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updateLinks="always" codeName="ThisWorkbook" defaultThemeVersion="166925"/>
  <mc:AlternateContent xmlns:mc="http://schemas.openxmlformats.org/markup-compatibility/2006">
    <mc:Choice Requires="x15">
      <x15ac:absPath xmlns:x15ac="http://schemas.microsoft.com/office/spreadsheetml/2010/11/ac" url="C:\Users\t.nara-pc\develop2\python\get_ss_to_excel_for_q10\テスト\テスト_get_ss_to_excel_for_q10-2\"/>
    </mc:Choice>
  </mc:AlternateContent>
  <xr:revisionPtr revIDLastSave="0" documentId="13_ncr:1_{87EC2A57-B581-426B-BAD9-7A779F5D65B0}" xr6:coauthVersionLast="47" xr6:coauthVersionMax="47" xr10:uidLastSave="{00000000-0000-0000-0000-000000000000}"/>
  <bookViews>
    <workbookView xWindow="-120" yWindow="-120" windowWidth="20730" windowHeight="11310" tabRatio="711" activeTab="3" xr2:uid="{33A8B340-5BEC-A542-88FB-5DB937565C93}"/>
  </bookViews>
  <sheets>
    <sheet name="戻" sheetId="58" r:id="rId1"/>
    <sheet name="貼付" sheetId="60" r:id="rId2"/>
    <sheet name="在庫" sheetId="52" r:id="rId3"/>
    <sheet name="テスト_価格調査" sheetId="78" r:id="rId4"/>
    <sheet name="価格調査" sheetId="76" r:id="rId5"/>
    <sheet name="価格変更依頼" sheetId="75" r:id="rId6"/>
    <sheet name="CM登録" sheetId="47" r:id="rId7"/>
    <sheet name="申請" sheetId="64" r:id="rId8"/>
    <sheet name="Q商品" sheetId="50" r:id="rId9"/>
    <sheet name="作成 (2)" sheetId="77" r:id="rId10"/>
    <sheet name="作成" sheetId="53" r:id="rId11"/>
    <sheet name="説明" sheetId="65" r:id="rId12"/>
    <sheet name="引当" sheetId="55" r:id="rId13"/>
    <sheet name="イベント" sheetId="57" r:id="rId14"/>
    <sheet name="価格調査1208BU" sheetId="63" r:id="rId15"/>
    <sheet name="価格変更依頼1208BU" sheetId="4" r:id="rId16"/>
    <sheet name="タイヤ説明BU" sheetId="56" r:id="rId17"/>
  </sheets>
  <functionGroups builtInGroupCount="19"/>
  <externalReferences>
    <externalReference r:id="rId18"/>
  </externalReferences>
  <definedNames>
    <definedName name="_xlnm._FilterDatabase" localSheetId="6" hidden="1">CM登録!$A$1:$M$808</definedName>
    <definedName name="_xlnm._FilterDatabase" localSheetId="8" hidden="1">Q商品!$A$4:$AV$661</definedName>
    <definedName name="_xlnm._FilterDatabase" localSheetId="16" hidden="1">タイヤ説明BU!$A$8:$AA$212</definedName>
    <definedName name="_xlnm._FilterDatabase" localSheetId="3" hidden="1">テスト_価格調査!$A$2:$AY$19</definedName>
    <definedName name="_xlnm._FilterDatabase" localSheetId="12" hidden="1">引当!$A$2:$AS$80</definedName>
    <definedName name="_xlnm._FilterDatabase" localSheetId="4" hidden="1">価格調査!$A$2:$BE$769</definedName>
    <definedName name="_xlnm._FilterDatabase" localSheetId="14" hidden="1">価格調査1208BU!$A$2:$BD$749</definedName>
    <definedName name="_xlnm._FilterDatabase" localSheetId="5" hidden="1">価格変更依頼!$B$2:$BD$596</definedName>
    <definedName name="_xlnm._FilterDatabase" localSheetId="15" hidden="1">価格変更依頼1208BU!$A$2:$AE$596</definedName>
    <definedName name="_xlnm._FilterDatabase" localSheetId="2" hidden="1">在庫!$A$1:$N$1620</definedName>
    <definedName name="_xlnm._FilterDatabase" localSheetId="9" hidden="1">'作成 (2)'!$A$4:$CE$766</definedName>
    <definedName name="_xlnm._FilterDatabase" localSheetId="11" hidden="1">説明!$A$8:$AA$211</definedName>
  </definedNames>
  <calcPr calcId="191029"/>
  <pivotCaches>
    <pivotCache cacheId="6" r:id="rId19"/>
    <pivotCache cacheId="7" r:id="rId2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78" l="1"/>
  <c r="Q3" i="78"/>
  <c r="U3" i="78"/>
  <c r="AC3" i="78" s="1"/>
  <c r="AD3" i="78" s="1"/>
  <c r="Y3" i="78"/>
  <c r="Q4" i="78"/>
  <c r="U4" i="78"/>
  <c r="Y4" i="78"/>
  <c r="AC4" i="78"/>
  <c r="AD4" i="78" s="1"/>
  <c r="Q5" i="78"/>
  <c r="R5" i="78"/>
  <c r="U5" i="78"/>
  <c r="AC5" i="78" s="1"/>
  <c r="AD5" i="78" s="1"/>
  <c r="AE5" i="78" s="1"/>
  <c r="X5" i="78"/>
  <c r="Y5" i="78"/>
  <c r="AA5" i="78" s="1"/>
  <c r="Q6" i="78"/>
  <c r="U6" i="78"/>
  <c r="AC6" i="78" s="1"/>
  <c r="AD6" i="78" s="1"/>
  <c r="X6" i="78"/>
  <c r="Y6" i="78"/>
  <c r="Q7" i="78"/>
  <c r="U7" i="78"/>
  <c r="AC7" i="78" s="1"/>
  <c r="AD7" i="78" s="1"/>
  <c r="Y7" i="78"/>
  <c r="Q8" i="78"/>
  <c r="U8" i="78"/>
  <c r="AC8" i="78" s="1"/>
  <c r="AD8" i="78" s="1"/>
  <c r="AH8" i="78" s="1"/>
  <c r="AI8" i="78" s="1"/>
  <c r="X8" i="78"/>
  <c r="R8" i="78" s="1"/>
  <c r="Y8" i="78"/>
  <c r="Q9" i="78"/>
  <c r="U9" i="78"/>
  <c r="AC9" i="78" s="1"/>
  <c r="AD9" i="78" s="1"/>
  <c r="Z9" i="78" s="1"/>
  <c r="Y9" i="78"/>
  <c r="Q10" i="78"/>
  <c r="U10" i="78"/>
  <c r="Y10" i="78"/>
  <c r="AC10" i="78"/>
  <c r="AD10" i="78" s="1"/>
  <c r="AH10" i="78" s="1"/>
  <c r="AI10" i="78" s="1"/>
  <c r="Q11" i="78"/>
  <c r="U11" i="78"/>
  <c r="AC11" i="78" s="1"/>
  <c r="AD11" i="78" s="1"/>
  <c r="Z11" i="78" s="1"/>
  <c r="X11" i="78"/>
  <c r="AA11" i="78" s="1"/>
  <c r="Y11" i="78"/>
  <c r="Q12" i="78"/>
  <c r="U12" i="78"/>
  <c r="AC12" i="78" s="1"/>
  <c r="AD12" i="78" s="1"/>
  <c r="AE12" i="78" s="1"/>
  <c r="X12" i="78"/>
  <c r="Y12" i="78"/>
  <c r="Q13" i="78"/>
  <c r="R13" i="78" s="1"/>
  <c r="U13" i="78"/>
  <c r="AC13" i="78" s="1"/>
  <c r="AD13" i="78" s="1"/>
  <c r="AE13" i="78" s="1"/>
  <c r="X13" i="78"/>
  <c r="Y13" i="78"/>
  <c r="Q14" i="78"/>
  <c r="U14" i="78"/>
  <c r="AC14" i="78" s="1"/>
  <c r="Y14" i="78"/>
  <c r="AD14" i="78"/>
  <c r="Q15" i="78"/>
  <c r="U15" i="78"/>
  <c r="AC15" i="78" s="1"/>
  <c r="AD15" i="78" s="1"/>
  <c r="AE15" i="78" s="1"/>
  <c r="X15" i="78"/>
  <c r="Y15" i="78"/>
  <c r="U16" i="78"/>
  <c r="AC16" i="78" s="1"/>
  <c r="AD16" i="78" s="1"/>
  <c r="X16" i="78"/>
  <c r="Y16" i="78"/>
  <c r="U17" i="78"/>
  <c r="AC17" i="78" s="1"/>
  <c r="AD17" i="78" s="1"/>
  <c r="AE17" i="78" s="1"/>
  <c r="X17" i="78"/>
  <c r="Y17" i="78"/>
  <c r="AA17" i="78" s="1"/>
  <c r="U18" i="78"/>
  <c r="AC18" i="78" s="1"/>
  <c r="AD18" i="78" s="1"/>
  <c r="X18" i="78"/>
  <c r="Y18" i="78"/>
  <c r="AA18" i="78" s="1"/>
  <c r="U19" i="78"/>
  <c r="AC19" i="78" s="1"/>
  <c r="AD19" i="78" s="1"/>
  <c r="AE19" i="78" s="1"/>
  <c r="X19" i="78"/>
  <c r="Y19" i="78"/>
  <c r="AQ3" i="78"/>
  <c r="AU3" i="78"/>
  <c r="AQ4" i="78"/>
  <c r="AU4" i="78"/>
  <c r="AQ5" i="78"/>
  <c r="AU5" i="78"/>
  <c r="AQ6" i="78"/>
  <c r="AU6" i="78"/>
  <c r="AQ7" i="78"/>
  <c r="AU7" i="78"/>
  <c r="AQ8" i="78"/>
  <c r="AU8" i="78"/>
  <c r="AQ9" i="78"/>
  <c r="AU9" i="78"/>
  <c r="AQ10" i="78"/>
  <c r="AU10" i="78"/>
  <c r="AQ11" i="78"/>
  <c r="AU11" i="78"/>
  <c r="AU12" i="78"/>
  <c r="AQ13" i="78"/>
  <c r="AU13" i="78"/>
  <c r="AQ14" i="78"/>
  <c r="AU14" i="78"/>
  <c r="B14" i="78"/>
  <c r="A14" i="78"/>
  <c r="B13" i="78"/>
  <c r="A13" i="78"/>
  <c r="B12" i="78"/>
  <c r="A12" i="78"/>
  <c r="B11" i="78"/>
  <c r="A11" i="78"/>
  <c r="B10" i="78"/>
  <c r="A10" i="78"/>
  <c r="A9" i="78"/>
  <c r="B8" i="78"/>
  <c r="A8" i="78"/>
  <c r="B7" i="78"/>
  <c r="AM7" i="78" s="1"/>
  <c r="X7" i="78" s="1"/>
  <c r="R7" i="78" s="1"/>
  <c r="A7" i="78"/>
  <c r="A6" i="78"/>
  <c r="B5" i="78"/>
  <c r="A5" i="78"/>
  <c r="B4" i="78"/>
  <c r="A4" i="78"/>
  <c r="B3" i="78"/>
  <c r="A3" i="78"/>
  <c r="W2" i="58"/>
  <c r="R83" i="58"/>
  <c r="P83" i="58"/>
  <c r="R82" i="58"/>
  <c r="P82" i="58"/>
  <c r="R81" i="58"/>
  <c r="P81" i="58"/>
  <c r="R80" i="58"/>
  <c r="P80" i="58"/>
  <c r="R79" i="58"/>
  <c r="P79" i="58"/>
  <c r="R78" i="58"/>
  <c r="P78" i="58"/>
  <c r="R77" i="58"/>
  <c r="P77" i="58"/>
  <c r="R76" i="58"/>
  <c r="P76" i="58"/>
  <c r="R75" i="58"/>
  <c r="P75" i="58"/>
  <c r="R74" i="58"/>
  <c r="P74" i="58"/>
  <c r="R73" i="58"/>
  <c r="P73" i="58"/>
  <c r="R72" i="58"/>
  <c r="P72" i="58"/>
  <c r="R71" i="58"/>
  <c r="P71" i="58"/>
  <c r="R70" i="58"/>
  <c r="P70" i="58"/>
  <c r="R69" i="58"/>
  <c r="P69" i="58"/>
  <c r="R68" i="58"/>
  <c r="P68" i="58"/>
  <c r="R67" i="58"/>
  <c r="P67" i="58"/>
  <c r="R66" i="58"/>
  <c r="P66" i="58"/>
  <c r="R65" i="58"/>
  <c r="P65" i="58"/>
  <c r="R64" i="58"/>
  <c r="P64" i="58"/>
  <c r="R63" i="58"/>
  <c r="P63" i="58"/>
  <c r="R62" i="58"/>
  <c r="P62" i="58"/>
  <c r="R61" i="58"/>
  <c r="P61" i="58"/>
  <c r="R60" i="58"/>
  <c r="P60" i="58"/>
  <c r="R59" i="58"/>
  <c r="P59" i="58"/>
  <c r="R58" i="58"/>
  <c r="P58" i="58"/>
  <c r="R57" i="58"/>
  <c r="P57" i="58"/>
  <c r="R56" i="58"/>
  <c r="P56" i="58"/>
  <c r="R55" i="58"/>
  <c r="P55" i="58"/>
  <c r="R54" i="58"/>
  <c r="P54" i="58"/>
  <c r="R53" i="58"/>
  <c r="P53" i="58"/>
  <c r="R52" i="58"/>
  <c r="P52" i="58"/>
  <c r="R51" i="58"/>
  <c r="P51" i="58"/>
  <c r="R50" i="58"/>
  <c r="P50" i="58"/>
  <c r="R49" i="58"/>
  <c r="P49" i="58"/>
  <c r="R48" i="58"/>
  <c r="P48" i="58"/>
  <c r="R47" i="58"/>
  <c r="P47" i="58"/>
  <c r="R46" i="58"/>
  <c r="P46" i="58"/>
  <c r="R45" i="58"/>
  <c r="P45" i="58"/>
  <c r="R44" i="58"/>
  <c r="P44" i="58"/>
  <c r="R43" i="58"/>
  <c r="P43" i="58"/>
  <c r="R42" i="58"/>
  <c r="P42" i="58"/>
  <c r="R41" i="58"/>
  <c r="P41" i="58"/>
  <c r="R40" i="58"/>
  <c r="P40" i="58"/>
  <c r="R39" i="58"/>
  <c r="P39" i="58"/>
  <c r="R38" i="58"/>
  <c r="P38" i="58"/>
  <c r="R37" i="58"/>
  <c r="P37" i="58"/>
  <c r="R36" i="58"/>
  <c r="P36" i="58"/>
  <c r="R35" i="58"/>
  <c r="P35" i="58"/>
  <c r="R34" i="58"/>
  <c r="P34" i="58"/>
  <c r="R33" i="58"/>
  <c r="P33" i="58"/>
  <c r="R32" i="58"/>
  <c r="P32" i="58"/>
  <c r="R31" i="58"/>
  <c r="P31" i="58"/>
  <c r="R30" i="58"/>
  <c r="P30" i="58"/>
  <c r="R29" i="58"/>
  <c r="P29" i="58"/>
  <c r="R28" i="58"/>
  <c r="P28" i="58"/>
  <c r="R27" i="58"/>
  <c r="P27" i="58"/>
  <c r="R26" i="58"/>
  <c r="P26" i="58"/>
  <c r="R25" i="58"/>
  <c r="P25" i="58"/>
  <c r="R24" i="58"/>
  <c r="P24" i="58"/>
  <c r="R23" i="58"/>
  <c r="P23" i="58"/>
  <c r="R22" i="58"/>
  <c r="P22" i="58"/>
  <c r="R21" i="58"/>
  <c r="P21" i="58"/>
  <c r="R20" i="58"/>
  <c r="P20" i="58"/>
  <c r="R19" i="58"/>
  <c r="P19" i="58"/>
  <c r="R18" i="58"/>
  <c r="P18" i="58"/>
  <c r="R17" i="58"/>
  <c r="P17" i="58"/>
  <c r="R16" i="58"/>
  <c r="P16" i="58"/>
  <c r="R15" i="58"/>
  <c r="P15" i="58"/>
  <c r="R14" i="58"/>
  <c r="P14" i="58"/>
  <c r="R13" i="58"/>
  <c r="P13" i="58"/>
  <c r="R12" i="58"/>
  <c r="P12" i="58"/>
  <c r="R11" i="58"/>
  <c r="P11" i="58"/>
  <c r="R10" i="58"/>
  <c r="P10" i="58"/>
  <c r="R9" i="58"/>
  <c r="P9" i="58"/>
  <c r="R8" i="58"/>
  <c r="P8" i="58"/>
  <c r="R7" i="58"/>
  <c r="R6" i="58"/>
  <c r="R5" i="58"/>
  <c r="R4" i="58"/>
  <c r="R3" i="58"/>
  <c r="K1174" i="52"/>
  <c r="K494" i="52"/>
  <c r="K307" i="52"/>
  <c r="K263" i="52"/>
  <c r="K17" i="52"/>
  <c r="B66" i="76"/>
  <c r="F78" i="55"/>
  <c r="E78" i="55"/>
  <c r="F77" i="55"/>
  <c r="E77" i="55"/>
  <c r="F76" i="55"/>
  <c r="E76" i="55"/>
  <c r="F75" i="55"/>
  <c r="E75" i="55"/>
  <c r="F74" i="55"/>
  <c r="E74" i="55"/>
  <c r="F73" i="55"/>
  <c r="E73" i="55"/>
  <c r="F72" i="55"/>
  <c r="E72" i="55"/>
  <c r="F71" i="55"/>
  <c r="E71" i="55"/>
  <c r="F70" i="55"/>
  <c r="E70" i="55"/>
  <c r="F69" i="55"/>
  <c r="E69" i="55"/>
  <c r="F68" i="55"/>
  <c r="E68" i="55"/>
  <c r="F67" i="55"/>
  <c r="E67" i="55"/>
  <c r="F66" i="55"/>
  <c r="E66" i="55"/>
  <c r="F65" i="55"/>
  <c r="E65" i="55"/>
  <c r="F64" i="55"/>
  <c r="E64" i="55"/>
  <c r="F63" i="55"/>
  <c r="E63" i="55"/>
  <c r="F62" i="55"/>
  <c r="E62" i="55"/>
  <c r="F55" i="55"/>
  <c r="E55" i="55"/>
  <c r="F54" i="55"/>
  <c r="E54" i="55"/>
  <c r="F53" i="55"/>
  <c r="E53" i="55"/>
  <c r="F52" i="55"/>
  <c r="E52" i="55"/>
  <c r="F51" i="55"/>
  <c r="E51" i="55"/>
  <c r="F50" i="55"/>
  <c r="E50" i="55"/>
  <c r="F49" i="55"/>
  <c r="E49" i="55"/>
  <c r="F48" i="55"/>
  <c r="E48" i="55"/>
  <c r="F47" i="55"/>
  <c r="E47" i="55"/>
  <c r="F46" i="55"/>
  <c r="E46" i="55"/>
  <c r="F45" i="55"/>
  <c r="E45" i="55"/>
  <c r="F44" i="55"/>
  <c r="E44" i="55"/>
  <c r="F43" i="55"/>
  <c r="E43" i="55"/>
  <c r="F42" i="55"/>
  <c r="E42" i="55"/>
  <c r="F41" i="55"/>
  <c r="E41" i="55"/>
  <c r="F40" i="55"/>
  <c r="E40" i="55"/>
  <c r="F39" i="55"/>
  <c r="E39" i="55"/>
  <c r="F38" i="55"/>
  <c r="E38" i="55"/>
  <c r="F37" i="55"/>
  <c r="E37" i="55"/>
  <c r="F36" i="55"/>
  <c r="E36" i="55"/>
  <c r="F35" i="55"/>
  <c r="E35" i="55"/>
  <c r="F34" i="55"/>
  <c r="E34" i="55"/>
  <c r="F33" i="55"/>
  <c r="E33" i="55"/>
  <c r="F32" i="55"/>
  <c r="E32" i="55"/>
  <c r="F31" i="55"/>
  <c r="E31" i="55"/>
  <c r="F30" i="55"/>
  <c r="E30" i="55"/>
  <c r="F29" i="55"/>
  <c r="E29" i="55"/>
  <c r="F28" i="55"/>
  <c r="E28" i="55"/>
  <c r="F27" i="55"/>
  <c r="E27" i="55"/>
  <c r="F26" i="55"/>
  <c r="E26" i="55"/>
  <c r="F25" i="55"/>
  <c r="E25" i="55"/>
  <c r="F24" i="55"/>
  <c r="E24" i="55"/>
  <c r="F23" i="55"/>
  <c r="E23" i="55"/>
  <c r="F22" i="55"/>
  <c r="E22" i="55"/>
  <c r="F21" i="55"/>
  <c r="E21" i="55"/>
  <c r="F20" i="55"/>
  <c r="E20" i="55"/>
  <c r="F19" i="55"/>
  <c r="E19" i="55"/>
  <c r="F18" i="55"/>
  <c r="E18" i="55"/>
  <c r="F17" i="55"/>
  <c r="E17" i="55"/>
  <c r="F16" i="55"/>
  <c r="E16" i="55"/>
  <c r="F15" i="55"/>
  <c r="E15" i="55"/>
  <c r="F14" i="55"/>
  <c r="E14" i="55"/>
  <c r="F13" i="55"/>
  <c r="E13" i="55"/>
  <c r="F12" i="55"/>
  <c r="E12" i="55"/>
  <c r="F11" i="55"/>
  <c r="E11" i="55"/>
  <c r="F10" i="55"/>
  <c r="E10" i="55"/>
  <c r="F9" i="55"/>
  <c r="E9" i="55"/>
  <c r="F8" i="55"/>
  <c r="E8" i="55"/>
  <c r="F4" i="55"/>
  <c r="E4" i="55"/>
  <c r="F7" i="55"/>
  <c r="E7" i="55"/>
  <c r="F6" i="55"/>
  <c r="E6" i="55"/>
  <c r="F5" i="55"/>
  <c r="E5" i="55"/>
  <c r="F3" i="55"/>
  <c r="E3" i="55"/>
  <c r="AD771" i="77"/>
  <c r="AD770" i="77"/>
  <c r="AD769" i="77"/>
  <c r="AD768" i="77"/>
  <c r="AD767" i="77"/>
  <c r="AD766" i="77"/>
  <c r="AD765" i="77"/>
  <c r="AD764" i="77"/>
  <c r="AD763" i="77"/>
  <c r="AD762" i="77"/>
  <c r="AD761" i="77"/>
  <c r="AD760" i="77"/>
  <c r="AD759" i="77"/>
  <c r="AD758" i="77"/>
  <c r="AD757" i="77"/>
  <c r="AD756" i="77"/>
  <c r="AD755" i="77"/>
  <c r="AD754" i="77"/>
  <c r="AD753" i="77"/>
  <c r="AD752" i="77"/>
  <c r="AD751" i="77"/>
  <c r="AD750" i="77"/>
  <c r="AD749" i="77"/>
  <c r="AD748" i="77"/>
  <c r="AD747" i="77"/>
  <c r="AD746" i="77"/>
  <c r="AD745" i="77"/>
  <c r="AD744" i="77"/>
  <c r="AD743" i="77"/>
  <c r="AD742" i="77"/>
  <c r="AD741" i="77"/>
  <c r="AD740" i="77"/>
  <c r="AD739" i="77"/>
  <c r="AD738" i="77"/>
  <c r="AD737" i="77"/>
  <c r="AD736" i="77"/>
  <c r="AD735" i="77"/>
  <c r="AD734" i="77"/>
  <c r="AD733" i="77"/>
  <c r="AD732" i="77"/>
  <c r="AD731" i="77"/>
  <c r="AD730" i="77"/>
  <c r="AD729" i="77"/>
  <c r="AD728" i="77"/>
  <c r="AD727" i="77"/>
  <c r="AD726" i="77"/>
  <c r="AD725" i="77"/>
  <c r="AD724" i="77"/>
  <c r="AD723" i="77"/>
  <c r="AD722" i="77"/>
  <c r="AD721" i="77"/>
  <c r="AD720" i="77"/>
  <c r="AD719" i="77"/>
  <c r="AD718" i="77"/>
  <c r="AD717" i="77"/>
  <c r="AD716" i="77"/>
  <c r="AD715" i="77"/>
  <c r="AD714" i="77"/>
  <c r="AD713" i="77"/>
  <c r="AD712" i="77"/>
  <c r="AD711" i="77"/>
  <c r="AD710" i="77"/>
  <c r="AD709" i="77"/>
  <c r="AD708" i="77"/>
  <c r="AD707" i="77"/>
  <c r="AD706" i="77"/>
  <c r="AD705" i="77"/>
  <c r="AD704" i="77"/>
  <c r="AD703" i="77"/>
  <c r="AD702" i="77"/>
  <c r="AD701" i="77"/>
  <c r="AD700" i="77"/>
  <c r="AD699" i="77"/>
  <c r="AD698" i="77"/>
  <c r="AD697" i="77"/>
  <c r="AD696" i="77"/>
  <c r="AD695" i="77"/>
  <c r="AD694" i="77"/>
  <c r="AD693" i="77"/>
  <c r="AD692" i="77"/>
  <c r="AD691" i="77"/>
  <c r="AD690" i="77"/>
  <c r="AD689" i="77"/>
  <c r="AD688" i="77"/>
  <c r="AD687" i="77"/>
  <c r="AD686" i="77"/>
  <c r="AD685" i="77"/>
  <c r="AD684" i="77"/>
  <c r="AD683" i="77"/>
  <c r="AD682" i="77"/>
  <c r="AD681" i="77"/>
  <c r="AD680" i="77"/>
  <c r="AD679" i="77"/>
  <c r="AD678" i="77"/>
  <c r="AD677" i="77"/>
  <c r="AD676" i="77"/>
  <c r="AD675" i="77"/>
  <c r="AD674" i="77"/>
  <c r="AD673" i="77"/>
  <c r="AD672" i="77"/>
  <c r="AD671" i="77"/>
  <c r="AD670" i="77"/>
  <c r="AD669" i="77"/>
  <c r="AD668" i="77"/>
  <c r="AD667" i="77"/>
  <c r="AD666" i="77"/>
  <c r="AD665" i="77"/>
  <c r="AD664" i="77"/>
  <c r="AD663" i="77"/>
  <c r="AD662" i="77"/>
  <c r="AD661" i="77"/>
  <c r="AD660" i="77"/>
  <c r="AD659" i="77"/>
  <c r="AD658" i="77"/>
  <c r="AD657" i="77"/>
  <c r="AD656" i="77"/>
  <c r="AD655" i="77"/>
  <c r="AD654" i="77"/>
  <c r="AD653" i="77"/>
  <c r="AD652" i="77"/>
  <c r="AD651" i="77"/>
  <c r="AD650" i="77"/>
  <c r="AD649" i="77"/>
  <c r="AD648" i="77"/>
  <c r="AD647" i="77"/>
  <c r="AD646" i="77"/>
  <c r="AD645" i="77"/>
  <c r="AD644" i="77"/>
  <c r="AD643" i="77"/>
  <c r="AD642" i="77"/>
  <c r="AD641" i="77"/>
  <c r="AD640" i="77"/>
  <c r="AD639" i="77"/>
  <c r="AD638" i="77"/>
  <c r="AD637" i="77"/>
  <c r="AD636" i="77"/>
  <c r="AD635" i="77"/>
  <c r="AD634" i="77"/>
  <c r="AD633" i="77"/>
  <c r="AD632" i="77"/>
  <c r="AD631" i="77"/>
  <c r="AD630" i="77"/>
  <c r="AD629" i="77"/>
  <c r="AD628" i="77"/>
  <c r="AD627" i="77"/>
  <c r="AD626" i="77"/>
  <c r="AD625" i="77"/>
  <c r="AD624" i="77"/>
  <c r="AD623" i="77"/>
  <c r="AD622" i="77"/>
  <c r="AD621" i="77"/>
  <c r="AD620" i="77"/>
  <c r="AD619" i="77"/>
  <c r="AD618" i="77"/>
  <c r="AD617" i="77"/>
  <c r="AD616" i="77"/>
  <c r="AD615" i="77"/>
  <c r="AD614" i="77"/>
  <c r="AD613" i="77"/>
  <c r="AD612" i="77"/>
  <c r="AD611" i="77"/>
  <c r="AD610" i="77"/>
  <c r="AD609" i="77"/>
  <c r="AD608" i="77"/>
  <c r="AD607" i="77"/>
  <c r="AD606" i="77"/>
  <c r="AD605" i="77"/>
  <c r="AD604" i="77"/>
  <c r="AD603" i="77"/>
  <c r="AD602" i="77"/>
  <c r="AD601" i="77"/>
  <c r="AD600" i="77"/>
  <c r="AD599" i="77"/>
  <c r="AD598" i="77"/>
  <c r="AD597" i="77"/>
  <c r="AD596" i="77"/>
  <c r="AD595" i="77"/>
  <c r="AD594" i="77"/>
  <c r="AD593" i="77"/>
  <c r="AD592" i="77"/>
  <c r="AD591" i="77"/>
  <c r="AD590" i="77"/>
  <c r="AD589" i="77"/>
  <c r="AD588" i="77"/>
  <c r="AD587" i="77"/>
  <c r="AD586" i="77"/>
  <c r="AD585" i="77"/>
  <c r="AD584" i="77"/>
  <c r="AD583" i="77"/>
  <c r="AD582" i="77"/>
  <c r="AD581" i="77"/>
  <c r="AD580" i="77"/>
  <c r="AD579" i="77"/>
  <c r="AD578" i="77"/>
  <c r="AD577" i="77"/>
  <c r="AD576" i="77"/>
  <c r="AD575" i="77"/>
  <c r="AD574" i="77"/>
  <c r="AD573" i="77"/>
  <c r="AD572" i="77"/>
  <c r="AD571" i="77"/>
  <c r="AD570" i="77"/>
  <c r="AD569" i="77"/>
  <c r="AD568" i="77"/>
  <c r="AD567" i="77"/>
  <c r="AD566" i="77"/>
  <c r="AD565" i="77"/>
  <c r="AD564" i="77"/>
  <c r="AD563" i="77"/>
  <c r="AD562" i="77"/>
  <c r="AD561" i="77"/>
  <c r="AD560" i="77"/>
  <c r="AD559" i="77"/>
  <c r="AD558" i="77"/>
  <c r="AD557" i="77"/>
  <c r="AD556" i="77"/>
  <c r="AD555" i="77"/>
  <c r="AD554" i="77"/>
  <c r="AD553" i="77"/>
  <c r="AD552" i="77"/>
  <c r="AD551" i="77"/>
  <c r="AD550" i="77"/>
  <c r="AD549" i="77"/>
  <c r="AD548" i="77"/>
  <c r="AD547" i="77"/>
  <c r="AD546" i="77"/>
  <c r="AD545" i="77"/>
  <c r="AD544" i="77"/>
  <c r="AD543" i="77"/>
  <c r="AD542" i="77"/>
  <c r="AD541" i="77"/>
  <c r="AD540" i="77"/>
  <c r="AD539" i="77"/>
  <c r="AD538" i="77"/>
  <c r="AD537" i="77"/>
  <c r="AD536" i="77"/>
  <c r="AD535" i="77"/>
  <c r="AD534" i="77"/>
  <c r="AD533" i="77"/>
  <c r="AD532" i="77"/>
  <c r="AD531" i="77"/>
  <c r="AD530" i="77"/>
  <c r="AD529" i="77"/>
  <c r="AD528" i="77"/>
  <c r="AD527" i="77"/>
  <c r="AD526" i="77"/>
  <c r="AD525" i="77"/>
  <c r="AD524" i="77"/>
  <c r="AD523" i="77"/>
  <c r="AD522" i="77"/>
  <c r="AD521" i="77"/>
  <c r="AD520" i="77"/>
  <c r="AD519" i="77"/>
  <c r="AD518" i="77"/>
  <c r="AD517" i="77"/>
  <c r="AD516" i="77"/>
  <c r="AD515" i="77"/>
  <c r="AD514" i="77"/>
  <c r="AD513" i="77"/>
  <c r="AD512" i="77"/>
  <c r="AD511" i="77"/>
  <c r="AD510" i="77"/>
  <c r="AD509" i="77"/>
  <c r="AD508" i="77"/>
  <c r="AD507" i="77"/>
  <c r="AD506" i="77"/>
  <c r="AD505" i="77"/>
  <c r="AD504" i="77"/>
  <c r="AD503" i="77"/>
  <c r="AD502" i="77"/>
  <c r="AD501" i="77"/>
  <c r="AD500" i="77"/>
  <c r="AD499" i="77"/>
  <c r="AD498" i="77"/>
  <c r="AD497" i="77"/>
  <c r="AD496" i="77"/>
  <c r="AD495" i="77"/>
  <c r="AD494" i="77"/>
  <c r="AD493" i="77"/>
  <c r="AD492" i="77"/>
  <c r="AD491" i="77"/>
  <c r="AD490" i="77"/>
  <c r="AD489" i="77"/>
  <c r="AD488" i="77"/>
  <c r="AD487" i="77"/>
  <c r="AD486" i="77"/>
  <c r="AD485" i="77"/>
  <c r="AD484" i="77"/>
  <c r="AD483" i="77"/>
  <c r="AD482" i="77"/>
  <c r="AD481" i="77"/>
  <c r="AD480" i="77"/>
  <c r="AD479" i="77"/>
  <c r="AD478" i="77"/>
  <c r="AD477" i="77"/>
  <c r="AD476" i="77"/>
  <c r="AD475" i="77"/>
  <c r="AD474" i="77"/>
  <c r="AD473" i="77"/>
  <c r="AD472" i="77"/>
  <c r="AD471" i="77"/>
  <c r="AD470" i="77"/>
  <c r="AD469" i="77"/>
  <c r="AD468" i="77"/>
  <c r="AD467" i="77"/>
  <c r="AD466" i="77"/>
  <c r="AD465" i="77"/>
  <c r="AD464" i="77"/>
  <c r="AD463" i="77"/>
  <c r="AD462" i="77"/>
  <c r="AD461" i="77"/>
  <c r="AD460" i="77"/>
  <c r="AD459" i="77"/>
  <c r="AD458" i="77"/>
  <c r="AD457" i="77"/>
  <c r="AD456" i="77"/>
  <c r="AD455" i="77"/>
  <c r="AD454" i="77"/>
  <c r="AD453" i="77"/>
  <c r="AD452" i="77"/>
  <c r="AD451" i="77"/>
  <c r="AD450" i="77"/>
  <c r="AD449" i="77"/>
  <c r="AD448" i="77"/>
  <c r="AD447" i="77"/>
  <c r="AD446" i="77"/>
  <c r="AD445" i="77"/>
  <c r="AD444" i="77"/>
  <c r="AD443" i="77"/>
  <c r="AD442" i="77"/>
  <c r="AD441" i="77"/>
  <c r="AD440" i="77"/>
  <c r="AD439" i="77"/>
  <c r="AD438" i="77"/>
  <c r="AD437" i="77"/>
  <c r="AD436" i="77"/>
  <c r="AD435" i="77"/>
  <c r="AD434" i="77"/>
  <c r="AD433" i="77"/>
  <c r="AD432" i="77"/>
  <c r="AD431" i="77"/>
  <c r="AD430" i="77"/>
  <c r="AD429" i="77"/>
  <c r="AD428" i="77"/>
  <c r="AD427" i="77"/>
  <c r="AD426" i="77"/>
  <c r="AD425" i="77"/>
  <c r="AD424" i="77"/>
  <c r="AD423" i="77"/>
  <c r="AD422" i="77"/>
  <c r="AD421" i="77"/>
  <c r="AD420" i="77"/>
  <c r="AD419" i="77"/>
  <c r="AD418" i="77"/>
  <c r="AD417" i="77"/>
  <c r="AD416" i="77"/>
  <c r="AD415" i="77"/>
  <c r="AD414" i="77"/>
  <c r="AD413" i="77"/>
  <c r="AD412" i="77"/>
  <c r="AD411" i="77"/>
  <c r="AD410" i="77"/>
  <c r="AD409" i="77"/>
  <c r="AD408" i="77"/>
  <c r="AD407" i="77"/>
  <c r="AD406" i="77"/>
  <c r="AD405" i="77"/>
  <c r="AD404" i="77"/>
  <c r="AD403" i="77"/>
  <c r="AD402" i="77"/>
  <c r="AD401" i="77"/>
  <c r="AD400" i="77"/>
  <c r="AD399" i="77"/>
  <c r="AD398" i="77"/>
  <c r="AD397" i="77"/>
  <c r="AD396" i="77"/>
  <c r="AD395" i="77"/>
  <c r="AD394" i="77"/>
  <c r="AD393" i="77"/>
  <c r="AD392" i="77"/>
  <c r="AD391" i="77"/>
  <c r="AD390" i="77"/>
  <c r="AD389" i="77"/>
  <c r="AD388" i="77"/>
  <c r="AD387" i="77"/>
  <c r="AD386" i="77"/>
  <c r="AD385" i="77"/>
  <c r="AD384" i="77"/>
  <c r="AD383" i="77"/>
  <c r="AD382" i="77"/>
  <c r="AD381" i="77"/>
  <c r="AD380" i="77"/>
  <c r="AD379" i="77"/>
  <c r="AD378" i="77"/>
  <c r="AD377" i="77"/>
  <c r="AD376" i="77"/>
  <c r="AD375" i="77"/>
  <c r="AD374" i="77"/>
  <c r="AD373" i="77"/>
  <c r="AD372" i="77"/>
  <c r="AD371" i="77"/>
  <c r="AD370" i="77"/>
  <c r="AD369" i="77"/>
  <c r="AD368" i="77"/>
  <c r="AD367" i="77"/>
  <c r="AD366" i="77"/>
  <c r="AD365" i="77"/>
  <c r="AD364" i="77"/>
  <c r="AD363" i="77"/>
  <c r="AD362" i="77"/>
  <c r="AD361" i="77"/>
  <c r="AD360" i="77"/>
  <c r="AD359" i="77"/>
  <c r="AD358" i="77"/>
  <c r="AD357" i="77"/>
  <c r="AD356" i="77"/>
  <c r="AD355" i="77"/>
  <c r="AD354" i="77"/>
  <c r="AD353" i="77"/>
  <c r="AD352" i="77"/>
  <c r="AD351" i="77"/>
  <c r="AD350" i="77"/>
  <c r="AD349" i="77"/>
  <c r="AD348" i="77"/>
  <c r="AD347" i="77"/>
  <c r="AD346" i="77"/>
  <c r="AD345" i="77"/>
  <c r="AD344" i="77"/>
  <c r="AD343" i="77"/>
  <c r="AD342" i="77"/>
  <c r="AD341" i="77"/>
  <c r="AD340" i="77"/>
  <c r="AD339" i="77"/>
  <c r="AD338" i="77"/>
  <c r="AD337" i="77"/>
  <c r="AD336" i="77"/>
  <c r="AD335" i="77"/>
  <c r="AD334" i="77"/>
  <c r="AD333" i="77"/>
  <c r="AD332" i="77"/>
  <c r="AD331" i="77"/>
  <c r="AD330" i="77"/>
  <c r="AD329" i="77"/>
  <c r="AD328" i="77"/>
  <c r="AD327" i="77"/>
  <c r="AD326" i="77"/>
  <c r="AD325" i="77"/>
  <c r="AD324" i="77"/>
  <c r="AD323" i="77"/>
  <c r="AD322" i="77"/>
  <c r="AD321" i="77"/>
  <c r="AD320" i="77"/>
  <c r="AD319" i="77"/>
  <c r="AD318" i="77"/>
  <c r="AD317" i="77"/>
  <c r="AD316" i="77"/>
  <c r="AD315" i="77"/>
  <c r="AD314" i="77"/>
  <c r="AD313" i="77"/>
  <c r="AD312" i="77"/>
  <c r="AD311" i="77"/>
  <c r="AD310" i="77"/>
  <c r="AD309" i="77"/>
  <c r="AD308" i="77"/>
  <c r="AD307" i="77"/>
  <c r="AD306" i="77"/>
  <c r="AD305" i="77"/>
  <c r="AD304" i="77"/>
  <c r="AD303" i="77"/>
  <c r="AD302" i="77"/>
  <c r="AD301" i="77"/>
  <c r="AD300" i="77"/>
  <c r="AD299" i="77"/>
  <c r="AD298" i="77"/>
  <c r="AD297" i="77"/>
  <c r="AD296" i="77"/>
  <c r="AD295" i="77"/>
  <c r="AD294" i="77"/>
  <c r="AD293" i="77"/>
  <c r="AD292" i="77"/>
  <c r="AD291" i="77"/>
  <c r="AD290" i="77"/>
  <c r="AD289" i="77"/>
  <c r="AD288" i="77"/>
  <c r="AD287" i="77"/>
  <c r="AD286" i="77"/>
  <c r="AD285" i="77"/>
  <c r="AD284" i="77"/>
  <c r="AD283" i="77"/>
  <c r="AD282" i="77"/>
  <c r="AD281" i="77"/>
  <c r="AD280" i="77"/>
  <c r="AD279" i="77"/>
  <c r="AD278" i="77"/>
  <c r="AD277" i="77"/>
  <c r="AD276" i="77"/>
  <c r="AD275" i="77"/>
  <c r="AD274" i="77"/>
  <c r="AD273" i="77"/>
  <c r="AD272" i="77"/>
  <c r="AD271" i="77"/>
  <c r="AD270" i="77"/>
  <c r="AD269" i="77"/>
  <c r="AD268" i="77"/>
  <c r="AD267" i="77"/>
  <c r="AD266" i="77"/>
  <c r="AD265" i="77"/>
  <c r="AD264" i="77"/>
  <c r="AD263" i="77"/>
  <c r="AD262" i="77"/>
  <c r="AD261" i="77"/>
  <c r="AD260" i="77"/>
  <c r="AD259" i="77"/>
  <c r="AD258" i="77"/>
  <c r="AD257" i="77"/>
  <c r="AD256" i="77"/>
  <c r="AD255" i="77"/>
  <c r="AD254" i="77"/>
  <c r="AD253" i="77"/>
  <c r="AD252" i="77"/>
  <c r="AD251" i="77"/>
  <c r="AD250" i="77"/>
  <c r="AD249" i="77"/>
  <c r="AD248" i="77"/>
  <c r="AD247" i="77"/>
  <c r="AD246" i="77"/>
  <c r="AD245" i="77"/>
  <c r="AD244" i="77"/>
  <c r="AD243" i="77"/>
  <c r="AD242" i="77"/>
  <c r="AD241" i="77"/>
  <c r="AD240" i="77"/>
  <c r="AD239" i="77"/>
  <c r="AD238" i="77"/>
  <c r="AD237" i="77"/>
  <c r="AD236" i="77"/>
  <c r="AD235" i="77"/>
  <c r="AD234" i="77"/>
  <c r="AD233" i="77"/>
  <c r="AD232" i="77"/>
  <c r="AD231" i="77"/>
  <c r="AD230" i="77"/>
  <c r="AD229" i="77"/>
  <c r="AD228" i="77"/>
  <c r="AD227" i="77"/>
  <c r="AD226" i="77"/>
  <c r="AD225" i="77"/>
  <c r="AD224" i="77"/>
  <c r="AD223" i="77"/>
  <c r="AD222" i="77"/>
  <c r="AD221" i="77"/>
  <c r="AD220" i="77"/>
  <c r="AD219" i="77"/>
  <c r="AD218" i="77"/>
  <c r="AD217" i="77"/>
  <c r="AD216" i="77"/>
  <c r="AD215" i="77"/>
  <c r="AD214" i="77"/>
  <c r="AD213" i="77"/>
  <c r="AD212" i="77"/>
  <c r="AD211" i="77"/>
  <c r="AD210" i="77"/>
  <c r="AD209" i="77"/>
  <c r="AD208" i="77"/>
  <c r="AD207" i="77"/>
  <c r="AD206" i="77"/>
  <c r="AD205" i="77"/>
  <c r="AD204" i="77"/>
  <c r="AD203" i="77"/>
  <c r="AD202" i="77"/>
  <c r="AD201" i="77"/>
  <c r="AD200" i="77"/>
  <c r="AD199" i="77"/>
  <c r="AD198" i="77"/>
  <c r="AD197" i="77"/>
  <c r="AD196" i="77"/>
  <c r="AD195" i="77"/>
  <c r="AD194" i="77"/>
  <c r="AD193" i="77"/>
  <c r="AD192" i="77"/>
  <c r="AD191" i="77"/>
  <c r="AD190" i="77"/>
  <c r="AD189" i="77"/>
  <c r="AD188" i="77"/>
  <c r="AD187" i="77"/>
  <c r="AD186" i="77"/>
  <c r="AD185" i="77"/>
  <c r="AD184" i="77"/>
  <c r="AD183" i="77"/>
  <c r="AD182" i="77"/>
  <c r="AD181" i="77"/>
  <c r="AD180" i="77"/>
  <c r="AD179" i="77"/>
  <c r="AD178" i="77"/>
  <c r="AD177" i="77"/>
  <c r="AD176" i="77"/>
  <c r="AD175" i="77"/>
  <c r="AD174" i="77"/>
  <c r="AD173" i="77"/>
  <c r="AD172" i="77"/>
  <c r="AD171" i="77"/>
  <c r="AD170" i="77"/>
  <c r="AD169" i="77"/>
  <c r="AD168" i="77"/>
  <c r="AD167" i="77"/>
  <c r="AD166" i="77"/>
  <c r="AD165" i="77"/>
  <c r="AD164" i="77"/>
  <c r="AD163" i="77"/>
  <c r="AD162" i="77"/>
  <c r="AD161" i="77"/>
  <c r="AD160" i="77"/>
  <c r="AD159" i="77"/>
  <c r="AD158" i="77"/>
  <c r="AD157" i="77"/>
  <c r="AD156" i="77"/>
  <c r="AD155" i="77"/>
  <c r="AD154" i="77"/>
  <c r="AD153" i="77"/>
  <c r="AD152" i="77"/>
  <c r="AD151" i="77"/>
  <c r="AD150" i="77"/>
  <c r="AD149" i="77"/>
  <c r="AD148" i="77"/>
  <c r="AD147" i="77"/>
  <c r="AD146" i="77"/>
  <c r="AD145" i="77"/>
  <c r="AD144" i="77"/>
  <c r="AD143" i="77"/>
  <c r="AD142" i="77"/>
  <c r="AD141" i="77"/>
  <c r="AD140" i="77"/>
  <c r="AD139" i="77"/>
  <c r="AD138" i="77"/>
  <c r="AD137" i="77"/>
  <c r="AD136" i="77"/>
  <c r="AD135" i="77"/>
  <c r="AD134" i="77"/>
  <c r="AD133" i="77"/>
  <c r="AD132" i="77"/>
  <c r="AD131" i="77"/>
  <c r="AD130" i="77"/>
  <c r="AD129" i="77"/>
  <c r="AD128" i="77"/>
  <c r="AD127" i="77"/>
  <c r="AD126" i="77"/>
  <c r="AD125" i="77"/>
  <c r="AD124" i="77"/>
  <c r="AD123" i="77"/>
  <c r="AD122" i="77"/>
  <c r="AD121" i="77"/>
  <c r="AD120" i="77"/>
  <c r="AD119" i="77"/>
  <c r="AD118" i="77"/>
  <c r="AD117" i="77"/>
  <c r="AD116" i="77"/>
  <c r="AD115" i="77"/>
  <c r="AD114" i="77"/>
  <c r="AD113" i="77"/>
  <c r="AD112" i="77"/>
  <c r="AD111" i="77"/>
  <c r="AD110" i="77"/>
  <c r="AD109" i="77"/>
  <c r="AD108" i="77"/>
  <c r="AD107" i="77"/>
  <c r="AD106" i="77"/>
  <c r="AD105" i="77"/>
  <c r="AD104" i="77"/>
  <c r="AD103" i="77"/>
  <c r="AD102" i="77"/>
  <c r="AD101" i="77"/>
  <c r="AD100" i="77"/>
  <c r="AD99" i="77"/>
  <c r="AD98" i="77"/>
  <c r="AD97" i="77"/>
  <c r="AD96" i="77"/>
  <c r="AD95" i="77"/>
  <c r="AD94" i="77"/>
  <c r="AD93" i="77"/>
  <c r="AD92" i="77"/>
  <c r="AD91" i="77"/>
  <c r="AD90" i="77"/>
  <c r="AD89" i="77"/>
  <c r="AD88" i="77"/>
  <c r="AD87" i="77"/>
  <c r="AD86" i="77"/>
  <c r="AD85" i="77"/>
  <c r="AD84" i="77"/>
  <c r="AD83" i="77"/>
  <c r="AD82" i="77"/>
  <c r="AD81" i="77"/>
  <c r="AD80" i="77"/>
  <c r="AD79" i="77"/>
  <c r="AD78" i="77"/>
  <c r="AD77" i="77"/>
  <c r="AD76" i="77"/>
  <c r="AD75" i="77"/>
  <c r="AD74" i="77"/>
  <c r="AD73" i="77"/>
  <c r="AD72" i="77"/>
  <c r="AD71" i="77"/>
  <c r="AD70" i="77"/>
  <c r="AD69" i="77"/>
  <c r="AD68" i="77"/>
  <c r="AD67" i="77"/>
  <c r="AD66" i="77"/>
  <c r="AD65" i="77"/>
  <c r="AD64" i="77"/>
  <c r="AD63" i="77"/>
  <c r="AD62" i="77"/>
  <c r="AD61" i="77"/>
  <c r="AD60" i="77"/>
  <c r="AD59" i="77"/>
  <c r="AD58" i="77"/>
  <c r="AD57" i="77"/>
  <c r="AD56" i="77"/>
  <c r="AD55" i="77"/>
  <c r="AD54" i="77"/>
  <c r="AD53" i="77"/>
  <c r="AD52" i="77"/>
  <c r="AD51" i="77"/>
  <c r="AD50" i="77"/>
  <c r="AD49" i="77"/>
  <c r="AD48" i="77"/>
  <c r="AD47" i="77"/>
  <c r="AD46" i="77"/>
  <c r="AD45" i="77"/>
  <c r="AD44" i="77"/>
  <c r="AD43" i="77"/>
  <c r="AD42" i="77"/>
  <c r="AD41" i="77"/>
  <c r="AD40" i="77"/>
  <c r="AD39" i="77"/>
  <c r="AD38" i="77"/>
  <c r="AD37" i="77"/>
  <c r="AD36" i="77"/>
  <c r="AD35" i="77"/>
  <c r="AD34" i="77"/>
  <c r="AD33" i="77"/>
  <c r="AD32" i="77"/>
  <c r="AD31" i="77"/>
  <c r="AD30" i="77"/>
  <c r="AD29" i="77"/>
  <c r="AD28" i="77"/>
  <c r="AD27" i="77"/>
  <c r="AD26" i="77"/>
  <c r="AD25" i="77"/>
  <c r="AD24" i="77"/>
  <c r="AD23" i="77"/>
  <c r="AD22" i="77"/>
  <c r="AD21" i="77"/>
  <c r="AD20" i="77"/>
  <c r="AD19" i="77"/>
  <c r="AD18" i="77"/>
  <c r="AD17" i="77"/>
  <c r="AD16" i="77"/>
  <c r="AD15" i="77"/>
  <c r="AD14" i="77"/>
  <c r="AD13" i="77"/>
  <c r="AD12" i="77"/>
  <c r="AD11" i="77"/>
  <c r="AD10" i="77"/>
  <c r="AD9" i="77"/>
  <c r="AD8" i="77"/>
  <c r="AD7" i="77"/>
  <c r="AD6" i="77"/>
  <c r="AD5" i="77"/>
  <c r="AC5" i="77"/>
  <c r="AC771" i="77"/>
  <c r="AB771" i="77"/>
  <c r="AA771" i="77"/>
  <c r="Z771" i="77"/>
  <c r="Y771" i="77"/>
  <c r="X771" i="77"/>
  <c r="W771" i="77"/>
  <c r="V771" i="77"/>
  <c r="U771" i="77"/>
  <c r="AC770" i="77"/>
  <c r="AB770" i="77"/>
  <c r="AA770" i="77"/>
  <c r="Z770" i="77"/>
  <c r="Y770" i="77"/>
  <c r="X770" i="77"/>
  <c r="W770" i="77"/>
  <c r="V770" i="77"/>
  <c r="U770" i="77"/>
  <c r="AC769" i="77"/>
  <c r="AB769" i="77"/>
  <c r="AA769" i="77"/>
  <c r="Z769" i="77"/>
  <c r="Y769" i="77"/>
  <c r="X769" i="77"/>
  <c r="W769" i="77"/>
  <c r="V769" i="77"/>
  <c r="U769" i="77"/>
  <c r="AC768" i="77"/>
  <c r="AB768" i="77"/>
  <c r="AA768" i="77"/>
  <c r="Z768" i="77"/>
  <c r="Y768" i="77"/>
  <c r="X768" i="77"/>
  <c r="W768" i="77"/>
  <c r="V768" i="77"/>
  <c r="U768" i="77"/>
  <c r="AC767" i="77"/>
  <c r="AB767" i="77"/>
  <c r="AA767" i="77"/>
  <c r="Z767" i="77"/>
  <c r="Y767" i="77"/>
  <c r="X767" i="77"/>
  <c r="W767" i="77"/>
  <c r="V767" i="77"/>
  <c r="U767" i="77"/>
  <c r="AC766" i="77"/>
  <c r="AB766" i="77"/>
  <c r="AA766" i="77"/>
  <c r="Z766" i="77"/>
  <c r="Y766" i="77"/>
  <c r="X766" i="77"/>
  <c r="W766" i="77"/>
  <c r="V766" i="77"/>
  <c r="U766" i="77"/>
  <c r="AC765" i="77"/>
  <c r="AB765" i="77"/>
  <c r="AA765" i="77"/>
  <c r="Z765" i="77"/>
  <c r="Y765" i="77"/>
  <c r="X765" i="77"/>
  <c r="W765" i="77"/>
  <c r="V765" i="77"/>
  <c r="U765" i="77"/>
  <c r="AC764" i="77"/>
  <c r="AB764" i="77"/>
  <c r="AA764" i="77"/>
  <c r="Z764" i="77"/>
  <c r="Y764" i="77"/>
  <c r="X764" i="77"/>
  <c r="W764" i="77"/>
  <c r="V764" i="77"/>
  <c r="U764" i="77"/>
  <c r="AC763" i="77"/>
  <c r="AB763" i="77"/>
  <c r="AA763" i="77"/>
  <c r="Z763" i="77"/>
  <c r="Y763" i="77"/>
  <c r="X763" i="77"/>
  <c r="W763" i="77"/>
  <c r="V763" i="77"/>
  <c r="U763" i="77"/>
  <c r="AC762" i="77"/>
  <c r="AB762" i="77"/>
  <c r="AA762" i="77"/>
  <c r="Z762" i="77"/>
  <c r="Y762" i="77"/>
  <c r="X762" i="77"/>
  <c r="W762" i="77"/>
  <c r="V762" i="77"/>
  <c r="U762" i="77"/>
  <c r="AC761" i="77"/>
  <c r="AB761" i="77"/>
  <c r="AA761" i="77"/>
  <c r="Z761" i="77"/>
  <c r="Y761" i="77"/>
  <c r="X761" i="77"/>
  <c r="W761" i="77"/>
  <c r="V761" i="77"/>
  <c r="U761" i="77"/>
  <c r="AC760" i="77"/>
  <c r="AB760" i="77"/>
  <c r="AA760" i="77"/>
  <c r="Z760" i="77"/>
  <c r="Y760" i="77"/>
  <c r="X760" i="77"/>
  <c r="W760" i="77"/>
  <c r="V760" i="77"/>
  <c r="U760" i="77"/>
  <c r="AC759" i="77"/>
  <c r="AB759" i="77"/>
  <c r="AA759" i="77"/>
  <c r="Z759" i="77"/>
  <c r="Y759" i="77"/>
  <c r="X759" i="77"/>
  <c r="W759" i="77"/>
  <c r="V759" i="77"/>
  <c r="U759" i="77"/>
  <c r="AC758" i="77"/>
  <c r="AB758" i="77"/>
  <c r="AA758" i="77"/>
  <c r="Z758" i="77"/>
  <c r="Y758" i="77"/>
  <c r="X758" i="77"/>
  <c r="W758" i="77"/>
  <c r="V758" i="77"/>
  <c r="U758" i="77"/>
  <c r="AC757" i="77"/>
  <c r="AB757" i="77"/>
  <c r="AA757" i="77"/>
  <c r="Z757" i="77"/>
  <c r="Y757" i="77"/>
  <c r="X757" i="77"/>
  <c r="W757" i="77"/>
  <c r="V757" i="77"/>
  <c r="U757" i="77"/>
  <c r="AC756" i="77"/>
  <c r="AB756" i="77"/>
  <c r="AA756" i="77"/>
  <c r="Z756" i="77"/>
  <c r="Y756" i="77"/>
  <c r="X756" i="77"/>
  <c r="W756" i="77"/>
  <c r="V756" i="77"/>
  <c r="U756" i="77"/>
  <c r="AC755" i="77"/>
  <c r="AB755" i="77"/>
  <c r="AA755" i="77"/>
  <c r="Z755" i="77"/>
  <c r="Y755" i="77"/>
  <c r="X755" i="77"/>
  <c r="W755" i="77"/>
  <c r="V755" i="77"/>
  <c r="U755" i="77"/>
  <c r="AC754" i="77"/>
  <c r="AB754" i="77"/>
  <c r="AA754" i="77"/>
  <c r="Z754" i="77"/>
  <c r="Y754" i="77"/>
  <c r="X754" i="77"/>
  <c r="W754" i="77"/>
  <c r="V754" i="77"/>
  <c r="U754" i="77"/>
  <c r="AC753" i="77"/>
  <c r="AB753" i="77"/>
  <c r="AA753" i="77"/>
  <c r="Z753" i="77"/>
  <c r="Y753" i="77"/>
  <c r="X753" i="77"/>
  <c r="W753" i="77"/>
  <c r="V753" i="77"/>
  <c r="U753" i="77"/>
  <c r="AC752" i="77"/>
  <c r="AB752" i="77"/>
  <c r="AA752" i="77"/>
  <c r="Z752" i="77"/>
  <c r="Y752" i="77"/>
  <c r="X752" i="77"/>
  <c r="W752" i="77"/>
  <c r="V752" i="77"/>
  <c r="U752" i="77"/>
  <c r="AC751" i="77"/>
  <c r="AB751" i="77"/>
  <c r="AA751" i="77"/>
  <c r="Z751" i="77"/>
  <c r="Y751" i="77"/>
  <c r="X751" i="77"/>
  <c r="W751" i="77"/>
  <c r="V751" i="77"/>
  <c r="U751" i="77"/>
  <c r="AC750" i="77"/>
  <c r="AB750" i="77"/>
  <c r="AA750" i="77"/>
  <c r="Z750" i="77"/>
  <c r="Y750" i="77"/>
  <c r="X750" i="77"/>
  <c r="W750" i="77"/>
  <c r="V750" i="77"/>
  <c r="U750" i="77"/>
  <c r="AC749" i="77"/>
  <c r="AB749" i="77"/>
  <c r="AA749" i="77"/>
  <c r="Z749" i="77"/>
  <c r="Y749" i="77"/>
  <c r="X749" i="77"/>
  <c r="W749" i="77"/>
  <c r="V749" i="77"/>
  <c r="U749" i="77"/>
  <c r="AC748" i="77"/>
  <c r="AB748" i="77"/>
  <c r="AA748" i="77"/>
  <c r="Z748" i="77"/>
  <c r="Y748" i="77"/>
  <c r="X748" i="77"/>
  <c r="W748" i="77"/>
  <c r="V748" i="77"/>
  <c r="U748" i="77"/>
  <c r="AC747" i="77"/>
  <c r="AB747" i="77"/>
  <c r="AA747" i="77"/>
  <c r="Z747" i="77"/>
  <c r="Y747" i="77"/>
  <c r="X747" i="77"/>
  <c r="W747" i="77"/>
  <c r="V747" i="77"/>
  <c r="U747" i="77"/>
  <c r="AC746" i="77"/>
  <c r="AB746" i="77"/>
  <c r="AA746" i="77"/>
  <c r="Z746" i="77"/>
  <c r="Y746" i="77"/>
  <c r="X746" i="77"/>
  <c r="W746" i="77"/>
  <c r="V746" i="77"/>
  <c r="U746" i="77"/>
  <c r="AC745" i="77"/>
  <c r="AB745" i="77"/>
  <c r="AA745" i="77"/>
  <c r="Z745" i="77"/>
  <c r="Y745" i="77"/>
  <c r="X745" i="77"/>
  <c r="W745" i="77"/>
  <c r="V745" i="77"/>
  <c r="U745" i="77"/>
  <c r="AC744" i="77"/>
  <c r="AB744" i="77"/>
  <c r="AA744" i="77"/>
  <c r="Z744" i="77"/>
  <c r="Y744" i="77"/>
  <c r="X744" i="77"/>
  <c r="W744" i="77"/>
  <c r="V744" i="77"/>
  <c r="U744" i="77"/>
  <c r="AC743" i="77"/>
  <c r="AB743" i="77"/>
  <c r="AA743" i="77"/>
  <c r="Z743" i="77"/>
  <c r="Y743" i="77"/>
  <c r="X743" i="77"/>
  <c r="W743" i="77"/>
  <c r="V743" i="77"/>
  <c r="U743" i="77"/>
  <c r="AC742" i="77"/>
  <c r="AB742" i="77"/>
  <c r="AA742" i="77"/>
  <c r="Z742" i="77"/>
  <c r="Y742" i="77"/>
  <c r="X742" i="77"/>
  <c r="W742" i="77"/>
  <c r="V742" i="77"/>
  <c r="U742" i="77"/>
  <c r="AC741" i="77"/>
  <c r="AB741" i="77"/>
  <c r="AA741" i="77"/>
  <c r="Z741" i="77"/>
  <c r="Y741" i="77"/>
  <c r="X741" i="77"/>
  <c r="W741" i="77"/>
  <c r="V741" i="77"/>
  <c r="U741" i="77"/>
  <c r="AC740" i="77"/>
  <c r="AB740" i="77"/>
  <c r="AA740" i="77"/>
  <c r="Z740" i="77"/>
  <c r="Y740" i="77"/>
  <c r="X740" i="77"/>
  <c r="W740" i="77"/>
  <c r="V740" i="77"/>
  <c r="U740" i="77"/>
  <c r="AC739" i="77"/>
  <c r="AB739" i="77"/>
  <c r="AA739" i="77"/>
  <c r="Z739" i="77"/>
  <c r="Y739" i="77"/>
  <c r="X739" i="77"/>
  <c r="W739" i="77"/>
  <c r="V739" i="77"/>
  <c r="U739" i="77"/>
  <c r="AC738" i="77"/>
  <c r="AB738" i="77"/>
  <c r="AA738" i="77"/>
  <c r="Z738" i="77"/>
  <c r="Y738" i="77"/>
  <c r="X738" i="77"/>
  <c r="W738" i="77"/>
  <c r="V738" i="77"/>
  <c r="U738" i="77"/>
  <c r="AC737" i="77"/>
  <c r="AB737" i="77"/>
  <c r="AA737" i="77"/>
  <c r="Z737" i="77"/>
  <c r="Y737" i="77"/>
  <c r="X737" i="77"/>
  <c r="W737" i="77"/>
  <c r="V737" i="77"/>
  <c r="U737" i="77"/>
  <c r="AC736" i="77"/>
  <c r="AB736" i="77"/>
  <c r="AA736" i="77"/>
  <c r="Z736" i="77"/>
  <c r="Y736" i="77"/>
  <c r="X736" i="77"/>
  <c r="W736" i="77"/>
  <c r="V736" i="77"/>
  <c r="U736" i="77"/>
  <c r="AC735" i="77"/>
  <c r="AB735" i="77"/>
  <c r="AA735" i="77"/>
  <c r="Z735" i="77"/>
  <c r="Y735" i="77"/>
  <c r="X735" i="77"/>
  <c r="W735" i="77"/>
  <c r="V735" i="77"/>
  <c r="U735" i="77"/>
  <c r="AC734" i="77"/>
  <c r="AB734" i="77"/>
  <c r="AA734" i="77"/>
  <c r="Z734" i="77"/>
  <c r="Y734" i="77"/>
  <c r="X734" i="77"/>
  <c r="W734" i="77"/>
  <c r="V734" i="77"/>
  <c r="U734" i="77"/>
  <c r="AC733" i="77"/>
  <c r="AB733" i="77"/>
  <c r="AA733" i="77"/>
  <c r="Z733" i="77"/>
  <c r="Y733" i="77"/>
  <c r="X733" i="77"/>
  <c r="W733" i="77"/>
  <c r="V733" i="77"/>
  <c r="U733" i="77"/>
  <c r="AC732" i="77"/>
  <c r="AB732" i="77"/>
  <c r="AA732" i="77"/>
  <c r="Z732" i="77"/>
  <c r="Y732" i="77"/>
  <c r="X732" i="77"/>
  <c r="W732" i="77"/>
  <c r="V732" i="77"/>
  <c r="U732" i="77"/>
  <c r="AC731" i="77"/>
  <c r="AB731" i="77"/>
  <c r="AA731" i="77"/>
  <c r="Z731" i="77"/>
  <c r="Y731" i="77"/>
  <c r="X731" i="77"/>
  <c r="W731" i="77"/>
  <c r="V731" i="77"/>
  <c r="U731" i="77"/>
  <c r="AC730" i="77"/>
  <c r="AB730" i="77"/>
  <c r="AA730" i="77"/>
  <c r="Z730" i="77"/>
  <c r="Y730" i="77"/>
  <c r="X730" i="77"/>
  <c r="W730" i="77"/>
  <c r="V730" i="77"/>
  <c r="U730" i="77"/>
  <c r="AC729" i="77"/>
  <c r="AB729" i="77"/>
  <c r="AA729" i="77"/>
  <c r="Z729" i="77"/>
  <c r="Y729" i="77"/>
  <c r="X729" i="77"/>
  <c r="W729" i="77"/>
  <c r="V729" i="77"/>
  <c r="U729" i="77"/>
  <c r="AC728" i="77"/>
  <c r="AB728" i="77"/>
  <c r="AA728" i="77"/>
  <c r="Z728" i="77"/>
  <c r="Y728" i="77"/>
  <c r="X728" i="77"/>
  <c r="W728" i="77"/>
  <c r="V728" i="77"/>
  <c r="U728" i="77"/>
  <c r="AC727" i="77"/>
  <c r="AB727" i="77"/>
  <c r="AA727" i="77"/>
  <c r="Z727" i="77"/>
  <c r="Y727" i="77"/>
  <c r="X727" i="77"/>
  <c r="W727" i="77"/>
  <c r="V727" i="77"/>
  <c r="U727" i="77"/>
  <c r="AC726" i="77"/>
  <c r="AB726" i="77"/>
  <c r="AA726" i="77"/>
  <c r="Z726" i="77"/>
  <c r="Y726" i="77"/>
  <c r="X726" i="77"/>
  <c r="W726" i="77"/>
  <c r="V726" i="77"/>
  <c r="U726" i="77"/>
  <c r="AC725" i="77"/>
  <c r="AB725" i="77"/>
  <c r="AA725" i="77"/>
  <c r="Z725" i="77"/>
  <c r="Y725" i="77"/>
  <c r="X725" i="77"/>
  <c r="W725" i="77"/>
  <c r="V725" i="77"/>
  <c r="U725" i="77"/>
  <c r="AC724" i="77"/>
  <c r="AB724" i="77"/>
  <c r="AA724" i="77"/>
  <c r="Z724" i="77"/>
  <c r="Y724" i="77"/>
  <c r="X724" i="77"/>
  <c r="W724" i="77"/>
  <c r="V724" i="77"/>
  <c r="U724" i="77"/>
  <c r="AC723" i="77"/>
  <c r="AB723" i="77"/>
  <c r="AA723" i="77"/>
  <c r="Z723" i="77"/>
  <c r="Y723" i="77"/>
  <c r="X723" i="77"/>
  <c r="W723" i="77"/>
  <c r="V723" i="77"/>
  <c r="U723" i="77"/>
  <c r="AC722" i="77"/>
  <c r="AB722" i="77"/>
  <c r="AA722" i="77"/>
  <c r="Z722" i="77"/>
  <c r="Y722" i="77"/>
  <c r="X722" i="77"/>
  <c r="W722" i="77"/>
  <c r="V722" i="77"/>
  <c r="U722" i="77"/>
  <c r="AC721" i="77"/>
  <c r="AB721" i="77"/>
  <c r="AA721" i="77"/>
  <c r="Z721" i="77"/>
  <c r="Y721" i="77"/>
  <c r="X721" i="77"/>
  <c r="W721" i="77"/>
  <c r="V721" i="77"/>
  <c r="U721" i="77"/>
  <c r="AC720" i="77"/>
  <c r="AB720" i="77"/>
  <c r="AA720" i="77"/>
  <c r="Z720" i="77"/>
  <c r="Y720" i="77"/>
  <c r="X720" i="77"/>
  <c r="W720" i="77"/>
  <c r="V720" i="77"/>
  <c r="U720" i="77"/>
  <c r="AC719" i="77"/>
  <c r="AB719" i="77"/>
  <c r="AA719" i="77"/>
  <c r="Z719" i="77"/>
  <c r="Y719" i="77"/>
  <c r="X719" i="77"/>
  <c r="W719" i="77"/>
  <c r="V719" i="77"/>
  <c r="U719" i="77"/>
  <c r="AC718" i="77"/>
  <c r="AB718" i="77"/>
  <c r="AA718" i="77"/>
  <c r="Z718" i="77"/>
  <c r="Y718" i="77"/>
  <c r="X718" i="77"/>
  <c r="W718" i="77"/>
  <c r="V718" i="77"/>
  <c r="U718" i="77"/>
  <c r="AC717" i="77"/>
  <c r="AB717" i="77"/>
  <c r="AA717" i="77"/>
  <c r="Z717" i="77"/>
  <c r="Y717" i="77"/>
  <c r="X717" i="77"/>
  <c r="W717" i="77"/>
  <c r="V717" i="77"/>
  <c r="U717" i="77"/>
  <c r="AC716" i="77"/>
  <c r="AB716" i="77"/>
  <c r="AA716" i="77"/>
  <c r="Z716" i="77"/>
  <c r="Y716" i="77"/>
  <c r="X716" i="77"/>
  <c r="W716" i="77"/>
  <c r="V716" i="77"/>
  <c r="U716" i="77"/>
  <c r="AC715" i="77"/>
  <c r="AB715" i="77"/>
  <c r="AA715" i="77"/>
  <c r="Z715" i="77"/>
  <c r="Y715" i="77"/>
  <c r="X715" i="77"/>
  <c r="W715" i="77"/>
  <c r="V715" i="77"/>
  <c r="U715" i="77"/>
  <c r="AC714" i="77"/>
  <c r="AB714" i="77"/>
  <c r="AA714" i="77"/>
  <c r="Z714" i="77"/>
  <c r="Y714" i="77"/>
  <c r="X714" i="77"/>
  <c r="W714" i="77"/>
  <c r="V714" i="77"/>
  <c r="U714" i="77"/>
  <c r="AC713" i="77"/>
  <c r="AB713" i="77"/>
  <c r="AA713" i="77"/>
  <c r="Z713" i="77"/>
  <c r="Y713" i="77"/>
  <c r="X713" i="77"/>
  <c r="W713" i="77"/>
  <c r="V713" i="77"/>
  <c r="U713" i="77"/>
  <c r="AC712" i="77"/>
  <c r="AB712" i="77"/>
  <c r="AA712" i="77"/>
  <c r="Z712" i="77"/>
  <c r="Y712" i="77"/>
  <c r="X712" i="77"/>
  <c r="W712" i="77"/>
  <c r="V712" i="77"/>
  <c r="U712" i="77"/>
  <c r="AC711" i="77"/>
  <c r="AB711" i="77"/>
  <c r="AA711" i="77"/>
  <c r="Z711" i="77"/>
  <c r="Y711" i="77"/>
  <c r="X711" i="77"/>
  <c r="W711" i="77"/>
  <c r="V711" i="77"/>
  <c r="U711" i="77"/>
  <c r="AC710" i="77"/>
  <c r="AB710" i="77"/>
  <c r="AA710" i="77"/>
  <c r="Z710" i="77"/>
  <c r="Y710" i="77"/>
  <c r="X710" i="77"/>
  <c r="W710" i="77"/>
  <c r="V710" i="77"/>
  <c r="U710" i="77"/>
  <c r="AC709" i="77"/>
  <c r="AB709" i="77"/>
  <c r="AA709" i="77"/>
  <c r="Z709" i="77"/>
  <c r="Y709" i="77"/>
  <c r="X709" i="77"/>
  <c r="W709" i="77"/>
  <c r="V709" i="77"/>
  <c r="U709" i="77"/>
  <c r="AC708" i="77"/>
  <c r="AB708" i="77"/>
  <c r="AA708" i="77"/>
  <c r="Z708" i="77"/>
  <c r="Y708" i="77"/>
  <c r="X708" i="77"/>
  <c r="W708" i="77"/>
  <c r="V708" i="77"/>
  <c r="U708" i="77"/>
  <c r="AC707" i="77"/>
  <c r="AB707" i="77"/>
  <c r="AA707" i="77"/>
  <c r="Z707" i="77"/>
  <c r="Y707" i="77"/>
  <c r="X707" i="77"/>
  <c r="W707" i="77"/>
  <c r="V707" i="77"/>
  <c r="U707" i="77"/>
  <c r="AC706" i="77"/>
  <c r="AB706" i="77"/>
  <c r="AA706" i="77"/>
  <c r="Z706" i="77"/>
  <c r="Y706" i="77"/>
  <c r="X706" i="77"/>
  <c r="W706" i="77"/>
  <c r="V706" i="77"/>
  <c r="U706" i="77"/>
  <c r="AC705" i="77"/>
  <c r="AB705" i="77"/>
  <c r="AA705" i="77"/>
  <c r="Z705" i="77"/>
  <c r="Y705" i="77"/>
  <c r="X705" i="77"/>
  <c r="W705" i="77"/>
  <c r="V705" i="77"/>
  <c r="U705" i="77"/>
  <c r="AC704" i="77"/>
  <c r="AB704" i="77"/>
  <c r="AA704" i="77"/>
  <c r="Z704" i="77"/>
  <c r="Y704" i="77"/>
  <c r="X704" i="77"/>
  <c r="W704" i="77"/>
  <c r="V704" i="77"/>
  <c r="U704" i="77"/>
  <c r="AC703" i="77"/>
  <c r="AB703" i="77"/>
  <c r="AA703" i="77"/>
  <c r="Z703" i="77"/>
  <c r="Y703" i="77"/>
  <c r="X703" i="77"/>
  <c r="W703" i="77"/>
  <c r="V703" i="77"/>
  <c r="U703" i="77"/>
  <c r="AC702" i="77"/>
  <c r="AB702" i="77"/>
  <c r="AA702" i="77"/>
  <c r="Z702" i="77"/>
  <c r="Y702" i="77"/>
  <c r="X702" i="77"/>
  <c r="W702" i="77"/>
  <c r="V702" i="77"/>
  <c r="U702" i="77"/>
  <c r="AC701" i="77"/>
  <c r="AB701" i="77"/>
  <c r="AA701" i="77"/>
  <c r="Z701" i="77"/>
  <c r="Y701" i="77"/>
  <c r="X701" i="77"/>
  <c r="W701" i="77"/>
  <c r="V701" i="77"/>
  <c r="U701" i="77"/>
  <c r="AC700" i="77"/>
  <c r="AB700" i="77"/>
  <c r="AA700" i="77"/>
  <c r="Z700" i="77"/>
  <c r="Y700" i="77"/>
  <c r="X700" i="77"/>
  <c r="W700" i="77"/>
  <c r="V700" i="77"/>
  <c r="U700" i="77"/>
  <c r="AC699" i="77"/>
  <c r="AB699" i="77"/>
  <c r="AA699" i="77"/>
  <c r="Z699" i="77"/>
  <c r="Y699" i="77"/>
  <c r="X699" i="77"/>
  <c r="W699" i="77"/>
  <c r="V699" i="77"/>
  <c r="U699" i="77"/>
  <c r="AC698" i="77"/>
  <c r="AB698" i="77"/>
  <c r="AA698" i="77"/>
  <c r="Z698" i="77"/>
  <c r="Y698" i="77"/>
  <c r="X698" i="77"/>
  <c r="W698" i="77"/>
  <c r="V698" i="77"/>
  <c r="U698" i="77"/>
  <c r="AC697" i="77"/>
  <c r="AB697" i="77"/>
  <c r="AA697" i="77"/>
  <c r="Z697" i="77"/>
  <c r="Y697" i="77"/>
  <c r="X697" i="77"/>
  <c r="W697" i="77"/>
  <c r="V697" i="77"/>
  <c r="U697" i="77"/>
  <c r="AC696" i="77"/>
  <c r="AB696" i="77"/>
  <c r="AA696" i="77"/>
  <c r="Z696" i="77"/>
  <c r="Y696" i="77"/>
  <c r="X696" i="77"/>
  <c r="W696" i="77"/>
  <c r="V696" i="77"/>
  <c r="U696" i="77"/>
  <c r="AC695" i="77"/>
  <c r="AB695" i="77"/>
  <c r="AA695" i="77"/>
  <c r="Z695" i="77"/>
  <c r="Y695" i="77"/>
  <c r="X695" i="77"/>
  <c r="W695" i="77"/>
  <c r="V695" i="77"/>
  <c r="U695" i="77"/>
  <c r="AC694" i="77"/>
  <c r="AB694" i="77"/>
  <c r="AA694" i="77"/>
  <c r="Z694" i="77"/>
  <c r="Y694" i="77"/>
  <c r="X694" i="77"/>
  <c r="W694" i="77"/>
  <c r="V694" i="77"/>
  <c r="U694" i="77"/>
  <c r="AC693" i="77"/>
  <c r="AB693" i="77"/>
  <c r="AA693" i="77"/>
  <c r="Z693" i="77"/>
  <c r="Y693" i="77"/>
  <c r="X693" i="77"/>
  <c r="W693" i="77"/>
  <c r="V693" i="77"/>
  <c r="U693" i="77"/>
  <c r="AC692" i="77"/>
  <c r="AB692" i="77"/>
  <c r="AA692" i="77"/>
  <c r="Z692" i="77"/>
  <c r="Y692" i="77"/>
  <c r="X692" i="77"/>
  <c r="W692" i="77"/>
  <c r="V692" i="77"/>
  <c r="U692" i="77"/>
  <c r="AC691" i="77"/>
  <c r="AB691" i="77"/>
  <c r="AA691" i="77"/>
  <c r="Z691" i="77"/>
  <c r="Y691" i="77"/>
  <c r="X691" i="77"/>
  <c r="W691" i="77"/>
  <c r="V691" i="77"/>
  <c r="U691" i="77"/>
  <c r="AC690" i="77"/>
  <c r="AB690" i="77"/>
  <c r="AA690" i="77"/>
  <c r="Z690" i="77"/>
  <c r="Y690" i="77"/>
  <c r="X690" i="77"/>
  <c r="W690" i="77"/>
  <c r="V690" i="77"/>
  <c r="U690" i="77"/>
  <c r="AC689" i="77"/>
  <c r="AB689" i="77"/>
  <c r="AA689" i="77"/>
  <c r="Z689" i="77"/>
  <c r="Y689" i="77"/>
  <c r="X689" i="77"/>
  <c r="W689" i="77"/>
  <c r="V689" i="77"/>
  <c r="U689" i="77"/>
  <c r="AC688" i="77"/>
  <c r="AB688" i="77"/>
  <c r="AA688" i="77"/>
  <c r="Z688" i="77"/>
  <c r="Y688" i="77"/>
  <c r="X688" i="77"/>
  <c r="W688" i="77"/>
  <c r="V688" i="77"/>
  <c r="U688" i="77"/>
  <c r="AC687" i="77"/>
  <c r="AB687" i="77"/>
  <c r="AA687" i="77"/>
  <c r="Z687" i="77"/>
  <c r="Y687" i="77"/>
  <c r="X687" i="77"/>
  <c r="W687" i="77"/>
  <c r="V687" i="77"/>
  <c r="U687" i="77"/>
  <c r="AC686" i="77"/>
  <c r="AB686" i="77"/>
  <c r="AA686" i="77"/>
  <c r="Z686" i="77"/>
  <c r="Y686" i="77"/>
  <c r="X686" i="77"/>
  <c r="W686" i="77"/>
  <c r="V686" i="77"/>
  <c r="U686" i="77"/>
  <c r="AC685" i="77"/>
  <c r="AB685" i="77"/>
  <c r="AA685" i="77"/>
  <c r="Z685" i="77"/>
  <c r="Y685" i="77"/>
  <c r="X685" i="77"/>
  <c r="W685" i="77"/>
  <c r="V685" i="77"/>
  <c r="U685" i="77"/>
  <c r="AC684" i="77"/>
  <c r="AB684" i="77"/>
  <c r="AA684" i="77"/>
  <c r="Z684" i="77"/>
  <c r="Y684" i="77"/>
  <c r="X684" i="77"/>
  <c r="W684" i="77"/>
  <c r="V684" i="77"/>
  <c r="U684" i="77"/>
  <c r="AC683" i="77"/>
  <c r="AB683" i="77"/>
  <c r="AA683" i="77"/>
  <c r="Z683" i="77"/>
  <c r="Y683" i="77"/>
  <c r="X683" i="77"/>
  <c r="W683" i="77"/>
  <c r="V683" i="77"/>
  <c r="U683" i="77"/>
  <c r="AC682" i="77"/>
  <c r="AB682" i="77"/>
  <c r="AA682" i="77"/>
  <c r="Z682" i="77"/>
  <c r="Y682" i="77"/>
  <c r="X682" i="77"/>
  <c r="W682" i="77"/>
  <c r="V682" i="77"/>
  <c r="U682" i="77"/>
  <c r="AC681" i="77"/>
  <c r="AB681" i="77"/>
  <c r="AA681" i="77"/>
  <c r="Z681" i="77"/>
  <c r="Y681" i="77"/>
  <c r="X681" i="77"/>
  <c r="W681" i="77"/>
  <c r="V681" i="77"/>
  <c r="U681" i="77"/>
  <c r="AC680" i="77"/>
  <c r="AB680" i="77"/>
  <c r="AA680" i="77"/>
  <c r="Z680" i="77"/>
  <c r="Y680" i="77"/>
  <c r="X680" i="77"/>
  <c r="W680" i="77"/>
  <c r="V680" i="77"/>
  <c r="U680" i="77"/>
  <c r="AC679" i="77"/>
  <c r="AB679" i="77"/>
  <c r="AA679" i="77"/>
  <c r="Z679" i="77"/>
  <c r="Y679" i="77"/>
  <c r="X679" i="77"/>
  <c r="W679" i="77"/>
  <c r="V679" i="77"/>
  <c r="U679" i="77"/>
  <c r="AC678" i="77"/>
  <c r="AB678" i="77"/>
  <c r="AA678" i="77"/>
  <c r="Z678" i="77"/>
  <c r="Y678" i="77"/>
  <c r="X678" i="77"/>
  <c r="W678" i="77"/>
  <c r="V678" i="77"/>
  <c r="U678" i="77"/>
  <c r="AC677" i="77"/>
  <c r="AB677" i="77"/>
  <c r="AA677" i="77"/>
  <c r="Z677" i="77"/>
  <c r="Y677" i="77"/>
  <c r="X677" i="77"/>
  <c r="W677" i="77"/>
  <c r="V677" i="77"/>
  <c r="U677" i="77"/>
  <c r="AC676" i="77"/>
  <c r="AB676" i="77"/>
  <c r="AA676" i="77"/>
  <c r="Z676" i="77"/>
  <c r="Y676" i="77"/>
  <c r="X676" i="77"/>
  <c r="W676" i="77"/>
  <c r="V676" i="77"/>
  <c r="U676" i="77"/>
  <c r="AC675" i="77"/>
  <c r="AB675" i="77"/>
  <c r="AA675" i="77"/>
  <c r="Z675" i="77"/>
  <c r="Y675" i="77"/>
  <c r="X675" i="77"/>
  <c r="W675" i="77"/>
  <c r="V675" i="77"/>
  <c r="U675" i="77"/>
  <c r="AC674" i="77"/>
  <c r="AB674" i="77"/>
  <c r="AA674" i="77"/>
  <c r="Z674" i="77"/>
  <c r="Y674" i="77"/>
  <c r="X674" i="77"/>
  <c r="W674" i="77"/>
  <c r="V674" i="77"/>
  <c r="U674" i="77"/>
  <c r="AC673" i="77"/>
  <c r="AB673" i="77"/>
  <c r="AA673" i="77"/>
  <c r="Z673" i="77"/>
  <c r="Y673" i="77"/>
  <c r="X673" i="77"/>
  <c r="W673" i="77"/>
  <c r="V673" i="77"/>
  <c r="U673" i="77"/>
  <c r="AC672" i="77"/>
  <c r="AB672" i="77"/>
  <c r="AA672" i="77"/>
  <c r="Z672" i="77"/>
  <c r="Y672" i="77"/>
  <c r="X672" i="77"/>
  <c r="W672" i="77"/>
  <c r="V672" i="77"/>
  <c r="U672" i="77"/>
  <c r="AC671" i="77"/>
  <c r="AB671" i="77"/>
  <c r="AA671" i="77"/>
  <c r="Z671" i="77"/>
  <c r="Y671" i="77"/>
  <c r="X671" i="77"/>
  <c r="W671" i="77"/>
  <c r="V671" i="77"/>
  <c r="U671" i="77"/>
  <c r="AC670" i="77"/>
  <c r="AB670" i="77"/>
  <c r="AA670" i="77"/>
  <c r="Z670" i="77"/>
  <c r="Y670" i="77"/>
  <c r="X670" i="77"/>
  <c r="W670" i="77"/>
  <c r="V670" i="77"/>
  <c r="U670" i="77"/>
  <c r="AC669" i="77"/>
  <c r="AB669" i="77"/>
  <c r="AA669" i="77"/>
  <c r="Z669" i="77"/>
  <c r="Y669" i="77"/>
  <c r="X669" i="77"/>
  <c r="W669" i="77"/>
  <c r="V669" i="77"/>
  <c r="U669" i="77"/>
  <c r="AC668" i="77"/>
  <c r="AB668" i="77"/>
  <c r="AA668" i="77"/>
  <c r="Z668" i="77"/>
  <c r="Y668" i="77"/>
  <c r="X668" i="77"/>
  <c r="W668" i="77"/>
  <c r="V668" i="77"/>
  <c r="U668" i="77"/>
  <c r="AC667" i="77"/>
  <c r="AB667" i="77"/>
  <c r="AA667" i="77"/>
  <c r="Z667" i="77"/>
  <c r="Y667" i="77"/>
  <c r="X667" i="77"/>
  <c r="W667" i="77"/>
  <c r="V667" i="77"/>
  <c r="U667" i="77"/>
  <c r="AC666" i="77"/>
  <c r="AB666" i="77"/>
  <c r="AA666" i="77"/>
  <c r="Z666" i="77"/>
  <c r="Y666" i="77"/>
  <c r="X666" i="77"/>
  <c r="W666" i="77"/>
  <c r="V666" i="77"/>
  <c r="U666" i="77"/>
  <c r="AC665" i="77"/>
  <c r="AB665" i="77"/>
  <c r="AA665" i="77"/>
  <c r="Z665" i="77"/>
  <c r="Y665" i="77"/>
  <c r="X665" i="77"/>
  <c r="W665" i="77"/>
  <c r="V665" i="77"/>
  <c r="U665" i="77"/>
  <c r="AC664" i="77"/>
  <c r="AB664" i="77"/>
  <c r="AA664" i="77"/>
  <c r="Z664" i="77"/>
  <c r="Y664" i="77"/>
  <c r="X664" i="77"/>
  <c r="W664" i="77"/>
  <c r="V664" i="77"/>
  <c r="U664" i="77"/>
  <c r="AC663" i="77"/>
  <c r="AB663" i="77"/>
  <c r="AA663" i="77"/>
  <c r="Z663" i="77"/>
  <c r="Y663" i="77"/>
  <c r="X663" i="77"/>
  <c r="W663" i="77"/>
  <c r="V663" i="77"/>
  <c r="U663" i="77"/>
  <c r="AC662" i="77"/>
  <c r="AB662" i="77"/>
  <c r="AA662" i="77"/>
  <c r="Z662" i="77"/>
  <c r="Y662" i="77"/>
  <c r="X662" i="77"/>
  <c r="W662" i="77"/>
  <c r="V662" i="77"/>
  <c r="U662" i="77"/>
  <c r="AC661" i="77"/>
  <c r="AB661" i="77"/>
  <c r="AA661" i="77"/>
  <c r="Z661" i="77"/>
  <c r="Y661" i="77"/>
  <c r="X661" i="77"/>
  <c r="W661" i="77"/>
  <c r="V661" i="77"/>
  <c r="U661" i="77"/>
  <c r="AC660" i="77"/>
  <c r="AB660" i="77"/>
  <c r="AA660" i="77"/>
  <c r="Z660" i="77"/>
  <c r="Y660" i="77"/>
  <c r="X660" i="77"/>
  <c r="W660" i="77"/>
  <c r="V660" i="77"/>
  <c r="U660" i="77"/>
  <c r="AC659" i="77"/>
  <c r="AB659" i="77"/>
  <c r="AA659" i="77"/>
  <c r="Z659" i="77"/>
  <c r="Y659" i="77"/>
  <c r="X659" i="77"/>
  <c r="W659" i="77"/>
  <c r="V659" i="77"/>
  <c r="U659" i="77"/>
  <c r="AC658" i="77"/>
  <c r="AB658" i="77"/>
  <c r="AA658" i="77"/>
  <c r="Z658" i="77"/>
  <c r="Y658" i="77"/>
  <c r="X658" i="77"/>
  <c r="W658" i="77"/>
  <c r="V658" i="77"/>
  <c r="U658" i="77"/>
  <c r="AC657" i="77"/>
  <c r="AB657" i="77"/>
  <c r="AA657" i="77"/>
  <c r="Z657" i="77"/>
  <c r="Y657" i="77"/>
  <c r="X657" i="77"/>
  <c r="W657" i="77"/>
  <c r="V657" i="77"/>
  <c r="U657" i="77"/>
  <c r="AC656" i="77"/>
  <c r="AB656" i="77"/>
  <c r="AA656" i="77"/>
  <c r="Z656" i="77"/>
  <c r="Y656" i="77"/>
  <c r="X656" i="77"/>
  <c r="W656" i="77"/>
  <c r="V656" i="77"/>
  <c r="U656" i="77"/>
  <c r="AC655" i="77"/>
  <c r="AB655" i="77"/>
  <c r="AA655" i="77"/>
  <c r="Z655" i="77"/>
  <c r="Y655" i="77"/>
  <c r="X655" i="77"/>
  <c r="W655" i="77"/>
  <c r="V655" i="77"/>
  <c r="U655" i="77"/>
  <c r="AC654" i="77"/>
  <c r="AB654" i="77"/>
  <c r="AA654" i="77"/>
  <c r="Z654" i="77"/>
  <c r="Y654" i="77"/>
  <c r="X654" i="77"/>
  <c r="W654" i="77"/>
  <c r="V654" i="77"/>
  <c r="U654" i="77"/>
  <c r="AC653" i="77"/>
  <c r="AB653" i="77"/>
  <c r="AA653" i="77"/>
  <c r="Z653" i="77"/>
  <c r="Y653" i="77"/>
  <c r="X653" i="77"/>
  <c r="W653" i="77"/>
  <c r="V653" i="77"/>
  <c r="U653" i="77"/>
  <c r="AC652" i="77"/>
  <c r="AB652" i="77"/>
  <c r="AA652" i="77"/>
  <c r="Z652" i="77"/>
  <c r="Y652" i="77"/>
  <c r="X652" i="77"/>
  <c r="W652" i="77"/>
  <c r="V652" i="77"/>
  <c r="U652" i="77"/>
  <c r="AC651" i="77"/>
  <c r="AB651" i="77"/>
  <c r="AA651" i="77"/>
  <c r="Z651" i="77"/>
  <c r="Y651" i="77"/>
  <c r="X651" i="77"/>
  <c r="W651" i="77"/>
  <c r="V651" i="77"/>
  <c r="U651" i="77"/>
  <c r="AC650" i="77"/>
  <c r="AB650" i="77"/>
  <c r="AA650" i="77"/>
  <c r="Z650" i="77"/>
  <c r="Y650" i="77"/>
  <c r="X650" i="77"/>
  <c r="W650" i="77"/>
  <c r="V650" i="77"/>
  <c r="U650" i="77"/>
  <c r="AC649" i="77"/>
  <c r="AB649" i="77"/>
  <c r="AA649" i="77"/>
  <c r="Z649" i="77"/>
  <c r="Y649" i="77"/>
  <c r="X649" i="77"/>
  <c r="W649" i="77"/>
  <c r="V649" i="77"/>
  <c r="U649" i="77"/>
  <c r="AC648" i="77"/>
  <c r="AB648" i="77"/>
  <c r="AA648" i="77"/>
  <c r="Z648" i="77"/>
  <c r="Y648" i="77"/>
  <c r="X648" i="77"/>
  <c r="W648" i="77"/>
  <c r="V648" i="77"/>
  <c r="U648" i="77"/>
  <c r="AC647" i="77"/>
  <c r="AB647" i="77"/>
  <c r="AA647" i="77"/>
  <c r="Z647" i="77"/>
  <c r="Y647" i="77"/>
  <c r="X647" i="77"/>
  <c r="W647" i="77"/>
  <c r="V647" i="77"/>
  <c r="U647" i="77"/>
  <c r="AC646" i="77"/>
  <c r="AB646" i="77"/>
  <c r="AA646" i="77"/>
  <c r="Z646" i="77"/>
  <c r="Y646" i="77"/>
  <c r="X646" i="77"/>
  <c r="W646" i="77"/>
  <c r="V646" i="77"/>
  <c r="U646" i="77"/>
  <c r="AC645" i="77"/>
  <c r="AB645" i="77"/>
  <c r="AA645" i="77"/>
  <c r="Z645" i="77"/>
  <c r="Y645" i="77"/>
  <c r="X645" i="77"/>
  <c r="W645" i="77"/>
  <c r="V645" i="77"/>
  <c r="U645" i="77"/>
  <c r="AC644" i="77"/>
  <c r="AB644" i="77"/>
  <c r="AA644" i="77"/>
  <c r="Z644" i="77"/>
  <c r="Y644" i="77"/>
  <c r="X644" i="77"/>
  <c r="W644" i="77"/>
  <c r="V644" i="77"/>
  <c r="U644" i="77"/>
  <c r="AC643" i="77"/>
  <c r="AB643" i="77"/>
  <c r="AA643" i="77"/>
  <c r="Z643" i="77"/>
  <c r="Y643" i="77"/>
  <c r="X643" i="77"/>
  <c r="W643" i="77"/>
  <c r="V643" i="77"/>
  <c r="U643" i="77"/>
  <c r="AC642" i="77"/>
  <c r="AB642" i="77"/>
  <c r="AA642" i="77"/>
  <c r="Z642" i="77"/>
  <c r="Y642" i="77"/>
  <c r="X642" i="77"/>
  <c r="W642" i="77"/>
  <c r="V642" i="77"/>
  <c r="U642" i="77"/>
  <c r="AC641" i="77"/>
  <c r="AB641" i="77"/>
  <c r="AA641" i="77"/>
  <c r="Z641" i="77"/>
  <c r="Y641" i="77"/>
  <c r="X641" i="77"/>
  <c r="W641" i="77"/>
  <c r="V641" i="77"/>
  <c r="U641" i="77"/>
  <c r="AC640" i="77"/>
  <c r="AB640" i="77"/>
  <c r="AA640" i="77"/>
  <c r="Z640" i="77"/>
  <c r="Y640" i="77"/>
  <c r="X640" i="77"/>
  <c r="W640" i="77"/>
  <c r="V640" i="77"/>
  <c r="U640" i="77"/>
  <c r="AC639" i="77"/>
  <c r="AB639" i="77"/>
  <c r="AA639" i="77"/>
  <c r="Z639" i="77"/>
  <c r="Y639" i="77"/>
  <c r="X639" i="77"/>
  <c r="W639" i="77"/>
  <c r="V639" i="77"/>
  <c r="U639" i="77"/>
  <c r="AC638" i="77"/>
  <c r="AB638" i="77"/>
  <c r="AA638" i="77"/>
  <c r="Z638" i="77"/>
  <c r="Y638" i="77"/>
  <c r="X638" i="77"/>
  <c r="W638" i="77"/>
  <c r="V638" i="77"/>
  <c r="U638" i="77"/>
  <c r="AC637" i="77"/>
  <c r="AB637" i="77"/>
  <c r="AA637" i="77"/>
  <c r="Z637" i="77"/>
  <c r="Y637" i="77"/>
  <c r="X637" i="77"/>
  <c r="W637" i="77"/>
  <c r="V637" i="77"/>
  <c r="U637" i="77"/>
  <c r="AC636" i="77"/>
  <c r="AB636" i="77"/>
  <c r="AA636" i="77"/>
  <c r="Z636" i="77"/>
  <c r="Y636" i="77"/>
  <c r="X636" i="77"/>
  <c r="W636" i="77"/>
  <c r="V636" i="77"/>
  <c r="U636" i="77"/>
  <c r="AC635" i="77"/>
  <c r="AB635" i="77"/>
  <c r="AA635" i="77"/>
  <c r="Z635" i="77"/>
  <c r="Y635" i="77"/>
  <c r="X635" i="77"/>
  <c r="W635" i="77"/>
  <c r="V635" i="77"/>
  <c r="U635" i="77"/>
  <c r="AC634" i="77"/>
  <c r="AB634" i="77"/>
  <c r="AA634" i="77"/>
  <c r="Z634" i="77"/>
  <c r="Y634" i="77"/>
  <c r="X634" i="77"/>
  <c r="W634" i="77"/>
  <c r="V634" i="77"/>
  <c r="U634" i="77"/>
  <c r="AC633" i="77"/>
  <c r="AB633" i="77"/>
  <c r="AA633" i="77"/>
  <c r="Z633" i="77"/>
  <c r="Y633" i="77"/>
  <c r="X633" i="77"/>
  <c r="W633" i="77"/>
  <c r="V633" i="77"/>
  <c r="U633" i="77"/>
  <c r="AC632" i="77"/>
  <c r="AB632" i="77"/>
  <c r="AA632" i="77"/>
  <c r="Z632" i="77"/>
  <c r="Y632" i="77"/>
  <c r="X632" i="77"/>
  <c r="W632" i="77"/>
  <c r="V632" i="77"/>
  <c r="U632" i="77"/>
  <c r="AC631" i="77"/>
  <c r="AB631" i="77"/>
  <c r="AA631" i="77"/>
  <c r="Z631" i="77"/>
  <c r="Y631" i="77"/>
  <c r="X631" i="77"/>
  <c r="W631" i="77"/>
  <c r="V631" i="77"/>
  <c r="U631" i="77"/>
  <c r="AC630" i="77"/>
  <c r="AB630" i="77"/>
  <c r="AA630" i="77"/>
  <c r="Z630" i="77"/>
  <c r="Y630" i="77"/>
  <c r="X630" i="77"/>
  <c r="W630" i="77"/>
  <c r="V630" i="77"/>
  <c r="U630" i="77"/>
  <c r="AC629" i="77"/>
  <c r="AB629" i="77"/>
  <c r="AA629" i="77"/>
  <c r="Z629" i="77"/>
  <c r="Y629" i="77"/>
  <c r="X629" i="77"/>
  <c r="W629" i="77"/>
  <c r="V629" i="77"/>
  <c r="U629" i="77"/>
  <c r="AC628" i="77"/>
  <c r="AB628" i="77"/>
  <c r="AA628" i="77"/>
  <c r="Z628" i="77"/>
  <c r="Y628" i="77"/>
  <c r="X628" i="77"/>
  <c r="W628" i="77"/>
  <c r="V628" i="77"/>
  <c r="U628" i="77"/>
  <c r="AC627" i="77"/>
  <c r="AB627" i="77"/>
  <c r="AA627" i="77"/>
  <c r="Z627" i="77"/>
  <c r="Y627" i="77"/>
  <c r="X627" i="77"/>
  <c r="W627" i="77"/>
  <c r="V627" i="77"/>
  <c r="U627" i="77"/>
  <c r="AC626" i="77"/>
  <c r="AB626" i="77"/>
  <c r="AA626" i="77"/>
  <c r="Z626" i="77"/>
  <c r="Y626" i="77"/>
  <c r="X626" i="77"/>
  <c r="W626" i="77"/>
  <c r="V626" i="77"/>
  <c r="U626" i="77"/>
  <c r="AC625" i="77"/>
  <c r="AB625" i="77"/>
  <c r="AA625" i="77"/>
  <c r="Z625" i="77"/>
  <c r="Y625" i="77"/>
  <c r="X625" i="77"/>
  <c r="W625" i="77"/>
  <c r="V625" i="77"/>
  <c r="U625" i="77"/>
  <c r="AC624" i="77"/>
  <c r="AB624" i="77"/>
  <c r="AA624" i="77"/>
  <c r="Z624" i="77"/>
  <c r="Y624" i="77"/>
  <c r="X624" i="77"/>
  <c r="W624" i="77"/>
  <c r="V624" i="77"/>
  <c r="U624" i="77"/>
  <c r="AC623" i="77"/>
  <c r="AB623" i="77"/>
  <c r="AA623" i="77"/>
  <c r="Z623" i="77"/>
  <c r="Y623" i="77"/>
  <c r="X623" i="77"/>
  <c r="W623" i="77"/>
  <c r="V623" i="77"/>
  <c r="U623" i="77"/>
  <c r="AC622" i="77"/>
  <c r="AB622" i="77"/>
  <c r="AA622" i="77"/>
  <c r="Z622" i="77"/>
  <c r="Y622" i="77"/>
  <c r="X622" i="77"/>
  <c r="W622" i="77"/>
  <c r="V622" i="77"/>
  <c r="U622" i="77"/>
  <c r="AC621" i="77"/>
  <c r="AB621" i="77"/>
  <c r="AA621" i="77"/>
  <c r="Z621" i="77"/>
  <c r="Y621" i="77"/>
  <c r="X621" i="77"/>
  <c r="W621" i="77"/>
  <c r="V621" i="77"/>
  <c r="U621" i="77"/>
  <c r="AC620" i="77"/>
  <c r="AB620" i="77"/>
  <c r="AA620" i="77"/>
  <c r="Z620" i="77"/>
  <c r="Y620" i="77"/>
  <c r="X620" i="77"/>
  <c r="W620" i="77"/>
  <c r="V620" i="77"/>
  <c r="U620" i="77"/>
  <c r="AC619" i="77"/>
  <c r="AB619" i="77"/>
  <c r="AA619" i="77"/>
  <c r="Z619" i="77"/>
  <c r="Y619" i="77"/>
  <c r="X619" i="77"/>
  <c r="W619" i="77"/>
  <c r="V619" i="77"/>
  <c r="U619" i="77"/>
  <c r="AC618" i="77"/>
  <c r="AB618" i="77"/>
  <c r="AA618" i="77"/>
  <c r="Z618" i="77"/>
  <c r="Y618" i="77"/>
  <c r="X618" i="77"/>
  <c r="W618" i="77"/>
  <c r="V618" i="77"/>
  <c r="U618" i="77"/>
  <c r="AC617" i="77"/>
  <c r="AB617" i="77"/>
  <c r="AA617" i="77"/>
  <c r="Z617" i="77"/>
  <c r="Y617" i="77"/>
  <c r="X617" i="77"/>
  <c r="W617" i="77"/>
  <c r="V617" i="77"/>
  <c r="U617" i="77"/>
  <c r="AC616" i="77"/>
  <c r="AB616" i="77"/>
  <c r="AA616" i="77"/>
  <c r="Z616" i="77"/>
  <c r="Y616" i="77"/>
  <c r="X616" i="77"/>
  <c r="W616" i="77"/>
  <c r="V616" i="77"/>
  <c r="U616" i="77"/>
  <c r="AC615" i="77"/>
  <c r="AB615" i="77"/>
  <c r="AA615" i="77"/>
  <c r="Z615" i="77"/>
  <c r="Y615" i="77"/>
  <c r="X615" i="77"/>
  <c r="W615" i="77"/>
  <c r="V615" i="77"/>
  <c r="U615" i="77"/>
  <c r="AC614" i="77"/>
  <c r="AB614" i="77"/>
  <c r="AA614" i="77"/>
  <c r="Z614" i="77"/>
  <c r="Y614" i="77"/>
  <c r="X614" i="77"/>
  <c r="W614" i="77"/>
  <c r="V614" i="77"/>
  <c r="U614" i="77"/>
  <c r="AC613" i="77"/>
  <c r="AB613" i="77"/>
  <c r="AA613" i="77"/>
  <c r="Z613" i="77"/>
  <c r="Y613" i="77"/>
  <c r="X613" i="77"/>
  <c r="W613" i="77"/>
  <c r="V613" i="77"/>
  <c r="U613" i="77"/>
  <c r="AC612" i="77"/>
  <c r="AB612" i="77"/>
  <c r="AA612" i="77"/>
  <c r="Z612" i="77"/>
  <c r="Y612" i="77"/>
  <c r="X612" i="77"/>
  <c r="W612" i="77"/>
  <c r="V612" i="77"/>
  <c r="U612" i="77"/>
  <c r="AC611" i="77"/>
  <c r="AB611" i="77"/>
  <c r="AA611" i="77"/>
  <c r="Z611" i="77"/>
  <c r="Y611" i="77"/>
  <c r="X611" i="77"/>
  <c r="W611" i="77"/>
  <c r="V611" i="77"/>
  <c r="U611" i="77"/>
  <c r="AC610" i="77"/>
  <c r="AB610" i="77"/>
  <c r="AA610" i="77"/>
  <c r="Z610" i="77"/>
  <c r="Y610" i="77"/>
  <c r="X610" i="77"/>
  <c r="W610" i="77"/>
  <c r="V610" i="77"/>
  <c r="U610" i="77"/>
  <c r="AC609" i="77"/>
  <c r="AB609" i="77"/>
  <c r="AA609" i="77"/>
  <c r="Z609" i="77"/>
  <c r="Y609" i="77"/>
  <c r="X609" i="77"/>
  <c r="W609" i="77"/>
  <c r="V609" i="77"/>
  <c r="U609" i="77"/>
  <c r="AC608" i="77"/>
  <c r="AB608" i="77"/>
  <c r="AA608" i="77"/>
  <c r="Z608" i="77"/>
  <c r="Y608" i="77"/>
  <c r="X608" i="77"/>
  <c r="W608" i="77"/>
  <c r="V608" i="77"/>
  <c r="U608" i="77"/>
  <c r="AC607" i="77"/>
  <c r="AB607" i="77"/>
  <c r="AA607" i="77"/>
  <c r="Z607" i="77"/>
  <c r="Y607" i="77"/>
  <c r="X607" i="77"/>
  <c r="W607" i="77"/>
  <c r="V607" i="77"/>
  <c r="U607" i="77"/>
  <c r="AC606" i="77"/>
  <c r="AB606" i="77"/>
  <c r="AA606" i="77"/>
  <c r="Z606" i="77"/>
  <c r="Y606" i="77"/>
  <c r="X606" i="77"/>
  <c r="W606" i="77"/>
  <c r="V606" i="77"/>
  <c r="U606" i="77"/>
  <c r="AC605" i="77"/>
  <c r="AB605" i="77"/>
  <c r="AA605" i="77"/>
  <c r="Z605" i="77"/>
  <c r="Y605" i="77"/>
  <c r="X605" i="77"/>
  <c r="W605" i="77"/>
  <c r="V605" i="77"/>
  <c r="U605" i="77"/>
  <c r="AC604" i="77"/>
  <c r="AB604" i="77"/>
  <c r="AA604" i="77"/>
  <c r="Z604" i="77"/>
  <c r="Y604" i="77"/>
  <c r="X604" i="77"/>
  <c r="W604" i="77"/>
  <c r="V604" i="77"/>
  <c r="U604" i="77"/>
  <c r="AC603" i="77"/>
  <c r="AB603" i="77"/>
  <c r="AA603" i="77"/>
  <c r="Z603" i="77"/>
  <c r="Y603" i="77"/>
  <c r="X603" i="77"/>
  <c r="W603" i="77"/>
  <c r="V603" i="77"/>
  <c r="U603" i="77"/>
  <c r="AC602" i="77"/>
  <c r="AB602" i="77"/>
  <c r="AA602" i="77"/>
  <c r="Z602" i="77"/>
  <c r="Y602" i="77"/>
  <c r="X602" i="77"/>
  <c r="W602" i="77"/>
  <c r="V602" i="77"/>
  <c r="U602" i="77"/>
  <c r="AC601" i="77"/>
  <c r="AB601" i="77"/>
  <c r="AA601" i="77"/>
  <c r="Z601" i="77"/>
  <c r="Y601" i="77"/>
  <c r="X601" i="77"/>
  <c r="W601" i="77"/>
  <c r="V601" i="77"/>
  <c r="U601" i="77"/>
  <c r="AC600" i="77"/>
  <c r="AB600" i="77"/>
  <c r="AA600" i="77"/>
  <c r="Z600" i="77"/>
  <c r="Y600" i="77"/>
  <c r="X600" i="77"/>
  <c r="W600" i="77"/>
  <c r="V600" i="77"/>
  <c r="U600" i="77"/>
  <c r="AC599" i="77"/>
  <c r="AB599" i="77"/>
  <c r="AA599" i="77"/>
  <c r="Z599" i="77"/>
  <c r="Y599" i="77"/>
  <c r="X599" i="77"/>
  <c r="W599" i="77"/>
  <c r="V599" i="77"/>
  <c r="U599" i="77"/>
  <c r="AC598" i="77"/>
  <c r="AB598" i="77"/>
  <c r="AA598" i="77"/>
  <c r="Z598" i="77"/>
  <c r="Y598" i="77"/>
  <c r="X598" i="77"/>
  <c r="W598" i="77"/>
  <c r="V598" i="77"/>
  <c r="U598" i="77"/>
  <c r="AC597" i="77"/>
  <c r="AB597" i="77"/>
  <c r="AA597" i="77"/>
  <c r="Z597" i="77"/>
  <c r="Y597" i="77"/>
  <c r="X597" i="77"/>
  <c r="W597" i="77"/>
  <c r="V597" i="77"/>
  <c r="U597" i="77"/>
  <c r="AC596" i="77"/>
  <c r="AB596" i="77"/>
  <c r="AA596" i="77"/>
  <c r="Z596" i="77"/>
  <c r="Y596" i="77"/>
  <c r="X596" i="77"/>
  <c r="W596" i="77"/>
  <c r="V596" i="77"/>
  <c r="U596" i="77"/>
  <c r="AC595" i="77"/>
  <c r="AB595" i="77"/>
  <c r="AA595" i="77"/>
  <c r="Z595" i="77"/>
  <c r="Y595" i="77"/>
  <c r="X595" i="77"/>
  <c r="W595" i="77"/>
  <c r="V595" i="77"/>
  <c r="U595" i="77"/>
  <c r="AC594" i="77"/>
  <c r="AB594" i="77"/>
  <c r="AA594" i="77"/>
  <c r="Z594" i="77"/>
  <c r="Y594" i="77"/>
  <c r="X594" i="77"/>
  <c r="W594" i="77"/>
  <c r="V594" i="77"/>
  <c r="U594" i="77"/>
  <c r="AC593" i="77"/>
  <c r="AB593" i="77"/>
  <c r="AA593" i="77"/>
  <c r="Z593" i="77"/>
  <c r="Y593" i="77"/>
  <c r="X593" i="77"/>
  <c r="W593" i="77"/>
  <c r="V593" i="77"/>
  <c r="U593" i="77"/>
  <c r="AC592" i="77"/>
  <c r="AB592" i="77"/>
  <c r="AA592" i="77"/>
  <c r="Z592" i="77"/>
  <c r="Y592" i="77"/>
  <c r="X592" i="77"/>
  <c r="W592" i="77"/>
  <c r="V592" i="77"/>
  <c r="U592" i="77"/>
  <c r="AC591" i="77"/>
  <c r="AB591" i="77"/>
  <c r="AA591" i="77"/>
  <c r="Z591" i="77"/>
  <c r="Y591" i="77"/>
  <c r="X591" i="77"/>
  <c r="W591" i="77"/>
  <c r="V591" i="77"/>
  <c r="U591" i="77"/>
  <c r="AC590" i="77"/>
  <c r="AB590" i="77"/>
  <c r="AA590" i="77"/>
  <c r="Z590" i="77"/>
  <c r="Y590" i="77"/>
  <c r="X590" i="77"/>
  <c r="W590" i="77"/>
  <c r="V590" i="77"/>
  <c r="U590" i="77"/>
  <c r="AC589" i="77"/>
  <c r="AB589" i="77"/>
  <c r="AA589" i="77"/>
  <c r="Z589" i="77"/>
  <c r="Y589" i="77"/>
  <c r="X589" i="77"/>
  <c r="W589" i="77"/>
  <c r="V589" i="77"/>
  <c r="U589" i="77"/>
  <c r="AC588" i="77"/>
  <c r="AB588" i="77"/>
  <c r="AA588" i="77"/>
  <c r="Z588" i="77"/>
  <c r="Y588" i="77"/>
  <c r="X588" i="77"/>
  <c r="W588" i="77"/>
  <c r="V588" i="77"/>
  <c r="U588" i="77"/>
  <c r="AC587" i="77"/>
  <c r="AB587" i="77"/>
  <c r="AA587" i="77"/>
  <c r="Z587" i="77"/>
  <c r="Y587" i="77"/>
  <c r="X587" i="77"/>
  <c r="W587" i="77"/>
  <c r="V587" i="77"/>
  <c r="U587" i="77"/>
  <c r="AC586" i="77"/>
  <c r="AB586" i="77"/>
  <c r="AA586" i="77"/>
  <c r="Z586" i="77"/>
  <c r="Y586" i="77"/>
  <c r="X586" i="77"/>
  <c r="W586" i="77"/>
  <c r="V586" i="77"/>
  <c r="U586" i="77"/>
  <c r="AC585" i="77"/>
  <c r="AB585" i="77"/>
  <c r="AA585" i="77"/>
  <c r="Z585" i="77"/>
  <c r="Y585" i="77"/>
  <c r="X585" i="77"/>
  <c r="W585" i="77"/>
  <c r="V585" i="77"/>
  <c r="U585" i="77"/>
  <c r="AC584" i="77"/>
  <c r="AB584" i="77"/>
  <c r="AA584" i="77"/>
  <c r="Z584" i="77"/>
  <c r="Y584" i="77"/>
  <c r="X584" i="77"/>
  <c r="W584" i="77"/>
  <c r="V584" i="77"/>
  <c r="U584" i="77"/>
  <c r="AC583" i="77"/>
  <c r="AB583" i="77"/>
  <c r="AA583" i="77"/>
  <c r="Z583" i="77"/>
  <c r="Y583" i="77"/>
  <c r="X583" i="77"/>
  <c r="W583" i="77"/>
  <c r="V583" i="77"/>
  <c r="U583" i="77"/>
  <c r="AC582" i="77"/>
  <c r="AB582" i="77"/>
  <c r="AA582" i="77"/>
  <c r="Z582" i="77"/>
  <c r="Y582" i="77"/>
  <c r="X582" i="77"/>
  <c r="W582" i="77"/>
  <c r="V582" i="77"/>
  <c r="U582" i="77"/>
  <c r="AC581" i="77"/>
  <c r="AB581" i="77"/>
  <c r="AA581" i="77"/>
  <c r="Z581" i="77"/>
  <c r="Y581" i="77"/>
  <c r="X581" i="77"/>
  <c r="W581" i="77"/>
  <c r="V581" i="77"/>
  <c r="U581" i="77"/>
  <c r="AC580" i="77"/>
  <c r="AB580" i="77"/>
  <c r="AA580" i="77"/>
  <c r="Z580" i="77"/>
  <c r="Y580" i="77"/>
  <c r="X580" i="77"/>
  <c r="W580" i="77"/>
  <c r="V580" i="77"/>
  <c r="U580" i="77"/>
  <c r="AC579" i="77"/>
  <c r="AB579" i="77"/>
  <c r="AA579" i="77"/>
  <c r="Z579" i="77"/>
  <c r="Y579" i="77"/>
  <c r="X579" i="77"/>
  <c r="W579" i="77"/>
  <c r="V579" i="77"/>
  <c r="U579" i="77"/>
  <c r="AC578" i="77"/>
  <c r="AB578" i="77"/>
  <c r="AA578" i="77"/>
  <c r="Z578" i="77"/>
  <c r="Y578" i="77"/>
  <c r="X578" i="77"/>
  <c r="W578" i="77"/>
  <c r="V578" i="77"/>
  <c r="U578" i="77"/>
  <c r="AC577" i="77"/>
  <c r="AB577" i="77"/>
  <c r="AA577" i="77"/>
  <c r="Z577" i="77"/>
  <c r="Y577" i="77"/>
  <c r="X577" i="77"/>
  <c r="W577" i="77"/>
  <c r="V577" i="77"/>
  <c r="U577" i="77"/>
  <c r="AC576" i="77"/>
  <c r="AB576" i="77"/>
  <c r="AA576" i="77"/>
  <c r="Z576" i="77"/>
  <c r="Y576" i="77"/>
  <c r="X576" i="77"/>
  <c r="W576" i="77"/>
  <c r="V576" i="77"/>
  <c r="U576" i="77"/>
  <c r="AC575" i="77"/>
  <c r="AB575" i="77"/>
  <c r="AA575" i="77"/>
  <c r="Z575" i="77"/>
  <c r="Y575" i="77"/>
  <c r="X575" i="77"/>
  <c r="W575" i="77"/>
  <c r="V575" i="77"/>
  <c r="U575" i="77"/>
  <c r="AC574" i="77"/>
  <c r="AB574" i="77"/>
  <c r="AA574" i="77"/>
  <c r="Z574" i="77"/>
  <c r="Y574" i="77"/>
  <c r="X574" i="77"/>
  <c r="W574" i="77"/>
  <c r="V574" i="77"/>
  <c r="U574" i="77"/>
  <c r="AC573" i="77"/>
  <c r="AB573" i="77"/>
  <c r="AA573" i="77"/>
  <c r="Z573" i="77"/>
  <c r="Y573" i="77"/>
  <c r="X573" i="77"/>
  <c r="W573" i="77"/>
  <c r="V573" i="77"/>
  <c r="U573" i="77"/>
  <c r="AC572" i="77"/>
  <c r="AB572" i="77"/>
  <c r="AA572" i="77"/>
  <c r="Z572" i="77"/>
  <c r="Y572" i="77"/>
  <c r="X572" i="77"/>
  <c r="W572" i="77"/>
  <c r="V572" i="77"/>
  <c r="U572" i="77"/>
  <c r="AC571" i="77"/>
  <c r="AB571" i="77"/>
  <c r="AA571" i="77"/>
  <c r="Z571" i="77"/>
  <c r="Y571" i="77"/>
  <c r="X571" i="77"/>
  <c r="W571" i="77"/>
  <c r="V571" i="77"/>
  <c r="U571" i="77"/>
  <c r="AC570" i="77"/>
  <c r="AB570" i="77"/>
  <c r="AA570" i="77"/>
  <c r="Z570" i="77"/>
  <c r="Y570" i="77"/>
  <c r="X570" i="77"/>
  <c r="W570" i="77"/>
  <c r="V570" i="77"/>
  <c r="U570" i="77"/>
  <c r="AC569" i="77"/>
  <c r="AB569" i="77"/>
  <c r="AA569" i="77"/>
  <c r="Z569" i="77"/>
  <c r="Y569" i="77"/>
  <c r="X569" i="77"/>
  <c r="W569" i="77"/>
  <c r="V569" i="77"/>
  <c r="U569" i="77"/>
  <c r="AC568" i="77"/>
  <c r="AB568" i="77"/>
  <c r="AA568" i="77"/>
  <c r="Z568" i="77"/>
  <c r="Y568" i="77"/>
  <c r="X568" i="77"/>
  <c r="W568" i="77"/>
  <c r="V568" i="77"/>
  <c r="U568" i="77"/>
  <c r="AC567" i="77"/>
  <c r="AB567" i="77"/>
  <c r="AA567" i="77"/>
  <c r="Z567" i="77"/>
  <c r="Y567" i="77"/>
  <c r="X567" i="77"/>
  <c r="W567" i="77"/>
  <c r="V567" i="77"/>
  <c r="U567" i="77"/>
  <c r="AC566" i="77"/>
  <c r="AB566" i="77"/>
  <c r="AA566" i="77"/>
  <c r="Z566" i="77"/>
  <c r="Y566" i="77"/>
  <c r="X566" i="77"/>
  <c r="W566" i="77"/>
  <c r="V566" i="77"/>
  <c r="U566" i="77"/>
  <c r="AC565" i="77"/>
  <c r="AB565" i="77"/>
  <c r="AA565" i="77"/>
  <c r="Z565" i="77"/>
  <c r="Y565" i="77"/>
  <c r="X565" i="77"/>
  <c r="W565" i="77"/>
  <c r="V565" i="77"/>
  <c r="U565" i="77"/>
  <c r="AC564" i="77"/>
  <c r="AB564" i="77"/>
  <c r="AA564" i="77"/>
  <c r="Z564" i="77"/>
  <c r="Y564" i="77"/>
  <c r="X564" i="77"/>
  <c r="W564" i="77"/>
  <c r="V564" i="77"/>
  <c r="U564" i="77"/>
  <c r="AC563" i="77"/>
  <c r="AB563" i="77"/>
  <c r="AA563" i="77"/>
  <c r="Z563" i="77"/>
  <c r="Y563" i="77"/>
  <c r="X563" i="77"/>
  <c r="W563" i="77"/>
  <c r="V563" i="77"/>
  <c r="U563" i="77"/>
  <c r="AC562" i="77"/>
  <c r="AB562" i="77"/>
  <c r="AA562" i="77"/>
  <c r="Z562" i="77"/>
  <c r="Y562" i="77"/>
  <c r="X562" i="77"/>
  <c r="W562" i="77"/>
  <c r="V562" i="77"/>
  <c r="U562" i="77"/>
  <c r="AC561" i="77"/>
  <c r="AB561" i="77"/>
  <c r="AA561" i="77"/>
  <c r="Z561" i="77"/>
  <c r="Y561" i="77"/>
  <c r="X561" i="77"/>
  <c r="W561" i="77"/>
  <c r="V561" i="77"/>
  <c r="U561" i="77"/>
  <c r="AC560" i="77"/>
  <c r="AB560" i="77"/>
  <c r="AA560" i="77"/>
  <c r="Z560" i="77"/>
  <c r="Y560" i="77"/>
  <c r="X560" i="77"/>
  <c r="W560" i="77"/>
  <c r="V560" i="77"/>
  <c r="U560" i="77"/>
  <c r="AC559" i="77"/>
  <c r="AB559" i="77"/>
  <c r="AA559" i="77"/>
  <c r="Z559" i="77"/>
  <c r="Y559" i="77"/>
  <c r="X559" i="77"/>
  <c r="W559" i="77"/>
  <c r="V559" i="77"/>
  <c r="U559" i="77"/>
  <c r="AC558" i="77"/>
  <c r="AB558" i="77"/>
  <c r="AA558" i="77"/>
  <c r="Z558" i="77"/>
  <c r="Y558" i="77"/>
  <c r="X558" i="77"/>
  <c r="W558" i="77"/>
  <c r="V558" i="77"/>
  <c r="U558" i="77"/>
  <c r="AC557" i="77"/>
  <c r="AB557" i="77"/>
  <c r="AA557" i="77"/>
  <c r="Z557" i="77"/>
  <c r="Y557" i="77"/>
  <c r="X557" i="77"/>
  <c r="W557" i="77"/>
  <c r="V557" i="77"/>
  <c r="U557" i="77"/>
  <c r="AC556" i="77"/>
  <c r="AB556" i="77"/>
  <c r="AA556" i="77"/>
  <c r="Z556" i="77"/>
  <c r="Y556" i="77"/>
  <c r="X556" i="77"/>
  <c r="W556" i="77"/>
  <c r="V556" i="77"/>
  <c r="U556" i="77"/>
  <c r="AC555" i="77"/>
  <c r="AB555" i="77"/>
  <c r="AA555" i="77"/>
  <c r="Z555" i="77"/>
  <c r="Y555" i="77"/>
  <c r="X555" i="77"/>
  <c r="W555" i="77"/>
  <c r="V555" i="77"/>
  <c r="U555" i="77"/>
  <c r="AC554" i="77"/>
  <c r="AB554" i="77"/>
  <c r="AA554" i="77"/>
  <c r="Z554" i="77"/>
  <c r="Y554" i="77"/>
  <c r="X554" i="77"/>
  <c r="W554" i="77"/>
  <c r="V554" i="77"/>
  <c r="U554" i="77"/>
  <c r="AC553" i="77"/>
  <c r="AB553" i="77"/>
  <c r="AA553" i="77"/>
  <c r="Z553" i="77"/>
  <c r="Y553" i="77"/>
  <c r="X553" i="77"/>
  <c r="W553" i="77"/>
  <c r="V553" i="77"/>
  <c r="U553" i="77"/>
  <c r="AC552" i="77"/>
  <c r="AB552" i="77"/>
  <c r="AA552" i="77"/>
  <c r="Z552" i="77"/>
  <c r="Y552" i="77"/>
  <c r="X552" i="77"/>
  <c r="W552" i="77"/>
  <c r="V552" i="77"/>
  <c r="U552" i="77"/>
  <c r="AC551" i="77"/>
  <c r="AB551" i="77"/>
  <c r="AA551" i="77"/>
  <c r="Z551" i="77"/>
  <c r="Y551" i="77"/>
  <c r="X551" i="77"/>
  <c r="W551" i="77"/>
  <c r="V551" i="77"/>
  <c r="U551" i="77"/>
  <c r="AC550" i="77"/>
  <c r="AB550" i="77"/>
  <c r="AA550" i="77"/>
  <c r="Z550" i="77"/>
  <c r="Y550" i="77"/>
  <c r="X550" i="77"/>
  <c r="W550" i="77"/>
  <c r="V550" i="77"/>
  <c r="U550" i="77"/>
  <c r="AC549" i="77"/>
  <c r="AB549" i="77"/>
  <c r="AA549" i="77"/>
  <c r="Z549" i="77"/>
  <c r="Y549" i="77"/>
  <c r="X549" i="77"/>
  <c r="W549" i="77"/>
  <c r="V549" i="77"/>
  <c r="U549" i="77"/>
  <c r="AC548" i="77"/>
  <c r="AB548" i="77"/>
  <c r="AA548" i="77"/>
  <c r="Z548" i="77"/>
  <c r="Y548" i="77"/>
  <c r="X548" i="77"/>
  <c r="W548" i="77"/>
  <c r="V548" i="77"/>
  <c r="U548" i="77"/>
  <c r="AC547" i="77"/>
  <c r="AB547" i="77"/>
  <c r="AA547" i="77"/>
  <c r="Z547" i="77"/>
  <c r="Y547" i="77"/>
  <c r="X547" i="77"/>
  <c r="W547" i="77"/>
  <c r="V547" i="77"/>
  <c r="U547" i="77"/>
  <c r="AC546" i="77"/>
  <c r="AB546" i="77"/>
  <c r="AA546" i="77"/>
  <c r="Z546" i="77"/>
  <c r="Y546" i="77"/>
  <c r="X546" i="77"/>
  <c r="W546" i="77"/>
  <c r="V546" i="77"/>
  <c r="U546" i="77"/>
  <c r="AC545" i="77"/>
  <c r="AB545" i="77"/>
  <c r="AA545" i="77"/>
  <c r="Z545" i="77"/>
  <c r="Y545" i="77"/>
  <c r="X545" i="77"/>
  <c r="W545" i="77"/>
  <c r="V545" i="77"/>
  <c r="U545" i="77"/>
  <c r="AC544" i="77"/>
  <c r="AB544" i="77"/>
  <c r="AA544" i="77"/>
  <c r="Z544" i="77"/>
  <c r="Y544" i="77"/>
  <c r="X544" i="77"/>
  <c r="W544" i="77"/>
  <c r="V544" i="77"/>
  <c r="U544" i="77"/>
  <c r="AC543" i="77"/>
  <c r="AB543" i="77"/>
  <c r="AA543" i="77"/>
  <c r="Z543" i="77"/>
  <c r="Y543" i="77"/>
  <c r="X543" i="77"/>
  <c r="W543" i="77"/>
  <c r="V543" i="77"/>
  <c r="U543" i="77"/>
  <c r="AC542" i="77"/>
  <c r="AB542" i="77"/>
  <c r="AA542" i="77"/>
  <c r="Z542" i="77"/>
  <c r="Y542" i="77"/>
  <c r="X542" i="77"/>
  <c r="W542" i="77"/>
  <c r="V542" i="77"/>
  <c r="U542" i="77"/>
  <c r="AC541" i="77"/>
  <c r="AB541" i="77"/>
  <c r="AA541" i="77"/>
  <c r="Z541" i="77"/>
  <c r="Y541" i="77"/>
  <c r="X541" i="77"/>
  <c r="W541" i="77"/>
  <c r="V541" i="77"/>
  <c r="U541" i="77"/>
  <c r="AC540" i="77"/>
  <c r="AB540" i="77"/>
  <c r="AA540" i="77"/>
  <c r="Z540" i="77"/>
  <c r="Y540" i="77"/>
  <c r="X540" i="77"/>
  <c r="W540" i="77"/>
  <c r="V540" i="77"/>
  <c r="U540" i="77"/>
  <c r="AC539" i="77"/>
  <c r="AB539" i="77"/>
  <c r="AA539" i="77"/>
  <c r="Z539" i="77"/>
  <c r="Y539" i="77"/>
  <c r="X539" i="77"/>
  <c r="W539" i="77"/>
  <c r="V539" i="77"/>
  <c r="U539" i="77"/>
  <c r="AC538" i="77"/>
  <c r="AB538" i="77"/>
  <c r="AA538" i="77"/>
  <c r="Z538" i="77"/>
  <c r="Y538" i="77"/>
  <c r="X538" i="77"/>
  <c r="W538" i="77"/>
  <c r="V538" i="77"/>
  <c r="U538" i="77"/>
  <c r="AC537" i="77"/>
  <c r="AB537" i="77"/>
  <c r="AA537" i="77"/>
  <c r="Z537" i="77"/>
  <c r="Y537" i="77"/>
  <c r="X537" i="77"/>
  <c r="W537" i="77"/>
  <c r="V537" i="77"/>
  <c r="U537" i="77"/>
  <c r="AC536" i="77"/>
  <c r="AB536" i="77"/>
  <c r="AA536" i="77"/>
  <c r="Z536" i="77"/>
  <c r="Y536" i="77"/>
  <c r="X536" i="77"/>
  <c r="W536" i="77"/>
  <c r="V536" i="77"/>
  <c r="U536" i="77"/>
  <c r="AC535" i="77"/>
  <c r="AB535" i="77"/>
  <c r="AA535" i="77"/>
  <c r="Z535" i="77"/>
  <c r="Y535" i="77"/>
  <c r="X535" i="77"/>
  <c r="W535" i="77"/>
  <c r="V535" i="77"/>
  <c r="U535" i="77"/>
  <c r="AC534" i="77"/>
  <c r="AB534" i="77"/>
  <c r="AA534" i="77"/>
  <c r="Z534" i="77"/>
  <c r="Y534" i="77"/>
  <c r="X534" i="77"/>
  <c r="W534" i="77"/>
  <c r="V534" i="77"/>
  <c r="U534" i="77"/>
  <c r="AC533" i="77"/>
  <c r="AB533" i="77"/>
  <c r="AA533" i="77"/>
  <c r="Z533" i="77"/>
  <c r="Y533" i="77"/>
  <c r="X533" i="77"/>
  <c r="W533" i="77"/>
  <c r="V533" i="77"/>
  <c r="U533" i="77"/>
  <c r="AC532" i="77"/>
  <c r="AB532" i="77"/>
  <c r="AA532" i="77"/>
  <c r="Z532" i="77"/>
  <c r="Y532" i="77"/>
  <c r="X532" i="77"/>
  <c r="W532" i="77"/>
  <c r="V532" i="77"/>
  <c r="U532" i="77"/>
  <c r="AC531" i="77"/>
  <c r="AB531" i="77"/>
  <c r="AA531" i="77"/>
  <c r="Z531" i="77"/>
  <c r="Y531" i="77"/>
  <c r="X531" i="77"/>
  <c r="W531" i="77"/>
  <c r="V531" i="77"/>
  <c r="U531" i="77"/>
  <c r="AC530" i="77"/>
  <c r="AB530" i="77"/>
  <c r="AA530" i="77"/>
  <c r="Z530" i="77"/>
  <c r="Y530" i="77"/>
  <c r="X530" i="77"/>
  <c r="W530" i="77"/>
  <c r="V530" i="77"/>
  <c r="U530" i="77"/>
  <c r="AC529" i="77"/>
  <c r="AB529" i="77"/>
  <c r="AA529" i="77"/>
  <c r="Z529" i="77"/>
  <c r="Y529" i="77"/>
  <c r="X529" i="77"/>
  <c r="W529" i="77"/>
  <c r="V529" i="77"/>
  <c r="U529" i="77"/>
  <c r="AC528" i="77"/>
  <c r="AB528" i="77"/>
  <c r="AA528" i="77"/>
  <c r="Z528" i="77"/>
  <c r="Y528" i="77"/>
  <c r="X528" i="77"/>
  <c r="W528" i="77"/>
  <c r="V528" i="77"/>
  <c r="U528" i="77"/>
  <c r="AC527" i="77"/>
  <c r="AB527" i="77"/>
  <c r="AA527" i="77"/>
  <c r="Z527" i="77"/>
  <c r="Y527" i="77"/>
  <c r="X527" i="77"/>
  <c r="W527" i="77"/>
  <c r="V527" i="77"/>
  <c r="U527" i="77"/>
  <c r="AC526" i="77"/>
  <c r="AB526" i="77"/>
  <c r="AA526" i="77"/>
  <c r="Z526" i="77"/>
  <c r="Y526" i="77"/>
  <c r="X526" i="77"/>
  <c r="W526" i="77"/>
  <c r="V526" i="77"/>
  <c r="U526" i="77"/>
  <c r="AC525" i="77"/>
  <c r="AB525" i="77"/>
  <c r="AA525" i="77"/>
  <c r="Z525" i="77"/>
  <c r="Y525" i="77"/>
  <c r="X525" i="77"/>
  <c r="W525" i="77"/>
  <c r="V525" i="77"/>
  <c r="U525" i="77"/>
  <c r="AC524" i="77"/>
  <c r="AB524" i="77"/>
  <c r="AA524" i="77"/>
  <c r="Z524" i="77"/>
  <c r="Y524" i="77"/>
  <c r="X524" i="77"/>
  <c r="W524" i="77"/>
  <c r="V524" i="77"/>
  <c r="U524" i="77"/>
  <c r="AC523" i="77"/>
  <c r="AB523" i="77"/>
  <c r="AA523" i="77"/>
  <c r="Z523" i="77"/>
  <c r="Y523" i="77"/>
  <c r="X523" i="77"/>
  <c r="W523" i="77"/>
  <c r="V523" i="77"/>
  <c r="U523" i="77"/>
  <c r="AC522" i="77"/>
  <c r="AB522" i="77"/>
  <c r="AA522" i="77"/>
  <c r="Z522" i="77"/>
  <c r="Y522" i="77"/>
  <c r="X522" i="77"/>
  <c r="W522" i="77"/>
  <c r="V522" i="77"/>
  <c r="U522" i="77"/>
  <c r="AC521" i="77"/>
  <c r="AB521" i="77"/>
  <c r="AA521" i="77"/>
  <c r="Z521" i="77"/>
  <c r="Y521" i="77"/>
  <c r="X521" i="77"/>
  <c r="W521" i="77"/>
  <c r="V521" i="77"/>
  <c r="U521" i="77"/>
  <c r="AC520" i="77"/>
  <c r="AB520" i="77"/>
  <c r="AA520" i="77"/>
  <c r="Z520" i="77"/>
  <c r="Y520" i="77"/>
  <c r="X520" i="77"/>
  <c r="W520" i="77"/>
  <c r="V520" i="77"/>
  <c r="U520" i="77"/>
  <c r="AC519" i="77"/>
  <c r="AB519" i="77"/>
  <c r="AA519" i="77"/>
  <c r="Z519" i="77"/>
  <c r="Y519" i="77"/>
  <c r="X519" i="77"/>
  <c r="W519" i="77"/>
  <c r="V519" i="77"/>
  <c r="U519" i="77"/>
  <c r="AC518" i="77"/>
  <c r="AB518" i="77"/>
  <c r="AA518" i="77"/>
  <c r="Z518" i="77"/>
  <c r="Y518" i="77"/>
  <c r="X518" i="77"/>
  <c r="W518" i="77"/>
  <c r="V518" i="77"/>
  <c r="U518" i="77"/>
  <c r="AC517" i="77"/>
  <c r="AB517" i="77"/>
  <c r="AA517" i="77"/>
  <c r="Z517" i="77"/>
  <c r="Y517" i="77"/>
  <c r="X517" i="77"/>
  <c r="W517" i="77"/>
  <c r="V517" i="77"/>
  <c r="U517" i="77"/>
  <c r="AC516" i="77"/>
  <c r="AB516" i="77"/>
  <c r="AA516" i="77"/>
  <c r="Z516" i="77"/>
  <c r="Y516" i="77"/>
  <c r="X516" i="77"/>
  <c r="W516" i="77"/>
  <c r="V516" i="77"/>
  <c r="U516" i="77"/>
  <c r="AC515" i="77"/>
  <c r="AB515" i="77"/>
  <c r="AA515" i="77"/>
  <c r="Z515" i="77"/>
  <c r="Y515" i="77"/>
  <c r="X515" i="77"/>
  <c r="W515" i="77"/>
  <c r="V515" i="77"/>
  <c r="U515" i="77"/>
  <c r="AC514" i="77"/>
  <c r="AB514" i="77"/>
  <c r="AA514" i="77"/>
  <c r="Z514" i="77"/>
  <c r="Y514" i="77"/>
  <c r="X514" i="77"/>
  <c r="W514" i="77"/>
  <c r="V514" i="77"/>
  <c r="U514" i="77"/>
  <c r="AC513" i="77"/>
  <c r="AB513" i="77"/>
  <c r="AA513" i="77"/>
  <c r="Z513" i="77"/>
  <c r="Y513" i="77"/>
  <c r="X513" i="77"/>
  <c r="W513" i="77"/>
  <c r="V513" i="77"/>
  <c r="U513" i="77"/>
  <c r="AC512" i="77"/>
  <c r="AB512" i="77"/>
  <c r="AA512" i="77"/>
  <c r="Z512" i="77"/>
  <c r="Y512" i="77"/>
  <c r="X512" i="77"/>
  <c r="W512" i="77"/>
  <c r="V512" i="77"/>
  <c r="U512" i="77"/>
  <c r="AC511" i="77"/>
  <c r="AB511" i="77"/>
  <c r="AA511" i="77"/>
  <c r="Z511" i="77"/>
  <c r="Y511" i="77"/>
  <c r="X511" i="77"/>
  <c r="W511" i="77"/>
  <c r="V511" i="77"/>
  <c r="U511" i="77"/>
  <c r="AC510" i="77"/>
  <c r="AB510" i="77"/>
  <c r="AA510" i="77"/>
  <c r="Z510" i="77"/>
  <c r="Y510" i="77"/>
  <c r="X510" i="77"/>
  <c r="W510" i="77"/>
  <c r="V510" i="77"/>
  <c r="U510" i="77"/>
  <c r="AC509" i="77"/>
  <c r="AB509" i="77"/>
  <c r="AA509" i="77"/>
  <c r="Z509" i="77"/>
  <c r="Y509" i="77"/>
  <c r="X509" i="77"/>
  <c r="W509" i="77"/>
  <c r="V509" i="77"/>
  <c r="U509" i="77"/>
  <c r="AC508" i="77"/>
  <c r="AB508" i="77"/>
  <c r="AA508" i="77"/>
  <c r="Z508" i="77"/>
  <c r="Y508" i="77"/>
  <c r="X508" i="77"/>
  <c r="W508" i="77"/>
  <c r="V508" i="77"/>
  <c r="U508" i="77"/>
  <c r="AC507" i="77"/>
  <c r="AB507" i="77"/>
  <c r="AA507" i="77"/>
  <c r="Z507" i="77"/>
  <c r="Y507" i="77"/>
  <c r="X507" i="77"/>
  <c r="W507" i="77"/>
  <c r="V507" i="77"/>
  <c r="U507" i="77"/>
  <c r="AC506" i="77"/>
  <c r="AB506" i="77"/>
  <c r="AA506" i="77"/>
  <c r="Z506" i="77"/>
  <c r="Y506" i="77"/>
  <c r="X506" i="77"/>
  <c r="W506" i="77"/>
  <c r="V506" i="77"/>
  <c r="U506" i="77"/>
  <c r="AC505" i="77"/>
  <c r="AB505" i="77"/>
  <c r="AA505" i="77"/>
  <c r="Z505" i="77"/>
  <c r="Y505" i="77"/>
  <c r="X505" i="77"/>
  <c r="W505" i="77"/>
  <c r="V505" i="77"/>
  <c r="U505" i="77"/>
  <c r="AC504" i="77"/>
  <c r="AB504" i="77"/>
  <c r="AA504" i="77"/>
  <c r="Z504" i="77"/>
  <c r="Y504" i="77"/>
  <c r="X504" i="77"/>
  <c r="W504" i="77"/>
  <c r="V504" i="77"/>
  <c r="U504" i="77"/>
  <c r="AC503" i="77"/>
  <c r="AB503" i="77"/>
  <c r="AA503" i="77"/>
  <c r="Z503" i="77"/>
  <c r="Y503" i="77"/>
  <c r="X503" i="77"/>
  <c r="W503" i="77"/>
  <c r="V503" i="77"/>
  <c r="U503" i="77"/>
  <c r="AC502" i="77"/>
  <c r="AB502" i="77"/>
  <c r="AA502" i="77"/>
  <c r="Z502" i="77"/>
  <c r="Y502" i="77"/>
  <c r="X502" i="77"/>
  <c r="W502" i="77"/>
  <c r="V502" i="77"/>
  <c r="U502" i="77"/>
  <c r="AC501" i="77"/>
  <c r="AB501" i="77"/>
  <c r="AA501" i="77"/>
  <c r="Z501" i="77"/>
  <c r="Y501" i="77"/>
  <c r="X501" i="77"/>
  <c r="W501" i="77"/>
  <c r="V501" i="77"/>
  <c r="U501" i="77"/>
  <c r="AC500" i="77"/>
  <c r="AB500" i="77"/>
  <c r="AA500" i="77"/>
  <c r="Z500" i="77"/>
  <c r="Y500" i="77"/>
  <c r="X500" i="77"/>
  <c r="W500" i="77"/>
  <c r="V500" i="77"/>
  <c r="U500" i="77"/>
  <c r="AC499" i="77"/>
  <c r="AB499" i="77"/>
  <c r="AA499" i="77"/>
  <c r="Z499" i="77"/>
  <c r="Y499" i="77"/>
  <c r="X499" i="77"/>
  <c r="W499" i="77"/>
  <c r="V499" i="77"/>
  <c r="U499" i="77"/>
  <c r="AC498" i="77"/>
  <c r="AB498" i="77"/>
  <c r="AA498" i="77"/>
  <c r="Z498" i="77"/>
  <c r="Y498" i="77"/>
  <c r="X498" i="77"/>
  <c r="W498" i="77"/>
  <c r="V498" i="77"/>
  <c r="U498" i="77"/>
  <c r="AC497" i="77"/>
  <c r="AB497" i="77"/>
  <c r="AA497" i="77"/>
  <c r="Z497" i="77"/>
  <c r="Y497" i="77"/>
  <c r="X497" i="77"/>
  <c r="W497" i="77"/>
  <c r="V497" i="77"/>
  <c r="U497" i="77"/>
  <c r="AC496" i="77"/>
  <c r="AB496" i="77"/>
  <c r="AA496" i="77"/>
  <c r="Z496" i="77"/>
  <c r="Y496" i="77"/>
  <c r="X496" i="77"/>
  <c r="W496" i="77"/>
  <c r="V496" i="77"/>
  <c r="U496" i="77"/>
  <c r="AC495" i="77"/>
  <c r="AB495" i="77"/>
  <c r="AA495" i="77"/>
  <c r="Z495" i="77"/>
  <c r="Y495" i="77"/>
  <c r="X495" i="77"/>
  <c r="W495" i="77"/>
  <c r="V495" i="77"/>
  <c r="U495" i="77"/>
  <c r="AC494" i="77"/>
  <c r="AB494" i="77"/>
  <c r="AA494" i="77"/>
  <c r="Z494" i="77"/>
  <c r="Y494" i="77"/>
  <c r="X494" i="77"/>
  <c r="W494" i="77"/>
  <c r="V494" i="77"/>
  <c r="U494" i="77"/>
  <c r="AC493" i="77"/>
  <c r="AB493" i="77"/>
  <c r="AA493" i="77"/>
  <c r="Z493" i="77"/>
  <c r="Y493" i="77"/>
  <c r="X493" i="77"/>
  <c r="W493" i="77"/>
  <c r="V493" i="77"/>
  <c r="U493" i="77"/>
  <c r="AC492" i="77"/>
  <c r="AB492" i="77"/>
  <c r="AA492" i="77"/>
  <c r="Z492" i="77"/>
  <c r="Y492" i="77"/>
  <c r="X492" i="77"/>
  <c r="W492" i="77"/>
  <c r="V492" i="77"/>
  <c r="U492" i="77"/>
  <c r="AC491" i="77"/>
  <c r="AB491" i="77"/>
  <c r="AA491" i="77"/>
  <c r="Z491" i="77"/>
  <c r="Y491" i="77"/>
  <c r="X491" i="77"/>
  <c r="W491" i="77"/>
  <c r="V491" i="77"/>
  <c r="U491" i="77"/>
  <c r="AC490" i="77"/>
  <c r="AB490" i="77"/>
  <c r="AA490" i="77"/>
  <c r="Z490" i="77"/>
  <c r="Y490" i="77"/>
  <c r="X490" i="77"/>
  <c r="W490" i="77"/>
  <c r="V490" i="77"/>
  <c r="U490" i="77"/>
  <c r="AC489" i="77"/>
  <c r="AB489" i="77"/>
  <c r="AA489" i="77"/>
  <c r="Z489" i="77"/>
  <c r="Y489" i="77"/>
  <c r="X489" i="77"/>
  <c r="W489" i="77"/>
  <c r="V489" i="77"/>
  <c r="U489" i="77"/>
  <c r="AC488" i="77"/>
  <c r="AB488" i="77"/>
  <c r="AA488" i="77"/>
  <c r="Z488" i="77"/>
  <c r="Y488" i="77"/>
  <c r="X488" i="77"/>
  <c r="W488" i="77"/>
  <c r="V488" i="77"/>
  <c r="U488" i="77"/>
  <c r="AC487" i="77"/>
  <c r="AB487" i="77"/>
  <c r="AA487" i="77"/>
  <c r="Z487" i="77"/>
  <c r="Y487" i="77"/>
  <c r="X487" i="77"/>
  <c r="W487" i="77"/>
  <c r="V487" i="77"/>
  <c r="U487" i="77"/>
  <c r="AC486" i="77"/>
  <c r="AB486" i="77"/>
  <c r="AA486" i="77"/>
  <c r="Z486" i="77"/>
  <c r="Y486" i="77"/>
  <c r="X486" i="77"/>
  <c r="W486" i="77"/>
  <c r="V486" i="77"/>
  <c r="U486" i="77"/>
  <c r="AC485" i="77"/>
  <c r="AB485" i="77"/>
  <c r="AA485" i="77"/>
  <c r="Z485" i="77"/>
  <c r="Y485" i="77"/>
  <c r="X485" i="77"/>
  <c r="W485" i="77"/>
  <c r="V485" i="77"/>
  <c r="U485" i="77"/>
  <c r="AC484" i="77"/>
  <c r="AB484" i="77"/>
  <c r="AA484" i="77"/>
  <c r="Z484" i="77"/>
  <c r="Y484" i="77"/>
  <c r="X484" i="77"/>
  <c r="W484" i="77"/>
  <c r="V484" i="77"/>
  <c r="U484" i="77"/>
  <c r="AC483" i="77"/>
  <c r="AB483" i="77"/>
  <c r="AA483" i="77"/>
  <c r="Z483" i="77"/>
  <c r="Y483" i="77"/>
  <c r="X483" i="77"/>
  <c r="W483" i="77"/>
  <c r="V483" i="77"/>
  <c r="U483" i="77"/>
  <c r="AC482" i="77"/>
  <c r="AB482" i="77"/>
  <c r="AA482" i="77"/>
  <c r="Z482" i="77"/>
  <c r="Y482" i="77"/>
  <c r="X482" i="77"/>
  <c r="W482" i="77"/>
  <c r="V482" i="77"/>
  <c r="U482" i="77"/>
  <c r="AC481" i="77"/>
  <c r="AB481" i="77"/>
  <c r="AA481" i="77"/>
  <c r="Z481" i="77"/>
  <c r="Y481" i="77"/>
  <c r="X481" i="77"/>
  <c r="W481" i="77"/>
  <c r="V481" i="77"/>
  <c r="U481" i="77"/>
  <c r="AC480" i="77"/>
  <c r="AB480" i="77"/>
  <c r="AA480" i="77"/>
  <c r="Z480" i="77"/>
  <c r="Y480" i="77"/>
  <c r="X480" i="77"/>
  <c r="W480" i="77"/>
  <c r="V480" i="77"/>
  <c r="U480" i="77"/>
  <c r="AC479" i="77"/>
  <c r="AB479" i="77"/>
  <c r="AA479" i="77"/>
  <c r="Z479" i="77"/>
  <c r="Y479" i="77"/>
  <c r="X479" i="77"/>
  <c r="W479" i="77"/>
  <c r="V479" i="77"/>
  <c r="U479" i="77"/>
  <c r="AC478" i="77"/>
  <c r="AB478" i="77"/>
  <c r="AA478" i="77"/>
  <c r="Z478" i="77"/>
  <c r="Y478" i="77"/>
  <c r="X478" i="77"/>
  <c r="W478" i="77"/>
  <c r="V478" i="77"/>
  <c r="U478" i="77"/>
  <c r="AC477" i="77"/>
  <c r="AB477" i="77"/>
  <c r="AA477" i="77"/>
  <c r="Z477" i="77"/>
  <c r="Y477" i="77"/>
  <c r="X477" i="77"/>
  <c r="W477" i="77"/>
  <c r="V477" i="77"/>
  <c r="U477" i="77"/>
  <c r="AC476" i="77"/>
  <c r="AB476" i="77"/>
  <c r="AA476" i="77"/>
  <c r="Z476" i="77"/>
  <c r="Y476" i="77"/>
  <c r="X476" i="77"/>
  <c r="W476" i="77"/>
  <c r="V476" i="77"/>
  <c r="U476" i="77"/>
  <c r="AC475" i="77"/>
  <c r="AB475" i="77"/>
  <c r="AA475" i="77"/>
  <c r="Z475" i="77"/>
  <c r="Y475" i="77"/>
  <c r="X475" i="77"/>
  <c r="W475" i="77"/>
  <c r="V475" i="77"/>
  <c r="U475" i="77"/>
  <c r="AC474" i="77"/>
  <c r="AB474" i="77"/>
  <c r="AA474" i="77"/>
  <c r="Z474" i="77"/>
  <c r="Y474" i="77"/>
  <c r="X474" i="77"/>
  <c r="W474" i="77"/>
  <c r="V474" i="77"/>
  <c r="U474" i="77"/>
  <c r="AC473" i="77"/>
  <c r="AB473" i="77"/>
  <c r="AA473" i="77"/>
  <c r="Z473" i="77"/>
  <c r="Y473" i="77"/>
  <c r="X473" i="77"/>
  <c r="W473" i="77"/>
  <c r="V473" i="77"/>
  <c r="U473" i="77"/>
  <c r="AC472" i="77"/>
  <c r="AB472" i="77"/>
  <c r="AA472" i="77"/>
  <c r="Z472" i="77"/>
  <c r="Y472" i="77"/>
  <c r="X472" i="77"/>
  <c r="W472" i="77"/>
  <c r="V472" i="77"/>
  <c r="U472" i="77"/>
  <c r="AC471" i="77"/>
  <c r="AB471" i="77"/>
  <c r="AA471" i="77"/>
  <c r="Z471" i="77"/>
  <c r="Y471" i="77"/>
  <c r="X471" i="77"/>
  <c r="W471" i="77"/>
  <c r="V471" i="77"/>
  <c r="U471" i="77"/>
  <c r="AC470" i="77"/>
  <c r="AB470" i="77"/>
  <c r="AA470" i="77"/>
  <c r="Z470" i="77"/>
  <c r="Y470" i="77"/>
  <c r="X470" i="77"/>
  <c r="W470" i="77"/>
  <c r="V470" i="77"/>
  <c r="U470" i="77"/>
  <c r="AC469" i="77"/>
  <c r="AB469" i="77"/>
  <c r="AA469" i="77"/>
  <c r="Z469" i="77"/>
  <c r="Y469" i="77"/>
  <c r="X469" i="77"/>
  <c r="W469" i="77"/>
  <c r="V469" i="77"/>
  <c r="U469" i="77"/>
  <c r="AC468" i="77"/>
  <c r="AB468" i="77"/>
  <c r="AA468" i="77"/>
  <c r="Z468" i="77"/>
  <c r="Y468" i="77"/>
  <c r="X468" i="77"/>
  <c r="W468" i="77"/>
  <c r="V468" i="77"/>
  <c r="U468" i="77"/>
  <c r="AC467" i="77"/>
  <c r="AB467" i="77"/>
  <c r="AA467" i="77"/>
  <c r="Z467" i="77"/>
  <c r="Y467" i="77"/>
  <c r="X467" i="77"/>
  <c r="W467" i="77"/>
  <c r="V467" i="77"/>
  <c r="U467" i="77"/>
  <c r="AC466" i="77"/>
  <c r="AB466" i="77"/>
  <c r="AA466" i="77"/>
  <c r="Z466" i="77"/>
  <c r="Y466" i="77"/>
  <c r="X466" i="77"/>
  <c r="W466" i="77"/>
  <c r="V466" i="77"/>
  <c r="U466" i="77"/>
  <c r="AC465" i="77"/>
  <c r="AB465" i="77"/>
  <c r="AA465" i="77"/>
  <c r="Z465" i="77"/>
  <c r="Y465" i="77"/>
  <c r="X465" i="77"/>
  <c r="W465" i="77"/>
  <c r="V465" i="77"/>
  <c r="U465" i="77"/>
  <c r="AC464" i="77"/>
  <c r="AB464" i="77"/>
  <c r="AA464" i="77"/>
  <c r="Z464" i="77"/>
  <c r="Y464" i="77"/>
  <c r="X464" i="77"/>
  <c r="W464" i="77"/>
  <c r="V464" i="77"/>
  <c r="U464" i="77"/>
  <c r="AC463" i="77"/>
  <c r="AB463" i="77"/>
  <c r="AA463" i="77"/>
  <c r="Z463" i="77"/>
  <c r="Y463" i="77"/>
  <c r="X463" i="77"/>
  <c r="W463" i="77"/>
  <c r="V463" i="77"/>
  <c r="U463" i="77"/>
  <c r="AC462" i="77"/>
  <c r="AB462" i="77"/>
  <c r="AA462" i="77"/>
  <c r="Z462" i="77"/>
  <c r="Y462" i="77"/>
  <c r="X462" i="77"/>
  <c r="W462" i="77"/>
  <c r="V462" i="77"/>
  <c r="U462" i="77"/>
  <c r="AC461" i="77"/>
  <c r="AB461" i="77"/>
  <c r="AA461" i="77"/>
  <c r="Z461" i="77"/>
  <c r="Y461" i="77"/>
  <c r="X461" i="77"/>
  <c r="W461" i="77"/>
  <c r="V461" i="77"/>
  <c r="U461" i="77"/>
  <c r="AC460" i="77"/>
  <c r="AB460" i="77"/>
  <c r="AA460" i="77"/>
  <c r="Z460" i="77"/>
  <c r="Y460" i="77"/>
  <c r="X460" i="77"/>
  <c r="W460" i="77"/>
  <c r="V460" i="77"/>
  <c r="U460" i="77"/>
  <c r="AC459" i="77"/>
  <c r="AB459" i="77"/>
  <c r="AA459" i="77"/>
  <c r="Z459" i="77"/>
  <c r="Y459" i="77"/>
  <c r="X459" i="77"/>
  <c r="W459" i="77"/>
  <c r="V459" i="77"/>
  <c r="U459" i="77"/>
  <c r="AC458" i="77"/>
  <c r="AB458" i="77"/>
  <c r="AA458" i="77"/>
  <c r="Z458" i="77"/>
  <c r="Y458" i="77"/>
  <c r="X458" i="77"/>
  <c r="W458" i="77"/>
  <c r="V458" i="77"/>
  <c r="U458" i="77"/>
  <c r="AC457" i="77"/>
  <c r="AB457" i="77"/>
  <c r="AA457" i="77"/>
  <c r="Z457" i="77"/>
  <c r="Y457" i="77"/>
  <c r="X457" i="77"/>
  <c r="W457" i="77"/>
  <c r="V457" i="77"/>
  <c r="U457" i="77"/>
  <c r="AC456" i="77"/>
  <c r="AB456" i="77"/>
  <c r="AA456" i="77"/>
  <c r="Z456" i="77"/>
  <c r="Y456" i="77"/>
  <c r="X456" i="77"/>
  <c r="W456" i="77"/>
  <c r="V456" i="77"/>
  <c r="U456" i="77"/>
  <c r="AC455" i="77"/>
  <c r="AB455" i="77"/>
  <c r="AA455" i="77"/>
  <c r="Z455" i="77"/>
  <c r="Y455" i="77"/>
  <c r="X455" i="77"/>
  <c r="W455" i="77"/>
  <c r="V455" i="77"/>
  <c r="U455" i="77"/>
  <c r="AC454" i="77"/>
  <c r="AB454" i="77"/>
  <c r="AA454" i="77"/>
  <c r="Z454" i="77"/>
  <c r="Y454" i="77"/>
  <c r="X454" i="77"/>
  <c r="W454" i="77"/>
  <c r="V454" i="77"/>
  <c r="U454" i="77"/>
  <c r="AC453" i="77"/>
  <c r="AB453" i="77"/>
  <c r="AA453" i="77"/>
  <c r="Z453" i="77"/>
  <c r="Y453" i="77"/>
  <c r="X453" i="77"/>
  <c r="W453" i="77"/>
  <c r="V453" i="77"/>
  <c r="U453" i="77"/>
  <c r="AC452" i="77"/>
  <c r="AB452" i="77"/>
  <c r="AA452" i="77"/>
  <c r="Z452" i="77"/>
  <c r="Y452" i="77"/>
  <c r="X452" i="77"/>
  <c r="W452" i="77"/>
  <c r="V452" i="77"/>
  <c r="U452" i="77"/>
  <c r="AC451" i="77"/>
  <c r="AB451" i="77"/>
  <c r="AA451" i="77"/>
  <c r="Z451" i="77"/>
  <c r="Y451" i="77"/>
  <c r="X451" i="77"/>
  <c r="W451" i="77"/>
  <c r="V451" i="77"/>
  <c r="U451" i="77"/>
  <c r="AC450" i="77"/>
  <c r="AB450" i="77"/>
  <c r="AA450" i="77"/>
  <c r="Z450" i="77"/>
  <c r="Y450" i="77"/>
  <c r="X450" i="77"/>
  <c r="W450" i="77"/>
  <c r="V450" i="77"/>
  <c r="U450" i="77"/>
  <c r="AC449" i="77"/>
  <c r="AB449" i="77"/>
  <c r="AA449" i="77"/>
  <c r="Z449" i="77"/>
  <c r="Y449" i="77"/>
  <c r="X449" i="77"/>
  <c r="W449" i="77"/>
  <c r="V449" i="77"/>
  <c r="U449" i="77"/>
  <c r="AC448" i="77"/>
  <c r="AB448" i="77"/>
  <c r="AA448" i="77"/>
  <c r="Z448" i="77"/>
  <c r="Y448" i="77"/>
  <c r="X448" i="77"/>
  <c r="W448" i="77"/>
  <c r="V448" i="77"/>
  <c r="U448" i="77"/>
  <c r="AC447" i="77"/>
  <c r="AB447" i="77"/>
  <c r="AA447" i="77"/>
  <c r="Z447" i="77"/>
  <c r="Y447" i="77"/>
  <c r="X447" i="77"/>
  <c r="W447" i="77"/>
  <c r="V447" i="77"/>
  <c r="U447" i="77"/>
  <c r="AC446" i="77"/>
  <c r="AB446" i="77"/>
  <c r="AA446" i="77"/>
  <c r="Z446" i="77"/>
  <c r="Y446" i="77"/>
  <c r="X446" i="77"/>
  <c r="W446" i="77"/>
  <c r="V446" i="77"/>
  <c r="U446" i="77"/>
  <c r="AC445" i="77"/>
  <c r="AB445" i="77"/>
  <c r="AA445" i="77"/>
  <c r="Z445" i="77"/>
  <c r="Y445" i="77"/>
  <c r="X445" i="77"/>
  <c r="W445" i="77"/>
  <c r="V445" i="77"/>
  <c r="U445" i="77"/>
  <c r="AC444" i="77"/>
  <c r="AB444" i="77"/>
  <c r="AA444" i="77"/>
  <c r="Z444" i="77"/>
  <c r="Y444" i="77"/>
  <c r="X444" i="77"/>
  <c r="W444" i="77"/>
  <c r="V444" i="77"/>
  <c r="U444" i="77"/>
  <c r="AC443" i="77"/>
  <c r="AB443" i="77"/>
  <c r="AA443" i="77"/>
  <c r="Z443" i="77"/>
  <c r="Y443" i="77"/>
  <c r="X443" i="77"/>
  <c r="W443" i="77"/>
  <c r="V443" i="77"/>
  <c r="U443" i="77"/>
  <c r="AC442" i="77"/>
  <c r="AB442" i="77"/>
  <c r="AA442" i="77"/>
  <c r="Z442" i="77"/>
  <c r="Y442" i="77"/>
  <c r="X442" i="77"/>
  <c r="W442" i="77"/>
  <c r="V442" i="77"/>
  <c r="U442" i="77"/>
  <c r="AC441" i="77"/>
  <c r="AB441" i="77"/>
  <c r="AA441" i="77"/>
  <c r="Z441" i="77"/>
  <c r="Y441" i="77"/>
  <c r="X441" i="77"/>
  <c r="W441" i="77"/>
  <c r="V441" i="77"/>
  <c r="U441" i="77"/>
  <c r="AC440" i="77"/>
  <c r="AB440" i="77"/>
  <c r="AA440" i="77"/>
  <c r="Z440" i="77"/>
  <c r="Y440" i="77"/>
  <c r="X440" i="77"/>
  <c r="W440" i="77"/>
  <c r="V440" i="77"/>
  <c r="U440" i="77"/>
  <c r="AC439" i="77"/>
  <c r="AB439" i="77"/>
  <c r="AA439" i="77"/>
  <c r="Z439" i="77"/>
  <c r="Y439" i="77"/>
  <c r="X439" i="77"/>
  <c r="W439" i="77"/>
  <c r="V439" i="77"/>
  <c r="U439" i="77"/>
  <c r="AC438" i="77"/>
  <c r="AB438" i="77"/>
  <c r="AA438" i="77"/>
  <c r="Z438" i="77"/>
  <c r="Y438" i="77"/>
  <c r="X438" i="77"/>
  <c r="W438" i="77"/>
  <c r="V438" i="77"/>
  <c r="U438" i="77"/>
  <c r="AC437" i="77"/>
  <c r="AB437" i="77"/>
  <c r="AA437" i="77"/>
  <c r="Z437" i="77"/>
  <c r="Y437" i="77"/>
  <c r="X437" i="77"/>
  <c r="W437" i="77"/>
  <c r="V437" i="77"/>
  <c r="U437" i="77"/>
  <c r="AC436" i="77"/>
  <c r="AB436" i="77"/>
  <c r="AA436" i="77"/>
  <c r="Z436" i="77"/>
  <c r="Y436" i="77"/>
  <c r="X436" i="77"/>
  <c r="W436" i="77"/>
  <c r="V436" i="77"/>
  <c r="U436" i="77"/>
  <c r="AC435" i="77"/>
  <c r="AB435" i="77"/>
  <c r="AA435" i="77"/>
  <c r="Z435" i="77"/>
  <c r="Y435" i="77"/>
  <c r="X435" i="77"/>
  <c r="W435" i="77"/>
  <c r="V435" i="77"/>
  <c r="U435" i="77"/>
  <c r="AC434" i="77"/>
  <c r="AB434" i="77"/>
  <c r="AA434" i="77"/>
  <c r="Z434" i="77"/>
  <c r="Y434" i="77"/>
  <c r="X434" i="77"/>
  <c r="W434" i="77"/>
  <c r="V434" i="77"/>
  <c r="U434" i="77"/>
  <c r="AC433" i="77"/>
  <c r="AB433" i="77"/>
  <c r="AA433" i="77"/>
  <c r="Z433" i="77"/>
  <c r="Y433" i="77"/>
  <c r="X433" i="77"/>
  <c r="W433" i="77"/>
  <c r="V433" i="77"/>
  <c r="U433" i="77"/>
  <c r="AC432" i="77"/>
  <c r="AB432" i="77"/>
  <c r="AA432" i="77"/>
  <c r="Z432" i="77"/>
  <c r="Y432" i="77"/>
  <c r="X432" i="77"/>
  <c r="W432" i="77"/>
  <c r="V432" i="77"/>
  <c r="U432" i="77"/>
  <c r="AC431" i="77"/>
  <c r="AB431" i="77"/>
  <c r="AA431" i="77"/>
  <c r="Z431" i="77"/>
  <c r="Y431" i="77"/>
  <c r="X431" i="77"/>
  <c r="W431" i="77"/>
  <c r="V431" i="77"/>
  <c r="U431" i="77"/>
  <c r="AC430" i="77"/>
  <c r="AB430" i="77"/>
  <c r="AA430" i="77"/>
  <c r="Z430" i="77"/>
  <c r="Y430" i="77"/>
  <c r="X430" i="77"/>
  <c r="W430" i="77"/>
  <c r="V430" i="77"/>
  <c r="U430" i="77"/>
  <c r="AC429" i="77"/>
  <c r="AB429" i="77"/>
  <c r="AA429" i="77"/>
  <c r="Z429" i="77"/>
  <c r="Y429" i="77"/>
  <c r="X429" i="77"/>
  <c r="W429" i="77"/>
  <c r="V429" i="77"/>
  <c r="U429" i="77"/>
  <c r="AC428" i="77"/>
  <c r="AB428" i="77"/>
  <c r="AA428" i="77"/>
  <c r="Z428" i="77"/>
  <c r="Y428" i="77"/>
  <c r="X428" i="77"/>
  <c r="W428" i="77"/>
  <c r="V428" i="77"/>
  <c r="U428" i="77"/>
  <c r="AC427" i="77"/>
  <c r="AB427" i="77"/>
  <c r="AA427" i="77"/>
  <c r="Z427" i="77"/>
  <c r="Y427" i="77"/>
  <c r="X427" i="77"/>
  <c r="W427" i="77"/>
  <c r="V427" i="77"/>
  <c r="U427" i="77"/>
  <c r="AC426" i="77"/>
  <c r="AB426" i="77"/>
  <c r="AA426" i="77"/>
  <c r="Z426" i="77"/>
  <c r="Y426" i="77"/>
  <c r="X426" i="77"/>
  <c r="W426" i="77"/>
  <c r="V426" i="77"/>
  <c r="U426" i="77"/>
  <c r="AC425" i="77"/>
  <c r="AB425" i="77"/>
  <c r="AA425" i="77"/>
  <c r="Z425" i="77"/>
  <c r="Y425" i="77"/>
  <c r="X425" i="77"/>
  <c r="W425" i="77"/>
  <c r="V425" i="77"/>
  <c r="U425" i="77"/>
  <c r="AC424" i="77"/>
  <c r="AB424" i="77"/>
  <c r="AA424" i="77"/>
  <c r="Z424" i="77"/>
  <c r="Y424" i="77"/>
  <c r="X424" i="77"/>
  <c r="W424" i="77"/>
  <c r="V424" i="77"/>
  <c r="U424" i="77"/>
  <c r="AC423" i="77"/>
  <c r="AB423" i="77"/>
  <c r="AA423" i="77"/>
  <c r="Z423" i="77"/>
  <c r="Y423" i="77"/>
  <c r="X423" i="77"/>
  <c r="W423" i="77"/>
  <c r="V423" i="77"/>
  <c r="U423" i="77"/>
  <c r="AC422" i="77"/>
  <c r="AB422" i="77"/>
  <c r="AA422" i="77"/>
  <c r="Z422" i="77"/>
  <c r="Y422" i="77"/>
  <c r="X422" i="77"/>
  <c r="W422" i="77"/>
  <c r="V422" i="77"/>
  <c r="U422" i="77"/>
  <c r="AC421" i="77"/>
  <c r="AB421" i="77"/>
  <c r="AA421" i="77"/>
  <c r="Z421" i="77"/>
  <c r="Y421" i="77"/>
  <c r="X421" i="77"/>
  <c r="W421" i="77"/>
  <c r="V421" i="77"/>
  <c r="U421" i="77"/>
  <c r="AC420" i="77"/>
  <c r="AB420" i="77"/>
  <c r="AA420" i="77"/>
  <c r="Z420" i="77"/>
  <c r="Y420" i="77"/>
  <c r="X420" i="77"/>
  <c r="W420" i="77"/>
  <c r="V420" i="77"/>
  <c r="U420" i="77"/>
  <c r="AC419" i="77"/>
  <c r="AB419" i="77"/>
  <c r="AA419" i="77"/>
  <c r="Z419" i="77"/>
  <c r="Y419" i="77"/>
  <c r="X419" i="77"/>
  <c r="W419" i="77"/>
  <c r="V419" i="77"/>
  <c r="U419" i="77"/>
  <c r="AC418" i="77"/>
  <c r="AB418" i="77"/>
  <c r="AA418" i="77"/>
  <c r="Z418" i="77"/>
  <c r="Y418" i="77"/>
  <c r="X418" i="77"/>
  <c r="W418" i="77"/>
  <c r="V418" i="77"/>
  <c r="U418" i="77"/>
  <c r="AC417" i="77"/>
  <c r="AB417" i="77"/>
  <c r="AA417" i="77"/>
  <c r="Z417" i="77"/>
  <c r="Y417" i="77"/>
  <c r="X417" i="77"/>
  <c r="W417" i="77"/>
  <c r="V417" i="77"/>
  <c r="U417" i="77"/>
  <c r="AC416" i="77"/>
  <c r="AB416" i="77"/>
  <c r="AA416" i="77"/>
  <c r="Z416" i="77"/>
  <c r="Y416" i="77"/>
  <c r="X416" i="77"/>
  <c r="W416" i="77"/>
  <c r="V416" i="77"/>
  <c r="U416" i="77"/>
  <c r="AC415" i="77"/>
  <c r="AB415" i="77"/>
  <c r="AA415" i="77"/>
  <c r="Z415" i="77"/>
  <c r="Y415" i="77"/>
  <c r="X415" i="77"/>
  <c r="W415" i="77"/>
  <c r="V415" i="77"/>
  <c r="U415" i="77"/>
  <c r="AC414" i="77"/>
  <c r="AB414" i="77"/>
  <c r="AA414" i="77"/>
  <c r="Z414" i="77"/>
  <c r="Y414" i="77"/>
  <c r="X414" i="77"/>
  <c r="W414" i="77"/>
  <c r="V414" i="77"/>
  <c r="U414" i="77"/>
  <c r="AC413" i="77"/>
  <c r="AB413" i="77"/>
  <c r="AA413" i="77"/>
  <c r="Z413" i="77"/>
  <c r="Y413" i="77"/>
  <c r="X413" i="77"/>
  <c r="W413" i="77"/>
  <c r="V413" i="77"/>
  <c r="U413" i="77"/>
  <c r="AC412" i="77"/>
  <c r="AB412" i="77"/>
  <c r="AA412" i="77"/>
  <c r="Z412" i="77"/>
  <c r="Y412" i="77"/>
  <c r="X412" i="77"/>
  <c r="W412" i="77"/>
  <c r="V412" i="77"/>
  <c r="U412" i="77"/>
  <c r="AC411" i="77"/>
  <c r="AB411" i="77"/>
  <c r="AA411" i="77"/>
  <c r="Z411" i="77"/>
  <c r="Y411" i="77"/>
  <c r="X411" i="77"/>
  <c r="W411" i="77"/>
  <c r="V411" i="77"/>
  <c r="U411" i="77"/>
  <c r="AC410" i="77"/>
  <c r="AB410" i="77"/>
  <c r="AA410" i="77"/>
  <c r="Z410" i="77"/>
  <c r="Y410" i="77"/>
  <c r="X410" i="77"/>
  <c r="W410" i="77"/>
  <c r="V410" i="77"/>
  <c r="U410" i="77"/>
  <c r="AC409" i="77"/>
  <c r="AB409" i="77"/>
  <c r="AA409" i="77"/>
  <c r="Z409" i="77"/>
  <c r="Y409" i="77"/>
  <c r="X409" i="77"/>
  <c r="W409" i="77"/>
  <c r="V409" i="77"/>
  <c r="U409" i="77"/>
  <c r="AC408" i="77"/>
  <c r="AB408" i="77"/>
  <c r="AA408" i="77"/>
  <c r="Z408" i="77"/>
  <c r="Y408" i="77"/>
  <c r="X408" i="77"/>
  <c r="W408" i="77"/>
  <c r="V408" i="77"/>
  <c r="U408" i="77"/>
  <c r="AC407" i="77"/>
  <c r="AB407" i="77"/>
  <c r="AA407" i="77"/>
  <c r="Z407" i="77"/>
  <c r="Y407" i="77"/>
  <c r="X407" i="77"/>
  <c r="W407" i="77"/>
  <c r="V407" i="77"/>
  <c r="U407" i="77"/>
  <c r="AC406" i="77"/>
  <c r="AB406" i="77"/>
  <c r="AA406" i="77"/>
  <c r="Z406" i="77"/>
  <c r="Y406" i="77"/>
  <c r="X406" i="77"/>
  <c r="W406" i="77"/>
  <c r="V406" i="77"/>
  <c r="U406" i="77"/>
  <c r="AC405" i="77"/>
  <c r="AB405" i="77"/>
  <c r="AA405" i="77"/>
  <c r="Z405" i="77"/>
  <c r="Y405" i="77"/>
  <c r="X405" i="77"/>
  <c r="W405" i="77"/>
  <c r="V405" i="77"/>
  <c r="U405" i="77"/>
  <c r="AC404" i="77"/>
  <c r="AB404" i="77"/>
  <c r="AA404" i="77"/>
  <c r="Z404" i="77"/>
  <c r="Y404" i="77"/>
  <c r="X404" i="77"/>
  <c r="W404" i="77"/>
  <c r="V404" i="77"/>
  <c r="U404" i="77"/>
  <c r="AC403" i="77"/>
  <c r="AB403" i="77"/>
  <c r="AA403" i="77"/>
  <c r="Z403" i="77"/>
  <c r="Y403" i="77"/>
  <c r="X403" i="77"/>
  <c r="W403" i="77"/>
  <c r="V403" i="77"/>
  <c r="U403" i="77"/>
  <c r="AC402" i="77"/>
  <c r="AB402" i="77"/>
  <c r="AA402" i="77"/>
  <c r="Z402" i="77"/>
  <c r="Y402" i="77"/>
  <c r="X402" i="77"/>
  <c r="W402" i="77"/>
  <c r="V402" i="77"/>
  <c r="U402" i="77"/>
  <c r="AC401" i="77"/>
  <c r="AB401" i="77"/>
  <c r="AA401" i="77"/>
  <c r="Z401" i="77"/>
  <c r="Y401" i="77"/>
  <c r="X401" i="77"/>
  <c r="W401" i="77"/>
  <c r="V401" i="77"/>
  <c r="U401" i="77"/>
  <c r="AC400" i="77"/>
  <c r="AB400" i="77"/>
  <c r="AA400" i="77"/>
  <c r="Z400" i="77"/>
  <c r="Y400" i="77"/>
  <c r="X400" i="77"/>
  <c r="W400" i="77"/>
  <c r="V400" i="77"/>
  <c r="U400" i="77"/>
  <c r="AC399" i="77"/>
  <c r="AB399" i="77"/>
  <c r="AA399" i="77"/>
  <c r="Z399" i="77"/>
  <c r="Y399" i="77"/>
  <c r="X399" i="77"/>
  <c r="W399" i="77"/>
  <c r="V399" i="77"/>
  <c r="U399" i="77"/>
  <c r="AC398" i="77"/>
  <c r="AB398" i="77"/>
  <c r="AA398" i="77"/>
  <c r="Z398" i="77"/>
  <c r="Y398" i="77"/>
  <c r="X398" i="77"/>
  <c r="W398" i="77"/>
  <c r="V398" i="77"/>
  <c r="U398" i="77"/>
  <c r="AC397" i="77"/>
  <c r="AB397" i="77"/>
  <c r="AA397" i="77"/>
  <c r="Z397" i="77"/>
  <c r="Y397" i="77"/>
  <c r="X397" i="77"/>
  <c r="W397" i="77"/>
  <c r="V397" i="77"/>
  <c r="U397" i="77"/>
  <c r="AC396" i="77"/>
  <c r="AB396" i="77"/>
  <c r="AA396" i="77"/>
  <c r="Z396" i="77"/>
  <c r="Y396" i="77"/>
  <c r="X396" i="77"/>
  <c r="W396" i="77"/>
  <c r="V396" i="77"/>
  <c r="U396" i="77"/>
  <c r="AC395" i="77"/>
  <c r="AB395" i="77"/>
  <c r="AA395" i="77"/>
  <c r="Z395" i="77"/>
  <c r="Y395" i="77"/>
  <c r="X395" i="77"/>
  <c r="W395" i="77"/>
  <c r="V395" i="77"/>
  <c r="U395" i="77"/>
  <c r="AC394" i="77"/>
  <c r="AB394" i="77"/>
  <c r="AA394" i="77"/>
  <c r="Z394" i="77"/>
  <c r="Y394" i="77"/>
  <c r="X394" i="77"/>
  <c r="W394" i="77"/>
  <c r="V394" i="77"/>
  <c r="U394" i="77"/>
  <c r="AC393" i="77"/>
  <c r="AB393" i="77"/>
  <c r="AA393" i="77"/>
  <c r="Z393" i="77"/>
  <c r="Y393" i="77"/>
  <c r="X393" i="77"/>
  <c r="W393" i="77"/>
  <c r="V393" i="77"/>
  <c r="U393" i="77"/>
  <c r="AC392" i="77"/>
  <c r="AB392" i="77"/>
  <c r="AA392" i="77"/>
  <c r="Z392" i="77"/>
  <c r="Y392" i="77"/>
  <c r="X392" i="77"/>
  <c r="W392" i="77"/>
  <c r="V392" i="77"/>
  <c r="U392" i="77"/>
  <c r="AC391" i="77"/>
  <c r="AB391" i="77"/>
  <c r="AA391" i="77"/>
  <c r="Z391" i="77"/>
  <c r="Y391" i="77"/>
  <c r="X391" i="77"/>
  <c r="W391" i="77"/>
  <c r="V391" i="77"/>
  <c r="U391" i="77"/>
  <c r="AC390" i="77"/>
  <c r="AB390" i="77"/>
  <c r="AA390" i="77"/>
  <c r="Z390" i="77"/>
  <c r="Y390" i="77"/>
  <c r="X390" i="77"/>
  <c r="W390" i="77"/>
  <c r="V390" i="77"/>
  <c r="U390" i="77"/>
  <c r="AC389" i="77"/>
  <c r="AB389" i="77"/>
  <c r="AA389" i="77"/>
  <c r="Z389" i="77"/>
  <c r="Y389" i="77"/>
  <c r="X389" i="77"/>
  <c r="W389" i="77"/>
  <c r="V389" i="77"/>
  <c r="U389" i="77"/>
  <c r="AC388" i="77"/>
  <c r="AB388" i="77"/>
  <c r="AA388" i="77"/>
  <c r="Z388" i="77"/>
  <c r="Y388" i="77"/>
  <c r="X388" i="77"/>
  <c r="W388" i="77"/>
  <c r="V388" i="77"/>
  <c r="U388" i="77"/>
  <c r="AC387" i="77"/>
  <c r="AB387" i="77"/>
  <c r="AA387" i="77"/>
  <c r="Z387" i="77"/>
  <c r="Y387" i="77"/>
  <c r="X387" i="77"/>
  <c r="W387" i="77"/>
  <c r="V387" i="77"/>
  <c r="U387" i="77"/>
  <c r="AC386" i="77"/>
  <c r="AB386" i="77"/>
  <c r="AA386" i="77"/>
  <c r="Z386" i="77"/>
  <c r="Y386" i="77"/>
  <c r="X386" i="77"/>
  <c r="W386" i="77"/>
  <c r="V386" i="77"/>
  <c r="U386" i="77"/>
  <c r="AC385" i="77"/>
  <c r="AB385" i="77"/>
  <c r="AA385" i="77"/>
  <c r="Z385" i="77"/>
  <c r="Y385" i="77"/>
  <c r="X385" i="77"/>
  <c r="W385" i="77"/>
  <c r="V385" i="77"/>
  <c r="U385" i="77"/>
  <c r="AC384" i="77"/>
  <c r="AB384" i="77"/>
  <c r="AA384" i="77"/>
  <c r="Z384" i="77"/>
  <c r="Y384" i="77"/>
  <c r="X384" i="77"/>
  <c r="W384" i="77"/>
  <c r="V384" i="77"/>
  <c r="U384" i="77"/>
  <c r="AC383" i="77"/>
  <c r="AB383" i="77"/>
  <c r="AA383" i="77"/>
  <c r="Z383" i="77"/>
  <c r="Y383" i="77"/>
  <c r="X383" i="77"/>
  <c r="W383" i="77"/>
  <c r="V383" i="77"/>
  <c r="U383" i="77"/>
  <c r="AC382" i="77"/>
  <c r="AB382" i="77"/>
  <c r="AA382" i="77"/>
  <c r="Z382" i="77"/>
  <c r="Y382" i="77"/>
  <c r="X382" i="77"/>
  <c r="W382" i="77"/>
  <c r="V382" i="77"/>
  <c r="U382" i="77"/>
  <c r="AC381" i="77"/>
  <c r="AB381" i="77"/>
  <c r="AA381" i="77"/>
  <c r="Z381" i="77"/>
  <c r="Y381" i="77"/>
  <c r="X381" i="77"/>
  <c r="W381" i="77"/>
  <c r="V381" i="77"/>
  <c r="U381" i="77"/>
  <c r="AC380" i="77"/>
  <c r="AB380" i="77"/>
  <c r="AA380" i="77"/>
  <c r="Z380" i="77"/>
  <c r="Y380" i="77"/>
  <c r="X380" i="77"/>
  <c r="W380" i="77"/>
  <c r="V380" i="77"/>
  <c r="U380" i="77"/>
  <c r="AC379" i="77"/>
  <c r="AB379" i="77"/>
  <c r="AA379" i="77"/>
  <c r="Z379" i="77"/>
  <c r="Y379" i="77"/>
  <c r="X379" i="77"/>
  <c r="W379" i="77"/>
  <c r="V379" i="77"/>
  <c r="U379" i="77"/>
  <c r="AC378" i="77"/>
  <c r="AB378" i="77"/>
  <c r="AA378" i="77"/>
  <c r="Z378" i="77"/>
  <c r="Y378" i="77"/>
  <c r="X378" i="77"/>
  <c r="W378" i="77"/>
  <c r="V378" i="77"/>
  <c r="U378" i="77"/>
  <c r="AC377" i="77"/>
  <c r="AB377" i="77"/>
  <c r="AA377" i="77"/>
  <c r="Z377" i="77"/>
  <c r="Y377" i="77"/>
  <c r="X377" i="77"/>
  <c r="W377" i="77"/>
  <c r="V377" i="77"/>
  <c r="U377" i="77"/>
  <c r="AC376" i="77"/>
  <c r="AB376" i="77"/>
  <c r="AA376" i="77"/>
  <c r="Z376" i="77"/>
  <c r="Y376" i="77"/>
  <c r="X376" i="77"/>
  <c r="W376" i="77"/>
  <c r="V376" i="77"/>
  <c r="U376" i="77"/>
  <c r="AC375" i="77"/>
  <c r="AB375" i="77"/>
  <c r="AA375" i="77"/>
  <c r="Z375" i="77"/>
  <c r="Y375" i="77"/>
  <c r="X375" i="77"/>
  <c r="W375" i="77"/>
  <c r="V375" i="77"/>
  <c r="U375" i="77"/>
  <c r="AC374" i="77"/>
  <c r="AB374" i="77"/>
  <c r="AA374" i="77"/>
  <c r="Z374" i="77"/>
  <c r="Y374" i="77"/>
  <c r="X374" i="77"/>
  <c r="W374" i="77"/>
  <c r="V374" i="77"/>
  <c r="U374" i="77"/>
  <c r="AC373" i="77"/>
  <c r="AB373" i="77"/>
  <c r="AA373" i="77"/>
  <c r="Z373" i="77"/>
  <c r="Y373" i="77"/>
  <c r="X373" i="77"/>
  <c r="W373" i="77"/>
  <c r="V373" i="77"/>
  <c r="U373" i="77"/>
  <c r="AC372" i="77"/>
  <c r="AB372" i="77"/>
  <c r="AA372" i="77"/>
  <c r="Z372" i="77"/>
  <c r="Y372" i="77"/>
  <c r="X372" i="77"/>
  <c r="W372" i="77"/>
  <c r="V372" i="77"/>
  <c r="U372" i="77"/>
  <c r="AC371" i="77"/>
  <c r="AB371" i="77"/>
  <c r="AA371" i="77"/>
  <c r="Z371" i="77"/>
  <c r="Y371" i="77"/>
  <c r="X371" i="77"/>
  <c r="W371" i="77"/>
  <c r="V371" i="77"/>
  <c r="U371" i="77"/>
  <c r="AC370" i="77"/>
  <c r="AB370" i="77"/>
  <c r="AA370" i="77"/>
  <c r="Z370" i="77"/>
  <c r="Y370" i="77"/>
  <c r="X370" i="77"/>
  <c r="W370" i="77"/>
  <c r="V370" i="77"/>
  <c r="U370" i="77"/>
  <c r="AC369" i="77"/>
  <c r="AB369" i="77"/>
  <c r="AA369" i="77"/>
  <c r="Z369" i="77"/>
  <c r="Y369" i="77"/>
  <c r="X369" i="77"/>
  <c r="W369" i="77"/>
  <c r="V369" i="77"/>
  <c r="U369" i="77"/>
  <c r="AC368" i="77"/>
  <c r="AB368" i="77"/>
  <c r="AA368" i="77"/>
  <c r="Z368" i="77"/>
  <c r="Y368" i="77"/>
  <c r="X368" i="77"/>
  <c r="W368" i="77"/>
  <c r="V368" i="77"/>
  <c r="U368" i="77"/>
  <c r="AC367" i="77"/>
  <c r="AB367" i="77"/>
  <c r="AA367" i="77"/>
  <c r="Z367" i="77"/>
  <c r="Y367" i="77"/>
  <c r="X367" i="77"/>
  <c r="W367" i="77"/>
  <c r="V367" i="77"/>
  <c r="U367" i="77"/>
  <c r="AC366" i="77"/>
  <c r="AB366" i="77"/>
  <c r="AA366" i="77"/>
  <c r="Z366" i="77"/>
  <c r="Y366" i="77"/>
  <c r="X366" i="77"/>
  <c r="W366" i="77"/>
  <c r="V366" i="77"/>
  <c r="U366" i="77"/>
  <c r="AC365" i="77"/>
  <c r="AB365" i="77"/>
  <c r="AA365" i="77"/>
  <c r="Z365" i="77"/>
  <c r="Y365" i="77"/>
  <c r="X365" i="77"/>
  <c r="W365" i="77"/>
  <c r="V365" i="77"/>
  <c r="U365" i="77"/>
  <c r="AC364" i="77"/>
  <c r="AB364" i="77"/>
  <c r="AA364" i="77"/>
  <c r="Z364" i="77"/>
  <c r="Y364" i="77"/>
  <c r="X364" i="77"/>
  <c r="W364" i="77"/>
  <c r="V364" i="77"/>
  <c r="U364" i="77"/>
  <c r="AC363" i="77"/>
  <c r="AB363" i="77"/>
  <c r="AA363" i="77"/>
  <c r="Z363" i="77"/>
  <c r="Y363" i="77"/>
  <c r="X363" i="77"/>
  <c r="W363" i="77"/>
  <c r="V363" i="77"/>
  <c r="U363" i="77"/>
  <c r="AC362" i="77"/>
  <c r="AB362" i="77"/>
  <c r="AA362" i="77"/>
  <c r="Z362" i="77"/>
  <c r="Y362" i="77"/>
  <c r="X362" i="77"/>
  <c r="W362" i="77"/>
  <c r="V362" i="77"/>
  <c r="U362" i="77"/>
  <c r="AC361" i="77"/>
  <c r="AB361" i="77"/>
  <c r="AA361" i="77"/>
  <c r="Z361" i="77"/>
  <c r="Y361" i="77"/>
  <c r="X361" i="77"/>
  <c r="W361" i="77"/>
  <c r="V361" i="77"/>
  <c r="U361" i="77"/>
  <c r="AC360" i="77"/>
  <c r="AB360" i="77"/>
  <c r="AA360" i="77"/>
  <c r="Z360" i="77"/>
  <c r="Y360" i="77"/>
  <c r="X360" i="77"/>
  <c r="W360" i="77"/>
  <c r="V360" i="77"/>
  <c r="U360" i="77"/>
  <c r="AC359" i="77"/>
  <c r="AB359" i="77"/>
  <c r="AA359" i="77"/>
  <c r="Z359" i="77"/>
  <c r="Y359" i="77"/>
  <c r="X359" i="77"/>
  <c r="W359" i="77"/>
  <c r="V359" i="77"/>
  <c r="U359" i="77"/>
  <c r="AC358" i="77"/>
  <c r="AB358" i="77"/>
  <c r="AA358" i="77"/>
  <c r="Z358" i="77"/>
  <c r="Y358" i="77"/>
  <c r="X358" i="77"/>
  <c r="W358" i="77"/>
  <c r="V358" i="77"/>
  <c r="U358" i="77"/>
  <c r="AC357" i="77"/>
  <c r="AB357" i="77"/>
  <c r="AA357" i="77"/>
  <c r="Z357" i="77"/>
  <c r="Y357" i="77"/>
  <c r="X357" i="77"/>
  <c r="W357" i="77"/>
  <c r="V357" i="77"/>
  <c r="U357" i="77"/>
  <c r="AC356" i="77"/>
  <c r="AB356" i="77"/>
  <c r="AA356" i="77"/>
  <c r="Z356" i="77"/>
  <c r="Y356" i="77"/>
  <c r="X356" i="77"/>
  <c r="W356" i="77"/>
  <c r="V356" i="77"/>
  <c r="U356" i="77"/>
  <c r="AC355" i="77"/>
  <c r="AB355" i="77"/>
  <c r="AA355" i="77"/>
  <c r="Z355" i="77"/>
  <c r="Y355" i="77"/>
  <c r="X355" i="77"/>
  <c r="W355" i="77"/>
  <c r="V355" i="77"/>
  <c r="U355" i="77"/>
  <c r="AC354" i="77"/>
  <c r="AB354" i="77"/>
  <c r="AA354" i="77"/>
  <c r="Z354" i="77"/>
  <c r="Y354" i="77"/>
  <c r="X354" i="77"/>
  <c r="W354" i="77"/>
  <c r="V354" i="77"/>
  <c r="U354" i="77"/>
  <c r="AC353" i="77"/>
  <c r="AB353" i="77"/>
  <c r="AA353" i="77"/>
  <c r="Z353" i="77"/>
  <c r="Y353" i="77"/>
  <c r="X353" i="77"/>
  <c r="W353" i="77"/>
  <c r="V353" i="77"/>
  <c r="U353" i="77"/>
  <c r="AC352" i="77"/>
  <c r="AB352" i="77"/>
  <c r="AA352" i="77"/>
  <c r="Z352" i="77"/>
  <c r="Y352" i="77"/>
  <c r="X352" i="77"/>
  <c r="W352" i="77"/>
  <c r="V352" i="77"/>
  <c r="U352" i="77"/>
  <c r="AC351" i="77"/>
  <c r="AB351" i="77"/>
  <c r="AA351" i="77"/>
  <c r="Z351" i="77"/>
  <c r="Y351" i="77"/>
  <c r="X351" i="77"/>
  <c r="W351" i="77"/>
  <c r="V351" i="77"/>
  <c r="U351" i="77"/>
  <c r="AC350" i="77"/>
  <c r="AB350" i="77"/>
  <c r="AA350" i="77"/>
  <c r="Z350" i="77"/>
  <c r="Y350" i="77"/>
  <c r="X350" i="77"/>
  <c r="W350" i="77"/>
  <c r="V350" i="77"/>
  <c r="U350" i="77"/>
  <c r="AC349" i="77"/>
  <c r="AB349" i="77"/>
  <c r="AA349" i="77"/>
  <c r="Z349" i="77"/>
  <c r="Y349" i="77"/>
  <c r="X349" i="77"/>
  <c r="W349" i="77"/>
  <c r="V349" i="77"/>
  <c r="U349" i="77"/>
  <c r="AC348" i="77"/>
  <c r="AB348" i="77"/>
  <c r="AA348" i="77"/>
  <c r="Z348" i="77"/>
  <c r="Y348" i="77"/>
  <c r="X348" i="77"/>
  <c r="W348" i="77"/>
  <c r="V348" i="77"/>
  <c r="U348" i="77"/>
  <c r="AC347" i="77"/>
  <c r="AB347" i="77"/>
  <c r="AA347" i="77"/>
  <c r="Z347" i="77"/>
  <c r="Y347" i="77"/>
  <c r="X347" i="77"/>
  <c r="W347" i="77"/>
  <c r="V347" i="77"/>
  <c r="U347" i="77"/>
  <c r="AC346" i="77"/>
  <c r="AB346" i="77"/>
  <c r="AA346" i="77"/>
  <c r="Z346" i="77"/>
  <c r="Y346" i="77"/>
  <c r="X346" i="77"/>
  <c r="W346" i="77"/>
  <c r="V346" i="77"/>
  <c r="U346" i="77"/>
  <c r="AC345" i="77"/>
  <c r="AB345" i="77"/>
  <c r="AA345" i="77"/>
  <c r="Z345" i="77"/>
  <c r="Y345" i="77"/>
  <c r="X345" i="77"/>
  <c r="W345" i="77"/>
  <c r="V345" i="77"/>
  <c r="U345" i="77"/>
  <c r="AC344" i="77"/>
  <c r="AB344" i="77"/>
  <c r="AA344" i="77"/>
  <c r="Z344" i="77"/>
  <c r="Y344" i="77"/>
  <c r="X344" i="77"/>
  <c r="W344" i="77"/>
  <c r="V344" i="77"/>
  <c r="U344" i="77"/>
  <c r="AC343" i="77"/>
  <c r="AB343" i="77"/>
  <c r="AA343" i="77"/>
  <c r="Z343" i="77"/>
  <c r="Y343" i="77"/>
  <c r="X343" i="77"/>
  <c r="W343" i="77"/>
  <c r="V343" i="77"/>
  <c r="U343" i="77"/>
  <c r="AC342" i="77"/>
  <c r="AB342" i="77"/>
  <c r="AA342" i="77"/>
  <c r="Z342" i="77"/>
  <c r="Y342" i="77"/>
  <c r="X342" i="77"/>
  <c r="W342" i="77"/>
  <c r="V342" i="77"/>
  <c r="U342" i="77"/>
  <c r="AC341" i="77"/>
  <c r="AB341" i="77"/>
  <c r="AA341" i="77"/>
  <c r="Z341" i="77"/>
  <c r="Y341" i="77"/>
  <c r="X341" i="77"/>
  <c r="W341" i="77"/>
  <c r="V341" i="77"/>
  <c r="U341" i="77"/>
  <c r="AC340" i="77"/>
  <c r="AB340" i="77"/>
  <c r="AA340" i="77"/>
  <c r="Z340" i="77"/>
  <c r="Y340" i="77"/>
  <c r="X340" i="77"/>
  <c r="W340" i="77"/>
  <c r="V340" i="77"/>
  <c r="U340" i="77"/>
  <c r="AC339" i="77"/>
  <c r="AB339" i="77"/>
  <c r="AA339" i="77"/>
  <c r="Z339" i="77"/>
  <c r="Y339" i="77"/>
  <c r="X339" i="77"/>
  <c r="W339" i="77"/>
  <c r="V339" i="77"/>
  <c r="U339" i="77"/>
  <c r="AC338" i="77"/>
  <c r="AB338" i="77"/>
  <c r="AA338" i="77"/>
  <c r="Z338" i="77"/>
  <c r="Y338" i="77"/>
  <c r="X338" i="77"/>
  <c r="W338" i="77"/>
  <c r="V338" i="77"/>
  <c r="U338" i="77"/>
  <c r="AC337" i="77"/>
  <c r="AB337" i="77"/>
  <c r="AA337" i="77"/>
  <c r="Z337" i="77"/>
  <c r="Y337" i="77"/>
  <c r="X337" i="77"/>
  <c r="W337" i="77"/>
  <c r="V337" i="77"/>
  <c r="U337" i="77"/>
  <c r="AC336" i="77"/>
  <c r="AB336" i="77"/>
  <c r="AA336" i="77"/>
  <c r="Z336" i="77"/>
  <c r="Y336" i="77"/>
  <c r="X336" i="77"/>
  <c r="W336" i="77"/>
  <c r="V336" i="77"/>
  <c r="U336" i="77"/>
  <c r="AC335" i="77"/>
  <c r="AB335" i="77"/>
  <c r="AA335" i="77"/>
  <c r="Z335" i="77"/>
  <c r="Y335" i="77"/>
  <c r="X335" i="77"/>
  <c r="W335" i="77"/>
  <c r="V335" i="77"/>
  <c r="U335" i="77"/>
  <c r="AC334" i="77"/>
  <c r="AB334" i="77"/>
  <c r="AA334" i="77"/>
  <c r="Z334" i="77"/>
  <c r="Y334" i="77"/>
  <c r="X334" i="77"/>
  <c r="W334" i="77"/>
  <c r="V334" i="77"/>
  <c r="U334" i="77"/>
  <c r="AC333" i="77"/>
  <c r="AB333" i="77"/>
  <c r="AA333" i="77"/>
  <c r="Z333" i="77"/>
  <c r="Y333" i="77"/>
  <c r="X333" i="77"/>
  <c r="W333" i="77"/>
  <c r="V333" i="77"/>
  <c r="U333" i="77"/>
  <c r="AC332" i="77"/>
  <c r="AB332" i="77"/>
  <c r="AA332" i="77"/>
  <c r="Z332" i="77"/>
  <c r="Y332" i="77"/>
  <c r="X332" i="77"/>
  <c r="W332" i="77"/>
  <c r="V332" i="77"/>
  <c r="U332" i="77"/>
  <c r="AC331" i="77"/>
  <c r="AB331" i="77"/>
  <c r="AA331" i="77"/>
  <c r="Z331" i="77"/>
  <c r="Y331" i="77"/>
  <c r="X331" i="77"/>
  <c r="W331" i="77"/>
  <c r="V331" i="77"/>
  <c r="U331" i="77"/>
  <c r="AC330" i="77"/>
  <c r="AB330" i="77"/>
  <c r="AA330" i="77"/>
  <c r="Z330" i="77"/>
  <c r="Y330" i="77"/>
  <c r="X330" i="77"/>
  <c r="W330" i="77"/>
  <c r="V330" i="77"/>
  <c r="U330" i="77"/>
  <c r="AC329" i="77"/>
  <c r="AB329" i="77"/>
  <c r="AA329" i="77"/>
  <c r="Z329" i="77"/>
  <c r="Y329" i="77"/>
  <c r="X329" i="77"/>
  <c r="W329" i="77"/>
  <c r="V329" i="77"/>
  <c r="U329" i="77"/>
  <c r="AC328" i="77"/>
  <c r="AB328" i="77"/>
  <c r="AA328" i="77"/>
  <c r="Z328" i="77"/>
  <c r="Y328" i="77"/>
  <c r="X328" i="77"/>
  <c r="W328" i="77"/>
  <c r="V328" i="77"/>
  <c r="U328" i="77"/>
  <c r="AC327" i="77"/>
  <c r="AB327" i="77"/>
  <c r="AA327" i="77"/>
  <c r="Z327" i="77"/>
  <c r="Y327" i="77"/>
  <c r="X327" i="77"/>
  <c r="W327" i="77"/>
  <c r="V327" i="77"/>
  <c r="U327" i="77"/>
  <c r="AC326" i="77"/>
  <c r="AB326" i="77"/>
  <c r="AA326" i="77"/>
  <c r="Z326" i="77"/>
  <c r="Y326" i="77"/>
  <c r="X326" i="77"/>
  <c r="W326" i="77"/>
  <c r="V326" i="77"/>
  <c r="U326" i="77"/>
  <c r="AC325" i="77"/>
  <c r="AB325" i="77"/>
  <c r="AA325" i="77"/>
  <c r="Z325" i="77"/>
  <c r="Y325" i="77"/>
  <c r="X325" i="77"/>
  <c r="W325" i="77"/>
  <c r="V325" i="77"/>
  <c r="U325" i="77"/>
  <c r="AC324" i="77"/>
  <c r="AB324" i="77"/>
  <c r="AA324" i="77"/>
  <c r="Z324" i="77"/>
  <c r="Y324" i="77"/>
  <c r="X324" i="77"/>
  <c r="W324" i="77"/>
  <c r="V324" i="77"/>
  <c r="U324" i="77"/>
  <c r="AC323" i="77"/>
  <c r="AB323" i="77"/>
  <c r="AA323" i="77"/>
  <c r="Z323" i="77"/>
  <c r="Y323" i="77"/>
  <c r="X323" i="77"/>
  <c r="W323" i="77"/>
  <c r="V323" i="77"/>
  <c r="U323" i="77"/>
  <c r="AC322" i="77"/>
  <c r="AB322" i="77"/>
  <c r="AA322" i="77"/>
  <c r="Z322" i="77"/>
  <c r="Y322" i="77"/>
  <c r="X322" i="77"/>
  <c r="W322" i="77"/>
  <c r="V322" i="77"/>
  <c r="U322" i="77"/>
  <c r="AC321" i="77"/>
  <c r="AB321" i="77"/>
  <c r="AA321" i="77"/>
  <c r="Z321" i="77"/>
  <c r="Y321" i="77"/>
  <c r="X321" i="77"/>
  <c r="W321" i="77"/>
  <c r="V321" i="77"/>
  <c r="U321" i="77"/>
  <c r="AC320" i="77"/>
  <c r="AB320" i="77"/>
  <c r="AA320" i="77"/>
  <c r="Z320" i="77"/>
  <c r="Y320" i="77"/>
  <c r="X320" i="77"/>
  <c r="W320" i="77"/>
  <c r="V320" i="77"/>
  <c r="U320" i="77"/>
  <c r="AC319" i="77"/>
  <c r="AB319" i="77"/>
  <c r="AA319" i="77"/>
  <c r="Z319" i="77"/>
  <c r="Y319" i="77"/>
  <c r="X319" i="77"/>
  <c r="W319" i="77"/>
  <c r="V319" i="77"/>
  <c r="U319" i="77"/>
  <c r="AC318" i="77"/>
  <c r="AB318" i="77"/>
  <c r="AA318" i="77"/>
  <c r="Z318" i="77"/>
  <c r="Y318" i="77"/>
  <c r="X318" i="77"/>
  <c r="W318" i="77"/>
  <c r="V318" i="77"/>
  <c r="U318" i="77"/>
  <c r="AC317" i="77"/>
  <c r="AB317" i="77"/>
  <c r="AA317" i="77"/>
  <c r="Z317" i="77"/>
  <c r="Y317" i="77"/>
  <c r="X317" i="77"/>
  <c r="W317" i="77"/>
  <c r="V317" i="77"/>
  <c r="U317" i="77"/>
  <c r="AC316" i="77"/>
  <c r="AB316" i="77"/>
  <c r="AA316" i="77"/>
  <c r="Z316" i="77"/>
  <c r="Y316" i="77"/>
  <c r="X316" i="77"/>
  <c r="W316" i="77"/>
  <c r="V316" i="77"/>
  <c r="U316" i="77"/>
  <c r="AC315" i="77"/>
  <c r="AB315" i="77"/>
  <c r="AA315" i="77"/>
  <c r="Z315" i="77"/>
  <c r="Y315" i="77"/>
  <c r="X315" i="77"/>
  <c r="W315" i="77"/>
  <c r="V315" i="77"/>
  <c r="U315" i="77"/>
  <c r="AC314" i="77"/>
  <c r="AB314" i="77"/>
  <c r="AA314" i="77"/>
  <c r="Z314" i="77"/>
  <c r="Y314" i="77"/>
  <c r="X314" i="77"/>
  <c r="W314" i="77"/>
  <c r="V314" i="77"/>
  <c r="U314" i="77"/>
  <c r="AC313" i="77"/>
  <c r="AB313" i="77"/>
  <c r="AA313" i="77"/>
  <c r="Z313" i="77"/>
  <c r="Y313" i="77"/>
  <c r="X313" i="77"/>
  <c r="W313" i="77"/>
  <c r="V313" i="77"/>
  <c r="U313" i="77"/>
  <c r="AC312" i="77"/>
  <c r="AB312" i="77"/>
  <c r="AA312" i="77"/>
  <c r="Z312" i="77"/>
  <c r="Y312" i="77"/>
  <c r="X312" i="77"/>
  <c r="W312" i="77"/>
  <c r="V312" i="77"/>
  <c r="U312" i="77"/>
  <c r="AC311" i="77"/>
  <c r="AB311" i="77"/>
  <c r="AA311" i="77"/>
  <c r="Z311" i="77"/>
  <c r="Y311" i="77"/>
  <c r="X311" i="77"/>
  <c r="W311" i="77"/>
  <c r="V311" i="77"/>
  <c r="U311" i="77"/>
  <c r="AC310" i="77"/>
  <c r="AB310" i="77"/>
  <c r="AA310" i="77"/>
  <c r="Z310" i="77"/>
  <c r="Y310" i="77"/>
  <c r="X310" i="77"/>
  <c r="W310" i="77"/>
  <c r="V310" i="77"/>
  <c r="U310" i="77"/>
  <c r="AC309" i="77"/>
  <c r="AB309" i="77"/>
  <c r="AA309" i="77"/>
  <c r="Z309" i="77"/>
  <c r="Y309" i="77"/>
  <c r="X309" i="77"/>
  <c r="W309" i="77"/>
  <c r="V309" i="77"/>
  <c r="U309" i="77"/>
  <c r="AC308" i="77"/>
  <c r="AB308" i="77"/>
  <c r="AA308" i="77"/>
  <c r="Z308" i="77"/>
  <c r="Y308" i="77"/>
  <c r="X308" i="77"/>
  <c r="W308" i="77"/>
  <c r="V308" i="77"/>
  <c r="U308" i="77"/>
  <c r="AC307" i="77"/>
  <c r="AB307" i="77"/>
  <c r="AA307" i="77"/>
  <c r="Z307" i="77"/>
  <c r="Y307" i="77"/>
  <c r="X307" i="77"/>
  <c r="W307" i="77"/>
  <c r="V307" i="77"/>
  <c r="U307" i="77"/>
  <c r="AC306" i="77"/>
  <c r="AB306" i="77"/>
  <c r="AA306" i="77"/>
  <c r="Z306" i="77"/>
  <c r="Y306" i="77"/>
  <c r="X306" i="77"/>
  <c r="W306" i="77"/>
  <c r="V306" i="77"/>
  <c r="U306" i="77"/>
  <c r="AC305" i="77"/>
  <c r="AB305" i="77"/>
  <c r="AA305" i="77"/>
  <c r="Z305" i="77"/>
  <c r="Y305" i="77"/>
  <c r="X305" i="77"/>
  <c r="W305" i="77"/>
  <c r="V305" i="77"/>
  <c r="U305" i="77"/>
  <c r="AC304" i="77"/>
  <c r="AB304" i="77"/>
  <c r="AA304" i="77"/>
  <c r="Z304" i="77"/>
  <c r="Y304" i="77"/>
  <c r="X304" i="77"/>
  <c r="W304" i="77"/>
  <c r="V304" i="77"/>
  <c r="U304" i="77"/>
  <c r="AC303" i="77"/>
  <c r="AB303" i="77"/>
  <c r="AA303" i="77"/>
  <c r="Z303" i="77"/>
  <c r="Y303" i="77"/>
  <c r="X303" i="77"/>
  <c r="W303" i="77"/>
  <c r="V303" i="77"/>
  <c r="U303" i="77"/>
  <c r="AC302" i="77"/>
  <c r="AB302" i="77"/>
  <c r="AA302" i="77"/>
  <c r="Z302" i="77"/>
  <c r="Y302" i="77"/>
  <c r="X302" i="77"/>
  <c r="W302" i="77"/>
  <c r="V302" i="77"/>
  <c r="U302" i="77"/>
  <c r="AC301" i="77"/>
  <c r="AB301" i="77"/>
  <c r="AA301" i="77"/>
  <c r="Z301" i="77"/>
  <c r="Y301" i="77"/>
  <c r="X301" i="77"/>
  <c r="W301" i="77"/>
  <c r="V301" i="77"/>
  <c r="U301" i="77"/>
  <c r="AC300" i="77"/>
  <c r="AB300" i="77"/>
  <c r="AA300" i="77"/>
  <c r="Z300" i="77"/>
  <c r="Y300" i="77"/>
  <c r="X300" i="77"/>
  <c r="W300" i="77"/>
  <c r="V300" i="77"/>
  <c r="U300" i="77"/>
  <c r="AC299" i="77"/>
  <c r="AB299" i="77"/>
  <c r="AA299" i="77"/>
  <c r="Z299" i="77"/>
  <c r="Y299" i="77"/>
  <c r="X299" i="77"/>
  <c r="W299" i="77"/>
  <c r="V299" i="77"/>
  <c r="U299" i="77"/>
  <c r="AC298" i="77"/>
  <c r="AB298" i="77"/>
  <c r="AA298" i="77"/>
  <c r="Z298" i="77"/>
  <c r="Y298" i="77"/>
  <c r="X298" i="77"/>
  <c r="W298" i="77"/>
  <c r="V298" i="77"/>
  <c r="U298" i="77"/>
  <c r="AC297" i="77"/>
  <c r="AB297" i="77"/>
  <c r="AA297" i="77"/>
  <c r="Z297" i="77"/>
  <c r="Y297" i="77"/>
  <c r="X297" i="77"/>
  <c r="W297" i="77"/>
  <c r="V297" i="77"/>
  <c r="U297" i="77"/>
  <c r="AC296" i="77"/>
  <c r="AB296" i="77"/>
  <c r="AA296" i="77"/>
  <c r="Z296" i="77"/>
  <c r="Y296" i="77"/>
  <c r="X296" i="77"/>
  <c r="W296" i="77"/>
  <c r="V296" i="77"/>
  <c r="U296" i="77"/>
  <c r="AC295" i="77"/>
  <c r="AB295" i="77"/>
  <c r="AA295" i="77"/>
  <c r="Z295" i="77"/>
  <c r="Y295" i="77"/>
  <c r="X295" i="77"/>
  <c r="W295" i="77"/>
  <c r="V295" i="77"/>
  <c r="U295" i="77"/>
  <c r="AC294" i="77"/>
  <c r="AB294" i="77"/>
  <c r="AA294" i="77"/>
  <c r="Z294" i="77"/>
  <c r="Y294" i="77"/>
  <c r="X294" i="77"/>
  <c r="W294" i="77"/>
  <c r="V294" i="77"/>
  <c r="U294" i="77"/>
  <c r="AC293" i="77"/>
  <c r="AB293" i="77"/>
  <c r="AA293" i="77"/>
  <c r="Z293" i="77"/>
  <c r="Y293" i="77"/>
  <c r="X293" i="77"/>
  <c r="W293" i="77"/>
  <c r="V293" i="77"/>
  <c r="U293" i="77"/>
  <c r="AC292" i="77"/>
  <c r="AB292" i="77"/>
  <c r="AA292" i="77"/>
  <c r="Z292" i="77"/>
  <c r="Y292" i="77"/>
  <c r="X292" i="77"/>
  <c r="W292" i="77"/>
  <c r="V292" i="77"/>
  <c r="U292" i="77"/>
  <c r="AC291" i="77"/>
  <c r="AB291" i="77"/>
  <c r="AA291" i="77"/>
  <c r="Z291" i="77"/>
  <c r="Y291" i="77"/>
  <c r="X291" i="77"/>
  <c r="W291" i="77"/>
  <c r="V291" i="77"/>
  <c r="U291" i="77"/>
  <c r="AC290" i="77"/>
  <c r="AB290" i="77"/>
  <c r="AA290" i="77"/>
  <c r="Z290" i="77"/>
  <c r="Y290" i="77"/>
  <c r="X290" i="77"/>
  <c r="W290" i="77"/>
  <c r="V290" i="77"/>
  <c r="U290" i="77"/>
  <c r="AC289" i="77"/>
  <c r="AB289" i="77"/>
  <c r="AA289" i="77"/>
  <c r="Z289" i="77"/>
  <c r="Y289" i="77"/>
  <c r="X289" i="77"/>
  <c r="W289" i="77"/>
  <c r="V289" i="77"/>
  <c r="U289" i="77"/>
  <c r="AC288" i="77"/>
  <c r="AB288" i="77"/>
  <c r="AA288" i="77"/>
  <c r="Z288" i="77"/>
  <c r="Y288" i="77"/>
  <c r="X288" i="77"/>
  <c r="W288" i="77"/>
  <c r="V288" i="77"/>
  <c r="U288" i="77"/>
  <c r="AC287" i="77"/>
  <c r="AB287" i="77"/>
  <c r="AA287" i="77"/>
  <c r="Z287" i="77"/>
  <c r="Y287" i="77"/>
  <c r="X287" i="77"/>
  <c r="W287" i="77"/>
  <c r="V287" i="77"/>
  <c r="U287" i="77"/>
  <c r="AC286" i="77"/>
  <c r="AB286" i="77"/>
  <c r="AA286" i="77"/>
  <c r="Z286" i="77"/>
  <c r="Y286" i="77"/>
  <c r="X286" i="77"/>
  <c r="W286" i="77"/>
  <c r="V286" i="77"/>
  <c r="U286" i="77"/>
  <c r="AC285" i="77"/>
  <c r="AB285" i="77"/>
  <c r="AA285" i="77"/>
  <c r="Z285" i="77"/>
  <c r="Y285" i="77"/>
  <c r="X285" i="77"/>
  <c r="W285" i="77"/>
  <c r="V285" i="77"/>
  <c r="U285" i="77"/>
  <c r="AC284" i="77"/>
  <c r="AB284" i="77"/>
  <c r="AA284" i="77"/>
  <c r="Z284" i="77"/>
  <c r="Y284" i="77"/>
  <c r="X284" i="77"/>
  <c r="W284" i="77"/>
  <c r="V284" i="77"/>
  <c r="U284" i="77"/>
  <c r="AC283" i="77"/>
  <c r="AB283" i="77"/>
  <c r="AA283" i="77"/>
  <c r="Z283" i="77"/>
  <c r="Y283" i="77"/>
  <c r="X283" i="77"/>
  <c r="W283" i="77"/>
  <c r="V283" i="77"/>
  <c r="U283" i="77"/>
  <c r="AC282" i="77"/>
  <c r="AB282" i="77"/>
  <c r="AA282" i="77"/>
  <c r="Z282" i="77"/>
  <c r="Y282" i="77"/>
  <c r="X282" i="77"/>
  <c r="W282" i="77"/>
  <c r="V282" i="77"/>
  <c r="U282" i="77"/>
  <c r="AC281" i="77"/>
  <c r="AB281" i="77"/>
  <c r="AA281" i="77"/>
  <c r="Z281" i="77"/>
  <c r="Y281" i="77"/>
  <c r="X281" i="77"/>
  <c r="W281" i="77"/>
  <c r="V281" i="77"/>
  <c r="U281" i="77"/>
  <c r="AC280" i="77"/>
  <c r="AB280" i="77"/>
  <c r="AA280" i="77"/>
  <c r="Z280" i="77"/>
  <c r="Y280" i="77"/>
  <c r="X280" i="77"/>
  <c r="W280" i="77"/>
  <c r="V280" i="77"/>
  <c r="U280" i="77"/>
  <c r="AC279" i="77"/>
  <c r="AB279" i="77"/>
  <c r="AA279" i="77"/>
  <c r="Z279" i="77"/>
  <c r="Y279" i="77"/>
  <c r="X279" i="77"/>
  <c r="W279" i="77"/>
  <c r="V279" i="77"/>
  <c r="U279" i="77"/>
  <c r="AC278" i="77"/>
  <c r="AB278" i="77"/>
  <c r="AA278" i="77"/>
  <c r="Z278" i="77"/>
  <c r="Y278" i="77"/>
  <c r="X278" i="77"/>
  <c r="W278" i="77"/>
  <c r="V278" i="77"/>
  <c r="U278" i="77"/>
  <c r="AC277" i="77"/>
  <c r="AB277" i="77"/>
  <c r="AA277" i="77"/>
  <c r="Z277" i="77"/>
  <c r="Y277" i="77"/>
  <c r="X277" i="77"/>
  <c r="W277" i="77"/>
  <c r="V277" i="77"/>
  <c r="U277" i="77"/>
  <c r="AC276" i="77"/>
  <c r="AB276" i="77"/>
  <c r="AA276" i="77"/>
  <c r="Z276" i="77"/>
  <c r="Y276" i="77"/>
  <c r="X276" i="77"/>
  <c r="W276" i="77"/>
  <c r="V276" i="77"/>
  <c r="U276" i="77"/>
  <c r="AC275" i="77"/>
  <c r="AB275" i="77"/>
  <c r="AA275" i="77"/>
  <c r="Z275" i="77"/>
  <c r="Y275" i="77"/>
  <c r="X275" i="77"/>
  <c r="W275" i="77"/>
  <c r="V275" i="77"/>
  <c r="U275" i="77"/>
  <c r="AC274" i="77"/>
  <c r="AB274" i="77"/>
  <c r="AA274" i="77"/>
  <c r="Z274" i="77"/>
  <c r="Y274" i="77"/>
  <c r="X274" i="77"/>
  <c r="W274" i="77"/>
  <c r="V274" i="77"/>
  <c r="U274" i="77"/>
  <c r="AC273" i="77"/>
  <c r="AB273" i="77"/>
  <c r="AA273" i="77"/>
  <c r="Z273" i="77"/>
  <c r="Y273" i="77"/>
  <c r="X273" i="77"/>
  <c r="W273" i="77"/>
  <c r="V273" i="77"/>
  <c r="U273" i="77"/>
  <c r="AC272" i="77"/>
  <c r="AB272" i="77"/>
  <c r="AA272" i="77"/>
  <c r="Z272" i="77"/>
  <c r="Y272" i="77"/>
  <c r="X272" i="77"/>
  <c r="W272" i="77"/>
  <c r="V272" i="77"/>
  <c r="U272" i="77"/>
  <c r="AC271" i="77"/>
  <c r="AB271" i="77"/>
  <c r="AA271" i="77"/>
  <c r="Z271" i="77"/>
  <c r="Y271" i="77"/>
  <c r="X271" i="77"/>
  <c r="W271" i="77"/>
  <c r="V271" i="77"/>
  <c r="U271" i="77"/>
  <c r="AC270" i="77"/>
  <c r="AB270" i="77"/>
  <c r="AA270" i="77"/>
  <c r="Z270" i="77"/>
  <c r="Y270" i="77"/>
  <c r="X270" i="77"/>
  <c r="W270" i="77"/>
  <c r="V270" i="77"/>
  <c r="U270" i="77"/>
  <c r="AC269" i="77"/>
  <c r="AB269" i="77"/>
  <c r="AA269" i="77"/>
  <c r="Z269" i="77"/>
  <c r="Y269" i="77"/>
  <c r="X269" i="77"/>
  <c r="W269" i="77"/>
  <c r="V269" i="77"/>
  <c r="U269" i="77"/>
  <c r="AC268" i="77"/>
  <c r="AB268" i="77"/>
  <c r="AA268" i="77"/>
  <c r="Z268" i="77"/>
  <c r="Y268" i="77"/>
  <c r="X268" i="77"/>
  <c r="W268" i="77"/>
  <c r="V268" i="77"/>
  <c r="U268" i="77"/>
  <c r="AC267" i="77"/>
  <c r="AB267" i="77"/>
  <c r="AA267" i="77"/>
  <c r="Z267" i="77"/>
  <c r="Y267" i="77"/>
  <c r="X267" i="77"/>
  <c r="W267" i="77"/>
  <c r="V267" i="77"/>
  <c r="U267" i="77"/>
  <c r="AC266" i="77"/>
  <c r="AB266" i="77"/>
  <c r="AA266" i="77"/>
  <c r="Z266" i="77"/>
  <c r="Y266" i="77"/>
  <c r="X266" i="77"/>
  <c r="W266" i="77"/>
  <c r="V266" i="77"/>
  <c r="U266" i="77"/>
  <c r="AC265" i="77"/>
  <c r="AB265" i="77"/>
  <c r="AA265" i="77"/>
  <c r="Z265" i="77"/>
  <c r="Y265" i="77"/>
  <c r="X265" i="77"/>
  <c r="W265" i="77"/>
  <c r="V265" i="77"/>
  <c r="U265" i="77"/>
  <c r="AC264" i="77"/>
  <c r="AB264" i="77"/>
  <c r="AA264" i="77"/>
  <c r="Z264" i="77"/>
  <c r="Y264" i="77"/>
  <c r="X264" i="77"/>
  <c r="W264" i="77"/>
  <c r="V264" i="77"/>
  <c r="U264" i="77"/>
  <c r="AC263" i="77"/>
  <c r="AB263" i="77"/>
  <c r="AA263" i="77"/>
  <c r="Z263" i="77"/>
  <c r="Y263" i="77"/>
  <c r="X263" i="77"/>
  <c r="W263" i="77"/>
  <c r="V263" i="77"/>
  <c r="U263" i="77"/>
  <c r="AC262" i="77"/>
  <c r="AB262" i="77"/>
  <c r="AA262" i="77"/>
  <c r="Z262" i="77"/>
  <c r="Y262" i="77"/>
  <c r="X262" i="77"/>
  <c r="W262" i="77"/>
  <c r="V262" i="77"/>
  <c r="U262" i="77"/>
  <c r="AC261" i="77"/>
  <c r="AB261" i="77"/>
  <c r="AA261" i="77"/>
  <c r="Z261" i="77"/>
  <c r="Y261" i="77"/>
  <c r="X261" i="77"/>
  <c r="W261" i="77"/>
  <c r="V261" i="77"/>
  <c r="U261" i="77"/>
  <c r="AC260" i="77"/>
  <c r="AB260" i="77"/>
  <c r="AA260" i="77"/>
  <c r="Z260" i="77"/>
  <c r="Y260" i="77"/>
  <c r="X260" i="77"/>
  <c r="W260" i="77"/>
  <c r="V260" i="77"/>
  <c r="U260" i="77"/>
  <c r="AC259" i="77"/>
  <c r="AB259" i="77"/>
  <c r="AA259" i="77"/>
  <c r="Z259" i="77"/>
  <c r="Y259" i="77"/>
  <c r="X259" i="77"/>
  <c r="W259" i="77"/>
  <c r="V259" i="77"/>
  <c r="U259" i="77"/>
  <c r="AC258" i="77"/>
  <c r="AB258" i="77"/>
  <c r="AA258" i="77"/>
  <c r="Z258" i="77"/>
  <c r="Y258" i="77"/>
  <c r="X258" i="77"/>
  <c r="W258" i="77"/>
  <c r="V258" i="77"/>
  <c r="U258" i="77"/>
  <c r="AC257" i="77"/>
  <c r="AB257" i="77"/>
  <c r="AA257" i="77"/>
  <c r="Z257" i="77"/>
  <c r="Y257" i="77"/>
  <c r="X257" i="77"/>
  <c r="W257" i="77"/>
  <c r="V257" i="77"/>
  <c r="U257" i="77"/>
  <c r="AC256" i="77"/>
  <c r="AB256" i="77"/>
  <c r="AA256" i="77"/>
  <c r="Z256" i="77"/>
  <c r="Y256" i="77"/>
  <c r="X256" i="77"/>
  <c r="W256" i="77"/>
  <c r="V256" i="77"/>
  <c r="U256" i="77"/>
  <c r="AC255" i="77"/>
  <c r="AB255" i="77"/>
  <c r="AA255" i="77"/>
  <c r="Z255" i="77"/>
  <c r="Y255" i="77"/>
  <c r="X255" i="77"/>
  <c r="W255" i="77"/>
  <c r="V255" i="77"/>
  <c r="U255" i="77"/>
  <c r="AC254" i="77"/>
  <c r="AB254" i="77"/>
  <c r="AA254" i="77"/>
  <c r="Z254" i="77"/>
  <c r="Y254" i="77"/>
  <c r="X254" i="77"/>
  <c r="W254" i="77"/>
  <c r="V254" i="77"/>
  <c r="U254" i="77"/>
  <c r="AC253" i="77"/>
  <c r="AB253" i="77"/>
  <c r="AA253" i="77"/>
  <c r="Z253" i="77"/>
  <c r="Y253" i="77"/>
  <c r="X253" i="77"/>
  <c r="W253" i="77"/>
  <c r="V253" i="77"/>
  <c r="U253" i="77"/>
  <c r="AC252" i="77"/>
  <c r="AB252" i="77"/>
  <c r="AA252" i="77"/>
  <c r="Z252" i="77"/>
  <c r="Y252" i="77"/>
  <c r="X252" i="77"/>
  <c r="W252" i="77"/>
  <c r="V252" i="77"/>
  <c r="U252" i="77"/>
  <c r="AC251" i="77"/>
  <c r="AB251" i="77"/>
  <c r="AA251" i="77"/>
  <c r="Z251" i="77"/>
  <c r="Y251" i="77"/>
  <c r="X251" i="77"/>
  <c r="W251" i="77"/>
  <c r="V251" i="77"/>
  <c r="U251" i="77"/>
  <c r="AC250" i="77"/>
  <c r="AB250" i="77"/>
  <c r="AA250" i="77"/>
  <c r="Z250" i="77"/>
  <c r="Y250" i="77"/>
  <c r="X250" i="77"/>
  <c r="W250" i="77"/>
  <c r="V250" i="77"/>
  <c r="U250" i="77"/>
  <c r="AC249" i="77"/>
  <c r="AB249" i="77"/>
  <c r="AA249" i="77"/>
  <c r="Z249" i="77"/>
  <c r="Y249" i="77"/>
  <c r="X249" i="77"/>
  <c r="W249" i="77"/>
  <c r="V249" i="77"/>
  <c r="U249" i="77"/>
  <c r="AC248" i="77"/>
  <c r="AB248" i="77"/>
  <c r="AA248" i="77"/>
  <c r="Z248" i="77"/>
  <c r="Y248" i="77"/>
  <c r="X248" i="77"/>
  <c r="W248" i="77"/>
  <c r="V248" i="77"/>
  <c r="U248" i="77"/>
  <c r="AC247" i="77"/>
  <c r="AB247" i="77"/>
  <c r="AA247" i="77"/>
  <c r="Z247" i="77"/>
  <c r="Y247" i="77"/>
  <c r="X247" i="77"/>
  <c r="W247" i="77"/>
  <c r="V247" i="77"/>
  <c r="U247" i="77"/>
  <c r="AC246" i="77"/>
  <c r="AB246" i="77"/>
  <c r="AA246" i="77"/>
  <c r="Z246" i="77"/>
  <c r="Y246" i="77"/>
  <c r="X246" i="77"/>
  <c r="W246" i="77"/>
  <c r="V246" i="77"/>
  <c r="U246" i="77"/>
  <c r="AC245" i="77"/>
  <c r="AB245" i="77"/>
  <c r="AA245" i="77"/>
  <c r="Z245" i="77"/>
  <c r="Y245" i="77"/>
  <c r="X245" i="77"/>
  <c r="W245" i="77"/>
  <c r="V245" i="77"/>
  <c r="U245" i="77"/>
  <c r="AC244" i="77"/>
  <c r="AB244" i="77"/>
  <c r="AA244" i="77"/>
  <c r="Z244" i="77"/>
  <c r="Y244" i="77"/>
  <c r="X244" i="77"/>
  <c r="W244" i="77"/>
  <c r="V244" i="77"/>
  <c r="U244" i="77"/>
  <c r="AC243" i="77"/>
  <c r="AB243" i="77"/>
  <c r="AA243" i="77"/>
  <c r="Z243" i="77"/>
  <c r="Y243" i="77"/>
  <c r="X243" i="77"/>
  <c r="W243" i="77"/>
  <c r="V243" i="77"/>
  <c r="U243" i="77"/>
  <c r="AC242" i="77"/>
  <c r="AB242" i="77"/>
  <c r="AA242" i="77"/>
  <c r="Z242" i="77"/>
  <c r="Y242" i="77"/>
  <c r="X242" i="77"/>
  <c r="W242" i="77"/>
  <c r="V242" i="77"/>
  <c r="U242" i="77"/>
  <c r="AC241" i="77"/>
  <c r="AB241" i="77"/>
  <c r="AA241" i="77"/>
  <c r="Z241" i="77"/>
  <c r="Y241" i="77"/>
  <c r="X241" i="77"/>
  <c r="W241" i="77"/>
  <c r="V241" i="77"/>
  <c r="U241" i="77"/>
  <c r="AC240" i="77"/>
  <c r="AB240" i="77"/>
  <c r="AA240" i="77"/>
  <c r="Z240" i="77"/>
  <c r="Y240" i="77"/>
  <c r="X240" i="77"/>
  <c r="W240" i="77"/>
  <c r="V240" i="77"/>
  <c r="U240" i="77"/>
  <c r="AC239" i="77"/>
  <c r="AB239" i="77"/>
  <c r="AA239" i="77"/>
  <c r="Z239" i="77"/>
  <c r="Y239" i="77"/>
  <c r="X239" i="77"/>
  <c r="W239" i="77"/>
  <c r="V239" i="77"/>
  <c r="U239" i="77"/>
  <c r="AC238" i="77"/>
  <c r="AB238" i="77"/>
  <c r="AA238" i="77"/>
  <c r="Z238" i="77"/>
  <c r="Y238" i="77"/>
  <c r="X238" i="77"/>
  <c r="W238" i="77"/>
  <c r="V238" i="77"/>
  <c r="U238" i="77"/>
  <c r="AC237" i="77"/>
  <c r="AB237" i="77"/>
  <c r="AA237" i="77"/>
  <c r="Z237" i="77"/>
  <c r="Y237" i="77"/>
  <c r="X237" i="77"/>
  <c r="W237" i="77"/>
  <c r="V237" i="77"/>
  <c r="U237" i="77"/>
  <c r="AC236" i="77"/>
  <c r="AB236" i="77"/>
  <c r="AA236" i="77"/>
  <c r="Z236" i="77"/>
  <c r="Y236" i="77"/>
  <c r="X236" i="77"/>
  <c r="W236" i="77"/>
  <c r="V236" i="77"/>
  <c r="U236" i="77"/>
  <c r="AC235" i="77"/>
  <c r="AB235" i="77"/>
  <c r="AA235" i="77"/>
  <c r="Z235" i="77"/>
  <c r="Y235" i="77"/>
  <c r="X235" i="77"/>
  <c r="W235" i="77"/>
  <c r="V235" i="77"/>
  <c r="U235" i="77"/>
  <c r="AC234" i="77"/>
  <c r="AB234" i="77"/>
  <c r="AA234" i="77"/>
  <c r="Z234" i="77"/>
  <c r="Y234" i="77"/>
  <c r="X234" i="77"/>
  <c r="W234" i="77"/>
  <c r="V234" i="77"/>
  <c r="U234" i="77"/>
  <c r="AC233" i="77"/>
  <c r="AB233" i="77"/>
  <c r="AA233" i="77"/>
  <c r="Z233" i="77"/>
  <c r="Y233" i="77"/>
  <c r="X233" i="77"/>
  <c r="W233" i="77"/>
  <c r="V233" i="77"/>
  <c r="U233" i="77"/>
  <c r="AC232" i="77"/>
  <c r="AB232" i="77"/>
  <c r="AA232" i="77"/>
  <c r="Z232" i="77"/>
  <c r="Y232" i="77"/>
  <c r="X232" i="77"/>
  <c r="W232" i="77"/>
  <c r="V232" i="77"/>
  <c r="U232" i="77"/>
  <c r="AC231" i="77"/>
  <c r="AB231" i="77"/>
  <c r="AA231" i="77"/>
  <c r="Z231" i="77"/>
  <c r="Y231" i="77"/>
  <c r="X231" i="77"/>
  <c r="W231" i="77"/>
  <c r="V231" i="77"/>
  <c r="U231" i="77"/>
  <c r="AC230" i="77"/>
  <c r="AB230" i="77"/>
  <c r="AA230" i="77"/>
  <c r="Z230" i="77"/>
  <c r="Y230" i="77"/>
  <c r="X230" i="77"/>
  <c r="W230" i="77"/>
  <c r="V230" i="77"/>
  <c r="U230" i="77"/>
  <c r="AC229" i="77"/>
  <c r="AB229" i="77"/>
  <c r="AA229" i="77"/>
  <c r="Z229" i="77"/>
  <c r="Y229" i="77"/>
  <c r="X229" i="77"/>
  <c r="W229" i="77"/>
  <c r="V229" i="77"/>
  <c r="U229" i="77"/>
  <c r="AC228" i="77"/>
  <c r="AB228" i="77"/>
  <c r="AA228" i="77"/>
  <c r="Z228" i="77"/>
  <c r="Y228" i="77"/>
  <c r="X228" i="77"/>
  <c r="W228" i="77"/>
  <c r="V228" i="77"/>
  <c r="U228" i="77"/>
  <c r="AC227" i="77"/>
  <c r="AB227" i="77"/>
  <c r="AA227" i="77"/>
  <c r="Z227" i="77"/>
  <c r="Y227" i="77"/>
  <c r="X227" i="77"/>
  <c r="W227" i="77"/>
  <c r="V227" i="77"/>
  <c r="U227" i="77"/>
  <c r="AC226" i="77"/>
  <c r="AB226" i="77"/>
  <c r="AA226" i="77"/>
  <c r="Z226" i="77"/>
  <c r="Y226" i="77"/>
  <c r="X226" i="77"/>
  <c r="W226" i="77"/>
  <c r="V226" i="77"/>
  <c r="U226" i="77"/>
  <c r="AC225" i="77"/>
  <c r="AB225" i="77"/>
  <c r="AA225" i="77"/>
  <c r="Z225" i="77"/>
  <c r="Y225" i="77"/>
  <c r="X225" i="77"/>
  <c r="W225" i="77"/>
  <c r="V225" i="77"/>
  <c r="U225" i="77"/>
  <c r="AC224" i="77"/>
  <c r="AB224" i="77"/>
  <c r="AA224" i="77"/>
  <c r="Z224" i="77"/>
  <c r="Y224" i="77"/>
  <c r="X224" i="77"/>
  <c r="W224" i="77"/>
  <c r="V224" i="77"/>
  <c r="U224" i="77"/>
  <c r="AC223" i="77"/>
  <c r="AB223" i="77"/>
  <c r="AA223" i="77"/>
  <c r="Z223" i="77"/>
  <c r="Y223" i="77"/>
  <c r="X223" i="77"/>
  <c r="W223" i="77"/>
  <c r="V223" i="77"/>
  <c r="U223" i="77"/>
  <c r="AC222" i="77"/>
  <c r="AB222" i="77"/>
  <c r="AA222" i="77"/>
  <c r="Z222" i="77"/>
  <c r="Y222" i="77"/>
  <c r="X222" i="77"/>
  <c r="W222" i="77"/>
  <c r="V222" i="77"/>
  <c r="U222" i="77"/>
  <c r="AC221" i="77"/>
  <c r="AB221" i="77"/>
  <c r="AA221" i="77"/>
  <c r="Z221" i="77"/>
  <c r="Y221" i="77"/>
  <c r="X221" i="77"/>
  <c r="W221" i="77"/>
  <c r="V221" i="77"/>
  <c r="U221" i="77"/>
  <c r="AC220" i="77"/>
  <c r="AB220" i="77"/>
  <c r="AA220" i="77"/>
  <c r="Z220" i="77"/>
  <c r="Y220" i="77"/>
  <c r="X220" i="77"/>
  <c r="W220" i="77"/>
  <c r="V220" i="77"/>
  <c r="U220" i="77"/>
  <c r="AC219" i="77"/>
  <c r="AB219" i="77"/>
  <c r="AA219" i="77"/>
  <c r="Z219" i="77"/>
  <c r="Y219" i="77"/>
  <c r="X219" i="77"/>
  <c r="W219" i="77"/>
  <c r="V219" i="77"/>
  <c r="U219" i="77"/>
  <c r="AC218" i="77"/>
  <c r="AB218" i="77"/>
  <c r="AA218" i="77"/>
  <c r="Z218" i="77"/>
  <c r="Y218" i="77"/>
  <c r="X218" i="77"/>
  <c r="W218" i="77"/>
  <c r="V218" i="77"/>
  <c r="U218" i="77"/>
  <c r="AC217" i="77"/>
  <c r="AB217" i="77"/>
  <c r="AA217" i="77"/>
  <c r="Z217" i="77"/>
  <c r="Y217" i="77"/>
  <c r="X217" i="77"/>
  <c r="W217" i="77"/>
  <c r="V217" i="77"/>
  <c r="U217" i="77"/>
  <c r="AC216" i="77"/>
  <c r="AB216" i="77"/>
  <c r="AA216" i="77"/>
  <c r="Z216" i="77"/>
  <c r="Y216" i="77"/>
  <c r="X216" i="77"/>
  <c r="W216" i="77"/>
  <c r="V216" i="77"/>
  <c r="U216" i="77"/>
  <c r="AC215" i="77"/>
  <c r="AB215" i="77"/>
  <c r="AA215" i="77"/>
  <c r="Z215" i="77"/>
  <c r="Y215" i="77"/>
  <c r="X215" i="77"/>
  <c r="W215" i="77"/>
  <c r="V215" i="77"/>
  <c r="U215" i="77"/>
  <c r="AC214" i="77"/>
  <c r="AB214" i="77"/>
  <c r="AA214" i="77"/>
  <c r="Z214" i="77"/>
  <c r="Y214" i="77"/>
  <c r="X214" i="77"/>
  <c r="W214" i="77"/>
  <c r="V214" i="77"/>
  <c r="U214" i="77"/>
  <c r="AC213" i="77"/>
  <c r="AB213" i="77"/>
  <c r="AA213" i="77"/>
  <c r="Z213" i="77"/>
  <c r="Y213" i="77"/>
  <c r="X213" i="77"/>
  <c r="W213" i="77"/>
  <c r="V213" i="77"/>
  <c r="U213" i="77"/>
  <c r="AC212" i="77"/>
  <c r="AB212" i="77"/>
  <c r="AA212" i="77"/>
  <c r="Z212" i="77"/>
  <c r="Y212" i="77"/>
  <c r="X212" i="77"/>
  <c r="W212" i="77"/>
  <c r="V212" i="77"/>
  <c r="U212" i="77"/>
  <c r="AC211" i="77"/>
  <c r="AB211" i="77"/>
  <c r="AA211" i="77"/>
  <c r="Z211" i="77"/>
  <c r="Y211" i="77"/>
  <c r="X211" i="77"/>
  <c r="W211" i="77"/>
  <c r="V211" i="77"/>
  <c r="U211" i="77"/>
  <c r="AC210" i="77"/>
  <c r="AB210" i="77"/>
  <c r="AA210" i="77"/>
  <c r="Z210" i="77"/>
  <c r="Y210" i="77"/>
  <c r="X210" i="77"/>
  <c r="W210" i="77"/>
  <c r="V210" i="77"/>
  <c r="U210" i="77"/>
  <c r="AC209" i="77"/>
  <c r="AB209" i="77"/>
  <c r="AA209" i="77"/>
  <c r="Z209" i="77"/>
  <c r="Y209" i="77"/>
  <c r="X209" i="77"/>
  <c r="W209" i="77"/>
  <c r="V209" i="77"/>
  <c r="U209" i="77"/>
  <c r="AC208" i="77"/>
  <c r="AB208" i="77"/>
  <c r="AA208" i="77"/>
  <c r="Z208" i="77"/>
  <c r="Y208" i="77"/>
  <c r="X208" i="77"/>
  <c r="W208" i="77"/>
  <c r="V208" i="77"/>
  <c r="U208" i="77"/>
  <c r="AC207" i="77"/>
  <c r="AB207" i="77"/>
  <c r="AA207" i="77"/>
  <c r="Z207" i="77"/>
  <c r="Y207" i="77"/>
  <c r="X207" i="77"/>
  <c r="W207" i="77"/>
  <c r="V207" i="77"/>
  <c r="U207" i="77"/>
  <c r="AC206" i="77"/>
  <c r="AB206" i="77"/>
  <c r="AA206" i="77"/>
  <c r="Z206" i="77"/>
  <c r="Y206" i="77"/>
  <c r="X206" i="77"/>
  <c r="W206" i="77"/>
  <c r="V206" i="77"/>
  <c r="U206" i="77"/>
  <c r="AC205" i="77"/>
  <c r="AB205" i="77"/>
  <c r="AA205" i="77"/>
  <c r="Z205" i="77"/>
  <c r="Y205" i="77"/>
  <c r="X205" i="77"/>
  <c r="W205" i="77"/>
  <c r="V205" i="77"/>
  <c r="U205" i="77"/>
  <c r="AC204" i="77"/>
  <c r="AB204" i="77"/>
  <c r="AA204" i="77"/>
  <c r="Z204" i="77"/>
  <c r="Y204" i="77"/>
  <c r="X204" i="77"/>
  <c r="W204" i="77"/>
  <c r="V204" i="77"/>
  <c r="U204" i="77"/>
  <c r="AC203" i="77"/>
  <c r="AB203" i="77"/>
  <c r="AA203" i="77"/>
  <c r="Z203" i="77"/>
  <c r="Y203" i="77"/>
  <c r="X203" i="77"/>
  <c r="W203" i="77"/>
  <c r="V203" i="77"/>
  <c r="U203" i="77"/>
  <c r="AC202" i="77"/>
  <c r="AB202" i="77"/>
  <c r="AA202" i="77"/>
  <c r="Z202" i="77"/>
  <c r="Y202" i="77"/>
  <c r="X202" i="77"/>
  <c r="W202" i="77"/>
  <c r="V202" i="77"/>
  <c r="U202" i="77"/>
  <c r="AC201" i="77"/>
  <c r="AB201" i="77"/>
  <c r="AA201" i="77"/>
  <c r="Z201" i="77"/>
  <c r="Y201" i="77"/>
  <c r="X201" i="77"/>
  <c r="W201" i="77"/>
  <c r="V201" i="77"/>
  <c r="U201" i="77"/>
  <c r="AC200" i="77"/>
  <c r="AB200" i="77"/>
  <c r="AA200" i="77"/>
  <c r="Z200" i="77"/>
  <c r="Y200" i="77"/>
  <c r="X200" i="77"/>
  <c r="W200" i="77"/>
  <c r="V200" i="77"/>
  <c r="U200" i="77"/>
  <c r="AC199" i="77"/>
  <c r="AB199" i="77"/>
  <c r="AA199" i="77"/>
  <c r="Z199" i="77"/>
  <c r="Y199" i="77"/>
  <c r="X199" i="77"/>
  <c r="W199" i="77"/>
  <c r="V199" i="77"/>
  <c r="U199" i="77"/>
  <c r="AC198" i="77"/>
  <c r="AB198" i="77"/>
  <c r="AA198" i="77"/>
  <c r="Z198" i="77"/>
  <c r="Y198" i="77"/>
  <c r="X198" i="77"/>
  <c r="W198" i="77"/>
  <c r="V198" i="77"/>
  <c r="U198" i="77"/>
  <c r="AC197" i="77"/>
  <c r="AB197" i="77"/>
  <c r="AA197" i="77"/>
  <c r="Z197" i="77"/>
  <c r="Y197" i="77"/>
  <c r="X197" i="77"/>
  <c r="W197" i="77"/>
  <c r="V197" i="77"/>
  <c r="U197" i="77"/>
  <c r="AC196" i="77"/>
  <c r="AB196" i="77"/>
  <c r="AA196" i="77"/>
  <c r="Z196" i="77"/>
  <c r="Y196" i="77"/>
  <c r="X196" i="77"/>
  <c r="W196" i="77"/>
  <c r="V196" i="77"/>
  <c r="U196" i="77"/>
  <c r="AC195" i="77"/>
  <c r="AB195" i="77"/>
  <c r="AA195" i="77"/>
  <c r="Z195" i="77"/>
  <c r="Y195" i="77"/>
  <c r="X195" i="77"/>
  <c r="W195" i="77"/>
  <c r="V195" i="77"/>
  <c r="U195" i="77"/>
  <c r="AC194" i="77"/>
  <c r="AB194" i="77"/>
  <c r="AA194" i="77"/>
  <c r="Z194" i="77"/>
  <c r="Y194" i="77"/>
  <c r="X194" i="77"/>
  <c r="W194" i="77"/>
  <c r="V194" i="77"/>
  <c r="U194" i="77"/>
  <c r="AC193" i="77"/>
  <c r="AB193" i="77"/>
  <c r="AA193" i="77"/>
  <c r="Z193" i="77"/>
  <c r="Y193" i="77"/>
  <c r="X193" i="77"/>
  <c r="W193" i="77"/>
  <c r="V193" i="77"/>
  <c r="U193" i="77"/>
  <c r="AC192" i="77"/>
  <c r="AB192" i="77"/>
  <c r="AA192" i="77"/>
  <c r="Z192" i="77"/>
  <c r="Y192" i="77"/>
  <c r="X192" i="77"/>
  <c r="W192" i="77"/>
  <c r="V192" i="77"/>
  <c r="U192" i="77"/>
  <c r="AC191" i="77"/>
  <c r="AB191" i="77"/>
  <c r="AA191" i="77"/>
  <c r="Z191" i="77"/>
  <c r="Y191" i="77"/>
  <c r="X191" i="77"/>
  <c r="W191" i="77"/>
  <c r="V191" i="77"/>
  <c r="U191" i="77"/>
  <c r="AC190" i="77"/>
  <c r="AB190" i="77"/>
  <c r="AA190" i="77"/>
  <c r="Z190" i="77"/>
  <c r="Y190" i="77"/>
  <c r="X190" i="77"/>
  <c r="W190" i="77"/>
  <c r="V190" i="77"/>
  <c r="U190" i="77"/>
  <c r="AC189" i="77"/>
  <c r="AB189" i="77"/>
  <c r="AA189" i="77"/>
  <c r="Z189" i="77"/>
  <c r="Y189" i="77"/>
  <c r="X189" i="77"/>
  <c r="W189" i="77"/>
  <c r="V189" i="77"/>
  <c r="U189" i="77"/>
  <c r="AC188" i="77"/>
  <c r="AB188" i="77"/>
  <c r="AA188" i="77"/>
  <c r="Z188" i="77"/>
  <c r="Y188" i="77"/>
  <c r="X188" i="77"/>
  <c r="W188" i="77"/>
  <c r="V188" i="77"/>
  <c r="U188" i="77"/>
  <c r="AC187" i="77"/>
  <c r="AB187" i="77"/>
  <c r="AA187" i="77"/>
  <c r="Z187" i="77"/>
  <c r="Y187" i="77"/>
  <c r="X187" i="77"/>
  <c r="W187" i="77"/>
  <c r="V187" i="77"/>
  <c r="U187" i="77"/>
  <c r="AC186" i="77"/>
  <c r="AB186" i="77"/>
  <c r="AA186" i="77"/>
  <c r="Z186" i="77"/>
  <c r="Y186" i="77"/>
  <c r="X186" i="77"/>
  <c r="W186" i="77"/>
  <c r="V186" i="77"/>
  <c r="U186" i="77"/>
  <c r="AC185" i="77"/>
  <c r="AB185" i="77"/>
  <c r="AA185" i="77"/>
  <c r="Z185" i="77"/>
  <c r="Y185" i="77"/>
  <c r="X185" i="77"/>
  <c r="W185" i="77"/>
  <c r="V185" i="77"/>
  <c r="U185" i="77"/>
  <c r="AC184" i="77"/>
  <c r="AB184" i="77"/>
  <c r="AA184" i="77"/>
  <c r="Z184" i="77"/>
  <c r="Y184" i="77"/>
  <c r="X184" i="77"/>
  <c r="W184" i="77"/>
  <c r="V184" i="77"/>
  <c r="U184" i="77"/>
  <c r="AC183" i="77"/>
  <c r="AB183" i="77"/>
  <c r="AA183" i="77"/>
  <c r="Z183" i="77"/>
  <c r="Y183" i="77"/>
  <c r="X183" i="77"/>
  <c r="W183" i="77"/>
  <c r="V183" i="77"/>
  <c r="U183" i="77"/>
  <c r="AC182" i="77"/>
  <c r="AB182" i="77"/>
  <c r="AA182" i="77"/>
  <c r="Z182" i="77"/>
  <c r="Y182" i="77"/>
  <c r="X182" i="77"/>
  <c r="W182" i="77"/>
  <c r="V182" i="77"/>
  <c r="U182" i="77"/>
  <c r="AC181" i="77"/>
  <c r="AB181" i="77"/>
  <c r="AA181" i="77"/>
  <c r="Z181" i="77"/>
  <c r="Y181" i="77"/>
  <c r="X181" i="77"/>
  <c r="W181" i="77"/>
  <c r="V181" i="77"/>
  <c r="U181" i="77"/>
  <c r="AC180" i="77"/>
  <c r="AB180" i="77"/>
  <c r="AA180" i="77"/>
  <c r="Z180" i="77"/>
  <c r="Y180" i="77"/>
  <c r="X180" i="77"/>
  <c r="W180" i="77"/>
  <c r="V180" i="77"/>
  <c r="U180" i="77"/>
  <c r="AC179" i="77"/>
  <c r="AB179" i="77"/>
  <c r="AA179" i="77"/>
  <c r="Z179" i="77"/>
  <c r="Y179" i="77"/>
  <c r="X179" i="77"/>
  <c r="W179" i="77"/>
  <c r="V179" i="77"/>
  <c r="U179" i="77"/>
  <c r="AC178" i="77"/>
  <c r="AB178" i="77"/>
  <c r="AA178" i="77"/>
  <c r="Z178" i="77"/>
  <c r="Y178" i="77"/>
  <c r="X178" i="77"/>
  <c r="W178" i="77"/>
  <c r="V178" i="77"/>
  <c r="U178" i="77"/>
  <c r="AC177" i="77"/>
  <c r="AB177" i="77"/>
  <c r="AA177" i="77"/>
  <c r="Z177" i="77"/>
  <c r="Y177" i="77"/>
  <c r="X177" i="77"/>
  <c r="W177" i="77"/>
  <c r="V177" i="77"/>
  <c r="U177" i="77"/>
  <c r="AC176" i="77"/>
  <c r="AB176" i="77"/>
  <c r="AA176" i="77"/>
  <c r="Z176" i="77"/>
  <c r="Y176" i="77"/>
  <c r="X176" i="77"/>
  <c r="W176" i="77"/>
  <c r="V176" i="77"/>
  <c r="U176" i="77"/>
  <c r="AC175" i="77"/>
  <c r="AB175" i="77"/>
  <c r="AA175" i="77"/>
  <c r="Z175" i="77"/>
  <c r="Y175" i="77"/>
  <c r="X175" i="77"/>
  <c r="W175" i="77"/>
  <c r="V175" i="77"/>
  <c r="U175" i="77"/>
  <c r="AC174" i="77"/>
  <c r="AB174" i="77"/>
  <c r="AA174" i="77"/>
  <c r="Z174" i="77"/>
  <c r="Y174" i="77"/>
  <c r="X174" i="77"/>
  <c r="W174" i="77"/>
  <c r="V174" i="77"/>
  <c r="U174" i="77"/>
  <c r="AC173" i="77"/>
  <c r="AB173" i="77"/>
  <c r="AA173" i="77"/>
  <c r="Z173" i="77"/>
  <c r="Y173" i="77"/>
  <c r="X173" i="77"/>
  <c r="W173" i="77"/>
  <c r="V173" i="77"/>
  <c r="U173" i="77"/>
  <c r="AC172" i="77"/>
  <c r="AB172" i="77"/>
  <c r="AA172" i="77"/>
  <c r="Z172" i="77"/>
  <c r="Y172" i="77"/>
  <c r="X172" i="77"/>
  <c r="W172" i="77"/>
  <c r="V172" i="77"/>
  <c r="U172" i="77"/>
  <c r="AC171" i="77"/>
  <c r="AB171" i="77"/>
  <c r="AA171" i="77"/>
  <c r="Z171" i="77"/>
  <c r="Y171" i="77"/>
  <c r="X171" i="77"/>
  <c r="W171" i="77"/>
  <c r="V171" i="77"/>
  <c r="U171" i="77"/>
  <c r="AC170" i="77"/>
  <c r="AB170" i="77"/>
  <c r="AA170" i="77"/>
  <c r="Z170" i="77"/>
  <c r="Y170" i="77"/>
  <c r="X170" i="77"/>
  <c r="W170" i="77"/>
  <c r="V170" i="77"/>
  <c r="U170" i="77"/>
  <c r="AC169" i="77"/>
  <c r="AB169" i="77"/>
  <c r="AA169" i="77"/>
  <c r="Z169" i="77"/>
  <c r="Y169" i="77"/>
  <c r="X169" i="77"/>
  <c r="W169" i="77"/>
  <c r="V169" i="77"/>
  <c r="U169" i="77"/>
  <c r="AC168" i="77"/>
  <c r="AB168" i="77"/>
  <c r="AA168" i="77"/>
  <c r="Z168" i="77"/>
  <c r="Y168" i="77"/>
  <c r="X168" i="77"/>
  <c r="W168" i="77"/>
  <c r="V168" i="77"/>
  <c r="U168" i="77"/>
  <c r="AC167" i="77"/>
  <c r="AB167" i="77"/>
  <c r="AA167" i="77"/>
  <c r="Z167" i="77"/>
  <c r="Y167" i="77"/>
  <c r="X167" i="77"/>
  <c r="W167" i="77"/>
  <c r="V167" i="77"/>
  <c r="U167" i="77"/>
  <c r="AC166" i="77"/>
  <c r="AB166" i="77"/>
  <c r="AA166" i="77"/>
  <c r="Z166" i="77"/>
  <c r="Y166" i="77"/>
  <c r="X166" i="77"/>
  <c r="W166" i="77"/>
  <c r="V166" i="77"/>
  <c r="U166" i="77"/>
  <c r="AC165" i="77"/>
  <c r="AB165" i="77"/>
  <c r="AA165" i="77"/>
  <c r="Z165" i="77"/>
  <c r="Y165" i="77"/>
  <c r="X165" i="77"/>
  <c r="W165" i="77"/>
  <c r="V165" i="77"/>
  <c r="U165" i="77"/>
  <c r="AC164" i="77"/>
  <c r="AB164" i="77"/>
  <c r="AA164" i="77"/>
  <c r="Z164" i="77"/>
  <c r="Y164" i="77"/>
  <c r="X164" i="77"/>
  <c r="W164" i="77"/>
  <c r="V164" i="77"/>
  <c r="U164" i="77"/>
  <c r="AC163" i="77"/>
  <c r="AB163" i="77"/>
  <c r="AA163" i="77"/>
  <c r="Z163" i="77"/>
  <c r="Y163" i="77"/>
  <c r="X163" i="77"/>
  <c r="W163" i="77"/>
  <c r="V163" i="77"/>
  <c r="U163" i="77"/>
  <c r="AC162" i="77"/>
  <c r="AB162" i="77"/>
  <c r="AA162" i="77"/>
  <c r="Z162" i="77"/>
  <c r="Y162" i="77"/>
  <c r="X162" i="77"/>
  <c r="W162" i="77"/>
  <c r="V162" i="77"/>
  <c r="U162" i="77"/>
  <c r="AC161" i="77"/>
  <c r="AB161" i="77"/>
  <c r="AA161" i="77"/>
  <c r="Z161" i="77"/>
  <c r="Y161" i="77"/>
  <c r="X161" i="77"/>
  <c r="W161" i="77"/>
  <c r="V161" i="77"/>
  <c r="U161" i="77"/>
  <c r="AC160" i="77"/>
  <c r="AB160" i="77"/>
  <c r="AA160" i="77"/>
  <c r="Z160" i="77"/>
  <c r="Y160" i="77"/>
  <c r="X160" i="77"/>
  <c r="W160" i="77"/>
  <c r="V160" i="77"/>
  <c r="U160" i="77"/>
  <c r="AC159" i="77"/>
  <c r="AB159" i="77"/>
  <c r="AA159" i="77"/>
  <c r="Z159" i="77"/>
  <c r="Y159" i="77"/>
  <c r="X159" i="77"/>
  <c r="W159" i="77"/>
  <c r="V159" i="77"/>
  <c r="U159" i="77"/>
  <c r="AC158" i="77"/>
  <c r="AB158" i="77"/>
  <c r="AA158" i="77"/>
  <c r="Z158" i="77"/>
  <c r="Y158" i="77"/>
  <c r="X158" i="77"/>
  <c r="W158" i="77"/>
  <c r="V158" i="77"/>
  <c r="U158" i="77"/>
  <c r="AC157" i="77"/>
  <c r="AB157" i="77"/>
  <c r="AA157" i="77"/>
  <c r="Z157" i="77"/>
  <c r="Y157" i="77"/>
  <c r="X157" i="77"/>
  <c r="W157" i="77"/>
  <c r="V157" i="77"/>
  <c r="U157" i="77"/>
  <c r="AC156" i="77"/>
  <c r="AB156" i="77"/>
  <c r="AA156" i="77"/>
  <c r="Z156" i="77"/>
  <c r="Y156" i="77"/>
  <c r="X156" i="77"/>
  <c r="W156" i="77"/>
  <c r="V156" i="77"/>
  <c r="U156" i="77"/>
  <c r="AC155" i="77"/>
  <c r="AB155" i="77"/>
  <c r="AA155" i="77"/>
  <c r="Z155" i="77"/>
  <c r="Y155" i="77"/>
  <c r="X155" i="77"/>
  <c r="W155" i="77"/>
  <c r="V155" i="77"/>
  <c r="U155" i="77"/>
  <c r="AC154" i="77"/>
  <c r="AB154" i="77"/>
  <c r="AA154" i="77"/>
  <c r="Z154" i="77"/>
  <c r="Y154" i="77"/>
  <c r="X154" i="77"/>
  <c r="W154" i="77"/>
  <c r="V154" i="77"/>
  <c r="U154" i="77"/>
  <c r="AC153" i="77"/>
  <c r="AB153" i="77"/>
  <c r="AA153" i="77"/>
  <c r="Z153" i="77"/>
  <c r="Y153" i="77"/>
  <c r="X153" i="77"/>
  <c r="W153" i="77"/>
  <c r="V153" i="77"/>
  <c r="U153" i="77"/>
  <c r="AC152" i="77"/>
  <c r="AB152" i="77"/>
  <c r="AA152" i="77"/>
  <c r="Z152" i="77"/>
  <c r="Y152" i="77"/>
  <c r="X152" i="77"/>
  <c r="W152" i="77"/>
  <c r="V152" i="77"/>
  <c r="U152" i="77"/>
  <c r="AC151" i="77"/>
  <c r="AB151" i="77"/>
  <c r="AA151" i="77"/>
  <c r="Z151" i="77"/>
  <c r="Y151" i="77"/>
  <c r="X151" i="77"/>
  <c r="W151" i="77"/>
  <c r="V151" i="77"/>
  <c r="U151" i="77"/>
  <c r="AC150" i="77"/>
  <c r="AB150" i="77"/>
  <c r="AA150" i="77"/>
  <c r="Z150" i="77"/>
  <c r="Y150" i="77"/>
  <c r="X150" i="77"/>
  <c r="W150" i="77"/>
  <c r="V150" i="77"/>
  <c r="U150" i="77"/>
  <c r="AC149" i="77"/>
  <c r="AB149" i="77"/>
  <c r="AA149" i="77"/>
  <c r="Z149" i="77"/>
  <c r="Y149" i="77"/>
  <c r="X149" i="77"/>
  <c r="W149" i="77"/>
  <c r="V149" i="77"/>
  <c r="U149" i="77"/>
  <c r="AC148" i="77"/>
  <c r="AB148" i="77"/>
  <c r="AA148" i="77"/>
  <c r="Z148" i="77"/>
  <c r="Y148" i="77"/>
  <c r="X148" i="77"/>
  <c r="W148" i="77"/>
  <c r="V148" i="77"/>
  <c r="U148" i="77"/>
  <c r="AC147" i="77"/>
  <c r="AB147" i="77"/>
  <c r="AA147" i="77"/>
  <c r="Z147" i="77"/>
  <c r="Y147" i="77"/>
  <c r="X147" i="77"/>
  <c r="W147" i="77"/>
  <c r="V147" i="77"/>
  <c r="U147" i="77"/>
  <c r="AC146" i="77"/>
  <c r="AB146" i="77"/>
  <c r="AA146" i="77"/>
  <c r="Z146" i="77"/>
  <c r="Y146" i="77"/>
  <c r="X146" i="77"/>
  <c r="W146" i="77"/>
  <c r="V146" i="77"/>
  <c r="U146" i="77"/>
  <c r="AC145" i="77"/>
  <c r="AB145" i="77"/>
  <c r="AA145" i="77"/>
  <c r="Z145" i="77"/>
  <c r="Y145" i="77"/>
  <c r="X145" i="77"/>
  <c r="W145" i="77"/>
  <c r="V145" i="77"/>
  <c r="U145" i="77"/>
  <c r="AC144" i="77"/>
  <c r="AB144" i="77"/>
  <c r="AA144" i="77"/>
  <c r="Z144" i="77"/>
  <c r="Y144" i="77"/>
  <c r="X144" i="77"/>
  <c r="W144" i="77"/>
  <c r="V144" i="77"/>
  <c r="U144" i="77"/>
  <c r="AC143" i="77"/>
  <c r="AB143" i="77"/>
  <c r="AA143" i="77"/>
  <c r="Z143" i="77"/>
  <c r="Y143" i="77"/>
  <c r="X143" i="77"/>
  <c r="W143" i="77"/>
  <c r="V143" i="77"/>
  <c r="U143" i="77"/>
  <c r="AC142" i="77"/>
  <c r="AB142" i="77"/>
  <c r="AA142" i="77"/>
  <c r="Z142" i="77"/>
  <c r="Y142" i="77"/>
  <c r="X142" i="77"/>
  <c r="W142" i="77"/>
  <c r="V142" i="77"/>
  <c r="U142" i="77"/>
  <c r="AC141" i="77"/>
  <c r="AB141" i="77"/>
  <c r="AA141" i="77"/>
  <c r="Z141" i="77"/>
  <c r="Y141" i="77"/>
  <c r="X141" i="77"/>
  <c r="W141" i="77"/>
  <c r="V141" i="77"/>
  <c r="U141" i="77"/>
  <c r="AC140" i="77"/>
  <c r="AB140" i="77"/>
  <c r="AA140" i="77"/>
  <c r="Z140" i="77"/>
  <c r="Y140" i="77"/>
  <c r="X140" i="77"/>
  <c r="W140" i="77"/>
  <c r="V140" i="77"/>
  <c r="U140" i="77"/>
  <c r="AC139" i="77"/>
  <c r="AB139" i="77"/>
  <c r="AA139" i="77"/>
  <c r="Z139" i="77"/>
  <c r="Y139" i="77"/>
  <c r="X139" i="77"/>
  <c r="W139" i="77"/>
  <c r="V139" i="77"/>
  <c r="U139" i="77"/>
  <c r="AC138" i="77"/>
  <c r="AB138" i="77"/>
  <c r="AA138" i="77"/>
  <c r="Z138" i="77"/>
  <c r="Y138" i="77"/>
  <c r="X138" i="77"/>
  <c r="W138" i="77"/>
  <c r="V138" i="77"/>
  <c r="U138" i="77"/>
  <c r="AC137" i="77"/>
  <c r="AB137" i="77"/>
  <c r="AA137" i="77"/>
  <c r="Z137" i="77"/>
  <c r="Y137" i="77"/>
  <c r="X137" i="77"/>
  <c r="W137" i="77"/>
  <c r="V137" i="77"/>
  <c r="U137" i="77"/>
  <c r="AC136" i="77"/>
  <c r="AB136" i="77"/>
  <c r="AA136" i="77"/>
  <c r="Z136" i="77"/>
  <c r="Y136" i="77"/>
  <c r="X136" i="77"/>
  <c r="W136" i="77"/>
  <c r="V136" i="77"/>
  <c r="U136" i="77"/>
  <c r="AC135" i="77"/>
  <c r="AB135" i="77"/>
  <c r="AA135" i="77"/>
  <c r="Z135" i="77"/>
  <c r="Y135" i="77"/>
  <c r="X135" i="77"/>
  <c r="W135" i="77"/>
  <c r="V135" i="77"/>
  <c r="U135" i="77"/>
  <c r="AC134" i="77"/>
  <c r="AB134" i="77"/>
  <c r="AA134" i="77"/>
  <c r="Z134" i="77"/>
  <c r="Y134" i="77"/>
  <c r="X134" i="77"/>
  <c r="W134" i="77"/>
  <c r="V134" i="77"/>
  <c r="U134" i="77"/>
  <c r="AC133" i="77"/>
  <c r="AB133" i="77"/>
  <c r="AA133" i="77"/>
  <c r="Z133" i="77"/>
  <c r="Y133" i="77"/>
  <c r="X133" i="77"/>
  <c r="W133" i="77"/>
  <c r="V133" i="77"/>
  <c r="U133" i="77"/>
  <c r="AC132" i="77"/>
  <c r="AB132" i="77"/>
  <c r="AA132" i="77"/>
  <c r="Z132" i="77"/>
  <c r="Y132" i="77"/>
  <c r="X132" i="77"/>
  <c r="W132" i="77"/>
  <c r="V132" i="77"/>
  <c r="U132" i="77"/>
  <c r="AC131" i="77"/>
  <c r="AB131" i="77"/>
  <c r="AA131" i="77"/>
  <c r="Z131" i="77"/>
  <c r="Y131" i="77"/>
  <c r="X131" i="77"/>
  <c r="W131" i="77"/>
  <c r="V131" i="77"/>
  <c r="U131" i="77"/>
  <c r="AC130" i="77"/>
  <c r="AB130" i="77"/>
  <c r="AA130" i="77"/>
  <c r="Z130" i="77"/>
  <c r="Y130" i="77"/>
  <c r="X130" i="77"/>
  <c r="W130" i="77"/>
  <c r="V130" i="77"/>
  <c r="U130" i="77"/>
  <c r="AC129" i="77"/>
  <c r="AB129" i="77"/>
  <c r="AA129" i="77"/>
  <c r="Z129" i="77"/>
  <c r="Y129" i="77"/>
  <c r="X129" i="77"/>
  <c r="W129" i="77"/>
  <c r="V129" i="77"/>
  <c r="U129" i="77"/>
  <c r="AC128" i="77"/>
  <c r="AB128" i="77"/>
  <c r="AA128" i="77"/>
  <c r="Z128" i="77"/>
  <c r="Y128" i="77"/>
  <c r="X128" i="77"/>
  <c r="W128" i="77"/>
  <c r="V128" i="77"/>
  <c r="U128" i="77"/>
  <c r="AC127" i="77"/>
  <c r="AB127" i="77"/>
  <c r="AA127" i="77"/>
  <c r="Z127" i="77"/>
  <c r="Y127" i="77"/>
  <c r="X127" i="77"/>
  <c r="W127" i="77"/>
  <c r="V127" i="77"/>
  <c r="U127" i="77"/>
  <c r="AC126" i="77"/>
  <c r="AB126" i="77"/>
  <c r="AA126" i="77"/>
  <c r="Z126" i="77"/>
  <c r="Y126" i="77"/>
  <c r="X126" i="77"/>
  <c r="W126" i="77"/>
  <c r="V126" i="77"/>
  <c r="U126" i="77"/>
  <c r="AC125" i="77"/>
  <c r="AB125" i="77"/>
  <c r="AA125" i="77"/>
  <c r="Z125" i="77"/>
  <c r="Y125" i="77"/>
  <c r="X125" i="77"/>
  <c r="W125" i="77"/>
  <c r="V125" i="77"/>
  <c r="U125" i="77"/>
  <c r="AC124" i="77"/>
  <c r="AB124" i="77"/>
  <c r="AA124" i="77"/>
  <c r="Z124" i="77"/>
  <c r="Y124" i="77"/>
  <c r="X124" i="77"/>
  <c r="W124" i="77"/>
  <c r="V124" i="77"/>
  <c r="U124" i="77"/>
  <c r="AC123" i="77"/>
  <c r="AB123" i="77"/>
  <c r="AA123" i="77"/>
  <c r="Z123" i="77"/>
  <c r="Y123" i="77"/>
  <c r="X123" i="77"/>
  <c r="W123" i="77"/>
  <c r="V123" i="77"/>
  <c r="U123" i="77"/>
  <c r="AC122" i="77"/>
  <c r="AB122" i="77"/>
  <c r="AA122" i="77"/>
  <c r="Z122" i="77"/>
  <c r="Y122" i="77"/>
  <c r="X122" i="77"/>
  <c r="W122" i="77"/>
  <c r="V122" i="77"/>
  <c r="U122" i="77"/>
  <c r="AC121" i="77"/>
  <c r="AB121" i="77"/>
  <c r="AA121" i="77"/>
  <c r="Z121" i="77"/>
  <c r="Y121" i="77"/>
  <c r="X121" i="77"/>
  <c r="W121" i="77"/>
  <c r="V121" i="77"/>
  <c r="U121" i="77"/>
  <c r="AC120" i="77"/>
  <c r="AB120" i="77"/>
  <c r="AA120" i="77"/>
  <c r="Z120" i="77"/>
  <c r="Y120" i="77"/>
  <c r="X120" i="77"/>
  <c r="W120" i="77"/>
  <c r="V120" i="77"/>
  <c r="U120" i="77"/>
  <c r="AC119" i="77"/>
  <c r="AB119" i="77"/>
  <c r="AA119" i="77"/>
  <c r="Z119" i="77"/>
  <c r="Y119" i="77"/>
  <c r="X119" i="77"/>
  <c r="W119" i="77"/>
  <c r="V119" i="77"/>
  <c r="U119" i="77"/>
  <c r="AC118" i="77"/>
  <c r="AB118" i="77"/>
  <c r="AA118" i="77"/>
  <c r="Z118" i="77"/>
  <c r="Y118" i="77"/>
  <c r="X118" i="77"/>
  <c r="W118" i="77"/>
  <c r="V118" i="77"/>
  <c r="U118" i="77"/>
  <c r="AC117" i="77"/>
  <c r="AB117" i="77"/>
  <c r="AA117" i="77"/>
  <c r="Z117" i="77"/>
  <c r="Y117" i="77"/>
  <c r="X117" i="77"/>
  <c r="W117" i="77"/>
  <c r="V117" i="77"/>
  <c r="U117" i="77"/>
  <c r="AC116" i="77"/>
  <c r="AB116" i="77"/>
  <c r="AA116" i="77"/>
  <c r="Z116" i="77"/>
  <c r="Y116" i="77"/>
  <c r="X116" i="77"/>
  <c r="W116" i="77"/>
  <c r="V116" i="77"/>
  <c r="U116" i="77"/>
  <c r="AC115" i="77"/>
  <c r="AB115" i="77"/>
  <c r="AA115" i="77"/>
  <c r="Z115" i="77"/>
  <c r="Y115" i="77"/>
  <c r="X115" i="77"/>
  <c r="W115" i="77"/>
  <c r="V115" i="77"/>
  <c r="U115" i="77"/>
  <c r="AC114" i="77"/>
  <c r="AB114" i="77"/>
  <c r="AA114" i="77"/>
  <c r="Z114" i="77"/>
  <c r="Y114" i="77"/>
  <c r="X114" i="77"/>
  <c r="W114" i="77"/>
  <c r="V114" i="77"/>
  <c r="U114" i="77"/>
  <c r="AC113" i="77"/>
  <c r="AB113" i="77"/>
  <c r="AA113" i="77"/>
  <c r="Z113" i="77"/>
  <c r="Y113" i="77"/>
  <c r="X113" i="77"/>
  <c r="W113" i="77"/>
  <c r="V113" i="77"/>
  <c r="U113" i="77"/>
  <c r="AC112" i="77"/>
  <c r="AB112" i="77"/>
  <c r="AA112" i="77"/>
  <c r="Z112" i="77"/>
  <c r="Y112" i="77"/>
  <c r="X112" i="77"/>
  <c r="W112" i="77"/>
  <c r="V112" i="77"/>
  <c r="U112" i="77"/>
  <c r="AC111" i="77"/>
  <c r="AB111" i="77"/>
  <c r="AA111" i="77"/>
  <c r="Z111" i="77"/>
  <c r="Y111" i="77"/>
  <c r="X111" i="77"/>
  <c r="W111" i="77"/>
  <c r="V111" i="77"/>
  <c r="U111" i="77"/>
  <c r="AC110" i="77"/>
  <c r="AB110" i="77"/>
  <c r="AA110" i="77"/>
  <c r="Z110" i="77"/>
  <c r="Y110" i="77"/>
  <c r="X110" i="77"/>
  <c r="W110" i="77"/>
  <c r="V110" i="77"/>
  <c r="U110" i="77"/>
  <c r="AC109" i="77"/>
  <c r="AB109" i="77"/>
  <c r="AA109" i="77"/>
  <c r="Z109" i="77"/>
  <c r="Y109" i="77"/>
  <c r="X109" i="77"/>
  <c r="W109" i="77"/>
  <c r="V109" i="77"/>
  <c r="U109" i="77"/>
  <c r="AC108" i="77"/>
  <c r="AB108" i="77"/>
  <c r="AA108" i="77"/>
  <c r="Z108" i="77"/>
  <c r="Y108" i="77"/>
  <c r="X108" i="77"/>
  <c r="W108" i="77"/>
  <c r="V108" i="77"/>
  <c r="U108" i="77"/>
  <c r="AC107" i="77"/>
  <c r="AB107" i="77"/>
  <c r="AA107" i="77"/>
  <c r="Z107" i="77"/>
  <c r="Y107" i="77"/>
  <c r="X107" i="77"/>
  <c r="W107" i="77"/>
  <c r="V107" i="77"/>
  <c r="U107" i="77"/>
  <c r="AC106" i="77"/>
  <c r="AB106" i="77"/>
  <c r="AA106" i="77"/>
  <c r="Z106" i="77"/>
  <c r="Y106" i="77"/>
  <c r="X106" i="77"/>
  <c r="W106" i="77"/>
  <c r="V106" i="77"/>
  <c r="U106" i="77"/>
  <c r="AC105" i="77"/>
  <c r="AB105" i="77"/>
  <c r="AA105" i="77"/>
  <c r="Z105" i="77"/>
  <c r="Y105" i="77"/>
  <c r="X105" i="77"/>
  <c r="W105" i="77"/>
  <c r="V105" i="77"/>
  <c r="U105" i="77"/>
  <c r="AC104" i="77"/>
  <c r="AB104" i="77"/>
  <c r="AA104" i="77"/>
  <c r="Z104" i="77"/>
  <c r="Y104" i="77"/>
  <c r="X104" i="77"/>
  <c r="W104" i="77"/>
  <c r="V104" i="77"/>
  <c r="U104" i="77"/>
  <c r="AC103" i="77"/>
  <c r="AB103" i="77"/>
  <c r="AA103" i="77"/>
  <c r="Z103" i="77"/>
  <c r="Y103" i="77"/>
  <c r="X103" i="77"/>
  <c r="W103" i="77"/>
  <c r="V103" i="77"/>
  <c r="U103" i="77"/>
  <c r="AC102" i="77"/>
  <c r="AB102" i="77"/>
  <c r="AA102" i="77"/>
  <c r="Z102" i="77"/>
  <c r="Y102" i="77"/>
  <c r="X102" i="77"/>
  <c r="W102" i="77"/>
  <c r="V102" i="77"/>
  <c r="U102" i="77"/>
  <c r="AC101" i="77"/>
  <c r="AB101" i="77"/>
  <c r="AA101" i="77"/>
  <c r="Z101" i="77"/>
  <c r="Y101" i="77"/>
  <c r="X101" i="77"/>
  <c r="W101" i="77"/>
  <c r="V101" i="77"/>
  <c r="U101" i="77"/>
  <c r="AC100" i="77"/>
  <c r="AB100" i="77"/>
  <c r="AA100" i="77"/>
  <c r="Z100" i="77"/>
  <c r="Y100" i="77"/>
  <c r="X100" i="77"/>
  <c r="W100" i="77"/>
  <c r="V100" i="77"/>
  <c r="U100" i="77"/>
  <c r="AC99" i="77"/>
  <c r="AB99" i="77"/>
  <c r="AA99" i="77"/>
  <c r="Z99" i="77"/>
  <c r="Y99" i="77"/>
  <c r="X99" i="77"/>
  <c r="W99" i="77"/>
  <c r="V99" i="77"/>
  <c r="U99" i="77"/>
  <c r="AC98" i="77"/>
  <c r="AB98" i="77"/>
  <c r="AA98" i="77"/>
  <c r="Z98" i="77"/>
  <c r="Y98" i="77"/>
  <c r="X98" i="77"/>
  <c r="W98" i="77"/>
  <c r="V98" i="77"/>
  <c r="U98" i="77"/>
  <c r="AC97" i="77"/>
  <c r="AB97" i="77"/>
  <c r="AA97" i="77"/>
  <c r="Z97" i="77"/>
  <c r="Y97" i="77"/>
  <c r="X97" i="77"/>
  <c r="W97" i="77"/>
  <c r="V97" i="77"/>
  <c r="U97" i="77"/>
  <c r="AC96" i="77"/>
  <c r="AB96" i="77"/>
  <c r="AA96" i="77"/>
  <c r="Z96" i="77"/>
  <c r="Y96" i="77"/>
  <c r="X96" i="77"/>
  <c r="W96" i="77"/>
  <c r="V96" i="77"/>
  <c r="U96" i="77"/>
  <c r="AC95" i="77"/>
  <c r="AB95" i="77"/>
  <c r="AA95" i="77"/>
  <c r="Z95" i="77"/>
  <c r="Y95" i="77"/>
  <c r="X95" i="77"/>
  <c r="W95" i="77"/>
  <c r="V95" i="77"/>
  <c r="U95" i="77"/>
  <c r="AC94" i="77"/>
  <c r="AB94" i="77"/>
  <c r="AA94" i="77"/>
  <c r="Z94" i="77"/>
  <c r="Y94" i="77"/>
  <c r="X94" i="77"/>
  <c r="W94" i="77"/>
  <c r="V94" i="77"/>
  <c r="U94" i="77"/>
  <c r="AC93" i="77"/>
  <c r="AB93" i="77"/>
  <c r="AA93" i="77"/>
  <c r="Z93" i="77"/>
  <c r="Y93" i="77"/>
  <c r="X93" i="77"/>
  <c r="W93" i="77"/>
  <c r="V93" i="77"/>
  <c r="U93" i="77"/>
  <c r="AC92" i="77"/>
  <c r="AB92" i="77"/>
  <c r="AA92" i="77"/>
  <c r="Z92" i="77"/>
  <c r="Y92" i="77"/>
  <c r="X92" i="77"/>
  <c r="W92" i="77"/>
  <c r="V92" i="77"/>
  <c r="U92" i="77"/>
  <c r="AC91" i="77"/>
  <c r="AB91" i="77"/>
  <c r="AA91" i="77"/>
  <c r="Z91" i="77"/>
  <c r="Y91" i="77"/>
  <c r="X91" i="77"/>
  <c r="W91" i="77"/>
  <c r="V91" i="77"/>
  <c r="U91" i="77"/>
  <c r="AC90" i="77"/>
  <c r="AB90" i="77"/>
  <c r="AA90" i="77"/>
  <c r="Z90" i="77"/>
  <c r="Y90" i="77"/>
  <c r="X90" i="77"/>
  <c r="W90" i="77"/>
  <c r="V90" i="77"/>
  <c r="U90" i="77"/>
  <c r="AC89" i="77"/>
  <c r="AB89" i="77"/>
  <c r="AA89" i="77"/>
  <c r="Z89" i="77"/>
  <c r="Y89" i="77"/>
  <c r="X89" i="77"/>
  <c r="W89" i="77"/>
  <c r="V89" i="77"/>
  <c r="U89" i="77"/>
  <c r="AC88" i="77"/>
  <c r="AB88" i="77"/>
  <c r="AA88" i="77"/>
  <c r="Z88" i="77"/>
  <c r="Y88" i="77"/>
  <c r="X88" i="77"/>
  <c r="W88" i="77"/>
  <c r="V88" i="77"/>
  <c r="U88" i="77"/>
  <c r="AC87" i="77"/>
  <c r="AB87" i="77"/>
  <c r="AA87" i="77"/>
  <c r="Z87" i="77"/>
  <c r="Y87" i="77"/>
  <c r="X87" i="77"/>
  <c r="W87" i="77"/>
  <c r="V87" i="77"/>
  <c r="U87" i="77"/>
  <c r="AC86" i="77"/>
  <c r="AB86" i="77"/>
  <c r="AA86" i="77"/>
  <c r="Z86" i="77"/>
  <c r="Y86" i="77"/>
  <c r="X86" i="77"/>
  <c r="W86" i="77"/>
  <c r="V86" i="77"/>
  <c r="U86" i="77"/>
  <c r="AC85" i="77"/>
  <c r="AB85" i="77"/>
  <c r="AA85" i="77"/>
  <c r="Z85" i="77"/>
  <c r="Y85" i="77"/>
  <c r="X85" i="77"/>
  <c r="W85" i="77"/>
  <c r="V85" i="77"/>
  <c r="U85" i="77"/>
  <c r="AC84" i="77"/>
  <c r="AB84" i="77"/>
  <c r="AA84" i="77"/>
  <c r="Z84" i="77"/>
  <c r="Y84" i="77"/>
  <c r="X84" i="77"/>
  <c r="W84" i="77"/>
  <c r="V84" i="77"/>
  <c r="U84" i="77"/>
  <c r="AC83" i="77"/>
  <c r="AB83" i="77"/>
  <c r="AA83" i="77"/>
  <c r="Z83" i="77"/>
  <c r="Y83" i="77"/>
  <c r="X83" i="77"/>
  <c r="W83" i="77"/>
  <c r="V83" i="77"/>
  <c r="U83" i="77"/>
  <c r="AC82" i="77"/>
  <c r="AB82" i="77"/>
  <c r="AA82" i="77"/>
  <c r="Z82" i="77"/>
  <c r="Y82" i="77"/>
  <c r="X82" i="77"/>
  <c r="W82" i="77"/>
  <c r="V82" i="77"/>
  <c r="U82" i="77"/>
  <c r="AC81" i="77"/>
  <c r="AB81" i="77"/>
  <c r="AA81" i="77"/>
  <c r="Z81" i="77"/>
  <c r="Y81" i="77"/>
  <c r="X81" i="77"/>
  <c r="W81" i="77"/>
  <c r="V81" i="77"/>
  <c r="U81" i="77"/>
  <c r="AC80" i="77"/>
  <c r="AB80" i="77"/>
  <c r="AA80" i="77"/>
  <c r="Z80" i="77"/>
  <c r="Y80" i="77"/>
  <c r="X80" i="77"/>
  <c r="W80" i="77"/>
  <c r="V80" i="77"/>
  <c r="U80" i="77"/>
  <c r="AC79" i="77"/>
  <c r="AB79" i="77"/>
  <c r="AA79" i="77"/>
  <c r="Z79" i="77"/>
  <c r="Y79" i="77"/>
  <c r="X79" i="77"/>
  <c r="W79" i="77"/>
  <c r="V79" i="77"/>
  <c r="U79" i="77"/>
  <c r="AC78" i="77"/>
  <c r="AB78" i="77"/>
  <c r="AA78" i="77"/>
  <c r="Z78" i="77"/>
  <c r="Y78" i="77"/>
  <c r="X78" i="77"/>
  <c r="W78" i="77"/>
  <c r="V78" i="77"/>
  <c r="U78" i="77"/>
  <c r="AC77" i="77"/>
  <c r="AB77" i="77"/>
  <c r="AA77" i="77"/>
  <c r="Z77" i="77"/>
  <c r="Y77" i="77"/>
  <c r="X77" i="77"/>
  <c r="W77" i="77"/>
  <c r="V77" i="77"/>
  <c r="U77" i="77"/>
  <c r="AC76" i="77"/>
  <c r="AB76" i="77"/>
  <c r="AA76" i="77"/>
  <c r="Z76" i="77"/>
  <c r="Y76" i="77"/>
  <c r="X76" i="77"/>
  <c r="W76" i="77"/>
  <c r="V76" i="77"/>
  <c r="U76" i="77"/>
  <c r="AC75" i="77"/>
  <c r="AB75" i="77"/>
  <c r="AA75" i="77"/>
  <c r="Z75" i="77"/>
  <c r="Y75" i="77"/>
  <c r="X75" i="77"/>
  <c r="W75" i="77"/>
  <c r="V75" i="77"/>
  <c r="U75" i="77"/>
  <c r="AC74" i="77"/>
  <c r="AB74" i="77"/>
  <c r="AA74" i="77"/>
  <c r="Z74" i="77"/>
  <c r="Y74" i="77"/>
  <c r="X74" i="77"/>
  <c r="W74" i="77"/>
  <c r="V74" i="77"/>
  <c r="U74" i="77"/>
  <c r="AC73" i="77"/>
  <c r="AB73" i="77"/>
  <c r="AA73" i="77"/>
  <c r="Z73" i="77"/>
  <c r="Y73" i="77"/>
  <c r="X73" i="77"/>
  <c r="W73" i="77"/>
  <c r="V73" i="77"/>
  <c r="U73" i="77"/>
  <c r="AC72" i="77"/>
  <c r="AB72" i="77"/>
  <c r="AA72" i="77"/>
  <c r="Z72" i="77"/>
  <c r="Y72" i="77"/>
  <c r="X72" i="77"/>
  <c r="W72" i="77"/>
  <c r="V72" i="77"/>
  <c r="U72" i="77"/>
  <c r="AC71" i="77"/>
  <c r="AB71" i="77"/>
  <c r="AA71" i="77"/>
  <c r="Z71" i="77"/>
  <c r="Y71" i="77"/>
  <c r="X71" i="77"/>
  <c r="W71" i="77"/>
  <c r="V71" i="77"/>
  <c r="U71" i="77"/>
  <c r="AC70" i="77"/>
  <c r="AB70" i="77"/>
  <c r="AA70" i="77"/>
  <c r="Z70" i="77"/>
  <c r="Y70" i="77"/>
  <c r="X70" i="77"/>
  <c r="W70" i="77"/>
  <c r="V70" i="77"/>
  <c r="U70" i="77"/>
  <c r="AC69" i="77"/>
  <c r="AB69" i="77"/>
  <c r="AA69" i="77"/>
  <c r="Z69" i="77"/>
  <c r="Y69" i="77"/>
  <c r="X69" i="77"/>
  <c r="W69" i="77"/>
  <c r="V69" i="77"/>
  <c r="U69" i="77"/>
  <c r="AC68" i="77"/>
  <c r="AB68" i="77"/>
  <c r="AA68" i="77"/>
  <c r="Z68" i="77"/>
  <c r="Y68" i="77"/>
  <c r="X68" i="77"/>
  <c r="W68" i="77"/>
  <c r="V68" i="77"/>
  <c r="U68" i="77"/>
  <c r="AC67" i="77"/>
  <c r="AB67" i="77"/>
  <c r="AA67" i="77"/>
  <c r="Z67" i="77"/>
  <c r="Y67" i="77"/>
  <c r="X67" i="77"/>
  <c r="W67" i="77"/>
  <c r="V67" i="77"/>
  <c r="U67" i="77"/>
  <c r="AC66" i="77"/>
  <c r="AB66" i="77"/>
  <c r="AA66" i="77"/>
  <c r="Z66" i="77"/>
  <c r="Y66" i="77"/>
  <c r="X66" i="77"/>
  <c r="W66" i="77"/>
  <c r="V66" i="77"/>
  <c r="U66" i="77"/>
  <c r="AC65" i="77"/>
  <c r="AB65" i="77"/>
  <c r="AA65" i="77"/>
  <c r="Z65" i="77"/>
  <c r="Y65" i="77"/>
  <c r="X65" i="77"/>
  <c r="W65" i="77"/>
  <c r="V65" i="77"/>
  <c r="U65" i="77"/>
  <c r="AC64" i="77"/>
  <c r="AB64" i="77"/>
  <c r="AA64" i="77"/>
  <c r="Z64" i="77"/>
  <c r="Y64" i="77"/>
  <c r="X64" i="77"/>
  <c r="W64" i="77"/>
  <c r="V64" i="77"/>
  <c r="U64" i="77"/>
  <c r="AC63" i="77"/>
  <c r="AB63" i="77"/>
  <c r="AA63" i="77"/>
  <c r="Z63" i="77"/>
  <c r="Y63" i="77"/>
  <c r="X63" i="77"/>
  <c r="W63" i="77"/>
  <c r="V63" i="77"/>
  <c r="U63" i="77"/>
  <c r="AC62" i="77"/>
  <c r="AB62" i="77"/>
  <c r="AA62" i="77"/>
  <c r="Z62" i="77"/>
  <c r="Y62" i="77"/>
  <c r="X62" i="77"/>
  <c r="W62" i="77"/>
  <c r="V62" i="77"/>
  <c r="U62" i="77"/>
  <c r="AC61" i="77"/>
  <c r="AB61" i="77"/>
  <c r="AA61" i="77"/>
  <c r="Z61" i="77"/>
  <c r="Y61" i="77"/>
  <c r="X61" i="77"/>
  <c r="W61" i="77"/>
  <c r="V61" i="77"/>
  <c r="U61" i="77"/>
  <c r="AC60" i="77"/>
  <c r="AB60" i="77"/>
  <c r="AA60" i="77"/>
  <c r="Z60" i="77"/>
  <c r="Y60" i="77"/>
  <c r="X60" i="77"/>
  <c r="W60" i="77"/>
  <c r="V60" i="77"/>
  <c r="U60" i="77"/>
  <c r="AC59" i="77"/>
  <c r="AB59" i="77"/>
  <c r="AA59" i="77"/>
  <c r="Z59" i="77"/>
  <c r="Y59" i="77"/>
  <c r="X59" i="77"/>
  <c r="W59" i="77"/>
  <c r="V59" i="77"/>
  <c r="U59" i="77"/>
  <c r="AC58" i="77"/>
  <c r="AB58" i="77"/>
  <c r="AA58" i="77"/>
  <c r="Z58" i="77"/>
  <c r="Y58" i="77"/>
  <c r="X58" i="77"/>
  <c r="W58" i="77"/>
  <c r="V58" i="77"/>
  <c r="U58" i="77"/>
  <c r="AC57" i="77"/>
  <c r="AB57" i="77"/>
  <c r="AA57" i="77"/>
  <c r="Z57" i="77"/>
  <c r="Y57" i="77"/>
  <c r="X57" i="77"/>
  <c r="W57" i="77"/>
  <c r="V57" i="77"/>
  <c r="U57" i="77"/>
  <c r="AC56" i="77"/>
  <c r="AB56" i="77"/>
  <c r="AA56" i="77"/>
  <c r="Z56" i="77"/>
  <c r="Y56" i="77"/>
  <c r="X56" i="77"/>
  <c r="W56" i="77"/>
  <c r="V56" i="77"/>
  <c r="U56" i="77"/>
  <c r="AC55" i="77"/>
  <c r="AB55" i="77"/>
  <c r="AA55" i="77"/>
  <c r="Z55" i="77"/>
  <c r="Y55" i="77"/>
  <c r="X55" i="77"/>
  <c r="W55" i="77"/>
  <c r="V55" i="77"/>
  <c r="U55" i="77"/>
  <c r="AC54" i="77"/>
  <c r="AB54" i="77"/>
  <c r="AA54" i="77"/>
  <c r="Z54" i="77"/>
  <c r="Y54" i="77"/>
  <c r="X54" i="77"/>
  <c r="W54" i="77"/>
  <c r="V54" i="77"/>
  <c r="U54" i="77"/>
  <c r="AC53" i="77"/>
  <c r="AB53" i="77"/>
  <c r="AA53" i="77"/>
  <c r="Z53" i="77"/>
  <c r="Y53" i="77"/>
  <c r="X53" i="77"/>
  <c r="W53" i="77"/>
  <c r="V53" i="77"/>
  <c r="U53" i="77"/>
  <c r="AC52" i="77"/>
  <c r="AB52" i="77"/>
  <c r="AA52" i="77"/>
  <c r="Z52" i="77"/>
  <c r="Y52" i="77"/>
  <c r="X52" i="77"/>
  <c r="W52" i="77"/>
  <c r="V52" i="77"/>
  <c r="U52" i="77"/>
  <c r="AC51" i="77"/>
  <c r="AB51" i="77"/>
  <c r="AA51" i="77"/>
  <c r="Z51" i="77"/>
  <c r="Y51" i="77"/>
  <c r="X51" i="77"/>
  <c r="W51" i="77"/>
  <c r="V51" i="77"/>
  <c r="U51" i="77"/>
  <c r="AC50" i="77"/>
  <c r="AB50" i="77"/>
  <c r="AA50" i="77"/>
  <c r="Z50" i="77"/>
  <c r="Y50" i="77"/>
  <c r="X50" i="77"/>
  <c r="W50" i="77"/>
  <c r="V50" i="77"/>
  <c r="U50" i="77"/>
  <c r="AC49" i="77"/>
  <c r="AB49" i="77"/>
  <c r="AA49" i="77"/>
  <c r="Z49" i="77"/>
  <c r="Y49" i="77"/>
  <c r="X49" i="77"/>
  <c r="W49" i="77"/>
  <c r="V49" i="77"/>
  <c r="U49" i="77"/>
  <c r="AC48" i="77"/>
  <c r="AB48" i="77"/>
  <c r="AA48" i="77"/>
  <c r="Z48" i="77"/>
  <c r="Y48" i="77"/>
  <c r="X48" i="77"/>
  <c r="W48" i="77"/>
  <c r="V48" i="77"/>
  <c r="U48" i="77"/>
  <c r="AC47" i="77"/>
  <c r="AB47" i="77"/>
  <c r="AA47" i="77"/>
  <c r="Z47" i="77"/>
  <c r="Y47" i="77"/>
  <c r="X47" i="77"/>
  <c r="W47" i="77"/>
  <c r="V47" i="77"/>
  <c r="U47" i="77"/>
  <c r="AC46" i="77"/>
  <c r="AB46" i="77"/>
  <c r="AA46" i="77"/>
  <c r="Z46" i="77"/>
  <c r="Y46" i="77"/>
  <c r="X46" i="77"/>
  <c r="W46" i="77"/>
  <c r="V46" i="77"/>
  <c r="U46" i="77"/>
  <c r="AC45" i="77"/>
  <c r="AB45" i="77"/>
  <c r="AA45" i="77"/>
  <c r="Z45" i="77"/>
  <c r="Y45" i="77"/>
  <c r="X45" i="77"/>
  <c r="W45" i="77"/>
  <c r="V45" i="77"/>
  <c r="U45" i="77"/>
  <c r="AC44" i="77"/>
  <c r="AB44" i="77"/>
  <c r="AA44" i="77"/>
  <c r="Z44" i="77"/>
  <c r="Y44" i="77"/>
  <c r="X44" i="77"/>
  <c r="W44" i="77"/>
  <c r="V44" i="77"/>
  <c r="U44" i="77"/>
  <c r="AC43" i="77"/>
  <c r="AB43" i="77"/>
  <c r="AA43" i="77"/>
  <c r="Z43" i="77"/>
  <c r="Y43" i="77"/>
  <c r="X43" i="77"/>
  <c r="W43" i="77"/>
  <c r="V43" i="77"/>
  <c r="U43" i="77"/>
  <c r="AC42" i="77"/>
  <c r="AB42" i="77"/>
  <c r="AA42" i="77"/>
  <c r="Z42" i="77"/>
  <c r="Y42" i="77"/>
  <c r="X42" i="77"/>
  <c r="W42" i="77"/>
  <c r="V42" i="77"/>
  <c r="U42" i="77"/>
  <c r="AC41" i="77"/>
  <c r="AB41" i="77"/>
  <c r="AA41" i="77"/>
  <c r="Z41" i="77"/>
  <c r="Y41" i="77"/>
  <c r="X41" i="77"/>
  <c r="W41" i="77"/>
  <c r="V41" i="77"/>
  <c r="U41" i="77"/>
  <c r="AC40" i="77"/>
  <c r="AB40" i="77"/>
  <c r="AA40" i="77"/>
  <c r="Z40" i="77"/>
  <c r="Y40" i="77"/>
  <c r="X40" i="77"/>
  <c r="W40" i="77"/>
  <c r="V40" i="77"/>
  <c r="U40" i="77"/>
  <c r="AC39" i="77"/>
  <c r="AB39" i="77"/>
  <c r="AA39" i="77"/>
  <c r="Z39" i="77"/>
  <c r="Y39" i="77"/>
  <c r="X39" i="77"/>
  <c r="W39" i="77"/>
  <c r="V39" i="77"/>
  <c r="U39" i="77"/>
  <c r="AC38" i="77"/>
  <c r="AB38" i="77"/>
  <c r="AA38" i="77"/>
  <c r="Z38" i="77"/>
  <c r="Y38" i="77"/>
  <c r="X38" i="77"/>
  <c r="W38" i="77"/>
  <c r="V38" i="77"/>
  <c r="U38" i="77"/>
  <c r="AC37" i="77"/>
  <c r="AB37" i="77"/>
  <c r="AA37" i="77"/>
  <c r="Z37" i="77"/>
  <c r="Y37" i="77"/>
  <c r="X37" i="77"/>
  <c r="W37" i="77"/>
  <c r="V37" i="77"/>
  <c r="U37" i="77"/>
  <c r="AC36" i="77"/>
  <c r="AB36" i="77"/>
  <c r="AA36" i="77"/>
  <c r="Z36" i="77"/>
  <c r="Y36" i="77"/>
  <c r="X36" i="77"/>
  <c r="W36" i="77"/>
  <c r="V36" i="77"/>
  <c r="U36" i="77"/>
  <c r="AC35" i="77"/>
  <c r="AB35" i="77"/>
  <c r="AA35" i="77"/>
  <c r="Z35" i="77"/>
  <c r="Y35" i="77"/>
  <c r="X35" i="77"/>
  <c r="W35" i="77"/>
  <c r="V35" i="77"/>
  <c r="U35" i="77"/>
  <c r="AC34" i="77"/>
  <c r="AB34" i="77"/>
  <c r="AA34" i="77"/>
  <c r="Z34" i="77"/>
  <c r="Y34" i="77"/>
  <c r="X34" i="77"/>
  <c r="W34" i="77"/>
  <c r="V34" i="77"/>
  <c r="U34" i="77"/>
  <c r="AC33" i="77"/>
  <c r="AB33" i="77"/>
  <c r="AA33" i="77"/>
  <c r="Z33" i="77"/>
  <c r="Y33" i="77"/>
  <c r="X33" i="77"/>
  <c r="U33" i="77"/>
  <c r="AC32" i="77"/>
  <c r="AB32" i="77"/>
  <c r="AA32" i="77"/>
  <c r="Z32" i="77"/>
  <c r="Y32" i="77"/>
  <c r="X32" i="77"/>
  <c r="U32" i="77"/>
  <c r="AC31" i="77"/>
  <c r="AB31" i="77"/>
  <c r="AA31" i="77"/>
  <c r="Z31" i="77"/>
  <c r="Y31" i="77"/>
  <c r="X31" i="77"/>
  <c r="U31" i="77"/>
  <c r="AC30" i="77"/>
  <c r="AB30" i="77"/>
  <c r="AA30" i="77"/>
  <c r="Z30" i="77"/>
  <c r="Y30" i="77"/>
  <c r="X30" i="77"/>
  <c r="U30" i="77"/>
  <c r="AC29" i="77"/>
  <c r="AB29" i="77"/>
  <c r="AA29" i="77"/>
  <c r="Z29" i="77"/>
  <c r="Y29" i="77"/>
  <c r="X29" i="77"/>
  <c r="U29" i="77"/>
  <c r="AC28" i="77"/>
  <c r="AB28" i="77"/>
  <c r="AA28" i="77"/>
  <c r="Z28" i="77"/>
  <c r="Y28" i="77"/>
  <c r="X28" i="77"/>
  <c r="U28" i="77"/>
  <c r="AC27" i="77"/>
  <c r="AB27" i="77"/>
  <c r="AA27" i="77"/>
  <c r="Z27" i="77"/>
  <c r="Y27" i="77"/>
  <c r="X27" i="77"/>
  <c r="U27" i="77"/>
  <c r="AC26" i="77"/>
  <c r="AB26" i="77"/>
  <c r="AA26" i="77"/>
  <c r="Z26" i="77"/>
  <c r="Y26" i="77"/>
  <c r="X26" i="77"/>
  <c r="U26" i="77"/>
  <c r="AC25" i="77"/>
  <c r="AB25" i="77"/>
  <c r="AA25" i="77"/>
  <c r="Z25" i="77"/>
  <c r="Y25" i="77"/>
  <c r="X25" i="77"/>
  <c r="W25" i="77"/>
  <c r="V25" i="77"/>
  <c r="U25" i="77"/>
  <c r="AC24" i="77"/>
  <c r="AB24" i="77"/>
  <c r="AA24" i="77"/>
  <c r="Z24" i="77"/>
  <c r="Y24" i="77"/>
  <c r="X24" i="77"/>
  <c r="W24" i="77"/>
  <c r="V24" i="77"/>
  <c r="U24" i="77"/>
  <c r="AC23" i="77"/>
  <c r="AB23" i="77"/>
  <c r="AA23" i="77"/>
  <c r="Z23" i="77"/>
  <c r="Y23" i="77"/>
  <c r="X23" i="77"/>
  <c r="U23" i="77"/>
  <c r="AC22" i="77"/>
  <c r="AB22" i="77"/>
  <c r="AA22" i="77"/>
  <c r="Z22" i="77"/>
  <c r="Y22" i="77"/>
  <c r="X22" i="77"/>
  <c r="U22" i="77"/>
  <c r="AC21" i="77"/>
  <c r="AB21" i="77"/>
  <c r="AA21" i="77"/>
  <c r="Z21" i="77"/>
  <c r="Y21" i="77"/>
  <c r="X21" i="77"/>
  <c r="U21" i="77"/>
  <c r="AC20" i="77"/>
  <c r="AB20" i="77"/>
  <c r="AA20" i="77"/>
  <c r="Z20" i="77"/>
  <c r="Y20" i="77"/>
  <c r="X20" i="77"/>
  <c r="U20" i="77"/>
  <c r="AC19" i="77"/>
  <c r="AB19" i="77"/>
  <c r="AA19" i="77"/>
  <c r="Z19" i="77"/>
  <c r="Y19" i="77"/>
  <c r="X19" i="77"/>
  <c r="U19" i="77"/>
  <c r="AC18" i="77"/>
  <c r="AB18" i="77"/>
  <c r="AA18" i="77"/>
  <c r="Z18" i="77"/>
  <c r="Y18" i="77"/>
  <c r="X18" i="77"/>
  <c r="U18" i="77"/>
  <c r="AC17" i="77"/>
  <c r="AB17" i="77"/>
  <c r="AA17" i="77"/>
  <c r="Z17" i="77"/>
  <c r="Y17" i="77"/>
  <c r="X17" i="77"/>
  <c r="U17" i="77"/>
  <c r="AC16" i="77"/>
  <c r="AB16" i="77"/>
  <c r="AA16" i="77"/>
  <c r="Z16" i="77"/>
  <c r="Y16" i="77"/>
  <c r="X16" i="77"/>
  <c r="U16" i="77"/>
  <c r="AC15" i="77"/>
  <c r="AB15" i="77"/>
  <c r="AA15" i="77"/>
  <c r="Z15" i="77"/>
  <c r="Y15" i="77"/>
  <c r="X15" i="77"/>
  <c r="U15" i="77"/>
  <c r="AC14" i="77"/>
  <c r="AB14" i="77"/>
  <c r="AA14" i="77"/>
  <c r="Z14" i="77"/>
  <c r="Y14" i="77"/>
  <c r="X14" i="77"/>
  <c r="U14" i="77"/>
  <c r="AC13" i="77"/>
  <c r="AB13" i="77"/>
  <c r="AA13" i="77"/>
  <c r="Z13" i="77"/>
  <c r="Y13" i="77"/>
  <c r="X13" i="77"/>
  <c r="U13" i="77"/>
  <c r="AC12" i="77"/>
  <c r="AB12" i="77"/>
  <c r="AA12" i="77"/>
  <c r="Z12" i="77"/>
  <c r="Y12" i="77"/>
  <c r="X12" i="77"/>
  <c r="U12" i="77"/>
  <c r="AC11" i="77"/>
  <c r="AB11" i="77"/>
  <c r="AA11" i="77"/>
  <c r="Z11" i="77"/>
  <c r="Y11" i="77"/>
  <c r="X11" i="77"/>
  <c r="U11" i="77"/>
  <c r="AC10" i="77"/>
  <c r="AB10" i="77"/>
  <c r="AA10" i="77"/>
  <c r="Z10" i="77"/>
  <c r="Y10" i="77"/>
  <c r="X10" i="77"/>
  <c r="U10" i="77"/>
  <c r="AC9" i="77"/>
  <c r="AB9" i="77"/>
  <c r="AA9" i="77"/>
  <c r="Z9" i="77"/>
  <c r="Y9" i="77"/>
  <c r="X9" i="77"/>
  <c r="U9" i="77"/>
  <c r="AC8" i="77"/>
  <c r="AB8" i="77"/>
  <c r="AA8" i="77"/>
  <c r="Z8" i="77"/>
  <c r="Y8" i="77"/>
  <c r="X8" i="77"/>
  <c r="U8" i="77"/>
  <c r="AC7" i="77"/>
  <c r="AB7" i="77"/>
  <c r="AA7" i="77"/>
  <c r="Z7" i="77"/>
  <c r="Y7" i="77"/>
  <c r="X7" i="77"/>
  <c r="U7" i="77"/>
  <c r="AC6" i="77"/>
  <c r="AB6" i="77"/>
  <c r="AA6" i="77"/>
  <c r="Z6" i="77"/>
  <c r="Y6" i="77"/>
  <c r="X6" i="77"/>
  <c r="U6" i="77"/>
  <c r="AB5" i="77"/>
  <c r="AA5" i="77"/>
  <c r="Z5" i="77"/>
  <c r="X5" i="77"/>
  <c r="Y5" i="77"/>
  <c r="U5" i="77"/>
  <c r="P765" i="77"/>
  <c r="O765" i="77"/>
  <c r="Q765" i="77" s="1"/>
  <c r="M765" i="77"/>
  <c r="L765" i="77"/>
  <c r="P764" i="77"/>
  <c r="O764" i="77"/>
  <c r="Q764" i="77" s="1"/>
  <c r="M764" i="77"/>
  <c r="L764" i="77"/>
  <c r="P763" i="77"/>
  <c r="O763" i="77"/>
  <c r="Q763" i="77" s="1"/>
  <c r="L763" i="77"/>
  <c r="P762" i="77"/>
  <c r="O762" i="77"/>
  <c r="Q762" i="77" s="1"/>
  <c r="M762" i="77"/>
  <c r="L762" i="77"/>
  <c r="Q761" i="77"/>
  <c r="P761" i="77"/>
  <c r="O761" i="77"/>
  <c r="M761" i="77"/>
  <c r="L761" i="77"/>
  <c r="P760" i="77"/>
  <c r="O760" i="77"/>
  <c r="Q760" i="77" s="1"/>
  <c r="L760" i="77"/>
  <c r="P759" i="77"/>
  <c r="O759" i="77"/>
  <c r="Q759" i="77" s="1"/>
  <c r="M759" i="77"/>
  <c r="L759" i="77"/>
  <c r="P758" i="77"/>
  <c r="O758" i="77"/>
  <c r="Q758" i="77" s="1"/>
  <c r="M758" i="77"/>
  <c r="L758" i="77"/>
  <c r="P757" i="77"/>
  <c r="O757" i="77"/>
  <c r="Q757" i="77" s="1"/>
  <c r="M757" i="77"/>
  <c r="L757" i="77"/>
  <c r="P756" i="77"/>
  <c r="O756" i="77"/>
  <c r="Q756" i="77" s="1"/>
  <c r="M756" i="77"/>
  <c r="L756" i="77"/>
  <c r="P755" i="77"/>
  <c r="O755" i="77"/>
  <c r="Q755" i="77" s="1"/>
  <c r="L755" i="77"/>
  <c r="P754" i="77"/>
  <c r="O754" i="77"/>
  <c r="Q754" i="77" s="1"/>
  <c r="L754" i="77"/>
  <c r="P753" i="77"/>
  <c r="O753" i="77"/>
  <c r="Q753" i="77" s="1"/>
  <c r="M753" i="77"/>
  <c r="L753" i="77"/>
  <c r="P752" i="77"/>
  <c r="O752" i="77"/>
  <c r="Q752" i="77" s="1"/>
  <c r="L752" i="77"/>
  <c r="P751" i="77"/>
  <c r="O751" i="77"/>
  <c r="Q751" i="77" s="1"/>
  <c r="L751" i="77"/>
  <c r="P750" i="77"/>
  <c r="O750" i="77"/>
  <c r="Q750" i="77" s="1"/>
  <c r="L750" i="77"/>
  <c r="P749" i="77"/>
  <c r="O749" i="77"/>
  <c r="Q749" i="77" s="1"/>
  <c r="M749" i="77"/>
  <c r="L749" i="77"/>
  <c r="P748" i="77"/>
  <c r="O748" i="77"/>
  <c r="Q748" i="77" s="1"/>
  <c r="L748" i="77"/>
  <c r="P747" i="77"/>
  <c r="O747" i="77"/>
  <c r="Q747" i="77" s="1"/>
  <c r="M747" i="77"/>
  <c r="L747" i="77"/>
  <c r="P746" i="77"/>
  <c r="O746" i="77"/>
  <c r="Q746" i="77" s="1"/>
  <c r="L746" i="77"/>
  <c r="P745" i="77"/>
  <c r="O745" i="77"/>
  <c r="Q745" i="77" s="1"/>
  <c r="L745" i="77"/>
  <c r="P744" i="77"/>
  <c r="O744" i="77"/>
  <c r="Q744" i="77" s="1"/>
  <c r="M744" i="77"/>
  <c r="L744" i="77"/>
  <c r="P743" i="77"/>
  <c r="O743" i="77"/>
  <c r="Q743" i="77" s="1"/>
  <c r="L743" i="77"/>
  <c r="P742" i="77"/>
  <c r="O742" i="77"/>
  <c r="Q742" i="77" s="1"/>
  <c r="L742" i="77"/>
  <c r="P741" i="77"/>
  <c r="O741" i="77"/>
  <c r="Q741" i="77" s="1"/>
  <c r="M741" i="77"/>
  <c r="L741" i="77"/>
  <c r="Q740" i="77"/>
  <c r="P740" i="77"/>
  <c r="O740" i="77"/>
  <c r="L740" i="77"/>
  <c r="P739" i="77"/>
  <c r="O739" i="77"/>
  <c r="Q739" i="77" s="1"/>
  <c r="L739" i="77"/>
  <c r="P738" i="77"/>
  <c r="O738" i="77"/>
  <c r="Q738" i="77" s="1"/>
  <c r="L738" i="77"/>
  <c r="Q737" i="77"/>
  <c r="P737" i="77"/>
  <c r="O737" i="77"/>
  <c r="L737" i="77"/>
  <c r="P736" i="77"/>
  <c r="O736" i="77"/>
  <c r="Q736" i="77" s="1"/>
  <c r="M736" i="77"/>
  <c r="L736" i="77"/>
  <c r="P735" i="77"/>
  <c r="O735" i="77"/>
  <c r="Q735" i="77" s="1"/>
  <c r="L735" i="77"/>
  <c r="P734" i="77"/>
  <c r="O734" i="77"/>
  <c r="Q734" i="77" s="1"/>
  <c r="M734" i="77"/>
  <c r="L734" i="77"/>
  <c r="P733" i="77"/>
  <c r="O733" i="77"/>
  <c r="Q733" i="77" s="1"/>
  <c r="M733" i="77"/>
  <c r="L733" i="77"/>
  <c r="P732" i="77"/>
  <c r="O732" i="77"/>
  <c r="Q732" i="77" s="1"/>
  <c r="M732" i="77"/>
  <c r="L732" i="77"/>
  <c r="P731" i="77"/>
  <c r="O731" i="77"/>
  <c r="Q731" i="77" s="1"/>
  <c r="L731" i="77"/>
  <c r="P730" i="77"/>
  <c r="O730" i="77"/>
  <c r="Q730" i="77" s="1"/>
  <c r="L730" i="77"/>
  <c r="P729" i="77"/>
  <c r="O729" i="77"/>
  <c r="Q729" i="77" s="1"/>
  <c r="L729" i="77"/>
  <c r="P728" i="77"/>
  <c r="O728" i="77"/>
  <c r="Q728" i="77" s="1"/>
  <c r="L728" i="77"/>
  <c r="P727" i="77"/>
  <c r="O727" i="77"/>
  <c r="Q727" i="77" s="1"/>
  <c r="M727" i="77"/>
  <c r="L727" i="77"/>
  <c r="R727" i="77" s="1"/>
  <c r="P726" i="77"/>
  <c r="O726" i="77"/>
  <c r="Q726" i="77" s="1"/>
  <c r="M726" i="77"/>
  <c r="L726" i="77"/>
  <c r="P725" i="77"/>
  <c r="O725" i="77"/>
  <c r="Q725" i="77" s="1"/>
  <c r="M725" i="77"/>
  <c r="L725" i="77"/>
  <c r="P724" i="77"/>
  <c r="O724" i="77"/>
  <c r="Q724" i="77" s="1"/>
  <c r="M724" i="77"/>
  <c r="L724" i="77"/>
  <c r="P723" i="77"/>
  <c r="O723" i="77"/>
  <c r="Q723" i="77" s="1"/>
  <c r="M723" i="77"/>
  <c r="L723" i="77"/>
  <c r="P722" i="77"/>
  <c r="O722" i="77"/>
  <c r="Q722" i="77" s="1"/>
  <c r="M722" i="77"/>
  <c r="L722" i="77"/>
  <c r="Q721" i="77"/>
  <c r="P721" i="77"/>
  <c r="O721" i="77"/>
  <c r="M721" i="77"/>
  <c r="L721" i="77"/>
  <c r="P720" i="77"/>
  <c r="O720" i="77"/>
  <c r="Q720" i="77" s="1"/>
  <c r="L720" i="77"/>
  <c r="P719" i="77"/>
  <c r="O719" i="77"/>
  <c r="Q719" i="77" s="1"/>
  <c r="L719" i="77"/>
  <c r="R718" i="77"/>
  <c r="P718" i="77"/>
  <c r="O718" i="77"/>
  <c r="Q718" i="77" s="1"/>
  <c r="L718" i="77"/>
  <c r="P717" i="77"/>
  <c r="O717" i="77"/>
  <c r="Q717" i="77" s="1"/>
  <c r="L717" i="77"/>
  <c r="P716" i="77"/>
  <c r="O716" i="77"/>
  <c r="Q716" i="77" s="1"/>
  <c r="L716" i="77"/>
  <c r="R716" i="77" s="1"/>
  <c r="P715" i="77"/>
  <c r="O715" i="77"/>
  <c r="Q715" i="77" s="1"/>
  <c r="L715" i="77"/>
  <c r="R715" i="77" s="1"/>
  <c r="P714" i="77"/>
  <c r="O714" i="77"/>
  <c r="Q714" i="77" s="1"/>
  <c r="M714" i="77"/>
  <c r="L714" i="77"/>
  <c r="Q713" i="77"/>
  <c r="P713" i="77"/>
  <c r="O713" i="77"/>
  <c r="L713" i="77"/>
  <c r="R713" i="77" s="1"/>
  <c r="P712" i="77"/>
  <c r="O712" i="77"/>
  <c r="Q712" i="77" s="1"/>
  <c r="L712" i="77"/>
  <c r="P711" i="77"/>
  <c r="O711" i="77"/>
  <c r="Q711" i="77" s="1"/>
  <c r="L711" i="77"/>
  <c r="P710" i="77"/>
  <c r="O710" i="77"/>
  <c r="Q710" i="77" s="1"/>
  <c r="L710" i="77"/>
  <c r="P709" i="77"/>
  <c r="O709" i="77"/>
  <c r="Q709" i="77" s="1"/>
  <c r="L709" i="77"/>
  <c r="Q708" i="77"/>
  <c r="P708" i="77"/>
  <c r="O708" i="77"/>
  <c r="L708" i="77"/>
  <c r="P707" i="77"/>
  <c r="O707" i="77"/>
  <c r="Q707" i="77" s="1"/>
  <c r="L707" i="77"/>
  <c r="P706" i="77"/>
  <c r="O706" i="77"/>
  <c r="Q706" i="77" s="1"/>
  <c r="L706" i="77"/>
  <c r="Q705" i="77"/>
  <c r="P705" i="77"/>
  <c r="O705" i="77"/>
  <c r="L705" i="77"/>
  <c r="P704" i="77"/>
  <c r="O704" i="77"/>
  <c r="Q704" i="77" s="1"/>
  <c r="L704" i="77"/>
  <c r="P703" i="77"/>
  <c r="O703" i="77"/>
  <c r="Q703" i="77" s="1"/>
  <c r="L703" i="77"/>
  <c r="P702" i="77"/>
  <c r="O702" i="77"/>
  <c r="Q702" i="77" s="1"/>
  <c r="L702" i="77"/>
  <c r="P701" i="77"/>
  <c r="O701" i="77"/>
  <c r="Q701" i="77" s="1"/>
  <c r="L701" i="77"/>
  <c r="P700" i="77"/>
  <c r="O700" i="77"/>
  <c r="Q700" i="77" s="1"/>
  <c r="L700" i="77"/>
  <c r="P699" i="77"/>
  <c r="O699" i="77"/>
  <c r="Q699" i="77" s="1"/>
  <c r="L699" i="77"/>
  <c r="P698" i="77"/>
  <c r="O698" i="77"/>
  <c r="Q698" i="77" s="1"/>
  <c r="L698" i="77"/>
  <c r="P697" i="77"/>
  <c r="O697" i="77"/>
  <c r="Q697" i="77" s="1"/>
  <c r="L697" i="77"/>
  <c r="P696" i="77"/>
  <c r="O696" i="77"/>
  <c r="Q696" i="77" s="1"/>
  <c r="L696" i="77"/>
  <c r="P695" i="77"/>
  <c r="O695" i="77"/>
  <c r="Q695" i="77" s="1"/>
  <c r="L695" i="77"/>
  <c r="P694" i="77"/>
  <c r="O694" i="77"/>
  <c r="Q694" i="77" s="1"/>
  <c r="L694" i="77"/>
  <c r="P693" i="77"/>
  <c r="O693" i="77"/>
  <c r="Q693" i="77" s="1"/>
  <c r="L693" i="77"/>
  <c r="P692" i="77"/>
  <c r="O692" i="77"/>
  <c r="Q692" i="77" s="1"/>
  <c r="L692" i="77"/>
  <c r="P691" i="77"/>
  <c r="O691" i="77"/>
  <c r="Q691" i="77" s="1"/>
  <c r="L691" i="77"/>
  <c r="P690" i="77"/>
  <c r="O690" i="77"/>
  <c r="Q690" i="77" s="1"/>
  <c r="L690" i="77"/>
  <c r="P689" i="77"/>
  <c r="O689" i="77"/>
  <c r="Q689" i="77" s="1"/>
  <c r="L689" i="77"/>
  <c r="P688" i="77"/>
  <c r="O688" i="77"/>
  <c r="Q688" i="77" s="1"/>
  <c r="L688" i="77"/>
  <c r="P687" i="77"/>
  <c r="O687" i="77"/>
  <c r="Q687" i="77" s="1"/>
  <c r="L687" i="77"/>
  <c r="P686" i="77"/>
  <c r="O686" i="77"/>
  <c r="Q686" i="77" s="1"/>
  <c r="L686" i="77"/>
  <c r="P685" i="77"/>
  <c r="O685" i="77"/>
  <c r="Q685" i="77" s="1"/>
  <c r="L685" i="77"/>
  <c r="P684" i="77"/>
  <c r="O684" i="77"/>
  <c r="Q684" i="77" s="1"/>
  <c r="L684" i="77"/>
  <c r="P683" i="77"/>
  <c r="O683" i="77"/>
  <c r="Q683" i="77" s="1"/>
  <c r="L683" i="77"/>
  <c r="P682" i="77"/>
  <c r="O682" i="77"/>
  <c r="Q682" i="77" s="1"/>
  <c r="L682" i="77"/>
  <c r="P681" i="77"/>
  <c r="O681" i="77"/>
  <c r="Q681" i="77" s="1"/>
  <c r="L681" i="77"/>
  <c r="P680" i="77"/>
  <c r="O680" i="77"/>
  <c r="Q680" i="77" s="1"/>
  <c r="L680" i="77"/>
  <c r="P679" i="77"/>
  <c r="O679" i="77"/>
  <c r="Q679" i="77" s="1"/>
  <c r="L679" i="77"/>
  <c r="P678" i="77"/>
  <c r="O678" i="77"/>
  <c r="Q678" i="77" s="1"/>
  <c r="L678" i="77"/>
  <c r="P677" i="77"/>
  <c r="O677" i="77"/>
  <c r="Q677" i="77" s="1"/>
  <c r="L677" i="77"/>
  <c r="P676" i="77"/>
  <c r="O676" i="77"/>
  <c r="Q676" i="77" s="1"/>
  <c r="L676" i="77"/>
  <c r="P675" i="77"/>
  <c r="O675" i="77"/>
  <c r="Q675" i="77" s="1"/>
  <c r="L675" i="77"/>
  <c r="P674" i="77"/>
  <c r="O674" i="77"/>
  <c r="Q674" i="77" s="1"/>
  <c r="L674" i="77"/>
  <c r="P673" i="77"/>
  <c r="O673" i="77"/>
  <c r="Q673" i="77" s="1"/>
  <c r="L673" i="77"/>
  <c r="P672" i="77"/>
  <c r="O672" i="77"/>
  <c r="Q672" i="77" s="1"/>
  <c r="L672" i="77"/>
  <c r="P671" i="77"/>
  <c r="O671" i="77"/>
  <c r="Q671" i="77" s="1"/>
  <c r="L671" i="77"/>
  <c r="P670" i="77"/>
  <c r="O670" i="77"/>
  <c r="Q670" i="77" s="1"/>
  <c r="L670" i="77"/>
  <c r="P669" i="77"/>
  <c r="O669" i="77"/>
  <c r="Q669" i="77" s="1"/>
  <c r="L669" i="77"/>
  <c r="P668" i="77"/>
  <c r="O668" i="77"/>
  <c r="Q668" i="77" s="1"/>
  <c r="L668" i="77"/>
  <c r="P667" i="77"/>
  <c r="O667" i="77"/>
  <c r="Q667" i="77" s="1"/>
  <c r="L667" i="77"/>
  <c r="P666" i="77"/>
  <c r="O666" i="77"/>
  <c r="Q666" i="77" s="1"/>
  <c r="L666" i="77"/>
  <c r="P665" i="77"/>
  <c r="O665" i="77"/>
  <c r="Q665" i="77" s="1"/>
  <c r="L665" i="77"/>
  <c r="P664" i="77"/>
  <c r="O664" i="77"/>
  <c r="Q664" i="77" s="1"/>
  <c r="L664" i="77"/>
  <c r="P663" i="77"/>
  <c r="O663" i="77"/>
  <c r="Q663" i="77" s="1"/>
  <c r="L663" i="77"/>
  <c r="P662" i="77"/>
  <c r="O662" i="77"/>
  <c r="Q662" i="77" s="1"/>
  <c r="L662" i="77"/>
  <c r="P661" i="77"/>
  <c r="O661" i="77"/>
  <c r="Q661" i="77" s="1"/>
  <c r="L661" i="77"/>
  <c r="P660" i="77"/>
  <c r="O660" i="77"/>
  <c r="Q660" i="77" s="1"/>
  <c r="L660" i="77"/>
  <c r="P659" i="77"/>
  <c r="O659" i="77"/>
  <c r="Q659" i="77" s="1"/>
  <c r="L659" i="77"/>
  <c r="P658" i="77"/>
  <c r="O658" i="77"/>
  <c r="Q658" i="77" s="1"/>
  <c r="L658" i="77"/>
  <c r="P657" i="77"/>
  <c r="O657" i="77"/>
  <c r="Q657" i="77" s="1"/>
  <c r="L657" i="77"/>
  <c r="Q656" i="77"/>
  <c r="P656" i="77"/>
  <c r="O656" i="77"/>
  <c r="L656" i="77"/>
  <c r="P655" i="77"/>
  <c r="O655" i="77"/>
  <c r="Q655" i="77" s="1"/>
  <c r="M655" i="77"/>
  <c r="L655" i="77"/>
  <c r="P654" i="77"/>
  <c r="O654" i="77"/>
  <c r="Q654" i="77" s="1"/>
  <c r="M654" i="77"/>
  <c r="L654" i="77"/>
  <c r="P653" i="77"/>
  <c r="O653" i="77"/>
  <c r="Q653" i="77" s="1"/>
  <c r="M653" i="77"/>
  <c r="L653" i="77"/>
  <c r="P652" i="77"/>
  <c r="O652" i="77"/>
  <c r="Q652" i="77" s="1"/>
  <c r="M652" i="77"/>
  <c r="L652" i="77"/>
  <c r="P651" i="77"/>
  <c r="O651" i="77"/>
  <c r="Q651" i="77" s="1"/>
  <c r="M651" i="77"/>
  <c r="L651" i="77"/>
  <c r="R651" i="77" s="1"/>
  <c r="P650" i="77"/>
  <c r="O650" i="77"/>
  <c r="Q650" i="77" s="1"/>
  <c r="M650" i="77"/>
  <c r="L650" i="77"/>
  <c r="R649" i="77"/>
  <c r="P649" i="77"/>
  <c r="O649" i="77"/>
  <c r="Q649" i="77" s="1"/>
  <c r="L649" i="77"/>
  <c r="P648" i="77"/>
  <c r="O648" i="77"/>
  <c r="Q648" i="77" s="1"/>
  <c r="L648" i="77"/>
  <c r="P647" i="77"/>
  <c r="O647" i="77"/>
  <c r="Q647" i="77" s="1"/>
  <c r="M647" i="77"/>
  <c r="L647" i="77"/>
  <c r="P646" i="77"/>
  <c r="O646" i="77"/>
  <c r="Q646" i="77" s="1"/>
  <c r="M646" i="77"/>
  <c r="L646" i="77"/>
  <c r="P645" i="77"/>
  <c r="O645" i="77"/>
  <c r="Q645" i="77" s="1"/>
  <c r="M645" i="77"/>
  <c r="L645" i="77"/>
  <c r="P644" i="77"/>
  <c r="O644" i="77"/>
  <c r="Q644" i="77" s="1"/>
  <c r="M644" i="77"/>
  <c r="L644" i="77"/>
  <c r="P643" i="77"/>
  <c r="O643" i="77"/>
  <c r="Q643" i="77" s="1"/>
  <c r="M643" i="77"/>
  <c r="L643" i="77"/>
  <c r="P642" i="77"/>
  <c r="O642" i="77"/>
  <c r="Q642" i="77" s="1"/>
  <c r="M642" i="77"/>
  <c r="L642" i="77"/>
  <c r="P641" i="77"/>
  <c r="O641" i="77"/>
  <c r="Q641" i="77" s="1"/>
  <c r="M641" i="77"/>
  <c r="L641" i="77"/>
  <c r="P640" i="77"/>
  <c r="O640" i="77"/>
  <c r="Q640" i="77" s="1"/>
  <c r="M640" i="77"/>
  <c r="L640" i="77"/>
  <c r="P639" i="77"/>
  <c r="O639" i="77"/>
  <c r="Q639" i="77" s="1"/>
  <c r="M639" i="77"/>
  <c r="L639" i="77"/>
  <c r="P638" i="77"/>
  <c r="O638" i="77"/>
  <c r="Q638" i="77" s="1"/>
  <c r="M638" i="77"/>
  <c r="L638" i="77"/>
  <c r="P637" i="77"/>
  <c r="O637" i="77"/>
  <c r="Q637" i="77" s="1"/>
  <c r="L637" i="77"/>
  <c r="P636" i="77"/>
  <c r="O636" i="77"/>
  <c r="Q636" i="77" s="1"/>
  <c r="L636" i="77"/>
  <c r="P635" i="77"/>
  <c r="O635" i="77"/>
  <c r="Q635" i="77" s="1"/>
  <c r="L635" i="77"/>
  <c r="P634" i="77"/>
  <c r="O634" i="77"/>
  <c r="Q634" i="77" s="1"/>
  <c r="L634" i="77"/>
  <c r="P633" i="77"/>
  <c r="O633" i="77"/>
  <c r="Q633" i="77" s="1"/>
  <c r="L633" i="77"/>
  <c r="P632" i="77"/>
  <c r="O632" i="77"/>
  <c r="Q632" i="77" s="1"/>
  <c r="L632" i="77"/>
  <c r="Q631" i="77"/>
  <c r="P631" i="77"/>
  <c r="O631" i="77"/>
  <c r="L631" i="77"/>
  <c r="P630" i="77"/>
  <c r="O630" i="77"/>
  <c r="Q630" i="77" s="1"/>
  <c r="L630" i="77"/>
  <c r="P629" i="77"/>
  <c r="O629" i="77"/>
  <c r="Q629" i="77" s="1"/>
  <c r="L629" i="77"/>
  <c r="P628" i="77"/>
  <c r="O628" i="77"/>
  <c r="Q628" i="77" s="1"/>
  <c r="L628" i="77"/>
  <c r="P627" i="77"/>
  <c r="O627" i="77"/>
  <c r="Q627" i="77" s="1"/>
  <c r="L627" i="77"/>
  <c r="P626" i="77"/>
  <c r="O626" i="77"/>
  <c r="Q626" i="77" s="1"/>
  <c r="L626" i="77"/>
  <c r="P625" i="77"/>
  <c r="O625" i="77"/>
  <c r="Q625" i="77" s="1"/>
  <c r="M625" i="77"/>
  <c r="L625" i="77"/>
  <c r="P624" i="77"/>
  <c r="O624" i="77"/>
  <c r="Q624" i="77" s="1"/>
  <c r="M624" i="77"/>
  <c r="L624" i="77"/>
  <c r="P623" i="77"/>
  <c r="O623" i="77"/>
  <c r="Q623" i="77" s="1"/>
  <c r="M623" i="77"/>
  <c r="L623" i="77"/>
  <c r="P622" i="77"/>
  <c r="O622" i="77"/>
  <c r="Q622" i="77" s="1"/>
  <c r="M622" i="77"/>
  <c r="L622" i="77"/>
  <c r="P621" i="77"/>
  <c r="O621" i="77"/>
  <c r="Q621" i="77" s="1"/>
  <c r="M621" i="77"/>
  <c r="L621" i="77"/>
  <c r="P620" i="77"/>
  <c r="O620" i="77"/>
  <c r="Q620" i="77" s="1"/>
  <c r="L620" i="77"/>
  <c r="P619" i="77"/>
  <c r="O619" i="77"/>
  <c r="Q619" i="77" s="1"/>
  <c r="L619" i="77"/>
  <c r="P618" i="77"/>
  <c r="O618" i="77"/>
  <c r="Q618" i="77" s="1"/>
  <c r="L618" i="77"/>
  <c r="P617" i="77"/>
  <c r="O617" i="77"/>
  <c r="Q617" i="77" s="1"/>
  <c r="L617" i="77"/>
  <c r="P616" i="77"/>
  <c r="O616" i="77"/>
  <c r="Q616" i="77" s="1"/>
  <c r="L616" i="77"/>
  <c r="P615" i="77"/>
  <c r="O615" i="77"/>
  <c r="Q615" i="77" s="1"/>
  <c r="L615" i="77"/>
  <c r="P614" i="77"/>
  <c r="O614" i="77"/>
  <c r="Q614" i="77" s="1"/>
  <c r="L614" i="77"/>
  <c r="P613" i="77"/>
  <c r="O613" i="77"/>
  <c r="Q613" i="77" s="1"/>
  <c r="L613" i="77"/>
  <c r="P612" i="77"/>
  <c r="O612" i="77"/>
  <c r="Q612" i="77" s="1"/>
  <c r="L612" i="77"/>
  <c r="P611" i="77"/>
  <c r="O611" i="77"/>
  <c r="Q611" i="77" s="1"/>
  <c r="L611" i="77"/>
  <c r="P610" i="77"/>
  <c r="O610" i="77"/>
  <c r="Q610" i="77" s="1"/>
  <c r="L610" i="77"/>
  <c r="P609" i="77"/>
  <c r="O609" i="77"/>
  <c r="Q609" i="77" s="1"/>
  <c r="M609" i="77"/>
  <c r="L609" i="77"/>
  <c r="P608" i="77"/>
  <c r="O608" i="77"/>
  <c r="Q608" i="77" s="1"/>
  <c r="M608" i="77"/>
  <c r="L608" i="77"/>
  <c r="P607" i="77"/>
  <c r="O607" i="77"/>
  <c r="Q607" i="77" s="1"/>
  <c r="M607" i="77"/>
  <c r="L607" i="77"/>
  <c r="P606" i="77"/>
  <c r="O606" i="77"/>
  <c r="Q606" i="77" s="1"/>
  <c r="M606" i="77"/>
  <c r="L606" i="77"/>
  <c r="P605" i="77"/>
  <c r="O605" i="77"/>
  <c r="Q605" i="77" s="1"/>
  <c r="L605" i="77"/>
  <c r="P604" i="77"/>
  <c r="O604" i="77"/>
  <c r="Q604" i="77" s="1"/>
  <c r="L604" i="77"/>
  <c r="P603" i="77"/>
  <c r="O603" i="77"/>
  <c r="Q603" i="77" s="1"/>
  <c r="L603" i="77"/>
  <c r="P602" i="77"/>
  <c r="O602" i="77"/>
  <c r="Q602" i="77" s="1"/>
  <c r="M602" i="77"/>
  <c r="L602" i="77"/>
  <c r="P601" i="77"/>
  <c r="O601" i="77"/>
  <c r="Q601" i="77" s="1"/>
  <c r="L601" i="77"/>
  <c r="P600" i="77"/>
  <c r="O600" i="77"/>
  <c r="Q600" i="77" s="1"/>
  <c r="L600" i="77"/>
  <c r="P599" i="77"/>
  <c r="O599" i="77"/>
  <c r="Q599" i="77" s="1"/>
  <c r="L599" i="77"/>
  <c r="P598" i="77"/>
  <c r="O598" i="77"/>
  <c r="Q598" i="77" s="1"/>
  <c r="M598" i="77"/>
  <c r="L598" i="77"/>
  <c r="P597" i="77"/>
  <c r="O597" i="77"/>
  <c r="Q597" i="77" s="1"/>
  <c r="L597" i="77"/>
  <c r="P596" i="77"/>
  <c r="O596" i="77"/>
  <c r="Q596" i="77" s="1"/>
  <c r="L596" i="77"/>
  <c r="P595" i="77"/>
  <c r="O595" i="77"/>
  <c r="Q595" i="77" s="1"/>
  <c r="L595" i="77"/>
  <c r="P594" i="77"/>
  <c r="O594" i="77"/>
  <c r="Q594" i="77" s="1"/>
  <c r="L594" i="77"/>
  <c r="P593" i="77"/>
  <c r="O593" i="77"/>
  <c r="Q593" i="77" s="1"/>
  <c r="L593" i="77"/>
  <c r="P592" i="77"/>
  <c r="O592" i="77"/>
  <c r="Q592" i="77" s="1"/>
  <c r="L592" i="77"/>
  <c r="P591" i="77"/>
  <c r="O591" i="77"/>
  <c r="Q591" i="77" s="1"/>
  <c r="M591" i="77"/>
  <c r="L591" i="77"/>
  <c r="P590" i="77"/>
  <c r="O590" i="77"/>
  <c r="Q590" i="77" s="1"/>
  <c r="L590" i="77"/>
  <c r="P589" i="77"/>
  <c r="O589" i="77"/>
  <c r="Q589" i="77" s="1"/>
  <c r="M589" i="77"/>
  <c r="L589" i="77"/>
  <c r="P588" i="77"/>
  <c r="O588" i="77"/>
  <c r="Q588" i="77" s="1"/>
  <c r="L588" i="77"/>
  <c r="P587" i="77"/>
  <c r="O587" i="77"/>
  <c r="Q587" i="77" s="1"/>
  <c r="L587" i="77"/>
  <c r="P586" i="77"/>
  <c r="O586" i="77"/>
  <c r="Q586" i="77" s="1"/>
  <c r="L586" i="77"/>
  <c r="Q585" i="77"/>
  <c r="P585" i="77"/>
  <c r="O585" i="77"/>
  <c r="L585" i="77"/>
  <c r="P584" i="77"/>
  <c r="O584" i="77"/>
  <c r="Q584" i="77" s="1"/>
  <c r="L584" i="77"/>
  <c r="P583" i="77"/>
  <c r="O583" i="77"/>
  <c r="Q583" i="77" s="1"/>
  <c r="L583" i="77"/>
  <c r="Q582" i="77"/>
  <c r="P582" i="77"/>
  <c r="O582" i="77"/>
  <c r="L582" i="77"/>
  <c r="P581" i="77"/>
  <c r="O581" i="77"/>
  <c r="Q581" i="77" s="1"/>
  <c r="M581" i="77"/>
  <c r="L581" i="77"/>
  <c r="P580" i="77"/>
  <c r="O580" i="77"/>
  <c r="Q580" i="77" s="1"/>
  <c r="L580" i="77"/>
  <c r="P579" i="77"/>
  <c r="O579" i="77"/>
  <c r="Q579" i="77" s="1"/>
  <c r="L579" i="77"/>
  <c r="P578" i="77"/>
  <c r="O578" i="77"/>
  <c r="Q578" i="77" s="1"/>
  <c r="L578" i="77"/>
  <c r="P577" i="77"/>
  <c r="O577" i="77"/>
  <c r="Q577" i="77" s="1"/>
  <c r="L577" i="77"/>
  <c r="P576" i="77"/>
  <c r="O576" i="77"/>
  <c r="Q576" i="77" s="1"/>
  <c r="M576" i="77"/>
  <c r="L576" i="77"/>
  <c r="P575" i="77"/>
  <c r="O575" i="77"/>
  <c r="Q575" i="77" s="1"/>
  <c r="L575" i="77"/>
  <c r="P574" i="77"/>
  <c r="O574" i="77"/>
  <c r="Q574" i="77" s="1"/>
  <c r="L574" i="77"/>
  <c r="P573" i="77"/>
  <c r="O573" i="77"/>
  <c r="Q573" i="77" s="1"/>
  <c r="L573" i="77"/>
  <c r="P572" i="77"/>
  <c r="O572" i="77"/>
  <c r="Q572" i="77" s="1"/>
  <c r="L572" i="77"/>
  <c r="P571" i="77"/>
  <c r="O571" i="77"/>
  <c r="Q571" i="77" s="1"/>
  <c r="M571" i="77"/>
  <c r="L571" i="77"/>
  <c r="P570" i="77"/>
  <c r="O570" i="77"/>
  <c r="Q570" i="77" s="1"/>
  <c r="L570" i="77"/>
  <c r="P569" i="77"/>
  <c r="O569" i="77"/>
  <c r="Q569" i="77" s="1"/>
  <c r="L569" i="77"/>
  <c r="P568" i="77"/>
  <c r="O568" i="77"/>
  <c r="Q568" i="77" s="1"/>
  <c r="L568" i="77"/>
  <c r="P567" i="77"/>
  <c r="O567" i="77"/>
  <c r="Q567" i="77" s="1"/>
  <c r="L567" i="77"/>
  <c r="P566" i="77"/>
  <c r="O566" i="77"/>
  <c r="Q566" i="77" s="1"/>
  <c r="L566" i="77"/>
  <c r="P565" i="77"/>
  <c r="O565" i="77"/>
  <c r="Q565" i="77" s="1"/>
  <c r="L565" i="77"/>
  <c r="P564" i="77"/>
  <c r="O564" i="77"/>
  <c r="Q564" i="77" s="1"/>
  <c r="L564" i="77"/>
  <c r="Q563" i="77"/>
  <c r="P563" i="77"/>
  <c r="O563" i="77"/>
  <c r="L563" i="77"/>
  <c r="P562" i="77"/>
  <c r="O562" i="77"/>
  <c r="Q562" i="77" s="1"/>
  <c r="L562" i="77"/>
  <c r="P561" i="77"/>
  <c r="O561" i="77"/>
  <c r="Q561" i="77" s="1"/>
  <c r="L561" i="77"/>
  <c r="P560" i="77"/>
  <c r="O560" i="77"/>
  <c r="Q560" i="77" s="1"/>
  <c r="M560" i="77"/>
  <c r="L560" i="77"/>
  <c r="P559" i="77"/>
  <c r="O559" i="77"/>
  <c r="Q559" i="77" s="1"/>
  <c r="L559" i="77"/>
  <c r="P558" i="77"/>
  <c r="O558" i="77"/>
  <c r="Q558" i="77" s="1"/>
  <c r="L558" i="77"/>
  <c r="P557" i="77"/>
  <c r="O557" i="77"/>
  <c r="Q557" i="77" s="1"/>
  <c r="L557" i="77"/>
  <c r="Q556" i="77"/>
  <c r="P556" i="77"/>
  <c r="O556" i="77"/>
  <c r="L556" i="77"/>
  <c r="P555" i="77"/>
  <c r="O555" i="77"/>
  <c r="Q555" i="77" s="1"/>
  <c r="L555" i="77"/>
  <c r="P554" i="77"/>
  <c r="O554" i="77"/>
  <c r="Q554" i="77" s="1"/>
  <c r="L554" i="77"/>
  <c r="P553" i="77"/>
  <c r="O553" i="77"/>
  <c r="Q553" i="77" s="1"/>
  <c r="L553" i="77"/>
  <c r="P552" i="77"/>
  <c r="O552" i="77"/>
  <c r="Q552" i="77" s="1"/>
  <c r="L552" i="77"/>
  <c r="P551" i="77"/>
  <c r="O551" i="77"/>
  <c r="Q551" i="77" s="1"/>
  <c r="L551" i="77"/>
  <c r="P550" i="77"/>
  <c r="O550" i="77"/>
  <c r="Q550" i="77" s="1"/>
  <c r="M550" i="77"/>
  <c r="L550" i="77"/>
  <c r="P549" i="77"/>
  <c r="O549" i="77"/>
  <c r="Q549" i="77" s="1"/>
  <c r="L549" i="77"/>
  <c r="P548" i="77"/>
  <c r="O548" i="77"/>
  <c r="Q548" i="77" s="1"/>
  <c r="L548" i="77"/>
  <c r="P547" i="77"/>
  <c r="O547" i="77"/>
  <c r="Q547" i="77" s="1"/>
  <c r="L547" i="77"/>
  <c r="P546" i="77"/>
  <c r="O546" i="77"/>
  <c r="Q546" i="77" s="1"/>
  <c r="L546" i="77"/>
  <c r="P545" i="77"/>
  <c r="O545" i="77"/>
  <c r="Q545" i="77" s="1"/>
  <c r="L545" i="77"/>
  <c r="P544" i="77"/>
  <c r="O544" i="77"/>
  <c r="Q544" i="77" s="1"/>
  <c r="L544" i="77"/>
  <c r="P543" i="77"/>
  <c r="O543" i="77"/>
  <c r="Q543" i="77" s="1"/>
  <c r="L543" i="77"/>
  <c r="P542" i="77"/>
  <c r="O542" i="77"/>
  <c r="Q542" i="77" s="1"/>
  <c r="L542" i="77"/>
  <c r="P541" i="77"/>
  <c r="O541" i="77"/>
  <c r="Q541" i="77" s="1"/>
  <c r="L541" i="77"/>
  <c r="P540" i="77"/>
  <c r="O540" i="77"/>
  <c r="Q540" i="77" s="1"/>
  <c r="L540" i="77"/>
  <c r="P539" i="77"/>
  <c r="O539" i="77"/>
  <c r="Q539" i="77" s="1"/>
  <c r="L539" i="77"/>
  <c r="P538" i="77"/>
  <c r="O538" i="77"/>
  <c r="Q538" i="77" s="1"/>
  <c r="L538" i="77"/>
  <c r="P537" i="77"/>
  <c r="O537" i="77"/>
  <c r="Q537" i="77" s="1"/>
  <c r="L537" i="77"/>
  <c r="P536" i="77"/>
  <c r="O536" i="77"/>
  <c r="Q536" i="77" s="1"/>
  <c r="L536" i="77"/>
  <c r="P535" i="77"/>
  <c r="O535" i="77"/>
  <c r="Q535" i="77" s="1"/>
  <c r="L535" i="77"/>
  <c r="P534" i="77"/>
  <c r="O534" i="77"/>
  <c r="Q534" i="77" s="1"/>
  <c r="L534" i="77"/>
  <c r="P533" i="77"/>
  <c r="O533" i="77"/>
  <c r="Q533" i="77" s="1"/>
  <c r="M533" i="77"/>
  <c r="L533" i="77"/>
  <c r="P532" i="77"/>
  <c r="O532" i="77"/>
  <c r="Q532" i="77" s="1"/>
  <c r="M532" i="77"/>
  <c r="L532" i="77"/>
  <c r="P531" i="77"/>
  <c r="O531" i="77"/>
  <c r="Q531" i="77" s="1"/>
  <c r="L531" i="77"/>
  <c r="P530" i="77"/>
  <c r="O530" i="77"/>
  <c r="Q530" i="77" s="1"/>
  <c r="L530" i="77"/>
  <c r="P529" i="77"/>
  <c r="O529" i="77"/>
  <c r="Q529" i="77" s="1"/>
  <c r="L529" i="77"/>
  <c r="P528" i="77"/>
  <c r="O528" i="77"/>
  <c r="Q528" i="77" s="1"/>
  <c r="L528" i="77"/>
  <c r="P527" i="77"/>
  <c r="O527" i="77"/>
  <c r="Q527" i="77" s="1"/>
  <c r="L527" i="77"/>
  <c r="P526" i="77"/>
  <c r="O526" i="77"/>
  <c r="Q526" i="77" s="1"/>
  <c r="L526" i="77"/>
  <c r="Q525" i="77"/>
  <c r="P525" i="77"/>
  <c r="O525" i="77"/>
  <c r="L525" i="77"/>
  <c r="P524" i="77"/>
  <c r="O524" i="77"/>
  <c r="Q524" i="77" s="1"/>
  <c r="L524" i="77"/>
  <c r="P523" i="77"/>
  <c r="O523" i="77"/>
  <c r="Q523" i="77" s="1"/>
  <c r="M523" i="77"/>
  <c r="L523" i="77"/>
  <c r="P522" i="77"/>
  <c r="O522" i="77"/>
  <c r="Q522" i="77" s="1"/>
  <c r="L522" i="77"/>
  <c r="P521" i="77"/>
  <c r="O521" i="77"/>
  <c r="Q521" i="77" s="1"/>
  <c r="L521" i="77"/>
  <c r="P520" i="77"/>
  <c r="O520" i="77"/>
  <c r="Q520" i="77" s="1"/>
  <c r="L520" i="77"/>
  <c r="P519" i="77"/>
  <c r="O519" i="77"/>
  <c r="Q519" i="77" s="1"/>
  <c r="L519" i="77"/>
  <c r="P518" i="77"/>
  <c r="O518" i="77"/>
  <c r="Q518" i="77" s="1"/>
  <c r="L518" i="77"/>
  <c r="P517" i="77"/>
  <c r="O517" i="77"/>
  <c r="Q517" i="77" s="1"/>
  <c r="M517" i="77"/>
  <c r="L517" i="77"/>
  <c r="P516" i="77"/>
  <c r="O516" i="77"/>
  <c r="Q516" i="77" s="1"/>
  <c r="L516" i="77"/>
  <c r="P515" i="77"/>
  <c r="O515" i="77"/>
  <c r="Q515" i="77" s="1"/>
  <c r="L515" i="77"/>
  <c r="P514" i="77"/>
  <c r="O514" i="77"/>
  <c r="Q514" i="77" s="1"/>
  <c r="L514" i="77"/>
  <c r="P513" i="77"/>
  <c r="O513" i="77"/>
  <c r="Q513" i="77" s="1"/>
  <c r="L513" i="77"/>
  <c r="P512" i="77"/>
  <c r="O512" i="77"/>
  <c r="Q512" i="77" s="1"/>
  <c r="L512" i="77"/>
  <c r="P511" i="77"/>
  <c r="O511" i="77"/>
  <c r="Q511" i="77" s="1"/>
  <c r="L511" i="77"/>
  <c r="P510" i="77"/>
  <c r="O510" i="77"/>
  <c r="Q510" i="77" s="1"/>
  <c r="L510" i="77"/>
  <c r="P509" i="77"/>
  <c r="O509" i="77"/>
  <c r="Q509" i="77" s="1"/>
  <c r="L509" i="77"/>
  <c r="Q508" i="77"/>
  <c r="P508" i="77"/>
  <c r="O508" i="77"/>
  <c r="L508" i="77"/>
  <c r="P507" i="77"/>
  <c r="O507" i="77"/>
  <c r="Q507" i="77" s="1"/>
  <c r="L507" i="77"/>
  <c r="P506" i="77"/>
  <c r="O506" i="77"/>
  <c r="Q506" i="77" s="1"/>
  <c r="L506" i="77"/>
  <c r="P505" i="77"/>
  <c r="O505" i="77"/>
  <c r="Q505" i="77" s="1"/>
  <c r="L505" i="77"/>
  <c r="P504" i="77"/>
  <c r="O504" i="77"/>
  <c r="Q504" i="77" s="1"/>
  <c r="L504" i="77"/>
  <c r="P503" i="77"/>
  <c r="O503" i="77"/>
  <c r="Q503" i="77" s="1"/>
  <c r="L503" i="77"/>
  <c r="P502" i="77"/>
  <c r="O502" i="77"/>
  <c r="Q502" i="77" s="1"/>
  <c r="L502" i="77"/>
  <c r="P501" i="77"/>
  <c r="O501" i="77"/>
  <c r="Q501" i="77" s="1"/>
  <c r="L501" i="77"/>
  <c r="P500" i="77"/>
  <c r="O500" i="77"/>
  <c r="Q500" i="77" s="1"/>
  <c r="L500" i="77"/>
  <c r="P499" i="77"/>
  <c r="O499" i="77"/>
  <c r="Q499" i="77" s="1"/>
  <c r="L499" i="77"/>
  <c r="P498" i="77"/>
  <c r="O498" i="77"/>
  <c r="Q498" i="77" s="1"/>
  <c r="L498" i="77"/>
  <c r="P497" i="77"/>
  <c r="O497" i="77"/>
  <c r="Q497" i="77" s="1"/>
  <c r="L497" i="77"/>
  <c r="P496" i="77"/>
  <c r="O496" i="77"/>
  <c r="Q496" i="77" s="1"/>
  <c r="L496" i="77"/>
  <c r="P495" i="77"/>
  <c r="O495" i="77"/>
  <c r="Q495" i="77" s="1"/>
  <c r="L495" i="77"/>
  <c r="P494" i="77"/>
  <c r="O494" i="77"/>
  <c r="Q494" i="77" s="1"/>
  <c r="L494" i="77"/>
  <c r="P493" i="77"/>
  <c r="O493" i="77"/>
  <c r="Q493" i="77" s="1"/>
  <c r="M493" i="77"/>
  <c r="L493" i="77"/>
  <c r="P492" i="77"/>
  <c r="O492" i="77"/>
  <c r="Q492" i="77" s="1"/>
  <c r="L492" i="77"/>
  <c r="P491" i="77"/>
  <c r="O491" i="77"/>
  <c r="Q491" i="77" s="1"/>
  <c r="L491" i="77"/>
  <c r="P490" i="77"/>
  <c r="O490" i="77"/>
  <c r="Q490" i="77" s="1"/>
  <c r="M490" i="77"/>
  <c r="L490" i="77"/>
  <c r="P489" i="77"/>
  <c r="O489" i="77"/>
  <c r="Q489" i="77" s="1"/>
  <c r="L489" i="77"/>
  <c r="P488" i="77"/>
  <c r="O488" i="77"/>
  <c r="Q488" i="77" s="1"/>
  <c r="L488" i="77"/>
  <c r="P487" i="77"/>
  <c r="O487" i="77"/>
  <c r="Q487" i="77" s="1"/>
  <c r="L487" i="77"/>
  <c r="Q486" i="77"/>
  <c r="P486" i="77"/>
  <c r="O486" i="77"/>
  <c r="L486" i="77"/>
  <c r="P485" i="77"/>
  <c r="O485" i="77"/>
  <c r="Q485" i="77" s="1"/>
  <c r="L485" i="77"/>
  <c r="P484" i="77"/>
  <c r="O484" i="77"/>
  <c r="Q484" i="77" s="1"/>
  <c r="L484" i="77"/>
  <c r="P483" i="77"/>
  <c r="O483" i="77"/>
  <c r="Q483" i="77" s="1"/>
  <c r="L483" i="77"/>
  <c r="P482" i="77"/>
  <c r="O482" i="77"/>
  <c r="Q482" i="77" s="1"/>
  <c r="L482" i="77"/>
  <c r="P481" i="77"/>
  <c r="O481" i="77"/>
  <c r="Q481" i="77" s="1"/>
  <c r="L481" i="77"/>
  <c r="Q480" i="77"/>
  <c r="P480" i="77"/>
  <c r="O480" i="77"/>
  <c r="L480" i="77"/>
  <c r="P479" i="77"/>
  <c r="O479" i="77"/>
  <c r="Q479" i="77" s="1"/>
  <c r="L479" i="77"/>
  <c r="P478" i="77"/>
  <c r="O478" i="77"/>
  <c r="Q478" i="77" s="1"/>
  <c r="L478" i="77"/>
  <c r="P477" i="77"/>
  <c r="O477" i="77"/>
  <c r="Q477" i="77" s="1"/>
  <c r="L477" i="77"/>
  <c r="P476" i="77"/>
  <c r="O476" i="77"/>
  <c r="Q476" i="77" s="1"/>
  <c r="L476" i="77"/>
  <c r="P475" i="77"/>
  <c r="O475" i="77"/>
  <c r="Q475" i="77" s="1"/>
  <c r="L475" i="77"/>
  <c r="P474" i="77"/>
  <c r="O474" i="77"/>
  <c r="Q474" i="77" s="1"/>
  <c r="L474" i="77"/>
  <c r="P473" i="77"/>
  <c r="O473" i="77"/>
  <c r="Q473" i="77" s="1"/>
  <c r="L473" i="77"/>
  <c r="P472" i="77"/>
  <c r="O472" i="77"/>
  <c r="Q472" i="77" s="1"/>
  <c r="L472" i="77"/>
  <c r="P471" i="77"/>
  <c r="O471" i="77"/>
  <c r="Q471" i="77" s="1"/>
  <c r="L471" i="77"/>
  <c r="P470" i="77"/>
  <c r="O470" i="77"/>
  <c r="Q470" i="77" s="1"/>
  <c r="M470" i="77"/>
  <c r="L470" i="77"/>
  <c r="P469" i="77"/>
  <c r="O469" i="77"/>
  <c r="Q469" i="77" s="1"/>
  <c r="L469" i="77"/>
  <c r="P468" i="77"/>
  <c r="O468" i="77"/>
  <c r="Q468" i="77" s="1"/>
  <c r="L468" i="77"/>
  <c r="P467" i="77"/>
  <c r="O467" i="77"/>
  <c r="Q467" i="77" s="1"/>
  <c r="L467" i="77"/>
  <c r="P466" i="77"/>
  <c r="O466" i="77"/>
  <c r="Q466" i="77" s="1"/>
  <c r="M466" i="77"/>
  <c r="L466" i="77"/>
  <c r="P465" i="77"/>
  <c r="O465" i="77"/>
  <c r="Q465" i="77" s="1"/>
  <c r="M465" i="77"/>
  <c r="L465" i="77"/>
  <c r="Q464" i="77"/>
  <c r="P464" i="77"/>
  <c r="O464" i="77"/>
  <c r="M464" i="77"/>
  <c r="L464" i="77"/>
  <c r="P463" i="77"/>
  <c r="O463" i="77"/>
  <c r="Q463" i="77" s="1"/>
  <c r="M463" i="77"/>
  <c r="L463" i="77"/>
  <c r="P462" i="77"/>
  <c r="O462" i="77"/>
  <c r="Q462" i="77" s="1"/>
  <c r="M462" i="77"/>
  <c r="L462" i="77"/>
  <c r="Q461" i="77"/>
  <c r="P461" i="77"/>
  <c r="O461" i="77"/>
  <c r="M461" i="77"/>
  <c r="L461" i="77"/>
  <c r="P460" i="77"/>
  <c r="O460" i="77"/>
  <c r="Q460" i="77" s="1"/>
  <c r="M460" i="77"/>
  <c r="L460" i="77"/>
  <c r="P459" i="77"/>
  <c r="O459" i="77"/>
  <c r="Q459" i="77" s="1"/>
  <c r="M459" i="77"/>
  <c r="L459" i="77"/>
  <c r="P458" i="77"/>
  <c r="O458" i="77"/>
  <c r="Q458" i="77" s="1"/>
  <c r="L458" i="77"/>
  <c r="P457" i="77"/>
  <c r="O457" i="77"/>
  <c r="Q457" i="77" s="1"/>
  <c r="M457" i="77"/>
  <c r="L457" i="77"/>
  <c r="P456" i="77"/>
  <c r="O456" i="77"/>
  <c r="Q456" i="77" s="1"/>
  <c r="M456" i="77"/>
  <c r="L456" i="77"/>
  <c r="P455" i="77"/>
  <c r="O455" i="77"/>
  <c r="Q455" i="77" s="1"/>
  <c r="L455" i="77"/>
  <c r="P454" i="77"/>
  <c r="O454" i="77"/>
  <c r="Q454" i="77" s="1"/>
  <c r="L454" i="77"/>
  <c r="P453" i="77"/>
  <c r="O453" i="77"/>
  <c r="Q453" i="77" s="1"/>
  <c r="L453" i="77"/>
  <c r="P452" i="77"/>
  <c r="O452" i="77"/>
  <c r="Q452" i="77" s="1"/>
  <c r="L452" i="77"/>
  <c r="Q451" i="77"/>
  <c r="P451" i="77"/>
  <c r="O451" i="77"/>
  <c r="M451" i="77"/>
  <c r="L451" i="77"/>
  <c r="Q450" i="77"/>
  <c r="P450" i="77"/>
  <c r="O450" i="77"/>
  <c r="L450" i="77"/>
  <c r="P449" i="77"/>
  <c r="O449" i="77"/>
  <c r="Q449" i="77" s="1"/>
  <c r="L449" i="77"/>
  <c r="P448" i="77"/>
  <c r="O448" i="77"/>
  <c r="Q448" i="77" s="1"/>
  <c r="L448" i="77"/>
  <c r="P447" i="77"/>
  <c r="O447" i="77"/>
  <c r="Q447" i="77" s="1"/>
  <c r="M447" i="77"/>
  <c r="L447" i="77"/>
  <c r="P446" i="77"/>
  <c r="O446" i="77"/>
  <c r="Q446" i="77" s="1"/>
  <c r="L446" i="77"/>
  <c r="P445" i="77"/>
  <c r="O445" i="77"/>
  <c r="Q445" i="77" s="1"/>
  <c r="L445" i="77"/>
  <c r="P444" i="77"/>
  <c r="O444" i="77"/>
  <c r="Q444" i="77" s="1"/>
  <c r="L444" i="77"/>
  <c r="P443" i="77"/>
  <c r="O443" i="77"/>
  <c r="Q443" i="77" s="1"/>
  <c r="L443" i="77"/>
  <c r="P442" i="77"/>
  <c r="O442" i="77"/>
  <c r="Q442" i="77" s="1"/>
  <c r="M442" i="77"/>
  <c r="L442" i="77"/>
  <c r="P441" i="77"/>
  <c r="O441" i="77"/>
  <c r="Q441" i="77" s="1"/>
  <c r="L441" i="77"/>
  <c r="Q440" i="77"/>
  <c r="P440" i="77"/>
  <c r="O440" i="77"/>
  <c r="L440" i="77"/>
  <c r="P439" i="77"/>
  <c r="O439" i="77"/>
  <c r="Q439" i="77" s="1"/>
  <c r="L439" i="77"/>
  <c r="P438" i="77"/>
  <c r="O438" i="77"/>
  <c r="Q438" i="77" s="1"/>
  <c r="M438" i="77"/>
  <c r="L438" i="77"/>
  <c r="P437" i="77"/>
  <c r="O437" i="77"/>
  <c r="Q437" i="77" s="1"/>
  <c r="M437" i="77"/>
  <c r="L437" i="77"/>
  <c r="P436" i="77"/>
  <c r="O436" i="77"/>
  <c r="Q436" i="77" s="1"/>
  <c r="M436" i="77"/>
  <c r="L436" i="77"/>
  <c r="P435" i="77"/>
  <c r="O435" i="77"/>
  <c r="Q435" i="77" s="1"/>
  <c r="M435" i="77"/>
  <c r="L435" i="77"/>
  <c r="P434" i="77"/>
  <c r="O434" i="77"/>
  <c r="Q434" i="77" s="1"/>
  <c r="M434" i="77"/>
  <c r="L434" i="77"/>
  <c r="P433" i="77"/>
  <c r="O433" i="77"/>
  <c r="Q433" i="77" s="1"/>
  <c r="L433" i="77"/>
  <c r="Q432" i="77"/>
  <c r="P432" i="77"/>
  <c r="O432" i="77"/>
  <c r="L432" i="77"/>
  <c r="P431" i="77"/>
  <c r="O431" i="77"/>
  <c r="Q431" i="77" s="1"/>
  <c r="L431" i="77"/>
  <c r="P430" i="77"/>
  <c r="O430" i="77"/>
  <c r="Q430" i="77" s="1"/>
  <c r="L430" i="77"/>
  <c r="P429" i="77"/>
  <c r="O429" i="77"/>
  <c r="Q429" i="77" s="1"/>
  <c r="M429" i="77"/>
  <c r="L429" i="77"/>
  <c r="P428" i="77"/>
  <c r="O428" i="77"/>
  <c r="Q428" i="77" s="1"/>
  <c r="L428" i="77"/>
  <c r="Q427" i="77"/>
  <c r="P427" i="77"/>
  <c r="O427" i="77"/>
  <c r="L427" i="77"/>
  <c r="P426" i="77"/>
  <c r="O426" i="77"/>
  <c r="Q426" i="77" s="1"/>
  <c r="L426" i="77"/>
  <c r="P425" i="77"/>
  <c r="O425" i="77"/>
  <c r="Q425" i="77" s="1"/>
  <c r="L425" i="77"/>
  <c r="P424" i="77"/>
  <c r="O424" i="77"/>
  <c r="Q424" i="77" s="1"/>
  <c r="L424" i="77"/>
  <c r="P423" i="77"/>
  <c r="O423" i="77"/>
  <c r="Q423" i="77" s="1"/>
  <c r="L423" i="77"/>
  <c r="P422" i="77"/>
  <c r="O422" i="77"/>
  <c r="Q422" i="77" s="1"/>
  <c r="M422" i="77"/>
  <c r="L422" i="77"/>
  <c r="P421" i="77"/>
  <c r="O421" i="77"/>
  <c r="Q421" i="77" s="1"/>
  <c r="L421" i="77"/>
  <c r="P420" i="77"/>
  <c r="O420" i="77"/>
  <c r="Q420" i="77" s="1"/>
  <c r="L420" i="77"/>
  <c r="Q419" i="77"/>
  <c r="P419" i="77"/>
  <c r="O419" i="77"/>
  <c r="L419" i="77"/>
  <c r="P418" i="77"/>
  <c r="O418" i="77"/>
  <c r="Q418" i="77" s="1"/>
  <c r="L418" i="77"/>
  <c r="P417" i="77"/>
  <c r="O417" i="77"/>
  <c r="Q417" i="77" s="1"/>
  <c r="L417" i="77"/>
  <c r="P416" i="77"/>
  <c r="O416" i="77"/>
  <c r="Q416" i="77" s="1"/>
  <c r="L416" i="77"/>
  <c r="P415" i="77"/>
  <c r="O415" i="77"/>
  <c r="Q415" i="77" s="1"/>
  <c r="L415" i="77"/>
  <c r="P414" i="77"/>
  <c r="O414" i="77"/>
  <c r="Q414" i="77" s="1"/>
  <c r="L414" i="77"/>
  <c r="P413" i="77"/>
  <c r="O413" i="77"/>
  <c r="Q413" i="77" s="1"/>
  <c r="M413" i="77"/>
  <c r="L413" i="77"/>
  <c r="P412" i="77"/>
  <c r="O412" i="77"/>
  <c r="Q412" i="77" s="1"/>
  <c r="M412" i="77"/>
  <c r="L412" i="77"/>
  <c r="P411" i="77"/>
  <c r="O411" i="77"/>
  <c r="Q411" i="77" s="1"/>
  <c r="M411" i="77"/>
  <c r="L411" i="77"/>
  <c r="P410" i="77"/>
  <c r="O410" i="77"/>
  <c r="Q410" i="77" s="1"/>
  <c r="L410" i="77"/>
  <c r="P409" i="77"/>
  <c r="O409" i="77"/>
  <c r="Q409" i="77" s="1"/>
  <c r="M409" i="77"/>
  <c r="L409" i="77"/>
  <c r="P408" i="77"/>
  <c r="O408" i="77"/>
  <c r="Q408" i="77" s="1"/>
  <c r="L408" i="77"/>
  <c r="P407" i="77"/>
  <c r="O407" i="77"/>
  <c r="Q407" i="77" s="1"/>
  <c r="L407" i="77"/>
  <c r="P406" i="77"/>
  <c r="O406" i="77"/>
  <c r="Q406" i="77" s="1"/>
  <c r="L406" i="77"/>
  <c r="P405" i="77"/>
  <c r="O405" i="77"/>
  <c r="Q405" i="77" s="1"/>
  <c r="M405" i="77"/>
  <c r="L405" i="77"/>
  <c r="Q404" i="77"/>
  <c r="P404" i="77"/>
  <c r="O404" i="77"/>
  <c r="M404" i="77"/>
  <c r="L404" i="77"/>
  <c r="Q403" i="77"/>
  <c r="P403" i="77"/>
  <c r="O403" i="77"/>
  <c r="M403" i="77"/>
  <c r="L403" i="77"/>
  <c r="P402" i="77"/>
  <c r="O402" i="77"/>
  <c r="Q402" i="77" s="1"/>
  <c r="L402" i="77"/>
  <c r="P401" i="77"/>
  <c r="O401" i="77"/>
  <c r="Q401" i="77" s="1"/>
  <c r="L401" i="77"/>
  <c r="P400" i="77"/>
  <c r="O400" i="77"/>
  <c r="Q400" i="77" s="1"/>
  <c r="L400" i="77"/>
  <c r="P399" i="77"/>
  <c r="O399" i="77"/>
  <c r="Q399" i="77" s="1"/>
  <c r="L399" i="77"/>
  <c r="P398" i="77"/>
  <c r="O398" i="77"/>
  <c r="Q398" i="77" s="1"/>
  <c r="L398" i="77"/>
  <c r="P397" i="77"/>
  <c r="O397" i="77"/>
  <c r="Q397" i="77" s="1"/>
  <c r="L397" i="77"/>
  <c r="P396" i="77"/>
  <c r="O396" i="77"/>
  <c r="Q396" i="77" s="1"/>
  <c r="L396" i="77"/>
  <c r="P395" i="77"/>
  <c r="O395" i="77"/>
  <c r="Q395" i="77" s="1"/>
  <c r="M395" i="77"/>
  <c r="L395" i="77"/>
  <c r="Q394" i="77"/>
  <c r="P394" i="77"/>
  <c r="O394" i="77"/>
  <c r="L394" i="77"/>
  <c r="P393" i="77"/>
  <c r="O393" i="77"/>
  <c r="Q393" i="77" s="1"/>
  <c r="M393" i="77"/>
  <c r="L393" i="77"/>
  <c r="P392" i="77"/>
  <c r="O392" i="77"/>
  <c r="Q392" i="77" s="1"/>
  <c r="L392" i="77"/>
  <c r="P391" i="77"/>
  <c r="O391" i="77"/>
  <c r="Q391" i="77" s="1"/>
  <c r="M391" i="77"/>
  <c r="L391" i="77"/>
  <c r="P390" i="77"/>
  <c r="O390" i="77"/>
  <c r="Q390" i="77" s="1"/>
  <c r="M390" i="77"/>
  <c r="L390" i="77"/>
  <c r="P389" i="77"/>
  <c r="O389" i="77"/>
  <c r="Q389" i="77" s="1"/>
  <c r="M389" i="77"/>
  <c r="L389" i="77"/>
  <c r="P388" i="77"/>
  <c r="O388" i="77"/>
  <c r="Q388" i="77" s="1"/>
  <c r="M388" i="77"/>
  <c r="L388" i="77"/>
  <c r="P387" i="77"/>
  <c r="O387" i="77"/>
  <c r="Q387" i="77" s="1"/>
  <c r="M387" i="77"/>
  <c r="L387" i="77"/>
  <c r="Q386" i="77"/>
  <c r="P386" i="77"/>
  <c r="O386" i="77"/>
  <c r="M386" i="77"/>
  <c r="L386" i="77"/>
  <c r="P385" i="77"/>
  <c r="O385" i="77"/>
  <c r="Q385" i="77" s="1"/>
  <c r="L385" i="77"/>
  <c r="P384" i="77"/>
  <c r="O384" i="77"/>
  <c r="Q384" i="77" s="1"/>
  <c r="M384" i="77"/>
  <c r="L384" i="77"/>
  <c r="P383" i="77"/>
  <c r="O383" i="77"/>
  <c r="Q383" i="77" s="1"/>
  <c r="M383" i="77"/>
  <c r="L383" i="77"/>
  <c r="P382" i="77"/>
  <c r="O382" i="77"/>
  <c r="Q382" i="77" s="1"/>
  <c r="M382" i="77"/>
  <c r="L382" i="77"/>
  <c r="P381" i="77"/>
  <c r="O381" i="77"/>
  <c r="Q381" i="77" s="1"/>
  <c r="L381" i="77"/>
  <c r="P380" i="77"/>
  <c r="O380" i="77"/>
  <c r="Q380" i="77" s="1"/>
  <c r="M380" i="77"/>
  <c r="L380" i="77"/>
  <c r="Q379" i="77"/>
  <c r="P379" i="77"/>
  <c r="O379" i="77"/>
  <c r="M379" i="77"/>
  <c r="L379" i="77"/>
  <c r="P378" i="77"/>
  <c r="O378" i="77"/>
  <c r="Q378" i="77" s="1"/>
  <c r="M378" i="77"/>
  <c r="L378" i="77"/>
  <c r="P377" i="77"/>
  <c r="O377" i="77"/>
  <c r="Q377" i="77" s="1"/>
  <c r="M377" i="77"/>
  <c r="L377" i="77"/>
  <c r="P376" i="77"/>
  <c r="O376" i="77"/>
  <c r="Q376" i="77" s="1"/>
  <c r="L376" i="77"/>
  <c r="P375" i="77"/>
  <c r="O375" i="77"/>
  <c r="Q375" i="77" s="1"/>
  <c r="L375" i="77"/>
  <c r="P374" i="77"/>
  <c r="O374" i="77"/>
  <c r="Q374" i="77" s="1"/>
  <c r="L374" i="77"/>
  <c r="P373" i="77"/>
  <c r="O373" i="77"/>
  <c r="Q373" i="77" s="1"/>
  <c r="L373" i="77"/>
  <c r="P372" i="77"/>
  <c r="O372" i="77"/>
  <c r="Q372" i="77" s="1"/>
  <c r="L372" i="77"/>
  <c r="Q371" i="77"/>
  <c r="P371" i="77"/>
  <c r="O371" i="77"/>
  <c r="L371" i="77"/>
  <c r="P370" i="77"/>
  <c r="O370" i="77"/>
  <c r="Q370" i="77" s="1"/>
  <c r="L370" i="77"/>
  <c r="P369" i="77"/>
  <c r="O369" i="77"/>
  <c r="Q369" i="77" s="1"/>
  <c r="L369" i="77"/>
  <c r="P368" i="77"/>
  <c r="O368" i="77"/>
  <c r="Q368" i="77" s="1"/>
  <c r="L368" i="77"/>
  <c r="P367" i="77"/>
  <c r="O367" i="77"/>
  <c r="Q367" i="77" s="1"/>
  <c r="L367" i="77"/>
  <c r="P366" i="77"/>
  <c r="O366" i="77"/>
  <c r="Q366" i="77" s="1"/>
  <c r="L366" i="77"/>
  <c r="P365" i="77"/>
  <c r="O365" i="77"/>
  <c r="Q365" i="77" s="1"/>
  <c r="L365" i="77"/>
  <c r="P364" i="77"/>
  <c r="O364" i="77"/>
  <c r="Q364" i="77" s="1"/>
  <c r="L364" i="77"/>
  <c r="P363" i="77"/>
  <c r="O363" i="77"/>
  <c r="Q363" i="77" s="1"/>
  <c r="L363" i="77"/>
  <c r="P362" i="77"/>
  <c r="O362" i="77"/>
  <c r="Q362" i="77" s="1"/>
  <c r="L362" i="77"/>
  <c r="P361" i="77"/>
  <c r="O361" i="77"/>
  <c r="Q361" i="77" s="1"/>
  <c r="L361" i="77"/>
  <c r="P360" i="77"/>
  <c r="O360" i="77"/>
  <c r="Q360" i="77" s="1"/>
  <c r="L360" i="77"/>
  <c r="P359" i="77"/>
  <c r="O359" i="77"/>
  <c r="Q359" i="77" s="1"/>
  <c r="L359" i="77"/>
  <c r="P358" i="77"/>
  <c r="O358" i="77"/>
  <c r="Q358" i="77" s="1"/>
  <c r="M358" i="77"/>
  <c r="L358" i="77"/>
  <c r="P357" i="77"/>
  <c r="O357" i="77"/>
  <c r="Q357" i="77" s="1"/>
  <c r="L357" i="77"/>
  <c r="P356" i="77"/>
  <c r="O356" i="77"/>
  <c r="Q356" i="77" s="1"/>
  <c r="L356" i="77"/>
  <c r="P355" i="77"/>
  <c r="O355" i="77"/>
  <c r="Q355" i="77" s="1"/>
  <c r="L355" i="77"/>
  <c r="P354" i="77"/>
  <c r="O354" i="77"/>
  <c r="Q354" i="77" s="1"/>
  <c r="L354" i="77"/>
  <c r="P353" i="77"/>
  <c r="O353" i="77"/>
  <c r="Q353" i="77" s="1"/>
  <c r="L353" i="77"/>
  <c r="P352" i="77"/>
  <c r="O352" i="77"/>
  <c r="Q352" i="77" s="1"/>
  <c r="L352" i="77"/>
  <c r="P351" i="77"/>
  <c r="O351" i="77"/>
  <c r="Q351" i="77" s="1"/>
  <c r="M351" i="77"/>
  <c r="L351" i="77"/>
  <c r="P350" i="77"/>
  <c r="O350" i="77"/>
  <c r="Q350" i="77" s="1"/>
  <c r="L350" i="77"/>
  <c r="Q349" i="77"/>
  <c r="P349" i="77"/>
  <c r="O349" i="77"/>
  <c r="L349" i="77"/>
  <c r="P348" i="77"/>
  <c r="O348" i="77"/>
  <c r="Q348" i="77" s="1"/>
  <c r="L348" i="77"/>
  <c r="P347" i="77"/>
  <c r="O347" i="77"/>
  <c r="Q347" i="77" s="1"/>
  <c r="L347" i="77"/>
  <c r="P346" i="77"/>
  <c r="O346" i="77"/>
  <c r="Q346" i="77" s="1"/>
  <c r="L346" i="77"/>
  <c r="P345" i="77"/>
  <c r="O345" i="77"/>
  <c r="Q345" i="77" s="1"/>
  <c r="M345" i="77"/>
  <c r="L345" i="77"/>
  <c r="Q344" i="77"/>
  <c r="P344" i="77"/>
  <c r="O344" i="77"/>
  <c r="L344" i="77"/>
  <c r="P343" i="77"/>
  <c r="O343" i="77"/>
  <c r="Q343" i="77" s="1"/>
  <c r="L343" i="77"/>
  <c r="P342" i="77"/>
  <c r="O342" i="77"/>
  <c r="Q342" i="77" s="1"/>
  <c r="L342" i="77"/>
  <c r="P341" i="77"/>
  <c r="O341" i="77"/>
  <c r="Q341" i="77" s="1"/>
  <c r="L341" i="77"/>
  <c r="P340" i="77"/>
  <c r="O340" i="77"/>
  <c r="Q340" i="77" s="1"/>
  <c r="L340" i="77"/>
  <c r="P339" i="77"/>
  <c r="O339" i="77"/>
  <c r="Q339" i="77" s="1"/>
  <c r="L339" i="77"/>
  <c r="P338" i="77"/>
  <c r="O338" i="77"/>
  <c r="Q338" i="77" s="1"/>
  <c r="L338" i="77"/>
  <c r="P337" i="77"/>
  <c r="O337" i="77"/>
  <c r="Q337" i="77" s="1"/>
  <c r="L337" i="77"/>
  <c r="P336" i="77"/>
  <c r="O336" i="77"/>
  <c r="Q336" i="77" s="1"/>
  <c r="L336" i="77"/>
  <c r="P335" i="77"/>
  <c r="O335" i="77"/>
  <c r="Q335" i="77" s="1"/>
  <c r="L335" i="77"/>
  <c r="P334" i="77"/>
  <c r="O334" i="77"/>
  <c r="Q334" i="77" s="1"/>
  <c r="L334" i="77"/>
  <c r="P333" i="77"/>
  <c r="O333" i="77"/>
  <c r="Q333" i="77" s="1"/>
  <c r="M333" i="77"/>
  <c r="L333" i="77"/>
  <c r="Q332" i="77"/>
  <c r="P332" i="77"/>
  <c r="O332" i="77"/>
  <c r="L332" i="77"/>
  <c r="Q331" i="77"/>
  <c r="P331" i="77"/>
  <c r="O331" i="77"/>
  <c r="L331" i="77"/>
  <c r="P330" i="77"/>
  <c r="O330" i="77"/>
  <c r="Q330" i="77" s="1"/>
  <c r="L330" i="77"/>
  <c r="P329" i="77"/>
  <c r="O329" i="77"/>
  <c r="Q329" i="77" s="1"/>
  <c r="L329" i="77"/>
  <c r="P328" i="77"/>
  <c r="O328" i="77"/>
  <c r="Q328" i="77" s="1"/>
  <c r="L328" i="77"/>
  <c r="P327" i="77"/>
  <c r="O327" i="77"/>
  <c r="Q327" i="77" s="1"/>
  <c r="L327" i="77"/>
  <c r="P326" i="77"/>
  <c r="O326" i="77"/>
  <c r="Q326" i="77" s="1"/>
  <c r="L326" i="77"/>
  <c r="P325" i="77"/>
  <c r="O325" i="77"/>
  <c r="Q325" i="77" s="1"/>
  <c r="L325" i="77"/>
  <c r="P324" i="77"/>
  <c r="O324" i="77"/>
  <c r="Q324" i="77" s="1"/>
  <c r="M324" i="77"/>
  <c r="L324" i="77"/>
  <c r="P323" i="77"/>
  <c r="O323" i="77"/>
  <c r="Q323" i="77" s="1"/>
  <c r="L323" i="77"/>
  <c r="P322" i="77"/>
  <c r="O322" i="77"/>
  <c r="Q322" i="77" s="1"/>
  <c r="L322" i="77"/>
  <c r="P321" i="77"/>
  <c r="O321" i="77"/>
  <c r="Q321" i="77" s="1"/>
  <c r="L321" i="77"/>
  <c r="P320" i="77"/>
  <c r="O320" i="77"/>
  <c r="Q320" i="77" s="1"/>
  <c r="L320" i="77"/>
  <c r="P319" i="77"/>
  <c r="O319" i="77"/>
  <c r="Q319" i="77" s="1"/>
  <c r="L319" i="77"/>
  <c r="P318" i="77"/>
  <c r="O318" i="77"/>
  <c r="Q318" i="77" s="1"/>
  <c r="L318" i="77"/>
  <c r="P317" i="77"/>
  <c r="O317" i="77"/>
  <c r="Q317" i="77" s="1"/>
  <c r="L317" i="77"/>
  <c r="P316" i="77"/>
  <c r="O316" i="77"/>
  <c r="Q316" i="77" s="1"/>
  <c r="L316" i="77"/>
  <c r="P315" i="77"/>
  <c r="O315" i="77"/>
  <c r="Q315" i="77" s="1"/>
  <c r="L315" i="77"/>
  <c r="P314" i="77"/>
  <c r="O314" i="77"/>
  <c r="Q314" i="77" s="1"/>
  <c r="L314" i="77"/>
  <c r="P313" i="77"/>
  <c r="O313" i="77"/>
  <c r="Q313" i="77" s="1"/>
  <c r="L313" i="77"/>
  <c r="Q312" i="77"/>
  <c r="P312" i="77"/>
  <c r="O312" i="77"/>
  <c r="L312" i="77"/>
  <c r="P311" i="77"/>
  <c r="O311" i="77"/>
  <c r="Q311" i="77" s="1"/>
  <c r="L311" i="77"/>
  <c r="P310" i="77"/>
  <c r="O310" i="77"/>
  <c r="Q310" i="77" s="1"/>
  <c r="L310" i="77"/>
  <c r="P309" i="77"/>
  <c r="O309" i="77"/>
  <c r="Q309" i="77" s="1"/>
  <c r="L309" i="77"/>
  <c r="P308" i="77"/>
  <c r="O308" i="77"/>
  <c r="Q308" i="77" s="1"/>
  <c r="L308" i="77"/>
  <c r="P307" i="77"/>
  <c r="O307" i="77"/>
  <c r="Q307" i="77" s="1"/>
  <c r="L307" i="77"/>
  <c r="P306" i="77"/>
  <c r="O306" i="77"/>
  <c r="Q306" i="77" s="1"/>
  <c r="L306" i="77"/>
  <c r="P305" i="77"/>
  <c r="O305" i="77"/>
  <c r="Q305" i="77" s="1"/>
  <c r="L305" i="77"/>
  <c r="P304" i="77"/>
  <c r="O304" i="77"/>
  <c r="Q304" i="77" s="1"/>
  <c r="L304" i="77"/>
  <c r="P303" i="77"/>
  <c r="O303" i="77"/>
  <c r="Q303" i="77" s="1"/>
  <c r="L303" i="77"/>
  <c r="P302" i="77"/>
  <c r="O302" i="77"/>
  <c r="Q302" i="77" s="1"/>
  <c r="L302" i="77"/>
  <c r="P301" i="77"/>
  <c r="O301" i="77"/>
  <c r="Q301" i="77" s="1"/>
  <c r="L301" i="77"/>
  <c r="P300" i="77"/>
  <c r="O300" i="77"/>
  <c r="Q300" i="77" s="1"/>
  <c r="M300" i="77"/>
  <c r="L300" i="77"/>
  <c r="P299" i="77"/>
  <c r="O299" i="77"/>
  <c r="Q299" i="77" s="1"/>
  <c r="L299" i="77"/>
  <c r="P298" i="77"/>
  <c r="O298" i="77"/>
  <c r="Q298" i="77" s="1"/>
  <c r="L298" i="77"/>
  <c r="P297" i="77"/>
  <c r="O297" i="77"/>
  <c r="Q297" i="77" s="1"/>
  <c r="L297" i="77"/>
  <c r="P296" i="77"/>
  <c r="O296" i="77"/>
  <c r="Q296" i="77" s="1"/>
  <c r="L296" i="77"/>
  <c r="P295" i="77"/>
  <c r="O295" i="77"/>
  <c r="Q295" i="77" s="1"/>
  <c r="L295" i="77"/>
  <c r="P294" i="77"/>
  <c r="O294" i="77"/>
  <c r="Q294" i="77" s="1"/>
  <c r="L294" i="77"/>
  <c r="P293" i="77"/>
  <c r="O293" i="77"/>
  <c r="Q293" i="77" s="1"/>
  <c r="L293" i="77"/>
  <c r="P292" i="77"/>
  <c r="O292" i="77"/>
  <c r="Q292" i="77" s="1"/>
  <c r="L292" i="77"/>
  <c r="Q291" i="77"/>
  <c r="P291" i="77"/>
  <c r="O291" i="77"/>
  <c r="L291" i="77"/>
  <c r="Q290" i="77"/>
  <c r="P290" i="77"/>
  <c r="O290" i="77"/>
  <c r="L290" i="77"/>
  <c r="P289" i="77"/>
  <c r="O289" i="77"/>
  <c r="Q289" i="77" s="1"/>
  <c r="L289" i="77"/>
  <c r="P288" i="77"/>
  <c r="O288" i="77"/>
  <c r="Q288" i="77" s="1"/>
  <c r="L288" i="77"/>
  <c r="P287" i="77"/>
  <c r="O287" i="77"/>
  <c r="Q287" i="77" s="1"/>
  <c r="L287" i="77"/>
  <c r="P286" i="77"/>
  <c r="O286" i="77"/>
  <c r="Q286" i="77" s="1"/>
  <c r="L286" i="77"/>
  <c r="P285" i="77"/>
  <c r="O285" i="77"/>
  <c r="Q285" i="77" s="1"/>
  <c r="L285" i="77"/>
  <c r="P284" i="77"/>
  <c r="O284" i="77"/>
  <c r="Q284" i="77" s="1"/>
  <c r="L284" i="77"/>
  <c r="P283" i="77"/>
  <c r="O283" i="77"/>
  <c r="Q283" i="77" s="1"/>
  <c r="L283" i="77"/>
  <c r="P282" i="77"/>
  <c r="O282" i="77"/>
  <c r="Q282" i="77" s="1"/>
  <c r="L282" i="77"/>
  <c r="P281" i="77"/>
  <c r="O281" i="77"/>
  <c r="Q281" i="77" s="1"/>
  <c r="L281" i="77"/>
  <c r="P280" i="77"/>
  <c r="O280" i="77"/>
  <c r="Q280" i="77" s="1"/>
  <c r="L280" i="77"/>
  <c r="P279" i="77"/>
  <c r="O279" i="77"/>
  <c r="Q279" i="77" s="1"/>
  <c r="M279" i="77"/>
  <c r="L279" i="77"/>
  <c r="P278" i="77"/>
  <c r="O278" i="77"/>
  <c r="Q278" i="77" s="1"/>
  <c r="L278" i="77"/>
  <c r="P277" i="77"/>
  <c r="O277" i="77"/>
  <c r="Q277" i="77" s="1"/>
  <c r="L277" i="77"/>
  <c r="P276" i="77"/>
  <c r="O276" i="77"/>
  <c r="Q276" i="77" s="1"/>
  <c r="L276" i="77"/>
  <c r="P275" i="77"/>
  <c r="O275" i="77"/>
  <c r="Q275" i="77" s="1"/>
  <c r="L275" i="77"/>
  <c r="P274" i="77"/>
  <c r="O274" i="77"/>
  <c r="Q274" i="77" s="1"/>
  <c r="L274" i="77"/>
  <c r="P273" i="77"/>
  <c r="O273" i="77"/>
  <c r="Q273" i="77" s="1"/>
  <c r="L273" i="77"/>
  <c r="P272" i="77"/>
  <c r="O272" i="77"/>
  <c r="Q272" i="77" s="1"/>
  <c r="L272" i="77"/>
  <c r="P271" i="77"/>
  <c r="O271" i="77"/>
  <c r="Q271" i="77" s="1"/>
  <c r="L271" i="77"/>
  <c r="P270" i="77"/>
  <c r="O270" i="77"/>
  <c r="Q270" i="77" s="1"/>
  <c r="L270" i="77"/>
  <c r="P269" i="77"/>
  <c r="O269" i="77"/>
  <c r="Q269" i="77" s="1"/>
  <c r="L269" i="77"/>
  <c r="P268" i="77"/>
  <c r="O268" i="77"/>
  <c r="Q268" i="77" s="1"/>
  <c r="L268" i="77"/>
  <c r="P267" i="77"/>
  <c r="O267" i="77"/>
  <c r="Q267" i="77" s="1"/>
  <c r="L267" i="77"/>
  <c r="P266" i="77"/>
  <c r="O266" i="77"/>
  <c r="Q266" i="77" s="1"/>
  <c r="L266" i="77"/>
  <c r="P265" i="77"/>
  <c r="O265" i="77"/>
  <c r="Q265" i="77" s="1"/>
  <c r="L265" i="77"/>
  <c r="P264" i="77"/>
  <c r="O264" i="77"/>
  <c r="Q264" i="77" s="1"/>
  <c r="L264" i="77"/>
  <c r="P263" i="77"/>
  <c r="O263" i="77"/>
  <c r="Q263" i="77" s="1"/>
  <c r="M263" i="77"/>
  <c r="L263" i="77"/>
  <c r="P262" i="77"/>
  <c r="O262" i="77"/>
  <c r="Q262" i="77" s="1"/>
  <c r="L262" i="77"/>
  <c r="P261" i="77"/>
  <c r="O261" i="77"/>
  <c r="Q261" i="77" s="1"/>
  <c r="L261" i="77"/>
  <c r="P260" i="77"/>
  <c r="O260" i="77"/>
  <c r="Q260" i="77" s="1"/>
  <c r="L260" i="77"/>
  <c r="P259" i="77"/>
  <c r="O259" i="77"/>
  <c r="Q259" i="77" s="1"/>
  <c r="L259" i="77"/>
  <c r="Q258" i="77"/>
  <c r="P258" i="77"/>
  <c r="O258" i="77"/>
  <c r="L258" i="77"/>
  <c r="P257" i="77"/>
  <c r="O257" i="77"/>
  <c r="Q257" i="77" s="1"/>
  <c r="L257" i="77"/>
  <c r="P256" i="77"/>
  <c r="O256" i="77"/>
  <c r="Q256" i="77" s="1"/>
  <c r="L256" i="77"/>
  <c r="P255" i="77"/>
  <c r="O255" i="77"/>
  <c r="Q255" i="77" s="1"/>
  <c r="L255" i="77"/>
  <c r="P254" i="77"/>
  <c r="O254" i="77"/>
  <c r="Q254" i="77" s="1"/>
  <c r="L254" i="77"/>
  <c r="P253" i="77"/>
  <c r="O253" i="77"/>
  <c r="Q253" i="77" s="1"/>
  <c r="L253" i="77"/>
  <c r="P252" i="77"/>
  <c r="O252" i="77"/>
  <c r="Q252" i="77" s="1"/>
  <c r="L252" i="77"/>
  <c r="P251" i="77"/>
  <c r="O251" i="77"/>
  <c r="Q251" i="77" s="1"/>
  <c r="L251" i="77"/>
  <c r="P250" i="77"/>
  <c r="O250" i="77"/>
  <c r="Q250" i="77" s="1"/>
  <c r="L250" i="77"/>
  <c r="P249" i="77"/>
  <c r="O249" i="77"/>
  <c r="Q249" i="77" s="1"/>
  <c r="L249" i="77"/>
  <c r="P248" i="77"/>
  <c r="O248" i="77"/>
  <c r="Q248" i="77" s="1"/>
  <c r="L248" i="77"/>
  <c r="P247" i="77"/>
  <c r="O247" i="77"/>
  <c r="Q247" i="77" s="1"/>
  <c r="L247" i="77"/>
  <c r="P246" i="77"/>
  <c r="O246" i="77"/>
  <c r="Q246" i="77" s="1"/>
  <c r="L246" i="77"/>
  <c r="Q245" i="77"/>
  <c r="P245" i="77"/>
  <c r="O245" i="77"/>
  <c r="L245" i="77"/>
  <c r="P244" i="77"/>
  <c r="O244" i="77"/>
  <c r="Q244" i="77" s="1"/>
  <c r="L244" i="77"/>
  <c r="P243" i="77"/>
  <c r="O243" i="77"/>
  <c r="Q243" i="77" s="1"/>
  <c r="L243" i="77"/>
  <c r="P242" i="77"/>
  <c r="O242" i="77"/>
  <c r="Q242" i="77" s="1"/>
  <c r="L242" i="77"/>
  <c r="P241" i="77"/>
  <c r="O241" i="77"/>
  <c r="Q241" i="77" s="1"/>
  <c r="L241" i="77"/>
  <c r="P240" i="77"/>
  <c r="O240" i="77"/>
  <c r="Q240" i="77" s="1"/>
  <c r="L240" i="77"/>
  <c r="P239" i="77"/>
  <c r="O239" i="77"/>
  <c r="Q239" i="77" s="1"/>
  <c r="L239" i="77"/>
  <c r="P238" i="77"/>
  <c r="O238" i="77"/>
  <c r="Q238" i="77" s="1"/>
  <c r="L238" i="77"/>
  <c r="P237" i="77"/>
  <c r="O237" i="77"/>
  <c r="Q237" i="77" s="1"/>
  <c r="L237" i="77"/>
  <c r="P236" i="77"/>
  <c r="O236" i="77"/>
  <c r="Q236" i="77" s="1"/>
  <c r="L236" i="77"/>
  <c r="Q235" i="77"/>
  <c r="P235" i="77"/>
  <c r="O235" i="77"/>
  <c r="M235" i="77"/>
  <c r="L235" i="77"/>
  <c r="Q234" i="77"/>
  <c r="P234" i="77"/>
  <c r="O234" i="77"/>
  <c r="L234" i="77"/>
  <c r="P233" i="77"/>
  <c r="O233" i="77"/>
  <c r="Q233" i="77" s="1"/>
  <c r="L233" i="77"/>
  <c r="P232" i="77"/>
  <c r="O232" i="77"/>
  <c r="Q232" i="77" s="1"/>
  <c r="M232" i="77"/>
  <c r="L232" i="77"/>
  <c r="P231" i="77"/>
  <c r="O231" i="77"/>
  <c r="Q231" i="77" s="1"/>
  <c r="M231" i="77"/>
  <c r="L231" i="77"/>
  <c r="P230" i="77"/>
  <c r="O230" i="77"/>
  <c r="Q230" i="77" s="1"/>
  <c r="M230" i="77"/>
  <c r="L230" i="77"/>
  <c r="P229" i="77"/>
  <c r="O229" i="77"/>
  <c r="Q229" i="77" s="1"/>
  <c r="M229" i="77"/>
  <c r="L229" i="77"/>
  <c r="Q228" i="77"/>
  <c r="P228" i="77"/>
  <c r="O228" i="77"/>
  <c r="L228" i="77"/>
  <c r="P227" i="77"/>
  <c r="O227" i="77"/>
  <c r="Q227" i="77" s="1"/>
  <c r="L227" i="77"/>
  <c r="P226" i="77"/>
  <c r="O226" i="77"/>
  <c r="Q226" i="77" s="1"/>
  <c r="L226" i="77"/>
  <c r="P225" i="77"/>
  <c r="O225" i="77"/>
  <c r="Q225" i="77" s="1"/>
  <c r="L225" i="77"/>
  <c r="P224" i="77"/>
  <c r="O224" i="77"/>
  <c r="Q224" i="77" s="1"/>
  <c r="L224" i="77"/>
  <c r="P223" i="77"/>
  <c r="O223" i="77"/>
  <c r="Q223" i="77" s="1"/>
  <c r="L223" i="77"/>
  <c r="P222" i="77"/>
  <c r="O222" i="77"/>
  <c r="Q222" i="77" s="1"/>
  <c r="M222" i="77"/>
  <c r="L222" i="77"/>
  <c r="P221" i="77"/>
  <c r="O221" i="77"/>
  <c r="Q221" i="77" s="1"/>
  <c r="L221" i="77"/>
  <c r="P220" i="77"/>
  <c r="O220" i="77"/>
  <c r="Q220" i="77" s="1"/>
  <c r="L220" i="77"/>
  <c r="P219" i="77"/>
  <c r="O219" i="77"/>
  <c r="Q219" i="77" s="1"/>
  <c r="L219" i="77"/>
  <c r="P218" i="77"/>
  <c r="O218" i="77"/>
  <c r="Q218" i="77" s="1"/>
  <c r="L218" i="77"/>
  <c r="P217" i="77"/>
  <c r="O217" i="77"/>
  <c r="Q217" i="77" s="1"/>
  <c r="L217" i="77"/>
  <c r="P216" i="77"/>
  <c r="O216" i="77"/>
  <c r="Q216" i="77" s="1"/>
  <c r="L216" i="77"/>
  <c r="P215" i="77"/>
  <c r="O215" i="77"/>
  <c r="Q215" i="77" s="1"/>
  <c r="L215" i="77"/>
  <c r="P214" i="77"/>
  <c r="O214" i="77"/>
  <c r="Q214" i="77" s="1"/>
  <c r="M214" i="77"/>
  <c r="L214" i="77"/>
  <c r="P213" i="77"/>
  <c r="O213" i="77"/>
  <c r="Q213" i="77" s="1"/>
  <c r="L213" i="77"/>
  <c r="P212" i="77"/>
  <c r="O212" i="77"/>
  <c r="Q212" i="77" s="1"/>
  <c r="M212" i="77"/>
  <c r="L212" i="77"/>
  <c r="P211" i="77"/>
  <c r="O211" i="77"/>
  <c r="Q211" i="77" s="1"/>
  <c r="L211" i="77"/>
  <c r="P210" i="77"/>
  <c r="O210" i="77"/>
  <c r="Q210" i="77" s="1"/>
  <c r="M210" i="77"/>
  <c r="L210" i="77"/>
  <c r="P209" i="77"/>
  <c r="O209" i="77"/>
  <c r="Q209" i="77" s="1"/>
  <c r="M209" i="77"/>
  <c r="L209" i="77"/>
  <c r="P208" i="77"/>
  <c r="O208" i="77"/>
  <c r="Q208" i="77" s="1"/>
  <c r="L208" i="77"/>
  <c r="P207" i="77"/>
  <c r="O207" i="77"/>
  <c r="Q207" i="77" s="1"/>
  <c r="L207" i="77"/>
  <c r="P206" i="77"/>
  <c r="O206" i="77"/>
  <c r="Q206" i="77" s="1"/>
  <c r="L206" i="77"/>
  <c r="P205" i="77"/>
  <c r="O205" i="77"/>
  <c r="Q205" i="77" s="1"/>
  <c r="L205" i="77"/>
  <c r="P204" i="77"/>
  <c r="O204" i="77"/>
  <c r="Q204" i="77" s="1"/>
  <c r="L204" i="77"/>
  <c r="P203" i="77"/>
  <c r="O203" i="77"/>
  <c r="Q203" i="77" s="1"/>
  <c r="L203" i="77"/>
  <c r="P202" i="77"/>
  <c r="O202" i="77"/>
  <c r="Q202" i="77" s="1"/>
  <c r="M202" i="77"/>
  <c r="L202" i="77"/>
  <c r="P201" i="77"/>
  <c r="O201" i="77"/>
  <c r="Q201" i="77" s="1"/>
  <c r="L201" i="77"/>
  <c r="P200" i="77"/>
  <c r="O200" i="77"/>
  <c r="Q200" i="77" s="1"/>
  <c r="L200" i="77"/>
  <c r="P199" i="77"/>
  <c r="O199" i="77"/>
  <c r="Q199" i="77" s="1"/>
  <c r="L199" i="77"/>
  <c r="P198" i="77"/>
  <c r="O198" i="77"/>
  <c r="Q198" i="77" s="1"/>
  <c r="L198" i="77"/>
  <c r="P197" i="77"/>
  <c r="O197" i="77"/>
  <c r="Q197" i="77" s="1"/>
  <c r="M197" i="77"/>
  <c r="L197" i="77"/>
  <c r="P196" i="77"/>
  <c r="O196" i="77"/>
  <c r="Q196" i="77" s="1"/>
  <c r="L196" i="77"/>
  <c r="P195" i="77"/>
  <c r="O195" i="77"/>
  <c r="Q195" i="77" s="1"/>
  <c r="L195" i="77"/>
  <c r="P194" i="77"/>
  <c r="O194" i="77"/>
  <c r="Q194" i="77" s="1"/>
  <c r="M194" i="77"/>
  <c r="L194" i="77"/>
  <c r="P193" i="77"/>
  <c r="O193" i="77"/>
  <c r="Q193" i="77" s="1"/>
  <c r="L193" i="77"/>
  <c r="P192" i="77"/>
  <c r="O192" i="77"/>
  <c r="Q192" i="77" s="1"/>
  <c r="L192" i="77"/>
  <c r="P191" i="77"/>
  <c r="O191" i="77"/>
  <c r="Q191" i="77" s="1"/>
  <c r="L191" i="77"/>
  <c r="P190" i="77"/>
  <c r="O190" i="77"/>
  <c r="Q190" i="77" s="1"/>
  <c r="L190" i="77"/>
  <c r="P189" i="77"/>
  <c r="O189" i="77"/>
  <c r="Q189" i="77" s="1"/>
  <c r="L189" i="77"/>
  <c r="P188" i="77"/>
  <c r="O188" i="77"/>
  <c r="Q188" i="77" s="1"/>
  <c r="L188" i="77"/>
  <c r="P187" i="77"/>
  <c r="O187" i="77"/>
  <c r="Q187" i="77" s="1"/>
  <c r="L187" i="77"/>
  <c r="P186" i="77"/>
  <c r="O186" i="77"/>
  <c r="Q186" i="77" s="1"/>
  <c r="M186" i="77"/>
  <c r="L186" i="77"/>
  <c r="P185" i="77"/>
  <c r="O185" i="77"/>
  <c r="Q185" i="77" s="1"/>
  <c r="M185" i="77"/>
  <c r="L185" i="77"/>
  <c r="P184" i="77"/>
  <c r="O184" i="77"/>
  <c r="Q184" i="77" s="1"/>
  <c r="M184" i="77"/>
  <c r="L184" i="77"/>
  <c r="P183" i="77"/>
  <c r="O183" i="77"/>
  <c r="Q183" i="77" s="1"/>
  <c r="M183" i="77"/>
  <c r="L183" i="77"/>
  <c r="P182" i="77"/>
  <c r="O182" i="77"/>
  <c r="Q182" i="77" s="1"/>
  <c r="M182" i="77"/>
  <c r="L182" i="77"/>
  <c r="P181" i="77"/>
  <c r="O181" i="77"/>
  <c r="Q181" i="77" s="1"/>
  <c r="M181" i="77"/>
  <c r="L181" i="77"/>
  <c r="P180" i="77"/>
  <c r="O180" i="77"/>
  <c r="Q180" i="77" s="1"/>
  <c r="M180" i="77"/>
  <c r="L180" i="77"/>
  <c r="Q179" i="77"/>
  <c r="P179" i="77"/>
  <c r="O179" i="77"/>
  <c r="M179" i="77"/>
  <c r="L179" i="77"/>
  <c r="P178" i="77"/>
  <c r="O178" i="77"/>
  <c r="Q178" i="77" s="1"/>
  <c r="L178" i="77"/>
  <c r="P177" i="77"/>
  <c r="O177" i="77"/>
  <c r="Q177" i="77" s="1"/>
  <c r="M177" i="77"/>
  <c r="L177" i="77"/>
  <c r="P176" i="77"/>
  <c r="O176" i="77"/>
  <c r="Q176" i="77" s="1"/>
  <c r="L176" i="77"/>
  <c r="P175" i="77"/>
  <c r="O175" i="77"/>
  <c r="Q175" i="77" s="1"/>
  <c r="L175" i="77"/>
  <c r="P174" i="77"/>
  <c r="O174" i="77"/>
  <c r="Q174" i="77" s="1"/>
  <c r="M174" i="77"/>
  <c r="L174" i="77"/>
  <c r="P173" i="77"/>
  <c r="O173" i="77"/>
  <c r="Q173" i="77" s="1"/>
  <c r="M173" i="77"/>
  <c r="L173" i="77"/>
  <c r="Q172" i="77"/>
  <c r="P172" i="77"/>
  <c r="O172" i="77"/>
  <c r="L172" i="77"/>
  <c r="P171" i="77"/>
  <c r="O171" i="77"/>
  <c r="Q171" i="77" s="1"/>
  <c r="L171" i="77"/>
  <c r="P170" i="77"/>
  <c r="O170" i="77"/>
  <c r="Q170" i="77" s="1"/>
  <c r="L170" i="77"/>
  <c r="P169" i="77"/>
  <c r="O169" i="77"/>
  <c r="Q169" i="77" s="1"/>
  <c r="L169" i="77"/>
  <c r="P168" i="77"/>
  <c r="O168" i="77"/>
  <c r="Q168" i="77" s="1"/>
  <c r="L168" i="77"/>
  <c r="P167" i="77"/>
  <c r="O167" i="77"/>
  <c r="Q167" i="77" s="1"/>
  <c r="L167" i="77"/>
  <c r="P166" i="77"/>
  <c r="O166" i="77"/>
  <c r="Q166" i="77" s="1"/>
  <c r="M166" i="77"/>
  <c r="L166" i="77"/>
  <c r="P165" i="77"/>
  <c r="O165" i="77"/>
  <c r="Q165" i="77" s="1"/>
  <c r="L165" i="77"/>
  <c r="P164" i="77"/>
  <c r="O164" i="77"/>
  <c r="Q164" i="77" s="1"/>
  <c r="L164" i="77"/>
  <c r="P163" i="77"/>
  <c r="O163" i="77"/>
  <c r="Q163" i="77" s="1"/>
  <c r="L163" i="77"/>
  <c r="P162" i="77"/>
  <c r="O162" i="77"/>
  <c r="Q162" i="77" s="1"/>
  <c r="L162" i="77"/>
  <c r="P161" i="77"/>
  <c r="O161" i="77"/>
  <c r="Q161" i="77" s="1"/>
  <c r="L161" i="77"/>
  <c r="P160" i="77"/>
  <c r="O160" i="77"/>
  <c r="Q160" i="77" s="1"/>
  <c r="L160" i="77"/>
  <c r="P159" i="77"/>
  <c r="O159" i="77"/>
  <c r="Q159" i="77" s="1"/>
  <c r="L159" i="77"/>
  <c r="P158" i="77"/>
  <c r="O158" i="77"/>
  <c r="Q158" i="77" s="1"/>
  <c r="L158" i="77"/>
  <c r="P157" i="77"/>
  <c r="O157" i="77"/>
  <c r="Q157" i="77" s="1"/>
  <c r="M157" i="77"/>
  <c r="L157" i="77"/>
  <c r="P156" i="77"/>
  <c r="O156" i="77"/>
  <c r="Q156" i="77" s="1"/>
  <c r="L156" i="77"/>
  <c r="Q155" i="77"/>
  <c r="P155" i="77"/>
  <c r="O155" i="77"/>
  <c r="L155" i="77"/>
  <c r="P154" i="77"/>
  <c r="O154" i="77"/>
  <c r="Q154" i="77" s="1"/>
  <c r="L154" i="77"/>
  <c r="P153" i="77"/>
  <c r="O153" i="77"/>
  <c r="Q153" i="77" s="1"/>
  <c r="L153" i="77"/>
  <c r="P152" i="77"/>
  <c r="O152" i="77"/>
  <c r="Q152" i="77" s="1"/>
  <c r="L152" i="77"/>
  <c r="P151" i="77"/>
  <c r="O151" i="77"/>
  <c r="Q151" i="77" s="1"/>
  <c r="L151" i="77"/>
  <c r="P150" i="77"/>
  <c r="O150" i="77"/>
  <c r="Q150" i="77" s="1"/>
  <c r="L150" i="77"/>
  <c r="P149" i="77"/>
  <c r="O149" i="77"/>
  <c r="Q149" i="77" s="1"/>
  <c r="L149" i="77"/>
  <c r="P148" i="77"/>
  <c r="O148" i="77"/>
  <c r="Q148" i="77" s="1"/>
  <c r="L148" i="77"/>
  <c r="P147" i="77"/>
  <c r="O147" i="77"/>
  <c r="Q147" i="77" s="1"/>
  <c r="L147" i="77"/>
  <c r="P146" i="77"/>
  <c r="O146" i="77"/>
  <c r="Q146" i="77" s="1"/>
  <c r="L146" i="77"/>
  <c r="P145" i="77"/>
  <c r="O145" i="77"/>
  <c r="Q145" i="77" s="1"/>
  <c r="M145" i="77"/>
  <c r="L145" i="77"/>
  <c r="P144" i="77"/>
  <c r="O144" i="77"/>
  <c r="Q144" i="77" s="1"/>
  <c r="L144" i="77"/>
  <c r="P143" i="77"/>
  <c r="O143" i="77"/>
  <c r="Q143" i="77" s="1"/>
  <c r="L143" i="77"/>
  <c r="P142" i="77"/>
  <c r="O142" i="77"/>
  <c r="Q142" i="77" s="1"/>
  <c r="L142" i="77"/>
  <c r="P141" i="77"/>
  <c r="O141" i="77"/>
  <c r="Q141" i="77" s="1"/>
  <c r="L141" i="77"/>
  <c r="P140" i="77"/>
  <c r="O140" i="77"/>
  <c r="Q140" i="77" s="1"/>
  <c r="L140" i="77"/>
  <c r="P139" i="77"/>
  <c r="O139" i="77"/>
  <c r="Q139" i="77" s="1"/>
  <c r="L139" i="77"/>
  <c r="P138" i="77"/>
  <c r="O138" i="77"/>
  <c r="Q138" i="77" s="1"/>
  <c r="L138" i="77"/>
  <c r="P137" i="77"/>
  <c r="O137" i="77"/>
  <c r="Q137" i="77" s="1"/>
  <c r="L137" i="77"/>
  <c r="P136" i="77"/>
  <c r="O136" i="77"/>
  <c r="Q136" i="77" s="1"/>
  <c r="L136" i="77"/>
  <c r="P135" i="77"/>
  <c r="O135" i="77"/>
  <c r="Q135" i="77" s="1"/>
  <c r="L135" i="77"/>
  <c r="P134" i="77"/>
  <c r="O134" i="77"/>
  <c r="Q134" i="77" s="1"/>
  <c r="L134" i="77"/>
  <c r="P133" i="77"/>
  <c r="O133" i="77"/>
  <c r="Q133" i="77" s="1"/>
  <c r="L133" i="77"/>
  <c r="P132" i="77"/>
  <c r="O132" i="77"/>
  <c r="Q132" i="77" s="1"/>
  <c r="L132" i="77"/>
  <c r="P131" i="77"/>
  <c r="O131" i="77"/>
  <c r="Q131" i="77" s="1"/>
  <c r="M131" i="77"/>
  <c r="L131" i="77"/>
  <c r="P130" i="77"/>
  <c r="O130" i="77"/>
  <c r="Q130" i="77" s="1"/>
  <c r="L130" i="77"/>
  <c r="P128" i="77"/>
  <c r="O128" i="77"/>
  <c r="Q128" i="77" s="1"/>
  <c r="L128" i="77"/>
  <c r="P127" i="77"/>
  <c r="O127" i="77"/>
  <c r="Q127" i="77" s="1"/>
  <c r="M127" i="77"/>
  <c r="L127" i="77"/>
  <c r="P126" i="77"/>
  <c r="O126" i="77"/>
  <c r="Q126" i="77" s="1"/>
  <c r="L126" i="77"/>
  <c r="P125" i="77"/>
  <c r="O125" i="77"/>
  <c r="Q125" i="77" s="1"/>
  <c r="M125" i="77"/>
  <c r="L125" i="77"/>
  <c r="P124" i="77"/>
  <c r="O124" i="77"/>
  <c r="Q124" i="77" s="1"/>
  <c r="M124" i="77"/>
  <c r="L124" i="77"/>
  <c r="P123" i="77"/>
  <c r="O123" i="77"/>
  <c r="Q123" i="77" s="1"/>
  <c r="M123" i="77"/>
  <c r="L123" i="77"/>
  <c r="P122" i="77"/>
  <c r="O122" i="77"/>
  <c r="Q122" i="77" s="1"/>
  <c r="M122" i="77"/>
  <c r="L122" i="77"/>
  <c r="P121" i="77"/>
  <c r="O121" i="77"/>
  <c r="Q121" i="77" s="1"/>
  <c r="M121" i="77"/>
  <c r="L121" i="77"/>
  <c r="P120" i="77"/>
  <c r="O120" i="77"/>
  <c r="Q120" i="77" s="1"/>
  <c r="M120" i="77"/>
  <c r="L120" i="77"/>
  <c r="P119" i="77"/>
  <c r="O119" i="77"/>
  <c r="Q119" i="77" s="1"/>
  <c r="M119" i="77"/>
  <c r="L119" i="77"/>
  <c r="P118" i="77"/>
  <c r="O118" i="77"/>
  <c r="Q118" i="77" s="1"/>
  <c r="M118" i="77"/>
  <c r="L118" i="77"/>
  <c r="P117" i="77"/>
  <c r="O117" i="77"/>
  <c r="Q117" i="77" s="1"/>
  <c r="M117" i="77"/>
  <c r="L117" i="77"/>
  <c r="P116" i="77"/>
  <c r="O116" i="77"/>
  <c r="Q116" i="77" s="1"/>
  <c r="M116" i="77"/>
  <c r="L116" i="77"/>
  <c r="P115" i="77"/>
  <c r="O115" i="77"/>
  <c r="Q115" i="77" s="1"/>
  <c r="L115" i="77"/>
  <c r="P114" i="77"/>
  <c r="O114" i="77"/>
  <c r="Q114" i="77" s="1"/>
  <c r="L114" i="77"/>
  <c r="P113" i="77"/>
  <c r="O113" i="77"/>
  <c r="Q113" i="77" s="1"/>
  <c r="M113" i="77"/>
  <c r="L113" i="77"/>
  <c r="P112" i="77"/>
  <c r="O112" i="77"/>
  <c r="Q112" i="77" s="1"/>
  <c r="L112" i="77"/>
  <c r="Q111" i="77"/>
  <c r="P111" i="77"/>
  <c r="O111" i="77"/>
  <c r="L111" i="77"/>
  <c r="P110" i="77"/>
  <c r="O110" i="77"/>
  <c r="Q110" i="77" s="1"/>
  <c r="L110" i="77"/>
  <c r="P109" i="77"/>
  <c r="O109" i="77"/>
  <c r="Q109" i="77" s="1"/>
  <c r="M109" i="77"/>
  <c r="L109" i="77"/>
  <c r="P108" i="77"/>
  <c r="O108" i="77"/>
  <c r="Q108" i="77" s="1"/>
  <c r="L108" i="77"/>
  <c r="P107" i="77"/>
  <c r="O107" i="77"/>
  <c r="Q107" i="77" s="1"/>
  <c r="L107" i="77"/>
  <c r="P106" i="77"/>
  <c r="O106" i="77"/>
  <c r="Q106" i="77" s="1"/>
  <c r="M106" i="77"/>
  <c r="L106" i="77"/>
  <c r="P105" i="77"/>
  <c r="O105" i="77"/>
  <c r="Q105" i="77" s="1"/>
  <c r="M105" i="77"/>
  <c r="L105" i="77"/>
  <c r="P104" i="77"/>
  <c r="O104" i="77"/>
  <c r="Q104" i="77" s="1"/>
  <c r="M104" i="77"/>
  <c r="L104" i="77"/>
  <c r="P103" i="77"/>
  <c r="O103" i="77"/>
  <c r="Q103" i="77" s="1"/>
  <c r="M103" i="77"/>
  <c r="L103" i="77"/>
  <c r="P102" i="77"/>
  <c r="O102" i="77"/>
  <c r="Q102" i="77" s="1"/>
  <c r="M102" i="77"/>
  <c r="L102" i="77"/>
  <c r="P101" i="77"/>
  <c r="O101" i="77"/>
  <c r="Q101" i="77" s="1"/>
  <c r="M101" i="77"/>
  <c r="L101" i="77"/>
  <c r="P100" i="77"/>
  <c r="O100" i="77"/>
  <c r="Q100" i="77" s="1"/>
  <c r="M100" i="77"/>
  <c r="L100" i="77"/>
  <c r="P99" i="77"/>
  <c r="O99" i="77"/>
  <c r="Q99" i="77" s="1"/>
  <c r="L99" i="77"/>
  <c r="P98" i="77"/>
  <c r="O98" i="77"/>
  <c r="Q98" i="77" s="1"/>
  <c r="L98" i="77"/>
  <c r="P97" i="77"/>
  <c r="O97" i="77"/>
  <c r="Q97" i="77" s="1"/>
  <c r="M97" i="77"/>
  <c r="L97" i="77"/>
  <c r="P96" i="77"/>
  <c r="O96" i="77"/>
  <c r="Q96" i="77" s="1"/>
  <c r="L96" i="77"/>
  <c r="P95" i="77"/>
  <c r="O95" i="77"/>
  <c r="Q95" i="77" s="1"/>
  <c r="L95" i="77"/>
  <c r="P94" i="77"/>
  <c r="O94" i="77"/>
  <c r="Q94" i="77" s="1"/>
  <c r="L94" i="77"/>
  <c r="Q93" i="77"/>
  <c r="P93" i="77"/>
  <c r="O93" i="77"/>
  <c r="L93" i="77"/>
  <c r="P92" i="77"/>
  <c r="O92" i="77"/>
  <c r="Q92" i="77" s="1"/>
  <c r="M92" i="77"/>
  <c r="L92" i="77"/>
  <c r="P91" i="77"/>
  <c r="O91" i="77"/>
  <c r="Q91" i="77" s="1"/>
  <c r="M91" i="77"/>
  <c r="L91" i="77"/>
  <c r="P90" i="77"/>
  <c r="O90" i="77"/>
  <c r="Q90" i="77" s="1"/>
  <c r="M90" i="77"/>
  <c r="L90" i="77"/>
  <c r="P89" i="77"/>
  <c r="O89" i="77"/>
  <c r="Q89" i="77" s="1"/>
  <c r="M89" i="77"/>
  <c r="L89" i="77"/>
  <c r="P88" i="77"/>
  <c r="O88" i="77"/>
  <c r="Q88" i="77" s="1"/>
  <c r="M88" i="77"/>
  <c r="L88" i="77"/>
  <c r="P87" i="77"/>
  <c r="O87" i="77"/>
  <c r="Q87" i="77" s="1"/>
  <c r="M87" i="77"/>
  <c r="L87" i="77"/>
  <c r="P86" i="77"/>
  <c r="O86" i="77"/>
  <c r="Q86" i="77" s="1"/>
  <c r="M86" i="77"/>
  <c r="L86" i="77"/>
  <c r="P85" i="77"/>
  <c r="O85" i="77"/>
  <c r="Q85" i="77" s="1"/>
  <c r="M85" i="77"/>
  <c r="L85" i="77"/>
  <c r="P84" i="77"/>
  <c r="O84" i="77"/>
  <c r="Q84" i="77" s="1"/>
  <c r="M84" i="77"/>
  <c r="L84" i="77"/>
  <c r="P83" i="77"/>
  <c r="O83" i="77"/>
  <c r="Q83" i="77" s="1"/>
  <c r="M83" i="77"/>
  <c r="L83" i="77"/>
  <c r="Q82" i="77"/>
  <c r="P82" i="77"/>
  <c r="O82" i="77"/>
  <c r="L82" i="77"/>
  <c r="P81" i="77"/>
  <c r="O81" i="77"/>
  <c r="Q81" i="77" s="1"/>
  <c r="L81" i="77"/>
  <c r="P80" i="77"/>
  <c r="O80" i="77"/>
  <c r="Q80" i="77" s="1"/>
  <c r="L80" i="77"/>
  <c r="P79" i="77"/>
  <c r="O79" i="77"/>
  <c r="Q79" i="77" s="1"/>
  <c r="L79" i="77"/>
  <c r="P78" i="77"/>
  <c r="O78" i="77"/>
  <c r="Q78" i="77" s="1"/>
  <c r="L78" i="77"/>
  <c r="P77" i="77"/>
  <c r="O77" i="77"/>
  <c r="Q77" i="77" s="1"/>
  <c r="L77" i="77"/>
  <c r="P76" i="77"/>
  <c r="O76" i="77"/>
  <c r="Q76" i="77" s="1"/>
  <c r="L76" i="77"/>
  <c r="P75" i="77"/>
  <c r="O75" i="77"/>
  <c r="Q75" i="77" s="1"/>
  <c r="L75" i="77"/>
  <c r="P74" i="77"/>
  <c r="O74" i="77"/>
  <c r="Q74" i="77" s="1"/>
  <c r="L74" i="77"/>
  <c r="P73" i="77"/>
  <c r="O73" i="77"/>
  <c r="Q73" i="77" s="1"/>
  <c r="L73" i="77"/>
  <c r="P72" i="77"/>
  <c r="O72" i="77"/>
  <c r="Q72" i="77" s="1"/>
  <c r="L72" i="77"/>
  <c r="Q71" i="77"/>
  <c r="P71" i="77"/>
  <c r="O71" i="77"/>
  <c r="M71" i="77"/>
  <c r="L71" i="77"/>
  <c r="P70" i="77"/>
  <c r="O70" i="77"/>
  <c r="Q70" i="77" s="1"/>
  <c r="L70" i="77"/>
  <c r="P69" i="77"/>
  <c r="O69" i="77"/>
  <c r="Q69" i="77" s="1"/>
  <c r="L69" i="77"/>
  <c r="P68" i="77"/>
  <c r="O68" i="77"/>
  <c r="Q68" i="77" s="1"/>
  <c r="L68" i="77"/>
  <c r="P67" i="77"/>
  <c r="O67" i="77"/>
  <c r="Q67" i="77" s="1"/>
  <c r="M67" i="77"/>
  <c r="L67" i="77"/>
  <c r="P66" i="77"/>
  <c r="O66" i="77"/>
  <c r="Q66" i="77" s="1"/>
  <c r="M66" i="77"/>
  <c r="L66" i="77"/>
  <c r="P65" i="77"/>
  <c r="O65" i="77"/>
  <c r="Q65" i="77" s="1"/>
  <c r="M65" i="77"/>
  <c r="L65" i="77"/>
  <c r="P64" i="77"/>
  <c r="O64" i="77"/>
  <c r="Q64" i="77" s="1"/>
  <c r="L64" i="77"/>
  <c r="Q63" i="77"/>
  <c r="P63" i="77"/>
  <c r="O63" i="77"/>
  <c r="M63" i="77"/>
  <c r="L63" i="77"/>
  <c r="P62" i="77"/>
  <c r="O62" i="77"/>
  <c r="Q62" i="77" s="1"/>
  <c r="M62" i="77"/>
  <c r="L62" i="77"/>
  <c r="P61" i="77"/>
  <c r="O61" i="77"/>
  <c r="Q61" i="77" s="1"/>
  <c r="M61" i="77"/>
  <c r="L61" i="77"/>
  <c r="P60" i="77"/>
  <c r="O60" i="77"/>
  <c r="Q60" i="77" s="1"/>
  <c r="M60" i="77"/>
  <c r="L60" i="77"/>
  <c r="P59" i="77"/>
  <c r="O59" i="77"/>
  <c r="Q59" i="77" s="1"/>
  <c r="L59" i="77"/>
  <c r="P58" i="77"/>
  <c r="O58" i="77"/>
  <c r="Q58" i="77" s="1"/>
  <c r="M58" i="77"/>
  <c r="L58" i="77"/>
  <c r="P57" i="77"/>
  <c r="O57" i="77"/>
  <c r="Q57" i="77" s="1"/>
  <c r="M57" i="77"/>
  <c r="L57" i="77"/>
  <c r="P56" i="77"/>
  <c r="O56" i="77"/>
  <c r="Q56" i="77" s="1"/>
  <c r="L56" i="77"/>
  <c r="P55" i="77"/>
  <c r="O55" i="77"/>
  <c r="Q55" i="77" s="1"/>
  <c r="M55" i="77"/>
  <c r="L55" i="77"/>
  <c r="P54" i="77"/>
  <c r="O54" i="77"/>
  <c r="Q54" i="77" s="1"/>
  <c r="M54" i="77"/>
  <c r="L54" i="77"/>
  <c r="P53" i="77"/>
  <c r="O53" i="77"/>
  <c r="Q53" i="77" s="1"/>
  <c r="L53" i="77"/>
  <c r="P52" i="77"/>
  <c r="O52" i="77"/>
  <c r="Q52" i="77" s="1"/>
  <c r="L52" i="77"/>
  <c r="P51" i="77"/>
  <c r="O51" i="77"/>
  <c r="Q51" i="77" s="1"/>
  <c r="L51" i="77"/>
  <c r="P50" i="77"/>
  <c r="O50" i="77"/>
  <c r="Q50" i="77" s="1"/>
  <c r="L50" i="77"/>
  <c r="P49" i="77"/>
  <c r="O49" i="77"/>
  <c r="Q49" i="77" s="1"/>
  <c r="M49" i="77"/>
  <c r="L49" i="77"/>
  <c r="P48" i="77"/>
  <c r="O48" i="77"/>
  <c r="Q48" i="77" s="1"/>
  <c r="L48" i="77"/>
  <c r="P47" i="77"/>
  <c r="O47" i="77"/>
  <c r="Q47" i="77" s="1"/>
  <c r="L47" i="77"/>
  <c r="P46" i="77"/>
  <c r="O46" i="77"/>
  <c r="Q46" i="77" s="1"/>
  <c r="L46" i="77"/>
  <c r="P45" i="77"/>
  <c r="O45" i="77"/>
  <c r="Q45" i="77" s="1"/>
  <c r="M45" i="77"/>
  <c r="L45" i="77"/>
  <c r="P44" i="77"/>
  <c r="O44" i="77"/>
  <c r="Q44" i="77" s="1"/>
  <c r="L44" i="77"/>
  <c r="P43" i="77"/>
  <c r="O43" i="77"/>
  <c r="Q43" i="77" s="1"/>
  <c r="M43" i="77"/>
  <c r="L43" i="77"/>
  <c r="P42" i="77"/>
  <c r="O42" i="77"/>
  <c r="Q42" i="77" s="1"/>
  <c r="L42" i="77"/>
  <c r="P41" i="77"/>
  <c r="O41" i="77"/>
  <c r="Q41" i="77" s="1"/>
  <c r="L41" i="77"/>
  <c r="P40" i="77"/>
  <c r="O40" i="77"/>
  <c r="Q40" i="77" s="1"/>
  <c r="L40" i="77"/>
  <c r="P39" i="77"/>
  <c r="O39" i="77"/>
  <c r="Q39" i="77" s="1"/>
  <c r="L39" i="77"/>
  <c r="P38" i="77"/>
  <c r="O38" i="77"/>
  <c r="Q38" i="77" s="1"/>
  <c r="M38" i="77"/>
  <c r="L38" i="77"/>
  <c r="P37" i="77"/>
  <c r="O37" i="77"/>
  <c r="Q37" i="77" s="1"/>
  <c r="L37" i="77"/>
  <c r="P36" i="77"/>
  <c r="O36" i="77"/>
  <c r="Q36" i="77" s="1"/>
  <c r="L36" i="77"/>
  <c r="Q35" i="77"/>
  <c r="P35" i="77"/>
  <c r="O35" i="77"/>
  <c r="L35" i="77"/>
  <c r="P34" i="77"/>
  <c r="O34" i="77"/>
  <c r="Q34" i="77" s="1"/>
  <c r="M34" i="77"/>
  <c r="L34" i="77"/>
  <c r="P33" i="77"/>
  <c r="O33" i="77"/>
  <c r="Q33" i="77" s="1"/>
  <c r="L33" i="77"/>
  <c r="P32" i="77"/>
  <c r="O32" i="77"/>
  <c r="Q32" i="77" s="1"/>
  <c r="M32" i="77"/>
  <c r="L32" i="77"/>
  <c r="P31" i="77"/>
  <c r="O31" i="77"/>
  <c r="Q31" i="77" s="1"/>
  <c r="M31" i="77"/>
  <c r="L31" i="77"/>
  <c r="P30" i="77"/>
  <c r="O30" i="77"/>
  <c r="Q30" i="77" s="1"/>
  <c r="M30" i="77"/>
  <c r="L30" i="77"/>
  <c r="P29" i="77"/>
  <c r="O29" i="77"/>
  <c r="Q29" i="77" s="1"/>
  <c r="M29" i="77"/>
  <c r="L29" i="77"/>
  <c r="P28" i="77"/>
  <c r="O28" i="77"/>
  <c r="Q28" i="77" s="1"/>
  <c r="L28" i="77"/>
  <c r="P27" i="77"/>
  <c r="O27" i="77"/>
  <c r="Q27" i="77" s="1"/>
  <c r="L27" i="77"/>
  <c r="P26" i="77"/>
  <c r="O26" i="77"/>
  <c r="Q26" i="77" s="1"/>
  <c r="L26" i="77"/>
  <c r="P25" i="77"/>
  <c r="O25" i="77"/>
  <c r="Q25" i="77" s="1"/>
  <c r="M25" i="77"/>
  <c r="L25" i="77"/>
  <c r="P24" i="77"/>
  <c r="O24" i="77"/>
  <c r="Q24" i="77" s="1"/>
  <c r="L24" i="77"/>
  <c r="P23" i="77"/>
  <c r="O23" i="77"/>
  <c r="Q23" i="77" s="1"/>
  <c r="L23" i="77"/>
  <c r="P22" i="77"/>
  <c r="O22" i="77"/>
  <c r="Q22" i="77" s="1"/>
  <c r="L22" i="77"/>
  <c r="Q21" i="77"/>
  <c r="P21" i="77"/>
  <c r="O21" i="77"/>
  <c r="M21" i="77"/>
  <c r="L21" i="77"/>
  <c r="P20" i="77"/>
  <c r="O20" i="77"/>
  <c r="Q20" i="77" s="1"/>
  <c r="L20" i="77"/>
  <c r="P19" i="77"/>
  <c r="O19" i="77"/>
  <c r="Q19" i="77" s="1"/>
  <c r="L19" i="77"/>
  <c r="P18" i="77"/>
  <c r="O18" i="77"/>
  <c r="Q18" i="77" s="1"/>
  <c r="L18" i="77"/>
  <c r="P17" i="77"/>
  <c r="O17" i="77"/>
  <c r="Q17" i="77" s="1"/>
  <c r="L17" i="77"/>
  <c r="P16" i="77"/>
  <c r="O16" i="77"/>
  <c r="Q16" i="77" s="1"/>
  <c r="L16" i="77"/>
  <c r="P15" i="77"/>
  <c r="O15" i="77"/>
  <c r="Q15" i="77" s="1"/>
  <c r="L15" i="77"/>
  <c r="P14" i="77"/>
  <c r="O14" i="77"/>
  <c r="Q14" i="77" s="1"/>
  <c r="L14" i="77"/>
  <c r="P13" i="77"/>
  <c r="O13" i="77"/>
  <c r="Q13" i="77" s="1"/>
  <c r="M13" i="77"/>
  <c r="L13" i="77"/>
  <c r="P12" i="77"/>
  <c r="O12" i="77"/>
  <c r="Q12" i="77" s="1"/>
  <c r="L12" i="77"/>
  <c r="P11" i="77"/>
  <c r="O11" i="77"/>
  <c r="Q11" i="77" s="1"/>
  <c r="M11" i="77"/>
  <c r="L11" i="77"/>
  <c r="P10" i="77"/>
  <c r="O10" i="77"/>
  <c r="Q10" i="77" s="1"/>
  <c r="L10" i="77"/>
  <c r="P9" i="77"/>
  <c r="O9" i="77"/>
  <c r="Q9" i="77" s="1"/>
  <c r="L9" i="77"/>
  <c r="Q8" i="77"/>
  <c r="P8" i="77"/>
  <c r="O8" i="77"/>
  <c r="L8" i="77"/>
  <c r="P7" i="77"/>
  <c r="O7" i="77"/>
  <c r="Q7" i="77" s="1"/>
  <c r="L7" i="77"/>
  <c r="P6" i="77"/>
  <c r="O6" i="77"/>
  <c r="Q6" i="77" s="1"/>
  <c r="L6" i="77"/>
  <c r="P5" i="77"/>
  <c r="O5" i="77"/>
  <c r="Q5" i="77" s="1"/>
  <c r="M5" i="77"/>
  <c r="L5" i="77"/>
  <c r="AA12" i="78" l="1"/>
  <c r="R6" i="78"/>
  <c r="AA13" i="78"/>
  <c r="AA19" i="78"/>
  <c r="AA15" i="78"/>
  <c r="AA16" i="78"/>
  <c r="R12" i="78"/>
  <c r="R11" i="78"/>
  <c r="AA8" i="78"/>
  <c r="AA6" i="78"/>
  <c r="AH18" i="78"/>
  <c r="AI18" i="78" s="1"/>
  <c r="Z18" i="78"/>
  <c r="AE18" i="78"/>
  <c r="AF18" i="78" s="1"/>
  <c r="AG18" i="78" s="1"/>
  <c r="AH16" i="78"/>
  <c r="AI16" i="78" s="1"/>
  <c r="Z16" i="78"/>
  <c r="AE16" i="78"/>
  <c r="Z19" i="78"/>
  <c r="Z17" i="78"/>
  <c r="Z15" i="78"/>
  <c r="AH19" i="78"/>
  <c r="AI19" i="78" s="1"/>
  <c r="AH17" i="78"/>
  <c r="AI17" i="78" s="1"/>
  <c r="AH15" i="78"/>
  <c r="AI15" i="78" s="1"/>
  <c r="AF12" i="78"/>
  <c r="AG12" i="78" s="1"/>
  <c r="AJ12" i="78" s="1"/>
  <c r="AF13" i="78"/>
  <c r="AG13" i="78" s="1"/>
  <c r="AJ13" i="78" s="1"/>
  <c r="AH7" i="78"/>
  <c r="AI7" i="78" s="1"/>
  <c r="Z7" i="78"/>
  <c r="AE7" i="78"/>
  <c r="AF7" i="78" s="1"/>
  <c r="AG7" i="78" s="1"/>
  <c r="AH13" i="78"/>
  <c r="AI13" i="78" s="1"/>
  <c r="Z13" i="78"/>
  <c r="AH14" i="78"/>
  <c r="AI14" i="78" s="1"/>
  <c r="Z14" i="78"/>
  <c r="AE14" i="78"/>
  <c r="AH12" i="78"/>
  <c r="AI12" i="78" s="1"/>
  <c r="Z12" i="78"/>
  <c r="Z8" i="78"/>
  <c r="AE8" i="78"/>
  <c r="AF8" i="78" s="1"/>
  <c r="AG8" i="78" s="1"/>
  <c r="AJ8" i="78" s="1"/>
  <c r="AH5" i="78"/>
  <c r="AI5" i="78" s="1"/>
  <c r="Z5" i="78"/>
  <c r="AE3" i="78"/>
  <c r="AH3" i="78"/>
  <c r="AI3" i="78" s="1"/>
  <c r="Z3" i="78"/>
  <c r="AE11" i="78"/>
  <c r="AH11" i="78"/>
  <c r="AI11" i="78" s="1"/>
  <c r="AH6" i="78"/>
  <c r="AI6" i="78" s="1"/>
  <c r="Z6" i="78"/>
  <c r="AE6" i="78"/>
  <c r="AE10" i="78"/>
  <c r="AF10" i="78" s="1"/>
  <c r="AG10" i="78" s="1"/>
  <c r="Z10" i="78"/>
  <c r="AE9" i="78"/>
  <c r="AH9" i="78"/>
  <c r="AI9" i="78" s="1"/>
  <c r="AA7" i="78"/>
  <c r="AJ7" i="78" s="1"/>
  <c r="AE4" i="78"/>
  <c r="AH4" i="78"/>
  <c r="AI4" i="78" s="1"/>
  <c r="Z4" i="78"/>
  <c r="AR5" i="78"/>
  <c r="C9" i="78"/>
  <c r="AR9" i="78"/>
  <c r="AR13" i="78"/>
  <c r="AR6" i="78"/>
  <c r="AR10" i="78"/>
  <c r="AR14" i="78"/>
  <c r="AR3" i="78"/>
  <c r="AR7" i="78"/>
  <c r="AR11" i="78"/>
  <c r="AM4" i="78"/>
  <c r="X4" i="78" s="1"/>
  <c r="AA4" i="78" s="1"/>
  <c r="AR4" i="78"/>
  <c r="C8" i="78"/>
  <c r="AR8" i="78"/>
  <c r="C12" i="78"/>
  <c r="AR12" i="78"/>
  <c r="C6" i="78"/>
  <c r="AM10" i="78"/>
  <c r="X10" i="78" s="1"/>
  <c r="C7" i="78"/>
  <c r="C11" i="78"/>
  <c r="AM3" i="78"/>
  <c r="X3" i="78" s="1"/>
  <c r="R3" i="78" s="1"/>
  <c r="C3" i="78"/>
  <c r="C4" i="78"/>
  <c r="C5" i="78"/>
  <c r="C14" i="78"/>
  <c r="C13" i="78"/>
  <c r="AM14" i="78"/>
  <c r="X14" i="78" s="1"/>
  <c r="AA14" i="78" s="1"/>
  <c r="AM9" i="78"/>
  <c r="X9" i="78" s="1"/>
  <c r="C10" i="78"/>
  <c r="S311" i="77"/>
  <c r="S351" i="77"/>
  <c r="S391" i="77"/>
  <c r="S431" i="77"/>
  <c r="S526" i="77"/>
  <c r="S567" i="77"/>
  <c r="S607" i="77"/>
  <c r="S620" i="77"/>
  <c r="S638" i="77"/>
  <c r="S651" i="77"/>
  <c r="S659" i="77"/>
  <c r="S667" i="77"/>
  <c r="S675" i="77"/>
  <c r="S683" i="77"/>
  <c r="S691" i="77"/>
  <c r="S284" i="77"/>
  <c r="S364" i="77"/>
  <c r="S540" i="77"/>
  <c r="S446" i="77"/>
  <c r="S486" i="77"/>
  <c r="S699" i="77"/>
  <c r="S707" i="77"/>
  <c r="S715" i="77"/>
  <c r="S296" i="77"/>
  <c r="S336" i="77"/>
  <c r="S472" i="77"/>
  <c r="S512" i="77"/>
  <c r="S49" i="77"/>
  <c r="S65" i="77"/>
  <c r="S81" i="77"/>
  <c r="S97" i="77"/>
  <c r="S113" i="77"/>
  <c r="S129" i="77"/>
  <c r="S145" i="77"/>
  <c r="S161" i="77"/>
  <c r="S177" i="77"/>
  <c r="S193" i="77"/>
  <c r="S209" i="77"/>
  <c r="S225" i="77"/>
  <c r="S241" i="77"/>
  <c r="S257" i="77"/>
  <c r="S273" i="77"/>
  <c r="S289" i="77"/>
  <c r="S305" i="77"/>
  <c r="S321" i="77"/>
  <c r="S337" i="77"/>
  <c r="S353" i="77"/>
  <c r="S369" i="77"/>
  <c r="S385" i="77"/>
  <c r="S401" i="77"/>
  <c r="S417" i="77"/>
  <c r="S433" i="77"/>
  <c r="S449" i="77"/>
  <c r="S465" i="77"/>
  <c r="S481" i="77"/>
  <c r="S497" i="77"/>
  <c r="S513" i="77"/>
  <c r="S529" i="77"/>
  <c r="S545" i="77"/>
  <c r="S552" i="77"/>
  <c r="S561" i="77"/>
  <c r="S576" i="77"/>
  <c r="S577" i="77"/>
  <c r="S592" i="77"/>
  <c r="S593" i="77"/>
  <c r="S616" i="77"/>
  <c r="S632" i="77"/>
  <c r="S657" i="77"/>
  <c r="S665" i="77"/>
  <c r="S673" i="77"/>
  <c r="S681" i="77"/>
  <c r="S689" i="77"/>
  <c r="S697" i="77"/>
  <c r="S705" i="77"/>
  <c r="S713" i="77"/>
  <c r="S721" i="77"/>
  <c r="S729" i="77"/>
  <c r="S737" i="77"/>
  <c r="S745" i="77"/>
  <c r="S752" i="77"/>
  <c r="S753" i="77"/>
  <c r="S758" i="77"/>
  <c r="S760" i="77"/>
  <c r="S761" i="77"/>
  <c r="S323" i="77"/>
  <c r="S379" i="77"/>
  <c r="S403" i="77"/>
  <c r="S459" i="77"/>
  <c r="S579" i="77"/>
  <c r="R24" i="77"/>
  <c r="S44" i="77"/>
  <c r="S60" i="77"/>
  <c r="S108" i="77"/>
  <c r="S190" i="77"/>
  <c r="S230" i="77"/>
  <c r="S270" i="77"/>
  <c r="S39" i="77"/>
  <c r="S47" i="77"/>
  <c r="S55" i="77"/>
  <c r="S63" i="77"/>
  <c r="S71" i="77"/>
  <c r="S79" i="77"/>
  <c r="S87" i="77"/>
  <c r="S95" i="77"/>
  <c r="S103" i="77"/>
  <c r="S111" i="77"/>
  <c r="S119" i="77"/>
  <c r="S127" i="77"/>
  <c r="S135" i="77"/>
  <c r="S143" i="77"/>
  <c r="S151" i="77"/>
  <c r="S159" i="77"/>
  <c r="S167" i="77"/>
  <c r="S175" i="77"/>
  <c r="S183" i="77"/>
  <c r="S191" i="77"/>
  <c r="S199" i="77"/>
  <c r="S207" i="77"/>
  <c r="S215" i="77"/>
  <c r="S223" i="77"/>
  <c r="S231" i="77"/>
  <c r="S239" i="77"/>
  <c r="S24" i="77"/>
  <c r="S40" i="77"/>
  <c r="S80" i="77"/>
  <c r="S216" i="77"/>
  <c r="S256" i="77"/>
  <c r="S35" i="77"/>
  <c r="S43" i="77"/>
  <c r="S51" i="77"/>
  <c r="S59" i="77"/>
  <c r="S67" i="77"/>
  <c r="S75" i="77"/>
  <c r="S123" i="77"/>
  <c r="S147" i="77"/>
  <c r="S203" i="77"/>
  <c r="S76" i="77"/>
  <c r="S92" i="77"/>
  <c r="S124" i="77"/>
  <c r="S140" i="77"/>
  <c r="S156" i="77"/>
  <c r="S172" i="77"/>
  <c r="S188" i="77"/>
  <c r="S204" i="77"/>
  <c r="S220" i="77"/>
  <c r="S236" i="77"/>
  <c r="S252" i="77"/>
  <c r="S268" i="77"/>
  <c r="S300" i="77"/>
  <c r="S316" i="77"/>
  <c r="S332" i="77"/>
  <c r="S348" i="77"/>
  <c r="S380" i="77"/>
  <c r="S396" i="77"/>
  <c r="S412" i="77"/>
  <c r="S428" i="77"/>
  <c r="S444" i="77"/>
  <c r="S460" i="77"/>
  <c r="S476" i="77"/>
  <c r="S492" i="77"/>
  <c r="S508" i="77"/>
  <c r="S524" i="77"/>
  <c r="S556" i="77"/>
  <c r="S572" i="77"/>
  <c r="S588" i="77"/>
  <c r="S604" i="77"/>
  <c r="S612" i="77"/>
  <c r="S644" i="77"/>
  <c r="S652" i="77"/>
  <c r="S660" i="77"/>
  <c r="S668" i="77"/>
  <c r="S676" i="77"/>
  <c r="S684" i="77"/>
  <c r="S692" i="77"/>
  <c r="S700" i="77"/>
  <c r="S708" i="77"/>
  <c r="S716" i="77"/>
  <c r="S724" i="77"/>
  <c r="S732" i="77"/>
  <c r="S653" i="77"/>
  <c r="S661" i="77"/>
  <c r="S669" i="77"/>
  <c r="S677" i="77"/>
  <c r="S685" i="77"/>
  <c r="S693" i="77"/>
  <c r="S701" i="77"/>
  <c r="S709" i="77"/>
  <c r="S38" i="77"/>
  <c r="S46" i="77"/>
  <c r="S62" i="77"/>
  <c r="S70" i="77"/>
  <c r="S78" i="77"/>
  <c r="S94" i="77"/>
  <c r="S102" i="77"/>
  <c r="S110" i="77"/>
  <c r="S126" i="77"/>
  <c r="S134" i="77"/>
  <c r="S142" i="77"/>
  <c r="S158" i="77"/>
  <c r="S166" i="77"/>
  <c r="S174" i="77"/>
  <c r="S198" i="77"/>
  <c r="S206" i="77"/>
  <c r="S222" i="77"/>
  <c r="S238" i="77"/>
  <c r="S254" i="77"/>
  <c r="S262" i="77"/>
  <c r="S286" i="77"/>
  <c r="S294" i="77"/>
  <c r="S302" i="77"/>
  <c r="S318" i="77"/>
  <c r="S326" i="77"/>
  <c r="S334" i="77"/>
  <c r="S350" i="77"/>
  <c r="S358" i="77"/>
  <c r="S366" i="77"/>
  <c r="S382" i="77"/>
  <c r="S390" i="77"/>
  <c r="S398" i="77"/>
  <c r="S414" i="77"/>
  <c r="S422" i="77"/>
  <c r="S430" i="77"/>
  <c r="S454" i="77"/>
  <c r="S462" i="77"/>
  <c r="S478" i="77"/>
  <c r="S494" i="77"/>
  <c r="S510" i="77"/>
  <c r="S518" i="77"/>
  <c r="S542" i="77"/>
  <c r="S558" i="77"/>
  <c r="S574" i="77"/>
  <c r="S582" i="77"/>
  <c r="S606" i="77"/>
  <c r="S614" i="77"/>
  <c r="S630" i="77"/>
  <c r="S646" i="77"/>
  <c r="S654" i="77"/>
  <c r="S662" i="77"/>
  <c r="S670" i="77"/>
  <c r="S678" i="77"/>
  <c r="S686" i="77"/>
  <c r="S694" i="77"/>
  <c r="S702" i="77"/>
  <c r="S710" i="77"/>
  <c r="S247" i="77"/>
  <c r="S255" i="77"/>
  <c r="S263" i="77"/>
  <c r="S271" i="77"/>
  <c r="S279" i="77"/>
  <c r="S287" i="77"/>
  <c r="S295" i="77"/>
  <c r="S303" i="77"/>
  <c r="S319" i="77"/>
  <c r="S327" i="77"/>
  <c r="S335" i="77"/>
  <c r="S343" i="77"/>
  <c r="S359" i="77"/>
  <c r="S367" i="77"/>
  <c r="S375" i="77"/>
  <c r="S383" i="77"/>
  <c r="S399" i="77"/>
  <c r="S407" i="77"/>
  <c r="S415" i="77"/>
  <c r="S423" i="77"/>
  <c r="S439" i="77"/>
  <c r="S447" i="77"/>
  <c r="S455" i="77"/>
  <c r="S463" i="77"/>
  <c r="S471" i="77"/>
  <c r="S479" i="77"/>
  <c r="S487" i="77"/>
  <c r="S495" i="77"/>
  <c r="S503" i="77"/>
  <c r="S511" i="77"/>
  <c r="S519" i="77"/>
  <c r="S527" i="77"/>
  <c r="S535" i="77"/>
  <c r="S543" i="77"/>
  <c r="S550" i="77"/>
  <c r="S551" i="77"/>
  <c r="S559" i="77"/>
  <c r="S575" i="77"/>
  <c r="S583" i="77"/>
  <c r="S590" i="77"/>
  <c r="S591" i="77"/>
  <c r="S599" i="77"/>
  <c r="S615" i="77"/>
  <c r="S623" i="77"/>
  <c r="S631" i="77"/>
  <c r="S639" i="77"/>
  <c r="S647" i="77"/>
  <c r="S655" i="77"/>
  <c r="S663" i="77"/>
  <c r="S671" i="77"/>
  <c r="S679" i="77"/>
  <c r="S687" i="77"/>
  <c r="S695" i="77"/>
  <c r="S703" i="77"/>
  <c r="S711" i="77"/>
  <c r="S717" i="77"/>
  <c r="S718" i="77"/>
  <c r="S719" i="77"/>
  <c r="S723" i="77"/>
  <c r="S725" i="77"/>
  <c r="S726" i="77"/>
  <c r="S727" i="77"/>
  <c r="S731" i="77"/>
  <c r="S733" i="77"/>
  <c r="S734" i="77"/>
  <c r="S735" i="77"/>
  <c r="S739" i="77"/>
  <c r="S741" i="77"/>
  <c r="S742" i="77"/>
  <c r="S743" i="77"/>
  <c r="S746" i="77"/>
  <c r="S749" i="77"/>
  <c r="S750" i="77"/>
  <c r="S751" i="77"/>
  <c r="S755" i="77"/>
  <c r="S757" i="77"/>
  <c r="S759" i="77"/>
  <c r="S765" i="77"/>
  <c r="S48" i="77"/>
  <c r="S56" i="77"/>
  <c r="S64" i="77"/>
  <c r="S72" i="77"/>
  <c r="S88" i="77"/>
  <c r="S96" i="77"/>
  <c r="S104" i="77"/>
  <c r="S112" i="77"/>
  <c r="S120" i="77"/>
  <c r="S128" i="77"/>
  <c r="S136" i="77"/>
  <c r="S144" i="77"/>
  <c r="S152" i="77"/>
  <c r="S160" i="77"/>
  <c r="S168" i="77"/>
  <c r="S176" i="77"/>
  <c r="S184" i="77"/>
  <c r="S192" i="77"/>
  <c r="S200" i="77"/>
  <c r="S208" i="77"/>
  <c r="S224" i="77"/>
  <c r="S232" i="77"/>
  <c r="S240" i="77"/>
  <c r="S248" i="77"/>
  <c r="S264" i="77"/>
  <c r="S272" i="77"/>
  <c r="S280" i="77"/>
  <c r="S288" i="77"/>
  <c r="S304" i="77"/>
  <c r="S312" i="77"/>
  <c r="S320" i="77"/>
  <c r="S328" i="77"/>
  <c r="S344" i="77"/>
  <c r="S352" i="77"/>
  <c r="S360" i="77"/>
  <c r="S368" i="77"/>
  <c r="S376" i="77"/>
  <c r="S384" i="77"/>
  <c r="S392" i="77"/>
  <c r="S400" i="77"/>
  <c r="S408" i="77"/>
  <c r="S416" i="77"/>
  <c r="S424" i="77"/>
  <c r="S432" i="77"/>
  <c r="S440" i="77"/>
  <c r="S448" i="77"/>
  <c r="S456" i="77"/>
  <c r="S464" i="77"/>
  <c r="S480" i="77"/>
  <c r="S488" i="77"/>
  <c r="S496" i="77"/>
  <c r="S504" i="77"/>
  <c r="S520" i="77"/>
  <c r="S528" i="77"/>
  <c r="S536" i="77"/>
  <c r="S544" i="77"/>
  <c r="S560" i="77"/>
  <c r="S568" i="77"/>
  <c r="S584" i="77"/>
  <c r="S600" i="77"/>
  <c r="S608" i="77"/>
  <c r="S624" i="77"/>
  <c r="S640" i="77"/>
  <c r="S648" i="77"/>
  <c r="S656" i="77"/>
  <c r="S664" i="77"/>
  <c r="S672" i="77"/>
  <c r="S680" i="77"/>
  <c r="S688" i="77"/>
  <c r="S696" i="77"/>
  <c r="S704" i="77"/>
  <c r="S712" i="77"/>
  <c r="S720" i="77"/>
  <c r="S728" i="77"/>
  <c r="S736" i="77"/>
  <c r="S744" i="77"/>
  <c r="S658" i="77"/>
  <c r="S666" i="77"/>
  <c r="S674" i="77"/>
  <c r="S682" i="77"/>
  <c r="S690" i="77"/>
  <c r="S698" i="77"/>
  <c r="S706" i="77"/>
  <c r="S714" i="77"/>
  <c r="S722" i="77"/>
  <c r="S730" i="77"/>
  <c r="S738" i="77"/>
  <c r="S754" i="77"/>
  <c r="S762" i="77"/>
  <c r="S83" i="77"/>
  <c r="S91" i="77"/>
  <c r="S99" i="77"/>
  <c r="S107" i="77"/>
  <c r="S115" i="77"/>
  <c r="S131" i="77"/>
  <c r="S139" i="77"/>
  <c r="S155" i="77"/>
  <c r="S163" i="77"/>
  <c r="S171" i="77"/>
  <c r="S179" i="77"/>
  <c r="S187" i="77"/>
  <c r="S195" i="77"/>
  <c r="S211" i="77"/>
  <c r="S219" i="77"/>
  <c r="S227" i="77"/>
  <c r="S235" i="77"/>
  <c r="S243" i="77"/>
  <c r="S251" i="77"/>
  <c r="S259" i="77"/>
  <c r="S267" i="77"/>
  <c r="S275" i="77"/>
  <c r="S283" i="77"/>
  <c r="S291" i="77"/>
  <c r="S299" i="77"/>
  <c r="S307" i="77"/>
  <c r="S315" i="77"/>
  <c r="S331" i="77"/>
  <c r="S339" i="77"/>
  <c r="S347" i="77"/>
  <c r="S355" i="77"/>
  <c r="S363" i="77"/>
  <c r="S371" i="77"/>
  <c r="S387" i="77"/>
  <c r="S395" i="77"/>
  <c r="S411" i="77"/>
  <c r="S419" i="77"/>
  <c r="S427" i="77"/>
  <c r="S435" i="77"/>
  <c r="S443" i="77"/>
  <c r="S451" i="77"/>
  <c r="S467" i="77"/>
  <c r="S475" i="77"/>
  <c r="S483" i="77"/>
  <c r="S491" i="77"/>
  <c r="S499" i="77"/>
  <c r="S507" i="77"/>
  <c r="S515" i="77"/>
  <c r="S523" i="77"/>
  <c r="S531" i="77"/>
  <c r="S539" i="77"/>
  <c r="S547" i="77"/>
  <c r="S555" i="77"/>
  <c r="S563" i="77"/>
  <c r="S571" i="77"/>
  <c r="S587" i="77"/>
  <c r="S595" i="77"/>
  <c r="S603" i="77"/>
  <c r="S611" i="77"/>
  <c r="S619" i="77"/>
  <c r="S627" i="77"/>
  <c r="S635" i="77"/>
  <c r="S643" i="77"/>
  <c r="S747" i="77"/>
  <c r="S763" i="77"/>
  <c r="S36" i="77"/>
  <c r="S52" i="77"/>
  <c r="S68" i="77"/>
  <c r="S84" i="77"/>
  <c r="S100" i="77"/>
  <c r="S116" i="77"/>
  <c r="S132" i="77"/>
  <c r="S148" i="77"/>
  <c r="S164" i="77"/>
  <c r="S180" i="77"/>
  <c r="S196" i="77"/>
  <c r="S212" i="77"/>
  <c r="S228" i="77"/>
  <c r="S244" i="77"/>
  <c r="S260" i="77"/>
  <c r="S276" i="77"/>
  <c r="S37" i="77"/>
  <c r="S45" i="77"/>
  <c r="S53" i="77"/>
  <c r="S61" i="77"/>
  <c r="S69" i="77"/>
  <c r="S77" i="77"/>
  <c r="S85" i="77"/>
  <c r="S93" i="77"/>
  <c r="S101" i="77"/>
  <c r="S109" i="77"/>
  <c r="S117" i="77"/>
  <c r="S125" i="77"/>
  <c r="S133" i="77"/>
  <c r="S141" i="77"/>
  <c r="S149" i="77"/>
  <c r="S157" i="77"/>
  <c r="S165" i="77"/>
  <c r="S173" i="77"/>
  <c r="S181" i="77"/>
  <c r="S189" i="77"/>
  <c r="S197" i="77"/>
  <c r="S205" i="77"/>
  <c r="S213" i="77"/>
  <c r="S221" i="77"/>
  <c r="S229" i="77"/>
  <c r="S237" i="77"/>
  <c r="S245" i="77"/>
  <c r="S253" i="77"/>
  <c r="S261" i="77"/>
  <c r="S269" i="77"/>
  <c r="S277" i="77"/>
  <c r="S285" i="77"/>
  <c r="S293" i="77"/>
  <c r="S301" i="77"/>
  <c r="S309" i="77"/>
  <c r="S317" i="77"/>
  <c r="S325" i="77"/>
  <c r="S333" i="77"/>
  <c r="S341" i="77"/>
  <c r="S349" i="77"/>
  <c r="S357" i="77"/>
  <c r="S365" i="77"/>
  <c r="S373" i="77"/>
  <c r="S381" i="77"/>
  <c r="S389" i="77"/>
  <c r="S397" i="77"/>
  <c r="S405" i="77"/>
  <c r="S413" i="77"/>
  <c r="S421" i="77"/>
  <c r="S429" i="77"/>
  <c r="S437" i="77"/>
  <c r="S445" i="77"/>
  <c r="S453" i="77"/>
  <c r="S461" i="77"/>
  <c r="S469" i="77"/>
  <c r="S477" i="77"/>
  <c r="S485" i="77"/>
  <c r="S493" i="77"/>
  <c r="S501" i="77"/>
  <c r="S509" i="77"/>
  <c r="S517" i="77"/>
  <c r="S525" i="77"/>
  <c r="S533" i="77"/>
  <c r="S541" i="77"/>
  <c r="S549" i="77"/>
  <c r="S557" i="77"/>
  <c r="S565" i="77"/>
  <c r="S573" i="77"/>
  <c r="S581" i="77"/>
  <c r="S589" i="77"/>
  <c r="S597" i="77"/>
  <c r="S605" i="77"/>
  <c r="S613" i="77"/>
  <c r="S621" i="77"/>
  <c r="S629" i="77"/>
  <c r="S637" i="77"/>
  <c r="S645" i="77"/>
  <c r="S54" i="77"/>
  <c r="S86" i="77"/>
  <c r="S118" i="77"/>
  <c r="S150" i="77"/>
  <c r="S182" i="77"/>
  <c r="S214" i="77"/>
  <c r="S246" i="77"/>
  <c r="S278" i="77"/>
  <c r="S310" i="77"/>
  <c r="S342" i="77"/>
  <c r="S374" i="77"/>
  <c r="S406" i="77"/>
  <c r="S438" i="77"/>
  <c r="S470" i="77"/>
  <c r="S502" i="77"/>
  <c r="S534" i="77"/>
  <c r="S566" i="77"/>
  <c r="S598" i="77"/>
  <c r="S622" i="77"/>
  <c r="S740" i="77"/>
  <c r="S748" i="77"/>
  <c r="S756" i="77"/>
  <c r="S764" i="77"/>
  <c r="S25" i="77"/>
  <c r="S41" i="77"/>
  <c r="S57" i="77"/>
  <c r="S73" i="77"/>
  <c r="S89" i="77"/>
  <c r="S105" i="77"/>
  <c r="S121" i="77"/>
  <c r="S137" i="77"/>
  <c r="S153" i="77"/>
  <c r="S169" i="77"/>
  <c r="S185" i="77"/>
  <c r="S201" i="77"/>
  <c r="S217" i="77"/>
  <c r="S233" i="77"/>
  <c r="S249" i="77"/>
  <c r="S265" i="77"/>
  <c r="S281" i="77"/>
  <c r="S297" i="77"/>
  <c r="S313" i="77"/>
  <c r="S329" i="77"/>
  <c r="S345" i="77"/>
  <c r="S361" i="77"/>
  <c r="S377" i="77"/>
  <c r="S393" i="77"/>
  <c r="S409" i="77"/>
  <c r="S425" i="77"/>
  <c r="S441" i="77"/>
  <c r="S457" i="77"/>
  <c r="S473" i="77"/>
  <c r="S489" i="77"/>
  <c r="S505" i="77"/>
  <c r="S521" i="77"/>
  <c r="S537" i="77"/>
  <c r="S553" i="77"/>
  <c r="S569" i="77"/>
  <c r="S585" i="77"/>
  <c r="S601" i="77"/>
  <c r="S609" i="77"/>
  <c r="S617" i="77"/>
  <c r="S625" i="77"/>
  <c r="S633" i="77"/>
  <c r="S641" i="77"/>
  <c r="S649" i="77"/>
  <c r="S34" i="77"/>
  <c r="S42" i="77"/>
  <c r="S50" i="77"/>
  <c r="S58" i="77"/>
  <c r="S66" i="77"/>
  <c r="S74" i="77"/>
  <c r="S82" i="77"/>
  <c r="S90" i="77"/>
  <c r="S98" i="77"/>
  <c r="S106" i="77"/>
  <c r="S114" i="77"/>
  <c r="S122" i="77"/>
  <c r="S130" i="77"/>
  <c r="S138" i="77"/>
  <c r="S146" i="77"/>
  <c r="S154" i="77"/>
  <c r="S162" i="77"/>
  <c r="S170" i="77"/>
  <c r="S178" i="77"/>
  <c r="S186" i="77"/>
  <c r="S194" i="77"/>
  <c r="S202" i="77"/>
  <c r="S210" i="77"/>
  <c r="S218" i="77"/>
  <c r="S226" i="77"/>
  <c r="S234" i="77"/>
  <c r="S242" i="77"/>
  <c r="S250" i="77"/>
  <c r="S258" i="77"/>
  <c r="S266" i="77"/>
  <c r="S274" i="77"/>
  <c r="S282" i="77"/>
  <c r="S290" i="77"/>
  <c r="S298" i="77"/>
  <c r="S306" i="77"/>
  <c r="S314" i="77"/>
  <c r="S322" i="77"/>
  <c r="S330" i="77"/>
  <c r="S338" i="77"/>
  <c r="S346" i="77"/>
  <c r="S354" i="77"/>
  <c r="S362" i="77"/>
  <c r="S370" i="77"/>
  <c r="S378" i="77"/>
  <c r="S386" i="77"/>
  <c r="S394" i="77"/>
  <c r="S402" i="77"/>
  <c r="S410" i="77"/>
  <c r="S418" i="77"/>
  <c r="S426" i="77"/>
  <c r="S434" i="77"/>
  <c r="S442" i="77"/>
  <c r="S450" i="77"/>
  <c r="S458" i="77"/>
  <c r="S466" i="77"/>
  <c r="S474" i="77"/>
  <c r="S482" i="77"/>
  <c r="S490" i="77"/>
  <c r="S498" i="77"/>
  <c r="S506" i="77"/>
  <c r="S514" i="77"/>
  <c r="S522" i="77"/>
  <c r="S530" i="77"/>
  <c r="S538" i="77"/>
  <c r="S546" i="77"/>
  <c r="S554" i="77"/>
  <c r="S562" i="77"/>
  <c r="S570" i="77"/>
  <c r="S578" i="77"/>
  <c r="S586" i="77"/>
  <c r="S594" i="77"/>
  <c r="S602" i="77"/>
  <c r="S610" i="77"/>
  <c r="S618" i="77"/>
  <c r="S626" i="77"/>
  <c r="S634" i="77"/>
  <c r="S642" i="77"/>
  <c r="S650" i="77"/>
  <c r="S292" i="77"/>
  <c r="S308" i="77"/>
  <c r="S324" i="77"/>
  <c r="S340" i="77"/>
  <c r="S356" i="77"/>
  <c r="S372" i="77"/>
  <c r="S388" i="77"/>
  <c r="S404" i="77"/>
  <c r="S420" i="77"/>
  <c r="S436" i="77"/>
  <c r="S452" i="77"/>
  <c r="S468" i="77"/>
  <c r="S484" i="77"/>
  <c r="S500" i="77"/>
  <c r="S516" i="77"/>
  <c r="S532" i="77"/>
  <c r="S548" i="77"/>
  <c r="S564" i="77"/>
  <c r="S580" i="77"/>
  <c r="S596" i="77"/>
  <c r="S628" i="77"/>
  <c r="S636" i="77"/>
  <c r="R647" i="77"/>
  <c r="R653" i="77"/>
  <c r="R656" i="77"/>
  <c r="R724" i="77"/>
  <c r="R721" i="77"/>
  <c r="R25" i="77"/>
  <c r="R5" i="77"/>
  <c r="R723" i="77"/>
  <c r="R726" i="77"/>
  <c r="R648" i="77"/>
  <c r="R711" i="77"/>
  <c r="R710" i="77"/>
  <c r="R719" i="77"/>
  <c r="R652" i="77"/>
  <c r="R654" i="77"/>
  <c r="R6" i="77"/>
  <c r="R7" i="77"/>
  <c r="R646" i="77"/>
  <c r="R714" i="77"/>
  <c r="R717" i="77"/>
  <c r="R650" i="77"/>
  <c r="R722" i="77"/>
  <c r="R725" i="77"/>
  <c r="R655" i="77"/>
  <c r="R720" i="77"/>
  <c r="R712" i="77"/>
  <c r="AL20" i="58"/>
  <c r="AF9" i="78" l="1"/>
  <c r="AG9" i="78" s="1"/>
  <c r="AF3" i="78"/>
  <c r="AG3" i="78" s="1"/>
  <c r="AA3" i="78"/>
  <c r="AJ3" i="78" s="1"/>
  <c r="AF19" i="78"/>
  <c r="AG19" i="78" s="1"/>
  <c r="AA9" i="78"/>
  <c r="AJ9" i="78" s="1"/>
  <c r="R9" i="78"/>
  <c r="R14" i="78"/>
  <c r="AF17" i="78"/>
  <c r="AG17" i="78" s="1"/>
  <c r="R10" i="78"/>
  <c r="AA10" i="78"/>
  <c r="AJ10" i="78" s="1"/>
  <c r="AF11" i="78"/>
  <c r="AG11" i="78" s="1"/>
  <c r="AJ11" i="78" s="1"/>
  <c r="AF6" i="78"/>
  <c r="AG6" i="78" s="1"/>
  <c r="AJ6" i="78" s="1"/>
  <c r="AF14" i="78"/>
  <c r="AG14" i="78" s="1"/>
  <c r="AJ14" i="78"/>
  <c r="R4" i="78"/>
  <c r="AF5" i="78"/>
  <c r="AG5" i="78" s="1"/>
  <c r="AJ5" i="78" s="1"/>
  <c r="AF4" i="78"/>
  <c r="AG4" i="78" s="1"/>
  <c r="AJ4" i="78" s="1"/>
  <c r="AF16" i="78"/>
  <c r="AG16" i="78" s="1"/>
  <c r="AF15" i="78"/>
  <c r="AG15" i="78" s="1"/>
  <c r="N83" i="58"/>
  <c r="O83" i="58" s="1"/>
  <c r="M83" i="58"/>
  <c r="Z83" i="58" s="1"/>
  <c r="J83" i="58"/>
  <c r="Y83" i="58" s="1"/>
  <c r="Q83" i="58" s="1"/>
  <c r="N82" i="58"/>
  <c r="O82" i="58" s="1"/>
  <c r="M82" i="58"/>
  <c r="Z82" i="58" s="1"/>
  <c r="J82" i="58"/>
  <c r="Y82" i="58" s="1"/>
  <c r="Q82" i="58" s="1"/>
  <c r="N81" i="58"/>
  <c r="O81" i="58" s="1"/>
  <c r="M81" i="58"/>
  <c r="X81" i="58" s="1"/>
  <c r="J81" i="58"/>
  <c r="Y81" i="58" s="1"/>
  <c r="Q81" i="58" s="1"/>
  <c r="N80" i="58"/>
  <c r="O80" i="58" s="1"/>
  <c r="M80" i="58"/>
  <c r="Z80" i="58" s="1"/>
  <c r="J80" i="58"/>
  <c r="Y80" i="58" s="1"/>
  <c r="Q80" i="58" s="1"/>
  <c r="N79" i="58"/>
  <c r="O79" i="58" s="1"/>
  <c r="M79" i="58"/>
  <c r="W79" i="58" s="1"/>
  <c r="J79" i="58"/>
  <c r="Y79" i="58" s="1"/>
  <c r="Q79" i="58" s="1"/>
  <c r="N78" i="58"/>
  <c r="O78" i="58" s="1"/>
  <c r="M78" i="58"/>
  <c r="W78" i="58" s="1"/>
  <c r="J78" i="58"/>
  <c r="Y78" i="58" s="1"/>
  <c r="Q78" i="58" s="1"/>
  <c r="N77" i="58"/>
  <c r="O77" i="58" s="1"/>
  <c r="M77" i="58"/>
  <c r="J77" i="58"/>
  <c r="Y77" i="58" s="1"/>
  <c r="Q77" i="58" s="1"/>
  <c r="N76" i="58"/>
  <c r="O76" i="58" s="1"/>
  <c r="M76" i="58"/>
  <c r="X76" i="58" s="1"/>
  <c r="J76" i="58"/>
  <c r="Y76" i="58" s="1"/>
  <c r="Q76" i="58" s="1"/>
  <c r="N75" i="58"/>
  <c r="O75" i="58" s="1"/>
  <c r="M75" i="58"/>
  <c r="Z75" i="58" s="1"/>
  <c r="J75" i="58"/>
  <c r="Y75" i="58" s="1"/>
  <c r="Q75" i="58" s="1"/>
  <c r="N74" i="58"/>
  <c r="O74" i="58" s="1"/>
  <c r="M74" i="58"/>
  <c r="X74" i="58" s="1"/>
  <c r="J74" i="58"/>
  <c r="Y74" i="58" s="1"/>
  <c r="Q74" i="58" s="1"/>
  <c r="N73" i="58"/>
  <c r="O73" i="58" s="1"/>
  <c r="M73" i="58"/>
  <c r="X73" i="58" s="1"/>
  <c r="J73" i="58"/>
  <c r="Y73" i="58" s="1"/>
  <c r="Q73" i="58" s="1"/>
  <c r="N72" i="58"/>
  <c r="O72" i="58" s="1"/>
  <c r="M72" i="58"/>
  <c r="Z72" i="58" s="1"/>
  <c r="J72" i="58"/>
  <c r="Y72" i="58" s="1"/>
  <c r="Q72" i="58" s="1"/>
  <c r="N71" i="58"/>
  <c r="O71" i="58" s="1"/>
  <c r="M71" i="58"/>
  <c r="W71" i="58" s="1"/>
  <c r="J71" i="58"/>
  <c r="Y71" i="58" s="1"/>
  <c r="Q71" i="58" s="1"/>
  <c r="N70" i="58"/>
  <c r="O70" i="58" s="1"/>
  <c r="M70" i="58"/>
  <c r="Z70" i="58" s="1"/>
  <c r="J70" i="58"/>
  <c r="Y70" i="58" s="1"/>
  <c r="Q70" i="58" s="1"/>
  <c r="N69" i="58"/>
  <c r="O69" i="58" s="1"/>
  <c r="M69" i="58"/>
  <c r="J69" i="58"/>
  <c r="Y69" i="58" s="1"/>
  <c r="Q69" i="58" s="1"/>
  <c r="N68" i="58"/>
  <c r="O68" i="58" s="1"/>
  <c r="M68" i="58"/>
  <c r="X68" i="58" s="1"/>
  <c r="J68" i="58"/>
  <c r="Y68" i="58" s="1"/>
  <c r="Q68" i="58" s="1"/>
  <c r="N67" i="58"/>
  <c r="O67" i="58" s="1"/>
  <c r="M67" i="58"/>
  <c r="Z67" i="58" s="1"/>
  <c r="J67" i="58"/>
  <c r="Y67" i="58" s="1"/>
  <c r="Q67" i="58" s="1"/>
  <c r="N66" i="58"/>
  <c r="O66" i="58" s="1"/>
  <c r="M66" i="58"/>
  <c r="Z66" i="58" s="1"/>
  <c r="J66" i="58"/>
  <c r="Y66" i="58" s="1"/>
  <c r="Q66" i="58" s="1"/>
  <c r="N65" i="58"/>
  <c r="O65" i="58" s="1"/>
  <c r="M65" i="58"/>
  <c r="X65" i="58" s="1"/>
  <c r="J65" i="58"/>
  <c r="Y65" i="58" s="1"/>
  <c r="Q65" i="58" s="1"/>
  <c r="N64" i="58"/>
  <c r="O64" i="58" s="1"/>
  <c r="M64" i="58"/>
  <c r="Z64" i="58" s="1"/>
  <c r="J64" i="58"/>
  <c r="Y64" i="58" s="1"/>
  <c r="Q64" i="58" s="1"/>
  <c r="N63" i="58"/>
  <c r="O63" i="58" s="1"/>
  <c r="M63" i="58"/>
  <c r="W63" i="58" s="1"/>
  <c r="J63" i="58"/>
  <c r="Y63" i="58" s="1"/>
  <c r="Q63" i="58" s="1"/>
  <c r="N62" i="58"/>
  <c r="O62" i="58" s="1"/>
  <c r="M62" i="58"/>
  <c r="Z62" i="58" s="1"/>
  <c r="J62" i="58"/>
  <c r="Y62" i="58" s="1"/>
  <c r="Q62" i="58" s="1"/>
  <c r="N61" i="58"/>
  <c r="O61" i="58" s="1"/>
  <c r="M61" i="58"/>
  <c r="J61" i="58"/>
  <c r="Y61" i="58" s="1"/>
  <c r="Q61" i="58" s="1"/>
  <c r="N60" i="58"/>
  <c r="O60" i="58" s="1"/>
  <c r="M60" i="58"/>
  <c r="X60" i="58" s="1"/>
  <c r="J60" i="58"/>
  <c r="Y60" i="58" s="1"/>
  <c r="Q60" i="58" s="1"/>
  <c r="N59" i="58"/>
  <c r="O59" i="58" s="1"/>
  <c r="M59" i="58"/>
  <c r="Z59" i="58" s="1"/>
  <c r="J59" i="58"/>
  <c r="Y59" i="58" s="1"/>
  <c r="Q59" i="58" s="1"/>
  <c r="N58" i="58"/>
  <c r="O58" i="58" s="1"/>
  <c r="M58" i="58"/>
  <c r="Z58" i="58" s="1"/>
  <c r="J58" i="58"/>
  <c r="Y58" i="58" s="1"/>
  <c r="Q58" i="58" s="1"/>
  <c r="N57" i="58"/>
  <c r="O57" i="58" s="1"/>
  <c r="M57" i="58"/>
  <c r="X57" i="58" s="1"/>
  <c r="J57" i="58"/>
  <c r="Y57" i="58" s="1"/>
  <c r="Q57" i="58" s="1"/>
  <c r="N56" i="58"/>
  <c r="O56" i="58" s="1"/>
  <c r="M56" i="58"/>
  <c r="Z56" i="58" s="1"/>
  <c r="J56" i="58"/>
  <c r="Y56" i="58" s="1"/>
  <c r="Q56" i="58" s="1"/>
  <c r="N55" i="58"/>
  <c r="O55" i="58" s="1"/>
  <c r="M55" i="58"/>
  <c r="W55" i="58" s="1"/>
  <c r="J55" i="58"/>
  <c r="Y55" i="58" s="1"/>
  <c r="Q55" i="58" s="1"/>
  <c r="N54" i="58"/>
  <c r="O54" i="58" s="1"/>
  <c r="M54" i="58"/>
  <c r="Z54" i="58" s="1"/>
  <c r="J54" i="58"/>
  <c r="Y54" i="58" s="1"/>
  <c r="Q54" i="58" s="1"/>
  <c r="N53" i="58"/>
  <c r="O53" i="58" s="1"/>
  <c r="M53" i="58"/>
  <c r="J53" i="58"/>
  <c r="Y53" i="58" s="1"/>
  <c r="Q53" i="58" s="1"/>
  <c r="N52" i="58"/>
  <c r="O52" i="58" s="1"/>
  <c r="M52" i="58"/>
  <c r="X52" i="58" s="1"/>
  <c r="J52" i="58"/>
  <c r="Y52" i="58" s="1"/>
  <c r="Q52" i="58" s="1"/>
  <c r="N51" i="58"/>
  <c r="O51" i="58" s="1"/>
  <c r="M51" i="58"/>
  <c r="Z51" i="58" s="1"/>
  <c r="J51" i="58"/>
  <c r="Y51" i="58" s="1"/>
  <c r="Q51" i="58" s="1"/>
  <c r="N50" i="58"/>
  <c r="O50" i="58" s="1"/>
  <c r="M50" i="58"/>
  <c r="Z50" i="58" s="1"/>
  <c r="J50" i="58"/>
  <c r="Y50" i="58" s="1"/>
  <c r="Q50" i="58" s="1"/>
  <c r="N49" i="58"/>
  <c r="O49" i="58" s="1"/>
  <c r="M49" i="58"/>
  <c r="X49" i="58" s="1"/>
  <c r="J49" i="58"/>
  <c r="Y49" i="58" s="1"/>
  <c r="Q49" i="58" s="1"/>
  <c r="N48" i="58"/>
  <c r="O48" i="58" s="1"/>
  <c r="M48" i="58"/>
  <c r="J48" i="58"/>
  <c r="Y48" i="58" s="1"/>
  <c r="Q48" i="58" s="1"/>
  <c r="N47" i="58"/>
  <c r="O47" i="58" s="1"/>
  <c r="M47" i="58"/>
  <c r="W47" i="58" s="1"/>
  <c r="J47" i="58"/>
  <c r="Y47" i="58" s="1"/>
  <c r="Q47" i="58" s="1"/>
  <c r="N46" i="58"/>
  <c r="O46" i="58" s="1"/>
  <c r="M46" i="58"/>
  <c r="X46" i="58" s="1"/>
  <c r="J46" i="58"/>
  <c r="Y46" i="58" s="1"/>
  <c r="Q46" i="58" s="1"/>
  <c r="N45" i="58"/>
  <c r="O45" i="58" s="1"/>
  <c r="M45" i="58"/>
  <c r="J45" i="58"/>
  <c r="Y45" i="58" s="1"/>
  <c r="Q45" i="58" s="1"/>
  <c r="N44" i="58"/>
  <c r="O44" i="58" s="1"/>
  <c r="M44" i="58"/>
  <c r="X44" i="58" s="1"/>
  <c r="J44" i="58"/>
  <c r="Y44" i="58" s="1"/>
  <c r="Q44" i="58" s="1"/>
  <c r="N43" i="58"/>
  <c r="O43" i="58" s="1"/>
  <c r="M43" i="58"/>
  <c r="X43" i="58" s="1"/>
  <c r="J43" i="58"/>
  <c r="Y43" i="58" s="1"/>
  <c r="Q43" i="58" s="1"/>
  <c r="N42" i="58"/>
  <c r="O42" i="58" s="1"/>
  <c r="M42" i="58"/>
  <c r="X42" i="58" s="1"/>
  <c r="J42" i="58"/>
  <c r="Y42" i="58" s="1"/>
  <c r="Q42" i="58" s="1"/>
  <c r="BA723" i="76"/>
  <c r="AZ723" i="76"/>
  <c r="B723" i="76"/>
  <c r="AY723" i="76" s="1"/>
  <c r="L180" i="52"/>
  <c r="M180" i="52" s="1"/>
  <c r="K180" i="52"/>
  <c r="L237" i="52"/>
  <c r="M237" i="52" s="1"/>
  <c r="K237" i="52"/>
  <c r="L511" i="52"/>
  <c r="M511" i="52" s="1"/>
  <c r="K511" i="52"/>
  <c r="L192" i="52"/>
  <c r="M192" i="52" s="1"/>
  <c r="K192" i="52"/>
  <c r="L1368" i="52"/>
  <c r="M1368" i="52" s="1"/>
  <c r="K1368" i="52"/>
  <c r="L1367" i="52"/>
  <c r="M1367" i="52" s="1"/>
  <c r="K1367" i="52"/>
  <c r="L1366" i="52"/>
  <c r="M1366" i="52" s="1"/>
  <c r="K1366" i="52"/>
  <c r="L1365" i="52"/>
  <c r="M1365" i="52" s="1"/>
  <c r="K1365" i="52"/>
  <c r="L1364" i="52"/>
  <c r="M1364" i="52" s="1"/>
  <c r="K1364" i="52"/>
  <c r="L1363" i="52"/>
  <c r="M1363" i="52" s="1"/>
  <c r="K1363" i="52"/>
  <c r="L911" i="52"/>
  <c r="M911" i="52" s="1"/>
  <c r="K911" i="52"/>
  <c r="L910" i="52"/>
  <c r="M910" i="52" s="1"/>
  <c r="K910" i="52"/>
  <c r="L236" i="52"/>
  <c r="M236" i="52" s="1"/>
  <c r="K236" i="52"/>
  <c r="L1213" i="52"/>
  <c r="M1213" i="52" s="1"/>
  <c r="K1213" i="52"/>
  <c r="L1362" i="52"/>
  <c r="M1362" i="52" s="1"/>
  <c r="K1362" i="52"/>
  <c r="L1361" i="52"/>
  <c r="M1361" i="52" s="1"/>
  <c r="K1361" i="52"/>
  <c r="L1360" i="52"/>
  <c r="M1360" i="52" s="1"/>
  <c r="K1360" i="52"/>
  <c r="L1359" i="52"/>
  <c r="M1359" i="52" s="1"/>
  <c r="K1359" i="52"/>
  <c r="L909" i="52"/>
  <c r="M909" i="52" s="1"/>
  <c r="K909" i="52"/>
  <c r="L908" i="52"/>
  <c r="M908" i="52" s="1"/>
  <c r="K908" i="52"/>
  <c r="L1358" i="52"/>
  <c r="M1358" i="52" s="1"/>
  <c r="K1358" i="52"/>
  <c r="L510" i="52"/>
  <c r="M510" i="52" s="1"/>
  <c r="K510" i="52"/>
  <c r="L1357" i="52"/>
  <c r="M1357" i="52" s="1"/>
  <c r="K1357" i="52"/>
  <c r="L304" i="52"/>
  <c r="M304" i="52" s="1"/>
  <c r="K304" i="52"/>
  <c r="L1356" i="52"/>
  <c r="M1356" i="52" s="1"/>
  <c r="K1356" i="52"/>
  <c r="L1355" i="52"/>
  <c r="M1355" i="52" s="1"/>
  <c r="K1355" i="52"/>
  <c r="L1354" i="52"/>
  <c r="M1354" i="52" s="1"/>
  <c r="K1354" i="52"/>
  <c r="L235" i="52"/>
  <c r="M235" i="52" s="1"/>
  <c r="K235" i="52"/>
  <c r="L1353" i="52"/>
  <c r="M1353" i="52" s="1"/>
  <c r="K1353" i="52"/>
  <c r="L1352" i="52"/>
  <c r="M1352" i="52" s="1"/>
  <c r="K1352" i="52"/>
  <c r="L191" i="52"/>
  <c r="M191" i="52" s="1"/>
  <c r="K191" i="52"/>
  <c r="L234" i="52"/>
  <c r="M234" i="52" s="1"/>
  <c r="K234" i="52"/>
  <c r="L1351" i="52"/>
  <c r="M1351" i="52" s="1"/>
  <c r="K1351" i="52"/>
  <c r="L233" i="52"/>
  <c r="M233" i="52" s="1"/>
  <c r="K233" i="52"/>
  <c r="L1350" i="52"/>
  <c r="M1350" i="52" s="1"/>
  <c r="K1350" i="52"/>
  <c r="L232" i="52"/>
  <c r="M232" i="52" s="1"/>
  <c r="K232" i="52"/>
  <c r="L1349" i="52"/>
  <c r="M1349" i="52" s="1"/>
  <c r="K1349" i="52"/>
  <c r="L231" i="52"/>
  <c r="M231" i="52" s="1"/>
  <c r="K231" i="52"/>
  <c r="L509" i="52"/>
  <c r="M509" i="52" s="1"/>
  <c r="K509" i="52"/>
  <c r="L303" i="52"/>
  <c r="M303" i="52" s="1"/>
  <c r="K303" i="52"/>
  <c r="L302" i="52"/>
  <c r="M302" i="52" s="1"/>
  <c r="K302" i="52"/>
  <c r="L301" i="52"/>
  <c r="M301" i="52" s="1"/>
  <c r="K301" i="52"/>
  <c r="L300" i="52"/>
  <c r="M300" i="52" s="1"/>
  <c r="K300" i="52"/>
  <c r="L230" i="52"/>
  <c r="M230" i="52" s="1"/>
  <c r="K230" i="52"/>
  <c r="L229" i="52"/>
  <c r="M229" i="52" s="1"/>
  <c r="K229" i="52"/>
  <c r="L508" i="52"/>
  <c r="M508" i="52" s="1"/>
  <c r="K508" i="52"/>
  <c r="L176" i="52"/>
  <c r="M176" i="52" s="1"/>
  <c r="K176" i="52"/>
  <c r="L1348" i="52"/>
  <c r="M1348" i="52" s="1"/>
  <c r="K1348" i="52"/>
  <c r="L299" i="52"/>
  <c r="M299" i="52" s="1"/>
  <c r="K299" i="52"/>
  <c r="L298" i="52"/>
  <c r="M298" i="52" s="1"/>
  <c r="K298" i="52"/>
  <c r="L507" i="52"/>
  <c r="M507" i="52" s="1"/>
  <c r="K507" i="52"/>
  <c r="L228" i="52"/>
  <c r="M228" i="52" s="1"/>
  <c r="K228" i="52"/>
  <c r="L227" i="52"/>
  <c r="M227" i="52" s="1"/>
  <c r="K227" i="52"/>
  <c r="L297" i="52"/>
  <c r="M297" i="52" s="1"/>
  <c r="K297" i="52"/>
  <c r="L1212" i="52"/>
  <c r="M1212" i="52" s="1"/>
  <c r="K1212" i="52"/>
  <c r="L296" i="52"/>
  <c r="M296" i="52" s="1"/>
  <c r="K296" i="52"/>
  <c r="L1347" i="52"/>
  <c r="M1347" i="52" s="1"/>
  <c r="K1347" i="52"/>
  <c r="L295" i="52"/>
  <c r="M295" i="52" s="1"/>
  <c r="K295" i="52"/>
  <c r="L226" i="52"/>
  <c r="M226" i="52" s="1"/>
  <c r="K226" i="52"/>
  <c r="L294" i="52"/>
  <c r="M294" i="52" s="1"/>
  <c r="K294" i="52"/>
  <c r="L1346" i="52"/>
  <c r="M1346" i="52" s="1"/>
  <c r="K1346" i="52"/>
  <c r="L293" i="52"/>
  <c r="M293" i="52" s="1"/>
  <c r="K293" i="52"/>
  <c r="L190" i="52"/>
  <c r="M190" i="52" s="1"/>
  <c r="K190" i="52"/>
  <c r="L225" i="52"/>
  <c r="M225" i="52" s="1"/>
  <c r="K225" i="52"/>
  <c r="L292" i="52"/>
  <c r="M292" i="52" s="1"/>
  <c r="K292" i="52"/>
  <c r="L224" i="52"/>
  <c r="M224" i="52" s="1"/>
  <c r="K224" i="52"/>
  <c r="L907" i="52"/>
  <c r="M907" i="52" s="1"/>
  <c r="K907" i="52"/>
  <c r="L291" i="52"/>
  <c r="M291" i="52" s="1"/>
  <c r="K291" i="52"/>
  <c r="L1345" i="52"/>
  <c r="M1345" i="52" s="1"/>
  <c r="K1345" i="52"/>
  <c r="L290" i="52"/>
  <c r="M290" i="52" s="1"/>
  <c r="K290" i="52"/>
  <c r="L506" i="52"/>
  <c r="M506" i="52" s="1"/>
  <c r="K506" i="52"/>
  <c r="L189" i="52"/>
  <c r="M189" i="52" s="1"/>
  <c r="K189" i="52"/>
  <c r="L289" i="52"/>
  <c r="M289" i="52" s="1"/>
  <c r="K289" i="52"/>
  <c r="L223" i="52"/>
  <c r="M223" i="52" s="1"/>
  <c r="K223" i="52"/>
  <c r="L222" i="52"/>
  <c r="M222" i="52" s="1"/>
  <c r="K222" i="52"/>
  <c r="L288" i="52"/>
  <c r="M288" i="52" s="1"/>
  <c r="K288" i="52"/>
  <c r="L906" i="52"/>
  <c r="M906" i="52" s="1"/>
  <c r="K906" i="52"/>
  <c r="L287" i="52"/>
  <c r="M287" i="52" s="1"/>
  <c r="K287" i="52"/>
  <c r="L221" i="52"/>
  <c r="M221" i="52" s="1"/>
  <c r="K221" i="52"/>
  <c r="L220" i="52"/>
  <c r="M220" i="52" s="1"/>
  <c r="K220" i="52"/>
  <c r="L188" i="52"/>
  <c r="M188" i="52" s="1"/>
  <c r="K188" i="52"/>
  <c r="L219" i="52"/>
  <c r="M219" i="52" s="1"/>
  <c r="K219" i="52"/>
  <c r="L286" i="52"/>
  <c r="M286" i="52" s="1"/>
  <c r="K286" i="52"/>
  <c r="L218" i="52"/>
  <c r="M218" i="52" s="1"/>
  <c r="K218" i="52"/>
  <c r="L1134" i="52"/>
  <c r="M1134" i="52" s="1"/>
  <c r="K1134" i="52"/>
  <c r="L217" i="52"/>
  <c r="M217" i="52" s="1"/>
  <c r="K217" i="52"/>
  <c r="L285" i="52"/>
  <c r="M285" i="52" s="1"/>
  <c r="K285" i="52"/>
  <c r="L284" i="52"/>
  <c r="M284" i="52" s="1"/>
  <c r="K284" i="52"/>
  <c r="L216" i="52"/>
  <c r="M216" i="52" s="1"/>
  <c r="K216" i="52"/>
  <c r="L579" i="52"/>
  <c r="M579" i="52" s="1"/>
  <c r="K579" i="52"/>
  <c r="L1157" i="52"/>
  <c r="M1157" i="52" s="1"/>
  <c r="K1157" i="52"/>
  <c r="L283" i="52"/>
  <c r="M283" i="52" s="1"/>
  <c r="K283" i="52"/>
  <c r="L505" i="52"/>
  <c r="M505" i="52" s="1"/>
  <c r="K505" i="52"/>
  <c r="L504" i="52"/>
  <c r="M504" i="52" s="1"/>
  <c r="K504" i="52"/>
  <c r="L215" i="52"/>
  <c r="M215" i="52" s="1"/>
  <c r="K215" i="52"/>
  <c r="L503" i="52"/>
  <c r="M503" i="52" s="1"/>
  <c r="K503" i="52"/>
  <c r="L1344" i="52"/>
  <c r="M1344" i="52" s="1"/>
  <c r="K1344" i="52"/>
  <c r="L282" i="52"/>
  <c r="M282" i="52" s="1"/>
  <c r="K282" i="52"/>
  <c r="L1343" i="52"/>
  <c r="M1343" i="52" s="1"/>
  <c r="K1343" i="52"/>
  <c r="L1342" i="52"/>
  <c r="M1342" i="52" s="1"/>
  <c r="K1342" i="52"/>
  <c r="L1341" i="52"/>
  <c r="M1341" i="52" s="1"/>
  <c r="K1341" i="52"/>
  <c r="L1340" i="52"/>
  <c r="M1340" i="52" s="1"/>
  <c r="K1340" i="52"/>
  <c r="L1339" i="52"/>
  <c r="M1339" i="52" s="1"/>
  <c r="K1339" i="52"/>
  <c r="L1338" i="52"/>
  <c r="M1338" i="52" s="1"/>
  <c r="K1338" i="52"/>
  <c r="L411" i="52"/>
  <c r="M411" i="52" s="1"/>
  <c r="K411" i="52"/>
  <c r="L1097" i="52"/>
  <c r="M1097" i="52" s="1"/>
  <c r="K1097" i="52"/>
  <c r="L407" i="52"/>
  <c r="M407" i="52" s="1"/>
  <c r="K407" i="52"/>
  <c r="L406" i="52"/>
  <c r="M406" i="52" s="1"/>
  <c r="K406" i="52"/>
  <c r="L1096" i="52"/>
  <c r="M1096" i="52" s="1"/>
  <c r="K1096" i="52"/>
  <c r="B250" i="76"/>
  <c r="C250" i="76" s="1"/>
  <c r="Z74" i="58" l="1"/>
  <c r="W46" i="58"/>
  <c r="W77" i="58"/>
  <c r="X77" i="58"/>
  <c r="Z77" i="58"/>
  <c r="X78" i="58"/>
  <c r="X79" i="58"/>
  <c r="W82" i="58"/>
  <c r="Z78" i="58"/>
  <c r="X82" i="58"/>
  <c r="W54" i="58"/>
  <c r="W58" i="58"/>
  <c r="X54" i="58"/>
  <c r="X55" i="58"/>
  <c r="X58" i="58"/>
  <c r="X59" i="58"/>
  <c r="X62" i="58"/>
  <c r="X63" i="58"/>
  <c r="X66" i="58"/>
  <c r="X67" i="58"/>
  <c r="X70" i="58"/>
  <c r="X71" i="58"/>
  <c r="W74" i="58"/>
  <c r="W62" i="58"/>
  <c r="W66" i="58"/>
  <c r="W70" i="58"/>
  <c r="W69" i="58"/>
  <c r="X75" i="58"/>
  <c r="M237" i="77"/>
  <c r="M236" i="77"/>
  <c r="M238" i="77"/>
  <c r="W50" i="58"/>
  <c r="W42" i="58"/>
  <c r="X50" i="58"/>
  <c r="X51" i="58"/>
  <c r="X47" i="58"/>
  <c r="Z57" i="58"/>
  <c r="Z73" i="58"/>
  <c r="Z81" i="58"/>
  <c r="W45" i="58"/>
  <c r="W53" i="58"/>
  <c r="W61" i="58"/>
  <c r="Z65" i="58"/>
  <c r="X45" i="58"/>
  <c r="W48" i="58"/>
  <c r="Z52" i="58"/>
  <c r="X53" i="58"/>
  <c r="W56" i="58"/>
  <c r="Z60" i="58"/>
  <c r="X61" i="58"/>
  <c r="W64" i="58"/>
  <c r="Z68" i="58"/>
  <c r="X69" i="58"/>
  <c r="W72" i="58"/>
  <c r="Z76" i="58"/>
  <c r="W80" i="58"/>
  <c r="W43" i="58"/>
  <c r="X48" i="58"/>
  <c r="W51" i="58"/>
  <c r="Z55" i="58"/>
  <c r="X56" i="58"/>
  <c r="W59" i="58"/>
  <c r="Z63" i="58"/>
  <c r="X64" i="58"/>
  <c r="W67" i="58"/>
  <c r="Z71" i="58"/>
  <c r="X72" i="58"/>
  <c r="W75" i="58"/>
  <c r="Z79" i="58"/>
  <c r="X80" i="58"/>
  <c r="W83" i="58"/>
  <c r="X83" i="58"/>
  <c r="W65" i="58"/>
  <c r="Z69" i="58"/>
  <c r="W57" i="58"/>
  <c r="Z61" i="58"/>
  <c r="W73" i="58"/>
  <c r="W81" i="58"/>
  <c r="W52" i="58"/>
  <c r="W68" i="58"/>
  <c r="W49" i="58"/>
  <c r="Z53" i="58"/>
  <c r="W44" i="58"/>
  <c r="W60" i="58"/>
  <c r="W76" i="58"/>
  <c r="I723" i="76"/>
  <c r="C723" i="76"/>
  <c r="AX723" i="76"/>
  <c r="I250" i="76"/>
  <c r="AW161" i="76" l="1"/>
  <c r="AC161" i="76"/>
  <c r="AD161" i="76" s="1"/>
  <c r="B161" i="76"/>
  <c r="C161" i="76" s="1"/>
  <c r="AZ161" i="76" l="1"/>
  <c r="BA161" i="76"/>
  <c r="AH161" i="76"/>
  <c r="AI161" i="76" s="1"/>
  <c r="AE161" i="76"/>
  <c r="I161" i="76"/>
  <c r="AF161" i="76" l="1"/>
  <c r="AG161" i="76" s="1"/>
  <c r="AJ161" i="76" s="1"/>
  <c r="AI3" i="58" l="1"/>
  <c r="AJ19" i="58"/>
  <c r="AI19" i="58"/>
  <c r="AJ18" i="58"/>
  <c r="AI18" i="58"/>
  <c r="L789" i="52"/>
  <c r="M789" i="52" s="1"/>
  <c r="K789" i="52"/>
  <c r="L792" i="52"/>
  <c r="M792" i="52" s="1"/>
  <c r="K792" i="52"/>
  <c r="L840" i="52"/>
  <c r="M840" i="52" s="1"/>
  <c r="K840" i="52"/>
  <c r="L788" i="52"/>
  <c r="M788" i="52" s="1"/>
  <c r="K788" i="52"/>
  <c r="L1449" i="52"/>
  <c r="M1449" i="52" s="1"/>
  <c r="K1449" i="52"/>
  <c r="L1448" i="52"/>
  <c r="M1448" i="52" s="1"/>
  <c r="K1448" i="52"/>
  <c r="L1447" i="52"/>
  <c r="M1447" i="52" s="1"/>
  <c r="K1447" i="52"/>
  <c r="L740" i="52"/>
  <c r="M740" i="52" s="1"/>
  <c r="K740" i="52"/>
  <c r="L1446" i="52"/>
  <c r="M1446" i="52" s="1"/>
  <c r="K1446" i="52"/>
  <c r="L928" i="52"/>
  <c r="M928" i="52" s="1"/>
  <c r="K928" i="52"/>
  <c r="L881" i="52"/>
  <c r="M881" i="52" s="1"/>
  <c r="K881" i="52"/>
  <c r="L1403" i="52"/>
  <c r="M1403" i="52" s="1"/>
  <c r="K1403" i="52"/>
  <c r="L880" i="52"/>
  <c r="M880" i="52" s="1"/>
  <c r="K880" i="52"/>
  <c r="L199" i="52"/>
  <c r="M199" i="52" s="1"/>
  <c r="K199" i="52"/>
  <c r="L744" i="52"/>
  <c r="M744" i="52" s="1"/>
  <c r="K744" i="52"/>
  <c r="L741" i="52"/>
  <c r="M741" i="52" s="1"/>
  <c r="K741" i="52"/>
  <c r="L198" i="52"/>
  <c r="M198" i="52" s="1"/>
  <c r="K198" i="52"/>
  <c r="L939" i="52"/>
  <c r="M939" i="52" s="1"/>
  <c r="K939" i="52"/>
  <c r="L927" i="52"/>
  <c r="M927" i="52" s="1"/>
  <c r="K927" i="52"/>
  <c r="L938" i="52"/>
  <c r="M938" i="52" s="1"/>
  <c r="K938" i="52"/>
  <c r="L246" i="52"/>
  <c r="M246" i="52" s="1"/>
  <c r="K246" i="52"/>
  <c r="L402" i="52"/>
  <c r="M402" i="52" s="1"/>
  <c r="K402" i="52"/>
  <c r="L1037" i="52"/>
  <c r="M1037" i="52" s="1"/>
  <c r="K1037" i="52"/>
  <c r="L1036" i="52"/>
  <c r="M1036" i="52" s="1"/>
  <c r="K1036" i="52"/>
  <c r="M502" i="77" s="1"/>
  <c r="L1035" i="52"/>
  <c r="M1035" i="52" s="1"/>
  <c r="K1035" i="52"/>
  <c r="L694" i="52"/>
  <c r="M694" i="52" s="1"/>
  <c r="K694" i="52"/>
  <c r="L497" i="52"/>
  <c r="M497" i="52" s="1"/>
  <c r="K497" i="52"/>
  <c r="L693" i="52"/>
  <c r="M693" i="52" s="1"/>
  <c r="K693" i="52"/>
  <c r="L692" i="52"/>
  <c r="M692" i="52" s="1"/>
  <c r="K692" i="52"/>
  <c r="L691" i="52"/>
  <c r="M691" i="52" s="1"/>
  <c r="K691" i="52"/>
  <c r="L690" i="52"/>
  <c r="M690" i="52" s="1"/>
  <c r="K690" i="52"/>
  <c r="L689" i="52"/>
  <c r="M689" i="52" s="1"/>
  <c r="K689" i="52"/>
  <c r="L688" i="52"/>
  <c r="M688" i="52" s="1"/>
  <c r="K688" i="52"/>
  <c r="L320" i="52"/>
  <c r="M320" i="52" s="1"/>
  <c r="K320" i="52"/>
  <c r="L687" i="52"/>
  <c r="M687" i="52" s="1"/>
  <c r="K687" i="52"/>
  <c r="AK20" i="58"/>
  <c r="AJ17" i="58"/>
  <c r="AI17" i="58"/>
  <c r="AJ16" i="58"/>
  <c r="AI16" i="58"/>
  <c r="AJ15" i="58"/>
  <c r="AI15" i="58"/>
  <c r="AJ14" i="58"/>
  <c r="AI14" i="58"/>
  <c r="AJ13" i="58"/>
  <c r="AI13" i="58"/>
  <c r="AJ12" i="58"/>
  <c r="AI12" i="58"/>
  <c r="AJ11" i="58"/>
  <c r="AI11" i="58"/>
  <c r="AJ10" i="58"/>
  <c r="AI10" i="58"/>
  <c r="AJ9" i="58"/>
  <c r="AI9" i="58"/>
  <c r="AJ8" i="58"/>
  <c r="AI8" i="58"/>
  <c r="AJ7" i="58"/>
  <c r="AI7" i="58"/>
  <c r="AJ6" i="58"/>
  <c r="AI6" i="58"/>
  <c r="AJ5" i="58"/>
  <c r="AI5" i="58"/>
  <c r="AJ4" i="58"/>
  <c r="AI4" i="58"/>
  <c r="AJ3" i="58"/>
  <c r="AJ2" i="58"/>
  <c r="AI2" i="58"/>
  <c r="M503" i="77" l="1"/>
  <c r="K1182" i="52"/>
  <c r="K150" i="52"/>
  <c r="K2" i="52"/>
  <c r="U335" i="76"/>
  <c r="AC335" i="76" s="1"/>
  <c r="Y303" i="76" l="1"/>
  <c r="X303" i="76"/>
  <c r="U303" i="76"/>
  <c r="Q303" i="76"/>
  <c r="Y294" i="76"/>
  <c r="X294" i="76"/>
  <c r="U294" i="76"/>
  <c r="R233" i="77" l="1"/>
  <c r="R303" i="76"/>
  <c r="AA294" i="76"/>
  <c r="AA303" i="76"/>
  <c r="AC303" i="76" l="1"/>
  <c r="AD303" i="76" s="1"/>
  <c r="Z303" i="76" s="1"/>
  <c r="L4" i="77"/>
  <c r="L129" i="77"/>
  <c r="O129" i="77"/>
  <c r="Q129" i="77" s="1"/>
  <c r="AF129" i="77" s="1"/>
  <c r="P129" i="77"/>
  <c r="AX129" i="77" s="1"/>
  <c r="AG129" i="77"/>
  <c r="AH129" i="77"/>
  <c r="AN129" i="77"/>
  <c r="AS129" i="77"/>
  <c r="AW129" i="77"/>
  <c r="AZ129" i="77"/>
  <c r="BC129" i="77"/>
  <c r="BD129" i="77"/>
  <c r="BF129" i="77"/>
  <c r="BG129" i="77"/>
  <c r="BL129" i="77"/>
  <c r="AF130" i="77"/>
  <c r="AX130" i="77"/>
  <c r="AG130" i="77"/>
  <c r="AH130" i="77"/>
  <c r="AN130" i="77"/>
  <c r="AS130" i="77"/>
  <c r="AW130" i="77"/>
  <c r="AZ130" i="77"/>
  <c r="BC130" i="77"/>
  <c r="BD130" i="77"/>
  <c r="BF130" i="77"/>
  <c r="BG130" i="77"/>
  <c r="BL130" i="77"/>
  <c r="AF131" i="77"/>
  <c r="AX131" i="77"/>
  <c r="AG131" i="77"/>
  <c r="AH131" i="77"/>
  <c r="AN131" i="77"/>
  <c r="AS131" i="77"/>
  <c r="AW131" i="77"/>
  <c r="AZ131" i="77"/>
  <c r="BC131" i="77"/>
  <c r="BD131" i="77"/>
  <c r="BF131" i="77"/>
  <c r="BG131" i="77"/>
  <c r="BL131" i="77"/>
  <c r="AF132" i="77"/>
  <c r="AX132" i="77"/>
  <c r="AG132" i="77"/>
  <c r="AH132" i="77"/>
  <c r="AN132" i="77"/>
  <c r="AS132" i="77"/>
  <c r="AW132" i="77"/>
  <c r="AZ132" i="77"/>
  <c r="BC132" i="77"/>
  <c r="BD132" i="77"/>
  <c r="BF132" i="77"/>
  <c r="BG132" i="77"/>
  <c r="BL132" i="77"/>
  <c r="U561" i="76"/>
  <c r="Z561" i="76"/>
  <c r="R232" i="77" l="1"/>
  <c r="R231" i="77"/>
  <c r="R230" i="77"/>
  <c r="R229" i="77"/>
  <c r="R228" i="77"/>
  <c r="R227" i="77"/>
  <c r="R226" i="77"/>
  <c r="R225" i="77"/>
  <c r="R224" i="77"/>
  <c r="R223" i="77"/>
  <c r="R38" i="77"/>
  <c r="AH303" i="76"/>
  <c r="AI303" i="76" s="1"/>
  <c r="AE303" i="76"/>
  <c r="AF303" i="76" l="1"/>
  <c r="AG303" i="76" s="1"/>
  <c r="AJ303" i="76" s="1"/>
  <c r="Y247" i="76"/>
  <c r="X247" i="76"/>
  <c r="X238" i="76"/>
  <c r="Y239" i="76"/>
  <c r="U239" i="76"/>
  <c r="Q239" i="76"/>
  <c r="Q226" i="76"/>
  <c r="AA247" i="76" l="1"/>
  <c r="K1613" i="52" l="1"/>
  <c r="K1031" i="52"/>
  <c r="K244" i="52"/>
  <c r="K1554" i="52"/>
  <c r="K1555" i="52"/>
  <c r="K134" i="52"/>
  <c r="K883" i="52"/>
  <c r="K1001" i="52"/>
  <c r="K376" i="52"/>
  <c r="K338" i="52"/>
  <c r="K70" i="52"/>
  <c r="K1032" i="52"/>
  <c r="M498" i="77" s="1"/>
  <c r="K377" i="52"/>
  <c r="K364" i="52"/>
  <c r="K1239" i="52"/>
  <c r="K865" i="52"/>
  <c r="K853" i="52"/>
  <c r="K811" i="52"/>
  <c r="K866" i="52"/>
  <c r="K812" i="52"/>
  <c r="K115" i="52"/>
  <c r="K893" i="52"/>
  <c r="K342" i="52"/>
  <c r="K719" i="52"/>
  <c r="K847" i="52"/>
  <c r="K902" i="52"/>
  <c r="K1229" i="52"/>
  <c r="K1289" i="52"/>
  <c r="K154" i="52"/>
  <c r="K1597" i="52"/>
  <c r="K1384" i="52"/>
  <c r="K1523" i="52"/>
  <c r="K533" i="52"/>
  <c r="K1602" i="52"/>
  <c r="K1454" i="52"/>
  <c r="K151" i="52"/>
  <c r="K1417" i="52"/>
  <c r="K760" i="52"/>
  <c r="K164" i="52"/>
  <c r="K1290" i="52"/>
  <c r="K1149" i="52"/>
  <c r="K720" i="52"/>
  <c r="K721" i="52"/>
  <c r="K722" i="52"/>
  <c r="K752" i="52"/>
  <c r="K1291" i="52"/>
  <c r="K980" i="52"/>
  <c r="K981" i="52"/>
  <c r="K135" i="52"/>
  <c r="K942" i="52"/>
  <c r="K1556" i="52"/>
  <c r="K1442" i="52"/>
  <c r="K567" i="52"/>
  <c r="K184" i="52"/>
  <c r="K1142" i="52"/>
  <c r="K1399" i="52"/>
  <c r="K1214" i="52"/>
  <c r="K1282" i="52"/>
  <c r="K1335" i="52"/>
  <c r="K955" i="52"/>
  <c r="K196" i="52"/>
  <c r="K576" i="52"/>
  <c r="M660" i="77" s="1"/>
  <c r="K71" i="52"/>
  <c r="K798" i="52"/>
  <c r="K559" i="52"/>
  <c r="K251" i="52"/>
  <c r="K57" i="52"/>
  <c r="K373" i="52"/>
  <c r="K1150" i="52"/>
  <c r="K754" i="52"/>
  <c r="K723" i="52"/>
  <c r="K1386" i="52"/>
  <c r="K1524" i="52"/>
  <c r="K357" i="52"/>
  <c r="K1232" i="52"/>
  <c r="K915" i="52"/>
  <c r="M208" i="77" s="1"/>
  <c r="K58" i="52"/>
  <c r="K79" i="52"/>
  <c r="K1591" i="52"/>
  <c r="K59" i="52"/>
  <c r="K1498" i="52"/>
  <c r="K1375" i="52"/>
  <c r="K1233" i="52"/>
  <c r="K80" i="52"/>
  <c r="K916" i="52"/>
  <c r="K81" i="52"/>
  <c r="K917" i="52"/>
  <c r="K1557" i="52"/>
  <c r="K552" i="52"/>
  <c r="K1558" i="52"/>
  <c r="K918" i="52"/>
  <c r="K534" i="52"/>
  <c r="K1234" i="52"/>
  <c r="K943" i="52"/>
  <c r="K1405" i="52"/>
  <c r="K758" i="52"/>
  <c r="K1598" i="52"/>
  <c r="K1444" i="52"/>
  <c r="K206" i="52"/>
  <c r="K924" i="52"/>
  <c r="K1559" i="52"/>
  <c r="K856" i="52"/>
  <c r="K1283" i="52"/>
  <c r="K888" i="52"/>
  <c r="K573" i="52"/>
  <c r="K1525" i="52"/>
  <c r="K116" i="52"/>
  <c r="K869" i="52"/>
  <c r="K1477" i="52"/>
  <c r="K833" i="52"/>
  <c r="K378" i="52"/>
  <c r="K1560" i="52"/>
  <c r="K1561" i="52"/>
  <c r="K989" i="52"/>
  <c r="K990" i="52"/>
  <c r="K857" i="52"/>
  <c r="K183" i="52"/>
  <c r="K136" i="52"/>
  <c r="K1503" i="52"/>
  <c r="K1152" i="52"/>
  <c r="K991" i="52"/>
  <c r="K1562" i="52"/>
  <c r="K1504" i="52"/>
  <c r="K1505" i="52"/>
  <c r="K1563" i="52"/>
  <c r="M530" i="77" s="1"/>
  <c r="K874" i="52"/>
  <c r="K1506" i="52"/>
  <c r="K1144" i="52"/>
  <c r="K82" i="52"/>
  <c r="K882" i="52"/>
  <c r="K584" i="52"/>
  <c r="K897" i="52"/>
  <c r="K430" i="52"/>
  <c r="K945" i="52"/>
  <c r="K854" i="52"/>
  <c r="K858" i="52"/>
  <c r="K1564" i="52"/>
  <c r="K417" i="52"/>
  <c r="K1235" i="52"/>
  <c r="K1565" i="52"/>
  <c r="M720" i="77" s="1"/>
  <c r="K543" i="52"/>
  <c r="K1376" i="52"/>
  <c r="K1566" i="52"/>
  <c r="K1540" i="52"/>
  <c r="K200" i="52"/>
  <c r="M407" i="77" s="1"/>
  <c r="K1495" i="52"/>
  <c r="K1012" i="52"/>
  <c r="K886" i="52"/>
  <c r="K571" i="52"/>
  <c r="K1485" i="52"/>
  <c r="K925" i="52"/>
  <c r="K887" i="52"/>
  <c r="K875" i="52"/>
  <c r="K137" i="52"/>
  <c r="K117" i="52"/>
  <c r="K940" i="52"/>
  <c r="K346" i="52"/>
  <c r="K946" i="52"/>
  <c r="K876" i="52"/>
  <c r="K520" i="52"/>
  <c r="K1406" i="52"/>
  <c r="K1013" i="52"/>
  <c r="M80" i="77" s="1"/>
  <c r="K1533" i="52"/>
  <c r="K941" i="52"/>
  <c r="K1541" i="52"/>
  <c r="K1244" i="52"/>
  <c r="K1567" i="52"/>
  <c r="M719" i="77" s="1"/>
  <c r="K60" i="52"/>
  <c r="K1277" i="52"/>
  <c r="K1542" i="52"/>
  <c r="K1179" i="52"/>
  <c r="K957" i="52"/>
  <c r="K463" i="52"/>
  <c r="K877" i="52"/>
  <c r="M170" i="77" s="1"/>
  <c r="K1493" i="52"/>
  <c r="K768" i="52"/>
  <c r="K1136" i="52"/>
  <c r="M252" i="77" s="1"/>
  <c r="K742" i="52"/>
  <c r="K1331" i="52"/>
  <c r="K992" i="52"/>
  <c r="K958" i="52"/>
  <c r="K993" i="52"/>
  <c r="K1400" i="52"/>
  <c r="K1334" i="52"/>
  <c r="K546" i="52"/>
  <c r="K398" i="52"/>
  <c r="K170" i="52"/>
  <c r="K1507" i="52"/>
  <c r="K61" i="52"/>
  <c r="K769" i="52"/>
  <c r="K201" i="52"/>
  <c r="M408" i="77" s="1"/>
  <c r="K870" i="52"/>
  <c r="K703" i="52"/>
  <c r="K1534" i="52"/>
  <c r="K1450" i="52"/>
  <c r="K1535" i="52"/>
  <c r="K1536" i="52"/>
  <c r="K1014" i="52"/>
  <c r="K1462" i="52"/>
  <c r="K551" i="52"/>
  <c r="K737" i="52"/>
  <c r="K1250" i="52"/>
  <c r="K138" i="52"/>
  <c r="K808" i="52"/>
  <c r="K120" i="52"/>
  <c r="K1257" i="52"/>
  <c r="K122" i="52"/>
  <c r="K1582" i="52"/>
  <c r="K157" i="52"/>
  <c r="K884" i="52"/>
  <c r="K1015" i="52"/>
  <c r="K1437" i="52"/>
  <c r="K155" i="52"/>
  <c r="K62" i="52"/>
  <c r="K1141" i="52"/>
  <c r="K1568" i="52"/>
  <c r="K581" i="52"/>
  <c r="K1159" i="52"/>
  <c r="K522" i="52"/>
  <c r="K513" i="52"/>
  <c r="K401" i="52"/>
  <c r="K589" i="52"/>
  <c r="K352" i="52"/>
  <c r="K467" i="52"/>
  <c r="K381" i="52"/>
  <c r="K770" i="52"/>
  <c r="K171" i="52"/>
  <c r="K889" i="52"/>
  <c r="K762" i="52"/>
  <c r="K1246" i="52"/>
  <c r="K432" i="52"/>
  <c r="M542" i="77" s="1"/>
  <c r="K1407" i="52"/>
  <c r="K848" i="52"/>
  <c r="K1177" i="52"/>
  <c r="K849" i="52"/>
  <c r="K1153" i="52"/>
  <c r="K340" i="52"/>
  <c r="K590" i="52"/>
  <c r="K704" i="52"/>
  <c r="K3" i="52"/>
  <c r="K705" i="52"/>
  <c r="K33" i="52"/>
  <c r="K1205" i="52"/>
  <c r="K1546" i="52"/>
  <c r="K34" i="52"/>
  <c r="K1098" i="52"/>
  <c r="K35" i="52"/>
  <c r="K1206" i="52"/>
  <c r="M343" i="77" s="1"/>
  <c r="K1569" i="52"/>
  <c r="K323" i="52"/>
  <c r="K1279" i="52"/>
  <c r="K365" i="52"/>
  <c r="K1455" i="52"/>
  <c r="K1143" i="52"/>
  <c r="K1537" i="52"/>
  <c r="K1494" i="52"/>
  <c r="K36" i="52"/>
  <c r="K1603" i="52"/>
  <c r="K537" i="52"/>
  <c r="K454" i="52"/>
  <c r="K1180" i="52"/>
  <c r="K1158" i="52"/>
  <c r="K388" i="52"/>
  <c r="K1295" i="52"/>
  <c r="K350" i="52"/>
  <c r="K252" i="52"/>
  <c r="K1296" i="52"/>
  <c r="K1297" i="52"/>
  <c r="K380" i="52"/>
  <c r="K890" i="52"/>
  <c r="K568" i="52"/>
  <c r="M717" i="77" s="1"/>
  <c r="K1570" i="52"/>
  <c r="K1571" i="52"/>
  <c r="K1572" i="52"/>
  <c r="K1573" i="52"/>
  <c r="K175" i="52"/>
  <c r="K855" i="52"/>
  <c r="K139" i="52"/>
  <c r="K1024" i="52"/>
  <c r="K324" i="52"/>
  <c r="K1298" i="52"/>
  <c r="K1547" i="52"/>
  <c r="K1299" i="52"/>
  <c r="K1574" i="52"/>
  <c r="M479" i="77" s="1"/>
  <c r="K1575" i="52"/>
  <c r="K1300" i="52"/>
  <c r="K745" i="52"/>
  <c r="K797" i="52"/>
  <c r="K1099" i="52"/>
  <c r="K1372" i="52"/>
  <c r="K140" i="52"/>
  <c r="K1543" i="52"/>
  <c r="K37" i="52"/>
  <c r="K984" i="52"/>
  <c r="K353" i="52"/>
  <c r="K878" i="52"/>
  <c r="K1145" i="52"/>
  <c r="K203" i="52"/>
  <c r="K1100" i="52"/>
  <c r="M240" i="77" s="1"/>
  <c r="K785" i="52"/>
  <c r="K1538" i="52"/>
  <c r="K438" i="52"/>
  <c r="K1508" i="52"/>
  <c r="K765" i="52"/>
  <c r="K1418" i="52"/>
  <c r="K468" i="52"/>
  <c r="K827" i="52"/>
  <c r="K1471" i="52"/>
  <c r="M372" i="77" s="1"/>
  <c r="K1301" i="52"/>
  <c r="K309" i="52"/>
  <c r="K1101" i="52"/>
  <c r="K1102" i="52"/>
  <c r="K194" i="52"/>
  <c r="K519" i="52"/>
  <c r="K1419" i="52"/>
  <c r="K427" i="52"/>
  <c r="K1103" i="52"/>
  <c r="K490" i="52"/>
  <c r="K1104" i="52"/>
  <c r="K859" i="52"/>
  <c r="K1604" i="52"/>
  <c r="K1605" i="52"/>
  <c r="K538" i="52"/>
  <c r="K1135" i="52"/>
  <c r="K539" i="52"/>
  <c r="K586" i="52"/>
  <c r="M763" i="77" s="1"/>
  <c r="K455" i="52"/>
  <c r="K476" i="52"/>
  <c r="K422" i="52"/>
  <c r="K481" i="52"/>
  <c r="K63" i="52"/>
  <c r="M96" i="77" s="1"/>
  <c r="K163" i="52"/>
  <c r="K879" i="52"/>
  <c r="K1509" i="52"/>
  <c r="K1016" i="52"/>
  <c r="K1259" i="52"/>
  <c r="K1105" i="52"/>
  <c r="M241" i="77" s="1"/>
  <c r="K948" i="52"/>
  <c r="K868" i="52"/>
  <c r="K1188" i="52"/>
  <c r="K697" i="52"/>
  <c r="K1459" i="52"/>
  <c r="K531" i="52"/>
  <c r="K214" i="52"/>
  <c r="K994" i="52"/>
  <c r="K820" i="52"/>
  <c r="K156" i="52"/>
  <c r="K554" i="52"/>
  <c r="K242" i="52"/>
  <c r="K126" i="52"/>
  <c r="K308" i="52"/>
  <c r="K1022" i="52"/>
  <c r="M494" i="77" s="1"/>
  <c r="K241" i="52"/>
  <c r="K540" i="52"/>
  <c r="K1401" i="52"/>
  <c r="K778" i="52"/>
  <c r="K1381" i="52"/>
  <c r="K1002" i="52"/>
  <c r="K541" i="52"/>
  <c r="K1139" i="52"/>
  <c r="M254" i="77" s="1"/>
  <c r="K1606" i="52"/>
  <c r="K347" i="52"/>
  <c r="K195" i="52"/>
  <c r="K127" i="52"/>
  <c r="K963" i="52"/>
  <c r="K542" i="52"/>
  <c r="K393" i="52"/>
  <c r="K482" i="52"/>
  <c r="K1402" i="52"/>
  <c r="K1240" i="52"/>
  <c r="K339" i="52"/>
  <c r="K1215" i="52"/>
  <c r="K1003" i="52"/>
  <c r="K118" i="52"/>
  <c r="K837" i="52"/>
  <c r="K1324" i="52"/>
  <c r="K1251" i="52"/>
  <c r="K72" i="52"/>
  <c r="M6" i="77" s="1"/>
  <c r="K500" i="52"/>
  <c r="K366" i="52"/>
  <c r="K1607" i="52"/>
  <c r="K1106" i="52"/>
  <c r="K1017" i="52"/>
  <c r="K73" i="52"/>
  <c r="K261" i="52"/>
  <c r="K74" i="52"/>
  <c r="M12" i="77" s="1"/>
  <c r="K64" i="52"/>
  <c r="M94" i="77" s="1"/>
  <c r="K359" i="52"/>
  <c r="K6" i="52"/>
  <c r="K1107" i="52"/>
  <c r="K582" i="52"/>
  <c r="K545" i="52"/>
  <c r="K1510" i="52"/>
  <c r="K360" i="52"/>
  <c r="K1211" i="52"/>
  <c r="K1025" i="52"/>
  <c r="K1192" i="52"/>
  <c r="K965" i="52"/>
  <c r="K966" i="52"/>
  <c r="K348" i="52"/>
  <c r="K197" i="52"/>
  <c r="K771" i="52"/>
  <c r="K772" i="52"/>
  <c r="K1181" i="52"/>
  <c r="K65" i="52"/>
  <c r="K985" i="52"/>
  <c r="K995" i="52"/>
  <c r="M40" i="77" s="1"/>
  <c r="K431" i="52"/>
  <c r="K547" i="52"/>
  <c r="K867" i="52"/>
  <c r="K1456" i="52"/>
  <c r="K1207" i="52"/>
  <c r="K996" i="52"/>
  <c r="M233" i="77" s="1"/>
  <c r="K960" i="52"/>
  <c r="K354" i="52"/>
  <c r="K1284" i="52"/>
  <c r="K899" i="52"/>
  <c r="K177" i="52"/>
  <c r="M53" i="77" s="1"/>
  <c r="K1410" i="52"/>
  <c r="K1178" i="52"/>
  <c r="K1307" i="52"/>
  <c r="K279" i="52"/>
  <c r="K1315" i="52"/>
  <c r="K1548" i="52"/>
  <c r="K1549" i="52"/>
  <c r="K66" i="52"/>
  <c r="K108" i="52"/>
  <c r="M731" i="77" s="1"/>
  <c r="K817" i="52"/>
  <c r="K128" i="52"/>
  <c r="K1550" i="52"/>
  <c r="K247" i="52"/>
  <c r="K1411" i="52"/>
  <c r="K1453" i="52"/>
  <c r="K1460" i="52"/>
  <c r="K964" i="52"/>
  <c r="K612" i="52"/>
  <c r="K22" i="52"/>
  <c r="K1486" i="52"/>
  <c r="K1033" i="52"/>
  <c r="K1608" i="52"/>
  <c r="K591" i="52"/>
  <c r="K1209" i="52"/>
  <c r="K921" i="52"/>
  <c r="M188" i="77" s="1"/>
  <c r="K535" i="52"/>
  <c r="K592" i="52"/>
  <c r="K1029" i="52"/>
  <c r="K828" i="52"/>
  <c r="K1237" i="52"/>
  <c r="K698" i="52"/>
  <c r="K349" i="52"/>
  <c r="K1420" i="52"/>
  <c r="K1529" i="52"/>
  <c r="K587" i="52"/>
  <c r="K577" i="52"/>
  <c r="K1220" i="52"/>
  <c r="K593" i="52"/>
  <c r="K1004" i="52"/>
  <c r="K458" i="52"/>
  <c r="K1609" i="52"/>
  <c r="K1241" i="52"/>
  <c r="K726" i="52"/>
  <c r="K727" i="52"/>
  <c r="K1583" i="52"/>
  <c r="K397" i="52"/>
  <c r="K1584" i="52"/>
  <c r="K1585" i="52"/>
  <c r="K832" i="52"/>
  <c r="K728" i="52"/>
  <c r="K1316" i="52"/>
  <c r="K1487" i="52"/>
  <c r="K168" i="52"/>
  <c r="K861" i="52"/>
  <c r="K900" i="52"/>
  <c r="K1586" i="52"/>
  <c r="K343" i="52"/>
  <c r="K1272" i="52"/>
  <c r="K109" i="52"/>
  <c r="K161" i="52"/>
  <c r="K67" i="52"/>
  <c r="K1517" i="52"/>
  <c r="K1526" i="52"/>
  <c r="K208" i="52"/>
  <c r="K1245" i="52"/>
  <c r="K420" i="52"/>
  <c r="K459" i="52"/>
  <c r="K1203" i="52"/>
  <c r="K699" i="52"/>
  <c r="K23" i="52"/>
  <c r="K110" i="52"/>
  <c r="K525" i="52"/>
  <c r="K14" i="52"/>
  <c r="K1527" i="52"/>
  <c r="K796" i="52"/>
  <c r="K947" i="52"/>
  <c r="K464" i="52"/>
  <c r="K1204" i="52"/>
  <c r="K791" i="52"/>
  <c r="K864" i="52"/>
  <c r="K75" i="52"/>
  <c r="K903" i="52"/>
  <c r="K901" i="52"/>
  <c r="K334" i="52"/>
  <c r="K810" i="52"/>
  <c r="K1160" i="52"/>
  <c r="K802" i="52"/>
  <c r="K949" i="52"/>
  <c r="K111" i="52"/>
  <c r="K1592" i="52"/>
  <c r="K264" i="52"/>
  <c r="K112" i="52"/>
  <c r="K113" i="52"/>
  <c r="K169" i="52"/>
  <c r="K561" i="52"/>
  <c r="K1317" i="52"/>
  <c r="K38" i="52"/>
  <c r="K1285" i="52"/>
  <c r="K1440" i="52"/>
  <c r="K333" i="52"/>
  <c r="K871" i="52"/>
  <c r="K1413" i="52"/>
  <c r="K872" i="52"/>
  <c r="K1260" i="52"/>
  <c r="M307" i="77" s="1"/>
  <c r="K485" i="52"/>
  <c r="K986" i="52"/>
  <c r="K1242" i="52"/>
  <c r="K1336" i="52"/>
  <c r="K68" i="52"/>
  <c r="M27" i="77" s="1"/>
  <c r="K76" i="52"/>
  <c r="M18" i="77" s="1"/>
  <c r="K1382" i="52"/>
  <c r="K437" i="52"/>
  <c r="K77" i="52"/>
  <c r="K824" i="52"/>
  <c r="K1256" i="52"/>
  <c r="K341" i="52"/>
  <c r="K594" i="52"/>
  <c r="K1243" i="52"/>
  <c r="M267" i="77" s="1"/>
  <c r="K83" i="52"/>
  <c r="K492" i="52"/>
  <c r="K166" i="52"/>
  <c r="K805" i="52"/>
  <c r="K1610" i="52"/>
  <c r="K1593" i="52"/>
  <c r="K1463" i="52"/>
  <c r="K1528" i="52"/>
  <c r="M69" i="77" s="1"/>
  <c r="K213" i="52"/>
  <c r="K846" i="52"/>
  <c r="K1308" i="52"/>
  <c r="K41" i="52"/>
  <c r="K384" i="52"/>
  <c r="K782" i="52"/>
  <c r="K1318" i="52"/>
  <c r="K1611" i="52"/>
  <c r="K461" i="52"/>
  <c r="K1185" i="52"/>
  <c r="K1026" i="52"/>
  <c r="M496" i="77" s="1"/>
  <c r="K491" i="52"/>
  <c r="K425" i="52"/>
  <c r="K256" i="52"/>
  <c r="K1587" i="52"/>
  <c r="K483" i="52"/>
  <c r="K950" i="52"/>
  <c r="K821" i="52"/>
  <c r="K42" i="52"/>
  <c r="K873" i="52"/>
  <c r="K1208" i="52"/>
  <c r="M349" i="77" s="1"/>
  <c r="K550" i="52"/>
  <c r="K932" i="52"/>
  <c r="K933" i="52"/>
  <c r="K43" i="52"/>
  <c r="K1466" i="52"/>
  <c r="K595" i="52"/>
  <c r="K569" i="52"/>
  <c r="K258" i="52"/>
  <c r="K999" i="52"/>
  <c r="M47" i="77" s="1"/>
  <c r="K141" i="52"/>
  <c r="K968" i="52"/>
  <c r="K435" i="52"/>
  <c r="K142" i="52"/>
  <c r="K755" i="52"/>
  <c r="K361" i="52"/>
  <c r="K544" i="52"/>
  <c r="K1616" i="52"/>
  <c r="K1140" i="52"/>
  <c r="K50" i="52"/>
  <c r="K1005" i="52"/>
  <c r="K806" i="52"/>
  <c r="K484" i="52"/>
  <c r="K1421" i="52"/>
  <c r="K937" i="52"/>
  <c r="K564" i="52"/>
  <c r="K344" i="52"/>
  <c r="K181" i="52"/>
  <c r="K15" i="52"/>
  <c r="Z44" i="58" s="1"/>
  <c r="K790" i="52"/>
  <c r="K39" i="52"/>
  <c r="K44" i="52"/>
  <c r="M534" i="77" s="1"/>
  <c r="K1280" i="52"/>
  <c r="K358" i="52"/>
  <c r="K305" i="52"/>
  <c r="K1443" i="52"/>
  <c r="K143" i="52"/>
  <c r="K1281" i="52"/>
  <c r="K443" i="52"/>
  <c r="K977" i="52"/>
  <c r="K596" i="52"/>
  <c r="K165" i="52"/>
  <c r="K306" i="52"/>
  <c r="K1599" i="52"/>
  <c r="K281" i="52"/>
  <c r="K1309" i="52"/>
  <c r="K426" i="52"/>
  <c r="K202" i="52"/>
  <c r="K775" i="52"/>
  <c r="K268" i="52"/>
  <c r="K182" i="52"/>
  <c r="K414" i="52"/>
  <c r="K1034" i="52"/>
  <c r="K1183" i="52"/>
  <c r="K389" i="52"/>
  <c r="K486" i="52"/>
  <c r="K850" i="52"/>
  <c r="K51" i="52"/>
  <c r="K1302" i="52"/>
  <c r="K187" i="52"/>
  <c r="K1195" i="52"/>
  <c r="K743" i="52"/>
  <c r="K1594" i="52"/>
  <c r="K69" i="52"/>
  <c r="K273" i="52"/>
  <c r="K436" i="52"/>
  <c r="K1310" i="52"/>
  <c r="K84" i="52"/>
  <c r="K757" i="52"/>
  <c r="K852" i="52"/>
  <c r="K85" i="52"/>
  <c r="K86" i="52"/>
  <c r="K87" i="52"/>
  <c r="K967" i="52"/>
  <c r="K88" i="52"/>
  <c r="K1196" i="52"/>
  <c r="K89" i="52"/>
  <c r="K1595" i="52"/>
  <c r="Z48" i="58" s="1"/>
  <c r="K1258" i="52"/>
  <c r="K160" i="52"/>
  <c r="K1385" i="52"/>
  <c r="K45" i="52"/>
  <c r="K834" i="52"/>
  <c r="K823" i="52"/>
  <c r="K90" i="52"/>
  <c r="K706" i="52"/>
  <c r="K976" i="52"/>
  <c r="K91" i="52"/>
  <c r="K1027" i="52"/>
  <c r="K1596" i="52"/>
  <c r="K46" i="52"/>
  <c r="M648" i="77" s="1"/>
  <c r="K1408" i="52"/>
  <c r="K1217" i="52"/>
  <c r="K1226" i="52"/>
  <c r="K92" i="52"/>
  <c r="K795" i="52"/>
  <c r="K493" i="52"/>
  <c r="K1227" i="52"/>
  <c r="M256" i="77" s="1"/>
  <c r="K1577" i="52"/>
  <c r="K1228" i="52"/>
  <c r="K472" i="52"/>
  <c r="K265" i="52"/>
  <c r="K1581" i="52"/>
  <c r="K1383" i="52"/>
  <c r="K951" i="52"/>
  <c r="K240" i="52"/>
  <c r="M740" i="77" s="1"/>
  <c r="K759" i="52"/>
  <c r="K1319" i="52"/>
  <c r="K1320" i="52"/>
  <c r="K997" i="52"/>
  <c r="M234" i="77" s="1"/>
  <c r="K487" i="52"/>
  <c r="K1305" i="52"/>
  <c r="K809" i="52"/>
  <c r="K385" i="52"/>
  <c r="K47" i="52"/>
  <c r="M41" i="77" s="1"/>
  <c r="K905" i="52"/>
  <c r="K578" i="52"/>
  <c r="K1600" i="52"/>
  <c r="K1497" i="52"/>
  <c r="K1066" i="52"/>
  <c r="K465" i="52"/>
  <c r="K1067" i="52"/>
  <c r="K1068" i="52"/>
  <c r="K1589" i="52"/>
  <c r="K800" i="52"/>
  <c r="K1252" i="52"/>
  <c r="K310" i="52"/>
  <c r="K1218" i="52"/>
  <c r="M455" i="77" s="1"/>
  <c r="K801" i="52"/>
  <c r="K1069" i="52"/>
  <c r="M554" i="77" s="1"/>
  <c r="K144" i="52"/>
  <c r="K1387" i="52"/>
  <c r="K1070" i="52"/>
  <c r="M557" i="77" s="1"/>
  <c r="K1445" i="52"/>
  <c r="K95" i="52"/>
  <c r="M317" i="77" s="1"/>
  <c r="K1461" i="52"/>
  <c r="K766" i="52"/>
  <c r="K412" i="52"/>
  <c r="K732" i="52"/>
  <c r="K707" i="52"/>
  <c r="K1422" i="52"/>
  <c r="K1499" i="52"/>
  <c r="K523" i="52"/>
  <c r="K982" i="52"/>
  <c r="K524" i="52"/>
  <c r="K1198" i="52"/>
  <c r="K248" i="52"/>
  <c r="K825" i="52"/>
  <c r="K379" i="52"/>
  <c r="K807" i="52"/>
  <c r="K1617" i="52"/>
  <c r="M359" i="77" s="1"/>
  <c r="K1253" i="52"/>
  <c r="K904" i="52"/>
  <c r="K260" i="52"/>
  <c r="K1197" i="52"/>
  <c r="M415" i="77" s="1"/>
  <c r="K1071" i="52"/>
  <c r="K477" i="52"/>
  <c r="K1481" i="52"/>
  <c r="K1006" i="52"/>
  <c r="K1273" i="52"/>
  <c r="K1325" i="52"/>
  <c r="K321" i="52"/>
  <c r="K362" i="52"/>
  <c r="K1488" i="52"/>
  <c r="K767" i="52"/>
  <c r="K1007" i="52"/>
  <c r="K1619" i="52"/>
  <c r="K1254" i="52"/>
  <c r="K536" i="52"/>
  <c r="M540" i="77" s="1"/>
  <c r="K1008" i="52"/>
  <c r="K1009" i="52"/>
  <c r="K158" i="52"/>
  <c r="K159" i="52"/>
  <c r="K1489" i="52"/>
  <c r="K555" i="52"/>
  <c r="K193" i="52"/>
  <c r="K781" i="52"/>
  <c r="K560" i="52"/>
  <c r="K517" i="52"/>
  <c r="K764" i="52"/>
  <c r="K562" i="52"/>
  <c r="K399" i="52"/>
  <c r="K249" i="52"/>
  <c r="K1490" i="52"/>
  <c r="K1238" i="52"/>
  <c r="K1491" i="52"/>
  <c r="K123" i="52"/>
  <c r="K1163" i="52"/>
  <c r="K78" i="52"/>
  <c r="K124" i="52"/>
  <c r="K1261" i="52"/>
  <c r="M311" i="77" s="1"/>
  <c r="K207" i="52"/>
  <c r="K145" i="52"/>
  <c r="K456" i="52"/>
  <c r="M596" i="77" s="1"/>
  <c r="K146" i="52"/>
  <c r="K147" i="52"/>
  <c r="K575" i="52"/>
  <c r="K125" i="52"/>
  <c r="K148" i="52"/>
  <c r="K891" i="52"/>
  <c r="K394" i="52"/>
  <c r="K149" i="52"/>
  <c r="K351" i="52"/>
  <c r="K478" i="52"/>
  <c r="K1475" i="52"/>
  <c r="K1170" i="52"/>
  <c r="K585" i="52"/>
  <c r="K1438" i="52"/>
  <c r="K1201" i="52"/>
  <c r="K803" i="52"/>
  <c r="K1199" i="52"/>
  <c r="K962" i="52"/>
  <c r="K818" i="52"/>
  <c r="K748" i="52"/>
  <c r="K1137" i="52"/>
  <c r="M253" i="77" s="1"/>
  <c r="K1395" i="52"/>
  <c r="M284" i="77" s="1"/>
  <c r="K275" i="52"/>
  <c r="M309" i="77" s="1"/>
  <c r="K735" i="52"/>
  <c r="K1164" i="52"/>
  <c r="K804" i="52"/>
  <c r="K736" i="52"/>
  <c r="K1396" i="52"/>
  <c r="M543" i="77" s="1"/>
  <c r="K863" i="52"/>
  <c r="K1010" i="52"/>
  <c r="K1551" i="52"/>
  <c r="K1492" i="52"/>
  <c r="K922" i="52"/>
  <c r="K28" i="52"/>
  <c r="K1133" i="52"/>
  <c r="K784" i="52"/>
  <c r="K761" i="52"/>
  <c r="K1423" i="52"/>
  <c r="K819" i="52"/>
  <c r="K1193" i="52"/>
  <c r="K826" i="52"/>
  <c r="K382" i="52"/>
  <c r="K276" i="52"/>
  <c r="K419" i="52"/>
  <c r="K52" i="52"/>
  <c r="K1397" i="52"/>
  <c r="K1388" i="52"/>
  <c r="K956" i="52"/>
  <c r="K336" i="52"/>
  <c r="K1441" i="52"/>
  <c r="K1472" i="52"/>
  <c r="K1154" i="52"/>
  <c r="M699" i="77" s="1"/>
  <c r="K749" i="52"/>
  <c r="K363" i="52"/>
  <c r="K750" i="52"/>
  <c r="K24" i="52"/>
  <c r="K413" i="52"/>
  <c r="K1501" i="52"/>
  <c r="K700" i="52"/>
  <c r="K919" i="52"/>
  <c r="K337" i="52"/>
  <c r="K896" i="52"/>
  <c r="K1530" i="52"/>
  <c r="M16" i="77" s="1"/>
  <c r="K556" i="52"/>
  <c r="K613" i="52"/>
  <c r="K1465" i="52"/>
  <c r="K1264" i="52"/>
  <c r="K1028" i="52"/>
  <c r="M497" i="77" s="1"/>
  <c r="K311" i="52"/>
  <c r="K243" i="52"/>
  <c r="K1370" i="52"/>
  <c r="K1247" i="52"/>
  <c r="K563" i="52"/>
  <c r="M619" i="77" s="1"/>
  <c r="K1373" i="52"/>
  <c r="K444" i="52"/>
  <c r="K920" i="52"/>
  <c r="K514" i="52"/>
  <c r="K96" i="52"/>
  <c r="K318" i="52"/>
  <c r="K462" i="52"/>
  <c r="K94" i="52"/>
  <c r="K1194" i="52"/>
  <c r="M330" i="77" s="1"/>
  <c r="K1392" i="52"/>
  <c r="K894" i="52"/>
  <c r="K1328" i="52"/>
  <c r="M474" i="77" s="1"/>
  <c r="K614" i="52"/>
  <c r="K97" i="52"/>
  <c r="K1011" i="52"/>
  <c r="M81" i="77" s="1"/>
  <c r="K1274" i="52"/>
  <c r="K319" i="52"/>
  <c r="M196" i="77" s="1"/>
  <c r="K49" i="52"/>
  <c r="M152" i="77" s="1"/>
  <c r="K527" i="52"/>
  <c r="M191" i="77" s="1"/>
  <c r="K1378" i="52"/>
  <c r="K913" i="52"/>
  <c r="K954" i="52"/>
  <c r="K450" i="52"/>
  <c r="K1167" i="52"/>
  <c r="K1424" i="52"/>
  <c r="K1425" i="52"/>
  <c r="K615" i="52"/>
  <c r="K724" i="52"/>
  <c r="K914" i="52"/>
  <c r="K1020" i="52"/>
  <c r="K516" i="52"/>
  <c r="K13" i="52"/>
  <c r="K1190" i="52"/>
  <c r="K708" i="52"/>
  <c r="K926" i="52"/>
  <c r="K835" i="52"/>
  <c r="K931" i="52"/>
  <c r="K1520" i="52"/>
  <c r="K1433" i="52"/>
  <c r="K1521" i="52"/>
  <c r="K1511" i="52"/>
  <c r="M539" i="77" s="1"/>
  <c r="K1186" i="52"/>
  <c r="K1522" i="52"/>
  <c r="K1165" i="52"/>
  <c r="K842" i="52"/>
  <c r="K7" i="52"/>
  <c r="K1146" i="52"/>
  <c r="K8" i="52"/>
  <c r="K1321" i="52"/>
  <c r="K1311" i="52"/>
  <c r="K98" i="52"/>
  <c r="K48" i="52"/>
  <c r="K1620" i="52"/>
  <c r="K734" i="52"/>
  <c r="K451" i="52"/>
  <c r="K952" i="52"/>
  <c r="K501" i="52"/>
  <c r="K9" i="52"/>
  <c r="K709" i="52"/>
  <c r="K10" i="52"/>
  <c r="M227" i="77" s="1"/>
  <c r="K1512" i="52"/>
  <c r="K1191" i="52"/>
  <c r="K1332" i="52"/>
  <c r="K710" i="52"/>
  <c r="K597" i="52"/>
  <c r="K1288" i="52"/>
  <c r="M148" i="77" s="1"/>
  <c r="K1552" i="52"/>
  <c r="K1151" i="52"/>
  <c r="K460" i="52"/>
  <c r="M353" i="77" s="1"/>
  <c r="K391" i="52"/>
  <c r="K1275" i="52"/>
  <c r="K1223" i="52"/>
  <c r="K367" i="52"/>
  <c r="M469" i="77" s="1"/>
  <c r="K1230" i="52"/>
  <c r="K1513" i="52"/>
  <c r="K1588" i="52"/>
  <c r="K325" i="52"/>
  <c r="K489" i="52"/>
  <c r="K1306" i="52"/>
  <c r="K1265" i="52"/>
  <c r="K16" i="52"/>
  <c r="K316" i="52"/>
  <c r="K449" i="52"/>
  <c r="K1518" i="52"/>
  <c r="K129" i="52"/>
  <c r="K1519" i="52"/>
  <c r="K470" i="52"/>
  <c r="K1038" i="52"/>
  <c r="K106" i="52"/>
  <c r="K480" i="52"/>
  <c r="K776" i="52"/>
  <c r="K1514" i="52"/>
  <c r="M397" i="77" s="1"/>
  <c r="K532" i="52"/>
  <c r="K838" i="52"/>
  <c r="K130" i="52"/>
  <c r="K56" i="52"/>
  <c r="K701" i="52"/>
  <c r="K99" i="52"/>
  <c r="K1479" i="52"/>
  <c r="K609" i="52"/>
  <c r="K885" i="52"/>
  <c r="M149" i="77" s="1"/>
  <c r="K1224" i="52"/>
  <c r="K1039" i="52"/>
  <c r="M275" i="77" s="1"/>
  <c r="K1323" i="52"/>
  <c r="K1393" i="52"/>
  <c r="K1326" i="52"/>
  <c r="K418" i="52"/>
  <c r="K1578" i="52"/>
  <c r="K498" i="52"/>
  <c r="K272" i="52"/>
  <c r="K746" i="52"/>
  <c r="K783" i="52"/>
  <c r="K11" i="52"/>
  <c r="K733" i="52"/>
  <c r="K415" i="52"/>
  <c r="K1369" i="52"/>
  <c r="K312" i="52"/>
  <c r="K383" i="52"/>
  <c r="K1040" i="52"/>
  <c r="K446" i="52"/>
  <c r="K572" i="52"/>
  <c r="M76" i="77" s="1"/>
  <c r="K1500" i="52"/>
  <c r="K1451" i="52"/>
  <c r="K1147" i="52"/>
  <c r="K526" i="52"/>
  <c r="K794" i="52"/>
  <c r="K598" i="52"/>
  <c r="K100" i="52"/>
  <c r="M320" i="77" s="1"/>
  <c r="K1612" i="52"/>
  <c r="K829" i="52"/>
  <c r="K1266" i="52"/>
  <c r="M314" i="77" s="1"/>
  <c r="K209" i="52"/>
  <c r="K445" i="52"/>
  <c r="K101" i="52"/>
  <c r="K102" i="52"/>
  <c r="K973" i="52"/>
  <c r="K1398" i="52"/>
  <c r="K529" i="52"/>
  <c r="K1333" i="52"/>
  <c r="M483" i="77" s="1"/>
  <c r="K599" i="52"/>
  <c r="K439" i="52"/>
  <c r="M332" i="77" s="1"/>
  <c r="K103" i="52"/>
  <c r="K1236" i="52"/>
  <c r="K600" i="52"/>
  <c r="K1225" i="52"/>
  <c r="K313" i="52"/>
  <c r="K998" i="52"/>
  <c r="K317" i="52"/>
  <c r="M750" i="77" s="1"/>
  <c r="K205" i="52"/>
  <c r="K1452" i="52"/>
  <c r="K416" i="52"/>
  <c r="M681" i="77" s="1"/>
  <c r="K1041" i="52"/>
  <c r="K779" i="52"/>
  <c r="K326" i="52"/>
  <c r="K862" i="52"/>
  <c r="K1042" i="52"/>
  <c r="K1043" i="52"/>
  <c r="K1044" i="52"/>
  <c r="K372" i="52"/>
  <c r="K978" i="52"/>
  <c r="K1269" i="52"/>
  <c r="M316" i="77" s="1"/>
  <c r="K12" i="52"/>
  <c r="K185" i="52"/>
  <c r="K1045" i="52"/>
  <c r="M507" i="77" s="1"/>
  <c r="K944" i="52"/>
  <c r="K601" i="52"/>
  <c r="K1379" i="52"/>
  <c r="K1312" i="52"/>
  <c r="K602" i="52"/>
  <c r="K603" i="52"/>
  <c r="K604" i="52"/>
  <c r="K1046" i="52"/>
  <c r="K1439" i="52"/>
  <c r="K434" i="52"/>
  <c r="K403" i="52"/>
  <c r="K271" i="52"/>
  <c r="K4" i="52"/>
  <c r="K162" i="52"/>
  <c r="K1276" i="52"/>
  <c r="M153" i="77" s="1"/>
  <c r="K892" i="52"/>
  <c r="K1292" i="52"/>
  <c r="K395" i="52"/>
  <c r="K1457" i="52"/>
  <c r="K1412" i="52"/>
  <c r="K131" i="52"/>
  <c r="K259" i="52"/>
  <c r="K1404" i="52"/>
  <c r="K1467" i="52"/>
  <c r="K245" i="52"/>
  <c r="K423" i="52"/>
  <c r="K1468" i="52"/>
  <c r="M366" i="77" s="1"/>
  <c r="K250" i="52"/>
  <c r="K40" i="52"/>
  <c r="K953" i="52"/>
  <c r="K1414" i="52"/>
  <c r="K1161" i="52"/>
  <c r="K1478" i="52"/>
  <c r="K987" i="52"/>
  <c r="K1313" i="52"/>
  <c r="K355" i="52"/>
  <c r="K730" i="52"/>
  <c r="K424" i="52"/>
  <c r="K1590" i="52"/>
  <c r="K518" i="52"/>
  <c r="K1184" i="52"/>
  <c r="K186" i="52"/>
  <c r="K1322" i="52"/>
  <c r="K605" i="52"/>
  <c r="K606" i="52"/>
  <c r="K1576" i="52"/>
  <c r="K607" i="52"/>
  <c r="K830" i="52"/>
  <c r="K266" i="52"/>
  <c r="K1371" i="52"/>
  <c r="K814" i="52"/>
  <c r="K777" i="52"/>
  <c r="K974" i="52"/>
  <c r="K711" i="52"/>
  <c r="K254" i="52"/>
  <c r="K930" i="52"/>
  <c r="K400" i="52"/>
  <c r="K983" i="52"/>
  <c r="K1469" i="52"/>
  <c r="M368" i="77" s="1"/>
  <c r="K583" i="52"/>
  <c r="K1482" i="52"/>
  <c r="K1473" i="52"/>
  <c r="M385" i="77" s="1"/>
  <c r="K1544" i="52"/>
  <c r="K1409" i="52"/>
  <c r="K860" i="52"/>
  <c r="K121" i="52"/>
  <c r="K25" i="52"/>
  <c r="K895" i="52"/>
  <c r="K471" i="52"/>
  <c r="M289" i="77" s="1"/>
  <c r="K238" i="52"/>
  <c r="K26" i="52"/>
  <c r="K979" i="52"/>
  <c r="K1580" i="52"/>
  <c r="K815" i="52"/>
  <c r="M374" i="77" s="1"/>
  <c r="K608" i="52"/>
  <c r="K441" i="52"/>
  <c r="K1189" i="52"/>
  <c r="K1248" i="52"/>
  <c r="K1156" i="52"/>
  <c r="K1330" i="52"/>
  <c r="K1249" i="52"/>
  <c r="K1270" i="52"/>
  <c r="K1415" i="52"/>
  <c r="K390" i="52"/>
  <c r="K447" i="52"/>
  <c r="K961" i="52"/>
  <c r="K1293" i="52"/>
  <c r="K167" i="52"/>
  <c r="K330" i="52"/>
  <c r="K1175" i="52"/>
  <c r="K495" i="52"/>
  <c r="K1531" i="52"/>
  <c r="K442" i="52"/>
  <c r="K1474" i="52"/>
  <c r="M376" i="77" s="1"/>
  <c r="K1171" i="52"/>
  <c r="K18" i="52"/>
  <c r="K841" i="52"/>
  <c r="K1221" i="52"/>
  <c r="K695" i="52"/>
  <c r="K1267" i="52"/>
  <c r="K107" i="52"/>
  <c r="M321" i="77" s="1"/>
  <c r="K27" i="52"/>
  <c r="K971" i="52"/>
  <c r="K512" i="52"/>
  <c r="K696" i="52"/>
  <c r="K1286" i="52"/>
  <c r="K19" i="52"/>
  <c r="K515" i="52"/>
  <c r="K565" i="52"/>
  <c r="M715" i="77" s="1"/>
  <c r="K1138" i="52"/>
  <c r="K1176" i="52"/>
  <c r="K1314" i="52"/>
  <c r="K479" i="52"/>
  <c r="M303" i="77" s="1"/>
  <c r="K1172" i="52"/>
  <c r="K204" i="52"/>
  <c r="K262" i="52"/>
  <c r="K278" i="52"/>
  <c r="K440" i="52"/>
  <c r="M735" i="77" s="1"/>
  <c r="K1483" i="52"/>
  <c r="K1389" i="52"/>
  <c r="K712" i="52"/>
  <c r="K929" i="52"/>
  <c r="M730" i="77" s="1"/>
  <c r="K1394" i="52"/>
  <c r="M573" i="77" s="1"/>
  <c r="K1390" i="52"/>
  <c r="K314" i="52"/>
  <c r="K1545" i="52"/>
  <c r="K1436" i="52"/>
  <c r="K174" i="52"/>
  <c r="K969" i="52"/>
  <c r="M360" i="77" s="1"/>
  <c r="K104" i="52"/>
  <c r="K210" i="52"/>
  <c r="K345" i="52"/>
  <c r="K1329" i="52"/>
  <c r="M476" i="77" s="1"/>
  <c r="K1222" i="52"/>
  <c r="K713" i="52"/>
  <c r="K1470" i="52"/>
  <c r="M381" i="77" s="1"/>
  <c r="K356" i="52"/>
  <c r="K172" i="52"/>
  <c r="K731" i="52"/>
  <c r="K831" i="52"/>
  <c r="K780" i="52"/>
  <c r="K975" i="52"/>
  <c r="K1132" i="52"/>
  <c r="K466" i="52"/>
  <c r="K408" i="52"/>
  <c r="K1268" i="52"/>
  <c r="K488" i="52"/>
  <c r="M315" i="77" s="1"/>
  <c r="K332" i="52"/>
  <c r="K714" i="52"/>
  <c r="K370" i="52"/>
  <c r="K371" i="52"/>
  <c r="M454" i="77" s="1"/>
  <c r="K114" i="52"/>
  <c r="K429" i="52"/>
  <c r="K409" i="52"/>
  <c r="K1023" i="52"/>
  <c r="M495" i="77" s="1"/>
  <c r="K5" i="52"/>
  <c r="K1169" i="52"/>
  <c r="K1327" i="52"/>
  <c r="K793" i="52"/>
  <c r="K328" i="52"/>
  <c r="K1618" i="52"/>
  <c r="K473" i="52"/>
  <c r="K715" i="52"/>
  <c r="K934" i="52"/>
  <c r="K1278" i="52"/>
  <c r="M130" i="77" s="1"/>
  <c r="K421" i="52"/>
  <c r="K935" i="52"/>
  <c r="M370" i="77" s="1"/>
  <c r="K1484" i="52"/>
  <c r="K1231" i="52"/>
  <c r="K616" i="52"/>
  <c r="K548" i="52"/>
  <c r="M367" i="77" s="1"/>
  <c r="K335" i="52"/>
  <c r="K610" i="52"/>
  <c r="K972" i="52"/>
  <c r="M59" i="77" s="1"/>
  <c r="K1416" i="52"/>
  <c r="K396" i="52"/>
  <c r="K738" i="52"/>
  <c r="K54" i="52"/>
  <c r="K716" i="52"/>
  <c r="K739" i="52"/>
  <c r="K816" i="52"/>
  <c r="K331" i="52"/>
  <c r="K751" i="52"/>
  <c r="K469" i="52"/>
  <c r="K970" i="52"/>
  <c r="K55" i="52"/>
  <c r="K717" i="52"/>
  <c r="K718" i="52"/>
  <c r="K1262" i="52"/>
  <c r="K211" i="52"/>
  <c r="K566" i="52"/>
  <c r="K725" i="52"/>
  <c r="K428" i="52"/>
  <c r="M260" i="77" s="1"/>
  <c r="K1021" i="52"/>
  <c r="M492" i="77" s="1"/>
  <c r="K1426" i="52"/>
  <c r="K988" i="52"/>
  <c r="K786" i="52"/>
  <c r="K669" i="52"/>
  <c r="K452" i="52"/>
  <c r="K178" i="52"/>
  <c r="M312" i="77" s="1"/>
  <c r="K269" i="52"/>
  <c r="K1263" i="52"/>
  <c r="K29" i="52"/>
  <c r="M356" i="77" s="1"/>
  <c r="K617" i="52"/>
  <c r="K453" i="52"/>
  <c r="M342" i="77" s="1"/>
  <c r="K315" i="52"/>
  <c r="K1391" i="52"/>
  <c r="K1219" i="52"/>
  <c r="K1532" i="52"/>
  <c r="K270" i="52"/>
  <c r="M425" i="77" s="1"/>
  <c r="K1168" i="52"/>
  <c r="K1200" i="52"/>
  <c r="K1202" i="52"/>
  <c r="K580" i="52"/>
  <c r="K1216" i="52"/>
  <c r="M601" i="77" s="1"/>
  <c r="K105" i="52"/>
  <c r="K93" i="52"/>
  <c r="M322" i="77" s="1"/>
  <c r="K1166" i="52"/>
  <c r="K433" i="52"/>
  <c r="K787" i="52"/>
  <c r="K839" i="52"/>
  <c r="K753" i="52"/>
  <c r="K119" i="52"/>
  <c r="K30" i="52"/>
  <c r="K640" i="52"/>
  <c r="K1427" i="52"/>
  <c r="K557" i="52"/>
  <c r="K641" i="52"/>
  <c r="M709" i="77" s="1"/>
  <c r="K31" i="52"/>
  <c r="K1428" i="52"/>
  <c r="K642" i="52"/>
  <c r="K1429" i="52"/>
  <c r="K239" i="52"/>
  <c r="K1000" i="52"/>
  <c r="M48" i="77" s="1"/>
  <c r="K20" i="52"/>
  <c r="K329" i="52"/>
  <c r="K773" i="52"/>
  <c r="K1374" i="52"/>
  <c r="K923" i="52"/>
  <c r="K1430" i="52"/>
  <c r="K368" i="52"/>
  <c r="K553" i="52"/>
  <c r="K369" i="52"/>
  <c r="K1464" i="52"/>
  <c r="K1187" i="52"/>
  <c r="M326" i="77" s="1"/>
  <c r="K528" i="52"/>
  <c r="K643" i="52"/>
  <c r="K1553" i="52"/>
  <c r="K813" i="52"/>
  <c r="K644" i="52"/>
  <c r="K588" i="52"/>
  <c r="K645" i="52"/>
  <c r="K32" i="52"/>
  <c r="K132" i="52"/>
  <c r="K646" i="52"/>
  <c r="K647" i="52"/>
  <c r="K1092" i="52"/>
  <c r="K1093" i="52"/>
  <c r="M420" i="77" s="1"/>
  <c r="K392" i="52"/>
  <c r="K558" i="52"/>
  <c r="K1094" i="52"/>
  <c r="K822" i="52"/>
  <c r="M446" i="77" s="1"/>
  <c r="K648" i="52"/>
  <c r="K152" i="52"/>
  <c r="K499" i="52"/>
  <c r="K649" i="52"/>
  <c r="K747" i="52"/>
  <c r="K1502" i="52"/>
  <c r="K267" i="52"/>
  <c r="K53" i="52"/>
  <c r="M515" i="77" s="1"/>
  <c r="K851" i="52"/>
  <c r="K1458" i="52"/>
  <c r="K702" i="52"/>
  <c r="K799" i="52"/>
  <c r="K1271" i="52"/>
  <c r="M167" i="77" s="1"/>
  <c r="K1480" i="52"/>
  <c r="K179" i="52"/>
  <c r="K1210" i="52"/>
  <c r="K774" i="52"/>
  <c r="K374" i="52"/>
  <c r="K21" i="52"/>
  <c r="K1155" i="52"/>
  <c r="K153" i="52"/>
  <c r="K1064" i="52"/>
  <c r="K622" i="52"/>
  <c r="K173" i="52"/>
  <c r="K623" i="52"/>
  <c r="K624" i="52"/>
  <c r="K625" i="52"/>
  <c r="K626" i="52"/>
  <c r="K627" i="52"/>
  <c r="K628" i="52"/>
  <c r="K836" i="52"/>
  <c r="K629" i="52"/>
  <c r="K630" i="52"/>
  <c r="K631" i="52"/>
  <c r="K632" i="52"/>
  <c r="K327" i="52"/>
  <c r="K633" i="52"/>
  <c r="K634" i="52"/>
  <c r="K1579" i="52"/>
  <c r="M75" i="77" s="1"/>
  <c r="K280" i="52"/>
  <c r="K635" i="52"/>
  <c r="K1294" i="52"/>
  <c r="K1601" i="52"/>
  <c r="K1130" i="52"/>
  <c r="K1131" i="52"/>
  <c r="K636" i="52"/>
  <c r="K637" i="52"/>
  <c r="K638" i="52"/>
  <c r="K639" i="52"/>
  <c r="M280" i="77" s="1"/>
  <c r="K1065" i="52"/>
  <c r="M552" i="77" s="1"/>
  <c r="K549" i="52"/>
  <c r="K1173" i="52"/>
  <c r="K667" i="52"/>
  <c r="K668" i="52"/>
  <c r="K650" i="52"/>
  <c r="K651" i="52"/>
  <c r="K652" i="52"/>
  <c r="K653" i="52"/>
  <c r="K654" i="52"/>
  <c r="K1539" i="52"/>
  <c r="K611" i="52"/>
  <c r="K655" i="52"/>
  <c r="K656" i="52"/>
  <c r="K657" i="52"/>
  <c r="K1515" i="52"/>
  <c r="K448" i="52"/>
  <c r="K658" i="52"/>
  <c r="K1162" i="52"/>
  <c r="K530" i="52"/>
  <c r="M198" i="77" s="1"/>
  <c r="K659" i="52"/>
  <c r="K660" i="52"/>
  <c r="K661" i="52"/>
  <c r="K670" i="52"/>
  <c r="K729" i="52"/>
  <c r="K671" i="52"/>
  <c r="K672" i="52"/>
  <c r="K673" i="52"/>
  <c r="K1095" i="52"/>
  <c r="K959" i="52"/>
  <c r="K277" i="52"/>
  <c r="K674" i="52"/>
  <c r="K675" i="52"/>
  <c r="K676" i="52"/>
  <c r="K212" i="52"/>
  <c r="K677" i="52"/>
  <c r="K678" i="52"/>
  <c r="K1377" i="52"/>
  <c r="K1255" i="52"/>
  <c r="K679" i="52"/>
  <c r="K1476" i="52"/>
  <c r="K1380" i="52"/>
  <c r="K680" i="52"/>
  <c r="K496" i="52"/>
  <c r="M477" i="77" s="1"/>
  <c r="K681" i="52"/>
  <c r="M679" i="77" s="1"/>
  <c r="K682" i="52"/>
  <c r="K683" i="52"/>
  <c r="K662" i="52"/>
  <c r="K663" i="52"/>
  <c r="K684" i="52"/>
  <c r="K410" i="52"/>
  <c r="K1047" i="52"/>
  <c r="K1018" i="52"/>
  <c r="K1148" i="52"/>
  <c r="K1048" i="52"/>
  <c r="M510" i="77" s="1"/>
  <c r="K1019" i="52"/>
  <c r="K574" i="52"/>
  <c r="K763" i="52"/>
  <c r="K1049" i="52"/>
  <c r="K1050" i="52"/>
  <c r="K1051" i="52"/>
  <c r="K1052" i="52"/>
  <c r="K1053" i="52"/>
  <c r="K1054" i="52"/>
  <c r="M671" i="77" s="1"/>
  <c r="K1055" i="52"/>
  <c r="M544" i="77" s="1"/>
  <c r="K1056" i="52"/>
  <c r="K1434" i="52"/>
  <c r="K1516" i="52"/>
  <c r="K1435" i="52"/>
  <c r="K386" i="52"/>
  <c r="K1057" i="52"/>
  <c r="K1058" i="52"/>
  <c r="K1059" i="52"/>
  <c r="M547" i="77" s="1"/>
  <c r="K756" i="52"/>
  <c r="K387" i="52"/>
  <c r="K502" i="52"/>
  <c r="M488" i="77" s="1"/>
  <c r="K274" i="52"/>
  <c r="M306" i="77" s="1"/>
  <c r="K133" i="52"/>
  <c r="K843" i="52"/>
  <c r="K1060" i="52"/>
  <c r="K1072" i="52"/>
  <c r="K1073" i="52"/>
  <c r="M665" i="77" s="1"/>
  <c r="K1074" i="52"/>
  <c r="M564" i="77" s="1"/>
  <c r="K1075" i="52"/>
  <c r="K1076" i="52"/>
  <c r="M565" i="77" s="1"/>
  <c r="K570" i="52"/>
  <c r="K1614" i="52"/>
  <c r="K474" i="52"/>
  <c r="K1077" i="52"/>
  <c r="K664" i="52"/>
  <c r="K665" i="52"/>
  <c r="K666" i="52"/>
  <c r="K475" i="52"/>
  <c r="M250" i="77" s="1"/>
  <c r="K521" i="52"/>
  <c r="K1078" i="52"/>
  <c r="K1079" i="52"/>
  <c r="M566" i="77" s="1"/>
  <c r="K1080" i="52"/>
  <c r="K1081" i="52"/>
  <c r="M567" i="77" s="1"/>
  <c r="K1082" i="52"/>
  <c r="K1083" i="52"/>
  <c r="K1287" i="52"/>
  <c r="M141" i="77" s="1"/>
  <c r="K1084" i="52"/>
  <c r="K1085" i="52"/>
  <c r="K1615" i="52"/>
  <c r="K1086" i="52"/>
  <c r="K1087" i="52"/>
  <c r="K1061" i="52"/>
  <c r="M549" i="77" s="1"/>
  <c r="K1062" i="52"/>
  <c r="M672" i="77" s="1"/>
  <c r="K1088" i="52"/>
  <c r="M570" i="77" s="1"/>
  <c r="K1089" i="52"/>
  <c r="K1432" i="52"/>
  <c r="K1090" i="52"/>
  <c r="K1091" i="52"/>
  <c r="K844" i="52"/>
  <c r="K1496" i="52"/>
  <c r="K1108" i="52"/>
  <c r="K1109" i="52"/>
  <c r="K1110" i="52"/>
  <c r="K1111" i="52"/>
  <c r="K1337" i="52"/>
  <c r="K685" i="52"/>
  <c r="K1431" i="52"/>
  <c r="K1112" i="52"/>
  <c r="K255" i="52"/>
  <c r="M738" i="77" s="1"/>
  <c r="K1113" i="52"/>
  <c r="K1114" i="52"/>
  <c r="K1115" i="52"/>
  <c r="K1116" i="52"/>
  <c r="K1117" i="52"/>
  <c r="K1118" i="52"/>
  <c r="K936" i="52"/>
  <c r="M357" i="77" s="1"/>
  <c r="K1119" i="52"/>
  <c r="K1120" i="52"/>
  <c r="K1121" i="52"/>
  <c r="K1122" i="52"/>
  <c r="K1123" i="52"/>
  <c r="K845" i="52"/>
  <c r="M684" i="77" s="1"/>
  <c r="K1124" i="52"/>
  <c r="K1125" i="52"/>
  <c r="K1126" i="52"/>
  <c r="M676" i="77" s="1"/>
  <c r="K1127" i="52"/>
  <c r="K404" i="52"/>
  <c r="M572" i="77" s="1"/>
  <c r="K405" i="52"/>
  <c r="K1128" i="52"/>
  <c r="K1129" i="52"/>
  <c r="K686" i="52"/>
  <c r="M251" i="77" s="1"/>
  <c r="K898" i="52"/>
  <c r="M207" i="77" s="1"/>
  <c r="K257" i="52"/>
  <c r="M690" i="77" s="1"/>
  <c r="K322" i="52"/>
  <c r="K457" i="52"/>
  <c r="M417" i="77" s="1"/>
  <c r="K375" i="52"/>
  <c r="M242" i="77" s="1"/>
  <c r="K912" i="52"/>
  <c r="K1303" i="52"/>
  <c r="K1304" i="52"/>
  <c r="M453" i="77" s="1"/>
  <c r="K618" i="52"/>
  <c r="K619" i="52"/>
  <c r="K620" i="52"/>
  <c r="K621" i="52"/>
  <c r="K1063" i="52"/>
  <c r="K253" i="52"/>
  <c r="K1030" i="52"/>
  <c r="AU40" i="75"/>
  <c r="M313" i="77" l="1"/>
  <c r="M8" i="77"/>
  <c r="M302" i="77"/>
  <c r="M319" i="77"/>
  <c r="M158" i="77"/>
  <c r="M689" i="77"/>
  <c r="M74" i="77"/>
  <c r="M546" i="77"/>
  <c r="M668" i="77"/>
  <c r="M535" i="77"/>
  <c r="M448" i="77"/>
  <c r="M628" i="77"/>
  <c r="M742" i="77"/>
  <c r="M139" i="77"/>
  <c r="M221" i="77"/>
  <c r="M51" i="77"/>
  <c r="M392" i="77"/>
  <c r="M631" i="77"/>
  <c r="M281" i="77"/>
  <c r="M401" i="77"/>
  <c r="M20" i="77"/>
  <c r="M615" i="77"/>
  <c r="M486" i="77"/>
  <c r="M23" i="77"/>
  <c r="M327" i="77"/>
  <c r="M215" i="77"/>
  <c r="M427" i="77"/>
  <c r="M636" i="77"/>
  <c r="M678" i="77"/>
  <c r="M536" i="77"/>
  <c r="M680" i="77"/>
  <c r="M711" i="77"/>
  <c r="M33" i="77"/>
  <c r="M613" i="77"/>
  <c r="M82" i="77"/>
  <c r="M361" i="77"/>
  <c r="M138" i="77"/>
  <c r="M72" i="77"/>
  <c r="M373" i="77"/>
  <c r="M346" i="77"/>
  <c r="M703" i="77"/>
  <c r="M450" i="77"/>
  <c r="M424" i="77"/>
  <c r="M426" i="77"/>
  <c r="M14" i="77"/>
  <c r="M10" i="77"/>
  <c r="M272" i="77"/>
  <c r="M398" i="77"/>
  <c r="M716" i="77"/>
  <c r="M394" i="77"/>
  <c r="M627" i="77"/>
  <c r="M108" i="77"/>
  <c r="M64" i="77"/>
  <c r="M52" i="77"/>
  <c r="M501" i="77"/>
  <c r="M675" i="77"/>
  <c r="M399" i="77"/>
  <c r="M677" i="77"/>
  <c r="M575" i="77"/>
  <c r="M444" i="77"/>
  <c r="M341" i="77"/>
  <c r="M355" i="77"/>
  <c r="M369" i="77"/>
  <c r="M137" i="77"/>
  <c r="M287" i="77"/>
  <c r="M195" i="77"/>
  <c r="M362" i="77"/>
  <c r="M78" i="77"/>
  <c r="M200" i="77"/>
  <c r="M637" i="77"/>
  <c r="M323" i="77"/>
  <c r="M258" i="77"/>
  <c r="M93" i="77"/>
  <c r="M692" i="77"/>
  <c r="M396" i="77"/>
  <c r="M718" i="77"/>
  <c r="M46" i="77"/>
  <c r="M112" i="77"/>
  <c r="M760" i="77"/>
  <c r="M219" i="77"/>
  <c r="M110" i="77"/>
  <c r="M626" i="77"/>
  <c r="M555" i="77"/>
  <c r="M350" i="77"/>
  <c r="M211" i="77"/>
  <c r="M604" i="77"/>
  <c r="M224" i="77"/>
  <c r="M9" i="77"/>
  <c r="M531" i="77"/>
  <c r="M522" i="77"/>
  <c r="M216" i="77"/>
  <c r="M50" i="77"/>
  <c r="M347" i="77"/>
  <c r="M348" i="77"/>
  <c r="M79" i="77"/>
  <c r="M729" i="77"/>
  <c r="M95" i="77"/>
  <c r="M213" i="77"/>
  <c r="M73" i="77"/>
  <c r="M26" i="77"/>
  <c r="M99" i="77"/>
  <c r="M634" i="77"/>
  <c r="M352" i="77"/>
  <c r="M713" i="77"/>
  <c r="M617" i="77"/>
  <c r="M614" i="77"/>
  <c r="M17" i="77"/>
  <c r="M273" i="77"/>
  <c r="M514" i="77"/>
  <c r="M588" i="77"/>
  <c r="M339" i="77"/>
  <c r="M325" i="77"/>
  <c r="M594" i="77"/>
  <c r="M710" i="77"/>
  <c r="M288" i="77"/>
  <c r="M56" i="77"/>
  <c r="M603" i="77"/>
  <c r="M247" i="77"/>
  <c r="M126" i="77"/>
  <c r="M537" i="77"/>
  <c r="M201" i="77"/>
  <c r="M187" i="77"/>
  <c r="M163" i="77"/>
  <c r="M205" i="77"/>
  <c r="M19" i="77"/>
  <c r="M133" i="77"/>
  <c r="M136" i="77"/>
  <c r="M206" i="77"/>
  <c r="M506" i="77"/>
  <c r="M261" i="77"/>
  <c r="M169" i="77"/>
  <c r="M683" i="77"/>
  <c r="M611" i="77"/>
  <c r="M364" i="77"/>
  <c r="M293" i="77"/>
  <c r="M402" i="77"/>
  <c r="M161" i="77"/>
  <c r="M586" i="77"/>
  <c r="M712" i="77"/>
  <c r="M155" i="77"/>
  <c r="M452" i="77"/>
  <c r="M527" i="77"/>
  <c r="M691" i="77"/>
  <c r="M24" i="77"/>
  <c r="M329" i="77"/>
  <c r="M70" i="77"/>
  <c r="M336" i="77"/>
  <c r="M754" i="77"/>
  <c r="M292" i="77"/>
  <c r="M22" i="77"/>
  <c r="M728" i="77"/>
  <c r="M68" i="77"/>
  <c r="M114" i="77"/>
  <c r="M656" i="77"/>
  <c r="M610" i="77"/>
  <c r="M42" i="77"/>
  <c r="M556" i="77"/>
  <c r="M433" i="77"/>
  <c r="M528" i="77"/>
  <c r="M511" i="77"/>
  <c r="M521" i="77"/>
  <c r="M520" i="77"/>
  <c r="M335" i="77"/>
  <c r="M478" i="77"/>
  <c r="M77" i="77"/>
  <c r="M28" i="77"/>
  <c r="M220" i="77"/>
  <c r="M354" i="77"/>
  <c r="M111" i="77"/>
  <c r="M98" i="77"/>
  <c r="M633" i="77"/>
  <c r="M524" i="77"/>
  <c r="M44" i="77"/>
  <c r="M107" i="77"/>
  <c r="M538" i="77"/>
  <c r="M519" i="77"/>
  <c r="M338" i="77"/>
  <c r="M228" i="77"/>
  <c r="M365" i="77"/>
  <c r="M400" i="77"/>
  <c r="M482" i="77"/>
  <c r="M318" i="77"/>
  <c r="M499" i="77"/>
  <c r="M35" i="77"/>
  <c r="M616" i="77"/>
  <c r="M630" i="77"/>
  <c r="M516" i="77"/>
  <c r="M518" i="77"/>
  <c r="M7" i="77"/>
  <c r="M629" i="77"/>
  <c r="M529" i="77"/>
  <c r="M649" i="77"/>
  <c r="M218" i="77"/>
  <c r="M526" i="77"/>
  <c r="M363" i="77"/>
  <c r="M635" i="77"/>
  <c r="M290" i="77"/>
  <c r="M670" i="77"/>
  <c r="M704" i="77"/>
  <c r="M175" i="77"/>
  <c r="M344" i="77"/>
  <c r="M223" i="77"/>
  <c r="M310" i="77"/>
  <c r="M15" i="77"/>
  <c r="M737" i="77"/>
  <c r="M226" i="77"/>
  <c r="M371" i="77"/>
  <c r="M423" i="77"/>
  <c r="M39" i="77"/>
  <c r="M225" i="77"/>
  <c r="M525" i="77"/>
  <c r="M612" i="77"/>
  <c r="M217" i="77"/>
  <c r="M410" i="77"/>
  <c r="M663" i="77"/>
  <c r="M545" i="77"/>
  <c r="M605" i="77"/>
  <c r="M682" i="77"/>
  <c r="M285" i="77"/>
  <c r="M568" i="77"/>
  <c r="M246" i="77"/>
  <c r="M512" i="77"/>
  <c r="M485" i="77"/>
  <c r="M669" i="77"/>
  <c r="M340" i="77"/>
  <c r="M204" i="77"/>
  <c r="M337" i="77"/>
  <c r="M328" i="77"/>
  <c r="M331" i="77"/>
  <c r="M574" i="77"/>
  <c r="M487" i="77"/>
  <c r="M587" i="77"/>
  <c r="M658" i="77"/>
  <c r="M559" i="77"/>
  <c r="M244" i="77"/>
  <c r="M150" i="77"/>
  <c r="M304" i="77"/>
  <c r="M259" i="77"/>
  <c r="M484" i="77"/>
  <c r="M467" i="77"/>
  <c r="M685" i="77"/>
  <c r="M190" i="77"/>
  <c r="M577" i="77"/>
  <c r="M599" i="77"/>
  <c r="M430" i="77"/>
  <c r="M291" i="77"/>
  <c r="M295" i="77"/>
  <c r="M248" i="77"/>
  <c r="M661" i="77"/>
  <c r="M406" i="77"/>
  <c r="M551" i="77"/>
  <c r="M154" i="77"/>
  <c r="M178" i="77"/>
  <c r="M443" i="77"/>
  <c r="M657" i="77"/>
  <c r="M504" i="77"/>
  <c r="M243" i="77"/>
  <c r="M245" i="77"/>
  <c r="M674" i="77"/>
  <c r="M553" i="77"/>
  <c r="M416" i="77"/>
  <c r="M585" i="77"/>
  <c r="M706" i="77"/>
  <c r="M156" i="77"/>
  <c r="M449" i="77"/>
  <c r="M36" i="77"/>
  <c r="M491" i="77"/>
  <c r="M746" i="77"/>
  <c r="M128" i="77"/>
  <c r="M286" i="77"/>
  <c r="M269" i="77"/>
  <c r="M189" i="77"/>
  <c r="M271" i="77"/>
  <c r="M262" i="77"/>
  <c r="M595" i="77"/>
  <c r="M592" i="77"/>
  <c r="M673" i="77"/>
  <c r="M37" i="77"/>
  <c r="M748" i="77"/>
  <c r="M164" i="77"/>
  <c r="M697" i="77"/>
  <c r="M268" i="77"/>
  <c r="M666" i="77"/>
  <c r="M569" i="77"/>
  <c r="M277" i="77"/>
  <c r="M162" i="77"/>
  <c r="M662" i="77"/>
  <c r="M475" i="77"/>
  <c r="M513" i="77"/>
  <c r="M541" i="77"/>
  <c r="M414" i="77"/>
  <c r="M305" i="77"/>
  <c r="M580" i="77"/>
  <c r="M439" i="77"/>
  <c r="M375" i="77"/>
  <c r="M472" i="77"/>
  <c r="M171" i="77"/>
  <c r="M431" i="77"/>
  <c r="M548" i="77"/>
  <c r="M752" i="77"/>
  <c r="M264" i="77"/>
  <c r="M432" i="77"/>
  <c r="M600" i="77"/>
  <c r="M199" i="77"/>
  <c r="M257" i="77"/>
  <c r="M147" i="77"/>
  <c r="M165" i="77"/>
  <c r="M192" i="77"/>
  <c r="M558" i="77"/>
  <c r="M160" i="77"/>
  <c r="M283" i="77"/>
  <c r="M193" i="77"/>
  <c r="M688" i="77"/>
  <c r="M687" i="77"/>
  <c r="M278" i="77"/>
  <c r="M561" i="77"/>
  <c r="M686" i="77"/>
  <c r="M584" i="77"/>
  <c r="M582" i="77"/>
  <c r="M693" i="77"/>
  <c r="M659" i="77"/>
  <c r="M508" i="77"/>
  <c r="M664" i="77"/>
  <c r="M505" i="77"/>
  <c r="M249" i="77"/>
  <c r="M751" i="77"/>
  <c r="M308" i="77"/>
  <c r="M334" i="77"/>
  <c r="M458" i="77"/>
  <c r="M419" i="77"/>
  <c r="M440" i="77"/>
  <c r="M294" i="77"/>
  <c r="M142" i="77"/>
  <c r="M755" i="77"/>
  <c r="M151" i="77"/>
  <c r="M132" i="77"/>
  <c r="M115" i="77"/>
  <c r="M489" i="77"/>
  <c r="M480" i="77"/>
  <c r="M707" i="77"/>
  <c r="M266" i="77"/>
  <c r="M282" i="77"/>
  <c r="M562" i="77"/>
  <c r="M298" i="77"/>
  <c r="M134" i="77"/>
  <c r="M698" i="77"/>
  <c r="M590" i="77"/>
  <c r="M270" i="77"/>
  <c r="M583" i="77"/>
  <c r="M702" i="77"/>
  <c r="M694" i="77"/>
  <c r="M140" i="77"/>
  <c r="M593" i="77"/>
  <c r="M276" i="77"/>
  <c r="M509" i="77"/>
  <c r="M700" i="77"/>
  <c r="M144" i="77"/>
  <c r="M146" i="77"/>
  <c r="M471" i="77"/>
  <c r="M578" i="77"/>
  <c r="M468" i="77"/>
  <c r="M745" i="77"/>
  <c r="M473" i="77"/>
  <c r="M297" i="77"/>
  <c r="M301" i="77"/>
  <c r="M597" i="77"/>
  <c r="M708" i="77"/>
  <c r="M274" i="77"/>
  <c r="M500" i="77"/>
  <c r="M265" i="77"/>
  <c r="M168" i="77"/>
  <c r="M695" i="77"/>
  <c r="M696" i="77"/>
  <c r="M701" i="77"/>
  <c r="M579" i="77"/>
  <c r="M739" i="77"/>
  <c r="M299" i="77"/>
  <c r="M421" i="77"/>
  <c r="M296" i="77"/>
  <c r="M667" i="77"/>
  <c r="M239" i="77"/>
  <c r="M428" i="77"/>
  <c r="M255" i="77"/>
  <c r="M563" i="77"/>
  <c r="M743" i="77"/>
  <c r="M481" i="77"/>
  <c r="M159" i="77"/>
  <c r="M135" i="77"/>
  <c r="M176" i="77"/>
  <c r="M172" i="77"/>
  <c r="M418" i="77"/>
  <c r="M620" i="77"/>
  <c r="M618" i="77"/>
  <c r="Z43" i="58"/>
  <c r="M632" i="77"/>
  <c r="Z42" i="58"/>
  <c r="M143" i="77"/>
  <c r="Z49" i="58"/>
  <c r="M705" i="77"/>
  <c r="Z47" i="58"/>
  <c r="M203" i="77"/>
  <c r="Z45" i="58"/>
  <c r="M441" i="77"/>
  <c r="Z46" i="58"/>
  <c r="M445" i="77"/>
  <c r="AY161" i="76"/>
  <c r="M129" i="77"/>
  <c r="Q585" i="76"/>
  <c r="Q581" i="76"/>
  <c r="Q579" i="76"/>
  <c r="Y380" i="76" l="1"/>
  <c r="U380" i="76"/>
  <c r="Y386" i="76"/>
  <c r="U386" i="76"/>
  <c r="Y385" i="76"/>
  <c r="U385" i="76"/>
  <c r="Y384" i="76"/>
  <c r="U384" i="76"/>
  <c r="Y383" i="76"/>
  <c r="U383" i="76"/>
  <c r="Y382" i="76"/>
  <c r="U382" i="76"/>
  <c r="Y381" i="76"/>
  <c r="U381" i="76"/>
  <c r="Y769" i="76" l="1"/>
  <c r="X769" i="76"/>
  <c r="U769" i="76"/>
  <c r="AC769" i="76" s="1"/>
  <c r="AD769" i="76" s="1"/>
  <c r="Y768" i="76"/>
  <c r="X768" i="76"/>
  <c r="U768" i="76"/>
  <c r="AC768" i="76" s="1"/>
  <c r="AD768" i="76" s="1"/>
  <c r="Y767" i="76"/>
  <c r="X767" i="76"/>
  <c r="U767" i="76"/>
  <c r="AC767" i="76" s="1"/>
  <c r="AD767" i="76" s="1"/>
  <c r="Y766" i="76"/>
  <c r="X766" i="76"/>
  <c r="U766" i="76"/>
  <c r="AC766" i="76" s="1"/>
  <c r="AD766" i="76" s="1"/>
  <c r="Y765" i="76"/>
  <c r="X765" i="76"/>
  <c r="U765" i="76"/>
  <c r="AC765" i="76" s="1"/>
  <c r="AD765" i="76" s="1"/>
  <c r="Y250" i="76"/>
  <c r="X250" i="76"/>
  <c r="U250" i="76"/>
  <c r="AC250" i="76" s="1"/>
  <c r="AD250" i="76" s="1"/>
  <c r="Y585" i="76"/>
  <c r="U585" i="76"/>
  <c r="AC585" i="76" s="1"/>
  <c r="AD585" i="76" s="1"/>
  <c r="AH585" i="76" s="1"/>
  <c r="AI585" i="76" s="1"/>
  <c r="Y581" i="76"/>
  <c r="U581" i="76"/>
  <c r="AC581" i="76" s="1"/>
  <c r="AD581" i="76" s="1"/>
  <c r="Y579" i="76"/>
  <c r="U579" i="76"/>
  <c r="Y536" i="76"/>
  <c r="U536" i="76"/>
  <c r="L817" i="52"/>
  <c r="M817" i="52" s="1"/>
  <c r="L108" i="52"/>
  <c r="M108" i="52" s="1"/>
  <c r="L66" i="52"/>
  <c r="M66" i="52" s="1"/>
  <c r="L1549" i="52"/>
  <c r="M1549" i="52" s="1"/>
  <c r="L1548" i="52"/>
  <c r="M1548" i="52" s="1"/>
  <c r="L1315" i="52"/>
  <c r="M1315" i="52" s="1"/>
  <c r="L279" i="52"/>
  <c r="M279" i="52" s="1"/>
  <c r="L1307" i="52"/>
  <c r="M1307" i="52" s="1"/>
  <c r="L1178" i="52"/>
  <c r="M1178" i="52" s="1"/>
  <c r="L1410" i="52"/>
  <c r="M1410" i="52" s="1"/>
  <c r="L177" i="52"/>
  <c r="M177" i="52" s="1"/>
  <c r="L1012" i="52"/>
  <c r="M1012" i="52" s="1"/>
  <c r="L899" i="52"/>
  <c r="M899" i="52" s="1"/>
  <c r="L1284" i="52"/>
  <c r="M1284" i="52" s="1"/>
  <c r="L354" i="52"/>
  <c r="M354" i="52" s="1"/>
  <c r="L960" i="52"/>
  <c r="M960" i="52" s="1"/>
  <c r="L996" i="52"/>
  <c r="M996" i="52" s="1"/>
  <c r="L1207" i="52"/>
  <c r="M1207" i="52" s="1"/>
  <c r="L666" i="52"/>
  <c r="M666" i="52" s="1"/>
  <c r="L665" i="52"/>
  <c r="M665" i="52" s="1"/>
  <c r="L1113" i="52"/>
  <c r="M1113" i="52" s="1"/>
  <c r="L664" i="52"/>
  <c r="M664" i="52" s="1"/>
  <c r="L1077" i="52"/>
  <c r="M1077" i="52" s="1"/>
  <c r="L587" i="52"/>
  <c r="M587" i="52" s="1"/>
  <c r="L120" i="52"/>
  <c r="M120" i="52" s="1"/>
  <c r="L808" i="52"/>
  <c r="M808" i="52" s="1"/>
  <c r="L474" i="52"/>
  <c r="M474" i="52" s="1"/>
  <c r="L138" i="52"/>
  <c r="M138" i="52" s="1"/>
  <c r="L1250" i="52"/>
  <c r="M1250" i="52" s="1"/>
  <c r="L1614" i="52"/>
  <c r="M1614" i="52" s="1"/>
  <c r="L570" i="52"/>
  <c r="M570" i="52" s="1"/>
  <c r="L1076" i="52"/>
  <c r="M1076" i="52" s="1"/>
  <c r="L1075" i="52"/>
  <c r="M1075" i="52" s="1"/>
  <c r="L1074" i="52"/>
  <c r="M1074" i="52" s="1"/>
  <c r="L1073" i="52"/>
  <c r="M1073" i="52" s="1"/>
  <c r="L1072" i="52"/>
  <c r="M1072" i="52" s="1"/>
  <c r="L1060" i="52"/>
  <c r="M1060" i="52" s="1"/>
  <c r="L843" i="52"/>
  <c r="M843" i="52" s="1"/>
  <c r="L133" i="52"/>
  <c r="M133" i="52" s="1"/>
  <c r="L274" i="52"/>
  <c r="M274" i="52" s="1"/>
  <c r="L502" i="52"/>
  <c r="M502" i="52" s="1"/>
  <c r="L387" i="52"/>
  <c r="M387" i="52" s="1"/>
  <c r="L756" i="52"/>
  <c r="M756" i="52" s="1"/>
  <c r="L1059" i="52"/>
  <c r="M1059" i="52" s="1"/>
  <c r="L1058" i="52"/>
  <c r="M1058" i="52" s="1"/>
  <c r="L494" i="52"/>
  <c r="M494" i="52" s="1"/>
  <c r="L1057" i="52"/>
  <c r="M1057" i="52" s="1"/>
  <c r="L386" i="52"/>
  <c r="M386" i="52" s="1"/>
  <c r="L1435" i="52"/>
  <c r="M1435" i="52" s="1"/>
  <c r="L1516" i="52"/>
  <c r="M1516" i="52" s="1"/>
  <c r="L1434" i="52"/>
  <c r="M1434" i="52" s="1"/>
  <c r="L1056" i="52"/>
  <c r="M1056" i="52" s="1"/>
  <c r="L1055" i="52"/>
  <c r="M1055" i="52" s="1"/>
  <c r="L1054" i="52"/>
  <c r="M1054" i="52" s="1"/>
  <c r="L1053" i="52"/>
  <c r="M1053" i="52" s="1"/>
  <c r="L1052" i="52"/>
  <c r="M1052" i="52" s="1"/>
  <c r="L1051" i="52"/>
  <c r="M1051" i="52" s="1"/>
  <c r="L1050" i="52"/>
  <c r="M1050" i="52" s="1"/>
  <c r="L1049" i="52"/>
  <c r="M1049" i="52" s="1"/>
  <c r="L763" i="52"/>
  <c r="M763" i="52" s="1"/>
  <c r="L1456" i="52"/>
  <c r="M1456" i="52" s="1"/>
  <c r="L574" i="52"/>
  <c r="M574" i="52" s="1"/>
  <c r="L1019" i="52"/>
  <c r="M1019" i="52" s="1"/>
  <c r="L1048" i="52"/>
  <c r="M1048" i="52" s="1"/>
  <c r="L1148" i="52"/>
  <c r="M1148" i="52" s="1"/>
  <c r="L1018" i="52"/>
  <c r="M1018" i="52" s="1"/>
  <c r="L1047" i="52"/>
  <c r="M1047" i="52" s="1"/>
  <c r="L410" i="52"/>
  <c r="M410" i="52" s="1"/>
  <c r="L684" i="52"/>
  <c r="M684" i="52" s="1"/>
  <c r="L663" i="52"/>
  <c r="M663" i="52" s="1"/>
  <c r="L307" i="52"/>
  <c r="M307" i="52" s="1"/>
  <c r="L1174" i="52"/>
  <c r="M1174" i="52" s="1"/>
  <c r="L17" i="52"/>
  <c r="M17" i="52" s="1"/>
  <c r="L263" i="52"/>
  <c r="M263" i="52" s="1"/>
  <c r="L1030" i="52"/>
  <c r="M1030" i="52" s="1"/>
  <c r="L662" i="52"/>
  <c r="M662" i="52" s="1"/>
  <c r="L683" i="52"/>
  <c r="M683" i="52" s="1"/>
  <c r="L682" i="52"/>
  <c r="M682" i="52" s="1"/>
  <c r="L681" i="52"/>
  <c r="M681" i="52" s="1"/>
  <c r="L496" i="52"/>
  <c r="M496" i="52" s="1"/>
  <c r="L680" i="52"/>
  <c r="M680" i="52" s="1"/>
  <c r="L1380" i="52"/>
  <c r="M1380" i="52" s="1"/>
  <c r="L1476" i="52"/>
  <c r="M1476" i="52" s="1"/>
  <c r="L679" i="52"/>
  <c r="M679" i="52" s="1"/>
  <c r="L1255" i="52"/>
  <c r="M1255" i="52" s="1"/>
  <c r="L1377" i="52"/>
  <c r="M1377" i="52" s="1"/>
  <c r="L678" i="52"/>
  <c r="M678" i="52" s="1"/>
  <c r="L677" i="52"/>
  <c r="M677" i="52" s="1"/>
  <c r="L212" i="52"/>
  <c r="M212" i="52" s="1"/>
  <c r="L676" i="52"/>
  <c r="M676" i="52" s="1"/>
  <c r="L255" i="52"/>
  <c r="M255" i="52" s="1"/>
  <c r="L675" i="52"/>
  <c r="M675" i="52" s="1"/>
  <c r="L674" i="52"/>
  <c r="M674" i="52" s="1"/>
  <c r="L277" i="52"/>
  <c r="M277" i="52" s="1"/>
  <c r="L959" i="52"/>
  <c r="M959" i="52" s="1"/>
  <c r="L1095" i="52"/>
  <c r="M1095" i="52" s="1"/>
  <c r="L673" i="52"/>
  <c r="M673" i="52" s="1"/>
  <c r="L672" i="52"/>
  <c r="M672" i="52" s="1"/>
  <c r="L671" i="52"/>
  <c r="M671" i="52" s="1"/>
  <c r="L729" i="52"/>
  <c r="M729" i="52" s="1"/>
  <c r="L670" i="52"/>
  <c r="M670" i="52" s="1"/>
  <c r="B248" i="76"/>
  <c r="AA767" i="76" l="1"/>
  <c r="AA250" i="76"/>
  <c r="AA766" i="76"/>
  <c r="AA765" i="76"/>
  <c r="AA768" i="76"/>
  <c r="AE766" i="76"/>
  <c r="AH766" i="76"/>
  <c r="AI766" i="76" s="1"/>
  <c r="AA769" i="76"/>
  <c r="AE765" i="76"/>
  <c r="Z765" i="76"/>
  <c r="AH765" i="76"/>
  <c r="AI765" i="76" s="1"/>
  <c r="AH250" i="76"/>
  <c r="AI250" i="76" s="1"/>
  <c r="AE250" i="76"/>
  <c r="AH581" i="76"/>
  <c r="AI581" i="76" s="1"/>
  <c r="AE581" i="76"/>
  <c r="Z767" i="76"/>
  <c r="AE767" i="76"/>
  <c r="AH767" i="76"/>
  <c r="AI767" i="76" s="1"/>
  <c r="AH768" i="76"/>
  <c r="AI768" i="76" s="1"/>
  <c r="AE768" i="76"/>
  <c r="Z768" i="76"/>
  <c r="Z769" i="76"/>
  <c r="AH769" i="76"/>
  <c r="AI769" i="76" s="1"/>
  <c r="AE769" i="76"/>
  <c r="AE585" i="76"/>
  <c r="AF585" i="76" s="1"/>
  <c r="AG585" i="76" s="1"/>
  <c r="Z766" i="76"/>
  <c r="C248" i="76"/>
  <c r="I248" i="76"/>
  <c r="AW248" i="76"/>
  <c r="AW764" i="76"/>
  <c r="AW763" i="76"/>
  <c r="AW762" i="76"/>
  <c r="AW237" i="76"/>
  <c r="AW761" i="76"/>
  <c r="AW759" i="76"/>
  <c r="AW760" i="76"/>
  <c r="AW758" i="76"/>
  <c r="AW757" i="76"/>
  <c r="AW756" i="76"/>
  <c r="AW755" i="76"/>
  <c r="AW754" i="76"/>
  <c r="AW753" i="76"/>
  <c r="AW752" i="76"/>
  <c r="AW751" i="76"/>
  <c r="AW750" i="76"/>
  <c r="AW749" i="76"/>
  <c r="AW158" i="76"/>
  <c r="AW748" i="76"/>
  <c r="AW747" i="76"/>
  <c r="AW746" i="76"/>
  <c r="AW745" i="76"/>
  <c r="AW744" i="76"/>
  <c r="AW743" i="76"/>
  <c r="AW97" i="76"/>
  <c r="AW742" i="76"/>
  <c r="AW741" i="76"/>
  <c r="AW740" i="76"/>
  <c r="AW739" i="76"/>
  <c r="AW738" i="76"/>
  <c r="AW737" i="76"/>
  <c r="AW736" i="76"/>
  <c r="AW735" i="76"/>
  <c r="AW734" i="76"/>
  <c r="AW52" i="76"/>
  <c r="AW733" i="76"/>
  <c r="AW732" i="76"/>
  <c r="AW731" i="76"/>
  <c r="AW730" i="76"/>
  <c r="AW729" i="76"/>
  <c r="AW728" i="76"/>
  <c r="AW727" i="76"/>
  <c r="AW726" i="76"/>
  <c r="AW725" i="76"/>
  <c r="AW724" i="76"/>
  <c r="AW722" i="76"/>
  <c r="AW721" i="76"/>
  <c r="AW720" i="76"/>
  <c r="AW719" i="76"/>
  <c r="AW718" i="76"/>
  <c r="AW717" i="76"/>
  <c r="AW716" i="76"/>
  <c r="AW715" i="76"/>
  <c r="AW714" i="76"/>
  <c r="AW713" i="76"/>
  <c r="AW712" i="76"/>
  <c r="AW711" i="76"/>
  <c r="AW710" i="76"/>
  <c r="AW709" i="76"/>
  <c r="AW708" i="76"/>
  <c r="AW707" i="76"/>
  <c r="AW706" i="76"/>
  <c r="AW705" i="76"/>
  <c r="AW704" i="76"/>
  <c r="AW703" i="76"/>
  <c r="AW702" i="76"/>
  <c r="AW701" i="76"/>
  <c r="AW700" i="76"/>
  <c r="AW699" i="76"/>
  <c r="AW698" i="76"/>
  <c r="AW697" i="76"/>
  <c r="AW696" i="76"/>
  <c r="AW695" i="76"/>
  <c r="AW694" i="76"/>
  <c r="AW693" i="76"/>
  <c r="AW692" i="76"/>
  <c r="AW691" i="76"/>
  <c r="AW690" i="76"/>
  <c r="AW689" i="76"/>
  <c r="AW688" i="76"/>
  <c r="AW687" i="76"/>
  <c r="AW686" i="76"/>
  <c r="AW685" i="76"/>
  <c r="AW684" i="76"/>
  <c r="AW683" i="76"/>
  <c r="AW682" i="76"/>
  <c r="AW681" i="76"/>
  <c r="AW680" i="76"/>
  <c r="AW679" i="76"/>
  <c r="AW678" i="76"/>
  <c r="AW677" i="76"/>
  <c r="AW676" i="76"/>
  <c r="AW675" i="76"/>
  <c r="AW674" i="76"/>
  <c r="AW673" i="76"/>
  <c r="AW672" i="76"/>
  <c r="AW671" i="76"/>
  <c r="AW670" i="76"/>
  <c r="AW669" i="76"/>
  <c r="AW668" i="76"/>
  <c r="AW667" i="76"/>
  <c r="AW666" i="76"/>
  <c r="AW665" i="76"/>
  <c r="AW664" i="76"/>
  <c r="AW663" i="76"/>
  <c r="AW662" i="76"/>
  <c r="AW661" i="76"/>
  <c r="AW660" i="76"/>
  <c r="AW659" i="76"/>
  <c r="AW658" i="76"/>
  <c r="AW657" i="76"/>
  <c r="AW656" i="76"/>
  <c r="AW655" i="76"/>
  <c r="AW654" i="76"/>
  <c r="AW653" i="76"/>
  <c r="AW652" i="76"/>
  <c r="AW651" i="76"/>
  <c r="AW650" i="76"/>
  <c r="AW649" i="76"/>
  <c r="AW648" i="76"/>
  <c r="AW647" i="76"/>
  <c r="AW646" i="76"/>
  <c r="AW645" i="76"/>
  <c r="AW644" i="76"/>
  <c r="AW643" i="76"/>
  <c r="AW642" i="76"/>
  <c r="AW641" i="76"/>
  <c r="AW640" i="76"/>
  <c r="AW639" i="76"/>
  <c r="AW638" i="76"/>
  <c r="AW637" i="76"/>
  <c r="AW636" i="76"/>
  <c r="AW635" i="76"/>
  <c r="AW634" i="76"/>
  <c r="AW633" i="76"/>
  <c r="AW632" i="76"/>
  <c r="AW631" i="76"/>
  <c r="AW630" i="76"/>
  <c r="AW629" i="76"/>
  <c r="AW336" i="76"/>
  <c r="AW628" i="76"/>
  <c r="AW627" i="76"/>
  <c r="AW626" i="76"/>
  <c r="AW625" i="76"/>
  <c r="AW624" i="76"/>
  <c r="AW623" i="76"/>
  <c r="AW622" i="76"/>
  <c r="AW621" i="76"/>
  <c r="AW620" i="76"/>
  <c r="AW619" i="76"/>
  <c r="AW618" i="76"/>
  <c r="AW617" i="76"/>
  <c r="AW616" i="76"/>
  <c r="AW615" i="76"/>
  <c r="AW614" i="76"/>
  <c r="AW613" i="76"/>
  <c r="AW612" i="76"/>
  <c r="AW611" i="76"/>
  <c r="AW610" i="76"/>
  <c r="AW609" i="76"/>
  <c r="AW608" i="76"/>
  <c r="AW607" i="76"/>
  <c r="AW606" i="76"/>
  <c r="AW605" i="76"/>
  <c r="AW278" i="76"/>
  <c r="AW273" i="76"/>
  <c r="AW272" i="76"/>
  <c r="AW263" i="76"/>
  <c r="AW261" i="76"/>
  <c r="AW604" i="76"/>
  <c r="AW603" i="76"/>
  <c r="AW602" i="76"/>
  <c r="AW601" i="76"/>
  <c r="AW136" i="76"/>
  <c r="AW600" i="76"/>
  <c r="AW599" i="76"/>
  <c r="AW11" i="76"/>
  <c r="AW596" i="76"/>
  <c r="AW595" i="76"/>
  <c r="AW594" i="76"/>
  <c r="AW593" i="76"/>
  <c r="AW592" i="76"/>
  <c r="AW591" i="76"/>
  <c r="AW590" i="76"/>
  <c r="AW589" i="76"/>
  <c r="AW588" i="76"/>
  <c r="AW587" i="76"/>
  <c r="AW586" i="76"/>
  <c r="AW583" i="76"/>
  <c r="AW584" i="76"/>
  <c r="AW578" i="76"/>
  <c r="AW577" i="76"/>
  <c r="AW576" i="76"/>
  <c r="AW575" i="76"/>
  <c r="AW574" i="76"/>
  <c r="AW573" i="76"/>
  <c r="AW572" i="76"/>
  <c r="AW571" i="76"/>
  <c r="AW570" i="76"/>
  <c r="AW569" i="76"/>
  <c r="AW568" i="76"/>
  <c r="AW567" i="76"/>
  <c r="AW566" i="76"/>
  <c r="AW565" i="76"/>
  <c r="AW564" i="76"/>
  <c r="AW563" i="76"/>
  <c r="AW561" i="76"/>
  <c r="AW560" i="76"/>
  <c r="AW559" i="76"/>
  <c r="AW558" i="76"/>
  <c r="AW557" i="76"/>
  <c r="AW556" i="76"/>
  <c r="AW555" i="76"/>
  <c r="AW554" i="76"/>
  <c r="AW553" i="76"/>
  <c r="AW552" i="76"/>
  <c r="AW551" i="76"/>
  <c r="AW550" i="76"/>
  <c r="AW548" i="76"/>
  <c r="AW547" i="76"/>
  <c r="AW546" i="76"/>
  <c r="AW545" i="76"/>
  <c r="AW544" i="76"/>
  <c r="AW542" i="76"/>
  <c r="AW541" i="76"/>
  <c r="AW540" i="76"/>
  <c r="AW539" i="76"/>
  <c r="AW538" i="76"/>
  <c r="AW549" i="76"/>
  <c r="AW537" i="76"/>
  <c r="AW536" i="76"/>
  <c r="AW543" i="76"/>
  <c r="AW535" i="76"/>
  <c r="AW534" i="76"/>
  <c r="AW532" i="76"/>
  <c r="AW531" i="76"/>
  <c r="AW530" i="76"/>
  <c r="AW529" i="76"/>
  <c r="AW528" i="76"/>
  <c r="AW527" i="76"/>
  <c r="AW526" i="76"/>
  <c r="AW525" i="76"/>
  <c r="AW524" i="76"/>
  <c r="AW523" i="76"/>
  <c r="AW522" i="76"/>
  <c r="AW521" i="76"/>
  <c r="AW520" i="76"/>
  <c r="AW519" i="76"/>
  <c r="AW518" i="76"/>
  <c r="AW517" i="76"/>
  <c r="AW516" i="76"/>
  <c r="AW515" i="76"/>
  <c r="AW514" i="76"/>
  <c r="AW513" i="76"/>
  <c r="AW512" i="76"/>
  <c r="AW511" i="76"/>
  <c r="AW510" i="76"/>
  <c r="AW509" i="76"/>
  <c r="AW508" i="76"/>
  <c r="AW507" i="76"/>
  <c r="AW506" i="76"/>
  <c r="AW505" i="76"/>
  <c r="AW504" i="76"/>
  <c r="AW503" i="76"/>
  <c r="AW502" i="76"/>
  <c r="AW501" i="76"/>
  <c r="AW500" i="76"/>
  <c r="AW499" i="76"/>
  <c r="AW498" i="76"/>
  <c r="AW497" i="76"/>
  <c r="AW496" i="76"/>
  <c r="AW495" i="76"/>
  <c r="AW494" i="76"/>
  <c r="AW493" i="76"/>
  <c r="AW492" i="76"/>
  <c r="AW491" i="76"/>
  <c r="AW490" i="76"/>
  <c r="AW489" i="76"/>
  <c r="AW488" i="76"/>
  <c r="AW487" i="76"/>
  <c r="AW486" i="76"/>
  <c r="AW485" i="76"/>
  <c r="AW484" i="76"/>
  <c r="AW483" i="76"/>
  <c r="AW482" i="76"/>
  <c r="AW481" i="76"/>
  <c r="AW480" i="76"/>
  <c r="AW479" i="76"/>
  <c r="AW478" i="76"/>
  <c r="AW477" i="76"/>
  <c r="AW476" i="76"/>
  <c r="AW475" i="76"/>
  <c r="AW474" i="76"/>
  <c r="AW473" i="76"/>
  <c r="AW472" i="76"/>
  <c r="AW471" i="76"/>
  <c r="AW470" i="76"/>
  <c r="AW469" i="76"/>
  <c r="AW468" i="76"/>
  <c r="AW467" i="76"/>
  <c r="AW466" i="76"/>
  <c r="AW465" i="76"/>
  <c r="AW464" i="76"/>
  <c r="AW463" i="76"/>
  <c r="AW462" i="76"/>
  <c r="AW461" i="76"/>
  <c r="AW460" i="76"/>
  <c r="AW459" i="76"/>
  <c r="AW458" i="76"/>
  <c r="AW457" i="76"/>
  <c r="AW456" i="76"/>
  <c r="AW455" i="76"/>
  <c r="AW454" i="76"/>
  <c r="AW453" i="76"/>
  <c r="AW452" i="76"/>
  <c r="AW451" i="76"/>
  <c r="AW450" i="76"/>
  <c r="AW448" i="76"/>
  <c r="AW447" i="76"/>
  <c r="AW446" i="76"/>
  <c r="AW444" i="76"/>
  <c r="AW445" i="76"/>
  <c r="AW443" i="76"/>
  <c r="AW442" i="76"/>
  <c r="AW441" i="76"/>
  <c r="AW440" i="76"/>
  <c r="AW439" i="76"/>
  <c r="AW438" i="76"/>
  <c r="AW437" i="76"/>
  <c r="AW436" i="76"/>
  <c r="AW435" i="76"/>
  <c r="AW434" i="76"/>
  <c r="AW433" i="76"/>
  <c r="AW432" i="76"/>
  <c r="AW431" i="76"/>
  <c r="AW430" i="76"/>
  <c r="AW429" i="76"/>
  <c r="AW428" i="76"/>
  <c r="AW427" i="76"/>
  <c r="AW426" i="76"/>
  <c r="AW425" i="76"/>
  <c r="AW424" i="76"/>
  <c r="AW423" i="76"/>
  <c r="AW422" i="76"/>
  <c r="AW421" i="76"/>
  <c r="AW420" i="76"/>
  <c r="AW419" i="76"/>
  <c r="AW418" i="76"/>
  <c r="AW417" i="76"/>
  <c r="AW416" i="76"/>
  <c r="AW415" i="76"/>
  <c r="AW414" i="76"/>
  <c r="AW413" i="76"/>
  <c r="AW412" i="76"/>
  <c r="AW411" i="76"/>
  <c r="AW410" i="76"/>
  <c r="AW409" i="76"/>
  <c r="AW408" i="76"/>
  <c r="AW407" i="76"/>
  <c r="AW406" i="76"/>
  <c r="AW405" i="76"/>
  <c r="AW404" i="76"/>
  <c r="AW403" i="76"/>
  <c r="AW402" i="76"/>
  <c r="AW401" i="76"/>
  <c r="AW400" i="76"/>
  <c r="AW399" i="76"/>
  <c r="AW398" i="76"/>
  <c r="AW397" i="76"/>
  <c r="AW396" i="76"/>
  <c r="AW395" i="76"/>
  <c r="AW394" i="76"/>
  <c r="AW393" i="76"/>
  <c r="AW392" i="76"/>
  <c r="AW391" i="76"/>
  <c r="AW390" i="76"/>
  <c r="AW389" i="76"/>
  <c r="AW388" i="76"/>
  <c r="AW387" i="76"/>
  <c r="AW379" i="76"/>
  <c r="AW378" i="76"/>
  <c r="AW377" i="76"/>
  <c r="AW376" i="76"/>
  <c r="AW375" i="76"/>
  <c r="AW374" i="76"/>
  <c r="AW373" i="76"/>
  <c r="AW372" i="76"/>
  <c r="AW371" i="76"/>
  <c r="AW370" i="76"/>
  <c r="AW369" i="76"/>
  <c r="AW368" i="76"/>
  <c r="AW367" i="76"/>
  <c r="AW366" i="76"/>
  <c r="AW365" i="76"/>
  <c r="AW364" i="76"/>
  <c r="AW363" i="76"/>
  <c r="AW362" i="76"/>
  <c r="AW361" i="76"/>
  <c r="AW360" i="76"/>
  <c r="AW359" i="76"/>
  <c r="AW358" i="76"/>
  <c r="AW335" i="76"/>
  <c r="AW357" i="76"/>
  <c r="AW356" i="76"/>
  <c r="AW355" i="76"/>
  <c r="AW354" i="76"/>
  <c r="AW353" i="76"/>
  <c r="AW352" i="76"/>
  <c r="AW351" i="76"/>
  <c r="AW350" i="76"/>
  <c r="AW349" i="76"/>
  <c r="AW348" i="76"/>
  <c r="AW347" i="76"/>
  <c r="AW346" i="76"/>
  <c r="AW345" i="76"/>
  <c r="AW344" i="76"/>
  <c r="AW343" i="76"/>
  <c r="AW342" i="76"/>
  <c r="AW341" i="76"/>
  <c r="AW340" i="76"/>
  <c r="AW339" i="76"/>
  <c r="AW338" i="76"/>
  <c r="AW337" i="76"/>
  <c r="AW334" i="76"/>
  <c r="AW333" i="76"/>
  <c r="AW332" i="76"/>
  <c r="AW330" i="76"/>
  <c r="AW329" i="76"/>
  <c r="AW328" i="76"/>
  <c r="AW327" i="76"/>
  <c r="AW326" i="76"/>
  <c r="AW325" i="76"/>
  <c r="AW324" i="76"/>
  <c r="AW323" i="76"/>
  <c r="AW322" i="76"/>
  <c r="AW321" i="76"/>
  <c r="AW320" i="76"/>
  <c r="AW319" i="76"/>
  <c r="AW318" i="76"/>
  <c r="AW317" i="76"/>
  <c r="AW316" i="76"/>
  <c r="AW315" i="76"/>
  <c r="AW314" i="76"/>
  <c r="AW312" i="76"/>
  <c r="AW313" i="76"/>
  <c r="AW311" i="76"/>
  <c r="AW310" i="76"/>
  <c r="AW309" i="76"/>
  <c r="AW307" i="76"/>
  <c r="AW306" i="76"/>
  <c r="AW562" i="76"/>
  <c r="AW303" i="76"/>
  <c r="AW304" i="76"/>
  <c r="AW305" i="76"/>
  <c r="AW302" i="76"/>
  <c r="AW301" i="76"/>
  <c r="AW300" i="76"/>
  <c r="AW299" i="76"/>
  <c r="AW298" i="76"/>
  <c r="AW297" i="76"/>
  <c r="AW296" i="76"/>
  <c r="AW295" i="76"/>
  <c r="AW294" i="76"/>
  <c r="AW293" i="76"/>
  <c r="AW292" i="76"/>
  <c r="AW291" i="76"/>
  <c r="AW290" i="76"/>
  <c r="AW289" i="76"/>
  <c r="AW288" i="76"/>
  <c r="AW287" i="76"/>
  <c r="AW286" i="76"/>
  <c r="AW285" i="76"/>
  <c r="AW284" i="76"/>
  <c r="AW283" i="76"/>
  <c r="AW282" i="76"/>
  <c r="AW281" i="76"/>
  <c r="AW280" i="76"/>
  <c r="AW279" i="76"/>
  <c r="AW277" i="76"/>
  <c r="AW276" i="76"/>
  <c r="AW271" i="76"/>
  <c r="AW257" i="76"/>
  <c r="AW255" i="76"/>
  <c r="AW256" i="76"/>
  <c r="AW254" i="76"/>
  <c r="AW251" i="76"/>
  <c r="AW253" i="76"/>
  <c r="AW252" i="76"/>
  <c r="AW598" i="76"/>
  <c r="AW597" i="76"/>
  <c r="AW249" i="76"/>
  <c r="AW206" i="76"/>
  <c r="AW203" i="76"/>
  <c r="AW202" i="76"/>
  <c r="AW201" i="76"/>
  <c r="AW200" i="76"/>
  <c r="AW247" i="76"/>
  <c r="AW246" i="76"/>
  <c r="AW245" i="76"/>
  <c r="AW244" i="76"/>
  <c r="AW243" i="76"/>
  <c r="AW242" i="76"/>
  <c r="AW240" i="76"/>
  <c r="AW241" i="76"/>
  <c r="AW239" i="76"/>
  <c r="AW238" i="76"/>
  <c r="AW236" i="76"/>
  <c r="AW235" i="76"/>
  <c r="AW234" i="76"/>
  <c r="AW233" i="76"/>
  <c r="AW232" i="76"/>
  <c r="AW231" i="76"/>
  <c r="AW230" i="76"/>
  <c r="AW229" i="76"/>
  <c r="AW228" i="76"/>
  <c r="AW227" i="76"/>
  <c r="AW226" i="76"/>
  <c r="AW225" i="76"/>
  <c r="AW224" i="76"/>
  <c r="AW223" i="76"/>
  <c r="AW222" i="76"/>
  <c r="AW221" i="76"/>
  <c r="AW220" i="76"/>
  <c r="AW219" i="76"/>
  <c r="AW218" i="76"/>
  <c r="AW217" i="76"/>
  <c r="AW216" i="76"/>
  <c r="AW215" i="76"/>
  <c r="AW213" i="76"/>
  <c r="AW214" i="76"/>
  <c r="AW212" i="76"/>
  <c r="AW211" i="76"/>
  <c r="AW209" i="76"/>
  <c r="AW210" i="76"/>
  <c r="AW208" i="76"/>
  <c r="AW207" i="76"/>
  <c r="AW205" i="76"/>
  <c r="AW204" i="76"/>
  <c r="AW199" i="76"/>
  <c r="AW198" i="76"/>
  <c r="AW197" i="76"/>
  <c r="AW196" i="76"/>
  <c r="AW195" i="76"/>
  <c r="AW194" i="76"/>
  <c r="AW193" i="76"/>
  <c r="AW192" i="76"/>
  <c r="AW191" i="76"/>
  <c r="AW190" i="76"/>
  <c r="AW189" i="76"/>
  <c r="AW188" i="76"/>
  <c r="AW187" i="76"/>
  <c r="AW186" i="76"/>
  <c r="AW185" i="76"/>
  <c r="AW184" i="76"/>
  <c r="AW183" i="76"/>
  <c r="AW182" i="76"/>
  <c r="AW181" i="76"/>
  <c r="AW180" i="76"/>
  <c r="AW179" i="76"/>
  <c r="AW178" i="76"/>
  <c r="AW177" i="76"/>
  <c r="AW176" i="76"/>
  <c r="AW175" i="76"/>
  <c r="AW174" i="76"/>
  <c r="AW173" i="76"/>
  <c r="AW172" i="76"/>
  <c r="AW171" i="76"/>
  <c r="AW169" i="76"/>
  <c r="AW168" i="76"/>
  <c r="AW167" i="76"/>
  <c r="AW166" i="76"/>
  <c r="AW165" i="76"/>
  <c r="AW164" i="76"/>
  <c r="AW163" i="76"/>
  <c r="AW162" i="76"/>
  <c r="AW160" i="76"/>
  <c r="AW159" i="76"/>
  <c r="AW157" i="76"/>
  <c r="AW156" i="76"/>
  <c r="AW155" i="76"/>
  <c r="AW153" i="76"/>
  <c r="AW154" i="76"/>
  <c r="AW152" i="76"/>
  <c r="AW151" i="76"/>
  <c r="AW150" i="76"/>
  <c r="AW149" i="76"/>
  <c r="AW148" i="76"/>
  <c r="AW147" i="76"/>
  <c r="AW146" i="76"/>
  <c r="AW145" i="76"/>
  <c r="AW144" i="76"/>
  <c r="AW143" i="76"/>
  <c r="AW142" i="76"/>
  <c r="AW141" i="76"/>
  <c r="AW140" i="76"/>
  <c r="AW139" i="76"/>
  <c r="AW138" i="76"/>
  <c r="AW137" i="76"/>
  <c r="AW135" i="76"/>
  <c r="AW134" i="76"/>
  <c r="AW133" i="76"/>
  <c r="AW132" i="76"/>
  <c r="AW131" i="76"/>
  <c r="AW130" i="76"/>
  <c r="AW129" i="76"/>
  <c r="AW128" i="76"/>
  <c r="AW127" i="76"/>
  <c r="AW126" i="76"/>
  <c r="AW125" i="76"/>
  <c r="AW124" i="76"/>
  <c r="AW123" i="76"/>
  <c r="AW122" i="76"/>
  <c r="AW121" i="76"/>
  <c r="AW120" i="76"/>
  <c r="AW119" i="76"/>
  <c r="AW118" i="76"/>
  <c r="AW117" i="76"/>
  <c r="AW116" i="76"/>
  <c r="AW115" i="76"/>
  <c r="AW114" i="76"/>
  <c r="AW113" i="76"/>
  <c r="AW112" i="76"/>
  <c r="AW111" i="76"/>
  <c r="AW110" i="76"/>
  <c r="AW109" i="76"/>
  <c r="AW108" i="76"/>
  <c r="AW107" i="76"/>
  <c r="AW106" i="76"/>
  <c r="AW105" i="76"/>
  <c r="AW104" i="76"/>
  <c r="AW103" i="76"/>
  <c r="AW102" i="76"/>
  <c r="AW101" i="76"/>
  <c r="AW100" i="76"/>
  <c r="AW99" i="76"/>
  <c r="AW98" i="76"/>
  <c r="AW95" i="76"/>
  <c r="AW96" i="76"/>
  <c r="AW94" i="76"/>
  <c r="AW93" i="76"/>
  <c r="AW92" i="76"/>
  <c r="AW91" i="76"/>
  <c r="AW90" i="76"/>
  <c r="AW89" i="76"/>
  <c r="AW88" i="76"/>
  <c r="AW87" i="76"/>
  <c r="AW86" i="76"/>
  <c r="AW85" i="76"/>
  <c r="AW84" i="76"/>
  <c r="AW83" i="76"/>
  <c r="AW82" i="76"/>
  <c r="AW81" i="76"/>
  <c r="AW80" i="76"/>
  <c r="AW79" i="76"/>
  <c r="AW78" i="76"/>
  <c r="AW77" i="76"/>
  <c r="AW76" i="76"/>
  <c r="AW75" i="76"/>
  <c r="AW74" i="76"/>
  <c r="AW73" i="76"/>
  <c r="AW72" i="76"/>
  <c r="AW71" i="76"/>
  <c r="AW70" i="76"/>
  <c r="AW69" i="76"/>
  <c r="AW68" i="76"/>
  <c r="AW67" i="76"/>
  <c r="AW66" i="76"/>
  <c r="AW64" i="76"/>
  <c r="AW63" i="76"/>
  <c r="AW62" i="76"/>
  <c r="AW61" i="76"/>
  <c r="AW60" i="76"/>
  <c r="AW59" i="76"/>
  <c r="AW58" i="76"/>
  <c r="AW57" i="76"/>
  <c r="AW56" i="76"/>
  <c r="AW55" i="76"/>
  <c r="AW54" i="76"/>
  <c r="AW53" i="76"/>
  <c r="AW51" i="76"/>
  <c r="AW50" i="76"/>
  <c r="AW49" i="76"/>
  <c r="AW47" i="76"/>
  <c r="AW46" i="76"/>
  <c r="AW44" i="76"/>
  <c r="AW45" i="76"/>
  <c r="AW43" i="76"/>
  <c r="AW42" i="76"/>
  <c r="AW41" i="76"/>
  <c r="AW40" i="76"/>
  <c r="AW39" i="76"/>
  <c r="AW38" i="76"/>
  <c r="AW37" i="76"/>
  <c r="AW36" i="76"/>
  <c r="AW35" i="76"/>
  <c r="AW34" i="76"/>
  <c r="AW33" i="76"/>
  <c r="AW32" i="76"/>
  <c r="AW31" i="76"/>
  <c r="AW30" i="76"/>
  <c r="AW29" i="76"/>
  <c r="AW28" i="76"/>
  <c r="AW27" i="76"/>
  <c r="AW26" i="76"/>
  <c r="AW25" i="76"/>
  <c r="AW24" i="76"/>
  <c r="AW23" i="76"/>
  <c r="AW22" i="76"/>
  <c r="AW21" i="76"/>
  <c r="AW20" i="76"/>
  <c r="AW19" i="76"/>
  <c r="AW18" i="76"/>
  <c r="AW17" i="76"/>
  <c r="AW16" i="76"/>
  <c r="AW15" i="76"/>
  <c r="AW14" i="76"/>
  <c r="AW13" i="76"/>
  <c r="AW10" i="76"/>
  <c r="AW9" i="76"/>
  <c r="AW8" i="76"/>
  <c r="AW7" i="76"/>
  <c r="AW6" i="76"/>
  <c r="AW5" i="76"/>
  <c r="AW4" i="76"/>
  <c r="AW3" i="76"/>
  <c r="AC588" i="76"/>
  <c r="AD588" i="76" s="1"/>
  <c r="Z585" i="76"/>
  <c r="AC584" i="76"/>
  <c r="AD584" i="76" s="1"/>
  <c r="Z581" i="76"/>
  <c r="AC579" i="76"/>
  <c r="AD579" i="76" s="1"/>
  <c r="Z579" i="76" s="1"/>
  <c r="AY248" i="76"/>
  <c r="AF765" i="76" l="1"/>
  <c r="AG765" i="76" s="1"/>
  <c r="AF768" i="76"/>
  <c r="AG768" i="76" s="1"/>
  <c r="AF769" i="76"/>
  <c r="AG769" i="76" s="1"/>
  <c r="AF766" i="76"/>
  <c r="AG766" i="76" s="1"/>
  <c r="AF581" i="76"/>
  <c r="AG581" i="76" s="1"/>
  <c r="AF250" i="76"/>
  <c r="AG250" i="76" s="1"/>
  <c r="AF767" i="76"/>
  <c r="AG767" i="76" s="1"/>
  <c r="AH579" i="76"/>
  <c r="AI579" i="76" s="1"/>
  <c r="AE579" i="76"/>
  <c r="AH584" i="76"/>
  <c r="AI584" i="76" s="1"/>
  <c r="AE584" i="76"/>
  <c r="AH588" i="76"/>
  <c r="AI588" i="76" s="1"/>
  <c r="AE588" i="76"/>
  <c r="AF588" i="76" l="1"/>
  <c r="AG588" i="76" s="1"/>
  <c r="AJ588" i="76" s="1"/>
  <c r="AF579" i="76"/>
  <c r="AG579" i="76" s="1"/>
  <c r="AF584" i="76"/>
  <c r="AG584" i="76" s="1"/>
  <c r="AJ584" i="76" s="1"/>
  <c r="Q765" i="76" l="1"/>
  <c r="Q250" i="76"/>
  <c r="Q248" i="76"/>
  <c r="Z250" i="76"/>
  <c r="AC248" i="76"/>
  <c r="AD248" i="76" s="1"/>
  <c r="Z386" i="76"/>
  <c r="Z380" i="76"/>
  <c r="Z384" i="76"/>
  <c r="Z382" i="76"/>
  <c r="Z385" i="76"/>
  <c r="Z383" i="76"/>
  <c r="Z381" i="76"/>
  <c r="Q386" i="76"/>
  <c r="Q380" i="76"/>
  <c r="Q384" i="76"/>
  <c r="Q382" i="76"/>
  <c r="Q385" i="76"/>
  <c r="Q383" i="76"/>
  <c r="Q381" i="76"/>
  <c r="B386" i="76"/>
  <c r="B380" i="76"/>
  <c r="B384" i="76"/>
  <c r="B382" i="76"/>
  <c r="B385" i="76"/>
  <c r="B383" i="76"/>
  <c r="B381" i="76"/>
  <c r="I380" i="76" l="1"/>
  <c r="C380" i="76"/>
  <c r="C386" i="76"/>
  <c r="I386" i="76"/>
  <c r="C385" i="76"/>
  <c r="I385" i="76"/>
  <c r="I381" i="76"/>
  <c r="C381" i="76"/>
  <c r="I382" i="76"/>
  <c r="C382" i="76"/>
  <c r="C384" i="76"/>
  <c r="I384" i="76"/>
  <c r="I383" i="76"/>
  <c r="C383" i="76"/>
  <c r="AY381" i="76"/>
  <c r="AY386" i="76"/>
  <c r="AY383" i="76"/>
  <c r="AY384" i="76"/>
  <c r="AY385" i="76"/>
  <c r="AY380" i="76"/>
  <c r="AY382" i="76"/>
  <c r="AH383" i="76"/>
  <c r="AI383" i="76" s="1"/>
  <c r="AE383" i="76"/>
  <c r="AE385" i="76"/>
  <c r="AH385" i="76"/>
  <c r="AI385" i="76" s="1"/>
  <c r="AH382" i="76"/>
  <c r="AI382" i="76" s="1"/>
  <c r="AE382" i="76"/>
  <c r="AH384" i="76"/>
  <c r="AI384" i="76" s="1"/>
  <c r="AE384" i="76"/>
  <c r="AH381" i="76"/>
  <c r="AI381" i="76" s="1"/>
  <c r="AE381" i="76"/>
  <c r="AH380" i="76"/>
  <c r="AI380" i="76" s="1"/>
  <c r="AE380" i="76"/>
  <c r="AE386" i="76"/>
  <c r="AH386" i="76"/>
  <c r="AI386" i="76" s="1"/>
  <c r="AH248" i="76"/>
  <c r="AI248" i="76" s="1"/>
  <c r="AE248" i="76"/>
  <c r="AJ250" i="76" l="1"/>
  <c r="AF380" i="76"/>
  <c r="AG380" i="76" s="1"/>
  <c r="AF382" i="76"/>
  <c r="AG382" i="76" s="1"/>
  <c r="AF381" i="76"/>
  <c r="AG381" i="76" s="1"/>
  <c r="AF386" i="76"/>
  <c r="AG386" i="76" s="1"/>
  <c r="AF385" i="76"/>
  <c r="AG385" i="76" s="1"/>
  <c r="AF248" i="76"/>
  <c r="AG248" i="76" s="1"/>
  <c r="AJ248" i="76" s="1"/>
  <c r="AF384" i="76"/>
  <c r="AG384" i="76" s="1"/>
  <c r="AF383" i="76"/>
  <c r="AG383" i="76" s="1"/>
  <c r="W42" i="75"/>
  <c r="V42" i="75"/>
  <c r="X42" i="75" s="1"/>
  <c r="U42" i="75"/>
  <c r="R42" i="75"/>
  <c r="N42" i="75"/>
  <c r="O42" i="75" s="1"/>
  <c r="F42" i="75"/>
  <c r="AU500" i="75" l="1"/>
  <c r="AU499" i="75"/>
  <c r="AU498" i="75"/>
  <c r="AU497" i="75"/>
  <c r="AU496" i="75"/>
  <c r="AU495" i="75"/>
  <c r="AU494" i="75"/>
  <c r="AU493" i="75"/>
  <c r="AU492" i="75"/>
  <c r="AU491" i="75"/>
  <c r="AU490" i="75"/>
  <c r="AU489" i="75"/>
  <c r="AU488" i="75"/>
  <c r="AU487" i="75"/>
  <c r="AU486" i="75"/>
  <c r="AU485" i="75"/>
  <c r="AU484" i="75"/>
  <c r="AU483" i="75"/>
  <c r="AU482" i="75"/>
  <c r="AU481" i="75"/>
  <c r="AU480" i="75"/>
  <c r="AU479" i="75"/>
  <c r="AU478" i="75"/>
  <c r="AU477" i="75"/>
  <c r="AU476" i="75"/>
  <c r="AU475" i="75"/>
  <c r="AU474" i="75"/>
  <c r="AU473" i="75"/>
  <c r="AU472" i="75"/>
  <c r="AU471" i="75"/>
  <c r="AU470" i="75"/>
  <c r="AU469" i="75"/>
  <c r="AU468" i="75"/>
  <c r="AU467" i="75"/>
  <c r="AU466" i="75"/>
  <c r="AU465" i="75"/>
  <c r="AU464" i="75"/>
  <c r="AU463" i="75"/>
  <c r="AU462" i="75"/>
  <c r="AU461" i="75"/>
  <c r="AU460" i="75"/>
  <c r="AU459" i="75"/>
  <c r="AU458" i="75"/>
  <c r="AU457" i="75"/>
  <c r="AU456" i="75"/>
  <c r="AU455" i="75"/>
  <c r="AU454" i="75"/>
  <c r="AU453" i="75"/>
  <c r="AU452" i="75"/>
  <c r="AU451" i="75"/>
  <c r="AU450" i="75"/>
  <c r="AU449" i="75"/>
  <c r="AU448" i="75"/>
  <c r="AU447" i="75"/>
  <c r="AU446" i="75"/>
  <c r="AU445" i="75"/>
  <c r="AU444" i="75"/>
  <c r="AU443" i="75"/>
  <c r="AU442" i="75"/>
  <c r="AU441" i="75"/>
  <c r="AU440" i="75"/>
  <c r="AU439" i="75"/>
  <c r="AU438" i="75"/>
  <c r="AU437" i="75"/>
  <c r="AU436" i="75"/>
  <c r="AU435" i="75"/>
  <c r="AU434" i="75"/>
  <c r="AU433" i="75"/>
  <c r="AU432" i="75"/>
  <c r="AU431" i="75"/>
  <c r="AU430" i="75"/>
  <c r="AU429" i="75"/>
  <c r="AU428" i="75"/>
  <c r="AU427" i="75"/>
  <c r="AU426" i="75"/>
  <c r="AU425" i="75"/>
  <c r="AU424" i="75"/>
  <c r="AU423" i="75"/>
  <c r="AU422" i="75"/>
  <c r="AU421" i="75"/>
  <c r="AU420" i="75"/>
  <c r="AU419" i="75"/>
  <c r="AU418" i="75"/>
  <c r="AU417" i="75"/>
  <c r="AU416" i="75"/>
  <c r="AU415" i="75"/>
  <c r="AU414" i="75"/>
  <c r="AU413" i="75"/>
  <c r="AU412" i="75"/>
  <c r="AU411" i="75"/>
  <c r="AU410" i="75"/>
  <c r="AU409" i="75"/>
  <c r="AU408" i="75"/>
  <c r="AU407" i="75"/>
  <c r="AU406" i="75"/>
  <c r="AU405" i="75"/>
  <c r="AU404" i="75"/>
  <c r="AU403" i="75"/>
  <c r="AU402" i="75"/>
  <c r="AU401" i="75"/>
  <c r="AU400" i="75"/>
  <c r="AU399" i="75"/>
  <c r="AU398" i="75"/>
  <c r="AU397" i="75"/>
  <c r="AU396" i="75"/>
  <c r="AU395" i="75"/>
  <c r="AU394" i="75"/>
  <c r="AU393" i="75"/>
  <c r="AU392" i="75"/>
  <c r="AU391" i="75"/>
  <c r="AU390" i="75"/>
  <c r="AU389" i="75"/>
  <c r="AU388" i="75"/>
  <c r="AU387" i="75"/>
  <c r="AU386" i="75"/>
  <c r="AU385" i="75"/>
  <c r="AU384" i="75"/>
  <c r="AU383" i="75"/>
  <c r="AU382" i="75"/>
  <c r="AU381" i="75"/>
  <c r="AU380" i="75"/>
  <c r="AU379" i="75"/>
  <c r="AU378" i="75"/>
  <c r="AU377" i="75"/>
  <c r="AU376" i="75"/>
  <c r="AU375" i="75"/>
  <c r="AU374" i="75"/>
  <c r="AU373" i="75"/>
  <c r="AU372" i="75"/>
  <c r="AU371" i="75"/>
  <c r="AU370" i="75"/>
  <c r="AU369" i="75"/>
  <c r="AU368" i="75"/>
  <c r="AU367" i="75"/>
  <c r="AU366" i="75"/>
  <c r="AU365" i="75"/>
  <c r="AU364" i="75"/>
  <c r="AU363" i="75"/>
  <c r="AU362" i="75"/>
  <c r="AU361" i="75"/>
  <c r="AU360" i="75"/>
  <c r="AU359" i="75"/>
  <c r="AU358" i="75"/>
  <c r="AU357" i="75"/>
  <c r="AU356" i="75"/>
  <c r="AU355" i="75"/>
  <c r="AU354" i="75"/>
  <c r="AU353" i="75"/>
  <c r="AU352" i="75"/>
  <c r="AU351" i="75"/>
  <c r="AU350" i="75"/>
  <c r="AU349" i="75"/>
  <c r="AU348" i="75"/>
  <c r="AU347" i="75"/>
  <c r="AU346" i="75"/>
  <c r="AU345" i="75"/>
  <c r="AU344" i="75"/>
  <c r="AU343" i="75"/>
  <c r="AU342" i="75"/>
  <c r="AU341" i="75"/>
  <c r="AU340" i="75"/>
  <c r="AU339" i="75"/>
  <c r="AU338" i="75"/>
  <c r="AU337" i="75"/>
  <c r="AU336" i="75"/>
  <c r="AU335" i="75"/>
  <c r="AU334" i="75"/>
  <c r="AU333" i="75"/>
  <c r="AU332" i="75"/>
  <c r="AU331" i="75"/>
  <c r="AU330" i="75"/>
  <c r="AU329" i="75"/>
  <c r="AU328" i="75"/>
  <c r="AU327" i="75"/>
  <c r="AU326" i="75"/>
  <c r="AU325" i="75"/>
  <c r="AU324" i="75"/>
  <c r="AU323" i="75"/>
  <c r="AU322" i="75"/>
  <c r="AU321" i="75"/>
  <c r="AU320" i="75"/>
  <c r="AU319" i="75"/>
  <c r="AU318" i="75"/>
  <c r="AU317" i="75"/>
  <c r="AU316" i="75"/>
  <c r="AU315" i="75"/>
  <c r="AU314" i="75"/>
  <c r="AU313" i="75"/>
  <c r="AU312" i="75"/>
  <c r="AU311" i="75"/>
  <c r="AU310" i="75"/>
  <c r="AU309" i="75"/>
  <c r="AU308" i="75"/>
  <c r="AU307" i="75"/>
  <c r="AU306" i="75"/>
  <c r="AU305" i="75"/>
  <c r="AU304" i="75"/>
  <c r="AU303" i="75"/>
  <c r="AU302" i="75"/>
  <c r="AU301" i="75"/>
  <c r="AU300" i="75"/>
  <c r="AU299" i="75"/>
  <c r="AU298" i="75"/>
  <c r="AU297" i="75"/>
  <c r="AU296" i="75"/>
  <c r="AU295" i="75"/>
  <c r="AU294" i="75"/>
  <c r="AU293" i="75"/>
  <c r="AU292" i="75"/>
  <c r="AU291" i="75"/>
  <c r="AU290" i="75"/>
  <c r="AU289" i="75"/>
  <c r="AU288" i="75"/>
  <c r="AU287" i="75"/>
  <c r="AU286" i="75"/>
  <c r="AU285" i="75"/>
  <c r="AU284" i="75"/>
  <c r="AU283" i="75"/>
  <c r="AU282" i="75"/>
  <c r="AU281" i="75"/>
  <c r="AU280" i="75"/>
  <c r="AU279" i="75"/>
  <c r="AU278" i="75"/>
  <c r="AU277" i="75"/>
  <c r="AU276" i="75"/>
  <c r="AU275" i="75"/>
  <c r="AU274" i="75"/>
  <c r="AU273" i="75"/>
  <c r="AU272" i="75"/>
  <c r="AU271" i="75"/>
  <c r="AU270" i="75"/>
  <c r="AU269" i="75"/>
  <c r="AU268" i="75"/>
  <c r="AU267" i="75"/>
  <c r="AU266" i="75"/>
  <c r="AU265" i="75"/>
  <c r="AU264" i="75"/>
  <c r="AU263" i="75"/>
  <c r="AU262" i="75"/>
  <c r="AU261" i="75"/>
  <c r="AU260" i="75"/>
  <c r="AU259" i="75"/>
  <c r="AU258" i="75"/>
  <c r="AU257" i="75"/>
  <c r="AU256" i="75"/>
  <c r="AU255" i="75"/>
  <c r="AU254" i="75"/>
  <c r="AU253" i="75"/>
  <c r="AU252" i="75"/>
  <c r="AU251" i="75"/>
  <c r="AU250" i="75"/>
  <c r="AU249" i="75"/>
  <c r="AU248" i="75"/>
  <c r="AU247" i="75"/>
  <c r="AU246" i="75"/>
  <c r="AU245" i="75"/>
  <c r="AU244" i="75"/>
  <c r="AU243" i="75"/>
  <c r="AU242" i="75"/>
  <c r="AU241" i="75"/>
  <c r="AU240" i="75"/>
  <c r="AU239" i="75"/>
  <c r="AU238" i="75"/>
  <c r="AU237" i="75"/>
  <c r="AU236" i="75"/>
  <c r="AU235" i="75"/>
  <c r="AU234" i="75"/>
  <c r="AU233" i="75"/>
  <c r="AU232" i="75"/>
  <c r="AU231" i="75"/>
  <c r="AU230" i="75"/>
  <c r="AU229" i="75"/>
  <c r="AU228" i="75"/>
  <c r="AU227" i="75"/>
  <c r="AU226" i="75"/>
  <c r="AU225" i="75"/>
  <c r="AU224" i="75"/>
  <c r="AU223" i="75"/>
  <c r="AU222" i="75"/>
  <c r="AU221" i="75"/>
  <c r="AU220" i="75"/>
  <c r="AU219" i="75"/>
  <c r="AU218" i="75"/>
  <c r="AU217" i="75"/>
  <c r="AU216" i="75"/>
  <c r="AU215" i="75"/>
  <c r="AU214" i="75"/>
  <c r="AU213" i="75"/>
  <c r="AU212" i="75"/>
  <c r="AU211" i="75"/>
  <c r="AU210" i="75"/>
  <c r="AU209" i="75"/>
  <c r="AU208" i="75"/>
  <c r="AU207" i="75"/>
  <c r="AU206" i="75"/>
  <c r="AU205" i="75"/>
  <c r="AU204" i="75"/>
  <c r="AU203" i="75"/>
  <c r="AU202" i="75"/>
  <c r="AU201" i="75"/>
  <c r="AU200" i="75"/>
  <c r="AU199" i="75"/>
  <c r="AU198" i="75"/>
  <c r="AU197" i="75"/>
  <c r="AU196" i="75"/>
  <c r="AU195" i="75"/>
  <c r="AU194" i="75"/>
  <c r="AU193" i="75"/>
  <c r="AU192" i="75"/>
  <c r="AU191" i="75"/>
  <c r="AU190" i="75"/>
  <c r="AU189" i="75"/>
  <c r="AU188" i="75"/>
  <c r="AU187" i="75"/>
  <c r="AU186" i="75"/>
  <c r="AU185" i="75"/>
  <c r="AU184" i="75"/>
  <c r="AU183" i="75"/>
  <c r="AU182" i="75"/>
  <c r="AU181" i="75"/>
  <c r="AU180" i="75"/>
  <c r="AU179" i="75"/>
  <c r="AU178" i="75"/>
  <c r="AU177" i="75"/>
  <c r="AU176" i="75"/>
  <c r="AU175" i="75"/>
  <c r="AU174" i="75"/>
  <c r="AU173" i="75"/>
  <c r="AU172" i="75"/>
  <c r="AU171" i="75"/>
  <c r="AU170" i="75"/>
  <c r="AU169" i="75"/>
  <c r="AU168" i="75"/>
  <c r="AU167" i="75"/>
  <c r="AU166" i="75"/>
  <c r="AU165" i="75"/>
  <c r="AU164" i="75"/>
  <c r="AU163" i="75"/>
  <c r="AU162" i="75"/>
  <c r="AU161" i="75"/>
  <c r="AU160" i="75"/>
  <c r="AU159" i="75"/>
  <c r="AU158" i="75"/>
  <c r="AU157" i="75"/>
  <c r="AU156" i="75"/>
  <c r="AU155" i="75"/>
  <c r="AU154" i="75"/>
  <c r="AU153" i="75"/>
  <c r="AU152" i="75"/>
  <c r="AU151" i="75"/>
  <c r="AU150" i="75"/>
  <c r="AU149" i="75"/>
  <c r="AU148" i="75"/>
  <c r="AU147" i="75"/>
  <c r="AU146" i="75"/>
  <c r="AU145" i="75"/>
  <c r="AU144" i="75"/>
  <c r="AU143" i="75"/>
  <c r="AU142" i="75"/>
  <c r="AU141" i="75"/>
  <c r="AU140" i="75"/>
  <c r="AU139" i="75"/>
  <c r="AU138" i="75"/>
  <c r="AU137" i="75"/>
  <c r="AU136" i="75"/>
  <c r="AU135" i="75"/>
  <c r="AU134" i="75"/>
  <c r="AU133" i="75"/>
  <c r="AU132" i="75"/>
  <c r="AU131" i="75"/>
  <c r="AU130" i="75"/>
  <c r="AU129" i="75"/>
  <c r="AU128" i="75"/>
  <c r="AU127" i="75"/>
  <c r="AU126" i="75"/>
  <c r="AU125" i="75"/>
  <c r="AU124" i="75"/>
  <c r="AU123" i="75"/>
  <c r="AU122" i="75"/>
  <c r="AU121" i="75"/>
  <c r="AU120" i="75"/>
  <c r="AU119" i="75"/>
  <c r="AU118" i="75"/>
  <c r="AU117" i="75"/>
  <c r="AU116" i="75"/>
  <c r="AU115" i="75"/>
  <c r="AU114" i="75"/>
  <c r="AU113" i="75"/>
  <c r="AU112" i="75"/>
  <c r="AU111" i="75"/>
  <c r="AU110" i="75"/>
  <c r="AU109" i="75"/>
  <c r="AU108" i="75"/>
  <c r="AU107" i="75"/>
  <c r="AU106" i="75"/>
  <c r="AU105" i="75"/>
  <c r="AU104" i="75"/>
  <c r="AU103" i="75"/>
  <c r="AU102" i="75"/>
  <c r="AU101" i="75"/>
  <c r="AU100" i="75"/>
  <c r="AU99" i="75"/>
  <c r="AU98" i="75"/>
  <c r="AU97" i="75"/>
  <c r="AU96" i="75"/>
  <c r="AU95" i="75"/>
  <c r="AU94" i="75"/>
  <c r="AU93" i="75"/>
  <c r="AU92" i="75"/>
  <c r="AU91" i="75"/>
  <c r="AU90" i="75"/>
  <c r="AU89" i="75"/>
  <c r="AU88" i="75"/>
  <c r="AU87" i="75"/>
  <c r="AU86" i="75"/>
  <c r="AU85" i="75"/>
  <c r="AU84" i="75"/>
  <c r="AU83" i="75"/>
  <c r="AU82" i="75"/>
  <c r="AU81" i="75"/>
  <c r="AU80" i="75"/>
  <c r="AU79" i="75"/>
  <c r="AU78" i="75"/>
  <c r="AU77" i="75"/>
  <c r="AU76" i="75"/>
  <c r="AU75" i="75"/>
  <c r="AU74" i="75"/>
  <c r="AU73" i="75"/>
  <c r="AU72" i="75"/>
  <c r="AU71" i="75"/>
  <c r="AU70" i="75"/>
  <c r="AU69" i="75"/>
  <c r="AU68" i="75"/>
  <c r="AU67" i="75"/>
  <c r="AU66" i="75"/>
  <c r="AU65" i="75"/>
  <c r="AU64" i="75"/>
  <c r="AU63" i="75"/>
  <c r="AU62" i="75"/>
  <c r="AU61" i="75"/>
  <c r="AU60" i="75"/>
  <c r="AU59" i="75"/>
  <c r="AU58" i="75"/>
  <c r="AU57" i="75"/>
  <c r="AU56" i="75"/>
  <c r="AU55" i="75"/>
  <c r="AU54" i="75"/>
  <c r="AU53" i="75"/>
  <c r="AU52" i="75"/>
  <c r="AU51" i="75"/>
  <c r="AU50" i="75"/>
  <c r="AU49" i="75"/>
  <c r="AU48" i="75"/>
  <c r="AU47" i="75"/>
  <c r="AU46" i="75"/>
  <c r="AU45" i="75"/>
  <c r="AU44" i="75"/>
  <c r="AU43" i="75"/>
  <c r="AU42" i="75"/>
  <c r="AU41" i="75"/>
  <c r="Y574" i="76" l="1"/>
  <c r="U574" i="76"/>
  <c r="AC574" i="76" s="1"/>
  <c r="AD574" i="76" s="1"/>
  <c r="Z574" i="76" s="1"/>
  <c r="Z566" i="76"/>
  <c r="Y566" i="76"/>
  <c r="U566" i="76"/>
  <c r="Y559" i="76"/>
  <c r="X559" i="76"/>
  <c r="U559" i="76"/>
  <c r="AC559" i="76" s="1"/>
  <c r="AD559" i="76" s="1"/>
  <c r="Z559" i="76" s="1"/>
  <c r="Z563" i="76"/>
  <c r="Y563" i="76"/>
  <c r="U563" i="76"/>
  <c r="Y561" i="76"/>
  <c r="Q561" i="76"/>
  <c r="AA559" i="76" l="1"/>
  <c r="U520" i="63"/>
  <c r="Y701" i="76" l="1"/>
  <c r="X701" i="76"/>
  <c r="U701" i="76"/>
  <c r="AC701" i="76" s="1"/>
  <c r="AD701" i="76" s="1"/>
  <c r="Q701" i="76"/>
  <c r="B701" i="76"/>
  <c r="Y700" i="76"/>
  <c r="X700" i="76"/>
  <c r="U700" i="76"/>
  <c r="AC700" i="76" s="1"/>
  <c r="AD700" i="76" s="1"/>
  <c r="Q700" i="76"/>
  <c r="B700" i="76"/>
  <c r="Y699" i="76"/>
  <c r="X699" i="76"/>
  <c r="U699" i="76"/>
  <c r="AC699" i="76" s="1"/>
  <c r="AD699" i="76" s="1"/>
  <c r="Q699" i="76"/>
  <c r="B699" i="76"/>
  <c r="Y698" i="76"/>
  <c r="X698" i="76"/>
  <c r="U698" i="76"/>
  <c r="AC698" i="76" s="1"/>
  <c r="AD698" i="76" s="1"/>
  <c r="Q698" i="76"/>
  <c r="B698" i="76"/>
  <c r="Y697" i="76"/>
  <c r="X697" i="76"/>
  <c r="U697" i="76"/>
  <c r="AC697" i="76" s="1"/>
  <c r="AD697" i="76" s="1"/>
  <c r="Q697" i="76"/>
  <c r="B697" i="76"/>
  <c r="Y696" i="76"/>
  <c r="X696" i="76"/>
  <c r="U696" i="76"/>
  <c r="AC696" i="76" s="1"/>
  <c r="AD696" i="76" s="1"/>
  <c r="Q696" i="76"/>
  <c r="B696" i="76"/>
  <c r="Y695" i="76"/>
  <c r="X695" i="76"/>
  <c r="U695" i="76"/>
  <c r="AC695" i="76" s="1"/>
  <c r="AD695" i="76" s="1"/>
  <c r="Q695" i="76"/>
  <c r="B695" i="76"/>
  <c r="Y694" i="76"/>
  <c r="X694" i="76"/>
  <c r="U694" i="76"/>
  <c r="AC694" i="76" s="1"/>
  <c r="AD694" i="76" s="1"/>
  <c r="AH694" i="76" s="1"/>
  <c r="AI694" i="76" s="1"/>
  <c r="Q694" i="76"/>
  <c r="B694" i="76"/>
  <c r="Y693" i="76"/>
  <c r="X693" i="76"/>
  <c r="U693" i="76"/>
  <c r="AC693" i="76" s="1"/>
  <c r="AD693" i="76" s="1"/>
  <c r="Q693" i="76"/>
  <c r="B693" i="76"/>
  <c r="Y692" i="76"/>
  <c r="X692" i="76"/>
  <c r="U692" i="76"/>
  <c r="AC692" i="76" s="1"/>
  <c r="AD692" i="76" s="1"/>
  <c r="Q692" i="76"/>
  <c r="B692" i="76"/>
  <c r="Y691" i="76"/>
  <c r="X691" i="76"/>
  <c r="U691" i="76"/>
  <c r="AC691" i="76" s="1"/>
  <c r="AD691" i="76" s="1"/>
  <c r="Q691" i="76"/>
  <c r="B691" i="76"/>
  <c r="Y690" i="76"/>
  <c r="X690" i="76"/>
  <c r="U690" i="76"/>
  <c r="AC690" i="76" s="1"/>
  <c r="AD690" i="76" s="1"/>
  <c r="Q690" i="76"/>
  <c r="B690" i="76"/>
  <c r="Y689" i="76"/>
  <c r="X689" i="76"/>
  <c r="U689" i="76"/>
  <c r="AC689" i="76" s="1"/>
  <c r="AD689" i="76" s="1"/>
  <c r="Q689" i="76"/>
  <c r="B689" i="76"/>
  <c r="Y688" i="76"/>
  <c r="X688" i="76"/>
  <c r="U688" i="76"/>
  <c r="AC688" i="76" s="1"/>
  <c r="AD688" i="76" s="1"/>
  <c r="Q688" i="76"/>
  <c r="B688" i="76"/>
  <c r="Y687" i="76"/>
  <c r="X687" i="76"/>
  <c r="U687" i="76"/>
  <c r="AC687" i="76" s="1"/>
  <c r="AD687" i="76" s="1"/>
  <c r="Q687" i="76"/>
  <c r="B687" i="76"/>
  <c r="Y686" i="76"/>
  <c r="X686" i="76"/>
  <c r="U686" i="76"/>
  <c r="AC686" i="76" s="1"/>
  <c r="AD686" i="76" s="1"/>
  <c r="Q686" i="76"/>
  <c r="B686" i="76"/>
  <c r="Y685" i="76"/>
  <c r="X685" i="76"/>
  <c r="U685" i="76"/>
  <c r="AC685" i="76" s="1"/>
  <c r="AD685" i="76" s="1"/>
  <c r="Q685" i="76"/>
  <c r="B685" i="76"/>
  <c r="Y684" i="76"/>
  <c r="X684" i="76"/>
  <c r="U684" i="76"/>
  <c r="AC684" i="76" s="1"/>
  <c r="AD684" i="76" s="1"/>
  <c r="Q684" i="76"/>
  <c r="B684" i="76"/>
  <c r="Y683" i="76"/>
  <c r="X683" i="76"/>
  <c r="U683" i="76"/>
  <c r="AC683" i="76" s="1"/>
  <c r="AD683" i="76" s="1"/>
  <c r="Q683" i="76"/>
  <c r="B683" i="76"/>
  <c r="Y682" i="76"/>
  <c r="X682" i="76"/>
  <c r="U682" i="76"/>
  <c r="AC682" i="76" s="1"/>
  <c r="AD682" i="76" s="1"/>
  <c r="Q682" i="76"/>
  <c r="B682" i="76"/>
  <c r="Y681" i="76"/>
  <c r="X681" i="76"/>
  <c r="U681" i="76"/>
  <c r="AC681" i="76" s="1"/>
  <c r="AD681" i="76" s="1"/>
  <c r="Q681" i="76"/>
  <c r="B681" i="76"/>
  <c r="Y680" i="76"/>
  <c r="X680" i="76"/>
  <c r="U680" i="76"/>
  <c r="AC680" i="76" s="1"/>
  <c r="AD680" i="76" s="1"/>
  <c r="Q680" i="76"/>
  <c r="B680" i="76"/>
  <c r="Y679" i="76"/>
  <c r="X679" i="76"/>
  <c r="U679" i="76"/>
  <c r="AC679" i="76" s="1"/>
  <c r="AD679" i="76" s="1"/>
  <c r="AH679" i="76" s="1"/>
  <c r="AI679" i="76" s="1"/>
  <c r="Q679" i="76"/>
  <c r="B679" i="76"/>
  <c r="Y678" i="76"/>
  <c r="X678" i="76"/>
  <c r="U678" i="76"/>
  <c r="AC678" i="76" s="1"/>
  <c r="AD678" i="76" s="1"/>
  <c r="Q678" i="76"/>
  <c r="B678" i="76"/>
  <c r="Y549" i="76"/>
  <c r="X549" i="76"/>
  <c r="U549" i="76"/>
  <c r="AC549" i="76" s="1"/>
  <c r="AD549" i="76" s="1"/>
  <c r="Q549" i="76"/>
  <c r="B549" i="76"/>
  <c r="Y677" i="76"/>
  <c r="X677" i="76"/>
  <c r="U677" i="76"/>
  <c r="AC677" i="76" s="1"/>
  <c r="AD677" i="76" s="1"/>
  <c r="Q677" i="76"/>
  <c r="B677" i="76"/>
  <c r="Y676" i="76"/>
  <c r="X676" i="76"/>
  <c r="U676" i="76"/>
  <c r="AC676" i="76" s="1"/>
  <c r="AD676" i="76" s="1"/>
  <c r="Q676" i="76"/>
  <c r="B676" i="76"/>
  <c r="Y675" i="76"/>
  <c r="X675" i="76"/>
  <c r="U675" i="76"/>
  <c r="AC675" i="76" s="1"/>
  <c r="AD675" i="76" s="1"/>
  <c r="Q675" i="76"/>
  <c r="B675" i="76"/>
  <c r="Y674" i="76"/>
  <c r="X674" i="76"/>
  <c r="U674" i="76"/>
  <c r="AC674" i="76" s="1"/>
  <c r="AD674" i="76" s="1"/>
  <c r="Q674" i="76"/>
  <c r="B674" i="76"/>
  <c r="Y673" i="76"/>
  <c r="X673" i="76"/>
  <c r="U673" i="76"/>
  <c r="AC673" i="76" s="1"/>
  <c r="AD673" i="76" s="1"/>
  <c r="AH673" i="76" s="1"/>
  <c r="AI673" i="76" s="1"/>
  <c r="Q673" i="76"/>
  <c r="B673" i="76"/>
  <c r="Y672" i="76"/>
  <c r="X672" i="76"/>
  <c r="U672" i="76"/>
  <c r="AC672" i="76" s="1"/>
  <c r="AD672" i="76" s="1"/>
  <c r="Q672" i="76"/>
  <c r="B672" i="76"/>
  <c r="Y671" i="76"/>
  <c r="X671" i="76"/>
  <c r="U671" i="76"/>
  <c r="AC671" i="76" s="1"/>
  <c r="AD671" i="76" s="1"/>
  <c r="Q671" i="76"/>
  <c r="B671" i="76"/>
  <c r="Y670" i="76"/>
  <c r="X670" i="76"/>
  <c r="U670" i="76"/>
  <c r="AC670" i="76" s="1"/>
  <c r="AD670" i="76" s="1"/>
  <c r="Q670" i="76"/>
  <c r="B670" i="76"/>
  <c r="Y669" i="76"/>
  <c r="X669" i="76"/>
  <c r="U669" i="76"/>
  <c r="AC669" i="76" s="1"/>
  <c r="AD669" i="76" s="1"/>
  <c r="Q669" i="76"/>
  <c r="B669" i="76"/>
  <c r="Y668" i="76"/>
  <c r="X668" i="76"/>
  <c r="U668" i="76"/>
  <c r="AC668" i="76" s="1"/>
  <c r="AD668" i="76" s="1"/>
  <c r="Q668" i="76"/>
  <c r="B668" i="76"/>
  <c r="Y667" i="76"/>
  <c r="X667" i="76"/>
  <c r="U667" i="76"/>
  <c r="AC667" i="76" s="1"/>
  <c r="AD667" i="76" s="1"/>
  <c r="Z667" i="76" s="1"/>
  <c r="Q667" i="76"/>
  <c r="B667" i="76"/>
  <c r="Y666" i="76"/>
  <c r="X666" i="76"/>
  <c r="U666" i="76"/>
  <c r="AC666" i="76" s="1"/>
  <c r="AD666" i="76" s="1"/>
  <c r="Q666" i="76"/>
  <c r="B666" i="76"/>
  <c r="Y665" i="76"/>
  <c r="X665" i="76"/>
  <c r="U665" i="76"/>
  <c r="AC665" i="76" s="1"/>
  <c r="AD665" i="76" s="1"/>
  <c r="Q665" i="76"/>
  <c r="B665" i="76"/>
  <c r="Y553" i="76"/>
  <c r="X553" i="76"/>
  <c r="U553" i="76"/>
  <c r="AC553" i="76" s="1"/>
  <c r="AD553" i="76" s="1"/>
  <c r="AE553" i="76" s="1"/>
  <c r="Q553" i="76"/>
  <c r="B553" i="76"/>
  <c r="Y552" i="76"/>
  <c r="X552" i="76"/>
  <c r="U552" i="76"/>
  <c r="AC552" i="76" s="1"/>
  <c r="AD552" i="76" s="1"/>
  <c r="AH552" i="76" s="1"/>
  <c r="AI552" i="76" s="1"/>
  <c r="Q552" i="76"/>
  <c r="B552" i="76"/>
  <c r="Y551" i="76"/>
  <c r="U551" i="76"/>
  <c r="AC551" i="76" s="1"/>
  <c r="AD551" i="76" s="1"/>
  <c r="Q551" i="76"/>
  <c r="B551" i="76"/>
  <c r="Y550" i="76"/>
  <c r="U550" i="76"/>
  <c r="AC550" i="76" s="1"/>
  <c r="AD550" i="76" s="1"/>
  <c r="AE550" i="76" s="1"/>
  <c r="Q550" i="76"/>
  <c r="B550" i="76"/>
  <c r="Y548" i="76"/>
  <c r="U548" i="76"/>
  <c r="AC548" i="76" s="1"/>
  <c r="AD548" i="76" s="1"/>
  <c r="Z548" i="76" s="1"/>
  <c r="Q548" i="76"/>
  <c r="B548" i="76"/>
  <c r="Y547" i="76"/>
  <c r="X547" i="76"/>
  <c r="U547" i="76"/>
  <c r="AC547" i="76" s="1"/>
  <c r="AD547" i="76" s="1"/>
  <c r="AH547" i="76" s="1"/>
  <c r="AI547" i="76" s="1"/>
  <c r="Q547" i="76"/>
  <c r="B547" i="76"/>
  <c r="Y546" i="76"/>
  <c r="U546" i="76"/>
  <c r="AC546" i="76" s="1"/>
  <c r="AD546" i="76" s="1"/>
  <c r="AE546" i="76" s="1"/>
  <c r="Q546" i="76"/>
  <c r="B546" i="76"/>
  <c r="Y545" i="76"/>
  <c r="X545" i="76"/>
  <c r="U545" i="76"/>
  <c r="AC545" i="76" s="1"/>
  <c r="AD545" i="76" s="1"/>
  <c r="AE545" i="76" s="1"/>
  <c r="Q545" i="76"/>
  <c r="B545" i="76"/>
  <c r="Y544" i="76"/>
  <c r="U544" i="76"/>
  <c r="AC544" i="76" s="1"/>
  <c r="AD544" i="76" s="1"/>
  <c r="Q544" i="76"/>
  <c r="B544" i="76"/>
  <c r="Y542" i="76"/>
  <c r="U542" i="76"/>
  <c r="AC542" i="76" s="1"/>
  <c r="AD542" i="76" s="1"/>
  <c r="Z542" i="76" s="1"/>
  <c r="Q542" i="76"/>
  <c r="B542" i="76"/>
  <c r="Y541" i="76"/>
  <c r="U541" i="76"/>
  <c r="AC541" i="76" s="1"/>
  <c r="AD541" i="76" s="1"/>
  <c r="Q541" i="76"/>
  <c r="B541" i="76"/>
  <c r="Y540" i="76"/>
  <c r="U540" i="76"/>
  <c r="AC540" i="76" s="1"/>
  <c r="AD540" i="76" s="1"/>
  <c r="Q540" i="76"/>
  <c r="B540" i="76"/>
  <c r="Y539" i="76"/>
  <c r="X539" i="76"/>
  <c r="U539" i="76"/>
  <c r="AC539" i="76" s="1"/>
  <c r="AD539" i="76" s="1"/>
  <c r="Z539" i="76" s="1"/>
  <c r="Q539" i="76"/>
  <c r="B539" i="76"/>
  <c r="Y538" i="76"/>
  <c r="X538" i="76"/>
  <c r="U538" i="76"/>
  <c r="AC538" i="76" s="1"/>
  <c r="AD538" i="76" s="1"/>
  <c r="AE538" i="76" s="1"/>
  <c r="Q538" i="76"/>
  <c r="B538" i="76"/>
  <c r="Y537" i="76"/>
  <c r="U537" i="76"/>
  <c r="AC537" i="76" s="1"/>
  <c r="AD537" i="76" s="1"/>
  <c r="Q537" i="76"/>
  <c r="B537" i="76"/>
  <c r="AC536" i="76"/>
  <c r="AD536" i="76" s="1"/>
  <c r="Z536" i="76" s="1"/>
  <c r="Q536" i="76"/>
  <c r="B536" i="76"/>
  <c r="Y543" i="76"/>
  <c r="X543" i="76"/>
  <c r="U543" i="76"/>
  <c r="AC543" i="76" s="1"/>
  <c r="AD543" i="76" s="1"/>
  <c r="Q543" i="76"/>
  <c r="B543" i="76"/>
  <c r="Y535" i="76"/>
  <c r="X535" i="76"/>
  <c r="U535" i="76"/>
  <c r="AC535" i="76" s="1"/>
  <c r="AD535" i="76" s="1"/>
  <c r="AE535" i="76" s="1"/>
  <c r="Q535" i="76"/>
  <c r="B535" i="76"/>
  <c r="Y534" i="76"/>
  <c r="X534" i="76"/>
  <c r="U534" i="76"/>
  <c r="AC534" i="76" s="1"/>
  <c r="AD534" i="76" s="1"/>
  <c r="Q534" i="76"/>
  <c r="B534" i="76"/>
  <c r="Y533" i="76"/>
  <c r="U533" i="76"/>
  <c r="AC533" i="76" s="1"/>
  <c r="AD533" i="76" s="1"/>
  <c r="Z533" i="76" s="1"/>
  <c r="Q533" i="76"/>
  <c r="B533" i="76"/>
  <c r="I533" i="76" s="1"/>
  <c r="Y532" i="76"/>
  <c r="U532" i="76"/>
  <c r="AC532" i="76" s="1"/>
  <c r="AD532" i="76" s="1"/>
  <c r="Q532" i="76"/>
  <c r="B532" i="76"/>
  <c r="Y531" i="76"/>
  <c r="U531" i="76"/>
  <c r="AC531" i="76" s="1"/>
  <c r="AD531" i="76" s="1"/>
  <c r="AE531" i="76" s="1"/>
  <c r="Q531" i="76"/>
  <c r="B531" i="76"/>
  <c r="Y530" i="76"/>
  <c r="U530" i="76"/>
  <c r="AC530" i="76" s="1"/>
  <c r="AD530" i="76" s="1"/>
  <c r="AE530" i="76" s="1"/>
  <c r="Q530" i="76"/>
  <c r="B530" i="76"/>
  <c r="Y529" i="76"/>
  <c r="U529" i="76"/>
  <c r="AC529" i="76" s="1"/>
  <c r="AD529" i="76" s="1"/>
  <c r="Q529" i="76"/>
  <c r="B529" i="76"/>
  <c r="Y528" i="76"/>
  <c r="U528" i="76"/>
  <c r="AC528" i="76" s="1"/>
  <c r="AD528" i="76" s="1"/>
  <c r="Q528" i="76"/>
  <c r="B528" i="76"/>
  <c r="Y527" i="76"/>
  <c r="U527" i="76"/>
  <c r="AC527" i="76" s="1"/>
  <c r="AD527" i="76" s="1"/>
  <c r="AH527" i="76" s="1"/>
  <c r="AI527" i="76" s="1"/>
  <c r="Q527" i="76"/>
  <c r="B527" i="76"/>
  <c r="Y526" i="76"/>
  <c r="X526" i="76"/>
  <c r="U526" i="76"/>
  <c r="AC526" i="76" s="1"/>
  <c r="AD526" i="76" s="1"/>
  <c r="Z526" i="76" s="1"/>
  <c r="Q526" i="76"/>
  <c r="B526" i="76"/>
  <c r="Y525" i="76"/>
  <c r="U525" i="76"/>
  <c r="AC525" i="76" s="1"/>
  <c r="AD525" i="76" s="1"/>
  <c r="Q525" i="76"/>
  <c r="B525" i="76"/>
  <c r="Y524" i="76"/>
  <c r="U524" i="76"/>
  <c r="AC524" i="76" s="1"/>
  <c r="AD524" i="76" s="1"/>
  <c r="Q524" i="76"/>
  <c r="B524" i="76"/>
  <c r="Y523" i="76"/>
  <c r="U523" i="76"/>
  <c r="AC523" i="76" s="1"/>
  <c r="AD523" i="76" s="1"/>
  <c r="Z523" i="76" s="1"/>
  <c r="Q523" i="76"/>
  <c r="B523" i="76"/>
  <c r="Y522" i="76"/>
  <c r="U522" i="76"/>
  <c r="AC522" i="76" s="1"/>
  <c r="AD522" i="76" s="1"/>
  <c r="Q522" i="76"/>
  <c r="B522" i="76"/>
  <c r="Y521" i="76"/>
  <c r="U521" i="76"/>
  <c r="AC521" i="76" s="1"/>
  <c r="AD521" i="76" s="1"/>
  <c r="Q521" i="76"/>
  <c r="B521" i="76"/>
  <c r="Y520" i="76"/>
  <c r="U520" i="76"/>
  <c r="AC520" i="76" s="1"/>
  <c r="AD520" i="76" s="1"/>
  <c r="AH520" i="76" s="1"/>
  <c r="AI520" i="76" s="1"/>
  <c r="Q520" i="76"/>
  <c r="B520" i="76"/>
  <c r="Y519" i="76"/>
  <c r="U519" i="76"/>
  <c r="AC519" i="76" s="1"/>
  <c r="AD519" i="76" s="1"/>
  <c r="Z519" i="76" s="1"/>
  <c r="Q519" i="76"/>
  <c r="B519" i="76"/>
  <c r="Y518" i="76"/>
  <c r="U518" i="76"/>
  <c r="AC518" i="76" s="1"/>
  <c r="AD518" i="76" s="1"/>
  <c r="AH518" i="76" s="1"/>
  <c r="AI518" i="76" s="1"/>
  <c r="Q518" i="76"/>
  <c r="B518" i="76"/>
  <c r="Y517" i="76"/>
  <c r="U517" i="76"/>
  <c r="AC517" i="76" s="1"/>
  <c r="AD517" i="76" s="1"/>
  <c r="Z517" i="76" s="1"/>
  <c r="Q517" i="76"/>
  <c r="B517" i="76"/>
  <c r="Y516" i="76"/>
  <c r="U516" i="76"/>
  <c r="AC516" i="76" s="1"/>
  <c r="AD516" i="76" s="1"/>
  <c r="AH516" i="76" s="1"/>
  <c r="AI516" i="76" s="1"/>
  <c r="Q516" i="76"/>
  <c r="B516" i="76"/>
  <c r="Y515" i="76"/>
  <c r="U515" i="76"/>
  <c r="AC515" i="76" s="1"/>
  <c r="AD515" i="76" s="1"/>
  <c r="Q515" i="76"/>
  <c r="B515" i="76"/>
  <c r="Y514" i="76"/>
  <c r="U514" i="76"/>
  <c r="AC514" i="76" s="1"/>
  <c r="AD514" i="76" s="1"/>
  <c r="AH514" i="76" s="1"/>
  <c r="AI514" i="76" s="1"/>
  <c r="Q514" i="76"/>
  <c r="B514" i="76"/>
  <c r="Y513" i="76"/>
  <c r="U513" i="76"/>
  <c r="AC513" i="76" s="1"/>
  <c r="AD513" i="76" s="1"/>
  <c r="Q513" i="76"/>
  <c r="B513" i="76"/>
  <c r="Y512" i="76"/>
  <c r="U512" i="76"/>
  <c r="AC512" i="76" s="1"/>
  <c r="AD512" i="76" s="1"/>
  <c r="AE512" i="76" s="1"/>
  <c r="Q512" i="76"/>
  <c r="B512" i="76"/>
  <c r="Y511" i="76"/>
  <c r="U511" i="76"/>
  <c r="AC511" i="76" s="1"/>
  <c r="AD511" i="76" s="1"/>
  <c r="Q511" i="76"/>
  <c r="B511" i="76"/>
  <c r="Y510" i="76"/>
  <c r="U510" i="76"/>
  <c r="AC510" i="76" s="1"/>
  <c r="AD510" i="76" s="1"/>
  <c r="Q510" i="76"/>
  <c r="B510" i="76"/>
  <c r="Y716" i="76"/>
  <c r="X716" i="76"/>
  <c r="U716" i="76"/>
  <c r="AC716" i="76" s="1"/>
  <c r="AD716" i="76" s="1"/>
  <c r="Q716" i="76"/>
  <c r="B716" i="76"/>
  <c r="Y715" i="76"/>
  <c r="X715" i="76"/>
  <c r="U715" i="76"/>
  <c r="AC715" i="76" s="1"/>
  <c r="AD715" i="76" s="1"/>
  <c r="Q715" i="76"/>
  <c r="B715" i="76"/>
  <c r="Y714" i="76"/>
  <c r="X714" i="76"/>
  <c r="U714" i="76"/>
  <c r="AC714" i="76" s="1"/>
  <c r="AD714" i="76" s="1"/>
  <c r="Q714" i="76"/>
  <c r="B714" i="76"/>
  <c r="Y713" i="76"/>
  <c r="X713" i="76"/>
  <c r="U713" i="76"/>
  <c r="AC713" i="76" s="1"/>
  <c r="AD713" i="76" s="1"/>
  <c r="Q713" i="76"/>
  <c r="B713" i="76"/>
  <c r="Y712" i="76"/>
  <c r="X712" i="76"/>
  <c r="U712" i="76"/>
  <c r="AC712" i="76" s="1"/>
  <c r="AD712" i="76" s="1"/>
  <c r="Q712" i="76"/>
  <c r="B712" i="76"/>
  <c r="Y711" i="76"/>
  <c r="X711" i="76"/>
  <c r="U711" i="76"/>
  <c r="AC711" i="76" s="1"/>
  <c r="AD711" i="76" s="1"/>
  <c r="Q711" i="76"/>
  <c r="B711" i="76"/>
  <c r="Y664" i="76"/>
  <c r="X664" i="76"/>
  <c r="U664" i="76"/>
  <c r="AC664" i="76" s="1"/>
  <c r="AD664" i="76" s="1"/>
  <c r="Q664" i="76"/>
  <c r="B664" i="76"/>
  <c r="Y663" i="76"/>
  <c r="X663" i="76"/>
  <c r="U663" i="76"/>
  <c r="AC663" i="76" s="1"/>
  <c r="AD663" i="76" s="1"/>
  <c r="Q663" i="76"/>
  <c r="B663" i="76"/>
  <c r="Y662" i="76"/>
  <c r="X662" i="76"/>
  <c r="U662" i="76"/>
  <c r="AC662" i="76" s="1"/>
  <c r="AD662" i="76" s="1"/>
  <c r="Q662" i="76"/>
  <c r="B662" i="76"/>
  <c r="Y661" i="76"/>
  <c r="X661" i="76"/>
  <c r="U661" i="76"/>
  <c r="AC661" i="76" s="1"/>
  <c r="AD661" i="76" s="1"/>
  <c r="Z661" i="76" s="1"/>
  <c r="Q661" i="76"/>
  <c r="B661" i="76"/>
  <c r="Y660" i="76"/>
  <c r="X660" i="76"/>
  <c r="U660" i="76"/>
  <c r="AC660" i="76" s="1"/>
  <c r="AD660" i="76" s="1"/>
  <c r="Q660" i="76"/>
  <c r="B660" i="76"/>
  <c r="Q574" i="76"/>
  <c r="B574" i="76"/>
  <c r="Y573" i="76"/>
  <c r="U573" i="76"/>
  <c r="AC573" i="76" s="1"/>
  <c r="AD573" i="76" s="1"/>
  <c r="Z573" i="76" s="1"/>
  <c r="Q573" i="76"/>
  <c r="B573" i="76"/>
  <c r="Y572" i="76"/>
  <c r="X572" i="76"/>
  <c r="U572" i="76"/>
  <c r="AC572" i="76" s="1"/>
  <c r="AD572" i="76" s="1"/>
  <c r="Q572" i="76"/>
  <c r="B572" i="76"/>
  <c r="Y571" i="76"/>
  <c r="U571" i="76"/>
  <c r="AC571" i="76" s="1"/>
  <c r="AD571" i="76" s="1"/>
  <c r="Q571" i="76"/>
  <c r="B571" i="76"/>
  <c r="Y509" i="76"/>
  <c r="U509" i="76"/>
  <c r="AC509" i="76" s="1"/>
  <c r="AD509" i="76" s="1"/>
  <c r="Z509" i="76" s="1"/>
  <c r="Q509" i="76"/>
  <c r="B509" i="76"/>
  <c r="Y508" i="76"/>
  <c r="U508" i="76"/>
  <c r="AC508" i="76" s="1"/>
  <c r="AD508" i="76" s="1"/>
  <c r="Q508" i="76"/>
  <c r="B508" i="76"/>
  <c r="Y507" i="76"/>
  <c r="X507" i="76"/>
  <c r="U507" i="76"/>
  <c r="AC507" i="76" s="1"/>
  <c r="AD507" i="76" s="1"/>
  <c r="Q507" i="76"/>
  <c r="B507" i="76"/>
  <c r="Y506" i="76"/>
  <c r="U506" i="76"/>
  <c r="AC506" i="76" s="1"/>
  <c r="AD506" i="76" s="1"/>
  <c r="Z506" i="76" s="1"/>
  <c r="Q506" i="76"/>
  <c r="B506" i="76"/>
  <c r="Y505" i="76"/>
  <c r="X505" i="76"/>
  <c r="U505" i="76"/>
  <c r="AC505" i="76" s="1"/>
  <c r="AD505" i="76" s="1"/>
  <c r="Q505" i="76"/>
  <c r="B505" i="76"/>
  <c r="Y504" i="76"/>
  <c r="X504" i="76"/>
  <c r="U504" i="76"/>
  <c r="AC504" i="76" s="1"/>
  <c r="AD504" i="76" s="1"/>
  <c r="Q504" i="76"/>
  <c r="B504" i="76"/>
  <c r="Y503" i="76"/>
  <c r="X503" i="76"/>
  <c r="U503" i="76"/>
  <c r="AC503" i="76" s="1"/>
  <c r="AD503" i="76" s="1"/>
  <c r="Q503" i="76"/>
  <c r="B503" i="76"/>
  <c r="Y502" i="76"/>
  <c r="X502" i="76"/>
  <c r="U502" i="76"/>
  <c r="AC502" i="76" s="1"/>
  <c r="AD502" i="76" s="1"/>
  <c r="Z502" i="76" s="1"/>
  <c r="Q502" i="76"/>
  <c r="B502" i="76"/>
  <c r="Y501" i="76"/>
  <c r="U501" i="76"/>
  <c r="AC501" i="76" s="1"/>
  <c r="AD501" i="76" s="1"/>
  <c r="Q501" i="76"/>
  <c r="B501" i="76"/>
  <c r="Y500" i="76"/>
  <c r="U500" i="76"/>
  <c r="AC500" i="76" s="1"/>
  <c r="AD500" i="76" s="1"/>
  <c r="Q500" i="76"/>
  <c r="B500" i="76"/>
  <c r="Y499" i="76"/>
  <c r="U499" i="76"/>
  <c r="AC499" i="76" s="1"/>
  <c r="AD499" i="76" s="1"/>
  <c r="AE499" i="76" s="1"/>
  <c r="Q499" i="76"/>
  <c r="B499" i="76"/>
  <c r="Y498" i="76"/>
  <c r="X498" i="76"/>
  <c r="U498" i="76"/>
  <c r="AC498" i="76" s="1"/>
  <c r="AD498" i="76" s="1"/>
  <c r="Q498" i="76"/>
  <c r="B498" i="76"/>
  <c r="Y497" i="76"/>
  <c r="U497" i="76"/>
  <c r="AC497" i="76" s="1"/>
  <c r="AD497" i="76" s="1"/>
  <c r="Q497" i="76"/>
  <c r="B497" i="76"/>
  <c r="Y496" i="76"/>
  <c r="U496" i="76"/>
  <c r="AC496" i="76" s="1"/>
  <c r="AD496" i="76" s="1"/>
  <c r="AE496" i="76" s="1"/>
  <c r="Q496" i="76"/>
  <c r="B496" i="76"/>
  <c r="Y495" i="76"/>
  <c r="U495" i="76"/>
  <c r="AC495" i="76" s="1"/>
  <c r="AD495" i="76" s="1"/>
  <c r="Q495" i="76"/>
  <c r="B495" i="76"/>
  <c r="Y494" i="76"/>
  <c r="U494" i="76"/>
  <c r="AC494" i="76" s="1"/>
  <c r="AD494" i="76" s="1"/>
  <c r="Q494" i="76"/>
  <c r="B494" i="76"/>
  <c r="Y493" i="76"/>
  <c r="X493" i="76"/>
  <c r="U493" i="76"/>
  <c r="AC493" i="76" s="1"/>
  <c r="AD493" i="76" s="1"/>
  <c r="AE493" i="76" s="1"/>
  <c r="Q493" i="76"/>
  <c r="B493" i="76"/>
  <c r="Y492" i="76"/>
  <c r="U492" i="76"/>
  <c r="AC492" i="76" s="1"/>
  <c r="AD492" i="76" s="1"/>
  <c r="Q492" i="76"/>
  <c r="B492" i="76"/>
  <c r="Y491" i="76"/>
  <c r="U491" i="76"/>
  <c r="AC491" i="76" s="1"/>
  <c r="AD491" i="76" s="1"/>
  <c r="Q491" i="76"/>
  <c r="B491" i="76"/>
  <c r="Y659" i="76"/>
  <c r="X659" i="76"/>
  <c r="U659" i="76"/>
  <c r="AC659" i="76" s="1"/>
  <c r="AD659" i="76" s="1"/>
  <c r="Q659" i="76"/>
  <c r="B659" i="76"/>
  <c r="Y658" i="76"/>
  <c r="X658" i="76"/>
  <c r="U658" i="76"/>
  <c r="AC658" i="76" s="1"/>
  <c r="AD658" i="76" s="1"/>
  <c r="Q658" i="76"/>
  <c r="B658" i="76"/>
  <c r="Y657" i="76"/>
  <c r="X657" i="76"/>
  <c r="U657" i="76"/>
  <c r="AC657" i="76" s="1"/>
  <c r="AD657" i="76" s="1"/>
  <c r="Q657" i="76"/>
  <c r="B657" i="76"/>
  <c r="Y656" i="76"/>
  <c r="X656" i="76"/>
  <c r="U656" i="76"/>
  <c r="AC656" i="76" s="1"/>
  <c r="AD656" i="76" s="1"/>
  <c r="Q656" i="76"/>
  <c r="B656" i="76"/>
  <c r="Y655" i="76"/>
  <c r="X655" i="76"/>
  <c r="U655" i="76"/>
  <c r="AC655" i="76" s="1"/>
  <c r="AD655" i="76" s="1"/>
  <c r="Q655" i="76"/>
  <c r="B655" i="76"/>
  <c r="Y654" i="76"/>
  <c r="X654" i="76"/>
  <c r="U654" i="76"/>
  <c r="AC654" i="76" s="1"/>
  <c r="AD654" i="76" s="1"/>
  <c r="Q654" i="76"/>
  <c r="B654" i="76"/>
  <c r="Y653" i="76"/>
  <c r="X653" i="76"/>
  <c r="U653" i="76"/>
  <c r="AC653" i="76" s="1"/>
  <c r="AD653" i="76" s="1"/>
  <c r="Q653" i="76"/>
  <c r="B653" i="76"/>
  <c r="Y652" i="76"/>
  <c r="X652" i="76"/>
  <c r="U652" i="76"/>
  <c r="AC652" i="76" s="1"/>
  <c r="AD652" i="76" s="1"/>
  <c r="Q652" i="76"/>
  <c r="B652" i="76"/>
  <c r="Y651" i="76"/>
  <c r="X651" i="76"/>
  <c r="U651" i="76"/>
  <c r="AC651" i="76" s="1"/>
  <c r="AD651" i="76" s="1"/>
  <c r="Q651" i="76"/>
  <c r="B651" i="76"/>
  <c r="Y650" i="76"/>
  <c r="X650" i="76"/>
  <c r="U650" i="76"/>
  <c r="AC650" i="76" s="1"/>
  <c r="AD650" i="76" s="1"/>
  <c r="Q650" i="76"/>
  <c r="B650" i="76"/>
  <c r="Y649" i="76"/>
  <c r="X649" i="76"/>
  <c r="U649" i="76"/>
  <c r="AC649" i="76" s="1"/>
  <c r="AD649" i="76" s="1"/>
  <c r="Q649" i="76"/>
  <c r="B649" i="76"/>
  <c r="Y648" i="76"/>
  <c r="X648" i="76"/>
  <c r="U648" i="76"/>
  <c r="AC648" i="76" s="1"/>
  <c r="AD648" i="76" s="1"/>
  <c r="Q648" i="76"/>
  <c r="B648" i="76"/>
  <c r="Y647" i="76"/>
  <c r="X647" i="76"/>
  <c r="U647" i="76"/>
  <c r="AC647" i="76" s="1"/>
  <c r="AD647" i="76" s="1"/>
  <c r="Q647" i="76"/>
  <c r="B647" i="76"/>
  <c r="Y646" i="76"/>
  <c r="X646" i="76"/>
  <c r="U646" i="76"/>
  <c r="AC646" i="76" s="1"/>
  <c r="AD646" i="76" s="1"/>
  <c r="Q646" i="76"/>
  <c r="B646" i="76"/>
  <c r="Y645" i="76"/>
  <c r="X645" i="76"/>
  <c r="U645" i="76"/>
  <c r="AC645" i="76" s="1"/>
  <c r="AD645" i="76" s="1"/>
  <c r="Q645" i="76"/>
  <c r="B645" i="76"/>
  <c r="Y490" i="76"/>
  <c r="U490" i="76"/>
  <c r="AC490" i="76" s="1"/>
  <c r="AD490" i="76" s="1"/>
  <c r="Q490" i="76"/>
  <c r="B490" i="76"/>
  <c r="Y489" i="76"/>
  <c r="U489" i="76"/>
  <c r="AC489" i="76" s="1"/>
  <c r="AD489" i="76" s="1"/>
  <c r="Q489" i="76"/>
  <c r="B489" i="76"/>
  <c r="Y488" i="76"/>
  <c r="U488" i="76"/>
  <c r="AC488" i="76" s="1"/>
  <c r="AD488" i="76" s="1"/>
  <c r="Q488" i="76"/>
  <c r="B488" i="76"/>
  <c r="Y487" i="76"/>
  <c r="U487" i="76"/>
  <c r="AC487" i="76" s="1"/>
  <c r="AD487" i="76" s="1"/>
  <c r="Q487" i="76"/>
  <c r="B487" i="76"/>
  <c r="Y486" i="76"/>
  <c r="U486" i="76"/>
  <c r="AC486" i="76" s="1"/>
  <c r="AD486" i="76" s="1"/>
  <c r="AE486" i="76" s="1"/>
  <c r="Q486" i="76"/>
  <c r="B486" i="76"/>
  <c r="Y485" i="76"/>
  <c r="U485" i="76"/>
  <c r="AC485" i="76" s="1"/>
  <c r="AD485" i="76" s="1"/>
  <c r="Q485" i="76"/>
  <c r="B485" i="76"/>
  <c r="Y484" i="76"/>
  <c r="U484" i="76"/>
  <c r="AC484" i="76" s="1"/>
  <c r="AD484" i="76" s="1"/>
  <c r="Q484" i="76"/>
  <c r="B484" i="76"/>
  <c r="Y483" i="76"/>
  <c r="U483" i="76"/>
  <c r="AC483" i="76" s="1"/>
  <c r="AD483" i="76" s="1"/>
  <c r="Q483" i="76"/>
  <c r="B483" i="76"/>
  <c r="Y482" i="76"/>
  <c r="U482" i="76"/>
  <c r="AC482" i="76" s="1"/>
  <c r="AD482" i="76" s="1"/>
  <c r="Q482" i="76"/>
  <c r="B482" i="76"/>
  <c r="Y481" i="76"/>
  <c r="U481" i="76"/>
  <c r="AC481" i="76" s="1"/>
  <c r="AD481" i="76" s="1"/>
  <c r="Q481" i="76"/>
  <c r="B481" i="76"/>
  <c r="Y480" i="76"/>
  <c r="X480" i="76"/>
  <c r="U480" i="76"/>
  <c r="AC480" i="76" s="1"/>
  <c r="AD480" i="76" s="1"/>
  <c r="Q480" i="76"/>
  <c r="B480" i="76"/>
  <c r="Y479" i="76"/>
  <c r="X479" i="76"/>
  <c r="U479" i="76"/>
  <c r="AC479" i="76" s="1"/>
  <c r="AD479" i="76" s="1"/>
  <c r="Q479" i="76"/>
  <c r="B479" i="76"/>
  <c r="Y478" i="76"/>
  <c r="U478" i="76"/>
  <c r="AC478" i="76" s="1"/>
  <c r="AD478" i="76" s="1"/>
  <c r="Q478" i="76"/>
  <c r="B478" i="76"/>
  <c r="Y477" i="76"/>
  <c r="X477" i="76"/>
  <c r="U477" i="76"/>
  <c r="AC477" i="76" s="1"/>
  <c r="AD477" i="76" s="1"/>
  <c r="AE477" i="76" s="1"/>
  <c r="Q477" i="76"/>
  <c r="B477" i="76"/>
  <c r="Y476" i="76"/>
  <c r="U476" i="76"/>
  <c r="AC476" i="76" s="1"/>
  <c r="AD476" i="76" s="1"/>
  <c r="Q476" i="76"/>
  <c r="B476" i="76"/>
  <c r="Y475" i="76"/>
  <c r="X475" i="76"/>
  <c r="U475" i="76"/>
  <c r="AC475" i="76" s="1"/>
  <c r="AD475" i="76" s="1"/>
  <c r="Q475" i="76"/>
  <c r="B475" i="76"/>
  <c r="Y474" i="76"/>
  <c r="U474" i="76"/>
  <c r="AC474" i="76" s="1"/>
  <c r="AD474" i="76" s="1"/>
  <c r="AE474" i="76" s="1"/>
  <c r="Q474" i="76"/>
  <c r="B474" i="76"/>
  <c r="Y473" i="76"/>
  <c r="U473" i="76"/>
  <c r="AC473" i="76" s="1"/>
  <c r="AD473" i="76" s="1"/>
  <c r="Q473" i="76"/>
  <c r="B473" i="76"/>
  <c r="Y644" i="76"/>
  <c r="X644" i="76"/>
  <c r="U644" i="76"/>
  <c r="AC644" i="76" s="1"/>
  <c r="AD644" i="76" s="1"/>
  <c r="Q644" i="76"/>
  <c r="B644" i="76"/>
  <c r="Y643" i="76"/>
  <c r="X643" i="76"/>
  <c r="U643" i="76"/>
  <c r="AC643" i="76" s="1"/>
  <c r="AD643" i="76" s="1"/>
  <c r="Q643" i="76"/>
  <c r="B643" i="76"/>
  <c r="Y642" i="76"/>
  <c r="X642" i="76"/>
  <c r="U642" i="76"/>
  <c r="AC642" i="76" s="1"/>
  <c r="AD642" i="76" s="1"/>
  <c r="Q642" i="76"/>
  <c r="B642" i="76"/>
  <c r="Y641" i="76"/>
  <c r="X641" i="76"/>
  <c r="U641" i="76"/>
  <c r="AC641" i="76" s="1"/>
  <c r="AD641" i="76" s="1"/>
  <c r="Q641" i="76"/>
  <c r="B641" i="76"/>
  <c r="Y640" i="76"/>
  <c r="X640" i="76"/>
  <c r="U640" i="76"/>
  <c r="AC640" i="76" s="1"/>
  <c r="AD640" i="76" s="1"/>
  <c r="Q640" i="76"/>
  <c r="B640" i="76"/>
  <c r="Y639" i="76"/>
  <c r="X639" i="76"/>
  <c r="U639" i="76"/>
  <c r="AC639" i="76" s="1"/>
  <c r="AD639" i="76" s="1"/>
  <c r="Q639" i="76"/>
  <c r="B639" i="76"/>
  <c r="Y638" i="76"/>
  <c r="X638" i="76"/>
  <c r="U638" i="76"/>
  <c r="AC638" i="76" s="1"/>
  <c r="AD638" i="76" s="1"/>
  <c r="Q638" i="76"/>
  <c r="B638" i="76"/>
  <c r="Y637" i="76"/>
  <c r="X637" i="76"/>
  <c r="U637" i="76"/>
  <c r="AC637" i="76" s="1"/>
  <c r="AD637" i="76" s="1"/>
  <c r="AH637" i="76" s="1"/>
  <c r="AI637" i="76" s="1"/>
  <c r="Q637" i="76"/>
  <c r="B637" i="76"/>
  <c r="Y636" i="76"/>
  <c r="X636" i="76"/>
  <c r="U636" i="76"/>
  <c r="AC636" i="76" s="1"/>
  <c r="AD636" i="76" s="1"/>
  <c r="Q636" i="76"/>
  <c r="B636" i="76"/>
  <c r="Y635" i="76"/>
  <c r="X635" i="76"/>
  <c r="U635" i="76"/>
  <c r="AC635" i="76" s="1"/>
  <c r="AD635" i="76" s="1"/>
  <c r="Q635" i="76"/>
  <c r="B635" i="76"/>
  <c r="Y634" i="76"/>
  <c r="X634" i="76"/>
  <c r="U634" i="76"/>
  <c r="AC634" i="76" s="1"/>
  <c r="AD634" i="76" s="1"/>
  <c r="Q634" i="76"/>
  <c r="B634" i="76"/>
  <c r="Y633" i="76"/>
  <c r="X633" i="76"/>
  <c r="U633" i="76"/>
  <c r="AC633" i="76" s="1"/>
  <c r="AD633" i="76" s="1"/>
  <c r="Q633" i="76"/>
  <c r="B633" i="76"/>
  <c r="Y632" i="76"/>
  <c r="X632" i="76"/>
  <c r="U632" i="76"/>
  <c r="AC632" i="76" s="1"/>
  <c r="AD632" i="76" s="1"/>
  <c r="AE632" i="76" s="1"/>
  <c r="Q632" i="76"/>
  <c r="B632" i="76"/>
  <c r="Y631" i="76"/>
  <c r="X631" i="76"/>
  <c r="U631" i="76"/>
  <c r="AC631" i="76" s="1"/>
  <c r="AD631" i="76" s="1"/>
  <c r="Q631" i="76"/>
  <c r="B631" i="76"/>
  <c r="Y630" i="76"/>
  <c r="X630" i="76"/>
  <c r="U630" i="76"/>
  <c r="AC630" i="76" s="1"/>
  <c r="AD630" i="76" s="1"/>
  <c r="Z630" i="76" s="1"/>
  <c r="Q630" i="76"/>
  <c r="B630" i="76"/>
  <c r="Y472" i="76"/>
  <c r="U472" i="76"/>
  <c r="AC472" i="76" s="1"/>
  <c r="AD472" i="76" s="1"/>
  <c r="Q472" i="76"/>
  <c r="B472" i="76"/>
  <c r="Y471" i="76"/>
  <c r="U471" i="76"/>
  <c r="AC471" i="76" s="1"/>
  <c r="AD471" i="76" s="1"/>
  <c r="Q471" i="76"/>
  <c r="B471" i="76"/>
  <c r="Y470" i="76"/>
  <c r="U470" i="76"/>
  <c r="AC470" i="76" s="1"/>
  <c r="AD470" i="76" s="1"/>
  <c r="AE470" i="76" s="1"/>
  <c r="Q470" i="76"/>
  <c r="B470" i="76"/>
  <c r="Y469" i="76"/>
  <c r="X469" i="76"/>
  <c r="U469" i="76"/>
  <c r="AC469" i="76" s="1"/>
  <c r="AD469" i="76" s="1"/>
  <c r="Q469" i="76"/>
  <c r="B469" i="76"/>
  <c r="Y468" i="76"/>
  <c r="X468" i="76"/>
  <c r="U468" i="76"/>
  <c r="AC468" i="76" s="1"/>
  <c r="AD468" i="76" s="1"/>
  <c r="AH468" i="76" s="1"/>
  <c r="AI468" i="76" s="1"/>
  <c r="Q468" i="76"/>
  <c r="B468" i="76"/>
  <c r="Y467" i="76"/>
  <c r="U467" i="76"/>
  <c r="AC467" i="76" s="1"/>
  <c r="AD467" i="76" s="1"/>
  <c r="Q467" i="76"/>
  <c r="B467" i="76"/>
  <c r="Y466" i="76"/>
  <c r="U466" i="76"/>
  <c r="AC466" i="76" s="1"/>
  <c r="AD466" i="76" s="1"/>
  <c r="Q466" i="76"/>
  <c r="B466" i="76"/>
  <c r="Y465" i="76"/>
  <c r="X465" i="76"/>
  <c r="U465" i="76"/>
  <c r="AC465" i="76" s="1"/>
  <c r="AD465" i="76" s="1"/>
  <c r="AE465" i="76" s="1"/>
  <c r="Q465" i="76"/>
  <c r="B465" i="76"/>
  <c r="Y464" i="76"/>
  <c r="X464" i="76"/>
  <c r="U464" i="76"/>
  <c r="AC464" i="76" s="1"/>
  <c r="AD464" i="76" s="1"/>
  <c r="Q464" i="76"/>
  <c r="B464" i="76"/>
  <c r="Y463" i="76"/>
  <c r="U463" i="76"/>
  <c r="AC463" i="76" s="1"/>
  <c r="AD463" i="76" s="1"/>
  <c r="Q463" i="76"/>
  <c r="B463" i="76"/>
  <c r="Y462" i="76"/>
  <c r="U462" i="76"/>
  <c r="AC462" i="76" s="1"/>
  <c r="AD462" i="76" s="1"/>
  <c r="Q462" i="76"/>
  <c r="B462" i="76"/>
  <c r="Y461" i="76"/>
  <c r="X461" i="76"/>
  <c r="U461" i="76"/>
  <c r="AC461" i="76" s="1"/>
  <c r="AD461" i="76" s="1"/>
  <c r="Z461" i="76" s="1"/>
  <c r="Q461" i="76"/>
  <c r="B461" i="76"/>
  <c r="Y460" i="76"/>
  <c r="U460" i="76"/>
  <c r="AC460" i="76" s="1"/>
  <c r="AD460" i="76" s="1"/>
  <c r="Q460" i="76"/>
  <c r="B460" i="76"/>
  <c r="Y459" i="76"/>
  <c r="U459" i="76"/>
  <c r="AC459" i="76" s="1"/>
  <c r="AD459" i="76" s="1"/>
  <c r="Q459" i="76"/>
  <c r="B459" i="76"/>
  <c r="Y458" i="76"/>
  <c r="U458" i="76"/>
  <c r="AC458" i="76" s="1"/>
  <c r="AD458" i="76" s="1"/>
  <c r="Q458" i="76"/>
  <c r="B458" i="76"/>
  <c r="Y457" i="76"/>
  <c r="X457" i="76"/>
  <c r="U457" i="76"/>
  <c r="AC457" i="76" s="1"/>
  <c r="AD457" i="76" s="1"/>
  <c r="Q457" i="76"/>
  <c r="B457" i="76"/>
  <c r="Y456" i="76"/>
  <c r="U456" i="76"/>
  <c r="AC456" i="76" s="1"/>
  <c r="AD456" i="76" s="1"/>
  <c r="AH456" i="76" s="1"/>
  <c r="AI456" i="76" s="1"/>
  <c r="Q456" i="76"/>
  <c r="B456" i="76"/>
  <c r="Y455" i="76"/>
  <c r="U455" i="76"/>
  <c r="AC455" i="76" s="1"/>
  <c r="AD455" i="76" s="1"/>
  <c r="Q455" i="76"/>
  <c r="B455" i="76"/>
  <c r="Y454" i="76"/>
  <c r="X454" i="76"/>
  <c r="U454" i="76"/>
  <c r="AC454" i="76" s="1"/>
  <c r="AD454" i="76" s="1"/>
  <c r="Q454" i="76"/>
  <c r="B454" i="76"/>
  <c r="Y453" i="76"/>
  <c r="X453" i="76"/>
  <c r="U453" i="76"/>
  <c r="AC453" i="76" s="1"/>
  <c r="AD453" i="76" s="1"/>
  <c r="Z453" i="76" s="1"/>
  <c r="Q453" i="76"/>
  <c r="B453" i="76"/>
  <c r="Y452" i="76"/>
  <c r="U452" i="76"/>
  <c r="AC452" i="76" s="1"/>
  <c r="AD452" i="76" s="1"/>
  <c r="Q452" i="76"/>
  <c r="B452" i="76"/>
  <c r="Y451" i="76"/>
  <c r="X451" i="76"/>
  <c r="U451" i="76"/>
  <c r="AC451" i="76" s="1"/>
  <c r="AD451" i="76" s="1"/>
  <c r="Q451" i="76"/>
  <c r="B451" i="76"/>
  <c r="Y450" i="76"/>
  <c r="U450" i="76"/>
  <c r="AC450" i="76" s="1"/>
  <c r="AD450" i="76" s="1"/>
  <c r="Q450" i="76"/>
  <c r="B450" i="76"/>
  <c r="AW449" i="76"/>
  <c r="Y449" i="76"/>
  <c r="U449" i="76"/>
  <c r="AC449" i="76" s="1"/>
  <c r="AD449" i="76" s="1"/>
  <c r="Q449" i="76"/>
  <c r="B449" i="76"/>
  <c r="Y448" i="76"/>
  <c r="U448" i="76"/>
  <c r="AC448" i="76" s="1"/>
  <c r="AD448" i="76" s="1"/>
  <c r="Z448" i="76" s="1"/>
  <c r="Q448" i="76"/>
  <c r="B448" i="76"/>
  <c r="Y447" i="76"/>
  <c r="U447" i="76"/>
  <c r="AC447" i="76" s="1"/>
  <c r="AD447" i="76" s="1"/>
  <c r="Q447" i="76"/>
  <c r="B447" i="76"/>
  <c r="Y446" i="76"/>
  <c r="U446" i="76"/>
  <c r="AC446" i="76" s="1"/>
  <c r="AD446" i="76" s="1"/>
  <c r="Z446" i="76" s="1"/>
  <c r="Q446" i="76"/>
  <c r="B446" i="76"/>
  <c r="Y444" i="76"/>
  <c r="U444" i="76"/>
  <c r="AC444" i="76" s="1"/>
  <c r="AD444" i="76" s="1"/>
  <c r="Q444" i="76"/>
  <c r="B444" i="76"/>
  <c r="Y445" i="76"/>
  <c r="U445" i="76"/>
  <c r="AC445" i="76" s="1"/>
  <c r="AD445" i="76" s="1"/>
  <c r="Q445" i="76"/>
  <c r="B445" i="76"/>
  <c r="Y443" i="76"/>
  <c r="X443" i="76"/>
  <c r="U443" i="76"/>
  <c r="AC443" i="76" s="1"/>
  <c r="AD443" i="76" s="1"/>
  <c r="Q443" i="76"/>
  <c r="B443" i="76"/>
  <c r="Y442" i="76"/>
  <c r="U442" i="76"/>
  <c r="AC442" i="76" s="1"/>
  <c r="AD442" i="76" s="1"/>
  <c r="Q442" i="76"/>
  <c r="B442" i="76"/>
  <c r="Y441" i="76"/>
  <c r="U441" i="76"/>
  <c r="AC441" i="76" s="1"/>
  <c r="AD441" i="76" s="1"/>
  <c r="Q441" i="76"/>
  <c r="B441" i="76"/>
  <c r="Y440" i="76"/>
  <c r="U440" i="76"/>
  <c r="AC440" i="76" s="1"/>
  <c r="AD440" i="76" s="1"/>
  <c r="Q440" i="76"/>
  <c r="B440" i="76"/>
  <c r="Y419" i="76"/>
  <c r="U419" i="76"/>
  <c r="AC419" i="76" s="1"/>
  <c r="AD419" i="76" s="1"/>
  <c r="Q419" i="76"/>
  <c r="B419" i="76"/>
  <c r="Y405" i="76"/>
  <c r="U405" i="76"/>
  <c r="AC405" i="76" s="1"/>
  <c r="AD405" i="76" s="1"/>
  <c r="Q405" i="76"/>
  <c r="B405" i="76"/>
  <c r="Y393" i="76"/>
  <c r="X393" i="76"/>
  <c r="U393" i="76"/>
  <c r="AC393" i="76" s="1"/>
  <c r="AD393" i="76" s="1"/>
  <c r="AH393" i="76" s="1"/>
  <c r="AI393" i="76" s="1"/>
  <c r="Q393" i="76"/>
  <c r="B393" i="76"/>
  <c r="Y629" i="76"/>
  <c r="U629" i="76"/>
  <c r="AC629" i="76" s="1"/>
  <c r="AD629" i="76" s="1"/>
  <c r="Q629" i="76"/>
  <c r="B629" i="76"/>
  <c r="Y336" i="76"/>
  <c r="X336" i="76"/>
  <c r="U336" i="76"/>
  <c r="AC336" i="76" s="1"/>
  <c r="AD336" i="76" s="1"/>
  <c r="Q336" i="76"/>
  <c r="B336" i="76"/>
  <c r="Y628" i="76"/>
  <c r="X628" i="76"/>
  <c r="U628" i="76"/>
  <c r="AC628" i="76" s="1"/>
  <c r="AD628" i="76" s="1"/>
  <c r="Q628" i="76"/>
  <c r="B628" i="76"/>
  <c r="Y312" i="76"/>
  <c r="X312" i="76"/>
  <c r="U312" i="76"/>
  <c r="AC312" i="76" s="1"/>
  <c r="AD312" i="76" s="1"/>
  <c r="AH312" i="76" s="1"/>
  <c r="AI312" i="76" s="1"/>
  <c r="Q312" i="76"/>
  <c r="B312" i="76"/>
  <c r="Y439" i="76"/>
  <c r="U439" i="76"/>
  <c r="AC439" i="76" s="1"/>
  <c r="AD439" i="76" s="1"/>
  <c r="Z439" i="76" s="1"/>
  <c r="Q439" i="76"/>
  <c r="B439" i="76"/>
  <c r="Y438" i="76"/>
  <c r="U438" i="76"/>
  <c r="AC438" i="76" s="1"/>
  <c r="AD438" i="76" s="1"/>
  <c r="AE438" i="76" s="1"/>
  <c r="Q438" i="76"/>
  <c r="B438" i="76"/>
  <c r="Y437" i="76"/>
  <c r="X437" i="76"/>
  <c r="U437" i="76"/>
  <c r="AC437" i="76" s="1"/>
  <c r="AD437" i="76" s="1"/>
  <c r="AH437" i="76" s="1"/>
  <c r="AI437" i="76" s="1"/>
  <c r="Q437" i="76"/>
  <c r="B437" i="76"/>
  <c r="Y436" i="76"/>
  <c r="U436" i="76"/>
  <c r="AC436" i="76" s="1"/>
  <c r="AD436" i="76" s="1"/>
  <c r="Q436" i="76"/>
  <c r="B436" i="76"/>
  <c r="Y435" i="76"/>
  <c r="U435" i="76"/>
  <c r="AC435" i="76" s="1"/>
  <c r="AD435" i="76" s="1"/>
  <c r="Q435" i="76"/>
  <c r="B435" i="76"/>
  <c r="Y434" i="76"/>
  <c r="U434" i="76"/>
  <c r="AC434" i="76" s="1"/>
  <c r="AD434" i="76" s="1"/>
  <c r="Z434" i="76" s="1"/>
  <c r="Q434" i="76"/>
  <c r="B434" i="76"/>
  <c r="Y433" i="76"/>
  <c r="X433" i="76"/>
  <c r="U433" i="76"/>
  <c r="AC433" i="76" s="1"/>
  <c r="AD433" i="76" s="1"/>
  <c r="AH433" i="76" s="1"/>
  <c r="AI433" i="76" s="1"/>
  <c r="Q433" i="76"/>
  <c r="B433" i="76"/>
  <c r="Y432" i="76"/>
  <c r="U432" i="76"/>
  <c r="AC432" i="76" s="1"/>
  <c r="AD432" i="76" s="1"/>
  <c r="AE432" i="76" s="1"/>
  <c r="Q432" i="76"/>
  <c r="B432" i="76"/>
  <c r="Y431" i="76"/>
  <c r="U431" i="76"/>
  <c r="AC431" i="76" s="1"/>
  <c r="AD431" i="76" s="1"/>
  <c r="Z431" i="76" s="1"/>
  <c r="Q431" i="76"/>
  <c r="B431" i="76"/>
  <c r="Y430" i="76"/>
  <c r="U430" i="76"/>
  <c r="AC430" i="76" s="1"/>
  <c r="AD430" i="76" s="1"/>
  <c r="Q430" i="76"/>
  <c r="B430" i="76"/>
  <c r="Y429" i="76"/>
  <c r="U429" i="76"/>
  <c r="AC429" i="76" s="1"/>
  <c r="AD429" i="76" s="1"/>
  <c r="Q429" i="76"/>
  <c r="B429" i="76"/>
  <c r="Y428" i="76"/>
  <c r="U428" i="76"/>
  <c r="AC428" i="76" s="1"/>
  <c r="AD428" i="76" s="1"/>
  <c r="Q428" i="76"/>
  <c r="B428" i="76"/>
  <c r="Y427" i="76"/>
  <c r="X427" i="76"/>
  <c r="U427" i="76"/>
  <c r="AC427" i="76" s="1"/>
  <c r="AD427" i="76" s="1"/>
  <c r="Q427" i="76"/>
  <c r="B427" i="76"/>
  <c r="Y426" i="76"/>
  <c r="U426" i="76"/>
  <c r="AC426" i="76" s="1"/>
  <c r="AD426" i="76" s="1"/>
  <c r="AH426" i="76" s="1"/>
  <c r="AI426" i="76" s="1"/>
  <c r="Q426" i="76"/>
  <c r="B426" i="76"/>
  <c r="Y425" i="76"/>
  <c r="U425" i="76"/>
  <c r="AC425" i="76" s="1"/>
  <c r="AD425" i="76" s="1"/>
  <c r="Q425" i="76"/>
  <c r="B425" i="76"/>
  <c r="Y424" i="76"/>
  <c r="U424" i="76"/>
  <c r="AC424" i="76" s="1"/>
  <c r="AD424" i="76" s="1"/>
  <c r="AH424" i="76" s="1"/>
  <c r="AI424" i="76" s="1"/>
  <c r="Q424" i="76"/>
  <c r="B424" i="76"/>
  <c r="Y423" i="76"/>
  <c r="U423" i="76"/>
  <c r="AC423" i="76" s="1"/>
  <c r="AD423" i="76" s="1"/>
  <c r="Q423" i="76"/>
  <c r="B423" i="76"/>
  <c r="Y422" i="76"/>
  <c r="U422" i="76"/>
  <c r="AC422" i="76" s="1"/>
  <c r="AD422" i="76" s="1"/>
  <c r="Q422" i="76"/>
  <c r="B422" i="76"/>
  <c r="Y421" i="76"/>
  <c r="U421" i="76"/>
  <c r="AC421" i="76" s="1"/>
  <c r="AD421" i="76" s="1"/>
  <c r="Z421" i="76" s="1"/>
  <c r="Q421" i="76"/>
  <c r="B421" i="76"/>
  <c r="Y420" i="76"/>
  <c r="U420" i="76"/>
  <c r="AC420" i="76" s="1"/>
  <c r="AD420" i="76" s="1"/>
  <c r="AE420" i="76" s="1"/>
  <c r="Q420" i="76"/>
  <c r="B420" i="76"/>
  <c r="Y418" i="76"/>
  <c r="U418" i="76"/>
  <c r="AC418" i="76" s="1"/>
  <c r="AD418" i="76" s="1"/>
  <c r="AH418" i="76" s="1"/>
  <c r="AI418" i="76" s="1"/>
  <c r="Q418" i="76"/>
  <c r="B418" i="76"/>
  <c r="Y417" i="76"/>
  <c r="U417" i="76"/>
  <c r="AC417" i="76" s="1"/>
  <c r="AD417" i="76" s="1"/>
  <c r="AH417" i="76" s="1"/>
  <c r="AI417" i="76" s="1"/>
  <c r="Q417" i="76"/>
  <c r="B417" i="76"/>
  <c r="Y416" i="76"/>
  <c r="X416" i="76"/>
  <c r="U416" i="76"/>
  <c r="AC416" i="76" s="1"/>
  <c r="AD416" i="76" s="1"/>
  <c r="Q416" i="76"/>
  <c r="B416" i="76"/>
  <c r="Y415" i="76"/>
  <c r="U415" i="76"/>
  <c r="AC415" i="76" s="1"/>
  <c r="AD415" i="76" s="1"/>
  <c r="Q415" i="76"/>
  <c r="B415" i="76"/>
  <c r="Y414" i="76"/>
  <c r="X414" i="76"/>
  <c r="U414" i="76"/>
  <c r="AC414" i="76" s="1"/>
  <c r="AD414" i="76" s="1"/>
  <c r="Q414" i="76"/>
  <c r="B414" i="76"/>
  <c r="Y413" i="76"/>
  <c r="U413" i="76"/>
  <c r="AC413" i="76" s="1"/>
  <c r="AD413" i="76" s="1"/>
  <c r="Q413" i="76"/>
  <c r="B413" i="76"/>
  <c r="Y412" i="76"/>
  <c r="U412" i="76"/>
  <c r="AC412" i="76" s="1"/>
  <c r="AD412" i="76" s="1"/>
  <c r="Q412" i="76"/>
  <c r="B412" i="76"/>
  <c r="Y411" i="76"/>
  <c r="X411" i="76"/>
  <c r="U411" i="76"/>
  <c r="AC411" i="76" s="1"/>
  <c r="AD411" i="76" s="1"/>
  <c r="Z411" i="76" s="1"/>
  <c r="Q411" i="76"/>
  <c r="B411" i="76"/>
  <c r="Y410" i="76"/>
  <c r="U410" i="76"/>
  <c r="AC410" i="76" s="1"/>
  <c r="AD410" i="76" s="1"/>
  <c r="AH410" i="76" s="1"/>
  <c r="AI410" i="76" s="1"/>
  <c r="Q410" i="76"/>
  <c r="B410" i="76"/>
  <c r="Y409" i="76"/>
  <c r="X409" i="76"/>
  <c r="U409" i="76"/>
  <c r="AC409" i="76" s="1"/>
  <c r="AD409" i="76" s="1"/>
  <c r="Q409" i="76"/>
  <c r="B409" i="76"/>
  <c r="Y408" i="76"/>
  <c r="X408" i="76"/>
  <c r="U408" i="76"/>
  <c r="AC408" i="76" s="1"/>
  <c r="AD408" i="76" s="1"/>
  <c r="Q408" i="76"/>
  <c r="B408" i="76"/>
  <c r="Y407" i="76"/>
  <c r="U407" i="76"/>
  <c r="AC407" i="76" s="1"/>
  <c r="AD407" i="76" s="1"/>
  <c r="Z407" i="76" s="1"/>
  <c r="Q407" i="76"/>
  <c r="B407" i="76"/>
  <c r="Y406" i="76"/>
  <c r="U406" i="76"/>
  <c r="AC406" i="76" s="1"/>
  <c r="AD406" i="76" s="1"/>
  <c r="Q406" i="76"/>
  <c r="B406" i="76"/>
  <c r="Y404" i="76"/>
  <c r="U404" i="76"/>
  <c r="AC404" i="76" s="1"/>
  <c r="AD404" i="76" s="1"/>
  <c r="AH404" i="76" s="1"/>
  <c r="AI404" i="76" s="1"/>
  <c r="Q404" i="76"/>
  <c r="B404" i="76"/>
  <c r="Y403" i="76"/>
  <c r="U403" i="76"/>
  <c r="AC403" i="76" s="1"/>
  <c r="AD403" i="76" s="1"/>
  <c r="Q403" i="76"/>
  <c r="B403" i="76"/>
  <c r="Y402" i="76"/>
  <c r="U402" i="76"/>
  <c r="AC402" i="76" s="1"/>
  <c r="AD402" i="76" s="1"/>
  <c r="Q402" i="76"/>
  <c r="B402" i="76"/>
  <c r="Y401" i="76"/>
  <c r="U401" i="76"/>
  <c r="AC401" i="76" s="1"/>
  <c r="AD401" i="76" s="1"/>
  <c r="Q401" i="76"/>
  <c r="B401" i="76"/>
  <c r="Y400" i="76"/>
  <c r="U400" i="76"/>
  <c r="AC400" i="76" s="1"/>
  <c r="AD400" i="76" s="1"/>
  <c r="AH400" i="76" s="1"/>
  <c r="AI400" i="76" s="1"/>
  <c r="Q400" i="76"/>
  <c r="B400" i="76"/>
  <c r="Y399" i="76"/>
  <c r="U399" i="76"/>
  <c r="AC399" i="76" s="1"/>
  <c r="AD399" i="76" s="1"/>
  <c r="Q399" i="76"/>
  <c r="B399" i="76"/>
  <c r="Y398" i="76"/>
  <c r="U398" i="76"/>
  <c r="AC398" i="76" s="1"/>
  <c r="AD398" i="76" s="1"/>
  <c r="Q398" i="76"/>
  <c r="B398" i="76"/>
  <c r="Y397" i="76"/>
  <c r="U397" i="76"/>
  <c r="AC397" i="76" s="1"/>
  <c r="AD397" i="76" s="1"/>
  <c r="Q397" i="76"/>
  <c r="B397" i="76"/>
  <c r="Y396" i="76"/>
  <c r="U396" i="76"/>
  <c r="AC396" i="76" s="1"/>
  <c r="AD396" i="76" s="1"/>
  <c r="AH396" i="76" s="1"/>
  <c r="AI396" i="76" s="1"/>
  <c r="Q396" i="76"/>
  <c r="B396" i="76"/>
  <c r="Y395" i="76"/>
  <c r="U395" i="76"/>
  <c r="AC395" i="76" s="1"/>
  <c r="AD395" i="76" s="1"/>
  <c r="AH395" i="76" s="1"/>
  <c r="AI395" i="76" s="1"/>
  <c r="Q395" i="76"/>
  <c r="B395" i="76"/>
  <c r="Y394" i="76"/>
  <c r="U394" i="76"/>
  <c r="AC394" i="76" s="1"/>
  <c r="AD394" i="76" s="1"/>
  <c r="AE394" i="76" s="1"/>
  <c r="Q394" i="76"/>
  <c r="B394" i="76"/>
  <c r="Y392" i="76"/>
  <c r="U392" i="76"/>
  <c r="AC392" i="76" s="1"/>
  <c r="AD392" i="76" s="1"/>
  <c r="Q392" i="76"/>
  <c r="B392" i="76"/>
  <c r="Y391" i="76"/>
  <c r="U391" i="76"/>
  <c r="AC391" i="76" s="1"/>
  <c r="AD391" i="76" s="1"/>
  <c r="AE391" i="76" s="1"/>
  <c r="Q391" i="76"/>
  <c r="B391" i="76"/>
  <c r="Y390" i="76"/>
  <c r="U390" i="76"/>
  <c r="AC390" i="76" s="1"/>
  <c r="AD390" i="76" s="1"/>
  <c r="AH390" i="76" s="1"/>
  <c r="AI390" i="76" s="1"/>
  <c r="Q390" i="76"/>
  <c r="B390" i="76"/>
  <c r="Y389" i="76"/>
  <c r="U389" i="76"/>
  <c r="AC389" i="76" s="1"/>
  <c r="AD389" i="76" s="1"/>
  <c r="Q389" i="76"/>
  <c r="B389" i="76"/>
  <c r="Y388" i="76"/>
  <c r="U388" i="76"/>
  <c r="AC388" i="76" s="1"/>
  <c r="AD388" i="76" s="1"/>
  <c r="Q388" i="76"/>
  <c r="B388" i="76"/>
  <c r="Y387" i="76"/>
  <c r="U387" i="76"/>
  <c r="AC387" i="76" s="1"/>
  <c r="AD387" i="76" s="1"/>
  <c r="Z387" i="76" s="1"/>
  <c r="Q387" i="76"/>
  <c r="B387" i="76"/>
  <c r="Y379" i="76"/>
  <c r="U379" i="76"/>
  <c r="AC379" i="76" s="1"/>
  <c r="AD379" i="76" s="1"/>
  <c r="Q379" i="76"/>
  <c r="B379" i="76"/>
  <c r="I379" i="76" s="1"/>
  <c r="Y378" i="76"/>
  <c r="U378" i="76"/>
  <c r="AC378" i="76" s="1"/>
  <c r="AD378" i="76" s="1"/>
  <c r="Q378" i="76"/>
  <c r="B378" i="76"/>
  <c r="Y377" i="76"/>
  <c r="U377" i="76"/>
  <c r="AC377" i="76" s="1"/>
  <c r="AD377" i="76" s="1"/>
  <c r="Q377" i="76"/>
  <c r="B377" i="76"/>
  <c r="Y376" i="76"/>
  <c r="U376" i="76"/>
  <c r="AC376" i="76" s="1"/>
  <c r="AD376" i="76" s="1"/>
  <c r="Q376" i="76"/>
  <c r="B376" i="76"/>
  <c r="Y375" i="76"/>
  <c r="U375" i="76"/>
  <c r="AC375" i="76" s="1"/>
  <c r="AD375" i="76" s="1"/>
  <c r="Q375" i="76"/>
  <c r="B375" i="76"/>
  <c r="Y374" i="76"/>
  <c r="X374" i="76"/>
  <c r="U374" i="76"/>
  <c r="AC374" i="76" s="1"/>
  <c r="AD374" i="76" s="1"/>
  <c r="Q374" i="76"/>
  <c r="B374" i="76"/>
  <c r="Y373" i="76"/>
  <c r="U373" i="76"/>
  <c r="AC373" i="76" s="1"/>
  <c r="AD373" i="76" s="1"/>
  <c r="Q373" i="76"/>
  <c r="B373" i="76"/>
  <c r="Y372" i="76"/>
  <c r="U372" i="76"/>
  <c r="AC372" i="76" s="1"/>
  <c r="AD372" i="76" s="1"/>
  <c r="Q372" i="76"/>
  <c r="B372" i="76"/>
  <c r="Y371" i="76"/>
  <c r="U371" i="76"/>
  <c r="AC371" i="76" s="1"/>
  <c r="AD371" i="76" s="1"/>
  <c r="AH371" i="76" s="1"/>
  <c r="AI371" i="76" s="1"/>
  <c r="Q371" i="76"/>
  <c r="B371" i="76"/>
  <c r="Y370" i="76"/>
  <c r="U370" i="76"/>
  <c r="AC370" i="76" s="1"/>
  <c r="AD370" i="76" s="1"/>
  <c r="Q370" i="76"/>
  <c r="B370" i="76"/>
  <c r="Y369" i="76"/>
  <c r="U369" i="76"/>
  <c r="AC369" i="76" s="1"/>
  <c r="AD369" i="76" s="1"/>
  <c r="Q369" i="76"/>
  <c r="B369" i="76"/>
  <c r="Y368" i="76"/>
  <c r="U368" i="76"/>
  <c r="AC368" i="76" s="1"/>
  <c r="AD368" i="76" s="1"/>
  <c r="Q368" i="76"/>
  <c r="B368" i="76"/>
  <c r="Y367" i="76"/>
  <c r="U367" i="76"/>
  <c r="AC367" i="76" s="1"/>
  <c r="AD367" i="76" s="1"/>
  <c r="Q367" i="76"/>
  <c r="B367" i="76"/>
  <c r="Y366" i="76"/>
  <c r="U366" i="76"/>
  <c r="AC366" i="76" s="1"/>
  <c r="AD366" i="76" s="1"/>
  <c r="Z366" i="76" s="1"/>
  <c r="Q366" i="76"/>
  <c r="B366" i="76"/>
  <c r="Y365" i="76"/>
  <c r="U365" i="76"/>
  <c r="AC365" i="76" s="1"/>
  <c r="AD365" i="76" s="1"/>
  <c r="Q365" i="76"/>
  <c r="B365" i="76"/>
  <c r="Y364" i="76"/>
  <c r="U364" i="76"/>
  <c r="AC364" i="76" s="1"/>
  <c r="AD364" i="76" s="1"/>
  <c r="Q364" i="76"/>
  <c r="B364" i="76"/>
  <c r="Y363" i="76"/>
  <c r="U363" i="76"/>
  <c r="AC363" i="76" s="1"/>
  <c r="AD363" i="76" s="1"/>
  <c r="Q363" i="76"/>
  <c r="B363" i="76"/>
  <c r="Y362" i="76"/>
  <c r="U362" i="76"/>
  <c r="AC362" i="76" s="1"/>
  <c r="AD362" i="76" s="1"/>
  <c r="Z362" i="76" s="1"/>
  <c r="Q362" i="76"/>
  <c r="B362" i="76"/>
  <c r="Y361" i="76"/>
  <c r="U361" i="76"/>
  <c r="AC361" i="76" s="1"/>
  <c r="AD361" i="76" s="1"/>
  <c r="Q361" i="76"/>
  <c r="B361" i="76"/>
  <c r="AE360" i="76"/>
  <c r="Z360" i="76"/>
  <c r="Y360" i="76"/>
  <c r="U360" i="76"/>
  <c r="AH360" i="76" s="1"/>
  <c r="AI360" i="76" s="1"/>
  <c r="Q360" i="76"/>
  <c r="B360" i="76"/>
  <c r="Y359" i="76"/>
  <c r="U359" i="76"/>
  <c r="AC359" i="76" s="1"/>
  <c r="AD359" i="76" s="1"/>
  <c r="Q359" i="76"/>
  <c r="B359" i="76"/>
  <c r="Y358" i="76"/>
  <c r="U358" i="76"/>
  <c r="AC358" i="76" s="1"/>
  <c r="AD358" i="76" s="1"/>
  <c r="Q358" i="76"/>
  <c r="B358" i="76"/>
  <c r="Y335" i="76"/>
  <c r="AD335" i="76"/>
  <c r="Q335" i="76"/>
  <c r="B335" i="76"/>
  <c r="Y357" i="76"/>
  <c r="U357" i="76"/>
  <c r="AC357" i="76" s="1"/>
  <c r="AD357" i="76" s="1"/>
  <c r="AE357" i="76" s="1"/>
  <c r="Q357" i="76"/>
  <c r="B357" i="76"/>
  <c r="Y356" i="76"/>
  <c r="U356" i="76"/>
  <c r="AC356" i="76" s="1"/>
  <c r="AD356" i="76" s="1"/>
  <c r="Z356" i="76" s="1"/>
  <c r="Q356" i="76"/>
  <c r="B356" i="76"/>
  <c r="Y355" i="76"/>
  <c r="U355" i="76"/>
  <c r="AC355" i="76" s="1"/>
  <c r="AD355" i="76" s="1"/>
  <c r="Q355" i="76"/>
  <c r="B355" i="76"/>
  <c r="Y354" i="76"/>
  <c r="X354" i="76"/>
  <c r="U354" i="76"/>
  <c r="AC354" i="76" s="1"/>
  <c r="AD354" i="76" s="1"/>
  <c r="Q354" i="76"/>
  <c r="B354" i="76"/>
  <c r="Y353" i="76"/>
  <c r="U353" i="76"/>
  <c r="AC353" i="76" s="1"/>
  <c r="AD353" i="76" s="1"/>
  <c r="Z353" i="76" s="1"/>
  <c r="Q353" i="76"/>
  <c r="B353" i="76"/>
  <c r="Y352" i="76"/>
  <c r="X352" i="76"/>
  <c r="U352" i="76"/>
  <c r="AC352" i="76" s="1"/>
  <c r="AD352" i="76" s="1"/>
  <c r="Q352" i="76"/>
  <c r="B352" i="76"/>
  <c r="Y351" i="76"/>
  <c r="U351" i="76"/>
  <c r="AC351" i="76" s="1"/>
  <c r="AD351" i="76" s="1"/>
  <c r="Q351" i="76"/>
  <c r="B351" i="76"/>
  <c r="Y350" i="76"/>
  <c r="U350" i="76"/>
  <c r="AC350" i="76" s="1"/>
  <c r="AD350" i="76" s="1"/>
  <c r="Z350" i="76" s="1"/>
  <c r="Q350" i="76"/>
  <c r="B350" i="76"/>
  <c r="Y349" i="76"/>
  <c r="U349" i="76"/>
  <c r="AC349" i="76" s="1"/>
  <c r="AD349" i="76" s="1"/>
  <c r="Q349" i="76"/>
  <c r="B349" i="76"/>
  <c r="Y348" i="76"/>
  <c r="U348" i="76"/>
  <c r="AC348" i="76" s="1"/>
  <c r="AD348" i="76" s="1"/>
  <c r="Z348" i="76" s="1"/>
  <c r="Q348" i="76"/>
  <c r="B348" i="76"/>
  <c r="Y347" i="76"/>
  <c r="U347" i="76"/>
  <c r="AC347" i="76" s="1"/>
  <c r="AD347" i="76" s="1"/>
  <c r="AH347" i="76" s="1"/>
  <c r="AI347" i="76" s="1"/>
  <c r="Q347" i="76"/>
  <c r="B347" i="76"/>
  <c r="Y346" i="76"/>
  <c r="X346" i="76"/>
  <c r="U346" i="76"/>
  <c r="AC346" i="76" s="1"/>
  <c r="AD346" i="76" s="1"/>
  <c r="Q346" i="76"/>
  <c r="B346" i="76"/>
  <c r="Y345" i="76"/>
  <c r="U345" i="76"/>
  <c r="AC345" i="76" s="1"/>
  <c r="AD345" i="76" s="1"/>
  <c r="Q345" i="76"/>
  <c r="B345" i="76"/>
  <c r="Y344" i="76"/>
  <c r="X344" i="76"/>
  <c r="U344" i="76"/>
  <c r="AC344" i="76" s="1"/>
  <c r="AD344" i="76" s="1"/>
  <c r="AE344" i="76" s="1"/>
  <c r="Q344" i="76"/>
  <c r="B344" i="76"/>
  <c r="Y343" i="76"/>
  <c r="U343" i="76"/>
  <c r="AC343" i="76" s="1"/>
  <c r="AD343" i="76" s="1"/>
  <c r="Q343" i="76"/>
  <c r="B343" i="76"/>
  <c r="Y342" i="76"/>
  <c r="X342" i="76"/>
  <c r="U342" i="76"/>
  <c r="AC342" i="76" s="1"/>
  <c r="AD342" i="76" s="1"/>
  <c r="Q342" i="76"/>
  <c r="B342" i="76"/>
  <c r="AE341" i="76"/>
  <c r="Z341" i="76"/>
  <c r="Y341" i="76"/>
  <c r="U341" i="76"/>
  <c r="AH341" i="76" s="1"/>
  <c r="Q341" i="76"/>
  <c r="B341" i="76"/>
  <c r="Y340" i="76"/>
  <c r="U340" i="76"/>
  <c r="AC340" i="76" s="1"/>
  <c r="AD340" i="76" s="1"/>
  <c r="Q340" i="76"/>
  <c r="B340" i="76"/>
  <c r="Y339" i="76"/>
  <c r="U339" i="76"/>
  <c r="AC339" i="76" s="1"/>
  <c r="AD339" i="76" s="1"/>
  <c r="Q339" i="76"/>
  <c r="B339" i="76"/>
  <c r="Y338" i="76"/>
  <c r="U338" i="76"/>
  <c r="AC338" i="76" s="1"/>
  <c r="AD338" i="76" s="1"/>
  <c r="Q338" i="76"/>
  <c r="B338" i="76"/>
  <c r="Y337" i="76"/>
  <c r="X337" i="76"/>
  <c r="U337" i="76"/>
  <c r="AC337" i="76" s="1"/>
  <c r="AD337" i="76" s="1"/>
  <c r="AE337" i="76" s="1"/>
  <c r="Q337" i="76"/>
  <c r="B337" i="76"/>
  <c r="Y334" i="76"/>
  <c r="X334" i="76"/>
  <c r="U334" i="76"/>
  <c r="AC334" i="76" s="1"/>
  <c r="AD334" i="76" s="1"/>
  <c r="Q334" i="76"/>
  <c r="B334" i="76"/>
  <c r="Y333" i="76"/>
  <c r="U333" i="76"/>
  <c r="AC333" i="76" s="1"/>
  <c r="AD333" i="76" s="1"/>
  <c r="Q333" i="76"/>
  <c r="B333" i="76"/>
  <c r="Y332" i="76"/>
  <c r="U332" i="76"/>
  <c r="AC332" i="76" s="1"/>
  <c r="AD332" i="76" s="1"/>
  <c r="Q332" i="76"/>
  <c r="B332" i="76"/>
  <c r="Y331" i="76"/>
  <c r="U331" i="76"/>
  <c r="AC331" i="76" s="1"/>
  <c r="AD331" i="76" s="1"/>
  <c r="Z331" i="76" s="1"/>
  <c r="Q331" i="76"/>
  <c r="B331" i="76"/>
  <c r="Y330" i="76"/>
  <c r="U330" i="76"/>
  <c r="AC330" i="76" s="1"/>
  <c r="AD330" i="76" s="1"/>
  <c r="Q330" i="76"/>
  <c r="B330" i="76"/>
  <c r="Y329" i="76"/>
  <c r="U329" i="76"/>
  <c r="AC329" i="76" s="1"/>
  <c r="AD329" i="76" s="1"/>
  <c r="Q329" i="76"/>
  <c r="B329" i="76"/>
  <c r="Y328" i="76"/>
  <c r="U328" i="76"/>
  <c r="AC328" i="76" s="1"/>
  <c r="AD328" i="76" s="1"/>
  <c r="Z328" i="76" s="1"/>
  <c r="Q328" i="76"/>
  <c r="B328" i="76"/>
  <c r="Y327" i="76"/>
  <c r="X327" i="76"/>
  <c r="U327" i="76"/>
  <c r="AC327" i="76" s="1"/>
  <c r="AD327" i="76" s="1"/>
  <c r="Q327" i="76"/>
  <c r="B327" i="76"/>
  <c r="Y326" i="76"/>
  <c r="U326" i="76"/>
  <c r="AC326" i="76" s="1"/>
  <c r="AD326" i="76" s="1"/>
  <c r="Z326" i="76" s="1"/>
  <c r="Q326" i="76"/>
  <c r="B326" i="76"/>
  <c r="Y325" i="76"/>
  <c r="U325" i="76"/>
  <c r="AC325" i="76" s="1"/>
  <c r="AD325" i="76" s="1"/>
  <c r="Q325" i="76"/>
  <c r="B325" i="76"/>
  <c r="Y324" i="76"/>
  <c r="U324" i="76"/>
  <c r="AC324" i="76" s="1"/>
  <c r="AD324" i="76" s="1"/>
  <c r="Q324" i="76"/>
  <c r="B324" i="76"/>
  <c r="Y323" i="76"/>
  <c r="U323" i="76"/>
  <c r="AC323" i="76" s="1"/>
  <c r="AD323" i="76" s="1"/>
  <c r="Z323" i="76" s="1"/>
  <c r="Q323" i="76"/>
  <c r="B323" i="76"/>
  <c r="Y322" i="76"/>
  <c r="X322" i="76"/>
  <c r="U322" i="76"/>
  <c r="AC322" i="76" s="1"/>
  <c r="AD322" i="76" s="1"/>
  <c r="AH322" i="76" s="1"/>
  <c r="AI322" i="76" s="1"/>
  <c r="Q322" i="76"/>
  <c r="B322" i="76"/>
  <c r="Y321" i="76"/>
  <c r="U321" i="76"/>
  <c r="AC321" i="76" s="1"/>
  <c r="AD321" i="76" s="1"/>
  <c r="AE321" i="76" s="1"/>
  <c r="Q321" i="76"/>
  <c r="B321" i="76"/>
  <c r="Y320" i="76"/>
  <c r="U320" i="76"/>
  <c r="AC320" i="76" s="1"/>
  <c r="AD320" i="76" s="1"/>
  <c r="Z320" i="76" s="1"/>
  <c r="Q320" i="76"/>
  <c r="B320" i="76"/>
  <c r="Y319" i="76"/>
  <c r="U319" i="76"/>
  <c r="AC319" i="76" s="1"/>
  <c r="AD319" i="76" s="1"/>
  <c r="Q319" i="76"/>
  <c r="B319" i="76"/>
  <c r="Y318" i="76"/>
  <c r="U318" i="76"/>
  <c r="AC318" i="76" s="1"/>
  <c r="AD318" i="76" s="1"/>
  <c r="Q318" i="76"/>
  <c r="B318" i="76"/>
  <c r="Y317" i="76"/>
  <c r="U317" i="76"/>
  <c r="Q317" i="76"/>
  <c r="B317" i="76"/>
  <c r="Y315" i="76"/>
  <c r="U315" i="76"/>
  <c r="AC315" i="76" s="1"/>
  <c r="AD315" i="76" s="1"/>
  <c r="AE315" i="76" s="1"/>
  <c r="Q315" i="76"/>
  <c r="B315" i="76"/>
  <c r="Y316" i="76"/>
  <c r="X316" i="76"/>
  <c r="U316" i="76"/>
  <c r="AC316" i="76" s="1"/>
  <c r="AD316" i="76" s="1"/>
  <c r="Q316" i="76"/>
  <c r="B316" i="76"/>
  <c r="AE314" i="76"/>
  <c r="Z314" i="76"/>
  <c r="Y314" i="76"/>
  <c r="U314" i="76"/>
  <c r="AH314" i="76" s="1"/>
  <c r="AI314" i="76" s="1"/>
  <c r="Q314" i="76"/>
  <c r="B314" i="76"/>
  <c r="Y313" i="76"/>
  <c r="U313" i="76"/>
  <c r="AC313" i="76" s="1"/>
  <c r="AD313" i="76" s="1"/>
  <c r="Q313" i="76"/>
  <c r="B313" i="76"/>
  <c r="Y311" i="76"/>
  <c r="U311" i="76"/>
  <c r="AC311" i="76" s="1"/>
  <c r="AD311" i="76" s="1"/>
  <c r="Q311" i="76"/>
  <c r="B311" i="76"/>
  <c r="Y310" i="76"/>
  <c r="U310" i="76"/>
  <c r="AC310" i="76" s="1"/>
  <c r="AD310" i="76" s="1"/>
  <c r="Q310" i="76"/>
  <c r="B310" i="76"/>
  <c r="Y309" i="76"/>
  <c r="U309" i="76"/>
  <c r="AC309" i="76" s="1"/>
  <c r="AD309" i="76" s="1"/>
  <c r="Q309" i="76"/>
  <c r="B309" i="76"/>
  <c r="Y308" i="76"/>
  <c r="U308" i="76"/>
  <c r="AC308" i="76" s="1"/>
  <c r="AD308" i="76" s="1"/>
  <c r="Q308" i="76"/>
  <c r="B308" i="76"/>
  <c r="Y307" i="76"/>
  <c r="U307" i="76"/>
  <c r="AC307" i="76" s="1"/>
  <c r="AD307" i="76" s="1"/>
  <c r="Q307" i="76"/>
  <c r="B307" i="76"/>
  <c r="Y306" i="76"/>
  <c r="U306" i="76"/>
  <c r="AC306" i="76" s="1"/>
  <c r="AD306" i="76" s="1"/>
  <c r="AE306" i="76" s="1"/>
  <c r="Q306" i="76"/>
  <c r="B306" i="76"/>
  <c r="AE710" i="76"/>
  <c r="Z710" i="76"/>
  <c r="Y710" i="76"/>
  <c r="X710" i="76"/>
  <c r="U710" i="76"/>
  <c r="AH710" i="76" s="1"/>
  <c r="AI710" i="76" s="1"/>
  <c r="Q710" i="76"/>
  <c r="B710" i="76"/>
  <c r="AE709" i="76"/>
  <c r="Z709" i="76"/>
  <c r="Y709" i="76"/>
  <c r="X709" i="76"/>
  <c r="U709" i="76"/>
  <c r="AH709" i="76" s="1"/>
  <c r="AI709" i="76" s="1"/>
  <c r="Q709" i="76"/>
  <c r="B709" i="76"/>
  <c r="Y708" i="76"/>
  <c r="X708" i="76"/>
  <c r="U708" i="76"/>
  <c r="AC708" i="76" s="1"/>
  <c r="AD708" i="76" s="1"/>
  <c r="AH708" i="76" s="1"/>
  <c r="AI708" i="76" s="1"/>
  <c r="Q708" i="76"/>
  <c r="B708" i="76"/>
  <c r="Y707" i="76"/>
  <c r="X707" i="76"/>
  <c r="U707" i="76"/>
  <c r="AC707" i="76" s="1"/>
  <c r="AD707" i="76" s="1"/>
  <c r="Q707" i="76"/>
  <c r="B707" i="76"/>
  <c r="AE706" i="76"/>
  <c r="Z706" i="76"/>
  <c r="Y706" i="76"/>
  <c r="X706" i="76"/>
  <c r="U706" i="76"/>
  <c r="AH706" i="76" s="1"/>
  <c r="AI706" i="76" s="1"/>
  <c r="Q706" i="76"/>
  <c r="B706" i="76"/>
  <c r="Y627" i="76"/>
  <c r="X627" i="76"/>
  <c r="U627" i="76"/>
  <c r="AC627" i="76" s="1"/>
  <c r="AD627" i="76" s="1"/>
  <c r="AH627" i="76" s="1"/>
  <c r="AI627" i="76" s="1"/>
  <c r="Q627" i="76"/>
  <c r="B627" i="76"/>
  <c r="Y626" i="76"/>
  <c r="X626" i="76"/>
  <c r="U626" i="76"/>
  <c r="AC626" i="76" s="1"/>
  <c r="AD626" i="76" s="1"/>
  <c r="Q626" i="76"/>
  <c r="B626" i="76"/>
  <c r="AE570" i="76"/>
  <c r="Z570" i="76"/>
  <c r="Y570" i="76"/>
  <c r="U570" i="76"/>
  <c r="AH570" i="76" s="1"/>
  <c r="AI570" i="76" s="1"/>
  <c r="Q570" i="76"/>
  <c r="B570" i="76"/>
  <c r="AE569" i="76"/>
  <c r="Z569" i="76"/>
  <c r="Y569" i="76"/>
  <c r="U569" i="76"/>
  <c r="AH569" i="76" s="1"/>
  <c r="Q569" i="76"/>
  <c r="B569" i="76"/>
  <c r="AE568" i="76"/>
  <c r="Z568" i="76"/>
  <c r="Y568" i="76"/>
  <c r="U568" i="76"/>
  <c r="AH568" i="76" s="1"/>
  <c r="AI568" i="76" s="1"/>
  <c r="Q568" i="76"/>
  <c r="B568" i="76"/>
  <c r="AE567" i="76"/>
  <c r="Z567" i="76"/>
  <c r="Y567" i="76"/>
  <c r="U567" i="76"/>
  <c r="AH567" i="76" s="1"/>
  <c r="Q567" i="76"/>
  <c r="B567" i="76"/>
  <c r="AE566" i="76"/>
  <c r="AH566" i="76"/>
  <c r="AI566" i="76" s="1"/>
  <c r="Q566" i="76"/>
  <c r="B566" i="76"/>
  <c r="Y565" i="76"/>
  <c r="U565" i="76"/>
  <c r="AC565" i="76" s="1"/>
  <c r="AD565" i="76" s="1"/>
  <c r="Q565" i="76"/>
  <c r="B565" i="76"/>
  <c r="Y564" i="76"/>
  <c r="U564" i="76"/>
  <c r="AC564" i="76" s="1"/>
  <c r="AD564" i="76" s="1"/>
  <c r="Q564" i="76"/>
  <c r="B564" i="76"/>
  <c r="AE563" i="76"/>
  <c r="AH563" i="76"/>
  <c r="Q563" i="76"/>
  <c r="B563" i="76"/>
  <c r="AE561" i="76"/>
  <c r="AH561" i="76"/>
  <c r="AI561" i="76" s="1"/>
  <c r="B561" i="76"/>
  <c r="Y560" i="76"/>
  <c r="U560" i="76"/>
  <c r="AC560" i="76" s="1"/>
  <c r="AD560" i="76" s="1"/>
  <c r="Z560" i="76" s="1"/>
  <c r="Q560" i="76"/>
  <c r="B560" i="76"/>
  <c r="Y562" i="76"/>
  <c r="X562" i="76"/>
  <c r="U562" i="76"/>
  <c r="AC562" i="76" s="1"/>
  <c r="AD562" i="76" s="1"/>
  <c r="Z562" i="76" s="1"/>
  <c r="Q562" i="76"/>
  <c r="B562" i="76"/>
  <c r="B303" i="76"/>
  <c r="Y625" i="76"/>
  <c r="X625" i="76"/>
  <c r="U625" i="76"/>
  <c r="AC625" i="76" s="1"/>
  <c r="AD625" i="76" s="1"/>
  <c r="AE625" i="76" s="1"/>
  <c r="Q625" i="76"/>
  <c r="B625" i="76"/>
  <c r="Y624" i="76"/>
  <c r="X624" i="76"/>
  <c r="U624" i="76"/>
  <c r="AC624" i="76" s="1"/>
  <c r="AD624" i="76" s="1"/>
  <c r="AE624" i="76" s="1"/>
  <c r="Q624" i="76"/>
  <c r="E624" i="76"/>
  <c r="B624" i="76"/>
  <c r="Y623" i="76"/>
  <c r="X623" i="76"/>
  <c r="U623" i="76"/>
  <c r="AC623" i="76" s="1"/>
  <c r="AD623" i="76" s="1"/>
  <c r="AH623" i="76" s="1"/>
  <c r="AI623" i="76" s="1"/>
  <c r="Q623" i="76"/>
  <c r="E623" i="76"/>
  <c r="B623" i="76"/>
  <c r="Y622" i="76"/>
  <c r="X622" i="76"/>
  <c r="U622" i="76"/>
  <c r="AC622" i="76" s="1"/>
  <c r="AD622" i="76" s="1"/>
  <c r="Z622" i="76" s="1"/>
  <c r="Q622" i="76"/>
  <c r="E622" i="76"/>
  <c r="B622" i="76"/>
  <c r="Y621" i="76"/>
  <c r="X621" i="76"/>
  <c r="U621" i="76"/>
  <c r="AC621" i="76" s="1"/>
  <c r="AD621" i="76" s="1"/>
  <c r="Q621" i="76"/>
  <c r="E621" i="76"/>
  <c r="B621" i="76"/>
  <c r="Y620" i="76"/>
  <c r="X620" i="76"/>
  <c r="U620" i="76"/>
  <c r="AC620" i="76" s="1"/>
  <c r="AD620" i="76" s="1"/>
  <c r="Q620" i="76"/>
  <c r="B620" i="76"/>
  <c r="Y619" i="76"/>
  <c r="X619" i="76"/>
  <c r="U619" i="76"/>
  <c r="AC619" i="76" s="1"/>
  <c r="AD619" i="76" s="1"/>
  <c r="Q619" i="76"/>
  <c r="B619" i="76"/>
  <c r="Y304" i="76"/>
  <c r="X304" i="76"/>
  <c r="U304" i="76"/>
  <c r="AC304" i="76" s="1"/>
  <c r="AD304" i="76" s="1"/>
  <c r="Q304" i="76"/>
  <c r="B304" i="76"/>
  <c r="Y305" i="76"/>
  <c r="X305" i="76"/>
  <c r="U305" i="76"/>
  <c r="AC305" i="76" s="1"/>
  <c r="AD305" i="76" s="1"/>
  <c r="Q305" i="76"/>
  <c r="B305" i="76"/>
  <c r="Y618" i="76"/>
  <c r="X618" i="76"/>
  <c r="U618" i="76"/>
  <c r="AC618" i="76" s="1"/>
  <c r="AD618" i="76" s="1"/>
  <c r="Q618" i="76"/>
  <c r="B618" i="76"/>
  <c r="Y617" i="76"/>
  <c r="X617" i="76"/>
  <c r="U617" i="76"/>
  <c r="AC617" i="76" s="1"/>
  <c r="AD617" i="76" s="1"/>
  <c r="AH617" i="76" s="1"/>
  <c r="AI617" i="76" s="1"/>
  <c r="Q617" i="76"/>
  <c r="B617" i="76"/>
  <c r="Y616" i="76"/>
  <c r="X616" i="76"/>
  <c r="U616" i="76"/>
  <c r="AC616" i="76" s="1"/>
  <c r="AD616" i="76" s="1"/>
  <c r="Q616" i="76"/>
  <c r="B616" i="76"/>
  <c r="Y615" i="76"/>
  <c r="X615" i="76"/>
  <c r="U615" i="76"/>
  <c r="AC615" i="76" s="1"/>
  <c r="AD615" i="76" s="1"/>
  <c r="Q615" i="76"/>
  <c r="B615" i="76"/>
  <c r="Y614" i="76"/>
  <c r="X614" i="76"/>
  <c r="U614" i="76"/>
  <c r="AC614" i="76" s="1"/>
  <c r="AD614" i="76" s="1"/>
  <c r="AE614" i="76" s="1"/>
  <c r="Q614" i="76"/>
  <c r="B614" i="76"/>
  <c r="Y613" i="76"/>
  <c r="X613" i="76"/>
  <c r="U613" i="76"/>
  <c r="AC613" i="76" s="1"/>
  <c r="AD613" i="76" s="1"/>
  <c r="Q613" i="76"/>
  <c r="B613" i="76"/>
  <c r="Y612" i="76"/>
  <c r="X612" i="76"/>
  <c r="U612" i="76"/>
  <c r="AC612" i="76" s="1"/>
  <c r="AD612" i="76" s="1"/>
  <c r="Q612" i="76"/>
  <c r="B612" i="76"/>
  <c r="Y611" i="76"/>
  <c r="X611" i="76"/>
  <c r="U611" i="76"/>
  <c r="AC611" i="76" s="1"/>
  <c r="AD611" i="76" s="1"/>
  <c r="Z611" i="76" s="1"/>
  <c r="Q611" i="76"/>
  <c r="B611" i="76"/>
  <c r="Y610" i="76"/>
  <c r="X610" i="76"/>
  <c r="U610" i="76"/>
  <c r="AC610" i="76" s="1"/>
  <c r="AD610" i="76" s="1"/>
  <c r="Q610" i="76"/>
  <c r="B610" i="76"/>
  <c r="Y609" i="76"/>
  <c r="X609" i="76"/>
  <c r="U609" i="76"/>
  <c r="AC609" i="76" s="1"/>
  <c r="AD609" i="76" s="1"/>
  <c r="Q609" i="76"/>
  <c r="B609" i="76"/>
  <c r="Y608" i="76"/>
  <c r="X608" i="76"/>
  <c r="U608" i="76"/>
  <c r="AC608" i="76" s="1"/>
  <c r="AD608" i="76" s="1"/>
  <c r="AE608" i="76" s="1"/>
  <c r="Q608" i="76"/>
  <c r="B608" i="76"/>
  <c r="Y607" i="76"/>
  <c r="X607" i="76"/>
  <c r="U607" i="76"/>
  <c r="AC607" i="76" s="1"/>
  <c r="AD607" i="76" s="1"/>
  <c r="Q607" i="76"/>
  <c r="B607" i="76"/>
  <c r="Y606" i="76"/>
  <c r="X606" i="76"/>
  <c r="U606" i="76"/>
  <c r="AC606" i="76" s="1"/>
  <c r="AD606" i="76" s="1"/>
  <c r="Q606" i="76"/>
  <c r="B606" i="76"/>
  <c r="Y605" i="76"/>
  <c r="X605" i="76"/>
  <c r="U605" i="76"/>
  <c r="AC605" i="76" s="1"/>
  <c r="AD605" i="76" s="1"/>
  <c r="Q605" i="76"/>
  <c r="B605" i="76"/>
  <c r="Y302" i="76"/>
  <c r="X302" i="76"/>
  <c r="U302" i="76"/>
  <c r="AC302" i="76" s="1"/>
  <c r="AD302" i="76" s="1"/>
  <c r="Q302" i="76"/>
  <c r="B302" i="76"/>
  <c r="Y301" i="76"/>
  <c r="X301" i="76"/>
  <c r="U301" i="76"/>
  <c r="AC301" i="76" s="1"/>
  <c r="AD301" i="76" s="1"/>
  <c r="Q301" i="76"/>
  <c r="B301" i="76"/>
  <c r="Y300" i="76"/>
  <c r="X300" i="76"/>
  <c r="U300" i="76"/>
  <c r="AC300" i="76" s="1"/>
  <c r="AD300" i="76" s="1"/>
  <c r="Q300" i="76"/>
  <c r="B300" i="76"/>
  <c r="AE299" i="76"/>
  <c r="Z299" i="76"/>
  <c r="Y299" i="76"/>
  <c r="U299" i="76"/>
  <c r="AH299" i="76" s="1"/>
  <c r="AI299" i="76" s="1"/>
  <c r="Q299" i="76"/>
  <c r="B299" i="76"/>
  <c r="Y298" i="76"/>
  <c r="X298" i="76"/>
  <c r="U298" i="76"/>
  <c r="AC298" i="76" s="1"/>
  <c r="AD298" i="76" s="1"/>
  <c r="AE298" i="76" s="1"/>
  <c r="Q298" i="76"/>
  <c r="B298" i="76"/>
  <c r="Y297" i="76"/>
  <c r="X297" i="76"/>
  <c r="U297" i="76"/>
  <c r="AC297" i="76" s="1"/>
  <c r="AD297" i="76" s="1"/>
  <c r="Q297" i="76"/>
  <c r="B297" i="76"/>
  <c r="Y296" i="76"/>
  <c r="U296" i="76"/>
  <c r="Q296" i="76"/>
  <c r="B296" i="76"/>
  <c r="Y295" i="76"/>
  <c r="X295" i="76"/>
  <c r="U295" i="76"/>
  <c r="Q295" i="76"/>
  <c r="B295" i="76"/>
  <c r="AC294" i="76"/>
  <c r="AD294" i="76" s="1"/>
  <c r="Q294" i="76"/>
  <c r="B294" i="76"/>
  <c r="Y293" i="76"/>
  <c r="X293" i="76"/>
  <c r="U293" i="76"/>
  <c r="AC293" i="76" s="1"/>
  <c r="AD293" i="76" s="1"/>
  <c r="Q293" i="76"/>
  <c r="B293" i="76"/>
  <c r="Y292" i="76"/>
  <c r="X292" i="76"/>
  <c r="U292" i="76"/>
  <c r="AC292" i="76" s="1"/>
  <c r="Q292" i="76"/>
  <c r="B292" i="76"/>
  <c r="Y291" i="76"/>
  <c r="X291" i="76"/>
  <c r="U291" i="76"/>
  <c r="AC291" i="76" s="1"/>
  <c r="AD291" i="76" s="1"/>
  <c r="Q291" i="76"/>
  <c r="B291" i="76"/>
  <c r="Y290" i="76"/>
  <c r="X290" i="76"/>
  <c r="U290" i="76"/>
  <c r="AC290" i="76" s="1"/>
  <c r="AD290" i="76" s="1"/>
  <c r="Q290" i="76"/>
  <c r="B290" i="76"/>
  <c r="Y289" i="76"/>
  <c r="X289" i="76"/>
  <c r="U289" i="76"/>
  <c r="AC289" i="76" s="1"/>
  <c r="AD289" i="76" s="1"/>
  <c r="Q289" i="76"/>
  <c r="B289" i="76"/>
  <c r="Y288" i="76"/>
  <c r="X288" i="76"/>
  <c r="U288" i="76"/>
  <c r="AC288" i="76" s="1"/>
  <c r="AD288" i="76" s="1"/>
  <c r="Q288" i="76"/>
  <c r="B288" i="76"/>
  <c r="Y287" i="76"/>
  <c r="X287" i="76"/>
  <c r="U287" i="76"/>
  <c r="AC287" i="76" s="1"/>
  <c r="AD287" i="76" s="1"/>
  <c r="Z287" i="76" s="1"/>
  <c r="Q287" i="76"/>
  <c r="B287" i="76"/>
  <c r="AE286" i="76"/>
  <c r="Z286" i="76"/>
  <c r="Y286" i="76"/>
  <c r="U286" i="76"/>
  <c r="AH286" i="76" s="1"/>
  <c r="AI286" i="76" s="1"/>
  <c r="Q286" i="76"/>
  <c r="B286" i="76"/>
  <c r="Y285" i="76"/>
  <c r="X285" i="76"/>
  <c r="U285" i="76"/>
  <c r="AC285" i="76" s="1"/>
  <c r="AD285" i="76" s="1"/>
  <c r="AE285" i="76" s="1"/>
  <c r="Q285" i="76"/>
  <c r="B285" i="76"/>
  <c r="Y284" i="76"/>
  <c r="X284" i="76"/>
  <c r="U284" i="76"/>
  <c r="AC284" i="76" s="1"/>
  <c r="AD284" i="76" s="1"/>
  <c r="Q284" i="76"/>
  <c r="B284" i="76"/>
  <c r="Y283" i="76"/>
  <c r="X283" i="76"/>
  <c r="U283" i="76"/>
  <c r="AC283" i="76" s="1"/>
  <c r="AD283" i="76" s="1"/>
  <c r="Q283" i="76"/>
  <c r="B283" i="76"/>
  <c r="Y282" i="76"/>
  <c r="U282" i="76"/>
  <c r="AC282" i="76" s="1"/>
  <c r="AD282" i="76" s="1"/>
  <c r="Q282" i="76"/>
  <c r="B282" i="76"/>
  <c r="Y281" i="76"/>
  <c r="X281" i="76"/>
  <c r="U281" i="76"/>
  <c r="AC281" i="76" s="1"/>
  <c r="AD281" i="76" s="1"/>
  <c r="Q281" i="76"/>
  <c r="B281" i="76"/>
  <c r="Y280" i="76"/>
  <c r="U280" i="76"/>
  <c r="AC280" i="76" s="1"/>
  <c r="AD280" i="76" s="1"/>
  <c r="AH280" i="76" s="1"/>
  <c r="AI280" i="76" s="1"/>
  <c r="Q280" i="76"/>
  <c r="B280" i="76"/>
  <c r="Y278" i="76"/>
  <c r="X278" i="76"/>
  <c r="U278" i="76"/>
  <c r="AC278" i="76" s="1"/>
  <c r="AD278" i="76" s="1"/>
  <c r="Q278" i="76"/>
  <c r="B278" i="76"/>
  <c r="Y273" i="76"/>
  <c r="X273" i="76"/>
  <c r="U273" i="76"/>
  <c r="AC273" i="76" s="1"/>
  <c r="AD273" i="76" s="1"/>
  <c r="Q273" i="76"/>
  <c r="B273" i="76"/>
  <c r="Y272" i="76"/>
  <c r="X272" i="76"/>
  <c r="U272" i="76"/>
  <c r="AC272" i="76" s="1"/>
  <c r="AD272" i="76" s="1"/>
  <c r="Q272" i="76"/>
  <c r="B272" i="76"/>
  <c r="Y270" i="76"/>
  <c r="X270" i="76"/>
  <c r="U270" i="76"/>
  <c r="AC270" i="76" s="1"/>
  <c r="AD270" i="76" s="1"/>
  <c r="Q270" i="76"/>
  <c r="B270" i="76"/>
  <c r="Y267" i="76"/>
  <c r="X267" i="76"/>
  <c r="U267" i="76"/>
  <c r="AC267" i="76" s="1"/>
  <c r="AD267" i="76" s="1"/>
  <c r="AE267" i="76" s="1"/>
  <c r="Q267" i="76"/>
  <c r="B267" i="76"/>
  <c r="Y263" i="76"/>
  <c r="X263" i="76"/>
  <c r="U263" i="76"/>
  <c r="AC263" i="76" s="1"/>
  <c r="AD263" i="76" s="1"/>
  <c r="Z263" i="76" s="1"/>
  <c r="Q263" i="76"/>
  <c r="B263" i="76"/>
  <c r="Y261" i="76"/>
  <c r="X261" i="76"/>
  <c r="U261" i="76"/>
  <c r="AC261" i="76" s="1"/>
  <c r="AD261" i="76" s="1"/>
  <c r="AE261" i="76" s="1"/>
  <c r="Q261" i="76"/>
  <c r="B261" i="76"/>
  <c r="Y258" i="76"/>
  <c r="X258" i="76"/>
  <c r="U258" i="76"/>
  <c r="AC258" i="76" s="1"/>
  <c r="AD258" i="76" s="1"/>
  <c r="Q258" i="76"/>
  <c r="B258" i="76"/>
  <c r="Y275" i="76"/>
  <c r="X275" i="76"/>
  <c r="U275" i="76"/>
  <c r="AC275" i="76" s="1"/>
  <c r="AD275" i="76" s="1"/>
  <c r="AH275" i="76" s="1"/>
  <c r="AI275" i="76" s="1"/>
  <c r="Q275" i="76"/>
  <c r="B275" i="76"/>
  <c r="Y274" i="76"/>
  <c r="X274" i="76"/>
  <c r="U274" i="76"/>
  <c r="AC274" i="76" s="1"/>
  <c r="AD274" i="76" s="1"/>
  <c r="Z274" i="76" s="1"/>
  <c r="Q274" i="76"/>
  <c r="B274" i="76"/>
  <c r="Y279" i="76"/>
  <c r="U279" i="76"/>
  <c r="AC279" i="76" s="1"/>
  <c r="AD279" i="76" s="1"/>
  <c r="Q279" i="76"/>
  <c r="B279" i="76"/>
  <c r="Y277" i="76"/>
  <c r="X277" i="76"/>
  <c r="U277" i="76"/>
  <c r="AC277" i="76" s="1"/>
  <c r="AD277" i="76" s="1"/>
  <c r="Q277" i="76"/>
  <c r="B277" i="76"/>
  <c r="Y276" i="76"/>
  <c r="U276" i="76"/>
  <c r="AC276" i="76" s="1"/>
  <c r="AD276" i="76" s="1"/>
  <c r="Q276" i="76"/>
  <c r="B276" i="76"/>
  <c r="Y271" i="76"/>
  <c r="X271" i="76"/>
  <c r="U271" i="76"/>
  <c r="AC271" i="76" s="1"/>
  <c r="AD271" i="76" s="1"/>
  <c r="AE271" i="76" s="1"/>
  <c r="Q271" i="76"/>
  <c r="B271" i="76"/>
  <c r="Y269" i="76"/>
  <c r="U269" i="76"/>
  <c r="AC269" i="76" s="1"/>
  <c r="AD269" i="76" s="1"/>
  <c r="Q269" i="76"/>
  <c r="B269" i="76"/>
  <c r="Y268" i="76"/>
  <c r="U268" i="76"/>
  <c r="AC268" i="76" s="1"/>
  <c r="AD268" i="76" s="1"/>
  <c r="Q268" i="76"/>
  <c r="B268" i="76"/>
  <c r="Y266" i="76"/>
  <c r="U266" i="76"/>
  <c r="AC266" i="76" s="1"/>
  <c r="AD266" i="76" s="1"/>
  <c r="Z266" i="76" s="1"/>
  <c r="Q266" i="76"/>
  <c r="B266" i="76"/>
  <c r="Y265" i="76"/>
  <c r="U265" i="76"/>
  <c r="AC265" i="76" s="1"/>
  <c r="AD265" i="76" s="1"/>
  <c r="Q265" i="76"/>
  <c r="B265" i="76"/>
  <c r="Y264" i="76"/>
  <c r="X264" i="76"/>
  <c r="U264" i="76"/>
  <c r="AC264" i="76" s="1"/>
  <c r="AD264" i="76" s="1"/>
  <c r="Q264" i="76"/>
  <c r="B264" i="76"/>
  <c r="Y262" i="76"/>
  <c r="U262" i="76"/>
  <c r="AC262" i="76" s="1"/>
  <c r="AD262" i="76" s="1"/>
  <c r="Q262" i="76"/>
  <c r="B262" i="76"/>
  <c r="Y260" i="76"/>
  <c r="X260" i="76"/>
  <c r="U260" i="76"/>
  <c r="AC260" i="76" s="1"/>
  <c r="AD260" i="76" s="1"/>
  <c r="Q260" i="76"/>
  <c r="B260" i="76"/>
  <c r="Y259" i="76"/>
  <c r="U259" i="76"/>
  <c r="AC259" i="76" s="1"/>
  <c r="AD259" i="76" s="1"/>
  <c r="Q259" i="76"/>
  <c r="B259" i="76"/>
  <c r="Y257" i="76"/>
  <c r="X257" i="76"/>
  <c r="U257" i="76"/>
  <c r="AC257" i="76" s="1"/>
  <c r="AD257" i="76" s="1"/>
  <c r="Q257" i="76"/>
  <c r="B257" i="76"/>
  <c r="Y705" i="76"/>
  <c r="X705" i="76"/>
  <c r="U705" i="76"/>
  <c r="AC705" i="76" s="1"/>
  <c r="AD705" i="76" s="1"/>
  <c r="AH705" i="76" s="1"/>
  <c r="AI705" i="76" s="1"/>
  <c r="Q705" i="76"/>
  <c r="B705" i="76"/>
  <c r="AE704" i="76"/>
  <c r="Z704" i="76"/>
  <c r="Y704" i="76"/>
  <c r="X704" i="76"/>
  <c r="U704" i="76"/>
  <c r="AH704" i="76" s="1"/>
  <c r="Q704" i="76"/>
  <c r="B704" i="76"/>
  <c r="Y703" i="76"/>
  <c r="X703" i="76"/>
  <c r="U703" i="76"/>
  <c r="AC703" i="76" s="1"/>
  <c r="AD703" i="76" s="1"/>
  <c r="Q703" i="76"/>
  <c r="B703" i="76"/>
  <c r="Y702" i="76"/>
  <c r="X702" i="76"/>
  <c r="U702" i="76"/>
  <c r="AC702" i="76" s="1"/>
  <c r="AD702" i="76" s="1"/>
  <c r="Z702" i="76" s="1"/>
  <c r="Q702" i="76"/>
  <c r="B702" i="76"/>
  <c r="Q559" i="76"/>
  <c r="B559" i="76"/>
  <c r="Y558" i="76"/>
  <c r="U558" i="76"/>
  <c r="AC558" i="76" s="1"/>
  <c r="AD558" i="76" s="1"/>
  <c r="Q558" i="76"/>
  <c r="B558" i="76"/>
  <c r="Y557" i="76"/>
  <c r="U557" i="76"/>
  <c r="AC557" i="76" s="1"/>
  <c r="AD557" i="76" s="1"/>
  <c r="Q557" i="76"/>
  <c r="B557" i="76"/>
  <c r="AE556" i="76"/>
  <c r="Z556" i="76"/>
  <c r="Y556" i="76"/>
  <c r="U556" i="76"/>
  <c r="AH556" i="76" s="1"/>
  <c r="AI556" i="76" s="1"/>
  <c r="Q556" i="76"/>
  <c r="B556" i="76"/>
  <c r="Y555" i="76"/>
  <c r="X555" i="76"/>
  <c r="U555" i="76"/>
  <c r="AC555" i="76" s="1"/>
  <c r="AD555" i="76" s="1"/>
  <c r="AE555" i="76" s="1"/>
  <c r="Q555" i="76"/>
  <c r="B555" i="76"/>
  <c r="AE554" i="76"/>
  <c r="Z554" i="76"/>
  <c r="Y554" i="76"/>
  <c r="U554" i="76"/>
  <c r="AH554" i="76" s="1"/>
  <c r="AI554" i="76" s="1"/>
  <c r="Q554" i="76"/>
  <c r="B554" i="76"/>
  <c r="Y255" i="76"/>
  <c r="X255" i="76"/>
  <c r="U255" i="76"/>
  <c r="AC255" i="76" s="1"/>
  <c r="AD255" i="76" s="1"/>
  <c r="Z255" i="76" s="1"/>
  <c r="Q255" i="76"/>
  <c r="B255" i="76"/>
  <c r="Y256" i="76"/>
  <c r="U256" i="76"/>
  <c r="AC256" i="76" s="1"/>
  <c r="AD256" i="76" s="1"/>
  <c r="Q256" i="76"/>
  <c r="B256" i="76"/>
  <c r="Y604" i="76"/>
  <c r="X604" i="76"/>
  <c r="U604" i="76"/>
  <c r="AC604" i="76" s="1"/>
  <c r="AD604" i="76" s="1"/>
  <c r="Q604" i="76"/>
  <c r="B604" i="76"/>
  <c r="Y603" i="76"/>
  <c r="X603" i="76"/>
  <c r="U603" i="76"/>
  <c r="AC603" i="76" s="1"/>
  <c r="AD603" i="76" s="1"/>
  <c r="Q603" i="76"/>
  <c r="B603" i="76"/>
  <c r="Y602" i="76"/>
  <c r="X602" i="76"/>
  <c r="U602" i="76"/>
  <c r="AC602" i="76" s="1"/>
  <c r="AD602" i="76" s="1"/>
  <c r="Q602" i="76"/>
  <c r="B602" i="76"/>
  <c r="Y601" i="76"/>
  <c r="X601" i="76"/>
  <c r="U601" i="76"/>
  <c r="AC601" i="76" s="1"/>
  <c r="AD601" i="76" s="1"/>
  <c r="Q601" i="76"/>
  <c r="B601" i="76"/>
  <c r="AS254" i="76"/>
  <c r="X254" i="76" s="1"/>
  <c r="Y254" i="76"/>
  <c r="U254" i="76"/>
  <c r="AC254" i="76" s="1"/>
  <c r="AD254" i="76" s="1"/>
  <c r="AE254" i="76" s="1"/>
  <c r="Q254" i="76"/>
  <c r="B254" i="76"/>
  <c r="Y251" i="76"/>
  <c r="U251" i="76"/>
  <c r="AC251" i="76" s="1"/>
  <c r="Q251" i="76"/>
  <c r="B251" i="76"/>
  <c r="Y253" i="76"/>
  <c r="X253" i="76"/>
  <c r="U253" i="76"/>
  <c r="AC253" i="76" s="1"/>
  <c r="AD253" i="76" s="1"/>
  <c r="Z253" i="76" s="1"/>
  <c r="Q253" i="76"/>
  <c r="B253" i="76"/>
  <c r="Y252" i="76"/>
  <c r="X252" i="76"/>
  <c r="U252" i="76"/>
  <c r="AC252" i="76" s="1"/>
  <c r="AD252" i="76" s="1"/>
  <c r="Q252" i="76"/>
  <c r="B252" i="76"/>
  <c r="Y598" i="76"/>
  <c r="U598" i="76"/>
  <c r="AC598" i="76" s="1"/>
  <c r="AD598" i="76" s="1"/>
  <c r="Q598" i="76"/>
  <c r="B598" i="76"/>
  <c r="Y597" i="76"/>
  <c r="U597" i="76"/>
  <c r="AC597" i="76" s="1"/>
  <c r="AD597" i="76" s="1"/>
  <c r="Q597" i="76"/>
  <c r="B597" i="76"/>
  <c r="Y764" i="76"/>
  <c r="X764" i="76"/>
  <c r="U764" i="76"/>
  <c r="AC764" i="76" s="1"/>
  <c r="AD764" i="76" s="1"/>
  <c r="Q764" i="76"/>
  <c r="B764" i="76"/>
  <c r="Y721" i="76"/>
  <c r="X721" i="76"/>
  <c r="U721" i="76"/>
  <c r="AC721" i="76" s="1"/>
  <c r="AD721" i="76" s="1"/>
  <c r="Q721" i="76"/>
  <c r="B721" i="76"/>
  <c r="AU596" i="76"/>
  <c r="Y596" i="76"/>
  <c r="U596" i="76"/>
  <c r="AC596" i="76" s="1"/>
  <c r="AD596" i="76" s="1"/>
  <c r="Q596" i="76"/>
  <c r="B596" i="76"/>
  <c r="Y595" i="76"/>
  <c r="U595" i="76"/>
  <c r="AC595" i="76" s="1"/>
  <c r="AD595" i="76" s="1"/>
  <c r="Q595" i="76"/>
  <c r="B595" i="76"/>
  <c r="Y720" i="76"/>
  <c r="X720" i="76"/>
  <c r="U720" i="76"/>
  <c r="AC720" i="76" s="1"/>
  <c r="AD720" i="76" s="1"/>
  <c r="AH720" i="76" s="1"/>
  <c r="AI720" i="76" s="1"/>
  <c r="Q720" i="76"/>
  <c r="B720" i="76"/>
  <c r="Y719" i="76"/>
  <c r="U719" i="76"/>
  <c r="AC719" i="76" s="1"/>
  <c r="AD719" i="76" s="1"/>
  <c r="Q719" i="76"/>
  <c r="B719" i="76"/>
  <c r="Y594" i="76"/>
  <c r="X594" i="76"/>
  <c r="U594" i="76"/>
  <c r="AC594" i="76" s="1"/>
  <c r="AD594" i="76" s="1"/>
  <c r="Q594" i="76"/>
  <c r="B594" i="76"/>
  <c r="Y593" i="76"/>
  <c r="U593" i="76"/>
  <c r="AC593" i="76" s="1"/>
  <c r="AD593" i="76" s="1"/>
  <c r="Q593" i="76"/>
  <c r="B593" i="76"/>
  <c r="Y592" i="76"/>
  <c r="X592" i="76"/>
  <c r="U592" i="76"/>
  <c r="AC592" i="76" s="1"/>
  <c r="AD592" i="76" s="1"/>
  <c r="Q592" i="76"/>
  <c r="B592" i="76"/>
  <c r="Y591" i="76"/>
  <c r="U591" i="76"/>
  <c r="AC591" i="76" s="1"/>
  <c r="AD591" i="76" s="1"/>
  <c r="AE591" i="76" s="1"/>
  <c r="Q591" i="76"/>
  <c r="B591" i="76"/>
  <c r="Y590" i="76"/>
  <c r="U590" i="76"/>
  <c r="AC590" i="76" s="1"/>
  <c r="AD590" i="76" s="1"/>
  <c r="AE590" i="76" s="1"/>
  <c r="Q590" i="76"/>
  <c r="B590" i="76"/>
  <c r="Y589" i="76"/>
  <c r="U589" i="76"/>
  <c r="AC589" i="76" s="1"/>
  <c r="AD589" i="76" s="1"/>
  <c r="Q589" i="76"/>
  <c r="B589" i="76"/>
  <c r="Y718" i="76"/>
  <c r="X718" i="76"/>
  <c r="U718" i="76"/>
  <c r="AC718" i="76" s="1"/>
  <c r="AD718" i="76" s="1"/>
  <c r="AE718" i="76" s="1"/>
  <c r="Q718" i="76"/>
  <c r="B718" i="76"/>
  <c r="Y717" i="76"/>
  <c r="X717" i="76"/>
  <c r="U717" i="76"/>
  <c r="AC717" i="76" s="1"/>
  <c r="AD717" i="76" s="1"/>
  <c r="Q717" i="76"/>
  <c r="B717" i="76"/>
  <c r="B588" i="76"/>
  <c r="Y587" i="76"/>
  <c r="U587" i="76"/>
  <c r="AC587" i="76" s="1"/>
  <c r="AD587" i="76" s="1"/>
  <c r="AE587" i="76" s="1"/>
  <c r="Q587" i="76"/>
  <c r="B587" i="76"/>
  <c r="B585" i="76"/>
  <c r="Y586" i="76"/>
  <c r="X586" i="76"/>
  <c r="U586" i="76"/>
  <c r="AC586" i="76" s="1"/>
  <c r="AD586" i="76" s="1"/>
  <c r="Q586" i="76"/>
  <c r="B586" i="76"/>
  <c r="B584" i="76"/>
  <c r="Y583" i="76"/>
  <c r="X583" i="76"/>
  <c r="U583" i="76"/>
  <c r="AC583" i="76" s="1"/>
  <c r="AD583" i="76" s="1"/>
  <c r="Q583" i="76"/>
  <c r="B583" i="76"/>
  <c r="B581" i="76"/>
  <c r="Y582" i="76"/>
  <c r="U582" i="76"/>
  <c r="AC582" i="76" s="1"/>
  <c r="AD582" i="76" s="1"/>
  <c r="Q582" i="76"/>
  <c r="B582" i="76"/>
  <c r="B579" i="76"/>
  <c r="Y580" i="76"/>
  <c r="X580" i="76"/>
  <c r="U580" i="76"/>
  <c r="AC580" i="76" s="1"/>
  <c r="AD580" i="76" s="1"/>
  <c r="Q580" i="76"/>
  <c r="B580" i="76"/>
  <c r="Y578" i="76"/>
  <c r="U578" i="76"/>
  <c r="AC578" i="76" s="1"/>
  <c r="AD578" i="76" s="1"/>
  <c r="Q578" i="76"/>
  <c r="B578" i="76"/>
  <c r="Y577" i="76"/>
  <c r="U577" i="76"/>
  <c r="AC577" i="76" s="1"/>
  <c r="AD577" i="76" s="1"/>
  <c r="Q577" i="76"/>
  <c r="B577" i="76"/>
  <c r="Y249" i="76"/>
  <c r="U249" i="76"/>
  <c r="AC249" i="76" s="1"/>
  <c r="AD249" i="76" s="1"/>
  <c r="AH249" i="76" s="1"/>
  <c r="AI249" i="76" s="1"/>
  <c r="Q249" i="76"/>
  <c r="B249" i="76"/>
  <c r="Y206" i="76"/>
  <c r="U206" i="76"/>
  <c r="AC206" i="76" s="1"/>
  <c r="AD206" i="76" s="1"/>
  <c r="Q206" i="76"/>
  <c r="B206" i="76"/>
  <c r="Y203" i="76"/>
  <c r="U203" i="76"/>
  <c r="AC203" i="76" s="1"/>
  <c r="AD203" i="76" s="1"/>
  <c r="AH203" i="76" s="1"/>
  <c r="AI203" i="76" s="1"/>
  <c r="Q203" i="76"/>
  <c r="B203" i="76"/>
  <c r="Y202" i="76"/>
  <c r="U202" i="76"/>
  <c r="AC202" i="76" s="1"/>
  <c r="AD202" i="76" s="1"/>
  <c r="AE202" i="76" s="1"/>
  <c r="Q202" i="76"/>
  <c r="B202" i="76"/>
  <c r="Y201" i="76"/>
  <c r="U201" i="76"/>
  <c r="AC201" i="76" s="1"/>
  <c r="AD201" i="76" s="1"/>
  <c r="Z201" i="76" s="1"/>
  <c r="Q201" i="76"/>
  <c r="B201" i="76"/>
  <c r="Y200" i="76"/>
  <c r="U200" i="76"/>
  <c r="AC200" i="76" s="1"/>
  <c r="AD200" i="76" s="1"/>
  <c r="Q200" i="76"/>
  <c r="B200" i="76"/>
  <c r="U247" i="76"/>
  <c r="AC247" i="76" s="1"/>
  <c r="AD247" i="76" s="1"/>
  <c r="Z247" i="76" s="1"/>
  <c r="Q247" i="76"/>
  <c r="B247" i="76"/>
  <c r="Y246" i="76"/>
  <c r="X246" i="76"/>
  <c r="U246" i="76"/>
  <c r="AC246" i="76" s="1"/>
  <c r="AD246" i="76" s="1"/>
  <c r="Q246" i="76"/>
  <c r="B246" i="76"/>
  <c r="Y245" i="76"/>
  <c r="X245" i="76"/>
  <c r="U245" i="76"/>
  <c r="AC245" i="76" s="1"/>
  <c r="AD245" i="76" s="1"/>
  <c r="Q245" i="76"/>
  <c r="B245" i="76"/>
  <c r="Y763" i="76"/>
  <c r="X763" i="76"/>
  <c r="U763" i="76"/>
  <c r="AC763" i="76" s="1"/>
  <c r="AD763" i="76" s="1"/>
  <c r="Q763" i="76"/>
  <c r="B763" i="76"/>
  <c r="Y244" i="76"/>
  <c r="U244" i="76"/>
  <c r="AC244" i="76" s="1"/>
  <c r="AD244" i="76" s="1"/>
  <c r="Q244" i="76"/>
  <c r="B244" i="76"/>
  <c r="Y762" i="76"/>
  <c r="X762" i="76"/>
  <c r="U762" i="76"/>
  <c r="AC762" i="76" s="1"/>
  <c r="AD762" i="76" s="1"/>
  <c r="Q762" i="76"/>
  <c r="B762" i="76"/>
  <c r="Y243" i="76"/>
  <c r="X243" i="76"/>
  <c r="U243" i="76"/>
  <c r="AC243" i="76" s="1"/>
  <c r="AD243" i="76" s="1"/>
  <c r="Z243" i="76" s="1"/>
  <c r="Q243" i="76"/>
  <c r="B243" i="76"/>
  <c r="Y242" i="76"/>
  <c r="U242" i="76"/>
  <c r="AC242" i="76" s="1"/>
  <c r="AD242" i="76" s="1"/>
  <c r="Q242" i="76"/>
  <c r="B242" i="76"/>
  <c r="Y240" i="76"/>
  <c r="U240" i="76"/>
  <c r="AC240" i="76" s="1"/>
  <c r="AD240" i="76" s="1"/>
  <c r="Q240" i="76"/>
  <c r="B240" i="76"/>
  <c r="Y241" i="76"/>
  <c r="X241" i="76"/>
  <c r="U241" i="76"/>
  <c r="AC241" i="76" s="1"/>
  <c r="AD241" i="76" s="1"/>
  <c r="Q241" i="76"/>
  <c r="B241" i="76"/>
  <c r="AC239" i="76"/>
  <c r="AD239" i="76" s="1"/>
  <c r="Z239" i="76" s="1"/>
  <c r="B239" i="76"/>
  <c r="Y238" i="76"/>
  <c r="AA238" i="76" s="1"/>
  <c r="U238" i="76"/>
  <c r="AC238" i="76" s="1"/>
  <c r="AD238" i="76" s="1"/>
  <c r="AE238" i="76" s="1"/>
  <c r="Q238" i="76"/>
  <c r="B238" i="76"/>
  <c r="Y237" i="76"/>
  <c r="X237" i="76"/>
  <c r="U237" i="76"/>
  <c r="AC237" i="76" s="1"/>
  <c r="AD237" i="76" s="1"/>
  <c r="AH237" i="76" s="1"/>
  <c r="AI237" i="76" s="1"/>
  <c r="Q237" i="76"/>
  <c r="B237" i="76"/>
  <c r="Y236" i="76"/>
  <c r="U236" i="76"/>
  <c r="AC236" i="76" s="1"/>
  <c r="AD236" i="76" s="1"/>
  <c r="Q236" i="76"/>
  <c r="B236" i="76"/>
  <c r="Y235" i="76"/>
  <c r="U235" i="76"/>
  <c r="AC235" i="76" s="1"/>
  <c r="AD235" i="76" s="1"/>
  <c r="Q235" i="76"/>
  <c r="B235" i="76"/>
  <c r="Y234" i="76"/>
  <c r="U234" i="76"/>
  <c r="Q234" i="76"/>
  <c r="B234" i="76"/>
  <c r="Y233" i="76"/>
  <c r="X233" i="76"/>
  <c r="U233" i="76"/>
  <c r="Q233" i="76"/>
  <c r="B233" i="76"/>
  <c r="Y232" i="76"/>
  <c r="U232" i="76"/>
  <c r="AC232" i="76" s="1"/>
  <c r="AD232" i="76" s="1"/>
  <c r="Q232" i="76"/>
  <c r="B232" i="76"/>
  <c r="Y231" i="76"/>
  <c r="U231" i="76"/>
  <c r="Q231" i="76"/>
  <c r="B231" i="76"/>
  <c r="Y230" i="76"/>
  <c r="U230" i="76"/>
  <c r="AC230" i="76" s="1"/>
  <c r="AD230" i="76" s="1"/>
  <c r="Q230" i="76"/>
  <c r="B230" i="76"/>
  <c r="Y229" i="76"/>
  <c r="U229" i="76"/>
  <c r="Q229" i="76"/>
  <c r="B229" i="76"/>
  <c r="Y228" i="76"/>
  <c r="U228" i="76"/>
  <c r="AC228" i="76" s="1"/>
  <c r="AD228" i="76" s="1"/>
  <c r="Q228" i="76"/>
  <c r="B228" i="76"/>
  <c r="Y227" i="76"/>
  <c r="U227" i="76"/>
  <c r="Q227" i="76"/>
  <c r="B227" i="76"/>
  <c r="Y226" i="76"/>
  <c r="U226" i="76"/>
  <c r="AC226" i="76" s="1"/>
  <c r="AD226" i="76" s="1"/>
  <c r="B226" i="76"/>
  <c r="Y225" i="76"/>
  <c r="U225" i="76"/>
  <c r="AC225" i="76" s="1"/>
  <c r="AD225" i="76" s="1"/>
  <c r="Q225" i="76"/>
  <c r="B225" i="76"/>
  <c r="AE224" i="76"/>
  <c r="Z224" i="76"/>
  <c r="Y224" i="76"/>
  <c r="U224" i="76"/>
  <c r="AH224" i="76" s="1"/>
  <c r="AI224" i="76" s="1"/>
  <c r="Q224" i="76"/>
  <c r="B224" i="76"/>
  <c r="Y223" i="76"/>
  <c r="X223" i="76"/>
  <c r="U223" i="76"/>
  <c r="AC223" i="76" s="1"/>
  <c r="AD223" i="76" s="1"/>
  <c r="Q223" i="76"/>
  <c r="B223" i="76"/>
  <c r="Y222" i="76"/>
  <c r="U222" i="76"/>
  <c r="AC222" i="76" s="1"/>
  <c r="AD222" i="76" s="1"/>
  <c r="Q222" i="76"/>
  <c r="B222" i="76"/>
  <c r="Y221" i="76"/>
  <c r="X221" i="76"/>
  <c r="U221" i="76"/>
  <c r="AC221" i="76" s="1"/>
  <c r="AD221" i="76" s="1"/>
  <c r="Q221" i="76"/>
  <c r="B221" i="76"/>
  <c r="Y220" i="76"/>
  <c r="U220" i="76"/>
  <c r="AC220" i="76" s="1"/>
  <c r="AD220" i="76" s="1"/>
  <c r="Q220" i="76"/>
  <c r="B220" i="76"/>
  <c r="Y219" i="76"/>
  <c r="U219" i="76"/>
  <c r="AC219" i="76" s="1"/>
  <c r="Q219" i="76"/>
  <c r="B219" i="76"/>
  <c r="Y218" i="76"/>
  <c r="X218" i="76"/>
  <c r="U218" i="76"/>
  <c r="AC218" i="76" s="1"/>
  <c r="AD218" i="76" s="1"/>
  <c r="Z218" i="76" s="1"/>
  <c r="Q218" i="76"/>
  <c r="B218" i="76"/>
  <c r="Y217" i="76"/>
  <c r="U217" i="76"/>
  <c r="AC217" i="76" s="1"/>
  <c r="AD217" i="76" s="1"/>
  <c r="Z217" i="76" s="1"/>
  <c r="Q217" i="76"/>
  <c r="B217" i="76"/>
  <c r="Y216" i="76"/>
  <c r="X216" i="76"/>
  <c r="U216" i="76"/>
  <c r="AC216" i="76" s="1"/>
  <c r="AD216" i="76" s="1"/>
  <c r="Q216" i="76"/>
  <c r="B216" i="76"/>
  <c r="Y215" i="76"/>
  <c r="U215" i="76"/>
  <c r="AC215" i="76" s="1"/>
  <c r="AD215" i="76" s="1"/>
  <c r="Z215" i="76" s="1"/>
  <c r="Q215" i="76"/>
  <c r="B215" i="76"/>
  <c r="Y213" i="76"/>
  <c r="X213" i="76"/>
  <c r="U213" i="76"/>
  <c r="AC213" i="76" s="1"/>
  <c r="AD213" i="76" s="1"/>
  <c r="Q213" i="76"/>
  <c r="B213" i="76"/>
  <c r="Y214" i="76"/>
  <c r="X214" i="76"/>
  <c r="U214" i="76"/>
  <c r="AC214" i="76" s="1"/>
  <c r="AD214" i="76" s="1"/>
  <c r="AH214" i="76" s="1"/>
  <c r="AI214" i="76" s="1"/>
  <c r="Q214" i="76"/>
  <c r="B214" i="76"/>
  <c r="Y212" i="76"/>
  <c r="X212" i="76"/>
  <c r="U212" i="76"/>
  <c r="AC212" i="76" s="1"/>
  <c r="AD212" i="76" s="1"/>
  <c r="AH212" i="76" s="1"/>
  <c r="AI212" i="76" s="1"/>
  <c r="Q212" i="76"/>
  <c r="B212" i="76"/>
  <c r="Y211" i="76"/>
  <c r="X211" i="76"/>
  <c r="U211" i="76"/>
  <c r="AC211" i="76" s="1"/>
  <c r="AD211" i="76" s="1"/>
  <c r="Z211" i="76" s="1"/>
  <c r="Q211" i="76"/>
  <c r="B211" i="76"/>
  <c r="Y209" i="76"/>
  <c r="U209" i="76"/>
  <c r="AC209" i="76" s="1"/>
  <c r="AD209" i="76" s="1"/>
  <c r="Z209" i="76" s="1"/>
  <c r="Q209" i="76"/>
  <c r="B209" i="76"/>
  <c r="Y210" i="76"/>
  <c r="U210" i="76"/>
  <c r="AC210" i="76" s="1"/>
  <c r="AD210" i="76" s="1"/>
  <c r="Q210" i="76"/>
  <c r="B210" i="76"/>
  <c r="Y208" i="76"/>
  <c r="U208" i="76"/>
  <c r="AC208" i="76" s="1"/>
  <c r="AD208" i="76" s="1"/>
  <c r="Q208" i="76"/>
  <c r="B208" i="76"/>
  <c r="Y207" i="76"/>
  <c r="U207" i="76"/>
  <c r="AC207" i="76" s="1"/>
  <c r="AD207" i="76" s="1"/>
  <c r="Z207" i="76" s="1"/>
  <c r="Q207" i="76"/>
  <c r="B207" i="76"/>
  <c r="AC205" i="76"/>
  <c r="AD205" i="76" s="1"/>
  <c r="AE205" i="76" s="1"/>
  <c r="Y205" i="76"/>
  <c r="Q205" i="76"/>
  <c r="B205" i="76"/>
  <c r="Y204" i="76"/>
  <c r="U204" i="76"/>
  <c r="AC204" i="76" s="1"/>
  <c r="AD204" i="76" s="1"/>
  <c r="AE204" i="76" s="1"/>
  <c r="Q204" i="76"/>
  <c r="B204" i="76"/>
  <c r="Y761" i="76"/>
  <c r="X761" i="76"/>
  <c r="U761" i="76"/>
  <c r="AC761" i="76" s="1"/>
  <c r="AD761" i="76" s="1"/>
  <c r="Q761" i="76"/>
  <c r="B761" i="76"/>
  <c r="Y199" i="76"/>
  <c r="U199" i="76"/>
  <c r="AC199" i="76" s="1"/>
  <c r="AD199" i="76" s="1"/>
  <c r="Q199" i="76"/>
  <c r="B199" i="76"/>
  <c r="Y198" i="76"/>
  <c r="X198" i="76"/>
  <c r="U198" i="76"/>
  <c r="AC198" i="76" s="1"/>
  <c r="AD198" i="76" s="1"/>
  <c r="Q198" i="76"/>
  <c r="B198" i="76"/>
  <c r="Y759" i="76"/>
  <c r="X759" i="76"/>
  <c r="U759" i="76"/>
  <c r="AC759" i="76" s="1"/>
  <c r="AD759" i="76" s="1"/>
  <c r="Q759" i="76"/>
  <c r="B759" i="76"/>
  <c r="Y760" i="76"/>
  <c r="X760" i="76"/>
  <c r="U760" i="76"/>
  <c r="AC760" i="76" s="1"/>
  <c r="AD760" i="76" s="1"/>
  <c r="AE760" i="76" s="1"/>
  <c r="Q760" i="76"/>
  <c r="B760" i="76"/>
  <c r="Y758" i="76"/>
  <c r="X758" i="76"/>
  <c r="U758" i="76"/>
  <c r="AC758" i="76" s="1"/>
  <c r="AD758" i="76" s="1"/>
  <c r="Z758" i="76" s="1"/>
  <c r="Q758" i="76"/>
  <c r="B758" i="76"/>
  <c r="Y197" i="76"/>
  <c r="X197" i="76"/>
  <c r="U197" i="76"/>
  <c r="AC197" i="76" s="1"/>
  <c r="AD197" i="76" s="1"/>
  <c r="Q197" i="76"/>
  <c r="B197" i="76"/>
  <c r="Y196" i="76"/>
  <c r="U196" i="76"/>
  <c r="AC196" i="76" s="1"/>
  <c r="AD196" i="76" s="1"/>
  <c r="Q196" i="76"/>
  <c r="B196" i="76"/>
  <c r="Y195" i="76"/>
  <c r="U195" i="76"/>
  <c r="AC195" i="76" s="1"/>
  <c r="AD195" i="76" s="1"/>
  <c r="AH195" i="76" s="1"/>
  <c r="AI195" i="76" s="1"/>
  <c r="Q195" i="76"/>
  <c r="B195" i="76"/>
  <c r="Y194" i="76"/>
  <c r="U194" i="76"/>
  <c r="AC194" i="76" s="1"/>
  <c r="AD194" i="76" s="1"/>
  <c r="Q194" i="76"/>
  <c r="B194" i="76"/>
  <c r="Y193" i="76"/>
  <c r="X193" i="76"/>
  <c r="U193" i="76"/>
  <c r="AC193" i="76" s="1"/>
  <c r="AD193" i="76" s="1"/>
  <c r="Q193" i="76"/>
  <c r="B193" i="76"/>
  <c r="Y192" i="76"/>
  <c r="X192" i="76"/>
  <c r="U192" i="76"/>
  <c r="AC192" i="76" s="1"/>
  <c r="AD192" i="76" s="1"/>
  <c r="Z192" i="76" s="1"/>
  <c r="Q192" i="76"/>
  <c r="B192" i="76"/>
  <c r="Y191" i="76"/>
  <c r="U191" i="76"/>
  <c r="AC191" i="76" s="1"/>
  <c r="AD191" i="76" s="1"/>
  <c r="Q191" i="76"/>
  <c r="B191" i="76"/>
  <c r="Y190" i="76"/>
  <c r="X190" i="76"/>
  <c r="U190" i="76"/>
  <c r="AC190" i="76" s="1"/>
  <c r="AD190" i="76" s="1"/>
  <c r="Q190" i="76"/>
  <c r="B190" i="76"/>
  <c r="Y189" i="76"/>
  <c r="X189" i="76"/>
  <c r="U189" i="76"/>
  <c r="AC189" i="76" s="1"/>
  <c r="AD189" i="76" s="1"/>
  <c r="Q189" i="76"/>
  <c r="B189" i="76"/>
  <c r="Y188" i="76"/>
  <c r="X188" i="76"/>
  <c r="U188" i="76"/>
  <c r="AC188" i="76" s="1"/>
  <c r="AD188" i="76" s="1"/>
  <c r="AH188" i="76" s="1"/>
  <c r="AI188" i="76" s="1"/>
  <c r="Q188" i="76"/>
  <c r="B188" i="76"/>
  <c r="Y187" i="76"/>
  <c r="X187" i="76"/>
  <c r="U187" i="76"/>
  <c r="AC187" i="76" s="1"/>
  <c r="AD187" i="76" s="1"/>
  <c r="Q187" i="76"/>
  <c r="B187" i="76"/>
  <c r="Y186" i="76"/>
  <c r="X186" i="76"/>
  <c r="U186" i="76"/>
  <c r="AC186" i="76" s="1"/>
  <c r="AD186" i="76" s="1"/>
  <c r="Q186" i="76"/>
  <c r="B186" i="76"/>
  <c r="Y185" i="76"/>
  <c r="U185" i="76"/>
  <c r="AC185" i="76" s="1"/>
  <c r="AD185" i="76" s="1"/>
  <c r="Q185" i="76"/>
  <c r="B185" i="76"/>
  <c r="Y184" i="76"/>
  <c r="U184" i="76"/>
  <c r="AC184" i="76" s="1"/>
  <c r="AD184" i="76" s="1"/>
  <c r="Q184" i="76"/>
  <c r="B184" i="76"/>
  <c r="Y183" i="76"/>
  <c r="X183" i="76"/>
  <c r="U183" i="76"/>
  <c r="AC183" i="76" s="1"/>
  <c r="AD183" i="76" s="1"/>
  <c r="Q183" i="76"/>
  <c r="B183" i="76"/>
  <c r="Y182" i="76"/>
  <c r="U182" i="76"/>
  <c r="AC182" i="76" s="1"/>
  <c r="AD182" i="76" s="1"/>
  <c r="AH182" i="76" s="1"/>
  <c r="AI182" i="76" s="1"/>
  <c r="Q182" i="76"/>
  <c r="B182" i="76"/>
  <c r="Y181" i="76"/>
  <c r="U181" i="76"/>
  <c r="AC181" i="76" s="1"/>
  <c r="AD181" i="76" s="1"/>
  <c r="Q181" i="76"/>
  <c r="B181" i="76"/>
  <c r="Y757" i="76"/>
  <c r="X757" i="76"/>
  <c r="U757" i="76"/>
  <c r="AC757" i="76" s="1"/>
  <c r="AD757" i="76" s="1"/>
  <c r="Q757" i="76"/>
  <c r="B757" i="76"/>
  <c r="Y756" i="76"/>
  <c r="X756" i="76"/>
  <c r="U756" i="76"/>
  <c r="AC756" i="76" s="1"/>
  <c r="AD756" i="76" s="1"/>
  <c r="Q756" i="76"/>
  <c r="B756" i="76"/>
  <c r="Y180" i="76"/>
  <c r="U180" i="76"/>
  <c r="AC180" i="76" s="1"/>
  <c r="AD180" i="76" s="1"/>
  <c r="AE180" i="76" s="1"/>
  <c r="Q180" i="76"/>
  <c r="B180" i="76"/>
  <c r="Y755" i="76"/>
  <c r="X755" i="76"/>
  <c r="U755" i="76"/>
  <c r="AC755" i="76" s="1"/>
  <c r="AD755" i="76" s="1"/>
  <c r="Q755" i="76"/>
  <c r="B755" i="76"/>
  <c r="Y754" i="76"/>
  <c r="X754" i="76"/>
  <c r="U754" i="76"/>
  <c r="AC754" i="76" s="1"/>
  <c r="AD754" i="76" s="1"/>
  <c r="Q754" i="76"/>
  <c r="B754" i="76"/>
  <c r="Y179" i="76"/>
  <c r="U179" i="76"/>
  <c r="AC179" i="76" s="1"/>
  <c r="AD179" i="76" s="1"/>
  <c r="Z179" i="76" s="1"/>
  <c r="Q179" i="76"/>
  <c r="B179" i="76"/>
  <c r="Y178" i="76"/>
  <c r="X178" i="76"/>
  <c r="U178" i="76"/>
  <c r="AC178" i="76" s="1"/>
  <c r="AD178" i="76" s="1"/>
  <c r="AH178" i="76" s="1"/>
  <c r="AI178" i="76" s="1"/>
  <c r="Q178" i="76"/>
  <c r="B178" i="76"/>
  <c r="Y177" i="76"/>
  <c r="U177" i="76"/>
  <c r="AC177" i="76" s="1"/>
  <c r="AD177" i="76" s="1"/>
  <c r="Q177" i="76"/>
  <c r="B177" i="76"/>
  <c r="Y753" i="76"/>
  <c r="X753" i="76"/>
  <c r="U753" i="76"/>
  <c r="AC753" i="76" s="1"/>
  <c r="AD753" i="76" s="1"/>
  <c r="AH753" i="76" s="1"/>
  <c r="AI753" i="76" s="1"/>
  <c r="Q753" i="76"/>
  <c r="B753" i="76"/>
  <c r="Y176" i="76"/>
  <c r="X176" i="76"/>
  <c r="U176" i="76"/>
  <c r="AC176" i="76" s="1"/>
  <c r="AD176" i="76" s="1"/>
  <c r="Z176" i="76" s="1"/>
  <c r="Q176" i="76"/>
  <c r="B176" i="76"/>
  <c r="Y175" i="76"/>
  <c r="U175" i="76"/>
  <c r="AC175" i="76" s="1"/>
  <c r="AD175" i="76" s="1"/>
  <c r="Z175" i="76" s="1"/>
  <c r="Q175" i="76"/>
  <c r="B175" i="76"/>
  <c r="Y174" i="76"/>
  <c r="U174" i="76"/>
  <c r="AC174" i="76" s="1"/>
  <c r="AD174" i="76" s="1"/>
  <c r="Z174" i="76" s="1"/>
  <c r="Q174" i="76"/>
  <c r="B174" i="76"/>
  <c r="Y752" i="76"/>
  <c r="X752" i="76"/>
  <c r="U752" i="76"/>
  <c r="AC752" i="76" s="1"/>
  <c r="AD752" i="76" s="1"/>
  <c r="Z752" i="76" s="1"/>
  <c r="Q752" i="76"/>
  <c r="B752" i="76"/>
  <c r="Y751" i="76"/>
  <c r="X751" i="76"/>
  <c r="U751" i="76"/>
  <c r="AC751" i="76" s="1"/>
  <c r="AD751" i="76" s="1"/>
  <c r="Q751" i="76"/>
  <c r="B751" i="76"/>
  <c r="Y173" i="76"/>
  <c r="X173" i="76"/>
  <c r="U173" i="76"/>
  <c r="AC173" i="76" s="1"/>
  <c r="AD173" i="76" s="1"/>
  <c r="Q173" i="76"/>
  <c r="B173" i="76"/>
  <c r="Y172" i="76"/>
  <c r="U172" i="76"/>
  <c r="AC172" i="76" s="1"/>
  <c r="AD172" i="76" s="1"/>
  <c r="Z172" i="76" s="1"/>
  <c r="Q172" i="76"/>
  <c r="B172" i="76"/>
  <c r="Y171" i="76"/>
  <c r="U171" i="76"/>
  <c r="AC171" i="76" s="1"/>
  <c r="AD171" i="76" s="1"/>
  <c r="Q171" i="76"/>
  <c r="B171" i="76"/>
  <c r="Y750" i="76"/>
  <c r="X750" i="76"/>
  <c r="U750" i="76"/>
  <c r="AC750" i="76" s="1"/>
  <c r="AD750" i="76" s="1"/>
  <c r="Q750" i="76"/>
  <c r="B750" i="76"/>
  <c r="Y170" i="76"/>
  <c r="X170" i="76"/>
  <c r="U170" i="76"/>
  <c r="Q170" i="76"/>
  <c r="B170" i="76"/>
  <c r="Y169" i="76"/>
  <c r="U169" i="76"/>
  <c r="AC169" i="76" s="1"/>
  <c r="AD169" i="76" s="1"/>
  <c r="AE169" i="76" s="1"/>
  <c r="Q169" i="76"/>
  <c r="B169" i="76"/>
  <c r="Y168" i="76"/>
  <c r="U168" i="76"/>
  <c r="AC168" i="76" s="1"/>
  <c r="AD168" i="76" s="1"/>
  <c r="Q168" i="76"/>
  <c r="B168" i="76"/>
  <c r="Y167" i="76"/>
  <c r="U167" i="76"/>
  <c r="AC167" i="76" s="1"/>
  <c r="AD167" i="76" s="1"/>
  <c r="Q167" i="76"/>
  <c r="B167" i="76"/>
  <c r="Y166" i="76"/>
  <c r="X166" i="76"/>
  <c r="U166" i="76"/>
  <c r="AC166" i="76" s="1"/>
  <c r="AD166" i="76" s="1"/>
  <c r="Q166" i="76"/>
  <c r="B166" i="76"/>
  <c r="Y165" i="76"/>
  <c r="U165" i="76"/>
  <c r="AC165" i="76" s="1"/>
  <c r="AD165" i="76" s="1"/>
  <c r="AH165" i="76" s="1"/>
  <c r="AI165" i="76" s="1"/>
  <c r="Q165" i="76"/>
  <c r="B165" i="76"/>
  <c r="Y749" i="76"/>
  <c r="X749" i="76"/>
  <c r="U749" i="76"/>
  <c r="AC749" i="76" s="1"/>
  <c r="AD749" i="76" s="1"/>
  <c r="Q749" i="76"/>
  <c r="B749" i="76"/>
  <c r="Y164" i="76"/>
  <c r="X164" i="76"/>
  <c r="U164" i="76"/>
  <c r="AC164" i="76" s="1"/>
  <c r="AD164" i="76" s="1"/>
  <c r="Q164" i="76"/>
  <c r="B164" i="76"/>
  <c r="Y163" i="76"/>
  <c r="U163" i="76"/>
  <c r="AC163" i="76" s="1"/>
  <c r="AD163" i="76" s="1"/>
  <c r="AE163" i="76" s="1"/>
  <c r="Q163" i="76"/>
  <c r="B163" i="76"/>
  <c r="Y162" i="76"/>
  <c r="U162" i="76"/>
  <c r="AC162" i="76" s="1"/>
  <c r="AD162" i="76" s="1"/>
  <c r="Q162" i="76"/>
  <c r="B162" i="76"/>
  <c r="Y160" i="76"/>
  <c r="U160" i="76"/>
  <c r="AC160" i="76" s="1"/>
  <c r="AD160" i="76" s="1"/>
  <c r="Q160" i="76"/>
  <c r="B160" i="76"/>
  <c r="Y159" i="76"/>
  <c r="X159" i="76"/>
  <c r="U159" i="76"/>
  <c r="AC159" i="76" s="1"/>
  <c r="AD159" i="76" s="1"/>
  <c r="AH159" i="76" s="1"/>
  <c r="AI159" i="76" s="1"/>
  <c r="Q159" i="76"/>
  <c r="B159" i="76"/>
  <c r="Y158" i="76"/>
  <c r="X158" i="76"/>
  <c r="U158" i="76"/>
  <c r="AC158" i="76" s="1"/>
  <c r="AD158" i="76" s="1"/>
  <c r="Q158" i="76"/>
  <c r="B158" i="76"/>
  <c r="Y157" i="76"/>
  <c r="X157" i="76"/>
  <c r="U157" i="76"/>
  <c r="AC157" i="76" s="1"/>
  <c r="AD157" i="76" s="1"/>
  <c r="Q157" i="76"/>
  <c r="B157" i="76"/>
  <c r="Y156" i="76"/>
  <c r="X156" i="76"/>
  <c r="U156" i="76"/>
  <c r="AC156" i="76" s="1"/>
  <c r="AD156" i="76" s="1"/>
  <c r="Q156" i="76"/>
  <c r="B156" i="76"/>
  <c r="Y155" i="76"/>
  <c r="U155" i="76"/>
  <c r="AC155" i="76" s="1"/>
  <c r="AD155" i="76" s="1"/>
  <c r="AH155" i="76" s="1"/>
  <c r="AI155" i="76" s="1"/>
  <c r="Q155" i="76"/>
  <c r="B155" i="76"/>
  <c r="Y153" i="76"/>
  <c r="X153" i="76"/>
  <c r="U153" i="76"/>
  <c r="AC153" i="76" s="1"/>
  <c r="AD153" i="76" s="1"/>
  <c r="Z153" i="76" s="1"/>
  <c r="Q153" i="76"/>
  <c r="B153" i="76"/>
  <c r="Y154" i="76"/>
  <c r="X154" i="76"/>
  <c r="U154" i="76"/>
  <c r="AC154" i="76" s="1"/>
  <c r="AD154" i="76" s="1"/>
  <c r="AE154" i="76" s="1"/>
  <c r="Q154" i="76"/>
  <c r="B154" i="76"/>
  <c r="Y152" i="76"/>
  <c r="X152" i="76"/>
  <c r="U152" i="76"/>
  <c r="AC152" i="76" s="1"/>
  <c r="AD152" i="76" s="1"/>
  <c r="Z152" i="76" s="1"/>
  <c r="Q152" i="76"/>
  <c r="B152" i="76"/>
  <c r="Y151" i="76"/>
  <c r="U151" i="76"/>
  <c r="AC151" i="76" s="1"/>
  <c r="AD151" i="76" s="1"/>
  <c r="AE151" i="76" s="1"/>
  <c r="Q151" i="76"/>
  <c r="B151" i="76"/>
  <c r="Y150" i="76"/>
  <c r="U150" i="76"/>
  <c r="AC150" i="76" s="1"/>
  <c r="AD150" i="76" s="1"/>
  <c r="Q150" i="76"/>
  <c r="B150" i="76"/>
  <c r="Y149" i="76"/>
  <c r="U149" i="76"/>
  <c r="AC149" i="76" s="1"/>
  <c r="AD149" i="76" s="1"/>
  <c r="Q149" i="76"/>
  <c r="B149" i="76"/>
  <c r="Y148" i="76"/>
  <c r="X148" i="76"/>
  <c r="U148" i="76"/>
  <c r="AC148" i="76" s="1"/>
  <c r="AD148" i="76" s="1"/>
  <c r="Q148" i="76"/>
  <c r="B148" i="76"/>
  <c r="Y147" i="76"/>
  <c r="U147" i="76"/>
  <c r="AC147" i="76" s="1"/>
  <c r="AD147" i="76" s="1"/>
  <c r="AE147" i="76" s="1"/>
  <c r="Q147" i="76"/>
  <c r="B147" i="76"/>
  <c r="Y146" i="76"/>
  <c r="U146" i="76"/>
  <c r="AC146" i="76" s="1"/>
  <c r="AD146" i="76" s="1"/>
  <c r="Q146" i="76"/>
  <c r="B146" i="76"/>
  <c r="Y145" i="76"/>
  <c r="U145" i="76"/>
  <c r="AC145" i="76" s="1"/>
  <c r="AD145" i="76" s="1"/>
  <c r="AE145" i="76" s="1"/>
  <c r="Q145" i="76"/>
  <c r="B145" i="76"/>
  <c r="Y144" i="76"/>
  <c r="X144" i="76"/>
  <c r="U144" i="76"/>
  <c r="AC144" i="76" s="1"/>
  <c r="AD144" i="76" s="1"/>
  <c r="Q144" i="76"/>
  <c r="B144" i="76"/>
  <c r="Y143" i="76"/>
  <c r="U143" i="76"/>
  <c r="AC143" i="76" s="1"/>
  <c r="AD143" i="76" s="1"/>
  <c r="Q143" i="76"/>
  <c r="B143" i="76"/>
  <c r="AE748" i="76"/>
  <c r="Z748" i="76"/>
  <c r="Y748" i="76"/>
  <c r="U748" i="76"/>
  <c r="AH748" i="76" s="1"/>
  <c r="AI748" i="76" s="1"/>
  <c r="Q748" i="76"/>
  <c r="B748" i="76"/>
  <c r="Y142" i="76"/>
  <c r="U142" i="76"/>
  <c r="AC142" i="76" s="1"/>
  <c r="AD142" i="76" s="1"/>
  <c r="Q142" i="76"/>
  <c r="B142" i="76"/>
  <c r="Y141" i="76"/>
  <c r="U141" i="76"/>
  <c r="AC141" i="76" s="1"/>
  <c r="AD141" i="76" s="1"/>
  <c r="Q141" i="76"/>
  <c r="B141" i="76"/>
  <c r="Y140" i="76"/>
  <c r="U140" i="76"/>
  <c r="AC140" i="76" s="1"/>
  <c r="AD140" i="76" s="1"/>
  <c r="Q140" i="76"/>
  <c r="B140" i="76"/>
  <c r="Y139" i="76"/>
  <c r="X139" i="76"/>
  <c r="U139" i="76"/>
  <c r="AC139" i="76" s="1"/>
  <c r="AD139" i="76" s="1"/>
  <c r="Q139" i="76"/>
  <c r="B139" i="76"/>
  <c r="Y138" i="76"/>
  <c r="X138" i="76"/>
  <c r="U138" i="76"/>
  <c r="AC138" i="76" s="1"/>
  <c r="AD138" i="76" s="1"/>
  <c r="Z138" i="76" s="1"/>
  <c r="Q138" i="76"/>
  <c r="B138" i="76"/>
  <c r="Y137" i="76"/>
  <c r="U137" i="76"/>
  <c r="AC137" i="76" s="1"/>
  <c r="AD137" i="76" s="1"/>
  <c r="Q137" i="76"/>
  <c r="B137" i="76"/>
  <c r="Y136" i="76"/>
  <c r="X136" i="76"/>
  <c r="U136" i="76"/>
  <c r="AC136" i="76" s="1"/>
  <c r="AD136" i="76" s="1"/>
  <c r="AE136" i="76" s="1"/>
  <c r="Q136" i="76"/>
  <c r="B136" i="76"/>
  <c r="Y135" i="76"/>
  <c r="U135" i="76"/>
  <c r="AC135" i="76" s="1"/>
  <c r="AD135" i="76" s="1"/>
  <c r="Z135" i="76" s="1"/>
  <c r="Q135" i="76"/>
  <c r="B135" i="76"/>
  <c r="Y134" i="76"/>
  <c r="U134" i="76"/>
  <c r="AC134" i="76" s="1"/>
  <c r="AD134" i="76" s="1"/>
  <c r="Q134" i="76"/>
  <c r="B134" i="76"/>
  <c r="Y133" i="76"/>
  <c r="U133" i="76"/>
  <c r="AC133" i="76" s="1"/>
  <c r="AD133" i="76" s="1"/>
  <c r="B133" i="76"/>
  <c r="Y132" i="76"/>
  <c r="U132" i="76"/>
  <c r="AC132" i="76" s="1"/>
  <c r="AD132" i="76" s="1"/>
  <c r="AE132" i="76" s="1"/>
  <c r="Q132" i="76"/>
  <c r="B132" i="76"/>
  <c r="Y131" i="76"/>
  <c r="U131" i="76"/>
  <c r="AC131" i="76" s="1"/>
  <c r="AD131" i="76" s="1"/>
  <c r="AE131" i="76" s="1"/>
  <c r="Q131" i="76"/>
  <c r="B131" i="76"/>
  <c r="Y130" i="76"/>
  <c r="U130" i="76"/>
  <c r="AC130" i="76" s="1"/>
  <c r="AD130" i="76" s="1"/>
  <c r="Q130" i="76"/>
  <c r="B130" i="76"/>
  <c r="Y129" i="76"/>
  <c r="U129" i="76"/>
  <c r="AC129" i="76" s="1"/>
  <c r="AD129" i="76" s="1"/>
  <c r="AH129" i="76" s="1"/>
  <c r="AI129" i="76" s="1"/>
  <c r="Q129" i="76"/>
  <c r="B129" i="76"/>
  <c r="Y128" i="76"/>
  <c r="X128" i="76"/>
  <c r="U128" i="76"/>
  <c r="AC128" i="76" s="1"/>
  <c r="AD128" i="76" s="1"/>
  <c r="AE128" i="76" s="1"/>
  <c r="Q128" i="76"/>
  <c r="B128" i="76"/>
  <c r="Y127" i="76"/>
  <c r="X127" i="76"/>
  <c r="U127" i="76"/>
  <c r="AC127" i="76" s="1"/>
  <c r="AD127" i="76" s="1"/>
  <c r="Q127" i="76"/>
  <c r="B127" i="76"/>
  <c r="Y126" i="76"/>
  <c r="U126" i="76"/>
  <c r="AC126" i="76" s="1"/>
  <c r="AD126" i="76" s="1"/>
  <c r="AE126" i="76" s="1"/>
  <c r="Q126" i="76"/>
  <c r="B126" i="76"/>
  <c r="Y125" i="76"/>
  <c r="U125" i="76"/>
  <c r="AC125" i="76" s="1"/>
  <c r="AD125" i="76" s="1"/>
  <c r="Q125" i="76"/>
  <c r="B125" i="76"/>
  <c r="Y747" i="76"/>
  <c r="X747" i="76"/>
  <c r="U747" i="76"/>
  <c r="AC747" i="76" s="1"/>
  <c r="AD747" i="76" s="1"/>
  <c r="Q747" i="76"/>
  <c r="B747" i="76"/>
  <c r="Y124" i="76"/>
  <c r="U124" i="76"/>
  <c r="AC124" i="76" s="1"/>
  <c r="AD124" i="76" s="1"/>
  <c r="AE124" i="76" s="1"/>
  <c r="Q124" i="76"/>
  <c r="B124" i="76"/>
  <c r="Y123" i="76"/>
  <c r="U123" i="76"/>
  <c r="AC123" i="76" s="1"/>
  <c r="AD123" i="76" s="1"/>
  <c r="AE123" i="76" s="1"/>
  <c r="Q123" i="76"/>
  <c r="B123" i="76"/>
  <c r="Y122" i="76"/>
  <c r="U122" i="76"/>
  <c r="AC122" i="76" s="1"/>
  <c r="AD122" i="76" s="1"/>
  <c r="Q122" i="76"/>
  <c r="B122" i="76"/>
  <c r="Y121" i="76"/>
  <c r="U121" i="76"/>
  <c r="AC121" i="76" s="1"/>
  <c r="AD121" i="76" s="1"/>
  <c r="Q121" i="76"/>
  <c r="B121" i="76"/>
  <c r="Y120" i="76"/>
  <c r="X120" i="76"/>
  <c r="U120" i="76"/>
  <c r="AC120" i="76" s="1"/>
  <c r="AD120" i="76" s="1"/>
  <c r="AE120" i="76" s="1"/>
  <c r="Q120" i="76"/>
  <c r="B120" i="76"/>
  <c r="Y119" i="76"/>
  <c r="U119" i="76"/>
  <c r="AC119" i="76" s="1"/>
  <c r="AD119" i="76" s="1"/>
  <c r="Q119" i="76"/>
  <c r="B119" i="76"/>
  <c r="Y118" i="76"/>
  <c r="X118" i="76"/>
  <c r="U118" i="76"/>
  <c r="AC118" i="76" s="1"/>
  <c r="AD118" i="76" s="1"/>
  <c r="AE118" i="76" s="1"/>
  <c r="Q118" i="76"/>
  <c r="B118" i="76"/>
  <c r="Y117" i="76"/>
  <c r="X117" i="76"/>
  <c r="U117" i="76"/>
  <c r="AC117" i="76" s="1"/>
  <c r="AD117" i="76" s="1"/>
  <c r="Q117" i="76"/>
  <c r="B117" i="76"/>
  <c r="Y116" i="76"/>
  <c r="U116" i="76"/>
  <c r="AC116" i="76" s="1"/>
  <c r="AD116" i="76" s="1"/>
  <c r="Q116" i="76"/>
  <c r="B116" i="76"/>
  <c r="Y115" i="76"/>
  <c r="U115" i="76"/>
  <c r="AC115" i="76" s="1"/>
  <c r="AD115" i="76" s="1"/>
  <c r="Q115" i="76"/>
  <c r="B115" i="76"/>
  <c r="Y114" i="76"/>
  <c r="U114" i="76"/>
  <c r="Q114" i="76"/>
  <c r="B114" i="76"/>
  <c r="Y113" i="76"/>
  <c r="U113" i="76"/>
  <c r="AC113" i="76" s="1"/>
  <c r="AD113" i="76" s="1"/>
  <c r="Q113" i="76"/>
  <c r="B113" i="76"/>
  <c r="Y112" i="76"/>
  <c r="U112" i="76"/>
  <c r="AC112" i="76" s="1"/>
  <c r="AD112" i="76" s="1"/>
  <c r="Q112" i="76"/>
  <c r="B112" i="76"/>
  <c r="Y111" i="76"/>
  <c r="U111" i="76"/>
  <c r="AC111" i="76" s="1"/>
  <c r="AD111" i="76" s="1"/>
  <c r="Q111" i="76"/>
  <c r="B111" i="76"/>
  <c r="Y746" i="76"/>
  <c r="X746" i="76"/>
  <c r="U746" i="76"/>
  <c r="AC746" i="76" s="1"/>
  <c r="AD746" i="76" s="1"/>
  <c r="Q746" i="76"/>
  <c r="B746" i="76"/>
  <c r="Y110" i="76"/>
  <c r="X110" i="76"/>
  <c r="U110" i="76"/>
  <c r="AC110" i="76" s="1"/>
  <c r="AD110" i="76" s="1"/>
  <c r="Z110" i="76" s="1"/>
  <c r="Q110" i="76"/>
  <c r="B110" i="76"/>
  <c r="Y109" i="76"/>
  <c r="U109" i="76"/>
  <c r="AC109" i="76" s="1"/>
  <c r="AD109" i="76" s="1"/>
  <c r="AH109" i="76" s="1"/>
  <c r="AI109" i="76" s="1"/>
  <c r="Q109" i="76"/>
  <c r="B109" i="76"/>
  <c r="Y108" i="76"/>
  <c r="X108" i="76"/>
  <c r="U108" i="76"/>
  <c r="AC108" i="76" s="1"/>
  <c r="AD108" i="76" s="1"/>
  <c r="Q108" i="76"/>
  <c r="B108" i="76"/>
  <c r="Y107" i="76"/>
  <c r="U107" i="76"/>
  <c r="AC107" i="76" s="1"/>
  <c r="AD107" i="76" s="1"/>
  <c r="Q107" i="76"/>
  <c r="B107" i="76"/>
  <c r="Y106" i="76"/>
  <c r="U106" i="76"/>
  <c r="AC106" i="76" s="1"/>
  <c r="AD106" i="76" s="1"/>
  <c r="AH106" i="76" s="1"/>
  <c r="AI106" i="76" s="1"/>
  <c r="Q106" i="76"/>
  <c r="B106" i="76"/>
  <c r="Y105" i="76"/>
  <c r="U105" i="76"/>
  <c r="AC105" i="76" s="1"/>
  <c r="AD105" i="76" s="1"/>
  <c r="Q105" i="76"/>
  <c r="B105" i="76"/>
  <c r="Y104" i="76"/>
  <c r="X104" i="76"/>
  <c r="U104" i="76"/>
  <c r="AC104" i="76" s="1"/>
  <c r="AD104" i="76" s="1"/>
  <c r="AE104" i="76" s="1"/>
  <c r="Q104" i="76"/>
  <c r="B104" i="76"/>
  <c r="Y745" i="76"/>
  <c r="X745" i="76"/>
  <c r="U745" i="76"/>
  <c r="AC745" i="76" s="1"/>
  <c r="AD745" i="76" s="1"/>
  <c r="Q745" i="76"/>
  <c r="B745" i="76"/>
  <c r="Y103" i="76"/>
  <c r="X103" i="76"/>
  <c r="U103" i="76"/>
  <c r="AC103" i="76" s="1"/>
  <c r="AD103" i="76" s="1"/>
  <c r="AH103" i="76" s="1"/>
  <c r="AI103" i="76" s="1"/>
  <c r="Q103" i="76"/>
  <c r="B103" i="76"/>
  <c r="Y744" i="76"/>
  <c r="X744" i="76"/>
  <c r="U744" i="76"/>
  <c r="AC744" i="76" s="1"/>
  <c r="AD744" i="76" s="1"/>
  <c r="Q744" i="76"/>
  <c r="B744" i="76"/>
  <c r="Y102" i="76"/>
  <c r="X102" i="76"/>
  <c r="U102" i="76"/>
  <c r="AC102" i="76" s="1"/>
  <c r="AD102" i="76" s="1"/>
  <c r="Q102" i="76"/>
  <c r="B102" i="76"/>
  <c r="Y101" i="76"/>
  <c r="U101" i="76"/>
  <c r="AC101" i="76" s="1"/>
  <c r="AD101" i="76" s="1"/>
  <c r="Q101" i="76"/>
  <c r="B101" i="76"/>
  <c r="Y743" i="76"/>
  <c r="X743" i="76"/>
  <c r="U743" i="76"/>
  <c r="AC743" i="76" s="1"/>
  <c r="AD743" i="76" s="1"/>
  <c r="Q743" i="76"/>
  <c r="B743" i="76"/>
  <c r="Y100" i="76"/>
  <c r="X100" i="76"/>
  <c r="U100" i="76"/>
  <c r="AC100" i="76" s="1"/>
  <c r="AD100" i="76" s="1"/>
  <c r="AH100" i="76" s="1"/>
  <c r="AI100" i="76" s="1"/>
  <c r="Q100" i="76"/>
  <c r="B100" i="76"/>
  <c r="Y99" i="76"/>
  <c r="U99" i="76"/>
  <c r="AC99" i="76" s="1"/>
  <c r="AD99" i="76" s="1"/>
  <c r="Q99" i="76"/>
  <c r="B99" i="76"/>
  <c r="Y98" i="76"/>
  <c r="U98" i="76"/>
  <c r="AC98" i="76" s="1"/>
  <c r="AD98" i="76" s="1"/>
  <c r="AE98" i="76" s="1"/>
  <c r="Q98" i="76"/>
  <c r="B98" i="76"/>
  <c r="Y97" i="76"/>
  <c r="X97" i="76"/>
  <c r="U97" i="76"/>
  <c r="AC97" i="76" s="1"/>
  <c r="AD97" i="76" s="1"/>
  <c r="AH97" i="76" s="1"/>
  <c r="AI97" i="76" s="1"/>
  <c r="Q97" i="76"/>
  <c r="B97" i="76"/>
  <c r="Y95" i="76"/>
  <c r="X95" i="76"/>
  <c r="U95" i="76"/>
  <c r="AC95" i="76" s="1"/>
  <c r="AD95" i="76" s="1"/>
  <c r="Q95" i="76"/>
  <c r="B95" i="76"/>
  <c r="Y96" i="76"/>
  <c r="X96" i="76"/>
  <c r="U96" i="76"/>
  <c r="AC96" i="76" s="1"/>
  <c r="AD96" i="76" s="1"/>
  <c r="AH96" i="76" s="1"/>
  <c r="AI96" i="76" s="1"/>
  <c r="Q96" i="76"/>
  <c r="B96" i="76"/>
  <c r="Y742" i="76"/>
  <c r="X742" i="76"/>
  <c r="U742" i="76"/>
  <c r="AC742" i="76" s="1"/>
  <c r="AD742" i="76" s="1"/>
  <c r="Q742" i="76"/>
  <c r="B742" i="76"/>
  <c r="Y94" i="76"/>
  <c r="X94" i="76"/>
  <c r="U94" i="76"/>
  <c r="AC94" i="76" s="1"/>
  <c r="AD94" i="76" s="1"/>
  <c r="AH94" i="76" s="1"/>
  <c r="AI94" i="76" s="1"/>
  <c r="Q94" i="76"/>
  <c r="B94" i="76"/>
  <c r="Y93" i="76"/>
  <c r="X93" i="76"/>
  <c r="U93" i="76"/>
  <c r="AC93" i="76" s="1"/>
  <c r="AD93" i="76" s="1"/>
  <c r="Q93" i="76"/>
  <c r="B93" i="76"/>
  <c r="Y92" i="76"/>
  <c r="X92" i="76"/>
  <c r="U92" i="76"/>
  <c r="AC92" i="76" s="1"/>
  <c r="AD92" i="76" s="1"/>
  <c r="AH92" i="76" s="1"/>
  <c r="AI92" i="76" s="1"/>
  <c r="Q92" i="76"/>
  <c r="B92" i="76"/>
  <c r="Y91" i="76"/>
  <c r="U91" i="76"/>
  <c r="AC91" i="76" s="1"/>
  <c r="AD91" i="76" s="1"/>
  <c r="Q91" i="76"/>
  <c r="B91" i="76"/>
  <c r="Y741" i="76"/>
  <c r="X741" i="76"/>
  <c r="U741" i="76"/>
  <c r="AC741" i="76" s="1"/>
  <c r="AD741" i="76" s="1"/>
  <c r="Z741" i="76" s="1"/>
  <c r="Q741" i="76"/>
  <c r="B741" i="76"/>
  <c r="Y90" i="76"/>
  <c r="U90" i="76"/>
  <c r="AC90" i="76" s="1"/>
  <c r="AD90" i="76" s="1"/>
  <c r="Q90" i="76"/>
  <c r="B90" i="76"/>
  <c r="Y740" i="76"/>
  <c r="X740" i="76"/>
  <c r="U740" i="76"/>
  <c r="AC740" i="76" s="1"/>
  <c r="AD740" i="76" s="1"/>
  <c r="Q740" i="76"/>
  <c r="B740" i="76"/>
  <c r="Y739" i="76"/>
  <c r="X739" i="76"/>
  <c r="U739" i="76"/>
  <c r="AC739" i="76" s="1"/>
  <c r="AD739" i="76" s="1"/>
  <c r="AH739" i="76" s="1"/>
  <c r="AI739" i="76" s="1"/>
  <c r="Q739" i="76"/>
  <c r="B739" i="76"/>
  <c r="Y738" i="76"/>
  <c r="X738" i="76"/>
  <c r="U738" i="76"/>
  <c r="AC738" i="76" s="1"/>
  <c r="AD738" i="76" s="1"/>
  <c r="Q738" i="76"/>
  <c r="B738" i="76"/>
  <c r="Y89" i="76"/>
  <c r="X89" i="76"/>
  <c r="U89" i="76"/>
  <c r="AC89" i="76" s="1"/>
  <c r="AD89" i="76" s="1"/>
  <c r="AE89" i="76" s="1"/>
  <c r="Q89" i="76"/>
  <c r="B89" i="76"/>
  <c r="Y88" i="76"/>
  <c r="U88" i="76"/>
  <c r="AC88" i="76" s="1"/>
  <c r="AD88" i="76" s="1"/>
  <c r="Q88" i="76"/>
  <c r="B88" i="76"/>
  <c r="Y87" i="76"/>
  <c r="U87" i="76"/>
  <c r="AC87" i="76" s="1"/>
  <c r="AD87" i="76" s="1"/>
  <c r="Q87" i="76"/>
  <c r="B87" i="76"/>
  <c r="Y86" i="76"/>
  <c r="U86" i="76"/>
  <c r="AC86" i="76" s="1"/>
  <c r="AD86" i="76" s="1"/>
  <c r="Q86" i="76"/>
  <c r="B86" i="76"/>
  <c r="Y85" i="76"/>
  <c r="X85" i="76"/>
  <c r="U85" i="76"/>
  <c r="AC85" i="76" s="1"/>
  <c r="AD85" i="76" s="1"/>
  <c r="Q85" i="76"/>
  <c r="B85" i="76"/>
  <c r="Y84" i="76"/>
  <c r="X84" i="76"/>
  <c r="U84" i="76"/>
  <c r="AC84" i="76" s="1"/>
  <c r="AD84" i="76" s="1"/>
  <c r="AH84" i="76" s="1"/>
  <c r="AI84" i="76" s="1"/>
  <c r="Q84" i="76"/>
  <c r="B84" i="76"/>
  <c r="Y83" i="76"/>
  <c r="U83" i="76"/>
  <c r="AC83" i="76" s="1"/>
  <c r="AD83" i="76" s="1"/>
  <c r="Q83" i="76"/>
  <c r="B83" i="76"/>
  <c r="Y82" i="76"/>
  <c r="U82" i="76"/>
  <c r="AC82" i="76" s="1"/>
  <c r="AD82" i="76" s="1"/>
  <c r="Q82" i="76"/>
  <c r="B82" i="76"/>
  <c r="Y81" i="76"/>
  <c r="U81" i="76"/>
  <c r="AC81" i="76" s="1"/>
  <c r="AD81" i="76" s="1"/>
  <c r="Q81" i="76"/>
  <c r="B81" i="76"/>
  <c r="Y80" i="76"/>
  <c r="U80" i="76"/>
  <c r="AC80" i="76" s="1"/>
  <c r="AD80" i="76" s="1"/>
  <c r="Q80" i="76"/>
  <c r="B80" i="76"/>
  <c r="Y79" i="76"/>
  <c r="U79" i="76"/>
  <c r="AC79" i="76" s="1"/>
  <c r="AD79" i="76" s="1"/>
  <c r="Q79" i="76"/>
  <c r="B79" i="76"/>
  <c r="Y78" i="76"/>
  <c r="X78" i="76"/>
  <c r="U78" i="76"/>
  <c r="AC78" i="76" s="1"/>
  <c r="AD78" i="76" s="1"/>
  <c r="AE78" i="76" s="1"/>
  <c r="Q78" i="76"/>
  <c r="B78" i="76"/>
  <c r="Y77" i="76"/>
  <c r="U77" i="76"/>
  <c r="AC77" i="76" s="1"/>
  <c r="AD77" i="76" s="1"/>
  <c r="Q77" i="76"/>
  <c r="B77" i="76"/>
  <c r="Y76" i="76"/>
  <c r="U76" i="76"/>
  <c r="AC76" i="76" s="1"/>
  <c r="AD76" i="76" s="1"/>
  <c r="AE76" i="76" s="1"/>
  <c r="Q76" i="76"/>
  <c r="B76" i="76"/>
  <c r="Y75" i="76"/>
  <c r="U75" i="76"/>
  <c r="AC75" i="76" s="1"/>
  <c r="AD75" i="76" s="1"/>
  <c r="AE75" i="76" s="1"/>
  <c r="Q75" i="76"/>
  <c r="B75" i="76"/>
  <c r="Y74" i="76"/>
  <c r="U74" i="76"/>
  <c r="AC74" i="76" s="1"/>
  <c r="AD74" i="76" s="1"/>
  <c r="AE74" i="76" s="1"/>
  <c r="Q74" i="76"/>
  <c r="B74" i="76"/>
  <c r="Y73" i="76"/>
  <c r="X73" i="76"/>
  <c r="U73" i="76"/>
  <c r="AC73" i="76" s="1"/>
  <c r="AD73" i="76" s="1"/>
  <c r="Q73" i="76"/>
  <c r="B73" i="76"/>
  <c r="Y72" i="76"/>
  <c r="U72" i="76"/>
  <c r="AC72" i="76" s="1"/>
  <c r="AD72" i="76" s="1"/>
  <c r="Q72" i="76"/>
  <c r="B72" i="76"/>
  <c r="Y71" i="76"/>
  <c r="U71" i="76"/>
  <c r="AC71" i="76" s="1"/>
  <c r="AD71" i="76" s="1"/>
  <c r="Q71" i="76"/>
  <c r="B71" i="76"/>
  <c r="Y600" i="76"/>
  <c r="X600" i="76"/>
  <c r="U600" i="76"/>
  <c r="AC600" i="76" s="1"/>
  <c r="AD600" i="76" s="1"/>
  <c r="Q600" i="76"/>
  <c r="B600" i="76"/>
  <c r="Y70" i="76"/>
  <c r="U70" i="76"/>
  <c r="AC70" i="76" s="1"/>
  <c r="AD70" i="76" s="1"/>
  <c r="AH70" i="76" s="1"/>
  <c r="AI70" i="76" s="1"/>
  <c r="Q70" i="76"/>
  <c r="B70" i="76"/>
  <c r="Y69" i="76"/>
  <c r="U69" i="76"/>
  <c r="AC69" i="76" s="1"/>
  <c r="AD69" i="76" s="1"/>
  <c r="Q69" i="76"/>
  <c r="B69" i="76"/>
  <c r="B722" i="76"/>
  <c r="Y68" i="76"/>
  <c r="X68" i="76"/>
  <c r="U68" i="76"/>
  <c r="AC68" i="76" s="1"/>
  <c r="AD68" i="76" s="1"/>
  <c r="Q68" i="76"/>
  <c r="B68" i="76"/>
  <c r="Y67" i="76"/>
  <c r="X67" i="76"/>
  <c r="U67" i="76"/>
  <c r="AC67" i="76" s="1"/>
  <c r="AD67" i="76" s="1"/>
  <c r="Q67" i="76"/>
  <c r="B67" i="76"/>
  <c r="Y66" i="76"/>
  <c r="U66" i="76"/>
  <c r="AC66" i="76" s="1"/>
  <c r="AD66" i="76" s="1"/>
  <c r="Q66" i="76"/>
  <c r="Y65" i="76"/>
  <c r="X65" i="76"/>
  <c r="U65" i="76"/>
  <c r="AC65" i="76" s="1"/>
  <c r="AD65" i="76" s="1"/>
  <c r="AH65" i="76" s="1"/>
  <c r="AI65" i="76" s="1"/>
  <c r="Q65" i="76"/>
  <c r="B65" i="76"/>
  <c r="Y737" i="76"/>
  <c r="X737" i="76"/>
  <c r="U737" i="76"/>
  <c r="AC737" i="76" s="1"/>
  <c r="AD737" i="76" s="1"/>
  <c r="Q737" i="76"/>
  <c r="B737" i="76"/>
  <c r="Y736" i="76"/>
  <c r="X736" i="76"/>
  <c r="U736" i="76"/>
  <c r="AC736" i="76" s="1"/>
  <c r="AD736" i="76" s="1"/>
  <c r="Q736" i="76"/>
  <c r="B736" i="76"/>
  <c r="Y64" i="76"/>
  <c r="U64" i="76"/>
  <c r="AC64" i="76" s="1"/>
  <c r="AD64" i="76" s="1"/>
  <c r="Q64" i="76"/>
  <c r="B64" i="76"/>
  <c r="Y735" i="76"/>
  <c r="X735" i="76"/>
  <c r="U735" i="76"/>
  <c r="AC735" i="76" s="1"/>
  <c r="AD735" i="76" s="1"/>
  <c r="Q735" i="76"/>
  <c r="B735" i="76"/>
  <c r="Y63" i="76"/>
  <c r="U63" i="76"/>
  <c r="AC63" i="76" s="1"/>
  <c r="AD63" i="76" s="1"/>
  <c r="AE63" i="76" s="1"/>
  <c r="Q63" i="76"/>
  <c r="B63" i="76"/>
  <c r="Y62" i="76"/>
  <c r="U62" i="76"/>
  <c r="AC62" i="76" s="1"/>
  <c r="AD62" i="76" s="1"/>
  <c r="Q62" i="76"/>
  <c r="B62" i="76"/>
  <c r="Y61" i="76"/>
  <c r="U61" i="76"/>
  <c r="AC61" i="76" s="1"/>
  <c r="AD61" i="76" s="1"/>
  <c r="Q61" i="76"/>
  <c r="B61" i="76"/>
  <c r="Y60" i="76"/>
  <c r="U60" i="76"/>
  <c r="AC60" i="76" s="1"/>
  <c r="AD60" i="76" s="1"/>
  <c r="Q60" i="76"/>
  <c r="B60" i="76"/>
  <c r="Y59" i="76"/>
  <c r="U59" i="76"/>
  <c r="AC59" i="76" s="1"/>
  <c r="AD59" i="76" s="1"/>
  <c r="Q59" i="76"/>
  <c r="B59" i="76"/>
  <c r="Y58" i="76"/>
  <c r="X58" i="76"/>
  <c r="U58" i="76"/>
  <c r="AC58" i="76" s="1"/>
  <c r="AD58" i="76" s="1"/>
  <c r="Q58" i="76"/>
  <c r="B58" i="76"/>
  <c r="Y57" i="76"/>
  <c r="U57" i="76"/>
  <c r="AC57" i="76" s="1"/>
  <c r="AD57" i="76" s="1"/>
  <c r="AH57" i="76" s="1"/>
  <c r="AI57" i="76" s="1"/>
  <c r="Q57" i="76"/>
  <c r="B57" i="76"/>
  <c r="Y56" i="76"/>
  <c r="U56" i="76"/>
  <c r="AC56" i="76" s="1"/>
  <c r="AD56" i="76" s="1"/>
  <c r="Q56" i="76"/>
  <c r="B56" i="76"/>
  <c r="Y734" i="76"/>
  <c r="X734" i="76"/>
  <c r="U734" i="76"/>
  <c r="AC734" i="76" s="1"/>
  <c r="AD734" i="76" s="1"/>
  <c r="Q734" i="76"/>
  <c r="B734" i="76"/>
  <c r="Y55" i="76"/>
  <c r="X55" i="76"/>
  <c r="U55" i="76"/>
  <c r="AC55" i="76" s="1"/>
  <c r="AD55" i="76" s="1"/>
  <c r="Q55" i="76"/>
  <c r="B55" i="76"/>
  <c r="Y54" i="76"/>
  <c r="U54" i="76"/>
  <c r="AC54" i="76" s="1"/>
  <c r="AD54" i="76" s="1"/>
  <c r="Q54" i="76"/>
  <c r="B54" i="76"/>
  <c r="Y53" i="76"/>
  <c r="X53" i="76"/>
  <c r="U53" i="76"/>
  <c r="AC53" i="76" s="1"/>
  <c r="AD53" i="76" s="1"/>
  <c r="Q53" i="76"/>
  <c r="B53" i="76"/>
  <c r="Y599" i="76"/>
  <c r="X599" i="76"/>
  <c r="U599" i="76"/>
  <c r="AC599" i="76" s="1"/>
  <c r="AD599" i="76" s="1"/>
  <c r="AE599" i="76" s="1"/>
  <c r="Q599" i="76"/>
  <c r="B599" i="76"/>
  <c r="Y52" i="76"/>
  <c r="X52" i="76"/>
  <c r="U52" i="76"/>
  <c r="AC52" i="76" s="1"/>
  <c r="AD52" i="76" s="1"/>
  <c r="Q52" i="76"/>
  <c r="B52" i="76"/>
  <c r="Y51" i="76"/>
  <c r="U51" i="76"/>
  <c r="AC51" i="76" s="1"/>
  <c r="AD51" i="76" s="1"/>
  <c r="AH51" i="76" s="1"/>
  <c r="AI51" i="76" s="1"/>
  <c r="Q51" i="76"/>
  <c r="B51" i="76"/>
  <c r="Y733" i="76"/>
  <c r="X733" i="76"/>
  <c r="U733" i="76"/>
  <c r="AC733" i="76" s="1"/>
  <c r="AD733" i="76" s="1"/>
  <c r="Q733" i="76"/>
  <c r="B733" i="76"/>
  <c r="Y50" i="76"/>
  <c r="U50" i="76"/>
  <c r="AC50" i="76" s="1"/>
  <c r="AD50" i="76" s="1"/>
  <c r="AH50" i="76" s="1"/>
  <c r="AI50" i="76" s="1"/>
  <c r="Q50" i="76"/>
  <c r="B50" i="76"/>
  <c r="Y49" i="76"/>
  <c r="U49" i="76"/>
  <c r="AC49" i="76" s="1"/>
  <c r="AD49" i="76" s="1"/>
  <c r="AH49" i="76" s="1"/>
  <c r="AI49" i="76" s="1"/>
  <c r="Q49" i="76"/>
  <c r="B49" i="76"/>
  <c r="Y732" i="76"/>
  <c r="X732" i="76"/>
  <c r="U732" i="76"/>
  <c r="AC732" i="76" s="1"/>
  <c r="AD732" i="76" s="1"/>
  <c r="Q732" i="76"/>
  <c r="B732" i="76"/>
  <c r="Y731" i="76"/>
  <c r="U731" i="76"/>
  <c r="AC731" i="76" s="1"/>
  <c r="AD731" i="76" s="1"/>
  <c r="AH731" i="76" s="1"/>
  <c r="AI731" i="76" s="1"/>
  <c r="Q731" i="76"/>
  <c r="B731" i="76"/>
  <c r="Y48" i="76"/>
  <c r="X48" i="76"/>
  <c r="U48" i="76"/>
  <c r="AC48" i="76" s="1"/>
  <c r="AD48" i="76" s="1"/>
  <c r="Q48" i="76"/>
  <c r="B48" i="76"/>
  <c r="Y46" i="76"/>
  <c r="U46" i="76"/>
  <c r="AC46" i="76" s="1"/>
  <c r="AD46" i="76" s="1"/>
  <c r="AE46" i="76" s="1"/>
  <c r="Q46" i="76"/>
  <c r="B46" i="76"/>
  <c r="Y47" i="76"/>
  <c r="X47" i="76"/>
  <c r="U47" i="76"/>
  <c r="AC47" i="76" s="1"/>
  <c r="AD47" i="76" s="1"/>
  <c r="AE47" i="76" s="1"/>
  <c r="Q47" i="76"/>
  <c r="B47" i="76"/>
  <c r="Y44" i="76"/>
  <c r="U44" i="76"/>
  <c r="AC44" i="76" s="1"/>
  <c r="AD44" i="76" s="1"/>
  <c r="Q44" i="76"/>
  <c r="B44" i="76"/>
  <c r="Y45" i="76"/>
  <c r="U45" i="76"/>
  <c r="AC45" i="76" s="1"/>
  <c r="AD45" i="76" s="1"/>
  <c r="AE45" i="76" s="1"/>
  <c r="Q45" i="76"/>
  <c r="B45" i="76"/>
  <c r="Y43" i="76"/>
  <c r="U43" i="76"/>
  <c r="AC43" i="76" s="1"/>
  <c r="AD43" i="76" s="1"/>
  <c r="Q43" i="76"/>
  <c r="B43" i="76"/>
  <c r="Y730" i="76"/>
  <c r="X730" i="76"/>
  <c r="U730" i="76"/>
  <c r="AC730" i="76" s="1"/>
  <c r="AD730" i="76" s="1"/>
  <c r="Z730" i="76" s="1"/>
  <c r="Q730" i="76"/>
  <c r="B730" i="76"/>
  <c r="Y42" i="76"/>
  <c r="X42" i="76"/>
  <c r="U42" i="76"/>
  <c r="AC42" i="76" s="1"/>
  <c r="AD42" i="76" s="1"/>
  <c r="Q42" i="76"/>
  <c r="B42" i="76"/>
  <c r="Y729" i="76"/>
  <c r="X729" i="76"/>
  <c r="U729" i="76"/>
  <c r="AC729" i="76" s="1"/>
  <c r="AD729" i="76" s="1"/>
  <c r="Z729" i="76" s="1"/>
  <c r="Q729" i="76"/>
  <c r="B729" i="76"/>
  <c r="Y728" i="76"/>
  <c r="X728" i="76"/>
  <c r="U728" i="76"/>
  <c r="AC728" i="76" s="1"/>
  <c r="AD728" i="76" s="1"/>
  <c r="Q728" i="76"/>
  <c r="B728" i="76"/>
  <c r="Y41" i="76"/>
  <c r="U41" i="76"/>
  <c r="AC41" i="76" s="1"/>
  <c r="AD41" i="76" s="1"/>
  <c r="Z41" i="76" s="1"/>
  <c r="Q41" i="76"/>
  <c r="B41" i="76"/>
  <c r="Y40" i="76"/>
  <c r="U40" i="76"/>
  <c r="AC40" i="76" s="1"/>
  <c r="AD40" i="76" s="1"/>
  <c r="Z40" i="76" s="1"/>
  <c r="Q40" i="76"/>
  <c r="B40" i="76"/>
  <c r="Y39" i="76"/>
  <c r="U39" i="76"/>
  <c r="AC39" i="76" s="1"/>
  <c r="AD39" i="76" s="1"/>
  <c r="Q39" i="76"/>
  <c r="B39" i="76"/>
  <c r="Y38" i="76"/>
  <c r="U38" i="76"/>
  <c r="AC38" i="76" s="1"/>
  <c r="AD38" i="76" s="1"/>
  <c r="Q38" i="76"/>
  <c r="B38" i="76"/>
  <c r="Y37" i="76"/>
  <c r="U37" i="76"/>
  <c r="AC37" i="76" s="1"/>
  <c r="AD37" i="76" s="1"/>
  <c r="Q37" i="76"/>
  <c r="B37" i="76"/>
  <c r="Y36" i="76"/>
  <c r="X36" i="76"/>
  <c r="U36" i="76"/>
  <c r="AC36" i="76" s="1"/>
  <c r="AD36" i="76" s="1"/>
  <c r="Q36" i="76"/>
  <c r="B36" i="76"/>
  <c r="Y727" i="76"/>
  <c r="U727" i="76"/>
  <c r="AC727" i="76" s="1"/>
  <c r="AD727" i="76" s="1"/>
  <c r="Q727" i="76"/>
  <c r="B727" i="76"/>
  <c r="Y35" i="76"/>
  <c r="X35" i="76"/>
  <c r="U35" i="76"/>
  <c r="AC35" i="76" s="1"/>
  <c r="AD35" i="76" s="1"/>
  <c r="Q35" i="76"/>
  <c r="B35" i="76"/>
  <c r="Y34" i="76"/>
  <c r="U34" i="76"/>
  <c r="AC34" i="76" s="1"/>
  <c r="AD34" i="76" s="1"/>
  <c r="AH34" i="76" s="1"/>
  <c r="AI34" i="76" s="1"/>
  <c r="Q34" i="76"/>
  <c r="B34" i="76"/>
  <c r="Y33" i="76"/>
  <c r="U33" i="76"/>
  <c r="AC33" i="76" s="1"/>
  <c r="AD33" i="76" s="1"/>
  <c r="Q33" i="76"/>
  <c r="B33" i="76"/>
  <c r="Y32" i="76"/>
  <c r="U32" i="76"/>
  <c r="AC32" i="76" s="1"/>
  <c r="AD32" i="76" s="1"/>
  <c r="Z32" i="76" s="1"/>
  <c r="Q32" i="76"/>
  <c r="B32" i="76"/>
  <c r="Y30" i="76"/>
  <c r="U30" i="76"/>
  <c r="AC30" i="76" s="1"/>
  <c r="AD30" i="76" s="1"/>
  <c r="AH30" i="76" s="1"/>
  <c r="AI30" i="76" s="1"/>
  <c r="Q30" i="76"/>
  <c r="B30" i="76"/>
  <c r="Y31" i="76"/>
  <c r="X31" i="76"/>
  <c r="U31" i="76"/>
  <c r="AC31" i="76" s="1"/>
  <c r="AD31" i="76" s="1"/>
  <c r="Q31" i="76"/>
  <c r="B31" i="76"/>
  <c r="Y28" i="76"/>
  <c r="U28" i="76"/>
  <c r="AC28" i="76" s="1"/>
  <c r="AD28" i="76" s="1"/>
  <c r="Q28" i="76"/>
  <c r="B28" i="76"/>
  <c r="Y29" i="76"/>
  <c r="X29" i="76"/>
  <c r="U29" i="76"/>
  <c r="AC29" i="76" s="1"/>
  <c r="AD29" i="76" s="1"/>
  <c r="Q29" i="76"/>
  <c r="B29" i="76"/>
  <c r="Y27" i="76"/>
  <c r="U27" i="76"/>
  <c r="AC27" i="76" s="1"/>
  <c r="AD27" i="76" s="1"/>
  <c r="Q27" i="76"/>
  <c r="B27" i="76"/>
  <c r="Y26" i="76"/>
  <c r="U26" i="76"/>
  <c r="AC26" i="76" s="1"/>
  <c r="AD26" i="76" s="1"/>
  <c r="Q26" i="76"/>
  <c r="B26" i="76"/>
  <c r="Y25" i="76"/>
  <c r="U25" i="76"/>
  <c r="AC25" i="76" s="1"/>
  <c r="AD25" i="76" s="1"/>
  <c r="Q25" i="76"/>
  <c r="B25" i="76"/>
  <c r="Y24" i="76"/>
  <c r="U24" i="76"/>
  <c r="AC24" i="76" s="1"/>
  <c r="AD24" i="76" s="1"/>
  <c r="AH24" i="76" s="1"/>
  <c r="AI24" i="76" s="1"/>
  <c r="Q24" i="76"/>
  <c r="B24" i="76"/>
  <c r="Y23" i="76"/>
  <c r="U23" i="76"/>
  <c r="AC23" i="76" s="1"/>
  <c r="AD23" i="76" s="1"/>
  <c r="Q23" i="76"/>
  <c r="B23" i="76"/>
  <c r="Y22" i="76"/>
  <c r="U22" i="76"/>
  <c r="AC22" i="76" s="1"/>
  <c r="AD22" i="76" s="1"/>
  <c r="Q22" i="76"/>
  <c r="B22" i="76"/>
  <c r="Y21" i="76"/>
  <c r="X21" i="76"/>
  <c r="U21" i="76"/>
  <c r="AC21" i="76" s="1"/>
  <c r="AD21" i="76" s="1"/>
  <c r="AH21" i="76" s="1"/>
  <c r="Q21" i="76"/>
  <c r="B21" i="76"/>
  <c r="Y20" i="76"/>
  <c r="U20" i="76"/>
  <c r="AC20" i="76" s="1"/>
  <c r="AD20" i="76" s="1"/>
  <c r="Q20" i="76"/>
  <c r="B20" i="76"/>
  <c r="Y18" i="76"/>
  <c r="U18" i="76"/>
  <c r="AC18" i="76" s="1"/>
  <c r="AD18" i="76" s="1"/>
  <c r="Q18" i="76"/>
  <c r="B18" i="76"/>
  <c r="Y19" i="76"/>
  <c r="X19" i="76"/>
  <c r="U19" i="76"/>
  <c r="AC19" i="76" s="1"/>
  <c r="AD19" i="76" s="1"/>
  <c r="Q19" i="76"/>
  <c r="B19" i="76"/>
  <c r="Y17" i="76"/>
  <c r="U17" i="76"/>
  <c r="AC17" i="76" s="1"/>
  <c r="AD17" i="76" s="1"/>
  <c r="Q17" i="76"/>
  <c r="B17" i="76"/>
  <c r="Y16" i="76"/>
  <c r="X16" i="76"/>
  <c r="U16" i="76"/>
  <c r="AC16" i="76" s="1"/>
  <c r="AD16" i="76" s="1"/>
  <c r="Q16" i="76"/>
  <c r="B16" i="76"/>
  <c r="Y15" i="76"/>
  <c r="X15" i="76"/>
  <c r="U15" i="76"/>
  <c r="AC15" i="76" s="1"/>
  <c r="AD15" i="76" s="1"/>
  <c r="Z15" i="76" s="1"/>
  <c r="Q15" i="76"/>
  <c r="B15" i="76"/>
  <c r="Y14" i="76"/>
  <c r="U14" i="76"/>
  <c r="AC14" i="76" s="1"/>
  <c r="AD14" i="76" s="1"/>
  <c r="Q14" i="76"/>
  <c r="B14" i="76"/>
  <c r="Y13" i="76"/>
  <c r="X13" i="76"/>
  <c r="U13" i="76"/>
  <c r="AC13" i="76" s="1"/>
  <c r="AD13" i="76" s="1"/>
  <c r="Q13" i="76"/>
  <c r="B13" i="76"/>
  <c r="Y12" i="76"/>
  <c r="X12" i="76"/>
  <c r="U12" i="76"/>
  <c r="AC12" i="76" s="1"/>
  <c r="AD12" i="76" s="1"/>
  <c r="Q12" i="76"/>
  <c r="B12" i="76"/>
  <c r="Y726" i="76"/>
  <c r="X726" i="76"/>
  <c r="U726" i="76"/>
  <c r="AC726" i="76" s="1"/>
  <c r="AD726" i="76" s="1"/>
  <c r="Q726" i="76"/>
  <c r="B726" i="76"/>
  <c r="Y11" i="76"/>
  <c r="X11" i="76"/>
  <c r="U11" i="76"/>
  <c r="AC11" i="76" s="1"/>
  <c r="AD11" i="76" s="1"/>
  <c r="Q11" i="76"/>
  <c r="B11" i="76"/>
  <c r="Y10" i="76"/>
  <c r="U10" i="76"/>
  <c r="AC10" i="76" s="1"/>
  <c r="AD10" i="76" s="1"/>
  <c r="Q10" i="76"/>
  <c r="B10" i="76"/>
  <c r="Y9" i="76"/>
  <c r="U9" i="76"/>
  <c r="AC9" i="76" s="1"/>
  <c r="AD9" i="76" s="1"/>
  <c r="Q9" i="76"/>
  <c r="B9" i="76"/>
  <c r="Y725" i="76"/>
  <c r="X725" i="76"/>
  <c r="U725" i="76"/>
  <c r="AC725" i="76" s="1"/>
  <c r="AD725" i="76" s="1"/>
  <c r="Q725" i="76"/>
  <c r="B725" i="76"/>
  <c r="Y8" i="76"/>
  <c r="X8" i="76"/>
  <c r="U8" i="76"/>
  <c r="AC8" i="76" s="1"/>
  <c r="AD8" i="76" s="1"/>
  <c r="Q8" i="76"/>
  <c r="B8" i="76"/>
  <c r="Y7" i="76"/>
  <c r="U7" i="76"/>
  <c r="AC7" i="76" s="1"/>
  <c r="AD7" i="76" s="1"/>
  <c r="Q7" i="76"/>
  <c r="B7" i="76"/>
  <c r="Y6" i="76"/>
  <c r="X6" i="76"/>
  <c r="U6" i="76"/>
  <c r="AC6" i="76" s="1"/>
  <c r="AD6" i="76" s="1"/>
  <c r="Z6" i="76" s="1"/>
  <c r="Q6" i="76"/>
  <c r="B6" i="76"/>
  <c r="Y5" i="76"/>
  <c r="X5" i="76"/>
  <c r="U5" i="76"/>
  <c r="AC5" i="76" s="1"/>
  <c r="AD5" i="76" s="1"/>
  <c r="Q5" i="76"/>
  <c r="B5" i="76"/>
  <c r="Y4" i="76"/>
  <c r="U4" i="76"/>
  <c r="AC4" i="76" s="1"/>
  <c r="AD4" i="76" s="1"/>
  <c r="Q4" i="76"/>
  <c r="B4" i="76"/>
  <c r="Y724" i="76"/>
  <c r="X724" i="76"/>
  <c r="U724" i="76"/>
  <c r="AC724" i="76" s="1"/>
  <c r="AD724" i="76" s="1"/>
  <c r="Q724" i="76"/>
  <c r="B724" i="76"/>
  <c r="Y3" i="76"/>
  <c r="U3" i="76"/>
  <c r="AC3" i="76" s="1"/>
  <c r="AD3" i="76" s="1"/>
  <c r="Q3" i="76"/>
  <c r="B3" i="76"/>
  <c r="AC576" i="76"/>
  <c r="AD576" i="76" s="1"/>
  <c r="Y576" i="76"/>
  <c r="Q576" i="76"/>
  <c r="B576" i="76"/>
  <c r="Y575" i="76"/>
  <c r="U575" i="76"/>
  <c r="AC575" i="76" s="1"/>
  <c r="AD575" i="76" s="1"/>
  <c r="Q575" i="76"/>
  <c r="B575" i="76"/>
  <c r="B3" i="63"/>
  <c r="Q3" i="63"/>
  <c r="U3" i="63"/>
  <c r="AC3" i="63" s="1"/>
  <c r="AD3" i="63" s="1"/>
  <c r="Y3" i="63"/>
  <c r="AW3" i="63"/>
  <c r="B4" i="63"/>
  <c r="Q4" i="63"/>
  <c r="U4" i="63"/>
  <c r="AC4" i="63" s="1"/>
  <c r="AD4" i="63" s="1"/>
  <c r="Y4" i="63"/>
  <c r="AW4" i="63"/>
  <c r="B5" i="63"/>
  <c r="Q5" i="63"/>
  <c r="U5" i="63"/>
  <c r="AC5" i="63" s="1"/>
  <c r="AD5" i="63" s="1"/>
  <c r="X5" i="63"/>
  <c r="Y5" i="63"/>
  <c r="AW5" i="63"/>
  <c r="B6" i="63"/>
  <c r="Q6" i="63"/>
  <c r="U6" i="63"/>
  <c r="AC6" i="63" s="1"/>
  <c r="AD6" i="63" s="1"/>
  <c r="X6" i="63"/>
  <c r="Y6" i="63"/>
  <c r="AW6" i="63"/>
  <c r="B7" i="63"/>
  <c r="Q7" i="63"/>
  <c r="U7" i="63"/>
  <c r="AC7" i="63" s="1"/>
  <c r="AD7" i="63" s="1"/>
  <c r="Y7" i="63"/>
  <c r="AW7" i="63"/>
  <c r="B8" i="63"/>
  <c r="Q8" i="63"/>
  <c r="U8" i="63"/>
  <c r="AC8" i="63" s="1"/>
  <c r="AD8" i="63" s="1"/>
  <c r="X8" i="63"/>
  <c r="Y8" i="63"/>
  <c r="AW8" i="63"/>
  <c r="B9" i="63"/>
  <c r="Q9" i="63"/>
  <c r="U9" i="63"/>
  <c r="AC9" i="63" s="1"/>
  <c r="AD9" i="63" s="1"/>
  <c r="Y9" i="63"/>
  <c r="AW9" i="63"/>
  <c r="B10" i="63"/>
  <c r="Q10" i="63"/>
  <c r="U10" i="63"/>
  <c r="AC10" i="63" s="1"/>
  <c r="AD10" i="63" s="1"/>
  <c r="Y10" i="63"/>
  <c r="AW10" i="63"/>
  <c r="B11" i="63"/>
  <c r="Q11" i="63"/>
  <c r="U11" i="63"/>
  <c r="AC11" i="63" s="1"/>
  <c r="AD11" i="63" s="1"/>
  <c r="AH11" i="63" s="1"/>
  <c r="AI11" i="63" s="1"/>
  <c r="X11" i="63"/>
  <c r="Y11" i="63"/>
  <c r="AW11" i="63"/>
  <c r="B12" i="63"/>
  <c r="Q12" i="63"/>
  <c r="U12" i="63"/>
  <c r="AC12" i="63" s="1"/>
  <c r="AD12" i="63" s="1"/>
  <c r="AH12" i="63" s="1"/>
  <c r="AI12" i="63" s="1"/>
  <c r="Y12" i="63"/>
  <c r="AW12" i="63"/>
  <c r="B13" i="63"/>
  <c r="Q13" i="63"/>
  <c r="U13" i="63"/>
  <c r="AC13" i="63" s="1"/>
  <c r="AD13" i="63" s="1"/>
  <c r="AE13" i="63" s="1"/>
  <c r="X13" i="63"/>
  <c r="Y13" i="63"/>
  <c r="AW13" i="63"/>
  <c r="B14" i="63"/>
  <c r="Q14" i="63"/>
  <c r="U14" i="63"/>
  <c r="AC14" i="63" s="1"/>
  <c r="AD14" i="63" s="1"/>
  <c r="X14" i="63"/>
  <c r="Y14" i="63"/>
  <c r="AW14" i="63"/>
  <c r="B15" i="63"/>
  <c r="Q15" i="63"/>
  <c r="U15" i="63"/>
  <c r="AC15" i="63" s="1"/>
  <c r="AD15" i="63" s="1"/>
  <c r="Y15" i="63"/>
  <c r="AW15" i="63"/>
  <c r="B16" i="63"/>
  <c r="Q16" i="63"/>
  <c r="U16" i="63"/>
  <c r="AC16" i="63" s="1"/>
  <c r="AD16" i="63" s="1"/>
  <c r="Y16" i="63"/>
  <c r="AW16" i="63"/>
  <c r="B17" i="63"/>
  <c r="Q17" i="63"/>
  <c r="U17" i="63"/>
  <c r="AC17" i="63" s="1"/>
  <c r="AD17" i="63" s="1"/>
  <c r="Z17" i="63" s="1"/>
  <c r="Y17" i="63"/>
  <c r="AW17" i="63"/>
  <c r="B18" i="63"/>
  <c r="Q18" i="63"/>
  <c r="U18" i="63"/>
  <c r="AC18" i="63" s="1"/>
  <c r="AD18" i="63" s="1"/>
  <c r="X18" i="63"/>
  <c r="Y18" i="63"/>
  <c r="AW18" i="63"/>
  <c r="B19" i="63"/>
  <c r="Q19" i="63"/>
  <c r="U19" i="63"/>
  <c r="AC19" i="63" s="1"/>
  <c r="AD19" i="63" s="1"/>
  <c r="Y19" i="63"/>
  <c r="AW19" i="63"/>
  <c r="B20" i="63"/>
  <c r="Q20" i="63"/>
  <c r="U20" i="63"/>
  <c r="AC20" i="63" s="1"/>
  <c r="AD20" i="63" s="1"/>
  <c r="Y20" i="63"/>
  <c r="AW20" i="63"/>
  <c r="B21" i="63"/>
  <c r="Q21" i="63"/>
  <c r="U21" i="63"/>
  <c r="AC21" i="63" s="1"/>
  <c r="AD21" i="63" s="1"/>
  <c r="AH21" i="63" s="1"/>
  <c r="AI21" i="63" s="1"/>
  <c r="Y21" i="63"/>
  <c r="AW21" i="63"/>
  <c r="B22" i="63"/>
  <c r="Q22" i="63"/>
  <c r="U22" i="63"/>
  <c r="AC22" i="63" s="1"/>
  <c r="AD22" i="63" s="1"/>
  <c r="Z22" i="63" s="1"/>
  <c r="Y22" i="63"/>
  <c r="AW22" i="63"/>
  <c r="B23" i="63"/>
  <c r="Q23" i="63"/>
  <c r="U23" i="63"/>
  <c r="AC23" i="63" s="1"/>
  <c r="AD23" i="63" s="1"/>
  <c r="Y23" i="63"/>
  <c r="AH23" i="63"/>
  <c r="AI23" i="63" s="1"/>
  <c r="AW23" i="63"/>
  <c r="B24" i="63"/>
  <c r="Q24" i="63"/>
  <c r="U24" i="63"/>
  <c r="AC24" i="63" s="1"/>
  <c r="AD24" i="63" s="1"/>
  <c r="AE24" i="63" s="1"/>
  <c r="Y24" i="63"/>
  <c r="AW24" i="63"/>
  <c r="B25" i="63"/>
  <c r="Q25" i="63"/>
  <c r="U25" i="63"/>
  <c r="AC25" i="63" s="1"/>
  <c r="AD25" i="63" s="1"/>
  <c r="Y25" i="63"/>
  <c r="AW25" i="63"/>
  <c r="B26" i="63"/>
  <c r="Q26" i="63"/>
  <c r="U26" i="63"/>
  <c r="AC26" i="63" s="1"/>
  <c r="AD26" i="63" s="1"/>
  <c r="Y26" i="63"/>
  <c r="AW26" i="63"/>
  <c r="B27" i="63"/>
  <c r="Q27" i="63"/>
  <c r="U27" i="63"/>
  <c r="AC27" i="63" s="1"/>
  <c r="AD27" i="63" s="1"/>
  <c r="Y27" i="63"/>
  <c r="AW27" i="63"/>
  <c r="B28" i="63"/>
  <c r="Q28" i="63"/>
  <c r="U28" i="63"/>
  <c r="AC28" i="63" s="1"/>
  <c r="AD28" i="63" s="1"/>
  <c r="Y28" i="63"/>
  <c r="AW28" i="63"/>
  <c r="B29" i="63"/>
  <c r="Q29" i="63"/>
  <c r="U29" i="63"/>
  <c r="AC29" i="63" s="1"/>
  <c r="AD29" i="63" s="1"/>
  <c r="Z29" i="63" s="1"/>
  <c r="Y29" i="63"/>
  <c r="AW29" i="63"/>
  <c r="B30" i="63"/>
  <c r="Q30" i="63"/>
  <c r="U30" i="63"/>
  <c r="AC30" i="63" s="1"/>
  <c r="AD30" i="63" s="1"/>
  <c r="X30" i="63"/>
  <c r="Y30" i="63"/>
  <c r="AW30" i="63"/>
  <c r="B31" i="63"/>
  <c r="Q31" i="63"/>
  <c r="U31" i="63"/>
  <c r="AC31" i="63" s="1"/>
  <c r="AD31" i="63" s="1"/>
  <c r="X31" i="63"/>
  <c r="Y31" i="63"/>
  <c r="AA31" i="63" s="1"/>
  <c r="AW31" i="63"/>
  <c r="B32" i="63"/>
  <c r="Q32" i="63"/>
  <c r="U32" i="63"/>
  <c r="AC32" i="63" s="1"/>
  <c r="AD32" i="63" s="1"/>
  <c r="Y32" i="63"/>
  <c r="AW32" i="63"/>
  <c r="B33" i="63"/>
  <c r="Q33" i="63"/>
  <c r="U33" i="63"/>
  <c r="AC33" i="63" s="1"/>
  <c r="AD33" i="63" s="1"/>
  <c r="Y33" i="63"/>
  <c r="AW33" i="63"/>
  <c r="B34" i="63"/>
  <c r="Q34" i="63"/>
  <c r="U34" i="63"/>
  <c r="AC34" i="63" s="1"/>
  <c r="AD34" i="63" s="1"/>
  <c r="AH34" i="63" s="1"/>
  <c r="AI34" i="63" s="1"/>
  <c r="Y34" i="63"/>
  <c r="AW34" i="63"/>
  <c r="B35" i="63"/>
  <c r="Q35" i="63"/>
  <c r="U35" i="63"/>
  <c r="AC35" i="63" s="1"/>
  <c r="AD35" i="63" s="1"/>
  <c r="AH35" i="63" s="1"/>
  <c r="AI35" i="63" s="1"/>
  <c r="Y35" i="63"/>
  <c r="AW35" i="63"/>
  <c r="B36" i="63"/>
  <c r="Q36" i="63"/>
  <c r="U36" i="63"/>
  <c r="AC36" i="63" s="1"/>
  <c r="AD36" i="63" s="1"/>
  <c r="Y36" i="63"/>
  <c r="AW36" i="63"/>
  <c r="B37" i="63"/>
  <c r="Q37" i="63"/>
  <c r="U37" i="63"/>
  <c r="AC37" i="63" s="1"/>
  <c r="AD37" i="63" s="1"/>
  <c r="X37" i="63"/>
  <c r="Y37" i="63"/>
  <c r="AW37" i="63"/>
  <c r="B38" i="63"/>
  <c r="AY38" i="63" s="1"/>
  <c r="Q38" i="63"/>
  <c r="U38" i="63"/>
  <c r="AC38" i="63" s="1"/>
  <c r="AD38" i="63" s="1"/>
  <c r="Y38" i="63"/>
  <c r="AW38" i="63"/>
  <c r="B39" i="63"/>
  <c r="Q39" i="63"/>
  <c r="U39" i="63"/>
  <c r="AC39" i="63" s="1"/>
  <c r="AD39" i="63" s="1"/>
  <c r="Y39" i="63"/>
  <c r="AW39" i="63"/>
  <c r="B40" i="63"/>
  <c r="Q40" i="63"/>
  <c r="U40" i="63"/>
  <c r="AC40" i="63" s="1"/>
  <c r="AD40" i="63" s="1"/>
  <c r="Y40" i="63"/>
  <c r="AW40" i="63"/>
  <c r="B41" i="63"/>
  <c r="Q41" i="63"/>
  <c r="U41" i="63"/>
  <c r="AC41" i="63" s="1"/>
  <c r="AD41" i="63" s="1"/>
  <c r="Y41" i="63"/>
  <c r="AW41" i="63"/>
  <c r="B42" i="63"/>
  <c r="Q42" i="63"/>
  <c r="U42" i="63"/>
  <c r="AC42" i="63" s="1"/>
  <c r="AD42" i="63" s="1"/>
  <c r="AE42" i="63" s="1"/>
  <c r="X42" i="63"/>
  <c r="Y42" i="63"/>
  <c r="AW42" i="63"/>
  <c r="B43" i="63"/>
  <c r="Q43" i="63"/>
  <c r="U43" i="63"/>
  <c r="AC43" i="63" s="1"/>
  <c r="AD43" i="63" s="1"/>
  <c r="Y43" i="63"/>
  <c r="AW43" i="63"/>
  <c r="B44" i="63"/>
  <c r="Q44" i="63"/>
  <c r="U44" i="63"/>
  <c r="AC44" i="63" s="1"/>
  <c r="AD44" i="63" s="1"/>
  <c r="Y44" i="63"/>
  <c r="AW44" i="63"/>
  <c r="B45" i="63"/>
  <c r="Q45" i="63"/>
  <c r="U45" i="63"/>
  <c r="AC45" i="63" s="1"/>
  <c r="AD45" i="63" s="1"/>
  <c r="AE45" i="63" s="1"/>
  <c r="Y45" i="63"/>
  <c r="AW45" i="63"/>
  <c r="B46" i="63"/>
  <c r="Q46" i="63"/>
  <c r="U46" i="63"/>
  <c r="AC46" i="63" s="1"/>
  <c r="AD46" i="63" s="1"/>
  <c r="X46" i="63"/>
  <c r="Y46" i="63"/>
  <c r="AW46" i="63"/>
  <c r="B47" i="63"/>
  <c r="Q47" i="63"/>
  <c r="U47" i="63"/>
  <c r="AC47" i="63" s="1"/>
  <c r="AD47" i="63" s="1"/>
  <c r="Y47" i="63"/>
  <c r="AW47" i="63"/>
  <c r="B48" i="63"/>
  <c r="Q48" i="63"/>
  <c r="U48" i="63"/>
  <c r="AC48" i="63" s="1"/>
  <c r="AD48" i="63" s="1"/>
  <c r="AE48" i="63" s="1"/>
  <c r="X48" i="63"/>
  <c r="Y48" i="63"/>
  <c r="AW48" i="63"/>
  <c r="B49" i="63"/>
  <c r="Q49" i="63"/>
  <c r="U49" i="63"/>
  <c r="AC49" i="63" s="1"/>
  <c r="AD49" i="63" s="1"/>
  <c r="AH49" i="63" s="1"/>
  <c r="AI49" i="63" s="1"/>
  <c r="Y49" i="63"/>
  <c r="AW49" i="63"/>
  <c r="B50" i="63"/>
  <c r="Q50" i="63"/>
  <c r="U50" i="63"/>
  <c r="AC50" i="63" s="1"/>
  <c r="AD50" i="63" s="1"/>
  <c r="Y50" i="63"/>
  <c r="AW50" i="63"/>
  <c r="B51" i="63"/>
  <c r="Q51" i="63"/>
  <c r="U51" i="63"/>
  <c r="AC51" i="63" s="1"/>
  <c r="AD51" i="63" s="1"/>
  <c r="AE51" i="63" s="1"/>
  <c r="X51" i="63"/>
  <c r="Y51" i="63"/>
  <c r="AW51" i="63"/>
  <c r="B52" i="63"/>
  <c r="Q52" i="63"/>
  <c r="U52" i="63"/>
  <c r="AC52" i="63" s="1"/>
  <c r="AD52" i="63" s="1"/>
  <c r="AH52" i="63" s="1"/>
  <c r="AI52" i="63" s="1"/>
  <c r="Y52" i="63"/>
  <c r="AW52" i="63"/>
  <c r="B53" i="63"/>
  <c r="Q53" i="63"/>
  <c r="U53" i="63"/>
  <c r="AC53" i="63" s="1"/>
  <c r="AD53" i="63" s="1"/>
  <c r="Y53" i="63"/>
  <c r="AW53" i="63"/>
  <c r="B54" i="63"/>
  <c r="Q54" i="63"/>
  <c r="U54" i="63"/>
  <c r="AC54" i="63" s="1"/>
  <c r="AD54" i="63" s="1"/>
  <c r="Z54" i="63" s="1"/>
  <c r="Y54" i="63"/>
  <c r="AW54" i="63"/>
  <c r="B55" i="63"/>
  <c r="Q55" i="63"/>
  <c r="U55" i="63"/>
  <c r="AC55" i="63" s="1"/>
  <c r="AD55" i="63" s="1"/>
  <c r="Y55" i="63"/>
  <c r="AW55" i="63"/>
  <c r="B56" i="63"/>
  <c r="Q56" i="63"/>
  <c r="U56" i="63"/>
  <c r="AC56" i="63" s="1"/>
  <c r="AD56" i="63" s="1"/>
  <c r="Y56" i="63"/>
  <c r="AW56" i="63"/>
  <c r="B57" i="63"/>
  <c r="Q57" i="63"/>
  <c r="U57" i="63"/>
  <c r="AC57" i="63" s="1"/>
  <c r="AD57" i="63" s="1"/>
  <c r="Z57" i="63" s="1"/>
  <c r="Y57" i="63"/>
  <c r="AW57" i="63"/>
  <c r="B58" i="63"/>
  <c r="Q58" i="63"/>
  <c r="U58" i="63"/>
  <c r="AC58" i="63" s="1"/>
  <c r="AD58" i="63" s="1"/>
  <c r="X58" i="63"/>
  <c r="Y58" i="63"/>
  <c r="AW58" i="63"/>
  <c r="B59" i="63"/>
  <c r="Q59" i="63"/>
  <c r="U59" i="63"/>
  <c r="AC59" i="63" s="1"/>
  <c r="AD59" i="63" s="1"/>
  <c r="AH59" i="63" s="1"/>
  <c r="AI59" i="63" s="1"/>
  <c r="Y59" i="63"/>
  <c r="AW59" i="63"/>
  <c r="B60" i="63"/>
  <c r="Q60" i="63"/>
  <c r="R60" i="63" s="1"/>
  <c r="U60" i="63"/>
  <c r="AC60" i="63" s="1"/>
  <c r="AD60" i="63" s="1"/>
  <c r="X60" i="63"/>
  <c r="Y60" i="63"/>
  <c r="AW60" i="63"/>
  <c r="B61" i="63"/>
  <c r="Q61" i="63"/>
  <c r="U61" i="63"/>
  <c r="AC61" i="63" s="1"/>
  <c r="AD61" i="63" s="1"/>
  <c r="X61" i="63"/>
  <c r="Y61" i="63"/>
  <c r="AW61" i="63"/>
  <c r="B62" i="63"/>
  <c r="Q62" i="63"/>
  <c r="U62" i="63"/>
  <c r="AC62" i="63" s="1"/>
  <c r="AD62" i="63" s="1"/>
  <c r="X62" i="63"/>
  <c r="Y62" i="63"/>
  <c r="AA62" i="63" s="1"/>
  <c r="AW62" i="63"/>
  <c r="B63" i="63"/>
  <c r="Q63" i="63"/>
  <c r="U63" i="63"/>
  <c r="AC63" i="63" s="1"/>
  <c r="AD63" i="63" s="1"/>
  <c r="Y63" i="63"/>
  <c r="AW63" i="63"/>
  <c r="B64" i="63"/>
  <c r="Q64" i="63"/>
  <c r="U64" i="63"/>
  <c r="AC64" i="63" s="1"/>
  <c r="AD64" i="63" s="1"/>
  <c r="AH64" i="63" s="1"/>
  <c r="AI64" i="63" s="1"/>
  <c r="Y64" i="63"/>
  <c r="AW64" i="63"/>
  <c r="B65" i="63"/>
  <c r="Q65" i="63"/>
  <c r="U65" i="63"/>
  <c r="AC65" i="63" s="1"/>
  <c r="AD65" i="63" s="1"/>
  <c r="Y65" i="63"/>
  <c r="AW65" i="63"/>
  <c r="B66" i="63"/>
  <c r="Q66" i="63"/>
  <c r="U66" i="63"/>
  <c r="AC66" i="63" s="1"/>
  <c r="AD66" i="63" s="1"/>
  <c r="AE66" i="63" s="1"/>
  <c r="Y66" i="63"/>
  <c r="AW66" i="63"/>
  <c r="B67" i="63"/>
  <c r="Q67" i="63"/>
  <c r="U67" i="63"/>
  <c r="AC67" i="63" s="1"/>
  <c r="AD67" i="63" s="1"/>
  <c r="Z67" i="63" s="1"/>
  <c r="X67" i="63"/>
  <c r="Y67" i="63"/>
  <c r="AW67" i="63"/>
  <c r="B68" i="63"/>
  <c r="Q68" i="63"/>
  <c r="U68" i="63"/>
  <c r="AC68" i="63" s="1"/>
  <c r="AD68" i="63" s="1"/>
  <c r="Y68" i="63"/>
  <c r="AW68" i="63"/>
  <c r="B69" i="63"/>
  <c r="Q69" i="63"/>
  <c r="U69" i="63"/>
  <c r="AC69" i="63" s="1"/>
  <c r="AD69" i="63" s="1"/>
  <c r="AE69" i="63" s="1"/>
  <c r="Y69" i="63"/>
  <c r="AW69" i="63"/>
  <c r="B70" i="63"/>
  <c r="Q70" i="63"/>
  <c r="U70" i="63"/>
  <c r="AC70" i="63" s="1"/>
  <c r="AD70" i="63" s="1"/>
  <c r="Y70" i="63"/>
  <c r="AW70" i="63"/>
  <c r="B71" i="63"/>
  <c r="Q71" i="63"/>
  <c r="U71" i="63"/>
  <c r="AC71" i="63" s="1"/>
  <c r="AD71" i="63" s="1"/>
  <c r="Z71" i="63" s="1"/>
  <c r="Y71" i="63"/>
  <c r="AW71" i="63"/>
  <c r="B72" i="63"/>
  <c r="Q72" i="63"/>
  <c r="U72" i="63"/>
  <c r="AC72" i="63" s="1"/>
  <c r="AD72" i="63" s="1"/>
  <c r="AE72" i="63" s="1"/>
  <c r="X72" i="63"/>
  <c r="Y72" i="63"/>
  <c r="AW72" i="63"/>
  <c r="B73" i="63"/>
  <c r="Q73" i="63"/>
  <c r="U73" i="63"/>
  <c r="AC73" i="63" s="1"/>
  <c r="AD73" i="63" s="1"/>
  <c r="AE73" i="63" s="1"/>
  <c r="Y73" i="63"/>
  <c r="AW73" i="63"/>
  <c r="B74" i="63"/>
  <c r="Q74" i="63"/>
  <c r="U74" i="63"/>
  <c r="AC74" i="63" s="1"/>
  <c r="AD74" i="63" s="1"/>
  <c r="AH74" i="63" s="1"/>
  <c r="AI74" i="63" s="1"/>
  <c r="Y74" i="63"/>
  <c r="AW74" i="63"/>
  <c r="B75" i="63"/>
  <c r="Q75" i="63"/>
  <c r="U75" i="63"/>
  <c r="AC75" i="63" s="1"/>
  <c r="AD75" i="63" s="1"/>
  <c r="Y75" i="63"/>
  <c r="AW75" i="63"/>
  <c r="B76" i="63"/>
  <c r="Q76" i="63"/>
  <c r="U76" i="63"/>
  <c r="AC76" i="63" s="1"/>
  <c r="AD76" i="63" s="1"/>
  <c r="AH76" i="63" s="1"/>
  <c r="AI76" i="63" s="1"/>
  <c r="Y76" i="63"/>
  <c r="AW76" i="63"/>
  <c r="B77" i="63"/>
  <c r="Q77" i="63"/>
  <c r="U77" i="63"/>
  <c r="AC77" i="63" s="1"/>
  <c r="AD77" i="63" s="1"/>
  <c r="Z77" i="63" s="1"/>
  <c r="Y77" i="63"/>
  <c r="AW77" i="63"/>
  <c r="B78" i="63"/>
  <c r="Q78" i="63"/>
  <c r="U78" i="63"/>
  <c r="AC78" i="63" s="1"/>
  <c r="AD78" i="63" s="1"/>
  <c r="X78" i="63"/>
  <c r="Y78" i="63"/>
  <c r="AW78" i="63"/>
  <c r="B79" i="63"/>
  <c r="Q79" i="63"/>
  <c r="U79" i="63"/>
  <c r="AC79" i="63" s="1"/>
  <c r="AD79" i="63" s="1"/>
  <c r="X79" i="63"/>
  <c r="Y79" i="63"/>
  <c r="AW79" i="63"/>
  <c r="B80" i="63"/>
  <c r="Q80" i="63"/>
  <c r="U80" i="63"/>
  <c r="AC80" i="63" s="1"/>
  <c r="AD80" i="63" s="1"/>
  <c r="Y80" i="63"/>
  <c r="AW80" i="63"/>
  <c r="B81" i="63"/>
  <c r="Q81" i="63"/>
  <c r="U81" i="63"/>
  <c r="AC81" i="63" s="1"/>
  <c r="AD81" i="63" s="1"/>
  <c r="Z81" i="63" s="1"/>
  <c r="Y81" i="63"/>
  <c r="AW81" i="63"/>
  <c r="B82" i="63"/>
  <c r="Q82" i="63"/>
  <c r="U82" i="63"/>
  <c r="AC82" i="63" s="1"/>
  <c r="AD82" i="63" s="1"/>
  <c r="Y82" i="63"/>
  <c r="AW82" i="63"/>
  <c r="B83" i="63"/>
  <c r="Q83" i="63"/>
  <c r="U83" i="63"/>
  <c r="AC83" i="63" s="1"/>
  <c r="AD83" i="63" s="1"/>
  <c r="X83" i="63"/>
  <c r="Y83" i="63"/>
  <c r="AW83" i="63"/>
  <c r="B84" i="63"/>
  <c r="Q84" i="63"/>
  <c r="U84" i="63"/>
  <c r="Y84" i="63"/>
  <c r="AC84" i="63"/>
  <c r="AD84" i="63" s="1"/>
  <c r="AW84" i="63"/>
  <c r="B85" i="63"/>
  <c r="Q85" i="63"/>
  <c r="U85" i="63"/>
  <c r="AC85" i="63" s="1"/>
  <c r="AD85" i="63" s="1"/>
  <c r="Y85" i="63"/>
  <c r="AW85" i="63"/>
  <c r="B86" i="63"/>
  <c r="Q86" i="63"/>
  <c r="U86" i="63"/>
  <c r="AC86" i="63" s="1"/>
  <c r="AD86" i="63" s="1"/>
  <c r="X86" i="63"/>
  <c r="Y86" i="63"/>
  <c r="AW86" i="63"/>
  <c r="B87" i="63"/>
  <c r="Q87" i="63"/>
  <c r="U87" i="63"/>
  <c r="AC87" i="63" s="1"/>
  <c r="AD87" i="63" s="1"/>
  <c r="X87" i="63"/>
  <c r="Y87" i="63"/>
  <c r="AW87" i="63"/>
  <c r="B88" i="63"/>
  <c r="Q88" i="63"/>
  <c r="U88" i="63"/>
  <c r="AC88" i="63" s="1"/>
  <c r="AD88" i="63" s="1"/>
  <c r="X88" i="63"/>
  <c r="Y88" i="63"/>
  <c r="AW88" i="63"/>
  <c r="B89" i="63"/>
  <c r="Q89" i="63"/>
  <c r="U89" i="63"/>
  <c r="AC89" i="63" s="1"/>
  <c r="AD89" i="63" s="1"/>
  <c r="X89" i="63"/>
  <c r="Y89" i="63"/>
  <c r="AW89" i="63"/>
  <c r="B90" i="63"/>
  <c r="Q90" i="63"/>
  <c r="U90" i="63"/>
  <c r="AC90" i="63" s="1"/>
  <c r="AD90" i="63" s="1"/>
  <c r="Y90" i="63"/>
  <c r="AW90" i="63"/>
  <c r="B91" i="63"/>
  <c r="Q91" i="63"/>
  <c r="U91" i="63"/>
  <c r="AC91" i="63" s="1"/>
  <c r="AD91" i="63" s="1"/>
  <c r="Y91" i="63"/>
  <c r="AW91" i="63"/>
  <c r="B92" i="63"/>
  <c r="Q92" i="63"/>
  <c r="U92" i="63"/>
  <c r="AC92" i="63" s="1"/>
  <c r="AD92" i="63" s="1"/>
  <c r="Z92" i="63" s="1"/>
  <c r="Y92" i="63"/>
  <c r="AW92" i="63"/>
  <c r="B93" i="63"/>
  <c r="Q93" i="63"/>
  <c r="U93" i="63"/>
  <c r="AC93" i="63" s="1"/>
  <c r="AD93" i="63" s="1"/>
  <c r="AH93" i="63" s="1"/>
  <c r="AI93" i="63" s="1"/>
  <c r="X93" i="63"/>
  <c r="Y93" i="63"/>
  <c r="AW93" i="63"/>
  <c r="B94" i="63"/>
  <c r="Q94" i="63"/>
  <c r="U94" i="63"/>
  <c r="AC94" i="63" s="1"/>
  <c r="AD94" i="63" s="1"/>
  <c r="Z94" i="63" s="1"/>
  <c r="X94" i="63"/>
  <c r="Y94" i="63"/>
  <c r="AW94" i="63"/>
  <c r="B95" i="63"/>
  <c r="Q95" i="63"/>
  <c r="R95" i="63" s="1"/>
  <c r="U95" i="63"/>
  <c r="AC95" i="63" s="1"/>
  <c r="AD95" i="63" s="1"/>
  <c r="Z95" i="63" s="1"/>
  <c r="X95" i="63"/>
  <c r="Y95" i="63"/>
  <c r="AW95" i="63"/>
  <c r="B96" i="63"/>
  <c r="Q96" i="63"/>
  <c r="U96" i="63"/>
  <c r="AC96" i="63" s="1"/>
  <c r="AD96" i="63" s="1"/>
  <c r="X96" i="63"/>
  <c r="Y96" i="63"/>
  <c r="AW96" i="63"/>
  <c r="B97" i="63"/>
  <c r="Q97" i="63"/>
  <c r="U97" i="63"/>
  <c r="AC97" i="63" s="1"/>
  <c r="AD97" i="63" s="1"/>
  <c r="AE97" i="63" s="1"/>
  <c r="Y97" i="63"/>
  <c r="AW97" i="63"/>
  <c r="B98" i="63"/>
  <c r="Q98" i="63"/>
  <c r="U98" i="63"/>
  <c r="AC98" i="63" s="1"/>
  <c r="AD98" i="63" s="1"/>
  <c r="AE98" i="63" s="1"/>
  <c r="Y98" i="63"/>
  <c r="AW98" i="63"/>
  <c r="B99" i="63"/>
  <c r="Q99" i="63"/>
  <c r="U99" i="63"/>
  <c r="AC99" i="63" s="1"/>
  <c r="AD99" i="63" s="1"/>
  <c r="Y99" i="63"/>
  <c r="AW99" i="63"/>
  <c r="B100" i="63"/>
  <c r="Q100" i="63"/>
  <c r="U100" i="63"/>
  <c r="AC100" i="63" s="1"/>
  <c r="AD100" i="63" s="1"/>
  <c r="Z100" i="63" s="1"/>
  <c r="X100" i="63"/>
  <c r="Y100" i="63"/>
  <c r="AW100" i="63"/>
  <c r="B101" i="63"/>
  <c r="Q101" i="63"/>
  <c r="U101" i="63"/>
  <c r="AC101" i="63" s="1"/>
  <c r="AD101" i="63" s="1"/>
  <c r="Y101" i="63"/>
  <c r="AW101" i="63"/>
  <c r="B102" i="63"/>
  <c r="Q102" i="63"/>
  <c r="U102" i="63"/>
  <c r="AC102" i="63" s="1"/>
  <c r="AD102" i="63" s="1"/>
  <c r="X102" i="63"/>
  <c r="Y102" i="63"/>
  <c r="AW102" i="63"/>
  <c r="B103" i="63"/>
  <c r="Q103" i="63"/>
  <c r="U103" i="63"/>
  <c r="AC103" i="63" s="1"/>
  <c r="AD103" i="63" s="1"/>
  <c r="Z103" i="63" s="1"/>
  <c r="Y103" i="63"/>
  <c r="AW103" i="63"/>
  <c r="B104" i="63"/>
  <c r="Q104" i="63"/>
  <c r="U104" i="63"/>
  <c r="AC104" i="63" s="1"/>
  <c r="AD104" i="63" s="1"/>
  <c r="AE104" i="63" s="1"/>
  <c r="Y104" i="63"/>
  <c r="AW104" i="63"/>
  <c r="B105" i="63"/>
  <c r="Q105" i="63"/>
  <c r="U105" i="63"/>
  <c r="AC105" i="63" s="1"/>
  <c r="AD105" i="63" s="1"/>
  <c r="Y105" i="63"/>
  <c r="AW105" i="63"/>
  <c r="B106" i="63"/>
  <c r="Q106" i="63"/>
  <c r="U106" i="63"/>
  <c r="AC106" i="63" s="1"/>
  <c r="AD106" i="63" s="1"/>
  <c r="Y106" i="63"/>
  <c r="AW106" i="63"/>
  <c r="B107" i="63"/>
  <c r="Q107" i="63"/>
  <c r="U107" i="63"/>
  <c r="AC107" i="63" s="1"/>
  <c r="AD107" i="63" s="1"/>
  <c r="AE107" i="63" s="1"/>
  <c r="Y107" i="63"/>
  <c r="AW107" i="63"/>
  <c r="B108" i="63"/>
  <c r="Q108" i="63"/>
  <c r="U108" i="63"/>
  <c r="AC108" i="63" s="1"/>
  <c r="AD108" i="63" s="1"/>
  <c r="Y108" i="63"/>
  <c r="AW108" i="63"/>
  <c r="B109" i="63"/>
  <c r="Q109" i="63"/>
  <c r="U109" i="63"/>
  <c r="AC109" i="63" s="1"/>
  <c r="AD109" i="63" s="1"/>
  <c r="X109" i="63"/>
  <c r="Y109" i="63"/>
  <c r="AW109" i="63"/>
  <c r="B110" i="63"/>
  <c r="Q110" i="63"/>
  <c r="U110" i="63"/>
  <c r="AC110" i="63" s="1"/>
  <c r="AD110" i="63" s="1"/>
  <c r="Y110" i="63"/>
  <c r="AW110" i="63"/>
  <c r="B111" i="63"/>
  <c r="Q111" i="63"/>
  <c r="U111" i="63"/>
  <c r="AC111" i="63" s="1"/>
  <c r="AD111" i="63" s="1"/>
  <c r="AE111" i="63" s="1"/>
  <c r="X111" i="63"/>
  <c r="Y111" i="63"/>
  <c r="AW111" i="63"/>
  <c r="B112" i="63"/>
  <c r="Q112" i="63"/>
  <c r="U112" i="63"/>
  <c r="AC112" i="63" s="1"/>
  <c r="AD112" i="63" s="1"/>
  <c r="AH112" i="63" s="1"/>
  <c r="AI112" i="63" s="1"/>
  <c r="Y112" i="63"/>
  <c r="AW112" i="63"/>
  <c r="B113" i="63"/>
  <c r="Q113" i="63"/>
  <c r="U113" i="63"/>
  <c r="AC113" i="63" s="1"/>
  <c r="AD113" i="63" s="1"/>
  <c r="AH113" i="63" s="1"/>
  <c r="AI113" i="63" s="1"/>
  <c r="Y113" i="63"/>
  <c r="AW113" i="63"/>
  <c r="B114" i="63"/>
  <c r="Q114" i="63"/>
  <c r="U114" i="63"/>
  <c r="AC114" i="63" s="1"/>
  <c r="AD114" i="63" s="1"/>
  <c r="Y114" i="63"/>
  <c r="AW114" i="63"/>
  <c r="B115" i="63"/>
  <c r="Q115" i="63"/>
  <c r="U115" i="63"/>
  <c r="AC115" i="63" s="1"/>
  <c r="AD115" i="63" s="1"/>
  <c r="Y115" i="63"/>
  <c r="AW115" i="63"/>
  <c r="B116" i="63"/>
  <c r="Q116" i="63"/>
  <c r="U116" i="63"/>
  <c r="AC116" i="63" s="1"/>
  <c r="AD116" i="63" s="1"/>
  <c r="Y116" i="63"/>
  <c r="AW116" i="63"/>
  <c r="B117" i="63"/>
  <c r="Q117" i="63"/>
  <c r="U117" i="63"/>
  <c r="AC117" i="63" s="1"/>
  <c r="AD117" i="63" s="1"/>
  <c r="Y117" i="63"/>
  <c r="AW117" i="63"/>
  <c r="B118" i="63"/>
  <c r="Q118" i="63"/>
  <c r="U118" i="63"/>
  <c r="AC118" i="63" s="1"/>
  <c r="AD118" i="63" s="1"/>
  <c r="Z118" i="63" s="1"/>
  <c r="X118" i="63"/>
  <c r="Y118" i="63"/>
  <c r="AW118" i="63"/>
  <c r="B119" i="63"/>
  <c r="Q119" i="63"/>
  <c r="U119" i="63"/>
  <c r="AC119" i="63" s="1"/>
  <c r="AD119" i="63" s="1"/>
  <c r="Y119" i="63"/>
  <c r="AW119" i="63"/>
  <c r="B120" i="63"/>
  <c r="Q120" i="63"/>
  <c r="U120" i="63"/>
  <c r="AC120" i="63" s="1"/>
  <c r="AD120" i="63" s="1"/>
  <c r="Y120" i="63"/>
  <c r="AW120" i="63"/>
  <c r="B121" i="63"/>
  <c r="Q121" i="63"/>
  <c r="U121" i="63"/>
  <c r="AC121" i="63" s="1"/>
  <c r="AD121" i="63" s="1"/>
  <c r="Y121" i="63"/>
  <c r="AW121" i="63"/>
  <c r="B122" i="63"/>
  <c r="Q122" i="63"/>
  <c r="U122" i="63"/>
  <c r="AC122" i="63" s="1"/>
  <c r="AD122" i="63" s="1"/>
  <c r="AH122" i="63" s="1"/>
  <c r="AI122" i="63" s="1"/>
  <c r="Y122" i="63"/>
  <c r="AW122" i="63"/>
  <c r="B123" i="63"/>
  <c r="Q123" i="63"/>
  <c r="U123" i="63"/>
  <c r="AC123" i="63" s="1"/>
  <c r="AD123" i="63" s="1"/>
  <c r="Y123" i="63"/>
  <c r="AW123" i="63"/>
  <c r="B124" i="63"/>
  <c r="Q124" i="63"/>
  <c r="U124" i="63"/>
  <c r="AC124" i="63" s="1"/>
  <c r="AD124" i="63" s="1"/>
  <c r="AH124" i="63" s="1"/>
  <c r="AI124" i="63" s="1"/>
  <c r="Y124" i="63"/>
  <c r="AW124" i="63"/>
  <c r="B125" i="63"/>
  <c r="Q125" i="63"/>
  <c r="U125" i="63"/>
  <c r="AC125" i="63" s="1"/>
  <c r="AD125" i="63" s="1"/>
  <c r="Z125" i="63" s="1"/>
  <c r="Y125" i="63"/>
  <c r="AW125" i="63"/>
  <c r="B126" i="63"/>
  <c r="Q126" i="63"/>
  <c r="U126" i="63"/>
  <c r="AC126" i="63" s="1"/>
  <c r="AD126" i="63" s="1"/>
  <c r="AH126" i="63" s="1"/>
  <c r="AI126" i="63" s="1"/>
  <c r="Y126" i="63"/>
  <c r="AW126" i="63"/>
  <c r="B127" i="63"/>
  <c r="Q127" i="63"/>
  <c r="U127" i="63"/>
  <c r="AC127" i="63" s="1"/>
  <c r="AD127" i="63" s="1"/>
  <c r="AH127" i="63" s="1"/>
  <c r="AI127" i="63" s="1"/>
  <c r="X127" i="63"/>
  <c r="Y127" i="63"/>
  <c r="AW127" i="63"/>
  <c r="B128" i="63"/>
  <c r="Q128" i="63"/>
  <c r="U128" i="63"/>
  <c r="AC128" i="63" s="1"/>
  <c r="AD128" i="63" s="1"/>
  <c r="Y128" i="63"/>
  <c r="AW128" i="63"/>
  <c r="B129" i="63"/>
  <c r="Q129" i="63"/>
  <c r="U129" i="63"/>
  <c r="AC129" i="63" s="1"/>
  <c r="AD129" i="63" s="1"/>
  <c r="Y129" i="63"/>
  <c r="AW129" i="63"/>
  <c r="B130" i="63"/>
  <c r="Q130" i="63"/>
  <c r="U130" i="63"/>
  <c r="AC130" i="63" s="1"/>
  <c r="AD130" i="63" s="1"/>
  <c r="Z130" i="63" s="1"/>
  <c r="Y130" i="63"/>
  <c r="AW130" i="63"/>
  <c r="B131" i="63"/>
  <c r="Q131" i="63"/>
  <c r="U131" i="63"/>
  <c r="AC131" i="63" s="1"/>
  <c r="AD131" i="63" s="1"/>
  <c r="AE131" i="63" s="1"/>
  <c r="Y131" i="63"/>
  <c r="AW131" i="63"/>
  <c r="B132" i="63"/>
  <c r="Q132" i="63"/>
  <c r="U132" i="63"/>
  <c r="AC132" i="63" s="1"/>
  <c r="AD132" i="63" s="1"/>
  <c r="AE132" i="63" s="1"/>
  <c r="X132" i="63"/>
  <c r="Y132" i="63"/>
  <c r="AW132" i="63"/>
  <c r="B133" i="63"/>
  <c r="Q133" i="63"/>
  <c r="U133" i="63"/>
  <c r="AC133" i="63" s="1"/>
  <c r="AD133" i="63" s="1"/>
  <c r="AE133" i="63" s="1"/>
  <c r="Y133" i="63"/>
  <c r="AW133" i="63"/>
  <c r="B134" i="63"/>
  <c r="Q134" i="63"/>
  <c r="U134" i="63"/>
  <c r="AC134" i="63" s="1"/>
  <c r="AD134" i="63" s="1"/>
  <c r="AH134" i="63" s="1"/>
  <c r="AI134" i="63" s="1"/>
  <c r="Y134" i="63"/>
  <c r="AW134" i="63"/>
  <c r="B135" i="63"/>
  <c r="Q135" i="63"/>
  <c r="U135" i="63"/>
  <c r="AC135" i="63" s="1"/>
  <c r="AD135" i="63" s="1"/>
  <c r="AE135" i="63" s="1"/>
  <c r="Y135" i="63"/>
  <c r="AW135" i="63"/>
  <c r="B136" i="63"/>
  <c r="Q136" i="63"/>
  <c r="U136" i="63"/>
  <c r="AC136" i="63" s="1"/>
  <c r="AD136" i="63" s="1"/>
  <c r="X136" i="63"/>
  <c r="Y136" i="63"/>
  <c r="AW136" i="63"/>
  <c r="B137" i="63"/>
  <c r="Q137" i="63"/>
  <c r="U137" i="63"/>
  <c r="AC137" i="63" s="1"/>
  <c r="AD137" i="63" s="1"/>
  <c r="Y137" i="63"/>
  <c r="AW137" i="63"/>
  <c r="B138" i="63"/>
  <c r="Q138" i="63"/>
  <c r="U138" i="63"/>
  <c r="AC138" i="63" s="1"/>
  <c r="AD138" i="63" s="1"/>
  <c r="Y138" i="63"/>
  <c r="AW138" i="63"/>
  <c r="B139" i="63"/>
  <c r="Q139" i="63"/>
  <c r="U139" i="63"/>
  <c r="AC139" i="63" s="1"/>
  <c r="AD139" i="63" s="1"/>
  <c r="Z139" i="63" s="1"/>
  <c r="Y139" i="63"/>
  <c r="AW139" i="63"/>
  <c r="B140" i="63"/>
  <c r="Q140" i="63"/>
  <c r="U140" i="63"/>
  <c r="AC140" i="63" s="1"/>
  <c r="AD140" i="63" s="1"/>
  <c r="Z140" i="63" s="1"/>
  <c r="X140" i="63"/>
  <c r="Y140" i="63"/>
  <c r="AW140" i="63"/>
  <c r="B141" i="63"/>
  <c r="Q141" i="63"/>
  <c r="U141" i="63"/>
  <c r="AC141" i="63" s="1"/>
  <c r="AD141" i="63" s="1"/>
  <c r="Z141" i="63" s="1"/>
  <c r="X141" i="63"/>
  <c r="Y141" i="63"/>
  <c r="AW141" i="63"/>
  <c r="B142" i="63"/>
  <c r="Q142" i="63"/>
  <c r="U142" i="63"/>
  <c r="AC142" i="63" s="1"/>
  <c r="AD142" i="63" s="1"/>
  <c r="Y142" i="63"/>
  <c r="AW142" i="63"/>
  <c r="B143" i="63"/>
  <c r="Q143" i="63"/>
  <c r="U143" i="63"/>
  <c r="AC143" i="63" s="1"/>
  <c r="AD143" i="63" s="1"/>
  <c r="AH143" i="63" s="1"/>
  <c r="AI143" i="63" s="1"/>
  <c r="X143" i="63"/>
  <c r="Y143" i="63"/>
  <c r="AW143" i="63"/>
  <c r="B144" i="63"/>
  <c r="Q144" i="63"/>
  <c r="U144" i="63"/>
  <c r="AC144" i="63" s="1"/>
  <c r="AD144" i="63" s="1"/>
  <c r="X144" i="63"/>
  <c r="Y144" i="63"/>
  <c r="AW144" i="63"/>
  <c r="B145" i="63"/>
  <c r="Q145" i="63"/>
  <c r="U145" i="63"/>
  <c r="AC145" i="63" s="1"/>
  <c r="AD145" i="63" s="1"/>
  <c r="X145" i="63"/>
  <c r="Y145" i="63"/>
  <c r="AW145" i="63"/>
  <c r="B146" i="63"/>
  <c r="Q146" i="63"/>
  <c r="U146" i="63"/>
  <c r="AC146" i="63" s="1"/>
  <c r="AD146" i="63" s="1"/>
  <c r="Z146" i="63" s="1"/>
  <c r="Y146" i="63"/>
  <c r="AW146" i="63"/>
  <c r="B147" i="63"/>
  <c r="Q147" i="63"/>
  <c r="U147" i="63"/>
  <c r="AC147" i="63" s="1"/>
  <c r="AD147" i="63" s="1"/>
  <c r="AE147" i="63" s="1"/>
  <c r="Y147" i="63"/>
  <c r="AW147" i="63"/>
  <c r="B148" i="63"/>
  <c r="Q148" i="63"/>
  <c r="U148" i="63"/>
  <c r="AC148" i="63" s="1"/>
  <c r="AD148" i="63" s="1"/>
  <c r="Z148" i="63" s="1"/>
  <c r="Y148" i="63"/>
  <c r="AW148" i="63"/>
  <c r="B149" i="63"/>
  <c r="Q149" i="63"/>
  <c r="U149" i="63"/>
  <c r="AC149" i="63" s="1"/>
  <c r="AD149" i="63" s="1"/>
  <c r="AE149" i="63" s="1"/>
  <c r="X149" i="63"/>
  <c r="Y149" i="63"/>
  <c r="AW149" i="63"/>
  <c r="B150" i="63"/>
  <c r="Q150" i="63"/>
  <c r="U150" i="63"/>
  <c r="AC150" i="63" s="1"/>
  <c r="AD150" i="63" s="1"/>
  <c r="AE150" i="63" s="1"/>
  <c r="Y150" i="63"/>
  <c r="AW150" i="63"/>
  <c r="B151" i="63"/>
  <c r="Q151" i="63"/>
  <c r="U151" i="63"/>
  <c r="AC151" i="63" s="1"/>
  <c r="AD151" i="63" s="1"/>
  <c r="AE151" i="63" s="1"/>
  <c r="X151" i="63"/>
  <c r="Y151" i="63"/>
  <c r="AW151" i="63"/>
  <c r="B152" i="63"/>
  <c r="Q152" i="63"/>
  <c r="U152" i="63"/>
  <c r="AC152" i="63" s="1"/>
  <c r="AD152" i="63" s="1"/>
  <c r="Y152" i="63"/>
  <c r="AW152" i="63"/>
  <c r="B153" i="63"/>
  <c r="Q153" i="63"/>
  <c r="U153" i="63"/>
  <c r="AC153" i="63" s="1"/>
  <c r="AD153" i="63" s="1"/>
  <c r="AE153" i="63" s="1"/>
  <c r="Y153" i="63"/>
  <c r="AW153" i="63"/>
  <c r="B154" i="63"/>
  <c r="Q154" i="63"/>
  <c r="U154" i="63"/>
  <c r="AC154" i="63" s="1"/>
  <c r="AD154" i="63" s="1"/>
  <c r="Z154" i="63" s="1"/>
  <c r="Y154" i="63"/>
  <c r="AH154" i="63"/>
  <c r="AI154" i="63" s="1"/>
  <c r="AW154" i="63"/>
  <c r="B155" i="63"/>
  <c r="Q155" i="63"/>
  <c r="U155" i="63"/>
  <c r="AC155" i="63" s="1"/>
  <c r="AD155" i="63" s="1"/>
  <c r="X155" i="63"/>
  <c r="Y155" i="63"/>
  <c r="AH155" i="63"/>
  <c r="AI155" i="63" s="1"/>
  <c r="AW155" i="63"/>
  <c r="B156" i="63"/>
  <c r="Q156" i="63"/>
  <c r="U156" i="63"/>
  <c r="AC156" i="63" s="1"/>
  <c r="AD156" i="63" s="1"/>
  <c r="Z156" i="63" s="1"/>
  <c r="Y156" i="63"/>
  <c r="AW156" i="63"/>
  <c r="B157" i="63"/>
  <c r="Q157" i="63"/>
  <c r="U157" i="63"/>
  <c r="AC157" i="63" s="1"/>
  <c r="AD157" i="63" s="1"/>
  <c r="AH157" i="63" s="1"/>
  <c r="AI157" i="63" s="1"/>
  <c r="Y157" i="63"/>
  <c r="AW157" i="63"/>
  <c r="B158" i="63"/>
  <c r="Q158" i="63"/>
  <c r="U158" i="63"/>
  <c r="AC158" i="63" s="1"/>
  <c r="AD158" i="63" s="1"/>
  <c r="AE158" i="63" s="1"/>
  <c r="X158" i="63"/>
  <c r="Y158" i="63"/>
  <c r="AW158" i="63"/>
  <c r="B159" i="63"/>
  <c r="Q159" i="63"/>
  <c r="U159" i="63"/>
  <c r="AC159" i="63" s="1"/>
  <c r="AD159" i="63" s="1"/>
  <c r="Y159" i="63"/>
  <c r="AW159" i="63"/>
  <c r="B160" i="63"/>
  <c r="Q160" i="63"/>
  <c r="U160" i="63"/>
  <c r="AC160" i="63" s="1"/>
  <c r="AD160" i="63" s="1"/>
  <c r="Z160" i="63" s="1"/>
  <c r="Y160" i="63"/>
  <c r="AW160" i="63"/>
  <c r="B161" i="63"/>
  <c r="Q161" i="63"/>
  <c r="U161" i="63"/>
  <c r="AC161" i="63" s="1"/>
  <c r="AD161" i="63" s="1"/>
  <c r="Y161" i="63"/>
  <c r="AW161" i="63"/>
  <c r="B162" i="63"/>
  <c r="Q162" i="63"/>
  <c r="U162" i="63"/>
  <c r="AC162" i="63" s="1"/>
  <c r="AD162" i="63" s="1"/>
  <c r="AE162" i="63" s="1"/>
  <c r="X162" i="63"/>
  <c r="Y162" i="63"/>
  <c r="AW162" i="63"/>
  <c r="B163" i="63"/>
  <c r="Q163" i="63"/>
  <c r="U163" i="63"/>
  <c r="AC163" i="63" s="1"/>
  <c r="AD163" i="63" s="1"/>
  <c r="Y163" i="63"/>
  <c r="AW163" i="63"/>
  <c r="B164" i="63"/>
  <c r="Q164" i="63"/>
  <c r="U164" i="63"/>
  <c r="AC164" i="63" s="1"/>
  <c r="AD164" i="63" s="1"/>
  <c r="Y164" i="63"/>
  <c r="AW164" i="63"/>
  <c r="B165" i="63"/>
  <c r="Q165" i="63"/>
  <c r="U165" i="63"/>
  <c r="AC165" i="63" s="1"/>
  <c r="AD165" i="63" s="1"/>
  <c r="Y165" i="63"/>
  <c r="AW165" i="63"/>
  <c r="B166" i="63"/>
  <c r="Q166" i="63"/>
  <c r="U166" i="63"/>
  <c r="AC166" i="63" s="1"/>
  <c r="AD166" i="63" s="1"/>
  <c r="Y166" i="63"/>
  <c r="AW166" i="63"/>
  <c r="B167" i="63"/>
  <c r="Q167" i="63"/>
  <c r="U167" i="63"/>
  <c r="AC167" i="63" s="1"/>
  <c r="AD167" i="63" s="1"/>
  <c r="X167" i="63"/>
  <c r="Y167" i="63"/>
  <c r="AW167" i="63"/>
  <c r="B168" i="63"/>
  <c r="Q168" i="63"/>
  <c r="U168" i="63"/>
  <c r="AC168" i="63" s="1"/>
  <c r="AD168" i="63" s="1"/>
  <c r="Y168" i="63"/>
  <c r="AW168" i="63"/>
  <c r="B169" i="63"/>
  <c r="Q169" i="63"/>
  <c r="U169" i="63"/>
  <c r="AC169" i="63" s="1"/>
  <c r="AD169" i="63" s="1"/>
  <c r="Y169" i="63"/>
  <c r="AW169" i="63"/>
  <c r="B170" i="63"/>
  <c r="Q170" i="63"/>
  <c r="U170" i="63"/>
  <c r="AC170" i="63" s="1"/>
  <c r="AD170" i="63" s="1"/>
  <c r="AH170" i="63" s="1"/>
  <c r="AI170" i="63" s="1"/>
  <c r="X170" i="63"/>
  <c r="Y170" i="63"/>
  <c r="AW170" i="63"/>
  <c r="B171" i="63"/>
  <c r="Q171" i="63"/>
  <c r="U171" i="63"/>
  <c r="AC171" i="63" s="1"/>
  <c r="AD171" i="63" s="1"/>
  <c r="AE171" i="63" s="1"/>
  <c r="X171" i="63"/>
  <c r="Y171" i="63"/>
  <c r="AW171" i="63"/>
  <c r="B172" i="63"/>
  <c r="Q172" i="63"/>
  <c r="U172" i="63"/>
  <c r="AC172" i="63" s="1"/>
  <c r="AD172" i="63" s="1"/>
  <c r="AE172" i="63" s="1"/>
  <c r="X172" i="63"/>
  <c r="Y172" i="63"/>
  <c r="AW172" i="63"/>
  <c r="B173" i="63"/>
  <c r="Q173" i="63"/>
  <c r="U173" i="63"/>
  <c r="AC173" i="63" s="1"/>
  <c r="AD173" i="63" s="1"/>
  <c r="AE173" i="63" s="1"/>
  <c r="X173" i="63"/>
  <c r="Y173" i="63"/>
  <c r="AW173" i="63"/>
  <c r="B174" i="63"/>
  <c r="Q174" i="63"/>
  <c r="U174" i="63"/>
  <c r="AC174" i="63" s="1"/>
  <c r="AD174" i="63" s="1"/>
  <c r="Y174" i="63"/>
  <c r="AW174" i="63"/>
  <c r="B175" i="63"/>
  <c r="Q175" i="63"/>
  <c r="U175" i="63"/>
  <c r="AC175" i="63" s="1"/>
  <c r="AD175" i="63" s="1"/>
  <c r="X175" i="63"/>
  <c r="Y175" i="63"/>
  <c r="AW175" i="63"/>
  <c r="B176" i="63"/>
  <c r="Q176" i="63"/>
  <c r="U176" i="63"/>
  <c r="AC176" i="63" s="1"/>
  <c r="AD176" i="63" s="1"/>
  <c r="Y176" i="63"/>
  <c r="AW176" i="63"/>
  <c r="B177" i="63"/>
  <c r="Q177" i="63"/>
  <c r="U177" i="63"/>
  <c r="AC177" i="63" s="1"/>
  <c r="AD177" i="63" s="1"/>
  <c r="Y177" i="63"/>
  <c r="AW177" i="63"/>
  <c r="B178" i="63"/>
  <c r="Q178" i="63"/>
  <c r="U178" i="63"/>
  <c r="AC178" i="63" s="1"/>
  <c r="AD178" i="63" s="1"/>
  <c r="Y178" i="63"/>
  <c r="AW178" i="63"/>
  <c r="B179" i="63"/>
  <c r="Q179" i="63"/>
  <c r="U179" i="63"/>
  <c r="AC179" i="63" s="1"/>
  <c r="AD179" i="63" s="1"/>
  <c r="X179" i="63"/>
  <c r="Y179" i="63"/>
  <c r="AW179" i="63"/>
  <c r="B180" i="63"/>
  <c r="Q180" i="63"/>
  <c r="U180" i="63"/>
  <c r="AC180" i="63" s="1"/>
  <c r="AD180" i="63" s="1"/>
  <c r="Y180" i="63"/>
  <c r="AW180" i="63"/>
  <c r="B181" i="63"/>
  <c r="Q181" i="63"/>
  <c r="U181" i="63"/>
  <c r="AC181" i="63" s="1"/>
  <c r="AD181" i="63" s="1"/>
  <c r="Y181" i="63"/>
  <c r="AW181" i="63"/>
  <c r="B182" i="63"/>
  <c r="Q182" i="63"/>
  <c r="Y182" i="63"/>
  <c r="AC182" i="63"/>
  <c r="AD182" i="63" s="1"/>
  <c r="AE182" i="63" s="1"/>
  <c r="AW182" i="63"/>
  <c r="B183" i="63"/>
  <c r="Q183" i="63"/>
  <c r="U183" i="63"/>
  <c r="AC183" i="63" s="1"/>
  <c r="AD183" i="63" s="1"/>
  <c r="AH183" i="63" s="1"/>
  <c r="AI183" i="63" s="1"/>
  <c r="Y183" i="63"/>
  <c r="AW183" i="63"/>
  <c r="B184" i="63"/>
  <c r="Q184" i="63"/>
  <c r="U184" i="63"/>
  <c r="AC184" i="63" s="1"/>
  <c r="AD184" i="63" s="1"/>
  <c r="AE184" i="63" s="1"/>
  <c r="Y184" i="63"/>
  <c r="AW184" i="63"/>
  <c r="B185" i="63"/>
  <c r="Q185" i="63"/>
  <c r="U185" i="63"/>
  <c r="AC185" i="63" s="1"/>
  <c r="AD185" i="63" s="1"/>
  <c r="AH185" i="63" s="1"/>
  <c r="AI185" i="63" s="1"/>
  <c r="Y185" i="63"/>
  <c r="AW185" i="63"/>
  <c r="B186" i="63"/>
  <c r="Q186" i="63"/>
  <c r="U186" i="63"/>
  <c r="AC186" i="63" s="1"/>
  <c r="AD186" i="63" s="1"/>
  <c r="Y186" i="63"/>
  <c r="AW186" i="63"/>
  <c r="B187" i="63"/>
  <c r="Q187" i="63"/>
  <c r="U187" i="63"/>
  <c r="AC187" i="63" s="1"/>
  <c r="AD187" i="63" s="1"/>
  <c r="X187" i="63"/>
  <c r="Y187" i="63"/>
  <c r="AW187" i="63"/>
  <c r="B188" i="63"/>
  <c r="Q188" i="63"/>
  <c r="U188" i="63"/>
  <c r="AC188" i="63" s="1"/>
  <c r="AD188" i="63" s="1"/>
  <c r="AE188" i="63" s="1"/>
  <c r="X188" i="63"/>
  <c r="Y188" i="63"/>
  <c r="AW188" i="63"/>
  <c r="B189" i="63"/>
  <c r="Q189" i="63"/>
  <c r="U189" i="63"/>
  <c r="AC189" i="63" s="1"/>
  <c r="AD189" i="63" s="1"/>
  <c r="X189" i="63"/>
  <c r="Y189" i="63"/>
  <c r="AW189" i="63"/>
  <c r="B190" i="63"/>
  <c r="Q190" i="63"/>
  <c r="U190" i="63"/>
  <c r="AC190" i="63" s="1"/>
  <c r="AD190" i="63" s="1"/>
  <c r="Y190" i="63"/>
  <c r="AW190" i="63"/>
  <c r="B191" i="63"/>
  <c r="Q191" i="63"/>
  <c r="U191" i="63"/>
  <c r="AC191" i="63" s="1"/>
  <c r="AD191" i="63" s="1"/>
  <c r="X191" i="63"/>
  <c r="AA191" i="63" s="1"/>
  <c r="Y191" i="63"/>
  <c r="AW191" i="63"/>
  <c r="B192" i="63"/>
  <c r="Q192" i="63"/>
  <c r="U192" i="63"/>
  <c r="AC192" i="63" s="1"/>
  <c r="AD192" i="63" s="1"/>
  <c r="Y192" i="63"/>
  <c r="AW192" i="63"/>
  <c r="B193" i="63"/>
  <c r="Q193" i="63"/>
  <c r="U193" i="63"/>
  <c r="AC193" i="63" s="1"/>
  <c r="AD193" i="63" s="1"/>
  <c r="Y193" i="63"/>
  <c r="AW193" i="63"/>
  <c r="B194" i="63"/>
  <c r="Q194" i="63"/>
  <c r="U194" i="63"/>
  <c r="AC194" i="63" s="1"/>
  <c r="AD194" i="63" s="1"/>
  <c r="Y194" i="63"/>
  <c r="AW194" i="63"/>
  <c r="B195" i="63"/>
  <c r="Q195" i="63"/>
  <c r="U195" i="63"/>
  <c r="AC195" i="63" s="1"/>
  <c r="AD195" i="63" s="1"/>
  <c r="X195" i="63"/>
  <c r="Y195" i="63"/>
  <c r="AW195" i="63"/>
  <c r="B196" i="63"/>
  <c r="Q196" i="63"/>
  <c r="U196" i="63"/>
  <c r="AC196" i="63" s="1"/>
  <c r="AD196" i="63" s="1"/>
  <c r="Y196" i="63"/>
  <c r="AW196" i="63"/>
  <c r="B197" i="63"/>
  <c r="Q197" i="63"/>
  <c r="U197" i="63"/>
  <c r="AC197" i="63" s="1"/>
  <c r="AD197" i="63" s="1"/>
  <c r="AE197" i="63" s="1"/>
  <c r="X197" i="63"/>
  <c r="Y197" i="63"/>
  <c r="AW197" i="63"/>
  <c r="B198" i="63"/>
  <c r="Q198" i="63"/>
  <c r="U198" i="63"/>
  <c r="AH198" i="63" s="1"/>
  <c r="AI198" i="63" s="1"/>
  <c r="Y198" i="63"/>
  <c r="Z198" i="63"/>
  <c r="AE198" i="63"/>
  <c r="AW198" i="63"/>
  <c r="B199" i="63"/>
  <c r="Q199" i="63"/>
  <c r="U199" i="63"/>
  <c r="AC199" i="63" s="1"/>
  <c r="AD199" i="63" s="1"/>
  <c r="Z199" i="63" s="1"/>
  <c r="Y199" i="63"/>
  <c r="AW199" i="63"/>
  <c r="B200" i="63"/>
  <c r="Q200" i="63"/>
  <c r="U200" i="63"/>
  <c r="AC200" i="63" s="1"/>
  <c r="AD200" i="63" s="1"/>
  <c r="Y200" i="63"/>
  <c r="AW200" i="63"/>
  <c r="B201" i="63"/>
  <c r="Q201" i="63"/>
  <c r="U201" i="63"/>
  <c r="AC201" i="63" s="1"/>
  <c r="AD201" i="63" s="1"/>
  <c r="Y201" i="63"/>
  <c r="AW201" i="63"/>
  <c r="B202" i="63"/>
  <c r="Q202" i="63"/>
  <c r="U202" i="63"/>
  <c r="AC202" i="63" s="1"/>
  <c r="AD202" i="63" s="1"/>
  <c r="Y202" i="63"/>
  <c r="AW202" i="63"/>
  <c r="B203" i="63"/>
  <c r="Q203" i="63"/>
  <c r="U203" i="63"/>
  <c r="AC203" i="63" s="1"/>
  <c r="AD203" i="63" s="1"/>
  <c r="Y203" i="63"/>
  <c r="AW203" i="63"/>
  <c r="B204" i="63"/>
  <c r="Q204" i="63"/>
  <c r="U204" i="63"/>
  <c r="AC204" i="63" s="1"/>
  <c r="AD204" i="63" s="1"/>
  <c r="Y204" i="63"/>
  <c r="AW204" i="63"/>
  <c r="B205" i="63"/>
  <c r="Q205" i="63"/>
  <c r="U205" i="63"/>
  <c r="AC205" i="63" s="1"/>
  <c r="AD205" i="63" s="1"/>
  <c r="AE205" i="63" s="1"/>
  <c r="Y205" i="63"/>
  <c r="AW205" i="63"/>
  <c r="B206" i="63"/>
  <c r="Q206" i="63"/>
  <c r="U206" i="63"/>
  <c r="AC206" i="63" s="1"/>
  <c r="AD206" i="63" s="1"/>
  <c r="Y206" i="63"/>
  <c r="AW206" i="63"/>
  <c r="B207" i="63"/>
  <c r="Q207" i="63"/>
  <c r="U207" i="63"/>
  <c r="AC207" i="63" s="1"/>
  <c r="AD207" i="63" s="1"/>
  <c r="X207" i="63"/>
  <c r="Y207" i="63"/>
  <c r="AW207" i="63"/>
  <c r="B208" i="63"/>
  <c r="Q208" i="63"/>
  <c r="U208" i="63"/>
  <c r="AC208" i="63" s="1"/>
  <c r="AD208" i="63" s="1"/>
  <c r="AE208" i="63" s="1"/>
  <c r="Y208" i="63"/>
  <c r="AW208" i="63"/>
  <c r="B209" i="63"/>
  <c r="Q209" i="63"/>
  <c r="U209" i="63"/>
  <c r="AC209" i="63" s="1"/>
  <c r="AD209" i="63" s="1"/>
  <c r="Y209" i="63"/>
  <c r="AW209" i="63"/>
  <c r="B210" i="63"/>
  <c r="Q210" i="63"/>
  <c r="U210" i="63"/>
  <c r="AC210" i="63" s="1"/>
  <c r="AD210" i="63" s="1"/>
  <c r="Y210" i="63"/>
  <c r="AW210" i="63"/>
  <c r="B211" i="63"/>
  <c r="Q211" i="63"/>
  <c r="U211" i="63"/>
  <c r="AC211" i="63" s="1"/>
  <c r="AD211" i="63" s="1"/>
  <c r="X211" i="63"/>
  <c r="Y211" i="63"/>
  <c r="AW211" i="63"/>
  <c r="B212" i="63"/>
  <c r="Q212" i="63"/>
  <c r="U212" i="63"/>
  <c r="AC212" i="63" s="1"/>
  <c r="AD212" i="63" s="1"/>
  <c r="Y212" i="63"/>
  <c r="AW212" i="63"/>
  <c r="B213" i="63"/>
  <c r="Q213" i="63"/>
  <c r="U213" i="63"/>
  <c r="AC213" i="63" s="1"/>
  <c r="AD213" i="63" s="1"/>
  <c r="X213" i="63"/>
  <c r="Y213" i="63"/>
  <c r="AW213" i="63"/>
  <c r="B214" i="63"/>
  <c r="Q214" i="63"/>
  <c r="U214" i="63"/>
  <c r="AC214" i="63" s="1"/>
  <c r="AD214" i="63" s="1"/>
  <c r="AE214" i="63" s="1"/>
  <c r="Y214" i="63"/>
  <c r="AW214" i="63"/>
  <c r="B215" i="63"/>
  <c r="Q215" i="63"/>
  <c r="U215" i="63"/>
  <c r="AC215" i="63" s="1"/>
  <c r="AD215" i="63" s="1"/>
  <c r="Y215" i="63"/>
  <c r="AW215" i="63"/>
  <c r="B216" i="63"/>
  <c r="Q216" i="63"/>
  <c r="U216" i="63"/>
  <c r="AC216" i="63" s="1"/>
  <c r="AD216" i="63" s="1"/>
  <c r="X216" i="63"/>
  <c r="Y216" i="63"/>
  <c r="AW216" i="63"/>
  <c r="B217" i="63"/>
  <c r="Q217" i="63"/>
  <c r="U217" i="63"/>
  <c r="AC217" i="63" s="1"/>
  <c r="AD217" i="63" s="1"/>
  <c r="AE217" i="63" s="1"/>
  <c r="Y217" i="63"/>
  <c r="AW217" i="63"/>
  <c r="B218" i="63"/>
  <c r="Q218" i="63"/>
  <c r="U218" i="63"/>
  <c r="AC218" i="63" s="1"/>
  <c r="AD218" i="63" s="1"/>
  <c r="X218" i="63"/>
  <c r="Y218" i="63"/>
  <c r="AW218" i="63"/>
  <c r="B219" i="63"/>
  <c r="Q219" i="63"/>
  <c r="U219" i="63"/>
  <c r="AC219" i="63" s="1"/>
  <c r="AD219" i="63" s="1"/>
  <c r="X219" i="63"/>
  <c r="Y219" i="63"/>
  <c r="AW219" i="63"/>
  <c r="B220" i="63"/>
  <c r="Q220" i="63"/>
  <c r="U220" i="63"/>
  <c r="AC220" i="63" s="1"/>
  <c r="AD220" i="63" s="1"/>
  <c r="AH220" i="63" s="1"/>
  <c r="AI220" i="63" s="1"/>
  <c r="X220" i="63"/>
  <c r="Y220" i="63"/>
  <c r="AW220" i="63"/>
  <c r="B221" i="63"/>
  <c r="Q221" i="63"/>
  <c r="U221" i="63"/>
  <c r="AC221" i="63" s="1"/>
  <c r="AD221" i="63" s="1"/>
  <c r="AH221" i="63" s="1"/>
  <c r="AI221" i="63" s="1"/>
  <c r="X221" i="63"/>
  <c r="Y221" i="63"/>
  <c r="AW221" i="63"/>
  <c r="B222" i="63"/>
  <c r="Q222" i="63"/>
  <c r="U222" i="63"/>
  <c r="AC222" i="63" s="1"/>
  <c r="AD222" i="63" s="1"/>
  <c r="Y222" i="63"/>
  <c r="AW222" i="63"/>
  <c r="B223" i="63"/>
  <c r="Q223" i="63"/>
  <c r="U223" i="63"/>
  <c r="AC223" i="63" s="1"/>
  <c r="AD223" i="63" s="1"/>
  <c r="Y223" i="63"/>
  <c r="AW223" i="63"/>
  <c r="B224" i="63"/>
  <c r="Q224" i="63"/>
  <c r="U224" i="63"/>
  <c r="AC224" i="63" s="1"/>
  <c r="AD224" i="63" s="1"/>
  <c r="AH224" i="63" s="1"/>
  <c r="AI224" i="63" s="1"/>
  <c r="Y224" i="63"/>
  <c r="AW224" i="63"/>
  <c r="B225" i="63"/>
  <c r="Q225" i="63"/>
  <c r="U225" i="63"/>
  <c r="AC225" i="63" s="1"/>
  <c r="AD225" i="63" s="1"/>
  <c r="Y225" i="63"/>
  <c r="AW225" i="63"/>
  <c r="B226" i="63"/>
  <c r="Q226" i="63"/>
  <c r="U226" i="63"/>
  <c r="AC226" i="63" s="1"/>
  <c r="AD226" i="63" s="1"/>
  <c r="Y226" i="63"/>
  <c r="AW226" i="63"/>
  <c r="B227" i="63"/>
  <c r="Q227" i="63"/>
  <c r="U227" i="63"/>
  <c r="AC227" i="63" s="1"/>
  <c r="AD227" i="63" s="1"/>
  <c r="AE227" i="63" s="1"/>
  <c r="Y227" i="63"/>
  <c r="AW227" i="63"/>
  <c r="B228" i="63"/>
  <c r="Q228" i="63"/>
  <c r="U228" i="63"/>
  <c r="AC228" i="63" s="1"/>
  <c r="AD228" i="63" s="1"/>
  <c r="Y228" i="63"/>
  <c r="AW228" i="63"/>
  <c r="B229" i="63"/>
  <c r="Q229" i="63"/>
  <c r="U229" i="63"/>
  <c r="AC229" i="63" s="1"/>
  <c r="AD229" i="63" s="1"/>
  <c r="AH229" i="63" s="1"/>
  <c r="AI229" i="63" s="1"/>
  <c r="Y229" i="63"/>
  <c r="AW229" i="63"/>
  <c r="B230" i="63"/>
  <c r="Q230" i="63"/>
  <c r="U230" i="63"/>
  <c r="AC230" i="63" s="1"/>
  <c r="AD230" i="63" s="1"/>
  <c r="AE230" i="63" s="1"/>
  <c r="X230" i="63"/>
  <c r="Y230" i="63"/>
  <c r="AW230" i="63"/>
  <c r="B231" i="63"/>
  <c r="Q231" i="63"/>
  <c r="U231" i="63"/>
  <c r="AC231" i="63" s="1"/>
  <c r="AD231" i="63" s="1"/>
  <c r="X231" i="63"/>
  <c r="Y231" i="63"/>
  <c r="AW231" i="63"/>
  <c r="B232" i="63"/>
  <c r="Q232" i="63"/>
  <c r="U232" i="63"/>
  <c r="AC232" i="63" s="1"/>
  <c r="AD232" i="63" s="1"/>
  <c r="Y232" i="63"/>
  <c r="AW232" i="63"/>
  <c r="B233" i="63"/>
  <c r="Q233" i="63"/>
  <c r="U233" i="63"/>
  <c r="AC233" i="63" s="1"/>
  <c r="AD233" i="63" s="1"/>
  <c r="Y233" i="63"/>
  <c r="AS233" i="63"/>
  <c r="X233" i="63" s="1"/>
  <c r="AW233" i="63"/>
  <c r="B234" i="63"/>
  <c r="Q234" i="63"/>
  <c r="U234" i="63"/>
  <c r="AC234" i="63" s="1"/>
  <c r="AD234" i="63" s="1"/>
  <c r="Y234" i="63"/>
  <c r="AW234" i="63"/>
  <c r="B235" i="63"/>
  <c r="Q235" i="63"/>
  <c r="U235" i="63"/>
  <c r="AC235" i="63" s="1"/>
  <c r="AD235" i="63" s="1"/>
  <c r="Z235" i="63" s="1"/>
  <c r="X235" i="63"/>
  <c r="Y235" i="63"/>
  <c r="AW235" i="63"/>
  <c r="B236" i="63"/>
  <c r="Q236" i="63"/>
  <c r="U236" i="63"/>
  <c r="AC236" i="63" s="1"/>
  <c r="AD236" i="63" s="1"/>
  <c r="X236" i="63"/>
  <c r="Y236" i="63"/>
  <c r="AW236" i="63"/>
  <c r="B237" i="63"/>
  <c r="Q237" i="63"/>
  <c r="U237" i="63"/>
  <c r="AC237" i="63" s="1"/>
  <c r="AD237" i="63" s="1"/>
  <c r="Y237" i="63"/>
  <c r="AW237" i="63"/>
  <c r="B238" i="63"/>
  <c r="Q238" i="63"/>
  <c r="U238" i="63"/>
  <c r="AC238" i="63" s="1"/>
  <c r="AD238" i="63" s="1"/>
  <c r="X238" i="63"/>
  <c r="Y238" i="63"/>
  <c r="AW238" i="63"/>
  <c r="B239" i="63"/>
  <c r="Q239" i="63"/>
  <c r="U239" i="63"/>
  <c r="AC239" i="63" s="1"/>
  <c r="AD239" i="63" s="1"/>
  <c r="AH239" i="63" s="1"/>
  <c r="AI239" i="63" s="1"/>
  <c r="Y239" i="63"/>
  <c r="AW239" i="63"/>
  <c r="B240" i="63"/>
  <c r="Q240" i="63"/>
  <c r="U240" i="63"/>
  <c r="AC240" i="63" s="1"/>
  <c r="AD240" i="63" s="1"/>
  <c r="Z240" i="63" s="1"/>
  <c r="X240" i="63"/>
  <c r="Y240" i="63"/>
  <c r="AW240" i="63"/>
  <c r="B241" i="63"/>
  <c r="Q241" i="63"/>
  <c r="U241" i="63"/>
  <c r="AC241" i="63" s="1"/>
  <c r="AD241" i="63" s="1"/>
  <c r="Y241" i="63"/>
  <c r="AW241" i="63"/>
  <c r="B242" i="63"/>
  <c r="Q242" i="63"/>
  <c r="U242" i="63"/>
  <c r="AC242" i="63" s="1"/>
  <c r="AD242" i="63" s="1"/>
  <c r="Y242" i="63"/>
  <c r="AW242" i="63"/>
  <c r="B243" i="63"/>
  <c r="Q243" i="63"/>
  <c r="U243" i="63"/>
  <c r="AC243" i="63" s="1"/>
  <c r="AD243" i="63" s="1"/>
  <c r="Y243" i="63"/>
  <c r="AW243" i="63"/>
  <c r="B244" i="63"/>
  <c r="Q244" i="63"/>
  <c r="U244" i="63"/>
  <c r="AC244" i="63" s="1"/>
  <c r="AD244" i="63" s="1"/>
  <c r="AE244" i="63" s="1"/>
  <c r="Y244" i="63"/>
  <c r="AW244" i="63"/>
  <c r="B245" i="63"/>
  <c r="Q245" i="63"/>
  <c r="U245" i="63"/>
  <c r="AC245" i="63" s="1"/>
  <c r="AD245" i="63" s="1"/>
  <c r="Z245" i="63" s="1"/>
  <c r="X245" i="63"/>
  <c r="Y245" i="63"/>
  <c r="AW245" i="63"/>
  <c r="B246" i="63"/>
  <c r="Q246" i="63"/>
  <c r="U246" i="63"/>
  <c r="AC246" i="63" s="1"/>
  <c r="AD246" i="63" s="1"/>
  <c r="Y246" i="63"/>
  <c r="AW246" i="63"/>
  <c r="B247" i="63"/>
  <c r="Q247" i="63"/>
  <c r="U247" i="63"/>
  <c r="AC247" i="63" s="1"/>
  <c r="AD247" i="63" s="1"/>
  <c r="AE247" i="63" s="1"/>
  <c r="X247" i="63"/>
  <c r="Y247" i="63"/>
  <c r="AW247" i="63"/>
  <c r="B248" i="63"/>
  <c r="Q248" i="63"/>
  <c r="U248" i="63"/>
  <c r="AC248" i="63" s="1"/>
  <c r="AD248" i="63" s="1"/>
  <c r="Z248" i="63" s="1"/>
  <c r="Y248" i="63"/>
  <c r="AW248" i="63"/>
  <c r="B249" i="63"/>
  <c r="Q249" i="63"/>
  <c r="U249" i="63"/>
  <c r="AC249" i="63" s="1"/>
  <c r="AD249" i="63" s="1"/>
  <c r="Z249" i="63" s="1"/>
  <c r="X249" i="63"/>
  <c r="Y249" i="63"/>
  <c r="AW249" i="63"/>
  <c r="B250" i="63"/>
  <c r="Q250" i="63"/>
  <c r="U250" i="63"/>
  <c r="AC250" i="63" s="1"/>
  <c r="AD250" i="63" s="1"/>
  <c r="X250" i="63"/>
  <c r="Y250" i="63"/>
  <c r="AW250" i="63"/>
  <c r="B251" i="63"/>
  <c r="Q251" i="63"/>
  <c r="U251" i="63"/>
  <c r="AC251" i="63" s="1"/>
  <c r="AD251" i="63" s="1"/>
  <c r="Y251" i="63"/>
  <c r="AW251" i="63"/>
  <c r="B252" i="63"/>
  <c r="Q252" i="63"/>
  <c r="U252" i="63"/>
  <c r="AC252" i="63" s="1"/>
  <c r="AD252" i="63" s="1"/>
  <c r="Z252" i="63" s="1"/>
  <c r="X252" i="63"/>
  <c r="Y252" i="63"/>
  <c r="AW252" i="63"/>
  <c r="B253" i="63"/>
  <c r="Q253" i="63"/>
  <c r="U253" i="63"/>
  <c r="AC253" i="63" s="1"/>
  <c r="AD253" i="63" s="1"/>
  <c r="Y253" i="63"/>
  <c r="AW253" i="63"/>
  <c r="B254" i="63"/>
  <c r="Q254" i="63"/>
  <c r="U254" i="63"/>
  <c r="AC254" i="63" s="1"/>
  <c r="AD254" i="63" s="1"/>
  <c r="X254" i="63"/>
  <c r="Y254" i="63"/>
  <c r="AW254" i="63"/>
  <c r="B255" i="63"/>
  <c r="Q255" i="63"/>
  <c r="U255" i="63"/>
  <c r="AC255" i="63" s="1"/>
  <c r="AD255" i="63" s="1"/>
  <c r="X255" i="63"/>
  <c r="Y255" i="63"/>
  <c r="AW255" i="63"/>
  <c r="B256" i="63"/>
  <c r="Q256" i="63"/>
  <c r="U256" i="63"/>
  <c r="AC256" i="63" s="1"/>
  <c r="AD256" i="63" s="1"/>
  <c r="AH256" i="63" s="1"/>
  <c r="AI256" i="63" s="1"/>
  <c r="X256" i="63"/>
  <c r="Y256" i="63"/>
  <c r="AW256" i="63"/>
  <c r="B257" i="63"/>
  <c r="Q257" i="63"/>
  <c r="U257" i="63"/>
  <c r="AH257" i="63" s="1"/>
  <c r="AI257" i="63" s="1"/>
  <c r="Y257" i="63"/>
  <c r="Z257" i="63"/>
  <c r="AE257" i="63"/>
  <c r="AW257" i="63"/>
  <c r="B258" i="63"/>
  <c r="Q258" i="63"/>
  <c r="U258" i="63"/>
  <c r="AC258" i="63" s="1"/>
  <c r="AD258" i="63" s="1"/>
  <c r="AH258" i="63" s="1"/>
  <c r="AI258" i="63" s="1"/>
  <c r="X258" i="63"/>
  <c r="Y258" i="63"/>
  <c r="AW258" i="63"/>
  <c r="B259" i="63"/>
  <c r="Q259" i="63"/>
  <c r="U259" i="63"/>
  <c r="AC259" i="63" s="1"/>
  <c r="AD259" i="63" s="1"/>
  <c r="X259" i="63"/>
  <c r="Y259" i="63"/>
  <c r="AW259" i="63"/>
  <c r="B260" i="63"/>
  <c r="Q260" i="63"/>
  <c r="U260" i="63"/>
  <c r="AC260" i="63" s="1"/>
  <c r="AD260" i="63" s="1"/>
  <c r="AH260" i="63" s="1"/>
  <c r="AI260" i="63" s="1"/>
  <c r="X260" i="63"/>
  <c r="Y260" i="63"/>
  <c r="AW260" i="63"/>
  <c r="B261" i="63"/>
  <c r="Q261" i="63"/>
  <c r="U261" i="63"/>
  <c r="AC261" i="63" s="1"/>
  <c r="AD261" i="63" s="1"/>
  <c r="AH261" i="63" s="1"/>
  <c r="AI261" i="63" s="1"/>
  <c r="X261" i="63"/>
  <c r="Y261" i="63"/>
  <c r="AW261" i="63"/>
  <c r="B262" i="63"/>
  <c r="Q262" i="63"/>
  <c r="U262" i="63"/>
  <c r="AC262" i="63" s="1"/>
  <c r="AD262" i="63" s="1"/>
  <c r="AE262" i="63" s="1"/>
  <c r="X262" i="63"/>
  <c r="Y262" i="63"/>
  <c r="AW262" i="63"/>
  <c r="B263" i="63"/>
  <c r="Q263" i="63"/>
  <c r="U263" i="63"/>
  <c r="AC263" i="63" s="1"/>
  <c r="AD263" i="63" s="1"/>
  <c r="X263" i="63"/>
  <c r="Y263" i="63"/>
  <c r="AW263" i="63"/>
  <c r="B264" i="63"/>
  <c r="Q264" i="63"/>
  <c r="U264" i="63"/>
  <c r="AC264" i="63" s="1"/>
  <c r="AD264" i="63" s="1"/>
  <c r="X264" i="63"/>
  <c r="Y264" i="63"/>
  <c r="AW264" i="63"/>
  <c r="B265" i="63"/>
  <c r="Q265" i="63"/>
  <c r="U265" i="63"/>
  <c r="AC265" i="63" s="1"/>
  <c r="AD265" i="63" s="1"/>
  <c r="AH265" i="63" s="1"/>
  <c r="AI265" i="63" s="1"/>
  <c r="X265" i="63"/>
  <c r="Y265" i="63"/>
  <c r="AW265" i="63"/>
  <c r="B266" i="63"/>
  <c r="Q266" i="63"/>
  <c r="U266" i="63"/>
  <c r="AC266" i="63" s="1"/>
  <c r="AD266" i="63" s="1"/>
  <c r="AE266" i="63" s="1"/>
  <c r="X266" i="63"/>
  <c r="Y266" i="63"/>
  <c r="AW266" i="63"/>
  <c r="B267" i="63"/>
  <c r="Q267" i="63"/>
  <c r="U267" i="63"/>
  <c r="AH267" i="63" s="1"/>
  <c r="AI267" i="63" s="1"/>
  <c r="Y267" i="63"/>
  <c r="Z267" i="63"/>
  <c r="AE267" i="63"/>
  <c r="AW267" i="63"/>
  <c r="B268" i="63"/>
  <c r="Q268" i="63"/>
  <c r="U268" i="63"/>
  <c r="AC268" i="63" s="1"/>
  <c r="AD268" i="63" s="1"/>
  <c r="X268" i="63"/>
  <c r="Y268" i="63"/>
  <c r="AW268" i="63"/>
  <c r="B269" i="63"/>
  <c r="Q269" i="63"/>
  <c r="U269" i="63"/>
  <c r="AC269" i="63" s="1"/>
  <c r="AD269" i="63" s="1"/>
  <c r="X269" i="63"/>
  <c r="Y269" i="63"/>
  <c r="AW269" i="63"/>
  <c r="B270" i="63"/>
  <c r="Q270" i="63"/>
  <c r="U270" i="63"/>
  <c r="AH270" i="63" s="1"/>
  <c r="AI270" i="63" s="1"/>
  <c r="Y270" i="63"/>
  <c r="Z270" i="63"/>
  <c r="AE270" i="63"/>
  <c r="AW270" i="63"/>
  <c r="B271" i="63"/>
  <c r="Q271" i="63"/>
  <c r="U271" i="63"/>
  <c r="AC271" i="63" s="1"/>
  <c r="AD271" i="63" s="1"/>
  <c r="X271" i="63"/>
  <c r="Y271" i="63"/>
  <c r="AW271" i="63"/>
  <c r="B272" i="63"/>
  <c r="Q272" i="63"/>
  <c r="U272" i="63"/>
  <c r="AC272" i="63" s="1"/>
  <c r="AD272" i="63" s="1"/>
  <c r="X272" i="63"/>
  <c r="Y272" i="63"/>
  <c r="AW272" i="63"/>
  <c r="B273" i="63"/>
  <c r="Q273" i="63"/>
  <c r="U273" i="63"/>
  <c r="AC273" i="63" s="1"/>
  <c r="AD273" i="63" s="1"/>
  <c r="X273" i="63"/>
  <c r="Y273" i="63"/>
  <c r="AW273" i="63"/>
  <c r="B274" i="63"/>
  <c r="Q274" i="63"/>
  <c r="U274" i="63"/>
  <c r="AC274" i="63" s="1"/>
  <c r="AD274" i="63" s="1"/>
  <c r="X274" i="63"/>
  <c r="Y274" i="63"/>
  <c r="AW274" i="63"/>
  <c r="B275" i="63"/>
  <c r="Q275" i="63"/>
  <c r="U275" i="63"/>
  <c r="AC275" i="63" s="1"/>
  <c r="AD275" i="63" s="1"/>
  <c r="X275" i="63"/>
  <c r="Y275" i="63"/>
  <c r="AW275" i="63"/>
  <c r="B276" i="63"/>
  <c r="Q276" i="63"/>
  <c r="U276" i="63"/>
  <c r="AC276" i="63" s="1"/>
  <c r="AD276" i="63" s="1"/>
  <c r="X276" i="63"/>
  <c r="Y276" i="63"/>
  <c r="AW276" i="63"/>
  <c r="B277" i="63"/>
  <c r="Q277" i="63"/>
  <c r="U277" i="63"/>
  <c r="AC277" i="63" s="1"/>
  <c r="AD277" i="63" s="1"/>
  <c r="Y277" i="63"/>
  <c r="AW277" i="63"/>
  <c r="B278" i="63"/>
  <c r="Q278" i="63"/>
  <c r="U278" i="63"/>
  <c r="AC278" i="63" s="1"/>
  <c r="AD278" i="63" s="1"/>
  <c r="Z278" i="63" s="1"/>
  <c r="Y278" i="63"/>
  <c r="AW278" i="63"/>
  <c r="B279" i="63"/>
  <c r="Q279" i="63"/>
  <c r="U279" i="63"/>
  <c r="AC279" i="63" s="1"/>
  <c r="AD279" i="63" s="1"/>
  <c r="Y279" i="63"/>
  <c r="AW279" i="63"/>
  <c r="B280" i="63"/>
  <c r="Q280" i="63"/>
  <c r="U280" i="63"/>
  <c r="AC280" i="63" s="1"/>
  <c r="AD280" i="63" s="1"/>
  <c r="Y280" i="63"/>
  <c r="AW280" i="63"/>
  <c r="B281" i="63"/>
  <c r="Q281" i="63"/>
  <c r="U281" i="63"/>
  <c r="AC281" i="63" s="1"/>
  <c r="AD281" i="63" s="1"/>
  <c r="AH281" i="63" s="1"/>
  <c r="AI281" i="63" s="1"/>
  <c r="Y281" i="63"/>
  <c r="AW281" i="63"/>
  <c r="B282" i="63"/>
  <c r="Q282" i="63"/>
  <c r="U282" i="63"/>
  <c r="AC282" i="63" s="1"/>
  <c r="AD282" i="63" s="1"/>
  <c r="AE282" i="63" s="1"/>
  <c r="Y282" i="63"/>
  <c r="AW282" i="63"/>
  <c r="B283" i="63"/>
  <c r="Q283" i="63"/>
  <c r="U283" i="63"/>
  <c r="AC283" i="63" s="1"/>
  <c r="AD283" i="63" s="1"/>
  <c r="Y283" i="63"/>
  <c r="AW283" i="63"/>
  <c r="B284" i="63"/>
  <c r="Q284" i="63"/>
  <c r="U284" i="63"/>
  <c r="AH284" i="63" s="1"/>
  <c r="AI284" i="63" s="1"/>
  <c r="Y284" i="63"/>
  <c r="Z284" i="63"/>
  <c r="AE284" i="63"/>
  <c r="AW284" i="63"/>
  <c r="B285" i="63"/>
  <c r="Q285" i="63"/>
  <c r="U285" i="63"/>
  <c r="AC285" i="63" s="1"/>
  <c r="AD285" i="63" s="1"/>
  <c r="X285" i="63"/>
  <c r="Y285" i="63"/>
  <c r="AW285" i="63"/>
  <c r="B286" i="63"/>
  <c r="Q286" i="63"/>
  <c r="U286" i="63"/>
  <c r="AC286" i="63" s="1"/>
  <c r="AD286" i="63" s="1"/>
  <c r="Y286" i="63"/>
  <c r="AW286" i="63"/>
  <c r="B287" i="63"/>
  <c r="Q287" i="63"/>
  <c r="U287" i="63"/>
  <c r="AC287" i="63" s="1"/>
  <c r="AD287" i="63" s="1"/>
  <c r="Y287" i="63"/>
  <c r="AW287" i="63"/>
  <c r="B288" i="63"/>
  <c r="Q288" i="63"/>
  <c r="U288" i="63"/>
  <c r="AC288" i="63" s="1"/>
  <c r="AD288" i="63" s="1"/>
  <c r="Y288" i="63"/>
  <c r="AW288" i="63"/>
  <c r="B289" i="63"/>
  <c r="Q289" i="63"/>
  <c r="U289" i="63"/>
  <c r="AC289" i="63" s="1"/>
  <c r="AD289" i="63" s="1"/>
  <c r="Y289" i="63"/>
  <c r="AW289" i="63"/>
  <c r="B290" i="63"/>
  <c r="Q290" i="63"/>
  <c r="U290" i="63"/>
  <c r="AC290" i="63" s="1"/>
  <c r="AD290" i="63" s="1"/>
  <c r="Z290" i="63" s="1"/>
  <c r="Y290" i="63"/>
  <c r="AW290" i="63"/>
  <c r="B291" i="63"/>
  <c r="Q291" i="63"/>
  <c r="U291" i="63"/>
  <c r="AC291" i="63" s="1"/>
  <c r="AD291" i="63" s="1"/>
  <c r="Y291" i="63"/>
  <c r="AW291" i="63"/>
  <c r="B292" i="63"/>
  <c r="Q292" i="63"/>
  <c r="U292" i="63"/>
  <c r="AC292" i="63" s="1"/>
  <c r="AD292" i="63" s="1"/>
  <c r="X292" i="63"/>
  <c r="Y292" i="63"/>
  <c r="AW292" i="63"/>
  <c r="B293" i="63"/>
  <c r="Q293" i="63"/>
  <c r="U293" i="63"/>
  <c r="AC293" i="63" s="1"/>
  <c r="AD293" i="63" s="1"/>
  <c r="Z293" i="63" s="1"/>
  <c r="Y293" i="63"/>
  <c r="AW293" i="63"/>
  <c r="B294" i="63"/>
  <c r="Q294" i="63"/>
  <c r="U294" i="63"/>
  <c r="AC294" i="63" s="1"/>
  <c r="AD294" i="63" s="1"/>
  <c r="Y294" i="63"/>
  <c r="AW294" i="63"/>
  <c r="B295" i="63"/>
  <c r="Q295" i="63"/>
  <c r="U295" i="63"/>
  <c r="AC295" i="63" s="1"/>
  <c r="AD295" i="63" s="1"/>
  <c r="Y295" i="63"/>
  <c r="AW295" i="63"/>
  <c r="B296" i="63"/>
  <c r="Q296" i="63"/>
  <c r="U296" i="63"/>
  <c r="AC296" i="63" s="1"/>
  <c r="AD296" i="63" s="1"/>
  <c r="AE296" i="63" s="1"/>
  <c r="Y296" i="63"/>
  <c r="AW296" i="63"/>
  <c r="B297" i="63"/>
  <c r="Q297" i="63"/>
  <c r="U297" i="63"/>
  <c r="AC297" i="63" s="1"/>
  <c r="AD297" i="63" s="1"/>
  <c r="X297" i="63"/>
  <c r="Y297" i="63"/>
  <c r="AW297" i="63"/>
  <c r="B298" i="63"/>
  <c r="Q298" i="63"/>
  <c r="U298" i="63"/>
  <c r="AC298" i="63" s="1"/>
  <c r="AD298" i="63" s="1"/>
  <c r="Y298" i="63"/>
  <c r="AW298" i="63"/>
  <c r="B299" i="63"/>
  <c r="Q299" i="63"/>
  <c r="U299" i="63"/>
  <c r="AC299" i="63" s="1"/>
  <c r="AD299" i="63" s="1"/>
  <c r="Y299" i="63"/>
  <c r="AW299" i="63"/>
  <c r="B300" i="63"/>
  <c r="Q300" i="63"/>
  <c r="U300" i="63"/>
  <c r="AC300" i="63" s="1"/>
  <c r="AD300" i="63" s="1"/>
  <c r="Y300" i="63"/>
  <c r="AW300" i="63"/>
  <c r="B301" i="63"/>
  <c r="Q301" i="63"/>
  <c r="U301" i="63"/>
  <c r="AC301" i="63" s="1"/>
  <c r="AD301" i="63" s="1"/>
  <c r="Y301" i="63"/>
  <c r="AW301" i="63"/>
  <c r="B302" i="63"/>
  <c r="Q302" i="63"/>
  <c r="U302" i="63"/>
  <c r="AC302" i="63" s="1"/>
  <c r="AD302" i="63" s="1"/>
  <c r="Y302" i="63"/>
  <c r="AW302" i="63"/>
  <c r="B303" i="63"/>
  <c r="Q303" i="63"/>
  <c r="U303" i="63"/>
  <c r="AC303" i="63" s="1"/>
  <c r="AD303" i="63" s="1"/>
  <c r="Y303" i="63"/>
  <c r="AW303" i="63"/>
  <c r="B304" i="63"/>
  <c r="Q304" i="63"/>
  <c r="U304" i="63"/>
  <c r="AC304" i="63" s="1"/>
  <c r="AD304" i="63" s="1"/>
  <c r="AH304" i="63" s="1"/>
  <c r="AI304" i="63" s="1"/>
  <c r="X304" i="63"/>
  <c r="Y304" i="63"/>
  <c r="AW304" i="63"/>
  <c r="B305" i="63"/>
  <c r="Q305" i="63"/>
  <c r="U305" i="63"/>
  <c r="AC305" i="63" s="1"/>
  <c r="AD305" i="63" s="1"/>
  <c r="X305" i="63"/>
  <c r="Y305" i="63"/>
  <c r="AW305" i="63"/>
  <c r="B306" i="63"/>
  <c r="Q306" i="63"/>
  <c r="U306" i="63"/>
  <c r="AC306" i="63" s="1"/>
  <c r="AD306" i="63" s="1"/>
  <c r="Y306" i="63"/>
  <c r="AW306" i="63"/>
  <c r="B307" i="63"/>
  <c r="Q307" i="63"/>
  <c r="U307" i="63"/>
  <c r="AC307" i="63" s="1"/>
  <c r="AD307" i="63" s="1"/>
  <c r="Z307" i="63" s="1"/>
  <c r="Y307" i="63"/>
  <c r="AW307" i="63"/>
  <c r="B308" i="63"/>
  <c r="Q308" i="63"/>
  <c r="U308" i="63"/>
  <c r="AC308" i="63" s="1"/>
  <c r="AD308" i="63" s="1"/>
  <c r="Y308" i="63"/>
  <c r="AW308" i="63"/>
  <c r="B309" i="63"/>
  <c r="Q309" i="63"/>
  <c r="U309" i="63"/>
  <c r="AH309" i="63" s="1"/>
  <c r="AI309" i="63" s="1"/>
  <c r="Y309" i="63"/>
  <c r="Z309" i="63"/>
  <c r="AE309" i="63"/>
  <c r="AW309" i="63"/>
  <c r="B310" i="63"/>
  <c r="Q310" i="63"/>
  <c r="U310" i="63"/>
  <c r="AC310" i="63" s="1"/>
  <c r="AD310" i="63" s="1"/>
  <c r="AH310" i="63" s="1"/>
  <c r="AI310" i="63" s="1"/>
  <c r="X310" i="63"/>
  <c r="Y310" i="63"/>
  <c r="AW310" i="63"/>
  <c r="B311" i="63"/>
  <c r="Q311" i="63"/>
  <c r="U311" i="63"/>
  <c r="AC311" i="63" s="1"/>
  <c r="AD311" i="63" s="1"/>
  <c r="Y311" i="63"/>
  <c r="AW311" i="63"/>
  <c r="B312" i="63"/>
  <c r="Q312" i="63"/>
  <c r="U312" i="63"/>
  <c r="AC312" i="63" s="1"/>
  <c r="AD312" i="63" s="1"/>
  <c r="X312" i="63"/>
  <c r="Y312" i="63"/>
  <c r="AW312" i="63"/>
  <c r="B313" i="63"/>
  <c r="Q313" i="63"/>
  <c r="U313" i="63"/>
  <c r="AC313" i="63" s="1"/>
  <c r="AD313" i="63" s="1"/>
  <c r="AE313" i="63" s="1"/>
  <c r="Y313" i="63"/>
  <c r="AW313" i="63"/>
  <c r="B314" i="63"/>
  <c r="Q314" i="63"/>
  <c r="U314" i="63"/>
  <c r="AC314" i="63" s="1"/>
  <c r="AD314" i="63" s="1"/>
  <c r="X314" i="63"/>
  <c r="Y314" i="63"/>
  <c r="AW314" i="63"/>
  <c r="B315" i="63"/>
  <c r="Q315" i="63"/>
  <c r="U315" i="63"/>
  <c r="AC315" i="63" s="1"/>
  <c r="AD315" i="63" s="1"/>
  <c r="Y315" i="63"/>
  <c r="AW315" i="63"/>
  <c r="B316" i="63"/>
  <c r="Q316" i="63"/>
  <c r="U316" i="63"/>
  <c r="AC316" i="63" s="1"/>
  <c r="AD316" i="63" s="1"/>
  <c r="Y316" i="63"/>
  <c r="AW316" i="63"/>
  <c r="B317" i="63"/>
  <c r="Q317" i="63"/>
  <c r="U317" i="63"/>
  <c r="AC317" i="63" s="1"/>
  <c r="AD317" i="63" s="1"/>
  <c r="AH317" i="63" s="1"/>
  <c r="AI317" i="63" s="1"/>
  <c r="Y317" i="63"/>
  <c r="AW317" i="63"/>
  <c r="B318" i="63"/>
  <c r="Q318" i="63"/>
  <c r="U318" i="63"/>
  <c r="AC318" i="63" s="1"/>
  <c r="AD318" i="63" s="1"/>
  <c r="Y318" i="63"/>
  <c r="AW318" i="63"/>
  <c r="B319" i="63"/>
  <c r="Q319" i="63"/>
  <c r="U319" i="63"/>
  <c r="AC319" i="63" s="1"/>
  <c r="AD319" i="63" s="1"/>
  <c r="Y319" i="63"/>
  <c r="AW319" i="63"/>
  <c r="B320" i="63"/>
  <c r="Q320" i="63"/>
  <c r="U320" i="63"/>
  <c r="AC320" i="63" s="1"/>
  <c r="AD320" i="63" s="1"/>
  <c r="X320" i="63"/>
  <c r="Y320" i="63"/>
  <c r="AW320" i="63"/>
  <c r="B321" i="63"/>
  <c r="Q321" i="63"/>
  <c r="U321" i="63"/>
  <c r="AC321" i="63" s="1"/>
  <c r="AD321" i="63" s="1"/>
  <c r="Y321" i="63"/>
  <c r="AW321" i="63"/>
  <c r="B322" i="63"/>
  <c r="Q322" i="63"/>
  <c r="U322" i="63"/>
  <c r="AC322" i="63" s="1"/>
  <c r="AD322" i="63" s="1"/>
  <c r="X322" i="63"/>
  <c r="Y322" i="63"/>
  <c r="AW322" i="63"/>
  <c r="AS500" i="75"/>
  <c r="AT500" i="75" s="1"/>
  <c r="AN500" i="75"/>
  <c r="AF500" i="75"/>
  <c r="AC500" i="75"/>
  <c r="AS499" i="75"/>
  <c r="AT499" i="75" s="1"/>
  <c r="AN499" i="75"/>
  <c r="AF499" i="75"/>
  <c r="AC499" i="75"/>
  <c r="AS498" i="75"/>
  <c r="AT498" i="75" s="1"/>
  <c r="AN498" i="75"/>
  <c r="AF498" i="75"/>
  <c r="AC498" i="75"/>
  <c r="AS497" i="75"/>
  <c r="AT497" i="75" s="1"/>
  <c r="AN497" i="75"/>
  <c r="AF497" i="75"/>
  <c r="AC497" i="75"/>
  <c r="AS496" i="75"/>
  <c r="AT496" i="75" s="1"/>
  <c r="AN496" i="75"/>
  <c r="AF496" i="75"/>
  <c r="AC496" i="75"/>
  <c r="AS495" i="75"/>
  <c r="AT495" i="75" s="1"/>
  <c r="AN495" i="75"/>
  <c r="AF495" i="75"/>
  <c r="AC495" i="75"/>
  <c r="AS494" i="75"/>
  <c r="AT494" i="75" s="1"/>
  <c r="AN494" i="75"/>
  <c r="AF494" i="75"/>
  <c r="AC494" i="75"/>
  <c r="AS493" i="75"/>
  <c r="AT493" i="75" s="1"/>
  <c r="AN493" i="75"/>
  <c r="AF493" i="75"/>
  <c r="AC493" i="75"/>
  <c r="AS492" i="75"/>
  <c r="AT492" i="75" s="1"/>
  <c r="AN492" i="75"/>
  <c r="AF492" i="75"/>
  <c r="AC492" i="75"/>
  <c r="AS491" i="75"/>
  <c r="AT491" i="75" s="1"/>
  <c r="AN491" i="75"/>
  <c r="AF491" i="75"/>
  <c r="AC491" i="75"/>
  <c r="AS490" i="75"/>
  <c r="AT490" i="75" s="1"/>
  <c r="AN490" i="75"/>
  <c r="AF490" i="75"/>
  <c r="AC490" i="75"/>
  <c r="AS489" i="75"/>
  <c r="AT489" i="75" s="1"/>
  <c r="AN489" i="75"/>
  <c r="AF489" i="75"/>
  <c r="AC489" i="75"/>
  <c r="AS488" i="75"/>
  <c r="AT488" i="75" s="1"/>
  <c r="AN488" i="75"/>
  <c r="AF488" i="75"/>
  <c r="AC488" i="75"/>
  <c r="AS487" i="75"/>
  <c r="AT487" i="75" s="1"/>
  <c r="AN487" i="75"/>
  <c r="AF487" i="75"/>
  <c r="AC487" i="75"/>
  <c r="AS486" i="75"/>
  <c r="AT486" i="75" s="1"/>
  <c r="AN486" i="75"/>
  <c r="AF486" i="75"/>
  <c r="AC486" i="75"/>
  <c r="AS485" i="75"/>
  <c r="AT485" i="75" s="1"/>
  <c r="AN485" i="75"/>
  <c r="AF485" i="75"/>
  <c r="AC485" i="75"/>
  <c r="AS484" i="75"/>
  <c r="AT484" i="75" s="1"/>
  <c r="AN484" i="75"/>
  <c r="AF484" i="75"/>
  <c r="AC484" i="75"/>
  <c r="AS483" i="75"/>
  <c r="AT483" i="75" s="1"/>
  <c r="AN483" i="75"/>
  <c r="AF483" i="75"/>
  <c r="AC483" i="75"/>
  <c r="AS482" i="75"/>
  <c r="AT482" i="75" s="1"/>
  <c r="AN482" i="75"/>
  <c r="AF482" i="75"/>
  <c r="AC482" i="75"/>
  <c r="AS481" i="75"/>
  <c r="AT481" i="75" s="1"/>
  <c r="AN481" i="75"/>
  <c r="AF481" i="75"/>
  <c r="AC481" i="75"/>
  <c r="AS480" i="75"/>
  <c r="AT480" i="75" s="1"/>
  <c r="AN480" i="75"/>
  <c r="AF480" i="75"/>
  <c r="AC480" i="75"/>
  <c r="AS479" i="75"/>
  <c r="AT479" i="75" s="1"/>
  <c r="AN479" i="75"/>
  <c r="AF479" i="75"/>
  <c r="AC479" i="75"/>
  <c r="AS478" i="75"/>
  <c r="AT478" i="75" s="1"/>
  <c r="AN478" i="75"/>
  <c r="AF478" i="75"/>
  <c r="AC478" i="75"/>
  <c r="AS477" i="75"/>
  <c r="AT477" i="75" s="1"/>
  <c r="AN477" i="75"/>
  <c r="AF477" i="75"/>
  <c r="AC477" i="75"/>
  <c r="AS476" i="75"/>
  <c r="AT476" i="75" s="1"/>
  <c r="AN476" i="75"/>
  <c r="AF476" i="75"/>
  <c r="AC476" i="75"/>
  <c r="AS475" i="75"/>
  <c r="AT475" i="75" s="1"/>
  <c r="AN475" i="75"/>
  <c r="AF475" i="75"/>
  <c r="AC475" i="75"/>
  <c r="AT474" i="75"/>
  <c r="AS474" i="75"/>
  <c r="AN474" i="75"/>
  <c r="AF474" i="75"/>
  <c r="AC474" i="75"/>
  <c r="AS473" i="75"/>
  <c r="AT473" i="75" s="1"/>
  <c r="AN473" i="75"/>
  <c r="AF473" i="75"/>
  <c r="AC473" i="75"/>
  <c r="AS472" i="75"/>
  <c r="AT472" i="75" s="1"/>
  <c r="AN472" i="75"/>
  <c r="AF472" i="75"/>
  <c r="AC472" i="75"/>
  <c r="AS471" i="75"/>
  <c r="AT471" i="75" s="1"/>
  <c r="AN471" i="75"/>
  <c r="AF471" i="75"/>
  <c r="AC471" i="75"/>
  <c r="AS470" i="75"/>
  <c r="AT470" i="75" s="1"/>
  <c r="AN470" i="75"/>
  <c r="AF470" i="75"/>
  <c r="AC470" i="75"/>
  <c r="AS469" i="75"/>
  <c r="AT469" i="75" s="1"/>
  <c r="AN469" i="75"/>
  <c r="AF469" i="75"/>
  <c r="AC469" i="75"/>
  <c r="AS468" i="75"/>
  <c r="AT468" i="75" s="1"/>
  <c r="AN468" i="75"/>
  <c r="AF468" i="75"/>
  <c r="AC468" i="75"/>
  <c r="AS467" i="75"/>
  <c r="AT467" i="75" s="1"/>
  <c r="AN467" i="75"/>
  <c r="AF467" i="75"/>
  <c r="AC467" i="75"/>
  <c r="AS466" i="75"/>
  <c r="AT466" i="75" s="1"/>
  <c r="AN466" i="75"/>
  <c r="AF466" i="75"/>
  <c r="AC466" i="75"/>
  <c r="AS465" i="75"/>
  <c r="AT465" i="75" s="1"/>
  <c r="AN465" i="75"/>
  <c r="AF465" i="75"/>
  <c r="AC465" i="75"/>
  <c r="AS464" i="75"/>
  <c r="AT464" i="75" s="1"/>
  <c r="AN464" i="75"/>
  <c r="AF464" i="75"/>
  <c r="AC464" i="75"/>
  <c r="AS463" i="75"/>
  <c r="AT463" i="75" s="1"/>
  <c r="AN463" i="75"/>
  <c r="AF463" i="75"/>
  <c r="AC463" i="75"/>
  <c r="AS462" i="75"/>
  <c r="AT462" i="75" s="1"/>
  <c r="AN462" i="75"/>
  <c r="AF462" i="75"/>
  <c r="AC462" i="75"/>
  <c r="AS461" i="75"/>
  <c r="AT461" i="75" s="1"/>
  <c r="AN461" i="75"/>
  <c r="AF461" i="75"/>
  <c r="AC461" i="75"/>
  <c r="AS460" i="75"/>
  <c r="AT460" i="75" s="1"/>
  <c r="AN460" i="75"/>
  <c r="AF460" i="75"/>
  <c r="AC460" i="75"/>
  <c r="AS459" i="75"/>
  <c r="AT459" i="75" s="1"/>
  <c r="AN459" i="75"/>
  <c r="AF459" i="75"/>
  <c r="AC459" i="75"/>
  <c r="AS458" i="75"/>
  <c r="AT458" i="75" s="1"/>
  <c r="AN458" i="75"/>
  <c r="AF458" i="75"/>
  <c r="AC458" i="75"/>
  <c r="AS457" i="75"/>
  <c r="AT457" i="75" s="1"/>
  <c r="AN457" i="75"/>
  <c r="AF457" i="75"/>
  <c r="AC457" i="75"/>
  <c r="AS456" i="75"/>
  <c r="AT456" i="75" s="1"/>
  <c r="AN456" i="75"/>
  <c r="AF456" i="75"/>
  <c r="AC456" i="75"/>
  <c r="AS455" i="75"/>
  <c r="AT455" i="75" s="1"/>
  <c r="AN455" i="75"/>
  <c r="AF455" i="75"/>
  <c r="AC455" i="75"/>
  <c r="AS454" i="75"/>
  <c r="AT454" i="75" s="1"/>
  <c r="AN454" i="75"/>
  <c r="AF454" i="75"/>
  <c r="AC454" i="75"/>
  <c r="AS453" i="75"/>
  <c r="AT453" i="75" s="1"/>
  <c r="AN453" i="75"/>
  <c r="AF453" i="75"/>
  <c r="AC453" i="75"/>
  <c r="AS452" i="75"/>
  <c r="AT452" i="75" s="1"/>
  <c r="AN452" i="75"/>
  <c r="AF452" i="75"/>
  <c r="AC452" i="75"/>
  <c r="AS451" i="75"/>
  <c r="AT451" i="75" s="1"/>
  <c r="AN451" i="75"/>
  <c r="AF451" i="75"/>
  <c r="AC451" i="75"/>
  <c r="AS450" i="75"/>
  <c r="AT450" i="75" s="1"/>
  <c r="AN450" i="75"/>
  <c r="AF450" i="75"/>
  <c r="AC450" i="75"/>
  <c r="AS449" i="75"/>
  <c r="AT449" i="75" s="1"/>
  <c r="AN449" i="75"/>
  <c r="AF449" i="75"/>
  <c r="AC449" i="75"/>
  <c r="AS448" i="75"/>
  <c r="AT448" i="75" s="1"/>
  <c r="AN448" i="75"/>
  <c r="AF448" i="75"/>
  <c r="AC448" i="75"/>
  <c r="AS447" i="75"/>
  <c r="AT447" i="75" s="1"/>
  <c r="AN447" i="75"/>
  <c r="AF447" i="75"/>
  <c r="AC447" i="75"/>
  <c r="AS446" i="75"/>
  <c r="AT446" i="75" s="1"/>
  <c r="AN446" i="75"/>
  <c r="AF446" i="75"/>
  <c r="AC446" i="75"/>
  <c r="AS445" i="75"/>
  <c r="AT445" i="75" s="1"/>
  <c r="AN445" i="75"/>
  <c r="AF445" i="75"/>
  <c r="AC445" i="75"/>
  <c r="AS444" i="75"/>
  <c r="AT444" i="75" s="1"/>
  <c r="AN444" i="75"/>
  <c r="AF444" i="75"/>
  <c r="AC444" i="75"/>
  <c r="AS443" i="75"/>
  <c r="AT443" i="75" s="1"/>
  <c r="AN443" i="75"/>
  <c r="AF443" i="75"/>
  <c r="AC443" i="75"/>
  <c r="AS442" i="75"/>
  <c r="AT442" i="75" s="1"/>
  <c r="AN442" i="75"/>
  <c r="AF442" i="75"/>
  <c r="AC442" i="75"/>
  <c r="AS441" i="75"/>
  <c r="AT441" i="75" s="1"/>
  <c r="AN441" i="75"/>
  <c r="AF441" i="75"/>
  <c r="AC441" i="75"/>
  <c r="AS440" i="75"/>
  <c r="AT440" i="75" s="1"/>
  <c r="AN440" i="75"/>
  <c r="AF440" i="75"/>
  <c r="AC440" i="75"/>
  <c r="AS439" i="75"/>
  <c r="AT439" i="75" s="1"/>
  <c r="AN439" i="75"/>
  <c r="AF439" i="75"/>
  <c r="AC439" i="75"/>
  <c r="AS438" i="75"/>
  <c r="AT438" i="75" s="1"/>
  <c r="AN438" i="75"/>
  <c r="AF438" i="75"/>
  <c r="AC438" i="75"/>
  <c r="AS437" i="75"/>
  <c r="AT437" i="75" s="1"/>
  <c r="AN437" i="75"/>
  <c r="AF437" i="75"/>
  <c r="AC437" i="75"/>
  <c r="AS436" i="75"/>
  <c r="AT436" i="75" s="1"/>
  <c r="AN436" i="75"/>
  <c r="AF436" i="75"/>
  <c r="AC436" i="75"/>
  <c r="AS435" i="75"/>
  <c r="AT435" i="75" s="1"/>
  <c r="AN435" i="75"/>
  <c r="AF435" i="75"/>
  <c r="AC435" i="75"/>
  <c r="AS434" i="75"/>
  <c r="AT434" i="75" s="1"/>
  <c r="AN434" i="75"/>
  <c r="AF434" i="75"/>
  <c r="AC434" i="75"/>
  <c r="AS433" i="75"/>
  <c r="AT433" i="75" s="1"/>
  <c r="AN433" i="75"/>
  <c r="AF433" i="75"/>
  <c r="AC433" i="75"/>
  <c r="AS432" i="75"/>
  <c r="AT432" i="75" s="1"/>
  <c r="AN432" i="75"/>
  <c r="AF432" i="75"/>
  <c r="AC432" i="75"/>
  <c r="AS431" i="75"/>
  <c r="AT431" i="75" s="1"/>
  <c r="AN431" i="75"/>
  <c r="AF431" i="75"/>
  <c r="AC431" i="75"/>
  <c r="AS430" i="75"/>
  <c r="AT430" i="75" s="1"/>
  <c r="AN430" i="75"/>
  <c r="AF430" i="75"/>
  <c r="AC430" i="75"/>
  <c r="AS429" i="75"/>
  <c r="AT429" i="75" s="1"/>
  <c r="AN429" i="75"/>
  <c r="AF429" i="75"/>
  <c r="AC429" i="75"/>
  <c r="AS428" i="75"/>
  <c r="AT428" i="75" s="1"/>
  <c r="AN428" i="75"/>
  <c r="AF428" i="75"/>
  <c r="AC428" i="75"/>
  <c r="AS427" i="75"/>
  <c r="AT427" i="75" s="1"/>
  <c r="AN427" i="75"/>
  <c r="AF427" i="75"/>
  <c r="AC427" i="75"/>
  <c r="AS426" i="75"/>
  <c r="AT426" i="75" s="1"/>
  <c r="AN426" i="75"/>
  <c r="AF426" i="75"/>
  <c r="AC426" i="75"/>
  <c r="AS425" i="75"/>
  <c r="AT425" i="75" s="1"/>
  <c r="AN425" i="75"/>
  <c r="AF425" i="75"/>
  <c r="AC425" i="75"/>
  <c r="AS424" i="75"/>
  <c r="AT424" i="75" s="1"/>
  <c r="AN424" i="75"/>
  <c r="AF424" i="75"/>
  <c r="AC424" i="75"/>
  <c r="AS423" i="75"/>
  <c r="AT423" i="75" s="1"/>
  <c r="AN423" i="75"/>
  <c r="AF423" i="75"/>
  <c r="AC423" i="75"/>
  <c r="AS422" i="75"/>
  <c r="AT422" i="75" s="1"/>
  <c r="AN422" i="75"/>
  <c r="AF422" i="75"/>
  <c r="AC422" i="75"/>
  <c r="AS421" i="75"/>
  <c r="AT421" i="75" s="1"/>
  <c r="AN421" i="75"/>
  <c r="AF421" i="75"/>
  <c r="AC421" i="75"/>
  <c r="AS420" i="75"/>
  <c r="AT420" i="75" s="1"/>
  <c r="AN420" i="75"/>
  <c r="AF420" i="75"/>
  <c r="AC420" i="75"/>
  <c r="AS419" i="75"/>
  <c r="AT419" i="75" s="1"/>
  <c r="AN419" i="75"/>
  <c r="AF419" i="75"/>
  <c r="AC419" i="75"/>
  <c r="AS418" i="75"/>
  <c r="AT418" i="75" s="1"/>
  <c r="AN418" i="75"/>
  <c r="AF418" i="75"/>
  <c r="AC418" i="75"/>
  <c r="AS417" i="75"/>
  <c r="AT417" i="75" s="1"/>
  <c r="AN417" i="75"/>
  <c r="AF417" i="75"/>
  <c r="AC417" i="75"/>
  <c r="AS416" i="75"/>
  <c r="AT416" i="75" s="1"/>
  <c r="AN416" i="75"/>
  <c r="AF416" i="75"/>
  <c r="AC416" i="75"/>
  <c r="AS415" i="75"/>
  <c r="AT415" i="75" s="1"/>
  <c r="AN415" i="75"/>
  <c r="AF415" i="75"/>
  <c r="AC415" i="75"/>
  <c r="AS414" i="75"/>
  <c r="AT414" i="75" s="1"/>
  <c r="AN414" i="75"/>
  <c r="AF414" i="75"/>
  <c r="AC414" i="75"/>
  <c r="AS413" i="75"/>
  <c r="AT413" i="75" s="1"/>
  <c r="AN413" i="75"/>
  <c r="AF413" i="75"/>
  <c r="AC413" i="75"/>
  <c r="AS412" i="75"/>
  <c r="AT412" i="75" s="1"/>
  <c r="AN412" i="75"/>
  <c r="AF412" i="75"/>
  <c r="AC412" i="75"/>
  <c r="AS411" i="75"/>
  <c r="AT411" i="75" s="1"/>
  <c r="AN411" i="75"/>
  <c r="AF411" i="75"/>
  <c r="AC411" i="75"/>
  <c r="AS410" i="75"/>
  <c r="AT410" i="75" s="1"/>
  <c r="AN410" i="75"/>
  <c r="AF410" i="75"/>
  <c r="AC410" i="75"/>
  <c r="AS409" i="75"/>
  <c r="AT409" i="75" s="1"/>
  <c r="AN409" i="75"/>
  <c r="AF409" i="75"/>
  <c r="AC409" i="75"/>
  <c r="AS408" i="75"/>
  <c r="AT408" i="75" s="1"/>
  <c r="AN408" i="75"/>
  <c r="AF408" i="75"/>
  <c r="AC408" i="75"/>
  <c r="AS407" i="75"/>
  <c r="AT407" i="75" s="1"/>
  <c r="AN407" i="75"/>
  <c r="AF407" i="75"/>
  <c r="AC407" i="75"/>
  <c r="AS406" i="75"/>
  <c r="AT406" i="75" s="1"/>
  <c r="AN406" i="75"/>
  <c r="AF406" i="75"/>
  <c r="AC406" i="75"/>
  <c r="AS405" i="75"/>
  <c r="AT405" i="75" s="1"/>
  <c r="AN405" i="75"/>
  <c r="AF405" i="75"/>
  <c r="AC405" i="75"/>
  <c r="AS404" i="75"/>
  <c r="AT404" i="75" s="1"/>
  <c r="AN404" i="75"/>
  <c r="AF404" i="75"/>
  <c r="AC404" i="75"/>
  <c r="AS403" i="75"/>
  <c r="AT403" i="75" s="1"/>
  <c r="AN403" i="75"/>
  <c r="AF403" i="75"/>
  <c r="AC403" i="75"/>
  <c r="AS402" i="75"/>
  <c r="AT402" i="75" s="1"/>
  <c r="AN402" i="75"/>
  <c r="AF402" i="75"/>
  <c r="AC402" i="75"/>
  <c r="AS401" i="75"/>
  <c r="AT401" i="75" s="1"/>
  <c r="AN401" i="75"/>
  <c r="AF401" i="75"/>
  <c r="AC401" i="75"/>
  <c r="AS400" i="75"/>
  <c r="AT400" i="75" s="1"/>
  <c r="AN400" i="75"/>
  <c r="AF400" i="75"/>
  <c r="AC400" i="75"/>
  <c r="AS399" i="75"/>
  <c r="AT399" i="75" s="1"/>
  <c r="AN399" i="75"/>
  <c r="AF399" i="75"/>
  <c r="AC399" i="75"/>
  <c r="AS398" i="75"/>
  <c r="AT398" i="75" s="1"/>
  <c r="AN398" i="75"/>
  <c r="AF398" i="75"/>
  <c r="AC398" i="75"/>
  <c r="AS397" i="75"/>
  <c r="AT397" i="75" s="1"/>
  <c r="AN397" i="75"/>
  <c r="AF397" i="75"/>
  <c r="AC397" i="75"/>
  <c r="AS396" i="75"/>
  <c r="AT396" i="75" s="1"/>
  <c r="AN396" i="75"/>
  <c r="AF396" i="75"/>
  <c r="AC396" i="75"/>
  <c r="AS395" i="75"/>
  <c r="AT395" i="75" s="1"/>
  <c r="AN395" i="75"/>
  <c r="AF395" i="75"/>
  <c r="AC395" i="75"/>
  <c r="AS394" i="75"/>
  <c r="AT394" i="75" s="1"/>
  <c r="AN394" i="75"/>
  <c r="AF394" i="75"/>
  <c r="AC394" i="75"/>
  <c r="AS393" i="75"/>
  <c r="AT393" i="75" s="1"/>
  <c r="AN393" i="75"/>
  <c r="AF393" i="75"/>
  <c r="AC393" i="75"/>
  <c r="AS392" i="75"/>
  <c r="AT392" i="75" s="1"/>
  <c r="AN392" i="75"/>
  <c r="AF392" i="75"/>
  <c r="AC392" i="75"/>
  <c r="AS391" i="75"/>
  <c r="AT391" i="75" s="1"/>
  <c r="AN391" i="75"/>
  <c r="AF391" i="75"/>
  <c r="AC391" i="75"/>
  <c r="AS390" i="75"/>
  <c r="AT390" i="75" s="1"/>
  <c r="AN390" i="75"/>
  <c r="AF390" i="75"/>
  <c r="AC390" i="75"/>
  <c r="AS389" i="75"/>
  <c r="AT389" i="75" s="1"/>
  <c r="AN389" i="75"/>
  <c r="AF389" i="75"/>
  <c r="AC389" i="75"/>
  <c r="AS388" i="75"/>
  <c r="AT388" i="75" s="1"/>
  <c r="AN388" i="75"/>
  <c r="AF388" i="75"/>
  <c r="AC388" i="75"/>
  <c r="AS387" i="75"/>
  <c r="AT387" i="75" s="1"/>
  <c r="AN387" i="75"/>
  <c r="AF387" i="75"/>
  <c r="AC387" i="75"/>
  <c r="AS386" i="75"/>
  <c r="AT386" i="75" s="1"/>
  <c r="AN386" i="75"/>
  <c r="AF386" i="75"/>
  <c r="AC386" i="75"/>
  <c r="AS385" i="75"/>
  <c r="AT385" i="75" s="1"/>
  <c r="AN385" i="75"/>
  <c r="AF385" i="75"/>
  <c r="AC385" i="75"/>
  <c r="AS384" i="75"/>
  <c r="AT384" i="75" s="1"/>
  <c r="AN384" i="75"/>
  <c r="AF384" i="75"/>
  <c r="AC384" i="75"/>
  <c r="AS383" i="75"/>
  <c r="AT383" i="75" s="1"/>
  <c r="AN383" i="75"/>
  <c r="AF383" i="75"/>
  <c r="AC383" i="75"/>
  <c r="AS382" i="75"/>
  <c r="AT382" i="75" s="1"/>
  <c r="AN382" i="75"/>
  <c r="AF382" i="75"/>
  <c r="AC382" i="75"/>
  <c r="AS381" i="75"/>
  <c r="AT381" i="75" s="1"/>
  <c r="AN381" i="75"/>
  <c r="AF381" i="75"/>
  <c r="AC381" i="75"/>
  <c r="AS380" i="75"/>
  <c r="AT380" i="75" s="1"/>
  <c r="AN380" i="75"/>
  <c r="AF380" i="75"/>
  <c r="AC380" i="75"/>
  <c r="AS379" i="75"/>
  <c r="AT379" i="75" s="1"/>
  <c r="AN379" i="75"/>
  <c r="AF379" i="75"/>
  <c r="AC379" i="75"/>
  <c r="AS378" i="75"/>
  <c r="AT378" i="75" s="1"/>
  <c r="AN378" i="75"/>
  <c r="AF378" i="75"/>
  <c r="AC378" i="75"/>
  <c r="AS377" i="75"/>
  <c r="AT377" i="75" s="1"/>
  <c r="AN377" i="75"/>
  <c r="AF377" i="75"/>
  <c r="AC377" i="75"/>
  <c r="AS376" i="75"/>
  <c r="AT376" i="75" s="1"/>
  <c r="AN376" i="75"/>
  <c r="AF376" i="75"/>
  <c r="AC376" i="75"/>
  <c r="AS375" i="75"/>
  <c r="AT375" i="75" s="1"/>
  <c r="AN375" i="75"/>
  <c r="AF375" i="75"/>
  <c r="AC375" i="75"/>
  <c r="AS374" i="75"/>
  <c r="AT374" i="75" s="1"/>
  <c r="AN374" i="75"/>
  <c r="AF374" i="75"/>
  <c r="AC374" i="75"/>
  <c r="AS373" i="75"/>
  <c r="AT373" i="75" s="1"/>
  <c r="AN373" i="75"/>
  <c r="AF373" i="75"/>
  <c r="AC373" i="75"/>
  <c r="AS372" i="75"/>
  <c r="AT372" i="75" s="1"/>
  <c r="AN372" i="75"/>
  <c r="AF372" i="75"/>
  <c r="AC372" i="75"/>
  <c r="AS371" i="75"/>
  <c r="AT371" i="75" s="1"/>
  <c r="AN371" i="75"/>
  <c r="AF371" i="75"/>
  <c r="AC371" i="75"/>
  <c r="AS370" i="75"/>
  <c r="AT370" i="75" s="1"/>
  <c r="AN370" i="75"/>
  <c r="AF370" i="75"/>
  <c r="AC370" i="75"/>
  <c r="AS369" i="75"/>
  <c r="AT369" i="75" s="1"/>
  <c r="AN369" i="75"/>
  <c r="AF369" i="75"/>
  <c r="AC369" i="75"/>
  <c r="AS368" i="75"/>
  <c r="AT368" i="75" s="1"/>
  <c r="AN368" i="75"/>
  <c r="AF368" i="75"/>
  <c r="AC368" i="75"/>
  <c r="AS367" i="75"/>
  <c r="AT367" i="75" s="1"/>
  <c r="AN367" i="75"/>
  <c r="AF367" i="75"/>
  <c r="AC367" i="75"/>
  <c r="AS366" i="75"/>
  <c r="AT366" i="75" s="1"/>
  <c r="AN366" i="75"/>
  <c r="AF366" i="75"/>
  <c r="AC366" i="75"/>
  <c r="AS365" i="75"/>
  <c r="AT365" i="75" s="1"/>
  <c r="AN365" i="75"/>
  <c r="AF365" i="75"/>
  <c r="AC365" i="75"/>
  <c r="AS364" i="75"/>
  <c r="AT364" i="75" s="1"/>
  <c r="AN364" i="75"/>
  <c r="AF364" i="75"/>
  <c r="AC364" i="75"/>
  <c r="AS363" i="75"/>
  <c r="AT363" i="75" s="1"/>
  <c r="AN363" i="75"/>
  <c r="AF363" i="75"/>
  <c r="AC363" i="75"/>
  <c r="AS362" i="75"/>
  <c r="AT362" i="75" s="1"/>
  <c r="AN362" i="75"/>
  <c r="AF362" i="75"/>
  <c r="AC362" i="75"/>
  <c r="AS361" i="75"/>
  <c r="AT361" i="75" s="1"/>
  <c r="AN361" i="75"/>
  <c r="AF361" i="75"/>
  <c r="AC361" i="75"/>
  <c r="AS360" i="75"/>
  <c r="AT360" i="75" s="1"/>
  <c r="AN360" i="75"/>
  <c r="AF360" i="75"/>
  <c r="AC360" i="75"/>
  <c r="AS359" i="75"/>
  <c r="AT359" i="75" s="1"/>
  <c r="AN359" i="75"/>
  <c r="AF359" i="75"/>
  <c r="AC359" i="75"/>
  <c r="AS358" i="75"/>
  <c r="AT358" i="75" s="1"/>
  <c r="AN358" i="75"/>
  <c r="AF358" i="75"/>
  <c r="AC358" i="75"/>
  <c r="AS357" i="75"/>
  <c r="AT357" i="75" s="1"/>
  <c r="AN357" i="75"/>
  <c r="AF357" i="75"/>
  <c r="AC357" i="75"/>
  <c r="AS356" i="75"/>
  <c r="AT356" i="75" s="1"/>
  <c r="AN356" i="75"/>
  <c r="AF356" i="75"/>
  <c r="AC356" i="75"/>
  <c r="AS355" i="75"/>
  <c r="AT355" i="75" s="1"/>
  <c r="AN355" i="75"/>
  <c r="AF355" i="75"/>
  <c r="AC355" i="75"/>
  <c r="AS354" i="75"/>
  <c r="AT354" i="75" s="1"/>
  <c r="AN354" i="75"/>
  <c r="AF354" i="75"/>
  <c r="AC354" i="75"/>
  <c r="AS353" i="75"/>
  <c r="AT353" i="75" s="1"/>
  <c r="AN353" i="75"/>
  <c r="AF353" i="75"/>
  <c r="AC353" i="75"/>
  <c r="AS352" i="75"/>
  <c r="AT352" i="75" s="1"/>
  <c r="AN352" i="75"/>
  <c r="AF352" i="75"/>
  <c r="AC352" i="75"/>
  <c r="AS351" i="75"/>
  <c r="AT351" i="75" s="1"/>
  <c r="AN351" i="75"/>
  <c r="AF351" i="75"/>
  <c r="AC351" i="75"/>
  <c r="AS350" i="75"/>
  <c r="AT350" i="75" s="1"/>
  <c r="AN350" i="75"/>
  <c r="AF350" i="75"/>
  <c r="AC350" i="75"/>
  <c r="AS349" i="75"/>
  <c r="AT349" i="75" s="1"/>
  <c r="AN349" i="75"/>
  <c r="AF349" i="75"/>
  <c r="AC349" i="75"/>
  <c r="AS348" i="75"/>
  <c r="AT348" i="75" s="1"/>
  <c r="AN348" i="75"/>
  <c r="AF348" i="75"/>
  <c r="AC348" i="75"/>
  <c r="AS347" i="75"/>
  <c r="AT347" i="75" s="1"/>
  <c r="AN347" i="75"/>
  <c r="AF347" i="75"/>
  <c r="AC347" i="75"/>
  <c r="AS346" i="75"/>
  <c r="AT346" i="75" s="1"/>
  <c r="AN346" i="75"/>
  <c r="AF346" i="75"/>
  <c r="AC346" i="75"/>
  <c r="AS345" i="75"/>
  <c r="AT345" i="75" s="1"/>
  <c r="AN345" i="75"/>
  <c r="AF345" i="75"/>
  <c r="AC345" i="75"/>
  <c r="AS344" i="75"/>
  <c r="AT344" i="75" s="1"/>
  <c r="AN344" i="75"/>
  <c r="AF344" i="75"/>
  <c r="AC344" i="75"/>
  <c r="AS343" i="75"/>
  <c r="AT343" i="75" s="1"/>
  <c r="AN343" i="75"/>
  <c r="AF343" i="75"/>
  <c r="AC343" i="75"/>
  <c r="AS342" i="75"/>
  <c r="AT342" i="75" s="1"/>
  <c r="AN342" i="75"/>
  <c r="AF342" i="75"/>
  <c r="AC342" i="75"/>
  <c r="AS341" i="75"/>
  <c r="AT341" i="75" s="1"/>
  <c r="AN341" i="75"/>
  <c r="AF341" i="75"/>
  <c r="AC341" i="75"/>
  <c r="AS340" i="75"/>
  <c r="AT340" i="75" s="1"/>
  <c r="AN340" i="75"/>
  <c r="AF340" i="75"/>
  <c r="AC340" i="75"/>
  <c r="AS339" i="75"/>
  <c r="AT339" i="75" s="1"/>
  <c r="AN339" i="75"/>
  <c r="AF339" i="75"/>
  <c r="AC339" i="75"/>
  <c r="AS338" i="75"/>
  <c r="AT338" i="75" s="1"/>
  <c r="AN338" i="75"/>
  <c r="AF338" i="75"/>
  <c r="AC338" i="75"/>
  <c r="AS337" i="75"/>
  <c r="AT337" i="75" s="1"/>
  <c r="AN337" i="75"/>
  <c r="AF337" i="75"/>
  <c r="AC337" i="75"/>
  <c r="AS336" i="75"/>
  <c r="AT336" i="75" s="1"/>
  <c r="AN336" i="75"/>
  <c r="AF336" i="75"/>
  <c r="AC336" i="75"/>
  <c r="AS335" i="75"/>
  <c r="AT335" i="75" s="1"/>
  <c r="AN335" i="75"/>
  <c r="AF335" i="75"/>
  <c r="AC335" i="75"/>
  <c r="AS334" i="75"/>
  <c r="AT334" i="75" s="1"/>
  <c r="AN334" i="75"/>
  <c r="AF334" i="75"/>
  <c r="AC334" i="75"/>
  <c r="AS333" i="75"/>
  <c r="AT333" i="75" s="1"/>
  <c r="AN333" i="75"/>
  <c r="AF333" i="75"/>
  <c r="AC333" i="75"/>
  <c r="AS332" i="75"/>
  <c r="AT332" i="75" s="1"/>
  <c r="AN332" i="75"/>
  <c r="AF332" i="75"/>
  <c r="AC332" i="75"/>
  <c r="AS331" i="75"/>
  <c r="AT331" i="75" s="1"/>
  <c r="AN331" i="75"/>
  <c r="AF331" i="75"/>
  <c r="AC331" i="75"/>
  <c r="AS330" i="75"/>
  <c r="AT330" i="75" s="1"/>
  <c r="AN330" i="75"/>
  <c r="AF330" i="75"/>
  <c r="AC330" i="75"/>
  <c r="AS329" i="75"/>
  <c r="AT329" i="75" s="1"/>
  <c r="AN329" i="75"/>
  <c r="AF329" i="75"/>
  <c r="AC329" i="75"/>
  <c r="AS328" i="75"/>
  <c r="AT328" i="75" s="1"/>
  <c r="AN328" i="75"/>
  <c r="AF328" i="75"/>
  <c r="AC328" i="75"/>
  <c r="AS327" i="75"/>
  <c r="AT327" i="75" s="1"/>
  <c r="AN327" i="75"/>
  <c r="AF327" i="75"/>
  <c r="AC327" i="75"/>
  <c r="AS326" i="75"/>
  <c r="AT326" i="75" s="1"/>
  <c r="AN326" i="75"/>
  <c r="AF326" i="75"/>
  <c r="AC326" i="75"/>
  <c r="AS325" i="75"/>
  <c r="AT325" i="75" s="1"/>
  <c r="AN325" i="75"/>
  <c r="AF325" i="75"/>
  <c r="AC325" i="75"/>
  <c r="AS324" i="75"/>
  <c r="AT324" i="75" s="1"/>
  <c r="AN324" i="75"/>
  <c r="AF324" i="75"/>
  <c r="AC324" i="75"/>
  <c r="AS323" i="75"/>
  <c r="AT323" i="75" s="1"/>
  <c r="AN323" i="75"/>
  <c r="AF323" i="75"/>
  <c r="AC323" i="75"/>
  <c r="AS322" i="75"/>
  <c r="AT322" i="75" s="1"/>
  <c r="AN322" i="75"/>
  <c r="AF322" i="75"/>
  <c r="AC322" i="75"/>
  <c r="AS321" i="75"/>
  <c r="AT321" i="75" s="1"/>
  <c r="AN321" i="75"/>
  <c r="AF321" i="75"/>
  <c r="AC321" i="75"/>
  <c r="AS320" i="75"/>
  <c r="AT320" i="75" s="1"/>
  <c r="AN320" i="75"/>
  <c r="AF320" i="75"/>
  <c r="AC320" i="75"/>
  <c r="AS319" i="75"/>
  <c r="AT319" i="75" s="1"/>
  <c r="AN319" i="75"/>
  <c r="AF319" i="75"/>
  <c r="AC319" i="75"/>
  <c r="AS318" i="75"/>
  <c r="AT318" i="75" s="1"/>
  <c r="AN318" i="75"/>
  <c r="AF318" i="75"/>
  <c r="AC318" i="75"/>
  <c r="AS317" i="75"/>
  <c r="AT317" i="75" s="1"/>
  <c r="AN317" i="75"/>
  <c r="AF317" i="75"/>
  <c r="AC317" i="75"/>
  <c r="AS316" i="75"/>
  <c r="AT316" i="75" s="1"/>
  <c r="AN316" i="75"/>
  <c r="AF316" i="75"/>
  <c r="AC316" i="75"/>
  <c r="AS315" i="75"/>
  <c r="AT315" i="75" s="1"/>
  <c r="AN315" i="75"/>
  <c r="AF315" i="75"/>
  <c r="AC315" i="75"/>
  <c r="AS314" i="75"/>
  <c r="AT314" i="75" s="1"/>
  <c r="AN314" i="75"/>
  <c r="AF314" i="75"/>
  <c r="AC314" i="75"/>
  <c r="AS313" i="75"/>
  <c r="AT313" i="75" s="1"/>
  <c r="AN313" i="75"/>
  <c r="AF313" i="75"/>
  <c r="AC313" i="75"/>
  <c r="AS312" i="75"/>
  <c r="AT312" i="75" s="1"/>
  <c r="AN312" i="75"/>
  <c r="AF312" i="75"/>
  <c r="AC312" i="75"/>
  <c r="AS311" i="75"/>
  <c r="AT311" i="75" s="1"/>
  <c r="AN311" i="75"/>
  <c r="AF311" i="75"/>
  <c r="AC311" i="75"/>
  <c r="AS310" i="75"/>
  <c r="AT310" i="75" s="1"/>
  <c r="AN310" i="75"/>
  <c r="AF310" i="75"/>
  <c r="AC310" i="75"/>
  <c r="AS309" i="75"/>
  <c r="AT309" i="75" s="1"/>
  <c r="AN309" i="75"/>
  <c r="AF309" i="75"/>
  <c r="AC309" i="75"/>
  <c r="AS308" i="75"/>
  <c r="AT308" i="75" s="1"/>
  <c r="AN308" i="75"/>
  <c r="AF308" i="75"/>
  <c r="AC308" i="75"/>
  <c r="AS307" i="75"/>
  <c r="AT307" i="75" s="1"/>
  <c r="AN307" i="75"/>
  <c r="AF307" i="75"/>
  <c r="AC307" i="75"/>
  <c r="AS306" i="75"/>
  <c r="AT306" i="75" s="1"/>
  <c r="AN306" i="75"/>
  <c r="AF306" i="75"/>
  <c r="AC306" i="75"/>
  <c r="AS305" i="75"/>
  <c r="AT305" i="75" s="1"/>
  <c r="AN305" i="75"/>
  <c r="AF305" i="75"/>
  <c r="AC305" i="75"/>
  <c r="AS304" i="75"/>
  <c r="AT304" i="75" s="1"/>
  <c r="AN304" i="75"/>
  <c r="AF304" i="75"/>
  <c r="AC304" i="75"/>
  <c r="AS303" i="75"/>
  <c r="AT303" i="75" s="1"/>
  <c r="AN303" i="75"/>
  <c r="AF303" i="75"/>
  <c r="AC303" i="75"/>
  <c r="AS302" i="75"/>
  <c r="AT302" i="75" s="1"/>
  <c r="AN302" i="75"/>
  <c r="AF302" i="75"/>
  <c r="AC302" i="75"/>
  <c r="AS301" i="75"/>
  <c r="AT301" i="75" s="1"/>
  <c r="AN301" i="75"/>
  <c r="AF301" i="75"/>
  <c r="AC301" i="75"/>
  <c r="AS300" i="75"/>
  <c r="AT300" i="75" s="1"/>
  <c r="AN300" i="75"/>
  <c r="AF300" i="75"/>
  <c r="AC300" i="75"/>
  <c r="AS299" i="75"/>
  <c r="AT299" i="75" s="1"/>
  <c r="AN299" i="75"/>
  <c r="AF299" i="75"/>
  <c r="AC299" i="75"/>
  <c r="AS298" i="75"/>
  <c r="AT298" i="75" s="1"/>
  <c r="AN298" i="75"/>
  <c r="AF298" i="75"/>
  <c r="AC298" i="75"/>
  <c r="AS297" i="75"/>
  <c r="AT297" i="75" s="1"/>
  <c r="AN297" i="75"/>
  <c r="AF297" i="75"/>
  <c r="AC297" i="75"/>
  <c r="AS296" i="75"/>
  <c r="AT296" i="75" s="1"/>
  <c r="AN296" i="75"/>
  <c r="AF296" i="75"/>
  <c r="AC296" i="75"/>
  <c r="AS295" i="75"/>
  <c r="AT295" i="75" s="1"/>
  <c r="AN295" i="75"/>
  <c r="AF295" i="75"/>
  <c r="AC295" i="75"/>
  <c r="AS294" i="75"/>
  <c r="AT294" i="75" s="1"/>
  <c r="AN294" i="75"/>
  <c r="AF294" i="75"/>
  <c r="AC294" i="75"/>
  <c r="AS293" i="75"/>
  <c r="AT293" i="75" s="1"/>
  <c r="AN293" i="75"/>
  <c r="AF293" i="75"/>
  <c r="AC293" i="75"/>
  <c r="AS292" i="75"/>
  <c r="AT292" i="75" s="1"/>
  <c r="AN292" i="75"/>
  <c r="AF292" i="75"/>
  <c r="AC292" i="75"/>
  <c r="AS291" i="75"/>
  <c r="AT291" i="75" s="1"/>
  <c r="AN291" i="75"/>
  <c r="AF291" i="75"/>
  <c r="AC291" i="75"/>
  <c r="AS290" i="75"/>
  <c r="AT290" i="75" s="1"/>
  <c r="AN290" i="75"/>
  <c r="AF290" i="75"/>
  <c r="AC290" i="75"/>
  <c r="AS289" i="75"/>
  <c r="AT289" i="75" s="1"/>
  <c r="AN289" i="75"/>
  <c r="AF289" i="75"/>
  <c r="AC289" i="75"/>
  <c r="AS288" i="75"/>
  <c r="AT288" i="75" s="1"/>
  <c r="AN288" i="75"/>
  <c r="AF288" i="75"/>
  <c r="AC288" i="75"/>
  <c r="AS287" i="75"/>
  <c r="AT287" i="75" s="1"/>
  <c r="AN287" i="75"/>
  <c r="AF287" i="75"/>
  <c r="AC287" i="75"/>
  <c r="AS286" i="75"/>
  <c r="AT286" i="75" s="1"/>
  <c r="AN286" i="75"/>
  <c r="AF286" i="75"/>
  <c r="AC286" i="75"/>
  <c r="AS285" i="75"/>
  <c r="AT285" i="75" s="1"/>
  <c r="AN285" i="75"/>
  <c r="AF285" i="75"/>
  <c r="AC285" i="75"/>
  <c r="AS284" i="75"/>
  <c r="AT284" i="75" s="1"/>
  <c r="AN284" i="75"/>
  <c r="AF284" i="75"/>
  <c r="AC284" i="75"/>
  <c r="AS283" i="75"/>
  <c r="AT283" i="75" s="1"/>
  <c r="AN283" i="75"/>
  <c r="AF283" i="75"/>
  <c r="AC283" i="75"/>
  <c r="AS282" i="75"/>
  <c r="AT282" i="75" s="1"/>
  <c r="AN282" i="75"/>
  <c r="AF282" i="75"/>
  <c r="AC282" i="75"/>
  <c r="AS281" i="75"/>
  <c r="AT281" i="75" s="1"/>
  <c r="AN281" i="75"/>
  <c r="AF281" i="75"/>
  <c r="AC281" i="75"/>
  <c r="AS280" i="75"/>
  <c r="AT280" i="75" s="1"/>
  <c r="AN280" i="75"/>
  <c r="AF280" i="75"/>
  <c r="AC280" i="75"/>
  <c r="AS279" i="75"/>
  <c r="AT279" i="75" s="1"/>
  <c r="AN279" i="75"/>
  <c r="AF279" i="75"/>
  <c r="AC279" i="75"/>
  <c r="AS278" i="75"/>
  <c r="AT278" i="75" s="1"/>
  <c r="AN278" i="75"/>
  <c r="AF278" i="75"/>
  <c r="AC278" i="75"/>
  <c r="AS277" i="75"/>
  <c r="AT277" i="75" s="1"/>
  <c r="AN277" i="75"/>
  <c r="AF277" i="75"/>
  <c r="AC277" i="75"/>
  <c r="AS276" i="75"/>
  <c r="AT276" i="75" s="1"/>
  <c r="AN276" i="75"/>
  <c r="AF276" i="75"/>
  <c r="AC276" i="75"/>
  <c r="AS275" i="75"/>
  <c r="AT275" i="75" s="1"/>
  <c r="AN275" i="75"/>
  <c r="AF275" i="75"/>
  <c r="AC275" i="75"/>
  <c r="AS274" i="75"/>
  <c r="AT274" i="75" s="1"/>
  <c r="AN274" i="75"/>
  <c r="AF274" i="75"/>
  <c r="AC274" i="75"/>
  <c r="AS273" i="75"/>
  <c r="AT273" i="75" s="1"/>
  <c r="AN273" i="75"/>
  <c r="AF273" i="75"/>
  <c r="AC273" i="75"/>
  <c r="AS272" i="75"/>
  <c r="AT272" i="75" s="1"/>
  <c r="AN272" i="75"/>
  <c r="AF272" i="75"/>
  <c r="AC272" i="75"/>
  <c r="AS271" i="75"/>
  <c r="AT271" i="75" s="1"/>
  <c r="AN271" i="75"/>
  <c r="AF271" i="75"/>
  <c r="AC271" i="75"/>
  <c r="AS270" i="75"/>
  <c r="AT270" i="75" s="1"/>
  <c r="AN270" i="75"/>
  <c r="AF270" i="75"/>
  <c r="AC270" i="75"/>
  <c r="AS269" i="75"/>
  <c r="AT269" i="75" s="1"/>
  <c r="AN269" i="75"/>
  <c r="AF269" i="75"/>
  <c r="AC269" i="75"/>
  <c r="AS268" i="75"/>
  <c r="AT268" i="75" s="1"/>
  <c r="AN268" i="75"/>
  <c r="AF268" i="75"/>
  <c r="AC268" i="75"/>
  <c r="AS267" i="75"/>
  <c r="AT267" i="75" s="1"/>
  <c r="AN267" i="75"/>
  <c r="AF267" i="75"/>
  <c r="AC267" i="75"/>
  <c r="AS266" i="75"/>
  <c r="AT266" i="75" s="1"/>
  <c r="AN266" i="75"/>
  <c r="AF266" i="75"/>
  <c r="AC266" i="75"/>
  <c r="AS265" i="75"/>
  <c r="AT265" i="75" s="1"/>
  <c r="AN265" i="75"/>
  <c r="AF265" i="75"/>
  <c r="AC265" i="75"/>
  <c r="AS264" i="75"/>
  <c r="AT264" i="75" s="1"/>
  <c r="AN264" i="75"/>
  <c r="AF264" i="75"/>
  <c r="AC264" i="75"/>
  <c r="AS263" i="75"/>
  <c r="AT263" i="75" s="1"/>
  <c r="AN263" i="75"/>
  <c r="AF263" i="75"/>
  <c r="AC263" i="75"/>
  <c r="AS262" i="75"/>
  <c r="AT262" i="75" s="1"/>
  <c r="AN262" i="75"/>
  <c r="AF262" i="75"/>
  <c r="AC262" i="75"/>
  <c r="AS261" i="75"/>
  <c r="AT261" i="75" s="1"/>
  <c r="AN261" i="75"/>
  <c r="AF261" i="75"/>
  <c r="AC261" i="75"/>
  <c r="AS260" i="75"/>
  <c r="AT260" i="75" s="1"/>
  <c r="AN260" i="75"/>
  <c r="AF260" i="75"/>
  <c r="AC260" i="75"/>
  <c r="AS259" i="75"/>
  <c r="AT259" i="75" s="1"/>
  <c r="AN259" i="75"/>
  <c r="AF259" i="75"/>
  <c r="AC259" i="75"/>
  <c r="AS258" i="75"/>
  <c r="AT258" i="75" s="1"/>
  <c r="AN258" i="75"/>
  <c r="AF258" i="75"/>
  <c r="AC258" i="75"/>
  <c r="AS257" i="75"/>
  <c r="AT257" i="75" s="1"/>
  <c r="AN257" i="75"/>
  <c r="AF257" i="75"/>
  <c r="AC257" i="75"/>
  <c r="AS256" i="75"/>
  <c r="AT256" i="75" s="1"/>
  <c r="AN256" i="75"/>
  <c r="AF256" i="75"/>
  <c r="AC256" i="75"/>
  <c r="AS255" i="75"/>
  <c r="AT255" i="75" s="1"/>
  <c r="AN255" i="75"/>
  <c r="AF255" i="75"/>
  <c r="AC255" i="75"/>
  <c r="AS254" i="75"/>
  <c r="AT254" i="75" s="1"/>
  <c r="AN254" i="75"/>
  <c r="AF254" i="75"/>
  <c r="AC254" i="75"/>
  <c r="AS253" i="75"/>
  <c r="AT253" i="75" s="1"/>
  <c r="AN253" i="75"/>
  <c r="AF253" i="75"/>
  <c r="AC253" i="75"/>
  <c r="AS252" i="75"/>
  <c r="AT252" i="75" s="1"/>
  <c r="AN252" i="75"/>
  <c r="AF252" i="75"/>
  <c r="AC252" i="75"/>
  <c r="AS251" i="75"/>
  <c r="AT251" i="75" s="1"/>
  <c r="AN251" i="75"/>
  <c r="AF251" i="75"/>
  <c r="AC251" i="75"/>
  <c r="AS250" i="75"/>
  <c r="AT250" i="75" s="1"/>
  <c r="AN250" i="75"/>
  <c r="AF250" i="75"/>
  <c r="AC250" i="75"/>
  <c r="AS249" i="75"/>
  <c r="AT249" i="75" s="1"/>
  <c r="AN249" i="75"/>
  <c r="AF249" i="75"/>
  <c r="AC249" i="75"/>
  <c r="AS248" i="75"/>
  <c r="AT248" i="75" s="1"/>
  <c r="AN248" i="75"/>
  <c r="AF248" i="75"/>
  <c r="AC248" i="75"/>
  <c r="AS247" i="75"/>
  <c r="AT247" i="75" s="1"/>
  <c r="AN247" i="75"/>
  <c r="AF247" i="75"/>
  <c r="AC247" i="75"/>
  <c r="AS246" i="75"/>
  <c r="AT246" i="75" s="1"/>
  <c r="AN246" i="75"/>
  <c r="AF246" i="75"/>
  <c r="AC246" i="75"/>
  <c r="AS245" i="75"/>
  <c r="AT245" i="75" s="1"/>
  <c r="AN245" i="75"/>
  <c r="AF245" i="75"/>
  <c r="AC245" i="75"/>
  <c r="AS244" i="75"/>
  <c r="AT244" i="75" s="1"/>
  <c r="AN244" i="75"/>
  <c r="AF244" i="75"/>
  <c r="AC244" i="75"/>
  <c r="AS243" i="75"/>
  <c r="AT243" i="75" s="1"/>
  <c r="AN243" i="75"/>
  <c r="AF243" i="75"/>
  <c r="AC243" i="75"/>
  <c r="AS242" i="75"/>
  <c r="AT242" i="75" s="1"/>
  <c r="AN242" i="75"/>
  <c r="AF242" i="75"/>
  <c r="AC242" i="75"/>
  <c r="AS241" i="75"/>
  <c r="AT241" i="75" s="1"/>
  <c r="AN241" i="75"/>
  <c r="AF241" i="75"/>
  <c r="AC241" i="75"/>
  <c r="AS240" i="75"/>
  <c r="AT240" i="75" s="1"/>
  <c r="AN240" i="75"/>
  <c r="AF240" i="75"/>
  <c r="AC240" i="75"/>
  <c r="AS239" i="75"/>
  <c r="AT239" i="75" s="1"/>
  <c r="AN239" i="75"/>
  <c r="AF239" i="75"/>
  <c r="AC239" i="75"/>
  <c r="AS238" i="75"/>
  <c r="AT238" i="75" s="1"/>
  <c r="AN238" i="75"/>
  <c r="AF238" i="75"/>
  <c r="AC238" i="75"/>
  <c r="AS237" i="75"/>
  <c r="AT237" i="75" s="1"/>
  <c r="AN237" i="75"/>
  <c r="AF237" i="75"/>
  <c r="AC237" i="75"/>
  <c r="AS236" i="75"/>
  <c r="AT236" i="75" s="1"/>
  <c r="AN236" i="75"/>
  <c r="AF236" i="75"/>
  <c r="AC236" i="75"/>
  <c r="AS235" i="75"/>
  <c r="AT235" i="75" s="1"/>
  <c r="AN235" i="75"/>
  <c r="AF235" i="75"/>
  <c r="AC235" i="75"/>
  <c r="AS234" i="75"/>
  <c r="AT234" i="75" s="1"/>
  <c r="AN234" i="75"/>
  <c r="AF234" i="75"/>
  <c r="AC234" i="75"/>
  <c r="AS233" i="75"/>
  <c r="AT233" i="75" s="1"/>
  <c r="AN233" i="75"/>
  <c r="AF233" i="75"/>
  <c r="AC233" i="75"/>
  <c r="AS232" i="75"/>
  <c r="AT232" i="75" s="1"/>
  <c r="AN232" i="75"/>
  <c r="AF232" i="75"/>
  <c r="AC232" i="75"/>
  <c r="AS231" i="75"/>
  <c r="AT231" i="75" s="1"/>
  <c r="AN231" i="75"/>
  <c r="AF231" i="75"/>
  <c r="AC231" i="75"/>
  <c r="AS230" i="75"/>
  <c r="AT230" i="75" s="1"/>
  <c r="AN230" i="75"/>
  <c r="AF230" i="75"/>
  <c r="AC230" i="75"/>
  <c r="AS229" i="75"/>
  <c r="AT229" i="75" s="1"/>
  <c r="AN229" i="75"/>
  <c r="AF229" i="75"/>
  <c r="AC229" i="75"/>
  <c r="AS228" i="75"/>
  <c r="AT228" i="75" s="1"/>
  <c r="AN228" i="75"/>
  <c r="AF228" i="75"/>
  <c r="AC228" i="75"/>
  <c r="AS227" i="75"/>
  <c r="AT227" i="75" s="1"/>
  <c r="AN227" i="75"/>
  <c r="AF227" i="75"/>
  <c r="AC227" i="75"/>
  <c r="AS226" i="75"/>
  <c r="AT226" i="75" s="1"/>
  <c r="AN226" i="75"/>
  <c r="AF226" i="75"/>
  <c r="AC226" i="75"/>
  <c r="AS225" i="75"/>
  <c r="AT225" i="75" s="1"/>
  <c r="AN225" i="75"/>
  <c r="AF225" i="75"/>
  <c r="AC225" i="75"/>
  <c r="AS224" i="75"/>
  <c r="AT224" i="75" s="1"/>
  <c r="AN224" i="75"/>
  <c r="AF224" i="75"/>
  <c r="AC224" i="75"/>
  <c r="AS223" i="75"/>
  <c r="AT223" i="75" s="1"/>
  <c r="AN223" i="75"/>
  <c r="AF223" i="75"/>
  <c r="AC223" i="75"/>
  <c r="AS222" i="75"/>
  <c r="AT222" i="75" s="1"/>
  <c r="AN222" i="75"/>
  <c r="AF222" i="75"/>
  <c r="AC222" i="75"/>
  <c r="AS221" i="75"/>
  <c r="AT221" i="75" s="1"/>
  <c r="AN221" i="75"/>
  <c r="AF221" i="75"/>
  <c r="AC221" i="75"/>
  <c r="AS220" i="75"/>
  <c r="AT220" i="75" s="1"/>
  <c r="AN220" i="75"/>
  <c r="AF220" i="75"/>
  <c r="AC220" i="75"/>
  <c r="AS219" i="75"/>
  <c r="AT219" i="75" s="1"/>
  <c r="AN219" i="75"/>
  <c r="AF219" i="75"/>
  <c r="AC219" i="75"/>
  <c r="AS218" i="75"/>
  <c r="AT218" i="75" s="1"/>
  <c r="AN218" i="75"/>
  <c r="AF218" i="75"/>
  <c r="AC218" i="75"/>
  <c r="AS217" i="75"/>
  <c r="AT217" i="75" s="1"/>
  <c r="AN217" i="75"/>
  <c r="AF217" i="75"/>
  <c r="AC217" i="75"/>
  <c r="AS216" i="75"/>
  <c r="AT216" i="75" s="1"/>
  <c r="AN216" i="75"/>
  <c r="AF216" i="75"/>
  <c r="AC216" i="75"/>
  <c r="AS215" i="75"/>
  <c r="AT215" i="75" s="1"/>
  <c r="AN215" i="75"/>
  <c r="AF215" i="75"/>
  <c r="AC215" i="75"/>
  <c r="AS214" i="75"/>
  <c r="AT214" i="75" s="1"/>
  <c r="AN214" i="75"/>
  <c r="AF214" i="75"/>
  <c r="AC214" i="75"/>
  <c r="AS213" i="75"/>
  <c r="AT213" i="75" s="1"/>
  <c r="AN213" i="75"/>
  <c r="AF213" i="75"/>
  <c r="AC213" i="75"/>
  <c r="AS212" i="75"/>
  <c r="AT212" i="75" s="1"/>
  <c r="AN212" i="75"/>
  <c r="AF212" i="75"/>
  <c r="AC212" i="75"/>
  <c r="AS211" i="75"/>
  <c r="AT211" i="75" s="1"/>
  <c r="AN211" i="75"/>
  <c r="AF211" i="75"/>
  <c r="AC211" i="75"/>
  <c r="AS210" i="75"/>
  <c r="AT210" i="75" s="1"/>
  <c r="AN210" i="75"/>
  <c r="AF210" i="75"/>
  <c r="AC210" i="75"/>
  <c r="AS209" i="75"/>
  <c r="AT209" i="75" s="1"/>
  <c r="AN209" i="75"/>
  <c r="AF209" i="75"/>
  <c r="AC209" i="75"/>
  <c r="AS208" i="75"/>
  <c r="AT208" i="75" s="1"/>
  <c r="AN208" i="75"/>
  <c r="AF208" i="75"/>
  <c r="AC208" i="75"/>
  <c r="AS207" i="75"/>
  <c r="AT207" i="75" s="1"/>
  <c r="AN207" i="75"/>
  <c r="AF207" i="75"/>
  <c r="AC207" i="75"/>
  <c r="AS206" i="75"/>
  <c r="AT206" i="75" s="1"/>
  <c r="AN206" i="75"/>
  <c r="AF206" i="75"/>
  <c r="AC206" i="75"/>
  <c r="AS205" i="75"/>
  <c r="AT205" i="75" s="1"/>
  <c r="AN205" i="75"/>
  <c r="AF205" i="75"/>
  <c r="AC205" i="75"/>
  <c r="AS204" i="75"/>
  <c r="AT204" i="75" s="1"/>
  <c r="AN204" i="75"/>
  <c r="AF204" i="75"/>
  <c r="AC204" i="75"/>
  <c r="AS203" i="75"/>
  <c r="AT203" i="75" s="1"/>
  <c r="AN203" i="75"/>
  <c r="AF203" i="75"/>
  <c r="AC203" i="75"/>
  <c r="AS202" i="75"/>
  <c r="AT202" i="75" s="1"/>
  <c r="AN202" i="75"/>
  <c r="AF202" i="75"/>
  <c r="AC202" i="75"/>
  <c r="AS201" i="75"/>
  <c r="AT201" i="75" s="1"/>
  <c r="AN201" i="75"/>
  <c r="AF201" i="75"/>
  <c r="AC201" i="75"/>
  <c r="AS200" i="75"/>
  <c r="AT200" i="75" s="1"/>
  <c r="AN200" i="75"/>
  <c r="AF200" i="75"/>
  <c r="AC200" i="75"/>
  <c r="AS199" i="75"/>
  <c r="AT199" i="75" s="1"/>
  <c r="AN199" i="75"/>
  <c r="AF199" i="75"/>
  <c r="AC199" i="75"/>
  <c r="AS198" i="75"/>
  <c r="AT198" i="75" s="1"/>
  <c r="AN198" i="75"/>
  <c r="AF198" i="75"/>
  <c r="AC198" i="75"/>
  <c r="AS197" i="75"/>
  <c r="AT197" i="75" s="1"/>
  <c r="AN197" i="75"/>
  <c r="AF197" i="75"/>
  <c r="AC197" i="75"/>
  <c r="AS196" i="75"/>
  <c r="AT196" i="75" s="1"/>
  <c r="AN196" i="75"/>
  <c r="AF196" i="75"/>
  <c r="AC196" i="75"/>
  <c r="AS195" i="75"/>
  <c r="AT195" i="75" s="1"/>
  <c r="AN195" i="75"/>
  <c r="AF195" i="75"/>
  <c r="AC195" i="75"/>
  <c r="AS194" i="75"/>
  <c r="AT194" i="75" s="1"/>
  <c r="AN194" i="75"/>
  <c r="AF194" i="75"/>
  <c r="AC194" i="75"/>
  <c r="AS193" i="75"/>
  <c r="AT193" i="75" s="1"/>
  <c r="AN193" i="75"/>
  <c r="AF193" i="75"/>
  <c r="AC193" i="75"/>
  <c r="AS192" i="75"/>
  <c r="AT192" i="75" s="1"/>
  <c r="AN192" i="75"/>
  <c r="AF192" i="75"/>
  <c r="AC192" i="75"/>
  <c r="AS191" i="75"/>
  <c r="AT191" i="75" s="1"/>
  <c r="AN191" i="75"/>
  <c r="AF191" i="75"/>
  <c r="AC191" i="75"/>
  <c r="AS190" i="75"/>
  <c r="AT190" i="75" s="1"/>
  <c r="AN190" i="75"/>
  <c r="AF190" i="75"/>
  <c r="AC190" i="75"/>
  <c r="AS189" i="75"/>
  <c r="AT189" i="75" s="1"/>
  <c r="AN189" i="75"/>
  <c r="AF189" i="75"/>
  <c r="AC189" i="75"/>
  <c r="AS188" i="75"/>
  <c r="AT188" i="75" s="1"/>
  <c r="AN188" i="75"/>
  <c r="AF188" i="75"/>
  <c r="AC188" i="75"/>
  <c r="AS187" i="75"/>
  <c r="AT187" i="75" s="1"/>
  <c r="AN187" i="75"/>
  <c r="AF187" i="75"/>
  <c r="AC187" i="75"/>
  <c r="AS186" i="75"/>
  <c r="AT186" i="75" s="1"/>
  <c r="AN186" i="75"/>
  <c r="AF186" i="75"/>
  <c r="AC186" i="75"/>
  <c r="AS185" i="75"/>
  <c r="AT185" i="75" s="1"/>
  <c r="AN185" i="75"/>
  <c r="AF185" i="75"/>
  <c r="AC185" i="75"/>
  <c r="AS184" i="75"/>
  <c r="AT184" i="75" s="1"/>
  <c r="AN184" i="75"/>
  <c r="AF184" i="75"/>
  <c r="AC184" i="75"/>
  <c r="AS183" i="75"/>
  <c r="AT183" i="75" s="1"/>
  <c r="AN183" i="75"/>
  <c r="AF183" i="75"/>
  <c r="AC183" i="75"/>
  <c r="AS182" i="75"/>
  <c r="AT182" i="75" s="1"/>
  <c r="AN182" i="75"/>
  <c r="AF182" i="75"/>
  <c r="AC182" i="75"/>
  <c r="AS181" i="75"/>
  <c r="AT181" i="75" s="1"/>
  <c r="AN181" i="75"/>
  <c r="AF181" i="75"/>
  <c r="AC181" i="75"/>
  <c r="AS180" i="75"/>
  <c r="AT180" i="75" s="1"/>
  <c r="AN180" i="75"/>
  <c r="AF180" i="75"/>
  <c r="AC180" i="75"/>
  <c r="AS179" i="75"/>
  <c r="AT179" i="75" s="1"/>
  <c r="AN179" i="75"/>
  <c r="AF179" i="75"/>
  <c r="AC179" i="75"/>
  <c r="AS178" i="75"/>
  <c r="AT178" i="75" s="1"/>
  <c r="AN178" i="75"/>
  <c r="AF178" i="75"/>
  <c r="AC178" i="75"/>
  <c r="AS177" i="75"/>
  <c r="AT177" i="75" s="1"/>
  <c r="AN177" i="75"/>
  <c r="AF177" i="75"/>
  <c r="AC177" i="75"/>
  <c r="AS176" i="75"/>
  <c r="AT176" i="75" s="1"/>
  <c r="AN176" i="75"/>
  <c r="AF176" i="75"/>
  <c r="AC176" i="75"/>
  <c r="AS175" i="75"/>
  <c r="AT175" i="75" s="1"/>
  <c r="AN175" i="75"/>
  <c r="AF175" i="75"/>
  <c r="AC175" i="75"/>
  <c r="AS174" i="75"/>
  <c r="AT174" i="75" s="1"/>
  <c r="AN174" i="75"/>
  <c r="AF174" i="75"/>
  <c r="AC174" i="75"/>
  <c r="AS173" i="75"/>
  <c r="AT173" i="75" s="1"/>
  <c r="AN173" i="75"/>
  <c r="AF173" i="75"/>
  <c r="AC173" i="75"/>
  <c r="AS172" i="75"/>
  <c r="AT172" i="75" s="1"/>
  <c r="AN172" i="75"/>
  <c r="AF172" i="75"/>
  <c r="AC172" i="75"/>
  <c r="AS171" i="75"/>
  <c r="AT171" i="75" s="1"/>
  <c r="AN171" i="75"/>
  <c r="AF171" i="75"/>
  <c r="AC171" i="75"/>
  <c r="AS170" i="75"/>
  <c r="AT170" i="75" s="1"/>
  <c r="AN170" i="75"/>
  <c r="AF170" i="75"/>
  <c r="AC170" i="75"/>
  <c r="AS169" i="75"/>
  <c r="AT169" i="75" s="1"/>
  <c r="AN169" i="75"/>
  <c r="AF169" i="75"/>
  <c r="AC169" i="75"/>
  <c r="AS168" i="75"/>
  <c r="AT168" i="75" s="1"/>
  <c r="AN168" i="75"/>
  <c r="AF168" i="75"/>
  <c r="AC168" i="75"/>
  <c r="AS167" i="75"/>
  <c r="AT167" i="75" s="1"/>
  <c r="AN167" i="75"/>
  <c r="AF167" i="75"/>
  <c r="AC167" i="75"/>
  <c r="AS166" i="75"/>
  <c r="AT166" i="75" s="1"/>
  <c r="AN166" i="75"/>
  <c r="AF166" i="75"/>
  <c r="AC166" i="75"/>
  <c r="AS165" i="75"/>
  <c r="AT165" i="75" s="1"/>
  <c r="AN165" i="75"/>
  <c r="AF165" i="75"/>
  <c r="AC165" i="75"/>
  <c r="AS164" i="75"/>
  <c r="AT164" i="75" s="1"/>
  <c r="AN164" i="75"/>
  <c r="AF164" i="75"/>
  <c r="AC164" i="75"/>
  <c r="AS163" i="75"/>
  <c r="AT163" i="75" s="1"/>
  <c r="AN163" i="75"/>
  <c r="AF163" i="75"/>
  <c r="AC163" i="75"/>
  <c r="AS162" i="75"/>
  <c r="AT162" i="75" s="1"/>
  <c r="AN162" i="75"/>
  <c r="AF162" i="75"/>
  <c r="AC162" i="75"/>
  <c r="AS161" i="75"/>
  <c r="AT161" i="75" s="1"/>
  <c r="AN161" i="75"/>
  <c r="AF161" i="75"/>
  <c r="AC161" i="75"/>
  <c r="AS160" i="75"/>
  <c r="AT160" i="75" s="1"/>
  <c r="AN160" i="75"/>
  <c r="AF160" i="75"/>
  <c r="AC160" i="75"/>
  <c r="AS159" i="75"/>
  <c r="AT159" i="75" s="1"/>
  <c r="AN159" i="75"/>
  <c r="AF159" i="75"/>
  <c r="AC159" i="75"/>
  <c r="AS158" i="75"/>
  <c r="AT158" i="75" s="1"/>
  <c r="AN158" i="75"/>
  <c r="AF158" i="75"/>
  <c r="AC158" i="75"/>
  <c r="AS157" i="75"/>
  <c r="AT157" i="75" s="1"/>
  <c r="AN157" i="75"/>
  <c r="AF157" i="75"/>
  <c r="AC157" i="75"/>
  <c r="AS156" i="75"/>
  <c r="AT156" i="75" s="1"/>
  <c r="AN156" i="75"/>
  <c r="AF156" i="75"/>
  <c r="AC156" i="75"/>
  <c r="AS155" i="75"/>
  <c r="AT155" i="75" s="1"/>
  <c r="AN155" i="75"/>
  <c r="AF155" i="75"/>
  <c r="AC155" i="75"/>
  <c r="AS154" i="75"/>
  <c r="AT154" i="75" s="1"/>
  <c r="AN154" i="75"/>
  <c r="AF154" i="75"/>
  <c r="AC154" i="75"/>
  <c r="AS153" i="75"/>
  <c r="AT153" i="75" s="1"/>
  <c r="AN153" i="75"/>
  <c r="AF153" i="75"/>
  <c r="AC153" i="75"/>
  <c r="AS152" i="75"/>
  <c r="AT152" i="75" s="1"/>
  <c r="AN152" i="75"/>
  <c r="AF152" i="75"/>
  <c r="AC152" i="75"/>
  <c r="AS151" i="75"/>
  <c r="AT151" i="75" s="1"/>
  <c r="AN151" i="75"/>
  <c r="AF151" i="75"/>
  <c r="AC151" i="75"/>
  <c r="AS150" i="75"/>
  <c r="AT150" i="75" s="1"/>
  <c r="AN150" i="75"/>
  <c r="AF150" i="75"/>
  <c r="AC150" i="75"/>
  <c r="AS149" i="75"/>
  <c r="AT149" i="75" s="1"/>
  <c r="AN149" i="75"/>
  <c r="AF149" i="75"/>
  <c r="AC149" i="75"/>
  <c r="AS148" i="75"/>
  <c r="AT148" i="75" s="1"/>
  <c r="AN148" i="75"/>
  <c r="AF148" i="75"/>
  <c r="AC148" i="75"/>
  <c r="AS147" i="75"/>
  <c r="AT147" i="75" s="1"/>
  <c r="AN147" i="75"/>
  <c r="AF147" i="75"/>
  <c r="AC147" i="75"/>
  <c r="AS146" i="75"/>
  <c r="AT146" i="75" s="1"/>
  <c r="AN146" i="75"/>
  <c r="AF146" i="75"/>
  <c r="AC146" i="75"/>
  <c r="AS145" i="75"/>
  <c r="AT145" i="75" s="1"/>
  <c r="AN145" i="75"/>
  <c r="AF145" i="75"/>
  <c r="AC145" i="75"/>
  <c r="AS144" i="75"/>
  <c r="AT144" i="75" s="1"/>
  <c r="AN144" i="75"/>
  <c r="AF144" i="75"/>
  <c r="AC144" i="75"/>
  <c r="AS143" i="75"/>
  <c r="AT143" i="75" s="1"/>
  <c r="AN143" i="75"/>
  <c r="AF143" i="75"/>
  <c r="AC143" i="75"/>
  <c r="AS142" i="75"/>
  <c r="AT142" i="75" s="1"/>
  <c r="AN142" i="75"/>
  <c r="AF142" i="75"/>
  <c r="AC142" i="75"/>
  <c r="AS141" i="75"/>
  <c r="AT141" i="75" s="1"/>
  <c r="AN141" i="75"/>
  <c r="AF141" i="75"/>
  <c r="AC141" i="75"/>
  <c r="AS140" i="75"/>
  <c r="AT140" i="75" s="1"/>
  <c r="AN140" i="75"/>
  <c r="AF140" i="75"/>
  <c r="AC140" i="75"/>
  <c r="AS139" i="75"/>
  <c r="AT139" i="75" s="1"/>
  <c r="AN139" i="75"/>
  <c r="AF139" i="75"/>
  <c r="AC139" i="75"/>
  <c r="AS138" i="75"/>
  <c r="AT138" i="75" s="1"/>
  <c r="AN138" i="75"/>
  <c r="AF138" i="75"/>
  <c r="AC138" i="75"/>
  <c r="AS137" i="75"/>
  <c r="AT137" i="75" s="1"/>
  <c r="AN137" i="75"/>
  <c r="AF137" i="75"/>
  <c r="AC137" i="75"/>
  <c r="AS136" i="75"/>
  <c r="AT136" i="75" s="1"/>
  <c r="AN136" i="75"/>
  <c r="AF136" i="75"/>
  <c r="AC136" i="75"/>
  <c r="AS135" i="75"/>
  <c r="AT135" i="75" s="1"/>
  <c r="AN135" i="75"/>
  <c r="AF135" i="75"/>
  <c r="AC135" i="75"/>
  <c r="AS134" i="75"/>
  <c r="AT134" i="75" s="1"/>
  <c r="AN134" i="75"/>
  <c r="AF134" i="75"/>
  <c r="AC134" i="75"/>
  <c r="AS133" i="75"/>
  <c r="AT133" i="75" s="1"/>
  <c r="AN133" i="75"/>
  <c r="AF133" i="75"/>
  <c r="AC133" i="75"/>
  <c r="AS132" i="75"/>
  <c r="AT132" i="75" s="1"/>
  <c r="AN132" i="75"/>
  <c r="AF132" i="75"/>
  <c r="AC132" i="75"/>
  <c r="AS131" i="75"/>
  <c r="AT131" i="75" s="1"/>
  <c r="AN131" i="75"/>
  <c r="AF131" i="75"/>
  <c r="AC131" i="75"/>
  <c r="AS130" i="75"/>
  <c r="AT130" i="75" s="1"/>
  <c r="AN130" i="75"/>
  <c r="AF130" i="75"/>
  <c r="AC130" i="75"/>
  <c r="AS129" i="75"/>
  <c r="AT129" i="75" s="1"/>
  <c r="AN129" i="75"/>
  <c r="AF129" i="75"/>
  <c r="AC129" i="75"/>
  <c r="AS128" i="75"/>
  <c r="AT128" i="75" s="1"/>
  <c r="AN128" i="75"/>
  <c r="AF128" i="75"/>
  <c r="AC128" i="75"/>
  <c r="AS127" i="75"/>
  <c r="AT127" i="75" s="1"/>
  <c r="AN127" i="75"/>
  <c r="AF127" i="75"/>
  <c r="AC127" i="75"/>
  <c r="AS126" i="75"/>
  <c r="AT126" i="75" s="1"/>
  <c r="AN126" i="75"/>
  <c r="AF126" i="75"/>
  <c r="AC126" i="75"/>
  <c r="AS125" i="75"/>
  <c r="AT125" i="75" s="1"/>
  <c r="AN125" i="75"/>
  <c r="AF125" i="75"/>
  <c r="AC125" i="75"/>
  <c r="AS124" i="75"/>
  <c r="AT124" i="75" s="1"/>
  <c r="AN124" i="75"/>
  <c r="AF124" i="75"/>
  <c r="AC124" i="75"/>
  <c r="AS123" i="75"/>
  <c r="AT123" i="75" s="1"/>
  <c r="AN123" i="75"/>
  <c r="AF123" i="75"/>
  <c r="AC123" i="75"/>
  <c r="AS122" i="75"/>
  <c r="AT122" i="75" s="1"/>
  <c r="AN122" i="75"/>
  <c r="AF122" i="75"/>
  <c r="AC122" i="75"/>
  <c r="AS121" i="75"/>
  <c r="AT121" i="75" s="1"/>
  <c r="AN121" i="75"/>
  <c r="AF121" i="75"/>
  <c r="AC121" i="75"/>
  <c r="AS120" i="75"/>
  <c r="AT120" i="75" s="1"/>
  <c r="AN120" i="75"/>
  <c r="AF120" i="75"/>
  <c r="AC120" i="75"/>
  <c r="AS119" i="75"/>
  <c r="AT119" i="75" s="1"/>
  <c r="AN119" i="75"/>
  <c r="AF119" i="75"/>
  <c r="AC119" i="75"/>
  <c r="AS118" i="75"/>
  <c r="AT118" i="75" s="1"/>
  <c r="AN118" i="75"/>
  <c r="AF118" i="75"/>
  <c r="AC118" i="75"/>
  <c r="AS117" i="75"/>
  <c r="AT117" i="75" s="1"/>
  <c r="AN117" i="75"/>
  <c r="AF117" i="75"/>
  <c r="AC117" i="75"/>
  <c r="AS116" i="75"/>
  <c r="AT116" i="75" s="1"/>
  <c r="AN116" i="75"/>
  <c r="AF116" i="75"/>
  <c r="AC116" i="75"/>
  <c r="AS115" i="75"/>
  <c r="AT115" i="75" s="1"/>
  <c r="AN115" i="75"/>
  <c r="AF115" i="75"/>
  <c r="AC115" i="75"/>
  <c r="AS114" i="75"/>
  <c r="AT114" i="75" s="1"/>
  <c r="AN114" i="75"/>
  <c r="AF114" i="75"/>
  <c r="AC114" i="75"/>
  <c r="AS113" i="75"/>
  <c r="AT113" i="75" s="1"/>
  <c r="AN113" i="75"/>
  <c r="AF113" i="75"/>
  <c r="AC113" i="75"/>
  <c r="AS112" i="75"/>
  <c r="AT112" i="75" s="1"/>
  <c r="AN112" i="75"/>
  <c r="AF112" i="75"/>
  <c r="AC112" i="75"/>
  <c r="AS111" i="75"/>
  <c r="AT111" i="75" s="1"/>
  <c r="AN111" i="75"/>
  <c r="AF111" i="75"/>
  <c r="AC111" i="75"/>
  <c r="AS110" i="75"/>
  <c r="AT110" i="75" s="1"/>
  <c r="AN110" i="75"/>
  <c r="AF110" i="75"/>
  <c r="AC110" i="75"/>
  <c r="AS109" i="75"/>
  <c r="AT109" i="75" s="1"/>
  <c r="AN109" i="75"/>
  <c r="AF109" i="75"/>
  <c r="AC109" i="75"/>
  <c r="AS108" i="75"/>
  <c r="AT108" i="75" s="1"/>
  <c r="AN108" i="75"/>
  <c r="AF108" i="75"/>
  <c r="AC108" i="75"/>
  <c r="AS107" i="75"/>
  <c r="AT107" i="75" s="1"/>
  <c r="AN107" i="75"/>
  <c r="AF107" i="75"/>
  <c r="AC107" i="75"/>
  <c r="AS106" i="75"/>
  <c r="AT106" i="75" s="1"/>
  <c r="AN106" i="75"/>
  <c r="AF106" i="75"/>
  <c r="AC106" i="75"/>
  <c r="AS105" i="75"/>
  <c r="AT105" i="75" s="1"/>
  <c r="AN105" i="75"/>
  <c r="AF105" i="75"/>
  <c r="AC105" i="75"/>
  <c r="AS104" i="75"/>
  <c r="AT104" i="75" s="1"/>
  <c r="AN104" i="75"/>
  <c r="AF104" i="75"/>
  <c r="AC104" i="75"/>
  <c r="AS103" i="75"/>
  <c r="AT103" i="75" s="1"/>
  <c r="AN103" i="75"/>
  <c r="AF103" i="75"/>
  <c r="AC103" i="75"/>
  <c r="AS102" i="75"/>
  <c r="AT102" i="75" s="1"/>
  <c r="AN102" i="75"/>
  <c r="AF102" i="75"/>
  <c r="AC102" i="75"/>
  <c r="AS101" i="75"/>
  <c r="AT101" i="75" s="1"/>
  <c r="AN101" i="75"/>
  <c r="AF101" i="75"/>
  <c r="AC101" i="75"/>
  <c r="AS100" i="75"/>
  <c r="AT100" i="75" s="1"/>
  <c r="AN100" i="75"/>
  <c r="AF100" i="75"/>
  <c r="AC100" i="75"/>
  <c r="AS99" i="75"/>
  <c r="AT99" i="75" s="1"/>
  <c r="AN99" i="75"/>
  <c r="AF99" i="75"/>
  <c r="AC99" i="75"/>
  <c r="AS98" i="75"/>
  <c r="AT98" i="75" s="1"/>
  <c r="AN98" i="75"/>
  <c r="AF98" i="75"/>
  <c r="AC98" i="75"/>
  <c r="AS97" i="75"/>
  <c r="AT97" i="75" s="1"/>
  <c r="AN97" i="75"/>
  <c r="AF97" i="75"/>
  <c r="AC97" i="75"/>
  <c r="AS96" i="75"/>
  <c r="AT96" i="75" s="1"/>
  <c r="AN96" i="75"/>
  <c r="AF96" i="75"/>
  <c r="AC96" i="75"/>
  <c r="AS95" i="75"/>
  <c r="AT95" i="75" s="1"/>
  <c r="AN95" i="75"/>
  <c r="AF95" i="75"/>
  <c r="AC95" i="75"/>
  <c r="AS94" i="75"/>
  <c r="AT94" i="75" s="1"/>
  <c r="AN94" i="75"/>
  <c r="AF94" i="75"/>
  <c r="AC94" i="75"/>
  <c r="AS93" i="75"/>
  <c r="AT93" i="75" s="1"/>
  <c r="AN93" i="75"/>
  <c r="AF93" i="75"/>
  <c r="AC93" i="75"/>
  <c r="AS92" i="75"/>
  <c r="AT92" i="75" s="1"/>
  <c r="AN92" i="75"/>
  <c r="AF92" i="75"/>
  <c r="AC92" i="75"/>
  <c r="AS91" i="75"/>
  <c r="AT91" i="75" s="1"/>
  <c r="AN91" i="75"/>
  <c r="AF91" i="75"/>
  <c r="AC91" i="75"/>
  <c r="AS90" i="75"/>
  <c r="AT90" i="75" s="1"/>
  <c r="AN90" i="75"/>
  <c r="AF90" i="75"/>
  <c r="AC90" i="75"/>
  <c r="AS89" i="75"/>
  <c r="AT89" i="75" s="1"/>
  <c r="AN89" i="75"/>
  <c r="AF89" i="75"/>
  <c r="AC89" i="75"/>
  <c r="AS88" i="75"/>
  <c r="AT88" i="75" s="1"/>
  <c r="AN88" i="75"/>
  <c r="AF88" i="75"/>
  <c r="AC88" i="75"/>
  <c r="AS87" i="75"/>
  <c r="AT87" i="75" s="1"/>
  <c r="AN87" i="75"/>
  <c r="AF87" i="75"/>
  <c r="AC87" i="75"/>
  <c r="AS86" i="75"/>
  <c r="AT86" i="75" s="1"/>
  <c r="AN86" i="75"/>
  <c r="AF86" i="75"/>
  <c r="AC86" i="75"/>
  <c r="AS85" i="75"/>
  <c r="AT85" i="75" s="1"/>
  <c r="AN85" i="75"/>
  <c r="AF85" i="75"/>
  <c r="AC85" i="75"/>
  <c r="AS84" i="75"/>
  <c r="AT84" i="75" s="1"/>
  <c r="AN84" i="75"/>
  <c r="AF84" i="75"/>
  <c r="AC84" i="75"/>
  <c r="AS83" i="75"/>
  <c r="AT83" i="75" s="1"/>
  <c r="AN83" i="75"/>
  <c r="AF83" i="75"/>
  <c r="AC83" i="75"/>
  <c r="AS82" i="75"/>
  <c r="AT82" i="75" s="1"/>
  <c r="AN82" i="75"/>
  <c r="AF82" i="75"/>
  <c r="AC82" i="75"/>
  <c r="AS81" i="75"/>
  <c r="AT81" i="75" s="1"/>
  <c r="AN81" i="75"/>
  <c r="AF81" i="75"/>
  <c r="AC81" i="75"/>
  <c r="AS80" i="75"/>
  <c r="AT80" i="75" s="1"/>
  <c r="AN80" i="75"/>
  <c r="AF80" i="75"/>
  <c r="AC80" i="75"/>
  <c r="AS79" i="75"/>
  <c r="AT79" i="75" s="1"/>
  <c r="AN79" i="75"/>
  <c r="AF79" i="75"/>
  <c r="AC79" i="75"/>
  <c r="AS78" i="75"/>
  <c r="AT78" i="75" s="1"/>
  <c r="AN78" i="75"/>
  <c r="AF78" i="75"/>
  <c r="AC78" i="75"/>
  <c r="AS77" i="75"/>
  <c r="AT77" i="75" s="1"/>
  <c r="AN77" i="75"/>
  <c r="AF77" i="75"/>
  <c r="AC77" i="75"/>
  <c r="AS76" i="75"/>
  <c r="AT76" i="75" s="1"/>
  <c r="AN76" i="75"/>
  <c r="AF76" i="75"/>
  <c r="AC76" i="75"/>
  <c r="AS75" i="75"/>
  <c r="AT75" i="75" s="1"/>
  <c r="AN75" i="75"/>
  <c r="AF75" i="75"/>
  <c r="AC75" i="75"/>
  <c r="AS74" i="75"/>
  <c r="AT74" i="75" s="1"/>
  <c r="AN74" i="75"/>
  <c r="AF74" i="75"/>
  <c r="AC74" i="75"/>
  <c r="AS73" i="75"/>
  <c r="AT73" i="75" s="1"/>
  <c r="AN73" i="75"/>
  <c r="AF73" i="75"/>
  <c r="AC73" i="75"/>
  <c r="AS72" i="75"/>
  <c r="AT72" i="75" s="1"/>
  <c r="AN72" i="75"/>
  <c r="AF72" i="75"/>
  <c r="AC72" i="75"/>
  <c r="AS71" i="75"/>
  <c r="AT71" i="75" s="1"/>
  <c r="AN71" i="75"/>
  <c r="AF71" i="75"/>
  <c r="AC71" i="75"/>
  <c r="AS70" i="75"/>
  <c r="AT70" i="75" s="1"/>
  <c r="AN70" i="75"/>
  <c r="AF70" i="75"/>
  <c r="AC70" i="75"/>
  <c r="AS69" i="75"/>
  <c r="AT69" i="75" s="1"/>
  <c r="AN69" i="75"/>
  <c r="AF69" i="75"/>
  <c r="AC69" i="75"/>
  <c r="AS68" i="75"/>
  <c r="AT68" i="75" s="1"/>
  <c r="AN68" i="75"/>
  <c r="AF68" i="75"/>
  <c r="AC68" i="75"/>
  <c r="AS67" i="75"/>
  <c r="AT67" i="75" s="1"/>
  <c r="AN67" i="75"/>
  <c r="AF67" i="75"/>
  <c r="AC67" i="75"/>
  <c r="AS66" i="75"/>
  <c r="AT66" i="75" s="1"/>
  <c r="AN66" i="75"/>
  <c r="AF66" i="75"/>
  <c r="AC66" i="75"/>
  <c r="AS65" i="75"/>
  <c r="AT65" i="75" s="1"/>
  <c r="AN65" i="75"/>
  <c r="AF65" i="75"/>
  <c r="AC65" i="75"/>
  <c r="AS64" i="75"/>
  <c r="AT64" i="75" s="1"/>
  <c r="AN64" i="75"/>
  <c r="AF64" i="75"/>
  <c r="AC64" i="75"/>
  <c r="AS63" i="75"/>
  <c r="AT63" i="75" s="1"/>
  <c r="AN63" i="75"/>
  <c r="AF63" i="75"/>
  <c r="AC63" i="75"/>
  <c r="AS62" i="75"/>
  <c r="AT62" i="75" s="1"/>
  <c r="AN62" i="75"/>
  <c r="AF62" i="75"/>
  <c r="AC62" i="75"/>
  <c r="AS61" i="75"/>
  <c r="AT61" i="75" s="1"/>
  <c r="AN61" i="75"/>
  <c r="AF61" i="75"/>
  <c r="AC61" i="75"/>
  <c r="AS60" i="75"/>
  <c r="AT60" i="75" s="1"/>
  <c r="AN60" i="75"/>
  <c r="AF60" i="75"/>
  <c r="AC60" i="75"/>
  <c r="AS59" i="75"/>
  <c r="AT59" i="75" s="1"/>
  <c r="AN59" i="75"/>
  <c r="AF59" i="75"/>
  <c r="AC59" i="75"/>
  <c r="AS58" i="75"/>
  <c r="AT58" i="75" s="1"/>
  <c r="AN58" i="75"/>
  <c r="AF58" i="75"/>
  <c r="AC58" i="75"/>
  <c r="AS57" i="75"/>
  <c r="AT57" i="75" s="1"/>
  <c r="AN57" i="75"/>
  <c r="AF57" i="75"/>
  <c r="AC57" i="75"/>
  <c r="AS56" i="75"/>
  <c r="AT56" i="75" s="1"/>
  <c r="AN56" i="75"/>
  <c r="AF56" i="75"/>
  <c r="AC56" i="75"/>
  <c r="AS55" i="75"/>
  <c r="AT55" i="75" s="1"/>
  <c r="AN55" i="75"/>
  <c r="AF55" i="75"/>
  <c r="AC55" i="75"/>
  <c r="AS54" i="75"/>
  <c r="AT54" i="75" s="1"/>
  <c r="AN54" i="75"/>
  <c r="AF54" i="75"/>
  <c r="AC54" i="75"/>
  <c r="AS53" i="75"/>
  <c r="AT53" i="75" s="1"/>
  <c r="AN53" i="75"/>
  <c r="AF53" i="75"/>
  <c r="AC53" i="75"/>
  <c r="AS52" i="75"/>
  <c r="AT52" i="75" s="1"/>
  <c r="AN52" i="75"/>
  <c r="AF52" i="75"/>
  <c r="AC52" i="75"/>
  <c r="AS51" i="75"/>
  <c r="AT51" i="75" s="1"/>
  <c r="AN51" i="75"/>
  <c r="AF51" i="75"/>
  <c r="AC51" i="75"/>
  <c r="AS50" i="75"/>
  <c r="AT50" i="75" s="1"/>
  <c r="AN50" i="75"/>
  <c r="AF50" i="75"/>
  <c r="AC50" i="75"/>
  <c r="AS49" i="75"/>
  <c r="AT49" i="75" s="1"/>
  <c r="AN49" i="75"/>
  <c r="AF49" i="75"/>
  <c r="AC49" i="75"/>
  <c r="AS48" i="75"/>
  <c r="AT48" i="75" s="1"/>
  <c r="AN48" i="75"/>
  <c r="AF48" i="75"/>
  <c r="AC48" i="75"/>
  <c r="AS47" i="75"/>
  <c r="AT47" i="75" s="1"/>
  <c r="AN47" i="75"/>
  <c r="AF47" i="75"/>
  <c r="AC47" i="75"/>
  <c r="AS46" i="75"/>
  <c r="AT46" i="75" s="1"/>
  <c r="AN46" i="75"/>
  <c r="AF46" i="75"/>
  <c r="AC46" i="75"/>
  <c r="AS45" i="75"/>
  <c r="AT45" i="75" s="1"/>
  <c r="AN45" i="75"/>
  <c r="AF45" i="75"/>
  <c r="AC45" i="75"/>
  <c r="AS44" i="75"/>
  <c r="AT44" i="75" s="1"/>
  <c r="AN44" i="75"/>
  <c r="AF44" i="75"/>
  <c r="AC44" i="75"/>
  <c r="AS43" i="75"/>
  <c r="AT43" i="75" s="1"/>
  <c r="AN43" i="75"/>
  <c r="AF43" i="75"/>
  <c r="AC43" i="75"/>
  <c r="AS42" i="75"/>
  <c r="AT42" i="75" s="1"/>
  <c r="AN42" i="75"/>
  <c r="AF42" i="75"/>
  <c r="AC42" i="75"/>
  <c r="AS41" i="75"/>
  <c r="AT41" i="75" s="1"/>
  <c r="AN41" i="75"/>
  <c r="AF41" i="75"/>
  <c r="AC41" i="75"/>
  <c r="AS40" i="75"/>
  <c r="AT40" i="75" s="1"/>
  <c r="AN40" i="75"/>
  <c r="AF40" i="75"/>
  <c r="AC40" i="75"/>
  <c r="A723" i="76" l="1"/>
  <c r="A250" i="76"/>
  <c r="N1367" i="52"/>
  <c r="N1213" i="52"/>
  <c r="N234" i="52"/>
  <c r="N1349" i="52"/>
  <c r="N301" i="52"/>
  <c r="N176" i="52"/>
  <c r="N294" i="52"/>
  <c r="N292" i="52"/>
  <c r="N290" i="52"/>
  <c r="N222" i="52"/>
  <c r="N220" i="52"/>
  <c r="N282" i="52"/>
  <c r="N1339" i="52"/>
  <c r="N406" i="52"/>
  <c r="N1093" i="52"/>
  <c r="N1089" i="52"/>
  <c r="N1082" i="52"/>
  <c r="N474" i="52"/>
  <c r="N1070" i="52"/>
  <c r="N1063" i="52"/>
  <c r="N1057" i="52"/>
  <c r="N1049" i="52"/>
  <c r="N1042" i="52"/>
  <c r="N1036" i="52"/>
  <c r="N689" i="52"/>
  <c r="N410" i="52"/>
  <c r="N678" i="52"/>
  <c r="N671" i="52"/>
  <c r="N408" i="52"/>
  <c r="N664" i="52"/>
  <c r="N656" i="52"/>
  <c r="N648" i="52"/>
  <c r="N640" i="52"/>
  <c r="N634" i="52"/>
  <c r="N627" i="52"/>
  <c r="N620" i="52"/>
  <c r="N1124" i="52"/>
  <c r="N1117" i="52"/>
  <c r="N180" i="52"/>
  <c r="N1364" i="52"/>
  <c r="N1360" i="52"/>
  <c r="N510" i="52"/>
  <c r="N1354" i="52"/>
  <c r="N1350" i="52"/>
  <c r="N303" i="52"/>
  <c r="N298" i="52"/>
  <c r="N1212" i="52"/>
  <c r="N286" i="52"/>
  <c r="N284" i="52"/>
  <c r="N505" i="52"/>
  <c r="N1097" i="52"/>
  <c r="N1092" i="52"/>
  <c r="N1088" i="52"/>
  <c r="N1081" i="52"/>
  <c r="N1614" i="52"/>
  <c r="N1069" i="52"/>
  <c r="N1062" i="52"/>
  <c r="N1056" i="52"/>
  <c r="N1048" i="52"/>
  <c r="N1041" i="52"/>
  <c r="N1035" i="52"/>
  <c r="N688" i="52"/>
  <c r="N684" i="52"/>
  <c r="N677" i="52"/>
  <c r="N729" i="52"/>
  <c r="N1132" i="52"/>
  <c r="N663" i="52"/>
  <c r="N655" i="52"/>
  <c r="N647" i="52"/>
  <c r="N639" i="52"/>
  <c r="N633" i="52"/>
  <c r="N626" i="52"/>
  <c r="N619" i="52"/>
  <c r="N845" i="52"/>
  <c r="N1116" i="52"/>
  <c r="N1108" i="52"/>
  <c r="N1100" i="52"/>
  <c r="N1375" i="52"/>
  <c r="N1429" i="52"/>
  <c r="N615" i="52"/>
  <c r="N1422" i="52"/>
  <c r="N308" i="52"/>
  <c r="N175" i="52"/>
  <c r="N1416" i="52"/>
  <c r="N607" i="52"/>
  <c r="N326" i="52"/>
  <c r="N595" i="52"/>
  <c r="N726" i="52"/>
  <c r="N867" i="52"/>
  <c r="N542" i="52"/>
  <c r="N539" i="52"/>
  <c r="N1400" i="52"/>
  <c r="N1399" i="52"/>
  <c r="N865" i="52"/>
  <c r="N375" i="52"/>
  <c r="N113" i="52"/>
  <c r="N108" i="52"/>
  <c r="N102" i="52"/>
  <c r="N97" i="52"/>
  <c r="N863" i="52"/>
  <c r="N414" i="52"/>
  <c r="N861" i="52"/>
  <c r="N1393" i="52"/>
  <c r="N315" i="52"/>
  <c r="N1388" i="52"/>
  <c r="N1600" i="52"/>
  <c r="N90" i="52"/>
  <c r="N84" i="52"/>
  <c r="N1025" i="52"/>
  <c r="N82" i="52"/>
  <c r="N192" i="52"/>
  <c r="N910" i="52"/>
  <c r="N908" i="52"/>
  <c r="N1356" i="52"/>
  <c r="N1352" i="52"/>
  <c r="N229" i="52"/>
  <c r="N227" i="52"/>
  <c r="N295" i="52"/>
  <c r="N190" i="52"/>
  <c r="N291" i="52"/>
  <c r="N289" i="52"/>
  <c r="N287" i="52"/>
  <c r="N217" i="52"/>
  <c r="N1157" i="52"/>
  <c r="N503" i="52"/>
  <c r="N1341" i="52"/>
  <c r="N405" i="52"/>
  <c r="N1087" i="52"/>
  <c r="N1080" i="52"/>
  <c r="N1076" i="52"/>
  <c r="N1068" i="52"/>
  <c r="N1061" i="52"/>
  <c r="N1055" i="52"/>
  <c r="N1047" i="52"/>
  <c r="N1040" i="52"/>
  <c r="N694" i="52"/>
  <c r="N687" i="52"/>
  <c r="N683" i="52"/>
  <c r="N212" i="52"/>
  <c r="N670" i="52"/>
  <c r="N1329" i="52"/>
  <c r="N662" i="52"/>
  <c r="N654" i="52"/>
  <c r="N646" i="52"/>
  <c r="N638" i="52"/>
  <c r="N327" i="52"/>
  <c r="N625" i="52"/>
  <c r="N618" i="52"/>
  <c r="N1123" i="52"/>
  <c r="N1115" i="52"/>
  <c r="N1107" i="52"/>
  <c r="N1099" i="52"/>
  <c r="N588" i="52"/>
  <c r="N1428" i="52"/>
  <c r="N1425" i="52"/>
  <c r="N412" i="52"/>
  <c r="N242" i="52"/>
  <c r="N463" i="52"/>
  <c r="N610" i="52"/>
  <c r="N606" i="52"/>
  <c r="N205" i="52"/>
  <c r="N1611" i="52"/>
  <c r="N1241" i="52"/>
  <c r="N261" i="52"/>
  <c r="N347" i="52"/>
  <c r="N1135" i="52"/>
  <c r="N958" i="52"/>
  <c r="N760" i="52"/>
  <c r="N1239" i="52"/>
  <c r="N114" i="52"/>
  <c r="N112" i="52"/>
  <c r="N107" i="52"/>
  <c r="N101" i="52"/>
  <c r="N318" i="52"/>
  <c r="N1396" i="52"/>
  <c r="N358" i="52"/>
  <c r="N93" i="52"/>
  <c r="N316" i="52"/>
  <c r="N314" i="52"/>
  <c r="N536" i="52"/>
  <c r="N759" i="52"/>
  <c r="N89" i="52"/>
  <c r="N1599" i="52"/>
  <c r="N1211" i="52"/>
  <c r="N183" i="52"/>
  <c r="N79" i="52"/>
  <c r="N718" i="52"/>
  <c r="N713" i="52"/>
  <c r="N732" i="52"/>
  <c r="N330" i="52"/>
  <c r="N696" i="52"/>
  <c r="N1155" i="52"/>
  <c r="N494" i="52"/>
  <c r="N437" i="52"/>
  <c r="N72" i="52"/>
  <c r="N1366" i="52"/>
  <c r="N1362" i="52"/>
  <c r="N1351" i="52"/>
  <c r="N231" i="52"/>
  <c r="N300" i="52"/>
  <c r="N1348" i="52"/>
  <c r="N224" i="52"/>
  <c r="N288" i="52"/>
  <c r="N188" i="52"/>
  <c r="N1338" i="52"/>
  <c r="N1096" i="52"/>
  <c r="N404" i="52"/>
  <c r="N1086" i="52"/>
  <c r="N1079" i="52"/>
  <c r="N1075" i="52"/>
  <c r="N1067" i="52"/>
  <c r="N1060" i="52"/>
  <c r="N1054" i="52"/>
  <c r="N403" i="52"/>
  <c r="N1039" i="52"/>
  <c r="N497" i="52"/>
  <c r="N686" i="52"/>
  <c r="N682" i="52"/>
  <c r="N676" i="52"/>
  <c r="N669" i="52"/>
  <c r="N210" i="52"/>
  <c r="N661" i="52"/>
  <c r="N653" i="52"/>
  <c r="N645" i="52"/>
  <c r="N637" i="52"/>
  <c r="N632" i="52"/>
  <c r="N624" i="52"/>
  <c r="N1129" i="52"/>
  <c r="N1122" i="52"/>
  <c r="N1114" i="52"/>
  <c r="N1106" i="52"/>
  <c r="N1098" i="52"/>
  <c r="N369" i="52"/>
  <c r="N1427" i="52"/>
  <c r="N1424" i="52"/>
  <c r="N1421" i="52"/>
  <c r="N1419" i="52"/>
  <c r="N1376" i="52"/>
  <c r="N1415" i="52"/>
  <c r="N605" i="52"/>
  <c r="N600" i="52"/>
  <c r="N1610" i="52"/>
  <c r="N1609" i="52"/>
  <c r="N1607" i="52"/>
  <c r="N1606" i="52"/>
  <c r="N538" i="52"/>
  <c r="N957" i="52"/>
  <c r="N1602" i="52"/>
  <c r="N364" i="52"/>
  <c r="N518" i="52"/>
  <c r="N111" i="52"/>
  <c r="N106" i="52"/>
  <c r="N100" i="52"/>
  <c r="N96" i="52"/>
  <c r="N1395" i="52"/>
  <c r="N796" i="52"/>
  <c r="N1216" i="52"/>
  <c r="N237" i="52"/>
  <c r="N1363" i="52"/>
  <c r="N1359" i="52"/>
  <c r="N1357" i="52"/>
  <c r="N235" i="52"/>
  <c r="N232" i="52"/>
  <c r="N507" i="52"/>
  <c r="N296" i="52"/>
  <c r="N1346" i="52"/>
  <c r="N506" i="52"/>
  <c r="N218" i="52"/>
  <c r="N216" i="52"/>
  <c r="N504" i="52"/>
  <c r="N1343" i="52"/>
  <c r="N844" i="52"/>
  <c r="N1615" i="52"/>
  <c r="N1078" i="52"/>
  <c r="N1074" i="52"/>
  <c r="N1066" i="52"/>
  <c r="N843" i="52"/>
  <c r="N1053" i="52"/>
  <c r="N1046" i="52"/>
  <c r="N1038" i="52"/>
  <c r="N693" i="52"/>
  <c r="N1431" i="52"/>
  <c r="N681" i="52"/>
  <c r="N675" i="52"/>
  <c r="N428" i="52"/>
  <c r="N668" i="52"/>
  <c r="N660" i="52"/>
  <c r="N652" i="52"/>
  <c r="N644" i="52"/>
  <c r="N636" i="52"/>
  <c r="N631" i="52"/>
  <c r="N623" i="52"/>
  <c r="N1128" i="52"/>
  <c r="N1121" i="52"/>
  <c r="N1113" i="52"/>
  <c r="N1105" i="52"/>
  <c r="N1244" i="52"/>
  <c r="N368" i="52"/>
  <c r="N617" i="52"/>
  <c r="N614" i="52"/>
  <c r="N728" i="52"/>
  <c r="N519" i="52"/>
  <c r="N543" i="52"/>
  <c r="N1414" i="52"/>
  <c r="N162" i="52"/>
  <c r="N599" i="52"/>
  <c r="N1243" i="52"/>
  <c r="N593" i="52"/>
  <c r="N366" i="52"/>
  <c r="N1139" i="52"/>
  <c r="N1605" i="52"/>
  <c r="N346" i="52"/>
  <c r="N115" i="52"/>
  <c r="N377" i="52"/>
  <c r="N1373" i="52"/>
  <c r="N110" i="52"/>
  <c r="N105" i="52"/>
  <c r="N526" i="52"/>
  <c r="N920" i="52"/>
  <c r="N803" i="52"/>
  <c r="N525" i="52"/>
  <c r="N1219" i="52"/>
  <c r="N724" i="52"/>
  <c r="N1389" i="52"/>
  <c r="N523" i="52"/>
  <c r="N795" i="52"/>
  <c r="N87" i="52"/>
  <c r="N755" i="52"/>
  <c r="N309" i="52"/>
  <c r="N918" i="52"/>
  <c r="N1386" i="52"/>
  <c r="N716" i="52"/>
  <c r="N512" i="52"/>
  <c r="N1385" i="52"/>
  <c r="N1230" i="52"/>
  <c r="N495" i="52"/>
  <c r="N851" i="52"/>
  <c r="N1365" i="52"/>
  <c r="N1361" i="52"/>
  <c r="N1358" i="52"/>
  <c r="N233" i="52"/>
  <c r="N509" i="52"/>
  <c r="N230" i="52"/>
  <c r="N299" i="52"/>
  <c r="N219" i="52"/>
  <c r="N285" i="52"/>
  <c r="N223" i="52"/>
  <c r="N906" i="52"/>
  <c r="N1344" i="52"/>
  <c r="N1342" i="52"/>
  <c r="N1083" i="52"/>
  <c r="N1064" i="52"/>
  <c r="N1045" i="52"/>
  <c r="N690" i="52"/>
  <c r="N673" i="52"/>
  <c r="N659" i="52"/>
  <c r="N641" i="52"/>
  <c r="N622" i="52"/>
  <c r="N1112" i="52"/>
  <c r="N520" i="52"/>
  <c r="N1426" i="52"/>
  <c r="N587" i="52"/>
  <c r="N854" i="52"/>
  <c r="N604" i="52"/>
  <c r="N594" i="52"/>
  <c r="N118" i="52"/>
  <c r="N1604" i="52"/>
  <c r="N812" i="52"/>
  <c r="N1370" i="52"/>
  <c r="N104" i="52"/>
  <c r="N1028" i="52"/>
  <c r="N241" i="52"/>
  <c r="N1191" i="52"/>
  <c r="N514" i="52"/>
  <c r="N92" i="52"/>
  <c r="N757" i="52"/>
  <c r="N513" i="52"/>
  <c r="N1233" i="52"/>
  <c r="N1231" i="52"/>
  <c r="N709" i="52"/>
  <c r="N331" i="52"/>
  <c r="N1156" i="52"/>
  <c r="N1186" i="52"/>
  <c r="N904" i="52"/>
  <c r="N73" i="52"/>
  <c r="N533" i="52"/>
  <c r="N1369" i="52"/>
  <c r="N1322" i="52"/>
  <c r="N472" i="52"/>
  <c r="N1594" i="52"/>
  <c r="N68" i="52"/>
  <c r="N66" i="52"/>
  <c r="N61" i="52"/>
  <c r="N55" i="52"/>
  <c r="N50" i="52"/>
  <c r="N1312" i="52"/>
  <c r="N45" i="52"/>
  <c r="N491" i="52"/>
  <c r="N279" i="52"/>
  <c r="N1581" i="52"/>
  <c r="N325" i="52"/>
  <c r="N203" i="52"/>
  <c r="N1336" i="52"/>
  <c r="N1304" i="52"/>
  <c r="N248" i="52"/>
  <c r="N455" i="52"/>
  <c r="N1296" i="52"/>
  <c r="N1205" i="52"/>
  <c r="N200" i="52"/>
  <c r="N557" i="52"/>
  <c r="N391" i="52"/>
  <c r="N1410" i="52"/>
  <c r="N374" i="52"/>
  <c r="N23" i="52"/>
  <c r="N1175" i="52"/>
  <c r="N18" i="52"/>
  <c r="N452" i="52"/>
  <c r="N894" i="52"/>
  <c r="N1204" i="52"/>
  <c r="N13" i="52"/>
  <c r="N1198" i="52"/>
  <c r="N1408" i="52"/>
  <c r="N259" i="52"/>
  <c r="N10" i="52"/>
  <c r="N1290" i="52"/>
  <c r="N445" i="52"/>
  <c r="N1286" i="52"/>
  <c r="N571" i="52"/>
  <c r="N1574" i="52"/>
  <c r="N1569" i="52"/>
  <c r="N1563" i="52"/>
  <c r="N909" i="52"/>
  <c r="N226" i="52"/>
  <c r="N293" i="52"/>
  <c r="N1095" i="52"/>
  <c r="N521" i="52"/>
  <c r="N253" i="52"/>
  <c r="N1044" i="52"/>
  <c r="N685" i="52"/>
  <c r="N672" i="52"/>
  <c r="N658" i="52"/>
  <c r="N1131" i="52"/>
  <c r="N621" i="52"/>
  <c r="N1111" i="52"/>
  <c r="N925" i="52"/>
  <c r="N739" i="52"/>
  <c r="N1420" i="52"/>
  <c r="N1417" i="52"/>
  <c r="N603" i="52"/>
  <c r="N1242" i="52"/>
  <c r="N1215" i="52"/>
  <c r="N537" i="52"/>
  <c r="N866" i="52"/>
  <c r="N922" i="52"/>
  <c r="N1236" i="52"/>
  <c r="N919" i="52"/>
  <c r="N357" i="52"/>
  <c r="N1392" i="52"/>
  <c r="N311" i="52"/>
  <c r="N1217" i="52"/>
  <c r="N305" i="52"/>
  <c r="N522" i="52"/>
  <c r="N1232" i="52"/>
  <c r="N715" i="52"/>
  <c r="N708" i="52"/>
  <c r="N701" i="52"/>
  <c r="N1189" i="52"/>
  <c r="N1154" i="52"/>
  <c r="N77" i="52"/>
  <c r="N1324" i="52"/>
  <c r="N1384" i="52"/>
  <c r="N1323" i="52"/>
  <c r="N424" i="52"/>
  <c r="N1228" i="52"/>
  <c r="N435" i="52"/>
  <c r="N1317" i="52"/>
  <c r="N1315" i="52"/>
  <c r="N60" i="52"/>
  <c r="N54" i="52"/>
  <c r="N264" i="52"/>
  <c r="N1588" i="52"/>
  <c r="N1310" i="52"/>
  <c r="N41" i="52"/>
  <c r="N1307" i="52"/>
  <c r="N306" i="52"/>
  <c r="N460" i="52"/>
  <c r="N252" i="52"/>
  <c r="N1207" i="52"/>
  <c r="N1303" i="52"/>
  <c r="N801" i="52"/>
  <c r="N490" i="52"/>
  <c r="N1295" i="52"/>
  <c r="N33" i="52"/>
  <c r="N897" i="52"/>
  <c r="N30" i="52"/>
  <c r="N556" i="52"/>
  <c r="N554" i="52"/>
  <c r="N179" i="52"/>
  <c r="N22" i="52"/>
  <c r="N390" i="52"/>
  <c r="N1174" i="52"/>
  <c r="N1172" i="52"/>
  <c r="N1170" i="52"/>
  <c r="N14" i="52"/>
  <c r="N1201" i="52"/>
  <c r="N389" i="52"/>
  <c r="N1196" i="52"/>
  <c r="N1292" i="52"/>
  <c r="N9" i="52"/>
  <c r="N154" i="52"/>
  <c r="N572" i="52"/>
  <c r="N1577" i="52"/>
  <c r="N1283" i="52"/>
  <c r="N1573" i="52"/>
  <c r="N889" i="52"/>
  <c r="N1562" i="52"/>
  <c r="N1368" i="52"/>
  <c r="N1355" i="52"/>
  <c r="N1353" i="52"/>
  <c r="N508" i="52"/>
  <c r="N1134" i="52"/>
  <c r="N407" i="52"/>
  <c r="N1094" i="52"/>
  <c r="N475" i="52"/>
  <c r="N756" i="52"/>
  <c r="N1043" i="52"/>
  <c r="N1337" i="52"/>
  <c r="N211" i="52"/>
  <c r="N657" i="52"/>
  <c r="N1130" i="52"/>
  <c r="N1127" i="52"/>
  <c r="N1110" i="52"/>
  <c r="N378" i="52"/>
  <c r="N616" i="52"/>
  <c r="N612" i="52"/>
  <c r="N611" i="52"/>
  <c r="N602" i="52"/>
  <c r="N333" i="52"/>
  <c r="N1240" i="52"/>
  <c r="N1603" i="52"/>
  <c r="N811" i="52"/>
  <c r="N1238" i="52"/>
  <c r="N103" i="52"/>
  <c r="N956" i="52"/>
  <c r="N862" i="52"/>
  <c r="N1601" i="52"/>
  <c r="N524" i="52"/>
  <c r="N1027" i="52"/>
  <c r="N1026" i="52"/>
  <c r="N1235" i="52"/>
  <c r="N723" i="52"/>
  <c r="N473" i="52"/>
  <c r="N707" i="52"/>
  <c r="N700" i="52"/>
  <c r="N238" i="52"/>
  <c r="N427" i="52"/>
  <c r="N76" i="52"/>
  <c r="N584" i="52"/>
  <c r="N1597" i="52"/>
  <c r="N914" i="52"/>
  <c r="N532" i="52"/>
  <c r="N1227" i="52"/>
  <c r="N1185" i="52"/>
  <c r="N1592" i="52"/>
  <c r="N899" i="52"/>
  <c r="N59" i="52"/>
  <c r="N53" i="52"/>
  <c r="N955" i="52"/>
  <c r="N952" i="52"/>
  <c r="N1309" i="52"/>
  <c r="N1308" i="52"/>
  <c r="N1381" i="52"/>
  <c r="N530" i="52"/>
  <c r="N1305" i="52"/>
  <c r="N323" i="52"/>
  <c r="N459" i="52"/>
  <c r="N457" i="52"/>
  <c r="N800" i="52"/>
  <c r="N1301" i="52"/>
  <c r="N1180" i="52"/>
  <c r="N1153" i="52"/>
  <c r="N1152" i="52"/>
  <c r="N29" i="52"/>
  <c r="N896" i="52"/>
  <c r="N3" i="52"/>
  <c r="N27" i="52"/>
  <c r="N1177" i="52"/>
  <c r="N471" i="52"/>
  <c r="N17" i="52"/>
  <c r="N1171" i="52"/>
  <c r="N850" i="52"/>
  <c r="N1203" i="52"/>
  <c r="N893" i="52"/>
  <c r="N944" i="52"/>
  <c r="N449" i="52"/>
  <c r="N892" i="52"/>
  <c r="N8" i="52"/>
  <c r="N1289" i="52"/>
  <c r="N1579" i="52"/>
  <c r="N1285" i="52"/>
  <c r="N570" i="52"/>
  <c r="N1572" i="52"/>
  <c r="N1568" i="52"/>
  <c r="N1561" i="52"/>
  <c r="N567" i="52"/>
  <c r="N566" i="52"/>
  <c r="N1150" i="52"/>
  <c r="N563" i="52"/>
  <c r="N149" i="52"/>
  <c r="N141" i="52"/>
  <c r="N1334" i="52"/>
  <c r="N857" i="52"/>
  <c r="N1345" i="52"/>
  <c r="N189" i="52"/>
  <c r="N283" i="52"/>
  <c r="N215" i="52"/>
  <c r="N1091" i="52"/>
  <c r="N1077" i="52"/>
  <c r="N1059" i="52"/>
  <c r="N842" i="52"/>
  <c r="N502" i="52"/>
  <c r="N328" i="52"/>
  <c r="N651" i="52"/>
  <c r="N635" i="52"/>
  <c r="N1126" i="52"/>
  <c r="N1109" i="52"/>
  <c r="N924" i="52"/>
  <c r="N367" i="52"/>
  <c r="N195" i="52"/>
  <c r="N738" i="52"/>
  <c r="N601" i="52"/>
  <c r="N727" i="52"/>
  <c r="N1402" i="52"/>
  <c r="N365" i="52"/>
  <c r="N853" i="52"/>
  <c r="N517" i="52"/>
  <c r="N1398" i="52"/>
  <c r="N1397" i="52"/>
  <c r="N94" i="52"/>
  <c r="N580" i="52"/>
  <c r="N1387" i="52"/>
  <c r="N91" i="52"/>
  <c r="N846" i="52"/>
  <c r="N1234" i="52"/>
  <c r="N722" i="52"/>
  <c r="N714" i="52"/>
  <c r="N706" i="52"/>
  <c r="N699" i="52"/>
  <c r="N860" i="52"/>
  <c r="N307" i="52"/>
  <c r="N802" i="52"/>
  <c r="N1598" i="52"/>
  <c r="N1229" i="52"/>
  <c r="N69" i="52"/>
  <c r="N1321" i="52"/>
  <c r="N493" i="52"/>
  <c r="N461" i="52"/>
  <c r="N810" i="52"/>
  <c r="N65" i="52"/>
  <c r="N1591" i="52"/>
  <c r="N1314" i="52"/>
  <c r="N49" i="52"/>
  <c r="N48" i="52"/>
  <c r="N44" i="52"/>
  <c r="N949" i="52"/>
  <c r="N531" i="52"/>
  <c r="N1371" i="52"/>
  <c r="N1183" i="52"/>
  <c r="N251" i="52"/>
  <c r="N458" i="52"/>
  <c r="N898" i="52"/>
  <c r="N1302" i="52"/>
  <c r="N37" i="52"/>
  <c r="N454" i="52"/>
  <c r="N849" i="52"/>
  <c r="N559" i="52"/>
  <c r="N1023" i="52"/>
  <c r="N28" i="52"/>
  <c r="N590" i="52"/>
  <c r="N26" i="52"/>
  <c r="N21" i="52"/>
  <c r="N470" i="52"/>
  <c r="N1173" i="52"/>
  <c r="N1293" i="52"/>
  <c r="N182" i="52"/>
  <c r="N420" i="52"/>
  <c r="N1151" i="52"/>
  <c r="N1166" i="52"/>
  <c r="N1163" i="52"/>
  <c r="N434" i="52"/>
  <c r="N7" i="52"/>
  <c r="N847" i="52"/>
  <c r="N1287" i="52"/>
  <c r="N1284" i="52"/>
  <c r="N891" i="52"/>
  <c r="N1571" i="52"/>
  <c r="N1567" i="52"/>
  <c r="N236" i="52"/>
  <c r="N297" i="52"/>
  <c r="N1347" i="52"/>
  <c r="N411" i="52"/>
  <c r="N1090" i="52"/>
  <c r="N1073" i="52"/>
  <c r="N1058" i="52"/>
  <c r="N402" i="52"/>
  <c r="N496" i="52"/>
  <c r="N409" i="52"/>
  <c r="N650" i="52"/>
  <c r="N630" i="52"/>
  <c r="N1125" i="52"/>
  <c r="N1104" i="52"/>
  <c r="N1430" i="52"/>
  <c r="N1328" i="52"/>
  <c r="N1418" i="52"/>
  <c r="N609" i="52"/>
  <c r="N1612" i="52"/>
  <c r="N592" i="52"/>
  <c r="N541" i="52"/>
  <c r="N117" i="52"/>
  <c r="N1032" i="52"/>
  <c r="N109" i="52"/>
  <c r="N99" i="52"/>
  <c r="N585" i="52"/>
  <c r="N725" i="52"/>
  <c r="N1391" i="52"/>
  <c r="N1218" i="52"/>
  <c r="N88" i="52"/>
  <c r="N83" i="52"/>
  <c r="N917" i="52"/>
  <c r="N721" i="52"/>
  <c r="N332" i="52"/>
  <c r="N705" i="52"/>
  <c r="N698" i="52"/>
  <c r="N1188" i="52"/>
  <c r="N280" i="52"/>
  <c r="N903" i="52"/>
  <c r="N758" i="52"/>
  <c r="N902" i="52"/>
  <c r="N794" i="52"/>
  <c r="N1320" i="52"/>
  <c r="N1226" i="52"/>
  <c r="N1318" i="52"/>
  <c r="N901" i="52"/>
  <c r="N64" i="52"/>
  <c r="N58" i="52"/>
  <c r="N52" i="52"/>
  <c r="N954" i="52"/>
  <c r="N1311" i="52"/>
  <c r="N43" i="52"/>
  <c r="N1586" i="52"/>
  <c r="N948" i="52"/>
  <c r="N1184" i="52"/>
  <c r="N1208" i="52"/>
  <c r="N202" i="52"/>
  <c r="N577" i="52"/>
  <c r="N1182" i="52"/>
  <c r="N39" i="52"/>
  <c r="N1300" i="52"/>
  <c r="N36" i="52"/>
  <c r="N848" i="52"/>
  <c r="N558" i="52"/>
  <c r="N1412" i="52"/>
  <c r="N555" i="52"/>
  <c r="N589" i="52"/>
  <c r="N895" i="52"/>
  <c r="N20" i="52"/>
  <c r="N553" i="52"/>
  <c r="N1294" i="52"/>
  <c r="N1147" i="52"/>
  <c r="N268" i="52"/>
  <c r="N573" i="52"/>
  <c r="N1200" i="52"/>
  <c r="N1165" i="52"/>
  <c r="N1162" i="52"/>
  <c r="N185" i="52"/>
  <c r="N6" i="52"/>
  <c r="N5" i="52"/>
  <c r="N433" i="52"/>
  <c r="N432" i="52"/>
  <c r="N511" i="52"/>
  <c r="N304" i="52"/>
  <c r="N221" i="52"/>
  <c r="N1340" i="52"/>
  <c r="N1432" i="52"/>
  <c r="N1072" i="52"/>
  <c r="N1052" i="52"/>
  <c r="N1037" i="52"/>
  <c r="N680" i="52"/>
  <c r="N667" i="52"/>
  <c r="N649" i="52"/>
  <c r="N629" i="52"/>
  <c r="N1120" i="52"/>
  <c r="N1103" i="52"/>
  <c r="N923" i="52"/>
  <c r="N613" i="52"/>
  <c r="N797" i="52"/>
  <c r="N1413" i="52"/>
  <c r="N598" i="52"/>
  <c r="N591" i="52"/>
  <c r="N1401" i="52"/>
  <c r="N116" i="52"/>
  <c r="N376" i="52"/>
  <c r="N1237" i="52"/>
  <c r="N98" i="52"/>
  <c r="N394" i="52"/>
  <c r="N1394" i="52"/>
  <c r="N1390" i="52"/>
  <c r="N310" i="52"/>
  <c r="N86" i="52"/>
  <c r="N464" i="52"/>
  <c r="N81" i="52"/>
  <c r="N720" i="52"/>
  <c r="N712" i="52"/>
  <c r="N704" i="52"/>
  <c r="N697" i="52"/>
  <c r="N1210" i="52"/>
  <c r="N1326" i="52"/>
  <c r="N75" i="52"/>
  <c r="N534" i="52"/>
  <c r="N70" i="52"/>
  <c r="N426" i="52"/>
  <c r="N1319" i="52"/>
  <c r="N1596" i="52"/>
  <c r="N1593" i="52"/>
  <c r="N67" i="52"/>
  <c r="N63" i="52"/>
  <c r="N57" i="52"/>
  <c r="N1589" i="52"/>
  <c r="N186" i="52"/>
  <c r="N47" i="52"/>
  <c r="N42" i="52"/>
  <c r="N1585" i="52"/>
  <c r="N581" i="52"/>
  <c r="N40" i="52"/>
  <c r="N561" i="52"/>
  <c r="N322" i="52"/>
  <c r="N859" i="52"/>
  <c r="N456" i="52"/>
  <c r="N38" i="52"/>
  <c r="N1299" i="52"/>
  <c r="N1206" i="52"/>
  <c r="N737" i="52"/>
  <c r="N392" i="52"/>
  <c r="N1225" i="52"/>
  <c r="N1411" i="52"/>
  <c r="N157" i="52"/>
  <c r="N25" i="52"/>
  <c r="N421" i="52"/>
  <c r="N469" i="52"/>
  <c r="N270" i="52"/>
  <c r="N16" i="52"/>
  <c r="N15" i="52"/>
  <c r="N576" i="52"/>
  <c r="N1168" i="52"/>
  <c r="N419" i="52"/>
  <c r="N448" i="52"/>
  <c r="N12" i="52"/>
  <c r="N156" i="52"/>
  <c r="N1580" i="52"/>
  <c r="N1578" i="52"/>
  <c r="N1159" i="52"/>
  <c r="N1195" i="52"/>
  <c r="N568" i="52"/>
  <c r="N302" i="52"/>
  <c r="N225" i="52"/>
  <c r="N907" i="52"/>
  <c r="N579" i="52"/>
  <c r="N1085" i="52"/>
  <c r="N1071" i="52"/>
  <c r="N1051" i="52"/>
  <c r="N692" i="52"/>
  <c r="N679" i="52"/>
  <c r="N666" i="52"/>
  <c r="N643" i="52"/>
  <c r="N628" i="52"/>
  <c r="N1119" i="52"/>
  <c r="N1102" i="52"/>
  <c r="N1374" i="52"/>
  <c r="N413" i="52"/>
  <c r="N324" i="52"/>
  <c r="N1613" i="52"/>
  <c r="N597" i="52"/>
  <c r="N1608" i="52"/>
  <c r="N540" i="52"/>
  <c r="N196" i="52"/>
  <c r="N1031" i="52"/>
  <c r="N1029" i="52"/>
  <c r="N516" i="52"/>
  <c r="N193" i="52"/>
  <c r="N515" i="52"/>
  <c r="N313" i="52"/>
  <c r="N465" i="52"/>
  <c r="N85" i="52"/>
  <c r="N163" i="52"/>
  <c r="N916" i="52"/>
  <c r="N719" i="52"/>
  <c r="N711" i="52"/>
  <c r="N703" i="52"/>
  <c r="N329" i="52"/>
  <c r="N1187" i="52"/>
  <c r="N78" i="52"/>
  <c r="N535" i="52"/>
  <c r="N915" i="52"/>
  <c r="N462" i="52"/>
  <c r="N425" i="52"/>
  <c r="N1383" i="52"/>
  <c r="N1595" i="52"/>
  <c r="N492" i="52"/>
  <c r="N900" i="52"/>
  <c r="N1372" i="52"/>
  <c r="N1590" i="52"/>
  <c r="N809" i="52"/>
  <c r="N1313" i="52"/>
  <c r="N951" i="52"/>
  <c r="N950" i="52"/>
  <c r="N1584" i="52"/>
  <c r="N1582" i="52"/>
  <c r="N423" i="52"/>
  <c r="N947" i="52"/>
  <c r="N250" i="52"/>
  <c r="N260" i="52"/>
  <c r="N249" i="52"/>
  <c r="N1181" i="52"/>
  <c r="N1298" i="52"/>
  <c r="N35" i="52"/>
  <c r="N201" i="52"/>
  <c r="N32" i="52"/>
  <c r="N1224" i="52"/>
  <c r="N247" i="52"/>
  <c r="N946" i="52"/>
  <c r="N271" i="52"/>
  <c r="N1176" i="52"/>
  <c r="N1222" i="52"/>
  <c r="N453" i="52"/>
  <c r="N451" i="52"/>
  <c r="N191" i="52"/>
  <c r="N674" i="52"/>
  <c r="N855" i="52"/>
  <c r="N319" i="52"/>
  <c r="N717" i="52"/>
  <c r="N1209" i="52"/>
  <c r="N51" i="52"/>
  <c r="N501" i="52"/>
  <c r="N1223" i="52"/>
  <c r="N181" i="52"/>
  <c r="N447" i="52"/>
  <c r="N418" i="52"/>
  <c r="N890" i="52"/>
  <c r="N1559" i="52"/>
  <c r="N153" i="52"/>
  <c r="N1548" i="52"/>
  <c r="N841" i="52"/>
  <c r="N150" i="52"/>
  <c r="N258" i="52"/>
  <c r="N137" i="52"/>
  <c r="N552" i="52"/>
  <c r="N267" i="52"/>
  <c r="N127" i="52"/>
  <c r="N123" i="52"/>
  <c r="N940" i="52"/>
  <c r="N1278" i="52"/>
  <c r="N789" i="52"/>
  <c r="N198" i="52"/>
  <c r="N549" i="52"/>
  <c r="N499" i="52"/>
  <c r="N1020" i="52"/>
  <c r="N385" i="52"/>
  <c r="N879" i="52"/>
  <c r="N1535" i="52"/>
  <c r="N1012" i="52"/>
  <c r="N1011" i="52"/>
  <c r="N1009" i="52"/>
  <c r="N361" i="52"/>
  <c r="N467" i="52"/>
  <c r="N1269" i="52"/>
  <c r="N384" i="52"/>
  <c r="N913" i="52"/>
  <c r="N489" i="52"/>
  <c r="N487" i="52"/>
  <c r="N1524" i="52"/>
  <c r="N1522" i="52"/>
  <c r="N1137" i="52"/>
  <c r="N1516" i="52"/>
  <c r="N578" i="52"/>
  <c r="N214" i="52"/>
  <c r="N1136" i="52"/>
  <c r="N989" i="52"/>
  <c r="N356" i="52"/>
  <c r="N1260" i="52"/>
  <c r="N1256" i="52"/>
  <c r="N1255" i="52"/>
  <c r="N484" i="52"/>
  <c r="N985" i="52"/>
  <c r="N381" i="52"/>
  <c r="N783" i="52"/>
  <c r="N479" i="52"/>
  <c r="N980" i="52"/>
  <c r="N1498" i="52"/>
  <c r="N734" i="52"/>
  <c r="N1491" i="52"/>
  <c r="N1488" i="52"/>
  <c r="N780" i="52"/>
  <c r="N665" i="52"/>
  <c r="N608" i="52"/>
  <c r="N95" i="52"/>
  <c r="N710" i="52"/>
  <c r="N574" i="52"/>
  <c r="N953" i="52"/>
  <c r="N500" i="52"/>
  <c r="N1178" i="52"/>
  <c r="N791" i="52"/>
  <c r="N1161" i="52"/>
  <c r="N1160" i="52"/>
  <c r="N1158" i="52"/>
  <c r="N206" i="52"/>
  <c r="N799" i="52"/>
  <c r="N1547" i="52"/>
  <c r="N1194" i="52"/>
  <c r="N148" i="52"/>
  <c r="N140" i="52"/>
  <c r="N887" i="52"/>
  <c r="N1282" i="52"/>
  <c r="N132" i="52"/>
  <c r="N126" i="52"/>
  <c r="N443" i="52"/>
  <c r="N1405" i="52"/>
  <c r="N121" i="52"/>
  <c r="N792" i="52"/>
  <c r="N939" i="52"/>
  <c r="N786" i="52"/>
  <c r="N751" i="52"/>
  <c r="N1141" i="52"/>
  <c r="N197" i="52"/>
  <c r="N1538" i="52"/>
  <c r="N1534" i="52"/>
  <c r="N874" i="52"/>
  <c r="N1530" i="52"/>
  <c r="N1008" i="52"/>
  <c r="N873" i="52"/>
  <c r="N548" i="52"/>
  <c r="N372" i="52"/>
  <c r="N805" i="52"/>
  <c r="N1378" i="52"/>
  <c r="N488" i="52"/>
  <c r="N486" i="52"/>
  <c r="N1523" i="52"/>
  <c r="N1521" i="52"/>
  <c r="N1519" i="52"/>
  <c r="N1515" i="52"/>
  <c r="N905" i="52"/>
  <c r="N1509" i="52"/>
  <c r="N1144" i="52"/>
  <c r="N342" i="52"/>
  <c r="N355" i="52"/>
  <c r="N169" i="52"/>
  <c r="N213" i="52"/>
  <c r="N1377" i="52"/>
  <c r="N1140" i="52"/>
  <c r="N482" i="52"/>
  <c r="N352" i="52"/>
  <c r="N746" i="52"/>
  <c r="N478" i="52"/>
  <c r="N931" i="52"/>
  <c r="N349" i="52"/>
  <c r="N255" i="52"/>
  <c r="N1490" i="52"/>
  <c r="N976" i="52"/>
  <c r="N1483" i="52"/>
  <c r="N476" i="52"/>
  <c r="N975" i="52"/>
  <c r="N974" i="52"/>
  <c r="N826" i="52"/>
  <c r="N167" i="52"/>
  <c r="N397" i="52"/>
  <c r="N769" i="52"/>
  <c r="N817" i="52"/>
  <c r="N1474" i="52"/>
  <c r="N1468" i="52"/>
  <c r="N1617" i="52"/>
  <c r="N741" i="52"/>
  <c r="N1462" i="52"/>
  <c r="N1458" i="52"/>
  <c r="N912" i="52"/>
  <c r="N1448" i="52"/>
  <c r="N642" i="52"/>
  <c r="N596" i="52"/>
  <c r="N317" i="52"/>
  <c r="N702" i="52"/>
  <c r="N265" i="52"/>
  <c r="N46" i="52"/>
  <c r="N560" i="52"/>
  <c r="N945" i="52"/>
  <c r="N1169" i="52"/>
  <c r="N446" i="52"/>
  <c r="N1576" i="52"/>
  <c r="N1566" i="52"/>
  <c r="N1558" i="52"/>
  <c r="N152" i="52"/>
  <c r="N1546" i="52"/>
  <c r="N1543" i="52"/>
  <c r="N147" i="52"/>
  <c r="N139" i="52"/>
  <c r="N886" i="52"/>
  <c r="N184" i="52"/>
  <c r="N429" i="52"/>
  <c r="N941" i="52"/>
  <c r="N1281" i="52"/>
  <c r="N798" i="52"/>
  <c r="N583" i="52"/>
  <c r="N840" i="52"/>
  <c r="N927" i="52"/>
  <c r="N1021" i="52"/>
  <c r="N935" i="52"/>
  <c r="N387" i="52"/>
  <c r="N1192" i="52"/>
  <c r="N785" i="52"/>
  <c r="N877" i="52"/>
  <c r="N1532" i="52"/>
  <c r="N750" i="52"/>
  <c r="N1007" i="52"/>
  <c r="N872" i="52"/>
  <c r="N442" i="52"/>
  <c r="N416" i="52"/>
  <c r="N1004" i="52"/>
  <c r="N1528" i="52"/>
  <c r="N277" i="52"/>
  <c r="N1034" i="52"/>
  <c r="N194" i="52"/>
  <c r="N1520" i="52"/>
  <c r="N1518" i="52"/>
  <c r="N998" i="52"/>
  <c r="N997" i="52"/>
  <c r="N1508" i="52"/>
  <c r="N1506" i="52"/>
  <c r="N1502" i="52"/>
  <c r="N207" i="52"/>
  <c r="N354" i="52"/>
  <c r="N245" i="52"/>
  <c r="N836" i="52"/>
  <c r="N544" i="52"/>
  <c r="N481" i="52"/>
  <c r="N983" i="52"/>
  <c r="N351" i="52"/>
  <c r="N477" i="52"/>
  <c r="N528" i="52"/>
  <c r="N1497" i="52"/>
  <c r="N977" i="52"/>
  <c r="N562" i="52"/>
  <c r="N1487" i="52"/>
  <c r="N1249" i="52"/>
  <c r="N870" i="52"/>
  <c r="N831" i="52"/>
  <c r="N730" i="52"/>
  <c r="N825" i="52"/>
  <c r="N774" i="52"/>
  <c r="N743" i="52"/>
  <c r="N742" i="52"/>
  <c r="N765" i="52"/>
  <c r="N815" i="52"/>
  <c r="N1467" i="52"/>
  <c r="N1616" i="52"/>
  <c r="N763" i="52"/>
  <c r="N761" i="52"/>
  <c r="N1457" i="52"/>
  <c r="N1453" i="52"/>
  <c r="N1447" i="52"/>
  <c r="N1441" i="52"/>
  <c r="N1439" i="52"/>
  <c r="N173" i="52"/>
  <c r="N1033" i="52"/>
  <c r="N312" i="52"/>
  <c r="N695" i="52"/>
  <c r="N436" i="52"/>
  <c r="N1587" i="52"/>
  <c r="N422" i="52"/>
  <c r="N24" i="52"/>
  <c r="N1202" i="52"/>
  <c r="N11" i="52"/>
  <c r="N431" i="52"/>
  <c r="N1565" i="52"/>
  <c r="N1557" i="52"/>
  <c r="N1553" i="52"/>
  <c r="N1545" i="52"/>
  <c r="N1542" i="52"/>
  <c r="N146" i="52"/>
  <c r="N388" i="52"/>
  <c r="N858" i="52"/>
  <c r="N942" i="52"/>
  <c r="N131" i="52"/>
  <c r="N373" i="52"/>
  <c r="N1280" i="52"/>
  <c r="N883" i="52"/>
  <c r="N120" i="52"/>
  <c r="N788" i="52"/>
  <c r="N938" i="52"/>
  <c r="N345" i="52"/>
  <c r="N934" i="52"/>
  <c r="N386" i="52"/>
  <c r="N360" i="52"/>
  <c r="N878" i="52"/>
  <c r="N1277" i="52"/>
  <c r="N1531" i="52"/>
  <c r="N363" i="52"/>
  <c r="N362" i="52"/>
  <c r="N871" i="52"/>
  <c r="N441" i="52"/>
  <c r="N439" i="52"/>
  <c r="N1529" i="52"/>
  <c r="N401" i="52"/>
  <c r="N529" i="52"/>
  <c r="N790" i="52"/>
  <c r="N263" i="52"/>
  <c r="N926" i="52"/>
  <c r="N1265" i="52"/>
  <c r="N1514" i="52"/>
  <c r="N996" i="52"/>
  <c r="N1507" i="52"/>
  <c r="N1505" i="52"/>
  <c r="N747" i="52"/>
  <c r="N1261" i="52"/>
  <c r="N837" i="52"/>
  <c r="N1220" i="52"/>
  <c r="N835" i="52"/>
  <c r="N933" i="52"/>
  <c r="N438" i="52"/>
  <c r="N400" i="52"/>
  <c r="N399" i="52"/>
  <c r="N1251" i="52"/>
  <c r="N1330" i="52"/>
  <c r="N1496" i="52"/>
  <c r="N334" i="52"/>
  <c r="N781" i="52"/>
  <c r="N832" i="52"/>
  <c r="N1248" i="52"/>
  <c r="N1480" i="52"/>
  <c r="N929" i="52"/>
  <c r="N1478" i="52"/>
  <c r="N1477" i="52"/>
  <c r="N822" i="52"/>
  <c r="N821" i="52"/>
  <c r="N768" i="52"/>
  <c r="N869" i="52"/>
  <c r="N1473" i="52"/>
  <c r="N395" i="52"/>
  <c r="N968" i="52"/>
  <c r="N967" i="52"/>
  <c r="N1461" i="52"/>
  <c r="N1190" i="52"/>
  <c r="N1452" i="52"/>
  <c r="N740" i="52"/>
  <c r="N161" i="52"/>
  <c r="N928" i="52"/>
  <c r="N527" i="52"/>
  <c r="N1084" i="52"/>
  <c r="N1118" i="52"/>
  <c r="N586" i="52"/>
  <c r="N240" i="52"/>
  <c r="N1327" i="52"/>
  <c r="N1382" i="52"/>
  <c r="N1583" i="52"/>
  <c r="N1297" i="52"/>
  <c r="N19" i="52"/>
  <c r="N1167" i="52"/>
  <c r="N155" i="52"/>
  <c r="N575" i="52"/>
  <c r="N417" i="52"/>
  <c r="N1335" i="52"/>
  <c r="N1552" i="52"/>
  <c r="N204" i="52"/>
  <c r="N1541" i="52"/>
  <c r="N145" i="52"/>
  <c r="N1143" i="52"/>
  <c r="N430" i="52"/>
  <c r="N135" i="52"/>
  <c r="N885" i="52"/>
  <c r="N1380" i="52"/>
  <c r="N1279" i="52"/>
  <c r="N1404" i="52"/>
  <c r="N119" i="52"/>
  <c r="N881" i="52"/>
  <c r="N246" i="52"/>
  <c r="N937" i="52"/>
  <c r="N174" i="52"/>
  <c r="N1019" i="52"/>
  <c r="N582" i="52"/>
  <c r="N1537" i="52"/>
  <c r="N1533" i="52"/>
  <c r="N1276" i="52"/>
  <c r="N749" i="52"/>
  <c r="N1273" i="52"/>
  <c r="N1272" i="52"/>
  <c r="N1271" i="52"/>
  <c r="N415" i="52"/>
  <c r="N1003" i="52"/>
  <c r="N1001" i="52"/>
  <c r="N209" i="52"/>
  <c r="N999" i="52"/>
  <c r="N1138" i="52"/>
  <c r="N382" i="52"/>
  <c r="N1264" i="52"/>
  <c r="N1513" i="52"/>
  <c r="N547" i="52"/>
  <c r="N546" i="52"/>
  <c r="N1504" i="52"/>
  <c r="N1263" i="52"/>
  <c r="N187" i="52"/>
  <c r="N1259" i="52"/>
  <c r="N244" i="52"/>
  <c r="N1254" i="52"/>
  <c r="N932" i="52"/>
  <c r="N1145" i="52"/>
  <c r="N266" i="52"/>
  <c r="N982" i="52"/>
  <c r="N1250" i="52"/>
  <c r="N979" i="52"/>
  <c r="N833" i="52"/>
  <c r="N1494" i="52"/>
  <c r="N1489" i="52"/>
  <c r="N1486" i="52"/>
  <c r="N1482" i="52"/>
  <c r="N793" i="52"/>
  <c r="N830" i="52"/>
  <c r="N828" i="52"/>
  <c r="N824" i="52"/>
  <c r="N773" i="52"/>
  <c r="N772" i="52"/>
  <c r="N819" i="52"/>
  <c r="N816" i="52"/>
  <c r="N1472" i="52"/>
  <c r="N970" i="52"/>
  <c r="N1466" i="52"/>
  <c r="N1463" i="52"/>
  <c r="N964" i="52"/>
  <c r="N1456" i="52"/>
  <c r="N962" i="52"/>
  <c r="N1446" i="52"/>
  <c r="N272" i="52"/>
  <c r="N1438" i="52"/>
  <c r="N911" i="52"/>
  <c r="N1065" i="52"/>
  <c r="N1101" i="52"/>
  <c r="N1214" i="52"/>
  <c r="N852" i="52"/>
  <c r="N1325" i="52"/>
  <c r="N1316" i="52"/>
  <c r="N808" i="52"/>
  <c r="N34" i="52"/>
  <c r="N1409" i="52"/>
  <c r="N1199" i="52"/>
  <c r="N1291" i="52"/>
  <c r="N569" i="52"/>
  <c r="N1564" i="52"/>
  <c r="N1556" i="52"/>
  <c r="N1551" i="52"/>
  <c r="N565" i="52"/>
  <c r="N1540" i="52"/>
  <c r="N144" i="52"/>
  <c r="N1407" i="52"/>
  <c r="N136" i="52"/>
  <c r="N134" i="52"/>
  <c r="N130" i="52"/>
  <c r="N444" i="52"/>
  <c r="N884" i="52"/>
  <c r="N1193" i="52"/>
  <c r="N1022" i="52"/>
  <c r="N1403" i="52"/>
  <c r="N753" i="52"/>
  <c r="N1379" i="52"/>
  <c r="N1221" i="52"/>
  <c r="N1148" i="52"/>
  <c r="N359" i="52"/>
  <c r="N1015" i="52"/>
  <c r="N1013" i="52"/>
  <c r="N838" i="52"/>
  <c r="N784" i="52"/>
  <c r="N1006" i="52"/>
  <c r="N343" i="52"/>
  <c r="N440" i="52"/>
  <c r="N807" i="52"/>
  <c r="N1002" i="52"/>
  <c r="N1000" i="52"/>
  <c r="N1266" i="52"/>
  <c r="N1527" i="52"/>
  <c r="N1333" i="52"/>
  <c r="N736" i="52"/>
  <c r="N208" i="52"/>
  <c r="N1332" i="52"/>
  <c r="N995" i="52"/>
  <c r="N993" i="52"/>
  <c r="N991" i="52"/>
  <c r="N178" i="52"/>
  <c r="N485" i="52"/>
  <c r="N1258" i="52"/>
  <c r="N243" i="52"/>
  <c r="N1253" i="52"/>
  <c r="N483" i="52"/>
  <c r="N353" i="52"/>
  <c r="N498" i="52"/>
  <c r="N1499" i="52"/>
  <c r="N170" i="52"/>
  <c r="N978" i="52"/>
  <c r="N1495" i="52"/>
  <c r="N1493" i="52"/>
  <c r="N159" i="52"/>
  <c r="N1485" i="52"/>
  <c r="N254" i="52"/>
  <c r="N930" i="52"/>
  <c r="N829" i="52"/>
  <c r="N827" i="52"/>
  <c r="N775" i="52"/>
  <c r="N172" i="52"/>
  <c r="N771" i="52"/>
  <c r="N818" i="52"/>
  <c r="N396" i="52"/>
  <c r="N868" i="52"/>
  <c r="N1618" i="52"/>
  <c r="N814" i="52"/>
  <c r="N966" i="52"/>
  <c r="N1460" i="52"/>
  <c r="N1455" i="52"/>
  <c r="N1451" i="52"/>
  <c r="N1445" i="52"/>
  <c r="N4" i="52"/>
  <c r="N228" i="52"/>
  <c r="N1050" i="52"/>
  <c r="N239" i="52"/>
  <c r="N1030" i="52"/>
  <c r="N1024" i="52"/>
  <c r="N74" i="52"/>
  <c r="N62" i="52"/>
  <c r="N1306" i="52"/>
  <c r="N1179" i="52"/>
  <c r="N269" i="52"/>
  <c r="N1164" i="52"/>
  <c r="N1288" i="52"/>
  <c r="N1575" i="52"/>
  <c r="N1560" i="52"/>
  <c r="N1555" i="52"/>
  <c r="N1550" i="52"/>
  <c r="N1544" i="52"/>
  <c r="N1149" i="52"/>
  <c r="N143" i="52"/>
  <c r="N138" i="52"/>
  <c r="N856" i="52"/>
  <c r="N257" i="52"/>
  <c r="N129" i="52"/>
  <c r="N125" i="52"/>
  <c r="N122" i="52"/>
  <c r="N321" i="52"/>
  <c r="N754" i="52"/>
  <c r="N880" i="52"/>
  <c r="N839" i="52"/>
  <c r="N936" i="52"/>
  <c r="N731" i="52"/>
  <c r="N1018" i="52"/>
  <c r="N1017" i="52"/>
  <c r="N1014" i="52"/>
  <c r="N876" i="52"/>
  <c r="N1275" i="52"/>
  <c r="N1010" i="52"/>
  <c r="N160" i="52"/>
  <c r="N177" i="52"/>
  <c r="N278" i="52"/>
  <c r="N806" i="52"/>
  <c r="N371" i="52"/>
  <c r="N1268" i="52"/>
  <c r="N276" i="52"/>
  <c r="N1526" i="52"/>
  <c r="N383" i="52"/>
  <c r="N804" i="52"/>
  <c r="N1517" i="52"/>
  <c r="N1512" i="52"/>
  <c r="N1510" i="52"/>
  <c r="N992" i="52"/>
  <c r="N1503" i="52"/>
  <c r="N988" i="52"/>
  <c r="N987" i="52"/>
  <c r="N545" i="52"/>
  <c r="N320" i="52"/>
  <c r="N834" i="52"/>
  <c r="N256" i="52"/>
  <c r="N984" i="52"/>
  <c r="N1501" i="52"/>
  <c r="N1252" i="52"/>
  <c r="N398" i="52"/>
  <c r="N782" i="52"/>
  <c r="N745" i="52"/>
  <c r="N1133" i="52"/>
  <c r="N158" i="52"/>
  <c r="N1484" i="52"/>
  <c r="N779" i="52"/>
  <c r="N777" i="52"/>
  <c r="N166" i="52"/>
  <c r="N973" i="52"/>
  <c r="N165" i="52"/>
  <c r="N1475" i="52"/>
  <c r="N348" i="52"/>
  <c r="N767" i="52"/>
  <c r="N972" i="52"/>
  <c r="N1471" i="52"/>
  <c r="N31" i="52"/>
  <c r="N564" i="52"/>
  <c r="N551" i="52"/>
  <c r="N1016" i="52"/>
  <c r="N1005" i="52"/>
  <c r="N1511" i="52"/>
  <c r="N273" i="52"/>
  <c r="N1492" i="52"/>
  <c r="N338" i="52"/>
  <c r="N770" i="52"/>
  <c r="N262" i="52"/>
  <c r="N691" i="52"/>
  <c r="N450" i="52"/>
  <c r="N151" i="52"/>
  <c r="N550" i="52"/>
  <c r="N1536" i="52"/>
  <c r="N370" i="52"/>
  <c r="N994" i="52"/>
  <c r="N986" i="52"/>
  <c r="N1619" i="52"/>
  <c r="N337" i="52"/>
  <c r="N766" i="52"/>
  <c r="N733" i="52"/>
  <c r="N813" i="52"/>
  <c r="N1444" i="52"/>
  <c r="N1437" i="52"/>
  <c r="N1500" i="52"/>
  <c r="N1476" i="52"/>
  <c r="N1454" i="52"/>
  <c r="N124" i="52"/>
  <c r="N820" i="52"/>
  <c r="N2" i="52"/>
  <c r="N1423" i="52"/>
  <c r="N1197" i="52"/>
  <c r="N142" i="52"/>
  <c r="N882" i="52"/>
  <c r="N875" i="52"/>
  <c r="N1267" i="52"/>
  <c r="N1331" i="52"/>
  <c r="N340" i="52"/>
  <c r="N466" i="52"/>
  <c r="N336" i="52"/>
  <c r="N168" i="52"/>
  <c r="N1465" i="52"/>
  <c r="N1459" i="52"/>
  <c r="N1443" i="52"/>
  <c r="N1436" i="52"/>
  <c r="N275" i="52"/>
  <c r="N1481" i="52"/>
  <c r="N764" i="52"/>
  <c r="N1442" i="52"/>
  <c r="N1270" i="52"/>
  <c r="N969" i="52"/>
  <c r="N1449" i="52"/>
  <c r="N921" i="52"/>
  <c r="N1620" i="52"/>
  <c r="N1406" i="52"/>
  <c r="N199" i="52"/>
  <c r="N1274" i="52"/>
  <c r="N990" i="52"/>
  <c r="N335" i="52"/>
  <c r="N1435" i="52"/>
  <c r="N339" i="52"/>
  <c r="N171" i="52"/>
  <c r="N1142" i="52"/>
  <c r="N80" i="52"/>
  <c r="N1570" i="52"/>
  <c r="N943" i="52"/>
  <c r="N787" i="52"/>
  <c r="N748" i="52"/>
  <c r="N1525" i="52"/>
  <c r="N1262" i="52"/>
  <c r="N480" i="52"/>
  <c r="N778" i="52"/>
  <c r="N823" i="52"/>
  <c r="N971" i="52"/>
  <c r="N1464" i="52"/>
  <c r="N1247" i="52"/>
  <c r="N960" i="52"/>
  <c r="N1434" i="52"/>
  <c r="N1433" i="52"/>
  <c r="N1549" i="52"/>
  <c r="N274" i="52"/>
  <c r="N963" i="52"/>
  <c r="N71" i="52"/>
  <c r="N888" i="52"/>
  <c r="N133" i="52"/>
  <c r="N752" i="52"/>
  <c r="N344" i="52"/>
  <c r="N1146" i="52"/>
  <c r="N341" i="52"/>
  <c r="N981" i="52"/>
  <c r="N1479" i="52"/>
  <c r="N164" i="52"/>
  <c r="N1470" i="52"/>
  <c r="N965" i="52"/>
  <c r="N379" i="52"/>
  <c r="N1246" i="52"/>
  <c r="N959" i="52"/>
  <c r="N762" i="52"/>
  <c r="N1440" i="52"/>
  <c r="N393" i="52"/>
  <c r="N281" i="52"/>
  <c r="N1450" i="52"/>
  <c r="N56" i="52"/>
  <c r="N1554" i="52"/>
  <c r="N128" i="52"/>
  <c r="N864" i="52"/>
  <c r="N468" i="52"/>
  <c r="N735" i="52"/>
  <c r="N1257" i="52"/>
  <c r="N350" i="52"/>
  <c r="N776" i="52"/>
  <c r="N380" i="52"/>
  <c r="N1469" i="52"/>
  <c r="N961" i="52"/>
  <c r="N1539" i="52"/>
  <c r="N744" i="52"/>
  <c r="N1245" i="52"/>
  <c r="A161" i="76"/>
  <c r="AC317" i="76"/>
  <c r="AD317" i="76" s="1"/>
  <c r="I303" i="76"/>
  <c r="C303" i="76"/>
  <c r="AH294" i="76"/>
  <c r="AI294" i="76" s="1"/>
  <c r="Z294" i="76"/>
  <c r="BP129" i="77"/>
  <c r="CB129" i="77"/>
  <c r="BA129" i="77" s="1"/>
  <c r="CB132" i="77"/>
  <c r="BA132" i="77" s="1"/>
  <c r="BP131" i="77"/>
  <c r="CB130" i="77"/>
  <c r="BA130" i="77" s="1"/>
  <c r="BP130" i="77"/>
  <c r="CB131" i="77"/>
  <c r="BA131" i="77" s="1"/>
  <c r="BP132" i="77"/>
  <c r="AD219" i="76"/>
  <c r="AE219" i="76" s="1"/>
  <c r="AC227" i="76"/>
  <c r="AD227" i="76" s="1"/>
  <c r="AE227" i="76" s="1"/>
  <c r="AC229" i="76"/>
  <c r="AD229" i="76" s="1"/>
  <c r="Z229" i="76" s="1"/>
  <c r="AC231" i="76"/>
  <c r="AD231" i="76" s="1"/>
  <c r="Z231" i="76" s="1"/>
  <c r="AC234" i="76"/>
  <c r="AD234" i="76" s="1"/>
  <c r="Z234" i="76" s="1"/>
  <c r="AC233" i="76"/>
  <c r="AD233" i="76" s="1"/>
  <c r="AH233" i="76" s="1"/>
  <c r="AI233" i="76" s="1"/>
  <c r="A248" i="76"/>
  <c r="BM16" i="53"/>
  <c r="BM8" i="53"/>
  <c r="BY16" i="53"/>
  <c r="BY8" i="53"/>
  <c r="BM15" i="53"/>
  <c r="BM7" i="53"/>
  <c r="BY15" i="53"/>
  <c r="BY7" i="53"/>
  <c r="BM14" i="53"/>
  <c r="BM5" i="53"/>
  <c r="BY14" i="53"/>
  <c r="BY6" i="53"/>
  <c r="BM13" i="53"/>
  <c r="BM6" i="53"/>
  <c r="BY13" i="53"/>
  <c r="BY5" i="53"/>
  <c r="BM20" i="53"/>
  <c r="BM12" i="53"/>
  <c r="BY20" i="53"/>
  <c r="BY12" i="53"/>
  <c r="BM19" i="53"/>
  <c r="BM11" i="53"/>
  <c r="BY19" i="53"/>
  <c r="BY11" i="53"/>
  <c r="BM18" i="53"/>
  <c r="BM10" i="53"/>
  <c r="BY18" i="53"/>
  <c r="BY10" i="53"/>
  <c r="BM17" i="53"/>
  <c r="BM9" i="53"/>
  <c r="BY17" i="53"/>
  <c r="BY9" i="53"/>
  <c r="AD292" i="76"/>
  <c r="AH292" i="76" s="1"/>
  <c r="AI292" i="76" s="1"/>
  <c r="AY667" i="76"/>
  <c r="AX667" i="76"/>
  <c r="AY671" i="76"/>
  <c r="AX671" i="76"/>
  <c r="AY686" i="76"/>
  <c r="AX686" i="76"/>
  <c r="AY690" i="76"/>
  <c r="AX690" i="76"/>
  <c r="AY694" i="76"/>
  <c r="AX694" i="76"/>
  <c r="AY698" i="76"/>
  <c r="AX698" i="76"/>
  <c r="AY35" i="76"/>
  <c r="AY730" i="76"/>
  <c r="AX730" i="76"/>
  <c r="AY754" i="76"/>
  <c r="AX754" i="76"/>
  <c r="AY218" i="76"/>
  <c r="AX218" i="76"/>
  <c r="AY737" i="76"/>
  <c r="AX737" i="76"/>
  <c r="AY739" i="76"/>
  <c r="AX739" i="76"/>
  <c r="AY743" i="76"/>
  <c r="AX743" i="76"/>
  <c r="AY746" i="76"/>
  <c r="AY117" i="76"/>
  <c r="AX117" i="76"/>
  <c r="AY749" i="76"/>
  <c r="AX749" i="76"/>
  <c r="AY757" i="76"/>
  <c r="AX757" i="76"/>
  <c r="AY759" i="76"/>
  <c r="AX759" i="76"/>
  <c r="AY598" i="76"/>
  <c r="AX598" i="76"/>
  <c r="AY602" i="76"/>
  <c r="AX602" i="76"/>
  <c r="AY703" i="76"/>
  <c r="AX703" i="76"/>
  <c r="AY706" i="76"/>
  <c r="AX706" i="76"/>
  <c r="AY707" i="76"/>
  <c r="AX707" i="76"/>
  <c r="AY407" i="76"/>
  <c r="AY662" i="76"/>
  <c r="AX662" i="76"/>
  <c r="AY543" i="76"/>
  <c r="AX543" i="76"/>
  <c r="AY674" i="76"/>
  <c r="AX674" i="76"/>
  <c r="AY677" i="76"/>
  <c r="AX677" i="76"/>
  <c r="AY679" i="76"/>
  <c r="AX679" i="76"/>
  <c r="AY683" i="76"/>
  <c r="AX683" i="76"/>
  <c r="AX583" i="76"/>
  <c r="AY583" i="76"/>
  <c r="AY611" i="76"/>
  <c r="AX611" i="76"/>
  <c r="AY623" i="76"/>
  <c r="AX623" i="76"/>
  <c r="AY127" i="76"/>
  <c r="AX127" i="76"/>
  <c r="AY596" i="76"/>
  <c r="AX596" i="76"/>
  <c r="AY606" i="76"/>
  <c r="AX606" i="76"/>
  <c r="AY610" i="76"/>
  <c r="AX610" i="76"/>
  <c r="AY614" i="76"/>
  <c r="AX614" i="76"/>
  <c r="AY618" i="76"/>
  <c r="AX618" i="76"/>
  <c r="AY619" i="76"/>
  <c r="AX619" i="76"/>
  <c r="AY622" i="76"/>
  <c r="AX622" i="76"/>
  <c r="AX444" i="76"/>
  <c r="AY444" i="76"/>
  <c r="AY631" i="76"/>
  <c r="AX631" i="76"/>
  <c r="AY635" i="76"/>
  <c r="AX635" i="76"/>
  <c r="AY639" i="76"/>
  <c r="AX639" i="76"/>
  <c r="AY646" i="76"/>
  <c r="AX646" i="76"/>
  <c r="AY654" i="76"/>
  <c r="AX654" i="76"/>
  <c r="AY658" i="76"/>
  <c r="AX658" i="76"/>
  <c r="AY538" i="76"/>
  <c r="AX538" i="76"/>
  <c r="AY670" i="76"/>
  <c r="AX670" i="76"/>
  <c r="AY689" i="76"/>
  <c r="AX689" i="76"/>
  <c r="AY693" i="76"/>
  <c r="AX693" i="76"/>
  <c r="AY697" i="76"/>
  <c r="AX697" i="76"/>
  <c r="AY701" i="76"/>
  <c r="AX701" i="76"/>
  <c r="AY336" i="76"/>
  <c r="AY659" i="76"/>
  <c r="AX659" i="76"/>
  <c r="AY47" i="76"/>
  <c r="AX47" i="76"/>
  <c r="AY599" i="76"/>
  <c r="AX599" i="76"/>
  <c r="AY736" i="76"/>
  <c r="AX736" i="76"/>
  <c r="AY138" i="76"/>
  <c r="AX138" i="76"/>
  <c r="AY756" i="76"/>
  <c r="AX756" i="76"/>
  <c r="AY760" i="76"/>
  <c r="AX760" i="76"/>
  <c r="AY763" i="76"/>
  <c r="AX763" i="76"/>
  <c r="AY580" i="76"/>
  <c r="AX580" i="76"/>
  <c r="AY627" i="76"/>
  <c r="AX627" i="76"/>
  <c r="AY438" i="76"/>
  <c r="AY628" i="76"/>
  <c r="AX628" i="76"/>
  <c r="AY642" i="76"/>
  <c r="AX642" i="76"/>
  <c r="AY661" i="76"/>
  <c r="AX661" i="76"/>
  <c r="AY715" i="76"/>
  <c r="AX715" i="76"/>
  <c r="AX518" i="76"/>
  <c r="AY518" i="76"/>
  <c r="AY673" i="76"/>
  <c r="AX673" i="76"/>
  <c r="AY676" i="76"/>
  <c r="AX676" i="76"/>
  <c r="AY685" i="76"/>
  <c r="AX685" i="76"/>
  <c r="AY729" i="76"/>
  <c r="AX729" i="76"/>
  <c r="AY732" i="76"/>
  <c r="AY734" i="76"/>
  <c r="AX734" i="76"/>
  <c r="AY738" i="76"/>
  <c r="AX738" i="76"/>
  <c r="AY744" i="76"/>
  <c r="AX744" i="76"/>
  <c r="AY761" i="76"/>
  <c r="AX761" i="76"/>
  <c r="AY718" i="76"/>
  <c r="AX718" i="76"/>
  <c r="AY273" i="76"/>
  <c r="AX273" i="76"/>
  <c r="AY605" i="76"/>
  <c r="AX605" i="76"/>
  <c r="AY609" i="76"/>
  <c r="AX609" i="76"/>
  <c r="AY613" i="76"/>
  <c r="AX613" i="76"/>
  <c r="AY617" i="76"/>
  <c r="AX617" i="76"/>
  <c r="AY621" i="76"/>
  <c r="AX621" i="76"/>
  <c r="AY379" i="76"/>
  <c r="AY451" i="76"/>
  <c r="AX451" i="76"/>
  <c r="AY630" i="76"/>
  <c r="AX630" i="76"/>
  <c r="AY645" i="76"/>
  <c r="AX645" i="76"/>
  <c r="AY649" i="76"/>
  <c r="AX649" i="76"/>
  <c r="AY653" i="76"/>
  <c r="AX653" i="76"/>
  <c r="AY657" i="76"/>
  <c r="AX657" i="76"/>
  <c r="AY669" i="76"/>
  <c r="AX669" i="76"/>
  <c r="AY678" i="76"/>
  <c r="AX678" i="76"/>
  <c r="AY688" i="76"/>
  <c r="AX688" i="76"/>
  <c r="AY692" i="76"/>
  <c r="AX692" i="76"/>
  <c r="AY696" i="76"/>
  <c r="AX696" i="76"/>
  <c r="AY700" i="76"/>
  <c r="AX700" i="76"/>
  <c r="AY726" i="76"/>
  <c r="AX726" i="76"/>
  <c r="AY48" i="76"/>
  <c r="AX48" i="76"/>
  <c r="AY741" i="76"/>
  <c r="AX741" i="76"/>
  <c r="AY176" i="76"/>
  <c r="AX176" i="76"/>
  <c r="AY721" i="76"/>
  <c r="AX721" i="76"/>
  <c r="AY472" i="76"/>
  <c r="AX472" i="76"/>
  <c r="AY640" i="76"/>
  <c r="AX640" i="76"/>
  <c r="AY643" i="76"/>
  <c r="AX643" i="76"/>
  <c r="AY651" i="76"/>
  <c r="AX651" i="76"/>
  <c r="AY5" i="76"/>
  <c r="AY19" i="76"/>
  <c r="AX19" i="76"/>
  <c r="AY731" i="76"/>
  <c r="AY752" i="76"/>
  <c r="AX752" i="76"/>
  <c r="AY188" i="76"/>
  <c r="AX188" i="76"/>
  <c r="AY758" i="76"/>
  <c r="AX758" i="76"/>
  <c r="AX588" i="76"/>
  <c r="AY588" i="76"/>
  <c r="AY595" i="76"/>
  <c r="AX595" i="76"/>
  <c r="AY626" i="76"/>
  <c r="AX626" i="76"/>
  <c r="AY709" i="76"/>
  <c r="AX709" i="76"/>
  <c r="AY710" i="76"/>
  <c r="AX710" i="76"/>
  <c r="AY644" i="76"/>
  <c r="AX644" i="76"/>
  <c r="AY492" i="76"/>
  <c r="AX492" i="76"/>
  <c r="AY660" i="76"/>
  <c r="AX660" i="76"/>
  <c r="AY664" i="76"/>
  <c r="AX664" i="76"/>
  <c r="AX534" i="76"/>
  <c r="AY534" i="76"/>
  <c r="AY665" i="76"/>
  <c r="AX665" i="76"/>
  <c r="AY681" i="76"/>
  <c r="AX681" i="76"/>
  <c r="AY31" i="76"/>
  <c r="AX31" i="76"/>
  <c r="AY727" i="76"/>
  <c r="AX727" i="76"/>
  <c r="AY43" i="76"/>
  <c r="AY600" i="76"/>
  <c r="AY740" i="76"/>
  <c r="AX740" i="76"/>
  <c r="AY742" i="76"/>
  <c r="AX742" i="76"/>
  <c r="AY747" i="76"/>
  <c r="AX747" i="76"/>
  <c r="AY748" i="76"/>
  <c r="AX748" i="76"/>
  <c r="AY750" i="76"/>
  <c r="AX750" i="76"/>
  <c r="AY753" i="76"/>
  <c r="AX753" i="76"/>
  <c r="AY755" i="76"/>
  <c r="AX755" i="76"/>
  <c r="AY192" i="76"/>
  <c r="AX192" i="76"/>
  <c r="AY717" i="76"/>
  <c r="AX717" i="76"/>
  <c r="AY764" i="76"/>
  <c r="AX764" i="76"/>
  <c r="AY603" i="76"/>
  <c r="AX603" i="76"/>
  <c r="AY263" i="76"/>
  <c r="AX263" i="76"/>
  <c r="AY272" i="76"/>
  <c r="AX272" i="76"/>
  <c r="AY608" i="76"/>
  <c r="AX608" i="76"/>
  <c r="AY612" i="76"/>
  <c r="AX612" i="76"/>
  <c r="AY616" i="76"/>
  <c r="AX616" i="76"/>
  <c r="AY624" i="76"/>
  <c r="AX624" i="76"/>
  <c r="AY312" i="76"/>
  <c r="AX312" i="76"/>
  <c r="AY629" i="76"/>
  <c r="AX629" i="76"/>
  <c r="AY633" i="76"/>
  <c r="AX633" i="76"/>
  <c r="AY637" i="76"/>
  <c r="AX637" i="76"/>
  <c r="AY648" i="76"/>
  <c r="AX648" i="76"/>
  <c r="AY652" i="76"/>
  <c r="AX652" i="76"/>
  <c r="AY656" i="76"/>
  <c r="AX656" i="76"/>
  <c r="AY668" i="76"/>
  <c r="AX668" i="76"/>
  <c r="AY675" i="76"/>
  <c r="AX675" i="76"/>
  <c r="AX549" i="76"/>
  <c r="AY549" i="76"/>
  <c r="AY684" i="76"/>
  <c r="AX684" i="76"/>
  <c r="AY687" i="76"/>
  <c r="AX687" i="76"/>
  <c r="AY691" i="76"/>
  <c r="AX691" i="76"/>
  <c r="AY695" i="76"/>
  <c r="AX695" i="76"/>
  <c r="AY699" i="76"/>
  <c r="AX699" i="76"/>
  <c r="AY724" i="76"/>
  <c r="AX724" i="76"/>
  <c r="AY733" i="76"/>
  <c r="AX733" i="76"/>
  <c r="AY745" i="76"/>
  <c r="AX745" i="76"/>
  <c r="AY751" i="76"/>
  <c r="AX751" i="76"/>
  <c r="AY719" i="76"/>
  <c r="AX719" i="76"/>
  <c r="AY607" i="76"/>
  <c r="AX607" i="76"/>
  <c r="AY615" i="76"/>
  <c r="AX615" i="76"/>
  <c r="AY735" i="76"/>
  <c r="AX735" i="76"/>
  <c r="AY722" i="76"/>
  <c r="AX722" i="76"/>
  <c r="AY158" i="76"/>
  <c r="AX158" i="76"/>
  <c r="AY197" i="76"/>
  <c r="AX197" i="76"/>
  <c r="AY762" i="76"/>
  <c r="AX762" i="76"/>
  <c r="AY586" i="76"/>
  <c r="AX586" i="76"/>
  <c r="AX592" i="76"/>
  <c r="AY592" i="76"/>
  <c r="AY704" i="76"/>
  <c r="AX704" i="76"/>
  <c r="AY705" i="76"/>
  <c r="AX705" i="76"/>
  <c r="AY620" i="76"/>
  <c r="AX620" i="76"/>
  <c r="AY708" i="76"/>
  <c r="AX708" i="76"/>
  <c r="AY663" i="76"/>
  <c r="AX663" i="76"/>
  <c r="AY680" i="76"/>
  <c r="AX680" i="76"/>
  <c r="AE607" i="76"/>
  <c r="AH607" i="76"/>
  <c r="AI607" i="76" s="1"/>
  <c r="AH606" i="76"/>
  <c r="AI606" i="76" s="1"/>
  <c r="AE606" i="76"/>
  <c r="AH605" i="76"/>
  <c r="AI605" i="76" s="1"/>
  <c r="AE605" i="76"/>
  <c r="A386" i="76"/>
  <c r="A381" i="76"/>
  <c r="A380" i="76"/>
  <c r="A384" i="76"/>
  <c r="A382" i="76"/>
  <c r="A385" i="76"/>
  <c r="A383" i="76"/>
  <c r="R698" i="76"/>
  <c r="R249" i="63"/>
  <c r="AA207" i="63"/>
  <c r="AA14" i="63"/>
  <c r="AA171" i="63"/>
  <c r="R151" i="63"/>
  <c r="R136" i="63"/>
  <c r="AA167" i="63"/>
  <c r="AH43" i="63"/>
  <c r="AI43" i="63" s="1"/>
  <c r="AE43" i="63"/>
  <c r="AF43" i="63" s="1"/>
  <c r="AG43" i="63" s="1"/>
  <c r="R252" i="63"/>
  <c r="AA219" i="63"/>
  <c r="R111" i="63"/>
  <c r="R78" i="63"/>
  <c r="AE154" i="63"/>
  <c r="R310" i="63"/>
  <c r="R285" i="63"/>
  <c r="R255" i="63"/>
  <c r="AA305" i="63"/>
  <c r="R219" i="63"/>
  <c r="AA249" i="63"/>
  <c r="AA310" i="63"/>
  <c r="AF284" i="63"/>
  <c r="AG284" i="63" s="1"/>
  <c r="R262" i="63"/>
  <c r="R256" i="63"/>
  <c r="AA231" i="63"/>
  <c r="AA218" i="63"/>
  <c r="AE52" i="63"/>
  <c r="AF52" i="63" s="1"/>
  <c r="AG52" i="63" s="1"/>
  <c r="AA6" i="63"/>
  <c r="AA46" i="63"/>
  <c r="AA37" i="63"/>
  <c r="AA85" i="76"/>
  <c r="AA652" i="76"/>
  <c r="AA656" i="76"/>
  <c r="AA553" i="76"/>
  <c r="AA715" i="76"/>
  <c r="AA693" i="76"/>
  <c r="R287" i="76"/>
  <c r="R457" i="76"/>
  <c r="R270" i="76"/>
  <c r="AA616" i="76"/>
  <c r="R664" i="76"/>
  <c r="AA48" i="76"/>
  <c r="A71" i="76"/>
  <c r="AA592" i="76"/>
  <c r="R65" i="76"/>
  <c r="R742" i="76"/>
  <c r="R374" i="76"/>
  <c r="A40" i="76"/>
  <c r="R729" i="76"/>
  <c r="R761" i="76"/>
  <c r="AA344" i="76"/>
  <c r="A39" i="76"/>
  <c r="AA632" i="76"/>
  <c r="AA31" i="76"/>
  <c r="A724" i="76"/>
  <c r="R12" i="76"/>
  <c r="R642" i="76"/>
  <c r="AA572" i="76"/>
  <c r="R31" i="76"/>
  <c r="A154" i="76"/>
  <c r="R293" i="76"/>
  <c r="A17" i="76"/>
  <c r="AA742" i="76"/>
  <c r="A19" i="76"/>
  <c r="AA192" i="76"/>
  <c r="AA708" i="76"/>
  <c r="AF709" i="76"/>
  <c r="AG709" i="76" s="1"/>
  <c r="AA667" i="76"/>
  <c r="AA679" i="76"/>
  <c r="R35" i="76"/>
  <c r="AA198" i="76"/>
  <c r="Z424" i="76"/>
  <c r="A726" i="76"/>
  <c r="A30" i="76"/>
  <c r="AA624" i="76"/>
  <c r="A49" i="76"/>
  <c r="R261" i="76"/>
  <c r="AA646" i="76"/>
  <c r="R16" i="76"/>
  <c r="A90" i="76"/>
  <c r="A131" i="76"/>
  <c r="A132" i="76"/>
  <c r="R170" i="76"/>
  <c r="AA241" i="76"/>
  <c r="Z249" i="76"/>
  <c r="A46" i="76"/>
  <c r="AA706" i="76"/>
  <c r="AA654" i="76"/>
  <c r="AA666" i="76"/>
  <c r="AA670" i="76"/>
  <c r="AA695" i="76"/>
  <c r="A78" i="76"/>
  <c r="R730" i="76"/>
  <c r="A74" i="76"/>
  <c r="A75" i="76"/>
  <c r="A76" i="76"/>
  <c r="R193" i="76"/>
  <c r="AE249" i="76"/>
  <c r="AF249" i="76" s="1"/>
  <c r="AG249" i="76" s="1"/>
  <c r="AA615" i="76"/>
  <c r="R632" i="76"/>
  <c r="R653" i="76"/>
  <c r="A102" i="76"/>
  <c r="R36" i="76"/>
  <c r="AA714" i="76"/>
  <c r="AA641" i="76"/>
  <c r="R676" i="76"/>
  <c r="AA698" i="76"/>
  <c r="R646" i="76"/>
  <c r="R498" i="76"/>
  <c r="R5" i="76"/>
  <c r="AA95" i="76"/>
  <c r="R756" i="76"/>
  <c r="R604" i="76"/>
  <c r="R715" i="76"/>
  <c r="R670" i="76"/>
  <c r="AA29" i="76"/>
  <c r="AA271" i="76"/>
  <c r="Z232" i="63"/>
  <c r="AH232" i="63"/>
  <c r="AI232" i="63" s="1"/>
  <c r="R170" i="63"/>
  <c r="AF309" i="63"/>
  <c r="AG309" i="63" s="1"/>
  <c r="AA272" i="63"/>
  <c r="R266" i="63"/>
  <c r="AA250" i="63"/>
  <c r="R247" i="63"/>
  <c r="R216" i="63"/>
  <c r="AA312" i="63"/>
  <c r="AA245" i="63"/>
  <c r="R320" i="63"/>
  <c r="AE122" i="63"/>
  <c r="AF122" i="63" s="1"/>
  <c r="AG122" i="63" s="1"/>
  <c r="AA18" i="63"/>
  <c r="R14" i="63"/>
  <c r="Z122" i="63"/>
  <c r="AA216" i="63"/>
  <c r="AA5" i="63"/>
  <c r="R236" i="63"/>
  <c r="AA61" i="63"/>
  <c r="AA51" i="63"/>
  <c r="R5" i="63"/>
  <c r="R305" i="63"/>
  <c r="AA175" i="63"/>
  <c r="AA100" i="63"/>
  <c r="AA262" i="63"/>
  <c r="R231" i="63"/>
  <c r="AA211" i="63"/>
  <c r="AA140" i="63"/>
  <c r="R94" i="63"/>
  <c r="AA89" i="63"/>
  <c r="AA67" i="63"/>
  <c r="R265" i="63"/>
  <c r="R188" i="63"/>
  <c r="R100" i="63"/>
  <c r="R260" i="63"/>
  <c r="AA263" i="63"/>
  <c r="R221" i="63"/>
  <c r="AA143" i="63"/>
  <c r="R61" i="63"/>
  <c r="AY42" i="63"/>
  <c r="R235" i="63"/>
  <c r="AA173" i="63"/>
  <c r="R172" i="63"/>
  <c r="AH151" i="63"/>
  <c r="AI151" i="63" s="1"/>
  <c r="R140" i="63"/>
  <c r="R89" i="63"/>
  <c r="R67" i="63"/>
  <c r="AX42" i="63"/>
  <c r="AA276" i="63"/>
  <c r="R259" i="63"/>
  <c r="AA230" i="63"/>
  <c r="AH150" i="63"/>
  <c r="AI150" i="63" s="1"/>
  <c r="R96" i="63"/>
  <c r="AA320" i="63"/>
  <c r="AA187" i="63"/>
  <c r="AA111" i="63"/>
  <c r="AA87" i="63"/>
  <c r="Z43" i="63"/>
  <c r="R18" i="63"/>
  <c r="AE115" i="63"/>
  <c r="Z115" i="63"/>
  <c r="Z300" i="63"/>
  <c r="AH300" i="63"/>
  <c r="AI300" i="63" s="1"/>
  <c r="AE300" i="63"/>
  <c r="AH292" i="63"/>
  <c r="AI292" i="63" s="1"/>
  <c r="AE292" i="63"/>
  <c r="AE117" i="63"/>
  <c r="Z117" i="63"/>
  <c r="Z318" i="63"/>
  <c r="AE318" i="63"/>
  <c r="AE236" i="63"/>
  <c r="Z236" i="63"/>
  <c r="R297" i="63"/>
  <c r="R218" i="63"/>
  <c r="R171" i="63"/>
  <c r="R167" i="63"/>
  <c r="AA144" i="63"/>
  <c r="AA136" i="63"/>
  <c r="Z133" i="63"/>
  <c r="AA132" i="63"/>
  <c r="AA118" i="63"/>
  <c r="AE100" i="63"/>
  <c r="AA88" i="63"/>
  <c r="AA60" i="63"/>
  <c r="R42" i="63"/>
  <c r="AA8" i="63"/>
  <c r="AA304" i="63"/>
  <c r="AA240" i="63"/>
  <c r="AA213" i="63"/>
  <c r="AA197" i="63"/>
  <c r="AA162" i="63"/>
  <c r="AH147" i="63"/>
  <c r="R145" i="63"/>
  <c r="R144" i="63"/>
  <c r="R141" i="63"/>
  <c r="AA94" i="63"/>
  <c r="R86" i="63"/>
  <c r="AE77" i="63"/>
  <c r="AA72" i="63"/>
  <c r="AA264" i="63"/>
  <c r="AA258" i="63"/>
  <c r="R276" i="63"/>
  <c r="R272" i="63"/>
  <c r="R271" i="63"/>
  <c r="R268" i="63"/>
  <c r="AA266" i="63"/>
  <c r="AA260" i="63"/>
  <c r="AF257" i="63"/>
  <c r="AG257" i="63" s="1"/>
  <c r="AA256" i="63"/>
  <c r="AA252" i="63"/>
  <c r="AH245" i="63"/>
  <c r="AI245" i="63" s="1"/>
  <c r="R87" i="63"/>
  <c r="R72" i="63"/>
  <c r="R48" i="63"/>
  <c r="AY5" i="63"/>
  <c r="R314" i="63"/>
  <c r="R312" i="63"/>
  <c r="R304" i="63"/>
  <c r="Z147" i="63"/>
  <c r="AA127" i="63"/>
  <c r="AH118" i="63"/>
  <c r="AI118" i="63" s="1"/>
  <c r="AH103" i="63"/>
  <c r="AI103" i="63" s="1"/>
  <c r="R8" i="63"/>
  <c r="R275" i="63"/>
  <c r="R274" i="63"/>
  <c r="R264" i="63"/>
  <c r="AE245" i="63"/>
  <c r="AA292" i="63"/>
  <c r="AA254" i="63"/>
  <c r="R191" i="63"/>
  <c r="R155" i="63"/>
  <c r="R149" i="63"/>
  <c r="AE118" i="63"/>
  <c r="R158" i="63"/>
  <c r="AH133" i="63"/>
  <c r="AI133" i="63" s="1"/>
  <c r="R62" i="63"/>
  <c r="AE298" i="63"/>
  <c r="AH298" i="63"/>
  <c r="AI298" i="63" s="1"/>
  <c r="Z298" i="63"/>
  <c r="AH315" i="63"/>
  <c r="AI315" i="63" s="1"/>
  <c r="AE315" i="63"/>
  <c r="Z315" i="63"/>
  <c r="AE223" i="63"/>
  <c r="AH223" i="63"/>
  <c r="AI223" i="63" s="1"/>
  <c r="Z223" i="63"/>
  <c r="AE167" i="63"/>
  <c r="AH167" i="63"/>
  <c r="AI167" i="63" s="1"/>
  <c r="Z167" i="63"/>
  <c r="AH166" i="63"/>
  <c r="AI166" i="63" s="1"/>
  <c r="Z166" i="63"/>
  <c r="AE166" i="63"/>
  <c r="AH144" i="63"/>
  <c r="AI144" i="63" s="1"/>
  <c r="AE144" i="63"/>
  <c r="Z144" i="63"/>
  <c r="AA322" i="63"/>
  <c r="Z222" i="63"/>
  <c r="AE222" i="63"/>
  <c r="AH222" i="63"/>
  <c r="AI222" i="63" s="1"/>
  <c r="Z187" i="63"/>
  <c r="AH187" i="63"/>
  <c r="AI187" i="63" s="1"/>
  <c r="AH322" i="63"/>
  <c r="AI322" i="63" s="1"/>
  <c r="AE322" i="63"/>
  <c r="R322" i="63"/>
  <c r="Z272" i="63"/>
  <c r="AE272" i="63"/>
  <c r="R258" i="63"/>
  <c r="AE255" i="63"/>
  <c r="Z255" i="63"/>
  <c r="AA236" i="63"/>
  <c r="AE137" i="63"/>
  <c r="Z137" i="63"/>
  <c r="AH137" i="63"/>
  <c r="AI137" i="63" s="1"/>
  <c r="Z289" i="63"/>
  <c r="AH289" i="63"/>
  <c r="AI289" i="63" s="1"/>
  <c r="AE274" i="63"/>
  <c r="Z274" i="63"/>
  <c r="AH194" i="63"/>
  <c r="AI194" i="63" s="1"/>
  <c r="Z194" i="63"/>
  <c r="AH176" i="63"/>
  <c r="AI176" i="63" s="1"/>
  <c r="Z176" i="63"/>
  <c r="AE123" i="63"/>
  <c r="Z123" i="63"/>
  <c r="AH123" i="63"/>
  <c r="AI123" i="63" s="1"/>
  <c r="AE276" i="63"/>
  <c r="Z276" i="63"/>
  <c r="R273" i="63"/>
  <c r="Z260" i="63"/>
  <c r="Z253" i="63"/>
  <c r="AH253" i="63"/>
  <c r="AI253" i="63" s="1"/>
  <c r="AA285" i="63"/>
  <c r="AF270" i="63"/>
  <c r="AG270" i="63" s="1"/>
  <c r="Z239" i="63"/>
  <c r="AE239" i="63"/>
  <c r="AE238" i="63"/>
  <c r="AH238" i="63"/>
  <c r="AI238" i="63" s="1"/>
  <c r="Z181" i="63"/>
  <c r="AE181" i="63"/>
  <c r="AH181" i="63"/>
  <c r="AI181" i="63" s="1"/>
  <c r="AH295" i="63"/>
  <c r="AI295" i="63" s="1"/>
  <c r="AE295" i="63"/>
  <c r="AH192" i="63"/>
  <c r="AI192" i="63" s="1"/>
  <c r="Z192" i="63"/>
  <c r="AE192" i="63"/>
  <c r="AE40" i="63"/>
  <c r="Z40" i="63"/>
  <c r="AA297" i="63"/>
  <c r="R250" i="63"/>
  <c r="AA247" i="63"/>
  <c r="R245" i="63"/>
  <c r="R240" i="63"/>
  <c r="R238" i="63"/>
  <c r="R230" i="63"/>
  <c r="Z188" i="63"/>
  <c r="R179" i="63"/>
  <c r="AH148" i="63"/>
  <c r="AI148" i="63" s="1"/>
  <c r="AH236" i="63"/>
  <c r="AI236" i="63" s="1"/>
  <c r="AA233" i="63"/>
  <c r="AA220" i="63"/>
  <c r="R211" i="63"/>
  <c r="R207" i="63"/>
  <c r="R195" i="63"/>
  <c r="R189" i="63"/>
  <c r="AA188" i="63"/>
  <c r="AE185" i="63"/>
  <c r="AF185" i="63" s="1"/>
  <c r="AG185" i="63" s="1"/>
  <c r="AE157" i="63"/>
  <c r="AF157" i="63" s="1"/>
  <c r="AG157" i="63" s="1"/>
  <c r="AE148" i="63"/>
  <c r="AF148" i="63" s="1"/>
  <c r="AG148" i="63" s="1"/>
  <c r="R127" i="63"/>
  <c r="AA109" i="63"/>
  <c r="AA275" i="63"/>
  <c r="AA269" i="63"/>
  <c r="AF267" i="63"/>
  <c r="AG267" i="63" s="1"/>
  <c r="AA265" i="63"/>
  <c r="R220" i="63"/>
  <c r="R213" i="63"/>
  <c r="Z185" i="63"/>
  <c r="Z157" i="63"/>
  <c r="Z153" i="63"/>
  <c r="AA102" i="63"/>
  <c r="AH101" i="63"/>
  <c r="AI101" i="63" s="1"/>
  <c r="Z101" i="63"/>
  <c r="Z70" i="63"/>
  <c r="AE70" i="63"/>
  <c r="AH70" i="63"/>
  <c r="AI70" i="63" s="1"/>
  <c r="AA271" i="63"/>
  <c r="R269" i="63"/>
  <c r="AH159" i="63"/>
  <c r="AI159" i="63" s="1"/>
  <c r="AE159" i="63"/>
  <c r="Z151" i="63"/>
  <c r="AH146" i="63"/>
  <c r="AI146" i="63" s="1"/>
  <c r="Z60" i="63"/>
  <c r="AE60" i="63"/>
  <c r="AH60" i="63"/>
  <c r="AI60" i="63" s="1"/>
  <c r="AH156" i="63"/>
  <c r="AI156" i="63" s="1"/>
  <c r="AE63" i="63"/>
  <c r="Z63" i="63"/>
  <c r="Z26" i="63"/>
  <c r="AE26" i="63"/>
  <c r="R292" i="63"/>
  <c r="AA268" i="63"/>
  <c r="AA238" i="63"/>
  <c r="AA221" i="63"/>
  <c r="AA179" i="63"/>
  <c r="AE156" i="63"/>
  <c r="AF156" i="63" s="1"/>
  <c r="AG156" i="63" s="1"/>
  <c r="AE146" i="63"/>
  <c r="AH96" i="63"/>
  <c r="AI96" i="63" s="1"/>
  <c r="Z96" i="63"/>
  <c r="AE96" i="63"/>
  <c r="AE10" i="63"/>
  <c r="Z10" i="63"/>
  <c r="AA274" i="63"/>
  <c r="R263" i="63"/>
  <c r="AA255" i="63"/>
  <c r="R197" i="63"/>
  <c r="AA195" i="63"/>
  <c r="AA189" i="63"/>
  <c r="AA170" i="63"/>
  <c r="AF151" i="63"/>
  <c r="AG151" i="63" s="1"/>
  <c r="AH57" i="63"/>
  <c r="AI57" i="63" s="1"/>
  <c r="R46" i="63"/>
  <c r="R109" i="63"/>
  <c r="AA95" i="63"/>
  <c r="AA145" i="63"/>
  <c r="R102" i="63"/>
  <c r="Z97" i="63"/>
  <c r="AA83" i="63"/>
  <c r="AE81" i="63"/>
  <c r="AE54" i="63"/>
  <c r="R51" i="63"/>
  <c r="R37" i="63"/>
  <c r="Z13" i="63"/>
  <c r="AA11" i="63"/>
  <c r="R118" i="63"/>
  <c r="AA30" i="63"/>
  <c r="R6" i="63"/>
  <c r="R132" i="63"/>
  <c r="AH117" i="63"/>
  <c r="AI117" i="63" s="1"/>
  <c r="AA86" i="63"/>
  <c r="AA78" i="63"/>
  <c r="Z59" i="63"/>
  <c r="R162" i="63"/>
  <c r="AA151" i="63"/>
  <c r="R93" i="63"/>
  <c r="R83" i="63"/>
  <c r="AE49" i="63"/>
  <c r="AF49" i="63" s="1"/>
  <c r="AG49" i="63" s="1"/>
  <c r="AA42" i="63"/>
  <c r="R11" i="63"/>
  <c r="AA58" i="63"/>
  <c r="Z49" i="63"/>
  <c r="R31" i="63"/>
  <c r="R30" i="63"/>
  <c r="AH29" i="63"/>
  <c r="AI29" i="63" s="1"/>
  <c r="R233" i="63"/>
  <c r="AA745" i="76"/>
  <c r="AA108" i="76"/>
  <c r="R138" i="76"/>
  <c r="AA178" i="76"/>
  <c r="AA754" i="76"/>
  <c r="AA635" i="76"/>
  <c r="A18" i="76"/>
  <c r="A20" i="76"/>
  <c r="A21" i="76"/>
  <c r="AA118" i="76"/>
  <c r="R128" i="76"/>
  <c r="A57" i="76"/>
  <c r="R173" i="76"/>
  <c r="Z178" i="76"/>
  <c r="AH202" i="76"/>
  <c r="AI202" i="76" s="1"/>
  <c r="R718" i="76"/>
  <c r="AA327" i="76"/>
  <c r="AA354" i="76"/>
  <c r="AA166" i="76"/>
  <c r="AE178" i="76"/>
  <c r="AF178" i="76" s="1"/>
  <c r="AG178" i="76" s="1"/>
  <c r="AA757" i="76"/>
  <c r="R214" i="76"/>
  <c r="R243" i="76"/>
  <c r="R464" i="76"/>
  <c r="Z465" i="76"/>
  <c r="AA657" i="76"/>
  <c r="AA552" i="76"/>
  <c r="AH337" i="76"/>
  <c r="AI337" i="76" s="1"/>
  <c r="R469" i="76"/>
  <c r="R688" i="76"/>
  <c r="AA42" i="76"/>
  <c r="R625" i="76"/>
  <c r="R707" i="76"/>
  <c r="AA334" i="76"/>
  <c r="R342" i="76"/>
  <c r="AA628" i="76"/>
  <c r="R453" i="76"/>
  <c r="AA493" i="76"/>
  <c r="AA662" i="76"/>
  <c r="R665" i="76"/>
  <c r="AA676" i="76"/>
  <c r="R678" i="76"/>
  <c r="AA689" i="76"/>
  <c r="R701" i="76"/>
  <c r="R84" i="76"/>
  <c r="AA94" i="76"/>
  <c r="AA97" i="76"/>
  <c r="R745" i="76"/>
  <c r="R108" i="76"/>
  <c r="R754" i="76"/>
  <c r="R188" i="76"/>
  <c r="R555" i="76"/>
  <c r="R704" i="76"/>
  <c r="R705" i="76"/>
  <c r="R608" i="76"/>
  <c r="AA609" i="76"/>
  <c r="A95" i="76"/>
  <c r="R624" i="76"/>
  <c r="AA655" i="76"/>
  <c r="R714" i="76"/>
  <c r="AA688" i="76"/>
  <c r="AA539" i="76"/>
  <c r="AA678" i="76"/>
  <c r="AA701" i="76"/>
  <c r="AA55" i="76"/>
  <c r="R252" i="76"/>
  <c r="R274" i="76"/>
  <c r="AH535" i="76"/>
  <c r="AI535" i="76" s="1"/>
  <c r="R667" i="76"/>
  <c r="AA674" i="76"/>
  <c r="AA549" i="76"/>
  <c r="A4" i="76"/>
  <c r="A5" i="76"/>
  <c r="A6" i="76"/>
  <c r="R11" i="76"/>
  <c r="AA730" i="76"/>
  <c r="A48" i="76"/>
  <c r="A55" i="76"/>
  <c r="AA84" i="76"/>
  <c r="AA158" i="76"/>
  <c r="AA763" i="76"/>
  <c r="AA601" i="76"/>
  <c r="R559" i="76"/>
  <c r="AH258" i="76"/>
  <c r="AI258" i="76" s="1"/>
  <c r="AE258" i="76"/>
  <c r="AH403" i="76"/>
  <c r="AI403" i="76" s="1"/>
  <c r="Z403" i="76"/>
  <c r="R760" i="76"/>
  <c r="R211" i="76"/>
  <c r="R8" i="76"/>
  <c r="R29" i="76"/>
  <c r="R223" i="76"/>
  <c r="R246" i="76"/>
  <c r="AA725" i="76"/>
  <c r="AA11" i="76"/>
  <c r="R15" i="76"/>
  <c r="AA19" i="76"/>
  <c r="AA36" i="76"/>
  <c r="AA743" i="76"/>
  <c r="AA264" i="76"/>
  <c r="AA293" i="76"/>
  <c r="AA607" i="76"/>
  <c r="AE307" i="76"/>
  <c r="Z307" i="76"/>
  <c r="R6" i="76"/>
  <c r="R73" i="76"/>
  <c r="R154" i="76"/>
  <c r="R281" i="76"/>
  <c r="AH524" i="76"/>
  <c r="AI524" i="76" s="1"/>
  <c r="AE524" i="76"/>
  <c r="R104" i="76"/>
  <c r="R221" i="76"/>
  <c r="R245" i="76"/>
  <c r="AA8" i="76"/>
  <c r="AH175" i="76"/>
  <c r="AI175" i="76" s="1"/>
  <c r="AA223" i="76"/>
  <c r="AA243" i="76"/>
  <c r="AA246" i="76"/>
  <c r="A725" i="76"/>
  <c r="A11" i="76"/>
  <c r="AA73" i="76"/>
  <c r="AA138" i="76"/>
  <c r="AA152" i="76"/>
  <c r="AA154" i="76"/>
  <c r="AA659" i="76"/>
  <c r="AA498" i="76"/>
  <c r="AA682" i="76"/>
  <c r="AA740" i="76"/>
  <c r="AA144" i="76"/>
  <c r="R153" i="76"/>
  <c r="AA753" i="76"/>
  <c r="R238" i="76"/>
  <c r="AA245" i="76"/>
  <c r="R580" i="76"/>
  <c r="R255" i="76"/>
  <c r="AA261" i="76"/>
  <c r="AA281" i="76"/>
  <c r="AA290" i="76"/>
  <c r="AA611" i="76"/>
  <c r="R615" i="76"/>
  <c r="AA622" i="76"/>
  <c r="AA623" i="76"/>
  <c r="R352" i="76"/>
  <c r="AA336" i="76"/>
  <c r="AA651" i="76"/>
  <c r="R655" i="76"/>
  <c r="AA712" i="76"/>
  <c r="AH512" i="76"/>
  <c r="AI512" i="76" s="1"/>
  <c r="AA677" i="76"/>
  <c r="AA699" i="76"/>
  <c r="R295" i="76"/>
  <c r="R298" i="76"/>
  <c r="R433" i="76"/>
  <c r="R526" i="76"/>
  <c r="Z432" i="76"/>
  <c r="AA451" i="76"/>
  <c r="AA633" i="76"/>
  <c r="AA479" i="76"/>
  <c r="Z337" i="76"/>
  <c r="R549" i="76"/>
  <c r="AA687" i="76"/>
  <c r="AA189" i="76"/>
  <c r="AA761" i="76"/>
  <c r="R241" i="76"/>
  <c r="R586" i="76"/>
  <c r="AA702" i="76"/>
  <c r="AA298" i="76"/>
  <c r="AA305" i="76"/>
  <c r="R354" i="76"/>
  <c r="AH366" i="76"/>
  <c r="AI366" i="76" s="1"/>
  <c r="R411" i="76"/>
  <c r="AA636" i="76"/>
  <c r="AA642" i="76"/>
  <c r="R658" i="76"/>
  <c r="R502" i="76"/>
  <c r="AA505" i="76"/>
  <c r="AA716" i="76"/>
  <c r="AA665" i="76"/>
  <c r="R682" i="76"/>
  <c r="AA630" i="76"/>
  <c r="AA503" i="76"/>
  <c r="R677" i="76"/>
  <c r="AA684" i="76"/>
  <c r="R699" i="76"/>
  <c r="R47" i="76"/>
  <c r="Z78" i="76"/>
  <c r="AH78" i="76"/>
  <c r="AI78" i="76" s="1"/>
  <c r="AA35" i="76"/>
  <c r="Z147" i="76"/>
  <c r="AH147" i="76"/>
  <c r="AI147" i="76" s="1"/>
  <c r="R744" i="76"/>
  <c r="AH35" i="76"/>
  <c r="AI35" i="76" s="1"/>
  <c r="AE35" i="76"/>
  <c r="AH71" i="76"/>
  <c r="AI71" i="76" s="1"/>
  <c r="Z71" i="76"/>
  <c r="R735" i="76"/>
  <c r="AA739" i="76"/>
  <c r="AH576" i="76"/>
  <c r="AI576" i="76" s="1"/>
  <c r="Z576" i="76"/>
  <c r="Z21" i="76"/>
  <c r="AA735" i="76"/>
  <c r="AH69" i="76"/>
  <c r="AI69" i="76" s="1"/>
  <c r="Z69" i="76"/>
  <c r="AH82" i="76"/>
  <c r="AI82" i="76" s="1"/>
  <c r="AE82" i="76"/>
  <c r="Z82" i="76"/>
  <c r="AA120" i="76"/>
  <c r="R120" i="76"/>
  <c r="A153" i="76"/>
  <c r="A151" i="76"/>
  <c r="A119" i="76"/>
  <c r="A745" i="76"/>
  <c r="A722" i="76"/>
  <c r="A737" i="76"/>
  <c r="A125" i="76"/>
  <c r="A35" i="76"/>
  <c r="A34" i="76"/>
  <c r="A22" i="76"/>
  <c r="A139" i="76"/>
  <c r="A138" i="76"/>
  <c r="A103" i="76"/>
  <c r="A744" i="76"/>
  <c r="A747" i="76"/>
  <c r="A114" i="76"/>
  <c r="A113" i="76"/>
  <c r="A746" i="76"/>
  <c r="A100" i="76"/>
  <c r="A84" i="76"/>
  <c r="A73" i="76"/>
  <c r="A600" i="76"/>
  <c r="A731" i="76"/>
  <c r="A32" i="76"/>
  <c r="A31" i="76"/>
  <c r="A8" i="76"/>
  <c r="A7" i="76"/>
  <c r="A3" i="76"/>
  <c r="A576" i="76"/>
  <c r="A575" i="76"/>
  <c r="A111" i="76"/>
  <c r="A743" i="76"/>
  <c r="A112" i="76"/>
  <c r="A91" i="76"/>
  <c r="A150" i="76"/>
  <c r="A130" i="76"/>
  <c r="A121" i="76"/>
  <c r="A107" i="76"/>
  <c r="A106" i="76"/>
  <c r="A105" i="76"/>
  <c r="A98" i="76"/>
  <c r="A96" i="76"/>
  <c r="A69" i="76"/>
  <c r="A736" i="76"/>
  <c r="A64" i="76"/>
  <c r="A729" i="76"/>
  <c r="A36" i="76"/>
  <c r="A727" i="76"/>
  <c r="A24" i="76"/>
  <c r="A23" i="76"/>
  <c r="A13" i="76"/>
  <c r="A10" i="76"/>
  <c r="A9" i="76"/>
  <c r="A86" i="76"/>
  <c r="A63" i="76"/>
  <c r="A61" i="76"/>
  <c r="A60" i="76"/>
  <c r="A53" i="76"/>
  <c r="A38" i="76"/>
  <c r="A33" i="76"/>
  <c r="A16" i="76"/>
  <c r="A147" i="76"/>
  <c r="A748" i="76"/>
  <c r="A142" i="76"/>
  <c r="A141" i="76"/>
  <c r="A47" i="76"/>
  <c r="A44" i="76"/>
  <c r="A41" i="76"/>
  <c r="A28" i="76"/>
  <c r="A29" i="76"/>
  <c r="A27" i="76"/>
  <c r="A26" i="76"/>
  <c r="A15" i="76"/>
  <c r="A14" i="76"/>
  <c r="R19" i="76"/>
  <c r="R55" i="76"/>
  <c r="R738" i="76"/>
  <c r="AA92" i="76"/>
  <c r="AA100" i="76"/>
  <c r="R763" i="76"/>
  <c r="AA258" i="76"/>
  <c r="AA5" i="76"/>
  <c r="R724" i="76"/>
  <c r="R21" i="76"/>
  <c r="R733" i="76"/>
  <c r="R67" i="76"/>
  <c r="R166" i="76"/>
  <c r="AA213" i="76"/>
  <c r="AF570" i="76"/>
  <c r="AG570" i="76" s="1"/>
  <c r="AH332" i="76"/>
  <c r="AI332" i="76" s="1"/>
  <c r="AE332" i="76"/>
  <c r="Z332" i="76"/>
  <c r="AA211" i="76"/>
  <c r="AA747" i="76"/>
  <c r="AA127" i="76"/>
  <c r="AA136" i="76"/>
  <c r="AA173" i="76"/>
  <c r="R726" i="76"/>
  <c r="AA52" i="76"/>
  <c r="AA53" i="76"/>
  <c r="R736" i="76"/>
  <c r="AA68" i="76"/>
  <c r="AH136" i="76"/>
  <c r="AI136" i="76" s="1"/>
  <c r="AA170" i="76"/>
  <c r="R233" i="76"/>
  <c r="R592" i="76"/>
  <c r="AA721" i="76"/>
  <c r="AA221" i="76"/>
  <c r="Z587" i="76"/>
  <c r="AA728" i="76"/>
  <c r="R118" i="76"/>
  <c r="R164" i="76"/>
  <c r="AA176" i="76"/>
  <c r="R758" i="76"/>
  <c r="R764" i="76"/>
  <c r="AA78" i="76"/>
  <c r="R85" i="76"/>
  <c r="AA744" i="76"/>
  <c r="R136" i="76"/>
  <c r="R152" i="76"/>
  <c r="R183" i="76"/>
  <c r="AA193" i="76"/>
  <c r="AA216" i="76"/>
  <c r="AA717" i="76"/>
  <c r="AA718" i="76"/>
  <c r="AA252" i="76"/>
  <c r="R258" i="76"/>
  <c r="AF286" i="76"/>
  <c r="AG286" i="76" s="1"/>
  <c r="R291" i="76"/>
  <c r="R710" i="76"/>
  <c r="R264" i="76"/>
  <c r="AA277" i="76"/>
  <c r="AA295" i="76"/>
  <c r="AF561" i="76"/>
  <c r="AG561" i="76" s="1"/>
  <c r="AE364" i="76"/>
  <c r="Z364" i="76"/>
  <c r="AH364" i="76"/>
  <c r="AI364" i="76" s="1"/>
  <c r="Z414" i="76"/>
  <c r="AH414" i="76"/>
  <c r="AI414" i="76" s="1"/>
  <c r="R626" i="76"/>
  <c r="R627" i="76"/>
  <c r="AA709" i="76"/>
  <c r="AA710" i="76"/>
  <c r="AA312" i="76"/>
  <c r="AA626" i="76"/>
  <c r="AA627" i="76"/>
  <c r="AH398" i="76"/>
  <c r="AI398" i="76" s="1"/>
  <c r="Z398" i="76"/>
  <c r="AH562" i="76"/>
  <c r="AI562" i="76" s="1"/>
  <c r="AH394" i="76"/>
  <c r="AI394" i="76" s="1"/>
  <c r="Z394" i="76"/>
  <c r="R743" i="76"/>
  <c r="AA110" i="76"/>
  <c r="AA746" i="76"/>
  <c r="R747" i="76"/>
  <c r="R127" i="76"/>
  <c r="R144" i="76"/>
  <c r="R159" i="76"/>
  <c r="AA164" i="76"/>
  <c r="AA752" i="76"/>
  <c r="AA188" i="76"/>
  <c r="R189" i="76"/>
  <c r="R192" i="76"/>
  <c r="AA758" i="76"/>
  <c r="AA233" i="76"/>
  <c r="R721" i="76"/>
  <c r="R602" i="76"/>
  <c r="AA257" i="76"/>
  <c r="R285" i="76"/>
  <c r="R297" i="76"/>
  <c r="R302" i="76"/>
  <c r="R606" i="76"/>
  <c r="AA617" i="76"/>
  <c r="AA337" i="76"/>
  <c r="AA454" i="76"/>
  <c r="AE433" i="76"/>
  <c r="AF433" i="76" s="1"/>
  <c r="AG433" i="76" s="1"/>
  <c r="Z433" i="76"/>
  <c r="AH459" i="76"/>
  <c r="AI459" i="76" s="1"/>
  <c r="Z459" i="76"/>
  <c r="AA602" i="76"/>
  <c r="AA255" i="76"/>
  <c r="AA287" i="76"/>
  <c r="AA606" i="76"/>
  <c r="R609" i="76"/>
  <c r="Z344" i="76"/>
  <c r="Z371" i="76"/>
  <c r="AA374" i="76"/>
  <c r="AA639" i="76"/>
  <c r="R479" i="76"/>
  <c r="AA647" i="76"/>
  <c r="R651" i="76"/>
  <c r="Z520" i="76"/>
  <c r="AA672" i="76"/>
  <c r="AA673" i="76"/>
  <c r="AA700" i="76"/>
  <c r="AA555" i="76"/>
  <c r="AA260" i="76"/>
  <c r="AA270" i="76"/>
  <c r="R289" i="76"/>
  <c r="AA291" i="76"/>
  <c r="AA618" i="76"/>
  <c r="R621" i="76"/>
  <c r="R562" i="76"/>
  <c r="AF566" i="76"/>
  <c r="AG566" i="76" s="1"/>
  <c r="R708" i="76"/>
  <c r="R334" i="76"/>
  <c r="R337" i="76"/>
  <c r="R635" i="76"/>
  <c r="AA637" i="76"/>
  <c r="R477" i="76"/>
  <c r="AA645" i="76"/>
  <c r="R654" i="76"/>
  <c r="AA502" i="76"/>
  <c r="R689" i="76"/>
  <c r="R690" i="76"/>
  <c r="R691" i="76"/>
  <c r="R692" i="76"/>
  <c r="R696" i="76"/>
  <c r="R427" i="76"/>
  <c r="R461" i="76"/>
  <c r="R468" i="76"/>
  <c r="R644" i="76"/>
  <c r="R475" i="76"/>
  <c r="R650" i="76"/>
  <c r="R572" i="76"/>
  <c r="R661" i="76"/>
  <c r="R713" i="76"/>
  <c r="R535" i="76"/>
  <c r="R543" i="76"/>
  <c r="AA668" i="76"/>
  <c r="R684" i="76"/>
  <c r="R685" i="76"/>
  <c r="R686" i="76"/>
  <c r="AA697" i="76"/>
  <c r="R504" i="76"/>
  <c r="R505" i="76"/>
  <c r="AA664" i="76"/>
  <c r="Z530" i="76"/>
  <c r="AH531" i="76"/>
  <c r="AI531" i="76" s="1"/>
  <c r="Z538" i="76"/>
  <c r="R547" i="76"/>
  <c r="R674" i="76"/>
  <c r="AA675" i="76"/>
  <c r="AA690" i="76"/>
  <c r="AA691" i="76"/>
  <c r="AA692" i="76"/>
  <c r="AA409" i="76"/>
  <c r="AA411" i="76"/>
  <c r="AA427" i="76"/>
  <c r="R312" i="76"/>
  <c r="AA393" i="76"/>
  <c r="R465" i="76"/>
  <c r="AA468" i="76"/>
  <c r="AA469" i="76"/>
  <c r="R639" i="76"/>
  <c r="AA644" i="76"/>
  <c r="AA475" i="76"/>
  <c r="R647" i="76"/>
  <c r="R649" i="76"/>
  <c r="AA650" i="76"/>
  <c r="AA653" i="76"/>
  <c r="AH530" i="76"/>
  <c r="AI530" i="76" s="1"/>
  <c r="R671" i="76"/>
  <c r="R673" i="76"/>
  <c r="R700" i="76"/>
  <c r="R344" i="76"/>
  <c r="AA346" i="76"/>
  <c r="R408" i="76"/>
  <c r="AA648" i="76"/>
  <c r="AA660" i="76"/>
  <c r="AA661" i="76"/>
  <c r="AA711" i="76"/>
  <c r="AA713" i="76"/>
  <c r="AA543" i="76"/>
  <c r="AA685" i="76"/>
  <c r="AA686" i="76"/>
  <c r="AH56" i="76"/>
  <c r="AI56" i="76" s="1"/>
  <c r="Z56" i="76"/>
  <c r="AE79" i="76"/>
  <c r="AH79" i="76"/>
  <c r="AI79" i="76" s="1"/>
  <c r="AE80" i="76"/>
  <c r="Z80" i="76"/>
  <c r="AE17" i="76"/>
  <c r="AH17" i="76"/>
  <c r="AI17" i="76" s="1"/>
  <c r="Z73" i="76"/>
  <c r="AE73" i="76"/>
  <c r="AA157" i="76"/>
  <c r="A159" i="76"/>
  <c r="AE236" i="76"/>
  <c r="AH236" i="76"/>
  <c r="AI236" i="76" s="1"/>
  <c r="Z236" i="76"/>
  <c r="AE729" i="76"/>
  <c r="AA47" i="76"/>
  <c r="AA732" i="76"/>
  <c r="Z49" i="76"/>
  <c r="AH118" i="76"/>
  <c r="AI118" i="76" s="1"/>
  <c r="Z154" i="76"/>
  <c r="A155" i="76"/>
  <c r="Z157" i="76"/>
  <c r="AH157" i="76"/>
  <c r="AI157" i="76" s="1"/>
  <c r="AA750" i="76"/>
  <c r="R176" i="76"/>
  <c r="R755" i="76"/>
  <c r="AA13" i="76"/>
  <c r="AE40" i="76"/>
  <c r="AH40" i="76"/>
  <c r="AI40" i="76" s="1"/>
  <c r="AH729" i="76"/>
  <c r="AI729" i="76" s="1"/>
  <c r="AH85" i="76"/>
  <c r="AI85" i="76" s="1"/>
  <c r="Z85" i="76"/>
  <c r="A156" i="76"/>
  <c r="A157" i="76"/>
  <c r="Z160" i="76"/>
  <c r="AE160" i="76"/>
  <c r="A170" i="76"/>
  <c r="AE175" i="76"/>
  <c r="R197" i="76"/>
  <c r="AE21" i="76"/>
  <c r="AF21" i="76" s="1"/>
  <c r="AG21" i="76" s="1"/>
  <c r="Z51" i="76"/>
  <c r="R599" i="76"/>
  <c r="AA736" i="76"/>
  <c r="AA738" i="76"/>
  <c r="AA741" i="76"/>
  <c r="AH124" i="76"/>
  <c r="AI124" i="76" s="1"/>
  <c r="Z124" i="76"/>
  <c r="AA128" i="76"/>
  <c r="Z144" i="76"/>
  <c r="AE144" i="76"/>
  <c r="AH154" i="76"/>
  <c r="AI154" i="76" s="1"/>
  <c r="AH241" i="76"/>
  <c r="AI241" i="76" s="1"/>
  <c r="AE241" i="76"/>
  <c r="A559" i="76"/>
  <c r="AA724" i="76"/>
  <c r="Z24" i="76"/>
  <c r="AA733" i="76"/>
  <c r="Z65" i="76"/>
  <c r="AA67" i="76"/>
  <c r="Z84" i="76"/>
  <c r="AE84" i="76"/>
  <c r="AF84" i="76" s="1"/>
  <c r="AG84" i="76" s="1"/>
  <c r="AA104" i="76"/>
  <c r="Z111" i="76"/>
  <c r="AE111" i="76"/>
  <c r="A137" i="76"/>
  <c r="AH144" i="76"/>
  <c r="AI144" i="76" s="1"/>
  <c r="AH160" i="76"/>
  <c r="AI160" i="76" s="1"/>
  <c r="A751" i="76"/>
  <c r="Z177" i="76"/>
  <c r="AH177" i="76"/>
  <c r="AI177" i="76" s="1"/>
  <c r="AH59" i="76"/>
  <c r="AI59" i="76" s="1"/>
  <c r="Z59" i="76"/>
  <c r="AH110" i="76"/>
  <c r="AI110" i="76" s="1"/>
  <c r="AE110" i="76"/>
  <c r="A140" i="76"/>
  <c r="A143" i="76"/>
  <c r="R157" i="76"/>
  <c r="Z599" i="76"/>
  <c r="AH599" i="76"/>
  <c r="AI599" i="76" s="1"/>
  <c r="AH114" i="76"/>
  <c r="AI114" i="76" s="1"/>
  <c r="AE114" i="76"/>
  <c r="R725" i="76"/>
  <c r="AA726" i="76"/>
  <c r="AA12" i="76"/>
  <c r="R52" i="76"/>
  <c r="AA599" i="76"/>
  <c r="AE85" i="76"/>
  <c r="AA93" i="76"/>
  <c r="A108" i="76"/>
  <c r="AH111" i="76"/>
  <c r="AI111" i="76" s="1"/>
  <c r="AH201" i="76"/>
  <c r="AI201" i="76" s="1"/>
  <c r="AE201" i="76"/>
  <c r="A808" i="47"/>
  <c r="A800" i="47"/>
  <c r="A792" i="47"/>
  <c r="A784" i="47"/>
  <c r="A776" i="47"/>
  <c r="A768" i="47"/>
  <c r="A760" i="47"/>
  <c r="A752" i="47"/>
  <c r="A744" i="47"/>
  <c r="A736" i="47"/>
  <c r="A728" i="47"/>
  <c r="A720" i="47"/>
  <c r="A712" i="47"/>
  <c r="A704" i="47"/>
  <c r="A696" i="47"/>
  <c r="A688" i="47"/>
  <c r="A680" i="47"/>
  <c r="A672" i="47"/>
  <c r="A664" i="47"/>
  <c r="A656" i="47"/>
  <c r="A648" i="47"/>
  <c r="A640" i="47"/>
  <c r="A632" i="47"/>
  <c r="A624" i="47"/>
  <c r="A616" i="47"/>
  <c r="A608" i="47"/>
  <c r="A600" i="47"/>
  <c r="A592" i="47"/>
  <c r="A584" i="47"/>
  <c r="A576" i="47"/>
  <c r="A568" i="47"/>
  <c r="A560" i="47"/>
  <c r="A552" i="47"/>
  <c r="A544" i="47"/>
  <c r="A536" i="47"/>
  <c r="A528" i="47"/>
  <c r="A520" i="47"/>
  <c r="A512" i="47"/>
  <c r="A504" i="47"/>
  <c r="A496" i="47"/>
  <c r="A488" i="47"/>
  <c r="A480" i="47"/>
  <c r="A472" i="47"/>
  <c r="A464" i="47"/>
  <c r="A456" i="47"/>
  <c r="A448" i="47"/>
  <c r="A440" i="47"/>
  <c r="A432" i="47"/>
  <c r="A424" i="47"/>
  <c r="A416" i="47"/>
  <c r="A408" i="47"/>
  <c r="A400" i="47"/>
  <c r="A392" i="47"/>
  <c r="A384" i="47"/>
  <c r="A376" i="47"/>
  <c r="A368" i="47"/>
  <c r="A360" i="47"/>
  <c r="A352" i="47"/>
  <c r="A344" i="47"/>
  <c r="A336" i="47"/>
  <c r="A328" i="47"/>
  <c r="A320" i="47"/>
  <c r="A312" i="47"/>
  <c r="A304" i="47"/>
  <c r="A296" i="47"/>
  <c r="A288" i="47"/>
  <c r="A280" i="47"/>
  <c r="A272" i="47"/>
  <c r="A264" i="47"/>
  <c r="A256" i="47"/>
  <c r="A248" i="47"/>
  <c r="A240" i="47"/>
  <c r="A232" i="47"/>
  <c r="A224" i="47"/>
  <c r="A216" i="47"/>
  <c r="A208" i="47"/>
  <c r="A200" i="47"/>
  <c r="A192" i="47"/>
  <c r="A184" i="47"/>
  <c r="A176" i="47"/>
  <c r="A168" i="47"/>
  <c r="A160" i="47"/>
  <c r="A152" i="47"/>
  <c r="A144" i="47"/>
  <c r="A136" i="47"/>
  <c r="A807" i="47"/>
  <c r="A799" i="47"/>
  <c r="A791" i="47"/>
  <c r="A783" i="47"/>
  <c r="A775" i="47"/>
  <c r="A767" i="47"/>
  <c r="A759" i="47"/>
  <c r="A751" i="47"/>
  <c r="A743" i="47"/>
  <c r="A735" i="47"/>
  <c r="A727" i="47"/>
  <c r="A719" i="47"/>
  <c r="A711" i="47"/>
  <c r="A703" i="47"/>
  <c r="A695" i="47"/>
  <c r="A687" i="47"/>
  <c r="A679" i="47"/>
  <c r="A671" i="47"/>
  <c r="A663" i="47"/>
  <c r="A655" i="47"/>
  <c r="A647" i="47"/>
  <c r="A639" i="47"/>
  <c r="A631" i="47"/>
  <c r="A623" i="47"/>
  <c r="A615" i="47"/>
  <c r="A607" i="47"/>
  <c r="A599" i="47"/>
  <c r="A591" i="47"/>
  <c r="A583" i="47"/>
  <c r="A575" i="47"/>
  <c r="A567" i="47"/>
  <c r="A559" i="47"/>
  <c r="A551" i="47"/>
  <c r="A543" i="47"/>
  <c r="A535" i="47"/>
  <c r="A527" i="47"/>
  <c r="A519" i="47"/>
  <c r="A511" i="47"/>
  <c r="A503" i="47"/>
  <c r="A495" i="47"/>
  <c r="A487" i="47"/>
  <c r="A479" i="47"/>
  <c r="A471" i="47"/>
  <c r="A463" i="47"/>
  <c r="A455" i="47"/>
  <c r="A447" i="47"/>
  <c r="A439" i="47"/>
  <c r="A431" i="47"/>
  <c r="A423" i="47"/>
  <c r="A415" i="47"/>
  <c r="A407" i="47"/>
  <c r="A399" i="47"/>
  <c r="A391" i="47"/>
  <c r="A383" i="47"/>
  <c r="A375" i="47"/>
  <c r="A367" i="47"/>
  <c r="A359" i="47"/>
  <c r="A351" i="47"/>
  <c r="A343" i="47"/>
  <c r="A335" i="47"/>
  <c r="A327" i="47"/>
  <c r="A319" i="47"/>
  <c r="A311" i="47"/>
  <c r="A303" i="47"/>
  <c r="A295" i="47"/>
  <c r="A287" i="47"/>
  <c r="A279" i="47"/>
  <c r="A271" i="47"/>
  <c r="A263" i="47"/>
  <c r="A255" i="47"/>
  <c r="A247" i="47"/>
  <c r="A239" i="47"/>
  <c r="A231" i="47"/>
  <c r="A223" i="47"/>
  <c r="A215" i="47"/>
  <c r="A207" i="47"/>
  <c r="A199" i="47"/>
  <c r="A191" i="47"/>
  <c r="A183" i="47"/>
  <c r="A175" i="47"/>
  <c r="A167" i="47"/>
  <c r="A159" i="47"/>
  <c r="A151" i="47"/>
  <c r="A143" i="47"/>
  <c r="A135" i="47"/>
  <c r="A806" i="47"/>
  <c r="A798" i="47"/>
  <c r="A790" i="47"/>
  <c r="A782" i="47"/>
  <c r="A774" i="47"/>
  <c r="A766" i="47"/>
  <c r="A758" i="47"/>
  <c r="A750" i="47"/>
  <c r="A742" i="47"/>
  <c r="A734" i="47"/>
  <c r="A726" i="47"/>
  <c r="A718" i="47"/>
  <c r="A710" i="47"/>
  <c r="A702" i="47"/>
  <c r="A694" i="47"/>
  <c r="A686" i="47"/>
  <c r="A678" i="47"/>
  <c r="A670" i="47"/>
  <c r="A662" i="47"/>
  <c r="A654" i="47"/>
  <c r="A646" i="47"/>
  <c r="A638" i="47"/>
  <c r="A630" i="47"/>
  <c r="A622" i="47"/>
  <c r="A614" i="47"/>
  <c r="A606" i="47"/>
  <c r="A598" i="47"/>
  <c r="A590" i="47"/>
  <c r="A582" i="47"/>
  <c r="A574" i="47"/>
  <c r="A566" i="47"/>
  <c r="A558" i="47"/>
  <c r="A550" i="47"/>
  <c r="A542" i="47"/>
  <c r="A534" i="47"/>
  <c r="A526" i="47"/>
  <c r="A518" i="47"/>
  <c r="A510" i="47"/>
  <c r="A502" i="47"/>
  <c r="A494" i="47"/>
  <c r="A486" i="47"/>
  <c r="A478" i="47"/>
  <c r="A470" i="47"/>
  <c r="A462" i="47"/>
  <c r="A454" i="47"/>
  <c r="A446" i="47"/>
  <c r="A438" i="47"/>
  <c r="A430" i="47"/>
  <c r="A422" i="47"/>
  <c r="A414" i="47"/>
  <c r="A406" i="47"/>
  <c r="A398" i="47"/>
  <c r="A390" i="47"/>
  <c r="A382" i="47"/>
  <c r="A374" i="47"/>
  <c r="A366" i="47"/>
  <c r="A358" i="47"/>
  <c r="A350" i="47"/>
  <c r="A342" i="47"/>
  <c r="A334" i="47"/>
  <c r="A326" i="47"/>
  <c r="A318" i="47"/>
  <c r="A310" i="47"/>
  <c r="A302" i="47"/>
  <c r="A294" i="47"/>
  <c r="A286" i="47"/>
  <c r="A278" i="47"/>
  <c r="A270" i="47"/>
  <c r="A262" i="47"/>
  <c r="A254" i="47"/>
  <c r="A246" i="47"/>
  <c r="A238" i="47"/>
  <c r="A230" i="47"/>
  <c r="A222" i="47"/>
  <c r="A214" i="47"/>
  <c r="A206" i="47"/>
  <c r="A198" i="47"/>
  <c r="A190" i="47"/>
  <c r="A182" i="47"/>
  <c r="A174" i="47"/>
  <c r="A166" i="47"/>
  <c r="A158" i="47"/>
  <c r="A150" i="47"/>
  <c r="A142" i="47"/>
  <c r="A134" i="47"/>
  <c r="A805" i="47"/>
  <c r="A797" i="47"/>
  <c r="A789" i="47"/>
  <c r="A781" i="47"/>
  <c r="A773" i="47"/>
  <c r="A765" i="47"/>
  <c r="A757" i="47"/>
  <c r="A749" i="47"/>
  <c r="A741" i="47"/>
  <c r="A733" i="47"/>
  <c r="A725" i="47"/>
  <c r="A717" i="47"/>
  <c r="A709" i="47"/>
  <c r="A701" i="47"/>
  <c r="A693" i="47"/>
  <c r="A685" i="47"/>
  <c r="A677" i="47"/>
  <c r="A669" i="47"/>
  <c r="A661" i="47"/>
  <c r="A653" i="47"/>
  <c r="A645" i="47"/>
  <c r="A637" i="47"/>
  <c r="A629" i="47"/>
  <c r="A621" i="47"/>
  <c r="A613" i="47"/>
  <c r="A605" i="47"/>
  <c r="A597" i="47"/>
  <c r="A589" i="47"/>
  <c r="A581" i="47"/>
  <c r="A573" i="47"/>
  <c r="A565" i="47"/>
  <c r="A557" i="47"/>
  <c r="A549" i="47"/>
  <c r="A541" i="47"/>
  <c r="A533" i="47"/>
  <c r="A525" i="47"/>
  <c r="A517" i="47"/>
  <c r="A509" i="47"/>
  <c r="A501" i="47"/>
  <c r="A493" i="47"/>
  <c r="A485" i="47"/>
  <c r="A477" i="47"/>
  <c r="A469" i="47"/>
  <c r="A461" i="47"/>
  <c r="A453" i="47"/>
  <c r="A445" i="47"/>
  <c r="A437" i="47"/>
  <c r="A429" i="47"/>
  <c r="A421" i="47"/>
  <c r="A413" i="47"/>
  <c r="A405" i="47"/>
  <c r="A397" i="47"/>
  <c r="A389" i="47"/>
  <c r="A381" i="47"/>
  <c r="A373" i="47"/>
  <c r="A365" i="47"/>
  <c r="A357" i="47"/>
  <c r="A349" i="47"/>
  <c r="A341" i="47"/>
  <c r="A333" i="47"/>
  <c r="A325" i="47"/>
  <c r="A317" i="47"/>
  <c r="A309" i="47"/>
  <c r="A301" i="47"/>
  <c r="A293" i="47"/>
  <c r="A285" i="47"/>
  <c r="A277" i="47"/>
  <c r="A269" i="47"/>
  <c r="A261" i="47"/>
  <c r="A253" i="47"/>
  <c r="A245" i="47"/>
  <c r="A237" i="47"/>
  <c r="A229" i="47"/>
  <c r="A221" i="47"/>
  <c r="A213" i="47"/>
  <c r="A205" i="47"/>
  <c r="A197" i="47"/>
  <c r="A189" i="47"/>
  <c r="A181" i="47"/>
  <c r="A173" i="47"/>
  <c r="A165" i="47"/>
  <c r="A157" i="47"/>
  <c r="A149" i="47"/>
  <c r="A141" i="47"/>
  <c r="A133" i="47"/>
  <c r="A804" i="47"/>
  <c r="A796" i="47"/>
  <c r="A788" i="47"/>
  <c r="A780" i="47"/>
  <c r="A772" i="47"/>
  <c r="A764" i="47"/>
  <c r="A756" i="47"/>
  <c r="A748" i="47"/>
  <c r="A740" i="47"/>
  <c r="A732" i="47"/>
  <c r="A724" i="47"/>
  <c r="A716" i="47"/>
  <c r="A708" i="47"/>
  <c r="A700" i="47"/>
  <c r="A692" i="47"/>
  <c r="A684" i="47"/>
  <c r="A676" i="47"/>
  <c r="A668" i="47"/>
  <c r="A660" i="47"/>
  <c r="A652" i="47"/>
  <c r="A644" i="47"/>
  <c r="A636" i="47"/>
  <c r="A628" i="47"/>
  <c r="A620" i="47"/>
  <c r="A612" i="47"/>
  <c r="A604" i="47"/>
  <c r="A596" i="47"/>
  <c r="A588" i="47"/>
  <c r="A580" i="47"/>
  <c r="A572" i="47"/>
  <c r="A564" i="47"/>
  <c r="A556" i="47"/>
  <c r="A548" i="47"/>
  <c r="A540" i="47"/>
  <c r="A532" i="47"/>
  <c r="A524" i="47"/>
  <c r="A516" i="47"/>
  <c r="A508" i="47"/>
  <c r="A500" i="47"/>
  <c r="A492" i="47"/>
  <c r="A484" i="47"/>
  <c r="A476" i="47"/>
  <c r="A468" i="47"/>
  <c r="A460" i="47"/>
  <c r="A452" i="47"/>
  <c r="A444" i="47"/>
  <c r="A436" i="47"/>
  <c r="A428" i="47"/>
  <c r="A420" i="47"/>
  <c r="A412" i="47"/>
  <c r="A404" i="47"/>
  <c r="A396" i="47"/>
  <c r="A388" i="47"/>
  <c r="A380" i="47"/>
  <c r="A372" i="47"/>
  <c r="A364" i="47"/>
  <c r="A356" i="47"/>
  <c r="A348" i="47"/>
  <c r="A340" i="47"/>
  <c r="A332" i="47"/>
  <c r="A324" i="47"/>
  <c r="A316" i="47"/>
  <c r="A308" i="47"/>
  <c r="A300" i="47"/>
  <c r="A292" i="47"/>
  <c r="A284" i="47"/>
  <c r="A276" i="47"/>
  <c r="A268" i="47"/>
  <c r="A260" i="47"/>
  <c r="A252" i="47"/>
  <c r="A244" i="47"/>
  <c r="A236" i="47"/>
  <c r="A228" i="47"/>
  <c r="A220" i="47"/>
  <c r="A212" i="47"/>
  <c r="A204" i="47"/>
  <c r="A196" i="47"/>
  <c r="A188" i="47"/>
  <c r="A180" i="47"/>
  <c r="A172" i="47"/>
  <c r="A164" i="47"/>
  <c r="A156" i="47"/>
  <c r="A148" i="47"/>
  <c r="A140" i="47"/>
  <c r="A803" i="47"/>
  <c r="A795" i="47"/>
  <c r="A787" i="47"/>
  <c r="A779" i="47"/>
  <c r="A771" i="47"/>
  <c r="A763" i="47"/>
  <c r="A755" i="47"/>
  <c r="A747" i="47"/>
  <c r="A739" i="47"/>
  <c r="A731" i="47"/>
  <c r="A723" i="47"/>
  <c r="A715" i="47"/>
  <c r="A707" i="47"/>
  <c r="A699" i="47"/>
  <c r="A691" i="47"/>
  <c r="A683" i="47"/>
  <c r="A675" i="47"/>
  <c r="A667" i="47"/>
  <c r="A659" i="47"/>
  <c r="A651" i="47"/>
  <c r="A643" i="47"/>
  <c r="A635" i="47"/>
  <c r="A627" i="47"/>
  <c r="A619" i="47"/>
  <c r="A611" i="47"/>
  <c r="A603" i="47"/>
  <c r="A595" i="47"/>
  <c r="A587" i="47"/>
  <c r="A579" i="47"/>
  <c r="A571" i="47"/>
  <c r="A563" i="47"/>
  <c r="A555" i="47"/>
  <c r="A547" i="47"/>
  <c r="A539" i="47"/>
  <c r="A531" i="47"/>
  <c r="A523" i="47"/>
  <c r="A515" i="47"/>
  <c r="A507" i="47"/>
  <c r="A499" i="47"/>
  <c r="A491" i="47"/>
  <c r="A483" i="47"/>
  <c r="A475" i="47"/>
  <c r="A467" i="47"/>
  <c r="A459" i="47"/>
  <c r="A451" i="47"/>
  <c r="A443" i="47"/>
  <c r="A435" i="47"/>
  <c r="A427" i="47"/>
  <c r="A419" i="47"/>
  <c r="A411" i="47"/>
  <c r="A403" i="47"/>
  <c r="A395" i="47"/>
  <c r="A387" i="47"/>
  <c r="A379" i="47"/>
  <c r="A371" i="47"/>
  <c r="A363" i="47"/>
  <c r="A355" i="47"/>
  <c r="A347" i="47"/>
  <c r="A339" i="47"/>
  <c r="A331" i="47"/>
  <c r="A323" i="47"/>
  <c r="A315" i="47"/>
  <c r="A307" i="47"/>
  <c r="A299" i="47"/>
  <c r="A291" i="47"/>
  <c r="A283" i="47"/>
  <c r="A275" i="47"/>
  <c r="A267" i="47"/>
  <c r="A259" i="47"/>
  <c r="A251" i="47"/>
  <c r="A243" i="47"/>
  <c r="A235" i="47"/>
  <c r="A227" i="47"/>
  <c r="A219" i="47"/>
  <c r="A211" i="47"/>
  <c r="A203" i="47"/>
  <c r="A195" i="47"/>
  <c r="A187" i="47"/>
  <c r="A179" i="47"/>
  <c r="A171" i="47"/>
  <c r="A163" i="47"/>
  <c r="A155" i="47"/>
  <c r="A147" i="47"/>
  <c r="A139" i="47"/>
  <c r="A802" i="47"/>
  <c r="A794" i="47"/>
  <c r="A786" i="47"/>
  <c r="A778" i="47"/>
  <c r="A770" i="47"/>
  <c r="A762" i="47"/>
  <c r="A754" i="47"/>
  <c r="A746" i="47"/>
  <c r="A738" i="47"/>
  <c r="A730" i="47"/>
  <c r="A722" i="47"/>
  <c r="A714" i="47"/>
  <c r="A706" i="47"/>
  <c r="A698" i="47"/>
  <c r="A690" i="47"/>
  <c r="A682" i="47"/>
  <c r="A674" i="47"/>
  <c r="A666" i="47"/>
  <c r="A658" i="47"/>
  <c r="A650" i="47"/>
  <c r="A642" i="47"/>
  <c r="A634" i="47"/>
  <c r="A626" i="47"/>
  <c r="A618" i="47"/>
  <c r="A610" i="47"/>
  <c r="A602" i="47"/>
  <c r="A594" i="47"/>
  <c r="A586" i="47"/>
  <c r="A578" i="47"/>
  <c r="A570" i="47"/>
  <c r="A562" i="47"/>
  <c r="A554" i="47"/>
  <c r="A546" i="47"/>
  <c r="A538" i="47"/>
  <c r="A530" i="47"/>
  <c r="A522" i="47"/>
  <c r="A514" i="47"/>
  <c r="A506" i="47"/>
  <c r="A498" i="47"/>
  <c r="A490" i="47"/>
  <c r="A482" i="47"/>
  <c r="A474" i="47"/>
  <c r="A466" i="47"/>
  <c r="A458" i="47"/>
  <c r="A450" i="47"/>
  <c r="A442" i="47"/>
  <c r="A434" i="47"/>
  <c r="A426" i="47"/>
  <c r="A418" i="47"/>
  <c r="A410" i="47"/>
  <c r="A402" i="47"/>
  <c r="A394" i="47"/>
  <c r="A386" i="47"/>
  <c r="A378" i="47"/>
  <c r="A370" i="47"/>
  <c r="A362" i="47"/>
  <c r="A354" i="47"/>
  <c r="A346" i="47"/>
  <c r="A338" i="47"/>
  <c r="A330" i="47"/>
  <c r="A322" i="47"/>
  <c r="A314" i="47"/>
  <c r="A306" i="47"/>
  <c r="A298" i="47"/>
  <c r="A290" i="47"/>
  <c r="A282" i="47"/>
  <c r="A274" i="47"/>
  <c r="A266" i="47"/>
  <c r="A258" i="47"/>
  <c r="A250" i="47"/>
  <c r="A242" i="47"/>
  <c r="A234" i="47"/>
  <c r="A226" i="47"/>
  <c r="A218" i="47"/>
  <c r="A210" i="47"/>
  <c r="A202" i="47"/>
  <c r="A194" i="47"/>
  <c r="A186" i="47"/>
  <c r="A178" i="47"/>
  <c r="A170" i="47"/>
  <c r="A162" i="47"/>
  <c r="A154" i="47"/>
  <c r="A146" i="47"/>
  <c r="A138" i="47"/>
  <c r="A801" i="47"/>
  <c r="A737" i="47"/>
  <c r="A673" i="47"/>
  <c r="A609" i="47"/>
  <c r="A545" i="47"/>
  <c r="A481" i="47"/>
  <c r="A417" i="47"/>
  <c r="A353" i="47"/>
  <c r="A289" i="47"/>
  <c r="A225" i="47"/>
  <c r="A161" i="47"/>
  <c r="A128" i="47"/>
  <c r="A120" i="47"/>
  <c r="A112" i="47"/>
  <c r="A104" i="47"/>
  <c r="A96" i="47"/>
  <c r="A88" i="47"/>
  <c r="A80" i="47"/>
  <c r="A72" i="47"/>
  <c r="A64" i="47"/>
  <c r="A56" i="47"/>
  <c r="A48" i="47"/>
  <c r="A40" i="47"/>
  <c r="A32" i="47"/>
  <c r="A24" i="47"/>
  <c r="A16" i="47"/>
  <c r="A8" i="47"/>
  <c r="A793" i="47"/>
  <c r="A729" i="47"/>
  <c r="A665" i="47"/>
  <c r="A601" i="47"/>
  <c r="A537" i="47"/>
  <c r="A473" i="47"/>
  <c r="A409" i="47"/>
  <c r="A345" i="47"/>
  <c r="A281" i="47"/>
  <c r="A217" i="47"/>
  <c r="A153" i="47"/>
  <c r="A127" i="47"/>
  <c r="A119" i="47"/>
  <c r="A111" i="47"/>
  <c r="A103" i="47"/>
  <c r="A95" i="47"/>
  <c r="A87" i="47"/>
  <c r="A79" i="47"/>
  <c r="A71" i="47"/>
  <c r="A63" i="47"/>
  <c r="A55" i="47"/>
  <c r="A47" i="47"/>
  <c r="A39" i="47"/>
  <c r="A31" i="47"/>
  <c r="A23" i="47"/>
  <c r="A15" i="47"/>
  <c r="A7" i="47"/>
  <c r="A785" i="47"/>
  <c r="A721" i="47"/>
  <c r="A657" i="47"/>
  <c r="A593" i="47"/>
  <c r="A529" i="47"/>
  <c r="A465" i="47"/>
  <c r="A401" i="47"/>
  <c r="A337" i="47"/>
  <c r="A273" i="47"/>
  <c r="A209" i="47"/>
  <c r="A145" i="47"/>
  <c r="A126" i="47"/>
  <c r="A118" i="47"/>
  <c r="A110" i="47"/>
  <c r="A102" i="47"/>
  <c r="A94" i="47"/>
  <c r="A86" i="47"/>
  <c r="A78" i="47"/>
  <c r="A70" i="47"/>
  <c r="A62" i="47"/>
  <c r="A54" i="47"/>
  <c r="A46" i="47"/>
  <c r="A38" i="47"/>
  <c r="A30" i="47"/>
  <c r="A22" i="47"/>
  <c r="A14" i="47"/>
  <c r="A6" i="47"/>
  <c r="A777" i="47"/>
  <c r="A713" i="47"/>
  <c r="A649" i="47"/>
  <c r="A585" i="47"/>
  <c r="A521" i="47"/>
  <c r="A457" i="47"/>
  <c r="A393" i="47"/>
  <c r="A329" i="47"/>
  <c r="A265" i="47"/>
  <c r="A201" i="47"/>
  <c r="A137" i="47"/>
  <c r="A125" i="47"/>
  <c r="A117" i="47"/>
  <c r="A109" i="47"/>
  <c r="A101" i="47"/>
  <c r="A93" i="47"/>
  <c r="A85" i="47"/>
  <c r="A77" i="47"/>
  <c r="A69" i="47"/>
  <c r="A61" i="47"/>
  <c r="A53" i="47"/>
  <c r="A45" i="47"/>
  <c r="A37" i="47"/>
  <c r="A29" i="47"/>
  <c r="A21" i="47"/>
  <c r="A13" i="47"/>
  <c r="A5" i="47"/>
  <c r="A769" i="47"/>
  <c r="A705" i="47"/>
  <c r="A641" i="47"/>
  <c r="A577" i="47"/>
  <c r="A513" i="47"/>
  <c r="A449" i="47"/>
  <c r="A385" i="47"/>
  <c r="A321" i="47"/>
  <c r="A257" i="47"/>
  <c r="A193" i="47"/>
  <c r="A132" i="47"/>
  <c r="A124" i="47"/>
  <c r="A116" i="47"/>
  <c r="A108" i="47"/>
  <c r="A100" i="47"/>
  <c r="A92" i="47"/>
  <c r="A84" i="47"/>
  <c r="A76" i="47"/>
  <c r="A68" i="47"/>
  <c r="A60" i="47"/>
  <c r="A52" i="47"/>
  <c r="A44" i="47"/>
  <c r="A36" i="47"/>
  <c r="A28" i="47"/>
  <c r="A20" i="47"/>
  <c r="A12" i="47"/>
  <c r="A4" i="47"/>
  <c r="A761" i="47"/>
  <c r="A697" i="47"/>
  <c r="A633" i="47"/>
  <c r="A569" i="47"/>
  <c r="A505" i="47"/>
  <c r="A441" i="47"/>
  <c r="A377" i="47"/>
  <c r="A313" i="47"/>
  <c r="A249" i="47"/>
  <c r="A185" i="47"/>
  <c r="A131" i="47"/>
  <c r="A123" i="47"/>
  <c r="A115" i="47"/>
  <c r="A107" i="47"/>
  <c r="A99" i="47"/>
  <c r="A91" i="47"/>
  <c r="A83" i="47"/>
  <c r="A75" i="47"/>
  <c r="A67" i="47"/>
  <c r="A59" i="47"/>
  <c r="A51" i="47"/>
  <c r="A43" i="47"/>
  <c r="A35" i="47"/>
  <c r="A27" i="47"/>
  <c r="A19" i="47"/>
  <c r="A11" i="47"/>
  <c r="A3" i="47"/>
  <c r="A753" i="47"/>
  <c r="A689" i="47"/>
  <c r="A625" i="47"/>
  <c r="A561" i="47"/>
  <c r="A497" i="47"/>
  <c r="A433" i="47"/>
  <c r="A369" i="47"/>
  <c r="A305" i="47"/>
  <c r="A241" i="47"/>
  <c r="A177" i="47"/>
  <c r="A130" i="47"/>
  <c r="A122" i="47"/>
  <c r="A114" i="47"/>
  <c r="A106" i="47"/>
  <c r="A98" i="47"/>
  <c r="A90" i="47"/>
  <c r="A82" i="47"/>
  <c r="A74" i="47"/>
  <c r="A66" i="47"/>
  <c r="A58" i="47"/>
  <c r="A50" i="47"/>
  <c r="A42" i="47"/>
  <c r="A34" i="47"/>
  <c r="A26" i="47"/>
  <c r="A18" i="47"/>
  <c r="A10" i="47"/>
  <c r="A2" i="47"/>
  <c r="A745" i="47"/>
  <c r="A233" i="47"/>
  <c r="A81" i="47"/>
  <c r="A17" i="47"/>
  <c r="A681" i="47"/>
  <c r="A169" i="47"/>
  <c r="A73" i="47"/>
  <c r="A9" i="47"/>
  <c r="A617" i="47"/>
  <c r="A129" i="47"/>
  <c r="A65" i="47"/>
  <c r="A553" i="47"/>
  <c r="A121" i="47"/>
  <c r="A57" i="47"/>
  <c r="A489" i="47"/>
  <c r="A113" i="47"/>
  <c r="A49" i="47"/>
  <c r="A425" i="47"/>
  <c r="A105" i="47"/>
  <c r="A41" i="47"/>
  <c r="A361" i="47"/>
  <c r="A97" i="47"/>
  <c r="A33" i="47"/>
  <c r="A297" i="47"/>
  <c r="A89" i="47"/>
  <c r="A25" i="47"/>
  <c r="R13" i="76"/>
  <c r="AA16" i="76"/>
  <c r="Z35" i="76"/>
  <c r="R732" i="76"/>
  <c r="R78" i="76"/>
  <c r="R89" i="76"/>
  <c r="Z118" i="76"/>
  <c r="A182" i="76"/>
  <c r="A701" i="76"/>
  <c r="A697" i="76"/>
  <c r="A685" i="76"/>
  <c r="A549" i="76"/>
  <c r="A676" i="76"/>
  <c r="A674" i="76"/>
  <c r="A668" i="76"/>
  <c r="A544" i="76"/>
  <c r="A530" i="76"/>
  <c r="A716" i="76"/>
  <c r="A700" i="76"/>
  <c r="A690" i="76"/>
  <c r="A687" i="76"/>
  <c r="A671" i="76"/>
  <c r="A666" i="76"/>
  <c r="A538" i="76"/>
  <c r="A536" i="76"/>
  <c r="A534" i="76"/>
  <c r="A529" i="76"/>
  <c r="A524" i="76"/>
  <c r="A514" i="76"/>
  <c r="A696" i="76"/>
  <c r="A693" i="76"/>
  <c r="A679" i="76"/>
  <c r="A665" i="76"/>
  <c r="A552" i="76"/>
  <c r="A551" i="76"/>
  <c r="A540" i="76"/>
  <c r="A537" i="76"/>
  <c r="A532" i="76"/>
  <c r="A526" i="76"/>
  <c r="A523" i="76"/>
  <c r="A521" i="76"/>
  <c r="A699" i="76"/>
  <c r="A692" i="76"/>
  <c r="A684" i="76"/>
  <c r="A682" i="76"/>
  <c r="A677" i="76"/>
  <c r="A673" i="76"/>
  <c r="A670" i="76"/>
  <c r="A545" i="76"/>
  <c r="A542" i="76"/>
  <c r="A541" i="76"/>
  <c r="A528" i="76"/>
  <c r="A522" i="76"/>
  <c r="A689" i="76"/>
  <c r="A686" i="76"/>
  <c r="A669" i="76"/>
  <c r="A550" i="76"/>
  <c r="A546" i="76"/>
  <c r="A543" i="76"/>
  <c r="A520" i="76"/>
  <c r="A518" i="76"/>
  <c r="A511" i="76"/>
  <c r="A698" i="76"/>
  <c r="A695" i="76"/>
  <c r="A688" i="76"/>
  <c r="A681" i="76"/>
  <c r="A675" i="76"/>
  <c r="A667" i="76"/>
  <c r="A525" i="76"/>
  <c r="A517" i="76"/>
  <c r="A516" i="76"/>
  <c r="A510" i="76"/>
  <c r="A691" i="76"/>
  <c r="A680" i="76"/>
  <c r="A678" i="76"/>
  <c r="A672" i="76"/>
  <c r="A548" i="76"/>
  <c r="A539" i="76"/>
  <c r="A535" i="76"/>
  <c r="A531" i="76"/>
  <c r="A713" i="76"/>
  <c r="A553" i="76"/>
  <c r="A505" i="76"/>
  <c r="A495" i="76"/>
  <c r="A494" i="76"/>
  <c r="A659" i="76"/>
  <c r="A656" i="76"/>
  <c r="A652" i="76"/>
  <c r="A648" i="76"/>
  <c r="A646" i="76"/>
  <c r="A487" i="76"/>
  <c r="A483" i="76"/>
  <c r="A476" i="76"/>
  <c r="A631" i="76"/>
  <c r="A470" i="76"/>
  <c r="A467" i="76"/>
  <c r="A457" i="76"/>
  <c r="A439" i="76"/>
  <c r="A420" i="76"/>
  <c r="A408" i="76"/>
  <c r="A404" i="76"/>
  <c r="A390" i="76"/>
  <c r="A388" i="76"/>
  <c r="A379" i="76"/>
  <c r="A373" i="76"/>
  <c r="A372" i="76"/>
  <c r="A368" i="76"/>
  <c r="A367" i="76"/>
  <c r="A364" i="76"/>
  <c r="A347" i="76"/>
  <c r="A346" i="76"/>
  <c r="A340" i="76"/>
  <c r="A333" i="76"/>
  <c r="A328" i="76"/>
  <c r="A711" i="76"/>
  <c r="A504" i="76"/>
  <c r="A500" i="76"/>
  <c r="A497" i="76"/>
  <c r="A658" i="76"/>
  <c r="A513" i="76"/>
  <c r="A664" i="76"/>
  <c r="A571" i="76"/>
  <c r="A508" i="76"/>
  <c r="A490" i="76"/>
  <c r="A489" i="76"/>
  <c r="A477" i="76"/>
  <c r="A473" i="76"/>
  <c r="A533" i="76"/>
  <c r="A527" i="76"/>
  <c r="A515" i="76"/>
  <c r="A715" i="76"/>
  <c r="A661" i="76"/>
  <c r="A660" i="76"/>
  <c r="A507" i="76"/>
  <c r="A547" i="76"/>
  <c r="A519" i="76"/>
  <c r="A512" i="76"/>
  <c r="A714" i="76"/>
  <c r="A663" i="76"/>
  <c r="A573" i="76"/>
  <c r="A509" i="76"/>
  <c r="A503" i="76"/>
  <c r="A501" i="76"/>
  <c r="A498" i="76"/>
  <c r="A493" i="76"/>
  <c r="A657" i="76"/>
  <c r="A653" i="76"/>
  <c r="A649" i="76"/>
  <c r="A506" i="76"/>
  <c r="A694" i="76"/>
  <c r="A502" i="76"/>
  <c r="A655" i="76"/>
  <c r="A482" i="76"/>
  <c r="A481" i="76"/>
  <c r="A458" i="76"/>
  <c r="A444" i="76"/>
  <c r="A445" i="76"/>
  <c r="A393" i="76"/>
  <c r="A436" i="76"/>
  <c r="A435" i="76"/>
  <c r="A423" i="76"/>
  <c r="A413" i="76"/>
  <c r="A409" i="76"/>
  <c r="A395" i="76"/>
  <c r="A392" i="76"/>
  <c r="A370" i="76"/>
  <c r="A361" i="76"/>
  <c r="A359" i="76"/>
  <c r="A358" i="76"/>
  <c r="A353" i="76"/>
  <c r="A650" i="76"/>
  <c r="A488" i="76"/>
  <c r="A485" i="76"/>
  <c r="A484" i="76"/>
  <c r="A644" i="76"/>
  <c r="A643" i="76"/>
  <c r="A639" i="76"/>
  <c r="A635" i="76"/>
  <c r="A472" i="76"/>
  <c r="A462" i="76"/>
  <c r="A453" i="76"/>
  <c r="A448" i="76"/>
  <c r="A430" i="76"/>
  <c r="A425" i="76"/>
  <c r="A412" i="76"/>
  <c r="A401" i="76"/>
  <c r="A399" i="76"/>
  <c r="A352" i="76"/>
  <c r="A349" i="76"/>
  <c r="A339" i="76"/>
  <c r="A651" i="76"/>
  <c r="A638" i="76"/>
  <c r="A634" i="76"/>
  <c r="A632" i="76"/>
  <c r="A461" i="76"/>
  <c r="A456" i="76"/>
  <c r="A452" i="76"/>
  <c r="A450" i="76"/>
  <c r="A447" i="76"/>
  <c r="A629" i="76"/>
  <c r="A312" i="76"/>
  <c r="A428" i="76"/>
  <c r="A424" i="76"/>
  <c r="A416" i="76"/>
  <c r="A411" i="76"/>
  <c r="A397" i="76"/>
  <c r="A391" i="76"/>
  <c r="A378" i="76"/>
  <c r="A374" i="76"/>
  <c r="A348" i="76"/>
  <c r="A342" i="76"/>
  <c r="A486" i="76"/>
  <c r="A642" i="76"/>
  <c r="A637" i="76"/>
  <c r="A455" i="76"/>
  <c r="A443" i="76"/>
  <c r="A434" i="76"/>
  <c r="A335" i="76"/>
  <c r="A351" i="76"/>
  <c r="A345" i="76"/>
  <c r="A712" i="76"/>
  <c r="A496" i="76"/>
  <c r="A647" i="76"/>
  <c r="A480" i="76"/>
  <c r="A475" i="76"/>
  <c r="A464" i="76"/>
  <c r="A460" i="76"/>
  <c r="A451" i="76"/>
  <c r="A438" i="76"/>
  <c r="A431" i="76"/>
  <c r="A427" i="76"/>
  <c r="A422" i="76"/>
  <c r="A406" i="76"/>
  <c r="A403" i="76"/>
  <c r="A398" i="76"/>
  <c r="A377" i="76"/>
  <c r="A366" i="76"/>
  <c r="A363" i="76"/>
  <c r="A350" i="76"/>
  <c r="A344" i="76"/>
  <c r="A338" i="76"/>
  <c r="A334" i="76"/>
  <c r="A683" i="76"/>
  <c r="A662" i="76"/>
  <c r="A574" i="76"/>
  <c r="A572" i="76"/>
  <c r="A499" i="76"/>
  <c r="A636" i="76"/>
  <c r="A630" i="76"/>
  <c r="A641" i="76"/>
  <c r="A640" i="76"/>
  <c r="A449" i="76"/>
  <c r="A433" i="76"/>
  <c r="A410" i="76"/>
  <c r="A389" i="76"/>
  <c r="A316" i="76"/>
  <c r="A619" i="76"/>
  <c r="A298" i="76"/>
  <c r="A273" i="76"/>
  <c r="A270" i="76"/>
  <c r="A440" i="76"/>
  <c r="A419" i="76"/>
  <c r="A429" i="76"/>
  <c r="A376" i="76"/>
  <c r="A375" i="76"/>
  <c r="A357" i="76"/>
  <c r="A343" i="76"/>
  <c r="A327" i="76"/>
  <c r="A326" i="76"/>
  <c r="A308" i="76"/>
  <c r="A297" i="76"/>
  <c r="A492" i="76"/>
  <c r="A491" i="76"/>
  <c r="A654" i="76"/>
  <c r="A645" i="76"/>
  <c r="A405" i="76"/>
  <c r="A432" i="76"/>
  <c r="A426" i="76"/>
  <c r="A356" i="76"/>
  <c r="A325" i="76"/>
  <c r="A324" i="76"/>
  <c r="A323" i="76"/>
  <c r="A317" i="76"/>
  <c r="A633" i="76"/>
  <c r="A468" i="76"/>
  <c r="A336" i="76"/>
  <c r="A421" i="76"/>
  <c r="A400" i="76"/>
  <c r="A362" i="76"/>
  <c r="A329" i="76"/>
  <c r="A322" i="76"/>
  <c r="A321" i="76"/>
  <c r="A284" i="76"/>
  <c r="A463" i="76"/>
  <c r="A459" i="76"/>
  <c r="A446" i="76"/>
  <c r="A418" i="76"/>
  <c r="A394" i="76"/>
  <c r="A387" i="76"/>
  <c r="A369" i="76"/>
  <c r="A332" i="76"/>
  <c r="A417" i="76"/>
  <c r="A415" i="76"/>
  <c r="A313" i="76"/>
  <c r="A414" i="76"/>
  <c r="A371" i="76"/>
  <c r="A331" i="76"/>
  <c r="A319" i="76"/>
  <c r="A442" i="76"/>
  <c r="A441" i="76"/>
  <c r="A365" i="76"/>
  <c r="A355" i="76"/>
  <c r="A354" i="76"/>
  <c r="A341" i="76"/>
  <c r="A479" i="76"/>
  <c r="A478" i="76"/>
  <c r="A474" i="76"/>
  <c r="A469" i="76"/>
  <c r="A318" i="76"/>
  <c r="A294" i="76"/>
  <c r="A291" i="76"/>
  <c r="A261" i="76"/>
  <c r="A271" i="76"/>
  <c r="A254" i="76"/>
  <c r="A471" i="76"/>
  <c r="A466" i="76"/>
  <c r="A465" i="76"/>
  <c r="A396" i="76"/>
  <c r="A314" i="76"/>
  <c r="A306" i="76"/>
  <c r="A612" i="76"/>
  <c r="A300" i="76"/>
  <c r="A295" i="76"/>
  <c r="A281" i="76"/>
  <c r="A279" i="76"/>
  <c r="A269" i="76"/>
  <c r="A407" i="76"/>
  <c r="A402" i="76"/>
  <c r="A337" i="76"/>
  <c r="A608" i="76"/>
  <c r="A315" i="76"/>
  <c r="A287" i="76"/>
  <c r="A259" i="76"/>
  <c r="A556" i="76"/>
  <c r="A186" i="76"/>
  <c r="A158" i="76"/>
  <c r="A148" i="76"/>
  <c r="A146" i="76"/>
  <c r="A133" i="76"/>
  <c r="A122" i="76"/>
  <c r="A118" i="76"/>
  <c r="A116" i="76"/>
  <c r="A110" i="76"/>
  <c r="A454" i="76"/>
  <c r="A610" i="76"/>
  <c r="A292" i="76"/>
  <c r="A609" i="76"/>
  <c r="A302" i="76"/>
  <c r="A290" i="76"/>
  <c r="A288" i="76"/>
  <c r="A278" i="76"/>
  <c r="A267" i="76"/>
  <c r="A320" i="76"/>
  <c r="A309" i="76"/>
  <c r="A274" i="76"/>
  <c r="A266" i="76"/>
  <c r="A604" i="76"/>
  <c r="A601" i="76"/>
  <c r="A251" i="76"/>
  <c r="A307" i="76"/>
  <c r="A704" i="76"/>
  <c r="A703" i="76"/>
  <c r="A702" i="76"/>
  <c r="A554" i="76"/>
  <c r="A360" i="76"/>
  <c r="A708" i="76"/>
  <c r="A272" i="76"/>
  <c r="A263" i="76"/>
  <c r="A260" i="76"/>
  <c r="A603" i="76"/>
  <c r="A296" i="76"/>
  <c r="A286" i="76"/>
  <c r="A262" i="76"/>
  <c r="A558" i="76"/>
  <c r="A557" i="76"/>
  <c r="A555" i="76"/>
  <c r="A255" i="76"/>
  <c r="A252" i="76"/>
  <c r="A152" i="76"/>
  <c r="A127" i="76"/>
  <c r="A104" i="76"/>
  <c r="A94" i="76"/>
  <c r="A740" i="76"/>
  <c r="A739" i="76"/>
  <c r="A88" i="76"/>
  <c r="A80" i="76"/>
  <c r="A79" i="76"/>
  <c r="A70" i="76"/>
  <c r="A66" i="76"/>
  <c r="A58" i="76"/>
  <c r="A54" i="76"/>
  <c r="A51" i="76"/>
  <c r="A45" i="76"/>
  <c r="A42" i="76"/>
  <c r="A728" i="76"/>
  <c r="A628" i="76"/>
  <c r="A437" i="76"/>
  <c r="A310" i="76"/>
  <c r="A285" i="76"/>
  <c r="A282" i="76"/>
  <c r="A330" i="76"/>
  <c r="A311" i="76"/>
  <c r="A617" i="76"/>
  <c r="A613" i="76"/>
  <c r="A299" i="76"/>
  <c r="A268" i="76"/>
  <c r="A705" i="76"/>
  <c r="A258" i="76"/>
  <c r="A257" i="76"/>
  <c r="A602" i="76"/>
  <c r="A275" i="76"/>
  <c r="A265" i="76"/>
  <c r="A750" i="76"/>
  <c r="A749" i="76"/>
  <c r="A149" i="76"/>
  <c r="A144" i="76"/>
  <c r="A134" i="76"/>
  <c r="A128" i="76"/>
  <c r="A123" i="76"/>
  <c r="A117" i="76"/>
  <c r="A115" i="76"/>
  <c r="A99" i="76"/>
  <c r="A93" i="76"/>
  <c r="A741" i="76"/>
  <c r="A82" i="76"/>
  <c r="A67" i="76"/>
  <c r="A733" i="76"/>
  <c r="A732" i="76"/>
  <c r="A25" i="76"/>
  <c r="A12" i="76"/>
  <c r="A264" i="76"/>
  <c r="A256" i="76"/>
  <c r="A145" i="76"/>
  <c r="A136" i="76"/>
  <c r="A129" i="76"/>
  <c r="A97" i="76"/>
  <c r="A92" i="76"/>
  <c r="A87" i="76"/>
  <c r="A85" i="76"/>
  <c r="A83" i="76"/>
  <c r="A77" i="76"/>
  <c r="A72" i="76"/>
  <c r="A68" i="76"/>
  <c r="A62" i="76"/>
  <c r="A599" i="76"/>
  <c r="A50" i="76"/>
  <c r="A43" i="76"/>
  <c r="A730" i="76"/>
  <c r="A37" i="76"/>
  <c r="A277" i="76"/>
  <c r="A276" i="76"/>
  <c r="A253" i="76"/>
  <c r="A173" i="76"/>
  <c r="A162" i="76"/>
  <c r="A135" i="76"/>
  <c r="A126" i="76"/>
  <c r="A124" i="76"/>
  <c r="A120" i="76"/>
  <c r="A109" i="76"/>
  <c r="A101" i="76"/>
  <c r="A742" i="76"/>
  <c r="A738" i="76"/>
  <c r="A89" i="76"/>
  <c r="A81" i="76"/>
  <c r="A65" i="76"/>
  <c r="A735" i="76"/>
  <c r="A59" i="76"/>
  <c r="A56" i="76"/>
  <c r="A734" i="76"/>
  <c r="A52" i="76"/>
  <c r="A160" i="76"/>
  <c r="A165" i="76"/>
  <c r="AE182" i="76"/>
  <c r="AF182" i="76" s="1"/>
  <c r="AG182" i="76" s="1"/>
  <c r="Z182" i="76"/>
  <c r="R186" i="76"/>
  <c r="R187" i="76"/>
  <c r="AH205" i="76"/>
  <c r="AI205" i="76" s="1"/>
  <c r="Z205" i="76"/>
  <c r="R741" i="76"/>
  <c r="AA148" i="76"/>
  <c r="R749" i="76"/>
  <c r="R190" i="76"/>
  <c r="AH615" i="76"/>
  <c r="AI615" i="76" s="1"/>
  <c r="Z615" i="76"/>
  <c r="AA96" i="76"/>
  <c r="R95" i="76"/>
  <c r="AA139" i="76"/>
  <c r="AA159" i="76"/>
  <c r="AA756" i="76"/>
  <c r="AH204" i="76"/>
  <c r="AI204" i="76" s="1"/>
  <c r="Z204" i="76"/>
  <c r="R218" i="76"/>
  <c r="AH238" i="76"/>
  <c r="AI238" i="76" s="1"/>
  <c r="AA764" i="76"/>
  <c r="AE719" i="76"/>
  <c r="Z719" i="76"/>
  <c r="R703" i="76"/>
  <c r="AA704" i="76"/>
  <c r="AA6" i="76"/>
  <c r="AA15" i="76"/>
  <c r="AA21" i="76"/>
  <c r="R728" i="76"/>
  <c r="AA65" i="76"/>
  <c r="R68" i="76"/>
  <c r="AA89" i="76"/>
  <c r="R746" i="76"/>
  <c r="R148" i="76"/>
  <c r="R158" i="76"/>
  <c r="R751" i="76"/>
  <c r="AH755" i="76"/>
  <c r="AI755" i="76" s="1"/>
  <c r="Z755" i="76"/>
  <c r="AA197" i="76"/>
  <c r="R198" i="76"/>
  <c r="AA253" i="76"/>
  <c r="AE604" i="76"/>
  <c r="Z604" i="76"/>
  <c r="AH604" i="76"/>
  <c r="AI604" i="76" s="1"/>
  <c r="AH243" i="76"/>
  <c r="AI243" i="76" s="1"/>
  <c r="AE243" i="76"/>
  <c r="AH279" i="76"/>
  <c r="AI279" i="76" s="1"/>
  <c r="AE279" i="76"/>
  <c r="Z279" i="76"/>
  <c r="AA755" i="76"/>
  <c r="AA187" i="76"/>
  <c r="AE192" i="76"/>
  <c r="AH192" i="76"/>
  <c r="AI192" i="76" s="1"/>
  <c r="AE559" i="76"/>
  <c r="AE621" i="76"/>
  <c r="AH621" i="76"/>
  <c r="AI621" i="76" s="1"/>
  <c r="AH609" i="76"/>
  <c r="AI609" i="76" s="1"/>
  <c r="AE609" i="76"/>
  <c r="Z609" i="76"/>
  <c r="AA619" i="76"/>
  <c r="AA620" i="76"/>
  <c r="AA729" i="76"/>
  <c r="R48" i="76"/>
  <c r="R53" i="76"/>
  <c r="R93" i="76"/>
  <c r="R110" i="76"/>
  <c r="R156" i="76"/>
  <c r="AA749" i="76"/>
  <c r="AA751" i="76"/>
  <c r="AA586" i="76"/>
  <c r="AA604" i="76"/>
  <c r="Z272" i="76"/>
  <c r="AE272" i="76"/>
  <c r="AH613" i="76"/>
  <c r="AI613" i="76" s="1"/>
  <c r="Z613" i="76"/>
  <c r="Z309" i="76"/>
  <c r="AH309" i="76"/>
  <c r="AI309" i="76" s="1"/>
  <c r="AF554" i="76"/>
  <c r="AG554" i="76" s="1"/>
  <c r="R277" i="76"/>
  <c r="AA267" i="76"/>
  <c r="AH272" i="76"/>
  <c r="AI272" i="76" s="1"/>
  <c r="R284" i="76"/>
  <c r="Z624" i="76"/>
  <c r="AE309" i="76"/>
  <c r="AA237" i="76"/>
  <c r="AH254" i="76"/>
  <c r="AI254" i="76" s="1"/>
  <c r="Z254" i="76"/>
  <c r="AH284" i="76"/>
  <c r="AI284" i="76" s="1"/>
  <c r="Z284" i="76"/>
  <c r="AE305" i="76"/>
  <c r="AH305" i="76"/>
  <c r="AI305" i="76" s="1"/>
  <c r="Z305" i="76"/>
  <c r="R263" i="76"/>
  <c r="AA292" i="76"/>
  <c r="AA610" i="76"/>
  <c r="AH560" i="76"/>
  <c r="AI560" i="76" s="1"/>
  <c r="AE560" i="76"/>
  <c r="Z258" i="76"/>
  <c r="R301" i="76"/>
  <c r="Z308" i="76"/>
  <c r="AH308" i="76"/>
  <c r="AI308" i="76" s="1"/>
  <c r="AE308" i="76"/>
  <c r="R139" i="76"/>
  <c r="AA156" i="76"/>
  <c r="R750" i="76"/>
  <c r="R753" i="76"/>
  <c r="R178" i="76"/>
  <c r="R757" i="76"/>
  <c r="AA703" i="76"/>
  <c r="R260" i="76"/>
  <c r="R275" i="76"/>
  <c r="AA284" i="76"/>
  <c r="AH285" i="76"/>
  <c r="AI285" i="76" s="1"/>
  <c r="Z285" i="76"/>
  <c r="AA301" i="76"/>
  <c r="AA613" i="76"/>
  <c r="R288" i="76"/>
  <c r="A624" i="76"/>
  <c r="R706" i="76"/>
  <c r="AE379" i="76"/>
  <c r="AH379" i="76"/>
  <c r="AI379" i="76" s="1"/>
  <c r="Z379" i="76"/>
  <c r="AA443" i="76"/>
  <c r="R443" i="76"/>
  <c r="AA263" i="76"/>
  <c r="R607" i="76"/>
  <c r="AH565" i="76"/>
  <c r="AI565" i="76" s="1"/>
  <c r="Z565" i="76"/>
  <c r="AE565" i="76"/>
  <c r="AH359" i="76"/>
  <c r="AI359" i="76" s="1"/>
  <c r="AE359" i="76"/>
  <c r="Z359" i="76"/>
  <c r="AE436" i="76"/>
  <c r="Z436" i="76"/>
  <c r="R759" i="76"/>
  <c r="AA218" i="76"/>
  <c r="R247" i="76"/>
  <c r="AA580" i="76"/>
  <c r="R717" i="76"/>
  <c r="R720" i="76"/>
  <c r="R253" i="76"/>
  <c r="AA254" i="76"/>
  <c r="R601" i="76"/>
  <c r="R702" i="76"/>
  <c r="R272" i="76"/>
  <c r="R278" i="76"/>
  <c r="R292" i="76"/>
  <c r="R620" i="76"/>
  <c r="AH342" i="76"/>
  <c r="AI342" i="76" s="1"/>
  <c r="AE342" i="76"/>
  <c r="Z342" i="76"/>
  <c r="Z363" i="76"/>
  <c r="AH363" i="76"/>
  <c r="AI363" i="76" s="1"/>
  <c r="AA288" i="76"/>
  <c r="AA289" i="76"/>
  <c r="AA297" i="76"/>
  <c r="AA302" i="76"/>
  <c r="R605" i="76"/>
  <c r="R617" i="76"/>
  <c r="R619" i="76"/>
  <c r="AA621" i="76"/>
  <c r="AA625" i="76"/>
  <c r="R316" i="76"/>
  <c r="AE363" i="76"/>
  <c r="AE390" i="76"/>
  <c r="AF390" i="76" s="1"/>
  <c r="AG390" i="76" s="1"/>
  <c r="Z390" i="76"/>
  <c r="AH408" i="76"/>
  <c r="AI408" i="76" s="1"/>
  <c r="AE408" i="76"/>
  <c r="R480" i="76"/>
  <c r="AA480" i="76"/>
  <c r="AH351" i="76"/>
  <c r="AI351" i="76" s="1"/>
  <c r="Z351" i="76"/>
  <c r="Z399" i="76"/>
  <c r="AE399" i="76"/>
  <c r="AA408" i="76"/>
  <c r="AH416" i="76"/>
  <c r="AI416" i="76" s="1"/>
  <c r="AE416" i="76"/>
  <c r="Z416" i="76"/>
  <c r="AE462" i="76"/>
  <c r="Z462" i="76"/>
  <c r="AH462" i="76"/>
  <c r="AI462" i="76" s="1"/>
  <c r="AA631" i="76"/>
  <c r="R610" i="76"/>
  <c r="AA614" i="76"/>
  <c r="R618" i="76"/>
  <c r="R304" i="76"/>
  <c r="AE340" i="76"/>
  <c r="AH340" i="76"/>
  <c r="AI340" i="76" s="1"/>
  <c r="Z340" i="76"/>
  <c r="Z408" i="76"/>
  <c r="AA416" i="76"/>
  <c r="AA634" i="76"/>
  <c r="AA283" i="76"/>
  <c r="AA608" i="76"/>
  <c r="R611" i="76"/>
  <c r="R305" i="76"/>
  <c r="AA562" i="76"/>
  <c r="AA707" i="76"/>
  <c r="R709" i="76"/>
  <c r="AE339" i="76"/>
  <c r="Z339" i="76"/>
  <c r="Z456" i="76"/>
  <c r="R643" i="76"/>
  <c r="R638" i="76"/>
  <c r="AH521" i="76"/>
  <c r="AI521" i="76" s="1"/>
  <c r="AE521" i="76"/>
  <c r="Z521" i="76"/>
  <c r="AA342" i="76"/>
  <c r="AA352" i="76"/>
  <c r="R628" i="76"/>
  <c r="AA638" i="76"/>
  <c r="AA643" i="76"/>
  <c r="AA649" i="76"/>
  <c r="AH357" i="76"/>
  <c r="AI357" i="76" s="1"/>
  <c r="Z357" i="76"/>
  <c r="R393" i="76"/>
  <c r="AA453" i="76"/>
  <c r="AA457" i="76"/>
  <c r="R630" i="76"/>
  <c r="R640" i="76"/>
  <c r="AH354" i="76"/>
  <c r="AI354" i="76" s="1"/>
  <c r="Z354" i="76"/>
  <c r="AH402" i="76"/>
  <c r="AI402" i="76" s="1"/>
  <c r="Z402" i="76"/>
  <c r="Z410" i="76"/>
  <c r="R336" i="76"/>
  <c r="R636" i="76"/>
  <c r="R641" i="76"/>
  <c r="R645" i="76"/>
  <c r="AA658" i="76"/>
  <c r="R451" i="76"/>
  <c r="R631" i="76"/>
  <c r="R637" i="76"/>
  <c r="AH536" i="76"/>
  <c r="AI536" i="76" s="1"/>
  <c r="AE536" i="76"/>
  <c r="AE402" i="76"/>
  <c r="AE410" i="76"/>
  <c r="AF410" i="76" s="1"/>
  <c r="AG410" i="76" s="1"/>
  <c r="AE414" i="76"/>
  <c r="R416" i="76"/>
  <c r="AE446" i="76"/>
  <c r="AA465" i="76"/>
  <c r="AE468" i="76"/>
  <c r="AF468" i="76" s="1"/>
  <c r="AG468" i="76" s="1"/>
  <c r="Z468" i="76"/>
  <c r="AA640" i="76"/>
  <c r="AA507" i="76"/>
  <c r="AA663" i="76"/>
  <c r="AE543" i="76"/>
  <c r="AH543" i="76"/>
  <c r="AI543" i="76" s="1"/>
  <c r="AA477" i="76"/>
  <c r="R648" i="76"/>
  <c r="R652" i="76"/>
  <c r="R656" i="76"/>
  <c r="R659" i="76"/>
  <c r="AA504" i="76"/>
  <c r="R493" i="76"/>
  <c r="R660" i="76"/>
  <c r="AE544" i="76"/>
  <c r="AH544" i="76"/>
  <c r="AI544" i="76" s="1"/>
  <c r="Z544" i="76"/>
  <c r="AA316" i="76"/>
  <c r="R409" i="76"/>
  <c r="R634" i="76"/>
  <c r="R657" i="76"/>
  <c r="R503" i="76"/>
  <c r="R507" i="76"/>
  <c r="R663" i="76"/>
  <c r="Z532" i="76"/>
  <c r="AH532" i="76"/>
  <c r="AI532" i="76" s="1"/>
  <c r="AE532" i="76"/>
  <c r="R662" i="76"/>
  <c r="R711" i="76"/>
  <c r="R552" i="76"/>
  <c r="AA669" i="76"/>
  <c r="R679" i="76"/>
  <c r="AA681" i="76"/>
  <c r="R693" i="76"/>
  <c r="R712" i="76"/>
  <c r="R534" i="76"/>
  <c r="R666" i="76"/>
  <c r="R687" i="76"/>
  <c r="R716" i="76"/>
  <c r="Z514" i="76"/>
  <c r="Z524" i="76"/>
  <c r="AA538" i="76"/>
  <c r="R539" i="76"/>
  <c r="R694" i="76"/>
  <c r="AA696" i="76"/>
  <c r="R697" i="76"/>
  <c r="AA534" i="76"/>
  <c r="R553" i="76"/>
  <c r="R680" i="76"/>
  <c r="R683" i="76"/>
  <c r="Z527" i="76"/>
  <c r="AA671" i="76"/>
  <c r="R672" i="76"/>
  <c r="AH538" i="76"/>
  <c r="AI538" i="76" s="1"/>
  <c r="R669" i="76"/>
  <c r="R675" i="76"/>
  <c r="R681" i="76"/>
  <c r="AA694" i="76"/>
  <c r="R695" i="76"/>
  <c r="AE527" i="76"/>
  <c r="AF527" i="76" s="1"/>
  <c r="AG527" i="76" s="1"/>
  <c r="Z531" i="76"/>
  <c r="AA680" i="76"/>
  <c r="AA683" i="76"/>
  <c r="Z511" i="76"/>
  <c r="AH511" i="76"/>
  <c r="AI511" i="76" s="1"/>
  <c r="AE511" i="76"/>
  <c r="AE515" i="76"/>
  <c r="AH515" i="76"/>
  <c r="AI515" i="76" s="1"/>
  <c r="Z515" i="76"/>
  <c r="Z525" i="76"/>
  <c r="AH525" i="76"/>
  <c r="AI525" i="76" s="1"/>
  <c r="AE525" i="76"/>
  <c r="AH510" i="76"/>
  <c r="AI510" i="76" s="1"/>
  <c r="AE510" i="76"/>
  <c r="Z510" i="76"/>
  <c r="AE514" i="76"/>
  <c r="AF514" i="76" s="1"/>
  <c r="AG514" i="76" s="1"/>
  <c r="Z516" i="76"/>
  <c r="AE518" i="76"/>
  <c r="AF518" i="76" s="1"/>
  <c r="AG518" i="76" s="1"/>
  <c r="Z518" i="76"/>
  <c r="AE520" i="76"/>
  <c r="AF520" i="76" s="1"/>
  <c r="AG520" i="76" s="1"/>
  <c r="AE522" i="76"/>
  <c r="Z522" i="76"/>
  <c r="AA526" i="76"/>
  <c r="AE537" i="76"/>
  <c r="Z537" i="76"/>
  <c r="AH537" i="76"/>
  <c r="AI537" i="76" s="1"/>
  <c r="AE516" i="76"/>
  <c r="AF516" i="76" s="1"/>
  <c r="AG516" i="76" s="1"/>
  <c r="AH522" i="76"/>
  <c r="AI522" i="76" s="1"/>
  <c r="AE526" i="76"/>
  <c r="AE513" i="76"/>
  <c r="AH513" i="76"/>
  <c r="AI513" i="76" s="1"/>
  <c r="Z512" i="76"/>
  <c r="AH526" i="76"/>
  <c r="AI526" i="76" s="1"/>
  <c r="Z528" i="76"/>
  <c r="AH528" i="76"/>
  <c r="AI528" i="76" s="1"/>
  <c r="AE528" i="76"/>
  <c r="Z513" i="76"/>
  <c r="AE517" i="76"/>
  <c r="AH517" i="76"/>
  <c r="AI517" i="76" s="1"/>
  <c r="AE519" i="76"/>
  <c r="AH519" i="76"/>
  <c r="AI519" i="76" s="1"/>
  <c r="Z540" i="76"/>
  <c r="AH540" i="76"/>
  <c r="AI540" i="76" s="1"/>
  <c r="AE540" i="76"/>
  <c r="AE529" i="76"/>
  <c r="AH529" i="76"/>
  <c r="AI529" i="76" s="1"/>
  <c r="Z529" i="76"/>
  <c r="AH523" i="76"/>
  <c r="AI523" i="76" s="1"/>
  <c r="AE523" i="76"/>
  <c r="Z534" i="76"/>
  <c r="AH534" i="76"/>
  <c r="AI534" i="76" s="1"/>
  <c r="AE534" i="76"/>
  <c r="AE669" i="76"/>
  <c r="AH669" i="76"/>
  <c r="AI669" i="76" s="1"/>
  <c r="Z669" i="76"/>
  <c r="Z700" i="76"/>
  <c r="AH700" i="76"/>
  <c r="AI700" i="76" s="1"/>
  <c r="AE700" i="76"/>
  <c r="AE533" i="76"/>
  <c r="AA545" i="76"/>
  <c r="Z672" i="76"/>
  <c r="AE672" i="76"/>
  <c r="AH672" i="76"/>
  <c r="AI672" i="76" s="1"/>
  <c r="AA535" i="76"/>
  <c r="Z545" i="76"/>
  <c r="AE547" i="76"/>
  <c r="AF547" i="76" s="1"/>
  <c r="AG547" i="76" s="1"/>
  <c r="Z547" i="76"/>
  <c r="AH548" i="76"/>
  <c r="AI548" i="76" s="1"/>
  <c r="AE548" i="76"/>
  <c r="AH551" i="76"/>
  <c r="AI551" i="76" s="1"/>
  <c r="Z551" i="76"/>
  <c r="AE678" i="76"/>
  <c r="Z678" i="76"/>
  <c r="Z535" i="76"/>
  <c r="Z543" i="76"/>
  <c r="AE670" i="76"/>
  <c r="Z670" i="76"/>
  <c r="AH670" i="76"/>
  <c r="AI670" i="76" s="1"/>
  <c r="Z680" i="76"/>
  <c r="AE680" i="76"/>
  <c r="AH680" i="76"/>
  <c r="AI680" i="76" s="1"/>
  <c r="AH533" i="76"/>
  <c r="AI533" i="76" s="1"/>
  <c r="AH539" i="76"/>
  <c r="AI539" i="76" s="1"/>
  <c r="AE539" i="76"/>
  <c r="Z541" i="76"/>
  <c r="AH541" i="76"/>
  <c r="AI541" i="76" s="1"/>
  <c r="AE541" i="76"/>
  <c r="AH545" i="76"/>
  <c r="AI545" i="76" s="1"/>
  <c r="AE551" i="76"/>
  <c r="Z553" i="76"/>
  <c r="AH553" i="76"/>
  <c r="AI553" i="76" s="1"/>
  <c r="AE665" i="76"/>
  <c r="Z665" i="76"/>
  <c r="AH665" i="76"/>
  <c r="AI665" i="76" s="1"/>
  <c r="R538" i="76"/>
  <c r="AH542" i="76"/>
  <c r="AI542" i="76" s="1"/>
  <c r="AE542" i="76"/>
  <c r="Z688" i="76"/>
  <c r="AH688" i="76"/>
  <c r="AI688" i="76" s="1"/>
  <c r="AE688" i="76"/>
  <c r="R545" i="76"/>
  <c r="Z546" i="76"/>
  <c r="AH546" i="76"/>
  <c r="AE671" i="76"/>
  <c r="Z671" i="76"/>
  <c r="AH671" i="76"/>
  <c r="AI671" i="76" s="1"/>
  <c r="AH678" i="76"/>
  <c r="AI678" i="76" s="1"/>
  <c r="AE681" i="76"/>
  <c r="Z681" i="76"/>
  <c r="AH681" i="76"/>
  <c r="AI681" i="76" s="1"/>
  <c r="Z550" i="76"/>
  <c r="AH550" i="76"/>
  <c r="AI550" i="76" s="1"/>
  <c r="Z552" i="76"/>
  <c r="AE552" i="76"/>
  <c r="AF552" i="76" s="1"/>
  <c r="AG552" i="76" s="1"/>
  <c r="AE666" i="76"/>
  <c r="Z666" i="76"/>
  <c r="AH666" i="76"/>
  <c r="AI666" i="76" s="1"/>
  <c r="Z677" i="76"/>
  <c r="AE677" i="76"/>
  <c r="AH677" i="76"/>
  <c r="AI677" i="76" s="1"/>
  <c r="AE549" i="76"/>
  <c r="Z549" i="76"/>
  <c r="AH549" i="76"/>
  <c r="AI549" i="76" s="1"/>
  <c r="Z679" i="76"/>
  <c r="AE679" i="76"/>
  <c r="AF679" i="76" s="1"/>
  <c r="AG679" i="76" s="1"/>
  <c r="AE685" i="76"/>
  <c r="Z685" i="76"/>
  <c r="AH685" i="76"/>
  <c r="AI685" i="76" s="1"/>
  <c r="Z692" i="76"/>
  <c r="AH692" i="76"/>
  <c r="AI692" i="76" s="1"/>
  <c r="AE692" i="76"/>
  <c r="AE675" i="76"/>
  <c r="Z675" i="76"/>
  <c r="Z676" i="76"/>
  <c r="AE676" i="76"/>
  <c r="AE686" i="76"/>
  <c r="Z686" i="76"/>
  <c r="AE690" i="76"/>
  <c r="Z690" i="76"/>
  <c r="Z695" i="76"/>
  <c r="AH695" i="76"/>
  <c r="AI695" i="76" s="1"/>
  <c r="AE695" i="76"/>
  <c r="AE674" i="76"/>
  <c r="Z674" i="76"/>
  <c r="Z684" i="76"/>
  <c r="AH684" i="76"/>
  <c r="AI684" i="76" s="1"/>
  <c r="AE684" i="76"/>
  <c r="AE698" i="76"/>
  <c r="Z698" i="76"/>
  <c r="AE701" i="76"/>
  <c r="Z701" i="76"/>
  <c r="AH701" i="76"/>
  <c r="AI701" i="76" s="1"/>
  <c r="AA547" i="76"/>
  <c r="AE667" i="76"/>
  <c r="Z668" i="76"/>
  <c r="AE668" i="76"/>
  <c r="Z673" i="76"/>
  <c r="AE673" i="76"/>
  <c r="AF673" i="76" s="1"/>
  <c r="AG673" i="76" s="1"/>
  <c r="AH675" i="76"/>
  <c r="AI675" i="76" s="1"/>
  <c r="AH676" i="76"/>
  <c r="AI676" i="76" s="1"/>
  <c r="AE682" i="76"/>
  <c r="Z682" i="76"/>
  <c r="Z683" i="76"/>
  <c r="AE683" i="76"/>
  <c r="AE693" i="76"/>
  <c r="Z693" i="76"/>
  <c r="AH693" i="76"/>
  <c r="AI693" i="76" s="1"/>
  <c r="AH674" i="76"/>
  <c r="AI674" i="76" s="1"/>
  <c r="AH690" i="76"/>
  <c r="AI690" i="76" s="1"/>
  <c r="AH667" i="76"/>
  <c r="AI667" i="76" s="1"/>
  <c r="AH682" i="76"/>
  <c r="AI682" i="76" s="1"/>
  <c r="AH683" i="76"/>
  <c r="AI683" i="76" s="1"/>
  <c r="AH686" i="76"/>
  <c r="AI686" i="76" s="1"/>
  <c r="AE689" i="76"/>
  <c r="Z689" i="76"/>
  <c r="AH689" i="76"/>
  <c r="AI689" i="76" s="1"/>
  <c r="Z691" i="76"/>
  <c r="AH691" i="76"/>
  <c r="AI691" i="76" s="1"/>
  <c r="AE691" i="76"/>
  <c r="AH698" i="76"/>
  <c r="AI698" i="76" s="1"/>
  <c r="Z699" i="76"/>
  <c r="AH699" i="76"/>
  <c r="AI699" i="76" s="1"/>
  <c r="AE699" i="76"/>
  <c r="R668" i="76"/>
  <c r="AH668" i="76"/>
  <c r="AI668" i="76" s="1"/>
  <c r="Z687" i="76"/>
  <c r="AH687" i="76"/>
  <c r="AI687" i="76" s="1"/>
  <c r="AE687" i="76"/>
  <c r="AE694" i="76"/>
  <c r="AF694" i="76" s="1"/>
  <c r="AG694" i="76" s="1"/>
  <c r="Z694" i="76"/>
  <c r="Z696" i="76"/>
  <c r="AH696" i="76"/>
  <c r="AI696" i="76" s="1"/>
  <c r="AE696" i="76"/>
  <c r="AE697" i="76"/>
  <c r="Z697" i="76"/>
  <c r="AH697" i="76"/>
  <c r="AI697" i="76" s="1"/>
  <c r="AE503" i="76"/>
  <c r="Z503" i="76"/>
  <c r="AH503" i="76"/>
  <c r="AI503" i="76" s="1"/>
  <c r="Z505" i="76"/>
  <c r="AH505" i="76"/>
  <c r="AI505" i="76" s="1"/>
  <c r="AE505" i="76"/>
  <c r="AH574" i="76"/>
  <c r="AI574" i="76" s="1"/>
  <c r="AE574" i="76"/>
  <c r="AE662" i="76"/>
  <c r="Z662" i="76"/>
  <c r="AH662" i="76"/>
  <c r="AI662" i="76" s="1"/>
  <c r="Z711" i="76"/>
  <c r="AH711" i="76"/>
  <c r="AI711" i="76" s="1"/>
  <c r="AE711" i="76"/>
  <c r="Z572" i="76"/>
  <c r="AH572" i="76"/>
  <c r="AI572" i="76" s="1"/>
  <c r="AE572" i="76"/>
  <c r="Z660" i="76"/>
  <c r="AH660" i="76"/>
  <c r="AI660" i="76" s="1"/>
  <c r="AE660" i="76"/>
  <c r="AE712" i="76"/>
  <c r="Z712" i="76"/>
  <c r="AH712" i="76"/>
  <c r="AI712" i="76" s="1"/>
  <c r="AH494" i="76"/>
  <c r="AI494" i="76" s="1"/>
  <c r="AE494" i="76"/>
  <c r="Z494" i="76"/>
  <c r="AE495" i="76"/>
  <c r="AH495" i="76"/>
  <c r="AI495" i="76" s="1"/>
  <c r="Z495" i="76"/>
  <c r="Z501" i="76"/>
  <c r="AE501" i="76"/>
  <c r="AH501" i="76"/>
  <c r="AI501" i="76" s="1"/>
  <c r="AE504" i="76"/>
  <c r="AH504" i="76"/>
  <c r="AI504" i="76" s="1"/>
  <c r="Z504" i="76"/>
  <c r="AE716" i="76"/>
  <c r="Z716" i="76"/>
  <c r="AH716" i="76"/>
  <c r="AI716" i="76" s="1"/>
  <c r="AE497" i="76"/>
  <c r="Z497" i="76"/>
  <c r="AH497" i="76"/>
  <c r="AI497" i="76" s="1"/>
  <c r="AE500" i="76"/>
  <c r="Z500" i="76"/>
  <c r="AH500" i="76"/>
  <c r="AI500" i="76" s="1"/>
  <c r="Z507" i="76"/>
  <c r="AH507" i="76"/>
  <c r="AI507" i="76" s="1"/>
  <c r="AE507" i="76"/>
  <c r="Z571" i="76"/>
  <c r="AH571" i="76"/>
  <c r="AI571" i="76" s="1"/>
  <c r="AE571" i="76"/>
  <c r="AE663" i="76"/>
  <c r="AH663" i="76"/>
  <c r="AI663" i="76" s="1"/>
  <c r="Z663" i="76"/>
  <c r="Z508" i="76"/>
  <c r="AH508" i="76"/>
  <c r="AI508" i="76" s="1"/>
  <c r="AE508" i="76"/>
  <c r="AE713" i="76"/>
  <c r="AH713" i="76"/>
  <c r="AI713" i="76" s="1"/>
  <c r="Z713" i="76"/>
  <c r="AE491" i="76"/>
  <c r="Z491" i="76"/>
  <c r="AH491" i="76"/>
  <c r="AI491" i="76" s="1"/>
  <c r="AE492" i="76"/>
  <c r="AH492" i="76"/>
  <c r="AI492" i="76" s="1"/>
  <c r="Z492" i="76"/>
  <c r="Z498" i="76"/>
  <c r="AE498" i="76"/>
  <c r="AH498" i="76"/>
  <c r="AI498" i="76" s="1"/>
  <c r="Z664" i="76"/>
  <c r="AH664" i="76"/>
  <c r="AI664" i="76" s="1"/>
  <c r="AE664" i="76"/>
  <c r="Z714" i="76"/>
  <c r="AH714" i="76"/>
  <c r="AI714" i="76" s="1"/>
  <c r="AE714" i="76"/>
  <c r="Z715" i="76"/>
  <c r="AH715" i="76"/>
  <c r="AI715" i="76" s="1"/>
  <c r="AE715" i="76"/>
  <c r="AH493" i="76"/>
  <c r="AI493" i="76" s="1"/>
  <c r="AH496" i="76"/>
  <c r="AI496" i="76" s="1"/>
  <c r="AH499" i="76"/>
  <c r="AI499" i="76" s="1"/>
  <c r="AE502" i="76"/>
  <c r="AE506" i="76"/>
  <c r="AE509" i="76"/>
  <c r="AE573" i="76"/>
  <c r="AE661" i="76"/>
  <c r="Z493" i="76"/>
  <c r="Z496" i="76"/>
  <c r="Z499" i="76"/>
  <c r="AH502" i="76"/>
  <c r="AI502" i="76" s="1"/>
  <c r="AH506" i="76"/>
  <c r="AI506" i="76" s="1"/>
  <c r="AH509" i="76"/>
  <c r="AI509" i="76" s="1"/>
  <c r="AH573" i="76"/>
  <c r="AI573" i="76" s="1"/>
  <c r="AH661" i="76"/>
  <c r="AI661" i="76" s="1"/>
  <c r="AE475" i="76"/>
  <c r="Z475" i="76"/>
  <c r="AH475" i="76"/>
  <c r="AI475" i="76" s="1"/>
  <c r="AE479" i="76"/>
  <c r="AH479" i="76"/>
  <c r="AI479" i="76" s="1"/>
  <c r="Z479" i="76"/>
  <c r="Z480" i="76"/>
  <c r="AH480" i="76"/>
  <c r="AI480" i="76" s="1"/>
  <c r="AE480" i="76"/>
  <c r="AE487" i="76"/>
  <c r="Z487" i="76"/>
  <c r="AH487" i="76"/>
  <c r="AI487" i="76" s="1"/>
  <c r="Z490" i="76"/>
  <c r="AH490" i="76"/>
  <c r="AI490" i="76" s="1"/>
  <c r="AE490" i="76"/>
  <c r="Z646" i="76"/>
  <c r="AH646" i="76"/>
  <c r="AI646" i="76" s="1"/>
  <c r="AE646" i="76"/>
  <c r="AE647" i="76"/>
  <c r="Z647" i="76"/>
  <c r="AH647" i="76"/>
  <c r="AI647" i="76" s="1"/>
  <c r="Z650" i="76"/>
  <c r="AH650" i="76"/>
  <c r="AI650" i="76" s="1"/>
  <c r="AE650" i="76"/>
  <c r="AE651" i="76"/>
  <c r="Z651" i="76"/>
  <c r="AH651" i="76"/>
  <c r="AI651" i="76" s="1"/>
  <c r="Z654" i="76"/>
  <c r="AH654" i="76"/>
  <c r="AI654" i="76" s="1"/>
  <c r="AE654" i="76"/>
  <c r="AE655" i="76"/>
  <c r="Z655" i="76"/>
  <c r="AH655" i="76"/>
  <c r="AI655" i="76" s="1"/>
  <c r="AH478" i="76"/>
  <c r="AI478" i="76" s="1"/>
  <c r="AE478" i="76"/>
  <c r="Z478" i="76"/>
  <c r="AE659" i="76"/>
  <c r="Z659" i="76"/>
  <c r="AH659" i="76"/>
  <c r="AI659" i="76" s="1"/>
  <c r="Z481" i="76"/>
  <c r="AH481" i="76"/>
  <c r="AI481" i="76" s="1"/>
  <c r="AE481" i="76"/>
  <c r="AE485" i="76"/>
  <c r="AH485" i="76"/>
  <c r="AI485" i="76" s="1"/>
  <c r="Z485" i="76"/>
  <c r="AE473" i="76"/>
  <c r="AH473" i="76"/>
  <c r="AI473" i="76" s="1"/>
  <c r="Z473" i="76"/>
  <c r="Z483" i="76"/>
  <c r="AH483" i="76"/>
  <c r="AI483" i="76" s="1"/>
  <c r="AE483" i="76"/>
  <c r="AE476" i="76"/>
  <c r="Z476" i="76"/>
  <c r="AH476" i="76"/>
  <c r="AI476" i="76" s="1"/>
  <c r="AE648" i="76"/>
  <c r="AH648" i="76"/>
  <c r="AI648" i="76" s="1"/>
  <c r="Z648" i="76"/>
  <c r="AE652" i="76"/>
  <c r="AH652" i="76"/>
  <c r="AI652" i="76" s="1"/>
  <c r="Z652" i="76"/>
  <c r="AE656" i="76"/>
  <c r="Z656" i="76"/>
  <c r="AH656" i="76"/>
  <c r="AI656" i="76" s="1"/>
  <c r="Z482" i="76"/>
  <c r="AH482" i="76"/>
  <c r="AI482" i="76" s="1"/>
  <c r="AE482" i="76"/>
  <c r="AE488" i="76"/>
  <c r="Z488" i="76"/>
  <c r="AH488" i="76"/>
  <c r="AI488" i="76" s="1"/>
  <c r="Z489" i="76"/>
  <c r="AH489" i="76"/>
  <c r="AI489" i="76" s="1"/>
  <c r="AE489" i="76"/>
  <c r="Z645" i="76"/>
  <c r="AH645" i="76"/>
  <c r="AI645" i="76" s="1"/>
  <c r="AE645" i="76"/>
  <c r="Z657" i="76"/>
  <c r="AH657" i="76"/>
  <c r="AI657" i="76" s="1"/>
  <c r="AE657" i="76"/>
  <c r="AH484" i="76"/>
  <c r="AI484" i="76" s="1"/>
  <c r="AE484" i="76"/>
  <c r="Z484" i="76"/>
  <c r="Z649" i="76"/>
  <c r="AH649" i="76"/>
  <c r="AI649" i="76" s="1"/>
  <c r="AE649" i="76"/>
  <c r="Z653" i="76"/>
  <c r="AH653" i="76"/>
  <c r="AI653" i="76" s="1"/>
  <c r="AE653" i="76"/>
  <c r="Z658" i="76"/>
  <c r="AH658" i="76"/>
  <c r="AI658" i="76" s="1"/>
  <c r="AE658" i="76"/>
  <c r="AH474" i="76"/>
  <c r="AI474" i="76" s="1"/>
  <c r="AH477" i="76"/>
  <c r="AI477" i="76" s="1"/>
  <c r="AH486" i="76"/>
  <c r="AI486" i="76" s="1"/>
  <c r="Z474" i="76"/>
  <c r="Z477" i="76"/>
  <c r="Z486" i="76"/>
  <c r="AE443" i="76"/>
  <c r="Z443" i="76"/>
  <c r="AH443" i="76"/>
  <c r="AI443" i="76" s="1"/>
  <c r="AE454" i="76"/>
  <c r="Z454" i="76"/>
  <c r="AH454" i="76"/>
  <c r="AI454" i="76" s="1"/>
  <c r="AH452" i="76"/>
  <c r="AI452" i="76" s="1"/>
  <c r="AE452" i="76"/>
  <c r="Z452" i="76"/>
  <c r="Z440" i="76"/>
  <c r="AH440" i="76"/>
  <c r="AI440" i="76" s="1"/>
  <c r="AE440" i="76"/>
  <c r="AH455" i="76"/>
  <c r="AI455" i="76" s="1"/>
  <c r="AE455" i="76"/>
  <c r="Z455" i="76"/>
  <c r="Z639" i="76"/>
  <c r="AH639" i="76"/>
  <c r="AI639" i="76" s="1"/>
  <c r="AE639" i="76"/>
  <c r="Z450" i="76"/>
  <c r="AH450" i="76"/>
  <c r="AI450" i="76" s="1"/>
  <c r="AE450" i="76"/>
  <c r="AH451" i="76"/>
  <c r="AI451" i="76" s="1"/>
  <c r="Z451" i="76"/>
  <c r="AE451" i="76"/>
  <c r="Z631" i="76"/>
  <c r="AH631" i="76"/>
  <c r="AI631" i="76" s="1"/>
  <c r="AE631" i="76"/>
  <c r="AE460" i="76"/>
  <c r="Z460" i="76"/>
  <c r="AH460" i="76"/>
  <c r="AI460" i="76" s="1"/>
  <c r="AH449" i="76"/>
  <c r="AI449" i="76" s="1"/>
  <c r="AE449" i="76"/>
  <c r="Z449" i="76"/>
  <c r="Z471" i="76"/>
  <c r="AH471" i="76"/>
  <c r="AI471" i="76" s="1"/>
  <c r="AE471" i="76"/>
  <c r="AH441" i="76"/>
  <c r="AI441" i="76" s="1"/>
  <c r="AE441" i="76"/>
  <c r="Z441" i="76"/>
  <c r="AE457" i="76"/>
  <c r="Z457" i="76"/>
  <c r="AH457" i="76"/>
  <c r="AI457" i="76" s="1"/>
  <c r="AE442" i="76"/>
  <c r="Z442" i="76"/>
  <c r="AH442" i="76"/>
  <c r="AI442" i="76" s="1"/>
  <c r="AH445" i="76"/>
  <c r="AI445" i="76" s="1"/>
  <c r="AE445" i="76"/>
  <c r="Z445" i="76"/>
  <c r="AE444" i="76"/>
  <c r="Z444" i="76"/>
  <c r="AH444" i="76"/>
  <c r="AI444" i="76" s="1"/>
  <c r="AH447" i="76"/>
  <c r="AI447" i="76" s="1"/>
  <c r="AE447" i="76"/>
  <c r="Z447" i="76"/>
  <c r="AH467" i="76"/>
  <c r="AI467" i="76" s="1"/>
  <c r="AE467" i="76"/>
  <c r="AE633" i="76"/>
  <c r="Z633" i="76"/>
  <c r="AH446" i="76"/>
  <c r="AI446" i="76" s="1"/>
  <c r="AE448" i="76"/>
  <c r="AE453" i="76"/>
  <c r="AH458" i="76"/>
  <c r="AI458" i="76" s="1"/>
  <c r="AE458" i="76"/>
  <c r="AA461" i="76"/>
  <c r="AE464" i="76"/>
  <c r="AH464" i="76"/>
  <c r="AI464" i="76" s="1"/>
  <c r="Z470" i="76"/>
  <c r="AH470" i="76"/>
  <c r="AI470" i="76" s="1"/>
  <c r="AE637" i="76"/>
  <c r="AF637" i="76" s="1"/>
  <c r="AG637" i="76" s="1"/>
  <c r="Z637" i="76"/>
  <c r="Z642" i="76"/>
  <c r="AH642" i="76"/>
  <c r="AI642" i="76" s="1"/>
  <c r="AE642" i="76"/>
  <c r="AE456" i="76"/>
  <c r="AF456" i="76" s="1"/>
  <c r="AG456" i="76" s="1"/>
  <c r="AE459" i="76"/>
  <c r="AE463" i="76"/>
  <c r="Z463" i="76"/>
  <c r="AH465" i="76"/>
  <c r="AI465" i="76" s="1"/>
  <c r="Z467" i="76"/>
  <c r="Z632" i="76"/>
  <c r="AH632" i="76"/>
  <c r="AI632" i="76" s="1"/>
  <c r="Z643" i="76"/>
  <c r="AH643" i="76"/>
  <c r="AI643" i="76" s="1"/>
  <c r="AE643" i="76"/>
  <c r="AH453" i="76"/>
  <c r="AI453" i="76" s="1"/>
  <c r="AE461" i="76"/>
  <c r="AH461" i="76"/>
  <c r="AI461" i="76" s="1"/>
  <c r="AA464" i="76"/>
  <c r="AH448" i="76"/>
  <c r="AI448" i="76" s="1"/>
  <c r="R454" i="76"/>
  <c r="Z464" i="76"/>
  <c r="AH633" i="76"/>
  <c r="AI633" i="76" s="1"/>
  <c r="AH634" i="76"/>
  <c r="AI634" i="76" s="1"/>
  <c r="AE634" i="76"/>
  <c r="Z638" i="76"/>
  <c r="AH638" i="76"/>
  <c r="AI638" i="76" s="1"/>
  <c r="AE638" i="76"/>
  <c r="AE640" i="76"/>
  <c r="Z640" i="76"/>
  <c r="AH640" i="76"/>
  <c r="AI640" i="76" s="1"/>
  <c r="AE644" i="76"/>
  <c r="Z644" i="76"/>
  <c r="AH644" i="76"/>
  <c r="AI644" i="76" s="1"/>
  <c r="Z466" i="76"/>
  <c r="AH466" i="76"/>
  <c r="AI466" i="76" s="1"/>
  <c r="AE466" i="76"/>
  <c r="Z472" i="76"/>
  <c r="AH472" i="76"/>
  <c r="AI472" i="76" s="1"/>
  <c r="AE472" i="76"/>
  <c r="Z469" i="76"/>
  <c r="AH469" i="76"/>
  <c r="AI469" i="76" s="1"/>
  <c r="AE469" i="76"/>
  <c r="Z635" i="76"/>
  <c r="AH635" i="76"/>
  <c r="AI635" i="76" s="1"/>
  <c r="AE635" i="76"/>
  <c r="AE636" i="76"/>
  <c r="Z636" i="76"/>
  <c r="AH636" i="76"/>
  <c r="AI636" i="76" s="1"/>
  <c r="Z458" i="76"/>
  <c r="AH463" i="76"/>
  <c r="AI463" i="76" s="1"/>
  <c r="AH630" i="76"/>
  <c r="AI630" i="76" s="1"/>
  <c r="AE630" i="76"/>
  <c r="R633" i="76"/>
  <c r="Z634" i="76"/>
  <c r="AE641" i="76"/>
  <c r="Z641" i="76"/>
  <c r="AH641" i="76"/>
  <c r="AI641" i="76" s="1"/>
  <c r="Z313" i="76"/>
  <c r="AH313" i="76"/>
  <c r="AI313" i="76" s="1"/>
  <c r="AE313" i="76"/>
  <c r="AF341" i="76"/>
  <c r="AG341" i="76" s="1"/>
  <c r="AI341" i="76"/>
  <c r="AH310" i="76"/>
  <c r="AI310" i="76" s="1"/>
  <c r="Z310" i="76"/>
  <c r="AE310" i="76"/>
  <c r="AH316" i="76"/>
  <c r="AI316" i="76" s="1"/>
  <c r="Z316" i="76"/>
  <c r="AE316" i="76"/>
  <c r="Z318" i="76"/>
  <c r="AH318" i="76"/>
  <c r="AI318" i="76" s="1"/>
  <c r="AE318" i="76"/>
  <c r="AE325" i="76"/>
  <c r="AH325" i="76"/>
  <c r="AI325" i="76" s="1"/>
  <c r="AH329" i="76"/>
  <c r="AI329" i="76" s="1"/>
  <c r="AE329" i="76"/>
  <c r="AE343" i="76"/>
  <c r="Z343" i="76"/>
  <c r="AH343" i="76"/>
  <c r="AI343" i="76" s="1"/>
  <c r="AH335" i="76"/>
  <c r="AI335" i="76" s="1"/>
  <c r="Z335" i="76"/>
  <c r="AH321" i="76"/>
  <c r="AI321" i="76" s="1"/>
  <c r="R322" i="76"/>
  <c r="AE372" i="76"/>
  <c r="Z372" i="76"/>
  <c r="AH372" i="76"/>
  <c r="AI372" i="76" s="1"/>
  <c r="AH361" i="76"/>
  <c r="AI361" i="76" s="1"/>
  <c r="AE361" i="76"/>
  <c r="AH307" i="76"/>
  <c r="AI307" i="76" s="1"/>
  <c r="AH320" i="76"/>
  <c r="AI320" i="76" s="1"/>
  <c r="AE320" i="76"/>
  <c r="AE330" i="76"/>
  <c r="Z330" i="76"/>
  <c r="AH330" i="76"/>
  <c r="AI330" i="76" s="1"/>
  <c r="AE345" i="76"/>
  <c r="Z345" i="76"/>
  <c r="AH345" i="76"/>
  <c r="AI345" i="76" s="1"/>
  <c r="Z311" i="76"/>
  <c r="AH311" i="76"/>
  <c r="AI311" i="76" s="1"/>
  <c r="AH324" i="76"/>
  <c r="AI324" i="76" s="1"/>
  <c r="AE324" i="76"/>
  <c r="AE365" i="76"/>
  <c r="Z365" i="76"/>
  <c r="AH365" i="76"/>
  <c r="AI365" i="76" s="1"/>
  <c r="Z306" i="76"/>
  <c r="AE311" i="76"/>
  <c r="Z315" i="76"/>
  <c r="AH315" i="76"/>
  <c r="AI315" i="76" s="1"/>
  <c r="AA322" i="76"/>
  <c r="Z329" i="76"/>
  <c r="AE331" i="76"/>
  <c r="AH331" i="76"/>
  <c r="AI331" i="76" s="1"/>
  <c r="AH333" i="76"/>
  <c r="AI333" i="76" s="1"/>
  <c r="AE333" i="76"/>
  <c r="Z333" i="76"/>
  <c r="Z355" i="76"/>
  <c r="AE355" i="76"/>
  <c r="AH355" i="76"/>
  <c r="AI355" i="76" s="1"/>
  <c r="AE322" i="76"/>
  <c r="AF322" i="76" s="1"/>
  <c r="AG322" i="76" s="1"/>
  <c r="Z322" i="76"/>
  <c r="Z324" i="76"/>
  <c r="AH328" i="76"/>
  <c r="AI328" i="76" s="1"/>
  <c r="AE328" i="76"/>
  <c r="Z361" i="76"/>
  <c r="AH370" i="76"/>
  <c r="AI370" i="76" s="1"/>
  <c r="AE370" i="76"/>
  <c r="Z370" i="76"/>
  <c r="AE327" i="76"/>
  <c r="Z327" i="76"/>
  <c r="AH327" i="76"/>
  <c r="AI327" i="76" s="1"/>
  <c r="Z334" i="76"/>
  <c r="AH334" i="76"/>
  <c r="AI334" i="76" s="1"/>
  <c r="AF314" i="76"/>
  <c r="AG314" i="76" s="1"/>
  <c r="Z319" i="76"/>
  <c r="AH319" i="76"/>
  <c r="AI319" i="76" s="1"/>
  <c r="AE319" i="76"/>
  <c r="AH323" i="76"/>
  <c r="AI323" i="76" s="1"/>
  <c r="AE323" i="76"/>
  <c r="AE326" i="76"/>
  <c r="AH326" i="76"/>
  <c r="AI326" i="76" s="1"/>
  <c r="AE334" i="76"/>
  <c r="AE338" i="76"/>
  <c r="Z338" i="76"/>
  <c r="AH338" i="76"/>
  <c r="AI338" i="76" s="1"/>
  <c r="AE348" i="76"/>
  <c r="AH348" i="76"/>
  <c r="AI348" i="76" s="1"/>
  <c r="AE335" i="76"/>
  <c r="AH367" i="76"/>
  <c r="AI367" i="76" s="1"/>
  <c r="Z367" i="76"/>
  <c r="AE367" i="76"/>
  <c r="AH306" i="76"/>
  <c r="AI306" i="76" s="1"/>
  <c r="Z321" i="76"/>
  <c r="Z325" i="76"/>
  <c r="Z352" i="76"/>
  <c r="AH352" i="76"/>
  <c r="AI352" i="76" s="1"/>
  <c r="AE352" i="76"/>
  <c r="AE374" i="76"/>
  <c r="Z374" i="76"/>
  <c r="AH374" i="76"/>
  <c r="AI374" i="76" s="1"/>
  <c r="R327" i="76"/>
  <c r="Z349" i="76"/>
  <c r="AE349" i="76"/>
  <c r="AE351" i="76"/>
  <c r="AE354" i="76"/>
  <c r="AE358" i="76"/>
  <c r="Z358" i="76"/>
  <c r="AH358" i="76"/>
  <c r="AI358" i="76" s="1"/>
  <c r="Z346" i="76"/>
  <c r="AE346" i="76"/>
  <c r="AE347" i="76"/>
  <c r="AF347" i="76" s="1"/>
  <c r="AG347" i="76" s="1"/>
  <c r="AF360" i="76"/>
  <c r="AG360" i="76" s="1"/>
  <c r="AH378" i="76"/>
  <c r="AI378" i="76" s="1"/>
  <c r="Z378" i="76"/>
  <c r="AE378" i="76"/>
  <c r="AH339" i="76"/>
  <c r="AH344" i="76"/>
  <c r="AH349" i="76"/>
  <c r="AI349" i="76" s="1"/>
  <c r="AE362" i="76"/>
  <c r="AH362" i="76"/>
  <c r="AI362" i="76" s="1"/>
  <c r="AE375" i="76"/>
  <c r="Z375" i="76"/>
  <c r="AH375" i="76"/>
  <c r="AI375" i="76" s="1"/>
  <c r="AE377" i="76"/>
  <c r="Z377" i="76"/>
  <c r="AH377" i="76"/>
  <c r="AI377" i="76" s="1"/>
  <c r="AH346" i="76"/>
  <c r="AI346" i="76" s="1"/>
  <c r="AH353" i="76"/>
  <c r="AI353" i="76" s="1"/>
  <c r="AE353" i="76"/>
  <c r="AH356" i="76"/>
  <c r="AI356" i="76" s="1"/>
  <c r="AE356" i="76"/>
  <c r="R346" i="76"/>
  <c r="AH350" i="76"/>
  <c r="AI350" i="76" s="1"/>
  <c r="AE350" i="76"/>
  <c r="Z368" i="76"/>
  <c r="AE368" i="76"/>
  <c r="AH368" i="76"/>
  <c r="AI368" i="76" s="1"/>
  <c r="Z369" i="76"/>
  <c r="AH369" i="76"/>
  <c r="AI369" i="76" s="1"/>
  <c r="AE373" i="76"/>
  <c r="Z373" i="76"/>
  <c r="AH373" i="76"/>
  <c r="AI373" i="76" s="1"/>
  <c r="Z388" i="76"/>
  <c r="AH388" i="76"/>
  <c r="AI388" i="76" s="1"/>
  <c r="AE388" i="76"/>
  <c r="Z347" i="76"/>
  <c r="AE369" i="76"/>
  <c r="AE366" i="76"/>
  <c r="AE371" i="76"/>
  <c r="AF371" i="76" s="1"/>
  <c r="AG371" i="76" s="1"/>
  <c r="AE376" i="76"/>
  <c r="Z376" i="76"/>
  <c r="AH376" i="76"/>
  <c r="AI376" i="76" s="1"/>
  <c r="AE395" i="76"/>
  <c r="AF395" i="76" s="1"/>
  <c r="AG395" i="76" s="1"/>
  <c r="Z395" i="76"/>
  <c r="AH409" i="76"/>
  <c r="AI409" i="76" s="1"/>
  <c r="AE409" i="76"/>
  <c r="Z409" i="76"/>
  <c r="AE413" i="76"/>
  <c r="Z413" i="76"/>
  <c r="AH413" i="76"/>
  <c r="AI413" i="76" s="1"/>
  <c r="AE415" i="76"/>
  <c r="Z415" i="76"/>
  <c r="AH415" i="76"/>
  <c r="AI415" i="76" s="1"/>
  <c r="AE392" i="76"/>
  <c r="Z392" i="76"/>
  <c r="AH392" i="76"/>
  <c r="AI392" i="76" s="1"/>
  <c r="Z397" i="76"/>
  <c r="AH397" i="76"/>
  <c r="AI397" i="76" s="1"/>
  <c r="AE397" i="76"/>
  <c r="AH389" i="76"/>
  <c r="AI389" i="76" s="1"/>
  <c r="Z389" i="76"/>
  <c r="AE389" i="76"/>
  <c r="Z396" i="76"/>
  <c r="AE396" i="76"/>
  <c r="AF396" i="76" s="1"/>
  <c r="AG396" i="76" s="1"/>
  <c r="AE422" i="76"/>
  <c r="Z422" i="76"/>
  <c r="AH422" i="76"/>
  <c r="AI422" i="76" s="1"/>
  <c r="Z428" i="76"/>
  <c r="AH428" i="76"/>
  <c r="AI428" i="76" s="1"/>
  <c r="AE428" i="76"/>
  <c r="AE387" i="76"/>
  <c r="AH391" i="76"/>
  <c r="AI391" i="76" s="1"/>
  <c r="AH399" i="76"/>
  <c r="AI399" i="76" s="1"/>
  <c r="Z406" i="76"/>
  <c r="AH406" i="76"/>
  <c r="AI406" i="76" s="1"/>
  <c r="AE406" i="76"/>
  <c r="AE417" i="76"/>
  <c r="AF417" i="76" s="1"/>
  <c r="AG417" i="76" s="1"/>
  <c r="Z425" i="76"/>
  <c r="AH425" i="76"/>
  <c r="AI425" i="76" s="1"/>
  <c r="AE425" i="76"/>
  <c r="AE427" i="76"/>
  <c r="AH427" i="76"/>
  <c r="AI427" i="76" s="1"/>
  <c r="AH429" i="76"/>
  <c r="AI429" i="76" s="1"/>
  <c r="Z429" i="76"/>
  <c r="Z430" i="76"/>
  <c r="AH430" i="76"/>
  <c r="AI430" i="76" s="1"/>
  <c r="AE430" i="76"/>
  <c r="AE435" i="76"/>
  <c r="AH435" i="76"/>
  <c r="AI435" i="76" s="1"/>
  <c r="Z435" i="76"/>
  <c r="AE403" i="76"/>
  <c r="AE429" i="76"/>
  <c r="AH387" i="76"/>
  <c r="AI387" i="76" s="1"/>
  <c r="AE412" i="76"/>
  <c r="Z412" i="76"/>
  <c r="AH412" i="76"/>
  <c r="AI412" i="76" s="1"/>
  <c r="R414" i="76"/>
  <c r="Z391" i="76"/>
  <c r="AE398" i="76"/>
  <c r="AH407" i="76"/>
  <c r="AI407" i="76" s="1"/>
  <c r="AE407" i="76"/>
  <c r="AA414" i="76"/>
  <c r="AE418" i="76"/>
  <c r="AF418" i="76" s="1"/>
  <c r="AG418" i="76" s="1"/>
  <c r="Z418" i="76"/>
  <c r="Z423" i="76"/>
  <c r="AH423" i="76"/>
  <c r="AI423" i="76" s="1"/>
  <c r="AE400" i="76"/>
  <c r="AF400" i="76" s="1"/>
  <c r="AG400" i="76" s="1"/>
  <c r="Z400" i="76"/>
  <c r="AE401" i="76"/>
  <c r="Z401" i="76"/>
  <c r="AH401" i="76"/>
  <c r="AI401" i="76" s="1"/>
  <c r="Z417" i="76"/>
  <c r="AE421" i="76"/>
  <c r="AH421" i="76"/>
  <c r="AI421" i="76" s="1"/>
  <c r="AE423" i="76"/>
  <c r="AE424" i="76"/>
  <c r="AF424" i="76" s="1"/>
  <c r="AG424" i="76" s="1"/>
  <c r="Z427" i="76"/>
  <c r="Z404" i="76"/>
  <c r="AE404" i="76"/>
  <c r="AF404" i="76" s="1"/>
  <c r="AG404" i="76" s="1"/>
  <c r="AH411" i="76"/>
  <c r="AI411" i="76" s="1"/>
  <c r="AE411" i="76"/>
  <c r="Z420" i="76"/>
  <c r="AH420" i="76"/>
  <c r="AI420" i="76" s="1"/>
  <c r="AE629" i="76"/>
  <c r="Z629" i="76"/>
  <c r="AH629" i="76"/>
  <c r="AI629" i="76" s="1"/>
  <c r="AH419" i="76"/>
  <c r="AI419" i="76" s="1"/>
  <c r="AE419" i="76"/>
  <c r="AH432" i="76"/>
  <c r="AI432" i="76" s="1"/>
  <c r="Z628" i="76"/>
  <c r="AH628" i="76"/>
  <c r="AI628" i="76" s="1"/>
  <c r="AE628" i="76"/>
  <c r="Z336" i="76"/>
  <c r="AH336" i="76"/>
  <c r="AI336" i="76" s="1"/>
  <c r="AE336" i="76"/>
  <c r="AE426" i="76"/>
  <c r="AF426" i="76" s="1"/>
  <c r="AG426" i="76" s="1"/>
  <c r="AH431" i="76"/>
  <c r="AI431" i="76" s="1"/>
  <c r="AE431" i="76"/>
  <c r="AH436" i="76"/>
  <c r="AI436" i="76" s="1"/>
  <c r="AH439" i="76"/>
  <c r="AI439" i="76" s="1"/>
  <c r="AE439" i="76"/>
  <c r="Z419" i="76"/>
  <c r="R437" i="76"/>
  <c r="Z438" i="76"/>
  <c r="AA433" i="76"/>
  <c r="AH434" i="76"/>
  <c r="AI434" i="76" s="1"/>
  <c r="AE434" i="76"/>
  <c r="AE437" i="76"/>
  <c r="AF437" i="76" s="1"/>
  <c r="AG437" i="76" s="1"/>
  <c r="Z437" i="76"/>
  <c r="AE393" i="76"/>
  <c r="AF393" i="76" s="1"/>
  <c r="AG393" i="76" s="1"/>
  <c r="Z393" i="76"/>
  <c r="AH438" i="76"/>
  <c r="AI438" i="76" s="1"/>
  <c r="AE312" i="76"/>
  <c r="AF312" i="76" s="1"/>
  <c r="AG312" i="76" s="1"/>
  <c r="Z312" i="76"/>
  <c r="Z426" i="76"/>
  <c r="AA437" i="76"/>
  <c r="Z405" i="76"/>
  <c r="AH405" i="76"/>
  <c r="AI405" i="76" s="1"/>
  <c r="AE405" i="76"/>
  <c r="Z252" i="76"/>
  <c r="AH252" i="76"/>
  <c r="AI252" i="76" s="1"/>
  <c r="AE252" i="76"/>
  <c r="AE603" i="76"/>
  <c r="Z603" i="76"/>
  <c r="AH603" i="76"/>
  <c r="AI603" i="76" s="1"/>
  <c r="AE703" i="76"/>
  <c r="Z703" i="76"/>
  <c r="AH703" i="76"/>
  <c r="AI703" i="76" s="1"/>
  <c r="AI704" i="76"/>
  <c r="AF704" i="76"/>
  <c r="AG704" i="76" s="1"/>
  <c r="Z264" i="76"/>
  <c r="AH264" i="76"/>
  <c r="AI264" i="76" s="1"/>
  <c r="AE264" i="76"/>
  <c r="Z601" i="76"/>
  <c r="AH601" i="76"/>
  <c r="AI601" i="76" s="1"/>
  <c r="AE601" i="76"/>
  <c r="R603" i="76"/>
  <c r="AA603" i="76"/>
  <c r="AE257" i="76"/>
  <c r="Z257" i="76"/>
  <c r="AH257" i="76"/>
  <c r="AI257" i="76" s="1"/>
  <c r="AH259" i="76"/>
  <c r="AI259" i="76" s="1"/>
  <c r="AE259" i="76"/>
  <c r="Z259" i="76"/>
  <c r="AH262" i="76"/>
  <c r="AI262" i="76" s="1"/>
  <c r="Z262" i="76"/>
  <c r="AE262" i="76"/>
  <c r="Z265" i="76"/>
  <c r="AH265" i="76"/>
  <c r="AI265" i="76" s="1"/>
  <c r="AE265" i="76"/>
  <c r="AH276" i="76"/>
  <c r="AI276" i="76" s="1"/>
  <c r="Z276" i="76"/>
  <c r="AE276" i="76"/>
  <c r="Z256" i="76"/>
  <c r="AH256" i="76"/>
  <c r="AI256" i="76" s="1"/>
  <c r="AE256" i="76"/>
  <c r="AH274" i="76"/>
  <c r="AI274" i="76" s="1"/>
  <c r="AE274" i="76"/>
  <c r="AE253" i="76"/>
  <c r="AF556" i="76"/>
  <c r="AG556" i="76" s="1"/>
  <c r="AE705" i="76"/>
  <c r="AF705" i="76" s="1"/>
  <c r="AG705" i="76" s="1"/>
  <c r="Z705" i="76"/>
  <c r="Z293" i="76"/>
  <c r="AH293" i="76"/>
  <c r="AI293" i="76" s="1"/>
  <c r="AE293" i="76"/>
  <c r="AH253" i="76"/>
  <c r="AI253" i="76" s="1"/>
  <c r="Z558" i="76"/>
  <c r="AH558" i="76"/>
  <c r="AI558" i="76" s="1"/>
  <c r="Z268" i="76"/>
  <c r="AH268" i="76"/>
  <c r="AI268" i="76" s="1"/>
  <c r="AE268" i="76"/>
  <c r="Z277" i="76"/>
  <c r="AE277" i="76"/>
  <c r="AH277" i="76"/>
  <c r="AI277" i="76" s="1"/>
  <c r="Z291" i="76"/>
  <c r="AH291" i="76"/>
  <c r="AI291" i="76" s="1"/>
  <c r="AE291" i="76"/>
  <c r="AE251" i="76"/>
  <c r="Z251" i="76"/>
  <c r="AH251" i="76"/>
  <c r="AI251" i="76" s="1"/>
  <c r="R254" i="76"/>
  <c r="AH255" i="76"/>
  <c r="AI255" i="76" s="1"/>
  <c r="AE255" i="76"/>
  <c r="AH557" i="76"/>
  <c r="AI557" i="76" s="1"/>
  <c r="AE557" i="76"/>
  <c r="AE558" i="76"/>
  <c r="AH702" i="76"/>
  <c r="AI702" i="76" s="1"/>
  <c r="AE702" i="76"/>
  <c r="AA705" i="76"/>
  <c r="R267" i="76"/>
  <c r="Z602" i="76"/>
  <c r="AH602" i="76"/>
  <c r="AI602" i="76" s="1"/>
  <c r="Z555" i="76"/>
  <c r="AH555" i="76"/>
  <c r="AI555" i="76" s="1"/>
  <c r="AH266" i="76"/>
  <c r="AI266" i="76" s="1"/>
  <c r="AE266" i="76"/>
  <c r="AE269" i="76"/>
  <c r="Z269" i="76"/>
  <c r="AE602" i="76"/>
  <c r="Z557" i="76"/>
  <c r="AH260" i="76"/>
  <c r="AI260" i="76" s="1"/>
  <c r="AE260" i="76"/>
  <c r="Z260" i="76"/>
  <c r="AH269" i="76"/>
  <c r="AI269" i="76" s="1"/>
  <c r="AE270" i="76"/>
  <c r="Z270" i="76"/>
  <c r="AA273" i="76"/>
  <c r="AH283" i="76"/>
  <c r="AI283" i="76" s="1"/>
  <c r="Z283" i="76"/>
  <c r="AE283" i="76"/>
  <c r="Z295" i="76"/>
  <c r="AH295" i="76"/>
  <c r="AI295" i="76" s="1"/>
  <c r="AE295" i="76"/>
  <c r="R257" i="76"/>
  <c r="Z275" i="76"/>
  <c r="Z261" i="76"/>
  <c r="AH261" i="76"/>
  <c r="AI261" i="76" s="1"/>
  <c r="AH270" i="76"/>
  <c r="AI270" i="76" s="1"/>
  <c r="AH273" i="76"/>
  <c r="AI273" i="76" s="1"/>
  <c r="AE273" i="76"/>
  <c r="Z273" i="76"/>
  <c r="AH559" i="76"/>
  <c r="AI559" i="76" s="1"/>
  <c r="R271" i="76"/>
  <c r="AE275" i="76"/>
  <c r="AF275" i="76" s="1"/>
  <c r="AG275" i="76" s="1"/>
  <c r="AH267" i="76"/>
  <c r="AI267" i="76" s="1"/>
  <c r="Z267" i="76"/>
  <c r="Z282" i="76"/>
  <c r="AH282" i="76"/>
  <c r="AI282" i="76" s="1"/>
  <c r="AE282" i="76"/>
  <c r="Z288" i="76"/>
  <c r="AE288" i="76"/>
  <c r="AH288" i="76"/>
  <c r="AI288" i="76" s="1"/>
  <c r="AH297" i="76"/>
  <c r="AI297" i="76" s="1"/>
  <c r="Z297" i="76"/>
  <c r="AE297" i="76"/>
  <c r="Z616" i="76"/>
  <c r="AH616" i="76"/>
  <c r="AI616" i="76" s="1"/>
  <c r="AE616" i="76"/>
  <c r="AE618" i="76"/>
  <c r="Z618" i="76"/>
  <c r="AH618" i="76"/>
  <c r="AI618" i="76" s="1"/>
  <c r="AH271" i="76"/>
  <c r="AI271" i="76" s="1"/>
  <c r="AH263" i="76"/>
  <c r="AI263" i="76" s="1"/>
  <c r="AE263" i="76"/>
  <c r="AE278" i="76"/>
  <c r="Z278" i="76"/>
  <c r="AH278" i="76"/>
  <c r="AI278" i="76" s="1"/>
  <c r="Z289" i="76"/>
  <c r="AH289" i="76"/>
  <c r="AI289" i="76" s="1"/>
  <c r="AE289" i="76"/>
  <c r="AE290" i="76"/>
  <c r="AH290" i="76"/>
  <c r="AI290" i="76" s="1"/>
  <c r="Z290" i="76"/>
  <c r="AA272" i="76"/>
  <c r="R273" i="76"/>
  <c r="AA285" i="76"/>
  <c r="Z271" i="76"/>
  <c r="Z281" i="76"/>
  <c r="AH281" i="76"/>
  <c r="AI281" i="76" s="1"/>
  <c r="AE281" i="76"/>
  <c r="Z607" i="76"/>
  <c r="Z298" i="76"/>
  <c r="AH298" i="76"/>
  <c r="AI298" i="76" s="1"/>
  <c r="AH611" i="76"/>
  <c r="AI611" i="76" s="1"/>
  <c r="AE611" i="76"/>
  <c r="AF563" i="76"/>
  <c r="AG563" i="76" s="1"/>
  <c r="AI563" i="76"/>
  <c r="R283" i="76"/>
  <c r="R300" i="76"/>
  <c r="Z606" i="76"/>
  <c r="AA275" i="76"/>
  <c r="AA278" i="76"/>
  <c r="AE280" i="76"/>
  <c r="AF280" i="76" s="1"/>
  <c r="AG280" i="76" s="1"/>
  <c r="AE284" i="76"/>
  <c r="AE287" i="76"/>
  <c r="AE300" i="76"/>
  <c r="Z300" i="76"/>
  <c r="Z608" i="76"/>
  <c r="AH608" i="76"/>
  <c r="AI608" i="76" s="1"/>
  <c r="R613" i="76"/>
  <c r="Z301" i="76"/>
  <c r="AH301" i="76"/>
  <c r="AI301" i="76" s="1"/>
  <c r="AE301" i="76"/>
  <c r="Z612" i="76"/>
  <c r="AH612" i="76"/>
  <c r="AI612" i="76" s="1"/>
  <c r="AE612" i="76"/>
  <c r="AH287" i="76"/>
  <c r="AI287" i="76" s="1"/>
  <c r="Z302" i="76"/>
  <c r="AH302" i="76"/>
  <c r="AI302" i="76" s="1"/>
  <c r="AE302" i="76"/>
  <c r="Z304" i="76"/>
  <c r="AH304" i="76"/>
  <c r="AI304" i="76" s="1"/>
  <c r="AE304" i="76"/>
  <c r="AA274" i="76"/>
  <c r="AE610" i="76"/>
  <c r="AH610" i="76"/>
  <c r="AI610" i="76" s="1"/>
  <c r="Z610" i="76"/>
  <c r="Z620" i="76"/>
  <c r="AH620" i="76"/>
  <c r="AI620" i="76" s="1"/>
  <c r="AE620" i="76"/>
  <c r="Z280" i="76"/>
  <c r="AE294" i="76"/>
  <c r="AH300" i="76"/>
  <c r="AI300" i="76" s="1"/>
  <c r="AH564" i="76"/>
  <c r="AI564" i="76" s="1"/>
  <c r="AE564" i="76"/>
  <c r="Z564" i="76"/>
  <c r="AA612" i="76"/>
  <c r="Z617" i="76"/>
  <c r="A621" i="76"/>
  <c r="A560" i="76"/>
  <c r="AI569" i="76"/>
  <c r="AF569" i="76"/>
  <c r="AG569" i="76" s="1"/>
  <c r="Z619" i="76"/>
  <c r="AH619" i="76"/>
  <c r="AI619" i="76" s="1"/>
  <c r="A564" i="76"/>
  <c r="A627" i="76"/>
  <c r="AF299" i="76"/>
  <c r="AG299" i="76" s="1"/>
  <c r="AA300" i="76"/>
  <c r="AA605" i="76"/>
  <c r="A614" i="76"/>
  <c r="Z614" i="76"/>
  <c r="AE617" i="76"/>
  <c r="AF617" i="76" s="1"/>
  <c r="AG617" i="76" s="1"/>
  <c r="AA304" i="76"/>
  <c r="A623" i="76"/>
  <c r="Z623" i="76"/>
  <c r="AE623" i="76"/>
  <c r="AF623" i="76" s="1"/>
  <c r="AG623" i="76" s="1"/>
  <c r="AH624" i="76"/>
  <c r="AI624" i="76" s="1"/>
  <c r="AI567" i="76"/>
  <c r="AF567" i="76"/>
  <c r="AG567" i="76" s="1"/>
  <c r="Z707" i="76"/>
  <c r="AE707" i="76"/>
  <c r="AH707" i="76"/>
  <c r="AI707" i="76" s="1"/>
  <c r="A605" i="76"/>
  <c r="Z605" i="76"/>
  <c r="AE613" i="76"/>
  <c r="AE562" i="76"/>
  <c r="A563" i="76"/>
  <c r="A565" i="76"/>
  <c r="Z626" i="76"/>
  <c r="AE626" i="76"/>
  <c r="AH626" i="76"/>
  <c r="AI626" i="76" s="1"/>
  <c r="A301" i="76"/>
  <c r="A606" i="76"/>
  <c r="R612" i="76"/>
  <c r="AH614" i="76"/>
  <c r="AE615" i="76"/>
  <c r="AE619" i="76"/>
  <c r="R623" i="76"/>
  <c r="Z625" i="76"/>
  <c r="AH625" i="76"/>
  <c r="A289" i="76"/>
  <c r="R290" i="76"/>
  <c r="A293" i="76"/>
  <c r="R294" i="76"/>
  <c r="R614" i="76"/>
  <c r="R616" i="76"/>
  <c r="A707" i="76"/>
  <c r="A626" i="76"/>
  <c r="A622" i="76"/>
  <c r="A305" i="76"/>
  <c r="A615" i="76"/>
  <c r="A611" i="76"/>
  <c r="A607" i="76"/>
  <c r="A561" i="76"/>
  <c r="A625" i="76"/>
  <c r="A620" i="76"/>
  <c r="A283" i="76"/>
  <c r="A280" i="76"/>
  <c r="A562" i="76"/>
  <c r="A304" i="76"/>
  <c r="A618" i="76"/>
  <c r="A616" i="76"/>
  <c r="A709" i="76"/>
  <c r="A706" i="76"/>
  <c r="A303" i="76"/>
  <c r="A567" i="76"/>
  <c r="AE622" i="76"/>
  <c r="AH622" i="76"/>
  <c r="AI622" i="76" s="1"/>
  <c r="Z621" i="76"/>
  <c r="R622" i="76"/>
  <c r="AF706" i="76"/>
  <c r="AG706" i="76" s="1"/>
  <c r="A568" i="76"/>
  <c r="A569" i="76"/>
  <c r="A570" i="76"/>
  <c r="A710" i="76"/>
  <c r="A566" i="76"/>
  <c r="AF568" i="76"/>
  <c r="AG568" i="76" s="1"/>
  <c r="AF710" i="76"/>
  <c r="AG710" i="76" s="1"/>
  <c r="AE627" i="76"/>
  <c r="AF627" i="76" s="1"/>
  <c r="AG627" i="76" s="1"/>
  <c r="Z627" i="76"/>
  <c r="AE708" i="76"/>
  <c r="AF708" i="76" s="1"/>
  <c r="AG708" i="76" s="1"/>
  <c r="Z708" i="76"/>
  <c r="AE11" i="76"/>
  <c r="Z11" i="76"/>
  <c r="AH11" i="76"/>
  <c r="AI11" i="76" s="1"/>
  <c r="Z13" i="76"/>
  <c r="AH13" i="76"/>
  <c r="AI13" i="76" s="1"/>
  <c r="AE13" i="76"/>
  <c r="AI21" i="76"/>
  <c r="Z28" i="76"/>
  <c r="AH28" i="76"/>
  <c r="AI28" i="76" s="1"/>
  <c r="AE28" i="76"/>
  <c r="Z31" i="76"/>
  <c r="AH31" i="76"/>
  <c r="AI31" i="76" s="1"/>
  <c r="AE31" i="76"/>
  <c r="Z37" i="76"/>
  <c r="AE37" i="76"/>
  <c r="AH37" i="76"/>
  <c r="AI37" i="76" s="1"/>
  <c r="Z38" i="76"/>
  <c r="AH38" i="76"/>
  <c r="AI38" i="76" s="1"/>
  <c r="AE38" i="76"/>
  <c r="AE44" i="76"/>
  <c r="AH44" i="76"/>
  <c r="AI44" i="76" s="1"/>
  <c r="Z44" i="76"/>
  <c r="AH724" i="76"/>
  <c r="AI724" i="76" s="1"/>
  <c r="AE724" i="76"/>
  <c r="Z724" i="76"/>
  <c r="AH575" i="76"/>
  <c r="AI575" i="76" s="1"/>
  <c r="AE575" i="76"/>
  <c r="Z575" i="76"/>
  <c r="AE725" i="76"/>
  <c r="Z725" i="76"/>
  <c r="AH725" i="76"/>
  <c r="AI725" i="76" s="1"/>
  <c r="Z4" i="76"/>
  <c r="AH4" i="76"/>
  <c r="AI4" i="76" s="1"/>
  <c r="AE4" i="76"/>
  <c r="AE7" i="76"/>
  <c r="Z7" i="76"/>
  <c r="AH7" i="76"/>
  <c r="AI7" i="76" s="1"/>
  <c r="AE10" i="76"/>
  <c r="AH10" i="76"/>
  <c r="AI10" i="76" s="1"/>
  <c r="Z10" i="76"/>
  <c r="Z12" i="76"/>
  <c r="AH12" i="76"/>
  <c r="AI12" i="76" s="1"/>
  <c r="AE12" i="76"/>
  <c r="Z26" i="76"/>
  <c r="AH26" i="76"/>
  <c r="AI26" i="76" s="1"/>
  <c r="AE26" i="76"/>
  <c r="Z735" i="76"/>
  <c r="AH735" i="76"/>
  <c r="AI735" i="76" s="1"/>
  <c r="AE735" i="76"/>
  <c r="AE23" i="76"/>
  <c r="Z23" i="76"/>
  <c r="AH23" i="76"/>
  <c r="AI23" i="76" s="1"/>
  <c r="AH29" i="76"/>
  <c r="AI29" i="76" s="1"/>
  <c r="Z29" i="76"/>
  <c r="AE29" i="76"/>
  <c r="Z33" i="76"/>
  <c r="AH33" i="76"/>
  <c r="AI33" i="76" s="1"/>
  <c r="AE33" i="76"/>
  <c r="AH39" i="76"/>
  <c r="AI39" i="76" s="1"/>
  <c r="AE39" i="76"/>
  <c r="Z39" i="76"/>
  <c r="AE43" i="76"/>
  <c r="Z43" i="76"/>
  <c r="AH43" i="76"/>
  <c r="AI43" i="76" s="1"/>
  <c r="Z53" i="76"/>
  <c r="AH53" i="76"/>
  <c r="AI53" i="76" s="1"/>
  <c r="AE53" i="76"/>
  <c r="AE728" i="76"/>
  <c r="Z728" i="76"/>
  <c r="AH728" i="76"/>
  <c r="AI728" i="76" s="1"/>
  <c r="AH8" i="76"/>
  <c r="AI8" i="76" s="1"/>
  <c r="Z8" i="76"/>
  <c r="AE8" i="76"/>
  <c r="AE16" i="76"/>
  <c r="Z16" i="76"/>
  <c r="AH16" i="76"/>
  <c r="AI16" i="76" s="1"/>
  <c r="AE19" i="76"/>
  <c r="Z19" i="76"/>
  <c r="AH19" i="76"/>
  <c r="AI19" i="76" s="1"/>
  <c r="AE22" i="76"/>
  <c r="Z22" i="76"/>
  <c r="AH22" i="76"/>
  <c r="AI22" i="76" s="1"/>
  <c r="AH36" i="76"/>
  <c r="AI36" i="76" s="1"/>
  <c r="AE36" i="76"/>
  <c r="Z36" i="76"/>
  <c r="AH9" i="76"/>
  <c r="AI9" i="76" s="1"/>
  <c r="AE9" i="76"/>
  <c r="Z9" i="76"/>
  <c r="Z3" i="76"/>
  <c r="AH3" i="76"/>
  <c r="AI3" i="76" s="1"/>
  <c r="AE3" i="76"/>
  <c r="AE25" i="76"/>
  <c r="Z25" i="76"/>
  <c r="AH25" i="76"/>
  <c r="AI25" i="76" s="1"/>
  <c r="Z27" i="76"/>
  <c r="AH27" i="76"/>
  <c r="AI27" i="76" s="1"/>
  <c r="AE27" i="76"/>
  <c r="Z14" i="76"/>
  <c r="AH14" i="76"/>
  <c r="AI14" i="76" s="1"/>
  <c r="AE14" i="76"/>
  <c r="Z5" i="76"/>
  <c r="AH5" i="76"/>
  <c r="AI5" i="76" s="1"/>
  <c r="AE5" i="76"/>
  <c r="AH726" i="76"/>
  <c r="AI726" i="76" s="1"/>
  <c r="AE726" i="76"/>
  <c r="Z726" i="76"/>
  <c r="Z18" i="76"/>
  <c r="AH18" i="76"/>
  <c r="AI18" i="76" s="1"/>
  <c r="AE18" i="76"/>
  <c r="AE20" i="76"/>
  <c r="Z20" i="76"/>
  <c r="AH20" i="76"/>
  <c r="AI20" i="76" s="1"/>
  <c r="Z68" i="76"/>
  <c r="AH68" i="76"/>
  <c r="AI68" i="76" s="1"/>
  <c r="AE68" i="76"/>
  <c r="Z727" i="76"/>
  <c r="AH727" i="76"/>
  <c r="AI727" i="76" s="1"/>
  <c r="AE727" i="76"/>
  <c r="Z732" i="76"/>
  <c r="AH732" i="76"/>
  <c r="AI732" i="76" s="1"/>
  <c r="Z733" i="76"/>
  <c r="AH733" i="76"/>
  <c r="AI733" i="76" s="1"/>
  <c r="Z736" i="76"/>
  <c r="AH736" i="76"/>
  <c r="AI736" i="76" s="1"/>
  <c r="Z66" i="76"/>
  <c r="AH66" i="76"/>
  <c r="AI66" i="76" s="1"/>
  <c r="AE66" i="76"/>
  <c r="R600" i="76"/>
  <c r="AA600" i="76"/>
  <c r="Z81" i="76"/>
  <c r="AE81" i="76"/>
  <c r="AH81" i="76"/>
  <c r="AI81" i="76" s="1"/>
  <c r="AE6" i="76"/>
  <c r="AE15" i="76"/>
  <c r="Z17" i="76"/>
  <c r="AE32" i="76"/>
  <c r="AE34" i="76"/>
  <c r="AF34" i="76" s="1"/>
  <c r="AG34" i="76" s="1"/>
  <c r="Z46" i="76"/>
  <c r="AH46" i="76"/>
  <c r="AI46" i="76" s="1"/>
  <c r="AE48" i="76"/>
  <c r="Z48" i="76"/>
  <c r="AH48" i="76"/>
  <c r="AI48" i="76" s="1"/>
  <c r="AE54" i="76"/>
  <c r="Z54" i="76"/>
  <c r="AH54" i="76"/>
  <c r="AI54" i="76" s="1"/>
  <c r="Z55" i="76"/>
  <c r="AH55" i="76"/>
  <c r="AI55" i="76" s="1"/>
  <c r="AE57" i="76"/>
  <c r="AF57" i="76" s="1"/>
  <c r="AG57" i="76" s="1"/>
  <c r="Z57" i="76"/>
  <c r="AE61" i="76"/>
  <c r="Z61" i="76"/>
  <c r="AH61" i="76"/>
  <c r="AI61" i="76" s="1"/>
  <c r="AE736" i="76"/>
  <c r="AE737" i="76"/>
  <c r="Z737" i="76"/>
  <c r="AH737" i="76"/>
  <c r="AI737" i="76" s="1"/>
  <c r="AH83" i="76"/>
  <c r="AI83" i="76" s="1"/>
  <c r="AE83" i="76"/>
  <c r="Z42" i="76"/>
  <c r="AH42" i="76"/>
  <c r="AI42" i="76" s="1"/>
  <c r="AE42" i="76"/>
  <c r="AE64" i="76"/>
  <c r="Z64" i="76"/>
  <c r="AH64" i="76"/>
  <c r="AI64" i="76" s="1"/>
  <c r="AE731" i="76"/>
  <c r="AF731" i="76" s="1"/>
  <c r="AG731" i="76" s="1"/>
  <c r="Z731" i="76"/>
  <c r="AE50" i="76"/>
  <c r="AF50" i="76" s="1"/>
  <c r="AG50" i="76" s="1"/>
  <c r="Z50" i="76"/>
  <c r="AE52" i="76"/>
  <c r="Z52" i="76"/>
  <c r="AE55" i="76"/>
  <c r="AE734" i="76"/>
  <c r="Z734" i="76"/>
  <c r="AH734" i="76"/>
  <c r="AI734" i="76" s="1"/>
  <c r="R737" i="76"/>
  <c r="AA737" i="76"/>
  <c r="Z67" i="76"/>
  <c r="AH67" i="76"/>
  <c r="AI67" i="76" s="1"/>
  <c r="AE67" i="76"/>
  <c r="AE70" i="76"/>
  <c r="AF70" i="76" s="1"/>
  <c r="AG70" i="76" s="1"/>
  <c r="Z70" i="76"/>
  <c r="AH74" i="76"/>
  <c r="AI74" i="76" s="1"/>
  <c r="Z74" i="76"/>
  <c r="AE77" i="76"/>
  <c r="AH77" i="76"/>
  <c r="AI77" i="76" s="1"/>
  <c r="Z77" i="76"/>
  <c r="AH88" i="76"/>
  <c r="AI88" i="76" s="1"/>
  <c r="AE88" i="76"/>
  <c r="Z88" i="76"/>
  <c r="Z98" i="76"/>
  <c r="AH98" i="76"/>
  <c r="AI98" i="76" s="1"/>
  <c r="Z744" i="76"/>
  <c r="AH744" i="76"/>
  <c r="AI744" i="76" s="1"/>
  <c r="AE744" i="76"/>
  <c r="Z30" i="76"/>
  <c r="AH32" i="76"/>
  <c r="AI32" i="76" s="1"/>
  <c r="R42" i="76"/>
  <c r="AE732" i="76"/>
  <c r="AE733" i="76"/>
  <c r="R734" i="76"/>
  <c r="AA734" i="76"/>
  <c r="Z63" i="76"/>
  <c r="AH63" i="76"/>
  <c r="AI63" i="76" s="1"/>
  <c r="Z83" i="76"/>
  <c r="Z86" i="76"/>
  <c r="AH86" i="76"/>
  <c r="AI86" i="76" s="1"/>
  <c r="AE86" i="76"/>
  <c r="Z99" i="76"/>
  <c r="AH99" i="76"/>
  <c r="AI99" i="76" s="1"/>
  <c r="AE99" i="76"/>
  <c r="AH15" i="76"/>
  <c r="AI15" i="76" s="1"/>
  <c r="AH41" i="76"/>
  <c r="AI41" i="76" s="1"/>
  <c r="AE41" i="76"/>
  <c r="AE60" i="76"/>
  <c r="Z60" i="76"/>
  <c r="AE62" i="76"/>
  <c r="Z62" i="76"/>
  <c r="AH62" i="76"/>
  <c r="AI62" i="76" s="1"/>
  <c r="Z72" i="76"/>
  <c r="AH72" i="76"/>
  <c r="AI72" i="76" s="1"/>
  <c r="AE72" i="76"/>
  <c r="AH6" i="76"/>
  <c r="AI6" i="76" s="1"/>
  <c r="AE30" i="76"/>
  <c r="AF30" i="76" s="1"/>
  <c r="AG30" i="76" s="1"/>
  <c r="AE730" i="76"/>
  <c r="AH730" i="76"/>
  <c r="AI730" i="76" s="1"/>
  <c r="AE58" i="76"/>
  <c r="Z58" i="76"/>
  <c r="AH58" i="76"/>
  <c r="AI58" i="76" s="1"/>
  <c r="AE576" i="76"/>
  <c r="AE24" i="76"/>
  <c r="AF24" i="76" s="1"/>
  <c r="AG24" i="76" s="1"/>
  <c r="Z34" i="76"/>
  <c r="Z45" i="76"/>
  <c r="AH45" i="76"/>
  <c r="AI45" i="76" s="1"/>
  <c r="AH52" i="76"/>
  <c r="AI52" i="76" s="1"/>
  <c r="R58" i="76"/>
  <c r="AA58" i="76"/>
  <c r="AH60" i="76"/>
  <c r="AI60" i="76" s="1"/>
  <c r="AE740" i="76"/>
  <c r="Z740" i="76"/>
  <c r="AH740" i="76"/>
  <c r="AI740" i="76" s="1"/>
  <c r="AE90" i="76"/>
  <c r="Z90" i="76"/>
  <c r="AH90" i="76"/>
  <c r="AI90" i="76" s="1"/>
  <c r="AH102" i="76"/>
  <c r="AI102" i="76" s="1"/>
  <c r="AE102" i="76"/>
  <c r="Z102" i="76"/>
  <c r="AE119" i="76"/>
  <c r="Z119" i="76"/>
  <c r="AH119" i="76"/>
  <c r="AI119" i="76" s="1"/>
  <c r="Z47" i="76"/>
  <c r="AH47" i="76"/>
  <c r="AI47" i="76" s="1"/>
  <c r="AE600" i="76"/>
  <c r="Z600" i="76"/>
  <c r="AH600" i="76"/>
  <c r="AI600" i="76" s="1"/>
  <c r="Z738" i="76"/>
  <c r="AH738" i="76"/>
  <c r="AI738" i="76" s="1"/>
  <c r="AE738" i="76"/>
  <c r="AH75" i="76"/>
  <c r="AH76" i="76"/>
  <c r="AI76" i="76" s="1"/>
  <c r="Z89" i="76"/>
  <c r="R739" i="76"/>
  <c r="R102" i="76"/>
  <c r="AA102" i="76"/>
  <c r="AH107" i="76"/>
  <c r="AI107" i="76" s="1"/>
  <c r="AE107" i="76"/>
  <c r="AE122" i="76"/>
  <c r="Z122" i="76"/>
  <c r="AH122" i="76"/>
  <c r="AI122" i="76" s="1"/>
  <c r="Z747" i="76"/>
  <c r="AE747" i="76"/>
  <c r="AH747" i="76"/>
  <c r="AI747" i="76" s="1"/>
  <c r="Z139" i="76"/>
  <c r="AH139" i="76"/>
  <c r="AI139" i="76" s="1"/>
  <c r="AE139" i="76"/>
  <c r="Z150" i="76"/>
  <c r="AH150" i="76"/>
  <c r="AI150" i="76" s="1"/>
  <c r="AE150" i="76"/>
  <c r="AH197" i="76"/>
  <c r="AI197" i="76" s="1"/>
  <c r="AE197" i="76"/>
  <c r="Z197" i="76"/>
  <c r="Z87" i="76"/>
  <c r="AH87" i="76"/>
  <c r="AI87" i="76" s="1"/>
  <c r="AE87" i="76"/>
  <c r="AE739" i="76"/>
  <c r="AF739" i="76" s="1"/>
  <c r="AG739" i="76" s="1"/>
  <c r="Z739" i="76"/>
  <c r="R92" i="76"/>
  <c r="Z93" i="76"/>
  <c r="AH93" i="76"/>
  <c r="AI93" i="76" s="1"/>
  <c r="Z742" i="76"/>
  <c r="AH742" i="76"/>
  <c r="AI742" i="76" s="1"/>
  <c r="AE742" i="76"/>
  <c r="R96" i="76"/>
  <c r="Z95" i="76"/>
  <c r="AH95" i="76"/>
  <c r="AI95" i="76" s="1"/>
  <c r="AE100" i="76"/>
  <c r="AF100" i="76" s="1"/>
  <c r="AG100" i="76" s="1"/>
  <c r="Z100" i="76"/>
  <c r="Z743" i="76"/>
  <c r="AH743" i="76"/>
  <c r="AI743" i="76" s="1"/>
  <c r="AE743" i="76"/>
  <c r="AE105" i="76"/>
  <c r="Z105" i="76"/>
  <c r="AH105" i="76"/>
  <c r="AI105" i="76" s="1"/>
  <c r="Z116" i="76"/>
  <c r="AE116" i="76"/>
  <c r="AH116" i="76"/>
  <c r="AI116" i="76" s="1"/>
  <c r="AH146" i="76"/>
  <c r="AI146" i="76" s="1"/>
  <c r="AE146" i="76"/>
  <c r="Z146" i="76"/>
  <c r="Z75" i="76"/>
  <c r="Z76" i="76"/>
  <c r="Z79" i="76"/>
  <c r="AH741" i="76"/>
  <c r="AI741" i="76" s="1"/>
  <c r="AE741" i="76"/>
  <c r="Z92" i="76"/>
  <c r="AE92" i="76"/>
  <c r="AF92" i="76" s="1"/>
  <c r="AG92" i="76" s="1"/>
  <c r="AE93" i="76"/>
  <c r="Z96" i="76"/>
  <c r="AE96" i="76"/>
  <c r="AF96" i="76" s="1"/>
  <c r="AG96" i="76" s="1"/>
  <c r="AE95" i="76"/>
  <c r="Z101" i="76"/>
  <c r="AE101" i="76"/>
  <c r="AH101" i="76"/>
  <c r="AI101" i="76" s="1"/>
  <c r="Z107" i="76"/>
  <c r="AE112" i="76"/>
  <c r="Z112" i="76"/>
  <c r="AH112" i="76"/>
  <c r="AI112" i="76" s="1"/>
  <c r="AE49" i="76"/>
  <c r="AF49" i="76" s="1"/>
  <c r="AG49" i="76" s="1"/>
  <c r="AE51" i="76"/>
  <c r="AF51" i="76" s="1"/>
  <c r="AG51" i="76" s="1"/>
  <c r="AE56" i="76"/>
  <c r="AE59" i="76"/>
  <c r="AE65" i="76"/>
  <c r="AF65" i="76" s="1"/>
  <c r="AG65" i="76" s="1"/>
  <c r="AE69" i="76"/>
  <c r="AE71" i="76"/>
  <c r="AH89" i="76"/>
  <c r="AI89" i="76" s="1"/>
  <c r="AE109" i="76"/>
  <c r="AF109" i="76" s="1"/>
  <c r="AG109" i="76" s="1"/>
  <c r="Z109" i="76"/>
  <c r="AE113" i="76"/>
  <c r="AH113" i="76"/>
  <c r="AI113" i="76" s="1"/>
  <c r="Z113" i="76"/>
  <c r="AE121" i="76"/>
  <c r="Z121" i="76"/>
  <c r="AH121" i="76"/>
  <c r="AI121" i="76" s="1"/>
  <c r="Z133" i="76"/>
  <c r="AH133" i="76"/>
  <c r="AI133" i="76" s="1"/>
  <c r="AE133" i="76"/>
  <c r="AH73" i="76"/>
  <c r="AI73" i="76" s="1"/>
  <c r="AH80" i="76"/>
  <c r="AI80" i="76" s="1"/>
  <c r="AE94" i="76"/>
  <c r="AF94" i="76" s="1"/>
  <c r="AG94" i="76" s="1"/>
  <c r="Z94" i="76"/>
  <c r="AE97" i="76"/>
  <c r="AF97" i="76" s="1"/>
  <c r="AG97" i="76" s="1"/>
  <c r="Z97" i="76"/>
  <c r="AH104" i="76"/>
  <c r="AI104" i="76" s="1"/>
  <c r="Z104" i="76"/>
  <c r="AE106" i="76"/>
  <c r="AF106" i="76" s="1"/>
  <c r="AG106" i="76" s="1"/>
  <c r="Z106" i="76"/>
  <c r="Z108" i="76"/>
  <c r="AH108" i="76"/>
  <c r="AI108" i="76" s="1"/>
  <c r="AE108" i="76"/>
  <c r="AH746" i="76"/>
  <c r="AI746" i="76" s="1"/>
  <c r="AE746" i="76"/>
  <c r="Z746" i="76"/>
  <c r="Z115" i="76"/>
  <c r="AH115" i="76"/>
  <c r="AI115" i="76" s="1"/>
  <c r="AE115" i="76"/>
  <c r="Z127" i="76"/>
  <c r="AH127" i="76"/>
  <c r="AI127" i="76" s="1"/>
  <c r="AE127" i="76"/>
  <c r="Z140" i="76"/>
  <c r="AH140" i="76"/>
  <c r="AI140" i="76" s="1"/>
  <c r="AE140" i="76"/>
  <c r="AE143" i="76"/>
  <c r="Z143" i="76"/>
  <c r="AH143" i="76"/>
  <c r="AI143" i="76" s="1"/>
  <c r="AE91" i="76"/>
  <c r="Z91" i="76"/>
  <c r="AH91" i="76"/>
  <c r="AI91" i="76" s="1"/>
  <c r="AE103" i="76"/>
  <c r="AF103" i="76" s="1"/>
  <c r="AG103" i="76" s="1"/>
  <c r="Z103" i="76"/>
  <c r="Z745" i="76"/>
  <c r="AH745" i="76"/>
  <c r="AI745" i="76" s="1"/>
  <c r="AE745" i="76"/>
  <c r="Z117" i="76"/>
  <c r="AH117" i="76"/>
  <c r="AI117" i="76" s="1"/>
  <c r="AE117" i="76"/>
  <c r="Z173" i="76"/>
  <c r="AH173" i="76"/>
  <c r="AI173" i="76" s="1"/>
  <c r="AE173" i="76"/>
  <c r="R103" i="76"/>
  <c r="AA103" i="76"/>
  <c r="R117" i="76"/>
  <c r="AA117" i="76"/>
  <c r="Z148" i="76"/>
  <c r="AH148" i="76"/>
  <c r="AI148" i="76" s="1"/>
  <c r="AE148" i="76"/>
  <c r="AH149" i="76"/>
  <c r="AI149" i="76" s="1"/>
  <c r="AE149" i="76"/>
  <c r="Z149" i="76"/>
  <c r="AH156" i="76"/>
  <c r="AI156" i="76" s="1"/>
  <c r="AE156" i="76"/>
  <c r="Z156" i="76"/>
  <c r="AE129" i="76"/>
  <c r="AF129" i="76" s="1"/>
  <c r="AG129" i="76" s="1"/>
  <c r="Z129" i="76"/>
  <c r="AE130" i="76"/>
  <c r="Z130" i="76"/>
  <c r="AH130" i="76"/>
  <c r="AI130" i="76" s="1"/>
  <c r="Z131" i="76"/>
  <c r="AH131" i="76"/>
  <c r="AI131" i="76" s="1"/>
  <c r="Z132" i="76"/>
  <c r="AH132" i="76"/>
  <c r="AI132" i="76" s="1"/>
  <c r="Z141" i="76"/>
  <c r="AH141" i="76"/>
  <c r="AI141" i="76" s="1"/>
  <c r="AE141" i="76"/>
  <c r="AE158" i="76"/>
  <c r="AH158" i="76"/>
  <c r="AI158" i="76" s="1"/>
  <c r="Z158" i="76"/>
  <c r="R740" i="76"/>
  <c r="Z125" i="76"/>
  <c r="AH125" i="76"/>
  <c r="AI125" i="76" s="1"/>
  <c r="Z137" i="76"/>
  <c r="AH137" i="76"/>
  <c r="AI137" i="76" s="1"/>
  <c r="AE137" i="76"/>
  <c r="AA153" i="76"/>
  <c r="Z162" i="76"/>
  <c r="AH162" i="76"/>
  <c r="AI162" i="76" s="1"/>
  <c r="AE162" i="76"/>
  <c r="AE184" i="76"/>
  <c r="AH184" i="76"/>
  <c r="AI184" i="76" s="1"/>
  <c r="Z184" i="76"/>
  <c r="Z128" i="76"/>
  <c r="AH128" i="76"/>
  <c r="AI128" i="76" s="1"/>
  <c r="AF748" i="76"/>
  <c r="AG748" i="76" s="1"/>
  <c r="Z126" i="76"/>
  <c r="AH126" i="76"/>
  <c r="AI126" i="76" s="1"/>
  <c r="Z134" i="76"/>
  <c r="AH134" i="76"/>
  <c r="AI134" i="76" s="1"/>
  <c r="AE134" i="76"/>
  <c r="Z151" i="76"/>
  <c r="AH151" i="76"/>
  <c r="AI151" i="76" s="1"/>
  <c r="AH164" i="76"/>
  <c r="AI164" i="76" s="1"/>
  <c r="AE164" i="76"/>
  <c r="Z164" i="76"/>
  <c r="Z751" i="76"/>
  <c r="AH751" i="76"/>
  <c r="AI751" i="76" s="1"/>
  <c r="AE751" i="76"/>
  <c r="R94" i="76"/>
  <c r="R97" i="76"/>
  <c r="Z114" i="76"/>
  <c r="AE125" i="76"/>
  <c r="AH138" i="76"/>
  <c r="AI138" i="76" s="1"/>
  <c r="AE138" i="76"/>
  <c r="Z168" i="76"/>
  <c r="AH168" i="76"/>
  <c r="AI168" i="76" s="1"/>
  <c r="AE168" i="76"/>
  <c r="R100" i="76"/>
  <c r="Z120" i="76"/>
  <c r="AH120" i="76"/>
  <c r="Z123" i="76"/>
  <c r="AH123" i="76"/>
  <c r="AI123" i="76" s="1"/>
  <c r="AH135" i="76"/>
  <c r="AI135" i="76" s="1"/>
  <c r="AE135" i="76"/>
  <c r="Z136" i="76"/>
  <c r="AE142" i="76"/>
  <c r="Z142" i="76"/>
  <c r="AH142" i="76"/>
  <c r="AI142" i="76" s="1"/>
  <c r="Z145" i="76"/>
  <c r="AH145" i="76"/>
  <c r="AI145" i="76" s="1"/>
  <c r="AE159" i="76"/>
  <c r="AF159" i="76" s="1"/>
  <c r="AG159" i="76" s="1"/>
  <c r="Z159" i="76"/>
  <c r="Z185" i="76"/>
  <c r="AH185" i="76"/>
  <c r="AI185" i="76" s="1"/>
  <c r="AE185" i="76"/>
  <c r="Z155" i="76"/>
  <c r="Z749" i="76"/>
  <c r="AH749" i="76"/>
  <c r="AI749" i="76" s="1"/>
  <c r="AH166" i="76"/>
  <c r="AI166" i="76" s="1"/>
  <c r="AE166" i="76"/>
  <c r="Z166" i="76"/>
  <c r="AE752" i="76"/>
  <c r="AH752" i="76"/>
  <c r="AI752" i="76" s="1"/>
  <c r="AE181" i="76"/>
  <c r="Z181" i="76"/>
  <c r="AH181" i="76"/>
  <c r="AI181" i="76" s="1"/>
  <c r="AE152" i="76"/>
  <c r="AH152" i="76"/>
  <c r="AI152" i="76" s="1"/>
  <c r="Z170" i="76"/>
  <c r="AH170" i="76"/>
  <c r="AI170" i="76" s="1"/>
  <c r="AE171" i="76"/>
  <c r="Z171" i="76"/>
  <c r="AH171" i="76"/>
  <c r="AI171" i="76" s="1"/>
  <c r="AH757" i="76"/>
  <c r="AI757" i="76" s="1"/>
  <c r="AE757" i="76"/>
  <c r="Z757" i="76"/>
  <c r="AE153" i="76"/>
  <c r="AH179" i="76"/>
  <c r="AI179" i="76" s="1"/>
  <c r="AE179" i="76"/>
  <c r="AE749" i="76"/>
  <c r="AE174" i="76"/>
  <c r="AH174" i="76"/>
  <c r="AI174" i="76" s="1"/>
  <c r="AE753" i="76"/>
  <c r="AF753" i="76" s="1"/>
  <c r="AG753" i="76" s="1"/>
  <c r="Z753" i="76"/>
  <c r="AH153" i="76"/>
  <c r="AI153" i="76" s="1"/>
  <c r="AE155" i="76"/>
  <c r="AF155" i="76" s="1"/>
  <c r="AG155" i="76" s="1"/>
  <c r="AE157" i="76"/>
  <c r="Z163" i="76"/>
  <c r="AH163" i="76"/>
  <c r="AI163" i="76" s="1"/>
  <c r="AE165" i="76"/>
  <c r="AF165" i="76" s="1"/>
  <c r="AG165" i="76" s="1"/>
  <c r="Z165" i="76"/>
  <c r="AH169" i="76"/>
  <c r="Z169" i="76"/>
  <c r="AE170" i="76"/>
  <c r="Z756" i="76"/>
  <c r="AH756" i="76"/>
  <c r="AI756" i="76" s="1"/>
  <c r="AE756" i="76"/>
  <c r="AH198" i="76"/>
  <c r="AI198" i="76" s="1"/>
  <c r="AE198" i="76"/>
  <c r="Z198" i="76"/>
  <c r="Z167" i="76"/>
  <c r="AH167" i="76"/>
  <c r="AI167" i="76" s="1"/>
  <c r="AE167" i="76"/>
  <c r="Z750" i="76"/>
  <c r="AH750" i="76"/>
  <c r="AI750" i="76" s="1"/>
  <c r="AE750" i="76"/>
  <c r="AH172" i="76"/>
  <c r="AI172" i="76" s="1"/>
  <c r="AE172" i="76"/>
  <c r="Z754" i="76"/>
  <c r="AH754" i="76"/>
  <c r="AI754" i="76" s="1"/>
  <c r="AE754" i="76"/>
  <c r="A166" i="76"/>
  <c r="A174" i="76"/>
  <c r="Z196" i="76"/>
  <c r="AH196" i="76"/>
  <c r="AI196" i="76" s="1"/>
  <c r="AE196" i="76"/>
  <c r="AE226" i="76"/>
  <c r="Z226" i="76"/>
  <c r="AH226" i="76"/>
  <c r="AI226" i="76" s="1"/>
  <c r="AH244" i="76"/>
  <c r="AI244" i="76" s="1"/>
  <c r="Z244" i="76"/>
  <c r="AE244" i="76"/>
  <c r="AH763" i="76"/>
  <c r="AI763" i="76" s="1"/>
  <c r="AE763" i="76"/>
  <c r="Z763" i="76"/>
  <c r="A175" i="76"/>
  <c r="AE755" i="76"/>
  <c r="Z189" i="76"/>
  <c r="AH189" i="76"/>
  <c r="AI189" i="76" s="1"/>
  <c r="AE189" i="76"/>
  <c r="AE759" i="76"/>
  <c r="Z759" i="76"/>
  <c r="AH759" i="76"/>
  <c r="AI759" i="76" s="1"/>
  <c r="A595" i="76"/>
  <c r="A201" i="76"/>
  <c r="A243" i="76"/>
  <c r="A241" i="76"/>
  <c r="A721" i="76"/>
  <c r="A596" i="76"/>
  <c r="A717" i="76"/>
  <c r="A582" i="76"/>
  <c r="A577" i="76"/>
  <c r="A200" i="76"/>
  <c r="A247" i="76"/>
  <c r="A592" i="76"/>
  <c r="A586" i="76"/>
  <c r="A581" i="76"/>
  <c r="A578" i="76"/>
  <c r="A764" i="76"/>
  <c r="A591" i="76"/>
  <c r="A718" i="76"/>
  <c r="A593" i="76"/>
  <c r="A590" i="76"/>
  <c r="A585" i="76"/>
  <c r="A580" i="76"/>
  <c r="A249" i="76"/>
  <c r="A244" i="76"/>
  <c r="A597" i="76"/>
  <c r="A594" i="76"/>
  <c r="A589" i="76"/>
  <c r="A583" i="76"/>
  <c r="A206" i="76"/>
  <c r="A245" i="76"/>
  <c r="A579" i="76"/>
  <c r="A762" i="76"/>
  <c r="A240" i="76"/>
  <c r="A598" i="76"/>
  <c r="A720" i="76"/>
  <c r="A588" i="76"/>
  <c r="A203" i="76"/>
  <c r="A202" i="76"/>
  <c r="A234" i="76"/>
  <c r="A231" i="76"/>
  <c r="A213" i="76"/>
  <c r="A584" i="76"/>
  <c r="A246" i="76"/>
  <c r="A239" i="76"/>
  <c r="A230" i="76"/>
  <c r="A216" i="76"/>
  <c r="A719" i="76"/>
  <c r="A587" i="76"/>
  <c r="A242" i="76"/>
  <c r="A229" i="76"/>
  <c r="A763" i="76"/>
  <c r="A228" i="76"/>
  <c r="A223" i="76"/>
  <c r="A220" i="76"/>
  <c r="A217" i="76"/>
  <c r="A227" i="76"/>
  <c r="A222" i="76"/>
  <c r="A219" i="76"/>
  <c r="A212" i="76"/>
  <c r="A238" i="76"/>
  <c r="A225" i="76"/>
  <c r="A209" i="76"/>
  <c r="A210" i="76"/>
  <c r="A198" i="76"/>
  <c r="A197" i="76"/>
  <c r="A191" i="76"/>
  <c r="A226" i="76"/>
  <c r="A224" i="76"/>
  <c r="A208" i="76"/>
  <c r="A761" i="76"/>
  <c r="A196" i="76"/>
  <c r="A235" i="76"/>
  <c r="A232" i="76"/>
  <c r="A221" i="76"/>
  <c r="A214" i="76"/>
  <c r="A218" i="76"/>
  <c r="A204" i="76"/>
  <c r="A194" i="76"/>
  <c r="A755" i="76"/>
  <c r="A236" i="76"/>
  <c r="A233" i="76"/>
  <c r="A760" i="76"/>
  <c r="A189" i="76"/>
  <c r="A215" i="76"/>
  <c r="A192" i="76"/>
  <c r="A180" i="76"/>
  <c r="A185" i="76"/>
  <c r="A178" i="76"/>
  <c r="A169" i="76"/>
  <c r="A188" i="76"/>
  <c r="A181" i="76"/>
  <c r="A756" i="76"/>
  <c r="A754" i="76"/>
  <c r="A199" i="76"/>
  <c r="A187" i="76"/>
  <c r="A179" i="76"/>
  <c r="A172" i="76"/>
  <c r="A237" i="76"/>
  <c r="A211" i="76"/>
  <c r="A207" i="76"/>
  <c r="A205" i="76"/>
  <c r="A758" i="76"/>
  <c r="A195" i="76"/>
  <c r="A184" i="76"/>
  <c r="A757" i="76"/>
  <c r="A176" i="76"/>
  <c r="A752" i="76"/>
  <c r="A163" i="76"/>
  <c r="A171" i="76"/>
  <c r="AH191" i="76"/>
  <c r="AI191" i="76" s="1"/>
  <c r="AE191" i="76"/>
  <c r="A759" i="76"/>
  <c r="A164" i="76"/>
  <c r="A168" i="76"/>
  <c r="R752" i="76"/>
  <c r="A177" i="76"/>
  <c r="Z180" i="76"/>
  <c r="AH180" i="76"/>
  <c r="AI180" i="76" s="1"/>
  <c r="Z183" i="76"/>
  <c r="AH183" i="76"/>
  <c r="AI183" i="76" s="1"/>
  <c r="AE183" i="76"/>
  <c r="AH190" i="76"/>
  <c r="AI190" i="76" s="1"/>
  <c r="AE190" i="76"/>
  <c r="Z190" i="76"/>
  <c r="Z199" i="76"/>
  <c r="AH199" i="76"/>
  <c r="AI199" i="76" s="1"/>
  <c r="AE199" i="76"/>
  <c r="A753" i="76"/>
  <c r="A183" i="76"/>
  <c r="Z188" i="76"/>
  <c r="AE188" i="76"/>
  <c r="AF188" i="76" s="1"/>
  <c r="AG188" i="76" s="1"/>
  <c r="Z191" i="76"/>
  <c r="A193" i="76"/>
  <c r="A167" i="76"/>
  <c r="AE176" i="76"/>
  <c r="AH176" i="76"/>
  <c r="AI176" i="76" s="1"/>
  <c r="AE177" i="76"/>
  <c r="AH186" i="76"/>
  <c r="AI186" i="76" s="1"/>
  <c r="AE186" i="76"/>
  <c r="Z186" i="76"/>
  <c r="AE187" i="76"/>
  <c r="Z187" i="76"/>
  <c r="AH187" i="76"/>
  <c r="AI187" i="76" s="1"/>
  <c r="A190" i="76"/>
  <c r="AH194" i="76"/>
  <c r="AI194" i="76" s="1"/>
  <c r="Z194" i="76"/>
  <c r="AE194" i="76"/>
  <c r="AA186" i="76"/>
  <c r="AA190" i="76"/>
  <c r="Z195" i="76"/>
  <c r="AA760" i="76"/>
  <c r="AH220" i="76"/>
  <c r="AI220" i="76" s="1"/>
  <c r="AE220" i="76"/>
  <c r="Z220" i="76"/>
  <c r="AE232" i="76"/>
  <c r="AH232" i="76"/>
  <c r="AI232" i="76" s="1"/>
  <c r="Z232" i="76"/>
  <c r="Z593" i="76"/>
  <c r="AH593" i="76"/>
  <c r="AI593" i="76" s="1"/>
  <c r="AE593" i="76"/>
  <c r="Z764" i="76"/>
  <c r="AH764" i="76"/>
  <c r="AI764" i="76" s="1"/>
  <c r="AE764" i="76"/>
  <c r="Z193" i="76"/>
  <c r="AE193" i="76"/>
  <c r="Z208" i="76"/>
  <c r="AH208" i="76"/>
  <c r="AI208" i="76" s="1"/>
  <c r="AE208" i="76"/>
  <c r="AH211" i="76"/>
  <c r="AI211" i="76" s="1"/>
  <c r="AE211" i="76"/>
  <c r="R212" i="76"/>
  <c r="AA212" i="76"/>
  <c r="AH213" i="76"/>
  <c r="AI213" i="76" s="1"/>
  <c r="Z213" i="76"/>
  <c r="AH223" i="76"/>
  <c r="AI223" i="76" s="1"/>
  <c r="AE223" i="76"/>
  <c r="Z223" i="76"/>
  <c r="AE235" i="76"/>
  <c r="AH235" i="76"/>
  <c r="AI235" i="76" s="1"/>
  <c r="Z235" i="76"/>
  <c r="Z580" i="76"/>
  <c r="AH580" i="76"/>
  <c r="AI580" i="76" s="1"/>
  <c r="AE580" i="76"/>
  <c r="AH193" i="76"/>
  <c r="AI193" i="76" s="1"/>
  <c r="AE195" i="76"/>
  <c r="AF195" i="76" s="1"/>
  <c r="AG195" i="76" s="1"/>
  <c r="AE758" i="76"/>
  <c r="AE207" i="76"/>
  <c r="AE213" i="76"/>
  <c r="Z578" i="76"/>
  <c r="AH578" i="76"/>
  <c r="AI578" i="76" s="1"/>
  <c r="AE578" i="76"/>
  <c r="AH758" i="76"/>
  <c r="AI758" i="76" s="1"/>
  <c r="AA759" i="76"/>
  <c r="Z761" i="76"/>
  <c r="AH761" i="76"/>
  <c r="AI761" i="76" s="1"/>
  <c r="AE761" i="76"/>
  <c r="AH207" i="76"/>
  <c r="AI207" i="76" s="1"/>
  <c r="AH209" i="76"/>
  <c r="AI209" i="76" s="1"/>
  <c r="AE209" i="76"/>
  <c r="AH215" i="76"/>
  <c r="AI215" i="76" s="1"/>
  <c r="AE215" i="76"/>
  <c r="AE225" i="76"/>
  <c r="Z225" i="76"/>
  <c r="AH228" i="76"/>
  <c r="AI228" i="76" s="1"/>
  <c r="Z228" i="76"/>
  <c r="AA183" i="76"/>
  <c r="Z760" i="76"/>
  <c r="AH760" i="76"/>
  <c r="Z216" i="76"/>
  <c r="AH216" i="76"/>
  <c r="AI216" i="76" s="1"/>
  <c r="AE216" i="76"/>
  <c r="AE228" i="76"/>
  <c r="Z210" i="76"/>
  <c r="AH210" i="76"/>
  <c r="AI210" i="76" s="1"/>
  <c r="AE210" i="76"/>
  <c r="AE214" i="76"/>
  <c r="AF214" i="76" s="1"/>
  <c r="AG214" i="76" s="1"/>
  <c r="Z214" i="76"/>
  <c r="AH217" i="76"/>
  <c r="AI217" i="76" s="1"/>
  <c r="AE217" i="76"/>
  <c r="Z221" i="76"/>
  <c r="AH221" i="76"/>
  <c r="AI221" i="76" s="1"/>
  <c r="AE221" i="76"/>
  <c r="Z222" i="76"/>
  <c r="AH222" i="76"/>
  <c r="AI222" i="76" s="1"/>
  <c r="AE222" i="76"/>
  <c r="AH225" i="76"/>
  <c r="AI225" i="76" s="1"/>
  <c r="Z212" i="76"/>
  <c r="R213" i="76"/>
  <c r="Z592" i="76"/>
  <c r="AH592" i="76"/>
  <c r="AI592" i="76" s="1"/>
  <c r="AE592" i="76"/>
  <c r="AA214" i="76"/>
  <c r="AE762" i="76"/>
  <c r="Z762" i="76"/>
  <c r="AH762" i="76"/>
  <c r="AI762" i="76" s="1"/>
  <c r="AE245" i="76"/>
  <c r="Z245" i="76"/>
  <c r="AH245" i="76"/>
  <c r="AI245" i="76" s="1"/>
  <c r="Z200" i="76"/>
  <c r="AH200" i="76"/>
  <c r="AI200" i="76" s="1"/>
  <c r="AE200" i="76"/>
  <c r="Z240" i="76"/>
  <c r="AH240" i="76"/>
  <c r="AI240" i="76" s="1"/>
  <c r="AE240" i="76"/>
  <c r="AH595" i="76"/>
  <c r="AI595" i="76" s="1"/>
  <c r="AE595" i="76"/>
  <c r="Z595" i="76"/>
  <c r="AE212" i="76"/>
  <c r="AF212" i="76" s="1"/>
  <c r="AG212" i="76" s="1"/>
  <c r="AE218" i="76"/>
  <c r="R237" i="76"/>
  <c r="AH239" i="76"/>
  <c r="AI239" i="76" s="1"/>
  <c r="AE239" i="76"/>
  <c r="AH246" i="76"/>
  <c r="AI246" i="76" s="1"/>
  <c r="AE246" i="76"/>
  <c r="Z246" i="76"/>
  <c r="AH218" i="76"/>
  <c r="AI218" i="76" s="1"/>
  <c r="AF224" i="76"/>
  <c r="AG224" i="76" s="1"/>
  <c r="AE237" i="76"/>
  <c r="AF237" i="76" s="1"/>
  <c r="AG237" i="76" s="1"/>
  <c r="Z237" i="76"/>
  <c r="Z242" i="76"/>
  <c r="AE242" i="76"/>
  <c r="AH242" i="76"/>
  <c r="AI242" i="76" s="1"/>
  <c r="R216" i="76"/>
  <c r="Z230" i="76"/>
  <c r="AH230" i="76"/>
  <c r="AI230" i="76" s="1"/>
  <c r="AE230" i="76"/>
  <c r="Z238" i="76"/>
  <c r="AH247" i="76"/>
  <c r="AI247" i="76" s="1"/>
  <c r="AE247" i="76"/>
  <c r="Z582" i="76"/>
  <c r="AH582" i="76"/>
  <c r="AI582" i="76" s="1"/>
  <c r="AE582" i="76"/>
  <c r="AH587" i="76"/>
  <c r="AI587" i="76" s="1"/>
  <c r="Z717" i="76"/>
  <c r="AH717" i="76"/>
  <c r="AI717" i="76" s="1"/>
  <c r="AE717" i="76"/>
  <c r="Z590" i="76"/>
  <c r="AH590" i="76"/>
  <c r="AI590" i="76" s="1"/>
  <c r="Z591" i="76"/>
  <c r="AH591" i="76"/>
  <c r="AI591" i="76" s="1"/>
  <c r="AH719" i="76"/>
  <c r="AI719" i="76" s="1"/>
  <c r="R762" i="76"/>
  <c r="AE720" i="76"/>
  <c r="AF720" i="76" s="1"/>
  <c r="AG720" i="76" s="1"/>
  <c r="Z720" i="76"/>
  <c r="Z721" i="76"/>
  <c r="AH721" i="76"/>
  <c r="AI721" i="76" s="1"/>
  <c r="AE721" i="76"/>
  <c r="AE598" i="76"/>
  <c r="Z598" i="76"/>
  <c r="AE594" i="76"/>
  <c r="Z594" i="76"/>
  <c r="AH594" i="76"/>
  <c r="AI594" i="76" s="1"/>
  <c r="Z596" i="76"/>
  <c r="AH596" i="76"/>
  <c r="AI596" i="76" s="1"/>
  <c r="AE596" i="76"/>
  <c r="Z202" i="76"/>
  <c r="Z718" i="76"/>
  <c r="AH718" i="76"/>
  <c r="AI718" i="76" s="1"/>
  <c r="AE589" i="76"/>
  <c r="Z589" i="76"/>
  <c r="AH589" i="76"/>
  <c r="AI589" i="76" s="1"/>
  <c r="R594" i="76"/>
  <c r="AA594" i="76"/>
  <c r="AA720" i="76"/>
  <c r="Z241" i="76"/>
  <c r="AA762" i="76"/>
  <c r="AE206" i="76"/>
  <c r="Z206" i="76"/>
  <c r="AH206" i="76"/>
  <c r="AI206" i="76" s="1"/>
  <c r="Z577" i="76"/>
  <c r="AH577" i="76"/>
  <c r="AI577" i="76" s="1"/>
  <c r="AE577" i="76"/>
  <c r="AE583" i="76"/>
  <c r="Z583" i="76"/>
  <c r="AH583" i="76"/>
  <c r="AI583" i="76" s="1"/>
  <c r="AE597" i="76"/>
  <c r="Z597" i="76"/>
  <c r="AH597" i="76"/>
  <c r="AI597" i="76" s="1"/>
  <c r="AE203" i="76"/>
  <c r="AF203" i="76" s="1"/>
  <c r="AG203" i="76" s="1"/>
  <c r="Z203" i="76"/>
  <c r="R583" i="76"/>
  <c r="AA583" i="76"/>
  <c r="Z586" i="76"/>
  <c r="AH586" i="76"/>
  <c r="AI586" i="76" s="1"/>
  <c r="AE586" i="76"/>
  <c r="AH598" i="76"/>
  <c r="AI598" i="76" s="1"/>
  <c r="AH285" i="63"/>
  <c r="AI285" i="63" s="1"/>
  <c r="Z285" i="63"/>
  <c r="AE285" i="63"/>
  <c r="Z286" i="63"/>
  <c r="AE286" i="63"/>
  <c r="AH286" i="63"/>
  <c r="AI286" i="63" s="1"/>
  <c r="AH283" i="63"/>
  <c r="AI283" i="63" s="1"/>
  <c r="AE283" i="63"/>
  <c r="Z283" i="63"/>
  <c r="Z321" i="63"/>
  <c r="AH321" i="63"/>
  <c r="AI321" i="63" s="1"/>
  <c r="AE321" i="63"/>
  <c r="AE311" i="63"/>
  <c r="Z311" i="63"/>
  <c r="AH311" i="63"/>
  <c r="AI311" i="63" s="1"/>
  <c r="AH306" i="63"/>
  <c r="AI306" i="63" s="1"/>
  <c r="Z306" i="63"/>
  <c r="AE306" i="63"/>
  <c r="Z303" i="63"/>
  <c r="AE303" i="63"/>
  <c r="AH303" i="63"/>
  <c r="AI303" i="63" s="1"/>
  <c r="AH302" i="63"/>
  <c r="AI302" i="63" s="1"/>
  <c r="Z302" i="63"/>
  <c r="AE302" i="63"/>
  <c r="AH287" i="63"/>
  <c r="AI287" i="63" s="1"/>
  <c r="Z287" i="63"/>
  <c r="AE287" i="63"/>
  <c r="AH319" i="63"/>
  <c r="AI319" i="63" s="1"/>
  <c r="AE319" i="63"/>
  <c r="Z319" i="63"/>
  <c r="Z314" i="63"/>
  <c r="AE314" i="63"/>
  <c r="AH314" i="63"/>
  <c r="AI314" i="63" s="1"/>
  <c r="AH308" i="63"/>
  <c r="AI308" i="63" s="1"/>
  <c r="Z308" i="63"/>
  <c r="AE308" i="63"/>
  <c r="AE294" i="63"/>
  <c r="Z294" i="63"/>
  <c r="AH294" i="63"/>
  <c r="AI294" i="63" s="1"/>
  <c r="Z312" i="63"/>
  <c r="AH312" i="63"/>
  <c r="AI312" i="63" s="1"/>
  <c r="AE312" i="63"/>
  <c r="AE316" i="63"/>
  <c r="AH316" i="63"/>
  <c r="AI316" i="63" s="1"/>
  <c r="Z316" i="63"/>
  <c r="AH305" i="63"/>
  <c r="AI305" i="63" s="1"/>
  <c r="Z305" i="63"/>
  <c r="AE305" i="63"/>
  <c r="Z297" i="63"/>
  <c r="AE297" i="63"/>
  <c r="AH297" i="63"/>
  <c r="AI297" i="63" s="1"/>
  <c r="AE291" i="63"/>
  <c r="Z291" i="63"/>
  <c r="AH291" i="63"/>
  <c r="AI291" i="63" s="1"/>
  <c r="AH280" i="63"/>
  <c r="AI280" i="63" s="1"/>
  <c r="Z280" i="63"/>
  <c r="AE280" i="63"/>
  <c r="Z275" i="63"/>
  <c r="AE275" i="63"/>
  <c r="AH275" i="63"/>
  <c r="AI275" i="63" s="1"/>
  <c r="Z320" i="63"/>
  <c r="AH320" i="63"/>
  <c r="AI320" i="63" s="1"/>
  <c r="AE320" i="63"/>
  <c r="AH288" i="63"/>
  <c r="AI288" i="63" s="1"/>
  <c r="AE288" i="63"/>
  <c r="Z288" i="63"/>
  <c r="AE299" i="63"/>
  <c r="Z299" i="63"/>
  <c r="AH299" i="63"/>
  <c r="AI299" i="63" s="1"/>
  <c r="Z277" i="63"/>
  <c r="AE277" i="63"/>
  <c r="AA273" i="63"/>
  <c r="Z271" i="63"/>
  <c r="AH271" i="63"/>
  <c r="AI271" i="63" s="1"/>
  <c r="AH241" i="63"/>
  <c r="AI241" i="63" s="1"/>
  <c r="AE241" i="63"/>
  <c r="Z241" i="63"/>
  <c r="AH237" i="63"/>
  <c r="AI237" i="63" s="1"/>
  <c r="AE237" i="63"/>
  <c r="Z237" i="63"/>
  <c r="AH318" i="63"/>
  <c r="AE317" i="63"/>
  <c r="AF317" i="63" s="1"/>
  <c r="AG317" i="63" s="1"/>
  <c r="Z313" i="63"/>
  <c r="Z310" i="63"/>
  <c r="AE289" i="63"/>
  <c r="AF289" i="63" s="1"/>
  <c r="AG289" i="63" s="1"/>
  <c r="AH282" i="63"/>
  <c r="Z282" i="63"/>
  <c r="AE281" i="63"/>
  <c r="AF281" i="63" s="1"/>
  <c r="AG281" i="63" s="1"/>
  <c r="AE261" i="63"/>
  <c r="AF261" i="63" s="1"/>
  <c r="AG261" i="63" s="1"/>
  <c r="Z261" i="63"/>
  <c r="AH251" i="63"/>
  <c r="AI251" i="63" s="1"/>
  <c r="AE251" i="63"/>
  <c r="Z251" i="63"/>
  <c r="Z242" i="63"/>
  <c r="AE242" i="63"/>
  <c r="AH242" i="63"/>
  <c r="AI242" i="63" s="1"/>
  <c r="AH301" i="63"/>
  <c r="AI301" i="63" s="1"/>
  <c r="Z301" i="63"/>
  <c r="Z304" i="63"/>
  <c r="Z295" i="63"/>
  <c r="Z292" i="63"/>
  <c r="AH279" i="63"/>
  <c r="AI279" i="63" s="1"/>
  <c r="Z279" i="63"/>
  <c r="AH250" i="63"/>
  <c r="AI250" i="63" s="1"/>
  <c r="AE250" i="63"/>
  <c r="Z250" i="63"/>
  <c r="Z317" i="63"/>
  <c r="AH307" i="63"/>
  <c r="AI307" i="63" s="1"/>
  <c r="AH262" i="63"/>
  <c r="AI262" i="63" s="1"/>
  <c r="Z262" i="63"/>
  <c r="AH254" i="63"/>
  <c r="AI254" i="63" s="1"/>
  <c r="AE254" i="63"/>
  <c r="Z254" i="63"/>
  <c r="AE252" i="63"/>
  <c r="AH252" i="63"/>
  <c r="AI252" i="63" s="1"/>
  <c r="AH231" i="63"/>
  <c r="AI231" i="63" s="1"/>
  <c r="Z231" i="63"/>
  <c r="AE231" i="63"/>
  <c r="AF292" i="63"/>
  <c r="AG292" i="63" s="1"/>
  <c r="AJ292" i="63" s="1"/>
  <c r="AH313" i="63"/>
  <c r="AI313" i="63" s="1"/>
  <c r="AF298" i="63"/>
  <c r="AG298" i="63" s="1"/>
  <c r="AH296" i="63"/>
  <c r="AI296" i="63" s="1"/>
  <c r="Z281" i="63"/>
  <c r="Z269" i="63"/>
  <c r="AE269" i="63"/>
  <c r="AH269" i="63"/>
  <c r="AI269" i="63" s="1"/>
  <c r="AE268" i="63"/>
  <c r="AH268" i="63"/>
  <c r="AI268" i="63" s="1"/>
  <c r="Z268" i="63"/>
  <c r="AE265" i="63"/>
  <c r="AF265" i="63" s="1"/>
  <c r="AG265" i="63" s="1"/>
  <c r="AJ265" i="63" s="1"/>
  <c r="Z265" i="63"/>
  <c r="Z256" i="63"/>
  <c r="AE256" i="63"/>
  <c r="AF256" i="63" s="1"/>
  <c r="AG256" i="63" s="1"/>
  <c r="AJ256" i="63" s="1"/>
  <c r="AH246" i="63"/>
  <c r="AI246" i="63" s="1"/>
  <c r="AE246" i="63"/>
  <c r="Z246" i="63"/>
  <c r="AE234" i="63"/>
  <c r="AH234" i="63"/>
  <c r="AI234" i="63" s="1"/>
  <c r="Z234" i="63"/>
  <c r="AF295" i="63"/>
  <c r="AG295" i="63" s="1"/>
  <c r="AE293" i="63"/>
  <c r="AH293" i="63"/>
  <c r="AI293" i="63" s="1"/>
  <c r="AE290" i="63"/>
  <c r="AH290" i="63"/>
  <c r="AI290" i="63" s="1"/>
  <c r="AE271" i="63"/>
  <c r="AH266" i="63"/>
  <c r="AI266" i="63" s="1"/>
  <c r="Z266" i="63"/>
  <c r="Z296" i="63"/>
  <c r="Z322" i="63"/>
  <c r="AA314" i="63"/>
  <c r="AE310" i="63"/>
  <c r="AF310" i="63" s="1"/>
  <c r="AG310" i="63" s="1"/>
  <c r="AJ310" i="63" s="1"/>
  <c r="AE307" i="63"/>
  <c r="AE304" i="63"/>
  <c r="AF304" i="63" s="1"/>
  <c r="AG304" i="63" s="1"/>
  <c r="AJ304" i="63" s="1"/>
  <c r="AE301" i="63"/>
  <c r="AH278" i="63"/>
  <c r="AI278" i="63" s="1"/>
  <c r="AE278" i="63"/>
  <c r="AH277" i="63"/>
  <c r="AI277" i="63" s="1"/>
  <c r="AH276" i="63"/>
  <c r="AI276" i="63" s="1"/>
  <c r="Z263" i="63"/>
  <c r="AE263" i="63"/>
  <c r="AH263" i="63"/>
  <c r="AI263" i="63" s="1"/>
  <c r="Z259" i="63"/>
  <c r="AE259" i="63"/>
  <c r="AH259" i="63"/>
  <c r="AI259" i="63" s="1"/>
  <c r="AH243" i="63"/>
  <c r="AI243" i="63" s="1"/>
  <c r="AE243" i="63"/>
  <c r="Z243" i="63"/>
  <c r="AE279" i="63"/>
  <c r="AH273" i="63"/>
  <c r="AI273" i="63" s="1"/>
  <c r="AE273" i="63"/>
  <c r="Z273" i="63"/>
  <c r="AH264" i="63"/>
  <c r="AI264" i="63" s="1"/>
  <c r="Z264" i="63"/>
  <c r="AE264" i="63"/>
  <c r="Z258" i="63"/>
  <c r="AE258" i="63"/>
  <c r="AF258" i="63" s="1"/>
  <c r="AG258" i="63" s="1"/>
  <c r="AJ258" i="63" s="1"/>
  <c r="AH233" i="63"/>
  <c r="AI233" i="63" s="1"/>
  <c r="Z233" i="63"/>
  <c r="AE233" i="63"/>
  <c r="R261" i="63"/>
  <c r="AA259" i="63"/>
  <c r="AF239" i="63"/>
  <c r="AG239" i="63" s="1"/>
  <c r="AF238" i="63"/>
  <c r="AG238" i="63" s="1"/>
  <c r="AJ238" i="63" s="1"/>
  <c r="AA235" i="63"/>
  <c r="AE232" i="63"/>
  <c r="AF232" i="63" s="1"/>
  <c r="AG232" i="63" s="1"/>
  <c r="AH227" i="63"/>
  <c r="AI227" i="63" s="1"/>
  <c r="Z227" i="63"/>
  <c r="AH226" i="63"/>
  <c r="AI226" i="63" s="1"/>
  <c r="Z226" i="63"/>
  <c r="AE226" i="63"/>
  <c r="Z220" i="63"/>
  <c r="AE220" i="63"/>
  <c r="AF220" i="63" s="1"/>
  <c r="AG220" i="63" s="1"/>
  <c r="AJ220" i="63" s="1"/>
  <c r="AE211" i="63"/>
  <c r="AH211" i="63"/>
  <c r="AI211" i="63" s="1"/>
  <c r="Z211" i="63"/>
  <c r="AH203" i="63"/>
  <c r="AI203" i="63" s="1"/>
  <c r="Z203" i="63"/>
  <c r="AE203" i="63"/>
  <c r="Z201" i="63"/>
  <c r="AH201" i="63"/>
  <c r="AI201" i="63" s="1"/>
  <c r="AE201" i="63"/>
  <c r="AE195" i="63"/>
  <c r="Z195" i="63"/>
  <c r="AH195" i="63"/>
  <c r="AI195" i="63" s="1"/>
  <c r="AE189" i="63"/>
  <c r="Z189" i="63"/>
  <c r="AH189" i="63"/>
  <c r="AI189" i="63" s="1"/>
  <c r="AE180" i="63"/>
  <c r="AH180" i="63"/>
  <c r="AI180" i="63" s="1"/>
  <c r="Z180" i="63"/>
  <c r="AH274" i="63"/>
  <c r="AI274" i="63" s="1"/>
  <c r="AH255" i="63"/>
  <c r="AI255" i="63" s="1"/>
  <c r="AE253" i="63"/>
  <c r="AF253" i="63" s="1"/>
  <c r="AG253" i="63" s="1"/>
  <c r="AH249" i="63"/>
  <c r="AI249" i="63" s="1"/>
  <c r="AE249" i="63"/>
  <c r="AF245" i="63"/>
  <c r="AG245" i="63" s="1"/>
  <c r="AJ245" i="63" s="1"/>
  <c r="AE229" i="63"/>
  <c r="AF229" i="63" s="1"/>
  <c r="AG229" i="63" s="1"/>
  <c r="Z229" i="63"/>
  <c r="AE178" i="63"/>
  <c r="AH178" i="63"/>
  <c r="AI178" i="63" s="1"/>
  <c r="Z178" i="63"/>
  <c r="AE228" i="63"/>
  <c r="AH228" i="63"/>
  <c r="AI228" i="63" s="1"/>
  <c r="Z228" i="63"/>
  <c r="Z224" i="63"/>
  <c r="AE224" i="63"/>
  <c r="AF224" i="63" s="1"/>
  <c r="AG224" i="63" s="1"/>
  <c r="AE218" i="63"/>
  <c r="AH218" i="63"/>
  <c r="AI218" i="63" s="1"/>
  <c r="Z218" i="63"/>
  <c r="Z193" i="63"/>
  <c r="AE193" i="63"/>
  <c r="AH193" i="63"/>
  <c r="AI193" i="63" s="1"/>
  <c r="AH186" i="63"/>
  <c r="AI186" i="63" s="1"/>
  <c r="Z186" i="63"/>
  <c r="AE186" i="63"/>
  <c r="AH163" i="63"/>
  <c r="AI163" i="63" s="1"/>
  <c r="AE163" i="63"/>
  <c r="Z163" i="63"/>
  <c r="AE260" i="63"/>
  <c r="AF260" i="63" s="1"/>
  <c r="AG260" i="63" s="1"/>
  <c r="AJ260" i="63" s="1"/>
  <c r="AH248" i="63"/>
  <c r="AI248" i="63" s="1"/>
  <c r="AH247" i="63"/>
  <c r="AI247" i="63" s="1"/>
  <c r="AH244" i="63"/>
  <c r="AI244" i="63" s="1"/>
  <c r="Z238" i="63"/>
  <c r="AH235" i="63"/>
  <c r="AI235" i="63" s="1"/>
  <c r="AH230" i="63"/>
  <c r="AI230" i="63" s="1"/>
  <c r="Z221" i="63"/>
  <c r="AE221" i="63"/>
  <c r="AF221" i="63" s="1"/>
  <c r="AG221" i="63" s="1"/>
  <c r="AJ221" i="63" s="1"/>
  <c r="AE209" i="63"/>
  <c r="AH209" i="63"/>
  <c r="AI209" i="63" s="1"/>
  <c r="Z209" i="63"/>
  <c r="AH208" i="63"/>
  <c r="AI208" i="63" s="1"/>
  <c r="Z208" i="63"/>
  <c r="AH202" i="63"/>
  <c r="AI202" i="63" s="1"/>
  <c r="Z202" i="63"/>
  <c r="AE202" i="63"/>
  <c r="AH169" i="63"/>
  <c r="AI169" i="63" s="1"/>
  <c r="Z169" i="63"/>
  <c r="AE169" i="63"/>
  <c r="R254" i="63"/>
  <c r="AE248" i="63"/>
  <c r="AH225" i="63"/>
  <c r="AI225" i="63" s="1"/>
  <c r="Z225" i="63"/>
  <c r="AE225" i="63"/>
  <c r="AH219" i="63"/>
  <c r="AI219" i="63" s="1"/>
  <c r="Z219" i="63"/>
  <c r="AE219" i="63"/>
  <c r="AH217" i="63"/>
  <c r="AI217" i="63" s="1"/>
  <c r="Z217" i="63"/>
  <c r="AE215" i="63"/>
  <c r="AH215" i="63"/>
  <c r="AI215" i="63" s="1"/>
  <c r="Z215" i="63"/>
  <c r="AH214" i="63"/>
  <c r="AI214" i="63" s="1"/>
  <c r="Z214" i="63"/>
  <c r="AE206" i="63"/>
  <c r="AH206" i="63"/>
  <c r="AI206" i="63" s="1"/>
  <c r="Z206" i="63"/>
  <c r="AH205" i="63"/>
  <c r="AI205" i="63" s="1"/>
  <c r="Z205" i="63"/>
  <c r="AH204" i="63"/>
  <c r="AI204" i="63" s="1"/>
  <c r="Z204" i="63"/>
  <c r="AE204" i="63"/>
  <c r="AH272" i="63"/>
  <c r="AI272" i="63" s="1"/>
  <c r="AA261" i="63"/>
  <c r="AH240" i="63"/>
  <c r="AI240" i="63" s="1"/>
  <c r="AE240" i="63"/>
  <c r="AE212" i="63"/>
  <c r="AH212" i="63"/>
  <c r="AI212" i="63" s="1"/>
  <c r="Z212" i="63"/>
  <c r="AE207" i="63"/>
  <c r="AH207" i="63"/>
  <c r="AI207" i="63" s="1"/>
  <c r="Z207" i="63"/>
  <c r="AH200" i="63"/>
  <c r="AI200" i="63" s="1"/>
  <c r="Z200" i="63"/>
  <c r="AE200" i="63"/>
  <c r="Z196" i="63"/>
  <c r="AE196" i="63"/>
  <c r="AH196" i="63"/>
  <c r="AI196" i="63" s="1"/>
  <c r="Z190" i="63"/>
  <c r="AE190" i="63"/>
  <c r="AH190" i="63"/>
  <c r="AI190" i="63" s="1"/>
  <c r="AE235" i="63"/>
  <c r="Z230" i="63"/>
  <c r="AE216" i="63"/>
  <c r="AH216" i="63"/>
  <c r="AI216" i="63" s="1"/>
  <c r="Z216" i="63"/>
  <c r="AE213" i="63"/>
  <c r="AH213" i="63"/>
  <c r="AI213" i="63" s="1"/>
  <c r="Z213" i="63"/>
  <c r="AE210" i="63"/>
  <c r="AH210" i="63"/>
  <c r="AI210" i="63" s="1"/>
  <c r="Z210" i="63"/>
  <c r="AE177" i="63"/>
  <c r="AH177" i="63"/>
  <c r="AI177" i="63" s="1"/>
  <c r="Z177" i="63"/>
  <c r="Z164" i="63"/>
  <c r="AE164" i="63"/>
  <c r="AH164" i="63"/>
  <c r="AI164" i="63" s="1"/>
  <c r="Z247" i="63"/>
  <c r="Z244" i="63"/>
  <c r="AH197" i="63"/>
  <c r="AI197" i="63" s="1"/>
  <c r="Z197" i="63"/>
  <c r="AH191" i="63"/>
  <c r="AI191" i="63" s="1"/>
  <c r="Z191" i="63"/>
  <c r="AE191" i="63"/>
  <c r="AE179" i="63"/>
  <c r="AH179" i="63"/>
  <c r="AI179" i="63" s="1"/>
  <c r="Z179" i="63"/>
  <c r="Z174" i="63"/>
  <c r="AE174" i="63"/>
  <c r="AH174" i="63"/>
  <c r="AI174" i="63" s="1"/>
  <c r="Z168" i="63"/>
  <c r="AH168" i="63"/>
  <c r="AI168" i="63" s="1"/>
  <c r="AE152" i="63"/>
  <c r="AH152" i="63"/>
  <c r="AI152" i="63" s="1"/>
  <c r="AH145" i="63"/>
  <c r="AI145" i="63" s="1"/>
  <c r="Z145" i="63"/>
  <c r="AE145" i="63"/>
  <c r="AF198" i="63"/>
  <c r="AG198" i="63" s="1"/>
  <c r="Z184" i="63"/>
  <c r="Z175" i="63"/>
  <c r="AE175" i="63"/>
  <c r="AE170" i="63"/>
  <c r="AF170" i="63" s="1"/>
  <c r="AG170" i="63" s="1"/>
  <c r="AJ170" i="63" s="1"/>
  <c r="AH160" i="63"/>
  <c r="AI160" i="63" s="1"/>
  <c r="AE160" i="63"/>
  <c r="Z158" i="63"/>
  <c r="AH158" i="63"/>
  <c r="AI158" i="63" s="1"/>
  <c r="Z152" i="63"/>
  <c r="AE183" i="63"/>
  <c r="AF183" i="63" s="1"/>
  <c r="AG183" i="63" s="1"/>
  <c r="Z183" i="63"/>
  <c r="Z171" i="63"/>
  <c r="AH171" i="63"/>
  <c r="AI171" i="63" s="1"/>
  <c r="Z165" i="63"/>
  <c r="AH165" i="63"/>
  <c r="AI165" i="63" s="1"/>
  <c r="Z161" i="63"/>
  <c r="AE161" i="63"/>
  <c r="AH161" i="63"/>
  <c r="AI161" i="63" s="1"/>
  <c r="Z138" i="63"/>
  <c r="AE138" i="63"/>
  <c r="AH138" i="63"/>
  <c r="AI138" i="63" s="1"/>
  <c r="Z121" i="63"/>
  <c r="AE121" i="63"/>
  <c r="AH121" i="63"/>
  <c r="AI121" i="63" s="1"/>
  <c r="AH199" i="63"/>
  <c r="AI199" i="63" s="1"/>
  <c r="R187" i="63"/>
  <c r="AH182" i="63"/>
  <c r="AI182" i="63" s="1"/>
  <c r="Z182" i="63"/>
  <c r="Z173" i="63"/>
  <c r="Z172" i="63"/>
  <c r="Z170" i="63"/>
  <c r="Z128" i="63"/>
  <c r="AE128" i="63"/>
  <c r="AH128" i="63"/>
  <c r="AI128" i="63" s="1"/>
  <c r="AH188" i="63"/>
  <c r="AI188" i="63" s="1"/>
  <c r="AE187" i="63"/>
  <c r="AF187" i="63" s="1"/>
  <c r="AG187" i="63" s="1"/>
  <c r="AJ187" i="63" s="1"/>
  <c r="AA172" i="63"/>
  <c r="Z155" i="63"/>
  <c r="AE155" i="63"/>
  <c r="AF155" i="63" s="1"/>
  <c r="AG155" i="63" s="1"/>
  <c r="AH136" i="63"/>
  <c r="AI136" i="63" s="1"/>
  <c r="Z136" i="63"/>
  <c r="AE136" i="63"/>
  <c r="Z149" i="63"/>
  <c r="AH149" i="63"/>
  <c r="AI149" i="63" s="1"/>
  <c r="AE199" i="63"/>
  <c r="AH184" i="63"/>
  <c r="AI184" i="63" s="1"/>
  <c r="Z162" i="63"/>
  <c r="AH162" i="63"/>
  <c r="AI162" i="63" s="1"/>
  <c r="AE194" i="63"/>
  <c r="AF194" i="63" s="1"/>
  <c r="AG194" i="63" s="1"/>
  <c r="AE176" i="63"/>
  <c r="AF176" i="63" s="1"/>
  <c r="AG176" i="63" s="1"/>
  <c r="AH175" i="63"/>
  <c r="AI175" i="63" s="1"/>
  <c r="R175" i="63"/>
  <c r="AH173" i="63"/>
  <c r="R173" i="63"/>
  <c r="AH172" i="63"/>
  <c r="AI172" i="63" s="1"/>
  <c r="AE168" i="63"/>
  <c r="AE165" i="63"/>
  <c r="AF154" i="63"/>
  <c r="AG154" i="63" s="1"/>
  <c r="AE142" i="63"/>
  <c r="Z142" i="63"/>
  <c r="AH142" i="63"/>
  <c r="AI142" i="63" s="1"/>
  <c r="AE143" i="63"/>
  <c r="AF143" i="63" s="1"/>
  <c r="AG143" i="63" s="1"/>
  <c r="AJ143" i="63" s="1"/>
  <c r="Z143" i="63"/>
  <c r="AA141" i="63"/>
  <c r="Z127" i="63"/>
  <c r="AH108" i="63"/>
  <c r="AI108" i="63" s="1"/>
  <c r="AE108" i="63"/>
  <c r="Z108" i="63"/>
  <c r="Z134" i="63"/>
  <c r="Z159" i="63"/>
  <c r="AF133" i="63"/>
  <c r="AG133" i="63" s="1"/>
  <c r="AE120" i="63"/>
  <c r="Z120" i="63"/>
  <c r="AH120" i="63"/>
  <c r="AI120" i="63" s="1"/>
  <c r="AH114" i="63"/>
  <c r="AI114" i="63" s="1"/>
  <c r="AE114" i="63"/>
  <c r="Z114" i="63"/>
  <c r="Z132" i="63"/>
  <c r="AH132" i="63"/>
  <c r="AH125" i="63"/>
  <c r="AI125" i="63" s="1"/>
  <c r="AE125" i="63"/>
  <c r="AE109" i="63"/>
  <c r="AH109" i="63"/>
  <c r="AI109" i="63" s="1"/>
  <c r="Z109" i="63"/>
  <c r="AJ151" i="63"/>
  <c r="AH141" i="63"/>
  <c r="AI141" i="63" s="1"/>
  <c r="Z124" i="63"/>
  <c r="AE124" i="63"/>
  <c r="AF124" i="63" s="1"/>
  <c r="AG124" i="63" s="1"/>
  <c r="AH119" i="63"/>
  <c r="AI119" i="63" s="1"/>
  <c r="Z119" i="63"/>
  <c r="AE119" i="63"/>
  <c r="Z116" i="63"/>
  <c r="AE116" i="63"/>
  <c r="AH116" i="63"/>
  <c r="AI116" i="63" s="1"/>
  <c r="AH153" i="63"/>
  <c r="Z150" i="63"/>
  <c r="AA149" i="63"/>
  <c r="R143" i="63"/>
  <c r="AE140" i="63"/>
  <c r="AH140" i="63"/>
  <c r="AI140" i="63" s="1"/>
  <c r="AH139" i="63"/>
  <c r="AI139" i="63" s="1"/>
  <c r="AE139" i="63"/>
  <c r="Z135" i="63"/>
  <c r="AH135" i="63"/>
  <c r="AI135" i="63" s="1"/>
  <c r="AE129" i="63"/>
  <c r="Z129" i="63"/>
  <c r="AH129" i="63"/>
  <c r="AI129" i="63" s="1"/>
  <c r="AF123" i="63"/>
  <c r="AG123" i="63" s="1"/>
  <c r="AA158" i="63"/>
  <c r="AA155" i="63"/>
  <c r="AE141" i="63"/>
  <c r="AF141" i="63" s="1"/>
  <c r="AG141" i="63" s="1"/>
  <c r="AF137" i="63"/>
  <c r="AG137" i="63" s="1"/>
  <c r="AE134" i="63"/>
  <c r="AF134" i="63" s="1"/>
  <c r="AG134" i="63" s="1"/>
  <c r="AH131" i="63"/>
  <c r="AI131" i="63" s="1"/>
  <c r="Z131" i="63"/>
  <c r="AE130" i="63"/>
  <c r="AH130" i="63"/>
  <c r="AI130" i="63" s="1"/>
  <c r="AE127" i="63"/>
  <c r="AF127" i="63" s="1"/>
  <c r="AG127" i="63" s="1"/>
  <c r="AJ127" i="63" s="1"/>
  <c r="Z126" i="63"/>
  <c r="AE126" i="63"/>
  <c r="AF126" i="63" s="1"/>
  <c r="AG126" i="63" s="1"/>
  <c r="Z113" i="63"/>
  <c r="AE113" i="63"/>
  <c r="AF113" i="63" s="1"/>
  <c r="AG113" i="63" s="1"/>
  <c r="Z112" i="63"/>
  <c r="Z105" i="63"/>
  <c r="AE105" i="63"/>
  <c r="AH102" i="63"/>
  <c r="AI102" i="63" s="1"/>
  <c r="Z102" i="63"/>
  <c r="Z110" i="63"/>
  <c r="AE110" i="63"/>
  <c r="Z106" i="63"/>
  <c r="AH106" i="63"/>
  <c r="AI106" i="63" s="1"/>
  <c r="AE106" i="63"/>
  <c r="AE99" i="63"/>
  <c r="Z99" i="63"/>
  <c r="AF117" i="63"/>
  <c r="AG117" i="63" s="1"/>
  <c r="AH107" i="63"/>
  <c r="AI107" i="63" s="1"/>
  <c r="Z107" i="63"/>
  <c r="Z90" i="63"/>
  <c r="AH90" i="63"/>
  <c r="AI90" i="63" s="1"/>
  <c r="AE90" i="63"/>
  <c r="AH115" i="63"/>
  <c r="AI115" i="63" s="1"/>
  <c r="AH110" i="63"/>
  <c r="AI110" i="63" s="1"/>
  <c r="AE112" i="63"/>
  <c r="AF112" i="63" s="1"/>
  <c r="AG112" i="63" s="1"/>
  <c r="AH111" i="63"/>
  <c r="AI111" i="63" s="1"/>
  <c r="Z111" i="63"/>
  <c r="AH105" i="63"/>
  <c r="AI105" i="63" s="1"/>
  <c r="AE102" i="63"/>
  <c r="AH99" i="63"/>
  <c r="AI99" i="63" s="1"/>
  <c r="AH91" i="63"/>
  <c r="AI91" i="63" s="1"/>
  <c r="Z91" i="63"/>
  <c r="AE101" i="63"/>
  <c r="AF101" i="63" s="1"/>
  <c r="AG101" i="63" s="1"/>
  <c r="AH94" i="63"/>
  <c r="AI94" i="63" s="1"/>
  <c r="AE94" i="63"/>
  <c r="Z93" i="63"/>
  <c r="AE89" i="63"/>
  <c r="AH89" i="63"/>
  <c r="AI89" i="63" s="1"/>
  <c r="Z89" i="63"/>
  <c r="AE83" i="63"/>
  <c r="AH83" i="63"/>
  <c r="AI83" i="63" s="1"/>
  <c r="AE80" i="63"/>
  <c r="AH80" i="63"/>
  <c r="AI80" i="63" s="1"/>
  <c r="Z80" i="63"/>
  <c r="AH104" i="63"/>
  <c r="Z98" i="63"/>
  <c r="AA93" i="63"/>
  <c r="AE82" i="63"/>
  <c r="AH82" i="63"/>
  <c r="AI82" i="63" s="1"/>
  <c r="Z82" i="63"/>
  <c r="AE103" i="63"/>
  <c r="AF103" i="63" s="1"/>
  <c r="AG103" i="63" s="1"/>
  <c r="AH95" i="63"/>
  <c r="AI95" i="63" s="1"/>
  <c r="AE95" i="63"/>
  <c r="AH85" i="63"/>
  <c r="AI85" i="63" s="1"/>
  <c r="AE85" i="63"/>
  <c r="Z85" i="63"/>
  <c r="Z84" i="63"/>
  <c r="AE84" i="63"/>
  <c r="AH84" i="63"/>
  <c r="AI84" i="63" s="1"/>
  <c r="AE92" i="63"/>
  <c r="AH92" i="63"/>
  <c r="AI92" i="63" s="1"/>
  <c r="Z86" i="63"/>
  <c r="AH86" i="63"/>
  <c r="AI86" i="63" s="1"/>
  <c r="AE86" i="63"/>
  <c r="AE88" i="63"/>
  <c r="AH88" i="63"/>
  <c r="AI88" i="63" s="1"/>
  <c r="Z88" i="63"/>
  <c r="AH98" i="63"/>
  <c r="AI98" i="63" s="1"/>
  <c r="Z83" i="63"/>
  <c r="Z104" i="63"/>
  <c r="AH97" i="63"/>
  <c r="AI97" i="63" s="1"/>
  <c r="AE93" i="63"/>
  <c r="AF93" i="63" s="1"/>
  <c r="AG93" i="63" s="1"/>
  <c r="AE91" i="63"/>
  <c r="AH87" i="63"/>
  <c r="AI87" i="63" s="1"/>
  <c r="Z87" i="63"/>
  <c r="AE87" i="63"/>
  <c r="AA79" i="63"/>
  <c r="R79" i="63"/>
  <c r="AH81" i="63"/>
  <c r="AI81" i="63" s="1"/>
  <c r="AH68" i="63"/>
  <c r="AI68" i="63" s="1"/>
  <c r="Z68" i="63"/>
  <c r="AE68" i="63"/>
  <c r="AE61" i="63"/>
  <c r="AH61" i="63"/>
  <c r="AI61" i="63" s="1"/>
  <c r="Z61" i="63"/>
  <c r="AH73" i="63"/>
  <c r="AI73" i="63" s="1"/>
  <c r="Z73" i="63"/>
  <c r="AH69" i="63"/>
  <c r="AI69" i="63" s="1"/>
  <c r="Z69" i="63"/>
  <c r="Z79" i="63"/>
  <c r="AE79" i="63"/>
  <c r="AE75" i="63"/>
  <c r="AH75" i="63"/>
  <c r="AI75" i="63" s="1"/>
  <c r="Z75" i="63"/>
  <c r="AF70" i="63"/>
  <c r="AG70" i="63" s="1"/>
  <c r="AH67" i="63"/>
  <c r="AI67" i="63" s="1"/>
  <c r="AH41" i="63"/>
  <c r="AI41" i="63" s="1"/>
  <c r="Z41" i="63"/>
  <c r="AE41" i="63"/>
  <c r="AE74" i="63"/>
  <c r="AF74" i="63" s="1"/>
  <c r="AG74" i="63" s="1"/>
  <c r="Z74" i="63"/>
  <c r="AH72" i="63"/>
  <c r="AI72" i="63" s="1"/>
  <c r="AE67" i="63"/>
  <c r="AH65" i="63"/>
  <c r="AI65" i="63" s="1"/>
  <c r="Z65" i="63"/>
  <c r="AE65" i="63"/>
  <c r="AH79" i="63"/>
  <c r="AI79" i="63" s="1"/>
  <c r="Z78" i="63"/>
  <c r="AE78" i="63"/>
  <c r="AH78" i="63"/>
  <c r="AI78" i="63" s="1"/>
  <c r="AH66" i="63"/>
  <c r="AI66" i="63" s="1"/>
  <c r="Z66" i="63"/>
  <c r="Z53" i="63"/>
  <c r="AE53" i="63"/>
  <c r="AH53" i="63"/>
  <c r="AI53" i="63" s="1"/>
  <c r="AA96" i="63"/>
  <c r="AH77" i="63"/>
  <c r="AI77" i="63" s="1"/>
  <c r="AE71" i="63"/>
  <c r="AH71" i="63"/>
  <c r="AI71" i="63" s="1"/>
  <c r="Z64" i="63"/>
  <c r="AE64" i="63"/>
  <c r="AF64" i="63" s="1"/>
  <c r="AG64" i="63" s="1"/>
  <c r="AE62" i="63"/>
  <c r="Z62" i="63"/>
  <c r="AH62" i="63"/>
  <c r="AI62" i="63" s="1"/>
  <c r="Z50" i="63"/>
  <c r="AE50" i="63"/>
  <c r="AH50" i="63"/>
  <c r="AI50" i="63" s="1"/>
  <c r="Z72" i="63"/>
  <c r="AE39" i="63"/>
  <c r="AH39" i="63"/>
  <c r="AI39" i="63" s="1"/>
  <c r="Z39" i="63"/>
  <c r="AH100" i="63"/>
  <c r="AI100" i="63" s="1"/>
  <c r="R88" i="63"/>
  <c r="Z76" i="63"/>
  <c r="AE76" i="63"/>
  <c r="AF76" i="63" s="1"/>
  <c r="AG76" i="63" s="1"/>
  <c r="AH56" i="63"/>
  <c r="AI56" i="63" s="1"/>
  <c r="Z56" i="63"/>
  <c r="AE56" i="63"/>
  <c r="AF60" i="63"/>
  <c r="AG60" i="63" s="1"/>
  <c r="AJ60" i="63" s="1"/>
  <c r="AH48" i="63"/>
  <c r="AI48" i="63" s="1"/>
  <c r="Z48" i="63"/>
  <c r="Z47" i="63"/>
  <c r="AE47" i="63"/>
  <c r="AE36" i="63"/>
  <c r="AH36" i="63"/>
  <c r="AI36" i="63" s="1"/>
  <c r="R58" i="63"/>
  <c r="AH54" i="63"/>
  <c r="AI54" i="63" s="1"/>
  <c r="Z52" i="63"/>
  <c r="AA48" i="63"/>
  <c r="Z36" i="63"/>
  <c r="AH33" i="63"/>
  <c r="AI33" i="63" s="1"/>
  <c r="Z33" i="63"/>
  <c r="AE33" i="63"/>
  <c r="AH63" i="63"/>
  <c r="AI63" i="63" s="1"/>
  <c r="AE55" i="63"/>
  <c r="AH55" i="63"/>
  <c r="AI55" i="63" s="1"/>
  <c r="Z55" i="63"/>
  <c r="AE46" i="63"/>
  <c r="AH46" i="63"/>
  <c r="AI46" i="63" s="1"/>
  <c r="Z46" i="63"/>
  <c r="AE44" i="63"/>
  <c r="AH44" i="63"/>
  <c r="AI44" i="63" s="1"/>
  <c r="AH25" i="63"/>
  <c r="AI25" i="63" s="1"/>
  <c r="Z25" i="63"/>
  <c r="AE25" i="63"/>
  <c r="AE7" i="63"/>
  <c r="AH7" i="63"/>
  <c r="AI7" i="63" s="1"/>
  <c r="Z7" i="63"/>
  <c r="AE58" i="63"/>
  <c r="AH58" i="63"/>
  <c r="AI58" i="63" s="1"/>
  <c r="AH45" i="63"/>
  <c r="AI45" i="63" s="1"/>
  <c r="Z45" i="63"/>
  <c r="Z44" i="63"/>
  <c r="AE34" i="63"/>
  <c r="AF34" i="63" s="1"/>
  <c r="AG34" i="63" s="1"/>
  <c r="Z34" i="63"/>
  <c r="AE20" i="63"/>
  <c r="AH20" i="63"/>
  <c r="AI20" i="63" s="1"/>
  <c r="Z20" i="63"/>
  <c r="AE57" i="63"/>
  <c r="AF57" i="63" s="1"/>
  <c r="AG57" i="63" s="1"/>
  <c r="AH42" i="63"/>
  <c r="AI42" i="63" s="1"/>
  <c r="Z42" i="63"/>
  <c r="AH37" i="63"/>
  <c r="AI37" i="63" s="1"/>
  <c r="Z37" i="63"/>
  <c r="AE37" i="63"/>
  <c r="AE35" i="63"/>
  <c r="AF35" i="63" s="1"/>
  <c r="AG35" i="63" s="1"/>
  <c r="Z35" i="63"/>
  <c r="AE31" i="63"/>
  <c r="AH31" i="63"/>
  <c r="AI31" i="63" s="1"/>
  <c r="Z31" i="63"/>
  <c r="AE59" i="63"/>
  <c r="AF59" i="63" s="1"/>
  <c r="AG59" i="63" s="1"/>
  <c r="Z58" i="63"/>
  <c r="Z38" i="63"/>
  <c r="AE38" i="63"/>
  <c r="AH38" i="63"/>
  <c r="AI38" i="63" s="1"/>
  <c r="AE30" i="63"/>
  <c r="Z30" i="63"/>
  <c r="AH30" i="63"/>
  <c r="AI30" i="63" s="1"/>
  <c r="AH51" i="63"/>
  <c r="AI51" i="63" s="1"/>
  <c r="Z51" i="63"/>
  <c r="AH47" i="63"/>
  <c r="AI47" i="63" s="1"/>
  <c r="Z32" i="63"/>
  <c r="AE32" i="63"/>
  <c r="AF32" i="63" s="1"/>
  <c r="AG32" i="63" s="1"/>
  <c r="AH32" i="63"/>
  <c r="AI32" i="63" s="1"/>
  <c r="AE18" i="63"/>
  <c r="Z18" i="63"/>
  <c r="AH15" i="63"/>
  <c r="AI15" i="63" s="1"/>
  <c r="Z15" i="63"/>
  <c r="Z8" i="63"/>
  <c r="AE8" i="63"/>
  <c r="AH8" i="63"/>
  <c r="AI8" i="63" s="1"/>
  <c r="AE22" i="63"/>
  <c r="AF22" i="63" s="1"/>
  <c r="AG22" i="63" s="1"/>
  <c r="AH22" i="63"/>
  <c r="AI22" i="63" s="1"/>
  <c r="AE19" i="63"/>
  <c r="AH19" i="63"/>
  <c r="AI19" i="63" s="1"/>
  <c r="Z19" i="63"/>
  <c r="AE12" i="63"/>
  <c r="AF12" i="63" s="1"/>
  <c r="AG12" i="63" s="1"/>
  <c r="Z12" i="63"/>
  <c r="AE14" i="63"/>
  <c r="AH14" i="63"/>
  <c r="AI14" i="63" s="1"/>
  <c r="AH6" i="63"/>
  <c r="AI6" i="63" s="1"/>
  <c r="Z6" i="63"/>
  <c r="AE6" i="63"/>
  <c r="AH4" i="63"/>
  <c r="AI4" i="63" s="1"/>
  <c r="Z4" i="63"/>
  <c r="AE4" i="63"/>
  <c r="AH40" i="63"/>
  <c r="AE29" i="63"/>
  <c r="AF29" i="63" s="1"/>
  <c r="AG29" i="63" s="1"/>
  <c r="Z23" i="63"/>
  <c r="AE23" i="63"/>
  <c r="AF23" i="63" s="1"/>
  <c r="AG23" i="63" s="1"/>
  <c r="AE21" i="63"/>
  <c r="AF21" i="63" s="1"/>
  <c r="AG21" i="63" s="1"/>
  <c r="Z21" i="63"/>
  <c r="AA13" i="63"/>
  <c r="Z11" i="63"/>
  <c r="AE11" i="63"/>
  <c r="AF11" i="63" s="1"/>
  <c r="AG11" i="63" s="1"/>
  <c r="AJ11" i="63" s="1"/>
  <c r="AH5" i="63"/>
  <c r="AI5" i="63" s="1"/>
  <c r="Z5" i="63"/>
  <c r="AE5" i="63"/>
  <c r="Z14" i="63"/>
  <c r="AE28" i="63"/>
  <c r="AH28" i="63"/>
  <c r="AI28" i="63" s="1"/>
  <c r="AE27" i="63"/>
  <c r="AH27" i="63"/>
  <c r="AI27" i="63" s="1"/>
  <c r="Z27" i="63"/>
  <c r="AH24" i="63"/>
  <c r="AI24" i="63" s="1"/>
  <c r="Z24" i="63"/>
  <c r="AE16" i="63"/>
  <c r="AH16" i="63"/>
  <c r="AI16" i="63" s="1"/>
  <c r="Z16" i="63"/>
  <c r="AE9" i="63"/>
  <c r="AH9" i="63"/>
  <c r="AI9" i="63" s="1"/>
  <c r="Z9" i="63"/>
  <c r="Z28" i="63"/>
  <c r="AH26" i="63"/>
  <c r="AI26" i="63" s="1"/>
  <c r="AH18" i="63"/>
  <c r="AI18" i="63" s="1"/>
  <c r="AE17" i="63"/>
  <c r="AH17" i="63"/>
  <c r="AI17" i="63" s="1"/>
  <c r="AE15" i="63"/>
  <c r="R13" i="63"/>
  <c r="AH3" i="63"/>
  <c r="AI3" i="63" s="1"/>
  <c r="Z3" i="63"/>
  <c r="AE3" i="63"/>
  <c r="AH13" i="63"/>
  <c r="AI13" i="63" s="1"/>
  <c r="AH10" i="63"/>
  <c r="AI10" i="63" s="1"/>
  <c r="B469" i="63"/>
  <c r="Q469" i="63"/>
  <c r="U469" i="63"/>
  <c r="AC469" i="63" s="1"/>
  <c r="AD469" i="63" s="1"/>
  <c r="Y469" i="63"/>
  <c r="AW469" i="63"/>
  <c r="B470" i="63"/>
  <c r="Q470" i="63"/>
  <c r="U470" i="63"/>
  <c r="AC470" i="63" s="1"/>
  <c r="AD470" i="63" s="1"/>
  <c r="Y470" i="63"/>
  <c r="AW470" i="63"/>
  <c r="B471" i="63"/>
  <c r="Q471" i="63"/>
  <c r="U471" i="63"/>
  <c r="AC471" i="63" s="1"/>
  <c r="AD471" i="63" s="1"/>
  <c r="Y471" i="63"/>
  <c r="AW471" i="63"/>
  <c r="B472" i="63"/>
  <c r="Q472" i="63"/>
  <c r="U472" i="63"/>
  <c r="AC472" i="63" s="1"/>
  <c r="AD472" i="63" s="1"/>
  <c r="Y472" i="63"/>
  <c r="AW472" i="63"/>
  <c r="B473" i="63"/>
  <c r="Q473" i="63"/>
  <c r="U473" i="63"/>
  <c r="AC473" i="63" s="1"/>
  <c r="AD473" i="63" s="1"/>
  <c r="Y473" i="63"/>
  <c r="AW473" i="63"/>
  <c r="B474" i="63"/>
  <c r="Q474" i="63"/>
  <c r="U474" i="63"/>
  <c r="AC474" i="63" s="1"/>
  <c r="AD474" i="63" s="1"/>
  <c r="Y474" i="63"/>
  <c r="AW474" i="63"/>
  <c r="B475" i="63"/>
  <c r="Q475" i="63"/>
  <c r="U475" i="63"/>
  <c r="AC475" i="63" s="1"/>
  <c r="AD475" i="63" s="1"/>
  <c r="Y475" i="63"/>
  <c r="AW475" i="63"/>
  <c r="B476" i="63"/>
  <c r="Q476" i="63"/>
  <c r="U476" i="63"/>
  <c r="AC476" i="63" s="1"/>
  <c r="AD476" i="63" s="1"/>
  <c r="Y476" i="63"/>
  <c r="AW476" i="63"/>
  <c r="B477" i="63"/>
  <c r="Q477" i="63"/>
  <c r="U477" i="63"/>
  <c r="AC477" i="63" s="1"/>
  <c r="AD477" i="63" s="1"/>
  <c r="Y477" i="63"/>
  <c r="AW477" i="63"/>
  <c r="B478" i="63"/>
  <c r="Q478" i="63"/>
  <c r="U478" i="63"/>
  <c r="AC478" i="63" s="1"/>
  <c r="AD478" i="63" s="1"/>
  <c r="Y478" i="63"/>
  <c r="AW478" i="63"/>
  <c r="B479" i="63"/>
  <c r="Q479" i="63"/>
  <c r="U479" i="63"/>
  <c r="AC479" i="63" s="1"/>
  <c r="AD479" i="63" s="1"/>
  <c r="Y479" i="63"/>
  <c r="AW479" i="63"/>
  <c r="B480" i="63"/>
  <c r="Q480" i="63"/>
  <c r="U480" i="63"/>
  <c r="AC480" i="63" s="1"/>
  <c r="AD480" i="63" s="1"/>
  <c r="Y480" i="63"/>
  <c r="AW480" i="63"/>
  <c r="B481" i="63"/>
  <c r="Q481" i="63"/>
  <c r="U481" i="63"/>
  <c r="AC481" i="63" s="1"/>
  <c r="AD481" i="63" s="1"/>
  <c r="Y481" i="63"/>
  <c r="AW481" i="63"/>
  <c r="B482" i="63"/>
  <c r="Q482" i="63"/>
  <c r="U482" i="63"/>
  <c r="AC482" i="63" s="1"/>
  <c r="AD482" i="63" s="1"/>
  <c r="Y482" i="63"/>
  <c r="AW482" i="63"/>
  <c r="B483" i="63"/>
  <c r="Q483" i="63"/>
  <c r="U483" i="63"/>
  <c r="AC483" i="63" s="1"/>
  <c r="AD483" i="63" s="1"/>
  <c r="Y483" i="63"/>
  <c r="AW483" i="63"/>
  <c r="B484" i="63"/>
  <c r="Q484" i="63"/>
  <c r="U484" i="63"/>
  <c r="AC484" i="63" s="1"/>
  <c r="AD484" i="63" s="1"/>
  <c r="AE484" i="63" s="1"/>
  <c r="Y484" i="63"/>
  <c r="AW484" i="63"/>
  <c r="B485" i="63"/>
  <c r="Q485" i="63"/>
  <c r="U485" i="63"/>
  <c r="AC485" i="63" s="1"/>
  <c r="AD485" i="63" s="1"/>
  <c r="X485" i="63"/>
  <c r="Y485" i="63"/>
  <c r="AW485" i="63"/>
  <c r="B486" i="63"/>
  <c r="Q486" i="63"/>
  <c r="U486" i="63"/>
  <c r="AC486" i="63" s="1"/>
  <c r="AD486" i="63" s="1"/>
  <c r="AE486" i="63" s="1"/>
  <c r="Y486" i="63"/>
  <c r="AW486" i="63"/>
  <c r="B487" i="63"/>
  <c r="Q487" i="63"/>
  <c r="U487" i="63"/>
  <c r="AC487" i="63" s="1"/>
  <c r="AD487" i="63" s="1"/>
  <c r="Y487" i="63"/>
  <c r="AW487" i="63"/>
  <c r="B488" i="63"/>
  <c r="Q488" i="63"/>
  <c r="U488" i="63"/>
  <c r="AC488" i="63" s="1"/>
  <c r="AD488" i="63" s="1"/>
  <c r="Y488" i="63"/>
  <c r="AW488" i="63"/>
  <c r="B489" i="63"/>
  <c r="Q489" i="63"/>
  <c r="U489" i="63"/>
  <c r="AC489" i="63" s="1"/>
  <c r="AD489" i="63" s="1"/>
  <c r="Y489" i="63"/>
  <c r="AW489" i="63"/>
  <c r="B490" i="63"/>
  <c r="Q490" i="63"/>
  <c r="U490" i="63"/>
  <c r="AC490" i="63" s="1"/>
  <c r="AD490" i="63" s="1"/>
  <c r="Y490" i="63"/>
  <c r="AW490" i="63"/>
  <c r="B491" i="63"/>
  <c r="Q491" i="63"/>
  <c r="U491" i="63"/>
  <c r="AC491" i="63" s="1"/>
  <c r="AD491" i="63" s="1"/>
  <c r="Y491" i="63"/>
  <c r="AW491" i="63"/>
  <c r="B492" i="63"/>
  <c r="Q492" i="63"/>
  <c r="U492" i="63"/>
  <c r="AC492" i="63" s="1"/>
  <c r="AD492" i="63" s="1"/>
  <c r="Y492" i="63"/>
  <c r="AW492" i="63"/>
  <c r="B493" i="63"/>
  <c r="Q493" i="63"/>
  <c r="U493" i="63"/>
  <c r="AC493" i="63" s="1"/>
  <c r="AD493" i="63" s="1"/>
  <c r="X493" i="63"/>
  <c r="Y493" i="63"/>
  <c r="AW493" i="63"/>
  <c r="B494" i="63"/>
  <c r="Q494" i="63"/>
  <c r="U494" i="63"/>
  <c r="AC494" i="63" s="1"/>
  <c r="AD494" i="63" s="1"/>
  <c r="X494" i="63"/>
  <c r="Y494" i="63"/>
  <c r="AW494" i="63"/>
  <c r="B495" i="63"/>
  <c r="Q495" i="63"/>
  <c r="U495" i="63"/>
  <c r="AC495" i="63" s="1"/>
  <c r="AD495" i="63" s="1"/>
  <c r="X495" i="63"/>
  <c r="Y495" i="63"/>
  <c r="AW495" i="63"/>
  <c r="B496" i="63"/>
  <c r="Q496" i="63"/>
  <c r="U496" i="63"/>
  <c r="AC496" i="63" s="1"/>
  <c r="AD496" i="63" s="1"/>
  <c r="AH496" i="63" s="1"/>
  <c r="AI496" i="63" s="1"/>
  <c r="Y496" i="63"/>
  <c r="AW496" i="63"/>
  <c r="B497" i="63"/>
  <c r="Q497" i="63"/>
  <c r="U497" i="63"/>
  <c r="AC497" i="63" s="1"/>
  <c r="AD497" i="63" s="1"/>
  <c r="Y497" i="63"/>
  <c r="AW497" i="63"/>
  <c r="B498" i="63"/>
  <c r="Q498" i="63"/>
  <c r="U498" i="63"/>
  <c r="AC498" i="63" s="1"/>
  <c r="AD498" i="63" s="1"/>
  <c r="AE498" i="63" s="1"/>
  <c r="X498" i="63"/>
  <c r="Y498" i="63"/>
  <c r="AW498" i="63"/>
  <c r="B499" i="63"/>
  <c r="Q499" i="63"/>
  <c r="U499" i="63"/>
  <c r="AC499" i="63" s="1"/>
  <c r="AD499" i="63" s="1"/>
  <c r="AH499" i="63" s="1"/>
  <c r="AI499" i="63" s="1"/>
  <c r="X499" i="63"/>
  <c r="Y499" i="63"/>
  <c r="AW499" i="63"/>
  <c r="B500" i="63"/>
  <c r="Q500" i="63"/>
  <c r="U500" i="63"/>
  <c r="AC500" i="63" s="1"/>
  <c r="AD500" i="63" s="1"/>
  <c r="AE500" i="63" s="1"/>
  <c r="Y500" i="63"/>
  <c r="AW500" i="63"/>
  <c r="B501" i="63"/>
  <c r="Q501" i="63"/>
  <c r="U501" i="63"/>
  <c r="AC501" i="63" s="1"/>
  <c r="AD501" i="63" s="1"/>
  <c r="Y501" i="63"/>
  <c r="AW501" i="63"/>
  <c r="B502" i="63"/>
  <c r="Q502" i="63"/>
  <c r="U502" i="63"/>
  <c r="AC502" i="63" s="1"/>
  <c r="AD502" i="63" s="1"/>
  <c r="AH502" i="63" s="1"/>
  <c r="AI502" i="63" s="1"/>
  <c r="Y502" i="63"/>
  <c r="AW502" i="63"/>
  <c r="B503" i="63"/>
  <c r="Q503" i="63"/>
  <c r="U503" i="63"/>
  <c r="AC503" i="63" s="1"/>
  <c r="AD503" i="63" s="1"/>
  <c r="AE503" i="63" s="1"/>
  <c r="Y503" i="63"/>
  <c r="AW503" i="63"/>
  <c r="B504" i="63"/>
  <c r="Q504" i="63"/>
  <c r="U504" i="63"/>
  <c r="AC504" i="63" s="1"/>
  <c r="AD504" i="63" s="1"/>
  <c r="X504" i="63"/>
  <c r="Y504" i="63"/>
  <c r="AW504" i="63"/>
  <c r="B505" i="63"/>
  <c r="Q505" i="63"/>
  <c r="U505" i="63"/>
  <c r="AC505" i="63" s="1"/>
  <c r="AD505" i="63" s="1"/>
  <c r="AH505" i="63" s="1"/>
  <c r="AI505" i="63" s="1"/>
  <c r="Y505" i="63"/>
  <c r="AW505" i="63"/>
  <c r="B506" i="63"/>
  <c r="Q506" i="63"/>
  <c r="U506" i="63"/>
  <c r="AC506" i="63" s="1"/>
  <c r="AD506" i="63" s="1"/>
  <c r="X506" i="63"/>
  <c r="Y506" i="63"/>
  <c r="AW506" i="63"/>
  <c r="B507" i="63"/>
  <c r="Q507" i="63"/>
  <c r="U507" i="63"/>
  <c r="AC507" i="63" s="1"/>
  <c r="AD507" i="63" s="1"/>
  <c r="Y507" i="63"/>
  <c r="AW507" i="63"/>
  <c r="B508" i="63"/>
  <c r="Q508" i="63"/>
  <c r="U508" i="63"/>
  <c r="AC508" i="63" s="1"/>
  <c r="AD508" i="63" s="1"/>
  <c r="Y508" i="63"/>
  <c r="AW508" i="63"/>
  <c r="B509" i="63"/>
  <c r="Q509" i="63"/>
  <c r="U509" i="63"/>
  <c r="AC509" i="63" s="1"/>
  <c r="AD509" i="63" s="1"/>
  <c r="Y509" i="63"/>
  <c r="AW509" i="63"/>
  <c r="B510" i="63"/>
  <c r="Q510" i="63"/>
  <c r="U510" i="63"/>
  <c r="AC510" i="63" s="1"/>
  <c r="AD510" i="63" s="1"/>
  <c r="X510" i="63"/>
  <c r="Y510" i="63"/>
  <c r="AW510" i="63"/>
  <c r="B511" i="63"/>
  <c r="Q511" i="63"/>
  <c r="U511" i="63"/>
  <c r="AC511" i="63" s="1"/>
  <c r="AD511" i="63" s="1"/>
  <c r="X511" i="63"/>
  <c r="Y511" i="63"/>
  <c r="AW511" i="63"/>
  <c r="B512" i="63"/>
  <c r="Q512" i="63"/>
  <c r="U512" i="63"/>
  <c r="AH512" i="63" s="1"/>
  <c r="Y512" i="63"/>
  <c r="Z512" i="63"/>
  <c r="AE512" i="63"/>
  <c r="AW512" i="63"/>
  <c r="B513" i="63"/>
  <c r="Q513" i="63"/>
  <c r="U513" i="63"/>
  <c r="AC513" i="63" s="1"/>
  <c r="AD513" i="63" s="1"/>
  <c r="AH513" i="63" s="1"/>
  <c r="AI513" i="63" s="1"/>
  <c r="X513" i="63"/>
  <c r="Y513" i="63"/>
  <c r="AW513" i="63"/>
  <c r="B514" i="63"/>
  <c r="Q514" i="63"/>
  <c r="U514" i="63"/>
  <c r="AH514" i="63" s="1"/>
  <c r="AI514" i="63" s="1"/>
  <c r="Y514" i="63"/>
  <c r="Z514" i="63"/>
  <c r="AE514" i="63"/>
  <c r="AW514" i="63"/>
  <c r="B515" i="63"/>
  <c r="Q515" i="63"/>
  <c r="U515" i="63"/>
  <c r="AC515" i="63" s="1"/>
  <c r="AD515" i="63" s="1"/>
  <c r="Z515" i="63" s="1"/>
  <c r="Y515" i="63"/>
  <c r="AW515" i="63"/>
  <c r="B516" i="63"/>
  <c r="Q516" i="63"/>
  <c r="U516" i="63"/>
  <c r="AC516" i="63" s="1"/>
  <c r="AD516" i="63" s="1"/>
  <c r="Y516" i="63"/>
  <c r="AW516" i="63"/>
  <c r="B517" i="63"/>
  <c r="Q517" i="63"/>
  <c r="U517" i="63"/>
  <c r="AC517" i="63" s="1"/>
  <c r="AD517" i="63" s="1"/>
  <c r="AE517" i="63" s="1"/>
  <c r="X517" i="63"/>
  <c r="Y517" i="63"/>
  <c r="AW517" i="63"/>
  <c r="B518" i="63"/>
  <c r="Q518" i="63"/>
  <c r="U518" i="63"/>
  <c r="AC518" i="63" s="1"/>
  <c r="AD518" i="63" s="1"/>
  <c r="Z518" i="63" s="1"/>
  <c r="Y518" i="63"/>
  <c r="AW518" i="63"/>
  <c r="B519" i="63"/>
  <c r="Q519" i="63"/>
  <c r="U519" i="63"/>
  <c r="AH519" i="63" s="1"/>
  <c r="Y519" i="63"/>
  <c r="Z519" i="63"/>
  <c r="AE519" i="63"/>
  <c r="AW519" i="63"/>
  <c r="B520" i="63"/>
  <c r="Q520" i="63"/>
  <c r="AH520" i="63"/>
  <c r="AI520" i="63" s="1"/>
  <c r="Y520" i="63"/>
  <c r="Z520" i="63"/>
  <c r="AE520" i="63"/>
  <c r="AW520" i="63"/>
  <c r="B521" i="63"/>
  <c r="Q521" i="63"/>
  <c r="U521" i="63"/>
  <c r="AC521" i="63" s="1"/>
  <c r="AD521" i="63" s="1"/>
  <c r="Z521" i="63" s="1"/>
  <c r="Y521" i="63"/>
  <c r="AW521" i="63"/>
  <c r="B522" i="63"/>
  <c r="Q522" i="63"/>
  <c r="U522" i="63"/>
  <c r="AC522" i="63" s="1"/>
  <c r="AD522" i="63" s="1"/>
  <c r="Y522" i="63"/>
  <c r="AW522" i="63"/>
  <c r="B523" i="63"/>
  <c r="Q523" i="63"/>
  <c r="U523" i="63"/>
  <c r="AH523" i="63" s="1"/>
  <c r="AI523" i="63" s="1"/>
  <c r="Y523" i="63"/>
  <c r="Z523" i="63"/>
  <c r="AE523" i="63"/>
  <c r="AW523" i="63"/>
  <c r="B524" i="63"/>
  <c r="Q524" i="63"/>
  <c r="U524" i="63"/>
  <c r="AH524" i="63" s="1"/>
  <c r="AI524" i="63" s="1"/>
  <c r="Y524" i="63"/>
  <c r="Z524" i="63"/>
  <c r="AE524" i="63"/>
  <c r="AW524" i="63"/>
  <c r="B525" i="63"/>
  <c r="Q525" i="63"/>
  <c r="U525" i="63"/>
  <c r="AH525" i="63" s="1"/>
  <c r="AI525" i="63" s="1"/>
  <c r="Y525" i="63"/>
  <c r="Z525" i="63"/>
  <c r="AE525" i="63"/>
  <c r="AW525" i="63"/>
  <c r="B526" i="63"/>
  <c r="Q526" i="63"/>
  <c r="U526" i="63"/>
  <c r="AH526" i="63" s="1"/>
  <c r="AI526" i="63" s="1"/>
  <c r="Y526" i="63"/>
  <c r="Z526" i="63"/>
  <c r="AE526" i="63"/>
  <c r="AW526" i="63"/>
  <c r="B527" i="63"/>
  <c r="Q527" i="63"/>
  <c r="U527" i="63"/>
  <c r="AH527" i="63" s="1"/>
  <c r="AI527" i="63" s="1"/>
  <c r="Y527" i="63"/>
  <c r="Z527" i="63"/>
  <c r="AE527" i="63"/>
  <c r="AW527" i="63"/>
  <c r="B528" i="63"/>
  <c r="Q528" i="63"/>
  <c r="U528" i="63"/>
  <c r="AC528" i="63" s="1"/>
  <c r="AD528" i="63" s="1"/>
  <c r="Y528" i="63"/>
  <c r="AW528" i="63"/>
  <c r="B529" i="63"/>
  <c r="Q529" i="63"/>
  <c r="U529" i="63"/>
  <c r="AC529" i="63" s="1"/>
  <c r="AD529" i="63" s="1"/>
  <c r="X529" i="63"/>
  <c r="Y529" i="63"/>
  <c r="AW529" i="63"/>
  <c r="B530" i="63"/>
  <c r="Q530" i="63"/>
  <c r="U530" i="63"/>
  <c r="AC530" i="63" s="1"/>
  <c r="AD530" i="63" s="1"/>
  <c r="Z530" i="63" s="1"/>
  <c r="Y530" i="63"/>
  <c r="AW530" i="63"/>
  <c r="B531" i="63"/>
  <c r="Q531" i="63"/>
  <c r="U531" i="63"/>
  <c r="AC531" i="63" s="1"/>
  <c r="AD531" i="63" s="1"/>
  <c r="Y531" i="63"/>
  <c r="AW531" i="63"/>
  <c r="B532" i="63"/>
  <c r="Q532" i="63"/>
  <c r="U532" i="63"/>
  <c r="AC532" i="63" s="1"/>
  <c r="AD532" i="63" s="1"/>
  <c r="Y532" i="63"/>
  <c r="AW532" i="63"/>
  <c r="B533" i="63"/>
  <c r="Q533" i="63"/>
  <c r="Y533" i="63"/>
  <c r="AC533" i="63"/>
  <c r="AD533" i="63" s="1"/>
  <c r="AW533" i="63"/>
  <c r="B534" i="63"/>
  <c r="Q534" i="63"/>
  <c r="U534" i="63"/>
  <c r="AC534" i="63" s="1"/>
  <c r="AD534" i="63" s="1"/>
  <c r="Y534" i="63"/>
  <c r="AW534" i="63"/>
  <c r="B535" i="63"/>
  <c r="Q535" i="63"/>
  <c r="U535" i="63"/>
  <c r="AC535" i="63" s="1"/>
  <c r="AD535" i="63" s="1"/>
  <c r="AE535" i="63" s="1"/>
  <c r="Y535" i="63"/>
  <c r="AW535" i="63"/>
  <c r="B536" i="63"/>
  <c r="Q536" i="63"/>
  <c r="U536" i="63"/>
  <c r="AC536" i="63" s="1"/>
  <c r="AD536" i="63" s="1"/>
  <c r="Y536" i="63"/>
  <c r="AW536" i="63"/>
  <c r="B537" i="63"/>
  <c r="Q537" i="63"/>
  <c r="U537" i="63"/>
  <c r="AC537" i="63" s="1"/>
  <c r="AD537" i="63" s="1"/>
  <c r="Y537" i="63"/>
  <c r="AW537" i="63"/>
  <c r="B538" i="63"/>
  <c r="Q538" i="63"/>
  <c r="U538" i="63"/>
  <c r="AC538" i="63" s="1"/>
  <c r="AD538" i="63" s="1"/>
  <c r="Y538" i="63"/>
  <c r="AW538" i="63"/>
  <c r="B539" i="63"/>
  <c r="Q539" i="63"/>
  <c r="U539" i="63"/>
  <c r="AC539" i="63" s="1"/>
  <c r="AD539" i="63" s="1"/>
  <c r="Z539" i="63" s="1"/>
  <c r="Y539" i="63"/>
  <c r="AW539" i="63"/>
  <c r="B540" i="63"/>
  <c r="Q540" i="63"/>
  <c r="U540" i="63"/>
  <c r="AC540" i="63" s="1"/>
  <c r="AD540" i="63" s="1"/>
  <c r="AE540" i="63" s="1"/>
  <c r="Y540" i="63"/>
  <c r="AW540" i="63"/>
  <c r="B541" i="63"/>
  <c r="Q541" i="63"/>
  <c r="U541" i="63"/>
  <c r="AC541" i="63" s="1"/>
  <c r="AD541" i="63" s="1"/>
  <c r="AH541" i="63" s="1"/>
  <c r="AI541" i="63" s="1"/>
  <c r="X541" i="63"/>
  <c r="Y541" i="63"/>
  <c r="AW541" i="63"/>
  <c r="B542" i="63"/>
  <c r="Q542" i="63"/>
  <c r="U542" i="63"/>
  <c r="AC542" i="63" s="1"/>
  <c r="AD542" i="63" s="1"/>
  <c r="Y542" i="63"/>
  <c r="AW542" i="63"/>
  <c r="B543" i="63"/>
  <c r="Q543" i="63"/>
  <c r="U543" i="63"/>
  <c r="AC543" i="63" s="1"/>
  <c r="AD543" i="63" s="1"/>
  <c r="X543" i="63"/>
  <c r="Y543" i="63"/>
  <c r="AW543" i="63"/>
  <c r="B544" i="63"/>
  <c r="Q544" i="63"/>
  <c r="U544" i="63"/>
  <c r="AC544" i="63" s="1"/>
  <c r="AD544" i="63" s="1"/>
  <c r="Y544" i="63"/>
  <c r="AW544" i="63"/>
  <c r="B545" i="63"/>
  <c r="Q545" i="63"/>
  <c r="U545" i="63"/>
  <c r="AC545" i="63" s="1"/>
  <c r="AD545" i="63" s="1"/>
  <c r="Y545" i="63"/>
  <c r="AU545" i="63"/>
  <c r="AW545" i="63"/>
  <c r="B546" i="63"/>
  <c r="Q546" i="63"/>
  <c r="U546" i="63"/>
  <c r="AC546" i="63" s="1"/>
  <c r="AD546" i="63" s="1"/>
  <c r="X546" i="63"/>
  <c r="Y546" i="63"/>
  <c r="AW546" i="63"/>
  <c r="B547" i="63"/>
  <c r="AX547" i="63" s="1"/>
  <c r="Q547" i="63"/>
  <c r="U547" i="63"/>
  <c r="AC547" i="63" s="1"/>
  <c r="AD547" i="63" s="1"/>
  <c r="X547" i="63"/>
  <c r="Y547" i="63"/>
  <c r="AW547" i="63"/>
  <c r="B548" i="63"/>
  <c r="Q548" i="63"/>
  <c r="U548" i="63"/>
  <c r="AC548" i="63" s="1"/>
  <c r="AD548" i="63" s="1"/>
  <c r="X548" i="63"/>
  <c r="Y548" i="63"/>
  <c r="AW548" i="63"/>
  <c r="B549" i="63"/>
  <c r="Q549" i="63"/>
  <c r="U549" i="63"/>
  <c r="AC549" i="63" s="1"/>
  <c r="AD549" i="63" s="1"/>
  <c r="X549" i="63"/>
  <c r="Y549" i="63"/>
  <c r="AW549" i="63"/>
  <c r="B550" i="63"/>
  <c r="Q550" i="63"/>
  <c r="U550" i="63"/>
  <c r="AC550" i="63" s="1"/>
  <c r="AD550" i="63" s="1"/>
  <c r="X550" i="63"/>
  <c r="Y550" i="63"/>
  <c r="AW550" i="63"/>
  <c r="B551" i="63"/>
  <c r="Q551" i="63"/>
  <c r="U551" i="63"/>
  <c r="AC551" i="63" s="1"/>
  <c r="AD551" i="63" s="1"/>
  <c r="AH551" i="63" s="1"/>
  <c r="AI551" i="63" s="1"/>
  <c r="X551" i="63"/>
  <c r="Y551" i="63"/>
  <c r="AW551" i="63"/>
  <c r="B552" i="63"/>
  <c r="Q552" i="63"/>
  <c r="U552" i="63"/>
  <c r="AC552" i="63" s="1"/>
  <c r="AD552" i="63" s="1"/>
  <c r="X552" i="63"/>
  <c r="Y552" i="63"/>
  <c r="AW552" i="63"/>
  <c r="B553" i="63"/>
  <c r="Q553" i="63"/>
  <c r="U553" i="63"/>
  <c r="AC553" i="63" s="1"/>
  <c r="AD553" i="63" s="1"/>
  <c r="AH553" i="63" s="1"/>
  <c r="AI553" i="63" s="1"/>
  <c r="X553" i="63"/>
  <c r="Y553" i="63"/>
  <c r="AW553" i="63"/>
  <c r="B554" i="63"/>
  <c r="Q554" i="63"/>
  <c r="U554" i="63"/>
  <c r="AC554" i="63" s="1"/>
  <c r="AD554" i="63" s="1"/>
  <c r="X554" i="63"/>
  <c r="Y554" i="63"/>
  <c r="AW554" i="63"/>
  <c r="B555" i="63"/>
  <c r="Q555" i="63"/>
  <c r="U555" i="63"/>
  <c r="AC555" i="63" s="1"/>
  <c r="AD555" i="63" s="1"/>
  <c r="AH555" i="63" s="1"/>
  <c r="AI555" i="63" s="1"/>
  <c r="X555" i="63"/>
  <c r="Y555" i="63"/>
  <c r="AW555" i="63"/>
  <c r="B556" i="63"/>
  <c r="Q556" i="63"/>
  <c r="U556" i="63"/>
  <c r="AC556" i="63" s="1"/>
  <c r="AD556" i="63" s="1"/>
  <c r="X556" i="63"/>
  <c r="Y556" i="63"/>
  <c r="AW556" i="63"/>
  <c r="B557" i="63"/>
  <c r="Q557" i="63"/>
  <c r="U557" i="63"/>
  <c r="AC557" i="63" s="1"/>
  <c r="AD557" i="63" s="1"/>
  <c r="X557" i="63"/>
  <c r="Y557" i="63"/>
  <c r="AW557" i="63"/>
  <c r="B558" i="63"/>
  <c r="Q558" i="63"/>
  <c r="U558" i="63"/>
  <c r="AC558" i="63" s="1"/>
  <c r="AD558" i="63" s="1"/>
  <c r="Z558" i="63" s="1"/>
  <c r="X558" i="63"/>
  <c r="Y558" i="63"/>
  <c r="AW558" i="63"/>
  <c r="B559" i="63"/>
  <c r="Q559" i="63"/>
  <c r="U559" i="63"/>
  <c r="AC559" i="63" s="1"/>
  <c r="AD559" i="63" s="1"/>
  <c r="X559" i="63"/>
  <c r="Y559" i="63"/>
  <c r="AW559" i="63"/>
  <c r="B560" i="63"/>
  <c r="Q560" i="63"/>
  <c r="U560" i="63"/>
  <c r="AC560" i="63" s="1"/>
  <c r="AD560" i="63" s="1"/>
  <c r="X560" i="63"/>
  <c r="Y560" i="63"/>
  <c r="AW560" i="63"/>
  <c r="B561" i="63"/>
  <c r="Q561" i="63"/>
  <c r="U561" i="63"/>
  <c r="AC561" i="63" s="1"/>
  <c r="AD561" i="63" s="1"/>
  <c r="AH561" i="63" s="1"/>
  <c r="AI561" i="63" s="1"/>
  <c r="X561" i="63"/>
  <c r="Y561" i="63"/>
  <c r="AW561" i="63"/>
  <c r="B562" i="63"/>
  <c r="Q562" i="63"/>
  <c r="U562" i="63"/>
  <c r="AC562" i="63" s="1"/>
  <c r="AD562" i="63" s="1"/>
  <c r="X562" i="63"/>
  <c r="Y562" i="63"/>
  <c r="AW562" i="63"/>
  <c r="B563" i="63"/>
  <c r="Q563" i="63"/>
  <c r="U563" i="63"/>
  <c r="AC563" i="63" s="1"/>
  <c r="AD563" i="63" s="1"/>
  <c r="X563" i="63"/>
  <c r="Y563" i="63"/>
  <c r="AW563" i="63"/>
  <c r="B564" i="63"/>
  <c r="AY564" i="63" s="1"/>
  <c r="Q564" i="63"/>
  <c r="U564" i="63"/>
  <c r="AC564" i="63" s="1"/>
  <c r="AD564" i="63" s="1"/>
  <c r="AE564" i="63" s="1"/>
  <c r="X564" i="63"/>
  <c r="Y564" i="63"/>
  <c r="AW564" i="63"/>
  <c r="B565" i="63"/>
  <c r="Q565" i="63"/>
  <c r="U565" i="63"/>
  <c r="AC565" i="63" s="1"/>
  <c r="AD565" i="63" s="1"/>
  <c r="X565" i="63"/>
  <c r="Y565" i="63"/>
  <c r="AW565" i="63"/>
  <c r="B566" i="63"/>
  <c r="Q566" i="63"/>
  <c r="U566" i="63"/>
  <c r="AC566" i="63" s="1"/>
  <c r="AD566" i="63" s="1"/>
  <c r="X566" i="63"/>
  <c r="Y566" i="63"/>
  <c r="AW566" i="63"/>
  <c r="B567" i="63"/>
  <c r="Q567" i="63"/>
  <c r="U567" i="63"/>
  <c r="AC567" i="63" s="1"/>
  <c r="AD567" i="63" s="1"/>
  <c r="X567" i="63"/>
  <c r="Y567" i="63"/>
  <c r="AW567" i="63"/>
  <c r="B568" i="63"/>
  <c r="AY568" i="63" s="1"/>
  <c r="Q568" i="63"/>
  <c r="U568" i="63"/>
  <c r="AC568" i="63" s="1"/>
  <c r="AD568" i="63" s="1"/>
  <c r="X568" i="63"/>
  <c r="Y568" i="63"/>
  <c r="AW568" i="63"/>
  <c r="B569" i="63"/>
  <c r="AX569" i="63" s="1"/>
  <c r="Q569" i="63"/>
  <c r="U569" i="63"/>
  <c r="AC569" i="63" s="1"/>
  <c r="AD569" i="63" s="1"/>
  <c r="X569" i="63"/>
  <c r="Y569" i="63"/>
  <c r="AW569" i="63"/>
  <c r="B570" i="63"/>
  <c r="Q570" i="63"/>
  <c r="U570" i="63"/>
  <c r="AC570" i="63" s="1"/>
  <c r="AD570" i="63" s="1"/>
  <c r="X570" i="63"/>
  <c r="Y570" i="63"/>
  <c r="AW570" i="63"/>
  <c r="B571" i="63"/>
  <c r="Q571" i="63"/>
  <c r="U571" i="63"/>
  <c r="AC571" i="63" s="1"/>
  <c r="AD571" i="63" s="1"/>
  <c r="X571" i="63"/>
  <c r="Y571" i="63"/>
  <c r="AW571" i="63"/>
  <c r="B572" i="63"/>
  <c r="Q572" i="63"/>
  <c r="U572" i="63"/>
  <c r="AC572" i="63" s="1"/>
  <c r="AD572" i="63" s="1"/>
  <c r="AE572" i="63" s="1"/>
  <c r="X572" i="63"/>
  <c r="Y572" i="63"/>
  <c r="AW572" i="63"/>
  <c r="B573" i="63"/>
  <c r="AX573" i="63" s="1"/>
  <c r="Q573" i="63"/>
  <c r="U573" i="63"/>
  <c r="AC573" i="63" s="1"/>
  <c r="AD573" i="63" s="1"/>
  <c r="AH573" i="63" s="1"/>
  <c r="AI573" i="63" s="1"/>
  <c r="X573" i="63"/>
  <c r="Y573" i="63"/>
  <c r="AW573" i="63"/>
  <c r="B574" i="63"/>
  <c r="Q574" i="63"/>
  <c r="U574" i="63"/>
  <c r="AC574" i="63" s="1"/>
  <c r="AD574" i="63" s="1"/>
  <c r="X574" i="63"/>
  <c r="Y574" i="63"/>
  <c r="AW574" i="63"/>
  <c r="B575" i="63"/>
  <c r="Q575" i="63"/>
  <c r="U575" i="63"/>
  <c r="AC575" i="63" s="1"/>
  <c r="AD575" i="63" s="1"/>
  <c r="X575" i="63"/>
  <c r="Y575" i="63"/>
  <c r="AW575" i="63"/>
  <c r="B576" i="63"/>
  <c r="Q576" i="63"/>
  <c r="U576" i="63"/>
  <c r="AC576" i="63" s="1"/>
  <c r="AD576" i="63" s="1"/>
  <c r="X576" i="63"/>
  <c r="Y576" i="63"/>
  <c r="AW576" i="63"/>
  <c r="B577" i="63"/>
  <c r="AX577" i="63" s="1"/>
  <c r="Q577" i="63"/>
  <c r="U577" i="63"/>
  <c r="AC577" i="63" s="1"/>
  <c r="AD577" i="63" s="1"/>
  <c r="X577" i="63"/>
  <c r="Y577" i="63"/>
  <c r="AW577" i="63"/>
  <c r="B578" i="63"/>
  <c r="E578" i="63"/>
  <c r="Q578" i="63"/>
  <c r="U578" i="63"/>
  <c r="AC578" i="63" s="1"/>
  <c r="AD578" i="63" s="1"/>
  <c r="X578" i="63"/>
  <c r="Y578" i="63"/>
  <c r="AW578" i="63"/>
  <c r="B579" i="63"/>
  <c r="E579" i="63"/>
  <c r="Q579" i="63"/>
  <c r="U579" i="63"/>
  <c r="AC579" i="63" s="1"/>
  <c r="AD579" i="63" s="1"/>
  <c r="AH579" i="63" s="1"/>
  <c r="AI579" i="63" s="1"/>
  <c r="X579" i="63"/>
  <c r="Y579" i="63"/>
  <c r="AW579" i="63"/>
  <c r="B580" i="63"/>
  <c r="E580" i="63"/>
  <c r="Q580" i="63"/>
  <c r="U580" i="63"/>
  <c r="AC580" i="63" s="1"/>
  <c r="AD580" i="63" s="1"/>
  <c r="X580" i="63"/>
  <c r="Y580" i="63"/>
  <c r="AW580" i="63"/>
  <c r="B581" i="63"/>
  <c r="E581" i="63"/>
  <c r="Q581" i="63"/>
  <c r="U581" i="63"/>
  <c r="AC581" i="63" s="1"/>
  <c r="AD581" i="63" s="1"/>
  <c r="X581" i="63"/>
  <c r="Y581" i="63"/>
  <c r="AW581" i="63"/>
  <c r="B582" i="63"/>
  <c r="Q582" i="63"/>
  <c r="U582" i="63"/>
  <c r="AC582" i="63" s="1"/>
  <c r="AD582" i="63" s="1"/>
  <c r="X582" i="63"/>
  <c r="Y582" i="63"/>
  <c r="AW582" i="63"/>
  <c r="B583" i="63"/>
  <c r="Q583" i="63"/>
  <c r="U583" i="63"/>
  <c r="AC583" i="63" s="1"/>
  <c r="AD583" i="63" s="1"/>
  <c r="X583" i="63"/>
  <c r="Y583" i="63"/>
  <c r="AW583" i="63"/>
  <c r="B584" i="63"/>
  <c r="AY584" i="63" s="1"/>
  <c r="Q584" i="63"/>
  <c r="U584" i="63"/>
  <c r="AC584" i="63" s="1"/>
  <c r="AD584" i="63" s="1"/>
  <c r="AE584" i="63" s="1"/>
  <c r="X584" i="63"/>
  <c r="Y584" i="63"/>
  <c r="AW584" i="63"/>
  <c r="B585" i="63"/>
  <c r="Q585" i="63"/>
  <c r="U585" i="63"/>
  <c r="AC585" i="63" s="1"/>
  <c r="AD585" i="63" s="1"/>
  <c r="X585" i="63"/>
  <c r="Y585" i="63"/>
  <c r="AW585" i="63"/>
  <c r="B586" i="63"/>
  <c r="Q586" i="63"/>
  <c r="U586" i="63"/>
  <c r="AC586" i="63" s="1"/>
  <c r="AD586" i="63" s="1"/>
  <c r="X586" i="63"/>
  <c r="Y586" i="63"/>
  <c r="AW586" i="63"/>
  <c r="B587" i="63"/>
  <c r="Q587" i="63"/>
  <c r="U587" i="63"/>
  <c r="AC587" i="63" s="1"/>
  <c r="AD587" i="63" s="1"/>
  <c r="X587" i="63"/>
  <c r="Y587" i="63"/>
  <c r="AW587" i="63"/>
  <c r="B588" i="63"/>
  <c r="Q588" i="63"/>
  <c r="U588" i="63"/>
  <c r="AC588" i="63" s="1"/>
  <c r="AD588" i="63" s="1"/>
  <c r="X588" i="63"/>
  <c r="Y588" i="63"/>
  <c r="AA588" i="63" s="1"/>
  <c r="AW588" i="63"/>
  <c r="B589" i="63"/>
  <c r="Q589" i="63"/>
  <c r="U589" i="63"/>
  <c r="AC589" i="63" s="1"/>
  <c r="AD589" i="63" s="1"/>
  <c r="AH589" i="63" s="1"/>
  <c r="AI589" i="63" s="1"/>
  <c r="X589" i="63"/>
  <c r="Y589" i="63"/>
  <c r="AW589" i="63"/>
  <c r="B590" i="63"/>
  <c r="Q590" i="63"/>
  <c r="U590" i="63"/>
  <c r="AC590" i="63" s="1"/>
  <c r="AD590" i="63" s="1"/>
  <c r="X590" i="63"/>
  <c r="Y590" i="63"/>
  <c r="AW590" i="63"/>
  <c r="B591" i="63"/>
  <c r="AY591" i="63" s="1"/>
  <c r="Q591" i="63"/>
  <c r="U591" i="63"/>
  <c r="AC591" i="63" s="1"/>
  <c r="AD591" i="63" s="1"/>
  <c r="AH591" i="63" s="1"/>
  <c r="AI591" i="63" s="1"/>
  <c r="X591" i="63"/>
  <c r="Y591" i="63"/>
  <c r="AW591" i="63"/>
  <c r="B592" i="63"/>
  <c r="Q592" i="63"/>
  <c r="U592" i="63"/>
  <c r="AC592" i="63" s="1"/>
  <c r="AD592" i="63" s="1"/>
  <c r="Z592" i="63" s="1"/>
  <c r="X592" i="63"/>
  <c r="Y592" i="63"/>
  <c r="AW592" i="63"/>
  <c r="B593" i="63"/>
  <c r="Q593" i="63"/>
  <c r="U593" i="63"/>
  <c r="AC593" i="63" s="1"/>
  <c r="AD593" i="63" s="1"/>
  <c r="AH593" i="63" s="1"/>
  <c r="AI593" i="63" s="1"/>
  <c r="X593" i="63"/>
  <c r="Y593" i="63"/>
  <c r="AW593" i="63"/>
  <c r="B594" i="63"/>
  <c r="Q594" i="63"/>
  <c r="U594" i="63"/>
  <c r="AC594" i="63" s="1"/>
  <c r="AD594" i="63" s="1"/>
  <c r="AE594" i="63" s="1"/>
  <c r="X594" i="63"/>
  <c r="Y594" i="63"/>
  <c r="AW594" i="63"/>
  <c r="B595" i="63"/>
  <c r="Q595" i="63"/>
  <c r="U595" i="63"/>
  <c r="AC595" i="63" s="1"/>
  <c r="AD595" i="63" s="1"/>
  <c r="AH595" i="63" s="1"/>
  <c r="AI595" i="63" s="1"/>
  <c r="X595" i="63"/>
  <c r="Y595" i="63"/>
  <c r="AW595" i="63"/>
  <c r="B596" i="63"/>
  <c r="Q596" i="63"/>
  <c r="U596" i="63"/>
  <c r="AC596" i="63" s="1"/>
  <c r="AD596" i="63" s="1"/>
  <c r="X596" i="63"/>
  <c r="Y596" i="63"/>
  <c r="AW596" i="63"/>
  <c r="B597" i="63"/>
  <c r="Q597" i="63"/>
  <c r="U597" i="63"/>
  <c r="AC597" i="63" s="1"/>
  <c r="AD597" i="63" s="1"/>
  <c r="X597" i="63"/>
  <c r="Y597" i="63"/>
  <c r="AW597" i="63"/>
  <c r="B598" i="63"/>
  <c r="Q598" i="63"/>
  <c r="U598" i="63"/>
  <c r="AC598" i="63" s="1"/>
  <c r="AD598" i="63" s="1"/>
  <c r="X598" i="63"/>
  <c r="Y598" i="63"/>
  <c r="AW598" i="63"/>
  <c r="B599" i="63"/>
  <c r="AX599" i="63" s="1"/>
  <c r="Q599" i="63"/>
  <c r="U599" i="63"/>
  <c r="AC599" i="63" s="1"/>
  <c r="AD599" i="63" s="1"/>
  <c r="AH599" i="63" s="1"/>
  <c r="AI599" i="63" s="1"/>
  <c r="X599" i="63"/>
  <c r="Y599" i="63"/>
  <c r="AW599" i="63"/>
  <c r="B600" i="63"/>
  <c r="Q600" i="63"/>
  <c r="U600" i="63"/>
  <c r="AC600" i="63" s="1"/>
  <c r="AD600" i="63" s="1"/>
  <c r="X600" i="63"/>
  <c r="Y600" i="63"/>
  <c r="AW600" i="63"/>
  <c r="B601" i="63"/>
  <c r="Q601" i="63"/>
  <c r="U601" i="63"/>
  <c r="AC601" i="63" s="1"/>
  <c r="AD601" i="63" s="1"/>
  <c r="X601" i="63"/>
  <c r="Y601" i="63"/>
  <c r="AW601" i="63"/>
  <c r="B602" i="63"/>
  <c r="Q602" i="63"/>
  <c r="U602" i="63"/>
  <c r="AC602" i="63" s="1"/>
  <c r="AD602" i="63" s="1"/>
  <c r="AE602" i="63" s="1"/>
  <c r="X602" i="63"/>
  <c r="Y602" i="63"/>
  <c r="AW602" i="63"/>
  <c r="B603" i="63"/>
  <c r="Q603" i="63"/>
  <c r="U603" i="63"/>
  <c r="AC603" i="63" s="1"/>
  <c r="AD603" i="63" s="1"/>
  <c r="AH603" i="63" s="1"/>
  <c r="AI603" i="63" s="1"/>
  <c r="X603" i="63"/>
  <c r="Y603" i="63"/>
  <c r="AW603" i="63"/>
  <c r="B604" i="63"/>
  <c r="Q604" i="63"/>
  <c r="U604" i="63"/>
  <c r="AC604" i="63" s="1"/>
  <c r="AD604" i="63" s="1"/>
  <c r="X604" i="63"/>
  <c r="Y604" i="63"/>
  <c r="AW604" i="63"/>
  <c r="B605" i="63"/>
  <c r="Q605" i="63"/>
  <c r="U605" i="63"/>
  <c r="AC605" i="63" s="1"/>
  <c r="AD605" i="63" s="1"/>
  <c r="X605" i="63"/>
  <c r="Y605" i="63"/>
  <c r="AW605" i="63"/>
  <c r="B606" i="63"/>
  <c r="Q606" i="63"/>
  <c r="U606" i="63"/>
  <c r="AC606" i="63" s="1"/>
  <c r="AD606" i="63" s="1"/>
  <c r="X606" i="63"/>
  <c r="Y606" i="63"/>
  <c r="AW606" i="63"/>
  <c r="B607" i="63"/>
  <c r="Q607" i="63"/>
  <c r="U607" i="63"/>
  <c r="AC607" i="63" s="1"/>
  <c r="AD607" i="63" s="1"/>
  <c r="X607" i="63"/>
  <c r="Y607" i="63"/>
  <c r="AW607" i="63"/>
  <c r="B608" i="63"/>
  <c r="AX608" i="63" s="1"/>
  <c r="Q608" i="63"/>
  <c r="U608" i="63"/>
  <c r="AC608" i="63" s="1"/>
  <c r="AD608" i="63" s="1"/>
  <c r="X608" i="63"/>
  <c r="Y608" i="63"/>
  <c r="AW608" i="63"/>
  <c r="B609" i="63"/>
  <c r="Q609" i="63"/>
  <c r="U609" i="63"/>
  <c r="AC609" i="63" s="1"/>
  <c r="AD609" i="63" s="1"/>
  <c r="X609" i="63"/>
  <c r="Y609" i="63"/>
  <c r="AW609" i="63"/>
  <c r="B610" i="63"/>
  <c r="Q610" i="63"/>
  <c r="U610" i="63"/>
  <c r="AC610" i="63" s="1"/>
  <c r="AD610" i="63" s="1"/>
  <c r="X610" i="63"/>
  <c r="Y610" i="63"/>
  <c r="AW610" i="63"/>
  <c r="B611" i="63"/>
  <c r="Q611" i="63"/>
  <c r="U611" i="63"/>
  <c r="AC611" i="63" s="1"/>
  <c r="AD611" i="63" s="1"/>
  <c r="X611" i="63"/>
  <c r="Y611" i="63"/>
  <c r="AW611" i="63"/>
  <c r="B612" i="63"/>
  <c r="Q612" i="63"/>
  <c r="U612" i="63"/>
  <c r="AC612" i="63" s="1"/>
  <c r="AD612" i="63" s="1"/>
  <c r="X612" i="63"/>
  <c r="Y612" i="63"/>
  <c r="AW612" i="63"/>
  <c r="B613" i="63"/>
  <c r="Q613" i="63"/>
  <c r="U613" i="63"/>
  <c r="AC613" i="63" s="1"/>
  <c r="AD613" i="63" s="1"/>
  <c r="X613" i="63"/>
  <c r="Y613" i="63"/>
  <c r="AW613" i="63"/>
  <c r="B614" i="63"/>
  <c r="Q614" i="63"/>
  <c r="U614" i="63"/>
  <c r="AC614" i="63" s="1"/>
  <c r="AD614" i="63" s="1"/>
  <c r="AE614" i="63" s="1"/>
  <c r="X614" i="63"/>
  <c r="Y614" i="63"/>
  <c r="AW614" i="63"/>
  <c r="B615" i="63"/>
  <c r="Q615" i="63"/>
  <c r="U615" i="63"/>
  <c r="AC615" i="63" s="1"/>
  <c r="AD615" i="63" s="1"/>
  <c r="Z615" i="63" s="1"/>
  <c r="X615" i="63"/>
  <c r="Y615" i="63"/>
  <c r="AW615" i="63"/>
  <c r="B616" i="63"/>
  <c r="Q616" i="63"/>
  <c r="U616" i="63"/>
  <c r="AC616" i="63" s="1"/>
  <c r="AD616" i="63" s="1"/>
  <c r="X616" i="63"/>
  <c r="Y616" i="63"/>
  <c r="AW616" i="63"/>
  <c r="B617" i="63"/>
  <c r="Q617" i="63"/>
  <c r="U617" i="63"/>
  <c r="AC617" i="63" s="1"/>
  <c r="AD617" i="63" s="1"/>
  <c r="AH617" i="63" s="1"/>
  <c r="AI617" i="63" s="1"/>
  <c r="X617" i="63"/>
  <c r="Y617" i="63"/>
  <c r="AW617" i="63"/>
  <c r="B618" i="63"/>
  <c r="Q618" i="63"/>
  <c r="U618" i="63"/>
  <c r="AC618" i="63" s="1"/>
  <c r="AD618" i="63" s="1"/>
  <c r="AE618" i="63" s="1"/>
  <c r="X618" i="63"/>
  <c r="Y618" i="63"/>
  <c r="AW618" i="63"/>
  <c r="B619" i="63"/>
  <c r="Q619" i="63"/>
  <c r="U619" i="63"/>
  <c r="AC619" i="63" s="1"/>
  <c r="AD619" i="63" s="1"/>
  <c r="X619" i="63"/>
  <c r="Y619" i="63"/>
  <c r="AW619" i="63"/>
  <c r="B620" i="63"/>
  <c r="Q620" i="63"/>
  <c r="U620" i="63"/>
  <c r="AC620" i="63" s="1"/>
  <c r="AD620" i="63" s="1"/>
  <c r="X620" i="63"/>
  <c r="Y620" i="63"/>
  <c r="AW620" i="63"/>
  <c r="B621" i="63"/>
  <c r="Q621" i="63"/>
  <c r="U621" i="63"/>
  <c r="AC621" i="63" s="1"/>
  <c r="AD621" i="63" s="1"/>
  <c r="X621" i="63"/>
  <c r="Y621" i="63"/>
  <c r="AW621" i="63"/>
  <c r="B622" i="63"/>
  <c r="Q622" i="63"/>
  <c r="U622" i="63"/>
  <c r="AC622" i="63" s="1"/>
  <c r="AD622" i="63" s="1"/>
  <c r="X622" i="63"/>
  <c r="Y622" i="63"/>
  <c r="AW622" i="63"/>
  <c r="B623" i="63"/>
  <c r="Q623" i="63"/>
  <c r="U623" i="63"/>
  <c r="AC623" i="63" s="1"/>
  <c r="AD623" i="63" s="1"/>
  <c r="X623" i="63"/>
  <c r="Y623" i="63"/>
  <c r="AW623" i="63"/>
  <c r="B624" i="63"/>
  <c r="Q624" i="63"/>
  <c r="U624" i="63"/>
  <c r="AC624" i="63" s="1"/>
  <c r="AD624" i="63" s="1"/>
  <c r="X624" i="63"/>
  <c r="Y624" i="63"/>
  <c r="AW624" i="63"/>
  <c r="B625" i="63"/>
  <c r="Q625" i="63"/>
  <c r="U625" i="63"/>
  <c r="AC625" i="63" s="1"/>
  <c r="AD625" i="63" s="1"/>
  <c r="X625" i="63"/>
  <c r="Y625" i="63"/>
  <c r="AW625" i="63"/>
  <c r="B626" i="63"/>
  <c r="Q626" i="63"/>
  <c r="U626" i="63"/>
  <c r="AC626" i="63" s="1"/>
  <c r="AD626" i="63" s="1"/>
  <c r="AE626" i="63" s="1"/>
  <c r="X626" i="63"/>
  <c r="Y626" i="63"/>
  <c r="AW626" i="63"/>
  <c r="B627" i="63"/>
  <c r="Q627" i="63"/>
  <c r="U627" i="63"/>
  <c r="AC627" i="63" s="1"/>
  <c r="AD627" i="63" s="1"/>
  <c r="AE627" i="63" s="1"/>
  <c r="X627" i="63"/>
  <c r="Y627" i="63"/>
  <c r="AW627" i="63"/>
  <c r="B628" i="63"/>
  <c r="Q628" i="63"/>
  <c r="U628" i="63"/>
  <c r="AC628" i="63" s="1"/>
  <c r="AD628" i="63" s="1"/>
  <c r="X628" i="63"/>
  <c r="Y628" i="63"/>
  <c r="AW628" i="63"/>
  <c r="B629" i="63"/>
  <c r="Q629" i="63"/>
  <c r="U629" i="63"/>
  <c r="AC629" i="63" s="1"/>
  <c r="AD629" i="63" s="1"/>
  <c r="AH629" i="63" s="1"/>
  <c r="AI629" i="63" s="1"/>
  <c r="X629" i="63"/>
  <c r="Y629" i="63"/>
  <c r="AW629" i="63"/>
  <c r="B630" i="63"/>
  <c r="AX630" i="63" s="1"/>
  <c r="Q630" i="63"/>
  <c r="U630" i="63"/>
  <c r="AC630" i="63" s="1"/>
  <c r="AD630" i="63" s="1"/>
  <c r="X630" i="63"/>
  <c r="Y630" i="63"/>
  <c r="AW630" i="63"/>
  <c r="B631" i="63"/>
  <c r="Q631" i="63"/>
  <c r="U631" i="63"/>
  <c r="AC631" i="63" s="1"/>
  <c r="AD631" i="63" s="1"/>
  <c r="X631" i="63"/>
  <c r="Y631" i="63"/>
  <c r="AW631" i="63"/>
  <c r="B632" i="63"/>
  <c r="Q632" i="63"/>
  <c r="U632" i="63"/>
  <c r="AC632" i="63" s="1"/>
  <c r="AD632" i="63" s="1"/>
  <c r="Z632" i="63" s="1"/>
  <c r="X632" i="63"/>
  <c r="Y632" i="63"/>
  <c r="AW632" i="63"/>
  <c r="B633" i="63"/>
  <c r="Q633" i="63"/>
  <c r="U633" i="63"/>
  <c r="AC633" i="63" s="1"/>
  <c r="AD633" i="63" s="1"/>
  <c r="X633" i="63"/>
  <c r="Y633" i="63"/>
  <c r="AW633" i="63"/>
  <c r="B634" i="63"/>
  <c r="Q634" i="63"/>
  <c r="U634" i="63"/>
  <c r="AC634" i="63" s="1"/>
  <c r="AD634" i="63" s="1"/>
  <c r="X634" i="63"/>
  <c r="Y634" i="63"/>
  <c r="AW634" i="63"/>
  <c r="B635" i="63"/>
  <c r="Q635" i="63"/>
  <c r="U635" i="63"/>
  <c r="AC635" i="63" s="1"/>
  <c r="AD635" i="63" s="1"/>
  <c r="AE635" i="63" s="1"/>
  <c r="X635" i="63"/>
  <c r="Y635" i="63"/>
  <c r="AW635" i="63"/>
  <c r="B636" i="63"/>
  <c r="Q636" i="63"/>
  <c r="U636" i="63"/>
  <c r="AC636" i="63" s="1"/>
  <c r="AD636" i="63" s="1"/>
  <c r="X636" i="63"/>
  <c r="Y636" i="63"/>
  <c r="AW636" i="63"/>
  <c r="B637" i="63"/>
  <c r="Q637" i="63"/>
  <c r="U637" i="63"/>
  <c r="AC637" i="63" s="1"/>
  <c r="AD637" i="63" s="1"/>
  <c r="AE637" i="63" s="1"/>
  <c r="X637" i="63"/>
  <c r="Y637" i="63"/>
  <c r="AW637" i="63"/>
  <c r="B638" i="63"/>
  <c r="Q638" i="63"/>
  <c r="U638" i="63"/>
  <c r="AC638" i="63" s="1"/>
  <c r="AD638" i="63" s="1"/>
  <c r="Z638" i="63" s="1"/>
  <c r="X638" i="63"/>
  <c r="Y638" i="63"/>
  <c r="AW638" i="63"/>
  <c r="B639" i="63"/>
  <c r="Q639" i="63"/>
  <c r="U639" i="63"/>
  <c r="AC639" i="63" s="1"/>
  <c r="AD639" i="63" s="1"/>
  <c r="X639" i="63"/>
  <c r="Y639" i="63"/>
  <c r="AW639" i="63"/>
  <c r="B640" i="63"/>
  <c r="Q640" i="63"/>
  <c r="U640" i="63"/>
  <c r="AC640" i="63" s="1"/>
  <c r="AD640" i="63" s="1"/>
  <c r="AE640" i="63" s="1"/>
  <c r="X640" i="63"/>
  <c r="Y640" i="63"/>
  <c r="AW640" i="63"/>
  <c r="B641" i="63"/>
  <c r="Q641" i="63"/>
  <c r="U641" i="63"/>
  <c r="AC641" i="63" s="1"/>
  <c r="AD641" i="63" s="1"/>
  <c r="X641" i="63"/>
  <c r="Y641" i="63"/>
  <c r="AW641" i="63"/>
  <c r="B642" i="63"/>
  <c r="Q642" i="63"/>
  <c r="U642" i="63"/>
  <c r="AC642" i="63" s="1"/>
  <c r="AD642" i="63" s="1"/>
  <c r="AE642" i="63" s="1"/>
  <c r="X642" i="63"/>
  <c r="Y642" i="63"/>
  <c r="AW642" i="63"/>
  <c r="B643" i="63"/>
  <c r="Q643" i="63"/>
  <c r="U643" i="63"/>
  <c r="AC643" i="63" s="1"/>
  <c r="AD643" i="63" s="1"/>
  <c r="X643" i="63"/>
  <c r="Y643" i="63"/>
  <c r="AW643" i="63"/>
  <c r="B644" i="63"/>
  <c r="Q644" i="63"/>
  <c r="U644" i="63"/>
  <c r="AC644" i="63" s="1"/>
  <c r="AD644" i="63" s="1"/>
  <c r="X644" i="63"/>
  <c r="Y644" i="63"/>
  <c r="AW644" i="63"/>
  <c r="B645" i="63"/>
  <c r="AY645" i="63" s="1"/>
  <c r="Q645" i="63"/>
  <c r="U645" i="63"/>
  <c r="AC645" i="63" s="1"/>
  <c r="AD645" i="63" s="1"/>
  <c r="Z645" i="63" s="1"/>
  <c r="X645" i="63"/>
  <c r="Y645" i="63"/>
  <c r="AW645" i="63"/>
  <c r="B646" i="63"/>
  <c r="Q646" i="63"/>
  <c r="U646" i="63"/>
  <c r="AC646" i="63" s="1"/>
  <c r="AD646" i="63" s="1"/>
  <c r="AH646" i="63" s="1"/>
  <c r="AI646" i="63" s="1"/>
  <c r="X646" i="63"/>
  <c r="Y646" i="63"/>
  <c r="AW646" i="63"/>
  <c r="B647" i="63"/>
  <c r="Q647" i="63"/>
  <c r="U647" i="63"/>
  <c r="AC647" i="63" s="1"/>
  <c r="AD647" i="63" s="1"/>
  <c r="AH647" i="63" s="1"/>
  <c r="AI647" i="63" s="1"/>
  <c r="X647" i="63"/>
  <c r="Y647" i="63"/>
  <c r="AW647" i="63"/>
  <c r="B648" i="63"/>
  <c r="Q648" i="63"/>
  <c r="U648" i="63"/>
  <c r="AC648" i="63" s="1"/>
  <c r="AD648" i="63" s="1"/>
  <c r="X648" i="63"/>
  <c r="Y648" i="63"/>
  <c r="AW648" i="63"/>
  <c r="B649" i="63"/>
  <c r="Q649" i="63"/>
  <c r="U649" i="63"/>
  <c r="AC649" i="63" s="1"/>
  <c r="AD649" i="63" s="1"/>
  <c r="Z649" i="63" s="1"/>
  <c r="X649" i="63"/>
  <c r="Y649" i="63"/>
  <c r="AW649" i="63"/>
  <c r="B650" i="63"/>
  <c r="Q650" i="63"/>
  <c r="U650" i="63"/>
  <c r="AC650" i="63" s="1"/>
  <c r="AD650" i="63" s="1"/>
  <c r="X650" i="63"/>
  <c r="Y650" i="63"/>
  <c r="AW650" i="63"/>
  <c r="B651" i="63"/>
  <c r="Q651" i="63"/>
  <c r="U651" i="63"/>
  <c r="AC651" i="63" s="1"/>
  <c r="AD651" i="63" s="1"/>
  <c r="AH651" i="63" s="1"/>
  <c r="AI651" i="63" s="1"/>
  <c r="X651" i="63"/>
  <c r="Y651" i="63"/>
  <c r="AW651" i="63"/>
  <c r="B652" i="63"/>
  <c r="AY652" i="63" s="1"/>
  <c r="Q652" i="63"/>
  <c r="U652" i="63"/>
  <c r="AC652" i="63" s="1"/>
  <c r="AD652" i="63" s="1"/>
  <c r="AH652" i="63" s="1"/>
  <c r="AI652" i="63" s="1"/>
  <c r="X652" i="63"/>
  <c r="Y652" i="63"/>
  <c r="AW652" i="63"/>
  <c r="B653" i="63"/>
  <c r="Q653" i="63"/>
  <c r="U653" i="63"/>
  <c r="AC653" i="63" s="1"/>
  <c r="AD653" i="63" s="1"/>
  <c r="X653" i="63"/>
  <c r="Y653" i="63"/>
  <c r="AW653" i="63"/>
  <c r="B654" i="63"/>
  <c r="Q654" i="63"/>
  <c r="U654" i="63"/>
  <c r="AC654" i="63" s="1"/>
  <c r="AD654" i="63" s="1"/>
  <c r="X654" i="63"/>
  <c r="Y654" i="63"/>
  <c r="AW654" i="63"/>
  <c r="B655" i="63"/>
  <c r="Q655" i="63"/>
  <c r="U655" i="63"/>
  <c r="AC655" i="63" s="1"/>
  <c r="AD655" i="63" s="1"/>
  <c r="X655" i="63"/>
  <c r="Y655" i="63"/>
  <c r="AW655" i="63"/>
  <c r="B656" i="63"/>
  <c r="Q656" i="63"/>
  <c r="U656" i="63"/>
  <c r="AC656" i="63" s="1"/>
  <c r="AD656" i="63" s="1"/>
  <c r="X656" i="63"/>
  <c r="Y656" i="63"/>
  <c r="AW656" i="63"/>
  <c r="B657" i="63"/>
  <c r="AY657" i="63" s="1"/>
  <c r="Q657" i="63"/>
  <c r="U657" i="63"/>
  <c r="AC657" i="63" s="1"/>
  <c r="AD657" i="63" s="1"/>
  <c r="Z657" i="63" s="1"/>
  <c r="X657" i="63"/>
  <c r="Y657" i="63"/>
  <c r="AW657" i="63"/>
  <c r="B658" i="63"/>
  <c r="Q658" i="63"/>
  <c r="U658" i="63"/>
  <c r="AC658" i="63" s="1"/>
  <c r="AD658" i="63" s="1"/>
  <c r="X658" i="63"/>
  <c r="Y658" i="63"/>
  <c r="AW658" i="63"/>
  <c r="B659" i="63"/>
  <c r="Q659" i="63"/>
  <c r="U659" i="63"/>
  <c r="AC659" i="63" s="1"/>
  <c r="AD659" i="63" s="1"/>
  <c r="X659" i="63"/>
  <c r="Y659" i="63"/>
  <c r="AW659" i="63"/>
  <c r="B660" i="63"/>
  <c r="Q660" i="63"/>
  <c r="U660" i="63"/>
  <c r="AC660" i="63" s="1"/>
  <c r="AD660" i="63" s="1"/>
  <c r="X660" i="63"/>
  <c r="Y660" i="63"/>
  <c r="AW660" i="63"/>
  <c r="B661" i="63"/>
  <c r="AX661" i="63" s="1"/>
  <c r="Q661" i="63"/>
  <c r="U661" i="63"/>
  <c r="AC661" i="63" s="1"/>
  <c r="AD661" i="63" s="1"/>
  <c r="Z661" i="63" s="1"/>
  <c r="X661" i="63"/>
  <c r="Y661" i="63"/>
  <c r="AW661" i="63"/>
  <c r="B662" i="63"/>
  <c r="Q662" i="63"/>
  <c r="U662" i="63"/>
  <c r="AC662" i="63" s="1"/>
  <c r="AD662" i="63" s="1"/>
  <c r="X662" i="63"/>
  <c r="Y662" i="63"/>
  <c r="AW662" i="63"/>
  <c r="B663" i="63"/>
  <c r="Q663" i="63"/>
  <c r="U663" i="63"/>
  <c r="AC663" i="63" s="1"/>
  <c r="AD663" i="63" s="1"/>
  <c r="X663" i="63"/>
  <c r="Y663" i="63"/>
  <c r="AW663" i="63"/>
  <c r="B664" i="63"/>
  <c r="Q664" i="63"/>
  <c r="U664" i="63"/>
  <c r="AC664" i="63" s="1"/>
  <c r="AD664" i="63" s="1"/>
  <c r="X664" i="63"/>
  <c r="Y664" i="63"/>
  <c r="AW664" i="63"/>
  <c r="B665" i="63"/>
  <c r="Q665" i="63"/>
  <c r="U665" i="63"/>
  <c r="AH665" i="63" s="1"/>
  <c r="AI665" i="63" s="1"/>
  <c r="X665" i="63"/>
  <c r="Y665" i="63"/>
  <c r="Z665" i="63"/>
  <c r="AE665" i="63"/>
  <c r="AW665" i="63"/>
  <c r="B666" i="63"/>
  <c r="Q666" i="63"/>
  <c r="U666" i="63"/>
  <c r="AC666" i="63" s="1"/>
  <c r="AD666" i="63" s="1"/>
  <c r="X666" i="63"/>
  <c r="Y666" i="63"/>
  <c r="AW666" i="63"/>
  <c r="B667" i="63"/>
  <c r="Q667" i="63"/>
  <c r="U667" i="63"/>
  <c r="AH667" i="63" s="1"/>
  <c r="AI667" i="63" s="1"/>
  <c r="X667" i="63"/>
  <c r="Y667" i="63"/>
  <c r="Z667" i="63"/>
  <c r="AE667" i="63"/>
  <c r="AW667" i="63"/>
  <c r="AY667" i="63"/>
  <c r="B668" i="63"/>
  <c r="Q668" i="63"/>
  <c r="U668" i="63"/>
  <c r="AC668" i="63" s="1"/>
  <c r="AD668" i="63" s="1"/>
  <c r="X668" i="63"/>
  <c r="Y668" i="63"/>
  <c r="AW668" i="63"/>
  <c r="B669" i="63"/>
  <c r="Q669" i="63"/>
  <c r="U669" i="63"/>
  <c r="AC669" i="63" s="1"/>
  <c r="AD669" i="63" s="1"/>
  <c r="X669" i="63"/>
  <c r="Y669" i="63"/>
  <c r="AW669" i="63"/>
  <c r="B670" i="63"/>
  <c r="Q670" i="63"/>
  <c r="U670" i="63"/>
  <c r="AH670" i="63" s="1"/>
  <c r="AI670" i="63" s="1"/>
  <c r="X670" i="63"/>
  <c r="Y670" i="63"/>
  <c r="Z670" i="63"/>
  <c r="AE670" i="63"/>
  <c r="AW670" i="63"/>
  <c r="B671" i="63"/>
  <c r="Q671" i="63"/>
  <c r="U671" i="63"/>
  <c r="AH671" i="63" s="1"/>
  <c r="X671" i="63"/>
  <c r="Y671" i="63"/>
  <c r="Z671" i="63"/>
  <c r="AE671" i="63"/>
  <c r="AW671" i="63"/>
  <c r="B672" i="63"/>
  <c r="Q672" i="63"/>
  <c r="U672" i="63"/>
  <c r="AC672" i="63" s="1"/>
  <c r="AD672" i="63" s="1"/>
  <c r="AH672" i="63" s="1"/>
  <c r="AI672" i="63" s="1"/>
  <c r="X672" i="63"/>
  <c r="Y672" i="63"/>
  <c r="AW672" i="63"/>
  <c r="B673" i="63"/>
  <c r="Q673" i="63"/>
  <c r="U673" i="63"/>
  <c r="AC673" i="63" s="1"/>
  <c r="AD673" i="63" s="1"/>
  <c r="X673" i="63"/>
  <c r="Y673" i="63"/>
  <c r="AW673" i="63"/>
  <c r="B674" i="63"/>
  <c r="Q674" i="63"/>
  <c r="U674" i="63"/>
  <c r="AC674" i="63" s="1"/>
  <c r="AD674" i="63" s="1"/>
  <c r="AH674" i="63" s="1"/>
  <c r="AI674" i="63" s="1"/>
  <c r="X674" i="63"/>
  <c r="Y674" i="63"/>
  <c r="AW674" i="63"/>
  <c r="B675" i="63"/>
  <c r="Q675" i="63"/>
  <c r="U675" i="63"/>
  <c r="AC675" i="63" s="1"/>
  <c r="AD675" i="63" s="1"/>
  <c r="X675" i="63"/>
  <c r="Y675" i="63"/>
  <c r="AW675" i="63"/>
  <c r="B676" i="63"/>
  <c r="Q676" i="63"/>
  <c r="U676" i="63"/>
  <c r="AC676" i="63" s="1"/>
  <c r="AD676" i="63" s="1"/>
  <c r="X676" i="63"/>
  <c r="Y676" i="63"/>
  <c r="AW676" i="63"/>
  <c r="B677" i="63"/>
  <c r="Q677" i="63"/>
  <c r="U677" i="63"/>
  <c r="AC677" i="63" s="1"/>
  <c r="AD677" i="63" s="1"/>
  <c r="X677" i="63"/>
  <c r="Y677" i="63"/>
  <c r="AW677" i="63"/>
  <c r="B678" i="63"/>
  <c r="Q678" i="63"/>
  <c r="U678" i="63"/>
  <c r="AC678" i="63" s="1"/>
  <c r="AD678" i="63" s="1"/>
  <c r="X678" i="63"/>
  <c r="Y678" i="63"/>
  <c r="AW678" i="63"/>
  <c r="B679" i="63"/>
  <c r="Q679" i="63"/>
  <c r="U679" i="63"/>
  <c r="AC679" i="63" s="1"/>
  <c r="AD679" i="63" s="1"/>
  <c r="X679" i="63"/>
  <c r="Y679" i="63"/>
  <c r="AW679" i="63"/>
  <c r="B680" i="63"/>
  <c r="Q680" i="63"/>
  <c r="U680" i="63"/>
  <c r="AC680" i="63" s="1"/>
  <c r="AD680" i="63" s="1"/>
  <c r="X680" i="63"/>
  <c r="Y680" i="63"/>
  <c r="AW680" i="63"/>
  <c r="B681" i="63"/>
  <c r="Q681" i="63"/>
  <c r="U681" i="63"/>
  <c r="AC681" i="63" s="1"/>
  <c r="AD681" i="63" s="1"/>
  <c r="X681" i="63"/>
  <c r="Y681" i="63"/>
  <c r="AW681" i="63"/>
  <c r="B682" i="63"/>
  <c r="Q682" i="63"/>
  <c r="U682" i="63"/>
  <c r="AC682" i="63" s="1"/>
  <c r="AD682" i="63" s="1"/>
  <c r="X682" i="63"/>
  <c r="Y682" i="63"/>
  <c r="AW682" i="63"/>
  <c r="B683" i="63"/>
  <c r="AY683" i="63" s="1"/>
  <c r="Q683" i="63"/>
  <c r="U683" i="63"/>
  <c r="AC683" i="63" s="1"/>
  <c r="AD683" i="63" s="1"/>
  <c r="AE683" i="63" s="1"/>
  <c r="Y683" i="63"/>
  <c r="AW683" i="63"/>
  <c r="B684" i="63"/>
  <c r="Q684" i="63"/>
  <c r="U684" i="63"/>
  <c r="AC684" i="63" s="1"/>
  <c r="AD684" i="63" s="1"/>
  <c r="X684" i="63"/>
  <c r="Y684" i="63"/>
  <c r="AW684" i="63"/>
  <c r="B685" i="63"/>
  <c r="AX685" i="63" s="1"/>
  <c r="Q685" i="63"/>
  <c r="U685" i="63"/>
  <c r="AC685" i="63" s="1"/>
  <c r="AD685" i="63" s="1"/>
  <c r="X685" i="63"/>
  <c r="Y685" i="63"/>
  <c r="AW685" i="63"/>
  <c r="B686" i="63"/>
  <c r="Q686" i="63"/>
  <c r="U686" i="63"/>
  <c r="AC686" i="63" s="1"/>
  <c r="AD686" i="63" s="1"/>
  <c r="X686" i="63"/>
  <c r="Y686" i="63"/>
  <c r="AW686" i="63"/>
  <c r="B687" i="63"/>
  <c r="Q687" i="63"/>
  <c r="U687" i="63"/>
  <c r="AC687" i="63" s="1"/>
  <c r="AD687" i="63" s="1"/>
  <c r="X687" i="63"/>
  <c r="Y687" i="63"/>
  <c r="AW687" i="63"/>
  <c r="B688" i="63"/>
  <c r="Q688" i="63"/>
  <c r="U688" i="63"/>
  <c r="AC688" i="63" s="1"/>
  <c r="AD688" i="63" s="1"/>
  <c r="Z688" i="63" s="1"/>
  <c r="X688" i="63"/>
  <c r="Y688" i="63"/>
  <c r="AW688" i="63"/>
  <c r="B689" i="63"/>
  <c r="AY689" i="63" s="1"/>
  <c r="Q689" i="63"/>
  <c r="U689" i="63"/>
  <c r="AC689" i="63" s="1"/>
  <c r="AD689" i="63" s="1"/>
  <c r="X689" i="63"/>
  <c r="Y689" i="63"/>
  <c r="AW689" i="63"/>
  <c r="B690" i="63"/>
  <c r="Q690" i="63"/>
  <c r="U690" i="63"/>
  <c r="AC690" i="63" s="1"/>
  <c r="AD690" i="63" s="1"/>
  <c r="X690" i="63"/>
  <c r="Y690" i="63"/>
  <c r="AW690" i="63"/>
  <c r="B691" i="63"/>
  <c r="Q691" i="63"/>
  <c r="U691" i="63"/>
  <c r="AC691" i="63" s="1"/>
  <c r="AD691" i="63" s="1"/>
  <c r="X691" i="63"/>
  <c r="Y691" i="63"/>
  <c r="AW691" i="63"/>
  <c r="B692" i="63"/>
  <c r="Q692" i="63"/>
  <c r="U692" i="63"/>
  <c r="AC692" i="63" s="1"/>
  <c r="AD692" i="63" s="1"/>
  <c r="Y692" i="63"/>
  <c r="AW692" i="63"/>
  <c r="B693" i="63"/>
  <c r="Q693" i="63"/>
  <c r="U693" i="63"/>
  <c r="AC693" i="63" s="1"/>
  <c r="AD693" i="63" s="1"/>
  <c r="X693" i="63"/>
  <c r="Y693" i="63"/>
  <c r="AW693" i="63"/>
  <c r="B694" i="63"/>
  <c r="AX694" i="63" s="1"/>
  <c r="Q694" i="63"/>
  <c r="U694" i="63"/>
  <c r="AC694" i="63" s="1"/>
  <c r="AD694" i="63" s="1"/>
  <c r="AH694" i="63" s="1"/>
  <c r="AI694" i="63" s="1"/>
  <c r="X694" i="63"/>
  <c r="Y694" i="63"/>
  <c r="AW694" i="63"/>
  <c r="B695" i="63"/>
  <c r="AY695" i="63" s="1"/>
  <c r="Q695" i="63"/>
  <c r="U695" i="63"/>
  <c r="AC695" i="63" s="1"/>
  <c r="AD695" i="63" s="1"/>
  <c r="AH695" i="63" s="1"/>
  <c r="AI695" i="63" s="1"/>
  <c r="X695" i="63"/>
  <c r="Y695" i="63"/>
  <c r="AW695" i="63"/>
  <c r="AX695" i="63"/>
  <c r="B696" i="63"/>
  <c r="Q696" i="63"/>
  <c r="U696" i="63"/>
  <c r="AC696" i="63" s="1"/>
  <c r="AD696" i="63" s="1"/>
  <c r="AE696" i="63" s="1"/>
  <c r="X696" i="63"/>
  <c r="Y696" i="63"/>
  <c r="AW696" i="63"/>
  <c r="B697" i="63"/>
  <c r="Q697" i="63"/>
  <c r="U697" i="63"/>
  <c r="AC697" i="63" s="1"/>
  <c r="AD697" i="63" s="1"/>
  <c r="Y697" i="63"/>
  <c r="AW697" i="63"/>
  <c r="B698" i="63"/>
  <c r="Q698" i="63"/>
  <c r="U698" i="63"/>
  <c r="AC698" i="63" s="1"/>
  <c r="AD698" i="63" s="1"/>
  <c r="X698" i="63"/>
  <c r="Y698" i="63"/>
  <c r="AW698" i="63"/>
  <c r="B699" i="63"/>
  <c r="Q699" i="63"/>
  <c r="U699" i="63"/>
  <c r="AC699" i="63" s="1"/>
  <c r="AD699" i="63" s="1"/>
  <c r="AH699" i="63" s="1"/>
  <c r="AI699" i="63" s="1"/>
  <c r="X699" i="63"/>
  <c r="Y699" i="63"/>
  <c r="AW699" i="63"/>
  <c r="B700" i="63"/>
  <c r="Q700" i="63"/>
  <c r="U700" i="63"/>
  <c r="AC700" i="63" s="1"/>
  <c r="AD700" i="63" s="1"/>
  <c r="X700" i="63"/>
  <c r="Y700" i="63"/>
  <c r="AW700" i="63"/>
  <c r="B701" i="63"/>
  <c r="AX701" i="63" s="1"/>
  <c r="Q701" i="63"/>
  <c r="U701" i="63"/>
  <c r="AC701" i="63" s="1"/>
  <c r="AD701" i="63" s="1"/>
  <c r="X701" i="63"/>
  <c r="Y701" i="63"/>
  <c r="AW701" i="63"/>
  <c r="B702" i="63"/>
  <c r="Q702" i="63"/>
  <c r="U702" i="63"/>
  <c r="AC702" i="63" s="1"/>
  <c r="AD702" i="63" s="1"/>
  <c r="AE702" i="63" s="1"/>
  <c r="X702" i="63"/>
  <c r="Y702" i="63"/>
  <c r="AW702" i="63"/>
  <c r="B703" i="63"/>
  <c r="Q703" i="63"/>
  <c r="U703" i="63"/>
  <c r="AC703" i="63" s="1"/>
  <c r="AD703" i="63" s="1"/>
  <c r="X703" i="63"/>
  <c r="Y703" i="63"/>
  <c r="AW703" i="63"/>
  <c r="B704" i="63"/>
  <c r="AY704" i="63" s="1"/>
  <c r="Q704" i="63"/>
  <c r="U704" i="63"/>
  <c r="AC704" i="63" s="1"/>
  <c r="AD704" i="63" s="1"/>
  <c r="X704" i="63"/>
  <c r="Y704" i="63"/>
  <c r="AW704" i="63"/>
  <c r="B705" i="63"/>
  <c r="Q705" i="63"/>
  <c r="U705" i="63"/>
  <c r="AC705" i="63" s="1"/>
  <c r="AD705" i="63" s="1"/>
  <c r="X705" i="63"/>
  <c r="Y705" i="63"/>
  <c r="AW705" i="63"/>
  <c r="B706" i="63"/>
  <c r="AX706" i="63" s="1"/>
  <c r="Q706" i="63"/>
  <c r="U706" i="63"/>
  <c r="AC706" i="63" s="1"/>
  <c r="AD706" i="63" s="1"/>
  <c r="X706" i="63"/>
  <c r="Y706" i="63"/>
  <c r="AW706" i="63"/>
  <c r="B707" i="63"/>
  <c r="AY707" i="63" s="1"/>
  <c r="Q707" i="63"/>
  <c r="U707" i="63"/>
  <c r="AC707" i="63" s="1"/>
  <c r="AD707" i="63" s="1"/>
  <c r="X707" i="63"/>
  <c r="Y707" i="63"/>
  <c r="AW707" i="63"/>
  <c r="B708" i="63"/>
  <c r="AY708" i="63" s="1"/>
  <c r="Q708" i="63"/>
  <c r="U708" i="63"/>
  <c r="AC708" i="63" s="1"/>
  <c r="AD708" i="63" s="1"/>
  <c r="AE708" i="63" s="1"/>
  <c r="X708" i="63"/>
  <c r="Y708" i="63"/>
  <c r="AW708" i="63"/>
  <c r="B709" i="63"/>
  <c r="Q709" i="63"/>
  <c r="U709" i="63"/>
  <c r="AC709" i="63" s="1"/>
  <c r="AD709" i="63" s="1"/>
  <c r="X709" i="63"/>
  <c r="Y709" i="63"/>
  <c r="AW709" i="63"/>
  <c r="B710" i="63"/>
  <c r="AX710" i="63" s="1"/>
  <c r="Q710" i="63"/>
  <c r="U710" i="63"/>
  <c r="AC710" i="63" s="1"/>
  <c r="AD710" i="63" s="1"/>
  <c r="X710" i="63"/>
  <c r="Y710" i="63"/>
  <c r="AW710" i="63"/>
  <c r="B711" i="63"/>
  <c r="Q711" i="63"/>
  <c r="U711" i="63"/>
  <c r="AC711" i="63" s="1"/>
  <c r="AD711" i="63" s="1"/>
  <c r="Z711" i="63" s="1"/>
  <c r="X711" i="63"/>
  <c r="Y711" i="63"/>
  <c r="AW711" i="63"/>
  <c r="B712" i="63"/>
  <c r="Q712" i="63"/>
  <c r="U712" i="63"/>
  <c r="AC712" i="63" s="1"/>
  <c r="AD712" i="63" s="1"/>
  <c r="X712" i="63"/>
  <c r="Y712" i="63"/>
  <c r="AW712" i="63"/>
  <c r="B713" i="63"/>
  <c r="AX713" i="63" s="1"/>
  <c r="Q713" i="63"/>
  <c r="U713" i="63"/>
  <c r="AC713" i="63" s="1"/>
  <c r="AD713" i="63" s="1"/>
  <c r="X713" i="63"/>
  <c r="Y713" i="63"/>
  <c r="AW713" i="63"/>
  <c r="B714" i="63"/>
  <c r="Q714" i="63"/>
  <c r="U714" i="63"/>
  <c r="AC714" i="63" s="1"/>
  <c r="AD714" i="63" s="1"/>
  <c r="X714" i="63"/>
  <c r="Y714" i="63"/>
  <c r="AW714" i="63"/>
  <c r="B715" i="63"/>
  <c r="Q715" i="63"/>
  <c r="U715" i="63"/>
  <c r="AC715" i="63" s="1"/>
  <c r="AD715" i="63" s="1"/>
  <c r="Z715" i="63" s="1"/>
  <c r="X715" i="63"/>
  <c r="Y715" i="63"/>
  <c r="AW715" i="63"/>
  <c r="B716" i="63"/>
  <c r="Q716" i="63"/>
  <c r="U716" i="63"/>
  <c r="AC716" i="63" s="1"/>
  <c r="AD716" i="63" s="1"/>
  <c r="X716" i="63"/>
  <c r="Y716" i="63"/>
  <c r="AW716" i="63"/>
  <c r="B717" i="63"/>
  <c r="Q717" i="63"/>
  <c r="U717" i="63"/>
  <c r="AC717" i="63" s="1"/>
  <c r="AD717" i="63" s="1"/>
  <c r="X717" i="63"/>
  <c r="Y717" i="63"/>
  <c r="AW717" i="63"/>
  <c r="B718" i="63"/>
  <c r="Q718" i="63"/>
  <c r="U718" i="63"/>
  <c r="AC718" i="63" s="1"/>
  <c r="AD718" i="63" s="1"/>
  <c r="X718" i="63"/>
  <c r="Y718" i="63"/>
  <c r="AW718" i="63"/>
  <c r="B719" i="63"/>
  <c r="AY719" i="63" s="1"/>
  <c r="Q719" i="63"/>
  <c r="U719" i="63"/>
  <c r="AC719" i="63" s="1"/>
  <c r="AD719" i="63" s="1"/>
  <c r="X719" i="63"/>
  <c r="Y719" i="63"/>
  <c r="AW719" i="63"/>
  <c r="B720" i="63"/>
  <c r="AY720" i="63" s="1"/>
  <c r="Q720" i="63"/>
  <c r="U720" i="63"/>
  <c r="AC720" i="63" s="1"/>
  <c r="AD720" i="63" s="1"/>
  <c r="X720" i="63"/>
  <c r="Y720" i="63"/>
  <c r="AW720" i="63"/>
  <c r="B721" i="63"/>
  <c r="Q721" i="63"/>
  <c r="U721" i="63"/>
  <c r="AH721" i="63" s="1"/>
  <c r="Y721" i="63"/>
  <c r="Z721" i="63"/>
  <c r="AE721" i="63"/>
  <c r="AW721" i="63"/>
  <c r="B722" i="63"/>
  <c r="Q722" i="63"/>
  <c r="U722" i="63"/>
  <c r="AC722" i="63" s="1"/>
  <c r="AD722" i="63" s="1"/>
  <c r="AE722" i="63" s="1"/>
  <c r="X722" i="63"/>
  <c r="Y722" i="63"/>
  <c r="AW722" i="63"/>
  <c r="B723" i="63"/>
  <c r="E723" i="63"/>
  <c r="Q723" i="63"/>
  <c r="U723" i="63"/>
  <c r="AC723" i="63" s="1"/>
  <c r="AD723" i="63" s="1"/>
  <c r="AE723" i="63" s="1"/>
  <c r="X723" i="63"/>
  <c r="Y723" i="63"/>
  <c r="AW723" i="63"/>
  <c r="B724" i="63"/>
  <c r="Q724" i="63"/>
  <c r="U724" i="63"/>
  <c r="AC724" i="63" s="1"/>
  <c r="AD724" i="63" s="1"/>
  <c r="AE724" i="63" s="1"/>
  <c r="X724" i="63"/>
  <c r="Y724" i="63"/>
  <c r="AW724" i="63"/>
  <c r="B725" i="63"/>
  <c r="AY725" i="63" s="1"/>
  <c r="Q725" i="63"/>
  <c r="U725" i="63"/>
  <c r="AC725" i="63" s="1"/>
  <c r="AD725" i="63" s="1"/>
  <c r="X725" i="63"/>
  <c r="Y725" i="63"/>
  <c r="AW725" i="63"/>
  <c r="B726" i="63"/>
  <c r="Q726" i="63"/>
  <c r="U726" i="63"/>
  <c r="AC726" i="63" s="1"/>
  <c r="AD726" i="63" s="1"/>
  <c r="X726" i="63"/>
  <c r="Y726" i="63"/>
  <c r="AW726" i="63"/>
  <c r="B727" i="63"/>
  <c r="AY727" i="63" s="1"/>
  <c r="Q727" i="63"/>
  <c r="U727" i="63"/>
  <c r="AC727" i="63" s="1"/>
  <c r="AD727" i="63" s="1"/>
  <c r="X727" i="63"/>
  <c r="Y727" i="63"/>
  <c r="AW727" i="63"/>
  <c r="B728" i="63"/>
  <c r="Q728" i="63"/>
  <c r="U728" i="63"/>
  <c r="AC728" i="63" s="1"/>
  <c r="AD728" i="63" s="1"/>
  <c r="X728" i="63"/>
  <c r="Y728" i="63"/>
  <c r="AW728" i="63"/>
  <c r="B729" i="63"/>
  <c r="Q729" i="63"/>
  <c r="U729" i="63"/>
  <c r="AC729" i="63" s="1"/>
  <c r="AD729" i="63" s="1"/>
  <c r="Z729" i="63" s="1"/>
  <c r="X729" i="63"/>
  <c r="Y729" i="63"/>
  <c r="AW729" i="63"/>
  <c r="B730" i="63"/>
  <c r="Q730" i="63"/>
  <c r="U730" i="63"/>
  <c r="AC730" i="63" s="1"/>
  <c r="AD730" i="63" s="1"/>
  <c r="X730" i="63"/>
  <c r="Y730" i="63"/>
  <c r="AW730" i="63"/>
  <c r="B731" i="63"/>
  <c r="AY731" i="63" s="1"/>
  <c r="Q731" i="63"/>
  <c r="U731" i="63"/>
  <c r="AC731" i="63" s="1"/>
  <c r="AD731" i="63" s="1"/>
  <c r="AE731" i="63" s="1"/>
  <c r="X731" i="63"/>
  <c r="Y731" i="63"/>
  <c r="AW731" i="63"/>
  <c r="B732" i="63"/>
  <c r="Q732" i="63"/>
  <c r="U732" i="63"/>
  <c r="AC732" i="63" s="1"/>
  <c r="AD732" i="63" s="1"/>
  <c r="X732" i="63"/>
  <c r="Y732" i="63"/>
  <c r="AW732" i="63"/>
  <c r="B733" i="63"/>
  <c r="Q733" i="63"/>
  <c r="U733" i="63"/>
  <c r="AC733" i="63" s="1"/>
  <c r="AD733" i="63" s="1"/>
  <c r="X733" i="63"/>
  <c r="Y733" i="63"/>
  <c r="AW733" i="63"/>
  <c r="B734" i="63"/>
  <c r="Q734" i="63"/>
  <c r="U734" i="63"/>
  <c r="AC734" i="63" s="1"/>
  <c r="AD734" i="63" s="1"/>
  <c r="X734" i="63"/>
  <c r="Y734" i="63"/>
  <c r="AW734" i="63"/>
  <c r="B735" i="63"/>
  <c r="Q735" i="63"/>
  <c r="U735" i="63"/>
  <c r="AC735" i="63" s="1"/>
  <c r="AD735" i="63" s="1"/>
  <c r="X735" i="63"/>
  <c r="Y735" i="63"/>
  <c r="AW735" i="63"/>
  <c r="B736" i="63"/>
  <c r="Q736" i="63"/>
  <c r="U736" i="63"/>
  <c r="AC736" i="63" s="1"/>
  <c r="AD736" i="63" s="1"/>
  <c r="X736" i="63"/>
  <c r="Y736" i="63"/>
  <c r="AW736" i="63"/>
  <c r="B737" i="63"/>
  <c r="Q737" i="63"/>
  <c r="U737" i="63"/>
  <c r="AC737" i="63" s="1"/>
  <c r="AD737" i="63" s="1"/>
  <c r="X737" i="63"/>
  <c r="Y737" i="63"/>
  <c r="AW737" i="63"/>
  <c r="B738" i="63"/>
  <c r="Q738" i="63"/>
  <c r="U738" i="63"/>
  <c r="AC738" i="63" s="1"/>
  <c r="AD738" i="63" s="1"/>
  <c r="X738" i="63"/>
  <c r="Y738" i="63"/>
  <c r="AW738" i="63"/>
  <c r="B739" i="63"/>
  <c r="Q739" i="63"/>
  <c r="U739" i="63"/>
  <c r="AC739" i="63" s="1"/>
  <c r="AD739" i="63" s="1"/>
  <c r="X739" i="63"/>
  <c r="Y739" i="63"/>
  <c r="AW739" i="63"/>
  <c r="B740" i="63"/>
  <c r="Q740" i="63"/>
  <c r="U740" i="63"/>
  <c r="AC740" i="63" s="1"/>
  <c r="AD740" i="63" s="1"/>
  <c r="AE740" i="63" s="1"/>
  <c r="X740" i="63"/>
  <c r="Y740" i="63"/>
  <c r="AW740" i="63"/>
  <c r="B741" i="63"/>
  <c r="Q741" i="63"/>
  <c r="U741" i="63"/>
  <c r="AC741" i="63" s="1"/>
  <c r="AD741" i="63" s="1"/>
  <c r="AH741" i="63" s="1"/>
  <c r="AI741" i="63" s="1"/>
  <c r="X741" i="63"/>
  <c r="Y741" i="63"/>
  <c r="AW741" i="63"/>
  <c r="B742" i="63"/>
  <c r="Q742" i="63"/>
  <c r="U742" i="63"/>
  <c r="AC742" i="63" s="1"/>
  <c r="AD742" i="63" s="1"/>
  <c r="AE742" i="63" s="1"/>
  <c r="X742" i="63"/>
  <c r="Y742" i="63"/>
  <c r="AW742" i="63"/>
  <c r="B743" i="63"/>
  <c r="Q743" i="63"/>
  <c r="U743" i="63"/>
  <c r="AC743" i="63" s="1"/>
  <c r="AD743" i="63" s="1"/>
  <c r="X743" i="63"/>
  <c r="Y743" i="63"/>
  <c r="AW743" i="63"/>
  <c r="B744" i="63"/>
  <c r="Q744" i="63"/>
  <c r="U744" i="63"/>
  <c r="AC744" i="63" s="1"/>
  <c r="AD744" i="63" s="1"/>
  <c r="X744" i="63"/>
  <c r="Y744" i="63"/>
  <c r="AW744" i="63"/>
  <c r="B745" i="63"/>
  <c r="Q745" i="63"/>
  <c r="U745" i="63"/>
  <c r="AC745" i="63" s="1"/>
  <c r="AD745" i="63" s="1"/>
  <c r="AH745" i="63" s="1"/>
  <c r="AI745" i="63" s="1"/>
  <c r="X745" i="63"/>
  <c r="Y745" i="63"/>
  <c r="AW745" i="63"/>
  <c r="B746" i="63"/>
  <c r="Q746" i="63"/>
  <c r="U746" i="63"/>
  <c r="AC746" i="63" s="1"/>
  <c r="AD746" i="63" s="1"/>
  <c r="Z746" i="63" s="1"/>
  <c r="X746" i="63"/>
  <c r="Y746" i="63"/>
  <c r="AW746" i="63"/>
  <c r="B747" i="63"/>
  <c r="Q747" i="63"/>
  <c r="U747" i="63"/>
  <c r="AC747" i="63" s="1"/>
  <c r="AD747" i="63" s="1"/>
  <c r="AH747" i="63" s="1"/>
  <c r="AI747" i="63" s="1"/>
  <c r="Y747" i="63"/>
  <c r="AW747" i="63"/>
  <c r="B748" i="63"/>
  <c r="Q748" i="63"/>
  <c r="U748" i="63"/>
  <c r="AC748" i="63" s="1"/>
  <c r="AD748" i="63" s="1"/>
  <c r="Y748" i="63"/>
  <c r="AW748" i="63"/>
  <c r="B749" i="63"/>
  <c r="Q749" i="63"/>
  <c r="U749" i="63"/>
  <c r="AC749" i="63" s="1"/>
  <c r="AD749" i="63" s="1"/>
  <c r="Z749" i="63" s="1"/>
  <c r="X749" i="63"/>
  <c r="Y749" i="63"/>
  <c r="AW749" i="63"/>
  <c r="B323" i="63"/>
  <c r="Q323" i="63"/>
  <c r="U323" i="63"/>
  <c r="AC323" i="63" s="1"/>
  <c r="AD323" i="63" s="1"/>
  <c r="AH323" i="63" s="1"/>
  <c r="AI323" i="63" s="1"/>
  <c r="Y323" i="63"/>
  <c r="AW323" i="63"/>
  <c r="B324" i="63"/>
  <c r="Q324" i="63"/>
  <c r="U324" i="63"/>
  <c r="AC324" i="63" s="1"/>
  <c r="AD324" i="63" s="1"/>
  <c r="AE324" i="63" s="1"/>
  <c r="Y324" i="63"/>
  <c r="AW324" i="63"/>
  <c r="B325" i="63"/>
  <c r="Q325" i="63"/>
  <c r="U325" i="63"/>
  <c r="AC325" i="63" s="1"/>
  <c r="AD325" i="63" s="1"/>
  <c r="Y325" i="63"/>
  <c r="AW325" i="63"/>
  <c r="B326" i="63"/>
  <c r="Q326" i="63"/>
  <c r="U326" i="63"/>
  <c r="AC326" i="63" s="1"/>
  <c r="AD326" i="63" s="1"/>
  <c r="Y326" i="63"/>
  <c r="AW326" i="63"/>
  <c r="B327" i="63"/>
  <c r="Q327" i="63"/>
  <c r="U327" i="63"/>
  <c r="AC327" i="63" s="1"/>
  <c r="AD327" i="63" s="1"/>
  <c r="AE327" i="63" s="1"/>
  <c r="Y327" i="63"/>
  <c r="AW327" i="63"/>
  <c r="B328" i="63"/>
  <c r="Q328" i="63"/>
  <c r="U328" i="63"/>
  <c r="AC328" i="63" s="1"/>
  <c r="AD328" i="63" s="1"/>
  <c r="AH328" i="63" s="1"/>
  <c r="AI328" i="63" s="1"/>
  <c r="Y328" i="63"/>
  <c r="AW328" i="63"/>
  <c r="B329" i="63"/>
  <c r="Q329" i="63"/>
  <c r="U329" i="63"/>
  <c r="AH329" i="63" s="1"/>
  <c r="AI329" i="63" s="1"/>
  <c r="Y329" i="63"/>
  <c r="Z329" i="63"/>
  <c r="AE329" i="63"/>
  <c r="AW329" i="63"/>
  <c r="B330" i="63"/>
  <c r="Q330" i="63"/>
  <c r="U330" i="63"/>
  <c r="AC330" i="63" s="1"/>
  <c r="AD330" i="63" s="1"/>
  <c r="Y330" i="63"/>
  <c r="AW330" i="63"/>
  <c r="B331" i="63"/>
  <c r="Q331" i="63"/>
  <c r="U331" i="63"/>
  <c r="AC331" i="63" s="1"/>
  <c r="AD331" i="63" s="1"/>
  <c r="Y331" i="63"/>
  <c r="AW331" i="63"/>
  <c r="B332" i="63"/>
  <c r="Q332" i="63"/>
  <c r="U332" i="63"/>
  <c r="AC332" i="63" s="1"/>
  <c r="AD332" i="63" s="1"/>
  <c r="AE332" i="63" s="1"/>
  <c r="Y332" i="63"/>
  <c r="AW332" i="63"/>
  <c r="B333" i="63"/>
  <c r="Q333" i="63"/>
  <c r="U333" i="63"/>
  <c r="AC333" i="63" s="1"/>
  <c r="AD333" i="63" s="1"/>
  <c r="Y333" i="63"/>
  <c r="AW333" i="63"/>
  <c r="B334" i="63"/>
  <c r="Q334" i="63"/>
  <c r="U334" i="63"/>
  <c r="AC334" i="63" s="1"/>
  <c r="AD334" i="63" s="1"/>
  <c r="Y334" i="63"/>
  <c r="AW334" i="63"/>
  <c r="B335" i="63"/>
  <c r="Q335" i="63"/>
  <c r="U335" i="63"/>
  <c r="AC335" i="63" s="1"/>
  <c r="AD335" i="63" s="1"/>
  <c r="AH335" i="63" s="1"/>
  <c r="AI335" i="63" s="1"/>
  <c r="Y335" i="63"/>
  <c r="AW335" i="63"/>
  <c r="B336" i="63"/>
  <c r="Q336" i="63"/>
  <c r="U336" i="63"/>
  <c r="AC336" i="63" s="1"/>
  <c r="AD336" i="63" s="1"/>
  <c r="Z336" i="63" s="1"/>
  <c r="Y336" i="63"/>
  <c r="AW336" i="63"/>
  <c r="B337" i="63"/>
  <c r="Q337" i="63"/>
  <c r="U337" i="63"/>
  <c r="AC337" i="63" s="1"/>
  <c r="AD337" i="63" s="1"/>
  <c r="Y337" i="63"/>
  <c r="AW337" i="63"/>
  <c r="B338" i="63"/>
  <c r="Q338" i="63"/>
  <c r="U338" i="63"/>
  <c r="AC338" i="63" s="1"/>
  <c r="AD338" i="63" s="1"/>
  <c r="Y338" i="63"/>
  <c r="AW338" i="63"/>
  <c r="B339" i="63"/>
  <c r="Q339" i="63"/>
  <c r="U339" i="63"/>
  <c r="AC339" i="63" s="1"/>
  <c r="AD339" i="63" s="1"/>
  <c r="AE339" i="63" s="1"/>
  <c r="Y339" i="63"/>
  <c r="AW339" i="63"/>
  <c r="B340" i="63"/>
  <c r="Q340" i="63"/>
  <c r="U340" i="63"/>
  <c r="AC340" i="63" s="1"/>
  <c r="AD340" i="63" s="1"/>
  <c r="AE340" i="63" s="1"/>
  <c r="Y340" i="63"/>
  <c r="AW340" i="63"/>
  <c r="B341" i="63"/>
  <c r="Q341" i="63"/>
  <c r="U341" i="63"/>
  <c r="AC341" i="63" s="1"/>
  <c r="AD341" i="63" s="1"/>
  <c r="Y341" i="63"/>
  <c r="AW341" i="63"/>
  <c r="B342" i="63"/>
  <c r="Q342" i="63"/>
  <c r="U342" i="63"/>
  <c r="AC342" i="63" s="1"/>
  <c r="AD342" i="63" s="1"/>
  <c r="AH342" i="63" s="1"/>
  <c r="AI342" i="63" s="1"/>
  <c r="Y342" i="63"/>
  <c r="AW342" i="63"/>
  <c r="B343" i="63"/>
  <c r="Q343" i="63"/>
  <c r="U343" i="63"/>
  <c r="AC343" i="63" s="1"/>
  <c r="AD343" i="63" s="1"/>
  <c r="AE343" i="63" s="1"/>
  <c r="X343" i="63"/>
  <c r="Y343" i="63"/>
  <c r="AW343" i="63"/>
  <c r="B344" i="63"/>
  <c r="Q344" i="63"/>
  <c r="U344" i="63"/>
  <c r="AC344" i="63" s="1"/>
  <c r="AD344" i="63" s="1"/>
  <c r="AE344" i="63" s="1"/>
  <c r="Y344" i="63"/>
  <c r="AW344" i="63"/>
  <c r="B345" i="63"/>
  <c r="Q345" i="63"/>
  <c r="U345" i="63"/>
  <c r="AC345" i="63" s="1"/>
  <c r="AD345" i="63" s="1"/>
  <c r="AH345" i="63" s="1"/>
  <c r="AI345" i="63" s="1"/>
  <c r="Y345" i="63"/>
  <c r="AW345" i="63"/>
  <c r="B346" i="63"/>
  <c r="Q346" i="63"/>
  <c r="U346" i="63"/>
  <c r="AC346" i="63" s="1"/>
  <c r="AD346" i="63" s="1"/>
  <c r="AE346" i="63" s="1"/>
  <c r="Y346" i="63"/>
  <c r="AW346" i="63"/>
  <c r="B347" i="63"/>
  <c r="Q347" i="63"/>
  <c r="U347" i="63"/>
  <c r="AC347" i="63" s="1"/>
  <c r="AD347" i="63" s="1"/>
  <c r="Y347" i="63"/>
  <c r="AW347" i="63"/>
  <c r="B348" i="63"/>
  <c r="Q348" i="63"/>
  <c r="U348" i="63"/>
  <c r="AC348" i="63" s="1"/>
  <c r="AD348" i="63" s="1"/>
  <c r="Y348" i="63"/>
  <c r="AW348" i="63"/>
  <c r="B349" i="63"/>
  <c r="Q349" i="63"/>
  <c r="U349" i="63"/>
  <c r="AC349" i="63" s="1"/>
  <c r="AD349" i="63" s="1"/>
  <c r="Y349" i="63"/>
  <c r="AW349" i="63"/>
  <c r="B350" i="63"/>
  <c r="Q350" i="63"/>
  <c r="U350" i="63"/>
  <c r="AC350" i="63" s="1"/>
  <c r="AD350" i="63" s="1"/>
  <c r="Y350" i="63"/>
  <c r="AW350" i="63"/>
  <c r="B351" i="63"/>
  <c r="Q351" i="63"/>
  <c r="U351" i="63"/>
  <c r="AC351" i="63" s="1"/>
  <c r="AD351" i="63" s="1"/>
  <c r="Y351" i="63"/>
  <c r="AW351" i="63"/>
  <c r="B352" i="63"/>
  <c r="Q352" i="63"/>
  <c r="U352" i="63"/>
  <c r="AC352" i="63" s="1"/>
  <c r="AD352" i="63" s="1"/>
  <c r="AH352" i="63" s="1"/>
  <c r="AI352" i="63" s="1"/>
  <c r="Y352" i="63"/>
  <c r="AW352" i="63"/>
  <c r="B353" i="63"/>
  <c r="Q353" i="63"/>
  <c r="U353" i="63"/>
  <c r="AC353" i="63" s="1"/>
  <c r="AD353" i="63" s="1"/>
  <c r="Y353" i="63"/>
  <c r="AW353" i="63"/>
  <c r="B354" i="63"/>
  <c r="Q354" i="63"/>
  <c r="U354" i="63"/>
  <c r="AC354" i="63" s="1"/>
  <c r="AD354" i="63" s="1"/>
  <c r="AE354" i="63" s="1"/>
  <c r="Y354" i="63"/>
  <c r="AW354" i="63"/>
  <c r="B355" i="63"/>
  <c r="Q355" i="63"/>
  <c r="U355" i="63"/>
  <c r="AC355" i="63" s="1"/>
  <c r="AD355" i="63" s="1"/>
  <c r="AH355" i="63" s="1"/>
  <c r="AI355" i="63" s="1"/>
  <c r="Y355" i="63"/>
  <c r="AW355" i="63"/>
  <c r="B356" i="63"/>
  <c r="Q356" i="63"/>
  <c r="U356" i="63"/>
  <c r="AC356" i="63" s="1"/>
  <c r="AD356" i="63" s="1"/>
  <c r="Y356" i="63"/>
  <c r="AW356" i="63"/>
  <c r="B357" i="63"/>
  <c r="Q357" i="63"/>
  <c r="U357" i="63"/>
  <c r="AC357" i="63" s="1"/>
  <c r="AD357" i="63" s="1"/>
  <c r="Z357" i="63" s="1"/>
  <c r="Y357" i="63"/>
  <c r="AW357" i="63"/>
  <c r="B358" i="63"/>
  <c r="Q358" i="63"/>
  <c r="U358" i="63"/>
  <c r="AC358" i="63" s="1"/>
  <c r="AD358" i="63" s="1"/>
  <c r="Y358" i="63"/>
  <c r="AW358" i="63"/>
  <c r="B359" i="63"/>
  <c r="Q359" i="63"/>
  <c r="U359" i="63"/>
  <c r="AC359" i="63" s="1"/>
  <c r="AD359" i="63" s="1"/>
  <c r="AH359" i="63" s="1"/>
  <c r="AI359" i="63" s="1"/>
  <c r="Y359" i="63"/>
  <c r="AW359" i="63"/>
  <c r="B360" i="63"/>
  <c r="Q360" i="63"/>
  <c r="U360" i="63"/>
  <c r="AC360" i="63" s="1"/>
  <c r="AD360" i="63" s="1"/>
  <c r="Y360" i="63"/>
  <c r="AW360" i="63"/>
  <c r="B361" i="63"/>
  <c r="Q361" i="63"/>
  <c r="U361" i="63"/>
  <c r="AC361" i="63" s="1"/>
  <c r="AD361" i="63" s="1"/>
  <c r="AE361" i="63" s="1"/>
  <c r="Y361" i="63"/>
  <c r="AW361" i="63"/>
  <c r="B362" i="63"/>
  <c r="Q362" i="63"/>
  <c r="U362" i="63"/>
  <c r="AC362" i="63" s="1"/>
  <c r="AD362" i="63" s="1"/>
  <c r="Y362" i="63"/>
  <c r="AW362" i="63"/>
  <c r="B363" i="63"/>
  <c r="Q363" i="63"/>
  <c r="U363" i="63"/>
  <c r="AC363" i="63" s="1"/>
  <c r="AD363" i="63" s="1"/>
  <c r="Y363" i="63"/>
  <c r="AW363" i="63"/>
  <c r="B364" i="63"/>
  <c r="Q364" i="63"/>
  <c r="U364" i="63"/>
  <c r="AC364" i="63" s="1"/>
  <c r="AD364" i="63" s="1"/>
  <c r="Y364" i="63"/>
  <c r="AW364" i="63"/>
  <c r="B365" i="63"/>
  <c r="Q365" i="63"/>
  <c r="U365" i="63"/>
  <c r="AC365" i="63" s="1"/>
  <c r="AD365" i="63" s="1"/>
  <c r="Z365" i="63" s="1"/>
  <c r="Y365" i="63"/>
  <c r="AW365" i="63"/>
  <c r="B366" i="63"/>
  <c r="Q366" i="63"/>
  <c r="U366" i="63"/>
  <c r="AC366" i="63" s="1"/>
  <c r="AD366" i="63" s="1"/>
  <c r="AH366" i="63" s="1"/>
  <c r="AI366" i="63" s="1"/>
  <c r="Y366" i="63"/>
  <c r="AW366" i="63"/>
  <c r="B367" i="63"/>
  <c r="Q367" i="63"/>
  <c r="U367" i="63"/>
  <c r="AC367" i="63" s="1"/>
  <c r="AD367" i="63" s="1"/>
  <c r="AH367" i="63" s="1"/>
  <c r="AI367" i="63" s="1"/>
  <c r="Y367" i="63"/>
  <c r="AW367" i="63"/>
  <c r="B368" i="63"/>
  <c r="Q368" i="63"/>
  <c r="U368" i="63"/>
  <c r="AC368" i="63" s="1"/>
  <c r="AD368" i="63" s="1"/>
  <c r="X368" i="63"/>
  <c r="Y368" i="63"/>
  <c r="AW368" i="63"/>
  <c r="B369" i="63"/>
  <c r="Q369" i="63"/>
  <c r="U369" i="63"/>
  <c r="AC369" i="63" s="1"/>
  <c r="AD369" i="63" s="1"/>
  <c r="X369" i="63"/>
  <c r="Y369" i="63"/>
  <c r="AW369" i="63"/>
  <c r="B370" i="63"/>
  <c r="Q370" i="63"/>
  <c r="U370" i="63"/>
  <c r="AC370" i="63" s="1"/>
  <c r="AD370" i="63" s="1"/>
  <c r="Y370" i="63"/>
  <c r="AW370" i="63"/>
  <c r="B371" i="63"/>
  <c r="Q371" i="63"/>
  <c r="U371" i="63"/>
  <c r="AC371" i="63" s="1"/>
  <c r="AD371" i="63" s="1"/>
  <c r="Z371" i="63" s="1"/>
  <c r="X371" i="63"/>
  <c r="Y371" i="63"/>
  <c r="AW371" i="63"/>
  <c r="B372" i="63"/>
  <c r="Q372" i="63"/>
  <c r="U372" i="63"/>
  <c r="AC372" i="63" s="1"/>
  <c r="AD372" i="63" s="1"/>
  <c r="Y372" i="63"/>
  <c r="AW372" i="63"/>
  <c r="B373" i="63"/>
  <c r="Q373" i="63"/>
  <c r="U373" i="63"/>
  <c r="AC373" i="63" s="1"/>
  <c r="AD373" i="63" s="1"/>
  <c r="Y373" i="63"/>
  <c r="AW373" i="63"/>
  <c r="B374" i="63"/>
  <c r="Q374" i="63"/>
  <c r="U374" i="63"/>
  <c r="AC374" i="63" s="1"/>
  <c r="AD374" i="63" s="1"/>
  <c r="Z374" i="63" s="1"/>
  <c r="X374" i="63"/>
  <c r="Y374" i="63"/>
  <c r="AW374" i="63"/>
  <c r="B375" i="63"/>
  <c r="Q375" i="63"/>
  <c r="U375" i="63"/>
  <c r="AC375" i="63" s="1"/>
  <c r="AD375" i="63" s="1"/>
  <c r="Y375" i="63"/>
  <c r="AW375" i="63"/>
  <c r="B376" i="63"/>
  <c r="Q376" i="63"/>
  <c r="U376" i="63"/>
  <c r="AC376" i="63" s="1"/>
  <c r="AD376" i="63" s="1"/>
  <c r="X376" i="63"/>
  <c r="Y376" i="63"/>
  <c r="AW376" i="63"/>
  <c r="B377" i="63"/>
  <c r="Q377" i="63"/>
  <c r="U377" i="63"/>
  <c r="AC377" i="63" s="1"/>
  <c r="AD377" i="63" s="1"/>
  <c r="AE377" i="63" s="1"/>
  <c r="Y377" i="63"/>
  <c r="AW377" i="63"/>
  <c r="B378" i="63"/>
  <c r="Q378" i="63"/>
  <c r="U378" i="63"/>
  <c r="AC378" i="63" s="1"/>
  <c r="AD378" i="63" s="1"/>
  <c r="Y378" i="63"/>
  <c r="AW378" i="63"/>
  <c r="B379" i="63"/>
  <c r="Q379" i="63"/>
  <c r="U379" i="63"/>
  <c r="AC379" i="63" s="1"/>
  <c r="AD379" i="63" s="1"/>
  <c r="Y379" i="63"/>
  <c r="AW379" i="63"/>
  <c r="B380" i="63"/>
  <c r="Q380" i="63"/>
  <c r="U380" i="63"/>
  <c r="AC380" i="63" s="1"/>
  <c r="AD380" i="63" s="1"/>
  <c r="Z380" i="63" s="1"/>
  <c r="Y380" i="63"/>
  <c r="AW380" i="63"/>
  <c r="B381" i="63"/>
  <c r="Q381" i="63"/>
  <c r="U381" i="63"/>
  <c r="AC381" i="63" s="1"/>
  <c r="AD381" i="63" s="1"/>
  <c r="AE381" i="63" s="1"/>
  <c r="Y381" i="63"/>
  <c r="AW381" i="63"/>
  <c r="B382" i="63"/>
  <c r="Q382" i="63"/>
  <c r="U382" i="63"/>
  <c r="AC382" i="63" s="1"/>
  <c r="AD382" i="63" s="1"/>
  <c r="Y382" i="63"/>
  <c r="AW382" i="63"/>
  <c r="B383" i="63"/>
  <c r="Q383" i="63"/>
  <c r="U383" i="63"/>
  <c r="AC383" i="63" s="1"/>
  <c r="AD383" i="63" s="1"/>
  <c r="Y383" i="63"/>
  <c r="AW383" i="63"/>
  <c r="B384" i="63"/>
  <c r="Q384" i="63"/>
  <c r="U384" i="63"/>
  <c r="AC384" i="63" s="1"/>
  <c r="AD384" i="63" s="1"/>
  <c r="AE384" i="63" s="1"/>
  <c r="Y384" i="63"/>
  <c r="AW384" i="63"/>
  <c r="B385" i="63"/>
  <c r="Q385" i="63"/>
  <c r="U385" i="63"/>
  <c r="AC385" i="63" s="1"/>
  <c r="AD385" i="63" s="1"/>
  <c r="AE385" i="63" s="1"/>
  <c r="Y385" i="63"/>
  <c r="AW385" i="63"/>
  <c r="B386" i="63"/>
  <c r="Q386" i="63"/>
  <c r="U386" i="63"/>
  <c r="AC386" i="63" s="1"/>
  <c r="AD386" i="63" s="1"/>
  <c r="X386" i="63"/>
  <c r="Y386" i="63"/>
  <c r="AW386" i="63"/>
  <c r="B387" i="63"/>
  <c r="Q387" i="63"/>
  <c r="U387" i="63"/>
  <c r="AC387" i="63" s="1"/>
  <c r="AD387" i="63" s="1"/>
  <c r="AE387" i="63" s="1"/>
  <c r="Y387" i="63"/>
  <c r="AW387" i="63"/>
  <c r="B388" i="63"/>
  <c r="Q388" i="63"/>
  <c r="U388" i="63"/>
  <c r="AC388" i="63" s="1"/>
  <c r="AD388" i="63" s="1"/>
  <c r="AE388" i="63" s="1"/>
  <c r="Y388" i="63"/>
  <c r="AW388" i="63"/>
  <c r="B389" i="63"/>
  <c r="Q389" i="63"/>
  <c r="U389" i="63"/>
  <c r="AC389" i="63" s="1"/>
  <c r="AD389" i="63" s="1"/>
  <c r="Y389" i="63"/>
  <c r="AW389" i="63"/>
  <c r="B390" i="63"/>
  <c r="Q390" i="63"/>
  <c r="U390" i="63"/>
  <c r="AC390" i="63" s="1"/>
  <c r="AD390" i="63" s="1"/>
  <c r="Y390" i="63"/>
  <c r="AW390" i="63"/>
  <c r="B391" i="63"/>
  <c r="Q391" i="63"/>
  <c r="U391" i="63"/>
  <c r="AC391" i="63" s="1"/>
  <c r="AD391" i="63" s="1"/>
  <c r="Z391" i="63" s="1"/>
  <c r="Y391" i="63"/>
  <c r="AW391" i="63"/>
  <c r="B392" i="63"/>
  <c r="Q392" i="63"/>
  <c r="U392" i="63"/>
  <c r="AC392" i="63" s="1"/>
  <c r="AD392" i="63" s="1"/>
  <c r="AE392" i="63" s="1"/>
  <c r="X392" i="63"/>
  <c r="Y392" i="63"/>
  <c r="AW392" i="63"/>
  <c r="B393" i="63"/>
  <c r="Q393" i="63"/>
  <c r="U393" i="63"/>
  <c r="AC393" i="63" s="1"/>
  <c r="AD393" i="63" s="1"/>
  <c r="Y393" i="63"/>
  <c r="AW393" i="63"/>
  <c r="B394" i="63"/>
  <c r="Q394" i="63"/>
  <c r="U394" i="63"/>
  <c r="AC394" i="63" s="1"/>
  <c r="AD394" i="63" s="1"/>
  <c r="Y394" i="63"/>
  <c r="AW394" i="63"/>
  <c r="B395" i="63"/>
  <c r="Q395" i="63"/>
  <c r="U395" i="63"/>
  <c r="AC395" i="63" s="1"/>
  <c r="AD395" i="63" s="1"/>
  <c r="AE395" i="63" s="1"/>
  <c r="Y395" i="63"/>
  <c r="AW395" i="63"/>
  <c r="B396" i="63"/>
  <c r="Q396" i="63"/>
  <c r="U396" i="63"/>
  <c r="AC396" i="63" s="1"/>
  <c r="AD396" i="63" s="1"/>
  <c r="AH396" i="63" s="1"/>
  <c r="AI396" i="63" s="1"/>
  <c r="X396" i="63"/>
  <c r="Y396" i="63"/>
  <c r="AW396" i="63"/>
  <c r="B397" i="63"/>
  <c r="Q397" i="63"/>
  <c r="U397" i="63"/>
  <c r="AC397" i="63" s="1"/>
  <c r="AD397" i="63" s="1"/>
  <c r="Z397" i="63" s="1"/>
  <c r="Y397" i="63"/>
  <c r="AW397" i="63"/>
  <c r="B398" i="63"/>
  <c r="Q398" i="63"/>
  <c r="U398" i="63"/>
  <c r="AC398" i="63" s="1"/>
  <c r="AD398" i="63" s="1"/>
  <c r="AE398" i="63" s="1"/>
  <c r="Y398" i="63"/>
  <c r="AW398" i="63"/>
  <c r="B399" i="63"/>
  <c r="Q399" i="63"/>
  <c r="U399" i="63"/>
  <c r="AC399" i="63" s="1"/>
  <c r="AD399" i="63" s="1"/>
  <c r="AH399" i="63" s="1"/>
  <c r="AI399" i="63" s="1"/>
  <c r="Y399" i="63"/>
  <c r="AW399" i="63"/>
  <c r="B400" i="63"/>
  <c r="Q400" i="63"/>
  <c r="U400" i="63"/>
  <c r="AC400" i="63" s="1"/>
  <c r="AD400" i="63" s="1"/>
  <c r="Y400" i="63"/>
  <c r="AW400" i="63"/>
  <c r="B401" i="63"/>
  <c r="Q401" i="63"/>
  <c r="U401" i="63"/>
  <c r="AC401" i="63" s="1"/>
  <c r="AD401" i="63" s="1"/>
  <c r="Y401" i="63"/>
  <c r="AW401" i="63"/>
  <c r="B402" i="63"/>
  <c r="Q402" i="63"/>
  <c r="U402" i="63"/>
  <c r="AC402" i="63" s="1"/>
  <c r="AD402" i="63" s="1"/>
  <c r="AE402" i="63" s="1"/>
  <c r="X402" i="63"/>
  <c r="Y402" i="63"/>
  <c r="AW402" i="63"/>
  <c r="B403" i="63"/>
  <c r="Q403" i="63"/>
  <c r="U403" i="63"/>
  <c r="AC403" i="63" s="1"/>
  <c r="AD403" i="63" s="1"/>
  <c r="Y403" i="63"/>
  <c r="AW403" i="63"/>
  <c r="B404" i="63"/>
  <c r="Q404" i="63"/>
  <c r="U404" i="63"/>
  <c r="AC404" i="63" s="1"/>
  <c r="AD404" i="63" s="1"/>
  <c r="AE404" i="63" s="1"/>
  <c r="Y404" i="63"/>
  <c r="AW404" i="63"/>
  <c r="B405" i="63"/>
  <c r="Q405" i="63"/>
  <c r="U405" i="63"/>
  <c r="AC405" i="63" s="1"/>
  <c r="AD405" i="63" s="1"/>
  <c r="AE405" i="63" s="1"/>
  <c r="Y405" i="63"/>
  <c r="AW405" i="63"/>
  <c r="B406" i="63"/>
  <c r="Q406" i="63"/>
  <c r="U406" i="63"/>
  <c r="AC406" i="63" s="1"/>
  <c r="AD406" i="63" s="1"/>
  <c r="Y406" i="63"/>
  <c r="AW406" i="63"/>
  <c r="B407" i="63"/>
  <c r="Q407" i="63"/>
  <c r="U407" i="63"/>
  <c r="AC407" i="63" s="1"/>
  <c r="AD407" i="63" s="1"/>
  <c r="Y407" i="63"/>
  <c r="AW407" i="63"/>
  <c r="B408" i="63"/>
  <c r="Q408" i="63"/>
  <c r="U408" i="63"/>
  <c r="AC408" i="63" s="1"/>
  <c r="AD408" i="63" s="1"/>
  <c r="Z408" i="63" s="1"/>
  <c r="Y408" i="63"/>
  <c r="AW408" i="63"/>
  <c r="B409" i="63"/>
  <c r="Q409" i="63"/>
  <c r="U409" i="63"/>
  <c r="AC409" i="63" s="1"/>
  <c r="AD409" i="63" s="1"/>
  <c r="AE409" i="63" s="1"/>
  <c r="Y409" i="63"/>
  <c r="AW409" i="63"/>
  <c r="B410" i="63"/>
  <c r="Q410" i="63"/>
  <c r="U410" i="63"/>
  <c r="AC410" i="63" s="1"/>
  <c r="AD410" i="63" s="1"/>
  <c r="AH410" i="63" s="1"/>
  <c r="AI410" i="63" s="1"/>
  <c r="X410" i="63"/>
  <c r="Y410" i="63"/>
  <c r="AW410" i="63"/>
  <c r="B411" i="63"/>
  <c r="Q411" i="63"/>
  <c r="U411" i="63"/>
  <c r="AC411" i="63" s="1"/>
  <c r="AD411" i="63" s="1"/>
  <c r="Z411" i="63" s="1"/>
  <c r="Y411" i="63"/>
  <c r="AW411" i="63"/>
  <c r="B412" i="63"/>
  <c r="Q412" i="63"/>
  <c r="U412" i="63"/>
  <c r="AC412" i="63" s="1"/>
  <c r="AD412" i="63" s="1"/>
  <c r="AE412" i="63" s="1"/>
  <c r="X412" i="63"/>
  <c r="Y412" i="63"/>
  <c r="AW412" i="63"/>
  <c r="B413" i="63"/>
  <c r="Q413" i="63"/>
  <c r="U413" i="63"/>
  <c r="AC413" i="63" s="1"/>
  <c r="AD413" i="63" s="1"/>
  <c r="X413" i="63"/>
  <c r="Y413" i="63"/>
  <c r="AW413" i="63"/>
  <c r="B414" i="63"/>
  <c r="Q414" i="63"/>
  <c r="U414" i="63"/>
  <c r="AC414" i="63" s="1"/>
  <c r="AD414" i="63" s="1"/>
  <c r="AE414" i="63" s="1"/>
  <c r="Y414" i="63"/>
  <c r="AW414" i="63"/>
  <c r="B415" i="63"/>
  <c r="Q415" i="63"/>
  <c r="U415" i="63"/>
  <c r="AC415" i="63" s="1"/>
  <c r="AD415" i="63" s="1"/>
  <c r="Y415" i="63"/>
  <c r="AW415" i="63"/>
  <c r="B416" i="63"/>
  <c r="Q416" i="63"/>
  <c r="U416" i="63"/>
  <c r="AC416" i="63" s="1"/>
  <c r="AD416" i="63" s="1"/>
  <c r="X416" i="63"/>
  <c r="Y416" i="63"/>
  <c r="AW416" i="63"/>
  <c r="B417" i="63"/>
  <c r="Q417" i="63"/>
  <c r="U417" i="63"/>
  <c r="AC417" i="63" s="1"/>
  <c r="AD417" i="63" s="1"/>
  <c r="AE417" i="63" s="1"/>
  <c r="Y417" i="63"/>
  <c r="AW417" i="63"/>
  <c r="B418" i="63"/>
  <c r="Q418" i="63"/>
  <c r="U418" i="63"/>
  <c r="AC418" i="63" s="1"/>
  <c r="AD418" i="63" s="1"/>
  <c r="Y418" i="63"/>
  <c r="AW418" i="63"/>
  <c r="B419" i="63"/>
  <c r="Q419" i="63"/>
  <c r="U419" i="63"/>
  <c r="AC419" i="63" s="1"/>
  <c r="AD419" i="63" s="1"/>
  <c r="Y419" i="63"/>
  <c r="AW419" i="63"/>
  <c r="B420" i="63"/>
  <c r="Q420" i="63"/>
  <c r="U420" i="63"/>
  <c r="AC420" i="63" s="1"/>
  <c r="AD420" i="63" s="1"/>
  <c r="X420" i="63"/>
  <c r="Y420" i="63"/>
  <c r="AW420" i="63"/>
  <c r="B421" i="63"/>
  <c r="Q421" i="63"/>
  <c r="U421" i="63"/>
  <c r="AC421" i="63" s="1"/>
  <c r="AD421" i="63" s="1"/>
  <c r="Y421" i="63"/>
  <c r="AW421" i="63"/>
  <c r="B422" i="63"/>
  <c r="Q422" i="63"/>
  <c r="U422" i="63"/>
  <c r="AC422" i="63" s="1"/>
  <c r="AD422" i="63" s="1"/>
  <c r="Y422" i="63"/>
  <c r="AW422" i="63"/>
  <c r="B423" i="63"/>
  <c r="Q423" i="63"/>
  <c r="U423" i="63"/>
  <c r="AC423" i="63" s="1"/>
  <c r="AD423" i="63" s="1"/>
  <c r="X423" i="63"/>
  <c r="Y423" i="63"/>
  <c r="AW423" i="63"/>
  <c r="B424" i="63"/>
  <c r="Q424" i="63"/>
  <c r="U424" i="63"/>
  <c r="AC424" i="63" s="1"/>
  <c r="AD424" i="63" s="1"/>
  <c r="X424" i="63"/>
  <c r="Y424" i="63"/>
  <c r="AW424" i="63"/>
  <c r="B425" i="63"/>
  <c r="Q425" i="63"/>
  <c r="U425" i="63"/>
  <c r="AC425" i="63" s="1"/>
  <c r="AD425" i="63" s="1"/>
  <c r="Y425" i="63"/>
  <c r="AW425" i="63"/>
  <c r="B426" i="63"/>
  <c r="Q426" i="63"/>
  <c r="U426" i="63"/>
  <c r="AC426" i="63" s="1"/>
  <c r="AD426" i="63" s="1"/>
  <c r="AE426" i="63" s="1"/>
  <c r="Y426" i="63"/>
  <c r="AW426" i="63"/>
  <c r="B427" i="63"/>
  <c r="Q427" i="63"/>
  <c r="U427" i="63"/>
  <c r="AC427" i="63" s="1"/>
  <c r="AD427" i="63" s="1"/>
  <c r="X427" i="63"/>
  <c r="Y427" i="63"/>
  <c r="AW427" i="63"/>
  <c r="B428" i="63"/>
  <c r="Q428" i="63"/>
  <c r="U428" i="63"/>
  <c r="AC428" i="63" s="1"/>
  <c r="AD428" i="63" s="1"/>
  <c r="AE428" i="63" s="1"/>
  <c r="X428" i="63"/>
  <c r="Y428" i="63"/>
  <c r="AW428" i="63"/>
  <c r="B429" i="63"/>
  <c r="Q429" i="63"/>
  <c r="U429" i="63"/>
  <c r="AC429" i="63" s="1"/>
  <c r="AD429" i="63" s="1"/>
  <c r="Y429" i="63"/>
  <c r="AW429" i="63"/>
  <c r="B430" i="63"/>
  <c r="Q430" i="63"/>
  <c r="U430" i="63"/>
  <c r="AC430" i="63" s="1"/>
  <c r="AD430" i="63" s="1"/>
  <c r="Y430" i="63"/>
  <c r="AW430" i="63"/>
  <c r="B431" i="63"/>
  <c r="Q431" i="63"/>
  <c r="U431" i="63"/>
  <c r="AC431" i="63" s="1"/>
  <c r="AD431" i="63" s="1"/>
  <c r="AE431" i="63" s="1"/>
  <c r="Y431" i="63"/>
  <c r="AW431" i="63"/>
  <c r="B432" i="63"/>
  <c r="Q432" i="63"/>
  <c r="U432" i="63"/>
  <c r="AC432" i="63" s="1"/>
  <c r="AD432" i="63" s="1"/>
  <c r="AE432" i="63" s="1"/>
  <c r="Y432" i="63"/>
  <c r="AW432" i="63"/>
  <c r="B433" i="63"/>
  <c r="Q433" i="63"/>
  <c r="U433" i="63"/>
  <c r="AC433" i="63" s="1"/>
  <c r="AD433" i="63" s="1"/>
  <c r="Y433" i="63"/>
  <c r="AW433" i="63"/>
  <c r="B434" i="63"/>
  <c r="Q434" i="63"/>
  <c r="U434" i="63"/>
  <c r="AC434" i="63" s="1"/>
  <c r="AD434" i="63" s="1"/>
  <c r="X434" i="63"/>
  <c r="Y434" i="63"/>
  <c r="AW434" i="63"/>
  <c r="B435" i="63"/>
  <c r="Q435" i="63"/>
  <c r="U435" i="63"/>
  <c r="AC435" i="63" s="1"/>
  <c r="AD435" i="63" s="1"/>
  <c r="Y435" i="63"/>
  <c r="AW435" i="63"/>
  <c r="B436" i="63"/>
  <c r="Q436" i="63"/>
  <c r="U436" i="63"/>
  <c r="AC436" i="63" s="1"/>
  <c r="AD436" i="63" s="1"/>
  <c r="X436" i="63"/>
  <c r="Y436" i="63"/>
  <c r="AW436" i="63"/>
  <c r="B437" i="63"/>
  <c r="Q437" i="63"/>
  <c r="U437" i="63"/>
  <c r="AC437" i="63" s="1"/>
  <c r="AD437" i="63" s="1"/>
  <c r="Y437" i="63"/>
  <c r="AW437" i="63"/>
  <c r="B438" i="63"/>
  <c r="Q438" i="63"/>
  <c r="U438" i="63"/>
  <c r="AC438" i="63" s="1"/>
  <c r="AD438" i="63" s="1"/>
  <c r="X438" i="63"/>
  <c r="Y438" i="63"/>
  <c r="AW438" i="63"/>
  <c r="B439" i="63"/>
  <c r="Q439" i="63"/>
  <c r="U439" i="63"/>
  <c r="AC439" i="63" s="1"/>
  <c r="AD439" i="63" s="1"/>
  <c r="X439" i="63"/>
  <c r="Y439" i="63"/>
  <c r="AW439" i="63"/>
  <c r="B440" i="63"/>
  <c r="Q440" i="63"/>
  <c r="U440" i="63"/>
  <c r="AC440" i="63" s="1"/>
  <c r="AD440" i="63" s="1"/>
  <c r="Y440" i="63"/>
  <c r="AW440" i="63"/>
  <c r="B441" i="63"/>
  <c r="Q441" i="63"/>
  <c r="U441" i="63"/>
  <c r="AC441" i="63" s="1"/>
  <c r="AD441" i="63" s="1"/>
  <c r="Y441" i="63"/>
  <c r="AW441" i="63"/>
  <c r="B442" i="63"/>
  <c r="Q442" i="63"/>
  <c r="U442" i="63"/>
  <c r="AC442" i="63" s="1"/>
  <c r="AD442" i="63" s="1"/>
  <c r="Y442" i="63"/>
  <c r="AW442" i="63"/>
  <c r="B443" i="63"/>
  <c r="Q443" i="63"/>
  <c r="U443" i="63"/>
  <c r="AC443" i="63" s="1"/>
  <c r="AD443" i="63" s="1"/>
  <c r="AH443" i="63" s="1"/>
  <c r="AI443" i="63" s="1"/>
  <c r="Y443" i="63"/>
  <c r="AW443" i="63"/>
  <c r="B444" i="63"/>
  <c r="Q444" i="63"/>
  <c r="U444" i="63"/>
  <c r="AC444" i="63" s="1"/>
  <c r="AD444" i="63" s="1"/>
  <c r="Y444" i="63"/>
  <c r="AW444" i="63"/>
  <c r="B445" i="63"/>
  <c r="Q445" i="63"/>
  <c r="U445" i="63"/>
  <c r="AC445" i="63" s="1"/>
  <c r="AD445" i="63" s="1"/>
  <c r="Y445" i="63"/>
  <c r="AW445" i="63"/>
  <c r="B446" i="63"/>
  <c r="Q446" i="63"/>
  <c r="U446" i="63"/>
  <c r="AC446" i="63" s="1"/>
  <c r="AD446" i="63" s="1"/>
  <c r="Y446" i="63"/>
  <c r="AW446" i="63"/>
  <c r="B447" i="63"/>
  <c r="Q447" i="63"/>
  <c r="U447" i="63"/>
  <c r="AC447" i="63" s="1"/>
  <c r="AD447" i="63" s="1"/>
  <c r="Y447" i="63"/>
  <c r="AW447" i="63"/>
  <c r="B448" i="63"/>
  <c r="Q448" i="63"/>
  <c r="U448" i="63"/>
  <c r="AC448" i="63" s="1"/>
  <c r="AD448" i="63" s="1"/>
  <c r="Y448" i="63"/>
  <c r="AW448" i="63"/>
  <c r="B449" i="63"/>
  <c r="Q449" i="63"/>
  <c r="U449" i="63"/>
  <c r="AC449" i="63" s="1"/>
  <c r="AD449" i="63" s="1"/>
  <c r="Y449" i="63"/>
  <c r="AW449" i="63"/>
  <c r="AW468" i="63"/>
  <c r="AW467" i="63"/>
  <c r="AW466" i="63"/>
  <c r="AW465" i="63"/>
  <c r="AW464" i="63"/>
  <c r="AW463" i="63"/>
  <c r="AW462" i="63"/>
  <c r="AW461" i="63"/>
  <c r="AW460" i="63"/>
  <c r="AW459" i="63"/>
  <c r="AW458" i="63"/>
  <c r="AW457" i="63"/>
  <c r="AW456" i="63"/>
  <c r="AW455" i="63"/>
  <c r="AW454" i="63"/>
  <c r="AW453" i="63"/>
  <c r="AW452" i="63"/>
  <c r="AW451" i="63"/>
  <c r="AW450" i="63"/>
  <c r="L489" i="52"/>
  <c r="M489" i="52" s="1"/>
  <c r="L329" i="52"/>
  <c r="M329" i="52" s="1"/>
  <c r="L653" i="52"/>
  <c r="M653" i="52" s="1"/>
  <c r="L59" i="52"/>
  <c r="M59" i="52" s="1"/>
  <c r="L548" i="52"/>
  <c r="M548" i="52" s="1"/>
  <c r="L652" i="52"/>
  <c r="M652" i="52" s="1"/>
  <c r="AE231" i="76" l="1"/>
  <c r="AH231" i="76"/>
  <c r="AI231" i="76" s="1"/>
  <c r="AH219" i="76"/>
  <c r="AI219" i="76" s="1"/>
  <c r="Z219" i="76"/>
  <c r="AH227" i="76"/>
  <c r="AI227" i="76" s="1"/>
  <c r="AE233" i="76"/>
  <c r="AF233" i="76" s="1"/>
  <c r="AG233" i="76" s="1"/>
  <c r="AJ233" i="76" s="1"/>
  <c r="AH234" i="76"/>
  <c r="AI234" i="76" s="1"/>
  <c r="AE234" i="76"/>
  <c r="AF294" i="76"/>
  <c r="AG294" i="76" s="1"/>
  <c r="AJ294" i="76" s="1"/>
  <c r="Z233" i="76"/>
  <c r="Z227" i="76"/>
  <c r="AF177" i="76"/>
  <c r="AG177" i="76" s="1"/>
  <c r="AE229" i="76"/>
  <c r="AH229" i="76"/>
  <c r="AI229" i="76" s="1"/>
  <c r="AF366" i="76"/>
  <c r="AG366" i="76" s="1"/>
  <c r="AH317" i="76"/>
  <c r="AI317" i="76" s="1"/>
  <c r="Z317" i="76"/>
  <c r="AE317" i="76"/>
  <c r="AE292" i="76"/>
  <c r="AF292" i="76" s="1"/>
  <c r="AG292" i="76" s="1"/>
  <c r="AJ292" i="76" s="1"/>
  <c r="Z292" i="76"/>
  <c r="AF202" i="76"/>
  <c r="AG202" i="76" s="1"/>
  <c r="AJ753" i="76"/>
  <c r="AJ706" i="76"/>
  <c r="AJ100" i="76"/>
  <c r="AF71" i="76"/>
  <c r="AG71" i="76" s="1"/>
  <c r="AJ708" i="76"/>
  <c r="AF136" i="76"/>
  <c r="AG136" i="76" s="1"/>
  <c r="AJ136" i="76" s="1"/>
  <c r="AJ617" i="76"/>
  <c r="AJ92" i="76"/>
  <c r="AJ97" i="76"/>
  <c r="AF44" i="63"/>
  <c r="AG44" i="63" s="1"/>
  <c r="AJ623" i="76"/>
  <c r="AF236" i="76"/>
  <c r="AG236" i="76" s="1"/>
  <c r="AJ739" i="76"/>
  <c r="AJ188" i="76"/>
  <c r="AF165" i="63"/>
  <c r="AG165" i="63" s="1"/>
  <c r="AF300" i="63"/>
  <c r="AG300" i="63" s="1"/>
  <c r="AF279" i="63"/>
  <c r="AG279" i="63" s="1"/>
  <c r="A437" i="63"/>
  <c r="A438" i="63"/>
  <c r="A429" i="63"/>
  <c r="A337" i="63"/>
  <c r="A338" i="63"/>
  <c r="A421" i="63"/>
  <c r="AF246" i="63"/>
  <c r="AG246" i="63" s="1"/>
  <c r="AF225" i="63"/>
  <c r="AG225" i="63" s="1"/>
  <c r="AF79" i="76"/>
  <c r="AG79" i="76" s="1"/>
  <c r="AE296" i="76"/>
  <c r="Z296" i="76"/>
  <c r="AH296" i="76"/>
  <c r="AI296" i="76" s="1"/>
  <c r="AJ94" i="76"/>
  <c r="AF403" i="76"/>
  <c r="AG403" i="76" s="1"/>
  <c r="AF110" i="76"/>
  <c r="AG110" i="76" s="1"/>
  <c r="AJ110" i="76" s="1"/>
  <c r="AF56" i="76"/>
  <c r="AG56" i="76" s="1"/>
  <c r="AF267" i="76"/>
  <c r="AG267" i="76" s="1"/>
  <c r="AJ267" i="76" s="1"/>
  <c r="AF607" i="76"/>
  <c r="AG607" i="76" s="1"/>
  <c r="AJ607" i="76" s="1"/>
  <c r="AF606" i="76"/>
  <c r="AG606" i="76" s="1"/>
  <c r="AJ606" i="76" s="1"/>
  <c r="AF605" i="76"/>
  <c r="AG605" i="76" s="1"/>
  <c r="AJ605" i="76" s="1"/>
  <c r="AJ679" i="76"/>
  <c r="AJ84" i="76"/>
  <c r="AF59" i="76"/>
  <c r="AG59" i="76" s="1"/>
  <c r="AF337" i="76"/>
  <c r="AG337" i="76" s="1"/>
  <c r="AJ337" i="76" s="1"/>
  <c r="AF363" i="76"/>
  <c r="AG363" i="76" s="1"/>
  <c r="AF175" i="76"/>
  <c r="AG175" i="76" s="1"/>
  <c r="AJ96" i="76"/>
  <c r="AF321" i="76"/>
  <c r="AG321" i="76" s="1"/>
  <c r="AJ312" i="76"/>
  <c r="AF512" i="76"/>
  <c r="AG512" i="76" s="1"/>
  <c r="AF157" i="76"/>
  <c r="AG157" i="76" s="1"/>
  <c r="AJ157" i="76" s="1"/>
  <c r="AJ627" i="76"/>
  <c r="AF111" i="76"/>
  <c r="AG111" i="76" s="1"/>
  <c r="AJ178" i="76"/>
  <c r="AF562" i="76"/>
  <c r="AG562" i="76" s="1"/>
  <c r="AJ562" i="76" s="1"/>
  <c r="AJ393" i="76"/>
  <c r="AF414" i="76"/>
  <c r="AG414" i="76" s="1"/>
  <c r="AJ414" i="76" s="1"/>
  <c r="AF35" i="76"/>
  <c r="AG35" i="76" s="1"/>
  <c r="AJ35" i="76" s="1"/>
  <c r="AJ637" i="76"/>
  <c r="AF78" i="76"/>
  <c r="AG78" i="76" s="1"/>
  <c r="AJ78" i="76" s="1"/>
  <c r="AY495" i="63"/>
  <c r="AF79" i="63"/>
  <c r="AG79" i="63" s="1"/>
  <c r="AF152" i="63"/>
  <c r="AG152" i="63" s="1"/>
  <c r="AF248" i="63"/>
  <c r="AG248" i="63" s="1"/>
  <c r="AF118" i="63"/>
  <c r="AG118" i="63" s="1"/>
  <c r="AJ118" i="63" s="1"/>
  <c r="AF20" i="63"/>
  <c r="AG20" i="63" s="1"/>
  <c r="AF206" i="63"/>
  <c r="AG206" i="63" s="1"/>
  <c r="AF235" i="63"/>
  <c r="AG235" i="63" s="1"/>
  <c r="AF305" i="63"/>
  <c r="AG305" i="63" s="1"/>
  <c r="AJ305" i="63" s="1"/>
  <c r="AF306" i="63"/>
  <c r="AG306" i="63" s="1"/>
  <c r="AY579" i="63"/>
  <c r="AF168" i="63"/>
  <c r="AG168" i="63" s="1"/>
  <c r="AY609" i="63"/>
  <c r="AF146" i="63"/>
  <c r="AG146" i="63" s="1"/>
  <c r="AJ709" i="76"/>
  <c r="AF69" i="76"/>
  <c r="AG69" i="76" s="1"/>
  <c r="AJ468" i="76"/>
  <c r="AJ552" i="76"/>
  <c r="AF118" i="76"/>
  <c r="AG118" i="76" s="1"/>
  <c r="AJ118" i="76" s="1"/>
  <c r="AF576" i="76"/>
  <c r="AG576" i="76" s="1"/>
  <c r="AJ710" i="76"/>
  <c r="AF364" i="76"/>
  <c r="AG364" i="76" s="1"/>
  <c r="AF535" i="76"/>
  <c r="AG535" i="76" s="1"/>
  <c r="AJ535" i="76" s="1"/>
  <c r="AF143" i="76"/>
  <c r="AG143" i="76" s="1"/>
  <c r="AF530" i="76"/>
  <c r="AG530" i="76" s="1"/>
  <c r="AF162" i="76"/>
  <c r="AG162" i="76" s="1"/>
  <c r="AF398" i="76"/>
  <c r="AG398" i="76" s="1"/>
  <c r="AF134" i="76"/>
  <c r="AG134" i="76" s="1"/>
  <c r="AF140" i="76"/>
  <c r="AG140" i="76" s="1"/>
  <c r="AF108" i="76"/>
  <c r="AG108" i="76" s="1"/>
  <c r="AJ108" i="76" s="1"/>
  <c r="AF613" i="76"/>
  <c r="AG613" i="76" s="1"/>
  <c r="AJ613" i="76" s="1"/>
  <c r="AJ673" i="76"/>
  <c r="AF755" i="76"/>
  <c r="AG755" i="76" s="1"/>
  <c r="AJ755" i="76" s="1"/>
  <c r="AF459" i="76"/>
  <c r="AG459" i="76" s="1"/>
  <c r="AJ65" i="76"/>
  <c r="AF305" i="76"/>
  <c r="AG305" i="76" s="1"/>
  <c r="AJ305" i="76" s="1"/>
  <c r="AF711" i="76"/>
  <c r="AG711" i="76" s="1"/>
  <c r="AJ711" i="76" s="1"/>
  <c r="AF17" i="76"/>
  <c r="AG17" i="76" s="1"/>
  <c r="AF332" i="76"/>
  <c r="AG332" i="76" s="1"/>
  <c r="AF682" i="76"/>
  <c r="AG682" i="76" s="1"/>
  <c r="AJ682" i="76" s="1"/>
  <c r="AF743" i="76"/>
  <c r="AG743" i="76" s="1"/>
  <c r="AJ743" i="76" s="1"/>
  <c r="AF742" i="76"/>
  <c r="AG742" i="76" s="1"/>
  <c r="AJ742" i="76" s="1"/>
  <c r="AF87" i="76"/>
  <c r="AG87" i="76" s="1"/>
  <c r="AF565" i="76"/>
  <c r="AG565" i="76" s="1"/>
  <c r="AF470" i="76"/>
  <c r="AG470" i="76" s="1"/>
  <c r="AF524" i="76"/>
  <c r="AG524" i="76" s="1"/>
  <c r="AF531" i="76"/>
  <c r="AG531" i="76" s="1"/>
  <c r="AF543" i="76"/>
  <c r="AG543" i="76" s="1"/>
  <c r="AJ543" i="76" s="1"/>
  <c r="AF399" i="76"/>
  <c r="AG399" i="76" s="1"/>
  <c r="AF238" i="76"/>
  <c r="AG238" i="76" s="1"/>
  <c r="AJ238" i="76" s="1"/>
  <c r="AF375" i="76"/>
  <c r="AG375" i="76" s="1"/>
  <c r="AF713" i="76"/>
  <c r="AG713" i="76" s="1"/>
  <c r="AJ713" i="76" s="1"/>
  <c r="AF192" i="76"/>
  <c r="AG192" i="76" s="1"/>
  <c r="AJ192" i="76" s="1"/>
  <c r="AF258" i="76"/>
  <c r="AG258" i="76" s="1"/>
  <c r="AJ258" i="76" s="1"/>
  <c r="AF206" i="76"/>
  <c r="AG206" i="76" s="1"/>
  <c r="AF241" i="63"/>
  <c r="AG241" i="63" s="1"/>
  <c r="R736" i="63"/>
  <c r="AF91" i="63"/>
  <c r="AG91" i="63" s="1"/>
  <c r="AA719" i="63"/>
  <c r="AA587" i="63"/>
  <c r="AA572" i="63"/>
  <c r="AA568" i="63"/>
  <c r="AA560" i="63"/>
  <c r="AA548" i="63"/>
  <c r="AF25" i="63"/>
  <c r="AG25" i="63" s="1"/>
  <c r="AF297" i="63"/>
  <c r="AG297" i="63" s="1"/>
  <c r="AJ297" i="63" s="1"/>
  <c r="AF288" i="63"/>
  <c r="AG288" i="63" s="1"/>
  <c r="AF80" i="63"/>
  <c r="AG80" i="63" s="1"/>
  <c r="AF120" i="63"/>
  <c r="AG120" i="63" s="1"/>
  <c r="AF320" i="63"/>
  <c r="AG320" i="63" s="1"/>
  <c r="AJ320" i="63" s="1"/>
  <c r="R660" i="63"/>
  <c r="AF269" i="63"/>
  <c r="AG269" i="63" s="1"/>
  <c r="AJ269" i="63" s="1"/>
  <c r="AF54" i="63"/>
  <c r="AG54" i="63" s="1"/>
  <c r="AF92" i="63"/>
  <c r="AG92" i="63" s="1"/>
  <c r="AF199" i="63"/>
  <c r="AG199" i="63" s="1"/>
  <c r="AA679" i="63"/>
  <c r="AF263" i="63"/>
  <c r="AG263" i="63" s="1"/>
  <c r="AJ263" i="63" s="1"/>
  <c r="AF181" i="63"/>
  <c r="AG181" i="63" s="1"/>
  <c r="R588" i="63"/>
  <c r="AF67" i="63"/>
  <c r="AG67" i="63" s="1"/>
  <c r="AJ67" i="63" s="1"/>
  <c r="AF72" i="63"/>
  <c r="AG72" i="63" s="1"/>
  <c r="AJ72" i="63" s="1"/>
  <c r="AF144" i="63"/>
  <c r="AG144" i="63" s="1"/>
  <c r="AJ144" i="63" s="1"/>
  <c r="R703" i="63"/>
  <c r="R646" i="63"/>
  <c r="R630" i="63"/>
  <c r="AY628" i="63"/>
  <c r="AF5" i="63"/>
  <c r="AG5" i="63" s="1"/>
  <c r="AJ5" i="63" s="1"/>
  <c r="AF77" i="63"/>
  <c r="AG77" i="63" s="1"/>
  <c r="AF227" i="63"/>
  <c r="AG227" i="63" s="1"/>
  <c r="AF271" i="63"/>
  <c r="AG271" i="63" s="1"/>
  <c r="AJ271" i="63" s="1"/>
  <c r="AF150" i="63"/>
  <c r="AG150" i="63" s="1"/>
  <c r="A440" i="63"/>
  <c r="AY572" i="63"/>
  <c r="AA559" i="63"/>
  <c r="AF16" i="63"/>
  <c r="AG16" i="63" s="1"/>
  <c r="AF42" i="63"/>
  <c r="AG42" i="63" s="1"/>
  <c r="AJ42" i="63" s="1"/>
  <c r="AF95" i="63"/>
  <c r="AG95" i="63" s="1"/>
  <c r="AJ95" i="63" s="1"/>
  <c r="AF130" i="63"/>
  <c r="AG130" i="63" s="1"/>
  <c r="AF140" i="63"/>
  <c r="AG140" i="63" s="1"/>
  <c r="AJ140" i="63" s="1"/>
  <c r="AF163" i="63"/>
  <c r="AG163" i="63" s="1"/>
  <c r="AF321" i="63"/>
  <c r="AG321" i="63" s="1"/>
  <c r="AF322" i="63"/>
  <c r="AG322" i="63" s="1"/>
  <c r="AJ322" i="63" s="1"/>
  <c r="AA665" i="63"/>
  <c r="R740" i="63"/>
  <c r="AF36" i="63"/>
  <c r="AG36" i="63" s="1"/>
  <c r="AF61" i="63"/>
  <c r="AG61" i="63" s="1"/>
  <c r="AJ61" i="63" s="1"/>
  <c r="AF99" i="63"/>
  <c r="AG99" i="63" s="1"/>
  <c r="AF177" i="63"/>
  <c r="AG177" i="63" s="1"/>
  <c r="AF218" i="63"/>
  <c r="AG218" i="63" s="1"/>
  <c r="AJ218" i="63" s="1"/>
  <c r="AF189" i="63"/>
  <c r="AG189" i="63" s="1"/>
  <c r="AJ189" i="63" s="1"/>
  <c r="AF307" i="63"/>
  <c r="AG307" i="63" s="1"/>
  <c r="AF159" i="63"/>
  <c r="AG159" i="63" s="1"/>
  <c r="R567" i="63"/>
  <c r="AF38" i="63"/>
  <c r="AG38" i="63" s="1"/>
  <c r="AF78" i="63"/>
  <c r="AG78" i="63" s="1"/>
  <c r="AJ78" i="63" s="1"/>
  <c r="AF212" i="63"/>
  <c r="AG212" i="63" s="1"/>
  <c r="AF226" i="63"/>
  <c r="AG226" i="63" s="1"/>
  <c r="AF231" i="63"/>
  <c r="AG231" i="63" s="1"/>
  <c r="AJ231" i="63" s="1"/>
  <c r="AF277" i="63"/>
  <c r="AG277" i="63" s="1"/>
  <c r="AF236" i="63"/>
  <c r="AG236" i="63" s="1"/>
  <c r="AJ236" i="63" s="1"/>
  <c r="AA626" i="63"/>
  <c r="R584" i="63"/>
  <c r="AF26" i="63"/>
  <c r="AG26" i="63" s="1"/>
  <c r="AF7" i="63"/>
  <c r="AG7" i="63" s="1"/>
  <c r="AF283" i="63"/>
  <c r="AG283" i="63" s="1"/>
  <c r="AF51" i="63"/>
  <c r="AG51" i="63" s="1"/>
  <c r="AJ51" i="63" s="1"/>
  <c r="AF249" i="63"/>
  <c r="AG249" i="63" s="1"/>
  <c r="AJ249" i="63" s="1"/>
  <c r="AA713" i="63"/>
  <c r="AA664" i="63"/>
  <c r="AA607" i="63"/>
  <c r="AF39" i="63"/>
  <c r="AG39" i="63" s="1"/>
  <c r="AF62" i="63"/>
  <c r="AG62" i="63" s="1"/>
  <c r="AJ62" i="63" s="1"/>
  <c r="AF83" i="63"/>
  <c r="AG83" i="63" s="1"/>
  <c r="AJ83" i="63" s="1"/>
  <c r="AF110" i="63"/>
  <c r="AG110" i="63" s="1"/>
  <c r="AF121" i="63"/>
  <c r="AG121" i="63" s="1"/>
  <c r="AF234" i="63"/>
  <c r="AG234" i="63" s="1"/>
  <c r="AF315" i="63"/>
  <c r="AG315" i="63" s="1"/>
  <c r="AI147" i="63"/>
  <c r="AF147" i="63"/>
  <c r="AG147" i="63" s="1"/>
  <c r="AF96" i="63"/>
  <c r="AG96" i="63" s="1"/>
  <c r="AJ96" i="63" s="1"/>
  <c r="R731" i="63"/>
  <c r="R681" i="63"/>
  <c r="AF9" i="63"/>
  <c r="AG9" i="63" s="1"/>
  <c r="AF58" i="63"/>
  <c r="AG58" i="63" s="1"/>
  <c r="AJ58" i="63" s="1"/>
  <c r="AF46" i="63"/>
  <c r="AG46" i="63" s="1"/>
  <c r="AJ46" i="63" s="1"/>
  <c r="AF50" i="63"/>
  <c r="AG50" i="63" s="1"/>
  <c r="AF75" i="63"/>
  <c r="AG75" i="63" s="1"/>
  <c r="AF73" i="63"/>
  <c r="AG73" i="63" s="1"/>
  <c r="AF129" i="63"/>
  <c r="AG129" i="63" s="1"/>
  <c r="AF164" i="63"/>
  <c r="AG164" i="63" s="1"/>
  <c r="AF190" i="63"/>
  <c r="AG190" i="63" s="1"/>
  <c r="AF273" i="63"/>
  <c r="AG273" i="63" s="1"/>
  <c r="AF192" i="63"/>
  <c r="AG192" i="63" s="1"/>
  <c r="AF166" i="63"/>
  <c r="AG166" i="63" s="1"/>
  <c r="AF223" i="63"/>
  <c r="AG223" i="63" s="1"/>
  <c r="AY567" i="63"/>
  <c r="AF172" i="63"/>
  <c r="AG172" i="63" s="1"/>
  <c r="AJ172" i="63" s="1"/>
  <c r="AF302" i="63"/>
  <c r="AG302" i="63" s="1"/>
  <c r="A4" i="63"/>
  <c r="A12" i="63"/>
  <c r="A14" i="63"/>
  <c r="A21" i="63"/>
  <c r="A38" i="63"/>
  <c r="A48" i="63"/>
  <c r="A60" i="63"/>
  <c r="A62" i="63"/>
  <c r="A19" i="63"/>
  <c r="A24" i="63"/>
  <c r="A35" i="63"/>
  <c r="A40" i="63"/>
  <c r="A52" i="63"/>
  <c r="A55" i="63"/>
  <c r="A63" i="63"/>
  <c r="A72" i="63"/>
  <c r="A82" i="63"/>
  <c r="A88" i="63"/>
  <c r="A89" i="63"/>
  <c r="A101" i="63"/>
  <c r="A114" i="63"/>
  <c r="A128" i="63"/>
  <c r="A130" i="63"/>
  <c r="A137" i="63"/>
  <c r="A139" i="63"/>
  <c r="A142" i="63"/>
  <c r="A150" i="63"/>
  <c r="A153" i="63"/>
  <c r="A161" i="63"/>
  <c r="A25" i="63"/>
  <c r="A26" i="63"/>
  <c r="A33" i="63"/>
  <c r="A68" i="63"/>
  <c r="A73" i="63"/>
  <c r="A78" i="63"/>
  <c r="A85" i="63"/>
  <c r="A90" i="63"/>
  <c r="A98" i="63"/>
  <c r="A109" i="63"/>
  <c r="A112" i="63"/>
  <c r="A115" i="63"/>
  <c r="A125" i="63"/>
  <c r="A131" i="63"/>
  <c r="A133" i="63"/>
  <c r="A5" i="63"/>
  <c r="A10" i="63"/>
  <c r="A15" i="63"/>
  <c r="A36" i="63"/>
  <c r="A41" i="63"/>
  <c r="A42" i="63"/>
  <c r="A46" i="63"/>
  <c r="A49" i="63"/>
  <c r="A56" i="63"/>
  <c r="A64" i="63"/>
  <c r="A66" i="63"/>
  <c r="A70" i="63"/>
  <c r="A86" i="63"/>
  <c r="A92" i="63"/>
  <c r="A96" i="63"/>
  <c r="A99" i="63"/>
  <c r="A102" i="63"/>
  <c r="A103" i="63"/>
  <c r="A107" i="63"/>
  <c r="A119" i="63"/>
  <c r="A3" i="63"/>
  <c r="A17" i="63"/>
  <c r="A28" i="63"/>
  <c r="A44" i="63"/>
  <c r="A53" i="63"/>
  <c r="A54" i="63"/>
  <c r="A58" i="63"/>
  <c r="A75" i="63"/>
  <c r="A80" i="63"/>
  <c r="A81" i="63"/>
  <c r="A100" i="63"/>
  <c r="A104" i="63"/>
  <c r="A22" i="63"/>
  <c r="A30" i="63"/>
  <c r="A31" i="63"/>
  <c r="A34" i="63"/>
  <c r="A39" i="63"/>
  <c r="A43" i="63"/>
  <c r="A57" i="63"/>
  <c r="A59" i="63"/>
  <c r="A79" i="63"/>
  <c r="A93" i="63"/>
  <c r="A94" i="63"/>
  <c r="A105" i="63"/>
  <c r="A120" i="63"/>
  <c r="A124" i="63"/>
  <c r="A126" i="63"/>
  <c r="A136" i="63"/>
  <c r="A138" i="63"/>
  <c r="A140" i="63"/>
  <c r="A148" i="63"/>
  <c r="A152" i="63"/>
  <c r="A155" i="63"/>
  <c r="A162" i="63"/>
  <c r="A7" i="63"/>
  <c r="A11" i="63"/>
  <c r="A13" i="63"/>
  <c r="A20" i="63"/>
  <c r="A23" i="63"/>
  <c r="A32" i="63"/>
  <c r="A37" i="63"/>
  <c r="A45" i="63"/>
  <c r="A50" i="63"/>
  <c r="A51" i="63"/>
  <c r="A65" i="63"/>
  <c r="A74" i="63"/>
  <c r="A76" i="63"/>
  <c r="A83" i="63"/>
  <c r="A84" i="63"/>
  <c r="A87" i="63"/>
  <c r="A116" i="63"/>
  <c r="A121" i="63"/>
  <c r="A122" i="63"/>
  <c r="A127" i="63"/>
  <c r="A129" i="63"/>
  <c r="A132" i="63"/>
  <c r="A6" i="63"/>
  <c r="A8" i="63"/>
  <c r="A9" i="63"/>
  <c r="A16" i="63"/>
  <c r="A18" i="63"/>
  <c r="A27" i="63"/>
  <c r="A29" i="63"/>
  <c r="A47" i="63"/>
  <c r="A61" i="63"/>
  <c r="A71" i="63"/>
  <c r="A108" i="63"/>
  <c r="A154" i="63"/>
  <c r="A160" i="63"/>
  <c r="A165" i="63"/>
  <c r="A174" i="63"/>
  <c r="A175" i="63"/>
  <c r="A188" i="63"/>
  <c r="A237" i="63"/>
  <c r="A254" i="63"/>
  <c r="A257" i="63"/>
  <c r="A261" i="63"/>
  <c r="A276" i="63"/>
  <c r="A282" i="63"/>
  <c r="A297" i="63"/>
  <c r="A298" i="63"/>
  <c r="A309" i="63"/>
  <c r="A322" i="63"/>
  <c r="A259" i="63"/>
  <c r="A277" i="63"/>
  <c r="A158" i="63"/>
  <c r="A189" i="63"/>
  <c r="A195" i="63"/>
  <c r="A202" i="63"/>
  <c r="A203" i="63"/>
  <c r="A204" i="63"/>
  <c r="A205" i="63"/>
  <c r="A209" i="63"/>
  <c r="A211" i="63"/>
  <c r="A213" i="63"/>
  <c r="A234" i="63"/>
  <c r="A235" i="63"/>
  <c r="A242" i="63"/>
  <c r="A245" i="63"/>
  <c r="A248" i="63"/>
  <c r="A252" i="63"/>
  <c r="A255" i="63"/>
  <c r="A262" i="63"/>
  <c r="A291" i="63"/>
  <c r="A294" i="63"/>
  <c r="A310" i="63"/>
  <c r="A253" i="63"/>
  <c r="A273" i="63"/>
  <c r="A111" i="63"/>
  <c r="A117" i="63"/>
  <c r="A141" i="63"/>
  <c r="A149" i="63"/>
  <c r="A169" i="63"/>
  <c r="A170" i="63"/>
  <c r="A186" i="63"/>
  <c r="A190" i="63"/>
  <c r="A193" i="63"/>
  <c r="A196" i="63"/>
  <c r="A199" i="63"/>
  <c r="A207" i="63"/>
  <c r="A221" i="63"/>
  <c r="A223" i="63"/>
  <c r="A229" i="63"/>
  <c r="A236" i="63"/>
  <c r="A238" i="63"/>
  <c r="A77" i="63"/>
  <c r="A156" i="63"/>
  <c r="A159" i="63"/>
  <c r="A171" i="63"/>
  <c r="A176" i="63"/>
  <c r="A179" i="63"/>
  <c r="A180" i="63"/>
  <c r="A181" i="63"/>
  <c r="A214" i="63"/>
  <c r="A218" i="63"/>
  <c r="A225" i="63"/>
  <c r="A228" i="63"/>
  <c r="A267" i="63"/>
  <c r="A268" i="63"/>
  <c r="A274" i="63"/>
  <c r="A283" i="63"/>
  <c r="A288" i="63"/>
  <c r="A67" i="63"/>
  <c r="A106" i="63"/>
  <c r="A113" i="63"/>
  <c r="A118" i="63"/>
  <c r="A123" i="63"/>
  <c r="A134" i="63"/>
  <c r="A145" i="63"/>
  <c r="A146" i="63"/>
  <c r="A151" i="63"/>
  <c r="A163" i="63"/>
  <c r="A166" i="63"/>
  <c r="A183" i="63"/>
  <c r="A187" i="63"/>
  <c r="A200" i="63"/>
  <c r="A208" i="63"/>
  <c r="A212" i="63"/>
  <c r="A216" i="63"/>
  <c r="A222" i="63"/>
  <c r="A226" i="63"/>
  <c r="A227" i="63"/>
  <c r="A230" i="63"/>
  <c r="A233" i="63"/>
  <c r="A240" i="63"/>
  <c r="A246" i="63"/>
  <c r="A250" i="63"/>
  <c r="A263" i="63"/>
  <c r="A271" i="63"/>
  <c r="A279" i="63"/>
  <c r="A95" i="63"/>
  <c r="A97" i="63"/>
  <c r="A143" i="63"/>
  <c r="A147" i="63"/>
  <c r="A164" i="63"/>
  <c r="A168" i="63"/>
  <c r="A172" i="63"/>
  <c r="A177" i="63"/>
  <c r="A194" i="63"/>
  <c r="A201" i="63"/>
  <c r="A206" i="63"/>
  <c r="A231" i="63"/>
  <c r="A239" i="63"/>
  <c r="A243" i="63"/>
  <c r="A69" i="63"/>
  <c r="A91" i="63"/>
  <c r="A173" i="63"/>
  <c r="A184" i="63"/>
  <c r="A191" i="63"/>
  <c r="A192" i="63"/>
  <c r="A197" i="63"/>
  <c r="A198" i="63"/>
  <c r="A210" i="63"/>
  <c r="A217" i="63"/>
  <c r="A220" i="63"/>
  <c r="A241" i="63"/>
  <c r="A244" i="63"/>
  <c r="A249" i="63"/>
  <c r="A258" i="63"/>
  <c r="A265" i="63"/>
  <c r="A270" i="63"/>
  <c r="A280" i="63"/>
  <c r="A284" i="63"/>
  <c r="A285" i="63"/>
  <c r="A289" i="63"/>
  <c r="A290" i="63"/>
  <c r="A293" i="63"/>
  <c r="A314" i="63"/>
  <c r="A315" i="63"/>
  <c r="A317" i="63"/>
  <c r="A110" i="63"/>
  <c r="A135" i="63"/>
  <c r="A144" i="63"/>
  <c r="A157" i="63"/>
  <c r="A167" i="63"/>
  <c r="A178" i="63"/>
  <c r="A182" i="63"/>
  <c r="A185" i="63"/>
  <c r="A215" i="63"/>
  <c r="A219" i="63"/>
  <c r="A224" i="63"/>
  <c r="A232" i="63"/>
  <c r="A251" i="63"/>
  <c r="A305" i="63"/>
  <c r="A306" i="63"/>
  <c r="A307" i="63"/>
  <c r="A311" i="63"/>
  <c r="A312" i="63"/>
  <c r="A264" i="63"/>
  <c r="A292" i="63"/>
  <c r="A269" i="63"/>
  <c r="A301" i="63"/>
  <c r="A308" i="63"/>
  <c r="A318" i="63"/>
  <c r="A278" i="63"/>
  <c r="A313" i="63"/>
  <c r="A260" i="63"/>
  <c r="A286" i="63"/>
  <c r="A295" i="63"/>
  <c r="A302" i="63"/>
  <c r="A303" i="63"/>
  <c r="A266" i="63"/>
  <c r="A321" i="63"/>
  <c r="A272" i="63"/>
  <c r="A296" i="63"/>
  <c r="A287" i="63"/>
  <c r="A300" i="63"/>
  <c r="A319" i="63"/>
  <c r="A304" i="63"/>
  <c r="A316" i="63"/>
  <c r="A247" i="63"/>
  <c r="A275" i="63"/>
  <c r="A299" i="63"/>
  <c r="A281" i="63"/>
  <c r="A256" i="63"/>
  <c r="A320" i="63"/>
  <c r="A372" i="63"/>
  <c r="AF14" i="63"/>
  <c r="AG14" i="63" s="1"/>
  <c r="AJ14" i="63" s="1"/>
  <c r="AF19" i="63"/>
  <c r="AG19" i="63" s="1"/>
  <c r="AF8" i="63"/>
  <c r="AG8" i="63" s="1"/>
  <c r="AJ8" i="63" s="1"/>
  <c r="AF71" i="63"/>
  <c r="AG71" i="63" s="1"/>
  <c r="AF97" i="63"/>
  <c r="AG97" i="63" s="1"/>
  <c r="AF98" i="63"/>
  <c r="AG98" i="63" s="1"/>
  <c r="AF115" i="63"/>
  <c r="AG115" i="63" s="1"/>
  <c r="AF142" i="63"/>
  <c r="AG142" i="63" s="1"/>
  <c r="AF175" i="63"/>
  <c r="AG175" i="63" s="1"/>
  <c r="AJ175" i="63" s="1"/>
  <c r="AF213" i="63"/>
  <c r="AG213" i="63" s="1"/>
  <c r="AJ213" i="63" s="1"/>
  <c r="AF207" i="63"/>
  <c r="AG207" i="63" s="1"/>
  <c r="AJ207" i="63" s="1"/>
  <c r="AJ261" i="63"/>
  <c r="AF228" i="63"/>
  <c r="AG228" i="63" s="1"/>
  <c r="AF254" i="63"/>
  <c r="AG254" i="63" s="1"/>
  <c r="AJ254" i="63" s="1"/>
  <c r="AF291" i="63"/>
  <c r="AG291" i="63" s="1"/>
  <c r="AA371" i="63"/>
  <c r="AA631" i="63"/>
  <c r="AY593" i="63"/>
  <c r="AA571" i="63"/>
  <c r="AA567" i="63"/>
  <c r="AA558" i="63"/>
  <c r="AF55" i="63"/>
  <c r="AG55" i="63" s="1"/>
  <c r="AF53" i="63"/>
  <c r="AG53" i="63" s="1"/>
  <c r="AF86" i="63"/>
  <c r="AG86" i="63" s="1"/>
  <c r="AJ86" i="63" s="1"/>
  <c r="AF90" i="63"/>
  <c r="AG90" i="63" s="1"/>
  <c r="AF139" i="63"/>
  <c r="AG139" i="63" s="1"/>
  <c r="AF116" i="63"/>
  <c r="AG116" i="63" s="1"/>
  <c r="AF196" i="63"/>
  <c r="AG196" i="63" s="1"/>
  <c r="AF215" i="63"/>
  <c r="AG215" i="63" s="1"/>
  <c r="AF259" i="63"/>
  <c r="AG259" i="63" s="1"/>
  <c r="AJ259" i="63" s="1"/>
  <c r="AF290" i="63"/>
  <c r="AG290" i="63" s="1"/>
  <c r="AF275" i="63"/>
  <c r="AG275" i="63" s="1"/>
  <c r="AJ275" i="63" s="1"/>
  <c r="AF296" i="63"/>
  <c r="AG296" i="63" s="1"/>
  <c r="AA434" i="63"/>
  <c r="R733" i="63"/>
  <c r="R618" i="63"/>
  <c r="AX593" i="63"/>
  <c r="AF191" i="63"/>
  <c r="AG191" i="63" s="1"/>
  <c r="AJ191" i="63" s="1"/>
  <c r="AF162" i="63"/>
  <c r="AG162" i="63" s="1"/>
  <c r="AJ162" i="63" s="1"/>
  <c r="AF202" i="63"/>
  <c r="AG202" i="63" s="1"/>
  <c r="AF184" i="63"/>
  <c r="AG184" i="63" s="1"/>
  <c r="AF319" i="63"/>
  <c r="AG319" i="63" s="1"/>
  <c r="AF222" i="63"/>
  <c r="AG222" i="63" s="1"/>
  <c r="R420" i="63"/>
  <c r="AA717" i="63"/>
  <c r="AA712" i="63"/>
  <c r="AA704" i="63"/>
  <c r="AA667" i="63"/>
  <c r="AA612" i="63"/>
  <c r="AA573" i="63"/>
  <c r="AY498" i="63"/>
  <c r="AF17" i="63"/>
  <c r="AG17" i="63" s="1"/>
  <c r="AF28" i="63"/>
  <c r="AG28" i="63" s="1"/>
  <c r="AF45" i="63"/>
  <c r="AG45" i="63" s="1"/>
  <c r="AF84" i="63"/>
  <c r="AG84" i="63" s="1"/>
  <c r="AF66" i="63"/>
  <c r="AG66" i="63" s="1"/>
  <c r="AF200" i="63"/>
  <c r="AG200" i="63" s="1"/>
  <c r="AF204" i="63"/>
  <c r="AG204" i="63" s="1"/>
  <c r="AF186" i="63"/>
  <c r="AG186" i="63" s="1"/>
  <c r="AF293" i="63"/>
  <c r="AG293" i="63" s="1"/>
  <c r="AF280" i="63"/>
  <c r="AG280" i="63" s="1"/>
  <c r="AF308" i="63"/>
  <c r="AG308" i="63" s="1"/>
  <c r="AF167" i="63"/>
  <c r="AG167" i="63" s="1"/>
  <c r="AJ167" i="63" s="1"/>
  <c r="R720" i="63"/>
  <c r="AJ155" i="63"/>
  <c r="AF203" i="63"/>
  <c r="AG203" i="63" s="1"/>
  <c r="AF285" i="63"/>
  <c r="AG285" i="63" s="1"/>
  <c r="AJ285" i="63" s="1"/>
  <c r="AF582" i="76"/>
  <c r="AG582" i="76" s="1"/>
  <c r="AF208" i="76"/>
  <c r="AG208" i="76" s="1"/>
  <c r="AF593" i="76"/>
  <c r="AG593" i="76" s="1"/>
  <c r="AF156" i="76"/>
  <c r="AG156" i="76" s="1"/>
  <c r="AJ156" i="76" s="1"/>
  <c r="AF117" i="76"/>
  <c r="AG117" i="76" s="1"/>
  <c r="AJ117" i="76" s="1"/>
  <c r="AF281" i="76"/>
  <c r="AG281" i="76" s="1"/>
  <c r="AJ281" i="76" s="1"/>
  <c r="AF602" i="76"/>
  <c r="AG602" i="76" s="1"/>
  <c r="AJ602" i="76" s="1"/>
  <c r="AF358" i="76"/>
  <c r="AG358" i="76" s="1"/>
  <c r="AF351" i="76"/>
  <c r="AG351" i="76" s="1"/>
  <c r="AF521" i="76"/>
  <c r="AG521" i="76" s="1"/>
  <c r="AF604" i="76"/>
  <c r="AG604" i="76" s="1"/>
  <c r="AJ604" i="76" s="1"/>
  <c r="AF578" i="76"/>
  <c r="AG578" i="76" s="1"/>
  <c r="AF41" i="76"/>
  <c r="AG41" i="76" s="1"/>
  <c r="AF726" i="76"/>
  <c r="AG726" i="76" s="1"/>
  <c r="AJ726" i="76" s="1"/>
  <c r="AF500" i="76"/>
  <c r="AG500" i="76" s="1"/>
  <c r="AF697" i="76"/>
  <c r="AG697" i="76" s="1"/>
  <c r="AJ697" i="76" s="1"/>
  <c r="AF308" i="76"/>
  <c r="AG308" i="76" s="1"/>
  <c r="AF124" i="76"/>
  <c r="AG124" i="76" s="1"/>
  <c r="AF209" i="76"/>
  <c r="AG209" i="76" s="1"/>
  <c r="AF167" i="76"/>
  <c r="AG167" i="76" s="1"/>
  <c r="AJ694" i="76"/>
  <c r="AF675" i="76"/>
  <c r="AG675" i="76" s="1"/>
  <c r="AJ675" i="76" s="1"/>
  <c r="AF287" i="76"/>
  <c r="AG287" i="76" s="1"/>
  <c r="AJ287" i="76" s="1"/>
  <c r="AF365" i="76"/>
  <c r="AG365" i="76" s="1"/>
  <c r="AF460" i="76"/>
  <c r="AG460" i="76" s="1"/>
  <c r="AJ21" i="76"/>
  <c r="AF717" i="76"/>
  <c r="AG717" i="76" s="1"/>
  <c r="AJ717" i="76" s="1"/>
  <c r="AF291" i="76"/>
  <c r="AG291" i="76" s="1"/>
  <c r="AJ291" i="76" s="1"/>
  <c r="AF631" i="76"/>
  <c r="AG631" i="76" s="1"/>
  <c r="AJ631" i="76" s="1"/>
  <c r="AF450" i="76"/>
  <c r="AG450" i="76" s="1"/>
  <c r="AF243" i="76"/>
  <c r="AG243" i="76" s="1"/>
  <c r="AJ243" i="76" s="1"/>
  <c r="AF302" i="76"/>
  <c r="AG302" i="76" s="1"/>
  <c r="AJ302" i="76" s="1"/>
  <c r="AF612" i="76"/>
  <c r="AG612" i="76" s="1"/>
  <c r="AJ612" i="76" s="1"/>
  <c r="AJ437" i="76"/>
  <c r="AF144" i="76"/>
  <c r="AG144" i="76" s="1"/>
  <c r="AJ144" i="76" s="1"/>
  <c r="AF154" i="76"/>
  <c r="AG154" i="76" s="1"/>
  <c r="AJ154" i="76" s="1"/>
  <c r="AF597" i="76"/>
  <c r="AG597" i="76" s="1"/>
  <c r="AF734" i="76"/>
  <c r="AG734" i="76" s="1"/>
  <c r="AJ734" i="76" s="1"/>
  <c r="AF501" i="76"/>
  <c r="AG501" i="76" s="1"/>
  <c r="AF413" i="76"/>
  <c r="AG413" i="76" s="1"/>
  <c r="AF285" i="76"/>
  <c r="AG285" i="76" s="1"/>
  <c r="AJ285" i="76" s="1"/>
  <c r="AF309" i="76"/>
  <c r="AG309" i="76" s="1"/>
  <c r="AF231" i="76"/>
  <c r="AG231" i="76" s="1"/>
  <c r="AF218" i="76"/>
  <c r="AG218" i="76" s="1"/>
  <c r="AJ218" i="76" s="1"/>
  <c r="AF221" i="76"/>
  <c r="AG221" i="76" s="1"/>
  <c r="AJ221" i="76" s="1"/>
  <c r="AF125" i="76"/>
  <c r="AG125" i="76" s="1"/>
  <c r="AF127" i="76"/>
  <c r="AG127" i="76" s="1"/>
  <c r="AJ127" i="76" s="1"/>
  <c r="AF737" i="76"/>
  <c r="AG737" i="76" s="1"/>
  <c r="AJ737" i="76" s="1"/>
  <c r="AF558" i="76"/>
  <c r="AG558" i="76" s="1"/>
  <c r="AJ704" i="76"/>
  <c r="AF641" i="76"/>
  <c r="AG641" i="76" s="1"/>
  <c r="AJ641" i="76" s="1"/>
  <c r="AF712" i="76"/>
  <c r="AG712" i="76" s="1"/>
  <c r="AJ712" i="76" s="1"/>
  <c r="AF544" i="76"/>
  <c r="AG544" i="76" s="1"/>
  <c r="AF446" i="76"/>
  <c r="AG446" i="76" s="1"/>
  <c r="AF147" i="76"/>
  <c r="AG147" i="76" s="1"/>
  <c r="AF279" i="76"/>
  <c r="AG279" i="76" s="1"/>
  <c r="AF373" i="76"/>
  <c r="AG373" i="76" s="1"/>
  <c r="AF327" i="76"/>
  <c r="AG327" i="76" s="1"/>
  <c r="AJ327" i="76" s="1"/>
  <c r="AF376" i="76"/>
  <c r="AG376" i="76" s="1"/>
  <c r="AJ547" i="76"/>
  <c r="AF549" i="76"/>
  <c r="AG549" i="76" s="1"/>
  <c r="AJ549" i="76" s="1"/>
  <c r="AF669" i="76"/>
  <c r="AG669" i="76" s="1"/>
  <c r="AJ669" i="76" s="1"/>
  <c r="AF200" i="76"/>
  <c r="AG200" i="76" s="1"/>
  <c r="AF764" i="76"/>
  <c r="AG764" i="76" s="1"/>
  <c r="AJ764" i="76" s="1"/>
  <c r="AF409" i="76"/>
  <c r="AG409" i="76" s="1"/>
  <c r="AJ409" i="76" s="1"/>
  <c r="AF388" i="76"/>
  <c r="AG388" i="76" s="1"/>
  <c r="AF353" i="76"/>
  <c r="AG353" i="76" s="1"/>
  <c r="AF335" i="76"/>
  <c r="AG335" i="76" s="1"/>
  <c r="AF330" i="76"/>
  <c r="AG330" i="76" s="1"/>
  <c r="AF449" i="76"/>
  <c r="AG449" i="76" s="1"/>
  <c r="AF114" i="76"/>
  <c r="AG114" i="76" s="1"/>
  <c r="AF174" i="76"/>
  <c r="AG174" i="76" s="1"/>
  <c r="AF284" i="76"/>
  <c r="AG284" i="76" s="1"/>
  <c r="AJ284" i="76" s="1"/>
  <c r="AF596" i="76"/>
  <c r="AG596" i="76" s="1"/>
  <c r="AJ237" i="76"/>
  <c r="AJ159" i="76"/>
  <c r="AF184" i="76"/>
  <c r="AG184" i="76" s="1"/>
  <c r="AF8" i="76"/>
  <c r="AG8" i="76" s="1"/>
  <c r="AJ8" i="76" s="1"/>
  <c r="AF735" i="76"/>
  <c r="AG735" i="76" s="1"/>
  <c r="AJ735" i="76" s="1"/>
  <c r="AF4" i="76"/>
  <c r="AG4" i="76" s="1"/>
  <c r="AF626" i="76"/>
  <c r="AG626" i="76" s="1"/>
  <c r="AJ626" i="76" s="1"/>
  <c r="AF432" i="76"/>
  <c r="AG432" i="76" s="1"/>
  <c r="AF342" i="76"/>
  <c r="AG342" i="76" s="1"/>
  <c r="AJ342" i="76" s="1"/>
  <c r="AF85" i="76"/>
  <c r="AG85" i="76" s="1"/>
  <c r="AJ85" i="76" s="1"/>
  <c r="AJ720" i="76"/>
  <c r="AF42" i="76"/>
  <c r="AG42" i="76" s="1"/>
  <c r="AJ42" i="76" s="1"/>
  <c r="AF5" i="76"/>
  <c r="AG5" i="76" s="1"/>
  <c r="AJ5" i="76" s="1"/>
  <c r="AF26" i="76"/>
  <c r="AG26" i="76" s="1"/>
  <c r="AF31" i="76"/>
  <c r="AG31" i="76" s="1"/>
  <c r="AJ31" i="76" s="1"/>
  <c r="AF13" i="76"/>
  <c r="AG13" i="76" s="1"/>
  <c r="AJ13" i="76" s="1"/>
  <c r="AF615" i="76"/>
  <c r="AG615" i="76" s="1"/>
  <c r="AJ615" i="76" s="1"/>
  <c r="AF282" i="76"/>
  <c r="AG282" i="76" s="1"/>
  <c r="AF266" i="76"/>
  <c r="AG266" i="76" s="1"/>
  <c r="AF311" i="76"/>
  <c r="AG311" i="76" s="1"/>
  <c r="AF663" i="76"/>
  <c r="AG663" i="76" s="1"/>
  <c r="AJ663" i="76" s="1"/>
  <c r="AF505" i="76"/>
  <c r="AG505" i="76" s="1"/>
  <c r="AJ505" i="76" s="1"/>
  <c r="AF394" i="76"/>
  <c r="AG394" i="76" s="1"/>
  <c r="AF587" i="76"/>
  <c r="AG587" i="76" s="1"/>
  <c r="AF132" i="76"/>
  <c r="AG132" i="76" s="1"/>
  <c r="AF216" i="76"/>
  <c r="AG216" i="76" s="1"/>
  <c r="AJ216" i="76" s="1"/>
  <c r="AF750" i="76"/>
  <c r="AG750" i="76" s="1"/>
  <c r="AJ750" i="76" s="1"/>
  <c r="AF163" i="76"/>
  <c r="AG163" i="76" s="1"/>
  <c r="AF141" i="76"/>
  <c r="AG141" i="76" s="1"/>
  <c r="AF148" i="76"/>
  <c r="AG148" i="76" s="1"/>
  <c r="AJ148" i="76" s="1"/>
  <c r="AF139" i="76"/>
  <c r="AG139" i="76" s="1"/>
  <c r="AJ139" i="76" s="1"/>
  <c r="AF72" i="76"/>
  <c r="AG72" i="76" s="1"/>
  <c r="AF744" i="76"/>
  <c r="AG744" i="76" s="1"/>
  <c r="AJ744" i="76" s="1"/>
  <c r="AF67" i="76"/>
  <c r="AG67" i="76" s="1"/>
  <c r="AJ67" i="76" s="1"/>
  <c r="AF66" i="76"/>
  <c r="AG66" i="76" s="1"/>
  <c r="AF36" i="76"/>
  <c r="AG36" i="76" s="1"/>
  <c r="AJ36" i="76" s="1"/>
  <c r="AF728" i="76"/>
  <c r="AG728" i="76" s="1"/>
  <c r="AJ728" i="76" s="1"/>
  <c r="AF304" i="76"/>
  <c r="AG304" i="76" s="1"/>
  <c r="AJ304" i="76" s="1"/>
  <c r="AF252" i="76"/>
  <c r="AG252" i="76" s="1"/>
  <c r="AJ252" i="76" s="1"/>
  <c r="AF469" i="76"/>
  <c r="AG469" i="76" s="1"/>
  <c r="AJ469" i="76" s="1"/>
  <c r="AF638" i="76"/>
  <c r="AG638" i="76" s="1"/>
  <c r="AJ638" i="76" s="1"/>
  <c r="AF441" i="76"/>
  <c r="AG441" i="76" s="1"/>
  <c r="AF443" i="76"/>
  <c r="AG443" i="76" s="1"/>
  <c r="AJ443" i="76" s="1"/>
  <c r="AF490" i="76"/>
  <c r="AG490" i="76" s="1"/>
  <c r="AF480" i="76"/>
  <c r="AG480" i="76" s="1"/>
  <c r="AJ480" i="76" s="1"/>
  <c r="AF716" i="76"/>
  <c r="AG716" i="76" s="1"/>
  <c r="AJ716" i="76" s="1"/>
  <c r="AF168" i="76"/>
  <c r="AG168" i="76" s="1"/>
  <c r="AF173" i="76"/>
  <c r="AG173" i="76" s="1"/>
  <c r="AJ173" i="76" s="1"/>
  <c r="AF95" i="76"/>
  <c r="AG95" i="76" s="1"/>
  <c r="AJ95" i="76" s="1"/>
  <c r="AF83" i="76"/>
  <c r="AG83" i="76" s="1"/>
  <c r="AF53" i="76"/>
  <c r="AG53" i="76" s="1"/>
  <c r="AJ53" i="76" s="1"/>
  <c r="AF370" i="76"/>
  <c r="AG370" i="76" s="1"/>
  <c r="AF361" i="76"/>
  <c r="AG361" i="76" s="1"/>
  <c r="AF642" i="76"/>
  <c r="AG642" i="76" s="1"/>
  <c r="AJ642" i="76" s="1"/>
  <c r="AF645" i="76"/>
  <c r="AG645" i="76" s="1"/>
  <c r="AJ645" i="76" s="1"/>
  <c r="AF654" i="76"/>
  <c r="AG654" i="76" s="1"/>
  <c r="AJ654" i="76" s="1"/>
  <c r="AF540" i="76"/>
  <c r="AG540" i="76" s="1"/>
  <c r="AF135" i="76"/>
  <c r="AG135" i="76" s="1"/>
  <c r="AF146" i="76"/>
  <c r="AG146" i="76" s="1"/>
  <c r="AF611" i="76"/>
  <c r="AG611" i="76" s="1"/>
  <c r="AJ611" i="76" s="1"/>
  <c r="AF272" i="76"/>
  <c r="AG272" i="76" s="1"/>
  <c r="AJ272" i="76" s="1"/>
  <c r="AF293" i="76"/>
  <c r="AG293" i="76" s="1"/>
  <c r="AJ293" i="76" s="1"/>
  <c r="AF425" i="76"/>
  <c r="AG425" i="76" s="1"/>
  <c r="AF352" i="76"/>
  <c r="AG352" i="76" s="1"/>
  <c r="AJ352" i="76" s="1"/>
  <c r="AF471" i="76"/>
  <c r="AG471" i="76" s="1"/>
  <c r="AF455" i="76"/>
  <c r="AG455" i="76" s="1"/>
  <c r="AF482" i="76"/>
  <c r="AG482" i="76" s="1"/>
  <c r="AF714" i="76"/>
  <c r="AG714" i="76" s="1"/>
  <c r="AJ714" i="76" s="1"/>
  <c r="AF525" i="76"/>
  <c r="AG525" i="76" s="1"/>
  <c r="AF160" i="76"/>
  <c r="AG160" i="76" s="1"/>
  <c r="AF235" i="76"/>
  <c r="AG235" i="76" s="1"/>
  <c r="AF151" i="76"/>
  <c r="AG151" i="76" s="1"/>
  <c r="AF725" i="76"/>
  <c r="AG725" i="76" s="1"/>
  <c r="AJ725" i="76" s="1"/>
  <c r="AF289" i="76"/>
  <c r="AG289" i="76" s="1"/>
  <c r="AJ289" i="76" s="1"/>
  <c r="AF618" i="76"/>
  <c r="AG618" i="76" s="1"/>
  <c r="AJ618" i="76" s="1"/>
  <c r="AF295" i="76"/>
  <c r="AG295" i="76" s="1"/>
  <c r="AJ295" i="76" s="1"/>
  <c r="AF253" i="76"/>
  <c r="AG253" i="76" s="1"/>
  <c r="AJ253" i="76" s="1"/>
  <c r="AF647" i="76"/>
  <c r="AG647" i="76" s="1"/>
  <c r="AJ647" i="76" s="1"/>
  <c r="AF503" i="76"/>
  <c r="AG503" i="76" s="1"/>
  <c r="AJ503" i="76" s="1"/>
  <c r="AF687" i="76"/>
  <c r="AG687" i="76" s="1"/>
  <c r="AJ687" i="76" s="1"/>
  <c r="AF699" i="76"/>
  <c r="AG699" i="76" s="1"/>
  <c r="AJ699" i="76" s="1"/>
  <c r="AF700" i="76"/>
  <c r="AG700" i="76" s="1"/>
  <c r="AJ700" i="76" s="1"/>
  <c r="AF719" i="76"/>
  <c r="AG719" i="76" s="1"/>
  <c r="AF598" i="76"/>
  <c r="AG598" i="76" s="1"/>
  <c r="AF761" i="76"/>
  <c r="AG761" i="76" s="1"/>
  <c r="AJ761" i="76" s="1"/>
  <c r="AF207" i="76"/>
  <c r="AG207" i="76" s="1"/>
  <c r="AF580" i="76"/>
  <c r="AG580" i="76" s="1"/>
  <c r="AJ580" i="76" s="1"/>
  <c r="AF176" i="76"/>
  <c r="AG176" i="76" s="1"/>
  <c r="AJ176" i="76" s="1"/>
  <c r="AF763" i="76"/>
  <c r="AG763" i="76" s="1"/>
  <c r="AJ763" i="76" s="1"/>
  <c r="AF179" i="76"/>
  <c r="AG179" i="76" s="1"/>
  <c r="AF624" i="76"/>
  <c r="AG624" i="76" s="1"/>
  <c r="AJ624" i="76" s="1"/>
  <c r="AF564" i="76"/>
  <c r="AG564" i="76" s="1"/>
  <c r="AJ275" i="76"/>
  <c r="AF269" i="76"/>
  <c r="AG269" i="76" s="1"/>
  <c r="AF702" i="76"/>
  <c r="AG702" i="76" s="1"/>
  <c r="AJ702" i="76" s="1"/>
  <c r="AF265" i="76"/>
  <c r="AG265" i="76" s="1"/>
  <c r="AF264" i="76"/>
  <c r="AG264" i="76" s="1"/>
  <c r="AJ264" i="76" s="1"/>
  <c r="AF316" i="76"/>
  <c r="AG316" i="76" s="1"/>
  <c r="AJ316" i="76" s="1"/>
  <c r="AF462" i="76"/>
  <c r="AG462" i="76" s="1"/>
  <c r="AF445" i="76"/>
  <c r="AG445" i="76" s="1"/>
  <c r="AF653" i="76"/>
  <c r="AG653" i="76" s="1"/>
  <c r="AJ653" i="76" s="1"/>
  <c r="AF536" i="76"/>
  <c r="AG536" i="76" s="1"/>
  <c r="AF416" i="76"/>
  <c r="AG416" i="76" s="1"/>
  <c r="AJ416" i="76" s="1"/>
  <c r="AF621" i="76"/>
  <c r="AG621" i="76" s="1"/>
  <c r="AJ621" i="76" s="1"/>
  <c r="AF82" i="76"/>
  <c r="AG82" i="76" s="1"/>
  <c r="AF609" i="76"/>
  <c r="AG609" i="76" s="1"/>
  <c r="AJ609" i="76" s="1"/>
  <c r="AF232" i="76"/>
  <c r="AG232" i="76" s="1"/>
  <c r="AF752" i="76"/>
  <c r="AG752" i="76" s="1"/>
  <c r="AJ752" i="76" s="1"/>
  <c r="AF158" i="76"/>
  <c r="AG158" i="76" s="1"/>
  <c r="AJ158" i="76" s="1"/>
  <c r="AF730" i="76"/>
  <c r="AG730" i="76" s="1"/>
  <c r="AJ730" i="76" s="1"/>
  <c r="AF732" i="76"/>
  <c r="AG732" i="76" s="1"/>
  <c r="AJ732" i="76" s="1"/>
  <c r="AF421" i="76"/>
  <c r="AG421" i="76" s="1"/>
  <c r="AF652" i="76"/>
  <c r="AG652" i="76" s="1"/>
  <c r="AJ652" i="76" s="1"/>
  <c r="AF599" i="76"/>
  <c r="AG599" i="76" s="1"/>
  <c r="AJ599" i="76" s="1"/>
  <c r="AF225" i="76"/>
  <c r="AG225" i="76" s="1"/>
  <c r="AF721" i="76"/>
  <c r="AG721" i="76" s="1"/>
  <c r="AJ721" i="76" s="1"/>
  <c r="AF246" i="76"/>
  <c r="AG246" i="76" s="1"/>
  <c r="AJ246" i="76" s="1"/>
  <c r="AF756" i="76"/>
  <c r="AG756" i="76" s="1"/>
  <c r="AJ756" i="76" s="1"/>
  <c r="AF138" i="76"/>
  <c r="AG138" i="76" s="1"/>
  <c r="AJ138" i="76" s="1"/>
  <c r="AF113" i="76"/>
  <c r="AG113" i="76" s="1"/>
  <c r="AF150" i="76"/>
  <c r="AG150" i="76" s="1"/>
  <c r="AF63" i="76"/>
  <c r="AG63" i="76" s="1"/>
  <c r="AF99" i="76"/>
  <c r="AG99" i="76" s="1"/>
  <c r="AF727" i="76"/>
  <c r="AG727" i="76" s="1"/>
  <c r="AF16" i="76"/>
  <c r="AG16" i="76" s="1"/>
  <c r="AJ16" i="76" s="1"/>
  <c r="AF33" i="76"/>
  <c r="AG33" i="76" s="1"/>
  <c r="AF12" i="76"/>
  <c r="AG12" i="76" s="1"/>
  <c r="AJ12" i="76" s="1"/>
  <c r="AF7" i="76"/>
  <c r="AG7" i="76" s="1"/>
  <c r="AF619" i="76"/>
  <c r="AG619" i="76" s="1"/>
  <c r="AJ619" i="76" s="1"/>
  <c r="AF559" i="76"/>
  <c r="AG559" i="76" s="1"/>
  <c r="AJ559" i="76" s="1"/>
  <c r="AF268" i="76"/>
  <c r="AG268" i="76" s="1"/>
  <c r="AF603" i="76"/>
  <c r="AG603" i="76" s="1"/>
  <c r="AJ603" i="76" s="1"/>
  <c r="AF391" i="76"/>
  <c r="AG391" i="76" s="1"/>
  <c r="AF407" i="76"/>
  <c r="AG407" i="76" s="1"/>
  <c r="AF343" i="76"/>
  <c r="AG343" i="76" s="1"/>
  <c r="AF447" i="76"/>
  <c r="AG447" i="76" s="1"/>
  <c r="AF484" i="76"/>
  <c r="AG484" i="76" s="1"/>
  <c r="AF481" i="76"/>
  <c r="AG481" i="76" s="1"/>
  <c r="AF507" i="76"/>
  <c r="AG507" i="76" s="1"/>
  <c r="AJ507" i="76" s="1"/>
  <c r="AF495" i="76"/>
  <c r="AG495" i="76" s="1"/>
  <c r="AF542" i="76"/>
  <c r="AG542" i="76" s="1"/>
  <c r="AF539" i="76"/>
  <c r="AG539" i="76" s="1"/>
  <c r="AJ539" i="76" s="1"/>
  <c r="AF511" i="76"/>
  <c r="AG511" i="76" s="1"/>
  <c r="AF560" i="76"/>
  <c r="AG560" i="76" s="1"/>
  <c r="AF589" i="76"/>
  <c r="AG589" i="76" s="1"/>
  <c r="AF226" i="76"/>
  <c r="AG226" i="76" s="1"/>
  <c r="AF131" i="76"/>
  <c r="AG131" i="76" s="1"/>
  <c r="AF20" i="76"/>
  <c r="AG20" i="76" s="1"/>
  <c r="AJ705" i="76"/>
  <c r="AF257" i="76"/>
  <c r="AG257" i="76" s="1"/>
  <c r="AJ257" i="76" s="1"/>
  <c r="AF345" i="76"/>
  <c r="AG345" i="76" s="1"/>
  <c r="AF701" i="76"/>
  <c r="AG701" i="76" s="1"/>
  <c r="AJ701" i="76" s="1"/>
  <c r="AF676" i="76"/>
  <c r="AG676" i="76" s="1"/>
  <c r="AJ676" i="76" s="1"/>
  <c r="AF551" i="76"/>
  <c r="AG551" i="76" s="1"/>
  <c r="AF204" i="76"/>
  <c r="AG204" i="76" s="1"/>
  <c r="AF142" i="76"/>
  <c r="AG142" i="76" s="1"/>
  <c r="AF91" i="76"/>
  <c r="AG91" i="76" s="1"/>
  <c r="AF277" i="76"/>
  <c r="AG277" i="76" s="1"/>
  <c r="AJ277" i="76" s="1"/>
  <c r="AF338" i="76"/>
  <c r="AG338" i="76" s="1"/>
  <c r="AF355" i="76"/>
  <c r="AG355" i="76" s="1"/>
  <c r="AF636" i="76"/>
  <c r="AG636" i="76" s="1"/>
  <c r="AJ636" i="76" s="1"/>
  <c r="AF644" i="76"/>
  <c r="AG644" i="76" s="1"/>
  <c r="AJ644" i="76" s="1"/>
  <c r="AF648" i="76"/>
  <c r="AG648" i="76" s="1"/>
  <c r="AJ648" i="76" s="1"/>
  <c r="AF473" i="76"/>
  <c r="AG473" i="76" s="1"/>
  <c r="AF494" i="76"/>
  <c r="AG494" i="76" s="1"/>
  <c r="AF695" i="76"/>
  <c r="AG695" i="76" s="1"/>
  <c r="AJ695" i="76" s="1"/>
  <c r="AF545" i="76"/>
  <c r="AG545" i="76" s="1"/>
  <c r="AJ545" i="76" s="1"/>
  <c r="AF528" i="76"/>
  <c r="AG528" i="76" s="1"/>
  <c r="AF340" i="76"/>
  <c r="AG340" i="76" s="1"/>
  <c r="AF408" i="76"/>
  <c r="AG408" i="76" s="1"/>
  <c r="AJ408" i="76" s="1"/>
  <c r="AF254" i="76"/>
  <c r="AG254" i="76" s="1"/>
  <c r="AJ254" i="76" s="1"/>
  <c r="AF762" i="76"/>
  <c r="AG762" i="76" s="1"/>
  <c r="AJ762" i="76" s="1"/>
  <c r="AJ214" i="76"/>
  <c r="AF210" i="76"/>
  <c r="AG210" i="76" s="1"/>
  <c r="AF190" i="76"/>
  <c r="AG190" i="76" s="1"/>
  <c r="AJ190" i="76" s="1"/>
  <c r="AF189" i="76"/>
  <c r="AG189" i="76" s="1"/>
  <c r="AJ189" i="76" s="1"/>
  <c r="AF180" i="76"/>
  <c r="AG180" i="76" s="1"/>
  <c r="AF153" i="76"/>
  <c r="AG153" i="76" s="1"/>
  <c r="AJ153" i="76" s="1"/>
  <c r="AF197" i="76"/>
  <c r="AG197" i="76" s="1"/>
  <c r="AJ197" i="76" s="1"/>
  <c r="AF98" i="76"/>
  <c r="AG98" i="76" s="1"/>
  <c r="AF62" i="76"/>
  <c r="AG62" i="76" s="1"/>
  <c r="AF86" i="76"/>
  <c r="AG86" i="76" s="1"/>
  <c r="AF55" i="76"/>
  <c r="AG55" i="76" s="1"/>
  <c r="AJ55" i="76" s="1"/>
  <c r="AF336" i="76"/>
  <c r="AG336" i="76" s="1"/>
  <c r="AJ336" i="76" s="1"/>
  <c r="AF429" i="76"/>
  <c r="AG429" i="76" s="1"/>
  <c r="AF406" i="76"/>
  <c r="AG406" i="76" s="1"/>
  <c r="AF369" i="76"/>
  <c r="AG369" i="76" s="1"/>
  <c r="AF377" i="76"/>
  <c r="AG377" i="76" s="1"/>
  <c r="AF354" i="76"/>
  <c r="AG354" i="76" s="1"/>
  <c r="AJ354" i="76" s="1"/>
  <c r="AF635" i="76"/>
  <c r="AG635" i="76" s="1"/>
  <c r="AJ635" i="76" s="1"/>
  <c r="AF643" i="76"/>
  <c r="AG643" i="76" s="1"/>
  <c r="AJ643" i="76" s="1"/>
  <c r="AF633" i="76"/>
  <c r="AG633" i="76" s="1"/>
  <c r="AJ633" i="76" s="1"/>
  <c r="AF655" i="76"/>
  <c r="AG655" i="76" s="1"/>
  <c r="AJ655" i="76" s="1"/>
  <c r="AF487" i="76"/>
  <c r="AG487" i="76" s="1"/>
  <c r="AF479" i="76"/>
  <c r="AG479" i="76" s="1"/>
  <c r="AJ479" i="76" s="1"/>
  <c r="AF493" i="76"/>
  <c r="AG493" i="76" s="1"/>
  <c r="AJ493" i="76" s="1"/>
  <c r="AF572" i="76"/>
  <c r="AG572" i="76" s="1"/>
  <c r="AJ572" i="76" s="1"/>
  <c r="AF662" i="76"/>
  <c r="AG662" i="76" s="1"/>
  <c r="AJ662" i="76" s="1"/>
  <c r="AF532" i="76"/>
  <c r="AG532" i="76" s="1"/>
  <c r="AF261" i="76"/>
  <c r="AG261" i="76" s="1"/>
  <c r="AJ261" i="76" s="1"/>
  <c r="AF453" i="76"/>
  <c r="AG453" i="76" s="1"/>
  <c r="AJ453" i="76" s="1"/>
  <c r="AF451" i="76"/>
  <c r="AG451" i="76" s="1"/>
  <c r="AJ451" i="76" s="1"/>
  <c r="AF538" i="76"/>
  <c r="AG538" i="76" s="1"/>
  <c r="AJ538" i="76" s="1"/>
  <c r="AF357" i="76"/>
  <c r="AG357" i="76" s="1"/>
  <c r="AF359" i="76"/>
  <c r="AG359" i="76" s="1"/>
  <c r="AF379" i="76"/>
  <c r="AG379" i="76" s="1"/>
  <c r="AF40" i="76"/>
  <c r="AG40" i="76" s="1"/>
  <c r="AF205" i="76"/>
  <c r="AG205" i="76" s="1"/>
  <c r="AF590" i="76"/>
  <c r="AG590" i="76" s="1"/>
  <c r="AF230" i="76"/>
  <c r="AG230" i="76" s="1"/>
  <c r="AF758" i="76"/>
  <c r="AG758" i="76" s="1"/>
  <c r="AJ758" i="76" s="1"/>
  <c r="AF187" i="76"/>
  <c r="AG187" i="76" s="1"/>
  <c r="AJ187" i="76" s="1"/>
  <c r="AF183" i="76"/>
  <c r="AG183" i="76" s="1"/>
  <c r="AJ183" i="76" s="1"/>
  <c r="AF759" i="76"/>
  <c r="AG759" i="76" s="1"/>
  <c r="AJ759" i="76" s="1"/>
  <c r="AF181" i="76"/>
  <c r="AG181" i="76" s="1"/>
  <c r="AF185" i="76"/>
  <c r="AG185" i="76" s="1"/>
  <c r="AF126" i="76"/>
  <c r="AG126" i="76" s="1"/>
  <c r="AF130" i="76"/>
  <c r="AG130" i="76" s="1"/>
  <c r="AF121" i="76"/>
  <c r="AG121" i="76" s="1"/>
  <c r="AF116" i="76"/>
  <c r="AG116" i="76" s="1"/>
  <c r="AF119" i="76"/>
  <c r="AG119" i="76" s="1"/>
  <c r="AF46" i="76"/>
  <c r="AG46" i="76" s="1"/>
  <c r="AF52" i="76"/>
  <c r="AG52" i="76" s="1"/>
  <c r="AJ52" i="76" s="1"/>
  <c r="AF736" i="76"/>
  <c r="AG736" i="76" s="1"/>
  <c r="AJ736" i="76" s="1"/>
  <c r="AF81" i="76"/>
  <c r="AG81" i="76" s="1"/>
  <c r="AF27" i="76"/>
  <c r="AG27" i="76" s="1"/>
  <c r="AF575" i="76"/>
  <c r="AG575" i="76" s="1"/>
  <c r="AF707" i="76"/>
  <c r="AG707" i="76" s="1"/>
  <c r="AJ707" i="76" s="1"/>
  <c r="AF274" i="76"/>
  <c r="AG274" i="76" s="1"/>
  <c r="AJ274" i="76" s="1"/>
  <c r="AF703" i="76"/>
  <c r="AG703" i="76" s="1"/>
  <c r="AJ703" i="76" s="1"/>
  <c r="AF423" i="76"/>
  <c r="AG423" i="76" s="1"/>
  <c r="AF401" i="76"/>
  <c r="AG401" i="76" s="1"/>
  <c r="AF367" i="76"/>
  <c r="AG367" i="76" s="1"/>
  <c r="AF319" i="76"/>
  <c r="AG319" i="76" s="1"/>
  <c r="AF457" i="76"/>
  <c r="AG457" i="76" s="1"/>
  <c r="AJ457" i="76" s="1"/>
  <c r="AF483" i="76"/>
  <c r="AG483" i="76" s="1"/>
  <c r="AF571" i="76"/>
  <c r="AG571" i="76" s="1"/>
  <c r="AF684" i="76"/>
  <c r="AG684" i="76" s="1"/>
  <c r="AJ684" i="76" s="1"/>
  <c r="AF692" i="76"/>
  <c r="AG692" i="76" s="1"/>
  <c r="AJ692" i="76" s="1"/>
  <c r="AF541" i="76"/>
  <c r="AG541" i="76" s="1"/>
  <c r="AF529" i="76"/>
  <c r="AG529" i="76" s="1"/>
  <c r="AF537" i="76"/>
  <c r="AG537" i="76" s="1"/>
  <c r="AF402" i="76"/>
  <c r="AG402" i="76" s="1"/>
  <c r="AF201" i="76"/>
  <c r="AG201" i="76" s="1"/>
  <c r="AF241" i="76"/>
  <c r="AG241" i="76" s="1"/>
  <c r="AJ241" i="76" s="1"/>
  <c r="AF729" i="76"/>
  <c r="AG729" i="76" s="1"/>
  <c r="AJ729" i="76" s="1"/>
  <c r="AF667" i="76"/>
  <c r="AG667" i="76" s="1"/>
  <c r="AJ667" i="76" s="1"/>
  <c r="AI546" i="76"/>
  <c r="AF546" i="76"/>
  <c r="AG546" i="76" s="1"/>
  <c r="AF678" i="76"/>
  <c r="AG678" i="76" s="1"/>
  <c r="AJ678" i="76" s="1"/>
  <c r="AF670" i="76"/>
  <c r="AG670" i="76" s="1"/>
  <c r="AJ670" i="76" s="1"/>
  <c r="AF534" i="76"/>
  <c r="AG534" i="76" s="1"/>
  <c r="AJ534" i="76" s="1"/>
  <c r="AF522" i="76"/>
  <c r="AG522" i="76" s="1"/>
  <c r="AF698" i="76"/>
  <c r="AG698" i="76" s="1"/>
  <c r="AJ698" i="76" s="1"/>
  <c r="AF685" i="76"/>
  <c r="AG685" i="76" s="1"/>
  <c r="AJ685" i="76" s="1"/>
  <c r="AF671" i="76"/>
  <c r="AG671" i="76" s="1"/>
  <c r="AJ671" i="76" s="1"/>
  <c r="AF680" i="76"/>
  <c r="AG680" i="76" s="1"/>
  <c r="AJ680" i="76" s="1"/>
  <c r="AF553" i="76"/>
  <c r="AG553" i="76" s="1"/>
  <c r="AJ553" i="76" s="1"/>
  <c r="AF515" i="76"/>
  <c r="AG515" i="76" s="1"/>
  <c r="AF689" i="76"/>
  <c r="AG689" i="76" s="1"/>
  <c r="AJ689" i="76" s="1"/>
  <c r="AF693" i="76"/>
  <c r="AG693" i="76" s="1"/>
  <c r="AJ693" i="76" s="1"/>
  <c r="AF690" i="76"/>
  <c r="AG690" i="76" s="1"/>
  <c r="AJ690" i="76" s="1"/>
  <c r="AF666" i="76"/>
  <c r="AG666" i="76" s="1"/>
  <c r="AJ666" i="76" s="1"/>
  <c r="AF665" i="76"/>
  <c r="AG665" i="76" s="1"/>
  <c r="AJ665" i="76" s="1"/>
  <c r="AF533" i="76"/>
  <c r="AG533" i="76" s="1"/>
  <c r="AF519" i="76"/>
  <c r="AG519" i="76" s="1"/>
  <c r="AF510" i="76"/>
  <c r="AG510" i="76" s="1"/>
  <c r="AF674" i="76"/>
  <c r="AG674" i="76" s="1"/>
  <c r="AJ674" i="76" s="1"/>
  <c r="AF686" i="76"/>
  <c r="AG686" i="76" s="1"/>
  <c r="AJ686" i="76" s="1"/>
  <c r="AF672" i="76"/>
  <c r="AG672" i="76" s="1"/>
  <c r="AJ672" i="76" s="1"/>
  <c r="AF550" i="76"/>
  <c r="AG550" i="76" s="1"/>
  <c r="AF517" i="76"/>
  <c r="AG517" i="76" s="1"/>
  <c r="AF513" i="76"/>
  <c r="AG513" i="76" s="1"/>
  <c r="AF696" i="76"/>
  <c r="AG696" i="76" s="1"/>
  <c r="AJ696" i="76" s="1"/>
  <c r="AF691" i="76"/>
  <c r="AG691" i="76" s="1"/>
  <c r="AJ691" i="76" s="1"/>
  <c r="AF683" i="76"/>
  <c r="AG683" i="76" s="1"/>
  <c r="AJ683" i="76" s="1"/>
  <c r="AF668" i="76"/>
  <c r="AG668" i="76" s="1"/>
  <c r="AJ668" i="76" s="1"/>
  <c r="AF677" i="76"/>
  <c r="AG677" i="76" s="1"/>
  <c r="AJ677" i="76" s="1"/>
  <c r="AF681" i="76"/>
  <c r="AG681" i="76" s="1"/>
  <c r="AJ681" i="76" s="1"/>
  <c r="AF688" i="76"/>
  <c r="AG688" i="76" s="1"/>
  <c r="AJ688" i="76" s="1"/>
  <c r="AF548" i="76"/>
  <c r="AG548" i="76" s="1"/>
  <c r="AF523" i="76"/>
  <c r="AG523" i="76" s="1"/>
  <c r="AF526" i="76"/>
  <c r="AG526" i="76" s="1"/>
  <c r="AJ526" i="76" s="1"/>
  <c r="AF506" i="76"/>
  <c r="AG506" i="76" s="1"/>
  <c r="AF715" i="76"/>
  <c r="AG715" i="76" s="1"/>
  <c r="AJ715" i="76" s="1"/>
  <c r="AF498" i="76"/>
  <c r="AG498" i="76" s="1"/>
  <c r="AJ498" i="76" s="1"/>
  <c r="AF491" i="76"/>
  <c r="AG491" i="76" s="1"/>
  <c r="AF661" i="76"/>
  <c r="AG661" i="76" s="1"/>
  <c r="AJ661" i="76" s="1"/>
  <c r="AF502" i="76"/>
  <c r="AG502" i="76" s="1"/>
  <c r="AJ502" i="76" s="1"/>
  <c r="AF508" i="76"/>
  <c r="AG508" i="76" s="1"/>
  <c r="AF497" i="76"/>
  <c r="AG497" i="76" s="1"/>
  <c r="AF573" i="76"/>
  <c r="AG573" i="76" s="1"/>
  <c r="AF660" i="76"/>
  <c r="AG660" i="76" s="1"/>
  <c r="AJ660" i="76" s="1"/>
  <c r="AF574" i="76"/>
  <c r="AG574" i="76" s="1"/>
  <c r="AF509" i="76"/>
  <c r="AG509" i="76" s="1"/>
  <c r="AF492" i="76"/>
  <c r="AG492" i="76" s="1"/>
  <c r="AF504" i="76"/>
  <c r="AG504" i="76" s="1"/>
  <c r="AJ504" i="76" s="1"/>
  <c r="AF499" i="76"/>
  <c r="AG499" i="76" s="1"/>
  <c r="AF664" i="76"/>
  <c r="AG664" i="76" s="1"/>
  <c r="AJ664" i="76" s="1"/>
  <c r="AF496" i="76"/>
  <c r="AG496" i="76" s="1"/>
  <c r="AF658" i="76"/>
  <c r="AG658" i="76" s="1"/>
  <c r="AJ658" i="76" s="1"/>
  <c r="AF656" i="76"/>
  <c r="AG656" i="76" s="1"/>
  <c r="AJ656" i="76" s="1"/>
  <c r="AF485" i="76"/>
  <c r="AG485" i="76" s="1"/>
  <c r="AF659" i="76"/>
  <c r="AG659" i="76" s="1"/>
  <c r="AJ659" i="76" s="1"/>
  <c r="AF486" i="76"/>
  <c r="AG486" i="76" s="1"/>
  <c r="AF488" i="76"/>
  <c r="AG488" i="76" s="1"/>
  <c r="AF477" i="76"/>
  <c r="AG477" i="76" s="1"/>
  <c r="AJ477" i="76" s="1"/>
  <c r="AF478" i="76"/>
  <c r="AG478" i="76" s="1"/>
  <c r="AF489" i="76"/>
  <c r="AG489" i="76" s="1"/>
  <c r="AF646" i="76"/>
  <c r="AG646" i="76" s="1"/>
  <c r="AJ646" i="76" s="1"/>
  <c r="AF476" i="76"/>
  <c r="AG476" i="76" s="1"/>
  <c r="AF651" i="76"/>
  <c r="AG651" i="76" s="1"/>
  <c r="AJ651" i="76" s="1"/>
  <c r="AF475" i="76"/>
  <c r="AG475" i="76" s="1"/>
  <c r="AJ475" i="76" s="1"/>
  <c r="AF649" i="76"/>
  <c r="AG649" i="76" s="1"/>
  <c r="AJ649" i="76" s="1"/>
  <c r="AF657" i="76"/>
  <c r="AG657" i="76" s="1"/>
  <c r="AJ657" i="76" s="1"/>
  <c r="AF650" i="76"/>
  <c r="AG650" i="76" s="1"/>
  <c r="AJ650" i="76" s="1"/>
  <c r="AF474" i="76"/>
  <c r="AG474" i="76" s="1"/>
  <c r="AF461" i="76"/>
  <c r="AG461" i="76" s="1"/>
  <c r="AJ461" i="76" s="1"/>
  <c r="AF464" i="76"/>
  <c r="AG464" i="76" s="1"/>
  <c r="AJ464" i="76" s="1"/>
  <c r="AF467" i="76"/>
  <c r="AG467" i="76" s="1"/>
  <c r="AF444" i="76"/>
  <c r="AG444" i="76" s="1"/>
  <c r="AF640" i="76"/>
  <c r="AG640" i="76" s="1"/>
  <c r="AJ640" i="76" s="1"/>
  <c r="AF448" i="76"/>
  <c r="AG448" i="76" s="1"/>
  <c r="AF452" i="76"/>
  <c r="AG452" i="76" s="1"/>
  <c r="AF454" i="76"/>
  <c r="AG454" i="76" s="1"/>
  <c r="AJ454" i="76" s="1"/>
  <c r="AF472" i="76"/>
  <c r="AG472" i="76" s="1"/>
  <c r="AF466" i="76"/>
  <c r="AG466" i="76" s="1"/>
  <c r="AF632" i="76"/>
  <c r="AG632" i="76" s="1"/>
  <c r="AJ632" i="76" s="1"/>
  <c r="AF463" i="76"/>
  <c r="AG463" i="76" s="1"/>
  <c r="AF458" i="76"/>
  <c r="AG458" i="76" s="1"/>
  <c r="AF440" i="76"/>
  <c r="AG440" i="76" s="1"/>
  <c r="AF630" i="76"/>
  <c r="AG630" i="76" s="1"/>
  <c r="AJ630" i="76" s="1"/>
  <c r="AF634" i="76"/>
  <c r="AG634" i="76" s="1"/>
  <c r="AJ634" i="76" s="1"/>
  <c r="AF465" i="76"/>
  <c r="AG465" i="76" s="1"/>
  <c r="AJ465" i="76" s="1"/>
  <c r="AF442" i="76"/>
  <c r="AG442" i="76" s="1"/>
  <c r="AF639" i="76"/>
  <c r="AG639" i="76" s="1"/>
  <c r="AJ639" i="76" s="1"/>
  <c r="AF436" i="76"/>
  <c r="AG436" i="76" s="1"/>
  <c r="AF422" i="76"/>
  <c r="AG422" i="76" s="1"/>
  <c r="AF397" i="76"/>
  <c r="AG397" i="76" s="1"/>
  <c r="AF415" i="76"/>
  <c r="AG415" i="76" s="1"/>
  <c r="AF368" i="76"/>
  <c r="AG368" i="76" s="1"/>
  <c r="AF349" i="76"/>
  <c r="AG349" i="76" s="1"/>
  <c r="AF323" i="76"/>
  <c r="AG323" i="76" s="1"/>
  <c r="AJ322" i="76"/>
  <c r="AF372" i="76"/>
  <c r="AG372" i="76" s="1"/>
  <c r="AJ433" i="76"/>
  <c r="AF431" i="76"/>
  <c r="AG431" i="76" s="1"/>
  <c r="AF628" i="76"/>
  <c r="AG628" i="76" s="1"/>
  <c r="AJ628" i="76" s="1"/>
  <c r="AF419" i="76"/>
  <c r="AG419" i="76" s="1"/>
  <c r="AF411" i="76"/>
  <c r="AG411" i="76" s="1"/>
  <c r="AJ411" i="76" s="1"/>
  <c r="AF412" i="76"/>
  <c r="AG412" i="76" s="1"/>
  <c r="AF350" i="76"/>
  <c r="AG350" i="76" s="1"/>
  <c r="AF356" i="76"/>
  <c r="AG356" i="76" s="1"/>
  <c r="AI344" i="76"/>
  <c r="AF344" i="76"/>
  <c r="AG344" i="76" s="1"/>
  <c r="AJ344" i="76" s="1"/>
  <c r="AF333" i="76"/>
  <c r="AG333" i="76" s="1"/>
  <c r="AF325" i="76"/>
  <c r="AG325" i="76" s="1"/>
  <c r="AF310" i="76"/>
  <c r="AG310" i="76" s="1"/>
  <c r="AF313" i="76"/>
  <c r="AG313" i="76" s="1"/>
  <c r="AF428" i="76"/>
  <c r="AG428" i="76" s="1"/>
  <c r="AF328" i="76"/>
  <c r="AG328" i="76" s="1"/>
  <c r="AF318" i="76"/>
  <c r="AG318" i="76" s="1"/>
  <c r="AF427" i="76"/>
  <c r="AG427" i="76" s="1"/>
  <c r="AJ427" i="76" s="1"/>
  <c r="AF438" i="76"/>
  <c r="AG438" i="76" s="1"/>
  <c r="AF435" i="76"/>
  <c r="AG435" i="76" s="1"/>
  <c r="AF348" i="76"/>
  <c r="AG348" i="76" s="1"/>
  <c r="AF331" i="76"/>
  <c r="AG331" i="76" s="1"/>
  <c r="AF307" i="76"/>
  <c r="AG307" i="76" s="1"/>
  <c r="AF405" i="76"/>
  <c r="AG405" i="76" s="1"/>
  <c r="AF434" i="76"/>
  <c r="AG434" i="76" s="1"/>
  <c r="AF439" i="76"/>
  <c r="AG439" i="76" s="1"/>
  <c r="AF629" i="76"/>
  <c r="AG629" i="76" s="1"/>
  <c r="AF430" i="76"/>
  <c r="AG430" i="76" s="1"/>
  <c r="AF389" i="76"/>
  <c r="AG389" i="76" s="1"/>
  <c r="AF392" i="76"/>
  <c r="AG392" i="76" s="1"/>
  <c r="AF362" i="76"/>
  <c r="AG362" i="76" s="1"/>
  <c r="AI339" i="76"/>
  <c r="AF339" i="76"/>
  <c r="AG339" i="76" s="1"/>
  <c r="AF378" i="76"/>
  <c r="AG378" i="76" s="1"/>
  <c r="AF346" i="76"/>
  <c r="AG346" i="76" s="1"/>
  <c r="AJ346" i="76" s="1"/>
  <c r="AF374" i="76"/>
  <c r="AG374" i="76" s="1"/>
  <c r="AJ374" i="76" s="1"/>
  <c r="AF306" i="76"/>
  <c r="AG306" i="76" s="1"/>
  <c r="AF334" i="76"/>
  <c r="AG334" i="76" s="1"/>
  <c r="AJ334" i="76" s="1"/>
  <c r="AF324" i="76"/>
  <c r="AG324" i="76" s="1"/>
  <c r="AF320" i="76"/>
  <c r="AG320" i="76" s="1"/>
  <c r="AF329" i="76"/>
  <c r="AG329" i="76" s="1"/>
  <c r="AF315" i="76"/>
  <c r="AG315" i="76" s="1"/>
  <c r="AF420" i="76"/>
  <c r="AG420" i="76" s="1"/>
  <c r="AF387" i="76"/>
  <c r="AG387" i="76" s="1"/>
  <c r="AF326" i="76"/>
  <c r="AG326" i="76" s="1"/>
  <c r="AF608" i="76"/>
  <c r="AG608" i="76" s="1"/>
  <c r="AJ608" i="76" s="1"/>
  <c r="AF301" i="76"/>
  <c r="AG301" i="76" s="1"/>
  <c r="AJ301" i="76" s="1"/>
  <c r="AF298" i="76"/>
  <c r="AG298" i="76" s="1"/>
  <c r="AJ298" i="76" s="1"/>
  <c r="AF270" i="76"/>
  <c r="AG270" i="76" s="1"/>
  <c r="AJ270" i="76" s="1"/>
  <c r="AF256" i="76"/>
  <c r="AG256" i="76" s="1"/>
  <c r="AF259" i="76"/>
  <c r="AG259" i="76" s="1"/>
  <c r="AF278" i="76"/>
  <c r="AG278" i="76" s="1"/>
  <c r="AJ278" i="76" s="1"/>
  <c r="AF297" i="76"/>
  <c r="AG297" i="76" s="1"/>
  <c r="AJ297" i="76" s="1"/>
  <c r="AF555" i="76"/>
  <c r="AG555" i="76" s="1"/>
  <c r="AJ555" i="76" s="1"/>
  <c r="AF610" i="76"/>
  <c r="AG610" i="76" s="1"/>
  <c r="AJ610" i="76" s="1"/>
  <c r="AF300" i="76"/>
  <c r="AG300" i="76" s="1"/>
  <c r="AJ300" i="76" s="1"/>
  <c r="AF290" i="76"/>
  <c r="AG290" i="76" s="1"/>
  <c r="AJ290" i="76" s="1"/>
  <c r="AF263" i="76"/>
  <c r="AG263" i="76" s="1"/>
  <c r="AJ263" i="76" s="1"/>
  <c r="AF283" i="76"/>
  <c r="AG283" i="76" s="1"/>
  <c r="AJ283" i="76" s="1"/>
  <c r="AF557" i="76"/>
  <c r="AG557" i="76" s="1"/>
  <c r="AF251" i="76"/>
  <c r="AG251" i="76" s="1"/>
  <c r="AF271" i="76"/>
  <c r="AG271" i="76" s="1"/>
  <c r="AJ271" i="76" s="1"/>
  <c r="AF622" i="76"/>
  <c r="AG622" i="76" s="1"/>
  <c r="AJ622" i="76" s="1"/>
  <c r="AI614" i="76"/>
  <c r="AF614" i="76"/>
  <c r="AG614" i="76" s="1"/>
  <c r="AJ614" i="76" s="1"/>
  <c r="AF276" i="76"/>
  <c r="AG276" i="76" s="1"/>
  <c r="AF262" i="76"/>
  <c r="AG262" i="76" s="1"/>
  <c r="AI625" i="76"/>
  <c r="AF625" i="76"/>
  <c r="AG625" i="76" s="1"/>
  <c r="AJ625" i="76" s="1"/>
  <c r="AF288" i="76"/>
  <c r="AG288" i="76" s="1"/>
  <c r="AJ288" i="76" s="1"/>
  <c r="AF273" i="76"/>
  <c r="AG273" i="76" s="1"/>
  <c r="AJ273" i="76" s="1"/>
  <c r="AF260" i="76"/>
  <c r="AG260" i="76" s="1"/>
  <c r="AJ260" i="76" s="1"/>
  <c r="AF255" i="76"/>
  <c r="AG255" i="76" s="1"/>
  <c r="AJ255" i="76" s="1"/>
  <c r="AF620" i="76"/>
  <c r="AG620" i="76" s="1"/>
  <c r="AJ620" i="76" s="1"/>
  <c r="AF616" i="76"/>
  <c r="AG616" i="76" s="1"/>
  <c r="AJ616" i="76" s="1"/>
  <c r="AF601" i="76"/>
  <c r="AG601" i="76" s="1"/>
  <c r="AJ601" i="76" s="1"/>
  <c r="AF594" i="76"/>
  <c r="AG594" i="76" s="1"/>
  <c r="AJ594" i="76" s="1"/>
  <c r="AF245" i="76"/>
  <c r="AG245" i="76" s="1"/>
  <c r="AJ245" i="76" s="1"/>
  <c r="AI760" i="76"/>
  <c r="AF760" i="76"/>
  <c r="AG760" i="76" s="1"/>
  <c r="AJ760" i="76" s="1"/>
  <c r="AJ212" i="76"/>
  <c r="AI120" i="76"/>
  <c r="AF120" i="76"/>
  <c r="AG120" i="76" s="1"/>
  <c r="AJ120" i="76" s="1"/>
  <c r="AF89" i="76"/>
  <c r="AG89" i="76" s="1"/>
  <c r="AJ89" i="76" s="1"/>
  <c r="AF740" i="76"/>
  <c r="AG740" i="76" s="1"/>
  <c r="AJ740" i="76" s="1"/>
  <c r="AF733" i="76"/>
  <c r="AG733" i="76" s="1"/>
  <c r="AJ733" i="76" s="1"/>
  <c r="AF45" i="76"/>
  <c r="AG45" i="76" s="1"/>
  <c r="AF25" i="76"/>
  <c r="AG25" i="76" s="1"/>
  <c r="AF9" i="76"/>
  <c r="AG9" i="76" s="1"/>
  <c r="AF724" i="76"/>
  <c r="AG724" i="76" s="1"/>
  <c r="AJ724" i="76" s="1"/>
  <c r="AF28" i="76"/>
  <c r="AG28" i="76" s="1"/>
  <c r="AF586" i="76"/>
  <c r="AG586" i="76" s="1"/>
  <c r="AJ586" i="76" s="1"/>
  <c r="AF228" i="76"/>
  <c r="AG228" i="76" s="1"/>
  <c r="AF220" i="76"/>
  <c r="AG220" i="76" s="1"/>
  <c r="AF194" i="76"/>
  <c r="AG194" i="76" s="1"/>
  <c r="AF186" i="76"/>
  <c r="AG186" i="76" s="1"/>
  <c r="AJ186" i="76" s="1"/>
  <c r="AF191" i="76"/>
  <c r="AG191" i="76" s="1"/>
  <c r="AF227" i="76"/>
  <c r="AG227" i="76" s="1"/>
  <c r="AF73" i="76"/>
  <c r="AG73" i="76" s="1"/>
  <c r="AJ73" i="76" s="1"/>
  <c r="AF122" i="76"/>
  <c r="AG122" i="76" s="1"/>
  <c r="AF102" i="76"/>
  <c r="AG102" i="76" s="1"/>
  <c r="AJ102" i="76" s="1"/>
  <c r="AF104" i="76"/>
  <c r="AG104" i="76" s="1"/>
  <c r="AJ104" i="76" s="1"/>
  <c r="AF22" i="76"/>
  <c r="AG22" i="76" s="1"/>
  <c r="AF23" i="76"/>
  <c r="AG23" i="76" s="1"/>
  <c r="AF247" i="76"/>
  <c r="AG247" i="76" s="1"/>
  <c r="AJ247" i="76" s="1"/>
  <c r="AF592" i="76"/>
  <c r="AG592" i="76" s="1"/>
  <c r="AJ592" i="76" s="1"/>
  <c r="AF213" i="76"/>
  <c r="AG213" i="76" s="1"/>
  <c r="AJ213" i="76" s="1"/>
  <c r="AF211" i="76"/>
  <c r="AG211" i="76" s="1"/>
  <c r="AJ211" i="76" s="1"/>
  <c r="AF172" i="76"/>
  <c r="AG172" i="76" s="1"/>
  <c r="AF171" i="76"/>
  <c r="AG171" i="76" s="1"/>
  <c r="AF751" i="76"/>
  <c r="AG751" i="76" s="1"/>
  <c r="AJ751" i="76" s="1"/>
  <c r="AF137" i="76"/>
  <c r="AG137" i="76" s="1"/>
  <c r="AF149" i="76"/>
  <c r="AG149" i="76" s="1"/>
  <c r="AJ103" i="76"/>
  <c r="AF745" i="76"/>
  <c r="AG745" i="76" s="1"/>
  <c r="AJ745" i="76" s="1"/>
  <c r="AF133" i="76"/>
  <c r="AG133" i="76" s="1"/>
  <c r="AF93" i="76"/>
  <c r="AG93" i="76" s="1"/>
  <c r="AJ93" i="76" s="1"/>
  <c r="AF105" i="76"/>
  <c r="AG105" i="76" s="1"/>
  <c r="AF600" i="76"/>
  <c r="AG600" i="76" s="1"/>
  <c r="AJ600" i="76" s="1"/>
  <c r="AF58" i="76"/>
  <c r="AG58" i="76" s="1"/>
  <c r="AJ58" i="76" s="1"/>
  <c r="AF77" i="76"/>
  <c r="AG77" i="76" s="1"/>
  <c r="AF64" i="76"/>
  <c r="AG64" i="76" s="1"/>
  <c r="AF61" i="76"/>
  <c r="AG61" i="76" s="1"/>
  <c r="AF37" i="76"/>
  <c r="AG37" i="76" s="1"/>
  <c r="AF219" i="76"/>
  <c r="AG219" i="76" s="1"/>
  <c r="AF193" i="76"/>
  <c r="AG193" i="76" s="1"/>
  <c r="AJ193" i="76" s="1"/>
  <c r="AF128" i="76"/>
  <c r="AG128" i="76" s="1"/>
  <c r="AJ128" i="76" s="1"/>
  <c r="AF47" i="76"/>
  <c r="AG47" i="76" s="1"/>
  <c r="AJ47" i="76" s="1"/>
  <c r="AF6" i="76"/>
  <c r="AG6" i="76" s="1"/>
  <c r="AJ6" i="76" s="1"/>
  <c r="AF76" i="76"/>
  <c r="AG76" i="76" s="1"/>
  <c r="AF11" i="76"/>
  <c r="AG11" i="76" s="1"/>
  <c r="AJ11" i="76" s="1"/>
  <c r="AF583" i="76"/>
  <c r="AG583" i="76" s="1"/>
  <c r="AJ583" i="76" s="1"/>
  <c r="AF242" i="76"/>
  <c r="AG242" i="76" s="1"/>
  <c r="AF595" i="76"/>
  <c r="AG595" i="76" s="1"/>
  <c r="AF222" i="76"/>
  <c r="AG222" i="76" s="1"/>
  <c r="AF217" i="76"/>
  <c r="AG217" i="76" s="1"/>
  <c r="AF223" i="76"/>
  <c r="AG223" i="76" s="1"/>
  <c r="AJ223" i="76" s="1"/>
  <c r="AF199" i="76"/>
  <c r="AG199" i="76" s="1"/>
  <c r="AF170" i="76"/>
  <c r="AG170" i="76" s="1"/>
  <c r="AJ170" i="76" s="1"/>
  <c r="AF101" i="76"/>
  <c r="AG101" i="76" s="1"/>
  <c r="AF145" i="76"/>
  <c r="AG145" i="76" s="1"/>
  <c r="AF738" i="76"/>
  <c r="AG738" i="76" s="1"/>
  <c r="AJ738" i="76" s="1"/>
  <c r="AF14" i="76"/>
  <c r="AG14" i="76" s="1"/>
  <c r="AF3" i="76"/>
  <c r="AG3" i="76" s="1"/>
  <c r="AF19" i="76"/>
  <c r="AG19" i="76" s="1"/>
  <c r="AJ19" i="76" s="1"/>
  <c r="AF43" i="76"/>
  <c r="AG43" i="76" s="1"/>
  <c r="AF29" i="76"/>
  <c r="AG29" i="76" s="1"/>
  <c r="AJ29" i="76" s="1"/>
  <c r="AF10" i="76"/>
  <c r="AG10" i="76" s="1"/>
  <c r="AF44" i="76"/>
  <c r="AG44" i="76" s="1"/>
  <c r="AF718" i="76"/>
  <c r="AG718" i="76" s="1"/>
  <c r="AJ718" i="76" s="1"/>
  <c r="AF591" i="76"/>
  <c r="AG591" i="76" s="1"/>
  <c r="AF244" i="76"/>
  <c r="AG244" i="76" s="1"/>
  <c r="AF198" i="76"/>
  <c r="AG198" i="76" s="1"/>
  <c r="AJ198" i="76" s="1"/>
  <c r="AF749" i="76"/>
  <c r="AG749" i="76" s="1"/>
  <c r="AJ749" i="76" s="1"/>
  <c r="AF757" i="76"/>
  <c r="AG757" i="76" s="1"/>
  <c r="AJ757" i="76" s="1"/>
  <c r="AF152" i="76"/>
  <c r="AG152" i="76" s="1"/>
  <c r="AJ152" i="76" s="1"/>
  <c r="AF166" i="76"/>
  <c r="AG166" i="76" s="1"/>
  <c r="AJ166" i="76" s="1"/>
  <c r="AF123" i="76"/>
  <c r="AG123" i="76" s="1"/>
  <c r="AF112" i="76"/>
  <c r="AG112" i="76" s="1"/>
  <c r="AF741" i="76"/>
  <c r="AG741" i="76" s="1"/>
  <c r="AJ741" i="76" s="1"/>
  <c r="AF80" i="76"/>
  <c r="AG80" i="76" s="1"/>
  <c r="AF747" i="76"/>
  <c r="AG747" i="76" s="1"/>
  <c r="AJ747" i="76" s="1"/>
  <c r="AF107" i="76"/>
  <c r="AG107" i="76" s="1"/>
  <c r="AI75" i="76"/>
  <c r="AF75" i="76"/>
  <c r="AG75" i="76" s="1"/>
  <c r="AF90" i="76"/>
  <c r="AG90" i="76" s="1"/>
  <c r="AF60" i="76"/>
  <c r="AG60" i="76" s="1"/>
  <c r="AF32" i="76"/>
  <c r="AG32" i="76" s="1"/>
  <c r="AF577" i="76"/>
  <c r="AG577" i="76" s="1"/>
  <c r="AF239" i="76"/>
  <c r="AG239" i="76" s="1"/>
  <c r="AF240" i="76"/>
  <c r="AG240" i="76" s="1"/>
  <c r="AF215" i="76"/>
  <c r="AG215" i="76" s="1"/>
  <c r="AF196" i="76"/>
  <c r="AG196" i="76" s="1"/>
  <c r="AF754" i="76"/>
  <c r="AG754" i="76" s="1"/>
  <c r="AJ754" i="76" s="1"/>
  <c r="AI169" i="76"/>
  <c r="AF169" i="76"/>
  <c r="AG169" i="76" s="1"/>
  <c r="AF164" i="76"/>
  <c r="AG164" i="76" s="1"/>
  <c r="AJ164" i="76" s="1"/>
  <c r="AF115" i="76"/>
  <c r="AG115" i="76" s="1"/>
  <c r="AF746" i="76"/>
  <c r="AG746" i="76" s="1"/>
  <c r="AJ746" i="76" s="1"/>
  <c r="AF74" i="76"/>
  <c r="AG74" i="76" s="1"/>
  <c r="AF88" i="76"/>
  <c r="AG88" i="76" s="1"/>
  <c r="AF54" i="76"/>
  <c r="AG54" i="76" s="1"/>
  <c r="AF48" i="76"/>
  <c r="AG48" i="76" s="1"/>
  <c r="AJ48" i="76" s="1"/>
  <c r="AF15" i="76"/>
  <c r="AG15" i="76" s="1"/>
  <c r="AJ15" i="76" s="1"/>
  <c r="AF68" i="76"/>
  <c r="AG68" i="76" s="1"/>
  <c r="AJ68" i="76" s="1"/>
  <c r="AF18" i="76"/>
  <c r="AG18" i="76" s="1"/>
  <c r="AF39" i="76"/>
  <c r="AG39" i="76" s="1"/>
  <c r="AF38" i="76"/>
  <c r="AG38" i="76" s="1"/>
  <c r="AI318" i="63"/>
  <c r="AF318" i="63"/>
  <c r="AG318" i="63" s="1"/>
  <c r="AF3" i="63"/>
  <c r="AG3" i="63" s="1"/>
  <c r="AF6" i="63"/>
  <c r="AG6" i="63" s="1"/>
  <c r="AJ6" i="63" s="1"/>
  <c r="AF31" i="63"/>
  <c r="AG31" i="63" s="1"/>
  <c r="AJ31" i="63" s="1"/>
  <c r="AF82" i="63"/>
  <c r="AG82" i="63" s="1"/>
  <c r="AF89" i="63"/>
  <c r="AG89" i="63" s="1"/>
  <c r="AJ89" i="63" s="1"/>
  <c r="AF109" i="63"/>
  <c r="AG109" i="63" s="1"/>
  <c r="AJ109" i="63" s="1"/>
  <c r="AF108" i="63"/>
  <c r="AG108" i="63" s="1"/>
  <c r="AF158" i="63"/>
  <c r="AG158" i="63" s="1"/>
  <c r="AJ158" i="63" s="1"/>
  <c r="AF138" i="63"/>
  <c r="AG138" i="63" s="1"/>
  <c r="AF179" i="63"/>
  <c r="AG179" i="63" s="1"/>
  <c r="AJ179" i="63" s="1"/>
  <c r="AF219" i="63"/>
  <c r="AG219" i="63" s="1"/>
  <c r="AJ219" i="63" s="1"/>
  <c r="AF178" i="63"/>
  <c r="AG178" i="63" s="1"/>
  <c r="AJ235" i="63"/>
  <c r="AF264" i="63"/>
  <c r="AG264" i="63" s="1"/>
  <c r="AJ264" i="63" s="1"/>
  <c r="AF255" i="63"/>
  <c r="AG255" i="63" s="1"/>
  <c r="AJ255" i="63" s="1"/>
  <c r="AF301" i="63"/>
  <c r="AG301" i="63" s="1"/>
  <c r="AF266" i="63"/>
  <c r="AG266" i="63" s="1"/>
  <c r="AJ266" i="63" s="1"/>
  <c r="AF217" i="63"/>
  <c r="AG217" i="63" s="1"/>
  <c r="AI282" i="63"/>
  <c r="AF282" i="63"/>
  <c r="AG282" i="63" s="1"/>
  <c r="AF13" i="63"/>
  <c r="AG13" i="63" s="1"/>
  <c r="AJ13" i="63" s="1"/>
  <c r="AF24" i="63"/>
  <c r="AG24" i="63" s="1"/>
  <c r="AF47" i="63"/>
  <c r="AG47" i="63" s="1"/>
  <c r="AF85" i="63"/>
  <c r="AG85" i="63" s="1"/>
  <c r="AI104" i="63"/>
  <c r="AF104" i="63"/>
  <c r="AG104" i="63" s="1"/>
  <c r="AF100" i="63"/>
  <c r="AG100" i="63" s="1"/>
  <c r="AJ100" i="63" s="1"/>
  <c r="AF160" i="63"/>
  <c r="AG160" i="63" s="1"/>
  <c r="AF171" i="63"/>
  <c r="AG171" i="63" s="1"/>
  <c r="AJ171" i="63" s="1"/>
  <c r="AF214" i="63"/>
  <c r="AG214" i="63" s="1"/>
  <c r="AF242" i="63"/>
  <c r="AG242" i="63" s="1"/>
  <c r="AF247" i="63"/>
  <c r="AG247" i="63" s="1"/>
  <c r="AJ247" i="63" s="1"/>
  <c r="AF313" i="63"/>
  <c r="AG313" i="63" s="1"/>
  <c r="AF27" i="63"/>
  <c r="AG27" i="63" s="1"/>
  <c r="AF33" i="63"/>
  <c r="AG33" i="63" s="1"/>
  <c r="AF48" i="63"/>
  <c r="AG48" i="63" s="1"/>
  <c r="AJ48" i="63" s="1"/>
  <c r="AF63" i="63"/>
  <c r="AG63" i="63" s="1"/>
  <c r="AJ93" i="63"/>
  <c r="AF81" i="63"/>
  <c r="AG81" i="63" s="1"/>
  <c r="AF94" i="63"/>
  <c r="AG94" i="63" s="1"/>
  <c r="AJ94" i="63" s="1"/>
  <c r="AF69" i="63"/>
  <c r="AG69" i="63" s="1"/>
  <c r="AF106" i="63"/>
  <c r="AG106" i="63" s="1"/>
  <c r="AI132" i="63"/>
  <c r="AF132" i="63"/>
  <c r="AG132" i="63" s="1"/>
  <c r="AJ132" i="63" s="1"/>
  <c r="AF111" i="63"/>
  <c r="AG111" i="63" s="1"/>
  <c r="AJ111" i="63" s="1"/>
  <c r="AJ141" i="63"/>
  <c r="AF136" i="63"/>
  <c r="AG136" i="63" s="1"/>
  <c r="AJ136" i="63" s="1"/>
  <c r="AF149" i="63"/>
  <c r="AG149" i="63" s="1"/>
  <c r="AJ149" i="63" s="1"/>
  <c r="AF135" i="63"/>
  <c r="AG135" i="63" s="1"/>
  <c r="AF131" i="63"/>
  <c r="AG131" i="63" s="1"/>
  <c r="AF174" i="63"/>
  <c r="AG174" i="63" s="1"/>
  <c r="AF209" i="63"/>
  <c r="AG209" i="63" s="1"/>
  <c r="AF180" i="63"/>
  <c r="AG180" i="63" s="1"/>
  <c r="AF195" i="63"/>
  <c r="AG195" i="63" s="1"/>
  <c r="AJ195" i="63" s="1"/>
  <c r="AF197" i="63"/>
  <c r="AG197" i="63" s="1"/>
  <c r="AJ197" i="63" s="1"/>
  <c r="AF276" i="63"/>
  <c r="AG276" i="63" s="1"/>
  <c r="AJ276" i="63" s="1"/>
  <c r="AF274" i="63"/>
  <c r="AG274" i="63" s="1"/>
  <c r="AJ274" i="63" s="1"/>
  <c r="AF316" i="63"/>
  <c r="AG316" i="63" s="1"/>
  <c r="AJ79" i="63"/>
  <c r="AI173" i="63"/>
  <c r="AF173" i="63"/>
  <c r="AG173" i="63" s="1"/>
  <c r="AJ173" i="63" s="1"/>
  <c r="AI40" i="63"/>
  <c r="AF40" i="63"/>
  <c r="AG40" i="63" s="1"/>
  <c r="AF10" i="63"/>
  <c r="AG10" i="63" s="1"/>
  <c r="AF18" i="63"/>
  <c r="AG18" i="63" s="1"/>
  <c r="AJ18" i="63" s="1"/>
  <c r="AF30" i="63"/>
  <c r="AG30" i="63" s="1"/>
  <c r="AJ30" i="63" s="1"/>
  <c r="AF56" i="63"/>
  <c r="AG56" i="63" s="1"/>
  <c r="AF65" i="63"/>
  <c r="AG65" i="63" s="1"/>
  <c r="AF68" i="63"/>
  <c r="AG68" i="63" s="1"/>
  <c r="AF87" i="63"/>
  <c r="AG87" i="63" s="1"/>
  <c r="AJ87" i="63" s="1"/>
  <c r="AF88" i="63"/>
  <c r="AG88" i="63" s="1"/>
  <c r="AJ88" i="63" s="1"/>
  <c r="AF102" i="63"/>
  <c r="AG102" i="63" s="1"/>
  <c r="AJ102" i="63" s="1"/>
  <c r="AF119" i="63"/>
  <c r="AG119" i="63" s="1"/>
  <c r="AF125" i="63"/>
  <c r="AG125" i="63" s="1"/>
  <c r="AF161" i="63"/>
  <c r="AG161" i="63" s="1"/>
  <c r="AF216" i="63"/>
  <c r="AG216" i="63" s="1"/>
  <c r="AJ216" i="63" s="1"/>
  <c r="AF193" i="63"/>
  <c r="AG193" i="63" s="1"/>
  <c r="AF188" i="63"/>
  <c r="AG188" i="63" s="1"/>
  <c r="AJ188" i="63" s="1"/>
  <c r="AF201" i="63"/>
  <c r="AG201" i="63" s="1"/>
  <c r="AF211" i="63"/>
  <c r="AG211" i="63" s="1"/>
  <c r="AJ211" i="63" s="1"/>
  <c r="AF205" i="63"/>
  <c r="AG205" i="63" s="1"/>
  <c r="AF243" i="63"/>
  <c r="AG243" i="63" s="1"/>
  <c r="AF278" i="63"/>
  <c r="AG278" i="63" s="1"/>
  <c r="AF237" i="63"/>
  <c r="AG237" i="63" s="1"/>
  <c r="AF312" i="63"/>
  <c r="AG312" i="63" s="1"/>
  <c r="AJ312" i="63" s="1"/>
  <c r="AF294" i="63"/>
  <c r="AG294" i="63" s="1"/>
  <c r="AF314" i="63"/>
  <c r="AG314" i="63" s="1"/>
  <c r="AJ314" i="63" s="1"/>
  <c r="AF287" i="63"/>
  <c r="AG287" i="63" s="1"/>
  <c r="AF311" i="63"/>
  <c r="AG311" i="63" s="1"/>
  <c r="AF15" i="63"/>
  <c r="AG15" i="63" s="1"/>
  <c r="AF4" i="63"/>
  <c r="AG4" i="63" s="1"/>
  <c r="AF37" i="63"/>
  <c r="AG37" i="63" s="1"/>
  <c r="AJ37" i="63" s="1"/>
  <c r="AF41" i="63"/>
  <c r="AG41" i="63" s="1"/>
  <c r="AI153" i="63"/>
  <c r="AF153" i="63"/>
  <c r="AG153" i="63" s="1"/>
  <c r="AF107" i="63"/>
  <c r="AG107" i="63" s="1"/>
  <c r="AF145" i="63"/>
  <c r="AG145" i="63" s="1"/>
  <c r="AJ145" i="63" s="1"/>
  <c r="AF240" i="63"/>
  <c r="AG240" i="63" s="1"/>
  <c r="AJ240" i="63" s="1"/>
  <c r="AF233" i="63"/>
  <c r="AG233" i="63" s="1"/>
  <c r="AJ233" i="63" s="1"/>
  <c r="AF244" i="63"/>
  <c r="AG244" i="63" s="1"/>
  <c r="AF268" i="63"/>
  <c r="AG268" i="63" s="1"/>
  <c r="AJ268" i="63" s="1"/>
  <c r="AF252" i="63"/>
  <c r="AG252" i="63" s="1"/>
  <c r="AJ252" i="63" s="1"/>
  <c r="AF299" i="63"/>
  <c r="AG299" i="63" s="1"/>
  <c r="AF262" i="63"/>
  <c r="AG262" i="63" s="1"/>
  <c r="AJ262" i="63" s="1"/>
  <c r="AF303" i="63"/>
  <c r="AG303" i="63" s="1"/>
  <c r="AF105" i="63"/>
  <c r="AG105" i="63" s="1"/>
  <c r="AF114" i="63"/>
  <c r="AG114" i="63" s="1"/>
  <c r="AF128" i="63"/>
  <c r="AG128" i="63" s="1"/>
  <c r="AF182" i="63"/>
  <c r="AG182" i="63" s="1"/>
  <c r="AF210" i="63"/>
  <c r="AG210" i="63" s="1"/>
  <c r="AF230" i="63"/>
  <c r="AG230" i="63" s="1"/>
  <c r="AJ230" i="63" s="1"/>
  <c r="AF169" i="63"/>
  <c r="AG169" i="63" s="1"/>
  <c r="AF208" i="63"/>
  <c r="AG208" i="63" s="1"/>
  <c r="AF272" i="63"/>
  <c r="AG272" i="63" s="1"/>
  <c r="AJ272" i="63" s="1"/>
  <c r="AF250" i="63"/>
  <c r="AG250" i="63" s="1"/>
  <c r="AJ250" i="63" s="1"/>
  <c r="AF251" i="63"/>
  <c r="AG251" i="63" s="1"/>
  <c r="AJ273" i="63"/>
  <c r="AF286" i="63"/>
  <c r="AG286" i="63" s="1"/>
  <c r="A447" i="63"/>
  <c r="A443" i="63"/>
  <c r="A334" i="63"/>
  <c r="A448" i="63"/>
  <c r="A444" i="63"/>
  <c r="A335" i="63"/>
  <c r="A441" i="63"/>
  <c r="A449" i="63"/>
  <c r="A445" i="63"/>
  <c r="A336" i="63"/>
  <c r="A333" i="63"/>
  <c r="A743" i="63"/>
  <c r="A412" i="63"/>
  <c r="A390" i="63"/>
  <c r="A387" i="63"/>
  <c r="A360" i="63"/>
  <c r="A359" i="63"/>
  <c r="A358" i="63"/>
  <c r="A357" i="63"/>
  <c r="A356" i="63"/>
  <c r="A355" i="63"/>
  <c r="A354" i="63"/>
  <c r="A353" i="63"/>
  <c r="A352" i="63"/>
  <c r="A415" i="63"/>
  <c r="A414" i="63"/>
  <c r="A413" i="63"/>
  <c r="A732" i="63"/>
  <c r="A446" i="63"/>
  <c r="A439" i="63"/>
  <c r="A331" i="63"/>
  <c r="A442" i="63"/>
  <c r="A417" i="63"/>
  <c r="A396" i="63"/>
  <c r="A395" i="63"/>
  <c r="A394" i="63"/>
  <c r="A393" i="63"/>
  <c r="A672" i="63"/>
  <c r="A332" i="63"/>
  <c r="A427" i="63"/>
  <c r="A426" i="63"/>
  <c r="A402" i="63"/>
  <c r="A401" i="63"/>
  <c r="A400" i="63"/>
  <c r="A399" i="63"/>
  <c r="A398" i="63"/>
  <c r="A397" i="63"/>
  <c r="A371" i="63"/>
  <c r="A370" i="63"/>
  <c r="A411" i="63"/>
  <c r="A389" i="63"/>
  <c r="A388" i="63"/>
  <c r="A436" i="63"/>
  <c r="A435" i="63"/>
  <c r="A434" i="63"/>
  <c r="A433" i="63"/>
  <c r="A432" i="63"/>
  <c r="A431" i="63"/>
  <c r="A430" i="63"/>
  <c r="A428" i="63"/>
  <c r="A406" i="63"/>
  <c r="A405" i="63"/>
  <c r="A404" i="63"/>
  <c r="A403" i="63"/>
  <c r="R601" i="63"/>
  <c r="AH381" i="63"/>
  <c r="AI381" i="63" s="1"/>
  <c r="AA629" i="63"/>
  <c r="R589" i="63"/>
  <c r="AX560" i="63"/>
  <c r="AX498" i="63"/>
  <c r="AX495" i="63"/>
  <c r="Z412" i="63"/>
  <c r="R696" i="63"/>
  <c r="A731" i="63"/>
  <c r="AY576" i="63"/>
  <c r="AA554" i="63"/>
  <c r="AA700" i="63"/>
  <c r="AY661" i="63"/>
  <c r="R641" i="63"/>
  <c r="R637" i="63"/>
  <c r="AX614" i="63"/>
  <c r="AA613" i="63"/>
  <c r="AA599" i="63"/>
  <c r="AA594" i="63"/>
  <c r="AX576" i="63"/>
  <c r="AF512" i="63"/>
  <c r="AG512" i="63" s="1"/>
  <c r="AA720" i="63"/>
  <c r="R517" i="63"/>
  <c r="R543" i="63"/>
  <c r="R726" i="63"/>
  <c r="AA696" i="63"/>
  <c r="AA681" i="63"/>
  <c r="AA673" i="63"/>
  <c r="AA644" i="63"/>
  <c r="AA640" i="63"/>
  <c r="AA636" i="63"/>
  <c r="AA627" i="63"/>
  <c r="AY664" i="63"/>
  <c r="AX655" i="63"/>
  <c r="AA615" i="63"/>
  <c r="AX680" i="63"/>
  <c r="AY668" i="63"/>
  <c r="AY682" i="63"/>
  <c r="Z598" i="63"/>
  <c r="AH598" i="63"/>
  <c r="AI598" i="63" s="1"/>
  <c r="AX681" i="63"/>
  <c r="AX580" i="63"/>
  <c r="A375" i="63"/>
  <c r="A377" i="63"/>
  <c r="A391" i="63"/>
  <c r="A392" i="63"/>
  <c r="A407" i="63"/>
  <c r="A408" i="63"/>
  <c r="A409" i="63"/>
  <c r="A410" i="63"/>
  <c r="A416" i="63"/>
  <c r="A418" i="63"/>
  <c r="A419" i="63"/>
  <c r="A420" i="63"/>
  <c r="A422" i="63"/>
  <c r="A423" i="63"/>
  <c r="A424" i="63"/>
  <c r="A425" i="63"/>
  <c r="A345" i="63"/>
  <c r="A365" i="63"/>
  <c r="A366" i="63"/>
  <c r="A367" i="63"/>
  <c r="A368" i="63"/>
  <c r="A374" i="63"/>
  <c r="A376" i="63"/>
  <c r="A378" i="63"/>
  <c r="A379" i="63"/>
  <c r="A385" i="63"/>
  <c r="A329" i="63"/>
  <c r="A342" i="63"/>
  <c r="A343" i="63"/>
  <c r="A346" i="63"/>
  <c r="A347" i="63"/>
  <c r="A380" i="63"/>
  <c r="A381" i="63"/>
  <c r="A351" i="63"/>
  <c r="A384" i="63"/>
  <c r="A348" i="63"/>
  <c r="A382" i="63"/>
  <c r="A330" i="63"/>
  <c r="A349" i="63"/>
  <c r="A350" i="63"/>
  <c r="A383" i="63"/>
  <c r="A386" i="63"/>
  <c r="AA424" i="63"/>
  <c r="AX743" i="63"/>
  <c r="AH685" i="63"/>
  <c r="AI685" i="63" s="1"/>
  <c r="AE685" i="63"/>
  <c r="AY629" i="63"/>
  <c r="A740" i="63"/>
  <c r="A726" i="63"/>
  <c r="Z594" i="63"/>
  <c r="AA592" i="63"/>
  <c r="AA428" i="63"/>
  <c r="A727" i="63"/>
  <c r="R707" i="63"/>
  <c r="AA675" i="63"/>
  <c r="R657" i="63"/>
  <c r="R624" i="63"/>
  <c r="AY622" i="63"/>
  <c r="AY612" i="63"/>
  <c r="R599" i="63"/>
  <c r="AA553" i="63"/>
  <c r="R427" i="63"/>
  <c r="R392" i="63"/>
  <c r="A746" i="63"/>
  <c r="AA737" i="63"/>
  <c r="R730" i="63"/>
  <c r="AA682" i="63"/>
  <c r="AA666" i="63"/>
  <c r="AA659" i="63"/>
  <c r="R636" i="63"/>
  <c r="AX622" i="63"/>
  <c r="AX613" i="63"/>
  <c r="AX612" i="63"/>
  <c r="AX572" i="63"/>
  <c r="AA566" i="63"/>
  <c r="AA562" i="63"/>
  <c r="R557" i="63"/>
  <c r="R511" i="63"/>
  <c r="A344" i="63"/>
  <c r="A341" i="63"/>
  <c r="A340" i="63"/>
  <c r="A339" i="63"/>
  <c r="A328" i="63"/>
  <c r="A327" i="63"/>
  <c r="A326" i="63"/>
  <c r="A325" i="63"/>
  <c r="A324" i="63"/>
  <c r="A323" i="63"/>
  <c r="A747" i="63"/>
  <c r="AH540" i="63"/>
  <c r="AI540" i="63" s="1"/>
  <c r="A373" i="63"/>
  <c r="A369" i="63"/>
  <c r="A364" i="63"/>
  <c r="A363" i="63"/>
  <c r="A362" i="63"/>
  <c r="A361" i="63"/>
  <c r="A730" i="63"/>
  <c r="A678" i="63"/>
  <c r="R701" i="63"/>
  <c r="AA650" i="63"/>
  <c r="AX585" i="63"/>
  <c r="R576" i="63"/>
  <c r="Z540" i="63"/>
  <c r="R529" i="63"/>
  <c r="AA749" i="63"/>
  <c r="AY740" i="63"/>
  <c r="AY729" i="63"/>
  <c r="AX719" i="63"/>
  <c r="AA685" i="63"/>
  <c r="AA670" i="63"/>
  <c r="AA643" i="63"/>
  <c r="AA630" i="63"/>
  <c r="AX591" i="63"/>
  <c r="AH584" i="63"/>
  <c r="AI584" i="63" s="1"/>
  <c r="AA556" i="63"/>
  <c r="AA494" i="63"/>
  <c r="AE369" i="63"/>
  <c r="AH369" i="63"/>
  <c r="AI369" i="63" s="1"/>
  <c r="AX649" i="63"/>
  <c r="AY637" i="63"/>
  <c r="AX637" i="63"/>
  <c r="AX605" i="63"/>
  <c r="AY587" i="63"/>
  <c r="AA438" i="63"/>
  <c r="AA436" i="63"/>
  <c r="AA416" i="63"/>
  <c r="AH412" i="63"/>
  <c r="AI412" i="63" s="1"/>
  <c r="AA376" i="63"/>
  <c r="AY737" i="63"/>
  <c r="AY733" i="63"/>
  <c r="AY726" i="63"/>
  <c r="AX642" i="63"/>
  <c r="AX597" i="63"/>
  <c r="AA427" i="63"/>
  <c r="AH343" i="63"/>
  <c r="AI343" i="63" s="1"/>
  <c r="AY734" i="63"/>
  <c r="AY647" i="63"/>
  <c r="AX647" i="63"/>
  <c r="AX718" i="63"/>
  <c r="AY678" i="63"/>
  <c r="AY662" i="63"/>
  <c r="AX648" i="63"/>
  <c r="AY648" i="63"/>
  <c r="AX604" i="63"/>
  <c r="R428" i="63"/>
  <c r="Z381" i="63"/>
  <c r="R718" i="63"/>
  <c r="R714" i="63"/>
  <c r="AA709" i="63"/>
  <c r="AA708" i="63"/>
  <c r="R706" i="63"/>
  <c r="R695" i="63"/>
  <c r="AA690" i="63"/>
  <c r="R661" i="63"/>
  <c r="AA658" i="63"/>
  <c r="R648" i="63"/>
  <c r="R642" i="63"/>
  <c r="R632" i="63"/>
  <c r="AA617" i="63"/>
  <c r="AA608" i="63"/>
  <c r="AA582" i="63"/>
  <c r="AA485" i="63"/>
  <c r="R674" i="63"/>
  <c r="R667" i="63"/>
  <c r="AA654" i="63"/>
  <c r="R653" i="63"/>
  <c r="R579" i="63"/>
  <c r="R564" i="63"/>
  <c r="A737" i="63"/>
  <c r="A736" i="63"/>
  <c r="A735" i="63"/>
  <c r="A734" i="63"/>
  <c r="A733" i="63"/>
  <c r="AX729" i="63"/>
  <c r="A729" i="63"/>
  <c r="R715" i="63"/>
  <c r="R709" i="63"/>
  <c r="R699" i="63"/>
  <c r="R617" i="63"/>
  <c r="AA602" i="63"/>
  <c r="R600" i="63"/>
  <c r="AA585" i="63"/>
  <c r="R582" i="63"/>
  <c r="A738" i="63"/>
  <c r="AA495" i="63"/>
  <c r="A739" i="63"/>
  <c r="AA730" i="63"/>
  <c r="AA727" i="63"/>
  <c r="R716" i="63"/>
  <c r="R704" i="63"/>
  <c r="AA655" i="63"/>
  <c r="AA641" i="63"/>
  <c r="R640" i="63"/>
  <c r="AA637" i="63"/>
  <c r="AY606" i="63"/>
  <c r="R592" i="63"/>
  <c r="R504" i="63"/>
  <c r="A744" i="63"/>
  <c r="AA736" i="63"/>
  <c r="AA695" i="63"/>
  <c r="AA678" i="63"/>
  <c r="AA661" i="63"/>
  <c r="AA642" i="63"/>
  <c r="AA632" i="63"/>
  <c r="R594" i="63"/>
  <c r="AA589" i="63"/>
  <c r="R566" i="63"/>
  <c r="AA563" i="63"/>
  <c r="AA552" i="63"/>
  <c r="AA513" i="63"/>
  <c r="AA510" i="63"/>
  <c r="AA616" i="63"/>
  <c r="R614" i="63"/>
  <c r="R612" i="63"/>
  <c r="AX609" i="63"/>
  <c r="R598" i="63"/>
  <c r="R593" i="63"/>
  <c r="R585" i="63"/>
  <c r="R569" i="63"/>
  <c r="R513" i="63"/>
  <c r="R510" i="63"/>
  <c r="AA740" i="63"/>
  <c r="AA739" i="63"/>
  <c r="AA735" i="63"/>
  <c r="R633" i="63"/>
  <c r="AY625" i="63"/>
  <c r="AX624" i="63"/>
  <c r="AA581" i="63"/>
  <c r="AY560" i="63"/>
  <c r="R439" i="63"/>
  <c r="R436" i="63"/>
  <c r="R410" i="63"/>
  <c r="Z352" i="63"/>
  <c r="AE352" i="63"/>
  <c r="AF352" i="63" s="1"/>
  <c r="AG352" i="63" s="1"/>
  <c r="AE443" i="63"/>
  <c r="AF443" i="63" s="1"/>
  <c r="AG443" i="63" s="1"/>
  <c r="AH392" i="63"/>
  <c r="AI392" i="63" s="1"/>
  <c r="R423" i="63"/>
  <c r="R416" i="63"/>
  <c r="AA386" i="63"/>
  <c r="R424" i="63"/>
  <c r="AA374" i="63"/>
  <c r="AE336" i="63"/>
  <c r="AH336" i="63"/>
  <c r="AI336" i="63" s="1"/>
  <c r="AA413" i="63"/>
  <c r="AA396" i="63"/>
  <c r="R374" i="63"/>
  <c r="AY644" i="63"/>
  <c r="AA699" i="63"/>
  <c r="AH689" i="63"/>
  <c r="AI689" i="63" s="1"/>
  <c r="Z689" i="63"/>
  <c r="AX682" i="63"/>
  <c r="AH650" i="63"/>
  <c r="AI650" i="63" s="1"/>
  <c r="Z650" i="63"/>
  <c r="AX644" i="63"/>
  <c r="AX633" i="63"/>
  <c r="AY656" i="63"/>
  <c r="AX646" i="63"/>
  <c r="R610" i="63"/>
  <c r="AF665" i="63"/>
  <c r="AG665" i="63" s="1"/>
  <c r="AH596" i="63"/>
  <c r="AI596" i="63" s="1"/>
  <c r="AE596" i="63"/>
  <c r="Z596" i="63"/>
  <c r="R729" i="63"/>
  <c r="AY702" i="63"/>
  <c r="AA662" i="63"/>
  <c r="AY608" i="63"/>
  <c r="AY653" i="63"/>
  <c r="AY650" i="63"/>
  <c r="AA420" i="63"/>
  <c r="R386" i="63"/>
  <c r="R376" i="63"/>
  <c r="R371" i="63"/>
  <c r="Z343" i="63"/>
  <c r="AE689" i="63"/>
  <c r="AY658" i="63"/>
  <c r="AY618" i="63"/>
  <c r="AX745" i="63"/>
  <c r="AX733" i="63"/>
  <c r="AY685" i="63"/>
  <c r="AX659" i="63"/>
  <c r="AX658" i="63"/>
  <c r="AE655" i="63"/>
  <c r="AH655" i="63"/>
  <c r="AI655" i="63" s="1"/>
  <c r="AY654" i="63"/>
  <c r="AX628" i="63"/>
  <c r="AX618" i="63"/>
  <c r="AA619" i="63"/>
  <c r="R616" i="63"/>
  <c r="R605" i="63"/>
  <c r="AA595" i="63"/>
  <c r="Z584" i="63"/>
  <c r="R577" i="63"/>
  <c r="AY570" i="63"/>
  <c r="AA498" i="63"/>
  <c r="R743" i="63"/>
  <c r="AA742" i="63"/>
  <c r="R738" i="63"/>
  <c r="R725" i="63"/>
  <c r="R724" i="63"/>
  <c r="R713" i="63"/>
  <c r="R712" i="63"/>
  <c r="AY681" i="63"/>
  <c r="R677" i="63"/>
  <c r="R669" i="63"/>
  <c r="AA652" i="63"/>
  <c r="AA639" i="63"/>
  <c r="AA634" i="63"/>
  <c r="AX625" i="63"/>
  <c r="AY624" i="63"/>
  <c r="AA620" i="63"/>
  <c r="AY613" i="63"/>
  <c r="R602" i="63"/>
  <c r="AA590" i="63"/>
  <c r="R574" i="63"/>
  <c r="AX551" i="63"/>
  <c r="AA511" i="63"/>
  <c r="R495" i="63"/>
  <c r="R700" i="63"/>
  <c r="R698" i="63"/>
  <c r="R679" i="63"/>
  <c r="R629" i="63"/>
  <c r="R498" i="63"/>
  <c r="R485" i="63"/>
  <c r="A749" i="63"/>
  <c r="A745" i="63"/>
  <c r="R742" i="63"/>
  <c r="A741" i="63"/>
  <c r="R737" i="63"/>
  <c r="AA731" i="63"/>
  <c r="AE729" i="63"/>
  <c r="AX720" i="63"/>
  <c r="AA705" i="63"/>
  <c r="AA687" i="63"/>
  <c r="R684" i="63"/>
  <c r="AA656" i="63"/>
  <c r="AA653" i="63"/>
  <c r="AH649" i="63"/>
  <c r="AI649" i="63" s="1"/>
  <c r="AA635" i="63"/>
  <c r="AA621" i="63"/>
  <c r="AA600" i="63"/>
  <c r="AE598" i="63"/>
  <c r="AF598" i="63" s="1"/>
  <c r="AG598" i="63" s="1"/>
  <c r="AA591" i="63"/>
  <c r="AA570" i="63"/>
  <c r="AA551" i="63"/>
  <c r="AA493" i="63"/>
  <c r="R734" i="63"/>
  <c r="AA729" i="63"/>
  <c r="R710" i="63"/>
  <c r="R705" i="63"/>
  <c r="R685" i="63"/>
  <c r="AA676" i="63"/>
  <c r="AA674" i="63"/>
  <c r="AA671" i="63"/>
  <c r="R652" i="63"/>
  <c r="R634" i="63"/>
  <c r="R625" i="63"/>
  <c r="AA624" i="63"/>
  <c r="AA623" i="63"/>
  <c r="AA622" i="63"/>
  <c r="R620" i="63"/>
  <c r="AA614" i="63"/>
  <c r="AA610" i="63"/>
  <c r="R590" i="63"/>
  <c r="R583" i="63"/>
  <c r="AX574" i="63"/>
  <c r="AX579" i="63"/>
  <c r="AX567" i="63"/>
  <c r="AA564" i="63"/>
  <c r="R562" i="63"/>
  <c r="AA557" i="63"/>
  <c r="AA541" i="63"/>
  <c r="Z535" i="63"/>
  <c r="AF514" i="63"/>
  <c r="AG514" i="63" s="1"/>
  <c r="AA743" i="63"/>
  <c r="AA716" i="63"/>
  <c r="AA715" i="63"/>
  <c r="AA694" i="63"/>
  <c r="AF671" i="63"/>
  <c r="AG671" i="63" s="1"/>
  <c r="AA669" i="63"/>
  <c r="AA611" i="63"/>
  <c r="AA574" i="63"/>
  <c r="R570" i="63"/>
  <c r="AA565" i="63"/>
  <c r="R560" i="63"/>
  <c r="AA547" i="63"/>
  <c r="AA543" i="63"/>
  <c r="R493" i="63"/>
  <c r="Z438" i="63"/>
  <c r="AH438" i="63"/>
  <c r="AI438" i="63" s="1"/>
  <c r="AE438" i="63"/>
  <c r="AA412" i="63"/>
  <c r="AE358" i="63"/>
  <c r="Z358" i="63"/>
  <c r="AH358" i="63"/>
  <c r="AI358" i="63" s="1"/>
  <c r="AH349" i="63"/>
  <c r="AI349" i="63" s="1"/>
  <c r="AE349" i="63"/>
  <c r="AE366" i="63"/>
  <c r="AF366" i="63" s="1"/>
  <c r="AG366" i="63" s="1"/>
  <c r="Z366" i="63"/>
  <c r="Z349" i="63"/>
  <c r="AY404" i="63"/>
  <c r="Z369" i="63"/>
  <c r="AE351" i="63"/>
  <c r="Z351" i="63"/>
  <c r="AH348" i="63"/>
  <c r="AI348" i="63" s="1"/>
  <c r="AE348" i="63"/>
  <c r="AH447" i="63"/>
  <c r="AI447" i="63" s="1"/>
  <c r="Z447" i="63"/>
  <c r="AE447" i="63"/>
  <c r="AA423" i="63"/>
  <c r="AX404" i="63"/>
  <c r="Z507" i="63"/>
  <c r="AE507" i="63"/>
  <c r="AH507" i="63"/>
  <c r="AI507" i="63" s="1"/>
  <c r="R413" i="63"/>
  <c r="AF329" i="63"/>
  <c r="AG329" i="63" s="1"/>
  <c r="AE739" i="63"/>
  <c r="Z739" i="63"/>
  <c r="AX696" i="63"/>
  <c r="AY716" i="63"/>
  <c r="AY696" i="63"/>
  <c r="AA402" i="63"/>
  <c r="AA369" i="63"/>
  <c r="Z733" i="63"/>
  <c r="AE733" i="63"/>
  <c r="Z725" i="63"/>
  <c r="AE725" i="63"/>
  <c r="AH725" i="63"/>
  <c r="AI725" i="63" s="1"/>
  <c r="AA439" i="63"/>
  <c r="R438" i="63"/>
  <c r="AA744" i="63"/>
  <c r="R744" i="63"/>
  <c r="Z392" i="63"/>
  <c r="R343" i="63"/>
  <c r="R434" i="63"/>
  <c r="R412" i="63"/>
  <c r="R402" i="63"/>
  <c r="R396" i="63"/>
  <c r="AA392" i="63"/>
  <c r="R369" i="63"/>
  <c r="Z324" i="63"/>
  <c r="AY636" i="63"/>
  <c r="AX636" i="63"/>
  <c r="AE586" i="63"/>
  <c r="AH586" i="63"/>
  <c r="AI586" i="63" s="1"/>
  <c r="Z586" i="63"/>
  <c r="AH583" i="63"/>
  <c r="AI583" i="63" s="1"/>
  <c r="AE583" i="63"/>
  <c r="Z583" i="63"/>
  <c r="AE565" i="63"/>
  <c r="Z565" i="63"/>
  <c r="AX563" i="63"/>
  <c r="AY563" i="63"/>
  <c r="AX552" i="63"/>
  <c r="AY552" i="63"/>
  <c r="AE522" i="63"/>
  <c r="Z522" i="63"/>
  <c r="AH742" i="63"/>
  <c r="AI742" i="63" s="1"/>
  <c r="Z742" i="63"/>
  <c r="Z737" i="63"/>
  <c r="AE737" i="63"/>
  <c r="R732" i="63"/>
  <c r="AY717" i="63"/>
  <c r="AX638" i="63"/>
  <c r="AA596" i="63"/>
  <c r="R596" i="63"/>
  <c r="AE735" i="63"/>
  <c r="Z735" i="63"/>
  <c r="AY660" i="63"/>
  <c r="AX660" i="63"/>
  <c r="AX617" i="63"/>
  <c r="AY617" i="63"/>
  <c r="AX741" i="63"/>
  <c r="R723" i="63"/>
  <c r="AE666" i="63"/>
  <c r="Z666" i="63"/>
  <c r="AH666" i="63"/>
  <c r="AI666" i="63" s="1"/>
  <c r="AY633" i="63"/>
  <c r="Z731" i="63"/>
  <c r="AE727" i="63"/>
  <c r="Z727" i="63"/>
  <c r="AX645" i="63"/>
  <c r="AY745" i="63"/>
  <c r="AY738" i="63"/>
  <c r="AX725" i="63"/>
  <c r="Z714" i="63"/>
  <c r="AE714" i="63"/>
  <c r="R702" i="63"/>
  <c r="R691" i="63"/>
  <c r="AX641" i="63"/>
  <c r="AE623" i="63"/>
  <c r="Z623" i="63"/>
  <c r="AH623" i="63"/>
  <c r="AI623" i="63" s="1"/>
  <c r="AY620" i="63"/>
  <c r="AX602" i="63"/>
  <c r="AA746" i="63"/>
  <c r="AX723" i="63"/>
  <c r="R689" i="63"/>
  <c r="AA689" i="63"/>
  <c r="Z681" i="63"/>
  <c r="AH681" i="63"/>
  <c r="AI681" i="63" s="1"/>
  <c r="AY680" i="63"/>
  <c r="AA663" i="63"/>
  <c r="AY641" i="63"/>
  <c r="AX621" i="63"/>
  <c r="AY621" i="63"/>
  <c r="AX620" i="63"/>
  <c r="AY602" i="63"/>
  <c r="R749" i="63"/>
  <c r="R741" i="63"/>
  <c r="AY730" i="63"/>
  <c r="AE718" i="63"/>
  <c r="Z718" i="63"/>
  <c r="AH712" i="63"/>
  <c r="AI712" i="63" s="1"/>
  <c r="Z712" i="63"/>
  <c r="R711" i="63"/>
  <c r="AY705" i="63"/>
  <c r="AX705" i="63"/>
  <c r="AX666" i="63"/>
  <c r="AX657" i="63"/>
  <c r="AA648" i="63"/>
  <c r="R746" i="63"/>
  <c r="AX737" i="63"/>
  <c r="R728" i="63"/>
  <c r="AA725" i="63"/>
  <c r="AA724" i="63"/>
  <c r="AA723" i="63"/>
  <c r="AX667" i="63"/>
  <c r="R663" i="63"/>
  <c r="R655" i="63"/>
  <c r="AE619" i="63"/>
  <c r="AH619" i="63"/>
  <c r="AI619" i="63" s="1"/>
  <c r="AE611" i="63"/>
  <c r="Z611" i="63"/>
  <c r="AH611" i="63"/>
  <c r="AI611" i="63" s="1"/>
  <c r="AE516" i="63"/>
  <c r="AH516" i="63"/>
  <c r="AI516" i="63" s="1"/>
  <c r="Z516" i="63"/>
  <c r="AH490" i="63"/>
  <c r="AI490" i="63" s="1"/>
  <c r="AE490" i="63"/>
  <c r="AH488" i="63"/>
  <c r="AI488" i="63" s="1"/>
  <c r="AE488" i="63"/>
  <c r="AE475" i="63"/>
  <c r="AH475" i="63"/>
  <c r="AI475" i="63" s="1"/>
  <c r="Z475" i="63"/>
  <c r="Z717" i="63"/>
  <c r="AH717" i="63"/>
  <c r="AI717" i="63" s="1"/>
  <c r="AE694" i="63"/>
  <c r="AF694" i="63" s="1"/>
  <c r="AG694" i="63" s="1"/>
  <c r="AJ694" i="63" s="1"/>
  <c r="Z694" i="63"/>
  <c r="AX653" i="63"/>
  <c r="AY616" i="63"/>
  <c r="AX616" i="63"/>
  <c r="AA738" i="63"/>
  <c r="AA733" i="63"/>
  <c r="A721" i="63"/>
  <c r="A706" i="63"/>
  <c r="AA701" i="63"/>
  <c r="AY698" i="63"/>
  <c r="R694" i="63"/>
  <c r="R688" i="63"/>
  <c r="R686" i="63"/>
  <c r="Z685" i="63"/>
  <c r="AX678" i="63"/>
  <c r="R676" i="63"/>
  <c r="R671" i="63"/>
  <c r="AX668" i="63"/>
  <c r="R666" i="63"/>
  <c r="AX664" i="63"/>
  <c r="AH661" i="63"/>
  <c r="AI661" i="63" s="1"/>
  <c r="AX652" i="63"/>
  <c r="AA651" i="63"/>
  <c r="AX650" i="63"/>
  <c r="AA649" i="63"/>
  <c r="AA646" i="63"/>
  <c r="AE645" i="63"/>
  <c r="R644" i="63"/>
  <c r="AY640" i="63"/>
  <c r="AA633" i="63"/>
  <c r="AX629" i="63"/>
  <c r="AA625" i="63"/>
  <c r="R622" i="63"/>
  <c r="AY614" i="63"/>
  <c r="AY595" i="63"/>
  <c r="AX595" i="63"/>
  <c r="AE582" i="63"/>
  <c r="Z582" i="63"/>
  <c r="AA732" i="63"/>
  <c r="R727" i="63"/>
  <c r="AA707" i="63"/>
  <c r="AA680" i="63"/>
  <c r="R675" i="63"/>
  <c r="R659" i="63"/>
  <c r="R656" i="63"/>
  <c r="R650" i="63"/>
  <c r="AX640" i="63"/>
  <c r="R628" i="63"/>
  <c r="R613" i="63"/>
  <c r="R604" i="63"/>
  <c r="AE590" i="63"/>
  <c r="Z590" i="63"/>
  <c r="AH590" i="63"/>
  <c r="AI590" i="63" s="1"/>
  <c r="AE566" i="63"/>
  <c r="Z566" i="63"/>
  <c r="AH566" i="63"/>
  <c r="AI566" i="63" s="1"/>
  <c r="AX556" i="63"/>
  <c r="AY556" i="63"/>
  <c r="AI519" i="63"/>
  <c r="AF519" i="63"/>
  <c r="AG519" i="63" s="1"/>
  <c r="AA745" i="63"/>
  <c r="R739" i="63"/>
  <c r="AA734" i="63"/>
  <c r="AA728" i="63"/>
  <c r="A725" i="63"/>
  <c r="R719" i="63"/>
  <c r="AA698" i="63"/>
  <c r="R673" i="63"/>
  <c r="AA672" i="63"/>
  <c r="AA668" i="63"/>
  <c r="AX662" i="63"/>
  <c r="AA657" i="63"/>
  <c r="AX656" i="63"/>
  <c r="Z655" i="63"/>
  <c r="AX654" i="63"/>
  <c r="AY651" i="63"/>
  <c r="R651" i="63"/>
  <c r="AE650" i="63"/>
  <c r="AY646" i="63"/>
  <c r="AA638" i="63"/>
  <c r="R627" i="63"/>
  <c r="AA618" i="63"/>
  <c r="AX606" i="63"/>
  <c r="AY605" i="63"/>
  <c r="AX600" i="63"/>
  <c r="AY600" i="63"/>
  <c r="AE562" i="63"/>
  <c r="Z562" i="63"/>
  <c r="AH562" i="63"/>
  <c r="AI562" i="63" s="1"/>
  <c r="AE501" i="63"/>
  <c r="AH501" i="63"/>
  <c r="AI501" i="63" s="1"/>
  <c r="AA718" i="63"/>
  <c r="AA693" i="63"/>
  <c r="R680" i="63"/>
  <c r="AA677" i="63"/>
  <c r="R670" i="63"/>
  <c r="R665" i="63"/>
  <c r="AA660" i="63"/>
  <c r="AX651" i="63"/>
  <c r="AY649" i="63"/>
  <c r="R597" i="63"/>
  <c r="AH585" i="63"/>
  <c r="AI585" i="63" s="1"/>
  <c r="Z585" i="63"/>
  <c r="AE585" i="63"/>
  <c r="AY583" i="63"/>
  <c r="AA580" i="63"/>
  <c r="R745" i="63"/>
  <c r="AY743" i="63"/>
  <c r="R735" i="63"/>
  <c r="AA726" i="63"/>
  <c r="R722" i="63"/>
  <c r="R717" i="63"/>
  <c r="AA711" i="63"/>
  <c r="AA703" i="63"/>
  <c r="AA702" i="63"/>
  <c r="R690" i="63"/>
  <c r="AA686" i="63"/>
  <c r="R672" i="63"/>
  <c r="R668" i="63"/>
  <c r="R664" i="63"/>
  <c r="AA628" i="63"/>
  <c r="AA604" i="63"/>
  <c r="AE599" i="63"/>
  <c r="AF599" i="63" s="1"/>
  <c r="AG599" i="63" s="1"/>
  <c r="Z599" i="63"/>
  <c r="AY597" i="63"/>
  <c r="AH576" i="63"/>
  <c r="AI576" i="63" s="1"/>
  <c r="AE576" i="63"/>
  <c r="AH542" i="63"/>
  <c r="AI542" i="63" s="1"/>
  <c r="AE542" i="63"/>
  <c r="R606" i="63"/>
  <c r="AA601" i="63"/>
  <c r="AA586" i="63"/>
  <c r="AA583" i="63"/>
  <c r="AY581" i="63"/>
  <c r="R581" i="63"/>
  <c r="AY574" i="63"/>
  <c r="R571" i="63"/>
  <c r="AE558" i="63"/>
  <c r="R554" i="63"/>
  <c r="AA546" i="63"/>
  <c r="R494" i="63"/>
  <c r="AY586" i="63"/>
  <c r="AX581" i="63"/>
  <c r="AA578" i="63"/>
  <c r="AY575" i="63"/>
  <c r="R572" i="63"/>
  <c r="R568" i="63"/>
  <c r="R548" i="63"/>
  <c r="AF525" i="63"/>
  <c r="AG525" i="63" s="1"/>
  <c r="AA504" i="63"/>
  <c r="AA499" i="63"/>
  <c r="AF526" i="63"/>
  <c r="AG526" i="63" s="1"/>
  <c r="AA593" i="63"/>
  <c r="AY588" i="63"/>
  <c r="R586" i="63"/>
  <c r="AA576" i="63"/>
  <c r="AX570" i="63"/>
  <c r="R563" i="63"/>
  <c r="AA561" i="63"/>
  <c r="R556" i="63"/>
  <c r="AA555" i="63"/>
  <c r="AA550" i="63"/>
  <c r="R546" i="63"/>
  <c r="AA529" i="63"/>
  <c r="AF523" i="63"/>
  <c r="AG523" i="63" s="1"/>
  <c r="AF520" i="63"/>
  <c r="AG520" i="63" s="1"/>
  <c r="AI512" i="63"/>
  <c r="R580" i="63"/>
  <c r="R578" i="63"/>
  <c r="R561" i="63"/>
  <c r="R552" i="63"/>
  <c r="R549" i="63"/>
  <c r="AH535" i="63"/>
  <c r="AI535" i="63" s="1"/>
  <c r="R506" i="63"/>
  <c r="R643" i="63"/>
  <c r="R638" i="63"/>
  <c r="R626" i="63"/>
  <c r="R621" i="63"/>
  <c r="R608" i="63"/>
  <c r="AA606" i="63"/>
  <c r="AY604" i="63"/>
  <c r="AA603" i="63"/>
  <c r="AA597" i="63"/>
  <c r="AH594" i="63"/>
  <c r="AI594" i="63" s="1"/>
  <c r="AY585" i="63"/>
  <c r="AY580" i="63"/>
  <c r="R573" i="63"/>
  <c r="R565" i="63"/>
  <c r="R550" i="63"/>
  <c r="AF524" i="63"/>
  <c r="AG524" i="63" s="1"/>
  <c r="AE448" i="63"/>
  <c r="AH448" i="63"/>
  <c r="AI448" i="63" s="1"/>
  <c r="Z448" i="63"/>
  <c r="AH437" i="63"/>
  <c r="AI437" i="63" s="1"/>
  <c r="Z437" i="63"/>
  <c r="AE437" i="63"/>
  <c r="Z415" i="63"/>
  <c r="AE415" i="63"/>
  <c r="AH415" i="63"/>
  <c r="AI415" i="63" s="1"/>
  <c r="AE440" i="63"/>
  <c r="AH440" i="63"/>
  <c r="AI440" i="63" s="1"/>
  <c r="Z440" i="63"/>
  <c r="Z421" i="63"/>
  <c r="AE421" i="63"/>
  <c r="AH421" i="63"/>
  <c r="AI421" i="63" s="1"/>
  <c r="Z444" i="63"/>
  <c r="AE444" i="63"/>
  <c r="AH444" i="63"/>
  <c r="AI444" i="63" s="1"/>
  <c r="Z418" i="63"/>
  <c r="AE418" i="63"/>
  <c r="AH418" i="63"/>
  <c r="AI418" i="63" s="1"/>
  <c r="Z378" i="63"/>
  <c r="AE378" i="63"/>
  <c r="AH378" i="63"/>
  <c r="AI378" i="63" s="1"/>
  <c r="AH435" i="63"/>
  <c r="AI435" i="63" s="1"/>
  <c r="Z435" i="63"/>
  <c r="AE435" i="63"/>
  <c r="Z427" i="63"/>
  <c r="AE427" i="63"/>
  <c r="AH427" i="63"/>
  <c r="AI427" i="63" s="1"/>
  <c r="Z424" i="63"/>
  <c r="AE424" i="63"/>
  <c r="AH424" i="63"/>
  <c r="AI424" i="63" s="1"/>
  <c r="Z363" i="63"/>
  <c r="AE363" i="63"/>
  <c r="AH363" i="63"/>
  <c r="AI363" i="63" s="1"/>
  <c r="AE449" i="63"/>
  <c r="Z449" i="63"/>
  <c r="AH449" i="63"/>
  <c r="AI449" i="63" s="1"/>
  <c r="AE441" i="63"/>
  <c r="Z441" i="63"/>
  <c r="AH441" i="63"/>
  <c r="AI441" i="63" s="1"/>
  <c r="AH401" i="63"/>
  <c r="AI401" i="63" s="1"/>
  <c r="Z401" i="63"/>
  <c r="AH394" i="63"/>
  <c r="AI394" i="63" s="1"/>
  <c r="AE394" i="63"/>
  <c r="R368" i="63"/>
  <c r="AA368" i="63"/>
  <c r="AH362" i="63"/>
  <c r="AI362" i="63" s="1"/>
  <c r="Z362" i="63"/>
  <c r="AH357" i="63"/>
  <c r="AI357" i="63" s="1"/>
  <c r="AE357" i="63"/>
  <c r="AH347" i="63"/>
  <c r="AI347" i="63" s="1"/>
  <c r="Z347" i="63"/>
  <c r="AE347" i="63"/>
  <c r="AE325" i="63"/>
  <c r="AH325" i="63"/>
  <c r="AI325" i="63" s="1"/>
  <c r="Z325" i="63"/>
  <c r="AH446" i="63"/>
  <c r="AI446" i="63" s="1"/>
  <c r="AE446" i="63"/>
  <c r="Z445" i="63"/>
  <c r="AE445" i="63"/>
  <c r="AH445" i="63"/>
  <c r="AI445" i="63" s="1"/>
  <c r="AH439" i="63"/>
  <c r="AI439" i="63" s="1"/>
  <c r="Z439" i="63"/>
  <c r="Z436" i="63"/>
  <c r="AE436" i="63"/>
  <c r="AH436" i="63"/>
  <c r="AI436" i="63" s="1"/>
  <c r="AH425" i="63"/>
  <c r="AI425" i="63" s="1"/>
  <c r="Z425" i="63"/>
  <c r="AH417" i="63"/>
  <c r="AI417" i="63" s="1"/>
  <c r="Z417" i="63"/>
  <c r="AH395" i="63"/>
  <c r="AI395" i="63" s="1"/>
  <c r="AE368" i="63"/>
  <c r="AH368" i="63"/>
  <c r="AI368" i="63" s="1"/>
  <c r="Z368" i="63"/>
  <c r="AH333" i="63"/>
  <c r="AI333" i="63" s="1"/>
  <c r="Z333" i="63"/>
  <c r="AE333" i="63"/>
  <c r="AH442" i="63"/>
  <c r="AI442" i="63" s="1"/>
  <c r="Z442" i="63"/>
  <c r="AE429" i="63"/>
  <c r="Z429" i="63"/>
  <c r="AH423" i="63"/>
  <c r="AI423" i="63" s="1"/>
  <c r="AE423" i="63"/>
  <c r="AH420" i="63"/>
  <c r="AI420" i="63" s="1"/>
  <c r="AE420" i="63"/>
  <c r="AH414" i="63"/>
  <c r="AI414" i="63" s="1"/>
  <c r="Z414" i="63"/>
  <c r="AH411" i="63"/>
  <c r="AI411" i="63" s="1"/>
  <c r="AE411" i="63"/>
  <c r="AA410" i="63"/>
  <c r="Z395" i="63"/>
  <c r="AH393" i="63"/>
  <c r="AI393" i="63" s="1"/>
  <c r="Z393" i="63"/>
  <c r="AE393" i="63"/>
  <c r="AH377" i="63"/>
  <c r="AI377" i="63" s="1"/>
  <c r="Z377" i="63"/>
  <c r="AH365" i="63"/>
  <c r="AI365" i="63" s="1"/>
  <c r="AE365" i="63"/>
  <c r="AH361" i="63"/>
  <c r="AI361" i="63" s="1"/>
  <c r="Z361" i="63"/>
  <c r="AE359" i="63"/>
  <c r="AF359" i="63" s="1"/>
  <c r="AG359" i="63" s="1"/>
  <c r="Z359" i="63"/>
  <c r="AH340" i="63"/>
  <c r="AI340" i="63" s="1"/>
  <c r="Z340" i="63"/>
  <c r="Z446" i="63"/>
  <c r="AH405" i="63"/>
  <c r="AI405" i="63" s="1"/>
  <c r="Z405" i="63"/>
  <c r="AE403" i="63"/>
  <c r="AH403" i="63"/>
  <c r="AI403" i="63" s="1"/>
  <c r="Z403" i="63"/>
  <c r="AH388" i="63"/>
  <c r="AI388" i="63" s="1"/>
  <c r="Z388" i="63"/>
  <c r="AE382" i="63"/>
  <c r="Z382" i="63"/>
  <c r="AF369" i="63"/>
  <c r="AG369" i="63" s="1"/>
  <c r="Z354" i="63"/>
  <c r="AH354" i="63"/>
  <c r="AI354" i="63" s="1"/>
  <c r="AE350" i="63"/>
  <c r="AH350" i="63"/>
  <c r="AI350" i="63" s="1"/>
  <c r="Z350" i="63"/>
  <c r="AH432" i="63"/>
  <c r="AI432" i="63" s="1"/>
  <c r="Z432" i="63"/>
  <c r="AE430" i="63"/>
  <c r="AH430" i="63"/>
  <c r="AI430" i="63" s="1"/>
  <c r="Z430" i="63"/>
  <c r="AE410" i="63"/>
  <c r="AF410" i="63" s="1"/>
  <c r="AG410" i="63" s="1"/>
  <c r="Z410" i="63"/>
  <c r="Z406" i="63"/>
  <c r="AE406" i="63"/>
  <c r="AH406" i="63"/>
  <c r="AI406" i="63" s="1"/>
  <c r="AE399" i="63"/>
  <c r="AF399" i="63" s="1"/>
  <c r="AG399" i="63" s="1"/>
  <c r="Z399" i="63"/>
  <c r="Z389" i="63"/>
  <c r="AE389" i="63"/>
  <c r="AH389" i="63"/>
  <c r="AI389" i="63" s="1"/>
  <c r="Z386" i="63"/>
  <c r="AE386" i="63"/>
  <c r="AH386" i="63"/>
  <c r="AI386" i="63" s="1"/>
  <c r="AH380" i="63"/>
  <c r="AI380" i="63" s="1"/>
  <c r="AE380" i="63"/>
  <c r="Z375" i="63"/>
  <c r="AE375" i="63"/>
  <c r="AH375" i="63"/>
  <c r="AI375" i="63" s="1"/>
  <c r="AH374" i="63"/>
  <c r="AI374" i="63" s="1"/>
  <c r="AE374" i="63"/>
  <c r="Z372" i="63"/>
  <c r="AE372" i="63"/>
  <c r="AH372" i="63"/>
  <c r="AI372" i="63" s="1"/>
  <c r="AH371" i="63"/>
  <c r="AI371" i="63" s="1"/>
  <c r="AE371" i="63"/>
  <c r="AE367" i="63"/>
  <c r="AF367" i="63" s="1"/>
  <c r="AG367" i="63" s="1"/>
  <c r="Z367" i="63"/>
  <c r="AH364" i="63"/>
  <c r="AI364" i="63" s="1"/>
  <c r="Z364" i="63"/>
  <c r="AE364" i="63"/>
  <c r="AH346" i="63"/>
  <c r="AI346" i="63" s="1"/>
  <c r="Z346" i="63"/>
  <c r="AE337" i="63"/>
  <c r="AH337" i="63"/>
  <c r="AI337" i="63" s="1"/>
  <c r="Z337" i="63"/>
  <c r="Z326" i="63"/>
  <c r="AH326" i="63"/>
  <c r="AI326" i="63" s="1"/>
  <c r="AE326" i="63"/>
  <c r="AE439" i="63"/>
  <c r="Z433" i="63"/>
  <c r="AE433" i="63"/>
  <c r="AH433" i="63"/>
  <c r="AI433" i="63" s="1"/>
  <c r="AH422" i="63"/>
  <c r="AI422" i="63" s="1"/>
  <c r="Z422" i="63"/>
  <c r="AE422" i="63"/>
  <c r="AH419" i="63"/>
  <c r="AI419" i="63" s="1"/>
  <c r="Z419" i="63"/>
  <c r="AE419" i="63"/>
  <c r="AH416" i="63"/>
  <c r="AI416" i="63" s="1"/>
  <c r="Z416" i="63"/>
  <c r="AE416" i="63"/>
  <c r="AH408" i="63"/>
  <c r="AI408" i="63" s="1"/>
  <c r="AE408" i="63"/>
  <c r="AH404" i="63"/>
  <c r="AI404" i="63" s="1"/>
  <c r="Z404" i="63"/>
  <c r="AH402" i="63"/>
  <c r="AI402" i="63" s="1"/>
  <c r="Z402" i="63"/>
  <c r="AH397" i="63"/>
  <c r="AI397" i="63" s="1"/>
  <c r="AE397" i="63"/>
  <c r="AH391" i="63"/>
  <c r="AI391" i="63" s="1"/>
  <c r="AE391" i="63"/>
  <c r="AH387" i="63"/>
  <c r="AI387" i="63" s="1"/>
  <c r="Z387" i="63"/>
  <c r="AH385" i="63"/>
  <c r="AI385" i="63" s="1"/>
  <c r="Z385" i="63"/>
  <c r="AE383" i="63"/>
  <c r="AH383" i="63"/>
  <c r="AI383" i="63" s="1"/>
  <c r="Z383" i="63"/>
  <c r="AH356" i="63"/>
  <c r="AI356" i="63" s="1"/>
  <c r="AE356" i="63"/>
  <c r="Z356" i="63"/>
  <c r="AE345" i="63"/>
  <c r="AF345" i="63" s="1"/>
  <c r="AG345" i="63" s="1"/>
  <c r="Z345" i="63"/>
  <c r="AH341" i="63"/>
  <c r="AI341" i="63" s="1"/>
  <c r="Z341" i="63"/>
  <c r="AE341" i="63"/>
  <c r="Z443" i="63"/>
  <c r="AE442" i="63"/>
  <c r="AH431" i="63"/>
  <c r="AI431" i="63" s="1"/>
  <c r="Z431" i="63"/>
  <c r="AH429" i="63"/>
  <c r="AI429" i="63" s="1"/>
  <c r="AH413" i="63"/>
  <c r="AI413" i="63" s="1"/>
  <c r="Z413" i="63"/>
  <c r="AE413" i="63"/>
  <c r="AH409" i="63"/>
  <c r="AI409" i="63" s="1"/>
  <c r="AE401" i="63"/>
  <c r="AE400" i="63"/>
  <c r="AH400" i="63"/>
  <c r="AI400" i="63" s="1"/>
  <c r="Z400" i="63"/>
  <c r="AH398" i="63"/>
  <c r="AI398" i="63" s="1"/>
  <c r="Z394" i="63"/>
  <c r="AH379" i="63"/>
  <c r="AI379" i="63" s="1"/>
  <c r="Z379" i="63"/>
  <c r="AE379" i="63"/>
  <c r="AH376" i="63"/>
  <c r="AI376" i="63" s="1"/>
  <c r="Z376" i="63"/>
  <c r="AE376" i="63"/>
  <c r="Z355" i="63"/>
  <c r="AE355" i="63"/>
  <c r="AF355" i="63" s="1"/>
  <c r="AG355" i="63" s="1"/>
  <c r="AH353" i="63"/>
  <c r="AI353" i="63" s="1"/>
  <c r="Z353" i="63"/>
  <c r="AE353" i="63"/>
  <c r="AE334" i="63"/>
  <c r="Z334" i="63"/>
  <c r="AH334" i="63"/>
  <c r="AI334" i="63" s="1"/>
  <c r="AH434" i="63"/>
  <c r="AI434" i="63" s="1"/>
  <c r="Z434" i="63"/>
  <c r="AE434" i="63"/>
  <c r="AH428" i="63"/>
  <c r="AI428" i="63" s="1"/>
  <c r="Z428" i="63"/>
  <c r="AH426" i="63"/>
  <c r="AI426" i="63" s="1"/>
  <c r="Z426" i="63"/>
  <c r="AE425" i="63"/>
  <c r="Z423" i="63"/>
  <c r="Z420" i="63"/>
  <c r="Z409" i="63"/>
  <c r="AH407" i="63"/>
  <c r="AI407" i="63" s="1"/>
  <c r="Z407" i="63"/>
  <c r="AE407" i="63"/>
  <c r="Z398" i="63"/>
  <c r="AE396" i="63"/>
  <c r="AF396" i="63" s="1"/>
  <c r="AG396" i="63" s="1"/>
  <c r="AJ396" i="63" s="1"/>
  <c r="Z396" i="63"/>
  <c r="AH390" i="63"/>
  <c r="AI390" i="63" s="1"/>
  <c r="Z390" i="63"/>
  <c r="AE390" i="63"/>
  <c r="AH384" i="63"/>
  <c r="Z384" i="63"/>
  <c r="AH382" i="63"/>
  <c r="AI382" i="63" s="1"/>
  <c r="AH373" i="63"/>
  <c r="AI373" i="63" s="1"/>
  <c r="Z373" i="63"/>
  <c r="AE373" i="63"/>
  <c r="AH370" i="63"/>
  <c r="AI370" i="63" s="1"/>
  <c r="Z370" i="63"/>
  <c r="AE370" i="63"/>
  <c r="AE362" i="63"/>
  <c r="AE360" i="63"/>
  <c r="AH360" i="63"/>
  <c r="AI360" i="63" s="1"/>
  <c r="Z360" i="63"/>
  <c r="Z338" i="63"/>
  <c r="AH338" i="63"/>
  <c r="AI338" i="63" s="1"/>
  <c r="AE338" i="63"/>
  <c r="Z348" i="63"/>
  <c r="AH332" i="63"/>
  <c r="AI332" i="63" s="1"/>
  <c r="Z332" i="63"/>
  <c r="AH324" i="63"/>
  <c r="AI324" i="63" s="1"/>
  <c r="Z323" i="63"/>
  <c r="AE323" i="63"/>
  <c r="AF323" i="63" s="1"/>
  <c r="AG323" i="63" s="1"/>
  <c r="AH344" i="63"/>
  <c r="AI344" i="63" s="1"/>
  <c r="Z344" i="63"/>
  <c r="AH339" i="63"/>
  <c r="AI339" i="63" s="1"/>
  <c r="Z339" i="63"/>
  <c r="Z330" i="63"/>
  <c r="AE330" i="63"/>
  <c r="AH330" i="63"/>
  <c r="AI330" i="63" s="1"/>
  <c r="AH327" i="63"/>
  <c r="AI327" i="63" s="1"/>
  <c r="Z327" i="63"/>
  <c r="AH351" i="63"/>
  <c r="AA343" i="63"/>
  <c r="AE342" i="63"/>
  <c r="AF342" i="63" s="1"/>
  <c r="AG342" i="63" s="1"/>
  <c r="Z342" i="63"/>
  <c r="Z335" i="63"/>
  <c r="AE335" i="63"/>
  <c r="AF335" i="63" s="1"/>
  <c r="AG335" i="63" s="1"/>
  <c r="AH331" i="63"/>
  <c r="AI331" i="63" s="1"/>
  <c r="AE331" i="63"/>
  <c r="Z331" i="63"/>
  <c r="Z328" i="63"/>
  <c r="AE328" i="63"/>
  <c r="AF328" i="63" s="1"/>
  <c r="AG328" i="63" s="1"/>
  <c r="AE743" i="63"/>
  <c r="Z743" i="63"/>
  <c r="AH743" i="63"/>
  <c r="AI743" i="63" s="1"/>
  <c r="AX746" i="63"/>
  <c r="AY746" i="63"/>
  <c r="AH744" i="63"/>
  <c r="AI744" i="63" s="1"/>
  <c r="Z744" i="63"/>
  <c r="AH734" i="63"/>
  <c r="AI734" i="63" s="1"/>
  <c r="Z734" i="63"/>
  <c r="AE734" i="63"/>
  <c r="AH728" i="63"/>
  <c r="AI728" i="63" s="1"/>
  <c r="Z728" i="63"/>
  <c r="AE728" i="63"/>
  <c r="AH713" i="63"/>
  <c r="AI713" i="63" s="1"/>
  <c r="AE713" i="63"/>
  <c r="Z713" i="63"/>
  <c r="AY735" i="63"/>
  <c r="AX735" i="63"/>
  <c r="Z720" i="63"/>
  <c r="AE720" i="63"/>
  <c r="AH720" i="63"/>
  <c r="AI720" i="63" s="1"/>
  <c r="AH719" i="63"/>
  <c r="AI719" i="63" s="1"/>
  <c r="AE719" i="63"/>
  <c r="Z719" i="63"/>
  <c r="Z716" i="63"/>
  <c r="AE716" i="63"/>
  <c r="AH716" i="63"/>
  <c r="AI716" i="63" s="1"/>
  <c r="AH730" i="63"/>
  <c r="AI730" i="63" s="1"/>
  <c r="Z730" i="63"/>
  <c r="AE730" i="63"/>
  <c r="AE710" i="63"/>
  <c r="Z710" i="63"/>
  <c r="AH710" i="63"/>
  <c r="AI710" i="63" s="1"/>
  <c r="AX749" i="63"/>
  <c r="AY749" i="63"/>
  <c r="AE747" i="63"/>
  <c r="AF747" i="63" s="1"/>
  <c r="AG747" i="63" s="1"/>
  <c r="Z747" i="63"/>
  <c r="AH738" i="63"/>
  <c r="AI738" i="63" s="1"/>
  <c r="Z738" i="63"/>
  <c r="AE738" i="63"/>
  <c r="AH736" i="63"/>
  <c r="AI736" i="63" s="1"/>
  <c r="Z736" i="63"/>
  <c r="AE736" i="63"/>
  <c r="AH726" i="63"/>
  <c r="AI726" i="63" s="1"/>
  <c r="Z726" i="63"/>
  <c r="AE726" i="63"/>
  <c r="AE746" i="63"/>
  <c r="AH746" i="63"/>
  <c r="AI746" i="63" s="1"/>
  <c r="AE744" i="63"/>
  <c r="AY739" i="63"/>
  <c r="AX739" i="63"/>
  <c r="AE748" i="63"/>
  <c r="AH748" i="63"/>
  <c r="AI748" i="63" s="1"/>
  <c r="Z748" i="63"/>
  <c r="AH740" i="63"/>
  <c r="AI740" i="63" s="1"/>
  <c r="Z740" i="63"/>
  <c r="Z745" i="63"/>
  <c r="AE745" i="63"/>
  <c r="AF745" i="63" s="1"/>
  <c r="AG745" i="63" s="1"/>
  <c r="Z741" i="63"/>
  <c r="AE741" i="63"/>
  <c r="AF741" i="63" s="1"/>
  <c r="AG741" i="63" s="1"/>
  <c r="AH732" i="63"/>
  <c r="AI732" i="63" s="1"/>
  <c r="Z732" i="63"/>
  <c r="AE732" i="63"/>
  <c r="AF721" i="63"/>
  <c r="AG721" i="63" s="1"/>
  <c r="AI721" i="63"/>
  <c r="AE749" i="63"/>
  <c r="AH749" i="63"/>
  <c r="AI749" i="63" s="1"/>
  <c r="AA741" i="63"/>
  <c r="AE707" i="63"/>
  <c r="AH707" i="63"/>
  <c r="AI707" i="63" s="1"/>
  <c r="AH706" i="63"/>
  <c r="AI706" i="63" s="1"/>
  <c r="AE706" i="63"/>
  <c r="AH705" i="63"/>
  <c r="AI705" i="63" s="1"/>
  <c r="AE705" i="63"/>
  <c r="Z704" i="63"/>
  <c r="AE704" i="63"/>
  <c r="AH700" i="63"/>
  <c r="AI700" i="63" s="1"/>
  <c r="AE700" i="63"/>
  <c r="Z700" i="63"/>
  <c r="AH686" i="63"/>
  <c r="AI686" i="63" s="1"/>
  <c r="Z686" i="63"/>
  <c r="AE686" i="63"/>
  <c r="AE664" i="63"/>
  <c r="Z664" i="63"/>
  <c r="AH664" i="63"/>
  <c r="AI664" i="63" s="1"/>
  <c r="A589" i="63"/>
  <c r="A624" i="63"/>
  <c r="A625" i="63"/>
  <c r="A629" i="63"/>
  <c r="A635" i="63"/>
  <c r="A636" i="63"/>
  <c r="A645" i="63"/>
  <c r="A647" i="63"/>
  <c r="A649" i="63"/>
  <c r="A651" i="63"/>
  <c r="A654" i="63"/>
  <c r="A623" i="63"/>
  <c r="A642" i="63"/>
  <c r="A687" i="63"/>
  <c r="A691" i="63"/>
  <c r="A698" i="63"/>
  <c r="A702" i="63"/>
  <c r="A608" i="63"/>
  <c r="A620" i="63"/>
  <c r="A621" i="63"/>
  <c r="A633" i="63"/>
  <c r="A639" i="63"/>
  <c r="A640" i="63"/>
  <c r="A653" i="63"/>
  <c r="A619" i="63"/>
  <c r="A630" i="63"/>
  <c r="A648" i="63"/>
  <c r="A686" i="63"/>
  <c r="A690" i="63"/>
  <c r="A701" i="63"/>
  <c r="A705" i="63"/>
  <c r="A709" i="63"/>
  <c r="A713" i="63"/>
  <c r="A593" i="63"/>
  <c r="A615" i="63"/>
  <c r="A634" i="63"/>
  <c r="A685" i="63"/>
  <c r="A689" i="63"/>
  <c r="A700" i="63"/>
  <c r="A704" i="63"/>
  <c r="A616" i="63"/>
  <c r="A668" i="63"/>
  <c r="A679" i="63"/>
  <c r="A680" i="63"/>
  <c r="A681" i="63"/>
  <c r="A697" i="63"/>
  <c r="A699" i="63"/>
  <c r="A637" i="63"/>
  <c r="A641" i="63"/>
  <c r="A643" i="63"/>
  <c r="A652" i="63"/>
  <c r="A658" i="63"/>
  <c r="A627" i="63"/>
  <c r="A659" i="63"/>
  <c r="A660" i="63"/>
  <c r="A661" i="63"/>
  <c r="A671" i="63"/>
  <c r="A682" i="63"/>
  <c r="A611" i="63"/>
  <c r="A673" i="63"/>
  <c r="A683" i="63"/>
  <c r="A708" i="63"/>
  <c r="A712" i="63"/>
  <c r="A715" i="63"/>
  <c r="A597" i="63"/>
  <c r="A613" i="63"/>
  <c r="A631" i="63"/>
  <c r="A644" i="63"/>
  <c r="A662" i="63"/>
  <c r="A684" i="63"/>
  <c r="A688" i="63"/>
  <c r="A604" i="63"/>
  <c r="A617" i="63"/>
  <c r="A650" i="63"/>
  <c r="A663" i="63"/>
  <c r="A664" i="63"/>
  <c r="A665" i="63"/>
  <c r="A674" i="63"/>
  <c r="A628" i="63"/>
  <c r="A632" i="63"/>
  <c r="A638" i="63"/>
  <c r="A694" i="63"/>
  <c r="A695" i="63"/>
  <c r="A696" i="63"/>
  <c r="A612" i="63"/>
  <c r="A646" i="63"/>
  <c r="A655" i="63"/>
  <c r="A656" i="63"/>
  <c r="A693" i="63"/>
  <c r="A719" i="63"/>
  <c r="A724" i="63"/>
  <c r="A657" i="63"/>
  <c r="A667" i="63"/>
  <c r="A677" i="63"/>
  <c r="A692" i="63"/>
  <c r="A666" i="63"/>
  <c r="A675" i="63"/>
  <c r="A714" i="63"/>
  <c r="A717" i="63"/>
  <c r="A711" i="63"/>
  <c r="A676" i="63"/>
  <c r="Z706" i="63"/>
  <c r="A703" i="63"/>
  <c r="AE680" i="63"/>
  <c r="Z680" i="63"/>
  <c r="AH680" i="63"/>
  <c r="AI680" i="63" s="1"/>
  <c r="A670" i="63"/>
  <c r="A669" i="63"/>
  <c r="A742" i="63"/>
  <c r="AX740" i="63"/>
  <c r="AH737" i="63"/>
  <c r="AI737" i="63" s="1"/>
  <c r="AY736" i="63"/>
  <c r="AH733" i="63"/>
  <c r="AI733" i="63" s="1"/>
  <c r="AY732" i="63"/>
  <c r="AH729" i="63"/>
  <c r="AI729" i="63" s="1"/>
  <c r="AY728" i="63"/>
  <c r="A722" i="63"/>
  <c r="AH715" i="63"/>
  <c r="AI715" i="63" s="1"/>
  <c r="AE715" i="63"/>
  <c r="AA714" i="63"/>
  <c r="AY713" i="63"/>
  <c r="Z708" i="63"/>
  <c r="Z703" i="63"/>
  <c r="AE703" i="63"/>
  <c r="AH703" i="63"/>
  <c r="AI703" i="63" s="1"/>
  <c r="A748" i="63"/>
  <c r="AY741" i="63"/>
  <c r="AH739" i="63"/>
  <c r="AX738" i="63"/>
  <c r="AX736" i="63"/>
  <c r="AH735" i="63"/>
  <c r="AX734" i="63"/>
  <c r="AX732" i="63"/>
  <c r="AH731" i="63"/>
  <c r="AX730" i="63"/>
  <c r="AX728" i="63"/>
  <c r="AH727" i="63"/>
  <c r="AX726" i="63"/>
  <c r="Z724" i="63"/>
  <c r="AY723" i="63"/>
  <c r="Z722" i="63"/>
  <c r="AH718" i="63"/>
  <c r="AI718" i="63" s="1"/>
  <c r="AX707" i="63"/>
  <c r="Z693" i="63"/>
  <c r="AE693" i="63"/>
  <c r="AH693" i="63"/>
  <c r="AI693" i="63" s="1"/>
  <c r="AH690" i="63"/>
  <c r="AI690" i="63" s="1"/>
  <c r="Z690" i="63"/>
  <c r="AE690" i="63"/>
  <c r="Z678" i="63"/>
  <c r="AE678" i="63"/>
  <c r="AH678" i="63"/>
  <c r="AI678" i="63" s="1"/>
  <c r="Z673" i="63"/>
  <c r="AH673" i="63"/>
  <c r="AI673" i="63" s="1"/>
  <c r="AE673" i="63"/>
  <c r="Z723" i="63"/>
  <c r="A723" i="63"/>
  <c r="AA722" i="63"/>
  <c r="AX715" i="63"/>
  <c r="AY715" i="63"/>
  <c r="AE712" i="63"/>
  <c r="AF712" i="63" s="1"/>
  <c r="AG712" i="63" s="1"/>
  <c r="AJ712" i="63" s="1"/>
  <c r="A707" i="63"/>
  <c r="Z699" i="63"/>
  <c r="AE699" i="63"/>
  <c r="AF699" i="63" s="1"/>
  <c r="AG699" i="63" s="1"/>
  <c r="AH691" i="63"/>
  <c r="AI691" i="63" s="1"/>
  <c r="AE691" i="63"/>
  <c r="Z691" i="63"/>
  <c r="AH684" i="63"/>
  <c r="AI684" i="63" s="1"/>
  <c r="Z684" i="63"/>
  <c r="AE684" i="63"/>
  <c r="AY679" i="63"/>
  <c r="AX679" i="63"/>
  <c r="A716" i="63"/>
  <c r="A710" i="63"/>
  <c r="Z707" i="63"/>
  <c r="Z705" i="63"/>
  <c r="AY701" i="63"/>
  <c r="AX688" i="63"/>
  <c r="AY688" i="63"/>
  <c r="A728" i="63"/>
  <c r="AH724" i="63"/>
  <c r="AI724" i="63" s="1"/>
  <c r="A720" i="63"/>
  <c r="AY718" i="63"/>
  <c r="AE717" i="63"/>
  <c r="AH714" i="63"/>
  <c r="AI714" i="63" s="1"/>
  <c r="AH709" i="63"/>
  <c r="AI709" i="63" s="1"/>
  <c r="AE709" i="63"/>
  <c r="Z709" i="63"/>
  <c r="R708" i="63"/>
  <c r="AH698" i="63"/>
  <c r="AI698" i="63" s="1"/>
  <c r="Z698" i="63"/>
  <c r="AE698" i="63"/>
  <c r="AX731" i="63"/>
  <c r="AX727" i="63"/>
  <c r="AH723" i="63"/>
  <c r="AI723" i="63" s="1"/>
  <c r="AH722" i="63"/>
  <c r="A718" i="63"/>
  <c r="AE711" i="63"/>
  <c r="AH711" i="63"/>
  <c r="AI711" i="63" s="1"/>
  <c r="AH708" i="63"/>
  <c r="AI708" i="63" s="1"/>
  <c r="AH704" i="63"/>
  <c r="AI704" i="63" s="1"/>
  <c r="AX704" i="63"/>
  <c r="AH702" i="63"/>
  <c r="AI702" i="63" s="1"/>
  <c r="Z702" i="63"/>
  <c r="AH701" i="63"/>
  <c r="AI701" i="63" s="1"/>
  <c r="AE701" i="63"/>
  <c r="Z701" i="63"/>
  <c r="AE679" i="63"/>
  <c r="AH679" i="63"/>
  <c r="AI679" i="63" s="1"/>
  <c r="Z679" i="63"/>
  <c r="AE676" i="63"/>
  <c r="Z676" i="63"/>
  <c r="AH676" i="63"/>
  <c r="AI676" i="63" s="1"/>
  <c r="AJ665" i="63"/>
  <c r="AH612" i="63"/>
  <c r="AI612" i="63" s="1"/>
  <c r="Z612" i="63"/>
  <c r="AE612" i="63"/>
  <c r="AX702" i="63"/>
  <c r="Z696" i="63"/>
  <c r="AH696" i="63"/>
  <c r="AI696" i="63" s="1"/>
  <c r="Z668" i="63"/>
  <c r="AE668" i="63"/>
  <c r="AH668" i="63"/>
  <c r="AI668" i="63" s="1"/>
  <c r="AX708" i="63"/>
  <c r="AY706" i="63"/>
  <c r="AX703" i="63"/>
  <c r="AY703" i="63"/>
  <c r="AE695" i="63"/>
  <c r="AF695" i="63" s="1"/>
  <c r="AG695" i="63" s="1"/>
  <c r="AJ695" i="63" s="1"/>
  <c r="Z695" i="63"/>
  <c r="AH688" i="63"/>
  <c r="AI688" i="63" s="1"/>
  <c r="AE688" i="63"/>
  <c r="AX686" i="63"/>
  <c r="AY686" i="63"/>
  <c r="Z674" i="63"/>
  <c r="AE674" i="63"/>
  <c r="AF674" i="63" s="1"/>
  <c r="AG674" i="63" s="1"/>
  <c r="AJ674" i="63" s="1"/>
  <c r="AE669" i="63"/>
  <c r="Z669" i="63"/>
  <c r="AH669" i="63"/>
  <c r="AI669" i="63" s="1"/>
  <c r="AE659" i="63"/>
  <c r="AH659" i="63"/>
  <c r="AI659" i="63" s="1"/>
  <c r="AE663" i="63"/>
  <c r="AH663" i="63"/>
  <c r="AI663" i="63" s="1"/>
  <c r="Z663" i="63"/>
  <c r="AE656" i="63"/>
  <c r="Z656" i="63"/>
  <c r="AH656" i="63"/>
  <c r="AI656" i="63" s="1"/>
  <c r="Z697" i="63"/>
  <c r="AE697" i="63"/>
  <c r="AH697" i="63"/>
  <c r="AI697" i="63" s="1"/>
  <c r="AY694" i="63"/>
  <c r="AH687" i="63"/>
  <c r="AI687" i="63" s="1"/>
  <c r="Z687" i="63"/>
  <c r="AE687" i="63"/>
  <c r="Z682" i="63"/>
  <c r="AE682" i="63"/>
  <c r="AH682" i="63"/>
  <c r="AI682" i="63" s="1"/>
  <c r="Z677" i="63"/>
  <c r="AE677" i="63"/>
  <c r="AH677" i="63"/>
  <c r="AI677" i="63" s="1"/>
  <c r="AF667" i="63"/>
  <c r="AG667" i="63" s="1"/>
  <c r="AJ667" i="63" s="1"/>
  <c r="Z658" i="63"/>
  <c r="AE658" i="63"/>
  <c r="AH658" i="63"/>
  <c r="AI658" i="63" s="1"/>
  <c r="AE648" i="63"/>
  <c r="AH648" i="63"/>
  <c r="AI648" i="63" s="1"/>
  <c r="Z648" i="63"/>
  <c r="AY721" i="63"/>
  <c r="AX717" i="63"/>
  <c r="AY714" i="63"/>
  <c r="AH692" i="63"/>
  <c r="AI692" i="63" s="1"/>
  <c r="AE692" i="63"/>
  <c r="AX691" i="63"/>
  <c r="AY691" i="63"/>
  <c r="AX689" i="63"/>
  <c r="AH683" i="63"/>
  <c r="AI683" i="63" s="1"/>
  <c r="AI671" i="63"/>
  <c r="AE660" i="63"/>
  <c r="Z660" i="63"/>
  <c r="AH660" i="63"/>
  <c r="AI660" i="63" s="1"/>
  <c r="Z653" i="63"/>
  <c r="AE653" i="63"/>
  <c r="AH653" i="63"/>
  <c r="AI653" i="63" s="1"/>
  <c r="AX721" i="63"/>
  <c r="AX714" i="63"/>
  <c r="AY710" i="63"/>
  <c r="Z692" i="63"/>
  <c r="Z683" i="63"/>
  <c r="AE675" i="63"/>
  <c r="AH675" i="63"/>
  <c r="AI675" i="63" s="1"/>
  <c r="Z675" i="63"/>
  <c r="Z662" i="63"/>
  <c r="AE662" i="63"/>
  <c r="AH662" i="63"/>
  <c r="AI662" i="63" s="1"/>
  <c r="Z659" i="63"/>
  <c r="AH636" i="63"/>
  <c r="AI636" i="63" s="1"/>
  <c r="Z636" i="63"/>
  <c r="AE636" i="63"/>
  <c r="Z654" i="63"/>
  <c r="AE654" i="63"/>
  <c r="AE649" i="63"/>
  <c r="AH628" i="63"/>
  <c r="AI628" i="63" s="1"/>
  <c r="AE628" i="63"/>
  <c r="Z628" i="63"/>
  <c r="AH622" i="63"/>
  <c r="AI622" i="63" s="1"/>
  <c r="Z622" i="63"/>
  <c r="AE622" i="63"/>
  <c r="AH620" i="63"/>
  <c r="AI620" i="63" s="1"/>
  <c r="Z620" i="63"/>
  <c r="AH616" i="63"/>
  <c r="AI616" i="63" s="1"/>
  <c r="Z616" i="63"/>
  <c r="R682" i="63"/>
  <c r="Z646" i="63"/>
  <c r="Z641" i="63"/>
  <c r="AE641" i="63"/>
  <c r="AE615" i="63"/>
  <c r="AH615" i="63"/>
  <c r="AI615" i="63" s="1"/>
  <c r="AH606" i="63"/>
  <c r="AI606" i="63" s="1"/>
  <c r="Z606" i="63"/>
  <c r="AE606" i="63"/>
  <c r="AH563" i="63"/>
  <c r="AI563" i="63" s="1"/>
  <c r="Z563" i="63"/>
  <c r="AE563" i="63"/>
  <c r="AE672" i="63"/>
  <c r="AF672" i="63" s="1"/>
  <c r="AG672" i="63" s="1"/>
  <c r="Z672" i="63"/>
  <c r="AE661" i="63"/>
  <c r="R658" i="63"/>
  <c r="R645" i="63"/>
  <c r="AH644" i="63"/>
  <c r="AI644" i="63" s="1"/>
  <c r="AE644" i="63"/>
  <c r="Z644" i="63"/>
  <c r="AE643" i="63"/>
  <c r="AH643" i="63"/>
  <c r="AI643" i="63" s="1"/>
  <c r="Z643" i="63"/>
  <c r="AH634" i="63"/>
  <c r="AI634" i="63" s="1"/>
  <c r="AE634" i="63"/>
  <c r="Z634" i="63"/>
  <c r="AY631" i="63"/>
  <c r="AX631" i="63"/>
  <c r="AH624" i="63"/>
  <c r="AI624" i="63" s="1"/>
  <c r="Z624" i="63"/>
  <c r="AE624" i="63"/>
  <c r="Z613" i="63"/>
  <c r="AE613" i="63"/>
  <c r="AH613" i="63"/>
  <c r="AI613" i="63" s="1"/>
  <c r="R609" i="63"/>
  <c r="AA609" i="63"/>
  <c r="Z605" i="63"/>
  <c r="AE605" i="63"/>
  <c r="AH605" i="63"/>
  <c r="AI605" i="63" s="1"/>
  <c r="AE604" i="63"/>
  <c r="AH604" i="63"/>
  <c r="AI604" i="63" s="1"/>
  <c r="Z604" i="63"/>
  <c r="AX683" i="63"/>
  <c r="AF670" i="63"/>
  <c r="AG670" i="63" s="1"/>
  <c r="AJ670" i="63" s="1"/>
  <c r="AH657" i="63"/>
  <c r="AI657" i="63" s="1"/>
  <c r="AE647" i="63"/>
  <c r="AF647" i="63" s="1"/>
  <c r="AG647" i="63" s="1"/>
  <c r="Z647" i="63"/>
  <c r="AH640" i="63"/>
  <c r="AI640" i="63" s="1"/>
  <c r="Z640" i="63"/>
  <c r="AE639" i="63"/>
  <c r="Z639" i="63"/>
  <c r="AH630" i="63"/>
  <c r="AI630" i="63" s="1"/>
  <c r="Z630" i="63"/>
  <c r="Z609" i="63"/>
  <c r="AE609" i="63"/>
  <c r="AH609" i="63"/>
  <c r="AI609" i="63" s="1"/>
  <c r="AE608" i="63"/>
  <c r="AH608" i="63"/>
  <c r="AI608" i="63" s="1"/>
  <c r="Z608" i="63"/>
  <c r="AA710" i="63"/>
  <c r="AA706" i="63"/>
  <c r="AA691" i="63"/>
  <c r="AA688" i="63"/>
  <c r="AA684" i="63"/>
  <c r="AE681" i="63"/>
  <c r="R678" i="63"/>
  <c r="AY659" i="63"/>
  <c r="R649" i="63"/>
  <c r="AA647" i="63"/>
  <c r="AH645" i="63"/>
  <c r="AI645" i="63" s="1"/>
  <c r="AE631" i="63"/>
  <c r="AH631" i="63"/>
  <c r="AI631" i="63" s="1"/>
  <c r="Z631" i="63"/>
  <c r="Z621" i="63"/>
  <c r="AE621" i="63"/>
  <c r="AH621" i="63"/>
  <c r="AI621" i="63" s="1"/>
  <c r="AE607" i="63"/>
  <c r="Z607" i="63"/>
  <c r="AH607" i="63"/>
  <c r="AI607" i="63" s="1"/>
  <c r="R693" i="63"/>
  <c r="AY669" i="63"/>
  <c r="AE657" i="63"/>
  <c r="AH654" i="63"/>
  <c r="AI654" i="63" s="1"/>
  <c r="R654" i="63"/>
  <c r="AE652" i="63"/>
  <c r="AF652" i="63" s="1"/>
  <c r="AG652" i="63" s="1"/>
  <c r="Z652" i="63"/>
  <c r="AE651" i="63"/>
  <c r="AF651" i="63" s="1"/>
  <c r="AG651" i="63" s="1"/>
  <c r="Z651" i="63"/>
  <c r="AH641" i="63"/>
  <c r="AI641" i="63" s="1"/>
  <c r="AH626" i="63"/>
  <c r="AI626" i="63" s="1"/>
  <c r="Z626" i="63"/>
  <c r="AE620" i="63"/>
  <c r="AH638" i="63"/>
  <c r="AI638" i="63" s="1"/>
  <c r="AE638" i="63"/>
  <c r="Z637" i="63"/>
  <c r="AH637" i="63"/>
  <c r="AI637" i="63" s="1"/>
  <c r="AH635" i="63"/>
  <c r="AI635" i="63" s="1"/>
  <c r="AY634" i="63"/>
  <c r="AH632" i="63"/>
  <c r="AI632" i="63" s="1"/>
  <c r="AE632" i="63"/>
  <c r="AY630" i="63"/>
  <c r="AY619" i="63"/>
  <c r="AX619" i="63"/>
  <c r="Z601" i="63"/>
  <c r="AE601" i="63"/>
  <c r="AH601" i="63"/>
  <c r="AI601" i="63" s="1"/>
  <c r="R687" i="63"/>
  <c r="AX669" i="63"/>
  <c r="AY666" i="63"/>
  <c r="R662" i="63"/>
  <c r="AY655" i="63"/>
  <c r="R647" i="63"/>
  <c r="AE646" i="63"/>
  <c r="AF646" i="63" s="1"/>
  <c r="AG646" i="63" s="1"/>
  <c r="AA645" i="63"/>
  <c r="AH642" i="63"/>
  <c r="AI642" i="63" s="1"/>
  <c r="Z642" i="63"/>
  <c r="AH639" i="63"/>
  <c r="AI639" i="63" s="1"/>
  <c r="Z635" i="63"/>
  <c r="AX634" i="63"/>
  <c r="Z633" i="63"/>
  <c r="AH633" i="63"/>
  <c r="AI633" i="63" s="1"/>
  <c r="AE633" i="63"/>
  <c r="AE630" i="63"/>
  <c r="Z629" i="63"/>
  <c r="AE629" i="63"/>
  <c r="AF629" i="63" s="1"/>
  <c r="AG629" i="63" s="1"/>
  <c r="AJ629" i="63" s="1"/>
  <c r="Z625" i="63"/>
  <c r="AE625" i="63"/>
  <c r="AH625" i="63"/>
  <c r="AI625" i="63" s="1"/>
  <c r="AH618" i="63"/>
  <c r="AI618" i="63" s="1"/>
  <c r="Z618" i="63"/>
  <c r="AE616" i="63"/>
  <c r="AH610" i="63"/>
  <c r="AI610" i="63" s="1"/>
  <c r="Z610" i="63"/>
  <c r="AE610" i="63"/>
  <c r="Z597" i="63"/>
  <c r="AE597" i="63"/>
  <c r="AH597" i="63"/>
  <c r="AI597" i="63" s="1"/>
  <c r="AE591" i="63"/>
  <c r="AF591" i="63" s="1"/>
  <c r="AG591" i="63" s="1"/>
  <c r="AJ591" i="63" s="1"/>
  <c r="Z591" i="63"/>
  <c r="AH581" i="63"/>
  <c r="AI581" i="63" s="1"/>
  <c r="AE581" i="63"/>
  <c r="Z581" i="63"/>
  <c r="AE580" i="63"/>
  <c r="Z580" i="63"/>
  <c r="AH580" i="63"/>
  <c r="AI580" i="63" s="1"/>
  <c r="Z577" i="63"/>
  <c r="AE577" i="63"/>
  <c r="AH577" i="63"/>
  <c r="AI577" i="63" s="1"/>
  <c r="AE574" i="63"/>
  <c r="AH574" i="63"/>
  <c r="AI574" i="63" s="1"/>
  <c r="Z574" i="63"/>
  <c r="Z556" i="63"/>
  <c r="AE556" i="63"/>
  <c r="AH556" i="63"/>
  <c r="AI556" i="63" s="1"/>
  <c r="R639" i="63"/>
  <c r="AY627" i="63"/>
  <c r="AX627" i="63"/>
  <c r="Z617" i="63"/>
  <c r="AE617" i="63"/>
  <c r="AF617" i="63" s="1"/>
  <c r="AG617" i="63" s="1"/>
  <c r="AJ617" i="63" s="1"/>
  <c r="AH614" i="63"/>
  <c r="Z614" i="63"/>
  <c r="AE600" i="63"/>
  <c r="AH600" i="63"/>
  <c r="AI600" i="63" s="1"/>
  <c r="Z600" i="63"/>
  <c r="AE595" i="63"/>
  <c r="AF595" i="63" s="1"/>
  <c r="AG595" i="63" s="1"/>
  <c r="Z595" i="63"/>
  <c r="Z593" i="63"/>
  <c r="AE593" i="63"/>
  <c r="AF593" i="63" s="1"/>
  <c r="AG593" i="63" s="1"/>
  <c r="AH588" i="63"/>
  <c r="AI588" i="63" s="1"/>
  <c r="Z588" i="63"/>
  <c r="AE588" i="63"/>
  <c r="Z568" i="63"/>
  <c r="AH568" i="63"/>
  <c r="AI568" i="63" s="1"/>
  <c r="AE568" i="63"/>
  <c r="AH602" i="63"/>
  <c r="AI602" i="63" s="1"/>
  <c r="Z602" i="63"/>
  <c r="A469" i="63"/>
  <c r="A481" i="63"/>
  <c r="A497" i="63"/>
  <c r="A503" i="63"/>
  <c r="A506" i="63"/>
  <c r="A482" i="63"/>
  <c r="A495" i="63"/>
  <c r="A498" i="63"/>
  <c r="A504" i="63"/>
  <c r="A483" i="63"/>
  <c r="A486" i="63"/>
  <c r="A488" i="63"/>
  <c r="A490" i="63"/>
  <c r="A484" i="63"/>
  <c r="A487" i="63"/>
  <c r="A489" i="63"/>
  <c r="A491" i="63"/>
  <c r="A494" i="63"/>
  <c r="A477" i="63"/>
  <c r="A485" i="63"/>
  <c r="A492" i="63"/>
  <c r="A472" i="63"/>
  <c r="A474" i="63"/>
  <c r="A476" i="63"/>
  <c r="A478" i="63"/>
  <c r="A493" i="63"/>
  <c r="A500" i="63"/>
  <c r="A471" i="63"/>
  <c r="A473" i="63"/>
  <c r="A475" i="63"/>
  <c r="A479" i="63"/>
  <c r="A470" i="63"/>
  <c r="A480" i="63"/>
  <c r="A501" i="63"/>
  <c r="A509" i="63"/>
  <c r="A510" i="63"/>
  <c r="A514" i="63"/>
  <c r="A499" i="63"/>
  <c r="A517" i="63"/>
  <c r="A496" i="63"/>
  <c r="A508" i="63"/>
  <c r="A513" i="63"/>
  <c r="A512" i="63"/>
  <c r="A528" i="63"/>
  <c r="A531" i="63"/>
  <c r="A505" i="63"/>
  <c r="A507" i="63"/>
  <c r="A527" i="63"/>
  <c r="A529" i="63"/>
  <c r="A511" i="63"/>
  <c r="A526" i="63"/>
  <c r="A533" i="63"/>
  <c r="A502" i="63"/>
  <c r="A521" i="63"/>
  <c r="A525" i="63"/>
  <c r="A515" i="63"/>
  <c r="A518" i="63"/>
  <c r="A520" i="63"/>
  <c r="A519" i="63"/>
  <c r="A539" i="63"/>
  <c r="A540" i="63"/>
  <c r="A522" i="63"/>
  <c r="A530" i="63"/>
  <c r="A523" i="63"/>
  <c r="A538" i="63"/>
  <c r="A549" i="63"/>
  <c r="A524" i="63"/>
  <c r="A537" i="63"/>
  <c r="A543" i="63"/>
  <c r="A534" i="63"/>
  <c r="A542" i="63"/>
  <c r="A535" i="63"/>
  <c r="A532" i="63"/>
  <c r="A516" i="63"/>
  <c r="A536" i="63"/>
  <c r="A552" i="63"/>
  <c r="A556" i="63"/>
  <c r="A560" i="63"/>
  <c r="A563" i="63"/>
  <c r="A567" i="63"/>
  <c r="A571" i="63"/>
  <c r="A575" i="63"/>
  <c r="A585" i="63"/>
  <c r="A550" i="63"/>
  <c r="A554" i="63"/>
  <c r="A558" i="63"/>
  <c r="A544" i="63"/>
  <c r="A545" i="63"/>
  <c r="A551" i="63"/>
  <c r="A553" i="63"/>
  <c r="A555" i="63"/>
  <c r="A557" i="63"/>
  <c r="A559" i="63"/>
  <c r="A541" i="63"/>
  <c r="A548" i="63"/>
  <c r="A562" i="63"/>
  <c r="A566" i="63"/>
  <c r="A582" i="63"/>
  <c r="A546" i="63"/>
  <c r="A588" i="63"/>
  <c r="A592" i="63"/>
  <c r="A596" i="63"/>
  <c r="A600" i="63"/>
  <c r="A570" i="63"/>
  <c r="A574" i="63"/>
  <c r="A578" i="63"/>
  <c r="A583" i="63"/>
  <c r="A547" i="63"/>
  <c r="A572" i="63"/>
  <c r="A576" i="63"/>
  <c r="A568" i="63"/>
  <c r="A598" i="63"/>
  <c r="A601" i="63"/>
  <c r="A603" i="63"/>
  <c r="A605" i="63"/>
  <c r="A607" i="63"/>
  <c r="A609" i="63"/>
  <c r="A573" i="63"/>
  <c r="A591" i="63"/>
  <c r="A595" i="63"/>
  <c r="A564" i="63"/>
  <c r="A569" i="63"/>
  <c r="A577" i="63"/>
  <c r="A579" i="63"/>
  <c r="A599" i="63"/>
  <c r="A584" i="63"/>
  <c r="A586" i="63"/>
  <c r="A587" i="63"/>
  <c r="A602" i="63"/>
  <c r="A606" i="63"/>
  <c r="A610" i="63"/>
  <c r="A614" i="63"/>
  <c r="A618" i="63"/>
  <c r="A622" i="63"/>
  <c r="A626" i="63"/>
  <c r="A565" i="63"/>
  <c r="A561" i="63"/>
  <c r="A590" i="63"/>
  <c r="A594" i="63"/>
  <c r="AY642" i="63"/>
  <c r="AY639" i="63"/>
  <c r="AX639" i="63"/>
  <c r="R635" i="63"/>
  <c r="Z627" i="63"/>
  <c r="AF623" i="63"/>
  <c r="AG623" i="63" s="1"/>
  <c r="AJ623" i="63" s="1"/>
  <c r="AH592" i="63"/>
  <c r="AI592" i="63" s="1"/>
  <c r="AE592" i="63"/>
  <c r="AE578" i="63"/>
  <c r="AH578" i="63"/>
  <c r="AI578" i="63" s="1"/>
  <c r="Z578" i="63"/>
  <c r="AY623" i="63"/>
  <c r="AX623" i="63"/>
  <c r="Z619" i="63"/>
  <c r="AA605" i="63"/>
  <c r="AE603" i="63"/>
  <c r="AF603" i="63" s="1"/>
  <c r="AG603" i="63" s="1"/>
  <c r="Z603" i="63"/>
  <c r="Z587" i="63"/>
  <c r="AE587" i="63"/>
  <c r="AH587" i="63"/>
  <c r="AI587" i="63" s="1"/>
  <c r="AY638" i="63"/>
  <c r="AY635" i="63"/>
  <c r="AX635" i="63"/>
  <c r="R631" i="63"/>
  <c r="AA598" i="63"/>
  <c r="AJ598" i="63" s="1"/>
  <c r="AH567" i="63"/>
  <c r="AI567" i="63" s="1"/>
  <c r="Z567" i="63"/>
  <c r="AE567" i="63"/>
  <c r="AH627" i="63"/>
  <c r="AY611" i="63"/>
  <c r="AX611" i="63"/>
  <c r="AY599" i="63"/>
  <c r="Z589" i="63"/>
  <c r="AE589" i="63"/>
  <c r="AF589" i="63" s="1"/>
  <c r="AG589" i="63" s="1"/>
  <c r="AJ589" i="63" s="1"/>
  <c r="AH575" i="63"/>
  <c r="AI575" i="63" s="1"/>
  <c r="Z575" i="63"/>
  <c r="AE575" i="63"/>
  <c r="AA569" i="63"/>
  <c r="R595" i="63"/>
  <c r="R591" i="63"/>
  <c r="AF584" i="63"/>
  <c r="AG584" i="63" s="1"/>
  <c r="AY578" i="63"/>
  <c r="Z569" i="63"/>
  <c r="AE569" i="63"/>
  <c r="Z554" i="63"/>
  <c r="AE554" i="63"/>
  <c r="AH554" i="63"/>
  <c r="AI554" i="63" s="1"/>
  <c r="R623" i="63"/>
  <c r="R619" i="63"/>
  <c r="R615" i="63"/>
  <c r="R611" i="63"/>
  <c r="R607" i="63"/>
  <c r="R603" i="63"/>
  <c r="AX588" i="63"/>
  <c r="AX584" i="63"/>
  <c r="AX583" i="63"/>
  <c r="Z576" i="63"/>
  <c r="Z573" i="63"/>
  <c r="AE573" i="63"/>
  <c r="AF573" i="63" s="1"/>
  <c r="AG573" i="63" s="1"/>
  <c r="AJ573" i="63" s="1"/>
  <c r="AH572" i="63"/>
  <c r="AI572" i="63" s="1"/>
  <c r="Z572" i="63"/>
  <c r="Z550" i="63"/>
  <c r="AE550" i="63"/>
  <c r="AH550" i="63"/>
  <c r="AI550" i="63" s="1"/>
  <c r="A580" i="63"/>
  <c r="AE579" i="63"/>
  <c r="AF579" i="63" s="1"/>
  <c r="AG579" i="63" s="1"/>
  <c r="Z579" i="63"/>
  <c r="AX564" i="63"/>
  <c r="Z560" i="63"/>
  <c r="AE560" i="63"/>
  <c r="AH560" i="63"/>
  <c r="AI560" i="63" s="1"/>
  <c r="AY559" i="63"/>
  <c r="AX559" i="63"/>
  <c r="A581" i="63"/>
  <c r="AE570" i="63"/>
  <c r="AH570" i="63"/>
  <c r="AI570" i="63" s="1"/>
  <c r="Z570" i="63"/>
  <c r="Z557" i="63"/>
  <c r="AE557" i="63"/>
  <c r="AH557" i="63"/>
  <c r="AI557" i="63" s="1"/>
  <c r="AA584" i="63"/>
  <c r="AH582" i="63"/>
  <c r="AI582" i="63" s="1"/>
  <c r="AA579" i="63"/>
  <c r="AX578" i="63"/>
  <c r="AX568" i="63"/>
  <c r="Z564" i="63"/>
  <c r="AH564" i="63"/>
  <c r="AI564" i="63" s="1"/>
  <c r="AE559" i="63"/>
  <c r="Z559" i="63"/>
  <c r="AH559" i="63"/>
  <c r="AI559" i="63" s="1"/>
  <c r="Z552" i="63"/>
  <c r="AE552" i="63"/>
  <c r="AH552" i="63"/>
  <c r="AI552" i="63" s="1"/>
  <c r="R587" i="63"/>
  <c r="AA577" i="63"/>
  <c r="AA575" i="63"/>
  <c r="R575" i="63"/>
  <c r="AH571" i="63"/>
  <c r="AI571" i="63" s="1"/>
  <c r="Z571" i="63"/>
  <c r="AE571" i="63"/>
  <c r="AH569" i="63"/>
  <c r="AI569" i="63" s="1"/>
  <c r="AH565" i="63"/>
  <c r="AI565" i="63" s="1"/>
  <c r="AE555" i="63"/>
  <c r="AF555" i="63" s="1"/>
  <c r="AG555" i="63" s="1"/>
  <c r="AJ555" i="63" s="1"/>
  <c r="Z555" i="63"/>
  <c r="R553" i="63"/>
  <c r="AH545" i="63"/>
  <c r="AI545" i="63" s="1"/>
  <c r="AE545" i="63"/>
  <c r="Z544" i="63"/>
  <c r="AE544" i="63"/>
  <c r="AH544" i="63"/>
  <c r="AI544" i="63" s="1"/>
  <c r="AY571" i="63"/>
  <c r="AY566" i="63"/>
  <c r="AY562" i="63"/>
  <c r="AH558" i="63"/>
  <c r="AI558" i="63" s="1"/>
  <c r="R558" i="63"/>
  <c r="AA549" i="63"/>
  <c r="Z545" i="63"/>
  <c r="AH543" i="63"/>
  <c r="AI543" i="63" s="1"/>
  <c r="AE543" i="63"/>
  <c r="Z543" i="63"/>
  <c r="AX586" i="63"/>
  <c r="AY577" i="63"/>
  <c r="AX575" i="63"/>
  <c r="AY573" i="63"/>
  <c r="AX571" i="63"/>
  <c r="AY569" i="63"/>
  <c r="AX566" i="63"/>
  <c r="AX562" i="63"/>
  <c r="Z561" i="63"/>
  <c r="AE561" i="63"/>
  <c r="AF561" i="63" s="1"/>
  <c r="AG561" i="63" s="1"/>
  <c r="AJ561" i="63" s="1"/>
  <c r="Z553" i="63"/>
  <c r="AE553" i="63"/>
  <c r="AF553" i="63" s="1"/>
  <c r="AG553" i="63" s="1"/>
  <c r="AJ553" i="63" s="1"/>
  <c r="AE548" i="63"/>
  <c r="AH548" i="63"/>
  <c r="AI548" i="63" s="1"/>
  <c r="AY548" i="63"/>
  <c r="AX565" i="63"/>
  <c r="AY565" i="63"/>
  <c r="Z549" i="63"/>
  <c r="AE549" i="63"/>
  <c r="AH546" i="63"/>
  <c r="AI546" i="63" s="1"/>
  <c r="AE546" i="63"/>
  <c r="Z546" i="63"/>
  <c r="AY551" i="63"/>
  <c r="Z548" i="63"/>
  <c r="AE551" i="63"/>
  <c r="AF551" i="63" s="1"/>
  <c r="AG551" i="63" s="1"/>
  <c r="Z551" i="63"/>
  <c r="AH549" i="63"/>
  <c r="AI549" i="63" s="1"/>
  <c r="AE547" i="63"/>
  <c r="Z547" i="63"/>
  <c r="Z533" i="63"/>
  <c r="AE533" i="63"/>
  <c r="AH533" i="63"/>
  <c r="AI533" i="63" s="1"/>
  <c r="AF540" i="63"/>
  <c r="AG540" i="63" s="1"/>
  <c r="AE538" i="63"/>
  <c r="AH538" i="63"/>
  <c r="AI538" i="63" s="1"/>
  <c r="Z538" i="63"/>
  <c r="AH534" i="63"/>
  <c r="AI534" i="63" s="1"/>
  <c r="Z534" i="63"/>
  <c r="AE534" i="63"/>
  <c r="Z532" i="63"/>
  <c r="AE532" i="63"/>
  <c r="AH532" i="63"/>
  <c r="AI532" i="63" s="1"/>
  <c r="Z542" i="63"/>
  <c r="R541" i="63"/>
  <c r="AE537" i="63"/>
  <c r="AH537" i="63"/>
  <c r="AI537" i="63" s="1"/>
  <c r="Z537" i="63"/>
  <c r="Z529" i="63"/>
  <c r="AE529" i="63"/>
  <c r="AH529" i="63"/>
  <c r="AI529" i="63" s="1"/>
  <c r="AF527" i="63"/>
  <c r="AG527" i="63" s="1"/>
  <c r="R559" i="63"/>
  <c r="R555" i="63"/>
  <c r="R551" i="63"/>
  <c r="AH528" i="63"/>
  <c r="AI528" i="63" s="1"/>
  <c r="Z528" i="63"/>
  <c r="AE528" i="63"/>
  <c r="AH547" i="63"/>
  <c r="AI547" i="63" s="1"/>
  <c r="R547" i="63"/>
  <c r="AE536" i="63"/>
  <c r="AH536" i="63"/>
  <c r="AI536" i="63" s="1"/>
  <c r="Z536" i="63"/>
  <c r="Z531" i="63"/>
  <c r="AE531" i="63"/>
  <c r="AH531" i="63"/>
  <c r="AI531" i="63" s="1"/>
  <c r="AE541" i="63"/>
  <c r="AF541" i="63" s="1"/>
  <c r="AG541" i="63" s="1"/>
  <c r="AJ541" i="63" s="1"/>
  <c r="Z541" i="63"/>
  <c r="AE539" i="63"/>
  <c r="AH539" i="63"/>
  <c r="AI539" i="63" s="1"/>
  <c r="AH517" i="63"/>
  <c r="AI517" i="63" s="1"/>
  <c r="Z513" i="63"/>
  <c r="AE513" i="63"/>
  <c r="AF513" i="63" s="1"/>
  <c r="AG513" i="63" s="1"/>
  <c r="AJ513" i="63" s="1"/>
  <c r="AH530" i="63"/>
  <c r="AI530" i="63" s="1"/>
  <c r="Z504" i="63"/>
  <c r="AH504" i="63"/>
  <c r="AI504" i="63" s="1"/>
  <c r="AE504" i="63"/>
  <c r="Z517" i="63"/>
  <c r="AY547" i="63"/>
  <c r="AH522" i="63"/>
  <c r="AI522" i="63" s="1"/>
  <c r="AA517" i="63"/>
  <c r="AE511" i="63"/>
  <c r="AH511" i="63"/>
  <c r="AI511" i="63" s="1"/>
  <c r="Z511" i="63"/>
  <c r="Z509" i="63"/>
  <c r="AE509" i="63"/>
  <c r="AH509" i="63"/>
  <c r="AI509" i="63" s="1"/>
  <c r="AE508" i="63"/>
  <c r="AH508" i="63"/>
  <c r="AI508" i="63" s="1"/>
  <c r="Z508" i="63"/>
  <c r="AH506" i="63"/>
  <c r="AI506" i="63" s="1"/>
  <c r="Z506" i="63"/>
  <c r="AE506" i="63"/>
  <c r="AE530" i="63"/>
  <c r="AE521" i="63"/>
  <c r="AH521" i="63"/>
  <c r="AI521" i="63" s="1"/>
  <c r="AE518" i="63"/>
  <c r="AH518" i="63"/>
  <c r="AI518" i="63" s="1"/>
  <c r="AF516" i="63"/>
  <c r="AG516" i="63" s="1"/>
  <c r="AE515" i="63"/>
  <c r="AH515" i="63"/>
  <c r="AI515" i="63" s="1"/>
  <c r="Z510" i="63"/>
  <c r="AE510" i="63"/>
  <c r="AH510" i="63"/>
  <c r="AI510" i="63" s="1"/>
  <c r="Z500" i="63"/>
  <c r="Z501" i="63"/>
  <c r="Z496" i="63"/>
  <c r="AE496" i="63"/>
  <c r="AF496" i="63" s="1"/>
  <c r="AG496" i="63" s="1"/>
  <c r="AH469" i="63"/>
  <c r="AI469" i="63" s="1"/>
  <c r="Z469" i="63"/>
  <c r="AE469" i="63"/>
  <c r="Z499" i="63"/>
  <c r="AE499" i="63"/>
  <c r="AF499" i="63" s="1"/>
  <c r="AG499" i="63" s="1"/>
  <c r="AJ499" i="63" s="1"/>
  <c r="AE493" i="63"/>
  <c r="AH493" i="63"/>
  <c r="AI493" i="63" s="1"/>
  <c r="Z493" i="63"/>
  <c r="AH482" i="63"/>
  <c r="AI482" i="63" s="1"/>
  <c r="Z482" i="63"/>
  <c r="AE482" i="63"/>
  <c r="AE478" i="63"/>
  <c r="AH478" i="63"/>
  <c r="AI478" i="63" s="1"/>
  <c r="Z478" i="63"/>
  <c r="R499" i="63"/>
  <c r="AH497" i="63"/>
  <c r="AI497" i="63" s="1"/>
  <c r="Z497" i="63"/>
  <c r="AE497" i="63"/>
  <c r="AE494" i="63"/>
  <c r="AH494" i="63"/>
  <c r="AI494" i="63" s="1"/>
  <c r="Z494" i="63"/>
  <c r="AE492" i="63"/>
  <c r="AH492" i="63"/>
  <c r="AI492" i="63" s="1"/>
  <c r="Z492" i="63"/>
  <c r="AE476" i="63"/>
  <c r="AH476" i="63"/>
  <c r="AI476" i="63" s="1"/>
  <c r="Z476" i="63"/>
  <c r="Z470" i="63"/>
  <c r="AE470" i="63"/>
  <c r="AH470" i="63"/>
  <c r="AI470" i="63" s="1"/>
  <c r="AA506" i="63"/>
  <c r="AH503" i="63"/>
  <c r="AI503" i="63" s="1"/>
  <c r="Z503" i="63"/>
  <c r="Z502" i="63"/>
  <c r="AE502" i="63"/>
  <c r="AF502" i="63" s="1"/>
  <c r="AG502" i="63" s="1"/>
  <c r="AH500" i="63"/>
  <c r="AI500" i="63" s="1"/>
  <c r="AH495" i="63"/>
  <c r="AI495" i="63" s="1"/>
  <c r="Z495" i="63"/>
  <c r="AE495" i="63"/>
  <c r="AH486" i="63"/>
  <c r="AI486" i="63" s="1"/>
  <c r="Z486" i="63"/>
  <c r="AH481" i="63"/>
  <c r="AI481" i="63" s="1"/>
  <c r="Z481" i="63"/>
  <c r="AE481" i="63"/>
  <c r="AE479" i="63"/>
  <c r="AH479" i="63"/>
  <c r="AI479" i="63" s="1"/>
  <c r="Z479" i="63"/>
  <c r="AE477" i="63"/>
  <c r="AH477" i="63"/>
  <c r="AI477" i="63" s="1"/>
  <c r="Z477" i="63"/>
  <c r="AH498" i="63"/>
  <c r="AI498" i="63" s="1"/>
  <c r="Z498" i="63"/>
  <c r="AE485" i="63"/>
  <c r="AH485" i="63"/>
  <c r="AI485" i="63" s="1"/>
  <c r="Z485" i="63"/>
  <c r="AH483" i="63"/>
  <c r="AI483" i="63" s="1"/>
  <c r="Z483" i="63"/>
  <c r="AE483" i="63"/>
  <c r="Z480" i="63"/>
  <c r="AE480" i="63"/>
  <c r="AH480" i="63"/>
  <c r="AI480" i="63" s="1"/>
  <c r="AE472" i="63"/>
  <c r="AH472" i="63"/>
  <c r="AI472" i="63" s="1"/>
  <c r="Z472" i="63"/>
  <c r="Z505" i="63"/>
  <c r="AE505" i="63"/>
  <c r="AF505" i="63" s="1"/>
  <c r="AG505" i="63" s="1"/>
  <c r="AE491" i="63"/>
  <c r="AH491" i="63"/>
  <c r="AI491" i="63" s="1"/>
  <c r="Z491" i="63"/>
  <c r="AE489" i="63"/>
  <c r="AH489" i="63"/>
  <c r="AI489" i="63" s="1"/>
  <c r="Z489" i="63"/>
  <c r="AE487" i="63"/>
  <c r="AH487" i="63"/>
  <c r="AI487" i="63" s="1"/>
  <c r="Z487" i="63"/>
  <c r="AE474" i="63"/>
  <c r="AH474" i="63"/>
  <c r="AI474" i="63" s="1"/>
  <c r="Z474" i="63"/>
  <c r="AE473" i="63"/>
  <c r="AH473" i="63"/>
  <c r="AI473" i="63" s="1"/>
  <c r="Z473" i="63"/>
  <c r="AE471" i="63"/>
  <c r="AH471" i="63"/>
  <c r="AI471" i="63" s="1"/>
  <c r="Z471" i="63"/>
  <c r="Z484" i="63"/>
  <c r="Z490" i="63"/>
  <c r="Z488" i="63"/>
  <c r="AH484" i="63"/>
  <c r="AI484" i="63" s="1"/>
  <c r="AY493" i="63"/>
  <c r="AX493" i="63"/>
  <c r="AF234" i="76" l="1"/>
  <c r="AG234" i="76" s="1"/>
  <c r="AF229" i="76"/>
  <c r="AG229" i="76" s="1"/>
  <c r="AF317" i="76"/>
  <c r="AG317" i="76" s="1"/>
  <c r="AF343" i="63"/>
  <c r="AG343" i="63" s="1"/>
  <c r="AF381" i="63"/>
  <c r="AG381" i="63" s="1"/>
  <c r="AF507" i="63"/>
  <c r="AG507" i="63" s="1"/>
  <c r="AJ671" i="63"/>
  <c r="AF685" i="63"/>
  <c r="AG685" i="63" s="1"/>
  <c r="AJ685" i="63" s="1"/>
  <c r="AF296" i="76"/>
  <c r="AG296" i="76" s="1"/>
  <c r="AJ599" i="63"/>
  <c r="AJ652" i="63"/>
  <c r="AJ343" i="63"/>
  <c r="AJ699" i="63"/>
  <c r="AF681" i="63"/>
  <c r="AG681" i="63" s="1"/>
  <c r="AJ681" i="63" s="1"/>
  <c r="AF393" i="63"/>
  <c r="AG393" i="63" s="1"/>
  <c r="AF661" i="63"/>
  <c r="AG661" i="63" s="1"/>
  <c r="AJ661" i="63" s="1"/>
  <c r="AJ745" i="63"/>
  <c r="AF650" i="63"/>
  <c r="AG650" i="63" s="1"/>
  <c r="AJ650" i="63" s="1"/>
  <c r="AF475" i="63"/>
  <c r="AG475" i="63" s="1"/>
  <c r="AJ593" i="63"/>
  <c r="AJ646" i="63"/>
  <c r="AF498" i="63"/>
  <c r="AG498" i="63" s="1"/>
  <c r="AJ498" i="63" s="1"/>
  <c r="AF562" i="63"/>
  <c r="AG562" i="63" s="1"/>
  <c r="AJ562" i="63" s="1"/>
  <c r="AF578" i="63"/>
  <c r="AG578" i="63" s="1"/>
  <c r="AJ578" i="63" s="1"/>
  <c r="AF374" i="63"/>
  <c r="AG374" i="63" s="1"/>
  <c r="AJ374" i="63" s="1"/>
  <c r="AF373" i="63"/>
  <c r="AG373" i="63" s="1"/>
  <c r="AF490" i="63"/>
  <c r="AG490" i="63" s="1"/>
  <c r="AF357" i="63"/>
  <c r="AG357" i="63" s="1"/>
  <c r="AF447" i="63"/>
  <c r="AG447" i="63" s="1"/>
  <c r="AF510" i="63"/>
  <c r="AG510" i="63" s="1"/>
  <c r="AJ510" i="63" s="1"/>
  <c r="AF571" i="63"/>
  <c r="AG571" i="63" s="1"/>
  <c r="AJ571" i="63" s="1"/>
  <c r="AF631" i="63"/>
  <c r="AG631" i="63" s="1"/>
  <c r="AJ631" i="63" s="1"/>
  <c r="AF689" i="63"/>
  <c r="AG689" i="63" s="1"/>
  <c r="AJ689" i="63" s="1"/>
  <c r="AF333" i="63"/>
  <c r="AG333" i="63" s="1"/>
  <c r="AF611" i="63"/>
  <c r="AG611" i="63" s="1"/>
  <c r="AJ611" i="63" s="1"/>
  <c r="AF559" i="63"/>
  <c r="AG559" i="63" s="1"/>
  <c r="AJ559" i="63" s="1"/>
  <c r="AF416" i="63"/>
  <c r="AG416" i="63" s="1"/>
  <c r="AJ416" i="63" s="1"/>
  <c r="AJ651" i="63"/>
  <c r="AF634" i="63"/>
  <c r="AG634" i="63" s="1"/>
  <c r="AJ634" i="63" s="1"/>
  <c r="AF653" i="63"/>
  <c r="AG653" i="63" s="1"/>
  <c r="AJ653" i="63" s="1"/>
  <c r="AF718" i="63"/>
  <c r="AG718" i="63" s="1"/>
  <c r="AJ718" i="63" s="1"/>
  <c r="AF400" i="63"/>
  <c r="AG400" i="63" s="1"/>
  <c r="AF594" i="63"/>
  <c r="AG594" i="63" s="1"/>
  <c r="AJ594" i="63" s="1"/>
  <c r="AF703" i="63"/>
  <c r="AG703" i="63" s="1"/>
  <c r="AJ703" i="63" s="1"/>
  <c r="AF401" i="63"/>
  <c r="AG401" i="63" s="1"/>
  <c r="AF535" i="63"/>
  <c r="AG535" i="63" s="1"/>
  <c r="AF488" i="63"/>
  <c r="AG488" i="63" s="1"/>
  <c r="AF386" i="63"/>
  <c r="AG386" i="63" s="1"/>
  <c r="AJ386" i="63" s="1"/>
  <c r="AJ595" i="63"/>
  <c r="AF635" i="63"/>
  <c r="AG635" i="63" s="1"/>
  <c r="AJ635" i="63" s="1"/>
  <c r="AF469" i="63"/>
  <c r="AG469" i="63" s="1"/>
  <c r="AF610" i="63"/>
  <c r="AG610" i="63" s="1"/>
  <c r="AJ610" i="63" s="1"/>
  <c r="AF632" i="63"/>
  <c r="AG632" i="63" s="1"/>
  <c r="AJ632" i="63" s="1"/>
  <c r="AF720" i="63"/>
  <c r="AG720" i="63" s="1"/>
  <c r="AJ720" i="63" s="1"/>
  <c r="AF353" i="63"/>
  <c r="AG353" i="63" s="1"/>
  <c r="AF412" i="63"/>
  <c r="AG412" i="63" s="1"/>
  <c r="AJ412" i="63" s="1"/>
  <c r="AF446" i="63"/>
  <c r="AG446" i="63" s="1"/>
  <c r="AF413" i="63"/>
  <c r="AG413" i="63" s="1"/>
  <c r="AJ413" i="63" s="1"/>
  <c r="AF442" i="63"/>
  <c r="AG442" i="63" s="1"/>
  <c r="AF522" i="63"/>
  <c r="AG522" i="63" s="1"/>
  <c r="AJ551" i="63"/>
  <c r="AJ603" i="63"/>
  <c r="AF734" i="63"/>
  <c r="AG734" i="63" s="1"/>
  <c r="AJ734" i="63" s="1"/>
  <c r="AF439" i="63"/>
  <c r="AG439" i="63" s="1"/>
  <c r="AJ439" i="63" s="1"/>
  <c r="AF552" i="63"/>
  <c r="AG552" i="63" s="1"/>
  <c r="AJ552" i="63" s="1"/>
  <c r="AF601" i="63"/>
  <c r="AG601" i="63" s="1"/>
  <c r="AJ601" i="63" s="1"/>
  <c r="AF649" i="63"/>
  <c r="AG649" i="63" s="1"/>
  <c r="AJ649" i="63" s="1"/>
  <c r="AF691" i="63"/>
  <c r="AG691" i="63" s="1"/>
  <c r="AJ691" i="63" s="1"/>
  <c r="AF433" i="63"/>
  <c r="AG433" i="63" s="1"/>
  <c r="AF392" i="63"/>
  <c r="AG392" i="63" s="1"/>
  <c r="AJ392" i="63" s="1"/>
  <c r="AF583" i="63"/>
  <c r="AG583" i="63" s="1"/>
  <c r="AJ583" i="63" s="1"/>
  <c r="AF596" i="63"/>
  <c r="AG596" i="63" s="1"/>
  <c r="AJ596" i="63" s="1"/>
  <c r="AF521" i="63"/>
  <c r="AG521" i="63" s="1"/>
  <c r="AF600" i="63"/>
  <c r="AG600" i="63" s="1"/>
  <c r="AJ600" i="63" s="1"/>
  <c r="AF659" i="63"/>
  <c r="AG659" i="63" s="1"/>
  <c r="AJ659" i="63" s="1"/>
  <c r="AF742" i="63"/>
  <c r="AG742" i="63" s="1"/>
  <c r="AJ742" i="63" s="1"/>
  <c r="AF726" i="63"/>
  <c r="AG726" i="63" s="1"/>
  <c r="AJ726" i="63" s="1"/>
  <c r="AF730" i="63"/>
  <c r="AG730" i="63" s="1"/>
  <c r="AJ730" i="63" s="1"/>
  <c r="AF389" i="63"/>
  <c r="AG389" i="63" s="1"/>
  <c r="AF619" i="63"/>
  <c r="AG619" i="63" s="1"/>
  <c r="AJ619" i="63" s="1"/>
  <c r="AF666" i="63"/>
  <c r="AG666" i="63" s="1"/>
  <c r="AJ666" i="63" s="1"/>
  <c r="AF676" i="63"/>
  <c r="AG676" i="63" s="1"/>
  <c r="AJ676" i="63" s="1"/>
  <c r="AF602" i="63"/>
  <c r="AG602" i="63" s="1"/>
  <c r="AJ602" i="63" s="1"/>
  <c r="AF660" i="63"/>
  <c r="AG660" i="63" s="1"/>
  <c r="AJ660" i="63" s="1"/>
  <c r="AF732" i="63"/>
  <c r="AG732" i="63" s="1"/>
  <c r="AJ732" i="63" s="1"/>
  <c r="AF417" i="63"/>
  <c r="AG417" i="63" s="1"/>
  <c r="AF363" i="63"/>
  <c r="AG363" i="63" s="1"/>
  <c r="AF655" i="63"/>
  <c r="AG655" i="63" s="1"/>
  <c r="AJ655" i="63" s="1"/>
  <c r="AF476" i="63"/>
  <c r="AG476" i="63" s="1"/>
  <c r="AF501" i="63"/>
  <c r="AG501" i="63" s="1"/>
  <c r="AF530" i="63"/>
  <c r="AG530" i="63" s="1"/>
  <c r="AF570" i="63"/>
  <c r="AG570" i="63" s="1"/>
  <c r="AJ570" i="63" s="1"/>
  <c r="AF550" i="63"/>
  <c r="AG550" i="63" s="1"/>
  <c r="AJ550" i="63" s="1"/>
  <c r="AF616" i="63"/>
  <c r="AG616" i="63" s="1"/>
  <c r="AJ616" i="63" s="1"/>
  <c r="AF630" i="63"/>
  <c r="AG630" i="63" s="1"/>
  <c r="AJ630" i="63" s="1"/>
  <c r="AF643" i="63"/>
  <c r="AG643" i="63" s="1"/>
  <c r="AJ643" i="63" s="1"/>
  <c r="AJ672" i="63"/>
  <c r="AF324" i="63"/>
  <c r="AG324" i="63" s="1"/>
  <c r="AF336" i="63"/>
  <c r="AG336" i="63" s="1"/>
  <c r="AF395" i="63"/>
  <c r="AG395" i="63" s="1"/>
  <c r="AF645" i="63"/>
  <c r="AG645" i="63" s="1"/>
  <c r="AJ645" i="63" s="1"/>
  <c r="AF438" i="63"/>
  <c r="AG438" i="63" s="1"/>
  <c r="AJ438" i="63" s="1"/>
  <c r="AF569" i="63"/>
  <c r="AG569" i="63" s="1"/>
  <c r="AJ569" i="63" s="1"/>
  <c r="AF497" i="63"/>
  <c r="AG497" i="63" s="1"/>
  <c r="AF482" i="63"/>
  <c r="AG482" i="63" s="1"/>
  <c r="AF479" i="63"/>
  <c r="AG479" i="63" s="1"/>
  <c r="AF568" i="63"/>
  <c r="AG568" i="63" s="1"/>
  <c r="AJ568" i="63" s="1"/>
  <c r="AF701" i="63"/>
  <c r="AG701" i="63" s="1"/>
  <c r="AJ701" i="63" s="1"/>
  <c r="AF518" i="63"/>
  <c r="AG518" i="63" s="1"/>
  <c r="AF536" i="63"/>
  <c r="AG536" i="63" s="1"/>
  <c r="AF587" i="63"/>
  <c r="AG587" i="63" s="1"/>
  <c r="AJ587" i="63" s="1"/>
  <c r="AF592" i="63"/>
  <c r="AG592" i="63" s="1"/>
  <c r="AJ592" i="63" s="1"/>
  <c r="AF588" i="63"/>
  <c r="AG588" i="63" s="1"/>
  <c r="AJ588" i="63" s="1"/>
  <c r="AF597" i="63"/>
  <c r="AG597" i="63" s="1"/>
  <c r="AJ597" i="63" s="1"/>
  <c r="AF637" i="63"/>
  <c r="AG637" i="63" s="1"/>
  <c r="AJ637" i="63" s="1"/>
  <c r="AF657" i="63"/>
  <c r="AG657" i="63" s="1"/>
  <c r="AJ657" i="63" s="1"/>
  <c r="AF608" i="63"/>
  <c r="AG608" i="63" s="1"/>
  <c r="AJ608" i="63" s="1"/>
  <c r="AF677" i="63"/>
  <c r="AG677" i="63" s="1"/>
  <c r="AJ677" i="63" s="1"/>
  <c r="AF669" i="63"/>
  <c r="AG669" i="63" s="1"/>
  <c r="AJ669" i="63" s="1"/>
  <c r="AF679" i="63"/>
  <c r="AG679" i="63" s="1"/>
  <c r="AJ679" i="63" s="1"/>
  <c r="AF717" i="63"/>
  <c r="AG717" i="63" s="1"/>
  <c r="AJ717" i="63" s="1"/>
  <c r="AF715" i="63"/>
  <c r="AG715" i="63" s="1"/>
  <c r="AJ715" i="63" s="1"/>
  <c r="AF700" i="63"/>
  <c r="AG700" i="63" s="1"/>
  <c r="AJ700" i="63" s="1"/>
  <c r="AF391" i="63"/>
  <c r="AG391" i="63" s="1"/>
  <c r="AF326" i="63"/>
  <c r="AG326" i="63" s="1"/>
  <c r="AF411" i="63"/>
  <c r="AG411" i="63" s="1"/>
  <c r="AF436" i="63"/>
  <c r="AG436" i="63" s="1"/>
  <c r="AJ436" i="63" s="1"/>
  <c r="AF424" i="63"/>
  <c r="AG424" i="63" s="1"/>
  <c r="AJ424" i="63" s="1"/>
  <c r="AF546" i="63"/>
  <c r="AG546" i="63" s="1"/>
  <c r="AJ546" i="63" s="1"/>
  <c r="AF638" i="63"/>
  <c r="AG638" i="63" s="1"/>
  <c r="AJ638" i="63" s="1"/>
  <c r="AF654" i="63"/>
  <c r="AG654" i="63" s="1"/>
  <c r="AJ654" i="63" s="1"/>
  <c r="AF696" i="63"/>
  <c r="AG696" i="63" s="1"/>
  <c r="AJ696" i="63" s="1"/>
  <c r="AF362" i="63"/>
  <c r="AG362" i="63" s="1"/>
  <c r="AJ369" i="63"/>
  <c r="AF341" i="63"/>
  <c r="AG341" i="63" s="1"/>
  <c r="AF492" i="63"/>
  <c r="AG492" i="63" s="1"/>
  <c r="AF528" i="63"/>
  <c r="AG528" i="63" s="1"/>
  <c r="AF548" i="63"/>
  <c r="AG548" i="63" s="1"/>
  <c r="AJ548" i="63" s="1"/>
  <c r="AF544" i="63"/>
  <c r="AG544" i="63" s="1"/>
  <c r="AF574" i="63"/>
  <c r="AG574" i="63" s="1"/>
  <c r="AJ574" i="63" s="1"/>
  <c r="AF604" i="63"/>
  <c r="AG604" i="63" s="1"/>
  <c r="AJ604" i="63" s="1"/>
  <c r="AF683" i="63"/>
  <c r="AG683" i="63" s="1"/>
  <c r="AF370" i="63"/>
  <c r="AG370" i="63" s="1"/>
  <c r="AF356" i="63"/>
  <c r="AG356" i="63" s="1"/>
  <c r="AF383" i="63"/>
  <c r="AG383" i="63" s="1"/>
  <c r="AF397" i="63"/>
  <c r="AG397" i="63" s="1"/>
  <c r="AF449" i="63"/>
  <c r="AG449" i="63" s="1"/>
  <c r="AF566" i="63"/>
  <c r="AG566" i="63" s="1"/>
  <c r="AJ566" i="63" s="1"/>
  <c r="AF358" i="63"/>
  <c r="AG358" i="63" s="1"/>
  <c r="AF471" i="63"/>
  <c r="AG471" i="63" s="1"/>
  <c r="AF483" i="63"/>
  <c r="AG483" i="63" s="1"/>
  <c r="AF515" i="63"/>
  <c r="AG515" i="63" s="1"/>
  <c r="AF531" i="63"/>
  <c r="AG531" i="63" s="1"/>
  <c r="AJ579" i="63"/>
  <c r="AF644" i="63"/>
  <c r="AG644" i="63" s="1"/>
  <c r="AJ644" i="63" s="1"/>
  <c r="AF628" i="63"/>
  <c r="AG628" i="63" s="1"/>
  <c r="AJ628" i="63" s="1"/>
  <c r="AF658" i="63"/>
  <c r="AG658" i="63" s="1"/>
  <c r="AJ658" i="63" s="1"/>
  <c r="AF697" i="63"/>
  <c r="AG697" i="63" s="1"/>
  <c r="AF711" i="63"/>
  <c r="AG711" i="63" s="1"/>
  <c r="AJ711" i="63" s="1"/>
  <c r="AF686" i="63"/>
  <c r="AG686" i="63" s="1"/>
  <c r="AJ686" i="63" s="1"/>
  <c r="AF705" i="63"/>
  <c r="AG705" i="63" s="1"/>
  <c r="AJ705" i="63" s="1"/>
  <c r="AF331" i="63"/>
  <c r="AG331" i="63" s="1"/>
  <c r="AF349" i="63"/>
  <c r="AG349" i="63" s="1"/>
  <c r="AF338" i="63"/>
  <c r="AG338" i="63" s="1"/>
  <c r="AF402" i="63"/>
  <c r="AG402" i="63" s="1"/>
  <c r="AJ402" i="63" s="1"/>
  <c r="AF542" i="63"/>
  <c r="AG542" i="63" s="1"/>
  <c r="AF585" i="63"/>
  <c r="AG585" i="63" s="1"/>
  <c r="AJ585" i="63" s="1"/>
  <c r="AF495" i="63"/>
  <c r="AG495" i="63" s="1"/>
  <c r="AJ495" i="63" s="1"/>
  <c r="AF347" i="63"/>
  <c r="AG347" i="63" s="1"/>
  <c r="AF435" i="63"/>
  <c r="AG435" i="63" s="1"/>
  <c r="AF586" i="63"/>
  <c r="AG586" i="63" s="1"/>
  <c r="AJ586" i="63" s="1"/>
  <c r="AF725" i="63"/>
  <c r="AG725" i="63" s="1"/>
  <c r="AJ725" i="63" s="1"/>
  <c r="AF348" i="63"/>
  <c r="AG348" i="63" s="1"/>
  <c r="AF487" i="63"/>
  <c r="AG487" i="63" s="1"/>
  <c r="AF491" i="63"/>
  <c r="AG491" i="63" s="1"/>
  <c r="AF472" i="63"/>
  <c r="AG472" i="63" s="1"/>
  <c r="AF478" i="63"/>
  <c r="AG478" i="63" s="1"/>
  <c r="AF517" i="63"/>
  <c r="AG517" i="63" s="1"/>
  <c r="AJ517" i="63" s="1"/>
  <c r="AF558" i="63"/>
  <c r="AG558" i="63" s="1"/>
  <c r="AJ558" i="63" s="1"/>
  <c r="AJ584" i="63"/>
  <c r="AF692" i="63"/>
  <c r="AG692" i="63" s="1"/>
  <c r="AF749" i="63"/>
  <c r="AG749" i="63" s="1"/>
  <c r="AJ749" i="63" s="1"/>
  <c r="AF744" i="63"/>
  <c r="AG744" i="63" s="1"/>
  <c r="AJ744" i="63" s="1"/>
  <c r="AF425" i="63"/>
  <c r="AG425" i="63" s="1"/>
  <c r="AF365" i="63"/>
  <c r="AG365" i="63" s="1"/>
  <c r="AF576" i="63"/>
  <c r="AG576" i="63" s="1"/>
  <c r="AJ576" i="63" s="1"/>
  <c r="AF590" i="63"/>
  <c r="AG590" i="63" s="1"/>
  <c r="AJ590" i="63" s="1"/>
  <c r="AF477" i="63"/>
  <c r="AG477" i="63" s="1"/>
  <c r="AF484" i="63"/>
  <c r="AG484" i="63" s="1"/>
  <c r="AF486" i="63"/>
  <c r="AG486" i="63" s="1"/>
  <c r="AF511" i="63"/>
  <c r="AG511" i="63" s="1"/>
  <c r="AJ511" i="63" s="1"/>
  <c r="AF529" i="63"/>
  <c r="AG529" i="63" s="1"/>
  <c r="AJ529" i="63" s="1"/>
  <c r="AF534" i="63"/>
  <c r="AG534" i="63" s="1"/>
  <c r="AF547" i="63"/>
  <c r="AG547" i="63" s="1"/>
  <c r="AJ547" i="63" s="1"/>
  <c r="AF560" i="63"/>
  <c r="AG560" i="63" s="1"/>
  <c r="AJ560" i="63" s="1"/>
  <c r="AF572" i="63"/>
  <c r="AG572" i="63" s="1"/>
  <c r="AJ572" i="63" s="1"/>
  <c r="AF577" i="63"/>
  <c r="AG577" i="63" s="1"/>
  <c r="AJ577" i="63" s="1"/>
  <c r="AF642" i="63"/>
  <c r="AG642" i="63" s="1"/>
  <c r="AJ642" i="63" s="1"/>
  <c r="AF624" i="63"/>
  <c r="AG624" i="63" s="1"/>
  <c r="AJ624" i="63" s="1"/>
  <c r="AF615" i="63"/>
  <c r="AG615" i="63" s="1"/>
  <c r="AJ615" i="63" s="1"/>
  <c r="AF675" i="63"/>
  <c r="AG675" i="63" s="1"/>
  <c r="AJ675" i="63" s="1"/>
  <c r="AF618" i="63"/>
  <c r="AG618" i="63" s="1"/>
  <c r="AJ618" i="63" s="1"/>
  <c r="AF684" i="63"/>
  <c r="AG684" i="63" s="1"/>
  <c r="AJ684" i="63" s="1"/>
  <c r="AF690" i="63"/>
  <c r="AG690" i="63" s="1"/>
  <c r="AJ690" i="63" s="1"/>
  <c r="AF739" i="63"/>
  <c r="AG739" i="63" s="1"/>
  <c r="AJ739" i="63" s="1"/>
  <c r="AI739" i="63"/>
  <c r="AF707" i="63"/>
  <c r="AG707" i="63" s="1"/>
  <c r="AJ707" i="63" s="1"/>
  <c r="AF738" i="63"/>
  <c r="AG738" i="63" s="1"/>
  <c r="AJ738" i="63" s="1"/>
  <c r="AF719" i="63"/>
  <c r="AG719" i="63" s="1"/>
  <c r="AJ719" i="63" s="1"/>
  <c r="AI384" i="63"/>
  <c r="AF384" i="63"/>
  <c r="AG384" i="63" s="1"/>
  <c r="AF334" i="63"/>
  <c r="AG334" i="63" s="1"/>
  <c r="AF408" i="63"/>
  <c r="AG408" i="63" s="1"/>
  <c r="AF337" i="63"/>
  <c r="AG337" i="63" s="1"/>
  <c r="AJ410" i="63"/>
  <c r="AF420" i="63"/>
  <c r="AG420" i="63" s="1"/>
  <c r="AJ420" i="63" s="1"/>
  <c r="AF445" i="63"/>
  <c r="AG445" i="63" s="1"/>
  <c r="AF418" i="63"/>
  <c r="AG418" i="63" s="1"/>
  <c r="AF444" i="63"/>
  <c r="AG444" i="63" s="1"/>
  <c r="AF503" i="63"/>
  <c r="AG503" i="63" s="1"/>
  <c r="AF563" i="63"/>
  <c r="AG563" i="63" s="1"/>
  <c r="AJ563" i="63" s="1"/>
  <c r="AF626" i="63"/>
  <c r="AG626" i="63" s="1"/>
  <c r="AJ626" i="63" s="1"/>
  <c r="AF656" i="63"/>
  <c r="AG656" i="63" s="1"/>
  <c r="AJ656" i="63" s="1"/>
  <c r="AF698" i="63"/>
  <c r="AG698" i="63" s="1"/>
  <c r="AJ698" i="63" s="1"/>
  <c r="AF727" i="63"/>
  <c r="AG727" i="63" s="1"/>
  <c r="AJ727" i="63" s="1"/>
  <c r="AI727" i="63"/>
  <c r="AF664" i="63"/>
  <c r="AG664" i="63" s="1"/>
  <c r="AJ664" i="63" s="1"/>
  <c r="AF704" i="63"/>
  <c r="AG704" i="63" s="1"/>
  <c r="AJ704" i="63" s="1"/>
  <c r="AF708" i="63"/>
  <c r="AG708" i="63" s="1"/>
  <c r="AJ708" i="63" s="1"/>
  <c r="AF733" i="63"/>
  <c r="AG733" i="63" s="1"/>
  <c r="AJ733" i="63" s="1"/>
  <c r="AI351" i="63"/>
  <c r="AF351" i="63"/>
  <c r="AG351" i="63" s="1"/>
  <c r="AF330" i="63"/>
  <c r="AG330" i="63" s="1"/>
  <c r="AF376" i="63"/>
  <c r="AG376" i="63" s="1"/>
  <c r="AJ376" i="63" s="1"/>
  <c r="AF385" i="63"/>
  <c r="AG385" i="63" s="1"/>
  <c r="AF382" i="63"/>
  <c r="AG382" i="63" s="1"/>
  <c r="AF340" i="63"/>
  <c r="AG340" i="63" s="1"/>
  <c r="AF441" i="63"/>
  <c r="AG441" i="63" s="1"/>
  <c r="AF432" i="63"/>
  <c r="AG432" i="63" s="1"/>
  <c r="AF473" i="63"/>
  <c r="AG473" i="63" s="1"/>
  <c r="AF470" i="63"/>
  <c r="AG470" i="63" s="1"/>
  <c r="AF494" i="63"/>
  <c r="AG494" i="63" s="1"/>
  <c r="AJ494" i="63" s="1"/>
  <c r="AF493" i="63"/>
  <c r="AG493" i="63" s="1"/>
  <c r="AJ493" i="63" s="1"/>
  <c r="AF508" i="63"/>
  <c r="AG508" i="63" s="1"/>
  <c r="AF533" i="63"/>
  <c r="AG533" i="63" s="1"/>
  <c r="AF557" i="63"/>
  <c r="AG557" i="63" s="1"/>
  <c r="AJ557" i="63" s="1"/>
  <c r="AF554" i="63"/>
  <c r="AG554" i="63" s="1"/>
  <c r="AJ554" i="63" s="1"/>
  <c r="AF582" i="63"/>
  <c r="AG582" i="63" s="1"/>
  <c r="AJ582" i="63" s="1"/>
  <c r="AF556" i="63"/>
  <c r="AG556" i="63" s="1"/>
  <c r="AJ556" i="63" s="1"/>
  <c r="AF633" i="63"/>
  <c r="AG633" i="63" s="1"/>
  <c r="AJ633" i="63" s="1"/>
  <c r="AF613" i="63"/>
  <c r="AG613" i="63" s="1"/>
  <c r="AJ613" i="63" s="1"/>
  <c r="AF641" i="63"/>
  <c r="AG641" i="63" s="1"/>
  <c r="AJ641" i="63" s="1"/>
  <c r="AF662" i="63"/>
  <c r="AG662" i="63" s="1"/>
  <c r="AJ662" i="63" s="1"/>
  <c r="AF682" i="63"/>
  <c r="AG682" i="63" s="1"/>
  <c r="AJ682" i="63" s="1"/>
  <c r="AF688" i="63"/>
  <c r="AG688" i="63" s="1"/>
  <c r="AJ688" i="63" s="1"/>
  <c r="AI722" i="63"/>
  <c r="AF722" i="63"/>
  <c r="AG722" i="63" s="1"/>
  <c r="AF673" i="63"/>
  <c r="AG673" i="63" s="1"/>
  <c r="AJ673" i="63" s="1"/>
  <c r="AF714" i="63"/>
  <c r="AG714" i="63" s="1"/>
  <c r="AJ714" i="63" s="1"/>
  <c r="AF713" i="63"/>
  <c r="AG713" i="63" s="1"/>
  <c r="AJ713" i="63" s="1"/>
  <c r="AF344" i="63"/>
  <c r="AG344" i="63" s="1"/>
  <c r="AF390" i="63"/>
  <c r="AG390" i="63" s="1"/>
  <c r="AF419" i="63"/>
  <c r="AG419" i="63" s="1"/>
  <c r="AF371" i="63"/>
  <c r="AG371" i="63" s="1"/>
  <c r="AJ371" i="63" s="1"/>
  <c r="AF375" i="63"/>
  <c r="AG375" i="63" s="1"/>
  <c r="AF423" i="63"/>
  <c r="AG423" i="63" s="1"/>
  <c r="AJ423" i="63" s="1"/>
  <c r="AF361" i="63"/>
  <c r="AG361" i="63" s="1"/>
  <c r="AF426" i="63"/>
  <c r="AG426" i="63" s="1"/>
  <c r="AF440" i="63"/>
  <c r="AG440" i="63" s="1"/>
  <c r="AF437" i="63"/>
  <c r="AG437" i="63" s="1"/>
  <c r="AI627" i="63"/>
  <c r="AF627" i="63"/>
  <c r="AG627" i="63" s="1"/>
  <c r="AJ627" i="63" s="1"/>
  <c r="AF607" i="63"/>
  <c r="AG607" i="63" s="1"/>
  <c r="AJ607" i="63" s="1"/>
  <c r="AF735" i="63"/>
  <c r="AG735" i="63" s="1"/>
  <c r="AJ735" i="63" s="1"/>
  <c r="AI735" i="63"/>
  <c r="AF398" i="63"/>
  <c r="AG398" i="63" s="1"/>
  <c r="AF377" i="63"/>
  <c r="AG377" i="63" s="1"/>
  <c r="AF428" i="63"/>
  <c r="AG428" i="63" s="1"/>
  <c r="AJ428" i="63" s="1"/>
  <c r="AF404" i="63"/>
  <c r="AG404" i="63" s="1"/>
  <c r="AF346" i="63"/>
  <c r="AG346" i="63" s="1"/>
  <c r="AF485" i="63"/>
  <c r="AG485" i="63" s="1"/>
  <c r="AJ485" i="63" s="1"/>
  <c r="AF509" i="63"/>
  <c r="AG509" i="63" s="1"/>
  <c r="AF539" i="63"/>
  <c r="AG539" i="63" s="1"/>
  <c r="AF575" i="63"/>
  <c r="AG575" i="63" s="1"/>
  <c r="AJ575" i="63" s="1"/>
  <c r="AF567" i="63"/>
  <c r="AG567" i="63" s="1"/>
  <c r="AJ567" i="63" s="1"/>
  <c r="AF580" i="63"/>
  <c r="AG580" i="63" s="1"/>
  <c r="AJ580" i="63" s="1"/>
  <c r="AF606" i="63"/>
  <c r="AG606" i="63" s="1"/>
  <c r="AJ606" i="63" s="1"/>
  <c r="AF622" i="63"/>
  <c r="AG622" i="63" s="1"/>
  <c r="AJ622" i="63" s="1"/>
  <c r="AF636" i="63"/>
  <c r="AG636" i="63" s="1"/>
  <c r="AJ636" i="63" s="1"/>
  <c r="AF640" i="63"/>
  <c r="AG640" i="63" s="1"/>
  <c r="AJ640" i="63" s="1"/>
  <c r="AF687" i="63"/>
  <c r="AG687" i="63" s="1"/>
  <c r="AJ687" i="63" s="1"/>
  <c r="AF663" i="63"/>
  <c r="AG663" i="63" s="1"/>
  <c r="AJ663" i="63" s="1"/>
  <c r="AF668" i="63"/>
  <c r="AG668" i="63" s="1"/>
  <c r="AJ668" i="63" s="1"/>
  <c r="AF693" i="63"/>
  <c r="AG693" i="63" s="1"/>
  <c r="AJ693" i="63" s="1"/>
  <c r="AF748" i="63"/>
  <c r="AG748" i="63" s="1"/>
  <c r="AF746" i="63"/>
  <c r="AG746" i="63" s="1"/>
  <c r="AJ746" i="63" s="1"/>
  <c r="AF702" i="63"/>
  <c r="AG702" i="63" s="1"/>
  <c r="AJ702" i="63" s="1"/>
  <c r="AF736" i="63"/>
  <c r="AG736" i="63" s="1"/>
  <c r="AJ736" i="63" s="1"/>
  <c r="AF740" i="63"/>
  <c r="AG740" i="63" s="1"/>
  <c r="AJ740" i="63" s="1"/>
  <c r="AF360" i="63"/>
  <c r="AG360" i="63" s="1"/>
  <c r="AF407" i="63"/>
  <c r="AG407" i="63" s="1"/>
  <c r="AF434" i="63"/>
  <c r="AG434" i="63" s="1"/>
  <c r="AJ434" i="63" s="1"/>
  <c r="AF327" i="63"/>
  <c r="AG327" i="63" s="1"/>
  <c r="AF379" i="63"/>
  <c r="AG379" i="63" s="1"/>
  <c r="AF364" i="63"/>
  <c r="AG364" i="63" s="1"/>
  <c r="AF409" i="63"/>
  <c r="AG409" i="63" s="1"/>
  <c r="AF325" i="63"/>
  <c r="AG325" i="63" s="1"/>
  <c r="AF427" i="63"/>
  <c r="AG427" i="63" s="1"/>
  <c r="AJ427" i="63" s="1"/>
  <c r="AF378" i="63"/>
  <c r="AG378" i="63" s="1"/>
  <c r="AF354" i="63"/>
  <c r="AG354" i="63" s="1"/>
  <c r="AF474" i="63"/>
  <c r="AG474" i="63" s="1"/>
  <c r="AF489" i="63"/>
  <c r="AG489" i="63" s="1"/>
  <c r="AF480" i="63"/>
  <c r="AG480" i="63" s="1"/>
  <c r="AF481" i="63"/>
  <c r="AG481" i="63" s="1"/>
  <c r="AF506" i="63"/>
  <c r="AG506" i="63" s="1"/>
  <c r="AJ506" i="63" s="1"/>
  <c r="AF504" i="63"/>
  <c r="AG504" i="63" s="1"/>
  <c r="AJ504" i="63" s="1"/>
  <c r="AF537" i="63"/>
  <c r="AG537" i="63" s="1"/>
  <c r="AF532" i="63"/>
  <c r="AG532" i="63" s="1"/>
  <c r="AF538" i="63"/>
  <c r="AG538" i="63" s="1"/>
  <c r="AF543" i="63"/>
  <c r="AG543" i="63" s="1"/>
  <c r="AJ543" i="63" s="1"/>
  <c r="AF545" i="63"/>
  <c r="AG545" i="63" s="1"/>
  <c r="AF564" i="63"/>
  <c r="AG564" i="63" s="1"/>
  <c r="AJ564" i="63" s="1"/>
  <c r="AF565" i="63"/>
  <c r="AG565" i="63" s="1"/>
  <c r="AJ565" i="63" s="1"/>
  <c r="AF625" i="63"/>
  <c r="AG625" i="63" s="1"/>
  <c r="AJ625" i="63" s="1"/>
  <c r="AF620" i="63"/>
  <c r="AG620" i="63" s="1"/>
  <c r="AJ620" i="63" s="1"/>
  <c r="AF621" i="63"/>
  <c r="AG621" i="63" s="1"/>
  <c r="AJ621" i="63" s="1"/>
  <c r="AJ647" i="63"/>
  <c r="AF609" i="63"/>
  <c r="AG609" i="63" s="1"/>
  <c r="AJ609" i="63" s="1"/>
  <c r="AF639" i="63"/>
  <c r="AG639" i="63" s="1"/>
  <c r="AJ639" i="63" s="1"/>
  <c r="AF605" i="63"/>
  <c r="AG605" i="63" s="1"/>
  <c r="AJ605" i="63" s="1"/>
  <c r="AF648" i="63"/>
  <c r="AG648" i="63" s="1"/>
  <c r="AJ648" i="63" s="1"/>
  <c r="AF612" i="63"/>
  <c r="AG612" i="63" s="1"/>
  <c r="AJ612" i="63" s="1"/>
  <c r="AF680" i="63"/>
  <c r="AG680" i="63" s="1"/>
  <c r="AJ680" i="63" s="1"/>
  <c r="AF706" i="63"/>
  <c r="AG706" i="63" s="1"/>
  <c r="AJ706" i="63" s="1"/>
  <c r="AJ741" i="63"/>
  <c r="AF710" i="63"/>
  <c r="AG710" i="63" s="1"/>
  <c r="AJ710" i="63" s="1"/>
  <c r="AF716" i="63"/>
  <c r="AG716" i="63" s="1"/>
  <c r="AJ716" i="63" s="1"/>
  <c r="AF724" i="63"/>
  <c r="AG724" i="63" s="1"/>
  <c r="AJ724" i="63" s="1"/>
  <c r="AF728" i="63"/>
  <c r="AG728" i="63" s="1"/>
  <c r="AJ728" i="63" s="1"/>
  <c r="AF743" i="63"/>
  <c r="AG743" i="63" s="1"/>
  <c r="AJ743" i="63" s="1"/>
  <c r="AF422" i="63"/>
  <c r="AG422" i="63" s="1"/>
  <c r="AF372" i="63"/>
  <c r="AG372" i="63" s="1"/>
  <c r="AF380" i="63"/>
  <c r="AG380" i="63" s="1"/>
  <c r="AF406" i="63"/>
  <c r="AG406" i="63" s="1"/>
  <c r="AF350" i="63"/>
  <c r="AG350" i="63" s="1"/>
  <c r="AF429" i="63"/>
  <c r="AG429" i="63" s="1"/>
  <c r="AF368" i="63"/>
  <c r="AG368" i="63" s="1"/>
  <c r="AJ368" i="63" s="1"/>
  <c r="AF414" i="63"/>
  <c r="AG414" i="63" s="1"/>
  <c r="AF332" i="63"/>
  <c r="AG332" i="63" s="1"/>
  <c r="AF394" i="63"/>
  <c r="AG394" i="63" s="1"/>
  <c r="AF405" i="63"/>
  <c r="AG405" i="63" s="1"/>
  <c r="AF421" i="63"/>
  <c r="AG421" i="63" s="1"/>
  <c r="AF387" i="63"/>
  <c r="AG387" i="63" s="1"/>
  <c r="AF500" i="63"/>
  <c r="AG500" i="63" s="1"/>
  <c r="AF549" i="63"/>
  <c r="AG549" i="63" s="1"/>
  <c r="AJ549" i="63" s="1"/>
  <c r="AI614" i="63"/>
  <c r="AF614" i="63"/>
  <c r="AG614" i="63" s="1"/>
  <c r="AJ614" i="63" s="1"/>
  <c r="AF581" i="63"/>
  <c r="AG581" i="63" s="1"/>
  <c r="AJ581" i="63" s="1"/>
  <c r="AF709" i="63"/>
  <c r="AG709" i="63" s="1"/>
  <c r="AJ709" i="63" s="1"/>
  <c r="AF678" i="63"/>
  <c r="AG678" i="63" s="1"/>
  <c r="AJ678" i="63" s="1"/>
  <c r="AF731" i="63"/>
  <c r="AG731" i="63" s="1"/>
  <c r="AJ731" i="63" s="1"/>
  <c r="AI731" i="63"/>
  <c r="AF723" i="63"/>
  <c r="AG723" i="63" s="1"/>
  <c r="AJ723" i="63" s="1"/>
  <c r="AF729" i="63"/>
  <c r="AG729" i="63" s="1"/>
  <c r="AJ729" i="63" s="1"/>
  <c r="AF339" i="63"/>
  <c r="AG339" i="63" s="1"/>
  <c r="AF388" i="63"/>
  <c r="AG388" i="63" s="1"/>
  <c r="AJ722" i="63"/>
  <c r="AF737" i="63"/>
  <c r="AG737" i="63" s="1"/>
  <c r="AJ737" i="63" s="1"/>
  <c r="AF430" i="63"/>
  <c r="AG430" i="63" s="1"/>
  <c r="AF403" i="63"/>
  <c r="AG403" i="63" s="1"/>
  <c r="AF431" i="63"/>
  <c r="AG431" i="63" s="1"/>
  <c r="AF415" i="63"/>
  <c r="AG415" i="63" s="1"/>
  <c r="AF448" i="63"/>
  <c r="AG448" i="63" s="1"/>
  <c r="Y468" i="63" l="1"/>
  <c r="Y467" i="63"/>
  <c r="Y466" i="63"/>
  <c r="X466" i="63"/>
  <c r="Y465" i="63"/>
  <c r="Y464" i="63"/>
  <c r="X464" i="63"/>
  <c r="Y463" i="63"/>
  <c r="X463" i="63"/>
  <c r="Y462" i="63"/>
  <c r="X462" i="63"/>
  <c r="Y461" i="63"/>
  <c r="X461" i="63"/>
  <c r="Y460" i="63"/>
  <c r="Y459" i="63"/>
  <c r="Y458" i="63"/>
  <c r="Y457" i="63"/>
  <c r="X457" i="63"/>
  <c r="Y456" i="63"/>
  <c r="Y455" i="63"/>
  <c r="Y454" i="63"/>
  <c r="Y453" i="63"/>
  <c r="Y452" i="63"/>
  <c r="X452" i="63"/>
  <c r="Y451" i="63"/>
  <c r="Y450" i="63"/>
  <c r="Q468" i="63"/>
  <c r="Q467" i="63"/>
  <c r="Q466" i="63"/>
  <c r="Q465" i="63"/>
  <c r="Q464" i="63"/>
  <c r="Q463" i="63"/>
  <c r="Q462" i="63"/>
  <c r="Q461" i="63"/>
  <c r="Q460" i="63"/>
  <c r="Q459" i="63"/>
  <c r="Q458" i="63"/>
  <c r="Q457" i="63"/>
  <c r="Q456" i="63"/>
  <c r="Q455" i="63"/>
  <c r="Q454" i="63"/>
  <c r="Q453" i="63"/>
  <c r="Q452" i="63"/>
  <c r="Q451" i="63"/>
  <c r="Q450" i="63"/>
  <c r="R464" i="63" l="1"/>
  <c r="R452" i="63"/>
  <c r="R457" i="63"/>
  <c r="R466" i="63"/>
  <c r="R461" i="63"/>
  <c r="AA466" i="63"/>
  <c r="R462" i="63"/>
  <c r="AA452" i="63"/>
  <c r="AA464" i="63"/>
  <c r="R463" i="63"/>
  <c r="AA462" i="63"/>
  <c r="AA463" i="63"/>
  <c r="AA461" i="63"/>
  <c r="AA457" i="63"/>
  <c r="L1453" i="52" l="1"/>
  <c r="L748" i="52"/>
  <c r="L1138" i="52"/>
  <c r="L1260" i="52"/>
  <c r="L241" i="52"/>
  <c r="L951" i="52"/>
  <c r="L458" i="52"/>
  <c r="L779" i="52"/>
  <c r="L485" i="52"/>
  <c r="L1015" i="52"/>
  <c r="L1437" i="52"/>
  <c r="L1176" i="52"/>
  <c r="L398" i="52"/>
  <c r="L1140" i="52"/>
  <c r="L50" i="52"/>
  <c r="L48" i="52"/>
  <c r="L437" i="52"/>
  <c r="L372" i="52"/>
  <c r="L1620" i="52"/>
  <c r="L769" i="52"/>
  <c r="L978" i="52"/>
  <c r="L366" i="52"/>
  <c r="L210" i="52"/>
  <c r="L201" i="52"/>
  <c r="L1269" i="52"/>
  <c r="L399" i="52"/>
  <c r="L1557" i="52"/>
  <c r="L483" i="52"/>
  <c r="L747" i="52"/>
  <c r="L53" i="52"/>
  <c r="L851" i="52"/>
  <c r="L368" i="52"/>
  <c r="L63" i="52"/>
  <c r="L1022" i="52"/>
  <c r="AY632" i="76"/>
  <c r="L1163" i="52"/>
  <c r="L12" i="52"/>
  <c r="L436" i="52"/>
  <c r="L807" i="52"/>
  <c r="L786" i="52"/>
  <c r="L1607" i="52"/>
  <c r="L11" i="52"/>
  <c r="L857" i="52"/>
  <c r="L77" i="52"/>
  <c r="L1251" i="52"/>
  <c r="L444" i="52"/>
  <c r="L891" i="52"/>
  <c r="L859" i="52"/>
  <c r="L128" i="52"/>
  <c r="L1585" i="52"/>
  <c r="L752" i="52"/>
  <c r="L321" i="52"/>
  <c r="L831" i="52"/>
  <c r="L1106" i="52"/>
  <c r="L364" i="52"/>
  <c r="L1502" i="52"/>
  <c r="L1583" i="52"/>
  <c r="L412" i="52"/>
  <c r="L1205" i="52"/>
  <c r="L95" i="52"/>
  <c r="L361" i="52"/>
  <c r="L476" i="52"/>
  <c r="L643" i="52"/>
  <c r="L1553" i="52"/>
  <c r="L40" i="52"/>
  <c r="L832" i="52"/>
  <c r="L1005" i="52"/>
  <c r="L1017" i="52"/>
  <c r="L267" i="52"/>
  <c r="L813" i="52"/>
  <c r="L946" i="52"/>
  <c r="L1016" i="52"/>
  <c r="L185" i="52"/>
  <c r="L644" i="52"/>
  <c r="L1546" i="52"/>
  <c r="L109" i="52"/>
  <c r="L47" i="52"/>
  <c r="L79" i="52"/>
  <c r="L989" i="52"/>
  <c r="L161" i="52"/>
  <c r="L588" i="52"/>
  <c r="L23" i="52"/>
  <c r="L925" i="52"/>
  <c r="L865" i="52"/>
  <c r="L1604" i="52"/>
  <c r="L1045" i="52"/>
  <c r="L1425" i="52"/>
  <c r="L1605" i="52"/>
  <c r="L1572" i="52"/>
  <c r="L937" i="52"/>
  <c r="L564" i="52"/>
  <c r="L887" i="52"/>
  <c r="L728" i="52"/>
  <c r="L950" i="52"/>
  <c r="L31" i="52"/>
  <c r="L975" i="52"/>
  <c r="L944" i="52"/>
  <c r="L793" i="52"/>
  <c r="L1236" i="52"/>
  <c r="L1545" i="52"/>
  <c r="L102" i="52"/>
  <c r="L600" i="52"/>
  <c r="L849" i="52"/>
  <c r="L345" i="52"/>
  <c r="L719" i="52"/>
  <c r="L538" i="52"/>
  <c r="L1135" i="52"/>
  <c r="L924" i="52"/>
  <c r="L344" i="52"/>
  <c r="L1186" i="52"/>
  <c r="L905" i="52"/>
  <c r="L753" i="52"/>
  <c r="L886" i="52"/>
  <c r="L1478" i="52"/>
  <c r="L770" i="52"/>
  <c r="L328" i="52"/>
  <c r="L720" i="52"/>
  <c r="L1296" i="52"/>
  <c r="L394" i="52"/>
  <c r="L896" i="52"/>
  <c r="AY30" i="63"/>
  <c r="L41" i="52"/>
  <c r="L1102" i="52"/>
  <c r="L915" i="52"/>
  <c r="L1013" i="52"/>
  <c r="L615" i="52"/>
  <c r="L389" i="52"/>
  <c r="L78" i="52"/>
  <c r="L746" i="52"/>
  <c r="L194" i="52"/>
  <c r="L580" i="52"/>
  <c r="L1324" i="52"/>
  <c r="L602" i="52"/>
  <c r="L240" i="52"/>
  <c r="L1459" i="52"/>
  <c r="L1225" i="52"/>
  <c r="L904" i="52"/>
  <c r="L1618" i="52"/>
  <c r="L973" i="52"/>
  <c r="L987" i="52"/>
  <c r="L1530" i="52"/>
  <c r="L1216" i="52"/>
  <c r="L248" i="52"/>
  <c r="L105" i="52"/>
  <c r="L799" i="52"/>
  <c r="L1554" i="52"/>
  <c r="L500" i="52"/>
  <c r="L1329" i="52"/>
  <c r="L517" i="52"/>
  <c r="L149" i="52"/>
  <c r="L724" i="52"/>
  <c r="L759" i="52"/>
  <c r="L965" i="52"/>
  <c r="L1376" i="52"/>
  <c r="L1222" i="52"/>
  <c r="L1312" i="52"/>
  <c r="L625" i="52"/>
  <c r="L916" i="52"/>
  <c r="L1310" i="52"/>
  <c r="L734" i="52"/>
  <c r="L726" i="52"/>
  <c r="L1071" i="52"/>
  <c r="L713" i="52"/>
  <c r="L61" i="52"/>
  <c r="L69" i="52"/>
  <c r="L1316" i="52"/>
  <c r="L1406" i="52"/>
  <c r="L539" i="52"/>
  <c r="L586" i="52"/>
  <c r="L1487" i="52"/>
  <c r="L414" i="52"/>
  <c r="L824" i="52"/>
  <c r="L451" i="52"/>
  <c r="L1611" i="52"/>
  <c r="L764" i="52"/>
  <c r="L308" i="52"/>
  <c r="L1422" i="52"/>
  <c r="L1499" i="52"/>
  <c r="L360" i="52"/>
  <c r="L249" i="52"/>
  <c r="L1442" i="52"/>
  <c r="L1136" i="52"/>
  <c r="L1395" i="52"/>
  <c r="L239" i="52"/>
  <c r="L422" i="52"/>
  <c r="L72" i="52"/>
  <c r="L313" i="52"/>
  <c r="L1021" i="52"/>
  <c r="L1031" i="52"/>
  <c r="L373" i="52"/>
  <c r="L631" i="52"/>
  <c r="L1181" i="52"/>
  <c r="L1398" i="52"/>
  <c r="AY229" i="63"/>
  <c r="L461" i="52"/>
  <c r="L920" i="52"/>
  <c r="L107" i="52"/>
  <c r="L1185" i="52"/>
  <c r="L1297" i="52"/>
  <c r="L869" i="52"/>
  <c r="L1256" i="52"/>
  <c r="L181" i="52"/>
  <c r="L932" i="52"/>
  <c r="L1419" i="52"/>
  <c r="L1132" i="52"/>
  <c r="L466" i="52"/>
  <c r="L1424" i="52"/>
  <c r="L990" i="52"/>
  <c r="L27" i="52"/>
  <c r="L971" i="52"/>
  <c r="L85" i="52"/>
  <c r="L601" i="52"/>
  <c r="L1279" i="52"/>
  <c r="L790" i="52"/>
  <c r="L571" i="52"/>
  <c r="L168" i="52"/>
  <c r="L341" i="52"/>
  <c r="L758" i="52"/>
  <c r="L1210" i="52"/>
  <c r="L700" i="52"/>
  <c r="L124" i="52"/>
  <c r="L998" i="52"/>
  <c r="L669" i="52"/>
  <c r="L333" i="52"/>
  <c r="L567" i="52"/>
  <c r="L39" i="52"/>
  <c r="L1461" i="52"/>
  <c r="L1457" i="52"/>
  <c r="L86" i="52"/>
  <c r="L455" i="52"/>
  <c r="AY536" i="76"/>
  <c r="L529" i="52"/>
  <c r="L519" i="52"/>
  <c r="L986" i="52"/>
  <c r="L1026" i="52"/>
  <c r="L540" i="52"/>
  <c r="L523" i="52"/>
  <c r="L1000" i="52"/>
  <c r="L408" i="52"/>
  <c r="L65" i="52"/>
  <c r="L141" i="52"/>
  <c r="L491" i="52"/>
  <c r="L1333" i="52"/>
  <c r="L317" i="52"/>
  <c r="L943" i="52"/>
  <c r="L966" i="52"/>
  <c r="L853" i="52"/>
  <c r="L1268" i="52"/>
  <c r="L365" i="52"/>
  <c r="L1292" i="52"/>
  <c r="L716" i="52"/>
  <c r="L119" i="52"/>
  <c r="L739" i="52"/>
  <c r="L871" i="52"/>
  <c r="L452" i="52"/>
  <c r="L1455" i="52"/>
  <c r="L1514" i="52"/>
  <c r="L930" i="52"/>
  <c r="L573" i="52"/>
  <c r="L425" i="52"/>
  <c r="L773" i="52"/>
  <c r="L742" i="52"/>
  <c r="L1512" i="52"/>
  <c r="L1069" i="52"/>
  <c r="L1562" i="52"/>
  <c r="L1504" i="52"/>
  <c r="L1565" i="52"/>
  <c r="L1505" i="52"/>
  <c r="L1319" i="52"/>
  <c r="L1586" i="52"/>
  <c r="L1261" i="52"/>
  <c r="L760" i="52"/>
  <c r="L178" i="52"/>
  <c r="L184" i="52"/>
  <c r="L488" i="52"/>
  <c r="L1196" i="52"/>
  <c r="L384" i="52"/>
  <c r="L1170" i="52"/>
  <c r="L20" i="52"/>
  <c r="L110" i="52"/>
  <c r="L269" i="52"/>
  <c r="L1094" i="52"/>
  <c r="L1331" i="52"/>
  <c r="L1263" i="52"/>
  <c r="L992" i="52"/>
  <c r="L144" i="52"/>
  <c r="L340" i="52"/>
  <c r="L889" i="52"/>
  <c r="L1511" i="52"/>
  <c r="L958" i="52"/>
  <c r="L1561" i="52"/>
  <c r="L58" i="52"/>
  <c r="L532" i="52"/>
  <c r="L1436" i="52"/>
  <c r="L207" i="52"/>
  <c r="L903" i="52"/>
  <c r="L596" i="52"/>
  <c r="L1399" i="52"/>
  <c r="L165" i="52"/>
  <c r="L346" i="52"/>
  <c r="L2" i="52"/>
  <c r="L533" i="52"/>
  <c r="L179" i="52"/>
  <c r="L628" i="52"/>
  <c r="L553" i="52"/>
  <c r="L1192" i="52"/>
  <c r="L96" i="52"/>
  <c r="L145" i="52"/>
  <c r="L1320" i="52"/>
  <c r="L1589" i="52"/>
  <c r="L922" i="52"/>
  <c r="L1477" i="52"/>
  <c r="L1203" i="52"/>
  <c r="L89" i="52"/>
  <c r="L525" i="52"/>
  <c r="L1443" i="52"/>
  <c r="L1564" i="52"/>
  <c r="L163" i="52"/>
  <c r="L164" i="52"/>
  <c r="L577" i="52"/>
  <c r="L18" i="52"/>
  <c r="L841" i="52"/>
  <c r="L1617" i="52"/>
  <c r="L143" i="52"/>
  <c r="L1206" i="52"/>
  <c r="L1374" i="52"/>
  <c r="L718" i="52"/>
  <c r="L524" i="52"/>
  <c r="L1208" i="52"/>
  <c r="L825" i="52"/>
  <c r="L901" i="52"/>
  <c r="L879" i="52"/>
  <c r="L816" i="52"/>
  <c r="L369" i="52"/>
  <c r="L1413" i="52"/>
  <c r="L1198" i="52"/>
  <c r="L318" i="52"/>
  <c r="L1177" i="52"/>
  <c r="L358" i="52"/>
  <c r="L1271" i="52"/>
  <c r="L923" i="52"/>
  <c r="L1529" i="52"/>
  <c r="L1568" i="52"/>
  <c r="L551" i="52"/>
  <c r="L37" i="52"/>
  <c r="L462" i="52"/>
  <c r="L1290" i="52"/>
  <c r="L1430" i="52"/>
  <c r="L1282" i="52"/>
  <c r="L1243" i="52"/>
  <c r="L1182" i="52"/>
  <c r="L876" i="52"/>
  <c r="L256" i="52"/>
  <c r="L1314" i="52"/>
  <c r="L933" i="52"/>
  <c r="L1220" i="52"/>
  <c r="L1262" i="52"/>
  <c r="L94" i="52"/>
  <c r="L479" i="52"/>
  <c r="L331" i="52"/>
  <c r="L473" i="52"/>
  <c r="L1485" i="52"/>
  <c r="L715" i="52"/>
  <c r="L1490" i="52"/>
  <c r="L1592" i="52"/>
  <c r="L281" i="52"/>
  <c r="L1142" i="52"/>
  <c r="L982" i="52"/>
  <c r="L28" i="52"/>
  <c r="L997" i="52"/>
  <c r="L206" i="52"/>
  <c r="L828" i="52"/>
  <c r="L1191" i="52"/>
  <c r="L305" i="52"/>
  <c r="L87" i="52"/>
  <c r="L332" i="52"/>
  <c r="L1237" i="52"/>
  <c r="L1404" i="52"/>
  <c r="L885" i="52"/>
  <c r="L471" i="52"/>
  <c r="L1239" i="52"/>
  <c r="L714" i="52"/>
  <c r="L1486" i="52"/>
  <c r="L1150" i="52"/>
  <c r="L952" i="52"/>
  <c r="L275" i="52"/>
  <c r="L487" i="52"/>
  <c r="AY351" i="76"/>
  <c r="L1519" i="52"/>
  <c r="L870" i="52"/>
  <c r="L380" i="52"/>
  <c r="L260" i="52"/>
  <c r="L1305" i="52"/>
  <c r="L821" i="52"/>
  <c r="L356" i="52"/>
  <c r="L1566" i="52"/>
  <c r="L703" i="52"/>
  <c r="L1172" i="52"/>
  <c r="L888" i="52"/>
  <c r="AY223" i="76"/>
  <c r="L512" i="52"/>
  <c r="L1209" i="52"/>
  <c r="L721" i="52"/>
  <c r="L547" i="52"/>
  <c r="L696" i="52"/>
  <c r="L1470" i="52"/>
  <c r="L140" i="52"/>
  <c r="L1215" i="52"/>
  <c r="L1534" i="52"/>
  <c r="L204" i="52"/>
  <c r="L520" i="52"/>
  <c r="L751" i="52"/>
  <c r="L1450" i="52"/>
  <c r="L977" i="52"/>
  <c r="L632" i="52"/>
  <c r="AY493" i="76"/>
  <c r="L754" i="52"/>
  <c r="L723" i="52"/>
  <c r="L1595" i="52"/>
  <c r="L562" i="52"/>
  <c r="L335" i="52"/>
  <c r="L610" i="52"/>
  <c r="L934" i="52"/>
  <c r="L1194" i="52"/>
  <c r="L211" i="52"/>
  <c r="L154" i="52"/>
  <c r="L1392" i="52"/>
  <c r="L597" i="52"/>
  <c r="L238" i="52"/>
  <c r="L1555" i="52"/>
  <c r="L811" i="52"/>
  <c r="L1258" i="52"/>
  <c r="L1224" i="52"/>
  <c r="L262" i="52"/>
  <c r="L493" i="52"/>
  <c r="L311" i="52"/>
  <c r="L1246" i="52"/>
  <c r="L1528" i="52"/>
  <c r="L150" i="52"/>
  <c r="L1619" i="52"/>
  <c r="L1227" i="52"/>
  <c r="L353" i="52"/>
  <c r="L152" i="52"/>
  <c r="L278" i="52"/>
  <c r="L613" i="52"/>
  <c r="L427" i="52"/>
  <c r="L566" i="52"/>
  <c r="L972" i="52"/>
  <c r="L1238" i="52"/>
  <c r="L475" i="52"/>
  <c r="L1278" i="52"/>
  <c r="L413" i="52"/>
  <c r="L1423" i="52"/>
  <c r="L921" i="52"/>
  <c r="L1540" i="52"/>
  <c r="L866" i="52"/>
  <c r="L1577" i="52"/>
  <c r="L1598" i="52"/>
  <c r="L725" i="52"/>
  <c r="L1133" i="52"/>
  <c r="L642" i="52"/>
  <c r="L895" i="52"/>
  <c r="L645" i="52"/>
  <c r="L784" i="52"/>
  <c r="L428" i="52"/>
  <c r="L160" i="52"/>
  <c r="L1385" i="52"/>
  <c r="L337" i="52"/>
  <c r="L918" i="52"/>
  <c r="L735" i="52"/>
  <c r="L594" i="52"/>
  <c r="L768" i="52"/>
  <c r="L874" i="52"/>
  <c r="L32" i="52"/>
  <c r="L847" i="52"/>
  <c r="L370" i="52"/>
  <c r="L581" i="52"/>
  <c r="L470" i="52"/>
  <c r="L1159" i="52"/>
  <c r="L1416" i="52"/>
  <c r="L44" i="52"/>
  <c r="L122" i="52"/>
  <c r="L1254" i="52"/>
  <c r="AY185" i="76"/>
  <c r="L1412" i="52"/>
  <c r="L371" i="52"/>
  <c r="L251" i="52"/>
  <c r="L805" i="52"/>
  <c r="L132" i="52"/>
  <c r="L1267" i="52"/>
  <c r="L1506" i="52"/>
  <c r="L521" i="52"/>
  <c r="L1332" i="52"/>
  <c r="L1078" i="52"/>
  <c r="L1288" i="52"/>
  <c r="L421" i="52"/>
  <c r="L183" i="52"/>
  <c r="L501" i="52"/>
  <c r="L935" i="52"/>
  <c r="AY233" i="63"/>
  <c r="L1079" i="52"/>
  <c r="L1080" i="52"/>
  <c r="L9" i="52"/>
  <c r="L1081" i="52"/>
  <c r="L732" i="52"/>
  <c r="L34" i="52"/>
  <c r="L117" i="52"/>
  <c r="L1082" i="52"/>
  <c r="L1484" i="52"/>
  <c r="L1231" i="52"/>
  <c r="L213" i="52"/>
  <c r="L1083" i="52"/>
  <c r="L244" i="52"/>
  <c r="L392" i="52"/>
  <c r="L1287" i="52"/>
  <c r="L710" i="52"/>
  <c r="L338" i="52"/>
  <c r="L1286" i="52"/>
  <c r="L1084" i="52"/>
  <c r="L616" i="52"/>
  <c r="L19" i="52"/>
  <c r="L499" i="52"/>
  <c r="L68" i="52"/>
  <c r="L205" i="52"/>
  <c r="L1280" i="52"/>
  <c r="L306" i="52"/>
  <c r="L435" i="52"/>
  <c r="L1591" i="52"/>
  <c r="L1143" i="52"/>
  <c r="L114" i="52"/>
  <c r="L429" i="52"/>
  <c r="L172" i="52"/>
  <c r="L1537" i="52"/>
  <c r="L883" i="52"/>
  <c r="L914" i="52"/>
  <c r="L80" i="52"/>
  <c r="L534" i="52"/>
  <c r="L1552" i="52"/>
  <c r="L1491" i="52"/>
  <c r="L1151" i="52"/>
  <c r="L409" i="52"/>
  <c r="L846" i="52"/>
  <c r="L1458" i="52"/>
  <c r="L362" i="52"/>
  <c r="L81" i="52"/>
  <c r="L1543" i="52"/>
  <c r="L878" i="52"/>
  <c r="L1527" i="52"/>
  <c r="L460" i="52"/>
  <c r="L1023" i="52"/>
  <c r="L396" i="52"/>
  <c r="AY390" i="76"/>
  <c r="L1233" i="52"/>
  <c r="L1273" i="52"/>
  <c r="L1098" i="52"/>
  <c r="L1466" i="52"/>
  <c r="L649" i="52"/>
  <c r="L136" i="52"/>
  <c r="L1597" i="52"/>
  <c r="L367" i="52"/>
  <c r="L1573" i="52"/>
  <c r="L802" i="52"/>
  <c r="AY574" i="76"/>
  <c r="L1452" i="52"/>
  <c r="L477" i="52"/>
  <c r="L1289" i="52"/>
  <c r="L67" i="52"/>
  <c r="L654" i="52"/>
  <c r="L57" i="52"/>
  <c r="L1539" i="52"/>
  <c r="L76" i="52"/>
  <c r="L35" i="52"/>
  <c r="AY326" i="76"/>
  <c r="L603" i="52"/>
  <c r="L1063" i="52"/>
  <c r="L604" i="52"/>
  <c r="L374" i="52"/>
  <c r="L433" i="52"/>
  <c r="L1558" i="52"/>
  <c r="L592" i="52"/>
  <c r="L919" i="52"/>
  <c r="L894" i="52"/>
  <c r="L1460" i="52"/>
  <c r="L469" i="52"/>
  <c r="L123" i="52"/>
  <c r="L522" i="52"/>
  <c r="L111" i="52"/>
  <c r="L970" i="52"/>
  <c r="L761" i="52"/>
  <c r="L514" i="52"/>
  <c r="L738" i="52"/>
  <c r="L1474" i="52"/>
  <c r="L814" i="52"/>
  <c r="L42" i="52"/>
  <c r="L777" i="52"/>
  <c r="L1038" i="52"/>
  <c r="AY275" i="76"/>
  <c r="L1039" i="52"/>
  <c r="L16" i="52"/>
  <c r="L974" i="52"/>
  <c r="L711" i="52"/>
  <c r="L736" i="52"/>
  <c r="L1396" i="52"/>
  <c r="L749" i="52"/>
  <c r="L326" i="52"/>
  <c r="L106" i="52"/>
  <c r="L1433" i="52"/>
  <c r="L568" i="52"/>
  <c r="L363" i="52"/>
  <c r="L750" i="52"/>
  <c r="L848" i="52"/>
  <c r="L863" i="52"/>
  <c r="AY313" i="76"/>
  <c r="L1521" i="52"/>
  <c r="L24" i="52"/>
  <c r="L1570" i="52"/>
  <c r="L635" i="52"/>
  <c r="L1294" i="52"/>
  <c r="L1601" i="52"/>
  <c r="L1495" i="52"/>
  <c r="L1130" i="52"/>
  <c r="AY546" i="76"/>
  <c r="L634" i="52"/>
  <c r="L1579" i="52"/>
  <c r="L1131" i="52"/>
  <c r="L636" i="52"/>
  <c r="L637" i="52"/>
  <c r="L638" i="52"/>
  <c r="L1111" i="52"/>
  <c r="L1337" i="52"/>
  <c r="L685" i="52"/>
  <c r="L1431" i="52"/>
  <c r="L1112" i="52"/>
  <c r="L646" i="52"/>
  <c r="L253" i="52"/>
  <c r="L280" i="52"/>
  <c r="L1328" i="52"/>
  <c r="L611" i="52"/>
  <c r="L655" i="52"/>
  <c r="L656" i="52"/>
  <c r="L657" i="52"/>
  <c r="L1515" i="52"/>
  <c r="L1462" i="52"/>
  <c r="L864" i="52"/>
  <c r="L75" i="52"/>
  <c r="L873" i="52"/>
  <c r="AY69" i="76"/>
  <c r="L480" i="52"/>
  <c r="L948" i="52"/>
  <c r="L800" i="52"/>
  <c r="L868" i="52"/>
  <c r="L1201" i="52"/>
  <c r="L536" i="52"/>
  <c r="L722" i="52"/>
  <c r="L1580" i="52"/>
  <c r="L969" i="52"/>
  <c r="L1420" i="52"/>
  <c r="L1405" i="52"/>
  <c r="L1609" i="52"/>
  <c r="L104" i="52"/>
  <c r="L639" i="52"/>
  <c r="L1065" i="52"/>
  <c r="L867" i="52"/>
  <c r="AY227" i="76"/>
  <c r="L1114" i="52"/>
  <c r="AY207" i="76"/>
  <c r="L1115" i="52"/>
  <c r="L1116" i="52"/>
  <c r="L1117" i="52"/>
  <c r="L1118" i="52"/>
  <c r="L448" i="52"/>
  <c r="L658" i="52"/>
  <c r="L1085" i="52"/>
  <c r="L1615" i="52"/>
  <c r="L1086" i="52"/>
  <c r="L1321" i="52"/>
  <c r="L1087" i="52"/>
  <c r="L1061" i="52"/>
  <c r="L599" i="52"/>
  <c r="AY99" i="76"/>
  <c r="L1228" i="52"/>
  <c r="L1062" i="52"/>
  <c r="L1379" i="52"/>
  <c r="L1088" i="52"/>
  <c r="L822" i="52"/>
  <c r="L833" i="52"/>
  <c r="L439" i="52"/>
  <c r="AY303" i="76"/>
  <c r="L1323" i="52"/>
  <c r="L71" i="52"/>
  <c r="L5" i="52"/>
  <c r="L1169" i="52"/>
  <c r="L1089" i="52"/>
  <c r="L1432" i="52"/>
  <c r="L1090" i="52"/>
  <c r="L862" i="52"/>
  <c r="L731" i="52"/>
  <c r="L1003" i="52"/>
  <c r="L30" i="52"/>
  <c r="AY175" i="76"/>
  <c r="L1042" i="52"/>
  <c r="L1327" i="52"/>
  <c r="L376" i="52"/>
  <c r="L1091" i="52"/>
  <c r="L7" i="52"/>
  <c r="L531" i="52"/>
  <c r="L1028" i="52"/>
  <c r="L383" i="52"/>
  <c r="L1040" i="52"/>
  <c r="L472" i="52"/>
  <c r="L1409" i="52"/>
  <c r="L118" i="52"/>
  <c r="L1043" i="52"/>
  <c r="L1146" i="52"/>
  <c r="AY542" i="76"/>
  <c r="L3" i="52"/>
  <c r="L705" i="52"/>
  <c r="L377" i="52"/>
  <c r="L174" i="52"/>
  <c r="AY4" i="76"/>
  <c r="L1473" i="52"/>
  <c r="L860" i="52"/>
  <c r="L1301" i="52"/>
  <c r="L1387" i="52"/>
  <c r="L121" i="52"/>
  <c r="L1544" i="52"/>
  <c r="L93" i="52"/>
  <c r="L936" i="52"/>
  <c r="L550" i="52"/>
  <c r="L845" i="52"/>
  <c r="L549" i="52"/>
  <c r="L1173" i="52"/>
  <c r="L667" i="52"/>
  <c r="L994" i="52"/>
  <c r="L668" i="52"/>
  <c r="AY356" i="76"/>
  <c r="L839" i="52"/>
  <c r="L1214" i="52"/>
  <c r="AY225" i="76"/>
  <c r="L1001" i="52"/>
  <c r="AY490" i="76"/>
  <c r="L1124" i="52"/>
  <c r="L1125" i="52"/>
  <c r="L1162" i="52"/>
  <c r="L737" i="52"/>
  <c r="L530" i="52"/>
  <c r="L659" i="52"/>
  <c r="L660" i="52"/>
  <c r="L1126" i="52"/>
  <c r="L1127" i="52"/>
  <c r="L404" i="52"/>
  <c r="L1144" i="52"/>
  <c r="L405" i="52"/>
  <c r="AY554" i="76"/>
  <c r="L1128" i="52"/>
  <c r="L1563" i="52"/>
  <c r="L809" i="52"/>
  <c r="L1471" i="52"/>
  <c r="L1099" i="52"/>
  <c r="L446" i="52"/>
  <c r="L515" i="52"/>
  <c r="L528" i="52"/>
  <c r="L572" i="52"/>
  <c r="AY522" i="76"/>
  <c r="L1500" i="52"/>
  <c r="L1451" i="52"/>
  <c r="L648" i="52"/>
  <c r="L1221" i="52"/>
  <c r="AY254" i="76"/>
  <c r="L1393" i="52"/>
  <c r="L837" i="52"/>
  <c r="L558" i="52"/>
  <c r="L242" i="52"/>
  <c r="L1147" i="52"/>
  <c r="L557" i="52"/>
  <c r="L1252" i="52"/>
  <c r="L310" i="52"/>
  <c r="L378" i="52"/>
  <c r="L1197" i="52"/>
  <c r="L1129" i="52"/>
  <c r="AY563" i="76"/>
  <c r="L844" i="52"/>
  <c r="L1496" i="52"/>
  <c r="L686" i="52"/>
  <c r="L898" i="52"/>
  <c r="L257" i="52"/>
  <c r="AY376" i="76"/>
  <c r="L1571" i="52"/>
  <c r="L1109" i="52"/>
  <c r="L1110" i="52"/>
  <c r="L322" i="52"/>
  <c r="L457" i="52"/>
  <c r="L375" i="52"/>
  <c r="L350" i="52"/>
  <c r="L544" i="52"/>
  <c r="L420" i="52"/>
  <c r="L641" i="52"/>
  <c r="L1560" i="52"/>
  <c r="L695" i="52"/>
  <c r="L385" i="52"/>
  <c r="L526" i="52"/>
  <c r="AY725" i="76"/>
  <c r="L819" i="52"/>
  <c r="L912" i="52"/>
  <c r="L650" i="52"/>
  <c r="L794" i="52"/>
  <c r="L1218" i="52"/>
  <c r="L801" i="52"/>
  <c r="L598" i="52"/>
  <c r="L776" i="52"/>
  <c r="L187" i="52"/>
  <c r="L1303" i="52"/>
  <c r="L1008" i="52"/>
  <c r="L1304" i="52"/>
  <c r="L618" i="52"/>
  <c r="L755" i="52"/>
  <c r="L619" i="52"/>
  <c r="L620" i="52"/>
  <c r="L621" i="52"/>
  <c r="L327" i="52"/>
  <c r="L633" i="52"/>
  <c r="L100" i="52"/>
  <c r="L1612" i="52"/>
  <c r="L661" i="52"/>
  <c r="L200" i="52"/>
  <c r="L1119" i="52"/>
  <c r="L1336" i="52"/>
  <c r="L1195" i="52"/>
  <c r="L1120" i="52"/>
  <c r="L1253" i="52"/>
  <c r="L1121" i="52"/>
  <c r="L762" i="52"/>
  <c r="L1122" i="52"/>
  <c r="L1009" i="52"/>
  <c r="L1123" i="52"/>
  <c r="L1101" i="52"/>
  <c r="L1532" i="52"/>
  <c r="L1501" i="52"/>
  <c r="L1313" i="52"/>
  <c r="L355" i="52"/>
  <c r="L931" i="52"/>
  <c r="L1389" i="52"/>
  <c r="L727" i="52"/>
  <c r="L1188" i="52"/>
  <c r="L336" i="52"/>
  <c r="L214" i="52"/>
  <c r="L1441" i="52"/>
  <c r="L1472" i="52"/>
  <c r="L268" i="52"/>
  <c r="L730" i="52"/>
  <c r="L309" i="52"/>
  <c r="L1454" i="52"/>
  <c r="L424" i="52"/>
  <c r="L1610" i="52"/>
  <c r="L1590" i="52"/>
  <c r="L518" i="52"/>
  <c r="AY309" i="76"/>
  <c r="L62" i="52"/>
  <c r="L1184" i="52"/>
  <c r="L186" i="52"/>
  <c r="L623" i="52"/>
  <c r="L1108" i="52"/>
  <c r="L1154" i="52"/>
  <c r="L804" i="52"/>
  <c r="L1141" i="52"/>
  <c r="L962" i="52"/>
  <c r="L1322" i="52"/>
  <c r="L1166" i="52"/>
  <c r="L343" i="52"/>
  <c r="L379" i="52"/>
  <c r="L913" i="52"/>
  <c r="L1520" i="52"/>
  <c r="L1535" i="52"/>
  <c r="L605" i="52"/>
  <c r="L1524" i="52"/>
  <c r="L606" i="52"/>
  <c r="L565" i="52"/>
  <c r="L490" i="52"/>
  <c r="L98" i="52"/>
  <c r="L158" i="52"/>
  <c r="L70" i="52"/>
  <c r="L1211" i="52"/>
  <c r="L712" i="52"/>
  <c r="L156" i="52"/>
  <c r="L1576" i="52"/>
  <c r="L554" i="52"/>
  <c r="L1536" i="52"/>
  <c r="L818" i="52"/>
  <c r="L1014" i="52"/>
  <c r="L698" i="52"/>
  <c r="L607" i="52"/>
  <c r="L830" i="52"/>
  <c r="L829" i="52"/>
  <c r="L266" i="52"/>
  <c r="L576" i="52"/>
  <c r="L349" i="52"/>
  <c r="L1265" i="52"/>
  <c r="L43" i="52"/>
  <c r="L130" i="52"/>
  <c r="L791" i="52"/>
  <c r="L1371" i="52"/>
  <c r="L1266" i="52"/>
  <c r="L743" i="52"/>
  <c r="L609" i="52"/>
  <c r="L954" i="52"/>
  <c r="L902" i="52"/>
  <c r="L1240" i="52"/>
  <c r="L450" i="52"/>
  <c r="AY728" i="76"/>
  <c r="L1482" i="52"/>
  <c r="AY38" i="76"/>
  <c r="L182" i="52"/>
  <c r="L1335" i="52"/>
  <c r="L1401" i="52"/>
  <c r="L651" i="52"/>
  <c r="L1285" i="52"/>
  <c r="L778" i="52"/>
  <c r="L1407" i="52"/>
  <c r="L527" i="52"/>
  <c r="L803" i="52"/>
  <c r="AY405" i="76"/>
  <c r="L1264" i="52"/>
  <c r="L929" i="52"/>
  <c r="L589" i="52"/>
  <c r="L1044" i="52"/>
  <c r="L159" i="52"/>
  <c r="AY437" i="76"/>
  <c r="L1518" i="52"/>
  <c r="AY130" i="76"/>
  <c r="L270" i="52"/>
  <c r="L1489" i="52"/>
  <c r="L339" i="52"/>
  <c r="L116" i="52"/>
  <c r="L10" i="52"/>
  <c r="L442" i="52"/>
  <c r="L1291" i="52"/>
  <c r="L1199" i="52"/>
  <c r="L780" i="52"/>
  <c r="L126" i="52"/>
  <c r="L1384" i="52"/>
  <c r="L166" i="52"/>
  <c r="L103" i="52"/>
  <c r="L6" i="52"/>
  <c r="L717" i="52"/>
  <c r="L985" i="52"/>
  <c r="L1167" i="52"/>
  <c r="L1411" i="52"/>
  <c r="L56" i="52"/>
  <c r="L555" i="52"/>
  <c r="L1426" i="52"/>
  <c r="L259" i="52"/>
  <c r="L1149" i="52"/>
  <c r="L1569" i="52"/>
  <c r="L1068" i="52"/>
  <c r="L701" i="52"/>
  <c r="L400" i="52"/>
  <c r="L1193" i="52"/>
  <c r="L556" i="52"/>
  <c r="L993" i="52"/>
  <c r="L1578" i="52"/>
  <c r="L1235" i="52"/>
  <c r="L1602" i="52"/>
  <c r="AY494" i="76"/>
  <c r="L99" i="52"/>
  <c r="L787" i="52"/>
  <c r="L272" i="52"/>
  <c r="L942" i="52"/>
  <c r="L995" i="52"/>
  <c r="L795" i="52"/>
  <c r="L1400" i="52"/>
  <c r="L357" i="52"/>
  <c r="AY500" i="76"/>
  <c r="L1479" i="52"/>
  <c r="L417" i="52"/>
  <c r="L1334" i="52"/>
  <c r="L1383" i="52"/>
  <c r="L1375" i="52"/>
  <c r="L820" i="52"/>
  <c r="L1006" i="52"/>
  <c r="L1070" i="52"/>
  <c r="L836" i="52"/>
  <c r="L498" i="52"/>
  <c r="L146" i="52"/>
  <c r="L826" i="52"/>
  <c r="L940" i="52"/>
  <c r="L456" i="52"/>
  <c r="L52" i="52"/>
  <c r="L629" i="52"/>
  <c r="L382" i="52"/>
  <c r="L545" i="52"/>
  <c r="L1510" i="52"/>
  <c r="L147" i="52"/>
  <c r="L1153" i="52"/>
  <c r="L1444" i="52"/>
  <c r="L481" i="52"/>
  <c r="L767" i="52"/>
  <c r="L1107" i="52"/>
  <c r="L771" i="52"/>
  <c r="L983" i="52"/>
  <c r="L352" i="52"/>
  <c r="L323" i="52"/>
  <c r="L22" i="52"/>
  <c r="L782" i="52"/>
  <c r="L25" i="52"/>
  <c r="L582" i="52"/>
  <c r="L14" i="52"/>
  <c r="L1373" i="52"/>
  <c r="L709" i="52"/>
  <c r="L276" i="52"/>
  <c r="L1164" i="52"/>
  <c r="L772" i="52"/>
  <c r="L1480" i="52"/>
  <c r="L151" i="52"/>
  <c r="L535" i="52"/>
  <c r="L431" i="52"/>
  <c r="L575" i="52"/>
  <c r="L125" i="52"/>
  <c r="L988" i="52"/>
  <c r="L342" i="52"/>
  <c r="L1272" i="52"/>
  <c r="L1302" i="52"/>
  <c r="L543" i="52"/>
  <c r="L134" i="52"/>
  <c r="L1229" i="52"/>
  <c r="L1325" i="52"/>
  <c r="L890" i="52"/>
  <c r="L1382" i="52"/>
  <c r="L1593" i="52"/>
  <c r="L1556" i="52"/>
  <c r="L1463" i="52"/>
  <c r="L774" i="52"/>
  <c r="L1445" i="52"/>
  <c r="L1137" i="52"/>
  <c r="L129" i="52"/>
  <c r="AY577" i="76"/>
  <c r="L1160" i="52"/>
  <c r="L8" i="52"/>
  <c r="AY300" i="76"/>
  <c r="L464" i="52"/>
  <c r="L443" i="52"/>
  <c r="L697" i="52"/>
  <c r="L334" i="52"/>
  <c r="L624" i="52"/>
  <c r="L1509" i="52"/>
  <c r="L252" i="52"/>
  <c r="L798" i="52"/>
  <c r="L148" i="52"/>
  <c r="L1168" i="52"/>
  <c r="L264" i="52"/>
  <c r="L1232" i="52"/>
  <c r="L980" i="52"/>
  <c r="L953" i="52"/>
  <c r="L243" i="52"/>
  <c r="L1386" i="52"/>
  <c r="L892" i="52"/>
  <c r="L1414" i="52"/>
  <c r="L699" i="52"/>
  <c r="L1161" i="52"/>
  <c r="L1241" i="52"/>
  <c r="L812" i="52"/>
  <c r="L1200" i="52"/>
  <c r="L1202" i="52"/>
  <c r="L1025" i="52"/>
  <c r="L193" i="52"/>
  <c r="L209" i="52"/>
  <c r="L1394" i="52"/>
  <c r="L630" i="52"/>
  <c r="L559" i="52"/>
  <c r="L1041" i="52"/>
  <c r="L1378" i="52"/>
  <c r="L856" i="52"/>
  <c r="L1428" i="52"/>
  <c r="AY60" i="76"/>
  <c r="L783" i="52"/>
  <c r="L1226" i="52"/>
  <c r="L445" i="52"/>
  <c r="L101" i="52"/>
  <c r="L83" i="52"/>
  <c r="L1493" i="52"/>
  <c r="L1029" i="52"/>
  <c r="L1204" i="52"/>
  <c r="L991" i="52"/>
  <c r="L1390" i="52"/>
  <c r="L1104" i="52"/>
  <c r="L1372" i="52"/>
  <c r="L314" i="52"/>
  <c r="L781" i="52"/>
  <c r="AY115" i="63"/>
  <c r="L492" i="52"/>
  <c r="L552" i="52"/>
  <c r="L560" i="52"/>
  <c r="L1318" i="52"/>
  <c r="L1584" i="52"/>
  <c r="L585" i="52"/>
  <c r="L1438" i="52"/>
  <c r="L591" i="52"/>
  <c r="L419" i="52"/>
  <c r="L1007" i="52"/>
  <c r="AY117" i="63"/>
  <c r="L33" i="52"/>
  <c r="L415" i="52"/>
  <c r="L92" i="52"/>
  <c r="L1032" i="52"/>
  <c r="L459" i="52"/>
  <c r="L250" i="52"/>
  <c r="L578" i="52"/>
  <c r="L884" i="52"/>
  <c r="L15" i="52"/>
  <c r="L1498" i="52"/>
  <c r="L1525" i="52"/>
  <c r="L546" i="52"/>
  <c r="L395" i="52"/>
  <c r="L872" i="52"/>
  <c r="L1397" i="52"/>
  <c r="L964" i="52"/>
  <c r="L1046" i="52"/>
  <c r="L1600" i="52"/>
  <c r="L29" i="52"/>
  <c r="L1439" i="52"/>
  <c r="L1417" i="52"/>
  <c r="AY343" i="76"/>
  <c r="L434" i="52"/>
  <c r="L949" i="52"/>
  <c r="L1145" i="52"/>
  <c r="L26" i="52"/>
  <c r="L917" i="52"/>
  <c r="L1517" i="52"/>
  <c r="L21" i="52"/>
  <c r="L1526" i="52"/>
  <c r="L1381" i="52"/>
  <c r="L1002" i="52"/>
  <c r="L541" i="52"/>
  <c r="L1139" i="52"/>
  <c r="L175" i="52"/>
  <c r="L203" i="52"/>
  <c r="L441" i="52"/>
  <c r="L647" i="52"/>
  <c r="L1606" i="52"/>
  <c r="AY21" i="76"/>
  <c r="L486" i="52"/>
  <c r="L702" i="52"/>
  <c r="L432" i="52"/>
  <c r="L1155" i="52"/>
  <c r="L1189" i="52"/>
  <c r="L612" i="52"/>
  <c r="L1248" i="52"/>
  <c r="L1244" i="52"/>
  <c r="L1533" i="52"/>
  <c r="L1567" i="52"/>
  <c r="L60" i="52"/>
  <c r="L347" i="52"/>
  <c r="L54" i="52"/>
  <c r="L1582" i="52"/>
  <c r="L195" i="52"/>
  <c r="L84" i="52"/>
  <c r="L113" i="52"/>
  <c r="L82" i="52"/>
  <c r="AY102" i="76"/>
  <c r="L169" i="52"/>
  <c r="L1277" i="52"/>
  <c r="L1034" i="52"/>
  <c r="L208" i="52"/>
  <c r="L561" i="52"/>
  <c r="L1608" i="52"/>
  <c r="L981" i="52"/>
  <c r="L707" i="52"/>
  <c r="L979" i="52"/>
  <c r="L1469" i="52"/>
  <c r="L955" i="52"/>
  <c r="L1230" i="52"/>
  <c r="L153" i="52"/>
  <c r="L1064" i="52"/>
  <c r="L1092" i="52"/>
  <c r="L135" i="52"/>
  <c r="AY702" i="76"/>
  <c r="L397" i="52"/>
  <c r="L1245" i="52"/>
  <c r="L1093" i="52"/>
  <c r="L796" i="52"/>
  <c r="L1522" i="52"/>
  <c r="L1103" i="52"/>
  <c r="L45" i="52"/>
  <c r="L967" i="52"/>
  <c r="L127" i="52"/>
  <c r="L1467" i="52"/>
  <c r="AY45" i="76"/>
  <c r="L855" i="52"/>
  <c r="L1317" i="52"/>
  <c r="L440" i="52"/>
  <c r="L1542" i="52"/>
  <c r="AY720" i="76"/>
  <c r="L88" i="52"/>
  <c r="L757" i="52"/>
  <c r="L1483" i="52"/>
  <c r="L245" i="52"/>
  <c r="L1156" i="52"/>
  <c r="L1100" i="52"/>
  <c r="L265" i="52"/>
  <c r="L1494" i="52"/>
  <c r="L1330" i="52"/>
  <c r="L1020" i="52"/>
  <c r="AY199" i="76"/>
  <c r="L1249" i="52"/>
  <c r="L785" i="52"/>
  <c r="L403" i="52"/>
  <c r="L139" i="52"/>
  <c r="L1024" i="52"/>
  <c r="L1513" i="52"/>
  <c r="AY200" i="76"/>
  <c r="L1270" i="52"/>
  <c r="L1415" i="52"/>
  <c r="L1388" i="52"/>
  <c r="L963" i="52"/>
  <c r="L542" i="52"/>
  <c r="L142" i="52"/>
  <c r="L1281" i="52"/>
  <c r="L1497" i="52"/>
  <c r="AY15" i="76"/>
  <c r="L324" i="52"/>
  <c r="L882" i="52"/>
  <c r="L1298" i="52"/>
  <c r="L390" i="52"/>
  <c r="L447" i="52"/>
  <c r="L73" i="52"/>
  <c r="L961" i="52"/>
  <c r="L170" i="52"/>
  <c r="L1538" i="52"/>
  <c r="L1594" i="52"/>
  <c r="L196" i="52"/>
  <c r="L393" i="52"/>
  <c r="AY584" i="76"/>
  <c r="L617" i="52"/>
  <c r="L584" i="52"/>
  <c r="L482" i="52"/>
  <c r="L1234" i="52"/>
  <c r="L1010" i="52"/>
  <c r="L1066" i="52"/>
  <c r="L1183" i="52"/>
  <c r="L626" i="52"/>
  <c r="L1547" i="52"/>
  <c r="L36" i="52"/>
  <c r="L1299" i="52"/>
  <c r="L1616" i="52"/>
  <c r="AY41" i="76"/>
  <c r="L254" i="52"/>
  <c r="L614" i="52"/>
  <c r="L516" i="52"/>
  <c r="L1574" i="52"/>
  <c r="L261" i="52"/>
  <c r="L1603" i="52"/>
  <c r="AY34" i="76"/>
  <c r="AY25" i="76"/>
  <c r="L583" i="52"/>
  <c r="L537" i="52"/>
  <c r="L1311" i="52"/>
  <c r="L595" i="52"/>
  <c r="AY357" i="76"/>
  <c r="L640" i="52"/>
  <c r="L1575" i="52"/>
  <c r="AY349" i="76"/>
  <c r="L1306" i="52"/>
  <c r="L569" i="52"/>
  <c r="L112" i="52"/>
  <c r="L13" i="52"/>
  <c r="L1190" i="52"/>
  <c r="L1402" i="52"/>
  <c r="L897" i="52"/>
  <c r="L465" i="52"/>
  <c r="L968" i="52"/>
  <c r="L438" i="52"/>
  <c r="L1171" i="52"/>
  <c r="L1440" i="52"/>
  <c r="L430" i="52"/>
  <c r="L348" i="52"/>
  <c r="L1242" i="52"/>
  <c r="L708" i="52"/>
  <c r="L453" i="52"/>
  <c r="L926" i="52"/>
  <c r="L835" i="52"/>
  <c r="L467" i="52"/>
  <c r="L454" i="52"/>
  <c r="L1326" i="52"/>
  <c r="L1180" i="52"/>
  <c r="L97" i="52"/>
  <c r="L55" i="52"/>
  <c r="L1559" i="52"/>
  <c r="L258" i="52"/>
  <c r="L999" i="52"/>
  <c r="L423" i="52"/>
  <c r="L155" i="52"/>
  <c r="L947" i="52"/>
  <c r="L941" i="52"/>
  <c r="L171" i="52"/>
  <c r="L1541" i="52"/>
  <c r="L316" i="52"/>
  <c r="L1300" i="52"/>
  <c r="L1599" i="52"/>
  <c r="L1309" i="52"/>
  <c r="L426" i="52"/>
  <c r="L766" i="52"/>
  <c r="L381" i="52"/>
  <c r="L1257" i="52"/>
  <c r="L1503" i="52"/>
  <c r="L622" i="52"/>
  <c r="L1293" i="52"/>
  <c r="L1468" i="52"/>
  <c r="L1158" i="52"/>
  <c r="L167" i="52"/>
  <c r="L1551" i="52"/>
  <c r="L416" i="52"/>
  <c r="L834" i="52"/>
  <c r="L823" i="52"/>
  <c r="L815" i="52"/>
  <c r="L608" i="52"/>
  <c r="L388" i="52"/>
  <c r="L330" i="52"/>
  <c r="L1581" i="52"/>
  <c r="L745" i="52"/>
  <c r="L1259" i="52"/>
  <c r="L315" i="52"/>
  <c r="L273" i="52"/>
  <c r="L1105" i="52"/>
  <c r="L391" i="52"/>
  <c r="L810" i="52"/>
  <c r="L90" i="52"/>
  <c r="L706" i="52"/>
  <c r="L1011" i="52"/>
  <c r="L593" i="52"/>
  <c r="L1588" i="52"/>
  <c r="L351" i="52"/>
  <c r="L1464" i="52"/>
  <c r="L325" i="52"/>
  <c r="L38" i="52"/>
  <c r="L976" i="52"/>
  <c r="L945" i="52"/>
  <c r="L1508" i="52"/>
  <c r="L202" i="52"/>
  <c r="L850" i="52"/>
  <c r="L1295" i="52"/>
  <c r="L478" i="52"/>
  <c r="L247" i="52"/>
  <c r="L91" i="52"/>
  <c r="L1391" i="52"/>
  <c r="L418" i="52"/>
  <c r="L1027" i="52"/>
  <c r="L806" i="52"/>
  <c r="L765" i="52"/>
  <c r="L51" i="52"/>
  <c r="L1596" i="52"/>
  <c r="L1175" i="52"/>
  <c r="L957" i="52"/>
  <c r="L463" i="52"/>
  <c r="L1418" i="52"/>
  <c r="L484" i="52"/>
  <c r="L495" i="52"/>
  <c r="L590" i="52"/>
  <c r="L468" i="52"/>
  <c r="L1165" i="52"/>
  <c r="L513" i="52"/>
  <c r="L842" i="52"/>
  <c r="L827" i="52"/>
  <c r="AY394" i="76"/>
  <c r="L157" i="52"/>
  <c r="L1179" i="52"/>
  <c r="L46" i="52"/>
  <c r="L115" i="52"/>
  <c r="L1274" i="52"/>
  <c r="L1531" i="52"/>
  <c r="L1067" i="52"/>
  <c r="L1308" i="52"/>
  <c r="L1187" i="52"/>
  <c r="AY92" i="63"/>
  <c r="L1004" i="52"/>
  <c r="L74" i="52"/>
  <c r="L271" i="52"/>
  <c r="L4" i="52"/>
  <c r="L1370" i="52"/>
  <c r="L704" i="52"/>
  <c r="L852" i="52"/>
  <c r="L1421" i="52"/>
  <c r="L1523" i="52"/>
  <c r="L838" i="52"/>
  <c r="L775" i="52"/>
  <c r="L1283" i="52"/>
  <c r="L1369" i="52"/>
  <c r="L312" i="52"/>
  <c r="L1475" i="52"/>
  <c r="L197" i="52"/>
  <c r="L319" i="52"/>
  <c r="AY421" i="76"/>
  <c r="L984" i="52"/>
  <c r="L401" i="52"/>
  <c r="L131" i="52"/>
  <c r="L1507" i="52"/>
  <c r="L1427" i="52"/>
  <c r="L449" i="52"/>
  <c r="L797" i="52"/>
  <c r="L861" i="52"/>
  <c r="L875" i="52"/>
  <c r="L900" i="52"/>
  <c r="L1587" i="52"/>
  <c r="L1219" i="52"/>
  <c r="L1408" i="52"/>
  <c r="L877" i="52"/>
  <c r="L1481" i="52"/>
  <c r="L1247" i="52"/>
  <c r="L1488" i="52"/>
  <c r="L956" i="52"/>
  <c r="L1492" i="52"/>
  <c r="L563" i="52"/>
  <c r="L1275" i="52"/>
  <c r="L162" i="52"/>
  <c r="AY625" i="76"/>
  <c r="L1276" i="52"/>
  <c r="AY604" i="76"/>
  <c r="L64" i="52"/>
  <c r="AY217" i="63"/>
  <c r="L173" i="52"/>
  <c r="L854" i="52"/>
  <c r="L1217" i="52"/>
  <c r="L858" i="52"/>
  <c r="L359" i="52"/>
  <c r="L1152" i="52"/>
  <c r="L1223" i="52"/>
  <c r="AY448" i="76"/>
  <c r="L893" i="52"/>
  <c r="L733" i="52"/>
  <c r="L1429" i="52"/>
  <c r="L1613" i="52"/>
  <c r="L1033" i="52"/>
  <c r="L1550" i="52"/>
  <c r="L1465" i="52"/>
  <c r="L627" i="52"/>
  <c r="L137" i="52"/>
  <c r="L49" i="52"/>
  <c r="AY449" i="76"/>
  <c r="J2" i="58"/>
  <c r="AY24" i="76" l="1"/>
  <c r="AY42" i="76"/>
  <c r="AY112" i="63"/>
  <c r="AY111" i="63"/>
  <c r="AY73" i="76"/>
  <c r="AY666" i="76"/>
  <c r="AY88" i="76"/>
  <c r="AY331" i="76"/>
  <c r="AY517" i="76"/>
  <c r="AY344" i="76"/>
  <c r="AY122" i="76"/>
  <c r="AY72" i="76"/>
  <c r="AY552" i="76"/>
  <c r="AY3" i="76"/>
  <c r="AY516" i="76"/>
  <c r="AY29" i="76"/>
  <c r="AY115" i="76"/>
  <c r="AY636" i="76"/>
  <c r="AY408" i="76"/>
  <c r="AY63" i="63"/>
  <c r="AY208" i="63"/>
  <c r="AY62" i="76"/>
  <c r="AY416" i="76"/>
  <c r="AY12" i="76"/>
  <c r="AY415" i="76"/>
  <c r="AY278" i="76"/>
  <c r="AY214" i="76"/>
  <c r="AY26" i="76"/>
  <c r="AY205" i="76"/>
  <c r="AY257" i="76"/>
  <c r="AY30" i="76"/>
  <c r="AY206" i="76"/>
  <c r="AY211" i="76"/>
  <c r="AY537" i="76"/>
  <c r="AY110" i="63"/>
  <c r="AY252" i="63"/>
  <c r="AY36" i="76"/>
  <c r="AY37" i="76"/>
  <c r="AY597" i="76"/>
  <c r="AY167" i="76"/>
  <c r="AY147" i="63"/>
  <c r="AY229" i="76"/>
  <c r="AY395" i="76"/>
  <c r="AY283" i="76"/>
  <c r="AY281" i="76"/>
  <c r="AY403" i="76"/>
  <c r="AY118" i="63"/>
  <c r="AY220" i="63"/>
  <c r="AY601" i="76"/>
  <c r="AY299" i="76"/>
  <c r="AY109" i="63"/>
  <c r="AY585" i="76"/>
  <c r="AY66" i="76"/>
  <c r="AY582" i="76"/>
  <c r="AY170" i="76"/>
  <c r="AY27" i="76"/>
  <c r="AY81" i="76"/>
  <c r="AY460" i="76"/>
  <c r="AY473" i="76"/>
  <c r="AY513" i="76"/>
  <c r="AY154" i="76"/>
  <c r="AY119" i="76"/>
  <c r="AY245" i="76"/>
  <c r="AY435" i="76"/>
  <c r="AY396" i="76"/>
  <c r="AY510" i="76"/>
  <c r="AY90" i="76"/>
  <c r="AY361" i="76"/>
  <c r="AY219" i="76"/>
  <c r="AY519" i="76"/>
  <c r="AY234" i="76"/>
  <c r="AY157" i="76"/>
  <c r="AY235" i="76"/>
  <c r="AY514" i="76"/>
  <c r="AY67" i="76"/>
  <c r="AY498" i="76"/>
  <c r="AY131" i="76"/>
  <c r="AY423" i="76"/>
  <c r="AY139" i="76"/>
  <c r="AY576" i="76"/>
  <c r="AY153" i="76"/>
  <c r="AY478" i="76"/>
  <c r="AY477" i="76"/>
  <c r="AY512" i="76"/>
  <c r="AY16" i="76"/>
  <c r="AY520" i="76"/>
  <c r="AY82" i="76"/>
  <c r="AY210" i="76"/>
  <c r="AY496" i="76"/>
  <c r="AY324" i="76"/>
  <c r="AY64" i="63"/>
  <c r="AY521" i="76"/>
  <c r="AY93" i="76"/>
  <c r="AY126" i="76"/>
  <c r="AY22" i="76"/>
  <c r="AY217" i="76"/>
  <c r="AY136" i="63"/>
  <c r="AY148" i="76"/>
  <c r="AY362" i="76"/>
  <c r="AY152" i="76"/>
  <c r="AY149" i="76"/>
  <c r="AY216" i="76"/>
  <c r="AY208" i="76"/>
  <c r="AY44" i="76"/>
  <c r="AY410" i="76"/>
  <c r="AY436" i="76"/>
  <c r="AY54" i="76"/>
  <c r="AY327" i="76"/>
  <c r="AY80" i="76"/>
  <c r="AY247" i="76"/>
  <c r="AY136" i="76"/>
  <c r="AY549" i="63"/>
  <c r="AY187" i="76"/>
  <c r="AY10" i="76"/>
  <c r="AY589" i="76"/>
  <c r="AY314" i="76"/>
  <c r="AY159" i="76"/>
  <c r="AY98" i="76"/>
  <c r="AY400" i="76"/>
  <c r="AY594" i="76"/>
  <c r="AY9" i="76"/>
  <c r="AY201" i="76"/>
  <c r="AY593" i="76"/>
  <c r="AY150" i="76"/>
  <c r="AY243" i="76"/>
  <c r="AY363" i="76"/>
  <c r="AY96" i="76"/>
  <c r="AY118" i="76"/>
  <c r="AY137" i="76"/>
  <c r="AY578" i="76"/>
  <c r="AY419" i="76"/>
  <c r="AY204" i="76"/>
  <c r="AY238" i="76"/>
  <c r="AY315" i="76"/>
  <c r="AY108" i="76"/>
  <c r="AY51" i="76"/>
  <c r="AY129" i="76"/>
  <c r="AY40" i="76"/>
  <c r="AY39" i="76"/>
  <c r="AY240" i="76"/>
  <c r="AY427" i="76"/>
  <c r="AY97" i="76"/>
  <c r="AY711" i="63"/>
  <c r="AY317" i="76"/>
  <c r="AY59" i="76"/>
  <c r="AY128" i="76"/>
  <c r="AY56" i="76"/>
  <c r="AY75" i="76"/>
  <c r="AY202" i="76"/>
  <c r="AY125" i="76"/>
  <c r="AY332" i="76"/>
  <c r="AY378" i="76"/>
  <c r="AY352" i="76"/>
  <c r="AY180" i="76"/>
  <c r="AY151" i="76"/>
  <c r="AY224" i="76"/>
  <c r="AY237" i="76"/>
  <c r="AY744" i="63"/>
  <c r="AY172" i="76"/>
  <c r="AY11" i="76"/>
  <c r="AY546" i="63"/>
  <c r="AY355" i="76"/>
  <c r="AY111" i="76"/>
  <c r="AY432" i="76"/>
  <c r="AY65" i="76"/>
  <c r="AY28" i="76"/>
  <c r="AY215" i="76"/>
  <c r="AY163" i="76"/>
  <c r="AY462" i="76"/>
  <c r="AY480" i="76"/>
  <c r="AY454" i="76"/>
  <c r="AY165" i="76"/>
  <c r="AY447" i="76"/>
  <c r="AY544" i="76"/>
  <c r="AY541" i="76"/>
  <c r="AY655" i="76"/>
  <c r="AY85" i="76"/>
  <c r="AY530" i="76"/>
  <c r="AY634" i="76"/>
  <c r="AY459" i="76"/>
  <c r="AY264" i="76"/>
  <c r="AY83" i="76"/>
  <c r="AY540" i="76"/>
  <c r="AY101" i="76"/>
  <c r="AY445" i="76"/>
  <c r="AY267" i="76"/>
  <c r="AY557" i="63"/>
  <c r="AY250" i="63"/>
  <c r="AY497" i="76"/>
  <c r="AY246" i="76"/>
  <c r="AY74" i="76"/>
  <c r="AY274" i="76"/>
  <c r="AY20" i="76"/>
  <c r="AY556" i="76"/>
  <c r="AY548" i="76"/>
  <c r="AY488" i="76"/>
  <c r="AY485" i="76"/>
  <c r="AY458" i="76"/>
  <c r="AY443" i="76"/>
  <c r="AY481" i="76"/>
  <c r="AY169" i="76"/>
  <c r="AY531" i="76"/>
  <c r="AY559" i="76"/>
  <c r="AY95" i="76"/>
  <c r="AY524" i="76"/>
  <c r="AY62" i="63"/>
  <c r="AY249" i="63"/>
  <c r="AY465" i="76"/>
  <c r="AY455" i="76"/>
  <c r="AY84" i="76"/>
  <c r="AY523" i="76"/>
  <c r="AY7" i="63"/>
  <c r="AY79" i="76"/>
  <c r="AY239" i="76"/>
  <c r="AY284" i="76"/>
  <c r="AY294" i="76"/>
  <c r="AY463" i="76"/>
  <c r="AY78" i="76"/>
  <c r="AY249" i="76"/>
  <c r="AY86" i="76"/>
  <c r="AY515" i="76"/>
  <c r="AY453" i="76"/>
  <c r="AY487" i="76"/>
  <c r="AY164" i="76"/>
  <c r="AY511" i="76"/>
  <c r="AY461" i="76"/>
  <c r="AY539" i="76"/>
  <c r="AY561" i="76"/>
  <c r="AY440" i="76"/>
  <c r="AY673" i="63"/>
  <c r="AY527" i="76"/>
  <c r="AY567" i="76"/>
  <c r="AY319" i="63"/>
  <c r="AY95" i="63"/>
  <c r="AY682" i="76"/>
  <c r="AY535" i="76"/>
  <c r="AY569" i="76"/>
  <c r="AY495" i="76"/>
  <c r="AY505" i="76"/>
  <c r="AY529" i="76"/>
  <c r="AY291" i="76"/>
  <c r="AY209" i="76"/>
  <c r="AY245" i="63"/>
  <c r="AY484" i="76"/>
  <c r="AY486" i="76"/>
  <c r="AY475" i="76"/>
  <c r="AY489" i="76"/>
  <c r="AY276" i="76"/>
  <c r="AY558" i="76"/>
  <c r="AY266" i="76"/>
  <c r="AY425" i="76"/>
  <c r="AY94" i="76"/>
  <c r="AY499" i="76"/>
  <c r="AY13" i="76"/>
  <c r="AY294" i="63"/>
  <c r="AY295" i="76"/>
  <c r="AY123" i="76"/>
  <c r="AY418" i="76"/>
  <c r="AY171" i="63"/>
  <c r="AY292" i="76"/>
  <c r="AY17" i="76"/>
  <c r="AY18" i="76"/>
  <c r="AY71" i="76"/>
  <c r="AY32" i="76"/>
  <c r="AY63" i="76"/>
  <c r="AY504" i="76"/>
  <c r="AY279" i="76"/>
  <c r="AY446" i="76"/>
  <c r="AY442" i="76"/>
  <c r="AY441" i="76"/>
  <c r="AY547" i="76"/>
  <c r="AY268" i="76"/>
  <c r="AY509" i="76"/>
  <c r="AY491" i="76"/>
  <c r="AY301" i="76"/>
  <c r="AY565" i="76"/>
  <c r="AY650" i="76"/>
  <c r="AY712" i="76"/>
  <c r="AY483" i="76"/>
  <c r="AY570" i="76"/>
  <c r="AY262" i="76"/>
  <c r="AY528" i="76"/>
  <c r="AY568" i="76"/>
  <c r="AY508" i="76"/>
  <c r="AY503" i="76"/>
  <c r="AY253" i="76"/>
  <c r="AY282" i="76"/>
  <c r="AY557" i="76"/>
  <c r="AY470" i="76"/>
  <c r="AY269" i="76"/>
  <c r="AY572" i="76"/>
  <c r="AY456" i="76"/>
  <c r="AY471" i="76"/>
  <c r="AY290" i="76"/>
  <c r="AY474" i="76"/>
  <c r="AY501" i="76"/>
  <c r="AY564" i="76"/>
  <c r="AY507" i="76"/>
  <c r="AY506" i="76"/>
  <c r="AY289" i="76"/>
  <c r="AY287" i="76"/>
  <c r="AY296" i="76"/>
  <c r="AY265" i="76"/>
  <c r="AY672" i="76"/>
  <c r="AY469" i="76"/>
  <c r="AY256" i="76"/>
  <c r="AY286" i="76"/>
  <c r="AY271" i="76"/>
  <c r="AY525" i="76"/>
  <c r="AY647" i="76"/>
  <c r="AY270" i="76"/>
  <c r="AY558" i="63"/>
  <c r="AY258" i="76"/>
  <c r="AY554" i="63"/>
  <c r="AY533" i="76"/>
  <c r="AY641" i="76"/>
  <c r="AY638" i="76"/>
  <c r="AY716" i="76"/>
  <c r="AY255" i="76"/>
  <c r="AY464" i="76"/>
  <c r="AY26" i="63"/>
  <c r="AY587" i="76"/>
  <c r="AY389" i="76"/>
  <c r="AY341" i="76"/>
  <c r="AY50" i="76"/>
  <c r="AY364" i="76"/>
  <c r="AY76" i="76"/>
  <c r="AY177" i="76"/>
  <c r="AY49" i="76"/>
  <c r="AY169" i="63"/>
  <c r="AY131" i="63"/>
  <c r="AY203" i="76"/>
  <c r="AY374" i="76"/>
  <c r="AY100" i="76"/>
  <c r="AY342" i="76"/>
  <c r="AY430" i="76"/>
  <c r="AY7" i="76"/>
  <c r="AY144" i="76"/>
  <c r="AY350" i="76"/>
  <c r="AY232" i="76"/>
  <c r="AY140" i="76"/>
  <c r="AY91" i="76"/>
  <c r="AY337" i="76"/>
  <c r="AY392" i="76"/>
  <c r="AY401" i="76"/>
  <c r="AY112" i="76"/>
  <c r="AY89" i="76"/>
  <c r="AY398" i="76"/>
  <c r="AY77" i="76"/>
  <c r="AY426" i="76"/>
  <c r="AY358" i="76"/>
  <c r="AY457" i="76"/>
  <c r="AY14" i="76"/>
  <c r="AY373" i="76"/>
  <c r="AY526" i="76"/>
  <c r="AY397" i="76"/>
  <c r="AY404" i="76"/>
  <c r="AY156" i="76"/>
  <c r="AY311" i="76"/>
  <c r="AY321" i="76"/>
  <c r="AY195" i="76"/>
  <c r="AY325" i="76"/>
  <c r="AY242" i="76"/>
  <c r="AY244" i="76"/>
  <c r="AY53" i="76"/>
  <c r="AY334" i="76"/>
  <c r="AY466" i="76"/>
  <c r="AY146" i="76"/>
  <c r="AY220" i="76"/>
  <c r="AY183" i="76"/>
  <c r="AY713" i="76"/>
  <c r="AY87" i="76"/>
  <c r="AY116" i="76"/>
  <c r="AY370" i="76"/>
  <c r="AY482" i="76"/>
  <c r="AY591" i="76"/>
  <c r="AY711" i="76"/>
  <c r="AY23" i="76"/>
  <c r="AY58" i="76"/>
  <c r="AY166" i="76"/>
  <c r="AY132" i="76"/>
  <c r="AY190" i="76"/>
  <c r="AY228" i="76"/>
  <c r="AY338" i="76"/>
  <c r="AY134" i="76"/>
  <c r="AY422" i="76"/>
  <c r="AY479" i="76"/>
  <c r="AY194" i="76"/>
  <c r="AY433" i="76"/>
  <c r="AY186" i="76"/>
  <c r="AY571" i="76"/>
  <c r="AY330" i="76"/>
  <c r="AY285" i="76"/>
  <c r="AY417" i="76"/>
  <c r="AY236" i="76"/>
  <c r="AY368" i="76"/>
  <c r="AY252" i="76"/>
  <c r="AY371" i="76"/>
  <c r="AY476" i="76"/>
  <c r="AY318" i="76"/>
  <c r="AY178" i="76"/>
  <c r="AY168" i="76"/>
  <c r="AY213" i="76"/>
  <c r="AY189" i="76"/>
  <c r="AY428" i="76"/>
  <c r="AY439" i="76"/>
  <c r="AY141" i="76"/>
  <c r="AY179" i="76"/>
  <c r="AY402" i="76"/>
  <c r="AY360" i="76"/>
  <c r="AY70" i="76"/>
  <c r="AY124" i="76"/>
  <c r="AY222" i="76"/>
  <c r="AY339" i="76"/>
  <c r="AY590" i="76"/>
  <c r="AY107" i="76"/>
  <c r="AY450" i="76"/>
  <c r="AY393" i="76"/>
  <c r="AY68" i="76"/>
  <c r="AY573" i="76"/>
  <c r="AY258" i="63"/>
  <c r="AY277" i="76"/>
  <c r="AY46" i="76"/>
  <c r="AY409" i="76"/>
  <c r="AY377" i="76"/>
  <c r="AY545" i="76"/>
  <c r="AY226" i="76"/>
  <c r="AY399" i="76"/>
  <c r="AY212" i="76"/>
  <c r="AY306" i="76"/>
  <c r="AY142" i="76"/>
  <c r="AY420" i="76"/>
  <c r="AY347" i="76"/>
  <c r="AY241" i="76"/>
  <c r="AY414" i="76"/>
  <c r="AY181" i="76"/>
  <c r="AY581" i="76"/>
  <c r="AY182" i="76"/>
  <c r="AY714" i="76"/>
  <c r="AY121" i="76"/>
  <c r="AY120" i="76"/>
  <c r="AY171" i="76"/>
  <c r="AY365" i="76"/>
  <c r="AY348" i="76"/>
  <c r="AY251" i="76"/>
  <c r="AY431" i="76"/>
  <c r="AY367" i="76"/>
  <c r="AY329" i="76"/>
  <c r="AY366" i="76"/>
  <c r="AY468" i="76"/>
  <c r="AY452" i="76"/>
  <c r="AY372" i="76"/>
  <c r="AY532" i="76"/>
  <c r="AY411" i="76"/>
  <c r="AY553" i="76"/>
  <c r="AY105" i="76"/>
  <c r="AY391" i="76"/>
  <c r="AY110" i="76"/>
  <c r="AY387" i="76"/>
  <c r="AY113" i="76"/>
  <c r="AY198" i="76"/>
  <c r="AY230" i="76"/>
  <c r="AY424" i="76"/>
  <c r="AY104" i="76"/>
  <c r="AY109" i="76"/>
  <c r="AY155" i="76"/>
  <c r="AY147" i="76"/>
  <c r="AY345" i="76"/>
  <c r="AY196" i="76"/>
  <c r="AY575" i="76"/>
  <c r="AY61" i="76"/>
  <c r="AY328" i="76"/>
  <c r="AY305" i="76"/>
  <c r="AY64" i="76"/>
  <c r="AY52" i="76"/>
  <c r="AY579" i="76"/>
  <c r="AY160" i="76"/>
  <c r="AY375" i="76"/>
  <c r="AY280" i="76"/>
  <c r="AY333" i="76"/>
  <c r="AY308" i="76"/>
  <c r="AY173" i="76"/>
  <c r="AY369" i="76"/>
  <c r="AY502" i="76"/>
  <c r="AY231" i="76"/>
  <c r="AY162" i="76"/>
  <c r="AY145" i="76"/>
  <c r="AY293" i="76"/>
  <c r="AY133" i="76"/>
  <c r="AY221" i="76"/>
  <c r="AY6" i="76"/>
  <c r="AY340" i="76"/>
  <c r="AY114" i="76"/>
  <c r="AY193" i="76"/>
  <c r="AY106" i="76"/>
  <c r="AY310" i="76"/>
  <c r="AY33" i="76"/>
  <c r="AY354" i="76"/>
  <c r="AY434" i="76"/>
  <c r="AY320" i="76"/>
  <c r="AY388" i="76"/>
  <c r="AY406" i="76"/>
  <c r="AY413" i="76"/>
  <c r="AY346" i="76"/>
  <c r="AY143" i="76"/>
  <c r="AY184" i="76"/>
  <c r="AY233" i="76"/>
  <c r="AY429" i="76"/>
  <c r="AY359" i="76"/>
  <c r="AY174" i="76"/>
  <c r="AY412" i="76"/>
  <c r="AY304" i="76"/>
  <c r="AY335" i="76"/>
  <c r="AY467" i="76"/>
  <c r="AY57" i="76"/>
  <c r="AY55" i="76"/>
  <c r="AY319" i="76"/>
  <c r="AY103" i="76"/>
  <c r="AY8" i="76"/>
  <c r="AY277" i="63"/>
  <c r="AY323" i="76"/>
  <c r="AY269" i="63"/>
  <c r="AY298" i="76"/>
  <c r="AY113" i="63"/>
  <c r="AY562" i="76"/>
  <c r="AY77" i="63"/>
  <c r="AY135" i="63"/>
  <c r="AY316" i="76"/>
  <c r="AY240" i="63"/>
  <c r="AY191" i="76"/>
  <c r="AY700" i="63"/>
  <c r="AY239" i="63"/>
  <c r="AY550" i="76"/>
  <c r="AY312" i="63"/>
  <c r="AY203" i="63"/>
  <c r="AY259" i="76"/>
  <c r="AY23" i="63"/>
  <c r="AY560" i="76"/>
  <c r="AY76" i="63"/>
  <c r="AY135" i="76"/>
  <c r="AY185" i="63"/>
  <c r="AY566" i="76"/>
  <c r="AY52" i="63"/>
  <c r="AY130" i="63"/>
  <c r="AY307" i="76"/>
  <c r="AY226" i="63"/>
  <c r="AY555" i="76"/>
  <c r="AY212" i="63"/>
  <c r="AY261" i="76"/>
  <c r="AY268" i="63"/>
  <c r="AY297" i="76"/>
  <c r="AY49" i="63"/>
  <c r="AY353" i="76"/>
  <c r="AY75" i="63"/>
  <c r="AY241" i="63"/>
  <c r="AY551" i="76"/>
  <c r="AY157" i="63"/>
  <c r="AY322" i="76"/>
  <c r="AY3" i="63"/>
  <c r="AY211" i="63"/>
  <c r="AY302" i="76"/>
  <c r="AY288" i="76"/>
  <c r="AY227" i="63"/>
  <c r="AY260" i="76"/>
  <c r="AY34" i="63"/>
  <c r="AY92" i="76"/>
  <c r="AY67" i="63"/>
  <c r="AY197" i="63"/>
  <c r="AY127" i="63"/>
  <c r="AY129" i="63"/>
  <c r="AY128" i="63"/>
  <c r="AY289" i="63"/>
  <c r="AY190" i="63"/>
  <c r="AY248" i="63"/>
  <c r="AY120" i="63"/>
  <c r="AY150" i="63"/>
  <c r="AY122" i="63"/>
  <c r="AY71" i="63"/>
  <c r="AY148" i="63"/>
  <c r="AY292" i="63"/>
  <c r="AY133" i="63"/>
  <c r="AY158" i="63"/>
  <c r="AY141" i="63"/>
  <c r="AY191" i="63"/>
  <c r="AY142" i="63"/>
  <c r="AY121" i="63"/>
  <c r="AY35" i="63"/>
  <c r="AY302" i="63"/>
  <c r="AY321" i="63"/>
  <c r="AY234" i="63"/>
  <c r="AY13" i="63"/>
  <c r="AY53" i="63"/>
  <c r="AY293" i="63"/>
  <c r="AY104" i="63"/>
  <c r="AY313" i="63"/>
  <c r="AY320" i="63"/>
  <c r="AY88" i="63"/>
  <c r="AY287" i="63"/>
  <c r="AY222" i="63"/>
  <c r="AY184" i="63"/>
  <c r="AY235" i="63"/>
  <c r="AY315" i="63"/>
  <c r="AY91" i="63"/>
  <c r="AY140" i="63"/>
  <c r="AY58" i="63"/>
  <c r="AY137" i="63"/>
  <c r="AY107" i="63"/>
  <c r="AY260" i="63"/>
  <c r="AY94" i="63"/>
  <c r="AY149" i="63"/>
  <c r="AY139" i="63"/>
  <c r="AY138" i="63"/>
  <c r="AY14" i="63"/>
  <c r="AY311" i="63"/>
  <c r="AY243" i="63"/>
  <c r="AY29" i="63"/>
  <c r="AY301" i="63"/>
  <c r="AY214" i="63"/>
  <c r="AY219" i="63"/>
  <c r="AY237" i="63"/>
  <c r="AY19" i="63"/>
  <c r="AY156" i="63"/>
  <c r="AY116" i="63"/>
  <c r="AY60" i="63"/>
  <c r="AY126" i="63"/>
  <c r="AY265" i="63"/>
  <c r="AY251" i="63"/>
  <c r="AY231" i="63"/>
  <c r="AY285" i="63"/>
  <c r="AY66" i="63"/>
  <c r="AY242" i="63"/>
  <c r="AY93" i="63"/>
  <c r="AY276" i="63"/>
  <c r="AY4" i="63"/>
  <c r="AY275" i="63"/>
  <c r="AY254" i="63"/>
  <c r="AY262" i="63"/>
  <c r="AY253" i="63"/>
  <c r="AY183" i="63"/>
  <c r="AY114" i="63"/>
  <c r="AY24" i="63"/>
  <c r="AY244" i="63"/>
  <c r="AY81" i="63"/>
  <c r="AY232" i="63"/>
  <c r="AY266" i="63"/>
  <c r="AY230" i="63"/>
  <c r="AY246" i="63"/>
  <c r="AY257" i="63"/>
  <c r="AY263" i="63"/>
  <c r="AY271" i="63"/>
  <c r="AY296" i="63"/>
  <c r="AY201" i="63"/>
  <c r="AY255" i="63"/>
  <c r="AY256" i="63"/>
  <c r="AY304" i="63"/>
  <c r="AY132" i="63"/>
  <c r="AY309" i="63"/>
  <c r="AY308" i="63"/>
  <c r="AY189" i="63"/>
  <c r="AY21" i="63"/>
  <c r="AY82" i="63"/>
  <c r="AY102" i="63"/>
  <c r="AY72" i="63"/>
  <c r="AY236" i="63"/>
  <c r="AY270" i="63"/>
  <c r="AY261" i="63"/>
  <c r="AY50" i="63"/>
  <c r="AY152" i="63"/>
  <c r="AY307" i="63"/>
  <c r="AY267" i="63"/>
  <c r="AY187" i="63"/>
  <c r="AY11" i="63"/>
  <c r="AY279" i="63"/>
  <c r="AY162" i="63"/>
  <c r="AY286" i="63"/>
  <c r="AY247" i="63"/>
  <c r="AY274" i="63"/>
  <c r="AY238" i="63"/>
  <c r="AY272" i="63"/>
  <c r="AY291" i="63"/>
  <c r="AY51" i="63"/>
  <c r="AY182" i="63"/>
  <c r="AY123" i="63"/>
  <c r="AY6" i="63"/>
  <c r="AY215" i="63"/>
  <c r="AY36" i="63"/>
  <c r="AY46" i="63"/>
  <c r="AY281" i="63"/>
  <c r="AY73" i="63"/>
  <c r="AY48" i="63"/>
  <c r="AY45" i="63"/>
  <c r="AY54" i="63"/>
  <c r="AY18" i="63"/>
  <c r="AY178" i="63"/>
  <c r="AY9" i="63"/>
  <c r="AY146" i="63"/>
  <c r="AY200" i="63"/>
  <c r="AY90" i="63"/>
  <c r="AY196" i="63"/>
  <c r="AY86" i="63"/>
  <c r="AY278" i="63"/>
  <c r="AY322" i="63"/>
  <c r="AY318" i="63"/>
  <c r="AY100" i="63"/>
  <c r="AY213" i="63"/>
  <c r="AY28" i="63"/>
  <c r="AY317" i="63"/>
  <c r="AY37" i="63"/>
  <c r="AY106" i="63"/>
  <c r="AY80" i="63"/>
  <c r="AY207" i="63"/>
  <c r="AY22" i="63"/>
  <c r="AY204" i="63"/>
  <c r="AY103" i="63"/>
  <c r="AY10" i="63"/>
  <c r="AY199" i="63"/>
  <c r="AY160" i="63"/>
  <c r="AY164" i="63"/>
  <c r="AY40" i="63"/>
  <c r="AY61" i="63"/>
  <c r="AY223" i="63"/>
  <c r="AY166" i="63"/>
  <c r="AY264" i="63"/>
  <c r="AY134" i="63"/>
  <c r="AY165" i="63"/>
  <c r="AY282" i="63"/>
  <c r="AY225" i="63"/>
  <c r="AY290" i="63"/>
  <c r="AY280" i="63"/>
  <c r="AY310" i="63"/>
  <c r="AY179" i="63"/>
  <c r="AY228" i="63"/>
  <c r="AY84" i="63"/>
  <c r="AY47" i="63"/>
  <c r="AY154" i="63"/>
  <c r="AY89" i="63"/>
  <c r="AY188" i="63"/>
  <c r="AY8" i="63"/>
  <c r="AY175" i="63"/>
  <c r="AY206" i="63"/>
  <c r="AY299" i="63"/>
  <c r="AY159" i="63"/>
  <c r="AY181" i="63"/>
  <c r="AY194" i="63"/>
  <c r="AY17" i="63"/>
  <c r="AY56" i="63"/>
  <c r="AY99" i="63"/>
  <c r="AY172" i="63"/>
  <c r="AY153" i="63"/>
  <c r="AY170" i="63"/>
  <c r="AY167" i="63"/>
  <c r="AY143" i="63"/>
  <c r="AY119" i="63"/>
  <c r="AY108" i="63"/>
  <c r="AY748" i="63"/>
  <c r="AY303" i="63"/>
  <c r="AY43" i="63"/>
  <c r="AY55" i="63"/>
  <c r="AY25" i="63"/>
  <c r="AY44" i="63"/>
  <c r="AY284" i="63"/>
  <c r="AY31" i="63"/>
  <c r="AY297" i="63"/>
  <c r="AY98" i="63"/>
  <c r="AY224" i="63"/>
  <c r="AY176" i="63"/>
  <c r="AY589" i="63"/>
  <c r="AY124" i="63"/>
  <c r="AY57" i="63"/>
  <c r="AY306" i="63"/>
  <c r="AY298" i="63"/>
  <c r="AY39" i="63"/>
  <c r="AY83" i="63"/>
  <c r="AY96" i="63"/>
  <c r="AY288" i="63"/>
  <c r="AY79" i="63"/>
  <c r="AY161" i="63"/>
  <c r="AY59" i="63"/>
  <c r="AY283" i="63"/>
  <c r="AY202" i="63"/>
  <c r="AY144" i="63"/>
  <c r="AY168" i="63"/>
  <c r="AY300" i="63"/>
  <c r="AY305" i="63"/>
  <c r="AY85" i="63"/>
  <c r="AY32" i="63"/>
  <c r="AY74" i="63"/>
  <c r="AY174" i="63"/>
  <c r="AY173" i="63"/>
  <c r="AY209" i="63"/>
  <c r="AY205" i="63"/>
  <c r="AY198" i="63"/>
  <c r="AY97" i="63"/>
  <c r="AY216" i="63"/>
  <c r="AY195" i="63"/>
  <c r="AY192" i="63"/>
  <c r="AY145" i="63"/>
  <c r="AY314" i="63"/>
  <c r="AY316" i="63"/>
  <c r="AY180" i="63"/>
  <c r="AY105" i="63"/>
  <c r="AY295" i="63"/>
  <c r="AY177" i="63"/>
  <c r="AY87" i="63"/>
  <c r="AY101" i="63"/>
  <c r="AY218" i="63"/>
  <c r="AY78" i="63"/>
  <c r="AY12" i="63"/>
  <c r="AY20" i="63"/>
  <c r="AY70" i="63"/>
  <c r="AY210" i="63"/>
  <c r="AY68" i="63"/>
  <c r="AY33" i="63"/>
  <c r="AY125" i="63"/>
  <c r="AY193" i="63"/>
  <c r="AY69" i="63"/>
  <c r="AY16" i="63"/>
  <c r="AY163" i="63"/>
  <c r="AY27" i="63"/>
  <c r="AY151" i="63"/>
  <c r="AY186" i="63"/>
  <c r="AY65" i="63"/>
  <c r="AY41" i="63"/>
  <c r="AY15" i="63"/>
  <c r="AY511" i="63"/>
  <c r="AY509" i="63"/>
  <c r="AY259" i="63"/>
  <c r="AY273" i="63"/>
  <c r="AY486" i="63"/>
  <c r="AY221" i="63"/>
  <c r="AY155" i="63"/>
  <c r="AY610" i="63"/>
  <c r="AY677" i="63"/>
  <c r="AY528" i="63"/>
  <c r="AY485" i="63"/>
  <c r="AY504" i="63"/>
  <c r="AY484" i="63"/>
  <c r="AY676" i="63"/>
  <c r="AY473" i="63"/>
  <c r="AY481" i="63"/>
  <c r="AY483" i="63"/>
  <c r="AY643" i="63"/>
  <c r="AY601" i="63"/>
  <c r="AY530" i="63"/>
  <c r="AY592" i="63"/>
  <c r="AY477" i="63"/>
  <c r="AY626" i="63"/>
  <c r="AY508" i="63"/>
  <c r="AY499" i="63"/>
  <c r="AY501" i="63"/>
  <c r="AY709" i="63"/>
  <c r="AY724" i="63"/>
  <c r="AY529" i="63"/>
  <c r="AY590" i="63"/>
  <c r="AY505" i="63"/>
  <c r="AY470" i="63"/>
  <c r="AY497" i="63"/>
  <c r="AY492" i="63"/>
  <c r="AY503" i="63"/>
  <c r="AY479" i="63"/>
  <c r="AY596" i="63"/>
  <c r="AY496" i="63"/>
  <c r="AY474" i="63"/>
  <c r="AY489" i="63"/>
  <c r="AY480" i="63"/>
  <c r="AY472" i="63"/>
  <c r="AY687" i="63"/>
  <c r="AY598" i="63"/>
  <c r="AY594" i="63"/>
  <c r="AY675" i="63"/>
  <c r="AY490" i="63"/>
  <c r="AY487" i="63"/>
  <c r="AY607" i="63"/>
  <c r="AY475" i="63"/>
  <c r="AY471" i="63"/>
  <c r="AY482" i="63"/>
  <c r="AY500" i="63"/>
  <c r="AY632" i="63"/>
  <c r="AY506" i="63"/>
  <c r="AY491" i="63"/>
  <c r="AY507" i="63"/>
  <c r="AY510" i="63"/>
  <c r="AY603" i="63"/>
  <c r="AY615" i="63"/>
  <c r="AY684" i="63"/>
  <c r="AY712" i="63"/>
  <c r="AY722" i="63"/>
  <c r="AY476" i="63"/>
  <c r="AY674" i="63"/>
  <c r="AY672" i="63"/>
  <c r="AY478" i="63"/>
  <c r="AY469" i="63"/>
  <c r="AY502" i="63"/>
  <c r="AY494" i="63"/>
  <c r="AY488" i="63"/>
  <c r="AY531" i="63"/>
  <c r="AY545" i="63"/>
  <c r="AY418" i="63"/>
  <c r="AY402" i="63"/>
  <c r="AY517" i="63"/>
  <c r="AY447" i="63"/>
  <c r="AY524" i="63"/>
  <c r="AY561" i="63"/>
  <c r="AY429" i="63"/>
  <c r="AY383" i="63"/>
  <c r="AY369" i="63"/>
  <c r="AY328" i="63"/>
  <c r="AY363" i="63"/>
  <c r="AY377" i="63"/>
  <c r="AY335" i="63"/>
  <c r="AY384" i="63"/>
  <c r="AY742" i="63"/>
  <c r="AY428" i="63"/>
  <c r="AY413" i="63"/>
  <c r="AY399" i="63"/>
  <c r="AY542" i="63"/>
  <c r="AY359" i="63"/>
  <c r="AY670" i="63"/>
  <c r="AY692" i="63"/>
  <c r="AY525" i="63"/>
  <c r="AY550" i="63"/>
  <c r="AY388" i="63"/>
  <c r="AY358" i="63"/>
  <c r="AY360" i="63"/>
  <c r="AY345" i="63"/>
  <c r="AY540" i="63"/>
  <c r="AY437" i="63"/>
  <c r="AY439" i="63"/>
  <c r="AY434" i="63"/>
  <c r="AY432" i="63"/>
  <c r="AY365" i="63"/>
  <c r="AY340" i="63"/>
  <c r="AY422" i="63"/>
  <c r="AY405" i="63"/>
  <c r="AY396" i="63"/>
  <c r="AY385" i="63"/>
  <c r="AY420" i="63"/>
  <c r="AY449" i="63"/>
  <c r="AY520" i="63"/>
  <c r="AY523" i="63"/>
  <c r="AY362" i="63"/>
  <c r="AY378" i="63"/>
  <c r="AY350" i="63"/>
  <c r="AY349" i="63"/>
  <c r="AY401" i="63"/>
  <c r="AY532" i="63"/>
  <c r="AY389" i="63"/>
  <c r="AY323" i="63"/>
  <c r="AY352" i="63"/>
  <c r="AY417" i="63"/>
  <c r="AY325" i="63"/>
  <c r="AY541" i="63"/>
  <c r="AY521" i="63"/>
  <c r="AY446" i="63"/>
  <c r="AY671" i="63"/>
  <c r="AY522" i="63"/>
  <c r="AY747" i="63"/>
  <c r="AY539" i="63"/>
  <c r="AY690" i="63"/>
  <c r="AY380" i="63"/>
  <c r="AY426" i="63"/>
  <c r="AY534" i="63"/>
  <c r="AY423" i="63"/>
  <c r="AY513" i="63"/>
  <c r="AY442" i="63"/>
  <c r="AY527" i="63"/>
  <c r="AY555" i="63"/>
  <c r="AY421" i="63"/>
  <c r="AY353" i="63"/>
  <c r="AY386" i="63"/>
  <c r="AY347" i="63"/>
  <c r="AY431" i="63"/>
  <c r="AY441" i="63"/>
  <c r="AY435" i="63"/>
  <c r="AY343" i="63"/>
  <c r="AY339" i="63"/>
  <c r="AY415" i="63"/>
  <c r="AY374" i="63"/>
  <c r="AY391" i="63"/>
  <c r="AY414" i="63"/>
  <c r="AY663" i="63"/>
  <c r="AY553" i="63"/>
  <c r="AY351" i="63"/>
  <c r="AY341" i="63"/>
  <c r="AY699" i="63"/>
  <c r="AY425" i="63"/>
  <c r="AY338" i="63"/>
  <c r="AY337" i="63"/>
  <c r="AY333" i="63"/>
  <c r="AY326" i="63"/>
  <c r="AY403" i="63"/>
  <c r="AY538" i="63"/>
  <c r="AY382" i="63"/>
  <c r="AY376" i="63"/>
  <c r="AY379" i="63"/>
  <c r="AY424" i="63"/>
  <c r="AY324" i="63"/>
  <c r="AY537" i="63"/>
  <c r="AY443" i="63"/>
  <c r="AY331" i="63"/>
  <c r="AY387" i="63"/>
  <c r="AY373" i="63"/>
  <c r="AY544" i="63"/>
  <c r="AY409" i="63"/>
  <c r="AY410" i="63"/>
  <c r="AY697" i="63"/>
  <c r="AY515" i="63"/>
  <c r="AY516" i="63"/>
  <c r="AY445" i="63"/>
  <c r="AY368" i="63"/>
  <c r="AY398" i="63"/>
  <c r="AY693" i="63"/>
  <c r="AY348" i="63"/>
  <c r="AY438" i="63"/>
  <c r="AY440" i="63"/>
  <c r="AY357" i="63"/>
  <c r="AY371" i="63"/>
  <c r="AY375" i="63"/>
  <c r="AY356" i="63"/>
  <c r="AY332" i="63"/>
  <c r="AY411" i="63"/>
  <c r="AY366" i="63"/>
  <c r="AY354" i="63"/>
  <c r="AY327" i="63"/>
  <c r="AY533" i="63"/>
  <c r="AY406" i="63"/>
  <c r="AY394" i="63"/>
  <c r="AY397" i="63"/>
  <c r="AY400" i="63"/>
  <c r="AY361" i="63"/>
  <c r="AY364" i="63"/>
  <c r="AY392" i="63"/>
  <c r="AY330" i="63"/>
  <c r="AY395" i="63"/>
  <c r="AY390" i="63"/>
  <c r="AY367" i="63"/>
  <c r="AY416" i="63"/>
  <c r="AY412" i="63"/>
  <c r="AY407" i="63"/>
  <c r="AY419" i="63"/>
  <c r="AY514" i="63"/>
  <c r="AY665" i="63"/>
  <c r="AY543" i="63"/>
  <c r="AY536" i="63"/>
  <c r="AY408" i="63"/>
  <c r="AY512" i="63"/>
  <c r="AY448" i="63"/>
  <c r="AY444" i="63"/>
  <c r="AY519" i="63"/>
  <c r="AY526" i="63"/>
  <c r="AY518" i="63"/>
  <c r="AY582" i="63"/>
  <c r="AY393" i="63"/>
  <c r="AY430" i="63"/>
  <c r="AY436" i="63"/>
  <c r="AY433" i="63"/>
  <c r="AY346" i="63"/>
  <c r="AY381" i="63"/>
  <c r="AY370" i="63"/>
  <c r="AY329" i="63"/>
  <c r="AY342" i="63"/>
  <c r="AY344" i="63"/>
  <c r="AY427" i="63"/>
  <c r="AY355" i="63"/>
  <c r="AY336" i="63"/>
  <c r="AY334" i="63"/>
  <c r="AY372" i="63"/>
  <c r="U596" i="4" l="1"/>
  <c r="V596" i="4" s="1"/>
  <c r="O596" i="4"/>
  <c r="G596" i="4"/>
  <c r="D596" i="4"/>
  <c r="W596" i="4" s="1"/>
  <c r="C596" i="4"/>
  <c r="U595" i="4"/>
  <c r="V595" i="4" s="1"/>
  <c r="O595" i="4"/>
  <c r="G595" i="4"/>
  <c r="D595" i="4"/>
  <c r="W595" i="4" s="1"/>
  <c r="C595" i="4"/>
  <c r="U594" i="4"/>
  <c r="V594" i="4" s="1"/>
  <c r="O594" i="4"/>
  <c r="G594" i="4"/>
  <c r="D594" i="4"/>
  <c r="W594" i="4" s="1"/>
  <c r="C594" i="4"/>
  <c r="U593" i="4"/>
  <c r="V593" i="4" s="1"/>
  <c r="O593" i="4"/>
  <c r="G593" i="4"/>
  <c r="D593" i="4"/>
  <c r="W593" i="4" s="1"/>
  <c r="C593" i="4"/>
  <c r="U592" i="4"/>
  <c r="V592" i="4" s="1"/>
  <c r="O592" i="4"/>
  <c r="G592" i="4"/>
  <c r="D592" i="4"/>
  <c r="W592" i="4" s="1"/>
  <c r="C592" i="4"/>
  <c r="U591" i="4"/>
  <c r="V591" i="4" s="1"/>
  <c r="O591" i="4"/>
  <c r="G591" i="4"/>
  <c r="D591" i="4"/>
  <c r="W591" i="4" s="1"/>
  <c r="C591" i="4"/>
  <c r="U590" i="4"/>
  <c r="V590" i="4" s="1"/>
  <c r="O590" i="4"/>
  <c r="G590" i="4"/>
  <c r="D590" i="4"/>
  <c r="W590" i="4" s="1"/>
  <c r="C590" i="4"/>
  <c r="U589" i="4"/>
  <c r="V589" i="4" s="1"/>
  <c r="O589" i="4"/>
  <c r="G589" i="4"/>
  <c r="D589" i="4"/>
  <c r="W589" i="4" s="1"/>
  <c r="C589" i="4"/>
  <c r="U588" i="4"/>
  <c r="V588" i="4" s="1"/>
  <c r="O588" i="4"/>
  <c r="G588" i="4"/>
  <c r="D588" i="4"/>
  <c r="W588" i="4" s="1"/>
  <c r="C588" i="4"/>
  <c r="U587" i="4"/>
  <c r="V587" i="4" s="1"/>
  <c r="O587" i="4"/>
  <c r="G587" i="4"/>
  <c r="D587" i="4"/>
  <c r="W587" i="4" s="1"/>
  <c r="C587" i="4"/>
  <c r="U586" i="4"/>
  <c r="V586" i="4" s="1"/>
  <c r="O586" i="4"/>
  <c r="G586" i="4"/>
  <c r="D586" i="4"/>
  <c r="W586" i="4" s="1"/>
  <c r="C586" i="4"/>
  <c r="U585" i="4"/>
  <c r="V585" i="4" s="1"/>
  <c r="O585" i="4"/>
  <c r="G585" i="4"/>
  <c r="D585" i="4"/>
  <c r="W585" i="4" s="1"/>
  <c r="C585" i="4"/>
  <c r="U584" i="4"/>
  <c r="V584" i="4" s="1"/>
  <c r="O584" i="4"/>
  <c r="G584" i="4"/>
  <c r="D584" i="4"/>
  <c r="W584" i="4" s="1"/>
  <c r="C584" i="4"/>
  <c r="U583" i="4"/>
  <c r="V583" i="4" s="1"/>
  <c r="O583" i="4"/>
  <c r="G583" i="4"/>
  <c r="D583" i="4"/>
  <c r="W583" i="4" s="1"/>
  <c r="C583" i="4"/>
  <c r="U582" i="4"/>
  <c r="V582" i="4" s="1"/>
  <c r="O582" i="4"/>
  <c r="G582" i="4"/>
  <c r="D582" i="4"/>
  <c r="W582" i="4" s="1"/>
  <c r="C582" i="4"/>
  <c r="U581" i="4"/>
  <c r="V581" i="4" s="1"/>
  <c r="O581" i="4"/>
  <c r="G581" i="4"/>
  <c r="D581" i="4"/>
  <c r="W581" i="4" s="1"/>
  <c r="C581" i="4"/>
  <c r="U580" i="4"/>
  <c r="V580" i="4" s="1"/>
  <c r="O580" i="4"/>
  <c r="G580" i="4"/>
  <c r="D580" i="4"/>
  <c r="W580" i="4" s="1"/>
  <c r="C580" i="4"/>
  <c r="U579" i="4"/>
  <c r="V579" i="4" s="1"/>
  <c r="O579" i="4"/>
  <c r="G579" i="4"/>
  <c r="D579" i="4"/>
  <c r="W579" i="4" s="1"/>
  <c r="C579" i="4"/>
  <c r="U578" i="4"/>
  <c r="V578" i="4" s="1"/>
  <c r="O578" i="4"/>
  <c r="G578" i="4"/>
  <c r="D578" i="4"/>
  <c r="W578" i="4" s="1"/>
  <c r="C578" i="4"/>
  <c r="U577" i="4"/>
  <c r="V577" i="4" s="1"/>
  <c r="O577" i="4"/>
  <c r="G577" i="4"/>
  <c r="D577" i="4"/>
  <c r="W577" i="4" s="1"/>
  <c r="C577" i="4"/>
  <c r="U576" i="4"/>
  <c r="V576" i="4" s="1"/>
  <c r="O576" i="4"/>
  <c r="G576" i="4"/>
  <c r="D576" i="4"/>
  <c r="W576" i="4" s="1"/>
  <c r="C576" i="4"/>
  <c r="U575" i="4"/>
  <c r="V575" i="4" s="1"/>
  <c r="O575" i="4"/>
  <c r="G575" i="4"/>
  <c r="D575" i="4"/>
  <c r="W575" i="4" s="1"/>
  <c r="C575" i="4"/>
  <c r="U574" i="4"/>
  <c r="V574" i="4" s="1"/>
  <c r="O574" i="4"/>
  <c r="G574" i="4"/>
  <c r="D574" i="4"/>
  <c r="W574" i="4" s="1"/>
  <c r="C574" i="4"/>
  <c r="U573" i="4"/>
  <c r="V573" i="4" s="1"/>
  <c r="O573" i="4"/>
  <c r="G573" i="4"/>
  <c r="D573" i="4"/>
  <c r="W573" i="4" s="1"/>
  <c r="C573" i="4"/>
  <c r="U572" i="4"/>
  <c r="V572" i="4" s="1"/>
  <c r="O572" i="4"/>
  <c r="G572" i="4"/>
  <c r="D572" i="4"/>
  <c r="W572" i="4" s="1"/>
  <c r="C572" i="4"/>
  <c r="U571" i="4"/>
  <c r="V571" i="4" s="1"/>
  <c r="O571" i="4"/>
  <c r="G571" i="4"/>
  <c r="D571" i="4"/>
  <c r="W571" i="4" s="1"/>
  <c r="C571" i="4"/>
  <c r="U570" i="4"/>
  <c r="V570" i="4" s="1"/>
  <c r="O570" i="4"/>
  <c r="G570" i="4"/>
  <c r="D570" i="4"/>
  <c r="W570" i="4" s="1"/>
  <c r="C570" i="4"/>
  <c r="U569" i="4"/>
  <c r="V569" i="4" s="1"/>
  <c r="O569" i="4"/>
  <c r="G569" i="4"/>
  <c r="D569" i="4"/>
  <c r="W569" i="4" s="1"/>
  <c r="C569" i="4"/>
  <c r="U568" i="4"/>
  <c r="V568" i="4" s="1"/>
  <c r="O568" i="4"/>
  <c r="G568" i="4"/>
  <c r="D568" i="4"/>
  <c r="W568" i="4" s="1"/>
  <c r="C568" i="4"/>
  <c r="U567" i="4"/>
  <c r="V567" i="4" s="1"/>
  <c r="O567" i="4"/>
  <c r="G567" i="4"/>
  <c r="D567" i="4"/>
  <c r="W567" i="4" s="1"/>
  <c r="C567" i="4"/>
  <c r="U566" i="4"/>
  <c r="V566" i="4" s="1"/>
  <c r="O566" i="4"/>
  <c r="G566" i="4"/>
  <c r="D566" i="4"/>
  <c r="W566" i="4" s="1"/>
  <c r="C566" i="4"/>
  <c r="U565" i="4"/>
  <c r="V565" i="4" s="1"/>
  <c r="O565" i="4"/>
  <c r="G565" i="4"/>
  <c r="D565" i="4"/>
  <c r="W565" i="4" s="1"/>
  <c r="C565" i="4"/>
  <c r="U564" i="4"/>
  <c r="V564" i="4" s="1"/>
  <c r="O564" i="4"/>
  <c r="G564" i="4"/>
  <c r="D564" i="4"/>
  <c r="W564" i="4" s="1"/>
  <c r="C564" i="4"/>
  <c r="U563" i="4"/>
  <c r="V563" i="4" s="1"/>
  <c r="O563" i="4"/>
  <c r="G563" i="4"/>
  <c r="D563" i="4"/>
  <c r="W563" i="4" s="1"/>
  <c r="C563" i="4"/>
  <c r="U562" i="4"/>
  <c r="V562" i="4" s="1"/>
  <c r="O562" i="4"/>
  <c r="G562" i="4"/>
  <c r="D562" i="4"/>
  <c r="W562" i="4" s="1"/>
  <c r="C562" i="4"/>
  <c r="U561" i="4"/>
  <c r="V561" i="4" s="1"/>
  <c r="O561" i="4"/>
  <c r="G561" i="4"/>
  <c r="D561" i="4"/>
  <c r="W561" i="4" s="1"/>
  <c r="C561" i="4"/>
  <c r="U560" i="4"/>
  <c r="V560" i="4" s="1"/>
  <c r="O560" i="4"/>
  <c r="G560" i="4"/>
  <c r="D560" i="4"/>
  <c r="W560" i="4" s="1"/>
  <c r="C560" i="4"/>
  <c r="U559" i="4"/>
  <c r="V559" i="4" s="1"/>
  <c r="O559" i="4"/>
  <c r="G559" i="4"/>
  <c r="D559" i="4"/>
  <c r="W559" i="4" s="1"/>
  <c r="C559" i="4"/>
  <c r="U558" i="4"/>
  <c r="V558" i="4" s="1"/>
  <c r="O558" i="4"/>
  <c r="G558" i="4"/>
  <c r="D558" i="4"/>
  <c r="W558" i="4" s="1"/>
  <c r="C558" i="4"/>
  <c r="U557" i="4"/>
  <c r="V557" i="4" s="1"/>
  <c r="O557" i="4"/>
  <c r="G557" i="4"/>
  <c r="D557" i="4"/>
  <c r="W557" i="4" s="1"/>
  <c r="C557" i="4"/>
  <c r="U556" i="4"/>
  <c r="V556" i="4" s="1"/>
  <c r="O556" i="4"/>
  <c r="G556" i="4"/>
  <c r="D556" i="4"/>
  <c r="W556" i="4" s="1"/>
  <c r="C556" i="4"/>
  <c r="U555" i="4"/>
  <c r="V555" i="4" s="1"/>
  <c r="O555" i="4"/>
  <c r="G555" i="4"/>
  <c r="D555" i="4"/>
  <c r="W555" i="4" s="1"/>
  <c r="C555" i="4"/>
  <c r="U554" i="4"/>
  <c r="V554" i="4" s="1"/>
  <c r="O554" i="4"/>
  <c r="G554" i="4"/>
  <c r="D554" i="4"/>
  <c r="W554" i="4" s="1"/>
  <c r="C554" i="4"/>
  <c r="U553" i="4"/>
  <c r="V553" i="4" s="1"/>
  <c r="O553" i="4"/>
  <c r="G553" i="4"/>
  <c r="D553" i="4"/>
  <c r="W553" i="4" s="1"/>
  <c r="C553" i="4"/>
  <c r="U552" i="4"/>
  <c r="V552" i="4" s="1"/>
  <c r="O552" i="4"/>
  <c r="G552" i="4"/>
  <c r="D552" i="4"/>
  <c r="W552" i="4" s="1"/>
  <c r="C552" i="4"/>
  <c r="U551" i="4"/>
  <c r="V551" i="4" s="1"/>
  <c r="O551" i="4"/>
  <c r="G551" i="4"/>
  <c r="D551" i="4"/>
  <c r="W551" i="4" s="1"/>
  <c r="C551" i="4"/>
  <c r="U550" i="4"/>
  <c r="V550" i="4" s="1"/>
  <c r="O550" i="4"/>
  <c r="G550" i="4"/>
  <c r="D550" i="4"/>
  <c r="W550" i="4" s="1"/>
  <c r="C550" i="4"/>
  <c r="U549" i="4"/>
  <c r="V549" i="4" s="1"/>
  <c r="O549" i="4"/>
  <c r="G549" i="4"/>
  <c r="D549" i="4"/>
  <c r="W549" i="4" s="1"/>
  <c r="C549" i="4"/>
  <c r="U548" i="4"/>
  <c r="V548" i="4" s="1"/>
  <c r="O548" i="4"/>
  <c r="G548" i="4"/>
  <c r="D548" i="4"/>
  <c r="W548" i="4" s="1"/>
  <c r="C548" i="4"/>
  <c r="U547" i="4"/>
  <c r="V547" i="4" s="1"/>
  <c r="O547" i="4"/>
  <c r="G547" i="4"/>
  <c r="D547" i="4"/>
  <c r="W547" i="4" s="1"/>
  <c r="C547" i="4"/>
  <c r="U546" i="4"/>
  <c r="V546" i="4" s="1"/>
  <c r="O546" i="4"/>
  <c r="G546" i="4"/>
  <c r="D546" i="4"/>
  <c r="W546" i="4" s="1"/>
  <c r="C546" i="4"/>
  <c r="U545" i="4"/>
  <c r="V545" i="4" s="1"/>
  <c r="O545" i="4"/>
  <c r="G545" i="4"/>
  <c r="D545" i="4"/>
  <c r="W545" i="4" s="1"/>
  <c r="C545" i="4"/>
  <c r="U544" i="4"/>
  <c r="V544" i="4" s="1"/>
  <c r="O544" i="4"/>
  <c r="G544" i="4"/>
  <c r="D544" i="4"/>
  <c r="W544" i="4" s="1"/>
  <c r="C544" i="4"/>
  <c r="U543" i="4"/>
  <c r="V543" i="4" s="1"/>
  <c r="O543" i="4"/>
  <c r="G543" i="4"/>
  <c r="D543" i="4"/>
  <c r="W543" i="4" s="1"/>
  <c r="C543" i="4"/>
  <c r="U542" i="4"/>
  <c r="V542" i="4" s="1"/>
  <c r="O542" i="4"/>
  <c r="G542" i="4"/>
  <c r="D542" i="4"/>
  <c r="W542" i="4" s="1"/>
  <c r="C542" i="4"/>
  <c r="U541" i="4"/>
  <c r="V541" i="4" s="1"/>
  <c r="O541" i="4"/>
  <c r="G541" i="4"/>
  <c r="D541" i="4"/>
  <c r="W541" i="4" s="1"/>
  <c r="C541" i="4"/>
  <c r="U540" i="4"/>
  <c r="V540" i="4" s="1"/>
  <c r="O540" i="4"/>
  <c r="G540" i="4"/>
  <c r="D540" i="4"/>
  <c r="W540" i="4" s="1"/>
  <c r="C540" i="4"/>
  <c r="U539" i="4"/>
  <c r="V539" i="4" s="1"/>
  <c r="O539" i="4"/>
  <c r="G539" i="4"/>
  <c r="D539" i="4"/>
  <c r="W539" i="4" s="1"/>
  <c r="C539" i="4"/>
  <c r="U538" i="4"/>
  <c r="V538" i="4" s="1"/>
  <c r="O538" i="4"/>
  <c r="G538" i="4"/>
  <c r="D538" i="4"/>
  <c r="W538" i="4" s="1"/>
  <c r="C538" i="4"/>
  <c r="U537" i="4"/>
  <c r="V537" i="4" s="1"/>
  <c r="O537" i="4"/>
  <c r="G537" i="4"/>
  <c r="D537" i="4"/>
  <c r="W537" i="4" s="1"/>
  <c r="C537" i="4"/>
  <c r="U536" i="4"/>
  <c r="V536" i="4" s="1"/>
  <c r="O536" i="4"/>
  <c r="G536" i="4"/>
  <c r="D536" i="4"/>
  <c r="W536" i="4" s="1"/>
  <c r="C536" i="4"/>
  <c r="U535" i="4"/>
  <c r="V535" i="4" s="1"/>
  <c r="O535" i="4"/>
  <c r="G535" i="4"/>
  <c r="D535" i="4"/>
  <c r="W535" i="4" s="1"/>
  <c r="C535" i="4"/>
  <c r="U534" i="4"/>
  <c r="V534" i="4" s="1"/>
  <c r="O534" i="4"/>
  <c r="G534" i="4"/>
  <c r="D534" i="4"/>
  <c r="W534" i="4" s="1"/>
  <c r="C534" i="4"/>
  <c r="U533" i="4"/>
  <c r="V533" i="4" s="1"/>
  <c r="O533" i="4"/>
  <c r="G533" i="4"/>
  <c r="D533" i="4"/>
  <c r="W533" i="4" s="1"/>
  <c r="C533" i="4"/>
  <c r="U532" i="4"/>
  <c r="V532" i="4" s="1"/>
  <c r="O532" i="4"/>
  <c r="G532" i="4"/>
  <c r="D532" i="4"/>
  <c r="W532" i="4" s="1"/>
  <c r="C532" i="4"/>
  <c r="U531" i="4"/>
  <c r="V531" i="4" s="1"/>
  <c r="O531" i="4"/>
  <c r="G531" i="4"/>
  <c r="D531" i="4"/>
  <c r="W531" i="4" s="1"/>
  <c r="C531" i="4"/>
  <c r="U530" i="4"/>
  <c r="V530" i="4" s="1"/>
  <c r="O530" i="4"/>
  <c r="G530" i="4"/>
  <c r="D530" i="4"/>
  <c r="W530" i="4" s="1"/>
  <c r="C530" i="4"/>
  <c r="U529" i="4"/>
  <c r="V529" i="4" s="1"/>
  <c r="O529" i="4"/>
  <c r="G529" i="4"/>
  <c r="D529" i="4"/>
  <c r="W529" i="4" s="1"/>
  <c r="C529" i="4"/>
  <c r="U528" i="4"/>
  <c r="V528" i="4" s="1"/>
  <c r="O528" i="4"/>
  <c r="G528" i="4"/>
  <c r="D528" i="4"/>
  <c r="W528" i="4" s="1"/>
  <c r="C528" i="4"/>
  <c r="U527" i="4"/>
  <c r="V527" i="4" s="1"/>
  <c r="O527" i="4"/>
  <c r="G527" i="4"/>
  <c r="D527" i="4"/>
  <c r="W527" i="4" s="1"/>
  <c r="C527" i="4"/>
  <c r="U526" i="4"/>
  <c r="V526" i="4" s="1"/>
  <c r="O526" i="4"/>
  <c r="G526" i="4"/>
  <c r="D526" i="4"/>
  <c r="W526" i="4" s="1"/>
  <c r="C526" i="4"/>
  <c r="U525" i="4"/>
  <c r="V525" i="4" s="1"/>
  <c r="O525" i="4"/>
  <c r="G525" i="4"/>
  <c r="D525" i="4"/>
  <c r="W525" i="4" s="1"/>
  <c r="C525" i="4"/>
  <c r="U524" i="4"/>
  <c r="V524" i="4" s="1"/>
  <c r="O524" i="4"/>
  <c r="G524" i="4"/>
  <c r="D524" i="4"/>
  <c r="W524" i="4" s="1"/>
  <c r="C524" i="4"/>
  <c r="U523" i="4"/>
  <c r="V523" i="4" s="1"/>
  <c r="O523" i="4"/>
  <c r="G523" i="4"/>
  <c r="D523" i="4"/>
  <c r="W523" i="4" s="1"/>
  <c r="C523" i="4"/>
  <c r="U522" i="4"/>
  <c r="V522" i="4" s="1"/>
  <c r="O522" i="4"/>
  <c r="G522" i="4"/>
  <c r="D522" i="4"/>
  <c r="W522" i="4" s="1"/>
  <c r="C522" i="4"/>
  <c r="U521" i="4"/>
  <c r="V521" i="4" s="1"/>
  <c r="O521" i="4"/>
  <c r="G521" i="4"/>
  <c r="D521" i="4"/>
  <c r="W521" i="4" s="1"/>
  <c r="C521" i="4"/>
  <c r="U520" i="4"/>
  <c r="V520" i="4" s="1"/>
  <c r="O520" i="4"/>
  <c r="G520" i="4"/>
  <c r="D520" i="4"/>
  <c r="W520" i="4" s="1"/>
  <c r="C520" i="4"/>
  <c r="U519" i="4"/>
  <c r="V519" i="4" s="1"/>
  <c r="O519" i="4"/>
  <c r="G519" i="4"/>
  <c r="D519" i="4"/>
  <c r="W519" i="4" s="1"/>
  <c r="C519" i="4"/>
  <c r="U518" i="4"/>
  <c r="V518" i="4" s="1"/>
  <c r="O518" i="4"/>
  <c r="G518" i="4"/>
  <c r="D518" i="4"/>
  <c r="W518" i="4" s="1"/>
  <c r="C518" i="4"/>
  <c r="U517" i="4"/>
  <c r="V517" i="4" s="1"/>
  <c r="O517" i="4"/>
  <c r="G517" i="4"/>
  <c r="D517" i="4"/>
  <c r="W517" i="4" s="1"/>
  <c r="C517" i="4"/>
  <c r="U516" i="4"/>
  <c r="V516" i="4" s="1"/>
  <c r="O516" i="4"/>
  <c r="G516" i="4"/>
  <c r="D516" i="4"/>
  <c r="W516" i="4" s="1"/>
  <c r="C516" i="4"/>
  <c r="U515" i="4"/>
  <c r="V515" i="4" s="1"/>
  <c r="O515" i="4"/>
  <c r="G515" i="4"/>
  <c r="D515" i="4"/>
  <c r="W515" i="4" s="1"/>
  <c r="C515" i="4"/>
  <c r="U514" i="4"/>
  <c r="V514" i="4" s="1"/>
  <c r="O514" i="4"/>
  <c r="G514" i="4"/>
  <c r="D514" i="4"/>
  <c r="W514" i="4" s="1"/>
  <c r="C514" i="4"/>
  <c r="U513" i="4"/>
  <c r="V513" i="4" s="1"/>
  <c r="O513" i="4"/>
  <c r="G513" i="4"/>
  <c r="D513" i="4"/>
  <c r="W513" i="4" s="1"/>
  <c r="C513" i="4"/>
  <c r="U512" i="4"/>
  <c r="V512" i="4" s="1"/>
  <c r="O512" i="4"/>
  <c r="G512" i="4"/>
  <c r="D512" i="4"/>
  <c r="W512" i="4" s="1"/>
  <c r="C512" i="4"/>
  <c r="U511" i="4"/>
  <c r="V511" i="4" s="1"/>
  <c r="O511" i="4"/>
  <c r="G511" i="4"/>
  <c r="D511" i="4"/>
  <c r="W511" i="4" s="1"/>
  <c r="C511" i="4"/>
  <c r="U510" i="4"/>
  <c r="V510" i="4" s="1"/>
  <c r="O510" i="4"/>
  <c r="G510" i="4"/>
  <c r="D510" i="4"/>
  <c r="W510" i="4" s="1"/>
  <c r="C510" i="4"/>
  <c r="U509" i="4"/>
  <c r="V509" i="4" s="1"/>
  <c r="O509" i="4"/>
  <c r="G509" i="4"/>
  <c r="D509" i="4"/>
  <c r="W509" i="4" s="1"/>
  <c r="C509" i="4"/>
  <c r="U508" i="4"/>
  <c r="V508" i="4" s="1"/>
  <c r="O508" i="4"/>
  <c r="G508" i="4"/>
  <c r="D508" i="4"/>
  <c r="W508" i="4" s="1"/>
  <c r="C508" i="4"/>
  <c r="U507" i="4"/>
  <c r="V507" i="4" s="1"/>
  <c r="O507" i="4"/>
  <c r="G507" i="4"/>
  <c r="D507" i="4"/>
  <c r="W507" i="4" s="1"/>
  <c r="C507" i="4"/>
  <c r="U506" i="4"/>
  <c r="V506" i="4" s="1"/>
  <c r="O506" i="4"/>
  <c r="G506" i="4"/>
  <c r="D506" i="4"/>
  <c r="W506" i="4" s="1"/>
  <c r="C506" i="4"/>
  <c r="U505" i="4"/>
  <c r="V505" i="4" s="1"/>
  <c r="O505" i="4"/>
  <c r="G505" i="4"/>
  <c r="D505" i="4"/>
  <c r="W505" i="4" s="1"/>
  <c r="C505" i="4"/>
  <c r="U504" i="4"/>
  <c r="V504" i="4" s="1"/>
  <c r="O504" i="4"/>
  <c r="G504" i="4"/>
  <c r="D504" i="4"/>
  <c r="W504" i="4" s="1"/>
  <c r="C504" i="4"/>
  <c r="U503" i="4"/>
  <c r="V503" i="4" s="1"/>
  <c r="O503" i="4"/>
  <c r="G503" i="4"/>
  <c r="D503" i="4"/>
  <c r="W503" i="4" s="1"/>
  <c r="C503" i="4"/>
  <c r="U502" i="4"/>
  <c r="V502" i="4" s="1"/>
  <c r="O502" i="4"/>
  <c r="G502" i="4"/>
  <c r="D502" i="4"/>
  <c r="W502" i="4" s="1"/>
  <c r="C502" i="4"/>
  <c r="U501" i="4"/>
  <c r="V501" i="4" s="1"/>
  <c r="O501" i="4"/>
  <c r="G501" i="4"/>
  <c r="D501" i="4"/>
  <c r="W501" i="4" s="1"/>
  <c r="C501" i="4"/>
  <c r="U500" i="4"/>
  <c r="V500" i="4" s="1"/>
  <c r="O500" i="4"/>
  <c r="G500" i="4"/>
  <c r="D500" i="4"/>
  <c r="W500" i="4" s="1"/>
  <c r="C500" i="4"/>
  <c r="U499" i="4"/>
  <c r="V499" i="4" s="1"/>
  <c r="O499" i="4"/>
  <c r="G499" i="4"/>
  <c r="D499" i="4"/>
  <c r="W499" i="4" s="1"/>
  <c r="C499" i="4"/>
  <c r="U498" i="4"/>
  <c r="V498" i="4" s="1"/>
  <c r="O498" i="4"/>
  <c r="G498" i="4"/>
  <c r="D498" i="4"/>
  <c r="W498" i="4" s="1"/>
  <c r="C498" i="4"/>
  <c r="U497" i="4"/>
  <c r="V497" i="4" s="1"/>
  <c r="O497" i="4"/>
  <c r="G497" i="4"/>
  <c r="D497" i="4"/>
  <c r="W497" i="4" s="1"/>
  <c r="C497" i="4"/>
  <c r="U496" i="4"/>
  <c r="V496" i="4" s="1"/>
  <c r="O496" i="4"/>
  <c r="G496" i="4"/>
  <c r="D496" i="4"/>
  <c r="W496" i="4" s="1"/>
  <c r="C496" i="4"/>
  <c r="U495" i="4"/>
  <c r="V495" i="4" s="1"/>
  <c r="O495" i="4"/>
  <c r="G495" i="4"/>
  <c r="D495" i="4"/>
  <c r="W495" i="4" s="1"/>
  <c r="C495" i="4"/>
  <c r="U494" i="4"/>
  <c r="V494" i="4" s="1"/>
  <c r="O494" i="4"/>
  <c r="G494" i="4"/>
  <c r="D494" i="4"/>
  <c r="W494" i="4" s="1"/>
  <c r="C494" i="4"/>
  <c r="U493" i="4"/>
  <c r="V493" i="4" s="1"/>
  <c r="O493" i="4"/>
  <c r="G493" i="4"/>
  <c r="D493" i="4"/>
  <c r="W493" i="4" s="1"/>
  <c r="C493" i="4"/>
  <c r="U492" i="4"/>
  <c r="V492" i="4" s="1"/>
  <c r="O492" i="4"/>
  <c r="G492" i="4"/>
  <c r="D492" i="4"/>
  <c r="W492" i="4" s="1"/>
  <c r="C492" i="4"/>
  <c r="M1231" i="52" l="1"/>
  <c r="M1286" i="52"/>
  <c r="M940" i="52"/>
  <c r="M278" i="52"/>
  <c r="M826" i="52"/>
  <c r="M146" i="52"/>
  <c r="M498" i="52"/>
  <c r="M1601" i="52"/>
  <c r="M1406" i="52"/>
  <c r="M1484" i="52"/>
  <c r="M1387" i="52"/>
  <c r="M1395" i="52"/>
  <c r="M152" i="52"/>
  <c r="M1301" i="52"/>
  <c r="M1460" i="52"/>
  <c r="M314" i="52"/>
  <c r="M1372" i="52"/>
  <c r="M1104" i="52"/>
  <c r="M1390" i="52"/>
  <c r="M836" i="52"/>
  <c r="M1070" i="52"/>
  <c r="M860" i="52"/>
  <c r="M1473" i="52"/>
  <c r="M991" i="52"/>
  <c r="M174" i="52"/>
  <c r="M547" i="52"/>
  <c r="M1006" i="52"/>
  <c r="M442" i="52"/>
  <c r="M1204" i="52"/>
  <c r="M377" i="52"/>
  <c r="M458" i="52"/>
  <c r="M705" i="52"/>
  <c r="M206" i="52"/>
  <c r="M1082" i="52"/>
  <c r="M1029" i="52"/>
  <c r="M1493" i="52"/>
  <c r="M83" i="52"/>
  <c r="M353" i="52"/>
  <c r="M101" i="52"/>
  <c r="M1227" i="52"/>
  <c r="M3" i="52"/>
  <c r="M1146" i="52"/>
  <c r="M1043" i="52"/>
  <c r="M1619" i="52"/>
  <c r="M150" i="52"/>
  <c r="M997" i="52"/>
  <c r="M894" i="52"/>
  <c r="M1528" i="52"/>
  <c r="M820" i="52"/>
  <c r="M28" i="52"/>
  <c r="M118" i="52"/>
  <c r="M445" i="52"/>
  <c r="M1409" i="52"/>
  <c r="M117" i="52"/>
  <c r="M982" i="52"/>
  <c r="M1226" i="52"/>
  <c r="M1142" i="52"/>
  <c r="M783" i="52"/>
  <c r="M281" i="52"/>
  <c r="M1375" i="52"/>
  <c r="M1592" i="52"/>
  <c r="M10" i="52"/>
  <c r="M1383" i="52"/>
  <c r="M773" i="52"/>
  <c r="M1589" i="52"/>
  <c r="M1334" i="52"/>
  <c r="M417" i="52"/>
  <c r="M1428" i="52"/>
  <c r="M472" i="52"/>
  <c r="M1320" i="52"/>
  <c r="M1479" i="52"/>
  <c r="M95" i="52"/>
  <c r="M1291" i="52"/>
  <c r="M105" i="52"/>
  <c r="M1191" i="52"/>
  <c r="M52" i="52"/>
  <c r="M1040" i="52"/>
  <c r="M856" i="52"/>
  <c r="M1378" i="52"/>
  <c r="M1041" i="52"/>
  <c r="M1450" i="52"/>
  <c r="M1490" i="52"/>
  <c r="M1316" i="52"/>
  <c r="M357" i="52"/>
  <c r="M145" i="52"/>
  <c r="M1400" i="52"/>
  <c r="M715" i="52"/>
  <c r="M1485" i="52"/>
  <c r="M1205" i="52"/>
  <c r="M383" i="52"/>
  <c r="M559" i="52"/>
  <c r="M34" i="52"/>
  <c r="M1620" i="52"/>
  <c r="M473" i="52"/>
  <c r="M746" i="52"/>
  <c r="M795" i="52"/>
  <c r="M78" i="52"/>
  <c r="M331" i="52"/>
  <c r="M479" i="52"/>
  <c r="M412" i="52"/>
  <c r="M1028" i="52"/>
  <c r="M96" i="52"/>
  <c r="M389" i="52"/>
  <c r="M615" i="52"/>
  <c r="M1013" i="52"/>
  <c r="M915" i="52"/>
  <c r="M1102" i="52"/>
  <c r="M41" i="52"/>
  <c r="M1192" i="52"/>
  <c r="M896" i="52"/>
  <c r="M1477" i="52"/>
  <c r="M394" i="52"/>
  <c r="M751" i="52"/>
  <c r="M553" i="52"/>
  <c r="M94" i="52"/>
  <c r="M985" i="52"/>
  <c r="M1262" i="52"/>
  <c r="M1583" i="52"/>
  <c r="M1220" i="52"/>
  <c r="M933" i="52"/>
  <c r="M1314" i="52"/>
  <c r="M256" i="52"/>
  <c r="M630" i="52"/>
  <c r="M1394" i="52"/>
  <c r="M1502" i="52"/>
  <c r="M520" i="52"/>
  <c r="M372" i="52"/>
  <c r="M1296" i="52"/>
  <c r="M876" i="52"/>
  <c r="M1182" i="52"/>
  <c r="M209" i="52"/>
  <c r="M1243" i="52"/>
  <c r="M1282" i="52"/>
  <c r="M1430" i="52"/>
  <c r="M1290" i="52"/>
  <c r="M462" i="52"/>
  <c r="M732" i="52"/>
  <c r="M781" i="52"/>
  <c r="M922" i="52"/>
  <c r="M456" i="52"/>
  <c r="M338" i="52"/>
  <c r="M754" i="52"/>
  <c r="M1423" i="52"/>
  <c r="M710" i="52"/>
  <c r="M1167" i="52"/>
  <c r="M469" i="52"/>
  <c r="M413" i="52"/>
  <c r="M1287" i="52"/>
  <c r="M248" i="52"/>
  <c r="M828" i="52"/>
  <c r="M239" i="52"/>
  <c r="M632" i="52"/>
  <c r="M1216" i="52"/>
  <c r="M1278" i="52"/>
  <c r="M392" i="52"/>
  <c r="M244" i="52"/>
  <c r="M1083" i="52"/>
  <c r="M475" i="52"/>
  <c r="M1238" i="52"/>
  <c r="M977" i="52"/>
  <c r="M972" i="52"/>
  <c r="M213" i="52"/>
  <c r="M1530" i="52"/>
  <c r="M566" i="52"/>
  <c r="M427" i="52"/>
  <c r="M613" i="52"/>
  <c r="M987" i="52"/>
  <c r="M1155" i="52"/>
  <c r="M1602" i="52"/>
  <c r="M432" i="52"/>
  <c r="M326" i="52"/>
  <c r="M1609" i="52"/>
  <c r="M702" i="52"/>
  <c r="M635" i="52"/>
  <c r="M793" i="52"/>
  <c r="M270" i="52"/>
  <c r="M930" i="52"/>
  <c r="M37" i="52"/>
  <c r="M1514" i="52"/>
  <c r="M137" i="52"/>
  <c r="M656" i="52"/>
  <c r="M364" i="52"/>
  <c r="M486" i="52"/>
  <c r="M720" i="52"/>
  <c r="M865" i="52"/>
  <c r="M595" i="52"/>
  <c r="M591" i="52"/>
  <c r="M995" i="52"/>
  <c r="M328" i="52"/>
  <c r="M193" i="52"/>
  <c r="M957" i="52"/>
  <c r="M942" i="52"/>
  <c r="M1324" i="52"/>
  <c r="M531" i="52"/>
  <c r="M12" i="52"/>
  <c r="M1196" i="52"/>
  <c r="M1606" i="52"/>
  <c r="M1175" i="52"/>
  <c r="M207" i="52"/>
  <c r="M779" i="52"/>
  <c r="M582" i="52"/>
  <c r="M25" i="52"/>
  <c r="M1405" i="52"/>
  <c r="M1420" i="52"/>
  <c r="M832" i="52"/>
  <c r="M210" i="52"/>
  <c r="M1081" i="52"/>
  <c r="M1540" i="52"/>
  <c r="M366" i="52"/>
  <c r="M356" i="52"/>
  <c r="M628" i="52"/>
  <c r="M821" i="52"/>
  <c r="M179" i="52"/>
  <c r="M1025" i="52"/>
  <c r="M9" i="52"/>
  <c r="M1080" i="52"/>
  <c r="M7" i="52"/>
  <c r="M770" i="52"/>
  <c r="M533" i="52"/>
  <c r="M272" i="52"/>
  <c r="M1246" i="52"/>
  <c r="M437" i="52"/>
  <c r="M721" i="52"/>
  <c r="M48" i="52"/>
  <c r="M782" i="52"/>
  <c r="M311" i="52"/>
  <c r="M1260" i="52"/>
  <c r="M1091" i="52"/>
  <c r="M1106" i="52"/>
  <c r="M22" i="52"/>
  <c r="M530" i="52"/>
  <c r="M50" i="52"/>
  <c r="M551" i="52"/>
  <c r="M1305" i="52"/>
  <c r="AX676" i="63" l="1"/>
  <c r="AX665" i="63"/>
  <c r="M1306" i="52"/>
  <c r="M1575" i="52"/>
  <c r="M640" i="52"/>
  <c r="M111" i="52"/>
  <c r="M1189" i="52"/>
  <c r="M91" i="52"/>
  <c r="M1241" i="52"/>
  <c r="M935" i="52"/>
  <c r="M549" i="52"/>
  <c r="M247" i="52"/>
  <c r="M478" i="52"/>
  <c r="M1295" i="52"/>
  <c r="M376" i="52"/>
  <c r="M110" i="52"/>
  <c r="M1455" i="52"/>
  <c r="M1311" i="52"/>
  <c r="M537" i="52"/>
  <c r="M583" i="52"/>
  <c r="M1458" i="52"/>
  <c r="M786" i="52"/>
  <c r="M1327" i="52"/>
  <c r="M807" i="52"/>
  <c r="M1042" i="52"/>
  <c r="M30" i="52"/>
  <c r="M1003" i="52"/>
  <c r="M1570" i="52"/>
  <c r="M597" i="52"/>
  <c r="M1022" i="52"/>
  <c r="M370" i="52"/>
  <c r="M1392" i="52"/>
  <c r="M850" i="52"/>
  <c r="M528" i="52"/>
  <c r="M515" i="52"/>
  <c r="M1568" i="52"/>
  <c r="M731" i="52"/>
  <c r="M862" i="52"/>
  <c r="M1090" i="52"/>
  <c r="M1432" i="52"/>
  <c r="M238" i="52"/>
  <c r="M831" i="52"/>
  <c r="M2" i="58" l="1"/>
  <c r="L2" i="58" s="1"/>
  <c r="P2" i="58" l="1"/>
  <c r="M560" i="52"/>
  <c r="M1569" i="52"/>
  <c r="M29" i="52"/>
  <c r="M1512" i="52"/>
  <c r="M1034" i="52"/>
  <c r="M900" i="52"/>
  <c r="M1323" i="52"/>
  <c r="M1299" i="52"/>
  <c r="M1436" i="52"/>
  <c r="M905" i="52"/>
  <c r="M1401" i="52"/>
  <c r="M360" i="52"/>
  <c r="M847" i="52"/>
  <c r="M422" i="52"/>
  <c r="M1515" i="52"/>
  <c r="M204" i="52"/>
  <c r="M128" i="52"/>
  <c r="M1161" i="52"/>
  <c r="M859" i="52"/>
  <c r="M923" i="52"/>
  <c r="M166" i="52"/>
  <c r="M886" i="52"/>
  <c r="M1335" i="52"/>
  <c r="M316" i="52"/>
  <c r="M543" i="52"/>
  <c r="M619" i="52"/>
  <c r="M448" i="52"/>
  <c r="M657" i="52"/>
  <c r="M1566" i="52"/>
  <c r="AX382" i="76" s="1"/>
  <c r="M755" i="52"/>
  <c r="M839" i="52"/>
  <c r="M703" i="52"/>
  <c r="M971" i="52"/>
  <c r="M1424" i="52"/>
  <c r="M170" i="52"/>
  <c r="M1089" i="52"/>
  <c r="M561" i="52"/>
  <c r="M1131" i="52"/>
  <c r="M1101" i="52"/>
  <c r="M568" i="52"/>
  <c r="M757" i="52"/>
  <c r="M1190" i="52"/>
  <c r="M660" i="52"/>
  <c r="M1331" i="52"/>
  <c r="M1422" i="52"/>
  <c r="M970" i="52"/>
  <c r="M1604" i="52"/>
  <c r="M897" i="52"/>
  <c r="M305" i="52"/>
  <c r="M901" i="52"/>
  <c r="M1094" i="52"/>
  <c r="M1508" i="52"/>
  <c r="M1381" i="52"/>
  <c r="M913" i="52"/>
  <c r="M614" i="52"/>
  <c r="M1585" i="52"/>
  <c r="M308" i="52"/>
  <c r="M941" i="52"/>
  <c r="M742" i="52"/>
  <c r="M1247" i="52"/>
  <c r="M1232" i="52"/>
  <c r="M1509" i="52"/>
  <c r="M1173" i="52"/>
  <c r="M1532" i="52"/>
  <c r="M738" i="52"/>
  <c r="M1441" i="52"/>
  <c r="M214" i="52"/>
  <c r="M618" i="52"/>
  <c r="M39" i="52"/>
  <c r="M567" i="52"/>
  <c r="M830" i="52"/>
  <c r="M471" i="52"/>
  <c r="M951" i="52"/>
  <c r="M336" i="52"/>
  <c r="M79" i="52"/>
  <c r="M589" i="52"/>
  <c r="M335" i="52"/>
  <c r="M1166" i="52"/>
  <c r="M1188" i="52"/>
  <c r="M607" i="52"/>
  <c r="M1466" i="52"/>
  <c r="M698" i="52"/>
  <c r="M161" i="52"/>
  <c r="M1129" i="52"/>
  <c r="M1322" i="52"/>
  <c r="M964" i="52"/>
  <c r="M1574" i="52"/>
  <c r="M648" i="52"/>
  <c r="M459" i="52"/>
  <c r="M414" i="52"/>
  <c r="M1600" i="52"/>
  <c r="M1168" i="52"/>
  <c r="M135" i="52"/>
  <c r="M241" i="52"/>
  <c r="M1118" i="52"/>
  <c r="AX567" i="76" s="1"/>
  <c r="M1187" i="52"/>
  <c r="M577" i="52"/>
  <c r="M165" i="52"/>
  <c r="M888" i="52"/>
  <c r="M431" i="52"/>
  <c r="M962" i="52"/>
  <c r="M1141" i="52"/>
  <c r="M728" i="52"/>
  <c r="M1304" i="52"/>
  <c r="M182" i="52"/>
  <c r="M1482" i="52"/>
  <c r="M450" i="52"/>
  <c r="M517" i="52"/>
  <c r="M345" i="52"/>
  <c r="M1277" i="52"/>
  <c r="M1201" i="52"/>
  <c r="M1545" i="52"/>
  <c r="M334" i="52"/>
  <c r="M1240" i="52"/>
  <c r="M542" i="52"/>
  <c r="M324" i="52"/>
  <c r="M151" i="52"/>
  <c r="M955" i="52"/>
  <c r="M168" i="52"/>
  <c r="M425" i="52"/>
  <c r="M343" i="52"/>
  <c r="M341" i="52"/>
  <c r="M849" i="52"/>
  <c r="M1607" i="52"/>
  <c r="M1133" i="52"/>
  <c r="M1552" i="52"/>
  <c r="M576" i="52"/>
  <c r="M601" i="52"/>
  <c r="M564" i="52"/>
  <c r="M266" i="52"/>
  <c r="M1325" i="52"/>
  <c r="M1538" i="52"/>
  <c r="M829" i="52"/>
  <c r="M1229" i="52"/>
  <c r="M1138" i="52"/>
  <c r="M651" i="52"/>
  <c r="M986" i="52"/>
  <c r="M947" i="52"/>
  <c r="M455" i="52"/>
  <c r="M125" i="52"/>
  <c r="M1265" i="52"/>
  <c r="M495" i="52"/>
  <c r="M536" i="52"/>
  <c r="M1001" i="52"/>
  <c r="M1230" i="52"/>
  <c r="M968" i="52"/>
  <c r="M667" i="52"/>
  <c r="M1459" i="52"/>
  <c r="M634" i="52"/>
  <c r="M868" i="52"/>
  <c r="M466" i="52"/>
  <c r="M49" i="52"/>
  <c r="M1463" i="52"/>
  <c r="M1044" i="52"/>
  <c r="M261" i="52"/>
  <c r="M1487" i="52"/>
  <c r="M1525" i="52"/>
  <c r="M668" i="52"/>
  <c r="M719" i="52"/>
  <c r="M99" i="52"/>
  <c r="AX494" i="76" s="1"/>
  <c r="M1064" i="52"/>
  <c r="M1117" i="52"/>
  <c r="M1529" i="52"/>
  <c r="M262" i="52"/>
  <c r="M837" i="52"/>
  <c r="M586" i="52"/>
  <c r="M1373" i="52"/>
  <c r="M157" i="52"/>
  <c r="M631" i="52"/>
  <c r="M1396" i="52"/>
  <c r="M185" i="52"/>
  <c r="M208" i="52"/>
  <c r="M40" i="52"/>
  <c r="M102" i="52"/>
  <c r="M575" i="52"/>
  <c r="M854" i="52"/>
  <c r="M1147" i="52"/>
  <c r="M460" i="52"/>
  <c r="M804" i="52"/>
  <c r="M173" i="52"/>
  <c r="M1598" i="52"/>
  <c r="M892" i="52"/>
  <c r="M809" i="52"/>
  <c r="M600" i="52"/>
  <c r="M183" i="52"/>
  <c r="M245" i="52"/>
  <c r="M1537" i="52"/>
  <c r="M1014" i="52"/>
  <c r="M818" i="52"/>
  <c r="M148" i="52"/>
  <c r="M132" i="52"/>
  <c r="M421" i="52"/>
  <c r="M814" i="52"/>
  <c r="M1407" i="52"/>
  <c r="M1266" i="52"/>
  <c r="M1426" i="52"/>
  <c r="M532" i="52"/>
  <c r="M61" i="52"/>
  <c r="M1371" i="52"/>
  <c r="M713" i="52"/>
  <c r="M449" i="52"/>
  <c r="M1116" i="52"/>
  <c r="M1186" i="52"/>
  <c r="M1279" i="52"/>
  <c r="M1007" i="52"/>
  <c r="M271" i="52"/>
  <c r="M1027" i="52"/>
  <c r="M80" i="52"/>
  <c r="M103" i="52"/>
  <c r="M796" i="52"/>
  <c r="M641" i="52"/>
  <c r="M97" i="52"/>
  <c r="M1242" i="52"/>
  <c r="M669" i="52"/>
  <c r="M58" i="52"/>
  <c r="M401" i="52"/>
  <c r="M420" i="52"/>
  <c r="M196" i="52"/>
  <c r="M593" i="52"/>
  <c r="M273" i="52"/>
  <c r="M468" i="52"/>
  <c r="M24" i="52"/>
  <c r="M1330" i="52"/>
  <c r="M349" i="52"/>
  <c r="M64" i="52"/>
  <c r="M647" i="52"/>
  <c r="M74" i="52"/>
  <c r="M178" i="52"/>
  <c r="M891" i="52"/>
  <c r="M1413" i="52"/>
  <c r="M242" i="52"/>
  <c r="M1139" i="52"/>
  <c r="M453" i="52"/>
  <c r="M1374" i="52"/>
  <c r="M319" i="52"/>
  <c r="M1499" i="52"/>
  <c r="M36" i="52"/>
  <c r="M1184" i="52"/>
  <c r="M439" i="52"/>
  <c r="M791" i="52"/>
  <c r="M1108" i="52"/>
  <c r="M685" i="52"/>
  <c r="M800" i="52"/>
  <c r="M318" i="52"/>
  <c r="M8" i="52"/>
  <c r="M1579" i="52"/>
  <c r="M775" i="52"/>
  <c r="M330" i="52"/>
  <c r="M86" i="52"/>
  <c r="M917" i="52"/>
  <c r="M638" i="52"/>
  <c r="M863" i="52"/>
  <c r="M627" i="52"/>
  <c r="M522" i="52"/>
  <c r="M803" i="52"/>
  <c r="M585" i="52"/>
  <c r="M1233" i="52"/>
  <c r="M1518" i="52"/>
  <c r="M887" i="52"/>
  <c r="M1534" i="52"/>
  <c r="M1457" i="52"/>
  <c r="M1336" i="52"/>
  <c r="M1199" i="52"/>
  <c r="M1280" i="52"/>
  <c r="M1567" i="52"/>
  <c r="M884" i="52"/>
  <c r="M555" i="52"/>
  <c r="M163" i="52"/>
  <c r="M1386" i="52"/>
  <c r="M1504" i="52"/>
  <c r="M1099" i="52"/>
  <c r="M202" i="52"/>
  <c r="M1582" i="52"/>
  <c r="M116" i="52"/>
  <c r="M709" i="52"/>
  <c r="M1462" i="52"/>
  <c r="M581" i="52"/>
  <c r="M513" i="52"/>
  <c r="AX161" i="76" s="1"/>
  <c r="M1376" i="52"/>
  <c r="M18" i="52"/>
  <c r="M1541" i="52"/>
  <c r="M1215" i="52"/>
  <c r="M758" i="52"/>
  <c r="M113" i="52"/>
  <c r="M1608" i="52"/>
  <c r="M1303" i="52"/>
  <c r="M866" i="52"/>
  <c r="M1170" i="52"/>
  <c r="M981" i="52"/>
  <c r="M1177" i="52"/>
  <c r="M1098" i="52"/>
  <c r="M1464" i="52"/>
  <c r="M1119" i="52"/>
  <c r="M1599" i="52"/>
  <c r="M1039" i="52"/>
  <c r="M1068" i="52"/>
  <c r="M1300" i="52"/>
  <c r="M816" i="52"/>
  <c r="M621" i="52"/>
  <c r="M13" i="52"/>
  <c r="M596" i="52"/>
  <c r="M1480" i="52"/>
  <c r="M418" i="52"/>
  <c r="M44" i="52"/>
  <c r="M945" i="52"/>
  <c r="M1005" i="52"/>
  <c r="M708" i="52"/>
  <c r="M969" i="52"/>
  <c r="M184" i="52"/>
  <c r="M518" i="52"/>
  <c r="M88" i="52"/>
  <c r="M1154" i="52"/>
  <c r="M1092" i="52"/>
  <c r="M21" i="52"/>
  <c r="M1542" i="52"/>
  <c r="M1536" i="52"/>
  <c r="M805" i="52"/>
  <c r="M140" i="52"/>
  <c r="M1326" i="52"/>
  <c r="M175" i="52"/>
  <c r="M903" i="52"/>
  <c r="M706" i="52"/>
  <c r="M20" i="52"/>
  <c r="M32" i="52"/>
  <c r="M851" i="52"/>
  <c r="M524" i="52"/>
  <c r="M864" i="52"/>
  <c r="M436" i="52"/>
  <c r="M159" i="52"/>
  <c r="M571" i="52"/>
  <c r="M169" i="52"/>
  <c r="M611" i="52"/>
  <c r="M882" i="52"/>
  <c r="M321" i="52"/>
  <c r="M1071" i="52"/>
  <c r="M1222" i="52"/>
  <c r="M535" i="52"/>
  <c r="M1483" i="52"/>
  <c r="M1234" i="52"/>
  <c r="M1511" i="52"/>
  <c r="M1429" i="52"/>
  <c r="M1584" i="52"/>
  <c r="M1402" i="52"/>
  <c r="M914" i="52"/>
  <c r="M1531" i="52"/>
  <c r="M365" i="52"/>
  <c r="M72" i="52"/>
  <c r="M424" i="52"/>
  <c r="M1214" i="52"/>
  <c r="M1263" i="52"/>
  <c r="M1272" i="52"/>
  <c r="M1297" i="52"/>
  <c r="M1031" i="52"/>
  <c r="M444" i="52"/>
  <c r="M1271" i="52"/>
  <c r="M932" i="52"/>
  <c r="M201" i="52"/>
  <c r="M948" i="52"/>
  <c r="M554" i="52"/>
  <c r="M1236" i="52"/>
  <c r="M1576" i="52"/>
  <c r="M156" i="52"/>
  <c r="M889" i="52"/>
  <c r="M1333" i="52"/>
  <c r="M734" i="52"/>
  <c r="M838" i="52"/>
  <c r="M1310" i="52"/>
  <c r="M944" i="52"/>
  <c r="M1046" i="52"/>
  <c r="M1251" i="52"/>
  <c r="M953" i="52"/>
  <c r="M1523" i="52"/>
  <c r="M794" i="52"/>
  <c r="M379" i="52"/>
  <c r="M902" i="52"/>
  <c r="M1225" i="52"/>
  <c r="M696" i="52"/>
  <c r="M1421" i="52"/>
  <c r="M852" i="52"/>
  <c r="M704" i="52"/>
  <c r="M961" i="52"/>
  <c r="M491" i="52"/>
  <c r="M749" i="52"/>
  <c r="M141" i="52"/>
  <c r="M544" i="52"/>
  <c r="M707" i="52"/>
  <c r="M810" i="52"/>
  <c r="M1160" i="52"/>
  <c r="M984" i="52"/>
  <c r="M11" i="52"/>
  <c r="M346" i="52"/>
  <c r="M1203" i="52"/>
  <c r="M1535" i="52"/>
  <c r="M203" i="52"/>
  <c r="M516" i="52"/>
  <c r="M1399" i="52"/>
  <c r="M771" i="52"/>
  <c r="M1594" i="52"/>
  <c r="M1557" i="52"/>
  <c r="AX386" i="76" s="1"/>
  <c r="M558" i="52"/>
  <c r="M650" i="52"/>
  <c r="M121" i="52"/>
  <c r="M82" i="52"/>
  <c r="M827" i="52"/>
  <c r="M258" i="52"/>
  <c r="M1127" i="52"/>
  <c r="M735" i="52"/>
  <c r="M440" i="52"/>
  <c r="M1391" i="52"/>
  <c r="M268" i="52"/>
  <c r="M590" i="52"/>
  <c r="M1144" i="52"/>
  <c r="M572" i="52"/>
  <c r="M6" i="52"/>
  <c r="M385" i="52"/>
  <c r="M463" i="52"/>
  <c r="M787" i="52"/>
  <c r="M1258" i="52"/>
  <c r="M147" i="52"/>
  <c r="M974" i="52"/>
  <c r="M916" i="52"/>
  <c r="M1239" i="52"/>
  <c r="M500" i="52"/>
  <c r="M130" i="52"/>
  <c r="M171" i="52"/>
  <c r="M43" i="52"/>
  <c r="M883" i="52"/>
  <c r="M541" i="52"/>
  <c r="M950" i="52"/>
  <c r="M252" i="52"/>
  <c r="M1317" i="52"/>
  <c r="M919" i="52"/>
  <c r="M313" i="52"/>
  <c r="M1561" i="52"/>
  <c r="M1268" i="52"/>
  <c r="M625" i="52"/>
  <c r="M588" i="52"/>
  <c r="M65" i="52"/>
  <c r="M1156" i="52"/>
  <c r="M488" i="52"/>
  <c r="M114" i="52"/>
  <c r="M490" i="52"/>
  <c r="M1533" i="52"/>
  <c r="M890" i="52"/>
  <c r="M1267" i="52"/>
  <c r="M718" i="52"/>
  <c r="M1002" i="52"/>
  <c r="M172" i="52"/>
  <c r="M1261" i="52"/>
  <c r="M1461" i="52"/>
  <c r="M374" i="52"/>
  <c r="M797" i="52"/>
  <c r="M1269" i="52"/>
  <c r="M350" i="52"/>
  <c r="M1122" i="52"/>
  <c r="M391" i="52"/>
  <c r="M918" i="52"/>
  <c r="M373" i="52"/>
  <c r="M925" i="52"/>
  <c r="M351" i="52"/>
  <c r="M1564" i="52"/>
  <c r="M841" i="52"/>
  <c r="M1121" i="52"/>
  <c r="M1425" i="52"/>
  <c r="M699" i="52"/>
  <c r="M1522" i="52"/>
  <c r="M408" i="52"/>
  <c r="M1276" i="52"/>
  <c r="M1519" i="52"/>
  <c r="M1517" i="52"/>
  <c r="M1465" i="52"/>
  <c r="M269" i="52"/>
  <c r="M1481" i="52"/>
  <c r="M1491" i="52"/>
  <c r="M1551" i="52"/>
  <c r="M980" i="52"/>
  <c r="M1618" i="52"/>
  <c r="M534" i="52"/>
  <c r="M46" i="52"/>
  <c r="M16" i="52"/>
  <c r="M1521" i="52"/>
  <c r="M323" i="52"/>
  <c r="M988" i="52"/>
  <c r="M342" i="52"/>
  <c r="M637" i="52"/>
  <c r="M603" i="52"/>
  <c r="M1210" i="52"/>
  <c r="M855" i="52"/>
  <c r="M712" i="52"/>
  <c r="M369" i="52"/>
  <c r="M1149" i="52"/>
  <c r="M790" i="52"/>
  <c r="M155" i="52"/>
  <c r="M423" i="52"/>
  <c r="M1062" i="52"/>
  <c r="M861" i="52"/>
  <c r="M1228" i="52"/>
  <c r="M539" i="52"/>
  <c r="M1211" i="52"/>
  <c r="M162" i="52"/>
  <c r="M1486" i="52"/>
  <c r="M1308" i="52"/>
  <c r="M1061" i="52"/>
  <c r="M470" i="52"/>
  <c r="M77" i="52"/>
  <c r="M1471" i="52"/>
  <c r="M480" i="52"/>
  <c r="M1547" i="52"/>
  <c r="M833" i="52"/>
  <c r="M780" i="52"/>
  <c r="M819" i="52"/>
  <c r="M51" i="52"/>
  <c r="M55" i="52"/>
  <c r="M973" i="52"/>
  <c r="M952" i="52"/>
  <c r="M2" i="52"/>
  <c r="M1033" i="52"/>
  <c r="M1562" i="52"/>
  <c r="M1444" i="52"/>
  <c r="M521" i="52"/>
  <c r="M447" i="52"/>
  <c r="L20" i="53"/>
  <c r="L19" i="53"/>
  <c r="L18" i="53"/>
  <c r="L17" i="53"/>
  <c r="L16" i="53"/>
  <c r="L15" i="53"/>
  <c r="L14" i="53"/>
  <c r="L13" i="53"/>
  <c r="L12" i="53"/>
  <c r="L11" i="53"/>
  <c r="L10" i="53"/>
  <c r="L9" i="53"/>
  <c r="L8" i="53"/>
  <c r="L7" i="53"/>
  <c r="L6" i="53"/>
  <c r="O20" i="53"/>
  <c r="O19" i="53"/>
  <c r="O18" i="53"/>
  <c r="O17" i="53"/>
  <c r="O16" i="53"/>
  <c r="O15" i="53"/>
  <c r="O14" i="53"/>
  <c r="O13" i="53"/>
  <c r="O12" i="53"/>
  <c r="O11" i="53"/>
  <c r="O10" i="53"/>
  <c r="O9" i="53"/>
  <c r="O8" i="53"/>
  <c r="O7" i="53"/>
  <c r="O6" i="53"/>
  <c r="M867" i="52"/>
  <c r="M1550" i="52"/>
  <c r="M375" i="52"/>
  <c r="M107" i="52"/>
  <c r="AX384" i="76" s="1"/>
  <c r="M695" i="52"/>
  <c r="M802" i="52"/>
  <c r="M438" i="52"/>
  <c r="M717" i="52"/>
  <c r="AX132" i="76" l="1"/>
  <c r="AX732" i="76"/>
  <c r="AX698" i="63"/>
  <c r="AX35" i="76"/>
  <c r="AX30" i="63"/>
  <c r="AX5" i="63"/>
  <c r="AX5" i="76"/>
  <c r="AX493" i="76"/>
  <c r="AX728" i="76"/>
  <c r="AX122" i="63"/>
  <c r="AX477" i="63"/>
  <c r="AX670" i="63"/>
  <c r="AX692" i="63"/>
  <c r="O5" i="53"/>
  <c r="M76" i="52" l="1"/>
  <c r="M1084" i="52"/>
  <c r="M434" i="52"/>
  <c r="M956" i="52"/>
  <c r="M1126" i="52"/>
  <c r="M644" i="52"/>
  <c r="M1321" i="52"/>
  <c r="M275" i="52"/>
  <c r="M53" i="52"/>
  <c r="M384" i="52"/>
  <c r="M499" i="52"/>
  <c r="M1596" i="52"/>
  <c r="M240" i="52"/>
  <c r="M1414" i="52"/>
  <c r="M1145" i="52"/>
  <c r="M1010" i="52"/>
  <c r="M842" i="52"/>
  <c r="AX500" i="76" s="1"/>
  <c r="M1198" i="52"/>
  <c r="M122" i="52"/>
  <c r="M493" i="52"/>
  <c r="M310" i="52"/>
  <c r="M552" i="52"/>
  <c r="M1026" i="52"/>
  <c r="M895" i="52"/>
  <c r="M878" i="52"/>
  <c r="M1245" i="52"/>
  <c r="M87" i="52"/>
  <c r="M306" i="52"/>
  <c r="M538" i="52"/>
  <c r="M367" i="52"/>
  <c r="M661" i="52"/>
  <c r="M264" i="52"/>
  <c r="M1093" i="52"/>
  <c r="M994" i="52"/>
  <c r="M1021" i="52"/>
  <c r="M1495" i="52"/>
  <c r="M753" i="52"/>
  <c r="M254" i="52"/>
  <c r="M1616" i="52"/>
  <c r="M815" i="52"/>
  <c r="M1468" i="52"/>
  <c r="M1474" i="52"/>
  <c r="M730" i="52"/>
  <c r="M1293" i="52"/>
  <c r="M415" i="52"/>
  <c r="M465" i="52"/>
  <c r="M1209" i="52"/>
  <c r="M1124" i="52"/>
  <c r="M265" i="52"/>
  <c r="M1560" i="52"/>
  <c r="M1467" i="52"/>
  <c r="M605" i="52"/>
  <c r="M339" i="52"/>
  <c r="M848" i="52"/>
  <c r="M1020" i="52"/>
  <c r="M54" i="52"/>
  <c r="M716" i="52"/>
  <c r="M1613" i="52"/>
  <c r="M1612" i="52"/>
  <c r="M56" i="52"/>
  <c r="M405" i="52"/>
  <c r="M1453" i="52"/>
  <c r="M62" i="52"/>
  <c r="AX462" i="76" s="1"/>
  <c r="M249" i="52"/>
  <c r="M1274" i="52"/>
  <c r="M1017" i="52"/>
  <c r="M761" i="52"/>
  <c r="M573" i="52"/>
  <c r="M1275" i="52"/>
  <c r="M723" i="52"/>
  <c r="M1393" i="52"/>
  <c r="M1431" i="52"/>
  <c r="M419" i="52"/>
  <c r="M1128" i="52"/>
  <c r="M1488" i="52"/>
  <c r="M772" i="52"/>
  <c r="M1111" i="52"/>
  <c r="M610" i="52"/>
  <c r="M885" i="52"/>
  <c r="M1235" i="52"/>
  <c r="AX576" i="76" s="1"/>
  <c r="M1164" i="52"/>
  <c r="M784" i="52"/>
  <c r="M626" i="52"/>
  <c r="M1194" i="52"/>
  <c r="M67" i="52"/>
  <c r="M1586" i="52"/>
  <c r="M642" i="52"/>
  <c r="M846" i="52"/>
  <c r="M63" i="52"/>
  <c r="M1329" i="52"/>
  <c r="M1388" i="52"/>
  <c r="M599" i="52"/>
  <c r="M813" i="52"/>
  <c r="M1593" i="52"/>
  <c r="M1270" i="52"/>
  <c r="M1114" i="52"/>
  <c r="M154" i="52"/>
  <c r="M131" i="52"/>
  <c r="M31" i="52"/>
  <c r="M527" i="52"/>
  <c r="M1470" i="52"/>
  <c r="M759" i="52"/>
  <c r="M1150" i="52"/>
  <c r="M1143" i="52"/>
  <c r="M1318" i="52"/>
  <c r="M333" i="52"/>
  <c r="M1244" i="52"/>
  <c r="M1498" i="52"/>
  <c r="M834" i="52"/>
  <c r="M181" i="52"/>
  <c r="M1153" i="52"/>
  <c r="M368" i="52"/>
  <c r="M598" i="52"/>
  <c r="M636" i="52"/>
  <c r="M160" i="52"/>
  <c r="M659" i="52"/>
  <c r="M144" i="52"/>
  <c r="M602" i="52"/>
  <c r="M1500" i="52"/>
  <c r="M550" i="52"/>
  <c r="M562" i="52"/>
  <c r="M1440" i="52"/>
  <c r="M967" i="52"/>
  <c r="M975" i="52"/>
  <c r="M976" i="52"/>
  <c r="M1069" i="52"/>
  <c r="M979" i="52"/>
  <c r="M340" i="52"/>
  <c r="M1503" i="52"/>
  <c r="M1527" i="52"/>
  <c r="M617" i="52"/>
  <c r="M1615" i="52"/>
  <c r="M874" i="52"/>
  <c r="M1302" i="52"/>
  <c r="M358" i="52"/>
  <c r="M1554" i="52"/>
  <c r="M1132" i="52"/>
  <c r="M359" i="52"/>
  <c r="M399" i="52"/>
  <c r="M317" i="52"/>
  <c r="M485" i="52"/>
  <c r="M476" i="52"/>
  <c r="M112" i="52"/>
  <c r="M557" i="52"/>
  <c r="M167" i="52"/>
  <c r="M35" i="52"/>
  <c r="M1513" i="52"/>
  <c r="M1200" i="52"/>
  <c r="M1555" i="52"/>
  <c r="M943" i="52"/>
  <c r="M441" i="52"/>
  <c r="M748" i="52"/>
  <c r="M1000" i="52"/>
  <c r="M92" i="52"/>
  <c r="M767" i="52"/>
  <c r="M1249" i="52"/>
  <c r="M1085" i="52"/>
  <c r="M1332" i="52"/>
  <c r="M1438" i="52"/>
  <c r="M1045" i="52"/>
  <c r="M332" i="52"/>
  <c r="M454" i="52"/>
  <c r="M639" i="52"/>
  <c r="M464" i="52"/>
  <c r="M484" i="52"/>
  <c r="M1023" i="52"/>
  <c r="M477" i="52"/>
  <c r="M1257" i="52"/>
  <c r="M697" i="52"/>
  <c r="M622" i="52"/>
  <c r="M871" i="52"/>
  <c r="M992" i="52"/>
  <c r="M926" i="52"/>
  <c r="M954" i="52"/>
  <c r="M205" i="52"/>
  <c r="M1337" i="52"/>
  <c r="M1208" i="52"/>
  <c r="M963" i="52"/>
  <c r="M1556" i="52"/>
  <c r="M197" i="52"/>
  <c r="M812" i="52"/>
  <c r="M396" i="52"/>
  <c r="M1611" i="52"/>
  <c r="M578" i="52"/>
  <c r="M1292" i="52"/>
  <c r="M1219" i="52"/>
  <c r="M344" i="52"/>
  <c r="M633" i="52"/>
  <c r="M124" i="52"/>
  <c r="M724" i="52"/>
  <c r="M1254" i="52"/>
  <c r="M1181" i="52"/>
  <c r="AX638" i="76" s="1"/>
  <c r="M725" i="52"/>
  <c r="M1590" i="52"/>
  <c r="M523" i="52"/>
  <c r="M428" i="52"/>
  <c r="M1152" i="52"/>
  <c r="M100" i="52"/>
  <c r="M90" i="52"/>
  <c r="M629" i="52"/>
  <c r="M361" i="52"/>
  <c r="M778" i="52"/>
  <c r="M467" i="52"/>
  <c r="M260" i="52"/>
  <c r="M243" i="52"/>
  <c r="M1183" i="52"/>
  <c r="M388" i="52"/>
  <c r="M616" i="52"/>
  <c r="M811" i="52"/>
  <c r="M73" i="52"/>
  <c r="M1404" i="52"/>
  <c r="M104" i="52"/>
  <c r="M382" i="52"/>
  <c r="M1206" i="52"/>
  <c r="M429" i="52"/>
  <c r="M1067" i="52"/>
  <c r="M777" i="52"/>
  <c r="M569" i="52"/>
  <c r="M949" i="52"/>
  <c r="M858" i="52"/>
  <c r="M1419" i="52"/>
  <c r="M93" i="52"/>
  <c r="M426" i="52"/>
  <c r="M965" i="52"/>
  <c r="M390" i="52"/>
  <c r="M1100" i="52"/>
  <c r="M1221" i="52"/>
  <c r="M14" i="52"/>
  <c r="M1411" i="52"/>
  <c r="M1577" i="52"/>
  <c r="M525" i="52"/>
  <c r="M123" i="52"/>
  <c r="M824" i="52"/>
  <c r="M519" i="52"/>
  <c r="M1417" i="52"/>
  <c r="M1273" i="52"/>
  <c r="M1136" i="52"/>
  <c r="M1442" i="52"/>
  <c r="M1158" i="52"/>
  <c r="M584" i="52"/>
  <c r="AX209" i="76" s="1"/>
  <c r="M655" i="52"/>
  <c r="M879" i="52"/>
  <c r="AX682" i="76" s="1"/>
  <c r="M416" i="52"/>
  <c r="M1573" i="52"/>
  <c r="M565" i="52"/>
  <c r="M443" i="52"/>
  <c r="M766" i="52"/>
  <c r="M139" i="52"/>
  <c r="M1123" i="52"/>
  <c r="M23" i="52"/>
  <c r="M612" i="52"/>
  <c r="M556" i="52"/>
  <c r="M750" i="52"/>
  <c r="M57" i="52"/>
  <c r="M904" i="52"/>
  <c r="M1475" i="52"/>
  <c r="M315" i="52"/>
  <c r="M853" i="52"/>
  <c r="M1328" i="52"/>
  <c r="M1389" i="52"/>
  <c r="M482" i="52"/>
  <c r="M924" i="52"/>
  <c r="M1248" i="52"/>
  <c r="M164" i="52"/>
  <c r="M134" i="52"/>
  <c r="M1252" i="52"/>
  <c r="M1384" i="52"/>
  <c r="M1578" i="52"/>
  <c r="M606" i="52"/>
  <c r="M983" i="52"/>
  <c r="M1489" i="52"/>
  <c r="AX546" i="76" s="1"/>
  <c r="M1264" i="52"/>
  <c r="M1451" i="52"/>
  <c r="M1115" i="52"/>
  <c r="M1572" i="52"/>
  <c r="AX716" i="76" l="1"/>
  <c r="AX189" i="76"/>
  <c r="AX172" i="63"/>
  <c r="AX484" i="76"/>
  <c r="AX258" i="76"/>
  <c r="AX554" i="63"/>
  <c r="AX558" i="76"/>
  <c r="AX426" i="76"/>
  <c r="AX46" i="63"/>
  <c r="AX53" i="76"/>
  <c r="AX487" i="76"/>
  <c r="AX156" i="76"/>
  <c r="AX71" i="63"/>
  <c r="AX77" i="76"/>
  <c r="AX531" i="76"/>
  <c r="AX506" i="76"/>
  <c r="AX102" i="63"/>
  <c r="AX110" i="76"/>
  <c r="AX474" i="76"/>
  <c r="AX433" i="63"/>
  <c r="AX348" i="76"/>
  <c r="AX136" i="63"/>
  <c r="AX148" i="76"/>
  <c r="AX175" i="76"/>
  <c r="AX147" i="76"/>
  <c r="AX421" i="76"/>
  <c r="AX55" i="76"/>
  <c r="AX712" i="63"/>
  <c r="AX139" i="63"/>
  <c r="AX151" i="76"/>
  <c r="AX267" i="76"/>
  <c r="AX557" i="63"/>
  <c r="AX274" i="63"/>
  <c r="AX305" i="76"/>
  <c r="AX306" i="76"/>
  <c r="AX100" i="76"/>
  <c r="AX216" i="63"/>
  <c r="AX243" i="76"/>
  <c r="AX428" i="76"/>
  <c r="AX86" i="76"/>
  <c r="AX58" i="76"/>
  <c r="AX51" i="63"/>
  <c r="AX374" i="76"/>
  <c r="AX198" i="76"/>
  <c r="AX179" i="63"/>
  <c r="AX699" i="63"/>
  <c r="AX78" i="76"/>
  <c r="AX72" i="63"/>
  <c r="AX135" i="63"/>
  <c r="AX677" i="63"/>
  <c r="AX544" i="63"/>
  <c r="AX316" i="63"/>
  <c r="AX387" i="63"/>
  <c r="AX446" i="63"/>
  <c r="AX590" i="63"/>
  <c r="AX443" i="63"/>
  <c r="AX385" i="63"/>
  <c r="AX380" i="63"/>
  <c r="AX693" i="63"/>
  <c r="Q5" i="53" l="1"/>
  <c r="Q6" i="53"/>
  <c r="Q7" i="53"/>
  <c r="Q8" i="53"/>
  <c r="Q9" i="53"/>
  <c r="Q10" i="53"/>
  <c r="Q11" i="53"/>
  <c r="Q12" i="53"/>
  <c r="Q13" i="53"/>
  <c r="Q14" i="53"/>
  <c r="Q15" i="53"/>
  <c r="Q16" i="53"/>
  <c r="Q17" i="53"/>
  <c r="Q18" i="53"/>
  <c r="Q19" i="53"/>
  <c r="Q20" i="53"/>
  <c r="B451" i="63" l="1"/>
  <c r="B450" i="63"/>
  <c r="B460" i="63"/>
  <c r="B459" i="63"/>
  <c r="B458" i="63"/>
  <c r="B457" i="63"/>
  <c r="B456" i="63"/>
  <c r="B455" i="63"/>
  <c r="B454" i="63"/>
  <c r="B453" i="63"/>
  <c r="B452" i="63"/>
  <c r="Y5" i="53"/>
  <c r="AX452" i="63" l="1"/>
  <c r="AX459" i="63"/>
  <c r="AX451" i="63"/>
  <c r="U466" i="63" l="1"/>
  <c r="AC466" i="63" s="1"/>
  <c r="AD466" i="63" s="1"/>
  <c r="Z466" i="63" s="1"/>
  <c r="B466" i="63"/>
  <c r="U464" i="63"/>
  <c r="AC464" i="63" s="1"/>
  <c r="AD464" i="63" s="1"/>
  <c r="Z464" i="63" s="1"/>
  <c r="B464" i="63"/>
  <c r="U463" i="63"/>
  <c r="AC463" i="63" s="1"/>
  <c r="AD463" i="63" s="1"/>
  <c r="Z463" i="63" s="1"/>
  <c r="B463" i="63"/>
  <c r="U462" i="63"/>
  <c r="AC462" i="63" s="1"/>
  <c r="AD462" i="63" s="1"/>
  <c r="Z462" i="63" s="1"/>
  <c r="B462" i="63"/>
  <c r="U461" i="63"/>
  <c r="AC461" i="63" s="1"/>
  <c r="AD461" i="63" s="1"/>
  <c r="Z461" i="63" s="1"/>
  <c r="B461" i="63"/>
  <c r="U451" i="63"/>
  <c r="U450" i="63"/>
  <c r="U460" i="63"/>
  <c r="U459" i="63"/>
  <c r="U458" i="63"/>
  <c r="U457" i="63"/>
  <c r="AC457" i="63" s="1"/>
  <c r="AD457" i="63" s="1"/>
  <c r="Z457" i="63" s="1"/>
  <c r="U456" i="63"/>
  <c r="U455" i="63"/>
  <c r="U454" i="63"/>
  <c r="U453" i="63"/>
  <c r="U452" i="63"/>
  <c r="U468" i="63"/>
  <c r="AC468" i="63" s="1"/>
  <c r="AD468" i="63" s="1"/>
  <c r="Z468" i="63" s="1"/>
  <c r="B468" i="63"/>
  <c r="U467" i="63"/>
  <c r="AC467" i="63" s="1"/>
  <c r="AD467" i="63" s="1"/>
  <c r="Z467" i="63" s="1"/>
  <c r="B467" i="63"/>
  <c r="U465" i="63"/>
  <c r="B465" i="63"/>
  <c r="AX6" i="53" l="1"/>
  <c r="AC454" i="63"/>
  <c r="AD454" i="63" s="1"/>
  <c r="Z454" i="63" s="1"/>
  <c r="AC459" i="63"/>
  <c r="AD459" i="63" s="1"/>
  <c r="Z459" i="63" s="1"/>
  <c r="AC450" i="63"/>
  <c r="AD450" i="63" s="1"/>
  <c r="Z450" i="63" s="1"/>
  <c r="AC451" i="63"/>
  <c r="AD451" i="63" s="1"/>
  <c r="AC455" i="63"/>
  <c r="AD455" i="63" s="1"/>
  <c r="Z455" i="63" s="1"/>
  <c r="AC458" i="63"/>
  <c r="AD458" i="63" s="1"/>
  <c r="Z458" i="63" s="1"/>
  <c r="AC465" i="63"/>
  <c r="AD465" i="63" s="1"/>
  <c r="Z465" i="63" s="1"/>
  <c r="AC456" i="63"/>
  <c r="AD456" i="63" s="1"/>
  <c r="Z456" i="63" s="1"/>
  <c r="AC452" i="63"/>
  <c r="AD452" i="63" s="1"/>
  <c r="AC460" i="63"/>
  <c r="AD460" i="63" s="1"/>
  <c r="AX14" i="53"/>
  <c r="AX13" i="53"/>
  <c r="AX5" i="53"/>
  <c r="AX20" i="53"/>
  <c r="AX12" i="53"/>
  <c r="AX19" i="53"/>
  <c r="AX11" i="53"/>
  <c r="AX18" i="53"/>
  <c r="AX10" i="53"/>
  <c r="AX17" i="53"/>
  <c r="AX9" i="53"/>
  <c r="AX16" i="53"/>
  <c r="AX8" i="53"/>
  <c r="AX15" i="53"/>
  <c r="AX7" i="53"/>
  <c r="AC453" i="63"/>
  <c r="AD453" i="63" s="1"/>
  <c r="A460" i="63"/>
  <c r="A457" i="63"/>
  <c r="A453" i="63"/>
  <c r="A459" i="63"/>
  <c r="A456" i="63"/>
  <c r="A452" i="63"/>
  <c r="A451" i="63"/>
  <c r="A455" i="63"/>
  <c r="A450" i="63"/>
  <c r="A458" i="63"/>
  <c r="A454" i="63"/>
  <c r="A468" i="63"/>
  <c r="A465" i="63"/>
  <c r="A467" i="63"/>
  <c r="AE466" i="63"/>
  <c r="AE467" i="63"/>
  <c r="AH468" i="63"/>
  <c r="AI468" i="63" s="1"/>
  <c r="AE468" i="63"/>
  <c r="AH464" i="63"/>
  <c r="AI464" i="63" s="1"/>
  <c r="AE461" i="63"/>
  <c r="AH461" i="63"/>
  <c r="AI461" i="63" s="1"/>
  <c r="AH466" i="63"/>
  <c r="AI466" i="63" s="1"/>
  <c r="AH467" i="63"/>
  <c r="AI467" i="63" s="1"/>
  <c r="A463" i="63"/>
  <c r="A466" i="63"/>
  <c r="A462" i="63"/>
  <c r="A461" i="63"/>
  <c r="A464" i="63"/>
  <c r="AH463" i="63"/>
  <c r="AI463" i="63" s="1"/>
  <c r="AE463" i="63"/>
  <c r="AH457" i="63"/>
  <c r="AI457" i="63" s="1"/>
  <c r="AE457" i="63"/>
  <c r="AE464" i="63"/>
  <c r="AH462" i="63"/>
  <c r="AI462" i="63" s="1"/>
  <c r="AE462" i="63"/>
  <c r="AE460" i="63" l="1"/>
  <c r="Z460" i="63"/>
  <c r="AE451" i="63"/>
  <c r="Z451" i="63"/>
  <c r="AH453" i="63"/>
  <c r="AI453" i="63" s="1"/>
  <c r="Z453" i="63"/>
  <c r="AH452" i="63"/>
  <c r="AI452" i="63" s="1"/>
  <c r="Z452" i="63"/>
  <c r="AH454" i="63"/>
  <c r="AI454" i="63" s="1"/>
  <c r="AE454" i="63"/>
  <c r="AH458" i="63"/>
  <c r="AI458" i="63" s="1"/>
  <c r="AE450" i="63"/>
  <c r="AE452" i="63"/>
  <c r="AH451" i="63"/>
  <c r="AI451" i="63" s="1"/>
  <c r="AH465" i="63"/>
  <c r="AI465" i="63" s="1"/>
  <c r="AE455" i="63"/>
  <c r="AE465" i="63"/>
  <c r="AH455" i="63"/>
  <c r="AI455" i="63" s="1"/>
  <c r="AE459" i="63"/>
  <c r="AH459" i="63"/>
  <c r="AI459" i="63" s="1"/>
  <c r="AE458" i="63"/>
  <c r="AH450" i="63"/>
  <c r="AI450" i="63" s="1"/>
  <c r="AH456" i="63"/>
  <c r="AI456" i="63" s="1"/>
  <c r="AE456" i="63"/>
  <c r="AH460" i="63"/>
  <c r="AI460" i="63" s="1"/>
  <c r="AE453" i="63"/>
  <c r="AF464" i="63"/>
  <c r="AG464" i="63" s="1"/>
  <c r="AF457" i="63"/>
  <c r="AG457" i="63" s="1"/>
  <c r="AF466" i="63"/>
  <c r="AG466" i="63" s="1"/>
  <c r="AF461" i="63"/>
  <c r="AG461" i="63" s="1"/>
  <c r="AF468" i="63"/>
  <c r="AG468" i="63" s="1"/>
  <c r="AF463" i="63"/>
  <c r="AG463" i="63" s="1"/>
  <c r="AF467" i="63"/>
  <c r="AG467" i="63" s="1"/>
  <c r="AF462" i="63"/>
  <c r="AG462" i="63" s="1"/>
  <c r="AF453" i="63" l="1"/>
  <c r="AG453" i="63" s="1"/>
  <c r="AF452" i="63"/>
  <c r="AG452" i="63" s="1"/>
  <c r="AF455" i="63"/>
  <c r="AG455" i="63" s="1"/>
  <c r="AF454" i="63"/>
  <c r="AG454" i="63" s="1"/>
  <c r="AF450" i="63"/>
  <c r="AG450" i="63" s="1"/>
  <c r="AF465" i="63"/>
  <c r="AG465" i="63" s="1"/>
  <c r="AF458" i="63"/>
  <c r="AG458" i="63" s="1"/>
  <c r="AF459" i="63"/>
  <c r="AG459" i="63" s="1"/>
  <c r="AF451" i="63"/>
  <c r="AG451" i="63" s="1"/>
  <c r="AF456" i="63"/>
  <c r="AG456" i="63" s="1"/>
  <c r="AF460" i="63"/>
  <c r="AG460" i="63" s="1"/>
  <c r="M75" i="52" l="1"/>
  <c r="AX515" i="76" s="1"/>
  <c r="M487" i="52"/>
  <c r="M42" i="52"/>
  <c r="M363" i="52"/>
  <c r="AX508" i="63" l="1"/>
  <c r="AX550" i="76"/>
  <c r="AX98" i="63"/>
  <c r="AX106" i="76"/>
  <c r="AX107" i="76"/>
  <c r="AX99" i="63"/>
  <c r="AX399" i="76"/>
  <c r="Y2" i="58"/>
  <c r="Q2" i="58" s="1"/>
  <c r="L5" i="53"/>
  <c r="AP5" i="53"/>
  <c r="AC5" i="53"/>
  <c r="V33" i="77"/>
  <c r="W33" i="77"/>
  <c r="S33" i="77" l="1"/>
  <c r="V26" i="77"/>
  <c r="V32" i="77"/>
  <c r="V31" i="77"/>
  <c r="V30" i="77"/>
  <c r="V29" i="77"/>
  <c r="V27" i="77"/>
  <c r="V28" i="77"/>
  <c r="W17" i="77"/>
  <c r="W9" i="77"/>
  <c r="W16" i="77"/>
  <c r="W8" i="77"/>
  <c r="W10" i="77"/>
  <c r="W23" i="77"/>
  <c r="W15" i="77"/>
  <c r="W7" i="77"/>
  <c r="W20" i="77"/>
  <c r="W18" i="77"/>
  <c r="W22" i="77"/>
  <c r="W14" i="77"/>
  <c r="W6" i="77"/>
  <c r="W21" i="77"/>
  <c r="W13" i="77"/>
  <c r="W5" i="77"/>
  <c r="W12" i="77"/>
  <c r="W19" i="77"/>
  <c r="W11" i="77"/>
  <c r="V18" i="77"/>
  <c r="V10" i="77"/>
  <c r="S10" i="77" s="1"/>
  <c r="V13" i="77"/>
  <c r="S13" i="77" s="1"/>
  <c r="V19" i="77"/>
  <c r="V17" i="77"/>
  <c r="V9" i="77"/>
  <c r="S9" i="77" s="1"/>
  <c r="V21" i="77"/>
  <c r="V16" i="77"/>
  <c r="S16" i="77" s="1"/>
  <c r="V8" i="77"/>
  <c r="S8" i="77" s="1"/>
  <c r="V11" i="77"/>
  <c r="S11" i="77" s="1"/>
  <c r="V23" i="77"/>
  <c r="S23" i="77" s="1"/>
  <c r="V15" i="77"/>
  <c r="S15" i="77" s="1"/>
  <c r="V7" i="77"/>
  <c r="V5" i="77"/>
  <c r="V6" i="77"/>
  <c r="S6" i="77" s="1"/>
  <c r="V22" i="77"/>
  <c r="S22" i="77" s="1"/>
  <c r="V14" i="77"/>
  <c r="S14" i="77" s="1"/>
  <c r="V20" i="77"/>
  <c r="V12" i="77"/>
  <c r="W28" i="77"/>
  <c r="W26" i="77"/>
  <c r="W32" i="77"/>
  <c r="W31" i="77"/>
  <c r="W30" i="77"/>
  <c r="W29" i="77"/>
  <c r="W27" i="77"/>
  <c r="R43" i="77"/>
  <c r="R42" i="77"/>
  <c r="R41" i="77"/>
  <c r="R40" i="77"/>
  <c r="R39" i="77"/>
  <c r="R33" i="77"/>
  <c r="R46" i="77"/>
  <c r="R45" i="77"/>
  <c r="R44" i="77"/>
  <c r="R127" i="77"/>
  <c r="R126" i="77"/>
  <c r="R125" i="77"/>
  <c r="R124" i="77"/>
  <c r="R123" i="77"/>
  <c r="R122" i="77"/>
  <c r="R198" i="77"/>
  <c r="R217" i="77"/>
  <c r="R216" i="77"/>
  <c r="R215" i="77"/>
  <c r="R214" i="77"/>
  <c r="R213" i="77"/>
  <c r="R212" i="77"/>
  <c r="R211" i="77"/>
  <c r="R222" i="77"/>
  <c r="R221" i="77"/>
  <c r="R220" i="77"/>
  <c r="R219" i="77"/>
  <c r="R218" i="77"/>
  <c r="R271" i="77"/>
  <c r="R270" i="77"/>
  <c r="R269" i="77"/>
  <c r="R268" i="77"/>
  <c r="R267" i="77"/>
  <c r="R266" i="77"/>
  <c r="R265" i="77"/>
  <c r="R264" i="77"/>
  <c r="R263" i="77"/>
  <c r="R262" i="77"/>
  <c r="R261" i="77"/>
  <c r="R249" i="77"/>
  <c r="R248" i="77"/>
  <c r="R247" i="77"/>
  <c r="R246" i="77"/>
  <c r="R260" i="77"/>
  <c r="R259" i="77"/>
  <c r="R258" i="77"/>
  <c r="R257" i="77"/>
  <c r="R256" i="77"/>
  <c r="R255" i="77"/>
  <c r="R254" i="77"/>
  <c r="R253" i="77"/>
  <c r="R252" i="77"/>
  <c r="R251" i="77"/>
  <c r="R250" i="77"/>
  <c r="R300" i="77"/>
  <c r="R346" i="77"/>
  <c r="R392" i="77"/>
  <c r="R406" i="77"/>
  <c r="R442" i="77"/>
  <c r="R441" i="77"/>
  <c r="R440" i="77"/>
  <c r="R450" i="77"/>
  <c r="R459" i="77"/>
  <c r="R458" i="77"/>
  <c r="R457" i="77"/>
  <c r="R456" i="77"/>
  <c r="R455" i="77"/>
  <c r="R454" i="77"/>
  <c r="R453" i="77"/>
  <c r="R452" i="77"/>
  <c r="R451" i="77"/>
  <c r="R449" i="77"/>
  <c r="R448" i="77"/>
  <c r="R447" i="77"/>
  <c r="R446" i="77"/>
  <c r="R445" i="77"/>
  <c r="R444" i="77"/>
  <c r="R439" i="77"/>
  <c r="R443" i="77"/>
  <c r="R466" i="77"/>
  <c r="R465" i="77"/>
  <c r="R464" i="77"/>
  <c r="R463" i="77"/>
  <c r="R462" i="77"/>
  <c r="R461" i="77"/>
  <c r="R460" i="77"/>
  <c r="R539" i="77"/>
  <c r="R538" i="77"/>
  <c r="R537" i="77"/>
  <c r="R536" i="77"/>
  <c r="R535" i="77"/>
  <c r="R534" i="77"/>
  <c r="R612" i="77"/>
  <c r="R611" i="77"/>
  <c r="R610" i="77"/>
  <c r="R737" i="77"/>
  <c r="R736" i="77"/>
  <c r="R735" i="77"/>
  <c r="R734" i="77"/>
  <c r="R733" i="77"/>
  <c r="R732" i="77"/>
  <c r="R731" i="77"/>
  <c r="R730" i="77"/>
  <c r="R729" i="77"/>
  <c r="R728" i="77"/>
  <c r="R245" i="77"/>
  <c r="R244" i="77"/>
  <c r="R243" i="77"/>
  <c r="R438" i="77"/>
  <c r="R437" i="77"/>
  <c r="R436" i="77"/>
  <c r="R435" i="77"/>
  <c r="R434" i="77"/>
  <c r="R433" i="77"/>
  <c r="R432" i="77"/>
  <c r="R431" i="77"/>
  <c r="R430" i="77"/>
  <c r="R429" i="77"/>
  <c r="R428" i="77"/>
  <c r="R427" i="77"/>
  <c r="R426" i="77"/>
  <c r="R425" i="77"/>
  <c r="R424" i="77"/>
  <c r="R423" i="77"/>
  <c r="R121" i="77"/>
  <c r="R119" i="77"/>
  <c r="R118" i="77"/>
  <c r="R117" i="77"/>
  <c r="R116" i="77"/>
  <c r="R115" i="77"/>
  <c r="R114" i="77"/>
  <c r="R120" i="77"/>
  <c r="R113" i="77"/>
  <c r="R112" i="77"/>
  <c r="R111" i="77"/>
  <c r="R110" i="77"/>
  <c r="R109" i="77"/>
  <c r="R108" i="77"/>
  <c r="R107" i="77"/>
  <c r="R331" i="77"/>
  <c r="R330" i="77"/>
  <c r="R329" i="77"/>
  <c r="R328" i="77"/>
  <c r="R327" i="77"/>
  <c r="R326" i="77"/>
  <c r="R325" i="77"/>
  <c r="R345" i="77"/>
  <c r="R344" i="77"/>
  <c r="R343" i="77"/>
  <c r="R342" i="77"/>
  <c r="R341" i="77"/>
  <c r="R339" i="77"/>
  <c r="R332" i="77"/>
  <c r="R338" i="77"/>
  <c r="R333" i="77"/>
  <c r="R336" i="77"/>
  <c r="R334" i="77"/>
  <c r="R340" i="77"/>
  <c r="R337" i="77"/>
  <c r="R335" i="77"/>
  <c r="R524" i="77"/>
  <c r="R523" i="77"/>
  <c r="R522" i="77"/>
  <c r="R521" i="77"/>
  <c r="R520" i="77"/>
  <c r="R519" i="77"/>
  <c r="R518" i="77"/>
  <c r="R533" i="77"/>
  <c r="R532" i="77"/>
  <c r="R531" i="77"/>
  <c r="R530" i="77"/>
  <c r="R529" i="77"/>
  <c r="R528" i="77"/>
  <c r="R527" i="77"/>
  <c r="R526" i="77"/>
  <c r="R525" i="77"/>
  <c r="R36" i="77"/>
  <c r="R35" i="77"/>
  <c r="R34" i="77"/>
  <c r="R50" i="77"/>
  <c r="R49" i="77"/>
  <c r="R48" i="77"/>
  <c r="R47" i="77"/>
  <c r="R67" i="77"/>
  <c r="R66" i="77"/>
  <c r="R65" i="77"/>
  <c r="R64" i="77"/>
  <c r="R63" i="77"/>
  <c r="R62" i="77"/>
  <c r="R61" i="77"/>
  <c r="R52" i="77"/>
  <c r="R51" i="77"/>
  <c r="R60" i="77"/>
  <c r="R58" i="77"/>
  <c r="R53" i="77"/>
  <c r="R54" i="77"/>
  <c r="R55" i="77"/>
  <c r="R59" i="77"/>
  <c r="R57" i="77"/>
  <c r="R56" i="77"/>
  <c r="R91" i="77"/>
  <c r="R90" i="77"/>
  <c r="R89" i="77"/>
  <c r="R88" i="77"/>
  <c r="R87" i="77"/>
  <c r="R86" i="77"/>
  <c r="R85" i="77"/>
  <c r="R84" i="77"/>
  <c r="R83" i="77"/>
  <c r="R82" i="77"/>
  <c r="R81" i="77"/>
  <c r="R80" i="77"/>
  <c r="R128" i="77"/>
  <c r="R200" i="77"/>
  <c r="R199" i="77"/>
  <c r="R234" i="77"/>
  <c r="R272" i="77"/>
  <c r="R313" i="77"/>
  <c r="R312" i="77"/>
  <c r="R323" i="77"/>
  <c r="R322" i="77"/>
  <c r="R321" i="77"/>
  <c r="R320" i="77"/>
  <c r="R319" i="77"/>
  <c r="R318" i="77"/>
  <c r="R317" i="77"/>
  <c r="R316" i="77"/>
  <c r="R315" i="77"/>
  <c r="R314" i="77"/>
  <c r="R311" i="77"/>
  <c r="R310" i="77"/>
  <c r="R309" i="77"/>
  <c r="R308" i="77"/>
  <c r="R307" i="77"/>
  <c r="R306" i="77"/>
  <c r="R305" i="77"/>
  <c r="R304" i="77"/>
  <c r="R303" i="77"/>
  <c r="R302" i="77"/>
  <c r="R301" i="77"/>
  <c r="R354" i="77"/>
  <c r="R353" i="77"/>
  <c r="R352" i="77"/>
  <c r="R351" i="77"/>
  <c r="R350" i="77"/>
  <c r="R349" i="77"/>
  <c r="R362" i="77"/>
  <c r="R361" i="77"/>
  <c r="R360" i="77"/>
  <c r="R359" i="77"/>
  <c r="R358" i="77"/>
  <c r="R357" i="77"/>
  <c r="R356" i="77"/>
  <c r="R355" i="77"/>
  <c r="R387" i="77"/>
  <c r="R386" i="77"/>
  <c r="R385" i="77"/>
  <c r="R384" i="77"/>
  <c r="R383" i="77"/>
  <c r="R382" i="77"/>
  <c r="R381" i="77"/>
  <c r="R380" i="77"/>
  <c r="R379" i="77"/>
  <c r="R348" i="77"/>
  <c r="R347" i="77"/>
  <c r="R378" i="77"/>
  <c r="R377" i="77"/>
  <c r="R376" i="77"/>
  <c r="R375" i="77"/>
  <c r="R374" i="77"/>
  <c r="R373" i="77"/>
  <c r="R372" i="77"/>
  <c r="R371" i="77"/>
  <c r="R366" i="77"/>
  <c r="R368" i="77"/>
  <c r="R367" i="77"/>
  <c r="R369" i="77"/>
  <c r="R364" i="77"/>
  <c r="R370" i="77"/>
  <c r="R363" i="77"/>
  <c r="R365" i="77"/>
  <c r="R393" i="77"/>
  <c r="R413" i="77"/>
  <c r="R412" i="77"/>
  <c r="R411" i="77"/>
  <c r="R410" i="77"/>
  <c r="R409" i="77"/>
  <c r="R408" i="77"/>
  <c r="R407" i="77"/>
  <c r="R470" i="77"/>
  <c r="R469" i="77"/>
  <c r="R468" i="77"/>
  <c r="R467" i="77"/>
  <c r="R574" i="77"/>
  <c r="R551" i="77"/>
  <c r="R550" i="77"/>
  <c r="R549" i="77"/>
  <c r="R548" i="77"/>
  <c r="R547" i="77"/>
  <c r="R546" i="77"/>
  <c r="R545" i="77"/>
  <c r="R544" i="77"/>
  <c r="R543" i="77"/>
  <c r="R542" i="77"/>
  <c r="R541" i="77"/>
  <c r="R562" i="77"/>
  <c r="R561" i="77"/>
  <c r="R560" i="77"/>
  <c r="R559" i="77"/>
  <c r="R558" i="77"/>
  <c r="R557" i="77"/>
  <c r="R556" i="77"/>
  <c r="R555" i="77"/>
  <c r="R540" i="77"/>
  <c r="R581" i="77"/>
  <c r="R580" i="77"/>
  <c r="R579" i="77"/>
  <c r="R578" i="77"/>
  <c r="R577" i="77"/>
  <c r="R576" i="77"/>
  <c r="R575" i="77"/>
  <c r="R554" i="77"/>
  <c r="R553" i="77"/>
  <c r="R552" i="77"/>
  <c r="R573" i="77"/>
  <c r="R572" i="77"/>
  <c r="R571" i="77"/>
  <c r="R570" i="77"/>
  <c r="R569" i="77"/>
  <c r="R568" i="77"/>
  <c r="R567" i="77"/>
  <c r="R566" i="77"/>
  <c r="R565" i="77"/>
  <c r="R564" i="77"/>
  <c r="R563" i="77"/>
  <c r="R622" i="77"/>
  <c r="R621" i="77"/>
  <c r="R620" i="77"/>
  <c r="R619" i="77"/>
  <c r="R618" i="77"/>
  <c r="R617" i="77"/>
  <c r="R616" i="77"/>
  <c r="R615" i="77"/>
  <c r="R625" i="77"/>
  <c r="R624" i="77"/>
  <c r="R623" i="77"/>
  <c r="R614" i="77"/>
  <c r="R613" i="77"/>
  <c r="R755" i="77"/>
  <c r="R754" i="77"/>
  <c r="R753" i="77"/>
  <c r="R752" i="77"/>
  <c r="R751" i="77"/>
  <c r="R750" i="77"/>
  <c r="R749" i="77"/>
  <c r="R748" i="77"/>
  <c r="R747" i="77"/>
  <c r="R746" i="77"/>
  <c r="R745" i="77"/>
  <c r="R744" i="77"/>
  <c r="R743" i="77"/>
  <c r="R742" i="77"/>
  <c r="R741" i="77"/>
  <c r="R740" i="77"/>
  <c r="R739" i="77"/>
  <c r="R738" i="77"/>
  <c r="R758" i="77"/>
  <c r="R757" i="77"/>
  <c r="R756" i="77"/>
  <c r="R210" i="77"/>
  <c r="R209" i="77"/>
  <c r="R208" i="77"/>
  <c r="R207" i="77"/>
  <c r="R206" i="77"/>
  <c r="R205" i="77"/>
  <c r="R204" i="77"/>
  <c r="R203" i="77"/>
  <c r="R202" i="77"/>
  <c r="R201" i="77"/>
  <c r="R391" i="77"/>
  <c r="R390" i="77"/>
  <c r="R389" i="77"/>
  <c r="R73" i="77"/>
  <c r="R72" i="77"/>
  <c r="R79" i="77"/>
  <c r="R78" i="77"/>
  <c r="R77" i="77"/>
  <c r="R76" i="77"/>
  <c r="R75" i="77"/>
  <c r="R74" i="77"/>
  <c r="R192" i="77"/>
  <c r="R191" i="77"/>
  <c r="R190" i="77"/>
  <c r="R189" i="77"/>
  <c r="R187" i="77"/>
  <c r="R188" i="77"/>
  <c r="R193" i="77"/>
  <c r="R197" i="77"/>
  <c r="R196" i="77"/>
  <c r="R195" i="77"/>
  <c r="R194" i="77"/>
  <c r="R9" i="77"/>
  <c r="R8" i="77"/>
  <c r="R23" i="77"/>
  <c r="R22" i="77"/>
  <c r="R21" i="77"/>
  <c r="R20" i="77"/>
  <c r="R19" i="77"/>
  <c r="R18" i="77"/>
  <c r="R17" i="77"/>
  <c r="R16" i="77"/>
  <c r="R15" i="77"/>
  <c r="R14" i="77"/>
  <c r="R13" i="77"/>
  <c r="R12" i="77"/>
  <c r="R11" i="77"/>
  <c r="R10" i="77"/>
  <c r="R37" i="77"/>
  <c r="R71" i="77"/>
  <c r="R70" i="77"/>
  <c r="R69" i="77"/>
  <c r="R68" i="77"/>
  <c r="R95" i="77"/>
  <c r="R94" i="77"/>
  <c r="R93" i="77"/>
  <c r="R92" i="77"/>
  <c r="R106" i="77"/>
  <c r="R105" i="77"/>
  <c r="R104" i="77"/>
  <c r="R103" i="77"/>
  <c r="R102" i="77"/>
  <c r="R101" i="77"/>
  <c r="R100" i="77"/>
  <c r="R99" i="77"/>
  <c r="R98" i="77"/>
  <c r="R97" i="77"/>
  <c r="R96" i="77"/>
  <c r="R178" i="77"/>
  <c r="R177" i="77"/>
  <c r="R176" i="77"/>
  <c r="R155" i="77"/>
  <c r="R130" i="77"/>
  <c r="AI130" i="77" s="1"/>
  <c r="R175" i="77"/>
  <c r="R174" i="77"/>
  <c r="R173" i="77"/>
  <c r="R154" i="77"/>
  <c r="R153" i="77"/>
  <c r="R152" i="77"/>
  <c r="R151" i="77"/>
  <c r="R150" i="77"/>
  <c r="R185" i="77"/>
  <c r="R183" i="77"/>
  <c r="R181" i="77"/>
  <c r="R172" i="77"/>
  <c r="R149" i="77"/>
  <c r="R147" i="77"/>
  <c r="R145" i="77"/>
  <c r="R186" i="77"/>
  <c r="R184" i="77"/>
  <c r="R182" i="77"/>
  <c r="R148" i="77"/>
  <c r="R146" i="77"/>
  <c r="R180" i="77"/>
  <c r="R179" i="77"/>
  <c r="R171" i="77"/>
  <c r="R170" i="77"/>
  <c r="R169" i="77"/>
  <c r="R144" i="77"/>
  <c r="R168" i="77"/>
  <c r="R143" i="77"/>
  <c r="R142" i="77"/>
  <c r="R167" i="77"/>
  <c r="R166" i="77"/>
  <c r="R165" i="77"/>
  <c r="R164" i="77"/>
  <c r="R163" i="77"/>
  <c r="R162" i="77"/>
  <c r="R161" i="77"/>
  <c r="R141" i="77"/>
  <c r="R140" i="77"/>
  <c r="R139" i="77"/>
  <c r="R138" i="77"/>
  <c r="R137" i="77"/>
  <c r="R136" i="77"/>
  <c r="R135" i="77"/>
  <c r="R134" i="77"/>
  <c r="R160" i="77"/>
  <c r="R159" i="77"/>
  <c r="R158" i="77"/>
  <c r="R157" i="77"/>
  <c r="R156" i="77"/>
  <c r="R133" i="77"/>
  <c r="R132" i="77"/>
  <c r="AI132" i="77" s="1"/>
  <c r="R131" i="77"/>
  <c r="AI131" i="77" s="1"/>
  <c r="R129" i="77"/>
  <c r="AI129" i="77" s="1"/>
  <c r="R240" i="77"/>
  <c r="R239" i="77"/>
  <c r="R238" i="77"/>
  <c r="R237" i="77"/>
  <c r="R236" i="77"/>
  <c r="R235" i="77"/>
  <c r="R241" i="77"/>
  <c r="R242" i="77"/>
  <c r="R273" i="77"/>
  <c r="R324" i="77"/>
  <c r="R388" i="77"/>
  <c r="R395" i="77"/>
  <c r="R394" i="77"/>
  <c r="R420" i="77"/>
  <c r="R419" i="77"/>
  <c r="R422" i="77"/>
  <c r="R421" i="77"/>
  <c r="R418" i="77"/>
  <c r="R417" i="77"/>
  <c r="R416" i="77"/>
  <c r="R415" i="77"/>
  <c r="R414" i="77"/>
  <c r="R512" i="77"/>
  <c r="R511" i="77"/>
  <c r="R510" i="77"/>
  <c r="R509" i="77"/>
  <c r="R508" i="77"/>
  <c r="R473" i="77"/>
  <c r="R472" i="77"/>
  <c r="R485" i="77"/>
  <c r="R484" i="77"/>
  <c r="R483" i="77"/>
  <c r="R482" i="77"/>
  <c r="R481" i="77"/>
  <c r="R480" i="77"/>
  <c r="R516" i="77"/>
  <c r="R515" i="77"/>
  <c r="R514" i="77"/>
  <c r="R513" i="77"/>
  <c r="R491" i="77"/>
  <c r="R490" i="77"/>
  <c r="R489" i="77"/>
  <c r="R488" i="77"/>
  <c r="R487" i="77"/>
  <c r="R486" i="77"/>
  <c r="R479" i="77"/>
  <c r="R478" i="77"/>
  <c r="R477" i="77"/>
  <c r="R476" i="77"/>
  <c r="R475" i="77"/>
  <c r="R507" i="77"/>
  <c r="R506" i="77"/>
  <c r="R505" i="77"/>
  <c r="R504" i="77"/>
  <c r="R503" i="77"/>
  <c r="R502" i="77"/>
  <c r="R474" i="77"/>
  <c r="R471" i="77"/>
  <c r="R517" i="77"/>
  <c r="R501" i="77"/>
  <c r="R500" i="77"/>
  <c r="R499" i="77"/>
  <c r="R498" i="77"/>
  <c r="R497" i="77"/>
  <c r="R496" i="77"/>
  <c r="R495" i="77"/>
  <c r="R494" i="77"/>
  <c r="R493" i="77"/>
  <c r="R492" i="77"/>
  <c r="R589" i="77"/>
  <c r="R588" i="77"/>
  <c r="R587" i="77"/>
  <c r="R586" i="77"/>
  <c r="R585" i="77"/>
  <c r="R584" i="77"/>
  <c r="R583" i="77"/>
  <c r="R582" i="77"/>
  <c r="R645" i="77"/>
  <c r="R644" i="77"/>
  <c r="R643" i="77"/>
  <c r="R642" i="77"/>
  <c r="R641" i="77"/>
  <c r="R640" i="77"/>
  <c r="R639" i="77"/>
  <c r="R638" i="77"/>
  <c r="R637" i="77"/>
  <c r="R636" i="77"/>
  <c r="R635" i="77"/>
  <c r="R634" i="77"/>
  <c r="R633" i="77"/>
  <c r="R632" i="77"/>
  <c r="R631" i="77"/>
  <c r="R630" i="77"/>
  <c r="R629" i="77"/>
  <c r="R628" i="77"/>
  <c r="R627" i="77"/>
  <c r="R626" i="77"/>
  <c r="R670" i="77"/>
  <c r="R669" i="77"/>
  <c r="R668" i="77"/>
  <c r="R709" i="77"/>
  <c r="R708" i="77"/>
  <c r="R667" i="77"/>
  <c r="R666" i="77"/>
  <c r="R665" i="77"/>
  <c r="R664" i="77"/>
  <c r="R663" i="77"/>
  <c r="R662" i="77"/>
  <c r="R661" i="77"/>
  <c r="R660" i="77"/>
  <c r="R659" i="77"/>
  <c r="R707" i="77"/>
  <c r="R706" i="77"/>
  <c r="R705" i="77"/>
  <c r="R704" i="77"/>
  <c r="R703" i="77"/>
  <c r="R702" i="77"/>
  <c r="R701" i="77"/>
  <c r="R700" i="77"/>
  <c r="R699" i="77"/>
  <c r="R698" i="77"/>
  <c r="R697" i="77"/>
  <c r="R696" i="77"/>
  <c r="R695" i="77"/>
  <c r="R694" i="77"/>
  <c r="R693" i="77"/>
  <c r="R692" i="77"/>
  <c r="R691" i="77"/>
  <c r="R690" i="77"/>
  <c r="R689" i="77"/>
  <c r="R688" i="77"/>
  <c r="R687" i="77"/>
  <c r="R686" i="77"/>
  <c r="R685" i="77"/>
  <c r="R684" i="77"/>
  <c r="R683" i="77"/>
  <c r="R682" i="77"/>
  <c r="R681" i="77"/>
  <c r="R680" i="77"/>
  <c r="R679" i="77"/>
  <c r="R678" i="77"/>
  <c r="R677" i="77"/>
  <c r="R676" i="77"/>
  <c r="R658" i="77"/>
  <c r="R657" i="77"/>
  <c r="R675" i="77"/>
  <c r="R674" i="77"/>
  <c r="R673" i="77"/>
  <c r="R672" i="77"/>
  <c r="R671" i="77"/>
  <c r="R765" i="77"/>
  <c r="R764" i="77"/>
  <c r="R763" i="77"/>
  <c r="R762" i="77"/>
  <c r="R761" i="77"/>
  <c r="R760" i="77"/>
  <c r="R759" i="77"/>
  <c r="R26" i="77"/>
  <c r="R30" i="77"/>
  <c r="R32" i="77"/>
  <c r="R28" i="77"/>
  <c r="R31" i="77"/>
  <c r="R27" i="77"/>
  <c r="R29" i="77"/>
  <c r="R291" i="77"/>
  <c r="R292" i="77"/>
  <c r="R290" i="77"/>
  <c r="R289" i="77"/>
  <c r="R288" i="77"/>
  <c r="R287" i="77"/>
  <c r="R286" i="77"/>
  <c r="R285" i="77"/>
  <c r="R284" i="77"/>
  <c r="R283" i="77"/>
  <c r="R282" i="77"/>
  <c r="R281" i="77"/>
  <c r="R280" i="77"/>
  <c r="R279" i="77"/>
  <c r="R278" i="77"/>
  <c r="R277" i="77"/>
  <c r="R299" i="77"/>
  <c r="R298" i="77"/>
  <c r="R276" i="77"/>
  <c r="R293" i="77"/>
  <c r="R274" i="77"/>
  <c r="R297" i="77"/>
  <c r="R296" i="77"/>
  <c r="R275" i="77"/>
  <c r="R295" i="77"/>
  <c r="R294" i="77"/>
  <c r="R402" i="77"/>
  <c r="R401" i="77"/>
  <c r="R400" i="77"/>
  <c r="R399" i="77"/>
  <c r="R398" i="77"/>
  <c r="R397" i="77"/>
  <c r="R396" i="77"/>
  <c r="R405" i="77"/>
  <c r="R404" i="77"/>
  <c r="R403" i="77"/>
  <c r="R591" i="77"/>
  <c r="R590" i="77"/>
  <c r="R609" i="77"/>
  <c r="R608" i="77"/>
  <c r="R607" i="77"/>
  <c r="R606" i="77"/>
  <c r="R605" i="77"/>
  <c r="R604" i="77"/>
  <c r="R603" i="77"/>
  <c r="R602" i="77"/>
  <c r="R601" i="77"/>
  <c r="R600" i="77"/>
  <c r="R599" i="77"/>
  <c r="R598" i="77"/>
  <c r="R597" i="77"/>
  <c r="R596" i="77"/>
  <c r="R592" i="77"/>
  <c r="R594" i="77"/>
  <c r="R595" i="77"/>
  <c r="R593" i="77"/>
  <c r="M1605" i="52"/>
  <c r="M1294" i="52"/>
  <c r="M835" i="52"/>
  <c r="M1015" i="52"/>
  <c r="M393" i="52"/>
  <c r="M1137" i="52"/>
  <c r="AX388" i="76" s="1"/>
  <c r="M253" i="52"/>
  <c r="M1110" i="52"/>
  <c r="AX572" i="76"/>
  <c r="M776" i="52"/>
  <c r="S7" i="77" l="1"/>
  <c r="S19" i="77"/>
  <c r="S18" i="77"/>
  <c r="S21" i="77"/>
  <c r="S5" i="77"/>
  <c r="S17" i="77"/>
  <c r="S28" i="77"/>
  <c r="S27" i="77"/>
  <c r="S12" i="77"/>
  <c r="S29" i="77"/>
  <c r="S20" i="77"/>
  <c r="S30" i="77"/>
  <c r="S31" i="77"/>
  <c r="S32" i="77"/>
  <c r="S26" i="77"/>
  <c r="BE131" i="77"/>
  <c r="BE130" i="77"/>
  <c r="BE132" i="77"/>
  <c r="BE129" i="77"/>
  <c r="AX263" i="63"/>
  <c r="AX292" i="76"/>
  <c r="AX49" i="76"/>
  <c r="AX43" i="63"/>
  <c r="AX529" i="63"/>
  <c r="N3" i="58"/>
  <c r="O3" i="58" s="1"/>
  <c r="M3" i="58"/>
  <c r="N2" i="58"/>
  <c r="O2" i="58" s="1"/>
  <c r="M322" i="52"/>
  <c r="M89" i="52"/>
  <c r="M1539" i="52"/>
  <c r="M5" i="52"/>
  <c r="M1224" i="52"/>
  <c r="L3" i="58" l="1"/>
  <c r="P3" i="58"/>
  <c r="AX596" i="63"/>
  <c r="AX636" i="76"/>
  <c r="AX479" i="63"/>
  <c r="AX520" i="76"/>
  <c r="AX365" i="76"/>
  <c r="AX95" i="76"/>
  <c r="AX449" i="63"/>
  <c r="AX490" i="76"/>
  <c r="AX74" i="76"/>
  <c r="AX68" i="63"/>
  <c r="AX89" i="63"/>
  <c r="Z2" i="58"/>
  <c r="M5" i="58"/>
  <c r="M20" i="58"/>
  <c r="M19" i="58"/>
  <c r="M18" i="58"/>
  <c r="M17" i="58"/>
  <c r="M16" i="58"/>
  <c r="M15" i="58"/>
  <c r="M14" i="58"/>
  <c r="M13" i="58"/>
  <c r="M12" i="58"/>
  <c r="M11" i="58"/>
  <c r="M10" i="58"/>
  <c r="M9" i="58"/>
  <c r="M8" i="58"/>
  <c r="M7" i="58"/>
  <c r="P7" i="58" s="1"/>
  <c r="M6" i="58"/>
  <c r="P6" i="58" s="1"/>
  <c r="M4" i="58"/>
  <c r="P4" i="58" s="1"/>
  <c r="J3" i="58"/>
  <c r="Y3" i="58" s="1"/>
  <c r="Q3" i="58" s="1"/>
  <c r="L5" i="58" l="1"/>
  <c r="P5" i="58"/>
  <c r="L10" i="58"/>
  <c r="L11" i="58"/>
  <c r="L12" i="58"/>
  <c r="L13" i="58"/>
  <c r="L6" i="58"/>
  <c r="L7" i="58"/>
  <c r="L8" i="58"/>
  <c r="L9" i="58"/>
  <c r="L4" i="58"/>
  <c r="R2" i="58"/>
  <c r="N41" i="58"/>
  <c r="O41" i="58" s="1"/>
  <c r="M41" i="58"/>
  <c r="N40" i="58"/>
  <c r="O40" i="58" s="1"/>
  <c r="M40" i="58"/>
  <c r="N39" i="58"/>
  <c r="O39" i="58" s="1"/>
  <c r="M39" i="58"/>
  <c r="N38" i="58"/>
  <c r="O38" i="58" s="1"/>
  <c r="M38" i="58"/>
  <c r="N37" i="58"/>
  <c r="O37" i="58" s="1"/>
  <c r="M37" i="58"/>
  <c r="N36" i="58"/>
  <c r="O36" i="58" s="1"/>
  <c r="M36" i="58"/>
  <c r="N35" i="58"/>
  <c r="O35" i="58" s="1"/>
  <c r="M35" i="58"/>
  <c r="N34" i="58"/>
  <c r="O34" i="58" s="1"/>
  <c r="M34" i="58"/>
  <c r="N33" i="58"/>
  <c r="O33" i="58" s="1"/>
  <c r="M33" i="58"/>
  <c r="N32" i="58"/>
  <c r="O32" i="58" s="1"/>
  <c r="M32" i="58"/>
  <c r="N31" i="58"/>
  <c r="O31" i="58" s="1"/>
  <c r="M31" i="58"/>
  <c r="N30" i="58"/>
  <c r="O30" i="58" s="1"/>
  <c r="M30" i="58"/>
  <c r="N29" i="58"/>
  <c r="O29" i="58" s="1"/>
  <c r="M29" i="58"/>
  <c r="N28" i="58"/>
  <c r="O28" i="58" s="1"/>
  <c r="M28" i="58"/>
  <c r="N27" i="58"/>
  <c r="O27" i="58" s="1"/>
  <c r="M27" i="58"/>
  <c r="N26" i="58"/>
  <c r="O26" i="58" s="1"/>
  <c r="M26" i="58"/>
  <c r="N25" i="58"/>
  <c r="O25" i="58" s="1"/>
  <c r="M25" i="58"/>
  <c r="N24" i="58"/>
  <c r="O24" i="58" s="1"/>
  <c r="M24" i="58"/>
  <c r="N23" i="58"/>
  <c r="O23" i="58" s="1"/>
  <c r="M23" i="58"/>
  <c r="N22" i="58"/>
  <c r="O22" i="58" s="1"/>
  <c r="M22" i="58"/>
  <c r="N21" i="58"/>
  <c r="O21" i="58" s="1"/>
  <c r="M21" i="58"/>
  <c r="N20" i="58"/>
  <c r="O20" i="58" s="1"/>
  <c r="N19" i="58"/>
  <c r="O19" i="58" s="1"/>
  <c r="N18" i="58"/>
  <c r="O18" i="58" s="1"/>
  <c r="N17" i="58"/>
  <c r="O17" i="58" s="1"/>
  <c r="N16" i="58"/>
  <c r="O16" i="58" s="1"/>
  <c r="N15" i="58"/>
  <c r="O15" i="58" s="1"/>
  <c r="N14" i="58"/>
  <c r="O14" i="58" s="1"/>
  <c r="N13" i="58"/>
  <c r="O13" i="58" s="1"/>
  <c r="N12" i="58"/>
  <c r="O12" i="58" s="1"/>
  <c r="N11" i="58"/>
  <c r="O11" i="58" s="1"/>
  <c r="N10" i="58"/>
  <c r="O10" i="58" s="1"/>
  <c r="N9" i="58"/>
  <c r="O9" i="58" s="1"/>
  <c r="N8" i="58"/>
  <c r="O8" i="58" s="1"/>
  <c r="N7" i="58"/>
  <c r="O7" i="58" s="1"/>
  <c r="N6" i="58"/>
  <c r="O6" i="58" s="1"/>
  <c r="N5" i="58"/>
  <c r="O5" i="58" s="1"/>
  <c r="N4" i="58"/>
  <c r="O4" i="58" s="1"/>
  <c r="N1" i="58"/>
  <c r="J41" i="58"/>
  <c r="Y41" i="58" s="1"/>
  <c r="Q41" i="58" s="1"/>
  <c r="J40" i="58"/>
  <c r="Y40" i="58" s="1"/>
  <c r="Q40" i="58" s="1"/>
  <c r="J39" i="58"/>
  <c r="Y39" i="58" s="1"/>
  <c r="Q39" i="58" s="1"/>
  <c r="J38" i="58"/>
  <c r="Y38" i="58" s="1"/>
  <c r="Q38" i="58" s="1"/>
  <c r="J37" i="58"/>
  <c r="Y37" i="58" s="1"/>
  <c r="Q37" i="58" s="1"/>
  <c r="J36" i="58"/>
  <c r="Y36" i="58" s="1"/>
  <c r="Q36" i="58" s="1"/>
  <c r="J35" i="58"/>
  <c r="Y35" i="58" s="1"/>
  <c r="Q35" i="58" s="1"/>
  <c r="J34" i="58"/>
  <c r="Y34" i="58" s="1"/>
  <c r="Q34" i="58" s="1"/>
  <c r="J33" i="58"/>
  <c r="Y33" i="58" s="1"/>
  <c r="Q33" i="58" s="1"/>
  <c r="J32" i="58"/>
  <c r="Y32" i="58" s="1"/>
  <c r="Q32" i="58" s="1"/>
  <c r="J31" i="58"/>
  <c r="Y31" i="58" s="1"/>
  <c r="Q31" i="58" s="1"/>
  <c r="J30" i="58"/>
  <c r="Y30" i="58" s="1"/>
  <c r="Q30" i="58" s="1"/>
  <c r="J29" i="58"/>
  <c r="Y29" i="58" s="1"/>
  <c r="Q29" i="58" s="1"/>
  <c r="J28" i="58"/>
  <c r="Y28" i="58" s="1"/>
  <c r="Q28" i="58" s="1"/>
  <c r="J27" i="58"/>
  <c r="Y27" i="58" s="1"/>
  <c r="Q27" i="58" s="1"/>
  <c r="J26" i="58"/>
  <c r="Y26" i="58" s="1"/>
  <c r="Q26" i="58" s="1"/>
  <c r="J25" i="58"/>
  <c r="Y25" i="58" s="1"/>
  <c r="Q25" i="58" s="1"/>
  <c r="J24" i="58"/>
  <c r="Y24" i="58" s="1"/>
  <c r="Q24" i="58" s="1"/>
  <c r="J23" i="58"/>
  <c r="Y23" i="58" s="1"/>
  <c r="Q23" i="58" s="1"/>
  <c r="J22" i="58"/>
  <c r="Y22" i="58" s="1"/>
  <c r="Q22" i="58" s="1"/>
  <c r="J21" i="58"/>
  <c r="Y21" i="58" s="1"/>
  <c r="Q21" i="58" s="1"/>
  <c r="J20" i="58"/>
  <c r="Y20" i="58" s="1"/>
  <c r="Q20" i="58" s="1"/>
  <c r="J19" i="58"/>
  <c r="Y19" i="58" s="1"/>
  <c r="Q19" i="58" s="1"/>
  <c r="J18" i="58"/>
  <c r="Y18" i="58" s="1"/>
  <c r="Q18" i="58" s="1"/>
  <c r="J17" i="58"/>
  <c r="Y17" i="58" s="1"/>
  <c r="Q17" i="58" s="1"/>
  <c r="J16" i="58"/>
  <c r="Y16" i="58" s="1"/>
  <c r="Q16" i="58" s="1"/>
  <c r="J15" i="58"/>
  <c r="Y15" i="58" s="1"/>
  <c r="Q15" i="58" s="1"/>
  <c r="J14" i="58"/>
  <c r="Y14" i="58" s="1"/>
  <c r="Q14" i="58" s="1"/>
  <c r="J13" i="58"/>
  <c r="Y13" i="58" s="1"/>
  <c r="Q13" i="58" s="1"/>
  <c r="J12" i="58"/>
  <c r="Y12" i="58" s="1"/>
  <c r="Q12" i="58" s="1"/>
  <c r="J11" i="58"/>
  <c r="Y11" i="58" s="1"/>
  <c r="Q11" i="58" s="1"/>
  <c r="J10" i="58"/>
  <c r="Y10" i="58" s="1"/>
  <c r="Q10" i="58" s="1"/>
  <c r="J9" i="58"/>
  <c r="Y9" i="58" s="1"/>
  <c r="Q9" i="58" s="1"/>
  <c r="J8" i="58"/>
  <c r="Y8" i="58" s="1"/>
  <c r="Q8" i="58" s="1"/>
  <c r="J7" i="58"/>
  <c r="Y7" i="58" s="1"/>
  <c r="Q7" i="58" s="1"/>
  <c r="J6" i="58"/>
  <c r="Y6" i="58" s="1"/>
  <c r="Q6" i="58" s="1"/>
  <c r="J5" i="58"/>
  <c r="Y5" i="58" s="1"/>
  <c r="Q5" i="58" s="1"/>
  <c r="J4" i="58"/>
  <c r="Y4" i="58" s="1"/>
  <c r="Q4" i="58" s="1"/>
  <c r="BI20" i="53"/>
  <c r="BI19" i="53"/>
  <c r="BI18" i="53"/>
  <c r="BI17" i="53"/>
  <c r="BI16" i="53"/>
  <c r="BI15" i="53"/>
  <c r="BI14" i="53"/>
  <c r="BI13" i="53"/>
  <c r="BI12" i="53"/>
  <c r="BI11" i="53"/>
  <c r="BI10" i="53"/>
  <c r="BI9" i="53"/>
  <c r="BI8" i="53"/>
  <c r="BI7" i="53"/>
  <c r="BI6" i="53"/>
  <c r="BI5" i="53"/>
  <c r="BD20" i="53"/>
  <c r="BD19" i="53"/>
  <c r="BD18" i="53"/>
  <c r="BD17" i="53"/>
  <c r="BD16" i="53"/>
  <c r="BD15" i="53"/>
  <c r="BD14" i="53"/>
  <c r="BD13" i="53"/>
  <c r="BD12" i="53"/>
  <c r="BD11" i="53"/>
  <c r="BD10" i="53"/>
  <c r="BD9" i="53"/>
  <c r="BD8" i="53"/>
  <c r="BD7" i="53"/>
  <c r="BD6" i="53"/>
  <c r="BD5" i="53"/>
  <c r="BC20" i="53"/>
  <c r="BC19" i="53"/>
  <c r="BC18" i="53"/>
  <c r="BC17" i="53"/>
  <c r="BC16" i="53"/>
  <c r="BC15" i="53"/>
  <c r="BC14" i="53"/>
  <c r="BC13" i="53"/>
  <c r="BC12" i="53"/>
  <c r="BC11" i="53"/>
  <c r="BC10" i="53"/>
  <c r="BC9" i="53"/>
  <c r="BC8" i="53"/>
  <c r="BC7" i="53"/>
  <c r="BC6" i="53"/>
  <c r="BC5" i="53"/>
  <c r="BA20" i="53"/>
  <c r="BA19" i="53"/>
  <c r="BA18" i="53"/>
  <c r="BA17" i="53"/>
  <c r="BA16" i="53"/>
  <c r="BA15" i="53"/>
  <c r="BA14" i="53"/>
  <c r="BA13" i="53"/>
  <c r="BA12" i="53"/>
  <c r="BA11" i="53"/>
  <c r="BA10" i="53"/>
  <c r="BA9" i="53"/>
  <c r="BA8" i="53"/>
  <c r="BA7" i="53"/>
  <c r="BA6" i="53"/>
  <c r="BA5" i="53"/>
  <c r="AZ20" i="53"/>
  <c r="AZ19" i="53"/>
  <c r="AZ18" i="53"/>
  <c r="AZ17" i="53"/>
  <c r="AZ16" i="53"/>
  <c r="AZ15" i="53"/>
  <c r="AZ14" i="53"/>
  <c r="AZ13" i="53"/>
  <c r="AZ12" i="53"/>
  <c r="AZ11" i="53"/>
  <c r="AZ10" i="53"/>
  <c r="AZ9" i="53"/>
  <c r="AZ8" i="53"/>
  <c r="AZ7" i="53"/>
  <c r="AZ6" i="53"/>
  <c r="AZ5" i="53"/>
  <c r="AW20" i="53"/>
  <c r="AW19" i="53"/>
  <c r="AW18" i="53"/>
  <c r="AW17" i="53"/>
  <c r="AW16" i="53"/>
  <c r="AW15" i="53"/>
  <c r="AW14" i="53"/>
  <c r="AW13" i="53"/>
  <c r="AW12" i="53"/>
  <c r="AW11" i="53"/>
  <c r="AW10" i="53"/>
  <c r="AW9" i="53"/>
  <c r="AW8" i="53"/>
  <c r="AW7" i="53"/>
  <c r="AW6" i="53"/>
  <c r="AW5" i="53"/>
  <c r="AT20" i="53"/>
  <c r="AT19" i="53"/>
  <c r="AT18" i="53"/>
  <c r="AT17" i="53"/>
  <c r="AT16" i="53"/>
  <c r="AT15" i="53"/>
  <c r="AT14" i="53"/>
  <c r="AT13" i="53"/>
  <c r="AT12" i="53"/>
  <c r="AT11" i="53"/>
  <c r="AT10" i="53"/>
  <c r="AT9" i="53"/>
  <c r="AT8" i="53"/>
  <c r="AT7" i="53"/>
  <c r="AT6" i="53"/>
  <c r="AT5" i="53"/>
  <c r="AP20" i="53"/>
  <c r="AP19" i="53"/>
  <c r="AP18" i="53"/>
  <c r="AP17" i="53"/>
  <c r="AP16" i="53"/>
  <c r="AP15" i="53"/>
  <c r="AP14" i="53"/>
  <c r="AP13" i="53"/>
  <c r="AP12" i="53"/>
  <c r="AP11" i="53"/>
  <c r="AP10" i="53"/>
  <c r="AP9" i="53"/>
  <c r="AP8" i="53"/>
  <c r="AP7" i="53"/>
  <c r="AP6" i="53"/>
  <c r="AK20" i="53"/>
  <c r="AK19" i="53"/>
  <c r="AK18" i="53"/>
  <c r="AK17" i="53"/>
  <c r="AK16" i="53"/>
  <c r="AK15" i="53"/>
  <c r="AK14" i="53"/>
  <c r="AK13" i="53"/>
  <c r="AK12" i="53"/>
  <c r="AK11" i="53"/>
  <c r="AK10" i="53"/>
  <c r="AK9" i="53"/>
  <c r="AK8" i="53"/>
  <c r="AK7" i="53"/>
  <c r="AK6" i="53"/>
  <c r="AK5" i="53"/>
  <c r="AE20" i="53"/>
  <c r="AE19" i="53"/>
  <c r="AE18" i="53"/>
  <c r="AE17" i="53"/>
  <c r="AE16" i="53"/>
  <c r="AE15" i="53"/>
  <c r="AE14" i="53"/>
  <c r="AE13" i="53"/>
  <c r="AE12" i="53"/>
  <c r="AE11" i="53"/>
  <c r="AE10" i="53"/>
  <c r="AE9" i="53"/>
  <c r="AE8" i="53"/>
  <c r="AE7" i="53"/>
  <c r="AE6" i="53"/>
  <c r="AE5" i="53"/>
  <c r="AD20" i="53"/>
  <c r="AD19" i="53"/>
  <c r="AD18" i="53"/>
  <c r="AD17" i="53"/>
  <c r="AD16" i="53"/>
  <c r="AD15" i="53"/>
  <c r="AD14" i="53"/>
  <c r="AD13" i="53"/>
  <c r="AD12" i="53"/>
  <c r="AD11" i="53"/>
  <c r="AD10" i="53"/>
  <c r="AD9" i="53"/>
  <c r="AD8" i="53"/>
  <c r="AD7" i="53"/>
  <c r="AD5" i="53"/>
  <c r="AD6" i="53"/>
  <c r="L4" i="53"/>
  <c r="P5" i="53"/>
  <c r="AU5" i="53" s="1"/>
  <c r="U5" i="53"/>
  <c r="V5" i="53"/>
  <c r="W5" i="53"/>
  <c r="X5" i="53"/>
  <c r="Z5" i="53"/>
  <c r="AA5" i="53"/>
  <c r="P6" i="53"/>
  <c r="AU6" i="53" s="1"/>
  <c r="U6" i="53"/>
  <c r="V6" i="53"/>
  <c r="W6" i="53"/>
  <c r="X6" i="53"/>
  <c r="Y6" i="53"/>
  <c r="Z6" i="53"/>
  <c r="AA6" i="53"/>
  <c r="P7" i="53"/>
  <c r="AU7" i="53" s="1"/>
  <c r="U7" i="53"/>
  <c r="V7" i="53"/>
  <c r="W7" i="53"/>
  <c r="X7" i="53"/>
  <c r="Y7" i="53"/>
  <c r="Z7" i="53"/>
  <c r="AA7" i="53"/>
  <c r="M8" i="53"/>
  <c r="P8" i="53"/>
  <c r="AU8" i="53" s="1"/>
  <c r="U8" i="53"/>
  <c r="V8" i="53"/>
  <c r="W8" i="53"/>
  <c r="X8" i="53"/>
  <c r="Y8" i="53"/>
  <c r="Z8" i="53"/>
  <c r="AA8" i="53"/>
  <c r="M9" i="53"/>
  <c r="P9" i="53"/>
  <c r="AU9" i="53" s="1"/>
  <c r="U9" i="53"/>
  <c r="V9" i="53"/>
  <c r="W9" i="53"/>
  <c r="X9" i="53"/>
  <c r="Y9" i="53"/>
  <c r="Z9" i="53"/>
  <c r="AA9" i="53"/>
  <c r="M10" i="53"/>
  <c r="P10" i="53"/>
  <c r="AU10" i="53" s="1"/>
  <c r="U10" i="53"/>
  <c r="V10" i="53"/>
  <c r="W10" i="53"/>
  <c r="X10" i="53"/>
  <c r="Y10" i="53"/>
  <c r="Z10" i="53"/>
  <c r="AA10" i="53"/>
  <c r="M11" i="53"/>
  <c r="P11" i="53"/>
  <c r="AU11" i="53" s="1"/>
  <c r="U11" i="53"/>
  <c r="V11" i="53"/>
  <c r="W11" i="53"/>
  <c r="X11" i="53"/>
  <c r="Y11" i="53"/>
  <c r="Z11" i="53"/>
  <c r="AA11" i="53"/>
  <c r="M12" i="53"/>
  <c r="N12" i="53"/>
  <c r="P12" i="53"/>
  <c r="AU12" i="53" s="1"/>
  <c r="U12" i="53"/>
  <c r="V12" i="53"/>
  <c r="W12" i="53"/>
  <c r="X12" i="53"/>
  <c r="Y12" i="53"/>
  <c r="Z12" i="53"/>
  <c r="AA12" i="53"/>
  <c r="M13" i="53"/>
  <c r="N13" i="53"/>
  <c r="P13" i="53"/>
  <c r="AU13" i="53" s="1"/>
  <c r="U13" i="53"/>
  <c r="V13" i="53"/>
  <c r="W13" i="53"/>
  <c r="X13" i="53"/>
  <c r="Y13" i="53"/>
  <c r="Z13" i="53"/>
  <c r="AA13" i="53"/>
  <c r="M14" i="53"/>
  <c r="N14" i="53"/>
  <c r="P14" i="53"/>
  <c r="AU14" i="53" s="1"/>
  <c r="U14" i="53"/>
  <c r="V14" i="53"/>
  <c r="W14" i="53"/>
  <c r="X14" i="53"/>
  <c r="Y14" i="53"/>
  <c r="Z14" i="53"/>
  <c r="AA14" i="53"/>
  <c r="M15" i="53"/>
  <c r="N15" i="53"/>
  <c r="P15" i="53"/>
  <c r="AU15" i="53" s="1"/>
  <c r="U15" i="53"/>
  <c r="V15" i="53"/>
  <c r="W15" i="53"/>
  <c r="X15" i="53"/>
  <c r="Y15" i="53"/>
  <c r="Z15" i="53"/>
  <c r="AA15" i="53"/>
  <c r="M16" i="53"/>
  <c r="N16" i="53"/>
  <c r="P16" i="53"/>
  <c r="AU16" i="53" s="1"/>
  <c r="U16" i="53"/>
  <c r="V16" i="53"/>
  <c r="W16" i="53"/>
  <c r="X16" i="53"/>
  <c r="Y16" i="53"/>
  <c r="Z16" i="53"/>
  <c r="AA16" i="53"/>
  <c r="M17" i="53"/>
  <c r="N17" i="53"/>
  <c r="P17" i="53"/>
  <c r="AU17" i="53" s="1"/>
  <c r="U17" i="53"/>
  <c r="V17" i="53"/>
  <c r="W17" i="53"/>
  <c r="X17" i="53"/>
  <c r="Y17" i="53"/>
  <c r="Z17" i="53"/>
  <c r="AA17" i="53"/>
  <c r="M18" i="53"/>
  <c r="N18" i="53"/>
  <c r="P18" i="53"/>
  <c r="AU18" i="53" s="1"/>
  <c r="U18" i="53"/>
  <c r="V18" i="53"/>
  <c r="W18" i="53"/>
  <c r="X18" i="53"/>
  <c r="Y18" i="53"/>
  <c r="Z18" i="53"/>
  <c r="AA18" i="53"/>
  <c r="M19" i="53"/>
  <c r="N19" i="53"/>
  <c r="P19" i="53"/>
  <c r="AU19" i="53" s="1"/>
  <c r="U19" i="53"/>
  <c r="V19" i="53"/>
  <c r="W19" i="53"/>
  <c r="X19" i="53"/>
  <c r="Y19" i="53"/>
  <c r="Z19" i="53"/>
  <c r="AA19" i="53"/>
  <c r="M20" i="53"/>
  <c r="N20" i="53"/>
  <c r="P20" i="53"/>
  <c r="AU20" i="53" s="1"/>
  <c r="U20" i="53"/>
  <c r="V20" i="53"/>
  <c r="W20" i="53"/>
  <c r="X20" i="53"/>
  <c r="Y20" i="53"/>
  <c r="Z20" i="53"/>
  <c r="AA20" i="53"/>
  <c r="S5" i="53" l="1"/>
  <c r="S6" i="53"/>
  <c r="BB6" i="53" s="1"/>
  <c r="X40" i="58"/>
  <c r="W40" i="58"/>
  <c r="X41" i="58"/>
  <c r="W41" i="58"/>
  <c r="S20" i="53"/>
  <c r="BB20" i="53" s="1"/>
  <c r="S16" i="53"/>
  <c r="BB16" i="53" s="1"/>
  <c r="S8" i="53"/>
  <c r="BB8" i="53" s="1"/>
  <c r="S17" i="53"/>
  <c r="BB17" i="53" s="1"/>
  <c r="S9" i="53"/>
  <c r="BB9" i="53" s="1"/>
  <c r="S14" i="53"/>
  <c r="BB14" i="53" s="1"/>
  <c r="S19" i="53"/>
  <c r="BB19" i="53" s="1"/>
  <c r="S11" i="53"/>
  <c r="BB11" i="53" s="1"/>
  <c r="S13" i="53"/>
  <c r="BB13" i="53" s="1"/>
  <c r="S18" i="53"/>
  <c r="BB18" i="53" s="1"/>
  <c r="S10" i="53"/>
  <c r="BB10" i="53" s="1"/>
  <c r="S15" i="53"/>
  <c r="BB15" i="53" s="1"/>
  <c r="S7" i="53"/>
  <c r="BB7" i="53" s="1"/>
  <c r="S12" i="53"/>
  <c r="BB12" i="53" s="1"/>
  <c r="R12" i="53"/>
  <c r="AF12" i="53" s="1"/>
  <c r="R8" i="53"/>
  <c r="AF8" i="53" s="1"/>
  <c r="R13" i="53"/>
  <c r="AF13" i="53" s="1"/>
  <c r="R15" i="53"/>
  <c r="AF15" i="53" s="1"/>
  <c r="Z39" i="58"/>
  <c r="Z40" i="58"/>
  <c r="Z41" i="58"/>
  <c r="R16" i="53"/>
  <c r="R17" i="53"/>
  <c r="AC16" i="53"/>
  <c r="AC15" i="53"/>
  <c r="AC13" i="53"/>
  <c r="R19" i="53"/>
  <c r="AC6" i="53"/>
  <c r="AC14" i="53"/>
  <c r="R11" i="53"/>
  <c r="AC7" i="53"/>
  <c r="R20" i="53"/>
  <c r="AC8" i="53"/>
  <c r="AC9" i="53"/>
  <c r="AC17" i="53"/>
  <c r="R10" i="53"/>
  <c r="AC10" i="53"/>
  <c r="AC18" i="53"/>
  <c r="AC11" i="53"/>
  <c r="AC19" i="53"/>
  <c r="R14" i="53"/>
  <c r="AC12" i="53"/>
  <c r="AC20" i="53"/>
  <c r="R18" i="53"/>
  <c r="R9" i="53"/>
  <c r="M623" i="52"/>
  <c r="M1312" i="52"/>
  <c r="M398" i="52"/>
  <c r="M1288" i="52"/>
  <c r="M1505" i="52"/>
  <c r="M106" i="52"/>
  <c r="M649" i="52"/>
  <c r="M798" i="52"/>
  <c r="M733" i="52"/>
  <c r="M563" i="52"/>
  <c r="M966" i="52"/>
  <c r="M378" i="52"/>
  <c r="M501" i="52"/>
  <c r="M743" i="52"/>
  <c r="M1603" i="52"/>
  <c r="M1180" i="52"/>
  <c r="M1427" i="52"/>
  <c r="M153" i="52"/>
  <c r="AX219" i="76" s="1"/>
  <c r="M893" i="52"/>
  <c r="M646" i="52"/>
  <c r="M1443" i="52"/>
  <c r="M529" i="52"/>
  <c r="M1385" i="52"/>
  <c r="M937" i="52"/>
  <c r="M1433" i="52"/>
  <c r="M877" i="52"/>
  <c r="M1105" i="52"/>
  <c r="M747" i="52"/>
  <c r="AX65" i="76" s="1"/>
  <c r="M1543" i="52"/>
  <c r="M1563" i="52"/>
  <c r="M768" i="52"/>
  <c r="M149" i="52"/>
  <c r="M857" i="52"/>
  <c r="M84" i="52"/>
  <c r="M1506" i="52"/>
  <c r="M989" i="52"/>
  <c r="M1066" i="52"/>
  <c r="M978" i="52"/>
  <c r="AX438" i="76" s="1"/>
  <c r="M643" i="52"/>
  <c r="M433" i="52"/>
  <c r="M580" i="52"/>
  <c r="M546" i="52"/>
  <c r="M109" i="52"/>
  <c r="M1415" i="52"/>
  <c r="M806" i="52"/>
  <c r="AX193" i="76" s="1"/>
  <c r="M931" i="52"/>
  <c r="M608" i="52"/>
  <c r="M1524" i="52"/>
  <c r="AX542" i="76" s="1"/>
  <c r="M1087" i="52"/>
  <c r="M1581" i="52"/>
  <c r="M1135" i="52"/>
  <c r="M143" i="52"/>
  <c r="M745" i="52"/>
  <c r="AX423" i="76" s="1"/>
  <c r="M371" i="52"/>
  <c r="M257" i="52"/>
  <c r="M946" i="52"/>
  <c r="M1416" i="52"/>
  <c r="M823" i="52"/>
  <c r="M998" i="52"/>
  <c r="M1610" i="52"/>
  <c r="M764" i="52"/>
  <c r="M700" i="52"/>
  <c r="M722" i="52"/>
  <c r="M654" i="52"/>
  <c r="Z35" i="58"/>
  <c r="M362" i="52"/>
  <c r="M451" i="52"/>
  <c r="M1165" i="52"/>
  <c r="M129" i="52"/>
  <c r="M1011" i="52"/>
  <c r="M658" i="52"/>
  <c r="M1558" i="52"/>
  <c r="M81" i="52"/>
  <c r="M481" i="52"/>
  <c r="AX46" i="76" s="1"/>
  <c r="M1172" i="52"/>
  <c r="M1597" i="52"/>
  <c r="AX126" i="76" s="1"/>
  <c r="M1289" i="52"/>
  <c r="AX124" i="76" s="1"/>
  <c r="M785" i="52"/>
  <c r="M1454" i="52"/>
  <c r="M737" i="52"/>
  <c r="M739" i="52"/>
  <c r="M98" i="52"/>
  <c r="M461" i="52"/>
  <c r="M1283" i="52"/>
  <c r="M845" i="52"/>
  <c r="M1369" i="52"/>
  <c r="M250" i="52"/>
  <c r="M1580" i="52"/>
  <c r="M60" i="52"/>
  <c r="M337" i="52"/>
  <c r="M1313" i="52"/>
  <c r="M47" i="52"/>
  <c r="M1130" i="52"/>
  <c r="M1079" i="52"/>
  <c r="AX554" i="76" s="1"/>
  <c r="M1197" i="52"/>
  <c r="M1617" i="52"/>
  <c r="M825" i="52"/>
  <c r="M844" i="52"/>
  <c r="M624" i="52"/>
  <c r="M760" i="52"/>
  <c r="M127" i="52"/>
  <c r="M799" i="52"/>
  <c r="M1309" i="52"/>
  <c r="M1185" i="52"/>
  <c r="M1202" i="52"/>
  <c r="AX507" i="76" s="1"/>
  <c r="M645" i="52"/>
  <c r="M1285" i="52"/>
  <c r="M1162" i="52"/>
  <c r="M1469" i="52"/>
  <c r="M736" i="52"/>
  <c r="M774" i="52"/>
  <c r="M435" i="52"/>
  <c r="M1063" i="52"/>
  <c r="M1112" i="52"/>
  <c r="M604" i="52"/>
  <c r="M115" i="52"/>
  <c r="M540" i="52"/>
  <c r="M726" i="52"/>
  <c r="M727" i="52"/>
  <c r="M200" i="52"/>
  <c r="M1171" i="52"/>
  <c r="M512" i="52"/>
  <c r="M68" i="52"/>
  <c r="M1382" i="52"/>
  <c r="M1437" i="52"/>
  <c r="AX390" i="76" s="1"/>
  <c r="M327" i="52"/>
  <c r="M309" i="52"/>
  <c r="M921" i="52"/>
  <c r="M1439" i="52"/>
  <c r="M1256" i="52"/>
  <c r="M1520" i="52"/>
  <c r="M33" i="52"/>
  <c r="M1176" i="52"/>
  <c r="M312" i="52"/>
  <c r="M920" i="52"/>
  <c r="M869" i="52"/>
  <c r="M870" i="52"/>
  <c r="M1140" i="52"/>
  <c r="M1107" i="52"/>
  <c r="M1088" i="52"/>
  <c r="M380" i="52"/>
  <c r="M1004" i="52"/>
  <c r="M19" i="52"/>
  <c r="AX471" i="76" s="1"/>
  <c r="M267" i="52"/>
  <c r="M1038" i="52"/>
  <c r="M409" i="52"/>
  <c r="M822" i="52"/>
  <c r="M194" i="52"/>
  <c r="M142" i="52"/>
  <c r="M1507" i="52"/>
  <c r="AX303" i="76" s="1"/>
  <c r="M397" i="52"/>
  <c r="M211" i="52"/>
  <c r="M609" i="52"/>
  <c r="M1445" i="52"/>
  <c r="AX720" i="76" s="1"/>
  <c r="M1024" i="52"/>
  <c r="M69" i="52"/>
  <c r="M26" i="52"/>
  <c r="M348" i="52"/>
  <c r="M1472" i="52"/>
  <c r="M752" i="52"/>
  <c r="M1253" i="52"/>
  <c r="AX528" i="76" s="1"/>
  <c r="M38" i="52"/>
  <c r="M404" i="52"/>
  <c r="M993" i="52"/>
  <c r="M1559" i="52"/>
  <c r="M355" i="52"/>
  <c r="M801" i="52"/>
  <c r="M276" i="52"/>
  <c r="AX360" i="76" s="1"/>
  <c r="M1032" i="52"/>
  <c r="M1501" i="52"/>
  <c r="M1494" i="52"/>
  <c r="M872" i="52"/>
  <c r="M1163" i="52"/>
  <c r="M1496" i="52"/>
  <c r="M1259" i="52"/>
  <c r="M714" i="52"/>
  <c r="AX344" i="76" s="1"/>
  <c r="M1109" i="52"/>
  <c r="M769" i="52"/>
  <c r="M1478" i="52"/>
  <c r="M912" i="52"/>
  <c r="M1379" i="52"/>
  <c r="M1587" i="52"/>
  <c r="AX429" i="76" s="1"/>
  <c r="M1497" i="52"/>
  <c r="M158" i="52"/>
  <c r="M526" i="52"/>
  <c r="M1412" i="52"/>
  <c r="M620" i="52"/>
  <c r="M85" i="52"/>
  <c r="M446" i="52"/>
  <c r="M711" i="52"/>
  <c r="AX712" i="76"/>
  <c r="M1016" i="52"/>
  <c r="AX575" i="76" s="1"/>
  <c r="M452" i="52"/>
  <c r="M1009" i="52"/>
  <c r="AX468" i="76" s="1"/>
  <c r="M325" i="52"/>
  <c r="M1544" i="52"/>
  <c r="M1595" i="52"/>
  <c r="M1218" i="52"/>
  <c r="M1418" i="52"/>
  <c r="M1319" i="52"/>
  <c r="M1546" i="52"/>
  <c r="M1065" i="52"/>
  <c r="Z37" i="58"/>
  <c r="M483" i="52"/>
  <c r="M1217" i="52"/>
  <c r="M1588" i="52"/>
  <c r="M1591" i="52"/>
  <c r="M1237" i="52"/>
  <c r="M514" i="52"/>
  <c r="M990" i="52"/>
  <c r="AX294" i="76" s="1"/>
  <c r="M1298" i="52"/>
  <c r="M686" i="52"/>
  <c r="AX380" i="76" s="1"/>
  <c r="M126" i="52"/>
  <c r="M929" i="52"/>
  <c r="AX25" i="76" s="1"/>
  <c r="M1553" i="52"/>
  <c r="M187" i="52"/>
  <c r="M1281" i="52"/>
  <c r="M71" i="52"/>
  <c r="M27" i="52"/>
  <c r="M400" i="52"/>
  <c r="M1408" i="52"/>
  <c r="M492" i="52"/>
  <c r="AX115" i="63" s="1"/>
  <c r="M1125" i="52"/>
  <c r="M1159" i="52"/>
  <c r="M594" i="52"/>
  <c r="M1223" i="52"/>
  <c r="M1103" i="52"/>
  <c r="M186" i="52"/>
  <c r="M195" i="52"/>
  <c r="M1510" i="52"/>
  <c r="AX370" i="76" s="1"/>
  <c r="M381" i="52"/>
  <c r="M1086" i="52"/>
  <c r="M1370" i="52"/>
  <c r="M4" i="52"/>
  <c r="M1169" i="52"/>
  <c r="M873" i="52"/>
  <c r="M1179" i="52"/>
  <c r="M280" i="52"/>
  <c r="M15" i="52"/>
  <c r="AX143" i="76" s="1"/>
  <c r="M45" i="52"/>
  <c r="M347" i="52"/>
  <c r="M70" i="52"/>
  <c r="M119" i="52"/>
  <c r="M958" i="52"/>
  <c r="M1571" i="52"/>
  <c r="M936" i="52"/>
  <c r="M259" i="52"/>
  <c r="M1120" i="52"/>
  <c r="M934" i="52"/>
  <c r="M545" i="52"/>
  <c r="M352" i="52"/>
  <c r="M251" i="52"/>
  <c r="M762" i="52"/>
  <c r="M1078" i="52"/>
  <c r="M1452" i="52"/>
  <c r="M765" i="52"/>
  <c r="M395" i="52"/>
  <c r="M875" i="52"/>
  <c r="M1008" i="52"/>
  <c r="AX58" i="63" s="1"/>
  <c r="M457" i="52"/>
  <c r="M1492" i="52"/>
  <c r="M701" i="52"/>
  <c r="M1195" i="52"/>
  <c r="M403" i="52"/>
  <c r="AX590" i="76" s="1"/>
  <c r="M1565" i="52"/>
  <c r="AX570" i="76" s="1"/>
  <c r="M1193" i="52"/>
  <c r="AX67" i="76" s="1"/>
  <c r="M898" i="52"/>
  <c r="M1526" i="52"/>
  <c r="M136" i="52"/>
  <c r="AX381" i="76" l="1"/>
  <c r="AX455" i="76"/>
  <c r="AX414" i="63"/>
  <c r="AX480" i="76"/>
  <c r="AX293" i="76"/>
  <c r="AX264" i="63"/>
  <c r="AX279" i="76"/>
  <c r="AX248" i="63"/>
  <c r="AX70" i="76"/>
  <c r="AX64" i="63"/>
  <c r="AX385" i="76"/>
  <c r="AX136" i="76"/>
  <c r="AX549" i="63"/>
  <c r="AX137" i="76"/>
  <c r="AX147" i="63"/>
  <c r="AX162" i="76"/>
  <c r="AX144" i="63"/>
  <c r="AX157" i="76"/>
  <c r="AX80" i="76"/>
  <c r="AX134" i="76"/>
  <c r="AX211" i="76"/>
  <c r="AX742" i="63"/>
  <c r="AX403" i="76"/>
  <c r="AX509" i="76"/>
  <c r="AX468" i="63"/>
  <c r="AX250" i="63"/>
  <c r="AX275" i="76"/>
  <c r="AX429" i="63"/>
  <c r="AX470" i="76"/>
  <c r="AX407" i="76"/>
  <c r="AX367" i="63"/>
  <c r="AX325" i="63"/>
  <c r="AX357" i="76"/>
  <c r="AX63" i="76"/>
  <c r="AX56" i="63"/>
  <c r="AX36" i="76"/>
  <c r="AX31" i="63"/>
  <c r="AX8" i="76"/>
  <c r="AX8" i="63"/>
  <c r="AX541" i="76"/>
  <c r="AX463" i="76"/>
  <c r="AX422" i="63"/>
  <c r="AX632" i="63"/>
  <c r="AX672" i="76"/>
  <c r="AX483" i="76"/>
  <c r="AX101" i="76"/>
  <c r="AX217" i="76"/>
  <c r="AX192" i="63"/>
  <c r="AX104" i="63"/>
  <c r="AX112" i="76"/>
  <c r="AX37" i="63"/>
  <c r="AX42" i="76"/>
  <c r="AX716" i="63"/>
  <c r="AX746" i="76"/>
  <c r="AX185" i="76"/>
  <c r="AX54" i="76"/>
  <c r="AX187" i="76"/>
  <c r="AX171" i="63"/>
  <c r="AX145" i="76"/>
  <c r="AX133" i="63"/>
  <c r="AX52" i="76"/>
  <c r="AX700" i="63"/>
  <c r="AX351" i="76"/>
  <c r="AX319" i="63"/>
  <c r="AX17" i="63"/>
  <c r="AX20" i="76"/>
  <c r="AX140" i="76"/>
  <c r="AX325" i="76"/>
  <c r="AX295" i="63"/>
  <c r="AX335" i="63"/>
  <c r="AX366" i="76"/>
  <c r="AX291" i="76"/>
  <c r="AX417" i="63"/>
  <c r="AX458" i="76"/>
  <c r="AX256" i="76"/>
  <c r="AX234" i="63"/>
  <c r="AX269" i="63"/>
  <c r="AX298" i="76"/>
  <c r="AX276" i="63"/>
  <c r="AX562" i="76"/>
  <c r="AX578" i="76"/>
  <c r="AX299" i="76"/>
  <c r="AX270" i="63"/>
  <c r="AX434" i="63"/>
  <c r="AX475" i="76"/>
  <c r="AX530" i="76"/>
  <c r="AX379" i="76"/>
  <c r="AX348" i="63"/>
  <c r="AX731" i="76"/>
  <c r="AX697" i="63"/>
  <c r="AX313" i="76"/>
  <c r="AX283" i="63"/>
  <c r="AX600" i="76"/>
  <c r="AX548" i="63"/>
  <c r="AX150" i="63"/>
  <c r="AX165" i="76"/>
  <c r="AX184" i="76"/>
  <c r="AX69" i="76"/>
  <c r="AX63" i="63"/>
  <c r="AX307" i="76"/>
  <c r="AX278" i="63"/>
  <c r="AX187" i="63"/>
  <c r="AX212" i="76"/>
  <c r="AX4" i="63"/>
  <c r="AX4" i="76"/>
  <c r="AX321" i="76"/>
  <c r="AX291" i="63"/>
  <c r="AX99" i="76"/>
  <c r="AX91" i="63"/>
  <c r="AX355" i="63"/>
  <c r="AX394" i="76"/>
  <c r="AX417" i="76"/>
  <c r="AX377" i="63"/>
  <c r="AX501" i="76"/>
  <c r="AX239" i="76"/>
  <c r="AX254" i="76"/>
  <c r="AX561" i="76"/>
  <c r="AX560" i="76"/>
  <c r="AX518" i="63"/>
  <c r="AX537" i="76"/>
  <c r="AX383" i="76"/>
  <c r="AX48" i="63"/>
  <c r="AX625" i="76"/>
  <c r="AX582" i="63"/>
  <c r="AX269" i="76"/>
  <c r="AX244" i="63"/>
  <c r="AX505" i="76"/>
  <c r="AX464" i="63"/>
  <c r="AX556" i="76"/>
  <c r="AX53" i="63"/>
  <c r="AX60" i="76"/>
  <c r="AX141" i="76"/>
  <c r="AX129" i="63"/>
  <c r="AX59" i="76"/>
  <c r="AX52" i="63"/>
  <c r="AX97" i="76"/>
  <c r="AX711" i="63"/>
  <c r="AX306" i="63"/>
  <c r="AX338" i="76"/>
  <c r="AX236" i="76"/>
  <c r="AX159" i="76"/>
  <c r="AX38" i="63"/>
  <c r="AX43" i="76"/>
  <c r="AX186" i="76"/>
  <c r="AX170" i="63"/>
  <c r="AX33" i="63"/>
  <c r="AX38" i="76"/>
  <c r="AX313" i="63"/>
  <c r="AX345" i="76"/>
  <c r="AX208" i="76"/>
  <c r="AX184" i="63"/>
  <c r="AX331" i="76"/>
  <c r="AX301" i="63"/>
  <c r="AX389" i="76"/>
  <c r="AX351" i="63"/>
  <c r="AX51" i="76"/>
  <c r="AX581" i="76"/>
  <c r="AX390" i="63"/>
  <c r="AX431" i="76"/>
  <c r="AX9" i="76"/>
  <c r="AX354" i="76"/>
  <c r="AX412" i="76"/>
  <c r="AX392" i="76"/>
  <c r="AX318" i="76"/>
  <c r="AX111" i="76"/>
  <c r="AX548" i="76"/>
  <c r="AX507" i="63"/>
  <c r="AX446" i="76"/>
  <c r="AX405" i="63"/>
  <c r="AX482" i="76"/>
  <c r="AX441" i="63"/>
  <c r="AX237" i="63"/>
  <c r="AX259" i="76"/>
  <c r="AX280" i="76"/>
  <c r="AX251" i="63"/>
  <c r="AX242" i="63"/>
  <c r="AX266" i="76"/>
  <c r="AX551" i="76"/>
  <c r="AX509" i="63"/>
  <c r="AX367" i="76"/>
  <c r="AX33" i="76"/>
  <c r="AX23" i="76"/>
  <c r="AX20" i="63"/>
  <c r="AX85" i="63"/>
  <c r="AX229" i="63"/>
  <c r="AX332" i="76"/>
  <c r="AX129" i="76"/>
  <c r="AX119" i="63"/>
  <c r="AX27" i="76"/>
  <c r="AX24" i="63"/>
  <c r="AX326" i="76"/>
  <c r="AX126" i="63"/>
  <c r="AX327" i="76"/>
  <c r="AX297" i="63"/>
  <c r="AX6" i="76"/>
  <c r="AX91" i="76"/>
  <c r="AX355" i="76"/>
  <c r="AX119" i="76"/>
  <c r="AX110" i="63"/>
  <c r="AX133" i="76"/>
  <c r="AX123" i="63"/>
  <c r="AX18" i="76"/>
  <c r="AX16" i="63"/>
  <c r="AX341" i="76"/>
  <c r="AX309" i="63"/>
  <c r="AX377" i="76"/>
  <c r="AX240" i="76"/>
  <c r="AX214" i="63"/>
  <c r="AX214" i="76"/>
  <c r="AX188" i="63"/>
  <c r="AX183" i="76"/>
  <c r="AX167" i="63"/>
  <c r="AX434" i="76"/>
  <c r="AX278" i="76"/>
  <c r="AX168" i="76"/>
  <c r="AX153" i="63"/>
  <c r="AX69" i="63"/>
  <c r="AX75" i="76"/>
  <c r="AX350" i="76"/>
  <c r="AX318" i="63"/>
  <c r="AX453" i="76"/>
  <c r="AX29" i="63"/>
  <c r="AX71" i="76"/>
  <c r="AX225" i="76"/>
  <c r="AX579" i="76"/>
  <c r="AX545" i="76"/>
  <c r="AX559" i="76"/>
  <c r="AX276" i="76"/>
  <c r="AX246" i="63"/>
  <c r="AX535" i="76"/>
  <c r="AX523" i="76"/>
  <c r="AX268" i="63"/>
  <c r="AX297" i="76"/>
  <c r="AX277" i="76"/>
  <c r="AX247" i="63"/>
  <c r="AX420" i="63"/>
  <c r="AX461" i="76"/>
  <c r="AX285" i="76"/>
  <c r="AX256" i="63"/>
  <c r="AX253" i="76"/>
  <c r="AX231" i="63"/>
  <c r="AX481" i="63"/>
  <c r="AX522" i="76"/>
  <c r="AX442" i="76"/>
  <c r="AX401" i="63"/>
  <c r="AX234" i="76"/>
  <c r="AX488" i="76"/>
  <c r="AX511" i="76"/>
  <c r="AX470" i="63"/>
  <c r="AX11" i="76"/>
  <c r="AX546" i="63"/>
  <c r="AX70" i="63"/>
  <c r="AX76" i="76"/>
  <c r="AX174" i="76"/>
  <c r="AX155" i="76"/>
  <c r="AX142" i="63"/>
  <c r="AX116" i="76"/>
  <c r="AX108" i="63"/>
  <c r="AX205" i="76"/>
  <c r="AX182" i="63"/>
  <c r="AX175" i="63"/>
  <c r="AX164" i="76"/>
  <c r="AX593" i="76"/>
  <c r="AX34" i="76"/>
  <c r="AX158" i="63"/>
  <c r="AX398" i="76"/>
  <c r="AX359" i="63"/>
  <c r="AX202" i="76"/>
  <c r="AX224" i="63"/>
  <c r="AX50" i="76"/>
  <c r="AX44" i="63"/>
  <c r="AX72" i="76"/>
  <c r="AX66" i="63"/>
  <c r="AX80" i="63"/>
  <c r="AX402" i="76"/>
  <c r="AX587" i="63"/>
  <c r="AX336" i="76"/>
  <c r="AX160" i="76"/>
  <c r="AX146" i="63"/>
  <c r="AX314" i="76"/>
  <c r="AX284" i="63"/>
  <c r="AX16" i="76"/>
  <c r="AX358" i="76"/>
  <c r="AX364" i="76"/>
  <c r="AX191" i="76"/>
  <c r="AX174" i="63"/>
  <c r="AX353" i="76"/>
  <c r="AX321" i="63"/>
  <c r="AX149" i="63"/>
  <c r="AX105" i="76"/>
  <c r="AX512" i="76"/>
  <c r="AX247" i="76"/>
  <c r="AX220" i="63"/>
  <c r="AX235" i="63"/>
  <c r="AX255" i="76"/>
  <c r="AX496" i="76"/>
  <c r="AX455" i="63"/>
  <c r="AX574" i="76"/>
  <c r="AX304" i="76"/>
  <c r="AX122" i="76"/>
  <c r="AX113" i="63"/>
  <c r="AX714" i="76"/>
  <c r="AX254" i="63"/>
  <c r="AX283" i="76"/>
  <c r="AX447" i="76"/>
  <c r="AX406" i="63"/>
  <c r="AX568" i="76"/>
  <c r="AX249" i="76"/>
  <c r="AX227" i="63"/>
  <c r="AX274" i="76"/>
  <c r="AX249" i="63"/>
  <c r="AX290" i="76"/>
  <c r="AX261" i="63"/>
  <c r="AX361" i="76"/>
  <c r="AX111" i="63"/>
  <c r="AX120" i="76"/>
  <c r="AX329" i="76"/>
  <c r="AX299" i="63"/>
  <c r="AX711" i="76"/>
  <c r="AX144" i="76"/>
  <c r="AX132" i="63"/>
  <c r="AX398" i="63"/>
  <c r="AX439" i="76"/>
  <c r="AX371" i="76"/>
  <c r="AX21" i="76"/>
  <c r="AX18" i="63"/>
  <c r="AX405" i="76"/>
  <c r="AX130" i="63"/>
  <c r="AX142" i="76"/>
  <c r="AX597" i="76"/>
  <c r="AX359" i="76"/>
  <c r="AX328" i="63"/>
  <c r="AX237" i="76"/>
  <c r="AX744" i="63"/>
  <c r="AX235" i="76"/>
  <c r="AX209" i="63"/>
  <c r="AX37" i="76"/>
  <c r="AX32" i="63"/>
  <c r="AX88" i="63"/>
  <c r="AX96" i="76"/>
  <c r="AX17" i="76"/>
  <c r="AX366" i="63"/>
  <c r="AX406" i="76"/>
  <c r="AX102" i="76"/>
  <c r="AX93" i="63"/>
  <c r="AX342" i="63"/>
  <c r="AX373" i="76"/>
  <c r="AX204" i="63"/>
  <c r="AX230" i="76"/>
  <c r="AX433" i="76"/>
  <c r="AX154" i="76"/>
  <c r="AX141" i="63"/>
  <c r="AX15" i="76"/>
  <c r="AX13" i="63"/>
  <c r="AX445" i="76"/>
  <c r="AX36" i="63"/>
  <c r="AX41" i="76"/>
  <c r="AX128" i="76"/>
  <c r="AX118" i="63"/>
  <c r="AX529" i="76"/>
  <c r="AX340" i="63"/>
  <c r="AX320" i="76"/>
  <c r="AX538" i="63"/>
  <c r="AX647" i="76"/>
  <c r="AX402" i="63"/>
  <c r="AX443" i="76"/>
  <c r="AX519" i="76"/>
  <c r="AX478" i="63"/>
  <c r="AX282" i="76"/>
  <c r="AX253" i="63"/>
  <c r="AX514" i="76"/>
  <c r="AX473" i="63"/>
  <c r="AX485" i="76"/>
  <c r="AX510" i="76"/>
  <c r="AX469" i="63"/>
  <c r="AX284" i="76"/>
  <c r="AX255" i="63"/>
  <c r="AX452" i="76"/>
  <c r="AX484" i="63"/>
  <c r="AX525" i="76"/>
  <c r="AX12" i="76"/>
  <c r="AX62" i="63"/>
  <c r="AX517" i="76"/>
  <c r="AX476" i="63"/>
  <c r="AX472" i="63"/>
  <c r="AX449" i="76"/>
  <c r="AX26" i="76"/>
  <c r="AX23" i="63"/>
  <c r="AX601" i="76"/>
  <c r="AX641" i="76"/>
  <c r="AX601" i="63"/>
  <c r="AX435" i="63"/>
  <c r="AX476" i="76"/>
  <c r="AX131" i="76"/>
  <c r="AX121" i="63"/>
  <c r="AX207" i="63"/>
  <c r="AX233" i="76"/>
  <c r="AX328" i="76"/>
  <c r="AX216" i="76"/>
  <c r="AX191" i="63"/>
  <c r="AX300" i="63"/>
  <c r="AX330" i="76"/>
  <c r="AX296" i="63"/>
  <c r="AX279" i="63"/>
  <c r="AX308" i="76"/>
  <c r="AX211" i="63"/>
  <c r="AX238" i="76"/>
  <c r="AX73" i="63"/>
  <c r="AX146" i="76"/>
  <c r="AX134" i="63"/>
  <c r="AX244" i="76"/>
  <c r="AX217" i="63"/>
  <c r="AX310" i="76"/>
  <c r="AX118" i="76"/>
  <c r="AX309" i="76"/>
  <c r="AX280" i="63"/>
  <c r="AX109" i="76"/>
  <c r="AX101" i="63"/>
  <c r="AX395" i="76"/>
  <c r="AX151" i="63"/>
  <c r="AX166" i="76"/>
  <c r="AX582" i="76"/>
  <c r="AX173" i="76"/>
  <c r="AX103" i="63"/>
  <c r="AX117" i="63"/>
  <c r="AX79" i="76"/>
  <c r="AX363" i="76"/>
  <c r="AX332" i="63"/>
  <c r="AX467" i="76"/>
  <c r="AX404" i="76"/>
  <c r="AX365" i="63"/>
  <c r="AX690" i="63"/>
  <c r="AX362" i="63"/>
  <c r="AX401" i="76"/>
  <c r="AX591" i="76"/>
  <c r="AX542" i="63"/>
  <c r="AX543" i="63"/>
  <c r="AX104" i="76"/>
  <c r="AX557" i="76"/>
  <c r="AX169" i="76"/>
  <c r="AX713" i="76"/>
  <c r="AX674" i="63"/>
  <c r="AX262" i="63"/>
  <c r="AX527" i="76"/>
  <c r="AX486" i="63"/>
  <c r="AX495" i="76"/>
  <c r="AX454" i="63"/>
  <c r="AX516" i="76"/>
  <c r="AX475" i="63"/>
  <c r="AX566" i="76"/>
  <c r="AX555" i="76"/>
  <c r="AX513" i="63"/>
  <c r="AX491" i="76"/>
  <c r="AX450" i="63"/>
  <c r="AX485" i="63"/>
  <c r="AX526" i="76"/>
  <c r="AX540" i="76"/>
  <c r="AX500" i="63"/>
  <c r="AX210" i="76"/>
  <c r="AX185" i="63"/>
  <c r="AX131" i="63"/>
  <c r="AX499" i="76"/>
  <c r="AX458" i="63"/>
  <c r="AX208" i="63"/>
  <c r="AX243" i="63"/>
  <c r="AX268" i="76"/>
  <c r="AX418" i="63"/>
  <c r="AX459" i="76"/>
  <c r="AX563" i="76"/>
  <c r="AX524" i="76"/>
  <c r="AX483" i="63"/>
  <c r="AX478" i="76"/>
  <c r="AX408" i="76"/>
  <c r="AX464" i="76"/>
  <c r="AX423" i="63"/>
  <c r="AX317" i="76"/>
  <c r="AX259" i="63"/>
  <c r="AX273" i="63"/>
  <c r="AX288" i="76"/>
  <c r="AX302" i="76"/>
  <c r="AX584" i="76"/>
  <c r="AX178" i="76"/>
  <c r="AX162" i="63"/>
  <c r="AX113" i="76"/>
  <c r="AX430" i="76"/>
  <c r="AX114" i="76"/>
  <c r="AX106" i="63"/>
  <c r="AX322" i="76"/>
  <c r="AX292" i="63"/>
  <c r="AX115" i="76"/>
  <c r="AX107" i="63"/>
  <c r="AX206" i="63"/>
  <c r="AX232" i="76"/>
  <c r="AX418" i="76"/>
  <c r="AX93" i="76"/>
  <c r="AX86" i="63"/>
  <c r="AX200" i="76"/>
  <c r="AX222" i="63"/>
  <c r="AX486" i="76"/>
  <c r="AX198" i="63"/>
  <c r="AX224" i="76"/>
  <c r="AX587" i="76"/>
  <c r="AX537" i="63"/>
  <c r="AX109" i="63"/>
  <c r="AX370" i="63"/>
  <c r="AX410" i="76"/>
  <c r="AX88" i="76"/>
  <c r="AX82" i="63"/>
  <c r="AX521" i="76"/>
  <c r="AX149" i="76"/>
  <c r="AX137" i="63"/>
  <c r="AX344" i="63"/>
  <c r="AX375" i="76"/>
  <c r="AX44" i="76"/>
  <c r="AX40" i="63"/>
  <c r="AX391" i="63"/>
  <c r="AX432" i="76"/>
  <c r="AX387" i="76"/>
  <c r="AX594" i="76"/>
  <c r="AX163" i="63"/>
  <c r="AX179" i="76"/>
  <c r="AX319" i="76"/>
  <c r="AX83" i="76"/>
  <c r="AX77" i="63"/>
  <c r="AX369" i="63"/>
  <c r="AX409" i="76"/>
  <c r="AX84" i="76"/>
  <c r="AX78" i="63"/>
  <c r="AX103" i="76"/>
  <c r="AX94" i="63"/>
  <c r="AX396" i="76"/>
  <c r="AX357" i="63"/>
  <c r="AX153" i="76"/>
  <c r="AX308" i="63"/>
  <c r="AX340" i="76"/>
  <c r="AX157" i="63"/>
  <c r="AX172" i="76"/>
  <c r="AX29" i="76"/>
  <c r="AX195" i="63"/>
  <c r="AX221" i="76"/>
  <c r="AX356" i="76"/>
  <c r="AX181" i="76"/>
  <c r="AX165" i="63"/>
  <c r="AX196" i="76"/>
  <c r="AX178" i="63"/>
  <c r="AX34" i="63"/>
  <c r="AX437" i="76"/>
  <c r="AX396" i="63"/>
  <c r="AX748" i="63"/>
  <c r="AX419" i="76"/>
  <c r="AX64" i="76"/>
  <c r="AX57" i="63"/>
  <c r="AX508" i="76"/>
  <c r="AX30" i="76"/>
  <c r="AX206" i="76"/>
  <c r="AX226" i="63"/>
  <c r="AX10" i="76"/>
  <c r="AX10" i="63"/>
  <c r="AX577" i="76"/>
  <c r="AX413" i="76"/>
  <c r="AX373" i="63"/>
  <c r="AX148" i="63"/>
  <c r="AX163" i="76"/>
  <c r="AX121" i="76"/>
  <c r="AX112" i="63"/>
  <c r="AX514" i="63"/>
  <c r="AX522" i="63"/>
  <c r="AX565" i="76"/>
  <c r="AX650" i="76"/>
  <c r="AX457" i="76"/>
  <c r="AX416" i="63"/>
  <c r="AX539" i="76"/>
  <c r="AX499" i="63"/>
  <c r="AX481" i="76"/>
  <c r="AX440" i="63"/>
  <c r="AX207" i="76"/>
  <c r="AX183" i="63"/>
  <c r="AX229" i="76"/>
  <c r="AX203" i="63"/>
  <c r="AX503" i="76"/>
  <c r="AX462" i="63"/>
  <c r="AX333" i="76"/>
  <c r="AX544" i="76"/>
  <c r="AX503" i="63"/>
  <c r="AX604" i="76"/>
  <c r="AX343" i="76"/>
  <c r="AX469" i="76"/>
  <c r="AX428" i="63"/>
  <c r="AX547" i="76"/>
  <c r="AX506" i="63"/>
  <c r="AX450" i="76"/>
  <c r="AX409" i="63"/>
  <c r="AX228" i="63"/>
  <c r="AX460" i="76"/>
  <c r="AX479" i="76"/>
  <c r="AX201" i="63"/>
  <c r="AX227" i="76"/>
  <c r="AX536" i="76"/>
  <c r="AX496" i="63"/>
  <c r="AX655" i="76"/>
  <c r="AX301" i="76"/>
  <c r="AX21" i="63"/>
  <c r="AX54" i="63"/>
  <c r="AX74" i="63"/>
  <c r="AX466" i="76"/>
  <c r="AX371" i="63"/>
  <c r="AX302" i="63"/>
  <c r="AX456" i="76"/>
  <c r="AX415" i="63"/>
  <c r="AX270" i="76"/>
  <c r="AX558" i="63"/>
  <c r="AX477" i="76"/>
  <c r="AX666" i="76"/>
  <c r="AX632" i="76"/>
  <c r="AX264" i="76"/>
  <c r="AX240" i="63"/>
  <c r="AX448" i="76"/>
  <c r="AX465" i="76"/>
  <c r="AX300" i="76"/>
  <c r="AX251" i="76"/>
  <c r="AX232" i="63"/>
  <c r="AX13" i="76"/>
  <c r="AX11" i="63"/>
  <c r="AX440" i="76"/>
  <c r="AX286" i="76"/>
  <c r="AX257" i="63"/>
  <c r="AX454" i="76"/>
  <c r="AX287" i="76"/>
  <c r="AX258" i="63"/>
  <c r="AX571" i="76"/>
  <c r="AX528" i="63"/>
  <c r="AX241" i="63"/>
  <c r="AX265" i="76"/>
  <c r="AX260" i="76"/>
  <c r="AX238" i="63"/>
  <c r="AX289" i="76"/>
  <c r="AX260" i="63"/>
  <c r="AX504" i="76"/>
  <c r="AX510" i="63"/>
  <c r="AX552" i="76"/>
  <c r="AX553" i="63"/>
  <c r="AX513" i="76"/>
  <c r="AX533" i="76"/>
  <c r="AX492" i="63"/>
  <c r="AX634" i="76"/>
  <c r="AX594" i="63"/>
  <c r="AX441" i="76"/>
  <c r="AX303" i="63"/>
  <c r="AX114" i="63"/>
  <c r="AX123" i="76"/>
  <c r="AX212" i="63"/>
  <c r="AX261" i="76"/>
  <c r="AX526" i="63"/>
  <c r="AX569" i="76"/>
  <c r="AX120" i="63"/>
  <c r="AX130" i="76"/>
  <c r="AX245" i="63"/>
  <c r="AX271" i="76"/>
  <c r="AX239" i="63"/>
  <c r="AX262" i="76"/>
  <c r="AX96" i="63"/>
  <c r="AX521" i="63"/>
  <c r="AX564" i="76"/>
  <c r="AX663" i="63"/>
  <c r="AX702" i="76"/>
  <c r="AX39" i="76"/>
  <c r="AX341" i="63"/>
  <c r="AX372" i="76"/>
  <c r="AX315" i="63"/>
  <c r="AX347" i="76"/>
  <c r="AX150" i="76"/>
  <c r="AX85" i="76"/>
  <c r="AX55" i="63"/>
  <c r="AX62" i="76"/>
  <c r="AX173" i="63"/>
  <c r="AX190" i="76"/>
  <c r="AX41" i="63"/>
  <c r="AX349" i="76"/>
  <c r="AX376" i="63"/>
  <c r="AX416" i="76"/>
  <c r="AX50" i="63"/>
  <c r="AX57" i="76"/>
  <c r="AX315" i="76"/>
  <c r="AX425" i="76"/>
  <c r="AX369" i="76"/>
  <c r="AX502" i="76"/>
  <c r="AX368" i="76"/>
  <c r="AX252" i="76"/>
  <c r="AX282" i="63"/>
  <c r="AX311" i="76"/>
  <c r="AX307" i="63"/>
  <c r="AX339" i="76"/>
  <c r="AX305" i="63"/>
  <c r="AX337" i="76"/>
  <c r="AX128" i="63"/>
  <c r="AX295" i="76"/>
  <c r="AX411" i="76"/>
  <c r="AX553" i="76"/>
  <c r="AX294" i="63"/>
  <c r="AX324" i="76"/>
  <c r="AX304" i="63"/>
  <c r="AX334" i="76"/>
  <c r="AX314" i="63"/>
  <c r="AX346" i="76"/>
  <c r="AX61" i="76"/>
  <c r="AX139" i="76"/>
  <c r="AX3" i="63"/>
  <c r="AX3" i="76"/>
  <c r="AX205" i="63"/>
  <c r="AX231" i="76"/>
  <c r="AX68" i="76"/>
  <c r="AX573" i="76"/>
  <c r="AX19" i="63"/>
  <c r="AX22" i="76"/>
  <c r="AX180" i="63"/>
  <c r="AX199" i="76"/>
  <c r="AX310" i="63"/>
  <c r="AX342" i="76"/>
  <c r="AX7" i="63"/>
  <c r="AX7" i="76"/>
  <c r="AX252" i="63"/>
  <c r="AX281" i="76"/>
  <c r="AX236" i="63"/>
  <c r="AX257" i="76"/>
  <c r="AX397" i="76"/>
  <c r="AX375" i="63"/>
  <c r="AX415" i="76"/>
  <c r="AX275" i="63"/>
  <c r="AX245" i="76"/>
  <c r="AX349" i="63"/>
  <c r="AX40" i="76"/>
  <c r="AX90" i="76"/>
  <c r="AX84" i="63"/>
  <c r="AX135" i="76"/>
  <c r="AX125" i="63"/>
  <c r="AX95" i="63"/>
  <c r="AX220" i="76"/>
  <c r="AX194" i="63"/>
  <c r="AX218" i="63"/>
  <c r="AX322" i="63"/>
  <c r="AX589" i="76"/>
  <c r="AX61" i="63"/>
  <c r="AX228" i="76"/>
  <c r="AX202" i="63"/>
  <c r="AX201" i="76"/>
  <c r="AX223" i="63"/>
  <c r="AX97" i="63"/>
  <c r="AX89" i="76"/>
  <c r="AX83" i="63"/>
  <c r="AX28" i="63"/>
  <c r="AX194" i="76"/>
  <c r="AX176" i="63"/>
  <c r="AX32" i="76"/>
  <c r="AX27" i="63"/>
  <c r="AX747" i="63"/>
  <c r="AX180" i="76"/>
  <c r="AX164" i="63"/>
  <c r="AX215" i="76"/>
  <c r="AX190" i="63"/>
  <c r="AX169" i="63"/>
  <c r="AX356" i="63"/>
  <c r="AX24" i="76"/>
  <c r="AX182" i="76"/>
  <c r="AX166" i="63"/>
  <c r="AX222" i="76"/>
  <c r="AX196" i="63"/>
  <c r="AX725" i="76"/>
  <c r="AX687" i="63"/>
  <c r="AX67" i="63"/>
  <c r="AX393" i="76"/>
  <c r="AX589" i="63"/>
  <c r="AX286" i="63"/>
  <c r="AX203" i="76"/>
  <c r="AX225" i="63"/>
  <c r="AX167" i="76"/>
  <c r="AX152" i="63"/>
  <c r="AX265" i="63"/>
  <c r="AX177" i="76"/>
  <c r="AX161" i="63"/>
  <c r="AX323" i="76"/>
  <c r="AX293" i="63"/>
  <c r="AX298" i="63"/>
  <c r="AX28" i="76"/>
  <c r="AX25" i="63"/>
  <c r="AX152" i="76"/>
  <c r="AX140" i="63"/>
  <c r="AX223" i="76"/>
  <c r="AX197" i="63"/>
  <c r="AX56" i="76"/>
  <c r="AX49" i="63"/>
  <c r="AX585" i="76"/>
  <c r="AX400" i="76"/>
  <c r="AX376" i="76"/>
  <c r="AX345" i="63"/>
  <c r="AX45" i="76"/>
  <c r="AX39" i="63"/>
  <c r="AX15" i="63"/>
  <c r="AX73" i="76"/>
  <c r="AX352" i="76"/>
  <c r="AX320" i="63"/>
  <c r="AX35" i="63"/>
  <c r="AX168" i="63"/>
  <c r="AX171" i="76"/>
  <c r="AX156" i="63"/>
  <c r="AX435" i="76"/>
  <c r="AX394" i="63"/>
  <c r="AX378" i="76"/>
  <c r="AX347" i="63"/>
  <c r="AX47" i="63"/>
  <c r="AX92" i="76"/>
  <c r="AX242" i="76"/>
  <c r="AX215" i="63"/>
  <c r="AX246" i="76"/>
  <c r="AX219" i="63"/>
  <c r="AX311" i="63"/>
  <c r="AX241" i="76"/>
  <c r="AX213" i="63"/>
  <c r="AX138" i="63"/>
  <c r="AX420" i="76"/>
  <c r="AX379" i="63"/>
  <c r="AX65" i="63"/>
  <c r="AX427" i="76"/>
  <c r="AX422" i="76"/>
  <c r="AX381" i="63"/>
  <c r="AX26" i="63"/>
  <c r="AX384" i="63"/>
  <c r="AX392" i="63"/>
  <c r="AX425" i="63"/>
  <c r="AX517" i="63"/>
  <c r="AX412" i="63"/>
  <c r="AX530" i="63"/>
  <c r="AX272" i="63"/>
  <c r="AX675" i="63"/>
  <c r="AX424" i="63"/>
  <c r="AX323" i="63"/>
  <c r="AX531" i="63"/>
  <c r="AX607" i="63"/>
  <c r="AX511" i="63"/>
  <c r="AX271" i="63"/>
  <c r="AX230" i="63"/>
  <c r="AX463" i="63"/>
  <c r="AX399" i="63"/>
  <c r="AX266" i="63"/>
  <c r="AX277" i="63"/>
  <c r="AX550" i="63"/>
  <c r="AX520" i="63"/>
  <c r="AX437" i="63"/>
  <c r="AX525" i="63"/>
  <c r="AX615" i="63"/>
  <c r="AX436" i="63"/>
  <c r="AX592" i="63"/>
  <c r="AX193" i="63"/>
  <c r="AX400" i="63"/>
  <c r="AX45" i="63"/>
  <c r="AX79" i="63"/>
  <c r="AX333" i="63"/>
  <c r="AX105" i="63"/>
  <c r="AX143" i="63"/>
  <c r="AX154" i="63"/>
  <c r="AX145" i="63"/>
  <c r="AX127" i="63"/>
  <c r="AX317" i="63"/>
  <c r="AX199" i="63"/>
  <c r="AX329" i="63"/>
  <c r="AX9" i="63"/>
  <c r="AX289" i="63"/>
  <c r="AX160" i="63"/>
  <c r="AX709" i="63"/>
  <c r="AX724" i="63"/>
  <c r="AX288" i="63"/>
  <c r="AX281" i="63"/>
  <c r="AX14" i="63"/>
  <c r="AX722" i="63"/>
  <c r="AX540" i="63"/>
  <c r="AX312" i="63"/>
  <c r="AX186" i="63"/>
  <c r="AX386" i="63"/>
  <c r="AX290" i="63"/>
  <c r="AX159" i="63"/>
  <c r="AX346" i="63"/>
  <c r="AX336" i="63"/>
  <c r="AX6" i="63"/>
  <c r="AX92" i="63"/>
  <c r="AX124" i="63"/>
  <c r="AX210" i="63"/>
  <c r="AX534" i="63"/>
  <c r="AX561" i="63"/>
  <c r="AX368" i="63"/>
  <c r="AX60" i="63"/>
  <c r="AX287" i="63"/>
  <c r="AX482" i="63"/>
  <c r="AX410" i="63"/>
  <c r="AX466" i="63"/>
  <c r="AX494" i="63"/>
  <c r="AX233" i="63"/>
  <c r="AX672" i="63"/>
  <c r="AX497" i="63"/>
  <c r="AX467" i="63"/>
  <c r="AX490" i="63"/>
  <c r="AX610" i="63"/>
  <c r="AX439" i="63"/>
  <c r="AX673" i="63"/>
  <c r="AX539" i="63"/>
  <c r="AX465" i="63"/>
  <c r="AX358" i="63"/>
  <c r="AX489" i="63"/>
  <c r="AX474" i="63"/>
  <c r="AX460" i="63"/>
  <c r="AX444" i="63"/>
  <c r="AX480" i="63"/>
  <c r="AX488" i="63"/>
  <c r="AX603" i="63"/>
  <c r="AX643" i="63"/>
  <c r="AX515" i="63"/>
  <c r="AX442" i="63"/>
  <c r="AX426" i="63"/>
  <c r="AX505" i="63"/>
  <c r="AX512" i="63"/>
  <c r="AX502" i="63"/>
  <c r="AX501" i="63"/>
  <c r="AX471" i="63"/>
  <c r="AX403" i="63"/>
  <c r="AX626" i="63"/>
  <c r="AX461" i="63"/>
  <c r="AX453" i="63"/>
  <c r="AX407" i="63"/>
  <c r="AX438" i="63"/>
  <c r="AX598" i="63"/>
  <c r="AX487" i="63"/>
  <c r="AX382" i="63"/>
  <c r="AX684" i="63"/>
  <c r="AX364" i="63"/>
  <c r="AX324" i="63"/>
  <c r="AX350" i="63"/>
  <c r="AX338" i="63"/>
  <c r="AX536" i="63"/>
  <c r="AX327" i="63"/>
  <c r="AX388" i="63"/>
  <c r="AX337" i="63"/>
  <c r="AX339" i="63"/>
  <c r="AX393" i="63"/>
  <c r="AX524" i="63"/>
  <c r="AX523" i="63"/>
  <c r="AX427" i="63"/>
  <c r="AX671" i="63"/>
  <c r="AX516" i="63"/>
  <c r="AX445" i="63"/>
  <c r="AX519" i="63"/>
  <c r="AX361" i="63"/>
  <c r="AX360" i="63"/>
  <c r="AX431" i="63"/>
  <c r="AX447" i="63"/>
  <c r="AX413" i="63"/>
  <c r="AX532" i="63"/>
  <c r="AX378" i="63"/>
  <c r="AX330" i="63"/>
  <c r="AX343" i="63"/>
  <c r="AX541" i="63"/>
  <c r="AX397" i="63"/>
  <c r="AX411" i="63"/>
  <c r="AX372" i="63"/>
  <c r="AX352" i="63"/>
  <c r="AX527" i="63"/>
  <c r="AX545" i="63"/>
  <c r="AX533" i="63"/>
  <c r="AX555" i="63"/>
  <c r="AX408" i="63"/>
  <c r="AX430" i="63"/>
  <c r="AX389" i="63"/>
  <c r="AX354" i="63"/>
  <c r="AX421" i="63"/>
  <c r="AX535" i="63"/>
  <c r="AX363" i="63"/>
  <c r="AY453" i="63"/>
  <c r="M1398" i="52"/>
  <c r="M1151" i="52"/>
  <c r="AX316" i="76" s="1"/>
  <c r="M1397" i="52"/>
  <c r="AX108" i="76" s="1"/>
  <c r="Z31" i="58"/>
  <c r="M999" i="52"/>
  <c r="AX362" i="76" s="1"/>
  <c r="AY464" i="63"/>
  <c r="AY450" i="63"/>
  <c r="AY459" i="63"/>
  <c r="M430" i="52"/>
  <c r="AX334" i="63" s="1"/>
  <c r="M7" i="53"/>
  <c r="AY455" i="63"/>
  <c r="AY460" i="63"/>
  <c r="R7" i="53"/>
  <c r="AF7" i="53" s="1"/>
  <c r="AY456" i="63"/>
  <c r="AY451" i="63"/>
  <c r="AY454" i="63"/>
  <c r="AY468" i="63"/>
  <c r="AY467" i="63"/>
  <c r="AY466" i="63"/>
  <c r="AY458" i="63"/>
  <c r="AY462" i="63"/>
  <c r="AY463" i="63"/>
  <c r="AY465" i="63"/>
  <c r="AY457" i="63"/>
  <c r="AY452" i="63"/>
  <c r="AY461" i="63"/>
  <c r="Z36" i="58"/>
  <c r="Z32" i="58"/>
  <c r="Z34" i="58"/>
  <c r="M592" i="52"/>
  <c r="AX353" i="63" s="1"/>
  <c r="Z33" i="58"/>
  <c r="Z38" i="58"/>
  <c r="M6" i="53"/>
  <c r="R6" i="53"/>
  <c r="AF6" i="53" s="1"/>
  <c r="M5" i="53"/>
  <c r="Z8" i="58"/>
  <c r="Z16" i="58"/>
  <c r="Z17" i="58"/>
  <c r="Z10" i="58"/>
  <c r="Z19" i="58"/>
  <c r="Z18" i="58"/>
  <c r="Z15" i="58"/>
  <c r="Z9" i="58"/>
  <c r="Z7" i="58"/>
  <c r="Z13" i="58"/>
  <c r="Z5" i="58"/>
  <c r="Z6" i="58"/>
  <c r="Z11" i="58"/>
  <c r="Z3" i="58"/>
  <c r="Z4" i="58"/>
  <c r="Z12" i="58"/>
  <c r="Z14" i="58"/>
  <c r="Z24" i="58"/>
  <c r="Z29" i="58"/>
  <c r="Z26" i="58"/>
  <c r="Z27" i="58"/>
  <c r="Z30" i="58"/>
  <c r="Z20" i="58"/>
  <c r="Z22" i="58"/>
  <c r="Z25" i="58"/>
  <c r="Z23" i="58"/>
  <c r="Z28" i="58"/>
  <c r="Z21" i="58"/>
  <c r="AF19" i="53"/>
  <c r="BB5" i="53"/>
  <c r="AF20" i="53"/>
  <c r="AF16" i="53"/>
  <c r="AF17" i="53"/>
  <c r="AF9" i="53"/>
  <c r="AF14" i="53"/>
  <c r="AF10" i="53"/>
  <c r="AF11" i="53"/>
  <c r="AF18" i="53"/>
  <c r="AX82" i="76" l="1"/>
  <c r="AX498" i="76"/>
  <c r="AX457" i="63"/>
  <c r="AX456" i="63"/>
  <c r="AX497" i="76"/>
  <c r="AX66" i="76"/>
  <c r="AX59" i="63"/>
  <c r="AX296" i="76"/>
  <c r="AX391" i="76"/>
  <c r="AX177" i="63"/>
  <c r="AX195" i="76"/>
  <c r="AX473" i="76"/>
  <c r="AX432" i="63"/>
  <c r="AX90" i="63"/>
  <c r="AX98" i="76"/>
  <c r="AX489" i="76"/>
  <c r="AX448" i="63"/>
  <c r="AX76" i="63"/>
  <c r="AX248" i="76"/>
  <c r="AX75" i="63"/>
  <c r="AX81" i="76"/>
  <c r="AX267" i="63"/>
  <c r="AX395" i="63"/>
  <c r="AX436" i="76"/>
  <c r="AX414" i="76"/>
  <c r="AX374" i="63"/>
  <c r="AX204" i="76"/>
  <c r="AX226" i="76"/>
  <c r="AX200" i="63"/>
  <c r="AX181" i="63"/>
  <c r="AX87" i="63"/>
  <c r="AX189" i="63"/>
  <c r="AX94" i="76"/>
  <c r="AX213" i="76"/>
  <c r="AX14" i="76"/>
  <c r="AX170" i="76"/>
  <c r="AX221" i="63"/>
  <c r="AX335" i="76"/>
  <c r="AX155" i="63"/>
  <c r="AX326" i="63"/>
  <c r="AX424" i="76"/>
  <c r="AX383" i="63"/>
  <c r="AX285" i="63"/>
  <c r="AX12" i="63"/>
  <c r="AX100" i="63"/>
  <c r="AX331" i="63"/>
  <c r="AX125" i="76"/>
  <c r="AX532" i="76"/>
  <c r="AX491" i="63"/>
  <c r="AX22" i="63"/>
  <c r="AX87" i="76"/>
  <c r="AX81" i="63"/>
  <c r="AX116" i="63"/>
  <c r="AX419" i="63"/>
  <c r="AX504" i="63"/>
  <c r="R5" i="53"/>
  <c r="AF5" i="53" s="1"/>
  <c r="W25" i="58" l="1"/>
  <c r="W26" i="58"/>
  <c r="X26" i="58"/>
  <c r="X25" i="58"/>
  <c r="W39" i="58"/>
  <c r="W38" i="58"/>
  <c r="X38" i="58"/>
  <c r="W37" i="58"/>
  <c r="X37" i="58"/>
  <c r="W8" i="58"/>
  <c r="X9" i="58"/>
  <c r="W27" i="58"/>
  <c r="X32" i="58"/>
  <c r="X29" i="58"/>
  <c r="X27" i="58"/>
  <c r="W14" i="58"/>
  <c r="W29" i="58"/>
  <c r="W36" i="58"/>
  <c r="W32" i="58"/>
  <c r="W9" i="58"/>
  <c r="X14" i="58"/>
  <c r="X36" i="58"/>
  <c r="X22" i="58"/>
  <c r="W11" i="58"/>
  <c r="X7" i="58" l="1"/>
  <c r="X39" i="58"/>
  <c r="W23" i="58"/>
  <c r="X23" i="58"/>
  <c r="W34" i="58"/>
  <c r="X33" i="58"/>
  <c r="X12" i="58"/>
  <c r="X35" i="58"/>
  <c r="W22" i="58"/>
  <c r="W31" i="58"/>
  <c r="X31" i="58"/>
  <c r="X34" i="58"/>
  <c r="W10" i="58"/>
  <c r="W35" i="58"/>
  <c r="X8" i="58"/>
  <c r="X10" i="58"/>
  <c r="W33" i="58"/>
  <c r="W12" i="58"/>
  <c r="W13" i="58"/>
  <c r="X17" i="58"/>
  <c r="X13" i="58"/>
  <c r="W20" i="58"/>
  <c r="W21" i="58"/>
  <c r="W7" i="58"/>
  <c r="X21" i="58"/>
  <c r="X11" i="58"/>
  <c r="W17" i="58"/>
  <c r="X20" i="58"/>
  <c r="AJ452" i="63"/>
  <c r="AJ457" i="63"/>
  <c r="AJ462" i="63"/>
  <c r="AJ461" i="63"/>
  <c r="AJ464" i="63"/>
  <c r="AJ463" i="63"/>
  <c r="AJ466" i="63"/>
  <c r="X364" i="76" l="1"/>
  <c r="R364" i="76" l="1"/>
  <c r="AA364" i="76"/>
  <c r="AJ364" i="76" s="1"/>
  <c r="AZ536" i="76" l="1"/>
  <c r="BA339" i="76"/>
  <c r="AZ515" i="76"/>
  <c r="AZ504" i="76"/>
  <c r="AZ468" i="76"/>
  <c r="BA499" i="76"/>
  <c r="BA488" i="76"/>
  <c r="BA477" i="76"/>
  <c r="BA441" i="76"/>
  <c r="AZ473" i="76"/>
  <c r="BA271" i="76"/>
  <c r="AZ451" i="76"/>
  <c r="AZ440" i="76"/>
  <c r="BA738" i="76"/>
  <c r="BA435" i="76"/>
  <c r="AZ757" i="76"/>
  <c r="AZ747" i="76"/>
  <c r="AZ712" i="76"/>
  <c r="BA97" i="76"/>
  <c r="BA733" i="76"/>
  <c r="BA579" i="76"/>
  <c r="BA710" i="76"/>
  <c r="BA674" i="76"/>
  <c r="BA596" i="76"/>
  <c r="BA616" i="76"/>
  <c r="BA605" i="76"/>
  <c r="AZ344" i="76"/>
  <c r="BA588" i="76"/>
  <c r="BA551" i="76"/>
  <c r="AZ583" i="76"/>
  <c r="AZ573" i="76"/>
  <c r="AZ561" i="76"/>
  <c r="AZ525" i="76"/>
  <c r="BA556" i="76"/>
  <c r="BA544" i="76"/>
  <c r="AZ275" i="76"/>
  <c r="BA523" i="76"/>
  <c r="BA487" i="76"/>
  <c r="AZ519" i="76"/>
  <c r="AZ508" i="76"/>
  <c r="AZ497" i="76"/>
  <c r="AZ461" i="76"/>
  <c r="BA492" i="76"/>
  <c r="BA481" i="76"/>
  <c r="AZ213" i="76"/>
  <c r="BA459" i="76"/>
  <c r="AZ756" i="76"/>
  <c r="AZ674" i="76"/>
  <c r="AZ663" i="76"/>
  <c r="AZ652" i="76"/>
  <c r="AZ617" i="76"/>
  <c r="AZ570" i="76"/>
  <c r="BA370" i="76"/>
  <c r="AZ546" i="76"/>
  <c r="AZ543" i="76"/>
  <c r="AZ500" i="76"/>
  <c r="AZ135" i="76"/>
  <c r="AZ722" i="76"/>
  <c r="BA475" i="76"/>
  <c r="BA114" i="76"/>
  <c r="AZ699" i="76"/>
  <c r="AZ688" i="76"/>
  <c r="AZ669" i="76"/>
  <c r="AZ666" i="76"/>
  <c r="BA672" i="76"/>
  <c r="AZ411" i="76"/>
  <c r="BA650" i="76"/>
  <c r="BA639" i="76"/>
  <c r="BA278" i="76"/>
  <c r="AZ635" i="76"/>
  <c r="AZ625" i="76"/>
  <c r="BA430" i="76"/>
  <c r="AZ273" i="76"/>
  <c r="BA609" i="76"/>
  <c r="AZ348" i="76"/>
  <c r="BA592" i="76"/>
  <c r="BA582" i="76"/>
  <c r="BA542" i="76"/>
  <c r="AZ577" i="76"/>
  <c r="AZ566" i="76"/>
  <c r="BA366" i="76"/>
  <c r="AZ541" i="76"/>
  <c r="BA248" i="76"/>
  <c r="BA717" i="76"/>
  <c r="BA745" i="76"/>
  <c r="BA735" i="76"/>
  <c r="BA699" i="76"/>
  <c r="BA647" i="76"/>
  <c r="BA636" i="76"/>
  <c r="AZ448" i="76"/>
  <c r="AZ437" i="76"/>
  <c r="BA758" i="76"/>
  <c r="BA725" i="76"/>
  <c r="AZ754" i="76"/>
  <c r="AZ148" i="76"/>
  <c r="AZ734" i="76"/>
  <c r="AZ724" i="76"/>
  <c r="AZ687" i="76"/>
  <c r="BA718" i="76"/>
  <c r="BA707" i="76"/>
  <c r="BA696" i="76"/>
  <c r="BA660" i="76"/>
  <c r="AZ692" i="76"/>
  <c r="AZ685" i="76"/>
  <c r="AZ670" i="76"/>
  <c r="AZ659" i="76"/>
  <c r="AZ624" i="76"/>
  <c r="BA654" i="76"/>
  <c r="BA643" i="76"/>
  <c r="BA632" i="76"/>
  <c r="BA602" i="76"/>
  <c r="BA517" i="76"/>
  <c r="AZ203" i="76"/>
  <c r="BA495" i="76"/>
  <c r="BA484" i="76"/>
  <c r="BA448" i="76"/>
  <c r="AZ732" i="76"/>
  <c r="AZ720" i="76"/>
  <c r="AZ111" i="76"/>
  <c r="AZ698" i="76"/>
  <c r="AZ455" i="76"/>
  <c r="BA566" i="76"/>
  <c r="BA648" i="76"/>
  <c r="AZ387" i="76"/>
  <c r="BA587" i="76"/>
  <c r="BA531" i="76"/>
  <c r="BA520" i="76"/>
  <c r="BA509" i="76"/>
  <c r="BA473" i="76"/>
  <c r="AZ505" i="76"/>
  <c r="BA562" i="76"/>
  <c r="AZ483" i="76"/>
  <c r="AZ472" i="76"/>
  <c r="AZ436" i="76"/>
  <c r="BA467" i="76"/>
  <c r="BA456" i="76"/>
  <c r="BA444" i="76"/>
  <c r="AZ743" i="76"/>
  <c r="AZ441" i="76"/>
  <c r="BA237" i="76"/>
  <c r="BA701" i="76"/>
  <c r="BA742" i="76"/>
  <c r="BA706" i="76"/>
  <c r="AZ738" i="76"/>
  <c r="AZ728" i="76"/>
  <c r="AZ716" i="76"/>
  <c r="AZ680" i="76"/>
  <c r="AZ602" i="76"/>
  <c r="BA402" i="76"/>
  <c r="AZ580" i="76"/>
  <c r="AZ569" i="76"/>
  <c r="AZ532" i="76"/>
  <c r="AZ480" i="76"/>
  <c r="AZ469" i="76"/>
  <c r="BA267" i="76"/>
  <c r="BA754" i="76"/>
  <c r="AZ445" i="76"/>
  <c r="AZ644" i="76"/>
  <c r="AZ733" i="76"/>
  <c r="AZ123" i="76"/>
  <c r="AZ216" i="76"/>
  <c r="AZ611" i="76"/>
  <c r="AZ261" i="76"/>
  <c r="AZ594" i="76"/>
  <c r="AZ557" i="76"/>
  <c r="BA589" i="76"/>
  <c r="BA578" i="76"/>
  <c r="AZ310" i="76"/>
  <c r="BA555" i="76"/>
  <c r="BA519" i="76"/>
  <c r="AZ551" i="76"/>
  <c r="AZ538" i="76"/>
  <c r="AZ529" i="76"/>
  <c r="AZ493" i="76"/>
  <c r="BA524" i="76"/>
  <c r="BA513" i="76"/>
  <c r="AZ247" i="76"/>
  <c r="BA491" i="76"/>
  <c r="BA455" i="76"/>
  <c r="AZ487" i="76"/>
  <c r="AZ476" i="76"/>
  <c r="AZ465" i="76"/>
  <c r="BA761" i="76"/>
  <c r="BA679" i="76"/>
  <c r="BA668" i="76"/>
  <c r="AZ407" i="76"/>
  <c r="BA646" i="76"/>
  <c r="BA611" i="76"/>
  <c r="BA564" i="76"/>
  <c r="BA552" i="76"/>
  <c r="BA539" i="76"/>
  <c r="BA505" i="76"/>
  <c r="BA764" i="76"/>
  <c r="BA728" i="76"/>
  <c r="AZ481" i="76"/>
  <c r="BA282" i="76"/>
  <c r="AZ392" i="76"/>
  <c r="BA704" i="76"/>
  <c r="BA466" i="76"/>
  <c r="BA682" i="76"/>
  <c r="BA671" i="76"/>
  <c r="BA635" i="76"/>
  <c r="AZ667" i="76"/>
  <c r="AZ656" i="76"/>
  <c r="AZ545" i="76"/>
  <c r="AZ634" i="76"/>
  <c r="BA640" i="76"/>
  <c r="AZ379" i="76"/>
  <c r="BA619" i="76"/>
  <c r="BA608" i="76"/>
  <c r="BA577" i="76"/>
  <c r="AZ278" i="76"/>
  <c r="AZ599" i="76"/>
  <c r="BA398" i="76"/>
  <c r="AZ576" i="76"/>
  <c r="BA581" i="76"/>
  <c r="AZ314" i="76"/>
  <c r="BA559" i="76"/>
  <c r="BA547" i="76"/>
  <c r="BA512" i="76"/>
  <c r="AZ761" i="76"/>
  <c r="AZ750" i="76"/>
  <c r="AZ144" i="76"/>
  <c r="AZ731" i="76"/>
  <c r="AZ694" i="76"/>
  <c r="AZ642" i="76"/>
  <c r="AZ631" i="76"/>
  <c r="AZ621" i="76"/>
  <c r="AZ590" i="76"/>
  <c r="BA732" i="76"/>
  <c r="BA476" i="76"/>
  <c r="BA565" i="76"/>
  <c r="BA659" i="76"/>
  <c r="BA384" i="76"/>
  <c r="BA453" i="76"/>
  <c r="AZ181" i="76"/>
  <c r="AZ763" i="76"/>
  <c r="AZ753" i="76"/>
  <c r="AZ719" i="76"/>
  <c r="BA158" i="76"/>
  <c r="BA739" i="76"/>
  <c r="BA729" i="76"/>
  <c r="BA692" i="76"/>
  <c r="AZ725" i="76"/>
  <c r="AZ115" i="76"/>
  <c r="AZ702" i="76"/>
  <c r="AZ691" i="76"/>
  <c r="AZ655" i="76"/>
  <c r="BA686" i="76"/>
  <c r="BA675" i="76"/>
  <c r="BA664" i="76"/>
  <c r="BA336" i="76"/>
  <c r="AZ660" i="76"/>
  <c r="AZ563" i="76"/>
  <c r="AZ638" i="76"/>
  <c r="AZ628" i="76"/>
  <c r="AZ11" i="76"/>
  <c r="AZ512" i="76"/>
  <c r="AZ501" i="76"/>
  <c r="BA302" i="76"/>
  <c r="AZ479" i="76"/>
  <c r="BA736" i="76"/>
  <c r="BA595" i="76"/>
  <c r="BA714" i="76"/>
  <c r="BA703" i="76"/>
  <c r="BA667" i="76"/>
  <c r="AZ572" i="76"/>
  <c r="AZ560" i="76"/>
  <c r="AZ643" i="76"/>
  <c r="AZ654" i="76"/>
  <c r="AZ629" i="76"/>
  <c r="BA585" i="76"/>
  <c r="BA615" i="76"/>
  <c r="AZ559" i="76"/>
  <c r="AZ168" i="76"/>
  <c r="AZ276" i="76"/>
  <c r="AZ83" i="76"/>
  <c r="AZ381" i="76"/>
  <c r="BA548" i="76"/>
  <c r="BA257" i="76"/>
  <c r="AZ439" i="76"/>
  <c r="AZ527" i="76"/>
  <c r="AZ242" i="76"/>
  <c r="AZ352" i="76"/>
  <c r="BA131" i="76"/>
  <c r="BA486" i="76"/>
  <c r="AZ229" i="76"/>
  <c r="AZ258" i="76"/>
  <c r="AZ75" i="76"/>
  <c r="AZ565" i="76"/>
  <c r="AZ746" i="76"/>
  <c r="BA500" i="76"/>
  <c r="AZ97" i="76"/>
  <c r="BA211" i="76"/>
  <c r="AZ308" i="76"/>
  <c r="BA139" i="76"/>
  <c r="AZ703" i="76"/>
  <c r="BA174" i="76"/>
  <c r="AZ260" i="76"/>
  <c r="BA711" i="76"/>
  <c r="BA720" i="76"/>
  <c r="BA530" i="76"/>
  <c r="AZ463" i="76"/>
  <c r="AZ172" i="76"/>
  <c r="AZ222" i="76"/>
  <c r="AZ55" i="76"/>
  <c r="AZ385" i="76"/>
  <c r="AZ160" i="76"/>
  <c r="AZ127" i="76"/>
  <c r="AZ759" i="76"/>
  <c r="BA261" i="76"/>
  <c r="BA687" i="76"/>
  <c r="BA497" i="76"/>
  <c r="AZ259" i="76"/>
  <c r="BA693" i="76"/>
  <c r="BA426" i="76"/>
  <c r="BA457" i="76"/>
  <c r="AZ206" i="76"/>
  <c r="BA522" i="76"/>
  <c r="BA545" i="76"/>
  <c r="BA702" i="76"/>
  <c r="AZ456" i="76"/>
  <c r="AZ230" i="76"/>
  <c r="AZ59" i="76"/>
  <c r="AZ357" i="76"/>
  <c r="AZ164" i="76"/>
  <c r="AZ197" i="76"/>
  <c r="BA684" i="76"/>
  <c r="AZ311" i="76"/>
  <c r="AZ431" i="76"/>
  <c r="BA670" i="76"/>
  <c r="BA756" i="76"/>
  <c r="BA740" i="76"/>
  <c r="AZ323" i="76"/>
  <c r="AZ130" i="76"/>
  <c r="AZ131" i="76"/>
  <c r="BA561" i="76"/>
  <c r="AZ280" i="76"/>
  <c r="BA637" i="76"/>
  <c r="BA155" i="76"/>
  <c r="BA160" i="76"/>
  <c r="BA368" i="76"/>
  <c r="BA428" i="76"/>
  <c r="BA146" i="76"/>
  <c r="BA23" i="76"/>
  <c r="AZ20" i="76"/>
  <c r="BA314" i="76"/>
  <c r="BA244" i="76"/>
  <c r="BA534" i="76"/>
  <c r="BA56" i="63"/>
  <c r="AZ163" i="63"/>
  <c r="BA64" i="63"/>
  <c r="BA190" i="63"/>
  <c r="BA301" i="63"/>
  <c r="AS90" i="63"/>
  <c r="X90" i="63" s="1"/>
  <c r="BA574" i="76"/>
  <c r="AZ749" i="76"/>
  <c r="AZ52" i="76"/>
  <c r="AZ373" i="76"/>
  <c r="BA210" i="76"/>
  <c r="BA620" i="76"/>
  <c r="BA352" i="76"/>
  <c r="AZ283" i="76"/>
  <c r="BA533" i="76"/>
  <c r="BA617" i="76"/>
  <c r="AZ356" i="76"/>
  <c r="BA458" i="76"/>
  <c r="BA246" i="76"/>
  <c r="AZ548" i="76"/>
  <c r="AZ186" i="76"/>
  <c r="AZ429" i="76"/>
  <c r="BA196" i="76"/>
  <c r="BA569" i="76"/>
  <c r="AZ507" i="76"/>
  <c r="AZ496" i="76"/>
  <c r="AZ585" i="76"/>
  <c r="BA52" i="76"/>
  <c r="BA306" i="76"/>
  <c r="BA626" i="76"/>
  <c r="AZ298" i="76"/>
  <c r="BA606" i="76"/>
  <c r="BA276" i="76"/>
  <c r="BA454" i="76"/>
  <c r="BA700" i="76"/>
  <c r="BA469" i="76"/>
  <c r="BA557" i="76"/>
  <c r="AZ291" i="76"/>
  <c r="AZ377" i="76"/>
  <c r="BA176" i="76"/>
  <c r="BA628" i="76"/>
  <c r="BA361" i="76"/>
  <c r="AZ365" i="76"/>
  <c r="BA130" i="76"/>
  <c r="AZ727" i="76"/>
  <c r="AZ683" i="76"/>
  <c r="BA436" i="76"/>
  <c r="AZ492" i="76"/>
  <c r="BA87" i="76"/>
  <c r="AZ245" i="76"/>
  <c r="BA649" i="76"/>
  <c r="AZ452" i="76"/>
  <c r="BA75" i="76"/>
  <c r="AZ195" i="76"/>
  <c r="AZ205" i="76"/>
  <c r="BA451" i="76"/>
  <c r="BA549" i="76"/>
  <c r="BA180" i="76"/>
  <c r="BA528" i="76"/>
  <c r="BA287" i="76"/>
  <c r="AZ369" i="76"/>
  <c r="BA168" i="76"/>
  <c r="AZ679" i="76"/>
  <c r="AZ166" i="76"/>
  <c r="AZ169" i="76"/>
  <c r="AZ752" i="76"/>
  <c r="BA507" i="76"/>
  <c r="BA147" i="76"/>
  <c r="AZ735" i="76"/>
  <c r="BA195" i="76"/>
  <c r="AZ338" i="76"/>
  <c r="BA134" i="76"/>
  <c r="AZ556" i="76"/>
  <c r="BA104" i="76"/>
  <c r="BA285" i="76"/>
  <c r="AZ312" i="76"/>
  <c r="BA438" i="76"/>
  <c r="BA471" i="76"/>
  <c r="AZ84" i="76"/>
  <c r="BA203" i="76"/>
  <c r="BA521" i="76"/>
  <c r="BA64" i="76"/>
  <c r="BA334" i="76"/>
  <c r="BA182" i="76"/>
  <c r="BA433" i="76"/>
  <c r="AZ38" i="63"/>
  <c r="BA201" i="63"/>
  <c r="AZ110" i="63"/>
  <c r="BA19" i="63"/>
  <c r="AZ185" i="63"/>
  <c r="AS108" i="63"/>
  <c r="X108" i="63" s="1"/>
  <c r="BA536" i="76"/>
  <c r="BA583" i="76"/>
  <c r="AZ271" i="76"/>
  <c r="AZ109" i="76"/>
  <c r="AZ362" i="76"/>
  <c r="AZ615" i="76"/>
  <c r="AZ478" i="76"/>
  <c r="BA527" i="76"/>
  <c r="AZ613" i="76"/>
  <c r="AZ700" i="76"/>
  <c r="AZ717" i="76"/>
  <c r="AZ179" i="76"/>
  <c r="AZ398" i="76"/>
  <c r="BA541" i="76"/>
  <c r="BA14" i="76"/>
  <c r="AZ167" i="76"/>
  <c r="AZ355" i="76"/>
  <c r="AZ564" i="76"/>
  <c r="AZ334" i="76"/>
  <c r="BA580" i="76"/>
  <c r="BA662" i="76"/>
  <c r="BA383" i="76"/>
  <c r="AZ696" i="76"/>
  <c r="AZ227" i="76"/>
  <c r="BA677" i="76"/>
  <c r="BA355" i="76"/>
  <c r="AZ517" i="76"/>
  <c r="AZ178" i="76"/>
  <c r="BA450" i="76"/>
  <c r="AZ553" i="76"/>
  <c r="AZ636" i="76"/>
  <c r="AZ466" i="76"/>
  <c r="AZ113" i="76"/>
  <c r="AZ333" i="76"/>
  <c r="AZ623" i="76"/>
  <c r="AZ522" i="76"/>
  <c r="AZ741" i="76"/>
  <c r="AZ290" i="76"/>
  <c r="AZ443" i="76"/>
  <c r="BA763" i="76"/>
  <c r="AZ520" i="76"/>
  <c r="AZ359" i="76"/>
  <c r="BA140" i="76"/>
  <c r="AZ420" i="76"/>
  <c r="AZ233" i="76"/>
  <c r="AZ330" i="76"/>
  <c r="BA115" i="76"/>
  <c r="AZ376" i="76"/>
  <c r="BA358" i="76"/>
  <c r="AZ535" i="76"/>
  <c r="AZ619" i="76"/>
  <c r="AZ339" i="76"/>
  <c r="AZ523" i="76"/>
  <c r="BA382" i="76"/>
  <c r="AZ755" i="76"/>
  <c r="AZ325" i="76"/>
  <c r="BA563" i="76"/>
  <c r="BA259" i="76"/>
  <c r="BA325" i="76"/>
  <c r="AZ503" i="76"/>
  <c r="AZ592" i="76"/>
  <c r="AZ562" i="76"/>
  <c r="BA685" i="76"/>
  <c r="BA296" i="76"/>
  <c r="BA737" i="76"/>
  <c r="AZ294" i="76"/>
  <c r="AZ391" i="76"/>
  <c r="BA333" i="76"/>
  <c r="BA600" i="76"/>
  <c r="BA741" i="76"/>
  <c r="BA423" i="76"/>
  <c r="BA726" i="76"/>
  <c r="AZ246" i="76"/>
  <c r="BA268" i="76"/>
  <c r="AZ406" i="76"/>
  <c r="BA304" i="76"/>
  <c r="AZ502" i="76"/>
  <c r="BA293" i="76"/>
  <c r="AZ610" i="76"/>
  <c r="BA85" i="63"/>
  <c r="BA16" i="63"/>
  <c r="AZ168" i="63"/>
  <c r="AZ53" i="63"/>
  <c r="AZ205" i="63"/>
  <c r="C172" i="76"/>
  <c r="BA485" i="76"/>
  <c r="AZ399" i="76"/>
  <c r="BA613" i="76"/>
  <c r="AZ292" i="76"/>
  <c r="AZ713" i="76"/>
  <c r="AZ622" i="76"/>
  <c r="AZ248" i="76"/>
  <c r="BA516" i="76"/>
  <c r="BA695" i="76"/>
  <c r="AZ449" i="76"/>
  <c r="BA202" i="76"/>
  <c r="AZ360" i="76"/>
  <c r="AZ134" i="76"/>
  <c r="AZ209" i="76"/>
  <c r="AZ50" i="76"/>
  <c r="AZ349" i="76"/>
  <c r="AZ681" i="76"/>
  <c r="AZ530" i="76"/>
  <c r="AZ637" i="76"/>
  <c r="AZ658" i="76"/>
  <c r="AZ745" i="76"/>
  <c r="BA558" i="76"/>
  <c r="BA690" i="76"/>
  <c r="BA50" i="76"/>
  <c r="AZ240" i="76"/>
  <c r="BA510" i="76"/>
  <c r="BA511" i="76"/>
  <c r="BA5" i="76"/>
  <c r="BA678" i="76"/>
  <c r="BA631" i="76"/>
  <c r="BA719" i="76"/>
  <c r="BA621" i="76"/>
  <c r="AZ296" i="76"/>
  <c r="AZ272" i="76"/>
  <c r="AZ653" i="76"/>
  <c r="BA586" i="76"/>
  <c r="AZ284" i="76"/>
  <c r="BA645" i="76"/>
  <c r="AZ268" i="76"/>
  <c r="BA515" i="76"/>
  <c r="BA604" i="76"/>
  <c r="BA597" i="76"/>
  <c r="AZ444" i="76"/>
  <c r="AZ526" i="76"/>
  <c r="AZ433" i="76"/>
  <c r="BA238" i="76"/>
  <c r="BA601" i="76"/>
  <c r="BA623" i="76"/>
  <c r="BA625" i="76"/>
  <c r="BA712" i="76"/>
  <c r="BA498" i="76"/>
  <c r="AZ618" i="76"/>
  <c r="AZ450" i="76"/>
  <c r="BA594" i="76"/>
  <c r="AZ288" i="76"/>
  <c r="AZ575" i="76"/>
  <c r="BA351" i="76"/>
  <c r="AZ706" i="76"/>
  <c r="BA599" i="76"/>
  <c r="BA680" i="76"/>
  <c r="AZ419" i="76"/>
  <c r="BA709" i="76"/>
  <c r="BA374" i="76"/>
  <c r="BA465" i="76"/>
  <c r="AZ252" i="76"/>
  <c r="BA661" i="76"/>
  <c r="BA286" i="76"/>
  <c r="AZ489" i="76"/>
  <c r="AZ225" i="76"/>
  <c r="AZ253" i="76"/>
  <c r="AZ14" i="76"/>
  <c r="AZ10" i="76"/>
  <c r="BA387" i="76"/>
  <c r="AZ265" i="76"/>
  <c r="BA74" i="76"/>
  <c r="AZ555" i="76"/>
  <c r="BA313" i="76"/>
  <c r="AZ26" i="63"/>
  <c r="BA129" i="63"/>
  <c r="C60" i="63"/>
  <c r="AZ226" i="63"/>
  <c r="BA91" i="63"/>
  <c r="X16" i="58" s="1"/>
  <c r="I220" i="63"/>
  <c r="I578" i="76"/>
  <c r="AZ218" i="76"/>
  <c r="BA294" i="76"/>
  <c r="AZ608" i="76"/>
  <c r="AZ124" i="76"/>
  <c r="AZ303" i="76"/>
  <c r="BA760" i="76"/>
  <c r="BA759" i="76"/>
  <c r="BA480" i="76"/>
  <c r="BA445" i="76"/>
  <c r="BA532" i="76"/>
  <c r="BA543" i="76"/>
  <c r="BA297" i="76"/>
  <c r="AZ342" i="76"/>
  <c r="BA172" i="76"/>
  <c r="BA496" i="76"/>
  <c r="BA260" i="76"/>
  <c r="AZ297" i="76"/>
  <c r="AZ336" i="76"/>
  <c r="BA750" i="76"/>
  <c r="BA653" i="76"/>
  <c r="AZ495" i="76"/>
  <c r="AZ210" i="76"/>
  <c r="AZ287" i="76"/>
  <c r="AZ87" i="76"/>
  <c r="AZ416" i="76"/>
  <c r="AZ192" i="76"/>
  <c r="AZ193" i="76"/>
  <c r="AZ42" i="76"/>
  <c r="BA642" i="76"/>
  <c r="AZ715" i="76"/>
  <c r="BA468" i="76"/>
  <c r="AZ616" i="76"/>
  <c r="AZ132" i="76"/>
  <c r="AZ279" i="76"/>
  <c r="BA106" i="76"/>
  <c r="AZ582" i="76"/>
  <c r="BA108" i="76"/>
  <c r="AZ232" i="76"/>
  <c r="BA422" i="76"/>
  <c r="AZ136" i="76"/>
  <c r="AZ682" i="76"/>
  <c r="AZ402" i="76"/>
  <c r="BA439" i="76"/>
  <c r="BA385" i="76"/>
  <c r="AZ171" i="76"/>
  <c r="AZ390" i="76"/>
  <c r="AZ596" i="76"/>
  <c r="BA612" i="76"/>
  <c r="AZ708" i="76"/>
  <c r="BA461" i="76"/>
  <c r="AZ189" i="76"/>
  <c r="AZ281" i="76"/>
  <c r="BA665" i="76"/>
  <c r="AZ589" i="76"/>
  <c r="AZ116" i="76"/>
  <c r="AZ266" i="76"/>
  <c r="BA494" i="76"/>
  <c r="AZ695" i="76"/>
  <c r="AZ676" i="76"/>
  <c r="AZ237" i="76"/>
  <c r="AZ156" i="76"/>
  <c r="AZ201" i="76"/>
  <c r="BA540" i="76"/>
  <c r="AZ460" i="76"/>
  <c r="BA79" i="76"/>
  <c r="AZ236" i="76"/>
  <c r="AZ418" i="76"/>
  <c r="AZ578" i="76"/>
  <c r="AZ200" i="76"/>
  <c r="AZ432" i="76"/>
  <c r="BA212" i="76"/>
  <c r="BA99" i="76"/>
  <c r="AZ49" i="76"/>
  <c r="AZ39" i="76"/>
  <c r="BA303" i="76"/>
  <c r="BA593" i="76"/>
  <c r="AZ614" i="76"/>
  <c r="BA429" i="76"/>
  <c r="AZ59" i="63"/>
  <c r="BA194" i="63"/>
  <c r="AZ125" i="63"/>
  <c r="BA29" i="63"/>
  <c r="BA131" i="63"/>
  <c r="C202" i="63"/>
  <c r="C140" i="63"/>
  <c r="BA463" i="76"/>
  <c r="BA638" i="76"/>
  <c r="AZ415" i="76"/>
  <c r="BA209" i="76"/>
  <c r="BA610" i="76"/>
  <c r="AZ257" i="76"/>
  <c r="AZ326" i="76"/>
  <c r="AZ549" i="76"/>
  <c r="AZ528" i="76"/>
  <c r="AZ612" i="76"/>
  <c r="AZ531" i="76"/>
  <c r="BA392" i="76"/>
  <c r="BA751" i="76"/>
  <c r="AZ329" i="76"/>
  <c r="AZ491" i="76"/>
  <c r="BA360" i="76"/>
  <c r="BA584" i="76"/>
  <c r="BA434" i="76"/>
  <c r="BA501" i="76"/>
  <c r="BA590" i="76"/>
  <c r="AZ322" i="76"/>
  <c r="AZ409" i="76"/>
  <c r="BA214" i="76"/>
  <c r="BA753" i="76"/>
  <c r="AZ486" i="76"/>
  <c r="AZ397" i="76"/>
  <c r="BA164" i="76"/>
  <c r="BA440" i="76"/>
  <c r="AZ475" i="76"/>
  <c r="AZ464" i="76"/>
  <c r="AZ552" i="76"/>
  <c r="AZ423" i="76"/>
  <c r="BA220" i="76"/>
  <c r="BA502" i="76"/>
  <c r="AZ262" i="76"/>
  <c r="AZ395" i="76"/>
  <c r="BA183" i="76"/>
  <c r="BA460" i="76"/>
  <c r="BA688" i="76"/>
  <c r="AZ427" i="76"/>
  <c r="BA748" i="76"/>
  <c r="AZ139" i="76"/>
  <c r="AZ152" i="76"/>
  <c r="AZ9" i="76"/>
  <c r="AZ353" i="76"/>
  <c r="AZ126" i="76"/>
  <c r="AZ606" i="76"/>
  <c r="BA263" i="76"/>
  <c r="AZ457" i="76"/>
  <c r="AZ544" i="76"/>
  <c r="BA347" i="76"/>
  <c r="BA518" i="76"/>
  <c r="AZ238" i="76"/>
  <c r="AZ403" i="76"/>
  <c r="BA194" i="76"/>
  <c r="BA470" i="76"/>
  <c r="AZ188" i="76"/>
  <c r="AZ684" i="76"/>
  <c r="BA757" i="76"/>
  <c r="AZ513" i="76"/>
  <c r="BA312" i="76"/>
  <c r="AZ424" i="76"/>
  <c r="AZ204" i="76"/>
  <c r="AZ340" i="76"/>
  <c r="BA123" i="76"/>
  <c r="AZ412" i="76"/>
  <c r="AZ155" i="76"/>
  <c r="BA378" i="76"/>
  <c r="BA173" i="76"/>
  <c r="AZ751" i="76"/>
  <c r="BA20" i="76"/>
  <c r="BA170" i="76"/>
  <c r="AZ547" i="76"/>
  <c r="AZ645" i="76"/>
  <c r="BA411" i="76"/>
  <c r="AZ597" i="76"/>
  <c r="BA133" i="76"/>
  <c r="BA166" i="76"/>
  <c r="BA108" i="63"/>
  <c r="AZ69" i="63"/>
  <c r="AZ169" i="63"/>
  <c r="BA69" i="63"/>
  <c r="AZ375" i="76"/>
  <c r="AZ471" i="76"/>
  <c r="BA309" i="76"/>
  <c r="AZ672" i="76"/>
  <c r="AZ223" i="76"/>
  <c r="BA537" i="76"/>
  <c r="BA233" i="76"/>
  <c r="AZ367" i="76"/>
  <c r="BA607" i="76"/>
  <c r="BA694" i="76"/>
  <c r="AZ482" i="76"/>
  <c r="BA489" i="76"/>
  <c r="AZ256" i="76"/>
  <c r="AZ591" i="76"/>
  <c r="BA418" i="76"/>
  <c r="AZ640" i="76"/>
  <c r="AZ215" i="76"/>
  <c r="AZ607" i="76"/>
  <c r="AZ586" i="76"/>
  <c r="AZ668" i="76"/>
  <c r="AZ595" i="76"/>
  <c r="AZ146" i="76"/>
  <c r="AZ366" i="76"/>
  <c r="AZ158" i="76"/>
  <c r="BA252" i="76"/>
  <c r="AZ133" i="76"/>
  <c r="AZ321" i="76"/>
  <c r="AZ447" i="76"/>
  <c r="AZ305" i="76"/>
  <c r="BA546" i="76"/>
  <c r="BA630" i="76"/>
  <c r="BA317" i="76"/>
  <c r="AZ574" i="76"/>
  <c r="AZ190" i="76"/>
  <c r="BA554" i="76"/>
  <c r="BA290" i="76"/>
  <c r="BA724" i="76"/>
  <c r="BA449" i="76"/>
  <c r="BA437" i="76"/>
  <c r="BA525" i="76"/>
  <c r="AZ254" i="76"/>
  <c r="AZ346" i="76"/>
  <c r="BA143" i="76"/>
  <c r="BA504" i="76"/>
  <c r="BA277" i="76"/>
  <c r="AZ332" i="76"/>
  <c r="BA744" i="76"/>
  <c r="BA570" i="76"/>
  <c r="BA538" i="76"/>
  <c r="BA624" i="76"/>
  <c r="AZ581" i="76"/>
  <c r="AZ194" i="76"/>
  <c r="BA442" i="76"/>
  <c r="BA298" i="76"/>
  <c r="AZ539" i="76"/>
  <c r="AZ182" i="76"/>
  <c r="AZ393" i="76"/>
  <c r="AZ648" i="76"/>
  <c r="BA508" i="76"/>
  <c r="BA11" i="76"/>
  <c r="AZ453" i="76"/>
  <c r="AZ584" i="76"/>
  <c r="AZ405" i="76"/>
  <c r="BA242" i="76"/>
  <c r="BA746" i="76"/>
  <c r="AZ442" i="76"/>
  <c r="AZ361" i="76"/>
  <c r="BA641" i="76"/>
  <c r="AZ647" i="76"/>
  <c r="AZ22" i="76"/>
  <c r="AZ65" i="76"/>
  <c r="BA190" i="76"/>
  <c r="AZ151" i="76"/>
  <c r="AZ299" i="76"/>
  <c r="BA431" i="76"/>
  <c r="BA328" i="76"/>
  <c r="BA464" i="76"/>
  <c r="BA19" i="76"/>
  <c r="BA159" i="63"/>
  <c r="BA452" i="76"/>
  <c r="AZ690" i="76"/>
  <c r="BA38" i="76"/>
  <c r="BA708" i="76"/>
  <c r="BA568" i="76"/>
  <c r="BA410" i="76"/>
  <c r="AZ620" i="76"/>
  <c r="AZ129" i="76"/>
  <c r="AZ742" i="76"/>
  <c r="BA100" i="76"/>
  <c r="BA119" i="63"/>
  <c r="C8" i="63"/>
  <c r="AS224" i="76"/>
  <c r="X224" i="76" s="1"/>
  <c r="I68" i="63"/>
  <c r="C101" i="63"/>
  <c r="C4" i="76"/>
  <c r="AZ664" i="76"/>
  <c r="AZ282" i="76"/>
  <c r="AZ307" i="76"/>
  <c r="AZ435" i="76"/>
  <c r="BA189" i="76"/>
  <c r="BA162" i="76"/>
  <c r="BA683" i="76"/>
  <c r="BA31" i="76"/>
  <c r="BA201" i="76"/>
  <c r="BA113" i="76"/>
  <c r="BA349" i="76"/>
  <c r="BA39" i="63"/>
  <c r="BA208" i="63"/>
  <c r="AZ117" i="63"/>
  <c r="AZ27" i="63"/>
  <c r="BA212" i="63"/>
  <c r="C74" i="63"/>
  <c r="AS106" i="63"/>
  <c r="X106" i="63" s="1"/>
  <c r="I27" i="63"/>
  <c r="I51" i="63"/>
  <c r="C213" i="76"/>
  <c r="BA526" i="76"/>
  <c r="BA713" i="76"/>
  <c r="AZ317" i="76"/>
  <c r="AZ35" i="76"/>
  <c r="BA253" i="76"/>
  <c r="BA62" i="76"/>
  <c r="AZ82" i="76"/>
  <c r="AZ15" i="76"/>
  <c r="BA145" i="76"/>
  <c r="BA340" i="76"/>
  <c r="AZ198" i="76"/>
  <c r="BA70" i="63"/>
  <c r="AZ174" i="63"/>
  <c r="BA71" i="63"/>
  <c r="AZ204" i="63"/>
  <c r="AZ147" i="63"/>
  <c r="I46" i="63"/>
  <c r="C124" i="63"/>
  <c r="C212" i="63"/>
  <c r="C145" i="63"/>
  <c r="I217" i="63"/>
  <c r="AZ388" i="76"/>
  <c r="AZ107" i="76"/>
  <c r="AZ671" i="76"/>
  <c r="BA10" i="76"/>
  <c r="AZ93" i="76"/>
  <c r="AZ26" i="76"/>
  <c r="AZ154" i="76"/>
  <c r="BA291" i="76"/>
  <c r="BA54" i="76"/>
  <c r="AZ293" i="76"/>
  <c r="AZ214" i="76"/>
  <c r="BA217" i="63"/>
  <c r="BA128" i="63"/>
  <c r="AZ49" i="63"/>
  <c r="BA161" i="63"/>
  <c r="BA168" i="63"/>
  <c r="AS45" i="63"/>
  <c r="X45" i="63" s="1"/>
  <c r="C51" i="63"/>
  <c r="AZ239" i="76"/>
  <c r="BA472" i="76"/>
  <c r="AZ386" i="76"/>
  <c r="BA103" i="76"/>
  <c r="AZ428" i="76"/>
  <c r="BA369" i="76"/>
  <c r="BA45" i="76"/>
  <c r="AZ350" i="76"/>
  <c r="AZ458" i="76"/>
  <c r="AZ48" i="76"/>
  <c r="AZ54" i="76"/>
  <c r="BA117" i="76"/>
  <c r="BA113" i="63"/>
  <c r="AZ43" i="63"/>
  <c r="BA199" i="63"/>
  <c r="X28" i="58" s="1"/>
  <c r="BA75" i="63"/>
  <c r="AZ196" i="63"/>
  <c r="C37" i="76"/>
  <c r="AS50" i="76"/>
  <c r="X50" i="76" s="1"/>
  <c r="I216" i="76"/>
  <c r="C47" i="63"/>
  <c r="I206" i="76"/>
  <c r="AZ319" i="76"/>
  <c r="AZ378" i="76"/>
  <c r="AZ255" i="76"/>
  <c r="AZ477" i="76"/>
  <c r="BA39" i="76"/>
  <c r="BA421" i="76"/>
  <c r="AZ494" i="76"/>
  <c r="BA150" i="76"/>
  <c r="AZ43" i="76"/>
  <c r="BA359" i="76"/>
  <c r="AZ63" i="76"/>
  <c r="BA26" i="63"/>
  <c r="BA193" i="63"/>
  <c r="AZ103" i="63"/>
  <c r="BA3" i="76"/>
  <c r="AZ92" i="63"/>
  <c r="C75" i="63"/>
  <c r="AS74" i="63"/>
  <c r="X74" i="63" s="1"/>
  <c r="I21" i="63"/>
  <c r="C9" i="63"/>
  <c r="AS57" i="63"/>
  <c r="X57" i="63" s="1"/>
  <c r="BA110" i="76"/>
  <c r="AZ371" i="76"/>
  <c r="AZ67" i="76"/>
  <c r="BA177" i="76"/>
  <c r="BA397" i="76"/>
  <c r="BA415" i="76"/>
  <c r="BA193" i="76"/>
  <c r="BA7" i="76"/>
  <c r="BA295" i="76"/>
  <c r="AZ351" i="76"/>
  <c r="BA380" i="76"/>
  <c r="AZ202" i="63"/>
  <c r="BA112" i="63"/>
  <c r="BA22" i="63"/>
  <c r="AZ152" i="63"/>
  <c r="AZ82" i="63"/>
  <c r="C740" i="76"/>
  <c r="C718" i="76"/>
  <c r="I215" i="63"/>
  <c r="AS86" i="76"/>
  <c r="X86" i="76" s="1"/>
  <c r="AZ147" i="76"/>
  <c r="BA234" i="76"/>
  <c r="I745" i="76"/>
  <c r="C189" i="63"/>
  <c r="C756" i="76"/>
  <c r="C221" i="63"/>
  <c r="AS26" i="76"/>
  <c r="X26" i="76" s="1"/>
  <c r="C243" i="76"/>
  <c r="C42" i="76"/>
  <c r="I158" i="76"/>
  <c r="C578" i="76"/>
  <c r="AS185" i="76"/>
  <c r="X185" i="76" s="1"/>
  <c r="C59" i="76"/>
  <c r="C13" i="63"/>
  <c r="I153" i="63"/>
  <c r="AS104" i="63"/>
  <c r="X104" i="63" s="1"/>
  <c r="C596" i="76"/>
  <c r="I183" i="76"/>
  <c r="I155" i="63"/>
  <c r="I94" i="63"/>
  <c r="I94" i="76"/>
  <c r="AZ354" i="76"/>
  <c r="AZ4" i="76"/>
  <c r="AS172" i="76"/>
  <c r="X172" i="76" s="1"/>
  <c r="I86" i="63"/>
  <c r="I75" i="76"/>
  <c r="C160" i="63"/>
  <c r="C77" i="76"/>
  <c r="I79" i="76"/>
  <c r="AS125" i="76"/>
  <c r="X125" i="76" s="1"/>
  <c r="C87" i="63"/>
  <c r="BA727" i="76"/>
  <c r="BA443" i="76"/>
  <c r="AZ601" i="76"/>
  <c r="AZ315" i="76"/>
  <c r="BA18" i="76"/>
  <c r="AZ661" i="76"/>
  <c r="AZ707" i="76"/>
  <c r="AZ604" i="76"/>
  <c r="BA149" i="76"/>
  <c r="BA17" i="76"/>
  <c r="AZ220" i="63"/>
  <c r="AS132" i="76"/>
  <c r="X132" i="76" s="1"/>
  <c r="I198" i="63"/>
  <c r="I224" i="76"/>
  <c r="C34" i="76"/>
  <c r="AZ511" i="76"/>
  <c r="AZ219" i="76"/>
  <c r="BA614" i="76"/>
  <c r="BA338" i="76"/>
  <c r="AZ382" i="76"/>
  <c r="AZ316" i="76"/>
  <c r="BA179" i="76"/>
  <c r="AZ274" i="76"/>
  <c r="AZ58" i="76"/>
  <c r="BA365" i="76"/>
  <c r="BA207" i="76"/>
  <c r="BA57" i="76"/>
  <c r="AZ106" i="63"/>
  <c r="AZ22" i="63"/>
  <c r="BA169" i="63"/>
  <c r="BA54" i="63"/>
  <c r="C215" i="63"/>
  <c r="C189" i="76"/>
  <c r="I172" i="76"/>
  <c r="C61" i="63"/>
  <c r="C7" i="63"/>
  <c r="C46" i="76"/>
  <c r="BA658" i="76"/>
  <c r="AZ202" i="76"/>
  <c r="AZ174" i="76"/>
  <c r="AZ165" i="76"/>
  <c r="BA288" i="76"/>
  <c r="AZ103" i="76"/>
  <c r="AZ516" i="76"/>
  <c r="BA427" i="76"/>
  <c r="AZ162" i="76"/>
  <c r="BA78" i="76"/>
  <c r="BA258" i="76"/>
  <c r="AZ45" i="63"/>
  <c r="AZ214" i="63"/>
  <c r="AZ124" i="63"/>
  <c r="BA28" i="63"/>
  <c r="I214" i="63"/>
  <c r="I78" i="63"/>
  <c r="AS142" i="63"/>
  <c r="X142" i="63" s="1"/>
  <c r="AS201" i="63"/>
  <c r="X201" i="63" s="1"/>
  <c r="I208" i="63"/>
  <c r="C760" i="76"/>
  <c r="AZ196" i="76"/>
  <c r="BA591" i="76"/>
  <c r="AZ184" i="76"/>
  <c r="AZ587" i="76"/>
  <c r="BA167" i="76"/>
  <c r="BA29" i="76"/>
  <c r="BA216" i="76"/>
  <c r="BA407" i="76"/>
  <c r="AZ94" i="76"/>
  <c r="AZ71" i="76"/>
  <c r="BA222" i="76"/>
  <c r="BA12" i="63"/>
  <c r="AZ180" i="63"/>
  <c r="AZ77" i="63"/>
  <c r="BA205" i="63"/>
  <c r="AZ161" i="63"/>
  <c r="C46" i="63"/>
  <c r="I33" i="63"/>
  <c r="BA483" i="76"/>
  <c r="AZ163" i="76"/>
  <c r="AZ121" i="76"/>
  <c r="BA181" i="76"/>
  <c r="BA412" i="76"/>
  <c r="AZ45" i="76"/>
  <c r="AZ89" i="76"/>
  <c r="BA148" i="76"/>
  <c r="AZ235" i="76"/>
  <c r="BA61" i="76"/>
  <c r="AZ39" i="63"/>
  <c r="BA165" i="63"/>
  <c r="AZ98" i="63"/>
  <c r="I4" i="63"/>
  <c r="BA115" i="63"/>
  <c r="C149" i="63"/>
  <c r="C197" i="63"/>
  <c r="I139" i="63"/>
  <c r="AS70" i="76"/>
  <c r="X70" i="76" s="1"/>
  <c r="C599" i="76"/>
  <c r="AZ542" i="76"/>
  <c r="AZ697" i="76"/>
  <c r="AZ114" i="76"/>
  <c r="AZ46" i="76"/>
  <c r="AZ309" i="76"/>
  <c r="BA560" i="76"/>
  <c r="AZ462" i="76"/>
  <c r="BA251" i="76"/>
  <c r="AZ518" i="76"/>
  <c r="AZ534" i="76"/>
  <c r="AZ554" i="76"/>
  <c r="BA283" i="76"/>
  <c r="AZ66" i="63"/>
  <c r="AZ10" i="63"/>
  <c r="AZ148" i="63"/>
  <c r="BA41" i="63"/>
  <c r="AZ123" i="63"/>
  <c r="C116" i="76"/>
  <c r="AS101" i="76"/>
  <c r="X101" i="76" s="1"/>
  <c r="C57" i="63"/>
  <c r="C67" i="63"/>
  <c r="I717" i="76"/>
  <c r="AZ711" i="76"/>
  <c r="BA188" i="76"/>
  <c r="BA343" i="76"/>
  <c r="BA299" i="76"/>
  <c r="AZ64" i="76"/>
  <c r="BA230" i="76"/>
  <c r="BA213" i="76"/>
  <c r="AZ53" i="76"/>
  <c r="BA400" i="76"/>
  <c r="AZ211" i="76"/>
  <c r="AZ150" i="76"/>
  <c r="BA21" i="63"/>
  <c r="X18" i="58" s="1"/>
  <c r="AZ157" i="63"/>
  <c r="AZ63" i="63"/>
  <c r="BA185" i="63"/>
  <c r="BA186" i="63"/>
  <c r="C201" i="63"/>
  <c r="AS162" i="76"/>
  <c r="X162" i="76" s="1"/>
  <c r="C199" i="63"/>
  <c r="C91" i="76"/>
  <c r="BA249" i="76"/>
  <c r="AZ510" i="76"/>
  <c r="C165" i="63"/>
  <c r="AS20" i="63"/>
  <c r="X20" i="63" s="1"/>
  <c r="I53" i="76"/>
  <c r="AS208" i="63"/>
  <c r="X208" i="63" s="1"/>
  <c r="AS14" i="76"/>
  <c r="X14" i="76" s="1"/>
  <c r="C80" i="76"/>
  <c r="C758" i="76"/>
  <c r="C171" i="63"/>
  <c r="I594" i="76"/>
  <c r="I593" i="76"/>
  <c r="I89" i="76"/>
  <c r="C123" i="76"/>
  <c r="C103" i="63"/>
  <c r="I62" i="63"/>
  <c r="AS77" i="76"/>
  <c r="X77" i="76" s="1"/>
  <c r="C203" i="76"/>
  <c r="AZ538" i="63"/>
  <c r="C169" i="63"/>
  <c r="I154" i="63"/>
  <c r="BA70" i="76"/>
  <c r="AZ3" i="76"/>
  <c r="C172" i="63"/>
  <c r="C117" i="76"/>
  <c r="AS581" i="76"/>
  <c r="X581" i="76" s="1"/>
  <c r="I138" i="63"/>
  <c r="AS66" i="76"/>
  <c r="X66" i="76" s="1"/>
  <c r="I597" i="76"/>
  <c r="AS81" i="76"/>
  <c r="X81" i="76" s="1"/>
  <c r="I182" i="63"/>
  <c r="AZ430" i="76"/>
  <c r="BA681" i="76"/>
  <c r="BA663" i="76"/>
  <c r="AZ558" i="76"/>
  <c r="AZ208" i="76"/>
  <c r="AZ302" i="76"/>
  <c r="BA576" i="76"/>
  <c r="AZ593" i="76"/>
  <c r="AZ726" i="76"/>
  <c r="BA175" i="76"/>
  <c r="BA23" i="63"/>
  <c r="C741" i="76"/>
  <c r="C15" i="63"/>
  <c r="I169" i="76"/>
  <c r="I227" i="76"/>
  <c r="BA573" i="76"/>
  <c r="AZ122" i="76"/>
  <c r="AZ224" i="76"/>
  <c r="AZ470" i="76"/>
  <c r="BA231" i="76"/>
  <c r="BA239" i="76"/>
  <c r="BA301" i="76"/>
  <c r="BA393" i="76"/>
  <c r="BA191" i="76"/>
  <c r="BA697" i="76"/>
  <c r="BA227" i="76"/>
  <c r="BA27" i="63"/>
  <c r="AZ135" i="63"/>
  <c r="AZ64" i="63"/>
  <c r="BA279" i="63"/>
  <c r="AZ101" i="63"/>
  <c r="I206" i="63"/>
  <c r="I170" i="63"/>
  <c r="C105" i="63"/>
  <c r="I156" i="76"/>
  <c r="C749" i="76"/>
  <c r="AZ662" i="76"/>
  <c r="BA42" i="76"/>
  <c r="BA490" i="76"/>
  <c r="BA206" i="76"/>
  <c r="AZ249" i="76"/>
  <c r="AZ364" i="76"/>
  <c r="AZ112" i="76"/>
  <c r="AZ143" i="76"/>
  <c r="BA323" i="76"/>
  <c r="BA280" i="76"/>
  <c r="BA128" i="76"/>
  <c r="BA200" i="76"/>
  <c r="BA107" i="63"/>
  <c r="AZ23" i="63"/>
  <c r="AZ186" i="63"/>
  <c r="BA68" i="63"/>
  <c r="BA139" i="63"/>
  <c r="I153" i="76"/>
  <c r="I189" i="76"/>
  <c r="I108" i="76"/>
  <c r="C167" i="63"/>
  <c r="I592" i="76"/>
  <c r="AZ264" i="76"/>
  <c r="AZ217" i="76"/>
  <c r="AZ157" i="76"/>
  <c r="BA321" i="76"/>
  <c r="BA310" i="76"/>
  <c r="AZ70" i="76"/>
  <c r="AZ678" i="76"/>
  <c r="AZ27" i="76"/>
  <c r="BA102" i="76"/>
  <c r="BA44" i="76"/>
  <c r="BA171" i="76"/>
  <c r="C48" i="63"/>
  <c r="AZ215" i="63"/>
  <c r="BA125" i="63"/>
  <c r="AZ33" i="63"/>
  <c r="BA226" i="63"/>
  <c r="AS29" i="63"/>
  <c r="X29" i="63" s="1"/>
  <c r="I73" i="63"/>
  <c r="BA572" i="76"/>
  <c r="BA71" i="76"/>
  <c r="AZ304" i="76"/>
  <c r="BA205" i="76"/>
  <c r="AZ76" i="76"/>
  <c r="BA275" i="76"/>
  <c r="BA159" i="76"/>
  <c r="BA58" i="76"/>
  <c r="AZ579" i="76"/>
  <c r="BA32" i="76"/>
  <c r="AZ105" i="76"/>
  <c r="AZ85" i="63"/>
  <c r="BA209" i="63"/>
  <c r="BA134" i="63"/>
  <c r="AZ47" i="63"/>
  <c r="AZ159" i="63"/>
  <c r="I60" i="63"/>
  <c r="C66" i="63"/>
  <c r="C182" i="63"/>
  <c r="I124" i="63"/>
  <c r="I739" i="76"/>
  <c r="BA656" i="76"/>
  <c r="BA414" i="76"/>
  <c r="AZ320" i="76"/>
  <c r="BA37" i="76"/>
  <c r="AZ641" i="76"/>
  <c r="BA395" i="76"/>
  <c r="BA245" i="76"/>
  <c r="AZ677" i="76"/>
  <c r="BA300" i="76"/>
  <c r="BA224" i="76"/>
  <c r="AZ689" i="76"/>
  <c r="BA7" i="63"/>
  <c r="BA120" i="63"/>
  <c r="AZ50" i="63"/>
  <c r="AZ212" i="63"/>
  <c r="BA81" i="63"/>
  <c r="I174" i="63"/>
  <c r="AS722" i="76"/>
  <c r="AS37" i="76"/>
  <c r="X37" i="76" s="1"/>
  <c r="C747" i="76"/>
  <c r="I35" i="63"/>
  <c r="C134" i="63"/>
  <c r="BA185" i="76"/>
  <c r="AZ347" i="76"/>
  <c r="AZ125" i="76"/>
  <c r="AZ639" i="76"/>
  <c r="BA6" i="76"/>
  <c r="BA337" i="76"/>
  <c r="BA47" i="76"/>
  <c r="BA95" i="76"/>
  <c r="BA420" i="76"/>
  <c r="BA270" i="76"/>
  <c r="AZ101" i="76"/>
  <c r="BA32" i="63"/>
  <c r="AZ200" i="63"/>
  <c r="BA104" i="63"/>
  <c r="AZ7" i="63"/>
  <c r="BA124" i="63"/>
  <c r="AS210" i="63"/>
  <c r="X210" i="63" s="1"/>
  <c r="C136" i="63"/>
  <c r="I227" i="63"/>
  <c r="I199" i="63"/>
  <c r="BA446" i="76"/>
  <c r="BA59" i="63"/>
  <c r="I186" i="63"/>
  <c r="AS130" i="76"/>
  <c r="X130" i="76" s="1"/>
  <c r="C18" i="76"/>
  <c r="C165" i="76"/>
  <c r="I145" i="63"/>
  <c r="I19" i="76"/>
  <c r="I201" i="63"/>
  <c r="C594" i="76"/>
  <c r="C589" i="76"/>
  <c r="C186" i="63"/>
  <c r="C135" i="76"/>
  <c r="I136" i="76"/>
  <c r="I13" i="63"/>
  <c r="AS579" i="76"/>
  <c r="X579" i="76" s="1"/>
  <c r="C105" i="76"/>
  <c r="C99" i="63"/>
  <c r="AS64" i="76"/>
  <c r="X64" i="76" s="1"/>
  <c r="AS7" i="76"/>
  <c r="X7" i="76" s="1"/>
  <c r="I157" i="63"/>
  <c r="AZ300" i="76"/>
  <c r="AZ119" i="63"/>
  <c r="C21" i="63"/>
  <c r="I188" i="76"/>
  <c r="I599" i="76"/>
  <c r="I736" i="76"/>
  <c r="I115" i="63"/>
  <c r="C70" i="76"/>
  <c r="C90" i="63"/>
  <c r="I181" i="76"/>
  <c r="BA666" i="76"/>
  <c r="AZ484" i="76"/>
  <c r="BA749" i="76"/>
  <c r="BA394" i="76"/>
  <c r="AZ422" i="76"/>
  <c r="AZ499" i="76"/>
  <c r="BA22" i="76"/>
  <c r="AZ675" i="76"/>
  <c r="AZ267" i="76"/>
  <c r="BA208" i="76"/>
  <c r="BA116" i="63"/>
  <c r="I229" i="63"/>
  <c r="I121" i="63"/>
  <c r="C5" i="63"/>
  <c r="C32" i="76"/>
  <c r="BA655" i="76"/>
  <c r="BA425" i="76"/>
  <c r="AZ400" i="76"/>
  <c r="AZ550" i="76"/>
  <c r="BA66" i="76"/>
  <c r="AZ137" i="76"/>
  <c r="BA417" i="76"/>
  <c r="BA219" i="76"/>
  <c r="BA752" i="76"/>
  <c r="AZ90" i="76"/>
  <c r="BA345" i="76"/>
  <c r="AZ73" i="63"/>
  <c r="AZ201" i="63"/>
  <c r="BA126" i="63"/>
  <c r="AZ34" i="63"/>
  <c r="BA137" i="63"/>
  <c r="C107" i="63"/>
  <c r="C37" i="63"/>
  <c r="AS215" i="63"/>
  <c r="X215" i="63" s="1"/>
  <c r="C192" i="63"/>
  <c r="AS142" i="76"/>
  <c r="X142" i="76" s="1"/>
  <c r="AZ651" i="76"/>
  <c r="AZ425" i="76"/>
  <c r="AZ187" i="76"/>
  <c r="BA335" i="76"/>
  <c r="AZ38" i="76"/>
  <c r="AZ490" i="76"/>
  <c r="BA215" i="76"/>
  <c r="BA91" i="76"/>
  <c r="BA388" i="76"/>
  <c r="AZ760" i="76"/>
  <c r="AZ145" i="76"/>
  <c r="AZ32" i="63"/>
  <c r="AZ150" i="63"/>
  <c r="W15" i="58" s="1"/>
  <c r="BA65" i="63"/>
  <c r="AZ301" i="63"/>
  <c r="AZ108" i="63"/>
  <c r="C155" i="63"/>
  <c r="C163" i="63"/>
  <c r="I72" i="63"/>
  <c r="I218" i="76"/>
  <c r="I154" i="76"/>
  <c r="BA669" i="76"/>
  <c r="AZ79" i="76"/>
  <c r="AZ417" i="76"/>
  <c r="BA163" i="76"/>
  <c r="AZ117" i="76"/>
  <c r="BA403" i="76"/>
  <c r="BA77" i="76"/>
  <c r="BA603" i="76"/>
  <c r="BA65" i="76"/>
  <c r="AZ81" i="76"/>
  <c r="AZ86" i="76"/>
  <c r="BA116" i="76"/>
  <c r="AZ112" i="63"/>
  <c r="BA24" i="63"/>
  <c r="AZ198" i="63"/>
  <c r="AZ74" i="63"/>
  <c r="AZ153" i="63"/>
  <c r="I731" i="76"/>
  <c r="C153" i="76"/>
  <c r="BA217" i="76"/>
  <c r="AZ736" i="76"/>
  <c r="AZ149" i="76"/>
  <c r="BA322" i="76"/>
  <c r="BA132" i="76"/>
  <c r="BA274" i="76"/>
  <c r="BA396" i="76"/>
  <c r="AZ99" i="76"/>
  <c r="AZ191" i="76"/>
  <c r="BA332" i="76"/>
  <c r="BA198" i="76"/>
  <c r="BA121" i="63"/>
  <c r="BA17" i="63"/>
  <c r="AZ199" i="63"/>
  <c r="W28" i="58" s="1"/>
  <c r="BA82" i="63"/>
  <c r="BA204" i="63"/>
  <c r="I196" i="76"/>
  <c r="I131" i="63"/>
  <c r="I61" i="63"/>
  <c r="I171" i="63"/>
  <c r="I10" i="76"/>
  <c r="BA743" i="76"/>
  <c r="AZ408" i="76"/>
  <c r="BA673" i="76"/>
  <c r="AZ78" i="76"/>
  <c r="BA240" i="76"/>
  <c r="BA88" i="76"/>
  <c r="AZ24" i="76"/>
  <c r="AZ626" i="76"/>
  <c r="BA15" i="76"/>
  <c r="BA284" i="76"/>
  <c r="BA416" i="76"/>
  <c r="AZ52" i="63"/>
  <c r="BA182" i="63"/>
  <c r="AZ104" i="63"/>
  <c r="BA20" i="63"/>
  <c r="BA122" i="63"/>
  <c r="I175" i="63"/>
  <c r="C36" i="63"/>
  <c r="I213" i="63"/>
  <c r="AS174" i="76"/>
  <c r="X174" i="76" s="1"/>
  <c r="C230" i="76"/>
  <c r="AZ533" i="76"/>
  <c r="AZ301" i="76"/>
  <c r="AZ649" i="76"/>
  <c r="AZ68" i="76"/>
  <c r="AZ176" i="76"/>
  <c r="BA221" i="76"/>
  <c r="BA357" i="76"/>
  <c r="BA118" i="76"/>
  <c r="BA49" i="76"/>
  <c r="BA109" i="76"/>
  <c r="BA379" i="76"/>
  <c r="BA120" i="76"/>
  <c r="BA73" i="63"/>
  <c r="AZ15" i="63"/>
  <c r="BA156" i="63"/>
  <c r="BA47" i="63"/>
  <c r="AZ138" i="63"/>
  <c r="I754" i="76"/>
  <c r="I122" i="76"/>
  <c r="AS32" i="63"/>
  <c r="X32" i="63" s="1"/>
  <c r="C203" i="63"/>
  <c r="BA27" i="76"/>
  <c r="BA3" i="63"/>
  <c r="C11" i="63"/>
  <c r="AS222" i="76"/>
  <c r="X222" i="76" s="1"/>
  <c r="C226" i="76"/>
  <c r="C121" i="76"/>
  <c r="AS56" i="63"/>
  <c r="X56" i="63" s="1"/>
  <c r="C216" i="76"/>
  <c r="C54" i="63"/>
  <c r="C93" i="76"/>
  <c r="AS140" i="76"/>
  <c r="X140" i="76" s="1"/>
  <c r="AS97" i="63"/>
  <c r="X97" i="63" s="1"/>
  <c r="C192" i="76"/>
  <c r="I600" i="76"/>
  <c r="AS219" i="76"/>
  <c r="X219" i="76" s="1"/>
  <c r="C64" i="76"/>
  <c r="C202" i="76"/>
  <c r="I44" i="76"/>
  <c r="C194" i="76"/>
  <c r="C98" i="63"/>
  <c r="C549" i="63"/>
  <c r="BA82" i="76"/>
  <c r="BA44" i="63"/>
  <c r="C117" i="63"/>
  <c r="AS110" i="63"/>
  <c r="X110" i="63" s="1"/>
  <c r="C19" i="76"/>
  <c r="I112" i="76"/>
  <c r="C200" i="76"/>
  <c r="C226" i="63"/>
  <c r="I34" i="63"/>
  <c r="C133" i="76"/>
  <c r="BA46" i="76"/>
  <c r="BA83" i="76"/>
  <c r="BA747" i="76"/>
  <c r="AZ514" i="76"/>
  <c r="AZ718" i="76"/>
  <c r="BA371" i="76"/>
  <c r="AZ175" i="76"/>
  <c r="BA447" i="76"/>
  <c r="AZ306" i="76"/>
  <c r="AZ221" i="76"/>
  <c r="BA153" i="63"/>
  <c r="C122" i="76"/>
  <c r="I93" i="76"/>
  <c r="C114" i="63"/>
  <c r="AS182" i="63"/>
  <c r="X182" i="63" s="1"/>
  <c r="AZ704" i="76"/>
  <c r="AZ108" i="76"/>
  <c r="BA404" i="76"/>
  <c r="BA308" i="76"/>
  <c r="AZ106" i="76"/>
  <c r="AZ710" i="76"/>
  <c r="AZ56" i="76"/>
  <c r="BA324" i="76"/>
  <c r="AZ118" i="76"/>
  <c r="BA157" i="76"/>
  <c r="AZ537" i="76"/>
  <c r="AZ113" i="63"/>
  <c r="AZ3" i="63"/>
  <c r="BA174" i="63"/>
  <c r="AZ75" i="63"/>
  <c r="AZ183" i="63"/>
  <c r="I190" i="63"/>
  <c r="I142" i="63"/>
  <c r="AS33" i="63"/>
  <c r="X33" i="63" s="1"/>
  <c r="AS214" i="63"/>
  <c r="X214" i="63" s="1"/>
  <c r="C157" i="76"/>
  <c r="AZ739" i="76"/>
  <c r="BA341" i="76"/>
  <c r="AZ368" i="76"/>
  <c r="BA377" i="76"/>
  <c r="BA33" i="76"/>
  <c r="BA419" i="76"/>
  <c r="BA331" i="76"/>
  <c r="BA138" i="76"/>
  <c r="AZ588" i="76"/>
  <c r="BA409" i="76"/>
  <c r="BA254" i="76"/>
  <c r="BA74" i="63"/>
  <c r="BA202" i="63"/>
  <c r="BA127" i="63"/>
  <c r="BA35" i="63"/>
  <c r="AZ142" i="63"/>
  <c r="C26" i="63"/>
  <c r="I216" i="63"/>
  <c r="C158" i="63"/>
  <c r="I24" i="63"/>
  <c r="C208" i="76"/>
  <c r="BA734" i="76"/>
  <c r="AZ328" i="76"/>
  <c r="AZ153" i="76"/>
  <c r="BA269" i="76"/>
  <c r="AZ31" i="76"/>
  <c r="BA266" i="76"/>
  <c r="BA135" i="76"/>
  <c r="AZ737" i="76"/>
  <c r="BA24" i="76"/>
  <c r="AZ183" i="76"/>
  <c r="BA93" i="76"/>
  <c r="BA33" i="63"/>
  <c r="AZ164" i="63"/>
  <c r="AZ71" i="63"/>
  <c r="BA36" i="63"/>
  <c r="AZ114" i="63"/>
  <c r="C56" i="63"/>
  <c r="C180" i="63"/>
  <c r="C191" i="63"/>
  <c r="BA651" i="76"/>
  <c r="BA479" i="76"/>
  <c r="BA243" i="76"/>
  <c r="AZ454" i="76"/>
  <c r="BA16" i="76"/>
  <c r="AZ709" i="76"/>
  <c r="BA657" i="76"/>
  <c r="BA105" i="76"/>
  <c r="BA330" i="76"/>
  <c r="BA406" i="76"/>
  <c r="BA136" i="76"/>
  <c r="AZ182" i="63"/>
  <c r="AZ99" i="63"/>
  <c r="BA10" i="63"/>
  <c r="AZ137" i="63"/>
  <c r="AZ55" i="63"/>
  <c r="AS63" i="76"/>
  <c r="X63" i="76" s="1"/>
  <c r="C736" i="76"/>
  <c r="I187" i="76"/>
  <c r="I54" i="63"/>
  <c r="AS107" i="63"/>
  <c r="X107" i="63" s="1"/>
  <c r="BA622" i="76"/>
  <c r="AZ438" i="76"/>
  <c r="AZ241" i="76"/>
  <c r="BA85" i="76"/>
  <c r="BA348" i="76"/>
  <c r="BA553" i="76"/>
  <c r="BA68" i="76"/>
  <c r="AZ17" i="76"/>
  <c r="BA730" i="76"/>
  <c r="AZ77" i="76"/>
  <c r="AZ40" i="76"/>
  <c r="BA101" i="63"/>
  <c r="BA9" i="63"/>
  <c r="BA157" i="63"/>
  <c r="BA55" i="63"/>
  <c r="AZ166" i="63"/>
  <c r="W19" i="58" s="1"/>
  <c r="AS137" i="63"/>
  <c r="X137" i="63" s="1"/>
  <c r="C95" i="63"/>
  <c r="C12" i="63"/>
  <c r="I207" i="63"/>
  <c r="C81" i="63"/>
  <c r="AZ740" i="76"/>
  <c r="BA618" i="76"/>
  <c r="AZ289" i="76"/>
  <c r="BA4" i="76"/>
  <c r="AZ141" i="76"/>
  <c r="BA137" i="76"/>
  <c r="AZ603" i="76"/>
  <c r="AZ396" i="76"/>
  <c r="BA56" i="76"/>
  <c r="BA60" i="76"/>
  <c r="BA399" i="76"/>
  <c r="AZ12" i="63"/>
  <c r="AZ128" i="63"/>
  <c r="AZ57" i="63"/>
  <c r="BA220" i="63"/>
  <c r="AZ90" i="63"/>
  <c r="C94" i="63"/>
  <c r="C181" i="76"/>
  <c r="I149" i="76"/>
  <c r="C146" i="76"/>
  <c r="AS74" i="76"/>
  <c r="X74" i="76" s="1"/>
  <c r="AZ95" i="76"/>
  <c r="AZ139" i="63"/>
  <c r="I722" i="76"/>
  <c r="AS229" i="63"/>
  <c r="X229" i="63" s="1"/>
  <c r="C156" i="63"/>
  <c r="I13" i="76"/>
  <c r="AS33" i="76"/>
  <c r="X33" i="76" s="1"/>
  <c r="AS135" i="63"/>
  <c r="X135" i="63" s="1"/>
  <c r="I9" i="63"/>
  <c r="C98" i="76"/>
  <c r="AS32" i="76"/>
  <c r="X32" i="76" s="1"/>
  <c r="I50" i="63"/>
  <c r="C233" i="76"/>
  <c r="C100" i="76"/>
  <c r="I77" i="76"/>
  <c r="I178" i="76"/>
  <c r="C139" i="63"/>
  <c r="I64" i="76"/>
  <c r="AS244" i="76"/>
  <c r="X244" i="76" s="1"/>
  <c r="I24" i="76"/>
  <c r="C542" i="63"/>
  <c r="BA12" i="76"/>
  <c r="AZ206" i="63"/>
  <c r="W30" i="58" s="1"/>
  <c r="I221" i="63"/>
  <c r="AZ199" i="76"/>
  <c r="AZ270" i="76"/>
  <c r="AZ327" i="76"/>
  <c r="AZ627" i="76"/>
  <c r="AZ177" i="76"/>
  <c r="BA721" i="76"/>
  <c r="AZ426" i="76"/>
  <c r="AZ5" i="76"/>
  <c r="AZ30" i="76"/>
  <c r="BA184" i="76"/>
  <c r="BA177" i="63"/>
  <c r="AS748" i="76"/>
  <c r="X748" i="76" s="1"/>
  <c r="AS82" i="63"/>
  <c r="X82" i="63" s="1"/>
  <c r="I15" i="76"/>
  <c r="I42" i="63"/>
  <c r="AZ231" i="76"/>
  <c r="AZ524" i="76"/>
  <c r="AZ19" i="76"/>
  <c r="AZ32" i="76"/>
  <c r="AZ120" i="76"/>
  <c r="BA629" i="76"/>
  <c r="AZ498" i="76"/>
  <c r="BA346" i="76"/>
  <c r="BA67" i="76"/>
  <c r="BA627" i="76"/>
  <c r="BA264" i="76"/>
  <c r="AZ165" i="63"/>
  <c r="BA45" i="63"/>
  <c r="AZ279" i="63"/>
  <c r="AZ122" i="63"/>
  <c r="AZ20" i="63"/>
  <c r="AS576" i="76"/>
  <c r="X576" i="76" s="1"/>
  <c r="I148" i="76"/>
  <c r="I26" i="76"/>
  <c r="C27" i="63"/>
  <c r="C86" i="63"/>
  <c r="BA698" i="76"/>
  <c r="BA652" i="76"/>
  <c r="BA318" i="76"/>
  <c r="AZ6" i="76"/>
  <c r="AZ74" i="76"/>
  <c r="AZ384" i="76"/>
  <c r="BA119" i="76"/>
  <c r="BA241" i="76"/>
  <c r="BA506" i="76"/>
  <c r="BA342" i="76"/>
  <c r="BA375" i="76"/>
  <c r="BA114" i="63"/>
  <c r="AS4" i="63"/>
  <c r="X4" i="63" s="1"/>
  <c r="BA180" i="63"/>
  <c r="BA76" i="63"/>
  <c r="BA184" i="63"/>
  <c r="C82" i="63"/>
  <c r="C53" i="63"/>
  <c r="AS177" i="63"/>
  <c r="X177" i="63" s="1"/>
  <c r="C141" i="63"/>
  <c r="C81" i="76"/>
  <c r="AZ488" i="76"/>
  <c r="BA598" i="76"/>
  <c r="AZ337" i="76"/>
  <c r="BA292" i="76"/>
  <c r="AZ33" i="76"/>
  <c r="AZ69" i="76"/>
  <c r="BA247" i="76"/>
  <c r="BA90" i="76"/>
  <c r="AZ318" i="76"/>
  <c r="BA98" i="76"/>
  <c r="BA169" i="76"/>
  <c r="BA80" i="63"/>
  <c r="AZ208" i="63"/>
  <c r="AZ133" i="63"/>
  <c r="AZ41" i="63"/>
  <c r="BA152" i="63"/>
  <c r="I159" i="63"/>
  <c r="AS164" i="63"/>
  <c r="X164" i="63" s="1"/>
  <c r="C45" i="63"/>
  <c r="BA372" i="76"/>
  <c r="BA329" i="76"/>
  <c r="BA503" i="76"/>
  <c r="BA124" i="76"/>
  <c r="AZ61" i="76"/>
  <c r="AZ721" i="76"/>
  <c r="AZ80" i="76"/>
  <c r="BA199" i="76"/>
  <c r="BA21" i="76"/>
  <c r="AZ159" i="76"/>
  <c r="AZ633" i="76"/>
  <c r="AZ222" i="63"/>
  <c r="AZ134" i="63"/>
  <c r="BA50" i="63"/>
  <c r="AZ177" i="63"/>
  <c r="AZ178" i="63"/>
  <c r="AS577" i="76"/>
  <c r="X577" i="76" s="1"/>
  <c r="I82" i="63"/>
  <c r="I56" i="63"/>
  <c r="C114" i="76"/>
  <c r="AS206" i="63"/>
  <c r="X206" i="63" s="1"/>
  <c r="AZ744" i="76"/>
  <c r="AZ485" i="76"/>
  <c r="BA63" i="76"/>
  <c r="BA152" i="76"/>
  <c r="BA367" i="76"/>
  <c r="AZ414" i="76"/>
  <c r="BA353" i="76"/>
  <c r="AZ29" i="76"/>
  <c r="AZ372" i="76"/>
  <c r="BA187" i="76"/>
  <c r="BA84" i="76"/>
  <c r="BA130" i="63"/>
  <c r="BA25" i="63"/>
  <c r="BA214" i="63"/>
  <c r="BA92" i="63"/>
  <c r="AZ217" i="63"/>
  <c r="I222" i="76"/>
  <c r="AS178" i="63"/>
  <c r="X178" i="63" s="1"/>
  <c r="I48" i="63"/>
  <c r="C23" i="63"/>
  <c r="AS36" i="63"/>
  <c r="X36" i="63" s="1"/>
  <c r="BA493" i="76"/>
  <c r="AZ345" i="76"/>
  <c r="BA550" i="76"/>
  <c r="AZ44" i="76"/>
  <c r="BA153" i="76"/>
  <c r="BA8" i="76"/>
  <c r="BA373" i="76"/>
  <c r="BA391" i="76"/>
  <c r="AZ758" i="76"/>
  <c r="BA121" i="76"/>
  <c r="AZ60" i="76"/>
  <c r="BA53" i="63"/>
  <c r="AZ193" i="63"/>
  <c r="BA105" i="63"/>
  <c r="AZ28" i="63"/>
  <c r="AZ130" i="63"/>
  <c r="I100" i="63"/>
  <c r="AM227" i="63"/>
  <c r="I125" i="63"/>
  <c r="C729" i="76"/>
  <c r="C36" i="76"/>
  <c r="AZ748" i="76"/>
  <c r="AZ40" i="63"/>
  <c r="C31" i="63"/>
  <c r="C142" i="63"/>
  <c r="I74" i="63"/>
  <c r="AS209" i="63"/>
  <c r="X209" i="63" s="1"/>
  <c r="C237" i="76"/>
  <c r="AS131" i="63"/>
  <c r="X131" i="63" s="1"/>
  <c r="I738" i="76"/>
  <c r="I23" i="63"/>
  <c r="C39" i="76"/>
  <c r="I241" i="76"/>
  <c r="C198" i="63"/>
  <c r="C166" i="76"/>
  <c r="C170" i="76"/>
  <c r="C220" i="76"/>
  <c r="AZ532" i="63"/>
  <c r="I184" i="63"/>
  <c r="AS35" i="63"/>
  <c r="X35" i="63" s="1"/>
  <c r="C715" i="63"/>
  <c r="AZ220" i="76"/>
  <c r="AZ80" i="63"/>
  <c r="C19" i="63"/>
  <c r="AS68" i="63"/>
  <c r="X68" i="63" s="1"/>
  <c r="C218" i="63"/>
  <c r="AS38" i="76"/>
  <c r="X38" i="76" s="1"/>
  <c r="C13" i="76"/>
  <c r="I16" i="63"/>
  <c r="AS75" i="76"/>
  <c r="X75" i="76" s="1"/>
  <c r="AZ380" i="76"/>
  <c r="BA633" i="76"/>
  <c r="AZ730" i="76"/>
  <c r="AZ714" i="76"/>
  <c r="AZ521" i="76"/>
  <c r="AZ251" i="76"/>
  <c r="BA535" i="76"/>
  <c r="AZ142" i="76"/>
  <c r="AZ110" i="76"/>
  <c r="BA203" i="63"/>
  <c r="BA224" i="63"/>
  <c r="C178" i="63"/>
  <c r="I141" i="63"/>
  <c r="AS119" i="76"/>
  <c r="X119" i="76" s="1"/>
  <c r="I195" i="63"/>
  <c r="BA571" i="76"/>
  <c r="AZ243" i="76"/>
  <c r="BA676" i="76"/>
  <c r="BA76" i="76"/>
  <c r="BA226" i="76"/>
  <c r="AZ51" i="76"/>
  <c r="BA218" i="76"/>
  <c r="AZ540" i="76"/>
  <c r="BA129" i="76"/>
  <c r="AZ665" i="76"/>
  <c r="BA575" i="76"/>
  <c r="AZ209" i="63"/>
  <c r="AZ126" i="63"/>
  <c r="AZ36" i="63"/>
  <c r="BA154" i="63"/>
  <c r="AZ116" i="63"/>
  <c r="I157" i="76"/>
  <c r="C198" i="76"/>
  <c r="C72" i="63"/>
  <c r="I173" i="76"/>
  <c r="AS212" i="63"/>
  <c r="X212" i="63" s="1"/>
  <c r="BA55" i="76"/>
  <c r="BA731" i="76"/>
  <c r="BA413" i="76"/>
  <c r="AZ446" i="76"/>
  <c r="BA81" i="76"/>
  <c r="AZ335" i="76"/>
  <c r="AZ374" i="76"/>
  <c r="BA256" i="76"/>
  <c r="BA424" i="76"/>
  <c r="AZ459" i="76"/>
  <c r="AZ263" i="76"/>
  <c r="BA166" i="63"/>
  <c r="X19" i="58" s="1"/>
  <c r="AZ65" i="63"/>
  <c r="AZ4" i="63"/>
  <c r="BA123" i="63"/>
  <c r="AZ29" i="63"/>
  <c r="C84" i="76"/>
  <c r="AS116" i="76"/>
  <c r="X116" i="76" s="1"/>
  <c r="AS242" i="76"/>
  <c r="X242" i="76" s="1"/>
  <c r="I172" i="63"/>
  <c r="C138" i="63"/>
  <c r="AZ295" i="76"/>
  <c r="BA529" i="76"/>
  <c r="BA232" i="76"/>
  <c r="BA408" i="76"/>
  <c r="AZ41" i="76"/>
  <c r="AZ119" i="76"/>
  <c r="AZ16" i="76"/>
  <c r="BA154" i="76"/>
  <c r="AZ324" i="76"/>
  <c r="BA89" i="76"/>
  <c r="BA289" i="76"/>
  <c r="AZ120" i="63"/>
  <c r="AZ16" i="63"/>
  <c r="BA192" i="63"/>
  <c r="X24" i="58" s="1"/>
  <c r="AZ81" i="63"/>
  <c r="AZ203" i="63"/>
  <c r="I80" i="76"/>
  <c r="C204" i="63"/>
  <c r="C115" i="63"/>
  <c r="AZ401" i="76"/>
  <c r="BA462" i="76"/>
  <c r="BA755" i="76"/>
  <c r="BA80" i="76"/>
  <c r="AZ25" i="76"/>
  <c r="BA363" i="76"/>
  <c r="BA320" i="76"/>
  <c r="AZ62" i="76"/>
  <c r="BA141" i="76"/>
  <c r="BA26" i="76"/>
  <c r="AZ17" i="63"/>
  <c r="BA181" i="63"/>
  <c r="AZ97" i="63"/>
  <c r="AZ224" i="63"/>
  <c r="BA198" i="63"/>
  <c r="I5" i="63"/>
  <c r="I200" i="63"/>
  <c r="C113" i="63"/>
  <c r="I179" i="63"/>
  <c r="C43" i="63"/>
  <c r="AZ701" i="76"/>
  <c r="BA482" i="76"/>
  <c r="AZ100" i="76"/>
  <c r="BA265" i="76"/>
  <c r="AZ673" i="76"/>
  <c r="AZ277" i="76"/>
  <c r="BA197" i="76"/>
  <c r="BA40" i="76"/>
  <c r="BA381" i="76"/>
  <c r="BA272" i="76"/>
  <c r="AZ234" i="76"/>
  <c r="AZ194" i="63"/>
  <c r="BA106" i="63"/>
  <c r="AZ21" i="63"/>
  <c r="W18" i="58" s="1"/>
  <c r="BA147" i="63"/>
  <c r="AZ225" i="63"/>
  <c r="I203" i="76"/>
  <c r="I96" i="76"/>
  <c r="I763" i="76"/>
  <c r="C42" i="63"/>
  <c r="AS92" i="63"/>
  <c r="X92" i="63" s="1"/>
  <c r="AZ226" i="76"/>
  <c r="BA350" i="76"/>
  <c r="AZ207" i="76"/>
  <c r="BA53" i="76"/>
  <c r="BA255" i="76"/>
  <c r="BA715" i="76"/>
  <c r="BA35" i="76"/>
  <c r="AZ23" i="76"/>
  <c r="AZ383" i="76"/>
  <c r="AZ600" i="76"/>
  <c r="AZ7" i="76"/>
  <c r="AZ107" i="63"/>
  <c r="BA49" i="63"/>
  <c r="BA163" i="63"/>
  <c r="AZ68" i="63"/>
  <c r="AZ176" i="63"/>
  <c r="I75" i="63"/>
  <c r="I18" i="63"/>
  <c r="C217" i="63"/>
  <c r="C78" i="63"/>
  <c r="C63" i="76"/>
  <c r="BA307" i="76"/>
  <c r="BA117" i="63"/>
  <c r="C57" i="76"/>
  <c r="C205" i="63"/>
  <c r="I35" i="76"/>
  <c r="AS117" i="63"/>
  <c r="X117" i="63" s="1"/>
  <c r="I141" i="76"/>
  <c r="I74" i="76"/>
  <c r="I199" i="76"/>
  <c r="C577" i="76"/>
  <c r="I741" i="76"/>
  <c r="I17" i="76"/>
  <c r="AS146" i="63"/>
  <c r="X146" i="63" s="1"/>
  <c r="C762" i="76"/>
  <c r="C587" i="76"/>
  <c r="C210" i="63"/>
  <c r="I41" i="76"/>
  <c r="I217" i="76"/>
  <c r="C71" i="63"/>
  <c r="I595" i="76"/>
  <c r="BA390" i="76"/>
  <c r="BA111" i="76"/>
  <c r="BA206" i="63"/>
  <c r="X30" i="58" s="1"/>
  <c r="I86" i="76"/>
  <c r="C111" i="63"/>
  <c r="C128" i="76"/>
  <c r="C119" i="76"/>
  <c r="AZ762" i="76"/>
  <c r="BA311" i="76"/>
  <c r="BA122" i="76"/>
  <c r="BA34" i="76"/>
  <c r="AS54" i="63"/>
  <c r="X54" i="63" s="1"/>
  <c r="BA144" i="76"/>
  <c r="AZ127" i="63"/>
  <c r="C227" i="63"/>
  <c r="AZ170" i="76"/>
  <c r="AZ35" i="63"/>
  <c r="BA92" i="76"/>
  <c r="BA4" i="63"/>
  <c r="I177" i="76"/>
  <c r="AZ85" i="76"/>
  <c r="AZ154" i="63"/>
  <c r="BA30" i="76"/>
  <c r="BA51" i="76"/>
  <c r="AS134" i="76"/>
  <c r="X134" i="76" s="1"/>
  <c r="I753" i="76"/>
  <c r="I176" i="63"/>
  <c r="AZ657" i="76"/>
  <c r="I760" i="76"/>
  <c r="C239" i="76"/>
  <c r="AS210" i="76"/>
  <c r="X210" i="76" s="1"/>
  <c r="AS133" i="63"/>
  <c r="X133" i="63" s="1"/>
  <c r="I105" i="76"/>
  <c r="AS24" i="76"/>
  <c r="X24" i="76" s="1"/>
  <c r="I53" i="63"/>
  <c r="C10" i="76"/>
  <c r="I215" i="76"/>
  <c r="C52" i="63"/>
  <c r="AS106" i="76"/>
  <c r="X106" i="76" s="1"/>
  <c r="C48" i="76"/>
  <c r="C127" i="63"/>
  <c r="BA112" i="76"/>
  <c r="BA40" i="63"/>
  <c r="I209" i="63"/>
  <c r="I140" i="76"/>
  <c r="I55" i="76"/>
  <c r="I11" i="63"/>
  <c r="I99" i="76"/>
  <c r="AS34" i="76"/>
  <c r="X34" i="76" s="1"/>
  <c r="I208" i="76"/>
  <c r="I108" i="63"/>
  <c r="C175" i="76"/>
  <c r="I191" i="63"/>
  <c r="AS82" i="76"/>
  <c r="X82" i="76" s="1"/>
  <c r="C724" i="76"/>
  <c r="I93" i="63"/>
  <c r="I10" i="63"/>
  <c r="I737" i="76"/>
  <c r="I173" i="63"/>
  <c r="C25" i="76"/>
  <c r="I167" i="63"/>
  <c r="C62" i="63"/>
  <c r="AZ88" i="76"/>
  <c r="BA356" i="76"/>
  <c r="I194" i="63"/>
  <c r="I119" i="63"/>
  <c r="AS203" i="76"/>
  <c r="X203" i="76" s="1"/>
  <c r="C224" i="76"/>
  <c r="I63" i="76"/>
  <c r="I28" i="63"/>
  <c r="AS597" i="76"/>
  <c r="X597" i="76" s="1"/>
  <c r="C110" i="63"/>
  <c r="I219" i="76"/>
  <c r="C238" i="76"/>
  <c r="AS56" i="76"/>
  <c r="X56" i="76" s="1"/>
  <c r="C92" i="63"/>
  <c r="I177" i="63"/>
  <c r="I188" i="63"/>
  <c r="C119" i="63"/>
  <c r="I91" i="76"/>
  <c r="I133" i="63"/>
  <c r="C167" i="76"/>
  <c r="AS200" i="63"/>
  <c r="X200" i="63" s="1"/>
  <c r="C537" i="63"/>
  <c r="AZ66" i="76"/>
  <c r="AZ210" i="63"/>
  <c r="AS12" i="63"/>
  <c r="X12" i="63" s="1"/>
  <c r="I162" i="63"/>
  <c r="AS19" i="63"/>
  <c r="X19" i="63" s="1"/>
  <c r="C193" i="63"/>
  <c r="I143" i="76"/>
  <c r="C52" i="76"/>
  <c r="C85" i="76"/>
  <c r="AS121" i="76"/>
  <c r="X121" i="76" s="1"/>
  <c r="C76" i="76"/>
  <c r="C575" i="76"/>
  <c r="I185" i="63"/>
  <c r="I182" i="76"/>
  <c r="I233" i="76"/>
  <c r="I249" i="76"/>
  <c r="C201" i="76"/>
  <c r="AS225" i="76"/>
  <c r="X225" i="76" s="1"/>
  <c r="C147" i="63"/>
  <c r="AS30" i="76"/>
  <c r="X30" i="76" s="1"/>
  <c r="C683" i="63"/>
  <c r="AZ28" i="76"/>
  <c r="BA135" i="63"/>
  <c r="C6" i="76"/>
  <c r="C757" i="76"/>
  <c r="C597" i="76"/>
  <c r="C733" i="76"/>
  <c r="I164" i="63"/>
  <c r="I579" i="76"/>
  <c r="C206" i="76"/>
  <c r="AS111" i="76"/>
  <c r="X111" i="76" s="1"/>
  <c r="I200" i="76"/>
  <c r="AS125" i="63"/>
  <c r="X125" i="63" s="1"/>
  <c r="C180" i="76"/>
  <c r="I83" i="76"/>
  <c r="AS7" i="63"/>
  <c r="X7" i="63" s="1"/>
  <c r="I73" i="76"/>
  <c r="C204" i="76"/>
  <c r="BA540" i="63"/>
  <c r="C179" i="76"/>
  <c r="AS169" i="63"/>
  <c r="X169" i="63" s="1"/>
  <c r="AZ102" i="76"/>
  <c r="BA225" i="63"/>
  <c r="C109" i="63"/>
  <c r="I19" i="63"/>
  <c r="I183" i="63"/>
  <c r="I159" i="76"/>
  <c r="I226" i="76"/>
  <c r="AS77" i="63"/>
  <c r="X77" i="63" s="1"/>
  <c r="C148" i="76"/>
  <c r="BA634" i="76"/>
  <c r="AZ44" i="63"/>
  <c r="BA478" i="76"/>
  <c r="AZ331" i="76"/>
  <c r="AS15" i="63"/>
  <c r="X15" i="63" s="1"/>
  <c r="BA165" i="76"/>
  <c r="BA43" i="63"/>
  <c r="AZ91" i="76"/>
  <c r="AZ104" i="76"/>
  <c r="AS112" i="76"/>
  <c r="X112" i="76" s="1"/>
  <c r="AZ37" i="76"/>
  <c r="BA133" i="63"/>
  <c r="BA716" i="76"/>
  <c r="AZ705" i="76"/>
  <c r="C34" i="63"/>
  <c r="AZ98" i="76"/>
  <c r="BA142" i="63"/>
  <c r="I210" i="63"/>
  <c r="I205" i="63"/>
  <c r="C176" i="63"/>
  <c r="AS4" i="76"/>
  <c r="X4" i="76" s="1"/>
  <c r="AS80" i="76"/>
  <c r="X80" i="76" s="1"/>
  <c r="C125" i="76"/>
  <c r="C229" i="76"/>
  <c r="AS99" i="63"/>
  <c r="X99" i="63" s="1"/>
  <c r="AS171" i="76"/>
  <c r="X171" i="76" s="1"/>
  <c r="C89" i="76"/>
  <c r="AS107" i="76"/>
  <c r="X107" i="76" s="1"/>
  <c r="AS88" i="76"/>
  <c r="X88" i="76" s="1"/>
  <c r="C590" i="76"/>
  <c r="I69" i="76"/>
  <c r="I176" i="76"/>
  <c r="I6" i="63"/>
  <c r="C749" i="63"/>
  <c r="BA326" i="76"/>
  <c r="AZ181" i="63"/>
  <c r="C25" i="63"/>
  <c r="C209" i="76"/>
  <c r="AS231" i="76"/>
  <c r="X231" i="76" s="1"/>
  <c r="C717" i="76"/>
  <c r="C100" i="63"/>
  <c r="C140" i="76"/>
  <c r="C123" i="63"/>
  <c r="C131" i="76"/>
  <c r="C582" i="76"/>
  <c r="C148" i="63"/>
  <c r="C152" i="76"/>
  <c r="C20" i="76"/>
  <c r="AS22" i="63"/>
  <c r="X22" i="63" s="1"/>
  <c r="AS59" i="76"/>
  <c r="X59" i="76" s="1"/>
  <c r="AS151" i="76"/>
  <c r="X151" i="76" s="1"/>
  <c r="I77" i="63"/>
  <c r="C147" i="76"/>
  <c r="AS114" i="76"/>
  <c r="X114" i="76" s="1"/>
  <c r="C112" i="63"/>
  <c r="AZ269" i="76"/>
  <c r="AZ73" i="76"/>
  <c r="C85" i="63"/>
  <c r="AS152" i="63"/>
  <c r="X152" i="63" s="1"/>
  <c r="C5" i="76"/>
  <c r="C79" i="76"/>
  <c r="I221" i="76"/>
  <c r="I160" i="76"/>
  <c r="C207" i="76"/>
  <c r="I81" i="63"/>
  <c r="I128" i="76"/>
  <c r="AS235" i="76"/>
  <c r="X235" i="76" s="1"/>
  <c r="AS71" i="76"/>
  <c r="X71" i="76" s="1"/>
  <c r="I22" i="63"/>
  <c r="AS126" i="63"/>
  <c r="X126" i="63" s="1"/>
  <c r="AS119" i="63"/>
  <c r="X119" i="63" s="1"/>
  <c r="C721" i="76"/>
  <c r="C211" i="76"/>
  <c r="I52" i="63"/>
  <c r="AS23" i="76"/>
  <c r="X23" i="76" s="1"/>
  <c r="C190" i="76"/>
  <c r="AZ370" i="76"/>
  <c r="BA689" i="76"/>
  <c r="AS27" i="76"/>
  <c r="X27" i="76" s="1"/>
  <c r="C219" i="63"/>
  <c r="I152" i="63"/>
  <c r="I18" i="76"/>
  <c r="AS57" i="76"/>
  <c r="X57" i="76" s="1"/>
  <c r="I64" i="63"/>
  <c r="AS196" i="76"/>
  <c r="X196" i="76" s="1"/>
  <c r="I92" i="76"/>
  <c r="I90" i="63"/>
  <c r="C178" i="76"/>
  <c r="AS589" i="76"/>
  <c r="X589" i="76" s="1"/>
  <c r="C137" i="63"/>
  <c r="C246" i="76"/>
  <c r="I243" i="76"/>
  <c r="AS130" i="63"/>
  <c r="X130" i="63" s="1"/>
  <c r="AS62" i="76"/>
  <c r="X62" i="76" s="1"/>
  <c r="I590" i="76"/>
  <c r="I30" i="63"/>
  <c r="C35" i="63"/>
  <c r="C719" i="63"/>
  <c r="BA401" i="76"/>
  <c r="AZ56" i="63"/>
  <c r="AS582" i="76"/>
  <c r="X582" i="76" s="1"/>
  <c r="I38" i="63"/>
  <c r="C162" i="63"/>
  <c r="I133" i="76"/>
  <c r="I117" i="76"/>
  <c r="AS159" i="63"/>
  <c r="X159" i="63" s="1"/>
  <c r="AS69" i="63"/>
  <c r="X69" i="63" s="1"/>
  <c r="AS160" i="76"/>
  <c r="X160" i="76" s="1"/>
  <c r="AS227" i="76"/>
  <c r="X227" i="76" s="1"/>
  <c r="AS73" i="63"/>
  <c r="X73" i="63" s="1"/>
  <c r="C187" i="76"/>
  <c r="C103" i="76"/>
  <c r="I40" i="76"/>
  <c r="C104" i="76"/>
  <c r="C130" i="63"/>
  <c r="I734" i="76"/>
  <c r="C231" i="76"/>
  <c r="C110" i="76"/>
  <c r="BA235" i="76"/>
  <c r="AZ190" i="63"/>
  <c r="I234" i="76"/>
  <c r="C77" i="63"/>
  <c r="I14" i="63"/>
  <c r="I192" i="63"/>
  <c r="I31" i="63"/>
  <c r="I4" i="76"/>
  <c r="I247" i="76"/>
  <c r="I149" i="63"/>
  <c r="I21" i="76"/>
  <c r="AS157" i="63"/>
  <c r="X157" i="63" s="1"/>
  <c r="AS236" i="76"/>
  <c r="X236" i="76" s="1"/>
  <c r="C235" i="76"/>
  <c r="I223" i="63"/>
  <c r="C17" i="76"/>
  <c r="C197" i="76"/>
  <c r="AS98" i="63"/>
  <c r="X98" i="63" s="1"/>
  <c r="AZ646" i="76"/>
  <c r="I747" i="76"/>
  <c r="AS199" i="63"/>
  <c r="X199" i="63" s="1"/>
  <c r="C718" i="63"/>
  <c r="C687" i="63"/>
  <c r="C746" i="63"/>
  <c r="I90" i="76"/>
  <c r="I23" i="76"/>
  <c r="C240" i="76"/>
  <c r="AS540" i="63"/>
  <c r="X540" i="63" s="1"/>
  <c r="I694" i="63"/>
  <c r="BA156" i="76"/>
  <c r="I207" i="76"/>
  <c r="I726" i="76"/>
  <c r="I533" i="63"/>
  <c r="C716" i="63"/>
  <c r="C688" i="63"/>
  <c r="AS115" i="63"/>
  <c r="X115" i="63" s="1"/>
  <c r="I724" i="76"/>
  <c r="C580" i="76"/>
  <c r="C724" i="63"/>
  <c r="C735" i="63"/>
  <c r="AS138" i="63"/>
  <c r="X138" i="63" s="1"/>
  <c r="AS38" i="63"/>
  <c r="X38" i="63" s="1"/>
  <c r="I145" i="76"/>
  <c r="C705" i="63"/>
  <c r="I715" i="63"/>
  <c r="I686" i="63"/>
  <c r="AS224" i="63"/>
  <c r="X224" i="63" s="1"/>
  <c r="I209" i="76"/>
  <c r="I726" i="63"/>
  <c r="I721" i="63"/>
  <c r="I536" i="63"/>
  <c r="I196" i="63"/>
  <c r="AS228" i="63"/>
  <c r="X228" i="63" s="1"/>
  <c r="AS20" i="76"/>
  <c r="X20" i="76" s="1"/>
  <c r="AZ140" i="76"/>
  <c r="BA110" i="63"/>
  <c r="BA305" i="76"/>
  <c r="BA63" i="63"/>
  <c r="AS199" i="76"/>
  <c r="X199" i="76" s="1"/>
  <c r="AZ13" i="76"/>
  <c r="AZ160" i="63"/>
  <c r="BA273" i="76"/>
  <c r="AZ598" i="76"/>
  <c r="AS200" i="76"/>
  <c r="X200" i="76" s="1"/>
  <c r="AZ363" i="76"/>
  <c r="BA34" i="63"/>
  <c r="BA225" i="76"/>
  <c r="AZ341" i="76"/>
  <c r="I577" i="76"/>
  <c r="BA281" i="76"/>
  <c r="BA38" i="63"/>
  <c r="AZ358" i="76"/>
  <c r="C92" i="76"/>
  <c r="C118" i="63"/>
  <c r="C16" i="63"/>
  <c r="AS22" i="76"/>
  <c r="X22" i="76" s="1"/>
  <c r="C127" i="76"/>
  <c r="I193" i="76"/>
  <c r="C39" i="63"/>
  <c r="I232" i="76"/>
  <c r="C746" i="76"/>
  <c r="AS167" i="76"/>
  <c r="X167" i="76" s="1"/>
  <c r="AS215" i="76"/>
  <c r="X215" i="76" s="1"/>
  <c r="C122" i="63"/>
  <c r="C118" i="76"/>
  <c r="AS201" i="76"/>
  <c r="X201" i="76" s="1"/>
  <c r="AS76" i="76"/>
  <c r="X76" i="76" s="1"/>
  <c r="C740" i="63"/>
  <c r="BA386" i="76"/>
  <c r="BA99" i="63"/>
  <c r="C135" i="63"/>
  <c r="AS26" i="63"/>
  <c r="X26" i="63" s="1"/>
  <c r="I58" i="63"/>
  <c r="C134" i="76"/>
  <c r="I81" i="76"/>
  <c r="C195" i="63"/>
  <c r="C168" i="63"/>
  <c r="I170" i="76"/>
  <c r="C734" i="76"/>
  <c r="C89" i="63"/>
  <c r="I225" i="76"/>
  <c r="I48" i="76"/>
  <c r="C49" i="76"/>
  <c r="I54" i="76"/>
  <c r="AS223" i="63"/>
  <c r="X223" i="63" s="1"/>
  <c r="C7" i="76"/>
  <c r="AS184" i="76"/>
  <c r="X184" i="76" s="1"/>
  <c r="C739" i="76"/>
  <c r="I698" i="63"/>
  <c r="AZ128" i="76"/>
  <c r="BA90" i="63"/>
  <c r="C131" i="63"/>
  <c r="I66" i="76"/>
  <c r="C158" i="76"/>
  <c r="C132" i="63"/>
  <c r="C64" i="63"/>
  <c r="AS141" i="76"/>
  <c r="X141" i="76" s="1"/>
  <c r="C218" i="76"/>
  <c r="I123" i="63"/>
  <c r="AS207" i="76"/>
  <c r="X207" i="76" s="1"/>
  <c r="C174" i="63"/>
  <c r="I138" i="76"/>
  <c r="I25" i="76"/>
  <c r="C88" i="63"/>
  <c r="I7" i="63"/>
  <c r="I88" i="76"/>
  <c r="AS150" i="63"/>
  <c r="X150" i="63" s="1"/>
  <c r="I78" i="76"/>
  <c r="AS76" i="63"/>
  <c r="X76" i="63" s="1"/>
  <c r="AS109" i="76"/>
  <c r="X109" i="76" s="1"/>
  <c r="AZ609" i="76"/>
  <c r="AZ36" i="76"/>
  <c r="C68" i="63"/>
  <c r="I65" i="63"/>
  <c r="C107" i="76"/>
  <c r="AS585" i="76"/>
  <c r="X585" i="76" s="1"/>
  <c r="C245" i="76"/>
  <c r="AS206" i="76"/>
  <c r="X206" i="76" s="1"/>
  <c r="I33" i="76"/>
  <c r="C128" i="63"/>
  <c r="C586" i="76"/>
  <c r="C752" i="76"/>
  <c r="C576" i="76"/>
  <c r="C40" i="63"/>
  <c r="I150" i="63"/>
  <c r="I180" i="63"/>
  <c r="I55" i="63"/>
  <c r="C111" i="76"/>
  <c r="I148" i="63"/>
  <c r="I109" i="76"/>
  <c r="C154" i="63"/>
  <c r="C685" i="63"/>
  <c r="BA178" i="76"/>
  <c r="BA178" i="63"/>
  <c r="C196" i="63"/>
  <c r="AS193" i="63"/>
  <c r="X193" i="63" s="1"/>
  <c r="C32" i="63"/>
  <c r="I96" i="63"/>
  <c r="I84" i="76"/>
  <c r="I189" i="63"/>
  <c r="C108" i="76"/>
  <c r="C88" i="76"/>
  <c r="C44" i="76"/>
  <c r="I758" i="76"/>
  <c r="I580" i="76"/>
  <c r="I132" i="76"/>
  <c r="C215" i="76"/>
  <c r="I228" i="76"/>
  <c r="I44" i="63"/>
  <c r="C106" i="76"/>
  <c r="AS180" i="63"/>
  <c r="X180" i="63" s="1"/>
  <c r="AZ138" i="76"/>
  <c r="AZ21" i="76"/>
  <c r="I45" i="63"/>
  <c r="I169" i="63"/>
  <c r="I37" i="63"/>
  <c r="I237" i="76"/>
  <c r="AS99" i="76"/>
  <c r="X99" i="76" s="1"/>
  <c r="C106" i="63"/>
  <c r="C160" i="76"/>
  <c r="I31" i="76"/>
  <c r="C95" i="76"/>
  <c r="C155" i="76"/>
  <c r="AS593" i="76"/>
  <c r="X593" i="76" s="1"/>
  <c r="I112" i="63"/>
  <c r="I585" i="76"/>
  <c r="C213" i="63"/>
  <c r="I140" i="63"/>
  <c r="I124" i="76"/>
  <c r="AS226" i="63"/>
  <c r="X226" i="63" s="1"/>
  <c r="AZ537" i="63"/>
  <c r="AZ567" i="76"/>
  <c r="I38" i="76"/>
  <c r="I118" i="76"/>
  <c r="I709" i="63"/>
  <c r="I710" i="63"/>
  <c r="C738" i="63"/>
  <c r="AS23" i="63"/>
  <c r="X23" i="63" s="1"/>
  <c r="I49" i="63"/>
  <c r="C232" i="76"/>
  <c r="I700" i="63"/>
  <c r="C532" i="63"/>
  <c r="BA762" i="76"/>
  <c r="C24" i="63"/>
  <c r="AS181" i="76"/>
  <c r="X181" i="76" s="1"/>
  <c r="AS532" i="63"/>
  <c r="X532" i="63" s="1"/>
  <c r="C699" i="63"/>
  <c r="I745" i="63"/>
  <c r="AS34" i="63"/>
  <c r="X34" i="63" s="1"/>
  <c r="AS40" i="63"/>
  <c r="X40" i="63" s="1"/>
  <c r="I743" i="63"/>
  <c r="I723" i="63"/>
  <c r="AS535" i="63"/>
  <c r="X535" i="63" s="1"/>
  <c r="AS79" i="76"/>
  <c r="X79" i="76" s="1"/>
  <c r="AS121" i="63"/>
  <c r="X121" i="63" s="1"/>
  <c r="C229" i="63"/>
  <c r="I548" i="63"/>
  <c r="C540" i="63"/>
  <c r="BA59" i="76"/>
  <c r="AS208" i="76"/>
  <c r="X208" i="76" s="1"/>
  <c r="C58" i="63"/>
  <c r="C714" i="63"/>
  <c r="C701" i="63"/>
  <c r="AZ434" i="76"/>
  <c r="I211" i="63"/>
  <c r="BA344" i="76"/>
  <c r="BA164" i="63"/>
  <c r="I224" i="63"/>
  <c r="BA376" i="76"/>
  <c r="BA148" i="63"/>
  <c r="BA327" i="76"/>
  <c r="AZ764" i="76"/>
  <c r="I728" i="76"/>
  <c r="BA722" i="76"/>
  <c r="BA103" i="63"/>
  <c r="AZ185" i="76"/>
  <c r="AZ285" i="76"/>
  <c r="AN227" i="63"/>
  <c r="AZ286" i="76"/>
  <c r="BA215" i="63"/>
  <c r="BA36" i="76"/>
  <c r="C43" i="76"/>
  <c r="C150" i="76"/>
  <c r="I114" i="63"/>
  <c r="AS91" i="63"/>
  <c r="X91" i="63" s="1"/>
  <c r="AS161" i="63"/>
  <c r="X161" i="63" s="1"/>
  <c r="C24" i="76"/>
  <c r="C75" i="76"/>
  <c r="I204" i="63"/>
  <c r="I171" i="76"/>
  <c r="C195" i="76"/>
  <c r="I214" i="76"/>
  <c r="AZ540" i="63"/>
  <c r="I120" i="76"/>
  <c r="C157" i="63"/>
  <c r="C179" i="63"/>
  <c r="C736" i="63"/>
  <c r="AZ57" i="76"/>
  <c r="AZ19" i="63"/>
  <c r="AS28" i="76"/>
  <c r="X28" i="76" s="1"/>
  <c r="AS16" i="63"/>
  <c r="X16" i="63" s="1"/>
  <c r="C181" i="63"/>
  <c r="C137" i="76"/>
  <c r="C591" i="76"/>
  <c r="AS64" i="63"/>
  <c r="X64" i="63" s="1"/>
  <c r="C90" i="76"/>
  <c r="AS596" i="76"/>
  <c r="X596" i="76" s="1"/>
  <c r="C151" i="76"/>
  <c r="C737" i="76"/>
  <c r="AS587" i="76"/>
  <c r="X587" i="76" s="1"/>
  <c r="AS147" i="76"/>
  <c r="X147" i="76" s="1"/>
  <c r="I114" i="76"/>
  <c r="I146" i="76"/>
  <c r="I89" i="63"/>
  <c r="I150" i="76"/>
  <c r="C588" i="76"/>
  <c r="C126" i="76"/>
  <c r="I693" i="63"/>
  <c r="BA432" i="76"/>
  <c r="BA222" i="63"/>
  <c r="C73" i="63"/>
  <c r="AS249" i="76"/>
  <c r="X249" i="76" s="1"/>
  <c r="I111" i="76"/>
  <c r="C50" i="76"/>
  <c r="C3" i="63"/>
  <c r="I242" i="76"/>
  <c r="AS126" i="76"/>
  <c r="X126" i="76" s="1"/>
  <c r="I718" i="76"/>
  <c r="C222" i="76"/>
  <c r="I122" i="63"/>
  <c r="C149" i="76"/>
  <c r="C71" i="76"/>
  <c r="C14" i="63"/>
  <c r="C35" i="76"/>
  <c r="I180" i="76"/>
  <c r="AS47" i="63"/>
  <c r="X47" i="63" s="1"/>
  <c r="C113" i="76"/>
  <c r="I125" i="76"/>
  <c r="C93" i="63"/>
  <c r="BA96" i="76"/>
  <c r="BA125" i="76"/>
  <c r="I161" i="63"/>
  <c r="I91" i="63"/>
  <c r="I57" i="76"/>
  <c r="I66" i="63"/>
  <c r="AS18" i="76"/>
  <c r="X18" i="76" s="1"/>
  <c r="C728" i="76"/>
  <c r="C748" i="76"/>
  <c r="AS17" i="63"/>
  <c r="X17" i="63" s="1"/>
  <c r="I43" i="76"/>
  <c r="I719" i="76"/>
  <c r="I730" i="76"/>
  <c r="I8" i="63"/>
  <c r="I156" i="63"/>
  <c r="C76" i="63"/>
  <c r="C726" i="76"/>
  <c r="C191" i="76"/>
  <c r="C49" i="63"/>
  <c r="I46" i="76"/>
  <c r="AS195" i="76"/>
  <c r="X195" i="76" s="1"/>
  <c r="AS536" i="63"/>
  <c r="X536" i="63" s="1"/>
  <c r="BA127" i="76"/>
  <c r="AZ76" i="63"/>
  <c r="I52" i="76"/>
  <c r="I106" i="63"/>
  <c r="I87" i="63"/>
  <c r="I111" i="63"/>
  <c r="AS3" i="63"/>
  <c r="X3" i="63" s="1"/>
  <c r="I70" i="76"/>
  <c r="I743" i="76"/>
  <c r="C162" i="76"/>
  <c r="I85" i="76"/>
  <c r="AS575" i="76"/>
  <c r="X575" i="76" s="1"/>
  <c r="AS166" i="63"/>
  <c r="X166" i="63" s="1"/>
  <c r="I191" i="76"/>
  <c r="C205" i="76"/>
  <c r="I589" i="76"/>
  <c r="C56" i="76"/>
  <c r="I211" i="76"/>
  <c r="I80" i="63"/>
  <c r="AZ410" i="76"/>
  <c r="AZ474" i="76"/>
  <c r="I3" i="63"/>
  <c r="AS39" i="63"/>
  <c r="X39" i="63" s="1"/>
  <c r="C738" i="76"/>
  <c r="C222" i="63"/>
  <c r="C139" i="76"/>
  <c r="I756" i="76"/>
  <c r="AS727" i="76"/>
  <c r="X727" i="76" s="1"/>
  <c r="C31" i="76"/>
  <c r="C761" i="76"/>
  <c r="I186" i="76"/>
  <c r="AS17" i="76"/>
  <c r="X17" i="76" s="1"/>
  <c r="I63" i="63"/>
  <c r="AS222" i="63"/>
  <c r="X222" i="63" s="1"/>
  <c r="AS154" i="63"/>
  <c r="X154" i="63" s="1"/>
  <c r="BA683" i="63"/>
  <c r="AS194" i="76"/>
  <c r="X194" i="76" s="1"/>
  <c r="C121" i="63"/>
  <c r="AS153" i="63"/>
  <c r="X153" i="63" s="1"/>
  <c r="C28" i="76"/>
  <c r="I175" i="76"/>
  <c r="C194" i="63"/>
  <c r="AS537" i="63"/>
  <c r="X537" i="63" s="1"/>
  <c r="AZ605" i="76"/>
  <c r="I128" i="63"/>
  <c r="BA94" i="76"/>
  <c r="AZ70" i="63"/>
  <c r="AZ212" i="76"/>
  <c r="BA86" i="76"/>
  <c r="I107" i="63"/>
  <c r="AZ92" i="76"/>
  <c r="BA176" i="63"/>
  <c r="BA204" i="76"/>
  <c r="BA69" i="76"/>
  <c r="AS91" i="76"/>
  <c r="X91" i="76" s="1"/>
  <c r="AZ12" i="76"/>
  <c r="C4" i="63"/>
  <c r="I12" i="76"/>
  <c r="AZ729" i="76"/>
  <c r="AZ115" i="63"/>
  <c r="AS122" i="76"/>
  <c r="X122" i="76" s="1"/>
  <c r="C184" i="76"/>
  <c r="I181" i="63"/>
  <c r="C87" i="76"/>
  <c r="AS124" i="63"/>
  <c r="X124" i="63" s="1"/>
  <c r="I231" i="76"/>
  <c r="I115" i="76"/>
  <c r="I59" i="76"/>
  <c r="AS163" i="63"/>
  <c r="X163" i="63" s="1"/>
  <c r="I223" i="76"/>
  <c r="AS719" i="76"/>
  <c r="X719" i="76" s="1"/>
  <c r="AS192" i="63"/>
  <c r="X192" i="63" s="1"/>
  <c r="I8" i="76"/>
  <c r="AS232" i="76"/>
  <c r="X232" i="76" s="1"/>
  <c r="C91" i="63"/>
  <c r="I203" i="63"/>
  <c r="C541" i="63"/>
  <c r="AZ18" i="76"/>
  <c r="AZ121" i="63"/>
  <c r="C225" i="63"/>
  <c r="I12" i="63"/>
  <c r="I143" i="63"/>
  <c r="AS27" i="63"/>
  <c r="X27" i="63" s="1"/>
  <c r="I27" i="76"/>
  <c r="C22" i="76"/>
  <c r="I725" i="76"/>
  <c r="C219" i="76"/>
  <c r="AS40" i="76"/>
  <c r="X40" i="76" s="1"/>
  <c r="C241" i="76"/>
  <c r="AS225" i="63"/>
  <c r="X225" i="63" s="1"/>
  <c r="C753" i="76"/>
  <c r="AS209" i="76"/>
  <c r="X209" i="76" s="1"/>
  <c r="C719" i="76"/>
  <c r="AZ721" i="63"/>
  <c r="I194" i="76"/>
  <c r="C133" i="63"/>
  <c r="C63" i="63"/>
  <c r="C543" i="63"/>
  <c r="BA186" i="76"/>
  <c r="AZ156" i="63"/>
  <c r="AS165" i="63"/>
  <c r="X165" i="63" s="1"/>
  <c r="AS113" i="63"/>
  <c r="X113" i="63" s="1"/>
  <c r="I228" i="63"/>
  <c r="I205" i="76"/>
  <c r="AS177" i="76"/>
  <c r="X177" i="76" s="1"/>
  <c r="I225" i="63"/>
  <c r="AS21" i="63"/>
  <c r="X21" i="63" s="1"/>
  <c r="C11" i="76"/>
  <c r="C173" i="76"/>
  <c r="I76" i="63"/>
  <c r="AS182" i="76"/>
  <c r="X182" i="76" s="1"/>
  <c r="I76" i="76"/>
  <c r="I5" i="76"/>
  <c r="AS115" i="76"/>
  <c r="X115" i="76" s="1"/>
  <c r="C207" i="63"/>
  <c r="C41" i="76"/>
  <c r="I190" i="76"/>
  <c r="C183" i="63"/>
  <c r="I681" i="63"/>
  <c r="BA236" i="76"/>
  <c r="AZ129" i="63"/>
  <c r="I28" i="76"/>
  <c r="C744" i="76"/>
  <c r="C176" i="76"/>
  <c r="AS9" i="63"/>
  <c r="X9" i="63" s="1"/>
  <c r="C59" i="63"/>
  <c r="AS588" i="76"/>
  <c r="I49" i="76"/>
  <c r="I127" i="76"/>
  <c r="C53" i="76"/>
  <c r="I166" i="63"/>
  <c r="C102" i="76"/>
  <c r="I56" i="76"/>
  <c r="AS75" i="63"/>
  <c r="X75" i="63" s="1"/>
  <c r="AZ683" i="63"/>
  <c r="I62" i="76"/>
  <c r="I146" i="63"/>
  <c r="C69" i="76"/>
  <c r="AS24" i="63"/>
  <c r="X24" i="63" s="1"/>
  <c r="I100" i="76"/>
  <c r="AZ571" i="76"/>
  <c r="AZ8" i="76"/>
  <c r="AS128" i="63"/>
  <c r="X128" i="63" s="1"/>
  <c r="C97" i="63"/>
  <c r="I95" i="63"/>
  <c r="AS72" i="76"/>
  <c r="X72" i="76" s="1"/>
  <c r="C592" i="76"/>
  <c r="AS227" i="63"/>
  <c r="X227" i="63" s="1"/>
  <c r="AS179" i="76"/>
  <c r="X179" i="76" s="1"/>
  <c r="I163" i="76"/>
  <c r="I727" i="76"/>
  <c r="AS155" i="76"/>
  <c r="X155" i="76" s="1"/>
  <c r="AS123" i="76"/>
  <c r="X123" i="76" s="1"/>
  <c r="AS103" i="63"/>
  <c r="X103" i="63" s="1"/>
  <c r="AS598" i="76"/>
  <c r="X598" i="76" s="1"/>
  <c r="C223" i="63"/>
  <c r="I116" i="63"/>
  <c r="AS150" i="76"/>
  <c r="X150" i="76" s="1"/>
  <c r="C151" i="63"/>
  <c r="I25" i="63"/>
  <c r="AZ389" i="76"/>
  <c r="BA316" i="76"/>
  <c r="I26" i="63"/>
  <c r="I92" i="63"/>
  <c r="AS39" i="76"/>
  <c r="X39" i="76" s="1"/>
  <c r="C208" i="63"/>
  <c r="C143" i="76"/>
  <c r="C29" i="76"/>
  <c r="I210" i="76"/>
  <c r="C228" i="63"/>
  <c r="AS731" i="76"/>
  <c r="X731" i="76" s="1"/>
  <c r="I583" i="76"/>
  <c r="I732" i="76"/>
  <c r="C171" i="76"/>
  <c r="C120" i="63"/>
  <c r="I70" i="63"/>
  <c r="AS41" i="76"/>
  <c r="X41" i="76" s="1"/>
  <c r="C223" i="76"/>
  <c r="AS25" i="63"/>
  <c r="X25" i="63" s="1"/>
  <c r="C755" i="76"/>
  <c r="AS168" i="63"/>
  <c r="X168" i="63" s="1"/>
  <c r="C154" i="76"/>
  <c r="I36" i="63"/>
  <c r="AS692" i="63"/>
  <c r="X692" i="63" s="1"/>
  <c r="C731" i="63"/>
  <c r="AS534" i="63"/>
  <c r="X534" i="63" s="1"/>
  <c r="C754" i="76"/>
  <c r="I147" i="63"/>
  <c r="I703" i="63"/>
  <c r="C694" i="63"/>
  <c r="I532" i="63"/>
  <c r="AS28" i="63"/>
  <c r="X28" i="63" s="1"/>
  <c r="I201" i="76"/>
  <c r="I687" i="63"/>
  <c r="C686" i="63"/>
  <c r="BA354" i="76"/>
  <c r="C9" i="76"/>
  <c r="C115" i="76"/>
  <c r="C536" i="63"/>
  <c r="C723" i="63"/>
  <c r="C712" i="63"/>
  <c r="C12" i="76"/>
  <c r="I740" i="76"/>
  <c r="C159" i="76"/>
  <c r="C680" i="63"/>
  <c r="I740" i="63"/>
  <c r="I218" i="63"/>
  <c r="AS9" i="76"/>
  <c r="X9" i="76" s="1"/>
  <c r="I226" i="63"/>
  <c r="C684" i="63"/>
  <c r="I701" i="63"/>
  <c r="I689" i="63"/>
  <c r="AZ630" i="76"/>
  <c r="AS71" i="63"/>
  <c r="X71" i="63" s="1"/>
  <c r="BA41" i="76"/>
  <c r="BA196" i="63"/>
  <c r="AZ173" i="76"/>
  <c r="AZ421" i="76"/>
  <c r="BA48" i="76"/>
  <c r="BA66" i="63"/>
  <c r="AZ180" i="76"/>
  <c r="BA13" i="76"/>
  <c r="C18" i="63"/>
  <c r="BA405" i="76"/>
  <c r="BA150" i="63"/>
  <c r="X15" i="58" s="1"/>
  <c r="C164" i="63"/>
  <c r="AZ72" i="76"/>
  <c r="AZ223" i="63"/>
  <c r="I57" i="63"/>
  <c r="AS145" i="76"/>
  <c r="X145" i="76" s="1"/>
  <c r="BA538" i="63"/>
  <c r="C50" i="63"/>
  <c r="I244" i="76"/>
  <c r="I230" i="76"/>
  <c r="C156" i="76"/>
  <c r="I3" i="76"/>
  <c r="AS52" i="63"/>
  <c r="X52" i="63" s="1"/>
  <c r="I197" i="63"/>
  <c r="AS194" i="63"/>
  <c r="X194" i="63" s="1"/>
  <c r="AS122" i="63"/>
  <c r="X122" i="63" s="1"/>
  <c r="C94" i="76"/>
  <c r="AS176" i="63"/>
  <c r="X176" i="63" s="1"/>
  <c r="I34" i="76"/>
  <c r="I185" i="76"/>
  <c r="AZ568" i="76"/>
  <c r="BA364" i="76"/>
  <c r="I43" i="63"/>
  <c r="AS590" i="76"/>
  <c r="X590" i="76" s="1"/>
  <c r="C161" i="63"/>
  <c r="C21" i="76"/>
  <c r="C177" i="76"/>
  <c r="I134" i="63"/>
  <c r="C55" i="76"/>
  <c r="I179" i="76"/>
  <c r="C47" i="76"/>
  <c r="I106" i="76"/>
  <c r="C8" i="76"/>
  <c r="C116" i="63"/>
  <c r="C595" i="76"/>
  <c r="I584" i="76"/>
  <c r="C177" i="63"/>
  <c r="I142" i="76"/>
  <c r="I762" i="76"/>
  <c r="C70" i="63"/>
  <c r="I126" i="63"/>
  <c r="C732" i="63"/>
  <c r="BA101" i="76"/>
  <c r="AZ54" i="63"/>
  <c r="I6" i="76"/>
  <c r="AS85" i="63"/>
  <c r="X85" i="63" s="1"/>
  <c r="AS112" i="63"/>
  <c r="X112" i="63" s="1"/>
  <c r="I84" i="63"/>
  <c r="C600" i="76"/>
  <c r="AS65" i="63"/>
  <c r="X65" i="63" s="1"/>
  <c r="C188" i="76"/>
  <c r="C750" i="76"/>
  <c r="I107" i="76"/>
  <c r="AS229" i="76"/>
  <c r="X229" i="76" s="1"/>
  <c r="I246" i="76"/>
  <c r="I746" i="76"/>
  <c r="I102" i="76"/>
  <c r="I238" i="76"/>
  <c r="AS114" i="63"/>
  <c r="X114" i="63" s="1"/>
  <c r="C124" i="76"/>
  <c r="C764" i="76"/>
  <c r="I757" i="76"/>
  <c r="I695" i="63"/>
  <c r="AZ506" i="76"/>
  <c r="AZ24" i="63"/>
  <c r="I109" i="63"/>
  <c r="I15" i="63"/>
  <c r="C38" i="76"/>
  <c r="I129" i="76"/>
  <c r="AS190" i="63"/>
  <c r="X190" i="63" s="1"/>
  <c r="I761" i="76"/>
  <c r="C742" i="76"/>
  <c r="AS191" i="76"/>
  <c r="X191" i="76" s="1"/>
  <c r="I178" i="63"/>
  <c r="I104" i="63"/>
  <c r="I131" i="76"/>
  <c r="C730" i="76"/>
  <c r="C17" i="63"/>
  <c r="C30" i="76"/>
  <c r="I192" i="76"/>
  <c r="BA532" i="63"/>
  <c r="I123" i="76"/>
  <c r="C184" i="63"/>
  <c r="AS41" i="63"/>
  <c r="X41" i="63" s="1"/>
  <c r="BA262" i="76"/>
  <c r="BA567" i="76"/>
  <c r="I164" i="76"/>
  <c r="AS120" i="63"/>
  <c r="X120" i="63" s="1"/>
  <c r="I162" i="76"/>
  <c r="C159" i="63"/>
  <c r="C112" i="76"/>
  <c r="I742" i="76"/>
  <c r="I588" i="76"/>
  <c r="C29" i="63"/>
  <c r="AS146" i="76"/>
  <c r="X146" i="76" s="1"/>
  <c r="AS204" i="76"/>
  <c r="X204" i="76" s="1"/>
  <c r="I72" i="76"/>
  <c r="AS59" i="63"/>
  <c r="X59" i="63" s="1"/>
  <c r="AS185" i="63"/>
  <c r="X185" i="63" s="1"/>
  <c r="I130" i="63"/>
  <c r="AS10" i="63"/>
  <c r="X10" i="63" s="1"/>
  <c r="C174" i="76"/>
  <c r="I120" i="63"/>
  <c r="AS204" i="63"/>
  <c r="X204" i="63" s="1"/>
  <c r="BA644" i="76"/>
  <c r="AZ25" i="63"/>
  <c r="I50" i="76"/>
  <c r="C99" i="76"/>
  <c r="C583" i="76"/>
  <c r="C735" i="76"/>
  <c r="AS134" i="63"/>
  <c r="X134" i="63" s="1"/>
  <c r="AS60" i="76"/>
  <c r="X60" i="76" s="1"/>
  <c r="C173" i="63"/>
  <c r="C581" i="76"/>
  <c r="I229" i="76"/>
  <c r="C188" i="63"/>
  <c r="C109" i="76"/>
  <c r="C72" i="76"/>
  <c r="AS63" i="63"/>
  <c r="X63" i="63" s="1"/>
  <c r="C227" i="76"/>
  <c r="AS124" i="76"/>
  <c r="X124" i="76" s="1"/>
  <c r="I105" i="63"/>
  <c r="AS45" i="76"/>
  <c r="X45" i="76" s="1"/>
  <c r="I65" i="76"/>
  <c r="I117" i="63"/>
  <c r="I582" i="76"/>
  <c r="C169" i="76"/>
  <c r="I540" i="63"/>
  <c r="I706" i="63"/>
  <c r="AZ686" i="76"/>
  <c r="C163" i="76"/>
  <c r="C28" i="63"/>
  <c r="C544" i="63"/>
  <c r="I685" i="63"/>
  <c r="C707" i="63"/>
  <c r="C725" i="76"/>
  <c r="C142" i="76"/>
  <c r="I235" i="76"/>
  <c r="C698" i="63"/>
  <c r="I702" i="63"/>
  <c r="BA183" i="63"/>
  <c r="I36" i="76"/>
  <c r="BA9" i="76"/>
  <c r="I47" i="76"/>
  <c r="BA319" i="76"/>
  <c r="BA97" i="63"/>
  <c r="AZ509" i="76"/>
  <c r="AZ343" i="76"/>
  <c r="C206" i="63"/>
  <c r="AZ228" i="76"/>
  <c r="AZ9" i="63"/>
  <c r="AZ34" i="76"/>
  <c r="BA107" i="76"/>
  <c r="I158" i="63"/>
  <c r="BA315" i="76"/>
  <c r="BA57" i="63"/>
  <c r="AZ313" i="76"/>
  <c r="AZ244" i="76"/>
  <c r="I110" i="76"/>
  <c r="AS43" i="63"/>
  <c r="X43" i="63" s="1"/>
  <c r="AS51" i="76"/>
  <c r="X51" i="76" s="1"/>
  <c r="AS169" i="76"/>
  <c r="X169" i="76" s="1"/>
  <c r="C45" i="76"/>
  <c r="I591" i="76"/>
  <c r="I134" i="76"/>
  <c r="C236" i="76"/>
  <c r="C14" i="76"/>
  <c r="AS44" i="63"/>
  <c r="X44" i="63" s="1"/>
  <c r="I160" i="63"/>
  <c r="I103" i="63"/>
  <c r="I11" i="76"/>
  <c r="C759" i="76"/>
  <c r="I102" i="63"/>
  <c r="C41" i="63"/>
  <c r="AS98" i="76"/>
  <c r="X98" i="76" s="1"/>
  <c r="BA705" i="76"/>
  <c r="AZ96" i="76"/>
  <c r="I144" i="63"/>
  <c r="I193" i="63"/>
  <c r="C731" i="76"/>
  <c r="I101" i="76"/>
  <c r="I16" i="76"/>
  <c r="I165" i="63"/>
  <c r="C33" i="76"/>
  <c r="I596" i="76"/>
  <c r="C168" i="76"/>
  <c r="I752" i="76"/>
  <c r="AS25" i="76"/>
  <c r="X25" i="76" s="1"/>
  <c r="C96" i="63"/>
  <c r="AS203" i="63"/>
  <c r="X203" i="63" s="1"/>
  <c r="C166" i="63"/>
  <c r="C104" i="63"/>
  <c r="AS105" i="76"/>
  <c r="X105" i="76" s="1"/>
  <c r="AS186" i="63"/>
  <c r="X186" i="63" s="1"/>
  <c r="I20" i="76"/>
  <c r="C720" i="76"/>
  <c r="I720" i="63"/>
  <c r="BA25" i="76"/>
  <c r="BA160" i="63"/>
  <c r="C129" i="63"/>
  <c r="C69" i="63"/>
  <c r="AS81" i="63"/>
  <c r="X81" i="63" s="1"/>
  <c r="I187" i="63"/>
  <c r="C60" i="76"/>
  <c r="I87" i="76"/>
  <c r="I39" i="76"/>
  <c r="C247" i="76"/>
  <c r="C62" i="76"/>
  <c r="I212" i="76"/>
  <c r="AS202" i="63"/>
  <c r="X202" i="63" s="1"/>
  <c r="C225" i="76"/>
  <c r="AS228" i="76"/>
  <c r="X228" i="76" s="1"/>
  <c r="C584" i="76"/>
  <c r="C61" i="76"/>
  <c r="C183" i="76"/>
  <c r="AS148" i="63"/>
  <c r="X148" i="63" s="1"/>
  <c r="AZ692" i="63"/>
  <c r="C695" i="63"/>
  <c r="BA126" i="76"/>
  <c r="BA200" i="63"/>
  <c r="C102" i="63"/>
  <c r="C143" i="63"/>
  <c r="I99" i="63"/>
  <c r="C26" i="76"/>
  <c r="C199" i="76"/>
  <c r="I68" i="76"/>
  <c r="C175" i="63"/>
  <c r="AS175" i="76"/>
  <c r="X175" i="76" s="1"/>
  <c r="I586" i="76"/>
  <c r="I67" i="63"/>
  <c r="I195" i="76"/>
  <c r="I82" i="76"/>
  <c r="I9" i="76"/>
  <c r="I144" i="76"/>
  <c r="AS174" i="63"/>
  <c r="X174" i="63" s="1"/>
  <c r="I14" i="76"/>
  <c r="I197" i="76"/>
  <c r="AS183" i="63"/>
  <c r="X183" i="63" s="1"/>
  <c r="C689" i="63"/>
  <c r="BA514" i="76"/>
  <c r="AZ413" i="76"/>
  <c r="I136" i="63"/>
  <c r="AS205" i="63"/>
  <c r="X205" i="63" s="1"/>
  <c r="C129" i="76"/>
  <c r="C38" i="63"/>
  <c r="C745" i="76"/>
  <c r="AS591" i="76"/>
  <c r="X591" i="76" s="1"/>
  <c r="AS168" i="76"/>
  <c r="X168" i="76" s="1"/>
  <c r="I69" i="63"/>
  <c r="I39" i="63"/>
  <c r="C249" i="76"/>
  <c r="AS83" i="76"/>
  <c r="X83" i="76" s="1"/>
  <c r="C96" i="76"/>
  <c r="I118" i="63"/>
  <c r="I40" i="63"/>
  <c r="C136" i="76"/>
  <c r="AS217" i="76"/>
  <c r="X217" i="76" s="1"/>
  <c r="I47" i="63"/>
  <c r="I155" i="76"/>
  <c r="BA72" i="76"/>
  <c r="AZ192" i="63"/>
  <c r="W24" i="58" s="1"/>
  <c r="AS131" i="76"/>
  <c r="X131" i="76" s="1"/>
  <c r="AS10" i="76"/>
  <c r="X10" i="76" s="1"/>
  <c r="AS226" i="76"/>
  <c r="X226" i="76" s="1"/>
  <c r="R226" i="76" s="1"/>
  <c r="I245" i="76"/>
  <c r="AS105" i="63"/>
  <c r="X105" i="63" s="1"/>
  <c r="I720" i="76"/>
  <c r="AS66" i="63"/>
  <c r="X66" i="63" s="1"/>
  <c r="AS43" i="76"/>
  <c r="X43" i="76" s="1"/>
  <c r="C66" i="76"/>
  <c r="AS80" i="63"/>
  <c r="X80" i="63" s="1"/>
  <c r="I165" i="76"/>
  <c r="I61" i="76"/>
  <c r="C130" i="76"/>
  <c r="I733" i="76"/>
  <c r="C182" i="76"/>
  <c r="BA721" i="63"/>
  <c r="I755" i="76"/>
  <c r="AS156" i="63"/>
  <c r="X156" i="63" s="1"/>
  <c r="I37" i="76"/>
  <c r="I127" i="63"/>
  <c r="I58" i="76"/>
  <c r="C682" i="63"/>
  <c r="C725" i="63"/>
  <c r="BA192" i="76"/>
  <c r="C44" i="63"/>
  <c r="I151" i="76"/>
  <c r="I719" i="63"/>
  <c r="C545" i="63"/>
  <c r="I538" i="63"/>
  <c r="AS196" i="63"/>
  <c r="X196" i="63" s="1"/>
  <c r="I748" i="76"/>
  <c r="AN249" i="76"/>
  <c r="I738" i="63"/>
  <c r="C547" i="63"/>
  <c r="I213" i="76"/>
  <c r="C101" i="76"/>
  <c r="I7" i="76"/>
  <c r="C721" i="63"/>
  <c r="I739" i="63"/>
  <c r="AZ394" i="76"/>
  <c r="BA362" i="76"/>
  <c r="BA228" i="76"/>
  <c r="I168" i="63"/>
  <c r="BA43" i="76"/>
  <c r="BA210" i="63"/>
  <c r="C138" i="76"/>
  <c r="BA474" i="76"/>
  <c r="AZ131" i="63"/>
  <c r="BA151" i="76"/>
  <c r="BA52" i="63"/>
  <c r="I17" i="63"/>
  <c r="BA223" i="76"/>
  <c r="AZ184" i="63"/>
  <c r="BA691" i="76"/>
  <c r="AZ632" i="76"/>
  <c r="C55" i="63"/>
  <c r="C214" i="76"/>
  <c r="I97" i="63"/>
  <c r="AZ467" i="76"/>
  <c r="I744" i="76"/>
  <c r="I32" i="63"/>
  <c r="C196" i="76"/>
  <c r="C216" i="63"/>
  <c r="I167" i="76"/>
  <c r="I51" i="76"/>
  <c r="I101" i="63"/>
  <c r="AS55" i="63"/>
  <c r="X55" i="63" s="1"/>
  <c r="C83" i="76"/>
  <c r="C593" i="76"/>
  <c r="BA539" i="63"/>
  <c r="AS181" i="63"/>
  <c r="X181" i="63" s="1"/>
  <c r="C80" i="63"/>
  <c r="AZ693" i="76"/>
  <c r="BA28" i="76"/>
  <c r="C30" i="63"/>
  <c r="C224" i="63"/>
  <c r="AS3" i="76"/>
  <c r="X3" i="76" s="1"/>
  <c r="AS165" i="76"/>
  <c r="X165" i="76" s="1"/>
  <c r="I137" i="76"/>
  <c r="C751" i="76"/>
  <c r="I130" i="76"/>
  <c r="C40" i="76"/>
  <c r="I576" i="76"/>
  <c r="I220" i="76"/>
  <c r="C15" i="76"/>
  <c r="AS53" i="63"/>
  <c r="X53" i="63" s="1"/>
  <c r="AS116" i="63"/>
  <c r="X116" i="63" s="1"/>
  <c r="C125" i="63"/>
  <c r="C193" i="76"/>
  <c r="I184" i="76"/>
  <c r="I98" i="63"/>
  <c r="I79" i="63"/>
  <c r="I174" i="76"/>
  <c r="AZ650" i="76"/>
  <c r="BA229" i="76"/>
  <c r="C211" i="63"/>
  <c r="C200" i="63"/>
  <c r="C108" i="63"/>
  <c r="I42" i="76"/>
  <c r="C3" i="76"/>
  <c r="I110" i="63"/>
  <c r="I198" i="76"/>
  <c r="C743" i="76"/>
  <c r="I95" i="76"/>
  <c r="I103" i="76"/>
  <c r="C185" i="76"/>
  <c r="C126" i="63"/>
  <c r="I587" i="76"/>
  <c r="AM249" i="76"/>
  <c r="AS147" i="63"/>
  <c r="X147" i="63" s="1"/>
  <c r="C54" i="76"/>
  <c r="C579" i="76"/>
  <c r="I59" i="63"/>
  <c r="I85" i="63"/>
  <c r="C538" i="63"/>
  <c r="BA142" i="76"/>
  <c r="AZ91" i="63"/>
  <c r="W16" i="58" s="1"/>
  <c r="AS123" i="63"/>
  <c r="X123" i="63" s="1"/>
  <c r="C190" i="63"/>
  <c r="C209" i="63"/>
  <c r="C187" i="63"/>
  <c r="I139" i="76"/>
  <c r="C220" i="63"/>
  <c r="I116" i="76"/>
  <c r="AS46" i="76"/>
  <c r="X46" i="76" s="1"/>
  <c r="C210" i="76"/>
  <c r="C74" i="76"/>
  <c r="AS202" i="76"/>
  <c r="X202" i="76" s="1"/>
  <c r="I152" i="76"/>
  <c r="I104" i="76"/>
  <c r="I204" i="76"/>
  <c r="C83" i="63"/>
  <c r="C97" i="76"/>
  <c r="I151" i="63"/>
  <c r="C212" i="76"/>
  <c r="C708" i="63"/>
  <c r="BA389" i="76"/>
  <c r="BA223" i="63"/>
  <c r="I750" i="76"/>
  <c r="AS137" i="76"/>
  <c r="X137" i="76" s="1"/>
  <c r="I119" i="76"/>
  <c r="C242" i="76"/>
  <c r="AS578" i="76"/>
  <c r="X578" i="76" s="1"/>
  <c r="C727" i="76"/>
  <c r="I29" i="76"/>
  <c r="C86" i="76"/>
  <c r="I168" i="76"/>
  <c r="C150" i="63"/>
  <c r="I97" i="76"/>
  <c r="AS44" i="76"/>
  <c r="X44" i="76" s="1"/>
  <c r="AS49" i="63"/>
  <c r="X49" i="63" s="1"/>
  <c r="BA697" i="63"/>
  <c r="C144" i="76"/>
  <c r="AS139" i="63"/>
  <c r="X139" i="63" s="1"/>
  <c r="I22" i="76"/>
  <c r="C164" i="76"/>
  <c r="AZ47" i="76"/>
  <c r="BA98" i="63"/>
  <c r="C67" i="76"/>
  <c r="C152" i="63"/>
  <c r="I83" i="63"/>
  <c r="C221" i="76"/>
  <c r="I239" i="76"/>
  <c r="C84" i="63"/>
  <c r="AS129" i="63"/>
  <c r="X129" i="63" s="1"/>
  <c r="C732" i="76"/>
  <c r="I581" i="76"/>
  <c r="C20" i="63"/>
  <c r="C228" i="76"/>
  <c r="I135" i="76"/>
  <c r="AS61" i="76"/>
  <c r="X61" i="76" s="1"/>
  <c r="I113" i="76"/>
  <c r="I163" i="63"/>
  <c r="C722" i="76"/>
  <c r="AS595" i="76"/>
  <c r="X595" i="76" s="1"/>
  <c r="C65" i="76"/>
  <c r="AS129" i="76"/>
  <c r="X129" i="76" s="1"/>
  <c r="I202" i="76"/>
  <c r="C10" i="63"/>
  <c r="I692" i="63"/>
  <c r="I691" i="63"/>
  <c r="I729" i="76"/>
  <c r="I32" i="76"/>
  <c r="C153" i="63"/>
  <c r="I696" i="63"/>
  <c r="I716" i="63"/>
  <c r="I707" i="63"/>
  <c r="I60" i="76"/>
  <c r="I137" i="63"/>
  <c r="I712" i="63"/>
  <c r="C730" i="63"/>
  <c r="I542" i="63"/>
  <c r="C120" i="76"/>
  <c r="I202" i="63"/>
  <c r="AS49" i="76"/>
  <c r="X49" i="76" s="1"/>
  <c r="AS683" i="63"/>
  <c r="X683" i="63" s="1"/>
  <c r="I545" i="63"/>
  <c r="C6" i="63"/>
  <c r="AS143" i="76"/>
  <c r="X143" i="76" s="1"/>
  <c r="AS544" i="63"/>
  <c r="X544" i="63" s="1"/>
  <c r="I688" i="63"/>
  <c r="C79" i="63"/>
  <c r="AS239" i="76"/>
  <c r="X239" i="76" s="1"/>
  <c r="I534" i="63"/>
  <c r="AZ105" i="63"/>
  <c r="I71" i="76"/>
  <c r="I741" i="63"/>
  <c r="AS542" i="63"/>
  <c r="X542" i="63" s="1"/>
  <c r="I721" i="76"/>
  <c r="I733" i="63"/>
  <c r="C533" i="63"/>
  <c r="C214" i="63"/>
  <c r="AS240" i="76"/>
  <c r="X240" i="76" s="1"/>
  <c r="C681" i="63"/>
  <c r="C702" i="63"/>
  <c r="I737" i="63"/>
  <c r="I537" i="63"/>
  <c r="I718" i="63"/>
  <c r="C700" i="63"/>
  <c r="I212" i="63"/>
  <c r="I541" i="63"/>
  <c r="AS69" i="76"/>
  <c r="X69" i="76" s="1"/>
  <c r="C185" i="63"/>
  <c r="C726" i="63"/>
  <c r="I736" i="63"/>
  <c r="AS70" i="63"/>
  <c r="X70" i="63" s="1"/>
  <c r="C27" i="76"/>
  <c r="C710" i="63"/>
  <c r="AS163" i="76"/>
  <c r="X163" i="76" s="1"/>
  <c r="I759" i="76"/>
  <c r="I731" i="63"/>
  <c r="I744" i="63"/>
  <c r="C598" i="76"/>
  <c r="I714" i="63"/>
  <c r="C679" i="63"/>
  <c r="C33" i="63"/>
  <c r="AS220" i="76"/>
  <c r="X220" i="76" s="1"/>
  <c r="I734" i="63"/>
  <c r="C693" i="63"/>
  <c r="I746" i="63"/>
  <c r="I679" i="63"/>
  <c r="I735" i="63"/>
  <c r="AS113" i="76"/>
  <c r="X113" i="76" s="1"/>
  <c r="I240" i="76"/>
  <c r="C713" i="63"/>
  <c r="AS230" i="76"/>
  <c r="X230" i="76" s="1"/>
  <c r="I88" i="63"/>
  <c r="I222" i="63"/>
  <c r="C703" i="63"/>
  <c r="I729" i="63"/>
  <c r="AS135" i="76"/>
  <c r="X135" i="76" s="1"/>
  <c r="I549" i="63"/>
  <c r="I29" i="63"/>
  <c r="AZ539" i="63"/>
  <c r="C727" i="63"/>
  <c r="BA138" i="63"/>
  <c r="C132" i="76"/>
  <c r="I539" i="63"/>
  <c r="AS538" i="63"/>
  <c r="X538" i="63" s="1"/>
  <c r="I67" i="76"/>
  <c r="C244" i="76"/>
  <c r="I680" i="63"/>
  <c r="I713" i="63"/>
  <c r="C692" i="63"/>
  <c r="C696" i="63"/>
  <c r="C234" i="76"/>
  <c r="C144" i="63"/>
  <c r="C78" i="76"/>
  <c r="C722" i="63"/>
  <c r="AS184" i="63"/>
  <c r="X184" i="63" s="1"/>
  <c r="AS84" i="63"/>
  <c r="X84" i="63" s="1"/>
  <c r="AS133" i="76"/>
  <c r="X133" i="76" s="1"/>
  <c r="AS545" i="63"/>
  <c r="X545" i="63" s="1"/>
  <c r="C745" i="63"/>
  <c r="BA692" i="63"/>
  <c r="C733" i="63"/>
  <c r="I764" i="76"/>
  <c r="AZ697" i="63"/>
  <c r="C737" i="63"/>
  <c r="I135" i="63"/>
  <c r="AS149" i="76"/>
  <c r="X149" i="76" s="1"/>
  <c r="I704" i="63"/>
  <c r="C711" i="63"/>
  <c r="AS234" i="76"/>
  <c r="X234" i="76" s="1"/>
  <c r="C51" i="76"/>
  <c r="I544" i="63"/>
  <c r="AS697" i="63"/>
  <c r="X697" i="63" s="1"/>
  <c r="I732" i="63"/>
  <c r="AS721" i="63"/>
  <c r="X721" i="63" s="1"/>
  <c r="I132" i="63"/>
  <c r="I41" i="63"/>
  <c r="I749" i="63"/>
  <c r="AS87" i="76"/>
  <c r="X87" i="76" s="1"/>
  <c r="AS180" i="76"/>
  <c r="X180" i="76" s="1"/>
  <c r="C585" i="76"/>
  <c r="I166" i="76"/>
  <c r="C744" i="63"/>
  <c r="C691" i="63"/>
  <c r="AS160" i="63"/>
  <c r="X160" i="63" s="1"/>
  <c r="I725" i="63"/>
  <c r="I735" i="76"/>
  <c r="I697" i="63"/>
  <c r="C709" i="63"/>
  <c r="I113" i="63"/>
  <c r="I147" i="76"/>
  <c r="C739" i="63"/>
  <c r="I699" i="63"/>
  <c r="C68" i="76"/>
  <c r="C186" i="76"/>
  <c r="I711" i="63"/>
  <c r="I727" i="63"/>
  <c r="C539" i="63"/>
  <c r="BA15" i="63"/>
  <c r="I598" i="76"/>
  <c r="I71" i="63"/>
  <c r="I678" i="63"/>
  <c r="AS90" i="76"/>
  <c r="X90" i="76" s="1"/>
  <c r="C145" i="76"/>
  <c r="C720" i="63"/>
  <c r="AS198" i="63"/>
  <c r="X198" i="63" s="1"/>
  <c r="C58" i="76"/>
  <c r="AS533" i="63"/>
  <c r="X533" i="63" s="1"/>
  <c r="BA537" i="63"/>
  <c r="C741" i="63"/>
  <c r="C16" i="76"/>
  <c r="I682" i="63"/>
  <c r="I543" i="63"/>
  <c r="I129" i="63"/>
  <c r="C763" i="76"/>
  <c r="C704" i="63"/>
  <c r="BA73" i="76"/>
  <c r="I98" i="76"/>
  <c r="AS101" i="63"/>
  <c r="X101" i="63" s="1"/>
  <c r="C548" i="63"/>
  <c r="C743" i="63"/>
  <c r="AZ404" i="76"/>
  <c r="C141" i="76"/>
  <c r="C217" i="76"/>
  <c r="I546" i="63"/>
  <c r="C73" i="76"/>
  <c r="I547" i="63"/>
  <c r="I236" i="76"/>
  <c r="C717" i="63"/>
  <c r="C728" i="63"/>
  <c r="I683" i="63"/>
  <c r="C546" i="63"/>
  <c r="I742" i="63"/>
  <c r="I575" i="76"/>
  <c r="AS217" i="63"/>
  <c r="X217" i="63" s="1"/>
  <c r="AS50" i="63"/>
  <c r="X50" i="63" s="1"/>
  <c r="I690" i="63"/>
  <c r="C729" i="63"/>
  <c r="C535" i="63"/>
  <c r="I684" i="63"/>
  <c r="I728" i="63"/>
  <c r="I45" i="76"/>
  <c r="I20" i="63"/>
  <c r="I705" i="63"/>
  <c r="I722" i="63"/>
  <c r="C534" i="63"/>
  <c r="BA77" i="63"/>
  <c r="I717" i="63"/>
  <c r="I535" i="63"/>
  <c r="I126" i="76"/>
  <c r="C697" i="63"/>
  <c r="AS539" i="63"/>
  <c r="X539" i="63" s="1"/>
  <c r="I724" i="63"/>
  <c r="I730" i="63"/>
  <c r="I749" i="76"/>
  <c r="I708" i="63"/>
  <c r="C734" i="63"/>
  <c r="C170" i="63"/>
  <c r="C22" i="63"/>
  <c r="AS584" i="76"/>
  <c r="C706" i="63"/>
  <c r="I121" i="76"/>
  <c r="AS54" i="76"/>
  <c r="X54" i="76" s="1"/>
  <c r="C65" i="63"/>
  <c r="I751" i="76"/>
  <c r="C82" i="76"/>
  <c r="I219" i="63"/>
  <c r="C742" i="63"/>
  <c r="BA279" i="76"/>
  <c r="AS205" i="76"/>
  <c r="X205" i="76" s="1"/>
  <c r="C23" i="76"/>
  <c r="C146" i="63"/>
  <c r="I30" i="76"/>
  <c r="C690" i="63"/>
  <c r="C678" i="63"/>
  <c r="AS382" i="76"/>
  <c r="X382" i="76" s="1"/>
  <c r="AS384" i="76"/>
  <c r="X384" i="76" s="1"/>
  <c r="AS380" i="76"/>
  <c r="X380" i="76" s="1"/>
  <c r="AS386" i="76"/>
  <c r="X386" i="76" s="1"/>
  <c r="AS385" i="76"/>
  <c r="X385" i="76" s="1"/>
  <c r="AS381" i="76"/>
  <c r="X381" i="76" s="1"/>
  <c r="AS383" i="76"/>
  <c r="X383" i="76" s="1"/>
  <c r="AS629" i="76"/>
  <c r="X629" i="76" s="1"/>
  <c r="AS369" i="76"/>
  <c r="X369" i="76" s="1"/>
  <c r="BA283" i="63"/>
  <c r="I306" i="63"/>
  <c r="C291" i="63"/>
  <c r="C301" i="63"/>
  <c r="C339" i="76"/>
  <c r="AQ358" i="76"/>
  <c r="C402" i="76"/>
  <c r="BA382" i="63"/>
  <c r="BA345" i="63"/>
  <c r="C299" i="63"/>
  <c r="AZ347" i="63"/>
  <c r="C354" i="63"/>
  <c r="C377" i="63"/>
  <c r="C387" i="63"/>
  <c r="BA284" i="63"/>
  <c r="BA294" i="63"/>
  <c r="I282" i="63"/>
  <c r="C300" i="63"/>
  <c r="I406" i="76"/>
  <c r="C426" i="76"/>
  <c r="C373" i="76"/>
  <c r="AS308" i="63"/>
  <c r="X308" i="63" s="1"/>
  <c r="AS436" i="76"/>
  <c r="X436" i="76" s="1"/>
  <c r="BA388" i="63"/>
  <c r="AZ365" i="63"/>
  <c r="AS747" i="63"/>
  <c r="X747" i="63" s="1"/>
  <c r="C340" i="63"/>
  <c r="C334" i="63"/>
  <c r="C360" i="63"/>
  <c r="AZ290" i="63"/>
  <c r="AZ300" i="63"/>
  <c r="I431" i="76"/>
  <c r="C343" i="76"/>
  <c r="I321" i="63"/>
  <c r="AS376" i="76"/>
  <c r="X376" i="76" s="1"/>
  <c r="C403" i="76"/>
  <c r="C313" i="63"/>
  <c r="AS421" i="76"/>
  <c r="X421" i="76" s="1"/>
  <c r="AZ394" i="63"/>
  <c r="BA366" i="63"/>
  <c r="I748" i="63"/>
  <c r="AS339" i="63"/>
  <c r="X339" i="63" s="1"/>
  <c r="AS354" i="63"/>
  <c r="X354" i="63" s="1"/>
  <c r="AN327" i="63"/>
  <c r="AZ291" i="63"/>
  <c r="BA307" i="63"/>
  <c r="C298" i="63"/>
  <c r="C284" i="63"/>
  <c r="AS388" i="76"/>
  <c r="X388" i="76" s="1"/>
  <c r="C360" i="76"/>
  <c r="I377" i="76"/>
  <c r="AS298" i="63"/>
  <c r="X298" i="63" s="1"/>
  <c r="AS426" i="76"/>
  <c r="X426" i="76" s="1"/>
  <c r="BA395" i="63"/>
  <c r="BA377" i="63"/>
  <c r="AS342" i="63"/>
  <c r="X342" i="63" s="1"/>
  <c r="I382" i="63"/>
  <c r="I589" i="63"/>
  <c r="I350" i="63"/>
  <c r="BA298" i="63"/>
  <c r="C288" i="63"/>
  <c r="I314" i="63"/>
  <c r="I430" i="76"/>
  <c r="I437" i="76"/>
  <c r="I369" i="76"/>
  <c r="I425" i="76"/>
  <c r="AS280" i="63"/>
  <c r="X280" i="63" s="1"/>
  <c r="C296" i="63"/>
  <c r="AZ351" i="63"/>
  <c r="AZ384" i="63"/>
  <c r="C347" i="63"/>
  <c r="C388" i="63"/>
  <c r="C588" i="63"/>
  <c r="C344" i="63"/>
  <c r="BA319" i="63"/>
  <c r="X6" i="58" s="1"/>
  <c r="C310" i="63"/>
  <c r="AS425" i="76"/>
  <c r="X425" i="76" s="1"/>
  <c r="I313" i="76"/>
  <c r="C313" i="76"/>
  <c r="C368" i="76"/>
  <c r="C414" i="76"/>
  <c r="I370" i="76"/>
  <c r="BA747" i="63"/>
  <c r="AZ393" i="63"/>
  <c r="AS373" i="76"/>
  <c r="X373" i="76" s="1"/>
  <c r="I345" i="63"/>
  <c r="C345" i="63"/>
  <c r="I374" i="63"/>
  <c r="I373" i="63"/>
  <c r="BA318" i="63"/>
  <c r="AS400" i="76"/>
  <c r="X400" i="76" s="1"/>
  <c r="C430" i="76"/>
  <c r="I316" i="76"/>
  <c r="I324" i="76"/>
  <c r="C344" i="76"/>
  <c r="I393" i="76"/>
  <c r="AS340" i="76"/>
  <c r="X340" i="76" s="1"/>
  <c r="BA346" i="63"/>
  <c r="AS317" i="63"/>
  <c r="X317" i="63" s="1"/>
  <c r="AS321" i="63"/>
  <c r="X321" i="63" s="1"/>
  <c r="AS390" i="63"/>
  <c r="X390" i="63" s="1"/>
  <c r="C355" i="63"/>
  <c r="C748" i="63"/>
  <c r="C371" i="63"/>
  <c r="I412" i="76"/>
  <c r="I324" i="63"/>
  <c r="AS341" i="63"/>
  <c r="X341" i="63" s="1"/>
  <c r="I311" i="63"/>
  <c r="AZ283" i="63"/>
  <c r="I434" i="76"/>
  <c r="BA363" i="63"/>
  <c r="I416" i="76"/>
  <c r="AS330" i="76"/>
  <c r="X330" i="76" s="1"/>
  <c r="I396" i="76"/>
  <c r="I379" i="63"/>
  <c r="C371" i="76"/>
  <c r="AS338" i="63"/>
  <c r="X338" i="63" s="1"/>
  <c r="BA282" i="63"/>
  <c r="BA309" i="63"/>
  <c r="I287" i="63"/>
  <c r="C336" i="76"/>
  <c r="AS309" i="76"/>
  <c r="X309" i="76" s="1"/>
  <c r="C437" i="76"/>
  <c r="AS378" i="76"/>
  <c r="X378" i="76" s="1"/>
  <c r="C314" i="63"/>
  <c r="AS398" i="76"/>
  <c r="X398" i="76" s="1"/>
  <c r="AZ387" i="63"/>
  <c r="BA358" i="63"/>
  <c r="AS337" i="63"/>
  <c r="X337" i="63" s="1"/>
  <c r="I393" i="63"/>
  <c r="I357" i="63"/>
  <c r="C335" i="63"/>
  <c r="AZ316" i="63"/>
  <c r="C277" i="63"/>
  <c r="AS283" i="63"/>
  <c r="X283" i="63" s="1"/>
  <c r="C321" i="63"/>
  <c r="C362" i="76"/>
  <c r="I321" i="76"/>
  <c r="I439" i="76"/>
  <c r="AS397" i="76"/>
  <c r="X397" i="76" s="1"/>
  <c r="BA329" i="63"/>
  <c r="I349" i="76"/>
  <c r="BA331" i="63"/>
  <c r="C323" i="63"/>
  <c r="I348" i="63"/>
  <c r="C325" i="63"/>
  <c r="AQ327" i="63"/>
  <c r="AZ289" i="63"/>
  <c r="I327" i="76"/>
  <c r="AS319" i="63"/>
  <c r="X319" i="63" s="1"/>
  <c r="C319" i="63"/>
  <c r="C423" i="76"/>
  <c r="AS345" i="76"/>
  <c r="X345" i="76" s="1"/>
  <c r="AS438" i="76"/>
  <c r="X438" i="76" s="1"/>
  <c r="C374" i="76"/>
  <c r="AZ336" i="63"/>
  <c r="AS357" i="76"/>
  <c r="X357" i="76" s="1"/>
  <c r="BA357" i="63"/>
  <c r="C585" i="63"/>
  <c r="C365" i="63"/>
  <c r="C329" i="63"/>
  <c r="I391" i="63"/>
  <c r="BA290" i="63"/>
  <c r="AS310" i="76"/>
  <c r="X310" i="76" s="1"/>
  <c r="I289" i="63"/>
  <c r="I312" i="63"/>
  <c r="AS392" i="76"/>
  <c r="X392" i="76" s="1"/>
  <c r="C358" i="76"/>
  <c r="I628" i="76"/>
  <c r="I629" i="76"/>
  <c r="AZ337" i="63"/>
  <c r="AS341" i="76"/>
  <c r="X341" i="76" s="1"/>
  <c r="AZ370" i="63"/>
  <c r="C324" i="63"/>
  <c r="I588" i="63"/>
  <c r="C343" i="63"/>
  <c r="C381" i="63"/>
  <c r="BA291" i="63"/>
  <c r="AS329" i="76"/>
  <c r="X329" i="76" s="1"/>
  <c r="C294" i="63"/>
  <c r="I283" i="63"/>
  <c r="AS314" i="76"/>
  <c r="X314" i="76" s="1"/>
  <c r="I320" i="76"/>
  <c r="C409" i="76"/>
  <c r="C324" i="76"/>
  <c r="AZ338" i="63"/>
  <c r="AS379" i="76"/>
  <c r="X379" i="76" s="1"/>
  <c r="AZ383" i="63"/>
  <c r="AS351" i="63"/>
  <c r="X351" i="63" s="1"/>
  <c r="I341" i="63"/>
  <c r="AS352" i="63"/>
  <c r="X352" i="63" s="1"/>
  <c r="AS398" i="63"/>
  <c r="X398" i="63" s="1"/>
  <c r="AZ317" i="63"/>
  <c r="I376" i="76"/>
  <c r="I314" i="76"/>
  <c r="C322" i="76"/>
  <c r="I374" i="76"/>
  <c r="I356" i="76"/>
  <c r="I392" i="76"/>
  <c r="C353" i="76"/>
  <c r="AZ345" i="63"/>
  <c r="AS295" i="63"/>
  <c r="X295" i="63" s="1"/>
  <c r="AZ397" i="63"/>
  <c r="C336" i="63"/>
  <c r="AS393" i="63"/>
  <c r="X393" i="63" s="1"/>
  <c r="I323" i="63"/>
  <c r="C358" i="63"/>
  <c r="AZ287" i="63"/>
  <c r="C279" i="63"/>
  <c r="AS286" i="63"/>
  <c r="X286" i="63" s="1"/>
  <c r="I342" i="76"/>
  <c r="I361" i="76"/>
  <c r="I418" i="76"/>
  <c r="C333" i="76"/>
  <c r="I290" i="63"/>
  <c r="BA389" i="63"/>
  <c r="I414" i="76"/>
  <c r="AZ364" i="63"/>
  <c r="I376" i="63"/>
  <c r="C370" i="63"/>
  <c r="AS350" i="63"/>
  <c r="X350" i="63" s="1"/>
  <c r="C389" i="63"/>
  <c r="C356" i="76"/>
  <c r="C398" i="63"/>
  <c r="BA295" i="63"/>
  <c r="AS391" i="76"/>
  <c r="X391" i="76" s="1"/>
  <c r="C283" i="63"/>
  <c r="AZ377" i="63"/>
  <c r="BA299" i="63"/>
  <c r="BA337" i="63"/>
  <c r="AZ306" i="63"/>
  <c r="AZ373" i="63"/>
  <c r="I420" i="76"/>
  <c r="I339" i="76"/>
  <c r="AS384" i="63"/>
  <c r="X384" i="63" s="1"/>
  <c r="AS362" i="76"/>
  <c r="X362" i="76" s="1"/>
  <c r="I333" i="63"/>
  <c r="AZ296" i="63"/>
  <c r="AS290" i="63"/>
  <c r="X290" i="63" s="1"/>
  <c r="C320" i="63"/>
  <c r="AS300" i="63"/>
  <c r="X300" i="63" s="1"/>
  <c r="C338" i="76"/>
  <c r="C308" i="76"/>
  <c r="I421" i="76"/>
  <c r="I429" i="76"/>
  <c r="BA327" i="63"/>
  <c r="C421" i="76"/>
  <c r="I335" i="76"/>
  <c r="I370" i="63"/>
  <c r="AS330" i="63"/>
  <c r="X330" i="63" s="1"/>
  <c r="C369" i="63"/>
  <c r="AP327" i="63"/>
  <c r="AZ288" i="63"/>
  <c r="C303" i="63"/>
  <c r="I307" i="63"/>
  <c r="I352" i="76"/>
  <c r="C325" i="76"/>
  <c r="AS351" i="76"/>
  <c r="X351" i="76" s="1"/>
  <c r="C355" i="76"/>
  <c r="AS332" i="76"/>
  <c r="X332" i="76" s="1"/>
  <c r="BA354" i="63"/>
  <c r="AS282" i="63"/>
  <c r="X282" i="63" s="1"/>
  <c r="AZ356" i="63"/>
  <c r="C747" i="63"/>
  <c r="AS385" i="63"/>
  <c r="X385" i="63" s="1"/>
  <c r="C391" i="63"/>
  <c r="C384" i="63"/>
  <c r="AZ303" i="63"/>
  <c r="AS309" i="63"/>
  <c r="X309" i="63" s="1"/>
  <c r="I319" i="63"/>
  <c r="AS360" i="76"/>
  <c r="X360" i="76" s="1"/>
  <c r="C337" i="76"/>
  <c r="I315" i="76"/>
  <c r="C323" i="76"/>
  <c r="AS370" i="76"/>
  <c r="X370" i="76" s="1"/>
  <c r="AZ361" i="63"/>
  <c r="AZ324" i="63"/>
  <c r="BA370" i="63"/>
  <c r="I337" i="63"/>
  <c r="C342" i="63"/>
  <c r="C341" i="63"/>
  <c r="AS353" i="63"/>
  <c r="X353" i="63" s="1"/>
  <c r="BA311" i="63"/>
  <c r="I277" i="63"/>
  <c r="I293" i="63"/>
  <c r="AS363" i="76"/>
  <c r="X363" i="76" s="1"/>
  <c r="AP358" i="76"/>
  <c r="AS390" i="76"/>
  <c r="X390" i="76" s="1"/>
  <c r="I358" i="76"/>
  <c r="C376" i="76"/>
  <c r="BA362" i="63"/>
  <c r="BA325" i="63"/>
  <c r="BA383" i="63"/>
  <c r="AS379" i="63"/>
  <c r="X379" i="63" s="1"/>
  <c r="C587" i="63"/>
  <c r="I346" i="63"/>
  <c r="C348" i="63"/>
  <c r="BA317" i="63"/>
  <c r="AS311" i="63"/>
  <c r="X311" i="63" s="1"/>
  <c r="AS311" i="76"/>
  <c r="X311" i="76" s="1"/>
  <c r="I401" i="76"/>
  <c r="AS353" i="76"/>
  <c r="X353" i="76" s="1"/>
  <c r="AS394" i="76"/>
  <c r="X394" i="76" s="1"/>
  <c r="C347" i="76"/>
  <c r="C410" i="76"/>
  <c r="AZ380" i="63"/>
  <c r="AZ334" i="63"/>
  <c r="BA397" i="63"/>
  <c r="C326" i="63"/>
  <c r="I383" i="63"/>
  <c r="AS355" i="63"/>
  <c r="X355" i="63" s="1"/>
  <c r="AS381" i="63"/>
  <c r="X381" i="63" s="1"/>
  <c r="BA280" i="63"/>
  <c r="C315" i="63"/>
  <c r="AS277" i="63"/>
  <c r="X277" i="63" s="1"/>
  <c r="AS324" i="76"/>
  <c r="X324" i="76" s="1"/>
  <c r="I350" i="76"/>
  <c r="C314" i="76"/>
  <c r="C361" i="76"/>
  <c r="I305" i="63"/>
  <c r="AZ388" i="63"/>
  <c r="AZ398" i="63"/>
  <c r="AZ348" i="63"/>
  <c r="C396" i="63"/>
  <c r="I372" i="63"/>
  <c r="AS378" i="63"/>
  <c r="X378" i="63" s="1"/>
  <c r="AS357" i="63"/>
  <c r="X357" i="63" s="1"/>
  <c r="AZ315" i="63"/>
  <c r="C629" i="76"/>
  <c r="C388" i="76"/>
  <c r="I371" i="76"/>
  <c r="C408" i="76"/>
  <c r="C367" i="76"/>
  <c r="AS407" i="76"/>
  <c r="X407" i="76" s="1"/>
  <c r="I402" i="76"/>
  <c r="AZ378" i="63"/>
  <c r="C435" i="76"/>
  <c r="AZ355" i="63"/>
  <c r="AS375" i="63"/>
  <c r="X375" i="63" s="1"/>
  <c r="C379" i="63"/>
  <c r="C395" i="63"/>
  <c r="AS344" i="63"/>
  <c r="X344" i="63" s="1"/>
  <c r="I394" i="76"/>
  <c r="AS346" i="63"/>
  <c r="X346" i="63" s="1"/>
  <c r="C285" i="63"/>
  <c r="BA334" i="63"/>
  <c r="C320" i="76"/>
  <c r="BA364" i="63"/>
  <c r="C318" i="63"/>
  <c r="AS413" i="76"/>
  <c r="X413" i="76" s="1"/>
  <c r="C406" i="76"/>
  <c r="AZ349" i="63"/>
  <c r="C328" i="76"/>
  <c r="AS423" i="76"/>
  <c r="X423" i="76" s="1"/>
  <c r="AS395" i="63"/>
  <c r="X395" i="63" s="1"/>
  <c r="AS307" i="76"/>
  <c r="X307" i="76" s="1"/>
  <c r="AS328" i="63"/>
  <c r="X328" i="63" s="1"/>
  <c r="C282" i="63"/>
  <c r="C307" i="63"/>
  <c r="I301" i="63"/>
  <c r="AS331" i="76"/>
  <c r="X331" i="76" s="1"/>
  <c r="C342" i="76"/>
  <c r="C354" i="76"/>
  <c r="AS420" i="76"/>
  <c r="X420" i="76" s="1"/>
  <c r="C359" i="76"/>
  <c r="AZ353" i="63"/>
  <c r="C290" i="63"/>
  <c r="AZ330" i="63"/>
  <c r="AS332" i="63"/>
  <c r="X332" i="63" s="1"/>
  <c r="I351" i="63"/>
  <c r="I363" i="63"/>
  <c r="AS325" i="63"/>
  <c r="X325" i="63" s="1"/>
  <c r="I291" i="63"/>
  <c r="I303" i="63"/>
  <c r="C312" i="63"/>
  <c r="AO358" i="76"/>
  <c r="I348" i="76"/>
  <c r="I345" i="76"/>
  <c r="I359" i="76"/>
  <c r="I373" i="76"/>
  <c r="BA344" i="63"/>
  <c r="C340" i="76"/>
  <c r="C331" i="76"/>
  <c r="C359" i="63"/>
  <c r="I349" i="63"/>
  <c r="AS331" i="63"/>
  <c r="X331" i="63" s="1"/>
  <c r="C375" i="63"/>
  <c r="AZ295" i="63"/>
  <c r="C278" i="63"/>
  <c r="I302" i="63"/>
  <c r="AM358" i="76"/>
  <c r="I395" i="76"/>
  <c r="I326" i="76"/>
  <c r="I309" i="76"/>
  <c r="C393" i="76"/>
  <c r="AZ359" i="63"/>
  <c r="AS367" i="76"/>
  <c r="X367" i="76" s="1"/>
  <c r="I433" i="76"/>
  <c r="C332" i="63"/>
  <c r="C392" i="63"/>
  <c r="AS340" i="63"/>
  <c r="X340" i="63" s="1"/>
  <c r="I327" i="63"/>
  <c r="BA296" i="63"/>
  <c r="C308" i="63"/>
  <c r="I284" i="63"/>
  <c r="AS347" i="76"/>
  <c r="X347" i="76" s="1"/>
  <c r="I317" i="76"/>
  <c r="I344" i="76"/>
  <c r="C341" i="76"/>
  <c r="C397" i="76"/>
  <c r="BA360" i="63"/>
  <c r="BA356" i="63"/>
  <c r="I747" i="63"/>
  <c r="I365" i="63"/>
  <c r="AS748" i="63"/>
  <c r="X748" i="63" s="1"/>
  <c r="AS356" i="63"/>
  <c r="X356" i="63" s="1"/>
  <c r="AZ302" i="63"/>
  <c r="C297" i="63"/>
  <c r="I280" i="63"/>
  <c r="C329" i="76"/>
  <c r="C335" i="76"/>
  <c r="AS371" i="76"/>
  <c r="X371" i="76" s="1"/>
  <c r="I389" i="76"/>
  <c r="C345" i="76"/>
  <c r="AZ367" i="63"/>
  <c r="I408" i="76"/>
  <c r="AZ382" i="63"/>
  <c r="C386" i="63"/>
  <c r="AS360" i="63"/>
  <c r="X360" i="63" s="1"/>
  <c r="I369" i="63"/>
  <c r="I364" i="63"/>
  <c r="AZ308" i="63"/>
  <c r="C305" i="63"/>
  <c r="C366" i="76"/>
  <c r="I353" i="76"/>
  <c r="C375" i="76"/>
  <c r="C395" i="76"/>
  <c r="I375" i="76"/>
  <c r="I332" i="76"/>
  <c r="BA373" i="63"/>
  <c r="C413" i="76"/>
  <c r="I399" i="76"/>
  <c r="AS388" i="63"/>
  <c r="X388" i="63" s="1"/>
  <c r="I586" i="63"/>
  <c r="I325" i="63"/>
  <c r="C393" i="63"/>
  <c r="AZ307" i="63"/>
  <c r="AS279" i="63"/>
  <c r="X279" i="63" s="1"/>
  <c r="AS284" i="63"/>
  <c r="X284" i="63" s="1"/>
  <c r="C352" i="76"/>
  <c r="I362" i="76"/>
  <c r="I432" i="76"/>
  <c r="C310" i="76"/>
  <c r="AS307" i="63"/>
  <c r="X307" i="63" s="1"/>
  <c r="I354" i="76"/>
  <c r="BA351" i="63"/>
  <c r="BA365" i="63"/>
  <c r="C368" i="63"/>
  <c r="I338" i="63"/>
  <c r="I385" i="63"/>
  <c r="AS349" i="63"/>
  <c r="X349" i="63" s="1"/>
  <c r="AS315" i="76"/>
  <c r="X315" i="76" s="1"/>
  <c r="AZ318" i="63"/>
  <c r="I318" i="63"/>
  <c r="BA342" i="63"/>
  <c r="AS417" i="76"/>
  <c r="X417" i="76" s="1"/>
  <c r="I367" i="63"/>
  <c r="AS422" i="76"/>
  <c r="X422" i="76" s="1"/>
  <c r="AZ748" i="63"/>
  <c r="AS317" i="76"/>
  <c r="X317" i="76" s="1"/>
  <c r="I359" i="63"/>
  <c r="BA385" i="63"/>
  <c r="I325" i="76"/>
  <c r="AS301" i="63"/>
  <c r="X301" i="63" s="1"/>
  <c r="AS299" i="63"/>
  <c r="X299" i="63" s="1"/>
  <c r="I389" i="63"/>
  <c r="BA288" i="63"/>
  <c r="I286" i="63"/>
  <c r="I304" i="63"/>
  <c r="I323" i="76"/>
  <c r="AS333" i="76"/>
  <c r="X333" i="76" s="1"/>
  <c r="I360" i="76"/>
  <c r="C351" i="76"/>
  <c r="C293" i="63"/>
  <c r="AZ395" i="63"/>
  <c r="C357" i="76"/>
  <c r="AZ375" i="63"/>
  <c r="AS377" i="63"/>
  <c r="X377" i="63" s="1"/>
  <c r="C366" i="63"/>
  <c r="I362" i="63"/>
  <c r="C385" i="63"/>
  <c r="AZ278" i="63"/>
  <c r="C306" i="76"/>
  <c r="C401" i="76"/>
  <c r="I357" i="76"/>
  <c r="AS410" i="76"/>
  <c r="X410" i="76" s="1"/>
  <c r="C365" i="76"/>
  <c r="C387" i="76"/>
  <c r="I411" i="76"/>
  <c r="BA387" i="63"/>
  <c r="I313" i="63"/>
  <c r="C346" i="76"/>
  <c r="AS370" i="63"/>
  <c r="X370" i="63" s="1"/>
  <c r="C372" i="63"/>
  <c r="C353" i="63"/>
  <c r="AS333" i="63"/>
  <c r="X333" i="63" s="1"/>
  <c r="AZ286" i="63"/>
  <c r="C309" i="63"/>
  <c r="I294" i="63"/>
  <c r="I340" i="76"/>
  <c r="C391" i="76"/>
  <c r="I417" i="76"/>
  <c r="C439" i="76"/>
  <c r="AS439" i="76"/>
  <c r="X439" i="76" s="1"/>
  <c r="C318" i="76"/>
  <c r="AZ323" i="63"/>
  <c r="C309" i="76"/>
  <c r="I375" i="63"/>
  <c r="AS334" i="63"/>
  <c r="X334" i="63" s="1"/>
  <c r="I343" i="63"/>
  <c r="AS391" i="63"/>
  <c r="X391" i="63" s="1"/>
  <c r="BA287" i="63"/>
  <c r="I288" i="63"/>
  <c r="C322" i="63"/>
  <c r="I351" i="76"/>
  <c r="C438" i="76"/>
  <c r="C394" i="76"/>
  <c r="I438" i="76"/>
  <c r="C419" i="76"/>
  <c r="AS349" i="76"/>
  <c r="X349" i="76" s="1"/>
  <c r="BA324" i="63"/>
  <c r="I316" i="63"/>
  <c r="C390" i="63"/>
  <c r="I354" i="63"/>
  <c r="AS361" i="63"/>
  <c r="X361" i="63" s="1"/>
  <c r="I381" i="63"/>
  <c r="AZ294" i="63"/>
  <c r="C306" i="63"/>
  <c r="C317" i="63"/>
  <c r="C311" i="76"/>
  <c r="I334" i="76"/>
  <c r="C411" i="76"/>
  <c r="I405" i="76"/>
  <c r="I317" i="63"/>
  <c r="C327" i="76"/>
  <c r="AZ333" i="63"/>
  <c r="AZ328" i="63"/>
  <c r="I386" i="63"/>
  <c r="AM327" i="63"/>
  <c r="AS335" i="63"/>
  <c r="X335" i="63" s="1"/>
  <c r="I394" i="63"/>
  <c r="BA302" i="63"/>
  <c r="AS315" i="63"/>
  <c r="X315" i="63" s="1"/>
  <c r="C292" i="63"/>
  <c r="C330" i="76"/>
  <c r="AS306" i="76"/>
  <c r="X306" i="76" s="1"/>
  <c r="I424" i="76"/>
  <c r="I423" i="76"/>
  <c r="AS302" i="63"/>
  <c r="X302" i="63" s="1"/>
  <c r="C404" i="76"/>
  <c r="AZ350" i="63"/>
  <c r="BA349" i="63"/>
  <c r="I587" i="63"/>
  <c r="AS383" i="63"/>
  <c r="X383" i="63" s="1"/>
  <c r="I344" i="63"/>
  <c r="I380" i="63"/>
  <c r="AZ299" i="63"/>
  <c r="AS325" i="76"/>
  <c r="X325" i="76" s="1"/>
  <c r="C280" i="63"/>
  <c r="I410" i="76"/>
  <c r="I391" i="76"/>
  <c r="AS306" i="63"/>
  <c r="X306" i="63" s="1"/>
  <c r="I337" i="76"/>
  <c r="BA340" i="63"/>
  <c r="I298" i="63"/>
  <c r="AZ385" i="63"/>
  <c r="C628" i="76"/>
  <c r="I340" i="63"/>
  <c r="C374" i="63"/>
  <c r="C330" i="63"/>
  <c r="BA303" i="63"/>
  <c r="AZ372" i="63"/>
  <c r="AS412" i="76"/>
  <c r="X412" i="76" s="1"/>
  <c r="I367" i="76"/>
  <c r="AS359" i="63"/>
  <c r="X359" i="63" s="1"/>
  <c r="I343" i="76"/>
  <c r="I392" i="63"/>
  <c r="C396" i="76"/>
  <c r="C378" i="63"/>
  <c r="AS406" i="76"/>
  <c r="X406" i="76" s="1"/>
  <c r="AS348" i="63"/>
  <c r="X348" i="63" s="1"/>
  <c r="AZ311" i="63"/>
  <c r="BA339" i="63"/>
  <c r="BA289" i="63"/>
  <c r="BA381" i="63"/>
  <c r="BA316" i="63"/>
  <c r="I428" i="76"/>
  <c r="C315" i="76"/>
  <c r="C348" i="76"/>
  <c r="AS377" i="76"/>
  <c r="X377" i="76" s="1"/>
  <c r="AS372" i="76"/>
  <c r="X372" i="76" s="1"/>
  <c r="AS389" i="76"/>
  <c r="X389" i="76" s="1"/>
  <c r="AS403" i="76"/>
  <c r="X403" i="76" s="1"/>
  <c r="BA379" i="63"/>
  <c r="AS293" i="63"/>
  <c r="X293" i="63" s="1"/>
  <c r="AS316" i="63"/>
  <c r="X316" i="63" s="1"/>
  <c r="I339" i="63"/>
  <c r="C383" i="63"/>
  <c r="I329" i="63"/>
  <c r="C328" i="63"/>
  <c r="AZ309" i="63"/>
  <c r="I400" i="76"/>
  <c r="AS434" i="76"/>
  <c r="X434" i="76" s="1"/>
  <c r="I331" i="76"/>
  <c r="I427" i="76"/>
  <c r="AS343" i="76"/>
  <c r="X343" i="76" s="1"/>
  <c r="BA748" i="63"/>
  <c r="I390" i="76"/>
  <c r="BA359" i="63"/>
  <c r="I278" i="63"/>
  <c r="C363" i="63"/>
  <c r="C357" i="63"/>
  <c r="AR327" i="63"/>
  <c r="I336" i="63"/>
  <c r="BA315" i="63"/>
  <c r="I336" i="76"/>
  <c r="C432" i="76"/>
  <c r="C390" i="76"/>
  <c r="AS387" i="76"/>
  <c r="X387" i="76" s="1"/>
  <c r="AS419" i="76"/>
  <c r="X419" i="76" s="1"/>
  <c r="AS428" i="76"/>
  <c r="X428" i="76" s="1"/>
  <c r="AZ327" i="63"/>
  <c r="C378" i="76"/>
  <c r="AZ366" i="63"/>
  <c r="BA332" i="63"/>
  <c r="AS364" i="63"/>
  <c r="X364" i="63" s="1"/>
  <c r="C589" i="63"/>
  <c r="C331" i="63"/>
  <c r="I585" i="63"/>
  <c r="AZ321" i="63"/>
  <c r="C295" i="63"/>
  <c r="C422" i="76"/>
  <c r="AS402" i="76"/>
  <c r="X402" i="76" s="1"/>
  <c r="C418" i="76"/>
  <c r="I295" i="63"/>
  <c r="AS355" i="76"/>
  <c r="X355" i="76" s="1"/>
  <c r="BA328" i="63"/>
  <c r="I398" i="76"/>
  <c r="BA367" i="63"/>
  <c r="BA341" i="63"/>
  <c r="I332" i="63"/>
  <c r="I397" i="63"/>
  <c r="I377" i="63"/>
  <c r="C338" i="63"/>
  <c r="BA277" i="63"/>
  <c r="C281" i="63"/>
  <c r="AS313" i="76"/>
  <c r="X313" i="76" s="1"/>
  <c r="C379" i="76"/>
  <c r="C319" i="76"/>
  <c r="I281" i="63"/>
  <c r="C428" i="76"/>
  <c r="AZ329" i="63"/>
  <c r="I436" i="76"/>
  <c r="BA372" i="63"/>
  <c r="BA348" i="63"/>
  <c r="AS367" i="63"/>
  <c r="X367" i="63" s="1"/>
  <c r="I366" i="63"/>
  <c r="C350" i="63"/>
  <c r="C351" i="63"/>
  <c r="BA293" i="63"/>
  <c r="AS319" i="76"/>
  <c r="X319" i="76" s="1"/>
  <c r="I300" i="63"/>
  <c r="I378" i="76"/>
  <c r="I365" i="76"/>
  <c r="I296" i="63"/>
  <c r="AS323" i="76"/>
  <c r="X323" i="76" s="1"/>
  <c r="AZ339" i="63"/>
  <c r="AS296" i="63"/>
  <c r="X296" i="63" s="1"/>
  <c r="BA378" i="63"/>
  <c r="AZ391" i="63"/>
  <c r="I390" i="63"/>
  <c r="AS365" i="63"/>
  <c r="X365" i="63" s="1"/>
  <c r="AS373" i="63"/>
  <c r="X373" i="63" s="1"/>
  <c r="AZ319" i="63"/>
  <c r="W6" i="58" s="1"/>
  <c r="I322" i="63"/>
  <c r="AS326" i="76"/>
  <c r="X326" i="76" s="1"/>
  <c r="C431" i="76"/>
  <c r="AS356" i="76"/>
  <c r="X356" i="76" s="1"/>
  <c r="C321" i="76"/>
  <c r="AS335" i="76"/>
  <c r="X335" i="76" s="1"/>
  <c r="AZ381" i="63"/>
  <c r="AZ344" i="63"/>
  <c r="I292" i="63"/>
  <c r="AZ340" i="63"/>
  <c r="I361" i="63"/>
  <c r="AS336" i="63"/>
  <c r="X336" i="63" s="1"/>
  <c r="AS329" i="63"/>
  <c r="X329" i="63" s="1"/>
  <c r="I320" i="63"/>
  <c r="C400" i="76"/>
  <c r="C377" i="76"/>
  <c r="C316" i="76"/>
  <c r="I342" i="63"/>
  <c r="AS313" i="63"/>
  <c r="X313" i="63" s="1"/>
  <c r="AS347" i="63"/>
  <c r="X347" i="63" s="1"/>
  <c r="I329" i="76"/>
  <c r="C349" i="63"/>
  <c r="I310" i="76"/>
  <c r="AS326" i="63"/>
  <c r="X326" i="63" s="1"/>
  <c r="I297" i="63"/>
  <c r="AS415" i="76"/>
  <c r="X415" i="76" s="1"/>
  <c r="AS289" i="63"/>
  <c r="X289" i="63" s="1"/>
  <c r="BA335" i="63"/>
  <c r="BA308" i="63"/>
  <c r="C392" i="76"/>
  <c r="C416" i="76"/>
  <c r="C362" i="63"/>
  <c r="AS429" i="76"/>
  <c r="X429" i="76" s="1"/>
  <c r="C398" i="76"/>
  <c r="AZ352" i="63"/>
  <c r="C327" i="63"/>
  <c r="I310" i="63"/>
  <c r="I333" i="76"/>
  <c r="AZ332" i="63"/>
  <c r="AS327" i="63"/>
  <c r="X327" i="63" s="1"/>
  <c r="I415" i="76"/>
  <c r="C429" i="76"/>
  <c r="BA391" i="63"/>
  <c r="AS366" i="76"/>
  <c r="X366" i="76" s="1"/>
  <c r="AS358" i="76"/>
  <c r="X358" i="76" s="1"/>
  <c r="AS382" i="63"/>
  <c r="X382" i="63" s="1"/>
  <c r="AZ277" i="63"/>
  <c r="C349" i="76"/>
  <c r="AZ379" i="63"/>
  <c r="I378" i="63"/>
  <c r="C436" i="76"/>
  <c r="C372" i="76"/>
  <c r="I330" i="63"/>
  <c r="I409" i="76"/>
  <c r="AS359" i="76"/>
  <c r="X359" i="76" s="1"/>
  <c r="AS401" i="76"/>
  <c r="X401" i="76" s="1"/>
  <c r="C363" i="76"/>
  <c r="C380" i="63"/>
  <c r="BA278" i="63"/>
  <c r="AS291" i="63"/>
  <c r="X291" i="63" s="1"/>
  <c r="AS418" i="76"/>
  <c r="X418" i="76" s="1"/>
  <c r="C420" i="76"/>
  <c r="C286" i="63"/>
  <c r="AZ346" i="63"/>
  <c r="I355" i="76"/>
  <c r="AS435" i="76"/>
  <c r="X435" i="76" s="1"/>
  <c r="C361" i="63"/>
  <c r="AS338" i="76"/>
  <c r="X338" i="76" s="1"/>
  <c r="BA300" i="63"/>
  <c r="C326" i="76"/>
  <c r="AS287" i="63"/>
  <c r="X287" i="63" s="1"/>
  <c r="I352" i="63"/>
  <c r="I285" i="63"/>
  <c r="AS318" i="63"/>
  <c r="X318" i="63" s="1"/>
  <c r="I328" i="76"/>
  <c r="AO327" i="63"/>
  <c r="I368" i="76"/>
  <c r="AS350" i="76"/>
  <c r="X350" i="76" s="1"/>
  <c r="I341" i="76"/>
  <c r="AS432" i="76"/>
  <c r="X432" i="76" s="1"/>
  <c r="BA355" i="63"/>
  <c r="C376" i="63"/>
  <c r="AZ284" i="63"/>
  <c r="AS320" i="76"/>
  <c r="X320" i="76" s="1"/>
  <c r="BA336" i="63"/>
  <c r="AS324" i="63"/>
  <c r="X324" i="63" s="1"/>
  <c r="C287" i="63"/>
  <c r="C369" i="76"/>
  <c r="I435" i="76"/>
  <c r="C397" i="63"/>
  <c r="I330" i="76"/>
  <c r="I299" i="63"/>
  <c r="AS372" i="63"/>
  <c r="X372" i="63" s="1"/>
  <c r="I308" i="63"/>
  <c r="I355" i="63"/>
  <c r="I395" i="63"/>
  <c r="AZ390" i="63"/>
  <c r="I347" i="63"/>
  <c r="BA333" i="63"/>
  <c r="BA394" i="63"/>
  <c r="C339" i="63"/>
  <c r="AS294" i="63"/>
  <c r="X294" i="63" s="1"/>
  <c r="AS361" i="76"/>
  <c r="X361" i="76" s="1"/>
  <c r="BA313" i="63"/>
  <c r="C389" i="76"/>
  <c r="I404" i="76"/>
  <c r="C434" i="76"/>
  <c r="AZ358" i="63"/>
  <c r="C394" i="63"/>
  <c r="I388" i="76"/>
  <c r="I347" i="76"/>
  <c r="BA323" i="63"/>
  <c r="I353" i="63"/>
  <c r="C405" i="76"/>
  <c r="I407" i="76"/>
  <c r="BA384" i="63"/>
  <c r="C289" i="63"/>
  <c r="AS404" i="76"/>
  <c r="X404" i="76" s="1"/>
  <c r="I384" i="63"/>
  <c r="AZ293" i="63"/>
  <c r="C407" i="76"/>
  <c r="BA361" i="63"/>
  <c r="C364" i="63"/>
  <c r="C316" i="63"/>
  <c r="C370" i="76"/>
  <c r="BA350" i="63"/>
  <c r="AS394" i="63"/>
  <c r="X394" i="63" s="1"/>
  <c r="C307" i="76"/>
  <c r="I319" i="76"/>
  <c r="AS345" i="63"/>
  <c r="X345" i="63" s="1"/>
  <c r="AS328" i="76"/>
  <c r="X328" i="76" s="1"/>
  <c r="I358" i="63"/>
  <c r="C352" i="63"/>
  <c r="I387" i="63"/>
  <c r="AZ747" i="63"/>
  <c r="BA306" i="63"/>
  <c r="I322" i="76"/>
  <c r="AS323" i="63"/>
  <c r="X323" i="63" s="1"/>
  <c r="AS348" i="76"/>
  <c r="X348" i="76" s="1"/>
  <c r="BA352" i="63"/>
  <c r="C425" i="76"/>
  <c r="AS387" i="63"/>
  <c r="X387" i="63" s="1"/>
  <c r="I364" i="76"/>
  <c r="BA338" i="63"/>
  <c r="AS399" i="76"/>
  <c r="X399" i="76" s="1"/>
  <c r="C364" i="76"/>
  <c r="AS281" i="63"/>
  <c r="X281" i="63" s="1"/>
  <c r="BA393" i="63"/>
  <c r="AS363" i="63"/>
  <c r="X363" i="63" s="1"/>
  <c r="I306" i="76"/>
  <c r="I307" i="76"/>
  <c r="I372" i="76"/>
  <c r="AS424" i="76"/>
  <c r="X424" i="76" s="1"/>
  <c r="AZ354" i="63"/>
  <c r="I388" i="63"/>
  <c r="AZ282" i="63"/>
  <c r="AN358" i="76"/>
  <c r="AZ335" i="63"/>
  <c r="I335" i="63"/>
  <c r="AS278" i="63"/>
  <c r="X278" i="63" s="1"/>
  <c r="AS318" i="76"/>
  <c r="X318" i="76" s="1"/>
  <c r="C424" i="76"/>
  <c r="I398" i="63"/>
  <c r="I422" i="76"/>
  <c r="I311" i="76"/>
  <c r="AZ331" i="63"/>
  <c r="I338" i="76"/>
  <c r="I403" i="76"/>
  <c r="I356" i="63"/>
  <c r="AS395" i="76"/>
  <c r="X395" i="76" s="1"/>
  <c r="AS308" i="76"/>
  <c r="X308" i="76" s="1"/>
  <c r="AS365" i="76"/>
  <c r="X365" i="76" s="1"/>
  <c r="I426" i="76"/>
  <c r="AZ389" i="63"/>
  <c r="C350" i="76"/>
  <c r="C302" i="63"/>
  <c r="AS366" i="63"/>
  <c r="X366" i="63" s="1"/>
  <c r="AZ298" i="63"/>
  <c r="C415" i="76"/>
  <c r="AS339" i="76"/>
  <c r="X339" i="76" s="1"/>
  <c r="AZ357" i="63"/>
  <c r="I397" i="76"/>
  <c r="AS396" i="76"/>
  <c r="X396" i="76" s="1"/>
  <c r="I366" i="76"/>
  <c r="I368" i="63"/>
  <c r="AS375" i="76"/>
  <c r="X375" i="76" s="1"/>
  <c r="AZ363" i="63"/>
  <c r="C311" i="63"/>
  <c r="BA390" i="63"/>
  <c r="C356" i="63"/>
  <c r="BA321" i="63"/>
  <c r="I318" i="76"/>
  <c r="AZ360" i="63"/>
  <c r="C346" i="63"/>
  <c r="I279" i="63"/>
  <c r="C317" i="76"/>
  <c r="AZ342" i="63"/>
  <c r="AS389" i="63"/>
  <c r="X389" i="63" s="1"/>
  <c r="C427" i="76"/>
  <c r="I315" i="63"/>
  <c r="C367" i="63"/>
  <c r="AZ280" i="63"/>
  <c r="AS368" i="76"/>
  <c r="X368" i="76" s="1"/>
  <c r="AZ326" i="63"/>
  <c r="C586" i="63"/>
  <c r="C373" i="63"/>
  <c r="BA330" i="63"/>
  <c r="AS405" i="76"/>
  <c r="X405" i="76" s="1"/>
  <c r="C312" i="76"/>
  <c r="BA353" i="63"/>
  <c r="BA398" i="63"/>
  <c r="C304" i="63"/>
  <c r="AS397" i="63"/>
  <c r="X397" i="63" s="1"/>
  <c r="AZ325" i="63"/>
  <c r="I363" i="76"/>
  <c r="C333" i="63"/>
  <c r="C412" i="76"/>
  <c r="I413" i="76"/>
  <c r="AR358" i="76"/>
  <c r="AS431" i="76"/>
  <c r="X431" i="76" s="1"/>
  <c r="C399" i="76"/>
  <c r="BA347" i="63"/>
  <c r="I331" i="63"/>
  <c r="AZ313" i="63"/>
  <c r="AS321" i="76"/>
  <c r="X321" i="76" s="1"/>
  <c r="BA326" i="63"/>
  <c r="C337" i="63"/>
  <c r="C334" i="76"/>
  <c r="C332" i="76"/>
  <c r="C417" i="76"/>
  <c r="I371" i="63"/>
  <c r="I312" i="76"/>
  <c r="I346" i="76"/>
  <c r="I419" i="76"/>
  <c r="AS288" i="63"/>
  <c r="X288" i="63" s="1"/>
  <c r="BA375" i="63"/>
  <c r="I360" i="63"/>
  <c r="BA286" i="63"/>
  <c r="I387" i="76"/>
  <c r="BA380" i="63"/>
  <c r="AS362" i="63"/>
  <c r="X362" i="63" s="1"/>
  <c r="C433" i="76"/>
  <c r="AS380" i="63"/>
  <c r="X380" i="63" s="1"/>
  <c r="I328" i="63"/>
  <c r="AZ341" i="63"/>
  <c r="AS303" i="63"/>
  <c r="X303" i="63" s="1"/>
  <c r="I334" i="63"/>
  <c r="AS430" i="76"/>
  <c r="X430" i="76" s="1"/>
  <c r="I396" i="63"/>
  <c r="C382" i="63"/>
  <c r="I308" i="76"/>
  <c r="I326" i="63"/>
  <c r="AZ362" i="63"/>
  <c r="I309" i="63"/>
  <c r="AS358" i="63"/>
  <c r="X358" i="63" s="1"/>
  <c r="AZ233" i="63"/>
  <c r="I501" i="76"/>
  <c r="AS530" i="63"/>
  <c r="X530" i="63" s="1"/>
  <c r="I463" i="63"/>
  <c r="AS499" i="76"/>
  <c r="X499" i="76" s="1"/>
  <c r="I622" i="63"/>
  <c r="AS453" i="63"/>
  <c r="X453" i="63" s="1"/>
  <c r="C574" i="76"/>
  <c r="I506" i="76"/>
  <c r="C450" i="63"/>
  <c r="AS574" i="76"/>
  <c r="X574" i="76" s="1"/>
  <c r="AZ531" i="63"/>
  <c r="C459" i="63"/>
  <c r="AS509" i="76"/>
  <c r="X509" i="76" s="1"/>
  <c r="C506" i="76"/>
  <c r="BA465" i="63"/>
  <c r="I713" i="76"/>
  <c r="C502" i="76"/>
  <c r="BA456" i="63"/>
  <c r="AZ62" i="63"/>
  <c r="C660" i="76"/>
  <c r="AZ456" i="63"/>
  <c r="I462" i="63"/>
  <c r="C497" i="76"/>
  <c r="I450" i="63"/>
  <c r="C528" i="63"/>
  <c r="BA250" i="63"/>
  <c r="C504" i="76"/>
  <c r="AZ465" i="63"/>
  <c r="C466" i="63"/>
  <c r="I498" i="76"/>
  <c r="C531" i="63"/>
  <c r="C461" i="63"/>
  <c r="I714" i="76"/>
  <c r="I530" i="63"/>
  <c r="I456" i="63"/>
  <c r="I503" i="76"/>
  <c r="I623" i="63"/>
  <c r="AS454" i="63"/>
  <c r="X454" i="63" s="1"/>
  <c r="I508" i="76"/>
  <c r="AZ530" i="63"/>
  <c r="C455" i="63"/>
  <c r="I497" i="76"/>
  <c r="AS491" i="76"/>
  <c r="X491" i="76" s="1"/>
  <c r="AZ453" i="63"/>
  <c r="AS506" i="76"/>
  <c r="X506" i="76" s="1"/>
  <c r="I662" i="76"/>
  <c r="AZ454" i="63"/>
  <c r="AZ250" i="63"/>
  <c r="C662" i="76"/>
  <c r="C492" i="76"/>
  <c r="I460" i="63"/>
  <c r="I711" i="76"/>
  <c r="C572" i="76"/>
  <c r="BA455" i="63"/>
  <c r="BA233" i="63"/>
  <c r="I660" i="76"/>
  <c r="AS531" i="63"/>
  <c r="X531" i="63" s="1"/>
  <c r="C467" i="63"/>
  <c r="I574" i="76"/>
  <c r="I677" i="63"/>
  <c r="I454" i="63"/>
  <c r="C499" i="76"/>
  <c r="I529" i="63"/>
  <c r="C452" i="63"/>
  <c r="C664" i="76"/>
  <c r="C675" i="63"/>
  <c r="AS459" i="63"/>
  <c r="X459" i="63" s="1"/>
  <c r="C661" i="76"/>
  <c r="I507" i="76"/>
  <c r="C451" i="63"/>
  <c r="C500" i="76"/>
  <c r="I504" i="76"/>
  <c r="BA459" i="63"/>
  <c r="C495" i="76"/>
  <c r="BA458" i="63"/>
  <c r="C623" i="63"/>
  <c r="AS497" i="76"/>
  <c r="X497" i="76" s="1"/>
  <c r="C509" i="76"/>
  <c r="I452" i="63"/>
  <c r="BA249" i="63"/>
  <c r="I572" i="76"/>
  <c r="BA453" i="63"/>
  <c r="C465" i="63"/>
  <c r="C491" i="76"/>
  <c r="I624" i="63"/>
  <c r="AS467" i="63"/>
  <c r="X467" i="63" s="1"/>
  <c r="C573" i="76"/>
  <c r="I620" i="63"/>
  <c r="I457" i="63"/>
  <c r="I712" i="76"/>
  <c r="I672" i="63"/>
  <c r="C457" i="63"/>
  <c r="C711" i="76"/>
  <c r="C673" i="63"/>
  <c r="C456" i="63"/>
  <c r="C505" i="76"/>
  <c r="BA530" i="63"/>
  <c r="AS456" i="63"/>
  <c r="X456" i="63" s="1"/>
  <c r="BA460" i="63"/>
  <c r="C503" i="76"/>
  <c r="AS458" i="63"/>
  <c r="X458" i="63" s="1"/>
  <c r="C663" i="76"/>
  <c r="I573" i="76"/>
  <c r="I459" i="63"/>
  <c r="C493" i="76"/>
  <c r="C716" i="76"/>
  <c r="BA454" i="63"/>
  <c r="AZ227" i="63"/>
  <c r="AS494" i="76"/>
  <c r="X494" i="76" s="1"/>
  <c r="I621" i="63"/>
  <c r="AS468" i="63"/>
  <c r="X468" i="63" s="1"/>
  <c r="I494" i="76"/>
  <c r="I674" i="63"/>
  <c r="I461" i="63"/>
  <c r="I571" i="76"/>
  <c r="I675" i="63"/>
  <c r="C460" i="63"/>
  <c r="AS500" i="76"/>
  <c r="X500" i="76" s="1"/>
  <c r="I673" i="63"/>
  <c r="C453" i="63"/>
  <c r="I499" i="76"/>
  <c r="C672" i="63"/>
  <c r="AS450" i="63"/>
  <c r="X450" i="63" s="1"/>
  <c r="I465" i="63"/>
  <c r="BA531" i="63"/>
  <c r="I502" i="76"/>
  <c r="C714" i="76"/>
  <c r="C530" i="63"/>
  <c r="AS455" i="63"/>
  <c r="X455" i="63" s="1"/>
  <c r="AS508" i="76"/>
  <c r="X508" i="76" s="1"/>
  <c r="BA528" i="63"/>
  <c r="I455" i="63"/>
  <c r="C571" i="76"/>
  <c r="I716" i="76"/>
  <c r="AZ459" i="63"/>
  <c r="BA227" i="63"/>
  <c r="AS495" i="76"/>
  <c r="X495" i="76" s="1"/>
  <c r="I531" i="63"/>
  <c r="I466" i="63"/>
  <c r="I495" i="76"/>
  <c r="AS528" i="63"/>
  <c r="X528" i="63" s="1"/>
  <c r="C463" i="63"/>
  <c r="I492" i="76"/>
  <c r="C677" i="63"/>
  <c r="C454" i="63"/>
  <c r="C713" i="76"/>
  <c r="I676" i="63"/>
  <c r="C458" i="63"/>
  <c r="AS496" i="76"/>
  <c r="X496" i="76" s="1"/>
  <c r="AS460" i="63"/>
  <c r="X460" i="63" s="1"/>
  <c r="C620" i="63"/>
  <c r="I493" i="76"/>
  <c r="C529" i="63"/>
  <c r="AS451" i="63"/>
  <c r="X451" i="63" s="1"/>
  <c r="I663" i="76"/>
  <c r="I505" i="76"/>
  <c r="I451" i="63"/>
  <c r="C501" i="76"/>
  <c r="I491" i="76"/>
  <c r="BA468" i="63"/>
  <c r="I661" i="76"/>
  <c r="C494" i="76"/>
  <c r="AZ458" i="63"/>
  <c r="AZ249" i="63"/>
  <c r="C712" i="76"/>
  <c r="AZ455" i="63"/>
  <c r="C462" i="63"/>
  <c r="I496" i="76"/>
  <c r="C621" i="63"/>
  <c r="C468" i="63"/>
  <c r="I509" i="76"/>
  <c r="C622" i="63"/>
  <c r="I468" i="63"/>
  <c r="AS492" i="76"/>
  <c r="X492" i="76" s="1"/>
  <c r="I500" i="76"/>
  <c r="AS465" i="63"/>
  <c r="X465" i="63" s="1"/>
  <c r="C715" i="76"/>
  <c r="C674" i="63"/>
  <c r="I467" i="63"/>
  <c r="C508" i="76"/>
  <c r="C624" i="63"/>
  <c r="I453" i="63"/>
  <c r="AS571" i="76"/>
  <c r="X571" i="76" s="1"/>
  <c r="AS573" i="76"/>
  <c r="X573" i="76" s="1"/>
  <c r="I458" i="63"/>
  <c r="AS501" i="76"/>
  <c r="X501" i="76" s="1"/>
  <c r="C496" i="76"/>
  <c r="AZ460" i="63"/>
  <c r="C507" i="76"/>
  <c r="I664" i="76"/>
  <c r="AZ468" i="63"/>
  <c r="BA62" i="63"/>
  <c r="AZ528" i="63"/>
  <c r="BA467" i="63"/>
  <c r="C464" i="63"/>
  <c r="I715" i="76"/>
  <c r="I528" i="63"/>
  <c r="I464" i="63"/>
  <c r="AZ467" i="63"/>
  <c r="C676" i="63"/>
  <c r="C498" i="76"/>
  <c r="C479" i="76"/>
  <c r="C606" i="63"/>
  <c r="C433" i="63"/>
  <c r="C478" i="76"/>
  <c r="I438" i="63"/>
  <c r="I649" i="76"/>
  <c r="AS474" i="76"/>
  <c r="X474" i="76" s="1"/>
  <c r="I432" i="63"/>
  <c r="I658" i="76"/>
  <c r="C658" i="76"/>
  <c r="I608" i="63"/>
  <c r="C646" i="76"/>
  <c r="C484" i="76"/>
  <c r="I618" i="63"/>
  <c r="I477" i="76"/>
  <c r="I481" i="76"/>
  <c r="I613" i="63"/>
  <c r="AS481" i="76"/>
  <c r="X481" i="76" s="1"/>
  <c r="BA442" i="63"/>
  <c r="C436" i="63"/>
  <c r="I619" i="63"/>
  <c r="BA448" i="63"/>
  <c r="I484" i="76"/>
  <c r="I483" i="76"/>
  <c r="I434" i="63"/>
  <c r="I659" i="76"/>
  <c r="I489" i="76"/>
  <c r="C613" i="63"/>
  <c r="C485" i="76"/>
  <c r="AZ435" i="63"/>
  <c r="C435" i="63"/>
  <c r="I652" i="76"/>
  <c r="I490" i="76"/>
  <c r="I609" i="63"/>
  <c r="C480" i="76"/>
  <c r="C655" i="76"/>
  <c r="C439" i="63"/>
  <c r="C657" i="76"/>
  <c r="AZ441" i="63"/>
  <c r="C442" i="63"/>
  <c r="I482" i="76"/>
  <c r="BA433" i="63"/>
  <c r="C440" i="63"/>
  <c r="I487" i="76"/>
  <c r="AS445" i="63"/>
  <c r="X445" i="63" s="1"/>
  <c r="I610" i="63"/>
  <c r="AS476" i="76"/>
  <c r="X476" i="76" s="1"/>
  <c r="C651" i="76"/>
  <c r="C612" i="63"/>
  <c r="I645" i="76"/>
  <c r="AZ440" i="63"/>
  <c r="I447" i="63"/>
  <c r="C653" i="76"/>
  <c r="AZ433" i="63"/>
  <c r="C611" i="63"/>
  <c r="C488" i="76"/>
  <c r="BA440" i="63"/>
  <c r="C441" i="63"/>
  <c r="C482" i="76"/>
  <c r="AZ447" i="63"/>
  <c r="AS433" i="63"/>
  <c r="X433" i="63" s="1"/>
  <c r="AS482" i="76"/>
  <c r="X482" i="76" s="1"/>
  <c r="AZ432" i="63"/>
  <c r="C617" i="63"/>
  <c r="C656" i="76"/>
  <c r="C474" i="76"/>
  <c r="C616" i="63"/>
  <c r="I486" i="76"/>
  <c r="I656" i="76"/>
  <c r="C605" i="63"/>
  <c r="I657" i="76"/>
  <c r="AZ449" i="63"/>
  <c r="I445" i="63"/>
  <c r="I473" i="76"/>
  <c r="BA441" i="63"/>
  <c r="AS446" i="63"/>
  <c r="X446" i="63" s="1"/>
  <c r="AS485" i="76"/>
  <c r="X485" i="76" s="1"/>
  <c r="AZ448" i="63"/>
  <c r="C610" i="63"/>
  <c r="C486" i="76"/>
  <c r="BA449" i="63"/>
  <c r="C608" i="63"/>
  <c r="AS483" i="76"/>
  <c r="X483" i="76" s="1"/>
  <c r="AZ446" i="63"/>
  <c r="AS444" i="63"/>
  <c r="X444" i="63" s="1"/>
  <c r="C652" i="76"/>
  <c r="I488" i="76"/>
  <c r="I617" i="63"/>
  <c r="I480" i="76"/>
  <c r="AZ444" i="63"/>
  <c r="I616" i="63"/>
  <c r="C445" i="63"/>
  <c r="BA447" i="63"/>
  <c r="AS486" i="76"/>
  <c r="X486" i="76" s="1"/>
  <c r="I475" i="76"/>
  <c r="I651" i="76"/>
  <c r="AS447" i="63"/>
  <c r="X447" i="63" s="1"/>
  <c r="C648" i="76"/>
  <c r="AZ437" i="63"/>
  <c r="I446" i="63"/>
  <c r="C490" i="76"/>
  <c r="AZ445" i="63"/>
  <c r="C607" i="63"/>
  <c r="I650" i="76"/>
  <c r="BA446" i="63"/>
  <c r="C449" i="63"/>
  <c r="AS478" i="76"/>
  <c r="X478" i="76" s="1"/>
  <c r="BA444" i="63"/>
  <c r="C443" i="63"/>
  <c r="C481" i="76"/>
  <c r="I648" i="76"/>
  <c r="C618" i="63"/>
  <c r="I646" i="76"/>
  <c r="C447" i="63"/>
  <c r="AS449" i="63"/>
  <c r="X449" i="63" s="1"/>
  <c r="C645" i="76"/>
  <c r="C438" i="63"/>
  <c r="BA437" i="63"/>
  <c r="C659" i="76"/>
  <c r="C473" i="76"/>
  <c r="I440" i="63"/>
  <c r="I485" i="76"/>
  <c r="AZ443" i="63"/>
  <c r="I606" i="63"/>
  <c r="AS488" i="76"/>
  <c r="X488" i="76" s="1"/>
  <c r="BA432" i="63"/>
  <c r="AS440" i="63"/>
  <c r="X440" i="63" s="1"/>
  <c r="AS490" i="76"/>
  <c r="X490" i="76" s="1"/>
  <c r="BA443" i="63"/>
  <c r="C615" i="63"/>
  <c r="C476" i="76"/>
  <c r="AS484" i="76"/>
  <c r="X484" i="76" s="1"/>
  <c r="I607" i="63"/>
  <c r="I655" i="76"/>
  <c r="I433" i="63"/>
  <c r="I612" i="63"/>
  <c r="C650" i="76"/>
  <c r="C432" i="63"/>
  <c r="I448" i="63"/>
  <c r="BA435" i="63"/>
  <c r="C475" i="76"/>
  <c r="C434" i="63"/>
  <c r="C649" i="76"/>
  <c r="BA445" i="63"/>
  <c r="C614" i="63"/>
  <c r="I478" i="76"/>
  <c r="I449" i="63"/>
  <c r="AS437" i="63"/>
  <c r="X437" i="63" s="1"/>
  <c r="C487" i="76"/>
  <c r="I435" i="63"/>
  <c r="C619" i="63"/>
  <c r="C489" i="76"/>
  <c r="C609" i="63"/>
  <c r="AS441" i="63"/>
  <c r="X441" i="63" s="1"/>
  <c r="C477" i="76"/>
  <c r="AS435" i="63"/>
  <c r="X435" i="63" s="1"/>
  <c r="C444" i="63"/>
  <c r="C647" i="76"/>
  <c r="I441" i="63"/>
  <c r="I443" i="63"/>
  <c r="C654" i="76"/>
  <c r="C446" i="63"/>
  <c r="AS487" i="76"/>
  <c r="X487" i="76" s="1"/>
  <c r="I436" i="63"/>
  <c r="AZ442" i="63"/>
  <c r="AS473" i="76"/>
  <c r="X473" i="76" s="1"/>
  <c r="I614" i="63"/>
  <c r="C448" i="63"/>
  <c r="I654" i="76"/>
  <c r="I615" i="63"/>
  <c r="I444" i="63"/>
  <c r="I647" i="76"/>
  <c r="AS432" i="63"/>
  <c r="X432" i="63" s="1"/>
  <c r="AS443" i="63"/>
  <c r="X443" i="63" s="1"/>
  <c r="C483" i="76"/>
  <c r="I439" i="63"/>
  <c r="AS448" i="63"/>
  <c r="X448" i="63" s="1"/>
  <c r="I476" i="76"/>
  <c r="AS442" i="63"/>
  <c r="X442" i="63" s="1"/>
  <c r="C437" i="63"/>
  <c r="I474" i="76"/>
  <c r="I442" i="63"/>
  <c r="AS489" i="76"/>
  <c r="X489" i="76" s="1"/>
  <c r="I479" i="76"/>
  <c r="I437" i="63"/>
  <c r="I611" i="63"/>
  <c r="I653" i="76"/>
  <c r="I605" i="63"/>
  <c r="C237" i="63"/>
  <c r="I239" i="63"/>
  <c r="BA232" i="63"/>
  <c r="AZ244" i="63"/>
  <c r="I304" i="76"/>
  <c r="C260" i="63"/>
  <c r="BA244" i="63"/>
  <c r="AZ253" i="63"/>
  <c r="C238" i="63"/>
  <c r="AS256" i="76"/>
  <c r="X256" i="76" s="1"/>
  <c r="I559" i="76"/>
  <c r="I255" i="76"/>
  <c r="I270" i="63"/>
  <c r="I266" i="76"/>
  <c r="C557" i="63"/>
  <c r="I666" i="63"/>
  <c r="C272" i="76"/>
  <c r="I583" i="63"/>
  <c r="AS569" i="76"/>
  <c r="X569" i="76" s="1"/>
  <c r="I556" i="76"/>
  <c r="I276" i="63"/>
  <c r="AS299" i="76"/>
  <c r="X299" i="76" s="1"/>
  <c r="C702" i="76"/>
  <c r="C580" i="63"/>
  <c r="I515" i="63"/>
  <c r="C251" i="63"/>
  <c r="AS248" i="63"/>
  <c r="X248" i="63" s="1"/>
  <c r="C256" i="76"/>
  <c r="C296" i="76"/>
  <c r="AZ270" i="63"/>
  <c r="AZ242" i="63"/>
  <c r="BA253" i="63"/>
  <c r="AZ232" i="63"/>
  <c r="I605" i="76"/>
  <c r="I253" i="63"/>
  <c r="AZ251" i="63"/>
  <c r="C304" i="76"/>
  <c r="C274" i="76"/>
  <c r="I252" i="76"/>
  <c r="C273" i="76"/>
  <c r="AZ527" i="63"/>
  <c r="I299" i="76"/>
  <c r="C273" i="63"/>
  <c r="BA275" i="63"/>
  <c r="BA241" i="63"/>
  <c r="BA243" i="63"/>
  <c r="AZ237" i="63"/>
  <c r="I609" i="76"/>
  <c r="AZ241" i="63"/>
  <c r="AZ257" i="63"/>
  <c r="I268" i="63"/>
  <c r="I626" i="76"/>
  <c r="I257" i="76"/>
  <c r="I612" i="76"/>
  <c r="I275" i="76"/>
  <c r="C576" i="63"/>
  <c r="AS521" i="63"/>
  <c r="X521" i="63" s="1"/>
  <c r="C558" i="63"/>
  <c r="AS276" i="76"/>
  <c r="X276" i="76" s="1"/>
  <c r="C256" i="63"/>
  <c r="C258" i="63"/>
  <c r="I256" i="76"/>
  <c r="I254" i="76"/>
  <c r="C268" i="63"/>
  <c r="C269" i="76"/>
  <c r="I550" i="63"/>
  <c r="C524" i="63"/>
  <c r="C669" i="63"/>
  <c r="I622" i="76"/>
  <c r="C558" i="76"/>
  <c r="BA237" i="63"/>
  <c r="C246" i="63"/>
  <c r="AZ246" i="63"/>
  <c r="AZ248" i="63"/>
  <c r="I274" i="63"/>
  <c r="I702" i="76"/>
  <c r="BA242" i="63"/>
  <c r="I708" i="76"/>
  <c r="C601" i="76"/>
  <c r="I554" i="76"/>
  <c r="C626" i="76"/>
  <c r="AZ518" i="63"/>
  <c r="C560" i="63"/>
  <c r="I667" i="63"/>
  <c r="BA450" i="63"/>
  <c r="AS243" i="63"/>
  <c r="X243" i="63" s="1"/>
  <c r="C263" i="76"/>
  <c r="AN233" i="63"/>
  <c r="AS554" i="76"/>
  <c r="X554" i="76" s="1"/>
  <c r="C286" i="76"/>
  <c r="C606" i="76"/>
  <c r="C297" i="76"/>
  <c r="I522" i="63"/>
  <c r="C514" i="63"/>
  <c r="I669" i="63"/>
  <c r="I567" i="76"/>
  <c r="AS268" i="76"/>
  <c r="X268" i="76" s="1"/>
  <c r="BA246" i="63"/>
  <c r="I272" i="63"/>
  <c r="I231" i="63"/>
  <c r="C255" i="76"/>
  <c r="I235" i="63"/>
  <c r="BA248" i="63"/>
  <c r="C231" i="63"/>
  <c r="AS237" i="63"/>
  <c r="X237" i="63" s="1"/>
  <c r="I264" i="76"/>
  <c r="C567" i="76"/>
  <c r="C244" i="63"/>
  <c r="I620" i="76"/>
  <c r="AS564" i="76"/>
  <c r="X564" i="76" s="1"/>
  <c r="I269" i="76"/>
  <c r="C566" i="63"/>
  <c r="C668" i="63"/>
  <c r="I261" i="63"/>
  <c r="I558" i="76"/>
  <c r="C242" i="63"/>
  <c r="C301" i="76"/>
  <c r="I615" i="76"/>
  <c r="C254" i="76"/>
  <c r="I624" i="76"/>
  <c r="I516" i="63"/>
  <c r="I566" i="63"/>
  <c r="I551" i="63"/>
  <c r="I618" i="76"/>
  <c r="C570" i="76"/>
  <c r="BA270" i="63"/>
  <c r="C254" i="63"/>
  <c r="C232" i="63"/>
  <c r="C555" i="76"/>
  <c r="AM233" i="63"/>
  <c r="I265" i="76"/>
  <c r="C280" i="76"/>
  <c r="C269" i="63"/>
  <c r="I238" i="63"/>
  <c r="I267" i="76"/>
  <c r="C566" i="76"/>
  <c r="I606" i="76"/>
  <c r="BA518" i="63"/>
  <c r="C240" i="63"/>
  <c r="C523" i="63"/>
  <c r="AS516" i="63"/>
  <c r="X516" i="63" s="1"/>
  <c r="C259" i="63"/>
  <c r="AZ523" i="63"/>
  <c r="AS232" i="63"/>
  <c r="X232" i="63" s="1"/>
  <c r="C614" i="76"/>
  <c r="C276" i="76"/>
  <c r="AS266" i="76"/>
  <c r="X266" i="76" s="1"/>
  <c r="BA519" i="63"/>
  <c r="C579" i="63"/>
  <c r="C664" i="63"/>
  <c r="AZ450" i="63"/>
  <c r="I264" i="63"/>
  <c r="I248" i="63"/>
  <c r="BA267" i="63"/>
  <c r="I256" i="63"/>
  <c r="AS244" i="63"/>
  <c r="X244" i="63" s="1"/>
  <c r="C274" i="63"/>
  <c r="I671" i="63"/>
  <c r="C612" i="76"/>
  <c r="C707" i="76"/>
  <c r="AS514" i="63"/>
  <c r="X514" i="63" s="1"/>
  <c r="I273" i="63"/>
  <c r="I232" i="63"/>
  <c r="C293" i="76"/>
  <c r="C617" i="76"/>
  <c r="AS565" i="76"/>
  <c r="X565" i="76" s="1"/>
  <c r="C515" i="63"/>
  <c r="C550" i="63"/>
  <c r="I253" i="76"/>
  <c r="C253" i="63"/>
  <c r="C267" i="63"/>
  <c r="C257" i="76"/>
  <c r="I621" i="76"/>
  <c r="C277" i="76"/>
  <c r="AS234" i="63"/>
  <c r="X234" i="63" s="1"/>
  <c r="I519" i="63"/>
  <c r="C520" i="63"/>
  <c r="C624" i="76"/>
  <c r="AZ243" i="63"/>
  <c r="I564" i="76"/>
  <c r="I285" i="76"/>
  <c r="C261" i="63"/>
  <c r="C710" i="76"/>
  <c r="C622" i="76"/>
  <c r="C561" i="63"/>
  <c r="I581" i="63"/>
  <c r="C264" i="76"/>
  <c r="I573" i="63"/>
  <c r="I263" i="63"/>
  <c r="C704" i="76"/>
  <c r="C261" i="76"/>
  <c r="I557" i="76"/>
  <c r="I619" i="76"/>
  <c r="I558" i="63"/>
  <c r="C512" i="63"/>
  <c r="I602" i="76"/>
  <c r="I555" i="76"/>
  <c r="I569" i="76"/>
  <c r="I611" i="76"/>
  <c r="C258" i="76"/>
  <c r="C234" i="63"/>
  <c r="I520" i="63"/>
  <c r="AS515" i="63"/>
  <c r="X515" i="63" s="1"/>
  <c r="C613" i="76"/>
  <c r="BA515" i="63"/>
  <c r="I286" i="76"/>
  <c r="I560" i="76"/>
  <c r="I251" i="63"/>
  <c r="C519" i="63"/>
  <c r="AS563" i="76"/>
  <c r="X563" i="76" s="1"/>
  <c r="I274" i="76"/>
  <c r="I580" i="63"/>
  <c r="AZ516" i="63"/>
  <c r="C522" i="63"/>
  <c r="I571" i="63"/>
  <c r="I240" i="63"/>
  <c r="C271" i="63"/>
  <c r="I577" i="63"/>
  <c r="C259" i="76"/>
  <c r="C603" i="76"/>
  <c r="I292" i="76"/>
  <c r="AM254" i="76"/>
  <c r="C625" i="76"/>
  <c r="I284" i="76"/>
  <c r="AZ519" i="63"/>
  <c r="AS526" i="63"/>
  <c r="X526" i="63" s="1"/>
  <c r="C279" i="76"/>
  <c r="I617" i="76"/>
  <c r="C271" i="76"/>
  <c r="C623" i="76"/>
  <c r="C574" i="63"/>
  <c r="I512" i="63"/>
  <c r="C517" i="63"/>
  <c r="I576" i="63"/>
  <c r="I267" i="63"/>
  <c r="AS568" i="76"/>
  <c r="X568" i="76" s="1"/>
  <c r="C265" i="76"/>
  <c r="I704" i="76"/>
  <c r="I254" i="63"/>
  <c r="AS523" i="63"/>
  <c r="X523" i="63" s="1"/>
  <c r="I563" i="63"/>
  <c r="I578" i="63"/>
  <c r="I613" i="76"/>
  <c r="I246" i="63"/>
  <c r="I705" i="76"/>
  <c r="I247" i="63"/>
  <c r="I251" i="76"/>
  <c r="AZ524" i="63"/>
  <c r="I710" i="76"/>
  <c r="I567" i="63"/>
  <c r="I557" i="63"/>
  <c r="AS557" i="76"/>
  <c r="X557" i="76" s="1"/>
  <c r="BA257" i="63"/>
  <c r="C245" i="63"/>
  <c r="C564" i="76"/>
  <c r="I230" i="63"/>
  <c r="I243" i="63"/>
  <c r="I566" i="76"/>
  <c r="C670" i="63"/>
  <c r="C583" i="63"/>
  <c r="I269" i="63"/>
  <c r="I262" i="76"/>
  <c r="I287" i="76"/>
  <c r="AS286" i="76"/>
  <c r="X286" i="76" s="1"/>
  <c r="BA526" i="63"/>
  <c r="I234" i="63"/>
  <c r="C559" i="63"/>
  <c r="C577" i="63"/>
  <c r="I601" i="76"/>
  <c r="I298" i="76"/>
  <c r="I523" i="63"/>
  <c r="C241" i="63"/>
  <c r="C290" i="76"/>
  <c r="C581" i="63"/>
  <c r="I607" i="76"/>
  <c r="I260" i="76"/>
  <c r="C253" i="76"/>
  <c r="C248" i="63"/>
  <c r="I553" i="63"/>
  <c r="C239" i="63"/>
  <c r="C284" i="76"/>
  <c r="C564" i="63"/>
  <c r="C627" i="76"/>
  <c r="C568" i="76"/>
  <c r="I556" i="63"/>
  <c r="C559" i="76"/>
  <c r="I295" i="76"/>
  <c r="C270" i="76"/>
  <c r="I271" i="63"/>
  <c r="AS251" i="76"/>
  <c r="X251" i="76" s="1"/>
  <c r="C288" i="76"/>
  <c r="C250" i="63"/>
  <c r="I513" i="63"/>
  <c r="AS267" i="63"/>
  <c r="X267" i="63" s="1"/>
  <c r="I282" i="76"/>
  <c r="I562" i="76"/>
  <c r="AZ520" i="63"/>
  <c r="C665" i="63"/>
  <c r="AS519" i="63"/>
  <c r="X519" i="63" s="1"/>
  <c r="C275" i="76"/>
  <c r="I584" i="63"/>
  <c r="I258" i="63"/>
  <c r="AS259" i="76"/>
  <c r="X259" i="76" s="1"/>
  <c r="I568" i="76"/>
  <c r="I291" i="76"/>
  <c r="BA527" i="63"/>
  <c r="C575" i="63"/>
  <c r="C554" i="63"/>
  <c r="AS251" i="63"/>
  <c r="X251" i="63" s="1"/>
  <c r="C611" i="76"/>
  <c r="I289" i="76"/>
  <c r="C620" i="76"/>
  <c r="AS241" i="63"/>
  <c r="X241" i="63" s="1"/>
  <c r="I263" i="76"/>
  <c r="BA521" i="63"/>
  <c r="I565" i="76"/>
  <c r="AS524" i="63"/>
  <c r="X524" i="63" s="1"/>
  <c r="C563" i="63"/>
  <c r="AS269" i="76"/>
  <c r="X269" i="76" s="1"/>
  <c r="I259" i="63"/>
  <c r="I233" i="63"/>
  <c r="AS567" i="76"/>
  <c r="X567" i="76" s="1"/>
  <c r="C708" i="76"/>
  <c r="I561" i="76"/>
  <c r="C264" i="63"/>
  <c r="I518" i="63"/>
  <c r="C666" i="63"/>
  <c r="C283" i="76"/>
  <c r="C618" i="76"/>
  <c r="C247" i="63"/>
  <c r="C305" i="76"/>
  <c r="C294" i="76"/>
  <c r="AS257" i="63"/>
  <c r="X257" i="63" s="1"/>
  <c r="I555" i="63"/>
  <c r="I568" i="63"/>
  <c r="AZ515" i="63"/>
  <c r="BA525" i="63"/>
  <c r="AS282" i="76"/>
  <c r="X282" i="76" s="1"/>
  <c r="AZ526" i="63"/>
  <c r="I517" i="63"/>
  <c r="I245" i="63"/>
  <c r="C236" i="63"/>
  <c r="C569" i="76"/>
  <c r="C266" i="76"/>
  <c r="C518" i="63"/>
  <c r="I288" i="76"/>
  <c r="I271" i="76"/>
  <c r="BA524" i="63"/>
  <c r="C667" i="63"/>
  <c r="C609" i="76"/>
  <c r="I252" i="63"/>
  <c r="I554" i="63"/>
  <c r="C291" i="76"/>
  <c r="AZ234" i="63"/>
  <c r="I258" i="76"/>
  <c r="I526" i="63"/>
  <c r="C300" i="76"/>
  <c r="AS561" i="76"/>
  <c r="X561" i="76" s="1"/>
  <c r="I278" i="76"/>
  <c r="C568" i="63"/>
  <c r="C257" i="63"/>
  <c r="C563" i="76"/>
  <c r="C270" i="63"/>
  <c r="I261" i="76"/>
  <c r="C516" i="63"/>
  <c r="I552" i="63"/>
  <c r="I249" i="63"/>
  <c r="I575" i="63"/>
  <c r="C252" i="63"/>
  <c r="C602" i="76"/>
  <c r="C302" i="76"/>
  <c r="I262" i="63"/>
  <c r="I563" i="76"/>
  <c r="C571" i="63"/>
  <c r="I670" i="63"/>
  <c r="I270" i="76"/>
  <c r="I706" i="76"/>
  <c r="I260" i="63"/>
  <c r="C281" i="76"/>
  <c r="I703" i="76"/>
  <c r="I301" i="76"/>
  <c r="C709" i="76"/>
  <c r="AZ522" i="63"/>
  <c r="I582" i="63"/>
  <c r="C513" i="63"/>
  <c r="AS246" i="63"/>
  <c r="X246" i="63" s="1"/>
  <c r="I570" i="76"/>
  <c r="I296" i="76"/>
  <c r="C610" i="76"/>
  <c r="I279" i="76"/>
  <c r="AZ525" i="63"/>
  <c r="C230" i="63"/>
  <c r="I564" i="63"/>
  <c r="I574" i="63"/>
  <c r="AS262" i="76"/>
  <c r="X262" i="76" s="1"/>
  <c r="C295" i="76"/>
  <c r="I305" i="76"/>
  <c r="C560" i="76"/>
  <c r="BA514" i="63"/>
  <c r="C570" i="63"/>
  <c r="C552" i="63"/>
  <c r="AZ451" i="63"/>
  <c r="AZ239" i="63"/>
  <c r="I524" i="63"/>
  <c r="C604" i="76"/>
  <c r="BA523" i="63"/>
  <c r="C556" i="76"/>
  <c r="I560" i="63"/>
  <c r="C565" i="63"/>
  <c r="C298" i="76"/>
  <c r="C272" i="63"/>
  <c r="I569" i="63"/>
  <c r="I293" i="76"/>
  <c r="AS527" i="63"/>
  <c r="X527" i="63" s="1"/>
  <c r="C260" i="76"/>
  <c r="I665" i="63"/>
  <c r="C268" i="76"/>
  <c r="I259" i="76"/>
  <c r="I614" i="76"/>
  <c r="AS570" i="76"/>
  <c r="X570" i="76" s="1"/>
  <c r="AZ275" i="63"/>
  <c r="BA239" i="63"/>
  <c r="I709" i="76"/>
  <c r="C525" i="63"/>
  <c r="C551" i="63"/>
  <c r="C554" i="76"/>
  <c r="C243" i="63"/>
  <c r="C605" i="76"/>
  <c r="C252" i="76"/>
  <c r="C299" i="76"/>
  <c r="AZ521" i="63"/>
  <c r="BA512" i="63"/>
  <c r="C567" i="63"/>
  <c r="I527" i="63"/>
  <c r="C267" i="76"/>
  <c r="I570" i="63"/>
  <c r="I603" i="76"/>
  <c r="C608" i="76"/>
  <c r="I707" i="76"/>
  <c r="BA522" i="63"/>
  <c r="BA520" i="63"/>
  <c r="I565" i="63"/>
  <c r="C584" i="63"/>
  <c r="C266" i="63"/>
  <c r="C265" i="63"/>
  <c r="C255" i="63"/>
  <c r="I255" i="63"/>
  <c r="C619" i="76"/>
  <c r="I276" i="76"/>
  <c r="AS270" i="63"/>
  <c r="X270" i="63" s="1"/>
  <c r="C553" i="63"/>
  <c r="C578" i="63"/>
  <c r="I579" i="63"/>
  <c r="I625" i="76"/>
  <c r="I277" i="76"/>
  <c r="I616" i="76"/>
  <c r="I627" i="76"/>
  <c r="I280" i="76"/>
  <c r="AS558" i="76"/>
  <c r="X558" i="76" s="1"/>
  <c r="AS566" i="76"/>
  <c r="X566" i="76" s="1"/>
  <c r="C569" i="63"/>
  <c r="I559" i="63"/>
  <c r="I300" i="76"/>
  <c r="C607" i="76"/>
  <c r="C292" i="76"/>
  <c r="C289" i="76"/>
  <c r="AN254" i="76"/>
  <c r="C527" i="63"/>
  <c r="I562" i="63"/>
  <c r="I283" i="76"/>
  <c r="I525" i="63"/>
  <c r="AS242" i="63"/>
  <c r="X242" i="63" s="1"/>
  <c r="C562" i="76"/>
  <c r="AS512" i="63"/>
  <c r="X512" i="63" s="1"/>
  <c r="I623" i="76"/>
  <c r="I610" i="76"/>
  <c r="C663" i="63"/>
  <c r="I604" i="76"/>
  <c r="AZ267" i="63"/>
  <c r="AS522" i="63"/>
  <c r="X522" i="63" s="1"/>
  <c r="C249" i="63"/>
  <c r="AS265" i="76"/>
  <c r="X265" i="76" s="1"/>
  <c r="I664" i="63"/>
  <c r="C251" i="76"/>
  <c r="I275" i="63"/>
  <c r="I663" i="63"/>
  <c r="I236" i="63"/>
  <c r="C561" i="76"/>
  <c r="AS239" i="63"/>
  <c r="X239" i="63" s="1"/>
  <c r="AS560" i="76"/>
  <c r="X560" i="76" s="1"/>
  <c r="C573" i="63"/>
  <c r="I521" i="63"/>
  <c r="C282" i="76"/>
  <c r="I237" i="63"/>
  <c r="AS280" i="76"/>
  <c r="X280" i="76" s="1"/>
  <c r="I608" i="76"/>
  <c r="I257" i="63"/>
  <c r="I294" i="76"/>
  <c r="AS279" i="76"/>
  <c r="X279" i="76" s="1"/>
  <c r="I561" i="63"/>
  <c r="C556" i="63"/>
  <c r="C703" i="76"/>
  <c r="BA234" i="63"/>
  <c r="AS296" i="76"/>
  <c r="X296" i="76" s="1"/>
  <c r="I297" i="76"/>
  <c r="C262" i="63"/>
  <c r="C565" i="76"/>
  <c r="I290" i="76"/>
  <c r="C555" i="63"/>
  <c r="C521" i="63"/>
  <c r="C263" i="63"/>
  <c r="C671" i="63"/>
  <c r="AS253" i="63"/>
  <c r="X253" i="63" s="1"/>
  <c r="C262" i="76"/>
  <c r="I302" i="76"/>
  <c r="C616" i="76"/>
  <c r="C615" i="76"/>
  <c r="I668" i="63"/>
  <c r="AS520" i="63"/>
  <c r="X520" i="63" s="1"/>
  <c r="BA251" i="63"/>
  <c r="I244" i="63"/>
  <c r="C278" i="76"/>
  <c r="C276" i="63"/>
  <c r="C706" i="76"/>
  <c r="C621" i="76"/>
  <c r="AZ512" i="63"/>
  <c r="C572" i="63"/>
  <c r="C582" i="63"/>
  <c r="BA451" i="63"/>
  <c r="C285" i="76"/>
  <c r="I273" i="76"/>
  <c r="I268" i="76"/>
  <c r="I250" i="63"/>
  <c r="C275" i="63"/>
  <c r="C562" i="63"/>
  <c r="AS518" i="63"/>
  <c r="X518" i="63" s="1"/>
  <c r="C557" i="76"/>
  <c r="I272" i="76"/>
  <c r="I572" i="63"/>
  <c r="AS525" i="63"/>
  <c r="X525" i="63" s="1"/>
  <c r="C287" i="76"/>
  <c r="C705" i="76"/>
  <c r="I242" i="63"/>
  <c r="I514" i="63"/>
  <c r="I281" i="76"/>
  <c r="BA516" i="63"/>
  <c r="C233" i="63"/>
  <c r="I265" i="63"/>
  <c r="AZ514" i="63"/>
  <c r="I266" i="63"/>
  <c r="AS556" i="76"/>
  <c r="X556" i="76" s="1"/>
  <c r="I241" i="63"/>
  <c r="C526" i="63"/>
  <c r="C235" i="63"/>
  <c r="C515" i="76"/>
  <c r="AS516" i="76"/>
  <c r="X516" i="76" s="1"/>
  <c r="I666" i="76"/>
  <c r="BA497" i="63"/>
  <c r="C498" i="63"/>
  <c r="I483" i="63"/>
  <c r="C639" i="63"/>
  <c r="C510" i="76"/>
  <c r="C511" i="76"/>
  <c r="C677" i="76"/>
  <c r="AZ478" i="63"/>
  <c r="I520" i="76"/>
  <c r="AS507" i="63"/>
  <c r="X507" i="63" s="1"/>
  <c r="I499" i="63"/>
  <c r="I644" i="63"/>
  <c r="BA491" i="63"/>
  <c r="C514" i="76"/>
  <c r="C693" i="76"/>
  <c r="C545" i="76"/>
  <c r="AZ472" i="63"/>
  <c r="I637" i="63"/>
  <c r="AS474" i="63"/>
  <c r="X474" i="63" s="1"/>
  <c r="I496" i="63"/>
  <c r="AS492" i="63"/>
  <c r="X492" i="63" s="1"/>
  <c r="I677" i="76"/>
  <c r="I527" i="76"/>
  <c r="I665" i="76"/>
  <c r="AZ479" i="63"/>
  <c r="AS508" i="63"/>
  <c r="X508" i="63" s="1"/>
  <c r="AS500" i="63"/>
  <c r="X500" i="63" s="1"/>
  <c r="AS489" i="63"/>
  <c r="X489" i="63" s="1"/>
  <c r="C641" i="63"/>
  <c r="C680" i="76"/>
  <c r="C544" i="76"/>
  <c r="BA472" i="63"/>
  <c r="I537" i="76"/>
  <c r="C651" i="63"/>
  <c r="C492" i="63"/>
  <c r="I471" i="63"/>
  <c r="C477" i="63"/>
  <c r="I684" i="76"/>
  <c r="I699" i="76"/>
  <c r="BA482" i="63"/>
  <c r="AZ505" i="63"/>
  <c r="I650" i="63"/>
  <c r="I475" i="63"/>
  <c r="C662" i="63"/>
  <c r="AS478" i="63"/>
  <c r="X478" i="63" s="1"/>
  <c r="C682" i="76"/>
  <c r="I522" i="76"/>
  <c r="I519" i="76"/>
  <c r="C507" i="63"/>
  <c r="I510" i="63"/>
  <c r="AS484" i="63"/>
  <c r="X484" i="63" s="1"/>
  <c r="I553" i="76"/>
  <c r="I626" i="63"/>
  <c r="I493" i="63"/>
  <c r="I682" i="76"/>
  <c r="I497" i="63"/>
  <c r="AS486" i="63"/>
  <c r="X486" i="63" s="1"/>
  <c r="C668" i="76"/>
  <c r="I486" i="63"/>
  <c r="C508" i="63"/>
  <c r="C503" i="63"/>
  <c r="I649" i="63"/>
  <c r="AS528" i="76"/>
  <c r="X528" i="76" s="1"/>
  <c r="I545" i="76"/>
  <c r="AS488" i="63"/>
  <c r="X488" i="63" s="1"/>
  <c r="BA483" i="63"/>
  <c r="I552" i="76"/>
  <c r="I470" i="63"/>
  <c r="C638" i="63"/>
  <c r="I693" i="76"/>
  <c r="I689" i="76"/>
  <c r="AZ474" i="63"/>
  <c r="AZ486" i="63"/>
  <c r="I484" i="63"/>
  <c r="C485" i="63"/>
  <c r="C647" i="63"/>
  <c r="C550" i="76"/>
  <c r="I672" i="76"/>
  <c r="I675" i="76"/>
  <c r="I668" i="76"/>
  <c r="BA496" i="63"/>
  <c r="C469" i="63"/>
  <c r="C631" i="63"/>
  <c r="I473" i="63"/>
  <c r="C644" i="63"/>
  <c r="C666" i="76"/>
  <c r="AS531" i="76"/>
  <c r="X531" i="76" s="1"/>
  <c r="AS551" i="76"/>
  <c r="X551" i="76" s="1"/>
  <c r="AZ482" i="63"/>
  <c r="C479" i="63"/>
  <c r="I629" i="63"/>
  <c r="C474" i="63"/>
  <c r="C489" i="63"/>
  <c r="I695" i="76"/>
  <c r="AS544" i="76"/>
  <c r="X544" i="76" s="1"/>
  <c r="C700" i="76"/>
  <c r="BA478" i="63"/>
  <c r="C499" i="63"/>
  <c r="AS481" i="63"/>
  <c r="X481" i="63" s="1"/>
  <c r="I648" i="63"/>
  <c r="C660" i="63"/>
  <c r="C672" i="76"/>
  <c r="C689" i="76"/>
  <c r="I674" i="76"/>
  <c r="C484" i="63"/>
  <c r="C472" i="63"/>
  <c r="C635" i="63"/>
  <c r="C533" i="76"/>
  <c r="AS509" i="63"/>
  <c r="X509" i="63" s="1"/>
  <c r="C534" i="76"/>
  <c r="AS517" i="76"/>
  <c r="X517" i="76" s="1"/>
  <c r="AS527" i="76"/>
  <c r="X527" i="76" s="1"/>
  <c r="C495" i="63"/>
  <c r="I509" i="63"/>
  <c r="I487" i="63"/>
  <c r="AS542" i="76"/>
  <c r="X542" i="76" s="1"/>
  <c r="C694" i="76"/>
  <c r="C520" i="76"/>
  <c r="C697" i="76"/>
  <c r="AZ496" i="63"/>
  <c r="AS503" i="63"/>
  <c r="X503" i="63" s="1"/>
  <c r="AS496" i="63"/>
  <c r="X496" i="63" s="1"/>
  <c r="I659" i="63"/>
  <c r="I534" i="76"/>
  <c r="C667" i="76"/>
  <c r="I631" i="63"/>
  <c r="C629" i="63"/>
  <c r="C674" i="76"/>
  <c r="AS523" i="76"/>
  <c r="X523" i="76" s="1"/>
  <c r="I548" i="76"/>
  <c r="I505" i="63"/>
  <c r="C675" i="76"/>
  <c r="AS514" i="76"/>
  <c r="X514" i="76" s="1"/>
  <c r="I645" i="63"/>
  <c r="C637" i="63"/>
  <c r="I667" i="76"/>
  <c r="AZ500" i="63"/>
  <c r="I651" i="63"/>
  <c r="AS541" i="76"/>
  <c r="X541" i="76" s="1"/>
  <c r="C475" i="63"/>
  <c r="I502" i="63"/>
  <c r="BA502" i="63"/>
  <c r="C683" i="76"/>
  <c r="AS497" i="63"/>
  <c r="X497" i="63" s="1"/>
  <c r="C547" i="76"/>
  <c r="C681" i="76"/>
  <c r="C546" i="76"/>
  <c r="AS525" i="76"/>
  <c r="X525" i="76" s="1"/>
  <c r="I511" i="63"/>
  <c r="AS480" i="63"/>
  <c r="X480" i="63" s="1"/>
  <c r="AS470" i="63"/>
  <c r="X470" i="63" s="1"/>
  <c r="AZ491" i="63"/>
  <c r="I511" i="76"/>
  <c r="C678" i="76"/>
  <c r="AS548" i="76"/>
  <c r="X548" i="76" s="1"/>
  <c r="AZ488" i="63"/>
  <c r="I474" i="63"/>
  <c r="I488" i="63"/>
  <c r="I652" i="63"/>
  <c r="AS482" i="63"/>
  <c r="X482" i="63" s="1"/>
  <c r="I526" i="76"/>
  <c r="AS518" i="76"/>
  <c r="X518" i="76" s="1"/>
  <c r="AZ509" i="63"/>
  <c r="I627" i="63"/>
  <c r="I639" i="63"/>
  <c r="I660" i="63"/>
  <c r="C525" i="76"/>
  <c r="I635" i="63"/>
  <c r="AS533" i="76"/>
  <c r="X533" i="76" s="1"/>
  <c r="I691" i="76"/>
  <c r="I676" i="76"/>
  <c r="C483" i="63"/>
  <c r="AS490" i="63"/>
  <c r="X490" i="63" s="1"/>
  <c r="C626" i="63"/>
  <c r="I698" i="76"/>
  <c r="I692" i="76"/>
  <c r="C552" i="76"/>
  <c r="I544" i="76"/>
  <c r="BA481" i="63"/>
  <c r="C473" i="63"/>
  <c r="I646" i="63"/>
  <c r="C661" i="63"/>
  <c r="C536" i="76"/>
  <c r="I680" i="76"/>
  <c r="AS529" i="76"/>
  <c r="X529" i="76" s="1"/>
  <c r="I694" i="76"/>
  <c r="BA492" i="63"/>
  <c r="I492" i="63"/>
  <c r="AS491" i="63"/>
  <c r="X491" i="63" s="1"/>
  <c r="C632" i="63"/>
  <c r="AS520" i="76"/>
  <c r="X520" i="76" s="1"/>
  <c r="I673" i="76"/>
  <c r="C540" i="76"/>
  <c r="C542" i="76"/>
  <c r="AZ477" i="63"/>
  <c r="C497" i="63"/>
  <c r="I630" i="63"/>
  <c r="C478" i="63"/>
  <c r="I529" i="76"/>
  <c r="C506" i="63"/>
  <c r="I547" i="76"/>
  <c r="I681" i="76"/>
  <c r="C695" i="76"/>
  <c r="C487" i="63"/>
  <c r="C548" i="76"/>
  <c r="C494" i="63"/>
  <c r="C504" i="63"/>
  <c r="C652" i="63"/>
  <c r="AZ502" i="63"/>
  <c r="C517" i="76"/>
  <c r="I481" i="63"/>
  <c r="AS469" i="63"/>
  <c r="X469" i="63" s="1"/>
  <c r="AS512" i="76"/>
  <c r="X512" i="76" s="1"/>
  <c r="I516" i="76"/>
  <c r="I490" i="63"/>
  <c r="I472" i="63"/>
  <c r="C699" i="76"/>
  <c r="I669" i="76"/>
  <c r="I539" i="76"/>
  <c r="AZ484" i="63"/>
  <c r="C658" i="63"/>
  <c r="C650" i="63"/>
  <c r="C657" i="63"/>
  <c r="C470" i="63"/>
  <c r="C512" i="76"/>
  <c r="C526" i="76"/>
  <c r="C530" i="76"/>
  <c r="C701" i="76"/>
  <c r="C628" i="63"/>
  <c r="I500" i="63"/>
  <c r="C654" i="63"/>
  <c r="I543" i="76"/>
  <c r="C685" i="76"/>
  <c r="I513" i="76"/>
  <c r="AS546" i="76"/>
  <c r="X546" i="76" s="1"/>
  <c r="AS487" i="63"/>
  <c r="X487" i="63" s="1"/>
  <c r="I469" i="63"/>
  <c r="AS472" i="63"/>
  <c r="X472" i="63" s="1"/>
  <c r="I683" i="76"/>
  <c r="C669" i="76"/>
  <c r="I678" i="76"/>
  <c r="I531" i="76"/>
  <c r="AZ480" i="63"/>
  <c r="I506" i="63"/>
  <c r="AS502" i="63"/>
  <c r="X502" i="63" s="1"/>
  <c r="I636" i="63"/>
  <c r="AS519" i="76"/>
  <c r="X519" i="76" s="1"/>
  <c r="C670" i="76"/>
  <c r="C513" i="76"/>
  <c r="BA509" i="63"/>
  <c r="C640" i="63"/>
  <c r="C634" i="63"/>
  <c r="I656" i="63"/>
  <c r="C690" i="76"/>
  <c r="C551" i="76"/>
  <c r="I688" i="76"/>
  <c r="C538" i="76"/>
  <c r="BA474" i="63"/>
  <c r="C481" i="63"/>
  <c r="I494" i="63"/>
  <c r="I503" i="63"/>
  <c r="I690" i="76"/>
  <c r="I696" i="76"/>
  <c r="I671" i="76"/>
  <c r="BA507" i="63"/>
  <c r="AS532" i="76"/>
  <c r="X532" i="76" s="1"/>
  <c r="I498" i="63"/>
  <c r="I501" i="63"/>
  <c r="C643" i="63"/>
  <c r="I697" i="76"/>
  <c r="I536" i="76"/>
  <c r="C627" i="63"/>
  <c r="AS483" i="63"/>
  <c r="X483" i="63" s="1"/>
  <c r="I661" i="63"/>
  <c r="AS515" i="76"/>
  <c r="X515" i="76" s="1"/>
  <c r="C543" i="76"/>
  <c r="C493" i="63"/>
  <c r="C691" i="76"/>
  <c r="I491" i="63"/>
  <c r="AS522" i="76"/>
  <c r="X522" i="76" s="1"/>
  <c r="C535" i="76"/>
  <c r="I528" i="76"/>
  <c r="C509" i="63"/>
  <c r="AZ507" i="63"/>
  <c r="I670" i="76"/>
  <c r="C490" i="63"/>
  <c r="I634" i="63"/>
  <c r="AZ492" i="63"/>
  <c r="I542" i="76"/>
  <c r="C686" i="76"/>
  <c r="C529" i="76"/>
  <c r="BA488" i="63"/>
  <c r="I633" i="63"/>
  <c r="C642" i="63"/>
  <c r="C625" i="63"/>
  <c r="C505" i="63"/>
  <c r="I518" i="76"/>
  <c r="AS513" i="76"/>
  <c r="X513" i="76" s="1"/>
  <c r="I535" i="76"/>
  <c r="I701" i="76"/>
  <c r="I643" i="63"/>
  <c r="I642" i="63"/>
  <c r="C646" i="63"/>
  <c r="C684" i="76"/>
  <c r="AS530" i="76"/>
  <c r="X530" i="76" s="1"/>
  <c r="AS521" i="76"/>
  <c r="X521" i="76" s="1"/>
  <c r="BA503" i="63"/>
  <c r="C486" i="63"/>
  <c r="C653" i="63"/>
  <c r="I480" i="63"/>
  <c r="C527" i="76"/>
  <c r="C528" i="76"/>
  <c r="C665" i="76"/>
  <c r="C522" i="76"/>
  <c r="AZ508" i="63"/>
  <c r="C482" i="63"/>
  <c r="I654" i="63"/>
  <c r="AS473" i="63"/>
  <c r="X473" i="63" s="1"/>
  <c r="I546" i="76"/>
  <c r="C519" i="76"/>
  <c r="C698" i="76"/>
  <c r="BA490" i="63"/>
  <c r="BA500" i="63"/>
  <c r="C659" i="63"/>
  <c r="C501" i="63"/>
  <c r="C476" i="63"/>
  <c r="I551" i="76"/>
  <c r="I541" i="76"/>
  <c r="I685" i="76"/>
  <c r="BA501" i="63"/>
  <c r="I514" i="76"/>
  <c r="I628" i="63"/>
  <c r="AS475" i="63"/>
  <c r="X475" i="63" s="1"/>
  <c r="I632" i="63"/>
  <c r="BA508" i="63"/>
  <c r="AS540" i="76"/>
  <c r="X540" i="76" s="1"/>
  <c r="I530" i="76"/>
  <c r="C537" i="76"/>
  <c r="BA480" i="63"/>
  <c r="I495" i="63"/>
  <c r="C488" i="63"/>
  <c r="C511" i="63"/>
  <c r="AZ490" i="63"/>
  <c r="AZ497" i="63"/>
  <c r="I524" i="76"/>
  <c r="I525" i="76"/>
  <c r="C510" i="63"/>
  <c r="I532" i="76"/>
  <c r="C636" i="63"/>
  <c r="AS511" i="76"/>
  <c r="X511" i="76" s="1"/>
  <c r="C496" i="63"/>
  <c r="BA505" i="63"/>
  <c r="C531" i="76"/>
  <c r="C553" i="76"/>
  <c r="AS501" i="63"/>
  <c r="X501" i="63" s="1"/>
  <c r="I640" i="63"/>
  <c r="I521" i="76"/>
  <c r="I523" i="76"/>
  <c r="I489" i="63"/>
  <c r="I517" i="76"/>
  <c r="C549" i="76"/>
  <c r="I638" i="63"/>
  <c r="I679" i="76"/>
  <c r="AS524" i="76"/>
  <c r="X524" i="76" s="1"/>
  <c r="I550" i="76"/>
  <c r="AZ501" i="63"/>
  <c r="C471" i="63"/>
  <c r="AS479" i="63"/>
  <c r="X479" i="63" s="1"/>
  <c r="I657" i="63"/>
  <c r="AS505" i="63"/>
  <c r="X505" i="63" s="1"/>
  <c r="C696" i="76"/>
  <c r="I687" i="76"/>
  <c r="AZ503" i="63"/>
  <c r="I504" i="63"/>
  <c r="C500" i="63"/>
  <c r="AS471" i="63"/>
  <c r="X471" i="63" s="1"/>
  <c r="I655" i="63"/>
  <c r="C687" i="76"/>
  <c r="AS510" i="76"/>
  <c r="X510" i="76" s="1"/>
  <c r="BA479" i="63"/>
  <c r="C524" i="76"/>
  <c r="I641" i="63"/>
  <c r="I479" i="63"/>
  <c r="I482" i="63"/>
  <c r="AZ481" i="63"/>
  <c r="C671" i="76"/>
  <c r="C541" i="76"/>
  <c r="BA486" i="63"/>
  <c r="BA477" i="63"/>
  <c r="AS477" i="63"/>
  <c r="X477" i="63" s="1"/>
  <c r="AS476" i="63"/>
  <c r="X476" i="63" s="1"/>
  <c r="C645" i="63"/>
  <c r="C679" i="76"/>
  <c r="I512" i="76"/>
  <c r="C521" i="76"/>
  <c r="I515" i="76"/>
  <c r="C539" i="76"/>
  <c r="C649" i="63"/>
  <c r="I477" i="63"/>
  <c r="I653" i="63"/>
  <c r="AS536" i="76"/>
  <c r="X536" i="76" s="1"/>
  <c r="AA536" i="76" s="1"/>
  <c r="I700" i="76"/>
  <c r="I510" i="76"/>
  <c r="C532" i="76"/>
  <c r="AS537" i="76"/>
  <c r="X537" i="76" s="1"/>
  <c r="I625" i="63"/>
  <c r="I478" i="63"/>
  <c r="I662" i="63"/>
  <c r="C502" i="63"/>
  <c r="I540" i="76"/>
  <c r="C688" i="76"/>
  <c r="C523" i="76"/>
  <c r="BA484" i="63"/>
  <c r="I507" i="63"/>
  <c r="C630" i="63"/>
  <c r="C655" i="63"/>
  <c r="C480" i="63"/>
  <c r="I485" i="63"/>
  <c r="I549" i="76"/>
  <c r="C673" i="76"/>
  <c r="I508" i="63"/>
  <c r="C656" i="63"/>
  <c r="C676" i="76"/>
  <c r="I538" i="76"/>
  <c r="AZ483" i="63"/>
  <c r="C692" i="76"/>
  <c r="I647" i="63"/>
  <c r="C516" i="76"/>
  <c r="AS550" i="76"/>
  <c r="X550" i="76" s="1"/>
  <c r="I686" i="76"/>
  <c r="I658" i="63"/>
  <c r="C491" i="63"/>
  <c r="C518" i="76"/>
  <c r="C648" i="63"/>
  <c r="C633" i="63"/>
  <c r="I476" i="63"/>
  <c r="AS448" i="76"/>
  <c r="X448" i="76" s="1"/>
  <c r="C445" i="76"/>
  <c r="AZ406" i="63"/>
  <c r="I427" i="63"/>
  <c r="I592" i="63"/>
  <c r="AS422" i="63"/>
  <c r="X422" i="63" s="1"/>
  <c r="I410" i="63"/>
  <c r="AS446" i="76"/>
  <c r="X446" i="76" s="1"/>
  <c r="AZ401" i="63"/>
  <c r="C402" i="63"/>
  <c r="I440" i="76"/>
  <c r="C644" i="76"/>
  <c r="C460" i="76"/>
  <c r="I637" i="76"/>
  <c r="C422" i="63"/>
  <c r="I594" i="63"/>
  <c r="I462" i="76"/>
  <c r="BA426" i="63"/>
  <c r="C399" i="63"/>
  <c r="C404" i="63"/>
  <c r="I421" i="63"/>
  <c r="C468" i="76"/>
  <c r="BA407" i="63"/>
  <c r="AS403" i="63"/>
  <c r="X403" i="63" s="1"/>
  <c r="I423" i="63"/>
  <c r="AZ415" i="63"/>
  <c r="AS459" i="76"/>
  <c r="X459" i="76" s="1"/>
  <c r="AZ422" i="63"/>
  <c r="AS407" i="63"/>
  <c r="X407" i="63" s="1"/>
  <c r="I405" i="63"/>
  <c r="AZ411" i="63"/>
  <c r="I429" i="63"/>
  <c r="C453" i="76"/>
  <c r="C458" i="76"/>
  <c r="I400" i="63"/>
  <c r="I454" i="76"/>
  <c r="C426" i="63"/>
  <c r="AS406" i="63"/>
  <c r="X406" i="63" s="1"/>
  <c r="I406" i="63"/>
  <c r="I466" i="76"/>
  <c r="I590" i="63"/>
  <c r="C599" i="63"/>
  <c r="AS411" i="63"/>
  <c r="X411" i="63" s="1"/>
  <c r="I444" i="76"/>
  <c r="AS444" i="76"/>
  <c r="X444" i="76" s="1"/>
  <c r="I447" i="76"/>
  <c r="C469" i="76"/>
  <c r="C452" i="76"/>
  <c r="I630" i="76"/>
  <c r="I441" i="76"/>
  <c r="I425" i="63"/>
  <c r="C400" i="63"/>
  <c r="C597" i="63"/>
  <c r="AS409" i="63"/>
  <c r="X409" i="63" s="1"/>
  <c r="I455" i="76"/>
  <c r="AZ426" i="63"/>
  <c r="C407" i="63"/>
  <c r="AS458" i="76"/>
  <c r="X458" i="76" s="1"/>
  <c r="C459" i="76"/>
  <c r="BA411" i="63"/>
  <c r="I417" i="63"/>
  <c r="C600" i="63"/>
  <c r="I593" i="63"/>
  <c r="I471" i="76"/>
  <c r="AZ414" i="63"/>
  <c r="C415" i="63"/>
  <c r="C602" i="63"/>
  <c r="I415" i="63"/>
  <c r="I640" i="76"/>
  <c r="BA415" i="63"/>
  <c r="I399" i="63"/>
  <c r="I412" i="63"/>
  <c r="I428" i="63"/>
  <c r="I465" i="76"/>
  <c r="AS462" i="76"/>
  <c r="X462" i="76" s="1"/>
  <c r="C603" i="63"/>
  <c r="I604" i="63"/>
  <c r="C593" i="63"/>
  <c r="I633" i="76"/>
  <c r="I635" i="76"/>
  <c r="I470" i="76"/>
  <c r="C413" i="63"/>
  <c r="AZ421" i="63"/>
  <c r="C454" i="76"/>
  <c r="AZ404" i="63"/>
  <c r="C636" i="76"/>
  <c r="I643" i="76"/>
  <c r="C430" i="63"/>
  <c r="AS441" i="76"/>
  <c r="X441" i="76" s="1"/>
  <c r="I443" i="76"/>
  <c r="C421" i="63"/>
  <c r="C466" i="76"/>
  <c r="C592" i="63"/>
  <c r="I450" i="76"/>
  <c r="AS442" i="76"/>
  <c r="X442" i="76" s="1"/>
  <c r="BA419" i="63"/>
  <c r="I600" i="63"/>
  <c r="I414" i="63"/>
  <c r="I591" i="63"/>
  <c r="C472" i="76"/>
  <c r="C456" i="76"/>
  <c r="I631" i="76"/>
  <c r="C428" i="63"/>
  <c r="C604" i="63"/>
  <c r="C444" i="76"/>
  <c r="BA421" i="63"/>
  <c r="C429" i="63"/>
  <c r="C412" i="63"/>
  <c r="I461" i="76"/>
  <c r="AS456" i="76"/>
  <c r="X456" i="76" s="1"/>
  <c r="AZ405" i="63"/>
  <c r="AS421" i="63"/>
  <c r="X421" i="63" s="1"/>
  <c r="AS400" i="63"/>
  <c r="X400" i="63" s="1"/>
  <c r="C448" i="76"/>
  <c r="I460" i="76"/>
  <c r="C633" i="76"/>
  <c r="C594" i="63"/>
  <c r="AS405" i="63"/>
  <c r="X405" i="63" s="1"/>
  <c r="C420" i="63"/>
  <c r="C637" i="76"/>
  <c r="BA422" i="63"/>
  <c r="I603" i="63"/>
  <c r="C401" i="63"/>
  <c r="AS415" i="63"/>
  <c r="X415" i="63" s="1"/>
  <c r="I634" i="76"/>
  <c r="C639" i="76"/>
  <c r="AS450" i="76"/>
  <c r="X450" i="76" s="1"/>
  <c r="AS399" i="63"/>
  <c r="X399" i="63" s="1"/>
  <c r="C403" i="63"/>
  <c r="C427" i="63"/>
  <c r="BA403" i="63"/>
  <c r="C442" i="76"/>
  <c r="C635" i="76"/>
  <c r="AZ403" i="63"/>
  <c r="AS414" i="63"/>
  <c r="X414" i="63" s="1"/>
  <c r="I601" i="63"/>
  <c r="I404" i="63"/>
  <c r="BA405" i="63"/>
  <c r="I468" i="76"/>
  <c r="AS460" i="76"/>
  <c r="X460" i="76" s="1"/>
  <c r="C630" i="76"/>
  <c r="I644" i="76"/>
  <c r="C632" i="76"/>
  <c r="BA418" i="63"/>
  <c r="C596" i="63"/>
  <c r="C598" i="63"/>
  <c r="C595" i="63"/>
  <c r="C447" i="76"/>
  <c r="AS467" i="76"/>
  <c r="X467" i="76" s="1"/>
  <c r="BA399" i="63"/>
  <c r="C410" i="63"/>
  <c r="C409" i="63"/>
  <c r="I636" i="76"/>
  <c r="AZ409" i="63"/>
  <c r="I422" i="63"/>
  <c r="C431" i="63"/>
  <c r="I639" i="76"/>
  <c r="I463" i="76"/>
  <c r="BA400" i="63"/>
  <c r="I413" i="63"/>
  <c r="AS431" i="63"/>
  <c r="X431" i="63" s="1"/>
  <c r="AS449" i="76"/>
  <c r="X449" i="76" s="1"/>
  <c r="AS466" i="76"/>
  <c r="X466" i="76" s="1"/>
  <c r="AZ407" i="63"/>
  <c r="C590" i="63"/>
  <c r="I402" i="63"/>
  <c r="AS470" i="76"/>
  <c r="X470" i="76" s="1"/>
  <c r="C471" i="76"/>
  <c r="I467" i="76"/>
  <c r="I431" i="63"/>
  <c r="I408" i="63"/>
  <c r="I430" i="63"/>
  <c r="BA408" i="63"/>
  <c r="C641" i="76"/>
  <c r="C451" i="76"/>
  <c r="I420" i="63"/>
  <c r="C416" i="63"/>
  <c r="I638" i="76"/>
  <c r="I602" i="63"/>
  <c r="C449" i="76"/>
  <c r="I407" i="63"/>
  <c r="C443" i="76"/>
  <c r="I418" i="63"/>
  <c r="C462" i="76"/>
  <c r="BA414" i="63"/>
  <c r="AZ418" i="63"/>
  <c r="I424" i="63"/>
  <c r="AS417" i="63"/>
  <c r="X417" i="63" s="1"/>
  <c r="C470" i="76"/>
  <c r="I469" i="76"/>
  <c r="I458" i="76"/>
  <c r="C411" i="63"/>
  <c r="C425" i="63"/>
  <c r="C419" i="63"/>
  <c r="C642" i="76"/>
  <c r="I472" i="76"/>
  <c r="C463" i="76"/>
  <c r="BA430" i="63"/>
  <c r="AS418" i="63"/>
  <c r="X418" i="63" s="1"/>
  <c r="C457" i="76"/>
  <c r="C455" i="76"/>
  <c r="AZ425" i="63"/>
  <c r="C424" i="63"/>
  <c r="C406" i="63"/>
  <c r="AS472" i="76"/>
  <c r="X472" i="76" s="1"/>
  <c r="AS463" i="76"/>
  <c r="X463" i="76" s="1"/>
  <c r="AZ430" i="63"/>
  <c r="I401" i="63"/>
  <c r="AS425" i="63"/>
  <c r="X425" i="63" s="1"/>
  <c r="I632" i="76"/>
  <c r="C640" i="76"/>
  <c r="BA431" i="63"/>
  <c r="AS430" i="63"/>
  <c r="X430" i="63" s="1"/>
  <c r="AS408" i="63"/>
  <c r="X408" i="63" s="1"/>
  <c r="AS471" i="76"/>
  <c r="X471" i="76" s="1"/>
  <c r="C450" i="76"/>
  <c r="AZ419" i="63"/>
  <c r="I403" i="63"/>
  <c r="AS404" i="63"/>
  <c r="X404" i="63" s="1"/>
  <c r="AS429" i="63"/>
  <c r="X429" i="63" s="1"/>
  <c r="I597" i="63"/>
  <c r="I448" i="76"/>
  <c r="I464" i="76"/>
  <c r="C414" i="63"/>
  <c r="I642" i="76"/>
  <c r="AS445" i="76"/>
  <c r="X445" i="76" s="1"/>
  <c r="I451" i="76"/>
  <c r="BA417" i="63"/>
  <c r="BA406" i="63"/>
  <c r="C643" i="76"/>
  <c r="C441" i="76"/>
  <c r="I595" i="63"/>
  <c r="C467" i="76"/>
  <c r="BA429" i="63"/>
  <c r="AS426" i="63"/>
  <c r="X426" i="63" s="1"/>
  <c r="AZ431" i="63"/>
  <c r="AZ429" i="63"/>
  <c r="I442" i="76"/>
  <c r="BA409" i="63"/>
  <c r="C423" i="63"/>
  <c r="I419" i="63"/>
  <c r="C591" i="63"/>
  <c r="C631" i="76"/>
  <c r="AS447" i="76"/>
  <c r="X447" i="76" s="1"/>
  <c r="C446" i="76"/>
  <c r="BA425" i="63"/>
  <c r="I599" i="63"/>
  <c r="AS440" i="76"/>
  <c r="X440" i="76" s="1"/>
  <c r="I456" i="76"/>
  <c r="AZ399" i="63"/>
  <c r="I426" i="63"/>
  <c r="I452" i="76"/>
  <c r="I641" i="76"/>
  <c r="AS455" i="76"/>
  <c r="X455" i="76" s="1"/>
  <c r="AZ417" i="63"/>
  <c r="I596" i="63"/>
  <c r="C461" i="76"/>
  <c r="C634" i="76"/>
  <c r="C465" i="76"/>
  <c r="I457" i="76"/>
  <c r="I598" i="63"/>
  <c r="C601" i="63"/>
  <c r="I449" i="76"/>
  <c r="I445" i="76"/>
  <c r="BA404" i="63"/>
  <c r="AS419" i="63"/>
  <c r="X419" i="63" s="1"/>
  <c r="I411" i="63"/>
  <c r="C408" i="63"/>
  <c r="C405" i="63"/>
  <c r="C464" i="76"/>
  <c r="AZ400" i="63"/>
  <c r="I409" i="63"/>
  <c r="C417" i="63"/>
  <c r="C638" i="76"/>
  <c r="I446" i="76"/>
  <c r="I416" i="63"/>
  <c r="AZ408" i="63"/>
  <c r="C440" i="76"/>
  <c r="BA401" i="63"/>
  <c r="I453" i="76"/>
  <c r="AS401" i="63"/>
  <c r="X401" i="63" s="1"/>
  <c r="I459" i="76"/>
  <c r="C418" i="63"/>
  <c r="AS452" i="76"/>
  <c r="X452" i="76" s="1"/>
  <c r="X5" i="58" l="1"/>
  <c r="W5" i="58"/>
  <c r="X3" i="58"/>
  <c r="W4" i="58"/>
  <c r="W3" i="58"/>
  <c r="X4" i="58"/>
  <c r="X2" i="58"/>
  <c r="AA239" i="76"/>
  <c r="R239" i="76"/>
  <c r="AA579" i="76"/>
  <c r="AJ579" i="76" s="1"/>
  <c r="R579" i="76"/>
  <c r="AA581" i="76"/>
  <c r="AJ581" i="76" s="1"/>
  <c r="R581" i="76"/>
  <c r="AA585" i="76"/>
  <c r="AJ585" i="76" s="1"/>
  <c r="R585" i="76"/>
  <c r="AA382" i="76"/>
  <c r="AJ382" i="76" s="1"/>
  <c r="R382" i="76"/>
  <c r="AA384" i="76"/>
  <c r="AJ384" i="76" s="1"/>
  <c r="R384" i="76"/>
  <c r="AA383" i="76"/>
  <c r="AJ383" i="76" s="1"/>
  <c r="R383" i="76"/>
  <c r="AA381" i="76"/>
  <c r="AJ381" i="76" s="1"/>
  <c r="R381" i="76"/>
  <c r="AA385" i="76"/>
  <c r="AJ385" i="76" s="1"/>
  <c r="R385" i="76"/>
  <c r="AA386" i="76"/>
  <c r="AJ386" i="76" s="1"/>
  <c r="R386" i="76"/>
  <c r="AA380" i="76"/>
  <c r="AJ380" i="76" s="1"/>
  <c r="R380" i="76"/>
  <c r="AA472" i="76"/>
  <c r="AJ472" i="76" s="1"/>
  <c r="R472" i="76"/>
  <c r="AA426" i="63"/>
  <c r="AJ426" i="63" s="1"/>
  <c r="R426" i="63"/>
  <c r="R404" i="63"/>
  <c r="AA404" i="63"/>
  <c r="AJ404" i="63" s="1"/>
  <c r="AA411" i="63"/>
  <c r="AJ411" i="63" s="1"/>
  <c r="R411" i="63"/>
  <c r="R497" i="63"/>
  <c r="AA497" i="63"/>
  <c r="AJ497" i="63" s="1"/>
  <c r="AA551" i="76"/>
  <c r="AJ551" i="76" s="1"/>
  <c r="R551" i="76"/>
  <c r="R440" i="76"/>
  <c r="AA440" i="76"/>
  <c r="AJ440" i="76" s="1"/>
  <c r="R399" i="63"/>
  <c r="AA399" i="63"/>
  <c r="AJ399" i="63" s="1"/>
  <c r="R421" i="63"/>
  <c r="AA421" i="63"/>
  <c r="AJ421" i="63" s="1"/>
  <c r="AA403" i="63"/>
  <c r="AJ403" i="63" s="1"/>
  <c r="R403" i="63"/>
  <c r="R446" i="76"/>
  <c r="AA446" i="76"/>
  <c r="AJ446" i="76" s="1"/>
  <c r="AA491" i="63"/>
  <c r="AJ491" i="63" s="1"/>
  <c r="R491" i="63"/>
  <c r="AA490" i="63"/>
  <c r="AJ490" i="63" s="1"/>
  <c r="R490" i="63"/>
  <c r="AA560" i="76"/>
  <c r="AJ560" i="76" s="1"/>
  <c r="R560" i="76"/>
  <c r="R512" i="63"/>
  <c r="AA512" i="63"/>
  <c r="AJ512" i="63" s="1"/>
  <c r="AA270" i="63"/>
  <c r="AJ270" i="63" s="1"/>
  <c r="R270" i="63"/>
  <c r="R471" i="76"/>
  <c r="AA471" i="76"/>
  <c r="AJ471" i="76" s="1"/>
  <c r="AA418" i="63"/>
  <c r="AJ418" i="63" s="1"/>
  <c r="R418" i="63"/>
  <c r="AA470" i="76"/>
  <c r="AJ470" i="76" s="1"/>
  <c r="R470" i="76"/>
  <c r="AA414" i="63"/>
  <c r="AJ414" i="63" s="1"/>
  <c r="R414" i="63"/>
  <c r="R450" i="76"/>
  <c r="AA450" i="76"/>
  <c r="AJ450" i="76" s="1"/>
  <c r="R442" i="76"/>
  <c r="AA442" i="76"/>
  <c r="AJ442" i="76" s="1"/>
  <c r="R510" i="76"/>
  <c r="AA510" i="76"/>
  <c r="AJ510" i="76" s="1"/>
  <c r="R501" i="63"/>
  <c r="AA501" i="63"/>
  <c r="AJ501" i="63" s="1"/>
  <c r="R515" i="76"/>
  <c r="AA515" i="76"/>
  <c r="AJ515" i="76" s="1"/>
  <c r="AA487" i="63"/>
  <c r="AJ487" i="63" s="1"/>
  <c r="R487" i="63"/>
  <c r="R469" i="63"/>
  <c r="AA469" i="63"/>
  <c r="AJ469" i="63" s="1"/>
  <c r="AA525" i="76"/>
  <c r="AJ525" i="76" s="1"/>
  <c r="R525" i="76"/>
  <c r="AA542" i="76"/>
  <c r="AJ542" i="76" s="1"/>
  <c r="R542" i="76"/>
  <c r="R489" i="63"/>
  <c r="AA489" i="63"/>
  <c r="AJ489" i="63" s="1"/>
  <c r="R253" i="63"/>
  <c r="AA253" i="63"/>
  <c r="AJ253" i="63" s="1"/>
  <c r="AA239" i="63"/>
  <c r="AJ239" i="63" s="1"/>
  <c r="R239" i="63"/>
  <c r="AA241" i="63"/>
  <c r="AJ241" i="63" s="1"/>
  <c r="R241" i="63"/>
  <c r="AA514" i="63"/>
  <c r="AJ514" i="63" s="1"/>
  <c r="R514" i="63"/>
  <c r="AA237" i="63"/>
  <c r="AJ237" i="63" s="1"/>
  <c r="R237" i="63"/>
  <c r="AA268" i="76"/>
  <c r="AJ268" i="76" s="1"/>
  <c r="R268" i="76"/>
  <c r="R554" i="76"/>
  <c r="AA554" i="76"/>
  <c r="AJ554" i="76" s="1"/>
  <c r="R521" i="63"/>
  <c r="AA521" i="63"/>
  <c r="AJ521" i="63" s="1"/>
  <c r="R432" i="63"/>
  <c r="AA432" i="63"/>
  <c r="AJ432" i="63" s="1"/>
  <c r="R488" i="76"/>
  <c r="AA488" i="76"/>
  <c r="AJ488" i="76" s="1"/>
  <c r="R444" i="63"/>
  <c r="AA444" i="63"/>
  <c r="AJ444" i="63" s="1"/>
  <c r="R485" i="76"/>
  <c r="AA485" i="76"/>
  <c r="AJ485" i="76" s="1"/>
  <c r="AA433" i="63"/>
  <c r="AJ433" i="63" s="1"/>
  <c r="R433" i="63"/>
  <c r="AA445" i="63"/>
  <c r="AJ445" i="63" s="1"/>
  <c r="R445" i="63"/>
  <c r="R492" i="76"/>
  <c r="AA492" i="76"/>
  <c r="AJ492" i="76" s="1"/>
  <c r="AA460" i="63"/>
  <c r="AJ460" i="63" s="1"/>
  <c r="R460" i="63"/>
  <c r="R500" i="76"/>
  <c r="AA500" i="76"/>
  <c r="AJ500" i="76" s="1"/>
  <c r="AA467" i="63"/>
  <c r="AJ467" i="63" s="1"/>
  <c r="R467" i="63"/>
  <c r="AA454" i="63"/>
  <c r="AJ454" i="63" s="1"/>
  <c r="R454" i="63"/>
  <c r="R453" i="63"/>
  <c r="AA453" i="63"/>
  <c r="AJ453" i="63" s="1"/>
  <c r="R303" i="63"/>
  <c r="AA303" i="63"/>
  <c r="AJ303" i="63" s="1"/>
  <c r="AA405" i="76"/>
  <c r="AJ405" i="76" s="1"/>
  <c r="R405" i="76"/>
  <c r="R395" i="76"/>
  <c r="AA395" i="76"/>
  <c r="AJ395" i="76" s="1"/>
  <c r="R324" i="63"/>
  <c r="AA324" i="63"/>
  <c r="AJ324" i="63" s="1"/>
  <c r="AA287" i="63"/>
  <c r="AJ287" i="63" s="1"/>
  <c r="R287" i="63"/>
  <c r="AA359" i="76"/>
  <c r="AJ359" i="76" s="1"/>
  <c r="R359" i="76"/>
  <c r="AA327" i="63"/>
  <c r="AJ327" i="63" s="1"/>
  <c r="R327" i="63"/>
  <c r="R326" i="63"/>
  <c r="AA326" i="63"/>
  <c r="AJ326" i="63" s="1"/>
  <c r="AA387" i="76"/>
  <c r="AJ387" i="76" s="1"/>
  <c r="R387" i="76"/>
  <c r="R434" i="76"/>
  <c r="AA434" i="76"/>
  <c r="AJ434" i="76" s="1"/>
  <c r="AA293" i="63"/>
  <c r="AJ293" i="63" s="1"/>
  <c r="R293" i="63"/>
  <c r="AA349" i="63"/>
  <c r="AJ349" i="63" s="1"/>
  <c r="R349" i="63"/>
  <c r="R360" i="63"/>
  <c r="AA360" i="63"/>
  <c r="AJ360" i="63" s="1"/>
  <c r="AA347" i="76"/>
  <c r="AJ347" i="76" s="1"/>
  <c r="R347" i="76"/>
  <c r="R413" i="76"/>
  <c r="AA413" i="76"/>
  <c r="AJ413" i="76" s="1"/>
  <c r="R344" i="63"/>
  <c r="AA344" i="63"/>
  <c r="AJ344" i="63" s="1"/>
  <c r="AA407" i="76"/>
  <c r="AJ407" i="76" s="1"/>
  <c r="R407" i="76"/>
  <c r="R378" i="63"/>
  <c r="AA378" i="63"/>
  <c r="AJ378" i="63" s="1"/>
  <c r="R353" i="76"/>
  <c r="AA353" i="76"/>
  <c r="AJ353" i="76" s="1"/>
  <c r="R379" i="63"/>
  <c r="AA379" i="63"/>
  <c r="AJ379" i="63" s="1"/>
  <c r="AA363" i="76"/>
  <c r="AJ363" i="76" s="1"/>
  <c r="R363" i="76"/>
  <c r="AA282" i="63"/>
  <c r="AJ282" i="63" s="1"/>
  <c r="R282" i="63"/>
  <c r="R314" i="76"/>
  <c r="AA314" i="76"/>
  <c r="AJ314" i="76" s="1"/>
  <c r="R319" i="63"/>
  <c r="AA319" i="63"/>
  <c r="AJ319" i="63" s="1"/>
  <c r="R398" i="76"/>
  <c r="AA398" i="76"/>
  <c r="AJ398" i="76" s="1"/>
  <c r="AA342" i="63"/>
  <c r="AJ342" i="63" s="1"/>
  <c r="R342" i="63"/>
  <c r="AA697" i="63"/>
  <c r="AJ697" i="63" s="1"/>
  <c r="R697" i="63"/>
  <c r="R84" i="63"/>
  <c r="AA84" i="63"/>
  <c r="AJ84" i="63" s="1"/>
  <c r="AA143" i="76"/>
  <c r="AJ143" i="76" s="1"/>
  <c r="R143" i="76"/>
  <c r="R595" i="76"/>
  <c r="AA595" i="76"/>
  <c r="AJ595" i="76" s="1"/>
  <c r="AA49" i="63"/>
  <c r="AJ49" i="63" s="1"/>
  <c r="R49" i="63"/>
  <c r="AA578" i="76"/>
  <c r="AJ578" i="76" s="1"/>
  <c r="R578" i="76"/>
  <c r="AA116" i="63"/>
  <c r="AJ116" i="63" s="1"/>
  <c r="R116" i="63"/>
  <c r="AA181" i="63"/>
  <c r="AJ181" i="63" s="1"/>
  <c r="R181" i="63"/>
  <c r="R66" i="63"/>
  <c r="AA66" i="63"/>
  <c r="AJ66" i="63" s="1"/>
  <c r="AA83" i="76"/>
  <c r="AJ83" i="76" s="1"/>
  <c r="R83" i="76"/>
  <c r="R175" i="76"/>
  <c r="AA175" i="76"/>
  <c r="AJ175" i="76" s="1"/>
  <c r="R228" i="76"/>
  <c r="AA228" i="76"/>
  <c r="AJ228" i="76" s="1"/>
  <c r="AA25" i="76"/>
  <c r="AJ25" i="76" s="1"/>
  <c r="R25" i="76"/>
  <c r="AA41" i="63"/>
  <c r="AJ41" i="63" s="1"/>
  <c r="R41" i="63"/>
  <c r="R150" i="76"/>
  <c r="AA150" i="76"/>
  <c r="AJ150" i="76" s="1"/>
  <c r="R75" i="63"/>
  <c r="AA75" i="63"/>
  <c r="AJ75" i="63" s="1"/>
  <c r="AA113" i="63"/>
  <c r="AJ113" i="63" s="1"/>
  <c r="R113" i="63"/>
  <c r="R126" i="76"/>
  <c r="AA126" i="76"/>
  <c r="AJ126" i="76" s="1"/>
  <c r="R147" i="76"/>
  <c r="AA147" i="76"/>
  <c r="AJ147" i="76" s="1"/>
  <c r="R121" i="63"/>
  <c r="AA121" i="63"/>
  <c r="AJ121" i="63" s="1"/>
  <c r="AA150" i="63"/>
  <c r="AJ150" i="63" s="1"/>
  <c r="R150" i="63"/>
  <c r="R76" i="76"/>
  <c r="AA76" i="76"/>
  <c r="AJ76" i="76" s="1"/>
  <c r="R224" i="63"/>
  <c r="AA224" i="63"/>
  <c r="AJ224" i="63" s="1"/>
  <c r="R73" i="63"/>
  <c r="AA73" i="63"/>
  <c r="AJ73" i="63" s="1"/>
  <c r="R62" i="76"/>
  <c r="AA62" i="76"/>
  <c r="AJ62" i="76" s="1"/>
  <c r="AA126" i="63"/>
  <c r="AJ126" i="63" s="1"/>
  <c r="R126" i="63"/>
  <c r="AA114" i="76"/>
  <c r="AJ114" i="76" s="1"/>
  <c r="R114" i="76"/>
  <c r="AA80" i="76"/>
  <c r="AJ80" i="76" s="1"/>
  <c r="R80" i="76"/>
  <c r="AA54" i="63"/>
  <c r="AJ54" i="63" s="1"/>
  <c r="R54" i="63"/>
  <c r="R68" i="63"/>
  <c r="AA68" i="63"/>
  <c r="AJ68" i="63" s="1"/>
  <c r="AA748" i="76"/>
  <c r="AJ748" i="76" s="1"/>
  <c r="R748" i="76"/>
  <c r="R229" i="63"/>
  <c r="AA229" i="63"/>
  <c r="AJ229" i="63" s="1"/>
  <c r="AA182" i="63"/>
  <c r="AJ182" i="63" s="1"/>
  <c r="R182" i="63"/>
  <c r="R29" i="63"/>
  <c r="AA29" i="63"/>
  <c r="AJ29" i="63" s="1"/>
  <c r="AA185" i="76"/>
  <c r="AJ185" i="76" s="1"/>
  <c r="R185" i="76"/>
  <c r="AA57" i="63"/>
  <c r="AJ57" i="63" s="1"/>
  <c r="R57" i="63"/>
  <c r="R50" i="76"/>
  <c r="AA50" i="76"/>
  <c r="AJ50" i="76" s="1"/>
  <c r="R467" i="76"/>
  <c r="AA467" i="76"/>
  <c r="AJ467" i="76" s="1"/>
  <c r="R459" i="76"/>
  <c r="AA459" i="76"/>
  <c r="AJ459" i="76" s="1"/>
  <c r="AA524" i="63"/>
  <c r="AJ524" i="63" s="1"/>
  <c r="R524" i="63"/>
  <c r="AA524" i="76"/>
  <c r="AJ524" i="76" s="1"/>
  <c r="R524" i="76"/>
  <c r="AA502" i="63"/>
  <c r="AJ502" i="63" s="1"/>
  <c r="R502" i="63"/>
  <c r="R512" i="76"/>
  <c r="AA512" i="76"/>
  <c r="AJ512" i="76" s="1"/>
  <c r="R514" i="76"/>
  <c r="AA514" i="76"/>
  <c r="AJ514" i="76" s="1"/>
  <c r="AA509" i="63"/>
  <c r="AJ509" i="63" s="1"/>
  <c r="R509" i="63"/>
  <c r="AA478" i="63"/>
  <c r="AJ478" i="63" s="1"/>
  <c r="R478" i="63"/>
  <c r="AA492" i="63"/>
  <c r="AJ492" i="63" s="1"/>
  <c r="R492" i="63"/>
  <c r="R265" i="76"/>
  <c r="AA265" i="76"/>
  <c r="AJ265" i="76" s="1"/>
  <c r="AA455" i="76"/>
  <c r="AJ455" i="76" s="1"/>
  <c r="R455" i="76"/>
  <c r="R408" i="63"/>
  <c r="AA408" i="63"/>
  <c r="AJ408" i="63" s="1"/>
  <c r="R463" i="76"/>
  <c r="AA463" i="76"/>
  <c r="AJ463" i="76" s="1"/>
  <c r="AA405" i="63"/>
  <c r="AJ405" i="63" s="1"/>
  <c r="R405" i="63"/>
  <c r="R456" i="76"/>
  <c r="AA456" i="76"/>
  <c r="AJ456" i="76" s="1"/>
  <c r="AA409" i="63"/>
  <c r="AJ409" i="63" s="1"/>
  <c r="R409" i="63"/>
  <c r="R406" i="63"/>
  <c r="AA406" i="63"/>
  <c r="AJ406" i="63" s="1"/>
  <c r="R422" i="63"/>
  <c r="AA422" i="63"/>
  <c r="AJ422" i="63" s="1"/>
  <c r="AA505" i="63"/>
  <c r="AJ505" i="63" s="1"/>
  <c r="R505" i="63"/>
  <c r="R521" i="76"/>
  <c r="AA521" i="76"/>
  <c r="AJ521" i="76" s="1"/>
  <c r="AA513" i="76"/>
  <c r="AJ513" i="76" s="1"/>
  <c r="R513" i="76"/>
  <c r="R532" i="76"/>
  <c r="AA532" i="76"/>
  <c r="AJ532" i="76" s="1"/>
  <c r="AA546" i="76"/>
  <c r="AJ546" i="76" s="1"/>
  <c r="R546" i="76"/>
  <c r="R548" i="76"/>
  <c r="AA548" i="76"/>
  <c r="AJ548" i="76" s="1"/>
  <c r="AA541" i="76"/>
  <c r="AJ541" i="76" s="1"/>
  <c r="R541" i="76"/>
  <c r="R481" i="63"/>
  <c r="AA481" i="63"/>
  <c r="AJ481" i="63" s="1"/>
  <c r="AA484" i="63"/>
  <c r="AJ484" i="63" s="1"/>
  <c r="R484" i="63"/>
  <c r="R500" i="63"/>
  <c r="AA500" i="63"/>
  <c r="AJ500" i="63" s="1"/>
  <c r="AA474" i="63"/>
  <c r="AJ474" i="63" s="1"/>
  <c r="R474" i="63"/>
  <c r="AA518" i="63"/>
  <c r="AJ518" i="63" s="1"/>
  <c r="R518" i="63"/>
  <c r="AA296" i="76"/>
  <c r="AJ296" i="76" s="1"/>
  <c r="R296" i="76"/>
  <c r="AA522" i="63"/>
  <c r="AJ522" i="63" s="1"/>
  <c r="R522" i="63"/>
  <c r="AA242" i="63"/>
  <c r="AJ242" i="63" s="1"/>
  <c r="R242" i="63"/>
  <c r="R286" i="76"/>
  <c r="AA286" i="76"/>
  <c r="AJ286" i="76" s="1"/>
  <c r="R523" i="63"/>
  <c r="AA523" i="63"/>
  <c r="AJ523" i="63" s="1"/>
  <c r="R232" i="63"/>
  <c r="AA232" i="63"/>
  <c r="AJ232" i="63" s="1"/>
  <c r="AA435" i="63"/>
  <c r="AJ435" i="63" s="1"/>
  <c r="R435" i="63"/>
  <c r="R437" i="63"/>
  <c r="AA437" i="63"/>
  <c r="AJ437" i="63" s="1"/>
  <c r="AA484" i="76"/>
  <c r="AJ484" i="76" s="1"/>
  <c r="R484" i="76"/>
  <c r="R446" i="63"/>
  <c r="AA446" i="63"/>
  <c r="AJ446" i="63" s="1"/>
  <c r="R496" i="76"/>
  <c r="AA496" i="76"/>
  <c r="AJ496" i="76" s="1"/>
  <c r="R528" i="63"/>
  <c r="AA528" i="63"/>
  <c r="AJ528" i="63" s="1"/>
  <c r="AA494" i="76"/>
  <c r="AJ494" i="76" s="1"/>
  <c r="R494" i="76"/>
  <c r="AA458" i="63"/>
  <c r="AJ458" i="63" s="1"/>
  <c r="R458" i="63"/>
  <c r="R497" i="76"/>
  <c r="AA497" i="76"/>
  <c r="AJ497" i="76" s="1"/>
  <c r="R506" i="76"/>
  <c r="AA506" i="76"/>
  <c r="AJ506" i="76" s="1"/>
  <c r="AA509" i="76"/>
  <c r="AJ509" i="76" s="1"/>
  <c r="R509" i="76"/>
  <c r="AA366" i="63"/>
  <c r="AJ366" i="63" s="1"/>
  <c r="R366" i="63"/>
  <c r="R281" i="63"/>
  <c r="AA281" i="63"/>
  <c r="AJ281" i="63" s="1"/>
  <c r="AA348" i="76"/>
  <c r="AJ348" i="76" s="1"/>
  <c r="R348" i="76"/>
  <c r="AA328" i="76"/>
  <c r="AJ328" i="76" s="1"/>
  <c r="R328" i="76"/>
  <c r="R372" i="63"/>
  <c r="AA372" i="63"/>
  <c r="AJ372" i="63" s="1"/>
  <c r="AA350" i="76"/>
  <c r="AJ350" i="76" s="1"/>
  <c r="R350" i="76"/>
  <c r="R382" i="63"/>
  <c r="AA382" i="63"/>
  <c r="AJ382" i="63" s="1"/>
  <c r="AA323" i="76"/>
  <c r="AJ323" i="76" s="1"/>
  <c r="R323" i="76"/>
  <c r="AA364" i="63"/>
  <c r="AJ364" i="63" s="1"/>
  <c r="R364" i="63"/>
  <c r="R306" i="63"/>
  <c r="AA306" i="63"/>
  <c r="AJ306" i="63" s="1"/>
  <c r="AA383" i="63"/>
  <c r="AJ383" i="63" s="1"/>
  <c r="R383" i="63"/>
  <c r="AA306" i="76"/>
  <c r="AJ306" i="76" s="1"/>
  <c r="R306" i="76"/>
  <c r="R422" i="76"/>
  <c r="AA422" i="76"/>
  <c r="AJ422" i="76" s="1"/>
  <c r="AA367" i="76"/>
  <c r="AJ367" i="76" s="1"/>
  <c r="R367" i="76"/>
  <c r="R328" i="63"/>
  <c r="AA328" i="63"/>
  <c r="AJ328" i="63" s="1"/>
  <c r="R309" i="63"/>
  <c r="AA309" i="63"/>
  <c r="AJ309" i="63" s="1"/>
  <c r="R350" i="63"/>
  <c r="AA350" i="63"/>
  <c r="AJ350" i="63" s="1"/>
  <c r="R393" i="63"/>
  <c r="AA393" i="63"/>
  <c r="AJ393" i="63" s="1"/>
  <c r="AA351" i="63"/>
  <c r="AJ351" i="63" s="1"/>
  <c r="R351" i="63"/>
  <c r="R357" i="76"/>
  <c r="AA357" i="76"/>
  <c r="AJ357" i="76" s="1"/>
  <c r="AA338" i="63"/>
  <c r="AJ338" i="63" s="1"/>
  <c r="R338" i="63"/>
  <c r="R436" i="76"/>
  <c r="AA436" i="76"/>
  <c r="AJ436" i="76" s="1"/>
  <c r="AA369" i="76"/>
  <c r="AJ369" i="76" s="1"/>
  <c r="R369" i="76"/>
  <c r="R539" i="63"/>
  <c r="AA539" i="63"/>
  <c r="AJ539" i="63" s="1"/>
  <c r="AA50" i="63"/>
  <c r="AJ50" i="63" s="1"/>
  <c r="R50" i="63"/>
  <c r="R180" i="76"/>
  <c r="AA180" i="76"/>
  <c r="AJ180" i="76" s="1"/>
  <c r="R184" i="63"/>
  <c r="AA184" i="63"/>
  <c r="AJ184" i="63" s="1"/>
  <c r="R230" i="76"/>
  <c r="AA230" i="76"/>
  <c r="AJ230" i="76" s="1"/>
  <c r="AA69" i="76"/>
  <c r="AJ69" i="76" s="1"/>
  <c r="R69" i="76"/>
  <c r="AA44" i="76"/>
  <c r="AJ44" i="76" s="1"/>
  <c r="R44" i="76"/>
  <c r="AA123" i="63"/>
  <c r="AJ123" i="63" s="1"/>
  <c r="R123" i="63"/>
  <c r="R147" i="63"/>
  <c r="AA147" i="63"/>
  <c r="AJ147" i="63" s="1"/>
  <c r="R53" i="63"/>
  <c r="AA53" i="63"/>
  <c r="AJ53" i="63" s="1"/>
  <c r="R165" i="76"/>
  <c r="AA165" i="76"/>
  <c r="AJ165" i="76" s="1"/>
  <c r="R196" i="63"/>
  <c r="AA196" i="63"/>
  <c r="AJ196" i="63" s="1"/>
  <c r="AA205" i="63"/>
  <c r="AJ205" i="63" s="1"/>
  <c r="R205" i="63"/>
  <c r="AA174" i="63"/>
  <c r="AJ174" i="63" s="1"/>
  <c r="R174" i="63"/>
  <c r="AA45" i="76"/>
  <c r="AJ45" i="76" s="1"/>
  <c r="R45" i="76"/>
  <c r="AA185" i="63"/>
  <c r="AJ185" i="63" s="1"/>
  <c r="R185" i="63"/>
  <c r="AA114" i="63"/>
  <c r="AJ114" i="63" s="1"/>
  <c r="R114" i="63"/>
  <c r="AA168" i="63"/>
  <c r="AJ168" i="63" s="1"/>
  <c r="R168" i="63"/>
  <c r="AA39" i="76"/>
  <c r="AJ39" i="76" s="1"/>
  <c r="R39" i="76"/>
  <c r="R179" i="76"/>
  <c r="AA179" i="76"/>
  <c r="AJ179" i="76" s="1"/>
  <c r="R9" i="63"/>
  <c r="AA9" i="63"/>
  <c r="AJ9" i="63" s="1"/>
  <c r="AA165" i="63"/>
  <c r="AJ165" i="63" s="1"/>
  <c r="R165" i="63"/>
  <c r="R163" i="63"/>
  <c r="AA163" i="63"/>
  <c r="AJ163" i="63" s="1"/>
  <c r="R122" i="76"/>
  <c r="AA122" i="76"/>
  <c r="AJ122" i="76" s="1"/>
  <c r="AA194" i="76"/>
  <c r="AJ194" i="76" s="1"/>
  <c r="R194" i="76"/>
  <c r="AA166" i="63"/>
  <c r="AJ166" i="63" s="1"/>
  <c r="R166" i="63"/>
  <c r="R587" i="76"/>
  <c r="AA587" i="76"/>
  <c r="AJ587" i="76" s="1"/>
  <c r="R161" i="63"/>
  <c r="AA161" i="63"/>
  <c r="AJ161" i="63" s="1"/>
  <c r="AA79" i="76"/>
  <c r="AJ79" i="76" s="1"/>
  <c r="R79" i="76"/>
  <c r="AA532" i="63"/>
  <c r="AJ532" i="63" s="1"/>
  <c r="R532" i="63"/>
  <c r="R23" i="63"/>
  <c r="AA23" i="63"/>
  <c r="AJ23" i="63" s="1"/>
  <c r="R226" i="63"/>
  <c r="AA226" i="63"/>
  <c r="AJ226" i="63" s="1"/>
  <c r="AA201" i="76"/>
  <c r="AJ201" i="76" s="1"/>
  <c r="R201" i="76"/>
  <c r="AA20" i="76"/>
  <c r="AJ20" i="76" s="1"/>
  <c r="R20" i="76"/>
  <c r="AA227" i="76"/>
  <c r="AJ227" i="76" s="1"/>
  <c r="R227" i="76"/>
  <c r="AA582" i="76"/>
  <c r="AJ582" i="76" s="1"/>
  <c r="R582" i="76"/>
  <c r="AA130" i="63"/>
  <c r="AJ130" i="63" s="1"/>
  <c r="R130" i="63"/>
  <c r="AA196" i="76"/>
  <c r="AJ196" i="76" s="1"/>
  <c r="R196" i="76"/>
  <c r="AA88" i="76"/>
  <c r="AJ88" i="76" s="1"/>
  <c r="R88" i="76"/>
  <c r="AA4" i="76"/>
  <c r="AJ4" i="76" s="1"/>
  <c r="R4" i="76"/>
  <c r="AA15" i="63"/>
  <c r="AJ15" i="63" s="1"/>
  <c r="R15" i="63"/>
  <c r="AA111" i="76"/>
  <c r="AJ111" i="76" s="1"/>
  <c r="R111" i="76"/>
  <c r="R200" i="63"/>
  <c r="AA200" i="63"/>
  <c r="AJ200" i="63" s="1"/>
  <c r="R56" i="76"/>
  <c r="AA56" i="76"/>
  <c r="AJ56" i="76" s="1"/>
  <c r="R203" i="76"/>
  <c r="AA203" i="76"/>
  <c r="AJ203" i="76" s="1"/>
  <c r="AA131" i="63"/>
  <c r="AJ131" i="63" s="1"/>
  <c r="R131" i="63"/>
  <c r="AA178" i="63"/>
  <c r="AJ178" i="63" s="1"/>
  <c r="R178" i="63"/>
  <c r="AA164" i="63"/>
  <c r="AJ164" i="63" s="1"/>
  <c r="R164" i="63"/>
  <c r="R244" i="76"/>
  <c r="AA244" i="76"/>
  <c r="AJ244" i="76" s="1"/>
  <c r="R32" i="76"/>
  <c r="AA32" i="76"/>
  <c r="AJ32" i="76" s="1"/>
  <c r="AA77" i="76"/>
  <c r="AJ77" i="76" s="1"/>
  <c r="R77" i="76"/>
  <c r="AA101" i="76"/>
  <c r="AJ101" i="76" s="1"/>
  <c r="R101" i="76"/>
  <c r="AA132" i="76"/>
  <c r="AJ132" i="76" s="1"/>
  <c r="R132" i="76"/>
  <c r="R442" i="63"/>
  <c r="AA442" i="63"/>
  <c r="AJ442" i="63" s="1"/>
  <c r="AA487" i="76"/>
  <c r="AJ487" i="76" s="1"/>
  <c r="R487" i="76"/>
  <c r="AA449" i="63"/>
  <c r="AJ449" i="63" s="1"/>
  <c r="R449" i="63"/>
  <c r="AA478" i="76"/>
  <c r="AJ478" i="76" s="1"/>
  <c r="R478" i="76"/>
  <c r="R483" i="76"/>
  <c r="AA483" i="76"/>
  <c r="AJ483" i="76" s="1"/>
  <c r="R499" i="76"/>
  <c r="AA499" i="76"/>
  <c r="AJ499" i="76" s="1"/>
  <c r="AA389" i="63"/>
  <c r="AJ389" i="63" s="1"/>
  <c r="R389" i="63"/>
  <c r="AA396" i="76"/>
  <c r="AJ396" i="76" s="1"/>
  <c r="R396" i="76"/>
  <c r="R318" i="76"/>
  <c r="AA318" i="76"/>
  <c r="AJ318" i="76" s="1"/>
  <c r="R424" i="76"/>
  <c r="AA424" i="76"/>
  <c r="AJ424" i="76" s="1"/>
  <c r="R323" i="63"/>
  <c r="AA323" i="63"/>
  <c r="AJ323" i="63" s="1"/>
  <c r="AA345" i="63"/>
  <c r="AJ345" i="63" s="1"/>
  <c r="R345" i="63"/>
  <c r="R320" i="76"/>
  <c r="AA320" i="76"/>
  <c r="AJ320" i="76" s="1"/>
  <c r="R418" i="76"/>
  <c r="AA418" i="76"/>
  <c r="AJ418" i="76" s="1"/>
  <c r="AA358" i="76"/>
  <c r="AJ358" i="76" s="1"/>
  <c r="R358" i="76"/>
  <c r="R335" i="76"/>
  <c r="AA335" i="76"/>
  <c r="AJ335" i="76" s="1"/>
  <c r="AA373" i="63"/>
  <c r="AJ373" i="63" s="1"/>
  <c r="R373" i="63"/>
  <c r="AA402" i="76"/>
  <c r="AJ402" i="76" s="1"/>
  <c r="R402" i="76"/>
  <c r="R403" i="76"/>
  <c r="AA403" i="76"/>
  <c r="AJ403" i="76" s="1"/>
  <c r="R299" i="63"/>
  <c r="AA299" i="63"/>
  <c r="AJ299" i="63" s="1"/>
  <c r="R388" i="63"/>
  <c r="AA388" i="63"/>
  <c r="AJ388" i="63" s="1"/>
  <c r="AA325" i="63"/>
  <c r="AJ325" i="63" s="1"/>
  <c r="R325" i="63"/>
  <c r="AA420" i="76"/>
  <c r="AJ420" i="76" s="1"/>
  <c r="R420" i="76"/>
  <c r="R307" i="76"/>
  <c r="AA307" i="76"/>
  <c r="AJ307" i="76" s="1"/>
  <c r="R324" i="76"/>
  <c r="AA324" i="76"/>
  <c r="AJ324" i="76" s="1"/>
  <c r="R311" i="76"/>
  <c r="AA311" i="76"/>
  <c r="AJ311" i="76" s="1"/>
  <c r="AA332" i="76"/>
  <c r="AJ332" i="76" s="1"/>
  <c r="R332" i="76"/>
  <c r="R362" i="76"/>
  <c r="AA362" i="76"/>
  <c r="AJ362" i="76" s="1"/>
  <c r="R341" i="76"/>
  <c r="AA341" i="76"/>
  <c r="AJ341" i="76" s="1"/>
  <c r="AA310" i="76"/>
  <c r="AJ310" i="76" s="1"/>
  <c r="R310" i="76"/>
  <c r="AA397" i="76"/>
  <c r="AJ397" i="76" s="1"/>
  <c r="R397" i="76"/>
  <c r="R378" i="76"/>
  <c r="AA378" i="76"/>
  <c r="AJ378" i="76" s="1"/>
  <c r="R421" i="76"/>
  <c r="AA421" i="76"/>
  <c r="AJ421" i="76" s="1"/>
  <c r="R308" i="63"/>
  <c r="AA308" i="63"/>
  <c r="AJ308" i="63" s="1"/>
  <c r="R629" i="76"/>
  <c r="AA629" i="76"/>
  <c r="AJ629" i="76" s="1"/>
  <c r="R217" i="63"/>
  <c r="AA217" i="63"/>
  <c r="AJ217" i="63" s="1"/>
  <c r="R101" i="63"/>
  <c r="AA101" i="63"/>
  <c r="AJ101" i="63" s="1"/>
  <c r="R90" i="76"/>
  <c r="AA90" i="76"/>
  <c r="AJ90" i="76" s="1"/>
  <c r="R87" i="76"/>
  <c r="AA87" i="76"/>
  <c r="AJ87" i="76" s="1"/>
  <c r="R220" i="76"/>
  <c r="AA220" i="76"/>
  <c r="AJ220" i="76" s="1"/>
  <c r="R163" i="76"/>
  <c r="AA163" i="76"/>
  <c r="AJ163" i="76" s="1"/>
  <c r="R240" i="76"/>
  <c r="AA240" i="76"/>
  <c r="AJ240" i="76" s="1"/>
  <c r="AA129" i="63"/>
  <c r="AJ129" i="63" s="1"/>
  <c r="R129" i="63"/>
  <c r="R46" i="76"/>
  <c r="AA46" i="76"/>
  <c r="AJ46" i="76" s="1"/>
  <c r="AA3" i="76"/>
  <c r="AJ3" i="76" s="1"/>
  <c r="R3" i="76"/>
  <c r="R105" i="63"/>
  <c r="AA105" i="63"/>
  <c r="AJ105" i="63" s="1"/>
  <c r="AA202" i="63"/>
  <c r="AJ202" i="63" s="1"/>
  <c r="R202" i="63"/>
  <c r="AA81" i="63"/>
  <c r="AJ81" i="63" s="1"/>
  <c r="R81" i="63"/>
  <c r="AA186" i="63"/>
  <c r="AJ186" i="63" s="1"/>
  <c r="R186" i="63"/>
  <c r="AA169" i="76"/>
  <c r="AJ169" i="76" s="1"/>
  <c r="R169" i="76"/>
  <c r="AA59" i="63"/>
  <c r="AJ59" i="63" s="1"/>
  <c r="R59" i="63"/>
  <c r="AA65" i="63"/>
  <c r="AJ65" i="63" s="1"/>
  <c r="R65" i="63"/>
  <c r="R176" i="63"/>
  <c r="AA176" i="63"/>
  <c r="AJ176" i="63" s="1"/>
  <c r="R227" i="63"/>
  <c r="AA227" i="63"/>
  <c r="AJ227" i="63" s="1"/>
  <c r="R209" i="76"/>
  <c r="AA209" i="76"/>
  <c r="AJ209" i="76" s="1"/>
  <c r="AA727" i="76"/>
  <c r="AJ727" i="76" s="1"/>
  <c r="R727" i="76"/>
  <c r="R575" i="76"/>
  <c r="AA575" i="76"/>
  <c r="AJ575" i="76" s="1"/>
  <c r="R17" i="63"/>
  <c r="AA17" i="63"/>
  <c r="AJ17" i="63" s="1"/>
  <c r="AA16" i="63"/>
  <c r="AJ16" i="63" s="1"/>
  <c r="R16" i="63"/>
  <c r="R91" i="63"/>
  <c r="AA91" i="63"/>
  <c r="AJ91" i="63" s="1"/>
  <c r="R535" i="63"/>
  <c r="AA535" i="63"/>
  <c r="AJ535" i="63" s="1"/>
  <c r="AA181" i="76"/>
  <c r="AJ181" i="76" s="1"/>
  <c r="R181" i="76"/>
  <c r="AA141" i="76"/>
  <c r="AJ141" i="76" s="1"/>
  <c r="R141" i="76"/>
  <c r="AA228" i="63"/>
  <c r="AJ228" i="63" s="1"/>
  <c r="R228" i="63"/>
  <c r="R199" i="63"/>
  <c r="AA199" i="63"/>
  <c r="AJ199" i="63" s="1"/>
  <c r="AA236" i="76"/>
  <c r="AJ236" i="76" s="1"/>
  <c r="R236" i="76"/>
  <c r="R160" i="76"/>
  <c r="AA160" i="76"/>
  <c r="AJ160" i="76" s="1"/>
  <c r="R71" i="76"/>
  <c r="AA71" i="76"/>
  <c r="AJ71" i="76" s="1"/>
  <c r="AA107" i="76"/>
  <c r="AJ107" i="76" s="1"/>
  <c r="R107" i="76"/>
  <c r="AA24" i="76"/>
  <c r="AJ24" i="76" s="1"/>
  <c r="R24" i="76"/>
  <c r="AA117" i="63"/>
  <c r="AJ117" i="63" s="1"/>
  <c r="R117" i="63"/>
  <c r="R63" i="76"/>
  <c r="AA63" i="76"/>
  <c r="AJ63" i="76" s="1"/>
  <c r="R97" i="63"/>
  <c r="AA97" i="63"/>
  <c r="AJ97" i="63" s="1"/>
  <c r="AA222" i="76"/>
  <c r="AJ222" i="76" s="1"/>
  <c r="R222" i="76"/>
  <c r="AA224" i="76"/>
  <c r="AJ224" i="76" s="1"/>
  <c r="R224" i="76"/>
  <c r="R444" i="76"/>
  <c r="AA444" i="76"/>
  <c r="AJ444" i="76" s="1"/>
  <c r="R407" i="63"/>
  <c r="AA407" i="63"/>
  <c r="AJ407" i="63" s="1"/>
  <c r="AJ536" i="76"/>
  <c r="R536" i="76"/>
  <c r="R530" i="76"/>
  <c r="AA530" i="76"/>
  <c r="AJ530" i="76" s="1"/>
  <c r="R483" i="63"/>
  <c r="AA483" i="63"/>
  <c r="AJ483" i="63" s="1"/>
  <c r="R518" i="76"/>
  <c r="AA518" i="76"/>
  <c r="AJ518" i="76" s="1"/>
  <c r="R496" i="63"/>
  <c r="AA496" i="63"/>
  <c r="AJ496" i="63" s="1"/>
  <c r="AA508" i="63"/>
  <c r="AJ508" i="63" s="1"/>
  <c r="R508" i="63"/>
  <c r="AA507" i="63"/>
  <c r="AJ507" i="63" s="1"/>
  <c r="R507" i="63"/>
  <c r="R556" i="76"/>
  <c r="AA556" i="76"/>
  <c r="AJ556" i="76" s="1"/>
  <c r="AA520" i="63"/>
  <c r="AJ520" i="63" s="1"/>
  <c r="R520" i="63"/>
  <c r="AA280" i="76"/>
  <c r="AJ280" i="76" s="1"/>
  <c r="R280" i="76"/>
  <c r="AA269" i="76"/>
  <c r="AJ269" i="76" s="1"/>
  <c r="R269" i="76"/>
  <c r="R259" i="76"/>
  <c r="AA259" i="76"/>
  <c r="AJ259" i="76" s="1"/>
  <c r="AA234" i="63"/>
  <c r="AJ234" i="63" s="1"/>
  <c r="R234" i="63"/>
  <c r="AA452" i="76"/>
  <c r="AJ452" i="76" s="1"/>
  <c r="R452" i="76"/>
  <c r="R447" i="76"/>
  <c r="AA447" i="76"/>
  <c r="AJ447" i="76" s="1"/>
  <c r="R429" i="63"/>
  <c r="AA429" i="63"/>
  <c r="AJ429" i="63" s="1"/>
  <c r="AA417" i="63"/>
  <c r="AJ417" i="63" s="1"/>
  <c r="R417" i="63"/>
  <c r="AA460" i="76"/>
  <c r="AJ460" i="76" s="1"/>
  <c r="R460" i="76"/>
  <c r="AA415" i="63"/>
  <c r="AJ415" i="63" s="1"/>
  <c r="R415" i="63"/>
  <c r="AA471" i="63"/>
  <c r="AJ471" i="63" s="1"/>
  <c r="R471" i="63"/>
  <c r="R479" i="63"/>
  <c r="AA479" i="63"/>
  <c r="AJ479" i="63" s="1"/>
  <c r="AA540" i="76"/>
  <c r="AJ540" i="76" s="1"/>
  <c r="R540" i="76"/>
  <c r="AA522" i="76"/>
  <c r="AJ522" i="76" s="1"/>
  <c r="R522" i="76"/>
  <c r="R529" i="76"/>
  <c r="AA529" i="76"/>
  <c r="AJ529" i="76" s="1"/>
  <c r="R533" i="76"/>
  <c r="AA533" i="76"/>
  <c r="AJ533" i="76" s="1"/>
  <c r="AA523" i="76"/>
  <c r="AJ523" i="76" s="1"/>
  <c r="R523" i="76"/>
  <c r="AA503" i="63"/>
  <c r="AJ503" i="63" s="1"/>
  <c r="R503" i="63"/>
  <c r="R488" i="63"/>
  <c r="AA488" i="63"/>
  <c r="AJ488" i="63" s="1"/>
  <c r="AA486" i="63"/>
  <c r="AJ486" i="63" s="1"/>
  <c r="R486" i="63"/>
  <c r="R527" i="63"/>
  <c r="AA527" i="63"/>
  <c r="AJ527" i="63" s="1"/>
  <c r="R561" i="76"/>
  <c r="AA561" i="76"/>
  <c r="AJ561" i="76" s="1"/>
  <c r="AA267" i="63"/>
  <c r="AJ267" i="63" s="1"/>
  <c r="R267" i="63"/>
  <c r="R565" i="76"/>
  <c r="AA565" i="76"/>
  <c r="AJ565" i="76" s="1"/>
  <c r="AA564" i="76"/>
  <c r="AJ564" i="76" s="1"/>
  <c r="R564" i="76"/>
  <c r="AA243" i="63"/>
  <c r="AJ243" i="63" s="1"/>
  <c r="R243" i="63"/>
  <c r="AA299" i="76"/>
  <c r="AJ299" i="76" s="1"/>
  <c r="R299" i="76"/>
  <c r="AA441" i="63"/>
  <c r="AJ441" i="63" s="1"/>
  <c r="R441" i="63"/>
  <c r="R481" i="76"/>
  <c r="AA481" i="76"/>
  <c r="AJ481" i="76" s="1"/>
  <c r="AA450" i="63"/>
  <c r="AJ450" i="63" s="1"/>
  <c r="R450" i="63"/>
  <c r="AA459" i="63"/>
  <c r="AJ459" i="63" s="1"/>
  <c r="R459" i="63"/>
  <c r="R491" i="76"/>
  <c r="AA491" i="76"/>
  <c r="AJ491" i="76" s="1"/>
  <c r="R380" i="63"/>
  <c r="AA380" i="63"/>
  <c r="AJ380" i="63" s="1"/>
  <c r="R288" i="63"/>
  <c r="AA288" i="63"/>
  <c r="AJ288" i="63" s="1"/>
  <c r="AA397" i="63"/>
  <c r="AJ397" i="63" s="1"/>
  <c r="R397" i="63"/>
  <c r="AA278" i="63"/>
  <c r="AJ278" i="63" s="1"/>
  <c r="R278" i="63"/>
  <c r="R399" i="76"/>
  <c r="AA399" i="76"/>
  <c r="AJ399" i="76" s="1"/>
  <c r="R338" i="76"/>
  <c r="AA338" i="76"/>
  <c r="AJ338" i="76" s="1"/>
  <c r="R291" i="63"/>
  <c r="AA291" i="63"/>
  <c r="AJ291" i="63" s="1"/>
  <c r="AA366" i="76"/>
  <c r="AJ366" i="76" s="1"/>
  <c r="R366" i="76"/>
  <c r="AA329" i="63"/>
  <c r="AJ329" i="63" s="1"/>
  <c r="R329" i="63"/>
  <c r="R365" i="63"/>
  <c r="AA365" i="63"/>
  <c r="AJ365" i="63" s="1"/>
  <c r="AA367" i="63"/>
  <c r="AJ367" i="63" s="1"/>
  <c r="R367" i="63"/>
  <c r="AA389" i="76"/>
  <c r="AJ389" i="76" s="1"/>
  <c r="R389" i="76"/>
  <c r="R349" i="76"/>
  <c r="AA349" i="76"/>
  <c r="AJ349" i="76" s="1"/>
  <c r="R439" i="76"/>
  <c r="AA439" i="76"/>
  <c r="AJ439" i="76" s="1"/>
  <c r="AA333" i="63"/>
  <c r="AJ333" i="63" s="1"/>
  <c r="R333" i="63"/>
  <c r="R301" i="63"/>
  <c r="AA301" i="63"/>
  <c r="AJ301" i="63" s="1"/>
  <c r="AA417" i="76"/>
  <c r="AJ417" i="76" s="1"/>
  <c r="R417" i="76"/>
  <c r="R395" i="63"/>
  <c r="AA395" i="63"/>
  <c r="AJ395" i="63" s="1"/>
  <c r="AA375" i="63"/>
  <c r="AJ375" i="63" s="1"/>
  <c r="R375" i="63"/>
  <c r="AA277" i="63"/>
  <c r="AJ277" i="63" s="1"/>
  <c r="R277" i="63"/>
  <c r="R311" i="63"/>
  <c r="AA311" i="63"/>
  <c r="AJ311" i="63" s="1"/>
  <c r="AA370" i="76"/>
  <c r="AJ370" i="76" s="1"/>
  <c r="R370" i="76"/>
  <c r="AA384" i="63"/>
  <c r="AJ384" i="63" s="1"/>
  <c r="R384" i="63"/>
  <c r="R379" i="76"/>
  <c r="AA379" i="76"/>
  <c r="AJ379" i="76" s="1"/>
  <c r="AA329" i="76"/>
  <c r="AJ329" i="76" s="1"/>
  <c r="R329" i="76"/>
  <c r="AA390" i="63"/>
  <c r="AJ390" i="63" s="1"/>
  <c r="R390" i="63"/>
  <c r="R373" i="76"/>
  <c r="AA373" i="76"/>
  <c r="AJ373" i="76" s="1"/>
  <c r="R425" i="76"/>
  <c r="AA425" i="76"/>
  <c r="AJ425" i="76" s="1"/>
  <c r="AA426" i="76"/>
  <c r="AJ426" i="76" s="1"/>
  <c r="R426" i="76"/>
  <c r="R234" i="76"/>
  <c r="AA234" i="76"/>
  <c r="AJ234" i="76" s="1"/>
  <c r="R683" i="63"/>
  <c r="AA683" i="63"/>
  <c r="AJ683" i="63" s="1"/>
  <c r="R137" i="76"/>
  <c r="AA137" i="76"/>
  <c r="AJ137" i="76" s="1"/>
  <c r="AA217" i="76"/>
  <c r="AJ217" i="76" s="1"/>
  <c r="R217" i="76"/>
  <c r="AA105" i="76"/>
  <c r="AJ105" i="76" s="1"/>
  <c r="R105" i="76"/>
  <c r="R51" i="76"/>
  <c r="AA51" i="76"/>
  <c r="AJ51" i="76" s="1"/>
  <c r="R124" i="76"/>
  <c r="AA124" i="76"/>
  <c r="AJ124" i="76" s="1"/>
  <c r="AA191" i="76"/>
  <c r="AJ191" i="76" s="1"/>
  <c r="R191" i="76"/>
  <c r="R25" i="63"/>
  <c r="AA25" i="63"/>
  <c r="AJ25" i="63" s="1"/>
  <c r="R731" i="76"/>
  <c r="AA731" i="76"/>
  <c r="AJ731" i="76" s="1"/>
  <c r="R598" i="76"/>
  <c r="AA598" i="76"/>
  <c r="AJ598" i="76" s="1"/>
  <c r="AA24" i="63"/>
  <c r="AJ24" i="63" s="1"/>
  <c r="R24" i="63"/>
  <c r="AA21" i="63"/>
  <c r="AJ21" i="63" s="1"/>
  <c r="R21" i="63"/>
  <c r="R27" i="63"/>
  <c r="AA27" i="63"/>
  <c r="AJ27" i="63" s="1"/>
  <c r="AA537" i="63"/>
  <c r="AJ537" i="63" s="1"/>
  <c r="R537" i="63"/>
  <c r="R154" i="63"/>
  <c r="AA154" i="63"/>
  <c r="AJ154" i="63" s="1"/>
  <c r="R28" i="76"/>
  <c r="AA28" i="76"/>
  <c r="AJ28" i="76" s="1"/>
  <c r="R208" i="76"/>
  <c r="AA208" i="76"/>
  <c r="AJ208" i="76" s="1"/>
  <c r="AA193" i="63"/>
  <c r="AJ193" i="63" s="1"/>
  <c r="R193" i="63"/>
  <c r="R26" i="63"/>
  <c r="AA26" i="63"/>
  <c r="AJ26" i="63" s="1"/>
  <c r="AA22" i="76"/>
  <c r="AJ22" i="76" s="1"/>
  <c r="R22" i="76"/>
  <c r="R115" i="63"/>
  <c r="AA115" i="63"/>
  <c r="AJ115" i="63" s="1"/>
  <c r="AA540" i="63"/>
  <c r="AJ540" i="63" s="1"/>
  <c r="R540" i="63"/>
  <c r="R157" i="63"/>
  <c r="AA157" i="63"/>
  <c r="AJ157" i="63" s="1"/>
  <c r="R69" i="63"/>
  <c r="AA69" i="63"/>
  <c r="AJ69" i="63" s="1"/>
  <c r="AA57" i="76"/>
  <c r="AJ57" i="76" s="1"/>
  <c r="R57" i="76"/>
  <c r="AA23" i="76"/>
  <c r="AJ23" i="76" s="1"/>
  <c r="R23" i="76"/>
  <c r="AA235" i="76"/>
  <c r="AJ235" i="76" s="1"/>
  <c r="R235" i="76"/>
  <c r="AA152" i="63"/>
  <c r="AJ152" i="63" s="1"/>
  <c r="R152" i="63"/>
  <c r="R151" i="76"/>
  <c r="AA151" i="76"/>
  <c r="AJ151" i="76" s="1"/>
  <c r="AA19" i="63"/>
  <c r="AJ19" i="63" s="1"/>
  <c r="R19" i="63"/>
  <c r="AA34" i="76"/>
  <c r="AJ34" i="76" s="1"/>
  <c r="R34" i="76"/>
  <c r="R134" i="76"/>
  <c r="AA134" i="76"/>
  <c r="AJ134" i="76" s="1"/>
  <c r="R146" i="63"/>
  <c r="AA146" i="63"/>
  <c r="AJ146" i="63" s="1"/>
  <c r="AA75" i="76"/>
  <c r="AJ75" i="76" s="1"/>
  <c r="R75" i="76"/>
  <c r="AA209" i="63"/>
  <c r="AJ209" i="63" s="1"/>
  <c r="R209" i="63"/>
  <c r="AA206" i="63"/>
  <c r="AJ206" i="63" s="1"/>
  <c r="R206" i="63"/>
  <c r="AA4" i="63"/>
  <c r="AJ4" i="63" s="1"/>
  <c r="R4" i="63"/>
  <c r="R140" i="76"/>
  <c r="AA140" i="76"/>
  <c r="AJ140" i="76" s="1"/>
  <c r="AA210" i="63"/>
  <c r="AJ210" i="63" s="1"/>
  <c r="R210" i="63"/>
  <c r="R14" i="76"/>
  <c r="AA14" i="76"/>
  <c r="AJ14" i="76" s="1"/>
  <c r="AA74" i="63"/>
  <c r="AJ74" i="63" s="1"/>
  <c r="R74" i="63"/>
  <c r="AA508" i="76"/>
  <c r="AJ508" i="76" s="1"/>
  <c r="R508" i="76"/>
  <c r="R456" i="63"/>
  <c r="AA456" i="63"/>
  <c r="AJ456" i="63" s="1"/>
  <c r="AA574" i="76"/>
  <c r="AJ574" i="76" s="1"/>
  <c r="R574" i="76"/>
  <c r="AA530" i="63"/>
  <c r="AJ530" i="63" s="1"/>
  <c r="R530" i="63"/>
  <c r="AA431" i="76"/>
  <c r="AJ431" i="76" s="1"/>
  <c r="R431" i="76"/>
  <c r="R347" i="63"/>
  <c r="AA347" i="63"/>
  <c r="AJ347" i="63" s="1"/>
  <c r="AA336" i="63"/>
  <c r="AJ336" i="63" s="1"/>
  <c r="R336" i="63"/>
  <c r="AA356" i="76"/>
  <c r="AJ356" i="76" s="1"/>
  <c r="R356" i="76"/>
  <c r="AA313" i="76"/>
  <c r="AJ313" i="76" s="1"/>
  <c r="R313" i="76"/>
  <c r="R372" i="76"/>
  <c r="AA372" i="76"/>
  <c r="AJ372" i="76" s="1"/>
  <c r="R359" i="63"/>
  <c r="AA359" i="63"/>
  <c r="AJ359" i="63" s="1"/>
  <c r="AA315" i="63"/>
  <c r="AJ315" i="63" s="1"/>
  <c r="R315" i="63"/>
  <c r="AA391" i="63"/>
  <c r="AJ391" i="63" s="1"/>
  <c r="R391" i="63"/>
  <c r="AA333" i="76"/>
  <c r="AJ333" i="76" s="1"/>
  <c r="R333" i="76"/>
  <c r="AA284" i="63"/>
  <c r="AJ284" i="63" s="1"/>
  <c r="R284" i="63"/>
  <c r="R331" i="63"/>
  <c r="AA331" i="63"/>
  <c r="AJ331" i="63" s="1"/>
  <c r="AA423" i="76"/>
  <c r="AJ423" i="76" s="1"/>
  <c r="R423" i="76"/>
  <c r="R353" i="63"/>
  <c r="AA353" i="63"/>
  <c r="AJ353" i="63" s="1"/>
  <c r="R351" i="76"/>
  <c r="AA351" i="76"/>
  <c r="AJ351" i="76" s="1"/>
  <c r="AA330" i="63"/>
  <c r="AJ330" i="63" s="1"/>
  <c r="R330" i="63"/>
  <c r="AA391" i="76"/>
  <c r="AJ391" i="76" s="1"/>
  <c r="R391" i="76"/>
  <c r="R286" i="63"/>
  <c r="AA286" i="63"/>
  <c r="AJ286" i="63" s="1"/>
  <c r="R295" i="63"/>
  <c r="AA295" i="63"/>
  <c r="AJ295" i="63" s="1"/>
  <c r="AA438" i="76"/>
  <c r="AJ438" i="76" s="1"/>
  <c r="R438" i="76"/>
  <c r="R309" i="76"/>
  <c r="AA309" i="76"/>
  <c r="AJ309" i="76" s="1"/>
  <c r="AA321" i="63"/>
  <c r="AJ321" i="63" s="1"/>
  <c r="R321" i="63"/>
  <c r="R298" i="63"/>
  <c r="AA298" i="63"/>
  <c r="AJ298" i="63" s="1"/>
  <c r="R160" i="63"/>
  <c r="AA160" i="63"/>
  <c r="AJ160" i="63" s="1"/>
  <c r="AA538" i="63"/>
  <c r="AJ538" i="63" s="1"/>
  <c r="R538" i="63"/>
  <c r="R135" i="76"/>
  <c r="AA135" i="76"/>
  <c r="AJ135" i="76" s="1"/>
  <c r="R113" i="76"/>
  <c r="AA113" i="76"/>
  <c r="AJ113" i="76" s="1"/>
  <c r="AJ239" i="76"/>
  <c r="R49" i="76"/>
  <c r="AA49" i="76"/>
  <c r="AJ49" i="76" s="1"/>
  <c r="R61" i="76"/>
  <c r="AA61" i="76"/>
  <c r="AJ61" i="76" s="1"/>
  <c r="AA55" i="63"/>
  <c r="AJ55" i="63" s="1"/>
  <c r="R55" i="63"/>
  <c r="AA226" i="76"/>
  <c r="AJ226" i="76" s="1"/>
  <c r="AA168" i="76"/>
  <c r="AJ168" i="76" s="1"/>
  <c r="R168" i="76"/>
  <c r="R148" i="63"/>
  <c r="AA148" i="63"/>
  <c r="AJ148" i="63" s="1"/>
  <c r="AA44" i="63"/>
  <c r="AJ44" i="63" s="1"/>
  <c r="R44" i="63"/>
  <c r="R43" i="63"/>
  <c r="AA43" i="63"/>
  <c r="AJ43" i="63" s="1"/>
  <c r="R60" i="76"/>
  <c r="AA60" i="76"/>
  <c r="AJ60" i="76" s="1"/>
  <c r="R204" i="63"/>
  <c r="AA204" i="63"/>
  <c r="AJ204" i="63" s="1"/>
  <c r="AA204" i="76"/>
  <c r="AJ204" i="76" s="1"/>
  <c r="R204" i="76"/>
  <c r="R120" i="63"/>
  <c r="AA120" i="63"/>
  <c r="AJ120" i="63" s="1"/>
  <c r="AA590" i="76"/>
  <c r="AJ590" i="76" s="1"/>
  <c r="R590" i="76"/>
  <c r="AA122" i="63"/>
  <c r="AJ122" i="63" s="1"/>
  <c r="R122" i="63"/>
  <c r="R534" i="63"/>
  <c r="AA534" i="63"/>
  <c r="AJ534" i="63" s="1"/>
  <c r="R103" i="63"/>
  <c r="AA103" i="63"/>
  <c r="AJ103" i="63" s="1"/>
  <c r="R72" i="76"/>
  <c r="AA72" i="76"/>
  <c r="AJ72" i="76" s="1"/>
  <c r="R115" i="76"/>
  <c r="AA115" i="76"/>
  <c r="AJ115" i="76" s="1"/>
  <c r="AA225" i="63"/>
  <c r="AJ225" i="63" s="1"/>
  <c r="R225" i="63"/>
  <c r="R232" i="76"/>
  <c r="AA232" i="76"/>
  <c r="AJ232" i="76" s="1"/>
  <c r="R222" i="63"/>
  <c r="AA222" i="63"/>
  <c r="AJ222" i="63" s="1"/>
  <c r="AA596" i="76"/>
  <c r="AJ596" i="76" s="1"/>
  <c r="R596" i="76"/>
  <c r="AA180" i="63"/>
  <c r="AJ180" i="63" s="1"/>
  <c r="R180" i="63"/>
  <c r="AA184" i="76"/>
  <c r="AJ184" i="76" s="1"/>
  <c r="R184" i="76"/>
  <c r="R215" i="76"/>
  <c r="AA215" i="76"/>
  <c r="AJ215" i="76" s="1"/>
  <c r="R199" i="76"/>
  <c r="AA199" i="76"/>
  <c r="AJ199" i="76" s="1"/>
  <c r="AA159" i="63"/>
  <c r="AJ159" i="63" s="1"/>
  <c r="R159" i="63"/>
  <c r="AA59" i="76"/>
  <c r="AJ59" i="76" s="1"/>
  <c r="R59" i="76"/>
  <c r="R171" i="76"/>
  <c r="AA171" i="76"/>
  <c r="AJ171" i="76" s="1"/>
  <c r="R112" i="76"/>
  <c r="AA112" i="76"/>
  <c r="AJ112" i="76" s="1"/>
  <c r="AA7" i="63"/>
  <c r="AJ7" i="63" s="1"/>
  <c r="R7" i="63"/>
  <c r="R30" i="76"/>
  <c r="AA30" i="76"/>
  <c r="AJ30" i="76" s="1"/>
  <c r="AA133" i="63"/>
  <c r="AJ133" i="63" s="1"/>
  <c r="R133" i="63"/>
  <c r="AA242" i="76"/>
  <c r="AJ242" i="76" s="1"/>
  <c r="R242" i="76"/>
  <c r="R576" i="76"/>
  <c r="AA576" i="76"/>
  <c r="AJ576" i="76" s="1"/>
  <c r="AA135" i="63"/>
  <c r="AJ135" i="63" s="1"/>
  <c r="R135" i="63"/>
  <c r="AA74" i="76"/>
  <c r="AJ74" i="76" s="1"/>
  <c r="R74" i="76"/>
  <c r="R214" i="63"/>
  <c r="AA214" i="63"/>
  <c r="AJ214" i="63" s="1"/>
  <c r="AA174" i="76"/>
  <c r="AJ174" i="76" s="1"/>
  <c r="R174" i="76"/>
  <c r="R7" i="76"/>
  <c r="AA7" i="76"/>
  <c r="AJ7" i="76" s="1"/>
  <c r="R130" i="76"/>
  <c r="AA130" i="76"/>
  <c r="AJ130" i="76" s="1"/>
  <c r="AA81" i="76"/>
  <c r="AJ81" i="76" s="1"/>
  <c r="R81" i="76"/>
  <c r="R208" i="63"/>
  <c r="AA208" i="63"/>
  <c r="AJ208" i="63" s="1"/>
  <c r="AA162" i="76"/>
  <c r="AJ162" i="76" s="1"/>
  <c r="R162" i="76"/>
  <c r="AA172" i="76"/>
  <c r="AJ172" i="76" s="1"/>
  <c r="R172" i="76"/>
  <c r="R104" i="63"/>
  <c r="AA104" i="63"/>
  <c r="AJ104" i="63" s="1"/>
  <c r="AA86" i="76"/>
  <c r="AJ86" i="76" s="1"/>
  <c r="R86" i="76"/>
  <c r="R45" i="63"/>
  <c r="AA45" i="63"/>
  <c r="AJ45" i="63" s="1"/>
  <c r="R90" i="63"/>
  <c r="AA90" i="63"/>
  <c r="AJ90" i="63" s="1"/>
  <c r="AA448" i="63"/>
  <c r="AJ448" i="63" s="1"/>
  <c r="R448" i="63"/>
  <c r="AA447" i="63"/>
  <c r="AJ447" i="63" s="1"/>
  <c r="R447" i="63"/>
  <c r="R501" i="76"/>
  <c r="AA501" i="76"/>
  <c r="AJ501" i="76" s="1"/>
  <c r="AA451" i="63"/>
  <c r="AJ451" i="63" s="1"/>
  <c r="R451" i="63"/>
  <c r="R419" i="63"/>
  <c r="AA419" i="63"/>
  <c r="AJ419" i="63" s="1"/>
  <c r="R445" i="76"/>
  <c r="AA445" i="76"/>
  <c r="AJ445" i="76" s="1"/>
  <c r="AA449" i="76"/>
  <c r="AJ449" i="76" s="1"/>
  <c r="R449" i="76"/>
  <c r="AA458" i="76"/>
  <c r="AJ458" i="76" s="1"/>
  <c r="R458" i="76"/>
  <c r="R477" i="63"/>
  <c r="AA477" i="63"/>
  <c r="AJ477" i="63" s="1"/>
  <c r="R511" i="76"/>
  <c r="AA511" i="76"/>
  <c r="AJ511" i="76" s="1"/>
  <c r="R473" i="63"/>
  <c r="AA473" i="63"/>
  <c r="AJ473" i="63" s="1"/>
  <c r="R519" i="76"/>
  <c r="AA519" i="76"/>
  <c r="AJ519" i="76" s="1"/>
  <c r="R520" i="76"/>
  <c r="AA520" i="76"/>
  <c r="AJ520" i="76" s="1"/>
  <c r="R470" i="63"/>
  <c r="AA470" i="63"/>
  <c r="AJ470" i="63" s="1"/>
  <c r="R517" i="76"/>
  <c r="AA517" i="76"/>
  <c r="AJ517" i="76" s="1"/>
  <c r="R544" i="76"/>
  <c r="AA544" i="76"/>
  <c r="AJ544" i="76" s="1"/>
  <c r="R531" i="76"/>
  <c r="AA531" i="76"/>
  <c r="AJ531" i="76" s="1"/>
  <c r="AA528" i="76"/>
  <c r="AJ528" i="76" s="1"/>
  <c r="R528" i="76"/>
  <c r="R516" i="76"/>
  <c r="AA516" i="76"/>
  <c r="AJ516" i="76" s="1"/>
  <c r="AA525" i="63"/>
  <c r="AJ525" i="63" s="1"/>
  <c r="R525" i="63"/>
  <c r="AA566" i="76"/>
  <c r="AJ566" i="76" s="1"/>
  <c r="R566" i="76"/>
  <c r="R570" i="76"/>
  <c r="AA570" i="76"/>
  <c r="AJ570" i="76" s="1"/>
  <c r="R557" i="76"/>
  <c r="AA557" i="76"/>
  <c r="AJ557" i="76" s="1"/>
  <c r="AA568" i="76"/>
  <c r="AJ568" i="76" s="1"/>
  <c r="R568" i="76"/>
  <c r="R244" i="63"/>
  <c r="AA244" i="63"/>
  <c r="AJ244" i="63" s="1"/>
  <c r="R490" i="76"/>
  <c r="AA490" i="76"/>
  <c r="AJ490" i="76" s="1"/>
  <c r="R495" i="76"/>
  <c r="AA495" i="76"/>
  <c r="AJ495" i="76" s="1"/>
  <c r="AA455" i="63"/>
  <c r="AJ455" i="63" s="1"/>
  <c r="R455" i="63"/>
  <c r="R531" i="63"/>
  <c r="AA531" i="63"/>
  <c r="AJ531" i="63" s="1"/>
  <c r="R362" i="63"/>
  <c r="AA362" i="63"/>
  <c r="AJ362" i="63" s="1"/>
  <c r="R368" i="76"/>
  <c r="AA368" i="76"/>
  <c r="AJ368" i="76" s="1"/>
  <c r="AA339" i="76"/>
  <c r="AJ339" i="76" s="1"/>
  <c r="R339" i="76"/>
  <c r="AA394" i="63"/>
  <c r="AJ394" i="63" s="1"/>
  <c r="R394" i="63"/>
  <c r="R318" i="63"/>
  <c r="AA318" i="63"/>
  <c r="AJ318" i="63" s="1"/>
  <c r="AA435" i="76"/>
  <c r="AJ435" i="76" s="1"/>
  <c r="R435" i="76"/>
  <c r="R289" i="63"/>
  <c r="AA289" i="63"/>
  <c r="AJ289" i="63" s="1"/>
  <c r="R313" i="63"/>
  <c r="AA313" i="63"/>
  <c r="AJ313" i="63" s="1"/>
  <c r="AA343" i="76"/>
  <c r="AJ343" i="76" s="1"/>
  <c r="R343" i="76"/>
  <c r="R377" i="76"/>
  <c r="AA377" i="76"/>
  <c r="AJ377" i="76" s="1"/>
  <c r="AA325" i="76"/>
  <c r="AJ325" i="76" s="1"/>
  <c r="R325" i="76"/>
  <c r="R410" i="76"/>
  <c r="AA410" i="76"/>
  <c r="AJ410" i="76" s="1"/>
  <c r="R377" i="63"/>
  <c r="AA377" i="63"/>
  <c r="AJ377" i="63" s="1"/>
  <c r="AA279" i="63"/>
  <c r="AJ279" i="63" s="1"/>
  <c r="R279" i="63"/>
  <c r="R356" i="63"/>
  <c r="AA356" i="63"/>
  <c r="AJ356" i="63" s="1"/>
  <c r="R340" i="63"/>
  <c r="AA340" i="63"/>
  <c r="AJ340" i="63" s="1"/>
  <c r="AA332" i="63"/>
  <c r="AJ332" i="63" s="1"/>
  <c r="R332" i="63"/>
  <c r="AA331" i="76"/>
  <c r="AJ331" i="76" s="1"/>
  <c r="R331" i="76"/>
  <c r="AA385" i="63"/>
  <c r="AJ385" i="63" s="1"/>
  <c r="R385" i="63"/>
  <c r="AA300" i="63"/>
  <c r="AJ300" i="63" s="1"/>
  <c r="R300" i="63"/>
  <c r="AA345" i="76"/>
  <c r="AJ345" i="76" s="1"/>
  <c r="R345" i="76"/>
  <c r="R337" i="63"/>
  <c r="AA337" i="63"/>
  <c r="AJ337" i="63" s="1"/>
  <c r="AA330" i="76"/>
  <c r="AJ330" i="76" s="1"/>
  <c r="R330" i="76"/>
  <c r="AA341" i="63"/>
  <c r="AJ341" i="63" s="1"/>
  <c r="R341" i="63"/>
  <c r="AA317" i="63"/>
  <c r="AJ317" i="63" s="1"/>
  <c r="R317" i="63"/>
  <c r="R400" i="76"/>
  <c r="AA400" i="76"/>
  <c r="AJ400" i="76" s="1"/>
  <c r="AA280" i="63"/>
  <c r="AJ280" i="63" s="1"/>
  <c r="R280" i="63"/>
  <c r="R354" i="63"/>
  <c r="AA354" i="63"/>
  <c r="AJ354" i="63" s="1"/>
  <c r="R376" i="76"/>
  <c r="AA376" i="76"/>
  <c r="AJ376" i="76" s="1"/>
  <c r="AA533" i="63"/>
  <c r="AJ533" i="63" s="1"/>
  <c r="R533" i="63"/>
  <c r="AA70" i="63"/>
  <c r="AJ70" i="63" s="1"/>
  <c r="R70" i="63"/>
  <c r="AA139" i="63"/>
  <c r="AJ139" i="63" s="1"/>
  <c r="R139" i="63"/>
  <c r="R156" i="63"/>
  <c r="AA156" i="63"/>
  <c r="AJ156" i="63" s="1"/>
  <c r="R80" i="63"/>
  <c r="AA80" i="63"/>
  <c r="AJ80" i="63" s="1"/>
  <c r="R10" i="76"/>
  <c r="AA10" i="76"/>
  <c r="AJ10" i="76" s="1"/>
  <c r="AA591" i="76"/>
  <c r="AJ591" i="76" s="1"/>
  <c r="R591" i="76"/>
  <c r="AA98" i="76"/>
  <c r="AJ98" i="76" s="1"/>
  <c r="R98" i="76"/>
  <c r="R63" i="63"/>
  <c r="AA63" i="63"/>
  <c r="AJ63" i="63" s="1"/>
  <c r="AA134" i="63"/>
  <c r="AJ134" i="63" s="1"/>
  <c r="R134" i="63"/>
  <c r="AA146" i="76"/>
  <c r="AJ146" i="76" s="1"/>
  <c r="R146" i="76"/>
  <c r="R112" i="63"/>
  <c r="AA112" i="63"/>
  <c r="AJ112" i="63" s="1"/>
  <c r="AA194" i="63"/>
  <c r="AJ194" i="63" s="1"/>
  <c r="R194" i="63"/>
  <c r="AA9" i="76"/>
  <c r="AJ9" i="76" s="1"/>
  <c r="R9" i="76"/>
  <c r="AA41" i="76"/>
  <c r="AJ41" i="76" s="1"/>
  <c r="R41" i="76"/>
  <c r="R123" i="76"/>
  <c r="AA123" i="76"/>
  <c r="AJ123" i="76" s="1"/>
  <c r="AA177" i="76"/>
  <c r="AJ177" i="76" s="1"/>
  <c r="R177" i="76"/>
  <c r="R124" i="63"/>
  <c r="AA124" i="63"/>
  <c r="AJ124" i="63" s="1"/>
  <c r="AA18" i="76"/>
  <c r="AJ18" i="76" s="1"/>
  <c r="R18" i="76"/>
  <c r="R249" i="76"/>
  <c r="AA249" i="76"/>
  <c r="AJ249" i="76" s="1"/>
  <c r="R40" i="63"/>
  <c r="AA40" i="63"/>
  <c r="AJ40" i="63" s="1"/>
  <c r="AA99" i="76"/>
  <c r="AJ99" i="76" s="1"/>
  <c r="R99" i="76"/>
  <c r="AA206" i="76"/>
  <c r="AJ206" i="76" s="1"/>
  <c r="R206" i="76"/>
  <c r="AA109" i="76"/>
  <c r="AJ109" i="76" s="1"/>
  <c r="R109" i="76"/>
  <c r="R167" i="76"/>
  <c r="AA167" i="76"/>
  <c r="AJ167" i="76" s="1"/>
  <c r="R38" i="63"/>
  <c r="AA38" i="63"/>
  <c r="AJ38" i="63" s="1"/>
  <c r="AA98" i="63"/>
  <c r="AJ98" i="63" s="1"/>
  <c r="R98" i="63"/>
  <c r="R589" i="76"/>
  <c r="AA589" i="76"/>
  <c r="AJ589" i="76" s="1"/>
  <c r="R22" i="63"/>
  <c r="AA22" i="63"/>
  <c r="AJ22" i="63" s="1"/>
  <c r="R99" i="63"/>
  <c r="AA99" i="63"/>
  <c r="AJ99" i="63" s="1"/>
  <c r="R12" i="63"/>
  <c r="AA12" i="63"/>
  <c r="AJ12" i="63" s="1"/>
  <c r="R597" i="76"/>
  <c r="AA597" i="76"/>
  <c r="AJ597" i="76" s="1"/>
  <c r="R106" i="76"/>
  <c r="AA106" i="76"/>
  <c r="AJ106" i="76" s="1"/>
  <c r="AA210" i="76"/>
  <c r="AJ210" i="76" s="1"/>
  <c r="R210" i="76"/>
  <c r="R92" i="63"/>
  <c r="AA92" i="63"/>
  <c r="AJ92" i="63" s="1"/>
  <c r="R116" i="76"/>
  <c r="AA116" i="76"/>
  <c r="AJ116" i="76" s="1"/>
  <c r="R119" i="76"/>
  <c r="AA119" i="76"/>
  <c r="AJ119" i="76" s="1"/>
  <c r="R35" i="63"/>
  <c r="AA35" i="63"/>
  <c r="AJ35" i="63" s="1"/>
  <c r="AA177" i="63"/>
  <c r="AJ177" i="63" s="1"/>
  <c r="R177" i="63"/>
  <c r="AA33" i="76"/>
  <c r="AJ33" i="76" s="1"/>
  <c r="R33" i="76"/>
  <c r="R137" i="63"/>
  <c r="AA137" i="63"/>
  <c r="AJ137" i="63" s="1"/>
  <c r="AA33" i="63"/>
  <c r="AJ33" i="63" s="1"/>
  <c r="R33" i="63"/>
  <c r="AA110" i="63"/>
  <c r="AJ110" i="63" s="1"/>
  <c r="R110" i="63"/>
  <c r="AA142" i="76"/>
  <c r="AJ142" i="76" s="1"/>
  <c r="R142" i="76"/>
  <c r="AA64" i="76"/>
  <c r="AJ64" i="76" s="1"/>
  <c r="R64" i="76"/>
  <c r="R70" i="76"/>
  <c r="AA70" i="76"/>
  <c r="AJ70" i="76" s="1"/>
  <c r="R201" i="63"/>
  <c r="AA201" i="63"/>
  <c r="AJ201" i="63" s="1"/>
  <c r="R26" i="76"/>
  <c r="AA26" i="76"/>
  <c r="AJ26" i="76" s="1"/>
  <c r="AA106" i="63"/>
  <c r="AJ106" i="63" s="1"/>
  <c r="R106" i="63"/>
  <c r="R430" i="63"/>
  <c r="AA430" i="63"/>
  <c r="AJ430" i="63" s="1"/>
  <c r="R466" i="76"/>
  <c r="AA466" i="76"/>
  <c r="AJ466" i="76" s="1"/>
  <c r="R462" i="76"/>
  <c r="AA462" i="76"/>
  <c r="AJ462" i="76" s="1"/>
  <c r="R476" i="63"/>
  <c r="AA476" i="63"/>
  <c r="AJ476" i="63" s="1"/>
  <c r="AA482" i="63"/>
  <c r="AJ482" i="63" s="1"/>
  <c r="R482" i="63"/>
  <c r="AA527" i="76"/>
  <c r="AJ527" i="76" s="1"/>
  <c r="R527" i="76"/>
  <c r="R257" i="63"/>
  <c r="AA257" i="63"/>
  <c r="AJ257" i="63" s="1"/>
  <c r="AA251" i="63"/>
  <c r="AJ251" i="63" s="1"/>
  <c r="R251" i="63"/>
  <c r="AA516" i="63"/>
  <c r="AJ516" i="63" s="1"/>
  <c r="R516" i="63"/>
  <c r="R401" i="63"/>
  <c r="AA401" i="63"/>
  <c r="AJ401" i="63" s="1"/>
  <c r="AA425" i="63"/>
  <c r="AJ425" i="63" s="1"/>
  <c r="R425" i="63"/>
  <c r="AA431" i="63"/>
  <c r="AJ431" i="63" s="1"/>
  <c r="R431" i="63"/>
  <c r="R400" i="63"/>
  <c r="AA400" i="63"/>
  <c r="AJ400" i="63" s="1"/>
  <c r="AA441" i="76"/>
  <c r="AJ441" i="76" s="1"/>
  <c r="R441" i="76"/>
  <c r="R448" i="76"/>
  <c r="AA448" i="76"/>
  <c r="AJ448" i="76" s="1"/>
  <c r="AA550" i="76"/>
  <c r="AJ550" i="76" s="1"/>
  <c r="R550" i="76"/>
  <c r="AA537" i="76"/>
  <c r="AJ537" i="76" s="1"/>
  <c r="R537" i="76"/>
  <c r="AA475" i="63"/>
  <c r="AJ475" i="63" s="1"/>
  <c r="R475" i="63"/>
  <c r="R472" i="63"/>
  <c r="AA472" i="63"/>
  <c r="AJ472" i="63" s="1"/>
  <c r="R480" i="63"/>
  <c r="AA480" i="63"/>
  <c r="AJ480" i="63" s="1"/>
  <c r="AA279" i="76"/>
  <c r="AJ279" i="76" s="1"/>
  <c r="R279" i="76"/>
  <c r="AA558" i="76"/>
  <c r="AJ558" i="76" s="1"/>
  <c r="R558" i="76"/>
  <c r="AA262" i="76"/>
  <c r="AJ262" i="76" s="1"/>
  <c r="R262" i="76"/>
  <c r="AA519" i="63"/>
  <c r="AJ519" i="63" s="1"/>
  <c r="R519" i="63"/>
  <c r="R515" i="63"/>
  <c r="AA515" i="63"/>
  <c r="AJ515" i="63" s="1"/>
  <c r="AA266" i="76"/>
  <c r="AJ266" i="76" s="1"/>
  <c r="R266" i="76"/>
  <c r="R276" i="76"/>
  <c r="AA276" i="76"/>
  <c r="AJ276" i="76" s="1"/>
  <c r="AA248" i="63"/>
  <c r="AJ248" i="63" s="1"/>
  <c r="R248" i="63"/>
  <c r="R569" i="76"/>
  <c r="AA569" i="76"/>
  <c r="AJ569" i="76" s="1"/>
  <c r="R489" i="76"/>
  <c r="AA489" i="76"/>
  <c r="AJ489" i="76" s="1"/>
  <c r="AA440" i="63"/>
  <c r="AJ440" i="63" s="1"/>
  <c r="R440" i="63"/>
  <c r="AA476" i="76"/>
  <c r="AJ476" i="76" s="1"/>
  <c r="R476" i="76"/>
  <c r="R474" i="76"/>
  <c r="AA474" i="76"/>
  <c r="AJ474" i="76" s="1"/>
  <c r="R573" i="76"/>
  <c r="AA573" i="76"/>
  <c r="AJ573" i="76" s="1"/>
  <c r="AA465" i="63"/>
  <c r="AJ465" i="63" s="1"/>
  <c r="R465" i="63"/>
  <c r="AA430" i="76"/>
  <c r="AJ430" i="76" s="1"/>
  <c r="R430" i="76"/>
  <c r="R321" i="76"/>
  <c r="AA321" i="76"/>
  <c r="AJ321" i="76" s="1"/>
  <c r="R365" i="76"/>
  <c r="AA365" i="76"/>
  <c r="AJ365" i="76" s="1"/>
  <c r="R387" i="63"/>
  <c r="AA387" i="63"/>
  <c r="AJ387" i="63" s="1"/>
  <c r="R404" i="76"/>
  <c r="AA404" i="76"/>
  <c r="AJ404" i="76" s="1"/>
  <c r="R361" i="76"/>
  <c r="AA361" i="76"/>
  <c r="AJ361" i="76" s="1"/>
  <c r="AA432" i="76"/>
  <c r="AJ432" i="76" s="1"/>
  <c r="R432" i="76"/>
  <c r="AA415" i="76"/>
  <c r="AJ415" i="76" s="1"/>
  <c r="R415" i="76"/>
  <c r="AA326" i="76"/>
  <c r="AJ326" i="76" s="1"/>
  <c r="R326" i="76"/>
  <c r="AA319" i="76"/>
  <c r="AJ319" i="76" s="1"/>
  <c r="R319" i="76"/>
  <c r="AA428" i="76"/>
  <c r="AJ428" i="76" s="1"/>
  <c r="R428" i="76"/>
  <c r="R348" i="63"/>
  <c r="AA348" i="63"/>
  <c r="AJ348" i="63" s="1"/>
  <c r="AA412" i="76"/>
  <c r="AJ412" i="76" s="1"/>
  <c r="R412" i="76"/>
  <c r="R302" i="63"/>
  <c r="AA302" i="63"/>
  <c r="AJ302" i="63" s="1"/>
  <c r="R361" i="63"/>
  <c r="AA361" i="63"/>
  <c r="AJ361" i="63" s="1"/>
  <c r="R334" i="63"/>
  <c r="AA334" i="63"/>
  <c r="AJ334" i="63" s="1"/>
  <c r="R370" i="63"/>
  <c r="AA370" i="63"/>
  <c r="AJ370" i="63" s="1"/>
  <c r="R748" i="63"/>
  <c r="AA748" i="63"/>
  <c r="AJ748" i="63" s="1"/>
  <c r="R346" i="63"/>
  <c r="AA346" i="63"/>
  <c r="AJ346" i="63" s="1"/>
  <c r="R381" i="63"/>
  <c r="AA381" i="63"/>
  <c r="AJ381" i="63" s="1"/>
  <c r="R390" i="76"/>
  <c r="AA390" i="76"/>
  <c r="AJ390" i="76" s="1"/>
  <c r="AA398" i="63"/>
  <c r="AJ398" i="63" s="1"/>
  <c r="R398" i="63"/>
  <c r="AA339" i="63"/>
  <c r="AJ339" i="63" s="1"/>
  <c r="R339" i="63"/>
  <c r="R747" i="63"/>
  <c r="AA747" i="63"/>
  <c r="AJ747" i="63" s="1"/>
  <c r="AA54" i="76"/>
  <c r="AJ54" i="76" s="1"/>
  <c r="R54" i="76"/>
  <c r="R721" i="63"/>
  <c r="AA721" i="63"/>
  <c r="AJ721" i="63" s="1"/>
  <c r="AA149" i="76"/>
  <c r="AJ149" i="76" s="1"/>
  <c r="R149" i="76"/>
  <c r="R545" i="63"/>
  <c r="AA545" i="63"/>
  <c r="AJ545" i="63" s="1"/>
  <c r="R129" i="76"/>
  <c r="AA129" i="76"/>
  <c r="AJ129" i="76" s="1"/>
  <c r="R131" i="76"/>
  <c r="AA131" i="76"/>
  <c r="AJ131" i="76" s="1"/>
  <c r="AA183" i="63"/>
  <c r="AJ183" i="63" s="1"/>
  <c r="R183" i="63"/>
  <c r="R203" i="63"/>
  <c r="AA203" i="63"/>
  <c r="AJ203" i="63" s="1"/>
  <c r="AA190" i="63"/>
  <c r="AJ190" i="63" s="1"/>
  <c r="R190" i="63"/>
  <c r="R229" i="76"/>
  <c r="AA229" i="76"/>
  <c r="AJ229" i="76" s="1"/>
  <c r="R85" i="63"/>
  <c r="AA85" i="63"/>
  <c r="AJ85" i="63" s="1"/>
  <c r="R145" i="76"/>
  <c r="AA145" i="76"/>
  <c r="AJ145" i="76" s="1"/>
  <c r="AA28" i="63"/>
  <c r="AJ28" i="63" s="1"/>
  <c r="R28" i="63"/>
  <c r="R692" i="63"/>
  <c r="AA692" i="63"/>
  <c r="AJ692" i="63" s="1"/>
  <c r="AA155" i="76"/>
  <c r="AJ155" i="76" s="1"/>
  <c r="R155" i="76"/>
  <c r="R40" i="76"/>
  <c r="AA40" i="76"/>
  <c r="AJ40" i="76" s="1"/>
  <c r="AA192" i="63"/>
  <c r="AJ192" i="63" s="1"/>
  <c r="R192" i="63"/>
  <c r="R17" i="76"/>
  <c r="AA17" i="76"/>
  <c r="AJ17" i="76" s="1"/>
  <c r="R536" i="63"/>
  <c r="AA536" i="63"/>
  <c r="AJ536" i="63" s="1"/>
  <c r="R64" i="63"/>
  <c r="AA64" i="63"/>
  <c r="AJ64" i="63" s="1"/>
  <c r="R34" i="63"/>
  <c r="AA34" i="63"/>
  <c r="AJ34" i="63" s="1"/>
  <c r="R76" i="63"/>
  <c r="AA76" i="63"/>
  <c r="AJ76" i="63" s="1"/>
  <c r="AA223" i="63"/>
  <c r="AJ223" i="63" s="1"/>
  <c r="R223" i="63"/>
  <c r="R138" i="63"/>
  <c r="AA138" i="63"/>
  <c r="AJ138" i="63" s="1"/>
  <c r="R225" i="76"/>
  <c r="AA225" i="76"/>
  <c r="AJ225" i="76" s="1"/>
  <c r="R121" i="76"/>
  <c r="AA121" i="76"/>
  <c r="AJ121" i="76" s="1"/>
  <c r="AA82" i="76"/>
  <c r="AJ82" i="76" s="1"/>
  <c r="R82" i="76"/>
  <c r="AA38" i="76"/>
  <c r="AJ38" i="76" s="1"/>
  <c r="R38" i="76"/>
  <c r="AA36" i="63"/>
  <c r="AJ36" i="63" s="1"/>
  <c r="R36" i="63"/>
  <c r="AA107" i="63"/>
  <c r="AJ107" i="63" s="1"/>
  <c r="R107" i="63"/>
  <c r="R66" i="76"/>
  <c r="AA66" i="76"/>
  <c r="AJ66" i="76" s="1"/>
  <c r="R20" i="63"/>
  <c r="AA20" i="63"/>
  <c r="AJ20" i="63" s="1"/>
  <c r="AA142" i="63"/>
  <c r="AJ142" i="63" s="1"/>
  <c r="R142" i="63"/>
  <c r="R125" i="76"/>
  <c r="AA125" i="76"/>
  <c r="AJ125" i="76" s="1"/>
  <c r="R246" i="63"/>
  <c r="AA246" i="63"/>
  <c r="AJ246" i="63" s="1"/>
  <c r="R282" i="76"/>
  <c r="AA282" i="76"/>
  <c r="AJ282" i="76" s="1"/>
  <c r="AA567" i="76"/>
  <c r="AJ567" i="76" s="1"/>
  <c r="R567" i="76"/>
  <c r="AA251" i="76"/>
  <c r="AJ251" i="76" s="1"/>
  <c r="R251" i="76"/>
  <c r="R526" i="63"/>
  <c r="AA526" i="63"/>
  <c r="AJ526" i="63" s="1"/>
  <c r="AA563" i="76"/>
  <c r="AJ563" i="76" s="1"/>
  <c r="R563" i="76"/>
  <c r="R256" i="76"/>
  <c r="AA256" i="76"/>
  <c r="AJ256" i="76" s="1"/>
  <c r="R443" i="63"/>
  <c r="AA443" i="63"/>
  <c r="AJ443" i="63" s="1"/>
  <c r="R473" i="76"/>
  <c r="AA473" i="76"/>
  <c r="AJ473" i="76" s="1"/>
  <c r="AA486" i="76"/>
  <c r="AJ486" i="76" s="1"/>
  <c r="R486" i="76"/>
  <c r="R482" i="76"/>
  <c r="AA482" i="76"/>
  <c r="AJ482" i="76" s="1"/>
  <c r="AA571" i="76"/>
  <c r="AJ571" i="76" s="1"/>
  <c r="R571" i="76"/>
  <c r="R468" i="63"/>
  <c r="AA468" i="63"/>
  <c r="AJ468" i="63" s="1"/>
  <c r="R358" i="63"/>
  <c r="AA358" i="63"/>
  <c r="AJ358" i="63" s="1"/>
  <c r="AA375" i="76"/>
  <c r="AJ375" i="76" s="1"/>
  <c r="R375" i="76"/>
  <c r="R308" i="76"/>
  <c r="AA308" i="76"/>
  <c r="AJ308" i="76" s="1"/>
  <c r="AA363" i="63"/>
  <c r="AJ363" i="63" s="1"/>
  <c r="R363" i="63"/>
  <c r="AA294" i="63"/>
  <c r="AJ294" i="63" s="1"/>
  <c r="R294" i="63"/>
  <c r="AA401" i="76"/>
  <c r="AJ401" i="76" s="1"/>
  <c r="R401" i="76"/>
  <c r="AA429" i="76"/>
  <c r="AJ429" i="76" s="1"/>
  <c r="R429" i="76"/>
  <c r="R296" i="63"/>
  <c r="AA296" i="63"/>
  <c r="AJ296" i="63" s="1"/>
  <c r="AA355" i="76"/>
  <c r="AJ355" i="76" s="1"/>
  <c r="R355" i="76"/>
  <c r="AA419" i="76"/>
  <c r="AJ419" i="76" s="1"/>
  <c r="R419" i="76"/>
  <c r="AA316" i="63"/>
  <c r="AJ316" i="63" s="1"/>
  <c r="R316" i="63"/>
  <c r="R406" i="76"/>
  <c r="AA406" i="76"/>
  <c r="AJ406" i="76" s="1"/>
  <c r="R335" i="63"/>
  <c r="AA335" i="63"/>
  <c r="AJ335" i="63" s="1"/>
  <c r="R317" i="76"/>
  <c r="AA317" i="76"/>
  <c r="AJ317" i="76" s="1"/>
  <c r="R315" i="76"/>
  <c r="AA315" i="76"/>
  <c r="AJ315" i="76" s="1"/>
  <c r="AA307" i="63"/>
  <c r="AJ307" i="63" s="1"/>
  <c r="R307" i="63"/>
  <c r="AA371" i="76"/>
  <c r="AJ371" i="76" s="1"/>
  <c r="R371" i="76"/>
  <c r="R357" i="63"/>
  <c r="AA357" i="63"/>
  <c r="AJ357" i="63" s="1"/>
  <c r="AA355" i="63"/>
  <c r="AJ355" i="63" s="1"/>
  <c r="R355" i="63"/>
  <c r="AA394" i="76"/>
  <c r="AJ394" i="76" s="1"/>
  <c r="R394" i="76"/>
  <c r="AA360" i="76"/>
  <c r="AJ360" i="76" s="1"/>
  <c r="R360" i="76"/>
  <c r="AA290" i="63"/>
  <c r="AJ290" i="63" s="1"/>
  <c r="R290" i="63"/>
  <c r="AA352" i="63"/>
  <c r="AJ352" i="63" s="1"/>
  <c r="R352" i="63"/>
  <c r="R392" i="76"/>
  <c r="AA392" i="76"/>
  <c r="AJ392" i="76" s="1"/>
  <c r="R283" i="63"/>
  <c r="AA283" i="63"/>
  <c r="AJ283" i="63" s="1"/>
  <c r="R340" i="76"/>
  <c r="AA340" i="76"/>
  <c r="AJ340" i="76" s="1"/>
  <c r="AA388" i="76"/>
  <c r="AJ388" i="76" s="1"/>
  <c r="R388" i="76"/>
  <c r="AA205" i="76"/>
  <c r="AJ205" i="76" s="1"/>
  <c r="R205" i="76"/>
  <c r="R198" i="63"/>
  <c r="AA198" i="63"/>
  <c r="AJ198" i="63" s="1"/>
  <c r="R133" i="76"/>
  <c r="AA133" i="76"/>
  <c r="AJ133" i="76" s="1"/>
  <c r="AA542" i="63"/>
  <c r="AJ542" i="63" s="1"/>
  <c r="R542" i="63"/>
  <c r="R544" i="63"/>
  <c r="AA544" i="63"/>
  <c r="AJ544" i="63" s="1"/>
  <c r="R202" i="76"/>
  <c r="AA202" i="76"/>
  <c r="AJ202" i="76" s="1"/>
  <c r="R43" i="76"/>
  <c r="AA43" i="76"/>
  <c r="AJ43" i="76" s="1"/>
  <c r="AA10" i="63"/>
  <c r="AJ10" i="63" s="1"/>
  <c r="R10" i="63"/>
  <c r="R52" i="63"/>
  <c r="AA52" i="63"/>
  <c r="AJ52" i="63" s="1"/>
  <c r="AA71" i="63"/>
  <c r="AJ71" i="63" s="1"/>
  <c r="R71" i="63"/>
  <c r="R128" i="63"/>
  <c r="AA128" i="63"/>
  <c r="AJ128" i="63" s="1"/>
  <c r="R182" i="76"/>
  <c r="AA182" i="76"/>
  <c r="AJ182" i="76" s="1"/>
  <c r="AA719" i="76"/>
  <c r="AJ719" i="76" s="1"/>
  <c r="R719" i="76"/>
  <c r="R91" i="76"/>
  <c r="AA91" i="76"/>
  <c r="AJ91" i="76" s="1"/>
  <c r="R153" i="63"/>
  <c r="AA153" i="63"/>
  <c r="AJ153" i="63" s="1"/>
  <c r="AA39" i="63"/>
  <c r="AJ39" i="63" s="1"/>
  <c r="R39" i="63"/>
  <c r="AA3" i="63"/>
  <c r="AJ3" i="63" s="1"/>
  <c r="R3" i="63"/>
  <c r="R195" i="76"/>
  <c r="AA195" i="76"/>
  <c r="AJ195" i="76" s="1"/>
  <c r="AA47" i="63"/>
  <c r="AJ47" i="63" s="1"/>
  <c r="R47" i="63"/>
  <c r="AA593" i="76"/>
  <c r="AJ593" i="76" s="1"/>
  <c r="R593" i="76"/>
  <c r="R207" i="76"/>
  <c r="AA207" i="76"/>
  <c r="AJ207" i="76" s="1"/>
  <c r="R200" i="76"/>
  <c r="AA200" i="76"/>
  <c r="AJ200" i="76" s="1"/>
  <c r="AA27" i="76"/>
  <c r="AJ27" i="76" s="1"/>
  <c r="R27" i="76"/>
  <c r="R119" i="63"/>
  <c r="AA119" i="63"/>
  <c r="AJ119" i="63" s="1"/>
  <c r="R231" i="76"/>
  <c r="AA231" i="76"/>
  <c r="AJ231" i="76" s="1"/>
  <c r="AA77" i="63"/>
  <c r="AJ77" i="63" s="1"/>
  <c r="R77" i="63"/>
  <c r="R169" i="63"/>
  <c r="AA169" i="63"/>
  <c r="AJ169" i="63" s="1"/>
  <c r="AA125" i="63"/>
  <c r="AJ125" i="63" s="1"/>
  <c r="R125" i="63"/>
  <c r="AA212" i="63"/>
  <c r="AJ212" i="63" s="1"/>
  <c r="R212" i="63"/>
  <c r="AA577" i="76"/>
  <c r="AJ577" i="76" s="1"/>
  <c r="R577" i="76"/>
  <c r="AA82" i="63"/>
  <c r="AJ82" i="63" s="1"/>
  <c r="R82" i="63"/>
  <c r="R219" i="76"/>
  <c r="AA219" i="76"/>
  <c r="AJ219" i="76" s="1"/>
  <c r="R56" i="63"/>
  <c r="AA56" i="63"/>
  <c r="AJ56" i="63" s="1"/>
  <c r="AA32" i="63"/>
  <c r="AJ32" i="63" s="1"/>
  <c r="R32" i="63"/>
  <c r="AA215" i="63"/>
  <c r="AJ215" i="63" s="1"/>
  <c r="R215" i="63"/>
  <c r="R37" i="76"/>
  <c r="AA37" i="76"/>
  <c r="AJ37" i="76" s="1"/>
  <c r="R108" i="63"/>
  <c r="AA108" i="63"/>
  <c r="AJ108" i="6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t.nara-pc</author>
  </authors>
  <commentList>
    <comment ref="I2" authorId="0" shapeId="0" xr:uid="{92E50790-5604-4274-9A0E-5CC7483D2291}">
      <text>
        <r>
          <rPr>
            <b/>
            <sz val="9"/>
            <color indexed="81"/>
            <rFont val="MS P ゴシック"/>
            <family val="3"/>
            <charset val="128"/>
          </rPr>
          <t>データ更新時刻: 15:45:02</t>
        </r>
      </text>
    </comment>
    <comment ref="AS2" authorId="0" shapeId="0" xr:uid="{E7EB3A80-EA62-44F2-93AD-D7E3F2D5B68E}">
      <text>
        <r>
          <rPr>
            <b/>
            <sz val="9"/>
            <color indexed="81"/>
            <rFont val="MS P ゴシック"/>
            <family val="3"/>
            <charset val="128"/>
          </rPr>
          <t>データ更新時刻: 15:45:02</t>
        </r>
      </text>
    </comment>
    <comment ref="AT2" authorId="0" shapeId="0" xr:uid="{76AA1D96-8930-4CE3-9313-0473FD021602}">
      <text>
        <r>
          <rPr>
            <b/>
            <sz val="9"/>
            <color indexed="81"/>
            <rFont val="MS P ゴシック"/>
            <family val="3"/>
            <charset val="128"/>
          </rPr>
          <t>データ更新時刻: 15:45:02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E93" authorId="0" shapeId="0" xr:uid="{A1FB7DA1-3016-4A8D-9FE3-97AD4BA90EE8}">
      <text>
        <r>
          <rPr>
            <sz val="10"/>
            <color rgb="FF000000"/>
            <rFont val="游ゴシック"/>
            <family val="2"/>
            <scheme val="minor"/>
          </rPr>
          <t>HPの継続モデル
	-長牛明美</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E94" authorId="0" shapeId="0" xr:uid="{DDE421A2-98E0-4A36-A1E4-76D74A12CE36}">
      <text>
        <r>
          <rPr>
            <sz val="10"/>
            <color rgb="FF000000"/>
            <rFont val="游ゴシック"/>
            <family val="2"/>
            <scheme val="minor"/>
          </rPr>
          <t>HPの継続モデル
	-長牛明美</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C2D030-B0F0-4B22-8A5B-93DD24BF76C6}" keepAlive="1" name="クエリ - Table 0" description="ブック内の 'Table 0' クエリへの接続です。" type="5" refreshedVersion="8" background="1" saveData="1">
    <dbPr connection="Provider=Microsoft.Mashup.OleDb.1;Data Source=$Workbook$;Location=&quot;Table 0&quot;;Extended Properties=&quot;&quot;" command="SELECT * FROM [Table 0]"/>
  </connection>
  <connection id="2" xr16:uid="{AFF32AB2-749E-422A-BA37-9E2500035150}" keepAlive="1" name="クエリ - テーブル1" description="ブック内の 'テーブル1' クエリへの接続です。" type="5" refreshedVersion="0" background="1">
    <dbPr connection="Provider=Microsoft.Mashup.OleDb.1;Data Source=$Workbook$;Location=テーブル1;Extended Properties=&quot;&quot;" command="SELECT * FROM [テーブル1]"/>
  </connection>
</connections>
</file>

<file path=xl/sharedStrings.xml><?xml version="1.0" encoding="utf-8"?>
<sst xmlns="http://schemas.openxmlformats.org/spreadsheetml/2006/main" count="77073" uniqueCount="10882">
  <si>
    <t>CROSSCLIMATE 2</t>
  </si>
  <si>
    <t>送料</t>
    <phoneticPr fontId="16"/>
  </si>
  <si>
    <t>販売価格(Qoo10)</t>
  </si>
  <si>
    <t>供給原価</t>
  </si>
  <si>
    <t>手数料率</t>
  </si>
  <si>
    <t>在庫数量</t>
  </si>
  <si>
    <t>Seller ID</t>
  </si>
  <si>
    <t>Staff ID</t>
  </si>
  <si>
    <t>Staff所属</t>
  </si>
  <si>
    <t>在庫・発送</t>
  </si>
  <si>
    <t>一言コメント</t>
  </si>
  <si>
    <t>販売者情報表示</t>
  </si>
  <si>
    <t>-</t>
    <phoneticPr fontId="10"/>
  </si>
  <si>
    <t>PRIMACY4</t>
  </si>
  <si>
    <t>PRIMACY 4+</t>
  </si>
  <si>
    <t>PRIMACY SUV+</t>
  </si>
  <si>
    <t>CROSSCLIMATE SUV</t>
  </si>
  <si>
    <t>CROSSCLIMATE+</t>
  </si>
  <si>
    <t>CROSSCLIMATE 2 SUV</t>
  </si>
  <si>
    <t>REGNO GR-XII</t>
  </si>
  <si>
    <t>REGNO GRVII</t>
  </si>
  <si>
    <t>REGNO GR-Leggera</t>
  </si>
  <si>
    <t>ALENZA LX100</t>
  </si>
  <si>
    <t>LE MANS V</t>
  </si>
  <si>
    <t>ADVAN dB V552（並行）</t>
  </si>
  <si>
    <t>BluEarth-4S AW21（並行）</t>
  </si>
  <si>
    <t>Advan Fleva V701（並行）</t>
  </si>
  <si>
    <t xml:space="preserve"> </t>
    <phoneticPr fontId="10"/>
  </si>
  <si>
    <t>TRANPATH mp7</t>
  </si>
  <si>
    <t>販売価格</t>
  </si>
  <si>
    <t>提携割引価格</t>
    <phoneticPr fontId="10"/>
  </si>
  <si>
    <t>サイズ略</t>
  </si>
  <si>
    <t>225/50R17</t>
  </si>
  <si>
    <t>245/45R18</t>
  </si>
  <si>
    <t>235/40R18</t>
  </si>
  <si>
    <t>205/55R16</t>
  </si>
  <si>
    <t>215/45R17</t>
  </si>
  <si>
    <t>225/45R17</t>
  </si>
  <si>
    <t>225/40R18</t>
  </si>
  <si>
    <t>215/50R17</t>
  </si>
  <si>
    <t>225/45R18</t>
  </si>
  <si>
    <t>195/60R15</t>
  </si>
  <si>
    <t>185/65R15</t>
  </si>
  <si>
    <t>195/65R15</t>
  </si>
  <si>
    <t>195/55R16</t>
  </si>
  <si>
    <t>225/55R16</t>
  </si>
  <si>
    <t>195/60R16</t>
  </si>
  <si>
    <t>205/60R16</t>
  </si>
  <si>
    <t>215/60R16</t>
  </si>
  <si>
    <t>225/60R16</t>
  </si>
  <si>
    <t>205/65R16</t>
  </si>
  <si>
    <t>215/45R18</t>
  </si>
  <si>
    <t>225/55R17</t>
  </si>
  <si>
    <t>235/50R17</t>
  </si>
  <si>
    <t>235/50R18</t>
  </si>
  <si>
    <t>235/55R17</t>
  </si>
  <si>
    <t>235/60R16</t>
  </si>
  <si>
    <t>245/45R17</t>
  </si>
  <si>
    <t>245/45R19</t>
  </si>
  <si>
    <t>255/45R17</t>
  </si>
  <si>
    <t>255/45R18</t>
  </si>
  <si>
    <t>245/50R18</t>
  </si>
  <si>
    <t>205/45R17</t>
  </si>
  <si>
    <t>235/45R17</t>
  </si>
  <si>
    <t>205/50R17</t>
  </si>
  <si>
    <t>205/55R17</t>
  </si>
  <si>
    <t>215/55R17</t>
  </si>
  <si>
    <t>215/60R17</t>
  </si>
  <si>
    <t>225/60R17</t>
  </si>
  <si>
    <t>235/45R18</t>
  </si>
  <si>
    <t>215/55R18</t>
  </si>
  <si>
    <t>225/55R18</t>
  </si>
  <si>
    <t>235/55R18</t>
  </si>
  <si>
    <t>215/65R16</t>
  </si>
  <si>
    <t>225/65R17</t>
  </si>
  <si>
    <t>265/65R17</t>
  </si>
  <si>
    <t>235/60R18</t>
  </si>
  <si>
    <t>245/60R18</t>
  </si>
  <si>
    <t>225/55R19</t>
  </si>
  <si>
    <t>235/55R20</t>
  </si>
  <si>
    <t>225/50R18</t>
  </si>
  <si>
    <t>185/60R15</t>
  </si>
  <si>
    <t>215/55R16</t>
  </si>
  <si>
    <t>245/40R18</t>
  </si>
  <si>
    <t>225/60R18</t>
  </si>
  <si>
    <t>215/70R16</t>
  </si>
  <si>
    <t>165/70R14</t>
  </si>
  <si>
    <t>175/65R14</t>
  </si>
  <si>
    <t>175/70R14</t>
  </si>
  <si>
    <t>215/50R18</t>
  </si>
  <si>
    <t>265/60R18</t>
  </si>
  <si>
    <t>235/55R19</t>
  </si>
  <si>
    <t>245/45R20</t>
  </si>
  <si>
    <t>255/45R20</t>
  </si>
  <si>
    <t>275/40R20</t>
  </si>
  <si>
    <t>175/65R15</t>
  </si>
  <si>
    <t>215/45R16</t>
  </si>
  <si>
    <t>195/50R16</t>
  </si>
  <si>
    <t>185/55R16</t>
  </si>
  <si>
    <t>195/65R16</t>
  </si>
  <si>
    <t>255/35R19</t>
  </si>
  <si>
    <t>235/40R19</t>
  </si>
  <si>
    <t>235/50R19</t>
  </si>
  <si>
    <t>195/80R15</t>
  </si>
  <si>
    <t>155/65R14</t>
  </si>
  <si>
    <t>205/50R16</t>
  </si>
  <si>
    <t>245/40R19</t>
  </si>
  <si>
    <t>255/35R18</t>
  </si>
  <si>
    <t>225/45R19</t>
  </si>
  <si>
    <t>165/55R15</t>
  </si>
  <si>
    <t>165/60R15</t>
  </si>
  <si>
    <t>165/55R14</t>
  </si>
  <si>
    <t>185/70R14</t>
  </si>
  <si>
    <t>165/65R13</t>
  </si>
  <si>
    <t>165/65R14</t>
  </si>
  <si>
    <t>165/65R15</t>
  </si>
  <si>
    <t>175/60R16</t>
  </si>
  <si>
    <t>285/50R20</t>
  </si>
  <si>
    <t>185/60R16</t>
  </si>
  <si>
    <t>195/45R17</t>
  </si>
  <si>
    <t>215/35R18</t>
  </si>
  <si>
    <t>215/40R18</t>
  </si>
  <si>
    <t>275/35R19</t>
  </si>
  <si>
    <t>235/65R17</t>
  </si>
  <si>
    <t>225/40R19</t>
  </si>
  <si>
    <t>235/35R19</t>
  </si>
  <si>
    <t>245/35R19</t>
  </si>
  <si>
    <t>225/35R19</t>
  </si>
  <si>
    <t>245/40R20</t>
  </si>
  <si>
    <t>245/35R20</t>
  </si>
  <si>
    <t>275/35R20</t>
  </si>
  <si>
    <t>255/50R20</t>
  </si>
  <si>
    <t>255/35R20</t>
  </si>
  <si>
    <t>275/30R20</t>
  </si>
  <si>
    <t>245/35R21</t>
  </si>
  <si>
    <t>265/35R18</t>
  </si>
  <si>
    <t>275/35R18</t>
  </si>
  <si>
    <t>255/40R18</t>
  </si>
  <si>
    <t>275/30R19</t>
  </si>
  <si>
    <t>275/40R19</t>
  </si>
  <si>
    <t>255/50R19</t>
  </si>
  <si>
    <t>265/45R20</t>
  </si>
  <si>
    <t>275/45R20</t>
  </si>
  <si>
    <t>Pilot Sport 5（並行）</t>
  </si>
  <si>
    <t>E・PRIMACY</t>
  </si>
  <si>
    <t>PRIMACY 4+（並行）</t>
  </si>
  <si>
    <t>CROSSCLIMATE 2（並行）</t>
  </si>
  <si>
    <t>DIREZZA DZ102（並行）</t>
  </si>
  <si>
    <t>BluEarth-GT AE51（並行）</t>
  </si>
  <si>
    <t>BluEarth-XT AE61（並行）</t>
  </si>
  <si>
    <t>N</t>
  </si>
  <si>
    <t>https://kakaku.com/item/K0001421809/</t>
  </si>
  <si>
    <t/>
  </si>
  <si>
    <t>https://kakaku.com/item/K0001513082/</t>
  </si>
  <si>
    <t>https://kakaku.com/item/K0001370734/</t>
  </si>
  <si>
    <t>https://kakaku.com/item/K0001461552/</t>
  </si>
  <si>
    <t>https://kakaku.com/item/K0001387083/</t>
  </si>
  <si>
    <t>https://kakaku.com/item/K0001370748/</t>
  </si>
  <si>
    <t>https://kakaku.com/item/K0001424178/</t>
  </si>
  <si>
    <t>https://kakaku.com/item/K0001283630/</t>
  </si>
  <si>
    <t>https://kakaku.com/item/K0001421808/</t>
  </si>
  <si>
    <t>https://kakaku.com/item/K0001387099/</t>
  </si>
  <si>
    <t>https://kakaku.com/item/K0001421812/</t>
  </si>
  <si>
    <t>https://kakaku.com/item/K0001370742/</t>
  </si>
  <si>
    <t>https://kakaku.com/item/K0001421801/</t>
  </si>
  <si>
    <t>https://kakaku.com/item/K0001387118/</t>
  </si>
  <si>
    <t>https://kakaku.com/item/K0001327042/</t>
  </si>
  <si>
    <t>https://kakaku.com/item/K0001387095/</t>
  </si>
  <si>
    <t>https://kakaku.com/item/K0001387109/</t>
  </si>
  <si>
    <t>https://kakaku.com/item/K0001387086/</t>
  </si>
  <si>
    <t>https://kakaku.com/item/K0001225147/</t>
  </si>
  <si>
    <t>https://kakaku.com/item/K0001225144/</t>
  </si>
  <si>
    <t>https://kakaku.com/item/K0001387075/</t>
  </si>
  <si>
    <t>https://kakaku.com/item/K0001283633/</t>
  </si>
  <si>
    <t>https://kakaku.com/item/K0001226004/</t>
  </si>
  <si>
    <t>aelx1002256517</t>
  </si>
  <si>
    <t>aelx1002355518</t>
  </si>
  <si>
    <t>re0042054517</t>
  </si>
  <si>
    <t>re0042055016</t>
  </si>
  <si>
    <t>re0042055516</t>
  </si>
  <si>
    <t>re0042154517</t>
  </si>
  <si>
    <t>re0042155517</t>
  </si>
  <si>
    <t>re0042254018</t>
  </si>
  <si>
    <t>re0042254517</t>
  </si>
  <si>
    <t>re0042254518</t>
  </si>
  <si>
    <t>re0042255017</t>
  </si>
  <si>
    <t>re0042354018</t>
  </si>
  <si>
    <t>re0042354517</t>
  </si>
  <si>
    <t>re0042454018</t>
  </si>
  <si>
    <t>re0042454019</t>
  </si>
  <si>
    <t>re0042454517</t>
  </si>
  <si>
    <t>re0042454518</t>
  </si>
  <si>
    <t>re0042553518</t>
  </si>
  <si>
    <t>ptenzas2254018imp</t>
  </si>
  <si>
    <t>ptenzas2254517imp</t>
  </si>
  <si>
    <t>ptenzas2254518imp</t>
  </si>
  <si>
    <t>ptenzas2454018imp</t>
  </si>
  <si>
    <t>grleggera1556514</t>
  </si>
  <si>
    <t>grleggera1655514</t>
  </si>
  <si>
    <t>grleggera1655515</t>
  </si>
  <si>
    <t>grv21956016</t>
  </si>
  <si>
    <t>grv21956515</t>
  </si>
  <si>
    <t>grv22055516</t>
  </si>
  <si>
    <t>grv22055517</t>
  </si>
  <si>
    <t>grv22056016</t>
  </si>
  <si>
    <t>grv2155517</t>
  </si>
  <si>
    <t>grv22156016</t>
  </si>
  <si>
    <t>grv22156017</t>
  </si>
  <si>
    <t>vrx31655515</t>
  </si>
  <si>
    <t>vrx31656514</t>
  </si>
  <si>
    <t>vrx31656515</t>
  </si>
  <si>
    <t>vrx31657014</t>
  </si>
  <si>
    <t>vrx31756514</t>
  </si>
  <si>
    <t>vrx31756515</t>
  </si>
  <si>
    <t>vrx31856015</t>
  </si>
  <si>
    <t>vrx31856515</t>
  </si>
  <si>
    <t>vrx31857014</t>
  </si>
  <si>
    <t>vrx31956515</t>
  </si>
  <si>
    <t>vrx32155517</t>
  </si>
  <si>
    <t>vrx32156016</t>
  </si>
  <si>
    <t>vrx32156017</t>
  </si>
  <si>
    <t>vrx32156516</t>
  </si>
  <si>
    <t>dmv32255518imp</t>
  </si>
  <si>
    <t>dmv32256017imp</t>
  </si>
  <si>
    <t>dmv32256018imp</t>
  </si>
  <si>
    <t>dmv32355518imp</t>
  </si>
  <si>
    <t>dmv32355520imp</t>
  </si>
  <si>
    <t>dmv32656018imp</t>
  </si>
  <si>
    <t>dmv32656517imp</t>
  </si>
  <si>
    <t>dmv32855020imp</t>
  </si>
  <si>
    <t>wm021856015</t>
  </si>
  <si>
    <t>wm022055516</t>
  </si>
  <si>
    <t>wm022056016</t>
  </si>
  <si>
    <t>wm022156016</t>
  </si>
  <si>
    <t>crosscsuv2255518</t>
  </si>
  <si>
    <t>cross21756515</t>
  </si>
  <si>
    <t>coss21855516</t>
  </si>
  <si>
    <t>cross21856015</t>
  </si>
  <si>
    <t>cross21856515</t>
  </si>
  <si>
    <t>cross21955016</t>
  </si>
  <si>
    <t>cross21955516</t>
  </si>
  <si>
    <t>coss21956016</t>
  </si>
  <si>
    <t>coss21956515</t>
  </si>
  <si>
    <t>coss21956516</t>
  </si>
  <si>
    <t>coss22054517</t>
  </si>
  <si>
    <t>cross22055017</t>
  </si>
  <si>
    <t>coss22055516</t>
  </si>
  <si>
    <t>coss22055517</t>
  </si>
  <si>
    <t>cross22056016</t>
  </si>
  <si>
    <t>coss22154516</t>
  </si>
  <si>
    <t>coss22154517</t>
  </si>
  <si>
    <t>coss22155017</t>
  </si>
  <si>
    <t>cross22155516</t>
  </si>
  <si>
    <t>coss22155517</t>
  </si>
  <si>
    <t>coss22156016</t>
  </si>
  <si>
    <t>coss22156017</t>
  </si>
  <si>
    <t>coss22156516</t>
  </si>
  <si>
    <t>coss22254018</t>
  </si>
  <si>
    <t>coss22254517</t>
  </si>
  <si>
    <t>cross22254518</t>
  </si>
  <si>
    <t>coss22255017</t>
  </si>
  <si>
    <t>coss22255516</t>
  </si>
  <si>
    <t>coss22255517</t>
  </si>
  <si>
    <t>coss22256017</t>
  </si>
  <si>
    <t>cross22354018</t>
  </si>
  <si>
    <t>coss22354019</t>
  </si>
  <si>
    <t>coss22354517</t>
  </si>
  <si>
    <t>coss22354518</t>
  </si>
  <si>
    <t>coss22355018</t>
  </si>
  <si>
    <t>coss22355019</t>
  </si>
  <si>
    <t>cross22355517</t>
  </si>
  <si>
    <t>coss22356018vol</t>
  </si>
  <si>
    <t>coss22454018</t>
  </si>
  <si>
    <t>cross22454518</t>
  </si>
  <si>
    <t>cross2suv2155018</t>
  </si>
  <si>
    <t>cross2suv2255018</t>
  </si>
  <si>
    <t>cross2suv2255519</t>
  </si>
  <si>
    <t>cross2suv2256517</t>
  </si>
  <si>
    <t>cross2suv2355519</t>
  </si>
  <si>
    <t>cross2suv2454520</t>
  </si>
  <si>
    <t>cross2suv2554520</t>
  </si>
  <si>
    <t>cross2suv2656018</t>
  </si>
  <si>
    <t>cross2suv2656517</t>
  </si>
  <si>
    <t>cross2suv2754020</t>
  </si>
  <si>
    <t>coss21956515imp</t>
  </si>
  <si>
    <t>coss22055516imp</t>
  </si>
  <si>
    <t>coss2205551694vimp</t>
  </si>
  <si>
    <t>coss22154517imp</t>
  </si>
  <si>
    <t>coss22254018imp</t>
  </si>
  <si>
    <t>coss22254517imp</t>
  </si>
  <si>
    <t>coss22254518imp</t>
  </si>
  <si>
    <t>coss22355518volimp</t>
  </si>
  <si>
    <t>coss22355519volimp</t>
  </si>
  <si>
    <t>coss22454018imp</t>
  </si>
  <si>
    <t>coss22454518imp</t>
  </si>
  <si>
    <t>crosscsuv2157016</t>
  </si>
  <si>
    <t>crosscp1756514</t>
  </si>
  <si>
    <t>crosscp1757014</t>
  </si>
  <si>
    <t>eprimacy1856015</t>
  </si>
  <si>
    <t>eprimacy1856515</t>
  </si>
  <si>
    <t>eprimacy2055517</t>
  </si>
  <si>
    <t>eprimacy2155516</t>
  </si>
  <si>
    <t>eprimacy2255018</t>
  </si>
  <si>
    <t>eprimacy2255518</t>
  </si>
  <si>
    <t>eprimacy2354518</t>
  </si>
  <si>
    <t>ps52454019imp</t>
  </si>
  <si>
    <t>ps52753519imp</t>
  </si>
  <si>
    <t>pimacy4p1955516</t>
  </si>
  <si>
    <t>pimacy4p2054517</t>
  </si>
  <si>
    <t>pimacy4p2055017</t>
  </si>
  <si>
    <t>pimacy4p2055517</t>
  </si>
  <si>
    <t>pimacy4p2056016</t>
  </si>
  <si>
    <t>primacy4p2155017</t>
  </si>
  <si>
    <t>pimacy4p2155517</t>
  </si>
  <si>
    <t>pimacy4p2155518</t>
  </si>
  <si>
    <t>pimacy4p2156017</t>
  </si>
  <si>
    <t>primacy4p2254018</t>
  </si>
  <si>
    <t>primacy4p2254517</t>
  </si>
  <si>
    <t>primacy4p2254518</t>
  </si>
  <si>
    <t>pimacy4p2255017</t>
  </si>
  <si>
    <t>pimacy4p2255516</t>
  </si>
  <si>
    <t>pimacy4p2255517</t>
  </si>
  <si>
    <t>pimacy4p2255518</t>
  </si>
  <si>
    <t>pimacy4p2256017</t>
  </si>
  <si>
    <t>pimacy4p2354517</t>
  </si>
  <si>
    <t>pimacy4p2354518</t>
  </si>
  <si>
    <t>pimacy4p2355517</t>
  </si>
  <si>
    <t>pimacy4p2355518</t>
  </si>
  <si>
    <t>pimacy4p2454517</t>
  </si>
  <si>
    <t>pimacy4p2454518</t>
  </si>
  <si>
    <t>pimacy4p2055516imp</t>
  </si>
  <si>
    <t>pimacy4p2155017imp</t>
  </si>
  <si>
    <t>pimacy4p2254018imp</t>
  </si>
  <si>
    <t>pimacy4p2254517imp</t>
  </si>
  <si>
    <t>pimacy4p225451794imp</t>
  </si>
  <si>
    <t>pimacy4p2254518imp</t>
  </si>
  <si>
    <t>pimacy4p2454518imp</t>
  </si>
  <si>
    <t>prisuvp2255518</t>
  </si>
  <si>
    <t>prisuvp22255519</t>
  </si>
  <si>
    <t>prisuvp2256517</t>
  </si>
  <si>
    <t>prisuvp2355518</t>
  </si>
  <si>
    <t>prisuvp2355520</t>
  </si>
  <si>
    <t>prisuvp2356018</t>
  </si>
  <si>
    <t>prisuvp2456018</t>
  </si>
  <si>
    <t>prisuvp2656517</t>
  </si>
  <si>
    <t>primacy41856515</t>
  </si>
  <si>
    <t>primacy41956015</t>
  </si>
  <si>
    <t>primacy41956515</t>
  </si>
  <si>
    <t>primacy42056016</t>
  </si>
  <si>
    <t>primacy42056516</t>
  </si>
  <si>
    <t>primacy42154518</t>
  </si>
  <si>
    <t>primacy42156016</t>
  </si>
  <si>
    <t>primacy42355017</t>
  </si>
  <si>
    <t>primacy42355018</t>
  </si>
  <si>
    <t>primacy42356016</t>
  </si>
  <si>
    <t>primacy42455018</t>
  </si>
  <si>
    <t>primacy42554518</t>
  </si>
  <si>
    <t>primacy4195651591vimp</t>
  </si>
  <si>
    <t>primacy41956515imp</t>
  </si>
  <si>
    <t>primacy4215451791wimp</t>
  </si>
  <si>
    <t>xices1756515</t>
  </si>
  <si>
    <t>xices2055517</t>
  </si>
  <si>
    <t>xices2255017</t>
  </si>
  <si>
    <t>xices2255518</t>
  </si>
  <si>
    <t>xices2256017</t>
  </si>
  <si>
    <t>v7012254019imp</t>
  </si>
  <si>
    <t>送料</t>
  </si>
  <si>
    <t>Advan Fleva V701（並行）J</t>
  </si>
  <si>
    <t>https://kakaku.com/item/K0000836047/</t>
  </si>
  <si>
    <t>https://kakaku.com/item/K0000836045/</t>
  </si>
  <si>
    <t>https://kakaku.com/item/K0001371393/</t>
  </si>
  <si>
    <t>https://kakaku.com/item/K0001371407/</t>
  </si>
  <si>
    <t>https://kakaku.com/item/K0001371399/</t>
  </si>
  <si>
    <t>https://kakaku.com/item/K0001371411/</t>
  </si>
  <si>
    <t>https://kakaku.com/item/K0001371406/</t>
  </si>
  <si>
    <t>https://kakaku.com/item/K0001371398/</t>
  </si>
  <si>
    <t>https://kakaku.com/item/K0001371410/</t>
  </si>
  <si>
    <t>https://kakaku.com/item/K0001122188/</t>
  </si>
  <si>
    <t>https://kakaku.com/item/K0001122197/</t>
  </si>
  <si>
    <t>https://kakaku.com/item/K0001371391/</t>
  </si>
  <si>
    <t>https://kakaku.com/item/K0001371397/</t>
  </si>
  <si>
    <t>https://kakaku.com/item/K0001371409/</t>
  </si>
  <si>
    <t>https://kakaku.com/item/K0000731669/</t>
  </si>
  <si>
    <t>https://kakaku.com/item/K0000731674/</t>
  </si>
  <si>
    <t>https://kakaku.com/item/K0001371396/</t>
  </si>
  <si>
    <t>https://kakaku.com/item/K0001225159/</t>
  </si>
  <si>
    <t>https://kakaku.com/item/K0001122179/</t>
  </si>
  <si>
    <t>https://kakaku.com/item/K0000836721/</t>
  </si>
  <si>
    <t>https://kakaku.com/item/K0001122186/</t>
  </si>
  <si>
    <t>https://kakaku.com/item/K0001122166/</t>
  </si>
  <si>
    <t>https://kakaku.com/item/K0001371360/</t>
  </si>
  <si>
    <t>https://kakaku.com/item/K0000836726/</t>
  </si>
  <si>
    <t>https://kakaku.com/item/K0000731667/</t>
  </si>
  <si>
    <t>https://kakaku.com/item/K0001371377/</t>
  </si>
  <si>
    <t>https://kakaku.com/item/K0001122190/</t>
  </si>
  <si>
    <t>https://kakaku.com/item/K0000731666/</t>
  </si>
  <si>
    <t>https://kakaku.com/item/K0001371382/</t>
  </si>
  <si>
    <t>https://kakaku.com/item/K0001122174/</t>
  </si>
  <si>
    <t>https://kakaku.com/item/K0001225148/</t>
  </si>
  <si>
    <t>https://kakaku.com/item/K0001374069/</t>
  </si>
  <si>
    <t>https://kakaku.com/item/K0001122165/</t>
  </si>
  <si>
    <t>https://kakaku.com/item/K0001374070/</t>
  </si>
  <si>
    <t>https://kakaku.com/item/K0001122155/</t>
  </si>
  <si>
    <t>https://kakaku.com/item/K0001122177/</t>
  </si>
  <si>
    <t>https://kakaku.com/item/K0001225152/</t>
  </si>
  <si>
    <t>https://kakaku.com/item/K0000836730/</t>
  </si>
  <si>
    <t>https://kakaku.com/item/K0001122169/</t>
  </si>
  <si>
    <t>https://kakaku.com/item/K0000836733/</t>
  </si>
  <si>
    <t>https://kakaku.com/item/K0000731665/</t>
  </si>
  <si>
    <t>https://kakaku.com/item/K0001122164/</t>
  </si>
  <si>
    <t>https://kakaku.com/item/K0000836731/</t>
  </si>
  <si>
    <t>https://kakaku.com/item/K0001122168/</t>
  </si>
  <si>
    <t>https://kakaku.com/item/K0001225139/</t>
  </si>
  <si>
    <t>https://kakaku.com/item/K0001122154/</t>
  </si>
  <si>
    <t>https://kakaku.com/item/K0001122167/</t>
  </si>
  <si>
    <t>https://kakaku.com/item/K0001289503/</t>
  </si>
  <si>
    <t>https://kakaku.com/item/K0000930319/</t>
  </si>
  <si>
    <t>https://kakaku.com/item/K0001289505/</t>
  </si>
  <si>
    <t>https://kakaku.com/item/K0000768290/</t>
  </si>
  <si>
    <t>https://kakaku.com/item/K0000930324/</t>
  </si>
  <si>
    <t>https://kakaku.com/item/K0001289507/</t>
  </si>
  <si>
    <t>https://kakaku.com/item/K0001289508/</t>
  </si>
  <si>
    <t>https://kakaku.com/item/K0001289509/</t>
  </si>
  <si>
    <t>https://kakaku.com/item/K0001374050/</t>
  </si>
  <si>
    <t>https://kakaku.com/item/K0001374027/</t>
  </si>
  <si>
    <t>https://kakaku.com/item/K0001374032/</t>
  </si>
  <si>
    <t>https://kakaku.com/item/K0001374035/</t>
  </si>
  <si>
    <t>https://kakaku.com/item/K0001374030/</t>
  </si>
  <si>
    <t>https://kakaku.com/item/K0001374049/</t>
  </si>
  <si>
    <t>https://kakaku.com/item/K0001374045/</t>
  </si>
  <si>
    <t>https://kakaku.com/item/K0001145910/</t>
  </si>
  <si>
    <t>https://kakaku.com/item/K0001020967/</t>
  </si>
  <si>
    <t>https://kakaku.com/item/K0001020958/</t>
  </si>
  <si>
    <t>https://kakaku.com/item/K0001020963/</t>
  </si>
  <si>
    <t>https://kakaku.com/item/K0001529336/</t>
  </si>
  <si>
    <t>https://kakaku.com/item/K0001277752/</t>
  </si>
  <si>
    <t>https://kakaku.com/item/K0001064830/</t>
  </si>
  <si>
    <t>https://kakaku.com/item/K0001064843/</t>
  </si>
  <si>
    <t>https://kakaku.com/item/K0001387074/</t>
  </si>
  <si>
    <t>https://kakaku.com/item/K0001421802/</t>
  </si>
  <si>
    <t>https://kakaku.com/item/K0001277735/</t>
  </si>
  <si>
    <t>https://kakaku.com/item/K0001277761/</t>
  </si>
  <si>
    <t>https://kakaku.com/item/K0001277762/</t>
  </si>
  <si>
    <t>https://kakaku.com/item/K0001421804/</t>
  </si>
  <si>
    <t>https://kakaku.com/item/K0001516000/</t>
  </si>
  <si>
    <t>https://kakaku.com/item/K0001118852/</t>
  </si>
  <si>
    <t>https://www.qoo10.jp/g/</t>
    <phoneticPr fontId="10"/>
  </si>
  <si>
    <t>2023年製 Pilot Sport 5 245/40ZR18 97Y XL サマータイヤ 翌営業日発送</t>
  </si>
  <si>
    <t>2023年製 Pilot Sport 5 275/35ZR19 100Y XL サマータイヤ 翌営業日発送</t>
  </si>
  <si>
    <t>2022年製以降 Pilot Sport 5 225/50ZR17 98Y XL サマータイヤ 翌営業日発送</t>
  </si>
  <si>
    <t>2023年製 REGNO GRVII 215/60R17 96H サマータイヤ 翌営業日発送</t>
  </si>
  <si>
    <t>ps52255017imp</t>
  </si>
  <si>
    <t>2022年製 POTENZA Adrenalin RE004 225/40R18 92W XL サマータイヤ 翌営業日発送</t>
  </si>
  <si>
    <t>2022年製 Pilot Sport 5 275/35ZR19 100Y XL サマータイヤ 翌営業日発送</t>
  </si>
  <si>
    <t>ps52553519</t>
  </si>
  <si>
    <t>2023年製 Pilot Sport 5 255/35ZR19 96Y XL サマータイヤ 翌営業日発送</t>
  </si>
  <si>
    <t>saver41656514</t>
  </si>
  <si>
    <t>2023年製 Primacy 4 195/65R15 91V サマータイヤ 翌営業日発送</t>
  </si>
  <si>
    <t>2023年製 PRIMACY 4+ 205/55R17 95V XL サマータイヤ 翌営業日発送</t>
  </si>
  <si>
    <t>ps52354518</t>
  </si>
  <si>
    <t>2023年製 Pilot Sport 5 235/45ZR18 98Y XL サマータイヤ 翌営業日発送</t>
  </si>
  <si>
    <t>2022年製 PRIMACY 4+ 225/45R18 95Y XL サマータイヤ 翌営業日発送</t>
  </si>
  <si>
    <t>saver42055516</t>
  </si>
  <si>
    <t>ps52254018</t>
  </si>
  <si>
    <t>2023年製 Pilot Sport 5 225/40ZR18 92Y XL サマータイヤ 翌営業日発送</t>
  </si>
  <si>
    <t>ps42055017</t>
  </si>
  <si>
    <t>2023年製 Pilot Sport 4 205/50ZR17 93Y XL サマータイヤ 翌営業日発送</t>
  </si>
  <si>
    <t>2023年製 PRIMACY 4+ 215/55R17 94W サマータイヤ 翌営業日発送</t>
  </si>
  <si>
    <t>2023年製 PRIMACY 4+ 245/45R17 99Y XL サマータイヤ 翌営業日発送</t>
  </si>
  <si>
    <t>saver41757014</t>
  </si>
  <si>
    <t>ps42554017</t>
  </si>
  <si>
    <t>2023年製 Pilot Sport 4 255/40ZR17 98Y XL サマータイヤ 翌営業日発送</t>
  </si>
  <si>
    <t>2023年製 Primacy 4 195/60R15 92V XL サマータイヤ 翌営業日発送</t>
  </si>
  <si>
    <t>lat2656517</t>
  </si>
  <si>
    <t>2023年製 LATITUDE TOUR 265/65R17 112S サマータイヤ 翌営業日発送</t>
  </si>
  <si>
    <t>ps4s2354019</t>
  </si>
  <si>
    <t>ps31954516</t>
  </si>
  <si>
    <t>2023年製 Pilot Sport 3 195/45R16 84V XL サマータイヤ 翌営業日発送</t>
  </si>
  <si>
    <t>2023年製 CROSSCLIMATE2 205/60R16 96V XL オールシーズンタイヤ 翌営業日発送</t>
  </si>
  <si>
    <t>2023年製 PRIMACY SUV+ 225/55R18 98V サマータイヤ 翌営業日発送</t>
  </si>
  <si>
    <t>ps41954517</t>
  </si>
  <si>
    <t>2022年製 Pilot Sport 4 195/45ZR17 81W サマータイヤ 翌営業日発送</t>
  </si>
  <si>
    <t>ps52254517</t>
  </si>
  <si>
    <t>ps52553518</t>
  </si>
  <si>
    <t>2023年製 PRIMACY 4+ 215/60R17 96V サマータイヤ 翌営業日発送</t>
  </si>
  <si>
    <t>ps52154018</t>
  </si>
  <si>
    <t>2023年製 Pilot Sport 5 215/40ZR18 89Y XL サマータイヤ 翌営業日発送</t>
  </si>
  <si>
    <t>2023年製 PRIMACY 4+ 195/55R16 87H サマータイヤ 翌営業日発送</t>
  </si>
  <si>
    <t>saver41756515</t>
  </si>
  <si>
    <t>ps52254518</t>
  </si>
  <si>
    <t>2023年製 Pilot Sport 5 225/45ZR18 95Y XL サマータイヤ 翌営業日発送</t>
  </si>
  <si>
    <t>ps52353519</t>
  </si>
  <si>
    <t>2023年製 Pilot Sport 5 235/35ZR19 91Y XL サマータイヤ 翌営業日発送</t>
  </si>
  <si>
    <t>ps32054516</t>
  </si>
  <si>
    <t>2023年製 PRIMACY 4+ 225/60R17 99V サマータイヤ 翌営業日発送</t>
  </si>
  <si>
    <t>2023年製 PRIMACY SUV+ 265/65R17 112H サマータイヤ 翌営業日発送</t>
  </si>
  <si>
    <t>ps42255016</t>
  </si>
  <si>
    <t>2023年製 CROSSCLIMATE2 215/55R17 98W XL オールシーズンタイヤ 翌営業日発送</t>
  </si>
  <si>
    <t>ps52653518</t>
  </si>
  <si>
    <t>2023年製 Pilot Sport 5 265/35ZR18 97Y XL サマータイヤ 翌営業日発送</t>
  </si>
  <si>
    <t>2023年製 CROSSCLIMATE2 195/65R15 95V XL オールシーズンタイヤ 翌営業日発送</t>
  </si>
  <si>
    <t>2022年製 PRIMACY 4+ 215/50R17 95W XL サマータイヤ 翌営業日発送</t>
  </si>
  <si>
    <t>ps42155017</t>
  </si>
  <si>
    <t>2022年製 Pilot Sport 4 215/50ZR17 95Y XL サマータイヤ 翌営業日発送</t>
  </si>
  <si>
    <t>ps52454018imp</t>
  </si>
  <si>
    <t>ps52154517</t>
  </si>
  <si>
    <t>2023年製 Pilot Sport 5 215/45ZR17 91Y XL サマータイヤ 翌営業日発送</t>
  </si>
  <si>
    <t>2023年製 ALENZA LX100 235/55R18 100V サマータイヤ 翌営業日発送</t>
  </si>
  <si>
    <t>2023年製 PRIMACY SUV+ 235/60R18 103V サマータイヤ 翌営業日発送</t>
  </si>
  <si>
    <t>ps4s2254517</t>
  </si>
  <si>
    <t>ps4s2454019</t>
  </si>
  <si>
    <t>saver41458013</t>
  </si>
  <si>
    <t>saver41655515</t>
  </si>
  <si>
    <t>ps4s2154517</t>
  </si>
  <si>
    <t>2022年製 CROSS CLIMATE+ 175/65R14 86H XL オールシーズンタイヤ 翌営業日発送</t>
  </si>
  <si>
    <t>2022年製 E PRIMACY 215/55R16 97W XL サマータイヤ 翌営業日発送</t>
  </si>
  <si>
    <t>ps52554018</t>
  </si>
  <si>
    <t>2022年製以降 Pilot Sport 5 255/40ZR18 99Y XL サマータイヤ 翌営業日発送</t>
  </si>
  <si>
    <t>saver41756015</t>
  </si>
  <si>
    <t>ps4s2453519</t>
  </si>
  <si>
    <t>2022年製 Pilot Sport 4 S 245/35ZR19 93Y XL サマータイヤ 翌営業日発送</t>
  </si>
  <si>
    <t>ps4s2254519</t>
  </si>
  <si>
    <t>ps4s2753519imp</t>
  </si>
  <si>
    <t>2022年製 Pilot Sport 4 S 275/35ZR19 96Y サマータイヤ 翌営業日発送</t>
  </si>
  <si>
    <t>ps52453519</t>
  </si>
  <si>
    <t>2023年製 Pilot Sport 5 245/35ZR19 93Y XL サマータイヤ 翌営業日発送</t>
  </si>
  <si>
    <t>2023年製 CROSSCLIMATE2 185/55R16 83V オールシーズンタイヤ 翌営業日発送</t>
  </si>
  <si>
    <t>2023年製 PRIMACY 4+ 245/45R18 100W XL サマータイヤ 翌営業日発送</t>
  </si>
  <si>
    <t>ps52054017</t>
  </si>
  <si>
    <t>2023年製 Pilot Sport 5 205/40ZR17 84Y XL サマータイヤ 翌営業日発送</t>
  </si>
  <si>
    <t>2023年製 PRIMACY 4+ 225/55R18 102V XL サマータイヤ 翌営業日発送</t>
  </si>
  <si>
    <t>saver41855516</t>
  </si>
  <si>
    <t>ps4s2353519</t>
  </si>
  <si>
    <t>2022年製 Pilot Sport 4 S 235/35ZR19 91Y XL サマータイヤ 翌営業日発送</t>
  </si>
  <si>
    <t>ps52554519</t>
  </si>
  <si>
    <t>ps4s2753020imp</t>
  </si>
  <si>
    <t>2022年製 Pilot Sport 4 S 275/30ZR20 97Y XL サマータイヤ 翌営業日発送</t>
  </si>
  <si>
    <t>2023年製 REGNO GRVII 195/60R16 89H サマータイヤ 翌営業日発送</t>
  </si>
  <si>
    <t>ps52753519</t>
  </si>
  <si>
    <t>ps52454019</t>
  </si>
  <si>
    <t>2023年製 Pilot Sport 5 245/40ZR19 98Y XL サマータイヤ 翌営業日発送</t>
  </si>
  <si>
    <t>ps4s2553519</t>
  </si>
  <si>
    <t>2022年製 PRIMACY 4+ 225/45R17 94W XL サマータイヤ 翌営業日発送</t>
  </si>
  <si>
    <t>ps4s2453520imp</t>
  </si>
  <si>
    <t>2022年製 Pilot Sport 4 S 245/35ZR20 95Y XL サマータイヤ 翌営業日発送</t>
  </si>
  <si>
    <t>2022年製 CROSSCLIMATE2 205/45R17 88W XL オールシーズンタイヤ 翌営業日発送</t>
  </si>
  <si>
    <t>saver41556513</t>
  </si>
  <si>
    <t>ps52054517</t>
  </si>
  <si>
    <t>2023年製 Pilot Sport 5 205/45ZR17 88Y XL サマータイヤ 翌営業日発送</t>
  </si>
  <si>
    <t>ps52354018</t>
  </si>
  <si>
    <t>ブランド</t>
  </si>
  <si>
    <t>動画</t>
  </si>
  <si>
    <t>商品名</t>
  </si>
  <si>
    <t>商品コード</t>
  </si>
  <si>
    <t>275/45R20 110W XL</t>
  </si>
  <si>
    <t>2023年製 PRIMACY SUV+ 225/55R19 99V サマータイヤ 翌営業日発送</t>
  </si>
  <si>
    <t>2023年製 PRIMACY 4+ 235/55R18 104V XL サマータイヤ 翌営業日発送</t>
  </si>
  <si>
    <t>2023年製 PRIMACY 4+ 225/45R18 95Y XL サマータイヤ 翌営業日発送</t>
  </si>
  <si>
    <t>2023年製 PRIMACY 4+ 205/60R16 96W XL サマータイヤ 翌営業日発送</t>
  </si>
  <si>
    <t>ps52454018</t>
  </si>
  <si>
    <t>ps52354019</t>
  </si>
  <si>
    <t>ps52254519</t>
  </si>
  <si>
    <t>2023年製 Pilot Sport 5 215/55ZR17 98Y XL サマータイヤ 翌営業日発送</t>
  </si>
  <si>
    <t>ps52155517</t>
  </si>
  <si>
    <t>ps52154518</t>
  </si>
  <si>
    <t>ps42055516</t>
  </si>
  <si>
    <t>ps3185551586v</t>
  </si>
  <si>
    <t>saver41956515</t>
  </si>
  <si>
    <t>saver41955515</t>
  </si>
  <si>
    <t>saver41955016</t>
  </si>
  <si>
    <t>saver41857014</t>
  </si>
  <si>
    <t>saver41856515</t>
  </si>
  <si>
    <t>saver41756514</t>
  </si>
  <si>
    <t>saver41657014</t>
  </si>
  <si>
    <t>saver41556514</t>
  </si>
  <si>
    <t>2023年製 CROSSCLIMATE 2 SUV 265/60R18 110H オールシーズンタイヤ 翌営業日発送</t>
  </si>
  <si>
    <t>ps52554019</t>
  </si>
  <si>
    <t>ps52453518</t>
  </si>
  <si>
    <t>ps52355018</t>
  </si>
  <si>
    <t>ps52255517</t>
  </si>
  <si>
    <t>ps52255017</t>
  </si>
  <si>
    <t>ps52254019</t>
  </si>
  <si>
    <t>ps4s2254019</t>
  </si>
  <si>
    <t>ps4s2254018</t>
  </si>
  <si>
    <t>saver42056515</t>
  </si>
  <si>
    <t>2022年製 PRIMACY 4+ 205/55R16 91V サマータイヤ 翌営業日発送</t>
  </si>
  <si>
    <t>ps52653518imp</t>
  </si>
  <si>
    <t>ps52553519imp</t>
  </si>
  <si>
    <t>ps52454518</t>
  </si>
  <si>
    <t>ps52454517</t>
  </si>
  <si>
    <t>ps52454017</t>
  </si>
  <si>
    <t>ps52354519</t>
  </si>
  <si>
    <t>ps52354018imp</t>
  </si>
  <si>
    <t>ps52254517imp</t>
  </si>
  <si>
    <t>ps52254019imp</t>
  </si>
  <si>
    <t>ps52154517imp</t>
  </si>
  <si>
    <t>ps52054018</t>
  </si>
  <si>
    <t>ps4s2553019imp</t>
  </si>
  <si>
    <t>ps4s2454020</t>
  </si>
  <si>
    <t>ps4s2353519imp</t>
  </si>
  <si>
    <t>ps4s2254518</t>
  </si>
  <si>
    <t>ps4s2254019imp</t>
  </si>
  <si>
    <t>ps4s2253519imp</t>
  </si>
  <si>
    <t>ps42753519imp</t>
  </si>
  <si>
    <t>2022年製 Pilot Sport 4 255/40R18 99Y XL BMW サマータイヤ 翌営業日発送</t>
  </si>
  <si>
    <t>ps42554018bmwimp</t>
  </si>
  <si>
    <t>ps42354517</t>
  </si>
  <si>
    <t>ps32154516ao</t>
  </si>
  <si>
    <t>ps32055016</t>
  </si>
  <si>
    <t>saver41655514</t>
  </si>
  <si>
    <t>2022年製 CROSSCLIMATE2 225/45R18 95Y XL オールシーズンタイヤ 翌営業日発送</t>
  </si>
  <si>
    <t>ps42753518</t>
  </si>
  <si>
    <t>ps32155516</t>
  </si>
  <si>
    <t>ps4s2753020moimp</t>
  </si>
  <si>
    <t>ps4s2553519imp</t>
  </si>
  <si>
    <t>ps4s255351992imp</t>
  </si>
  <si>
    <t>ps42754019</t>
  </si>
  <si>
    <t>ps42454019bmwimp</t>
  </si>
  <si>
    <t>ps4s2453520moimp</t>
  </si>
  <si>
    <t>ps4s2254019bmwimp</t>
  </si>
  <si>
    <t>EfficientGrip ECO EG01 145/80R13 75S</t>
  </si>
  <si>
    <t>EfficientGrip ECO EG01 155/80R13 79S</t>
  </si>
  <si>
    <t>EfficientGrip ECO EG01 165/70R14 81S</t>
  </si>
  <si>
    <t>EfficientGrip ECO EG01 175/70R14 84S</t>
  </si>
  <si>
    <t>EfficientGrip ECO EG01 185/70R14 88S</t>
  </si>
  <si>
    <t>EfficientGrip ECO EG01 185/60R15 84H</t>
  </si>
  <si>
    <t>EfficientGrip ECO EG01 185/65R15 88S</t>
  </si>
  <si>
    <t>EfficientGrip ECO EG01 195/65R15 91H</t>
  </si>
  <si>
    <t>EfficientGrip ECO EG01 205/65R15 94H</t>
  </si>
  <si>
    <t>EfficientGrip ECO EG01 195/55R16 87V</t>
  </si>
  <si>
    <t>EfficientGrip ECO EG01 205/55R16 91V</t>
  </si>
  <si>
    <t>EfficientGrip ECO EG01 175/60R16 82H</t>
  </si>
  <si>
    <t>EfficientGrip ECO EG01 205/60R16 92H</t>
  </si>
  <si>
    <t>EfficientGrip ECO EG01 215/60R16 95H</t>
  </si>
  <si>
    <t>EfficientGrip ECO EG01 215/50R17 91V</t>
  </si>
  <si>
    <t>EfficientGrip RVF02 205/60R16 92V</t>
  </si>
  <si>
    <t>EfficientGrip RVF02 165/55R15 75V</t>
  </si>
  <si>
    <t>EfficientGrip RVF02 165/60R15 77H</t>
  </si>
  <si>
    <t>EfficientGrip RVF02 205/50R17 93V XL</t>
  </si>
  <si>
    <t>EfficientGrip RVF02 195/60R16 89H</t>
  </si>
  <si>
    <t>EfficientGrip RVF02 225/50R18 99V XL</t>
  </si>
  <si>
    <t>EfficientGrip RVF02 215/60R17 100H XL</t>
  </si>
  <si>
    <t>EfficientGrip RVF02 185/55R16 83V</t>
  </si>
  <si>
    <t>EfficientGrip RVF02 185/65R15 88H</t>
  </si>
  <si>
    <t>EfficientGrip RVF02 195/65R15 91H</t>
  </si>
  <si>
    <t>EfficientGrip RVF02 205/55R16 94V XL</t>
  </si>
  <si>
    <t>EfficientGrip RVF02 215/55R17 98V XL</t>
  </si>
  <si>
    <t>EfficientGrip RVF02 225/45R18 95W XL</t>
  </si>
  <si>
    <t>EfficientGrip RVF02 225/60R17 99H</t>
  </si>
  <si>
    <t>EfficientGrip RVF02 235/50R18 101W XL</t>
  </si>
  <si>
    <t>EfficientGrip SUV HP01 225/55R19 99V</t>
  </si>
  <si>
    <t>EAGLE LS EXE 215/55R17 94V</t>
  </si>
  <si>
    <t>EAGLE LS EXE 205/50R17 93V XL</t>
  </si>
  <si>
    <t>EAGLE LS EXE 215/50R17 95V XL</t>
  </si>
  <si>
    <t>EAGLE LS EXE 205/45R17 88W XL</t>
  </si>
  <si>
    <t>EAGLE LS EXE 245/45R17 95W</t>
  </si>
  <si>
    <t>EAGLE LS EXE 215/40R17 87W XL</t>
  </si>
  <si>
    <t>EAGLE LS EXE 235/50R18 97V</t>
  </si>
  <si>
    <t>EAGLE LS EXE 215/45R18 89W</t>
  </si>
  <si>
    <t>EAGLE LS EXE 225/45R18 91W</t>
  </si>
  <si>
    <t>EAGLE LS EXE 245/45R19 102W XL</t>
  </si>
  <si>
    <t>EAGLE LS EXE 175/60R16 82H</t>
  </si>
  <si>
    <t>EAGLE LS EXE 165/45R16 74W XL</t>
  </si>
  <si>
    <t>EAGLE LS EXE 185/55R15 82V</t>
  </si>
  <si>
    <t>EAGLE LS EXE 195/60R15 88H</t>
  </si>
  <si>
    <t>EAGLE LS EXE 205/45R16 87W XL</t>
  </si>
  <si>
    <t>EAGLE LS EXE 205/40R17 84W XL</t>
  </si>
  <si>
    <t>EAGLE LS EXE 215/55R16 93V</t>
  </si>
  <si>
    <t>EAGLE LS EXE 225/45R17 91W</t>
  </si>
  <si>
    <t>EAGLE LS EXE 225/55R17 97V</t>
  </si>
  <si>
    <t>EAGLE LS EXE 255/40R18 99W XL</t>
  </si>
  <si>
    <t>Pilot Sport 3 185/55R15 86V XL DT</t>
  </si>
  <si>
    <t>Pilot Sport 3 195/45R16 84V XL</t>
  </si>
  <si>
    <t>Pilot Sport 3 205/45ZR16 87W XL</t>
  </si>
  <si>
    <t>Pilot Sport 3 215/45R16 90V XL AO</t>
  </si>
  <si>
    <t>Pilot Sport 3 205/50ZR16 87V</t>
  </si>
  <si>
    <t>Pilot Sport 4 195/45ZR17 81W</t>
  </si>
  <si>
    <t>Pilot Sport 4 255/40R18 99Y XL ☆</t>
  </si>
  <si>
    <t>Pilot Sport 4 S 225/35ZR19 88Y XL ZP</t>
  </si>
  <si>
    <t>Pilot Sport 4 S 255/30ZR19 91Y XL ZP</t>
  </si>
  <si>
    <t>Pilot Sport 4 S 225/40R19 93Y XL ☆</t>
  </si>
  <si>
    <t xml:space="preserve">Pilot Sport 4 215/45ZR17 </t>
  </si>
  <si>
    <t>205/55R16 94V XL</t>
  </si>
  <si>
    <t>215/50R17 95W</t>
  </si>
  <si>
    <t>235/65R17 108V</t>
  </si>
  <si>
    <t>205/60R16 92V</t>
  </si>
  <si>
    <t>215/55R17 94W</t>
  </si>
  <si>
    <t>215/60R16 99V</t>
  </si>
  <si>
    <t>225/40R18 92Y</t>
  </si>
  <si>
    <t>225/45R17 94W</t>
  </si>
  <si>
    <t>225/45R18 95W XL</t>
  </si>
  <si>
    <t>225/50R17 98W</t>
  </si>
  <si>
    <t>225/55R17 101W</t>
  </si>
  <si>
    <t>235/45R18 94Y</t>
  </si>
  <si>
    <t>235/50R18 97W</t>
  </si>
  <si>
    <t>245/40R18 93Y</t>
  </si>
  <si>
    <t>245/40R19 98Y</t>
  </si>
  <si>
    <t>245/45R18 96Y</t>
  </si>
  <si>
    <t>215/45R17 91W XL</t>
  </si>
  <si>
    <t>225/40R18 92W XL（販売中）</t>
  </si>
  <si>
    <t>235/40R18 95W XL</t>
  </si>
  <si>
    <t>245/40R18 97W XL（販売中）</t>
  </si>
  <si>
    <t>③BS</t>
  </si>
  <si>
    <t>ENERGY SAVER 4 155/65R13 73S</t>
  </si>
  <si>
    <t>ENERGY SAVER 4 155/65R14 79H XL</t>
  </si>
  <si>
    <t>ENERGY SAVER 4 165/55R14 72V</t>
  </si>
  <si>
    <t>ENERGY SAVER 4 165/55R15 75V</t>
  </si>
  <si>
    <t>ENERGY SAVER 4 195/65R15 95H XL</t>
  </si>
  <si>
    <t>ENERGY SAVER 4 205/55R16 94V XL</t>
  </si>
  <si>
    <t>ENERGY SAVER 4 205/65R15 99H XL</t>
  </si>
  <si>
    <t>2023年製 ENERGY SAVER 4 205/55R16 94V XL サマータイヤ 翌営業日発送</t>
  </si>
  <si>
    <t>2023年製 ENERGY SAVER 4 165/55R15 75V サマータイヤ 翌営業日発送</t>
  </si>
  <si>
    <t>2023年製 ENERGY SAVER 4 195/65R15 95H XL サマータイヤ 翌営業日発送</t>
  </si>
  <si>
    <t>2023年製 ENERGY SAVER 4 155/65R13 73S サマータイヤ 翌営業日発送</t>
  </si>
  <si>
    <t>ENERGY SAVER 4 165/65R14 83H XL</t>
  </si>
  <si>
    <t>ENERGY SAVER 4 175/60R15 81H</t>
  </si>
  <si>
    <t>ENERGY SAVER 4 175/65R14 86H XL</t>
  </si>
  <si>
    <t>ENERGY SAVER 4 175/65R15 88H XL</t>
  </si>
  <si>
    <t>ENERGY SAVER 4 175/70R14 88T XL</t>
  </si>
  <si>
    <t>ENERGY SAVER 4 185/55R16 87V XL</t>
  </si>
  <si>
    <t>ENERGY SAVER 4 185/60R16 86H</t>
  </si>
  <si>
    <t>ENERGY SAVER 4 185/65R15 92H XL</t>
  </si>
  <si>
    <t>ENERGY SAVER 4 185/70R14 92H XL</t>
  </si>
  <si>
    <t>ENERGY SAVER 4 195/50R16 88V XL</t>
  </si>
  <si>
    <t>ENERGY SAVER 4 195/55R15 89V XL</t>
  </si>
  <si>
    <t>2023年製 ENERGY SAVER 4 185/55R16 87V XL サマータイヤ 翌営業日発送</t>
  </si>
  <si>
    <t>2023年製 ENERGY SAVER 4 195/50R16 88V XL サマータイヤ 翌営業日発送</t>
  </si>
  <si>
    <t>2022年製 ENERGY SAVER 4 175/60R15 81H サマータイヤ 翌営業日発送</t>
  </si>
  <si>
    <t>2023年製 ENERGY SAVER 4 175/65R15 88H XL サマータイヤ 翌営業日発送</t>
  </si>
  <si>
    <t>2023年製 ENERGY SAVER 4 165/65R14 83H XL サマータイヤ 翌営業日発送</t>
  </si>
  <si>
    <t>2023年製 ENERGY SAVER 4 175/70R14 88T XL サマータイヤ 翌営業日発送</t>
  </si>
  <si>
    <t>2023年製 ENERGY SAVER 4 145/80R13 79S XL サマータイヤ 翌営業日発送</t>
  </si>
  <si>
    <t>https://kakaku.com/item/K0001423306/</t>
  </si>
  <si>
    <t>https://kakaku.com/item/K0000465722/</t>
  </si>
  <si>
    <t>ExtremeContact DWS06 PLUS 205/50ZR17 93W XL</t>
  </si>
  <si>
    <t>ExtremeContact DWS06 PLUS 205/55ZR16 91W</t>
  </si>
  <si>
    <t>ExtremeContact DWS06 PLUS 215/45ZR18 93Y XL</t>
  </si>
  <si>
    <t>ExtremeContact DWS06 PLUS 225/40ZR18 92Y XL</t>
  </si>
  <si>
    <t>ExtremeContact DWS06 PLUS 225/45ZR17 91W</t>
  </si>
  <si>
    <t>ExtremeContact DWS06 PLUS 225/45ZR18 91Y</t>
  </si>
  <si>
    <t>ExtremeContact DWS06 PLUS 225/50ZR18 95W</t>
  </si>
  <si>
    <t>ExtremeContact DWS06 PLUS 235/35ZR19 91Y XL</t>
  </si>
  <si>
    <t>ExtremeContact DWS06 PLUS 235/40ZR18 95Y XL</t>
  </si>
  <si>
    <t>ExtremeContact DWS06 PLUS 235/40ZR19 96W XL</t>
  </si>
  <si>
    <t>ExtremeContact DWS06 PLUS 235/45ZR18 98Y XL</t>
  </si>
  <si>
    <t>ExtremeContact DWS06 PLUS 235/50ZR18 97W</t>
  </si>
  <si>
    <t>ExtremeContact DWS06 PLUS 235/60ZR18 107W XL</t>
  </si>
  <si>
    <t>ExtremeContact DWS06 PLUS 245/35ZR19 93Y XL</t>
  </si>
  <si>
    <t>ExtremeContact DWS06 PLUS 245/35ZR20 95Y XL</t>
  </si>
  <si>
    <t>ExtremeContact DWS06 PLUS 245/40ZR18 97Y XL</t>
  </si>
  <si>
    <t>ExtremeContact DWS06 PLUS 245/40ZR19 98Y XL</t>
  </si>
  <si>
    <t>ExtremeContact DWS06 PLUS 245/45ZR18 100Y XL</t>
  </si>
  <si>
    <t>ExtremeContact DWS06 PLUS 245/45ZR19 98Y</t>
  </si>
  <si>
    <t>ExtremeContact DWS06 PLUS 245/45ZR20 103Y XL</t>
  </si>
  <si>
    <t>ExtremeContact DWS06 PLUS 255/35ZR19 96Y XL</t>
  </si>
  <si>
    <t>ExtremeContact DWS06 PLUS 255/35ZR20 97Y XL</t>
  </si>
  <si>
    <t>ExtremeContact DWS06 PLUS 265/45ZR20 104Y</t>
  </si>
  <si>
    <t>ExtremeContact DWS06 PLUS 275/30ZR19 96Y XL</t>
  </si>
  <si>
    <t>ExtremeContact DWS06 PLUS 275/30ZR20 97Y XL</t>
  </si>
  <si>
    <t>ExtremeContact DWS06 PLUS 275/35ZR18 95Y</t>
  </si>
  <si>
    <t>ExtremeContact DWS06 PLUS 275/35ZR19 100Y XL</t>
  </si>
  <si>
    <t>ExtremeContact DWS06 PLUS 275/40ZR19 101Y</t>
  </si>
  <si>
    <t>ExtremeContact DWS06 PLUS 275/40ZR20 106Y XL</t>
  </si>
  <si>
    <t>製品名･型番(価格coM)</t>
  </si>
  <si>
    <t>JANcode</t>
  </si>
  <si>
    <t>売れ筋順位(価格coM)</t>
  </si>
  <si>
    <t>https://kakaku.com/item/K0001283670/</t>
  </si>
  <si>
    <t>https://kakaku.com/item/K0001332131/</t>
  </si>
  <si>
    <t>https://kakaku.com/item/K0001332109/</t>
  </si>
  <si>
    <t>https://kakaku.com/item/K0001332105/</t>
  </si>
  <si>
    <t>https://kakaku.com/item/K0001554642/</t>
  </si>
  <si>
    <t>Pilot Sport 4 S 215/45ZR17 91Y XL</t>
  </si>
  <si>
    <t>Pilot Sport 4 S 225/40ZR18 92Y XL</t>
  </si>
  <si>
    <t>Pilot Sport 4 S 225/40ZR19 93Y XL</t>
  </si>
  <si>
    <t>Pilot Sport 4 S 225/45ZR17 94Y XL</t>
  </si>
  <si>
    <t>Pilot Sport 4 S 225/45ZR18 95Y XL</t>
  </si>
  <si>
    <t>Pilot Sport 4 S 225/45ZR19 96Y XL</t>
  </si>
  <si>
    <t>Pilot Sport 4 S 245/35ZR19 93Y XL</t>
  </si>
  <si>
    <t>Pilot Sport 4 S 245/35ZR20 95Y XL</t>
  </si>
  <si>
    <t>Pilot Sport 4 S 245/40ZR19 98Y XL</t>
  </si>
  <si>
    <t>Pilot Sport 4 S 275/30ZR20 97Y XL</t>
  </si>
  <si>
    <t>Pilot Sport 4 S 275/35ZR19 96Y</t>
  </si>
  <si>
    <t>Pilot Sport 5 225/50ZR17 98Y XL</t>
  </si>
  <si>
    <t>2023年製 Pilot Sport 5 225/50ZR17 98Y XL サマータイヤ 翌営業日発送</t>
  </si>
  <si>
    <t>2023年製 Pilot Sport 5 255/35ZR18 94Y XL サマータイヤ 翌営業日発送</t>
  </si>
  <si>
    <t>2023年製 PRIMACY 4+ 215/50R17 95W XL サマータイヤ 翌営業日発送</t>
  </si>
  <si>
    <t>2023年製 Pilot Sport 4 S 225/45ZR19 96Y XL サマータイヤ 翌営業日発送</t>
  </si>
  <si>
    <t>2023年製 Primacy 4 235/50R17 96W サマータイヤ 翌営業日発送</t>
  </si>
  <si>
    <t>AZENIS FK510 225/35ZR19 (88Y) XL</t>
  </si>
  <si>
    <t>AZENIS FK510 225/40ZR18 (92Y) XL</t>
  </si>
  <si>
    <t>AZENIS FK510 225/40ZR19 (93Y) XL</t>
  </si>
  <si>
    <t>AZENIS FK510 225/45ZR18 (95Y) XL</t>
  </si>
  <si>
    <t>AZENIS FK510 225/45ZR19 96Y XL</t>
  </si>
  <si>
    <t>AZENIS FK510 235/35ZR19 (91Y) XL</t>
  </si>
  <si>
    <t>AZENIS FK510 235/40ZR18 (95Y) XL</t>
  </si>
  <si>
    <t>AZENIS FK510 235/40ZR19 (96Y) XL</t>
  </si>
  <si>
    <t>AZENIS FK510 235/45ZR18 (98Y) XL</t>
  </si>
  <si>
    <t>AZENIS FK510 245/35ZR19 (93Y) XL</t>
  </si>
  <si>
    <t>AZENIS FK510 245/35ZR20 (95Y) XL</t>
  </si>
  <si>
    <t>AZENIS FK510 245/35ZR21 (96Y) XL</t>
  </si>
  <si>
    <t>AZENIS FK510 245/40ZR18 (97Y) XL</t>
  </si>
  <si>
    <t>AZENIS FK510 245/40ZR19 (98Y) XL</t>
  </si>
  <si>
    <t>AZENIS FK510 245/40ZR20 (99Y) XL</t>
  </si>
  <si>
    <t>AZENIS FK510 245/45ZR20 103Y XL</t>
  </si>
  <si>
    <t>AZENIS FK510 255/35ZR19 (96Y) XL</t>
  </si>
  <si>
    <t>AZENIS FK510 255/35ZR20 (97Y) XL</t>
  </si>
  <si>
    <t>AZENIS FK510 255/50ZR20 109Y XL</t>
  </si>
  <si>
    <t>AZENIS FK510 275/30ZR20 (97Y) XL</t>
  </si>
  <si>
    <t>AZENIS FK510 275/35ZR20 (102Y) XL</t>
  </si>
  <si>
    <t>AZENIS FK510 SUV 225/50R18 99W XL</t>
  </si>
  <si>
    <t>AZENIS FK510 SUV 225/55R18 102W XL</t>
  </si>
  <si>
    <t>https://kakaku.com/item/K0001421046/</t>
  </si>
  <si>
    <t>Pilot Sport 5</t>
  </si>
  <si>
    <t>245/40R18 97Y XL</t>
  </si>
  <si>
    <t>215/50R17 95W XL</t>
  </si>
  <si>
    <t>https://kakaku.com/item/K0001421014/</t>
  </si>
  <si>
    <t>DWS</t>
  </si>
  <si>
    <t>https://kakaku.com/item/K0001332119/</t>
  </si>
  <si>
    <t>https://kakaku.com/item/K0001332086/</t>
  </si>
  <si>
    <t>https://kakaku.com/item/K0001332072/</t>
  </si>
  <si>
    <t>https://kakaku.com/item/K0001332100/</t>
  </si>
  <si>
    <t>https://kakaku.com/item/K0001332073/</t>
  </si>
  <si>
    <t>https://kakaku.com/item/K0001332081/</t>
  </si>
  <si>
    <t>https://kakaku.com/item/K0001332089/</t>
  </si>
  <si>
    <t>-</t>
  </si>
  <si>
    <t>EfficientGrip ECO EG01</t>
  </si>
  <si>
    <t>195/55R16 87V</t>
  </si>
  <si>
    <t>2023年製 PRIMACY 4+ 225/50R17 98Y XL (DT) サマータイヤ 翌営業日発送</t>
  </si>
  <si>
    <t>Pilot Sport 4 S</t>
  </si>
  <si>
    <t>225/40R19 93Y XL</t>
  </si>
  <si>
    <t>https://kakaku.com/item/K0000333319/</t>
  </si>
  <si>
    <t>https://kakaku.com/item/K0000333334/</t>
  </si>
  <si>
    <t>https://kakaku.com/item/70400414705/</t>
  </si>
  <si>
    <t>https://kakaku.com/item/K0000732237/</t>
  </si>
  <si>
    <t>https://kakaku.com/item/K0000732223/</t>
  </si>
  <si>
    <t>https://kakaku.com/item/K0000732211/</t>
  </si>
  <si>
    <t>https://kakaku.com/item/K0000732203/</t>
  </si>
  <si>
    <t>https://kakaku.com/item/K0001330598/</t>
  </si>
  <si>
    <t>https://kakaku.com/item/K0000897111/</t>
  </si>
  <si>
    <t>https://kakaku.com/item/K0000897102/</t>
  </si>
  <si>
    <t>https://kakaku.com/item/K0000897110/</t>
  </si>
  <si>
    <t>ENERGY SAVER 4</t>
  </si>
  <si>
    <t>155/65R14 79H</t>
  </si>
  <si>
    <t>LS2000 Hybrid II</t>
  </si>
  <si>
    <t>165/55R15 75V</t>
  </si>
  <si>
    <t>EAGLE REVSPEC RS-02</t>
  </si>
  <si>
    <t>165/55R14 72V</t>
  </si>
  <si>
    <t>145/80R13 75S</t>
  </si>
  <si>
    <t>145/80R13</t>
  </si>
  <si>
    <t>155/80R13 79S</t>
  </si>
  <si>
    <t>155/80R13</t>
  </si>
  <si>
    <t>165/70R14 81S</t>
  </si>
  <si>
    <t>175/60R16 82H</t>
  </si>
  <si>
    <t>VECTOR 4Seasons</t>
  </si>
  <si>
    <t>165/55R14 72H</t>
  </si>
  <si>
    <t>165/60R15 77H</t>
  </si>
  <si>
    <t>165/65R14 79H</t>
  </si>
  <si>
    <t>EAGLE LS EXE（日特）</t>
  </si>
  <si>
    <t>165/45R16 74W XL</t>
  </si>
  <si>
    <t>165/45R16</t>
  </si>
  <si>
    <t>EfficientGrip RVF02</t>
  </si>
  <si>
    <t>165/55R15 75V（限定特価S）</t>
  </si>
  <si>
    <t>165/60R15 77H（限定特価S）</t>
  </si>
  <si>
    <t>155/65R13 73H</t>
  </si>
  <si>
    <t>155/65R13</t>
  </si>
  <si>
    <t>155/65R14 75H</t>
  </si>
  <si>
    <t>155/70R13 75H</t>
  </si>
  <si>
    <t>155/70R13</t>
  </si>
  <si>
    <t>165/50R15 73H</t>
  </si>
  <si>
    <t>165/50R15</t>
  </si>
  <si>
    <t>165/55R15 75H</t>
  </si>
  <si>
    <t>165/65R13 77H</t>
  </si>
  <si>
    <t>165/65R15 81H</t>
  </si>
  <si>
    <t>195/55R15</t>
  </si>
  <si>
    <t>205/65R15</t>
  </si>
  <si>
    <t>175/60R15</t>
  </si>
  <si>
    <t>185/55R15</t>
  </si>
  <si>
    <t>225/50R16</t>
  </si>
  <si>
    <t>195/45R16</t>
  </si>
  <si>
    <t>255/40R17</t>
  </si>
  <si>
    <t>205/45R16</t>
  </si>
  <si>
    <t>205/40R17</t>
  </si>
  <si>
    <t>215/40R17</t>
  </si>
  <si>
    <t>185/65R14</t>
  </si>
  <si>
    <t>195/60R17</t>
  </si>
  <si>
    <t>205/70R15</t>
  </si>
  <si>
    <t>255/30R19</t>
  </si>
  <si>
    <t>205/40R18</t>
  </si>
  <si>
    <t>235/45R19</t>
  </si>
  <si>
    <t>245/35R18</t>
  </si>
  <si>
    <t>245/40R17</t>
  </si>
  <si>
    <t>255/40R19</t>
  </si>
  <si>
    <t>255/45R19</t>
  </si>
  <si>
    <t>175/65R15 88H XL</t>
  </si>
  <si>
    <t>CROSSCLIMATE 2 175/65R15 88H XL</t>
  </si>
  <si>
    <t>195/65R16 92V</t>
  </si>
  <si>
    <t>CROSSCLIMATE 2 195/65R16 92V</t>
  </si>
  <si>
    <t>205/45R17 88W XL</t>
  </si>
  <si>
    <t>CROSSCLIMATE 2 205/45R17 88W XL</t>
  </si>
  <si>
    <t>205/50R17 93W XL</t>
  </si>
  <si>
    <t>CROSSCLIMATE 2 205/50R17 93W XL</t>
  </si>
  <si>
    <t>205/55R16 91V</t>
  </si>
  <si>
    <t>CROSSCLIMATE2 205/55R16 91V</t>
  </si>
  <si>
    <t>CROSSCLIMATE 2 205/55R16 94V XL</t>
  </si>
  <si>
    <t>205/55R17 95V XL</t>
  </si>
  <si>
    <t>CROSSCLIMATE 2 205/55R17 95V XL</t>
  </si>
  <si>
    <t>205/60R16 96V XL</t>
  </si>
  <si>
    <t>CROSSCLIMATE 2 205/60R16 96V XL</t>
  </si>
  <si>
    <t>215/45R16 90V XL</t>
  </si>
  <si>
    <t>CROSSCLIMATE 2 215/45R16 90V XL</t>
  </si>
  <si>
    <t>215/45R17 91Y XL</t>
  </si>
  <si>
    <t>CROSSCLIMATE 2 215/45R17 91Y XL</t>
  </si>
  <si>
    <t>CROSSCLIMATE 2 215/50R17 95W XL</t>
  </si>
  <si>
    <t>185/55R16 83V</t>
  </si>
  <si>
    <t>CROSSCLIMATE 2 185/55R16 83V</t>
  </si>
  <si>
    <t>215/55R16 97W XL</t>
  </si>
  <si>
    <t>CROSSCLIMATE 2 215/55R16 97W XL</t>
  </si>
  <si>
    <t>215/55R17 98W XL</t>
  </si>
  <si>
    <t>CROSSCLIMATE 2 215/55R17 98W XL</t>
  </si>
  <si>
    <t>215/60R16 99V XL</t>
  </si>
  <si>
    <t>CROSSCLIMATE 2 215/60R16 99V XL</t>
  </si>
  <si>
    <t>215/60R17 100V XL</t>
  </si>
  <si>
    <t>CROSSCLIMATE 2 215/60R17 100V XL</t>
  </si>
  <si>
    <t>215/65R16 102V XL</t>
  </si>
  <si>
    <t>CROSSCLIMATE 2 215/65R16 102V XL</t>
  </si>
  <si>
    <t>225/40R18 92Y XL</t>
  </si>
  <si>
    <t>CROSSCLIMATE 2 225/40R18 92Y XL</t>
  </si>
  <si>
    <t>225/45R17 94Y XL</t>
  </si>
  <si>
    <t>CROSSCLIMATE 2 225/45R17 94Y XL</t>
  </si>
  <si>
    <t>225/45R18 95Y XL</t>
  </si>
  <si>
    <t>CROSSCLIMATE 2 225/45R18 95Y XL</t>
  </si>
  <si>
    <t>225/50R17 98Y XL</t>
  </si>
  <si>
    <t>CROSSCLIMATE 2 225/50R17 98Y XL</t>
  </si>
  <si>
    <t>225/55R16 99W XL</t>
  </si>
  <si>
    <t>CROSSCLIMATE 2 225/55R16 99W XL</t>
  </si>
  <si>
    <t>185/60R15 88V XL</t>
  </si>
  <si>
    <t>CROSSCLIMATE 2 185/60R15 88V XL</t>
  </si>
  <si>
    <t>225/55R17 101Y XL</t>
  </si>
  <si>
    <t>CROSSCLIMATE 2 225/55R17 101Y XL</t>
  </si>
  <si>
    <t>225/55R18 98V</t>
  </si>
  <si>
    <t>225/60R17 99V</t>
  </si>
  <si>
    <t>CROSSCLIMATE 2 225/60R17 99V</t>
  </si>
  <si>
    <t>225/60R18 104W XL</t>
  </si>
  <si>
    <t>CROSSCLIMATE 2 225/60R18 104W XL</t>
  </si>
  <si>
    <t>235/40R18 95Y XL</t>
  </si>
  <si>
    <t>235/40R19 96Y XL</t>
  </si>
  <si>
    <t>CROSSCLIMATE 2 235/40R19 96Y XL</t>
  </si>
  <si>
    <t>235/45R17 97Y XL</t>
  </si>
  <si>
    <t>CROSSCLIMATE 2 235/45R17 97Y XL</t>
  </si>
  <si>
    <t>235/45R18 98Y XL</t>
  </si>
  <si>
    <t>CROSSCLIMATE 2 235/45R18 98Y XL</t>
  </si>
  <si>
    <t>235/50R18 101Y XL</t>
  </si>
  <si>
    <t>CROSSCLIMATE 2 235/50R18 101Y XL</t>
  </si>
  <si>
    <t>235/50R19 103V XL VOL</t>
  </si>
  <si>
    <t>CROSSCLIMATE 2 235/50R19 103V XL VOL</t>
  </si>
  <si>
    <t>185/65R15 92V XL</t>
  </si>
  <si>
    <t>CROSSCLIMATE 2 185/65R15 92V XL</t>
  </si>
  <si>
    <t>235/55R17 103Y XL</t>
  </si>
  <si>
    <t>CROSSCLIMATE 2 235/55R17 103Y XL</t>
  </si>
  <si>
    <t>235/55R18 104H XL VOL</t>
  </si>
  <si>
    <t>CROSSCLIMATE 2 235/55R18 104H XL VOL</t>
  </si>
  <si>
    <t>235/55R18 104V XL</t>
  </si>
  <si>
    <t>235/55R19 105H XL VOL</t>
  </si>
  <si>
    <t>CROSSCLIMATE 2 235/55R19 105H XL VOL</t>
  </si>
  <si>
    <t>235/60R18 107H XL VOL</t>
  </si>
  <si>
    <t>CROSSCLIMATE 2 235/60R18 107H XL VOL</t>
  </si>
  <si>
    <t>CROSSCLIMATE 2 245/40R18 97Y XL</t>
  </si>
  <si>
    <t>245/45R18 100Y XL</t>
  </si>
  <si>
    <t>CROSSCLIMATE 2 245/45R18 100Y XL</t>
  </si>
  <si>
    <t>255/35R19 96Y XL</t>
  </si>
  <si>
    <t>215/50R18 92W</t>
  </si>
  <si>
    <t>225/50R18 95W</t>
  </si>
  <si>
    <t>CROSSCLIMATE 2 SUV 225/50R18 95W</t>
  </si>
  <si>
    <t>195/50R16 88V</t>
  </si>
  <si>
    <t>CROSSCLIMATE 2 195/50R16 88V XL</t>
  </si>
  <si>
    <t>225/55R19 99V</t>
  </si>
  <si>
    <t>CROSSCLIMATE 2 SUV 225/55R19 99V</t>
  </si>
  <si>
    <t>225/65R17 106V XL</t>
  </si>
  <si>
    <t>CROSSCLIMATE 2 SUV 225/65R17 106V XL</t>
  </si>
  <si>
    <t>235/55R19 105W XL</t>
  </si>
  <si>
    <t>CROSSCLIMATE 2 SUV 235/55R19 105W XL</t>
  </si>
  <si>
    <t>245/45R20 103W XL</t>
  </si>
  <si>
    <t>CROSSCLIMATE 2 SUV 245/45R20 103W XL</t>
  </si>
  <si>
    <t>255/45R20 105V XL</t>
  </si>
  <si>
    <t>CROSSCLIMATE 2 SUV 255/45R20 105V XL</t>
  </si>
  <si>
    <t>265/60R18 110H</t>
  </si>
  <si>
    <t>CROSSCLIMATE 2 SUV 265/60R18 110H</t>
  </si>
  <si>
    <t>265/65R17 112H</t>
  </si>
  <si>
    <t>CROSSCLIMATE 2 SUV 265/65R17 112H</t>
  </si>
  <si>
    <t>275/40R20 106Y XL</t>
  </si>
  <si>
    <t>CROSSCLIMATE 2 SUV 275/40R20 106Y XL</t>
  </si>
  <si>
    <t>215/70R16 100H TL</t>
  </si>
  <si>
    <t>195/55R16 91V XL</t>
  </si>
  <si>
    <t>CROSSCLIMATE 2 195/55R16 91V XL</t>
  </si>
  <si>
    <t>235/50R18 101V XL</t>
  </si>
  <si>
    <t>165/70R14 85T XL</t>
  </si>
  <si>
    <t>CROSSCLIMATE+ 165/70R14 85T XL</t>
  </si>
  <si>
    <t>175/65R14 86H XL</t>
  </si>
  <si>
    <t>CROSSCLIMATE+ 175/65R14 86H XL</t>
  </si>
  <si>
    <t>175/70R14 88T XL</t>
  </si>
  <si>
    <t>CROSSCLIMATE+ 175/70R14 88T XL</t>
  </si>
  <si>
    <t>195/60R16 93V XL</t>
  </si>
  <si>
    <t>195/65R15 95V XL</t>
  </si>
  <si>
    <t>195/60R16 93H XL</t>
  </si>
  <si>
    <t>CROSSCLIMATE 2 195/60R16 93H XL</t>
  </si>
  <si>
    <t>225/45R17 94W XL</t>
  </si>
  <si>
    <t>225/50R17 98V XL</t>
  </si>
  <si>
    <t>225/60R17 103V XL</t>
  </si>
  <si>
    <t>195/65R15 91H</t>
  </si>
  <si>
    <t>CROSSCLIMATE2 195/65R15 91H</t>
  </si>
  <si>
    <t>CROSSCLIMATE 2 195/65R15 95V XL</t>
  </si>
  <si>
    <t>185/65R15 88T</t>
  </si>
  <si>
    <t>Primacy 4 185/65R15 88T</t>
  </si>
  <si>
    <t>PRIMACY4（並行）</t>
  </si>
  <si>
    <t>205/60R16 96W XL</t>
  </si>
  <si>
    <t>205/65R16 95V</t>
  </si>
  <si>
    <t>Primacy 4 205/65R16 95V</t>
  </si>
  <si>
    <t>215/45R17 87W</t>
  </si>
  <si>
    <t>Primacy 4 215/45R17 91W XL</t>
  </si>
  <si>
    <t>Primacy 4 215/60R16 99V XL</t>
  </si>
  <si>
    <t>195/55R16 87H</t>
  </si>
  <si>
    <t>Primacy 4 225/40R18 92Y XL</t>
  </si>
  <si>
    <t>225/50R17 98W XL</t>
  </si>
  <si>
    <t>225/55R17 101W XL</t>
  </si>
  <si>
    <t>225/60R16 98W</t>
  </si>
  <si>
    <t>235/40R18 91W</t>
  </si>
  <si>
    <t>Primacy 4 235/40R18 91W</t>
  </si>
  <si>
    <t>195/60R15 92V XL</t>
  </si>
  <si>
    <t>Primacy 4 195/60R15 92V XL</t>
  </si>
  <si>
    <t>235/50R17 96W</t>
  </si>
  <si>
    <t>Primacy 4 235/50R17 96W</t>
  </si>
  <si>
    <t>Primacy 4 235/50R18 101Y XL ST</t>
  </si>
  <si>
    <t>235/60R16 100V</t>
  </si>
  <si>
    <t>Primacy 4 235/60R16 100V</t>
  </si>
  <si>
    <t>245/45R17 99Y XL</t>
  </si>
  <si>
    <t>245/45R18 100W XL</t>
  </si>
  <si>
    <t>245/45R19 102W XL</t>
  </si>
  <si>
    <t>245/50R18 100W</t>
  </si>
  <si>
    <t>Primacy 4 245/50R18 100W</t>
  </si>
  <si>
    <t>255/45R17 98W</t>
  </si>
  <si>
    <t>Primacy 4 255/45R17 98W</t>
  </si>
  <si>
    <t>255/45R18 99Y</t>
  </si>
  <si>
    <t>Primacy 4 255/45R18 99Y</t>
  </si>
  <si>
    <t>Primacy 4+ 195/55R16 87H</t>
  </si>
  <si>
    <t>205/45R17 88V XL</t>
  </si>
  <si>
    <t>Primacy 4+ 205/45R17 88V XL</t>
  </si>
  <si>
    <t>Primacy 4+ 205/50R17 93W XL</t>
  </si>
  <si>
    <t>Primacy 4+ 205/55R16 91V</t>
  </si>
  <si>
    <t>Primacy 4+ 205/55R17 95V XL</t>
  </si>
  <si>
    <t>Primacy 4+ 205/60R16 96W XL</t>
  </si>
  <si>
    <t>Primacy 4+ 215/50R17 95W XL</t>
  </si>
  <si>
    <t>Primacy 4+ 215/55R17 94W</t>
  </si>
  <si>
    <t>215/55R18 99V XL</t>
  </si>
  <si>
    <t>Primacy 4+ 215/55R18 99V XL</t>
  </si>
  <si>
    <t>215/60R17 96V</t>
  </si>
  <si>
    <t>Primacy 4+ 215/60R17 96V</t>
  </si>
  <si>
    <t>Primacy 4 195/65R15 91H (REN)</t>
  </si>
  <si>
    <t>Primacy 4+ 225/40R18 92Y XL</t>
  </si>
  <si>
    <t>Primacy 4+ 225/45R17 94W XL</t>
  </si>
  <si>
    <t>225/45R17 91V</t>
  </si>
  <si>
    <t>Primacy 4+ 225/45R17 91V</t>
  </si>
  <si>
    <t>Primacy 4+ 225/45R18 95Y XL</t>
  </si>
  <si>
    <t>Primacy 4+ 225/50R17 98Y XL (DT)</t>
  </si>
  <si>
    <t>Primacy 4+ 225/55R16 99W XL</t>
  </si>
  <si>
    <t>Primacy 4+ 225/55R17 101W XL</t>
  </si>
  <si>
    <t>225/55R18 102V XL</t>
  </si>
  <si>
    <t>Primacy 4+ 225/55R18 102V XL</t>
  </si>
  <si>
    <t>195/65R15 91V</t>
  </si>
  <si>
    <t>Primacy 4 195/65R15 91V</t>
  </si>
  <si>
    <t>Primacy 4+ 225/60R17 99V</t>
  </si>
  <si>
    <t>235/45R17 97W XL</t>
  </si>
  <si>
    <t>235/55R17 103W XL</t>
  </si>
  <si>
    <t>Primacy 4+ 235/55R17 103W XL</t>
  </si>
  <si>
    <t>Primacy 4+ 235/55R18 104V XL</t>
  </si>
  <si>
    <t>Primacy 4+ 245/45R17 99Y XL</t>
  </si>
  <si>
    <t>Primacy 4+ 245/45R18 100W XL</t>
  </si>
  <si>
    <t>Primacy SUV+ 225/55R18 98V</t>
  </si>
  <si>
    <t>Primacy SUV+ 225/55R19 99V</t>
  </si>
  <si>
    <t>Primacy SUV+ 225/65R17 106H XL</t>
  </si>
  <si>
    <t>Primacy SUV+ 235/55R18 104V XL</t>
  </si>
  <si>
    <t>235/55R20 102V</t>
  </si>
  <si>
    <t>Primacy SUV+ 235/55R20 102V</t>
  </si>
  <si>
    <t>235/60R18 103V</t>
  </si>
  <si>
    <t>Primacy SUV+ 235/60R18 103V</t>
  </si>
  <si>
    <t>245/60R18 105V</t>
  </si>
  <si>
    <t>Primacy SUV+ 245/60R18 105V</t>
  </si>
  <si>
    <t>185/60R15 88H XL</t>
  </si>
  <si>
    <t>e・Primacy 185/60R15 88H XL</t>
  </si>
  <si>
    <t>185/65R15 88H</t>
  </si>
  <si>
    <t>e・Primacy 185/65R15 88H</t>
  </si>
  <si>
    <t>e・Primacy 205/55R17 95V XL</t>
  </si>
  <si>
    <t>e・Primacy 215/55R16 97W X</t>
  </si>
  <si>
    <t>225/50R18 99W XL</t>
  </si>
  <si>
    <t>e・Primacy 225/50R18 99W XL</t>
  </si>
  <si>
    <t>e・Primacy 225/55R18 98V</t>
  </si>
  <si>
    <t>235/45R18 98W XL</t>
  </si>
  <si>
    <t>e・Primacy 235/45R18 98W XL</t>
  </si>
  <si>
    <t>205/55R16 91W</t>
  </si>
  <si>
    <t>275/35R19 100Y XL</t>
  </si>
  <si>
    <t>Pilot Sport 5 275/35ZR19 100Y XL</t>
  </si>
  <si>
    <t>Pilot Sport 4 215/50ZR17 95Y XL</t>
  </si>
  <si>
    <t>Pilot Sport 4 235/45ZR17 97Y XL</t>
  </si>
  <si>
    <t>Pilot Sport 4 255/40ZR17 98Y XL</t>
  </si>
  <si>
    <t>Pilot Sport 4 275/35ZR18 99Y XL</t>
  </si>
  <si>
    <t>Pilot Sport 4 S 235/35ZR19 91Y XL</t>
  </si>
  <si>
    <t>Pilot Sport 4 S 245/40ZR20 99Y XL</t>
  </si>
  <si>
    <t>Pilot Sport 5 215/40ZR18 89Y XL</t>
  </si>
  <si>
    <t>Pilot Sport 5 215/45ZR17 91Y XL</t>
  </si>
  <si>
    <t>Pilot Sport 5 215/45ZR18 93Y XL</t>
  </si>
  <si>
    <t>Pilot Sport 5 215/55ZR17 98Y XL</t>
  </si>
  <si>
    <t>Pilot Sport 5 225/40ZR18 92Y XL</t>
  </si>
  <si>
    <t>Pilot Sport 5 225/40ZR19 93Y XL</t>
  </si>
  <si>
    <t xml:space="preserve">Pilot Sport 5 225/45ZR17 94Y XL </t>
  </si>
  <si>
    <t>Pilot Sport 5 225/45ZR18 95Y XL</t>
  </si>
  <si>
    <t>Pilot Sport 5 225/45ZR19 96Y XL</t>
  </si>
  <si>
    <t>Pilot Sport 5 225/55ZR17 101Y XL</t>
  </si>
  <si>
    <t>Pilot Sport 5 235/35ZR19 91Y XL</t>
  </si>
  <si>
    <t>Pilot Sport 5 235/40ZR18 95Y XL</t>
  </si>
  <si>
    <t>Pilot Sport 5 235/45ZR18 98Y XL</t>
  </si>
  <si>
    <t>Pilot Sport 5 235/45ZR19 99Y XL</t>
  </si>
  <si>
    <t>Pilot Sport 5 235/50ZR18 101Y XL</t>
  </si>
  <si>
    <t>Pilot Sport 5 245/35ZR18 92Y XL</t>
  </si>
  <si>
    <t>Pilot Sport 5 245/40ZR18 97Y XL</t>
  </si>
  <si>
    <t>Pilot Sport 4 205/50ZR17 93Y XL</t>
  </si>
  <si>
    <t>245/40R19 98Y XL</t>
  </si>
  <si>
    <t>Pilot Sport 5 245/40ZR19 98Y XL</t>
  </si>
  <si>
    <t>Pilot Sport 5 245/45ZR17 99Y XL</t>
  </si>
  <si>
    <t>Pilot Sport 5 245/45ZR18 100Y XL</t>
  </si>
  <si>
    <t>Pilot Sport 5 255/35ZR18 94Y XL</t>
  </si>
  <si>
    <t>Pilot Sport 5 255/40ZR18 99Y XL</t>
  </si>
  <si>
    <t>Pilot Sport 5 255/40ZR19 100Y XL</t>
  </si>
  <si>
    <t>Pilot Sport 5 255/45ZR19 104Y XL</t>
  </si>
  <si>
    <t>Pilot Sport 4 205/55ZR16 94Y XL</t>
  </si>
  <si>
    <t>225/55R17 101H XL</t>
  </si>
  <si>
    <t>225/55R18 102H XL</t>
  </si>
  <si>
    <t>175/65R15 88T XL</t>
  </si>
  <si>
    <t>185/65R15 92T XL</t>
  </si>
  <si>
    <t>205/50R17 93H XL</t>
  </si>
  <si>
    <t>235/35R19 91Y XL</t>
  </si>
  <si>
    <t>215/40R18 89Y XL</t>
  </si>
  <si>
    <t>245/35R19 93Y XL</t>
  </si>
  <si>
    <t>245/35R20 95Y XL</t>
  </si>
  <si>
    <t>245/40R20 99Y XL</t>
  </si>
  <si>
    <t>255/35R18 94Y XL</t>
  </si>
  <si>
    <t>255/40R18 99Y XL</t>
  </si>
  <si>
    <t>255/50R19 107W XL</t>
  </si>
  <si>
    <t>265/35R18 97Y XL</t>
  </si>
  <si>
    <t>275/30R20 97Y XL</t>
  </si>
  <si>
    <t>215/45R18 93Y XL</t>
  </si>
  <si>
    <t>225/45R17 91W</t>
  </si>
  <si>
    <t>225/45R19 92W</t>
  </si>
  <si>
    <t>235/55R19 101V</t>
  </si>
  <si>
    <t>ALENZA 001（並行）</t>
  </si>
  <si>
    <t>225/65R17 102H</t>
  </si>
  <si>
    <t>235/55R18 100V AO</t>
  </si>
  <si>
    <t>235/55R19 101W</t>
  </si>
  <si>
    <t>225/50R18 95V</t>
  </si>
  <si>
    <t>225/60R18 100H</t>
  </si>
  <si>
    <t>235/55R18 100V</t>
  </si>
  <si>
    <t>185/65R15 88S</t>
  </si>
  <si>
    <t>195/65R15 91S</t>
  </si>
  <si>
    <t>205/60R16 92H</t>
  </si>
  <si>
    <t>215/50R17 91V</t>
  </si>
  <si>
    <t>215/55R17 94V</t>
  </si>
  <si>
    <t>225/50R17 94V</t>
  </si>
  <si>
    <t>225/55R17 97V</t>
  </si>
  <si>
    <t>235/50R18 97V</t>
  </si>
  <si>
    <t>175/65R14 82S</t>
  </si>
  <si>
    <t>175/70R14 84S</t>
  </si>
  <si>
    <t>185/60R15 84H</t>
  </si>
  <si>
    <t>POTENZA Adrenalin RE004（並行）</t>
  </si>
  <si>
    <t>245/40R18 97W XL</t>
  </si>
  <si>
    <t>245/40R19 98W XL</t>
  </si>
  <si>
    <t>245/45R17 99W XL</t>
  </si>
  <si>
    <t>255/35R18 94W XL</t>
  </si>
  <si>
    <t>S001（並行）</t>
  </si>
  <si>
    <t>205/50R16 87W</t>
  </si>
  <si>
    <t>POTENZA Sport（並行）</t>
  </si>
  <si>
    <t>225/40R18 92W XL</t>
  </si>
  <si>
    <t>215/60R16 95H</t>
  </si>
  <si>
    <t>215/60R17 96H</t>
  </si>
  <si>
    <t>225/60R17 99H</t>
  </si>
  <si>
    <t>175/65R15 84H</t>
  </si>
  <si>
    <t>205/50R17 89V</t>
  </si>
  <si>
    <t>215/45R18 89W</t>
  </si>
  <si>
    <t>215/60R16 95V</t>
  </si>
  <si>
    <t>225/45R19 96W XL</t>
  </si>
  <si>
    <t>235/45R18 94W</t>
  </si>
  <si>
    <t>245/45R19 98W</t>
  </si>
  <si>
    <t>195/60R16 89H</t>
  </si>
  <si>
    <t>205/55R17 91V</t>
  </si>
  <si>
    <t>165/55R15 75Q</t>
  </si>
  <si>
    <t>185/60R15 84Q</t>
  </si>
  <si>
    <t>215/55R17 94Q</t>
  </si>
  <si>
    <t>165/60R15 77Q</t>
  </si>
  <si>
    <t>165/65R15 81Q</t>
  </si>
  <si>
    <t>265/65R17 112R</t>
  </si>
  <si>
    <t>225/60R17 99S</t>
  </si>
  <si>
    <t>225/60R18 100S</t>
  </si>
  <si>
    <t>235/55R18 100T</t>
  </si>
  <si>
    <t>235/55R19 105T</t>
  </si>
  <si>
    <t>235/55R20 102T</t>
  </si>
  <si>
    <t>265/60R18 110R</t>
  </si>
  <si>
    <t>195/50R16 84V</t>
  </si>
  <si>
    <t>205/45R17 84W</t>
  </si>
  <si>
    <t>215/35R18 84W</t>
  </si>
  <si>
    <t>215/40R18 89W XL</t>
  </si>
  <si>
    <t>225/40R18 88W</t>
  </si>
  <si>
    <t>225/45R18 91W</t>
  </si>
  <si>
    <t>215/50R17 95V XL</t>
  </si>
  <si>
    <t>185/60R16 86H</t>
  </si>
  <si>
    <t>195/45R17 81W</t>
  </si>
  <si>
    <t>205/50R17 93V XL</t>
  </si>
  <si>
    <t>185/60R15 84S</t>
  </si>
  <si>
    <t>205/55R16 91S</t>
  </si>
  <si>
    <t>205/60R16 92S</t>
  </si>
  <si>
    <t>215/60R16 95S</t>
  </si>
  <si>
    <t>225/40R19 93W XL</t>
  </si>
  <si>
    <t>225/60R18 104V XL</t>
  </si>
  <si>
    <t>235/55R17 99H</t>
  </si>
  <si>
    <t>ExtremeContact DWS06 PLUS</t>
  </si>
  <si>
    <t>225/45R17 94V XL</t>
  </si>
  <si>
    <t>205/60R16 96H</t>
  </si>
  <si>
    <t>225/35R19 88Y XL</t>
  </si>
  <si>
    <t>225/45R19 96Y XL</t>
  </si>
  <si>
    <t>ENERGY SAVER+</t>
  </si>
  <si>
    <t>155/65R13 73S</t>
  </si>
  <si>
    <t>145/80R13 79S</t>
  </si>
  <si>
    <t>165/65R14 83H</t>
  </si>
  <si>
    <t>175/65R14 86H</t>
  </si>
  <si>
    <t>185/65R14 90H</t>
  </si>
  <si>
    <t>165/70R14 85T</t>
  </si>
  <si>
    <t>175/70R14 88T</t>
  </si>
  <si>
    <t>185/70R14 92H</t>
  </si>
  <si>
    <t>195/55R15 89V</t>
  </si>
  <si>
    <t>175/60R15 81H</t>
  </si>
  <si>
    <t>175/65R15 88H</t>
  </si>
  <si>
    <t>185/65R15 92H</t>
  </si>
  <si>
    <t>195/65R15 95H</t>
  </si>
  <si>
    <t>205/65R15 99H</t>
  </si>
  <si>
    <t>185/55R16 87V</t>
  </si>
  <si>
    <t>205/55R16 94V</t>
  </si>
  <si>
    <t>Pilot Sport 3</t>
  </si>
  <si>
    <t>195/50R15 86V XL</t>
  </si>
  <si>
    <t>195/50R15</t>
  </si>
  <si>
    <t>185/55R15 86V XL</t>
  </si>
  <si>
    <t>195/55R15 89V XL</t>
  </si>
  <si>
    <t>195/45R16 84V XL</t>
  </si>
  <si>
    <t>205/45R16 87W XL</t>
  </si>
  <si>
    <t>215/45R16 90V XL AO</t>
  </si>
  <si>
    <t>205/50R16 87V</t>
  </si>
  <si>
    <t>215/55R16 93W</t>
  </si>
  <si>
    <t>Pilot Sport 4</t>
  </si>
  <si>
    <t>205/55R16 94Y XL</t>
  </si>
  <si>
    <t>255/40R17 98Y XL</t>
  </si>
  <si>
    <t>195/45R17 81W（43掛）</t>
  </si>
  <si>
    <t>205/50R17 93Y XL</t>
  </si>
  <si>
    <t>215/50R17 95Y XL</t>
  </si>
  <si>
    <t>275/35R18 99Y XL</t>
  </si>
  <si>
    <t>255/35R18 94Y XL（在庫限り）</t>
  </si>
  <si>
    <t>285/30R20 99Y XL</t>
  </si>
  <si>
    <t>285/30R20</t>
  </si>
  <si>
    <t>295/25R22 97Y XL（在庫限り）</t>
  </si>
  <si>
    <t>295/25R22</t>
  </si>
  <si>
    <t>Pilot Sport 4 SUV</t>
  </si>
  <si>
    <t>235/50R20 104Y XL</t>
  </si>
  <si>
    <t>235/50R20</t>
  </si>
  <si>
    <t>205/40R17 84Y XL</t>
  </si>
  <si>
    <t>245/40R17 95Y XL</t>
  </si>
  <si>
    <t>205/45R17 88Y XL（43掛）</t>
  </si>
  <si>
    <t>215/40R17 87Y XL</t>
  </si>
  <si>
    <t>215/55R17 98Y XL</t>
  </si>
  <si>
    <t>205/40R18 86Y XL</t>
  </si>
  <si>
    <t>245/35R18 92Y XL</t>
  </si>
  <si>
    <t>225/45R18 95Y XL（43掛）</t>
  </si>
  <si>
    <t>255/40R19 100Y XL</t>
  </si>
  <si>
    <t>235/45R19 99Y XL</t>
  </si>
  <si>
    <t>255/45R19 104Y XL</t>
  </si>
  <si>
    <t>205/60R16 96W XL（在庫限り）</t>
  </si>
  <si>
    <t>215/60R16 99V XL（在庫限り）</t>
  </si>
  <si>
    <t>245/40R18 93H AO</t>
  </si>
  <si>
    <t>215/45R18 93W XL（43掛）（在庫限り）</t>
  </si>
  <si>
    <t>255/45R18 99Y（在庫限り）</t>
  </si>
  <si>
    <t>225/50R18 95V（43掛）</t>
  </si>
  <si>
    <t>225/50R17 98Y XL（在庫限り）</t>
  </si>
  <si>
    <t>225/50R17 98Y XL DT</t>
  </si>
  <si>
    <t>225/65R17 106H XL（43掛）</t>
  </si>
  <si>
    <t>235/55R18 104V XL（43掛）</t>
  </si>
  <si>
    <t>245/45R19 102Y XL ★MO</t>
  </si>
  <si>
    <t>LATITUDE TOUR HP</t>
  </si>
  <si>
    <t>235/50R18 97V（在庫限り）</t>
  </si>
  <si>
    <t>LATITUDE TOUR</t>
  </si>
  <si>
    <t>265/65R17 112S（43掛）</t>
  </si>
  <si>
    <t>165/65R14 83T XL</t>
  </si>
  <si>
    <t>185/65R14 90H XL</t>
  </si>
  <si>
    <t>165/65R15 85H</t>
  </si>
  <si>
    <t>215/65R16 102V XL（在庫限り）</t>
  </si>
  <si>
    <t>225/55R18 98V（在庫限り）</t>
  </si>
  <si>
    <t>255/55R18 109W XL</t>
  </si>
  <si>
    <t>255/55R18</t>
  </si>
  <si>
    <t>CROSSCLIMATE CAMPING</t>
  </si>
  <si>
    <t>215/70R15 109/107R</t>
  </si>
  <si>
    <t>215/70R15</t>
  </si>
  <si>
    <t>CROSSCLIMATE 2（平均単価）</t>
  </si>
  <si>
    <t>215/45R17 91YXL</t>
  </si>
  <si>
    <t>225/40R18 92YXL</t>
  </si>
  <si>
    <t>245/40R18 97YXL</t>
  </si>
  <si>
    <t>235/45R18 98YXL</t>
  </si>
  <si>
    <t>235/50R18 101YXL</t>
  </si>
  <si>
    <t>235/40R19 96YXL</t>
  </si>
  <si>
    <t>AGILIS 3（夏）</t>
  </si>
  <si>
    <t>195/80R15C 108/106S</t>
  </si>
  <si>
    <t>Pilot Sport 4（並行）</t>
  </si>
  <si>
    <t>255/40R18 99Y XL ★</t>
  </si>
  <si>
    <t>245/40R19 98Y XL ★</t>
  </si>
  <si>
    <t>Pilot Sport 4 S（並行）</t>
  </si>
  <si>
    <t>225/35R19 88Y XL ZP（ランフラ）</t>
  </si>
  <si>
    <t>225/40R19 93Y XL ★</t>
  </si>
  <si>
    <t>255/30R19 91Y XL ZP（ランフラ）</t>
  </si>
  <si>
    <t>255/35R19 92Y</t>
  </si>
  <si>
    <t>255/35R19 96Y XL MO1</t>
  </si>
  <si>
    <t>275/35R19 96Y</t>
  </si>
  <si>
    <t>245/35R20 95Y XL MO</t>
  </si>
  <si>
    <t>275/30R20 97Y XL MO</t>
  </si>
  <si>
    <t>Pilot Sport 4 SUV（並行）</t>
  </si>
  <si>
    <t>235/55R19 105Y XL</t>
  </si>
  <si>
    <t>275/55R19 111W</t>
  </si>
  <si>
    <t>275/55R19</t>
  </si>
  <si>
    <t>195/65R15 91H（販売中）</t>
  </si>
  <si>
    <t>195/65R15 91V（ストップ）</t>
  </si>
  <si>
    <t>215/45R17 91W XL（ストップ）</t>
  </si>
  <si>
    <t>215/45R17 91V XL</t>
  </si>
  <si>
    <t>225/50R17 94Y</t>
  </si>
  <si>
    <t>225/45R18 95Y XL（ストップ）</t>
  </si>
  <si>
    <t>225/45R18 95W XL（販売中）</t>
  </si>
  <si>
    <t>21年3/25</t>
  </si>
  <si>
    <t>LATITUDE SPORT 3（並行）</t>
  </si>
  <si>
    <t>235/55R19 101W AO</t>
  </si>
  <si>
    <t>235/55R19 AO</t>
  </si>
  <si>
    <t>235/55R19 101V MO</t>
  </si>
  <si>
    <t>235/55R19 MO</t>
  </si>
  <si>
    <t>235/55R19 105V XL VOL</t>
  </si>
  <si>
    <t>235/55R19 VOL</t>
  </si>
  <si>
    <t>CROSSCLIMATE+（並行）</t>
  </si>
  <si>
    <t>205/55R16 91V（ストップ）</t>
  </si>
  <si>
    <t>205/55R16 91H（販売中）</t>
  </si>
  <si>
    <t>225/45R17 91Y</t>
  </si>
  <si>
    <t>EfficientGrip ECO EG01（神）</t>
  </si>
  <si>
    <t>155/65R14 75S（販売中）</t>
  </si>
  <si>
    <t>165/65R14 79S</t>
  </si>
  <si>
    <t>185/65R14 86S</t>
  </si>
  <si>
    <t>175/65R15 84H（販売中）</t>
  </si>
  <si>
    <t>205/65R15 94H</t>
  </si>
  <si>
    <t>EfficientGrip ECO EG02（神）</t>
  </si>
  <si>
    <t>155/65R14 75S</t>
  </si>
  <si>
    <t>195/65R15 91H（限定特価S）</t>
  </si>
  <si>
    <t>195/60R16 89H（限定特価S）</t>
  </si>
  <si>
    <t>205/60R16 92V（限定特価S）</t>
  </si>
  <si>
    <t>215/55R17 98V XL（限定特価S）</t>
  </si>
  <si>
    <t>215/60R17 100H XL（限定特価S）</t>
  </si>
  <si>
    <t>225/60R17 99H（限定特価S）</t>
  </si>
  <si>
    <t>225/50R18 99V XL</t>
  </si>
  <si>
    <t>235/50R18 101W XL（限定特価S）</t>
  </si>
  <si>
    <t>245/40R20 99W XL</t>
  </si>
  <si>
    <t>155/55R14 69H</t>
  </si>
  <si>
    <t>155/55R14</t>
  </si>
  <si>
    <t>175/70R14 84H</t>
  </si>
  <si>
    <t>185/70R14 88H</t>
  </si>
  <si>
    <t>175/65R14 82H</t>
  </si>
  <si>
    <t>185/65R14 86H</t>
  </si>
  <si>
    <t>185/55R15 82H</t>
  </si>
  <si>
    <t>195/60R15 88H</t>
  </si>
  <si>
    <t>205/70R15 96H</t>
  </si>
  <si>
    <t>195/50R16 84H</t>
  </si>
  <si>
    <t>185/55R16 83H</t>
  </si>
  <si>
    <t>205/55R16 91H</t>
  </si>
  <si>
    <t>195/65R16 92H（21年製）</t>
  </si>
  <si>
    <t>205/65R16 95H</t>
  </si>
  <si>
    <t>215/65R16 98H</t>
  </si>
  <si>
    <t>215/45R17 91H XL</t>
  </si>
  <si>
    <t>225/45R17 91H（21年製）</t>
  </si>
  <si>
    <t>215/50R17 95H XL</t>
  </si>
  <si>
    <t>205/55R17 95H XL</t>
  </si>
  <si>
    <t>215/55R17 94H</t>
  </si>
  <si>
    <t>195/60R17 90H</t>
  </si>
  <si>
    <t>225/40R18 92H XL（21年製）</t>
  </si>
  <si>
    <t>215/45R18 89H</t>
  </si>
  <si>
    <t>225/45R18 91H</t>
  </si>
  <si>
    <t>215/50R18 92H</t>
  </si>
  <si>
    <t>235/50R18 101H XL</t>
  </si>
  <si>
    <t>215/55R18 95H</t>
  </si>
  <si>
    <t>10B00010</t>
  </si>
  <si>
    <t>EAGLE ＃1 NASCAR（神）</t>
  </si>
  <si>
    <t>195/80R15 107/105L</t>
  </si>
  <si>
    <t>10B00020</t>
  </si>
  <si>
    <t>215/65R16 109/107R</t>
  </si>
  <si>
    <t>10B00030</t>
  </si>
  <si>
    <t>215/60R17 109/107R</t>
  </si>
  <si>
    <t>EfficientGrip SUV HP01</t>
  </si>
  <si>
    <t>225/55R19 99V（在庫限り）</t>
  </si>
  <si>
    <t>EAGLE LS EXE（日）</t>
  </si>
  <si>
    <t>185/55R15 82V</t>
  </si>
  <si>
    <t>EAGLE LS EXE</t>
  </si>
  <si>
    <t>215/55R16 93V</t>
  </si>
  <si>
    <t>205/40R17 84W XL</t>
  </si>
  <si>
    <t>215/40R17 87W XL</t>
  </si>
  <si>
    <t>245/45R17 95W</t>
  </si>
  <si>
    <t>255/40R18 99W XL</t>
  </si>
  <si>
    <t>CARGO PRO</t>
  </si>
  <si>
    <t>145R12 6PR</t>
  </si>
  <si>
    <t>145R12</t>
  </si>
  <si>
    <t>VECTOR 4SEASONS GEN-3（並行）</t>
  </si>
  <si>
    <t>PXR01858</t>
  </si>
  <si>
    <t>235/60R18 107S</t>
  </si>
  <si>
    <t>DUELER HP SPORT（並行）</t>
  </si>
  <si>
    <t>T005（並行）</t>
  </si>
  <si>
    <t>PSR07747</t>
  </si>
  <si>
    <t>PSR00526</t>
  </si>
  <si>
    <t>PSR07717</t>
  </si>
  <si>
    <t>PSR07727</t>
  </si>
  <si>
    <t>245/40R18 97Y XL MO</t>
  </si>
  <si>
    <t>245/40R18 MO</t>
  </si>
  <si>
    <t>PSR07714</t>
  </si>
  <si>
    <t>PSR00524</t>
  </si>
  <si>
    <t>205/55R16 91W AO</t>
  </si>
  <si>
    <t>PSR07732</t>
  </si>
  <si>
    <t>PSR07810</t>
  </si>
  <si>
    <t>PSR07715</t>
  </si>
  <si>
    <t>PSR00533</t>
  </si>
  <si>
    <t>PSR00509</t>
  </si>
  <si>
    <t>225/65R17 102V</t>
  </si>
  <si>
    <t>PSR89473</t>
  </si>
  <si>
    <t>PSR07770</t>
  </si>
  <si>
    <t>PSR00499</t>
  </si>
  <si>
    <t>REGNO GRVII（平均単価）</t>
  </si>
  <si>
    <t>PSR08143</t>
  </si>
  <si>
    <t>PSR07780</t>
  </si>
  <si>
    <t>PSR00315</t>
  </si>
  <si>
    <t>ECOPIA NH100RV</t>
  </si>
  <si>
    <t>195/65R15 91H（在庫限り）</t>
  </si>
  <si>
    <t>PSR89480</t>
  </si>
  <si>
    <t>PSR89476</t>
  </si>
  <si>
    <t>PSR07789</t>
  </si>
  <si>
    <t>PSR00498</t>
  </si>
  <si>
    <t>PSR06099</t>
  </si>
  <si>
    <t>PXR01996</t>
  </si>
  <si>
    <t>T001（並行）</t>
  </si>
  <si>
    <t>PSR89478</t>
  </si>
  <si>
    <t>PSR07754</t>
  </si>
  <si>
    <t>PSR00503</t>
  </si>
  <si>
    <t>PSR00529</t>
  </si>
  <si>
    <t>PXR01998</t>
  </si>
  <si>
    <t>PXR02006</t>
  </si>
  <si>
    <t>PXR01951</t>
  </si>
  <si>
    <t>PSR89498</t>
  </si>
  <si>
    <t>PSR89479</t>
  </si>
  <si>
    <t>PSR07746</t>
  </si>
  <si>
    <t>PSR07773</t>
  </si>
  <si>
    <t>PSR07769</t>
  </si>
  <si>
    <t>PSR00512</t>
  </si>
  <si>
    <t>PSR06102</t>
  </si>
  <si>
    <t>PSR08152</t>
  </si>
  <si>
    <t>PXR02000</t>
  </si>
  <si>
    <t>PXR01823</t>
  </si>
  <si>
    <t>PXR01888</t>
  </si>
  <si>
    <t>PSR89477</t>
  </si>
  <si>
    <t>PSR89471</t>
  </si>
  <si>
    <t>PSR89485</t>
  </si>
  <si>
    <t>PSR89493</t>
  </si>
  <si>
    <t>PSR89472</t>
  </si>
  <si>
    <t>PSR89486</t>
  </si>
  <si>
    <t>PSR89500</t>
  </si>
  <si>
    <t>PSR89484</t>
  </si>
  <si>
    <t>PSR89499</t>
  </si>
  <si>
    <t>PSR07771</t>
  </si>
  <si>
    <t>PSR07768</t>
  </si>
  <si>
    <t>PSR07779</t>
  </si>
  <si>
    <t>PSR07757</t>
  </si>
  <si>
    <t>PSR07744</t>
  </si>
  <si>
    <t>PSR07766</t>
  </si>
  <si>
    <t>PSR00501</t>
  </si>
  <si>
    <t>PSR00497</t>
  </si>
  <si>
    <t>PSR00516</t>
  </si>
  <si>
    <t>PSR06098</t>
  </si>
  <si>
    <t>PXR01630</t>
  </si>
  <si>
    <t>PXR01854</t>
  </si>
  <si>
    <t>PXR01819</t>
  </si>
  <si>
    <t>PXR01856</t>
  </si>
  <si>
    <t>PXR01877</t>
  </si>
  <si>
    <t>PXR01868</t>
  </si>
  <si>
    <t>PXR01839</t>
  </si>
  <si>
    <t>285/50R20 116T</t>
  </si>
  <si>
    <t>R0393</t>
  </si>
  <si>
    <t>R0382</t>
  </si>
  <si>
    <t>R0394</t>
  </si>
  <si>
    <t>225/40R18 92W XL（ストップ）</t>
  </si>
  <si>
    <t>R0402</t>
  </si>
  <si>
    <t>R0855</t>
  </si>
  <si>
    <t>R0384</t>
  </si>
  <si>
    <t>245/40R18 97W XL（ストップ）</t>
  </si>
  <si>
    <t>R0416</t>
  </si>
  <si>
    <t>R0713</t>
  </si>
  <si>
    <t>Advan Sport V105（並行）J</t>
  </si>
  <si>
    <t>245/40R19 98Y XL MO</t>
  </si>
  <si>
    <t>R7558</t>
  </si>
  <si>
    <t>Advan Sport V107（並行）J</t>
  </si>
  <si>
    <t>R7575</t>
  </si>
  <si>
    <t>R7560</t>
  </si>
  <si>
    <t>195/60R16 89V</t>
  </si>
  <si>
    <t>R2866</t>
  </si>
  <si>
    <t>R2861</t>
  </si>
  <si>
    <t>205/50R17 93W</t>
  </si>
  <si>
    <t>R2871</t>
  </si>
  <si>
    <t>R2595</t>
  </si>
  <si>
    <t>R2869</t>
  </si>
  <si>
    <t>R2867</t>
  </si>
  <si>
    <t>R2960</t>
  </si>
  <si>
    <t>R2604</t>
  </si>
  <si>
    <t>R2954</t>
  </si>
  <si>
    <t>275/35R19 100Y</t>
  </si>
  <si>
    <t>R4575</t>
  </si>
  <si>
    <t>R4601</t>
  </si>
  <si>
    <t>BluEarth-GT AE51（並行）J</t>
  </si>
  <si>
    <t>215/45R17 91W XL（販売中）</t>
  </si>
  <si>
    <t>R4609</t>
  </si>
  <si>
    <t>215/50R17 95W XL（ストップ）</t>
  </si>
  <si>
    <t>215/50R17 95W XL（販売中）</t>
  </si>
  <si>
    <t>R4598</t>
  </si>
  <si>
    <t>R4573</t>
  </si>
  <si>
    <t>R4582</t>
  </si>
  <si>
    <t>R4586</t>
  </si>
  <si>
    <t>R4591</t>
  </si>
  <si>
    <t>235/45R18 94W（販売中）</t>
  </si>
  <si>
    <t>R4625</t>
  </si>
  <si>
    <t>R4576</t>
  </si>
  <si>
    <t>R4594</t>
  </si>
  <si>
    <t>R5780</t>
  </si>
  <si>
    <t>225/60R17 99V（ストップ）</t>
  </si>
  <si>
    <t>BluEarth-XT AE61（並行）J</t>
  </si>
  <si>
    <t>225/60R17 99V（販売中）</t>
  </si>
  <si>
    <t>R5762</t>
  </si>
  <si>
    <t>R5782</t>
  </si>
  <si>
    <t>R5778</t>
  </si>
  <si>
    <t>R5763</t>
  </si>
  <si>
    <t>R5784</t>
  </si>
  <si>
    <t>225/55R18 98V（販売中）</t>
  </si>
  <si>
    <t>BluEarth-XT AE61A（中-並行）</t>
  </si>
  <si>
    <t>225/55R18 98V（ストップ）</t>
  </si>
  <si>
    <t>R5781</t>
  </si>
  <si>
    <t>225/60R18 100H（ストップ）</t>
  </si>
  <si>
    <t>225/60R18 100H（販売中）</t>
  </si>
  <si>
    <t>R5764</t>
  </si>
  <si>
    <t>235/55R18 100V（ストップ）</t>
  </si>
  <si>
    <t>235/55R18 100V（販売中）</t>
  </si>
  <si>
    <t>R5776</t>
  </si>
  <si>
    <t>235/60R18 103W（ストップ）</t>
  </si>
  <si>
    <t>235/60R18 103W（販売中）</t>
  </si>
  <si>
    <t>R5786</t>
  </si>
  <si>
    <t>225/55R19 99V（ストップ）</t>
  </si>
  <si>
    <t>225/55R19 99V（販売中）</t>
  </si>
  <si>
    <t>R5777</t>
  </si>
  <si>
    <t>235/55R19 101V（販売中）</t>
  </si>
  <si>
    <t>235/55R19 101V（ストップ）</t>
  </si>
  <si>
    <t>R3318</t>
  </si>
  <si>
    <t>R3317</t>
  </si>
  <si>
    <t>R3321</t>
  </si>
  <si>
    <t>R4453</t>
  </si>
  <si>
    <t>R4451</t>
  </si>
  <si>
    <t>R3323</t>
  </si>
  <si>
    <t>R3325</t>
  </si>
  <si>
    <t>R4449</t>
  </si>
  <si>
    <t>R4450</t>
  </si>
  <si>
    <t>R4440</t>
  </si>
  <si>
    <t>R5422</t>
  </si>
  <si>
    <t>R4439</t>
  </si>
  <si>
    <t>R4531</t>
  </si>
  <si>
    <t>GeoLandar X-CV G057（並行）</t>
  </si>
  <si>
    <t>185/60R16 86H（在庫限り）</t>
  </si>
  <si>
    <t>215/60R16 95H（在庫限り）</t>
  </si>
  <si>
    <t>LE MANS V+（旧A表48掛）</t>
  </si>
  <si>
    <t>WINTER MAXX 02（並行）旧年</t>
  </si>
  <si>
    <t>215/55R17 94S</t>
  </si>
  <si>
    <t>225/50R17 94S</t>
  </si>
  <si>
    <t>225/40R18 92S XL</t>
  </si>
  <si>
    <t>ExtremeContact DWS06 PLUS（四半値引）</t>
  </si>
  <si>
    <t>205/55ZR16 91W</t>
  </si>
  <si>
    <t>ExtremeContact DWS06 PLUS（39掛）</t>
  </si>
  <si>
    <t>205/50ZR17 93W XL</t>
  </si>
  <si>
    <t>205/45ZR17 88W XL</t>
  </si>
  <si>
    <t>225/45ZR17 91W</t>
  </si>
  <si>
    <t>225/50ZR18 95W</t>
  </si>
  <si>
    <t>235/45ZR18 98Y XL</t>
  </si>
  <si>
    <t>235/40ZR18 95Y XL</t>
  </si>
  <si>
    <t>215/40ZR18 89Y XL</t>
  </si>
  <si>
    <t>265/35ZR18 97Y XL</t>
  </si>
  <si>
    <t>275/35ZR18 95Y</t>
  </si>
  <si>
    <t>225/40ZR18 92Y XL</t>
  </si>
  <si>
    <t>225/45ZR18 91Y</t>
  </si>
  <si>
    <t>245/40ZR18 97Y XL</t>
  </si>
  <si>
    <t>255/35ZR18 94Y XL</t>
  </si>
  <si>
    <t>215/45ZR18 93Y XL</t>
  </si>
  <si>
    <t>235/50ZR18 97W</t>
  </si>
  <si>
    <t>245/45ZR18 100Y XL</t>
  </si>
  <si>
    <t>255/40ZR18 99Y XL</t>
  </si>
  <si>
    <t>235/60ZR18 107W XL</t>
  </si>
  <si>
    <t>245/35ZR19 93Y XL</t>
  </si>
  <si>
    <t>235/35ZR19 91Y XL</t>
  </si>
  <si>
    <t>275/35ZR19 100Y XL</t>
  </si>
  <si>
    <t>275/30ZR19 96Y XL</t>
  </si>
  <si>
    <t>225/40ZR19 93Y XL</t>
  </si>
  <si>
    <t>235/40ZR19 96W XL</t>
  </si>
  <si>
    <t>245/40ZR19 98Y XL</t>
  </si>
  <si>
    <t>245/45ZR19 98Y</t>
  </si>
  <si>
    <t>275/40ZR19 101Y</t>
  </si>
  <si>
    <t>255/35ZR19 96Y XL</t>
  </si>
  <si>
    <t>245/35ZR20 95Y XL</t>
  </si>
  <si>
    <t>245/45ZR20 103Y XL</t>
  </si>
  <si>
    <t>255/35ZR20 97Y XL</t>
  </si>
  <si>
    <t>275/30ZR20 97Y XL</t>
  </si>
  <si>
    <t>265/45ZR20 104Y</t>
  </si>
  <si>
    <t>245/40ZR20 99Y XL</t>
  </si>
  <si>
    <t>275/40ZR20 106Y XL</t>
  </si>
  <si>
    <t>MaxContact MC5</t>
  </si>
  <si>
    <t>在庫</t>
  </si>
  <si>
    <t>AZENIS FK510 SUV</t>
  </si>
  <si>
    <t>225/55R18 102W XL</t>
  </si>
  <si>
    <t>235/50R19 103W XL</t>
  </si>
  <si>
    <t>AZENIS FK510</t>
  </si>
  <si>
    <t>245/45R20 103Y XL</t>
  </si>
  <si>
    <t>275/35R20 102Y XL</t>
  </si>
  <si>
    <t>255/50R20 109Y XL</t>
  </si>
  <si>
    <t>255/35R20 97Y XL</t>
  </si>
  <si>
    <t>245/35R21 96Y XL</t>
  </si>
  <si>
    <t>サイズ</t>
  </si>
  <si>
    <t>A表</t>
  </si>
  <si>
    <t>実績</t>
  </si>
  <si>
    <t>パターン</t>
  </si>
  <si>
    <t xml:space="preserve"> </t>
  </si>
  <si>
    <t>ﾒｰｶｰ</t>
  </si>
  <si>
    <t>No</t>
  </si>
  <si>
    <t>販売価格
管理画面</t>
  </si>
  <si>
    <t>PXR02014</t>
  </si>
  <si>
    <t>165/65R14 79Q</t>
  </si>
  <si>
    <t>PXR02016</t>
  </si>
  <si>
    <t>185/70R14 88Q</t>
  </si>
  <si>
    <t>PXR02017</t>
  </si>
  <si>
    <t>175/70R14 84Q</t>
  </si>
  <si>
    <t>PXR02003</t>
  </si>
  <si>
    <t>195/65R15 91Q</t>
  </si>
  <si>
    <t>PXR02004</t>
  </si>
  <si>
    <t>185/65R15 88Q</t>
  </si>
  <si>
    <t>PXR02005</t>
  </si>
  <si>
    <t>175/65R15 84Q</t>
  </si>
  <si>
    <t>PXR01989</t>
  </si>
  <si>
    <t>215/65R16 98Q</t>
  </si>
  <si>
    <t>PXR01984</t>
  </si>
  <si>
    <t>215/60R16 95Q</t>
  </si>
  <si>
    <t>PXR01952</t>
  </si>
  <si>
    <t>205/50R17 93Q XL</t>
  </si>
  <si>
    <t>PXR01949</t>
  </si>
  <si>
    <t>215/50R17 91Q</t>
  </si>
  <si>
    <t>PXR01956</t>
  </si>
  <si>
    <t>215/60R17 96Q</t>
  </si>
  <si>
    <t>ENERGY SAVER 4 185/65R14 90H</t>
  </si>
  <si>
    <t>Pilot Sport 3 195/50R15 86V XL</t>
  </si>
  <si>
    <t>Pilot Sport 4 S 285/30R20 99Y XL</t>
  </si>
  <si>
    <t>CROSSCLIMATE+ 185/65R14 90H XL</t>
  </si>
  <si>
    <t>CROSSCLIMATE+ 165/65R15 85H</t>
  </si>
  <si>
    <t>EfficientGrip RVF02 245/40R20 99W XL</t>
  </si>
  <si>
    <t>LS2000 Hybrid II 165/55R15 75V</t>
  </si>
  <si>
    <t>EAGLE LS EXE 215/45R17 91W XL</t>
  </si>
  <si>
    <t>REGNO GR-XII 175/65R15 84H</t>
  </si>
  <si>
    <t>REGNO GR-XII 185/60R15 84H</t>
  </si>
  <si>
    <t>REGNO GR-XII 185/65R15 88H</t>
  </si>
  <si>
    <t>REGNO GR-XII 195/65R15 91H</t>
  </si>
  <si>
    <t>REGNO GR-XII 185/55R16 83V</t>
  </si>
  <si>
    <t>REGNO GR-XII 205/55R16 91V</t>
  </si>
  <si>
    <t>REGNO GR-XII 215/60R16 95V</t>
  </si>
  <si>
    <t>REGNO GR-XII 205/50R17 89V</t>
  </si>
  <si>
    <t>REGNO GR-XII 215/45R17 91W XL</t>
  </si>
  <si>
    <t>REGNO GR-XII 215/55R17 94V</t>
  </si>
  <si>
    <t>REGNO GR-XII 225/45R17 91W</t>
  </si>
  <si>
    <t>REGNO GR-XII 225/50R17 98V XL</t>
  </si>
  <si>
    <t>REGNO GR-XII 215/45R18 89W</t>
  </si>
  <si>
    <t>REGNO GR-XII 225/45R18 95W XL</t>
  </si>
  <si>
    <t>REGNO GR-XII 225/50R18 95W</t>
  </si>
  <si>
    <t>REGNO GR-XII 235/45R18 94W</t>
  </si>
  <si>
    <t>REGNO GR-XII 235/50R18 101V XL</t>
  </si>
  <si>
    <t>REGNO GR-XII 245/50R18 100W</t>
  </si>
  <si>
    <t>REGNO GR-XII 225/45R19 96W XL</t>
  </si>
  <si>
    <t>REGNO GR-XII 245/45R19 98W</t>
  </si>
  <si>
    <t>REGNO GRVII 195/60R16 89H</t>
  </si>
  <si>
    <t>REGNO GRVII 215/60R16 95H</t>
  </si>
  <si>
    <t>REGNO GRVII 235/50R18 101V XL</t>
  </si>
  <si>
    <t>REGNO GRVII 195/65R15 91H</t>
  </si>
  <si>
    <t>REGNO GRVII 215/55R17 94V</t>
  </si>
  <si>
    <t>REGNO GRVII 215/60R17 96H</t>
  </si>
  <si>
    <t>REGNO GRVII 225/55R18 98V</t>
  </si>
  <si>
    <t>REGNO GRVII 205/55R16 91V</t>
  </si>
  <si>
    <t>REGNO GRVII 225/60R17 99H</t>
  </si>
  <si>
    <t>REGNO GRVII 205/55R17 91V</t>
  </si>
  <si>
    <t>REGNO GRVII 225/50R18 95V</t>
  </si>
  <si>
    <t>REGNO GR-Leggera 165/55R14 72V</t>
  </si>
  <si>
    <t>REGNO GR-Leggera 155/65R14 75H</t>
  </si>
  <si>
    <t>REGNO GR-Leggera 165/55R15 75V</t>
  </si>
  <si>
    <t>ALENZA LX100 225/65R17 102H</t>
  </si>
  <si>
    <t>ALENZA LX100 235/55R18 100V</t>
  </si>
  <si>
    <t>MaxContact MC5 205/55R16 91V</t>
  </si>
  <si>
    <t>MaxContact MC5 225/45R17 91V</t>
  </si>
  <si>
    <t>MaxContact MC5 225/45R18 91W</t>
  </si>
  <si>
    <t>MaxContact MC5 225/50R17 94V</t>
  </si>
  <si>
    <t>ENERGY SAVER+ 185/55R15 82H</t>
  </si>
  <si>
    <t>Pilot Sport 4 S 255/35R19 96Y XL MO1</t>
  </si>
  <si>
    <t>Pilot Sport 4 SUV 235/55R19 105Y XL</t>
  </si>
  <si>
    <t>Pilot Sport 5 225/40R18 92Y XL</t>
  </si>
  <si>
    <t>LATITUDE SPORT 3 235/55R19 101W AO</t>
  </si>
  <si>
    <t>LATITUDE SPORT 3 235/55R19 101V MO</t>
  </si>
  <si>
    <t>LATITUDE SPORT 3 235/55R19 105V XL VOL</t>
  </si>
  <si>
    <t>CROSSCLIMATE+ 185/65R15 92T XL</t>
  </si>
  <si>
    <t>CROSSCLIMATE 2 225/45R17 91Y</t>
  </si>
  <si>
    <t>S001 245/40R18 97Y XL MO</t>
  </si>
  <si>
    <t>POTENZA Sport 245/40R18 97Y XL</t>
  </si>
  <si>
    <t>POTENZA Sport 225/40R18 92Y XL</t>
  </si>
  <si>
    <t>POTENZA Sport 225/45R17 94Y XL</t>
  </si>
  <si>
    <t>POTENZA Sport 225/45R18 95Y XL</t>
  </si>
  <si>
    <t>ALENZA 001 225/60R18 100H</t>
  </si>
  <si>
    <t>ALENZA 001 225/65R17 102V</t>
  </si>
  <si>
    <t>ALENZA 001 235/55R18 100V AO</t>
  </si>
  <si>
    <t>T005 235/45R18 98Y XL</t>
  </si>
  <si>
    <t>T005 205/55R16 91W AO</t>
  </si>
  <si>
    <t>T001 215/60R16 95V</t>
  </si>
  <si>
    <t>DUELER HP SPORT 235/55R19 101V MO</t>
  </si>
  <si>
    <t>POTENZA Adrenalin RE004 205/45R17 88W XL</t>
  </si>
  <si>
    <t>POTENZA Adrenalin RE004 205/55R16 91W</t>
  </si>
  <si>
    <t>POTENZA Adrenalin RE004 215/45R17 91W XL</t>
  </si>
  <si>
    <t>POTENZA Adrenalin RE004 215/55R17 94W</t>
  </si>
  <si>
    <t>POTENZA Adrenalin RE004 225/40R18 92W XL</t>
  </si>
  <si>
    <t>POTENZA Adrenalin RE004 225/45R18 95W XL</t>
  </si>
  <si>
    <t>POTENZA Adrenalin RE004 235/45R17 97W XL</t>
  </si>
  <si>
    <t>POTENZA Adrenalin RE004 245/40R18 97W XL</t>
  </si>
  <si>
    <t>POTENZA Adrenalin RE004 205/50R16 87W</t>
  </si>
  <si>
    <t>POTENZA Adrenalin RE004 225/45R17 94W XL</t>
  </si>
  <si>
    <t>POTENZA Adrenalin RE004 225/50R17 98W XL</t>
  </si>
  <si>
    <t>POTENZA Adrenalin RE004 235/40R18 95W XL</t>
  </si>
  <si>
    <t>POTENZA Adrenalin RE004 245/40R19 98W XL</t>
  </si>
  <si>
    <t>POTENZA Adrenalin RE004 245/45R17 99W XL</t>
  </si>
  <si>
    <t>POTENZA Adrenalin RE004 245/45R18 100W XL</t>
  </si>
  <si>
    <t>POTENZA Adrenalin RE004 255/35R18 94W XL</t>
  </si>
  <si>
    <t>Advan Fleva V701 215/45R17 91W XL</t>
  </si>
  <si>
    <t>Advan Fleva V701 225/45R17 94W XL</t>
  </si>
  <si>
    <t>ADVAN dB V552 205/60R16 92V</t>
  </si>
  <si>
    <t>ADVAN dB V552 215/50R17 95W</t>
  </si>
  <si>
    <t>ADVAN dB V552 215/55R17 94W</t>
  </si>
  <si>
    <t>ADVAN dB V552 225/50R18 95W</t>
  </si>
  <si>
    <t>ADVAN dB V552 235/45R18 94Y</t>
  </si>
  <si>
    <t>ADVAN dB V552 235/50R18 97W</t>
  </si>
  <si>
    <t>ADVAN dB V552 245/40R18 93Y</t>
  </si>
  <si>
    <t>ADVAN dB V552 245/45R18 96Y</t>
  </si>
  <si>
    <t>ADVAN dB V552 235/55R19 101W</t>
  </si>
  <si>
    <t>ADVAN dB V552 275/35R19 100Y</t>
  </si>
  <si>
    <t>BluEarth-GT AE51 205/55R16 94V XL</t>
  </si>
  <si>
    <t>BluEarth-GT AE51 225/45R17 94W XL</t>
  </si>
  <si>
    <t>BluEarth-GT AE51J 225/50R17 98W XL</t>
  </si>
  <si>
    <t>BluEarth-GT AE51 225/55R17 101W XL</t>
  </si>
  <si>
    <t>BluEarth-GT AE51 245/40R18 97W XL</t>
  </si>
  <si>
    <t>BluEarth-GT AE51 245/45R18 100W XL</t>
  </si>
  <si>
    <t>BluEarth-GT AE51 245/40R19 98W XL</t>
  </si>
  <si>
    <t>BluEarth-XT AE61 225/65R17 102H</t>
  </si>
  <si>
    <t>BluEarth-XT AE61 235/55R17 99H</t>
  </si>
  <si>
    <t>BluEarth-XT AE61 225/50R18 95V</t>
  </si>
  <si>
    <t>BluEarth-4S AW21 195/65R15 91H</t>
  </si>
  <si>
    <t>BluEarth-4S AW21 205/55R16 91V</t>
  </si>
  <si>
    <t>BluEarth-4S AW21 205/60R16 96H</t>
  </si>
  <si>
    <t>BluEarth-4S AW21 215/50R17 95W XL</t>
  </si>
  <si>
    <t>BluEarth-4S AW21 225/50R17 98V XL</t>
  </si>
  <si>
    <t>BluEarth-4S AW21 225/60R17 103V XL</t>
  </si>
  <si>
    <t>BluEarth-4S AW21 225/55R18 98V</t>
  </si>
  <si>
    <t>BluEarth-4S AW21 225/60R18 104V XL</t>
  </si>
  <si>
    <t>BluEarth-4S AW21 235/55R18 100V</t>
  </si>
  <si>
    <t>BluEarth-4S AW21 225/55R19 99V</t>
  </si>
  <si>
    <t>GeoLandar X-CV G057 255/55R18 109W XL</t>
  </si>
  <si>
    <t>DIREZZA DZ102 215/45R17 87W</t>
  </si>
  <si>
    <t>DIREZZA DZ102 225/45R17 94W XL</t>
  </si>
  <si>
    <t>DIREZZA DZ102 215/35R18 84W</t>
  </si>
  <si>
    <t>DIREZZA DZ102 215/40R18 89W XL</t>
  </si>
  <si>
    <t>DIREZZA DZ102 225/40R18 88W</t>
  </si>
  <si>
    <t>DIREZZA DZ102 225/45R18 91W</t>
  </si>
  <si>
    <t>Pilot Sport 3 225/55R16 95W</t>
  </si>
  <si>
    <t>Pilot Sport 4 S 255/35R18 94Y XL</t>
  </si>
  <si>
    <t>Pilot Sport 4 S 295/25R22 97Y XL</t>
  </si>
  <si>
    <t>LATITUDE TOUR HP 235/50R18 97V</t>
  </si>
  <si>
    <t>CROSSCLIMATE 2 205/55R16 91H</t>
  </si>
  <si>
    <t>ECOPIA NH100RV 195/65R15 91H</t>
  </si>
  <si>
    <t>Advan Fleva V701J 245/40R18 97W XL</t>
  </si>
  <si>
    <t>BluEarth-GT AE51 215/45R17 91W XL</t>
  </si>
  <si>
    <t>BluEarth-GT AE51J 215/45R17 91W XL</t>
  </si>
  <si>
    <t>BluEarth-GT AE51J 215/50R17 95W XL</t>
  </si>
  <si>
    <t>BluEarth-XT AE61J 225/60R17 99V</t>
  </si>
  <si>
    <t>BluEarth-XT AE61 225/55R18 98V</t>
  </si>
  <si>
    <t>BluEarth-XT AE61 225/60R18 100H</t>
  </si>
  <si>
    <t>BluEarth-XT AE61 235/55R18 100V</t>
  </si>
  <si>
    <t>BluEarth-XT AE61 235/60R18 103W</t>
  </si>
  <si>
    <t>BluEarth-XT AE61J 235/60R18 103W</t>
  </si>
  <si>
    <t>BluEarth-XT AE61 225/55R19 99V</t>
  </si>
  <si>
    <t>BluEarth-XT AE61J 235/55R19 101V</t>
  </si>
  <si>
    <t>LE MANS V 185/60R16 86H</t>
  </si>
  <si>
    <t>LE MANS V 215/60R16 95H</t>
  </si>
  <si>
    <t>LE MANS V+ 175/65R15 84H</t>
  </si>
  <si>
    <t>LE MANS V+ 185/65R15 88H</t>
  </si>
  <si>
    <t>LE MANS V+ 185/60R15 84H</t>
  </si>
  <si>
    <t>LE MANS V+ 195/65R15 91H</t>
  </si>
  <si>
    <t>LE MANS V+ 185/60R16 86H</t>
  </si>
  <si>
    <t>LE MANS V+ 185/55R16 83V</t>
  </si>
  <si>
    <t>LE MANS V+ 205/55R16 91V</t>
  </si>
  <si>
    <t>LE MANS V+ 195/45R17 81W</t>
  </si>
  <si>
    <t>LE MANS V+ 205/50R17 93V XL</t>
  </si>
  <si>
    <t>LE MANS V+ 215/45R17 91W XL</t>
  </si>
  <si>
    <t>ExtremeContact DWS06 PLUS 215/40ZR18 89Y XL</t>
  </si>
  <si>
    <t>ExtremeContact DWS06 PLUS 265/35ZR18 97Y XL</t>
  </si>
  <si>
    <t>ExtremeContact DWS06 PLUS 255/35ZR18 94Y XL</t>
  </si>
  <si>
    <t>ExtremeContact DWS06 PLUS 255/40ZR18 99Y XL</t>
  </si>
  <si>
    <t>ExtremeContact DWS06 PLUS 245/40ZR20 99Y XL</t>
  </si>
  <si>
    <t>ExtremeContact DWS06 PLUS 275/45R20 110W XL</t>
  </si>
  <si>
    <t>CROSSCLIMATE 2 215/55R18 99V XL</t>
  </si>
  <si>
    <t>EAGLE ＃1 NASCAR 195/80R15 107/105L</t>
  </si>
  <si>
    <t>EAGLE ＃1 NASCAR 215/65R16 109/107R</t>
  </si>
  <si>
    <t>EAGLE ＃1 NASCAR 215/60R17 109/107R</t>
  </si>
  <si>
    <t>REGNO GRVII 205/60R16 92H</t>
  </si>
  <si>
    <t>REGNO GRVII 205/60R16 92H 205/60R16 92H</t>
  </si>
  <si>
    <t>BluEarth-XT AE61A 225/60R18 100H</t>
  </si>
  <si>
    <t>BluEarth-XT AE61A 235/55R18 100V</t>
  </si>
  <si>
    <t>BluEarth-XT AE61A 235/60R18 103W</t>
  </si>
  <si>
    <t>BluEarth-XT AE61A 225/55R19 99V</t>
  </si>
  <si>
    <t>BluEarth-XT AE61A 235/55R19 101V</t>
  </si>
  <si>
    <t>https://kakaku.com/item/K0001225035/</t>
  </si>
  <si>
    <t>https://kakaku.com/item/K0000897123</t>
  </si>
  <si>
    <t>https://kakaku.com/item/K0000897126</t>
  </si>
  <si>
    <t>https://kakaku.com/item/K0001226165/</t>
  </si>
  <si>
    <t>https://kakaku.com/item/K0001226160/</t>
  </si>
  <si>
    <t>https://kakaku.com/item/K0000858767/</t>
  </si>
  <si>
    <t>https://kakaku.com/item/K0000897126</t>
    <phoneticPr fontId="10"/>
  </si>
  <si>
    <t>https://kakaku.com/item/K0001226165/</t>
    <phoneticPr fontId="10"/>
  </si>
  <si>
    <t>https://kakaku.com/item/K0000421132/</t>
  </si>
  <si>
    <t>X-ICE SNOW（旧22年）</t>
  </si>
  <si>
    <t>225/50R17 98H XL</t>
  </si>
  <si>
    <t>225/60R17 103T XL</t>
  </si>
  <si>
    <t>X-ICE SNOW SUV（旧22年）</t>
  </si>
  <si>
    <t>235/55R18 104T XL</t>
  </si>
  <si>
    <t>225/65R17 106T XL</t>
  </si>
  <si>
    <t>215/70R16 100T TL</t>
  </si>
  <si>
    <t>205/55R17 95T XL</t>
  </si>
  <si>
    <t>PXR02013</t>
  </si>
  <si>
    <t>saver41856016</t>
  </si>
  <si>
    <t>saver41856514</t>
  </si>
  <si>
    <t>saver1855515</t>
  </si>
  <si>
    <t>primacy42454018</t>
  </si>
  <si>
    <t>nh100rv1956515</t>
  </si>
  <si>
    <t>https://kakaku.com/item/K0001387118/</t>
    <phoneticPr fontId="10"/>
  </si>
  <si>
    <t>https://kakaku.com/item/K0001387120/</t>
    <phoneticPr fontId="10"/>
  </si>
  <si>
    <t>https://kakaku.com/item/K0001226168/</t>
  </si>
  <si>
    <t>https://kakaku.com/item/K0000858773/</t>
  </si>
  <si>
    <t>https://kakaku.com/item/K0001226149/</t>
  </si>
  <si>
    <t>https://kakaku.com/item/K0001226158/</t>
  </si>
  <si>
    <t>https://kakaku.com/item/K0000947479/</t>
  </si>
  <si>
    <t>https://kakaku.com/item/K0000947478/</t>
  </si>
  <si>
    <t>https://kakaku.com/item/K0001231833/</t>
  </si>
  <si>
    <t>https://kakaku.com/item/K0000945903/</t>
  </si>
  <si>
    <t>https://kakaku.com/item/K0001281961/</t>
  </si>
  <si>
    <t>https://kakaku.com/item/K0001283634/</t>
    <phoneticPr fontId="10"/>
  </si>
  <si>
    <t>Primacy 4 245/40R18 93H AO</t>
  </si>
  <si>
    <t>https://kakaku.com/item/K0001421031/</t>
  </si>
  <si>
    <t>https://kakaku.com/item/K0001421032/</t>
  </si>
  <si>
    <t>https://kakaku.com/item/K0001421017/</t>
  </si>
  <si>
    <t>https://kakaku.com/item/K0001421033/</t>
  </si>
  <si>
    <t>https://kakaku.com/item/K0001421034/</t>
  </si>
  <si>
    <t>https://kakaku.com/item/K0001421018/</t>
  </si>
  <si>
    <t>https://kakaku.com/item/K0001421049/</t>
  </si>
  <si>
    <t>https://kakaku.com/item/K0001421035/</t>
  </si>
  <si>
    <t>https://kakaku.com/item/K0001421019/</t>
  </si>
  <si>
    <t>https://kakaku.com/item/K0001421050/</t>
  </si>
  <si>
    <t>https://kakaku.com/item/K0001421036/</t>
  </si>
  <si>
    <t>https://kakaku.com/item/K0001421037/</t>
  </si>
  <si>
    <t>https://kakaku.com/item/K0001421021/</t>
  </si>
  <si>
    <t>ENERGY SAVER 4 145/80R13 79S XL</t>
  </si>
  <si>
    <t>Primacy 4 + 195/60R16 93V XL</t>
  </si>
  <si>
    <t>Primacy 4 + 205/55R16 91W</t>
  </si>
  <si>
    <t>Primacy 4+ 225/50R17 94Y</t>
  </si>
  <si>
    <t>Primacy 4+ 215/65R16 102V XL</t>
  </si>
  <si>
    <t>e・Primacy 245/45R19 102Y XL ★MO</t>
  </si>
  <si>
    <t>Primacy 4+ 215/60R16 99V XL</t>
  </si>
  <si>
    <t>Primacy 4+ 215/45R17 91W XL</t>
  </si>
  <si>
    <t>WINTER MAXX 02 185/60R15 84S</t>
  </si>
  <si>
    <t>WINTER MAXX 02 185/65R15 88S</t>
  </si>
  <si>
    <t>WINTER MAXX 02 195/65R15 91S</t>
  </si>
  <si>
    <t>WINTER MAXX 02 205/55R16 91S</t>
  </si>
  <si>
    <t>WINTER MAXX 02 205/60R16 92S</t>
  </si>
  <si>
    <t>WINTER MAXX 02 215/55R17 94S</t>
  </si>
  <si>
    <t>WINTER MAXX 02 215/60R16 95S</t>
  </si>
  <si>
    <t>WINTER MAXX 02 225/40R18 92S XL</t>
  </si>
  <si>
    <t>WINTER MAXX 02 225/50R17 94S</t>
  </si>
  <si>
    <t>wm021757014[]</t>
  </si>
  <si>
    <t>wm022254018[]</t>
  </si>
  <si>
    <t>wm022255017[]</t>
  </si>
  <si>
    <t>https://kakaku.com/item/K0001299992/</t>
  </si>
  <si>
    <t>https://kakaku.com/item/K0001289502/</t>
  </si>
  <si>
    <t>https://kakaku.com/item/K0001289504/</t>
  </si>
  <si>
    <t>https://kakaku.com/item/K0001299991/</t>
  </si>
  <si>
    <t>https://kakaku.com/item/K0001472338/</t>
  </si>
  <si>
    <t>739750</t>
  </si>
  <si>
    <t>708450</t>
  </si>
  <si>
    <t>720850</t>
  </si>
  <si>
    <t>225/60R18 104W XL ☆</t>
  </si>
  <si>
    <t>225/45R18 95Y XL ☆</t>
  </si>
  <si>
    <t>PSR08148</t>
  </si>
  <si>
    <t>PXR02018</t>
  </si>
  <si>
    <t>165/70R14 81Q</t>
  </si>
  <si>
    <t>https://kakaku.com/item/K0001385143/</t>
  </si>
  <si>
    <t>vrx32055017</t>
  </si>
  <si>
    <t>vrx32155017</t>
  </si>
  <si>
    <t>https://kakaku.com/item/K0001371389/</t>
    <phoneticPr fontId="10"/>
  </si>
  <si>
    <t>https://kakaku.com/item/K0001371393/</t>
    <phoneticPr fontId="10"/>
  </si>
  <si>
    <t>BLIZZAK VRX3 165/60R15 77Q</t>
  </si>
  <si>
    <t>BLIZZAK VRX3 165/65R14 79Q</t>
  </si>
  <si>
    <t>BLIZZAK VRX3 165/65R15 81Q</t>
  </si>
  <si>
    <t>BLIZZAK VRX3 175/70R14 84Q</t>
  </si>
  <si>
    <t>BLIZZAK VRX3 185/60R15 84Q</t>
  </si>
  <si>
    <t>BLIZZAK VRX3 205/50R17 93Q XL</t>
  </si>
  <si>
    <t>BLIZZAK VRX3 215/50R17 91Q</t>
  </si>
  <si>
    <t>BLIZZAK VRX3 215/55R17 94Q</t>
  </si>
  <si>
    <t>BLIZZAK VRX3 165/70R14 81Q</t>
  </si>
  <si>
    <t>BLIZZAK VRX3 175/65R15 84Q</t>
  </si>
  <si>
    <t>BLIZZAK VRX3 175/65R14 82Q</t>
  </si>
  <si>
    <t>BLIZZAK VRX3 185/65R15 88Q</t>
  </si>
  <si>
    <t>BLIZZAK VRX3 185/70R14 88Q</t>
  </si>
  <si>
    <t>BLIZZAK VRX3 195/65R15 91Q</t>
  </si>
  <si>
    <t>BLIZZAK VRX3 215/60R16 95Q</t>
  </si>
  <si>
    <t>BLIZZAK VRX3 215/60R17 96Q</t>
  </si>
  <si>
    <t>https://kakaku.com/item/K0001421806/</t>
    <phoneticPr fontId="10"/>
  </si>
  <si>
    <t>https://kakaku.com/item/K0001163272/</t>
  </si>
  <si>
    <t>https://kakaku.com/item/K0000858768/</t>
  </si>
  <si>
    <t>https://kakaku.com/item/K0000950288/</t>
  </si>
  <si>
    <t>https://kakaku.com/item/K0001330592/</t>
  </si>
  <si>
    <t>https://kakaku.com/item/K0000897129/</t>
  </si>
  <si>
    <t>https://kakaku.com/item/K0000897109/</t>
  </si>
  <si>
    <t>X-ICE SNOW 205/55R17 95T XL</t>
  </si>
  <si>
    <t>X-ICE SNOW 225/60R17 103T XL</t>
  </si>
  <si>
    <t>https://kakaku.com/item/K0001277738/</t>
  </si>
  <si>
    <t>半角スペース→</t>
    <rPh sb="0" eb="2">
      <t>ハンカク</t>
    </rPh>
    <phoneticPr fontId="10"/>
  </si>
  <si>
    <t>https://kakaku.com/item/K0001569196/</t>
  </si>
  <si>
    <t>2023年製 ENERGY SAVER 4 185/60R16 86H サマータイヤ 翌営業日発送</t>
  </si>
  <si>
    <t>https://kakaku.com/item/K0001371356/</t>
  </si>
  <si>
    <t>2023年製 Pilot Sport 5 225/40ZR19 93Y XL サマータイヤ 翌営業日発送</t>
  </si>
  <si>
    <t>https://kakaku.com/item/K0000519921/</t>
  </si>
  <si>
    <t>https://kakaku.com/item/K0001335849/</t>
  </si>
  <si>
    <t>https://kakaku.com/item/K0000333295/</t>
  </si>
  <si>
    <t>https://kakaku.com/item/K0000333314/</t>
  </si>
  <si>
    <t>https://kakaku.com/item/K0000333320/</t>
  </si>
  <si>
    <t>https://kakaku.com/item/K0000333322/</t>
  </si>
  <si>
    <t>https://kakaku.com/item/K0000333316/</t>
  </si>
  <si>
    <t>https://kakaku.com/item/K0000732224/</t>
  </si>
  <si>
    <t>https://kakaku.com/item/K0001557096/</t>
  </si>
  <si>
    <t>CC</t>
  </si>
  <si>
    <t>Pr</t>
  </si>
  <si>
    <t>ES</t>
  </si>
  <si>
    <t>PS</t>
  </si>
  <si>
    <t>MC</t>
  </si>
  <si>
    <t>AL</t>
  </si>
  <si>
    <t>PO</t>
  </si>
  <si>
    <t>RG</t>
  </si>
  <si>
    <t>DZ</t>
  </si>
  <si>
    <t>LE</t>
  </si>
  <si>
    <t>AD</t>
  </si>
  <si>
    <t>CA</t>
  </si>
  <si>
    <t>NA</t>
  </si>
  <si>
    <t>EXE</t>
  </si>
  <si>
    <t>EG</t>
  </si>
  <si>
    <t>RVF</t>
  </si>
  <si>
    <t>VEC</t>
  </si>
  <si>
    <t>DM</t>
  </si>
  <si>
    <t>VRX</t>
  </si>
  <si>
    <t>WM</t>
  </si>
  <si>
    <t>XI</t>
  </si>
  <si>
    <t>https://kakaku.com/item/K0000897135/</t>
  </si>
  <si>
    <t>https://kakaku.com/item/K0000897125/</t>
  </si>
  <si>
    <t>https://kakaku.com/item/K0000897106/</t>
  </si>
  <si>
    <t>https://kakaku.com/item/K0001330594/</t>
  </si>
  <si>
    <t>https://kakaku.com/item/K0001330595/</t>
  </si>
  <si>
    <t>https://kakaku.com/item/K0001330587/</t>
  </si>
  <si>
    <t>https://kakaku.com/item/K0001330583/</t>
  </si>
  <si>
    <t>https://kakaku.com/item/K0001330574/</t>
  </si>
  <si>
    <t>https://kakaku.com/item/K0000897140/</t>
  </si>
  <si>
    <t>https://kakaku.com/item/K0000897141/</t>
  </si>
  <si>
    <t>https://kakaku.com/item/K0000897143/</t>
  </si>
  <si>
    <t>https://kakaku.com/item/K0000897144/</t>
  </si>
  <si>
    <t>https://kakaku.com/item/K0000897131/</t>
  </si>
  <si>
    <t>https://kakaku.com/item/K0000897137/</t>
  </si>
  <si>
    <t>https://kakaku.com/item/K0000897136/</t>
  </si>
  <si>
    <t>https://kakaku.com/item/K0000897120/</t>
  </si>
  <si>
    <t>https://kakaku.com/item/K0000897121/</t>
  </si>
  <si>
    <t>https://kakaku.com/item/K0001421419/</t>
  </si>
  <si>
    <t>https://kakaku.com/item/K0001421412/</t>
  </si>
  <si>
    <t>https://kakaku.com/item/K0001330602/</t>
  </si>
  <si>
    <t>https://kakaku.com/item/K0000897124/</t>
  </si>
  <si>
    <t>マスタ</t>
    <phoneticPr fontId="10"/>
  </si>
  <si>
    <t>2022年製 CROSSCLIMATE 2 SUV 225/65R17 106V XL オールシーズンタイヤ 翌営業日発送</t>
  </si>
  <si>
    <t>FK 245/35R21 96YXL FK520L EU</t>
  </si>
  <si>
    <t>FK 245/40R20 99YXL FK520L EU</t>
  </si>
  <si>
    <t>FK 245/35R19 93YXL FK520L EU</t>
  </si>
  <si>
    <t>FK 235/35R19 91YXL FK520L EU</t>
  </si>
  <si>
    <t>FK 245/40R18 97YXL FK520L EU</t>
  </si>
  <si>
    <t>FK 235/40R18 95YXL FK520L EU</t>
  </si>
  <si>
    <t>FK 225/45R18 95YXL FK520L EU</t>
  </si>
  <si>
    <t>FK 225/55R18 102WXL FK520L EU</t>
  </si>
  <si>
    <t>2022年製以降 Pilot Sport 4 S 225/40ZR18 92Y XL サマータイヤ 翌営業日発送</t>
  </si>
  <si>
    <t xml:space="preserve">Mail Order House </t>
  </si>
  <si>
    <t>0</t>
  </si>
  <si>
    <t xml:space="preserve">Amazon.co.jp </t>
  </si>
  <si>
    <t xml:space="preserve">TIREWheelPREMIUM </t>
  </si>
  <si>
    <t xml:space="preserve">タイヤーウッズ </t>
  </si>
  <si>
    <t>20,000</t>
  </si>
  <si>
    <t>2023年製 CROSSCLIMATE 2 SUV 215/50R18 92W オールシーズンタイヤ 翌営業日発送</t>
  </si>
  <si>
    <t xml:space="preserve">TPS-WAVE尼崎本店 </t>
  </si>
  <si>
    <t>https://kakaku.com/item/K0001226160/</t>
    <phoneticPr fontId="10"/>
  </si>
  <si>
    <t xml:space="preserve">TIREHOOD </t>
  </si>
  <si>
    <t xml:space="preserve">ブロッサム </t>
  </si>
  <si>
    <t>https://kakaku.com/item/K0001387082/</t>
  </si>
  <si>
    <t>https://kakaku.com/item/K0000464922/</t>
  </si>
  <si>
    <t>https://kakaku.com/item/K0000858771/</t>
  </si>
  <si>
    <t>2022年製 Pilot Sport 5 235/45ZR19 99Y XL サマータイヤ 翌営業日発送</t>
  </si>
  <si>
    <t>2022年製 CROSSCLIMATE2 215/50R17 95W XL オールシーズンタイヤ 翌営業日発送</t>
  </si>
  <si>
    <t>2022年製 CROSSCLIMATE2 215/55R16 97W XL オールシーズンタイヤ 翌営業日発送</t>
  </si>
  <si>
    <t>2022年製 CROSSCLIMATE2 235/40R18 95Y XL オールシーズンタイヤ 翌営業日発送</t>
  </si>
  <si>
    <t>2022年製 CROSSCLIMATE2 235/55R17 103Y XL オールシーズンタイヤ 翌営業日発送</t>
  </si>
  <si>
    <t>2022年製 CROSSCLIMATE 2 SUV 225/55R19 99V オールシーズンタイヤ 翌営業日発送</t>
  </si>
  <si>
    <t>2022年製 CROSSCLIMATE 2 SUV 245/45R20 103W XL オールシーズンタイヤ 翌営業日発送</t>
  </si>
  <si>
    <t>2022年製 CROSSCLIMATE 2 SUV 275/40R20 106Y XL オールシーズンタイヤ 翌営業日発送</t>
  </si>
  <si>
    <t>2021年製 Primacy 4 215/45R17 91W XL サマータイヤ 翌営業日発送</t>
  </si>
  <si>
    <t>2022年製 PRIMACY 4+ 225/45R18 95W XL サマータイヤ 翌営業日発送</t>
  </si>
  <si>
    <t>2022年製 PRIMACY 4+ 225/55R16 99W XL サマータイヤ 翌営業日発送</t>
  </si>
  <si>
    <t>2023年製 PRIMACY 4+ 225/55R17 101W XL サマータイヤ 翌営業日発送</t>
  </si>
  <si>
    <t>2022年製 Pilot Sport 4 S 225/35ZR19 88Y XL ZP サマータイヤ 翌営業日発送</t>
  </si>
  <si>
    <t>2022年製 Pilot Sport 4 S 255/30ZR19 91Y XL ZP サマータイヤ 翌営業日発送</t>
  </si>
  <si>
    <t>2022年製 Pilot Sport 5 215/45ZR17 91Y XL サマータイヤ 翌営業日発送</t>
  </si>
  <si>
    <t>2022年製 Pilot Sport 5 225/40ZR19 93Y XL サマータイヤ 翌営業日発送</t>
  </si>
  <si>
    <t>2023年製 BLIZZAK DM-V3 235/55R19 105T スタッドレスタイヤ 翌営業日発送</t>
  </si>
  <si>
    <t>2023年製 BLIZZAK VRX3 215/50R17 91Q スタッドレスタイヤ 翌営業日発送</t>
  </si>
  <si>
    <t>2022年製 BLIZZAK VRX3 165/70R14 81Q スタッドレスタイヤ 翌営業日発送</t>
  </si>
  <si>
    <t>2022年製 BLIZZAK VRX3 175/65R15 84Q スタッドレスタイヤ 翌営業日発送</t>
  </si>
  <si>
    <t>2022年製 BLIZZAK VRX3 175/65R14 82Q スタッドレスタイヤ 翌営業日発送</t>
  </si>
  <si>
    <t>2022年製 WINTER MAXX 02 175/70R14 84S スタッドレスタイヤ 翌営業日発送</t>
  </si>
  <si>
    <t>2022年製 WINTER MAXX 02 185/65R15 88S スタッドレスタイヤ 翌営業日発送</t>
  </si>
  <si>
    <t>2022年製 WINTER MAXX 02 215/55R17 94S スタッドレスタイヤ 翌営業日発送</t>
  </si>
  <si>
    <t>2022年製 WINTER MAXX 02 225/40R18 92S XL スタッドレスタイヤ 翌営業日発送</t>
  </si>
  <si>
    <t>2022年製 WINTER MAXX 02 225/50R17 94S スタッドレスタイヤ 翌営業日発送</t>
  </si>
  <si>
    <t>JAN</t>
  </si>
  <si>
    <t>Y</t>
  </si>
  <si>
    <t>土日祝休業日</t>
  </si>
  <si>
    <t>2023年製 Vector 4Seasons Hybrid 205/60R16 92H オールシーズンタイヤ 翌営業日発送</t>
  </si>
  <si>
    <t>2021年製 Vector 4Seasons Hybrid 225/45R17 91Hオールシーズンタイヤ 翌営業日発送</t>
  </si>
  <si>
    <t>2023年製 Primacy 4 215/45R18 93W XL サマータイヤ 翌営業日発送</t>
  </si>
  <si>
    <t>2021年製 Primacy 4 225/40R18 92Y XL サマータイヤ 翌営業日発送</t>
  </si>
  <si>
    <t>2022年製 Pilot Sport 4 215/45ZR17 91Y XL サマータイヤ 翌営業日発送</t>
  </si>
  <si>
    <t>ps42154517imp</t>
  </si>
  <si>
    <t>サマー</t>
  </si>
  <si>
    <t>2022年製 Primacy 4 215/60R16 99V XL サマータイヤ 翌営業日発送</t>
  </si>
  <si>
    <t>2023年製 Primacy 4 205/60R16 96W XL サマータイヤ 翌営業日発送</t>
  </si>
  <si>
    <t>2023年製 Pilot Sport 4 205/55ZR16 94Y XL サマータイヤ 翌営業日発送</t>
  </si>
  <si>
    <t>primacy42255018</t>
  </si>
  <si>
    <t>2023年製 Pilot Sport 4 S 235/40ZR19 96Y XL サマータイヤ 翌営業日発送</t>
  </si>
  <si>
    <t>primacy42254018imp</t>
  </si>
  <si>
    <t>2022年製以降 REGNO GR-Leggera 165/55R15 75V サマータイヤ 翌営業日発送</t>
  </si>
  <si>
    <t>2021年製 Primacy 4 255/45R18 99Y サマータイヤ 翌営業日発送</t>
  </si>
  <si>
    <t>2023年製 Primacy 4 235/50R18 101Y XL サマータイヤ 翌営業日発送</t>
  </si>
  <si>
    <t>2023年製 Pilot Sport 4 S 235/35ZR19 91Y XL サマータイヤ 翌営業日発送</t>
  </si>
  <si>
    <t>2022年製 Vector 4Seasons Hybrid 215/60R16 95H オールシーズンタイヤ 翌営業日発送</t>
  </si>
  <si>
    <t>agxice1958015</t>
  </si>
  <si>
    <t>2022年製 Vector 4Seasons Hybrid 215/45R17 91H XL オールシーズンタイヤ 翌営業日発送</t>
  </si>
  <si>
    <t>2022年製以降 Vector 4Seasons Hybrid 225/55R17 101H XL オールシーズンタイヤ 翌営業日発送</t>
  </si>
  <si>
    <t>2023年製 Vector 4Seasons Hybrid 195/50R16 84H オールシーズンタイヤ 翌営業日発送</t>
  </si>
  <si>
    <t>ps31955515</t>
  </si>
  <si>
    <t>2022年製 REGNO GRVII 215/60R16 95H サマータイヤ 翌営業日発送</t>
  </si>
  <si>
    <t>2022年製以降 REGNO GRVII 205/60R16 92H サマータイヤ 翌営業日発送</t>
  </si>
  <si>
    <t>2023年製 ENERGY SAVER 4 165/70R14 85T XL サマータイヤ 翌営業日発送</t>
  </si>
  <si>
    <t>2023年製 ENERGY SAVER 4 185/70R14 92H XL サマータイヤ 翌営業日発送</t>
  </si>
  <si>
    <t>2023年製 ENERGY SAVER 4 155/65R14 79H XL サマータイヤ 翌営業日発送</t>
  </si>
  <si>
    <t>2023年製 ENERGY SAVER 4 175/65R14 86H XL サマータイヤ 翌営業日発送</t>
  </si>
  <si>
    <t>2022年製 ENERGY SAVER 4 165/55R14 72V サマータイヤ 翌営業日発送</t>
  </si>
  <si>
    <t>2022年製 ENERGY SAVER 4 185/65R14 90H XL サマータイヤ 翌営業日発送</t>
  </si>
  <si>
    <t>2023年製 ENERGY SAVER 4 185/65R15 92H XL サマータイヤ 翌営業日発送</t>
  </si>
  <si>
    <t>2022年製以降 REGNO GRVII 195/65R15 91H サマータイヤ 翌営業日発送</t>
  </si>
  <si>
    <t>2023年製 REGNO GRVII 215/55R17 94V サマータイヤ 翌営業日発送</t>
  </si>
  <si>
    <t>2021年製 Primacy 4 195/65R15 91V サマータイヤ 翌営業日発送</t>
  </si>
  <si>
    <t>ps31955015</t>
  </si>
  <si>
    <t>2023年製 Pilot Sport 3 205/45ZR16 87W XL サマータイヤ 翌営業日発送</t>
  </si>
  <si>
    <t>2023年製 Primacy 4 235/60R16 100V サマータイヤ 翌営業日発送</t>
  </si>
  <si>
    <t>&lt;br id="tinymce" class="mce-content-body " contenteditable="true" spellcheck="false" data-id="gd_det_exp_new"&gt;&lt;table align="center"&gt;&lt;tbody&gt;&lt;tr&gt;&lt;td style="text-align: left;" width="350px"&gt;&lt;span style="font-size: 14pt;"&gt;ミニバン専用タイヤ&lt;/span&gt;&lt;br&gt;&lt;br&gt;&lt;span style="font-size: 14pt;"&gt;&lt;strong&gt;ウェット性能・ライフ性能と低燃費性能を高次元で実現&lt;/strong&gt;&lt;/span&gt;&lt;/td&gt;&lt;td style="text-align: center;"&gt;エコピア エヌエイチ イチマルマル アールブイ&lt;br&gt;&lt;span style="font-size: 14pt;"&gt;ECOPIA NH100RV&lt;/span&gt;&lt;br&gt;サイズ：&lt;strong&gt;195/65R15 91H&lt;/strong&gt;&lt;br&gt;&lt;br&gt;※商品画像内のホイールは付属しておりません。&lt;/td&gt;&lt;/tr&gt;&lt;/tbody&gt;&lt;/table&gt;&lt;div&gt;&lt;img src="https://gdetail.image-qoo10.jp/344/613881147/2020/9/bdd63b58-f34f-4f9b-a709-c5eb5d319906.jpg" style="display: block; margin-left: auto; margin-right: auto;"&gt;&lt;/div&gt;</t>
  </si>
  <si>
    <t>2020年製 ECOPIA NH100RV 195/65R15 91H サマータイヤ 翌営業日発送</t>
  </si>
  <si>
    <t>2023年製 Vector 4Seasons Hybrid 215/50R17 95H XL オールシーズンタイヤ 翌営業日発送</t>
  </si>
  <si>
    <t>2022年製 Vector 4Seasons Hybrid 205/65R15 94H オールシーズンタイヤ 翌営業日発送</t>
  </si>
  <si>
    <t>2021年製以降 CROSS CLIMATE+ 175/70R14 88T XL オールシーズンタイヤ 翌営業日発送</t>
  </si>
  <si>
    <t>2022年製 CROSS CLIMATE+ 165/70R14 85T XL オールシーズンタイヤ 翌営業日発送</t>
  </si>
  <si>
    <t>crosscp1657014</t>
  </si>
  <si>
    <t>2023年製 Pilot Sport 3 215/45ZR16 90V XL AO サマータイヤ 翌営業日発送</t>
  </si>
  <si>
    <t>2021年製以降 Pilot Sport 3 215/55ZR16 93W サマータイヤ 翌営業日発送</t>
  </si>
  <si>
    <t>2022年製以降 REGNO GR-Leggera 155/65R14 75H 夏タイヤ</t>
  </si>
  <si>
    <t>2022年製 POTENZA Sport 225/40R18 92Y XL サマータイヤ 翌営業日発送</t>
  </si>
  <si>
    <t>2022年以降 BLIZZAK VRX3 185/60R15 84Q スタッドレスタイヤ 翌営業日発送</t>
  </si>
  <si>
    <t>2023年製 BLIZZAK VRX3 195/65R15 91Q スタッドレスタイヤ 翌営業日発送</t>
  </si>
  <si>
    <t>2023年製 BLIZZAK VRX3 185/65R15 88Q スタッドレスタイヤ 翌営業日発送</t>
  </si>
  <si>
    <t>2023年製 BLIZZAK VRX3 165/65R15 81Q スタッドレスタイヤ 翌営業日発送</t>
  </si>
  <si>
    <t>2022年以降 BLIZZAK VRX3 215/55R17 94Q スタッドレスタイヤ 翌営業日発送</t>
  </si>
  <si>
    <t>2023年製 BLIZZAK VRX3 215/60R16 95Q スタッドレスタイヤ 翌営業日発送</t>
  </si>
  <si>
    <t>2023年製 BLIZZAK VRX3 215/65R16 98Q スタッドレスタイヤ 翌営業日発送</t>
  </si>
  <si>
    <t>2021年製以降 Pilot Sport 4 235/45ZR17 97Y XL サマータイヤ 翌営業日発送</t>
  </si>
  <si>
    <t>ps42354517imp</t>
  </si>
  <si>
    <t>2021年製 Primacy 4 195/65R15 91H サマータイヤ 翌営業日発送</t>
  </si>
  <si>
    <t>2023年製 CROSSCLIMATE2 185/65R15 92V XL オールシーズンタイヤ 翌営業日発送</t>
  </si>
  <si>
    <t>2022年製以降 CROSSCLIMATE2 195/55R16 91V XL オールシーズンタイヤ 翌営業日発送</t>
  </si>
  <si>
    <t>CN</t>
  </si>
  <si>
    <t>2022年製 WINTER MAXX 02 205/60R16 92S 冬タイヤ ラベルなし 翌営業日発送</t>
  </si>
  <si>
    <t>2022年製 WINTER MAXX 02 185/60R15 84S 冬タイヤ ラベルなし 翌営業日発送</t>
  </si>
  <si>
    <t>2022年製 WINTER MAXX 02 195/65R15 91S 冬タイヤ ラベルなし 翌営業日発送</t>
  </si>
  <si>
    <t>wm021956515</t>
  </si>
  <si>
    <t>2022年製 WINTER MAXX 02 215/60R16 95S スタッドレスタイヤ ラベルなし 翌営業日発送</t>
  </si>
  <si>
    <t>2023年製以降 CROSSCLIMATE2 225/60R17 99V オールシーズンタイヤ 翌営業日発送</t>
  </si>
  <si>
    <t>2023年製 CROSSCLIMATE2 195/60R16 93H XL オールシーズンタイヤ 翌営業日発送</t>
  </si>
  <si>
    <t>2022年製 CROSSCLIMATE2 225/55R16 99W XL オールシーズンタイヤ 翌営業日発送</t>
  </si>
  <si>
    <t>2022年以降 BLIZZAK VRX3 165/60R15 77Q スタッドレスタイヤ 翌営業日発送</t>
  </si>
  <si>
    <t>vx31656015</t>
  </si>
  <si>
    <t>2023年製 BLIZZAK VRX3 175/70R14 84Q スタッドレスタイヤ 翌営業日発送</t>
  </si>
  <si>
    <t>vx31757014</t>
  </si>
  <si>
    <t>2023年製 BLIZZAK DM-V3 225/60R17 99S スタッドレスタイヤ 翌営業日発送</t>
  </si>
  <si>
    <t>2023年製 BLIZZAK DM-V3 265/65R17 112R スタッドレスタイヤ 翌営業日発送</t>
  </si>
  <si>
    <t>2023年製 BLIZZAK DM-V3 225/60R18 100S スタッドレスタイヤ 翌営業日発送</t>
  </si>
  <si>
    <t>2023年製 BLIZZAK DM-V3 235/55R18 100T スタッドレスタイヤ 翌営業日発送</t>
  </si>
  <si>
    <t>2022年製以降 ALENZA LX100 225/65R17 102H サマータイヤ 翌営業日発送</t>
  </si>
  <si>
    <t>2023年製 POTENZA Sport 245/40R18 97Y XL サマータイヤ 翌営業日発送</t>
  </si>
  <si>
    <t>2022年製 POTENZA Sport 225/45R17 94Y XL サマータイヤ 翌営業日発送</t>
  </si>
  <si>
    <t>2021年製以降 POTENZA Sport 225/45R18 95Y XL サマータイヤ 翌営業日発送</t>
  </si>
  <si>
    <t>2022年製 REGNO GRVII 205/55R16 91V サマータイヤ 翌営業日発送</t>
  </si>
  <si>
    <t>2022年製以降 CROSSCLIMATE2 215/65R16 102V XL オールシーズンタイヤ 翌営業日発送</t>
  </si>
  <si>
    <t>2022年製 CROSSCLIMATE2 215/60R16 99V XL オールシーズンタイヤ 翌営業日発送</t>
  </si>
  <si>
    <t>2022年製 Pilot Sport 4 S 225/40ZR19 93Y XL サマータイヤ 翌営業日発送</t>
  </si>
  <si>
    <t>2023年製 Primacy 4 185/65R15 88T サマータイヤ 翌営業日発送</t>
  </si>
  <si>
    <t>2023年製 POTENZA Adrenalin RE004 205/55R16 91W サマータイヤ 翌営業日発送</t>
  </si>
  <si>
    <t>2023年製 POTENZA Adrenalin RE004 205/45R17 88W XL サマータイヤ 翌営業日発送</t>
  </si>
  <si>
    <t>2022年製以降 POTENZA Adrenalin RE004 215/45R17 91W XL サマータイヤ 翌営業日発送</t>
  </si>
  <si>
    <t>2022年製以降 POTENZA Adrenalin RE004 215/55R17 94W サマータイヤ 翌営業日発送</t>
  </si>
  <si>
    <t>2023年製 POTENZA Adrenalin RE004 225/45R18 95W XL サマータイヤ 翌営業日発送</t>
  </si>
  <si>
    <t>2022年製以降 POTENZA Adrenalin RE004 245/40R18 97W XL サマータイヤ 翌営業日発送</t>
  </si>
  <si>
    <t>2022年製以降 POTENZA Adrenalin RE004 235/45R17 97W XL サマータイヤ 翌営業日発送</t>
  </si>
  <si>
    <t>2021年製以降 CROSSCLIMATE2 195/65R16 92V オールシーズンタイヤ 翌営業日発送</t>
  </si>
  <si>
    <t>2022年製以降 CROSSCLIMATE2 215/45R16 90V XLオールシーズンタイヤ 翌営業日発送</t>
  </si>
  <si>
    <t>2022年製 CROSSCLIMATE2 215/45R17 91Y XL オールシーズンタイヤ 翌営業日発送</t>
  </si>
  <si>
    <t>2023年製 CROSSCLIMATE2 225/40R18 92Y XL オールシーズンタイヤ 翌営業日発送</t>
  </si>
  <si>
    <t>2022年製 CROSSCLIMATE2 225/45R17 94Y XL オールシーズンタイヤ 翌営業日発送</t>
  </si>
  <si>
    <t>2023年製 CROSSCLIMATE2 225/55R17 101Y XL オールシーズンタイヤ 翌営業日発送</t>
  </si>
  <si>
    <t>2022年製以降 CROSSCLIMATE2 225/50R17 98Y XL オールシーズンタイヤ 翌営業日発送</t>
  </si>
  <si>
    <t>2022年製 CROSSCLIMATE2 235/40R19 96Y XLオールシーズンタイヤ 翌営業日発送</t>
  </si>
  <si>
    <t>2023年製 CROSSCLIMATE2 235/50R18 101Y XLオールシーズンタイヤ 翌営業日発送</t>
  </si>
  <si>
    <t>2022年製以降 CROSSCLIMATE2 235/50R19 103V XL VOL オールシーズンタイヤ 翌営業日発送</t>
  </si>
  <si>
    <t>2022年製 CROSSCLIMATE2 245/40R18 97Y XL オールシーズンタイヤ 翌営業日発送</t>
  </si>
  <si>
    <t>2022年製以降 Primacy 4 245/40R18 93H サマータイヤ 翌営業日発送</t>
  </si>
  <si>
    <t>2023年製 Pilot Sport 4 225/50ZR16 92Y サマータイヤ 翌営業日発送</t>
  </si>
  <si>
    <t>2021年製 Pilot Sport 4 275/40ZR19 105Y XL サマータイヤ 翌営業日発送</t>
  </si>
  <si>
    <t>2022年製 Pilot Sport 4 275/35ZR19 100Y XL サマータイヤ 翌営業日発送</t>
  </si>
  <si>
    <t>2023年製 Primacy 4 205/65R16 95V サマータイヤ 翌営業日発送</t>
  </si>
  <si>
    <t>2022年製 CROSSCLIMATE2 195/65R15 91H オールシーズンタイヤ 翌営業日発送</t>
  </si>
  <si>
    <t>2021年製 CROSSCLIMATE2 225/45R18 95Y XL オールシーズンタイヤ 翌営業日発送</t>
  </si>
  <si>
    <t>2022年製 CROSSCLIMATE2 235/55R18 104H XL VOL 夏冬タイヤ</t>
  </si>
  <si>
    <t>2021年製 CROSSCLIMATE2 235/55R19 105H XL VOL オールシーズンタイヤ 翌営業日発送</t>
  </si>
  <si>
    <t>2021年製 CROSSCLIMATE2 245/45R18 100Y XL オールシーズンタイヤ 翌営業日発送</t>
  </si>
  <si>
    <t>2023年製以降 POTENZA Adrenalin RE004 205/50R16 87W サマータイヤ 翌営業日発送</t>
  </si>
  <si>
    <t>2022年製以降 POTENZA Adrenalin RE004 225/50R17 98W XL サマータイヤ 翌営業日発送</t>
  </si>
  <si>
    <t>2023年製 POTENZA Adrenalin RE004 245/40R19 98W XL サマータイヤ 翌営業日発送</t>
  </si>
  <si>
    <t>2023年製 POTENZA Adrenalin RE004 255/35R18 94W XL サマータイヤ 翌営業日発送</t>
  </si>
  <si>
    <t>2021年製 POTENZA Adrenalin RE004 245/45R18 100W XL サマータイヤ 翌営業日発送</t>
  </si>
  <si>
    <t>2022年以降 Pilot Sport 5 225/45ZR17 94Y XL サマータイヤ 翌営業日発送</t>
  </si>
  <si>
    <t>2023年製 Pilot Sport 5 235/40ZR18 95Y XL サマータイヤ 翌営業日発送</t>
  </si>
  <si>
    <t>2022年製以降 Pilot Sport 5 235/50ZR18 101Y XL サマータイヤ 翌営業日発送</t>
  </si>
  <si>
    <t>2023年製 Pilot Sport 5 255/45ZR19 104Y XL サマータイヤ 翌営業日発送</t>
  </si>
  <si>
    <t>2022年製以降 Pilot Sport 5 255/40ZR19 100Y XL サマータイヤ翌営業日発送</t>
  </si>
  <si>
    <t>2022年製以降 E PRIMACY 225/55R18 98V サマータイヤ 翌営業日発送</t>
  </si>
  <si>
    <t>2023年製 PRIMACY 4+ 225/40R18 92Y XL サマータイヤ 翌営業日発送</t>
  </si>
  <si>
    <t>2023年製 E PRIMACY 185/65R15 88H サマータイヤ 翌営業日発送</t>
  </si>
  <si>
    <t>2023年製 E PRIMACY 205/55R17 95V XL サマータイヤ 翌営業日発送</t>
  </si>
  <si>
    <t>2023年製 E PRIMACY 185/60R15 88H XL サマータイヤ 翌営業日発送</t>
  </si>
  <si>
    <t>2023年製 Pilot Sport 3 185/55R15 86V XL DT サマータイヤ 翌営業日発送</t>
  </si>
  <si>
    <t>2023年製 Pilot Sport 5 225/55ZR17 101Y XL サマータイヤ 翌営業日発送</t>
  </si>
  <si>
    <t>2023年製 PRIMACY 4+ 205/50R17 93W XL サマータイヤ 翌営業日発送</t>
  </si>
  <si>
    <t>2023年製 PRIMACY 4+ 205/45R17 88V XL サマータイヤ 翌営業日発送</t>
  </si>
  <si>
    <t>2023年製 PRIMACY 4+ 215/55R18 99V XL サマータイヤ 翌営業日発送</t>
  </si>
  <si>
    <t>2023年製 REGNO GRVII 205/55R17 91V サマータイヤ 翌営業日発送</t>
  </si>
  <si>
    <t>2023年製 Pilot Sport 5 215/45ZR18 93Y XL サマータイヤ 翌営業日発送</t>
  </si>
  <si>
    <t>2022年製 Pilot Sport 5 205/40ZR18 86Y XL サマータイヤ 翌営業日発送</t>
  </si>
  <si>
    <t>2021年製 Pilot Sport 4 245/40ZR19 98Y XL BMW サマータイヤ 翌営業日発送</t>
  </si>
  <si>
    <t>2022年製 Pilot Sport 5 235/40ZR18 95Y XL サマータイヤ 翌営業日発送</t>
  </si>
  <si>
    <t>2022年製 Pilot Sport 5 225/45ZR17 94Y XL サマータイヤ 翌営業日発送</t>
  </si>
  <si>
    <t>2021年製 PRIMACY 4+ 245/45R18 100W XL サマータイヤ 翌営業日発送</t>
  </si>
  <si>
    <t>2020年製 Pilot Sport 4 S 225/40ZR19 93Y XL bmw サマータイヤ 翌営業日発送</t>
  </si>
  <si>
    <t>2020年製 Pilot Sport 4 S 245/35ZR20 95Y XL MO サマータイヤ 翌営業日発送</t>
  </si>
  <si>
    <t>2021年製 Pilot Sport 4 S 255/35ZR19 92Y サマータイヤ 翌営業日発送</t>
  </si>
  <si>
    <t>2021年製 Pilot Sport 4 S 255/35ZR19 96Y XL サマータイヤ 翌営業日発送</t>
  </si>
  <si>
    <t>2021年製 Pilot Sport 4 S 275/30ZR20 97Y XL MO サマータイヤ 翌営業日発送</t>
  </si>
  <si>
    <t>2022年製 WINTER MAXX 02 205/55R16 91S スタッドレスタイヤ ラベルなし 翌営業日発送</t>
  </si>
  <si>
    <t>2022年製 CROSSCLIMATE2 235/45R17 97Y XL オールシーズンタイヤ 翌営業日発送</t>
  </si>
  <si>
    <t>2023年製 PRIMACY SUV+ 235/55R18 104V XL サマータイヤ 翌営業日発送</t>
  </si>
  <si>
    <t>2023年製 PRIMACY SUV+ 235/55R20 102V サマータイヤ 翌営業日発送</t>
  </si>
  <si>
    <t>2023年製 BLIZZAK DM-V3 285/50R20 116T XL スタッドレスタイヤ 翌営業日発送</t>
  </si>
  <si>
    <t>2023年製 BLIZZAK DM-V3 235/55R20 102T スタッドレスタイヤ 翌営業日発送</t>
  </si>
  <si>
    <t>xices2055516</t>
  </si>
  <si>
    <t>2021年製 X-ICE SNOW 175/65R15 88T XL スタッドレスタイヤ 翌営業日発送</t>
  </si>
  <si>
    <t>xices2156017</t>
  </si>
  <si>
    <t>xices2156516</t>
  </si>
  <si>
    <t>xices2055017</t>
  </si>
  <si>
    <t>2022年製 X-ICE SNOW 225/55R17 101H XL スタッドレスタイヤ 翌営業日発送</t>
  </si>
  <si>
    <t>xices2255517</t>
  </si>
  <si>
    <t>2022年製 X-ICE SNOW 225/60R17 103T XL スタッドレスタイヤ 翌営業日発送</t>
  </si>
  <si>
    <t>2022年製 X-ICE SNOW 225/55R18 102H XL スタッドレスタイヤ 翌営業日発送</t>
  </si>
  <si>
    <t>2022年製 X-ICE SNOW SUV 215/70R16 100T スタッドレスタイヤ 翌営業日発送</t>
  </si>
  <si>
    <t>xicessuv2157016</t>
  </si>
  <si>
    <t>2022年製 X-ICE SNOW SUV 225/65R17 106T XL スタッドレスタイヤ 翌営業日発送</t>
  </si>
  <si>
    <t>2023年製 PRIMACY 4+ 235/45R17 97W XL サマータイヤ 翌営業日発送</t>
  </si>
  <si>
    <t>2023年製 CROSSCLIMATE2 195/50R16 88V オールシーズンタイヤ 翌営業日発送</t>
  </si>
  <si>
    <t>2022年製以降 CROSSCLIMATE2 245/45R18 100Y XL オールシーズンタイヤ 翌営業日発送</t>
  </si>
  <si>
    <t>2023年製 Pilot Sport 5 245/35ZR18 92Y XL サマータイヤ 翌営業日発送</t>
  </si>
  <si>
    <t>2023年製 Pilot Sport 5 245/45ZR17 99Y XL サマータイヤ 翌営業日発送</t>
  </si>
  <si>
    <t>2023年製 Pilot Sport 5 235/40ZR19 96Y XL サマータイヤ 翌営業日発送</t>
  </si>
  <si>
    <t>2023年製 PRIMACY 4+ 235/55R17 103W XL サマータイヤ 翌営業日発送</t>
  </si>
  <si>
    <t>2022年製以降 CROSSCLIMATE 2 SUV 265/65R17 112H オールシーズンタイヤ 翌営業日発送</t>
  </si>
  <si>
    <t>2023年製 CROSSCLIMATE 2 SUV 225/50R18 95W オールシーズンタイヤ 翌営業日発送</t>
  </si>
  <si>
    <t>2022年製以降 CROSSCLIMATE 2 SUV 235/55R19 105W XL オールシーズンタイヤ 翌営業日発送</t>
  </si>
  <si>
    <t>2023年製 PRIMACY SUV+ 245/60R18 105V サマータイヤ 翌営業日発送</t>
  </si>
  <si>
    <t>2023年製 E PRIMACY 225/50R18 99W XL サマータイヤ 翌営業日発送</t>
  </si>
  <si>
    <t>pimacy4p2254518-3</t>
  </si>
  <si>
    <t>wm021856515[]</t>
  </si>
  <si>
    <t>wm022155517[]</t>
  </si>
  <si>
    <t>dmv32355519imp</t>
  </si>
  <si>
    <t>xicessuv2256517ip</t>
  </si>
  <si>
    <t>xicessuv2355518ip</t>
  </si>
  <si>
    <t>最大9桁(半角数字)</t>
  </si>
  <si>
    <t>最大20文字</t>
  </si>
  <si>
    <t>条件付き必須入力</t>
  </si>
  <si>
    <t>選択入力</t>
  </si>
  <si>
    <t>必須入力</t>
  </si>
  <si>
    <t>購入数量制限_数量</t>
  </si>
  <si>
    <t>購入数量制限_期間</t>
  </si>
  <si>
    <t>購入数量制限</t>
  </si>
  <si>
    <t>アフターサービス情報</t>
  </si>
  <si>
    <t>18歳未満制限</t>
  </si>
  <si>
    <t>有効期間__日付</t>
  </si>
  <si>
    <t>有効期間_期間2</t>
  </si>
  <si>
    <t>有効期間_期間1</t>
  </si>
  <si>
    <t>有効期間</t>
  </si>
  <si>
    <t>製造日</t>
  </si>
  <si>
    <t>商品識別コード_コード</t>
  </si>
  <si>
    <t>商品識別コード</t>
  </si>
  <si>
    <t>モデル名</t>
  </si>
  <si>
    <t>素材</t>
  </si>
  <si>
    <t>重量</t>
  </si>
  <si>
    <t>医薬品分類</t>
  </si>
  <si>
    <t>原産地</t>
  </si>
  <si>
    <t>商品状態</t>
  </si>
  <si>
    <t>検索ワード</t>
  </si>
  <si>
    <t>お届け希望日</t>
  </si>
  <si>
    <t>発送可能日</t>
  </si>
  <si>
    <t>オプション送料</t>
  </si>
  <si>
    <t>商品詳細</t>
  </si>
  <si>
    <t>フッター</t>
  </si>
  <si>
    <t>ヘッダー</t>
  </si>
  <si>
    <t>追加型オプションの画像</t>
  </si>
  <si>
    <t>オプションの画像</t>
  </si>
  <si>
    <t>追加画像</t>
  </si>
  <si>
    <t>メイン画像</t>
  </si>
  <si>
    <t>追加型オプション(直接入力)</t>
  </si>
  <si>
    <t>追加型オプション(選択)</t>
  </si>
  <si>
    <t>オプション</t>
  </si>
  <si>
    <t>参考価格</t>
  </si>
  <si>
    <t>販売終了日</t>
  </si>
  <si>
    <t>販売ステータス</t>
  </si>
  <si>
    <t>広告文</t>
  </si>
  <si>
    <t>カテゴリ</t>
  </si>
  <si>
    <t>販売者商品コード</t>
  </si>
  <si>
    <t>商品番号</t>
  </si>
  <si>
    <t>buy_limit_qty</t>
  </si>
  <si>
    <t>buy_limit_date</t>
  </si>
  <si>
    <t>buy_limit_type</t>
  </si>
  <si>
    <t>A/S_info</t>
  </si>
  <si>
    <t>under18s_display_Y/N</t>
  </si>
  <si>
    <t>expiration_date_EXP</t>
  </si>
  <si>
    <t>expiration_date_PAO</t>
  </si>
  <si>
    <t>expiration_date_MFD</t>
  </si>
  <si>
    <t>expiration_date_type</t>
  </si>
  <si>
    <t>manufacture_date</t>
  </si>
  <si>
    <t>external_product_id</t>
  </si>
  <si>
    <t>external_product_type</t>
  </si>
  <si>
    <t>model_name</t>
  </si>
  <si>
    <t>item_material</t>
  </si>
  <si>
    <t>item_weight</t>
  </si>
  <si>
    <t>medication_type</t>
  </si>
  <si>
    <t>origin_others</t>
  </si>
  <si>
    <t>origin_country_id</t>
  </si>
  <si>
    <t>origin_region_id</t>
  </si>
  <si>
    <t>origin_type</t>
  </si>
  <si>
    <t>item_condition_type</t>
  </si>
  <si>
    <t>search_keyword</t>
  </si>
  <si>
    <t>desired_shipping_date</t>
  </si>
  <si>
    <t>available_shipping_date</t>
  </si>
  <si>
    <t>option_number</t>
  </si>
  <si>
    <t>Shipping_number</t>
  </si>
  <si>
    <t>item_description</t>
  </si>
  <si>
    <t>footer_html</t>
  </si>
  <si>
    <t>header_html</t>
  </si>
  <si>
    <t>image_additional_option_info</t>
  </si>
  <si>
    <t>image_option_info</t>
  </si>
  <si>
    <t>image_other_url</t>
  </si>
  <si>
    <t>image_main_url</t>
  </si>
  <si>
    <t>additional_option_text</t>
  </si>
  <si>
    <t>additional_option_info</t>
  </si>
  <si>
    <t>option_info</t>
  </si>
  <si>
    <t>quantity</t>
  </si>
  <si>
    <t>retail_price_yen</t>
  </si>
  <si>
    <t>price_yen</t>
  </si>
  <si>
    <t>end_date</t>
  </si>
  <si>
    <t>item_status_Y/N/D</t>
  </si>
  <si>
    <t>item_promotion_name</t>
  </si>
  <si>
    <t>item_name</t>
  </si>
  <si>
    <t>brand_number</t>
  </si>
  <si>
    <t>category_number</t>
  </si>
  <si>
    <t>seller_unique_item_id</t>
  </si>
  <si>
    <t>item_number</t>
  </si>
  <si>
    <t>原産地_x000D_
_地域名</t>
  </si>
  <si>
    <t>原産地_x000D_
_国名</t>
  </si>
  <si>
    <t>原産地_x000D_
_その他</t>
  </si>
  <si>
    <t>*新規登録の際は入力しません。_x000D_
_x000D_
商品番号(半角数字)_x000D_
_x000D_
例) 1234567890</t>
  </si>
  <si>
    <t>[ガイド] 販売者商品コードは同一アカウント内で重複させることはできません。_x000D_
_x000D_
最大100文字_x000D_
_x000D_
販売者の管理用商品コード</t>
  </si>
  <si>
    <t>カテゴリコード9桁(半角数字)_x000D_
_x000D_
例) 320001873</t>
  </si>
  <si>
    <t>ブランドコード(半角数字)_x000D_
_x000D_
例) 27450</t>
  </si>
  <si>
    <t>*商品名ガイドに沿って入力してください。 _x000D_
[ガイド] ♡♠などの特殊記号は自動的に削除されます。_x000D_
_x000D_
最大100文字_x000D_
_x000D_
製品名+仕様+型番+商品分類_x000D_
_x000D_
例) パーフェクティングファンデーション35mlリキッドファンデーション</t>
  </si>
  <si>
    <t>Y: 販売中_x000D_
N: 販売中止_x000D_
D: 商品削除</t>
  </si>
  <si>
    <t>YYYY-MM-DD_x000D_
_x000D_
例) 2020-01-01</t>
  </si>
  <si>
    <t>最大9桁(半角数字)_x000D_
_x000D_
例) 10,000</t>
  </si>
  <si>
    <r>
      <t xml:space="preserve">*[G列/販売ステータス]が「Y:販売中」の場合、1個以上の在庫数量を入力してください。_x000D_
_x000D_
最大9桁(半角数字)_x000D_
_x000D_
</t>
    </r>
    <r>
      <rPr>
        <sz val="8"/>
        <color theme="1"/>
        <rFont val="Malgun Gothic Semilight"/>
        <family val="3"/>
        <charset val="129"/>
      </rPr>
      <t>예</t>
    </r>
    <r>
      <rPr>
        <sz val="8"/>
        <color theme="1"/>
        <rFont val="Meiryo UI"/>
        <family val="2"/>
      </rPr>
      <t>) 200</t>
    </r>
  </si>
  <si>
    <t>オプション名1||*オプションの選択肢1||*オプション名2||*オプションの選択肢2||*オプション価格||*在庫数量||*販売者オプションコード$$_x000D_
(追加は$$で区分)_x000D_
_x000D_
オプション名: 最大2タイプ、最大50文字_x000D_
オプションの選択肢: オプション名別に最大 20個、最大50文字_x000D_
_x000D_
オプション1段階 例) カラー||*レッド||*0||*200||*Red$$_x000D_
カラー||*ブルー||*0||*200||*Blue_x000D_
_x000D_
オプション2段階 例) カラー||*レッド||*サイズ||*Sl||*0||*200||*Red_S</t>
  </si>
  <si>
    <t>オプション名1||*オプションの選択肢1||*追加型オプションの価格||*販売者オプションコード$$_x000D_
(追加は$$で区分)_x000D_
_x000D_
オプション名: 最大3タイプ、最大50文字_x000D_
オプションの選択肢: オプション名別に最大 20個、最大50文字_x000D_
_x000D_
例) _x000D_
リフィル||*選択しない||*0||*code01$$_x000D_
リフィル||*選択||*0||*code02$$_x000D_
おまけ||*タイプA||*0||*code03$$_x000D_
おまけ||*タイプB||*0||*code04</t>
  </si>
  <si>
    <t>オプション名$$_x000D_
{追加は$$で区分}_x000D_
_x000D_
最大3個_x000D_
最大20文字_x000D_
_x000D_
例1) イニシャル_x000D_
_x000D_
例2) 刻印する文字1$$_x000D_
刻印する文字2$$_x000D_
配送メッセージ</t>
  </si>
  <si>
    <t>*画像ガイドに沿って登録してください。_x000D_
_x000D_
画像URL_x000D_
(JPG, PNG, GIF)_x000D_
_x000D_
最大200文字_x000D_
_x000D_
例) https://dp.image-qoo10.jp/GMKT.IMG/loading_2017/qoo10_loading.v_20170420.png</t>
  </si>
  <si>
    <t xml:space="preserve">画像URL_x000D_
(JPG, PNG, GIF) _x000D_
_x000D_
最大50個_x000D_
(追加は$$で区分)_x000D_
_x000D_
最大5,000文字_x000D_
_x000D_
例) https://dp.image-qoo10.jp/GMKT.IMG/loading_2017/qoo10_loading.v_20170420.png$$_x000D_
https://dp.image-qoo10.jp/GMKT.IMG/loading_2017/qoo10_loading.v_20170420.png_x000D_
</t>
  </si>
  <si>
    <t>動画URL_x000D_
_x000D_
最大200文字_x000D_
_x000D_
例) https://www.youtube.com/watch?v=Zhl4N5vd7NE</t>
  </si>
  <si>
    <t>[ガイド] [L列/オプション]に入力したオプション名-オプションの選択肢と一致する場合に適用されます。_x000D_
_x000D_
オプション名||*オプションの選択肢||*画像URL$$_x000D_
(追加は$$で区分)_x000D_
_x000D_
例) カラー||*レッド||*https://dp.image-qoo10.jp/GMKT.IMG/loading_2017/qoo10_loading.v_20170420.png$$_x000D_
カラー||*ブルー||*https://dp.image-qoo10.jp/GMKT.IMG/loading_2017/qoo10_loading.v_20170420.png$$</t>
  </si>
  <si>
    <t>[ガイド] [M列/追加型オプション(選択)]に入力したオプション名-オプションの選択肢と一致する場合に適用されます。_x000D_
_x000D_
オプション名||*オプションの選択肢||*画像URL$$_x000D_
(追加は$$で区分)_x000D_
_x000D_
例) おまけ||*ノート||*https://dp.image-qoo10.jp/GMKT.IMG/loading_2017/qoo10_loading.v_20170420.png$$_x000D_
おまけ||*ペン||*https://dp.image-qoo10.jp/GMKT.IMG/loading_2017/qoo10_loading.v_20170420.png$$</t>
  </si>
  <si>
    <t>HTML code_x000D_
_x000D_
最大2,500文字_x000D_
_x000D_
例)_x000D_
&lt;img src="https://dp.image-qoo10.jp/GMKT.IMG/loading_2017/qoo10_loading.v_20170420.png"&gt;</t>
  </si>
  <si>
    <t>HTML code_x000D_
_x000D_
例)_x000D_
&lt;img src="https://dp.image-qoo10.jp/GMKT.IMG/loading_2017/qoo10_loading.v_20170420.png"&gt;</t>
  </si>
  <si>
    <t>送料コード(半角数字)_x000D_
_x000D_
例) 123456</t>
  </si>
  <si>
    <t>送料コード(半角数字)_x000D_
(追加は$$で区分)_x000D_
_x000D_
最大2つ_x000D_
_x000D_
例) 123456$$_x000D_
123456</t>
  </si>
  <si>
    <t xml:space="preserve">[注意] 予約発送、発売日設定時、配送ポイントプラス点数は付与されません。_x000D_
_x000D_
一般発送:1~3(所要日数)_x000D_
当日発送:hh:mm(時刻)_x000D_
予約発送 : 4~14(所要日数字)_x000D_
発売日: YYYY-MM-DD (発売日 日付)_x000D_
_x000D_
例1) 1_x000D_
例2) 16:30_x000D_
例3) 2022-01-01_x000D_
</t>
  </si>
  <si>
    <t>3~20以内(注文日基準の選択可能日)数字_x000D_
_x000D_
例1) 3_x000D_
例2) 20</t>
  </si>
  <si>
    <t>最大10個_x000D_
_x000D_
各最大30文字_x000D_
(追加は$$で区分)_x000D_
_x000D_
例1) バカンス_x000D_
例2) バカンス$$カジュアル</t>
  </si>
  <si>
    <t>1 : 新品_x000D_
2 : 中古品-未使用_x000D_
3 : 中古品-新古品_x000D_
4 : 中古品-ほぼ新品_x000D_
5 : 中古品-状態良好_x000D_
6 : 中古品-やや古い_x000D_
7 : 中古品-ジャンク品</t>
  </si>
  <si>
    <t>1 : 国内_x000D_
2 : 海外_x000D_
3 : その他</t>
  </si>
  <si>
    <t>[ガイド] [AC列/原産地]が国内の場合に適用されます。_x000D_
_x000D_
地域コード(英文)_x000D_
_x000D_
例1) TOKYO_x000D_
例2) FUKUOKA</t>
  </si>
  <si>
    <t>[ガイド] [AC列/原産地]が「2: 海外」の場合、国コードが必須入力です。_x000D_
_x000D_
国コード 2桁(英文)_x000D_
_x000D_
例1) US_x000D_
例2) CN</t>
  </si>
  <si>
    <t>[ガイド] [AC列/原産地]が「3: その他」の場合に必須入力です。_x000D_
_x000D_
最大50文字_x000D_
_x000D_
例) OOに限りOO国から発送</t>
  </si>
  <si>
    <t>[ガイド] [C列/カテゴリ]が医薬品に該当するカテゴリの場合は必須入力です。_x000D_
_x000D_
1C : 第1類医薬品_x000D_
2C : 第2類医薬品_x000D_
3C : 第3類医薬品_x000D_
D2 : 指定第2類医薬品_x000D_
QD : 医薬部外品</t>
  </si>
  <si>
    <t>[ガイド] [W列/送料]海外発送の場合は必須入力です。_x000D_
_x000D_
最大2桁(半角数字、小数点第1位まで可能)_x000D_
_x000D_
最大 30kg_x000D_
_x000D_
例1) 1_x000D_
例2)  1.5</t>
  </si>
  <si>
    <t>最大500文字_x000D_
_x000D_
例1) ポリエステル80%, 綿20%_x000D_
例2) 表: 合成皮革、裏: ポリエステル</t>
  </si>
  <si>
    <t>最大30文字_x000D_
_x000D_
例1) CUH-7218BB01_x000D_
例2) SV17</t>
  </si>
  <si>
    <t>JAN : JANコード_x000D_
KAN : KANコード_x000D_
ISBN : ISBNコード_x000D_
UPC : UPCコード_x000D_
EAN : EANコード_x000D_
HS : HSコード</t>
  </si>
  <si>
    <t>[ガイド] [AK列/商品識別コード]入力時に適用されます。 _x000D_
_x000D_
最大30文字_x000D_
_x000D_
例1) TK-FBP019EBK_x000D_
例2) 85171290</t>
  </si>
  <si>
    <t>1: 製造日から_x000D_
2: 開封日から_x000D_
3: 指定日まで</t>
  </si>
  <si>
    <t>[ガイド] [AN列/有効期間]が「1: 製造日から」の場合に適用されます。_x000D_
_x000D_
最大30文字_x000D_
_x000D_
例1) 120日まで_x000D_
例2) 1年以内</t>
  </si>
  <si>
    <t>[ガイド] [AN列/有効期間]が「2: 開封日から」の場合に適用されます。 _x000D_
_x000D_
最大30文字_x000D_
_x000D_
例1) 120日まで_x000D_
例2) 1年以内</t>
  </si>
  <si>
    <t>[ガイド] [AN列/有効期間]が「3: 指定日まで」の場合に適用されます。_x000D_
_x000D_
YYYY-MM-DD_x000D_
_x000D_
例) 2020-01-01</t>
  </si>
  <si>
    <t>Y: 制限する_x000D_
N: 制限しない_x000D_
_x000D_
入力していない場合、Nとして適用</t>
  </si>
  <si>
    <t>アフターサービス担当者の情報_x000D_
_x000D_
例) 電話番号: 090-0000-0000 / メールアドレス: xxx@xxx.xxx</t>
  </si>
  <si>
    <t>1: 購入者別1回の購入数量制限_x000D_
2: 購入者別1日の購入数量制限</t>
  </si>
  <si>
    <t>[ガイド] [AT列/購入数量制限]1または2を入力すると適用されます。_x000D_
_x000D_
YYYY-MM-DD_x000D_
_x000D_
例) 2020-01-01</t>
  </si>
  <si>
    <t>[ガイド] [AT列/購入数量制限]1または2を入力すると適用されます。_x000D_
_x000D_
最大2桁 (半角数字)_x000D_
_x000D_
例) 13</t>
  </si>
  <si>
    <t>2022年製 X-ICE SNOW 235/50R18 101H XL スタッドレスタイヤ 翌営業日発送</t>
  </si>
  <si>
    <t>2022年製 X-ICE SNOW 225/60R18 100H スタッドレスタイヤ 翌営業日発送</t>
  </si>
  <si>
    <t>2022年製 X-ICE SNOW SUV 235/55R18 104T XL スタッドレスタイヤ 翌営業日発送</t>
  </si>
  <si>
    <t>1,000</t>
  </si>
  <si>
    <t>https://kakaku.com/item/K0000836045/</t>
    <phoneticPr fontId="10"/>
  </si>
  <si>
    <t>https://kakaku.com/item/K0001374027/</t>
    <phoneticPr fontId="10"/>
  </si>
  <si>
    <t>https://kakaku.com/item/K0001374049/</t>
    <phoneticPr fontId="10"/>
  </si>
  <si>
    <t xml:space="preserve">TIRE SHOP 4U </t>
  </si>
  <si>
    <t>20,800</t>
  </si>
  <si>
    <t>提携割引価格(送料込)</t>
  </si>
  <si>
    <t>11,276</t>
  </si>
  <si>
    <t>10,484</t>
  </si>
  <si>
    <t>15,600</t>
  </si>
  <si>
    <t>掲載価格</t>
    <rPh sb="0" eb="4">
      <t>ケイサイカカク</t>
    </rPh>
    <phoneticPr fontId="16"/>
  </si>
  <si>
    <t>https://kakaku.com/item/K0001371389/</t>
  </si>
  <si>
    <t>22,000</t>
  </si>
  <si>
    <t>11,900</t>
  </si>
  <si>
    <t>https://kakaku.com/item/K0001289681/</t>
  </si>
  <si>
    <t>https://kakaku.com/item/K0001277759/</t>
  </si>
  <si>
    <t>https://kakaku.com/item/K0001277739/</t>
  </si>
  <si>
    <t>36,420</t>
  </si>
  <si>
    <t>24,200</t>
  </si>
  <si>
    <t>720</t>
  </si>
  <si>
    <t>https://kakaku.com/item/K0001326355/</t>
  </si>
  <si>
    <t>https://kakaku.com/item/K0000965151/</t>
  </si>
  <si>
    <t>https://kakaku.com/item/K0000732225/</t>
  </si>
  <si>
    <t>https://kakaku.com/item/K0000333312/</t>
  </si>
  <si>
    <t>https://kakaku.com/item/K0000524201/</t>
  </si>
  <si>
    <t>https://kakaku.com/item/70400413159/</t>
  </si>
  <si>
    <t>通常品の荷重指数を調べてそれよりも高い値だったらエクストラロード</t>
    <rPh sb="0" eb="3">
      <t>ツウジョウヒン</t>
    </rPh>
    <rPh sb="4" eb="8">
      <t>カジュウシスウ</t>
    </rPh>
    <rPh sb="9" eb="10">
      <t>シラ</t>
    </rPh>
    <rPh sb="17" eb="18">
      <t>タカ</t>
    </rPh>
    <rPh sb="19" eb="20">
      <t>アタイ</t>
    </rPh>
    <phoneticPr fontId="10"/>
  </si>
  <si>
    <t>https://kakaku.com/item/K0001493532/</t>
    <phoneticPr fontId="10"/>
  </si>
  <si>
    <t>12,400</t>
  </si>
  <si>
    <t>https://kakaku.com/item/K0001387106/</t>
  </si>
  <si>
    <t>https://kakaku.com/item/K0001387105/</t>
  </si>
  <si>
    <t>https://kakaku.com/item/K0001424188/</t>
  </si>
  <si>
    <t>8,000</t>
  </si>
  <si>
    <t>360</t>
  </si>
  <si>
    <t>19,000</t>
  </si>
  <si>
    <t>22,700</t>
  </si>
  <si>
    <t>24,900</t>
  </si>
  <si>
    <t>1,100</t>
  </si>
  <si>
    <t>12,300</t>
  </si>
  <si>
    <t>14,600</t>
  </si>
  <si>
    <t>19,900</t>
  </si>
  <si>
    <t>18,000</t>
  </si>
  <si>
    <t>20,600</t>
  </si>
  <si>
    <t>28,000</t>
  </si>
  <si>
    <t>30,000</t>
  </si>
  <si>
    <t>39,976</t>
  </si>
  <si>
    <t>https://kakaku.com/item/K0001371357/</t>
  </si>
  <si>
    <t>https://kakaku.com/item/K0001387104/</t>
  </si>
  <si>
    <t>https://kakaku.com/item/K0001387111/</t>
  </si>
  <si>
    <t>https://kakaku.com/item/K0001387091/</t>
  </si>
  <si>
    <t>https://kakaku.com/item/K0001387113/</t>
  </si>
  <si>
    <t>https://kakaku.com/item/K0001387114/</t>
  </si>
  <si>
    <t>https://kakaku.com/item/K0001387116/</t>
  </si>
  <si>
    <t>https://kakaku.com/item/K0001387076/</t>
  </si>
  <si>
    <t>https://kakaku.com/item/K0001387078/</t>
  </si>
  <si>
    <t>https://kakaku.com/item/K0001387067/</t>
  </si>
  <si>
    <t>https://kakaku.com/item/K0001461545/</t>
  </si>
  <si>
    <t>https://kakaku.com/item/K0001461538/</t>
  </si>
  <si>
    <t>https://kakaku.com/item/K0001461528/</t>
  </si>
  <si>
    <t>https://kakaku.com/item/K0001283634/</t>
  </si>
  <si>
    <t>9,915</t>
  </si>
  <si>
    <t>9,150</t>
  </si>
  <si>
    <t>9,700</t>
  </si>
  <si>
    <t>13,350</t>
  </si>
  <si>
    <t>9,200</t>
  </si>
  <si>
    <t>12,200</t>
  </si>
  <si>
    <t>9,394</t>
  </si>
  <si>
    <t>11,680</t>
  </si>
  <si>
    <t>21,800</t>
  </si>
  <si>
    <t>12,800</t>
  </si>
  <si>
    <t>12,700</t>
  </si>
  <si>
    <t>17,600</t>
  </si>
  <si>
    <t>16,700</t>
  </si>
  <si>
    <t>21,290</t>
  </si>
  <si>
    <t>23,200</t>
  </si>
  <si>
    <t>17,650</t>
  </si>
  <si>
    <t>15,105</t>
  </si>
  <si>
    <t>17,800</t>
  </si>
  <si>
    <t>17,400</t>
  </si>
  <si>
    <t>14,804</t>
  </si>
  <si>
    <t>18,400</t>
  </si>
  <si>
    <t>16,800</t>
  </si>
  <si>
    <t>21,679</t>
  </si>
  <si>
    <t>19,890</t>
  </si>
  <si>
    <t>21,500</t>
  </si>
  <si>
    <t>18,870</t>
  </si>
  <si>
    <t>27,890</t>
  </si>
  <si>
    <t>23,280</t>
  </si>
  <si>
    <t>24,125</t>
  </si>
  <si>
    <t>11,699</t>
  </si>
  <si>
    <t>17,230</t>
  </si>
  <si>
    <t>14,550</t>
  </si>
  <si>
    <t>14,500</t>
  </si>
  <si>
    <t>18,599</t>
  </si>
  <si>
    <t>18,168</t>
  </si>
  <si>
    <t>19,800</t>
  </si>
  <si>
    <t>42,200</t>
  </si>
  <si>
    <t>42,900</t>
  </si>
  <si>
    <t>24,400</t>
  </si>
  <si>
    <t>33,800</t>
  </si>
  <si>
    <t>54,535</t>
  </si>
  <si>
    <t>22,500</t>
  </si>
  <si>
    <t>https://kakaku.com/item/K0001226148/</t>
  </si>
  <si>
    <t>https://kakaku.com/item/K0001421796/</t>
  </si>
  <si>
    <t>https://kakaku.com/item/K0001421797/</t>
  </si>
  <si>
    <t>https://kakaku.com/item/K0001529337/</t>
  </si>
  <si>
    <t>https://kakaku.com/item/K0001529331/</t>
  </si>
  <si>
    <t>https://kakaku.com/item/K0001421805/</t>
  </si>
  <si>
    <t>https://kakaku.com/item/K0001423295/</t>
  </si>
  <si>
    <t>https://kakaku.com/item/K0001281963/</t>
  </si>
  <si>
    <t>https://kakaku.com/item/K0000945897/</t>
  </si>
  <si>
    <t>https://kakaku.com/item/K0000945904/</t>
  </si>
  <si>
    <t>https://kakaku.com/item/K0001421042/</t>
  </si>
  <si>
    <t>||USA||USA</t>
  </si>
  <si>
    <t>B2C</t>
  </si>
  <si>
    <t>Normal</t>
  </si>
  <si>
    <t>MI 285/30ZR20 (99Y)XL PILOT SPORT 4 S</t>
  </si>
  <si>
    <t>||CHINA||</t>
  </si>
  <si>
    <t>MI 275/35R19 100YXL PILOT SPORT 5</t>
  </si>
  <si>
    <t>||THAI||</t>
  </si>
  <si>
    <t>MI 265/65R17 112S LATITUDE TOUR</t>
  </si>
  <si>
    <t>||THAI||THAI</t>
  </si>
  <si>
    <t>MI 265/65R17 112H PRIMACY SUV+</t>
  </si>
  <si>
    <t>||POLAND||POLAND</t>
  </si>
  <si>
    <t>||POLAND||</t>
  </si>
  <si>
    <t>MI 265/35R18 97YXL PILOT SPORT 5</t>
  </si>
  <si>
    <t>||SPAIN||</t>
  </si>
  <si>
    <t>MI 255/40R19 100YXL PILOT SPORT 5</t>
  </si>
  <si>
    <t>MI 255/40R18 99YXL PILOT SPORT 5</t>
  </si>
  <si>
    <t>MI 255/40R17 98Y XL PILOT SPORT 4 （PS4）</t>
  </si>
  <si>
    <t>||FRNCE||FRNCE</t>
  </si>
  <si>
    <t>MI 255/35ZR19 (96Y)XL PILOT SPORT 4 S</t>
  </si>
  <si>
    <t>MI 255/35R19 96YXL PILOT SPORT 5</t>
  </si>
  <si>
    <t>MI 255/35R18 94YXL PILOT SPORT 5</t>
  </si>
  <si>
    <t>||SERBIA||SERBIA</t>
  </si>
  <si>
    <t>MI 245/50R18 100W PRIMACY4（PCY4）</t>
  </si>
  <si>
    <t>||SPAIN||SPAIN</t>
  </si>
  <si>
    <t>MI 245/45R18 100YXL CROSSCLIMATE2</t>
  </si>
  <si>
    <t>MI 245/45R18 100WXL PRIMACY 4+</t>
  </si>
  <si>
    <t>||CHINA||CHINA</t>
  </si>
  <si>
    <t>MI 245/45R17 99YXL PILOT SPORT 5</t>
  </si>
  <si>
    <t>MI 245/40ZR19 (98Y)XL PILOT SPORT 4 S</t>
  </si>
  <si>
    <t>MI 245/40R18 97YXL PILOT SPORT 5</t>
  </si>
  <si>
    <t>MI 245/40R18 93H PRIMACY4（PCY4）</t>
  </si>
  <si>
    <t>||GERMANY||</t>
  </si>
  <si>
    <t>MI 245/40R17 95YXL PILOT SPORT 5</t>
  </si>
  <si>
    <t>MI 245/35R19 93YXL PILOT SPORT 5</t>
  </si>
  <si>
    <t>MI 245/35R18 92YXL PILOT SPORT 5</t>
  </si>
  <si>
    <t>MI 235/55R20 102V PRIMACY SUV+</t>
  </si>
  <si>
    <t>||ITALY||</t>
  </si>
  <si>
    <t>MI 235/55R17 103WXL PRIMACY 4+</t>
  </si>
  <si>
    <t>MI 235/50R20 104Y XL Pilot Sport4 SUV</t>
  </si>
  <si>
    <t>||GERMANY||GERMANY</t>
  </si>
  <si>
    <t>MI 235/50R18 101YXL PRIMACY4ST</t>
  </si>
  <si>
    <t>MI 235/50R18 101YXL PILOT SPORT 5</t>
  </si>
  <si>
    <t>MI 235/50R18 101YXL CROSSCLIMATE2</t>
  </si>
  <si>
    <t>MI 235/50R17 96W PRIMACY 4</t>
  </si>
  <si>
    <t>MI 235/45ZR17 97Y XL PILOT SPORT 4</t>
  </si>
  <si>
    <t>MI 235/45R18 98WXL e-PRIMACY</t>
  </si>
  <si>
    <t>MI 235/45R17 97WXL PRIMACY 4+</t>
  </si>
  <si>
    <t>MI 235/40R19 96YXL PILOT SPORT 5</t>
  </si>
  <si>
    <t>MI 235/40R18 95YXL PILOT SPORT 5</t>
  </si>
  <si>
    <t>MI 235/35ZR19 (91Y)XL PILOT SPORT 4 S</t>
  </si>
  <si>
    <t>MI 235/35R19 91YXL PILOT SPORT 5</t>
  </si>
  <si>
    <t>MI 225/65R17 106HXL PRIMACY SUV+</t>
  </si>
  <si>
    <t>MI 225/60R17 99V PRIMACY 4+</t>
  </si>
  <si>
    <t>MI 225/55R18 98V PRIMACY SUV+</t>
  </si>
  <si>
    <t>MI 225/55R18 98V e-PRIMACY</t>
  </si>
  <si>
    <t>MI 225/55R17 101YXL CROSSCLIMATE2</t>
  </si>
  <si>
    <t>MI 225/50R17 98YXL PRIMACY 4+ DT</t>
  </si>
  <si>
    <t>MI 225/50R17 98YXL PILOT SPORT5 EU</t>
  </si>
  <si>
    <t>MI 225/50R17 98YXL PILOT SPORT 5</t>
  </si>
  <si>
    <t>MI 225/50R17 98YXL CROSSCLIMATE2</t>
  </si>
  <si>
    <t>MI 225/45ZR19 (96Y)XL PILOT SPORT 4 S</t>
  </si>
  <si>
    <t>MI 225/45R19 96YXL PILOT SPORT 5</t>
  </si>
  <si>
    <t>MI 225/45R18 95YXL PRIMACY 4+</t>
  </si>
  <si>
    <t>MI 225/45R18 (95Y)XLPILOT SPORTS 4S</t>
  </si>
  <si>
    <t>||USA||</t>
  </si>
  <si>
    <t>MI 225/45R17 94YXL PS4S</t>
  </si>
  <si>
    <t>MI 225/45R17 94YXL PILOT SPORT 5</t>
  </si>
  <si>
    <t>MI 225/45R17 94WXL PRIMACY 4+</t>
  </si>
  <si>
    <t>MI 225/40ZR19 (93Y)XL PILOT SPORT 4 S</t>
  </si>
  <si>
    <t>MI 225/40R19 93YXL PILOT SPORT 5</t>
  </si>
  <si>
    <t>MI 225/40R18 92YXL PRIMACY 4+</t>
  </si>
  <si>
    <t>MI 225/40R18 92YXL PILOT SPORT 5</t>
  </si>
  <si>
    <t>MI 225/40R18 92YXL CROSSCLIMATE2</t>
  </si>
  <si>
    <t>||FRANCE||FRANCE</t>
  </si>
  <si>
    <t>MI 215/70R16 100H TL CROSS CLIMATE SUV</t>
  </si>
  <si>
    <t>MI 215/65R16 102VXL PRIMACY4+</t>
  </si>
  <si>
    <t>||ITALY||ITALY</t>
  </si>
  <si>
    <t>MI 215/65R16 102VXL CROSSCLIMATE2</t>
  </si>
  <si>
    <t>MI 215/60R17 96V PRIMACY 4+</t>
  </si>
  <si>
    <t>MI 215/60R17 100VXL CROSSCLIMATE2</t>
  </si>
  <si>
    <t>MI 215/55R17 98YXL PILOT SPORT 5</t>
  </si>
  <si>
    <t>MI 215/55R17 98WXL CROSSCLIMATE2</t>
  </si>
  <si>
    <t>MI 215/55R17 94W PRIMACY 4+</t>
  </si>
  <si>
    <t>MI 215/55R16 93W Pilot Sport 3</t>
  </si>
  <si>
    <t>MI 215/50R17 95WXL PRIMACY 4+</t>
  </si>
  <si>
    <t>MI 215/45R18 93YXL PILOT SPORT 5</t>
  </si>
  <si>
    <t>MI 215/45R17 91YXL PS4S</t>
  </si>
  <si>
    <t>MI 215/45R17 91YXL PILOT SPORT 5</t>
  </si>
  <si>
    <t>MI 215/45R16 90VXL CROSSCLIMATE2</t>
  </si>
  <si>
    <t>MI 215/45R16 90V XL Pilot Sport 3 AO</t>
  </si>
  <si>
    <t>MI 215/40R18 89YXL PILOT SPORT 5</t>
  </si>
  <si>
    <t>MI 205/65R16 95V PRIMACY 4</t>
  </si>
  <si>
    <t>MI 205/65R15 99H ENERGY SAVER 4</t>
  </si>
  <si>
    <t>MI 205/60R16 96WXL PRIMACY4+</t>
  </si>
  <si>
    <t>MI 205/60R16 96VXL CROSSCLIMATE2</t>
  </si>
  <si>
    <t>MI 205/55ZR16 94(Y) XL PILOT SPORT 4</t>
  </si>
  <si>
    <t>MI 205/55R17 95VXL PRIMACY 4+</t>
  </si>
  <si>
    <t>MI 205/55R17 95VXL e-PRIMACY</t>
  </si>
  <si>
    <t>MI 205/55R17 95VXL CROSSCLIMATE2</t>
  </si>
  <si>
    <t>MI 205/55R16 94VXL CROSSCLIMATE2</t>
  </si>
  <si>
    <t>MI 205/55R16 94V ENERGY SAVER 4</t>
  </si>
  <si>
    <t>MI 205/55R16 91W PRIMACY4+</t>
  </si>
  <si>
    <t>MI 205/50ZR17 93(Y) XL PILOT SPORT 4</t>
  </si>
  <si>
    <t>MI 205/50R17 93WXL PRIMACY 4+</t>
  </si>
  <si>
    <t>MI 205/45R17 88YXL PILOT SPORT 5</t>
  </si>
  <si>
    <t>MI 205/45R17 88VXL PRIMACY 4+</t>
  </si>
  <si>
    <t>MI 205/45R16 87W XL PILOT SPORT 3</t>
  </si>
  <si>
    <t>MI 205/40R17 84YXL PILOT SPORT 5</t>
  </si>
  <si>
    <t>MI 195/80R15C 108/106S AGILIS3特</t>
  </si>
  <si>
    <t>MI 195/65R15 95VXL CROSSCLIMATE2</t>
  </si>
  <si>
    <t>MI 195/60R15 92VXL PRIMACY4</t>
  </si>
  <si>
    <t>MI 195/55R15 89VXL Pilot Sport 3</t>
  </si>
  <si>
    <t>MI 195/55R15 89V ENERGY SAVER 4</t>
  </si>
  <si>
    <t>MI 195/50R16 88V ENERGY SAVER 4</t>
  </si>
  <si>
    <t>MI 195/50R15 86VXL PILOT SPORT 3</t>
  </si>
  <si>
    <t>MI 195/45R16 84V XL PILOT SPORT 3</t>
  </si>
  <si>
    <t>MI 185/70R14 92H ENERGY SAVER 4</t>
  </si>
  <si>
    <t>MI 185/65R15 92H ENERGY SAVER 4</t>
  </si>
  <si>
    <t>MI 185/60R16 86H ENERGY SAVER 4</t>
  </si>
  <si>
    <t>MI 185/60R15 88VXL CROSSCLIMATE2</t>
  </si>
  <si>
    <t>MI 185/55R15 86V XL Pilot Sport 3</t>
  </si>
  <si>
    <t>MI 175/65R14 86H ENERGY SAVER 4</t>
  </si>
  <si>
    <t>MI 165/70R14 85T ENERGY SAVER 4</t>
  </si>
  <si>
    <t>MI 165/65R14 83H ENERGY SAVER 4</t>
  </si>
  <si>
    <t>MI 165/55R15 75V ENERGY SAVER 4</t>
  </si>
  <si>
    <t>MI 155/65R13 73S ENERGY SAVER 4</t>
  </si>
  <si>
    <t>MI 145/80R13 79S ENERGY SAVER 4</t>
  </si>
  <si>
    <t>||JAPAN||JAPAN</t>
  </si>
  <si>
    <t>GY 255/40R18 99WXL EAGLE LS EXE特</t>
  </si>
  <si>
    <t>||JAPAN||</t>
  </si>
  <si>
    <t>GY 245/45R19 102W XL EAGLE LS EXE特</t>
  </si>
  <si>
    <t>GY 245/45R17 95W EAGLE LS EXE特</t>
  </si>
  <si>
    <t>GY 235/50R18 101WXL EfficientGrip RVF02</t>
  </si>
  <si>
    <t>GY 225/60R17 99H EfficientGrip RVF02</t>
  </si>
  <si>
    <t>GY 225/55R17 101H XL VEC 4SEASONS MS Hybrid</t>
  </si>
  <si>
    <t>GY 225/50R18 99VXL EfficientGrip RVF02</t>
  </si>
  <si>
    <t>GY 225/45R18 95WXL EfficientGrip RVF02</t>
  </si>
  <si>
    <t>GY 225/45R18 91W EAGLE LS EXE特</t>
  </si>
  <si>
    <t>GY 225/45R18 91H VEC 4SEASONS MS Hybrid</t>
  </si>
  <si>
    <t>GY 225/45R17 91W EAGLE LS EXE特</t>
  </si>
  <si>
    <t>GY 215/65R16C 109/107R EAGLE#1 NASCAR特</t>
  </si>
  <si>
    <t>GY 215/60R17C 109/107R EAGLE#1 NASCAR特</t>
  </si>
  <si>
    <t>GY 215/60R17 96H VEC 4SEASONS MS Hybrid</t>
  </si>
  <si>
    <t>GY 215/60R17 100HXL EfficientGrip RVF02</t>
  </si>
  <si>
    <t>GY 215/60R16 95H EfficientGrip ECO EG01特</t>
  </si>
  <si>
    <t>GY 215/55R17 98VXL EfficientGrip RVF02</t>
  </si>
  <si>
    <t>GY 215/55R17 94V EfficientGrip ECO EG01特</t>
  </si>
  <si>
    <t>GY 215/55R17 94V EAGLE LS EXE特</t>
  </si>
  <si>
    <t>GY 215/55R16 93V EAGLE LS EXE特</t>
  </si>
  <si>
    <t>GY 215/50R18 92H VEC 4SEASONS HB</t>
  </si>
  <si>
    <t>GY 215/50R17 95V XL EAGLE LS EXE特</t>
  </si>
  <si>
    <t>GY 215/50R17 95H XL VEC 4SEASONS MS Hybrid</t>
  </si>
  <si>
    <t>GY 215/50R17 91V EfficientGrip ECO EG01</t>
  </si>
  <si>
    <t>GY 215/45R18 89W EAGLE LS EXE特</t>
  </si>
  <si>
    <t>GY 215/45R17 91W XL EfficientGrip ECO EG01</t>
  </si>
  <si>
    <t>GY 215/45R17 91W XL EAGLE LS EXE特</t>
  </si>
  <si>
    <t>GY 215/40R17 87W XL EAGLE LS EXE特</t>
  </si>
  <si>
    <t>GY 205/65R15 94H EffiGrip ECO EG01特</t>
  </si>
  <si>
    <t>GY 205/60R16 92V EfficientGrip RVF02</t>
  </si>
  <si>
    <t>GY 205/60R16 92H EfficientGrip ECO EG01</t>
  </si>
  <si>
    <t>GY 205/55R17 95H XL VEC 4SEASONS HB</t>
  </si>
  <si>
    <t>GY 205/55R16 94VXL EfficientGrip RVF02</t>
  </si>
  <si>
    <t>GY 205/55R16 91V EffiGrip ECO EG01特</t>
  </si>
  <si>
    <t>GY 205/50R17 93VXL EfficientGrip RVF02</t>
  </si>
  <si>
    <t>GY 205/50R17 93V XL EAGLE LS EXE特</t>
  </si>
  <si>
    <t>GY 205/45R17 88W XL EAGLE LS EXE特</t>
  </si>
  <si>
    <t>GY 205/45R16 87W XL EAGLE LS EXE 特</t>
  </si>
  <si>
    <t>GY 205/40R17 84WXL EAGLE LS EXE特</t>
  </si>
  <si>
    <t>GY 195/80R15 107/105L EAGLE#1 NASCAR特</t>
  </si>
  <si>
    <t>GY 195/65R16 92H VEC 4SEASONS HB</t>
  </si>
  <si>
    <t>GY 195/65R15 91H VEC 4SEASONS MS Hybrid</t>
  </si>
  <si>
    <t>GY 195/65R15 91H EfficientGrip RVF02</t>
  </si>
  <si>
    <t>GY 195/65R15 91H EfficientGrip ECO EG01</t>
  </si>
  <si>
    <t>GY 195/60R16 89H EfficientGrip RVF02</t>
  </si>
  <si>
    <t>GY 195/60R15 88H VEC 4SEASONS MS Hybrid</t>
  </si>
  <si>
    <t>GY 195/60R15 88H EAGLE LS EXE特</t>
  </si>
  <si>
    <t>GY 195/55R16 87V EfficientGrip ECO EG01</t>
  </si>
  <si>
    <t>||||</t>
  </si>
  <si>
    <t>GY 195/50R16 84H VEC 4SEASONS MS Hybrid</t>
  </si>
  <si>
    <t>GY 185/70R14 88S EfficientGrip ECO EG01</t>
  </si>
  <si>
    <t>GY 185/65R15 88S EfficientGrip ECO EG01</t>
  </si>
  <si>
    <t>GY 185/65R15 88H EfficientGrip RVF02</t>
  </si>
  <si>
    <t>GY 185/65R14 86S EfficientGrip ECO EG01</t>
  </si>
  <si>
    <t>GY 185/65R14 86H VEC 4SEASONS MS Hybrid</t>
  </si>
  <si>
    <t>GY 185/60R16 86H VEC 4SEASONS HB</t>
  </si>
  <si>
    <t>GY 185/60R15 84H EfficientGrip ECO EG01</t>
  </si>
  <si>
    <t>GY 185/55R16 83V EfficientGrip RVF02</t>
  </si>
  <si>
    <t>GY 185/55R16 83H VEC 4SEASONS HB</t>
  </si>
  <si>
    <t>GY 185/55R15 82H VEC 4SEASONS MS Hybrid</t>
  </si>
  <si>
    <t>GY 175/70R14 84S EfficientGrip ECO EG01</t>
  </si>
  <si>
    <t>GY 175/70R14 84H VEC 4SEASONS MS Hybrid</t>
  </si>
  <si>
    <t>GY 175/65R15 84H VEC 4SEASONS MS Hybrid</t>
  </si>
  <si>
    <t>GY 175/65R15 84H EffiGrip ECO EG01特</t>
  </si>
  <si>
    <t>お客様都合により受取辞退・返品||JAPAN||JAPAN</t>
  </si>
  <si>
    <t>GY 175/65R15 84H EfficientGrip ECO EG01 J</t>
  </si>
  <si>
    <t>お客様受取辞退・返品||JAPAN||JAPAN</t>
  </si>
  <si>
    <t>GY 175/65R14 82S EfficientGrip ECO EG01</t>
  </si>
  <si>
    <t>GY 175/65R14 82H VEC 4SEASONS MS Hybrid</t>
  </si>
  <si>
    <t>GY 175/60Ｒ16 82H XL EAGLE LS EXE 特</t>
  </si>
  <si>
    <t>GY 175/60R16 82H EfficientGrip ECO EG01</t>
  </si>
  <si>
    <t>GY 165/70R14 81S EfficientGrip ECO EG01</t>
  </si>
  <si>
    <t>GY 165/65R14 79S EfficientGrip ECO EG01</t>
  </si>
  <si>
    <t>GY 165/65R14 79H VEC 4SEASONS MS Hybrid</t>
  </si>
  <si>
    <t>GY 165/65R13 77H VEC 4SEASONS MS Hybrid</t>
  </si>
  <si>
    <t>GY 165/60R15 77H EfficientGrip RVF02</t>
  </si>
  <si>
    <t>GY 165/55R15 75V EfficientGrip RVF02</t>
  </si>
  <si>
    <t>GY 165/55R15 75V E-LS2000 HB2 特</t>
  </si>
  <si>
    <t>GY 165/55R15 75H VEC 4SEASONS MS Hybrid</t>
  </si>
  <si>
    <t>GY 165/55R14 72V REV RS-02特</t>
  </si>
  <si>
    <t>GY 165/55R14 72V EfficientGrip ECO EG01</t>
  </si>
  <si>
    <t>GY 165/50R15 73H VEC 4SEASONS MS Hybrid</t>
  </si>
  <si>
    <t>GY 165/45R16 74W XL EAGLE LS EXE特</t>
  </si>
  <si>
    <t>GY 155/80R13 79S EfficientGrip ECO EG01</t>
  </si>
  <si>
    <t>GY 155/65R14 75S EffiGrip EG01 new</t>
  </si>
  <si>
    <t>GY 155/65R14 75H VEC 4SEASONS MS Hybrid</t>
  </si>
  <si>
    <t>GY 155/65R13 73S EfficientGrip ECO EG01</t>
  </si>
  <si>
    <t>GY 145R12 6PR CARGO PRO</t>
  </si>
  <si>
    <t>GY 145/80R13 75S VEC 4SEASONS MS Hybrid</t>
  </si>
  <si>
    <t>GY 145/80R13 75S EffiGrip EG01 new</t>
  </si>
  <si>
    <t>GY 145/80R13 75S EfficientGrip ECO EG01</t>
  </si>
  <si>
    <t>MI 275/55R19 111WTL PILOT SPORT4SUV EU</t>
  </si>
  <si>
    <t>MI 275/40R20 106YXL CROSSCLIMATE2 SUV</t>
  </si>
  <si>
    <t>MI 275/35ZR18 99Y XL PILOT SPORT 4</t>
  </si>
  <si>
    <t>MI 275/35R19 100YXL PILOT SPORT5 EU</t>
  </si>
  <si>
    <t>MI 255/45R18 99Y PRIMACY 4+</t>
  </si>
  <si>
    <t>MI 255/45R17 98W PRIMACY 4</t>
  </si>
  <si>
    <t>MI 255/40R18 99YXL PILOT SPORT4* EU</t>
  </si>
  <si>
    <t>MI 255/30R19 91YXL ZP PILOT SPORT4SEU</t>
  </si>
  <si>
    <t>MI 245/45R20 103WXL CROSSCLIMATE2 SUV</t>
  </si>
  <si>
    <t>MI 245/45R19 102YXL(*)MO e-PRIMACY</t>
  </si>
  <si>
    <t>MI 245/45R18 100YXL PILOT SPORT 5</t>
  </si>
  <si>
    <t>MI 245/40R18 97YXL CROSSCLIMATE2 EU</t>
  </si>
  <si>
    <t>MI 245/40R18 97YXL CROSSCLIMATE2</t>
  </si>
  <si>
    <t>MI 245/35ZR20 95YXL PILOT SPORT 4SEU</t>
  </si>
  <si>
    <t>||FRANCE||</t>
  </si>
  <si>
    <t>MI 235/55R18 104VXL CROSSCLIMATE2</t>
  </si>
  <si>
    <t>MI 235/45R17 97YXL CROSSCLIMATE2</t>
  </si>
  <si>
    <t>MI 235/40R19 96YXL CROSSCLIMATE2</t>
  </si>
  <si>
    <t>MI 235/40R18 95YXL CROSSCLIMATE2</t>
  </si>
  <si>
    <t>お客様都合による返品||GERMANY||GERMANY</t>
  </si>
  <si>
    <t>MI 235/40R18 91W PRIMACY 4 EU</t>
  </si>
  <si>
    <t>MI 225/65R17 106VXL CROSSCLIMATE2 SUV</t>
  </si>
  <si>
    <t>MI 225/60R18 100H TL X-ICE SNOW 22特</t>
  </si>
  <si>
    <t>MI 225/60R17 103TXL X-ICE SNOW 22特</t>
  </si>
  <si>
    <t>MI 225/55ZR16 95W Pilot Sport 3</t>
  </si>
  <si>
    <t>MI 225/55R18 98V CROSSCLIMATE SUV</t>
  </si>
  <si>
    <t>MI 225/55R18 102HXL X-ICE SNOW特</t>
  </si>
  <si>
    <t>MI 225/55R17 101HXL X-ICE SNOW特</t>
  </si>
  <si>
    <t>MI 225/55R16 99WXL PRIMACY4+</t>
  </si>
  <si>
    <t>MI 225/55R16 99WXL CROSSCLIMATE2</t>
  </si>
  <si>
    <t>MI 225/50R17 94Y PRIMACY4+EU</t>
  </si>
  <si>
    <t>MI 225/45R18 95YXL CROSSCLIMATE2</t>
  </si>
  <si>
    <t>MI 225/45R18 95WXL PRIMACY 4+ EU</t>
  </si>
  <si>
    <t>MI 225/45R17 94YXL CROSSCLIMATE2 EU</t>
  </si>
  <si>
    <t>MI 225/45R17 94YXL CROSSCLIMATE2</t>
  </si>
  <si>
    <t>MI 225/40R18 92Y XL PILOT SPORT 4S (PS4S)</t>
  </si>
  <si>
    <t>MI 215/60R17 100TXL X-ICE SNOW特</t>
  </si>
  <si>
    <t>MI 215/60R16 99VXL CROSSCLIMATE2</t>
  </si>
  <si>
    <t>MI 215/55R18 99VXL CROSSCLIMATE2</t>
  </si>
  <si>
    <t>MI 215/55R16 97WXL e-PRIMACY</t>
  </si>
  <si>
    <t>MI 215/55R16 97WXL CROSSCLIMATE2</t>
  </si>
  <si>
    <t>MI 215/50ZR17 95(Y) XL PILOT SPORT 4</t>
  </si>
  <si>
    <t>MI 215/50R17 95WXL CROSSCLIMATE2</t>
  </si>
  <si>
    <t>MI 215/45R17 91YXL PILOT SPORT5 EU</t>
  </si>
  <si>
    <t>MI 215/45R17 91YXL CROSSCLIMATE2</t>
  </si>
  <si>
    <t>MI 215/45R17 91VXL PRIMACY4+ EU</t>
  </si>
  <si>
    <t>MI 205/65R15 99V XL CROSSCLIMATE+</t>
  </si>
  <si>
    <t>MI 205/55R16 91V PRIMACY4+ EU</t>
  </si>
  <si>
    <t>MI 205/50R17 93HXL X-ICE SNOW特</t>
  </si>
  <si>
    <t>MI 205/45R17 88WXL CROSSCLIMATE2</t>
  </si>
  <si>
    <t>MI 195/65R16 92V CROSSCLIMATE2</t>
  </si>
  <si>
    <t>MI 195/45R17 81W PILOT SPORT 4</t>
  </si>
  <si>
    <t>MI 185/65R14 90HXL CrCLIMATE+</t>
  </si>
  <si>
    <t>MI 185/65R14 90H ENERGY SAVER 4</t>
  </si>
  <si>
    <t>MI 185/55R15 82H ENERGY SAVER +</t>
  </si>
  <si>
    <t>MI 175/70R14 88TXL CrCLIMATE+</t>
  </si>
  <si>
    <t>MI 175/60R15 85H XL CROSSCLIMATE+</t>
  </si>
  <si>
    <t>MI 175/60R15 81H ENERGY SAVER 4</t>
  </si>
  <si>
    <t>MI 165/70R14 85T XL CROSS CLIMATE＋</t>
  </si>
  <si>
    <t>MI 165/55R14 72V ENERGY SAVER 4</t>
  </si>
  <si>
    <t>GY 235/40R18 95WXL VECTOR-4S Gen3 EU</t>
  </si>
  <si>
    <t>GY 225/45R17 91H VEC 4SEASONS MS Hybrid</t>
  </si>
  <si>
    <t>||SLOVENIA||SLOVENIA</t>
  </si>
  <si>
    <t>GY 225/40R18 92YXL VECTOR-4S Gen3 EU</t>
  </si>
  <si>
    <t>GY 215/65R16 98H VEC 4SEASONS MS Hybrid</t>
  </si>
  <si>
    <t>GY 215/60R16 95H VEC 4SEASONS MS Hybrid</t>
  </si>
  <si>
    <t>GY 215/55R17 94H VEC 4SEASONS MS Hybrid</t>
  </si>
  <si>
    <t>GY 215/45R18 89H VEC 4SEASONS MS Hybrid</t>
  </si>
  <si>
    <t>GY 215/45R17 91H XL VEC 4SEASONS MS Hybrid</t>
  </si>
  <si>
    <t>GY 215/40R18 89WXL VECTOR-4S Gen3 EU</t>
  </si>
  <si>
    <t>GY 205/65R15 94H VEC 4SEASONS MS Hybrid</t>
  </si>
  <si>
    <t>GY 205/55R16 91V EfficientGrip ECO EG01</t>
  </si>
  <si>
    <t>GY 205/50R17 93H XL VEC 4SEASONS HB</t>
  </si>
  <si>
    <t>GY 195/60R17 90H VEC 4SEASONS HB</t>
  </si>
  <si>
    <t>GY 195/60R16 89H VEC 4SEASONS MS Hybrid</t>
  </si>
  <si>
    <t>GY 195/55R16 87H VEC 4SEASONS MS Hybrid</t>
  </si>
  <si>
    <t>GY 185/65R15 88S EfficientGrip ECO EG01特</t>
  </si>
  <si>
    <t>GY 185/65R15 88H VEC 4SEASONS MS Hybrid</t>
  </si>
  <si>
    <t>GY 175/60R16 82H VEC 4SEASONS MS Hybrid</t>
  </si>
  <si>
    <t>GY 165/55R14 72V EffiGrip EG01 new</t>
  </si>
  <si>
    <t>GY 155/55R14 69H VEC 4SEASONS MS Hybrid</t>
  </si>
  <si>
    <t>MI 255/45R18 99Y PRIMACY 4</t>
  </si>
  <si>
    <t>||スペイン||スペイン</t>
  </si>
  <si>
    <t>MI 235/55R18 104HXL VOL CROSSCLIMATE2 EU</t>
  </si>
  <si>
    <t>MI 215/45R17 91W PRIMACY4 (2)EU</t>
  </si>
  <si>
    <t>MI 195/65R15 91V PRIMACY 4 EU</t>
  </si>
  <si>
    <t>||ドイツ||ドイツ</t>
  </si>
  <si>
    <t>MI 175/65R15 88TXL X-ICE SNOW</t>
  </si>
  <si>
    <t>GY 245/40R18 93W REV RS-02特</t>
  </si>
  <si>
    <t>GY 225/40R18 92H XL VEC 4SEASONS MS Hybrid</t>
  </si>
  <si>
    <t>GY 215/55R17 94V EfficientGrip ECO EG01</t>
  </si>
  <si>
    <t>CHARTER||CHARTER||CHARTER</t>
  </si>
  <si>
    <t>GY 215/45R16 86W EGREV02</t>
  </si>
  <si>
    <t>GY 195/50R16 84V REV RS-02特</t>
  </si>
  <si>
    <t>コード変更||コード変更||コード変更</t>
  </si>
  <si>
    <t>GY 225/45R18 91W REV RS-02特</t>
  </si>
  <si>
    <t>1655514EG0120</t>
  </si>
  <si>
    <t>GY 155/55R14 69H VEC 4SEASONS MS Hybrid(旧)</t>
  </si>
  <si>
    <t>VEC15555142017</t>
  </si>
  <si>
    <t>MI 295/40ZR19 108(Y) XL PILOT SPORT 4 N0</t>
  </si>
  <si>
    <t>年製</t>
    <rPh sb="0" eb="2">
      <t>ネンセイ</t>
    </rPh>
    <phoneticPr fontId="30"/>
  </si>
  <si>
    <t>Product Code個数</t>
    <rPh sb="12" eb="14">
      <t>コスウ</t>
    </rPh>
    <phoneticPr fontId="30"/>
  </si>
  <si>
    <t>Remark</t>
  </si>
  <si>
    <t>Product State</t>
  </si>
  <si>
    <t>Product Grade</t>
  </si>
  <si>
    <t>Remain Qty</t>
  </si>
  <si>
    <t>Lot No</t>
  </si>
  <si>
    <t>Product Name</t>
  </si>
  <si>
    <t>Product Code</t>
  </si>
  <si>
    <t>1656514VRX321</t>
  </si>
  <si>
    <t>1656515VRX321</t>
  </si>
  <si>
    <t>VK 215/50R17 95TXL WinTech WT6</t>
  </si>
  <si>
    <t>VK 185/65R15 92TXL WinTech WT6</t>
  </si>
  <si>
    <t>VK 205/55R16 94TXL WinTech WT6</t>
  </si>
  <si>
    <t>VK 225/55R18 98T WinTech WT6SUV</t>
  </si>
  <si>
    <t>DL 195/65R15 91S WM02 22EU</t>
  </si>
  <si>
    <t>DL 205/60R16 92S WM02 22EU</t>
  </si>
  <si>
    <t>DL 215/60R16 95S WM02 22EU</t>
  </si>
  <si>
    <t>DL 215/55R17 94S WM02 22EU</t>
  </si>
  <si>
    <t>DL 225/40R18 92SXL WM02 22EU</t>
  </si>
  <si>
    <t>CO 155/65R14 75T CVC7特</t>
  </si>
  <si>
    <t>CO 195/65R15 91T NC6特23</t>
  </si>
  <si>
    <t>CO 205/60R16 96TXL NC6特23</t>
  </si>
  <si>
    <t>CO 225/65R17 102T NC6特23</t>
  </si>
  <si>
    <t>CO 165/65R14 79T NC6特23</t>
  </si>
  <si>
    <t>BS 225/60R18 100S DMV3EU</t>
  </si>
  <si>
    <t>BS 235/55R18 100T DMV3EU</t>
  </si>
  <si>
    <t>BS 235/55R20 102T DMV3EU</t>
  </si>
  <si>
    <t>CO 185/60R15 84H CC6 # 特</t>
  </si>
  <si>
    <t>CO 225/65R17 102T NorthContact NC6特21</t>
  </si>
  <si>
    <t>CO 245/40ZR19 98Y XL FR EC DWS06 #特</t>
  </si>
  <si>
    <t>CO 165/65R15 81T NorthContact NC6特22</t>
  </si>
  <si>
    <t>CO 185/55R16 83V UltraContact UC6特</t>
  </si>
  <si>
    <t>CO 205/55R16 94T XL NorthContact NC6 特</t>
  </si>
  <si>
    <t>CO 225/45R18 95T XL NorthContact NC6特</t>
  </si>
  <si>
    <t>CO 225/45R18 95VXL PremiumContact6EU</t>
  </si>
  <si>
    <t>CO 225/55R18 98T NorthContact NC6特</t>
  </si>
  <si>
    <t>CO 225/60R18 104T XL NorthContact NC6特</t>
  </si>
  <si>
    <t>CO 245/45R18 100YXL ExCont DWS06+特</t>
  </si>
  <si>
    <t>CO 265/35R18 97YXL ExCont DWS06+特</t>
  </si>
  <si>
    <t>CO 225/65R17 102T NorthContact NC6特22</t>
  </si>
  <si>
    <t>CO 205/50R17 93WXL ExCont DWS06+特</t>
  </si>
  <si>
    <t>CO 255/50R19 107WXL ExCont DWS06+特</t>
  </si>
  <si>
    <t>CO 225/45R17 91W ExCont DWS06+特</t>
  </si>
  <si>
    <t>CO 205/55R16 91W ExCont DWS06+特</t>
  </si>
  <si>
    <t>CO 215/50R17 95WXL ExCont DWS06+特</t>
  </si>
  <si>
    <t>CO 235/45R18 94T NorthContact NC6特22</t>
  </si>
  <si>
    <t>CO 205/50R17 89H AllSeasonContact特</t>
  </si>
  <si>
    <t>COCO 225/45R17 94WXL AllSeasonContact特</t>
  </si>
  <si>
    <t>CO 205/55R16 94VXL AllSeasonContact特</t>
  </si>
  <si>
    <t>CO 195/60R16 89H ComfortContact CC7特</t>
  </si>
  <si>
    <t>CO 175/70R14 88TXL AllSeasonContact特</t>
  </si>
  <si>
    <t>CO 235/45R18 98YXL AllSeasonContact特</t>
  </si>
  <si>
    <t>CO 195/65R15 91V ComfortContact CC7特</t>
  </si>
  <si>
    <t>CO 185/65R15 88H CC6 特</t>
  </si>
  <si>
    <t>CO 225/45R18 95VXL AllSeasonContact特</t>
  </si>
  <si>
    <t>CO 215/50R17 95TXL NorthContact NC6特22</t>
  </si>
  <si>
    <t>CO 235/50R18 97W ExCont DWS06+特</t>
  </si>
  <si>
    <t>CO 215/65R16 98H UC6特</t>
  </si>
  <si>
    <t>CO 205/55R16 91V ComfortContact CC7特</t>
  </si>
  <si>
    <t>CO 205/60R16 96VXL AllSeasonContact特</t>
  </si>
  <si>
    <t>CO 175/70R14 84H CC6 # 特</t>
  </si>
  <si>
    <t>CO 175/65R14 82H CC6 特</t>
  </si>
  <si>
    <t>CO 195/60R16 93T NorthContact NC6特22</t>
  </si>
  <si>
    <t>CO 185/70R14 88H CC6 特</t>
  </si>
  <si>
    <t>CO 185/60R15 84H ComfortContact CC7特</t>
  </si>
  <si>
    <t>CO 215/55R17 98VXL AllSeasonContact特</t>
  </si>
  <si>
    <t>CO 175/65R15 84H CC6 特</t>
  </si>
  <si>
    <t>CO 165/55R14 72H CC6 特</t>
  </si>
  <si>
    <t>CO 185/65R15 92HXL AllSeasonContact特</t>
  </si>
  <si>
    <t>CO 195/60R16 89H AllSeasonContact特</t>
  </si>
  <si>
    <t>CO 205/60R16 92V ComfortContact CC7特</t>
  </si>
  <si>
    <t>CO 215/60R16 95V FR CC6 特</t>
  </si>
  <si>
    <t>CO 195/65R15 91V CC6 特</t>
  </si>
  <si>
    <t>CO 165/60R15 77H ComfortContact CC7特</t>
  </si>
  <si>
    <t>CO 205/60R16 92H CC6 # 特</t>
  </si>
  <si>
    <t>CO 165/65R14 79T ComfortContact CC7特</t>
  </si>
  <si>
    <t>CO 215/55R17 98TXL NorthContact NC6特22</t>
  </si>
  <si>
    <t>CO 155/65R14 75T EcoContact 6#特</t>
  </si>
  <si>
    <t>CO 205/55R16 91V MaxContact MC5## 特</t>
  </si>
  <si>
    <t>CO 215/45ZR17 91W XL MaxContact MC5# 特</t>
  </si>
  <si>
    <t>CO 215/50R17 91V FR MaxContact MC5# 特</t>
  </si>
  <si>
    <t>CO 215/55R17 94V PremContact5 CSeal EU</t>
  </si>
  <si>
    <t>LS 215/60R17 96H LS588 SUV</t>
  </si>
  <si>
    <t>LS 225/55R19 99V LS588 SUV</t>
  </si>
  <si>
    <t>LS 225/65R17 102H LS588 SUV</t>
  </si>
  <si>
    <t>LS 235/55R18 104V XL LS588 SUV</t>
  </si>
  <si>
    <t>LS 235/55R19 105W XL LS588 SUV</t>
  </si>
  <si>
    <t>LS 235/60R18 107V XL LS588 SUV</t>
  </si>
  <si>
    <t>LS 245/45R20 103W XL LS588 SUV</t>
  </si>
  <si>
    <t>LS 265/40R22 106W XL LS588 SUV</t>
  </si>
  <si>
    <t>VK 165/55R14 72H FR City Tech CT6</t>
  </si>
  <si>
    <t>VK 165/70R14 81T CityTech II</t>
  </si>
  <si>
    <t>VK 175/65R14 82H CityTech CT6</t>
  </si>
  <si>
    <t>VK 175/70R14 84H CityTech CT6</t>
  </si>
  <si>
    <t>VK 175/70R14 84T WinTech WT6</t>
  </si>
  <si>
    <t>VK 185/55R15 82V ProTech NewGen</t>
  </si>
  <si>
    <t>VK 185/60R15 84H CityTech CT6</t>
  </si>
  <si>
    <t>VK 185/65R14 86H CityTech CT6</t>
  </si>
  <si>
    <t>VK 185/65R15 88T ProTech NewGen</t>
  </si>
  <si>
    <t>VK 185/70R14 88T CityTech CT6</t>
  </si>
  <si>
    <t>VK 195/45R16 84V ProTech NewGen</t>
  </si>
  <si>
    <t>VK 195/55R16 87V ProTech NewGen</t>
  </si>
  <si>
    <t>VK 205/50R17 93Y XL PROTECH NEWGEN</t>
  </si>
  <si>
    <t>VK 205/60R16 92H ProTech NewGen</t>
  </si>
  <si>
    <t>VK 205/65R15 94V ProTech NewGen</t>
  </si>
  <si>
    <t>VK 215/55R17 98TXL WinTech WT6</t>
  </si>
  <si>
    <t>VK 215/60R16 99V XL ProTech NewGen</t>
  </si>
  <si>
    <t>VK 215/60R17 96V PROTECH NEWGEN</t>
  </si>
  <si>
    <t>VK 215/65R16 102TXL WinTech WT6SUV</t>
  </si>
  <si>
    <t>VK 215/65R16 98H ProTech NewGen</t>
  </si>
  <si>
    <t>VK 215/70R16 100T FR TeraTech HT</t>
  </si>
  <si>
    <t>VK 225/40R18 92Y XL ProTech NewGen</t>
  </si>
  <si>
    <t>VK 225/45R17 94TXL WinTech WT6</t>
  </si>
  <si>
    <t>VK 225/45R18 95T XL FR WinTech WT6</t>
  </si>
  <si>
    <t>VK 225/55R17 101Y XL ProTech NewGen</t>
  </si>
  <si>
    <t>VK 225/55R18 98V FR TeraTech HT</t>
  </si>
  <si>
    <t>VK 225/60R17 99H FR TeraTech HT</t>
  </si>
  <si>
    <t>VK 225/60R18 104TXL WinTech WT6SUV</t>
  </si>
  <si>
    <t>VK 225/65R17 102H FR TeraTech HT</t>
  </si>
  <si>
    <t>VK 235/45R18 94T WinTech WT6</t>
  </si>
  <si>
    <t>VK 235/50R18 101WXL ProTech PT6 #23</t>
  </si>
  <si>
    <t>VK 235/50R18 97V ProTech NewGen</t>
  </si>
  <si>
    <t>VK 235/55R18 104V XL Prp Tech PT6</t>
  </si>
  <si>
    <t>VK 245/40R19 98Y XL ProTech NewGen</t>
  </si>
  <si>
    <t>VK 245/45R18 100Y XL PROTECH NEWGEN</t>
  </si>
  <si>
    <t>VK 265/65R17 112T FR TeraTech HT</t>
  </si>
  <si>
    <t>CO 205/60R16 92V ComfortContact CC5</t>
  </si>
  <si>
    <t>BS 165/55R15 75V REGNO GR-Leggera 特</t>
  </si>
  <si>
    <t>BS 165/70R14 81S NEXTRY特</t>
  </si>
  <si>
    <t>BS 175/65R15 84H REGNO GR-XII特</t>
  </si>
  <si>
    <t>BS 185/60R15 84H NEXTRY特</t>
  </si>
  <si>
    <t>BS 185/60R15 84H REGNO GR-XII特</t>
  </si>
  <si>
    <t>BS 185/65R15 88H REGNO GR-XII特</t>
  </si>
  <si>
    <t>BS 205/60R16 92H REGNO GRVII特</t>
  </si>
  <si>
    <t>BS 215/55R17 94V REGNO GR-XII特</t>
  </si>
  <si>
    <t>BS 225/40R18 92YXL WEATHER CONTROL A005evoEU</t>
  </si>
  <si>
    <t>BS 225/45R18 95YXL POTENZA SPORT EU</t>
  </si>
  <si>
    <t>BS 225/50R18 95W REGNO GR-XII特</t>
  </si>
  <si>
    <t>BS 225/55R17 101WXL WEATHER CONTROL A005evoEU</t>
  </si>
  <si>
    <t>BS 225/60R18 104WXL ALENZA001(*) EU</t>
  </si>
  <si>
    <t>BS 225/65R17 102H ALENZA LX100特2</t>
  </si>
  <si>
    <t>BS 235/40R18 95Y XL TURANZA T005 EU</t>
  </si>
  <si>
    <t>BS 235/55R18 100V ALENZA LX100特2</t>
  </si>
  <si>
    <t>LS 155/65R13 73T 4-SEASONS CHI</t>
  </si>
  <si>
    <t>LS 155/70R13 75T 4-SEASONS CHI</t>
  </si>
  <si>
    <t>LS 155/70R13 75T LS388</t>
  </si>
  <si>
    <t>LS 165/35R17 75V XL LS388</t>
  </si>
  <si>
    <t>LS 165/60R14 75H 4-SEASONS CHI</t>
  </si>
  <si>
    <t>LS 165/60R14 75H LS388</t>
  </si>
  <si>
    <t>LS 165/60R15 77H 4-SEASONS CHI</t>
  </si>
  <si>
    <t>LS 165/65R14 79T 4-SEASONS CHI</t>
  </si>
  <si>
    <t>LS 165/70R14 81T 4-SEASONS CHI</t>
  </si>
  <si>
    <t>LS 175/65R15 84H 4-SEASONS CHI</t>
  </si>
  <si>
    <t>LS 175/70R14 88H XL LS388</t>
  </si>
  <si>
    <t>LS 185/55R16 83V LS388</t>
  </si>
  <si>
    <t>LS 185/60R15 88H XL 4-SEASONS CHI</t>
  </si>
  <si>
    <t>LS 185/65R14 86T LS388</t>
  </si>
  <si>
    <t>LS 185/65R15 88H 4-SEASONS CHI</t>
  </si>
  <si>
    <t>LS 195/40ZR17 81W XL LS388</t>
  </si>
  <si>
    <t>LS 195/45ZR17 81W LS388</t>
  </si>
  <si>
    <t>LS 195/50R16 84H LS388</t>
  </si>
  <si>
    <t>LS 195/55R16 87H 4-SEASONS CHI</t>
  </si>
  <si>
    <t>LS 195/55R16 91V XL 4-SEASONS CHI</t>
  </si>
  <si>
    <t>LS 195/55R16 91W XL LS388</t>
  </si>
  <si>
    <t>LS 195/60R16 89H LS388</t>
  </si>
  <si>
    <t>LS 205/40ZR17 84W XL LS588 UHP</t>
  </si>
  <si>
    <t>LS 205/50ZR17 93W XL 4-SEASONS CHI</t>
  </si>
  <si>
    <t>LS 205/50ZR17 93W XL LS388</t>
  </si>
  <si>
    <t>LS 205/55R16 91V LS388</t>
  </si>
  <si>
    <t>LS 205/55R16 94W XL LS388</t>
  </si>
  <si>
    <t>LS 205/55R17 95V XL 4-SEASONS CHI</t>
  </si>
  <si>
    <t>LS 205/55R17 95W XL LS388</t>
  </si>
  <si>
    <t>LS 205/60R16 92H LS388</t>
  </si>
  <si>
    <t>LS 205/65R15 94H 4-SEASONS CHI</t>
  </si>
  <si>
    <t>LS 215/40R18 89W XL LS388</t>
  </si>
  <si>
    <t>LS 215/45R17 91W XL 4-SEASONS CHI</t>
  </si>
  <si>
    <t>LS 215/45R18 89W LS588 UHP</t>
  </si>
  <si>
    <t>LS 215/45ZR17 91W XL LS388</t>
  </si>
  <si>
    <t>LS 215/50R17 95W XL LS588 UHP</t>
  </si>
  <si>
    <t>LS 215/55R17 98W XL 4-SEASONS CHI</t>
  </si>
  <si>
    <t>LS 215/60R16 95V LS388</t>
  </si>
  <si>
    <t>LS 215/60R16 95V LS588 UHP</t>
  </si>
  <si>
    <t>LS 215/65R16 102V XL 4-SEASONS CHI</t>
  </si>
  <si>
    <t>LS 215/65R16 98H LS388</t>
  </si>
  <si>
    <t>LS 225/35R19 88W XL LS588 UHP</t>
  </si>
  <si>
    <t>LS 225/35ZR20 90W XL LS588 UHP</t>
  </si>
  <si>
    <t>LS 225/40R18 92TXL WINTER LANDER</t>
  </si>
  <si>
    <t>LS 225/40R18 92WXL RapidDragon</t>
  </si>
  <si>
    <t>LS 225/40R18 92YXL 4-SEASONS CHI</t>
  </si>
  <si>
    <t>LS 225/45R17 94V XL 4-SEASONS CHI</t>
  </si>
  <si>
    <t>LS 225/45ZR19 96W XL LS588 UHP</t>
  </si>
  <si>
    <t>LS 225/50R18 99W XL LS388</t>
  </si>
  <si>
    <t>LS 225/50ZR17 98W XL LS588 UHP</t>
  </si>
  <si>
    <t>LS 225/55R17 101W XL CLV2</t>
  </si>
  <si>
    <t>LS 225/55R17 101W XL LS588 UHP</t>
  </si>
  <si>
    <t>LS 225/60R17 99H CLV2</t>
  </si>
  <si>
    <t>LS 225/60R18 104VXL LS388</t>
  </si>
  <si>
    <t>LS 235/40R18 95W XL LS588 UHP</t>
  </si>
  <si>
    <t>LS 235/45R18 98W XL LS588 UHP</t>
  </si>
  <si>
    <t>LS 235/50R18 101V XL 4-SEASONS CHI</t>
  </si>
  <si>
    <t>LS 235/65R17 108VXL 4-SEASONS CHI</t>
  </si>
  <si>
    <t>LS 245/30ZR20 97W XL LS588 UHP</t>
  </si>
  <si>
    <t>LS 245/35R19 97W XL LS588 UHP</t>
  </si>
  <si>
    <t>LS 245/35R20 95W XL LS588 UHP</t>
  </si>
  <si>
    <t>LS 245/40R19 98W XL LS588 UHP</t>
  </si>
  <si>
    <t>LS 245/40R20 99W XL LS588 UHP</t>
  </si>
  <si>
    <t>LS 245/45R19 102Y XL LS588 UHP</t>
  </si>
  <si>
    <t>LS 245/50R18 100W LS588 UHP</t>
  </si>
  <si>
    <t>LS 255/35R20 97W XL LS588 UHP</t>
  </si>
  <si>
    <t>LS 255/40R19 100W XL LS588 UHP</t>
  </si>
  <si>
    <t>LS 275/30ZR20 97W XL LS588 UHP</t>
  </si>
  <si>
    <t>UG 205R16C 110/108Q LATERAL FORCE M/T</t>
  </si>
  <si>
    <t>UG 215/65R16 98H LATERAL FORCE A/T</t>
  </si>
  <si>
    <t>UG 215/70R16 100T LATERAL FORCE A/T</t>
  </si>
  <si>
    <t>UG 225/50R18 99W XL LATERAL FORCE 4S</t>
  </si>
  <si>
    <t>UG 225/60R17 99H LATERAL FORCE A/T</t>
  </si>
  <si>
    <t>UG 225/60R18 100W LATERAL FORCE 4S</t>
  </si>
  <si>
    <t>UG 225/65R17 102H LATERAL FORCE 4S</t>
  </si>
  <si>
    <t>UG 225/65R17 102H LATERAL FORCE 4Snew</t>
  </si>
  <si>
    <t>UG 225/65R17 102H LATERAL FORCE A/T</t>
  </si>
  <si>
    <t>UG 235/60R17 102H LATERAL FORCE A/T</t>
  </si>
  <si>
    <t>UG 235/60R18 107HXL LATERAL FORCE A/T</t>
  </si>
  <si>
    <t>UG 235/60R18 107V XL LATERAL FORCE 4S</t>
  </si>
  <si>
    <t>UG 265/65R17 112H LATERAL FORCE 4S</t>
  </si>
  <si>
    <t>UG 265/70R16 112H LATERAL FORCE A/T</t>
  </si>
  <si>
    <t>VK 165/70R14 81T FR City Tech CT5</t>
  </si>
  <si>
    <t>VK 205/60R16 96TXL WinTech WT6</t>
  </si>
  <si>
    <t>CO 205/45R17 88WXL ExCont DWS06+特</t>
  </si>
  <si>
    <t>CO 215/40R18 89YXL ExCont DWS06+特</t>
  </si>
  <si>
    <t>CO 225/40R19 93YXL ExCont DWS06+特</t>
  </si>
  <si>
    <t>CO 225/50ZR18 95W ExCont DWS06+特</t>
  </si>
  <si>
    <t>CO 235/35R19 91TXL CVC7</t>
  </si>
  <si>
    <t>CO 235/35ZR19 91YXL ExCont DWS06+特</t>
  </si>
  <si>
    <t>CO 235/40R19 96WXL ExCont DWS06+特</t>
  </si>
  <si>
    <t>CO 235/45R18 98YXL ExCont DWS06+特</t>
  </si>
  <si>
    <t>CO 235/60R18 107WXL ExCont DWS06+特</t>
  </si>
  <si>
    <t>CO 245/40R18 97YXL ExCont DWS06+特</t>
  </si>
  <si>
    <t>CO 245/40R19 98YXL ExCont DWS06+特</t>
  </si>
  <si>
    <t>CO 245/45R19 98Y ExCont DWS06+特</t>
  </si>
  <si>
    <t>CO 245/45ZR20 103YXL ExCont DWS06+特</t>
  </si>
  <si>
    <t>CO 255/35ZR20 97YXL ExCont DWS06+特</t>
  </si>
  <si>
    <t>CO 265/45R20 104Y ExCont DWS06+特</t>
  </si>
  <si>
    <t>CO 275/30R19 96YXL ExCont DWS06+特</t>
  </si>
  <si>
    <t>CO 275/30ZR20 97YXL ExCont DWS06+特</t>
  </si>
  <si>
    <t>CO 275/35R18 95Y ExCont DWS06+特</t>
  </si>
  <si>
    <t>CO 275/40R19 101Y ExCont DWS06+特</t>
  </si>
  <si>
    <t>CO 275/45R20 110WXL ExCont DWS06+特</t>
  </si>
  <si>
    <t>DL 195/65R15 91H LE MANS V</t>
  </si>
  <si>
    <t>DL 205/60R16 92H LE MANS V</t>
  </si>
  <si>
    <t>FK 245/35R19 93Y XL FK510 EU</t>
  </si>
  <si>
    <t>GY 165/50R15 73V EfficientGrip Comfort特</t>
  </si>
  <si>
    <t>GY 165/65R15 81Q ICENAVI7 21</t>
  </si>
  <si>
    <t>GY 175/65R14 82Q NAVI7 20</t>
  </si>
  <si>
    <t>GY 175/65R15 84Q ICENAVI7 21</t>
  </si>
  <si>
    <t>GY 175/80R16 91S EfficientGrip SUV HP01特</t>
  </si>
  <si>
    <t>GY 195/60R16 89H EfficientGrip Comfort特</t>
  </si>
  <si>
    <t>GY 195/65R15 91H VECTOR 4SeasonGen2 EU 21TEST用</t>
  </si>
  <si>
    <t>GY 195/65R15 91Q ICENAVI7 21</t>
  </si>
  <si>
    <t>GY 205/45R17 88WXL EAGLE F1SPORT特</t>
  </si>
  <si>
    <t>GY 205/55R16 91Q NAVI6 19特</t>
  </si>
  <si>
    <t>GY 215/40R17 87W XL EAGLE LS EXE特2</t>
  </si>
  <si>
    <t>GY 215/40R18 89WXL EAGLE F1SPORT特</t>
  </si>
  <si>
    <t>GY 215/45R17 91YXL EAGLE F1SPORT特</t>
  </si>
  <si>
    <t>GY 215/55R18 95Q NAVI8特21</t>
  </si>
  <si>
    <t>GY 245/35R20 95W XL EAGLE LS EXE特2</t>
  </si>
  <si>
    <t>GY 245/35R20 95W XL EfficientGrip Comfort特</t>
  </si>
  <si>
    <t>GY 265/65R17 112S LT WRANGLER DURATRAC特</t>
  </si>
  <si>
    <t>HK 195/60R16 89H KINERGY4S H740 EU</t>
  </si>
  <si>
    <t>LS 155/80R13 79T 4-SEASONS CHI</t>
  </si>
  <si>
    <t>LS 165/65R13 77H LS388</t>
  </si>
  <si>
    <t>LS 165/70R14 81H LS388</t>
  </si>
  <si>
    <t>LS 175/60R15 81H LS388</t>
  </si>
  <si>
    <t>LS 185/65R15 88T LS388</t>
  </si>
  <si>
    <t>LS 185/65R15 88T WINTER LANDER new</t>
  </si>
  <si>
    <t>LS 195/45R16 84V XL LS388</t>
  </si>
  <si>
    <t>LS 195/50R16 84V LS388</t>
  </si>
  <si>
    <t>LS 205/45ZR16 87W XL LS588 UHP</t>
  </si>
  <si>
    <t>LS 205/60R16 96H XL 4-SEASONS CHI</t>
  </si>
  <si>
    <t>LS 205/65ZR16 95W 4-SEASONS</t>
  </si>
  <si>
    <t>LS 215/50R17 95TXL WINTER LANDER</t>
  </si>
  <si>
    <t>LS 215/55R17 98TXL WINTER LANDER new</t>
  </si>
  <si>
    <t>LS 215/55ZR17 98W XL LS388</t>
  </si>
  <si>
    <t>LS 215/60R16 99TXL WINTER LANDER new</t>
  </si>
  <si>
    <t>LS 215/65R16 98T WINTER LANDER</t>
  </si>
  <si>
    <t>LS 215/65R16C 109/107T 4-SEASONS VAN</t>
  </si>
  <si>
    <t>LS 215/70R15C 109/107R 4-SEASONS VAN</t>
  </si>
  <si>
    <t>LS 225/30R20 85WXL LS588SUV new</t>
  </si>
  <si>
    <t>LS 225/55R17 101W XL 4-SEASONS CHI</t>
  </si>
  <si>
    <t>LS 235/45ZR17 97WXL LS588UHP</t>
  </si>
  <si>
    <t>LS 235/55R18 100V 4-SEASONS CHI</t>
  </si>
  <si>
    <t>LS 245/50R20 102W LS588 SUV</t>
  </si>
  <si>
    <t>LS 255/35ZR19 96W XL LS588 UHP</t>
  </si>
  <si>
    <t>LS 255/50R19 103W LS588 SUV</t>
  </si>
  <si>
    <t>LS 255/50R20 109YXL LS588 SUV</t>
  </si>
  <si>
    <t>LS 265/65R17 112H LS588SUV</t>
  </si>
  <si>
    <t>LS 285/35R21 105V XL LS588 SUV</t>
  </si>
  <si>
    <t>LS 305/40R22 114V XL LS588 SUV</t>
  </si>
  <si>
    <t>LS 325/30R21 108V XL LS588 SUV</t>
  </si>
  <si>
    <t>NX 155/65R14 75T Nblue 4Season 特</t>
  </si>
  <si>
    <t>NX 155/70R13 75T Nblue 4Season 特</t>
  </si>
  <si>
    <t>NX 165/65R14 79H Nblue HD Plus 特</t>
  </si>
  <si>
    <t>NX 165/65R14 79T Nblue 4Season 特</t>
  </si>
  <si>
    <t>NX 165/70R14 81T Nblue HD Plus 特</t>
  </si>
  <si>
    <t>NX 175/65R14 82T Nblue 4Season 特</t>
  </si>
  <si>
    <t>NX 175/65R14 86T XL NBLUE HD PLUS 特</t>
  </si>
  <si>
    <t>NX 175/65R15 84T Nblue 4Season EU</t>
  </si>
  <si>
    <t>NX 175/65R15 84T Nblue 4Season 特</t>
  </si>
  <si>
    <t>NX 175/70R14 84T Nblue 4Season 特</t>
  </si>
  <si>
    <t>NX 175/70R14 84T Nblue HD Plus 特</t>
  </si>
  <si>
    <t>NX 185/65R14 86T Nblue 4Season 特</t>
  </si>
  <si>
    <t>NX 185/65R15 88H Nblue 4Season 特</t>
  </si>
  <si>
    <t>NX 195/65R15 91H Nblue 4Season EU</t>
  </si>
  <si>
    <t>NX 195/80R15 107/105N Nblue 4SeasonVAN特</t>
  </si>
  <si>
    <t>NX 205/50R17 93TXL WINGUARD ICE2特</t>
  </si>
  <si>
    <t>NX 205/50R17 93WXL Nblue 4Season特</t>
  </si>
  <si>
    <t>NX 215/55R17 98V NBLUE 4SEASON特</t>
  </si>
  <si>
    <t>NX 215/60R16 95H Nblue 4Season 特</t>
  </si>
  <si>
    <t>NX 215/60R16 95H Nblue HD Plus 特</t>
  </si>
  <si>
    <t>NX 215/60R17 96H NBLUE 4SEASON 特</t>
  </si>
  <si>
    <t>NX 215/65R16 98H Nblue 4Season 特</t>
  </si>
  <si>
    <t>NX 215/70R16 100H Nblue 4Season特</t>
  </si>
  <si>
    <t>NX 225/55R17 101V XL Nblue 4Season特</t>
  </si>
  <si>
    <t>NX 225/65R17 102H Nblue 4Season 特</t>
  </si>
  <si>
    <t>NX 235/50R18 101VXL Nblue 4Season特</t>
  </si>
  <si>
    <t>NX 235/60R18 107VXL Nblue 4Season特</t>
  </si>
  <si>
    <t>PI 175/65R15 84Q WiceA+ 20以前特</t>
  </si>
  <si>
    <t>PI 185/60R15 88HXL WinterIceZero ASIMMETRICO</t>
  </si>
  <si>
    <t>PI 225/65R17 102Q WiceA+ 20以前特</t>
  </si>
  <si>
    <t>PI 235/50R18 97Q WiceA 20以前特</t>
  </si>
  <si>
    <t>RC 165/40R16 73V XL RP570</t>
  </si>
  <si>
    <t>RC 165/55R14 72H RP570</t>
  </si>
  <si>
    <t>RO 145/80R13 75S EUROVIS HP02特</t>
  </si>
  <si>
    <t>RO 145/80R13 75S Nblue ECO SH01 特</t>
  </si>
  <si>
    <t>RO 155/65R13 73T EUROVIS HP02特</t>
  </si>
  <si>
    <t>RO 165/55R15 75V EUROVIS HP02特</t>
  </si>
  <si>
    <t>RO 165/55R15 75V Nblue ECO SH01 特</t>
  </si>
  <si>
    <t>RO 165/65R13 77T Nblue ECO SH01 特</t>
  </si>
  <si>
    <t>TO 175/80R16 91S PROXES CF2 SUV</t>
  </si>
  <si>
    <t>TO 215/60R16 95H TRANPATH MP7</t>
  </si>
  <si>
    <t>UG 165/40R16 73V ROAD MILEAGE</t>
  </si>
  <si>
    <t>UG 165/45R16 74V ROAD MILEAGE</t>
  </si>
  <si>
    <t>UG 165/50R16 75V ROAD MILEAGE</t>
  </si>
  <si>
    <t>UG 195R15C 107/105Q PRESTIGE II</t>
  </si>
  <si>
    <t>UG 235/55R19 105W LATERAL FORCE 4S</t>
  </si>
  <si>
    <t>UG 265/65R17 110T ROAD FORCE A/T</t>
  </si>
  <si>
    <t>UG 265/65R17 112H LATERAL FORCE 4S new</t>
  </si>
  <si>
    <t>VK 175/65R15 84H ProTech NewGen</t>
  </si>
  <si>
    <t>VK 245/40R18 97Y XL ProTech NewGen</t>
  </si>
  <si>
    <t>VR 225/55R19 99WXL Ultrac Satin</t>
  </si>
  <si>
    <t>LS 185/65R14 86H 4-SEASONS CHI</t>
  </si>
  <si>
    <t>LS 185/55R15 82H 4-SEASONS CHI</t>
  </si>
  <si>
    <t>VK 195/50R16 88V XL ProTech NewGen</t>
  </si>
  <si>
    <t>BS 155/65R14 75H REGNO GR-Leggera 特</t>
  </si>
  <si>
    <t>BS 165/55R14 72V REGNO GR-Leggera 特</t>
  </si>
  <si>
    <t>BS 165/60R15 77Q BLIZZAK VRX3 特</t>
  </si>
  <si>
    <t>BS 165/65R14 79Q BLIZZAK VRX3特</t>
  </si>
  <si>
    <t>BS 165/65R15 81Q BLIZZAK VRX3特</t>
  </si>
  <si>
    <t>BS 175/65R15 84Q BLIZZAK VRX2特</t>
  </si>
  <si>
    <t>BS 185/60R15 84Q BLIZZAK VRX3特</t>
  </si>
  <si>
    <t>BS 185/70R14 88Q BLIZZAK VRX2特</t>
  </si>
  <si>
    <t>BS 195/60R16 89H REGNO GRVII特</t>
  </si>
  <si>
    <t>BS 195/65R15 91H ECOPIA NH100RV特</t>
  </si>
  <si>
    <t>BS 195/65R15 91H REGNO GR-XII特</t>
  </si>
  <si>
    <t>BS 195/65R15 91V TURANZA T005 EU</t>
  </si>
  <si>
    <t>BS 205/50R17 89V REGNO GR-XII特</t>
  </si>
  <si>
    <t>BS 205/55R17 91V REGNO GRVII特</t>
  </si>
  <si>
    <t>BS 215/55R17 94Q VRX3特</t>
  </si>
  <si>
    <t>BS 215/55R17 94V REGNO GRVII特</t>
  </si>
  <si>
    <t>BS 215/60R16 95V REGNO GR-XII特</t>
  </si>
  <si>
    <t>BS 215/60R17 96H REGNO GRVII特</t>
  </si>
  <si>
    <t>BS 215/60R17 96Q BLIZZAK VRX3特</t>
  </si>
  <si>
    <t>BS 225/45R17 94WXL POTENZA Adrenalin RE004EU</t>
  </si>
  <si>
    <t>BS 225/45R17 94YXL POTENZA SPORT EU</t>
  </si>
  <si>
    <t>BS 225/45R18 95WXL REGNO GR-XII特</t>
  </si>
  <si>
    <t>BS 225/50R17 98VXL REGNO GR-XII特</t>
  </si>
  <si>
    <t>BS 225/50R17 98WXL POTENZA Adrenalin RE004EU</t>
  </si>
  <si>
    <t>BS 225/55R18 98V REGNO GRVII特</t>
  </si>
  <si>
    <t>BS 225/60R18 100H ALENZA001EU</t>
  </si>
  <si>
    <t>BS 235/45R17 97W XL POTENZA Adrenalin RE004 EU</t>
  </si>
  <si>
    <t>BS 235/45R18 94W REGNO GR-XII特</t>
  </si>
  <si>
    <t>BS 235/55R18 100V AO ALENZA001EU</t>
  </si>
  <si>
    <t>BS 235/55R19 101V DUELER H/P SPORT EU</t>
  </si>
  <si>
    <t>BS 235/55R19 101V DUELER H/P SPORT MO EU</t>
  </si>
  <si>
    <t>BS 245/45R19 98W REGNO GR-XII特</t>
  </si>
  <si>
    <t>DL 185/55R16 83V LE MANS V+</t>
  </si>
  <si>
    <t>DL 185/60R16 86H LE MANS V</t>
  </si>
  <si>
    <t>DL 185/60R16 86H LE MANS V+</t>
  </si>
  <si>
    <t>DL 195/45R17 81W LE MANS V+</t>
  </si>
  <si>
    <t>DL 195/50R16 84V DirezzaDZ102EU</t>
  </si>
  <si>
    <t>DL 195/65R15 91H LE MANS V+</t>
  </si>
  <si>
    <t>DL 205/50R17 93VXL LE MANS V+</t>
  </si>
  <si>
    <t>DL 205/55R16 91V LE MANS V+</t>
  </si>
  <si>
    <t>DL 215/45R17 87W DirezzaDZ102EU</t>
  </si>
  <si>
    <t>DL 225/40R18 88W DirezzaDZ102EU</t>
  </si>
  <si>
    <t>DL 225/45R17 94WXLDirezzaDZ102EU</t>
  </si>
  <si>
    <t>DL 225/45R18 91W DirezzaDZ102EU</t>
  </si>
  <si>
    <t>DL 245/40R18 97WXL DirezzaDZ102EU</t>
  </si>
  <si>
    <t>FK 225/35ZR19 88Y XL FK510 EU</t>
  </si>
  <si>
    <t>FK 225/40R18 92Y XL AZENIS FK510EU</t>
  </si>
  <si>
    <t>FK 225/45R19 96Y XL FK510 EU</t>
  </si>
  <si>
    <t>FK 225/50R18 99W XL FK510SUV EU</t>
  </si>
  <si>
    <t>FK 225/55R18 102W XL FK510SUV EU</t>
  </si>
  <si>
    <t>FK 235/40R18 95YXL FK510EU</t>
  </si>
  <si>
    <t>FK 235/50R19 103WXL FK510SUV EU</t>
  </si>
  <si>
    <t>FK 245/40R18 97YXL FK510EU</t>
  </si>
  <si>
    <t>FK 245/40ZR19 98Y XL FK510 EU</t>
  </si>
  <si>
    <t>FK 255/35R19 96YXL FK510EU</t>
  </si>
  <si>
    <t>FK 255/50R20 109YXL FK510EU</t>
  </si>
  <si>
    <t>GL 175/65R14 82H COLO H01new</t>
  </si>
  <si>
    <t>GL 175/70R14 88T XL GREENWING A/S</t>
  </si>
  <si>
    <t>GL 215/60R16 99H XL GREENWING A/S</t>
  </si>
  <si>
    <t>PI 185/65R15 92TXL IceZERO ASIMMETRICO特</t>
  </si>
  <si>
    <t>PI 195/65R15 91T IceZERO ASIMMETRICO特</t>
  </si>
  <si>
    <t>PI 215/50R17 95HXL IceZERO ASIMMETRICO特</t>
  </si>
  <si>
    <t>PI 225/65R17 106HXL ICE ZERO ASIMMETRICO特</t>
  </si>
  <si>
    <t>PI 225/65R17 106VXL Cintrato Allseason+ s-i EU</t>
  </si>
  <si>
    <t>PI 265/45R20(MO) 104Y SCORPION EU</t>
  </si>
  <si>
    <t>PI 265/70R17 115T SCORPION A/T+特</t>
  </si>
  <si>
    <t>PI 285/70R17 121R SCORPION A/T+特</t>
  </si>
  <si>
    <t>TO 195/65R15 91H TRANPATH ML</t>
  </si>
  <si>
    <t>YH 195/60R16 89V ADVAN dB V552EU</t>
  </si>
  <si>
    <t>YH 205/60R16 96H Bluearth4S AW21 EU</t>
  </si>
  <si>
    <t>YH 215/50R17 95WXL Bluearth4S AW21 EU</t>
  </si>
  <si>
    <t>YH 225/40R18 92Y ADVAN dB V552EU</t>
  </si>
  <si>
    <t>YH 225/40R18 92YXL ADVAN Sport V107EU</t>
  </si>
  <si>
    <t>YH 225/45R17 94VXL Bluearth4S AW21 EU</t>
  </si>
  <si>
    <t>YH 225/45R18 95WXL BluEarth-GT AE51EU2</t>
  </si>
  <si>
    <t>YH 225/55R18 98V BluEarth-XT AE61EU2</t>
  </si>
  <si>
    <t>YH 235/55R18 100V BluEarth-XT AE61EU2</t>
  </si>
  <si>
    <t>YH 235/55R19 101V BLUEARTH-XT AE61 EU</t>
  </si>
  <si>
    <t>YH 235/55R19 101W ADVAN dB V552 EU</t>
  </si>
  <si>
    <t>YH 235/65R17 108VXL BluEarth-XT AE61 EU</t>
  </si>
  <si>
    <t>YH 245/40R18 93Y ADVAN dB V552EU</t>
  </si>
  <si>
    <t>YH 245/40R18 97WXL ADVAN Fleva V701 EU</t>
  </si>
  <si>
    <t>YH 245/40R18 97WXL Bluearth-GT AE51 EU</t>
  </si>
  <si>
    <t>YH 245/40R18 97YXL ADVAN Sport V107EU</t>
  </si>
  <si>
    <t>YH 245/40R19 98Y ADVAN dB V552EU</t>
  </si>
  <si>
    <t>YH 245/40R19 98YXL MO ADVAN Sport V105EU</t>
  </si>
  <si>
    <t>YH 275/35R19 100Y ADVAN dB V552 EU</t>
  </si>
  <si>
    <t>ZM 245/40R19 98W ZEALION</t>
  </si>
  <si>
    <t>DL 165/70R14 81H SP TOURING EU</t>
  </si>
  <si>
    <t>DL 195/60R16 89H ENASAVE EC300+ EU</t>
  </si>
  <si>
    <t>YH 165/55R15 75V BluEarth RV-02CK特</t>
  </si>
  <si>
    <t>YH 205/55R16 91W ADVAN dB V551 EU</t>
  </si>
  <si>
    <t>YH 205/55R17 91V BluEarth RV-02特</t>
  </si>
  <si>
    <t>YH 205/65R16 95H BluEarth RV-02特</t>
  </si>
  <si>
    <t>YH 215/50R17 95VRV02 XRBL ECYL</t>
  </si>
  <si>
    <t>YH 215/60R16 95H BluEarth RV-02特</t>
  </si>
  <si>
    <t>YH 215/65R16 98H BluEarth RV-02特</t>
  </si>
  <si>
    <t>YH 225/45R19 96W XL BluEarth RV-02特</t>
  </si>
  <si>
    <t>YH 225/55R18 98V BluEarth RV-02特</t>
  </si>
  <si>
    <t>YH 245/40R18 93W ADVAN dB V551 EU</t>
  </si>
  <si>
    <t>▼ZACK JP-104 1665(48)5/100 HPGRA</t>
  </si>
  <si>
    <t>AMA01 1545(45)4/100 BKP</t>
  </si>
  <si>
    <t>AMA01 1560(43)5/114.3 メタリックダークグレー</t>
  </si>
  <si>
    <t>AZsports MESH 1560(53)5/114.3 SIL</t>
  </si>
  <si>
    <t>AZsports MESH 1560(53)5/114.3 ブラックポリッシュ</t>
  </si>
  <si>
    <t>B.S.J WHEELS NW 1545(43)4/100 BDGP</t>
  </si>
  <si>
    <t>BUSTER EIGHT 1445(45)4/100 GM</t>
  </si>
  <si>
    <t>BUSTER EIGHT 1445(45)4/100 SIL</t>
  </si>
  <si>
    <t>CIRCLAR C10S 1770(38)5/114.3 MBK</t>
  </si>
  <si>
    <t>CoolBreeze 010 1545(45)4/100 MBK</t>
  </si>
  <si>
    <t>HOMURA27 JET BE 1980(48)5/100 ブラッククロームコーティング</t>
  </si>
  <si>
    <t>LEONIS FS 2085(35)5/114.3 パールブラックミラーカット</t>
  </si>
  <si>
    <t>LEONIS GX 2085(45)5/114.3 ブラック/SCマシニングレッド</t>
  </si>
  <si>
    <t>LEONIS SV 1545(45)4/100 BMC1 特</t>
  </si>
  <si>
    <t>LEONIS SV 2085(52)5/114.3 ブラックメタルコートミラーカット</t>
  </si>
  <si>
    <t>SMACK CREST 1545(45)4/100 BP 特</t>
  </si>
  <si>
    <t>SMACK CREST 1555(45)5/114.3 BP 特</t>
  </si>
  <si>
    <t>SMACK CREST 1770(48)5/114.3 BP 特</t>
  </si>
  <si>
    <t>SMACK LEGINA 1340(45)4/100 BP 特</t>
  </si>
  <si>
    <t>SMACK LEGINA 1545(45)4/100 BP 特</t>
  </si>
  <si>
    <t>SMACK LEGINA 1665(43)5/100 BP 特</t>
  </si>
  <si>
    <t>SMACK LEGINA 1760(40)4/100 BP 特</t>
  </si>
  <si>
    <t>SMACK LEGINA 1770(48)5/114.3 BP 特</t>
  </si>
  <si>
    <t>STEINER LMX 1975(55)5/114.3 ブラックポリッシュ</t>
  </si>
  <si>
    <t>VELVA CHARGE 1760(40)5/100 DM</t>
  </si>
  <si>
    <t>ZACK JP-209 1240(42)4/100 GBK</t>
  </si>
  <si>
    <t>Z-MEIST M5 1445(45)4/100 GM</t>
  </si>
  <si>
    <t>Z-MEIST M5 1445(45)4/100 SIL</t>
  </si>
  <si>
    <t>Z-MEIST M5 1555(43)4/100 SIL</t>
  </si>
  <si>
    <t>Z-MEIST MX-9 2085(38)5/114.3 BK/SPT</t>
  </si>
  <si>
    <t>Z-MEIST MX-9 2085(38)5/114.3 HP/BLK</t>
  </si>
  <si>
    <t>Z-MEIST MX-9 2085(45)5/114.3 HP/BLK</t>
  </si>
  <si>
    <t>Z-meist VS-1 1770(53)5/114.3 GM</t>
  </si>
  <si>
    <t>BS 235/50R18 101VXL REGNO GRVII特</t>
  </si>
  <si>
    <t>NX 225/60R17 103QXL WINGUARD ICE SUV特</t>
  </si>
  <si>
    <t>VRX3 215/50R17 91Q</t>
  </si>
  <si>
    <t>CO 165/65R15 81T ComfortContact CC7特</t>
  </si>
  <si>
    <t>CO 155/65R14 75H ComfortContact CC7特</t>
  </si>
  <si>
    <t>CO 235/55R18 104W XL UC6特</t>
  </si>
  <si>
    <t>CO 225/65R17 102V UC6 SUV #特</t>
  </si>
  <si>
    <t>CO 235/55R19 105V XL UC6 SUV#特</t>
  </si>
  <si>
    <t>VRX3 175/70R14 84Q</t>
  </si>
  <si>
    <t>VRX3 215/60R16 95Q</t>
  </si>
  <si>
    <t>BS 205/60R16 92Q BLIZZAK VRX2特</t>
  </si>
  <si>
    <t>BBS RP 1545(45)4/100 DB RP011</t>
  </si>
  <si>
    <t>夢木香 NATUONE FOR ROOM 200ml</t>
  </si>
  <si>
    <t>BS 205/50R16 87W POTENZA Adrenalin RE004EU</t>
  </si>
  <si>
    <t>BS 205/55R16 91W POTENZA Adrenalin RE004EU</t>
  </si>
  <si>
    <t>BS 215/45R17 91W XL POTENZA Adrenalin RE004 EU</t>
  </si>
  <si>
    <t>BS 215/55R17 94W POTENZA Adrenalin RE004 EU</t>
  </si>
  <si>
    <t>BS 245/45R17 99WXL POTENZA Adrenalin RE004EU</t>
  </si>
  <si>
    <t>BS 225/45R18 95WXL POTENZA Adrenalin RE004EU</t>
  </si>
  <si>
    <t>BS 245/40R18 97W XL POTENZA Adrenalin RE004 EU</t>
  </si>
  <si>
    <t>BS 215/65R16 98Q BLIZZAK VRX3特</t>
  </si>
  <si>
    <t>VK 215/60R17 96T WinTech WT6</t>
  </si>
  <si>
    <t>VK 225/60R17 99T WinTech WT6SUV</t>
  </si>
  <si>
    <t>BS 185/65R15 88Q BLIZZAK VRX3特</t>
  </si>
  <si>
    <t>CO 175/65R15 84TXL NC6特23</t>
  </si>
  <si>
    <t>MI 245/40R18 97YXL PILOT SPORT 5EU</t>
  </si>
  <si>
    <t>MI 225/40R19 93YXL PILOT SPORT 5EU</t>
  </si>
  <si>
    <t>MI 205/55R16 94VXL CROSS CLIMATE2 EU2</t>
  </si>
  <si>
    <t>BS 225/40R18 92YXL POTENZA SPORT EU</t>
  </si>
  <si>
    <t>MI 225/45R17 94WXL PRIMACY4+ EU</t>
  </si>
  <si>
    <t>Z-MEIST M5 1445(45)4/100 BP MBC</t>
  </si>
  <si>
    <t>Z-MEIST M5 1555(43)4/100 GM</t>
  </si>
  <si>
    <t>Z-MEIST M5 1555(50)4/100 SIL</t>
  </si>
  <si>
    <t>LS 155/65R14 75T LS388</t>
  </si>
  <si>
    <t>LS 195/65R15 91H 4-SEASONS CHI</t>
  </si>
  <si>
    <t>LS 165/65R15 81T 4-SEASONS CHI</t>
  </si>
  <si>
    <t>BS 225/55R18 98T DMV3 EU</t>
  </si>
  <si>
    <t>BS 235/60R18 107S DMV3 EU</t>
  </si>
  <si>
    <t>CO 175/65R14 82TXL NC6特23</t>
  </si>
  <si>
    <t>倉庫</t>
    <rPh sb="0" eb="2">
      <t>ソウコ</t>
    </rPh>
    <phoneticPr fontId="10"/>
  </si>
  <si>
    <t>年製2</t>
    <rPh sb="0" eb="2">
      <t>ネンセイ</t>
    </rPh>
    <phoneticPr fontId="30"/>
  </si>
  <si>
    <t>video_url</t>
    <phoneticPr fontId="10"/>
  </si>
  <si>
    <t>Vector 4Seasons Hybrid 155/65R13 73H</t>
  </si>
  <si>
    <t>Vector 4Seasons Hybrid 165/65R13 77H</t>
  </si>
  <si>
    <t>Vector 4Seasons Hybrid 155/70R13 75H</t>
  </si>
  <si>
    <t>Vector 4Seasons Hybrid 145/80R13 75S</t>
  </si>
  <si>
    <t>Vector 4Seasons Hybrid 155/80R13 79S</t>
  </si>
  <si>
    <t>Vector 4Seasons Hybrid 155/55R14 69H</t>
  </si>
  <si>
    <t>Vector 4Seasons Hybrid 165/55R14 72H</t>
  </si>
  <si>
    <t>Vector 4Seasons Hybrid 155/65R14 75H</t>
  </si>
  <si>
    <t>Vector 4Seasons Hybrid 165/65R14 79H</t>
  </si>
  <si>
    <t>Vector 4Seasons Hybrid 165/70R14 81S</t>
  </si>
  <si>
    <t>Vector 4Seasons Hybrid 175/70R14 84H</t>
  </si>
  <si>
    <t>Vector 4Seasons Hybrid 185/70R14 88H</t>
  </si>
  <si>
    <t>Vector 4Seasons Hybrid 175/65R14 82H</t>
  </si>
  <si>
    <t>Vector 4Seasons Hybrid 185/65R14 86H</t>
  </si>
  <si>
    <t>Vector 4Seasons Hybrid 165/50R15 73H</t>
  </si>
  <si>
    <t>Vector 4Seasons Hybrid 165/55R15 75H</t>
  </si>
  <si>
    <t>Vector 4Seasons Hybrid 185/55R15 82H</t>
  </si>
  <si>
    <t>Vector 4Seasons Hybrid 165/60R15 77H</t>
  </si>
  <si>
    <t>Vector 4Seasons Hybrid 185/60R15 84H</t>
  </si>
  <si>
    <t>Vector 4Seasons Hybrid 195/60R15 88H</t>
  </si>
  <si>
    <t>Vector 4Seasons Hybrid 165/65R15 81H</t>
  </si>
  <si>
    <t>Vector 4Seasons Hybrid 185/65R15 88H</t>
  </si>
  <si>
    <t>Vector 4Seasons Hybrid 195/65R15 91H</t>
  </si>
  <si>
    <t>Vector 4Seasons Hybrid 205/65R15 94H</t>
  </si>
  <si>
    <t>Vector 4Seasons Hybrid 205/70R15 96H</t>
  </si>
  <si>
    <t>Vector 4Seasons Hybrid 195/50R16 84H</t>
  </si>
  <si>
    <t>Vector 4Seasons Hybrid 185/55R16 83H</t>
  </si>
  <si>
    <t>Vector 4Seasons Hybrid 195/55R16 87H</t>
  </si>
  <si>
    <t>Vector 4Seasons Hybrid 205/55R16 91H</t>
  </si>
  <si>
    <t>Vector 4Seasons Hybrid 185/60R16 86H</t>
  </si>
  <si>
    <t>Vector 4Seasons Hybrid 195/60R16 89H</t>
  </si>
  <si>
    <t>Vector 4Seasons Hybrid 175/60R16 82H</t>
  </si>
  <si>
    <t>Vector 4Seasons Hybrid 205/60R16 92H</t>
  </si>
  <si>
    <t>Vector 4Seasons Hybrid 215/60R16 95H</t>
  </si>
  <si>
    <t>Vector 4Seasons Hybrid 195/65R16 92H</t>
  </si>
  <si>
    <t>Vector 4Seasons Hybrid 205/65R16 95H</t>
  </si>
  <si>
    <t>Vector 4Seasons Hybrid 215/65R16 98H</t>
  </si>
  <si>
    <t>Vector 4Seasons Hybrid 215/45R17 91H XL</t>
  </si>
  <si>
    <t>Vector 4Seasons Hybrid 225/45R17 91H</t>
  </si>
  <si>
    <t>Vector 4Seasons Hybrid 205/50R17 93H XL</t>
  </si>
  <si>
    <t>Vector 4Seasons Hybrid 215/50R17 95H XL</t>
  </si>
  <si>
    <t>Vector 4Seasons Hybrid 205/55R17 95H XL</t>
  </si>
  <si>
    <t>Vector 4Seasons Hybrid 215/55R17 94H</t>
  </si>
  <si>
    <t>Vector 4Seasons Hybrid 225/55R17 101H XL</t>
  </si>
  <si>
    <t>Vector 4Seasons Hybrid 195/60R17 90H</t>
  </si>
  <si>
    <t>Vector 4Seasons Hybrid 215/60R17 96H</t>
  </si>
  <si>
    <t>Vector 4Seasons Hybrid 225/40R18 92H XL</t>
  </si>
  <si>
    <t>Vector 4Seasons Hybrid 215/45R18 89H</t>
  </si>
  <si>
    <t>Vector 4Seasons Hybrid 225/45R18 91H</t>
  </si>
  <si>
    <t>Vector 4Seasons Hybrid 215/50R18 92H</t>
  </si>
  <si>
    <t>Vector 4Seasons Hybrid 235/50R18 101H XL</t>
  </si>
  <si>
    <t>cross22155518</t>
  </si>
  <si>
    <t>crosscp1756015</t>
  </si>
  <si>
    <t>crosscp1856514</t>
  </si>
  <si>
    <t>crosscp2056515</t>
  </si>
  <si>
    <t>primacy42554517</t>
  </si>
  <si>
    <t>pimacy4p2154517ip</t>
  </si>
  <si>
    <t>dmv32356018ip</t>
  </si>
  <si>
    <t>cross22255518</t>
  </si>
  <si>
    <t>cross22256018</t>
  </si>
  <si>
    <t>pimacy4p2156016</t>
  </si>
  <si>
    <t>pimacy4p2156516</t>
  </si>
  <si>
    <t>2023年製 BLIZZAK DM-V3 235/60R18 107S BRIDGESTONE スタッドレス 翌営業日発送</t>
  </si>
  <si>
    <t>2023年製 CROSSCLIMATE 2 225/55R18 98V MICHELIN オールシーズン 翌営業日発送</t>
  </si>
  <si>
    <t>2023年製 CROSSCLIMATE 2 225/60R18 104W XL MICHELIN オールシーズン 翌営業日発送</t>
  </si>
  <si>
    <t>2022年製 CROSSCLIMATE 2 215/55R18 99V XL MICHELIN オールシーズン 翌営業日発送</t>
  </si>
  <si>
    <t>2022年製 CROSSCLIMATE+ 175/60R15 85H XL MICHELIN オールシーズン 翌営業日発送</t>
  </si>
  <si>
    <t>2022年製 CROSSCLIMATE+ 185/65R14 90H XL MICHELIN オールシーズン 翌営業日発送</t>
  </si>
  <si>
    <t>2022年製 PRIMACY 4+ 215/45R17 91V XL MICHELIN サマータイヤ 翌営業日発送</t>
  </si>
  <si>
    <t>2022年製 PRIMACY 4 255/45R17 98W MICHELIN サマータイヤ 翌営業日発送</t>
  </si>
  <si>
    <t>2023年製 PRIMACY 4+ 215/65R16 102V XL MICHELIN サマータイヤ 翌営業日発送</t>
  </si>
  <si>
    <t>2023年製 Pilot Sport 3 195/50R15 86V XL MICHELIN サマータイヤ 翌営業日発送</t>
  </si>
  <si>
    <t>2023年製 Pilot Sport 3 195/55R15 89V XL DT MICHELIN サマータイヤ 翌営業日発送</t>
  </si>
  <si>
    <t>2023年製 EfficientGrip ECO EG01 185/65R14 86S GOODYEAR サマータイヤ 翌営業日発送</t>
  </si>
  <si>
    <t>2023年製 Vector 4Seasons Hybrid 155/80R13 79S GOODYEAR オールシーズン 翌営業日発送</t>
  </si>
  <si>
    <t>2022年製 Vector 4Seasons Hybrid 195/60R15 88H GOODYEAR オールシーズン 翌営業日発送</t>
  </si>
  <si>
    <t>2022年製 Vector 4Seasons Hybrid 205/50R17 93H XL GOODYEAR オールシーズン 翌営業日発送</t>
  </si>
  <si>
    <t>2022年製 Vector 4Seasons Hybrid 205/55R17 95H XL GOODYEAR オールシーズン 翌営業日発送</t>
  </si>
  <si>
    <t>2023年製 Vector 4Seasons Hybrid 215/50R18 92H GOODYEAR オールシーズン 翌営業日発送</t>
  </si>
  <si>
    <t>10,500</t>
  </si>
  <si>
    <t>14,800</t>
  </si>
  <si>
    <t>14,000</t>
  </si>
  <si>
    <t>880</t>
  </si>
  <si>
    <t>22,973</t>
  </si>
  <si>
    <t>22,320</t>
  </si>
  <si>
    <t>24,495</t>
  </si>
  <si>
    <t>https://kakaku.com/item/K0001493532/</t>
  </si>
  <si>
    <t>https://kakaku.com/item/K0001515999/</t>
  </si>
  <si>
    <t>https://kakaku.com/item/K0001516001/</t>
  </si>
  <si>
    <t>https://kakaku.com/item/K0001515998/</t>
  </si>
  <si>
    <t>https://kakaku.com/item/K0001283632/</t>
  </si>
  <si>
    <t>https://kakaku.com/item/K0001283636/</t>
  </si>
  <si>
    <t>https://kakaku.com/item/K0001126508/</t>
  </si>
  <si>
    <t>https://kakaku.com/item/K0001064833/</t>
  </si>
  <si>
    <t>https://kakaku.com/item/K0001515991/</t>
  </si>
  <si>
    <t>https://kakaku.com/item/K0001423307/</t>
  </si>
  <si>
    <t>https://kakaku.com/item/K0001423308/</t>
  </si>
  <si>
    <t>https://kakaku.com/item/K0000732226/</t>
  </si>
  <si>
    <t>https://kakaku.com/item/K0001421414/</t>
  </si>
  <si>
    <t>https://kakaku.com/item/K0001421415/</t>
  </si>
  <si>
    <t>AZENIS FK520L</t>
  </si>
  <si>
    <t>Product No</t>
  </si>
  <si>
    <t>PI Plan Qty</t>
  </si>
  <si>
    <t>4992496142387-VEC15555142017</t>
  </si>
  <si>
    <t>4992496140178-1655514130393</t>
  </si>
  <si>
    <t>4992496141298-1756515130389</t>
  </si>
  <si>
    <t>4992496141298-1756515139382</t>
  </si>
  <si>
    <t>4992496140055-1856515139389</t>
  </si>
  <si>
    <t>4992496088432-1955016139024</t>
  </si>
  <si>
    <t>4992496140192-1955516130392</t>
  </si>
  <si>
    <t>4992496140208-2055516139384</t>
  </si>
  <si>
    <t>4992496140079-2056515139382</t>
  </si>
  <si>
    <t>4992496096864-2154517132070</t>
  </si>
  <si>
    <t>4992496140215-2155517130394</t>
  </si>
  <si>
    <t>4992496140215-2155517139380</t>
  </si>
  <si>
    <t>4992496140154-2156016139383</t>
  </si>
  <si>
    <t>4992496096871-2254517132077</t>
  </si>
  <si>
    <t>4992496087244-2254518139020</t>
  </si>
  <si>
    <t>4992496087237-2454018139029</t>
  </si>
  <si>
    <t>4992496097038-2454519132079</t>
  </si>
  <si>
    <t>4985009716069-1958015156566</t>
  </si>
  <si>
    <t>4985009757406-2256017157031</t>
  </si>
  <si>
    <t>4985009757536-2256018157078</t>
  </si>
  <si>
    <t>MI 255/55R18 109WXL CROSSCLIMATE2 SUV</t>
  </si>
  <si>
    <t xml:space="preserve">カーポートマルゼン </t>
  </si>
  <si>
    <t>8,910</t>
  </si>
  <si>
    <t>11,740</t>
  </si>
  <si>
    <t>11,125</t>
  </si>
  <si>
    <t>18,500</t>
  </si>
  <si>
    <t>15,874</t>
  </si>
  <si>
    <t>17,770</t>
  </si>
  <si>
    <t>2023年製 CROSS CLIMATE SUV 215/70R16 100H TL オールシーズンタイヤ 翌営業日発送</t>
  </si>
  <si>
    <t>https://kakaku.com/item/K0000897116/</t>
  </si>
  <si>
    <t>https://kakaku.com/item/K0000897117/</t>
  </si>
  <si>
    <t>https://kakaku.com/item/K0000897108/</t>
  </si>
  <si>
    <t>MI 245/40R19 98YXL PILOT SPORT 5</t>
  </si>
  <si>
    <t>CO 225/55R18 98H UC6SUV特</t>
  </si>
  <si>
    <t>CO 225/60R18 100V UC6SUV特</t>
  </si>
  <si>
    <t>JANコード</t>
  </si>
  <si>
    <t>メーカー
CODE</t>
  </si>
  <si>
    <t>最終原価</t>
  </si>
  <si>
    <t>198771</t>
  </si>
  <si>
    <t>185/55R15 82H（在庫限り）</t>
  </si>
  <si>
    <t>715860</t>
  </si>
  <si>
    <t>715750</t>
  </si>
  <si>
    <t>715830</t>
  </si>
  <si>
    <t>715740</t>
  </si>
  <si>
    <t>719030</t>
  </si>
  <si>
    <t>715760</t>
  </si>
  <si>
    <t>715680</t>
  </si>
  <si>
    <t>715690</t>
  </si>
  <si>
    <t>715730</t>
  </si>
  <si>
    <t>715880</t>
  </si>
  <si>
    <t>715820</t>
  </si>
  <si>
    <t>715810</t>
  </si>
  <si>
    <t>715770</t>
  </si>
  <si>
    <t>715720</t>
  </si>
  <si>
    <t>715850</t>
  </si>
  <si>
    <t>715870</t>
  </si>
  <si>
    <t>715700</t>
  </si>
  <si>
    <t>715780</t>
  </si>
  <si>
    <t>715800</t>
  </si>
  <si>
    <t>825360</t>
  </si>
  <si>
    <t>715840</t>
  </si>
  <si>
    <t>737310</t>
  </si>
  <si>
    <t>737300</t>
  </si>
  <si>
    <t>737320</t>
  </si>
  <si>
    <t>701600</t>
  </si>
  <si>
    <t>701590</t>
  </si>
  <si>
    <t>39940</t>
  </si>
  <si>
    <t>701570</t>
  </si>
  <si>
    <t>706970</t>
  </si>
  <si>
    <t>706980</t>
  </si>
  <si>
    <t>225/55R16 95W（21年製あり）</t>
  </si>
  <si>
    <t>722420</t>
  </si>
  <si>
    <t>225/50R16 92Y</t>
  </si>
  <si>
    <t>704300</t>
  </si>
  <si>
    <t>711060</t>
  </si>
  <si>
    <t>722430</t>
  </si>
  <si>
    <t>702760</t>
  </si>
  <si>
    <t>704370</t>
  </si>
  <si>
    <t>704390</t>
  </si>
  <si>
    <t>711030</t>
  </si>
  <si>
    <t>225/55R17 101Y XL（在庫限り）</t>
  </si>
  <si>
    <t>702850</t>
  </si>
  <si>
    <t>722470</t>
  </si>
  <si>
    <t>225/50R18 99Y XL（在庫限り）</t>
  </si>
  <si>
    <t>709150</t>
  </si>
  <si>
    <t>275/40R19 105Y XL</t>
  </si>
  <si>
    <t>727820</t>
  </si>
  <si>
    <t>727830</t>
  </si>
  <si>
    <t>720630</t>
  </si>
  <si>
    <t>720550</t>
  </si>
  <si>
    <t>720560</t>
  </si>
  <si>
    <t>703890</t>
  </si>
  <si>
    <t>703910</t>
  </si>
  <si>
    <t>703930</t>
  </si>
  <si>
    <t>703870</t>
  </si>
  <si>
    <t>703900</t>
  </si>
  <si>
    <t>704280</t>
  </si>
  <si>
    <t>703880</t>
  </si>
  <si>
    <t>704240</t>
  </si>
  <si>
    <t>704170</t>
  </si>
  <si>
    <t>710710</t>
  </si>
  <si>
    <t>712790</t>
  </si>
  <si>
    <t>225/55R19 99V（43掛）</t>
  </si>
  <si>
    <t>719410</t>
  </si>
  <si>
    <t>733170</t>
  </si>
  <si>
    <t>733240</t>
  </si>
  <si>
    <t>733180</t>
  </si>
  <si>
    <t>272776</t>
  </si>
  <si>
    <t>733190</t>
  </si>
  <si>
    <t>733210</t>
  </si>
  <si>
    <t>733250</t>
  </si>
  <si>
    <t>733220</t>
  </si>
  <si>
    <t>733230</t>
  </si>
  <si>
    <t>733340</t>
  </si>
  <si>
    <t>733370</t>
  </si>
  <si>
    <t>733620</t>
  </si>
  <si>
    <t>733270</t>
  </si>
  <si>
    <t>733290</t>
  </si>
  <si>
    <t>733310</t>
  </si>
  <si>
    <t>733350</t>
  </si>
  <si>
    <t>733380</t>
  </si>
  <si>
    <t>733300</t>
  </si>
  <si>
    <t>733320</t>
  </si>
  <si>
    <t>733360</t>
  </si>
  <si>
    <t>733330</t>
  </si>
  <si>
    <t>733390</t>
  </si>
  <si>
    <t>733420</t>
  </si>
  <si>
    <t>733500</t>
  </si>
  <si>
    <t>733590</t>
  </si>
  <si>
    <t>733430</t>
  </si>
  <si>
    <t>733450</t>
  </si>
  <si>
    <t>733480</t>
  </si>
  <si>
    <t>733510</t>
  </si>
  <si>
    <t>733460</t>
  </si>
  <si>
    <t>733520</t>
  </si>
  <si>
    <t>719050</t>
  </si>
  <si>
    <t>712900</t>
  </si>
  <si>
    <t>718240</t>
  </si>
  <si>
    <t>711770</t>
  </si>
  <si>
    <t>205/55R16 91W（在庫限り）</t>
  </si>
  <si>
    <t>719200</t>
  </si>
  <si>
    <t>195/60R16 93V XL（在庫限り）</t>
  </si>
  <si>
    <t>711790</t>
  </si>
  <si>
    <t>711800</t>
  </si>
  <si>
    <t>712040</t>
  </si>
  <si>
    <t>711830</t>
  </si>
  <si>
    <t>711840</t>
  </si>
  <si>
    <t>711890</t>
  </si>
  <si>
    <t>215/45R17 91W XL（在庫限り）</t>
  </si>
  <si>
    <t>711650</t>
  </si>
  <si>
    <t>245/45R17 99Y XL（在庫限り）</t>
  </si>
  <si>
    <t>711990</t>
  </si>
  <si>
    <t>711690</t>
  </si>
  <si>
    <t>711730</t>
  </si>
  <si>
    <t>225/55R17 101W XL（在庫限り）</t>
  </si>
  <si>
    <t>711750</t>
  </si>
  <si>
    <t>235/55R17 103Y XL（在庫限り）</t>
  </si>
  <si>
    <t>724960</t>
  </si>
  <si>
    <t>711550</t>
  </si>
  <si>
    <t>711570</t>
  </si>
  <si>
    <t>731150</t>
  </si>
  <si>
    <t>711590</t>
  </si>
  <si>
    <t>711600</t>
  </si>
  <si>
    <t>711540</t>
  </si>
  <si>
    <t>245/45R19 102W XL（在庫限り）</t>
  </si>
  <si>
    <t>303143</t>
  </si>
  <si>
    <t>039936</t>
  </si>
  <si>
    <t>655078</t>
  </si>
  <si>
    <t>078430</t>
  </si>
  <si>
    <t>184283</t>
  </si>
  <si>
    <t>734540</t>
  </si>
  <si>
    <t>341189</t>
  </si>
  <si>
    <t>134194</t>
  </si>
  <si>
    <t>734550</t>
  </si>
  <si>
    <t>737700</t>
  </si>
  <si>
    <t>734570</t>
  </si>
  <si>
    <t>734580</t>
  </si>
  <si>
    <t>734590</t>
  </si>
  <si>
    <t>734600</t>
  </si>
  <si>
    <t>900309</t>
  </si>
  <si>
    <t>734620</t>
  </si>
  <si>
    <t>734630</t>
  </si>
  <si>
    <t>567574</t>
  </si>
  <si>
    <t>739760</t>
  </si>
  <si>
    <t>734660</t>
  </si>
  <si>
    <t>734670</t>
  </si>
  <si>
    <t>734710</t>
  </si>
  <si>
    <t>740120</t>
  </si>
  <si>
    <t>734750</t>
  </si>
  <si>
    <t>734760</t>
  </si>
  <si>
    <t>734770</t>
  </si>
  <si>
    <t>734820</t>
  </si>
  <si>
    <t>737770</t>
  </si>
  <si>
    <t>215/65R16 102H XL（在庫限り）</t>
  </si>
  <si>
    <t>737910</t>
  </si>
  <si>
    <t>738110</t>
  </si>
  <si>
    <t>737820</t>
  </si>
  <si>
    <t>737870</t>
  </si>
  <si>
    <t>737980</t>
  </si>
  <si>
    <t>738000</t>
  </si>
  <si>
    <t>738060</t>
  </si>
  <si>
    <t>737990</t>
  </si>
  <si>
    <t>728990</t>
  </si>
  <si>
    <t>729000</t>
  </si>
  <si>
    <t>730090</t>
  </si>
  <si>
    <t>730130</t>
  </si>
  <si>
    <t>733160</t>
  </si>
  <si>
    <t>732210</t>
  </si>
  <si>
    <t>732220</t>
  </si>
  <si>
    <t>697159</t>
  </si>
  <si>
    <t>068740</t>
  </si>
  <si>
    <t>31380</t>
  </si>
  <si>
    <t>726120</t>
  </si>
  <si>
    <t>721910</t>
  </si>
  <si>
    <t>721940</t>
  </si>
  <si>
    <t>721900</t>
  </si>
  <si>
    <t>721920</t>
  </si>
  <si>
    <t>721960</t>
  </si>
  <si>
    <t>175/60R15 85H XL</t>
  </si>
  <si>
    <t>721950</t>
  </si>
  <si>
    <t>717370</t>
  </si>
  <si>
    <t>205/65R15 99V XL</t>
  </si>
  <si>
    <t>716990</t>
  </si>
  <si>
    <t>717060</t>
  </si>
  <si>
    <t>735590</t>
  </si>
  <si>
    <t>735620</t>
  </si>
  <si>
    <t>735630</t>
  </si>
  <si>
    <t>735640</t>
  </si>
  <si>
    <t>735670</t>
  </si>
  <si>
    <t>735690</t>
  </si>
  <si>
    <t>735710</t>
  </si>
  <si>
    <t>735730</t>
  </si>
  <si>
    <t>735810</t>
  </si>
  <si>
    <t>735820</t>
  </si>
  <si>
    <t>735860</t>
  </si>
  <si>
    <t>735870</t>
  </si>
  <si>
    <t>728830</t>
  </si>
  <si>
    <t>728920</t>
  </si>
  <si>
    <t>728930</t>
  </si>
  <si>
    <t>728940</t>
  </si>
  <si>
    <t>728540</t>
  </si>
  <si>
    <t>728650</t>
  </si>
  <si>
    <t>728730</t>
  </si>
  <si>
    <t>728740</t>
  </si>
  <si>
    <t>728750</t>
  </si>
  <si>
    <t>728760</t>
  </si>
  <si>
    <t>728770</t>
  </si>
  <si>
    <t>728860</t>
  </si>
  <si>
    <t>728870</t>
  </si>
  <si>
    <t>728880</t>
  </si>
  <si>
    <t>729770</t>
  </si>
  <si>
    <t>729800</t>
  </si>
  <si>
    <t>728550</t>
  </si>
  <si>
    <t>728560</t>
  </si>
  <si>
    <t>728570</t>
  </si>
  <si>
    <t>728580</t>
  </si>
  <si>
    <t>728680</t>
  </si>
  <si>
    <t>728690</t>
  </si>
  <si>
    <t>728700</t>
  </si>
  <si>
    <t>728780</t>
  </si>
  <si>
    <t>728790</t>
  </si>
  <si>
    <t>728800</t>
  </si>
  <si>
    <t>728810</t>
  </si>
  <si>
    <t>728900</t>
  </si>
  <si>
    <t>728910</t>
  </si>
  <si>
    <t>735490</t>
  </si>
  <si>
    <t>728460</t>
  </si>
  <si>
    <t>728470</t>
  </si>
  <si>
    <t>728480</t>
  </si>
  <si>
    <t>728600</t>
  </si>
  <si>
    <t>728610</t>
  </si>
  <si>
    <t>728620</t>
  </si>
  <si>
    <t>728710</t>
  </si>
  <si>
    <t>735500</t>
  </si>
  <si>
    <t>737000</t>
  </si>
  <si>
    <t>735510</t>
  </si>
  <si>
    <t>729820</t>
  </si>
  <si>
    <t>728430</t>
  </si>
  <si>
    <t>255/35R19 96Y XL（発売延期）</t>
  </si>
  <si>
    <t>該当なし</t>
  </si>
  <si>
    <t>728500</t>
  </si>
  <si>
    <t>729860</t>
  </si>
  <si>
    <t>725250</t>
  </si>
  <si>
    <t>X-ICE SNOW（21年）</t>
  </si>
  <si>
    <t>721060</t>
  </si>
  <si>
    <t>X-ICE SNOW（22年）</t>
  </si>
  <si>
    <t>721150</t>
  </si>
  <si>
    <t>721110</t>
  </si>
  <si>
    <t>215/60R17 100T XL</t>
  </si>
  <si>
    <t>721280</t>
  </si>
  <si>
    <t>039811</t>
  </si>
  <si>
    <t>723255</t>
  </si>
  <si>
    <t>036244</t>
  </si>
  <si>
    <t>530430</t>
  </si>
  <si>
    <t>112626</t>
  </si>
  <si>
    <t>783406</t>
  </si>
  <si>
    <t>034785</t>
  </si>
  <si>
    <t>601079</t>
  </si>
  <si>
    <t>X-ICE SNOW SUV（21年）</t>
  </si>
  <si>
    <t>735843</t>
  </si>
  <si>
    <t>AGILIS X-ICE</t>
  </si>
  <si>
    <t>195/80R15LT 107/105R</t>
  </si>
  <si>
    <t>444057</t>
  </si>
  <si>
    <t>493190</t>
  </si>
  <si>
    <t>566558</t>
  </si>
  <si>
    <t>458724</t>
  </si>
  <si>
    <t>205/55R16 94V XL（販売中）</t>
  </si>
  <si>
    <t>05500090</t>
  </si>
  <si>
    <t>05500544</t>
  </si>
  <si>
    <t>155/65R13 73S（在庫限り）</t>
  </si>
  <si>
    <t>05500095</t>
  </si>
  <si>
    <t>05500546</t>
  </si>
  <si>
    <t>155/65R14 75S（ストップ）</t>
  </si>
  <si>
    <t>05500552</t>
  </si>
  <si>
    <t>05500547</t>
  </si>
  <si>
    <t>05500548</t>
  </si>
  <si>
    <t>05602731</t>
  </si>
  <si>
    <t>05602727</t>
  </si>
  <si>
    <t>05500541</t>
  </si>
  <si>
    <t>05500542</t>
  </si>
  <si>
    <t>05500543</t>
  </si>
  <si>
    <t>185/70R14 88S</t>
  </si>
  <si>
    <t>05602720</t>
  </si>
  <si>
    <t>05602740</t>
  </si>
  <si>
    <t>05500551</t>
  </si>
  <si>
    <t>05602716</t>
  </si>
  <si>
    <t>05602717</t>
  </si>
  <si>
    <t>05602729</t>
  </si>
  <si>
    <t>05602730</t>
  </si>
  <si>
    <t>05602722</t>
  </si>
  <si>
    <t>05602724</t>
  </si>
  <si>
    <t>05600552</t>
  </si>
  <si>
    <t>05602758</t>
  </si>
  <si>
    <t>05602735</t>
  </si>
  <si>
    <t>05500858</t>
  </si>
  <si>
    <t>05605108</t>
  </si>
  <si>
    <t>05605106</t>
  </si>
  <si>
    <t>05605114</t>
  </si>
  <si>
    <t>05605118</t>
  </si>
  <si>
    <t>05605124</t>
  </si>
  <si>
    <t>05605126</t>
  </si>
  <si>
    <t>05605136</t>
  </si>
  <si>
    <t>05605132</t>
  </si>
  <si>
    <t>05605150</t>
  </si>
  <si>
    <t>05605146</t>
  </si>
  <si>
    <t>05605140</t>
  </si>
  <si>
    <t>05605142</t>
  </si>
  <si>
    <t>05605164</t>
  </si>
  <si>
    <t>05605158</t>
  </si>
  <si>
    <t>05605160</t>
  </si>
  <si>
    <t>05605178</t>
  </si>
  <si>
    <t>05605052</t>
  </si>
  <si>
    <t>05609556</t>
  </si>
  <si>
    <t>VECTOR 4Seasons（VECキャン）</t>
  </si>
  <si>
    <t>05609568</t>
  </si>
  <si>
    <t>05609554</t>
  </si>
  <si>
    <t>05509550</t>
  </si>
  <si>
    <t>05509552</t>
  </si>
  <si>
    <t>05609570</t>
  </si>
  <si>
    <t>05609572</t>
  </si>
  <si>
    <t>05609564</t>
  </si>
  <si>
    <t>05609632</t>
  </si>
  <si>
    <t>05509558</t>
  </si>
  <si>
    <t>05609560</t>
  </si>
  <si>
    <t>05609562</t>
  </si>
  <si>
    <t>05609566</t>
  </si>
  <si>
    <t>05609618</t>
  </si>
  <si>
    <t>05609594</t>
  </si>
  <si>
    <t>05609590</t>
  </si>
  <si>
    <t>05609592</t>
  </si>
  <si>
    <t>05609638</t>
  </si>
  <si>
    <t>05609588</t>
  </si>
  <si>
    <t>05609624</t>
  </si>
  <si>
    <t>05609575</t>
  </si>
  <si>
    <t>05609576</t>
  </si>
  <si>
    <t>05609580</t>
  </si>
  <si>
    <t>05609582</t>
  </si>
  <si>
    <t>05609596</t>
  </si>
  <si>
    <t>05609574</t>
  </si>
  <si>
    <t>05609636</t>
  </si>
  <si>
    <t>05609605</t>
  </si>
  <si>
    <t>05609606</t>
  </si>
  <si>
    <t>05609608</t>
  </si>
  <si>
    <t>05609601</t>
  </si>
  <si>
    <t>05609578</t>
  </si>
  <si>
    <t>05609600</t>
  </si>
  <si>
    <t>05609602</t>
  </si>
  <si>
    <t>05609604</t>
  </si>
  <si>
    <t>05609595</t>
  </si>
  <si>
    <t>05609598</t>
  </si>
  <si>
    <t>05609620</t>
  </si>
  <si>
    <t>05609622</t>
  </si>
  <si>
    <t>05609615</t>
  </si>
  <si>
    <t>05609616</t>
  </si>
  <si>
    <t>05609611</t>
  </si>
  <si>
    <t>05609612</t>
  </si>
  <si>
    <t>05609614</t>
  </si>
  <si>
    <t>05609609</t>
  </si>
  <si>
    <t>05609610</t>
  </si>
  <si>
    <t>05609634</t>
  </si>
  <si>
    <t>05609628</t>
  </si>
  <si>
    <t>05609630</t>
  </si>
  <si>
    <t>05609625</t>
  </si>
  <si>
    <t>05609626</t>
  </si>
  <si>
    <t>05609627</t>
  </si>
  <si>
    <t>05602503</t>
  </si>
  <si>
    <t>05601258</t>
  </si>
  <si>
    <t>05602818</t>
  </si>
  <si>
    <t>05602814</t>
  </si>
  <si>
    <t>05602832</t>
  </si>
  <si>
    <t>05602854</t>
  </si>
  <si>
    <t>05602858</t>
  </si>
  <si>
    <t>05602848</t>
  </si>
  <si>
    <t>05602880</t>
  </si>
  <si>
    <t>05602870</t>
  </si>
  <si>
    <t>05602864</t>
  </si>
  <si>
    <t>05602860</t>
  </si>
  <si>
    <t>05602882</t>
  </si>
  <si>
    <t>05602872</t>
  </si>
  <si>
    <t>05602866</t>
  </si>
  <si>
    <t>05602874</t>
  </si>
  <si>
    <t>05602862</t>
  </si>
  <si>
    <t>05602878</t>
  </si>
  <si>
    <t>05602886</t>
  </si>
  <si>
    <t>05602888</t>
  </si>
  <si>
    <t>05602884</t>
  </si>
  <si>
    <t>05602902</t>
  </si>
  <si>
    <t>05602906</t>
  </si>
  <si>
    <t>10220057</t>
  </si>
  <si>
    <t>VRX3</t>
  </si>
  <si>
    <t>175/65R14 82Q</t>
  </si>
  <si>
    <t>DM-V3（並行）</t>
  </si>
  <si>
    <t>225/55R18 98T</t>
  </si>
  <si>
    <t>225/45R18 95W XL（ストップ）</t>
  </si>
  <si>
    <t>235/45R18 94W（ストップ）</t>
  </si>
  <si>
    <t>BluEarth-XT AE61（並行、20年製あり）</t>
  </si>
  <si>
    <t>15471387</t>
  </si>
  <si>
    <t>10330904</t>
  </si>
  <si>
    <t>19900711</t>
  </si>
  <si>
    <t>327764</t>
  </si>
  <si>
    <t>327814</t>
  </si>
  <si>
    <t>327794</t>
  </si>
  <si>
    <t>205/50R17 93V XL（在庫限り）</t>
  </si>
  <si>
    <t>327786</t>
  </si>
  <si>
    <t>205/55R16 91V（在庫限り）</t>
  </si>
  <si>
    <t>327787</t>
  </si>
  <si>
    <t>310317</t>
  </si>
  <si>
    <t>310345</t>
  </si>
  <si>
    <t>310331</t>
  </si>
  <si>
    <t>321849</t>
  </si>
  <si>
    <t>310375</t>
  </si>
  <si>
    <t>355219</t>
  </si>
  <si>
    <t>355175</t>
  </si>
  <si>
    <t>355173</t>
  </si>
  <si>
    <t>355174</t>
  </si>
  <si>
    <t>355170</t>
  </si>
  <si>
    <t>355177</t>
  </si>
  <si>
    <t>355180</t>
  </si>
  <si>
    <t>355182</t>
  </si>
  <si>
    <t>355194</t>
  </si>
  <si>
    <t>355179</t>
  </si>
  <si>
    <t>215/50ZR17 95W XL</t>
  </si>
  <si>
    <t xml:space="preserve">タイヤパートナー </t>
  </si>
  <si>
    <t>16,300</t>
  </si>
  <si>
    <t>11,150</t>
  </si>
  <si>
    <t>22,600</t>
  </si>
  <si>
    <t>18,900</t>
  </si>
  <si>
    <t>15,180</t>
  </si>
  <si>
    <t>2023年製 Pilot Sport 5 245/40ZR17 95Y XL サマータイヤ 翌営業日発送</t>
  </si>
  <si>
    <t>https://kakaku.com/item/K0001387120/</t>
  </si>
  <si>
    <t>https://kakaku.com/item/K0001387123/</t>
  </si>
  <si>
    <t>https://kakaku.com/item/K0001387088/</t>
  </si>
  <si>
    <t>https://kakaku.com/item/K0001387093/</t>
  </si>
  <si>
    <t>https://kakaku.com/item/K0001387098/</t>
  </si>
  <si>
    <t>https://kakaku.com/item/K0001387065/</t>
  </si>
  <si>
    <t>https://kakaku.com/item/K0001461546/</t>
  </si>
  <si>
    <t>URL</t>
    <phoneticPr fontId="10"/>
  </si>
  <si>
    <t>https://kakaku.com/item/K0000897105/</t>
    <phoneticPr fontId="10"/>
  </si>
  <si>
    <t>https://kakaku.com/item/K0000897107/</t>
    <phoneticPr fontId="10"/>
  </si>
  <si>
    <t>https://kakaku.com/item/K0000897101/</t>
    <phoneticPr fontId="10"/>
  </si>
  <si>
    <t>https://kakaku.com/item/K0000897132</t>
  </si>
  <si>
    <t>https://kakaku.com/item/K0000897138/</t>
  </si>
  <si>
    <t>5,289</t>
  </si>
  <si>
    <t>11,920</t>
  </si>
  <si>
    <t>6,710</t>
  </si>
  <si>
    <t>8,010</t>
  </si>
  <si>
    <t>7,304</t>
  </si>
  <si>
    <t>8,340</t>
  </si>
  <si>
    <t>10,105</t>
  </si>
  <si>
    <t xml:space="preserve">AUTOWAY </t>
  </si>
  <si>
    <t>9,990</t>
  </si>
  <si>
    <t>330</t>
  </si>
  <si>
    <t>8,420</t>
  </si>
  <si>
    <t>13,214</t>
  </si>
  <si>
    <t>GY 215/65R16 98H EAGLE LS EXE特</t>
  </si>
  <si>
    <t>GY 225/40R19 93WXL EAGLE LS EXE特</t>
  </si>
  <si>
    <t>MI 165/65R14 83T XL CROSS CLIMATE+</t>
  </si>
  <si>
    <t>MI 225/55R19 99V PRIMACY SUV+</t>
  </si>
  <si>
    <t>BS 265/60R18 110R DMV3EU</t>
  </si>
  <si>
    <t>CO 215/65R16 102TXL NC6特23</t>
  </si>
  <si>
    <t>LS 205/55R16 91V 4-SEASONS CHI</t>
  </si>
  <si>
    <t>X-ICE SNOW</t>
  </si>
  <si>
    <t>720890</t>
  </si>
  <si>
    <t>926063</t>
  </si>
  <si>
    <t>721010</t>
  </si>
  <si>
    <t>720970</t>
  </si>
  <si>
    <t>996911</t>
  </si>
  <si>
    <t>X-ICE SNOW SUV</t>
  </si>
  <si>
    <t>235/60R17</t>
  </si>
  <si>
    <t>ﾒｰｶｰｺｰﾄﾞ</t>
    <phoneticPr fontId="10"/>
  </si>
  <si>
    <t>サイズ</t>
    <phoneticPr fontId="10"/>
  </si>
  <si>
    <t>正</t>
  </si>
  <si>
    <t>並</t>
  </si>
  <si>
    <t>11,539</t>
  </si>
  <si>
    <t>12,100</t>
  </si>
  <si>
    <t>15,700</t>
  </si>
  <si>
    <t>2023年製 CROSSCLIMATE2 175/65R15 88H XL オールシーズンタイヤ 翌営業日発送</t>
  </si>
  <si>
    <t>12,580</t>
  </si>
  <si>
    <t>5,860</t>
  </si>
  <si>
    <t>17,537</t>
  </si>
  <si>
    <t>9,799</t>
  </si>
  <si>
    <t>10,800</t>
  </si>
  <si>
    <t>19,203</t>
  </si>
  <si>
    <t>15,200</t>
  </si>
  <si>
    <t>14,100</t>
  </si>
  <si>
    <t>12,399</t>
  </si>
  <si>
    <t>14,590</t>
  </si>
  <si>
    <t>16,599</t>
  </si>
  <si>
    <t>14,995</t>
  </si>
  <si>
    <t>16,399</t>
  </si>
  <si>
    <t>16,490</t>
  </si>
  <si>
    <t>18,099</t>
  </si>
  <si>
    <t>17,130</t>
  </si>
  <si>
    <t>19,700</t>
  </si>
  <si>
    <t>GY 165/60R15 77H VEC 4SEASONS MS Hybrid</t>
  </si>
  <si>
    <t>NX 205/60R16 96H XL Nblue 4Season 特</t>
  </si>
  <si>
    <t>NX 195/65R15 91H Nblue 4Season特new</t>
  </si>
  <si>
    <t>RO 165/55R14 72V EUROVIS HP02特</t>
  </si>
  <si>
    <t>NX 195/55R16 91HXL Nblue 4Season特</t>
  </si>
  <si>
    <t>35,900</t>
  </si>
  <si>
    <t>36,400</t>
  </si>
  <si>
    <t>29,199</t>
  </si>
  <si>
    <t xml:space="preserve">トレッド東苗穂 </t>
  </si>
  <si>
    <t>23,690</t>
  </si>
  <si>
    <t>16,980</t>
  </si>
  <si>
    <t>26,500</t>
  </si>
  <si>
    <t>19,500</t>
  </si>
  <si>
    <t>24,000</t>
  </si>
  <si>
    <t>24,600</t>
  </si>
  <si>
    <t>35,300</t>
  </si>
  <si>
    <t>32,499</t>
  </si>
  <si>
    <t>34,500</t>
  </si>
  <si>
    <t>36,300</t>
  </si>
  <si>
    <t xml:space="preserve">Qoo10 EVENT </t>
  </si>
  <si>
    <t>21,545</t>
  </si>
  <si>
    <t>14,430</t>
  </si>
  <si>
    <t>21,596</t>
  </si>
  <si>
    <t>900</t>
  </si>
  <si>
    <t xml:space="preserve">タイヤ＆ホイール </t>
  </si>
  <si>
    <t>21,300</t>
  </si>
  <si>
    <t>7,737</t>
  </si>
  <si>
    <t>1,210</t>
  </si>
  <si>
    <t>12,273</t>
  </si>
  <si>
    <t>12,549</t>
  </si>
  <si>
    <t>12,050</t>
  </si>
  <si>
    <t>12,140</t>
  </si>
  <si>
    <t>12,310</t>
  </si>
  <si>
    <t>9,565</t>
  </si>
  <si>
    <t>16,710</t>
  </si>
  <si>
    <t>16,553</t>
  </si>
  <si>
    <t>10,100</t>
  </si>
  <si>
    <t>10,750</t>
  </si>
  <si>
    <t>16,390</t>
  </si>
  <si>
    <t>15,099</t>
  </si>
  <si>
    <t>33,399</t>
  </si>
  <si>
    <t>13,900</t>
  </si>
  <si>
    <t>215/60R17 100T XL（販売中）</t>
  </si>
  <si>
    <t>https://kakaku.com/item/K0000999999/</t>
  </si>
  <si>
    <t>https://kakaku.com/item/K0001387087/</t>
  </si>
  <si>
    <t>https://kakaku.com/item/K0001421814/</t>
  </si>
  <si>
    <t>https://kakaku.com/item/K0001421045/</t>
  </si>
  <si>
    <t>https://kakaku.com/item/K0000732236/</t>
  </si>
  <si>
    <t>https://kakaku.com/item/K0000732221/</t>
  </si>
  <si>
    <t>https://kakaku.com/item/K0001332121/</t>
  </si>
  <si>
    <t>https://kakaku.com/item/K0001332115/</t>
  </si>
  <si>
    <t>https://kakaku.com/item/K0001513098/</t>
  </si>
  <si>
    <t>300002849</t>
  </si>
  <si>
    <t>2050-12-31</t>
  </si>
  <si>
    <t>1</t>
  </si>
  <si>
    <t>4</t>
  </si>
  <si>
    <t>297</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</si>
  <si>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4+&lt;/span&gt;&lt;br&gt;サイズ：&lt;strong&gt;215/65R16 102V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</si>
  <si>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4+&lt;/span&gt;&lt;br&gt;サイズ：&lt;strong&gt;215/60R16 99V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</si>
  <si>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4+&lt;/span&gt;&lt;br&gt;サイズ：&lt;strong&gt;215/45R17 91V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</si>
  <si>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4&lt;/span&gt;&lt;br&gt;サイズ：&lt;strong&gt;255/45R17 98W&lt;/strong&gt;&lt;br&gt;&lt;br&gt;※商品画像内のホイールは付属しておりません。&lt;/td&gt;
&lt;/tr&gt;
&lt;/tbody&gt;
&lt;/table&gt;
&lt;br&gt; &lt;img src="https://gdetail.image-qoo10.jp/344/613881147/2018/10/eb5d4274-17b6-417a-986f-5b779f4451cf.jpg" width="940" height="1774"&gt;</t>
  </si>
  <si>
    <t>2022年製 CROSSCLIMATE+ 205/65R15 99V XL MICHELIN オールシーズン 翌営業日発送</t>
  </si>
  <si>
    <t>&lt;br&gt;
&lt;table align="center"&gt;
&lt;tbody&gt;
&lt;tr&gt;
&lt;td style="text-align: left;" width="350px"&gt;&lt;span style="font-size: 14pt;"&gt;SUV、ステーションワゴン、セダン、&lt;br&gt;ミニバン、軽自動車&lt;/span&gt;&lt;br&gt;&lt;br&gt;&lt;span style="font-size: 14pt;"&gt;&lt;strong&gt;雪も走れる夏タイヤ。&lt;br&gt;天候を問わない走り、&lt;br&gt;買い替え時まで続く安心感。&lt;/strong&gt;&lt;/span&gt;&lt;/td&gt;
&lt;td style="text-align: center;"&gt;クロスクライメートプラス&lt;br&gt;&lt;span style="font-size: 14pt;"&gt;CROSS CLIMATE+&lt;/span&gt;&lt;br&gt;サイズ：&lt;strong&gt;205/65R15 99V XL&lt;/strong&gt;&lt;br&gt;&lt;br&gt;※商品画像内のホイールは付属しておりません。&lt;/td&gt;
&lt;/tr&gt;
&lt;/tbody&gt;
&lt;/table&gt;
&lt;div&gt;&lt;img src="https://gdetail.image-qoo10.jp/344/613881147/2019/8/e41fe93c-75ab-4ac9-84e0-2916e9d456bd.jpg" width="940" height="380" style="display: block; margin-left: auto; margin-right: auto;"&gt;&lt;/div&gt;</t>
  </si>
  <si>
    <t>4985009755389</t>
  </si>
  <si>
    <t>&lt;br&gt;
&lt;table align="center"&gt;
&lt;tbody&gt;
&lt;tr&gt;
&lt;td style="text-align: left;" width="350px"&gt;&lt;span style="font-size: 14pt;"&gt;SUV、ステーションワゴン、セダン、&lt;br&gt;ミニバン、軽自動車&lt;/span&gt;&lt;br&gt;&lt;br&gt;&lt;span style="font-size: 14pt;"&gt;&lt;strong&gt;雪も走れる夏タイヤ。&lt;br&gt;天候を問わない走り、&lt;br&gt;買い替え時まで続く安心感。&lt;/strong&gt;&lt;/span&gt;&lt;/td&gt;
&lt;td style="text-align: center;"&gt;クロスクライメートプラス&lt;br&gt;&lt;span style="font-size: 14pt;"&gt;CROSS CLIMATE+&lt;/span&gt;&lt;br&gt;サイズ：&lt;strong&gt;185/65R14 90H XL&lt;/strong&gt;&lt;br&gt;&lt;br&gt;※商品画像内のホイールは付属しておりません。&lt;/td&gt;
&lt;/tr&gt;
&lt;/tbody&gt;
&lt;/table&gt;
&lt;div&gt;&lt;img src="https://gdetail.image-qoo10.jp/344/613881147/2019/8/e41fe93c-75ab-4ac9-84e0-2916e9d456bd.jpg" width="940" height="380" style="display: block; margin-left: auto; margin-right: auto;"&gt;&lt;/div&gt;</t>
  </si>
  <si>
    <t>4985009755587</t>
  </si>
  <si>
    <t>&lt;br&gt;
&lt;table align="center"&gt;
&lt;tbody&gt;
&lt;tr&gt;
&lt;td style="text-align: left;" width="350px"&gt;&lt;span style="font-size: 14pt;"&gt;SUV、ステーションワゴン、セダン、&lt;br&gt;ミニバン、軽自動車&lt;/span&gt;&lt;br&gt;&lt;br&gt;&lt;span style="font-size: 14pt;"&gt;&lt;strong&gt;雪も走れる夏タイヤ。&lt;br&gt;天候を問わない走り、&lt;br&gt;買い替え時まで続く安心感。&lt;/strong&gt;&lt;/span&gt;&lt;/td&gt;
&lt;td style="text-align: center;"&gt;クロスクライメートプラス&lt;br&gt;&lt;span style="font-size: 14pt;"&gt;CROSS CLIMATE+&lt;/span&gt;&lt;br&gt;サイズ：&lt;strong&gt;175/60R15 85H XL&lt;/strong&gt;&lt;br&gt;&lt;br&gt;※商品画像内のホイールは付属しておりません。&lt;/td&gt;
&lt;/tr&gt;
&lt;/tbody&gt;
&lt;/table&gt;
&lt;div&gt;&lt;img src="https://gdetail.image-qoo10.jp/344/613881147/2019/8/e41fe93c-75ab-4ac9-84e0-2916e9d456bd.jpg" width="940" height="380" style="display: block; margin-left: auto; margin-right: auto;"&gt;&lt;/div&gt;</t>
  </si>
  <si>
    <t>4985009755600</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</si>
  <si>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2&lt;/span&gt;&lt;br&gt;サイズ：&lt;strong&gt;215/55R18 99V XL&lt;/strong&gt;&lt;br&gt;&lt;br&gt;※商品画像内のホイールは付属しておりません。&lt;/td&gt;
&lt;/tr&gt;
&lt;/tbody&gt;
&lt;/table&gt;
&lt;div&gt;&lt;img src="https://gdetail.image-qoo10.jp/344/613881147/2021/10/15bdef97-a53f-4016-b7bd-062e9930fa95.jpg" width="940" height="446"&gt;&lt;/div&gt;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</si>
  <si>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2&lt;/span&gt;&lt;br&gt;サイズ：&lt;strong&gt;225/60R18 104W XL&lt;/strong&gt;&lt;br&gt;&lt;br&gt;※商品画像内のホイールは付属しておりません。&lt;/td&gt;
&lt;/tr&gt;
&lt;/tbody&gt;
&lt;/table&gt;
&lt;div&gt;&lt;img src="https://gdetail.image-qoo10.jp/344/613881147/2021/10/15bdef97-a53f-4016-b7bd-062e9930fa95.jpg" width="940" height="446"&gt;&lt;/div&gt;</t>
  </si>
  <si>
    <t>78156</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</si>
  <si>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2&lt;/span&gt;&lt;br&gt;サイズ：&lt;strong&gt;225/55R18 98V&lt;/strong&gt;&lt;br&gt;&lt;br&gt;※商品画像内のホイールは付属しておりません。&lt;/td&gt;
&lt;/tr&gt;
&lt;/tbody&gt;
&lt;/table&gt;
&lt;div&gt;&lt;img src="https://gdetail.image-qoo10.jp/344/613881147/2021/10/15bdef97-a53f-4016-b7bd-062e9930fa95.jpg" width="940" height="446"&gt;&lt;/div&gt;</t>
  </si>
  <si>
    <t>4985009753934</t>
  </si>
  <si>
    <t>&lt;br id="" class="" contenteditable="" spellcheck="" data-id=""&gt; &lt;br&gt;※中国産&lt;br&gt;&lt;br&gt;
&lt;table align=""&gt;
&lt;tbody&gt;
&lt;tr&gt;
&lt;td text-align:="" left="" width="" 350px=""&gt;スポーツ・SUV/クロスオーバー・セダン/ワゴン・ハッチバック・ハイブリッド/EV・ミニバン・軽自動車&lt;br&gt;&lt;br&gt;&lt;strong&gt;氷も雪も、全ての冬道に。&lt;br&gt;長く続く安心感を届けるスタッドレスタイヤ。&lt;/strong&gt;&lt;/td&gt;
&lt;td text-align:="" center=""&gt;エックス アイス スノウ&lt;br&gt;X-ICE SNOW&lt;br&gt;サイズ：&lt;strong&gt;225/60R18 100H&lt;/strong&gt;&lt;br&gt;&lt;br&gt;※商品画像内のホイールは付属しておりません。&lt;/td&gt;
&lt;/tr&gt;
&lt;/tbody&gt;
&lt;/table&gt;
&lt;div&gt;&lt;/div&gt;</t>
  </si>
  <si>
    <t>2052-05-25</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</si>
  <si>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VRX3&lt;/span&gt;&lt;br&gt;サイズ：&lt;strong&gt;215/50R17 91Q&lt;/strong&gt;&lt;br&gt;&lt;br&gt;※商品画像内のホイールは付属しておりません。&lt;/td&gt;
&lt;/tr&gt;
&lt;/tbody&gt;
&lt;/table&gt;
&lt;div&gt;&lt;img src="https://gdetail.image-qoo10.jp/344/613881147/2021/9/0562d402-fbd5-4b22-b55e-b912cac72a09.jpg" style="display: block; margin-left: auto; margin-right: auto;"&gt;&lt;/div&gt;</t>
  </si>
  <si>
    <t>2023年製 BLIZZAK VRX3 205/50R17 93Q XL スタッドレスタイヤ 翌営業日発送</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</si>
  <si>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VRX3&lt;/span&gt;&lt;br&gt;サイズ：&lt;strong&gt;205/50R17 93Q XL&lt;/strong&gt;&lt;br&gt;&lt;br&gt;※商品画像内のホイールは付属しておりません。&lt;/td&gt;
&lt;/tr&gt;
&lt;/tbody&gt;
&lt;/table&gt;
&lt;div&gt;&lt;img src="https://gdetail.image-qoo10.jp/344/613881147/2021/9/0562d402-fbd5-4b22-b55e-b912cac72a09.jpg" style="display: block; margin-left: auto; margin-right: auto;"&gt;&lt;/div&gt;</t>
  </si>
  <si>
    <t>27776</t>
  </si>
  <si>
    <t>&lt;br&gt;※海外製
&lt;table align=""&gt;
&lt;tbody&gt;
&lt;tr&gt;
&lt;td style="text-align: left;" width="350px"&gt;&lt;span style="font-size: 14pt;"&gt;トータルバランス型&lt;/span&gt;&lt;br&gt;&lt;br&gt;&lt;span style="font-size: 14pt;"&gt;&lt;strong&gt;安定した氷上性能&lt;br&gt;氷上での効きが長く続く!&lt;br&gt;４年つかえるロングライフを実現&lt;/strong&gt;&lt;/span&gt;&lt;/td&gt;
&lt;td style="text-align: center;"&gt;ウインターマックス ゼロツー&lt;br&gt;&lt;span style="font-size: 14pt;"&gt;WINTER MAXX 02&lt;/span&gt;&lt;br&gt;サイズ：&lt;strong&gt;195/65R15 91S&lt;/strong&gt;&lt;br&gt;&lt;br&gt;※商品画像内のホイールは付属しておりません。&lt;br&gt;※納入時にラベルのみ剥がれてしまっている場合がございます。&lt;br&gt;※海外産&lt;/td&gt;
&lt;/tr&gt;
&lt;/tbody&gt;
&lt;/table&gt;
&lt;br&gt;
&lt;p&gt;&lt;img src="https://gdetail.image-qoo10.jp/344/613881147/2021/10/a9a990d0-3cd6-4ceb-babf-651737b6c950.jpg" style="display: block; margin-left: auto; margin-right: auto;"&gt;&lt;/p&gt;</t>
  </si>
  <si>
    <t>2</t>
  </si>
  <si>
    <t>&lt;br&gt;※海外製
&lt;table align=""&gt;
&lt;tbody&gt;
&lt;tr&gt;
&lt;td style="text-align: left;" width="350px"&gt;&lt;span style="font-size: 14pt;"&gt;トータルバランス型&lt;/span&gt;&lt;br&gt;&lt;br&gt;&lt;span style="font-size: 14pt;"&gt;&lt;strong&gt;安定した氷上性能&lt;br&gt;氷上での効きが長く続く!&lt;br&gt;４年つかえるロングライフを実現&lt;/strong&gt;&lt;/span&gt;&lt;/td&gt;
&lt;td style="text-align: center;"&gt;ウインターマックス ゼロツー&lt;br&gt;&lt;span style="font-size: 14pt;"&gt;WINTER MAXX 02&lt;/span&gt;&lt;br&gt;サイズ：&lt;strong&gt;225/50R17 94S&lt;/strong&gt;&lt;br&gt;&lt;br&gt;※商品画像内のホイールは付属しておりません。&lt;br&gt;※納入時にラベルのみ剥がれてしまっている場合がございます。&lt;br&gt;※海外産&lt;/td&gt;
&lt;/tr&gt;
&lt;/tbody&gt;
&lt;/table&gt;
&lt;br&gt;
&lt;p&gt;&lt;img src="https://gdetail.image-qoo10.jp/344/613881147/2021/10/a9a990d0-3cd6-4ceb-babf-651737b6c950.jpg" style="display: block; margin-left: auto; margin-right: auto;"&gt;&lt;/p&gt;</t>
  </si>
  <si>
    <t>&lt;br&gt;※海外製
&lt;table align=""&gt;
&lt;tbody&gt;
&lt;tr&gt;
&lt;td style="text-align: left;" width="350px"&gt;&lt;span style="font-size: 14pt;"&gt;トータルバランス型&lt;/span&gt;&lt;br&gt;&lt;br&gt;&lt;span style="font-size: 14pt;"&gt;&lt;strong&gt;安定した氷上性能&lt;br&gt;氷上での効きが長く続く!&lt;br&gt;４年つかえるロングライフを実現&lt;/strong&gt;&lt;/span&gt;&lt;/td&gt;
&lt;td style="text-align: center;"&gt;ウインターマックス ゼロツー&lt;br&gt;&lt;span style="font-size: 14pt;"&gt;WINTER MAXX 02&lt;/span&gt;&lt;br&gt;サイズ：&lt;strong&gt;225/40R18 92S&lt;/strong&gt;&lt;br&gt;&lt;br&gt;※商品画像内のホイールは付属しておりません。&lt;br&gt;※納入時にラベルのみ剥がれてしまっている場合がございます。&lt;br&gt;※海外産&lt;/td&gt;
&lt;/tr&gt;
&lt;/tbody&gt;
&lt;/table&gt;
&lt;br&gt;
&lt;p&gt;&lt;img src="https://gdetail.image-qoo10.jp/344/613881147/2021/10/a9a990d0-3cd6-4ceb-babf-651737b6c950.jpg" style="display: block; margin-left: auto; margin-right: auto;"&gt;&lt;/p&gt;</t>
  </si>
  <si>
    <t>&lt;br&gt;※海外製
&lt;table align=""&gt;
&lt;tbody&gt;
&lt;tr&gt;
&lt;td style="text-align: left;" width="350px"&gt;&lt;span style="font-size: 14pt;"&gt;トータルバランス型&lt;/span&gt;&lt;br&gt;&lt;br&gt;&lt;span style="font-size: 14pt;"&gt;&lt;strong&gt;安定した氷上性能&lt;br&gt;氷上での効きが長く続く!&lt;br&gt;４年つかえるロングライフを実現&lt;/strong&gt;&lt;/span&gt;&lt;/td&gt;
&lt;td style="text-align: center;"&gt;ウインターマックス ゼロツー&lt;br&gt;&lt;span style="font-size: 14pt;"&gt;WINTER MAXX 02&lt;/span&gt;&lt;br&gt;サイズ：&lt;strong&gt;185/65R15 88S&lt;/strong&gt;&lt;br&gt;&lt;br&gt;※商品画像内のホイールは付属しておりません。&lt;br&gt;※納入時にラベルのみ剥がれてしまっている場合がございます。&lt;br&gt;※海外産&lt;/td&gt;
&lt;/tr&gt;
&lt;/tbody&gt;
&lt;/table&gt;
&lt;br&gt;
&lt;p&gt;&lt;img src="https://gdetail.image-qoo10.jp/344/613881147/2021/10/a9a990d0-3cd6-4ceb-babf-651737b6c950.jpg" style="display: block; margin-left: auto; margin-right: auto;"&gt;&lt;/p&gt;</t>
  </si>
  <si>
    <t>&lt;table align=""&gt;
&lt;tbody&gt;
&lt;tr&gt;
&lt;td style="text-align: left;" width="350px"&gt;&lt;span style="font-size: 14pt;"&gt;トータルバランス型&lt;/span&gt;&lt;br&gt;&lt;br&gt;&lt;span style="font-size: 14pt;"&gt;&lt;strong&gt;安定した氷上性能&lt;br&gt;氷上での効きが長く続く!&lt;br&gt;４年つかえるロングライフを実現&lt;/strong&gt;&lt;/span&gt;&lt;/td&gt;
&lt;td style="text-align: center;"&gt;ウインターマックス ゼロツー&lt;br&gt;&lt;span style="font-size: 14pt;"&gt;WINTER MAXX 02&lt;/span&gt;&lt;br&gt;サイズ：&lt;strong&gt;175/70R14 84S&lt;/strong&gt;&lt;br&gt;&lt;br&gt;※商品画像内のホイールは付属しておりません。&lt;br&gt;※納入時にラベルのみ剥がれてしまっている場合がございます。&lt;br&gt;※中国産&lt;/td&gt;
&lt;/tr&gt;
&lt;/tbody&gt;
&lt;/table&gt;
&lt;br&gt;
&lt;p&gt;&lt;img src="https://gdetail.image-qoo10.jp/344/613881147/2021/10/a9a990d0-3cd6-4ceb-babf-651737b6c950.jpg" style="display: block; margin-left: auto; margin-right: auto;"&gt;&lt;/p&gt;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</si>
  <si>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4+&lt;/span&gt;&lt;br&gt;サイズ：&lt;strong&gt;225/45R18 95W XL&lt;/strong&gt;&lt;br&gt;&lt;br&gt;※商品画像内のホイールは付属しておりません。&lt;br&gt;スペイン製&lt;/td&gt;
&lt;/tr&gt;
&lt;/tbody&gt;
&lt;/table&gt;
&lt;div&gt;&lt;img src="https://gdetail.image-qoo10.jp/344/613881147/2022/5/94ada223-b56b-4db0-8e26-4ea5ac27faf0.jpg" style="display: block; margin-left: auto; margin-right: auto;"&gt;&lt;/div&gt;</t>
  </si>
  <si>
    <t>102484</t>
  </si>
  <si>
    <t>&lt;br&gt;
&lt;div&gt;
&lt;table align="center"&gt;
&lt;tbody&gt;
&lt;tr&gt;
&lt;td width="350px" style="text-align: left;"&gt;&lt;span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4+&lt;/span&gt;&lt;br&gt;サイズ：&lt;strong&gt;225/55R17 101W XL&lt;/strong&gt;&lt;br&gt;&lt;br&gt;※商品画像内のホイールは付属しておりません。&lt;/td&gt;
&lt;/tr&gt;
&lt;/tbody&gt;
&lt;/table&gt;
&lt;div&gt;&lt;img src="https://gdetail.image-qoo10.jp/344/613881147/2022/5/94ada223-b56b-4db0-8e26-4ea5ac27faf0.jpg" style="display: block; margin-left: auto; margin-right: auto;"&gt;&lt;/div&gt;
&lt;/div&gt;</t>
  </si>
  <si>
    <t>4985009705360</t>
  </si>
  <si>
    <t>&lt;br&gt;
&lt;div&gt;
&lt;table align="center"&gt;
&lt;tbody&gt;
&lt;tr&gt;
&lt;td width="350px" style="text-align: left;"&gt;&lt;span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4+&lt;/span&gt;&lt;br&gt;サイズ：&lt;strong&gt;195/55R16 87H&lt;/strong&gt;&lt;br&gt;&lt;br&gt;※商品画像内のホイールは付属しておりません。&lt;/td&gt;
&lt;/tr&gt;
&lt;/tbody&gt;
&lt;/table&gt;
&lt;div&gt;&lt;img src="https://gdetail.image-qoo10.jp/344/613881147/2022/5/94ada223-b56b-4db0-8e26-4ea5ac27faf0.jpg" style="display: block; margin-left: auto; margin-right: auto;"&gt;&lt;/div&gt;
&lt;/div&gt;</t>
  </si>
  <si>
    <t>4985009705186</t>
  </si>
  <si>
    <t>&lt;br&gt;
&lt;div&gt;
&lt;table align="center"&gt;
&lt;tbody&gt;
&lt;tr&gt;
&lt;td width="350px" style="text-align: left;"&gt;&lt;span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4+&lt;/span&gt;&lt;br&gt;サイズ：&lt;strong&gt;205/60R16 96W XL&lt;/strong&gt;&lt;br&gt;&lt;br&gt;※商品画像内のホイールは付属しておりません。&lt;/td&gt;
&lt;/tr&gt;
&lt;/tbody&gt;
&lt;/table&gt;
&lt;div&gt;&lt;img src="https://gdetail.image-qoo10.jp/344/613881147/2022/5/94ada223-b56b-4db0-8e26-4ea5ac27faf0.jpg" style="display: block; margin-left: auto; margin-right: auto;"&gt;&lt;/div&gt;
&lt;/div&gt;</t>
  </si>
  <si>
    <t>4985009705216</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</si>
  <si>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4&lt;/span&gt;&lt;br&gt;サイズ：&lt;strong&gt;185/60R16 86H&lt;/strong&gt;&lt;br&gt;&lt;br&gt;※商品画像内のホイールは付属しておりません。&lt;/td&gt;
&lt;/tr&gt;
&lt;/tbody&gt;
&lt;/table&gt;
&lt;div&gt;&lt;img src="https://gdetail.image-qoo10.jp/344/613881147/2020/2/2a443547-7770-4e0a-af92-18283dbc7a14.jpg" style="display: block; margin-left: auto; margin-right: auto;"&gt;&lt;/div&gt;</t>
  </si>
  <si>
    <t>4985009751350</t>
  </si>
  <si>
    <t>&lt;br&gt;
&lt;table align="center"&gt;
&lt;tbody&gt;
&lt;tr&gt;
&lt;td style="text-align: left;" width="350px"&gt;&lt;span style="font-size: 14pt;"&gt;SUV/クロスオーバー、セダン/ワゴン、ハッチバック、ハイブリッド/EV、&lt;br&gt;ミニバン&lt;/span&gt;&lt;br&gt;&lt;br&gt;&lt;span style="font-size: 14pt;"&gt;&lt;strong&gt;ミシュラン史上最高の低燃費性能を誇る プレミアムコンフォートタイヤ&lt;/strong&gt;&lt;/span&gt;&lt;/td&gt;
&lt;td style="text-align: center;"&gt;イープライマシー&lt;br&gt;&lt;span style="font-size: 14pt;"&gt;E・PRIMACY&lt;/span&gt;&lt;br&gt;サイズ：&lt;strong&gt;225/50R18 99W XL&lt;/strong&gt;&lt;br&gt;&lt;br&gt;※商品画像内のホイールは付属しておりません。&lt;/td&gt;
&lt;/tr&gt;
&lt;/tbody&gt;
&lt;/table&gt;
&lt;div&gt;&lt;img src="https://gdetail.image-qoo10.jp/344/613881147/2022/5/87758b1f-7146-4f19-88a0-7bc41a9a2c83.jpg" style="display: block; margin-left: auto; margin-right: auto;"&gt;&lt;/div&gt;</t>
  </si>
  <si>
    <t>4985009704622</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</si>
  <si>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S&lt;/span&gt;&lt;br&gt;サイズ：&lt;strong&gt;255/30R19 91Y XL ZP&lt;/strong&gt;&lt;br&gt;&lt;br&gt;※商品画像内のホイールは付属しておりません。&lt;br&gt;※フランス製&lt;/td&gt;
&lt;/tr&gt;
&lt;/tbody&gt;
&lt;/table&gt;
&lt;br&gt;&lt;img src="https://gdetail.image-qoo10.jp/344/613881147/2019/3/2d9f19e5-7218-4e18-a6e4-8bbc7537ba7e.jpg" width="940" height="1016"&gt;</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</si>
  <si>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S&lt;/span&gt;&lt;br&gt;サイズ：&lt;strong&gt;275/35R19 96Y&lt;/strong&gt;&lt;br&gt;&lt;br&gt;※商品画像内のホイールは付属しておりません。&lt;br&gt;※フランス製&lt;/td&gt;
&lt;/tr&gt;
&lt;/tbody&gt;
&lt;/table&gt;
&lt;br&gt;&lt;img src="https://gdetail.image-qoo10.jp/344/613881147/2019/3/2d9f19e5-7218-4e18-a6e4-8bbc7537ba7e.jpg" width="940" height="1016"&gt;</t>
  </si>
  <si>
    <t>&lt;br&gt;
&lt;table align="center"&gt;
&lt;tbody&gt;
&lt;tr&gt;
&lt;td style="text-align: left;" width="350px"&gt;&lt;span style="font-size: 14pt;"&gt;SUV/クロスオーバー&lt;/span&gt;&lt;br&gt;&lt;br&gt;&lt;span style="font-size: 14pt;"&gt;&lt;strong&gt;快適性と高速安定性を両立した&lt;br&gt;プレミアムコンフォートSUVタイヤ&lt;/strong&gt;&lt;/span&gt;&lt;/td&gt;
&lt;td style="text-align: center;"&gt;プライマシー SUV+&lt;br&gt;&lt;span style="font-size: 14pt;"&gt;PRIMACY SUV+&lt;/span&gt;&lt;br&gt;&lt;span style="font-size: 12pt;"&gt;サイズ：&lt;strong&gt;245/60R18 105V&lt;/strong&gt;&lt;/span&gt;&lt;br&gt;&lt;br&gt;※商品画像内のホイールは付属しておりません。&lt;/td&gt;
&lt;/tr&gt;
&lt;/tbody&gt;
&lt;/table&gt;
&lt;div&gt;&lt;img src="https://gdetail.image-qoo10.jp/344/613881147/2022/8/2fbb6939-2a62-4882-989c-1a8ca92562f7.jpg" style="display: block; margin-left: auto; margin-right: auto;"&gt;&lt;/div&gt;</t>
  </si>
  <si>
    <t>4985009706282</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</si>
  <si>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4+&lt;/span&gt;&lt;br&gt;サイズ：&lt;strong&gt;235/45R18 98Y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</si>
  <si>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4985009700358</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</si>
  <si>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5&lt;/span&gt;&lt;br&gt;サイズ：&lt;strong&gt;225/50R17 98Y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</si>
  <si>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4985009708064</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</si>
  <si>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4+&lt;/span&gt;&lt;br&gt;サイズ：&lt;strong&gt;225/55R16 99W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</si>
  <si>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4985009705209</t>
  </si>
  <si>
    <t>&lt;br&gt;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SUV&lt;/span&gt;&lt;br&gt;サイズ：&lt;strong&gt;275/40R20 106Y XL&lt;/strong&gt;&lt;br&gt;&lt;br&gt;※商品画像内のホイールは付属しておりません。&lt;/td&gt;
&lt;/tr&gt;
&lt;/tbody&gt;
&lt;/table&gt;
&lt;div&gt;&lt;img src="https://gdetail.image-qoo10.jp/344/613881147/2023/2/fc708a54-8cd4-4aca-be17-ca9a9bcd3f99.jpg" style="display: block; margin-left: auto; margin-right: auto;"&gt;&lt;/div&gt;</t>
  </si>
  <si>
    <t>4985009709313</t>
  </si>
  <si>
    <t>2023年製 CROSSCLIMATE 2 SUV 255/45R20 105V XL オールシーズンタイヤ 翌営業日発送</t>
  </si>
  <si>
    <t>&lt;br&gt;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SUV&lt;/span&gt;&lt;br&gt;サイズ：&lt;strong&gt;255/45R20 105V XL&lt;/strong&gt;&lt;br&gt;&lt;br&gt;※商品画像内のホイールは付属しておりません。&lt;/td&gt;
&lt;/tr&gt;
&lt;/tbody&gt;
&lt;/table&gt;
&lt;div&gt;&lt;img src="https://gdetail.image-qoo10.jp/344/613881147/2023/2/fc708a54-8cd4-4aca-be17-ca9a9bcd3f99.jpg" style="display: block; margin-left: auto; margin-right: auto;"&gt;&lt;/div&gt;</t>
  </si>
  <si>
    <t>4985009709276</t>
  </si>
  <si>
    <t>&lt;br&gt;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SUV&lt;/span&gt;&lt;br&gt;サイズ：&lt;strong&gt;245/45R20 103W XL&lt;/strong&gt;&lt;br&gt;&lt;br&gt;※商品画像内のホイールは付属しておりません。&lt;/td&gt;
&lt;/tr&gt;
&lt;/tbody&gt;
&lt;/table&gt;
&lt;div&gt;&lt;img src="https://gdetail.image-qoo10.jp/344/613881147/2023/2/fc708a54-8cd4-4aca-be17-ca9a9bcd3f99.jpg" style="display: block; margin-left: auto; margin-right: auto;"&gt;&lt;/div&gt;</t>
  </si>
  <si>
    <t>4985009709269</t>
  </si>
  <si>
    <t>&lt;br&gt;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SUV&lt;/span&gt;&lt;br&gt;サイズ：&lt;strong&gt;235/55R19 105W XL&lt;/strong&gt;&lt;br&gt;&lt;br&gt;※商品画像内のホイールは付属しておりません。&lt;/td&gt;
&lt;/tr&gt;
&lt;/tbody&gt;
&lt;/table&gt;
&lt;div&gt;&lt;img src="https://gdetail.image-qoo10.jp/344/613881147/2023/2/fc708a54-8cd4-4aca-be17-ca9a9bcd3f99.jpg" style="display: block; margin-left: auto; margin-right: auto;"&gt;&lt;/div&gt;</t>
  </si>
  <si>
    <t>4985009709184</t>
  </si>
  <si>
    <t>&lt;br&gt;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SUV&lt;/span&gt;&lt;br&gt;サイズ：&lt;strong&gt;225/55R19 99V&lt;/strong&gt;&lt;br&gt;&lt;br&gt;※商品画像内のホイールは付属しておりません。&lt;/td&gt;
&lt;/tr&gt;
&lt;/tbody&gt;
&lt;/table&gt;
&lt;div&gt;&lt;img src="https://gdetail.image-qoo10.jp/344/613881147/2023/2/fc708a54-8cd4-4aca-be17-ca9a9bcd3f99.jpg" style="display: block; margin-left: auto; margin-right: auto;"&gt;&lt;/div&gt;</t>
  </si>
  <si>
    <t>4985009709160</t>
  </si>
  <si>
    <t>&lt;br&gt;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SUV&lt;/span&gt;&lt;br&gt;サイズ：&lt;strong&gt;265/60R18 110H&lt;/strong&gt;&lt;br&gt;&lt;br&gt;※商品画像内のホイールは付属しておりません。&lt;/td&gt;
&lt;/tr&gt;
&lt;/tbody&gt;
&lt;/table&gt;
&lt;div&gt;&lt;img src="https://gdetail.image-qoo10.jp/344/613881147/2023/2/fc708a54-8cd4-4aca-be17-ca9a9bcd3f99.jpg" style="display: block; margin-left: auto; margin-right: auto;"&gt;&lt;/div&gt;</t>
  </si>
  <si>
    <t>4985009709146</t>
  </si>
  <si>
    <t>&lt;br&gt;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SUV&lt;/span&gt;&lt;br&gt;サイズ：&lt;strong&gt;225/50R18 95W&lt;/strong&gt;&lt;br&gt;&lt;br&gt;※商品画像内のホイールは付属しておりません。&lt;/td&gt;
&lt;/tr&gt;
&lt;/tbody&gt;
&lt;/table&gt;
&lt;div&gt;&lt;img src="https://gdetail.image-qoo10.jp/344/613881147/2023/2/fc708a54-8cd4-4aca-be17-ca9a9bcd3f99.jpg" style="display: block; margin-left: auto; margin-right: auto;"&gt;&lt;/div&gt;</t>
  </si>
  <si>
    <t>4985009709092</t>
  </si>
  <si>
    <t>&lt;br&gt;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SUV&lt;/span&gt;&lt;br&gt;サイズ：&lt;strong&gt;265/65R17 112H&lt;/strong&gt;&lt;br&gt;&lt;br&gt;※商品画像内のホイールは付属しておりません。&lt;/td&gt;
&lt;/tr&gt;
&lt;/tbody&gt;
&lt;/table&gt;
&lt;div&gt;&lt;img src="https://gdetail.image-qoo10.jp/344/613881147/2023/2/fc708a54-8cd4-4aca-be17-ca9a9bcd3f99.jpg" style="display: block; margin-left: auto; margin-right: auto;"&gt;&lt;/div&gt;</t>
  </si>
  <si>
    <t>4985009709078</t>
  </si>
  <si>
    <t>&lt;br&gt;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SUV&lt;/span&gt;&lt;br&gt;サイズ：&lt;strong&gt;215/50R18 92W&lt;/strong&gt;&lt;br&gt;&lt;br&gt;※商品画像内のホイールは付属しておりません。&lt;/td&gt;
&lt;/tr&gt;
&lt;/tbody&gt;
&lt;/table&gt;
&lt;div&gt;&lt;img src="https://gdetail.image-qoo10.jp/344/613881147/2023/2/fc708a54-8cd4-4aca-be17-ca9a9bcd3f99.jpg" style="display: block; margin-left: auto; margin-right: auto;"&gt;&lt;/div&gt;</t>
  </si>
  <si>
    <t>4985009709085</t>
  </si>
  <si>
    <t>&lt;br&gt;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SUV&lt;/span&gt;&lt;br&gt;サイズ：&lt;strong&gt;225/65R17 106V XL&lt;/strong&gt;&lt;br&gt;&lt;br&gt;※商品画像内のホイールは付属しておりません。&lt;/td&gt;
&lt;/tr&gt;
&lt;/tbody&gt;
&lt;/table&gt;
&lt;div&gt;&lt;img src="https://gdetail.image-qoo10.jp/344/613881147/2023/2/fc708a54-8cd4-4aca-be17-ca9a9bcd3f99.jpg" style="display: block; margin-left: auto; margin-right: auto;"&gt;&lt;/div&gt;</t>
  </si>
  <si>
    <t>4985009709047</t>
  </si>
  <si>
    <t>78164</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</si>
  <si>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4+&lt;/span&gt;&lt;br&gt;サイズ：&lt;strong&gt;225/45R18 95Y XL&lt;/strong&gt;&lt;br&gt;&lt;br&gt;※商品画像内のホイールは付属しておりません。&lt;br&gt;スペイン製&lt;/td&gt;
&lt;/tr&gt;
&lt;/tbody&gt;
&lt;/table&gt;
&lt;div&gt;&lt;img src="https://gdetail.image-qoo10.jp/344/613881147/2022/5/94ada223-b56b-4db0-8e26-4ea5ac27faf0.jpg" style="display: block; margin-left: auto; margin-right: auto;"&gt;&lt;/div&gt;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</si>
  <si>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4+&lt;/span&gt;&lt;br&gt;サイズ：&lt;strong&gt;215/50R17 95W XL&lt;/strong&gt;&lt;br&gt;&lt;br&gt;※商品画像内のホイールは付属しておりません。&lt;br&gt;※イタリア製&lt;/td&gt;
&lt;/tr&gt;
&lt;/tbody&gt;
&lt;/table&gt;
&lt;div&gt;&lt;img src="https://gdetail.image-qoo10.jp/344/613881147/2022/5/94ada223-b56b-4db0-8e26-4ea5ac27faf0.jpg"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</si>
  <si>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5&lt;/span&gt;&lt;br&gt;サイズ：&lt;strong&gt;225/50R17 98Y XL&lt;/strong&gt;&lt;br&gt;&lt;br&gt;※商品画像内のホイールは付属しておりません。&lt;br&gt;スペイン製&lt;/td&gt;
&lt;/tr&gt;
&lt;/tbody&gt;
&lt;/table&gt;
&lt;div&gt;&lt;img src="https://gdetail.image-qoo10.jp/344/613881147/2022/5/70ed8b8c-6396-46ee-a5b4-db22b2234cd6.jpg" style="display: block; margin-left: auto; margin-right: auto;"&gt;&lt;/div&gt;</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</si>
  <si>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S&lt;/span&gt;&lt;br&gt;サイズ：&lt;strong&gt;275/30R20 97Y XL&lt;/strong&gt;&lt;br&gt;&lt;br&gt;※商品画像内のホイールは付属しておりません。&lt;br&gt;※フランス製&lt;/td&gt;
&lt;/tr&gt;
&lt;/tbody&gt;
&lt;/table&gt;
&lt;br&gt;&lt;img src="https://gdetail.image-qoo10.jp/344/613881147/2019/3/2d9f19e5-7218-4e18-a6e4-8bbc7537ba7e.jpg" width="940" height="1016"&gt;</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</si>
  <si>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S&lt;/span&gt;&lt;br&gt;サイズ：&lt;strong&gt;245/35R20 95Y XL&lt;/strong&gt;&lt;br&gt;&lt;br&gt;※商品画像内のホイールは付属しておりません。&lt;br&gt;※フランス製&lt;/td&gt;
&lt;/tr&gt;
&lt;/tbody&gt;
&lt;/table&gt;
&lt;br&gt;&lt;img src="https://gdetail.image-qoo10.jp/344/613881147/2019/3/2d9f19e5-7218-4e18-a6e4-8bbc7537ba7e.jpg" width="940" height="1016"&gt;</t>
  </si>
  <si>
    <t>4985009689189</t>
  </si>
  <si>
    <t>&lt;br&gt;
&lt;table align="center"&gt;
&lt;tbody&gt;
&lt;tr&gt;
&lt;td style="text-align: left;" width="350px"&gt;&lt;span style="font-size: 14pt;"&gt;SUV/クロスオーバー&lt;/span&gt;&lt;br&gt;&lt;br&gt;&lt;span style="font-size: 14pt;"&gt;&lt;strong&gt;快適性と高速安定性を両立した&lt;br&gt;プレミアムコンフォートSUVタイヤ&lt;/strong&gt;&lt;/span&gt;&lt;/td&gt;
&lt;td style="text-align: center;"&gt;プライマシー SUV+&lt;br&gt;&lt;span style="font-size: 14pt;"&gt;PRIMACY SUV+&lt;/span&gt;&lt;br&gt;&lt;span style="font-size: 12pt;"&gt;サイズ：&lt;strong&gt;225/55R19 99V&lt;/strong&gt;&lt;/span&gt;&lt;br&gt;&lt;br&gt;※商品画像内のホイールは付属しておりません。&lt;/td&gt;
&lt;/tr&gt;
&lt;/tbody&gt;
&lt;/table&gt;
&lt;div&gt;&lt;img src="https://gdetail.image-qoo10.jp/344/613881147/2022/8/2fbb6939-2a62-4882-989c-1a8ca92562f7.jpg" style="display: block; margin-left: auto; margin-right: auto;"&gt;&lt;/div&gt;</t>
  </si>
  <si>
    <t>4985009706343</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</si>
  <si>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4+&lt;/span&gt;&lt;br&gt;サイズ：&lt;strong&gt;235/55R17 103W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</si>
  <si>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4985009705704</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</si>
  <si>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5&lt;/span&gt;&lt;br&gt;サイズ：&lt;strong&gt;235/45R19 99Y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</si>
  <si>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4985009708309</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</si>
  <si>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5&lt;/span&gt;&lt;br&gt;サイズ：&lt;strong&gt;235/40R19 96Y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</si>
  <si>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4985009708293</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</si>
  <si>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5&lt;/span&gt;&lt;br&gt;サイズ：&lt;strong&gt;225/40R19 93Y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</si>
  <si>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4985009708279</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</si>
  <si>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5&lt;/span&gt;&lt;br&gt;サイズ：&lt;strong&gt;255/35R19 96Y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</si>
  <si>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4985009708347</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</si>
  <si>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5&lt;/span&gt;&lt;br&gt;サイズ：&lt;strong&gt;245/45R17 99Y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</si>
  <si>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4985009708095</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</si>
  <si>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5&lt;/span&gt;&lt;br&gt;サイズ：&lt;strong&gt;245/35R18 92Y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</si>
  <si>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4985009708187</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</si>
  <si>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2&lt;/span&gt;&lt;br&gt;サイズ：&lt;strong&gt;245/45R18 100Y XL&lt;/strong&gt;&lt;br&gt;&lt;br&gt;※商品画像内のホイールは付属しておりません。&lt;/td&gt;
&lt;/tr&gt;
&lt;/tbody&gt;
&lt;/table&gt;
&lt;div&gt;&lt;img src="https://gdetail.image-qoo10.jp/344/613881147/2021/10/15bdef97-a53f-4016-b7bd-062e9930fa95.jpg" width="940" height="446"&gt;&lt;/div&gt;</t>
  </si>
  <si>
    <t>4985009753255</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</si>
  <si>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2&lt;/span&gt;&lt;br&gt;サイズ：&lt;strong&gt;235/40R18 95Y XL&lt;/strong&gt;&lt;br&gt;&lt;br&gt;※商品画像内のホイールは付属しておりません。&lt;/td&gt;
&lt;/tr&gt;
&lt;/tbody&gt;
&lt;/table&gt;
&lt;div&gt;&lt;img src="https://gdetail.image-qoo10.jp/344/613881147/2021/10/15bdef97-a53f-4016-b7bd-062e9930fa95.jpg" width="940" height="446"&gt;&lt;/div&gt;</t>
  </si>
  <si>
    <t>4985009753101</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</si>
  <si>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2&lt;/span&gt;&lt;br&gt;サイズ：&lt;strong&gt;235/55R17 103Y XL&lt;/strong&gt;&lt;br&gt;&lt;br&gt;※商品画像内のホイールは付属しておりません。&lt;/td&gt;
&lt;/tr&gt;
&lt;/tbody&gt;
&lt;/table&gt;
&lt;div&gt;&lt;img src="https://gdetail.image-qoo10.jp/344/613881147/2021/10/15bdef97-a53f-4016-b7bd-062e9930fa95.jpg" width="940" height="446"&gt;&lt;/div&gt;</t>
  </si>
  <si>
    <t>4985009753446</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</si>
  <si>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2&lt;/span&gt;&lt;br&gt;サイズ：&lt;strong&gt;195/50R16 88V&lt;/strong&gt;&lt;br&gt;&lt;br&gt;※商品画像内のホイールは付属しておりません。&lt;/td&gt;
&lt;/tr&gt;
&lt;/tbody&gt;
&lt;/table&gt;
&lt;div&gt;&lt;img src="https://gdetail.image-qoo10.jp/344/613881147/2021/10/15bdef97-a53f-4016-b7bd-062e9930fa95.jpg" width="940" height="446"&gt;&lt;/div&gt;</t>
  </si>
  <si>
    <t>4985009753286</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</si>
  <si>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2&lt;/span&gt;&lt;br&gt;サイズ：&lt;strong&gt;215/55R16 97W XL&lt;/strong&gt;&lt;br&gt;&lt;br&gt;※商品画像内のホイールは付属しておりません。&lt;/td&gt;
&lt;/tr&gt;
&lt;/tbody&gt;
&lt;/table&gt;
&lt;div&gt;&lt;img src="https://gdetail.image-qoo10.jp/344/613881147/2021/10/15bdef97-a53f-4016-b7bd-062e9930fa95.jpg" width="940" height="446"&gt;&lt;/div&gt;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</si>
  <si>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4+&lt;/span&gt;&lt;br&gt;サイズ：&lt;strong&gt;235/45R17 97W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</si>
  <si>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4985009705292</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</si>
  <si>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4+&lt;/span&gt;&lt;br&gt;サイズ：&lt;strong&gt;245/45R17 99Y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</si>
  <si>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4985009705308</t>
  </si>
  <si>
    <t>&lt;br id="tinymce&amp;quot;" class="mce-content-body " contenteditable="true" spellcheck="false" data-id="gd_det_exp_new"&gt;
&lt;table align="center"&gt;
&lt;tbody&gt;
&lt;tr&gt;
&lt;td style="text-align: left;" width="350px"&gt;&lt;span style="font-size: 14pt;"&gt;SUV/クロスオーバー&lt;/span&gt;&lt;br&gt;&lt;br&gt;&lt;span style="font-size: 14pt;"&gt;&lt;strong&gt;氷も雪も、全ての冬道に。&lt;br&gt;長く続く安心感を届けるスタッドレスタイヤ。&lt;/strong&gt;&lt;/span&gt;&lt;/td&gt;
&lt;td style="text-align: center;"&gt;エックス アイス スノウ エスユーブイ&lt;br&gt;&lt;span style="font-size: 14pt;"&gt;X-ICE SNOW SUV&lt;/span&gt;&lt;br&gt;サイズ：&lt;strong&gt;215/70R16 100T&lt;/strong&gt;&lt;br&gt;&lt;br&gt;※商品画像内のホイールは付属しておりません。&lt;br&gt;&lt;br&gt;&lt;/td&gt;
&lt;/tr&gt;
&lt;/tbody&gt;
&lt;/table&gt;
&lt;div&gt;&lt;img src="https://gdetail.image-qoo10.jp/344/613881147/2022/10/82367b33-d574-408f-8013-1bc1482842ff.gif" style="display: block; margin-left: auto; margin-right: auto;"&gt;&lt;/div&gt;</t>
  </si>
  <si>
    <t>4985009758014</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</si>
  <si>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SNOW&lt;/span&gt;&lt;br&gt;サイズ：&lt;strong&gt;225/55R18 102H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</si>
  <si>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4985009757529</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</si>
  <si>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SNOW&lt;/span&gt;&lt;br&gt;サイズ：&lt;strong&gt;225/55R17 101H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</si>
  <si>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4985009757390</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</si>
  <si>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SNOW&lt;/span&gt;&lt;br&gt;サイズ：&lt;strong&gt;225/50R17 98H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</si>
  <si>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4985009757383</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</si>
  <si>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SNOW&lt;/span&gt;&lt;br&gt;サイズ：&lt;strong&gt;205/50R17 93H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</si>
  <si>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4985009757307</t>
  </si>
  <si>
    <t>2023年製 X-ICE SNOW 215/65R16 102T XL スタッドレスタイヤ 翌営業日発送</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</si>
  <si>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SNOW&lt;/span&gt;&lt;br&gt;サイズ：&lt;strong&gt;215/65R16 102T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</si>
  <si>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4985009757260</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</si>
  <si>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SNOW&lt;/span&gt;&lt;br&gt;サイズ：&lt;strong&gt;215/60R17 100T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</si>
  <si>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4985009757352</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</si>
  <si>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SNOW&lt;/span&gt;&lt;br&gt;サイズ：&lt;strong&gt;175/65R15 88T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</si>
  <si>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4985009757093</t>
  </si>
  <si>
    <t>&lt;br&gt;
&lt;table align="center"&gt;
&lt;tbody&gt;
&lt;tr&gt;
&lt;td style="text-align: left;" width="350px"&gt;&lt;span style="font-size: 14pt;"&gt;SUV/クロスオーバー、セダン/ワゴン、ハッチバック、ハイブリッド/EV、&lt;br&gt;ミニバン&lt;/span&gt;&lt;br&gt;&lt;br&gt;&lt;span style="font-size: 14pt;"&gt;&lt;strong&gt;ミシュラン史上最高の低燃費性能を誇る プレミアムコンフォートタイヤ&lt;/strong&gt;&lt;/span&gt;&lt;/td&gt;
&lt;td style="text-align: center;"&gt;イープライマシー&lt;br&gt;&lt;span style="font-size: 14pt;"&gt;E・PRIMACY&lt;/span&gt;&lt;br&gt;サイズ：&lt;strong&gt;215/55R16 97W XL&lt;/strong&gt;&lt;br&gt;&lt;br&gt;※商品画像内のホイールは付属しておりません。&lt;/td&gt;
&lt;/tr&gt;
&lt;/tbody&gt;
&lt;/table&gt;
&lt;div&gt;&lt;img src="https://gdetail.image-qoo10.jp/344/613881147/2022/5/87758b1f-7146-4f19-88a0-7bc41a9a2c83.jpg" style="display: block; margin-left: auto; margin-right: auto;"&gt;&lt;/div&gt;</t>
  </si>
  <si>
    <t>4985009704202</t>
  </si>
  <si>
    <t>&lt;br&gt;
&lt;table align="center"&gt;
&lt;tbody&gt;
&lt;tr&gt;
&lt;td style="text-align: left;" width="350px"&gt;&lt;span style="font-size: 14pt;"&gt;SUV/クロスオーバー&lt;/span&gt;&lt;br&gt;&lt;br&gt;&lt;span style="font-size: 14pt;"&gt;&lt;strong&gt;快適性と高速安定性を両立した&lt;br&gt;プレミアムコンフォートSUVタイヤ&lt;/strong&gt;&lt;/span&gt;&lt;/td&gt;
&lt;td style="text-align: center;"&gt;プライマシー SUV+&lt;br&gt;&lt;span style="font-size: 14pt;"&gt;PRIMACY SUV+&lt;/span&gt;&lt;br&gt;&lt;span style="font-size: 12pt;"&gt;サイズ：&lt;strong&gt;235/55R20 102V&lt;/strong&gt;&lt;/span&gt;&lt;br&gt;&lt;br&gt;※商品画像内のホイールは付属しておりません。&lt;/td&gt;
&lt;/tr&gt;
&lt;/tbody&gt;
&lt;/table&gt;
&lt;div&gt;&lt;img src="https://gdetail.image-qoo10.jp/344/613881147/2022/8/2fbb6939-2a62-4882-989c-1a8ca92562f7.jpg" style="display: block; margin-left: auto; margin-right: auto;"&gt;&lt;/div&gt;</t>
  </si>
  <si>
    <t>4985009706480</t>
  </si>
  <si>
    <t>&lt;br&gt;
&lt;table align="center"&gt;
&lt;tbody&gt;
&lt;tr&gt;
&lt;td style="text-align: left;" width="350px"&gt;&lt;span style="font-size: 14pt;"&gt;SUV/クロスオーバー&lt;/span&gt;&lt;br&gt;&lt;br&gt;&lt;span style="font-size: 14pt;"&gt;&lt;strong&gt;快適性と高速安定性を両立した&lt;br&gt;プレミアムコンフォートSUVタイヤ&lt;/strong&gt;&lt;/span&gt;&lt;/td&gt;
&lt;td style="text-align: center;"&gt;プライマシー SUV+&lt;br&gt;&lt;span style="font-size: 14pt;"&gt;PRIMACY SUV+&lt;/span&gt;&lt;br&gt;&lt;span style="font-size: 12pt;"&gt;サイズ：&lt;strong&gt;265/65R17 112H&lt;/strong&gt;&lt;/span&gt;&lt;br&gt;&lt;br&gt;※商品画像内のホイールは付属しておりません。&lt;/td&gt;
&lt;/tr&gt;
&lt;/tbody&gt;
&lt;/table&gt;
&lt;div&gt;&lt;img src="https://gdetail.image-qoo10.jp/344/613881147/2022/8/2fbb6939-2a62-4882-989c-1a8ca92562f7.jpg" style="display: block; margin-left: auto; margin-right: auto;"&gt;&lt;/div&gt;</t>
  </si>
  <si>
    <t>4985009706190</t>
  </si>
  <si>
    <t>&lt;br&gt;
&lt;table align="center"&gt;
&lt;tbody&gt;
&lt;tr&gt;
&lt;td style="text-align: left;" width="350px"&gt;&lt;span style="font-size: 14pt;"&gt;SUV/クロスオーバー&lt;/span&gt;&lt;br&gt;&lt;br&gt;&lt;span style="font-size: 14pt;"&gt;&lt;strong&gt;快適性と高速安定性を両立した&lt;br&gt;プレミアムコンフォートSUVタイヤ&lt;/strong&gt;&lt;/span&gt;&lt;/td&gt;
&lt;td style="text-align: center;"&gt;プライマシー SUV+&lt;br&gt;&lt;span style="font-size: 14pt;"&gt;PRIMACY SUV+&lt;/span&gt;&lt;br&gt;&lt;span style="font-size: 12pt;"&gt;サイズ：&lt;strong&gt;235/60R18 103V&lt;/strong&gt;&lt;/span&gt;&lt;br&gt;&lt;br&gt;※商品画像内のホイールは付属しておりません。&lt;/td&gt;
&lt;/tr&gt;
&lt;/tbody&gt;
&lt;/table&gt;
&lt;div&gt;&lt;img src="https://gdetail.image-qoo10.jp/344/613881147/2022/8/2fbb6939-2a62-4882-989c-1a8ca92562f7.jpg" style="display: block; margin-left: auto; margin-right: auto;"&gt;&lt;/div&gt;</t>
  </si>
  <si>
    <t>4985009706268</t>
  </si>
  <si>
    <t>&lt;br&gt;
&lt;table align="center"&gt;
&lt;tbody&gt;
&lt;tr&gt;
&lt;td style="text-align: left;" width="350px"&gt;&lt;span style="font-size: 14pt;"&gt;SUV/クロスオーバー&lt;/span&gt;&lt;br&gt;&lt;br&gt;&lt;span style="font-size: 14pt;"&gt;&lt;strong&gt;快適性と高速安定性を両立した&lt;br&gt;プレミアムコンフォートSUVタイヤ&lt;/strong&gt;&lt;/span&gt;&lt;/td&gt;
&lt;td style="text-align: center;"&gt;プライマシー SUV+&lt;br&gt;&lt;span style="font-size: 14pt;"&gt;PRIMACY SUV+&lt;/span&gt;&lt;br&gt;&lt;span style="font-size: 12pt;"&gt;サイズ：&lt;strong&gt;235/55R18 104V XL&lt;/strong&gt;&lt;/span&gt;&lt;br&gt;&lt;br&gt;※商品画像内のホイールは付属しておりません。&lt;/td&gt;
&lt;/tr&gt;
&lt;/tbody&gt;
&lt;/table&gt;
&lt;div&gt;&lt;img src="https://gdetail.image-qoo10.jp/344/613881147/2022/8/2fbb6939-2a62-4882-989c-1a8ca92562f7.jpg" style="display: block; margin-left: auto; margin-right: auto;"&gt;&lt;/div&gt;</t>
  </si>
  <si>
    <t>4985009706251</t>
  </si>
  <si>
    <t>2023年製 PRIMACY SUV+ 225/65R17 106H XL サマータイヤ 翌営業日発送</t>
  </si>
  <si>
    <t>&lt;br&gt;
&lt;table align="center"&gt;
&lt;tbody&gt;
&lt;tr&gt;
&lt;td style="text-align: left;" width="350px"&gt;&lt;span style="font-size: 14pt;"&gt;SUV/クロスオーバー&lt;/span&gt;&lt;br&gt;&lt;br&gt;&lt;span style="font-size: 14pt;"&gt;&lt;strong&gt;快適性と高速安定性を両立した&lt;br&gt;プレミアムコンフォートSUVタイヤ&lt;/strong&gt;&lt;/span&gt;&lt;/td&gt;
&lt;td style="text-align: center;"&gt;プライマシー SUV+&lt;br&gt;&lt;span style="font-size: 14pt;"&gt;PRIMACY SUV+&lt;/span&gt;&lt;br&gt;&lt;span style="font-size: 12pt;"&gt;サイズ：&lt;strong&gt;225/65R17 106H XL&lt;/strong&gt;&lt;/span&gt;&lt;br&gt;&lt;br&gt;※商品画像内のホイールは付属しておりません。&lt;/td&gt;
&lt;/tr&gt;
&lt;/tbody&gt;
&lt;/table&gt;
&lt;div&gt;&lt;img src="https://gdetail.image-qoo10.jp/344/613881147/2022/8/2fbb6939-2a62-4882-989c-1a8ca92562f7.jpg" style="display: block; margin-left: auto; margin-right: auto;"&gt;&lt;/div&gt;</t>
  </si>
  <si>
    <t>4985009706145</t>
  </si>
  <si>
    <t>&lt;br&gt;
&lt;table align="center"&gt;
&lt;tbody&gt;
&lt;tr&gt;
&lt;td style="text-align: left;" width="350px"&gt;&lt;span style="font-size: 14pt;"&gt;SUV/クロスオーバー&lt;/span&gt;&lt;br&gt;&lt;br&gt;&lt;span style="font-size: 14pt;"&gt;&lt;strong&gt;快適性と高速安定性を両立した&lt;br&gt;プレミアムコンフォートSUVタイヤ&lt;/strong&gt;&lt;/span&gt;&lt;/td&gt;
&lt;td style="text-align: center;"&gt;プライマシー SUV+&lt;br&gt;&lt;span style="font-size: 14pt;"&gt;PRIMACY SUV+&lt;/span&gt;&lt;br&gt;&lt;span style="font-size: 12pt;"&gt;サイズ：&lt;strong&gt;225/55R18 98V&lt;/strong&gt;&lt;/span&gt;&lt;br&gt;&lt;br&gt;※商品画像内のホイールは付属しておりません。&lt;/td&gt;
&lt;/tr&gt;
&lt;/tbody&gt;
&lt;/table&gt;
&lt;div&gt;&lt;img src="https://gdetail.image-qoo10.jp/344/613881147/2022/8/2fbb6939-2a62-4882-989c-1a8ca92562f7.jpg" style="display: block; margin-left: auto; margin-right: auto;"&gt;&lt;/div&gt;</t>
  </si>
  <si>
    <t>4985009706237</t>
  </si>
  <si>
    <t>&lt;br&gt;
&lt;table align="center"&gt;
&lt;tbody&gt;
&lt;tr&gt;
&lt;td style="text-align: left;" width="350px"&gt;&lt;span style="font-size: 14pt;"&gt;SUV、ステーションワゴン、セダン、&lt;br&gt;ミニバン、軽自動車&lt;/span&gt;&lt;br&gt;&lt;br&gt;&lt;span style="font-size: 14pt;"&gt;&lt;strong&gt;雪も走れる夏タイヤ。&lt;br&gt;天候を問わない走り、&lt;br&gt;買い替え時まで続く安心感。&lt;/strong&gt;&lt;/span&gt;&lt;/td&gt;
&lt;td style="text-align: center;"&gt;クロスクライメートSUV&lt;br&gt;&lt;span style="font-size: 14pt;"&gt;CROSS CLIMATE SUV&lt;/span&gt;&lt;br&gt;サイズ：&lt;strong&gt;215/70R16 100H TL&lt;/strong&gt;&lt;br&gt;&lt;br&gt;※商品画像内のホイールは付属しておりません。&lt;/td&gt;
&lt;/tr&gt;
&lt;/tbody&gt;
&lt;/table&gt;
&lt;div&gt;&lt;img src="https://gdetail.image-qoo10.jp/344/613881147/2019/8/e6f66c85-253f-4ac5-aeb3-b0afdba364bc.jpg" width="940" height="380" style="display: block; margin-left: auto; margin-right: auto;"&gt;&lt;/div&gt;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</si>
  <si>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2&lt;/span&gt;&lt;br&gt;サイズ：&lt;strong&gt;235/60R18 107H XL VOL&lt;/strong&gt;&lt;br&gt;&lt;br&gt;※商品画像内のホイールは付属しておりません。&lt;/td&gt;
&lt;/tr&gt;
&lt;/tbody&gt;
&lt;/table&gt;
&lt;div&gt;&lt;img src="https://gdetail.image-qoo10.jp/344/613881147/2021/10/15bdef97-a53f-4016-b7bd-062e9930fa95.jpg" width="940" height="446"&gt;&lt;/div&gt;</t>
  </si>
  <si>
    <t>4985009753668</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</si>
  <si>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2&lt;/span&gt;&lt;br&gt;サイズ：&lt;strong&gt;235/45R17 97Y XL&lt;/strong&gt;&lt;br&gt;&lt;br&gt;※商品画像内のホイールは付属しておりません。&lt;/td&gt;
&lt;/tr&gt;
&lt;/tbody&gt;
&lt;/table&gt;
&lt;div&gt;&lt;img src="https://gdetail.image-qoo10.jp/344/613881147/2021/10/15bdef97-a53f-4016-b7bd-062e9930fa95.jpg" width="940" height="446"&gt;&lt;/div&gt;</t>
  </si>
  <si>
    <t>4985009753217</t>
  </si>
  <si>
    <t>&lt;br&gt;※海外製
&lt;table align="center"&gt;
&lt;tbody&gt;
&lt;tr&gt;
&lt;td style="text-align: left;" width="350px"&gt;&lt;span style="font-size: 14pt;"&gt;トータルバランス型&lt;/span&gt;&lt;br&gt;&lt;br&gt;&lt;span style="font-size: 14pt;"&gt;&lt;strong&gt;安定した氷上性能&lt;br&gt;氷上での効きが長く続く!&lt;br&gt;４年つかえるロングライフを実現&lt;/strong&gt;&lt;/span&gt;&lt;/td&gt;
&lt;td style="text-align: center;"&gt;ウインターマックス ゼロツー&lt;br&gt;&lt;span style="font-size: 14pt;"&gt;WINTER MAXX 02&lt;/span&gt;&lt;br&gt;サイズ：&lt;strong&gt;205/55R16 91S&lt;/strong&gt;&lt;br&gt;&lt;br&gt;※商品画像内のホイールは付属しておりません。&lt;br&gt;※納入時にラベルが剥がれてしまっているため、ラベルなし商品となります。&lt;br&gt;※海外産&lt;/td&gt;
&lt;/tr&gt;
&lt;tr&gt;
&lt;td style="text-align: left;" width="350px"&gt;&lt;/td&gt;
&lt;td style="text-align: center;"&gt;&lt;/td&gt;
&lt;/tr&gt;
&lt;/tbody&gt;
&lt;/table&gt;
&lt;br&gt;
&lt;p&gt;&lt;img src="https://gdetail.image-qoo10.jp/344/613881147/2021/10/a9a990d0-3cd6-4ceb-babf-651737b6c950.jpg" style="display: block; margin-left: auto; margin-right: auto;"&gt;&lt;/p&gt;</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</si>
  <si>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S&lt;/span&gt;&lt;br&gt;サイズ：&lt;strong&gt;255/35R19 92Y&lt;/strong&gt;&lt;br&gt;&lt;br&gt;※商品画像内のホイールは付属しておりません。&lt;br&gt;&lt;br&gt;&lt;/td&gt;
&lt;/tr&gt;
&lt;/tbody&gt;
&lt;/table&gt;
&lt;br&gt;&lt;img src="https://gdetail.image-qoo10.jp/344/613881147/2019/3/2d9f19e5-7218-4e18-a6e4-8bbc7537ba7e.jpg" width="940" height="1016"&gt;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</si>
  <si>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4+&lt;/span&gt;&lt;br&gt;サイズ：&lt;strong&gt;205/55R16 91V&lt;/strong&gt;&lt;br&gt;&lt;br&gt;※商品画像内のホイールは付属しておりません。&lt;br&gt;※イタリア製&lt;/td&gt;
&lt;/tr&gt;
&lt;/tbody&gt;
&lt;/table&gt;
&lt;div&gt;&lt;img src="https://gdetail.image-qoo10.jp/344/613881147/2022/5/94ada223-b56b-4db0-8e26-4ea5ac27faf0.jpg" style="display: block; margin-left: auto; margin-right: auto;"&gt;&lt;/div&gt;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</si>
  <si>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4+&lt;/span&gt;&lt;br&gt;サイズ：&lt;strong&gt;225/40R18 92Y XL&lt;/strong&gt;&lt;br&gt;&lt;br&gt;※商品画像内のホイールは付属しておりません。&lt;br&gt;※納入時にラベルが剥がれてしまっているため、ラベルなし商品となります。&lt;br&gt;※スペイン製&lt;/td&gt;
&lt;/tr&gt;
&lt;/tbody&gt;
&lt;/table&gt;
&lt;div&gt;&lt;img src="https://gdetail.image-qoo10.jp/344/613881147/2022/5/94ada223-b56b-4db0-8e26-4ea5ac27faf0.jpg" style="display: block; margin-left: auto; margin-right: auto;"&gt;&lt;/div&gt;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</si>
  <si>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4+&lt;/span&gt;&lt;br&gt;サイズ：&lt;strong&gt;245/45R18 100W XL&lt;/strong&gt;&lt;br&gt;&lt;br&gt;※商品画像内のホイールは付属しておりません。&lt;br&gt;&lt;br&gt;&lt;/td&gt;
&lt;/tr&gt;
&lt;/tbody&gt;
&lt;/table&gt;
&lt;div&gt;&lt;img src="https://gdetail.image-qoo10.jp/344/613881147/2022/5/94ada223-b56b-4db0-8e26-4ea5ac27faf0.jpg"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</si>
  <si>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5&lt;/span&gt;&lt;br&gt;サイズ：&lt;strong&gt;245/40R18 97Y XL&lt;/strong&gt;&lt;br&gt;&lt;br&gt;※商品画像内のホイールは付属しておりません。&lt;br&gt;※スペイン製&lt;/td&gt;
&lt;/tr&gt;
&lt;/tbody&gt;
&lt;/table&gt;
&lt;div&gt;&lt;img src="https://gdetail.image-qoo10.jp/344/613881147/2022/5/70ed8b8c-6396-46ee-a5b4-db22b2234cd6.jpg" style="display: block; margin-left: auto; margin-right: auto;"&gt;&lt;/div&gt;</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</si>
  <si>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4&lt;/span&gt;&lt;br&gt;サイズ：&lt;strong&gt;245/40R19 98Y XL ★&lt;/strong&gt;&lt;br&gt;&lt;br&gt;※商品画像内のホイールは付属しておりません。&lt;br&gt;&lt;br&gt;&lt;br&gt;&lt;/td&gt;
&lt;/tr&gt;
&lt;/tbody&gt;
&lt;/table&gt;
&lt;br&gt; &lt;img src="https://gdetail.image-qoo10.jp/344/613881147/2018/9/9fa5897f-f9fc-4bc0-9972-5cbbe83a3933.jpg" width="940" height="1578"&gt;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</si>
  <si>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4+&lt;/span&gt;&lt;br&gt;サイズ：&lt;strong&gt;225/60R17 99V&lt;/strong&gt;&lt;br&gt;&lt;br&gt;※商品画像内のホイールは付属しておりません。&lt;/td&gt;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</si>
  <si>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4985009705391</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</si>
  <si>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4+&lt;/span&gt;&lt;br&gt;サイズ：&lt;strong&gt;235/55R18 104V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</si>
  <si>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4985009705568</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</si>
  <si>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4+&lt;/span&gt;&lt;br&gt;サイズ：&lt;strong&gt;225/55R18 102V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</si>
  <si>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4985009705551</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</si>
  <si>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5&lt;/span&gt;&lt;br&gt;サイズ：&lt;strong&gt;205/40R18 86Y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</si>
  <si>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4985009708101</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</si>
  <si>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5&lt;/span&gt;&lt;br&gt;サイズ：&lt;strong&gt;215/45R18 93Y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</si>
  <si>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4985009708125</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</si>
  <si>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5&lt;/span&gt;&lt;br&gt;サイズ：&lt;strong&gt;275/35R19 100Y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</si>
  <si>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4985009708378</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</si>
  <si>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5&lt;/span&gt;&lt;br&gt;サイズ：&lt;strong&gt;235/35R19 91Y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</si>
  <si>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4985009708286</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</si>
  <si>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5&lt;/span&gt;&lt;br&gt;サイズ：&lt;strong&gt;215/55R17 98Y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</si>
  <si>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4985009708040</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</si>
  <si>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5&lt;/span&gt;&lt;br&gt;サイズ：&lt;strong&gt;245/35R19 93Y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</si>
  <si>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4985009708316</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</si>
  <si>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5&lt;/span&gt;&lt;br&gt;サイズ：&lt;strong&gt;265/35R18 97Y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</si>
  <si>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4985009708248</t>
  </si>
  <si>
    <t>2023年製 Pilot Sport 5 225/45ZR19 96Y XL サマータイヤ 翌営業日発送</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</si>
  <si>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5&lt;/span&gt;&lt;br&gt;サイズ：&lt;strong&gt;225/45R19 96Y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</si>
  <si>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4985009708491</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</si>
  <si>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GRVII&lt;/span&gt;&lt;br&gt;サイズ：&lt;strong&gt;205/55R17 91V&lt;/strong&gt;&lt;br&gt;&lt;br&gt;※商品画像内のホイールは付属しておりません。&lt;/td&gt;
&lt;/tr&gt;
&lt;/tbody&gt;
&lt;/table&gt;
&lt;div&gt;&lt;img src="https://gdetail.image-qoo10.jp/344/613881147/2019/12/15a45fbe-e1bc-446a-9315-1be9a6047e2f.jpg" width="940" height="419"&gt;&lt;/div&gt;</t>
  </si>
  <si>
    <t>4961914455538</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</si>
  <si>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4+&lt;/span&gt;&lt;br&gt;サイズ：&lt;strong&gt;245/45R18 100W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</si>
  <si>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4985009705483</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</si>
  <si>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4+&lt;/span&gt;&lt;br&gt;サイズ：&lt;strong&gt;225/50R17 98Y XL（DT）&lt;/strong&gt;&lt;br&gt;&lt;br&gt;※商品画像内のホイールは付属しておりません。&lt;/td&gt;
&lt;/tr&gt;
&lt;/tbody&gt;
&lt;/table&gt;
&lt;div&gt;&lt;img src="https://gdetail.image-qoo10.jp/344/613881147/2022/5/94ada223-b56b-4db0-8e26-4ea5ac27faf0.jpg" style="display: block; margin-left: auto; margin-right: auto;"&gt;&lt;/div&gt;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</si>
  <si>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4+&lt;/span&gt;&lt;br&gt;サイズ：&lt;strong&gt;215/60R17 96V&lt;/strong&gt;&lt;br&gt;&lt;br&gt;※商品画像内のホイールは付属しておりません。&lt;/td&gt;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</si>
  <si>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4985009705384</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</si>
  <si>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4+&lt;/span&gt;&lt;br&gt;サイズ：&lt;strong&gt;215/55R17 94W&lt;/strong&gt;&lt;br&gt;&lt;br&gt;※商品画像内のホイールは付属しておりません。&lt;/td&gt;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</si>
  <si>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4985009705353</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</si>
  <si>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4+&lt;/span&gt;&lt;br&gt;サイズ：&lt;strong&gt;215/55R18 99V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</si>
  <si>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4985009705544</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</si>
  <si>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4+&lt;/span&gt;&lt;br&gt;サイズ：&lt;strong&gt;205/55R17 95V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</si>
  <si>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4985009705346</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</si>
  <si>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4+&lt;/span&gt;&lt;br&gt;サイズ：&lt;strong&gt;205/45R17 88V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</si>
  <si>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5&lt;/span&gt;&lt;br&gt;サイズ：&lt;strong&gt;255/40R18 99Y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</si>
  <si>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4985009708224</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</si>
  <si>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4+&lt;/span&gt;&lt;br&gt;サイズ：&lt;strong&gt;205/50R17 93W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</si>
  <si>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4985009705315</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</si>
  <si>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5&lt;/span&gt;&lt;br&gt;サイズ：&lt;strong&gt;255/35R18 94Y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</si>
  <si>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4985009708217</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</si>
  <si>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5&lt;/span&gt;&lt;br&gt;サイズ：&lt;strong&gt;225/55R17 101Y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</si>
  <si>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4985009708071</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</si>
  <si>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14pt;"&gt;&lt;strong&gt;ウェットでもドライでも&lt;br&gt;車との一体感を引き出す、&lt;br&gt;プレジャーグリップタイヤ&lt;/strong&gt;&lt;/span&gt;&lt;/td&gt;
&lt;td style="text-align: center;"&gt;パイロット スポーツ スリー&lt;br&gt;&lt;span style="font-size: 14pt;"&gt;PILOT SPORT 3&lt;/span&gt;&lt;br&gt;サイズ：185/55R15 86V XL&lt;br&gt;&lt;br&gt;※商品画像内のホイールは付属しておりません。&lt;/td&gt;
&lt;/tr&gt;
&lt;/tbody&gt;
&lt;/table&gt;
&lt;div&gt;&lt;img src="https://gdetail.image-qoo10.jp/344/613881147/2019/9/25e14050-efec-4d4d-b1bb-625736995254.jpg" width="940" height="426" style="display: block; margin-left: auto; margin-right: auto;"&gt;&lt;/div&gt;</t>
  </si>
  <si>
    <t>4985009686539</t>
  </si>
  <si>
    <t>&lt;br&gt;
&lt;table align="center"&gt;
&lt;tbody&gt;
&lt;tr&gt;
&lt;td style="text-align: left;" width="350px"&gt;&lt;span style="font-size: 14pt;"&gt;SUV/クロスオーバー、セダン/ワゴン、ハッチバック、ハイブリッド/EV、&lt;br&gt;ミニバン&lt;/span&gt;&lt;br&gt;&lt;br&gt;&lt;span style="font-size: 14pt;"&gt;&lt;strong&gt;ミシュラン史上最高の低燃費性能を誇る プレミアムコンフォートタイヤ&lt;/strong&gt;&lt;/span&gt;&lt;/td&gt;
&lt;td style="text-align: center;"&gt;イープライマシー&lt;br&gt;&lt;span style="font-size: 14pt;"&gt;E・PRIMACY&lt;/span&gt;&lt;br&gt;サイズ：&lt;strong&gt;185/60R15 88H XL&lt;/strong&gt;&lt;br&gt;&lt;br&gt;※商品画像内のホイールは付属しておりません。&lt;/td&gt;
&lt;/tr&gt;
&lt;/tbody&gt;
&lt;/table&gt;
&lt;div&gt;&lt;img src="https://gdetail.image-qoo10.jp/344/613881147/2022/5/87758b1f-7146-4f19-88a0-7bc41a9a2c83.jpg" style="display: block; margin-left: auto; margin-right: auto;"&gt;&lt;/div&gt;</t>
  </si>
  <si>
    <t>4985009704035</t>
  </si>
  <si>
    <t>&lt;br&gt;
&lt;table align="center"&gt;
&lt;tbody&gt;
&lt;tr&gt;
&lt;td style="text-align: left;" width="350px"&gt;&lt;span style="font-size: 14pt;"&gt;SUV/クロスオーバー、セダン/ワゴン、ハッチバック、ハイブリッド/EV、&lt;br&gt;ミニバン&lt;/span&gt;&lt;br&gt;&lt;br&gt;&lt;span style="font-size: 14pt;"&gt;&lt;strong&gt;ミシュラン史上最高の低燃費性能を誇る プレミアムコンフォートタイヤ&lt;/strong&gt;&lt;/span&gt;&lt;/td&gt;
&lt;td style="text-align: center;"&gt;イープライマシー&lt;br&gt;&lt;span style="font-size: 14pt;"&gt;E・PRIMACY&lt;/span&gt;&lt;br&gt;サイズ：&lt;strong&gt;205/55R17 95V XL&lt;/strong&gt;&lt;br&gt;&lt;br&gt;※商品画像内のホイールは付属しておりません。&lt;/td&gt;
&lt;/tr&gt;
&lt;/tbody&gt;
&lt;/table&gt;
&lt;div&gt;&lt;img src="https://gdetail.image-qoo10.jp/344/613881147/2022/5/87758b1f-7146-4f19-88a0-7bc41a9a2c83.jpg" style="display: block; margin-left: auto; margin-right: auto;"&gt;&lt;/div&gt;</t>
  </si>
  <si>
    <t>4985009704240</t>
  </si>
  <si>
    <t>&lt;br&gt;
&lt;table align="center"&gt;
&lt;tbody&gt;
&lt;tr&gt;
&lt;td style="text-align: left;" width="350px"&gt;&lt;span style="font-size: 14pt;"&gt;SUV/クロスオーバー、セダン/ワゴン、ハッチバック、ハイブリッド/EV、&lt;br&gt;ミニバン&lt;/span&gt;&lt;br&gt;&lt;br&gt;&lt;span style="font-size: 14pt;"&gt;&lt;strong&gt;ミシュラン史上最高の低燃費性能を誇る プレミアムコンフォートタイヤ&lt;/strong&gt;&lt;/span&gt;&lt;/td&gt;
&lt;td style="text-align: center;"&gt;イープライマシー&lt;br&gt;&lt;span style="font-size: 14pt;"&gt;E・PRIMACY&lt;/span&gt;&lt;br&gt;サイズ：&lt;strong&gt;185/65R15 88H&lt;/strong&gt;&lt;br&gt;&lt;br&gt;※商品画像内のホイールは付属しておりません。&lt;/td&gt;
&lt;/tr&gt;
&lt;/tbody&gt;
&lt;/table&gt;
&lt;div&gt;&lt;img src="https://gdetail.image-qoo10.jp/344/613881147/2022/5/87758b1f-7146-4f19-88a0-7bc41a9a2c83.jpg" style="display: block; margin-left: auto; margin-right: auto;"&gt;&lt;/div&gt;</t>
  </si>
  <si>
    <t>4985009704042</t>
  </si>
  <si>
    <t>2023年製 E PRIMACY 235/45R18 98W XL サマータイヤ 翌営業日発送</t>
  </si>
  <si>
    <t>&lt;br&gt;
&lt;table align="center"&gt;
&lt;tbody&gt;
&lt;tr&gt;
&lt;td style="text-align: left;" width="350px"&gt;&lt;span style="font-size: 14pt;"&gt;SUV/クロスオーバー、セダン/ワゴン、ハッチバック、ハイブリッド/EV、&lt;br&gt;ミニバン&lt;/span&gt;&lt;br&gt;&lt;br&gt;&lt;span style="font-size: 14pt;"&gt;&lt;strong&gt;ミシュラン史上最高の低燃費性能を誇る プレミアムコンフォートタイヤ&lt;/strong&gt;&lt;/span&gt;&lt;/td&gt;
&lt;td style="text-align: center;"&gt;イープライマシー&lt;br&gt;&lt;span style="font-size: 14pt;"&gt;E・PRIMACY&lt;/span&gt;&lt;br&gt;サイズ：&lt;strong&gt;235/45R18 98W XL&lt;/strong&gt;&lt;br&gt;&lt;br&gt;※商品画像内のホイールは付属しておりません。&lt;/td&gt;
&lt;/tr&gt;
&lt;/tbody&gt;
&lt;/table&gt;
&lt;div&gt;&lt;img src="https://gdetail.image-qoo10.jp/344/613881147/2022/5/87758b1f-7146-4f19-88a0-7bc41a9a2c83.jpg" style="display: block; margin-left: auto; margin-right: auto;"&gt;&lt;/div&gt;</t>
  </si>
  <si>
    <t>4985009704530</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</si>
  <si>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4+&lt;/span&gt;&lt;br&gt;サイズ：&lt;strong&gt;225/45R18 95Y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</si>
  <si>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4985009705735</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</si>
  <si>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4+&lt;/span&gt;&lt;br&gt;サイズ：&lt;strong&gt;225/45R17 94W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</si>
  <si>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4985009705643</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</si>
  <si>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4+&lt;/span&gt;&lt;br&gt;サイズ：&lt;strong&gt;225/40R18 92Y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</si>
  <si>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4985009705438</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</si>
  <si>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4+&lt;/span&gt;&lt;br&gt;サイズ：&lt;strong&gt;215/50R17 95W XL&lt;/strong&gt;&lt;br&gt;&lt;br&gt;※商品画像内のホイールは付属しておりません。&lt;/td&gt;
&lt;/tr&gt;
&lt;/tbody&gt;
&lt;/table&gt;
&lt;div&gt;&lt;img src="https://gdetail.image-qoo10.jp/344/613881147/2022/5/94ada223-b56b-4db0-8e26-4ea5ac27faf0.jpg" style="display: block; margin-left: auto; margin-right: auto;"&gt;&lt;/div&gt;</t>
  </si>
  <si>
    <t>4985009705322</t>
  </si>
  <si>
    <t>&lt;br&gt;
&lt;table align="center"&gt;
&lt;tbody&gt;
&lt;tr&gt;
&lt;td style="text-align: left;" width="350px"&gt;&lt;span style="font-size: 14pt;"&gt;SUV/クロスオーバー、セダン/ワゴン、ハッチバック、ハイブリッド/EV、&lt;br&gt;ミニバン&lt;/span&gt;&lt;br&gt;&lt;br&gt;&lt;span style="font-size: 14pt;"&gt;&lt;strong&gt;ミシュラン史上最高の低燃費性能を誇る プレミアムコンフォートタイヤ&lt;/strong&gt;&lt;/span&gt;&lt;/td&gt;
&lt;td style="text-align: center;"&gt;イープライマシー&lt;br&gt;&lt;span style="font-size: 14pt;"&gt;E・PRIMACY&lt;/span&gt;&lt;br&gt;サイズ：&lt;strong&gt;225/55R18 98V&lt;/strong&gt;&lt;br&gt;&lt;br&gt;※商品画像内のホイールは付属しておりません。&lt;/td&gt;
&lt;/tr&gt;
&lt;/tbody&gt;
&lt;/table&gt;
&lt;div&gt;&lt;img src="https://gdetail.image-qoo10.jp/344/613881147/2022/5/87758b1f-7146-4f19-88a0-7bc41a9a2c83.jpg" style="display: block; margin-left: auto; margin-right: auto;"&gt;&lt;/div&gt;</t>
  </si>
  <si>
    <t>4985009704523</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</si>
  <si>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5&lt;/span&gt;&lt;br&gt;サイズ：&lt;strong&gt;255/40R19 100Y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</si>
  <si>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4985009708354</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</si>
  <si>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5&lt;/span&gt;&lt;br&gt;サイズ：&lt;strong&gt;245/40R19 98Y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</si>
  <si>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4985009708323</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</si>
  <si>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5&lt;/span&gt;&lt;br&gt;サイズ：&lt;strong&gt;255/45R19 104Y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</si>
  <si>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4985009708361</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</si>
  <si>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5&lt;/span&gt;&lt;br&gt;サイズ：&lt;strong&gt;205/45R17 88Y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</si>
  <si>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4985009708026</t>
  </si>
  <si>
    <t>2022年製以降 Pilot Sport 5 245/45ZR18 100Y XL サマータイヤ 翌営業日発送</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</si>
  <si>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5&lt;/span&gt;&lt;br&gt;サイズ：&lt;strong&gt;245/45R18 100Y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</si>
  <si>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4985009708200</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</si>
  <si>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5&lt;/span&gt;&lt;br&gt;サイズ：&lt;strong&gt;245/40R18 97Y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</si>
  <si>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4985009708194</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</si>
  <si>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5&lt;/span&gt;&lt;br&gt;サイズ：&lt;strong&gt;245/40R17 95Y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</si>
  <si>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4985009708088</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</si>
  <si>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5&lt;/span&gt;&lt;br&gt;サイズ：&lt;strong&gt;215/40R18 89Y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</si>
  <si>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4985009708118</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</si>
  <si>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5&lt;/span&gt;&lt;br&gt;サイズ：&lt;strong&gt;235/50R18 101Y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</si>
  <si>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4985009708170</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</si>
  <si>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5&lt;/span&gt;&lt;br&gt;サイズ：&lt;strong&gt;235/45R18 98Y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</si>
  <si>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4985009708163</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</si>
  <si>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5&lt;/span&gt;&lt;br&gt;サイズ：&lt;strong&gt;205/40R17 84Y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</si>
  <si>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4985009708019</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</si>
  <si>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5&lt;/span&gt;&lt;br&gt;サイズ：&lt;strong&gt;235/40R18 95Y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</si>
  <si>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4985009708156</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</si>
  <si>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5&lt;/span&gt;&lt;br&gt;サイズ：&lt;strong&gt;225/45R18 95Y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</si>
  <si>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4985009708149</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</si>
  <si>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5&lt;/span&gt;&lt;br&gt;サイズ：&lt;strong&gt;225/40R18 92Y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</si>
  <si>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4985009708132</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</si>
  <si>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5&lt;/span&gt;&lt;br&gt;サイズ：&lt;strong&gt;225/45R17 94Y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</si>
  <si>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4985009708057</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</si>
  <si>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5&lt;/span&gt;&lt;br&gt;サイズ：&lt;strong&gt;215/45R17 91Y XL&lt;/strong&gt;&lt;br&gt;&lt;br&gt;※商品画像内のホイールは付属しておりません。&lt;/td&gt;
&lt;/tr&gt;
&lt;/tbody&gt;
&lt;/table&gt;
&lt;div&gt;&lt;img src="https://gdetail.image-qoo10.jp/344/613881147/2022/5/70ed8b8c-6396-46ee-a5b4-db22b2234cd6.jpg" style="display: block; margin-left: auto; margin-right: auto;"&gt;&lt;/div&gt;</t>
  </si>
  <si>
    <t>4985009708033</t>
  </si>
  <si>
    <t>28730</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</si>
  <si>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RE004&lt;/span&gt;&lt;br&gt;サイズ：&lt;strong&gt;255/35R18 94W XL&lt;/strong&gt;&lt;br&gt;&lt;br&gt;※商品画像内のホイールは付属しておりません。&lt;br&gt;&lt;br&gt;&lt;/td&gt;
&lt;/tr&gt;
&lt;/tbody&gt;
&lt;/table&gt;
&lt;div&gt;&lt;img src="https://gdetail.image-qoo10.jp/344/613881147/2022/1/3f45b6f5-294b-4726-aaad-866e8d4ff822.jpg"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</si>
  <si>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RE004&lt;/span&gt;&lt;br&gt;サイズ：&lt;strong&gt;245/45R17 99W XL&lt;/strong&gt;&lt;br&gt;&lt;br&gt;※商品画像内のホイールは付属しておりません。&lt;br&gt;&lt;br&gt;&lt;/td&gt;
&lt;/tr&gt;
&lt;/tbody&gt;
&lt;/table&gt;
&lt;div&gt;&lt;img src="https://gdetail.image-qoo10.jp/344/613881147/2022/1/3f45b6f5-294b-4726-aaad-866e8d4ff822.jpg"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</si>
  <si>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RE004&lt;/span&gt;&lt;br&gt;サイズ：&lt;strong&gt;235/40R18 95W XL&lt;/strong&gt;&lt;br&gt;&lt;br&gt;※商品画像内のホイールは付属しておりません。&lt;br&gt;※タイ製&lt;/td&gt;
&lt;/tr&gt;
&lt;/tbody&gt;
&lt;/table&gt;
&lt;div&gt;&lt;img src="https://gdetail.image-qoo10.jp/344/613881147/2022/1/3f45b6f5-294b-4726-aaad-866e8d4ff822.jpg"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</si>
  <si>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RE004&lt;/span&gt;&lt;br&gt;サイズ：&lt;strong&gt;245/40R19 98W XL&lt;/strong&gt;&lt;br&gt;&lt;br&gt;※商品画像内のホイールは付属しておりません。&lt;br&gt;&lt;br&gt;&lt;/td&gt;
&lt;/tr&gt;
&lt;/tbody&gt;
&lt;/table&gt;
&lt;div&gt;&lt;img src="https://gdetail.image-qoo10.jp/344/613881147/2022/1/3f45b6f5-294b-4726-aaad-866e8d4ff822.jpg"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</si>
  <si>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RE004&lt;/span&gt;&lt;br&gt;サイズ：&lt;strong&gt;205/50R16 87W&lt;/strong&gt;&lt;br&gt;&lt;br&gt;※商品画像内のホイールは付属しておりません。&lt;br&gt;&lt;br&gt;&lt;/td&gt;
&lt;/tr&gt;
&lt;/tbody&gt;
&lt;/table&gt;
&lt;div&gt;&lt;img src="https://gdetail.image-qoo10.jp/344/613881147/2022/1/3f45b6f5-294b-4726-aaad-866e8d4ff822.jpg"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</si>
  <si>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RE004&lt;/span&gt;&lt;br&gt;サイズ：&lt;strong&gt;225/45R17 94W XL&lt;/strong&gt;&lt;br&gt;&lt;br&gt;※商品画像内のホイールは付属しておりません。&lt;br&gt;※タイ製&lt;/td&gt;
&lt;/tr&gt;
&lt;/tbody&gt;
&lt;/table&gt;
&lt;div&gt;&lt;img src="https://gdetail.image-qoo10.jp/344/613881147/2022/1/3f45b6f5-294b-4726-aaad-866e8d4ff822.jpg" style="display: block; margin-left: auto; margin-right: auto;"&gt;&lt;/div&gt;</t>
  </si>
  <si>
    <t>&lt;br&gt; &lt;br&gt;※海外製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2&lt;/span&gt;&lt;br&gt;サイズ：&lt;strong&gt;245/40R18 97Y XL&lt;/strong&gt;&lt;br&gt;&lt;br&gt;※商品画像内のホイールは付属しておりません。&lt;br&gt;※海外産&lt;/td&gt;
&lt;/tr&gt;
&lt;/tbody&gt;
&lt;/table&gt;
&lt;div&gt;&lt;img src="https://gdetail.image-qoo10.jp/344/613881147/2021/10/15bdef97-a53f-4016-b7bd-062e9930fa95.jpg" width="940" height="446"&gt;&lt;/div&gt;</t>
  </si>
  <si>
    <t>4985009753118</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</si>
  <si>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2&lt;/span&gt;&lt;br&gt;サイズ：&lt;strong&gt;215/45R17 91Y XL&lt;/strong&gt;&lt;br&gt;&lt;br&gt;※商品画像内のホイールは付属しておりません。&lt;br&gt;&lt;br&gt;&lt;/td&gt;
&lt;/tr&gt;
&lt;/tbody&gt;
&lt;/table&gt;
&lt;div&gt;&lt;img src="https://gdetail.image-qoo10.jp/344/613881147/2021/10/15bdef97-a53f-4016-b7bd-062e9930fa95.jpg" width="940" height="446"&gt;&lt;/div&gt;</t>
  </si>
  <si>
    <t>4985009753194</t>
  </si>
  <si>
    <t>4985009753200</t>
  </si>
  <si>
    <t>4985009753712</t>
  </si>
  <si>
    <t>&lt;br&gt; &lt;br&gt;※海外製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2&lt;/span&gt;&lt;br&gt;サイズ：&lt;strong&gt;235/55R18 104H XL VOL&lt;/strong&gt;&lt;br&gt;&lt;br&gt;※商品画像内のホイールは付属しておりません。&lt;br&gt;※海外産&lt;/td&gt;
&lt;/tr&gt;
&lt;/tbody&gt;
&lt;/table&gt;
&lt;div&gt;&lt;img src="https://gdetail.image-qoo10.jp/344/613881147/2021/10/15bdef97-a53f-4016-b7bd-062e9930fa95.jpg" width="940" height="446"&gt;&lt;/div&gt;</t>
  </si>
  <si>
    <t>4985009753231</t>
  </si>
  <si>
    <t>4985009753576</t>
  </si>
  <si>
    <t>4985009753385</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</si>
  <si>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2&lt;/span&gt;&lt;br&gt;サイズ：&lt;strong&gt;205/55R16 94V XL&lt;/strong&gt;&lt;br&gt;&lt;br&gt;※商品画像内のホイールは付属しておりません。&lt;br&gt;※海外産&lt;/td&gt;
&lt;/tr&gt;
&lt;/tbody&gt;
&lt;/table&gt;
&lt;div&gt;&lt;img src="https://gdetail.image-qoo10.jp/344/613881147/2021/10/15bdef97-a53f-4016-b7bd-062e9930fa95.jpg" width="940" height="446"&gt;&lt;/div&gt;</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</si>
  <si>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4&lt;/span&gt;&lt;br&gt;サイズ：&lt;strong&gt;205/65R16 95V&lt;/strong&gt;&lt;br&gt;&lt;br&gt;※商品画像内のホイールは付属しておりません。&lt;/td&gt;
&lt;/tr&gt;
&lt;/tbody&gt;
&lt;/table&gt;
&lt;br&gt; &lt;img src="https://gdetail.image-qoo10.jp/344/613881147/2018/10/eb5d4274-17b6-417a-986f-5b779f4451cf.jpg" width="940" height="1774"&gt;</t>
  </si>
  <si>
    <t>4985009700327</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</si>
  <si>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4&lt;/span&gt;&lt;br&gt;サイズ：&lt;strong&gt;275/35R18 99Y XL&lt;/strong&gt;&lt;br&gt;&lt;br&gt;※商品画像内のホイールは付属しておりません。&lt;/td&gt;
&lt;/tr&gt;
&lt;/tbody&gt;
&lt;/table&gt;
&lt;br&gt; &lt;img src="https://gdetail.image-qoo10.jp/344/613881147/2018/9/9fa5897f-f9fc-4bc0-9972-5cbbe83a3933.jpg" width="940" height="1578"&gt;</t>
  </si>
  <si>
    <t>4985009687130</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</si>
  <si>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4&lt;/span&gt;&lt;br&gt;サイズ：&lt;strong&gt;275/35R19 100Y XL&lt;/strong&gt;&lt;br&gt;&lt;br&gt;※商品画像内のホイールは付属しておりません。&lt;br&gt;&lt;br&gt;&lt;/td&gt;
&lt;/tr&gt;
&lt;/tbody&gt;
&lt;/table&gt;
&lt;br&gt; &lt;img src="https://gdetail.image-qoo10.jp/344/613881147/2018/9/9fa5897f-f9fc-4bc0-9972-5cbbe83a3933.jpg" width="940" height="1578"&gt;</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</si>
  <si>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4&lt;/span&gt;&lt;br&gt;サイズ：&lt;strong&gt;275/40R19 105Y XL&lt;/strong&gt;&lt;br&gt;&lt;br&gt;※商品画像内のホイールは付属しておりません。&lt;/td&gt;
&lt;/tr&gt;
&lt;/tbody&gt;
&lt;/table&gt;
&lt;br&gt; &lt;img src="https://gdetail.image-qoo10.jp/344/613881147/2018/9/9fa5897f-f9fc-4bc0-9972-5cbbe83a3933.jpg" width="940" height="1578"&gt;</t>
  </si>
  <si>
    <t>4985009687420</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</si>
  <si>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4&lt;/span&gt;&lt;br&gt;サイズ：&lt;strong&gt;255/40R17 98Y XL&lt;/strong&gt;&lt;br&gt;&lt;br&gt;※商品画像内のホイールは付属しておりません。&lt;/td&gt;
&lt;/tr&gt;
&lt;/tbody&gt;
&lt;/table&gt;
&lt;br&gt; &lt;img src="https://gdetail.image-qoo10.jp/344/613881147/2018/9/9fa5897f-f9fc-4bc0-9972-5cbbe83a3933.jpg" width="940" height="1578"&gt;</t>
  </si>
  <si>
    <t>4985009687659</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</si>
  <si>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4&lt;/span&gt;&lt;br&gt;サイズ：&lt;strong&gt;195/45R17 81W&lt;/strong&gt;&lt;br&gt;&lt;br&gt;※商品画像内のホイールは付属しておりません。&lt;/td&gt;
&lt;/tr&gt;
&lt;/tbody&gt;
&lt;/table&gt;
&lt;br&gt; &lt;img src="https://gdetail.image-qoo10.jp/344/613881147/2018/9/9fa5897f-f9fc-4bc0-9972-5cbbe83a3933.jpg" width="940" height="1578"&gt;</t>
  </si>
  <si>
    <t>4985009693032</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</si>
  <si>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4&lt;/span&gt;&lt;br&gt;サイズ：&lt;strong&gt;225/50R16 92Y&lt;/strong&gt;&lt;br&gt;&lt;br&gt;※商品画像内のホイールは付属しておりません。&lt;/td&gt;
&lt;/tr&gt;
&lt;/tbody&gt;
&lt;/table&gt;
&lt;br&gt; &lt;img src="https://gdetail.image-qoo10.jp/344/613881147/2018/9/9fa5897f-f9fc-4bc0-9972-5cbbe83a3933.jpg" width="940" height="1578"&gt;</t>
  </si>
  <si>
    <t>4985009693025</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</si>
  <si>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4&lt;/span&gt;&lt;br&gt;サイズ：&lt;strong&gt;245/40R18 93H&lt;/strong&gt;&lt;br&gt;&lt;br&gt;※商品画像内のホイールは付属しておりません。&lt;/td&gt;
&lt;/tr&gt;
&lt;/tbody&gt;
&lt;/table&gt;
&lt;br&gt; &lt;img src="https://gdetail.image-qoo10.jp/344/613881147/2018/10/eb5d4274-17b6-417a-986f-5b779f4451cf.jpg" width="940" height="1774"&gt;</t>
  </si>
  <si>
    <t>4985009701805</t>
  </si>
  <si>
    <t>2023年製 Primacy 4 245/50R18 100W サマータイヤ 翌営業日発送</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</si>
  <si>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4&lt;/span&gt;&lt;br&gt;サイズ：&lt;strong&gt;245/50R18 100W&lt;/strong&gt;&lt;br&gt;&lt;br&gt;※商品画像内のホイールは付属しておりません。&lt;/td&gt;
&lt;/tr&gt;
&lt;/tbody&gt;
&lt;/table&gt;
&lt;br&gt; &lt;img src="https://gdetail.image-qoo10.jp/344/613881147/2018/10/eb5d4274-17b6-417a-986f-5b779f4451cf.jpg" width="940" height="1774"&gt;</t>
  </si>
  <si>
    <t>4985009700075</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</si>
  <si>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4&lt;/span&gt;&lt;br&gt;サイズ：&lt;strong&gt;195/60R15 92V XL&lt;/strong&gt;&lt;br&gt;&lt;br&gt;※商品画像内のホイールは付属しておりません。&lt;/td&gt;
&lt;/tr&gt;
&lt;/tbody&gt;
&lt;/table&gt;
&lt;br&gt; &lt;img src="https://gdetail.image-qoo10.jp/344/613881147/2018/10/eb5d4274-17b6-417a-986f-5b779f4451cf.jpg" width="940" height="1774"&gt;</t>
  </si>
  <si>
    <t>4985009701140</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</si>
  <si>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2&lt;/span&gt;&lt;br&gt;サイズ：&lt;strong&gt;245/40R18 97Y XL&lt;/strong&gt;&lt;br&gt;&lt;br&gt;※商品画像内のホイールは付属しておりません。&lt;/td&gt;
&lt;/tr&gt;
&lt;/tbody&gt;
&lt;/table&gt;
&lt;div&gt;&lt;img src="https://gdetail.image-qoo10.jp/344/613881147/2021/10/15bdef97-a53f-4016-b7bd-062e9930fa95.jpg" width="940" height="446"&gt;&lt;/div&gt;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</si>
  <si>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2&lt;/span&gt;&lt;br&gt;サイズ：&lt;strong&gt;235/50R19 103V XL VOL&lt;/strong&gt;&lt;br&gt;&lt;br&gt;※商品画像内のホイールは付属しておりません。&lt;/td&gt;
&lt;/tr&gt;
&lt;/tbody&gt;
&lt;/table&gt;
&lt;div&gt;&lt;img src="https://gdetail.image-qoo10.jp/344/613881147/2021/10/15bdef97-a53f-4016-b7bd-062e9930fa95.jpg" width="940" height="446"&gt;&lt;/div&gt;</t>
  </si>
  <si>
    <t>4985009753705</t>
  </si>
  <si>
    <t>2023年製 CROSSCLIMATE2 235/45R18 98Y XL オールシーズンタイヤ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</si>
  <si>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2&lt;/span&gt;&lt;br&gt;サイズ：&lt;strong&gt;235/45R18 98Y XL&lt;/strong&gt;&lt;br&gt;&lt;br&gt;※商品画像内のホイールは付属しておりません。&lt;/td&gt;
&lt;/tr&gt;
&lt;/tbody&gt;
&lt;/table&gt;
&lt;div&gt;&lt;img src="https://gdetail.image-qoo10.jp/344/613881147/2021/10/15bdef97-a53f-4016-b7bd-062e9930fa95.jpg" width="940" height="446"&gt;&lt;/div&gt;</t>
  </si>
  <si>
    <t>4985009753248</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</si>
  <si>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2&lt;/span&gt;&lt;br&gt;サイズ：&lt;strong&gt;235/50R18 101Y XL&lt;/strong&gt;&lt;br&gt;&lt;br&gt;※商品画像内のホイールは付属しておりません。&lt;/td&gt;
&lt;/tr&gt;
&lt;/tbody&gt;
&lt;/table&gt;
&lt;div&gt;&lt;img src="https://gdetail.image-qoo10.jp/344/613881147/2021/10/15bdef97-a53f-4016-b7bd-062e9930fa95.jpg" width="940" height="446"&gt;&lt;/div&gt;</t>
  </si>
  <si>
    <t>4985009753347</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</si>
  <si>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2&lt;/span&gt;&lt;br&gt;サイズ：&lt;strong&gt;235/40R19 96Y XL&lt;/strong&gt;&lt;br&gt;&lt;br&gt;※商品画像内のホイールは付属しておりません。&lt;/td&gt;
&lt;/tr&gt;
&lt;/tbody&gt;
&lt;/table&gt;
&lt;div&gt;&lt;img src="https://gdetail.image-qoo10.jp/344/613881147/2021/10/15bdef97-a53f-4016-b7bd-062e9930fa95.jpg" width="940" height="446"&gt;&lt;/div&gt;</t>
  </si>
  <si>
    <t>4985009753132</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</si>
  <si>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2&lt;/span&gt;&lt;br&gt;サイズ：&lt;strong&gt;225/50R17 98Y XL&lt;/strong&gt;&lt;br&gt;&lt;br&gt;※商品画像内のホイールは付属しておりません。&lt;/td&gt;
&lt;/tr&gt;
&lt;/tbody&gt;
&lt;/table&gt;
&lt;div&gt;&lt;img src="https://gdetail.image-qoo10.jp/344/613881147/2021/10/15bdef97-a53f-4016-b7bd-062e9930fa95.jpg" width="940" height="446"&gt;&lt;/div&gt;</t>
  </si>
  <si>
    <t>4985009753330</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</si>
  <si>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2&lt;/span&gt;&lt;br&gt;サイズ：&lt;strong&gt;225/55R17 101Y XL&lt;/strong&gt;&lt;br&gt;&lt;br&gt;※商品画像内のホイールは付属しておりません。&lt;/td&gt;
&lt;/tr&gt;
&lt;/tbody&gt;
&lt;/table&gt;
&lt;div&gt;&lt;img src="https://gdetail.image-qoo10.jp/344/613881147/2021/10/15bdef97-a53f-4016-b7bd-062e9930fa95.jpg" width="940" height="446"&gt;&lt;/div&gt;</t>
  </si>
  <si>
    <t>4985009753439</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</si>
  <si>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2&lt;/span&gt;&lt;br&gt;サイズ：&lt;strong&gt;225/45R17 94Y XL&lt;/strong&gt;&lt;br&gt;&lt;br&gt;※商品画像内のホイールは付属しておりません。&lt;/td&gt;
&lt;/tr&gt;
&lt;/tbody&gt;
&lt;/table&gt;
&lt;div&gt;&lt;img src="https://gdetail.image-qoo10.jp/344/613881147/2021/10/15bdef97-a53f-4016-b7bd-062e9930fa95.jpg" width="940" height="446"&gt;&lt;/div&gt;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</si>
  <si>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2&lt;/span&gt;&lt;br&gt;サイズ：&lt;strong&gt;225/40R18 92Y XL&lt;/strong&gt;&lt;br&gt;&lt;br&gt;※商品画像内のホイールは付属しておりません。&lt;/td&gt;
&lt;/tr&gt;
&lt;/tbody&gt;
&lt;/table&gt;
&lt;div&gt;&lt;img src="https://gdetail.image-qoo10.jp/344/613881147/2021/10/15bdef97-a53f-4016-b7bd-062e9930fa95.jpg" width="940" height="446"&gt;&lt;/div&gt;</t>
  </si>
  <si>
    <t>4985009753095</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</si>
  <si>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2&lt;/span&gt;&lt;br&gt;サイズ：&lt;strong&gt;215/45R17 91Y XL&lt;/strong&gt;&lt;br&gt;&lt;br&gt;※商品画像内のホイールは付属しておりません。&lt;/td&gt;
&lt;/tr&gt;
&lt;/tbody&gt;
&lt;/table&gt;
&lt;div&gt;&lt;img src="https://gdetail.image-qoo10.jp/344/613881147/2021/10/15bdef97-a53f-4016-b7bd-062e9930fa95.jpg" width="940" height="446"&gt;&lt;/div&gt;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</si>
  <si>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2&lt;/span&gt;&lt;br&gt;サイズ：&lt;strong&gt;215/45R16 90V XL&lt;/strong&gt;&lt;br&gt;&lt;br&gt;※商品画像内のホイールは付属しておりません。&lt;/td&gt;
&lt;/tr&gt;
&lt;/tbody&gt;
&lt;/table&gt;
&lt;div&gt;&lt;img src="https://gdetail.image-qoo10.jp/344/613881147/2021/10/15bdef97-a53f-4016-b7bd-062e9930fa95.jpg" width="940" height="446"&gt;&lt;/div&gt;</t>
  </si>
  <si>
    <t>4985009753170</t>
  </si>
  <si>
    <t>2023年製 CROSSCLIMATE2 205/55R16 94V XL オールシーズンタイヤ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</si>
  <si>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2&lt;/span&gt;&lt;br&gt;サイズ：&lt;strong&gt;205/55R16 94V XL&lt;/strong&gt;&lt;br&gt;&lt;br&gt;※商品画像内のホイールは付属しておりません。&lt;/td&gt;
&lt;/tr&gt;
&lt;/tbody&gt;
&lt;/table&gt;
&lt;div&gt;&lt;img src="https://gdetail.image-qoo10.jp/344/613881147/2021/10/15bdef97-a53f-4016-b7bd-062e9930fa95.jpg" width="940" height="446"&gt;&lt;/div&gt;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</si>
  <si>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2&lt;/span&gt;&lt;br&gt;サイズ：&lt;strong&gt;195/65R16 92V&lt;/strong&gt;&lt;br&gt;&lt;br&gt;※商品画像内のホイールは付属しておりません。&lt;/td&gt;
&lt;/tr&gt;
&lt;/tbody&gt;
&lt;/table&gt;
&lt;div&gt;&lt;img src="https://gdetail.image-qoo10.jp/344/613881147/2021/10/15bdef97-a53f-4016-b7bd-062e9930fa95.jpg" width="940" height="446"&gt;&lt;/div&gt;</t>
  </si>
  <si>
    <t>4985009753613</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</si>
  <si>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2&lt;/span&gt;&lt;br&gt;サイズ：&lt;strong&gt;205/45R17 88W XL&lt;/strong&gt;&lt;br&gt;&lt;br&gt;※商品画像内のホイールは付属しておりません。&lt;/td&gt;
&lt;/tr&gt;
&lt;/tbody&gt;
&lt;/table&gt;
&lt;div&gt;&lt;img src="https://gdetail.image-qoo10.jp/344/613881147/2021/10/15bdef97-a53f-4016-b7bd-062e9930fa95.jpg" width="940" height="446"&gt;&lt;/div&gt;</t>
  </si>
  <si>
    <t>4985009753187</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</si>
  <si>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2&lt;/span&gt;&lt;br&gt;サイズ：&lt;strong&gt;215/55R17 98W XL&lt;/strong&gt;&lt;br&gt;&lt;br&gt;※商品画像内のホイールは付属しておりません。&lt;/td&gt;
&lt;/tr&gt;
&lt;/tbody&gt;
&lt;/table&gt;
&lt;div&gt;&lt;img src="https://gdetail.image-qoo10.jp/344/613881147/2021/10/15bdef97-a53f-4016-b7bd-062e9930fa95.jpg" width="940" height="446"&gt;&lt;/div&gt;</t>
  </si>
  <si>
    <t>4985009753422</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</si>
  <si>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2&lt;/span&gt;&lt;br&gt;サイズ：&lt;strong&gt;185/55R16 83V&lt;/strong&gt;&lt;br&gt;&lt;br&gt;※商品画像内のホイールは付属しておりません。&lt;/td&gt;
&lt;/tr&gt;
&lt;/tbody&gt;
&lt;/table&gt;
&lt;div&gt;&lt;img src="https://gdetail.image-qoo10.jp/344/613881147/2021/10/15bdef97-a53f-4016-b7bd-062e9930fa95.jpg" width="940" height="446"&gt;&lt;/div&gt;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</si>
  <si>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RE004&lt;/span&gt;&lt;br&gt;サイズ：&lt;strong&gt;235/45R17 97W XL&lt;/strong&gt;&lt;br&gt;&lt;br&gt;※商品画像内のホイールは付属しておりません。&lt;br&gt;※タイ製&lt;/td&gt;
&lt;/tr&gt;
&lt;/tbody&gt;
&lt;/table&gt;
&lt;div&gt;&lt;img src="https://gdetail.image-qoo10.jp/344/613881147/2022/1/3f45b6f5-294b-4726-aaad-866e8d4ff822.jpg"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</si>
  <si>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RE004&lt;/span&gt;&lt;br&gt;サイズ：&lt;strong&gt;245/40R18 97W XL&lt;/strong&gt;&lt;br&gt;&lt;br&gt;※商品画像内のホイールは付属しておりません。&lt;br&gt;※タイ製&lt;/td&gt;
&lt;/tr&gt;
&lt;/tbody&gt;
&lt;/table&gt;
&lt;div&gt;&lt;img src="https://gdetail.image-qoo10.jp/344/613881147/2022/1/527d63c5-a96d-47f6-bd28-7eea3567bb63.jpg"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</si>
  <si>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RE004&lt;/span&gt;&lt;br&gt;サイズ：&lt;strong&gt;215/55R17 94W&lt;/strong&gt;&lt;br&gt;&lt;br&gt;※商品画像内のホイールは付属しておりません。&lt;br&gt;※タイ製&lt;/td&gt;
&lt;/tr&gt;
&lt;/tbody&gt;
&lt;/table&gt;
&lt;div&gt;&lt;img src="https://gdetail.image-qoo10.jp/344/613881147/2022/1/95a5ea0d-1dcf-4759-9596-4bb1899464fb.jpg"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</si>
  <si>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RE004&lt;/span&gt;&lt;br&gt;サイズ：&lt;strong&gt;225/40R18 92W XL&lt;/strong&gt;&lt;br&gt;&lt;br&gt;※商品画像内のホイールは付属しておりません。&lt;br&gt;※タイ製&lt;/td&gt;
&lt;/tr&gt;
&lt;/tbody&gt;
&lt;/table&gt;
&lt;div&gt;&lt;img src="https://gdetail.image-qoo10.jp/344/613881147/2022/1/9a192c99-68db-40a5-8b69-24ac1222988e.jpg"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</si>
  <si>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RE004&lt;/span&gt;&lt;br&gt;サイズ：&lt;strong&gt;205/45R17 88W XL&lt;/strong&gt;&lt;br&gt;&lt;br&gt;※商品画像内のホイールは付属しておりません。&lt;br&gt;&lt;br&gt;&lt;/td&gt;
&lt;/tr&gt;
&lt;/tbody&gt;
&lt;/table&gt;
&lt;div&gt;&lt;img src="https://gdetail.image-qoo10.jp/344/613881147/2022/1/9106b4b3-c0b0-4600-b617-596de6cff385.jpg" style="display: block; margin-left: auto; margin-right: auto;"&gt;&lt;/div&gt;</t>
  </si>
  <si>
    <t>2023年製 CROSSCLIMATE2 205/55R17 95V XL オールシーズンタイヤ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</si>
  <si>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2&lt;/span&gt;&lt;br&gt;サイズ：&lt;strong&gt;205/55R17 95V XL&lt;/strong&gt;&lt;br&gt;&lt;br&gt;※商品画像内のホイールは付属しておりません。&lt;/td&gt;
&lt;/tr&gt;
&lt;/tbody&gt;
&lt;/table&gt;
&lt;div&gt;&lt;img src="https://gdetail.image-qoo10.jp/344/613881147/2021/10/15bdef97-a53f-4016-b7bd-062e9930fa95.jpg" width="940" height="446"&gt;&lt;/div&gt;</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</si>
  <si>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4&lt;/span&gt;&lt;br&gt;サイズ：&lt;strong&gt;185/65R15 88T&lt;/strong&gt;&lt;br&gt;&lt;br&gt;※商品画像内のホイールは付属しておりません。&lt;/td&gt;
&lt;/tr&gt;
&lt;/tbody&gt;
&lt;/table&gt;
&lt;br&gt; &lt;img src="https://gdetail.image-qoo10.jp/344/613881147/2018/10/eb5d4274-17b6-417a-986f-5b779f4451cf.jpg" width="940" height="1774"&gt;</t>
  </si>
  <si>
    <t>4985009700693</t>
  </si>
  <si>
    <t>4985009689028</t>
  </si>
  <si>
    <t>2023年製 Pilot Sport 4 S 245/40ZR20 99Y XL サマータイヤ 翌営業日発送</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</si>
  <si>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S&lt;/span&gt;&lt;br&gt;サイズ：&lt;strong&gt;245/40R20 99Y XL&lt;/strong&gt;&lt;br&gt;&lt;br&gt;※商品画像内のホイールは付属しておりません。&lt;/td&gt;
&lt;/tr&gt;
&lt;/tbody&gt;
&lt;/table&gt;
&lt;br&gt;&lt;img src="https://gdetail.image-qoo10.jp/344/613881147/2019/3/2d9f19e5-7218-4e18-a6e4-8bbc7537ba7e.jpg" width="940" height="1016"&gt;</t>
  </si>
  <si>
    <t>4985009689196</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</si>
  <si>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S&lt;/span&gt;&lt;br&gt;サイズ：&lt;strong&gt;225/40R18 92Y XL&lt;/strong&gt;&lt;br&gt;&lt;br&gt;※商品画像内のホイールは付属しておりません。&lt;/td&gt;
&lt;/tr&gt;
&lt;/tbody&gt;
&lt;/table&gt;
&lt;br&gt;&lt;img src="https://gdetail.image-qoo10.jp/344/613881147/2019/3/2d9f19e5-7218-4e18-a6e4-8bbc7537ba7e.jpg" width="940" height="1016"&gt;</t>
  </si>
  <si>
    <t>4985009692073</t>
  </si>
  <si>
    <t>2023年製 Pilot Sport 4 S 225/45ZR18 95Y XL サマータイヤ 翌営業日発送</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</si>
  <si>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S&lt;/span&gt;&lt;br&gt;サイズ：&lt;strong&gt;225/45R18 95Y XL&lt;/strong&gt;&lt;br&gt;&lt;br&gt;※商品画像内のホイールは付属しておりません。&lt;/td&gt;
&lt;/tr&gt;
&lt;/tbody&gt;
&lt;/table&gt;
&lt;br&gt;&lt;img src="https://gdetail.image-qoo10.jp/344/613881147/2019/3/2d9f19e5-7218-4e18-a6e4-8bbc7537ba7e.jpg" width="940" height="1016"&gt;</t>
  </si>
  <si>
    <t>4985009692080</t>
  </si>
  <si>
    <t>2023年製 Pilot Sport 4 S 215/45ZR17 91Y XL サマータイヤ 翌営業日発送</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</si>
  <si>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S&lt;/span&gt;&lt;br&gt;サイズ：&lt;strong&gt;215/45R17 91Y XL&lt;/strong&gt;&lt;br&gt;&lt;br&gt;※商品画像内のホイールは付属しておりません。&lt;/td&gt;
&lt;/tr&gt;
&lt;/tbody&gt;
&lt;/table&gt;
&lt;br&gt;&lt;img src="https://gdetail.image-qoo10.jp/344/613881147/2019/3/2d9f19e5-7218-4e18-a6e4-8bbc7537ba7e.jpg" width="940" height="1016"&gt;</t>
  </si>
  <si>
    <t>4985009683040</t>
  </si>
  <si>
    <t>2023年 Pilot Sport 4 S 225/45ZR17 94Y XL サマータイヤ 翌営業日発送</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</si>
  <si>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S&lt;/span&gt;&lt;br&gt;サイズ：&lt;strong&gt;225/45R17 94Y XL&lt;/strong&gt;&lt;br&gt;&lt;br&gt;※商品画像内のホイールは付属しておりません。&lt;/td&gt;
&lt;/tr&gt;
&lt;/tbody&gt;
&lt;/table&gt;
&lt;br&gt;&lt;img src="https://gdetail.image-qoo10.jp/344/613881147/2019/3/2d9f19e5-7218-4e18-a6e4-8bbc7537ba7e.jpg" width="940" height="1016"&gt;</t>
  </si>
  <si>
    <t>4985009683057</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</si>
  <si>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2&lt;/span&gt;&lt;br&gt;サイズ：&lt;strong&gt;215/60R16 99V XL&lt;/strong&gt;&lt;br&gt;&lt;br&gt;※商品画像内のホイールは付属しておりません。&lt;/td&gt;
&lt;/tr&gt;
&lt;/tbody&gt;
&lt;/table&gt;
&lt;div&gt;&lt;img src="https://gdetail.image-qoo10.jp/344/613881147/2021/10/15bdef97-a53f-4016-b7bd-062e9930fa95.jpg" width="940" height="446"&gt;&lt;/div&gt;</t>
  </si>
  <si>
    <t>4985009753514</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</si>
  <si>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2&lt;/span&gt;&lt;br&gt;サイズ：&lt;strong&gt;215/50R17 95W XL&lt;/strong&gt;&lt;br&gt;&lt;br&gt;※商品画像内のホイールは付属しておりません。&lt;/td&gt;
&lt;/tr&gt;
&lt;/tbody&gt;
&lt;/table&gt;
&lt;div&gt;&lt;img src="https://gdetail.image-qoo10.jp/344/613881147/2021/10/15bdef97-a53f-4016-b7bd-062e9930fa95.jpg" width="940" height="446"&gt;&lt;/div&gt;</t>
  </si>
  <si>
    <t>4985009753323</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</si>
  <si>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2&lt;/span&gt;&lt;br&gt;サイズ：&lt;strong&gt;195/65R15 95V XL&lt;/strong&gt;&lt;br&gt;&lt;br&gt;※商品画像内のホイールは付属しておりません。&lt;/td&gt;
&lt;/tr&gt;
&lt;/tbody&gt;
&lt;/table&gt;
&lt;div&gt;&lt;img src="https://gdetail.image-qoo10.jp/344/613881147/2021/10/15bdef97-a53f-4016-b7bd-062e9930fa95.jpg" width="940" height="446"&gt;&lt;/div&gt;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</si>
  <si>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2&lt;/span&gt;&lt;br&gt;サイズ：&lt;strong&gt;215/65R16 102V XL&lt;/strong&gt;&lt;br&gt;&lt;br&gt;※商品画像内のホイールは付属しておりません。&lt;/td&gt;
&lt;/tr&gt;
&lt;/tbody&gt;
&lt;/table&gt;
&lt;div&gt;&lt;img src="https://gdetail.image-qoo10.jp/344/613881147/2021/10/15bdef97-a53f-4016-b7bd-062e9930fa95.jpg" width="940" height="446"&gt;&lt;/div&gt;</t>
  </si>
  <si>
    <t>4985009753644</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</si>
  <si>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GRVII&lt;/span&gt;&lt;br&gt;サイズ：&lt;strong&gt;205/55R16 91V&lt;/strong&gt;&lt;br&gt;&lt;br&gt;※商品画像内のホイールは付属しておりません。&lt;/td&gt;
&lt;/tr&gt;
&lt;/tbody&gt;
&lt;/table&gt;
&lt;div&gt;&lt;img src="https://gdetail.image-qoo10.jp/344/613881147/2019/12/15a45fbe-e1bc-446a-9315-1be9a6047e2f.jpg" width="940" height="419"&gt;&lt;/div&gt;</t>
  </si>
  <si>
    <t>4961914455460</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</si>
  <si>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14pt;"&gt;&lt;strong&gt;フラッグシップモデル 超高性能サマータイヤ。&lt;/strong&gt;&lt;/span&gt;&lt;/td&gt;
&lt;td style="text-align: center;"&gt;ポテンザスポーツ&lt;br&gt;&lt;span style="font-size: 14pt;"&gt;POTENZA SPORT&lt;/span&gt;&lt;br&gt;サイズ：&lt;strong&gt;225/45R18 95Y XL&lt;/strong&gt;&lt;br&gt;&lt;br&gt;※商品画像内のホイールは付属しておりません。&lt;/td&gt;
&lt;/tr&gt;
&lt;/tbody&gt;
&lt;/table&gt;
&lt;div&gt;&lt;/div&gt;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</si>
  <si>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14pt;"&gt;&lt;strong&gt;フラッグシップモデル 超高性能サマータイヤ。&lt;/strong&gt;&lt;/span&gt;&lt;/td&gt;
&lt;td style="text-align: center;"&gt;ポテンザスポーツ&lt;br&gt;&lt;span style="font-size: 14pt;"&gt;POTENZA SPORT&lt;/span&gt;&lt;br&gt;サイズ：&lt;strong&gt;225/45R17 94Y XL&lt;/strong&gt;&lt;br&gt;&lt;br&gt;※商品画像内のホイールは付属しておりません。&lt;/td&gt;
&lt;/tr&gt;
&lt;/tbody&gt;
&lt;/table&gt;
&lt;div&gt;&lt;/div&gt;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</si>
  <si>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14pt;"&gt;&lt;strong&gt;フラッグシップモデル 超高性能サマータイヤ。&lt;/strong&gt;&lt;/span&gt;&lt;/td&gt;
&lt;td style="text-align: center;"&gt;ポテンザスポーツ&lt;br&gt;&lt;span style="font-size: 14pt;"&gt;POTENZA SPORT&lt;/span&gt;&lt;br&gt;サイズ：&lt;strong&gt;245/40R18 97Y XL&lt;/strong&gt;&lt;br&gt;&lt;br&gt;※商品画像内のホイールは付属しておりません。&lt;/td&gt;
&lt;/tr&gt;
&lt;/tbody&gt;
&lt;/table&gt;
&lt;div&gt;&lt;/div&gt;</t>
  </si>
  <si>
    <t>2051-11-10</t>
  </si>
  <si>
    <t>&lt;br id="tinymce&amp;quot;" class="mce-content-body " contenteditable="true" spellcheck="false" data-id="gd_det_exp_new"&gt;
&lt;table align="center"&gt;
&lt;tbody&gt;
&lt;tr&gt;
&lt;td style="text-align: left;" width="350px"&gt;&lt;span style="font-size: 14pt;"&gt;SUV専用タイヤ&lt;/span&gt;&lt;br&gt;&lt;br&gt;&lt;span style="font-size: 14pt;"&gt;&lt;strong&gt;プレミアムSUVの移動空間に求めるのは快適だ。&lt;br&gt;そう考える方に、ブリヂストンの性能を結集した最新の「SUV専用設計」&lt;/strong&gt;&lt;/span&gt;&lt;/td&gt;
&lt;td style="text-align: center;"&gt;アレンザ &lt;span class="item_desc"&gt;&lt;span style="font-size: small;"&gt;エルエックス &lt;/span&gt;&lt;/span&gt;ヒャク&lt;br&gt;&lt;span class="item_desc" style="font-size: 12pt;"&gt;ALENZA LX100&lt;/span&gt;&lt;br&gt;サイズ：235/55R18 100V&lt;br&gt;&lt;br&gt;※商品画像内のホイールは付属しておりません。&lt;/td&gt;
&lt;/tr&gt;
&lt;/tbody&gt;
&lt;/table&gt;
&lt;div&gt;&lt;img src="https://gdetail.image-qoo10.jp/344/613881147/2021/11/18f07113-bb49-4338-8027-a541f51f54ea.jpg" style="display: block; margin-left: auto; margin-right: auto;"&gt;&lt;/div&gt;</t>
  </si>
  <si>
    <t>4961914968298</t>
  </si>
  <si>
    <t>&lt;br id="tinymce&amp;quot;" class="mce-content-body " contenteditable="true" spellcheck="false" data-id="gd_det_exp_new"&gt;
&lt;table align="center"&gt;
&lt;tbody&gt;
&lt;tr&gt;
&lt;td style="text-align: left;" width="350px"&gt;&lt;span style="font-size: 14pt;"&gt;SUV専用タイヤ&lt;/span&gt;&lt;br&gt;&lt;br&gt;&lt;span style="font-size: 14pt;"&gt;&lt;strong&gt;プレミアムSUVの移動空間に求めるのは快適だ。&lt;br&gt;そう考える方に、ブリヂストンの性能を結集した最新の「SUV専用設計」&lt;/strong&gt;&lt;/span&gt;&lt;/td&gt;
&lt;td style="text-align: center;"&gt;アレンザ &lt;span class="item_desc"&gt;&lt;span style="font-size: small;"&gt;エルエックス &lt;/span&gt;&lt;/span&gt;ヒャク&lt;br&gt;&lt;span class="item_desc" style="font-size: 12pt;"&gt;ALENZA LX100&lt;/span&gt;&lt;br&gt;サイズ：225/65R17 102H&lt;br&gt;&lt;br&gt;※商品画像内のホイールは付属しておりません。&lt;/td&gt;
&lt;/tr&gt;
&lt;/tbody&gt;
&lt;/table&gt;
&lt;div&gt;&lt;img src="https://gdetail.image-qoo10.jp/344/613881147/2021/11/18f07113-bb49-4338-8027-a541f51f54ea.jpg" style="display: block; margin-left: auto; margin-right: auto;"&gt;&lt;/div&gt;</t>
  </si>
  <si>
    <t>4961914968205</t>
  </si>
  <si>
    <t>&lt;br id="tinymce" class="mce-content-body " contenteditable="true" spellcheck="false" data-id="gd_det_exp_new"&gt;
&lt;table align="center"&gt;
&lt;tbody&gt;
&lt;tr&gt;
&lt;td style="text-align: left;" width="350px"&gt;&lt;span style="font-size: 14pt;"&gt;SUV専用スタッドレスタイヤ &lt;/span&gt;&lt;br&gt;&lt;br&gt;&lt;span style="font-size: 14pt;"&gt;&lt;strong&gt;SUV専用ブリザックの最高峰 &lt;br&gt;冬道に力強さと安心感を&lt;/strong&gt;&lt;/span&gt;&lt;/td&gt;
&lt;td style="text-align: center;"&gt;ブリザック ディーエム ブイスリー&lt;br&gt;&lt;span style="font-size: 14pt;"&gt;BLIZZAK DM-V3&lt;/span&gt;&lt;br&gt;サイズ：&lt;strong&gt;235/55R18 100T&lt;/strong&gt;&lt;br&gt;&lt;br&gt;※商品画像内のホイールは付属しておりません。&lt;br&gt;※海外産&lt;/td&gt;
&lt;/tr&gt;
&lt;/tbody&gt;
&lt;/table&gt;
&lt;div&gt;&lt;img src="https://gdetail.image-qoo10.jp/344/613881147/2021/11/b27bde38-c29a-44e6-8f54-f6bec34ac8a7.jpg" style="display: block; margin-left: auto; margin-right: auto;"&gt;&lt;/div&gt;</t>
  </si>
  <si>
    <t>2023年製 BLIZZAK DM-V3 265/60R18 110R スタッドレスタイヤ 翌営業日発送</t>
  </si>
  <si>
    <t>2022年製以降 BLIZZAK DM-V3 225/55R18 98T スタッドレスタイヤ 翌営業日発送</t>
  </si>
  <si>
    <t>&lt;br id="tinymce" class="mce-content-body " contenteditable="true" spellcheck="false" data-id="gd_det_exp_new"&gt;
&lt;table align="center"&gt;
&lt;tbody&gt;
&lt;tr&gt;
&lt;td style="text-align: left;" width="350px"&gt;&lt;span style="font-size: 14pt;"&gt;SUV専用スタッドレスタイヤ &lt;/span&gt;&lt;br&gt;&lt;br&gt;&lt;span style="font-size: 14pt;"&gt;&lt;strong&gt;SUV専用ブリザックの最高峰 &lt;br&gt;冬道に力強さと安心感を&lt;/strong&gt;&lt;/span&gt;&lt;/td&gt;
&lt;td style="text-align: center;"&gt;ブリザック ディーエム ブイスリー&lt;br&gt;&lt;span style="font-size: 14pt;"&gt;BLIZZAK DM-V3&lt;/span&gt;&lt;br&gt;サイズ：&lt;strong&gt;225/60R17 99S&lt;/strong&gt;&lt;br&gt;&lt;br&gt;※商品画像内のホイールは付属しておりません。&lt;br&gt;※海外産&lt;/td&gt;
&lt;/tr&gt;
&lt;/tbody&gt;
&lt;/table&gt;
&lt;div&gt;&lt;img src="https://gdetail.image-qoo10.jp/344/613881147/2021/11/b27bde38-c29a-44e6-8f54-f6bec34ac8a7.jpg" style="display: block; margin-left: auto; margin-right: auto;"&gt;&lt;/div&gt;</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</si>
  <si>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VRX3&lt;/span&gt;&lt;br&gt;サイズ：&lt;strong&gt;175/70R14 84Q&lt;/strong&gt;&lt;br&gt;&lt;br&gt;※商品画像内のホイールは付属しておりません。&lt;/td&gt;
&lt;/tr&gt;
&lt;/tbody&gt;
&lt;/table&gt;
&lt;div&gt;&lt;img src="https://gdetail.image-qoo10.jp/344/613881147/2021/9/0562d402-fbd5-4b22-b55e-b912cac72a09.jpg" style="display: block; margin-left: auto; margin-right: auto;"&gt;&lt;/div&gt;</t>
  </si>
  <si>
    <t>4961914969745</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</si>
  <si>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VRX3&lt;/span&gt;&lt;br&gt;サイズ：&lt;strong&gt;165/60R15 77Q&lt;/strong&gt;&lt;br&gt;&lt;br&gt;※商品画像内のホイールは付属しておりません。&lt;/td&gt;
&lt;/tr&gt;
&lt;/tbody&gt;
&lt;/table&gt;
&lt;div&gt;&lt;img src="https://gdetail.image-qoo10.jp/344/613881147/2021/9/0562d402-fbd5-4b22-b55e-b912cac72a09.jpg" style="display: block; margin-left: auto; margin-right: auto;"&gt;&lt;/div&gt;</t>
  </si>
  <si>
    <t>4961914969615</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</si>
  <si>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2&lt;/span&gt;&lt;br&gt;サイズ：&lt;strong&gt;195/60R16 93H XL&lt;/strong&gt;&lt;br&gt;&lt;br&gt;※商品画像内のホイールは付属しておりません。&lt;/td&gt;
&lt;/tr&gt;
&lt;/tbody&gt;
&lt;/table&gt;
&lt;div&gt;&lt;img src="https://gdetail.image-qoo10.jp/344/613881147/2021/10/15bdef97-a53f-4016-b7bd-062e9930fa95.jpg" width="940" height="446"&gt;&lt;/div&gt;</t>
  </si>
  <si>
    <t>4985009753491</t>
  </si>
  <si>
    <t>2023年製 CROSSCLIMATE2 215/60R17 100V XL オールシーズンタイヤ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</si>
  <si>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2&lt;/span&gt;&lt;br&gt;サイズ：&lt;strong&gt;215/60R17 100V XL&lt;/strong&gt;&lt;br&gt;&lt;br&gt;※商品画像内のホイールは付属しておりません。&lt;/td&gt;
&lt;/tr&gt;
&lt;/tbody&gt;
&lt;/table&gt;
&lt;div&gt;&lt;img src="https://gdetail.image-qoo10.jp/344/613881147/2021/10/15bdef97-a53f-4016-b7bd-062e9930fa95.jpg" width="940" height="446"&gt;&lt;/div&gt;</t>
  </si>
  <si>
    <t>4985009753538</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</si>
  <si>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2&lt;/span&gt;&lt;br&gt;サイズ：&lt;strong&gt;225/55R16 99W XL&lt;/strong&gt;&lt;br&gt;&lt;br&gt;※商品画像内のホイールは付属しておりません。&lt;/td&gt;
&lt;/tr&gt;
&lt;/tbody&gt;
&lt;/table&gt;
&lt;div&gt;&lt;img src="https://gdetail.image-qoo10.jp/344/613881147/2021/10/15bdef97-a53f-4016-b7bd-062e9930fa95.jpg" width="940" height="446"&gt;&lt;/div&gt;</t>
  </si>
  <si>
    <t>4985009753408</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</si>
  <si>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2&lt;/span&gt;&lt;br&gt;サイズ：&lt;strong&gt;225/60R17 99V&lt;/strong&gt;&lt;br&gt;&lt;br&gt;※商品画像内のホイールは付属しておりません。&lt;/td&gt;
&lt;/tr&gt;
&lt;/tbody&gt;
&lt;/table&gt;
&lt;div&gt;&lt;img src="https://gdetail.image-qoo10.jp/344/613881147/2021/10/15bdef97-a53f-4016-b7bd-062e9930fa95.jpg" width="940" height="446"&gt;&lt;/div&gt;</t>
  </si>
  <si>
    <t>4985009753545</t>
  </si>
  <si>
    <t>&lt;br&gt;※海外製
&lt;table align="center"&gt;
&lt;tbody&gt;
&lt;tr&gt;
&lt;td style="text-align: left;" width="350px"&gt;&lt;span style="font-size: 14pt;"&gt;トータルバランス型&lt;/span&gt;&lt;br&gt;&lt;br&gt;&lt;span style="font-size: 14pt;"&gt;&lt;strong&gt;安定した氷上性能&lt;br&gt;氷上での効きが長く続く!&lt;br&gt;４年つかえるロングライフを実現&lt;/strong&gt;&lt;/span&gt;&lt;/td&gt;
&lt;td style="text-align: center;"&gt;ウインターマックス ゼロツー&lt;br&gt;&lt;span style="font-size: 14pt;"&gt;WINTER MAXX 02&lt;/span&gt;&lt;br&gt;サイズ：&lt;strong&gt;215/60R16 95S&lt;/strong&gt;&lt;br&gt;&lt;br&gt;※商品画像内のホイールは付属しておりません。&lt;br&gt;※納入時にラベルが剥がれてしまっているため、ラベルなし商品となります。&lt;br&gt;※海外産&lt;/td&gt;
&lt;/tr&gt;
&lt;/tbody&gt;
&lt;/table&gt;
&lt;br&gt;
&lt;p&gt;&lt;img src="https://gdetail.image-qoo10.jp/344/613881147/2021/10/1a951da8-56f6-4cc9-8834-01b96c3594c8.jpg" style="display: block; margin-left: auto; margin-right: auto;"&gt;&lt;/p&gt;</t>
  </si>
  <si>
    <t>&lt;table align="center"&gt;
&lt;tbody&gt;
&lt;tr&gt;
&lt;td style="text-align: left;" width="350px"&gt;&lt;span style="font-size: 14pt;"&gt;トータルバランス型&lt;/span&gt;&lt;br&gt;&lt;br&gt;&lt;span style="font-size: 14pt;"&gt;&lt;strong&gt;安定した氷上性能&lt;br&gt;氷上での効きが長く続く!&lt;br&gt;４年つかえるロングライフを実現&lt;/strong&gt;&lt;/span&gt;&lt;/td&gt;
&lt;td style="text-align: center;"&gt;ウインターマックス ゼロツー&lt;br&gt;&lt;span style="font-size: 14pt;"&gt;WINTER MAXX 02&lt;/span&gt;&lt;br&gt;サイズ：&lt;strong&gt;195/65R15 91S&lt;/strong&gt;&lt;br&gt;&lt;br&gt;※商品画像内のホイールは付属しておりません。&lt;br&gt;※納入時にラベルが剥がれてしまっているため、ラベルなし商品となります。&lt;br&gt;※中国製&lt;/td&gt;
&lt;/tr&gt;
&lt;/tbody&gt;
&lt;/table&gt;
&lt;br&gt;
&lt;p&gt;&lt;img src="https://gdetail.image-qoo10.jp/344/613881147/2021/10/54a359e2-c52e-417a-ba16-95d4722f263d.jpg" style="display: block; margin-left: auto; margin-right: auto;"&gt;&lt;/p&gt;</t>
  </si>
  <si>
    <t>&lt;br&gt;※海外製
&lt;table align="center"&gt;
&lt;tbody&gt;
&lt;tr&gt;
&lt;td style="text-align: left;" width="350px"&gt;&lt;span style="font-size: 14pt;"&gt;トータルバランス型&lt;/span&gt;&lt;br&gt;&lt;br&gt;&lt;span style="font-size: 14pt;"&gt;&lt;strong&gt;安定した氷上性能&lt;br&gt;氷上での効きが長く続く!&lt;br&gt;４年つかえるロングライフを実現&lt;/strong&gt;&lt;/span&gt;&lt;/td&gt;
&lt;td style="text-align: center;"&gt;ウインターマックス ゼロツー&lt;br&gt;&lt;span style="font-size: 14pt;"&gt;WINTER MAXX 02&lt;/span&gt;&lt;br&gt;サイズ：&lt;strong&gt;185/60R15 84S&lt;/strong&gt;&lt;br&gt;&lt;br&gt;※商品画像内のホイールは付属しておりません。&lt;br&gt;※納入時にラベルが剥がれてしまっているため、ラベルなし商品となります。&lt;br&gt;※海外産&lt;/td&gt;
&lt;/tr&gt;
&lt;/tbody&gt;
&lt;/table&gt;
&lt;br&gt;
&lt;p&gt;&lt;img src="https://gdetail.image-qoo10.jp/344/613881147/2021/10/a9a990d0-3cd6-4ceb-babf-651737b6c950.jpg" style="display: block; margin-left: auto; margin-right: auto;"&gt;&lt;/p&gt;</t>
  </si>
  <si>
    <t>&lt;br&gt;※海外製
&lt;table align="center"&gt;
&lt;tbody&gt;
&lt;tr&gt;
&lt;td style="text-align: left;" width="350px"&gt;&lt;span style="font-size: 14pt;"&gt;トータルバランス型&lt;/span&gt;&lt;br&gt;&lt;br&gt;&lt;span style="font-size: 14pt;"&gt;&lt;strong&gt;安定した氷上性能&lt;br&gt;氷上での効きが長く続く!&lt;br&gt;４年つかえるロングライフを実現&lt;/strong&gt;&lt;/span&gt;&lt;/td&gt;
&lt;td style="text-align: center;"&gt;ウインターマックス ゼロツー&lt;br&gt;&lt;span style="font-size: 14pt;"&gt;WINTER MAXX 02&lt;/span&gt;&lt;br&gt;サイズ：&lt;strong&gt;205/60R16 92S&lt;/strong&gt;&lt;br&gt;&lt;br&gt;※商品画像内のホイールは付属しておりません。&lt;br&gt;※納入時にラベルが剥がれてしまっているため、ラベルなし商品となります。&lt;br&gt;※海外産&lt;/td&gt;
&lt;/tr&gt;
&lt;/tbody&gt;
&lt;/table&gt;
&lt;br&gt;
&lt;p&gt;&lt;img src="https://gdetail.image-qoo10.jp/344/613881147/2021/10/1c31a70a-16e3-42f9-bec5-2ae592c70631.jpg" style="display: block; margin-left: auto; margin-right: auto;"&gt;&lt;/p&gt;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</si>
  <si>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2&lt;/span&gt;&lt;br&gt;サイズ：&lt;strong&gt;195/55R16 91V XL&lt;/strong&gt;&lt;br&gt;&lt;br&gt;※商品画像内のホイールは付属しておりません。&lt;/td&gt;
&lt;/tr&gt;
&lt;/tbody&gt;
&lt;/table&gt;
&lt;div&gt;&lt;img src="https://gdetail.image-qoo10.jp/344/613881147/2021/10/15bdef97-a53f-4016-b7bd-062e9930fa95.jpg" width="940" height="446"&gt;&lt;/div&gt;</t>
  </si>
  <si>
    <t>4985009753378</t>
  </si>
  <si>
    <t>2023年製 CROSSCLIMATE2 185/60R15 88V XL オールシーズンタイヤ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</si>
  <si>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2&lt;/span&gt;&lt;br&gt;サイズ：&lt;strong&gt;185/60R15 88V XL&lt;/strong&gt;&lt;br&gt;&lt;br&gt;※商品画像内のホイールは付属しておりません。&lt;/td&gt;
&lt;/tr&gt;
&lt;/tbody&gt;
&lt;/table&gt;
&lt;div&gt;&lt;img src="https://gdetail.image-qoo10.jp/344/613881147/2021/10/15bdef97-a53f-4016-b7bd-062e9930fa95.jpg" width="940" height="446"&gt;&lt;/div&gt;</t>
  </si>
  <si>
    <t>4985009753460</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</si>
  <si>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2&lt;/span&gt;&lt;br&gt;サイズ：&lt;strong&gt;225/45R18 95Y XL&lt;/strong&gt;&lt;br&gt;&lt;br&gt;※商品画像内のホイールは付属しておりません。&lt;/td&gt;
&lt;/tr&gt;
&lt;/tbody&gt;
&lt;/table&gt;
&lt;div&gt;&lt;img src="https://gdetail.image-qoo10.jp/344/613881147/2021/10/15bdef97-a53f-4016-b7bd-062e9930fa95.jpg" width="940" height="446"&gt;&lt;/div&gt;</t>
  </si>
  <si>
    <t>2022年製以降 CROSSCLIMATE2 205/50R17 93W XL オールシーズンタイヤ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</si>
  <si>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2&lt;/span&gt;&lt;br&gt;サイズ：&lt;strong&gt;205/50R17 93W XL&lt;/strong&gt;&lt;br&gt;&lt;br&gt;※商品画像内のホイールは付属しておりません。&lt;/td&gt;
&lt;/tr&gt;
&lt;/tbody&gt;
&lt;/table&gt;
&lt;div&gt;&lt;img src="https://gdetail.image-qoo10.jp/344/613881147/2021/10/15bdef97-a53f-4016-b7bd-062e9930fa95.jpg" width="940" height="446"&gt;&lt;/div&gt;</t>
  </si>
  <si>
    <t>4985009753316</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</si>
  <si>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2&lt;/span&gt;&lt;br&gt;サイズ：&lt;strong&gt;205/60R16 96V XL&lt;/strong&gt;&lt;br&gt;&lt;br&gt;※商品画像内のホイールは付属しておりません。&lt;/td&gt;
&lt;/tr&gt;
&lt;/tbody&gt;
&lt;/table&gt;
&lt;div&gt;&lt;img src="https://gdetail.image-qoo10.jp/344/613881147/2021/10/15bdef97-a53f-4016-b7bd-062e9930fa95.jpg" width="940" height="446"&gt;&lt;/div&gt;</t>
  </si>
  <si>
    <t>4985009753507</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</si>
  <si>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2&lt;/span&gt;&lt;br&gt;サイズ：&lt;strong&gt;185/65R15 92V XL&lt;/strong&gt;&lt;br&gt;&lt;br&gt;※商品画像内のホイールは付属しておりません。&lt;/td&gt;
&lt;/tr&gt;
&lt;/tbody&gt;
&lt;/table&gt;
&lt;div&gt;&lt;img src="https://gdetail.image-qoo10.jp/344/613881147/2021/10/15bdef97-a53f-4016-b7bd-062e9930fa95.jpg" width="940" height="446"&gt;&lt;/div&gt;</t>
  </si>
  <si>
    <t>4985009753569</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</si>
  <si>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2&lt;/span&gt;&lt;br&gt;サイズ：&lt;strong&gt;175/65R15 88H XL&lt;/strong&gt;&lt;br&gt;&lt;br&gt;※商品画像内のホイールは付属しておりません。&lt;/td&gt;
&lt;/tr&gt;
&lt;/tbody&gt;
&lt;/table&gt;
&lt;div&gt;&lt;img src="https://gdetail.image-qoo10.jp/344/613881147/2021/10/15bdef97-a53f-4016-b7bd-062e9930fa95.jpg" width="940" height="446"&gt;&lt;/div&gt;</t>
  </si>
  <si>
    <t>4985009753552</t>
  </si>
  <si>
    <t>4985009687048</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</si>
  <si>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VRX3&lt;/span&gt;&lt;br&gt;サイズ：&lt;strong&gt;165/55R15 75Q&lt;/strong&gt;&lt;br&gt;&lt;br&gt;※商品画像内のホイールは付属しておりません。&lt;/td&gt;
&lt;/tr&gt;
&lt;/tbody&gt;
&lt;/table&gt;
&lt;br&gt;&lt;img src="https://gdetail.image-qoo10.jp/344/613881147/2021/9/0562d402-fbd5-4b22-b55e-b912cac72a09.jpg" width="940" height="964"&gt;</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</si>
  <si>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VRX3&lt;/span&gt;&lt;br&gt;サイズ：&lt;strong&gt;215/65R16 98Q&lt;/strong&gt;&lt;br&gt;&lt;br&gt;※商品画像内のホイールは付属しておりません。&lt;/td&gt;
&lt;/tr&gt;
&lt;/tbody&gt;
&lt;/table&gt;
&lt;br&gt;&lt;img src="https://gdetail.image-qoo10.jp/344/613881147/2021/9/0562d402-fbd5-4b22-b55e-b912cac72a09.jpg" width="940" height="964"&gt;</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</si>
  <si>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VRX3&lt;/span&gt;&lt;br&gt;サイズ：&lt;strong&gt;215/60R16 95Q&lt;/strong&gt;&lt;br&gt;&lt;br&gt;※商品画像内のホイールは付属しておりません。&lt;/td&gt;
&lt;/tr&gt;
&lt;/tbody&gt;
&lt;/table&gt;
&lt;br&gt;&lt;img src="https://gdetail.image-qoo10.jp/344/613881147/2021/9/0562d402-fbd5-4b22-b55e-b912cac72a09.jpg" width="940" height="964"&gt;</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</si>
  <si>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VRX3&lt;/span&gt;&lt;br&gt;サイズ：&lt;strong&gt;215/55R17 94Q&lt;/strong&gt;&lt;br&gt;&lt;br&gt;※商品画像内のホイールは付属しておりません。&lt;/td&gt;
&lt;/tr&gt;
&lt;/tbody&gt;
&lt;/table&gt;
&lt;br&gt;&lt;img src="https://gdetail.image-qoo10.jp/344/613881147/2021/9/0562d402-fbd5-4b22-b55e-b912cac72a09.jpg" width="940" height="964"&gt;</t>
  </si>
  <si>
    <t>4961914969318</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</si>
  <si>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VRX3&lt;/span&gt;&lt;br&gt;サイズ：&lt;strong&gt;175/65R14 82Q&lt;/strong&gt;&lt;br&gt;&lt;br&gt;※商品画像内のホイールは付属しておりません。&lt;/td&gt;
&lt;/tr&gt;
&lt;/tbody&gt;
&lt;/table&gt;
&lt;br&gt;&lt;img src="https://gdetail.image-qoo10.jp/344/613881147/2021/9/0562d402-fbd5-4b22-b55e-b912cac72a09.jpg" width="940" height="964"&gt;</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</si>
  <si>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VRX3&lt;/span&gt;&lt;br&gt;サイズ：&lt;strong&gt;165/70R14 81Q&lt;/strong&gt;&lt;br&gt;&lt;br&gt;※商品画像内のホイールは付属しておりません。&lt;/td&gt;
&lt;/tr&gt;
&lt;/tbody&gt;
&lt;/table&gt;
&lt;br&gt;&lt;img src="https://gdetail.image-qoo10.jp/344/613881147/2021/9/0562d402-fbd5-4b22-b55e-b912cac72a09.jpg" width="940" height="964"&gt;</t>
  </si>
  <si>
    <t>2023年製 BLIZZAK VRX3 185/70R14 88Q スタッドレスタイヤ 翌営業日発送</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</si>
  <si>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VRX3&lt;/span&gt;&lt;br&gt;サイズ：&lt;strong&gt;185/70R14 88Q&lt;/strong&gt;&lt;br&gt;&lt;br&gt;※商品画像内のホイールは付属しておりません。&lt;/td&gt;
&lt;/tr&gt;
&lt;/tbody&gt;
&lt;/table&gt;
&lt;br&gt;&lt;img src="https://gdetail.image-qoo10.jp/344/613881147/2021/9/0562d402-fbd5-4b22-b55e-b912cac72a09.jpg" width="940" height="964"&gt;</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</si>
  <si>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VRX3&lt;/span&gt;&lt;br&gt;サイズ：&lt;strong&gt;165/65R15 81Q&lt;/strong&gt;&lt;br&gt;&lt;br&gt;※商品画像内のホイールは付属しておりません。&lt;/td&gt;
&lt;/tr&gt;
&lt;/tbody&gt;
&lt;/table&gt;
&lt;br&gt;&lt;img src="https://gdetail.image-qoo10.jp/344/613881147/2021/9/0562d402-fbd5-4b22-b55e-b912cac72a09.jpg" width="940" height="964"&gt;</t>
  </si>
  <si>
    <t>4961914969653</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</si>
  <si>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VRX3&lt;/span&gt;&lt;br&gt;サイズ：&lt;strong&gt;165/65R14 79Q&lt;/strong&gt;&lt;br&gt;&lt;br&gt;※商品画像内のホイールは付属しておりません。&lt;/td&gt;
&lt;/tr&gt;
&lt;/tbody&gt;
&lt;/table&gt;
&lt;br&gt;&lt;img src="https://gdetail.image-qoo10.jp/344/613881147/2021/9/0562d402-fbd5-4b22-b55e-b912cac72a09.jpg" width="940" height="964"&gt;</t>
  </si>
  <si>
    <t>4961914969721</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</si>
  <si>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VRX3&lt;/span&gt;&lt;br&gt;サイズ：&lt;strong&gt;185/65R15 88Q&lt;/strong&gt;&lt;br&gt;&lt;br&gt;※商品画像内のホイールは付属しておりません。&lt;/td&gt;
&lt;/tr&gt;
&lt;/tbody&gt;
&lt;/table&gt;
&lt;br&gt;&lt;img src="https://gdetail.image-qoo10.jp/344/613881147/2021/9/0562d402-fbd5-4b22-b55e-b912cac72a09.jpg" width="940" height="964"&gt;</t>
  </si>
  <si>
    <t>4961914969646</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</si>
  <si>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VRX3&lt;/span&gt;&lt;br&gt;サイズ：&lt;strong&gt;215/60R17 96Q&lt;/strong&gt;&lt;br&gt;&lt;br&gt;※商品画像内のホイールは付属しておりません。&lt;/td&gt;
&lt;/tr&gt;
&lt;/tbody&gt;
&lt;/table&gt;
&lt;br&gt;&lt;img src="https://gdetail.image-qoo10.jp/344/613881147/2021/9/0562d402-fbd5-4b22-b55e-b912cac72a09.jpg" width="940" height="964"&gt;</t>
  </si>
  <si>
    <t>4961914969349</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</si>
  <si>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VRX3&lt;/span&gt;&lt;br&gt;サイズ：&lt;strong&gt;175/65R15 84Q&lt;/strong&gt;&lt;br&gt;&lt;br&gt;※商品画像内のホイールは付属しておりません。&lt;/td&gt;
&lt;/tr&gt;
&lt;/tbody&gt;
&lt;/table&gt;
&lt;br&gt;&lt;img src="https://gdetail.image-qoo10.jp/344/613881147/2021/9/0562d402-fbd5-4b22-b55e-b912cac72a09.jpg" width="940" height="964"&gt;</t>
  </si>
  <si>
    <t>4961914968854</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</si>
  <si>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VRX3&lt;/span&gt;&lt;br&gt;サイズ：&lt;strong&gt;195/65R15 91Q&lt;/strong&gt;&lt;br&gt;&lt;br&gt;※商品画像内のホイールは付属しておりません。&lt;/td&gt;
&lt;/tr&gt;
&lt;/tbody&gt;
&lt;/table&gt;
&lt;br&gt;&lt;img src="https://gdetail.image-qoo10.jp/344/613881147/2021/9/0562d402-fbd5-4b22-b55e-b912cac72a09.jpg" width="940" height="964"&gt;</t>
  </si>
  <si>
    <t>4961914968847</t>
  </si>
  <si>
    <t>&lt;br id="tinymce" class="mce-content-body " contenteditable="true" spellcheck="false" data-id="gd_det_exp_new"&gt;
&lt;table align="center"&gt;
&lt;tbody&gt;
&lt;tr&gt;
&lt;td style="text-align: left;" width="350px"&gt;&lt;span style="font-size: 14pt;"&gt;スタッドレスタイヤ &lt;br&gt;乗用車用スタッドレス&lt;/span&gt;&lt;br&gt;&lt;br&gt;&lt;span style="font-size: 14pt;"&gt;&lt;strong&gt;ブリザック史上最高性能 &lt;br&gt;氷上性能120%到達&lt;/strong&gt;&lt;/span&gt;&lt;/td&gt;
&lt;td style="text-align: center;"&gt;ブリザック ヴィアールエックススリー&lt;br&gt;&lt;span style="font-size: 14pt;"&gt;BLIZZAK VRX3&lt;/span&gt;&lt;br&gt;サイズ：&lt;strong&gt;185/60R15 84Q&lt;/strong&gt;&lt;br&gt;&lt;br&gt;※商品画像内のホイールは付属しておりません。&lt;/td&gt;
&lt;/tr&gt;
&lt;/tbody&gt;
&lt;/table&gt;
&lt;div&gt;&lt;img src="https://gdetail.image-qoo10.jp/344/613881147/2021/9/0562d402-fbd5-4b22-b55e-b912cac72a09.jpg"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</si>
  <si>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14pt;"&gt;&lt;strong&gt;フラッグシップモデル 超高性能サマータイヤ。&lt;/strong&gt;&lt;/span&gt;&lt;/td&gt;
&lt;td style="text-align: center;"&gt;ポテンザスポーツ&lt;br&gt;&lt;span style="font-size: 14pt;"&gt;POTENZA SPORT&lt;/span&gt;&lt;br&gt;サイズ：&lt;strong&gt;225/40R18 92Y XL&lt;/strong&gt;&lt;br&gt;&lt;br&gt;※商品画像内のホイールは付属しておりません。&lt;/td&gt;
&lt;/tr&gt;
&lt;/tbody&gt;
&lt;/table&gt;
&lt;div&gt;&lt;/div&gt;</t>
  </si>
  <si>
    <t>&lt;br id="tinymce" class="mce-content-body " contenteditable="true" spellcheck="false" data-id="gd_det_exp_new"&gt;
&lt;table align="center"&gt;
&lt;tbody&gt;
&lt;tr&gt;
&lt;td style="text-align: left;" width="350px"&gt;&lt;span style="font-size: 14pt;"&gt;ワンランク上の快適性。&lt;/span&gt;&lt;br&gt;&lt;br&gt;&lt;span style="font-size: 14pt;"&gt;&lt;strong&gt;軽自動車での静かな車内空間を演出&lt;/strong&gt;&lt;/span&gt;&lt;/td&gt;
&lt;td style="text-align: center;"&gt;レグノ ジーアール・レジェーラ&lt;br&gt;REGNO GR-Leggera&lt;br&gt;サイズ：&lt;strong&gt;165/55R14 72V&lt;/strong&gt;&lt;br&gt;&lt;br&gt;※商品画像内のホイールは付属しておりません。&lt;/td&gt;
&lt;/tr&gt;
&lt;/tbody&gt;
&lt;/table&gt;
&lt;div&gt;&lt;img src="https://gdetail.image-qoo10.jp/344/613881147/2019/7/d3fd559d-8d72-4fc3-bd3f-ff532977ce8a.jpg" style="display: block; margin-left: auto; margin-right: auto;"&gt;&lt;/div&gt;</t>
  </si>
  <si>
    <t>4961914455415</t>
  </si>
  <si>
    <t>&lt;br id="tinymce" class="mce-content-body " contenteditable="true" spellcheck="false" data-id="gd_det_exp_new"&gt;
&lt;table align="center"&gt;
&lt;tbody&gt;
&lt;tr&gt;
&lt;td style="text-align: left;" width="350px"&gt;&lt;span style="font-size: 14pt;"&gt;ワンランク上の快適性。&lt;/span&gt;&lt;br&gt;&lt;br&gt;&lt;span style="font-size: 14pt;"&gt;&lt;strong&gt;軽自動車での静かな車内空間を演出&lt;/strong&gt;&lt;/span&gt;&lt;/td&gt;
&lt;td style="text-align: center;"&gt;レグノ ジーアール・レジェーラ&lt;br&gt;REGNO GR-Leggera&lt;br&gt;サイズ：&lt;strong&gt;155/65R14 75H&lt;/strong&gt;&lt;br&gt;&lt;br&gt;※商品画像内のホイールは付属しておりません。&lt;/td&gt;
&lt;/tr&gt;
&lt;/tbody&gt;
&lt;/table&gt;
&lt;div&gt;&lt;img src="https://gdetail.image-qoo10.jp/344/613881147/2019/7/d3fd559d-8d72-4fc3-bd3f-ff532977ce8a.jpg" style="display: block; margin-left: auto; margin-right: auto;"&gt;&lt;/div&gt;</t>
  </si>
  <si>
    <t>4961914455408</t>
  </si>
  <si>
    <t>&lt;br&gt;
&lt;table align="center"&gt;
&lt;tbody&gt;
&lt;tr&gt;
&lt;td style="text-align: left;" width="350px"&gt;&lt;span style="font-size: 14pt;"&gt;SUV、ステーションワゴン、セダン、&lt;br&gt;ミニバン、軽自動車&lt;/span&gt;&lt;br&gt;&lt;br&gt;&lt;span style="font-size: 14pt;"&gt;&lt;strong&gt;雪も走れる夏タイヤ。&lt;br&gt;天候を問わない走り、&lt;br&gt;買い替え時まで続く安心感。&lt;/strong&gt;&lt;/span&gt;&lt;/td&gt;
&lt;td style="text-align: center;"&gt;クロスクライメートプラス&lt;br&gt;&lt;span style="font-size: 14pt;"&gt;CROSS CLIMATE+&lt;/span&gt;&lt;br&gt;サイズ：&lt;strong&gt;175/65R14 86H XL&lt;/strong&gt;&lt;br&gt;&lt;br&gt;※商品画像内のホイールは付属しておりません。&lt;/td&gt;
&lt;/tr&gt;
&lt;/tbody&gt;
&lt;/table&gt;
&lt;div&gt;&lt;img src="https://gdetail.image-qoo10.jp/344/613881147/2019/8/e41fe93c-75ab-4ac9-84e0-2916e9d456bd.jpg" width="940" height="380" style="display: block; margin-left: auto; margin-right: auto;"&gt;&lt;/div&gt;</t>
  </si>
  <si>
    <t>4985009755556</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</si>
  <si>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14pt;"&gt;&lt;strong&gt;ウェットでもドライでも&lt;br&gt;車との一体感を引き出す、&lt;br&gt;プレジャーグリップタイヤ&lt;/strong&gt;&lt;/span&gt;&lt;/td&gt;
&lt;td style="text-align: center;"&gt;パイロット スポーツ スリー&lt;br&gt;&lt;span style="font-size: 14pt;"&gt;PILOT SPORT 3&lt;/span&gt;&lt;br&gt;サイズ：&lt;strong&gt;215/55R16 93W&lt;/strong&gt;&lt;br&gt;&lt;br&gt;※商品画像内のホイールは付属しておりません。&lt;/td&gt;
&lt;/tr&gt;
&lt;/tbody&gt;
&lt;/table&gt;
&lt;div&gt;&lt;img src="https://gdetail.image-qoo10.jp/344/613881147/2019/9/25e14050-efec-4d4d-b1bb-625736995254.jpg" width="940" height="426" style="display: block; margin-left: auto; margin-right: auto;"&gt;&lt;/div&gt;</t>
  </si>
  <si>
    <t>4985009642504</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</si>
  <si>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14pt;"&gt;&lt;strong&gt;ウェットでもドライでも&lt;br&gt;車との一体感を引き出す、&lt;br&gt;プレジャーグリップタイヤ&lt;/strong&gt;&lt;/span&gt;&lt;/td&gt;
&lt;td style="text-align: center;"&gt;パイロット スポーツ スリー&lt;br&gt;&lt;span style="font-size: 14pt;"&gt;PILOT SPORT 3&lt;/span&gt;&lt;br&gt;サイズ：&lt;strong&gt;215/45R16 90V XL AO&lt;/strong&gt;&lt;br&gt;&lt;br&gt;※商品画像内のホイールは付属しておりません。&lt;/td&gt;
&lt;/tr&gt;
&lt;/tbody&gt;
&lt;/table&gt;
&lt;div&gt;&lt;img src="https://gdetail.image-qoo10.jp/344/613881147/2019/9/25e14050-efec-4d4d-b1bb-625736995254.jpg" width="940" height="426" style="display: block; margin-left: auto; margin-right: auto;"&gt;&lt;/div&gt;</t>
  </si>
  <si>
    <t>4985009642825</t>
  </si>
  <si>
    <t>2023年製 Pilot Sport 3 205/50ZR16 87V サマータイヤ 翌営業日発送</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</si>
  <si>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14pt;"&gt;&lt;strong&gt;ウェットでもドライでも&lt;br&gt;車との一体感を引き出す、&lt;br&gt;プレジャーグリップタイヤ&lt;/strong&gt;&lt;/span&gt;&lt;/td&gt;
&lt;td style="text-align: center;"&gt;パイロット スポーツ スリー&lt;br&gt;&lt;span style="font-size: 14pt;"&gt;PILOT SPORT 3&lt;/span&gt;&lt;br&gt;サイズ：&lt;strong&gt;205/50R16 87V&lt;/strong&gt;&lt;br&gt;&lt;br&gt;※商品画像内のホイールは付属しておりません。&lt;/td&gt;
&lt;/tr&gt;
&lt;/tbody&gt;
&lt;/table&gt;
&lt;div&gt;&lt;img src="https://gdetail.image-qoo10.jp/344/613881147/2019/9/25e14050-efec-4d4d-b1bb-625736995254.jpg" width="940" height="426" style="display: block; margin-left: auto; margin-right: auto;"&gt;&lt;/div&gt;</t>
  </si>
  <si>
    <t>4985009686102</t>
  </si>
  <si>
    <t>&lt;br&gt;
&lt;table align="center"&gt;
&lt;tbody&gt;
&lt;tr&gt;
&lt;td style="text-align: left;" width="350px"&gt;&lt;span style="font-size: 14pt;"&gt;SUV、ステーションワゴン、セダン、&lt;br&gt;ミニバン、軽自動車&lt;/span&gt;&lt;br&gt;&lt;br&gt;&lt;span style="font-size: 14pt;"&gt;&lt;strong&gt;雪も走れる夏タイヤ。&lt;br&gt;天候を問わない走り、&lt;br&gt;買い替え時まで続く安心感。&lt;/strong&gt;&lt;/span&gt;&lt;/td&gt;
&lt;td style="text-align: center;"&gt;クロスクライメートプラス&lt;br&gt;&lt;span style="font-size: 14pt;"&gt;CROSS CLIMATE+&lt;/span&gt;&lt;br&gt;サイズ：&lt;strong&gt;165/70R14 85T XL&lt;/strong&gt;&lt;br&gt;&lt;br&gt;※商品画像内のホイールは付属しておりません。&lt;/td&gt;
&lt;/tr&gt;
&lt;/tbody&gt;
&lt;/table&gt;
&lt;div&gt;&lt;img src="https://gdetail.image-qoo10.jp/344/613881147/2019/8/e41fe93c-75ab-4ac9-84e0-2916e9d456bd.jpg" style="display: block; margin-left: auto; margin-right: auto;" width="940" height="380"&gt;&lt;/div&gt;</t>
  </si>
  <si>
    <t>4985009755549</t>
  </si>
  <si>
    <t>&lt;br&gt;
&lt;table align="center"&gt;
&lt;tbody&gt;
&lt;tr&gt;
&lt;td style="text-align: left;" width="350px"&gt;&lt;span style="font-size: 14pt;"&gt;SUV、ステーションワゴン、セダン、&lt;br&gt;ミニバン、軽自動車&lt;/span&gt;&lt;br&gt;&lt;br&gt;&lt;span style="font-size: 14pt;"&gt;&lt;strong&gt;雪も走れる夏タイヤ。&lt;br&gt;天候を問わない走り、&lt;br&gt;買い替え時まで続く安心感。&lt;/strong&gt;&lt;/span&gt;&lt;/td&gt;
&lt;td style="text-align: center;"&gt;クロスクライメートプラス&lt;br&gt;&lt;span style="font-size: 14pt;"&gt;CROSS CLIMATE+&lt;/span&gt;&lt;br&gt;サイズ：&lt;strong&gt;175/70R14 88T XL&lt;/strong&gt;&lt;br&gt;&lt;br&gt;※商品画像内のホイールは付属しておりません。&lt;/td&gt;
&lt;/tr&gt;
&lt;/tbody&gt;
&lt;/table&gt;
&lt;div&gt;&lt;img src="https://gdetail.image-qoo10.jp/344/613881147/2019/8/e41fe93c-75ab-4ac9-84e0-2916e9d456bd.jpg" width="940" height="380" style="display: block; margin-left: auto; margin-right: auto;"&gt;&lt;/div&gt;</t>
  </si>
  <si>
    <t>4985009755563</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</si>
  <si>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GRVII&lt;/span&gt;&lt;br&gt;サイズ：&lt;strong&gt;215/60R17 96H&lt;/strong&gt;&lt;br&gt;&lt;br&gt;※商品画像内のホイールは付属しておりません。&lt;/td&gt;
&lt;/tr&gt;
&lt;/tbody&gt;
&lt;/table&gt;
&lt;div&gt;&lt;img src="https://gdetail.image-qoo10.jp/344/613881147/2019/12/15a45fbe-e1bc-446a-9315-1be9a6047e2f.jpg" width="940" height="419"&gt;&lt;/div&gt;</t>
  </si>
  <si>
    <t>4961914452759</t>
  </si>
  <si>
    <t>4961914457631</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</si>
  <si>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S&lt;/span&gt;&lt;br&gt;サイズ：&lt;strong&gt;225/45R19 96Y XL&lt;/strong&gt;&lt;br&gt;&lt;br&gt;※商品画像内のホイールは付属しておりません。&lt;/td&gt;
&lt;/tr&gt;
&lt;/tbody&gt;
&lt;/table&gt;
&lt;br&gt;&lt;img src="https://gdetail.image-qoo10.jp/344/613881147/2019/3/2d9f19e5-7218-4e18-a6e4-8bbc7537ba7e.jpg" width="940" height="1016"&gt;</t>
  </si>
  <si>
    <t>4985009689035</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</si>
  <si>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4&lt;/span&gt;&lt;br&gt;サイズ：&lt;strong&gt;235/60R16 100V&lt;/strong&gt;&lt;br&gt;&lt;br&gt;※商品画像内のホイールは付属しておりません。&lt;/td&gt;
&lt;/tr&gt;
&lt;/tbody&gt;
&lt;/table&gt;
&lt;br&gt; &lt;img src="https://gdetail.image-qoo10.jp/344/613881147/2018/10/eb5d4274-17b6-417a-986f-5b779f4451cf.jpg" width="940" height="1774"&gt;</t>
  </si>
  <si>
    <t>4985009700310</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</si>
  <si>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14pt;"&gt;&lt;strong&gt;ウェットでもドライでも&lt;br&gt;車との一体感を引き出す、&lt;br&gt;プレジャーグリップタイヤ&lt;/strong&gt;&lt;/span&gt;&lt;/td&gt;
&lt;td style="text-align: center;"&gt;パイロット スポーツ スリー&lt;br&gt;&lt;span style="font-size: 14pt;"&gt;PILOT SPORT 3&lt;/span&gt;&lt;br&gt;サイズ：&lt;strong&gt;205/45R16 87W XL&lt;/strong&gt;&lt;br&gt;&lt;br&gt;※商品画像内のホイールは付属しておりません。&lt;/td&gt;
&lt;/tr&gt;
&lt;/tbody&gt;
&lt;/table&gt;
&lt;div&gt;&lt;img src="https://gdetail.image-qoo10.jp/344/613881147/2019/9/25e14050-efec-4d4d-b1bb-625736995254.jpg" width="940" height="426" style="display: block; margin-left: auto; margin-right: auto;"&gt;&lt;/div&gt;</t>
  </si>
  <si>
    <t>4985009642306</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</si>
  <si>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14pt;"&gt;&lt;strong&gt;ウェットでもドライでも&lt;br&gt;車との一体感を引き出す、&lt;br&gt;プレジャーグリップタイヤ&lt;/strong&gt;&lt;/span&gt;&lt;/td&gt;
&lt;td style="text-align: center;"&gt;パイロット スポーツ スリー&lt;br&gt;&lt;span style="font-size: 14pt;"&gt;PILOT SPORT 3&lt;/span&gt;&lt;br&gt;サイズ：&lt;strong&gt;195/45R16 84V XL&lt;/strong&gt;&lt;br&gt;&lt;br&gt;※商品画像内のホイールは付属しておりません。&lt;/td&gt;
&lt;/tr&gt;
&lt;/tbody&gt;
&lt;/table&gt;
&lt;div&gt;&lt;img src="https://gdetail.image-qoo10.jp/344/613881147/2019/9/25e14050-efec-4d4d-b1bb-625736995254.jpg" width="940" height="426" style="display: block; margin-left: auto; margin-right: auto;"&gt;&lt;/div&gt;</t>
  </si>
  <si>
    <t>4985009642801</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</si>
  <si>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14pt;"&gt;&lt;strong&gt;ウェットでもドライでも&lt;br&gt;車との一体感を引き出す、&lt;br&gt;プレジャーグリップタイヤ&lt;/strong&gt;&lt;/span&gt;&lt;/td&gt;
&lt;td style="text-align: center;"&gt;パイロット スポーツ スリー&lt;br&gt;&lt;span style="font-size: 14pt;"&gt;PILOT SPORT 3&lt;/span&gt;&lt;br&gt;サイズ：195/50R15 86V XL&lt;br&gt;&lt;br&gt;※商品画像内のホイールは付属しておりません。&lt;/td&gt;
&lt;/tr&gt;
&lt;/tbody&gt;
&lt;/table&gt;
&lt;div&gt;&lt;img src="https://gdetail.image-qoo10.jp/344/613881147/2019/9/25e14050-efec-4d4d-b1bb-625736995254.jpg" width="940" height="426" style="display: block; margin-left: auto; margin-right: auto;"&gt;&lt;/div&gt;</t>
  </si>
  <si>
    <t>4985009700990</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</si>
  <si>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GRVII&lt;/span&gt;&lt;br&gt;サイズ：&lt;strong&gt;215/55R17 94V&lt;/strong&gt;&lt;br&gt;&lt;br&gt;※商品画像内のホイールは付属しておりません。&lt;/td&gt;
&lt;/tr&gt;
&lt;/tbody&gt;
&lt;/table&gt;
&lt;div&gt;&lt;img src="https://gdetail.image-qoo10.jp/344/613881147/2019/12/15a45fbe-e1bc-446a-9315-1be9a6047e2f.jpg" width="940" height="419"&gt;&lt;/div&gt;</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</si>
  <si>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GRVII&lt;/span&gt;&lt;br&gt;サイズ：&lt;strong&gt;195/65R15 91H&lt;/strong&gt;&lt;br&gt;&lt;br&gt;※商品画像内のホイールは付属しておりません。&lt;/td&gt;
&lt;/tr&gt;
&lt;/tbody&gt;
&lt;/table&gt;
&lt;div&gt;&lt;img src="https://gdetail.image-qoo10.jp/344/613881147/2019/12/cc54f697-8998-46ae-ac53-398fc643aa5d.jpg" style="display: block; margin-left: auto; margin-right: auto;" width="940" height="419"&gt;&lt;/div&gt;</t>
  </si>
  <si>
    <t>4961914452704</t>
  </si>
  <si>
    <t>702740</t>
  </si>
  <si>
    <t>4985009687024</t>
  </si>
  <si>
    <t>&lt;br&gt;
&lt;table align="center"&gt;
&lt;tbody&gt;
&lt;tr&gt;
&lt;td style="text-align: left;" width="350px"&gt;&lt;span style="font-size: 14pt;"&gt;SUV、ステーションワゴン、セダン、&lt;br&gt;ミニバン、軽自動車&lt;/span&gt;&lt;br&gt;&lt;br&gt;&lt;span style="font-size: 14pt;"&gt;&lt;strong&gt;雪も走れる夏タイヤ。&lt;br&gt;天候を問わない走り、&lt;br&gt;買い替え時まで続く安心感。&lt;/strong&gt;&lt;/span&gt;&lt;/td&gt;
&lt;td style="text-align: center;"&gt;クロスクライメートSUV&lt;br&gt;&lt;span style="font-size: 14pt;"&gt;CROSS CLIMATE SUV&lt;/span&gt;&lt;br&gt;サイズ：&lt;strong&gt;225/55R18 98V&lt;/strong&gt;&lt;br&gt;&lt;br&gt;※商品画像内のホイールは付属しておりません。&lt;/td&gt;
&lt;/tr&gt;
&lt;/tbody&gt;
&lt;/table&gt;
&lt;div&gt;&lt;img src="https://gdetail.image-qoo10.jp/344/613881147/2019/8/e6f66c85-253f-4ac5-aeb3-b0afdba364bc.jpg" width="940" height="380" style="display: block; margin-left: auto; margin-right: auto;"&gt;&lt;/div&gt;</t>
  </si>
  <si>
    <t>&lt;br id="tinymce" class="mce-content-body " contenteditable="true" spellcheck="false" data-id="gd_det_exp_new"&gt;
&lt;table align="center"&gt;
&lt;tbody&gt;
&lt;tr&gt;
&lt;td style="text-align: left;" width="350px"&gt;&lt;span style="font-size: 14pt;"&gt;セダン、ステーションワゴン、&lt;br&gt;ミニバン、軽自動車&lt;/span&gt;&lt;br&gt;&lt;br&gt;&lt;span style="font-size: 14pt;"&gt;&lt;strong&gt;雨の日の安心感と快適性を両立した&lt;br&gt;低燃費タイヤ&lt;/strong&gt;&lt;/span&gt;&lt;/td&gt;
&lt;td style="text-align: center;"&gt;エナジーセイバー フォー&lt;br&gt;&lt;span style="font-size: 14pt;"&gt;ENERGY SAVER 4&lt;/span&gt;&lt;br&gt;サイズ：&lt;strong&gt;185/55R16 87V XL&lt;/strong&gt;&lt;br&gt;&lt;br&gt;※商品画像内のホイールは付属しておりません。&lt;/td&gt;
&lt;/tr&gt;
&lt;/tbody&gt;
&lt;/table&gt;
&lt;div&gt;&lt;img src="https://gdetail.image-qoo10.jp/344/613881147/2020/11/65e6551f-452c-465a-945e-d8a8b3be86d6.jpg" style="display: block; margin-left: auto; margin-right: auto;"&gt;&lt;/div&gt;</t>
  </si>
  <si>
    <t>4985009751244</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</si>
  <si>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4&lt;/span&gt;&lt;br&gt;サイズ：&lt;strong&gt;195/50R16 88VXL&lt;/strong&gt;&lt;br&gt;&lt;br&gt;※商品画像内のホイールは付属しておりません。&lt;/td&gt;
&lt;/tr&gt;
&lt;/tbody&gt;
&lt;/table&gt;
&lt;div&gt;&lt;img src="https://gdetail.image-qoo10.jp/344/613881147/2020/2/2a443547-7770-4e0a-af92-18283dbc7a14.jpg" style="display: block; margin-left: auto; margin-right: auto;"&gt;&lt;/div&gt;</t>
  </si>
  <si>
    <t>4985009751220</t>
  </si>
  <si>
    <t>&lt;br id="tinymce" class="mce-content-body " contenteditable="true" spellcheck="false" data-id="gd_det_exp_new"&gt;
&lt;table align="center"&gt;
&lt;tbody&gt;
&lt;tr&gt;
&lt;td style="text-align: left;" width="350px"&gt;&lt;span style="font-size: 14pt;"&gt;セダン、ステーションワゴン、&lt;br&gt;ミニバン、軽自動車&lt;/span&gt;&lt;br&gt;&lt;br&gt;&lt;span style="font-size: 14pt;"&gt;&lt;strong&gt;雨の日の安心感と快適性を両立した&lt;br&gt;低燃費タイヤ&lt;/strong&gt;&lt;/span&gt;&lt;/td&gt;
&lt;td style="text-align: center;"&gt;エナジーセイバー フォー&lt;br&gt;&lt;span style="font-size: 14pt;"&gt;ENERGY SAVER 4&lt;/span&gt;&lt;br&gt;サイズ：&lt;strong&gt;205/55R16 94V XL&lt;/strong&gt;&lt;br&gt;&lt;br&gt;※商品画像内のホイールは付属しておりません。&lt;/td&gt;
&lt;/tr&gt;
&lt;/tbody&gt;
&lt;/table&gt;
&lt;div&gt;&lt;img src="https://gdetail.image-qoo10.jp/344/613881147/2020/11/b87c3fa4-b980-4b83-b547-137f37862957.jpg" style="display: block; margin-left: auto; margin-right: auto;"&gt;&lt;/div&gt;</t>
  </si>
  <si>
    <t>4985009751282</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</si>
  <si>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4&lt;/span&gt;&lt;br&gt;サイズ：&lt;strong&gt;175/60R15 81H&lt;/strong&gt;&lt;br&gt;&lt;br&gt;※商品画像内のホイールは付属しておりません。&lt;/td&gt;
&lt;/tr&gt;
&lt;/tbody&gt;
&lt;/table&gt;
&lt;div&gt;&lt;img src="https://gdetail.image-qoo10.jp/344/613881147/2020/2/c9522303-cfb0-44ac-827a-e1263347288f.jpg" style="display: block; margin-left: auto; margin-right: auto;"&gt;&lt;/div&gt;</t>
  </si>
  <si>
    <t>4985009751213</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</si>
  <si>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4&lt;/span&gt;&lt;br&gt;サイズ：&lt;strong&gt;195/55R15 89V XL&lt;/strong&gt;&lt;br&gt;&lt;br&gt;※商品画像内のホイールは付属しておりません。&lt;/td&gt;
&lt;/tr&gt;
&lt;/tbody&gt;
&lt;/table&gt;
&lt;div&gt;&lt;img src="https://gdetail.image-qoo10.jp/344/613881147/2020/2/edeb3ced-138f-4e7a-9dee-bba36f67dfc1.jpg" style="display: block; margin-left: auto; margin-right: auto;"&gt;&lt;/div&gt;</t>
  </si>
  <si>
    <t>4985009751251</t>
  </si>
  <si>
    <t>2023年製 ENERGY SAVER 4 205/65R15 99H XL サマータイヤ翌営業日発送</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</si>
  <si>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4&lt;/span&gt;&lt;br&gt;サイズ：&lt;strong&gt;205/65R15 99H XL&lt;/strong&gt;&lt;br&gt;&lt;br&gt;※商品画像内のホイールは付属しておりません。&lt;/td&gt;
&lt;/tr&gt;
&lt;/tbody&gt;
&lt;/table&gt;
&lt;div&gt;&lt;img src="https://gdetail.image-qoo10.jp/344/613881147/2020/2/7c2b6100-9a0c-46a2-9663-d695e34eb284.jpg" style="display: block; margin-left: auto; margin-right: auto;"&gt;&lt;/div&gt;</t>
  </si>
  <si>
    <t>4985009751145</t>
  </si>
  <si>
    <t>&lt;br id="tinymce" class="mce-content-body " contenteditable="true" spellcheck="false" data-id="gd_det_exp_new"&gt;
&lt;table align="center"&gt;
&lt;tbody&gt;
&lt;tr&gt;
&lt;td style="text-align: left;" width="350px"&gt;&lt;span style="font-size: 14pt;"&gt;セダン、ステーションワゴン、&lt;br&gt;ミニバン、軽自動車&lt;/span&gt;&lt;br&gt;&lt;br&gt;&lt;span style="font-size: 14pt;"&gt;&lt;strong&gt;雨の日の安心感と快適性を両立した&lt;br&gt;低燃費タイヤ&lt;/strong&gt;&lt;/span&gt;&lt;/td&gt;
&lt;td style="text-align: center;"&gt;エナジーセイバー フォー&lt;br&gt;&lt;span style="font-size: 14pt;"&gt;ENERGY SAVER 4&lt;/span&gt;&lt;br&gt;サイズ：&lt;strong&gt;165/55R15 75V&lt;/strong&gt;&lt;br&gt;&lt;br&gt;※商品画像内のホイールは付属しておりません。&lt;/td&gt;
&lt;/tr&gt;
&lt;/tbody&gt;
&lt;/table&gt;
&lt;div&gt;&lt;img src="https://gdetail.image-qoo10.jp/344/613881147/2020/11/d4dda976-8b42-4876-954e-22af43a9833c.jpg" style="display: block; margin-left: auto; margin-right: auto;"&gt;&lt;/div&gt;</t>
  </si>
  <si>
    <t>4985009751268</t>
  </si>
  <si>
    <t>&lt;br id="tinymce" class="mce-content-body " contenteditable="true" spellcheck="false" data-id="gd_det_exp_new"&gt;
&lt;table align="center"&gt;
&lt;tbody&gt;
&lt;tr&gt;
&lt;td style="text-align: left;" width="350px"&gt;&lt;span style="font-size: 14pt;"&gt;セダン、ステーションワゴン、&lt;br&gt;ミニバン、軽自動車&lt;/span&gt;&lt;br&gt;&lt;br&gt;&lt;span style="font-size: 14pt;"&gt;&lt;strong&gt;雨の日の安心感と快適性を両立した&lt;br&gt;低燃費タイヤ&lt;/strong&gt;&lt;/span&gt;&lt;/td&gt;
&lt;td style="text-align: center;"&gt;エナジーセイバー フォー&lt;br&gt;&lt;span style="font-size: 14pt;"&gt;ENERGY SAVER 4&lt;/span&gt;&lt;br&gt;サイズ：&lt;strong&gt;185/65R15 92H XL&lt;/strong&gt;&lt;br&gt;&lt;br&gt;※商品画像内のホイールは付属しておりません。&lt;/td&gt;
&lt;/tr&gt;
&lt;/tbody&gt;
&lt;/table&gt;
&lt;div&gt;&lt;img src="https://gdetail.image-qoo10.jp/344/613881147/2020/11/d13ca203-3504-419f-909e-470e86a323c2.jpg" style="display: block; margin-left: auto; margin-right: auto;"&gt;&lt;/div&gt;</t>
  </si>
  <si>
    <t>4985009751299</t>
  </si>
  <si>
    <t>&lt;br id="tinymce" class="mce-content-body " contenteditable="true" spellcheck="false" data-id="gd_det_exp_new"&gt;
&lt;table align="center"&gt;
&lt;tbody&gt;
&lt;tr&gt;
&lt;td style="text-align: left;" width="350px"&gt;&lt;span style="font-size: 14pt;"&gt;セダン、ステーションワゴン、&lt;br&gt;ミニバン、軽自動車&lt;/span&gt;&lt;br&gt;&lt;br&gt;&lt;span style="font-size: 14pt;"&gt;&lt;strong&gt;雨の日の安心感と快適性を両立した&lt;br&gt;低燃費タイヤ&lt;/strong&gt;&lt;/span&gt;&lt;/td&gt;
&lt;td style="text-align: center;"&gt;エナジーセイバー フォー&lt;br&gt;&lt;span style="font-size: 14pt;"&gt;ENERGY SAVER 4&lt;/span&gt;&lt;br&gt;サイズ：&lt;strong&gt;175/65R15 88H XL&lt;/strong&gt;&lt;br&gt;&lt;br&gt;※商品画像内のホイールは付属しておりません。&lt;/td&gt;
&lt;/tr&gt;
&lt;/tbody&gt;
&lt;/table&gt;
&lt;div&gt;&lt;img src="https://gdetail.image-qoo10.jp/344/613881147/2020/11/b957759f-f702-4f9e-a44b-bfa9a684a826.jpg" style="display: block; margin-left: auto; margin-right: auto;"&gt;&lt;/div&gt;</t>
  </si>
  <si>
    <t>4985009751169</t>
  </si>
  <si>
    <t>&lt;br id="tinymce" class="mce-content-body " contenteditable="true" spellcheck="false" data-id="gd_det_exp_new"&gt;
&lt;table align="center"&gt;
&lt;tbody&gt;
&lt;tr&gt;
&lt;td style="text-align: left;" width="350px"&gt;&lt;span style="font-size: 14pt;"&gt;セダン、ステーションワゴン、&lt;br&gt;ミニバン、軽自動車&lt;/span&gt;&lt;br&gt;&lt;br&gt;&lt;span style="font-size: 14pt;"&gt;&lt;strong&gt;雨の日の安心感と快適性を両立した&lt;br&gt;低燃費タイヤ&lt;/strong&gt;&lt;/span&gt;&lt;/td&gt;
&lt;td style="text-align: center;"&gt;エナジーセイバー フォー&lt;br&gt;&lt;span style="font-size: 14pt;"&gt;ENERGY SAVER 4&lt;/span&gt;&lt;br&gt;サイズ：&lt;strong&gt;195/65R15 95H XL&lt;/strong&gt;&lt;br&gt;&lt;br&gt;※商品画像内のホイールは付属しておりません。&lt;/td&gt;
&lt;/tr&gt;
&lt;/tbody&gt;
&lt;/table&gt;
&lt;div&gt;&lt;img src="https://gdetail.image-qoo10.jp/344/613881147/2020/11/80b58430-d5c1-4b52-b0f3-05d0cda16bda.jpg" style="display: block; margin-left: auto; margin-right: auto;"&gt;&lt;/div&gt;</t>
  </si>
  <si>
    <t>4985009751312</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</si>
  <si>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4&lt;/span&gt;&lt;br&gt;サイズ：&lt;strong&gt;185/65R14 90H XL&lt;/strong&gt;&lt;br&gt;&lt;br&gt;※商品画像内のホイールは付属しておりません。&lt;/td&gt;
&lt;/tr&gt;
&lt;/tbody&gt;
&lt;/table&gt;
&lt;div&gt;&lt;img src="https://gdetail.image-qoo10.jp/344/613881147/2020/2/0184d367-5143-4356-9b91-5abe3748f3e1.jpg" style="display: block; margin-left: auto; margin-right: auto;"&gt;&lt;/div&gt;</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</si>
  <si>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4&lt;/span&gt;&lt;br&gt;サイズ：&lt;strong&gt;165/55R14 72V&lt;/strong&gt;&lt;br&gt;&lt;br&gt;※商品画像内のホイールは付属しておりません。&lt;/td&gt;
&lt;/tr&gt;
&lt;/tbody&gt;
&lt;/table&gt;
&lt;div&gt;&lt;img src="https://gdetail.image-qoo10.jp/344/613881147/2020/2/41eb9566-067c-46e1-9af2-122639a4e052.jpg" style="display: block; margin-left: auto; margin-right: auto;"&gt;&lt;/div&gt;</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</si>
  <si>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4&lt;/span&gt;&lt;br&gt;サイズ：&lt;strong&gt;175/65R14 86H XL&lt;/strong&gt;&lt;br&gt;&lt;br&gt;※商品画像内のホイールは付属しておりません。&lt;/td&gt;
&lt;/tr&gt;
&lt;/tbody&gt;
&lt;/table&gt;
&lt;div&gt;&lt;img src="https://gdetail.image-qoo10.jp/344/613881147/2020/2/a6b64fe6-1dc9-4922-885a-e9e526bd6731.jpg" style="display: block; margin-left: auto; margin-right: auto;"&gt;&lt;/div&gt;</t>
  </si>
  <si>
    <t>4985009751206</t>
  </si>
  <si>
    <t>&lt;br id="tinymce" class="mce-content-body " contenteditable="true" spellcheck="false" data-id="gd_det_exp_new"&gt;
&lt;table align="center"&gt;
&lt;tbody&gt;
&lt;tr&gt;
&lt;td style="text-align: left;" width="350px"&gt;&lt;span style="font-size: 14pt;"&gt;セダン、ステーションワゴン、&lt;br&gt;ミニバン、軽自動車&lt;/span&gt;&lt;br&gt;&lt;br&gt;&lt;span style="font-size: 14pt;"&gt;&lt;strong&gt;雨の日の安心感と快適性を両立した&lt;br&gt;低燃費タイヤ&lt;/strong&gt;&lt;/span&gt;&lt;/td&gt;
&lt;td style="text-align: center;"&gt;エナジーセイバー フォー&lt;br&gt;&lt;span style="font-size: 14pt;"&gt;ENERGY SAVER 4&lt;/span&gt;&lt;br&gt;サイズ：&lt;strong&gt;165/65R14 83H XL&lt;/strong&gt;&lt;br&gt;&lt;br&gt;※商品画像内のホイールは付属しておりません。&lt;/td&gt;
&lt;/tr&gt;
&lt;/tbody&gt;
&lt;/table&gt;
&lt;div&gt;&lt;img src="https://gdetail.image-qoo10.jp/344/613881147/2020/11/cae01b95-c6b9-447a-a6b2-eba9cdcb1416.jpg" style="display: block; margin-left: auto; margin-right: auto;"&gt;&lt;/div&gt;</t>
  </si>
  <si>
    <t>4985009751343</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</si>
  <si>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4&lt;/span&gt;&lt;br&gt;サイズ：&lt;strong&gt;155/65R14 79H XL&lt;/strong&gt;&lt;br&gt;&lt;br&gt;※商品画像内のホイールは付属しておりません。&lt;/td&gt;
&lt;/tr&gt;
&lt;/tbody&gt;
&lt;/table&gt;
&lt;div&gt;&lt;img src="https://gdetail.image-qoo10.jp/344/613881147/2020/2/a6135a58-1b2e-44eb-a525-d96d480d3159.jpg" style="display: block; margin-left: auto; margin-right: auto;"&gt;&lt;/div&gt;</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</si>
  <si>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4&lt;/span&gt;&lt;br&gt;サイズ：&lt;strong&gt;185/70R14 92H XL&lt;/strong&gt;&lt;br&gt;&lt;br&gt;※商品画像内のホイールは付属しておりません。&lt;/td&gt;
&lt;/tr&gt;
&lt;/tbody&gt;
&lt;/table&gt;
&lt;div&gt;&lt;img src="https://gdetail.image-qoo10.jp/344/613881147/2020/2/d9dd5913-a630-445e-bdc7-ebe1c0c5dad5.jpg" style="display: block; margin-left: auto; margin-right: auto;"&gt;&lt;/div&gt;</t>
  </si>
  <si>
    <t>4985009751329</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</si>
  <si>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4&lt;/span&gt;&lt;br&gt;サイズ：&lt;strong&gt;155/65R13 73S&lt;/strong&gt;&lt;br&gt;&lt;br&gt;※商品画像内のホイールは付属しておりません。&lt;/td&gt;
&lt;/tr&gt;
&lt;/tbody&gt;
&lt;/table&gt;
&lt;div&gt;&lt;img src="https://gdetail.image-qoo10.jp/344/613881147/2020/2/a03b3a35-f319-43cf-bfe3-f060922495f7.jpg" style="display: block; margin-left: auto; margin-right: auto;"&gt;&lt;/div&gt;</t>
  </si>
  <si>
    <t>&lt;br id="tinymce" class="mce-content-body " contenteditable="true" spellcheck="false" data-id="gd_det_exp_new"&gt;
&lt;table align="center"&gt;
&lt;tbody&gt;
&lt;tr&gt;
&lt;td style="text-align: left;" width="350px"&gt;&lt;span style="font-size: 14pt;"&gt;セダン、ステーションワゴン、&lt;br&gt;ミニバン、軽自動車&lt;/span&gt;&lt;br&gt;&lt;br&gt;&lt;span style="font-size: 14pt;"&gt;&lt;strong&gt;雨の日の安心感と快適性を両立した&lt;br&gt;低燃費タイヤ&lt;/strong&gt;&lt;/span&gt;&lt;/td&gt;
&lt;td style="text-align: center;"&gt;エナジーセイバー フォー&lt;br&gt;&lt;span style="font-size: 14pt;"&gt;ENERGY SAVER 4&lt;/span&gt;&lt;br&gt;サイズ：&lt;strong&gt;165/70R14 85T XL&lt;/strong&gt;&lt;br&gt;&lt;br&gt;※商品画像内のホイールは付属しておりません。&lt;/td&gt;
&lt;/tr&gt;
&lt;/tbody&gt;
&lt;/table&gt;
&lt;div&gt;&lt;img src="https://gdetail.image-qoo10.jp/344/613881147/2020/11/1ff7dafa-fd89-4356-8574-a9cb905cbfc0.jpg" style="display: block; margin-left: auto; margin-right: auto;"&gt;&lt;/div&gt;</t>
  </si>
  <si>
    <t>4985009751138</t>
  </si>
  <si>
    <t>&lt;br id="tinymce" class="mce-content-body " contenteditable="true" spellcheck="false" data-id="gd_det_exp_new"&gt;
&lt;table align="center"&gt;
&lt;tbody&gt;
&lt;tr&gt;
&lt;td style="text-align: left;" width="350px"&gt;&lt;span style="font-size: 14pt;"&gt;セダン、ステーションワゴン、&lt;br&gt;ミニバン、軽自動車&lt;/span&gt;&lt;br&gt;&lt;br&gt;&lt;span style="font-size: 14pt;"&gt;&lt;strong&gt;雨の日の安心感と快適性を両立した&lt;br&gt;低燃費タイヤ&lt;/strong&gt;&lt;/span&gt;&lt;/td&gt;
&lt;td style="text-align: center;"&gt;エナジーセイバー フォー&lt;br&gt;&lt;span style="font-size: 14pt;"&gt;ENERGY SAVER 4&lt;/span&gt;&lt;br&gt;サイズ：&lt;strong&gt;175/70R14 88T XL&lt;/strong&gt;&lt;br&gt;&lt;br&gt;※商品画像内のホイールは付属しておりません。&lt;/td&gt;
&lt;/tr&gt;
&lt;/tbody&gt;
&lt;/table&gt;
&lt;div&gt;&lt;img src="https://gdetail.image-qoo10.jp/344/613881147/2020/11/15bd43ef-6ec6-49bc-9b48-5b834dc7e885.jpg" style="display: block; margin-left: auto; margin-right: auto;"&gt;&lt;/div&gt;</t>
  </si>
  <si>
    <t>4985009751176</t>
  </si>
  <si>
    <t>&lt;br id="tinymce" class="mce-content-body " contenteditable="true" spellcheck="false" data-id="gd_det_exp_new"&gt;
&lt;table align="center"&gt;
&lt;tbody&gt;
&lt;tr&gt;
&lt;td style="text-align: left;" width="350px"&gt;&lt;span style="font-size: 14pt;"&gt;ステーションワゴン、&lt;br&gt;ハッチバック/ハイブリッド、&lt;br&gt;セダン、ミニバン、軽自動車&lt;/span&gt;&lt;br&gt;&lt;br&gt;&lt;span style="font-size: 14pt;"&gt;&lt;strong&gt;雨の日の安心感と快適性を両立した&lt;br&gt;低燃費タイヤ&lt;/strong&gt;&lt;/span&gt;&lt;/td&gt;
&lt;td style="text-align: center;"&gt;エナジーセイバー 4&lt;br&gt;&lt;span style="font-size: 14pt;"&gt;ENERGY SAVER 4&lt;/span&gt;&lt;br&gt;サイズ：&lt;strong&gt;145/80R13 79S XL&lt;/strong&gt;&lt;br&gt;&lt;br&gt;※商品画像内のホイールは付属しておりません。&lt;/td&gt;
&lt;/tr&gt;
&lt;/tbody&gt;
&lt;/table&gt;
&lt;br&gt;
&lt;div&gt;&lt;img src="https://gdetail.image-qoo10.jp/344/613881147/2020/2/a4cb7892-d340-4df1-9488-0cc3d130818a.jpg" style="display: block; margin-left: auto; margin-right: auto;"&gt;&lt;/div&gt;</t>
  </si>
  <si>
    <t>&lt;br id="tinymce&amp;quot;" class="mce-content-body " contenteditable="true" spellcheck="false" data-id="gd_det_exp_new"&gt;
&lt;table align="center"&gt;
&lt;tbody&gt;
&lt;tr&gt;
&lt;td style="text-align: left;" width="350px"&gt;&lt;span style="font-size: 14pt;"&gt;偏摩耗を抑制し高い安定感を獲得&lt;/span&gt;&lt;br&gt;&lt;br&gt;&lt;span style="font-size: 14pt;"&gt;&lt;strong&gt;優れた快適性と耐久性をもたらす、&lt;br&gt;オンロードSUVタイヤ。&lt;/strong&gt;&lt;/span&gt;&lt;/td&gt;
&lt;td style="text-align: center;"&gt;ラティチュード ツアー&lt;br&gt;&lt;span style="font-size: 14pt;"&gt;LATITUDE TOUR&lt;/span&gt;&lt;br&gt;サイズ：&lt;strong&gt;265/65R17 112S&lt;/strong&gt;&lt;br&gt;&lt;br&gt;※商品画像内のホイールは付属しておりません。&lt;/td&gt;
&lt;/tr&gt;
&lt;/tbody&gt;
&lt;/table&gt;
&lt;div&gt;&lt;img src="https://gdetail.image-qoo10.jp/344/613881147/2020/1/04ac5036-3bad-4628-ba12-6852333a2bbe.jpg" style="display: block; margin-left: auto; margin-right: auto;"&gt;&lt;/div&gt;</t>
  </si>
  <si>
    <t>4985009729090</t>
  </si>
  <si>
    <t>&lt;br id="tinymce" class="mce-content-body " contenteditable="true" spellcheck="false" data-id="gd_det_exp_new"&gt;
&lt;table align="center"&gt;
&lt;tbody&gt;
&lt;tr&gt;
&lt;td style="text-align: left;" width="350px"&gt;&lt;span style="font-size: 14pt;"&gt;セダン、ステーションワゴン、&lt;br&gt;ミニバン、軽自動車&lt;/span&gt;&lt;br&gt;&lt;br&gt;&lt;span style="font-size: 14pt;"&gt;&lt;strong&gt;進化した安全性で安心感がプラスされた&lt;br&gt;低燃費タイヤ&lt;/strong&gt;&lt;/span&gt;&lt;/td&gt;
&lt;td style="text-align: center;"&gt;エナジーセイバー プラス&lt;br&gt;&lt;span style="font-size: 14pt;"&gt;ENERGY SAVER +&lt;/span&gt;&lt;br&gt;サイズ：&lt;strong&gt;185/55R15 82H&lt;/strong&gt;&lt;br&gt;&lt;br&gt;※商品画像内のホイールは付属しておりません。&lt;/td&gt;
&lt;/tr&gt;
&lt;/tbody&gt;
&lt;/table&gt;
&lt;br&gt;&lt;img src="https://gdetail.image-qoo10.jp/344/613881147/2019/2/c26b6e7a-9fb0-41df-a5d9-dd1aa07c34c3.jpg" width="940" height="790"&gt;</t>
  </si>
  <si>
    <t>702160</t>
  </si>
  <si>
    <t>4985009645406</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</si>
  <si>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GRVII&lt;/span&gt;&lt;br&gt;サイズ：&lt;strong&gt;205/60R16 92H&lt;/strong&gt;&lt;br&gt;&lt;br&gt;※商品画像内のホイールは付属しておりません。&lt;/td&gt;
&lt;/tr&gt;
&lt;/tbody&gt;
&lt;/table&gt;
&lt;div&gt;&lt;img src="https://gdetail.image-qoo10.jp/344/613881147/2019/12/71274e8c-e8ac-4d6b-bf07-0a4223751f3c.jpg" width="940" height="419" style="display: block; margin-left: auto; margin-right: auto;"&gt;&lt;/div&gt;</t>
  </si>
  <si>
    <t>4961914452728</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</si>
  <si>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GRVII&lt;/span&gt;&lt;br&gt;サイズ：&lt;strong&gt;215/60R16 95H&lt;/strong&gt;&lt;br&gt;&lt;br&gt;※商品画像内のホイールは付属しておりません。&lt;/td&gt;
&lt;/tr&gt;
&lt;/tbody&gt;
&lt;/table&gt;
&lt;div&gt;&lt;img src="https://gdetail.image-qoo10.jp/344/613881147/2019/12/6acb9c31-4354-4156-a182-56be3deebccf.jpg" width="940" height="419" style="display: block; margin-left: auto; margin-right: auto;"&gt;&lt;/div&gt;</t>
  </si>
  <si>
    <t>4961914452735</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</si>
  <si>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GRVII&lt;/span&gt;&lt;br&gt;サイズ：&lt;strong&gt;195/60R16 89H&lt;/strong&gt;&lt;br&gt;&lt;br&gt;※商品画像内のホイールは付属しておりません。&lt;/td&gt;
&lt;/tr&gt;
&lt;/tbody&gt;
&lt;/table&gt;
&lt;div&gt;&lt;img src="https://gdetail.image-qoo10.jp/344/613881147/2019/12/15a45fbe-e1bc-446a-9315-1be9a6047e2f.jpg" width="940" height="419"&gt;&lt;/div&gt;</t>
  </si>
  <si>
    <t>4961914452711</t>
  </si>
  <si>
    <t>2023年製 Pilot Sport 4 S 245/40ZR19 98Y XL サマータイヤ 翌営業日発送</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</si>
  <si>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S&lt;/span&gt;&lt;br&gt;サイズ：&lt;strong&gt;245/40R19 98Y XL&lt;/strong&gt;&lt;br&gt;&lt;br&gt;※商品画像内のホイールは付属しておりません。&lt;/td&gt;
&lt;/tr&gt;
&lt;/tbody&gt;
&lt;/table&gt;
&lt;br&gt;&lt;img src="https://gdetail.image-qoo10.jp/344/613881147/2019/3/2d9f19e5-7218-4e18-a6e4-8bbc7537ba7e.jpg" width="940" height="1016"&gt;</t>
  </si>
  <si>
    <t>4985009689301</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</si>
  <si>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14pt;"&gt;&lt;strong&gt;ウェットでもドライでも&lt;br&gt;車との一体感を引き出す、&lt;br&gt;プレジャーグリップタイヤ&lt;/strong&gt;&lt;/span&gt;&lt;/td&gt;
&lt;td style="text-align: center;"&gt;パイロット スポーツ スリー&lt;br&gt;&lt;span style="font-size: 14pt;"&gt;PILOT SPORT 3&lt;/span&gt;&lt;br&gt;サイズ：195/55R15 89V XL DT&lt;br&gt;&lt;br&gt;※商品画像内のホイールは付属しておりません。&lt;/td&gt;
&lt;/tr&gt;
&lt;/tbody&gt;
&lt;/table&gt;
&lt;div&gt;&lt;img src="https://gdetail.image-qoo10.jp/344/613881147/2019/9/25e14050-efec-4d4d-b1bb-625736995254.jpg" width="940" height="426" style="display: block; margin-left: auto; margin-right: auto;"&gt;&lt;/div&gt;</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</si>
  <si>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4&lt;/span&gt;&lt;br&gt;サイズ：&lt;strong&gt;195/65R15 91V&lt;/strong&gt;&lt;br&gt;&lt;br&gt;※商品画像内のホイールは付属しておりません。&lt;/td&gt;
&lt;/tr&gt;
&lt;/tbody&gt;
&lt;/table&gt;
&lt;br&gt; &lt;img src="https://gdetail.image-qoo10.jp/344/613881147/2018/10/eb5d4274-17b6-417a-986f-5b779f4451cf.jpg" width="940" height="1774"&gt;</t>
  </si>
  <si>
    <t>2023年製 AGILIS X-ICE 195/80R15 107/105R スタッドレスタイヤ 翌営業日発送</t>
  </si>
  <si>
    <t>&lt;table align="center"&gt;
&lt;tbody&gt;
&lt;tr&gt;
&lt;td style="text-align: left;" width="350px"&gt;&lt;span style="font-size: 14pt;"&gt;バン、ライトトラック、キャンピング&lt;/span&gt;&lt;br&gt;&lt;br&gt;&lt;span style="font-size: 14pt;"&gt;&lt;strong&gt;乗用車並みの氷雪性能と&lt;br&gt;商用車の耐久性をあわせ持つ、&lt;br&gt;日本のための商用スタッドレスタイヤ。&lt;/strong&gt;&lt;/span&gt;&lt;/td&gt;
&lt;td style="text-align: center;"&gt;アジリス エックスアイス&lt;br&gt;&lt;span style="font-size: 14pt;"&gt;AGILIS X-ICE&lt;/span&gt;&lt;br&gt;サイズ：&lt;strong&gt;195/80R15 107/105R&lt;/strong&gt;&lt;br&gt;&lt;br&gt;※商品画像内のホイールは付属しておりません。&lt;/td&gt;
&lt;/tr&gt;
&lt;/tbody&gt;
&lt;/table&gt;
&lt;br&gt;
&lt;p&gt;&lt;img src="https://gdetail.image-qoo10.jp/344/613881147/2019/10/eb51ab96-ec5f-41c0-8a3d-80e45561d4ab.jpg" width="940" height="418" style="display: block; margin-left: auto; margin-right: auto;"&gt;&lt;/p&gt;</t>
  </si>
  <si>
    <t>707020</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</si>
  <si>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S&lt;/span&gt;&lt;br&gt;サイズ：&lt;strong&gt;235/35R19 91Y XL&lt;/strong&gt;&lt;br&gt;&lt;br&gt;※商品画像内のホイールは付属しておりません。&lt;/td&gt;
&lt;/tr&gt;
&lt;/tbody&gt;
&lt;/table&gt;
&lt;br&gt;&lt;img src="https://gdetail.image-qoo10.jp/344/613881147/2019/3/2d9f19e5-7218-4e18-a6e4-8bbc7537ba7e.jpg" width="940" height="1016"&gt;</t>
  </si>
  <si>
    <t>4985009689042</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</si>
  <si>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4&lt;/span&gt;&lt;br&gt;サイズ：&lt;strong&gt;235/50R17 96W&lt;/strong&gt;&lt;br&gt;&lt;br&gt;※商品画像内のホイールは付属しておりません。&lt;/td&gt;
&lt;/tr&gt;
&lt;/tbody&gt;
&lt;/table&gt;
&lt;br&gt; &lt;img src="https://gdetail.image-qoo10.jp/344/613881147/2018/10/eb5d4274-17b6-417a-986f-5b779f4451cf.jpg" width="940" height="1774"&gt;</t>
  </si>
  <si>
    <t>4985009700167</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</si>
  <si>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4&lt;/span&gt;&lt;br&gt;サイズ：&lt;strong&gt;235/50R18 101Y XL&lt;/strong&gt;&lt;br&gt;&lt;br&gt;※商品画像内のホイールは付属しておりません。&lt;/td&gt;
&lt;/tr&gt;
&lt;/tbody&gt;
&lt;/table&gt;
&lt;br&gt; &lt;img src="https://gdetail.image-qoo10.jp/344/613881147/2018/10/eb5d4274-17b6-417a-986f-5b779f4451cf.jpg" width="940" height="1774"&gt;</t>
  </si>
  <si>
    <t>4985009700068</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</si>
  <si>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4&lt;/span&gt;&lt;br&gt;サイズ：&lt;strong&gt;255/45R18 99Y&lt;/strong&gt;&lt;br&gt;&lt;br&gt;※商品画像内のホイールは付属しておりません。&lt;/td&gt;
&lt;/tr&gt;
&lt;/tbody&gt;
&lt;/table&gt;
&lt;br&gt; &lt;img src="https://gdetail.image-qoo10.jp/344/613881147/2018/10/eb5d4274-17b6-417a-986f-5b779f4451cf.jpg" width="940" height="1774"&gt;</t>
  </si>
  <si>
    <t>4985009700044</t>
  </si>
  <si>
    <t>&lt;br id="tinymce" class="mce-content-body " contenteditable="true" spellcheck="false" data-id="gd_det_exp_new"&gt;
&lt;table align="center"&gt;
&lt;tbody&gt;
&lt;tr&gt;
&lt;td style="text-align: left;" width="350px"&gt;&lt;span style="font-size: 14pt;"&gt;ワンランク上の快適性。&lt;/span&gt;&lt;br&gt;&lt;br&gt;&lt;span style="font-size: 14pt;"&gt;&lt;strong&gt;軽自動車での静かな車内空間を演出&lt;/strong&gt;&lt;/span&gt;&lt;/td&gt;
&lt;td style="text-align: center;"&gt;レグノ ジーアール・レジェーラ&lt;br&gt;REGNO GR-Leggera&lt;br&gt;サイズ：&lt;strong&gt;165/55R15 75V&lt;/strong&gt;&lt;br&gt;&lt;br&gt;※商品画像内のホイールは付属しておりません。&lt;/td&gt;
&lt;/tr&gt;
&lt;/tbody&gt;
&lt;/table&gt;
&lt;div&gt;&lt;img src="https://gdetail.image-qoo10.jp/344/613881147/2019/7/d3fd559d-8d72-4fc3-bd3f-ff532977ce8a.jpg" style="display: block; margin-left: auto; margin-right: auto;"&gt;&lt;/div&gt;</t>
  </si>
  <si>
    <t>4961914455422</t>
  </si>
  <si>
    <t>4985009700525</t>
  </si>
  <si>
    <t>2023年製 Pilot Sport 4 S 255/35ZR19 96Y XL サマータイヤ 翌営業日発送</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</si>
  <si>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S&lt;/span&gt;&lt;br&gt;サイズ：&lt;strong&gt;255/35R19 96Y XL&lt;/strong&gt;&lt;br&gt;&lt;br&gt;※商品画像内のホイールは付属しておりません。&lt;/td&gt;
&lt;/tr&gt;
&lt;/tbody&gt;
&lt;/table&gt;
&lt;br&gt;&lt;img src="https://gdetail.image-qoo10.jp/344/613881147/2019/3/2d9f19e5-7218-4e18-a6e4-8bbc7537ba7e.jpg" width="940" height="1016"&gt;</t>
  </si>
  <si>
    <t>4985009689080</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</si>
  <si>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S&lt;/span&gt;&lt;br&gt;サイズ：&lt;strong&gt;235/40R19 96Y XL&lt;/strong&gt;&lt;br&gt;&lt;br&gt;※商品画像内のホイールは付属しておりません。&lt;/td&gt;
&lt;/tr&gt;
&lt;/tbody&gt;
&lt;/table&gt;
&lt;br&gt;&lt;img src="https://gdetail.image-qoo10.jp/344/613881147/2019/3/2d9f19e5-7218-4e18-a6e4-8bbc7537ba7e.jpg" width="940" height="1016"&gt;</t>
  </si>
  <si>
    <t>4985009689059</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</si>
  <si>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4&lt;/span&gt;&lt;br&gt;サイズ：&lt;strong&gt;215/50R17 95Y XL&lt;/strong&gt;&lt;br&gt;&lt;br&gt;※商品画像内のホイールは付属しておりません。&lt;/td&gt;
&lt;/tr&gt;
&lt;/tbody&gt;
&lt;/table&gt;
&lt;br&gt; &lt;img src="https://gdetail.image-qoo10.jp/344/613881147/2018/9/9fa5897f-f9fc-4bc0-9972-5cbbe83a3933.jpg" width="940" height="1578"&gt;</t>
  </si>
  <si>
    <t>4985009687215</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</si>
  <si>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S&lt;/span&gt;&lt;br&gt;サイズ：&lt;strong&gt;245/35R19 93Y XL&lt;/strong&gt;&lt;br&gt;&lt;br&gt;※商品画像内のホイールは付属しておりません。&lt;/td&gt;
&lt;/tr&gt;
&lt;/tbody&gt;
&lt;/table&gt;
&lt;br&gt;&lt;img src="https://gdetail.image-qoo10.jp/344/613881147/2019/3/2d9f19e5-7218-4e18-a6e4-8bbc7537ba7e.jpg" width="940" height="1016"&gt;</t>
  </si>
  <si>
    <t>4985009689066</t>
  </si>
  <si>
    <t>2023年製 Pilot Sport 4 S 225/40ZR19 93Y XL サマータイヤ 翌営業日発送</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</si>
  <si>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S&lt;/span&gt;&lt;br&gt;サイズ：&lt;strong&gt;225/40R19 93Y XL&lt;/strong&gt;&lt;br&gt;&lt;br&gt;※商品画像内のホイールは付属しておりません。&lt;/td&gt;
&lt;/tr&gt;
&lt;/tbody&gt;
&lt;/table&gt;
&lt;br&gt;&lt;img src="https://gdetail.image-qoo10.jp/344/613881147/2019/3/2d9f19e5-7218-4e18-a6e4-8bbc7537ba7e.jpg" width="940" height="1016"&gt;</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</si>
  <si>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&lt;td&gt;パイロット スポーツ フォー&lt;br&gt;&lt;span style="font-size: 14pt;"&gt;PILOT SPORT 4&lt;/span&gt;&lt;br&gt;サイズ：&lt;strong&gt;205/50R17 93Y XL&lt;/strong&gt;&lt;br&gt;&lt;br&gt;※商品画像内のホイールは付属しておりません。&lt;/td&gt;
&lt;/tr&gt;
&lt;/tbody&gt;
&lt;/table&gt;
&lt;br&gt; &lt;img src="https://gdetail.image-qoo10.jp/344/613881147/2018/9/9fa5897f-f9fc-4bc0-9972-5cbbe83a3933.jpg" width="940" height="1578"&gt;</t>
  </si>
  <si>
    <t>4985009687192</t>
  </si>
  <si>
    <t>2023年製 Pilot Sport 4 235/45ZR17 97Y XL サマータイヤ 翌営業日発送</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</si>
  <si>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4&lt;/span&gt;&lt;br&gt;サイズ：&lt;strong&gt;235/45R17 97Y XL&lt;/strong&gt;&lt;br&gt;&lt;br&gt;※商品画像内のホイールは付属しておりません。&lt;/td&gt;
&lt;/tr&gt;
&lt;/tbody&gt;
&lt;/table&gt;
&lt;br&gt; &lt;img src="https://gdetail.image-qoo10.jp/344/613881147/2018/9/9fa5897f-f9fc-4bc0-9972-5cbbe83a3933.jpg" width="940" height="1578"&gt;</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</si>
  <si>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&lt;td&gt;パイロット スポーツ フォー&lt;br&gt;&lt;span style="font-size: 14pt;"&gt;PILOT SPORT 4&lt;/span&gt;&lt;br&gt;サイズ：&lt;strong&gt;205/55R16 94Y XL&lt;/strong&gt;&lt;br&gt;&lt;br&gt;※商品画像内のホイールは付属しておりません。&lt;/td&gt;
&lt;/tr&gt;
&lt;/tbody&gt;
&lt;/table&gt;
&lt;br&gt; &lt;img src="https://gdetail.image-qoo10.jp/344/613881147/2018/9/9fa5897f-f9fc-4bc0-9972-5cbbe83a3933.jpg" width="940" height="1578"&gt;</t>
  </si>
  <si>
    <t>4985009687185</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</si>
  <si>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4&lt;/span&gt;&lt;br&gt;サイズ：&lt;strong&gt;205/60R16 96W XL&lt;/strong&gt;&lt;br&gt;&lt;br&gt;※商品画像内のホイールは付属しておりません。&lt;/td&gt;
&lt;/tr&gt;
&lt;/tbody&gt;
&lt;/table&gt;
&lt;br&gt; &lt;img src="https://gdetail.image-qoo10.jp/344/613881147/2018/10/eb5d4274-17b6-417a-986f-5b779f4451cf.jpg" width="940" height="1774"&gt;</t>
  </si>
  <si>
    <t>4985009700273</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</si>
  <si>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4&lt;/span&gt;&lt;br&gt;サイズ：&lt;strong&gt;215/60R16 99V XL&lt;/strong&gt;&lt;br&gt;&lt;br&gt;※商品画像内のホイールは付属しておりません。&lt;/td&gt;
&lt;/tr&gt;
&lt;/tbody&gt;
&lt;/table&gt;
&lt;br&gt; &lt;img src="https://gdetail.image-qoo10.jp/344/613881147/2018/10/eb5d4274-17b6-417a-986f-5b779f4451cf.jpg" width="940" height="1774"&gt;</t>
  </si>
  <si>
    <t>4985009700280</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</si>
  <si>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4&lt;/span&gt;&lt;br&gt;サイズ：&lt;strong&gt;215/45R17 91Y XL&lt;/strong&gt;&lt;br&gt;&lt;br&gt;※商品画像内のホイールは付属しておりません。&lt;br&gt;&lt;br&gt;&lt;/td&gt;
&lt;/tr&gt;
&lt;/tbody&gt;
&lt;/table&gt;
&lt;br&gt; &lt;img src="https://gdetail.image-qoo10.jp/344/613881147/2018/9/9fa5897f-f9fc-4bc0-9972-5cbbe83a3933.jpg" width="940" height="1578"&gt;</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</si>
  <si>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4&lt;/span&gt;&lt;br&gt;サイズ：&lt;strong&gt;215/45R18 93W XL&lt;/strong&gt;&lt;br&gt;&lt;br&gt;※商品画像内のホイールは付属しておりません。&lt;/td&gt;
&lt;/tr&gt;
&lt;/tbody&gt;
&lt;/table&gt;
&lt;br&gt; &lt;img src="https://gdetail.image-qoo10.jp/344/613881147/2018/10/eb5d4274-17b6-417a-986f-5b779f4451cf.jpg" width="940" height="1774"&gt;</t>
  </si>
  <si>
    <t>4985009700020</t>
  </si>
  <si>
    <t>05602898</t>
  </si>
  <si>
    <t>GY 235/40R18 95WXL EAGLE LS EXE特</t>
  </si>
  <si>
    <t>||ポーランド||ポーランド</t>
  </si>
  <si>
    <t>MI 195/65R15 95TXL X-ICE SNOW</t>
  </si>
  <si>
    <t>MI 215/60R16 99HXL X-ICE SNOW</t>
  </si>
  <si>
    <t>||CHIAN||</t>
  </si>
  <si>
    <t>CO 165/55R15 75V ComfortContact CC7特</t>
  </si>
  <si>
    <t>xices1956515</t>
  </si>
  <si>
    <t>xices2156016</t>
  </si>
  <si>
    <t>xicessuv2356017</t>
  </si>
  <si>
    <t>$$</t>
    <phoneticPr fontId="10"/>
  </si>
  <si>
    <t xml:space="preserve"> 翌営業日発送</t>
    <phoneticPr fontId="30"/>
  </si>
  <si>
    <t>商品名+サイズ+(imp)</t>
    <phoneticPr fontId="30"/>
  </si>
  <si>
    <t>インドネシア産</t>
    <rPh sb="6" eb="7">
      <t>サン</t>
    </rPh>
    <phoneticPr fontId="22"/>
  </si>
  <si>
    <t>ip</t>
    <phoneticPr fontId="30"/>
  </si>
  <si>
    <t>2023年製</t>
  </si>
  <si>
    <t>225/45R17 94W XL</t>
    <phoneticPr fontId="30"/>
  </si>
  <si>
    <t xml:space="preserve">DIREZZA DZ102 </t>
    <phoneticPr fontId="30"/>
  </si>
  <si>
    <t>(ﾜｰﾄﾞ10)</t>
  </si>
  <si>
    <t>(ﾜｰﾄﾞ9)</t>
  </si>
  <si>
    <t>(ﾜｰﾄﾞ8)</t>
  </si>
  <si>
    <t>(ﾜｰﾄﾞ7)</t>
  </si>
  <si>
    <t>(ﾜｰﾄﾞ6)</t>
  </si>
  <si>
    <t>(ﾜｰﾄﾞ5)</t>
  </si>
  <si>
    <t>(ﾜｰﾄﾞ4)</t>
    <phoneticPr fontId="30"/>
  </si>
  <si>
    <t>サイト表示商品名</t>
    <rPh sb="3" eb="5">
      <t>ヒョウジ</t>
    </rPh>
    <rPh sb="5" eb="8">
      <t>ショウヒンメイ</t>
    </rPh>
    <phoneticPr fontId="10"/>
  </si>
  <si>
    <t>販売者商品コード</t>
    <rPh sb="0" eb="3">
      <t>ハンバイシャ</t>
    </rPh>
    <rPh sb="3" eb="5">
      <t>ショウヒン</t>
    </rPh>
    <phoneticPr fontId="10"/>
  </si>
  <si>
    <t>生産国</t>
    <rPh sb="0" eb="3">
      <t>セイサンコク</t>
    </rPh>
    <phoneticPr fontId="10"/>
  </si>
  <si>
    <t>並行品</t>
    <rPh sb="0" eb="3">
      <t>ヘイコウヒン</t>
    </rPh>
    <phoneticPr fontId="10"/>
  </si>
  <si>
    <t>製造年</t>
    <rPh sb="0" eb="3">
      <t>セイゾウネン</t>
    </rPh>
    <phoneticPr fontId="10"/>
  </si>
  <si>
    <t>code行数</t>
    <rPh sb="4" eb="5">
      <t>ギョウ</t>
    </rPh>
    <rPh sb="5" eb="6">
      <t>スウ</t>
    </rPh>
    <phoneticPr fontId="30"/>
  </si>
  <si>
    <t>ｻｲｽﾞ3</t>
    <phoneticPr fontId="10"/>
  </si>
  <si>
    <t>商品名(銘柄+サイズ1)</t>
    <phoneticPr fontId="30"/>
  </si>
  <si>
    <t>サイズ略(ﾜｰﾄﾞ3)</t>
    <rPh sb="3" eb="4">
      <t>リャク</t>
    </rPh>
    <phoneticPr fontId="30"/>
  </si>
  <si>
    <t>サイズ1(ﾜｰﾄﾞ2)</t>
    <phoneticPr fontId="30"/>
  </si>
  <si>
    <r>
      <t>パターン(ﾜｰﾄﾞ1)</t>
    </r>
    <r>
      <rPr>
        <b/>
        <sz val="11"/>
        <color rgb="FFFF0000"/>
        <rFont val="游ゴシック"/>
        <family val="3"/>
        <charset val="128"/>
        <scheme val="minor"/>
      </rPr>
      <t>商品名以外削除</t>
    </r>
    <rPh sb="11" eb="14">
      <t>ショウヒンメイ</t>
    </rPh>
    <rPh sb="14" eb="16">
      <t>イガイ</t>
    </rPh>
    <rPh sb="16" eb="18">
      <t>サクジョ</t>
    </rPh>
    <phoneticPr fontId="30"/>
  </si>
  <si>
    <t xml:space="preserve"> </t>
    <phoneticPr fontId="30"/>
  </si>
  <si>
    <t>【管理用】ページを作成するまで必ずCMコードと販売者商品コードを紐づけておく</t>
    <rPh sb="1" eb="4">
      <t>カンリヨウ</t>
    </rPh>
    <rPh sb="9" eb="11">
      <t>サクセイ</t>
    </rPh>
    <rPh sb="15" eb="16">
      <t>カナラ</t>
    </rPh>
    <rPh sb="23" eb="28">
      <t>ハンバイシャショウヒン</t>
    </rPh>
    <rPh sb="32" eb="33">
      <t>ヒモ</t>
    </rPh>
    <phoneticPr fontId="30"/>
  </si>
  <si>
    <t>半角スペース→</t>
    <rPh sb="0" eb="2">
      <t>ハンカク</t>
    </rPh>
    <phoneticPr fontId="30"/>
  </si>
  <si>
    <t>https://docs.google.com/spreadsheets/d/1RlxwHHLfNR99zP8YqG2m41qabe5C_xKVhrj5vm-wc6k/edit#gid=294399176</t>
  </si>
  <si>
    <t>コード等</t>
    <rPh sb="3" eb="4">
      <t>トウ</t>
    </rPh>
    <phoneticPr fontId="10"/>
  </si>
  <si>
    <t>既存商品ページの「並行輸入品」の文言は削除</t>
    <rPh sb="0" eb="2">
      <t>キゾン</t>
    </rPh>
    <rPh sb="2" eb="4">
      <t>ショウヒン</t>
    </rPh>
    <rPh sb="9" eb="14">
      <t>ヘイコウユニュウヒン</t>
    </rPh>
    <rPh sb="16" eb="18">
      <t>モンゴン</t>
    </rPh>
    <rPh sb="19" eb="21">
      <t>サクジョ</t>
    </rPh>
    <phoneticPr fontId="30"/>
  </si>
  <si>
    <t>N</t>
    <phoneticPr fontId="38" type="noConversion"/>
  </si>
  <si>
    <t>同一</t>
    <rPh sb="0" eb="2">
      <t>ﾄﾞｳｲﾂ</t>
    </rPh>
    <phoneticPr fontId="38" type="noConversion"/>
  </si>
  <si>
    <t>空欄</t>
    <rPh sb="0" eb="2">
      <t>ｸｳﾗﾝ</t>
    </rPh>
    <phoneticPr fontId="38" type="noConversion"/>
  </si>
  <si>
    <t>消す</t>
    <rPh sb="0" eb="1">
      <t>ｹ</t>
    </rPh>
    <phoneticPr fontId="38" type="noConversion"/>
  </si>
  <si>
    <t>仮で10万円</t>
    <rPh sb="0" eb="1">
      <t>ｶﾘ</t>
    </rPh>
    <rPh sb="4" eb="6">
      <t>ﾏﾝｴﾝ</t>
    </rPh>
    <phoneticPr fontId="38" type="noConversion"/>
  </si>
  <si>
    <r>
      <t xml:space="preserve">[ガイド] [AT列/購入数量制限]1または2を入力すると適用されます。
</t>
    </r>
    <r>
      <rPr>
        <sz val="8"/>
        <color theme="1" tint="0.14999847407452621"/>
        <rFont val="Meiryo UI"/>
        <family val="2"/>
        <charset val="128"/>
      </rPr>
      <t xml:space="preserve">最大2桁 (半角数字)
例) </t>
    </r>
    <r>
      <rPr>
        <sz val="8"/>
        <color theme="3" tint="0.39997558519241921"/>
        <rFont val="Meiryo UI"/>
        <family val="2"/>
        <charset val="128"/>
      </rPr>
      <t>13</t>
    </r>
    <phoneticPr fontId="38" type="noConversion"/>
  </si>
  <si>
    <r>
      <t xml:space="preserve">[ガイド] [AT列/購入数量制限]1または2を入力すると適用されます。
</t>
    </r>
    <r>
      <rPr>
        <sz val="8"/>
        <color theme="1" tint="0.14999847407452621"/>
        <rFont val="Meiryo UI"/>
        <family val="2"/>
        <charset val="128"/>
      </rPr>
      <t xml:space="preserve">YYYY-MM-DD
例) </t>
    </r>
    <r>
      <rPr>
        <sz val="8"/>
        <color theme="3" tint="0.39997558519241921"/>
        <rFont val="Meiryo UI"/>
        <family val="2"/>
        <charset val="128"/>
      </rPr>
      <t>2020-01-01</t>
    </r>
    <phoneticPr fontId="38" type="noConversion"/>
  </si>
  <si>
    <r>
      <rPr>
        <b/>
        <sz val="8"/>
        <color rgb="FF0070C0"/>
        <rFont val="Meiryo UI"/>
        <family val="2"/>
        <charset val="128"/>
      </rPr>
      <t>1</t>
    </r>
    <r>
      <rPr>
        <sz val="8"/>
        <color theme="1" tint="0.14999847407452621"/>
        <rFont val="Meiryo UI"/>
        <family val="2"/>
        <charset val="128"/>
      </rPr>
      <t xml:space="preserve">: 購入者別1回の購入数量制限
</t>
    </r>
    <r>
      <rPr>
        <b/>
        <sz val="8"/>
        <color rgb="FF0070C0"/>
        <rFont val="Meiryo UI"/>
        <family val="2"/>
        <charset val="128"/>
      </rPr>
      <t>2</t>
    </r>
    <r>
      <rPr>
        <sz val="8"/>
        <color theme="1" tint="0.14999847407452621"/>
        <rFont val="Meiryo UI"/>
        <family val="2"/>
        <charset val="128"/>
      </rPr>
      <t>: 購入者別1日の購入数量制限</t>
    </r>
    <phoneticPr fontId="38" type="noConversion"/>
  </si>
  <si>
    <r>
      <t xml:space="preserve">アフターサービス担当者の情報
例) </t>
    </r>
    <r>
      <rPr>
        <sz val="8"/>
        <color theme="3" tint="0.39997558519241921"/>
        <rFont val="Meiryo UI"/>
        <family val="2"/>
        <charset val="128"/>
      </rPr>
      <t>電話番号: 090-0000-0000 / メールアドレス: xxx@xxx.xxx</t>
    </r>
    <phoneticPr fontId="38" type="noConversion"/>
  </si>
  <si>
    <r>
      <rPr>
        <b/>
        <sz val="8"/>
        <color rgb="FF0070C0"/>
        <rFont val="Meiryo UI"/>
        <family val="2"/>
        <charset val="128"/>
      </rPr>
      <t>Y</t>
    </r>
    <r>
      <rPr>
        <sz val="8"/>
        <color theme="1" tint="0.14999847407452621"/>
        <rFont val="Meiryo UI"/>
        <family val="2"/>
        <charset val="128"/>
      </rPr>
      <t xml:space="preserve">: 制限する
</t>
    </r>
    <r>
      <rPr>
        <b/>
        <sz val="8"/>
        <color rgb="FF0070C0"/>
        <rFont val="Meiryo UI"/>
        <family val="2"/>
        <charset val="128"/>
      </rPr>
      <t>N</t>
    </r>
    <r>
      <rPr>
        <sz val="8"/>
        <color theme="1" tint="0.14999847407452621"/>
        <rFont val="Meiryo UI"/>
        <family val="2"/>
        <charset val="128"/>
      </rPr>
      <t>: 制限しない
入力していない場合、Nとして適用</t>
    </r>
    <phoneticPr fontId="38" type="noConversion"/>
  </si>
  <si>
    <r>
      <t xml:space="preserve">[ガイド] [AN列/有効期間]が「3: 指定日まで」の場合に適用されます。
</t>
    </r>
    <r>
      <rPr>
        <sz val="8"/>
        <color theme="1" tint="0.14999847407452621"/>
        <rFont val="Meiryo UI"/>
        <family val="2"/>
        <charset val="128"/>
      </rPr>
      <t xml:space="preserve">YYYY-MM-DD
例) </t>
    </r>
    <r>
      <rPr>
        <sz val="8"/>
        <color theme="3" tint="0.39997558519241921"/>
        <rFont val="Meiryo UI"/>
        <family val="2"/>
        <charset val="128"/>
      </rPr>
      <t>2020-01-01</t>
    </r>
    <phoneticPr fontId="38" type="noConversion"/>
  </si>
  <si>
    <r>
      <t xml:space="preserve">[ガイド] [AN列/有効期間]が「2: 開封日から」の場合に適用されます。 
</t>
    </r>
    <r>
      <rPr>
        <sz val="8"/>
        <color theme="1" tint="0.14999847407452621"/>
        <rFont val="Meiryo UI"/>
        <family val="2"/>
        <charset val="128"/>
      </rPr>
      <t>最大30文字</t>
    </r>
    <r>
      <rPr>
        <sz val="8"/>
        <color rgb="FFC00000"/>
        <rFont val="Meiryo UI"/>
        <family val="2"/>
        <charset val="128"/>
      </rPr>
      <t xml:space="preserve">
</t>
    </r>
    <r>
      <rPr>
        <sz val="8"/>
        <color theme="1" tint="0.14999847407452621"/>
        <rFont val="Meiryo UI"/>
        <family val="2"/>
        <charset val="128"/>
      </rPr>
      <t xml:space="preserve">例1) </t>
    </r>
    <r>
      <rPr>
        <sz val="8"/>
        <color theme="3" tint="0.39997558519241921"/>
        <rFont val="Meiryo UI"/>
        <family val="2"/>
        <charset val="128"/>
      </rPr>
      <t>120日まで</t>
    </r>
    <r>
      <rPr>
        <sz val="8"/>
        <color theme="1" tint="0.14999847407452621"/>
        <rFont val="Meiryo UI"/>
        <family val="2"/>
        <charset val="128"/>
      </rPr>
      <t xml:space="preserve">
例2) </t>
    </r>
    <r>
      <rPr>
        <sz val="8"/>
        <color theme="3" tint="0.39997558519241921"/>
        <rFont val="Meiryo UI"/>
        <family val="2"/>
        <charset val="128"/>
      </rPr>
      <t>1年以内</t>
    </r>
    <phoneticPr fontId="38" type="noConversion"/>
  </si>
  <si>
    <r>
      <t xml:space="preserve">[ガイド] [AN列/有効期間]が「1: 製造日から」の場合に適用されます。
</t>
    </r>
    <r>
      <rPr>
        <sz val="8"/>
        <color theme="1" tint="0.14999847407452621"/>
        <rFont val="Meiryo UI"/>
        <family val="2"/>
        <charset val="128"/>
      </rPr>
      <t>最大30文字</t>
    </r>
    <r>
      <rPr>
        <sz val="8"/>
        <color rgb="FFC00000"/>
        <rFont val="Meiryo UI"/>
        <family val="2"/>
        <charset val="128"/>
      </rPr>
      <t xml:space="preserve">
</t>
    </r>
    <r>
      <rPr>
        <sz val="8"/>
        <color theme="1" tint="0.14999847407452621"/>
        <rFont val="Meiryo UI"/>
        <family val="2"/>
        <charset val="128"/>
      </rPr>
      <t xml:space="preserve">例1) </t>
    </r>
    <r>
      <rPr>
        <sz val="8"/>
        <color theme="3" tint="0.39997558519241921"/>
        <rFont val="Meiryo UI"/>
        <family val="2"/>
        <charset val="128"/>
      </rPr>
      <t>120日まで</t>
    </r>
    <r>
      <rPr>
        <sz val="8"/>
        <color theme="1" tint="0.14999847407452621"/>
        <rFont val="Meiryo UI"/>
        <family val="2"/>
        <charset val="128"/>
      </rPr>
      <t xml:space="preserve">
例2) </t>
    </r>
    <r>
      <rPr>
        <sz val="8"/>
        <color theme="3" tint="0.39997558519241921"/>
        <rFont val="Meiryo UI"/>
        <family val="2"/>
        <charset val="128"/>
      </rPr>
      <t>1年以内</t>
    </r>
    <phoneticPr fontId="38" type="noConversion"/>
  </si>
  <si>
    <r>
      <rPr>
        <b/>
        <sz val="8"/>
        <color rgb="FF0070C0"/>
        <rFont val="Meiryo UI"/>
        <family val="2"/>
        <charset val="128"/>
      </rPr>
      <t>1</t>
    </r>
    <r>
      <rPr>
        <sz val="8"/>
        <color theme="1"/>
        <rFont val="Meiryo UI"/>
        <family val="2"/>
        <charset val="128"/>
      </rPr>
      <t xml:space="preserve">: 製造日から
</t>
    </r>
    <r>
      <rPr>
        <b/>
        <sz val="8"/>
        <color rgb="FF0070C0"/>
        <rFont val="Meiryo UI"/>
        <family val="2"/>
        <charset val="128"/>
      </rPr>
      <t>2</t>
    </r>
    <r>
      <rPr>
        <sz val="8"/>
        <color theme="1"/>
        <rFont val="Meiryo UI"/>
        <family val="2"/>
        <charset val="128"/>
      </rPr>
      <t xml:space="preserve">: 開封日から
</t>
    </r>
    <r>
      <rPr>
        <b/>
        <sz val="8"/>
        <color rgb="FF0070C0"/>
        <rFont val="Meiryo UI"/>
        <family val="2"/>
        <charset val="128"/>
      </rPr>
      <t>3</t>
    </r>
    <r>
      <rPr>
        <sz val="8"/>
        <color theme="1"/>
        <rFont val="Meiryo UI"/>
        <family val="2"/>
        <charset val="128"/>
      </rPr>
      <t>: 指定日まで</t>
    </r>
    <phoneticPr fontId="38" type="noConversion"/>
  </si>
  <si>
    <r>
      <t xml:space="preserve">YYYY-MM-DD
例) </t>
    </r>
    <r>
      <rPr>
        <sz val="8"/>
        <color theme="3" tint="0.39997558519241921"/>
        <rFont val="Meiryo UI"/>
        <family val="2"/>
        <charset val="128"/>
      </rPr>
      <t>2020-01-01</t>
    </r>
    <phoneticPr fontId="38" type="noConversion"/>
  </si>
  <si>
    <r>
      <t xml:space="preserve">[ガイド] [AK列/商品識別コード]入力時に適用されます。 
</t>
    </r>
    <r>
      <rPr>
        <sz val="8"/>
        <color theme="1" tint="0.14999847407452621"/>
        <rFont val="Meiryo UI"/>
        <family val="2"/>
        <charset val="128"/>
      </rPr>
      <t xml:space="preserve">最大30文字
</t>
    </r>
    <r>
      <rPr>
        <sz val="8"/>
        <color rgb="FFC00000"/>
        <rFont val="Meiryo UI"/>
        <family val="2"/>
        <charset val="128"/>
      </rPr>
      <t xml:space="preserve">
</t>
    </r>
    <r>
      <rPr>
        <sz val="8"/>
        <color theme="1" tint="0.14999847407452621"/>
        <rFont val="Meiryo UI"/>
        <family val="2"/>
        <charset val="128"/>
      </rPr>
      <t xml:space="preserve">例1) </t>
    </r>
    <r>
      <rPr>
        <sz val="8"/>
        <color theme="3" tint="0.39997558519241921"/>
        <rFont val="Meiryo UI"/>
        <family val="2"/>
        <charset val="128"/>
      </rPr>
      <t>TK-FBP019EBK</t>
    </r>
    <r>
      <rPr>
        <sz val="8"/>
        <color theme="1" tint="0.14999847407452621"/>
        <rFont val="Meiryo UI"/>
        <family val="2"/>
        <charset val="128"/>
      </rPr>
      <t xml:space="preserve">
例2) </t>
    </r>
    <r>
      <rPr>
        <sz val="8"/>
        <color theme="3" tint="0.39997558519241921"/>
        <rFont val="Meiryo UI"/>
        <family val="2"/>
        <charset val="128"/>
      </rPr>
      <t>85171290</t>
    </r>
    <phoneticPr fontId="38" type="noConversion"/>
  </si>
  <si>
    <r>
      <t xml:space="preserve">JAN </t>
    </r>
    <r>
      <rPr>
        <sz val="8"/>
        <color theme="1" tint="0.14999847407452621"/>
        <rFont val="Meiryo UI"/>
        <family val="2"/>
        <charset val="128"/>
      </rPr>
      <t>: JANコード</t>
    </r>
    <r>
      <rPr>
        <b/>
        <sz val="8"/>
        <color rgb="FF0070C0"/>
        <rFont val="Meiryo UI"/>
        <family val="2"/>
        <charset val="128"/>
      </rPr>
      <t xml:space="preserve">
KAN</t>
    </r>
    <r>
      <rPr>
        <sz val="8"/>
        <color theme="1" tint="0.14999847407452621"/>
        <rFont val="Meiryo UI"/>
        <family val="2"/>
        <charset val="128"/>
      </rPr>
      <t xml:space="preserve"> : KANコード</t>
    </r>
    <r>
      <rPr>
        <b/>
        <sz val="8"/>
        <color rgb="FF0070C0"/>
        <rFont val="Meiryo UI"/>
        <family val="2"/>
        <charset val="128"/>
      </rPr>
      <t xml:space="preserve">
ISBN </t>
    </r>
    <r>
      <rPr>
        <sz val="8"/>
        <color theme="1" tint="0.14999847407452621"/>
        <rFont val="Meiryo UI"/>
        <family val="2"/>
        <charset val="128"/>
      </rPr>
      <t>: ISBNコード</t>
    </r>
    <r>
      <rPr>
        <b/>
        <sz val="8"/>
        <color rgb="FF0070C0"/>
        <rFont val="Meiryo UI"/>
        <family val="2"/>
        <charset val="128"/>
      </rPr>
      <t xml:space="preserve">
UPC </t>
    </r>
    <r>
      <rPr>
        <sz val="8"/>
        <color theme="1" tint="0.14999847407452621"/>
        <rFont val="Meiryo UI"/>
        <family val="2"/>
        <charset val="128"/>
      </rPr>
      <t>: UPCコード</t>
    </r>
    <r>
      <rPr>
        <b/>
        <sz val="8"/>
        <color rgb="FF0070C0"/>
        <rFont val="Meiryo UI"/>
        <family val="2"/>
        <charset val="128"/>
      </rPr>
      <t xml:space="preserve">
EAN </t>
    </r>
    <r>
      <rPr>
        <sz val="8"/>
        <color theme="1" tint="0.14999847407452621"/>
        <rFont val="Meiryo UI"/>
        <family val="2"/>
        <charset val="128"/>
      </rPr>
      <t>: EANコード</t>
    </r>
    <r>
      <rPr>
        <b/>
        <sz val="8"/>
        <color rgb="FF0070C0"/>
        <rFont val="Meiryo UI"/>
        <family val="2"/>
        <charset val="128"/>
      </rPr>
      <t xml:space="preserve">
HS </t>
    </r>
    <r>
      <rPr>
        <sz val="8"/>
        <color theme="1" tint="0.14999847407452621"/>
        <rFont val="Meiryo UI"/>
        <family val="2"/>
        <charset val="128"/>
      </rPr>
      <t>: HSコード</t>
    </r>
    <phoneticPr fontId="38" type="noConversion"/>
  </si>
  <si>
    <r>
      <rPr>
        <sz val="8"/>
        <color theme="2" tint="-0.749992370372631"/>
        <rFont val="Meiryo UI"/>
        <family val="2"/>
        <charset val="128"/>
      </rPr>
      <t xml:space="preserve">最大30文字
例1) </t>
    </r>
    <r>
      <rPr>
        <sz val="8"/>
        <color theme="3" tint="0.39997558519241921"/>
        <rFont val="Meiryo UI"/>
        <family val="2"/>
        <charset val="128"/>
      </rPr>
      <t xml:space="preserve">CUH-7218BB01
</t>
    </r>
    <r>
      <rPr>
        <sz val="8"/>
        <color theme="1" tint="0.249977111117893"/>
        <rFont val="Meiryo UI"/>
        <family val="2"/>
        <charset val="128"/>
      </rPr>
      <t xml:space="preserve">例2) </t>
    </r>
    <r>
      <rPr>
        <sz val="8"/>
        <color theme="3" tint="0.39997558519241921"/>
        <rFont val="Meiryo UI"/>
        <family val="2"/>
        <charset val="128"/>
      </rPr>
      <t>SV17</t>
    </r>
    <phoneticPr fontId="38" type="noConversion"/>
  </si>
  <si>
    <r>
      <rPr>
        <sz val="8"/>
        <color theme="1" tint="0.14999847407452621"/>
        <rFont val="Meiryo UI"/>
        <family val="2"/>
        <charset val="128"/>
      </rPr>
      <t xml:space="preserve">最大500文字
例1) </t>
    </r>
    <r>
      <rPr>
        <sz val="8"/>
        <color theme="3" tint="0.39997558519241921"/>
        <rFont val="Meiryo UI"/>
        <family val="2"/>
        <charset val="128"/>
      </rPr>
      <t>ポリエステル80%, 綿20%</t>
    </r>
    <r>
      <rPr>
        <sz val="8"/>
        <color theme="1" tint="0.14999847407452621"/>
        <rFont val="Meiryo UI"/>
        <family val="2"/>
        <charset val="128"/>
      </rPr>
      <t xml:space="preserve">
例2) </t>
    </r>
    <r>
      <rPr>
        <sz val="8"/>
        <color theme="3" tint="0.39997558519241921"/>
        <rFont val="Meiryo UI"/>
        <family val="2"/>
        <charset val="128"/>
      </rPr>
      <t>表: 合成皮革、裏: ポリエステル</t>
    </r>
    <phoneticPr fontId="38" type="noConversion"/>
  </si>
  <si>
    <r>
      <t xml:space="preserve">[ガイド] [W列/送料]海外発送の場合は必須入力です。
</t>
    </r>
    <r>
      <rPr>
        <sz val="8"/>
        <color theme="1" tint="0.14999847407452621"/>
        <rFont val="Meiryo UI"/>
        <family val="2"/>
        <charset val="128"/>
      </rPr>
      <t xml:space="preserve">最大2桁(半角数字、小数点第1位まで可能)
最大 30kg
例1) </t>
    </r>
    <r>
      <rPr>
        <sz val="8"/>
        <color theme="3" tint="0.39997558519241921"/>
        <rFont val="Meiryo UI"/>
        <family val="2"/>
        <charset val="128"/>
      </rPr>
      <t>1</t>
    </r>
    <r>
      <rPr>
        <sz val="8"/>
        <color theme="1" tint="0.14999847407452621"/>
        <rFont val="Meiryo UI"/>
        <family val="2"/>
        <charset val="128"/>
      </rPr>
      <t xml:space="preserve">
例2)  </t>
    </r>
    <r>
      <rPr>
        <sz val="8"/>
        <color theme="3" tint="0.39997558519241921"/>
        <rFont val="Meiryo UI"/>
        <family val="2"/>
        <charset val="128"/>
      </rPr>
      <t>1.5</t>
    </r>
    <phoneticPr fontId="38" type="noConversion"/>
  </si>
  <si>
    <r>
      <t xml:space="preserve">[ガイド] [C列/カテゴリ]が医薬品に該当するカテゴリの場合は必須入力です。
</t>
    </r>
    <r>
      <rPr>
        <b/>
        <sz val="8"/>
        <color rgb="FF0070C0"/>
        <rFont val="Meiryo UI"/>
        <family val="2"/>
        <charset val="128"/>
      </rPr>
      <t>1C</t>
    </r>
    <r>
      <rPr>
        <sz val="8"/>
        <color theme="1" tint="0.14999847407452621"/>
        <rFont val="Meiryo UI"/>
        <family val="2"/>
        <charset val="128"/>
      </rPr>
      <t xml:space="preserve"> : 第1類医薬品
</t>
    </r>
    <r>
      <rPr>
        <b/>
        <sz val="8"/>
        <color rgb="FF0070C0"/>
        <rFont val="Meiryo UI"/>
        <family val="2"/>
        <charset val="128"/>
      </rPr>
      <t>2C</t>
    </r>
    <r>
      <rPr>
        <sz val="8"/>
        <color theme="1" tint="0.14999847407452621"/>
        <rFont val="Meiryo UI"/>
        <family val="2"/>
        <charset val="128"/>
      </rPr>
      <t xml:space="preserve"> : 第2類医薬品
</t>
    </r>
    <r>
      <rPr>
        <b/>
        <sz val="8"/>
        <color rgb="FF0070C0"/>
        <rFont val="Meiryo UI"/>
        <family val="2"/>
        <charset val="128"/>
      </rPr>
      <t>3C</t>
    </r>
    <r>
      <rPr>
        <sz val="8"/>
        <color theme="1" tint="0.14999847407452621"/>
        <rFont val="Meiryo UI"/>
        <family val="2"/>
        <charset val="128"/>
      </rPr>
      <t xml:space="preserve"> : 第3類医薬品
</t>
    </r>
    <r>
      <rPr>
        <b/>
        <sz val="8"/>
        <color rgb="FF0070C0"/>
        <rFont val="Meiryo UI"/>
        <family val="2"/>
        <charset val="128"/>
      </rPr>
      <t>D2</t>
    </r>
    <r>
      <rPr>
        <sz val="8"/>
        <color theme="1" tint="0.14999847407452621"/>
        <rFont val="Meiryo UI"/>
        <family val="2"/>
        <charset val="128"/>
      </rPr>
      <t xml:space="preserve"> : 指定第2類医薬品
</t>
    </r>
    <r>
      <rPr>
        <b/>
        <sz val="8"/>
        <color rgb="FF0070C0"/>
        <rFont val="Meiryo UI"/>
        <family val="2"/>
        <charset val="128"/>
      </rPr>
      <t>QD</t>
    </r>
    <r>
      <rPr>
        <sz val="8"/>
        <color theme="1" tint="0.14999847407452621"/>
        <rFont val="Meiryo UI"/>
        <family val="2"/>
        <charset val="128"/>
      </rPr>
      <t xml:space="preserve"> : 医薬部外品</t>
    </r>
    <phoneticPr fontId="38" type="noConversion"/>
  </si>
  <si>
    <r>
      <t xml:space="preserve">[ガイド] [AC列/原産地]が「3: その他」の場合に必須入力です。
</t>
    </r>
    <r>
      <rPr>
        <sz val="8"/>
        <color theme="1" tint="0.14999847407452621"/>
        <rFont val="Meiryo UI"/>
        <family val="2"/>
        <charset val="128"/>
      </rPr>
      <t xml:space="preserve">最大50文字
例) </t>
    </r>
    <r>
      <rPr>
        <sz val="8"/>
        <color theme="3" tint="0.39997558519241921"/>
        <rFont val="Meiryo UI"/>
        <family val="2"/>
        <charset val="128"/>
      </rPr>
      <t>OOに限りOO国から発送</t>
    </r>
    <phoneticPr fontId="38" type="noConversion"/>
  </si>
  <si>
    <r>
      <t xml:space="preserve">[ガイド] [AC列/原産地]が「2: 海外」の場合、国コードが必須入力です。
</t>
    </r>
    <r>
      <rPr>
        <sz val="8"/>
        <color theme="1" tint="0.14999847407452621"/>
        <rFont val="Meiryo UI"/>
        <family val="2"/>
        <charset val="128"/>
      </rPr>
      <t xml:space="preserve">国コード 2桁(英文)
例1) </t>
    </r>
    <r>
      <rPr>
        <sz val="8"/>
        <color theme="3" tint="0.39997558519241921"/>
        <rFont val="Meiryo UI"/>
        <family val="2"/>
        <charset val="128"/>
      </rPr>
      <t>US</t>
    </r>
    <r>
      <rPr>
        <sz val="8"/>
        <color theme="1" tint="0.14999847407452621"/>
        <rFont val="Meiryo UI"/>
        <family val="2"/>
        <charset val="128"/>
      </rPr>
      <t xml:space="preserve">
例2) </t>
    </r>
    <r>
      <rPr>
        <sz val="8"/>
        <color theme="3" tint="0.39997558519241921"/>
        <rFont val="Meiryo UI"/>
        <family val="2"/>
        <charset val="128"/>
      </rPr>
      <t>CN</t>
    </r>
    <phoneticPr fontId="38" type="noConversion"/>
  </si>
  <si>
    <r>
      <t xml:space="preserve">[ガイド] [AC列/原産地]が国内の場合に適用されます。
</t>
    </r>
    <r>
      <rPr>
        <sz val="8"/>
        <color theme="1" tint="0.14999847407452621"/>
        <rFont val="Meiryo UI"/>
        <family val="2"/>
        <charset val="128"/>
      </rPr>
      <t xml:space="preserve">地域コード(英文)
例1) </t>
    </r>
    <r>
      <rPr>
        <sz val="8"/>
        <color theme="3" tint="0.39997558519241921"/>
        <rFont val="Meiryo UI"/>
        <family val="2"/>
        <charset val="128"/>
      </rPr>
      <t>TOKYO</t>
    </r>
    <r>
      <rPr>
        <sz val="8"/>
        <color theme="1" tint="0.14999847407452621"/>
        <rFont val="Meiryo UI"/>
        <family val="2"/>
        <charset val="128"/>
      </rPr>
      <t xml:space="preserve">
例2) </t>
    </r>
    <r>
      <rPr>
        <sz val="8"/>
        <color theme="3" tint="0.39997558519241921"/>
        <rFont val="Meiryo UI"/>
        <family val="2"/>
        <charset val="128"/>
      </rPr>
      <t>FUKUOKA</t>
    </r>
    <phoneticPr fontId="38" type="noConversion"/>
  </si>
  <si>
    <r>
      <rPr>
        <b/>
        <sz val="8"/>
        <color rgb="FF0070C0"/>
        <rFont val="Meiryo UI"/>
        <family val="2"/>
        <charset val="128"/>
      </rPr>
      <t>1</t>
    </r>
    <r>
      <rPr>
        <sz val="8"/>
        <color theme="1"/>
        <rFont val="Meiryo UI"/>
        <family val="2"/>
        <charset val="128"/>
      </rPr>
      <t xml:space="preserve"> : 国内
</t>
    </r>
    <r>
      <rPr>
        <b/>
        <sz val="8"/>
        <color rgb="FF0070C0"/>
        <rFont val="Meiryo UI"/>
        <family val="2"/>
        <charset val="128"/>
      </rPr>
      <t>2</t>
    </r>
    <r>
      <rPr>
        <sz val="8"/>
        <color theme="1"/>
        <rFont val="Meiryo UI"/>
        <family val="2"/>
        <charset val="128"/>
      </rPr>
      <t xml:space="preserve"> : 海外
</t>
    </r>
    <r>
      <rPr>
        <b/>
        <sz val="8"/>
        <color rgb="FF0070C0"/>
        <rFont val="Meiryo UI"/>
        <family val="2"/>
        <charset val="128"/>
      </rPr>
      <t>3</t>
    </r>
    <r>
      <rPr>
        <sz val="8"/>
        <color theme="1"/>
        <rFont val="Meiryo UI"/>
        <family val="2"/>
        <charset val="128"/>
      </rPr>
      <t xml:space="preserve"> : その他</t>
    </r>
    <phoneticPr fontId="38" type="noConversion"/>
  </si>
  <si>
    <r>
      <rPr>
        <b/>
        <sz val="8"/>
        <color rgb="FF0070C0"/>
        <rFont val="Meiryo UI"/>
        <family val="2"/>
        <charset val="128"/>
      </rPr>
      <t>1</t>
    </r>
    <r>
      <rPr>
        <sz val="8"/>
        <color theme="1"/>
        <rFont val="Meiryo UI"/>
        <family val="2"/>
        <charset val="128"/>
      </rPr>
      <t xml:space="preserve"> : 新品
</t>
    </r>
    <r>
      <rPr>
        <b/>
        <sz val="8"/>
        <color rgb="FF0070C0"/>
        <rFont val="Meiryo UI"/>
        <family val="2"/>
        <charset val="128"/>
      </rPr>
      <t>2</t>
    </r>
    <r>
      <rPr>
        <sz val="8"/>
        <color theme="1"/>
        <rFont val="Meiryo UI"/>
        <family val="2"/>
        <charset val="128"/>
      </rPr>
      <t xml:space="preserve"> : 中古品-未使用
</t>
    </r>
    <r>
      <rPr>
        <b/>
        <sz val="8"/>
        <color rgb="FF0070C0"/>
        <rFont val="Meiryo UI"/>
        <family val="2"/>
        <charset val="128"/>
      </rPr>
      <t>3</t>
    </r>
    <r>
      <rPr>
        <sz val="8"/>
        <color theme="1"/>
        <rFont val="Meiryo UI"/>
        <family val="2"/>
        <charset val="128"/>
      </rPr>
      <t xml:space="preserve"> : 中古品-新古品
</t>
    </r>
    <r>
      <rPr>
        <b/>
        <sz val="8"/>
        <color rgb="FF0070C0"/>
        <rFont val="Meiryo UI"/>
        <family val="2"/>
        <charset val="128"/>
      </rPr>
      <t>4</t>
    </r>
    <r>
      <rPr>
        <sz val="8"/>
        <color theme="1"/>
        <rFont val="Meiryo UI"/>
        <family val="2"/>
        <charset val="128"/>
      </rPr>
      <t xml:space="preserve"> : 中古品-ほぼ新品
</t>
    </r>
    <r>
      <rPr>
        <b/>
        <sz val="8"/>
        <color rgb="FF0070C0"/>
        <rFont val="Meiryo UI"/>
        <family val="2"/>
        <charset val="128"/>
      </rPr>
      <t xml:space="preserve">5 </t>
    </r>
    <r>
      <rPr>
        <sz val="8"/>
        <color theme="1"/>
        <rFont val="Meiryo UI"/>
        <family val="2"/>
        <charset val="128"/>
      </rPr>
      <t xml:space="preserve">: 中古品-状態良好
</t>
    </r>
    <r>
      <rPr>
        <b/>
        <sz val="8"/>
        <color rgb="FF0070C0"/>
        <rFont val="Meiryo UI"/>
        <family val="2"/>
        <charset val="128"/>
      </rPr>
      <t>6</t>
    </r>
    <r>
      <rPr>
        <sz val="8"/>
        <color theme="1"/>
        <rFont val="Meiryo UI"/>
        <family val="2"/>
        <charset val="128"/>
      </rPr>
      <t xml:space="preserve"> : 中古品-やや古い
</t>
    </r>
    <r>
      <rPr>
        <b/>
        <sz val="8"/>
        <color rgb="FF0070C0"/>
        <rFont val="Meiryo UI"/>
        <family val="2"/>
        <charset val="128"/>
      </rPr>
      <t>7</t>
    </r>
    <r>
      <rPr>
        <sz val="8"/>
        <color theme="1"/>
        <rFont val="Meiryo UI"/>
        <family val="2"/>
        <charset val="128"/>
      </rPr>
      <t xml:space="preserve"> : 中古品-ジャンク品</t>
    </r>
    <phoneticPr fontId="38" type="noConversion"/>
  </si>
  <si>
    <r>
      <t xml:space="preserve">最大10個
各最大30文字
(追加は$$で区分)
例1) </t>
    </r>
    <r>
      <rPr>
        <sz val="8"/>
        <color theme="3" tint="0.39997558519241921"/>
        <rFont val="Meiryo UI"/>
        <family val="2"/>
        <charset val="128"/>
      </rPr>
      <t>バカンス</t>
    </r>
    <r>
      <rPr>
        <sz val="8"/>
        <color theme="1" tint="0.14999847407452621"/>
        <rFont val="Meiryo UI"/>
        <family val="2"/>
        <charset val="128"/>
      </rPr>
      <t xml:space="preserve">
例2) </t>
    </r>
    <r>
      <rPr>
        <sz val="8"/>
        <color theme="3" tint="0.39997558519241921"/>
        <rFont val="Meiryo UI"/>
        <family val="2"/>
        <charset val="128"/>
      </rPr>
      <t>バカンス$$カジュアル</t>
    </r>
    <phoneticPr fontId="38" type="noConversion"/>
  </si>
  <si>
    <r>
      <t xml:space="preserve">3~20以内(注文日基準の選択可能日)数字
例1) </t>
    </r>
    <r>
      <rPr>
        <sz val="8"/>
        <color theme="3" tint="0.39997558519241921"/>
        <rFont val="Meiryo UI"/>
        <family val="2"/>
        <charset val="128"/>
      </rPr>
      <t>3</t>
    </r>
    <r>
      <rPr>
        <sz val="8"/>
        <color theme="1" tint="0.14999847407452621"/>
        <rFont val="Meiryo UI"/>
        <family val="2"/>
        <charset val="128"/>
      </rPr>
      <t xml:space="preserve">
例2)</t>
    </r>
    <r>
      <rPr>
        <sz val="8"/>
        <color theme="3" tint="0.39997558519241921"/>
        <rFont val="Meiryo UI"/>
        <family val="2"/>
        <charset val="128"/>
      </rPr>
      <t xml:space="preserve"> 20</t>
    </r>
    <phoneticPr fontId="38" type="noConversion"/>
  </si>
  <si>
    <r>
      <rPr>
        <sz val="8"/>
        <color rgb="FFC00000"/>
        <rFont val="Meiryo UI"/>
        <family val="2"/>
        <charset val="128"/>
      </rPr>
      <t>[注意] 予約発送、発売日設定時、配送ポイントプラス点数は付与されません。</t>
    </r>
    <r>
      <rPr>
        <sz val="8"/>
        <color theme="1"/>
        <rFont val="Meiryo UI"/>
        <family val="2"/>
        <charset val="128"/>
      </rPr>
      <t xml:space="preserve">
一般発送:1~3(所要日数)
当日発送:hh:mm(時刻)
予約発送 : 4~14(所要日数字)
発売日: YYYY-MM-DD (発売日 日付)
例1) </t>
    </r>
    <r>
      <rPr>
        <sz val="8"/>
        <color theme="3" tint="0.39997558519241921"/>
        <rFont val="Meiryo UI"/>
        <family val="2"/>
        <charset val="128"/>
      </rPr>
      <t>1</t>
    </r>
    <r>
      <rPr>
        <sz val="8"/>
        <color theme="1"/>
        <rFont val="Meiryo UI"/>
        <family val="2"/>
        <charset val="128"/>
      </rPr>
      <t xml:space="preserve">
例2) </t>
    </r>
    <r>
      <rPr>
        <sz val="8"/>
        <color theme="3" tint="0.39997558519241921"/>
        <rFont val="Meiryo UI"/>
        <family val="2"/>
        <charset val="128"/>
      </rPr>
      <t xml:space="preserve">16:30
</t>
    </r>
    <r>
      <rPr>
        <sz val="8"/>
        <color theme="1" tint="4.9989318521683403E-2"/>
        <rFont val="Meiryo UI"/>
        <family val="2"/>
        <charset val="128"/>
      </rPr>
      <t>例3)</t>
    </r>
    <r>
      <rPr>
        <sz val="8"/>
        <color theme="1" tint="0.14999847407452621"/>
        <rFont val="Meiryo UI"/>
        <family val="2"/>
        <charset val="128"/>
      </rPr>
      <t xml:space="preserve"> </t>
    </r>
    <r>
      <rPr>
        <sz val="8"/>
        <color theme="3" tint="0.39997558519241921"/>
        <rFont val="Meiryo UI"/>
        <family val="2"/>
        <charset val="128"/>
      </rPr>
      <t>2022-01-01</t>
    </r>
    <r>
      <rPr>
        <sz val="8"/>
        <color theme="1"/>
        <rFont val="Meiryo UI"/>
        <family val="2"/>
        <charset val="128"/>
      </rPr>
      <t xml:space="preserve">
</t>
    </r>
  </si>
  <si>
    <r>
      <t xml:space="preserve">送料コード(半角数字)
(追加は$$で区分)
最大2つ
例) </t>
    </r>
    <r>
      <rPr>
        <sz val="8"/>
        <color theme="3" tint="0.39997558519241921"/>
        <rFont val="Meiryo UI"/>
        <family val="2"/>
        <charset val="128"/>
      </rPr>
      <t>123456$$
123456</t>
    </r>
    <phoneticPr fontId="38" type="noConversion"/>
  </si>
  <si>
    <r>
      <t xml:space="preserve">送料コード(半角数字)
例) </t>
    </r>
    <r>
      <rPr>
        <sz val="8"/>
        <color theme="3" tint="0.39997558519241921"/>
        <rFont val="Meiryo UI"/>
        <family val="2"/>
        <charset val="128"/>
      </rPr>
      <t>123456</t>
    </r>
    <phoneticPr fontId="38" type="noConversion"/>
  </si>
  <si>
    <r>
      <t xml:space="preserve">HTML code
例)
</t>
    </r>
    <r>
      <rPr>
        <sz val="8"/>
        <color theme="3" tint="0.39997558519241921"/>
        <rFont val="Meiryo UI"/>
        <family val="2"/>
        <charset val="128"/>
      </rPr>
      <t>&lt;img src="https://dp.image-qoo10.jp/GMKT.IMG/loading_2017/qoo10_loading.v_20170420.png"&gt;</t>
    </r>
    <phoneticPr fontId="38" type="noConversion"/>
  </si>
  <si>
    <r>
      <t xml:space="preserve">HTML code
最大2,500文字
例)
</t>
    </r>
    <r>
      <rPr>
        <sz val="8"/>
        <color theme="3" tint="0.39997558519241921"/>
        <rFont val="Meiryo UI"/>
        <family val="2"/>
        <charset val="128"/>
      </rPr>
      <t>&lt;img src="https://dp.image-qoo10.jp/GMKT.IMG/loading_2017/qoo10_loading.v_20170420.png"&gt;</t>
    </r>
    <phoneticPr fontId="38" type="noConversion"/>
  </si>
  <si>
    <r>
      <rPr>
        <sz val="8"/>
        <color rgb="FFC00000"/>
        <rFont val="Meiryo UI"/>
        <family val="2"/>
        <charset val="128"/>
      </rPr>
      <t>[ガイド] [M列/追加型オプション(選択)]に入力したオプション名-オプションの選択肢と一致する場合に適用されます。</t>
    </r>
    <r>
      <rPr>
        <sz val="8"/>
        <color theme="1"/>
        <rFont val="Meiryo UI"/>
        <family val="2"/>
        <charset val="128"/>
      </rPr>
      <t xml:space="preserve">
オプション名||*オプションの選択肢||*画像URL$$
(追加は$$で区分)
例) </t>
    </r>
    <r>
      <rPr>
        <sz val="8"/>
        <color theme="3" tint="0.39997558519241921"/>
        <rFont val="Meiryo UI"/>
        <family val="2"/>
        <charset val="128"/>
      </rPr>
      <t>おまけ||*ノート||*https://dp.image-qoo10.jp/GMKT.IMG/loading_2017/qoo10_loading.v_20170420.png$$
おまけ||*ペン||*https://dp.image-qoo10.jp/GMKT.IMG/loading_2017/qoo10_loading.v_20170420.png$$</t>
    </r>
    <phoneticPr fontId="38" type="noConversion"/>
  </si>
  <si>
    <r>
      <rPr>
        <sz val="8"/>
        <color rgb="FFC00000"/>
        <rFont val="Meiryo UI"/>
        <family val="2"/>
        <charset val="128"/>
      </rPr>
      <t>[ガイド] [L列/オプション]に入力したオプション名-オプションの選択肢と一致する場合に適用されます。</t>
    </r>
    <r>
      <rPr>
        <sz val="8"/>
        <color theme="1"/>
        <rFont val="Meiryo UI"/>
        <family val="2"/>
        <charset val="128"/>
      </rPr>
      <t xml:space="preserve">
オプション名||*オプションの選択肢||*画像URL$$
(追加は$$で区分)
例) </t>
    </r>
    <r>
      <rPr>
        <sz val="8"/>
        <color theme="3" tint="0.39997558519241921"/>
        <rFont val="Meiryo UI"/>
        <family val="2"/>
        <charset val="128"/>
      </rPr>
      <t>カラー||*レッド||*https://dp.image-qoo10.jp/GMKT.IMG/loading_2017/qoo10_loading.v_20170420.png$$
カラー||*ブルー||*https://dp.image-qoo10.jp/GMKT.IMG/loading_2017/qoo10_loading.v_20170420.png$$</t>
    </r>
    <phoneticPr fontId="38" type="noConversion"/>
  </si>
  <si>
    <r>
      <t xml:space="preserve">動画URL
最大200文字
例) </t>
    </r>
    <r>
      <rPr>
        <sz val="8"/>
        <color theme="3" tint="0.39997558519241921"/>
        <rFont val="Meiryo UI"/>
        <family val="2"/>
        <charset val="128"/>
      </rPr>
      <t>https://www.youtube.com/watch?v=Zhl4N5vd7NE</t>
    </r>
    <phoneticPr fontId="38" type="noConversion"/>
  </si>
  <si>
    <r>
      <t xml:space="preserve">画像URL
(JPG, PNG, GIF) 
最大20個
(追加は$$で区分)
最大2,000文字
例) </t>
    </r>
    <r>
      <rPr>
        <sz val="8"/>
        <color theme="3" tint="0.39997558519241921"/>
        <rFont val="Meiryo UI"/>
        <family val="2"/>
        <charset val="128"/>
      </rPr>
      <t xml:space="preserve">https://dp.image-qoo10.jp/GMKT.IMG/loading_2017/qoo10_loading.v_20170420.png$$
https://dp.image-qoo10.jp/GMKT.IMG/loading_2017/qoo10_loading.v_20170420.png
</t>
    </r>
  </si>
  <si>
    <r>
      <rPr>
        <sz val="8"/>
        <color rgb="FFC00000"/>
        <rFont val="Meiryo UI"/>
        <family val="2"/>
        <charset val="128"/>
      </rPr>
      <t xml:space="preserve">*画像ガイドに沿って登録してください。
</t>
    </r>
    <r>
      <rPr>
        <sz val="8"/>
        <color theme="1"/>
        <rFont val="Meiryo UI"/>
        <family val="2"/>
        <charset val="128"/>
      </rPr>
      <t xml:space="preserve">
画像URL
(JPG, PNG, GIF)
最大200文字
例) </t>
    </r>
    <r>
      <rPr>
        <sz val="8"/>
        <color theme="3" tint="0.39997558519241921"/>
        <rFont val="Meiryo UI"/>
        <family val="2"/>
        <charset val="128"/>
      </rPr>
      <t>https://dp.image-qoo10.jp/GMKT.IMG/loading_2017/qoo10_loading.v_20170420.png</t>
    </r>
  </si>
  <si>
    <r>
      <t xml:space="preserve">オプション名$$
{追加は$$で区分}
最大3個
最大20文字
例1) </t>
    </r>
    <r>
      <rPr>
        <sz val="8"/>
        <color theme="3" tint="0.39997558519241921"/>
        <rFont val="Meiryo UI"/>
        <family val="2"/>
        <charset val="128"/>
      </rPr>
      <t>イニシャル</t>
    </r>
    <r>
      <rPr>
        <sz val="8"/>
        <color theme="1"/>
        <rFont val="Meiryo UI"/>
        <family val="2"/>
        <charset val="128"/>
      </rPr>
      <t xml:space="preserve">
例2) </t>
    </r>
    <r>
      <rPr>
        <sz val="8"/>
        <color theme="3" tint="0.39997558519241921"/>
        <rFont val="Meiryo UI"/>
        <family val="2"/>
        <charset val="128"/>
      </rPr>
      <t>刻印する文字1$$
刻印する文字2$$
配送メッセージ</t>
    </r>
    <phoneticPr fontId="38" type="noConversion"/>
  </si>
  <si>
    <r>
      <t xml:space="preserve">オプション名1||*オプションの選択肢1||*追加型オプションの価格||*販売者オプションコード$$
(追加は$$で区分)
オプション名: 最大3タイプ、最大50文字
オプションの選択肢: オプション名別に最大 20個、最大50文字
例) 
</t>
    </r>
    <r>
      <rPr>
        <sz val="8"/>
        <color theme="3" tint="0.39997558519241921"/>
        <rFont val="Meiryo UI"/>
        <family val="2"/>
        <charset val="128"/>
      </rPr>
      <t>リフィル||*選択しない||*0||*code01$$
リフィル||*選択||*0||*code02$$
おまけ||*タイプA||*0||*code03$$
おまけ||*タイプB||*0||*code04</t>
    </r>
    <phoneticPr fontId="38" type="noConversion"/>
  </si>
  <si>
    <r>
      <t xml:space="preserve">オプション名1||*オプションの選択肢1||*オプション名2||*オプションの選択肢2||*オプション価格||*在庫数量||*販売者オプションコード$$
(追加は$$で区分)
オプション名: 最大3タイプ、最大50文字
オプションの選択肢: オプション名別に最大 20個、最大50文字
オプション1段階 例) </t>
    </r>
    <r>
      <rPr>
        <sz val="8"/>
        <color theme="3" tint="0.39997558519241921"/>
        <rFont val="Meiryo UI"/>
        <family val="2"/>
        <charset val="128"/>
      </rPr>
      <t xml:space="preserve">カラー||*レッド||*0||*200||*Red$$
カラー||*ブルー||*0||*200||*Blue
</t>
    </r>
    <r>
      <rPr>
        <sz val="8"/>
        <color theme="1"/>
        <rFont val="Meiryo UI"/>
        <family val="2"/>
        <charset val="128"/>
      </rPr>
      <t xml:space="preserve">
オプション2段階 例) </t>
    </r>
    <r>
      <rPr>
        <sz val="8"/>
        <color theme="3" tint="0.39997558519241921"/>
        <rFont val="Meiryo UI"/>
        <family val="2"/>
        <charset val="128"/>
      </rPr>
      <t>カラー||*レッド||*サイズ||*Sl||*0||*200||*Red_S</t>
    </r>
    <phoneticPr fontId="38" type="noConversion"/>
  </si>
  <si>
    <r>
      <rPr>
        <sz val="8"/>
        <color rgb="FFC00000"/>
        <rFont val="Meiryo UI"/>
        <family val="2"/>
        <charset val="128"/>
      </rPr>
      <t>*[G列/販売ステータス]が「Y:販売中」の場合、1個以上の在庫数量を入力してください。</t>
    </r>
    <r>
      <rPr>
        <sz val="8"/>
        <color theme="1"/>
        <rFont val="Meiryo UI"/>
        <family val="2"/>
        <charset val="128"/>
      </rPr>
      <t xml:space="preserve">
最大9桁(半角数字)
</t>
    </r>
    <r>
      <rPr>
        <sz val="8"/>
        <color theme="1"/>
        <rFont val="맑은 고딕"/>
        <family val="3"/>
        <charset val="129"/>
      </rPr>
      <t>예</t>
    </r>
    <r>
      <rPr>
        <sz val="8"/>
        <color theme="1"/>
        <rFont val="Meiryo UI"/>
        <family val="2"/>
        <charset val="128"/>
      </rPr>
      <t xml:space="preserve">) </t>
    </r>
    <r>
      <rPr>
        <sz val="8"/>
        <color theme="3" tint="0.39997558519241921"/>
        <rFont val="Meiryo UI"/>
        <family val="2"/>
        <charset val="128"/>
      </rPr>
      <t>200</t>
    </r>
    <phoneticPr fontId="38" type="noConversion"/>
  </si>
  <si>
    <r>
      <t xml:space="preserve">最大9桁(半角数字)
例) </t>
    </r>
    <r>
      <rPr>
        <sz val="8"/>
        <color theme="3" tint="0.39997558519241921"/>
        <rFont val="Meiryo UI"/>
        <family val="2"/>
        <charset val="128"/>
      </rPr>
      <t>10,000</t>
    </r>
    <phoneticPr fontId="38" type="noConversion"/>
  </si>
  <si>
    <r>
      <rPr>
        <b/>
        <sz val="8"/>
        <color rgb="FF0070C0"/>
        <rFont val="Meiryo UI"/>
        <family val="2"/>
        <charset val="128"/>
      </rPr>
      <t>Y</t>
    </r>
    <r>
      <rPr>
        <sz val="8"/>
        <color theme="1"/>
        <rFont val="Meiryo UI"/>
        <family val="2"/>
        <charset val="128"/>
      </rPr>
      <t xml:space="preserve">: 販売中
</t>
    </r>
    <r>
      <rPr>
        <b/>
        <sz val="8"/>
        <color rgb="FF0070C0"/>
        <rFont val="Meiryo UI"/>
        <family val="2"/>
        <charset val="128"/>
      </rPr>
      <t>N</t>
    </r>
    <r>
      <rPr>
        <sz val="8"/>
        <color theme="1"/>
        <rFont val="Meiryo UI"/>
        <family val="2"/>
        <charset val="128"/>
      </rPr>
      <t xml:space="preserve">: 販売中止
</t>
    </r>
    <r>
      <rPr>
        <b/>
        <sz val="8"/>
        <color rgb="FFFF0000"/>
        <rFont val="Meiryo UI"/>
        <family val="2"/>
        <charset val="128"/>
      </rPr>
      <t>D</t>
    </r>
    <r>
      <rPr>
        <sz val="8"/>
        <color theme="1"/>
        <rFont val="Meiryo UI"/>
        <family val="2"/>
        <charset val="128"/>
      </rPr>
      <t>: 商品削除</t>
    </r>
    <phoneticPr fontId="38" type="noConversion"/>
  </si>
  <si>
    <r>
      <rPr>
        <sz val="8"/>
        <color rgb="FFC00000"/>
        <rFont val="Meiryo UI"/>
        <family val="2"/>
        <charset val="128"/>
      </rPr>
      <t xml:space="preserve">*商品名ガイドに沿って入力してください。 
[ガイド] </t>
    </r>
    <r>
      <rPr>
        <sz val="8"/>
        <color rgb="FFC00000"/>
        <rFont val="맑은 고딕"/>
        <family val="3"/>
        <charset val="129"/>
      </rPr>
      <t>♡♠</t>
    </r>
    <r>
      <rPr>
        <sz val="8"/>
        <color rgb="FFC00000"/>
        <rFont val="Meiryo UI"/>
        <family val="2"/>
        <charset val="128"/>
      </rPr>
      <t>などの特殊記号は自動的に削除されます。</t>
    </r>
    <r>
      <rPr>
        <sz val="8"/>
        <color theme="1"/>
        <rFont val="Meiryo UI"/>
        <family val="2"/>
        <charset val="128"/>
      </rPr>
      <t xml:space="preserve">
最大100文字
製品名+仕様+型番+商品分類
例)</t>
    </r>
    <r>
      <rPr>
        <sz val="8"/>
        <color theme="3" tint="0.39997558519241921"/>
        <rFont val="Meiryo UI"/>
        <family val="2"/>
        <charset val="128"/>
      </rPr>
      <t xml:space="preserve"> パーフェクティングファンデーション35mlリキッドファンデーション</t>
    </r>
  </si>
  <si>
    <r>
      <t xml:space="preserve">ブランドコード(半角数字)
例) </t>
    </r>
    <r>
      <rPr>
        <sz val="8"/>
        <color theme="4" tint="0.39997558519241921"/>
        <rFont val="Meiryo UI"/>
        <family val="2"/>
        <charset val="128"/>
      </rPr>
      <t>27450</t>
    </r>
    <phoneticPr fontId="38" type="noConversion"/>
  </si>
  <si>
    <r>
      <t xml:space="preserve">カテゴリコード9桁(半角数字)
例) </t>
    </r>
    <r>
      <rPr>
        <sz val="8"/>
        <color theme="3" tint="0.39997558519241921"/>
        <rFont val="Meiryo UI"/>
        <family val="2"/>
        <charset val="128"/>
      </rPr>
      <t>320001873</t>
    </r>
    <phoneticPr fontId="38" type="noConversion"/>
  </si>
  <si>
    <r>
      <rPr>
        <sz val="8"/>
        <color rgb="FFC00000"/>
        <rFont val="Meiryo UI"/>
        <family val="2"/>
        <charset val="128"/>
      </rPr>
      <t>[ガイド] 販売者商品コードは同一アカウント内で重複させることはできません。</t>
    </r>
    <r>
      <rPr>
        <sz val="8"/>
        <color theme="1"/>
        <rFont val="Meiryo UI"/>
        <family val="2"/>
        <charset val="128"/>
      </rPr>
      <t xml:space="preserve">
最大100文字
販売者の管理用商品コード</t>
    </r>
    <phoneticPr fontId="38" type="noConversion"/>
  </si>
  <si>
    <r>
      <rPr>
        <sz val="8"/>
        <color rgb="FFC00000"/>
        <rFont val="Meiryo UI"/>
        <family val="2"/>
        <charset val="128"/>
      </rPr>
      <t>*新規登録の際は入力しません。</t>
    </r>
    <r>
      <rPr>
        <sz val="8"/>
        <color theme="1"/>
        <rFont val="Meiryo UI"/>
        <family val="2"/>
        <charset val="128"/>
      </rPr>
      <t xml:space="preserve">
商品番号(半角数字)
例) </t>
    </r>
    <r>
      <rPr>
        <sz val="8"/>
        <color theme="3" tint="0.39997558519241921"/>
        <rFont val="Meiryo UI"/>
        <family val="2"/>
        <charset val="128"/>
      </rPr>
      <t>1234567890</t>
    </r>
    <phoneticPr fontId="38" type="noConversion"/>
  </si>
  <si>
    <t>原産地
_その他</t>
  </si>
  <si>
    <t>原産地
_国名</t>
  </si>
  <si>
    <t>原産地
_地域名</t>
  </si>
  <si>
    <t>⑨FK</t>
  </si>
  <si>
    <t>fk520</t>
    <phoneticPr fontId="30"/>
  </si>
  <si>
    <t>スタッドレス</t>
    <phoneticPr fontId="30"/>
  </si>
  <si>
    <t>①MI</t>
  </si>
  <si>
    <t>xicessuv</t>
    <phoneticPr fontId="30"/>
  </si>
  <si>
    <t>xices</t>
    <phoneticPr fontId="30"/>
  </si>
  <si>
    <t>④DL</t>
  </si>
  <si>
    <t>wm02</t>
    <phoneticPr fontId="30"/>
  </si>
  <si>
    <t>WINTER MAXX 02</t>
  </si>
  <si>
    <t>オールシーズン</t>
    <phoneticPr fontId="30"/>
  </si>
  <si>
    <t>⑧GY</t>
  </si>
  <si>
    <t>vec4sg3</t>
    <phoneticPr fontId="30"/>
  </si>
  <si>
    <t>vec4s</t>
    <phoneticPr fontId="30"/>
  </si>
  <si>
    <t>⑦TY</t>
  </si>
  <si>
    <t>mp7</t>
    <phoneticPr fontId="30"/>
  </si>
  <si>
    <t>t001</t>
    <phoneticPr fontId="30"/>
  </si>
  <si>
    <t>T001</t>
  </si>
  <si>
    <t>s001</t>
    <phoneticPr fontId="30"/>
  </si>
  <si>
    <t>S001</t>
  </si>
  <si>
    <t>grv2</t>
    <phoneticPr fontId="30"/>
  </si>
  <si>
    <t>grleggera</t>
    <phoneticPr fontId="30"/>
  </si>
  <si>
    <t>primacy4</t>
    <phoneticPr fontId="30"/>
  </si>
  <si>
    <t>prisuvp</t>
    <phoneticPr fontId="30"/>
  </si>
  <si>
    <t>pimacy4p</t>
    <phoneticPr fontId="30"/>
  </si>
  <si>
    <t>ptenzas</t>
    <phoneticPr fontId="30"/>
  </si>
  <si>
    <t>POTENZA Sport</t>
  </si>
  <si>
    <t>re004</t>
    <phoneticPr fontId="30"/>
  </si>
  <si>
    <t>POTENZA Adrenalin RE004</t>
  </si>
  <si>
    <t>ps5</t>
    <phoneticPr fontId="30"/>
  </si>
  <si>
    <t>ps4suv</t>
    <phoneticPr fontId="30"/>
  </si>
  <si>
    <t>ps4s</t>
    <phoneticPr fontId="30"/>
  </si>
  <si>
    <t>ps4</t>
  </si>
  <si>
    <t>ps3</t>
    <phoneticPr fontId="30"/>
  </si>
  <si>
    <t>②CO</t>
  </si>
  <si>
    <t>mc5</t>
    <phoneticPr fontId="30"/>
  </si>
  <si>
    <t>ls2000hII</t>
    <phoneticPr fontId="30"/>
  </si>
  <si>
    <t>lm705p</t>
    <phoneticPr fontId="30"/>
  </si>
  <si>
    <t>LE MANS V+</t>
  </si>
  <si>
    <t>lm</t>
    <phoneticPr fontId="30"/>
  </si>
  <si>
    <t>latth</t>
    <phoneticPr fontId="30"/>
  </si>
  <si>
    <t>latt</t>
    <phoneticPr fontId="30"/>
  </si>
  <si>
    <t>lats3</t>
    <phoneticPr fontId="30"/>
  </si>
  <si>
    <t>LATITUDE SPORT 3</t>
  </si>
  <si>
    <t>⑤YH</t>
  </si>
  <si>
    <t>geog057</t>
    <phoneticPr fontId="30"/>
  </si>
  <si>
    <t>GeoLandar X-CV G057</t>
  </si>
  <si>
    <t>dws06</t>
    <phoneticPr fontId="30"/>
  </si>
  <si>
    <t>saverp</t>
    <phoneticPr fontId="30"/>
  </si>
  <si>
    <t>saver4</t>
    <phoneticPr fontId="30"/>
  </si>
  <si>
    <t>hp01</t>
    <phoneticPr fontId="30"/>
  </si>
  <si>
    <t>rvf02</t>
    <phoneticPr fontId="30"/>
  </si>
  <si>
    <t>eg02</t>
    <phoneticPr fontId="30"/>
  </si>
  <si>
    <t>EfficientGrip ECO EG02</t>
  </si>
  <si>
    <t>eg01</t>
    <phoneticPr fontId="30"/>
  </si>
  <si>
    <t>nh100rv</t>
    <phoneticPr fontId="30"/>
  </si>
  <si>
    <t>rs02</t>
    <phoneticPr fontId="30"/>
  </si>
  <si>
    <t>exe</t>
    <phoneticPr fontId="30"/>
  </si>
  <si>
    <t>nascar</t>
    <phoneticPr fontId="30"/>
  </si>
  <si>
    <t>EAGLE ＃1 NASCAR</t>
  </si>
  <si>
    <t>eprimacy</t>
    <phoneticPr fontId="30"/>
  </si>
  <si>
    <t>dhps</t>
    <phoneticPr fontId="30"/>
  </si>
  <si>
    <t>DUELER HP SPORT</t>
  </si>
  <si>
    <t>dz102</t>
    <phoneticPr fontId="30"/>
  </si>
  <si>
    <t>DIREZZA DZ102</t>
  </si>
  <si>
    <t>crosscp</t>
    <phoneticPr fontId="30"/>
  </si>
  <si>
    <t>crosscsuv</t>
    <phoneticPr fontId="30"/>
  </si>
  <si>
    <t>crosscam</t>
    <phoneticPr fontId="30"/>
  </si>
  <si>
    <t>cross2suv</t>
    <phoneticPr fontId="30"/>
  </si>
  <si>
    <t>cross2</t>
    <phoneticPr fontId="30"/>
  </si>
  <si>
    <t>cpro</t>
    <phoneticPr fontId="30"/>
  </si>
  <si>
    <t>ae61a</t>
    <phoneticPr fontId="30"/>
  </si>
  <si>
    <t>BluEarth-XT AE61A</t>
  </si>
  <si>
    <t>ae61</t>
    <phoneticPr fontId="30"/>
  </si>
  <si>
    <t>BluEarth-XT AE61</t>
  </si>
  <si>
    <t>ae51</t>
    <phoneticPr fontId="30"/>
  </si>
  <si>
    <t>BluEarth-GT AE51</t>
  </si>
  <si>
    <t>aw21</t>
    <phoneticPr fontId="30"/>
  </si>
  <si>
    <t>BluEarth-4S AW21</t>
    <phoneticPr fontId="30"/>
  </si>
  <si>
    <t>vrx3</t>
    <phoneticPr fontId="30"/>
  </si>
  <si>
    <t>dmv3</t>
    <phoneticPr fontId="30"/>
  </si>
  <si>
    <t>fk510suv</t>
    <phoneticPr fontId="30"/>
  </si>
  <si>
    <t>fk510</t>
    <phoneticPr fontId="30"/>
  </si>
  <si>
    <t>alelx100</t>
    <phoneticPr fontId="30"/>
  </si>
  <si>
    <t>FALKEN</t>
    <phoneticPr fontId="30"/>
  </si>
  <si>
    <t>ファルケン</t>
    <phoneticPr fontId="30"/>
  </si>
  <si>
    <t>ale001</t>
    <phoneticPr fontId="30"/>
  </si>
  <si>
    <t>ALENZA 001</t>
  </si>
  <si>
    <t>TOYO</t>
    <phoneticPr fontId="30"/>
  </si>
  <si>
    <t>トーヨー</t>
    <phoneticPr fontId="30"/>
  </si>
  <si>
    <t>ag3</t>
    <phoneticPr fontId="30"/>
  </si>
  <si>
    <t>AGILIS 3</t>
  </si>
  <si>
    <t>GOODYEAR</t>
  </si>
  <si>
    <t>グッドイヤー</t>
  </si>
  <si>
    <t>YOKOHAMA</t>
  </si>
  <si>
    <t>ヨコハマ</t>
  </si>
  <si>
    <t>v105</t>
    <phoneticPr fontId="30"/>
  </si>
  <si>
    <t>DUNLOP</t>
    <phoneticPr fontId="30"/>
  </si>
  <si>
    <t>ダンロップ</t>
    <phoneticPr fontId="30"/>
  </si>
  <si>
    <t>v701</t>
    <phoneticPr fontId="30"/>
  </si>
  <si>
    <t>Advan Fleva V701</t>
  </si>
  <si>
    <t>BRIDGESTONE</t>
  </si>
  <si>
    <t>ブリヂストン</t>
  </si>
  <si>
    <t>v552</t>
    <phoneticPr fontId="30"/>
  </si>
  <si>
    <t>CONTINENTAL</t>
  </si>
  <si>
    <t>コンチ</t>
  </si>
  <si>
    <t>販売者商品コード略</t>
    <rPh sb="0" eb="5">
      <t>ハンバイシャショウヒン</t>
    </rPh>
    <rPh sb="8" eb="9">
      <t>リャク</t>
    </rPh>
    <phoneticPr fontId="30"/>
  </si>
  <si>
    <t>パターン</t>
    <phoneticPr fontId="30"/>
  </si>
  <si>
    <t>MICHELIN</t>
  </si>
  <si>
    <t>ミシュラン</t>
  </si>
  <si>
    <t>　旧モデル限定品　年数たってもしっかり効く！</t>
  </si>
  <si>
    <t>銘柄指定は競合も調べている</t>
  </si>
  <si>
    <t>GRV2なかったらGRX2　</t>
  </si>
  <si>
    <t>高級SUV　アレンザLM100　最高級</t>
  </si>
  <si>
    <t>VIIはミニバンに向けた　長持ち、固いから音が出やすい　ミニバン向けでは一番静か</t>
  </si>
  <si>
    <t>XII　が本家本元　静か　高級セダン</t>
    <phoneticPr fontId="30"/>
  </si>
  <si>
    <t>毎回オーダー、あれば買えるやつだけど高いから、すすめない</t>
  </si>
  <si>
    <t>イージーオーダー</t>
  </si>
  <si>
    <t xml:space="preserve">
</t>
  </si>
  <si>
    <t>　価格重視のお求めやすいタイヤです。</t>
  </si>
  <si>
    <t>ケンダ　ICETEC NEO KR36</t>
    <phoneticPr fontId="30"/>
  </si>
  <si>
    <t>NEO KR36</t>
    <phoneticPr fontId="30"/>
  </si>
  <si>
    <t>ケンダ</t>
    <phoneticPr fontId="30"/>
  </si>
  <si>
    <t>冬</t>
    <phoneticPr fontId="30"/>
  </si>
  <si>
    <t>ICETEC NEO KR36</t>
    <phoneticPr fontId="30"/>
  </si>
  <si>
    <t>ジーマックス　LANDGEMA</t>
  </si>
  <si>
    <t>LANDGEMA</t>
  </si>
  <si>
    <t>ジーマックス</t>
  </si>
  <si>
    <t>夏</t>
  </si>
  <si>
    <t>　欧州で高い評価を得ているタイヤで、高級セダンや輸入車に履かれる大口径タイヤです。</t>
    <rPh sb="0" eb="41">
      <t>ショウヒン</t>
    </rPh>
    <phoneticPr fontId="30"/>
  </si>
  <si>
    <t>ファルケン　FK510</t>
  </si>
  <si>
    <t>FK510</t>
  </si>
  <si>
    <t>ファルケン</t>
  </si>
  <si>
    <t>https://www.falken.co.jp/products/FK510/</t>
  </si>
  <si>
    <t>　</t>
  </si>
  <si>
    <t>ファルケン　AZENIS FK453</t>
  </si>
  <si>
    <t>AZENISFK453</t>
  </si>
  <si>
    <t>　こちらの商品は、輸入タイヤとしては最上位に近い知名度で安心感のある台湾のメーカーのタイヤです。</t>
  </si>
  <si>
    <t>ハイフライ</t>
  </si>
  <si>
    <t>　イタリアの老舗ピレリ社がアジア向けに開発したスタッドレスです。</t>
  </si>
  <si>
    <t>ピレリ　ASIMMETRICO</t>
  </si>
  <si>
    <t>ASIMMETRICO</t>
  </si>
  <si>
    <t>ピレリ</t>
  </si>
  <si>
    <t>冬</t>
  </si>
  <si>
    <t>　イタリアの老舗ピレリ社が手掛ける快適さと安全性を高めたタイヤです。</t>
  </si>
  <si>
    <t>ピレリ　P7</t>
  </si>
  <si>
    <t>P7</t>
  </si>
  <si>
    <t>　雨の日性能・低燃費・乗り心地</t>
  </si>
  <si>
    <t>ピレリ　POWERGY</t>
  </si>
  <si>
    <t>POWERGY</t>
  </si>
  <si>
    <t>　吸着性能とひっかき効果で、さまざまな氷雪路に対応するタイヤです。</t>
  </si>
  <si>
    <t>トーヨー　ガリット</t>
  </si>
  <si>
    <t>ガリット</t>
  </si>
  <si>
    <t>トーヨー</t>
  </si>
  <si>
    <t>　オフロードでのトラクション性能と、オンロードでの耐摩耗性能や走行安定性を両立したアウトドアを楽しむにもってこいのタイヤです。</t>
  </si>
  <si>
    <t>トーヨー　OPEN COUNTRY R/T</t>
  </si>
  <si>
    <t>OPEN COUNTRY</t>
  </si>
  <si>
    <t>OPENCOUNTRY</t>
  </si>
  <si>
    <t>　重心、天井が高い車のふらつきを大幅に抑制。 ミニバン向けタイヤ低燃費・長持ち</t>
  </si>
  <si>
    <t>トーヨー　TRANPATH mp7</t>
  </si>
  <si>
    <t>mp7</t>
  </si>
  <si>
    <t>　SUV専用、静粛性、低燃費タイヤ静粛性、低燃費タイヤ・SUV専用</t>
  </si>
  <si>
    <t>トーヨー　PROXES CL1SUV</t>
  </si>
  <si>
    <t>CL1SUV</t>
  </si>
  <si>
    <t>トーヨー　PROXES CL1</t>
  </si>
  <si>
    <t>CL1</t>
  </si>
  <si>
    <t>　低燃費・耐摩耗性</t>
    <rPh sb="1" eb="4">
      <t>テイネンピ</t>
    </rPh>
    <rPh sb="5" eb="9">
      <t>タイマモウセイ</t>
    </rPh>
    <phoneticPr fontId="30"/>
  </si>
  <si>
    <t>トーヨー　Nano Energy 3</t>
    <phoneticPr fontId="30"/>
  </si>
  <si>
    <t>Nano Energy 3</t>
    <phoneticPr fontId="30"/>
  </si>
  <si>
    <t>　旧モデル限定品 年数たってもしっかり効く！</t>
  </si>
  <si>
    <t>ダンロップ　WM02</t>
  </si>
  <si>
    <t>WM02</t>
  </si>
  <si>
    <t>ダンロップ</t>
  </si>
  <si>
    <t>　低燃費性能が良く、ロングライフなタイヤです。</t>
  </si>
  <si>
    <t>ダンロップ　ENASAVE EC204</t>
  </si>
  <si>
    <t>ENASAVEEC204</t>
  </si>
  <si>
    <t>　純正装着、あまり一般的ではない</t>
  </si>
  <si>
    <t>ダンロップ　ENASAVE EC300+</t>
  </si>
  <si>
    <t>ENASAVEEC300+</t>
  </si>
  <si>
    <t>　静粛性・低燃費</t>
  </si>
  <si>
    <t>ダンロップ　LE MANS V</t>
  </si>
  <si>
    <t>LEMANS4</t>
  </si>
  <si>
    <t>LEMANSV</t>
  </si>
  <si>
    <t>　価格重視の輸入タイヤで高速走行時にも安定性があります。</t>
  </si>
  <si>
    <t>ハイフライ　HF805</t>
  </si>
  <si>
    <t>HF805</t>
  </si>
  <si>
    <t>　SUVスタッドレス。氷雪に軌跡を刻め。</t>
  </si>
  <si>
    <t>ヨコハマ　GEOLANDAR I/T-S</t>
  </si>
  <si>
    <t>GEOLANDARI/T-S</t>
  </si>
  <si>
    <t>　氷に効く・永く効く・燃費に効くタイヤで、ロングライフのSUV用スタッドレスタイヤです。</t>
  </si>
  <si>
    <t>ヨコハマ　iceGUARD SUV G075</t>
  </si>
  <si>
    <t>SUV G075</t>
  </si>
  <si>
    <t>iceGUARDSUVG075</t>
  </si>
  <si>
    <t>　優れた氷上性能に省燃費性能をプラス</t>
  </si>
  <si>
    <t>ヨコハマ　iceGUARD TRIPLE PLUS</t>
  </si>
  <si>
    <t>iceGUARDTRIPLEPLUS</t>
  </si>
  <si>
    <t>　セダン・クーペ・スポーツカー・SUVにオススメのメジャースタッドレスタイヤ</t>
  </si>
  <si>
    <t>ヨコハマ　iceGUARD 6 Z・P・S</t>
  </si>
  <si>
    <t>iceGUARD6Z・P・S</t>
  </si>
  <si>
    <t>　氷に効く・永く効く・燃費に効くタイヤで、オールマイティな車に適応します。　数量限定のお買い得品です。</t>
    <phoneticPr fontId="30"/>
  </si>
  <si>
    <t>ヨコハマ　iceGUARD 6</t>
  </si>
  <si>
    <t>iceGUARD 6</t>
  </si>
  <si>
    <t>iceGUARD6</t>
  </si>
  <si>
    <t>　氷に効く・永く効く・燃費に効くタイヤで、オールマイティな車に適応します。</t>
    <phoneticPr fontId="30"/>
  </si>
  <si>
    <t>ヨコハマ　iceGUARD 7</t>
  </si>
  <si>
    <t>iceGUARD7</t>
  </si>
  <si>
    <t>ヨコハマ　iceGUARD 5 PLUS</t>
  </si>
  <si>
    <t>iceGUARD5PLUS</t>
  </si>
  <si>
    <t>　オンロード向けSUV用タイヤ</t>
  </si>
  <si>
    <t>ヨコハマ　GRANDTREK PT3</t>
  </si>
  <si>
    <t>GRANDTREK PT3</t>
  </si>
  <si>
    <t>　燃費</t>
  </si>
  <si>
    <t>ヨコハマ　ECOS ES31</t>
  </si>
  <si>
    <t>ECOSES31</t>
  </si>
  <si>
    <t>　タイヤの基本性能に低燃費性能を追加したスタンダードなタイヤ</t>
  </si>
  <si>
    <t>ヨコハマ　ADVAN Sport V105</t>
  </si>
  <si>
    <t>ADVANSportV105</t>
  </si>
  <si>
    <t>　セダン、クーペ、スポーツカー、SUVにおすすめ 静粛性・ウェット性能・乗り心地燃費</t>
  </si>
  <si>
    <t>ヨコハマ　ADVAN FLEVA V701</t>
  </si>
  <si>
    <t>ADVANFLEVAV701</t>
  </si>
  <si>
    <t>　「楽しいハンドリング」をテーマにしたハイパフォーマンスタイヤ燃費 低燃費・ウェット性能・乗り心地・スポーティ</t>
  </si>
  <si>
    <t>ヨコハマ　ADVAN dB V551</t>
    <phoneticPr fontId="30"/>
  </si>
  <si>
    <t>ADVAN dB V551</t>
    <phoneticPr fontId="30"/>
  </si>
  <si>
    <t>ヨコハマ　ADVAN dB V552</t>
  </si>
  <si>
    <t>ADVANdBV552</t>
  </si>
  <si>
    <t>　軽自動車やコンパクトカーに対応したタイヤです。 低燃費・静粛性・耐摩耗・雨の日・乗り心地</t>
  </si>
  <si>
    <t>ヨコハマ　BluEarth-RV RV03CK</t>
  </si>
  <si>
    <t>RV03CK</t>
  </si>
  <si>
    <t>　低燃費、静粛性、ウェット性能、乗り心地に優れたプレミアムタイヤ燃費</t>
  </si>
  <si>
    <t>ヨコハマ　BluEarth-ES ES32</t>
  </si>
  <si>
    <t>ESES32</t>
  </si>
  <si>
    <t>　低燃費性と経済性に優れたスタンダードタイヤ燃費。転がり性能はAAA、ウェット性能はc。セダンやコンパクトカー向け。</t>
  </si>
  <si>
    <t>ヨコハマ　BluEarth AE01</t>
    <phoneticPr fontId="30"/>
  </si>
  <si>
    <t>AE-01</t>
  </si>
  <si>
    <t>ヨコハマ　BluEarth AE01F</t>
  </si>
  <si>
    <t>AE01F</t>
  </si>
  <si>
    <t>ヨコハマ　BluEarth AE-01F</t>
  </si>
  <si>
    <t>AE-01F</t>
  </si>
  <si>
    <t>　ミニバンやSUV専用に作られた商品です。 低燃費・静粛性・ウェット性能</t>
  </si>
  <si>
    <t>　ミニバンやSUV専用に作られた商品です。 低燃費・静粛性・ウェット性能</t>
    <phoneticPr fontId="30"/>
  </si>
  <si>
    <t>ヨコハマ　BluEarth RV-03</t>
    <phoneticPr fontId="30"/>
  </si>
  <si>
    <t>RV03</t>
    <phoneticPr fontId="30"/>
  </si>
  <si>
    <t>RV-03</t>
    <phoneticPr fontId="30"/>
  </si>
  <si>
    <t>　ミニバンやSUV専用に作られた商品です。 低燃費・静粛性・ウェット性能・在庫限定品のためお買い得</t>
    <phoneticPr fontId="30"/>
  </si>
  <si>
    <t>ヨコハマ　BluEarth RV-02</t>
  </si>
  <si>
    <t>RV-02</t>
    <phoneticPr fontId="30"/>
  </si>
  <si>
    <t>　低燃費、静粛性、耐摩耗性、雨の日に強い、乗り心地に優れたミニバン/SUVに求められる性能はもちろん、低燃費性能とウェット性能を両立したミニバン/SUV専用タイヤ</t>
  </si>
  <si>
    <t>ヨコハマ　BluEarth-XT AE61</t>
  </si>
  <si>
    <t>XTAE61</t>
  </si>
  <si>
    <t>　高いハンドリング性能と、優れた静粛性を備えたクロスオーバーSUV専用サマータイヤ燃費</t>
  </si>
  <si>
    <t>ヨコハマ　BluEarth-GT AE51</t>
  </si>
  <si>
    <t>GTAE51</t>
  </si>
  <si>
    <t>　低燃費、ウェット性能が高く、高い操縦安定性と低燃費性能を融合したグランドツーリングタイヤ燃費</t>
  </si>
  <si>
    <t>ヨコハマ　BluEarth-1 EF20</t>
  </si>
  <si>
    <t>BluEarth-1EF20</t>
  </si>
  <si>
    <t>　韓国ミシュランとして提携していたタイヤメーカーです。Nシリーズは上級クラスですか、価格がリーズナブルでとてもお買い得です。</t>
  </si>
  <si>
    <t>ロードストーンN'blue eco SH01</t>
  </si>
  <si>
    <t>N'blueecoSH01</t>
  </si>
  <si>
    <t>ロードストーン</t>
  </si>
  <si>
    <t>ロードストーン　Nblue eco SH01</t>
  </si>
  <si>
    <t>NblueecoSH01</t>
  </si>
  <si>
    <t>　低温域でも柔軟性を失わなず高温域ではゴムの剛性が保つ特性があり、そのため氷雪路でのブレーキング性能が高い商品。　国産メーカーに対抗できる性能　タイヤ市場では最安値商品の位置づけ</t>
  </si>
  <si>
    <t>ネクセン　WINGUARD ICE SUV</t>
    <phoneticPr fontId="30"/>
  </si>
  <si>
    <t>WINGUARD ICE SUV</t>
    <phoneticPr fontId="30"/>
  </si>
  <si>
    <t>ネクセン</t>
  </si>
  <si>
    <t>ネクセン　WINGUARDice2</t>
  </si>
  <si>
    <t>WINGUARDice2</t>
  </si>
  <si>
    <t>　ポルシェ純正も製造するメーカーが手掛ける、氷雪上性能、静粛性も重視したプレミアムオールシーズンタイヤです。</t>
  </si>
  <si>
    <t>ネクセン　Nblue 4Season</t>
  </si>
  <si>
    <t>Nblue 4Season</t>
    <phoneticPr fontId="30"/>
  </si>
  <si>
    <t>AS</t>
  </si>
  <si>
    <t>N'blue 4Season</t>
  </si>
  <si>
    <t>4Season</t>
  </si>
  <si>
    <t>　ポルシェ純正も製造するメーカーが手掛ける、輸入タイヤの中では上位品に位置づけられる商品です。　雨の日性能</t>
  </si>
  <si>
    <t>ネクセン　Nblue ECO SH01</t>
  </si>
  <si>
    <t>SH01</t>
  </si>
  <si>
    <t>ネクセン　N'blue HD Plus</t>
  </si>
  <si>
    <t>Nblue HD Plus</t>
  </si>
  <si>
    <t>NblueHDPlus</t>
  </si>
  <si>
    <t>業界初の3万キロ保障がついています。</t>
  </si>
  <si>
    <t>　国産モデル品でSUV向けの耐摩耗性の高いタイヤ。　コスパの高い人気商品です。</t>
    <rPh sb="6" eb="7">
      <t>ヒン</t>
    </rPh>
    <rPh sb="11" eb="12">
      <t>ム</t>
    </rPh>
    <rPh sb="19" eb="20">
      <t>タカ</t>
    </rPh>
    <rPh sb="30" eb="31">
      <t>タカ</t>
    </rPh>
    <rPh sb="34" eb="36">
      <t>ショウヒン</t>
    </rPh>
    <phoneticPr fontId="30"/>
  </si>
  <si>
    <t xml:space="preserve">グッドイヤー　ICE NAVI SUV </t>
    <phoneticPr fontId="30"/>
  </si>
  <si>
    <t>NAVI SUV</t>
  </si>
  <si>
    <t xml:space="preserve">NAVI SUV </t>
    <phoneticPr fontId="30"/>
  </si>
  <si>
    <t>　国産モデル品で耐摩耗性の高いタイヤ。　コスパの高い人気商品です。</t>
    <rPh sb="6" eb="7">
      <t>ヒン</t>
    </rPh>
    <rPh sb="13" eb="14">
      <t>タカ</t>
    </rPh>
    <rPh sb="24" eb="25">
      <t>タカ</t>
    </rPh>
    <rPh sb="28" eb="30">
      <t>ショウヒン</t>
    </rPh>
    <phoneticPr fontId="30"/>
  </si>
  <si>
    <t>グッドイヤー　ICE NAVI 8</t>
    <phoneticPr fontId="30"/>
  </si>
  <si>
    <t>NAVI8</t>
    <phoneticPr fontId="30"/>
  </si>
  <si>
    <t>　国産モデル品で耐摩耗性の高いタイヤ。　数量限定のお買い得品です。</t>
    <rPh sb="6" eb="7">
      <t>ヒン</t>
    </rPh>
    <rPh sb="13" eb="14">
      <t>タカ</t>
    </rPh>
    <rPh sb="20" eb="24">
      <t>スウリョウゲンテイ</t>
    </rPh>
    <rPh sb="26" eb="27">
      <t>カ</t>
    </rPh>
    <rPh sb="28" eb="30">
      <t>ドクヒン</t>
    </rPh>
    <phoneticPr fontId="30"/>
  </si>
  <si>
    <t>グッドイヤー　ICE NAVI 7</t>
  </si>
  <si>
    <t>NAVI7</t>
  </si>
  <si>
    <t>グッドイヤー　ICE NAVI 6</t>
  </si>
  <si>
    <t>NAVI6</t>
  </si>
  <si>
    <t>　国産モデル品。お求めやすい価格で、性能の良さはもちろん静粛性能が高く乗り心地の良いオールシーズンタイヤです。</t>
    <phoneticPr fontId="30"/>
  </si>
  <si>
    <t>グッドイヤー　AssuranceWeatherReady</t>
  </si>
  <si>
    <t>Assurance Weather Ready</t>
  </si>
  <si>
    <t>AssuranceWeatherReady</t>
  </si>
  <si>
    <t>　国産品で真夏、雨、氷雪路まで走行可能　雨の日性能・低燃費・SUV向け</t>
    <rPh sb="33" eb="34">
      <t>ム</t>
    </rPh>
    <phoneticPr fontId="30"/>
  </si>
  <si>
    <t>グッドイヤー　VECTOR 4SEASONS GEN-3 SUV</t>
    <phoneticPr fontId="30"/>
  </si>
  <si>
    <t>VECTOR 4SEASONS GEN-3 SUV</t>
    <phoneticPr fontId="30"/>
  </si>
  <si>
    <t>　国産品で真夏、雨、氷雪路まで走行可能　雨の日性能・低燃費</t>
    <rPh sb="3" eb="4">
      <t>ヒン</t>
    </rPh>
    <phoneticPr fontId="30"/>
  </si>
  <si>
    <t>グッドイヤー　VECTOR 4SEASONS HB</t>
  </si>
  <si>
    <t>4SEASONS MS Hybrid</t>
  </si>
  <si>
    <t>VEC 4SEASONS MS Hybrid</t>
  </si>
  <si>
    <t>VEC4SEASONSHB</t>
  </si>
  <si>
    <t>グッドイヤー　VECTOR 4SEASONS MS Hybrid</t>
    <phoneticPr fontId="30"/>
  </si>
  <si>
    <t>VECTOR 4SEASONS MS Hybrid</t>
    <phoneticPr fontId="30"/>
  </si>
  <si>
    <t>グッドイヤー　VECTOR 4SEASONS MS Hybrid</t>
  </si>
  <si>
    <t>4SEASONSMSHybrid</t>
  </si>
  <si>
    <t>グッドイヤー　REV RS-02</t>
  </si>
  <si>
    <t>REVRS-02</t>
  </si>
  <si>
    <t>　長持ち・特売品</t>
  </si>
  <si>
    <t>グッドイヤー　CARGO PRO</t>
  </si>
  <si>
    <t>CARGOPRO</t>
  </si>
  <si>
    <t>　剛性と耐偏摩耗性能に優れた、低燃費でロングライフなタイヤです。　静粛性・低燃費・長持ち・高速安定・乗り心地・SUV</t>
  </si>
  <si>
    <t>グッドイヤー　EfficientGrip SUV HP01</t>
  </si>
  <si>
    <t>EfficientGripSUVHP01</t>
  </si>
  <si>
    <t>　剛性と耐偏摩耗性能に優れた、低燃費でロングライフなタイヤです。　静粛性・低燃費・長持ち・高速安定・乗り心地</t>
  </si>
  <si>
    <t>グッドイヤー　EfficientGrip RVF02</t>
  </si>
  <si>
    <t>RVF02</t>
  </si>
  <si>
    <t>　静粛性、低燃費性が大幅に向上。ふらつきや偏摩耗を抑制できるためミニバン、ステーションワゴンにおすすめ 国産のエコタイヤです。低燃費性能やロングライフ性能など経済性はもちろん、安全性能も兼ね備えているタイヤです。　静粛性・低燃費・長持ち・高速安定</t>
  </si>
  <si>
    <t>グッドイヤー　EfficientGrip ECO EG02</t>
  </si>
  <si>
    <t>EfficientGripECOEG02</t>
  </si>
  <si>
    <t>　価格重視のタイヤ　低燃費ではありますが減りが早めです。</t>
    <rPh sb="1" eb="5">
      <t>カカクジュウシ</t>
    </rPh>
    <phoneticPr fontId="30"/>
  </si>
  <si>
    <t>グッドイヤー　EGrip ECO EG02</t>
  </si>
  <si>
    <t>EG02</t>
  </si>
  <si>
    <t>グッドイヤー　EGrip ECO EG01</t>
  </si>
  <si>
    <t>EG01</t>
  </si>
  <si>
    <t>グッドイヤー　EfficientGrip ECO EG01</t>
  </si>
  <si>
    <t>EfficientGripECOEG01</t>
  </si>
  <si>
    <t>　NASCARは構造やゴム質は商用向けですが、トレッドパターンが乗用のものを使用しており静かでお薦めです。雨の日性能・長持ち・高速安定・特売品</t>
  </si>
  <si>
    <t>グッドイヤー　EAGLE #1 NASCAR</t>
  </si>
  <si>
    <t>EAGLE#1NASCAR</t>
  </si>
  <si>
    <t>グッドイヤー　EAGLE RV-F02</t>
  </si>
  <si>
    <t xml:space="preserve"> RVF02</t>
  </si>
  <si>
    <t>EAGLERV-F02</t>
  </si>
  <si>
    <t>　剛性と耐偏摩耗性能に優れた、低燃費でロングライフなタイヤです。　低燃費・長持ち・高速安定・乗り心地</t>
  </si>
  <si>
    <t>グッドイヤー　EAG RVF</t>
  </si>
  <si>
    <t>EAGRVF</t>
  </si>
  <si>
    <t>グッドイヤー　EAGLE RV-F</t>
  </si>
  <si>
    <t>EAGLERV-F</t>
  </si>
  <si>
    <t>　国産メーカーのコンフォートタイヤ。　低燃費・快適性</t>
    <rPh sb="23" eb="26">
      <t>カイテキセイ</t>
    </rPh>
    <phoneticPr fontId="30"/>
  </si>
  <si>
    <t>グッドイヤー　EAGLE LS EXE</t>
  </si>
  <si>
    <t>EAGLELSEXE</t>
  </si>
  <si>
    <t>国産のお求めやすいタイヤです。</t>
  </si>
  <si>
    <t>　欧州基準で作られており高性能で、スタンダードなスタッドレスタイヤです。</t>
    <rPh sb="1" eb="3">
      <t>オウシュウ</t>
    </rPh>
    <phoneticPr fontId="30"/>
  </si>
  <si>
    <t>ランドセイル　WINTER LANDER</t>
  </si>
  <si>
    <t>WINTERLANDER</t>
  </si>
  <si>
    <t>ランドセイル</t>
  </si>
  <si>
    <t>　氷雪上での性能を高めたベーシックオールシーズンタイヤです。　雨の日・低燃費・一般的なサマータイヤの夏性能</t>
  </si>
  <si>
    <t>ランドセイル　4-SEASONS</t>
  </si>
  <si>
    <t>4-SEASONS</t>
  </si>
  <si>
    <t>ランドセイル　4 Seasons</t>
  </si>
  <si>
    <t>4Seasons</t>
  </si>
  <si>
    <t>　性能バランスの取れたお買い求め安いタイヤです。　雨の日・低燃費・長持ち・高速安定　このブランドの中ではコンフォートタイヤに位置付けられます。　北米やヨーロッパの他にアジア諸国など世界中に販路を持つ　高い技術力を必要とする航空機用タイヤを生産する技術を持つメーカーが開発・製造。リーズナブルながらも低燃費性能、ウェット性能は高評価のタイヤ市場の人気商品です。</t>
    <phoneticPr fontId="30"/>
  </si>
  <si>
    <t>ランドセイル　DELINTE</t>
  </si>
  <si>
    <t>DELINTE</t>
  </si>
  <si>
    <t>　リーズナブルながらも低燃費性能、ウェット性能は高評価のタイヤ市場の人気商品です。</t>
    <phoneticPr fontId="30"/>
  </si>
  <si>
    <t>ランドセイル　CLV2</t>
  </si>
  <si>
    <t>CLV2</t>
  </si>
  <si>
    <t>ランドセイル　LS588 SUV</t>
  </si>
  <si>
    <t>LS588 SUV</t>
  </si>
  <si>
    <t>LS588SUV</t>
  </si>
  <si>
    <t>ランドセイル　LS588 UHP</t>
  </si>
  <si>
    <t>LS588 UHP</t>
  </si>
  <si>
    <t>LS588UHP</t>
  </si>
  <si>
    <t>ランドセイル　LS588</t>
  </si>
  <si>
    <t>LS588</t>
  </si>
  <si>
    <t>　このタイヤは215/55R17のサイズのみ内容と価格は全く同じで、デザインと名前が異なるSENTURY1という製品になります。静粛性・雨の日・低燃費</t>
  </si>
  <si>
    <t>ランドセイル　LS388 215/55R17</t>
  </si>
  <si>
    <t>LS388215/55R17</t>
  </si>
  <si>
    <t>　性能バランスの取れたお買い求め安いタイヤです。　雨の日・低燃費・長持ち・高速安定　北米やヨーロッパの他にアジア諸国など世界中に販路を持つ　高い技術力を必要とする航空機用タイヤを生産する技術を持つメーカーが開発・製造。リーズナブルながらも低燃費性能、ウェット性能は高評価のタイヤ市場の人気商品です。</t>
  </si>
  <si>
    <t>ランドセイル　LS388</t>
  </si>
  <si>
    <t>LS388</t>
  </si>
  <si>
    <t>　高品質輸入タイヤで性能バランスに優れ、価格面でもお得なタイヤです。</t>
  </si>
  <si>
    <t>　NC6の前モデルに当たる特価品です。お求めやすい価格ではこちら。コストパフォーマンスの高いタイヤです。</t>
  </si>
  <si>
    <t>バイキング</t>
  </si>
  <si>
    <t>　特にコンチネンタルはタイヤ市場社員の評価も高いです。</t>
  </si>
  <si>
    <t>　スタッドレスでウェット性能が強いのはヨーロッパメーカーと言われています。高速走行に強く作られていてスピードレンジが高いので雨にも強い事が多いです。</t>
  </si>
  <si>
    <t>　もしご購入でご検討頂けるようでしたら以下のような特価品が御座います。265/65R17のスタッドレスは通常タイヤのみで考えても15万程度の予算感となりますが、新品で4本諸費用コミコミ69,740（税込）にてご用意出来るものがございます。商品は、独 コンチネンタル社が製造する、最高峰のスタッドレスシリーズVIKING WINTECH6となります。氷雪上での効きは業界トップクラス、ドライでの静粛性や安定性も非常に高くおすすめのスタッドレスタイヤです。一括仕入れで実現した価格でして、今ある分のみの特価でございます。※ホイールは付いていませんので、現在のホイールに履き替えになります</t>
  </si>
  <si>
    <t>　CVC6だったもの CVC6→VC7（ヨーロッパ向け）NC6（日本向け）になった</t>
  </si>
  <si>
    <t>　ウィンター性能とウェット性能は通常打ち消し合う性格を持っていますが、どちらも両立している高性能なタイヤです。コンチネンタルタイヤでこの価格はかなり安いです。</t>
  </si>
  <si>
    <t>バイキング　VikingContact7（欧州の高耐久モデル）</t>
  </si>
  <si>
    <t>VC7</t>
    <phoneticPr fontId="30"/>
  </si>
  <si>
    <t>VikingContact7</t>
  </si>
  <si>
    <t>　ドイツコンチネンタル社が製造する別ブランドです。少し前まで、コンチネンタルの最高峰モデルであったViking Contact6と中身は全く同じでして、氷雪上性能、耐摩耗性、ドライでの静粛性も最高水準のタイヤでございます。少し前の技術を使いつつ、性能と価格をバランスさせたお値打ち品となります。</t>
  </si>
  <si>
    <t>バイキング　Viking WinTech WT6SUV（欧州の高耐久モデル）</t>
  </si>
  <si>
    <t xml:space="preserve">WT6 SUV </t>
  </si>
  <si>
    <t>WT6SUV</t>
  </si>
  <si>
    <t>バイキング　Viking WinTech WT6（欧州の高耐久モデル）</t>
  </si>
  <si>
    <t>WT6</t>
  </si>
  <si>
    <t>　ドイツコンチネンタル社が手がけるブランドで走破性の高い商品です。 優れたハンドリングとウェット性能に加え走行中の振動抑制・静粛性にも配慮したSUV向けに設計されたタイヤです。　雨の日性能・長持ち・高速安定・特売品</t>
    <phoneticPr fontId="30"/>
  </si>
  <si>
    <t>バイキング　TeraTech HT（欧州の高耐久モデル）</t>
  </si>
  <si>
    <t>TeraTech</t>
  </si>
  <si>
    <t>TeraTechHT</t>
  </si>
  <si>
    <t>　ドイツコンチネンタル社が手がけるブランドで走破性の高い商品です。 高いドライ＆ウェット性能と優れたコントロール性を併せ持つプレミアムスポーツタイヤ　雨の日性能・長持ち・高速安定</t>
    <phoneticPr fontId="30"/>
  </si>
  <si>
    <t>バイキング　ProTech HP（欧州の高耐久モデル）</t>
  </si>
  <si>
    <t>ProTechHP</t>
  </si>
  <si>
    <t>バイキング　ProTech NewGen（欧州の高耐久モデル）</t>
  </si>
  <si>
    <t>ProTech NewGen</t>
  </si>
  <si>
    <t>ProTechNewGen</t>
  </si>
  <si>
    <t>　ドイツコンチネンタル社が手がけるブランドで走破性の高い商品です。 優れたハンドリングとウェット性能に加え走行中の振動抑制・静粛性にも配慮したタイヤです。　雨の日性能・長持ち・高速安定・特売品</t>
    <phoneticPr fontId="30"/>
  </si>
  <si>
    <t>バイキング　City Tech CT6（欧州の高耐久モデル）</t>
  </si>
  <si>
    <t>CT6</t>
  </si>
  <si>
    <t>バイキング　CityTech CT6（欧州の高耐久モデル）</t>
  </si>
  <si>
    <t>バイキング　CityTech II（欧州の高耐久モデル）</t>
  </si>
  <si>
    <t>CityTech II</t>
  </si>
  <si>
    <t>CityTechII</t>
  </si>
  <si>
    <t>　氷雪上性能や耐摩耗性などがより優れているという点と価格のバランスから②は特におすすめです。</t>
  </si>
  <si>
    <t>コンチネンタル</t>
  </si>
  <si>
    <t>　この商品も①②と性能面はほぼ変わりませんが価格が安く、コスト面でおすすめです。この性能でこの価格は買いだと思います</t>
  </si>
  <si>
    <t>　③も、①②と性能面はほぼ変わりませんが価格が安く、コスト面でおすすめです。タイヤ市場社員の一番人気です。特に年間走行距離の長い方は、タイヤの持ちは燃料費などトータルで見るとお得です。この性能でこの価格は買いだと思います。</t>
  </si>
  <si>
    <t>　誰もが知ってる有名どころ BSVRX2 ≒ NC6</t>
  </si>
  <si>
    <t>　ドイツの老舗コンチネンタル製で雪上性能・氷上性能・ドライ性能という3つの性能バランス良し。横滑り防止装置をメーカーとして公表している唯一のスタッドレスタイヤです。</t>
  </si>
  <si>
    <t>コンチネンタル　CVC6（欧州の高耐久モデル）</t>
  </si>
  <si>
    <t>CVC6</t>
  </si>
  <si>
    <t>　ドイツの老舗コンチネンタル製で、ブリヂストンと共に、スタッドレスの2強と言われています。世界最強レベルの氷雪上性能と、耐摩耗を併せ持ち価格もお買い得です。</t>
  </si>
  <si>
    <t>コンチネンタル　NC6（欧州の高耐久モデル）</t>
  </si>
  <si>
    <t>NC6</t>
  </si>
  <si>
    <t>　ドイツの老舗コンチネンタル製で走行性、快適性、耐摩耗性、経済性重視のタイヤ。　 雨の日・長持ち・高速安定</t>
  </si>
  <si>
    <t>コンチネンタル　UC6 SUV（欧州の高耐久モデル）</t>
  </si>
  <si>
    <t>UltraContact UC6 SUV</t>
  </si>
  <si>
    <t>UC6SUV</t>
  </si>
  <si>
    <t>コンチネンタル　UC6（欧州の高耐久モデル）</t>
  </si>
  <si>
    <t>UC6</t>
  </si>
  <si>
    <t>　ドイツの老舗コンチネンタル製でハンドリング性、耐摩耗性が高く静かで乗り心地の良いタイヤです。コンチネンタルでこの価格はかなり破格です。　雨の日・長持ち・高速安定</t>
  </si>
  <si>
    <t>コンチネンタル　DWS06（欧州の高耐久モデル）</t>
  </si>
  <si>
    <t>DWS06</t>
  </si>
  <si>
    <t>コンチネンタル　DWS06+（欧州の高耐久モデル）</t>
  </si>
  <si>
    <t>DWS06+</t>
  </si>
  <si>
    <t>　ドイツの老舗コンチネンタル製のスポーツ志向が高いスポーツタイヤで正確な操縦性が特徴です。ドライでもウェットでも加速、止まる、コーナリングに高いグリップ力を発揮します。</t>
  </si>
  <si>
    <t>コンチネンタル　SportContact 6（欧州の高耐久モデル）</t>
  </si>
  <si>
    <t>SportContact6</t>
  </si>
  <si>
    <t>　ドイツの老舗コンチネンタル製で静粛性、耐摩耗性トップクラス。 ハンドリング性が高く静かで乗り心地の良いタイヤです。 コンチネンタルでこの価格は本当に破格です。　静粛性・雨の日性能・長持ち・高速安定</t>
  </si>
  <si>
    <t>コンチネンタル　MaxContact MC5（欧州の高耐久モデル）</t>
  </si>
  <si>
    <t>MaxContactMC5</t>
  </si>
  <si>
    <t>コンチネンタル　MC6（欧州の高耐久モデル）</t>
  </si>
  <si>
    <t>MC6</t>
  </si>
  <si>
    <t>コンチネンタル　MC5（欧州の高耐久モデル）</t>
  </si>
  <si>
    <t>MC5</t>
  </si>
  <si>
    <t>　ドイツの老舗コンチネンタル製で、ブリヂストンの最高峰モデルREGNOと同等性能　耐摩耗性・快適性・走行性能に優れたタイヤです。　静粛性・低燃費・長持ち・高速安定・特売品</t>
  </si>
  <si>
    <t>コンチネンタル　CC6（欧州の高耐久モデル）</t>
  </si>
  <si>
    <t>CC6</t>
  </si>
  <si>
    <t>　ドイツの老舗コンチネンタル製で低燃費で安全性、耐摩耗性が高いハイパフォーマンス・エコタイヤです。　雨の日性能・低燃費・長持ち・高速安定</t>
  </si>
  <si>
    <t>コンチネンタル　EcoContact 6（欧州の高耐久モデル）</t>
  </si>
  <si>
    <t>EcoContact 6</t>
  </si>
  <si>
    <t>EcoContact6</t>
  </si>
  <si>
    <t>ミシュラン　X-ICE 3+（欧州の高耐久モデル）</t>
  </si>
  <si>
    <t>ContiEcoContact5</t>
  </si>
  <si>
    <t>　性能は最高峰。氷上も雪上もしっかり効きます。静かで高速安定性が高いタイヤです。</t>
  </si>
  <si>
    <t>ミシュラン　X-ICE 3+（欧州の高耐久モデル）</t>
    <phoneticPr fontId="30"/>
  </si>
  <si>
    <t>X-ICE 3+</t>
    <phoneticPr fontId="30"/>
  </si>
  <si>
    <t>ミシュラン　X-ICEXI3（欧州の高耐久モデル）</t>
    <phoneticPr fontId="30"/>
  </si>
  <si>
    <t>X-ICEXI3</t>
    <phoneticPr fontId="30"/>
  </si>
  <si>
    <t>　性能は最高峰。氷上も雪上もしっかり効きます。静かで高速安定性が高いタイヤです。SUVモデル</t>
  </si>
  <si>
    <t>ミシュラン　X-ICE SNOW SUV（欧州の高耐久モデル）</t>
    <phoneticPr fontId="30"/>
  </si>
  <si>
    <t xml:space="preserve">X-ICE SNOW SUV </t>
  </si>
  <si>
    <t>X-ICE SNOW SUV</t>
    <phoneticPr fontId="30"/>
  </si>
  <si>
    <t>ミシュラン　X-ICE SNOW（欧州の高耐久モデル）</t>
  </si>
  <si>
    <t>X-ICESNOW</t>
  </si>
  <si>
    <t>XICESNOW</t>
  </si>
  <si>
    <t>　冬のブレーキ性能はもちろんですが、雪も走れる夏タイヤと言われておりウェット性能や静粛性はプレミアム夏タイヤと同等。剛性が大変強くフラツキにくい構造です。　静粛性・雨の日性能・低燃費・長持ち・高速安定・プレミアムサマータイヤの夏性能</t>
  </si>
  <si>
    <t>ミシュラン　CROSSCLIMATE SUV（欧州の高耐久モデル）</t>
  </si>
  <si>
    <t>ミシュラン　CROSSCLIMATE SUV（欧州の高耐久モデル）</t>
    <phoneticPr fontId="30"/>
  </si>
  <si>
    <t>CROSSCLIMATESUV</t>
    <phoneticPr fontId="30"/>
  </si>
  <si>
    <t>ミシュラン　CROSSCLIMATE2（欧州の高耐久モデル）</t>
  </si>
  <si>
    <t>ミシュラン　CROSSCLIMATE2（欧州の高耐久モデル）</t>
    <phoneticPr fontId="30"/>
  </si>
  <si>
    <t>CROSSCLIMATE2</t>
    <phoneticPr fontId="30"/>
  </si>
  <si>
    <t>ミシュラン　CROSSCLIMATE+（欧州の高耐久モデル）</t>
  </si>
  <si>
    <t>CrCLIMATE+</t>
  </si>
  <si>
    <t>ミシュラン　AGILIS3（欧州の高耐久モデル）</t>
  </si>
  <si>
    <t>　剛性が大変強くフラツキにくいバン・ライトトラック用のタイヤです。　ウェット性能・低燃費・長持ち</t>
  </si>
  <si>
    <t>ミシュラン　ENERGY SAVER+（欧州の高耐久モデル）</t>
  </si>
  <si>
    <t>AGILIS3</t>
  </si>
  <si>
    <t>　剛性が大変強くフラツキにくい構造のタイヤです。　ウェット性能・静粛性・低燃費・長持ち・高速安定</t>
  </si>
  <si>
    <t>ENERGY SAVER +</t>
  </si>
  <si>
    <t>ミシュラン　ENERGY SAVER4（欧州の高耐久モデル）</t>
  </si>
  <si>
    <t>ENERGYSAVER+</t>
  </si>
  <si>
    <t>ミシュラン　ENERGY SAVER 4（欧州の高耐久モデル）</t>
  </si>
  <si>
    <t>ミシュラン　PRIMACY SUV+（欧州の高耐久モデル）</t>
  </si>
  <si>
    <t>ENERGYSAVER4</t>
  </si>
  <si>
    <t>　スポーティな走りと静粛性を備えたプレミアムコンフォートSUVタイヤ　トップクラスの静粛性・雨の日性能・高速安定性・ハンドリング性能</t>
  </si>
  <si>
    <t>ミシュラン　PRIMACY 4（欧州の高耐久モデル）</t>
  </si>
  <si>
    <t>PRIMACYSUV+</t>
  </si>
  <si>
    <t>　スポーティな走りと静粛性を備えたプレミアムコンフォートタイヤ　トップクラスの静粛性・雨の日性能・高速安定性</t>
  </si>
  <si>
    <t>PRIMACY 4</t>
  </si>
  <si>
    <t>ミシュラン　e-PRIMACY（欧州の高耐久モデル）</t>
  </si>
  <si>
    <t>　スポーティな走りと静粛性を備えたプレミアムコンフォートタイヤ　静粛性が優れているためモーター走行時も静か　ミシュラン史上最高の低燃費転がり抵抗性能「AAA」・トップクラスの静粛性・雨の日性能・高速安定性　適合車種　サイズを確認</t>
  </si>
  <si>
    <t>e-PRIMACY</t>
  </si>
  <si>
    <t>ミシュラン　PILOT SPORT EV（欧州の高耐久モデル）</t>
  </si>
  <si>
    <t>ePRIMACY</t>
  </si>
  <si>
    <t>　スポーツEVタイヤ　スポーツタイヤでありながら転がり性能「AA」・静粛性　走行性・高速安定性・グリップ性能</t>
  </si>
  <si>
    <t>ミシュラン　PILOT SPORT 4（欧州の高耐久モデル）</t>
  </si>
  <si>
    <t>PILOTSPORT EV</t>
  </si>
  <si>
    <t>　性能レベルが最高峰のハイスペックスポーツタイヤ　走行性・高速安定性・グリップ性能・ウェット性能</t>
  </si>
  <si>
    <t>PILOT SPORT 4</t>
  </si>
  <si>
    <t>ミシュラン　PILOT SPORT 4 S（欧州の高耐久モデル）</t>
  </si>
  <si>
    <t>PILOTSPORT4</t>
  </si>
  <si>
    <t>　性能レベルが最高峰のハイスペックスポーツタイヤ　走行性・高速安定性・グリップ性能・ウェット性能最高のa　サイズを確認</t>
  </si>
  <si>
    <t>ミシュラン　PILOT SPORT 4 S</t>
  </si>
  <si>
    <t>PILOTSPORT4S</t>
  </si>
  <si>
    <t>（欧州の高耐久モデル）</t>
  </si>
  <si>
    <t>　性能レベルが最高峰のハイグリップスポーツタイヤ　走行性・高速安定性・グリップ性能・ウェット性能・ドライ性能　2022年3月発売の新商品</t>
  </si>
  <si>
    <t>ミシュラン　PILOT SPORT 5（欧州の高耐久モデル）</t>
    <phoneticPr fontId="30"/>
  </si>
  <si>
    <t>PILOTSPORT5</t>
  </si>
  <si>
    <t>　欧州メーカーの手掛けるタイヤですので剛性がとても強く高性能なタイヤです。</t>
  </si>
  <si>
    <t>　知名度No.1のスタッドレス スタッドレスといえばブリザックという方もいらっしゃる位の定番モデルです。</t>
  </si>
  <si>
    <t>ブリヂストン　BLIZZAK DMV3</t>
  </si>
  <si>
    <t>DM-V3</t>
    <phoneticPr fontId="30"/>
  </si>
  <si>
    <t>DMV3</t>
  </si>
  <si>
    <t>　知名度No.1　スタッドレスといえばブリザックという方もいらっしゃる位の定番モデルです。　数量限定のお買い得品です。</t>
    <rPh sb="46" eb="48">
      <t>スウリョウ</t>
    </rPh>
    <rPh sb="48" eb="50">
      <t>ゲンテイ</t>
    </rPh>
    <rPh sb="52" eb="53">
      <t>カ</t>
    </rPh>
    <rPh sb="54" eb="55">
      <t>ドク</t>
    </rPh>
    <rPh sb="55" eb="56">
      <t>ヒン</t>
    </rPh>
    <phoneticPr fontId="30"/>
  </si>
  <si>
    <t>ブリヂストン　BLIZZAK VRX2</t>
  </si>
  <si>
    <t>VRX2</t>
  </si>
  <si>
    <t>　知名度No.1のスタッドレス スタッドレスといえばブリザックという方もいらっしゃる程の定番モデルです。</t>
  </si>
  <si>
    <t>ブリヂストン　BLIZZAK VRX3</t>
  </si>
  <si>
    <t>　ウェットグリップ性能はEUラベル最高クラス。摩耗性能はプレミアム夏タイヤと同等レベル　雨の日性能・特売品</t>
  </si>
  <si>
    <t>ブリヂストン　Weather Control A005 EVO</t>
  </si>
  <si>
    <t>WEATHER CONTROL A005evoEU</t>
  </si>
  <si>
    <t>WeatherControlA005EVO</t>
  </si>
  <si>
    <t>　静粛性・雨の日性能・低燃費・SUV</t>
  </si>
  <si>
    <t>ブリヂストン　ALENZA LX100</t>
  </si>
  <si>
    <t>ALENZALX100</t>
  </si>
  <si>
    <t>　静粛性・雨の日性能・低燃費・SUV向けスポーツタイヤ</t>
    <rPh sb="18" eb="19">
      <t>ム</t>
    </rPh>
    <phoneticPr fontId="30"/>
  </si>
  <si>
    <t>ブリヂストン　ALENZA 001</t>
  </si>
  <si>
    <t>ALENZA001</t>
  </si>
  <si>
    <t>　静粛性とコントロール性能のバランスが高評価　静粛性・雨の日性能・ウェットブレーキ・高速安定</t>
  </si>
  <si>
    <t>ブリヂストン　TURANZA T005</t>
  </si>
  <si>
    <t>TURANZAT005</t>
  </si>
  <si>
    <t>ブリヂストン　TURANZAT001</t>
  </si>
  <si>
    <t>TURANZA T001</t>
  </si>
  <si>
    <t>TURANZAT001</t>
  </si>
  <si>
    <t>ブリヂストン　TURANZA</t>
  </si>
  <si>
    <t>TURANZA</t>
  </si>
  <si>
    <t>　ブリヂストン運動性能トップクラスのスポーツタイヤ　雨の日性能・ウェットブレーキ・高速安定</t>
  </si>
  <si>
    <t>ブリヂストン　POTENZA Adrenalin RE004</t>
  </si>
  <si>
    <t>RE004</t>
  </si>
  <si>
    <t>ブリヂストン　POTENZA SPORT</t>
    <phoneticPr fontId="30"/>
  </si>
  <si>
    <t>POTENZA SPORT</t>
    <phoneticPr fontId="30"/>
  </si>
  <si>
    <t>ブリヂストン　POTENZA Adrenalin RE004</t>
    <phoneticPr fontId="30"/>
  </si>
  <si>
    <t>POTENZA Adrenalin RE004</t>
    <phoneticPr fontId="30"/>
  </si>
  <si>
    <t>ブリヂストン　POTENZA</t>
  </si>
  <si>
    <t>POTENZA</t>
  </si>
  <si>
    <t>　ブリジストンの技術最高レベルで、剛性が強く低燃費で静粛性の高いコンフォートタイヤ　静粛性・雨の日性能・低燃費・長持ち・軽向け</t>
  </si>
  <si>
    <t>ブリヂストン　REGNO GR-Leggera</t>
  </si>
  <si>
    <t>GR-Leggera</t>
  </si>
  <si>
    <t>　ブリジストンの技術最高レベルで、剛性が強く低燃費で静粛性の高いコンフォートタイヤ　静粛性・雨の日性能・低燃費・長持ち</t>
  </si>
  <si>
    <t>ブリヂストン　REGNO GR-XII</t>
  </si>
  <si>
    <t>GR-XII</t>
  </si>
  <si>
    <t>GRXII</t>
  </si>
  <si>
    <t>　ブリジストンの技術最高レベルで、剛性が強く低燃費で静粛性の高いコンフォートタイヤ　静粛性・雨の日性能・低燃費・長持ち・ミニバン向け</t>
  </si>
  <si>
    <t>ブリヂストン　REGNO GRV2</t>
  </si>
  <si>
    <t>GRV2</t>
  </si>
  <si>
    <t>ブリヂストン　REGNO GRVII</t>
  </si>
  <si>
    <t>GRVII</t>
  </si>
  <si>
    <t>ブリヂストン　REGNO</t>
  </si>
  <si>
    <t>REGNO</t>
  </si>
  <si>
    <t>　日本No.1メーカーブリヂストンのオンロードモデル　高速道路等での安定性はピカイチの商品です。</t>
  </si>
  <si>
    <t>ブリヂストン　DUELER H/P SPORT MO</t>
  </si>
  <si>
    <t>DUELERH/PSPORTMO</t>
  </si>
  <si>
    <t>ブリヂストン　DUELER</t>
  </si>
  <si>
    <t>DUELER</t>
  </si>
  <si>
    <t>　新車装着タイヤの位置づけで低燃費タイヤです。燃費はいいですが減りが早めです。</t>
    <rPh sb="1" eb="5">
      <t>シンシャソウチャク</t>
    </rPh>
    <rPh sb="9" eb="11">
      <t>イチ</t>
    </rPh>
    <phoneticPr fontId="30"/>
  </si>
  <si>
    <t>ブリヂストン　ECOPIA EP150</t>
    <phoneticPr fontId="30"/>
  </si>
  <si>
    <t>ECOPIA EP150</t>
    <phoneticPr fontId="30"/>
  </si>
  <si>
    <t>　純正タイヤと同じような位置づけの低燃費タイヤです。燃費はいいですが減りが早めです。</t>
    <phoneticPr fontId="30"/>
  </si>
  <si>
    <t>ブリヂストン　ECOPIA NH200C</t>
  </si>
  <si>
    <t>ECOPIA NH200C</t>
    <phoneticPr fontId="30"/>
  </si>
  <si>
    <t>ブリヂストン　ECOPIA NH200C</t>
    <phoneticPr fontId="30"/>
  </si>
  <si>
    <t>NH200C</t>
  </si>
  <si>
    <t>ブリヂストン　ECOPIA NH100C 75H</t>
  </si>
  <si>
    <t>NH100C</t>
  </si>
  <si>
    <t>　価格重視の低燃費ベーシックタイヤで、柔らかめの乗り心地　低燃費・特売品</t>
  </si>
  <si>
    <t>ブリヂストン　NEXTRY（海外モデル）</t>
    <rPh sb="14" eb="16">
      <t>カイガイ</t>
    </rPh>
    <phoneticPr fontId="30"/>
  </si>
  <si>
    <t>NEXTRY EU</t>
  </si>
  <si>
    <t>ブリヂストン　NEXTRY</t>
  </si>
  <si>
    <t>NEXTRY</t>
  </si>
  <si>
    <t>　ブリヂストンの知名度の高い人気商品です。</t>
  </si>
  <si>
    <t>性能</t>
  </si>
  <si>
    <t>メーカー+商品名</t>
  </si>
  <si>
    <t>シーズン</t>
  </si>
  <si>
    <t>ゴムは使用しなくても4年ほどで劣化すると言われていますが、適正に保管された新品のスタッドレスタイヤは、2シーズン、もしくは3シーズンは同等の性能を保つことが公共機関（タイヤ公正取引協議会 共催試験）にて確認されています。</t>
  </si>
  <si>
    <t>旧年製品の耐久性について</t>
  </si>
  <si>
    <t>*ホイールセット価格：タイヤホイール4本+交換工賃+ナット+窒素ガスコミ</t>
    <phoneticPr fontId="30"/>
  </si>
  <si>
    <t>一般的には１年1万キロ</t>
  </si>
  <si>
    <t>エントリーグレード</t>
  </si>
  <si>
    <t>*タイヤのみ価格：タイヤ4本+交換工賃+バルブ+廃タイヤ+窒素ガスコミ+バランス調整</t>
  </si>
  <si>
    <t>最上位グレード</t>
  </si>
  <si>
    <t>いくつかおすすめ商品をご提案させて頂きます。</t>
  </si>
  <si>
    <t>欧州の高耐久モデルをお選びいただくと長持ちし、一般的なエコタイヤなどと比較しますと概ね1.5倍以上程度の走行寿命があると思います。</t>
    <rPh sb="18" eb="20">
      <t>ナガモ</t>
    </rPh>
    <phoneticPr fontId="30"/>
  </si>
  <si>
    <t>維持費を押さえるためのポイントは3つあり、1つ目は剛性。2つ目は低燃費性。3つ目はタイヤの価格です。</t>
    <rPh sb="0" eb="3">
      <t>イジヒ</t>
    </rPh>
    <rPh sb="4" eb="5">
      <t>オ</t>
    </rPh>
    <phoneticPr fontId="30"/>
  </si>
  <si>
    <t>サマータイヤ購入</t>
    <phoneticPr fontId="30"/>
  </si>
  <si>
    <t>4985009757352-2221092700144</t>
  </si>
  <si>
    <t>CO 195/65R15 95HXL AllSeasonContact特</t>
  </si>
  <si>
    <t>Z-MEIST M5 1555(50)4/100 GM</t>
  </si>
  <si>
    <t>自動引当</t>
    <rPh sb="0" eb="4">
      <t>ジドウヒキアテ</t>
    </rPh>
    <phoneticPr fontId="10"/>
  </si>
  <si>
    <t>空欄</t>
    <rPh sb="0" eb="2">
      <t>クウラン</t>
    </rPh>
    <phoneticPr fontId="10"/>
  </si>
  <si>
    <t>自動引当（商品名、サイズ変更）</t>
    <rPh sb="0" eb="4">
      <t>ｼﾞﾄﾞｳﾋｷｱﾃ</t>
    </rPh>
    <rPh sb="5" eb="8">
      <t>ｼｮｳﾋﾝﾒｲ</t>
    </rPh>
    <rPh sb="12" eb="14">
      <t>ﾍﾝｺｳ</t>
    </rPh>
    <phoneticPr fontId="38" type="noConversion"/>
  </si>
  <si>
    <t>MI 195/50R16 88V CROSSCLIMATE2</t>
  </si>
  <si>
    <t>(空白)</t>
  </si>
  <si>
    <t>総計</t>
  </si>
  <si>
    <t>引当</t>
    <rPh sb="0" eb="2">
      <t>ヒキアテ</t>
    </rPh>
    <phoneticPr fontId="10"/>
  </si>
  <si>
    <t>戻年式</t>
    <rPh sb="0" eb="1">
      <t>モド</t>
    </rPh>
    <rPh sb="1" eb="3">
      <t>ネンシキ</t>
    </rPh>
    <phoneticPr fontId="10"/>
  </si>
  <si>
    <t>戻本数</t>
    <rPh sb="0" eb="1">
      <t>モド</t>
    </rPh>
    <rPh sb="1" eb="3">
      <t>ホンスウ</t>
    </rPh>
    <phoneticPr fontId="10"/>
  </si>
  <si>
    <t>在年式</t>
    <rPh sb="0" eb="1">
      <t>ザイ</t>
    </rPh>
    <rPh sb="1" eb="3">
      <t>ネンシキ</t>
    </rPh>
    <phoneticPr fontId="10"/>
  </si>
  <si>
    <t>27,500</t>
  </si>
  <si>
    <t>GY 195/45R16 84W XL EAGLE LS EXE特</t>
  </si>
  <si>
    <t>GY 225/35R19 88WXL EAGLE LS EXE特</t>
  </si>
  <si>
    <t>ps4suv2355020</t>
  </si>
  <si>
    <t>ps4suv2255519</t>
  </si>
  <si>
    <t>crosscp1656514</t>
  </si>
  <si>
    <t>cross2suv2555518</t>
  </si>
  <si>
    <t>xices2256018</t>
  </si>
  <si>
    <t>xices2355018</t>
  </si>
  <si>
    <t>195/65R15 95T XL</t>
  </si>
  <si>
    <t>215/60R16 99H XL</t>
  </si>
  <si>
    <t>205/55R16 94H XL</t>
  </si>
  <si>
    <t>812454</t>
  </si>
  <si>
    <t>215/65R16 102T XL</t>
  </si>
  <si>
    <t>05602830</t>
  </si>
  <si>
    <t>05602908</t>
  </si>
  <si>
    <t>720870</t>
  </si>
  <si>
    <t>235/60R17 106T XL</t>
  </si>
  <si>
    <t>225/65R17 106T XL（販売中）</t>
  </si>
  <si>
    <t>12,895</t>
  </si>
  <si>
    <t>12,350</t>
  </si>
  <si>
    <t>LS 245/45R18 100W XL LS588 UHP</t>
  </si>
  <si>
    <t>DL 215/35R18 84W DirezzaDZ102EU</t>
  </si>
  <si>
    <t>MI 205/55R17 95TXL X-ICE SNOW特</t>
  </si>
  <si>
    <t>MI 225/50R17 98HXL X-ICE SNOW特</t>
  </si>
  <si>
    <t>MI 235/50R18 101HXL X-ICE SNOW特</t>
  </si>
  <si>
    <t>Qoo10設定売価</t>
    <phoneticPr fontId="16"/>
  </si>
  <si>
    <t>上位店舗価格</t>
    <phoneticPr fontId="10"/>
  </si>
  <si>
    <t>https://kakaku.com/item/K0001277783/</t>
  </si>
  <si>
    <t>https://kakaku.com/item/K0001277774/</t>
  </si>
  <si>
    <t>https://kakaku.com/item/K0001277770/</t>
  </si>
  <si>
    <t>https://kakaku.com/item/K0001277775/</t>
  </si>
  <si>
    <t>https://kakaku.com/item/K0001423337/</t>
  </si>
  <si>
    <t>https://kakaku.com/item/K0001387110/</t>
  </si>
  <si>
    <t>https://kakaku.com/item/K0001387077/</t>
  </si>
  <si>
    <t>https://kakaku.com/item/K0001387080/</t>
  </si>
  <si>
    <t>https://kakaku.com/item/K0001461549/</t>
  </si>
  <si>
    <t>https://kakaku.com/item/K0001283628/</t>
  </si>
  <si>
    <t>CJ</t>
    <phoneticPr fontId="10"/>
  </si>
  <si>
    <t>CO 225/45R19 92W ExCont DWS06+特</t>
  </si>
  <si>
    <t>CO 175/65R15 84H AllSeasonContact特</t>
  </si>
  <si>
    <t>CO 185/55R16 87VXL AllSeasonContact特</t>
  </si>
  <si>
    <t>合計 / Remain Qty</t>
  </si>
  <si>
    <t>東</t>
  </si>
  <si>
    <t>GY 165/55R15 75V EAG RVF</t>
  </si>
  <si>
    <t>BLOCKED</t>
  </si>
  <si>
    <t>MI 195/65R15 91H CROSS CLIMATE+ EU</t>
  </si>
  <si>
    <t>MI 225/35R19 88YXL PILOT SPORT4S EU</t>
  </si>
  <si>
    <t>MI 225/45R18 95HXL X-ICE SNOW</t>
  </si>
  <si>
    <t>||中国||中国</t>
  </si>
  <si>
    <t>MI 225/60R17 103TXL X-ICE SNOW特</t>
  </si>
  <si>
    <t>MI 225/65R17 106V XL CROSSCLIMATE SUV</t>
  </si>
  <si>
    <t>MI 235/40R18 95YXL CROSS CLIMATE+ EU</t>
  </si>
  <si>
    <t>MI 235/55R18 104V XL CROSSCLIMATE SUV</t>
  </si>
  <si>
    <t>MI 235/60R17 106TXL X-ICE SNOW SUV</t>
  </si>
  <si>
    <t>MI 235/60R18 107TXL X-ICE SNOW SUV特</t>
  </si>
  <si>
    <t>https://kakaku.com/item/K0001374030/</t>
    <phoneticPr fontId="10"/>
  </si>
  <si>
    <r>
      <t>差出人:Yahoo!ショッピング_ストア運営事務局&lt;</t>
    </r>
    <r>
      <rPr>
        <u/>
        <sz val="12"/>
        <color theme="10"/>
        <rFont val="游ゴシック"/>
        <family val="3"/>
        <charset val="128"/>
        <scheme val="minor"/>
      </rPr>
      <t>yshopping-store@mail.yahoo.co.jp&gt;</t>
    </r>
  </si>
  <si>
    <t>件名　:［販促］［2023/11/1-2024/1/8開催］「いつでもどこでもPayPayジャンボ　キャンペーン」のお知らせ：Yahoo!ショッピングスター付けYahoo関係のフォルダに移動しておきます。</t>
  </si>
  <si>
    <t>件名　:［販促］［11/7 開催］「ボーナスストア増刊号+4％【対象ストア限定】」のご案内：Yahoo!ショッピングスター付けYahoo関係のフォルダに移動しておきます。</t>
  </si>
  <si>
    <t>X-ICE SNOW（特）</t>
  </si>
  <si>
    <t>GY 165/70R14 81S VEC 4SEASONS MS Hybrid</t>
  </si>
  <si>
    <t>YH 235/60R18 103W BluEarth-XT AE61 EU</t>
  </si>
  <si>
    <t>YH 215/60R17 96HRV02 X L ECJL</t>
  </si>
  <si>
    <t>②BS</t>
  </si>
  <si>
    <t>③GY</t>
  </si>
  <si>
    <t>④CO</t>
  </si>
  <si>
    <t>⑤FK</t>
  </si>
  <si>
    <t>⑥DL</t>
  </si>
  <si>
    <t>⑦YH</t>
  </si>
  <si>
    <t>送料区分</t>
    <rPh sb="0" eb="4">
      <t>ソウリョウクブン</t>
    </rPh>
    <phoneticPr fontId="10"/>
  </si>
  <si>
    <t>https://kakaku.com/item/K0001277751/</t>
  </si>
  <si>
    <t>https://kakaku.com/item/K0001277760/</t>
  </si>
  <si>
    <t>https://kakaku.com/item/K0001277756/</t>
  </si>
  <si>
    <t>2022年製 X-ICE SNOW SUV 235/60R17 106T XL MICHELIN スタッドレス 翌営業日発送</t>
  </si>
  <si>
    <t>2023年製 Pilot Sport 4 SUV 235/50R20 104Y XL MICHELIN サマータイヤ 翌営業日発送</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</si>
  <si>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 エスユーブイ&lt;br&gt;&lt;span style="font-size: 14pt;"&gt;Pilot Sport 4 SUV&lt;/span&gt;&lt;br&gt;サイズ：&lt;strong&gt;235/50R20 104Y XL&lt;/strong&gt;&lt;br&gt;&lt;br&gt;※商品画像内のホイールは付属しておりません。&lt;br&gt;&lt;br&gt;&lt;/td&gt;
&lt;/tr&gt;
&lt;/tbody&gt;
&lt;/table&gt;
&lt;div&gt;&lt;img src="https://gdetail.image-qoo10.jp/344/613881147/2023/10/9ef995c5-1294-4dda-9669-bfa48f433edf.jpg" style="display: block; margin-left: auto; margin-right: auto;"&gt;&lt;/div&gt;</t>
  </si>
  <si>
    <t>2023年製 Pilot Sport 4 SUV 225/55R19 99V MICHELIN サマータイヤ 翌営業日発送</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</si>
  <si>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 エスユーブイ&lt;br&gt;&lt;span style="font-size: 14pt;"&gt;Pilot Sport 4 SUV&lt;/span&gt;&lt;br&gt;サイズ：&lt;strong&gt;225/55R19 99V&lt;/strong&gt;&lt;br&gt;&lt;br&gt;※商品画像内のホイールは付属しておりません。&lt;br&gt;&lt;br&gt;&lt;/td&gt;
&lt;/tr&gt;
&lt;/tbody&gt;
&lt;/table&gt;
&lt;div&gt;&lt;img src="https://gdetail.image-qoo10.jp/344/613881147/2023/10/10bc5f24-c2a2-40a9-8b8a-88aae47062f6.jpg" style="display: block; margin-left: auto; margin-right: auto;"&gt;&lt;/div&gt;</t>
  </si>
  <si>
    <t>2023年製 CROSSCLIMATE+ 165/65R14 83T XL MICHELIN オールシーズン 翌営業日発送</t>
  </si>
  <si>
    <t>&lt;br&gt;
&lt;table align="center"&gt;
&lt;tbody&gt;
&lt;tr&gt;
&lt;td style="text-align: left;" width="350px"&gt;&lt;span style="font-size: 14pt;"&gt;SUV、ステーションワゴン、セダン、&lt;br&gt;ミニバン、軽自動車&lt;/span&gt;&lt;br&gt;&lt;br&gt;&lt;span style="font-size: 14pt;"&gt;&lt;strong&gt;雪も走れる夏タイヤ。&lt;br&gt;天候を問わない走り、&lt;br&gt;買い替え時まで続く安心感。&lt;/strong&gt;&lt;/span&gt;&lt;/td&gt;
&lt;td style="text-align: center;"&gt;クロスクライメートプラス&lt;br&gt;&lt;span style="font-size: 14pt;"&gt;CROSS CLIMATE+&lt;/span&gt;&lt;br&gt;サイズ：&lt;strong&gt;165/65R14 83T XL&lt;/strong&gt;&lt;br&gt;&lt;br&gt;※商品画像内のホイールは付属しておりません。&lt;/td&gt;&lt;br&gt;※海外産&lt;/td&gt;
&lt;/tr&gt;
&lt;/tbody&gt;
&lt;/table&gt;
&lt;div&gt;&lt;img src="https://gdetail.image-qoo10.jp/344/613881147/2019/8/e41fe93c-75ab-4ac9-84e0-2916e9d456bd.jpg" width="940" height="380" style="display: block; margin-left: auto; margin-right: auto;"&gt;&lt;/div&gt;</t>
  </si>
  <si>
    <t>2023年製 CROSSCLIMATE 2 SUV 255/55R18 109W XL MICHELIN オールシーズン 翌営業日発送</t>
  </si>
  <si>
    <t>4985009700488</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</si>
  <si>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5&lt;/span&gt;&lt;br&gt;サイズ：&lt;strong&gt;225/40R19 93Y XL&lt;/strong&gt;&lt;br&gt;&lt;br&gt;※商品画像内のホイールは付属しておりません。&lt;br&gt;※海外産&lt;/td&gt;
&lt;/tr&gt;
&lt;/tbody&gt;
&lt;/table&gt;
&lt;div&gt;&lt;img src="https://gdetail.image-qoo10.jp/344/613881147/2022/5/70ed8b8c-6396-46ee-a5b4-db22b2234cd6.jpg" style="display: block; margin-left: auto; margin-right: auto;"&gt;&lt;/div&gt;</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</si>
  <si>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4&lt;/span&gt;&lt;br&gt;サイズ：&lt;strong&gt;255/40R18 99Y XL ★&lt;/strong&gt;&lt;br&gt;&lt;br&gt;※商品画像内のホイールは付属しておりません。&lt;br&gt;※海外産&lt;/td&gt;
&lt;/tr&gt;
&lt;/tbody&gt;
&lt;/table&gt;
&lt;br&gt; &lt;img src="https://gdetail.image-qoo10.jp/344/613881147/2018/9/9fa5897f-f9fc-4bc0-9972-5cbbe83a3933.jpg" width="940" height="1578"&gt;</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</si>
  <si>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5&lt;/span&gt;&lt;br&gt;サイズ：&lt;strong&gt;215/45R17 91Y XL&lt;/strong&gt;&lt;br&gt;&lt;br&gt;※商品画像内のホイールは付属しておりません。&lt;br&gt;※海外産&lt;/td&gt;
&lt;/tr&gt;
&lt;/tbody&gt;
&lt;/table&gt;
&lt;div&gt;&lt;img src="https://gdetail.image-qoo10.jp/344/613881147/2022/5/70ed8b8c-6396-46ee-a5b4-db22b2234cd6.jpg" style="display: block; margin-left: auto; margin-right: auto;"&gt;&lt;/div&gt;</t>
  </si>
  <si>
    <t>2022年製以降 CROSSCLIMATE2 235/60R18 107H XL VOL オールシーズンタイヤ 翌営業日発送</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</si>
  <si>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4+&lt;/span&gt;&lt;br&gt;サイズ：&lt;strong&gt;225/45R17 94W XL&lt;/strong&gt;&lt;br&gt;&lt;br&gt;※商品画像内のホイールは付属しておりません。&lt;br&gt;※納入時にラベルが剥がれてしまっており、ラベルなし商品もございます。&lt;br&gt;&lt;br&gt;※海外産&lt;/td&gt;
&lt;/tr&gt;
&lt;/tbody&gt;
&lt;/table&gt;
&lt;div&gt;&lt;img src="https://gdetail.image-qoo10.jp/344/613881147/2022/5/94ada223-b56b-4db0-8e26-4ea5ac27faf0.jpg"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</si>
  <si>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5&lt;/span&gt;&lt;br&gt;サイズ：&lt;strong&gt;275/35R19 100Y XL&lt;/strong&gt;&lt;br&gt;&lt;br&gt;※商品画像内のホイールは付属しておりません。&lt;br&gt;※海外産&lt;/td&gt;
&lt;/tr&gt;
&lt;/tbody&gt;
&lt;/table&gt;
&lt;div&gt;&lt;img src="https://gdetail.image-qoo10.jp/344/613881147/2022/5/70ed8b8c-6396-46ee-a5b4-db22b2234cd6.jpg"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</si>
  <si>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RE004&lt;/span&gt;&lt;br&gt;サイズ：&lt;strong&gt;225/50R17 98W XL&lt;/strong&gt;&lt;br&gt;&lt;br&gt;※商品画像内のホイールは付属しておりません。&lt;br&gt;※海外産&lt;/td&gt;
&lt;/tr&gt;
&lt;/tbody&gt;
&lt;/table&gt;
&lt;div&gt;&lt;img src="https://gdetail.image-qoo10.jp/344/613881147/2022/1/3f45b6f5-294b-4726-aaad-866e8d4ff822.jpg" style="display: block; margin-left: auto; margin-right: auto;"&gt;&lt;/div&gt;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</si>
  <si>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2&lt;/span&gt;&lt;br&gt;サイズ：&lt;strong&gt;225/45R17 94Y XL&lt;/strong&gt;&lt;br&gt;&lt;br&gt;※商品画像内のホイールは付属しておりません。&lt;br&gt;※海外産&lt;/td&gt;
&lt;/tr&gt;
&lt;/tbody&gt;
&lt;/table&gt;
&lt;div&gt;&lt;img src="https://gdetail.image-qoo10.jp/344/613881147/2021/10/15bdef97-a53f-4016-b7bd-062e9930fa95.jpg" width="940" height="446"&gt;&lt;/div&gt;</t>
  </si>
  <si>
    <t>2022年製以降 Pilot Sport 4 275/35ZR18 99Y XL サマータイヤ 翌営業日発送</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</si>
  <si>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RE004&lt;/span&gt;&lt;br&gt;サイズ：&lt;strong&gt;225/45R18 95W XL&lt;/strong&gt;&lt;br&gt;&lt;br&gt;※商品画像内のホイールは付属しておりません。&lt;br&gt;※海外産&lt;/td&gt;
&lt;/tr&gt;
&lt;/tbody&gt;
&lt;/table&gt;
&lt;div&gt;&lt;img src="https://gdetail.image-qoo10.jp/344/613881147/2022/1/10978c61-4ff9-474e-bb2b-07844c628301.jpg"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</si>
  <si>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RE004&lt;/span&gt;&lt;br&gt;サイズ：&lt;strong&gt;215/45R17 91W XL&lt;/strong&gt;&lt;br&gt;&lt;br&gt;※商品画像内のホイールは付属しておりません。&lt;br&gt;※海外産&lt;/td&gt;
&lt;/tr&gt;
&lt;/tbody&gt;
&lt;/table&gt;
&lt;div&gt;&lt;img src="https://gdetail.image-qoo10.jp/344/613881147/2022/6/5b8ac7b7-db66-474f-8cf3-9259d33ebe01.jpg"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</si>
  <si>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RE004&lt;/span&gt;&lt;br&gt;サイズ：&lt;strong&gt;205/55R16 91W&lt;/strong&gt;&lt;br&gt;&lt;br&gt;※商品画像内のホイールは付属しておりません。&lt;br&gt;※海外産&lt;/td&gt;
&lt;/tr&gt;
&lt;/tbody&gt;
&lt;/table&gt;
&lt;div&gt;&lt;img src="https://gdetail.image-qoo10.jp/344/613881147/2022/1/ade9269c-1161-4cc5-a2b5-0d06e94bed26.jpg" style="display: block; margin-left: auto; margin-right: auto;"&gt;&lt;/div&gt;</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</si>
  <si>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S&lt;/span&gt;&lt;br&gt;サイズ：&lt;strong&gt;225/40R19 93Y XL&lt;/strong&gt;&lt;br&gt;&lt;br&gt;※商品画像内のホイールは付属しておりません。&lt;br&gt;※海外産&lt;/td&gt;
&lt;/tr&gt;
&lt;/tbody&gt;
&lt;/table&gt;
&lt;br&gt;&lt;img src="https://gdetail.image-qoo10.jp/344/613881147/2019/3/2d9f19e5-7218-4e18-a6e4-8bbc7537ba7e.jpg" width="940" height="1016"&gt;</t>
  </si>
  <si>
    <t>2023年製 X-ICE SNOW 205/55R16 94H XL MICHELIN スタッドレス 翌営業日発送</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</si>
  <si>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SNOW&lt;/span&gt;&lt;br&gt;サイズ：&lt;strong&gt;205/55R16 94H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</si>
  <si>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2023年製 X-ICE SNOW 215/60R16 99H XL MICHELIN スタッドレス 翌営業日発送</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</si>
  <si>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SNOW&lt;/span&gt;&lt;br&gt;サイズ：&lt;strong&gt;215/60R16 99H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</si>
  <si>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2023年製 X-ICE SNOW 195/65R15 95T XL MICHELIN スタッドレス 翌営業日発送</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</si>
  <si>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SNOW&lt;/span&gt;&lt;br&gt;サイズ：&lt;strong&gt;195/65R15 95T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</si>
  <si>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&lt;br id="tinymce" class="mce-content-body " contenteditable="true" spellcheck="false" data-id="gd_det_exp_new"&gt;
&lt;table align="center"&gt;
&lt;tbody&gt;
&lt;tr&gt;
&lt;td style="text-align: left;" width="350px"&gt;&lt;span style="font-size: 14pt;"&gt;SUV専用スタッドレスタイヤ &lt;/span&gt;&lt;br&gt;&lt;br&gt;&lt;span style="font-size: 14pt;"&gt;&lt;strong&gt;SUV専用ブリザックの最高峰 &lt;br&gt;冬道に力強さと安心感を&lt;/strong&gt;&lt;/span&gt;&lt;/td&gt;
&lt;td style="text-align: center;"&gt;ブリザック ディーエム ブイスリー&lt;br&gt;&lt;span style="font-size: 14pt;"&gt;BLIZZAK DM-V3&lt;/span&gt;&lt;br&gt;サイズ：&lt;strong&gt;235/60R18 107S&lt;/strong&gt;&lt;br&gt;&lt;br&gt;※商品画像内のホイールは付属しておりません。&lt;br&gt;※海外産&lt;/td&gt;
&lt;/tr&gt;
&lt;/tbody&gt;
&lt;/table&gt;
&lt;div&gt;&lt;img src="https://gdetail.image-qoo10.jp/344/613881147/2021/11/b27bde38-c29a-44e6-8f54-f6bec34ac8a7.jpg" style="display: block; margin-left: auto; margin-right: auto;"&gt;&lt;/div&gt;</t>
  </si>
  <si>
    <t>2023年製 X-ICE SNOW 205/55R17 95T XL スタッドレスタイヤ 翌営業日発送</t>
  </si>
  <si>
    <t>2023年製 X-ICE SNOW 225/50R17 98H XL スタッドレスタイヤ 翌営業日発送</t>
  </si>
  <si>
    <t>2022年製以降 X-ICE SNOW 205/50R17 93H XL スタッドレスタイヤ 翌営業日発送</t>
  </si>
  <si>
    <t>2022年製以降 X-ICE SNOW 215/60R17 100T XL スタッドレスタイヤ 翌営業日発送</t>
  </si>
  <si>
    <t>&lt;br id="tinymce" class="mce-content-body " contenteditable="true" spellcheck="false" data-id="gd_det_exp_new"&gt;
&lt;table align="center"&gt;
&lt;tbody&gt;
&lt;tr&gt;
&lt;td style="text-align: left;" width="350px"&gt;&lt;span style="font-size: 14pt;"&gt;SUV専用スタッドレスタイヤ &lt;/span&gt;&lt;br&gt;&lt;br&gt;&lt;span style="font-size: 14pt;"&gt;&lt;strong&gt;SUV専用ブリザックの最高峰 &lt;br&gt;冬道に力強さと安心感を&lt;/strong&gt;&lt;/span&gt;&lt;/td&gt;
&lt;td style="text-align: center;"&gt;ブリザック ディーエム ブイスリー&lt;br&gt;&lt;span style="font-size: 14pt;"&gt;BLIZZAK DM-V3&lt;/span&gt;&lt;br&gt;サイズ：&lt;strong&gt;265/60R18 110R&lt;/strong&gt;&lt;br&gt;&lt;br&gt;※商品画像内のホイールは付属しておりません。&lt;br&gt;※海外産&lt;/td&gt;
&lt;/tr&gt;
&lt;/tbody&gt;
&lt;/table&gt;
&lt;div&gt;&lt;img src="https://gdetail.image-qoo10.jp/344/613881147/2021/11/b27bde38-c29a-44e6-8f54-f6bec34ac8a7.jpg" style="display: block; margin-left: auto; margin-right: auto;"&gt;&lt;/div&gt;</t>
  </si>
  <si>
    <t>&lt;br id="tinymce" class="mce-content-body " contenteditable="true" spellcheck="false" data-id="gd_det_exp_new"&gt;
&lt;table align="center"&gt;
&lt;tbody&gt;
&lt;tr&gt;
&lt;td style="text-align: left;" width="350px"&gt;&lt;span style="font-size: 14pt;"&gt;SUV専用スタッドレスタイヤ &lt;/span&gt;&lt;br&gt;&lt;br&gt;&lt;span style="font-size: 14pt;"&gt;&lt;strong&gt;SUV専用ブリザックの最高峰 &lt;br&gt;冬道に力強さと安心感を&lt;/strong&gt;&lt;/span&gt;&lt;/td&gt;
&lt;td style="text-align: center;"&gt;ブリザック ディーエム ブイスリー&lt;br&gt;&lt;span style="font-size: 14pt;"&gt;BLIZZAK DM-V3&lt;/span&gt;&lt;br&gt;サイズ：&lt;strong&gt;265/65R17 112R&lt;/strong&gt;&lt;br&gt;&lt;br&gt;※商品画像内のホイールは付属しておりません。&lt;br&gt;※海外産&lt;/td&gt;
&lt;/tr&gt;
&lt;/tbody&gt;
&lt;/table&gt;
&lt;div&gt;&lt;img src="https://gdetail.image-qoo10.jp/344/613881147/2021/11/b27bde38-c29a-44e6-8f54-f6bec34ac8a7.jpg" style="display: block; margin-left: auto; margin-right: auto;"&gt;&lt;/div&gt;</t>
  </si>
  <si>
    <t>2023年製 BLIZZAK VRX3 165/55R15 75Q スタッドレスタイヤ 翌営業日発送</t>
  </si>
  <si>
    <t>2023年製 BLIZZAK VRX3 165/65R14 79Q スタッドレスタイヤ 翌営業日発送</t>
  </si>
  <si>
    <t>https://kakaku.com/item/K0001122201/</t>
    <phoneticPr fontId="10"/>
  </si>
  <si>
    <t>https://kakaku.com/item/K0000897118/</t>
    <phoneticPr fontId="10"/>
  </si>
  <si>
    <t>https://kakaku.com/item/K0000897109/</t>
    <phoneticPr fontId="10"/>
  </si>
  <si>
    <t>24,700</t>
  </si>
  <si>
    <t>16,900</t>
  </si>
  <si>
    <t>9,000</t>
  </si>
  <si>
    <t>8,860</t>
  </si>
  <si>
    <t>6,860</t>
  </si>
  <si>
    <t>18,800</t>
  </si>
  <si>
    <t>21,400</t>
  </si>
  <si>
    <t>23,600</t>
  </si>
  <si>
    <t>20,080</t>
  </si>
  <si>
    <t>https://kakaku.com/item/K0001387112/</t>
  </si>
  <si>
    <t>https://kakaku.com/item/K0001387079/</t>
  </si>
  <si>
    <t>https://kakaku.com/item/K0001461555/</t>
  </si>
  <si>
    <t>https://kakaku.com/item/K0000945899/</t>
  </si>
  <si>
    <t>https://kakaku.com/item/K0001145431/</t>
  </si>
  <si>
    <t>https://kakaku.com/item/K0001020979/</t>
  </si>
  <si>
    <t>https://kakaku.com/item/K0001145435/</t>
  </si>
  <si>
    <t>MI 215/40R17 87YXLL PILOT SPORT 5</t>
  </si>
  <si>
    <t>MI 225/45R18 95YXL PILOT SPORT 5</t>
  </si>
  <si>
    <t>PRIMACY 4+</t>
    <phoneticPr fontId="10"/>
  </si>
  <si>
    <t>pimacy4p</t>
    <phoneticPr fontId="10"/>
  </si>
  <si>
    <t>pimacy4p1956016</t>
  </si>
  <si>
    <t>pimacy4p2055516</t>
  </si>
  <si>
    <t>MI 225/55R19 99V Pilot Sport4 SUV</t>
  </si>
  <si>
    <t>LS 215/60R17 100VXL 4-SEASONS CHI</t>
  </si>
  <si>
    <t>LS 265/50ZR20 111W XL LS588 SUV</t>
  </si>
  <si>
    <t>LS 225/50R17 98VXL 4-SEASONS CHI</t>
  </si>
  <si>
    <t>LS 235/50R18 101WXL CLV2</t>
  </si>
  <si>
    <t>LS 175/65R14 82T LS388</t>
  </si>
  <si>
    <t>LS 175/70R14 88TXL 4-SEASONS CHI</t>
  </si>
  <si>
    <t>LS 235/60R18 107V XL 4-SEASONS CHI</t>
  </si>
  <si>
    <t>LS 245/40R18 97WXL 4-SEASONS CHI</t>
  </si>
  <si>
    <t>⑳BS</t>
  </si>
  <si>
    <t>⑳DL</t>
  </si>
  <si>
    <t>⑳MI</t>
  </si>
  <si>
    <t>CM商品コード</t>
  </si>
  <si>
    <t>製品名･型番(価格com)</t>
  </si>
  <si>
    <t>店舗名</t>
  </si>
  <si>
    <t>商品価格</t>
  </si>
  <si>
    <t>提携割
引価格
(送料込)</t>
  </si>
  <si>
    <t>送料別
コスト
(税抜)</t>
  </si>
  <si>
    <t>Qoo10
粗利率</t>
  </si>
  <si>
    <t>Qoo10
依頼</t>
  </si>
  <si>
    <t>最終
原価</t>
  </si>
  <si>
    <t>最安値乖離率</t>
  </si>
  <si>
    <t>Q粗利率
夏=9％冬=8%</t>
  </si>
  <si>
    <t>供給原価
清算金額
Q競合比較</t>
  </si>
  <si>
    <t>手数料</t>
  </si>
  <si>
    <t>Z持分</t>
  </si>
  <si>
    <t>Q持分</t>
  </si>
  <si>
    <t>5％
死守</t>
  </si>
  <si>
    <t>ﾒｰｶｰｺｰﾄﾞ</t>
  </si>
  <si>
    <t>並
or
正</t>
  </si>
  <si>
    <t>Qoo10販売者
商品コード</t>
  </si>
  <si>
    <t>Qoo10商品名</t>
  </si>
  <si>
    <t>在庫
年式</t>
  </si>
  <si>
    <t>au1</t>
  </si>
  <si>
    <t>au2</t>
  </si>
  <si>
    <t>https://kakaku.com/item/K0001326340/</t>
  </si>
  <si>
    <t>AG</t>
  </si>
  <si>
    <t>https://kakaku.com/item/K0001423336/</t>
  </si>
  <si>
    <t>https://kakaku.com/item/K0001387090/</t>
  </si>
  <si>
    <t>CROSSCLIMATE 2 235/55R18 104V XL</t>
  </si>
  <si>
    <t>https://kakaku.com/item/K0001387068/</t>
  </si>
  <si>
    <t>CROSSCLIMATE 2 225/55R18 98V</t>
  </si>
  <si>
    <t>https://kakaku.com/item/K0001387100/</t>
  </si>
  <si>
    <t>CROSSCLIMATE 2 SUV 215/50R18 92W</t>
  </si>
  <si>
    <t>https://kakaku.com/item/K0001461530/</t>
  </si>
  <si>
    <t>CROSSCLIMATE 2 SUV 255/55R18 109W XL</t>
  </si>
  <si>
    <t>CROSSCLIMATE+ 165/65R14 83T XL</t>
  </si>
  <si>
    <t>CROSSCLIMATE+ 175/60R15 85H XL</t>
  </si>
  <si>
    <t>CROSSCLIMATE+ 205/65R15 99V XL</t>
  </si>
  <si>
    <t>CROSSCLIMATE SUV 225/55R18 98V→CC2に切り替え済</t>
  </si>
  <si>
    <t>BLIZZAK DM-V3 225/55R18 98T</t>
  </si>
  <si>
    <t>BLIZZAK DM-V3 225/60R17 99S</t>
  </si>
  <si>
    <t>BLIZZAK DM-V3 225/60R18 100S</t>
  </si>
  <si>
    <t>BLIZZAK DM-V3 235/55R18 100T</t>
  </si>
  <si>
    <t>BLIZZAK DM-V3 235/55R19 105T XL</t>
  </si>
  <si>
    <t>BLIZZAK DM-V3 235/55R20 102T</t>
  </si>
  <si>
    <t>BLIZZAK DM-V3 235/60R18 107S</t>
  </si>
  <si>
    <t>BLIZZAK DM-V3 265/60R18 110R</t>
  </si>
  <si>
    <t>BLIZZAK DM-V3 265/65R17 112R</t>
  </si>
  <si>
    <t>BLIZZAK DM-V3 285/50R20 116T</t>
  </si>
  <si>
    <t>dws062154518</t>
  </si>
  <si>
    <t>dws062254018</t>
  </si>
  <si>
    <t>ExtremeContact DWS06 PLUS 225/40ZR19 93Y XL</t>
  </si>
  <si>
    <t>https://kakaku.com/item/K0001332091/</t>
  </si>
  <si>
    <t>dws062254019</t>
  </si>
  <si>
    <t>dws062353519</t>
  </si>
  <si>
    <t>dws062354018</t>
  </si>
  <si>
    <t>dws062354019</t>
  </si>
  <si>
    <t>dws062453519</t>
  </si>
  <si>
    <t>dws062453520</t>
  </si>
  <si>
    <t>dws062454020</t>
  </si>
  <si>
    <t>dws062454520</t>
  </si>
  <si>
    <t>dws062553518</t>
  </si>
  <si>
    <t>dws062553519</t>
  </si>
  <si>
    <t>dws062553520</t>
  </si>
  <si>
    <t>dws062554018</t>
  </si>
  <si>
    <t>dws062654520</t>
  </si>
  <si>
    <t>dws062753020</t>
  </si>
  <si>
    <t>dws062753519</t>
  </si>
  <si>
    <t>dws062754020</t>
  </si>
  <si>
    <t>https://kakaku.com/item/K0001332082/</t>
  </si>
  <si>
    <t>dws062754520</t>
  </si>
  <si>
    <t>EfficientGrip ECO EG01 155/65R14 75S</t>
  </si>
  <si>
    <t>eg011556514</t>
  </si>
  <si>
    <t>eg012055516</t>
  </si>
  <si>
    <t>exe1756016</t>
  </si>
  <si>
    <t>exe1855515</t>
  </si>
  <si>
    <t>exe1956015</t>
  </si>
  <si>
    <t>exe2154017</t>
  </si>
  <si>
    <t>exe2155516</t>
  </si>
  <si>
    <t>exe2454517</t>
  </si>
  <si>
    <t>exe2554018</t>
  </si>
  <si>
    <t>https://kakaku.com/item/K0001020973/</t>
  </si>
  <si>
    <t>FK</t>
  </si>
  <si>
    <t>fk5102253519imp</t>
  </si>
  <si>
    <t>2022年製 AZENIS FK510 225/35R19 88Y XL サマータイヤ ラベルなし 翌営業日発送</t>
  </si>
  <si>
    <t>fk5102254018imp</t>
  </si>
  <si>
    <t>2022年製 AZENIS FK510 225/40R18 92Y XL サマータイヤ ラベルなし 翌営業日発送</t>
  </si>
  <si>
    <t>fk5102254019imp</t>
  </si>
  <si>
    <t>2022年製 AZENIS FK510 225/40R19 93Y XL サマータイヤ ラベルなし 翌営業日発送</t>
  </si>
  <si>
    <t>fk5102254518imp</t>
  </si>
  <si>
    <t>2023年製 AZENIS FK510 225/45ZR18 95Y XL サマータイヤ ラベルなし 翌営業日発送</t>
  </si>
  <si>
    <t>https://kakaku.com/item/K0001020982/</t>
  </si>
  <si>
    <t>fk5102254519imp</t>
  </si>
  <si>
    <t>2022年製 AZENIS FK510 225/45R19 96Y XL サマータイヤ ラベルなし 翌営業日発送</t>
  </si>
  <si>
    <t>fk5102353519imp</t>
  </si>
  <si>
    <t>2022年製 AZENIS FK510 235/35ZR19 91Y XL サマータイヤ ラベルなし 翌営業日発送</t>
  </si>
  <si>
    <t>fk5102354018imp</t>
  </si>
  <si>
    <t>2022年製 AZENIS FK510 235/40ZR18 95Y XL サマータイヤ ラベルなし 翌営業日発送</t>
  </si>
  <si>
    <t>fk5102354019imp</t>
  </si>
  <si>
    <t>2022年製 AZENIS FK510 235/40R19 96Y XL サマータイヤ ラベルなし 翌営業日発送</t>
  </si>
  <si>
    <t>fk5102354518imp</t>
  </si>
  <si>
    <t>2022年製 AZENIS FK510 235/45R18 98Y XL サマータイヤ ラベルなし 翌営業日発送</t>
  </si>
  <si>
    <t>fk5102453519imp</t>
  </si>
  <si>
    <t>2022年製 AZENIS FK510 245/35R19 93Y XL サマータイヤ ラベルなし 翌営業日発送</t>
  </si>
  <si>
    <t>fk5102453520imp</t>
  </si>
  <si>
    <t>2021年製 AZENIS FK510 245/35R20 95Y XL サマータイヤ ラベルなし 翌営業日発送</t>
  </si>
  <si>
    <t>fk5102453521imp</t>
  </si>
  <si>
    <t>2022年製 AZENIS FK510 245/35R21 96Y XL サマータイヤ ラベルなし 翌営業日発送</t>
  </si>
  <si>
    <t>fk5102454018imp</t>
  </si>
  <si>
    <t>2023年製 AZENIS FK510 245/40ZR18 97Y XL サマータイヤ ラベルなし 翌営業日発送</t>
  </si>
  <si>
    <t>fk5102454019imp</t>
  </si>
  <si>
    <t>2022年製 AZENIS FK510 245/40R19 98Y XL サマータイヤ ラベルなし 翌営業日発送</t>
  </si>
  <si>
    <t>fk5102454020imp</t>
  </si>
  <si>
    <t>2022年製 AZENIS FK510 245/40ZR20 99Y XL サマータイヤ ラベルなし 翌営業日発送</t>
  </si>
  <si>
    <t>fk5102454520imp</t>
  </si>
  <si>
    <t>2022年製 AZENIS FK510 245/45R20 103Y XL サマータイヤ ラベルなし 翌営業日発送</t>
  </si>
  <si>
    <t>fk5102553519imp</t>
  </si>
  <si>
    <t>2022年製 AZENIS FK510 255/35ZR19 96Y XL サマータイヤ ラベルなし 翌営業日発送</t>
  </si>
  <si>
    <t>fk5102553520imp</t>
  </si>
  <si>
    <t>2022年製 AZENIS FK510 255/35ZR20 97Y XL サマータイヤ ラベルなし 翌営業日発送</t>
  </si>
  <si>
    <t>fk5102555020imp</t>
  </si>
  <si>
    <t>2021年製 AZENIS FK510 255/50ZR20 109Y XL サマータイヤ ラベルなし 翌営業日発送</t>
  </si>
  <si>
    <t>fk5102753020imp</t>
  </si>
  <si>
    <t>2022年製 AZENIS FK510 275/30ZR20 97Y XL サマータイヤ ラベルなし 翌営業日発送</t>
  </si>
  <si>
    <t>fk5102753520imp</t>
  </si>
  <si>
    <t>2022年製 AZENIS FK510 275/35ZR20 102Y XL サマータイヤ ラベルなし 翌営業日発送</t>
  </si>
  <si>
    <t>fk510suv2255018imp</t>
  </si>
  <si>
    <t>2022年製 AZENIS FK510 SUV 225/50R18 99W XL サマータイヤ ラベルなし 翌営業日発送</t>
  </si>
  <si>
    <t>fk510suv2255518imp</t>
  </si>
  <si>
    <t>2022年製以降 AZENIS FK510 SUV 225/55R18 102W XL サマータイヤ ラベルなし 翌営業日発送</t>
  </si>
  <si>
    <t>AZENIS FK510 SUV 235/50R19 103W XL</t>
  </si>
  <si>
    <t>fk510suv2355019imp</t>
  </si>
  <si>
    <t>2022年製 AZENIS FK510 SUV 235/50R19 103W XL サマータイヤ 翌営業日発送</t>
  </si>
  <si>
    <t>AZENIS FK510 SUV 275/40R20 106Y XL</t>
  </si>
  <si>
    <t>fk510suv2754020imp</t>
  </si>
  <si>
    <t>2022年製 AZENIS FK510 SUV 275/40R20 106Y XL サマータイヤ ラベルなし 翌営業日発送</t>
  </si>
  <si>
    <t>要申請</t>
  </si>
  <si>
    <t>fk5202254518IP</t>
  </si>
  <si>
    <t>fk5202255518IP</t>
  </si>
  <si>
    <t>fk5202353519IP</t>
  </si>
  <si>
    <t>fk5202354018IP</t>
  </si>
  <si>
    <t>fk5202453519IP</t>
  </si>
  <si>
    <t>fk5202453521IP</t>
  </si>
  <si>
    <t>fk5202454018IP</t>
  </si>
  <si>
    <t>fk5202454020IP</t>
  </si>
  <si>
    <t>grv22255018</t>
  </si>
  <si>
    <t>grv22255518</t>
  </si>
  <si>
    <t>grv22256017</t>
  </si>
  <si>
    <t>grv22355018</t>
  </si>
  <si>
    <t>grx21855516</t>
  </si>
  <si>
    <t>grx21856015</t>
  </si>
  <si>
    <t>grx21956515</t>
  </si>
  <si>
    <t>grx22055017</t>
  </si>
  <si>
    <t>grx22055516</t>
  </si>
  <si>
    <t>grx22154517</t>
  </si>
  <si>
    <t>grx22154518</t>
  </si>
  <si>
    <t>grx22155517</t>
  </si>
  <si>
    <t>grx22254517</t>
  </si>
  <si>
    <t>grx22254518</t>
  </si>
  <si>
    <t>grx22254519</t>
  </si>
  <si>
    <t>grx22354518</t>
  </si>
  <si>
    <t>grx22355018</t>
  </si>
  <si>
    <t>gx22255017</t>
  </si>
  <si>
    <t>gx22454519</t>
  </si>
  <si>
    <t>gx22455018</t>
  </si>
  <si>
    <t>hp012255519</t>
  </si>
  <si>
    <t>LT</t>
  </si>
  <si>
    <t>lm705p1954517</t>
  </si>
  <si>
    <t>lm705p2055017</t>
  </si>
  <si>
    <t>lm705p2055516</t>
  </si>
  <si>
    <t>https://kakaku.com/item/K0000934787/</t>
  </si>
  <si>
    <t>NH</t>
  </si>
  <si>
    <t>https://kakaku.com/item/K0001421794/</t>
  </si>
  <si>
    <t>Primacy 4+ 225/45R18 95W XL</t>
  </si>
  <si>
    <t>https://kakaku.com/item/K0001421811/</t>
  </si>
  <si>
    <t>Primacy 4+ 235/45R17 97W XL</t>
  </si>
  <si>
    <t>https://kakaku.com/item/K0001421813/</t>
  </si>
  <si>
    <t>Primacy 4 205/60R16 96W XL</t>
  </si>
  <si>
    <t>PRIMACY4 215/45R18 93W XL</t>
  </si>
  <si>
    <t>Primacy 4 225/50R18 95V (TOY) DT RP</t>
  </si>
  <si>
    <t>https://kakaku.com/item/K0001424181/</t>
  </si>
  <si>
    <t>Pilot Sport 3 195/55R15 89V XL DT</t>
  </si>
  <si>
    <t>Pilot Sport 3 215/55ZR16 93W</t>
  </si>
  <si>
    <t>Pilot Sport 4 225/50R16 92Y</t>
  </si>
  <si>
    <t>Pilot Sport 4 245/40R19 98Y XL ☆</t>
  </si>
  <si>
    <t>Pilot Sport 4 275/35R19 100Y XL</t>
  </si>
  <si>
    <t>Pilot Sport 4 275/40R19 105Y XL</t>
  </si>
  <si>
    <t>https://kakaku.com/item/K0001176910/</t>
  </si>
  <si>
    <t>https://kakaku.com/item/K0001176911/</t>
  </si>
  <si>
    <t>Pilot Sport 4 S 235/40R19 96Y XL</t>
  </si>
  <si>
    <t>https://kakaku.com/item/K0000945916/</t>
  </si>
  <si>
    <t>https://kakaku.com/item/K0000945924/</t>
  </si>
  <si>
    <t>https://kakaku.com/item/K0001340089/</t>
  </si>
  <si>
    <t>Pilot Sport 4 S 255/35ZR19 96Y XL</t>
  </si>
  <si>
    <t>Pilot Sport 4 S 255/35ZR19 92Y</t>
  </si>
  <si>
    <t>https://kakaku.com/item/K0000945909/</t>
  </si>
  <si>
    <t>Pilot Sport 4 SUV 225/55R19 99V</t>
  </si>
  <si>
    <t>Pilot Sport 4 SUV 235/50R20 104Y XL</t>
  </si>
  <si>
    <t>Pilot Sport 5 205/40ZR17 84Y XL</t>
  </si>
  <si>
    <t>Pilot Sport 5 205/40ZR18 86Y XL</t>
  </si>
  <si>
    <t>Pilot Sport 5 205/45ZR17 88Y XL</t>
  </si>
  <si>
    <t>https://kakaku.com/item/K0001421028/</t>
  </si>
  <si>
    <t>https://kakaku.com/item/K0001421047/</t>
  </si>
  <si>
    <t>https://kakaku.com/item/K0001421048/</t>
  </si>
  <si>
    <t>Pilot Sport 5 235/40ZR19 96Y XL</t>
  </si>
  <si>
    <t>Pilot Sport 5 245/35ZR19 93Y XL</t>
  </si>
  <si>
    <t>Pilot Sport 5 245/40ZR17 95Y XL</t>
  </si>
  <si>
    <t>Pilot Sport 5 255/35ZR19 96Y XL</t>
  </si>
  <si>
    <t>Pilot Sport 5 265/35ZR18 97Y XL</t>
  </si>
  <si>
    <t>https://kakaku.com/item/K0001374072/</t>
  </si>
  <si>
    <t>https://kakaku.com/item/K0001225156/</t>
  </si>
  <si>
    <t>S</t>
  </si>
  <si>
    <t>s0012454018mo</t>
  </si>
  <si>
    <t>https://kakaku.com/item/K0001226162/</t>
  </si>
  <si>
    <t>ENERGY SAVER 4 165/70R14 85T XL</t>
  </si>
  <si>
    <t>https://kakaku.com/item/K0001226159/</t>
  </si>
  <si>
    <t>https://kakaku.com/item/K0001356182/</t>
  </si>
  <si>
    <t>v5522254018imp</t>
  </si>
  <si>
    <t>BluEarth-4S AW21 215/55R17 98W XL</t>
  </si>
  <si>
    <t>BluEarth-4S AW21 225/45R17 94V XL</t>
  </si>
  <si>
    <t>https://kakaku.com/item/K0001421418/</t>
  </si>
  <si>
    <t>vecto1856016</t>
  </si>
  <si>
    <t>vecto1856515</t>
  </si>
  <si>
    <t>vector1756515</t>
  </si>
  <si>
    <t>BLIZZAK VRX3 165/55R15 75Q</t>
  </si>
  <si>
    <t xml:space="preserve">競合Qoo10 EVENT </t>
  </si>
  <si>
    <t>BLIZZAK VRX3 215/65R16 98Q</t>
  </si>
  <si>
    <t>WINTER MAXX 02 175/70R14 84S</t>
  </si>
  <si>
    <t>X-ICE SNOW 175/65R15 88T XL</t>
  </si>
  <si>
    <t>X-ICE SNOW 195/65R15 95T XL</t>
  </si>
  <si>
    <t>X-ICE SNOW 205/50R17 93H XL</t>
  </si>
  <si>
    <t>X-ICE SNOW 205/55R16 94H XL</t>
  </si>
  <si>
    <t>X-ICE SNOW 215/60R16 99H XL</t>
  </si>
  <si>
    <t>X-ICE SNOW 215/60R17 100T XL</t>
  </si>
  <si>
    <t>X-ICE SNOW 215/65R16 102T XL</t>
  </si>
  <si>
    <t>X-ICE SNOW 225/50R17 98H XL</t>
  </si>
  <si>
    <t>X-ICE SNOW 225/55R17 101H XL</t>
  </si>
  <si>
    <t>X-ICE SNOW 225/55R18 102H XL</t>
  </si>
  <si>
    <t>X-ICE SNOW 225/60R18 100H</t>
  </si>
  <si>
    <t>X-ICE SNOW 235/50R18 101H XL</t>
  </si>
  <si>
    <t>X-ICE SNOW SUV 215/70R16 100T</t>
  </si>
  <si>
    <t>X-ICE SNOW SUV 225/65R17 106T XL</t>
  </si>
  <si>
    <t>X-ICE SNOW SUV 235/55R18 104T XL</t>
  </si>
  <si>
    <t>X-ICE SNOW SUV 235/60R17 106T XL</t>
  </si>
  <si>
    <t>https://kakaku.com/item/K0000945911/</t>
  </si>
  <si>
    <t>ALENZA 001 ★ EU 225/60R18 104W XL</t>
  </si>
  <si>
    <t>https://kakaku.com/item/K0001352819/</t>
  </si>
  <si>
    <t>ALENZA LX100 225/60R18 100H</t>
  </si>
  <si>
    <t>https://kakaku.com/item/K0001326346/</t>
  </si>
  <si>
    <t>DL</t>
  </si>
  <si>
    <t>T</t>
  </si>
  <si>
    <t>https://kakaku.com/item/K0001430462/</t>
  </si>
  <si>
    <t>TURANZA T005 235/40R18 95Y XL</t>
  </si>
  <si>
    <t>CARGO PRO 145R12 6PR</t>
  </si>
  <si>
    <t>EfficientGrip ECO EG02 155/65R14 75S</t>
  </si>
  <si>
    <t>EfficientGrip ECO EG01 175/65R14 82S</t>
  </si>
  <si>
    <t>EfficientGrip ECO EG01 215/55R17 94V</t>
  </si>
  <si>
    <t>CROSSCLIMATE 2 255/35R19 96Y XL</t>
  </si>
  <si>
    <t>2023年製 PRIMACY 4+ 205/55R16 91W MICHELIN サマータイヤ 翌営業日発送</t>
  </si>
  <si>
    <t>Pilot Sport 4 SUV 275/55R19 111W</t>
  </si>
  <si>
    <t>grx21756515</t>
  </si>
  <si>
    <t>grx21856515</t>
  </si>
  <si>
    <t>2023年製 REGNO GR-XII 185/65R15 88H サマータイヤ 翌営業日発送</t>
  </si>
  <si>
    <t>grx22156016</t>
  </si>
  <si>
    <t>2022年製以降 REGNO GR-XII 215/60R16 95V サマータイヤ 翌営業日発送</t>
  </si>
  <si>
    <t>gx22255018</t>
  </si>
  <si>
    <t>2022年製以降 REGNO GR-XII 225/50R18 95W サマータイヤ 翌営業日発送</t>
  </si>
  <si>
    <t>eg011458013</t>
  </si>
  <si>
    <t>2023年製 EfficientGrip ECO EG01 145/80R13 75S サマータイヤ 翌営業日発送</t>
  </si>
  <si>
    <t>EfficientGrip ECO EG01 155/65R13 73S</t>
  </si>
  <si>
    <t>eg011558013</t>
  </si>
  <si>
    <t>2023年製 EfficientGrip ECO EG01 155/80R13 79S サマータイヤ 翌営業日発送</t>
  </si>
  <si>
    <t>EfficientGrip ECO EG01 165/65R14 79S</t>
  </si>
  <si>
    <t>eg011656514</t>
  </si>
  <si>
    <t>2023年製 EfficientGrip ECO EG01 165/65R14 79S サマータイヤ 翌営業日発送</t>
  </si>
  <si>
    <t>eg011756514</t>
  </si>
  <si>
    <t>2023年製 EfficientGrip ECO EG01 175/65R14 82S サマータイヤ 翌営業日発送</t>
  </si>
  <si>
    <t>EfficientGrip ECO EG01 185/65R14 86S</t>
  </si>
  <si>
    <t>eg011856514</t>
  </si>
  <si>
    <t>eg012155517</t>
  </si>
  <si>
    <t>2023年製 EfficientGrip ECO EG01 215/55R17 94V サマータイヤ 翌営業日発送</t>
  </si>
  <si>
    <t>EfficientGrip ECO EG01 165/55R14 72V</t>
  </si>
  <si>
    <t>eg011655514</t>
  </si>
  <si>
    <t>2023年製 EfficientGrip ECO EG01 165/55R14 72V サマータイヤ 翌営業日発送</t>
  </si>
  <si>
    <t>eg011657014</t>
  </si>
  <si>
    <t>2023年製 EfficientGrip ECO EG01 165/70R14 81S サマータイヤ 翌営業日発送</t>
  </si>
  <si>
    <t>eg011757014</t>
  </si>
  <si>
    <t>2023年製 EfficientGrip ECO EG01 175/70R14 84S サマータイヤ 翌営業日発送</t>
  </si>
  <si>
    <t>eg011857014</t>
  </si>
  <si>
    <t>2023年製 EfficientGrip ECO EG01 185/70R14 88S サマータイヤ 翌営業日発送</t>
  </si>
  <si>
    <t>eg011856015</t>
  </si>
  <si>
    <t>2023年製 EfficientGrip ECO EG01 185/60R15 84H サマータイヤ 翌営業日発送</t>
  </si>
  <si>
    <t>eg011856515</t>
  </si>
  <si>
    <t>2023年製 EfficientGrip ECO EG01 185/65R15 88S サマータイヤ 翌営業日発送</t>
  </si>
  <si>
    <t>eg011956515</t>
  </si>
  <si>
    <t>2023年製 EfficientGrip ECO EG01 195/65R15 91H サマータイヤ 翌営業日発送</t>
  </si>
  <si>
    <t>eg012056515</t>
  </si>
  <si>
    <t>2023年製 EfficientGrip ECO EG01 205/65R15 94H サマータイヤ 翌営業日発送</t>
  </si>
  <si>
    <t>eg011955516</t>
  </si>
  <si>
    <t>2023年製 EfficientGrip ECO EG01 195/55R16 87V サマータイヤ 翌営業日発送</t>
  </si>
  <si>
    <t>eg011756016</t>
  </si>
  <si>
    <t>2023年製 EfficientGrip ECO EG01 175/60R16 82H サマータイヤ 翌営業日発送</t>
  </si>
  <si>
    <t>eg012056016</t>
  </si>
  <si>
    <t>2023年製 EfficientGrip ECO EG01 205/60R16 92H サマータイヤ 翌営業日発送</t>
  </si>
  <si>
    <t>eg012156016</t>
  </si>
  <si>
    <t>2023年製 EfficientGrip ECO EG01 215/60R16 95H サマータイヤ 翌営業日発送</t>
  </si>
  <si>
    <t>EfficientGrip ECO EG01 215/45R17 91W XL</t>
  </si>
  <si>
    <t>https://kakaku.com/item/K0000732202/</t>
  </si>
  <si>
    <t>eg012155017</t>
  </si>
  <si>
    <t>2023年製 EfficientGrip ECO EG01 215/50R17 91V サマータイヤ 翌営業日発送</t>
  </si>
  <si>
    <t>exe1654516</t>
  </si>
  <si>
    <t>2023年製 EAGLE LS EXE 165/45R16 74W XL サマータイヤ 翌営業日発送</t>
  </si>
  <si>
    <t>exe2054017</t>
  </si>
  <si>
    <t>2023年製 EAGLE LS EXE 205/40R17 84W XL サマータイヤ 翌営業日発送</t>
  </si>
  <si>
    <t>exe2054516</t>
  </si>
  <si>
    <t>2023年製 EAGLE LS EXE 205/45R16 87W XL サマータイヤ 翌営業日発送</t>
  </si>
  <si>
    <t>exe2054517</t>
  </si>
  <si>
    <t>2023年製 EAGLE LS EXE 205/45R17 88W XL サマータイヤ 翌営業日発送</t>
  </si>
  <si>
    <t>exe2055017</t>
  </si>
  <si>
    <t>2023年製 EAGLE LS EXE 205/50R17 93V XL サマータイヤ 翌営業日発送</t>
  </si>
  <si>
    <t>exe2154517</t>
  </si>
  <si>
    <t>2023年製 EAGLE LS EXE 215/45R17 91W XL サマータイヤ 翌営業日発送</t>
  </si>
  <si>
    <t>exe2154518</t>
  </si>
  <si>
    <t>2023年製 EAGLE LS EXE 215/45R18 89W サマータイヤ 翌営業日発送</t>
  </si>
  <si>
    <t>exe2155017</t>
  </si>
  <si>
    <t>2023年製 EAGLE LS EXE 215/50R17 95V XL サマータイヤ 翌営業日発送</t>
  </si>
  <si>
    <t>exe2155517</t>
  </si>
  <si>
    <t>2023年製 EAGLE LS EXE 215/55R17 94V サマータイヤ 翌営業日発送</t>
  </si>
  <si>
    <t>exe2254517</t>
  </si>
  <si>
    <t>2023年製 EAGLE LS EXE 225/45R17 91W サマータイヤ 翌営業日発送</t>
  </si>
  <si>
    <t>exe2254518</t>
  </si>
  <si>
    <t>2023年製 EAGLE LS EXE 225/45R18 91W サマータイヤ 翌営業日発送</t>
  </si>
  <si>
    <t>https://kakaku.com/item/K0000333323/</t>
  </si>
  <si>
    <t>exe2255517</t>
  </si>
  <si>
    <t>2023年製 EAGLE LS EXE 225/55R17 97V サマータイヤ 翌営業日発送</t>
  </si>
  <si>
    <t>exe2355018</t>
  </si>
  <si>
    <t>2023年製 EAGLE LS EXE 235/50R18 97V サマータイヤ 翌営業日発送</t>
  </si>
  <si>
    <t>exe2454519</t>
  </si>
  <si>
    <t>2023年製 EAGLE LS EXE 245/45R19 102W XL サマータイヤ 翌営業日発送</t>
  </si>
  <si>
    <t>EAGLE LS EXE 215/65R16 98H</t>
  </si>
  <si>
    <t>EAGLE LS EXE 225/40R19 93W XL</t>
  </si>
  <si>
    <t>EAGLE LS EXE 235/40R18 95W XL</t>
  </si>
  <si>
    <t>LS</t>
  </si>
  <si>
    <t>ls20001655515</t>
  </si>
  <si>
    <t>2023年製 EAGLE LS2000 Hybrid II 165/55R15 75V サマータイヤ 翌営業日発送</t>
  </si>
  <si>
    <t>nascar1958015</t>
  </si>
  <si>
    <t>2023年製 EAGLE#1 NASCAR 195/80R15 107/105L サマータイヤ 翌営業日発送</t>
  </si>
  <si>
    <t>nascar2156017</t>
  </si>
  <si>
    <t>2023年製 EAGLE#1 NASCAR 215/60R17C 109/107R サマータイヤ 翌営業日発送</t>
  </si>
  <si>
    <t>nascar2156516</t>
  </si>
  <si>
    <t>2023年製 EAGLE#1 NASCAR 215/65R16C 109/107R サマータイヤ 翌営業日発送</t>
  </si>
  <si>
    <t>EAGLE REVSPEC RS-02 165/55R14 72V</t>
  </si>
  <si>
    <t>RS</t>
  </si>
  <si>
    <t>rs021655514</t>
  </si>
  <si>
    <t>2023年製 EAGLE REVSPEC RS-02 165/55R14 72V サマータイヤ 翌営業日発送</t>
  </si>
  <si>
    <t>rvf021655515</t>
  </si>
  <si>
    <t>2023年製 EfficientGrip RVF02 165/55R15 75V サマータイヤ 翌営業日発送</t>
  </si>
  <si>
    <t>rvf021656015</t>
  </si>
  <si>
    <t>2023年製 EfficientGrip RVF02 165/60R15 77H サマータイヤ 翌営業日発送</t>
  </si>
  <si>
    <t>https://kakaku.com/item/K0001330607/</t>
  </si>
  <si>
    <t>rvf021856515</t>
  </si>
  <si>
    <t>2023年製 EfficientGrip RVF02 185/65R15 88H サマータイヤ 翌営業日発送</t>
  </si>
  <si>
    <t>https://kakaku.com/item/K0001330608/</t>
  </si>
  <si>
    <t>rvf021956515</t>
  </si>
  <si>
    <t>2023年製 EfficientGrip RVF02 195/65R15 91H サマータイヤ 翌営業日発送</t>
  </si>
  <si>
    <t>rvf021855516</t>
  </si>
  <si>
    <t>2023年製 EfficientGrip RVF02 185/55R16 83V サマータイヤ 翌営業日発送</t>
  </si>
  <si>
    <t>https://kakaku.com/item/K0001330597/</t>
  </si>
  <si>
    <t>rvf021956016</t>
  </si>
  <si>
    <t>2023年製 EfficientGrip RVF02 195/60R16 89H サマータイヤ 翌営業日発送</t>
  </si>
  <si>
    <t>rvf022055516</t>
  </si>
  <si>
    <t>2023年製 EfficientGrip RVF02 205/55R16 94V XL サマータイヤ 翌営業日発送</t>
  </si>
  <si>
    <t>rvf022056016</t>
  </si>
  <si>
    <t>2023年製 EfficientGrip RVF02 205/60R16 92V サマータイヤ 翌営業日発送</t>
  </si>
  <si>
    <t>rvf022055017</t>
  </si>
  <si>
    <t>2023年製 EfficientGrip RVF02 205/50R17 93V XL サマータイヤ 翌営業日発送</t>
  </si>
  <si>
    <t>rvf022155517</t>
  </si>
  <si>
    <t>2023年製 EfficientGrip RVF02 215/55R17 98V XL サマータイヤ 翌営業日発送</t>
  </si>
  <si>
    <t>rvf022156017</t>
  </si>
  <si>
    <t>2023年製 EfficientGrip RVF02 215/60R17 100H XL サマータイヤ 翌営業日発送</t>
  </si>
  <si>
    <t>https://kakaku.com/item/K0001330593/</t>
  </si>
  <si>
    <t>rvf022256017</t>
  </si>
  <si>
    <t>2023年製 EfficientGrip RVF02 225/60R17 99H サマータイヤ 翌営業日発送</t>
  </si>
  <si>
    <t>https://kakaku.com/item/K0001330582/</t>
  </si>
  <si>
    <t>rvf022254518</t>
  </si>
  <si>
    <t>2023年製 EfficientGrip RVF02 225/45R18 95W XL サマータイヤ 翌営業日発送</t>
  </si>
  <si>
    <t>rvf022255018</t>
  </si>
  <si>
    <t>2023年製 EfficientGrip RVF02 225/50R18 99V XL サマータイヤ 翌営業日発送</t>
  </si>
  <si>
    <t>https://kakaku.com/item/K0001330584/</t>
  </si>
  <si>
    <t>rvf022355018</t>
  </si>
  <si>
    <t>2023年製 EfficientGrip RVF02 235/50R18 101W XL サマータイヤ 翌営業日発送</t>
  </si>
  <si>
    <t>rvf022454020</t>
  </si>
  <si>
    <t>2022年製以降 EfficientGrip RVF02 245/40R20 99W XL サマータイヤ 翌営業日発送</t>
  </si>
  <si>
    <t>vector1556513</t>
  </si>
  <si>
    <t>2023年製 Vector 4Seasons Hybrid 155/65R13 73H オールシーズンタイヤ 翌営業日発送</t>
  </si>
  <si>
    <t>vector1656513</t>
  </si>
  <si>
    <t>2023年製 Vector 4Seasons Hybrid 165/65R13 77H オールシーズンタイヤ 翌営業日発送</t>
  </si>
  <si>
    <t>vector1557013</t>
  </si>
  <si>
    <t>2022年製以降 Vector 4Seasons Hybrid 155/70R13 75H オールシーズンタイヤ 翌営業日発送</t>
  </si>
  <si>
    <t>vector1458013</t>
  </si>
  <si>
    <t>2023年製 Vector 4Seasons Hybrid 145/80R13 75S オールシーズンタイヤ 翌営業日発送</t>
  </si>
  <si>
    <t>vec4s1558013</t>
  </si>
  <si>
    <t>vec4s1956015</t>
  </si>
  <si>
    <t>2022年製 Vector 4Seasons Hybrid 155/55R14 69H GOODYEAR オールシーズン 翌営業日発送</t>
  </si>
  <si>
    <t>vector1655514</t>
  </si>
  <si>
    <t>2022年製以降 Vector 4Seasons Hybrid 165/55R14 72H オールシーズンタイヤ 翌営業日発送</t>
  </si>
  <si>
    <t>vector1556514</t>
  </si>
  <si>
    <t>2023年製 Vector 4Seasons Hybrid 155/65R14 75H オールシーズンタイヤ 翌営業日発送</t>
  </si>
  <si>
    <t>https://kakaku.com/item/K0000897134/</t>
  </si>
  <si>
    <t>vector1656514</t>
  </si>
  <si>
    <t>2023年製 Vector 4Seasons Hybrid 165/65R14 79H オールシーズンタイヤ 翌営業日発送</t>
  </si>
  <si>
    <t>vector1657014</t>
  </si>
  <si>
    <t>2023年製 Vector 4Seasons Hybrid 165/70R14 81S オールシーズンタイヤ 翌営業日発送</t>
  </si>
  <si>
    <t>vecto1757014</t>
  </si>
  <si>
    <t>2023年製 Vector 4Seasons Hybrid 175/70R14 84H オールシーズンタイヤ 翌営業日発送</t>
  </si>
  <si>
    <t>vector1857014</t>
  </si>
  <si>
    <t>2023年製 Vector 4Seasons Hybrid 185/70R14 88H オールシーズンタイヤ 翌営業日発送</t>
  </si>
  <si>
    <t>vector1756514</t>
  </si>
  <si>
    <t>2023年製 Vector 4Seasons Hybrid 175/65R14 82H オールシーズンタイヤ 翌営業日発送</t>
  </si>
  <si>
    <t>vector1856514</t>
  </si>
  <si>
    <t>2023年製 Vector 4Seasons Hybrid 185/65R14 86H オールシーズンタイヤ 翌営業日発送</t>
  </si>
  <si>
    <t>vecto1655015</t>
  </si>
  <si>
    <t>2023年製 Vector 4Seasons Hybrid 165/50R15 73H オールシーズンタイヤ 翌営業日発送</t>
  </si>
  <si>
    <t>vecto1655515</t>
  </si>
  <si>
    <t>2023年製 Vector 4Seasons Hybrid 165/55R15 75H オールシーズンタイヤ 翌営業日発送</t>
  </si>
  <si>
    <t>https://kakaku.com/item/K0000897122/</t>
  </si>
  <si>
    <t>vector1855515</t>
  </si>
  <si>
    <t>2023年製 Vector 4Seasons Hybrid 185/55R15 82H オールシーズンタイヤ 翌営業日発送</t>
  </si>
  <si>
    <t>vector1656015</t>
  </si>
  <si>
    <t>2023年製 Vector 4Seasons Hybrid 165/60R15 77H オールシーズンタイヤ 翌営業日発送</t>
  </si>
  <si>
    <t>vecto1856015</t>
  </si>
  <si>
    <t>2023年製 Vector 4Seasons Hybrid 185/60R15 84H オールシーズンタイヤ 翌営業日発送</t>
  </si>
  <si>
    <t>vec4s1956516</t>
  </si>
  <si>
    <t>vecto1656515</t>
  </si>
  <si>
    <t>2023年製 Vector 4Seasons Hybrid 165/65R15 81H オールシーズンタイヤ 翌営業日発送</t>
  </si>
  <si>
    <t>vector1956515</t>
  </si>
  <si>
    <t>2023年製 Vector 4Seasons Hybrid 195/65R15 91H オールシーズンタイヤ 翌営業日発送</t>
  </si>
  <si>
    <t>vector2056515</t>
  </si>
  <si>
    <t>vector2057015</t>
  </si>
  <si>
    <t>2023年製 Vector 4Seasons Hybrid 205/70R15 96H オールシーズンタイヤ 翌営業日発送</t>
  </si>
  <si>
    <t>vector1955016</t>
  </si>
  <si>
    <t>https://kakaku.com/item/K0001421417/</t>
  </si>
  <si>
    <t>vecto1855516</t>
  </si>
  <si>
    <t>2023年製 Vector 4Seasons Hybrid 185/55R16 83H オールシーズンタイヤ 翌営業日発送</t>
  </si>
  <si>
    <t>vector1955516</t>
  </si>
  <si>
    <t>vector2055516</t>
  </si>
  <si>
    <t>2022年製 Vector 4Seasons Hybrid 205/55R16 91H オールシーズンタイヤ 翌営業日発送</t>
  </si>
  <si>
    <t>vecto1956016</t>
  </si>
  <si>
    <t>vector1756016</t>
  </si>
  <si>
    <t>2022年製以降 Vector 4Seasons Hybrid 175/60R16 82H オールシーズンタイヤ 翌営業日発送</t>
  </si>
  <si>
    <t>vecto2056016</t>
  </si>
  <si>
    <t>vector2156016</t>
  </si>
  <si>
    <t>vec4s2055017</t>
  </si>
  <si>
    <t>2021年製 Vector 4Seasons Hybrid 195/65R16 92H GOODYEAR オールシーズン 翌営業日発送</t>
  </si>
  <si>
    <t>vector2056516</t>
  </si>
  <si>
    <t>https://kakaku.com/item/K0000897119/</t>
  </si>
  <si>
    <t>vector2156516</t>
  </si>
  <si>
    <t>2022年製以降 Vector 4Seasons Hybrid 215/65R16 98H オールシーズンタイヤ 翌営業日発送</t>
  </si>
  <si>
    <t>https://kakaku.com/item/K0000897105/</t>
  </si>
  <si>
    <t>vector2154517</t>
  </si>
  <si>
    <t>vecto2254517</t>
  </si>
  <si>
    <t>vec4s2055517</t>
  </si>
  <si>
    <t>https://kakaku.com/item/K0000897107/</t>
  </si>
  <si>
    <t>vector2155017</t>
  </si>
  <si>
    <t>vec4s2155018</t>
  </si>
  <si>
    <t>vector2155517</t>
  </si>
  <si>
    <t>2022年製以降 Vector 4Seasons Hybrid 215/55R17 94H オールシーズンタイヤ 翌営業日発送</t>
  </si>
  <si>
    <t>vector2255517</t>
  </si>
  <si>
    <t>https://kakaku.com/item/K0001421416/</t>
  </si>
  <si>
    <t>vecto1956017</t>
  </si>
  <si>
    <t>2022年製 Vector 4Seasons Hybrid 195/60R17 90H オールシーズンタイヤ 翌営業日発送</t>
  </si>
  <si>
    <t>vector2156017</t>
  </si>
  <si>
    <t>2023年製 Vector 4Seasons Hybrid 215/60R17 96H オールシーズンタイヤ 翌営業日発送</t>
  </si>
  <si>
    <t>vecto2254018</t>
  </si>
  <si>
    <t>vector2154518</t>
  </si>
  <si>
    <t>2022年製 Vector 4Seasons Hybrid 215/45R18 89H オールシーズンタイヤ 翌営業日発送</t>
  </si>
  <si>
    <t>https://kakaku.com/item/K0000897103/</t>
  </si>
  <si>
    <t>vector2254518</t>
  </si>
  <si>
    <t>2023年製 Vector 4Seasons Hybrid 225/45R18 91H オールシーズンタイヤ 翌営業日発送</t>
  </si>
  <si>
    <t>vec4s2155518</t>
  </si>
  <si>
    <t>vecto2355018</t>
  </si>
  <si>
    <t>2023年製 Vector 4Seasons Hybrid 235/50R18 101H XL オールシーズンタイヤ 翌営業日発送</t>
  </si>
  <si>
    <t>Vector 4Seasons Hybrid 215/55R18 95H</t>
  </si>
  <si>
    <t>195/45R16 84W XL</t>
  </si>
  <si>
    <t>exe1954516</t>
  </si>
  <si>
    <t>ExtremeContact DWS06 PLUS 205/45ZR17 88W XL</t>
  </si>
  <si>
    <t>dws062054517</t>
  </si>
  <si>
    <t>2022年以降 ExtremeContact DWS06 PLUS 205/45ZR17 88W XL サマータイヤ 翌営業日発送</t>
  </si>
  <si>
    <t>dws062055017</t>
  </si>
  <si>
    <t>2022年製 ExtremeContact DWS06 PLUS 205/50ZR17 93W XL サマータイヤ 翌営業日発送</t>
  </si>
  <si>
    <t>dws062055516</t>
  </si>
  <si>
    <t>2022年製以降 ExtremeContact DWS06 PLUS 205/55ZR16 91W サマータイヤ 翌営業日発送</t>
  </si>
  <si>
    <t>dws062154018</t>
  </si>
  <si>
    <t>2022年製以降 ExtremeContact DWS06 PLUS 215/40ZR18 89Y XL サマータイヤ 翌営業日発送</t>
  </si>
  <si>
    <t>ExtremeContact DWS06 PLUS 215/50ZR17 95W XL</t>
  </si>
  <si>
    <t>ExtremeContact DWS06 PLUS 225/45R19 92W</t>
  </si>
  <si>
    <t>dws062254519</t>
  </si>
  <si>
    <t>2023年製 ExtremeContact DWS06 PLUS 225/45ZR19 92W サマータイヤ 翌営業日発送</t>
  </si>
  <si>
    <t>dws062254517</t>
  </si>
  <si>
    <t>2022年製 ExtremeContact DWS06 PLUS 225/45ZR17 91W サマータイヤ 翌営業日発送</t>
  </si>
  <si>
    <t>dws062254518</t>
  </si>
  <si>
    <t>2022年製 ExtremeContact DWS06 PLUS 225/45ZR18 91Y サマータイヤ 翌営業日発送</t>
  </si>
  <si>
    <t>dws062255018</t>
  </si>
  <si>
    <t>2022年製以降 ExtremeContact DWS06 PLUS 225/50ZR18 95W サマータイヤ 翌営業日発送</t>
  </si>
  <si>
    <t>dws062354518</t>
  </si>
  <si>
    <t>2022年製 ExtremeContact DWS06 PLUS 235/45ZR18 98Y XL サマータイヤ 翌営業日発送</t>
  </si>
  <si>
    <t>dws062355018</t>
  </si>
  <si>
    <t>2022年製 ExtremeContact DWS06 PLUS 235/50ZR18 97W サマータイヤ 翌営業日発送</t>
  </si>
  <si>
    <t>dws062356018</t>
  </si>
  <si>
    <t>2022年製 ExtremeContact DWS06 PLUS 235/60ZR18 107W XL サマータイヤ 翌営業日発送</t>
  </si>
  <si>
    <t>dws062454018</t>
  </si>
  <si>
    <t>2023年製 ExtremeContact DWS06 PLUS 245/40ZR18 97Y XL サマータイヤ 翌営業日発送</t>
  </si>
  <si>
    <t>dws062454019</t>
  </si>
  <si>
    <t>2023年製 ExtremeContact DWS06 PLUS 245/40ZR19 98Y XL サマータイヤ 翌営業日発送</t>
  </si>
  <si>
    <t>dws062454518</t>
  </si>
  <si>
    <t>2023年製ExtremeContact DWS06 PLUS 245/45ZR18 100Y XL サマータイヤ 翌営業日発送</t>
  </si>
  <si>
    <t>dws062454519</t>
  </si>
  <si>
    <t>2022年製以降 ExtremeContact DWS06 PLUS 245/45ZR19 98Y サマータイヤ 翌営業日発送</t>
  </si>
  <si>
    <t>dws062555019</t>
  </si>
  <si>
    <t>2021年製以降 ExtremeContact DWS06 PLUS 255/50ZR19 107W XL サマータイヤ 翌営業日発送</t>
  </si>
  <si>
    <t>dws062653518</t>
  </si>
  <si>
    <t>2023年製 ExtremeContact DWS06 PLUS 265/35ZR18 97Y XL サマータイヤ 翌営業日発送</t>
  </si>
  <si>
    <t>dws062753019</t>
  </si>
  <si>
    <t>2022年製以降 ExtremeContact DWS06 PLUS 275/30ZR19 96Y XL サマータイヤ 翌営業日発送</t>
  </si>
  <si>
    <t>https://kakaku.com/item/K0001332102/</t>
  </si>
  <si>
    <t>dws062753518</t>
  </si>
  <si>
    <t>2021年製 ExtremeContact DWS06 PLUS 275/35ZR18 95Y サマータイヤ 翌営業日発送</t>
  </si>
  <si>
    <t>dws062754019</t>
  </si>
  <si>
    <t>2022年製以降 ExtremeContact DWS06 PLUS 275/40ZR19 101Y サマータイヤ 翌営業日発送</t>
  </si>
  <si>
    <t>MaxContact MC5 215/45R17 91W XL</t>
  </si>
  <si>
    <t>MaxContact MC5 215/50R17 91V</t>
  </si>
  <si>
    <t>MaxContact MC5 215/55R17 94V</t>
  </si>
  <si>
    <t>https://kakaku.com/item/K0000421130/</t>
  </si>
  <si>
    <t>dz1022153518imp</t>
  </si>
  <si>
    <t>dz1022154018imp</t>
  </si>
  <si>
    <t>2023年製 DIREZZA DZ102 215/40R18 89W XL サマータイヤ 翌営業日発送</t>
  </si>
  <si>
    <t>dz1022154517imp</t>
  </si>
  <si>
    <t>2023年製 DIREZZA DZ102 215/45R17 87W サマータイヤ 翌営業日発送</t>
  </si>
  <si>
    <t>dz1022155017imp</t>
  </si>
  <si>
    <t>2023年製 DIREZZA DZ102 215/50R17 91V サマータイヤ 翌営業日発送</t>
  </si>
  <si>
    <t>dz1022254018imp</t>
  </si>
  <si>
    <t>2023年製 DIREZZA DZ102 225/40R18 88W サマータイヤ 翌営業日発送</t>
  </si>
  <si>
    <t>dz1022254517imp</t>
  </si>
  <si>
    <t>dz1022254518imp</t>
  </si>
  <si>
    <t>2023年製 DIREZZA DZ102 225/45R18 91W サマータイヤ 翌営業日発送</t>
  </si>
  <si>
    <t>dz1022255018imp</t>
  </si>
  <si>
    <t>dz1022355018imp</t>
  </si>
  <si>
    <t>2023年製 DIREZZA DZ102 235/50R18 97V サマータイヤ 翌営業日発送</t>
  </si>
  <si>
    <t>dz1022454018imp</t>
  </si>
  <si>
    <t>2023年製 DIREZZA DZ102 245/40R18 97W XL サマータイヤ 翌営業日発送</t>
  </si>
  <si>
    <t>lm7051856016</t>
  </si>
  <si>
    <t>2022年製 LE MANS V 185/60R16 86H サマータイヤ 翌営業日発送</t>
  </si>
  <si>
    <t>lm7052156016</t>
  </si>
  <si>
    <t>2022年製 LE MANS V 215/60R16 95H サマータイヤ 翌営業日発送</t>
  </si>
  <si>
    <t>lm705p1756515</t>
  </si>
  <si>
    <t>2023年製 LE MANS V+ 175/65R15 84H サマータイヤ 翌営業日発送</t>
  </si>
  <si>
    <t>lm705p1855516</t>
  </si>
  <si>
    <t>2023年製 LE MANS V+ 185/55R16 83V サマータイヤ 翌営業日発送</t>
  </si>
  <si>
    <t>lm705p1856015</t>
  </si>
  <si>
    <t>2023年製 LE MANS V+ 185/60R15 84H サマータイヤ 翌営業日発送</t>
  </si>
  <si>
    <t>lm705p1856016</t>
  </si>
  <si>
    <t>2023年製 LE MANS V+ 185/60R16 86H サマータイヤ 翌営業日発送</t>
  </si>
  <si>
    <t>lm705p1856515</t>
  </si>
  <si>
    <t>2023年製 LE MANS V+ 185/65R15 88H サマータイヤ 翌営業日発送</t>
  </si>
  <si>
    <t>lm705p1956515</t>
  </si>
  <si>
    <t>2023年製 LE MANS V+ 195/65R15 91H サマータイヤ 翌営業日発送</t>
  </si>
  <si>
    <t>lm705p2154517</t>
  </si>
  <si>
    <t>2023年製 LE MANS V+ 215/45R17 91W XL サマータイヤ 翌営業日発送</t>
  </si>
  <si>
    <t>v5522056016imp</t>
  </si>
  <si>
    <t>2023年製 ADVAN dB V552 205/60R16 92V サマータイヤ 翌営業日発送</t>
  </si>
  <si>
    <t>v5522155017imp</t>
  </si>
  <si>
    <t>2021年製以降 ADVAN dB V552 215/50R17 95W XL サマータイヤ 翌営業日発送</t>
  </si>
  <si>
    <t>v5522155517imp</t>
  </si>
  <si>
    <t>2023年製 ADVAN dB V552 215/55R17 94W サマータイヤ 翌営業日発送</t>
  </si>
  <si>
    <t>v5522156016imp</t>
  </si>
  <si>
    <t>v5522254517imp</t>
  </si>
  <si>
    <t>2023年製 ADVAN dB V552 225/45R17 94W XL サマータイヤ 翌営業日発送</t>
  </si>
  <si>
    <t>v5522254518imp</t>
  </si>
  <si>
    <t>2023年製 ADVAN dB V552 225/45R18 95W XL サマータイヤ 翌営業日発送</t>
  </si>
  <si>
    <t>v5522255017imp</t>
  </si>
  <si>
    <t>v5522255517imp</t>
  </si>
  <si>
    <t>2023年製 ADVAN dB V552 225/55R17 101W XL サマータイヤ 翌営業日発送</t>
  </si>
  <si>
    <t>v5522354518imp</t>
  </si>
  <si>
    <t>2022年製 ADVAN dB V552 235/45R18 94Y サマータイヤ 翌営業日発送</t>
  </si>
  <si>
    <t>v5522355018imp</t>
  </si>
  <si>
    <t>2022年製 ADVAN dB V552 235/50R18 97W サマータイヤ 翌営業日発送</t>
  </si>
  <si>
    <t>v5522454518imp</t>
  </si>
  <si>
    <t>2023年製 ADVAN dB V552 245/45R18 96Y サマータイヤ 翌営業日発送</t>
  </si>
  <si>
    <t>v7012154517imp</t>
  </si>
  <si>
    <t>2022年製 Advan Fleva V701 215/45R17 91W XL サマータイヤ 翌営業日発送</t>
  </si>
  <si>
    <t>v7012254018imp</t>
  </si>
  <si>
    <t>2023年製 Advan Fleva V701 225/40R18 92W XL サマータイヤ 翌営業日発送</t>
  </si>
  <si>
    <t>v7012254517imp</t>
  </si>
  <si>
    <t>2022年製 Advan Fleva V701 225/45R17 94W XL サマータイヤ 翌営業日発送</t>
  </si>
  <si>
    <t>v7012254518imp</t>
  </si>
  <si>
    <t>v7012354018imp</t>
  </si>
  <si>
    <t>2023年製 Advan Fleva V701 235/40R18 95W XL サマータイヤ 翌営業日発送</t>
  </si>
  <si>
    <t>v7012454018imp</t>
  </si>
  <si>
    <t>aw211956515imp</t>
  </si>
  <si>
    <t>2021年製 BluEarth-4S AW21 195/65R15 91H オールシーズンタイヤ ラベルなし 翌営業日発送</t>
  </si>
  <si>
    <t>aw212055516imp</t>
  </si>
  <si>
    <t>aw212056016imp</t>
  </si>
  <si>
    <t>2022年製 BluEarth-4S AW21 205/60R16 96H XL オールシーズンタイヤ 翌営業日発送</t>
  </si>
  <si>
    <t>aw212155017imp</t>
  </si>
  <si>
    <t>2021年製 BluEarth-4S AW21 215/50R17 95W XL オールシーズンタイヤ ラベルなし 翌営業日発送</t>
  </si>
  <si>
    <t>aw212255518imp</t>
  </si>
  <si>
    <t>2021年製 BluEarth-4S AW21 225/55R18 98V オールシーズンタイヤ ラベルなし 翌営業日発送</t>
  </si>
  <si>
    <t>aw212255519imp</t>
  </si>
  <si>
    <t>2022年製 BluEarth-4S AW21 225/55R19 99V オールシーズンタイヤ 翌営業日発送</t>
  </si>
  <si>
    <t>aw212256017imp</t>
  </si>
  <si>
    <t>2021年製 BluEarth-4S AW21 225/60R17 103V XL オールシーズンタイヤ ラベルなし 翌営業日発送</t>
  </si>
  <si>
    <t>aw212256018imp</t>
  </si>
  <si>
    <t>2022年製 BluEarth-4S AW21 225/60R18 104V XL オールシーズンタイヤ 翌営業日発送</t>
  </si>
  <si>
    <t>aw212355518imp</t>
  </si>
  <si>
    <t>2021年製 BluEarth-4S AW21 235/55R18 100V オールシーズンタイヤ ラベルなし 翌営業日発送</t>
  </si>
  <si>
    <t>ae512154517</t>
  </si>
  <si>
    <t>2023年製 BluEarth-GT AE51 215/45R17 91W XL サマータイヤ 翌営業日発送</t>
  </si>
  <si>
    <t>ae512155017</t>
  </si>
  <si>
    <t>2023年製 BluEarth-GT AE51 215/50R17 95W XL サマータイヤ 翌営業日発送</t>
  </si>
  <si>
    <t>BluEarth-GT AE51J 225/45R18 95W XL</t>
  </si>
  <si>
    <t>ae512254518</t>
  </si>
  <si>
    <t>2023年製 BluEarth-GT AE51 225/45R18 95W XL サマータイヤ 翌営業日発送</t>
  </si>
  <si>
    <t>ae512254517</t>
  </si>
  <si>
    <t>2022年製 BluEarth-GT AE51 225/45R17 94W XL サマータイヤ 翌営業日発送</t>
  </si>
  <si>
    <t>ae512255017</t>
  </si>
  <si>
    <t>2022年製 BluEarth-GT AE51 225/50R17 98W XL サマータイヤ 翌営業日発送</t>
  </si>
  <si>
    <t>ae512255517</t>
  </si>
  <si>
    <t>2021年製BluEarth-GT AE51 225/55R17 101W XL サマータイヤ ラベルなし 翌営業日発送</t>
  </si>
  <si>
    <t>BluEarth-GT AE51 235/45R18 94W</t>
  </si>
  <si>
    <t>ae512354518</t>
  </si>
  <si>
    <t>2023年製 BluEarth-GT AE51 235/45R18 94W サマータイヤ 翌営業日発送</t>
  </si>
  <si>
    <t>ae512454018</t>
  </si>
  <si>
    <t>2022年製 BluEarth-GT AE51 245/40R18 97W XL サマータイヤ 翌営業日発送</t>
  </si>
  <si>
    <t>ae512454019</t>
  </si>
  <si>
    <t>2021年製 BluEarth-GT AE51 245/40R19 98W XL サマータイヤ ラベルなし 翌営業日発送</t>
  </si>
  <si>
    <t>ae512454518</t>
  </si>
  <si>
    <t>2021年製BluEarth-GT AE51 245/45R18 100W XL サマータイヤ ラベルなし 翌営業日発送</t>
  </si>
  <si>
    <t>ae612255018</t>
  </si>
  <si>
    <t>2021年製 BluEarth-XT AE61 225/50R18 95V サマータイヤ ラベルなし サマータイヤ 翌営業日発送</t>
  </si>
  <si>
    <t>ae612255518</t>
  </si>
  <si>
    <t>2023年製 BluEarth-XT AE61 225/55R18 98V サマータイヤ ラベルなし 翌営業日発送</t>
  </si>
  <si>
    <t>ae612255519</t>
  </si>
  <si>
    <t>2023年製 BluEarth-XT AE61 225/55R19 99V サマータイヤ ラベルなし 翌営業日発送</t>
  </si>
  <si>
    <t>ae612256018</t>
  </si>
  <si>
    <t>2021年製以降BluEarth-XT AE61 225/60R18 100H サマータイヤ ラベルなし 翌営業日発送</t>
  </si>
  <si>
    <t>https://kakaku.com/item/K0001226005/</t>
  </si>
  <si>
    <t>ae612355518</t>
  </si>
  <si>
    <t>2023年製 BluEarth-XT AE61 235/55R18 100V サマータイヤ 翌営業日発送</t>
  </si>
  <si>
    <t>ae612355519</t>
  </si>
  <si>
    <t>ae612356018</t>
  </si>
  <si>
    <t>2023年製 BluEarth-XT AE61 235/60R18 103W サマータイヤ 翌営業日発送</t>
  </si>
  <si>
    <t>ae512055516</t>
  </si>
  <si>
    <t>2021年製 BluEarth-GT AE51 205/55R16 94V XL サマータイヤ ラベルなし 翌営業日発送</t>
  </si>
  <si>
    <t>ae612356517</t>
  </si>
  <si>
    <t>xicessuv2356018</t>
  </si>
  <si>
    <t>xicessuv2656517</t>
  </si>
  <si>
    <t>xicessuv2256517</t>
  </si>
  <si>
    <t>exe2156516</t>
  </si>
  <si>
    <t>eg011756515</t>
  </si>
  <si>
    <t>primacy42256016</t>
  </si>
  <si>
    <t>2023年製 ExtremeContact DWS06 PLUS 215/45ZR18 93Y XL サマータイヤ 翌営業日発送</t>
  </si>
  <si>
    <t>2023年製 ExtremeContact DWS06 PLUS 225/40ZR18 92Y XL サマータイヤ 翌営業日発送</t>
  </si>
  <si>
    <t>2023年製 ExtremeContact DWS06 PLUS 225/40ZR19 93Y XL サマータイヤ 翌営業日発送</t>
  </si>
  <si>
    <t>2022年製 ExtremeContact DWS06 PLUS 235/35ZR19 91Y XL サマータイヤ 翌営業日発送</t>
  </si>
  <si>
    <t>2023年製 ExtremeContact DWS06 PLUS 235/40ZR18 95Y XL サマータイヤ 翌営業日発送</t>
  </si>
  <si>
    <t>2023年製 ExtremeContact DWS06 PLUS 235/40ZR19 96W XL サマータイヤ 翌営業日発送</t>
  </si>
  <si>
    <t>2022年製 ExtremeContact DWS06 PLUS 245/35ZR19 93Y XL サマータイヤ 翌営業日発送</t>
  </si>
  <si>
    <t>2023年製 ExtremeContact DWS06 PLUS 245/35ZR20 95Y XL サマータイヤ 翌営業日発送</t>
  </si>
  <si>
    <t>2022年製以降 ExtremeContact DWS06 PLUS 245/40ZR20 99Y XL サマータイヤ 翌営業日発送</t>
  </si>
  <si>
    <t>2022年製以降 ExtremeContact DWS06 PLUS 245/45ZR20 103Y XL サマータイヤ 翌営業日発送</t>
  </si>
  <si>
    <t>2023年製 ExtremeContact DWS06 PLUS 255/35ZR18 94Y XL サマータイヤ 翌営業日発送</t>
  </si>
  <si>
    <t>2023年製以降 ExtremeContact DWS06 PLUS 255/35ZR19 96Y XL サマータイヤ 翌営業日発送</t>
  </si>
  <si>
    <t>2022年製 ExtremeContact DWS06 PLUS 255/35ZR20 97Y XL サマータイヤ 翌営業日発送</t>
  </si>
  <si>
    <t>2022年製 ExtremeContact DWS06 PLUS 255/40ZR18 99Y XL サマータイヤ 翌営業日発送</t>
  </si>
  <si>
    <t>2023年製 ExtremeContact DWS06 PLUS 265/45ZR20 104Y サマータイヤ 翌営業日発送</t>
  </si>
  <si>
    <t>2023年製 ExtremeContact DWS06 PLUS 275/30ZR20 97Y XL サマータイヤ 翌営業日発送</t>
  </si>
  <si>
    <t>2022年製以降 ExtremeContact DWS06 PLUS 275/35ZR19 100Y XL サマータイヤ 翌営業日発送</t>
  </si>
  <si>
    <t>2022年製ExtremeContact DWS06 PLUS 275/40ZR20 106Y XL サマータイヤ 翌営業日発送</t>
  </si>
  <si>
    <t>2023年製 ExtremeContact DWS06 PLUS 275/45ZR20 110W XL サマータイヤ 翌営業日発送</t>
  </si>
  <si>
    <t>2023年製 EfficientGrip ECO EG01 155/65R14 75S サマータイヤ 翌営業日発送</t>
  </si>
  <si>
    <t>2023年製 EfficientGrip ECO EG01 205/55R16 91V サマータイヤ 翌営業日発送</t>
  </si>
  <si>
    <t>2023年製 EAGLE LS EXE 175/60R16 82H サマータイヤ 翌営業日発送</t>
  </si>
  <si>
    <t>2023年製 EAGLE LS EXE 185/55R15 82V サマータイヤ 翌営業日発送</t>
  </si>
  <si>
    <t>2023年製 EAGLE LS EXE 195/60R15 88H サマータイヤ 翌営業日発送</t>
  </si>
  <si>
    <t>2023年製 EAGLE LS EXE 215/40R17 87W XL サマータイヤ 翌営業日発送</t>
  </si>
  <si>
    <t>2023年製 EAGLE LS EXE 215/55R16 93V サマータイヤ 翌営業日発送</t>
  </si>
  <si>
    <t>2023年製 EAGLE LS EXE 245/45R17 95W サマータイヤ 翌営業日発送</t>
  </si>
  <si>
    <t>2023年製 EAGLE LS EXE 255/40R18 99W XL サマータイヤ 翌営業日発送</t>
  </si>
  <si>
    <t>2023年製 REGNO GRVII 225/50R18 95V サマータイヤ 翌営業日発送</t>
  </si>
  <si>
    <t>2022年製以降 REGNO GRVII 225/60R17 99H サマータイヤ 翌営業日発送</t>
  </si>
  <si>
    <t>2023年製 REGNO GR-XII 185/55R16 83V サマータイヤ 翌営業日発送</t>
  </si>
  <si>
    <t>2023年製 REGNO GR-XII 185/60R15 84H サマータイヤ 翌営業日発送</t>
  </si>
  <si>
    <t>2022年製以降 REGNO GR-XII 195/65R15 91H サマータイヤ 翌営業日発送</t>
  </si>
  <si>
    <t>2022年製 REGNO GR-XII 205/50R17 89V サマータイヤ 翌営業日発送</t>
  </si>
  <si>
    <t>2023年製 REGNO GR-XII 205/55R16 91V サマータイヤ 翌営業日発送</t>
  </si>
  <si>
    <t>2022年製 REGNO GR-XII 215/45R18 89W サマータイヤ 翌営業日発送</t>
  </si>
  <si>
    <t>2022年製以降 REGNO GR-XII 215/55R17 94V サマータイヤ 翌営業日発送</t>
  </si>
  <si>
    <t>2023年製 REGNO GR-XII 225/45R17 91W サマータイヤ 翌営業日発送</t>
  </si>
  <si>
    <t>2023年製 REGNO GR-XII 225/45R18 95W XL サマータイヤ 翌営業日発送</t>
  </si>
  <si>
    <t>2020年製 REGNO GR-XII 225/45R19 96W XL サマータイヤ 翌営業日発送</t>
  </si>
  <si>
    <t>2023年製 REGNO GR-XII 235/45R18 94W サマータイヤ 翌営業日発送</t>
  </si>
  <si>
    <t>2022年製 REGNO GR-XII 235/50R18 101V XL サマータイヤ 翌営業日発送</t>
  </si>
  <si>
    <t>2023年製 REGNO GR-XII 225/50R17 98V XL サマータイヤ 翌営業日発送</t>
  </si>
  <si>
    <t>2023年製 REGNO GR-XII 245/45R19 98W サマータイヤ 翌営業日発送</t>
  </si>
  <si>
    <t>2023年製 REGNO GR-XII 245/50R18 100W サマータイヤ 翌営業日発送</t>
  </si>
  <si>
    <t>2023年製 LE MANS V+ 195/45R17 81W サマータイヤ 翌営業日発送</t>
  </si>
  <si>
    <t>2023年製 LE MANS V+ 205/50R17 93V XL サマータイヤ 翌営業日発送</t>
  </si>
  <si>
    <t>2023年製 LE MANS V+ 205/55R16 91V サマータイヤ 翌営業日発送</t>
  </si>
  <si>
    <t>2023年製 PRIMACY 4+ 195/60R16 93V XL MICHELIN サマータイヤ 翌営業日発送</t>
  </si>
  <si>
    <t>2022年製 PRIMACY 4+ 225/45R17 91V サマータイヤ 翌営業日発送 ラベルなし</t>
  </si>
  <si>
    <t>2023年製 ADVAN dB V552 225/40R18 92Y XL サマータイヤ 翌営業日発送</t>
  </si>
  <si>
    <t>2023年製 Vector 4Seasons Hybrid 185/60R16 86H オールシーズンタイヤ 翌営業日発送</t>
  </si>
  <si>
    <t>2022年製以降 Vector 4Seasons Hybrid 185/65R15 88H オールシーズンタイヤ 翌営業日発送</t>
  </si>
  <si>
    <t>2023年製以降 Vector 4Seasons Hybrid 175/65R15 84H オールシーズンタイヤ 翌営業日発送</t>
  </si>
  <si>
    <t>265/65R17 112T</t>
  </si>
  <si>
    <t>X-ICE SNOW SUV 235/60R18 107T XL</t>
    <phoneticPr fontId="10"/>
  </si>
  <si>
    <t>X-ICE SNOW SUV 265/65R17 112T</t>
    <phoneticPr fontId="10"/>
  </si>
  <si>
    <t>X-ICE SNOW SUV 225/65R17 106T XL</t>
    <phoneticPr fontId="10"/>
  </si>
  <si>
    <t>EfficientGrip ECO EG01 175/65R15 84H</t>
    <phoneticPr fontId="10"/>
  </si>
  <si>
    <t>Primacy 4 225/60R16 98W</t>
    <phoneticPr fontId="10"/>
  </si>
  <si>
    <t>AGILIS X-ICE 195/80R15 107/105R</t>
    <phoneticPr fontId="10"/>
  </si>
  <si>
    <t>①MI</t>
    <phoneticPr fontId="10"/>
  </si>
  <si>
    <t>③GY</t>
    <phoneticPr fontId="10"/>
  </si>
  <si>
    <t>EXE</t>
    <phoneticPr fontId="10"/>
  </si>
  <si>
    <t>EG</t>
    <phoneticPr fontId="10"/>
  </si>
  <si>
    <t>Pr</t>
    <phoneticPr fontId="10"/>
  </si>
  <si>
    <t>AG</t>
    <phoneticPr fontId="10"/>
  </si>
  <si>
    <t>CC</t>
    <phoneticPr fontId="10"/>
  </si>
  <si>
    <t>PS</t>
    <phoneticPr fontId="10"/>
  </si>
  <si>
    <t>agxice1958015</t>
    <phoneticPr fontId="10"/>
  </si>
  <si>
    <t>正</t>
    <phoneticPr fontId="10"/>
  </si>
  <si>
    <t>https://kakaku.com/item/K0000999999/</t>
    <phoneticPr fontId="10"/>
  </si>
  <si>
    <t>https://kakaku.com/item/K0001289503/</t>
    <phoneticPr fontId="10"/>
  </si>
  <si>
    <t>https://kakaku.com/item/K0001118857/</t>
    <phoneticPr fontId="10"/>
  </si>
  <si>
    <t>https://kakaku.com/item/K0001163259/</t>
    <phoneticPr fontId="10"/>
  </si>
  <si>
    <t>⑳MI</t>
    <phoneticPr fontId="10"/>
  </si>
  <si>
    <t>https://kakaku.com/item/K0001374026/</t>
    <phoneticPr fontId="10"/>
  </si>
  <si>
    <t>Qoo10
商品コード</t>
    <phoneticPr fontId="10"/>
  </si>
  <si>
    <t>https://kakaku.com/item/K0001374050/</t>
    <phoneticPr fontId="10"/>
  </si>
  <si>
    <t>https://kakaku.com/item/K0001374032/</t>
    <phoneticPr fontId="10"/>
  </si>
  <si>
    <t>https://kakaku.com/item/K0001374035/</t>
    <phoneticPr fontId="10"/>
  </si>
  <si>
    <t>https://kakaku.com/item/K0001371407/</t>
    <phoneticPr fontId="10"/>
  </si>
  <si>
    <t>https://kakaku.com/item/K0001371391/</t>
    <phoneticPr fontId="10"/>
  </si>
  <si>
    <t>https://kakaku.com/item/K0001371357/</t>
    <phoneticPr fontId="10"/>
  </si>
  <si>
    <t>28,350</t>
  </si>
  <si>
    <t>https://kakaku.com/item/K0001371356/</t>
    <phoneticPr fontId="10"/>
  </si>
  <si>
    <t>31,350</t>
  </si>
  <si>
    <t>https://kakaku.com/item/K0001371360/</t>
    <phoneticPr fontId="10"/>
  </si>
  <si>
    <t>https://kakaku.com/item/K0001371397/</t>
    <phoneticPr fontId="10"/>
  </si>
  <si>
    <t>https://kakaku.com/item/K0001371409/</t>
    <phoneticPr fontId="10"/>
  </si>
  <si>
    <t>https://kakaku.com/item/K0001371396/</t>
    <phoneticPr fontId="10"/>
  </si>
  <si>
    <t>https://kakaku.com/item/K0001371377/</t>
    <phoneticPr fontId="10"/>
  </si>
  <si>
    <t>https://kakaku.com/item/K0001371363/</t>
    <phoneticPr fontId="10"/>
  </si>
  <si>
    <t>https://kakaku.com/item/K0001371382/</t>
    <phoneticPr fontId="10"/>
  </si>
  <si>
    <t>21,850</t>
  </si>
  <si>
    <t>https://kakaku.com/item/K0001289507/</t>
    <phoneticPr fontId="10"/>
  </si>
  <si>
    <t>https://kakaku.com/item/K0001289508/</t>
    <phoneticPr fontId="10"/>
  </si>
  <si>
    <t>https://kakaku.com/item/K0001299991/</t>
    <phoneticPr fontId="10"/>
  </si>
  <si>
    <t>YH 225/65R17 102T IG52C 22EU</t>
  </si>
  <si>
    <t>NX 185/60R15 88H XL Nblue 4Season 特</t>
  </si>
  <si>
    <t>NX 205/55R16 91H Nblue 4Season特</t>
  </si>
  <si>
    <t>NX 225/50R17 94V Nblue 4Season特</t>
  </si>
  <si>
    <t>https://kakaku.com/item/K0001569196/</t>
    <phoneticPr fontId="10"/>
  </si>
  <si>
    <t>https://kakaku.com/item/K0001374045/</t>
    <phoneticPr fontId="10"/>
  </si>
  <si>
    <t>https://kakaku.com/item/K0001289502/</t>
    <phoneticPr fontId="10"/>
  </si>
  <si>
    <t>https://kakaku.com/item/K0001289504/</t>
    <phoneticPr fontId="10"/>
  </si>
  <si>
    <t>https://kakaku.com/item/K0001289505/</t>
    <phoneticPr fontId="10"/>
  </si>
  <si>
    <t>https://kakaku.com/item/K0001289509/</t>
    <phoneticPr fontId="10"/>
  </si>
  <si>
    <t>https://kakaku.com/item/K0001472338/</t>
    <phoneticPr fontId="10"/>
  </si>
  <si>
    <t>https://kakaku.com/item/K0001299992/</t>
    <phoneticPr fontId="10"/>
  </si>
  <si>
    <t>https://kakaku.com/item/K0001277761/</t>
    <phoneticPr fontId="10"/>
  </si>
  <si>
    <t>https://kakaku.com/item/K0001277779/</t>
    <phoneticPr fontId="10"/>
  </si>
  <si>
    <t>https://kakaku.com/item/K0001277759/</t>
    <phoneticPr fontId="10"/>
  </si>
  <si>
    <t>https://kakaku.com/item/K0001277752/</t>
    <phoneticPr fontId="10"/>
  </si>
  <si>
    <t>https://kakaku.com/item/K0001277735/</t>
    <phoneticPr fontId="10"/>
  </si>
  <si>
    <t>https://kakaku.com/item/K0001277738/</t>
    <phoneticPr fontId="10"/>
  </si>
  <si>
    <t>https://kakaku.com/item/K0001385143/</t>
    <phoneticPr fontId="10"/>
  </si>
  <si>
    <t>https://kakaku.com/item/K0001277776/</t>
    <phoneticPr fontId="10"/>
  </si>
  <si>
    <t>https://kakaku.com/item/K0001277762/</t>
    <phoneticPr fontId="10"/>
  </si>
  <si>
    <t>https://kakaku.com/item/K0001277739/</t>
    <phoneticPr fontId="10"/>
  </si>
  <si>
    <t>https://kakaku.com/item/K0001277751/</t>
    <phoneticPr fontId="10"/>
  </si>
  <si>
    <t>https://kakaku.com/item/K0001277760/</t>
    <phoneticPr fontId="10"/>
  </si>
  <si>
    <t>https://kakaku.com/item/K0001277756/</t>
    <phoneticPr fontId="10"/>
  </si>
  <si>
    <t>https://kakaku.com/item/K0001277783/</t>
    <phoneticPr fontId="10"/>
  </si>
  <si>
    <t>https://kakaku.com/item/K0001277774/</t>
    <phoneticPr fontId="10"/>
  </si>
  <si>
    <t>https://kakaku.com/item/K0001277770/</t>
    <phoneticPr fontId="10"/>
  </si>
  <si>
    <t>https://kakaku.com/item/K0001277764/</t>
    <phoneticPr fontId="10"/>
  </si>
  <si>
    <t>https://kakaku.com/item/K0001277775/</t>
    <phoneticPr fontId="10"/>
  </si>
  <si>
    <t>https://kakaku.com/item/K0001374026/</t>
  </si>
  <si>
    <t>https://kakaku.com/item/K0001289681/</t>
    <phoneticPr fontId="10"/>
  </si>
  <si>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4+&lt;/span&gt;&lt;br&gt;サイズ：&lt;strong&gt;205/55R16 91W&lt;/strong&gt;&lt;br&gt;&lt;br&gt;※商品画像内のホイールは付属しておりません。&lt;br&gt;※海外産&lt;/td&gt;
&lt;/tr&gt;
&lt;/tbody&gt;
&lt;/table&gt;
&lt;div&gt;&lt;img src="https://gdetail.image-qoo10.jp/344/613881147/2022/5/94ada223-b56b-4db0-8e26-4ea5ac27faf0.jpg" style="display: block; margin-left: auto; margin-right: auto;"&gt;&lt;/div&gt;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</si>
  <si>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4+&lt;/span&gt;&lt;br&gt;サイズ：&lt;strong&gt;195/60R16 93V XL&lt;/strong&gt;&lt;br&gt;&lt;br&gt;※商品画像内のホイールは付属しておりません。&lt;br&gt;※海外産&lt;/td&gt;
&lt;/tr&gt;
&lt;/tbody&gt;
&lt;/table&gt;
&lt;div&gt;&lt;img src="https://gdetail.image-qoo10.jp/344/613881147/2022/5/94ada223-b56b-4db0-8e26-4ea5ac27faf0.jpg" style="display: block; margin-left: auto; margin-right: auto;"&gt;&lt;/div&gt;</t>
  </si>
  <si>
    <t>78240</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</si>
  <si>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エフケー520L&lt;br&gt;&lt;span style="font-size: 12pt;"&gt;AZENIS FK520L&lt;/span&gt;&lt;br&gt;サイズ：&lt;strong&gt;225/55ZR18 102W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src="https://gdetail.image-qoo10.jp/344/613881147/2023/10/896a150c-3d0f-4a56-a9f1-7fc2a75f8118.jpg" style="display: block; margin-left: auto; margin-right: auto;"&gt;&lt;/p&gt;</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</si>
  <si>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エフケー520L&lt;br&gt;&lt;span style="font-size: 12pt;"&gt;AZENIS FK520L&lt;/span&gt;&lt;br&gt;サイズ：&lt;strong&gt;225/45ZR18 95Y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src="https://gdetail.image-qoo10.jp/344/613881147/2023/10/896a150c-3d0f-4a56-a9f1-7fc2a75f8118.jpg" style="display: block; margin-left: auto; margin-right: auto;"&gt;&lt;/p&gt;</t>
  </si>
  <si>
    <t>&lt;table align="center"&gt;
&lt;tbody&gt;
&lt;tr&gt;
&lt;td style="text-align: left;" width="350px"&gt;&lt;span style="font-size: 14pt;"&gt;プレミアムタイヤ&lt;/span&gt;&lt;br&gt;&lt;br&gt;&lt;span style="font-size: 14pt;"&gt;&lt;strong&gt;高いグリップ力とウエット性能のバランスを追い求めたFALKEN フラッグシップモデル&lt;/strong&gt;&lt;/span&gt;&lt;/td&gt;
&lt;td style="text-align: center;"&gt;アゼニス エフケー520L&lt;br&gt;&lt;span style="font-size: 12pt;"&gt;AZENIS FK520L&lt;/span&gt;&lt;br&gt;サイズ：&lt;strong&gt;235/40ZR18 95Y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src="https://gdetail.image-qoo10.jp/344/613881147/2023/10/896a150c-3d0f-4a56-a9f1-7fc2a75f8118.jpg" style="display: block; margin-left: auto; margin-right: auto;"&gt;&lt;/p&gt;</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</si>
  <si>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エフケー520L&lt;br&gt;&lt;span style="font-size: 12pt;"&gt;AZENIS FK520L&lt;/span&gt;&lt;br&gt;サイズ：&lt;strong&gt;245/40ZR18 97Y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src="https://gdetail.image-qoo10.jp/344/613881147/2023/10/896a150c-3d0f-4a56-a9f1-7fc2a75f8118.jpg" style="display: block; margin-left: auto; margin-right: auto;"&gt;&lt;/p&gt;</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</si>
  <si>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エフケー520L&lt;br&gt;&lt;span style="font-size: 12pt;"&gt;AZENIS FK520L&lt;/span&gt;&lt;br&gt;サイズ：&lt;strong&gt;245/35ZR19 93Y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src="https://gdetail.image-qoo10.jp/344/613881147/2023/10/896a150c-3d0f-4a56-a9f1-7fc2a75f8118.jpg" style="display: block; margin-left: auto; margin-right: auto;"&gt;&lt;/p&gt;</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</si>
  <si>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エフケー520L&lt;br&gt;&lt;span style="font-size: 12pt;"&gt;AZENIS FK520L&lt;/span&gt;&lt;br&gt;サイズ：&lt;strong&gt;235/35ZR19 91Y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src="https://gdetail.image-qoo10.jp/344/613881147/2023/10/896a150c-3d0f-4a56-a9f1-7fc2a75f8118.jpg" style="display: block; margin-left: auto; margin-right: auto;"&gt;&lt;/p&gt;</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</si>
  <si>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エフケー520L&lt;br&gt;&lt;span style="font-size: 12pt;"&gt;AZENIS FK520L&lt;/span&gt;&lt;br&gt;サイズ：&lt;strong&gt;245/35ZR21 96Y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src="https://gdetail.image-qoo10.jp/344/613881147/2023/10/896a150c-3d0f-4a56-a9f1-7fc2a75f8118.jpg" style="display: block; margin-left: auto; margin-right: auto;"&gt;&lt;/p&gt;</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</si>
  <si>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エフケー520L&lt;br&gt;&lt;span style="font-size: 12pt;"&gt;AZENIS FK520L&lt;/span&gt;&lt;br&gt;サイズ：&lt;strong&gt;245/40ZR20 99Y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src="https://gdetail.image-qoo10.jp/344/613881147/2023/10/896a150c-3d0f-4a56-a9f1-7fc2a75f8118.jpg" style="display: block; margin-left: auto; margin-right: auto;"&gt;&lt;/p&gt;</t>
  </si>
  <si>
    <t>&lt;br id="" class="" contenteditable="" spellcheck="" data-id=""&gt; &lt;br&gt;※中国産&lt;br&gt;&lt;br&gt;
&lt;table align=""&gt;
&lt;tbody&gt;
&lt;tr&gt;
&lt;td text-align:="" left="" width="" 350px=""&gt;SUV/クロスオーバー&lt;br&gt;&lt;br&gt;&lt;strong&gt;氷も雪も、全ての冬道に。&lt;br&gt;長く続く安心感を届けるスタッドレスタイヤ。&lt;/strong&gt;&lt;/td&gt;
&lt;td text-align:="" center=""&gt;エックス アイス スノウ エスユーブイ&lt;br&gt;X-ICE SNOW SUV&lt;br&gt;サイズ：&lt;strong&gt;235/60R17 106T XL&lt;/strong&gt;&lt;br&gt;&lt;br&gt;※商品画像内のホイールは付属しておりません。&lt;/td&gt;
&lt;/tr&gt;
&lt;/tbody&gt;
&lt;/table&gt;
&lt;div&gt;&lt;/div&gt;</t>
  </si>
  <si>
    <t>78241</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</si>
  <si>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Hybrid&lt;/span&gt;&lt;br&gt;サイズ：&lt;strong&gt;215/50R18 92H&lt;/strong&gt;&lt;br&gt;&lt;br&gt;※商品画像内のホイールは付属しておりません。&lt;/td&gt;
&lt;/tr&gt;
&lt;/tbody&gt;
&lt;/table&gt;
&lt;br&gt; &lt;img src="https://gdetail.image-qoo10.jp/344/613881147/2018/9/35488707-c264-471d-9c05-b01a4bd6aa79.jpg" width="940" height="1505"&gt;</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</si>
  <si>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Hybrid&lt;/span&gt;&lt;br&gt;サイズ：&lt;strong&gt;205/55R17 95H XL&lt;/strong&gt;&lt;br&gt;&lt;br&gt;※商品画像内のホイールは付属しておりません。&lt;/td&gt;
&lt;/tr&gt;
&lt;/tbody&gt;
&lt;/table&gt;
&lt;br&gt; &lt;img src="https://gdetail.image-qoo10.jp/344/613881147/2018/9/35488707-c264-471d-9c05-b01a4bd6aa79.jpg" width="940" height="1505"&gt;</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</si>
  <si>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Hybrid&lt;/span&gt;&lt;br&gt;サイズ：&lt;strong&gt;205/50R17 93H XL&lt;/strong&gt;&lt;br&gt;&lt;br&gt;※商品画像内のホイールは付属しておりません。&lt;/td&gt;
&lt;/tr&gt;
&lt;/tbody&gt;
&lt;/table&gt;
&lt;br&gt; &lt;img src="https://gdetail.image-qoo10.jp/344/613881147/2018/9/35488707-c264-471d-9c05-b01a4bd6aa79.jpg" width="940" height="1505"&gt;</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</si>
  <si>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Hybrid&lt;/span&gt;&lt;br&gt;サイズ：&lt;strong&gt;195/65R16 92H&lt;/strong&gt;&lt;br&gt;&lt;br&gt;※商品画像内のホイールは付属しておりません。&lt;/td&gt;
&lt;/tr&gt;
&lt;/tbody&gt;
&lt;/table&gt;
&lt;br&gt; &lt;img src="https://gdetail.image-qoo10.jp/344/613881147/2018/9/35488707-c264-471d-9c05-b01a4bd6aa79.jpg" width="940" height="1505"&gt;</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</si>
  <si>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Hybrid&lt;/span&gt;&lt;br&gt;サイズ：&lt;strong&gt;195/60R15 88H&lt;/strong&gt;&lt;br&gt;&lt;br&gt;※商品画像内のホイールは付属しておりません。&lt;/td&gt;
&lt;/tr&gt;
&lt;/tbody&gt;
&lt;/table&gt;
&lt;br&gt; &lt;img src="https://gdetail.image-qoo10.jp/344/613881147/2018/9/35488707-c264-471d-9c05-b01a4bd6aa79.jpg" width="940" height="1505"&gt;</t>
  </si>
  <si>
    <t>4992496142479</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</si>
  <si>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Hybrid&lt;/span&gt;&lt;br&gt;サイズ：&lt;strong&gt;155/55R14 69H&lt;/strong&gt;&lt;br&gt;&lt;br&gt;※商品画像内のホイールは付属しておりません。&lt;/td&gt;
&lt;/tr&gt;
&lt;/tbody&gt;
&lt;/table&gt;
&lt;br&gt; &lt;img src="https://gdetail.image-qoo10.jp/344/613881147/2018/9/35488707-c264-471d-9c05-b01a4bd6aa79.jpg" width="940" height="1505"&gt;</t>
  </si>
  <si>
    <t>4992496142387</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</si>
  <si>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Hybrid&lt;/span&gt;&lt;br&gt;サイズ：&lt;strong&gt;155/80R13 79S&lt;/strong&gt;&lt;br&gt;&lt;br&gt;※商品画像内のホイールは付属しておりません。&lt;/td&gt;
&lt;/tr&gt;
&lt;/tbody&gt;
&lt;/table&gt;
&lt;br&gt; &lt;img src="https://gdetail.image-qoo10.jp/344/613881147/2018/9/35488707-c264-471d-9c05-b01a4bd6aa79.jpg" width="940" height="1505"&gt;</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</si>
  <si>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EG01&lt;/span&gt;&lt;br&gt;サイズ：&lt;strong&gt;185/65R14 86S&lt;/strong&gt;&lt;br&gt;&lt;br&gt;※商品画像内のホイールは付属しておりません。&lt;/td&gt;
&lt;/tr&gt;
&lt;/tbody&gt;
&lt;/table&gt;
&lt;div&gt;&lt;img src="https://gdetail.image-qoo10.jp/344/613881147/2020/1/f0cb2b12-a939-4b6b-b97d-fbd681f73c3d.jpg" style="display: block; margin-left: auto; margin-right: auto;"&gt;&lt;/div&gt;</t>
  </si>
  <si>
    <t>&lt;br id="" class="" contenteditable="" spellcheck="" data-id=""&gt; &lt;br&gt;※中国産&lt;br&gt;&lt;br&gt;
&lt;table align=""&gt;
&lt;tbody&gt;
&lt;tr&gt;
&lt;td text-align:="" left="" width="" 350px=""&gt;SUV/クロスオーバー&lt;br&gt;&lt;br&gt;&lt;strong&gt;氷も雪も、全ての冬道に。&lt;br&gt;長く続く安心感を届けるスタッドレスタイヤ。&lt;/strong&gt;&lt;/td&gt;
&lt;td text-align:="" center=""&gt;エックス アイス スノウ エスユーブイ&lt;br&gt;X-ICE SNOW SUV&lt;br&gt;サイズ：&lt;strong&gt;235/55R18 104T XL&lt;/strong&gt;&lt;br&gt;&lt;br&gt;※商品画像内のホイールは付属しておりません。&lt;/td&gt;
&lt;/tr&gt;
&lt;/tbody&gt;
&lt;/table&gt;
&lt;div&gt;&lt;/div&gt;</t>
  </si>
  <si>
    <t>&lt;br id="" class="" contenteditable="" spellcheck="" data-id=""&gt; &lt;br&gt;※中国産&lt;br&gt;&lt;br&gt;
&lt;table align=""&gt;
&lt;tbody&gt;
&lt;tr&gt;
&lt;td text-align:="" left="" width="" 350px=""&gt;SUV/クロスオーバー&lt;br&gt;&lt;br&gt;&lt;strong&gt;氷も雪も、全ての冬道に。&lt;br&gt;長く続く安心感を届けるスタッドレスタイヤ。&lt;/strong&gt;&lt;/td&gt;
&lt;td text-align:="" center=""&gt;エックス アイス スノウ エスユーブイ&lt;br&gt;X-ICE SNOW SUV&lt;br&gt;サイズ：&lt;strong&gt;225/65R17 106T XL&lt;/strong&gt;&lt;br&gt;&lt;br&gt;※商品画像内のホイールは付属しておりません。&lt;/td&gt;
&lt;/tr&gt;
&lt;/tbody&gt;
&lt;/table&gt;
&lt;div&gt;&lt;/div&gt;</t>
  </si>
  <si>
    <t>58286</t>
  </si>
  <si>
    <t>4981160904956</t>
  </si>
  <si>
    <t>dz1022054517imp</t>
  </si>
  <si>
    <t>2023年製 DIREZZA DZ102 205/45R17 84W サマータイヤ 翌営業日発送</t>
  </si>
  <si>
    <t>dz1021955016imp</t>
  </si>
  <si>
    <t>2023年製 DIREZZA DZ102 195/50R16 84V サマータイヤ 翌営業日発送</t>
  </si>
  <si>
    <t>4981160904666</t>
  </si>
  <si>
    <t>78175</t>
  </si>
  <si>
    <t>&lt;table align="center"&gt;
&lt;tbody&gt;
&lt;tr&gt;
&lt;td style="text-align: left;" width="350px"&gt;&lt;span style="font-size: 14pt;"&gt;コンフォートタイヤ&lt;/span&gt;&lt;br&gt;&lt;br&gt;&lt;span style="font-size: 14pt;"&gt;&lt;strong&gt;静かで、快適。&lt;br&gt;雨の日の安心感も。&lt;/strong&gt;&lt;/span&gt;&lt;/td&gt;
&lt;td&gt;ルマンファイブプラス&lt;br&gt;&lt;span style="font-size: 14pt;"&gt;LE MANS V+&lt;/span&gt;&lt;br&gt;サイズ：&lt;strong&gt;215/45R17 91W XL&lt;/strong&gt;&lt;br&gt;&lt;br&gt;※商品画像内のホイールは付属しておりません。&lt;/td&gt;
&lt;/tr&gt;
&lt;/tbody&gt;
&lt;/table&gt;
&lt;br&gt;
&lt;p&gt;&lt;img src="https://gdetail.image-qoo10.jp/344/613881147/2023/6/f8b3b0fe-3283-44ed-be7a-1b6798032551.jpg" style="display: block; margin-left: auto; margin-right: auto;"&gt;&lt;/p&gt;</t>
  </si>
  <si>
    <t>4982266069297</t>
  </si>
  <si>
    <t>&lt;table align="center"&gt;
&lt;tbody&gt;
&lt;tr&gt;
&lt;td style="text-align: left;" width="350px"&gt;&lt;span style="font-size: 14pt;"&gt;コンフォートタイヤ&lt;/span&gt;&lt;br&gt;&lt;br&gt;&lt;span style="font-size: 14pt;"&gt;&lt;strong&gt;静かで、快適。&lt;br&gt;雨の日の安心感も。&lt;/strong&gt;&lt;/span&gt;&lt;/td&gt;
&lt;td&gt;ルマンファイブプラス&lt;br&gt;&lt;span style="font-size: 14pt;"&gt;LE MANS V+&lt;/span&gt;&lt;br&gt;サイズ：&lt;strong&gt;205/50R17 93V XL&lt;/strong&gt;&lt;br&gt;&lt;br&gt;※商品画像内のホイールは付属しておりません。&lt;/td&gt;
&lt;/tr&gt;
&lt;/tbody&gt;
&lt;/table&gt;
&lt;br&gt;
&lt;p&gt;&lt;img src="https://gdetail.image-qoo10.jp/344/613881147/2023/6/f8b3b0fe-3283-44ed-be7a-1b6798032551.jpg" style="display: block; margin-left: auto; margin-right: auto;"&gt;&lt;/p&gt;</t>
  </si>
  <si>
    <t>4982266069440</t>
  </si>
  <si>
    <t>&lt;table align="center"&gt;
&lt;tbody&gt;
&lt;tr&gt;
&lt;td style="text-align: left;" width="350px"&gt;&lt;span style="font-size: 14pt;"&gt;コンフォートタイヤ&lt;/span&gt;&lt;br&gt;&lt;br&gt;&lt;span style="font-size: 14pt;"&gt;&lt;strong&gt;静かで、快適。&lt;br&gt;雨の日の安心感も。&lt;/strong&gt;&lt;/span&gt;&lt;/td&gt;
&lt;td&gt;ルマンファイブプラス&lt;br&gt;&lt;span style="font-size: 14pt;"&gt;LE MANS V+&lt;/span&gt;&lt;br&gt;サイズ：&lt;strong&gt;195/45R17 81W&lt;/strong&gt;&lt;br&gt;&lt;br&gt;※商品画像内のホイールは付属しておりません。&lt;/td&gt;
&lt;/tr&gt;
&lt;/tbody&gt;
&lt;/table&gt;
&lt;br&gt;
&lt;p&gt;&lt;img src="https://gdetail.image-qoo10.jp/344/613881147/2023/6/f8b3b0fe-3283-44ed-be7a-1b6798032551.jpg" style="display: block; margin-left: auto; margin-right: auto;"&gt;&lt;/p&gt;</t>
  </si>
  <si>
    <t>4982266069327</t>
  </si>
  <si>
    <t>&lt;table align="center"&gt;
&lt;tbody&gt;
&lt;tr&gt;
&lt;td style="text-align: left;" width="350px"&gt;&lt;span style="font-size: 14pt;"&gt;コンフォートタイヤ&lt;/span&gt;&lt;br&gt;&lt;br&gt;&lt;span style="font-size: 14pt;"&gt;&lt;strong&gt;静かで、快適。&lt;br&gt;雨の日の安心感も。&lt;/strong&gt;&lt;/span&gt;&lt;/td&gt;
&lt;td&gt;ルマンファイブプラス&lt;br&gt;&lt;span style="font-size: 14pt;"&gt;LE MANS V+&lt;/span&gt;&lt;br&gt;サイズ：&lt;strong&gt;205/55R16 91V&lt;/strong&gt;&lt;br&gt;&lt;br&gt;※商品画像内のホイールは付属しておりません。&lt;/td&gt;
&lt;/tr&gt;
&lt;/tbody&gt;
&lt;/table&gt;
&lt;br&gt;
&lt;p&gt;&lt;img src="https://gdetail.image-qoo10.jp/344/613881147/2023/6/f8b3b0fe-3283-44ed-be7a-1b6798032551.jpg" style="display: block; margin-left: auto; margin-right: auto;"&gt;&lt;/p&gt;</t>
  </si>
  <si>
    <t>4982266069303</t>
  </si>
  <si>
    <t>&lt;table align="center"&gt;
&lt;tbody&gt;
&lt;tr&gt;
&lt;td style="text-align: left;" width="350px"&gt;&lt;span style="font-size: 14pt;"&gt;コンフォートタイヤ&lt;/span&gt;&lt;br&gt;&lt;br&gt;&lt;span style="font-size: 14pt;"&gt;&lt;strong&gt;静かで、快適。&lt;br&gt;雨の日の安心感も。&lt;/strong&gt;&lt;/span&gt;&lt;/td&gt;
&lt;td&gt;ルマンファイブプラス&lt;br&gt;&lt;span style="font-size: 14pt;"&gt;LE MANS V+&lt;/span&gt;&lt;br&gt;サイズ：&lt;strong&gt;185/55R16 83V&lt;/strong&gt;&lt;br&gt;&lt;br&gt;※商品画像内のホイールは付属しておりません。&lt;/td&gt;
&lt;/tr&gt;
&lt;/tbody&gt;
&lt;/table&gt;
&lt;br&gt;
&lt;p&gt;&lt;img src="https://gdetail.image-qoo10.jp/344/613881147/2023/6/f8b3b0fe-3283-44ed-be7a-1b6798032551.jpg" style="display: block; margin-left: auto; margin-right: auto;"&gt;&lt;/p&gt;</t>
  </si>
  <si>
    <t>4982266069273</t>
  </si>
  <si>
    <t>&lt;table align="center"&gt;
&lt;tbody&gt;
&lt;tr&gt;
&lt;td style="text-align: left;" width="350px"&gt;&lt;span style="font-size: 14pt;"&gt;コンフォートタイヤ&lt;/span&gt;&lt;br&gt;&lt;br&gt;&lt;span style="font-size: 14pt;"&gt;&lt;strong&gt;静かで、快適。&lt;br&gt;雨の日の安心感も。&lt;/strong&gt;&lt;/span&gt;&lt;/td&gt;
&lt;td&gt;ルマンファイブプラス&lt;br&gt;&lt;span style="font-size: 14pt;"&gt;LE MANS V+&lt;/span&gt;&lt;br&gt;サイズ：&lt;strong&gt;185/60R16 86H&lt;/strong&gt;&lt;br&gt;&lt;br&gt;※商品画像内のホイールは付属しておりません。&lt;/td&gt;
&lt;/tr&gt;
&lt;/tbody&gt;
&lt;/table&gt;
&lt;br&gt;
&lt;p&gt;&lt;img src="https://gdetail.image-qoo10.jp/344/613881147/2023/6/f8b3b0fe-3283-44ed-be7a-1b6798032551.jpg" style="display: block; margin-left: auto; margin-right: auto;"&gt;&lt;/p&gt;</t>
  </si>
  <si>
    <t>4982266069204</t>
  </si>
  <si>
    <t>&lt;table align="center"&gt;
&lt;tbody&gt;
&lt;tr&gt;
&lt;td style="text-align: left;" width="350px"&gt;&lt;span style="font-size: 14pt;"&gt;コンフォートタイヤ&lt;/span&gt;&lt;br&gt;&lt;br&gt;&lt;span style="font-size: 14pt;"&gt;&lt;strong&gt;静かで、快適。&lt;br&gt;雨の日の安心感も。&lt;/strong&gt;&lt;/span&gt;&lt;/td&gt;
&lt;td&gt;ルマンファイブプラス&lt;br&gt;&lt;span style="font-size: 14pt;"&gt;LE MANS V+&lt;/span&gt;&lt;br&gt;サイズ：&lt;strong&gt;195/65R15 91H&lt;/strong&gt;&lt;br&gt;&lt;br&gt;※商品画像内のホイールは付属しておりません。&lt;/td&gt;
&lt;/tr&gt;
&lt;/tbody&gt;
&lt;/table&gt;
&lt;br&gt;
&lt;p&gt;&lt;img src="https://gdetail.image-qoo10.jp/344/613881147/2023/6/f8b3b0fe-3283-44ed-be7a-1b6798032551.jpg" style="display: block; margin-left: auto; margin-right: auto;"&gt;&lt;/p&gt;</t>
  </si>
  <si>
    <t>4982266069242</t>
  </si>
  <si>
    <t>&lt;table align="center"&gt;
&lt;tbody&gt;
&lt;tr&gt;
&lt;td style="text-align: left;" width="350px"&gt;&lt;span style="font-size: 14pt;"&gt;コンフォートタイヤ&lt;/span&gt;&lt;br&gt;&lt;br&gt;&lt;span style="font-size: 14pt;"&gt;&lt;strong&gt;静かで、快適。&lt;br&gt;雨の日の安心感も。&lt;/strong&gt;&lt;/span&gt;&lt;/td&gt;
&lt;td&gt;ルマンファイブプラス&lt;br&gt;&lt;span style="font-size: 14pt;"&gt;LE MANS V+&lt;/span&gt;&lt;br&gt;サイズ：&lt;strong&gt;185/60R15 84H&lt;/strong&gt;&lt;br&gt;&lt;br&gt;※商品画像内のホイールは付属しておりません。&lt;/td&gt;
&lt;/tr&gt;
&lt;/tbody&gt;
&lt;/table&gt;
&lt;br&gt;
&lt;p&gt;&lt;img src="https://gdetail.image-qoo10.jp/344/613881147/2023/6/f8b3b0fe-3283-44ed-be7a-1b6798032551.jpg" style="display: block; margin-left: auto; margin-right: auto;"&gt;&lt;/p&gt;</t>
  </si>
  <si>
    <t>4982266069235</t>
  </si>
  <si>
    <t>&lt;table align="center"&gt;
&lt;tbody&gt;
&lt;tr&gt;
&lt;td style="text-align: left;" width="350px"&gt;&lt;span style="font-size: 14pt;"&gt;コンフォートタイヤ&lt;/span&gt;&lt;br&gt;&lt;br&gt;&lt;span style="font-size: 14pt;"&gt;&lt;strong&gt;静かで、快適。&lt;br&gt;雨の日の安心感も。&lt;/strong&gt;&lt;/span&gt;&lt;/td&gt;
&lt;td&gt;ルマンファイブプラス&lt;br&gt;&lt;span style="font-size: 14pt;"&gt;LE MANS V+&lt;/span&gt;&lt;br&gt;サイズ：&lt;strong&gt;185/65R15 88H&lt;/strong&gt;&lt;br&gt;&lt;br&gt;※商品画像内のホイールは付属しておりません。&lt;/td&gt;
&lt;/tr&gt;
&lt;/tbody&gt;
&lt;/table&gt;
&lt;br&gt;
&lt;p&gt;&lt;img src="https://gdetail.image-qoo10.jp/344/613881147/2023/6/f8b3b0fe-3283-44ed-be7a-1b6798032551.jpg" style="display: block; margin-left: auto; margin-right: auto;"&gt;&lt;/p&gt;</t>
  </si>
  <si>
    <t>4982266069259</t>
  </si>
  <si>
    <t>&lt;table align="center"&gt;
&lt;tbody&gt;
&lt;tr&gt;
&lt;td style="text-align: left;" width="350px"&gt;&lt;span style="font-size: 14pt;"&gt;コンフォートタイヤ&lt;/span&gt;&lt;br&gt;&lt;br&gt;&lt;span style="font-size: 14pt;"&gt;&lt;strong&gt;静かで、快適。&lt;br&gt;雨の日の安心感も。&lt;/strong&gt;&lt;/span&gt;&lt;/td&gt;
&lt;td&gt;ルマンファイブプラス&lt;br&gt;&lt;span style="font-size: 14pt;"&gt;LE MANS V+&lt;/span&gt;&lt;br&gt;サイズ：&lt;strong&gt;175/65R15 84H&lt;/strong&gt;&lt;br&gt;&lt;br&gt;※商品画像内のホイールは付属しておりません。&lt;/td&gt;
&lt;/tr&gt;
&lt;/tbody&gt;
&lt;/table&gt;
&lt;br&gt;
&lt;p&gt;&lt;img src="https://gdetail.image-qoo10.jp/344/613881147/2023/6/f8b3b0fe-3283-44ed-be7a-1b6798032551.jpg" style="display: block; margin-left: auto; margin-right: auto;"&gt;&lt;/p&gt;</t>
  </si>
  <si>
    <t>4982266069693</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</si>
  <si>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AE51&lt;/span&gt;&lt;br&gt;サイズ：&lt;strong&gt;245/40R18 97W XL&lt;/strong&gt;&lt;br&gt;&lt;br&gt;※納入時にラベルが剥がれてしまっている商品が一部ございます。&lt;br&gt;※商品画像内のホイールは付属しておりません。&lt;br&gt;※日本製&lt;/td&gt;
&lt;/tr&gt;
&lt;/tbody&gt;
&lt;/table&gt;
&lt;div&gt;&lt;img src="https://gdetail.image-qoo10.jp/344/613881147/2021/2/93317f25-6cb7-449f-a6ce-a3bd8ad78361.jpg" style="display: block; margin-left: auto; margin-right: auto;"&gt;&lt;/div&gt;</t>
  </si>
  <si>
    <t>4968814963590</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</si>
  <si>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V552&lt;/span&gt;&lt;br&gt;サイズ：&lt;strong&gt;245/45R18 96Y&lt;/strong&gt;&lt;br&gt;※商品画像内のホイールは付属しておりません。&lt;br&gt;※中国製&lt;/td&gt;
&lt;/tr&gt;
&lt;/tbody&gt;
&lt;/table&gt;
&lt;div&gt;&lt;img src="https://gdetail.image-qoo10.jp/344/613881147/2021/3/2ea96328-22e0-4cf1-9231-b80d0c8baad7.jpg" style="display: block; margin-left: auto; margin-right: auto;"&gt;&lt;/div&gt;</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</si>
  <si>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V552&lt;/span&gt;&lt;br&gt;サイズ：&lt;strong&gt;235/50R18 97W&lt;/strong&gt;&lt;br&gt;※商品画像内のホイールは付属しておりません。&lt;br&gt;※中国製&lt;/td&gt;
&lt;/tr&gt;
&lt;/tbody&gt;
&lt;/table&gt;
&lt;div&gt;&lt;img src="https://gdetail.image-qoo10.jp/344/613881147/2021/3/2ea96328-22e0-4cf1-9231-b80d0c8baad7.jpg" style="display: block; margin-left: auto; margin-right: auto;"&gt;&lt;/div&gt;</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</si>
  <si>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V552&lt;/span&gt;&lt;br&gt;サイズ：&lt;strong&gt;225/45R18 95W XL&lt;/strong&gt;&lt;br&gt;※商品画像内のホイールは付属しておりません。&lt;br&gt;※中国製&lt;/td&gt;
&lt;/tr&gt;
&lt;/tbody&gt;
&lt;/table&gt;
&lt;div&gt;&lt;img src="https://gdetail.image-qoo10.jp/344/613881147/2021/3/2ea96328-22e0-4cf1-9231-b80d0c8baad7.jpg" style="display: block; margin-left: auto; margin-right: auto;"&gt;&lt;/div&gt;</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</si>
  <si>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V552&lt;/span&gt;&lt;br&gt;サイズ：&lt;strong&gt;225/45R17 94W XL&lt;/strong&gt;&lt;br&gt;※商品画像内のホイールは付属しておりません。&lt;br&gt;※中国製&lt;/td&gt;
&lt;/tr&gt;
&lt;/tbody&gt;
&lt;/table&gt;
&lt;div&gt;&lt;img src="https://gdetail.image-qoo10.jp/344/613881147/2021/3/2ea96328-22e0-4cf1-9231-b80d0c8baad7.jpg" style="display: block; margin-left: auto; margin-right: auto;"&gt;&lt;/div&gt;</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</si>
  <si>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V552&lt;/span&gt;&lt;br&gt;サイズ：&lt;strong&gt;205/60R16 92V&lt;/strong&gt;&lt;br&gt;※商品画像内のホイールは付属しておりません。&lt;br&gt;※中国製&lt;/td&gt;
&lt;/tr&gt;
&lt;/tbody&gt;
&lt;/table&gt;
&lt;div&gt;&lt;img src="https://gdetail.image-qoo10.jp/344/613881147/2021/3/2ea96328-22e0-4cf1-9231-b80d0c8baad7.jpg" style="display: block; margin-left: auto; margin-right: auto;"&gt;&lt;/div&gt;</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</si>
  <si>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GR-XII&lt;/span&gt;&lt;br&gt;サイズ：&lt;strong&gt;245/45R19 98W&lt;/strong&gt;&lt;br&gt;&lt;br&gt;※商品画像内のホイールは付属しておりません。&lt;/td&gt;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</si>
  <si>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4961914963675</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</si>
  <si>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GR-XII&lt;/span&gt;&lt;br&gt;サイズ：&lt;strong&gt;245/50R18 100W&lt;/strong&gt;&lt;br&gt;&lt;br&gt;※商品画像内のホイールは付属しておりません。&lt;/td&gt;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</si>
  <si>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4961914963415</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</si>
  <si>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GR-XII&lt;/span&gt;&lt;br&gt;サイズ：&lt;strong&gt;225/50R18 95W&lt;/strong&gt;&lt;br&gt;&lt;br&gt;※商品画像内のホイールは付属しておりません。&lt;/td&gt;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</si>
  <si>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4961914963828</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</si>
  <si>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GR-XII&lt;/span&gt;&lt;br&gt;サイズ：&lt;strong&gt;225/50R17 98V XL&lt;/strong&gt;&lt;br&gt;&lt;br&gt;※商品画像内のホイールは付属しておりません。&lt;/td&gt;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</si>
  <si>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4961914963477</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</si>
  <si>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Hybrid&lt;/span&gt;&lt;br&gt;サイズ：&lt;strong&gt;185/60R16 86H&lt;/strong&gt;&lt;br&gt;&lt;br&gt;※商品画像内のホイールは付属しておりません。&lt;/td&gt;
&lt;/tr&gt;
&lt;/tbody&gt;
&lt;/table&gt;
&lt;br&gt; &lt;img src="https://gdetail.image-qoo10.jp/344/613881147/2018/9/35488707-c264-471d-9c05-b01a4bd6aa79.jpg" width="940" height="1505"&gt;</t>
  </si>
  <si>
    <t>4992496155295</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</si>
  <si>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Hybrid&lt;/span&gt;&lt;br&gt;サイズ：&lt;strong&gt;195/60R17 90H&lt;/strong&gt;&lt;br&gt;&lt;br&gt;※商品画像内のホイールは付属しておりません。&lt;/td&gt;
&lt;/tr&gt;
&lt;/tbody&gt;
&lt;/table&gt;
&lt;br&gt; &lt;img src="https://gdetail.image-qoo10.jp/344/613881147/2018/9/35488707-c264-471d-9c05-b01a4bd6aa79.jpg" width="940" height="1505"&gt;</t>
  </si>
  <si>
    <t>4992496155233</t>
  </si>
  <si>
    <t>2051-01-27</t>
  </si>
  <si>
    <t>4968814892562</t>
  </si>
  <si>
    <t>2051-01-28</t>
  </si>
  <si>
    <t>4968814887032</t>
  </si>
  <si>
    <t>4968814899929</t>
  </si>
  <si>
    <t>4968814900007</t>
  </si>
  <si>
    <t>4968814899912</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</si>
  <si>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Hybrid&lt;/span&gt;&lt;br&gt;サイズ：&lt;strong&gt;165/65R15 81H&lt;/strong&gt;&lt;br&gt;&lt;br&gt;※商品画像内のホイールは付属しておりません。&lt;/td&gt;
&lt;/tr&gt;
&lt;/tbody&gt;
&lt;/table&gt;
&lt;br&gt; &lt;img src="https://gdetail.image-qoo10.jp/344/613881147/2018/9/35488707-c264-471d-9c05-b01a4bd6aa79.jpg" width="940" height="1505"&gt;</t>
  </si>
  <si>
    <t>5609626</t>
  </si>
  <si>
    <t>4992496155264</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</si>
  <si>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Hybrid&lt;/span&gt;&lt;br&gt;サイズ：&lt;strong&gt;185/55R16 83H&lt;/strong&gt;&lt;br&gt;&lt;br&gt;※商品画像内のホイールは付属しておりません。&lt;/td&gt;
&lt;/tr&gt;
&lt;/tbody&gt;
&lt;/table&gt;
&lt;br&gt; &lt;img src="https://gdetail.image-qoo10.jp/344/613881147/2018/9/35488707-c264-471d-9c05-b01a4bd6aa79.jpg" width="940" height="1505"&gt;</t>
  </si>
  <si>
    <t>4992496155288</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</si>
  <si>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Hybrid&lt;/span&gt;&lt;br&gt;サイズ：&lt;strong&gt;225/40R18 92H XL&lt;/strong&gt;&lt;br&gt;&lt;br&gt;※商品画像内のホイールは付属しておりません。&lt;/td&gt;
&lt;/tr&gt;
&lt;/tbody&gt;
&lt;/table&gt;
&lt;br&gt; &lt;img src="https://gdetail.image-qoo10.jp/344/613881147/2018/9/35488707-c264-471d-9c05-b01a4bd6aa79.jpg" width="940" height="1505"&gt;</t>
  </si>
  <si>
    <t>4992496142677</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</si>
  <si>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Hybrid&lt;/span&gt;&lt;br&gt;サイズ：&lt;strong&gt;175/70R14 84H&lt;/strong&gt;&lt;br&gt;&lt;br&gt;※商品画像内のホイールは付属しておりません。&lt;/td&gt;
&lt;/tr&gt;
&lt;/tbody&gt;
&lt;/table&gt;
&lt;br&gt; &lt;img src="https://gdetail.image-qoo10.jp/344/613881147/2018/9/35488707-c264-471d-9c05-b01a4bd6aa79.jpg" width="940" height="1505"&gt;</t>
  </si>
  <si>
    <t>4992496142325</t>
  </si>
  <si>
    <t>2023年製 X-ICE SNOW SUV 235/60R18 107T XL スタッドレスタイヤ 翌営業日発送</t>
  </si>
  <si>
    <t>&lt;br id="tinymce&amp;quot;" class="mce-content-body " contenteditable="true" spellcheck="false" data-id="gd_det_exp_new"&gt;
&lt;table align="center"&gt;
&lt;tbody&gt;
&lt;tr&gt;
&lt;td style="text-align: left;" width="350px"&gt;&lt;span style="font-size: 14pt;"&gt;SUV/クロスオーバー&lt;/span&gt;&lt;br&gt;&lt;br&gt;&lt;span style="font-size: 14pt;"&gt;&lt;strong&gt;氷も雪も、全ての冬道に。&lt;br&gt;長く続く安心感を届けるスタッドレスタイヤ。&lt;/strong&gt;&lt;/span&gt;&lt;/td&gt;
&lt;td style="text-align: center;"&gt;エックス アイス スノウ エスユーブイ&lt;br&gt;&lt;span style="font-size: 14pt;"&gt;X-ICE SNOW SUV&lt;/span&gt;&lt;br&gt;サイズ：&lt;strong&gt;235/60R18 107T XL&lt;/strong&gt;&lt;br&gt;&lt;br&gt;※商品画像内のホイールは付属しておりません。&lt;br&gt;&lt;br&gt;&lt;/td&gt;
&lt;/tr&gt;
&lt;/tbody&gt;
&lt;/table&gt;
&lt;div&gt;&lt;img src="https://gdetail.image-qoo10.jp/344/613881147/2022/10/82367b33-d574-408f-8013-1bc1482842ff.gif" style="display: block; margin-left: auto; margin-right: auto;"&gt;&lt;/div&gt;</t>
  </si>
  <si>
    <t>4985009758144</t>
  </si>
  <si>
    <t>2023年製 X-ICE SNOW SUV 265/65R17 112T スタッドレスタイヤ 翌営業日発送</t>
  </si>
  <si>
    <t>&lt;br id="tinymce&amp;quot;" class="mce-content-body " contenteditable="true" spellcheck="false" data-id="gd_det_exp_new"&gt;
&lt;table align="center"&gt;
&lt;tbody&gt;
&lt;tr&gt;
&lt;td style="text-align: left;" width="350px"&gt;&lt;span style="font-size: 14pt;"&gt;SUV/クロスオーバー&lt;/span&gt;&lt;br&gt;&lt;br&gt;&lt;span style="font-size: 14pt;"&gt;&lt;strong&gt;氷も雪も、全ての冬道に。&lt;br&gt;長く続く安心感を届けるスタッドレスタイヤ。&lt;/strong&gt;&lt;/span&gt;&lt;/td&gt;
&lt;td style="text-align: center;"&gt;エックス アイス スノウ エスユーブイ&lt;br&gt;&lt;span style="font-size: 14pt;"&gt;X-ICE SNOW SUV&lt;/span&gt;&lt;br&gt;サイズ：&lt;strong&gt;265/65R17 112T&lt;/strong&gt;&lt;br&gt;&lt;br&gt;※商品画像内のホイールは付属しておりません。&lt;br&gt;&lt;br&gt;&lt;/td&gt;
&lt;/tr&gt;
&lt;/tbody&gt;
&lt;/table&gt;
&lt;div&gt;&lt;img src="https://gdetail.image-qoo10.jp/344/613881147/2022/10/82367b33-d574-408f-8013-1bc1482842ff.gif" style="display: block; margin-left: auto; margin-right: auto;"&gt;&lt;/div&gt;</t>
  </si>
  <si>
    <t>4985009758113</t>
  </si>
  <si>
    <t>2023年製 X-ICE SNOW SUV 225/65R17 106T XL スタッドレスタイヤ 翌営業日発送</t>
  </si>
  <si>
    <t>&lt;br id="tinymce&amp;quot;" class="mce-content-body " contenteditable="true" spellcheck="false" data-id="gd_det_exp_new"&gt;
&lt;table align="center"&gt;
&lt;tbody&gt;
&lt;tr&gt;
&lt;td style="text-align: left;" width="350px"&gt;&lt;span style="font-size: 14pt;"&gt;SUV/クロスオーバー&lt;/span&gt;&lt;br&gt;&lt;br&gt;&lt;span style="font-size: 14pt;"&gt;&lt;strong&gt;氷も雪も、全ての冬道に。&lt;br&gt;長く続く安心感を届けるスタッドレスタイヤ。&lt;/strong&gt;&lt;/span&gt;&lt;/td&gt;
&lt;td style="text-align: center;"&gt;エックス アイス スノウ エスユーブイ&lt;br&gt;&lt;span style="font-size: 14pt;"&gt;X-ICE SNOW SUV&lt;/span&gt;&lt;br&gt;サイズ：&lt;strong&gt;225/65R17 106T XL&lt;/strong&gt;&lt;br&gt;&lt;br&gt;※商品画像内のホイールは付属しておりません。&lt;br&gt;&lt;br&gt;&lt;/td&gt;
&lt;/tr&gt;
&lt;/tbody&gt;
&lt;/table&gt;
&lt;div&gt;&lt;img src="https://gdetail.image-qoo10.jp/344/613881147/2022/10/82367b33-d574-408f-8013-1bc1482842ff.gif" style="display: block; margin-left: auto; margin-right: auto;"&gt;&lt;/div&gt;</t>
  </si>
  <si>
    <t>4985009758069</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</si>
  <si>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EG01&lt;/span&gt;&lt;br&gt;サイズ：&lt;strong&gt;215/50R17 91V&lt;/strong&gt;&lt;br&gt;&lt;br&gt;※商品画像内のホイールは付属しておりません。&lt;/td&gt;
&lt;/tr&gt;
&lt;/tbody&gt;
&lt;/table&gt;
&lt;div&gt;&lt;img src="https://gdetail.image-qoo10.jp/344/613881147/2020/1/c9582073-3196-42b5-9376-623b8804a83e.jpg" style="display: block; margin-left: auto; margin-right: auto;"&gt;&lt;/div&gt;</t>
  </si>
  <si>
    <t>4992496140253</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</si>
  <si>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EG01&lt;/span&gt;&lt;br&gt;サイズ：&lt;strong&gt;205/55R16 91V&lt;/strong&gt;&lt;br&gt;&lt;br&gt;※商品画像内のホイールは付属しておりません。&lt;/td&gt;
&lt;/tr&gt;
&lt;/tbody&gt;
&lt;/table&gt;
&lt;div&gt;&lt;img src="https://gdetail.image-qoo10.jp/344/613881147/2020/1/c9582073-3196-42b5-9376-623b8804a83e.jpg" style="display: block; margin-left: auto; margin-right: auto;"&gt;&lt;/div&gt;</t>
  </si>
  <si>
    <t>4992496140208</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</si>
  <si>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FK510&lt;/span&gt;&lt;br&gt;サイズ：&lt;strong&gt;235/40ZR18 95Y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</si>
  <si>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4981160365986</t>
  </si>
  <si>
    <t>4985009756126</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</si>
  <si>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EXE&lt;/span&gt;&lt;br&gt;サイズ：&lt;strong&gt;255/40R18 99W XL&lt;/strong&gt;&lt;br&gt;&lt;br&gt;※商品画像内のホイールは付属しておりません。&lt;/td&gt;
&lt;/tr&gt;
&lt;/tbody&gt;
&lt;/table&gt;
&lt;div&gt;&lt;img src="https://gdetail.image-qoo10.jp/344/613881147/2019/7/c550ff39-264e-4e75-9a70-ebf2eee5ca19.jpg" style="display: block; margin-left: auto; margin-right: auto;"&gt;&lt;/div&gt;</t>
  </si>
  <si>
    <t>4992496097014</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</si>
  <si>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EXE&lt;/span&gt;&lt;br&gt;サイズ：&lt;strong&gt;225/45R17 91W&lt;/strong&gt;&lt;br&gt;&lt;br&gt;※商品画像内のホイールは付属しておりません。&lt;/td&gt;
&lt;/tr&gt;
&lt;/tbody&gt;
&lt;/table&gt;
&lt;div&gt;&lt;img src="https://gdetail.image-qoo10.jp/344/613881147/2019/7/c550ff39-264e-4e75-9a70-ebf2eee5ca19.jpg" style="display: block; margin-left: auto; margin-right: auto;"&gt;&lt;/div&gt;</t>
  </si>
  <si>
    <t>4992496096871</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</si>
  <si>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EXE&lt;/span&gt;&lt;br&gt;サイズ：&lt;strong&gt;225/55R17 97V&lt;/strong&gt;&lt;br&gt;&lt;br&gt;※商品画像内のホイールは付属しておりません。&lt;/td&gt;
&lt;/tr&gt;
&lt;/tbody&gt;
&lt;/table&gt;
&lt;div&gt;&lt;img src="https://gdetail.image-qoo10.jp/344/613881147/2019/7/c550ff39-264e-4e75-9a70-ebf2eee5ca19.jpg" style="display: block; margin-left: auto; margin-right: auto;"&gt;&lt;/div&gt;</t>
  </si>
  <si>
    <t>4992496096819</t>
  </si>
  <si>
    <t>110392</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</si>
  <si>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PLUS&lt;/span&gt;&lt;br&gt;サイズ：&lt;strong&gt;235/60ZR18 107W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</si>
  <si>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4019238036220</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</si>
  <si>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PLUS&lt;/span&gt;&lt;br&gt;サイズ：&lt;strong&gt;235/40ZR18 95Y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</si>
  <si>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4019238036138</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</si>
  <si>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PLUS&lt;/span&gt;&lt;br&gt;サイズ：&lt;strong&gt;235/45ZR18 98Y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</si>
  <si>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4019238036169</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</si>
  <si>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PLUS&lt;/span&gt;&lt;br&gt;サイズ：&lt;strong&gt;225/45ZR17 91W&lt;/strong&gt;&lt;br&gt;&lt;br&gt;※商品画像内のホイールは付属しておりません。&lt;/td&gt;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</si>
  <si>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4019238036046</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</si>
  <si>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PLUS&lt;/span&gt;&lt;br&gt;サイズ：&lt;strong&gt;205/45ZR17 88W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</si>
  <si>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4019238035926</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</si>
  <si>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PLUS&lt;/span&gt;&lt;br&gt;サイズ：&lt;strong&gt;205/50ZR17 93W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</si>
  <si>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4019238035940</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</si>
  <si>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PLUS&lt;/span&gt;&lt;br&gt;サイズ：&lt;strong&gt;205/55ZR16 91W&lt;/strong&gt;&lt;br&gt;&lt;br&gt;※商品画像内のホイールは付属しておりません。&lt;/td&gt;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</si>
  <si>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4019238035957</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</si>
  <si>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GRVII&lt;/span&gt;&lt;br&gt;サイズ：&lt;strong&gt;225/50R18 95V&lt;/strong&gt;&lt;br&gt;&lt;br&gt;※商品画像内のホイールは付属しておりません。&lt;/td&gt;
&lt;/tr&gt;
&lt;/tbody&gt;
&lt;/table&gt;
&lt;div&gt;&lt;img src="https://gdetail.image-qoo10.jp/344/613881147/2019/12/15a45fbe-e1bc-446a-9315-1be9a6047e2f.jpg" width="940" height="419"&gt;&lt;/div&gt;</t>
  </si>
  <si>
    <t>4961914455507</t>
  </si>
  <si>
    <t>2022年製 EAGLE LS EXE 215/65R16 98H サマータイヤ 翌営業日発送</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</si>
  <si>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EXE&lt;/span&gt;&lt;br&gt;サイズ：&lt;strong&gt;215/65R16 98H&lt;/strong&gt;&lt;br&gt;&lt;br&gt;※商品画像内のホイールは付属しておりません。&lt;/td&gt;
&lt;/tr&gt;
&lt;/tbody&gt;
&lt;/table&gt;
&lt;div&gt;&lt;img src="https://gdetail.image-qoo10.jp/344/613881147/2019/7/c550ff39-264e-4e75-9a70-ebf2eee5ca19.jpg" style="display: block; margin-left: auto; margin-right: auto;"&gt;&lt;/div&gt;</t>
  </si>
  <si>
    <t>4992496096659</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</si>
  <si>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EXE&lt;/span&gt;&lt;br&gt;サイズ：&lt;strong&gt;215/55R16 93V&lt;/strong&gt;&lt;br&gt;&lt;br&gt;※商品画像内のホイールは付属しておりません。&lt;/td&gt;
&lt;/tr&gt;
&lt;/tbody&gt;
&lt;/table&gt;
&lt;div&gt;&lt;img src="https://gdetail.image-qoo10.jp/344/613881147/2019/7/c550ff39-264e-4e75-9a70-ebf2eee5ca19.jpg" style="display: block; margin-left: auto; margin-right: auto;"&gt;&lt;/div&gt;</t>
  </si>
  <si>
    <t>4992496096741</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</si>
  <si>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EXE&lt;/span&gt;&lt;br&gt;サイズ：&lt;strong&gt;205/40R17 84W XL&lt;/strong&gt;&lt;br&gt;&lt;br&gt;※商品画像内のホイールは付属しておりません。&lt;/td&gt;
&lt;/tr&gt;
&lt;/tbody&gt;
&lt;/table&gt;
&lt;div&gt;&lt;img src="https://gdetail.image-qoo10.jp/344/613881147/2019/7/c550ff39-264e-4e75-9a70-ebf2eee5ca19.jpg" style="display: block; margin-left: auto; margin-right: auto;"&gt;&lt;/div&gt;</t>
  </si>
  <si>
    <t>4992496096901</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</si>
  <si>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RVF02&lt;/span&gt;&lt;br&gt;サイズ：&lt;strong&gt;245/40R20 99W XL&lt;/strong&gt;&lt;br&gt;&lt;br&gt;※商品画像内のホイールは付属しておりません。&lt;/td&gt;
&lt;/tr&gt;
&lt;/tbody&gt;
&lt;/table&gt;
&lt;div style="text-align: center;"&gt;&lt;img src="https://gdetail.image-qoo10.jp/344/613881147/2022/4/491bf032-9041-4a6d-9218-3f1645463021.jpg"&gt;&lt;/div&gt;</t>
  </si>
  <si>
    <t>4992496153208</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</si>
  <si>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RVF02&lt;/span&gt;&lt;br&gt;サイズ：&lt;strong&gt;235/50R18 101W XL&lt;/strong&gt;&lt;br&gt;&lt;br&gt;※商品画像内のホイールは付属しておりません。&lt;/td&gt;
&lt;/tr&gt;
&lt;/tbody&gt;
&lt;/table&gt;
&lt;div style="text-align: center;"&gt;&lt;img src="https://gdetail.image-qoo10.jp/344/613881147/2022/4/491bf032-9041-4a6d-9218-3f1645463021.jpg"&gt;&lt;/div&gt;</t>
  </si>
  <si>
    <t>4992496152843</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</si>
  <si>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RVF02&lt;/span&gt;&lt;br&gt;サイズ：&lt;strong&gt;225/60R17 99H&lt;/strong&gt;&lt;br&gt;&lt;br&gt;※商品画像内のホイールは付属しておりません。&lt;/td&gt;
&lt;/tr&gt;
&lt;/tbody&gt;
&lt;/table&gt;
&lt;div style="text-align: center;"&gt;&lt;img src="https://gdetail.image-qoo10.jp/344/613881147/2022/4/491bf032-9041-4a6d-9218-3f1645463021.jpg"&gt;&lt;/div&gt;</t>
  </si>
  <si>
    <t>4992496152973</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</si>
  <si>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RVF02&lt;/span&gt;&lt;br&gt;サイズ：&lt;strong&gt;225/45R18 95W XL&lt;/strong&gt;&lt;br&gt;&lt;br&gt;※商品画像内のホイールは付属しておりません。&lt;/td&gt;
&lt;/tr&gt;
&lt;/tbody&gt;
&lt;/table&gt;
&lt;div style="text-align: center;"&gt;&lt;img src="https://gdetail.image-qoo10.jp/344/613881147/2022/4/491bf032-9041-4a6d-9218-3f1645463021.jpg"&gt;&lt;/div&gt;</t>
  </si>
  <si>
    <t>4992496153215</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</si>
  <si>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RVF02&lt;/span&gt;&lt;br&gt;サイズ：&lt;strong&gt;215/55R17 98V XL&lt;/strong&gt;&lt;br&gt;&lt;br&gt;※商品画像内のホイールは付属しておりません。&lt;/td&gt;
&lt;/tr&gt;
&lt;/tbody&gt;
&lt;/table&gt;
&lt;div style="text-align: center;"&gt;&lt;img src="https://gdetail.image-qoo10.jp/344/613881147/2022/4/491bf032-9041-4a6d-9218-3f1645463021.jpg"&gt;&lt;/div&gt;</t>
  </si>
  <si>
    <t>4992496152942</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</si>
  <si>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RVF02&lt;/span&gt;&lt;br&gt;サイズ：&lt;strong&gt;205/55R16 94V XL&lt;/strong&gt;&lt;br&gt;&lt;br&gt;※商品画像内のホイールは付属しておりません。&lt;/td&gt;
&lt;/tr&gt;
&lt;/tbody&gt;
&lt;/table&gt;
&lt;div style="text-align: center;"&gt;&lt;img src="https://gdetail.image-qoo10.jp/344/613881147/2022/4/491bf032-9041-4a6d-9218-3f1645463021.jpg"&gt;&lt;/div&gt;</t>
  </si>
  <si>
    <t>4992496153024</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</si>
  <si>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RVF02&lt;/span&gt;&lt;br&gt;サイズ：&lt;strong&gt;195/65R15 91H&lt;/strong&gt;&lt;br&gt;&lt;br&gt;※商品画像内のホイールは付属しておりません。&lt;/td&gt;
&lt;/tr&gt;
&lt;/tbody&gt;
&lt;/table&gt;
&lt;div style="text-align: center;"&gt;&lt;img src="https://gdetail.image-qoo10.jp/344/613881147/2022/4/491bf032-9041-4a6d-9218-3f1645463021.jpg"&gt;&lt;/div&gt;</t>
  </si>
  <si>
    <t>4992496152874</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</si>
  <si>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RVF02&lt;/span&gt;&lt;br&gt;サイズ：&lt;strong&gt;185/65R15 88H&lt;/strong&gt;&lt;br&gt;&lt;br&gt;※商品画像内のホイールは付属しておりません。&lt;/td&gt;
&lt;/tr&gt;
&lt;/tbody&gt;
&lt;/table&gt;
&lt;div style="text-align: center;"&gt;&lt;img src="https://gdetail.image-qoo10.jp/344/613881147/2022/4/491bf032-9041-4a6d-9218-3f1645463021.jpg"&gt;&lt;/div&gt;</t>
  </si>
  <si>
    <t>4992496152881</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</si>
  <si>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RVF02&lt;/span&gt;&lt;br&gt;サイズ：&lt;strong&gt;185/55R16 83V&lt;/strong&gt;&lt;br&gt;&lt;br&gt;※商品画像内のホイールは付属しておりません。&lt;/td&gt;
&lt;/tr&gt;
&lt;/tbody&gt;
&lt;/table&gt;
&lt;div style="text-align: center;"&gt;&lt;img src="https://gdetail.image-qoo10.jp/344/613881147/2022/4/491bf032-9041-4a6d-9218-3f1645463021.jpg"&gt;&lt;/div&gt;</t>
  </si>
  <si>
    <t>4992496153093</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</si>
  <si>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RVF02&lt;/span&gt;&lt;br&gt;サイズ：&lt;strong&gt;215/60R17 100H XL&lt;/strong&gt;&lt;br&gt;&lt;br&gt;※商品画像内のホイールは付属しておりません。&lt;/td&gt;
&lt;/tr&gt;
&lt;/tbody&gt;
&lt;/table&gt;
&lt;div style="text-align: center;"&gt;&lt;img src="https://gdetail.image-qoo10.jp/344/613881147/2022/4/491bf032-9041-4a6d-9218-3f1645463021.jpg"&gt;&lt;/div&gt;</t>
  </si>
  <si>
    <t>4992496152904</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</si>
  <si>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RVF02&lt;/span&gt;&lt;br&gt;サイズ：&lt;strong&gt;165/55R15 75V&lt;/strong&gt;&lt;br&gt;&lt;br&gt;※商品画像内のホイールは付属しておりません。&lt;/td&gt;
&lt;/tr&gt;
&lt;/tbody&gt;
&lt;/table&gt;
&lt;div style="text-align: center;"&gt;&lt;img src="https://gdetail.image-qoo10.jp/344/613881147/2022/4/491bf032-9041-4a6d-9218-3f1645463021.jpg"&gt;&lt;/div&gt;</t>
  </si>
  <si>
    <t>4992496152959</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</si>
  <si>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RVF02&lt;/span&gt;&lt;br&gt;サイズ：&lt;strong&gt;225/50R18 99V XL&lt;/strong&gt;&lt;br&gt;&lt;br&gt;※商品画像内のホイールは付属しておりません。&lt;/td&gt;
&lt;/tr&gt;
&lt;/tbody&gt;
&lt;/table&gt;
&lt;div style="text-align: center;"&gt;&lt;img src="https://gdetail.image-qoo10.jp/344/613881147/2022/4/491bf032-9041-4a6d-9218-3f1645463021.jpg"&gt;&lt;/div&gt;</t>
  </si>
  <si>
    <t>4992496152898</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</si>
  <si>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RVF02&lt;/span&gt;&lt;br&gt;サイズ：&lt;strong&gt;195/60R16 89H&lt;/strong&gt;&lt;br&gt;&lt;br&gt;※商品画像内のホイールは付属しておりません。&lt;/td&gt;
&lt;/tr&gt;
&lt;/tbody&gt;
&lt;/table&gt;
&lt;div style="text-align: center;"&gt;&lt;img src="https://gdetail.image-qoo10.jp/344/613881147/2022/4/491bf032-9041-4a6d-9218-3f1645463021.jpg"&gt;&lt;/div&gt;</t>
  </si>
  <si>
    <t>4992496152911</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</si>
  <si>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RVF02&lt;/span&gt;&lt;br&gt;サイズ：&lt;strong&gt;165/60R15 77H&lt;/strong&gt;&lt;br&gt;&lt;br&gt;※商品画像内のホイールは付属しておりません。&lt;/td&gt;
&lt;/tr&gt;
&lt;/tbody&gt;
&lt;/table&gt;
&lt;div style="text-align: center;"&gt;&lt;img src="https://gdetail.image-qoo10.jp/344/613881147/2022/4/491bf032-9041-4a6d-9218-3f1645463021.jpg"&gt;&lt;/div&gt;</t>
  </si>
  <si>
    <t>4992496153031</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</si>
  <si>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RVF02&lt;/span&gt;&lt;br&gt;サイズ：&lt;strong&gt;205/50R17 93V XL&lt;/strong&gt;&lt;br&gt;&lt;br&gt;※商品画像内のホイールは付属しておりません。&lt;/td&gt;
&lt;/tr&gt;
&lt;/tbody&gt;
&lt;/table&gt;
&lt;div style="text-align: center;"&gt;&lt;img src="https://gdetail.image-qoo10.jp/344/613881147/2022/4/491bf032-9041-4a6d-9218-3f1645463021.jpg"&gt;&lt;/div&gt;</t>
  </si>
  <si>
    <t>4992496153079</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</si>
  <si>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RVF02&lt;/span&gt;&lt;br&gt;サイズ：&lt;strong&gt;205/60R16 92V&lt;/strong&gt;&lt;br&gt;&lt;br&gt;※商品画像内のホイールは付属しておりません。&lt;/td&gt;
&lt;/tr&gt;
&lt;/tbody&gt;
&lt;/table&gt;
&lt;div style="text-align: center;"&gt;&lt;img src="https://gdetail.image-qoo10.jp/344/613881147/2022/4/491bf032-9041-4a6d-9218-3f1645463021.jpg"&gt;&lt;/div&gt;</t>
  </si>
  <si>
    <t>4992496152867</t>
  </si>
  <si>
    <t>&lt;table align="center"&gt;
&lt;tbody&gt;
&lt;tr&gt;
&lt;td style="text-align: left;" width="350px"&gt;&lt;span style="font-size: 14pt;"&gt;SUV用プレミアムタイヤ&lt;/span&gt;&lt;br&gt;&lt;br&gt;&lt;span style="font-size: 14pt;"&gt;&lt;strong&gt;快適性とスポーツ性を兼ね備えた、&lt;br&gt;プレミアムSUV専用タイヤ。&lt;/strong&gt;&lt;/span&gt;&lt;/td&gt;
&lt;td style="text-align: center;"&gt;アゼニス エフケー510 エスユーブイ&lt;br&gt;&lt;span style="font-size: 12pt;"&gt;AZENIS FK510 SUV&lt;/span&gt;&lt;br&gt;サイズ：&lt;strong&gt;235/50R19 103W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src="https://gdetail.image-qoo10.jp/344/613881147/2020/6/a7007ab2-5bb5-4d0f-a31e-35ce71d7b094.jpg" style="display: block; margin-left: auto; margin-right: auto;"&gt;&lt;/p&gt;</t>
  </si>
  <si>
    <t>4981160553215</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</si>
  <si>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FK510&lt;/span&gt;&lt;br&gt;サイズ：&lt;strong&gt;275/30ZR20 97Y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</si>
  <si>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4981160612271</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</si>
  <si>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FK510&lt;/span&gt;&lt;br&gt;サイズ：&lt;strong&gt;255/50ZR20 109Y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</si>
  <si>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4981160612189</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</si>
  <si>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FK510&lt;/span&gt;&lt;br&gt;サイズ：&lt;strong&gt;255/35ZR20 97Y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</si>
  <si>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4981160612134</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</si>
  <si>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FK510&lt;/span&gt;&lt;br&gt;サイズ：&lt;strong&gt;255/35ZR19 96Y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</si>
  <si>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4981160612127</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</si>
  <si>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PLUS&lt;/span&gt;&lt;br&gt;サイズ：&lt;strong&gt;255/50ZR19 107W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</si>
  <si>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4019238036480</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</si>
  <si>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PLUS&lt;/span&gt;&lt;br&gt;サイズ：&lt;strong&gt;225/45ZR19 92W&lt;/strong&gt;&lt;br&gt;&lt;br&gt;※商品画像内のホイールは付属しておりません。&lt;/td&gt;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</si>
  <si>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4019238036060</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</si>
  <si>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PLUS&lt;/span&gt;&lt;br&gt;サイズ：&lt;strong&gt;275/40ZR20 106Y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</si>
  <si>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4019238036701</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</si>
  <si>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PLUS&lt;/span&gt;&lt;br&gt;サイズ：&lt;strong&gt;255/40ZR18 99Y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</si>
  <si>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4019238036435</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</si>
  <si>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PLUS&lt;/span&gt;&lt;br&gt;サイズ：&lt;strong&gt;235/50ZR18 97W&lt;/strong&gt;&lt;br&gt;&lt;br&gt;※商品画像内のホイールは付属しておりません。&lt;/td&gt;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</si>
  <si>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4019238036183</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</si>
  <si>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PLUS&lt;/span&gt;&lt;br&gt;サイズ：&lt;strong&gt;245/45ZR18 100Y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</si>
  <si>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4019238036305</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</si>
  <si>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PLUS&lt;/span&gt;&lt;br&gt;サイズ：&lt;strong&gt;215/45ZR18 93Y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</si>
  <si>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4019238035988</t>
  </si>
  <si>
    <t>&lt;br id="tinymce" class="mce-content-body " contenteditable="true" spellcheck="false" data-id="gd_det_exp_new"&gt;
&lt;table align="center"&gt;
&lt;tbody&gt;
&lt;tr&gt;
&lt;td style="text-align: left;" width="350px"&gt;&lt;span style="font-size: 14pt;"&gt;雪に強い&lt;/span&gt;&lt;br&gt;&lt;span style="font-size: 14pt;"&gt;&lt;strong&gt;オールシーズンタイヤ&lt;/strong&gt;&lt;/span&gt;&lt;/td&gt;
&lt;td style="text-align: center;"&gt;ブルーアース フォーエス エーダブリュー ニーイチ&lt;br&gt;&lt;span style="font-size: 14pt;"&gt;BluEarth-4S AW21&lt;/span&gt;&lt;br&gt;サイズ：&lt;strong&gt;225/55R19 99V&lt;/strong&gt;&lt;br&gt;&lt;br&gt;※商品画像内のホイールは付属しておりません。&lt;br&gt;※納入時にラベルが剥がれてしまっている商品が一部ございます。&lt;br&gt;※フィリピン製&lt;br&gt;&lt;br&gt;&lt;/td&gt;
&lt;/tr&gt;
&lt;/tbody&gt;
&lt;/table&gt;
&lt;div&gt;&lt;img src="https://gdetail.image-qoo10.jp/344/613881147/2022/2/8c7d722e-5bc1-4216-b737-5d2f31f3bb50.jpg" style="display: block; margin-left: auto; margin-right: auto;"&gt;&lt;/div&gt;</t>
  </si>
  <si>
    <t>&lt;br id="tinymce" class="mce-content-body " contenteditable="true" spellcheck="false" data-id="gd_det_exp_new"&gt;
&lt;table align="center"&gt;
&lt;tbody&gt;
&lt;tr&gt;
&lt;td style="text-align: left;" width="350px"&gt;&lt;span style="font-size: 14pt;"&gt;雪に強い&lt;/span&gt;&lt;br&gt;&lt;span style="font-size: 14pt;"&gt;&lt;strong&gt;オールシーズンタイヤ&lt;/strong&gt;&lt;/span&gt;&lt;/td&gt;
&lt;td style="text-align: center;"&gt;ブルーアース フォーエス エーダブリュー ニーイチ&lt;br&gt;&lt;span style="font-size: 14pt;"&gt;BluEarth-4S AW21&lt;/span&gt;&lt;br&gt;サイズ：&lt;strong&gt;225/60R18 104V XL&lt;/strong&gt;&lt;br&gt;&lt;br&gt;※商品画像内のホイールは付属しておりません。&lt;br&gt;※納入時にラベルが剥がれてしまっている商品が一部ございます。&lt;br&gt;※フィリピン製&lt;br&gt;&lt;br&gt;&lt;/td&gt;
&lt;/tr&gt;
&lt;/tbody&gt;
&lt;/table&gt;
&lt;div&gt;&lt;img src="https://gdetail.image-qoo10.jp/344/613881147/2022/2/8c7d722e-5bc1-4216-b737-5d2f31f3bb50.jpg" style="display: block; margin-left: auto; margin-right: auto;"&gt;&lt;/div&gt;</t>
  </si>
  <si>
    <t>&lt;br id="tinymce" class="mce-content-body " contenteditable="true" spellcheck="false" data-id="gd_det_exp_new"&gt;
&lt;table align="center"&gt;
&lt;tbody&gt;
&lt;tr&gt;
&lt;td style="text-align: left;" width="350px"&gt;&lt;span style="font-size: 14pt;"&gt;雪に強い&lt;/span&gt;&lt;br&gt;&lt;span style="font-size: 14pt;"&gt;&lt;strong&gt;オールシーズンタイヤ&lt;/strong&gt;&lt;/span&gt;&lt;/td&gt;
&lt;td style="text-align: center;"&gt;ブルーアース フォーエス エーダブリュー ニーイチ&lt;br&gt;&lt;span style="font-size: 14pt;"&gt;BluEarth-4S AW21&lt;/span&gt;&lt;br&gt;サイズ：&lt;strong&gt;205/60R16 96H&lt;/strong&gt;&lt;br&gt;&lt;br&gt;※商品画像内のホイールは付属しておりません。&lt;br&gt;※納入時にラベルが剥がれてしまっている商品が一部ございます。&lt;br&gt;※フィリピン製&lt;br&gt;&lt;br&gt;&lt;/td&gt;
&lt;/tr&gt;
&lt;/tbody&gt;
&lt;/table&gt;
&lt;div&gt;&lt;img src="https://gdetail.image-qoo10.jp/344/613881147/2022/2/8c7d722e-5bc1-4216-b737-5d2f31f3bb50.jpg" style="display: block; margin-left: auto; margin-right: auto;"&gt;&lt;/div&gt;</t>
  </si>
  <si>
    <t>&lt;br id="tinymce" class="mce-content-body " contenteditable="true" spellcheck="false" data-id="gd_det_exp_new"&gt;
&lt;table align="center"&gt;
&lt;tbody&gt;
&lt;tr&gt;
&lt;td style="text-align: left;" width="350px"&gt;&lt;span style="font-size: 14pt;"&gt;雪に強い&lt;/span&gt;&lt;br&gt;&lt;span style="font-size: 14pt;"&gt;&lt;strong&gt;オールシーズンタイヤ&lt;/strong&gt;&lt;/span&gt;&lt;/td&gt;
&lt;td style="text-align: center;"&gt;ブルーアース フォーエス エーダブリュー ニーイチ&lt;br&gt;&lt;span style="font-size: 14pt;"&gt;BluEarth-4S AW21&lt;/span&gt;&lt;br&gt;サイズ：&lt;strong&gt;215/50R17 95W XL&lt;/strong&gt;&lt;br&gt;&lt;br&gt;※商品画像内のホイールは付属しておりません。&lt;br&gt;※納入時にラベルが剥がれてしまっている商品が一部ございます。&lt;br&gt;&lt;br&gt;&lt;br&gt;&lt;/td&gt;
&lt;/tr&gt;
&lt;/tbody&gt;
&lt;/table&gt;
&lt;div&gt;&lt;img src="https://gdetail.image-qoo10.jp/344/613881147/2022/2/8c7d722e-5bc1-4216-b737-5d2f31f3bb50.jpg" style="display: block; margin-left: auto; margin-right: auto;"&gt;&lt;/div&gt;</t>
  </si>
  <si>
    <t>&lt;br id="tinymce" class="mce-content-body " contenteditable="true" spellcheck="false" data-id="gd_det_exp_new"&gt;
&lt;table align="center"&gt;
&lt;tbody&gt;
&lt;tr&gt;
&lt;td style="text-align: left;" width="350px"&gt;&lt;span style="font-size: 14pt;"&gt;高いハンドリング性能と、優れた静粛性を備えた&lt;/span&gt;&lt;br&gt;&lt;br&gt;&lt;span style="font-size: 14pt;"&gt;&lt;strong&gt;クロスオーバーSUV専用サマータイヤ&lt;/strong&gt;&lt;/span&gt;&lt;/td&gt;
&lt;td style="text-align: center;"&gt;ルーアース エックスティー エーイーロクイチ&lt;br&gt;&lt;span style="font-size: 14pt;"&gt;BluEarth-XT AE61&lt;/span&gt;&lt;br&gt;サイズ：&lt;strong&gt;225/55R19 99V&lt;/strong&gt;&lt;br&gt;&lt;br&gt;※商品画像内のホイールは付属しておりません。&lt;br&gt;※納入時にラベルが剥がれてしまっており、ラベルなし商品もございます。&lt;br&gt;※中国製&lt;/td&gt;
&lt;/tr&gt;
&lt;/tbody&gt;
&lt;/table&gt;
&lt;div&gt;&lt;img src="https://gdetail.image-qoo10.jp/344/613881147/2021/2/05dda7bd-4df6-4ef2-99e5-b9502c84cac1.jpg" style="display: block; margin-left: auto; margin-right: auto;"&gt;&lt;/div&gt;</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</si>
  <si>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PLUS&lt;/span&gt;&lt;br&gt;サイズ：&lt;strong&gt;275/45ZR20 110W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</si>
  <si>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4019238036732</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</si>
  <si>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PLUS&lt;/span&gt;&lt;br&gt;サイズ：&lt;strong&gt;245/40ZR20 99Y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</si>
  <si>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4019238036282</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</si>
  <si>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PLUS&lt;/span&gt;&lt;br&gt;サイズ：&lt;strong&gt;255/35ZR19 96Y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</si>
  <si>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4019238036411</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</si>
  <si>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PLUS&lt;/span&gt;&lt;br&gt;サイズ：&lt;strong&gt;275/40ZR19 101Y&lt;/strong&gt;&lt;br&gt;&lt;br&gt;※商品画像内のホイールは付属しておりません。&lt;/td&gt;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</si>
  <si>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4019238036671</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</si>
  <si>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PLUS&lt;/span&gt;&lt;br&gt;サイズ：&lt;strong&gt;245/45ZR19 98Y&lt;/strong&gt;&lt;br&gt;&lt;br&gt;※商品画像内のホイールは付属しておりません。&lt;/td&gt;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</si>
  <si>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4019238036312</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</si>
  <si>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PLUS&lt;/span&gt;&lt;br&gt;サイズ：&lt;strong&gt;245/40ZR19 98Y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</si>
  <si>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4019238036275</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</si>
  <si>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PLUS&lt;/span&gt;&lt;br&gt;サイズ：&lt;strong&gt;235/40ZR19 96W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</si>
  <si>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4019238036145</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</si>
  <si>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PLUS&lt;/span&gt;&lt;br&gt;サイズ：&lt;strong&gt;225/40ZR19 93Y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</si>
  <si>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4019238036039</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</si>
  <si>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PLUS&lt;/span&gt;&lt;br&gt;サイズ：&lt;strong&gt;255/35ZR18 94Y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</si>
  <si>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4019238036381</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</si>
  <si>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PLUS&lt;/span&gt;&lt;br&gt;サイズ：&lt;strong&gt;245/40ZR18 97Y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</si>
  <si>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4019238036268</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</si>
  <si>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PLUS&lt;/span&gt;&lt;br&gt;サイズ：&lt;strong&gt;225/40ZR18 92Y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</si>
  <si>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4019238036022</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</si>
  <si>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PLUS&lt;/span&gt;&lt;br&gt;サイズ：&lt;strong&gt;225/45ZR18 91Y&lt;/strong&gt;&lt;br&gt;&lt;br&gt;※商品画像内のホイールは付属しておりません。&lt;/td&gt;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</si>
  <si>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4019238036053</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</si>
  <si>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PLUS&lt;/span&gt;&lt;br&gt;サイズ：&lt;strong&gt;275/35ZR18 95Y&lt;/strong&gt;&lt;br&gt;&lt;br&gt;※商品画像内のホイールは付属しておりません。&lt;/td&gt;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</si>
  <si>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4019238036633</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</si>
  <si>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PLUS&lt;/span&gt;&lt;br&gt;サイズ：&lt;strong&gt;265/35ZR18 97Y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</si>
  <si>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4019238036534</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</si>
  <si>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PLUS&lt;/span&gt;&lt;br&gt;サイズ：&lt;strong&gt;215/40ZR18 89Y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</si>
  <si>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4019238035964</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</si>
  <si>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PLUS&lt;/span&gt;&lt;br&gt;サイズ：&lt;strong&gt;275/30ZR19 96Y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</si>
  <si>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4019238036619</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</si>
  <si>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PLUS&lt;/span&gt;&lt;br&gt;サイズ：&lt;strong&gt;265/45ZR20 104Y&lt;/strong&gt;&lt;br&gt;&lt;br&gt;※商品画像内のホイールは付属しておりません。&lt;/td&gt;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</si>
  <si>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4019238036602</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</si>
  <si>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PLUS&lt;/span&gt;&lt;br&gt;サイズ：&lt;strong&gt;275/35ZR19 100Y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</si>
  <si>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4019238036640</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</si>
  <si>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PLUS&lt;/span&gt;&lt;br&gt;サイズ：&lt;strong&gt;275/30ZR20 97Y XL&lt;/strong&gt;&lt;br&gt;&lt;br&gt;※商品画像内のホイールは付属しておりません。&lt;/td&gt;
&lt;/tr&gt;
&lt;/tbody&gt;
&lt;/table&gt;
&lt;div&gt;&lt;img src="https://gdetail.image-qoo10.jp/344/613881147/2022/1/20ea00e7-3a8e-4023-955c-0b28e6d9679e.jpg" style="display: block; margin-left: auto; margin-right: auto;"&gt;&lt;/div&gt;</t>
  </si>
  <si>
    <t>4019238036626</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</si>
  <si>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PLUS&lt;/span&gt;&lt;br&gt;サイズ：&lt;strong&gt;255/35ZR20 97Y XL&lt;/strong&gt;&lt;br&gt;&lt;br&gt;※商品画像内のホイールは付属しておりません。&lt;/td&gt;
&lt;/tr&gt;
&lt;/tbody&gt;
&lt;/table&gt;
&lt;div&gt;&lt;img src="https://gdetail.image-qoo10.jp/344/613881147/2022/1/6dc12e7a-3369-4efa-8993-1d08f2b0c8a1.jpg" style="display: block; margin-left: auto; margin-right: auto;"&gt;&lt;/div&gt;</t>
  </si>
  <si>
    <t>4019238036398</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</si>
  <si>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PLUS&lt;/span&gt;&lt;br&gt;サイズ：&lt;strong&gt;245/45ZR20 103Y XL&lt;/strong&gt;&lt;br&gt;&lt;br&gt;※商品画像内のホイールは付属しておりません。&lt;/td&gt;
&lt;/tr&gt;
&lt;/tbody&gt;
&lt;/table&gt;
&lt;div&gt;&lt;img src="https://gdetail.image-qoo10.jp/344/613881147/2022/1/ba90d463-c16c-4514-a346-f1f12c464f37.jpg" style="display: block; margin-left: auto; margin-right: auto;"&gt;&lt;/div&gt;</t>
  </si>
  <si>
    <t>4019238036329</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</si>
  <si>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PLUS&lt;/span&gt;&lt;br&gt;サイズ：&lt;strong&gt;235/35ZR19 91Y XL&lt;/strong&gt;&lt;br&gt;&lt;br&gt;※商品画像内のホイールは付属しておりません。&lt;/td&gt;
&lt;/tr&gt;
&lt;/tbody&gt;
&lt;/table&gt;
&lt;div&gt;&lt;img src="https://gdetail.image-qoo10.jp/344/613881147/2022/1/f7ea63b9-ceb8-49af-8c4e-ff629b56f1de.jpg" style="display: block; margin-left: auto; margin-right: auto;"&gt;&lt;/div&gt;</t>
  </si>
  <si>
    <t>4019238036121</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</si>
  <si>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PLUS&lt;/span&gt;&lt;br&gt;サイズ：&lt;strong&gt;245/35ZR20 95Y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</si>
  <si>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4019238036930</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</si>
  <si>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PLUS&lt;/span&gt;&lt;br&gt;サイズ：&lt;strong&gt;225/50ZR18 95W&lt;/strong&gt;&lt;br&gt;&lt;br&gt;※商品画像内のホイールは付属しておりません。&lt;/td&gt;
&lt;/tr&gt;
&lt;/tbody&gt;
&lt;/table&gt;
&lt;div&gt;&lt;img src="https://gdetail.image-qoo10.jp/344/613881147/2022/1/56e60a6f-54c6-4f98-8983-8f0ab70281bc.jpg" style="display: block; margin-left: auto; margin-right: auto;"&gt;&lt;/div&gt;</t>
  </si>
  <si>
    <t>4019238036091</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</si>
  <si>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PLUS&lt;/span&gt;&lt;br&gt;サイズ：&lt;strong&gt;245/35ZR19 93Y XL&lt;/strong&gt;&lt;br&gt;&lt;br&gt;※商品画像内のホイールは付属しておりません。&lt;/td&gt;
&lt;/tr&gt;
&lt;/tbody&gt;
&lt;/table&gt;
&lt;div&gt;&lt;img src="https://gdetail.image-qoo10.jp/344/613881147/2022/1/88b39913-0177-474b-9569-0043419de4aa.jpg" style="display: block; margin-left: auto; margin-right: auto;"&gt;&lt;/div&gt;</t>
  </si>
  <si>
    <t>4019238036244</t>
  </si>
  <si>
    <t>4985009753651</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</si>
  <si>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EXE&lt;/span&gt;&lt;br&gt;サイズ：&lt;strong&gt;205/45R16 87W XL&lt;/strong&gt;&lt;br&gt;&lt;br&gt;※商品画像内のホイールは付属しておりません。&lt;/td&gt;
&lt;/tr&gt;
&lt;/tbody&gt;
&lt;/table&gt;
&lt;div&gt;&lt;img src="https://gdetail.image-qoo10.jp/344/613881147/2019/7/c550ff39-264e-4e75-9a70-ebf2eee5ca19.jpg" style="display: block; margin-left: auto; margin-right: auto;"&gt;&lt;/div&gt;</t>
  </si>
  <si>
    <t>5602858</t>
  </si>
  <si>
    <t>4992496096796</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</si>
  <si>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EXE&lt;/span&gt;&lt;br&gt;サイズ：&lt;strong&gt;195/60R15 88H&lt;/strong&gt;&lt;br&gt;&lt;br&gt;※商品画像内のホイールは付属しておりません。&lt;/td&gt;
&lt;/tr&gt;
&lt;/tbody&gt;
&lt;/table&gt;
&lt;div&gt;&lt;img src="https://gdetail.image-qoo10.jp/344/613881147/2019/7/c550ff39-264e-4e75-9a70-ebf2eee5ca19.jpg" style="display: block; margin-left: auto; margin-right: auto;"&gt;&lt;/div&gt;</t>
  </si>
  <si>
    <t>5602814</t>
  </si>
  <si>
    <t>4992496096574</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</si>
  <si>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EXE&lt;/span&gt;&lt;br&gt;サイズ：&lt;strong&gt;185/55R15 82V&lt;/strong&gt;&lt;br&gt;&lt;br&gt;※商品画像内のホイールは付属しておりません。&lt;/td&gt;
&lt;/tr&gt;
&lt;/tbody&gt;
&lt;/table&gt;
&lt;div&gt;&lt;img src="https://gdetail.image-qoo10.jp/344/613881147/2019/7/c550ff39-264e-4e75-9a70-ebf2eee5ca19.jpg" style="display: block; margin-left: auto; margin-right: auto;"&gt;&lt;/div&gt;</t>
  </si>
  <si>
    <t>5602818</t>
  </si>
  <si>
    <t>4992496096598</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</si>
  <si>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EXE&lt;/span&gt;&lt;br&gt;サイズ：&lt;strong&gt;165/45R16 74W XL&lt;/strong&gt;&lt;br&gt;&lt;br&gt;※商品画像内のホイールは付属しておりません。&lt;/td&gt;
&lt;/tr&gt;
&lt;/tbody&gt;
&lt;/table&gt;
&lt;div&gt;&lt;img src="https://gdetail.image-qoo10.jp/344/613881147/2019/7/c550ff39-264e-4e75-9a70-ebf2eee5ca19.jpg" style="display: block; margin-left: auto; margin-right: auto;"&gt;&lt;/div&gt;</t>
  </si>
  <si>
    <t>5602854</t>
  </si>
  <si>
    <t>4992496096772</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</si>
  <si>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EXE&lt;/span&gt;&lt;br&gt;サイズ：&lt;strong&gt;175/60R16 82H&lt;/strong&gt;&lt;br&gt;&lt;br&gt;※商品画像内のホイールは付属しておりません。&lt;/td&gt;
&lt;/tr&gt;
&lt;/tbody&gt;
&lt;/table&gt;
&lt;div&gt;&lt;img src="https://gdetail.image-qoo10.jp/344/613881147/2019/7/c550ff39-264e-4e75-9a70-ebf2eee5ca19.jpg" style="display: block; margin-left: auto; margin-right: auto;"&gt;&lt;/div&gt;</t>
  </si>
  <si>
    <t>5602832</t>
  </si>
  <si>
    <t>4992496096666</t>
  </si>
  <si>
    <t>4961914961015</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</si>
  <si>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AE51&lt;/span&gt;&lt;br&gt;サイズ：&lt;strong&gt;225/50R17 98W XL&lt;/strong&gt;&lt;br&gt;&lt;br&gt;※商品画像内のホイールは付属しておりません。&lt;br&gt;※納入時にラベルが剥がれてしまっている商品が一部ございます。&lt;br&gt;※日本製&lt;/td&gt;
&lt;/tr&gt;
&lt;/tbody&gt;
&lt;/table&gt;
&lt;div&gt;&lt;img src="https://gdetail.image-qoo10.jp/344/613881147/2021/2/93317f25-6cb7-449f-a6ce-a3bd8ad78361.jpg" style="display: block; margin-left: auto; margin-right: auto;"&gt;&lt;/div&gt;</t>
  </si>
  <si>
    <t>4968814963071</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</si>
  <si>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t>
  </si>
  <si>
    <t>5500552</t>
  </si>
  <si>
    <t>4992496143964</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</si>
  <si>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FK510&lt;/span&gt;&lt;br&gt;サイズ：&lt;strong&gt;225/40R19 93Y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</si>
  <si>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4981160611922</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</si>
  <si>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FK510&lt;/span&gt;&lt;br&gt;サイズ：&lt;strong&gt;225/40ZR18 92Y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</si>
  <si>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4981160373127</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</si>
  <si>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FK510&lt;/span&gt;&lt;br&gt;サイズ：&lt;strong&gt;235/40R19 96Y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</si>
  <si>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4981160611984</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</si>
  <si>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FK510&lt;/span&gt;&lt;br&gt;サイズ：&lt;strong&gt;245/40ZR18 97Y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</si>
  <si>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4981160365993</t>
  </si>
  <si>
    <t>&lt;table align="center"&gt;
&lt;tbody&gt;
&lt;tr&gt;
&lt;td style="text-align: left;" width="350px"&gt;&lt;span style="font-size: 14pt;"&gt;SUV用プレミアムタイヤ&lt;/span&gt;&lt;br&gt;&lt;br&gt;&lt;span style="font-size: 14pt;"&gt;&lt;strong&gt;快適性とスポーツ性を兼ね備えた、&lt;br&gt;プレミアムSUV専用タイヤ。&lt;/strong&gt;&lt;/span&gt;&lt;/td&gt;
&lt;td style="text-align: center;"&gt;アゼニス エフケー510 エスユーブイ&lt;br&gt;&lt;span style="font-size: 12pt;"&gt;AZENIS FK510 SUV&lt;/span&gt;&lt;br&gt;サイズ：&lt;strong&gt;275/40R20 106Y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src="https://gdetail.image-qoo10.jp/344/613881147/2020/6/a7007ab2-5bb5-4d0f-a31e-35ce71d7b094.jpg" style="display: block; margin-left: auto; margin-right: auto;"&gt;&lt;/p&gt;</t>
  </si>
  <si>
    <t>4981160824322</t>
  </si>
  <si>
    <t>4968814963286</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</si>
  <si>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AE51&lt;/span&gt;&lt;br&gt;サイズ：&lt;strong&gt;235/45R18 94W&lt;/strong&gt;&lt;br&gt;&lt;br&gt;※商品画像内のホイールは付属しておりません。&lt;br&gt;※納入時にラベルが剥がれてしまっている商品が一部ございます。&lt;br&gt;※日本製&lt;/td&gt;
&lt;/tr&gt;
&lt;/tbody&gt;
&lt;/table&gt;
&lt;div&gt;&lt;img src="https://gdetail.image-qoo10.jp/344/613881147/2021/2/93317f25-6cb7-449f-a6ce-a3bd8ad78361.jpg" style="display: block; margin-left: auto; margin-right: auto;"&gt;&lt;/div&gt;</t>
  </si>
  <si>
    <t>4968814963323</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</si>
  <si>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AE51&lt;/span&gt;&lt;br&gt;サイズ：&lt;strong&gt;215/50R17 95W XL&lt;/strong&gt;&lt;br&gt;&lt;br&gt;※納入時にラベルが剥がれてしまっている商品が一部ございます。&lt;br&gt;※商品画像内のホイールは付属しておりません。&lt;br&gt;※日本製&lt;/td&gt;
&lt;/tr&gt;
&lt;/tbody&gt;
&lt;/table&gt;
&lt;div&gt;&lt;img src="https://gdetail.image-qoo10.jp/344/613881147/2021/2/93317f25-6cb7-449f-a6ce-a3bd8ad78361.jpg" style="display: block; margin-left: auto; margin-right: auto;"&gt;&lt;/div&gt;</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</si>
  <si>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V552&lt;/span&gt;&lt;br&gt;サイズ：&lt;strong&gt;235/45R18 94Y&lt;/strong&gt;&lt;br&gt;※商品画像内のホイールは付属しておりません。&lt;br&gt;※中国製&lt;/td&gt;
&lt;/tr&gt;
&lt;/tbody&gt;
&lt;/table&gt;
&lt;div&gt;&lt;img src="https://gdetail.image-qoo10.jp/344/613881147/2021/3/2ea96328-22e0-4cf1-9231-b80d0c8baad7.jpg" style="display: block; margin-left: auto; margin-right: auto;"&gt;&lt;/div&gt;</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</si>
  <si>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V552&lt;/span&gt;&lt;br&gt;サイズ：&lt;strong&gt;225/55R17 101W&lt;/strong&gt;&lt;br&gt;※商品画像内のホイールは付属しておりません。&lt;br&gt;※中国製&lt;/td&gt;
&lt;/tr&gt;
&lt;/tbody&gt;
&lt;/table&gt;
&lt;div&gt;&lt;img src="https://gdetail.image-qoo10.jp/344/613881147/2021/3/ed8ae834-77d2-4785-9c1f-9af96d6844c4.jpg" style="display: block; margin-left: auto; margin-right: auto;"&gt;&lt;/div&gt;</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</si>
  <si>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V552&lt;/span&gt;&lt;br&gt;サイズ：&lt;strong&gt;225/50R17 98W&lt;/strong&gt;&lt;br&gt;※商品画像内のホイールは付属しておりません。&lt;br&gt;※中国製&lt;/td&gt;
&lt;/tr&gt;
&lt;/tbody&gt;
&lt;/table&gt;
&lt;div&gt;&lt;img src="https://gdetail.image-qoo10.jp/344/613881147/2021/3/2ea96328-22e0-4cf1-9231-b80d0c8baad7.jpg" style="display: block; margin-left: auto; margin-right: auto;"&gt;&lt;/div&gt;</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</si>
  <si>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V552&lt;/span&gt;&lt;br&gt;サイズ：&lt;strong&gt;215/55R17 94W&lt;/strong&gt;&lt;br&gt;※商品画像内のホイールは付属しておりません。&lt;br&gt;※中国製&lt;/td&gt;
&lt;/tr&gt;
&lt;/tbody&gt;
&lt;/table&gt;
&lt;div&gt;&lt;img src="https://gdetail.image-qoo10.jp/344/613881147/2021/3/2ea96328-22e0-4cf1-9231-b80d0c8baad7.jpg" style="display: block; margin-left: auto; margin-right: auto;"&gt;&lt;/div&gt;</t>
  </si>
  <si>
    <t>4968814930691</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</si>
  <si>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V552&lt;/span&gt;&lt;br&gt;サイズ：&lt;strong&gt;215/60R16 99V&lt;/strong&gt;&lt;br&gt;※商品画像内のホイールは付属しておりません。&lt;br&gt;※中国製&lt;/td&gt;
&lt;/tr&gt;
&lt;/tbody&gt;
&lt;/table&gt;
&lt;div&gt;&lt;img src="https://gdetail.image-qoo10.jp/344/613881147/2021/3/2ea96328-22e0-4cf1-9231-b80d0c8baad7.jpg" style="display: block; margin-left: auto; margin-right: auto;"&gt;&lt;/div&gt;</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</si>
  <si>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FK510&lt;/span&gt;&lt;br&gt;サイズ：&lt;strong&gt;225/45ZR18 95Y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</si>
  <si>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&lt;br id="tinymce" class="mce-content-body " contenteditable="true" spellcheck="false" data-id="gd_det_exp_new"&gt;
&lt;table align="center"&gt;
&lt;tbody&gt;
&lt;tr&gt;
&lt;td style="text-align: left;" width="350px"&gt;&lt;span style="font-size: 14pt;"&gt;高いハンドリング性能と、優れた静粛性を備えた&lt;/span&gt;&lt;br&gt;&lt;br&gt;&lt;span style="font-size: 14pt;"&gt;&lt;strong&gt;クロスオーバーSUV専用サマータイヤ&lt;/strong&gt;&lt;/span&gt;&lt;/td&gt;
&lt;td style="text-align: center;"&gt;ルーアース エックスティー エーイーロクイチ&lt;br&gt;&lt;span style="font-size: 14pt;"&gt;BluEarth-XT AE61&lt;/span&gt;&lt;br&gt;サイズ：&lt;strong&gt;225/55R18 98V&lt;/strong&gt;&lt;br&gt;&lt;br&gt;※商品画像内のホイールは付属しておりません。&lt;br&gt;※納入時にラベルが剥がれてしまっている商品が一部ございます。&lt;br&gt;※日本製&lt;/td&gt;
&lt;/tr&gt;
&lt;/tbody&gt;
&lt;/table&gt;
&lt;div&gt;&lt;img src="https://gdetail.image-qoo10.jp/344/613881147/2021/2/f49c5489-dc7b-40c5-9026-12cf2cf7e446.jpg" style="display: block; margin-left: auto; margin-right: auto;"&gt;&lt;/div&gt;</t>
  </si>
  <si>
    <t>ae612256017</t>
  </si>
  <si>
    <t>4968814963095</t>
  </si>
  <si>
    <t>&lt;br id="tinymce" class="mce-content-body " contenteditable="true" spellcheck="false" data-id="gd_det_exp_new"&gt;
&lt;table align="center"&gt;
&lt;tbody&gt;
&lt;tr&gt;
&lt;td style="text-align: left;" width="350px"&gt;&lt;span style="font-size: 14pt;"&gt;高いハンドリング性能と、優れた静粛性を備えた&lt;/span&gt;&lt;br&gt;&lt;br&gt;&lt;span style="font-size: 14pt;"&gt;&lt;strong&gt;クロスオーバーSUV専用サマータイヤ&lt;/strong&gt;&lt;/span&gt;&lt;/td&gt;
&lt;td style="text-align: center;"&gt;ルーアース エックスティー エーイーロクイチ&lt;br&gt;&lt;span style="font-size: 14pt;"&gt;BluEarth-XT AE61&lt;/span&gt;&lt;br&gt;サイズ：&lt;strong&gt;235/60R18 103W&lt;/strong&gt;&lt;br&gt;&lt;br&gt;※納入時にラベルが剥がれてしまっている商品が一部ございます。&lt;br&gt;※商品画像内のホイールは付属しておりません。&lt;br&gt;※日本製&lt;/td&gt;
&lt;/tr&gt;
&lt;/tbody&gt;
&lt;/table&gt;
&lt;div&gt;&lt;img src="https://gdetail.image-qoo10.jp/344/613881147/2021/2/b98032de-a924-4d54-abdd-38413cc58b2d.jpg" style="display: block; margin-left: auto; margin-right: auto;"&gt;&lt;/div&gt;</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</si>
  <si>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AE51&lt;/span&gt;&lt;br&gt;サイズ：&lt;strong&gt;215/45R17 91W XL&lt;/strong&gt;&lt;br&gt;&lt;br&gt;※納入時にラベルが剥がれてしまっている商品が一部ございます。&lt;br&gt;※商品画像内のホイールは付属しておりません。&lt;br&gt;※日本製&lt;/td&gt;
&lt;/tr&gt;
&lt;/tbody&gt;
&lt;/table&gt;
&lt;div&gt;&lt;img src="https://gdetail.image-qoo10.jp/344/613881147/2021/2/47052d3a-f537-48b0-8627-f09ea07b14f0.jpg" style="display: block; margin-left: auto; margin-right: auto;"&gt;&lt;/div&gt;</t>
  </si>
  <si>
    <t>4968814990107</t>
  </si>
  <si>
    <t>4968814963163</t>
  </si>
  <si>
    <t>&lt;br id="tinymce" class="mce-content-body " contenteditable="true" spellcheck="false" data-id="gd_det_exp_new"&gt;
&lt;table align="center"&gt;
&lt;tbody&gt;
&lt;tr&gt;
&lt;td style="text-align: left;" width="350px"&gt;&lt;span style="font-size: 14pt;"&gt;高いハンドリング性能と、優れた静粛性を備えた&lt;/span&gt;&lt;br&gt;&lt;br&gt;&lt;span style="font-size: 14pt;"&gt;&lt;strong&gt;クロスオーバーSUV専用サマータイヤ&lt;/strong&gt;&lt;/span&gt;&lt;/td&gt;
&lt;td style="text-align: center;"&gt;ルーアース エックスティー エーイーロクイチ&lt;br&gt;&lt;span style="font-size: 14pt;"&gt;BluEarth-XT AE61&lt;/span&gt;&lt;br&gt;サイズ：&lt;strong&gt;235/55R18 100V&lt;/strong&gt;&lt;br&gt;&lt;br&gt;※納入時にラベルが剥がれてしまっている商品が一部ございます。&lt;br&gt;※商品画像内のホイールは付属しておりません。&lt;br&gt;※日本製&lt;/td&gt;
&lt;/tr&gt;
&lt;/tbody&gt;
&lt;/table&gt;
&lt;div&gt;&lt;img src="https://gdetail.image-qoo10.jp/344/613881147/2021/2/3ef37744-ab1e-44e4-90df-9910777782b6.jpg" style="display: block; margin-left: auto; margin-right: auto;"&gt;&lt;/div&gt;</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</si>
  <si>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AE51&lt;/span&gt;&lt;br&gt;サイズ：&lt;strong&gt;225/45R18 95W XL&lt;/strong&gt;&lt;br&gt;&lt;br&gt;※納入時にラベルが剥がれてしまっている商品が一部ございます。&lt;br&gt;※商品画像内のホイールは付属しておりません。&lt;br&gt;※日本製&lt;/td&gt;
&lt;/tr&gt;
&lt;/tbody&gt;
&lt;/table&gt;
&lt;div&gt;&lt;img src="https://gdetail.image-qoo10.jp/344/613881147/2021/2/93317f25-6cb7-449f-a6ce-a3bd8ad78361.jpg" style="display: block; margin-left: auto; margin-right: auto;"&gt;&lt;/div&gt;</t>
  </si>
  <si>
    <t>&lt;br&gt;
&lt;table align="center&amp;quot;"&gt;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Hybrid&lt;/span&gt;&lt;br&gt;サイズ：&lt;strong&gt;205/70R15 96H&lt;/strong&gt;&lt;br&gt;&lt;br&gt;※商品画像内のホイールは付属しておりません。&lt;/td&gt;
&lt;/tr&gt;
&lt;/tbody&gt;
&lt;/table&gt;
&lt;br&gt; &lt;img src="https://gdetail.image-qoo10.jp/344/613881147/2018/9/35488707-c264-471d-9c05-b01a4bd6aa79.jpg" width="940" height="1505"&gt;"</t>
  </si>
  <si>
    <t>5609574</t>
  </si>
  <si>
    <t>4992496142400</t>
  </si>
  <si>
    <t>&lt;br&gt;
&lt;table align="center&amp;quot;"&gt;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Hybrid&lt;/span&gt;&lt;br&gt;サイズ：&lt;strong&gt;215/60R17 96H&lt;/strong&gt;&lt;br&gt;&lt;br&gt;※商品画像内のホイールは付属しておりません。&lt;/td&gt;
&lt;/tr&gt;
&lt;/tbody&gt;
&lt;/table&gt;
&lt;br&gt; &lt;img src="https://gdetail.image-qoo10.jp/344/613881147/2018/9/35488707-c264-471d-9c05-b01a4bd6aa79.jpg" width="940" height="1505"&gt;"</t>
  </si>
  <si>
    <t>5609610</t>
  </si>
  <si>
    <t>4992496142585</t>
  </si>
  <si>
    <t>&lt;br&gt;
&lt;table align="center&amp;quot;"&gt;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Hybrid&lt;/span&gt;&lt;br&gt;サイズ：&lt;strong&gt;205/65R15 94H&lt;/strong&gt;&lt;br&gt;&lt;br&gt;※商品画像内のホイールは付属しておりません。&lt;/td&gt;
&lt;/tr&gt;
&lt;/tbody&gt;
&lt;/table&gt;
&lt;br&gt; &lt;img src="https://gdetail.image-qoo10.jp/344/613881147/2018/9/35488707-c264-471d-9c05-b01a4bd6aa79.jpg" width="940" height="1505"&gt;"</t>
  </si>
  <si>
    <t>5609596</t>
  </si>
  <si>
    <t>4992496142448</t>
  </si>
  <si>
    <t>&lt;br&gt;
&lt;table align="center&amp;quot;"&gt;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Hybrid&lt;/span&gt;&lt;br&gt;サイズ：&lt;strong&gt;185/55R15 82H&lt;/strong&gt;&lt;br&gt;&lt;br&gt;※商品画像内のホイールは付属しておりません。&lt;/td&gt;
&lt;/tr&gt;
&lt;/tbody&gt;
&lt;/table&gt;
&lt;br&gt; &lt;img src="https://gdetail.image-qoo10.jp/344/613881147/2018/9/35488707-c264-471d-9c05-b01a4bd6aa79.jpg" width="940" height="1505"&gt;"</t>
  </si>
  <si>
    <t>5609592</t>
  </si>
  <si>
    <t>4992496142493</t>
  </si>
  <si>
    <t>&lt;br&gt;
&lt;table align="center&amp;quot;"&gt;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Hybrid&lt;/span&gt;&lt;br&gt;サイズ：&lt;strong&gt;185/65R14 86H&lt;/strong&gt;&lt;br&gt;&lt;br&gt;※商品画像内のホイールは付属しておりません。&lt;/td&gt;
&lt;/tr&gt;
&lt;/tbody&gt;
&lt;/table&gt;
&lt;br&gt; &lt;img src="https://gdetail.image-qoo10.jp/344/613881147/2018/9/35488707-c264-471d-9c05-b01a4bd6aa79.jpg" width="940" height="1505"&gt;"</t>
  </si>
  <si>
    <t>5609618</t>
  </si>
  <si>
    <t>4992496142370</t>
  </si>
  <si>
    <t>&lt;br&gt;
&lt;table align="center&amp;quot;"&gt;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Hybrid&lt;/span&gt;&lt;br&gt;サイズ：&lt;strong&gt;165/65R14 79H&lt;/strong&gt;&lt;br&gt;&lt;br&gt;※商品画像内のホイールは付属しておりません。&lt;/td&gt;
&lt;/tr&gt;
&lt;/tbody&gt;
&lt;/table&gt;
&lt;br&gt; &lt;img src="https://gdetail.image-qoo10.jp/344/613881147/2018/9/35488707-c264-471d-9c05-b01a4bd6aa79.jpg" width="940" height="1505"&gt;"</t>
  </si>
  <si>
    <t>5609632</t>
  </si>
  <si>
    <t>4992496142356</t>
  </si>
  <si>
    <t>&lt;div style="text-align: center;"&gt;&lt;/div&gt;
&lt;table align="center&amp;quot;"&gt;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Hybrid&lt;/span&gt;&lt;br&gt;サイズ：&lt;strong&gt;215/50R17 95H XL&lt;/strong&gt;&lt;br&gt;&lt;br&gt;※商品画像内のホイールは付属しておりません。&lt;/td&gt;
&lt;/tr&gt;
&lt;/tbody&gt;
&lt;/table&gt;
&lt;div style="text-align: center;"&gt;&lt;/div&gt;
&lt;img src="https://gdetail.image-qoo10.jp/344/613881147/2018/9/35488707-c264-471d-9c05-b01a4bd6aa79.jpg" width="940" height="1505"&gt;"</t>
  </si>
  <si>
    <t>5609616</t>
  </si>
  <si>
    <t>4992496142615</t>
  </si>
  <si>
    <t>&lt;br&gt;
&lt;table align="center&amp;quot;"&gt;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Hybrid&lt;/span&gt;&lt;br&gt;サイズ：&lt;strong&gt;165/65R13 77H&lt;/strong&gt;&lt;br&gt;&lt;br&gt;※商品画像内のホイールは付属しておりません。&lt;/td&gt;
&lt;/tr&gt;
&lt;/tbody&gt;
&lt;/table&gt;
&lt;br&gt; &lt;img src="https://gdetail.image-qoo10.jp/344/613881147/2018/9/35488707-c264-471d-9c05-b01a4bd6aa79.jpg" width="940" height="1505"&gt;"</t>
  </si>
  <si>
    <t>5609568</t>
  </si>
  <si>
    <t>4992496142318</t>
  </si>
  <si>
    <t>4985009673140</t>
  </si>
  <si>
    <t>xices1856515imp</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</si>
  <si>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FK510&lt;/span&gt;&lt;br&gt;サイズ：&lt;strong&gt;275/35ZR20 102Y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</si>
  <si>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FK510&lt;/span&gt;&lt;br&gt;サイズ：&lt;strong&gt;225/35R19 88Y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</si>
  <si>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4981160611144</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</si>
  <si>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GRVII&lt;/span&gt;&lt;br&gt;サイズ：&lt;strong&gt;225/60R17 99H&lt;/strong&gt;&lt;br&gt;&lt;br&gt;※商品画像内のホイールは付属しておりません。&lt;/td&gt;
&lt;/tr&gt;
&lt;/tbody&gt;
&lt;/table&gt;
&lt;div&gt;&lt;img src="https://gdetail.image-qoo10.jp/344/613881147/2019/12/15a45fbe-e1bc-446a-9315-1be9a6047e2f.jpg" width="940" height="419"&gt;&lt;/div&gt;</t>
  </si>
  <si>
    <t>4961914452773</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</si>
  <si>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EXE&lt;/span&gt;&lt;br&gt;サイズ：&lt;strong&gt;245/45R17 95W&lt;/strong&gt;&lt;br&gt;&lt;br&gt;※商品画像内のホイールは付属しておりません。&lt;/td&gt;
&lt;/tr&gt;
&lt;/tbody&gt;
&lt;/table&gt;
&lt;div&gt;&lt;img src="https://gdetail.image-qoo10.jp/344/613881147/2019/7/c4c13ba2-f882-4c93-8ebf-c35e6c805ac7.jpg" style="display: block; margin-left: auto; margin-right: auto;"&gt;&lt;/div&gt;</t>
  </si>
  <si>
    <t>5602878</t>
  </si>
  <si>
    <t>4992496096895</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</si>
  <si>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EXE&lt;/span&gt;&lt;br&gt;サイズ：&lt;strong&gt;215/45R18 89W&lt;/strong&gt;&lt;br&gt;&lt;br&gt;※商品画像内のホイールは付属しておりません。&lt;/td&gt;
&lt;/tr&gt;
&lt;/tbody&gt;
&lt;/table&gt;
&lt;div&gt;&lt;img src="https://gdetail.image-qoo10.jp/344/613881147/2019/7/c0094282-aecd-4d96-931b-fdc97245d726.jpg" style="display: block; margin-left: auto; margin-right: auto;"&gt;&lt;/div&gt;</t>
  </si>
  <si>
    <t>5602886</t>
  </si>
  <si>
    <t>4992496096932</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</si>
  <si>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EXE&lt;/span&gt;&lt;br&gt;サイズ：&lt;strong&gt;245/45R19 102W XL&lt;/strong&gt;&lt;br&gt;&lt;br&gt;※商品画像内のホイールは付属しておりません。&lt;/td&gt;
&lt;/tr&gt;
&lt;/tbody&gt;
&lt;/table&gt;
&lt;div&gt;&lt;img src="https://gdetail.image-qoo10.jp/344/613881147/2019/7/c4c13ba2-f882-4c93-8ebf-c35e6c805ac7.jpg" style="display: block; margin-left: auto; margin-right: auto;"&gt;&lt;/div&gt;</t>
  </si>
  <si>
    <t>5602906</t>
  </si>
  <si>
    <t>4992496097038</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</si>
  <si>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EXE&lt;/span&gt;&lt;br&gt;サイズ：&lt;strong&gt;215/40R17 87W XL&lt;/strong&gt;&lt;br&gt;&lt;br&gt;※商品画像内のホイールは付属しておりません。&lt;/td&gt;
&lt;/tr&gt;
&lt;/tbody&gt;
&lt;/table&gt;
&lt;div&gt;&lt;img src="https://gdetail.image-qoo10.jp/344/613881147/2019/7/c4c13ba2-f882-4c93-8ebf-c35e6c805ac7.jpg" style="display: block; margin-left: auto; margin-right: auto;"&gt;&lt;/div&gt;</t>
  </si>
  <si>
    <t>5602882</t>
  </si>
  <si>
    <t>4992496096918</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</si>
  <si>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EXE&lt;/span&gt;&lt;br&gt;サイズ：&lt;strong&gt;205/45R17 88W XL&lt;/strong&gt;&lt;br&gt;&lt;br&gt;※商品画像内のホイールは付属しておりません。&lt;/td&gt;
&lt;/tr&gt;
&lt;/tbody&gt;
&lt;/table&gt;
&lt;div&gt;&lt;img src="https://gdetail.image-qoo10.jp/344/613881147/2019/7/c4c13ba2-f882-4c93-8ebf-c35e6c805ac7.jpg" style="display: block; margin-left: auto; margin-right: auto;"&gt;&lt;/div&gt;</t>
  </si>
  <si>
    <t>5602870</t>
  </si>
  <si>
    <t>4992496096857</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</si>
  <si>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FK510&lt;/span&gt;&lt;br&gt;サイズ：&lt;strong&gt;245/45R20 103Y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</si>
  <si>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4981160612066</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</si>
  <si>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FK510&lt;/span&gt;&lt;br&gt;サイズ：&lt;strong&gt;245/35R21 96Y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</si>
  <si>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4981160612042</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</si>
  <si>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FK510&lt;/span&gt;&lt;br&gt;サイズ：&lt;strong&gt;245/35R19 93Y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</si>
  <si>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FK510&lt;/span&gt;&lt;br&gt;サイズ：&lt;strong&gt;245/35R20 95Y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</si>
  <si>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4981160612035</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</si>
  <si>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FK510&lt;/span&gt;&lt;br&gt;サイズ：&lt;strong&gt;245/40ZR20 99Y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</si>
  <si>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4981160612059</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</si>
  <si>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FK510&lt;/span&gt;&lt;br&gt;サイズ：&lt;strong&gt;235/35R19 91Y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</si>
  <si>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FK510&lt;/span&gt;&lt;br&gt;サイズ：&lt;strong&gt;245/40R19 98Y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</si>
  <si>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4981160611878</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</si>
  <si>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FK510&lt;/span&gt;&lt;br&gt;サイズ：&lt;strong&gt;225/45R19 96Y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</si>
  <si>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4981160611946</t>
  </si>
  <si>
    <t>&lt;table align="center"&gt;
&lt;tbody&gt;
&lt;tr&gt;
&lt;td style="text-align: left;" width="350px"&gt;&lt;span style="font-size: 14pt;"&gt;SUV用プレミアムタイヤ&lt;/span&gt;&lt;br&gt;&lt;br&gt;&lt;span style="font-size: 14pt;"&gt;&lt;strong&gt;快適性とスポーツ性を兼ね備えた、&lt;br&gt;プレミアムSUV専用タイヤ。&lt;/strong&gt;&lt;/span&gt;&lt;/td&gt;
&lt;td style="text-align: center;"&gt;アゼニス エフケー510 エスユーブイ&lt;br&gt;&lt;span style="font-size: 12pt;"&gt;AZENIS FK510 SUV&lt;/span&gt;&lt;br&gt;サイズ：&lt;strong&gt;225/50R18 99W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src="https://gdetail.image-qoo10.jp/344/613881147/2020/6/a7007ab2-5bb5-4d0f-a31e-35ce71d7b094.jpg" style="display: block; margin-left: auto; margin-right: auto;"&gt;&lt;/p&gt;</t>
  </si>
  <si>
    <t>4981160553185</t>
  </si>
  <si>
    <t>&lt;table align="center"&gt;
&lt;tbody&gt;
&lt;tr&gt;
&lt;td style="text-align: left;" width="350px"&gt;&lt;span style="font-size: 14pt;"&gt;プレミアムタイヤ&lt;/span&gt;&lt;br&gt;&lt;br&gt;&lt;span style="font-size: 14pt;"&gt;&lt;strong&gt;高速安定性とウエット性能を極めた、&lt;br&gt;ファルケン・フラッグシップタイヤ。&lt;/strong&gt;&lt;/span&gt;&lt;/td&gt;
&lt;td style="text-align: center;"&gt;アゼニス エフケー510&lt;br&gt;&lt;span style="font-size: 12pt;"&gt;AZENIS FK510&lt;/span&gt;&lt;br&gt;サイズ：&lt;strong&gt;235/45R18 98Y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src="https://gdetail.image-qoo10.jp/344/613881147/2020/6/eb7b15f6-2713-47d0-8762-f6d389a2f41e.jpg" style="display: block; margin-left: auto; margin-right: auto;"&gt;&lt;/p&gt;</t>
  </si>
  <si>
    <t>4981160609752</t>
  </si>
  <si>
    <t>&lt;table align="center"&gt;
&lt;tbody&gt;
&lt;tr&gt;
&lt;td style="text-align: left;" width="350px"&gt;&lt;span style="font-size: 14pt;"&gt;SUV用プレミアムタイヤ&lt;/span&gt;&lt;br&gt;&lt;br&gt;&lt;span style="font-size: 14pt;"&gt;&lt;strong&gt;快適性とスポーツ性を兼ね備えた、&lt;br&gt;プレミアムSUV専用タイヤ。&lt;/strong&gt;&lt;/span&gt;&lt;/td&gt;
&lt;td style="text-align: center;"&gt;アゼニス エフケー510 エスユーブイ&lt;br&gt;&lt;span style="font-size: 12pt;"&gt;AZENIS FK510 SUV&lt;/span&gt;&lt;br&gt;サイズ：&lt;strong&gt;225/55R18 102W XL&lt;/strong&gt;&lt;br&gt;&lt;br&gt;※商品画像内のホイールは付属しておりません。&lt;br&gt;※納入時にラベルが剥がれてしまっているため、ラベルなし商品となります。&lt;/td&gt;
&lt;/tr&gt;
&lt;/tbody&gt;
&lt;/table&gt;
&lt;br&gt;
&lt;p&gt;&lt;img src="https://gdetail.image-qoo10.jp/344/613881147/2020/6/a7007ab2-5bb5-4d0f-a31e-35ce71d7b094.jpg" style="display: block; margin-left: auto; margin-right: auto;"&gt;&lt;/p&gt;</t>
  </si>
  <si>
    <t>4981160820430</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</si>
  <si>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GR-XII&lt;/span&gt;&lt;br&gt;サイズ：&lt;strong&gt;235/50R18 101V XL&lt;/strong&gt;&lt;br&gt;&lt;br&gt;※商品画像内のホイールは付属しておりません。&lt;/td&gt;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</si>
  <si>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GR-XII&lt;/span&gt;&lt;br&gt;サイズ：&lt;strong&gt;235/45R18 94W&lt;/strong&gt;&lt;br&gt;&lt;br&gt;※商品画像内のホイールは付属しておりません。&lt;/td&gt;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</si>
  <si>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4961914963729</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</si>
  <si>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GR-XII&lt;/span&gt;&lt;br&gt;サイズ：&lt;strong&gt;225/45R19 96W XL&lt;/strong&gt;&lt;br&gt;&lt;br&gt;※商品画像内のホイールは付属しておりません。&lt;/td&gt;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</si>
  <si>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4961914963552</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</si>
  <si>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GR-XII&lt;/span&gt;&lt;br&gt;サイズ：&lt;strong&gt;185/60R15 84H&lt;/strong&gt;&lt;br&gt;&lt;br&gt;※商品画像内のホイールは付属しておりません。&lt;/td&gt;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</si>
  <si>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GR-XII&lt;/span&gt;&lt;br&gt;サイズ：&lt;strong&gt;225/45R17 91W&lt;/strong&gt;&lt;br&gt;&lt;br&gt;※商品画像内のホイールは付属しておりません。&lt;/td&gt;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</si>
  <si>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GR-XII&lt;/span&gt;&lt;br&gt;サイズ：&lt;strong&gt;215/45R18 89W&lt;/strong&gt;&lt;br&gt;&lt;br&gt;※商品画像内のホイールは付属しておりません。&lt;/td&gt;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</si>
  <si>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GR-XII&lt;/span&gt;&lt;br&gt;サイズ：&lt;strong&gt;205/50R17 89V&lt;/strong&gt;&lt;br&gt;&lt;br&gt;※商品画像内のホイールは付属しておりません。&lt;/td&gt;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</si>
  <si>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4961914963439</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</si>
  <si>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GR-XII&lt;/span&gt;&lt;br&gt;サイズ：&lt;strong&gt;185/55R16 83V&lt;/strong&gt;&lt;br&gt;&lt;br&gt;※商品画像内のホイールは付属しておりません。&lt;/td&gt;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</si>
  <si>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EXE&lt;/span&gt;&lt;br&gt;サイズ：&lt;strong&gt;195/45R16 84W XL&lt;/strong&gt;&lt;br&gt;&lt;br&gt;※商品画像内のホイールは付属しておりません。&lt;/td&gt;
&lt;/tr&gt;
&lt;/tbody&gt;
&lt;/table&gt;
&lt;div&gt;&lt;img src="https://gdetail.image-qoo10.jp/344/613881147/2019/7/62cb277f-12a9-43b7-9b84-63617ccaf4f9.jpg" style="display: block; margin-left: auto; margin-right: auto;"&gt;&lt;/div&gt;</t>
  </si>
  <si>
    <t>5602856</t>
  </si>
  <si>
    <t>4992496096789</t>
  </si>
  <si>
    <t>&lt;br id="tinymce&amp;quot;" class="mce-content-body " contenteditable="true" spellcheck="false" data-id="gd_det_exp_new"&gt;
&lt;table align="center"&gt;
&lt;tbody&gt;
&lt;tr&gt;
&lt;td style="text-align: left;" width="350px"&gt;&lt;span style="font-size: 14pt;"&gt;オンロードSUV&lt;/span&gt;&lt;br&gt;&lt;br&gt;&lt;span style="font-size: 14pt;"&gt;&lt;strong&gt;クロスオーバースタイルに&lt;br&gt;燃費性能とロングライフ性能を付加&lt;/strong&gt;&lt;/span&gt;&lt;/td&gt;
&lt;td style="text-align: center;"&gt;エフィシェントグリップ エスユーブイ エイチピーゼロワン&lt;br&gt;&lt;span style="font-size: 14pt;"&gt; EfficientGrip SUV HP01&lt;/span&gt;&lt;br&gt;サイズ：&lt;strong&gt;225/55R19 99V&lt;/strong&gt;&lt;br&gt;&lt;br&gt;※商品画像内のホイールは付属しておりません。&lt;/td&gt;
&lt;/tr&gt;
&lt;/tbody&gt;
&lt;/table&gt;
&lt;div&gt;&lt;img src="https://gdetail.image-qoo10.jp/344/613881147/2020/3/e6157241-8f29-4d25-aa21-4cc7208718cd.jpg" style="display: block; margin-left: auto; margin-right: auto;"&gt;&lt;/div&gt;</t>
  </si>
  <si>
    <t>5601258</t>
  </si>
  <si>
    <t>4992496140642</t>
  </si>
  <si>
    <t>&lt;br id="tinymce" class="mce-content-body " contenteditable="true" spellcheck="false" data-id="gd_det_exp_new"&gt;
&lt;table align="center"&gt;
&lt;tbody&gt;
&lt;tr&gt;
&lt;td width="350px"&gt;&lt;span style="font-size: 14pt;"&gt;キーワードは「環境」と「経済性」&lt;/span&gt;&lt;br&gt;&lt;br&gt;&lt;span style="font-size: 14pt;"&gt;&lt;strong&gt;スタイリッシュなデザインとロングライフ、高い基本性能を誇るコンフォートタイヤ。&lt;/strong&gt;&lt;/span&gt;&lt;/td&gt;
&lt;td style="text-align: center;"&gt;イーグル エルエスニセン ハイブリッドツー&lt;br&gt;&lt;span style="font-size: 14pt;"&gt;EAGLE LS2000 Hybrid Ⅱ&lt;/span&gt;&lt;br&gt;サイズ：&lt;strong&gt;165/55R15 75V&lt;/strong&gt;&lt;br&gt;&lt;br&gt;※商品画像内のホイールは付属しておりません。&lt;/td&gt;
&lt;/tr&gt;
&lt;/tbody&gt;
&lt;/table&gt;
&lt;div&gt;&lt;/div&gt;</t>
  </si>
  <si>
    <t>5604035</t>
  </si>
  <si>
    <t>4992496090688</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</si>
  <si>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EG01&lt;/span&gt;&lt;br&gt;サイズ：&lt;strong&gt;215/55R17 94V&lt;/strong&gt;&lt;br&gt;&lt;br&gt;※商品画像内のホイールは付属しておりません。&lt;/td&gt;
&lt;/tr&gt;
&lt;/tbody&gt;
&lt;/table&gt;
&lt;div&gt;&lt;img src="https://gdetail.image-qoo10.jp/344/613881147/2020/1/c64edbff-3261-4aa9-bc5c-aee7111b1767.jpg" style="display: block; margin-left: auto; margin-right: auto;"&gt;&lt;/div&gt;</t>
  </si>
  <si>
    <t>5602731</t>
  </si>
  <si>
    <t>4992496140215</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</si>
  <si>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EG01&lt;/span&gt;&lt;br&gt;サイズ：&lt;strong&gt;215/60R16 95H&lt;/strong&gt;&lt;br&gt;&lt;br&gt;※商品画像内のホイールは付属しておりません。&lt;/td&gt;
&lt;/tr&gt;
&lt;/tbody&gt;
&lt;/table&gt;
&lt;div&gt;&lt;img src="https://gdetail.image-qoo10.jp/344/613881147/2020/1/e0b5a2aa-f167-4b3c-b348-516760a2760b.jpg" style="display: block; margin-left: auto; margin-right: auto;"&gt;&lt;/div&gt;</t>
  </si>
  <si>
    <t>5602725</t>
  </si>
  <si>
    <t>4992496140154</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</si>
  <si>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EG01&lt;/span&gt;&lt;br&gt;サイズ：&lt;strong&gt;205/60R16 92H&lt;/strong&gt;&lt;br&gt;&lt;br&gt;※商品画像内のホイールは付属しておりません。&lt;/td&gt;
&lt;/tr&gt;
&lt;/tbody&gt;
&lt;/table&gt;
&lt;div&gt;&lt;img src="https://gdetail.image-qoo10.jp/344/613881147/2020/1/2db99297-0705-490d-b697-56f145dd103b.jpg" style="display: block; margin-left: auto; margin-right: auto;"&gt;&lt;/div&gt;</t>
  </si>
  <si>
    <t>5602724</t>
  </si>
  <si>
    <t>4992496140147</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</si>
  <si>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EG01&lt;/span&gt;&lt;br&gt;サイズ：&lt;strong&gt;205/65R15 94H&lt;/strong&gt;&lt;br&gt;&lt;br&gt;※商品画像内のホイールは付属しておりません。&lt;/td&gt;
&lt;/tr&gt;
&lt;/tbody&gt;
&lt;/table&gt;
&lt;div&gt;&lt;img src="https://gdetail.image-qoo10.jp/344/613881147/2020/1/2676a213-f156-4a4c-b148-55906f1c3170.jpg" style="display: block; margin-left: auto; margin-right: auto;"&gt;&lt;/div&gt;</t>
  </si>
  <si>
    <t>5602717</t>
  </si>
  <si>
    <t>4992496140079</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</si>
  <si>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EG01&lt;/span&gt;&lt;br&gt;サイズ：&lt;strong&gt;195/65R15 91H&lt;/strong&gt;&lt;br&gt;&lt;br&gt;※商品画像内のホイールは付属しておりません。&lt;/td&gt;
&lt;/tr&gt;
&lt;/tbody&gt;
&lt;/table&gt;
&lt;div&gt;&lt;img src="https://gdetail.image-qoo10.jp/344/613881147/2020/1/0e65d68d-9bf2-489c-b881-d859b4f73cc6.jpg" style="display: block; margin-left: auto; margin-right: auto;"&gt;&lt;/div&gt;</t>
  </si>
  <si>
    <t>5602716</t>
  </si>
  <si>
    <t>4992496140062</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</si>
  <si>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EG01&lt;/span&gt;&lt;br&gt;サイズ：&lt;strong&gt;195/55R16 87V&lt;/strong&gt;&lt;br&gt;&lt;br&gt;※商品画像内のホイールは付属しておりません。&lt;/td&gt;
&lt;/tr&gt;
&lt;/tbody&gt;
&lt;/table&gt;
&lt;div&gt;&lt;img src="https://gdetail.image-qoo10.jp/344/613881147/2020/1/20a157be-e512-4465-a0ba-ac5fc218613d.jpg" style="display: block; margin-left: auto; margin-right: auto;"&gt;&lt;/div&gt;</t>
  </si>
  <si>
    <t>5602729</t>
  </si>
  <si>
    <t>4992496140192</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</si>
  <si>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EG01&lt;/span&gt;&lt;br&gt;サイズ：&lt;strong&gt;185/65R15 88S&lt;/strong&gt;&lt;br&gt;&lt;br&gt;※商品画像内のホイールは付属しておりません。&lt;/td&gt;
&lt;/tr&gt;
&lt;/tbody&gt;
&lt;/table&gt;
&lt;div&gt;&lt;img src="https://gdetail.image-qoo10.jp/344/613881147/2020/1/f0cb2b12-a939-4b6b-b97d-fbd681f73c3d.jpg" style="display: block; margin-left: auto; margin-right: auto;"&gt;&lt;/div&gt;</t>
  </si>
  <si>
    <t>5500551</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</si>
  <si>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EG01&lt;/span&gt;&lt;br&gt;サイズ：&lt;strong&gt;185/70R14 88S&lt;/strong&gt;&lt;br&gt;&lt;br&gt;※商品画像内のホイールは付属しておりません。&lt;/td&gt;
&lt;/tr&gt;
&lt;/tbody&gt;
&lt;/table&gt;
&lt;div&gt;&lt;img src="https://gdetail.image-qoo10.jp/344/613881147/2020/1/6a1da356-4e57-4dee-8894-ecbe113e2d8a.jpg" style="display: block; margin-left: auto; margin-right: auto;"&gt;&lt;/div&gt;</t>
  </si>
  <si>
    <t>5500543</t>
  </si>
  <si>
    <t>4992496139974</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</si>
  <si>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EG01&lt;/span&gt;&lt;br&gt;サイズ：&lt;strong&gt;175/70R14 84S&lt;/strong&gt;&lt;br&gt;&lt;br&gt;※商品画像内のホイールは付属しておりません。&lt;/td&gt;
&lt;/tr&gt;
&lt;/tbody&gt;
&lt;/table&gt;
&lt;div&gt;&lt;img src="https://gdetail.image-qoo10.jp/344/613881147/2020/1/e8c4575f-465c-4b85-ae2f-d73848681aa7.jpg" style="display: block; margin-left: auto; margin-right: auto;"&gt;&lt;/div&gt;</t>
  </si>
  <si>
    <t>5500542</t>
  </si>
  <si>
    <t>4992496139967</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</si>
  <si>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EG01&lt;/span&gt;&lt;br&gt;サイズ：&lt;strong&gt;185/60R15 84H&lt;/strong&gt;&lt;br&gt;&lt;br&gt;※商品画像内のホイールは付属しておりません。&lt;/td&gt;
&lt;/tr&gt;
&lt;/tbody&gt;
&lt;/table&gt;
&lt;div&gt;&lt;img src="https://gdetail.image-qoo10.jp/344/613881147/2020/1/55cf73cf-ae87-4c03-970d-72b652e0d08d.jpg" style="display: block; margin-left: auto; margin-right: auto;"&gt;&lt;/div&gt;</t>
  </si>
  <si>
    <t>5602720</t>
  </si>
  <si>
    <t>4992496140109</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</si>
  <si>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EG01&lt;/span&gt;&lt;br&gt;サイズ：&lt;strong&gt;175/65R14 82S&lt;/strong&gt;&lt;br&gt;&lt;br&gt;※商品画像内のホイールは付属しておりません。&lt;/td&gt;
&lt;/tr&gt;
&lt;/tbody&gt;
&lt;/table&gt;
&lt;div&gt;&lt;img src="https://gdetail.image-qoo10.jp/344/613881147/2020/1/9545d29f-6d0c-4830-b6e7-44ff1ac1c96f.jpg" style="display: block; margin-left: auto; margin-right: auto;"&gt;&lt;/div&gt;</t>
  </si>
  <si>
    <t>5500547</t>
  </si>
  <si>
    <t>4992496140017</t>
  </si>
  <si>
    <t>2023年製 EfficientGrip ECO EG01 175/65R15 84H サマータイヤ 翌営業日発送</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</si>
  <si>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EG01&lt;/span&gt;&lt;br&gt;サイズ：&lt;strong&gt;175/65R15 84H&lt;/strong&gt;&lt;br&gt;&lt;br&gt;※商品画像内のホイールは付属しておりません。&lt;/td&gt;
&lt;/tr&gt;
&lt;/tbody&gt;
&lt;/table&gt;
&lt;div&gt;&lt;img src="https://gdetail.image-qoo10.jp/344/613881147/2020/1/9a2e91e3-5e9f-4c90-9826-0940e05ae02c.jpg" style="display: block; margin-left: auto; margin-right: auto;"&gt;&lt;/div&gt;</t>
  </si>
  <si>
    <t>5602740</t>
  </si>
  <si>
    <t>4992496141298</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</si>
  <si>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EG01&lt;/span&gt;&lt;br&gt;サイズ：&lt;strong&gt;165/70R14 81S&lt;/strong&gt;&lt;br&gt;&lt;br&gt;※商品画像内のホイールは付属しておりません。&lt;/td&gt;
&lt;/tr&gt;
&lt;/tbody&gt;
&lt;/table&gt;
&lt;div&gt;&lt;img src="https://gdetail.image-qoo10.jp/344/613881147/2020/1/6799f1e8-c19c-429a-9bc2-6f7fee2c633e.jpg" style="display: block; margin-left: auto; margin-right: auto;"&gt;&lt;/div&gt;</t>
  </si>
  <si>
    <t>5500541</t>
  </si>
  <si>
    <t>4992496139950</t>
  </si>
  <si>
    <t>&lt;div style="text-align: center;"&gt;&lt;/div&gt;</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</si>
  <si>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EG01&lt;/span&gt;&lt;br&gt;サイズ：&lt;strong&gt;165/55R14 72V&lt;/strong&gt;&lt;br&gt;&lt;br&gt;※商品画像内のホイールは付属しておりません。&lt;/td&gt;
&lt;/tr&gt;
&lt;/tbody&gt;
&lt;/table&gt;
&lt;div&gt;&lt;img src="https://gdetail.image-qoo10.jp/344/613881147/2020/1/8e4bb452-b5b0-4089-a7bd-88e1f00645b0.jpg" style="display: block; margin-left: auto; margin-right: auto;"&gt;&lt;/div&gt;</t>
  </si>
  <si>
    <t>5627537</t>
  </si>
  <si>
    <t>4992496151945</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</si>
  <si>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EG01&lt;/span&gt;&lt;br&gt;サイズ：&lt;strong&gt;175/60R16 82H&lt;/strong&gt;&lt;br&gt;&lt;br&gt;※商品画像内のホイールは付属しておりません。&lt;/td&gt;
&lt;/tr&gt;
&lt;/tbody&gt;
&lt;/table&gt;
&lt;div&gt;&lt;img src="https://gdetail.image-qoo10.jp/344/613881147/2020/1/90641a8d-15df-485f-a123-60e10febf37d.jpg" style="display: block; margin-left: auto; margin-right: auto;"&gt;&lt;/div&gt;</t>
  </si>
  <si>
    <t>5602722</t>
  </si>
  <si>
    <t>4992496140123</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</si>
  <si>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EG01&lt;/span&gt;&lt;br&gt;サイズ：&lt;strong&gt;155/80R13 79S&lt;/strong&gt;&lt;br&gt;&lt;br&gt;※商品画像内のホイールは付属しておりません。&lt;/td&gt;
&lt;/tr&gt;
&lt;/tbody&gt;
&lt;/table&gt;
&lt;div&gt;&lt;img src="https://gdetail.image-qoo10.jp/344/613881147/2020/1/e893607c-4e28-4d1b-bc10-d8c8da8cc9ec.jpg" style="display: block; margin-left: auto; margin-right: auto;"&gt;&lt;/div&gt;</t>
  </si>
  <si>
    <t>5500095</t>
  </si>
  <si>
    <t>4992496139912</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</si>
  <si>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EG01&lt;/span&gt;&lt;br&gt;サイズ：&lt;strong&gt;145/80R13 75S&lt;/strong&gt;&lt;br&gt;&lt;br&gt;※商品画像内のホイールは付属しておりません。&lt;/td&gt;
&lt;/tr&gt;
&lt;/tbody&gt;
&lt;/table&gt;
&lt;div&gt;&lt;img src="https://gdetail.image-qoo10.jp/344/613881147/2020/1/c9582073-3196-42b5-9376-623b8804a83e.jpg" style="display: block; margin-left: auto; margin-right: auto;"&gt;&lt;/div&gt;</t>
  </si>
  <si>
    <t>5500090</t>
  </si>
  <si>
    <t>4992496139905</t>
  </si>
  <si>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EG01&lt;/span&gt;&lt;br&gt;サイズ：&lt;strong&gt;155/65R14 75S&lt;/strong&gt;&lt;br&gt;&lt;br&gt;※商品画像内のホイールは付属しておりません。&lt;/td&gt;
&lt;/tr&gt;
&lt;/tbody&gt;
&lt;/table&gt;
&lt;div&gt;&lt;img src="https://gdetail.image-qoo10.jp/344/613881147/2020/1/b2e4207f-19df-47fd-803d-1430f3b910f8.jpg" style="display: block; margin-left: auto; margin-right: auto;"&gt;&lt;/div&gt;</t>
  </si>
  <si>
    <t>5527439</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</si>
  <si>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GR-XII&lt;/span&gt;&lt;br&gt;サイズ：&lt;strong&gt;215/55R17 94V&lt;/strong&gt;&lt;br&gt;&lt;br&gt;※商品画像内のホイールは付属しておりません。&lt;/td&gt;
&lt;/tr&gt;
&lt;/tbody&gt;
&lt;/table&gt;
&lt;div&gt;&lt;img src="https://gdetail.image-qoo10.jp/344/613881147/2019/7/ce77b389-33e5-468c-a068-d21aa74b7e3d.jpg" style="display: block; margin-left: auto; margin-right: auto;"&gt;&lt;/div&gt;</t>
  </si>
  <si>
    <t>&lt;br id="tinymce" class="mce-content-body " contenteditable="true" spellcheck="false" data-id="gd_det_exp_new"&gt;
&lt;table align="center"&gt;
&lt;tbody&gt;
&lt;tr&gt;
&lt;td style="text-align: left;" width="350px"&gt;&lt;span style="font-size: 14pt;"&gt;静かで快適な乗り心地。&lt;/span&gt;&lt;br&gt;&lt;br&gt;&lt;span style="font-size: 14pt;"&gt;&lt;strong&gt;ミニバンは心やすまるリビング空間に&lt;br&gt;近づいてくる&lt;/strong&gt;&lt;/span&gt;&lt;/td&gt;
&lt;td style="text-align: center;"&gt;レグノ ジーアールブイツー&lt;br&gt;&lt;span style="font-size: 14pt;"&gt;REGNO GRVII&lt;/span&gt;&lt;br&gt;サイズ：&lt;strong&gt;235/50R18 101V XL&lt;/strong&gt;&lt;br&gt;&lt;br&gt;※商品画像内のホイールは付属しておりません。&lt;/td&gt;
&lt;/tr&gt;
&lt;/tbody&gt;
&lt;/table&gt;
&lt;div&gt;&lt;img src="https://gdetail.image-qoo10.jp/344/613881147/2019/12/cc54f697-8998-46ae-ac53-398fc643aa5d.jpg" style="display: block; margin-left: auto; margin-right: auto;" width="940" height="419"&gt;&lt;/div&gt;</t>
  </si>
  <si>
    <t>4961914455439</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</si>
  <si>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GR-XII&lt;/span&gt;&lt;br&gt;サイズ：&lt;strong&gt;195/65R15 91H&lt;/strong&gt;&lt;br&gt;&lt;br&gt;※商品画像内のホイールは付属しておりません。&lt;/td&gt;
&lt;/tr&gt;
&lt;/tbody&gt;
&lt;/table&gt;
&lt;div&gt;&lt;img src="https://gdetail.image-qoo10.jp/344/613881147/2019/7/ce77b389-33e5-468c-a068-d21aa74b7e3d.jpg" style="display: block; margin-left: auto; margin-right: auto;"&gt;&lt;/div&gt;</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</si>
  <si>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GR-XII&lt;/span&gt;&lt;br&gt;サイズ：&lt;strong&gt;175/65R15 84H&lt;/strong&gt;&lt;br&gt;&lt;br&gt;※商品画像内のホイールは付属しておりません。&lt;/td&gt;
&lt;/tr&gt;
&lt;/tbody&gt;
&lt;/table&gt;
&lt;div&gt;&lt;img src="https://gdetail.image-qoo10.jp/344/613881147/2019/7/ce77b389-33e5-468c-a068-d21aa74b7e3d.jpg" style="display: block; margin-left: auto; margin-right: auto;"&gt;&lt;/div&gt;</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</si>
  <si>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GR-XII&lt;/span&gt;&lt;br&gt;サイズ：&lt;strong&gt;205/55R16 91V&lt;/strong&gt;&lt;br&gt;&lt;br&gt;※商品画像内のホイールは付属しておりません。&lt;/td&gt;
&lt;/tr&gt;
&lt;/tbody&gt;
&lt;/table&gt;
&lt;div&gt;&lt;img src="https://gdetail.image-qoo10.jp/344/613881147/2019/7/ce77b389-33e5-468c-a068-d21aa74b7e3d.jpg" style="display: block; margin-left: auto; margin-right: auto;"&gt;&lt;/div&gt;</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</si>
  <si>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GR-XII&lt;/span&gt;&lt;br&gt;サイズ：&lt;strong&gt;215/60R16 95V&lt;/strong&gt;&lt;br&gt;&lt;br&gt;※商品画像内のホイールは付属しておりません。&lt;/td&gt;
&lt;/tr&gt;
&lt;/tbody&gt;
&lt;/table&gt;
&lt;div&gt;&lt;img src="https://gdetail.image-qoo10.jp/344/613881147/2019/7/ce77b389-33e5-468c-a068-d21aa74b7e3d.jpg" style="display: block; margin-left: auto; margin-right: auto;"&gt;&lt;/div&gt;</t>
  </si>
  <si>
    <t>4961914963347</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</si>
  <si>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GR-XII&lt;/span&gt;&lt;br&gt;サイズ：&lt;strong&gt;185/65R15 88H&lt;/strong&gt;&lt;br&gt;&lt;br&gt;※商品画像内のホイールは付属しておりません。&lt;/td&gt;
&lt;/tr&gt;
&lt;/tbody&gt;
&lt;/table&gt;
&lt;div&gt;&lt;img src="https://gdetail.image-qoo10.jp/344/613881147/2019/7/ce77b389-33e5-468c-a068-d21aa74b7e3d.jpg" style="display: block; margin-left: auto; margin-right: auto;"&gt;&lt;/div&gt;</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</si>
  <si>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4&lt;/span&gt;&lt;br&gt;サイズ：&lt;strong&gt;225/60R16 98W&lt;/strong&gt;&lt;br&gt;&lt;br&gt;※商品画像内のホイールは付属しておりません。&lt;/td&gt;
&lt;/tr&gt;
&lt;/tbody&gt;
&lt;/table&gt;
&lt;br&gt; &lt;img src="https://gdetail.image-qoo10.jp/344/613881147/2018/10/eb5d4274-17b6-417a-986f-5b779f4451cf.jpg" width="940" height="1774"&gt;</t>
  </si>
  <si>
    <t>4985009700532</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</si>
  <si>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Hybrid&lt;/span&gt;&lt;br&gt;サイズ：&lt;strong&gt;215/45R18 89H&lt;/strong&gt;&lt;br&gt;&lt;br&gt;※商品画像内のホイールは付属しておりません。&lt;/td&gt;
&lt;/tr&gt;
&lt;/tbody&gt;
&lt;/table&gt;
&lt;br&gt; &lt;img src="https://gdetail.image-qoo10.jp/344/613881147/2018/9/35488707-c264-471d-9c05-b01a4bd6aa79.jpg" width="940" height="1505"&gt;</t>
  </si>
  <si>
    <t>5609628</t>
  </si>
  <si>
    <t>4992496142653</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</si>
  <si>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Hybrid&lt;/span&gt;&lt;br&gt;サイズ：&lt;strong&gt;205/65R16 95H&lt;/strong&gt;&lt;br&gt;&lt;br&gt;※商品画像内のホイールは付属しておりません。&lt;/td&gt;
&lt;/tr&gt;
&lt;/tbody&gt;
&lt;/table&gt;
&lt;br&gt; &lt;img src="https://gdetail.image-qoo10.jp/344/613881147/2018/9/35488707-c264-471d-9c05-b01a4bd6aa79.jpg" width="940" height="1505"&gt;</t>
  </si>
  <si>
    <t>4992496142516</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</si>
  <si>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Hybrid&lt;/span&gt;&lt;br&gt;サイズ：&lt;strong&gt;215/65R16 98H&lt;/strong&gt;&lt;br&gt;&lt;br&gt;※商品画像内のホイールは付属しておりません。&lt;/td&gt;
&lt;/tr&gt;
&lt;/tbody&gt;
&lt;/table&gt;
&lt;br&gt; &lt;img src="https://gdetail.image-qoo10.jp/344/613881147/2018/9/35488707-c264-471d-9c05-b01a4bd6aa79.jpg" width="940" height="1505"&gt;</t>
  </si>
  <si>
    <t>5609598</t>
  </si>
  <si>
    <t>4992496142523</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</si>
  <si>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Hybrid&lt;/span&gt;&lt;br&gt;サイズ：&lt;strong&gt;155/65R13 73H&lt;/strong&gt;&lt;br&gt;&lt;br&gt;※商品画像内のホイールは付属しておりません。&lt;/td&gt;
&lt;/tr&gt;
&lt;/tbody&gt;
&lt;/table&gt;
&lt;br&gt; &lt;img src="https://gdetail.image-qoo10.jp/344/613881147/2018/9/35488707-c264-471d-9c05-b01a4bd6aa79.jpg" width="940" height="1505"&gt;</t>
  </si>
  <si>
    <t>5609556</t>
  </si>
  <si>
    <t>4992496142301</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</si>
  <si>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Hybrid&lt;/span&gt;&lt;br&gt;サイズ：&lt;strong&gt;195/50R16 84H&lt;/strong&gt;&lt;br&gt;&lt;br&gt;※商品画像内のホイールは付属しておりません。&lt;/td&gt;
&lt;/tr&gt;
&lt;/tbody&gt;
&lt;/table&gt;
&lt;br&gt; &lt;img src="https://gdetail.image-qoo10.jp/344/613881147/2018/9/35488707-c264-471d-9c05-b01a4bd6aa79.jpg" width="940" height="1505"&gt;</t>
  </si>
  <si>
    <t>5609636</t>
  </si>
  <si>
    <t>4992496142578</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</si>
  <si>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Hybrid&lt;/span&gt;&lt;br&gt;サイズ：&lt;strong&gt;155/70R13 75H&lt;/strong&gt;&lt;br&gt;&lt;br&gt;※商品画像内のホイールは付属しておりません。&lt;/td&gt;
&lt;/tr&gt;
&lt;/tbody&gt;
&lt;/table&gt;
&lt;br&gt; &lt;img src="https://gdetail.image-qoo10.jp/344/613881147/2018/9/35488707-c264-471d-9c05-b01a4bd6aa79.jpg" width="940" height="1505"&gt;</t>
  </si>
  <si>
    <t>5609554</t>
  </si>
  <si>
    <t>4992496142295</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</si>
  <si>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Hybrid&lt;/span&gt;&lt;br&gt;サイズ：&lt;strong&gt;195/55R16 87H&lt;/strong&gt;&lt;br&gt;&lt;br&gt;※商品画像内のホイールは付属しておりません。&lt;/td&gt;
&lt;/tr&gt;
&lt;/tbody&gt;
&lt;/table&gt;
&lt;br&gt; &lt;img src="https://gdetail.image-qoo10.jp/344/613881147/2018/9/35488707-c264-471d-9c05-b01a4bd6aa79.jpg" width="940" height="1505"&gt;</t>
  </si>
  <si>
    <t>5609606</t>
  </si>
  <si>
    <t>4992496142554</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</si>
  <si>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Hybrid&lt;/span&gt;&lt;br&gt;サイズ：&lt;strong&gt;225/55R17 101H XL&lt;/strong&gt;&lt;br&gt;&lt;br&gt;※商品画像内のホイールは付属しておりません。&lt;/td&gt;
&lt;/tr&gt;
&lt;/tbody&gt;
&lt;/table&gt;
&lt;br&gt; &lt;img src="https://gdetail.image-qoo10.jp/344/613881147/2018/9/35488707-c264-471d-9c05-b01a4bd6aa79.jpg" width="940" height="1505"&gt;</t>
  </si>
  <si>
    <t>5609614</t>
  </si>
  <si>
    <t>4992496142608</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</si>
  <si>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Hybrid&lt;/span&gt;&lt;br&gt;サイズ：&lt;strong&gt;215/45R17 91H XL&lt;/strong&gt;&lt;br&gt;&lt;br&gt;※商品画像内のホイールは付属しておりません。&lt;/td&gt;
&lt;/tr&gt;
&lt;/tbody&gt;
&lt;/table&gt;
&lt;br&gt; &lt;img src="https://gdetail.image-qoo10.jp/344/613881147/2018/9/35488707-c264-471d-9c05-b01a4bd6aa79.jpg" width="940" height="1505"&gt;</t>
  </si>
  <si>
    <t>5609620</t>
  </si>
  <si>
    <t>4992496142622</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</si>
  <si>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Hybrid&lt;/span&gt;&lt;br&gt;サイズ：&lt;strong&gt;215/60R16 95H&lt;/strong&gt;&lt;br&gt;&lt;br&gt;※商品画像内のホイールは付属しておりません。&lt;/td&gt;
&lt;/tr&gt;
&lt;/tbody&gt;
&lt;/table&gt;
&lt;br&gt; &lt;img src="https://gdetail.image-qoo10.jp/344/613881147/2018/9/35488707-c264-471d-9c05-b01a4bd6aa79.jpg" width="940" height="1505"&gt;</t>
  </si>
  <si>
    <t>5609604</t>
  </si>
  <si>
    <t>4992496141465</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</si>
  <si>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Hybrid&lt;/span&gt;&lt;br&gt;サイズ：&lt;strong&gt;175/60R16 82H&lt;/strong&gt;&lt;br&gt;&lt;br&gt;※商品画像内のホイールは付属しておりません。&lt;/td&gt;
&lt;/tr&gt;
&lt;/tbody&gt;
&lt;/table&gt;
&lt;br&gt; &lt;img src="https://gdetail.image-qoo10.jp/344/613881147/2018/9/35488707-c264-471d-9c05-b01a4bd6aa79.jpg" width="940" height="1505"&gt;</t>
  </si>
  <si>
    <t>5609600</t>
  </si>
  <si>
    <t>4992496142530</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</si>
  <si>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Hybrid&lt;/span&gt;&lt;br&gt;サイズ：&lt;strong&gt;175/65R14 82H&lt;/strong&gt;&lt;br&gt;&lt;br&gt;※商品画像内のホイールは付属しておりません。&lt;/td&gt;
&lt;/tr&gt;
&lt;/tbody&gt;
&lt;/table&gt;
&lt;br&gt; &lt;img src="https://gdetail.image-qoo10.jp/344/613881147/2018/9/35488707-c264-471d-9c05-b01a4bd6aa79.jpg" width="940" height="1505"&gt;</t>
  </si>
  <si>
    <t>5609566</t>
  </si>
  <si>
    <t>4992496142363</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</si>
  <si>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Hybrid&lt;/span&gt;&lt;br&gt;サイズ：&lt;strong&gt;165/70R14 81S&lt;/strong&gt;&lt;br&gt;&lt;br&gt;※商品画像内のホイールは付属しておりません。&lt;/td&gt;
&lt;/tr&gt;
&lt;/tbody&gt;
&lt;/table&gt;
&lt;br&gt; &lt;img src="https://gdetail.image-qoo10.jp/344/613881147/2018/9/35488707-c264-471d-9c05-b01a4bd6aa79.jpg" width="940" height="1505"&gt;</t>
  </si>
  <si>
    <t>5509558</t>
  </si>
  <si>
    <t>4992496142288</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</si>
  <si>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Hybrid&lt;/span&gt;&lt;br&gt;サイズ：&lt;strong&gt;165/55R14 72H&lt;/strong&gt;&lt;br&gt;&lt;br&gt;※商品画像内のホイールは付属しておりません。&lt;/td&gt;
&lt;/tr&gt;
&lt;/tbody&gt;
&lt;/table&gt;
&lt;br&gt; &lt;img src="https://gdetail.image-qoo10.jp/344/613881147/2018/9/35488707-c264-471d-9c05-b01a4bd6aa79.jpg" width="940" height="1505"&gt;</t>
  </si>
  <si>
    <t>5609572</t>
  </si>
  <si>
    <t>4992496142394</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</si>
  <si>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Hybrid&lt;/span&gt;&lt;br&gt;サイズ：&lt;strong&gt;145/80R13 75S&lt;/strong&gt;&lt;br&gt;&lt;br&gt;※商品画像内のホイールは付属しておりません。&lt;/td&gt;
&lt;/tr&gt;
&lt;/tbody&gt;
&lt;/table&gt;
&lt;br&gt; &lt;img src="https://gdetail.image-qoo10.jp/344/613881147/2018/9/35488707-c264-471d-9c05-b01a4bd6aa79.jpg" width="940" height="1505"&gt;</t>
  </si>
  <si>
    <t>5509550</t>
  </si>
  <si>
    <t>4992496142264</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</si>
  <si>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Hybrid&lt;/span&gt;&lt;br&gt;サイズ：&lt;strong&gt;225/45R18 91H&lt;/strong&gt;&lt;br&gt;&lt;br&gt;※商品画像内のホイールは付属しておりません。&lt;/td&gt;
&lt;/tr&gt;
&lt;/tbody&gt;
&lt;/table&gt;
&lt;br&gt; &lt;img src="https://gdetail.image-qoo10.jp/344/613881147/2018/9/35488707-c264-471d-9c05-b01a4bd6aa79.jpg" width="940" height="1505"&gt;</t>
  </si>
  <si>
    <t>5609630</t>
  </si>
  <si>
    <t>4992496142660</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</si>
  <si>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EXE&lt;/span&gt;&lt;br&gt;サイズ：&lt;strong&gt;235/50R18 97V&lt;/strong&gt;&lt;br&gt;&lt;br&gt;※商品画像内のホイールは付属しておりません。&lt;/td&gt;
&lt;/tr&gt;
&lt;/tbody&gt;
&lt;/table&gt;
&lt;div&gt;&lt;img src="https://gdetail.image-qoo10.jp/344/613881147/2019/7/63db01ba-bae4-4d9a-86d5-9409f9dadacd.jpg" style="display: block; margin-left: auto; margin-right: auto;"&gt;&lt;/div&gt;</t>
  </si>
  <si>
    <t>5602884</t>
  </si>
  <si>
    <t>4992496096925</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</si>
  <si>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EXE&lt;/span&gt;&lt;br&gt;サイズ：&lt;strong&gt;215/45R17 91W XL&lt;/strong&gt;&lt;br&gt;&lt;br&gt;※商品画像内のホイールは付属しておりません。&lt;/td&gt;
&lt;/tr&gt;
&lt;/tbody&gt;
&lt;/table&gt;
&lt;div&gt;&lt;img src="https://gdetail.image-qoo10.jp/344/613881147/2019/7/14e08375-51d3-433e-8bab-943272f97e01.jpg" style="display: block; margin-left: auto; margin-right: auto;"&gt;&lt;/div&gt;</t>
  </si>
  <si>
    <t>5602872</t>
  </si>
  <si>
    <t>4992496096864</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</si>
  <si>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EXE&lt;/span&gt;&lt;br&gt;サイズ：&lt;strong&gt;215/50R17 95V XL&lt;/strong&gt;&lt;br&gt;&lt;br&gt;※商品画像内のホイールは付属しておりません。&lt;/td&gt;
&lt;/tr&gt;
&lt;/tbody&gt;
&lt;/table&gt;
&lt;div&gt;&lt;img src="https://gdetail.image-qoo10.jp/344/613881147/2019/7/f0614e88-eb65-4d37-8ba3-3b27c51b81cc.jpg" style="display: block; margin-left: auto; margin-right: auto;"&gt;&lt;/div&gt;</t>
  </si>
  <si>
    <t>5602866</t>
  </si>
  <si>
    <t>4992496096833</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</si>
  <si>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EXE&lt;/span&gt;&lt;br&gt;サイズ：&lt;strong&gt;205/50R17 93V XL&lt;/strong&gt;&lt;br&gt;&lt;br&gt;※商品画像内のホイールは付属しておりません。&lt;/td&gt;
&lt;/tr&gt;
&lt;/tbody&gt;
&lt;/table&gt;
&lt;div&gt;&lt;img src="https://gdetail.image-qoo10.jp/344/613881147/2019/7/c550ff39-264e-4e75-9a70-ebf2eee5ca19.jpg" style="display: block; margin-left: auto; margin-right: auto;"&gt;&lt;/div&gt;</t>
  </si>
  <si>
    <t>5602864</t>
  </si>
  <si>
    <t>4992496096826</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</si>
  <si>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EXE&lt;/span&gt;&lt;br&gt;サイズ：&lt;strong&gt;225/45R18 91W&lt;/strong&gt;&lt;br&gt;&lt;br&gt;※商品画像内のホイールは付属しておりません。&lt;/td&gt;
&lt;/tr&gt;
&lt;/tbody&gt;
&lt;/table&gt;
&lt;div&gt;&lt;img src="https://gdetail.image-qoo10.jp/344/613881147/2019/7/c4c13ba2-f882-4c93-8ebf-c35e6c805ac7.jpg" style="display: block; margin-left: auto; margin-right: auto;"&gt;&lt;/div&gt;</t>
  </si>
  <si>
    <t>5602888</t>
  </si>
  <si>
    <t>4992496096949</t>
  </si>
  <si>
    <t>&lt;br id="tinymce" class="mce-content-body " contenteditable="true" spellcheck="false" data-id="gd_det_exp_new"&gt;
&lt;table align="center"&gt;
&lt;tbody&gt;
&lt;tr&gt;
&lt;td width="350px"&gt;&lt;span style="font-size: 14pt;"&gt;低燃費タイヤにも走りの楽しさを。&lt;/span&gt;&lt;br&gt;&lt;br&gt;&lt;span style="font-size: 14pt;"&gt;&lt;strong&gt;優れたハンドリング性能やコンフォート性能、低燃費やロングライフなどの経済性や高いウエット性能を実現。&lt;/strong&gt;&lt;/span&gt;&lt;/td&gt;
&lt;td style="text-align: center;"&gt;イーグル エルエス エグゼ&lt;br&gt;&lt;span style="font-size: 14pt;"&gt;EAGLE LS EXE&lt;/span&gt;&lt;br&gt;サイズ：&lt;strong&gt;215/55R17 94V&lt;/strong&gt;&lt;br&gt;&lt;br&gt;※商品画像内のホイールは付属しておりません。&lt;/td&gt;
&lt;/tr&gt;
&lt;/tbody&gt;
&lt;/table&gt;
&lt;div&gt;&lt;img src="https://gdetail.image-qoo10.jp/344/613881147/2019/7/f754fbb6-e137-4556-82e1-44d6d49def83.jpg" style="display: block; margin-left: auto; margin-right: auto;"&gt;&lt;/div&gt;</t>
  </si>
  <si>
    <t>5602860</t>
  </si>
  <si>
    <t>4992496096802</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</si>
  <si>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GR-XII&lt;/span&gt;&lt;br&gt;サイズ：&lt;strong&gt;215/45R17 91W XL&lt;/strong&gt;&lt;br&gt;&lt;br&gt;※商品画像内のホイールは付属しておりません。&lt;/td&gt;
&lt;/tr&gt;
&lt;/tbody&gt;
&lt;/table&gt;
&lt;div&gt;&lt;img src="https://gdetail.image-qoo10.jp/344/613881147/2019/7/ce77b389-33e5-468c-a068-d21aa74b7e3d.jpg" style="display: block; margin-left: auto; margin-right: auto;"&gt;&lt;/div&gt;</t>
  </si>
  <si>
    <t>4961914963620</t>
  </si>
  <si>
    <t>&lt;br id="tinymce" class="mce-content-body " contenteditable="true" spellcheck="false" data-id="gd_det_exp_new"&gt;
&lt;table align="center"&gt;
&lt;tbody&gt;
&lt;tr&gt;
&lt;td style="text-align: left;" width="350px"&gt;&lt;span style="font-size: 14pt;"&gt;進化を遂げた、グレートバランス。&lt;/span&gt;&lt;br&gt;&lt;br&gt;&lt;span style="font-size: 14pt;"&gt;&lt;strong&gt;新品時・摩耗時ともに上質な静粛性を&lt;br&gt;実現&lt;/strong&gt;&lt;/span&gt;&lt;/td&gt;
&lt;td style="text-align: center;"&gt;レグノ ジーアール・クロスツー&lt;br&gt;&lt;span style="font-size: 14pt;"&gt;REGNO GR-XII&lt;/span&gt;&lt;br&gt;サイズ：&lt;strong&gt;225/45R18 95W XL&lt;/strong&gt;&lt;br&gt;&lt;br&gt;※商品画像内のホイールは付属しておりません。&lt;/td&gt;
&lt;/tr&gt;
&lt;/tbody&gt;
&lt;/table&gt;
&lt;br&gt;
&lt;div&gt;&lt;img src="https://gdetail.image-qoo10.jp/344/613881147/2019/7/3d8e396c-221e-4764-b259-df3532f97600.jpg" style="display: block; margin-left: auto; margin-right: auto;"&gt;&lt;/div&gt;</t>
  </si>
  <si>
    <t>&lt;br id="tinymce" class="mce-content-body " contenteditable="true" spellcheck="false" data-id="gd_det_exp_new"&gt;
&lt;table align="center"&gt;
&lt;tbody&gt;
&lt;tr&gt;
&lt;td style="text-align: left;" width="350px"&gt;&lt;span style="font-size: 14pt;"&gt;バン、ライトトラック、ハイエース&lt;/span&gt;&lt;br&gt;&lt;br&gt;&lt;span style="font-size: 14pt;"&gt;&lt;strong&gt;ドレスアップの定番、ホワイトレター&lt;/strong&gt;&lt;/span&gt;&lt;/td&gt;
&lt;td style="text-align: center;"&gt;イーグル ナンバーワン ナスカー&lt;br&gt;&lt;span style="font-size: 14pt;"&gt;EAGLE #1 NASCAR&lt;/span&gt;&lt;br&gt;サイズ：&lt;strong&gt;215/60R17C 109/107R&lt;/strong&gt;&lt;br&gt;&lt;br&gt;※商品画像内のホイールは付属しておりません。&lt;/td&gt;
&lt;/tr&gt;
&lt;/tbody&gt;
&lt;/table&gt;
&lt;div&gt;&lt;img src="https://gdetail.image-qoo10.jp/344/613881147/2019/7/6a7dc759-3134-4741-aa93-d31544fb5be5.jpg" style="display: block; margin-left: auto; margin-right: auto;"&gt;&lt;/div&gt;</t>
  </si>
  <si>
    <t>4992496138601</t>
  </si>
  <si>
    <t>&lt;br id="tinymce" class="mce-content-body " contenteditable="true" spellcheck="false" data-id="gd_det_exp_new"&gt;
&lt;table align="center"&gt;
&lt;tbody&gt;
&lt;tr&gt;
&lt;td style="text-align: left;" width="350px"&gt;&lt;span style="font-size: 14pt;"&gt;バン、ライトトラック、ハイエース&lt;/span&gt;&lt;br&gt;&lt;br&gt;&lt;span style="font-size: 14pt;"&gt;&lt;strong&gt;ドレスアップの定番、ホワイトレター&lt;/strong&gt;&lt;/span&gt;&lt;/td&gt;
&lt;td style="text-align: center;"&gt;イーグル ナンバーワン ナスカー&lt;br&gt;&lt;span style="font-size: 14pt;"&gt;EAGLE #1 NASCAR&lt;/span&gt;&lt;br&gt;サイズ：&lt;strong&gt;215/65R16C 109/107R&lt;/strong&gt;&lt;br&gt;&lt;br&gt;※商品画像内のホイールは付属しておりません。&lt;/td&gt;
&lt;/tr&gt;
&lt;/tbody&gt;
&lt;/table&gt;
&lt;div&gt;&lt;img src="https://gdetail.image-qoo10.jp/344/613881147/2019/7/4b130505-0b50-44ff-ac09-86bbdff5c2bc.jpg" style="display: block; margin-left: auto; margin-right: auto;"&gt;&lt;/div&gt;</t>
  </si>
  <si>
    <t>4992496138595</t>
  </si>
  <si>
    <t>&lt;br id="tinymce" class="mce-content-body " contenteditable="true" spellcheck="false" data-id="gd_det_exp_new"&gt;
&lt;table align="center"&gt;
&lt;tbody&gt;
&lt;tr&gt;
&lt;td style="text-align: left;" width="350px"&gt;&lt;span style="font-size: 14pt;"&gt;バン、ライトトラック、ハイエース&lt;/span&gt;&lt;br&gt;&lt;br&gt;&lt;span style="font-size: 14pt;"&gt;&lt;strong&gt;ドレスアップの定番、ホワイトレター&lt;/strong&gt;&lt;/span&gt;&lt;/td&gt;
&lt;td style="text-align: center;"&gt;イーグル ナンバーワン ナスカー&lt;br&gt;&lt;span style="font-size: 14pt;"&gt;EAGLE #1 NASCAR&lt;/span&gt;&lt;br&gt;サイズ：&lt;strong&gt;195/80R15 107/105L&lt;/strong&gt;&lt;br&gt;&lt;br&gt;※商品画像内のホイールは付属しておりません。&lt;/td&gt;
&lt;/tr&gt;
&lt;/tbody&gt;
&lt;/table&gt;
&lt;div&gt;&lt;img src="https://gdetail.image-qoo10.jp/344/613881147/2019/7/c85b6559-c6c5-4c0d-a82c-7d214b67e30b.jpg" style="display: block; margin-left: auto; margin-right: auto;"&gt;&lt;/div&gt;</t>
  </si>
  <si>
    <t>4992496138588</t>
  </si>
  <si>
    <t>&lt;table align="center"&gt;
&lt;tbody&gt;
&lt;tr&gt;
&lt;td style="text-align: left;" width="350px"&gt;&lt;span style="font-size: 14pt;"&gt;コンフォートタイヤ&lt;/span&gt;&lt;br&gt;&lt;br&gt;&lt;span style="font-size: 14pt;"&gt;&lt;strong&gt;長持ちする低燃費タイヤ、&lt;br&gt;良質の快適性能をプラス。&lt;/strong&gt;&lt;/span&gt;&lt;/td&gt;
&lt;td style="text-align: center;"&gt;ルマンファイブ&lt;br&gt;&lt;span style="font-size: 14pt;"&gt;LE MANS V&lt;/span&gt;&lt;br&gt;サイズ：&lt;strong&gt;185/60R16 86H&lt;/strong&gt;&lt;br&gt;&lt;br&gt;※商品画像内のホイールは付属しておりません。&lt;/td&gt;
&lt;/tr&gt;
&lt;/tbody&gt;
&lt;/table&gt;
&lt;br&gt;
&lt;p&gt;&lt;img src="https://gdetail.image-qoo10.jp/344/613881147/2018/10/01757bc5-614c-4a87-a5f0-87ada58e8124.jpg"&gt;&lt;/p&gt;</t>
  </si>
  <si>
    <t>4981160803433</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</si>
  <si>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Hybrid&lt;/span&gt;&lt;br&gt;サイズ：&lt;strong&gt;185/70R14 88H&lt;/strong&gt;&lt;br&gt;&lt;br&gt;※商品画像内のホイールは付属しておりません。&lt;/td&gt;
&lt;/tr&gt;
&lt;/tbody&gt;
&lt;/table&gt;
&lt;br&gt; &lt;img src="https://gdetail.image-qoo10.jp/344/613881147/2018/9/35488707-c264-471d-9c05-b01a4bd6aa79.jpg" width="940" height="1505"&gt;</t>
  </si>
  <si>
    <t>5609562</t>
  </si>
  <si>
    <t>4992496142332</t>
  </si>
  <si>
    <t>&lt;table align="center"&gt;
&lt;tbody&gt;
&lt;tr&gt;
&lt;td style="text-align: left;" width="350px"&gt;&lt;span style="font-size: 14pt;"&gt;コンフォートタイヤ&lt;/span&gt;&lt;br&gt;&lt;br&gt;&lt;span style="font-size: 14pt;"&gt;&lt;strong&gt;長持ちする低燃費タイヤ、&lt;br&gt;良質の快適性能をプラス。&lt;/strong&gt;&lt;/span&gt;&lt;/td&gt;
&lt;td&gt;ルマンファイブ&lt;br&gt;&lt;span style="font-size: 14pt;"&gt;LE MANS V&lt;/span&gt;&lt;br&gt;サイズ：&lt;strong&gt;215/60R16 95H&lt;/strong&gt;&lt;br&gt;&lt;br&gt;※商品画像内のホイールは付属しておりません。&lt;/td&gt;
&lt;/tr&gt;
&lt;/tbody&gt;
&lt;/table&gt;
&lt;br&gt;
&lt;p&gt;&lt;img src="https://gdetail.image-qoo10.jp/344/613881147/2018/10/3ae4499b-17b8-47a8-81c9-e3730ffd28fd.jpg"&gt;&lt;/p&gt;</t>
  </si>
  <si>
    <t>4981160790290</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</si>
  <si>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Hybrid&lt;/span&gt;&lt;br&gt;サイズ：&lt;strong&gt;195/60R16 89H&lt;/strong&gt;&lt;br&gt;&lt;br&gt;※商品画像内のホイールは付属しておりません。&lt;/td&gt;
&lt;/tr&gt;
&lt;/tbody&gt;
&lt;/table&gt;
&lt;br&gt; &lt;img src="https://gdetail.image-qoo10.jp/344/613881147/2018/9/35488707-c264-471d-9c05-b01a4bd6aa79.jpg" width="940" height="1505"&gt;</t>
  </si>
  <si>
    <t>5609578</t>
  </si>
  <si>
    <t>4992496142424</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</si>
  <si>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Hybrid&lt;/span&gt;&lt;br&gt;サイズ：&lt;strong&gt;225/45R17 91H&lt;/strong&gt;&lt;br&gt;&lt;br&gt;※商品画像内のホイールは付属しておりません。&lt;/td&gt;
&lt;/tr&gt;
&lt;/tbody&gt;
&lt;/table&gt;
&lt;br&gt; &lt;img src="https://gdetail.image-qoo10.jp/344/613881147/2018/9/35488707-c264-471d-9c05-b01a4bd6aa79.jpg" width="940" height="1505"&gt;</t>
  </si>
  <si>
    <t>5609622</t>
  </si>
  <si>
    <t>4992496142639</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</si>
  <si>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Hybrid&lt;/span&gt;&lt;br&gt;サイズ：&lt;strong&gt;235/50R18 101H XL&lt;/strong&gt;&lt;br&gt;&lt;br&gt;※商品画像内のホイールは付属しておりません。&lt;/td&gt;
&lt;/tr&gt;
&lt;/tbody&gt;
&lt;/table&gt;
&lt;br&gt; &lt;img src="https://gdetail.image-qoo10.jp/344/613881147/2018/9/35488707-c264-471d-9c05-b01a4bd6aa79.jpg" width="940" height="1505"&gt;</t>
  </si>
  <si>
    <t>4992496142646</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</si>
  <si>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Hybrid&lt;/span&gt;&lt;br&gt;サイズ：&lt;strong&gt;185/65R15 88H&lt;/strong&gt;&lt;br&gt;&lt;br&gt;※商品画像内のホイールは付属しておりません。&lt;/td&gt;
&lt;/tr&gt;
&lt;/tbody&gt;
&lt;/table&gt;
&lt;br&gt; &lt;img src="https://gdetail.image-qoo10.jp/344/613881147/2018/9/35488707-c264-471d-9c05-b01a4bd6aa79.jpg" width="940" height="1505"&gt;</t>
  </si>
  <si>
    <t>5609580</t>
  </si>
  <si>
    <t>4992496142431</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</si>
  <si>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Hybrid&lt;/span&gt;&lt;br&gt;サイズ：&lt;strong&gt;165/55R15 75H&lt;/strong&gt;&lt;br&gt;&lt;br&gt;※商品画像内のホイールは付属しておりません。&lt;/td&gt;
&lt;/tr&gt;
&lt;/tbody&gt;
&lt;/table&gt;
&lt;br&gt; &lt;img src="https://gdetail.image-qoo10.jp/344/613881147/2018/9/35488707-c264-471d-9c05-b01a4bd6aa79.jpg" width="940" height="1505"&gt;</t>
  </si>
  <si>
    <t>5609590</t>
  </si>
  <si>
    <t>4992496142486</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</si>
  <si>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Hybrid&lt;/span&gt;&lt;br&gt;サイズ：&lt;strong&gt;205/60R16 92H&lt;/strong&gt;&lt;br&gt;&lt;br&gt;※商品画像内のホイールは付属しておりません。&lt;/td&gt;
&lt;/tr&gt;
&lt;/tbody&gt;
&lt;/table&gt;
&lt;br&gt; &lt;img src="https://gdetail.image-qoo10.jp/344/613881147/2018/9/35488707-c264-471d-9c05-b01a4bd6aa79.jpg" width="940" height="1505"&gt;</t>
  </si>
  <si>
    <t>5609602</t>
  </si>
  <si>
    <t>4992496142547</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</si>
  <si>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Hybrid&lt;/span&gt;&lt;br&gt;サイズ：&lt;strong&gt;185/60R15 84H&lt;/strong&gt;&lt;br&gt;&lt;br&gt;※商品画像内のホイールは付属しておりません。&lt;/td&gt;
&lt;/tr&gt;
&lt;/tbody&gt;
&lt;/table&gt;
&lt;br&gt; &lt;img src="https://gdetail.image-qoo10.jp/344/613881147/2018/9/35488707-c264-471d-9c05-b01a4bd6aa79.jpg" width="940" height="1505"&gt;</t>
  </si>
  <si>
    <t>5609588</t>
  </si>
  <si>
    <t>4992496142462</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</si>
  <si>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Hybrid&lt;/span&gt;&lt;br&gt;サイズ：&lt;strong&gt;165/50R15 73H&lt;/strong&gt;&lt;br&gt;&lt;br&gt;※商品画像内のホイールは付属しておりません。&lt;/td&gt;
&lt;/tr&gt;
&lt;/tbody&gt;
&lt;/table&gt;
&lt;br&gt; &lt;img src="https://gdetail.image-qoo10.jp/344/613881147/2018/9/35488707-c264-471d-9c05-b01a4bd6aa79.jpg" width="940" height="1505"&gt;</t>
  </si>
  <si>
    <t>5609594</t>
  </si>
  <si>
    <t>4992496142509</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</si>
  <si>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Hybrid&lt;/span&gt;&lt;br&gt;サイズ：&lt;strong&gt;175/65R15 84H&lt;/strong&gt;&lt;br&gt;&lt;br&gt;※商品画像内のホイールは付属しておりません。&lt;/td&gt;
&lt;/tr&gt;
&lt;/tbody&gt;
&lt;/table&gt;
&lt;br&gt; &lt;img src="https://gdetail.image-qoo10.jp/344/613881147/2018/9/35488707-c264-471d-9c05-b01a4bd6aa79.jpg" width="940" height="1505"&gt;</t>
  </si>
  <si>
    <t>5609576</t>
  </si>
  <si>
    <t>4992496142417</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</si>
  <si>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Hybrid&lt;/span&gt;&lt;br&gt;サイズ：&lt;strong&gt;215/55R17 94H&lt;/strong&gt;&lt;br&gt;&lt;br&gt;※商品画像内のホイールは付属しておりません。&lt;/td&gt;
&lt;/tr&gt;
&lt;/tbody&gt;
&lt;/table&gt;
&lt;br&gt; &lt;img src="https://gdetail.image-qoo10.jp/344/613881147/2018/9/35488707-c264-471d-9c05-b01a4bd6aa79.jpg" width="940" height="1505"&gt;</t>
  </si>
  <si>
    <t>5609612</t>
  </si>
  <si>
    <t>4992496142592</t>
  </si>
  <si>
    <t>&lt;br id="tinymce" class="mce-content-body " contenteditable="true" spellcheck="false" data-id="gd_det_exp_new"&gt;
&lt;table align="center"&gt;
&lt;tbody&gt;
&lt;tr&gt;
&lt;td width="350px"&gt;&lt;span style="font-size: 14pt;"&gt;ハイパフォーマンス、ピュアスポーツ&lt;/span&gt;&lt;br&gt;&lt;br&gt;&lt;span style="font-size: 14pt;"&gt;&lt;strong&gt;モータースポーツの入門用に最適。&lt;br&gt;静粛性や排水性にも配慮されたストリートスポーツタイヤ&lt;/strong&gt;&lt;/span&gt;&lt;/td&gt;
&lt;td&gt;イーグル レヴスペック アールエスゼロツー&lt;br&gt;&lt;span style="font-size: 14pt;"&gt;EAGLE REVSPEC RS-02&lt;/span&gt;&lt;br&gt;サイズ：&lt;strong&gt;165/55R14 72V&lt;/strong&gt;&lt;br&gt;&lt;br&gt;※商品画像内のホイールは付属しておりません。&lt;/td&gt;
&lt;/tr&gt;
&lt;/tbody&gt;
&lt;/table&gt;
&lt;img src="https://gdetail.image-qoo10.jp/344/613881147/2018/10/7e12ae9d-5f67-4ad6-ac5e-0b1f8f40bc71.jpg" width="940" height="488"&gt;</t>
  </si>
  <si>
    <t>5602503</t>
  </si>
  <si>
    <t>4992496086940</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</si>
  <si>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Hybrid&lt;/span&gt;&lt;br&gt;サイズ：&lt;strong&gt;165/60R15 77H&lt;/strong&gt;&lt;br&gt;&lt;br&gt;※商品画像内のホイールは付属しておりません。&lt;/td&gt;
&lt;/tr&gt;
&lt;/tbody&gt;
&lt;/table&gt;
&lt;br&gt; &lt;img src="https://gdetail.image-qoo10.jp/344/613881147/2018/9/35488707-c264-471d-9c05-b01a4bd6aa79.jpg" width="940" height="1505"&gt;</t>
  </si>
  <si>
    <t>5609638</t>
  </si>
  <si>
    <t>4992496142455</t>
  </si>
  <si>
    <t>&lt;br&gt;
&lt;table align="center"&gt;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Hybrid&lt;/span&gt;&lt;br&gt;サイズ：&lt;strong&gt;205/55R16 91H&lt;/strong&gt;&lt;br&gt;&lt;br&gt;※商品画像内のホイールは付属しておりません。&lt;/td&gt;
&lt;/tr&gt;
&lt;/tbody&gt;
&lt;/table&gt;
&lt;br&gt; &lt;img src="https://gdetail.image-qoo10.jp/344/613881147/2018/9/35488707-c264-471d-9c05-b01a4bd6aa79.jpg" width="940" height="1505"&gt;</t>
  </si>
  <si>
    <t>5609608</t>
  </si>
  <si>
    <t>4992496142561</t>
  </si>
  <si>
    <t>&lt;br&gt;
&lt;table align="center&amp;quot;"&gt;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Hybrid&lt;/span&gt;&lt;br&gt;サイズ：&lt;strong&gt;195/65R15 91H&lt;/strong&gt;&lt;br&gt;&lt;br&gt;※商品画像内のホイールは付属しておりません。&lt;/td&gt;
&lt;/tr&gt;
&lt;/tbody&gt;
&lt;/table&gt;
&lt;br&gt; &lt;img src="https://gdetail.image-qoo10.jp/344/613881147/2018/9/35488707-c264-471d-9c05-b01a4bd6aa79.jpg" width="940" height="1505"&gt;"</t>
  </si>
  <si>
    <t>5609582</t>
  </si>
  <si>
    <t>4992496141458</t>
  </si>
  <si>
    <t>&lt;br&gt;
&lt;table align="center&amp;quot;"&gt;
&lt;tbody&gt;
&lt;tr&gt;
&lt;td style="text-align: left;" width="350px"&gt;&lt;span style="font-size: 14pt;"&gt;一年中タイヤ交換不要のオールシーズンタイヤだから、&lt;/span&gt;&lt;br&gt;&lt;br&gt;&lt;span style="font-size: 14pt;"&gt;&lt;strong&gt;突然の雪や悪路でも、&lt;br&gt;安定した操縦性能と乗り心地。&lt;/strong&gt;&lt;/span&gt;&lt;/td&gt;
&lt;td&gt;ベクター フォーシーズンズ&lt;br&gt;&lt;span style="font-size: 14pt;"&gt;Vector 4Seasons Hybrid&lt;/span&gt;&lt;br&gt;サイズ：&lt;strong&gt;155/65R14 75H&lt;/strong&gt;&lt;br&gt;&lt;br&gt;※商品画像内のホイールは付属しておりません。&lt;/td&gt;
&lt;/tr&gt;
&lt;/tbody&gt;
&lt;/table&gt;
&lt;br&gt; &lt;img src="https://gdetail.image-qoo10.jp/344/613881147/2018/9/35488707-c264-471d-9c05-b01a4bd6aa79.jpg" width="940" height="1505"&gt;"</t>
  </si>
  <si>
    <t>5609564</t>
  </si>
  <si>
    <t>4992496142349</t>
  </si>
  <si>
    <t>AGILIS 3 195/80R15C 108/106S</t>
    <phoneticPr fontId="10"/>
  </si>
  <si>
    <t>https://kakaku.com/item/K0001226168/</t>
    <phoneticPr fontId="10"/>
  </si>
  <si>
    <t>https://kakaku.com/item/K0001226152/</t>
    <phoneticPr fontId="10"/>
  </si>
  <si>
    <t>https://kakaku.com/item/K0001226154/</t>
    <phoneticPr fontId="10"/>
  </si>
  <si>
    <t>https://kakaku.com/item/K0001226164/</t>
    <phoneticPr fontId="10"/>
  </si>
  <si>
    <t>https://kakaku.com/item/K0001226155/</t>
    <phoneticPr fontId="10"/>
  </si>
  <si>
    <t>https://kakaku.com/item/K0001226156/</t>
    <phoneticPr fontId="10"/>
  </si>
  <si>
    <t>https://kakaku.com/item/K0001226150/</t>
    <phoneticPr fontId="10"/>
  </si>
  <si>
    <t>https://kakaku.com/item/K0001226151/</t>
    <phoneticPr fontId="10"/>
  </si>
  <si>
    <t>https://kakaku.com/item/K0001226166/</t>
    <phoneticPr fontId="10"/>
  </si>
  <si>
    <t>https://kakaku.com/item/K0001231879/</t>
    <phoneticPr fontId="10"/>
  </si>
  <si>
    <t>https://kakaku.com/item/K0001529338/</t>
    <phoneticPr fontId="10"/>
  </si>
  <si>
    <t>https://kakaku.com/item/K0001437260/</t>
    <phoneticPr fontId="10"/>
  </si>
  <si>
    <t>10,600</t>
  </si>
  <si>
    <t>https://kakaku.com/item/K0001387104/</t>
    <phoneticPr fontId="10"/>
  </si>
  <si>
    <t>https://kakaku.com/item/K0001387123/</t>
    <phoneticPr fontId="10"/>
  </si>
  <si>
    <t>https://kakaku.com/item/K0001387106/</t>
    <phoneticPr fontId="10"/>
  </si>
  <si>
    <t>https://kakaku.com/item/K0001387086/</t>
    <phoneticPr fontId="10"/>
  </si>
  <si>
    <t>https://kakaku.com/item/K0001387087/</t>
    <phoneticPr fontId="10"/>
  </si>
  <si>
    <t>https://kakaku.com/item/K0001387109/</t>
    <phoneticPr fontId="10"/>
  </si>
  <si>
    <t>https://kakaku.com/item/K0001387088/</t>
    <phoneticPr fontId="10"/>
  </si>
  <si>
    <t>https://kakaku.com/item/K0001387110/</t>
    <phoneticPr fontId="10"/>
  </si>
  <si>
    <t>https://kakaku.com/item/K0001387111/</t>
    <phoneticPr fontId="10"/>
  </si>
  <si>
    <t>https://kakaku.com/item/K0001387090/</t>
    <phoneticPr fontId="10"/>
  </si>
  <si>
    <t>https://kakaku.com/item/K0001387091/</t>
    <phoneticPr fontId="10"/>
  </si>
  <si>
    <t>https://kakaku.com/item/K0001387092/</t>
    <phoneticPr fontId="10"/>
  </si>
  <si>
    <t>https://kakaku.com/item/K0001387113/</t>
    <phoneticPr fontId="10"/>
  </si>
  <si>
    <t>https://kakaku.com/item/K0001387093/</t>
    <phoneticPr fontId="10"/>
  </si>
  <si>
    <t>https://kakaku.com/item/K0001387114/</t>
    <phoneticPr fontId="10"/>
  </si>
  <si>
    <t>https://kakaku.com/item/K0001387074/</t>
    <phoneticPr fontId="10"/>
  </si>
  <si>
    <t>https://kakaku.com/item/K0001387095/</t>
    <phoneticPr fontId="10"/>
  </si>
  <si>
    <t>https://kakaku.com/item/K0001387075/</t>
    <phoneticPr fontId="10"/>
  </si>
  <si>
    <t>https://kakaku.com/item/K0001387116/</t>
    <phoneticPr fontId="10"/>
  </si>
  <si>
    <t>https://kakaku.com/item/K0001387097/</t>
    <phoneticPr fontId="10"/>
  </si>
  <si>
    <t>https://kakaku.com/item/K0001516001/</t>
    <phoneticPr fontId="10"/>
  </si>
  <si>
    <t>https://kakaku.com/item/K0001387076/</t>
    <phoneticPr fontId="10"/>
  </si>
  <si>
    <t>https://kakaku.com/item/K0001387065/</t>
    <phoneticPr fontId="10"/>
  </si>
  <si>
    <t>https://kakaku.com/item/K0001387099/</t>
    <phoneticPr fontId="10"/>
  </si>
  <si>
    <t>https://kakaku.com/item/K0001387080/</t>
    <phoneticPr fontId="10"/>
  </si>
  <si>
    <t>https://kakaku.com/item/K0001387082/</t>
    <phoneticPr fontId="10"/>
  </si>
  <si>
    <t>https://kakaku.com/item/K0001387083/</t>
    <phoneticPr fontId="10"/>
  </si>
  <si>
    <t>https://kakaku.com/item/K0001387072/</t>
    <phoneticPr fontId="10"/>
  </si>
  <si>
    <t>https://kakaku.com/item/K0001461545/</t>
    <phoneticPr fontId="10"/>
  </si>
  <si>
    <t>https://kakaku.com/item/K0001461552/</t>
    <phoneticPr fontId="10"/>
  </si>
  <si>
    <t>https://kakaku.com/item/K0001461528/</t>
    <phoneticPr fontId="10"/>
  </si>
  <si>
    <t>https://kakaku.com/item/K0001461535/</t>
    <phoneticPr fontId="10"/>
  </si>
  <si>
    <t>https://kakaku.com/item/K0001515998/</t>
    <phoneticPr fontId="10"/>
  </si>
  <si>
    <t>https://kakaku.com/item/K0001461549/</t>
    <phoneticPr fontId="10"/>
  </si>
  <si>
    <t>https://kakaku.com/item/K0001283630/</t>
    <phoneticPr fontId="10"/>
  </si>
  <si>
    <t>https://kakaku.com/item/K0001283633/</t>
    <phoneticPr fontId="10"/>
  </si>
  <si>
    <t>https://kakaku.com/item/K0001283632/</t>
    <phoneticPr fontId="10"/>
  </si>
  <si>
    <t>https://kakaku.com/item/K0001283636/</t>
    <phoneticPr fontId="10"/>
  </si>
  <si>
    <t>https://kakaku.com/item/K0001126508/</t>
    <phoneticPr fontId="10"/>
  </si>
  <si>
    <t>17,440</t>
  </si>
  <si>
    <t>https://kakaku.com/shopreg/</t>
  </si>
  <si>
    <t>sdcakmvh
3sm8amkf</t>
    <phoneticPr fontId="10"/>
  </si>
  <si>
    <t>https://kakaku.com/shopreg/</t>
    <phoneticPr fontId="10"/>
  </si>
  <si>
    <t>●価格コムログイン　SCメイクショップ</t>
  </si>
  <si>
    <t>sdcakmvh</t>
  </si>
  <si>
    <t>3sm8amkf</t>
  </si>
  <si>
    <t>トップ</t>
  </si>
  <si>
    <t>https://help.kakaku.com/shopreg/cat10.html#no626</t>
  </si>
  <si>
    <t>＞製品情報登録希望</t>
  </si>
  <si>
    <t>メーカーURL</t>
  </si>
  <si>
    <t>https://www.michelin.co.uk/</t>
  </si>
  <si>
    <t>https://www.bridgestone.co.uk/</t>
  </si>
  <si>
    <t>https://www.continental-tires.com</t>
  </si>
  <si>
    <t>Primacy 4 + 215/45R17 91V XL</t>
    <phoneticPr fontId="10"/>
  </si>
  <si>
    <t>ご担当者様</t>
  </si>
  <si>
    <t>お世話になっております。</t>
  </si>
  <si>
    <t>製品情報のご登録をお願いいたします。</t>
  </si>
  <si>
    <t>カテゴリ：ホーム &gt; 自動車 &gt; カー用品 &gt; タイヤ</t>
  </si>
  <si>
    <t>よろしくお願いいたします。</t>
  </si>
  <si>
    <t>Primacy 4 235/45R18 98Y XL</t>
    <phoneticPr fontId="10"/>
  </si>
  <si>
    <t>https://kakaku.com/item/K0001064837/</t>
    <phoneticPr fontId="10"/>
  </si>
  <si>
    <t>https://kakaku.com/item/K0001064830/</t>
    <phoneticPr fontId="10"/>
  </si>
  <si>
    <t>https://kakaku.com/item/K0001283670/</t>
    <phoneticPr fontId="10"/>
  </si>
  <si>
    <t>https://kakaku.com/item/K0001064843/</t>
    <phoneticPr fontId="10"/>
  </si>
  <si>
    <t>https://kakaku.com/item/K0001064833/</t>
    <phoneticPr fontId="10"/>
  </si>
  <si>
    <t>https://kakaku.com/item/K0001421794/</t>
    <phoneticPr fontId="10"/>
  </si>
  <si>
    <t>https://kakaku.com/item/K0001421795/</t>
    <phoneticPr fontId="10"/>
  </si>
  <si>
    <t>https://kakaku.com/item/K0001554642/</t>
    <phoneticPr fontId="10"/>
  </si>
  <si>
    <t>https://kakaku.com/item/K0001421796/</t>
    <phoneticPr fontId="10"/>
  </si>
  <si>
    <t>https://kakaku.com/item/K0001529339/</t>
    <phoneticPr fontId="10"/>
  </si>
  <si>
    <t>https://kakaku.com/item/K0001421797/</t>
    <phoneticPr fontId="10"/>
  </si>
  <si>
    <t>https://kakaku.com/item/K0001421799/</t>
    <phoneticPr fontId="10"/>
  </si>
  <si>
    <t>https://kakaku.com/item/K0001421809/</t>
    <phoneticPr fontId="10"/>
  </si>
  <si>
    <t>https://kakaku.com/item/K0001421801/</t>
    <phoneticPr fontId="10"/>
  </si>
  <si>
    <t>https://kakaku.com/item/K0001557096/</t>
    <phoneticPr fontId="10"/>
  </si>
  <si>
    <t>https://kakaku.com/item/K0001421802/</t>
    <phoneticPr fontId="10"/>
  </si>
  <si>
    <t>https://kakaku.com/item/K0001529337/</t>
    <phoneticPr fontId="10"/>
  </si>
  <si>
    <t>https://kakaku.com/item/K0001421803/</t>
    <phoneticPr fontId="10"/>
  </si>
  <si>
    <t>https://kakaku.com/item/K0001421804/</t>
    <phoneticPr fontId="10"/>
  </si>
  <si>
    <t>https://kakaku.com/item/K0001421805/</t>
    <phoneticPr fontId="10"/>
  </si>
  <si>
    <t>https://kakaku.com/item/K0001421813/</t>
    <phoneticPr fontId="10"/>
  </si>
  <si>
    <t>https://kakaku.com/item/K0001421814/</t>
    <phoneticPr fontId="10"/>
  </si>
  <si>
    <t>https://kakaku.com/item/K0001424172/</t>
    <phoneticPr fontId="10"/>
  </si>
  <si>
    <t>https://kakaku.com/item/K0001424185/</t>
    <phoneticPr fontId="10"/>
  </si>
  <si>
    <t>https://kakaku.com/item/K0001424178/</t>
    <phoneticPr fontId="10"/>
  </si>
  <si>
    <t>https://kakaku.com/item/K0001424168/</t>
    <phoneticPr fontId="10"/>
  </si>
  <si>
    <t>https://kakaku.com/item/K0001424188/</t>
    <phoneticPr fontId="10"/>
  </si>
  <si>
    <t>https://kakaku.com/item/K0001370742/</t>
    <phoneticPr fontId="10"/>
  </si>
  <si>
    <t>https://kakaku.com/item/K0001370748/</t>
    <phoneticPr fontId="10"/>
  </si>
  <si>
    <t>https://kakaku.com/item/K0001370738/</t>
    <phoneticPr fontId="10"/>
  </si>
  <si>
    <t>https://kakaku.com/item/K0001064839/</t>
    <phoneticPr fontId="10"/>
  </si>
  <si>
    <t>https://kakaku.com/item/K0001515991/</t>
    <phoneticPr fontId="10"/>
  </si>
  <si>
    <t>https://kakaku.com/item/K0000465722/</t>
    <phoneticPr fontId="10"/>
  </si>
  <si>
    <t>https://kakaku.com/item/K0000091321/</t>
    <phoneticPr fontId="10"/>
  </si>
  <si>
    <t>https://kakaku.com/item/K0001231830/</t>
    <phoneticPr fontId="10"/>
  </si>
  <si>
    <t>https://kakaku.com/item/K0000947477/</t>
    <phoneticPr fontId="10"/>
  </si>
  <si>
    <t>https://kakaku.com/item/K0000947479/</t>
    <phoneticPr fontId="10"/>
  </si>
  <si>
    <t>https://kakaku.com/item/K0000947478/</t>
    <phoneticPr fontId="10"/>
  </si>
  <si>
    <t>https://kakaku.com/item/K0001423308/</t>
    <phoneticPr fontId="10"/>
  </si>
  <si>
    <t>https://kakaku.com/item/K0000858773/</t>
    <phoneticPr fontId="10"/>
  </si>
  <si>
    <t>https://kakaku.com/item/K0001423295/</t>
    <phoneticPr fontId="10"/>
  </si>
  <si>
    <t>https://kakaku.com/item/K0000858767/</t>
    <phoneticPr fontId="10"/>
  </si>
  <si>
    <t>https://kakaku.com/item/K0001281963/</t>
    <phoneticPr fontId="10"/>
  </si>
  <si>
    <t>https://kakaku.com/item/K0001176910/</t>
    <phoneticPr fontId="10"/>
  </si>
  <si>
    <t>https://kakaku.com/item/K0001281961/</t>
    <phoneticPr fontId="10"/>
  </si>
  <si>
    <t>https://kakaku.com/item/K0000945898/</t>
    <phoneticPr fontId="10"/>
  </si>
  <si>
    <t>https://kakaku.com/item/K0001031730/</t>
    <phoneticPr fontId="10"/>
  </si>
  <si>
    <t>https://kakaku.com/item/K0001340089/</t>
    <phoneticPr fontId="10"/>
  </si>
  <si>
    <t>https://kakaku.com/item/K0000945899/</t>
    <phoneticPr fontId="10"/>
  </si>
  <si>
    <t>https://kakaku.com/item/K0001421042/</t>
    <phoneticPr fontId="10"/>
  </si>
  <si>
    <t>https://kakaku.com/item/K0000858771/</t>
    <phoneticPr fontId="10"/>
  </si>
  <si>
    <t>https://kakaku.com/item/K0001421045/</t>
    <phoneticPr fontId="10"/>
  </si>
  <si>
    <t>https://kakaku.com/item/K0000858768/</t>
    <phoneticPr fontId="10"/>
  </si>
  <si>
    <t>https://kakaku.com/item/K0000945903/</t>
    <phoneticPr fontId="10"/>
  </si>
  <si>
    <t>https://kakaku.com/item/K0001421046/</t>
    <phoneticPr fontId="10"/>
  </si>
  <si>
    <t>255/35R18</t>
    <phoneticPr fontId="10"/>
  </si>
  <si>
    <t>Pilot Sport 5（並行）</t>
    <phoneticPr fontId="10"/>
  </si>
  <si>
    <t>ALENZA 001（並行）</t>
    <phoneticPr fontId="10"/>
  </si>
  <si>
    <t>245/50R19</t>
    <phoneticPr fontId="10"/>
  </si>
  <si>
    <t>②BS</t>
    <phoneticPr fontId="10"/>
  </si>
  <si>
    <t>1=OK</t>
    <phoneticPr fontId="10"/>
  </si>
  <si>
    <t>2=変更
3=ステイ
9=販売中止</t>
    <phoneticPr fontId="10"/>
  </si>
  <si>
    <t>PO</t>
    <phoneticPr fontId="10"/>
  </si>
  <si>
    <t>AL</t>
    <phoneticPr fontId="10"/>
  </si>
  <si>
    <t>18,799</t>
  </si>
  <si>
    <t>20,995</t>
  </si>
  <si>
    <t>https://kakaku.com/item/K0001421806/</t>
  </si>
  <si>
    <t>https://kakaku.com/item/K0001421030/</t>
    <phoneticPr fontId="10"/>
  </si>
  <si>
    <t>https://kakaku.com/item/K0001421047/</t>
    <phoneticPr fontId="10"/>
  </si>
  <si>
    <t>https://kakaku.com/item/K0001421015/</t>
    <phoneticPr fontId="10"/>
  </si>
  <si>
    <t>https://kakaku.com/item/K0001421031/</t>
    <phoneticPr fontId="10"/>
  </si>
  <si>
    <t>https://kakaku.com/item/K0001421033/</t>
    <phoneticPr fontId="10"/>
  </si>
  <si>
    <t>https://kakaku.com/item/K0001421034/</t>
    <phoneticPr fontId="10"/>
  </si>
  <si>
    <t>https://kakaku.com/item/K0001421018/</t>
    <phoneticPr fontId="10"/>
  </si>
  <si>
    <t>https://kakaku.com/item/K0001421049/</t>
    <phoneticPr fontId="10"/>
  </si>
  <si>
    <t>https://kakaku.com/item/K0001421035/</t>
    <phoneticPr fontId="10"/>
  </si>
  <si>
    <t>https://kakaku.com/item/K0001421019/</t>
    <phoneticPr fontId="10"/>
  </si>
  <si>
    <t>https://kakaku.com/item/K0001421050/</t>
    <phoneticPr fontId="10"/>
  </si>
  <si>
    <t>https://kakaku.com/item/K0001421036/</t>
    <phoneticPr fontId="10"/>
  </si>
  <si>
    <t>https://kakaku.com/item/K0001421037/</t>
    <phoneticPr fontId="10"/>
  </si>
  <si>
    <t>https://kakaku.com/item/K0001421038/</t>
    <phoneticPr fontId="10"/>
  </si>
  <si>
    <t>https://kakaku.com/item/K0001421022/</t>
    <phoneticPr fontId="10"/>
  </si>
  <si>
    <t>https://kakaku.com/item/K0001421040/</t>
    <phoneticPr fontId="10"/>
  </si>
  <si>
    <t>https://kakaku.com/item/K0001421024/</t>
    <phoneticPr fontId="10"/>
  </si>
  <si>
    <t>https://kakaku.com/item/K0001163270/</t>
    <phoneticPr fontId="10"/>
  </si>
  <si>
    <t>https://kakaku.com/item/K0000947476/</t>
    <phoneticPr fontId="10"/>
  </si>
  <si>
    <t xml:space="preserve">エムオート横浜都筑店 </t>
  </si>
  <si>
    <t>42,000</t>
  </si>
  <si>
    <t>18,680</t>
  </si>
  <si>
    <t>31,900</t>
  </si>
  <si>
    <t>29,700</t>
  </si>
  <si>
    <t>30,798</t>
  </si>
  <si>
    <t>25,800</t>
  </si>
  <si>
    <t>28,200</t>
  </si>
  <si>
    <t>35,400</t>
  </si>
  <si>
    <t>25,299</t>
  </si>
  <si>
    <t>31,700</t>
  </si>
  <si>
    <t>https://kakaku.com/item/K0001163280/</t>
    <phoneticPr fontId="10"/>
  </si>
  <si>
    <t>38,880</t>
  </si>
  <si>
    <t>https://kakaku.com/item/K0001516000/</t>
    <phoneticPr fontId="10"/>
  </si>
  <si>
    <t>商品名</t>
    <rPh sb="0" eb="3">
      <t>ショウヒンメイ</t>
    </rPh>
    <phoneticPr fontId="10"/>
  </si>
  <si>
    <t>価格コム
表示価格</t>
    <rPh sb="0" eb="2">
      <t>カカク</t>
    </rPh>
    <rPh sb="5" eb="9">
      <t>ヒョウジカカク</t>
    </rPh>
    <phoneticPr fontId="10"/>
  </si>
  <si>
    <t>Qoo10
商品コード</t>
    <phoneticPr fontId="10"/>
  </si>
  <si>
    <t>価格コム
Item Url</t>
    <rPh sb="0" eb="2">
      <t>カカク</t>
    </rPh>
    <phoneticPr fontId="10"/>
  </si>
  <si>
    <t>送料区分名</t>
    <phoneticPr fontId="10"/>
  </si>
  <si>
    <t>検索キー</t>
    <rPh sb="0" eb="2">
      <t>ケンサク</t>
    </rPh>
    <phoneticPr fontId="10"/>
  </si>
  <si>
    <t>依頼日</t>
    <rPh sb="0" eb="3">
      <t>イライビ</t>
    </rPh>
    <phoneticPr fontId="10"/>
  </si>
  <si>
    <t>DIREZZA DZ102 195/50R16 84V</t>
    <phoneticPr fontId="10"/>
  </si>
  <si>
    <t>https://kakaku.com/item/K0000612158/</t>
    <phoneticPr fontId="10"/>
  </si>
  <si>
    <t>https://kakaku.com/item/K0000612182/</t>
    <phoneticPr fontId="10"/>
  </si>
  <si>
    <t>DIREZZA DZ102 205/45R17 84W</t>
    <phoneticPr fontId="10"/>
  </si>
  <si>
    <t>https://kakaku.com/item/K0000768290/</t>
    <phoneticPr fontId="10"/>
  </si>
  <si>
    <t>https://kakaku.com/item/K0001525605/</t>
    <phoneticPr fontId="10"/>
  </si>
  <si>
    <t>https://kakaku.com/item/K0001447596/</t>
    <phoneticPr fontId="10"/>
  </si>
  <si>
    <t>DIREZZA DZ102 215/50R17 91V</t>
    <phoneticPr fontId="10"/>
  </si>
  <si>
    <t>https://kakaku.com/item/K0000612177/</t>
    <phoneticPr fontId="10"/>
  </si>
  <si>
    <t>DIREZZA DZ102 225/50R18 95W</t>
    <phoneticPr fontId="10"/>
  </si>
  <si>
    <t>https://kakaku.com/item/K0000855903/</t>
    <phoneticPr fontId="10"/>
  </si>
  <si>
    <t>DIREZZA DZ102 235/50R18 97V</t>
    <phoneticPr fontId="10"/>
  </si>
  <si>
    <t>https://kakaku.com/item/K0001525606/</t>
    <phoneticPr fontId="10"/>
  </si>
  <si>
    <t>DIREZZA DZ102 245/40R18 97W XL</t>
    <phoneticPr fontId="10"/>
  </si>
  <si>
    <t>https://kakaku.com/item/K0000612164/</t>
    <phoneticPr fontId="10"/>
  </si>
  <si>
    <t>9,280</t>
  </si>
  <si>
    <t>13,000</t>
  </si>
  <si>
    <t>12,749</t>
  </si>
  <si>
    <t>9,980</t>
  </si>
  <si>
    <t>https://kakaku.com/item/K0001447593/</t>
    <phoneticPr fontId="10"/>
  </si>
  <si>
    <t>9,800</t>
  </si>
  <si>
    <t>https://kakaku.com/item/K0000612173/</t>
    <phoneticPr fontId="10"/>
  </si>
  <si>
    <t>11,350</t>
  </si>
  <si>
    <t>https://kakaku.com/item/K0001447595/</t>
    <phoneticPr fontId="10"/>
  </si>
  <si>
    <t xml:space="preserve">ドライブマーケット </t>
  </si>
  <si>
    <t>13,150</t>
  </si>
  <si>
    <t>11,700</t>
  </si>
  <si>
    <t>xices2055516</t>
    <phoneticPr fontId="10"/>
  </si>
  <si>
    <t>185/65R15 92T XL</t>
    <phoneticPr fontId="10"/>
  </si>
  <si>
    <t>xices1856515</t>
    <phoneticPr fontId="10"/>
  </si>
  <si>
    <t>並</t>
    <phoneticPr fontId="10"/>
  </si>
  <si>
    <t>ページ作成</t>
    <rPh sb="3" eb="5">
      <t>サクセイ</t>
    </rPh>
    <phoneticPr fontId="10"/>
  </si>
  <si>
    <t>https://kakaku.com/item/K0001332119/</t>
    <phoneticPr fontId="10"/>
  </si>
  <si>
    <t>https://kakaku.com/item/K0001332124/</t>
    <phoneticPr fontId="10"/>
  </si>
  <si>
    <t>https://kakaku.com/item/K0001332131/</t>
    <phoneticPr fontId="10"/>
  </si>
  <si>
    <t>https://kakaku.com/item/K0001332104/</t>
    <phoneticPr fontId="10"/>
  </si>
  <si>
    <t>https://kakaku.com/item/K0001332145/</t>
    <phoneticPr fontId="10"/>
  </si>
  <si>
    <t>要申請</t>
    <phoneticPr fontId="10"/>
  </si>
  <si>
    <t>https://kakaku.com/item/K0001332121/</t>
    <phoneticPr fontId="10"/>
  </si>
  <si>
    <t>https://kakaku.com/item/K0001332110/</t>
    <phoneticPr fontId="10"/>
  </si>
  <si>
    <t>https://kakaku.com/item/K0001332114/</t>
    <phoneticPr fontId="10"/>
  </si>
  <si>
    <t>https://kakaku.com/item/K0001332111/</t>
    <phoneticPr fontId="10"/>
  </si>
  <si>
    <t>https://kakaku.com/item/K0001332115/</t>
    <phoneticPr fontId="10"/>
  </si>
  <si>
    <t>https://kakaku.com/item/K0001332143/</t>
    <phoneticPr fontId="10"/>
  </si>
  <si>
    <t>https://kakaku.com/item/K0001332106/</t>
    <phoneticPr fontId="10"/>
  </si>
  <si>
    <t>https://kakaku.com/item/K0001332137/</t>
    <phoneticPr fontId="10"/>
  </si>
  <si>
    <t>https://kakaku.com/item/K0001332112/</t>
    <phoneticPr fontId="10"/>
  </si>
  <si>
    <t>https://kakaku.com/item/K0001332095/</t>
    <phoneticPr fontId="10"/>
  </si>
  <si>
    <t>https://kakaku.com/item/K0001332101/</t>
    <phoneticPr fontId="10"/>
  </si>
  <si>
    <t>https://kakaku.com/item/K0001332084/</t>
    <phoneticPr fontId="10"/>
  </si>
  <si>
    <t>https://kakaku.com/item/K0001332102/</t>
    <phoneticPr fontId="10"/>
  </si>
  <si>
    <t>https://kakaku.com/item/K0001332138/</t>
    <phoneticPr fontId="10"/>
  </si>
  <si>
    <t>17,299</t>
  </si>
  <si>
    <t>&lt;br id="tinymce" class="mce-content-body " contenteditable="true" spellcheck="false" data-id="gd_det_exp_new"&gt;
&lt;table align="center"&gt;
&lt;tbody&gt;
&lt;tr&gt;
&lt;td style="text-align: left;" width="350px"&gt;&lt;span style="font-size: 14pt;"&gt;サマータイヤ&lt;/span&gt;&lt;br&gt;&lt;br&gt;&lt;span style="font-size: 14pt;"&gt;&lt;strong&gt;スタイリッシュにスポーティにドライビングを楽しみたい方へ。&lt;/strong&gt;&lt;/span&gt;&lt;/td&gt;
&lt;td style="text-align: center;"&gt;エクストリームコンタクトDWS06プラス&lt;br&gt;&lt;span style="font-size: 14pt;"&gt;ExtremeContact DWS06 PLUS&lt;/span&gt;&lt;br&gt;サイズ：&lt;strong&gt;215/50ZR17 95W XL&lt;/strong&gt;&lt;br&gt;&lt;br&gt;※商品画像内のホイールは付属しておりません。&lt;/td&gt;
&lt;/tr&gt;
&lt;/tbody&gt;
&lt;/table&gt;
&lt;div&gt;&lt;img src="https://gdetail.image-qoo10.jp/344/613881147/2022/1/d3463e06-0ea3-4be8-92b3-9fb50b572ee0.jpg" style="display: block; margin-left: auto; margin-right: auto;"&gt;&lt;/div&gt;</t>
  </si>
  <si>
    <t>dws062155017</t>
    <phoneticPr fontId="10"/>
  </si>
  <si>
    <t>ExtremeContact DWS06 PLUS 255/50R19 107W XL</t>
    <phoneticPr fontId="10"/>
  </si>
  <si>
    <t>19,200</t>
  </si>
  <si>
    <t>17,034</t>
  </si>
  <si>
    <t>16,100</t>
  </si>
  <si>
    <t>https://kakaku.com/item/K0000732236/</t>
    <phoneticPr fontId="10"/>
  </si>
  <si>
    <t>https://kakaku.com/item/K0000732231/</t>
    <phoneticPr fontId="10"/>
  </si>
  <si>
    <t>https://kakaku.com/item/K0000732237/</t>
    <phoneticPr fontId="10"/>
  </si>
  <si>
    <t>https://kakaku.com/item/K0000965151/</t>
    <phoneticPr fontId="10"/>
  </si>
  <si>
    <t>https://kakaku.com/item/K0000732225/</t>
    <phoneticPr fontId="10"/>
  </si>
  <si>
    <t>https://kakaku.com/item/K0000732226/</t>
    <phoneticPr fontId="10"/>
  </si>
  <si>
    <t>https://kakaku.com/item/K0000732203/</t>
    <phoneticPr fontId="10"/>
  </si>
  <si>
    <t>https://kakaku.com/item/K0000732223/</t>
    <phoneticPr fontId="10"/>
  </si>
  <si>
    <t>https://kakaku.com/item/K0000732228/</t>
    <phoneticPr fontId="10"/>
  </si>
  <si>
    <t>https://kakaku.com/item/K0000732229/</t>
    <phoneticPr fontId="10"/>
  </si>
  <si>
    <t>https://kakaku.com/item/K0000732230/</t>
    <phoneticPr fontId="10"/>
  </si>
  <si>
    <t>https://kakaku.com/item/K0000732216/</t>
    <phoneticPr fontId="10"/>
  </si>
  <si>
    <t>https://kakaku.com/item/K0000959849/</t>
    <phoneticPr fontId="10"/>
  </si>
  <si>
    <t>https://kakaku.com/item/K0000732219/</t>
    <phoneticPr fontId="10"/>
  </si>
  <si>
    <t>https://kakaku.com/item/K0000732220/</t>
    <phoneticPr fontId="10"/>
  </si>
  <si>
    <t>https://kakaku.com/item/K0000732221/</t>
    <phoneticPr fontId="10"/>
  </si>
  <si>
    <t>https://kakaku.com/item/K0000732207/</t>
    <phoneticPr fontId="10"/>
  </si>
  <si>
    <t>https://kakaku.com/item/K0000732209/</t>
    <phoneticPr fontId="10"/>
  </si>
  <si>
    <t>https://kakaku.com/item/K0000732211/</t>
    <phoneticPr fontId="10"/>
  </si>
  <si>
    <t>https://kakaku.com/item/K0000732212/</t>
    <phoneticPr fontId="10"/>
  </si>
  <si>
    <t>https://kakaku.com/item/K0000732199/</t>
    <phoneticPr fontId="10"/>
  </si>
  <si>
    <t>https://kakaku.com/item/K0000732202/</t>
    <phoneticPr fontId="10"/>
  </si>
  <si>
    <t>https://kakaku.com/item/K0001335849/</t>
    <phoneticPr fontId="10"/>
  </si>
  <si>
    <t>https://kakaku.com/item/K0000333312/</t>
    <phoneticPr fontId="10"/>
  </si>
  <si>
    <t>https://kakaku.com/item/K0000339703/</t>
    <phoneticPr fontId="10"/>
  </si>
  <si>
    <t>https://kakaku.com/item/K0000333314/</t>
    <phoneticPr fontId="10"/>
  </si>
  <si>
    <t>https://kakaku.com/item/K0000333319/</t>
    <phoneticPr fontId="10"/>
  </si>
  <si>
    <t>https://kakaku.com/item/K0000333315/</t>
    <phoneticPr fontId="10"/>
  </si>
  <si>
    <t>https://kakaku.com/item/K0000333330/</t>
    <phoneticPr fontId="10"/>
  </si>
  <si>
    <t>https://kakaku.com/item/K0000333320/</t>
    <phoneticPr fontId="10"/>
  </si>
  <si>
    <t>https://kakaku.com/item/K0000333322/</t>
    <phoneticPr fontId="10"/>
  </si>
  <si>
    <t>https://kakaku.com/item/K0000333316/</t>
    <phoneticPr fontId="10"/>
  </si>
  <si>
    <t>https://kakaku.com/item/K0000333331/</t>
    <phoneticPr fontId="10"/>
  </si>
  <si>
    <t>https://kakaku.com/item/K0000333323/</t>
    <phoneticPr fontId="10"/>
  </si>
  <si>
    <t>https://kakaku.com/item/K0000333334/</t>
    <phoneticPr fontId="10"/>
  </si>
  <si>
    <t>https://kakaku.com/item/K0000333343/</t>
    <phoneticPr fontId="10"/>
  </si>
  <si>
    <t>https://kakaku.com/item/K0000333311/</t>
    <phoneticPr fontId="10"/>
  </si>
  <si>
    <t>https://kakaku.com/item/K0000333341/</t>
    <phoneticPr fontId="10"/>
  </si>
  <si>
    <t>https://kakaku.com/item/K0000333327/</t>
    <phoneticPr fontId="10"/>
  </si>
  <si>
    <t>https://kakaku.com/item/70400414705/</t>
    <phoneticPr fontId="10"/>
  </si>
  <si>
    <t>https://kakaku.com/item/K0000519921/</t>
    <phoneticPr fontId="10"/>
  </si>
  <si>
    <t>https://kakaku.com/item/K0000524200/</t>
    <phoneticPr fontId="10"/>
  </si>
  <si>
    <t>https://kakaku.com/item/K0000524201/</t>
    <phoneticPr fontId="10"/>
  </si>
  <si>
    <t>https://kakaku.com/item/70400413159/</t>
    <phoneticPr fontId="10"/>
  </si>
  <si>
    <t>https://kakaku.com/item/K0001330602/</t>
    <phoneticPr fontId="10"/>
  </si>
  <si>
    <t>https://kakaku.com/item/K0001330604/</t>
    <phoneticPr fontId="10"/>
  </si>
  <si>
    <t>https://kakaku.com/item/K0001330607/</t>
    <phoneticPr fontId="10"/>
  </si>
  <si>
    <t>https://kakaku.com/item/K0001330608/</t>
    <phoneticPr fontId="10"/>
  </si>
  <si>
    <t>https://kakaku.com/item/K0001330594/</t>
    <phoneticPr fontId="10"/>
  </si>
  <si>
    <t>https://kakaku.com/item/K0001330597/</t>
    <phoneticPr fontId="10"/>
  </si>
  <si>
    <t>https://kakaku.com/item/K0001330595/</t>
    <phoneticPr fontId="10"/>
  </si>
  <si>
    <t>https://kakaku.com/item/K0001330598/</t>
    <phoneticPr fontId="10"/>
  </si>
  <si>
    <t>https://kakaku.com/item/K0001330587/</t>
    <phoneticPr fontId="10"/>
  </si>
  <si>
    <t>https://kakaku.com/item/K0001330590/</t>
    <phoneticPr fontId="10"/>
  </si>
  <si>
    <t>https://kakaku.com/item/K0001330592/</t>
    <phoneticPr fontId="10"/>
  </si>
  <si>
    <t>https://kakaku.com/item/K0001330593/</t>
    <phoneticPr fontId="10"/>
  </si>
  <si>
    <t>https://kakaku.com/item/K0001330582/</t>
    <phoneticPr fontId="10"/>
  </si>
  <si>
    <t>https://kakaku.com/item/K0001330583/</t>
    <phoneticPr fontId="10"/>
  </si>
  <si>
    <t>https://kakaku.com/item/K0001330584/</t>
    <phoneticPr fontId="10"/>
  </si>
  <si>
    <t>https://kakaku.com/item/K0001330574/</t>
    <phoneticPr fontId="10"/>
  </si>
  <si>
    <t>https://kakaku.com/item/K0000897140/</t>
    <phoneticPr fontId="10"/>
  </si>
  <si>
    <t>https://kakaku.com/item/K0000897141/</t>
    <phoneticPr fontId="10"/>
  </si>
  <si>
    <t>https://kakaku.com/item/K0000897142/</t>
    <phoneticPr fontId="10"/>
  </si>
  <si>
    <t>https://kakaku.com/item/K0000897143/</t>
    <phoneticPr fontId="10"/>
  </si>
  <si>
    <t>https://kakaku.com/item/K0000897144/</t>
    <phoneticPr fontId="10"/>
  </si>
  <si>
    <t>https://kakaku.com/item/K0000897131/</t>
    <phoneticPr fontId="10"/>
  </si>
  <si>
    <t>https://kakaku.com/item/K0000897132</t>
    <phoneticPr fontId="10"/>
  </si>
  <si>
    <t>https://kakaku.com/item/K0000897134/</t>
    <phoneticPr fontId="10"/>
  </si>
  <si>
    <t>https://kakaku.com/item/K0000897137/</t>
    <phoneticPr fontId="10"/>
  </si>
  <si>
    <t>https://kakaku.com/item/K0000897138/</t>
    <phoneticPr fontId="10"/>
  </si>
  <si>
    <t>https://kakaku.com/item/K0000897135/</t>
    <phoneticPr fontId="10"/>
  </si>
  <si>
    <t>https://kakaku.com/item/K0000897136/</t>
    <phoneticPr fontId="10"/>
  </si>
  <si>
    <t>https://kakaku.com/item/K0000897120/</t>
    <phoneticPr fontId="10"/>
  </si>
  <si>
    <t>https://kakaku.com/item/K0000897121/</t>
    <phoneticPr fontId="10"/>
  </si>
  <si>
    <t>https://kakaku.com/item/K0000897122/</t>
    <phoneticPr fontId="10"/>
  </si>
  <si>
    <t>https://kakaku.com/item/K0000897123</t>
    <phoneticPr fontId="10"/>
  </si>
  <si>
    <t>https://kakaku.com/item/K0000897124/</t>
    <phoneticPr fontId="10"/>
  </si>
  <si>
    <t>https://kakaku.com/item/K0000897125/</t>
    <phoneticPr fontId="10"/>
  </si>
  <si>
    <t>https://kakaku.com/item/K0001421420/</t>
    <phoneticPr fontId="10"/>
  </si>
  <si>
    <t>https://kakaku.com/item/K0000897129/</t>
    <phoneticPr fontId="10"/>
  </si>
  <si>
    <t>https://kakaku.com/item/K0000897130/</t>
    <phoneticPr fontId="10"/>
  </si>
  <si>
    <t>https://kakaku.com/item/K0000897111/</t>
    <phoneticPr fontId="10"/>
  </si>
  <si>
    <t>https://kakaku.com/item/K0001421417/</t>
    <phoneticPr fontId="10"/>
  </si>
  <si>
    <t>https://kakaku.com/item/K0000897112/</t>
    <phoneticPr fontId="10"/>
  </si>
  <si>
    <t>https://kakaku.com/item/K0000897113/</t>
    <phoneticPr fontId="10"/>
  </si>
  <si>
    <t>https://kakaku.com/item/K0001421418/</t>
    <phoneticPr fontId="10"/>
  </si>
  <si>
    <t>https://kakaku.com/item/K0000897115/</t>
    <phoneticPr fontId="10"/>
  </si>
  <si>
    <t>https://kakaku.com/item/K0000897114/</t>
    <phoneticPr fontId="10"/>
  </si>
  <si>
    <t>https://kakaku.com/item/K0000897116/</t>
    <phoneticPr fontId="10"/>
  </si>
  <si>
    <t>https://kakaku.com/item/K0000897117/</t>
    <phoneticPr fontId="10"/>
  </si>
  <si>
    <t>https://kakaku.com/item/K0001421419/</t>
    <phoneticPr fontId="10"/>
  </si>
  <si>
    <t>https://kakaku.com/item/K0000897119/</t>
    <phoneticPr fontId="10"/>
  </si>
  <si>
    <t>https://kakaku.com/item/K0000897106/</t>
    <phoneticPr fontId="10"/>
  </si>
  <si>
    <t>https://kakaku.com/item/K0001421414/</t>
    <phoneticPr fontId="10"/>
  </si>
  <si>
    <t>https://kakaku.com/item/K0001421415/</t>
    <phoneticPr fontId="10"/>
  </si>
  <si>
    <t>https://kakaku.com/item/K0000897108/</t>
    <phoneticPr fontId="10"/>
  </si>
  <si>
    <t>https://kakaku.com/item/K0001421416/</t>
    <phoneticPr fontId="10"/>
  </si>
  <si>
    <t>https://kakaku.com/item/K0000897110/</t>
    <phoneticPr fontId="10"/>
  </si>
  <si>
    <t>https://kakaku.com/item/K0000897102/</t>
    <phoneticPr fontId="10"/>
  </si>
  <si>
    <t>https://kakaku.com/item/K0000897103/</t>
    <phoneticPr fontId="10"/>
  </si>
  <si>
    <t>https://kakaku.com/item/K0001421412/</t>
    <phoneticPr fontId="10"/>
  </si>
  <si>
    <t>https://kakaku.com/item/K0000897104/</t>
    <phoneticPr fontId="10"/>
  </si>
  <si>
    <t>https://kakaku.com/item/K0001421413/</t>
    <phoneticPr fontId="10"/>
  </si>
  <si>
    <t>3,648</t>
  </si>
  <si>
    <t>5,490</t>
  </si>
  <si>
    <t>6,677</t>
  </si>
  <si>
    <t>13,290</t>
  </si>
  <si>
    <t>10,875</t>
  </si>
  <si>
    <t>13,193</t>
  </si>
  <si>
    <t>16,046</t>
  </si>
  <si>
    <t xml:space="preserve">競合Qoo10 EVENT </t>
    <rPh sb="0" eb="2">
      <t>キョウゴウ</t>
    </rPh>
    <phoneticPr fontId="10"/>
  </si>
  <si>
    <t>8,530</t>
  </si>
  <si>
    <t>7,640</t>
  </si>
  <si>
    <t>6,420</t>
  </si>
  <si>
    <t>7,300</t>
  </si>
  <si>
    <t>10,370</t>
  </si>
  <si>
    <t>11,050</t>
  </si>
  <si>
    <t>8,870</t>
  </si>
  <si>
    <t>10,440</t>
  </si>
  <si>
    <t>12,080</t>
  </si>
  <si>
    <t>14,740</t>
  </si>
  <si>
    <t>13,370</t>
  </si>
  <si>
    <t>14,940</t>
  </si>
  <si>
    <t>14,330</t>
  </si>
  <si>
    <t>18,350</t>
  </si>
  <si>
    <t>19,130</t>
  </si>
  <si>
    <t>17,120</t>
  </si>
  <si>
    <t>16,580</t>
  </si>
  <si>
    <t>17,260</t>
  </si>
  <si>
    <t>17,810</t>
  </si>
  <si>
    <t>16,054</t>
  </si>
  <si>
    <t>16,240</t>
  </si>
  <si>
    <t>16,650</t>
  </si>
  <si>
    <t>22,650</t>
  </si>
  <si>
    <t>23,670</t>
  </si>
  <si>
    <t>23,060</t>
  </si>
  <si>
    <t>20,190</t>
  </si>
  <si>
    <t>23,190</t>
  </si>
  <si>
    <t>19,710</t>
  </si>
  <si>
    <t>29,470</t>
  </si>
  <si>
    <t>25,030</t>
  </si>
  <si>
    <t>25,240</t>
  </si>
  <si>
    <t>24,006</t>
  </si>
  <si>
    <t>MI 225/50R18 99WXL e-PRIMACY</t>
  </si>
  <si>
    <t>MI 235/55R18 104VXL PRIMACY 4+</t>
  </si>
  <si>
    <t>368667</t>
  </si>
  <si>
    <t>X-ICE SNOW SUV（特）</t>
  </si>
  <si>
    <t>=IF(COUNTIF(AN3, "*並行*"),"並","正")</t>
    <phoneticPr fontId="10"/>
  </si>
  <si>
    <t>https://kakaku.com/item/K0000612182/</t>
  </si>
  <si>
    <t>https://kakaku.com/item/K0001447596/</t>
  </si>
  <si>
    <t>https://kakaku.com/item/K0000612177/</t>
  </si>
  <si>
    <t>https://kakaku.com/item/K0001447593/</t>
  </si>
  <si>
    <t>https://kakaku.com/item/K0001447595/</t>
  </si>
  <si>
    <t>https://kakaku.com/item/K0001525606/</t>
  </si>
  <si>
    <t>https://kakaku.com/item/K0000612164/</t>
  </si>
  <si>
    <t>https://kakaku.com/item/K0001525605/</t>
  </si>
  <si>
    <t>235/60R18 107T XL</t>
  </si>
  <si>
    <t>10,300</t>
  </si>
  <si>
    <t>https://kakaku.com/item/K0000897113/</t>
  </si>
  <si>
    <t>https://kakaku.com/item/K0000897114/</t>
  </si>
  <si>
    <t>https://kakaku.com/item/K0000897133/</t>
    <phoneticPr fontId="10"/>
  </si>
  <si>
    <t>https://kakaku.com/item/K0000897139/</t>
    <phoneticPr fontId="10"/>
  </si>
  <si>
    <t>https://kakaku.com/item/K0000897127/</t>
    <phoneticPr fontId="10"/>
  </si>
  <si>
    <t>https://kakaku.com/item/K0000897128/</t>
    <phoneticPr fontId="10"/>
  </si>
  <si>
    <t>8,220</t>
  </si>
  <si>
    <t>11,950</t>
  </si>
  <si>
    <t>4,880</t>
  </si>
  <si>
    <t>1856015VRX322</t>
  </si>
  <si>
    <t>DL 215/50R17 91V DirezzaDZ102EU</t>
  </si>
  <si>
    <t>DL 235/50R18 97V DirezzaDZ102EU</t>
  </si>
  <si>
    <t>年内出さない</t>
    <rPh sb="0" eb="2">
      <t>ネンナイ</t>
    </rPh>
    <rPh sb="2" eb="3">
      <t>ダ</t>
    </rPh>
    <phoneticPr fontId="10"/>
  </si>
  <si>
    <t>23,100</t>
  </si>
  <si>
    <t>MI 225/55R19 99V CROSSCLIMATE2 SUV</t>
  </si>
  <si>
    <t>MI 235/60R18 103V PRIMACY SUV+</t>
  </si>
  <si>
    <t>Primacy 4+ 225/45R18 95Y XL</t>
    <phoneticPr fontId="10"/>
  </si>
  <si>
    <t>29,780</t>
  </si>
  <si>
    <t>DL 215/55R17 94V LE MANS V+</t>
  </si>
  <si>
    <t>24,800</t>
  </si>
  <si>
    <t>https://kakaku.com/item/K0000897133/</t>
  </si>
  <si>
    <t>https://kakaku.com/item/K0000897127/</t>
  </si>
  <si>
    <t>https://kakaku.com/item/K0000897128/</t>
  </si>
  <si>
    <t>MI 195/65R15 91V PRIMACY 4</t>
  </si>
  <si>
    <t>||AMERICA||AMERICA</t>
  </si>
  <si>
    <t>コード変更||JAPAN||</t>
  </si>
  <si>
    <t>MI 245/40ZR20 (99Y)XL PILOT SPORT 4 S</t>
  </si>
  <si>
    <t>9,080</t>
  </si>
  <si>
    <t>10,575</t>
  </si>
  <si>
    <t>13,398</t>
  </si>
  <si>
    <t>25,620</t>
  </si>
  <si>
    <t>19,020</t>
  </si>
  <si>
    <t>https://kakaku.com/item/K0001277781/</t>
    <phoneticPr fontId="10"/>
  </si>
  <si>
    <t>13,400</t>
  </si>
  <si>
    <t>X-ICE SNOW 185/65R15 92T XL</t>
    <phoneticPr fontId="10"/>
  </si>
  <si>
    <t>送料</t>
    <rPh sb="0" eb="2">
      <t>ソウリョウ</t>
    </rPh>
    <phoneticPr fontId="10"/>
  </si>
  <si>
    <t>xices2155017</t>
  </si>
  <si>
    <t>ExtremeContact DWS06 PLUS（四半値引）</t>
    <phoneticPr fontId="10"/>
  </si>
  <si>
    <t>eg011556514</t>
    <phoneticPr fontId="10"/>
  </si>
  <si>
    <t>2023年製 X-ICE SNOW 185/65R15 92T XL スタッドレスタイヤ 翌営業日発送</t>
  </si>
  <si>
    <t>https://kakaku.com/item/K0001277767/</t>
    <phoneticPr fontId="10"/>
  </si>
  <si>
    <t>https://kakaku.com/item/K0001387119/</t>
    <phoneticPr fontId="10"/>
  </si>
  <si>
    <t>https://kakaku.com/item/K0001387098/</t>
    <phoneticPr fontId="10"/>
  </si>
  <si>
    <t>https://kakaku.com/item/K0001387077/</t>
    <phoneticPr fontId="10"/>
  </si>
  <si>
    <t>https://kakaku.com/item/K0001387078/</t>
    <phoneticPr fontId="10"/>
  </si>
  <si>
    <t>https://kakaku.com/item/K0001387067/</t>
    <phoneticPr fontId="10"/>
  </si>
  <si>
    <t>https://kakaku.com/item/K0001461546/</t>
    <phoneticPr fontId="10"/>
  </si>
  <si>
    <t>https://kakaku.com/item/K0001461538/</t>
    <phoneticPr fontId="10"/>
  </si>
  <si>
    <t>https://kakaku.com/item/K0001461540/</t>
    <phoneticPr fontId="10"/>
  </si>
  <si>
    <t>https://kakaku.com/item/K0001461551/</t>
    <phoneticPr fontId="10"/>
  </si>
  <si>
    <t>https://kakaku.com/item/K0001283628/</t>
    <phoneticPr fontId="10"/>
  </si>
  <si>
    <t>https://kakaku.com/item/K0001484649/</t>
    <phoneticPr fontId="10"/>
  </si>
  <si>
    <t>https://kakaku.com/item/K0001226161/</t>
    <phoneticPr fontId="10"/>
  </si>
  <si>
    <t>https://kakaku.com/item/K0001226167/</t>
    <phoneticPr fontId="10"/>
  </si>
  <si>
    <t>https://kakaku.com/item/K0001184359/</t>
    <phoneticPr fontId="10"/>
  </si>
  <si>
    <t>https://kakaku.com/item/K0001529336/</t>
    <phoneticPr fontId="10"/>
  </si>
  <si>
    <t>https://kakaku.com/item/K0001582601/</t>
    <phoneticPr fontId="10"/>
  </si>
  <si>
    <t>https://kakaku.com/item/K0001332094/</t>
    <phoneticPr fontId="10"/>
  </si>
  <si>
    <t>https://kakaku.com/item/K0001332097/</t>
    <phoneticPr fontId="10"/>
  </si>
  <si>
    <t>exe2156516</t>
    <phoneticPr fontId="10"/>
  </si>
  <si>
    <t>https://kakaku.com/item/K0001226169/</t>
    <phoneticPr fontId="10"/>
  </si>
  <si>
    <t>4,800</t>
  </si>
  <si>
    <t>https://kakaku.com/item/K0001226163/</t>
    <phoneticPr fontId="10"/>
  </si>
  <si>
    <t>7,455</t>
  </si>
  <si>
    <t>7,463</t>
  </si>
  <si>
    <t>14,680</t>
  </si>
  <si>
    <t>https://kakaku.com/item/K0001421798/</t>
    <phoneticPr fontId="10"/>
  </si>
  <si>
    <t>https://kakaku.com/item/K0001421810/</t>
    <phoneticPr fontId="10"/>
  </si>
  <si>
    <t>https://kakaku.com/item/K0001421812/</t>
    <phoneticPr fontId="10"/>
  </si>
  <si>
    <t>26,300</t>
  </si>
  <si>
    <t>25,900</t>
  </si>
  <si>
    <t>https://kakaku.com/item/K0001424176/</t>
    <phoneticPr fontId="10"/>
  </si>
  <si>
    <t>https://kakaku.com/item/K0001370751/</t>
    <phoneticPr fontId="10"/>
  </si>
  <si>
    <t>https://kakaku.com/item/K0001370753/</t>
    <phoneticPr fontId="10"/>
  </si>
  <si>
    <t>https://kakaku.com/item/K0001370734/</t>
    <phoneticPr fontId="10"/>
  </si>
  <si>
    <t>22,345</t>
  </si>
  <si>
    <t>https://kakaku.com/item/K0001370732/</t>
    <phoneticPr fontId="10"/>
  </si>
  <si>
    <t>15,015</t>
  </si>
  <si>
    <t>15,645</t>
  </si>
  <si>
    <t>https://kakaku.com/item/K0000465724/</t>
    <phoneticPr fontId="10"/>
  </si>
  <si>
    <t>https://kakaku.com/item/K0001326355/</t>
    <phoneticPr fontId="10"/>
  </si>
  <si>
    <t>https://kakaku.com/item/K0001512383/</t>
    <phoneticPr fontId="10"/>
  </si>
  <si>
    <t>https://kakaku.com/item/K0001226169/</t>
  </si>
  <si>
    <t>https://kakaku.com/item/K0001226161/</t>
  </si>
  <si>
    <t>https://kakaku.com/item/K0001226167/</t>
  </si>
  <si>
    <t>https://kakaku.com/item/K0001582601/</t>
  </si>
  <si>
    <t>https://kakaku.com/item/K0001424172/</t>
  </si>
  <si>
    <t>https://kakaku.com/item/K0000333311/</t>
  </si>
  <si>
    <t>Primacy 4+ 255/45R18 99Y</t>
    <phoneticPr fontId="10"/>
  </si>
  <si>
    <t>https://kakaku.com/item/K0001423307/</t>
    <phoneticPr fontId="10"/>
  </si>
  <si>
    <t>29,774</t>
  </si>
  <si>
    <t>https://kakaku.com/item/K0000945904/</t>
    <phoneticPr fontId="10"/>
  </si>
  <si>
    <t>34,100</t>
  </si>
  <si>
    <t>https://kakaku.com/item/K0000945924/</t>
    <phoneticPr fontId="10"/>
  </si>
  <si>
    <t>20,105</t>
  </si>
  <si>
    <t>https://kakaku.com/item/K0001421028/</t>
    <phoneticPr fontId="10"/>
  </si>
  <si>
    <t>CO 225/45R18 95YXL AllSeasonContact特</t>
  </si>
  <si>
    <t>24,145</t>
  </si>
  <si>
    <t>23,611</t>
  </si>
  <si>
    <t>https://kakaku.com/item/K0001421048/</t>
    <phoneticPr fontId="10"/>
  </si>
  <si>
    <t>33,499</t>
  </si>
  <si>
    <t>25,600</t>
  </si>
  <si>
    <t>33,500</t>
  </si>
  <si>
    <t>21,615</t>
  </si>
  <si>
    <t>https://kakaku.com/item/K0001225159/</t>
    <phoneticPr fontId="10"/>
  </si>
  <si>
    <t>https://kakaku.com/item/K0001225149/</t>
    <phoneticPr fontId="10"/>
  </si>
  <si>
    <t>https://kakaku.com/item/K0001225156/</t>
    <phoneticPr fontId="10"/>
  </si>
  <si>
    <t>https://kakaku.com/item/K0001225144/</t>
    <phoneticPr fontId="10"/>
  </si>
  <si>
    <t>https://kakaku.com/item/K0001225152/</t>
    <phoneticPr fontId="10"/>
  </si>
  <si>
    <t>https://kakaku.com/item/K0001225147/</t>
    <phoneticPr fontId="10"/>
  </si>
  <si>
    <t>https://kakaku.com/item/K0001225139/</t>
    <phoneticPr fontId="10"/>
  </si>
  <si>
    <t>https://kakaku.com/item/K0001286292/</t>
    <phoneticPr fontId="10"/>
  </si>
  <si>
    <t>https://kakaku.com/item/K0001375291/</t>
    <phoneticPr fontId="10"/>
  </si>
  <si>
    <t>https://kakaku.com/item/K0000836047/</t>
    <phoneticPr fontId="10"/>
  </si>
  <si>
    <t>https://kakaku.com/item/K0000731668/</t>
    <phoneticPr fontId="10"/>
  </si>
  <si>
    <t>https://kakaku.com/item/K0000836726/</t>
    <phoneticPr fontId="10"/>
  </si>
  <si>
    <t>https://kakaku.com/item/K0001122190/</t>
    <phoneticPr fontId="10"/>
  </si>
  <si>
    <t>https://kakaku.com/item/K0001122169/</t>
    <phoneticPr fontId="10"/>
  </si>
  <si>
    <t>https://kakaku.com/item/K0000373962/</t>
    <phoneticPr fontId="10"/>
  </si>
  <si>
    <t>https://kakaku.com/item/K0001163270/</t>
  </si>
  <si>
    <t>re0042055016</t>
    <phoneticPr fontId="10"/>
  </si>
  <si>
    <t>https://kakaku.com/item/K0001421013/</t>
  </si>
  <si>
    <t>https://kakaku.com/item/K0001421013/</t>
    <phoneticPr fontId="10"/>
  </si>
  <si>
    <t>32,000</t>
  </si>
  <si>
    <t>https://kakaku.com/item/K0001163259/</t>
  </si>
  <si>
    <t>Qoo10
送料ｺｰﾄﾞ</t>
    <rPh sb="6" eb="8">
      <t>ソウリョウ</t>
    </rPh>
    <phoneticPr fontId="10"/>
  </si>
  <si>
    <t>29,400</t>
  </si>
  <si>
    <t>25,000</t>
  </si>
  <si>
    <t>https://kakaku.com/item/K0000732224/</t>
    <phoneticPr fontId="10"/>
  </si>
  <si>
    <t>5,460</t>
  </si>
  <si>
    <t>22,800</t>
  </si>
  <si>
    <t>https://kakaku.com/item/K0001145431/</t>
    <phoneticPr fontId="10"/>
  </si>
  <si>
    <t>https://kakaku.com/item/K0001145433/</t>
    <phoneticPr fontId="10"/>
  </si>
  <si>
    <t>https://kakaku.com/item/K0001020979/</t>
    <phoneticPr fontId="10"/>
  </si>
  <si>
    <t>https://kakaku.com/item/K0001145435/</t>
    <phoneticPr fontId="10"/>
  </si>
  <si>
    <t>https://kakaku.com/item/K0001145910/</t>
    <phoneticPr fontId="10"/>
  </si>
  <si>
    <t>T005 195/65R15 91V</t>
    <phoneticPr fontId="10"/>
  </si>
  <si>
    <t>Pilot Sport 5 215/40R17 87Y XL</t>
    <phoneticPr fontId="10"/>
  </si>
  <si>
    <t>BS 205/45R17 88YXL POTENZA SPORT EU</t>
  </si>
  <si>
    <t>BS 235/35R19 91YXL POTENZA SPORT EU</t>
  </si>
  <si>
    <t>BS 205/55R16 91V TURANZA T005 EU</t>
  </si>
  <si>
    <t>BS 245/50R19 105WXL(*) RFT ALENZA001EU</t>
  </si>
  <si>
    <t>MI 205/55R16 91W CROSS CLIMATE2 EU</t>
  </si>
  <si>
    <t>MI 225/40R18 92YXL CROSSCLIMATE2 EU</t>
  </si>
  <si>
    <t>MI 225/40R18 92YXL PRIMACY4+ EU</t>
  </si>
  <si>
    <t>MI 225/45R17 94YXL PILOT SPORT5 EU</t>
  </si>
  <si>
    <t>MI 225/40R18 92YXL PILOT SPORT5 EU</t>
  </si>
  <si>
    <t>GY 205/55R16 91V VECTOR-4S Gen3 EU</t>
  </si>
  <si>
    <t>MI 195/65R15 95H XL ENERGY SAVER 4</t>
  </si>
  <si>
    <t>RO 165/60R15 77T EUROVIS HP02特</t>
  </si>
  <si>
    <t>BS 245/40R18 97YXL BS TL POTENZA SP EU</t>
  </si>
  <si>
    <t>outer_carton_damage</t>
  </si>
  <si>
    <t>YH 225/60R17 99V BluEarth-XT AE61 EU</t>
  </si>
  <si>
    <t>MI 255/35R19 96YXL PILOT SPORT 5EU</t>
  </si>
  <si>
    <t>MI 245/40R19 98YXL PILOT SPORT 5EU</t>
  </si>
  <si>
    <t>MI 255/35R18 94YXL PILOT SPORT5 EU</t>
  </si>
  <si>
    <t>MI 265/35R18 97YXL PILOT SPORT 5EU</t>
  </si>
  <si>
    <t>PI 235/50R19 99V(VOL) PZERO PZ4 EU</t>
  </si>
  <si>
    <t>要対応</t>
    <rPh sb="0" eb="3">
      <t>ヨウタイオウ</t>
    </rPh>
    <phoneticPr fontId="10"/>
  </si>
  <si>
    <t>EAGLE LS EXE 195/45R16 84W XL</t>
    <phoneticPr fontId="10"/>
  </si>
  <si>
    <t>https://kakaku.com/item/K0000339702/</t>
    <phoneticPr fontId="10"/>
  </si>
  <si>
    <t>高速安定性</t>
    <rPh sb="0" eb="5">
      <t>コウソクアンテイセイ</t>
    </rPh>
    <phoneticPr fontId="10"/>
  </si>
  <si>
    <t>媒体名</t>
    <rPh sb="0" eb="3">
      <t>バイタイメイ</t>
    </rPh>
    <phoneticPr fontId="10"/>
  </si>
  <si>
    <t>5,680</t>
  </si>
  <si>
    <t>5,390</t>
  </si>
  <si>
    <t>5,890</t>
  </si>
  <si>
    <t>CO 225/60R17 XL 103V AllSeasonContact特</t>
  </si>
  <si>
    <t>VK 155/65R14 75T CityTech II</t>
  </si>
  <si>
    <t>YH 215/50R17 95WXL BluEarth-GT AE51 EU</t>
  </si>
  <si>
    <t>YH 235/45R18 94W BluEarth-GT AE51 EU</t>
  </si>
  <si>
    <t>YH 225/45R18 95WXL BluEarth-GT AE51 EU</t>
  </si>
  <si>
    <t>YH 215/45R17 91WXL BluEarth-GT AE51 EU</t>
  </si>
  <si>
    <t>YH 225/40R19 93WXL ADVAN Fleva V701 EU</t>
  </si>
  <si>
    <t>R7505</t>
  </si>
  <si>
    <t>R7504</t>
  </si>
  <si>
    <t>R4851</t>
  </si>
  <si>
    <t>R7517</t>
  </si>
  <si>
    <t>R4855</t>
  </si>
  <si>
    <t>R4861</t>
  </si>
  <si>
    <t>R4863</t>
  </si>
  <si>
    <t>R4852</t>
  </si>
  <si>
    <t>R6195</t>
  </si>
  <si>
    <t>R7519</t>
  </si>
  <si>
    <t>R4858</t>
  </si>
  <si>
    <t>R4866</t>
  </si>
  <si>
    <t>R4859</t>
  </si>
  <si>
    <t>R7514</t>
  </si>
  <si>
    <t>BluEarth-XT AE61 235/65R17 108V</t>
  </si>
  <si>
    <t>BluEarth-XT AE61A 225/55R18 98V</t>
  </si>
  <si>
    <t>【2020年製】ADVAN dB V552 215/60R16 99V サマータイヤ【当店在庫翌日出荷！（休業日除く）】</t>
  </si>
  <si>
    <t>2022年製 ADVAN dB V552 215/55R17 94W サマータイヤ 翌営業日発送</t>
  </si>
  <si>
    <t>2022年製 ADVAN dB V552 225/50R17 98W サマータイヤ 翌営業日発送</t>
  </si>
  <si>
    <t>【2020年製】ADVAN dB V552 225/55R17 101W サマータイヤ【当店在庫翌日出荷！（休業日除く）】</t>
  </si>
  <si>
    <t>2022年製 ADVAN dB V552 225/40R18 92Y サマータイヤ 翌営業日発送</t>
  </si>
  <si>
    <t>2022年製 ADVAN dB V552 225/45R18 95W XL サマータイヤ 翌営業日発送</t>
  </si>
  <si>
    <t>2022年製 ADVAN dB V552 245/45R18 96Y サマータイヤ 翌営業日発送</t>
  </si>
  <si>
    <t>ae512154517-del2</t>
  </si>
  <si>
    <t>ae512155017-del2</t>
  </si>
  <si>
    <t>ae512254518-del2</t>
  </si>
  <si>
    <t>ae512354518-del2</t>
  </si>
  <si>
    <t>ae612255518-del2</t>
  </si>
  <si>
    <t>2021年製 BluEarth-XT AE61 225/60R18 100H 夏タイヤ ラベルなし</t>
  </si>
  <si>
    <t>ae612355518-del</t>
  </si>
  <si>
    <t>ae612356018-del3</t>
  </si>
  <si>
    <t>ae612356018-del2</t>
  </si>
  <si>
    <t>ae612255519-del</t>
  </si>
  <si>
    <t>2023年製 BluEarth-XT AE61 235/55R19 101V タイヤ 翌営業日発送</t>
  </si>
  <si>
    <t>ae612355519-del</t>
  </si>
  <si>
    <t>ae612355519-del2</t>
  </si>
  <si>
    <t>https://kakaku.com/item/K0000871753/</t>
    <phoneticPr fontId="10"/>
  </si>
  <si>
    <t>https://kakaku.com/item/K0000954854/</t>
    <phoneticPr fontId="10"/>
  </si>
  <si>
    <t>https://kakaku.com/item/K0001356182/</t>
    <phoneticPr fontId="10"/>
  </si>
  <si>
    <t>https://kakaku.com/item/K0001118852/</t>
    <phoneticPr fontId="10"/>
  </si>
  <si>
    <t>BluEarth-GT AE51 215/50R17 95W XL</t>
    <phoneticPr fontId="10"/>
  </si>
  <si>
    <t>BluEarth-GT AE51 225/45R18 95W XL</t>
    <phoneticPr fontId="10"/>
  </si>
  <si>
    <t>https://kakaku.com/item/K0001118844/</t>
    <phoneticPr fontId="10"/>
  </si>
  <si>
    <t>https://kakaku.com/item/K0001118845/</t>
    <phoneticPr fontId="10"/>
  </si>
  <si>
    <t>BluEarth-XT AE61 225/60R17 99V</t>
    <phoneticPr fontId="10"/>
  </si>
  <si>
    <t>https://kakaku.com/item/K0001455258/</t>
    <phoneticPr fontId="10"/>
  </si>
  <si>
    <t>https://kakaku.com/item/K0001226005/</t>
    <phoneticPr fontId="10"/>
  </si>
  <si>
    <t>https://kakaku.com/item/K0001226007/</t>
    <phoneticPr fontId="10"/>
  </si>
  <si>
    <t>BluEarth-XT AE61 235/55R19 101V</t>
    <phoneticPr fontId="10"/>
  </si>
  <si>
    <t>https://kakaku.com/item/K0001226000/</t>
    <phoneticPr fontId="10"/>
  </si>
  <si>
    <t>ADVAN FLEVA  V701 225/40R19 93W XL</t>
    <phoneticPr fontId="10"/>
  </si>
  <si>
    <t>ADVAN FLEVA  V701 235/40R18 95W XL</t>
    <phoneticPr fontId="10"/>
  </si>
  <si>
    <t>ADVAN FLEVA  V701（並行）J</t>
    <phoneticPr fontId="10"/>
  </si>
  <si>
    <t>ADVAN FLEVA  V701（並行）PHI</t>
    <phoneticPr fontId="10"/>
  </si>
  <si>
    <t>ADVAN dB V552 195/60R16 89V</t>
    <phoneticPr fontId="10"/>
  </si>
  <si>
    <t>ADVAN dB V552 245/40R19 98Y</t>
    <phoneticPr fontId="10"/>
  </si>
  <si>
    <t>https://kakaku.com/item/K0001363633/</t>
    <phoneticPr fontId="10"/>
  </si>
  <si>
    <t>https://kakaku.com/item/K0001413843/</t>
    <phoneticPr fontId="10"/>
  </si>
  <si>
    <t>ADVAN Sport V105（並行）J</t>
    <phoneticPr fontId="10"/>
  </si>
  <si>
    <t>ADVAN Sport V107（並行）J</t>
    <phoneticPr fontId="10"/>
  </si>
  <si>
    <t>ADVAN Sport V105 245/40ZR19 98Y XL MO</t>
    <phoneticPr fontId="10"/>
  </si>
  <si>
    <t>ADVAN Sport V107 225/35ZR19 88Y XL</t>
    <phoneticPr fontId="10"/>
  </si>
  <si>
    <t>ADVAN Sport V107 225/40ZR18 92Y XL</t>
    <phoneticPr fontId="10"/>
  </si>
  <si>
    <t>https://kakaku.com/item/K0001134806/</t>
    <phoneticPr fontId="10"/>
  </si>
  <si>
    <t>https://kakaku.com/item/K0001413831/</t>
    <phoneticPr fontId="10"/>
  </si>
  <si>
    <t>BA</t>
    <phoneticPr fontId="10"/>
  </si>
  <si>
    <t>ADVAN dB V552 225/40R18 92Y XL</t>
    <phoneticPr fontId="10"/>
  </si>
  <si>
    <t>23,650</t>
  </si>
  <si>
    <t>23,750</t>
  </si>
  <si>
    <t>BE</t>
    <phoneticPr fontId="10"/>
  </si>
  <si>
    <t>20,900</t>
  </si>
  <si>
    <t>17,340</t>
  </si>
  <si>
    <t>19,230</t>
  </si>
  <si>
    <t>https://kakaku.com/item/K0000954854/</t>
  </si>
  <si>
    <t>https://kakaku.com/item/K0001118857/</t>
  </si>
  <si>
    <t>https://kakaku.com/item/K0001118844/</t>
  </si>
  <si>
    <t>https://kakaku.com/item/K0001118845/</t>
  </si>
  <si>
    <t>https://kakaku.com/item/K0001455258/</t>
  </si>
  <si>
    <t>https://kakaku.com/item/K0001226007/</t>
  </si>
  <si>
    <t>https://kakaku.com/item/K0001226000/</t>
  </si>
  <si>
    <t>ADVAN FLEVA V701 225/45R18 95W XL</t>
    <phoneticPr fontId="10"/>
  </si>
  <si>
    <t>https://kakaku.com/item/K0000871755/</t>
  </si>
  <si>
    <t>https://kakaku.com/item/K0000871755/</t>
    <phoneticPr fontId="10"/>
  </si>
  <si>
    <t>https://kakaku.com/item/K0001226004/</t>
    <phoneticPr fontId="10"/>
  </si>
  <si>
    <t>2023年製 Advan Fleva V701 225/40R19 93W XL サマータイヤ 翌営業日発送</t>
  </si>
  <si>
    <t>2023年製 Advan Fleva V701 225/45R18 95W XL サマータイヤ 翌営業日発送</t>
  </si>
  <si>
    <t>2023年製 BluEarth-XT AE61 225/60R17 99V 夏タイヤ ラベルなし 翌営業日発送</t>
  </si>
  <si>
    <t>kwテスト中</t>
    <rPh sb="5" eb="6">
      <t>チュウ</t>
    </rPh>
    <phoneticPr fontId="10"/>
  </si>
  <si>
    <t>ﾗﾝｸ</t>
    <phoneticPr fontId="10"/>
  </si>
  <si>
    <t>MI 185/55R16 87V ENERGY SAVER 4</t>
  </si>
  <si>
    <t>MI 225/55R17 101WXL PRIMACY4+</t>
  </si>
  <si>
    <t>YH 225/60R18 100H BluEarth-XT AE61 EU</t>
  </si>
  <si>
    <t>YH 225/40R18 92WXL PH ADVAN Fleva V701EU</t>
  </si>
  <si>
    <t>YH 225/45R18 95WXL ADVAN Fleva V701 EU</t>
  </si>
  <si>
    <t>XICESNOW 185/65R15 92T XL</t>
    <phoneticPr fontId="10"/>
  </si>
  <si>
    <t>225/60R16 98W（在庫限り）</t>
  </si>
  <si>
    <t>PRIMACY4 225/50R18 95V</t>
    <phoneticPr fontId="10"/>
  </si>
  <si>
    <t>書式を落とす</t>
    <rPh sb="0" eb="2">
      <t>ショシキ</t>
    </rPh>
    <rPh sb="3" eb="4">
      <t>オ</t>
    </rPh>
    <phoneticPr fontId="10"/>
  </si>
  <si>
    <t>21,970</t>
  </si>
  <si>
    <t>ADVAN FLEVA  V701 225/40R18 92W XL</t>
    <phoneticPr fontId="10"/>
  </si>
  <si>
    <t>https://kakaku.com/item/K0000871752/</t>
    <phoneticPr fontId="10"/>
  </si>
  <si>
    <t>v7012254018imp-del</t>
    <phoneticPr fontId="10"/>
  </si>
  <si>
    <t>ALENZA 001 RFT 245/50R19 105W XL ☆</t>
  </si>
  <si>
    <t>CROSSCLIMATE CAMPING 215/70R15 109/107R</t>
    <phoneticPr fontId="10"/>
  </si>
  <si>
    <t>7,600</t>
  </si>
  <si>
    <t>8,840</t>
  </si>
  <si>
    <t>10,761</t>
  </si>
  <si>
    <t>11,852</t>
  </si>
  <si>
    <t>10,645</t>
  </si>
  <si>
    <t>8,600</t>
  </si>
  <si>
    <t>8,934</t>
  </si>
  <si>
    <t>9,426</t>
  </si>
  <si>
    <t>13,921</t>
  </si>
  <si>
    <t>12,619</t>
  </si>
  <si>
    <t>14,664</t>
  </si>
  <si>
    <t>https://kakaku.com/item/K0000732228/</t>
  </si>
  <si>
    <t>https://kakaku.com/item/K0000732229/</t>
  </si>
  <si>
    <t>https://kakaku.com/item/K0000732230/</t>
  </si>
  <si>
    <t>https://kakaku.com/item/K0000732220/</t>
  </si>
  <si>
    <t>https://kakaku.com/item/K0000732212/</t>
  </si>
  <si>
    <t>eg011756514</t>
    <phoneticPr fontId="10"/>
  </si>
  <si>
    <t>MI 225/60R18 104W XL CROSS CLIMATE 2</t>
  </si>
  <si>
    <t>https://kakaku.com/item/K0001025409/</t>
    <phoneticPr fontId="10"/>
  </si>
  <si>
    <t>https://kakaku.com/item/K0001025405/</t>
    <phoneticPr fontId="10"/>
  </si>
  <si>
    <t xml:space="preserve">タイヤスーパー </t>
  </si>
  <si>
    <t>800</t>
  </si>
  <si>
    <t>ADVAN dB V552 225/45R18 95W XL</t>
    <phoneticPr fontId="10"/>
  </si>
  <si>
    <t>https://kakaku.com/item/K0001356184/</t>
    <phoneticPr fontId="10"/>
  </si>
  <si>
    <t>YOKOHAMA</t>
    <phoneticPr fontId="10"/>
  </si>
  <si>
    <t>https://www.y-yokohama.com/</t>
    <phoneticPr fontId="10"/>
  </si>
  <si>
    <t>https://kakaku.com/item/K0001356187/</t>
    <phoneticPr fontId="10"/>
  </si>
  <si>
    <t>https://kakaku.com/item/K0001025400/</t>
    <phoneticPr fontId="10"/>
  </si>
  <si>
    <t>21,450</t>
  </si>
  <si>
    <t>https://kakaku.com/item/K0001025398/</t>
    <phoneticPr fontId="10"/>
  </si>
  <si>
    <t>24,750</t>
  </si>
  <si>
    <t>https://kakaku.com/item/K0001356188/</t>
    <phoneticPr fontId="10"/>
  </si>
  <si>
    <t>書式を落とす</t>
  </si>
  <si>
    <t>4,605</t>
  </si>
  <si>
    <t>VECTOR 4Seasons（225/40R18）</t>
    <phoneticPr fontId="10"/>
  </si>
  <si>
    <t>21年製は無視</t>
    <rPh sb="2" eb="4">
      <t>ネンセイ</t>
    </rPh>
    <rPh sb="5" eb="7">
      <t>ムシ</t>
    </rPh>
    <phoneticPr fontId="10"/>
  </si>
  <si>
    <t>https://kakaku.com/item/K0000732208/</t>
    <phoneticPr fontId="10"/>
  </si>
  <si>
    <t>GY 155/65R13 73H VEC 4SEASONS MS Hybrid</t>
  </si>
  <si>
    <t xml:space="preserve">アーチ </t>
  </si>
  <si>
    <t>https://kakaku.com/item/K0001332073/</t>
    <phoneticPr fontId="10"/>
  </si>
  <si>
    <t>15,300</t>
  </si>
  <si>
    <t>25,499</t>
  </si>
  <si>
    <t>https://kakaku.com/item/K0001145422/</t>
    <phoneticPr fontId="10"/>
  </si>
  <si>
    <t>https://kakaku.com/item/K0001020989/</t>
    <phoneticPr fontId="10"/>
  </si>
  <si>
    <t>https://kakaku.com/item/K0001020982/</t>
    <phoneticPr fontId="10"/>
  </si>
  <si>
    <t>https://kakaku.com/item/K0001020974/</t>
    <phoneticPr fontId="10"/>
  </si>
  <si>
    <t>https://kakaku.com/item/K0001020986/</t>
    <phoneticPr fontId="10"/>
  </si>
  <si>
    <t>https://kakaku.com/item/K0001145423/</t>
    <phoneticPr fontId="10"/>
  </si>
  <si>
    <t>https://kakaku.com/item/K0001020975/</t>
    <phoneticPr fontId="10"/>
  </si>
  <si>
    <t>https://kakaku.com/item/K0001020961/</t>
    <phoneticPr fontId="10"/>
  </si>
  <si>
    <t>https://kakaku.com/item/K0001020952/</t>
    <phoneticPr fontId="10"/>
  </si>
  <si>
    <t>https://kakaku.com/item/K0001145432/</t>
    <phoneticPr fontId="10"/>
  </si>
  <si>
    <t>https://kakaku.com/item/K0001332145/</t>
  </si>
  <si>
    <t>https://kakaku.com/item/K0001332094/</t>
  </si>
  <si>
    <t>https://kakaku.com/item/K0001332097/</t>
  </si>
  <si>
    <t>https://kakaku.com/item/K0001277767/</t>
  </si>
  <si>
    <t>2022年製 ExtremeContact DWS06 PLUS 215/50ZR17 95W XL サマータイヤ 翌営業日発送</t>
  </si>
  <si>
    <t>xicessuv2656517</t>
    <phoneticPr fontId="10"/>
  </si>
  <si>
    <t>ADVAN FLEVA V701 245/40R18 97W XL</t>
    <phoneticPr fontId="10"/>
  </si>
  <si>
    <t>D列を確認</t>
    <rPh sb="1" eb="2">
      <t>レツ</t>
    </rPh>
    <rPh sb="3" eb="5">
      <t>カクニン</t>
    </rPh>
    <phoneticPr fontId="10"/>
  </si>
  <si>
    <t>v7012454018imp-del</t>
    <phoneticPr fontId="10"/>
  </si>
  <si>
    <t>https://kakaku.com/item/K0000871754/</t>
    <phoneticPr fontId="10"/>
  </si>
  <si>
    <t>ADVAN dB V552</t>
    <phoneticPr fontId="10"/>
  </si>
  <si>
    <t>v1052454019ip</t>
  </si>
  <si>
    <t>v5521956016ip</t>
  </si>
  <si>
    <t>v5522454019ip</t>
  </si>
  <si>
    <t>2023年製 ADVAN dB V552 245/40R19 98Y YOKOHAMA サマータイヤ  翌営業日発送</t>
  </si>
  <si>
    <t>ADVAN dB V552 215/60R16 99V XL</t>
    <phoneticPr fontId="10"/>
  </si>
  <si>
    <t>ADVAN dB V552 225/50R17 98W XL</t>
    <phoneticPr fontId="10"/>
  </si>
  <si>
    <t>ADVAN dB V552 225/55R17 101W XL</t>
    <phoneticPr fontId="10"/>
  </si>
  <si>
    <t>ADVAN dB V552 225/45R17 94W XL</t>
    <phoneticPr fontId="10"/>
  </si>
  <si>
    <t>https://kakaku.com/item/K0001226006/</t>
  </si>
  <si>
    <t>https://kakaku.com/item/K0001226006/</t>
    <phoneticPr fontId="10"/>
  </si>
  <si>
    <t>2022年製 Advan Sport V107 225/40R18 92Y XL YOKOHAMA サマータイヤ 翌営業日発送</t>
  </si>
  <si>
    <t>2022年製 Advan Sport V107 225/35R19 88Y XL YOKOHAMA サマータイヤ 翌営業日発送</t>
  </si>
  <si>
    <t>2022年製 ADVAN Sport V105 245/40R19 98Y XL MO サマータイヤ 翌営業日発送</t>
  </si>
  <si>
    <t>v1052454019ip</t>
    <phoneticPr fontId="10"/>
  </si>
  <si>
    <t>v1072253519ip</t>
    <phoneticPr fontId="10"/>
  </si>
  <si>
    <t>v1072254018ip</t>
    <phoneticPr fontId="10"/>
  </si>
  <si>
    <t>ae612256018</t>
    <phoneticPr fontId="10"/>
  </si>
  <si>
    <t>24,250</t>
  </si>
  <si>
    <t>17,900</t>
  </si>
  <si>
    <t>32,700</t>
  </si>
  <si>
    <t>30,500</t>
  </si>
  <si>
    <t>25,200</t>
  </si>
  <si>
    <t>17,565</t>
  </si>
  <si>
    <t>18,990</t>
  </si>
  <si>
    <t>20,521</t>
  </si>
  <si>
    <t>21,520</t>
  </si>
  <si>
    <t>https://kakaku.com/item/K0001134806/</t>
  </si>
  <si>
    <t>https://kakaku.com/item/K0001413843/</t>
  </si>
  <si>
    <t>https://kakaku.com/item/K0001363633/</t>
  </si>
  <si>
    <t>MI 215/55R18 99VXL PRIMACY 4+</t>
  </si>
  <si>
    <t>MI 225/55R18 102VXL PRIMACY 4+</t>
  </si>
  <si>
    <t>YH 215/60R16 99V ADVAN dB V552 EU</t>
  </si>
  <si>
    <t>YH 205/50R17 93W ADVAN dB V552 EU</t>
  </si>
  <si>
    <t>YH 215/55R17 94W ADVAN dB V552 EU</t>
  </si>
  <si>
    <t>YH 225/45R17 94W ADVAN dB V552EU</t>
  </si>
  <si>
    <t>YH 225/55R17 101W ADVAN dB V552 EU</t>
  </si>
  <si>
    <t>YH 225/45R18 95WXL ADVAN dB V552 EU</t>
  </si>
  <si>
    <t>YH 225/50R18 95W ADVAN dB V552EU</t>
  </si>
  <si>
    <t>YH 235/50R18 97W ADVAN dB V552EU</t>
  </si>
  <si>
    <t>YH 245/45R18 96Y ADVAN dB V552 EU</t>
  </si>
  <si>
    <t>YH 225/65R17 102H BluEarth-XT AE61 EU</t>
  </si>
  <si>
    <t>MI 225/50R18 99WXL PRIMACY 4+</t>
  </si>
  <si>
    <t>https://kakaku.com/item/K0000091321/</t>
  </si>
  <si>
    <t>https://kakaku.com/item/K0000333315/</t>
  </si>
  <si>
    <t>https://kakaku.com/item/K0000333331/</t>
  </si>
  <si>
    <t>https://kakaku.com/item/K0000333343/</t>
  </si>
  <si>
    <t>https://kakaku.com/item/K0000339703/</t>
  </si>
  <si>
    <t>https://kakaku.com/item/K0000465724/</t>
  </si>
  <si>
    <t>https://kakaku.com/item/K0000524200/</t>
  </si>
  <si>
    <t>https://kakaku.com/item/K0000732207/</t>
  </si>
  <si>
    <t>https://kakaku.com/item/K0000732209/</t>
  </si>
  <si>
    <t>https://kakaku.com/item/K0000732216/</t>
  </si>
  <si>
    <t>https://kakaku.com/item/K0000732219/</t>
  </si>
  <si>
    <t>https://kakaku.com/item/K0000945898/</t>
  </si>
  <si>
    <t>https://kakaku.com/item/K0000947477/</t>
  </si>
  <si>
    <t>https://kakaku.com/item/K0001031730/</t>
  </si>
  <si>
    <t>https://kakaku.com/item/K0001064837/</t>
  </si>
  <si>
    <t>https://kakaku.com/item/K0001226150/</t>
  </si>
  <si>
    <t>https://kakaku.com/item/K0001226151/</t>
  </si>
  <si>
    <t>https://kakaku.com/item/K0001226152/</t>
  </si>
  <si>
    <t>https://kakaku.com/item/K0001226154/</t>
  </si>
  <si>
    <t>https://kakaku.com/item/K0001226155/</t>
  </si>
  <si>
    <t>https://kakaku.com/item/K0001226156/</t>
  </si>
  <si>
    <t>https://kakaku.com/item/K0001226163/</t>
  </si>
  <si>
    <t>https://kakaku.com/item/K0001226164/</t>
  </si>
  <si>
    <t>https://kakaku.com/item/K0001226166/</t>
  </si>
  <si>
    <t>https://kakaku.com/item/K0001231830/</t>
  </si>
  <si>
    <t>https://kakaku.com/item/K0001330604/</t>
  </si>
  <si>
    <t>https://kakaku.com/item/K0001332084/</t>
  </si>
  <si>
    <t>https://kakaku.com/item/K0001332095/</t>
  </si>
  <si>
    <t>https://kakaku.com/item/K0001332104/</t>
  </si>
  <si>
    <t>https://kakaku.com/item/K0001332106/</t>
  </si>
  <si>
    <t>https://kakaku.com/item/K0001332111/</t>
  </si>
  <si>
    <t>https://kakaku.com/item/K0001332112/</t>
  </si>
  <si>
    <t>https://kakaku.com/item/K0001332114/</t>
  </si>
  <si>
    <t>https://kakaku.com/item/K0001332124/</t>
  </si>
  <si>
    <t>https://kakaku.com/item/K0001332137/</t>
  </si>
  <si>
    <t>https://kakaku.com/item/K0001332138/</t>
  </si>
  <si>
    <t>https://kakaku.com/item/K0001332143/</t>
  </si>
  <si>
    <t>https://kakaku.com/item/K0001370738/</t>
  </si>
  <si>
    <t>https://kakaku.com/item/K0001370751/</t>
  </si>
  <si>
    <t>https://kakaku.com/item/K0001375291/</t>
  </si>
  <si>
    <t>https://kakaku.com/item/K0001387092/</t>
  </si>
  <si>
    <t>https://kakaku.com/item/K0001387097/</t>
  </si>
  <si>
    <t>https://kakaku.com/item/K0001387119/</t>
  </si>
  <si>
    <t>https://kakaku.com/item/K0001421015/</t>
  </si>
  <si>
    <t>https://kakaku.com/item/K0001421022/</t>
  </si>
  <si>
    <t>https://kakaku.com/item/K0001421030/</t>
  </si>
  <si>
    <t>https://kakaku.com/item/K0001421038/</t>
  </si>
  <si>
    <t>https://kakaku.com/item/K0001421420/</t>
  </si>
  <si>
    <t>https://kakaku.com/item/K0001421795/</t>
  </si>
  <si>
    <t>https://kakaku.com/item/K0001421803/</t>
  </si>
  <si>
    <t>https://kakaku.com/item/K0001424168/</t>
  </si>
  <si>
    <t>https://kakaku.com/item/K0001424176/</t>
  </si>
  <si>
    <t>https://kakaku.com/item/K0001424185/</t>
  </si>
  <si>
    <t>https://kakaku.com/item/K0001461535/</t>
  </si>
  <si>
    <t>https://kakaku.com/item/K0001461540/</t>
  </si>
  <si>
    <t>https://kakaku.com/item/K0001461551/</t>
  </si>
  <si>
    <t>https://kakaku.com/item/K0001529338/</t>
  </si>
  <si>
    <t>https://kakaku.com/item/K0001529339/</t>
  </si>
  <si>
    <t>価格コム移行優先度</t>
    <rPh sb="0" eb="2">
      <t>カカク</t>
    </rPh>
    <rPh sb="4" eb="6">
      <t>イコウ</t>
    </rPh>
    <rPh sb="6" eb="9">
      <t>ユウセンド</t>
    </rPh>
    <phoneticPr fontId="10"/>
  </si>
  <si>
    <t>掲載
ｽﾃｰﾀｽ</t>
    <rPh sb="0" eb="2">
      <t>ケイサイ</t>
    </rPh>
    <phoneticPr fontId="10"/>
  </si>
  <si>
    <t>672707</t>
  </si>
  <si>
    <t>672706</t>
  </si>
  <si>
    <t>2023年製 VRX3 185/60R15 84Q スタッドレスタイヤ 翌営業日発送</t>
  </si>
  <si>
    <t>2023年製 VRX3 195/65R15 91Q スタッドレスタイヤ 翌営業日発送</t>
  </si>
  <si>
    <t>2023年製 VRX3 185/65R15 88Q スタッドレスタイヤ 翌営業日発送</t>
  </si>
  <si>
    <t>2023年製 BLIZZAK VRX3 215/60R17 96Q スタッドレスタイヤ 翌営業日発送</t>
  </si>
  <si>
    <t>2023年製 VRX3 165/65R14 79Q スタッドレスタイヤ 翌営業日発送</t>
  </si>
  <si>
    <t>2023年製 VRX3 185/70R14 88Q スタッドレスタイヤ 翌営業日発送</t>
  </si>
  <si>
    <t>2023年製 VRX3 215/60R16 95Q スタッドレスタイヤ 翌営業日発送</t>
  </si>
  <si>
    <t>2023年製 VRX3 165/55R15 75Q スタッドレスタイヤ 翌営業日発送</t>
  </si>
  <si>
    <t>2023年製 VRX3 215/65R16 98Q スタッドレスタイヤ 翌営業日発送</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</si>
  <si>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V552&lt;/span&gt;&lt;br&gt;サイズ：&lt;strong&gt;225/40R18 92Y XL&lt;/strong&gt;&lt;br&gt;※商品画像内のホイールは付属しておりません。&lt;br&gt;※海外製&lt;/td&gt;
&lt;/tr&gt;
&lt;/tbody&gt;
&lt;/table&gt;
&lt;div&gt;&lt;img src="https://gdetail.image-qoo10.jp/344/613881147/2021/3/2ea96328-22e0-4cf1-9231-b80d0c8baad7.jpg" style="display: block; margin-left: auto; margin-right: auto;"&gt;&lt;/div&gt;</t>
  </si>
  <si>
    <t>2023年製 CROSSCLIMATE 2 SUV 265/65R17 112H オールシーズンタイヤ 翌営業日発送</t>
  </si>
  <si>
    <t>2023年製 CROSSCLIMATE 2 SUV 225/55R19 99V オールシーズンタイヤ 翌営業日発送</t>
  </si>
  <si>
    <t>2023年製 DZ102 195/50R16 84V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</si>
  <si>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DZ102&lt;/span&gt;&lt;br&gt;サイズ：&lt;strong&gt;195/50R16 84V&lt;/strong&gt;&lt;br&gt;&lt;br&gt;※商品画像内のホイールは付属しておりません。&lt;br&gt;※海外産&lt;/td&gt;
&lt;/tr&gt;
&lt;/tbody&gt;
&lt;/table&gt;
&lt;br&gt;
&lt;p&gt;&lt;img src="https://gdetail.image-qoo10.jp/344/613881147/2023/6/e7f61876-2d6d-4b68-8276-dccbebdded3c.jpg" width="940" height="517"&gt;&lt;/p&gt;</t>
  </si>
  <si>
    <t>2023年製 DZ102 205/45R17 84W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</si>
  <si>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DZ102&lt;/span&gt;&lt;br&gt;サイズ：&lt;strong&gt;205/45R17 84W&lt;/strong&gt;&lt;br&gt;&lt;br&gt;※商品画像内のホイールは付属しておりません。&lt;br&gt;※海外産&lt;/td&gt;
&lt;/tr&gt;
&lt;/tbody&gt;
&lt;/table&gt;
&lt;br&gt;
&lt;p&gt;&lt;img src="https://gdetail.image-qoo10.jp/344/613881147/2023/6/2b3497b7-d89a-4da7-b0ac-5d2158a74aa6.jpg" width="940" height="517"&gt;&lt;/p&gt;</t>
  </si>
  <si>
    <t>2023年製 DZ102 215/45R17 87W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</si>
  <si>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DZ102&lt;/span&gt;&lt;br&gt;サイズ：&lt;strong&gt;215/45R17 87W&lt;/strong&gt;&lt;br&gt;&lt;br&gt;※商品画像内のホイールは付属しておりません。&lt;br&gt;※海外産&lt;/td&gt;
&lt;/tr&gt;
&lt;/tbody&gt;
&lt;/table&gt;
&lt;br&gt;
&lt;p&gt;&lt;img src="https://gdetail.image-qoo10.jp/344/613881147/2023/6/bb866095-60c9-4320-8bcc-4e88fb4baa88.jpg" width="940" height="517"&gt;&lt;/p&gt;</t>
  </si>
  <si>
    <t>2023年製 DZ102 215/50R17 91V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</si>
  <si>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DZ102&lt;/span&gt;&lt;br&gt;サイズ：&lt;strong&gt;215/50R17 91V&lt;/strong&gt;&lt;br&gt;&lt;br&gt;※商品画像内のホイールは付属しておりません。&lt;br&gt;※海外産&lt;/td&gt;
&lt;/tr&gt;
&lt;/tbody&gt;
&lt;/table&gt;
&lt;br&gt;
&lt;p&gt;&lt;img src="https://gdetail.image-qoo10.jp/344/613881147/2023/6/727c6146-2292-4130-9bf4-dc2d96b15ce1.jpg" width="940" height="517"&gt;&lt;/p&gt;</t>
  </si>
  <si>
    <t>2023年製 DZ102 215/35R18 84W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</si>
  <si>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DZ102&lt;/span&gt;&lt;br&gt;サイズ：&lt;strong&gt;215/35R18 84W&lt;/strong&gt;&lt;br&gt;&lt;br&gt;※商品画像内のホイールは付属しておりません。&lt;br&gt;※海外産&lt;/td&gt;
&lt;/tr&gt;
&lt;/tbody&gt;
&lt;/table&gt;
&lt;br&gt;
&lt;p&gt;&lt;img src="https://gdetail.image-qoo10.jp/344/613881147/2023/6/d36f9d8d-11a9-4b6f-91fe-a0362ad9a9ff.jpg" width="940" height="517"&gt;&lt;/p&gt;</t>
  </si>
  <si>
    <t>2023年製 DZ102 225/40R18 88W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</si>
  <si>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DZ102&lt;/span&gt;&lt;br&gt;サイズ：&lt;strong&gt;225/40R18 88W&lt;/strong&gt;&lt;br&gt;&lt;br&gt;※商品画像内のホイールは付属しておりません。&lt;br&gt;※海外産&lt;/td&gt;
&lt;/tr&gt;
&lt;/tbody&gt;
&lt;/table&gt;
&lt;br&gt;
&lt;p&gt;&lt;img src="https://gdetail.image-qoo10.jp/344/613881147/2023/6/c4faa533-05a8-447c-8109-e2e9d0fd52ec.jpg" width="940" height="517"&gt;&lt;/p&gt;</t>
  </si>
  <si>
    <t>2023年製 DZ102 225/45R18 91W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</si>
  <si>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DZ102&lt;/span&gt;&lt;br&gt;サイズ：&lt;strong&gt;225/45R18 91W&lt;/strong&gt;&lt;br&gt;&lt;br&gt;※商品画像内のホイールは付属しておりません。&lt;br&gt;※海外産&lt;/td&gt;
&lt;/tr&gt;
&lt;/tbody&gt;
&lt;/table&gt;
&lt;br&gt;
&lt;p&gt;&lt;img src="https://gdetail.image-qoo10.jp/344/613881147/2023/6/99c65bca-0de8-4d9e-82c6-bd61e9255726.jpg" width="940" height="517"&gt;&lt;/p&gt;</t>
  </si>
  <si>
    <t>2023年製 DZ102 235/50R18 97V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</si>
  <si>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DZ102&lt;/span&gt;&lt;br&gt;サイズ：&lt;strong&gt;235/50R18 97V&lt;/strong&gt;&lt;br&gt;&lt;br&gt;※商品画像内のホイールは付属しておりません。&lt;br&gt;※海外産&lt;/td&gt;
&lt;/tr&gt;
&lt;/tbody&gt;
&lt;/table&gt;
&lt;br&gt;
&lt;p&gt;&lt;img src="https://gdetail.image-qoo10.jp/344/613881147/2023/6/69d9ad8a-9a20-433d-99ed-ea4c16314faa.jpg" width="940" height="517"&gt;&lt;/p&gt;</t>
  </si>
  <si>
    <t>2023年製 DZ102 245/40R18 97W XL サマータイヤ 翌営業日発送</t>
  </si>
  <si>
    <t>&lt;table align="center"&gt;
&lt;tbody&gt;
&lt;tr&gt;
&lt;td style="text-align: left;" width="350px"&gt;&lt;span style="font-size: 14pt;"&gt;スポーツタイヤ&lt;/span&gt;&lt;br&gt;&lt;br&gt;&lt;span style="font-size: 14pt;"&gt;&lt;strong&gt;快適性能を備えたスポーツタイヤ&lt;/strong&gt;&lt;/span&gt;&lt;/td&gt;
&lt;td style="text-align: center;"&gt;ディレッツア ディーゼットイチマルニ&lt;br&gt;&lt;span style="font-size: 14pt;"&gt;DIREZZA DZ102&lt;/span&gt;&lt;br&gt;サイズ：&lt;strong&gt;245/40R18 97W XL&lt;/strong&gt;&lt;br&gt;&lt;br&gt;※商品画像内のホイールは付属しておりません。&lt;br&gt;※海外産&lt;/td&gt;
&lt;/tr&gt;
&lt;/tbody&gt;
&lt;/table&gt;
&lt;br&gt;
&lt;p&gt;&lt;img src="https://gdetail.image-qoo10.jp/344/613881147/2023/6/3dbcb07a-6bf9-4fd2-89a3-c5942f4fe175.jpg" width="940" height="517"&gt;&lt;/p&gt;</t>
  </si>
  <si>
    <t>2023年製 DZ102 225/45R17 94W XL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</si>
  <si>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DZ102&lt;/span&gt;&lt;br&gt;サイズ：&lt;strong&gt;225/45R17 94W XL&lt;/strong&gt;&lt;br&gt;&lt;br&gt;※商品画像内のホイールは付属しておりません。&lt;br&gt;※海外産&lt;/td&gt;
&lt;/tr&gt;
&lt;/tbody&gt;
&lt;/table&gt;
&lt;br&gt;
&lt;p&gt;&lt;img src="https://gdetail.image-qoo10.jp/344/613881147/2023/6/e7f61876-2d6d-4b68-8276-dccbebdded3c.jpg" width="940" height="517"&gt;&lt;/p&gt;</t>
  </si>
  <si>
    <t>2023年製 DZ102 215/40R18 89W XL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</si>
  <si>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DZ102&lt;/span&gt;&lt;br&gt;サイズ：&lt;strong&gt;215/40R18 89W XL&lt;/strong&gt;&lt;br&gt;&lt;br&gt;※商品画像内のホイールは付属しておりません。&lt;br&gt;※海外産&lt;/td&gt;
&lt;/tr&gt;
&lt;/tbody&gt;
&lt;/table&gt;
&lt;br&gt;
&lt;p&gt;&lt;img src="https://gdetail.image-qoo10.jp/344/613881147/2023/6/e7f61876-2d6d-4b68-8276-dccbebdded3c.jpg" width="940" height="517"&gt;&lt;/p&gt;</t>
  </si>
  <si>
    <t>2023年製 DZ102 225/50R18 95W サマータイヤ 翌営業日発送</t>
  </si>
  <si>
    <t>&lt;table align="center"&gt;
&lt;tbody&gt;
&lt;tr&gt;
&lt;td style="text-align: left;" width="350px"&gt;&lt;span style="font-size: 14pt;"&gt;スポーツタイヤ&lt;/span&gt;&lt;br&gt;&lt;br&gt;&lt;span style="font-size: 18.6667px;"&gt;&lt;strong&gt;快適性能を備えたスポーツタイヤ&lt;/strong&gt;&lt;/span&gt;&lt;/td&gt;
&lt;td style="text-align: center;"&gt;ディレッツア ディーゼットイチマルニ&lt;br&gt;&lt;span style="font-size: 14pt;"&gt;DIREZZA DZ102&lt;/span&gt;&lt;br&gt;サイズ：&lt;strong&gt;225/50R18 95W&lt;/strong&gt;&lt;br&gt;&lt;br&gt;※商品画像内のホイールは付属しておりません。&lt;br&gt;※海外産&lt;/td&gt;
&lt;/tr&gt;
&lt;/tbody&gt;
&lt;/table&gt;
&lt;br&gt;
&lt;p&gt;&lt;img src="https://gdetail.image-qoo10.jp/344/613881147/2023/6/e7f61876-2d6d-4b68-8276-dccbebdded3c.jpg" width="940" height="517"&gt;&lt;/p&gt;</t>
  </si>
  <si>
    <t>2023年製 Pilot Sport 3 195/50R15 86V XL サマータイヤ 翌営業日発送</t>
  </si>
  <si>
    <t>&lt;br id="tinymce&amp;quot;" class="mce-content-body " contenteditable="true" spellcheck="false" data-id="gd_det_exp_new"&gt;
&lt;table align="center"&gt;
&lt;tbody&gt;
&lt;tr&gt;
&lt;td style="text-align: left;" width="350px"&gt;&lt;span style="font-size: 14pt;"&gt;スポーツ、セダン、ステーションワゴン、ミニバン&lt;/span&gt;&lt;br&gt;&lt;br&gt;&lt;span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SNOW&lt;/span&gt;&lt;br&gt;サイズ：&lt;strong&gt;185/65R15 92T XL&lt;/strong&gt;&lt;br&gt;&lt;br&gt;※商品画像内のホイールは付属しておりません。&lt;/td&gt;
&lt;/tr&gt;
&lt;/tbody&gt;
&lt;/table&gt;
&lt;div&gt;&lt;img src="https://gdetail.image-qoo10.jp/344/613881147/2020/10/a50f856c-e24b-4cff-a3b8-43f3b842b5ef.jpg" style="display: block; margin-left: auto; margin-right: auto;"&gt;&lt;/div&gt;</t>
  </si>
  <si>
    <t>2022年製以降 Vector 4Seasons Hybrid 215/45R18 89H オールシーズンタイヤ 翌営業日発送</t>
  </si>
  <si>
    <t>2023年製 Pilot Sport 3 195/55R15 89V XL DT サマータイヤ 翌営業日発送</t>
  </si>
  <si>
    <t>2023年製 VRX3 165/60R15 77Q スタッドレスタイヤ 翌営業日発送</t>
  </si>
  <si>
    <t>2023年製 DM-V3 225/60R17 99S スタッドレスタイヤ 翌営業日発送</t>
  </si>
  <si>
    <t>2023年製 DM-V3 265/65R17 112R スタッドレスタイヤ 翌営業日発送</t>
  </si>
  <si>
    <t>2023年製 DM-V3 225/60R18 100S スタッドレスタイヤ 翌営業日発送</t>
  </si>
  <si>
    <t>2023年製 DM-V3 225/55R18 98T スタッドレスタイヤ 翌営業日発送</t>
  </si>
  <si>
    <t>2023年製 DM-V3 265/60R18 110R スタッドレスタイヤ 翌営業日発送</t>
  </si>
  <si>
    <t>2023年製 DM-V3 235/55R18 100T スタッドレスタイヤ 翌営業日発送</t>
  </si>
  <si>
    <t>2022年製以降 CROSSCLIMATE2 215/50R17 95W XL オールシーズンタイヤ 翌営業日発送</t>
  </si>
  <si>
    <t>&lt;br id="tinymce" class="mce-content-body " contenteditable="true" spellcheck="false" data-id="gd_det_exp_new"&gt;
&lt;table align="center"&gt;
&lt;tbody&gt;
&lt;tr&gt;
&lt;td style="text-align: left;" width="350px"&gt;&lt;span style="font-size: 14pt;"&gt;高いハンドリング性能と、優れた静粛性を備えた&lt;/span&gt;&lt;br&gt;&lt;br&gt;&lt;span style="font-size: 14pt;"&gt;&lt;strong&gt;クロスオーバーSUV専用サマータイヤ&lt;/strong&gt;&lt;/span&gt;&lt;/td&gt;
&lt;td style="text-align: center;"&gt;ルーアース エックスティー エーイーロクイチ&lt;br&gt;&lt;span style="font-size: 14pt;"&gt;BluEarth-XT AE61&lt;/span&gt;&lt;br&gt;サイズ：&lt;strong&gt;235/55R19 101V&lt;/strong&gt;&lt;br&gt;&lt;br&gt;※納入時にラベルが剥がれてしまっている商品が一部ございます。&lt;br&gt;※商品画像内のホイールは付属しておりません。&lt;br&gt;※日本製&lt;/td&gt;
&lt;/tr&gt;
&lt;/tbody&gt;
&lt;/table&gt;
&lt;div&gt;&lt;img src="https://gdetail.image-qoo10.jp/344/613881147/2021/2/78eca5db-c68f-463a-8643-999f841a9fca.jpg" style="display: block; margin-left: auto; margin-right: auto;"&gt;&lt;/div&gt;</t>
  </si>
  <si>
    <t>&lt;br id="tinymce" class="mce-content-body " contenteditable="true" spellcheck="false" data-id="gd_det_exp_new"&gt;
&lt;table align="center"&gt;
&lt;tbody&gt;
&lt;tr&gt;
&lt;td style="text-align: left;" width="350px"&gt;&lt;span style="font-size: 14pt;"&gt;高いハンドリング性能と、優れた静粛性を備えた&lt;/span&gt;&lt;br&gt;&lt;br&gt;&lt;span style="font-size: 14pt;"&gt;&lt;strong&gt;クロスオーバーSUV専用サマータイヤ&lt;/strong&gt;&lt;/span&gt;&lt;/td&gt;
&lt;td style="text-align: center;"&gt;ルーアース エックスティー エーイーロクイチ&lt;br&gt;&lt;span style="font-size: 14pt;"&gt;BluEarth-XT AE61&lt;/span&gt;&lt;br&gt;サイズ：&lt;strong&gt;225/60R17 99V&lt;/strong&gt;&lt;br&gt;&lt;br&gt;※商品画像内のホイールは付属しておりません。&lt;br&gt;※納入時にラベルが剥がれてしまっているため、ラベルなし商品となります。&lt;br&gt;※日本製&lt;/td&gt;
&lt;/tr&gt;
&lt;/tbody&gt;
&lt;/table&gt;
&lt;div&gt;&lt;img src="https://gdetail.image-qoo10.jp/344/613881147/2021/2/05dda7bd-4df6-4ef2-99e5-b9502c84cac1.jpg" style="display: block; margin-left: auto; margin-right: auto;"&gt;&lt;/div&gt;</t>
  </si>
  <si>
    <t>2023年製 ADVAN dB V552 215/60R16 99V XL サマータイヤ 翌営業日発送</t>
  </si>
  <si>
    <t>2023年製 ADVAN dB V552 225/50R17 98W XL サマータイヤ 翌営業日発送</t>
  </si>
  <si>
    <t>2023年製 ADVAN dB V552 235/45R18 94Y サマータイヤ 翌営業日発送</t>
  </si>
  <si>
    <t>2023年製 DM-V3 285/50R20 116T XL スタッドレスタイヤ 翌営業日発送</t>
  </si>
  <si>
    <t>2023年製 DM-V3 235/55R20 102T スタッドレスタイヤ 翌営業日発送</t>
  </si>
  <si>
    <t>1074476241</t>
  </si>
  <si>
    <t>1074476239</t>
  </si>
  <si>
    <t>2023年製 Vector 4Seasons Hybrid 225/40R18 92H XLオールシーズンタイヤ 翌営業日発送</t>
  </si>
  <si>
    <t>&lt;br id="tinymce" class="mce-content-body " contenteditable="true" spellcheck="false" data-id="gd_det_exp_new"&gt;
&lt;table align="center"&gt;
&lt;tbody&gt;
&lt;tr&gt;
&lt;td style="text-align: left;" width="350px"&gt;&lt;span style="font-size: 14pt;"&gt;「楽しいハンドリング」をテーマにした&lt;/span&gt;&lt;br&gt;&lt;br&gt;&lt;span style="font-size: 14pt;"&gt;&lt;strong&gt;ハイパフォーマンス・スポーティ・&lt;br&gt;タイヤ&lt;/strong&gt;&lt;/span&gt;&lt;/td&gt;
&lt;td style="text-align: center;"&gt;アドバン フレバ V701&lt;br&gt;&lt;span style="font-size: 14pt;"&gt;Advan Fleva V701&lt;/span&gt;&lt;br&gt;サイズ：&lt;strong&gt;225/45R18 95W XL&lt;/strong&gt;&lt;br&gt;※納入時にラベルが剥がれてしまっている商品が一部ございます。&lt;br&gt;※商品画像内のホイールは付属しておりません。&lt;br&gt;※海外製&lt;/td&gt;
&lt;/tr&gt;
&lt;/tbody&gt;
&lt;/table&gt;
&lt;div&gt;&lt;img src="https://gdetail.image-qoo10.jp/344/613881147/2022/11/848b3b0a-ac88-4480-b2e3-d950f1999345.jpg" style="display: block; margin-left: auto; margin-right: auto;"&gt;&lt;/div&gt;</t>
  </si>
  <si>
    <t>&lt;br id="tinymce" class="mce-content-body " contenteditable="true" spellcheck="false" data-id="gd_det_exp_new"&gt;
&lt;table align="center"&gt;
&lt;tbody&gt;
&lt;tr&gt;
&lt;td style="text-align: left;" width="350px"&gt;&lt;span style="font-size: 14pt;"&gt;「楽しいハンドリング」をテーマにした&lt;/span&gt;&lt;br&gt;&lt;br&gt;&lt;span style="font-size: 14pt;"&gt;&lt;strong&gt;ハイパフォーマンス・スポーティ・&lt;br&gt;タイヤ&lt;/strong&gt;&lt;/span&gt;&lt;/td&gt;
&lt;td style="text-align: center;"&gt;アドバン フレバ V701&lt;br&gt;&lt;span style="font-size: 14pt;"&gt;Advan Fleva V701&lt;/span&gt;&lt;br&gt;サイズ：&lt;strong&gt;225/40R19 93W XL&lt;/strong&gt;&lt;br&gt;※納入時にラベルが剥がれてしまっている商品が一部ございます。&lt;br&gt;※商品画像内のホイールは付属しておりません。&lt;br&gt;※海外製&lt;/td&gt;
&lt;/tr&gt;
&lt;/tbody&gt;
&lt;/table&gt;
&lt;div&gt;&lt;img src="https://gdetail.image-qoo10.jp/344/613881147/2022/11/848b3b0a-ac88-4480-b2e3-d950f1999345.jpg" style="display: block; margin-left: auto; margin-right: auto;"&gt;&lt;/div&gt;</t>
  </si>
  <si>
    <t>&lt;br id="tinymce" class="mce-content-body " contenteditable="true" spellcheck="false" data-id="gd_det_exp_new"&gt;
&lt;table align="center"&gt;
&lt;tbody&gt;
&lt;tr&gt;
&lt;td style="text-align: left;" width="350px"&gt;&lt;span style="font-size: 14pt;"&gt;「楽しいハンドリング」をテーマにした&lt;/span&gt;&lt;br&gt;&lt;br&gt;&lt;span style="font-size: 14pt;"&gt;&lt;strong&gt;ハイパフォーマンス・スポーティ・&lt;br&gt;タイヤ&lt;/strong&gt;&lt;/span&gt;&lt;/td&gt;
&lt;td style="text-align: center;"&gt;アドバン フレバ V701&lt;br&gt;&lt;span style="font-size: 14pt;"&gt;Advan Fleva V701&lt;/span&gt;&lt;br&gt;サイズ：&lt;strong&gt;225/40R18 92W XL&lt;/strong&gt;&lt;br&gt;&lt;br&gt;※商品画像内のホイールは付属しておりません。&lt;br&gt;※納入時にラベルが剥がれてしまっている商品が一部ございます。&lt;br&gt;※フィリピン製&lt;br&gt;&lt;br&gt;&lt;/td&gt;
&lt;/tr&gt;
&lt;/tbody&gt;
&lt;/table&gt;
&lt;div&gt;&lt;img src="https://gdetail.image-qoo10.jp/344/613881147/2022/11/848b3b0a-ac88-4480-b2e3-d950f1999345.jpg" style="display: block; margin-left: auto; margin-right: auto;"&gt;&lt;/div&gt;</t>
  </si>
  <si>
    <t>&lt;br id="tinymce" class="mce-content-body " contenteditable="true" spellcheck="false" data-id="gd_det_exp_new"&gt;
&lt;table align="center"&gt;
&lt;tbody&gt;
&lt;tr&gt;
&lt;td style="text-align: left;" width="350px"&gt;&lt;span style="font-size: 14pt;"&gt;「楽しいハンドリング」をテーマにした&lt;/span&gt;&lt;br&gt;&lt;br&gt;&lt;span style="font-size: 14pt;"&gt;&lt;strong&gt;ハイパフォーマンス・スポーティ・&lt;br&gt;タイヤ&lt;/strong&gt;&lt;/span&gt;&lt;/td&gt;
&lt;td style="text-align: center;"&gt;アドバン フレバ V701&lt;br&gt;&lt;span style="font-size: 14pt;"&gt;Advan Fleva V701&lt;/span&gt;&lt;br&gt;サイズ：&lt;strong&gt;245/40R18 97W XL&lt;/strong&gt;&lt;br&gt;※納入時にラベルが剥がれてしまっている商品が一部ございます。&lt;br&gt;※商品画像内のホイールは付属しておりません。&lt;br&gt;※フィリピン製&lt;/td&gt;
&lt;/tr&gt;
&lt;/tbody&gt;
&lt;/table&gt;
&lt;div&gt;&lt;img src="https://gdetail.image-qoo10.jp/344/613881147/2022/11/848b3b0a-ac88-4480-b2e3-d950f1999345.jpg" style="display: block; margin-left: auto; margin-right: auto;"&gt;&lt;/div&gt;</t>
  </si>
  <si>
    <t>&lt;br id="tinymce" class="mce-content-body " contenteditable="true" spellcheck="false" data-id="gd_det_exp_new"&gt;
&lt;table align="center"&gt;
&lt;tbody&gt;
&lt;tr&gt;
&lt;td style="text-align: left;" width="350px"&gt;&lt;span style="font-size: 14pt;"&gt;「楽しいハンドリング」をテーマにした&lt;/span&gt;&lt;br&gt;&lt;br&gt;&lt;span style="font-size: 14pt;"&gt;&lt;strong&gt;ハイパフォーマンス・スポーティ・&lt;br&gt;タイヤ&lt;/strong&gt;&lt;/span&gt;&lt;/td&gt;
&lt;td style="text-align: center;"&gt;アドバン フレバ V701&lt;br&gt;&lt;span style="font-size: 14pt;"&gt;Advan Fleva V701&lt;/span&gt;&lt;br&gt;サイズ：&lt;strong&gt;235/40R18 95W&lt;/strong&gt;&lt;br&gt;※納入時にラベルが剥がれてしまっている商品が一部ございます。&lt;br&gt;※商品画像内のホイールは付属しておりません。&lt;br&gt;※海外製&lt;/td&gt;
&lt;/tr&gt;
&lt;/tbody&gt;
&lt;/table&gt;
&lt;div&gt;&lt;img src="https://gdetail.image-qoo10.jp/344/613881147/2022/11/848b3b0a-ac88-4480-b2e3-d950f1999345.jpg" style="display: block; margin-left: auto; margin-right: auto;"&gt;&lt;/div&gt;</t>
  </si>
  <si>
    <t>2022年製以降 CROSSCLIMATE2 215/45R17 91Y XL オールシーズンタイヤ 翌営業日発送</t>
  </si>
  <si>
    <t>&lt;br id="tinymce" class="mce-content-body " contenteditable="true" spellcheck="false" data-id="gd_det_exp_new"&gt;
&lt;table align="center"&gt;
&lt;tbody&gt;
&lt;tr&gt;
&lt;td style="text-align: left;" width="350px"&gt;&lt;span style="font-size: 14pt;"&gt;高いハンドリング性能と、優れた静粛性を備えた&lt;/span&gt;&lt;br&gt;&lt;br&gt;&lt;span style="font-size: 14pt;"&gt;&lt;strong&gt;クロスオーバーSUV専用サマータイヤ&lt;/strong&gt;&lt;/span&gt;&lt;/td&gt;
&lt;td style="text-align: center;"&gt;ルーアース エックスティー エーイーロクイチ&lt;br&gt;&lt;span style="font-size: 14pt;"&gt;BluEarth-XT AE61&lt;/span&gt;&lt;br&gt;サイズ：&lt;strong&gt;225/60R18 100H&lt;/strong&gt;&lt;br&gt;&lt;br&gt;※商品画像内のホイールは付属しておりません。&lt;br&gt;※納入時にラベルが剥がれてしまっており、ラベルなし商品もございます。&lt;br&gt;※日本製&lt;/td&gt;
&lt;/tr&gt;
&lt;/tbody&gt;
&lt;/table&gt;
&lt;div&gt;&lt;img src="https://gdetail.image-qoo10.jp/344/613881147/2021/2/05dda7bd-4df6-4ef2-99e5-b9502c84cac1.jpg" style="display: block; margin-left: auto; margin-right: auto;"&gt;&lt;/div&gt;</t>
  </si>
  <si>
    <t>2023年製 Pilot Sport 5 225/45ZR17 94Y XL サマータイヤ 翌営業日発送</t>
  </si>
  <si>
    <t>2023年製 PRIMACY 4+ 225/40R18 92Y XL サマータイヤ ラベルなし 翌営業日発送</t>
  </si>
  <si>
    <t>2022年製以降 ENERGY SAVER 4 165/55R14 72V サマータイヤ 翌営業日発送</t>
  </si>
  <si>
    <t>2023年製 VRX3 205/50R17 93Q XL スタッドレスタイヤ 翌営業日発送</t>
  </si>
  <si>
    <t>2023年製 VRX3 215/50R17 91Q スタッドレスタイヤ 翌営業日発送</t>
  </si>
  <si>
    <t>2023年製 DM-V3 235/55R19 105T スタッドレスタイヤ 翌営業日発送</t>
  </si>
  <si>
    <t>1074475805</t>
  </si>
  <si>
    <t>2023年製 CROSSCLIMATE 2 225/55R18 98V オールシーズン 翌営業日発送</t>
  </si>
  <si>
    <t>2023年製 CROSSCLIMATE 2 225/60R18 104W XL オールシーズン 翌営業日発送</t>
  </si>
  <si>
    <t>2023年製 DM-V3 235/60R18 107S スタッドレス 翌営業日発送</t>
  </si>
  <si>
    <t>2022年製 CROSSCLIMATE 2 215/55R18 99V XL オールシーズン 翌営業日発送</t>
  </si>
  <si>
    <t>2022年製 CROSSCLIMATE+ 175/60R15 85H XL オールシーズン 翌営業日発送</t>
  </si>
  <si>
    <t>2022年製 CROSSCLIMATE+ 205/65R15 99V XL オールシーズン 翌営業日発送</t>
  </si>
  <si>
    <t>2022年製 PRIMACY 4 255/45R17 98W サマータイヤ 翌営業日発送</t>
  </si>
  <si>
    <t>2023年製 PRIMACY 4+ 215/60R16 99V XL サマータイヤ 翌営業日発送</t>
  </si>
  <si>
    <t>2023年製 PRIMACY 4+ 215/65R16 102V XL サマータイヤ 翌営業日発送</t>
  </si>
  <si>
    <t>2023年製 EfficientGrip ECO EG01 185/65R14 86S サマータイヤ 翌営業日発送</t>
  </si>
  <si>
    <t>2023年製 Vector 4Seasons Hybrid 155/80R13 79S オールシーズン 翌営業日発送</t>
  </si>
  <si>
    <t>4992496142271</t>
  </si>
  <si>
    <t>2022年製 Vector 4Seasons Hybrid 155/55R14 69H オールシーズン 翌営業日発送</t>
  </si>
  <si>
    <t>2022年製 Vector 4Seasons Hybrid 205/50R17 93H XL オールシーズン 翌営業日発送</t>
  </si>
  <si>
    <t>2023年製 Vector 4Seasons Hybrid 215/50R18 92H オールシーズン 翌営業日発送</t>
  </si>
  <si>
    <t>2023年製 CROSSCLIMATE 2 SUV 255/55R18 109W XL オールシーズン 翌営業日発送</t>
  </si>
  <si>
    <t>&lt;br&gt; &lt;br&gt;※海外産
&lt;table align="center"&gt;
&lt;tbody&gt;
&lt;tr&gt;
&lt;td style="text-align: left;" width="350px"&gt;&lt;span style="font-size: 14pt;"&gt;SUV、クロスオーバー&lt;/span&gt;&lt;br&gt;&lt;br&gt;&lt;span style="font-size: 14pt;"&gt;&lt;strong&gt;雪も走れる夏タイヤ。&lt;br&gt;急な雪での走行性能と、高い夏性能。&lt;br&gt;長く続く安心感。&lt;/strong&gt;&lt;/span&gt;&lt;/td&gt;
&lt;td style="text-align: center;"&gt;クロスクライメートツーエスユーブイ&lt;br&gt;&lt;span style="font-size: 14pt;"&gt;CROSSCLIMATE 2 SUV&lt;/span&gt;&lt;br&gt;サイズ：&lt;strong&gt;255/55R18 109W XL&lt;/strong&gt;&lt;br&gt;&lt;br&gt;※商品画像内のホイールは付属しておりません。&lt;/td&gt;
&lt;/tr&gt;
&lt;/tbody&gt;
&lt;/table&gt;
&lt;div&gt;&lt;img src="https://gdetail.image-qoo10.jp/344/613881147/2023/2/fc708a54-8cd4-4aca-be17-ca9a9bcd3f99.jpg" style="display: block; margin-left: auto; margin-right: auto;"&gt;&lt;/div&gt;</t>
  </si>
  <si>
    <t>2023年製 CROSSCLIMATE+ 165/65R14 83T XL オールシーズン 翌営業日発送</t>
  </si>
  <si>
    <t>2023年製 Pilot Sport 4 SUV 225/55R19 99V サマータイヤ 翌営業日発送</t>
  </si>
  <si>
    <t>4985009690413</t>
  </si>
  <si>
    <t>2023年製 Pilot Sport 4 SUV 235/50R20 104Y XL サマータイヤ 翌営業日発送</t>
  </si>
  <si>
    <t>4985009690697</t>
  </si>
  <si>
    <t>2023年製 X-ICE SNOW 195/65R15 95T XL スタッドレス 翌営業日発送</t>
  </si>
  <si>
    <t>2023年製 X-ICE SNOW 215/60R16 99H XL スタッドレス 翌営業日発送</t>
  </si>
  <si>
    <t>2023年製 X-ICE SNOW 205/55R16 94H XL スタッドレス 翌営業日発送</t>
  </si>
  <si>
    <t>2023年製 AZENIS FK520L 245/40ZR20 99YXL サマータイヤ 翌営業日発送</t>
  </si>
  <si>
    <t>2023年製 AZENIS FK520L 245/35ZR21 96YXL サマータイヤ 翌営業日発送</t>
  </si>
  <si>
    <t>2023年製 AZENIS FK520L 235/35ZR19 91YXL サマータイヤ 翌営業日発送</t>
  </si>
  <si>
    <t>2023年製 AZENIS FK520L 245/35ZR19 93YXL サマータイヤ 翌営業日発送</t>
  </si>
  <si>
    <t>2023年製 AZENIS FK520L 245/40ZR18 97YXL サマータイヤ 翌営業日発送</t>
  </si>
  <si>
    <t>2023年製 AZENIS FK520L 235/40ZR18 95YXL サマータイヤ 翌営業日発送</t>
  </si>
  <si>
    <t>2023年製 AZENIS FK520L 225/45ZR18 95YXL サマータイヤ 翌営業日発送</t>
  </si>
  <si>
    <t>2023年製 AZENIS FK520L 225/55ZR18 102WXL サマータイヤ 翌営業日発送</t>
  </si>
  <si>
    <t>2023年製 PRIMACY 4+ 195/60R16 93V XL サマータイヤ 翌営業日発送</t>
  </si>
  <si>
    <t>2023年製 PRIMACY 4+ 205/55R16 91W サマータイヤ 翌営業日発送</t>
  </si>
  <si>
    <t>ag31958015</t>
  </si>
  <si>
    <t>2023年製 AGILIS 3 195/80R15C 108/106S サマータイヤ 翌営業日発送</t>
  </si>
  <si>
    <t>&lt;table align="center"&gt;
&lt;tbody&gt;
&lt;tr&gt;
&lt;td style="text-align: left;" width="350px"&gt;&lt;span style="font-size: 14pt;"&gt;バン、ライトトラック、キャンピング&lt;/span&gt;&lt;br&gt;&lt;br&gt;&lt;span style="font-size: 14pt;"&gt;&lt;strong&gt;乗用車並みの氷雪性能と&lt;br&gt;商用車の耐久性をあわせ持つ、&lt;br&gt;日本のための商用サマータイヤ。&lt;/strong&gt;&lt;/span&gt;&lt;/td&gt;
&lt;td style="text-align: center;"&gt;アジリス スリー&lt;br&gt;&lt;span style="font-size: 14pt;"&gt;AGILIS 3&lt;/span&gt;&lt;br&gt;サイズ：&lt;strong&gt;195/80R15C 108/106S&lt;/strong&gt;&lt;br&gt;&lt;br&gt;※商品画像内のホイールは付属しておりません。&lt;/td&gt;
&lt;/tr&gt;
&lt;/tbody&gt;
&lt;/table&gt;
&lt;br&gt;
&lt;p&gt;&lt;img src="https://gdetail.image-qoo10.jp/344/613881147/2019/10/eb51ab96-ec5f-41c0-8a3d-80e45561d4ab.jpg" width="940" height="418" style="display: block; margin-left: auto; margin-right: auto;"&gt;&lt;/p&gt;</t>
  </si>
  <si>
    <t>dws062155017</t>
  </si>
  <si>
    <t>4019238035995</t>
  </si>
  <si>
    <t>1074475759</t>
  </si>
  <si>
    <t>2023年製 X-ICE SNOW 185/65R15 92T XL スタッドレス 翌営業日発送</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</si>
  <si>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SNOW&lt;/span&gt;&lt;br&gt;サイズ：&lt;strong&gt;185/65R15 92T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</si>
  <si>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0$$185/65R15$$185/65R15 92T XL$$X-ICE SNOW$$スタッドレス</t>
  </si>
  <si>
    <t>4985009757116</t>
  </si>
  <si>
    <t>&lt;br id="tinymce" class="mce-content-body " contenteditable="true" spellcheck="false" data-id="gd_det_exp_new"&gt;
&lt;table align="center"&gt;
&lt;tbody&gt;
&lt;tr&gt;
&lt;td style="text-align: left;" width="350px"&gt;&lt;span style="font-size: 14pt;"&gt;ADVANスポーツが新たにより高性能へと進化&lt;/span&gt;&lt;br&gt;&lt;br&gt;&lt;span style="font-size: 14pt;"&gt;&lt;strong&gt;パターンナンバー　V105&lt;/strong&gt;&lt;/span&gt;&lt;/td&gt;
&lt;td style="text-align: center;"&gt;アドバン スポーツ V105&lt;br&gt;&lt;span style="font-size: 14pt;"&gt;ADVAN Sport V105&lt;/span&gt;&lt;br&gt;サイズ：&lt;strong&gt;245/40R19 98Y XL MO&lt;/strong&gt;&lt;br&gt;※納入時にラベルが剥がれてしまっている商品が一部ございます。&lt;br&gt;※商品画像内のホイールは付属しておりません。&lt;br&gt;※海外製&lt;/td&gt;
&lt;/tr&gt;
&lt;/tbody&gt;
&lt;/table&gt;
&lt;div style="text-align: center;"&gt;&lt;img src="https://gdetail.image-qoo10.jp/344/613881147/2023/11/4397a11e-d2af-4b40-87fa-7af9fc2d6448.jpg"&gt;&lt;/div&gt;</t>
  </si>
  <si>
    <t>4968814932503</t>
  </si>
  <si>
    <t>v1072253519ip</t>
  </si>
  <si>
    <t>&lt;br id="tinymce" class="mce-content-body " contenteditable="true" spellcheck="false" data-id="gd_det_exp_new"&gt;
&lt;table align="center"&gt;
&lt;tbody&gt;
&lt;tr&gt;
&lt;td style="text-align: left;" width="350px"&gt;&lt;span style="font-size: 14pt;"&gt;妥協なきプレミアム&lt;br&gt;&lt;/span&gt;&lt;br&gt;&lt;span style="font-size: 14pt;"&gt;&lt;strong&gt;パターンナンバー　V107&lt;/strong&gt;&lt;/span&gt;&lt;/td&gt;
&lt;td style="text-align: center;"&gt;アドバン スポーツ V107&lt;br&gt;&lt;span style="font-size: 14pt;"&gt;Advan Sport V107&lt;/span&gt;&lt;br&gt;サイズ：&lt;strong&gt;225/35R19 88Y XL&lt;/strong&gt;&lt;br&gt;※納入時にラベルが剥がれてしまっている商品が一部ございます。&lt;br&gt;※商品画像内のホイールは付属しておりません。&lt;br&gt;※海外製&lt;/td&gt;
&lt;/tr&gt;
&lt;/tbody&gt;
&lt;/table&gt;
&lt;div&gt;&lt;img src="https://gdetail.image-qoo10.jp/344/613881147/2023/11/3f675e2d-d8bf-413c-8ae9-0d030b5982eb.jpg" style="display: block; margin-left: auto; margin-right: auto;"&gt;&lt;/div&gt;</t>
  </si>
  <si>
    <t>4548515027403</t>
  </si>
  <si>
    <t>v1072254018ip</t>
  </si>
  <si>
    <t>&lt;br id="tinymce" class="mce-content-body " contenteditable="true" spellcheck="false" data-id="gd_det_exp_new"&gt;
&lt;table align="center"&gt;
&lt;tbody&gt;
&lt;tr&gt;
&lt;td style="text-align: left;" width="350px"&gt;&lt;span style="font-size: 14pt;"&gt;妥協なきプレミアム&lt;/span&gt;&lt;br&gt;&lt;br&gt;&lt;span style="font-size: 14pt;"&gt;&lt;strong&gt;パターンナンバー　V107&lt;/strong&gt;&lt;/span&gt;&lt;/td&gt;
&lt;td style="text-align: center;"&gt;アドバン スポーツ V107&lt;br&gt;&lt;span style="font-size: 14pt;"&gt;Advan Sport V107&lt;/span&gt;&lt;br&gt;サイズ：&lt;strong&gt;225/40R18 92Y XL&lt;/strong&gt;&lt;br&gt;※納入時にラベルが剥がれてしまっている商品が一部ございます。&lt;br&gt;※商品画像内のホイールは付属しておりません。&lt;br&gt;※海外製&lt;/td&gt;
&lt;/tr&gt;
&lt;/tbody&gt;
&lt;/table&gt;
&lt;div&gt;&lt;img src="https://gdetail.image-qoo10.jp/344/613881147/2023/11/cea39814-3f13-45fa-b7b7-40445138e366.jpg" style="display: block; margin-left: auto; margin-right: auto;"&gt;&lt;/div&gt;</t>
  </si>
  <si>
    <t>4548515027571</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</si>
  <si>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V552&lt;/span&gt;&lt;br&gt;サイズ：&lt;strong&gt;245/40R19 98Y&lt;/strong&gt;&lt;br&gt;※商品画像内のホイールは付属しておりません。&lt;br&gt;※海外製&lt;/td&gt;
&lt;/tr&gt;
&lt;/tbody&gt;
&lt;/table&gt;
&lt;div&gt;&lt;img src="https://gdetail.image-qoo10.jp/344/613881147/2021/3/2ea96328-22e0-4cf1-9231-b80d0c8baad7.jpg" style="display: block; margin-left: auto; margin-right: auto;"&gt;&lt;/div&gt;</t>
  </si>
  <si>
    <t>2023年製 ADVAN dB V552 195/60R16 89V サマータイヤ 翌営業日発送</t>
  </si>
  <si>
    <t>&lt;br id="tinymce" class="mce-content-body " contenteditable="true" spellcheck="false" data-id="gd_det_exp_new"&gt;
&lt;table align="center"&gt;
&lt;tbody&gt;
&lt;tr&gt;
&lt;td style="text-align: left;" width="350px"&gt;&lt;span style="font-size: 14pt;"&gt;目指したものは、&lt;/span&gt;&lt;br&gt;&lt;span style="font-size: 14pt;"&gt;&lt;strong&gt;かつてない静粛性。&lt;/strong&gt;&lt;/span&gt;&lt;/td&gt;
&lt;td style="text-align: center;"&gt;アドバン デシベル ブイゴーゴーニ&lt;br&gt;&lt;span style="font-size: 14pt;"&gt;ADVAN dB V552&lt;/span&gt;&lt;br&gt;サイズ：&lt;strong&gt;195/60R16 89V&lt;/strong&gt;&lt;br&gt;※商品画像内のホイールは付属しておりません。&lt;br&gt;※海外製&lt;/td&gt;
&lt;/tr&gt;
&lt;/tbody&gt;
&lt;/table&gt;
&lt;div&gt;&lt;img src="https://gdetail.image-qoo10.jp/344/613881147/2021/3/2ea96328-22e0-4cf1-9231-b80d0c8baad7.jpg" style="display: block; margin-left: auto; margin-right: auto;"&gt;&lt;/div&gt;</t>
  </si>
  <si>
    <t>ENERGY SAVER 4</t>
    <phoneticPr fontId="10"/>
  </si>
  <si>
    <t>LATITUDE TOUR</t>
    <phoneticPr fontId="10"/>
  </si>
  <si>
    <t>PRIMACY4</t>
    <phoneticPr fontId="10"/>
  </si>
  <si>
    <t>https://www.qoo10.jp/g/1074476371</t>
  </si>
  <si>
    <t>https://www.qoo10.jp/g/1074476187</t>
  </si>
  <si>
    <t>https://www.qoo10.jp/g/1074476366</t>
  </si>
  <si>
    <t>https://www.qoo10.jp/g/1074476370</t>
  </si>
  <si>
    <t>https://www.qoo10.jp/g/1074476215</t>
  </si>
  <si>
    <t>https://www.qoo10.jp/g/1074476365</t>
  </si>
  <si>
    <t>https://www.qoo10.jp/g/1074476355</t>
  </si>
  <si>
    <t>https://www.qoo10.jp/g/1074476333</t>
  </si>
  <si>
    <t>https://www.qoo10.jp/g/1074476184</t>
  </si>
  <si>
    <t>https://www.qoo10.jp/g/1074476185</t>
  </si>
  <si>
    <t>https://www.qoo10.jp/g/1074476368</t>
  </si>
  <si>
    <t>https://www.qoo10.jp/g/1074476183</t>
  </si>
  <si>
    <t>https://www.qoo10.jp/g/1074476399</t>
  </si>
  <si>
    <t>https://www.qoo10.jp/g/1074476323</t>
  </si>
  <si>
    <t>https://www.qoo10.jp/g/1074476369</t>
  </si>
  <si>
    <t>https://www.qoo10.jp/g/1074476182</t>
  </si>
  <si>
    <t>https://www.qoo10.jp/g/1074476181</t>
  </si>
  <si>
    <t>https://www.qoo10.jp/g/1074476392</t>
  </si>
  <si>
    <t>https://www.qoo10.jp/g/1074476332</t>
  </si>
  <si>
    <t>https://www.qoo10.jp/g/1074476216</t>
  </si>
  <si>
    <t>https://www.qoo10.jp/g/1074476186</t>
  </si>
  <si>
    <t>https://www.qoo10.jp/g/1074476331</t>
  </si>
  <si>
    <t>https://www.qoo10.jp/g/1074476356</t>
  </si>
  <si>
    <t>https://www.qoo10.jp/g/1074476334</t>
  </si>
  <si>
    <t>https://www.qoo10.jp/g/1074476180</t>
  </si>
  <si>
    <t>https://www.qoo10.jp/g/1074476179</t>
  </si>
  <si>
    <t>https://www.qoo10.jp/g/1074476393</t>
  </si>
  <si>
    <t>https://www.qoo10.jp/g/1074476367</t>
  </si>
  <si>
    <t>https://www.qoo10.jp/g/1074476396</t>
  </si>
  <si>
    <t>https://www.qoo10.jp/g/1074476177</t>
  </si>
  <si>
    <t>https://www.qoo10.jp/g/1074476357</t>
  </si>
  <si>
    <t>https://www.qoo10.jp/g/1074476178</t>
  </si>
  <si>
    <t>https://www.qoo10.jp/g/1074475798</t>
  </si>
  <si>
    <t>https://www.qoo10.jp/g/1074476358</t>
  </si>
  <si>
    <t>https://www.qoo10.jp/g/1074475796</t>
  </si>
  <si>
    <t>https://www.qoo10.jp/g/1074476213</t>
  </si>
  <si>
    <t>https://www.qoo10.jp/g/1074476176</t>
  </si>
  <si>
    <t>https://www.qoo10.jp/g/1074475945</t>
  </si>
  <si>
    <t>https://www.qoo10.jp/g/1074476174</t>
  </si>
  <si>
    <t>https://www.qoo10.jp/g/1074476175</t>
  </si>
  <si>
    <t>https://www.qoo10.jp/g/1074476173</t>
  </si>
  <si>
    <t>https://www.qoo10.jp/g/1074476214</t>
  </si>
  <si>
    <t>https://www.qoo10.jp/g/1074476395</t>
  </si>
  <si>
    <t>https://www.qoo10.jp/g/1074476394</t>
  </si>
  <si>
    <t>https://www.qoo10.jp/g/1074475944</t>
  </si>
  <si>
    <t>https://www.qoo10.jp/g/1074476172</t>
  </si>
  <si>
    <t>https://www.qoo10.jp/g/1074476391</t>
  </si>
  <si>
    <t>https://www.qoo10.jp/g/1074476212</t>
  </si>
  <si>
    <t>https://www.qoo10.jp/g/1074476390</t>
  </si>
  <si>
    <t>https://www.qoo10.jp/g/1074476661</t>
  </si>
  <si>
    <t>https://www.qoo10.jp/g/1074476659</t>
  </si>
  <si>
    <t>https://www.qoo10.jp/g/1074476657</t>
  </si>
  <si>
    <t>https://www.qoo10.jp/g/1074476662</t>
  </si>
  <si>
    <t>https://www.qoo10.jp/g/1074476656</t>
  </si>
  <si>
    <t>https://www.qoo10.jp/g/1074476655</t>
  </si>
  <si>
    <t>https://www.qoo10.jp/g/1074476654</t>
  </si>
  <si>
    <t>https://www.qoo10.jp/g/1074476658</t>
  </si>
  <si>
    <t>https://www.qoo10.jp/g/1074476660</t>
  </si>
  <si>
    <t>https://www.qoo10.jp/g/1074476653</t>
  </si>
  <si>
    <t>https://www.qoo10.jp/g/1074475795</t>
  </si>
  <si>
    <t>https://www.qoo10.jp/g/1074475779</t>
  </si>
  <si>
    <t>https://www.qoo10.jp/g/1074475778</t>
  </si>
  <si>
    <t>https://www.qoo10.jp/g/1074476296</t>
  </si>
  <si>
    <t>https://www.qoo10.jp/g/1074476731</t>
  </si>
  <si>
    <t>https://www.qoo10.jp/g/1074476297</t>
  </si>
  <si>
    <t>https://www.qoo10.jp/g/1074475794</t>
  </si>
  <si>
    <t>https://www.qoo10.jp/g/1074475793</t>
  </si>
  <si>
    <t>https://www.qoo10.jp/g/1074475792</t>
  </si>
  <si>
    <t>https://www.qoo10.jp/g/1074476397</t>
  </si>
  <si>
    <t>https://www.qoo10.jp/g/1074476398</t>
  </si>
  <si>
    <t>https://www.qoo10.jp/g/1074475859</t>
  </si>
  <si>
    <t>https://www.qoo10.jp/g/1074475855</t>
  </si>
  <si>
    <t>https://www.qoo10.jp/g/1074475853</t>
  </si>
  <si>
    <t>https://www.qoo10.jp/g/1074475851</t>
  </si>
  <si>
    <t>https://www.qoo10.jp/g/1074475845</t>
  </si>
  <si>
    <t>https://www.qoo10.jp/g/1074475852</t>
  </si>
  <si>
    <t>https://www.qoo10.jp/g/1074475857</t>
  </si>
  <si>
    <t>https://www.qoo10.jp/g/1074475842</t>
  </si>
  <si>
    <t>https://www.qoo10.jp/g/1074475850</t>
  </si>
  <si>
    <t>https://www.qoo10.jp/g/1074475847</t>
  </si>
  <si>
    <t>https://www.qoo10.jp/g/1074475858</t>
  </si>
  <si>
    <t>https://www.qoo10.jp/g/1074475839</t>
  </si>
  <si>
    <t>https://www.qoo10.jp/g/1074476643</t>
  </si>
  <si>
    <t>https://www.qoo10.jp/g/1074475846</t>
  </si>
  <si>
    <t>https://www.qoo10.jp/g/1074475854</t>
  </si>
  <si>
    <t>https://www.qoo10.jp/g/1074475840</t>
  </si>
  <si>
    <t>https://www.qoo10.jp/g/1074475844</t>
  </si>
  <si>
    <t>https://www.qoo10.jp/g/1074475848</t>
  </si>
  <si>
    <t>https://www.qoo10.jp/g/1074475841</t>
  </si>
  <si>
    <t>https://www.qoo10.jp/g/1074475843</t>
  </si>
  <si>
    <t>https://www.qoo10.jp/g/1074475849</t>
  </si>
  <si>
    <t>https://www.qoo10.jp/g/1074475869</t>
  </si>
  <si>
    <t>https://www.qoo10.jp/g/1074475863</t>
  </si>
  <si>
    <t>https://www.qoo10.jp/g/1074476324</t>
  </si>
  <si>
    <t>https://www.qoo10.jp/g/1074476770</t>
  </si>
  <si>
    <t>https://www.qoo10.jp/g/1074476171</t>
  </si>
  <si>
    <t>https://www.qoo10.jp/g/1074476164</t>
  </si>
  <si>
    <t>https://www.qoo10.jp/g/1074476372</t>
  </si>
  <si>
    <t>https://www.qoo10.jp/g/1074476559</t>
  </si>
  <si>
    <t>https://www.qoo10.jp/g/1074476550</t>
  </si>
  <si>
    <t>https://www.qoo10.jp/g/1074475763</t>
  </si>
  <si>
    <t>https://www.qoo10.jp/g/1074475762</t>
  </si>
  <si>
    <t>https://www.qoo10.jp/g/1074475790</t>
  </si>
  <si>
    <t>https://www.qoo10.jp/g/1074476078</t>
  </si>
  <si>
    <t>https://www.qoo10.jp/g/1074476400</t>
  </si>
  <si>
    <t>https://www.qoo10.jp/g/1074476401</t>
  </si>
  <si>
    <t>https://www.qoo10.jp/g/1074476094</t>
  </si>
  <si>
    <t>https://www.qoo10.jp/g/1074476079</t>
  </si>
  <si>
    <t>https://www.qoo10.jp/g/1074476739</t>
  </si>
  <si>
    <t>https://www.qoo10.jp/g/1074476650</t>
  </si>
  <si>
    <t>https://www.qoo10.jp/g/1074476590</t>
  </si>
  <si>
    <t>https://www.qoo10.jp/g/1074476592</t>
  </si>
  <si>
    <t>https://www.qoo10.jp/g/1074476513</t>
  </si>
  <si>
    <t>https://www.qoo10.jp/g/1074476167</t>
  </si>
  <si>
    <t>https://www.qoo10.jp/g/1074475791</t>
  </si>
  <si>
    <t>https://www.qoo10.jp/g/1074476593</t>
  </si>
  <si>
    <t>https://www.qoo10.jp/g/1074476640</t>
  </si>
  <si>
    <t>https://www.qoo10.jp/g/1074475996</t>
  </si>
  <si>
    <t>https://www.qoo10.jp/g/1074475998</t>
  </si>
  <si>
    <t>https://www.qoo10.jp/g/1074475958</t>
  </si>
  <si>
    <t>https://www.qoo10.jp/g/1074475995</t>
  </si>
  <si>
    <t>https://www.qoo10.jp/g/1074476641</t>
  </si>
  <si>
    <t>https://www.qoo10.jp/g/1074476012</t>
  </si>
  <si>
    <t>https://www.qoo10.jp/g/1074476195</t>
  </si>
  <si>
    <t>https://www.qoo10.jp/g/1074475993</t>
  </si>
  <si>
    <t>https://www.qoo10.jp/g/1074475994</t>
  </si>
  <si>
    <t>https://www.qoo10.jp/g/1074475992</t>
  </si>
  <si>
    <t>https://www.qoo10.jp/g/1074476011</t>
  </si>
  <si>
    <t>https://www.qoo10.jp/g/1074475959</t>
  </si>
  <si>
    <t>https://www.qoo10.jp/g/1074475956</t>
  </si>
  <si>
    <t>https://www.qoo10.jp/g/1074476010</t>
  </si>
  <si>
    <t>https://www.qoo10.jp/g/1074475957</t>
  </si>
  <si>
    <t>https://www.qoo10.jp/g/1074476616</t>
  </si>
  <si>
    <t>https://www.qoo10.jp/g/1074476009</t>
  </si>
  <si>
    <t>https://www.qoo10.jp/g/1074476675</t>
  </si>
  <si>
    <t>https://www.qoo10.jp/g/1074475991</t>
  </si>
  <si>
    <t>https://www.qoo10.jp/g/1074476652</t>
  </si>
  <si>
    <t>https://www.qoo10.jp/g/1074476639</t>
  </si>
  <si>
    <t>https://www.qoo10.jp/g/1074475972</t>
  </si>
  <si>
    <t>https://www.qoo10.jp/g/1074475970</t>
  </si>
  <si>
    <t>https://www.qoo10.jp/g/1074476217</t>
  </si>
  <si>
    <t>https://www.qoo10.jp/g/1074476203</t>
  </si>
  <si>
    <t>https://www.qoo10.jp/g/1074475971</t>
  </si>
  <si>
    <t>https://www.qoo10.jp/g/1074476218</t>
  </si>
  <si>
    <t>https://www.qoo10.jp/g/1074475990</t>
  </si>
  <si>
    <t>https://www.qoo10.jp/g/1074475960</t>
  </si>
  <si>
    <t>https://www.qoo10.jp/g/1074475939</t>
  </si>
  <si>
    <t>https://www.qoo10.jp/g/1074476202</t>
  </si>
  <si>
    <t>https://www.qoo10.jp/g/1074475938</t>
  </si>
  <si>
    <t>https://www.qoo10.jp/g/1074475937</t>
  </si>
  <si>
    <t>https://www.qoo10.jp/g/1074475934</t>
  </si>
  <si>
    <t>https://www.qoo10.jp/g/1074475936</t>
  </si>
  <si>
    <t>https://www.qoo10.jp/g/1074476649</t>
  </si>
  <si>
    <t>https://www.qoo10.jp/g/1074475935</t>
  </si>
  <si>
    <t>https://www.qoo10.jp/g/1074476005</t>
  </si>
  <si>
    <t>https://www.qoo10.jp/g/1074476007</t>
  </si>
  <si>
    <t>https://www.qoo10.jp/g/1074476006</t>
  </si>
  <si>
    <t>https://www.qoo10.jp/g/1074476254</t>
  </si>
  <si>
    <t>https://www.qoo10.jp/g/1074476645</t>
  </si>
  <si>
    <t>https://www.qoo10.jp/g/1074476013</t>
  </si>
  <si>
    <t>https://www.qoo10.jp/g/1074475789</t>
  </si>
  <si>
    <t>https://www.qoo10.jp/g/1074476008</t>
  </si>
  <si>
    <t>https://www.qoo10.jp/g/1074475788</t>
  </si>
  <si>
    <t>https://www.qoo10.jp/g/1074476478</t>
  </si>
  <si>
    <t>https://www.qoo10.jp/g/1074476001</t>
  </si>
  <si>
    <t>https://www.qoo10.jp/g/1074476546</t>
  </si>
  <si>
    <t>https://www.qoo10.jp/g/1074476545</t>
  </si>
  <si>
    <t>https://www.qoo10.jp/g/1074476294</t>
  </si>
  <si>
    <t>https://www.qoo10.jp/g/1074476259</t>
  </si>
  <si>
    <t>https://www.qoo10.jp/g/1074476258</t>
  </si>
  <si>
    <t>https://www.qoo10.jp/g/1074476145</t>
  </si>
  <si>
    <t>https://www.qoo10.jp/g/1074476785</t>
  </si>
  <si>
    <t>https://www.qoo10.jp/g/1074476792</t>
  </si>
  <si>
    <t>https://www.qoo10.jp/g/1074476087</t>
  </si>
  <si>
    <t>https://www.qoo10.jp/g/1074476763</t>
  </si>
  <si>
    <t>https://www.qoo10.jp/g/1074476547</t>
  </si>
  <si>
    <t>https://www.qoo10.jp/g/1074476481</t>
  </si>
  <si>
    <t>https://www.qoo10.jp/g/1074476146</t>
  </si>
  <si>
    <t>https://www.qoo10.jp/g/1074476786</t>
  </si>
  <si>
    <t>https://www.qoo10.jp/g/1074476373</t>
  </si>
  <si>
    <t>https://www.qoo10.jp/g/1074475968</t>
  </si>
  <si>
    <t>https://www.qoo10.jp/g/1074476201</t>
  </si>
  <si>
    <t>https://www.qoo10.jp/g/1074476144</t>
  </si>
  <si>
    <t>https://www.qoo10.jp/g/1074476423</t>
  </si>
  <si>
    <t>https://www.qoo10.jp/g/1074476424</t>
  </si>
  <si>
    <t>https://www.qoo10.jp/g/1074476139</t>
  </si>
  <si>
    <t>https://www.qoo10.jp/g/1074476329</t>
  </si>
  <si>
    <t>https://www.qoo10.jp/g/1074476200</t>
  </si>
  <si>
    <t>https://www.qoo10.jp/g/1074475952</t>
  </si>
  <si>
    <t>https://www.qoo10.jp/g/1074476327</t>
  </si>
  <si>
    <t>https://www.qoo10.jp/g/1074476784</t>
  </si>
  <si>
    <t>https://www.qoo10.jp/g/1074476325</t>
  </si>
  <si>
    <t>https://www.qoo10.jp/g/1074476330</t>
  </si>
  <si>
    <t>https://www.qoo10.jp/g/1074476328</t>
  </si>
  <si>
    <t>https://www.qoo10.jp/g/1074476510</t>
  </si>
  <si>
    <t>https://www.qoo10.jp/g/1074476582</t>
  </si>
  <si>
    <t>https://www.qoo10.jp/g/1074475950</t>
  </si>
  <si>
    <t>https://www.qoo10.jp/g/1074476751</t>
  </si>
  <si>
    <t>https://www.qoo10.jp/g/1074476783</t>
  </si>
  <si>
    <t>https://www.qoo10.jp/g/1074476199</t>
  </si>
  <si>
    <t>https://www.qoo10.jp/g/1074475951</t>
  </si>
  <si>
    <t>https://www.qoo10.jp/g/1074476479</t>
  </si>
  <si>
    <t>https://www.qoo10.jp/g/1074476647</t>
  </si>
  <si>
    <t>https://www.qoo10.jp/g/1074476740</t>
  </si>
  <si>
    <t>https://www.qoo10.jp/g/1074475949</t>
  </si>
  <si>
    <t>https://www.qoo10.jp/g/1074476198</t>
  </si>
  <si>
    <t>https://www.qoo10.jp/g/1074475947</t>
  </si>
  <si>
    <t>https://www.qoo10.jp/g/1074476648</t>
  </si>
  <si>
    <t>https://www.qoo10.jp/g/1074476025</t>
  </si>
  <si>
    <t>https://www.qoo10.jp/g/1074475973</t>
  </si>
  <si>
    <t>https://www.qoo10.jp/g/1074476017</t>
  </si>
  <si>
    <t>https://www.qoo10.jp/g/1074476021</t>
  </si>
  <si>
    <t>https://www.qoo10.jp/g/1074476253</t>
  </si>
  <si>
    <t>https://www.qoo10.jp/g/1074476030</t>
  </si>
  <si>
    <t>https://www.qoo10.jp/g/1074475974</t>
  </si>
  <si>
    <t>https://www.qoo10.jp/g/1074475977</t>
  </si>
  <si>
    <t>https://www.qoo10.jp/g/1074476028</t>
  </si>
  <si>
    <t>https://www.qoo10.jp/g/1074476646</t>
  </si>
  <si>
    <t>https://www.qoo10.jp/g/1074476208</t>
  </si>
  <si>
    <t>https://www.qoo10.jp/g/1074476029</t>
  </si>
  <si>
    <t>https://www.qoo10.jp/g/1074475962</t>
  </si>
  <si>
    <t>https://www.qoo10.jp/g/1074476027</t>
  </si>
  <si>
    <t>https://www.qoo10.jp/g/1074475980</t>
  </si>
  <si>
    <t>https://www.qoo10.jp/g/1074476651</t>
  </si>
  <si>
    <t>https://www.qoo10.jp/g/1074476197</t>
  </si>
  <si>
    <t>https://www.qoo10.jp/g/1074476000</t>
  </si>
  <si>
    <t>https://www.qoo10.jp/g/1074475976</t>
  </si>
  <si>
    <t>https://www.qoo10.jp/g/1074476026</t>
  </si>
  <si>
    <t>https://www.qoo10.jp/g/1074475965</t>
  </si>
  <si>
    <t>https://www.qoo10.jp/g/1074476207</t>
  </si>
  <si>
    <t>https://www.qoo10.jp/g/1074476023</t>
  </si>
  <si>
    <t>https://www.qoo10.jp/g/1074476206</t>
  </si>
  <si>
    <t>https://www.qoo10.jp/g/1074476022</t>
  </si>
  <si>
    <t>https://www.qoo10.jp/g/1074476211</t>
  </si>
  <si>
    <t>https://www.qoo10.jp/g/1074475978</t>
  </si>
  <si>
    <t>https://www.qoo10.jp/g/1074476020</t>
  </si>
  <si>
    <t>https://www.qoo10.jp/g/1074476019</t>
  </si>
  <si>
    <t>https://www.qoo10.jp/g/1074475964</t>
  </si>
  <si>
    <t>https://www.qoo10.jp/g/1074476015</t>
  </si>
  <si>
    <t>https://www.qoo10.jp/g/1074475966</t>
  </si>
  <si>
    <t>https://www.qoo10.jp/g/1074476210</t>
  </si>
  <si>
    <t>https://www.qoo10.jp/g/1074476018</t>
  </si>
  <si>
    <t>https://www.qoo10.jp/g/1074475999</t>
  </si>
  <si>
    <t>https://www.qoo10.jp/g/1074476209</t>
  </si>
  <si>
    <t>https://www.qoo10.jp/g/1074476196</t>
  </si>
  <si>
    <t>https://www.qoo10.jp/g/1074475997</t>
  </si>
  <si>
    <t>https://www.qoo10.jp/g/1074476014</t>
  </si>
  <si>
    <t>https://www.qoo10.jp/g/1074476016</t>
  </si>
  <si>
    <t>https://www.qoo10.jp/g/1074475979</t>
  </si>
  <si>
    <t>https://www.qoo10.jp/g/1074475961</t>
  </si>
  <si>
    <t>https://www.qoo10.jp/g/1074475963</t>
  </si>
  <si>
    <t>https://www.qoo10.jp/g/1074475777</t>
  </si>
  <si>
    <t>https://www.qoo10.jp/g/1074475776</t>
  </si>
  <si>
    <t>https://www.qoo10.jp/g/1074476230</t>
  </si>
  <si>
    <t>https://www.qoo10.jp/g/1074475836</t>
  </si>
  <si>
    <t>https://www.qoo10.jp/g/1074476496</t>
  </si>
  <si>
    <t>https://www.qoo10.jp/g/1074476345</t>
  </si>
  <si>
    <t>https://www.qoo10.jp/g/1074476342</t>
  </si>
  <si>
    <t>https://www.qoo10.jp/g/1074476388</t>
  </si>
  <si>
    <t>https://www.qoo10.jp/g/1074476508</t>
  </si>
  <si>
    <t>https://www.qoo10.jp/g/1074476194</t>
  </si>
  <si>
    <t>https://www.qoo10.jp/g/1074476315</t>
  </si>
  <si>
    <t>https://www.qoo10.jp/g/1074476193</t>
  </si>
  <si>
    <t>https://www.qoo10.jp/g/1074476191</t>
  </si>
  <si>
    <t>https://www.qoo10.jp/g/1074476192</t>
  </si>
  <si>
    <t>https://www.qoo10.jp/g/1074476389</t>
  </si>
  <si>
    <t>https://www.qoo10.jp/g/1074476190</t>
  </si>
  <si>
    <t>https://www.qoo10.jp/g/1074476387</t>
  </si>
  <si>
    <t>https://www.qoo10.jp/g/1074476385</t>
  </si>
  <si>
    <t>https://www.qoo10.jp/g/1074476188</t>
  </si>
  <si>
    <t>https://www.qoo10.jp/g/1074476189</t>
  </si>
  <si>
    <t>https://www.qoo10.jp/g/1074476386</t>
  </si>
  <si>
    <t>https://www.qoo10.jp/g/1074476384</t>
  </si>
  <si>
    <t>https://www.qoo10.jp/g/1074476382</t>
  </si>
  <si>
    <t>https://www.qoo10.jp/g/1074476383</t>
  </si>
  <si>
    <t>https://www.qoo10.jp/g/1074476700</t>
  </si>
  <si>
    <t>https://www.qoo10.jp/g/1074476337</t>
  </si>
  <si>
    <t>https://www.qoo10.jp/g/1074476336</t>
  </si>
  <si>
    <t>https://www.qoo10.jp/g/1074476338</t>
  </si>
  <si>
    <t>https://www.qoo10.jp/g/1074476724</t>
  </si>
  <si>
    <t>https://www.qoo10.jp/g/1074476722</t>
  </si>
  <si>
    <t>https://www.qoo10.jp/g/1074476614</t>
  </si>
  <si>
    <t>https://www.qoo10.jp/g/1074476460</t>
  </si>
  <si>
    <t>https://www.qoo10.jp/g/1074475818</t>
  </si>
  <si>
    <t>https://www.qoo10.jp/g/1074476335</t>
  </si>
  <si>
    <t>https://www.qoo10.jp/g/1074475988</t>
  </si>
  <si>
    <t>https://www.qoo10.jp/g/1074476457</t>
  </si>
  <si>
    <t>https://www.qoo10.jp/g/1074476458</t>
  </si>
  <si>
    <t>https://www.qoo10.jp/g/1074476499</t>
  </si>
  <si>
    <t>https://www.qoo10.jp/g/1074475989</t>
  </si>
  <si>
    <t>https://www.qoo10.jp/g/1074476501</t>
  </si>
  <si>
    <t>https://www.qoo10.jp/g/1074476500</t>
  </si>
  <si>
    <t>https://www.qoo10.jp/g/1074476456</t>
  </si>
  <si>
    <t>https://www.qoo10.jp/g/1074476461</t>
  </si>
  <si>
    <t>https://www.qoo10.jp/g/1074475824</t>
  </si>
  <si>
    <t>https://www.qoo10.jp/g/1074475819</t>
  </si>
  <si>
    <t>https://www.qoo10.jp/g/1074476464</t>
  </si>
  <si>
    <t>https://www.qoo10.jp/g/1074476459</t>
  </si>
  <si>
    <t>https://www.qoo10.jp/g/1074475823</t>
  </si>
  <si>
    <t>https://www.qoo10.jp/g/1074476462</t>
  </si>
  <si>
    <t>https://www.qoo10.jp/g/1074476615</t>
  </si>
  <si>
    <t>https://www.qoo10.jp/g/1074475821</t>
  </si>
  <si>
    <t>https://www.qoo10.jp/g/1074476455</t>
  </si>
  <si>
    <t>https://www.qoo10.jp/g/1074476463</t>
  </si>
  <si>
    <t>https://www.qoo10.jp/g/1074475820</t>
  </si>
  <si>
    <t>https://www.qoo10.jp/g/1074476736</t>
  </si>
  <si>
    <t>https://www.qoo10.jp/g/1074475817</t>
  </si>
  <si>
    <t>https://www.qoo10.jp/g/1074476674</t>
  </si>
  <si>
    <t>https://www.qoo10.jp/g/1074476673</t>
  </si>
  <si>
    <t>https://www.qoo10.jp/g/1074475816</t>
  </si>
  <si>
    <t>https://www.qoo10.jp/g/1074475815</t>
  </si>
  <si>
    <t>https://www.qoo10.jp/g/1074476671</t>
  </si>
  <si>
    <t>https://www.qoo10.jp/g/1074476672</t>
  </si>
  <si>
    <t>https://www.qoo10.jp/g/1074476709</t>
  </si>
  <si>
    <t>https://www.qoo10.jp/g/1074476690</t>
  </si>
  <si>
    <t>https://www.qoo10.jp/g/1074476352</t>
  </si>
  <si>
    <t>https://www.qoo10.jp/g/1074476688</t>
  </si>
  <si>
    <t>https://www.qoo10.jp/g/1074476443</t>
  </si>
  <si>
    <t>https://www.qoo10.jp/g/1074476442</t>
  </si>
  <si>
    <t>https://www.qoo10.jp/g/1074476445</t>
  </si>
  <si>
    <t>https://www.qoo10.jp/g/1074476726</t>
  </si>
  <si>
    <t>https://www.qoo10.jp/g/1074476437</t>
  </si>
  <si>
    <t>https://www.qoo10.jp/g/1074475787</t>
  </si>
  <si>
    <t>https://www.qoo10.jp/g/1074475866</t>
  </si>
  <si>
    <t>https://www.qoo10.jp/g/1074476440</t>
  </si>
  <si>
    <t>https://www.qoo10.jp/g/1074476439</t>
  </si>
  <si>
    <t>https://www.qoo10.jp/g/1074476435</t>
  </si>
  <si>
    <t>https://www.qoo10.jp/g/1074475875</t>
  </si>
  <si>
    <t>https://www.qoo10.jp/g/1074476436</t>
  </si>
  <si>
    <t>https://www.qoo10.jp/g/1074475874</t>
  </si>
  <si>
    <t>https://www.qoo10.jp/g/1074475872</t>
  </si>
  <si>
    <t>https://www.qoo10.jp/g/1074475871</t>
  </si>
  <si>
    <t>https://www.qoo10.jp/g/1074475873</t>
  </si>
  <si>
    <t>https://www.qoo10.jp/g/1074476237</t>
  </si>
  <si>
    <t>https://www.qoo10.jp/g/1074476441</t>
  </si>
  <si>
    <t>https://www.qoo10.jp/g/1074475870</t>
  </si>
  <si>
    <t>https://www.qoo10.jp/g/1074475867</t>
  </si>
  <si>
    <t>https://www.qoo10.jp/g/1074476235</t>
  </si>
  <si>
    <t>https://www.qoo10.jp/g/1074476680</t>
  </si>
  <si>
    <t>https://www.qoo10.jp/g/1074476681</t>
  </si>
  <si>
    <t>https://www.qoo10.jp/g/1074476679</t>
  </si>
  <si>
    <t>https://www.qoo10.jp/g/1074476678</t>
  </si>
  <si>
    <t>https://www.qoo10.jp/g/1074476004</t>
  </si>
  <si>
    <t>https://www.qoo10.jp/g/1074476677</t>
  </si>
  <si>
    <t>https://www.qoo10.jp/g/1074476506</t>
  </si>
  <si>
    <t>https://www.qoo10.jp/g/1074476607</t>
  </si>
  <si>
    <t>https://www.qoo10.jp/g/1074476505</t>
  </si>
  <si>
    <t>https://www.qoo10.jp/g/1074476605</t>
  </si>
  <si>
    <t>https://www.qoo10.jp/g/1074476503</t>
  </si>
  <si>
    <t>https://www.qoo10.jp/g/1074476606</t>
  </si>
  <si>
    <t>https://www.qoo10.jp/g/1074476003</t>
  </si>
  <si>
    <t>https://www.qoo10.jp/g/1074476609</t>
  </si>
  <si>
    <t>https://www.qoo10.jp/g/1074475954</t>
  </si>
  <si>
    <t>https://www.qoo10.jp/g/1074476608</t>
  </si>
  <si>
    <t>https://www.qoo10.jp/g/1074475955</t>
  </si>
  <si>
    <t>https://www.qoo10.jp/g/1074476603</t>
  </si>
  <si>
    <t>https://www.qoo10.jp/g/1074476502</t>
  </si>
  <si>
    <t>https://www.qoo10.jp/g/1074476504</t>
  </si>
  <si>
    <t>https://www.qoo10.jp/g/1074475953</t>
  </si>
  <si>
    <t>https://www.qoo10.jp/g/1074476002</t>
  </si>
  <si>
    <t>https://www.qoo10.jp/g/1074475832</t>
  </si>
  <si>
    <t>https://www.qoo10.jp/g/1074476745</t>
  </si>
  <si>
    <t>https://www.qoo10.jp/g/1074476743</t>
  </si>
  <si>
    <t>https://www.qoo10.jp/g/1074476744</t>
  </si>
  <si>
    <t>https://www.qoo10.jp/g/1074475910</t>
  </si>
  <si>
    <t>https://www.qoo10.jp/g/1074476041</t>
  </si>
  <si>
    <t>https://www.qoo10.jp/g/1074476044</t>
  </si>
  <si>
    <t>https://www.qoo10.jp/g/1074476038</t>
  </si>
  <si>
    <t>https://www.qoo10.jp/g/1074476037</t>
  </si>
  <si>
    <t>https://www.qoo10.jp/g/1074476039</t>
  </si>
  <si>
    <t>https://www.qoo10.jp/g/1074476043</t>
  </si>
  <si>
    <t>https://www.qoo10.jp/g/1074476036</t>
  </si>
  <si>
    <t>https://www.qoo10.jp/g/1074476046</t>
  </si>
  <si>
    <t>https://www.qoo10.jp/g/1074476045</t>
  </si>
  <si>
    <t>https://www.qoo10.jp/g/1074476035</t>
  </si>
  <si>
    <t>https://www.qoo10.jp/g/1074476040</t>
  </si>
  <si>
    <t>https://www.qoo10.jp/g/1074476033</t>
  </si>
  <si>
    <t>https://www.qoo10.jp/g/1074476034</t>
  </si>
  <si>
    <t>https://www.qoo10.jp/g/1074476042</t>
  </si>
  <si>
    <t>https://www.qoo10.jp/g/1074476032</t>
  </si>
  <si>
    <t>https://www.qoo10.jp/g/1074476031</t>
  </si>
  <si>
    <t>https://www.qoo10.jp/g/1074475831</t>
  </si>
  <si>
    <t>https://www.qoo10.jp/g/1074476488</t>
  </si>
  <si>
    <t>https://www.qoo10.jp/g/1074476310</t>
  </si>
  <si>
    <t>https://www.qoo10.jp/g/1074476490</t>
  </si>
  <si>
    <t>https://www.qoo10.jp/g/1074476573</t>
  </si>
  <si>
    <t>https://www.qoo10.jp/g/1074475786</t>
  </si>
  <si>
    <t>https://www.qoo10.jp/g/1074475785</t>
  </si>
  <si>
    <t>https://www.qoo10.jp/g/1074476572</t>
  </si>
  <si>
    <t>https://www.qoo10.jp/g/1074476072</t>
  </si>
  <si>
    <t>https://www.qoo10.jp/g/1074476308</t>
  </si>
  <si>
    <t>https://www.qoo10.jp/g/1074476571</t>
  </si>
  <si>
    <t>https://www.qoo10.jp/g/1074476229</t>
  </si>
  <si>
    <t>https://www.qoo10.jp/g/1074476080</t>
  </si>
  <si>
    <t>https://www.qoo10.jp/g/1074476570</t>
  </si>
  <si>
    <t>https://www.qoo10.jp/g/1074476307</t>
  </si>
  <si>
    <t>https://www.qoo10.jp/g/1074475878</t>
  </si>
  <si>
    <t>https://www.qoo10.jp/g/1074476134</t>
  </si>
  <si>
    <t>https://www.qoo10.jp/g/1074476306</t>
  </si>
  <si>
    <t>https://www.qoo10.jp/g/1074475911</t>
  </si>
  <si>
    <t>https://www.qoo10.jp/g/1074475877</t>
  </si>
  <si>
    <t>https://www.qoo10.jp/g/1074475784</t>
  </si>
  <si>
    <t>https://www.qoo10.jp/g/1074476226</t>
  </si>
  <si>
    <t>https://www.qoo10.jp/g/1074476133</t>
  </si>
  <si>
    <t>https://www.qoo10.jp/g/1074475913</t>
  </si>
  <si>
    <t>https://www.qoo10.jp/g/1074476305</t>
  </si>
  <si>
    <t>https://www.qoo10.jp/g/1074476295</t>
  </si>
  <si>
    <t>https://www.qoo10.jp/g/1074476489</t>
  </si>
  <si>
    <t>https://www.qoo10.jp/g/1074476227</t>
  </si>
  <si>
    <t>https://www.qoo10.jp/g/1074476491</t>
  </si>
  <si>
    <t>https://www.qoo10.jp/g/1074475912</t>
  </si>
  <si>
    <t>https://www.qoo10.jp/g/1074476204</t>
  </si>
  <si>
    <t>https://www.qoo10.jp/g/1074476130</t>
  </si>
  <si>
    <t>https://www.qoo10.jp/g/1074476569</t>
  </si>
  <si>
    <t>https://www.qoo10.jp/g/1074475876</t>
  </si>
  <si>
    <t>https://www.qoo10.jp/g/1074476568</t>
  </si>
  <si>
    <t>https://www.qoo10.jp/g/1074475783</t>
  </si>
  <si>
    <t>https://www.qoo10.jp/g/1074476486</t>
  </si>
  <si>
    <t>https://www.qoo10.jp/g/1074476487</t>
  </si>
  <si>
    <t>https://www.qoo10.jp/g/1074476493</t>
  </si>
  <si>
    <t>https://www.qoo10.jp/g/1074476131</t>
  </si>
  <si>
    <t>https://www.qoo10.jp/g/1074475782</t>
  </si>
  <si>
    <t>https://www.qoo10.jp/g/1074476309</t>
  </si>
  <si>
    <t>https://www.qoo10.jp/g/1074475781</t>
  </si>
  <si>
    <t>https://www.qoo10.jp/g/1074475899</t>
  </si>
  <si>
    <t>https://www.qoo10.jp/g/1074476492</t>
  </si>
  <si>
    <t>https://www.qoo10.jp/g/1074476205</t>
  </si>
  <si>
    <t>https://www.qoo10.jp/g/1074476304</t>
  </si>
  <si>
    <t>https://www.qoo10.jp/g/1074476228</t>
  </si>
  <si>
    <t>https://www.qoo10.jp/g/1074476485</t>
  </si>
  <si>
    <t>https://www.qoo10.jp/g/1074476574</t>
  </si>
  <si>
    <t>https://www.qoo10.jp/g/1074475780</t>
  </si>
  <si>
    <t>https://www.qoo10.jp/g/1074476132</t>
  </si>
  <si>
    <t>https://www.qoo10.jp/g/1074475828</t>
  </si>
  <si>
    <t>https://www.qoo10.jp/g/1074475985</t>
  </si>
  <si>
    <t>https://www.qoo10.jp/g/1074475986</t>
  </si>
  <si>
    <t>https://www.qoo10.jp/g/1074475987</t>
  </si>
  <si>
    <t>https://www.qoo10.jp/g/1074476161</t>
  </si>
  <si>
    <t>https://www.qoo10.jp/g/1074476409</t>
  </si>
  <si>
    <t>https://www.qoo10.jp/g/1074475760</t>
  </si>
  <si>
    <t>https://www.qoo10.jp/g/1074476157</t>
  </si>
  <si>
    <t>https://www.qoo10.jp/g/1074476154</t>
  </si>
  <si>
    <t>https://www.qoo10.jp/g/1074476404</t>
  </si>
  <si>
    <t>https://www.qoo10.jp/g/1074475984</t>
  </si>
  <si>
    <t>https://www.qoo10.jp/g/1074476158</t>
  </si>
  <si>
    <t>https://www.qoo10.jp/g/1074476321</t>
  </si>
  <si>
    <t>https://www.qoo10.jp/g/1074476319</t>
  </si>
  <si>
    <t>https://www.qoo10.jp/g/1074475982</t>
  </si>
  <si>
    <t>https://www.qoo10.jp/g/1074476153</t>
  </si>
  <si>
    <t>https://www.qoo10.jp/g/1074475983</t>
  </si>
  <si>
    <t>https://www.qoo10.jp/g/1074476407</t>
  </si>
  <si>
    <t>https://www.qoo10.jp/g/1074475981</t>
  </si>
  <si>
    <t>https://www.qoo10.jp/g/1074476322</t>
  </si>
  <si>
    <t>https://www.qoo10.jp/g/1074476320</t>
  </si>
  <si>
    <t>https://www.qoo10.jp/g/1074476156</t>
  </si>
  <si>
    <t>https://www.qoo10.jp/g/1074476152</t>
  </si>
  <si>
    <t>https://www.qoo10.jp/g/1074476148</t>
  </si>
  <si>
    <t>https://www.qoo10.jp/g/1074476408</t>
  </si>
  <si>
    <t>https://www.qoo10.jp/g/1074476151</t>
  </si>
  <si>
    <t>https://www.qoo10.jp/g/1074476318</t>
  </si>
  <si>
    <t>https://www.qoo10.jp/g/1074476155</t>
  </si>
  <si>
    <t>https://www.qoo10.jp/g/1074476149</t>
  </si>
  <si>
    <t>https://www.qoo10.jp/g/1074476317</t>
  </si>
  <si>
    <t>https://www.qoo10.jp/g/1074476406</t>
  </si>
  <si>
    <t>https://www.qoo10.jp/g/1074476403</t>
  </si>
  <si>
    <t>https://www.qoo10.jp/g/1074476160</t>
  </si>
  <si>
    <t>https://www.qoo10.jp/g/1074476163</t>
  </si>
  <si>
    <t>https://www.qoo10.jp/g/1074476162</t>
  </si>
  <si>
    <t>https://www.qoo10.jp/g/1074476316</t>
  </si>
  <si>
    <t>https://www.qoo10.jp/g/1074476159</t>
  </si>
  <si>
    <t>https://www.qoo10.jp/g/1074476165</t>
  </si>
  <si>
    <t>https://www.qoo10.jp/g/1074476150</t>
  </si>
  <si>
    <t>https://www.qoo10.jp/g/1074476405</t>
  </si>
  <si>
    <t>https://www.qoo10.jp/g/1074476147</t>
  </si>
  <si>
    <t>https://www.qoo10.jp/g/1074476498</t>
  </si>
  <si>
    <t>https://www.qoo10.jp/g/1074476728</t>
  </si>
  <si>
    <t>https://www.qoo10.jp/g/1074476727</t>
  </si>
  <si>
    <t>https://www.qoo10.jp/g/1074476275</t>
  </si>
  <si>
    <t>https://www.qoo10.jp/g/1074476529</t>
  </si>
  <si>
    <t>https://www.qoo10.jp/g/1074476527</t>
  </si>
  <si>
    <t>https://www.qoo10.jp/g/1074476249</t>
  </si>
  <si>
    <t>https://www.qoo10.jp/g/1074476729</t>
  </si>
  <si>
    <t>https://www.qoo10.jp/g/1074476531</t>
  </si>
  <si>
    <t>https://www.qoo10.jp/g/1074476524</t>
  </si>
  <si>
    <t>https://www.qoo10.jp/g/1074476525</t>
  </si>
  <si>
    <t>https://www.qoo10.jp/g/1074476523</t>
  </si>
  <si>
    <t>https://www.qoo10.jp/g/1074476730</t>
  </si>
  <si>
    <t>https://www.qoo10.jp/g/1074476528</t>
  </si>
  <si>
    <t>https://www.qoo10.jp/g/1074476526</t>
  </si>
  <si>
    <t>https://www.qoo10.jp/g/1074476522</t>
  </si>
  <si>
    <t>https://www.qoo10.jp/g/1074476051</t>
  </si>
  <si>
    <t>https://www.qoo10.jp/g/1074476050</t>
  </si>
  <si>
    <t>https://www.qoo10.jp/g/1074476049</t>
  </si>
  <si>
    <t>https://www.qoo10.jp/g/1074476048</t>
  </si>
  <si>
    <t>https://www.qoo10.jp/g/1074476497</t>
  </si>
  <si>
    <t>https://www.qoo10.jp/g/1074476530</t>
  </si>
  <si>
    <t>https://www.qoo10.jp/g/1074476532</t>
  </si>
  <si>
    <t>https://www.qoo10.jp/g/1074476047</t>
  </si>
  <si>
    <t>https://www.qoo10.jp/g/1074476256</t>
  </si>
  <si>
    <t>https://www.qoo10.jp/g/1074475770</t>
  </si>
  <si>
    <t>https://www.qoo10.jp/g/1074475771</t>
  </si>
  <si>
    <t>https://www.qoo10.jp/g/1074475768</t>
  </si>
  <si>
    <t>https://www.qoo10.jp/g/1074475769</t>
  </si>
  <si>
    <t>https://www.qoo10.jp/g/1074475767</t>
  </si>
  <si>
    <t>https://www.qoo10.jp/g/1074475766</t>
  </si>
  <si>
    <t>https://www.qoo10.jp/g/1074475765</t>
  </si>
  <si>
    <t>https://www.qoo10.jp/g/1074475764</t>
  </si>
  <si>
    <t>https://www.qoo10.jp/g/1074476629</t>
  </si>
  <si>
    <t>https://www.qoo10.jp/g/1074476628</t>
  </si>
  <si>
    <t>https://www.qoo10.jp/g/1074476625</t>
  </si>
  <si>
    <t>https://www.qoo10.jp/g/1074476619</t>
  </si>
  <si>
    <t>https://www.qoo10.jp/g/1074476627</t>
  </si>
  <si>
    <t>https://www.qoo10.jp/g/1074476626</t>
  </si>
  <si>
    <t>https://www.qoo10.jp/g/1074476624</t>
  </si>
  <si>
    <t>https://www.qoo10.jp/g/1074476620</t>
  </si>
  <si>
    <t>https://www.qoo10.jp/g/1074476623</t>
  </si>
  <si>
    <t>https://www.qoo10.jp/g/1074476618</t>
  </si>
  <si>
    <t>https://www.qoo10.jp/g/1074476622</t>
  </si>
  <si>
    <t>https://www.qoo10.jp/g/1074476621</t>
  </si>
  <si>
    <t>https://www.qoo10.jp/g/1074476795</t>
  </si>
  <si>
    <t>https://www.qoo10.jp/g/1074476105</t>
  </si>
  <si>
    <t>https://www.qoo10.jp/g/1074476642</t>
  </si>
  <si>
    <t>https://www.qoo10.jp/g/1074476634</t>
  </si>
  <si>
    <t>https://www.qoo10.jp/g/1074476637</t>
  </si>
  <si>
    <t>https://www.qoo10.jp/g/1074476635</t>
  </si>
  <si>
    <t>https://www.qoo10.jp/g/1074476638</t>
  </si>
  <si>
    <t>https://www.qoo10.jp/g/1074476632</t>
  </si>
  <si>
    <t>https://www.qoo10.jp/g/1074476636</t>
  </si>
  <si>
    <t>https://www.qoo10.jp/g/1074476631</t>
  </si>
  <si>
    <t>https://www.qoo10.jp/g/1074476633</t>
  </si>
  <si>
    <t>https://www.qoo10.jp/g/1074476630</t>
  </si>
  <si>
    <t>https://www.qoo10.jp/g/1074476670</t>
  </si>
  <si>
    <t>https://www.qoo10.jp/g/1074476270</t>
  </si>
  <si>
    <t>https://www.qoo10.jp/g/1074476666</t>
  </si>
  <si>
    <t>https://www.qoo10.jp/g/1074476669</t>
  </si>
  <si>
    <t>https://www.qoo10.jp/g/1074476225</t>
  </si>
  <si>
    <t>https://www.qoo10.jp/g/1074476222</t>
  </si>
  <si>
    <t>https://www.qoo10.jp/g/1074476224</t>
  </si>
  <si>
    <t>https://www.qoo10.jp/g/1074476220</t>
  </si>
  <si>
    <t>https://www.qoo10.jp/g/1074476223</t>
  </si>
  <si>
    <t>https://www.qoo10.jp/g/1074476219</t>
  </si>
  <si>
    <t>https://www.qoo10.jp/g/1074476221</t>
  </si>
  <si>
    <t>https://www.qoo10.jp/g/1074475757</t>
  </si>
  <si>
    <t>https://www.qoo10.jp/g/1074475755</t>
  </si>
  <si>
    <t>https://www.qoo10.jp/g/1074475754</t>
  </si>
  <si>
    <t>https://www.qoo10.jp/g/1074476138</t>
  </si>
  <si>
    <t>https://www.qoo10.jp/g/1074476283</t>
  </si>
  <si>
    <t>https://www.qoo10.jp/g/1074476285</t>
  </si>
  <si>
    <t>https://www.qoo10.jp/g/1074476265</t>
  </si>
  <si>
    <t>https://www.qoo10.jp/g/1074476264</t>
  </si>
  <si>
    <t>https://www.qoo10.jp/g/1074476715</t>
  </si>
  <si>
    <t>https://www.qoo10.jp/g/1074476288</t>
  </si>
  <si>
    <t>https://www.qoo10.jp/g/1074476291</t>
  </si>
  <si>
    <t>https://www.qoo10.jp/g/1074476262</t>
  </si>
  <si>
    <t>https://www.qoo10.jp/g/1074476644</t>
  </si>
  <si>
    <t>https://www.qoo10.jp/g/1074476263</t>
  </si>
  <si>
    <t>https://www.qoo10.jp/g/1074476261</t>
  </si>
  <si>
    <t>https://www.qoo10.jp/g/1074476281</t>
  </si>
  <si>
    <t>https://www.qoo10.jp/g/1074476287</t>
  </si>
  <si>
    <t>https://www.qoo10.jp/g/1074476137</t>
  </si>
  <si>
    <t>https://www.qoo10.jp/g/1074476280</t>
  </si>
  <si>
    <t>https://www.qoo10.jp/g/1074476289</t>
  </si>
  <si>
    <t>https://www.qoo10.jp/g/1074476284</t>
  </si>
  <si>
    <t>https://www.qoo10.jp/g/1074476136</t>
  </si>
  <si>
    <t>https://www.qoo10.jp/g/1074476282</t>
  </si>
  <si>
    <t>https://www.qoo10.jp/g/1074476135</t>
  </si>
  <si>
    <t>https://www.qoo10.jp/g/1074476431</t>
  </si>
  <si>
    <t>https://www.qoo10.jp/g/1074476433</t>
  </si>
  <si>
    <t>https://www.qoo10.jp/g/1074476434</t>
  </si>
  <si>
    <t>https://www.qoo10.jp/g/1074476432</t>
  </si>
  <si>
    <t>https://www.qoo10.jp/g/1074476430</t>
  </si>
  <si>
    <t>https://www.qoo10.jp/g/1074476429</t>
  </si>
  <si>
    <t>https://www.qoo10.jp/g/1074476428</t>
  </si>
  <si>
    <t>https://www.qoo10.jp/g/1074476427</t>
  </si>
  <si>
    <t>https://www.qoo10.jp/g/1074476349</t>
  </si>
  <si>
    <t>https://www.qoo10.jp/g/1074476346</t>
  </si>
  <si>
    <t>https://www.qoo10.jp/g/1074475806</t>
  </si>
  <si>
    <t>https://www.qoo10.jp/g/1074476250</t>
  </si>
  <si>
    <t>https://www.qoo10.jp/g/1074475797</t>
  </si>
  <si>
    <t>https://www.qoo10.jp/g/1074476350</t>
  </si>
  <si>
    <t>https://www.qoo10.jp/g/1074476251</t>
  </si>
  <si>
    <t>https://www.qoo10.jp/g/1074476682</t>
  </si>
  <si>
    <t>https://www.qoo10.jp/g/1074476353</t>
  </si>
  <si>
    <t>https://www.qoo10.jp/g/1074476691</t>
  </si>
  <si>
    <t>https://www.qoo10.jp/g/1074476699</t>
  </si>
  <si>
    <t>https://www.qoo10.jp/g/1074475808</t>
  </si>
  <si>
    <t>https://www.qoo10.jp/g/1074475807</t>
  </si>
  <si>
    <t>https://www.qoo10.jp/g/1074476686</t>
  </si>
  <si>
    <t>https://www.qoo10.jp/g/1074476697</t>
  </si>
  <si>
    <t>https://www.qoo10.jp/g/1074476687</t>
  </si>
  <si>
    <t>https://www.qoo10.jp/g/1074476694</t>
  </si>
  <si>
    <t>https://www.qoo10.jp/g/1074476689</t>
  </si>
  <si>
    <t>https://www.qoo10.jp/g/1074476698</t>
  </si>
  <si>
    <t>https://www.qoo10.jp/g/1074476684</t>
  </si>
  <si>
    <t>https://www.qoo10.jp/g/1074476695</t>
  </si>
  <si>
    <t>https://www.qoo10.jp/g/1074476683</t>
  </si>
  <si>
    <t>https://www.qoo10.jp/g/1074475814</t>
  </si>
  <si>
    <t>https://www.qoo10.jp/g/1074476363</t>
  </si>
  <si>
    <t>https://www.qoo10.jp/g/1074475813</t>
  </si>
  <si>
    <t>https://www.qoo10.jp/g/1074476362</t>
  </si>
  <si>
    <t>https://www.qoo10.jp/g/1074475946</t>
  </si>
  <si>
    <t>https://www.qoo10.jp/g/1074476364</t>
  </si>
  <si>
    <t>https://www.qoo10.jp/g/1074475809</t>
  </si>
  <si>
    <t>https://www.qoo10.jp/g/1074476361</t>
  </si>
  <si>
    <t>https://www.qoo10.jp/g/1074475812</t>
  </si>
  <si>
    <t>https://www.qoo10.jp/g/1074475811</t>
  </si>
  <si>
    <t>https://www.qoo10.jp/g/1074476560</t>
  </si>
  <si>
    <t>https://www.qoo10.jp/g/1074476248</t>
  </si>
  <si>
    <t>https://www.qoo10.jp/g/1074476242</t>
  </si>
  <si>
    <t>https://www.qoo10.jp/g/1074476241</t>
  </si>
  <si>
    <t>https://www.qoo10.jp/g/1074476239</t>
  </si>
  <si>
    <t>https://www.qoo10.jp/g/1074476238</t>
  </si>
  <si>
    <t>https://www.qoo10.jp/g/1074475805</t>
  </si>
  <si>
    <t>https://www.qoo10.jp/g/1074475804</t>
  </si>
  <si>
    <t>https://www.qoo10.jp/g/1074476236</t>
  </si>
  <si>
    <t>https://www.qoo10.jp/g/1074475801</t>
  </si>
  <si>
    <t>https://www.qoo10.jp/g/1074475800</t>
  </si>
  <si>
    <t>https://www.qoo10.jp/g/1074476243</t>
  </si>
  <si>
    <t>https://www.qoo10.jp/g/1074476240</t>
  </si>
  <si>
    <t>https://www.qoo10.jp/g/1074476247</t>
  </si>
  <si>
    <t>https://www.qoo10.jp/g/1074475775</t>
  </si>
  <si>
    <t>https://www.qoo10.jp/g/1074475774</t>
  </si>
  <si>
    <t>https://www.qoo10.jp/g/1074475773</t>
  </si>
  <si>
    <t>https://www.qoo10.jp/g/1074475772</t>
  </si>
  <si>
    <t>https://www.qoo10.jp/g/1074476244</t>
  </si>
  <si>
    <t>https://www.qoo10.jp/g/1074476232</t>
  </si>
  <si>
    <t>https://www.qoo10.jp/g/1074476231</t>
  </si>
  <si>
    <t>https://kakaku.com/item/K0001421032/</t>
    <phoneticPr fontId="10"/>
  </si>
  <si>
    <t>https://kakaku.com/item/K0001421017/</t>
    <phoneticPr fontId="10"/>
  </si>
  <si>
    <t>https://kakaku.com/item/K0001421023/</t>
    <phoneticPr fontId="10"/>
  </si>
  <si>
    <t>https://kakaku.com/item/K0001421021/</t>
    <phoneticPr fontId="10"/>
  </si>
  <si>
    <t>https://kakaku.com/item/K0001423336/</t>
    <phoneticPr fontId="10"/>
  </si>
  <si>
    <t>https://kakaku.com/item/K0001423337/</t>
    <phoneticPr fontId="10"/>
  </si>
  <si>
    <t>https://kakaku.com/item/K0001387105/</t>
    <phoneticPr fontId="10"/>
  </si>
  <si>
    <t>https://kakaku.com/item/K0001387112/</t>
    <phoneticPr fontId="10"/>
  </si>
  <si>
    <t>https://kakaku.com/item/K0001515999/</t>
    <phoneticPr fontId="10"/>
  </si>
  <si>
    <t>https://kakaku.com/item/K0001387100/</t>
    <phoneticPr fontId="10"/>
  </si>
  <si>
    <t>https://kakaku.com/item/K0001387079/</t>
    <phoneticPr fontId="10"/>
  </si>
  <si>
    <t>https://kakaku.com/item/K0001387068/</t>
    <phoneticPr fontId="10"/>
  </si>
  <si>
    <t>https://kakaku.com/item/K0001461530/</t>
    <phoneticPr fontId="10"/>
  </si>
  <si>
    <t>https://kakaku.com/item/K0001461555/</t>
    <phoneticPr fontId="10"/>
  </si>
  <si>
    <t>https://kakaku.com/item/K0001283629/</t>
    <phoneticPr fontId="10"/>
  </si>
  <si>
    <t>https://kakaku.com/item/K0001226162/</t>
    <phoneticPr fontId="10"/>
  </si>
  <si>
    <t>https://kakaku.com/item/K0001226148/</t>
    <phoneticPr fontId="10"/>
  </si>
  <si>
    <t>https://kakaku.com/item/K0001226149/</t>
    <phoneticPr fontId="10"/>
  </si>
  <si>
    <t>https://kakaku.com/item/K0001226157/</t>
    <phoneticPr fontId="10"/>
  </si>
  <si>
    <t>https://kakaku.com/item/K0001226158/</t>
    <phoneticPr fontId="10"/>
  </si>
  <si>
    <t>https://kakaku.com/item/K0001226159/</t>
    <phoneticPr fontId="10"/>
  </si>
  <si>
    <t>https://kakaku.com/item/K0000860683/</t>
    <phoneticPr fontId="10"/>
  </si>
  <si>
    <t>https://kakaku.com/item/K0000947503/</t>
    <phoneticPr fontId="10"/>
  </si>
  <si>
    <t>https://kakaku.com/item/K0000947501/</t>
    <phoneticPr fontId="10"/>
  </si>
  <si>
    <t>https://kakaku.com/item/K0000947500/</t>
    <phoneticPr fontId="10"/>
  </si>
  <si>
    <t>https://kakaku.com/item/K0000464922/</t>
    <phoneticPr fontId="10"/>
  </si>
  <si>
    <t>https://kakaku.com/item/70400518556/</t>
    <phoneticPr fontId="10"/>
  </si>
  <si>
    <t>https://kakaku.com/item/K0001327042/</t>
    <phoneticPr fontId="10"/>
  </si>
  <si>
    <t>https://kakaku.com/item/K0001340158/</t>
    <phoneticPr fontId="10"/>
  </si>
  <si>
    <t>https://kakaku.com/item/K0001327054/</t>
    <phoneticPr fontId="10"/>
  </si>
  <si>
    <t>https://kakaku.com/item/K0001231880/</t>
    <phoneticPr fontId="10"/>
  </si>
  <si>
    <t>https://kakaku.com/item/K0001529330/</t>
    <phoneticPr fontId="10"/>
  </si>
  <si>
    <t>https://kakaku.com/item/K0001064836/</t>
    <phoneticPr fontId="10"/>
  </si>
  <si>
    <t>https://kakaku.com/item/K0001328995/</t>
    <phoneticPr fontId="10"/>
  </si>
  <si>
    <t>https://kakaku.com/item/K0001064811/</t>
    <phoneticPr fontId="10"/>
  </si>
  <si>
    <t>https://kakaku.com/item/K0001327049/</t>
    <phoneticPr fontId="10"/>
  </si>
  <si>
    <t>https://kakaku.com/item/K0001138162/</t>
    <phoneticPr fontId="10"/>
  </si>
  <si>
    <t>https://kakaku.com/item/K0001064818/</t>
    <phoneticPr fontId="10"/>
  </si>
  <si>
    <t>https://kakaku.com/item/K0001421808/</t>
    <phoneticPr fontId="10"/>
  </si>
  <si>
    <t>https://kakaku.com/item/K0001529331/</t>
    <phoneticPr fontId="10"/>
  </si>
  <si>
    <t>https://kakaku.com/item/K0001421811/</t>
    <phoneticPr fontId="10"/>
  </si>
  <si>
    <t>https://kakaku.com/item/K0001424179/</t>
    <phoneticPr fontId="10"/>
  </si>
  <si>
    <t>https://kakaku.com/item/K0001424181/</t>
    <phoneticPr fontId="10"/>
  </si>
  <si>
    <t>https://kakaku.com/item/K0001423328/</t>
    <phoneticPr fontId="10"/>
  </si>
  <si>
    <t>https://kakaku.com/item/K0001529319/</t>
    <phoneticPr fontId="10"/>
  </si>
  <si>
    <t>https://kakaku.com/item/K0001423306/</t>
    <phoneticPr fontId="10"/>
  </si>
  <si>
    <t>https://kakaku.com/item/K0000465723/</t>
    <phoneticPr fontId="10"/>
  </si>
  <si>
    <t>https://kakaku.com/item/K0000509740/</t>
    <phoneticPr fontId="10"/>
  </si>
  <si>
    <t>https://kakaku.com/item/K0000091322/</t>
    <phoneticPr fontId="10"/>
  </si>
  <si>
    <t>https://kakaku.com/item/K0000858765/</t>
    <phoneticPr fontId="10"/>
  </si>
  <si>
    <t>https://kakaku.com/item/K0001231833/</t>
    <phoneticPr fontId="10"/>
  </si>
  <si>
    <t>https://kakaku.com/item/K0001327038/</t>
    <phoneticPr fontId="10"/>
  </si>
  <si>
    <t>https://kakaku.com/item/K0001067346/</t>
    <phoneticPr fontId="10"/>
  </si>
  <si>
    <t>https://kakaku.com/item/K0001031735/</t>
    <phoneticPr fontId="10"/>
  </si>
  <si>
    <t>https://kakaku.com/item/K0001340086/</t>
    <phoneticPr fontId="10"/>
  </si>
  <si>
    <t>https://kakaku.com/item/K0001184338/</t>
    <phoneticPr fontId="10"/>
  </si>
  <si>
    <t>https://kakaku.com/item/K0001176911/</t>
    <phoneticPr fontId="10"/>
  </si>
  <si>
    <t>https://kakaku.com/item/K0000945906/</t>
    <phoneticPr fontId="10"/>
  </si>
  <si>
    <t>https://kakaku.com/item/K0000945897/</t>
    <phoneticPr fontId="10"/>
  </si>
  <si>
    <t>https://kakaku.com/item/K0000945916/</t>
    <phoneticPr fontId="10"/>
  </si>
  <si>
    <t>https://kakaku.com/item/K0000945909/</t>
    <phoneticPr fontId="10"/>
  </si>
  <si>
    <t>https://kakaku.com/item/K0001184337/</t>
    <phoneticPr fontId="10"/>
  </si>
  <si>
    <t>https://kakaku.com/item/K0001421026/</t>
    <phoneticPr fontId="10"/>
  </si>
  <si>
    <t>https://kakaku.com/item/K0001421014/</t>
    <phoneticPr fontId="10"/>
  </si>
  <si>
    <t>https://kakaku.com/item/K0001421016/</t>
    <phoneticPr fontId="10"/>
  </si>
  <si>
    <t>https://kakaku.com/item/K0001064809/</t>
    <phoneticPr fontId="10"/>
  </si>
  <si>
    <t>https://kakaku.com/item/K0001064842/</t>
    <phoneticPr fontId="10"/>
  </si>
  <si>
    <t>https://kakaku.com/item/K0001225150/</t>
    <phoneticPr fontId="10"/>
  </si>
  <si>
    <t>https://kakaku.com/item/K0001225164/</t>
    <phoneticPr fontId="10"/>
  </si>
  <si>
    <t>https://kakaku.com/item/K0001225141/</t>
    <phoneticPr fontId="10"/>
  </si>
  <si>
    <t>https://kakaku.com/item/K0001225140/</t>
    <phoneticPr fontId="10"/>
  </si>
  <si>
    <t>https://kakaku.com/item/K0001225135/</t>
    <phoneticPr fontId="10"/>
  </si>
  <si>
    <t>https://kakaku.com/item/K0001225143/</t>
    <phoneticPr fontId="10"/>
  </si>
  <si>
    <t>https://kakaku.com/item/K0001225138/</t>
    <phoneticPr fontId="10"/>
  </si>
  <si>
    <t>https://kakaku.com/item/K0001374072/</t>
    <phoneticPr fontId="10"/>
  </si>
  <si>
    <t>https://kakaku.com/item/K0000836046/</t>
    <phoneticPr fontId="10"/>
  </si>
  <si>
    <t>https://kakaku.com/item/K0000836725/</t>
    <phoneticPr fontId="10"/>
  </si>
  <si>
    <t>https://kakaku.com/item/K0001122202/</t>
    <phoneticPr fontId="10"/>
  </si>
  <si>
    <t>https://kakaku.com/item/K0001122200/</t>
    <phoneticPr fontId="10"/>
  </si>
  <si>
    <t>https://kakaku.com/item/K0001122175/</t>
    <phoneticPr fontId="10"/>
  </si>
  <si>
    <t>https://kakaku.com/item/K0001122182/</t>
    <phoneticPr fontId="10"/>
  </si>
  <si>
    <t>https://kakaku.com/item/K0000333313/</t>
    <phoneticPr fontId="10"/>
  </si>
  <si>
    <t>https://kakaku.com/item/K0000333318/</t>
    <phoneticPr fontId="10"/>
  </si>
  <si>
    <t>https://kakaku.com/item/K0000333329/</t>
    <phoneticPr fontId="10"/>
  </si>
  <si>
    <t>https://kakaku.com/item/K0001332109/</t>
    <phoneticPr fontId="10"/>
  </si>
  <si>
    <t>https://kakaku.com/item/K0001332105/</t>
    <phoneticPr fontId="10"/>
  </si>
  <si>
    <t>https://kakaku.com/item/K0001332085/</t>
    <phoneticPr fontId="10"/>
  </si>
  <si>
    <t>https://kakaku.com/item/K0001332140/</t>
    <phoneticPr fontId="10"/>
  </si>
  <si>
    <t>https://kakaku.com/item/K0001332092/</t>
    <phoneticPr fontId="10"/>
  </si>
  <si>
    <t>https://kakaku.com/item/K0001332076/</t>
    <phoneticPr fontId="10"/>
  </si>
  <si>
    <t>https://kakaku.com/item/K0001332079/</t>
    <phoneticPr fontId="10"/>
  </si>
  <si>
    <t>https://kakaku.com/item/K0001332087/</t>
    <phoneticPr fontId="10"/>
  </si>
  <si>
    <t>https://kakaku.com/item/K0001332107/</t>
    <phoneticPr fontId="10"/>
  </si>
  <si>
    <t>https://kakaku.com/item/K0001332068/</t>
    <phoneticPr fontId="10"/>
  </si>
  <si>
    <t>https://kakaku.com/item/K0001332077/</t>
    <phoneticPr fontId="10"/>
  </si>
  <si>
    <t>https://kakaku.com/item/K0001145418/</t>
    <phoneticPr fontId="10"/>
  </si>
  <si>
    <t>https://kakaku.com/item/K0001145419/</t>
    <phoneticPr fontId="10"/>
  </si>
  <si>
    <t>https://kakaku.com/item/K0001020976/</t>
    <phoneticPr fontId="10"/>
  </si>
  <si>
    <t>https://kakaku.com/item/K0001020962/</t>
    <phoneticPr fontId="10"/>
  </si>
  <si>
    <t>https://kakaku.com/item/K0001145908/</t>
    <phoneticPr fontId="10"/>
  </si>
  <si>
    <t>https://kakaku.com/item/K0001021004/</t>
    <phoneticPr fontId="10"/>
  </si>
  <si>
    <t>https://kakaku.com/item/K0001513114/</t>
    <phoneticPr fontId="10"/>
  </si>
  <si>
    <t>https://kakaku.com/item/K0000930339/</t>
    <phoneticPr fontId="10"/>
  </si>
  <si>
    <t>Advan Fleva V701 225/40R18 92W XL</t>
    <phoneticPr fontId="10"/>
  </si>
  <si>
    <t>https://kakaku.com/item/K0000930319/</t>
    <phoneticPr fontId="10"/>
  </si>
  <si>
    <t>11/27依頼済</t>
    <rPh sb="5" eb="8">
      <t>イライスミ</t>
    </rPh>
    <phoneticPr fontId="10"/>
  </si>
  <si>
    <t>11/28依頼済</t>
    <rPh sb="5" eb="8">
      <t>イライスミ</t>
    </rPh>
    <phoneticPr fontId="10"/>
  </si>
  <si>
    <t>送料外=672706
送料内=672707</t>
    <rPh sb="0" eb="2">
      <t>ｿｳﾘｮｳ</t>
    </rPh>
    <rPh sb="11" eb="13">
      <t>ｿｳﾘｮｳ</t>
    </rPh>
    <rPh sb="13" eb="14">
      <t>ｳﾁ</t>
    </rPh>
    <phoneticPr fontId="38" type="noConversion"/>
  </si>
  <si>
    <t>cross22355518</t>
  </si>
  <si>
    <t>https://www.qoo10.jp/g/1074735356</t>
    <phoneticPr fontId="10"/>
  </si>
  <si>
    <t>11/29依頼済</t>
    <rPh sb="5" eb="8">
      <t>イライスミ</t>
    </rPh>
    <phoneticPr fontId="10"/>
  </si>
  <si>
    <t>https://www.qoo10.jp/g/1074475940</t>
    <phoneticPr fontId="10"/>
  </si>
  <si>
    <t>215/70R16 100H TL</t>
    <phoneticPr fontId="10"/>
  </si>
  <si>
    <t>CROSSCLIMATE SUV 215/70R16 100H TL</t>
    <phoneticPr fontId="10"/>
  </si>
  <si>
    <t>https://kakaku.com/item/K0001421043/</t>
    <phoneticPr fontId="10"/>
  </si>
  <si>
    <t>https://kakaku.com/item/K0001421027/</t>
    <phoneticPr fontId="10"/>
  </si>
  <si>
    <t>https://kakaku.com/item/K0001421044/</t>
    <phoneticPr fontId="10"/>
  </si>
  <si>
    <t>https://kakaku.com/item/K0001421029/</t>
    <phoneticPr fontId="10"/>
  </si>
  <si>
    <t>58作り直し</t>
    <rPh sb="2" eb="3">
      <t>ツク</t>
    </rPh>
    <rPh sb="4" eb="5">
      <t>ナオ</t>
    </rPh>
    <phoneticPr fontId="10"/>
  </si>
  <si>
    <t>55作り直し</t>
    <rPh sb="2" eb="3">
      <t>ツク</t>
    </rPh>
    <rPh sb="4" eb="5">
      <t>ナオ</t>
    </rPh>
    <phoneticPr fontId="10"/>
  </si>
  <si>
    <t>56作り直し</t>
    <rPh sb="2" eb="3">
      <t>ツク</t>
    </rPh>
    <rPh sb="4" eb="5">
      <t>ナオ</t>
    </rPh>
    <phoneticPr fontId="10"/>
  </si>
  <si>
    <t>57作り直し</t>
    <rPh sb="2" eb="3">
      <t>ツク</t>
    </rPh>
    <rPh sb="4" eb="5">
      <t>ナオ</t>
    </rPh>
    <phoneticPr fontId="10"/>
  </si>
  <si>
    <t>60作り直し</t>
    <rPh sb="2" eb="3">
      <t>ツク</t>
    </rPh>
    <rPh sb="4" eb="5">
      <t>ナオ</t>
    </rPh>
    <phoneticPr fontId="10"/>
  </si>
  <si>
    <t>https://www.qoo10.jp/g/1074476351</t>
    <phoneticPr fontId="10"/>
  </si>
  <si>
    <t>https://www.qoo10.jp/g/1074476348</t>
    <phoneticPr fontId="10"/>
  </si>
  <si>
    <t>今期入荷予定なし</t>
    <rPh sb="0" eb="6">
      <t>コンキニュウカヨテイ</t>
    </rPh>
    <phoneticPr fontId="10"/>
  </si>
  <si>
    <t>https://www.qoo10.jp/g/1074476234</t>
    <phoneticPr fontId="10"/>
  </si>
  <si>
    <t>25,500</t>
  </si>
  <si>
    <t>31,500</t>
  </si>
  <si>
    <t>　「楽しいハンドリング」をテーマにしたハイパフォーマンスタイヤ燃費 低燃費・ウェット性能・乗り心地・スポーティ</t>
    <phoneticPr fontId="10"/>
  </si>
  <si>
    <t>低燃費</t>
    <phoneticPr fontId="10"/>
  </si>
  <si>
    <t>EAGLE LS EXE 225/35R19 88W XL</t>
    <phoneticPr fontId="10"/>
  </si>
  <si>
    <t>ADVAN dB V552 205/50R17 93W XL</t>
    <phoneticPr fontId="10"/>
  </si>
  <si>
    <t>https://kakaku.com/item/K0001563903/</t>
    <phoneticPr fontId="10"/>
  </si>
  <si>
    <t>https://kakaku.com/item/K0001563906/</t>
    <phoneticPr fontId="10"/>
  </si>
  <si>
    <t>申請中</t>
    <rPh sb="2" eb="3">
      <t>ナカ</t>
    </rPh>
    <phoneticPr fontId="10"/>
  </si>
  <si>
    <t>v5522055017ip</t>
  </si>
  <si>
    <t>v5522255018ip</t>
  </si>
  <si>
    <t>v5522355519ip</t>
  </si>
  <si>
    <t>1074832160</t>
  </si>
  <si>
    <t>1074832161</t>
  </si>
  <si>
    <t>1074832162</t>
  </si>
  <si>
    <t>https://www.qoo10.jp/g/1074832160</t>
    <phoneticPr fontId="10"/>
  </si>
  <si>
    <t>https://www.qoo10.jp/g/1074832161</t>
    <phoneticPr fontId="10"/>
  </si>
  <si>
    <t>https://www.qoo10.jp/g/1074832162</t>
    <phoneticPr fontId="10"/>
  </si>
  <si>
    <t>調査</t>
    <rPh sb="0" eb="2">
      <t>チョウサ</t>
    </rPh>
    <phoneticPr fontId="10"/>
  </si>
  <si>
    <t>https://kakaku.com/item/K0001356181/</t>
    <phoneticPr fontId="10"/>
  </si>
  <si>
    <t>https://kakaku.com/item/K0001356183/</t>
    <phoneticPr fontId="10"/>
  </si>
  <si>
    <t>https://kakaku.com/item/K0001356185/</t>
    <phoneticPr fontId="10"/>
  </si>
  <si>
    <t>https://kakaku.com/item/K0001356186/</t>
    <phoneticPr fontId="10"/>
  </si>
  <si>
    <t>GY 155/70R13 75H VEC 4SEASONS MS Hybrid</t>
  </si>
  <si>
    <t>GY 185/70R14 88H VEC 4SEASONS MS Hybrid</t>
  </si>
  <si>
    <t>CO 185/60R16 86HXL ComfortContact CC7特</t>
  </si>
  <si>
    <t>CO 225/40R18 92YXL ExCont DWS06+特</t>
  </si>
  <si>
    <t>21,799</t>
  </si>
  <si>
    <t>https://www.qoo10.jp/g/1074476347</t>
    <phoneticPr fontId="10"/>
  </si>
  <si>
    <t>17,060</t>
  </si>
  <si>
    <t>500</t>
  </si>
  <si>
    <t>26,950</t>
  </si>
  <si>
    <t>22,550</t>
  </si>
  <si>
    <t>20,675</t>
  </si>
  <si>
    <t>11,000</t>
  </si>
  <si>
    <t>13,099</t>
  </si>
  <si>
    <t>12,480</t>
  </si>
  <si>
    <t>15,970</t>
  </si>
  <si>
    <t>15,299</t>
  </si>
  <si>
    <t>21,600</t>
  </si>
  <si>
    <t>19,400</t>
  </si>
  <si>
    <t>20,660</t>
  </si>
  <si>
    <t>22,300</t>
  </si>
  <si>
    <t>16,600</t>
  </si>
  <si>
    <t>16,500</t>
  </si>
  <si>
    <t>22,999</t>
  </si>
  <si>
    <t>25,700</t>
  </si>
  <si>
    <t>19,600</t>
  </si>
  <si>
    <t>CROSSCLIMATE 2 235/40R18 95Y XL</t>
    <phoneticPr fontId="10"/>
  </si>
  <si>
    <t>23,500</t>
  </si>
  <si>
    <t>32,129</t>
  </si>
  <si>
    <t>28,700</t>
  </si>
  <si>
    <t>24,240</t>
  </si>
  <si>
    <t>20,700</t>
  </si>
  <si>
    <t>38,590</t>
  </si>
  <si>
    <t>45,900</t>
  </si>
  <si>
    <t>29,500</t>
  </si>
  <si>
    <t>9,110</t>
  </si>
  <si>
    <t>11,180</t>
  </si>
  <si>
    <t>15,290</t>
  </si>
  <si>
    <t>23,980</t>
  </si>
  <si>
    <t>9or20</t>
    <phoneticPr fontId="10"/>
  </si>
  <si>
    <t>22,880</t>
  </si>
  <si>
    <t>CMコード</t>
    <phoneticPr fontId="10"/>
  </si>
  <si>
    <t>MI 185/65R15 88T PRIMACY4</t>
  </si>
  <si>
    <t>MI 225/50R16 92Y PS4</t>
  </si>
  <si>
    <t>MI 245/60R18 105V PRIMACY SUV+</t>
  </si>
  <si>
    <t>ag31958015</t>
    <phoneticPr fontId="10"/>
  </si>
  <si>
    <t>https://www.qoo10.jp/g/1074475761</t>
    <phoneticPr fontId="10"/>
  </si>
  <si>
    <t>14,215</t>
  </si>
  <si>
    <t>AZENIS FK520L</t>
    <phoneticPr fontId="10"/>
  </si>
  <si>
    <t>FALKEN</t>
    <phoneticPr fontId="10"/>
  </si>
  <si>
    <t>AZENIS FK520L 245/35ZR21 96Y XL</t>
    <phoneticPr fontId="10"/>
  </si>
  <si>
    <t>https://kakaku.com/item/K0001520739/</t>
    <phoneticPr fontId="10"/>
  </si>
  <si>
    <t>AZENIS FK520L 245/35ZR19 93Y XL</t>
    <phoneticPr fontId="10"/>
  </si>
  <si>
    <t>https://kakaku.com/item/K0001520767/</t>
    <phoneticPr fontId="10"/>
  </si>
  <si>
    <t>AZENIS FK520L 245/40ZR20 99Y XL</t>
    <phoneticPr fontId="10"/>
  </si>
  <si>
    <t>https://kakaku.com/item/K0001520754/</t>
    <phoneticPr fontId="10"/>
  </si>
  <si>
    <t>AZENIS FK520L 235/35ZR19 91Y XL</t>
    <phoneticPr fontId="10"/>
  </si>
  <si>
    <t>https://kakaku.com/item/K0001520766/</t>
    <phoneticPr fontId="10"/>
  </si>
  <si>
    <t>AZENIS FK520L 245/40ZR18 97Y XL</t>
    <phoneticPr fontId="10"/>
  </si>
  <si>
    <t>https://kakaku.com/item/K0001520785/</t>
    <phoneticPr fontId="10"/>
  </si>
  <si>
    <t>AZENIS FK520L 235/40ZR18 95Y XL</t>
    <phoneticPr fontId="10"/>
  </si>
  <si>
    <t>https://kakaku.com/item/K0001520784/</t>
    <phoneticPr fontId="10"/>
  </si>
  <si>
    <t>AZENIS FK520L 225/45ZR18 95Y XL</t>
    <phoneticPr fontId="10"/>
  </si>
  <si>
    <t>https://kakaku.com/item/K0001520787/</t>
    <phoneticPr fontId="10"/>
  </si>
  <si>
    <t>AZENIS FK520L 225/55ZR18 102W XL</t>
    <phoneticPr fontId="10"/>
  </si>
  <si>
    <t>https://kakaku.com/item/K0001520793/</t>
    <phoneticPr fontId="10"/>
  </si>
  <si>
    <t>https://kakaku.com/item/K0001020973/</t>
    <phoneticPr fontId="10"/>
  </si>
  <si>
    <t xml:space="preserve">品川パーツ </t>
  </si>
  <si>
    <t>18,211</t>
  </si>
  <si>
    <t>2022年製 CROSSCLIMATE 2 235/55R18 104V XL  オールシーズン  翌営業日発送</t>
  </si>
  <si>
    <t>2023年製 Pilot Sport 5 225/40ZR18 92Y XL サマータイヤ 翌営業日発送</t>
    <phoneticPr fontId="10"/>
  </si>
  <si>
    <t>23,076</t>
  </si>
  <si>
    <t>なし</t>
    <phoneticPr fontId="10"/>
  </si>
  <si>
    <t>20,869</t>
  </si>
  <si>
    <t>https://www.qoo10.jp/g/1074475898</t>
    <phoneticPr fontId="10"/>
  </si>
  <si>
    <t>Vector 4Seasons Hybrid 175/65R15 84H</t>
    <phoneticPr fontId="10"/>
  </si>
  <si>
    <t>eg011756515</t>
    <phoneticPr fontId="10"/>
  </si>
  <si>
    <t>VEC</t>
    <phoneticPr fontId="10"/>
  </si>
  <si>
    <t>https://www.qoo10.jp/g/1074476438</t>
    <phoneticPr fontId="10"/>
  </si>
  <si>
    <t>XI</t>
    <phoneticPr fontId="10"/>
  </si>
  <si>
    <t>Pilot Sport 5 255/35R18 94Y XL</t>
    <phoneticPr fontId="10"/>
  </si>
  <si>
    <t>https://kakaku.com/item/K0001277740/</t>
    <phoneticPr fontId="10"/>
  </si>
  <si>
    <t>https://kakaku.com/item/K0000333338/</t>
    <phoneticPr fontId="10"/>
  </si>
  <si>
    <t>https://kakaku.com/item/K0001226013/</t>
    <phoneticPr fontId="10"/>
  </si>
  <si>
    <t>POTENZA Sport 235/35R19 91YXL</t>
    <phoneticPr fontId="10"/>
  </si>
  <si>
    <t>POTENZA Sport 205/45R17 88Y XL</t>
    <phoneticPr fontId="10"/>
  </si>
  <si>
    <t>https://kakaku.com/item/K0001509429/</t>
    <phoneticPr fontId="10"/>
  </si>
  <si>
    <t>https://kakaku.com/item/K0001509436/</t>
    <phoneticPr fontId="10"/>
  </si>
  <si>
    <t>DUELER HP SPORT 235/55R19 101V</t>
    <phoneticPr fontId="10"/>
  </si>
  <si>
    <t>https://kakaku.com/item/K0001342757/</t>
    <phoneticPr fontId="10"/>
  </si>
  <si>
    <t>作り直し</t>
    <rPh sb="0" eb="1">
      <t>ツク</t>
    </rPh>
    <rPh sb="2" eb="3">
      <t>ナオ</t>
    </rPh>
    <phoneticPr fontId="10"/>
  </si>
  <si>
    <t>https://kakaku.com/item/K0001363029/</t>
    <phoneticPr fontId="10"/>
  </si>
  <si>
    <t>https://kakaku.com/item/K0000871759/</t>
    <phoneticPr fontId="10"/>
  </si>
  <si>
    <t>https://kakaku.com/item/K0000871760/</t>
    <phoneticPr fontId="10"/>
  </si>
  <si>
    <t>ADVAN Sport V107 245/40R18 97Y XL</t>
    <phoneticPr fontId="10"/>
  </si>
  <si>
    <t>7,221</t>
  </si>
  <si>
    <t>4,450</t>
  </si>
  <si>
    <t>8,680</t>
  </si>
  <si>
    <t>https://kakaku.com/item/K0000333304/</t>
    <phoneticPr fontId="10"/>
  </si>
  <si>
    <t>https://kakaku.com/item/K0000333291/</t>
    <phoneticPr fontId="10"/>
  </si>
  <si>
    <t>https://kakaku.com/item/K0000333302/</t>
    <phoneticPr fontId="10"/>
  </si>
  <si>
    <t>https://kakaku.com/item/K0000732238/</t>
    <phoneticPr fontId="10"/>
  </si>
  <si>
    <t>16,186</t>
  </si>
  <si>
    <t>14,470</t>
  </si>
  <si>
    <t>14,199</t>
  </si>
  <si>
    <t>https://kakaku.com/item/K0001332091/</t>
    <phoneticPr fontId="10"/>
  </si>
  <si>
    <t>13,699</t>
  </si>
  <si>
    <t>xices2255017</t>
    <phoneticPr fontId="10"/>
  </si>
  <si>
    <t>12/1依頼</t>
    <rPh sb="4" eb="6">
      <t>イライ</t>
    </rPh>
    <phoneticPr fontId="10"/>
  </si>
  <si>
    <t>18,463</t>
  </si>
  <si>
    <t>15,840</t>
  </si>
  <si>
    <t>18,132</t>
  </si>
  <si>
    <t>17,488</t>
  </si>
  <si>
    <t>22,250</t>
  </si>
  <si>
    <t>30,298</t>
  </si>
  <si>
    <t>26,700</t>
  </si>
  <si>
    <t>11,310</t>
  </si>
  <si>
    <t>20,050</t>
  </si>
  <si>
    <t>https://www.qoo10.jp/g/1074476553</t>
    <phoneticPr fontId="10"/>
  </si>
  <si>
    <t>16,470</t>
  </si>
  <si>
    <t>25,888</t>
  </si>
  <si>
    <t>https://kakaku.com/item/K0001025409/</t>
  </si>
  <si>
    <t>12/1-2</t>
    <phoneticPr fontId="10"/>
  </si>
  <si>
    <t>18,150</t>
  </si>
  <si>
    <t>21,319</t>
  </si>
  <si>
    <t>24,549</t>
  </si>
  <si>
    <t>https://www.qoo10.jp/g/1074476668</t>
    <phoneticPr fontId="10"/>
  </si>
  <si>
    <t>https://www.qoo10.jp/g/1074476667</t>
    <phoneticPr fontId="10"/>
  </si>
  <si>
    <t>https://www.qoo10.jp/g/1074476664</t>
    <phoneticPr fontId="10"/>
  </si>
  <si>
    <t>https://www.qoo10.jp/g/1074476271</t>
    <phoneticPr fontId="10"/>
  </si>
  <si>
    <t>https://www.qoo10.jp/g/1074476269</t>
    <phoneticPr fontId="10"/>
  </si>
  <si>
    <t>https://www.qoo10.jp/g/1074476268</t>
    <phoneticPr fontId="10"/>
  </si>
  <si>
    <t>https://www.qoo10.jp/g/1074476267</t>
    <phoneticPr fontId="10"/>
  </si>
  <si>
    <t>https://www.qoo10.jp/g/1074476266</t>
    <phoneticPr fontId="10"/>
  </si>
  <si>
    <t>https://www.qoo10.jp/g/1074475758</t>
    <phoneticPr fontId="10"/>
  </si>
  <si>
    <t>https://www.qoo10.jp/g/1074475756</t>
    <phoneticPr fontId="10"/>
  </si>
  <si>
    <t>https://kakaku.com/item/K0001356184/</t>
  </si>
  <si>
    <t>https://kakaku.com/item/K0001025400/</t>
  </si>
  <si>
    <t>https://kakaku.com/item/K0001356188/</t>
  </si>
  <si>
    <t>https://kakaku.com/item/K0001356181/</t>
  </si>
  <si>
    <t>https://kakaku.com/item/K0001025405/</t>
  </si>
  <si>
    <t>https://kakaku.com/item/K0001356185/</t>
  </si>
  <si>
    <t>https://kakaku.com/item/K0001356186/</t>
  </si>
  <si>
    <t>https://kakaku.com/item/K0001356187/</t>
  </si>
  <si>
    <t>12/1-3</t>
    <phoneticPr fontId="10"/>
  </si>
  <si>
    <t>CROSSCLIMATE 2</t>
    <phoneticPr fontId="10"/>
  </si>
  <si>
    <t>BLIZZAK DM-V3</t>
    <phoneticPr fontId="10"/>
  </si>
  <si>
    <t>BLIZZAK VRX3</t>
    <phoneticPr fontId="10"/>
  </si>
  <si>
    <t>Pilot Sport 3</t>
    <phoneticPr fontId="10"/>
  </si>
  <si>
    <t>安い</t>
    <rPh sb="0" eb="1">
      <t>ヤス</t>
    </rPh>
    <phoneticPr fontId="10"/>
  </si>
  <si>
    <t>寿命</t>
    <rPh sb="0" eb="2">
      <t>ジュミョウ</t>
    </rPh>
    <phoneticPr fontId="10"/>
  </si>
  <si>
    <t>MI 175/70R14 88T ENERGY SAVER 4</t>
  </si>
  <si>
    <t>MI 245/35ZR19 (93Y)XL PILOT SPORT 4 S</t>
  </si>
  <si>
    <t>MI 235/45R18 98YXL PRIMACY4+</t>
  </si>
  <si>
    <t>Primacy SUV+ 265/65R17 112H（LATITUDE Tour後続）</t>
    <rPh sb="41" eb="43">
      <t>コウゾク</t>
    </rPh>
    <phoneticPr fontId="10"/>
  </si>
  <si>
    <t>終①MI</t>
    <phoneticPr fontId="10"/>
  </si>
  <si>
    <t>終②BS</t>
    <rPh sb="0" eb="1">
      <t>オ</t>
    </rPh>
    <phoneticPr fontId="10"/>
  </si>
  <si>
    <t>終③GY</t>
    <rPh sb="0" eb="1">
      <t>オ</t>
    </rPh>
    <phoneticPr fontId="10"/>
  </si>
  <si>
    <t>終④CO</t>
    <rPh sb="0" eb="1">
      <t>オ</t>
    </rPh>
    <phoneticPr fontId="10"/>
  </si>
  <si>
    <t>終⑤FK</t>
    <rPh sb="0" eb="1">
      <t>オ</t>
    </rPh>
    <phoneticPr fontId="10"/>
  </si>
  <si>
    <t>終⑥DL</t>
    <rPh sb="0" eb="1">
      <t>オ</t>
    </rPh>
    <phoneticPr fontId="10"/>
  </si>
  <si>
    <t>終⑦YH</t>
    <rPh sb="0" eb="1">
      <t>オ</t>
    </rPh>
    <phoneticPr fontId="10"/>
  </si>
  <si>
    <t>終⑳BS</t>
    <rPh sb="0" eb="1">
      <t>オ</t>
    </rPh>
    <phoneticPr fontId="10"/>
  </si>
  <si>
    <t>終⑳DL</t>
    <rPh sb="0" eb="1">
      <t>オ</t>
    </rPh>
    <phoneticPr fontId="10"/>
  </si>
  <si>
    <t>終⑳MI</t>
    <rPh sb="0" eb="1">
      <t>オ</t>
    </rPh>
    <phoneticPr fontId="10"/>
  </si>
  <si>
    <t>MC</t>
    <phoneticPr fontId="10"/>
  </si>
  <si>
    <t>FK</t>
    <phoneticPr fontId="10"/>
  </si>
  <si>
    <t>DZ</t>
    <phoneticPr fontId="10"/>
  </si>
  <si>
    <t>LE</t>
    <phoneticPr fontId="10"/>
  </si>
  <si>
    <t>AD</t>
    <phoneticPr fontId="10"/>
  </si>
  <si>
    <t>BA</t>
  </si>
  <si>
    <t>DM</t>
    <phoneticPr fontId="10"/>
  </si>
  <si>
    <t>VRX</t>
    <phoneticPr fontId="10"/>
  </si>
  <si>
    <t>GY 205/70R15 96H VEC 4SEASONS MS Hybrid</t>
  </si>
  <si>
    <t>GY 235/50R18 101H XL VEC 4SEASONS MS Hybrid</t>
  </si>
  <si>
    <t>MI 215/70R15 109/107R CROSSCLIMATE CAMPING</t>
  </si>
  <si>
    <t>22,099</t>
  </si>
  <si>
    <t>26,400</t>
  </si>
  <si>
    <t>28,389</t>
  </si>
  <si>
    <t>5,000</t>
  </si>
  <si>
    <t>12/5依頼</t>
    <rPh sb="4" eb="6">
      <t>イライ</t>
    </rPh>
    <phoneticPr fontId="10"/>
  </si>
  <si>
    <t>21,000</t>
  </si>
  <si>
    <t>LS 175/65R14 82T 4-SEASONS CHI</t>
  </si>
  <si>
    <t xml:space="preserve">CROSSCLIMATE2 205/55R16 91W </t>
    <phoneticPr fontId="10"/>
  </si>
  <si>
    <t>申請中</t>
    <rPh sb="0" eb="3">
      <t>シンセイチュウ</t>
    </rPh>
    <phoneticPr fontId="10"/>
  </si>
  <si>
    <t>並</t>
    <rPh sb="0" eb="1">
      <t>ヘイ</t>
    </rPh>
    <phoneticPr fontId="10"/>
  </si>
  <si>
    <t>終⑳MI</t>
    <phoneticPr fontId="10"/>
  </si>
  <si>
    <t>終③GY</t>
    <phoneticPr fontId="10"/>
  </si>
  <si>
    <t>cross22055516ip</t>
  </si>
  <si>
    <t>3528706599323</t>
  </si>
  <si>
    <t>https://www.qoo10.jp/g/1075483584</t>
    <phoneticPr fontId="10"/>
  </si>
  <si>
    <t>pimacy4p2554518</t>
  </si>
  <si>
    <t>18,300</t>
  </si>
  <si>
    <t>Primacy 4+ 245/45R18 100W XL</t>
    <phoneticPr fontId="10"/>
  </si>
  <si>
    <t>Primacy 4+ 225/50R18 99W XL</t>
    <phoneticPr fontId="10"/>
  </si>
  <si>
    <t>イチ</t>
    <phoneticPr fontId="38" type="noConversion"/>
  </si>
  <si>
    <t>1075523828</t>
  </si>
  <si>
    <t>https://www.qoo10.jp/g/1075523828</t>
    <phoneticPr fontId="10"/>
  </si>
  <si>
    <t>pimacy4p2255018</t>
  </si>
  <si>
    <t>922284</t>
  </si>
  <si>
    <t>205/45R17 88Y XL</t>
  </si>
  <si>
    <t>1075537430</t>
  </si>
  <si>
    <t>1075537429</t>
  </si>
  <si>
    <t>ps52254018ip</t>
  </si>
  <si>
    <t>https://www.qoo10.jp/g/1075537430</t>
    <phoneticPr fontId="10"/>
  </si>
  <si>
    <t>https://www.qoo10.jp/g/1075537429</t>
    <phoneticPr fontId="10"/>
  </si>
  <si>
    <t>https://kakaku.com/item/K0001437260/</t>
  </si>
  <si>
    <t>12/6依頼</t>
    <rPh sb="4" eb="6">
      <t>イライ</t>
    </rPh>
    <phoneticPr fontId="10"/>
  </si>
  <si>
    <t>×</t>
  </si>
  <si>
    <t>終①MI</t>
    <rPh sb="0" eb="1">
      <t>オ</t>
    </rPh>
    <phoneticPr fontId="10"/>
  </si>
  <si>
    <t>終③GY</t>
    <rPh sb="0" eb="1">
      <t>オ</t>
    </rPh>
    <phoneticPr fontId="10"/>
  </si>
  <si>
    <t>終⑳DL</t>
    <rPh sb="0" eb="1">
      <t>オ</t>
    </rPh>
    <phoneticPr fontId="10"/>
  </si>
  <si>
    <t>2155517VRX322</t>
  </si>
  <si>
    <t>2023年製 CROSSCLIMATE 2 205/55R16 91W オールシーズン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</si>
  <si>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2&lt;/span&gt;&lt;br&gt;サイズ：&lt;strong&gt;205/55R16 91W&lt;/strong&gt;&lt;br&gt;&lt;br&gt;※商品画像内のホイールは付属しておりません。&lt;/td&gt;
&lt;/tr&gt;
&lt;/tbody&gt;
&lt;/table&gt;
&lt;div&gt;&lt;img src="https://gdetail.image-qoo10.jp/344/613881147/2021/10/15bdef97-a53f-4016-b7bd-062e9930fa95.jpg" width="940" height="446"&gt;&lt;/div&gt;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</si>
  <si>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2&lt;/span&gt;&lt;br&gt;サイズ：&lt;strong&gt;235/55R18 104V XL&lt;/strong&gt;&lt;br&gt;&lt;br&gt;※商品画像内のホイールは付属しておりません。&lt;/td&gt;
&lt;/tr&gt;
&lt;/tbody&gt;
&lt;/table&gt;
&lt;div&gt;&lt;img src="https://gdetail.image-qoo10.jp/344/613881147/2021/10/15bdef97-a53f-4016-b7bd-062e9930fa95.jpg" width="940" height="446"&gt;&lt;/div&gt;</t>
  </si>
  <si>
    <t>2023年製 Pilot Sport 4 S 245/35ZR19 93Y XL サマータイヤ 翌営業日発送</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</si>
  <si>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4&lt;/span&gt;&lt;br&gt;サイズ：&lt;strong&gt;225/40R18 92Y XL&lt;/strong&gt;&lt;br&gt;&lt;br&gt;※商品画像内のホイールは付属しておりません。&lt;br&gt;※海外産&lt;/td&gt;
&lt;/tr&gt;
&lt;/tbody&gt;
&lt;/table&gt;
&lt;br&gt; &lt;img src="https://gdetail.image-qoo10.jp/344/613881147/2018/10/eb5d4274-17b6-417a-986f-5b779f4451cf.jpg" width="940" height="1774"&gt;</t>
  </si>
  <si>
    <t>2022年製 GR-Leggera 165/55R14 72V サマータイヤ 翌営業日発送</t>
  </si>
  <si>
    <t>&lt;br id="tinymce&amp;quot;" class="mce-content-body " contenteditable="true" spellcheck="false" data-id="gd_det_exp_new"&gt;
&lt;table align="center"&gt;
&lt;tbody&gt;
&lt;tr&gt;
&lt;td style="text-align: left;" width="350px"&gt;&lt;span style="font-size: 14pt;"&gt;プレミアムスポーティータイヤ&lt;/span&gt;&lt;br&gt;&lt;br&gt;&lt;span style="font-size: 14pt;"&gt;&lt;strong&gt;さらに進化した、プレミアムPOTENZA&lt;/strong&gt;&lt;/span&gt;&lt;/td&gt;
&lt;td&gt;ポテンザ エス・ゼロ・ゼロ・ワン&lt;br&gt;&lt;span style="font-size: 14pt;"&gt;POTENZA S001&lt;/span&gt;&lt;br&gt;サイズ：&lt;strong&gt;245/40R18 97Y XL MO&lt;/strong&gt;&lt;br&gt;&lt;br&gt;※商品画像内のホイールは付属しておりません。&lt;br&gt;※海外産&lt;/td&gt;
&lt;/tr&gt;
&lt;/tbody&gt;
&lt;/table&gt;
&lt;br&gt; &lt;img src="https://gdetail.image-qoo10.jp/344/613881147/2018/9/458b8dfd-7b18-4174-9d8e-0b7babd92300.jpg"&gt;"</t>
  </si>
  <si>
    <t>2023年製 VRX3 215/55R17 94Q スタッドレスタイヤ 翌営業日発送</t>
  </si>
  <si>
    <t>2023年製 GR-XII 225/50R18 95W サマータイヤ 翌営業日発送</t>
  </si>
  <si>
    <t>2023年製 ADVAN dB V552 235/50R18 97W サマータイヤ 翌営業日発送</t>
  </si>
  <si>
    <t>2023年製 GR-XII 215/45R17 91W XL サマータイヤ 翌営業日発送</t>
  </si>
  <si>
    <t>4985009731505</t>
  </si>
  <si>
    <t>2023年製 GRVII 215/55R17 94V サマータイヤ 翌営業日発送</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</si>
  <si>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4&lt;/span&gt;&lt;br&gt;サイズ：&lt;strong&gt;195/65R15 91V&lt;/strong&gt;&lt;br&gt;&lt;br&gt;※商品画像内のホイールは付属しておりません。&lt;br&gt;※海外産&lt;/td&gt;
&lt;/tr&gt;
&lt;/tbody&gt;
&lt;/table&gt;
&lt;br&gt; &lt;img src="https://gdetail.image-qoo10.jp/344/613881147/2018/10/eb5d4274-17b6-417a-986f-5b779f4451cf.jpg" width="940" height="1774"&gt;</t>
  </si>
  <si>
    <t>4985009686546</t>
  </si>
  <si>
    <t>2023年製 AZENIS FK510 SUV 225/55R18 102W XL サマータイヤ ラベルなし 翌営業日発送</t>
  </si>
  <si>
    <t>2022年製以降 Vector 4Seasons Hybrid 195/55R16 87H オールシーズンタイヤ 翌営業日発送</t>
  </si>
  <si>
    <t>2023年製 Vector 4Seasons Hybrid 205/65R16 95H オールシーズンタイヤ 翌営業日発送</t>
  </si>
  <si>
    <t>4985009686553</t>
  </si>
  <si>
    <t>2023年製 REGNO GR-XII 175/65R15 84H サマータイヤ 翌営業日発送</t>
  </si>
  <si>
    <t>&lt;br id="tinymce" class="mce-content-body " contenteditable="true" spellcheck="false" data-id="gd_det_exp_new"&gt;
&lt;table align="center"&gt;
&lt;tbody&gt;
&lt;tr&gt;
&lt;td style="text-align: left;" width="350px"&gt;&lt;span style="font-size: 14pt;"&gt;雪に強い&lt;/span&gt;&lt;br&gt;&lt;span style="font-size: 14pt;"&gt;&lt;strong&gt;オールシーズンタイヤ&lt;/strong&gt;&lt;/span&gt;&lt;/td&gt;
&lt;td style="text-align: center;"&gt;ブルーアース フォーエス エーダブリュー ニーイチ&lt;br&gt;&lt;span style="font-size: 14pt;"&gt;BluEarth-4S AW21&lt;/span&gt;&lt;br&gt;サイズ：&lt;strong&gt;225/60R17 103V XL&lt;/strong&gt;&lt;br&gt;&lt;br&gt;※商品画像内のホイールは付属しておりません。&lt;br&gt;※納入時にラベルが剥がれてしまっている商品が一部ございます。&lt;br&gt;※海外産&lt;/td&gt;
&lt;/tr&gt;
&lt;/tbody&gt;
&lt;/table&gt;
&lt;div&gt;&lt;img src="https://gdetail.image-qoo10.jp/344/613881147/2022/2/8c7d722e-5bc1-4216-b737-5d2f31f3bb50.jpg" style="display: block; margin-left: auto; margin-right: auto;"&gt;&lt;/div&gt;</t>
  </si>
  <si>
    <t>2021年製 BluEarth-4S AW21 205/55R16 91V オールシーズン 夏冬タイヤ 翌営業日発送</t>
  </si>
  <si>
    <t>&lt;br id="tinymce" class="mce-content-body " contenteditable="true" spellcheck="false" data-id="gd_det_exp_new"&gt;
&lt;table align="center"&gt;
&lt;tbody&gt;
&lt;tr&gt;
&lt;td style="text-align: left;" width="350px"&gt;&lt;span style="font-size: 14pt;"&gt;雪に強い&lt;/span&gt;&lt;br&gt;&lt;span style="font-size: 14pt;"&gt;&lt;strong&gt;オールシーズンタイヤ&lt;/strong&gt;&lt;/span&gt;&lt;/td&gt;
&lt;td style="text-align: center;"&gt;ブルーアース フォーエス エーダブリュー ニーイチ&lt;br&gt;&lt;span style="font-size: 14pt;"&gt;BluEarth-4S AW21&lt;/span&gt;&lt;br&gt;サイズ：&lt;strong&gt;205/55R16 91V&lt;/strong&gt;&lt;br&gt;&lt;br&gt;※商品画像内のホイールは付属しておりません。&lt;br&gt;※商品ラベルが貼付されていない場合がございます。&lt;br&gt;※海外産&lt;br&gt;&lt;br&gt;&lt;/td&gt;
&lt;/tr&gt;
&lt;/tbody&gt;
&lt;/table&gt;
&lt;div&gt;&lt;img src="https://gdetail.image-qoo10.jp/344/613881147/2022/2/8c7d722e-5bc1-4216-b737-5d2f31f3bb50.jpg" style="display: block; margin-left: auto; margin-right: auto;"&gt;&lt;/div&gt;</t>
  </si>
  <si>
    <t>&lt;br id="tinymce" class="mce-content-body " contenteditable="true" spellcheck="false" data-id="gd_det_exp_new"&gt;
&lt;table align="center"&gt;
&lt;tbody&gt;
&lt;tr&gt;
&lt;td style="text-align: left;" width="350px"&gt;&lt;span style="font-size: 14pt;"&gt;雪に強い&lt;/span&gt;&lt;br&gt;&lt;span style="font-size: 14pt;"&gt;&lt;strong&gt;オールシーズンタイヤ&lt;/strong&gt;&lt;/span&gt;&lt;/td&gt;
&lt;td style="text-align: center;"&gt;ブルーアース フォーエス エーダブリュー ニーイチ&lt;br&gt;&lt;span style="font-size: 14pt;"&gt;BluEarth-4S AW21&lt;/span&gt;&lt;br&gt;サイズ：&lt;strong&gt;225/55R18 98V&lt;/strong&gt;&lt;br&gt;&lt;br&gt;※商品画像内のホイールは付属しておりません。&lt;br&gt;※納入時にラベルが剥がれてしまっている商品が一部ございます。&lt;br&gt;※海外産&lt;br&gt;&lt;br&gt;&lt;/td&gt;
&lt;/tr&gt;
&lt;/tbody&gt;
&lt;/table&gt;
&lt;div&gt;&lt;img src="https://gdetail.image-qoo10.jp/344/613881147/2022/2/8c7d722e-5bc1-4216-b737-5d2f31f3bb50.jpg" style="display: block; margin-left: auto; margin-right: auto;"&gt;&lt;/div&gt;</t>
  </si>
  <si>
    <t>&lt;br id="tinymce" class="mce-content-body " contenteditable="true" spellcheck="false" data-id="gd_det_exp_new"&gt;
&lt;table align="center"&gt;
&lt;tbody&gt;
&lt;tr&gt;
&lt;td style="text-align: left;" width="350px"&gt;&lt;span style="font-size: 14pt;"&gt;雪に強い&lt;/span&gt;&lt;br&gt;&lt;span style="font-size: 14pt;"&gt;&lt;strong&gt;オールシーズンタイヤ&lt;/strong&gt;&lt;/span&gt;&lt;/td&gt;
&lt;td style="text-align: center;"&gt;ブルーアース フォーエス エーダブリュー ニーイチ&lt;br&gt;&lt;span style="font-size: 14pt;"&gt;BluEarth-4S AW21&lt;/span&gt;&lt;br&gt;サイズ：&lt;strong&gt;235/55R18 100V&lt;/strong&gt;&lt;br&gt;&lt;br&gt;※商品画像内のホイールは付属しておりません。&lt;br&gt;※納入時にラベルが剥がれてしまっている商品が一部ございます。&lt;br&gt;※海外産&lt;br&gt;&lt;br&gt;&lt;/td&gt;
&lt;/tr&gt;
&lt;/tbody&gt;
&lt;/table&gt;
&lt;div&gt;&lt;img src="https://gdetail.image-qoo10.jp/344/613881147/2022/2/8c7d722e-5bc1-4216-b737-5d2f31f3bb50.jpg" style="display: block; margin-left: auto; margin-right: auto;"&gt;&lt;/div&gt;</t>
  </si>
  <si>
    <t>2022年製 ExtremeContact DWS06 PLUS 215/45ZR18 93Y XL サマータイヤ 翌営業日発送</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</si>
  <si>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4&lt;/span&gt;&lt;br&gt;サイズ：&lt;strong&gt;215/45R17 91W XL&lt;/strong&gt;&lt;br&gt;&lt;br&gt;※商品画像内のホイールは付属しておりません。&lt;br&gt;※海外産&lt;/td&gt;
&lt;/tr&gt;
&lt;/tbody&gt;
&lt;/table&gt;
&lt;br&gt; &lt;img src="https://gdetail.image-qoo10.jp/344/613881147/2018/10/eb5d4274-17b6-417a-986f-5b779f4451cf.jpg" width="940" height="1774"&gt;</t>
  </si>
  <si>
    <t>2022年製 CROSSCLIMATE2 205/55R16 94V XLオールシーズン 夏冬タイヤ翌営業日発送</t>
  </si>
  <si>
    <t>2021年製 CROSSCLIMATE2 205/55R16 91V オールシーズン 夏冬タイヤ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</si>
  <si>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2&lt;/span&gt;&lt;br&gt;サイズ：&lt;strong&gt;205/55R16 91V&lt;/strong&gt;&lt;br&gt;&lt;br&gt;※商品画像内のホイールは付属しておりません。&lt;br&gt;※海外産&lt;/td&gt;
&lt;/tr&gt;
&lt;/tbody&gt;
&lt;/table&gt;
&lt;div&gt;&lt;img src="https://gdetail.image-qoo10.jp/344/613881147/2021/10/15bdef97-a53f-4016-b7bd-062e9930fa95.jpg" width="940" height="446"&gt;&lt;/div&gt;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</si>
  <si>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2&lt;/span&gt;&lt;br&gt;サイズ：&lt;strong&gt;195/65R15 91H&lt;/strong&gt;&lt;br&gt;&lt;br&gt;※商品画像内のホイールは付属しておりません。&lt;br&gt;※海外産&lt;/td&gt;
&lt;/tr&gt;
&lt;/tbody&gt;
&lt;/table&gt;
&lt;div&gt;&lt;img src="https://gdetail.image-qoo10.jp/344/613881147/2021/10/15bdef97-a53f-4016-b7bd-062e9930fa95.jpg" width="940" height="446"&gt;&lt;/div&gt;</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</si>
  <si>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2&lt;/span&gt;&lt;br&gt;サイズ：&lt;strong&gt;225/45R18 95Y XL&lt;/strong&gt;&lt;br&gt;&lt;br&gt;※商品画像内のホイールは付属しておりません。&lt;br&gt;※海外産&lt;/td&gt;
&lt;/tr&gt;
&lt;/tbody&gt;
&lt;/table&gt;
&lt;div&gt;&lt;img src="https://gdetail.image-qoo10.jp/344/613881147/2021/10/15bdef97-a53f-4016-b7bd-062e9930fa95.jpg" width="940" height="446"&gt;&lt;/div&gt;</t>
  </si>
  <si>
    <t>2022年製 CROSSCLIMATE2 235/55R18 104H XL VOL オールシーズン 夏冬タイヤ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</si>
  <si>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2&lt;/span&gt;&lt;br&gt;サイズ：&lt;strong&gt;235/55R19 105H XL VOL&lt;/strong&gt;&lt;br&gt;&lt;br&gt;※商品画像内のホイールは付属しておりません。&lt;br&gt;※海外産&lt;/td&gt;
&lt;/tr&gt;
&lt;/tbody&gt;
&lt;/table&gt;
&lt;div&gt;&lt;img src="https://gdetail.image-qoo10.jp/344/613881147/2021/10/15bdef97-a53f-4016-b7bd-062e9930fa95.jpg" width="940" height="446"&gt;&lt;/div&gt;</t>
  </si>
  <si>
    <t>2021年製 CROSSCLIMATE2 225/45R17 94Y XLオールシーズン 夏冬タイヤ翌営業日発送</t>
  </si>
  <si>
    <t>2022年製 CROSSCLIMATE2 245/40R18 97Y XL オールシーズン 夏冬タイヤ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</si>
  <si>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2&lt;/span&gt;&lt;br&gt;サイズ：&lt;strong&gt;245/45R18 100Y XL&lt;/strong&gt;&lt;br&gt;&lt;br&gt;※商品画像内のホイールは付属しておりません。&lt;br&gt;※海外産&lt;/td&gt;
&lt;/tr&gt;
&lt;/tbody&gt;
&lt;/table&gt;
&lt;div&gt;&lt;img src="https://gdetail.image-qoo10.jp/344/613881147/2021/10/15bdef97-a53f-4016-b7bd-062e9930fa95.jpg" width="940" height="446"&gt;&lt;/div&gt;</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</si>
  <si>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RE004&lt;/span&gt;&lt;br&gt;サイズ：&lt;strong&gt;245/45R18 100W XL&lt;/strong&gt;&lt;br&gt;&lt;br&gt;※商品画像内のホイールは付属しておりません。&lt;br&gt;※海外産&lt;/td&gt;
&lt;/tr&gt;
&lt;/tbody&gt;
&lt;/table&gt;
&lt;div&gt;&lt;img src="https://gdetail.image-qoo10.jp/344/613881147/2022/1/3f45b6f5-294b-4726-aaad-866e8d4ff822.jpg" style="display: block; margin-left: auto; margin-right: auto;"&gt;&lt;/div&gt;</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</si>
  <si>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14pt;"&gt;&lt;strong&gt;直感的な走りを愉しむ&lt;br&gt;ダイナミックグリップスポーツタイヤ&lt;/strong&gt;&lt;/span&gt;&lt;/td&gt;
&lt;td style="text-align: center;"&gt;パイロット スポーツ フォー&lt;br&gt;&lt;span style="font-size: 14pt;"&gt;PILOT SPORT 4&lt;/span&gt;&lt;br&gt;サイズ：&lt;strong&gt;235/45R17 97Y XL&lt;/strong&gt;&lt;br&gt;&lt;br&gt;※商品画像内のホイールは付属しておりません。&lt;br&gt;※海外産&lt;/td&gt;
&lt;/tr&gt;
&lt;/tbody&gt;
&lt;/table&gt;
&lt;br&gt; &lt;img src="https://gdetail.image-qoo10.jp/344/613881147/2018/9/9fa5897f-f9fc-4bc0-9972-5cbbe83a3933.jpg" width="940" height="1578"&gt;</t>
  </si>
  <si>
    <t>&lt;br&gt;
&lt;table align="center"&gt;
&lt;tbody&gt;
&lt;tr&gt;
&lt;td style="text-align: left;" width="350px"&gt;&lt;span style="font-size: 14pt;"&gt;ステーションワゴン、スポーツ、セダン、ミニバン&lt;/span&gt;&lt;br&gt;&lt;br&gt;&lt;span style="font-size: 14pt;"&gt;&lt;strong&gt;濡れた路面に強い、&lt;br&gt;プレミアムコンフォートタイヤ&lt;/strong&gt;&lt;/span&gt;&lt;/td&gt;
&lt;td style="text-align: center;"&gt;プライマシー4&lt;br&gt;&lt;span style="font-size: 14pt;"&gt;Primacy 4&lt;/span&gt;&lt;br&gt;サイズ：&lt;strong&gt;195/65R15 91H&lt;/strong&gt;&lt;br&gt;&lt;br&gt;※商品画像内のホイールは付属しておりません。&lt;br&gt;※海外産&lt;/td&gt;
&lt;/tr&gt;
&lt;/tbody&gt;
&lt;/table&gt;
&lt;br&gt; &lt;img src="https://gdetail.image-qoo10.jp/344/613881147/2018/10/eb5d4274-17b6-417a-986f-5b779f4451cf.jpg" width="940" height="1774"&gt;</t>
  </si>
  <si>
    <t>&lt;br id="tinymce" class="mce-content-body " contenteditable="true" spellcheck="false" data-id="gd_det_exp_new"&gt;
&lt;table align="center"&gt;
&lt;tbody&gt;
&lt;tr&gt;
&lt;td style="text-align: left;" width="350px"&gt;&lt;span style="font-size: 14pt;"&gt;SUV専用スタッドレスタイヤ &lt;/span&gt;&lt;br&gt;&lt;br&gt;&lt;span style="font-size: 14pt;"&gt;&lt;strong&gt;SUV専用ブリザックの最高峰 &lt;br&gt;冬道に力強さと安心感を&lt;/strong&gt;&lt;/span&gt;&lt;/td&gt;
&lt;td style="text-align: center;"&gt;ブリザック ディーエム ブイスリー&lt;br&gt;&lt;span style="font-size: 14pt;"&gt;BLIZZAK DM-V3&lt;/span&gt;&lt;br&gt;サイズ：&lt;strong&gt;225/60R18 100S&lt;/strong&gt;&lt;br&gt;&lt;br&gt;※商品画像内のホイールは付属しておりません。&lt;br&gt;※海外産&lt;/td&gt;
&lt;/tr&gt;
&lt;/tbody&gt;
&lt;/table&gt;
&lt;div&gt;&lt;img src="https://gdetail.image-qoo10.jp/344/613881147/2021/11/b27bde38-c29a-44e6-8f54-f6bec34ac8a7.jpg" style="display: block; margin-left: auto; margin-right: auto;"&gt;&lt;/div&gt;</t>
  </si>
  <si>
    <t>&lt;br id="tinymce" class="mce-content-body " contenteditable="true" spellcheck="false" data-id="gd_det_exp_new"&gt;
&lt;table align="center"&gt;
&lt;tbody&gt;
&lt;tr&gt;
&lt;td style="text-align: left;" width="350px"&gt;&lt;span style="font-size: 14pt;"&gt;SUV専用スタッドレスタイヤ &lt;/span&gt;&lt;br&gt;&lt;br&gt;&lt;span style="font-size: 14pt;"&gt;&lt;strong&gt;SUV専用ブリザックの最高峰 &lt;br&gt;冬道に力強さと安心感を&lt;/strong&gt;&lt;/span&gt;&lt;/td&gt;
&lt;td style="text-align: center;"&gt;ブリザック ディーエム ブイスリー&lt;br&gt;&lt;span style="font-size: 14pt;"&gt;BLIZZAK DM-V3&lt;/span&gt;&lt;br&gt;サイズ：&lt;strong&gt;225/55R18 98T&lt;/strong&gt;&lt;br&gt;&lt;br&gt;※商品画像内のホイールは付属しておりません。&lt;br&gt;※海外産&lt;/td&gt;
&lt;/tr&gt;
&lt;/tbody&gt;
&lt;/table&gt;
&lt;div&gt;&lt;img src="https://gdetail.image-qoo10.jp/344/613881147/2021/11/b27bde38-c29a-44e6-8f54-f6bec34ac8a7.jpg" style="display: block; margin-left: auto; margin-right: auto;"&gt;&lt;/div&gt;</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</si>
  <si>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AE51&lt;/span&gt;&lt;br&gt;サイズ：&lt;strong&gt;225/55R17 101W XL&lt;/strong&gt;&lt;br&gt;※納入時にラベルが剥がれてしまっている商品が一部ございます。&lt;br&gt;※商品画像内のホイールは付属しておりません。&lt;br&gt;※海外産&lt;/td&gt;
&lt;/tr&gt;
&lt;/tbody&gt;
&lt;/table&gt;
&lt;div&gt;&lt;img src="https://gdetail.image-qoo10.jp/344/613881147/2021/2/f9e9af47-4ef8-45ec-b984-711f8a079cd2.jpg" style="display: block; margin-left: auto; margin-right: auto;"&gt;&lt;/div&gt;</t>
  </si>
  <si>
    <t>2021年製 BluEarth-XT AE61 235/65R17 108V サマータイヤ ラベルなし</t>
  </si>
  <si>
    <t>&lt;br id="tinymce" class="mce-content-body " contenteditable="true" spellcheck="false" data-id="gd_det_exp_new"&gt;
&lt;table align="center"&gt;
&lt;tbody&gt;
&lt;tr&gt;
&lt;td style="text-align: left;" width="350px"&gt;&lt;span style="font-size: 14pt;"&gt;高いハンドリング性能と、優れた静粛性を備えた&lt;/span&gt;&lt;br&gt;&lt;br&gt;&lt;span style="font-size: 14pt;"&gt;&lt;strong&gt;クロスオーバーSUV専用サマータイヤ&lt;/strong&gt;&lt;/span&gt;&lt;/td&gt;
&lt;td style="text-align: center;"&gt;ルーアース エックスティー エーイーロクイチ&lt;br&gt;&lt;span style="font-size: 14pt;"&gt;BluEarth-XT AE61&lt;/span&gt;&lt;br&gt;サイズ：&lt;strong&gt;235/65R17 108V&lt;/strong&gt;&lt;br&gt;&lt;br&gt;※商品画像内のホイールは付属しておりません。&lt;br&gt;※納入時にラベルが剥がれてしまっているため、ラベルなし商品となります&lt;br&gt;※海外産&lt;/td&gt;
&lt;/tr&gt;
&lt;/tbody&gt;
&lt;/table&gt;
&lt;div&gt;&lt;img src="https://gdetail.image-qoo10.jp/344/613881147/2021/2/eadfbc7d-7c2b-47cd-9a93-3339b668d464.jpg" style="display: block; margin-left: auto; margin-right: auto;"&gt;&lt;/div&gt;</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</si>
  <si>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AE51&lt;/span&gt;&lt;br&gt;サイズ：&lt;strong&gt;205/55R16 94V XL&lt;/strong&gt;&lt;br&gt;&lt;br&gt;※商品画像内のホイールは付属しておりません。&lt;br&gt;※納入時にラベルが剥がれてしまっているため、ラベルなし商品となります。&lt;br&gt;※海外産&lt;/td&gt;
&lt;/tr&gt;
&lt;/tbody&gt;
&lt;/table&gt;
&lt;div&gt;&lt;img src="https://gdetail.image-qoo10.jp/344/613881147/2021/2/47c83e54-6284-4531-b979-612c07c42ac8.jpg" style="display: block; margin-left: auto; margin-right: auto;"&gt;&lt;/div&gt;</t>
  </si>
  <si>
    <t>2023年製 BluEarth-XT AE61 225/60R17 99V サマータイヤ ラベルなし 翌営業日発送</t>
  </si>
  <si>
    <t>&lt;br id="tinymce" class="mce-content-body " contenteditable="true" spellcheck="false" data-id="gd_det_exp_new"&gt;
&lt;table align="center"&gt;
&lt;tbody&gt;
&lt;tr&gt;
&lt;td style="text-align: left;" width="350px"&gt;&lt;span style="font-size: 14pt;"&gt;目指したものは、&lt;/span&gt;&lt;br&gt;&lt;br&gt;&lt;span style="font-size: 14pt;"&gt;&lt;strong&gt;かつてない静粛性。&lt;/strong&gt;&lt;/span&gt;&lt;/td&gt;
&lt;td style="text-align: center;"&gt;アドバン デシベル ブイゴーゴーニ&lt;br&gt;&lt;span style="font-size: 14pt;"&gt;ADVAN dB V552&lt;/span&gt;&lt;br&gt;サイズ：&lt;strong&gt;215/50R17 95W&lt;br&gt;&lt;/strong&gt;※海外産&lt;br&gt;&lt;br&gt;※商品画像内のホイールは付属しておりません。&lt;/td&gt;
&lt;/tr&gt;
&lt;/tbody&gt;
&lt;/table&gt;
&lt;div&gt;&lt;img src="https://gdetail.image-qoo10.jp/344/613881147/2021/3/a87f5e11-2738-406d-8842-ca7584e20ce2.jpg" style="display: block; margin-left: auto; margin-right: auto;"&gt;&lt;/div&gt;</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</si>
  <si>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AE51&lt;/span&gt;&lt;br&gt;サイズ：&lt;strong&gt;225/45R17 94W XL&lt;/strong&gt;&lt;br&gt;&lt;br&gt;※商品画像内のホイールは付属しておりません。&lt;br&gt;※納入時にラベルが剥がれてしまっているため、ラベルなし商品となります。&lt;br&gt;※海外産&lt;/td&gt;
&lt;/tr&gt;
&lt;/tbody&gt;
&lt;/table&gt;
&lt;div&gt;&lt;img src="https://gdetail.image-qoo10.jp/344/613881147/2021/2/93317f25-6cb7-449f-a6ce-a3bd8ad78361.jpg" style="display: block; margin-left: auto; margin-right: auto;"&gt;&lt;/div&gt;</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</si>
  <si>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AE51&lt;/span&gt;&lt;br&gt;サイズ：&lt;strong&gt;245/45R18 100W XL&lt;/strong&gt;&lt;br&gt;&lt;br&gt;※商品画像内のホイールは付属しておりません。&lt;br&gt;※納入時にラベルが剥がれてしまっているため、ラベルなし商品となります。&lt;br&gt;※海外産&lt;/td&gt;
&lt;/tr&gt;
&lt;/tbody&gt;
&lt;/table&gt;
&lt;div&gt;&lt;img src="https://gdetail.image-qoo10.jp/344/613881147/2021/2/93317f25-6cb7-449f-a6ce-a3bd8ad78361.jpg" style="display: block; margin-left: auto; margin-right: auto;"&gt;&lt;/div&gt;</t>
  </si>
  <si>
    <t>&lt;br id="tinymce" class="mce-content-body " contenteditable="true" spellcheck="false" data-id="gd_det_exp_new"&gt;
&lt;table align="center"&gt;
&lt;tbody&gt;
&lt;tr&gt;
&lt;td style="text-align: left;" width="350px"&gt;&lt;span style="font-size: 14pt;"&gt;高い操縦安定性と低燃費性能を融合した&lt;/span&gt;&lt;br&gt;&lt;br&gt;&lt;span style="font-size: 14pt;"&gt;&lt;strong&gt;グランドツーリングタイヤ&lt;/strong&gt;&lt;/span&gt;&lt;/td&gt;
&lt;td style="text-align: center;"&gt;ブルーアース ジーティー エーイーゴーイチ&lt;br&gt;&lt;span style="font-size: 14pt;"&gt;BluEarth-GT AE51&lt;/span&gt;&lt;br&gt;サイズ：&lt;strong&gt;245/40R19 98W XL&lt;/strong&gt;&lt;br&gt;&lt;br&gt;※商品画像内のホイールは付属しておりません。&lt;br&gt;※納入時にラベルが剥がれてしまっているため、ラベルなし商品となります。&lt;br&gt;※海外産&lt;/td&gt;
&lt;/tr&gt;
&lt;/tbody&gt;
&lt;/table&gt;
&lt;div&gt;&lt;img src="https://gdetail.image-qoo10.jp/344/613881147/2021/2/93317f25-6cb7-449f-a6ce-a3bd8ad78361.jpg" style="display: block; margin-left: auto; margin-right: auto;"&gt;&lt;/div&gt;</t>
  </si>
  <si>
    <t>&lt;br id="tinymce" class="mce-content-body " contenteditable="true" spellcheck="false" data-id="gd_det_exp_new"&gt;
&lt;table align="center"&gt;
&lt;tbody&gt;
&lt;tr&gt;
&lt;td style="text-align: left;" width="350px"&gt;&lt;span style="font-size: 14pt;"&gt;SUV専用スタッドレスタイヤ &lt;/span&gt;&lt;br&gt;&lt;br&gt;&lt;span style="font-size: 14pt;"&gt;&lt;strong&gt;SUV専用ブリザックの最高峰 &lt;br&gt;冬道に力強さと安心感を&lt;/strong&gt;&lt;/span&gt;&lt;/td&gt;
&lt;td style="text-align: center;"&gt;ブリザック ディーエム ブイスリー&lt;br&gt;&lt;span style="font-size: 14pt;"&gt;BLIZZAK DM-V3&lt;/span&gt;&lt;br&gt;サイズ：&lt;strong&gt;285/50R20 116T XL&lt;/strong&gt;&lt;br&gt;&lt;br&gt;※商品画像内のホイールは付属しておりません。&lt;br&gt;※海外産&lt;/td&gt;
&lt;/tr&gt;
&lt;/tbody&gt;
&lt;/table&gt;
&lt;div&gt;&lt;img src="https://gdetail.image-qoo10.jp/344/613881147/2021/11/b27bde38-c29a-44e6-8f54-f6bec34ac8a7.jpg" style="display: block; margin-left: auto; margin-right: auto;"&gt;&lt;/div&gt;</t>
  </si>
  <si>
    <t>&lt;br id="tinymce" class="mce-content-body " contenteditable="true" spellcheck="false" data-id="gd_det_exp_new"&gt;
&lt;table align="center"&gt;
&lt;tbody&gt;
&lt;tr&gt;
&lt;td style="text-align: left;" width="350px"&gt;&lt;span style="font-size: 14pt;"&gt;SUV専用スタッドレスタイヤ &lt;/span&gt;&lt;br&gt;&lt;br&gt;&lt;span style="font-size: 14pt;"&gt;&lt;strong&gt;SUV専用ブリザックの最高峰 &lt;br&gt;冬道に力強さと安心感を&lt;/strong&gt;&lt;/span&gt;&lt;/td&gt;
&lt;td style="text-align: center;"&gt;ブリザック ディーエム ブイスリー&lt;br&gt;&lt;span style="font-size: 14pt;"&gt;BLIZZAK DM-V3&lt;/span&gt;&lt;br&gt;サイズ：&lt;strong&gt;235/55R20 102T&lt;/strong&gt;&lt;br&gt;&lt;br&gt;※商品画像内のホイールは付属しておりません。&lt;br&gt;※海外産&lt;/td&gt;
&lt;/tr&gt;
&lt;/tbody&gt;
&lt;/table&gt;
&lt;div&gt;&lt;img src="https://gdetail.image-qoo10.jp/344/613881147/2021/11/b27bde38-c29a-44e6-8f54-f6bec34ac8a7.jpg" style="display: block; margin-left: auto; margin-right: auto;"&gt;&lt;/div&gt;</t>
  </si>
  <si>
    <t>2023年製 X-ICE SNOW 215/60R17 100T XL スタッドレスタイヤ 翌営業日発送</t>
  </si>
  <si>
    <t>2023年製 X-ICE SNOW 205/50R17 93H XL スタッドレスタイヤ 翌営業日発送</t>
  </si>
  <si>
    <t>2023年製 X-ICE SNOW 225/55R17 101H XL スタッドレスタイヤ 翌営業日発送</t>
  </si>
  <si>
    <t>&lt;br&gt;
&lt;table align="center"&gt;
&lt;tbody&gt;
&lt;tr&gt;
&lt;td style="text-align: left;" width="350px"&gt;&lt;span style="font-size: 14pt;"&gt;SUV、ステーションワゴン、セダン、&lt;br&gt;ミニバン、ハッチバック/ハイブリッド&lt;/span&gt;&lt;br&gt;&lt;br&gt;&lt;span style="font-size: 14pt;"&gt;&lt;strong&gt;雪も走れる夏タイヤ。&lt;br&gt;急な雪での走行性能と、高い夏性能。&lt;br&gt;長く続く安心感。&lt;/strong&gt;&lt;/span&gt;&lt;/td&gt;
&lt;td style="text-align: center;"&gt;クロスクライメートツー&lt;br&gt;&lt;span style="font-size: 14pt;"&gt;CROSSCLIMATE 2&lt;/span&gt;&lt;br&gt;サイズ：&lt;strong&gt;225/40R18 92Y XL&lt;/strong&gt;&lt;br&gt;&lt;br&gt;※商品画像内のホイールは付属しておりません。&lt;br&gt;※海外産&lt;/td&gt;
&lt;/tr&gt;
&lt;/tbody&gt;
&lt;/table&gt;
&lt;div&gt;&lt;img src="https://gdetail.image-qoo10.jp/344/613881147/2021/10/15bdef97-a53f-4016-b7bd-062e9930fa95.jpg" width="940" height="446"&gt;&lt;/div&gt;</t>
  </si>
  <si>
    <t>&lt;br id="tinymce" class="mce-content-body " contenteditable="true" spellcheck="false" data-id="gd_det_exp_new"&gt;
&lt;table align="center"&gt;
&lt;tbody&gt;
&lt;tr&gt;
&lt;td style="text-align: left;" width="350px"&gt;&lt;span style="font-size: 14pt;"&gt;「楽しいハンドリング」をテーマにした&lt;/span&gt;&lt;br&gt;&lt;br&gt;&lt;span style="font-size: 14pt;"&gt;&lt;strong&gt;ハイパフォーマンス・スポーティ・&lt;br&gt;タイヤ&lt;/strong&gt;&lt;/span&gt;&lt;/td&gt;
&lt;td style="text-align: center;"&gt;アドバン フレバ V701&lt;br&gt;&lt;span style="font-size: 14pt;"&gt;Advan Fleva V701&lt;/span&gt;&lt;br&gt;サイズ：&lt;strong&gt;215/45R17 91W XL&lt;/strong&gt;&lt;br&gt;&lt;br&gt;※商品画像内のホイールは付属しておりません。&lt;br&gt;※納入時にラベルが剥がれてしまっている商品が一部ございます。&lt;br&gt;※海外産&lt;/td&gt;
&lt;/tr&gt;
&lt;/tbody&gt;
&lt;/table&gt;
&lt;div&gt;&lt;img src="https://gdetail.image-qoo10.jp/344/613881147/2022/11/848b3b0a-ac88-4480-b2e3-d950f1999345.jpg" style="display: block; margin-left: auto; margin-right: auto;"&gt;&lt;/div&gt;</t>
  </si>
  <si>
    <t>&lt;br id="tinymce" class="mce-content-body " contenteditable="true" spellcheck="false" data-id="gd_det_exp_new"&gt;
&lt;table align="center"&gt;
&lt;tbody&gt;
&lt;tr&gt;
&lt;td style="text-align: left;" width="350px"&gt;&lt;span style="font-size: 14pt;"&gt;「楽しいハンドリング」をテーマにした&lt;/span&gt;&lt;br&gt;&lt;br&gt;&lt;span style="font-size: 14pt;"&gt;&lt;strong&gt;ハイパフォーマンス・スポーティ・&lt;br&gt;タイヤ&lt;/strong&gt;&lt;/span&gt;&lt;/td&gt;
&lt;td style="text-align: center;"&gt;アドバン フレバ V701&lt;br&gt;&lt;span style="font-size: 14pt;"&gt;Advan Fleva V701&lt;/span&gt;&lt;br&gt;サイズ：&lt;strong&gt;225/45R17 94W XL&lt;/strong&gt;&lt;br&gt;&lt;br&gt;※商品画像内のホイールは付属しておりません。&lt;br&gt;※納入時にラベルが剥がれてしまっている商品が一部ございます。&lt;br&gt;※海外産&lt;/td&gt;
&lt;/tr&gt;
&lt;/tbody&gt;
&lt;/table&gt;
&lt;div&gt;&lt;img src="https://gdetail.image-qoo10.jp/344/613881147/2022/11/848b3b0a-ac88-4480-b2e3-d950f1999345.jpg" style="display: block; margin-left: auto; margin-right: auto;"&gt;&lt;/div&gt;</t>
  </si>
  <si>
    <t>2023年製 Pilot Sport 5 235/45ZR19 99Y XL サマータイヤ 翌営業日発送</t>
  </si>
  <si>
    <t>4985009693612</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</si>
  <si>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S&lt;/span&gt;&lt;br&gt;サイズ：&lt;strong&gt;225/35R19 88Y XL ZP&lt;/strong&gt;&lt;br&gt;&lt;br&gt;※商品画像内のホイールは付属しておりません。&lt;br&gt;※海外産&lt;/td&gt;
&lt;/tr&gt;
&lt;/tbody&gt;
&lt;/table&gt;
&lt;br&gt;&lt;img src="https://gdetail.image-qoo10.jp/344/613881147/2019/3/2d9f19e5-7218-4e18-a6e4-8bbc7537ba7e.jpg" width="940" height="1016"&gt;</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</si>
  <si>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5&lt;/span&gt;&lt;br&gt;サイズ：&lt;strong&gt;255/35R19 96Y XL&lt;/strong&gt;&lt;br&gt;&lt;br&gt;※商品画像内のホイールは付属しておりません。&lt;br&gt;※海外産&lt;/td&gt;
&lt;/tr&gt;
&lt;/tbody&gt;
&lt;/table&gt;
&lt;div&gt;&lt;img src="https://gdetail.image-qoo10.jp/344/613881147/2022/5/70ed8b8c-6396-46ee-a5b4-db22b2234cd6.jpg" style="display: block; margin-left: auto; margin-right: auto;"&gt;&lt;/div&gt;</t>
  </si>
  <si>
    <t>2023年製 POTENZA Adrenalin RE004 215/55R17 94W サマータイヤ 翌営業日発送</t>
  </si>
  <si>
    <t>2023年製 CROSSCLIMATE2 235/50R19 103V XL VOL オールシーズンタイヤ 翌営業日発送</t>
  </si>
  <si>
    <t>2022年製 ExtremeContact DWS06 PLUS 225/40ZR18 92Y XL サマータイヤ 翌営業日発送</t>
  </si>
  <si>
    <t>&lt;br id="tinymce" class="mce-content-body " contenteditable="true" spellcheck="false" data-id="gd_det_exp_new"&gt;
&lt;table align="center"&gt;
&lt;tbody&gt;
&lt;tr&gt;
&lt;td style="text-align: left;" width="350px"&gt;&lt;span style="font-size: 14pt;"&gt;高いハンドリング性能と、優れた静粛性を備えた&lt;/span&gt;&lt;br&gt;&lt;br&gt;&lt;span style="font-size: 14pt;"&gt;&lt;strong&gt;クロスオーバーSUV専用サマータイヤ&lt;/strong&gt;&lt;/span&gt;&lt;/td&gt;
&lt;td style="text-align: center;"&gt;ルーアース エックスティー エーイーロクイチ&lt;br&gt;&lt;span style="font-size: 14pt;"&gt;BluEarth-XT AE61&lt;/span&gt;&lt;br&gt;サイズ：&lt;strong&gt;225/50R18 95V&lt;/strong&gt;&lt;br&gt;&lt;br&gt;※商品画像内のホイールは付属しておりません。&lt;br&gt;※納入時にラベルが剥がれてしまっているため、ラベルなし商品となります。&lt;br&gt;※海外産&lt;/td&gt;
&lt;/tr&gt;
&lt;/tbody&gt;
&lt;/table&gt;
&lt;div&gt;&lt;img src="https://gdetail.image-qoo10.jp/344/613881147/2021/2/05dda7bd-4df6-4ef2-99e5-b9502c84cac1.jpg" style="display: block; margin-left: auto; margin-right: auto;"&gt;&lt;/div&gt;</t>
  </si>
  <si>
    <t>&lt;br id="tinymce" class="mce-content-body " contenteditable="true" spellcheck="false" data-id="gd_det_exp_new"&gt;
&lt;table align="center"&gt;
&lt;tbody&gt;
&lt;tr&gt;
&lt;td style="text-align: left;" width="350px"&gt;&lt;span style="font-size: 14pt;"&gt;雪に強い&lt;/span&gt;&lt;br&gt;&lt;span style="font-size: 14pt;"&gt;&lt;strong&gt;オールシーズンタイヤ&lt;/strong&gt;&lt;/span&gt;&lt;/td&gt;
&lt;td style="text-align: center;"&gt;ブルーアース フォーエス エーダブリュー ニーイチ&lt;br&gt;&lt;span style="font-size: 14pt;"&gt;BluEarth-4S AW21&lt;/span&gt;&lt;br&gt;サイズ：&lt;strong&gt;195/65R15 91H&lt;/strong&gt;&lt;br&gt;&lt;br&gt;※商品画像内のホイールは付属しておりません。&lt;br&gt;※納入時にラベルが剥がれてしまっている商品が一部ございます。&lt;br&gt;※海外産&lt;br&gt;&lt;br&gt;&lt;/td&gt;
&lt;/tr&gt;
&lt;/tbody&gt;
&lt;/table&gt;
&lt;div&gt;&lt;img src="https://gdetail.image-qoo10.jp/344/613881147/2022/2/8c7d722e-5bc1-4216-b737-5d2f31f3bb50.jpg" style="display: block; margin-left: auto; margin-right: auto;"&gt;&lt;/div&gt;</t>
  </si>
  <si>
    <t>2023年製 Vector 4Seasons Hybrid 185/65R15 88H オールシーズンタイヤ 翌営業日発送</t>
  </si>
  <si>
    <t>2023年製 Vector 4Seasons Hybrid 195/60R16 89H オールシーズンタイヤ 翌営業日発送</t>
  </si>
  <si>
    <t>2023年製 E PRIMACY 225/55R18 98V サマータイヤ 翌営業日発送</t>
  </si>
  <si>
    <t>4985009004272</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</si>
  <si>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5&lt;/span&gt;&lt;br&gt;サイズ：&lt;strong&gt;245/40R19 98Y XL&lt;/strong&gt;&lt;br&gt;&lt;br&gt;※商品画像内のホイールは付属しておりません。&lt;br&gt;※海外産&lt;/td&gt;
&lt;/tr&gt;
&lt;/tbody&gt;
&lt;/table&gt;
&lt;div&gt;&lt;img src="https://gdetail.image-qoo10.jp/344/613881147/2022/5/70ed8b8c-6396-46ee-a5b4-db22b2234cd6.jpg"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</si>
  <si>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5&lt;/span&gt;&lt;br&gt;サイズ：&lt;strong&gt;235/40R18 95Y XL&lt;/strong&gt;&lt;br&gt;&lt;br&gt;※商品画像内のホイールは付属しておりません。&lt;br&gt;※海外産&lt;/td&gt;
&lt;/tr&gt;
&lt;/tbody&gt;
&lt;/table&gt;
&lt;div&gt;&lt;img src="https://gdetail.image-qoo10.jp/344/613881147/2022/5/70ed8b8c-6396-46ee-a5b4-db22b2234cd6.jpg" style="display: block; margin-left: auto; margin-right: auto;"&gt;&lt;/div&gt;</t>
  </si>
  <si>
    <t>&lt;br id="tinymce&amp;quot;" class="mce-content-body " contenteditable="true" spellcheck="false" data-id="gd_det_exp_new"&gt;
&lt;table align="center"&gt;
&lt;tbody&gt;
&lt;tr&gt;
&lt;td style="text-align: left;" width="350px"&gt;&lt;span style="font-size: 14pt;"&gt;スポーツ、セダン/ワゴン、ハッチバック、ハイブリッド/EV&lt;/span&gt;&lt;br&gt;&lt;br&gt;&lt;span style="font-size: 14pt;"&gt;&lt;strong&gt;意のままのハンドリングを実現する&lt;br&gt;ハイグリップ スポーツタイヤ&lt;/strong&gt;&lt;/span&gt;&lt;/td&gt;
&lt;td style="text-align: center;"&gt;パイロット スポーツ ファイブ&lt;br&gt;&lt;span style="font-size: 14pt;"&gt;PILOT SPORT 5&lt;/span&gt;&lt;br&gt;サイズ：&lt;strong&gt;225/45R17 94Y XL&lt;/strong&gt;&lt;br&gt;&lt;br&gt;※商品画像内のホイールは付属しておりません。&lt;br&gt;※海外産&lt;/td&gt;
&lt;/tr&gt;
&lt;/tbody&gt;
&lt;/table&gt;
&lt;div&gt;&lt;img src="https://gdetail.image-qoo10.jp/344/613881147/2022/5/70ed8b8c-6396-46ee-a5b4-db22b2234cd6.jpg" style="display: block; margin-left: auto; margin-right: auto;"&gt;&lt;/div&gt;</t>
  </si>
  <si>
    <t>&lt;br&gt;
&lt;table align="center"&gt;
&lt;tbody&gt;
&lt;tr&gt;
&lt;td style="text-align: left;" width="350px"&gt;&lt;span style="font-size: 14pt;"&gt;SUV/クロスオーバー 、セダン/ワゴン、ハッチバック、ハイブリッド/EV、&lt;br&gt;ミニバン&lt;/span&gt;&lt;br&gt;&lt;br&gt;&lt;span style="font-size: 14pt;"&gt;&lt;strong&gt;濡れた路面での安心感が長く続く&lt;br&gt;プレミアムコンフォートタイヤ&lt;/strong&gt;&lt;/span&gt;&lt;/td&gt;
&lt;td style="text-align: center;"&gt;プライマシー4+&lt;br&gt;&lt;span style="font-size: 14pt;"&gt;Primacy 4+&lt;/span&gt;&lt;br&gt;サイズ：&lt;strong&gt;225/45R17 91V&lt;/strong&gt;&lt;br&gt;&lt;br&gt;※商品画像内のホイールは付属しておりません。&lt;br&gt;※納入時にラベルが剥がれてしまっているため、ラベルなし商品となります。&lt;br&gt;※海外産&lt;/td&gt;
&lt;/tr&gt;
&lt;/tbody&gt;
&lt;/table&gt;
&lt;div&gt;&lt;img src="https://gdetail.image-qoo10.jp/344/613881147/2022/5/94ada223-b56b-4db0-8e26-4ea5ac27faf0.jpg" style="display: block; margin-left: auto; margin-right: auto;"&gt;&lt;/div&gt;</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</si>
  <si>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S&lt;/span&gt;&lt;br&gt;サイズ：&lt;strong&gt;225/40R19 93Y XL ★&lt;/strong&gt;&lt;br&gt;&lt;br&gt;※商品画像内のホイールは付属しておりません。&lt;br&gt;※海外産&lt;/td&gt;
&lt;/tr&gt;
&lt;/tbody&gt;
&lt;/table&gt;
&lt;br&gt;&lt;img src="https://gdetail.image-qoo10.jp/344/613881147/2019/3/2d9f19e5-7218-4e18-a6e4-8bbc7537ba7e.jpg" width="940" height="1016"&gt;</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</si>
  <si>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S&lt;/span&gt;&lt;br&gt;サイズ：&lt;strong&gt;245/35R20 95Y XL MO&lt;/strong&gt;&lt;br&gt;&lt;br&gt;※商品画像内のホイールは付属しておりません。&lt;br&gt;※海外産&lt;/td&gt;
&lt;/tr&gt;
&lt;/tbody&gt;
&lt;/table&gt;
&lt;br&gt;&lt;img src="https://gdetail.image-qoo10.jp/344/613881147/2019/3/2d9f19e5-7218-4e18-a6e4-8bbc7537ba7e.jpg" width="940" height="1016"&gt;</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</si>
  <si>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S&lt;/span&gt;&lt;br&gt;サイズ：&lt;strong&gt;235/35R19 91Y XL&lt;/strong&gt;&lt;br&gt;&lt;br&gt;※商品画像内のホイールは付属しておりません。&lt;br&gt;※海外産&lt;/td&gt;
&lt;/tr&gt;
&lt;/tbody&gt;
&lt;/table&gt;
&lt;br&gt;&lt;img src="https://gdetail.image-qoo10.jp/344/613881147/2019/3/2d9f19e5-7218-4e18-a6e4-8bbc7537ba7e.jpg" width="940" height="1016"&gt;</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</si>
  <si>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S&lt;/span&gt;&lt;br&gt;サイズ：&lt;strong&gt;255/35R19 96Y XL&lt;/strong&gt;&lt;br&gt;&lt;br&gt;※商品画像内のホイールは付属しておりません。&lt;br&gt;※海外産&lt;/td&gt;
&lt;/tr&gt;
&lt;/tbody&gt;
&lt;/table&gt;
&lt;br&gt;&lt;img src="https://gdetail.image-qoo10.jp/344/613881147/2019/3/2d9f19e5-7218-4e18-a6e4-8bbc7537ba7e.jpg" width="940" height="1016"&gt;</t>
  </si>
  <si>
    <t>&lt;br id="tinymce" class="mce-content-body " contenteditable="true" spellcheck="false" data-id="gd_det_exp_new"&gt;
&lt;table align="center"&gt;
&lt;tbody&gt;
&lt;tr&gt;
&lt;td style="text-align: left;" width="350px"&gt;&lt;br&gt;&lt;span style="font-size: 14pt;"&gt;&lt;strong&gt;技術と情熱を結集した&lt;br&gt;ハイスペック・スポーツタイヤ&lt;/strong&gt;&lt;/span&gt;&lt;/td&gt;
&lt;td style="text-align: center;"&gt;パイロット スポーツ フォー エス&lt;br&gt;&lt;span style="font-size: 14pt;"&gt;Pilot Sport 4 S&lt;/span&gt;&lt;br&gt;サイズ：&lt;strong&gt;275/30R20 97Y XL MO&lt;/strong&gt;&lt;br&gt;&lt;br&gt;※商品画像内のホイールは付属しておりません。&lt;br&gt;※海外産&lt;/td&gt;
&lt;/tr&gt;
&lt;/tbody&gt;
&lt;/table&gt;
&lt;br&gt;&lt;img src="https://gdetail.image-qoo10.jp/344/613881147/2019/3/2d9f19e5-7218-4e18-a6e4-8bbc7537ba7e.jpg" width="940" height="1016"&gt;</t>
  </si>
  <si>
    <t>2021年製ENERGY SAVER+ 185/55R15 82H サマータイヤ当店在庫翌日出荷！</t>
  </si>
  <si>
    <t>2021年製 CROSS CLIMATE SUV 225/55R18 98V オールシーズン 夏冬タイヤ 翌営業日発送</t>
  </si>
  <si>
    <t>2023年製 EAGLE LS EXE 195/45R16 84W XL サマータイヤ 翌営業日発送</t>
  </si>
  <si>
    <t>&lt;br id="tinymce" class="mce-content-body " contenteditable="true" spellcheck="false" data-id="gd_det_exp_new"&gt;
&lt;table align="center"&gt;
&lt;tbody&gt;
&lt;tr&gt;
&lt;td style="text-align: left;" width="350px"&gt;&lt;span style="font-size: 14pt;"&gt;SUV専用スタッドレスタイヤ &lt;/span&gt;&lt;br&gt;&lt;br&gt;&lt;span style="font-size: 14pt;"&gt;&lt;strong&gt;SUV専用ブリザックの最高峰 &lt;br&gt;冬道に力強さと安心感を&lt;/strong&gt;&lt;/span&gt;&lt;/td&gt;
&lt;td style="text-align: center;"&gt;ブリザック ディーエム ブイスリー&lt;br&gt;&lt;span style="font-size: 14pt;"&gt;BLIZZAK DM-V3&lt;/span&gt;&lt;br&gt;サイズ：&lt;strong&gt;235/55R19 105T&lt;/strong&gt;&lt;br&gt;&lt;br&gt;※商品画像内のホイールは付属しておりません。&lt;br&gt;※海外産&lt;/td&gt;
&lt;/tr&gt;
&lt;/tbody&gt;
&lt;/table&gt;
&lt;div&gt;&lt;img src="https://gdetail.image-qoo10.jp/344/613881147/2021/11/b27bde38-c29a-44e6-8f54-f6bec34ac8a7.jpg" style="display: block; margin-left: auto; margin-right: auto;"&gt;&lt;/div&gt;</t>
  </si>
  <si>
    <t>2022年製以降 CROSSCLIMATE+ 185/65R14 90H XL オールシーズン 翌営業日発送</t>
  </si>
  <si>
    <t>2023年製 Vector 4Seasons Hybrid 195/60R15 88H オールシーズン 翌営業日発送</t>
  </si>
  <si>
    <t>4985009716069</t>
  </si>
  <si>
    <t>http://gd.image-qoo10.jp/li/157/313/5388313157.jpg</t>
  </si>
  <si>
    <t>EfficientGrip ECO EG01 215/55R17 94V</t>
    <phoneticPr fontId="10"/>
  </si>
  <si>
    <t>ExtremeContact DWS06 PLUS（22年製）</t>
  </si>
  <si>
    <t>dws0621545182</t>
  </si>
  <si>
    <t>2022年製 ExtremeContact DWS06 PLUS 215/45ZR18 93Y XL  サマー  翌営業日発送</t>
  </si>
  <si>
    <t>https://www.qoo10.jp/g/1075650684</t>
    <phoneticPr fontId="10"/>
  </si>
  <si>
    <t>22,799</t>
  </si>
  <si>
    <t>41,699</t>
  </si>
  <si>
    <t>45,500</t>
  </si>
  <si>
    <t>https://www.qoo10.jp/g/1074476326</t>
    <phoneticPr fontId="10"/>
  </si>
  <si>
    <t>43,968</t>
  </si>
  <si>
    <t>9ページ作成</t>
    <rPh sb="4" eb="6">
      <t>サクセイ</t>
    </rPh>
    <phoneticPr fontId="10"/>
  </si>
  <si>
    <t>9ページ作成</t>
    <rPh sb="3" eb="5">
      <t>サクセイ</t>
    </rPh>
    <phoneticPr fontId="10"/>
  </si>
  <si>
    <t>https://www.qoo10.jp/g/1074475948</t>
    <phoneticPr fontId="10"/>
  </si>
  <si>
    <t>https://www.qoo10.jp/g/1074475975</t>
    <phoneticPr fontId="10"/>
  </si>
  <si>
    <t>12/7依頼</t>
    <rPh sb="4" eb="6">
      <t>イライ</t>
    </rPh>
    <phoneticPr fontId="10"/>
  </si>
  <si>
    <t>2やり直し</t>
    <rPh sb="3" eb="4">
      <t>ナオ</t>
    </rPh>
    <phoneticPr fontId="10"/>
  </si>
  <si>
    <t>販売終了LATITUDE Tour 265/65R17 112S</t>
    <phoneticPr fontId="10"/>
  </si>
  <si>
    <t>https://kakaku.com/item/K0001590015/</t>
    <phoneticPr fontId="10"/>
  </si>
  <si>
    <t>CO 215/45R18 93Y XL ExCont DWS06+特22</t>
  </si>
  <si>
    <t>GY 225/55R18 98V AssuranceWeatherReady特</t>
  </si>
  <si>
    <t>https://kakaku.com/item/K0001589848/</t>
  </si>
  <si>
    <t>https://kakaku.com/item/K0001589848/</t>
    <phoneticPr fontId="10"/>
  </si>
  <si>
    <t>ﾗﾝｸ</t>
  </si>
  <si>
    <t>Qoo10
商品コード</t>
  </si>
  <si>
    <t>2=変更
3=ステイ
9=販売中止</t>
  </si>
  <si>
    <t>価格コム
URL</t>
    <rPh sb="0" eb="2">
      <t>カカク</t>
    </rPh>
    <phoneticPr fontId="10"/>
  </si>
  <si>
    <t>Qoo10
依頼</t>
    <phoneticPr fontId="10"/>
  </si>
  <si>
    <t>供給原価
清算金額
Q競合比較</t>
    <phoneticPr fontId="10"/>
  </si>
  <si>
    <t>販売価格
管理画面</t>
    <phoneticPr fontId="10"/>
  </si>
  <si>
    <t>https://kakaku.com/item/K0000945911/</t>
    <phoneticPr fontId="10"/>
  </si>
  <si>
    <t>https://kakaku.com/item/K0001163272/</t>
    <phoneticPr fontId="10"/>
  </si>
  <si>
    <t>205/55R17 95T XL（販売中）</t>
  </si>
  <si>
    <t>235/50R18 101H XL（販売中）</t>
  </si>
  <si>
    <t>X-ICE SNOW 225/55R18 102H XL</t>
    <phoneticPr fontId="10"/>
  </si>
  <si>
    <t>X-ICE SNOW 225/60R17 103T XL</t>
    <phoneticPr fontId="10"/>
  </si>
  <si>
    <t>X-ICE SNOW 225/60R18 100H</t>
    <phoneticPr fontId="10"/>
  </si>
  <si>
    <t>CROSSCLIMATE+ 215/65R16 102V XL</t>
    <phoneticPr fontId="10"/>
  </si>
  <si>
    <t>（在庫限り）</t>
    <phoneticPr fontId="10"/>
  </si>
  <si>
    <t>X-ICE SNOW 205/55R17 95T XL</t>
    <phoneticPr fontId="10"/>
  </si>
  <si>
    <t>X-ICE SNOW 235/50R18 101H XL</t>
    <phoneticPr fontId="10"/>
  </si>
  <si>
    <t>T005 205/55R16 91V</t>
    <phoneticPr fontId="10"/>
  </si>
  <si>
    <t>T</t>
    <phoneticPr fontId="10"/>
  </si>
  <si>
    <t>15,137</t>
  </si>
  <si>
    <t>13,800</t>
  </si>
  <si>
    <t>https://www.qoo10.jp/g/1074476179</t>
    <phoneticPr fontId="10"/>
  </si>
  <si>
    <t xml:space="preserve">CROSSCLIMATE2 205/55R16 91W </t>
  </si>
  <si>
    <t>12/12</t>
    <phoneticPr fontId="10"/>
  </si>
  <si>
    <t>12/7</t>
    <phoneticPr fontId="10"/>
  </si>
  <si>
    <t>MI 215/60R16 99VXL PRIMACY4+</t>
  </si>
  <si>
    <t>MI 215/45R17 91WXL PRIMACY4+</t>
  </si>
  <si>
    <t>GY 165/55R14 72H VEC 4SEASONS MS Hybrid</t>
  </si>
  <si>
    <t>GY 185/60R15 84H VEC 4SEASONS MS Hybrid</t>
  </si>
  <si>
    <t>GY 205/60R16 92H VEC 4SEASONS MS Hybrid</t>
  </si>
  <si>
    <t>GY 205/65R16 95H VEC 4SEASONS MS Hybrid</t>
  </si>
  <si>
    <t>CO 185/60R15 88VXL AllSeasonContact特</t>
  </si>
  <si>
    <t>VK 185/70R14 88T CityTech II</t>
  </si>
  <si>
    <t>10,140</t>
  </si>
  <si>
    <t>31,370</t>
  </si>
  <si>
    <t>2,200</t>
  </si>
  <si>
    <t>-</t>
    <phoneticPr fontId="10"/>
  </si>
  <si>
    <t>21,340</t>
  </si>
  <si>
    <t>-</t>
    <phoneticPr fontId="10"/>
  </si>
  <si>
    <t>24,099</t>
  </si>
  <si>
    <t>26,000</t>
  </si>
  <si>
    <t>https://kakaku.com/item/K0001424179/</t>
  </si>
  <si>
    <t>23,480</t>
  </si>
  <si>
    <t>22,886</t>
  </si>
  <si>
    <t>46,500</t>
  </si>
  <si>
    <t>https://kakaku.com/item/K0001231879/</t>
  </si>
  <si>
    <t>https://kakaku.com/item/K0001184359/</t>
  </si>
  <si>
    <t>https://kakaku.com/item/K0001421798/</t>
  </si>
  <si>
    <t>https://kakaku.com/item/K0001421799/</t>
  </si>
  <si>
    <t>https://kakaku.com/item/K0001421810/</t>
  </si>
  <si>
    <t>12/13</t>
    <phoneticPr fontId="10"/>
  </si>
  <si>
    <t>MI 195/55R16 91VXL CROSSCLIMATE2</t>
  </si>
  <si>
    <t>||SERBIA||</t>
  </si>
  <si>
    <t>MI 255/45R20 105VXL CROSSCLIMATE2 SUV</t>
  </si>
  <si>
    <t>CO 215/55R17 94V ComfortContact CC7特</t>
  </si>
  <si>
    <t>終</t>
    <rPh sb="0" eb="1">
      <t>オワリ</t>
    </rPh>
    <phoneticPr fontId="10"/>
  </si>
  <si>
    <t>⑦YH</t>
    <phoneticPr fontId="10"/>
  </si>
  <si>
    <t>【2】</t>
    <phoneticPr fontId="10"/>
  </si>
  <si>
    <t>【3】</t>
    <phoneticPr fontId="10"/>
  </si>
  <si>
    <t>2  12/13依頼分 なぜ表示されないか？</t>
    <rPh sb="8" eb="11">
      <t>イライブン</t>
    </rPh>
    <rPh sb="14" eb="16">
      <t>ヒョウジ</t>
    </rPh>
    <phoneticPr fontId="10"/>
  </si>
  <si>
    <t>https://kakaku.com/item/K0001421040/</t>
  </si>
  <si>
    <t>2 12/14  12/13依頼分 なぜ表示されないか？</t>
    <rPh sb="14" eb="17">
      <t>イライブン</t>
    </rPh>
    <rPh sb="20" eb="22">
      <t>ヒョウジ</t>
    </rPh>
    <phoneticPr fontId="10"/>
  </si>
  <si>
    <t>2 12/14販売価格を変更後で確認</t>
    <rPh sb="6" eb="10">
      <t>ハンバイカカク</t>
    </rPh>
    <rPh sb="11" eb="13">
      <t>ヘンコウ</t>
    </rPh>
    <rPh sb="13" eb="14">
      <t>アト</t>
    </rPh>
    <rPh sb="15" eb="17">
      <t>カクニン</t>
    </rPh>
    <phoneticPr fontId="10"/>
  </si>
  <si>
    <t>Qoo10に依頼しない</t>
    <rPh sb="6" eb="8">
      <t>イライ</t>
    </rPh>
    <phoneticPr fontId="10"/>
  </si>
  <si>
    <t>https://www.qoo10.jp/g/1074475994</t>
    <phoneticPr fontId="10"/>
  </si>
  <si>
    <t>https://www.qoo10.jp/g/1074475995</t>
    <phoneticPr fontId="10"/>
  </si>
  <si>
    <t>24,380</t>
  </si>
  <si>
    <t>終①MI</t>
    <rPh sb="0" eb="1">
      <t>オワリ</t>
    </rPh>
    <phoneticPr fontId="10"/>
  </si>
  <si>
    <t>EfficientGrip RVF02 205/55R16 94V XL</t>
    <phoneticPr fontId="10"/>
  </si>
  <si>
    <t>EfficientGrip RVF02  165/65R14 79H</t>
    <phoneticPr fontId="10"/>
  </si>
  <si>
    <t>EfficientGrip RVF02  175/60R16 82H</t>
    <phoneticPr fontId="10"/>
  </si>
  <si>
    <t>EfficientGrip RVF02  205/55R17 95V</t>
    <phoneticPr fontId="10"/>
  </si>
  <si>
    <t>EfficientGrip RVF02  175/55R15 77V</t>
    <phoneticPr fontId="10"/>
  </si>
  <si>
    <t>EfficientGrip RVF02  185/60R15 84H</t>
    <phoneticPr fontId="10"/>
  </si>
  <si>
    <t>EfficientGrip RVF02  225/55R19 103W</t>
    <phoneticPr fontId="10"/>
  </si>
  <si>
    <t>https://kakaku.com/item/K0000731674/</t>
    <phoneticPr fontId="10"/>
  </si>
  <si>
    <t>https://kakaku.com/item/K0000836721/</t>
    <phoneticPr fontId="10"/>
  </si>
  <si>
    <t>https://kakaku.com/item/K0000731667/</t>
    <phoneticPr fontId="10"/>
  </si>
  <si>
    <t>https://kakaku.com/item/K0000836730/</t>
    <phoneticPr fontId="10"/>
  </si>
  <si>
    <t>https://kakaku.com/item/K0000731665/</t>
    <phoneticPr fontId="10"/>
  </si>
  <si>
    <t>https://kakaku.com/item/K0001330611/</t>
    <phoneticPr fontId="10"/>
  </si>
  <si>
    <t>https://kakaku.com/item/K0001330596/</t>
    <phoneticPr fontId="10"/>
  </si>
  <si>
    <t>https://kakaku.com/item/K0001330589/</t>
    <phoneticPr fontId="10"/>
  </si>
  <si>
    <t>https://kakaku.com/item/K0001330603/</t>
    <phoneticPr fontId="10"/>
  </si>
  <si>
    <t>https://kakaku.com/item/K0001330605/</t>
    <phoneticPr fontId="10"/>
  </si>
  <si>
    <t>https://kakaku.com/item/K0001330580/</t>
    <phoneticPr fontId="10"/>
  </si>
  <si>
    <t>EfficientGrip RVF02  225/55R17 101V XL</t>
    <phoneticPr fontId="10"/>
  </si>
  <si>
    <t>https://kakaku.com/item/K0001330591/</t>
    <phoneticPr fontId="10"/>
  </si>
  <si>
    <t>https://kakaku.com/item/K0001352819/</t>
    <phoneticPr fontId="10"/>
  </si>
  <si>
    <t>https://kakaku.com/item/K0000934787/</t>
    <phoneticPr fontId="10"/>
  </si>
  <si>
    <t>https://kakaku.com/item/K0001225148/</t>
    <phoneticPr fontId="10"/>
  </si>
  <si>
    <t>https://kakaku.com/item/K0001374069/</t>
    <phoneticPr fontId="10"/>
  </si>
  <si>
    <t>https://kakaku.com/item/K0000731666/</t>
    <phoneticPr fontId="10"/>
  </si>
  <si>
    <t>https://kakaku.com/item/K0000836733/</t>
    <phoneticPr fontId="10"/>
  </si>
  <si>
    <t>https://kakaku.com/item/K0000836731/</t>
    <phoneticPr fontId="10"/>
  </si>
  <si>
    <t>https://kakaku.com/item/K0001122197/</t>
    <phoneticPr fontId="10"/>
  </si>
  <si>
    <t>https://kakaku.com/item/K0001122179/</t>
    <phoneticPr fontId="10"/>
  </si>
  <si>
    <t>https://kakaku.com/item/K0001122165/</t>
    <phoneticPr fontId="10"/>
  </si>
  <si>
    <t>https://kakaku.com/item/K0001122164/</t>
    <phoneticPr fontId="10"/>
  </si>
  <si>
    <t>https://kakaku.com/item/K0001122154/</t>
    <phoneticPr fontId="10"/>
  </si>
  <si>
    <t>https://kakaku.com/item/K0000731669/</t>
    <phoneticPr fontId="10"/>
  </si>
  <si>
    <t>18,773</t>
  </si>
  <si>
    <t>2021年製 POTENZA Adrenalin RE004 205/45R17 88W XL 夏タイヤ</t>
  </si>
  <si>
    <t>2021年製 POTENZA Adrenalin RE004 205/50R16 87W</t>
  </si>
  <si>
    <t>2021年製 POTENZA Adrenalin RE004 205/55R16 91W 夏タイヤ</t>
  </si>
  <si>
    <t>2021年製 POTENZA Adrenalin RE004 215/55R17 94W 夏タイヤ</t>
  </si>
  <si>
    <t>2021年製 POTENZA Adrenalin RE004 225/45R17 94W XL</t>
  </si>
  <si>
    <t>2021年製 POTENZA Adrenalin RE004 225/45R18 95W XL 夏タイヤ</t>
  </si>
  <si>
    <t>2021年製 POTENZA Adrenalin RE004 225/50R17 98W XL</t>
  </si>
  <si>
    <t>2021年製 POTENZA Adrenalin RE004 235/40R18 95W XL</t>
  </si>
  <si>
    <t>2021年製 POTENZA Adrenalin RE004 235/45R17 97W XL 夏タイヤ</t>
  </si>
  <si>
    <t>2021年製 POTENZA Adrenalin RE004 245/40R18 97W XL 夏タイヤ</t>
  </si>
  <si>
    <t>2021年製 POTENZA Adrenalin RE004 245/40R19 98W XL</t>
  </si>
  <si>
    <t>cross22055516ip</t>
    <phoneticPr fontId="10"/>
  </si>
  <si>
    <t>2023年製 CROSSCLIMATE 2 205/55R16 91W オールシーズン 翌営業日発送</t>
    <phoneticPr fontId="10"/>
  </si>
  <si>
    <t>https://www.qoo10.jp/g/1074476194</t>
    <phoneticPr fontId="10"/>
  </si>
  <si>
    <t>https://www.qoo10.jp/g/1074476388</t>
    <phoneticPr fontId="10"/>
  </si>
  <si>
    <t>https://www.qoo10.jp/g/1074476315</t>
    <phoneticPr fontId="10"/>
  </si>
  <si>
    <t>https://www.qoo10.jp/g/1074476191</t>
    <phoneticPr fontId="10"/>
  </si>
  <si>
    <t>https://www.qoo10.jp/g/1074476389</t>
    <phoneticPr fontId="10"/>
  </si>
  <si>
    <t>https://www.qoo10.jp/g/1074476190</t>
    <phoneticPr fontId="10"/>
  </si>
  <si>
    <t>https://www.qoo10.jp/g/1074476387</t>
    <phoneticPr fontId="10"/>
  </si>
  <si>
    <t>https://www.qoo10.jp/g/1074476385</t>
    <phoneticPr fontId="10"/>
  </si>
  <si>
    <t>https://www.qoo10.jp/g/1074476188</t>
    <phoneticPr fontId="10"/>
  </si>
  <si>
    <t>https://www.qoo10.jp/g/1074476189</t>
    <phoneticPr fontId="10"/>
  </si>
  <si>
    <t>https://www.qoo10.jp/g/1074476386</t>
    <phoneticPr fontId="10"/>
  </si>
  <si>
    <t>https://www.qoo10.jp/g/1074476384</t>
    <phoneticPr fontId="10"/>
  </si>
  <si>
    <t>https://www.qoo10.jp/g/1074476700</t>
    <phoneticPr fontId="10"/>
  </si>
  <si>
    <t>https://www.qoo10.jp/g/1074476337</t>
    <phoneticPr fontId="10"/>
  </si>
  <si>
    <t>https://www.qoo10.jp/g/1074476338</t>
    <phoneticPr fontId="10"/>
  </si>
  <si>
    <t>https://www.qoo10.jp/g/1074476724</t>
    <phoneticPr fontId="10"/>
  </si>
  <si>
    <t>https://www.qoo10.jp/g/1074476722</t>
    <phoneticPr fontId="10"/>
  </si>
  <si>
    <t>21,777</t>
  </si>
  <si>
    <t>13,880</t>
  </si>
  <si>
    <t>29,490</t>
  </si>
  <si>
    <t>18,980</t>
  </si>
  <si>
    <t>32,680</t>
  </si>
  <si>
    <t>17,150</t>
  </si>
  <si>
    <t>https://kakaku.com/item/K0001374070/</t>
    <phoneticPr fontId="10"/>
  </si>
  <si>
    <t>10,782</t>
  </si>
  <si>
    <t>15,249</t>
  </si>
  <si>
    <t>10,020</t>
  </si>
  <si>
    <t>20,444</t>
  </si>
  <si>
    <t>https://www.qoo10.jp/g/1074476464</t>
    <phoneticPr fontId="10"/>
  </si>
  <si>
    <t>https://www.qoo10.jp/g/1074476461</t>
    <phoneticPr fontId="10"/>
  </si>
  <si>
    <t>https://www.qoo10.jp/g/1074476457</t>
    <phoneticPr fontId="10"/>
  </si>
  <si>
    <t>https://www.qoo10.jp/g/1074476673</t>
    <phoneticPr fontId="10"/>
  </si>
  <si>
    <t>05605104</t>
  </si>
  <si>
    <t>05605112</t>
  </si>
  <si>
    <t>175/55R15 77V</t>
  </si>
  <si>
    <t>175/55R15</t>
  </si>
  <si>
    <t>05605122</t>
  </si>
  <si>
    <t>05605116</t>
  </si>
  <si>
    <t>05605144</t>
  </si>
  <si>
    <t>205/55R17 95V</t>
  </si>
  <si>
    <t>05605148</t>
  </si>
  <si>
    <t>225/55R17 101V</t>
  </si>
  <si>
    <t>05605166</t>
  </si>
  <si>
    <t>225/55R19 103W</t>
  </si>
  <si>
    <t>205/40R18 86Y XL（再販）</t>
  </si>
  <si>
    <t>PS</t>
    <phoneticPr fontId="10"/>
  </si>
  <si>
    <t>BS 205/45R17 88WXL POTENZA Adrenalin RE004EU</t>
  </si>
  <si>
    <t>BS 235/40R18 95WXL POTENZA Adrenalin RE004EU</t>
  </si>
  <si>
    <t>BS 245/40R19 98WXL POTENZA Adrenalin RE004EU</t>
  </si>
  <si>
    <t>12/14販売価格を変更後で確認</t>
    <rPh sb="3" eb="7">
      <t>ハンバイカカク</t>
    </rPh>
    <rPh sb="8" eb="10">
      <t>ヘンコウ</t>
    </rPh>
    <rPh sb="10" eb="11">
      <t>アト</t>
    </rPh>
    <rPh sb="12" eb="14">
      <t>カクニン</t>
    </rPh>
    <phoneticPr fontId="10"/>
  </si>
  <si>
    <t>ミニバン</t>
    <phoneticPr fontId="10"/>
  </si>
  <si>
    <t>価格</t>
    <rPh sb="0" eb="2">
      <t>カカク</t>
    </rPh>
    <phoneticPr fontId="10"/>
  </si>
  <si>
    <t>おすすめ</t>
    <phoneticPr fontId="10"/>
  </si>
  <si>
    <t>rvf021656514</t>
  </si>
  <si>
    <t>2023年製 EfficientGrip RVF02 165/65R14 79H  サマー  翌営業日発送</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</si>
  <si>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RVF02&lt;/span&gt;&lt;br&gt;サイズ：&lt;strong&gt;165/65R14 79H&lt;/strong&gt;&lt;br&gt;&lt;br&gt;※商品画像内のホイールは付属しておりません。&lt;/td&gt;
&lt;/tr&gt;
&lt;/tbody&gt;
&lt;/table&gt;
&lt;div style="text-align: center;"&gt;&lt;img src="https://gdetail.image-qoo10.jp/344/613881147/2022/4/491bf032-9041-4a6d-9218-3f1645463021.jpg"&gt;&lt;/div&gt;</t>
  </si>
  <si>
    <t>4992496152966</t>
  </si>
  <si>
    <t>rvf021755515</t>
  </si>
  <si>
    <t>2023年製 EfficientGrip RVF02 175/55R15 77V GOODYEAR サマー  翌営業日発送</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</si>
  <si>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RVF02&lt;/span&gt;&lt;br&gt;サイズ：&lt;strong&gt;175/55R15 77V&lt;/strong&gt;&lt;br&gt;&lt;br&gt;※商品画像内のホイールは付属しておりません。&lt;/td&gt;
&lt;/tr&gt;
&lt;/tbody&gt;
&lt;/table&gt;
&lt;div style="text-align: center;"&gt;&lt;img src="https://gdetail.image-qoo10.jp/344/613881147/2022/4/491bf032-9041-4a6d-9218-3f1645463021.jpg"&gt;&lt;/div&gt;</t>
  </si>
  <si>
    <t>4992496153185</t>
  </si>
  <si>
    <t>rvf021756016</t>
  </si>
  <si>
    <t>2023年製 EfficientGrip RVF02 175/60R16 82H GOODYEAR サマー  翌営業日発送</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</si>
  <si>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RVF02&lt;/span&gt;&lt;br&gt;サイズ：&lt;strong&gt;175/60R16 82H&lt;/strong&gt;&lt;br&gt;&lt;br&gt;※商品画像内のホイールは付属しておりません。&lt;/td&gt;
&lt;/tr&gt;
&lt;/tbody&gt;
&lt;/table&gt;
&lt;div style="text-align: center;"&gt;&lt;img src="https://gdetail.image-qoo10.jp/344/613881147/2022/4/491bf032-9041-4a6d-9218-3f1645463021.jpg"&gt;&lt;/div&gt;</t>
  </si>
  <si>
    <t>4992496153239</t>
  </si>
  <si>
    <t>rvf021856015</t>
  </si>
  <si>
    <t>2023年製 EfficientGrip RVF02 185/60R15 84H GOODYEAR サマー  翌営業日発送</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</si>
  <si>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RVF02&lt;/span&gt;&lt;br&gt;サイズ：&lt;strong&gt;185/60R15 84H&lt;/strong&gt;&lt;br&gt;&lt;br&gt;※商品画像内のホイールは付属しておりません。&lt;/td&gt;
&lt;/tr&gt;
&lt;/tbody&gt;
&lt;/table&gt;
&lt;div style="text-align: center;"&gt;&lt;img src="https://gdetail.image-qoo10.jp/344/613881147/2022/4/491bf032-9041-4a6d-9218-3f1645463021.jpg"&gt;&lt;/div&gt;</t>
  </si>
  <si>
    <t>4992496153017</t>
  </si>
  <si>
    <t>rvf022055517</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</si>
  <si>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RVF02&lt;/span&gt;&lt;br&gt;サイズ：&lt;strong&gt;205/55R17 95V&lt;/strong&gt;&lt;br&gt;&lt;br&gt;※商品画像内のホイールは付属しておりません。&lt;/td&gt;
&lt;/tr&gt;
&lt;/tbody&gt;
&lt;/table&gt;
&lt;div style="text-align: center;"&gt;&lt;img src="https://gdetail.image-qoo10.jp/344/613881147/2022/4/491bf032-9041-4a6d-9218-3f1645463021.jpg"&gt;&lt;/div&gt;</t>
  </si>
  <si>
    <t>4992496152997</t>
  </si>
  <si>
    <t>rvf022255517</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</si>
  <si>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RVF02&lt;/span&gt;&lt;br&gt;サイズ：&lt;strong&gt;225/55R17 101V&lt;/strong&gt;&lt;br&gt;&lt;br&gt;※商品画像内のホイールは付属しておりません。&lt;/td&gt;
&lt;/tr&gt;
&lt;/tbody&gt;
&lt;/table&gt;
&lt;div style="text-align: center;"&gt;&lt;img src="https://gdetail.image-qoo10.jp/344/613881147/2022/4/491bf032-9041-4a6d-9218-3f1645463021.jpg"&gt;&lt;/div&gt;</t>
  </si>
  <si>
    <t>4992496153055</t>
  </si>
  <si>
    <t>rvf022255519</t>
  </si>
  <si>
    <t>&lt;br id="tinymce" class="mce-content-body " contenteditable="true" spellcheck="false" data-id="gd_det_exp_new"&gt;
&lt;table align="center"&gt;
&lt;tbody&gt;
&lt;tr&gt;
&lt;td style="text-align: left;" width="350px"&gt;&lt;span style="font-size: 14pt;"&gt;ミニバン、ワゴン、軽ワゴン、SUV&lt;/span&gt;&lt;br&gt;&lt;span style="font-size: 14pt;"&gt;&lt;strong&gt;&lt;br&gt;ロングライフ性能を高次元で両立することで、快適なドライブと経済性を追求したミニバン向けエコタイヤ&lt;/strong&gt;&lt;/span&gt;&lt;/td&gt;
&lt;td style="text-align: center;"&gt;エフィシェントグリップ アールブイエフゼロツー&lt;br&gt;&lt;span style="font-size: 14pt;"&gt;EfficientGrip RVF02&lt;/span&gt;&lt;br&gt;サイズ：&lt;strong&gt;225/55R19 103W&lt;/strong&gt;&lt;br&gt;&lt;br&gt;※商品画像内のホイールは付属しておりません。&lt;/td&gt;
&lt;/tr&gt;
&lt;/tbody&gt;
&lt;/table&gt;
&lt;div style="text-align: center;"&gt;&lt;img src="https://gdetail.image-qoo10.jp/344/613881147/2022/4/491bf032-9041-4a6d-9218-3f1645463021.jpg"&gt;&lt;/div&gt;</t>
  </si>
  <si>
    <t>4992496153123</t>
  </si>
  <si>
    <t>【1】製品名･型番(価格com)
'=AO＆AP＄1＆AP</t>
    <phoneticPr fontId="10"/>
  </si>
  <si>
    <t>1076554691</t>
  </si>
  <si>
    <t>crosscam2157015</t>
  </si>
  <si>
    <t>https://www.qoo10.jp/g/1076554691</t>
    <phoneticPr fontId="10"/>
  </si>
  <si>
    <t>ps32255516</t>
  </si>
  <si>
    <t>&lt;br id="tinymce" class="mce-content-body " contenteditable="true" spellcheck="false" data-id="gd_det_exp_new"&gt;
&lt;table align="center"&gt;
&lt;tbody&gt;
&lt;tr&gt;
&lt;td style="text-align: left;" width="350px"&gt;&lt;span style="font-size: 14pt;"&gt;ステーションワゴン、スポーツ、セダン&lt;/span&gt;&lt;br&gt;&lt;br&gt;&lt;span style="font-size: 14pt;"&gt;&lt;strong&gt;ウェットでもドライでも&lt;br&gt;車との一体感を引き出す、&lt;br&gt;プレジャーグリップタイヤ&lt;/strong&gt;&lt;/span&gt;&lt;/td&gt;
&lt;td style="text-align: center;"&gt;パイロット スポーツ スリー&lt;br&gt;&lt;span style="font-size: 14pt;"&gt;PILOT SPORT 3&lt;/span&gt;&lt;br&gt;サイズ：&lt;strong&gt;225/55R16 95W&lt;/strong&gt;&lt;br&gt;&lt;br&gt;※商品画像内のホイールは付属しておりません。&lt;/td&gt;
&lt;/tr&gt;
&lt;/tbody&gt;
&lt;/table&gt;
&lt;div&gt;&lt;img src="https://gdetail.image-qoo10.jp/344/613881147/2019/9/25e14050-efec-4d4d-b1bb-625736995254.jpg" width="940" height="426" style="display: block; margin-left: auto; margin-right: auto;"&gt;&lt;/div&gt;</t>
  </si>
  <si>
    <t>https://kakaku.com/item/K0001277752/</t>
    <phoneticPr fontId="10"/>
  </si>
  <si>
    <t>https://kakaku.com/item/K0001277761/</t>
    <phoneticPr fontId="10"/>
  </si>
  <si>
    <t>https://kakaku.com/item/K0001277738/</t>
    <phoneticPr fontId="10"/>
  </si>
  <si>
    <t>2023年製 X-ICE SNOW 205/55R17 95T XL  スタッドレス  翌営業日発送</t>
  </si>
  <si>
    <t>2023年製 X-ICE SNOW 225/60R17 103T XL MICHELIN スタッドレス  翌営業日発送</t>
  </si>
  <si>
    <t>2023年製 X-ICE SNOW 235/50R18 101H XL MICHELIN スタッドレス  翌営業日発送</t>
  </si>
  <si>
    <t>&lt;br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SNOW&lt;/span&gt;&lt;br&gt;サイズ：&lt;strong&gt;235/50R18 101H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t>
  </si>
  <si>
    <t>4985009757567</t>
  </si>
  <si>
    <t>https://www.qoo10.jp/g/1074476241</t>
    <phoneticPr fontId="10"/>
  </si>
  <si>
    <t>https://www.qoo10.jp/g/1074476239</t>
    <phoneticPr fontId="10"/>
  </si>
  <si>
    <t>https://www.qoo10.jp/g/1074475805</t>
    <phoneticPr fontId="10"/>
  </si>
  <si>
    <t>MI 205/50R17 93WXL CROSSCLIMATE2</t>
  </si>
  <si>
    <t>MI 245/45R17 99YXL PRIMACY 4+</t>
  </si>
  <si>
    <t>MI 195/60R16 93VXL PRIMACY4+</t>
  </si>
  <si>
    <t>MI 185/65R15 88H e-PRIMACY</t>
  </si>
  <si>
    <t>MI 255/45R19 104YXL PILOT SPORT 5</t>
  </si>
  <si>
    <t>https://www.qoo10.jp/g/1076493705</t>
    <phoneticPr fontId="10"/>
  </si>
  <si>
    <t>https://www.qoo10.jp/g/1076493704</t>
    <phoneticPr fontId="10"/>
  </si>
  <si>
    <t>https://www.qoo10.jp/g/1076493706</t>
    <phoneticPr fontId="10"/>
  </si>
  <si>
    <t>https://www.qoo10.jp/g/1076493707</t>
    <phoneticPr fontId="10"/>
  </si>
  <si>
    <t>https://www.qoo10.jp/g/1076493708</t>
    <phoneticPr fontId="10"/>
  </si>
  <si>
    <t>https://www.qoo10.jp/g/1076493709</t>
    <phoneticPr fontId="10"/>
  </si>
  <si>
    <t>https://www.qoo10.jp/g/1076493710</t>
    <phoneticPr fontId="10"/>
  </si>
  <si>
    <t>https://www.qoo10.jp/g/1076557714</t>
    <phoneticPr fontId="10"/>
  </si>
  <si>
    <t>19,644</t>
  </si>
  <si>
    <t>-</t>
    <phoneticPr fontId="10"/>
  </si>
  <si>
    <t xml:space="preserve">パーツハウス横浜 </t>
  </si>
  <si>
    <t>11,600</t>
  </si>
  <si>
    <t>11,300</t>
  </si>
  <si>
    <t>10,400</t>
  </si>
  <si>
    <t>16,655</t>
  </si>
  <si>
    <t xml:space="preserve">競合Qoo10 EVENT </t>
    <rPh sb="0" eb="2">
      <t>キョウゴウ</t>
    </rPh>
    <phoneticPr fontId="10"/>
  </si>
  <si>
    <t>19,100</t>
  </si>
  <si>
    <t>19,999</t>
  </si>
  <si>
    <t>ページ作成</t>
    <rPh sb="3" eb="5">
      <t>サクセイ</t>
    </rPh>
    <phoneticPr fontId="10"/>
  </si>
  <si>
    <t>要申請</t>
    <rPh sb="0" eb="3">
      <t>ヨウシンセイ</t>
    </rPh>
    <phoneticPr fontId="10"/>
  </si>
  <si>
    <t>23,300</t>
  </si>
  <si>
    <t>12/15依頼</t>
    <rPh sb="5" eb="7">
      <t>イライ</t>
    </rPh>
    <phoneticPr fontId="10"/>
  </si>
  <si>
    <t>12/14依頼　在庫0だったため</t>
    <rPh sb="4" eb="6">
      <t>イライ</t>
    </rPh>
    <rPh sb="8" eb="10">
      <t>ザイコ</t>
    </rPh>
    <phoneticPr fontId="10"/>
  </si>
  <si>
    <t>CO 215/45R17 91W XL FR UC6特</t>
  </si>
  <si>
    <t>CO 225/45R18 95W XL FR UC6特</t>
  </si>
  <si>
    <t>CO 245/45R19 102YXL UC6特</t>
  </si>
  <si>
    <t>CO 215/55R17 94V UC6特</t>
  </si>
  <si>
    <t>CJ</t>
  </si>
  <si>
    <t>CROSSCLIMATE CAMPING</t>
    <phoneticPr fontId="10"/>
  </si>
  <si>
    <t>215/70R15CP 109/107R</t>
    <phoneticPr fontId="10"/>
  </si>
  <si>
    <t>2023年製 CROSSCLIMATE CAMPING 215/70R15CP 109/107R  オールシーズン  翌営業日発送</t>
    <phoneticPr fontId="10"/>
  </si>
  <si>
    <t>2023年製 Pilot Sport 3 225/55ZR16 95W  サマー  翌営業日発送</t>
    <phoneticPr fontId="10"/>
  </si>
  <si>
    <t>EfficientGrip RVF02  205/55R17 95V XL</t>
    <phoneticPr fontId="10"/>
  </si>
  <si>
    <t>2023年製 EfficientGrip RVF02 205/55R17 95V XL GOODYEAR サマー  翌営業日発送</t>
    <phoneticPr fontId="10"/>
  </si>
  <si>
    <t>2023年製 EfficientGrip RVF02 225/55R17 101V XL サマー 翌営業日発送</t>
    <phoneticPr fontId="10"/>
  </si>
  <si>
    <t>2023年製 EfficientGrip RVF02 225/55R19 103W XL サマー 翌営業日発送</t>
    <phoneticPr fontId="10"/>
  </si>
  <si>
    <t>2023年製 ADVAN dB V552 245/40R19 98Y XL YOKOHAMA サマータイヤ 翌営業日発送</t>
    <phoneticPr fontId="10"/>
  </si>
  <si>
    <t>メーカーURL：https://www.michelin.co.jp/auto/tyres/michelin-pilot-sport-4?tyreSize=18</t>
    <phoneticPr fontId="10"/>
  </si>
  <si>
    <t>商品名・型番：Primacy 4 235/45ZR18 98Y XL</t>
    <phoneticPr fontId="10"/>
  </si>
  <si>
    <t>https://www.qoo10.jp/g/1074476650</t>
    <phoneticPr fontId="10"/>
  </si>
  <si>
    <t>28,799</t>
  </si>
  <si>
    <t>e・Primacy 245/45R19 102Y XL ★MO</t>
    <phoneticPr fontId="10"/>
  </si>
  <si>
    <t>18,755</t>
  </si>
  <si>
    <t>29,213</t>
  </si>
  <si>
    <t>33,545</t>
  </si>
  <si>
    <t>17,080</t>
  </si>
  <si>
    <t>23,845</t>
  </si>
  <si>
    <t>日付</t>
    <rPh sb="0" eb="2">
      <t>ヒヅケ</t>
    </rPh>
    <phoneticPr fontId="10"/>
  </si>
  <si>
    <t>在庫数検算</t>
    <rPh sb="0" eb="3">
      <t>ザイコスウ</t>
    </rPh>
    <rPh sb="3" eb="5">
      <t>ケンザン</t>
    </rPh>
    <phoneticPr fontId="10"/>
  </si>
  <si>
    <t>CM重複チェック</t>
    <rPh sb="2" eb="4">
      <t>チョウフク</t>
    </rPh>
    <phoneticPr fontId="10"/>
  </si>
  <si>
    <t>https://www.qoo10.jp/g/1074476510</t>
    <phoneticPr fontId="10"/>
  </si>
  <si>
    <t>12/18依頼</t>
    <rPh sb="5" eb="7">
      <t>イライ</t>
    </rPh>
    <phoneticPr fontId="10"/>
  </si>
  <si>
    <t>GY 245/40R20 99WXL EfficientGrip RVF02</t>
  </si>
  <si>
    <t>GY 215/55R18 95H VEC 4SEASONS HB</t>
  </si>
  <si>
    <t>GY 185/55R15 82V EAGLE LS EXE特</t>
  </si>
  <si>
    <t>https://www.qoo10.jp/g/1074476608</t>
    <phoneticPr fontId="10"/>
  </si>
  <si>
    <t>https://www.qoo10.jp/g/1074475955</t>
    <phoneticPr fontId="10"/>
  </si>
  <si>
    <t>https://www.qoo10.jp/g/1074476603</t>
    <phoneticPr fontId="10"/>
  </si>
  <si>
    <t>https://www.qoo10.jp/g/1074476502</t>
    <phoneticPr fontId="10"/>
  </si>
  <si>
    <t>https://www.qoo10.jp/g/1074476504</t>
    <phoneticPr fontId="10"/>
  </si>
  <si>
    <t>https://www.qoo10.jp/g/1074475953</t>
    <phoneticPr fontId="10"/>
  </si>
  <si>
    <t>27,200</t>
  </si>
  <si>
    <t>35,750</t>
  </si>
  <si>
    <t>36,500</t>
  </si>
  <si>
    <t>26,299</t>
  </si>
  <si>
    <t>19,680</t>
  </si>
  <si>
    <t>20,100</t>
  </si>
  <si>
    <t>Pilot Sport 5 215/45ZR17 (91Y) XL</t>
    <phoneticPr fontId="10"/>
  </si>
  <si>
    <t>17,720</t>
  </si>
  <si>
    <t>Pilot Sport 5 225/40ZR18 (92Y) XL</t>
    <phoneticPr fontId="10"/>
  </si>
  <si>
    <t>2乖離</t>
    <rPh sb="1" eb="3">
      <t>カイリ</t>
    </rPh>
    <phoneticPr fontId="10"/>
  </si>
  <si>
    <t>Pilot Sport 4 205/40ZR18 (86Y) XL</t>
    <phoneticPr fontId="10"/>
  </si>
  <si>
    <t>Pilot Sport 5 255/35ZR18 (94Y) XL</t>
    <phoneticPr fontId="10"/>
  </si>
  <si>
    <t>https://kakaku.com/item/K0000947474/</t>
    <phoneticPr fontId="10"/>
  </si>
  <si>
    <t>https://www.qoo10.jp/g/1074475966</t>
    <phoneticPr fontId="10"/>
  </si>
  <si>
    <t>https://www.qoo10.jp/g/1074476196</t>
    <phoneticPr fontId="10"/>
  </si>
  <si>
    <t>12/19依頼済</t>
    <rPh sb="5" eb="8">
      <t>イライスミ</t>
    </rPh>
    <phoneticPr fontId="10"/>
  </si>
  <si>
    <t>11,100</t>
  </si>
  <si>
    <t>https://www.qoo10.jp/g/1074476691</t>
    <phoneticPr fontId="10"/>
  </si>
  <si>
    <t>T005</t>
  </si>
  <si>
    <t>DM-V3</t>
  </si>
  <si>
    <t>WINTER MAXX</t>
  </si>
  <si>
    <t>t005</t>
    <phoneticPr fontId="10"/>
  </si>
  <si>
    <t>サマー</t>
    <phoneticPr fontId="10"/>
  </si>
  <si>
    <t>ヨコハマ</t>
    <phoneticPr fontId="10"/>
  </si>
  <si>
    <t>v701</t>
    <phoneticPr fontId="10"/>
  </si>
  <si>
    <t>v105</t>
    <phoneticPr fontId="10"/>
  </si>
  <si>
    <t>v107</t>
    <phoneticPr fontId="10"/>
  </si>
  <si>
    <t>ae51</t>
    <phoneticPr fontId="10"/>
  </si>
  <si>
    <t>ae61</t>
    <phoneticPr fontId="10"/>
  </si>
  <si>
    <t>dmv32255518imp</t>
    <phoneticPr fontId="10"/>
  </si>
  <si>
    <t>dmv3</t>
    <phoneticPr fontId="10"/>
  </si>
  <si>
    <t>wm022155517[]</t>
    <phoneticPr fontId="10"/>
  </si>
  <si>
    <t>wm02</t>
  </si>
  <si>
    <t>agxice</t>
    <phoneticPr fontId="10"/>
  </si>
  <si>
    <t>⑳BS</t>
    <phoneticPr fontId="10"/>
  </si>
  <si>
    <t>v7012354018imp</t>
    <phoneticPr fontId="10"/>
  </si>
  <si>
    <t>(ﾜｰﾄﾞ4)</t>
  </si>
  <si>
    <t>(ﾜｰﾄﾞ3)</t>
    <phoneticPr fontId="30"/>
  </si>
  <si>
    <t>2023年製 Pilot Sport 3 225/55ZR16 95W サマー 翌営業日発送</t>
  </si>
  <si>
    <t>http://gd.image-qoo10.jp/li/943/010/5414010943.jpg</t>
  </si>
  <si>
    <t>Pilot Sport 3$$225/55R16 95W$$225/55R16$$ミシュラン$$MICHELIN$$サマー$$価格$$寿命$$安い$$通販$$おすすめ</t>
  </si>
  <si>
    <t>4985009642528</t>
  </si>
  <si>
    <t>2023年製 EfficientGrip RVF02 225/55R19 103W XL サマー 翌営業日発送</t>
  </si>
  <si>
    <t>http://gd.image-qoo10.jp/li/949/010/5414010949.jpg</t>
  </si>
  <si>
    <t>EfficientGrip RVF02$$225/55R19 103W$$225/55R19$$グッドイヤー$$GOODYEAR$$サマー$$価格$$寿命$$安い$$通販$$おすすめ</t>
  </si>
  <si>
    <t>2023年製 EfficientGrip RVF02 225/55R17 101V XL サマー 翌営業日発送</t>
  </si>
  <si>
    <t>http://gd.image-qoo10.jp/li/952/010/5414010952.jpg</t>
  </si>
  <si>
    <t>EfficientGrip RVF02$$225/55R17 101V$$225/55R17$$グッドイヤー$$GOODYEAR$$サマー$$価格$$寿命$$安い$$通販$$おすすめ</t>
  </si>
  <si>
    <t>2023年製 EfficientGrip RVF02 205/55R17 95V XL サマー 翌営業日発送</t>
  </si>
  <si>
    <t>http://gd.image-qoo10.jp/li/948/010/5414010948.jpg</t>
  </si>
  <si>
    <t>EfficientGrip RVF02$$205/55R17 95V$$205/55R17$$グッドイヤー$$GOODYEAR$$サマー$$価格$$寿命$$安い$$通販$$おすすめ</t>
  </si>
  <si>
    <t>2023年製 EfficientGrip RVF02 185/60R15 84H GOODYEAR サマー 翌営業日発送</t>
  </si>
  <si>
    <t>http://gd.image-qoo10.jp/li/951/010/5414010951.jpg</t>
  </si>
  <si>
    <t>EfficientGrip RVF02$$185/60R15 84H$$185/60R15$$グッドイヤー$$GOODYEAR$$サマー$$価格$$寿命$$安い$$通販$$おすすめ</t>
  </si>
  <si>
    <t>2023年製 EfficientGrip RVF02 175/60R16 82H GOODYEAR サマー 翌営業日発送</t>
  </si>
  <si>
    <t>http://gd.image-qoo10.jp/li/946/010/5414010946.jpg</t>
  </si>
  <si>
    <t>EfficientGrip RVF02$$175/60R16 82H$$175/60R16$$グッドイヤー$$GOODYEAR$$サマー$$価格$$寿命$$安い$$通販$$おすすめ</t>
  </si>
  <si>
    <t>2023年製 EfficientGrip RVF02 175/55R15 77V GOODYEAR サマー 翌営業日発送</t>
  </si>
  <si>
    <t>http://gd.image-qoo10.jp/li/947/010/5414010947.jpg</t>
  </si>
  <si>
    <t>EfficientGrip RVF02$$175/55R15 77V$$175/55R15$$グッドイヤー$$GOODYEAR$$サマー$$価格$$寿命$$安い$$通販$$おすすめ</t>
  </si>
  <si>
    <t>2023年製 EfficientGrip RVF02 165/65R14 79H サマー 翌営業日発送</t>
  </si>
  <si>
    <t>http://gd.image-qoo10.jp/li/950/010/5414010950.jpg</t>
  </si>
  <si>
    <t>EfficientGrip RVF02$$165/65R14 79H$$165/65R14$$グッドイヤー$$GOODYEAR$$サマー$$価格$$寿命$$安い$$通販$$おすすめ</t>
  </si>
  <si>
    <t>2022年製 ExtremeContact DWS06 PLUS 215/45ZR18 93Y XL サマー 翌営業日発送</t>
  </si>
  <si>
    <t>http://gd.image-qoo10.jp/li/971/781/5401781971.jpg</t>
  </si>
  <si>
    <t>ExtremeContact DWS06 PLUS$$215/45ZR18 93Y XL$$215/45R18$$コンチ$$CONTINENTAL$$サマー$$価格$$寿命$$安い$$通販$$おすすめ</t>
  </si>
  <si>
    <t>http://gd.image-qoo10.jp/li/367/099/5409099367.jpg</t>
  </si>
  <si>
    <t>CROSSCLIMATE 2$$205/55R16 91W$$205/55R16$$ミシュラン$$MICHELIN$$オールシーズン$$価格$$寿命$$安い$$通販$$おすすめ</t>
  </si>
  <si>
    <t>2022年製 CROSSCLIMATE 2 235/55R18 104V XL オールシーズン 翌営業日発送</t>
  </si>
  <si>
    <t>http://gd.image-qoo10.jp/li/716/531/5412531716.jpg</t>
  </si>
  <si>
    <t>CROSSCLIMATE 2$$235/55R18 104V XL$$235/55R18$$ミシュラン$$MICHELIN$$オールシーズン$$価格$$寿命$$安い$$通販$$おすすめ</t>
  </si>
  <si>
    <t>http://gd.image-qoo10.jp/li/872/882/5400882872.jpg</t>
  </si>
  <si>
    <t>Pilot Sport 4$$205/55R16 94Y XL$$205/55R16$$ミシュラン$$MICHELIN$$サマー$$価格$$寿命$$安い$$通販$$おすすめ</t>
  </si>
  <si>
    <t>http://gd.image-qoo10.jp/li/983/781/5401781983.jpg</t>
  </si>
  <si>
    <t>Pilot Sport 4$$235/45R17 97Y XL$$235/45R17$$ミシュラン$$MICHELIN$$サマー$$価格$$寿命$$安い$$通販$$おすすめ</t>
  </si>
  <si>
    <t>http://gd.image-qoo10.jp/li/890/882/5400882890.jpg</t>
  </si>
  <si>
    <t>Pilot Sport 4$$205/50R17 93Y XL$$205/50R17$$ミシュラン$$MICHELIN$$サマー$$価格$$寿命$$安い$$通販$$おすすめ</t>
  </si>
  <si>
    <t>http://gd.image-qoo10.jp/li/041/883/5400883041.jpg</t>
  </si>
  <si>
    <t>Pilot Sport 4 S$$225/40R19 93Y XL$$225/40R19$$ミシュラン$$MICHELIN$$サマー$$価格$$寿命$$安い$$通販$$おすすめ</t>
  </si>
  <si>
    <t>http://gd.image-qoo10.jp/li/899/882/5400882899.jpg</t>
  </si>
  <si>
    <t>Pilot Sport 4 S$$245/35R19 93Y XL$$245/35R19$$ミシュラン$$MICHELIN$$サマー$$価格$$寿命$$安い$$通販$$おすすめ</t>
  </si>
  <si>
    <t>http://gd.image-qoo10.jp/li/058/883/5400883058.jpg</t>
  </si>
  <si>
    <t>Pilot Sport 4$$215/50R17 95Y XL$$215/50R17$$ミシュラン$$MICHELIN$$サマー$$価格$$寿命$$安い$$通販$$おすすめ</t>
  </si>
  <si>
    <t>http://gd.image-qoo10.jp/li/879/882/5400882879.jpg</t>
  </si>
  <si>
    <t>Pilot Sport 4 S$$235/40R19 96Y XL$$235/40R19$$ミシュラン$$MICHELIN$$サマー$$価格$$寿命$$安い$$通販$$おすすめ</t>
  </si>
  <si>
    <t>http://gd.image-qoo10.jp/li/150/883/5400883150.jpg</t>
  </si>
  <si>
    <t>EAGLE ＃1 NASCAR$$195/80R15 107/105L$$195/80R15$$グッドイヤー$$GOODYEAR$$サマー$$価格$$寿命$$安い$$通販$$おすすめ</t>
  </si>
  <si>
    <t>http://gd.image-qoo10.jp/li/912/882/5400882912.jpg</t>
  </si>
  <si>
    <t>EAGLE ＃1 NASCAR$$215/65R16 109/107R$$215/65R16$$グッドイヤー$$GOODYEAR$$サマー$$価格$$寿命$$安い$$通販$$おすすめ</t>
  </si>
  <si>
    <t>http://gd.image-qoo10.jp/li/023/883/5400883023.jpg</t>
  </si>
  <si>
    <t>EAGLE ＃1 NASCAR$$215/60R17 109/107R$$215/60R17$$グッドイヤー$$GOODYEAR$$サマー$$価格$$寿命$$安い$$通販$$おすすめ</t>
  </si>
  <si>
    <t>http://gd.image-qoo10.jp/li/874/882/5400882874.jpg</t>
  </si>
  <si>
    <t>Pilot Sport 4 S$$255/35R19 96Y XL$$255/35R19$$ミシュラン$$MICHELIN$$サマー$$価格$$寿命$$安い$$通販$$おすすめ</t>
  </si>
  <si>
    <t>2022年製以降 CROSS CLIMATE+ 175/65R14 86H XL オールシーズンタイヤ 翌営業日発送</t>
  </si>
  <si>
    <t>http://gd.image-qoo10.jp/li/256/277/5401277256.jpg</t>
  </si>
  <si>
    <t>CROSSCLIMATE+$$175/65R14 86H XL$$175/65R14$$ミシュラン$$MICHELIN$$オールシーズン$$価格$$寿命$$安い$$通販$$おすすめ</t>
  </si>
  <si>
    <t>http://gd.image-qoo10.jp/li/601/882/5400882601.jpg</t>
  </si>
  <si>
    <t>AZENIS FK510$$245/40R18 97Y XL$$245/40R18$$ファルケン$$FALKEN$$サマー$$価格$$寿命$$安い$$通販$$おすすめ</t>
  </si>
  <si>
    <t>http://gd.image-qoo10.jp/li/653/882/5400882653.jpg</t>
  </si>
  <si>
    <t>AZENIS FK510$$225/40R18 92Y XL$$225/40R18$$ファルケン$$FALKEN$$サマー$$価格$$寿命$$安い$$通販$$おすすめ</t>
  </si>
  <si>
    <t>http://gd.image-qoo10.jp/li/920/882/5400882920.jpg</t>
  </si>
  <si>
    <t>EfficientGrip ECO EG01$$165/65R14 79S$$165/65R14$$グッドイヤー$$GOODYEAR$$サマー$$価格$$寿命$$安い$$通販$$おすすめ</t>
  </si>
  <si>
    <t>2022年製以降 GR-Leggera 155/65R14 75H サマータイヤ 翌営業日発送</t>
  </si>
  <si>
    <t>http://gd.image-qoo10.jp/li/715/531/5412531715.jpg</t>
  </si>
  <si>
    <t>REGNO GR-Leggera$$155/65R14 75H$$155/65R14$$ブリヂストン$$BRIDGESTONE$$サマー$$価格$$寿命$$安い$$通販$$おすすめ</t>
  </si>
  <si>
    <t>http://gd.image-qoo10.jp/li/918/882/5400882918.jpg</t>
  </si>
  <si>
    <t>REGNO GR-Leggera$$165/55R14 72V$$165/55R14$$ブリヂストン$$BRIDGESTONE$$サマー$$価格$$寿命$$安い$$通販$$おすすめ</t>
  </si>
  <si>
    <t>http://gd.image-qoo10.jp/li/032/883/5400883032.jpg</t>
  </si>
  <si>
    <t>POTENZA Sport$$225/40R18 92Y XL$$225/40R18$$ブリヂストン$$BRIDGESTONE$$サマー$$価格$$寿命$$安い$$通販$$おすすめ</t>
  </si>
  <si>
    <t>http://gd.image-qoo10.jp/li/889/882/5400882889.jpg</t>
  </si>
  <si>
    <t>BLIZZAK VRX3$$185/60R15 84Q$$185/60R15$$ブリヂストン$$BRIDGESTONE$$スタッドレス$$価格$$寿命$$安い$$通販$$おすすめ</t>
  </si>
  <si>
    <t>http://gd.image-qoo10.jp/li/748/882/5400882748.jpg</t>
  </si>
  <si>
    <t>BLIZZAK VRX3$$195/65R15 91Q$$195/65R15$$ブリヂストン$$BRIDGESTONE$$スタッドレス$$価格$$寿命$$安い$$通販$$おすすめ</t>
  </si>
  <si>
    <t>http://gd.image-qoo10.jp/li/061/883/5400883061.jpg</t>
  </si>
  <si>
    <t>BLIZZAK VRX3$$185/65R15 88Q$$185/65R15$$ブリヂストン$$BRIDGESTONE$$スタッドレス$$価格$$寿命$$安い$$通販$$おすすめ</t>
  </si>
  <si>
    <t>http://gd.image-qoo10.jp/li/905/882/5400882905.jpg</t>
  </si>
  <si>
    <t>BLIZZAK VRX3$$165/65R14 79Q$$165/65R14$$ブリヂストン$$BRIDGESTONE$$スタッドレス$$価格$$寿命$$安い$$通販$$おすすめ</t>
  </si>
  <si>
    <t>http://gd.image-qoo10.jp/li/069/883/5400883069.jpg</t>
  </si>
  <si>
    <t>BLIZZAK VRX3$$185/70R14 88Q$$185/70R14$$ブリヂストン$$BRIDGESTONE$$スタッドレス$$価格$$寿命$$安い$$通販$$おすすめ</t>
  </si>
  <si>
    <t>http://gd.image-qoo10.jp/li/881/882/5400882881.jpg</t>
  </si>
  <si>
    <t>BLIZZAK VRX3$$215/55R17 94Q$$215/55R17$$ブリヂストン$$BRIDGESTONE$$スタッドレス$$価格$$寿命$$安い$$通販$$おすすめ</t>
  </si>
  <si>
    <t>http://gd.image-qoo10.jp/li/147/883/5400883147.jpg</t>
  </si>
  <si>
    <t>BLIZZAK VRX3$$215/60R16 95Q$$215/60R16$$ブリヂストン$$BRIDGESTONE$$スタッドレス$$価格$$寿命$$安い$$通販$$おすすめ</t>
  </si>
  <si>
    <t>http://gd.image-qoo10.jp/li/904/882/5400882904.jpg</t>
  </si>
  <si>
    <t>BLIZZAK VRX3$$165/55R15 75Q$$165/55R15$$ブリヂストン$$BRIDGESTONE$$スタッドレス$$価格$$寿命$$安い$$通販$$おすすめ</t>
  </si>
  <si>
    <t>http://gd.image-qoo10.jp/li/077/883/5400883077.jpg</t>
  </si>
  <si>
    <t>BLIZZAK VRX3$$215/65R16 98Q$$215/65R16$$ブリヂストン$$BRIDGESTONE$$スタッドレス$$価格$$寿命$$安い$$通販$$おすすめ</t>
  </si>
  <si>
    <t>http://gd.image-qoo10.jp/li/913/882/5400882913.jpg</t>
  </si>
  <si>
    <t>EAGLE LS EXE$$165/45R16 74W XL$$165/45R16$$グッドイヤー$$GOODYEAR$$サマー$$価格$$寿命$$安い$$通販$$おすすめ</t>
  </si>
  <si>
    <t>http://gd.image-qoo10.jp/li/066/883/5400883066.jpg</t>
  </si>
  <si>
    <t>EAGLE LS EXE$$205/45R16 87W XL$$205/45R16$$グッドイヤー$$GOODYEAR$$サマー$$価格$$寿命$$安い$$通販$$おすすめ</t>
  </si>
  <si>
    <t>http://gd.image-qoo10.jp/li/930/882/5400882930.jpg</t>
  </si>
  <si>
    <t>REGNO GR-XII$$225/50R18 95W$$225/50R18$$ブリヂストン$$BRIDGESTONE$$サマー$$価格$$寿命$$安い$$通販$$おすすめ</t>
  </si>
  <si>
    <t>http://gd.image-qoo10.jp/li/087/883/5400883087.jpg</t>
  </si>
  <si>
    <t>ADVAN dB V552$$205/60R16 92V$$205/60R16$$ヨコハマ$$YOKOHAMA$$サマー$$価格$$寿命$$安い$$通販$$おすすめ</t>
  </si>
  <si>
    <t>http://gd.image-qoo10.jp/li/075/883/5400883075.jpg</t>
  </si>
  <si>
    <t>ADVAN dB V552$$225/45R18 95W XL$$225/45R18$$ヨコハマ$$YOKOHAMA$$サマー$$価格$$寿命$$安い$$通販$$おすすめ</t>
  </si>
  <si>
    <t>http://gd.image-qoo10.jp/li/794/882/5400882794.jpg</t>
  </si>
  <si>
    <t>ADVAN dB V552$$225/40R18 92Y$$225/40R18$$ヨコハマ$$YOKOHAMA$$サマー$$価格$$寿命$$安い$$通販$$おすすめ</t>
  </si>
  <si>
    <t>http://gd.image-qoo10.jp/li/909/882/5400882909.jpg</t>
  </si>
  <si>
    <t>ADVAN dB V552$$235/50R18 97W$$235/50R18$$ヨコハマ$$YOKOHAMA$$サマー$$価格$$寿命$$安い$$通販$$おすすめ</t>
  </si>
  <si>
    <t>http://gd.image-qoo10.jp/li/790/882/5400882790.jpg</t>
  </si>
  <si>
    <t>ADVAN dB V552$$245/45R18 96Y$$245/45R18$$ヨコハマ$$YOKOHAMA$$サマー$$価格$$寿命$$安い$$通販$$おすすめ</t>
  </si>
  <si>
    <t>http://gd.image-qoo10.jp/li/939/882/5400882939.jpg</t>
  </si>
  <si>
    <t>CROSSCLIMATE 2 SUV$$225/65R17 106V XL$$225/65R17$$ミシュラン$$MICHELIN$$オールシーズン$$価格$$寿命$$安い$$通販$$おすすめ</t>
  </si>
  <si>
    <t>http://gd.image-qoo10.jp/li/795/882/5400882795.jpg</t>
  </si>
  <si>
    <t>CROSSCLIMATE 2 SUV$$215/50R18 92W$$215/50R18$$ミシュラン$$MICHELIN$$オールシーズン$$価格$$寿命$$安い$$通販$$おすすめ</t>
  </si>
  <si>
    <t>http://gd.image-qoo10.jp/li/938/882/5400882938.jpg</t>
  </si>
  <si>
    <t>CROSSCLIMATE 2 SUV$$265/65R17 112H$$265/65R17$$ミシュラン$$MICHELIN$$オールシーズン$$価格$$寿命$$安い$$通販$$おすすめ</t>
  </si>
  <si>
    <t>http://gd.image-qoo10.jp/li/626/882/5400882626.jpg</t>
  </si>
  <si>
    <t>CROSSCLIMATE 2 SUV$$225/50R18 95W$$225/50R18$$ミシュラン$$MICHELIN$$オールシーズン$$価格$$寿命$$安い$$通販$$おすすめ</t>
  </si>
  <si>
    <t>http://gd.image-qoo10.jp/li/776/882/5400882776.jpg</t>
  </si>
  <si>
    <t>CROSSCLIMATE 2 SUV$$265/60R18 110H$$265/60R18$$ミシュラン$$MICHELIN$$オールシーズン$$価格$$寿命$$安い$$通販$$おすすめ</t>
  </si>
  <si>
    <t>http://gd.image-qoo10.jp/li/749/882/5400882749.jpg</t>
  </si>
  <si>
    <t>CROSSCLIMATE 2 SUV$$235/55R19 105W XL$$235/55R19$$ミシュラン$$MICHELIN$$オールシーズン$$価格$$寿命$$安い$$通販$$おすすめ</t>
  </si>
  <si>
    <t>http://gd.image-qoo10.jp/li/946/882/5400882946.jpg</t>
  </si>
  <si>
    <t>CROSSCLIMATE 2 SUV$$225/55R19 99V$$225/55R19$$ミシュラン$$MICHELIN$$オールシーズン$$価格$$寿命$$安い$$通販$$おすすめ</t>
  </si>
  <si>
    <t>http://gd.image-qoo10.jp/li/799/882/5400882799.jpg</t>
  </si>
  <si>
    <t>CROSSCLIMATE 2 SUV$$245/45R20 103W XL$$245/45R20$$ミシュラン$$MICHELIN$$オールシーズン$$価格$$寿命$$安い$$通販$$おすすめ</t>
  </si>
  <si>
    <t>http://gd.image-qoo10.jp/li/627/882/5400882627.jpg</t>
  </si>
  <si>
    <t>CROSSCLIMATE 2 SUV$$255/45R20 105V XL$$255/45R20$$ミシュラン$$MICHELIN$$オールシーズン$$価格$$寿命$$安い$$通販$$おすすめ</t>
  </si>
  <si>
    <t>http://gd.image-qoo10.jp/li/931/882/5400882931.jpg</t>
  </si>
  <si>
    <t>CROSSCLIMATE 2 SUV$$275/40R20 106Y XL$$275/40R20$$ミシュラン$$MICHELIN$$オールシーズン$$価格$$寿命$$安い$$通販$$おすすめ</t>
  </si>
  <si>
    <t>http://gd.image-qoo10.jp/li/802/882/5400882802.jpg</t>
  </si>
  <si>
    <t>PRIMACY 4+$$225/55R16 99W XL$$225/55R16$$ミシュラン$$MICHELIN$$サマー$$価格$$寿命$$安い$$通販$$おすすめ</t>
  </si>
  <si>
    <t>http://gd.image-qoo10.jp/li/976/882/5400882976.jpg</t>
  </si>
  <si>
    <t>Pilot Sport 5$$225/50R17 98Y XL$$225/50R17$$ミシュラン$$MICHELIN$$サマー$$価格$$寿命$$安い$$通販$$おすすめ</t>
  </si>
  <si>
    <t>http://gd.image-qoo10.jp/li/971/882/5400882971.jpg</t>
  </si>
  <si>
    <t>PRIMACY SUV+$$245/60R18 105V$$245/60R18$$ミシュラン$$MICHELIN$$サマー$$価格$$寿命$$安い$$通販$$おすすめ</t>
  </si>
  <si>
    <t>http://gd.image-qoo10.jp/li/955/882/5400882955.jpg</t>
  </si>
  <si>
    <t>Pilot Sport 4 S$$255/30R19 91Y XL ZP$$255/30R19$$ミシュラン$$MICHELIN$$サマー$$価格$$寿命$$安い$$通販$$おすすめ</t>
  </si>
  <si>
    <t>http://gd.image-qoo10.jp/li/801/882/5400882801.jpg</t>
  </si>
  <si>
    <t>Pilot Sport 5$$225/40R19 93Y XL$$225/40R19$$ミシュラン$$MICHELIN$$サマー$$価格$$寿命$$安い$$通販$$おすすめ</t>
  </si>
  <si>
    <t>http://gd.image-qoo10.jp/li/937/882/5400882937.jpg</t>
  </si>
  <si>
    <t>E・PRIMACY$$225/50R18 99W XL$$225/50R18$$ミシュラン$$MICHELIN$$サマー$$価格$$寿命$$安い$$通販$$おすすめ</t>
  </si>
  <si>
    <t>http://gd.image-qoo10.jp/li/372/099/5409099372.jpg</t>
  </si>
  <si>
    <t>ENERGY SAVER 4$$185/60R16 86H$$185/60R16$$ミシュラン$$MICHELIN$$サマー$$価格$$寿命$$安い$$通販$$おすすめ</t>
  </si>
  <si>
    <t>http://gd.image-qoo10.jp/li/935/882/5400882935.jpg</t>
  </si>
  <si>
    <t>PRIMACY 4+$$205/60R16 96W XL$$205/60R16$$ミシュラン$$MICHELIN$$サマー$$価格$$寿命$$安い$$通販$$おすすめ</t>
  </si>
  <si>
    <t>http://gd.image-qoo10.jp/li/630/882/5400882630.jpg</t>
  </si>
  <si>
    <t>PRIMACY 4+$$195/55R16 87H$$195/55R16$$ミシュラン$$MICHELIN$$サマー$$価格$$寿命$$安い$$通販$$おすすめ</t>
  </si>
  <si>
    <t>http://gd.image-qoo10.jp/li/811/882/5400882811.jpg</t>
  </si>
  <si>
    <t>PRIMACY 4+$$225/55R17 101W XL$$225/55R17$$ミシュラン$$MICHELIN$$サマー$$価格$$寿命$$安い$$通販$$おすすめ</t>
  </si>
  <si>
    <t>http://gd.image-qoo10.jp/li/728/882/5400882728.jpg</t>
  </si>
  <si>
    <t>LE MANS V+$$185/65R15 88H$$185/65R15$$ダンロップ$$DUNLOP$$サマー$$価格$$寿命$$安い$$通販$$おすすめ</t>
  </si>
  <si>
    <t>http://gd.image-qoo10.jp/li/633/882/5400882633.jpg</t>
  </si>
  <si>
    <t>LE MANS V+$$185/60R16 86H$$185/60R16$$ダンロップ$$DUNLOP$$サマー$$価格$$寿命$$安い$$通販$$おすすめ</t>
  </si>
  <si>
    <t>http://gd.image-qoo10.jp/li/028/883/5400883028.jpg</t>
  </si>
  <si>
    <t>LE MANS V+$$195/45R17 81W$$195/45R17$$ダンロップ$$DUNLOP$$サマー$$価格$$寿命$$安い$$通販$$おすすめ</t>
  </si>
  <si>
    <t>http://gd.image-qoo10.jp/li/635/882/5400882635.jpg</t>
  </si>
  <si>
    <t>LE MANS V+$$215/45R17 91W XL$$215/45R17$$ダンロップ$$DUNLOP$$サマー$$価格$$寿命$$安い$$通販$$おすすめ</t>
  </si>
  <si>
    <t>http://gd.image-qoo10.jp/li/823/882/5400882823.jpg</t>
  </si>
  <si>
    <t>DIREZZA DZ102$$195/50R16 84V$$195/50R16$$ダンロップ$$DUNLOP$$サマー$$価格$$寿命$$安い$$通販$$おすすめ</t>
  </si>
  <si>
    <t>http://gd.image-qoo10.jp/li/957/882/5400882957.jpg</t>
  </si>
  <si>
    <t>DIREZZA DZ102$$205/45R17 84W$$205/45R17$$ダンロップ$$DUNLOP$$サマー$$価格$$寿命$$安い$$通販$$おすすめ</t>
  </si>
  <si>
    <t>http://gd.image-qoo10.jp/li/816/882/5400882816.jpg</t>
  </si>
  <si>
    <t>DIREZZA DZ102$$215/45R17 87W$$215/45R17$$ダンロップ$$DUNLOP$$サマー$$価格$$寿命$$安い$$通販$$おすすめ</t>
  </si>
  <si>
    <t>http://gd.image-qoo10.jp/li/953/882/5400882953.jpg</t>
  </si>
  <si>
    <t>DIREZZA DZ102$$215/50R17 91V$$215/50R17$$ダンロップ$$DUNLOP$$サマー$$価格$$寿命$$安い$$通販$$おすすめ</t>
  </si>
  <si>
    <t>http://gd.image-qoo10.jp/li/727/882/5400882727.jpg</t>
  </si>
  <si>
    <t>DIREZZA DZ102$$215/35R18 84W$$215/35R18$$ダンロップ$$DUNLOP$$サマー$$価格$$寿命$$安い$$通販$$おすすめ</t>
  </si>
  <si>
    <t>http://gd.image-qoo10.jp/li/781/882/5400882781.jpg</t>
  </si>
  <si>
    <t>DIREZZA DZ102$$225/40R18 88W$$225/40R18$$ダンロップ$$DUNLOP$$サマー$$価格$$寿命$$安い$$通販$$おすすめ</t>
  </si>
  <si>
    <t>http://gd.image-qoo10.jp/li/969/882/5400882969.jpg</t>
  </si>
  <si>
    <t>DIREZZA DZ102$$225/45R18 91W$$225/45R18$$ダンロップ$$DUNLOP$$サマー$$価格$$寿命$$安い$$通販$$おすすめ</t>
  </si>
  <si>
    <t>http://gd.image-qoo10.jp/li/809/882/5400882809.jpg</t>
  </si>
  <si>
    <t>DIREZZA DZ102$$235/50R18 97V$$235/50R18$$ダンロップ$$DUNLOP$$サマー$$価格$$寿命$$安い$$通販$$おすすめ</t>
  </si>
  <si>
    <t>http://gd.image-qoo10.jp/li/943/882/5400882943.jpg</t>
  </si>
  <si>
    <t>DIREZZA DZ102$$245/40R18 97W XL$$245/40R18$$ダンロップ$$DUNLOP$$サマー$$価格$$寿命$$安い$$通販$$おすすめ</t>
  </si>
  <si>
    <t>http://gd.image-qoo10.jp/li/636/882/5400882636.jpg</t>
  </si>
  <si>
    <t>DIREZZA DZ102$$225/45R17 94W XL$$225/45R17$$ダンロップ$$DUNLOP$$サマー$$価格$$寿命$$安い$$通販$$おすすめ</t>
  </si>
  <si>
    <t>http://gd.image-qoo10.jp/li/820/882/5400882820.jpg</t>
  </si>
  <si>
    <t>DIREZZA DZ102$$215/40R18 89W XL$$215/40R18$$ダンロップ$$DUNLOP$$サマー$$価格$$寿命$$安い$$通販$$おすすめ</t>
  </si>
  <si>
    <t>http://gd.image-qoo10.jp/li/729/882/5400882729.jpg</t>
  </si>
  <si>
    <t>DIREZZA DZ102$$225/50R18 95W$$225/50R18$$ダンロップ$$DUNLOP$$サマー$$価格$$寿命$$安い$$通販$$おすすめ</t>
  </si>
  <si>
    <t>http://gd.image-qoo10.jp/li/962/882/5400882962.jpg</t>
  </si>
  <si>
    <t>PRIMACY 4+$$225/45R18 95W XL$$225/45R18$$ミシュラン$$MICHELIN$$サマー$$価格$$寿命$$安い$$通販$$おすすめ</t>
  </si>
  <si>
    <t>http://gd.image-qoo10.jp/li/847/882/5400882847.jpg</t>
  </si>
  <si>
    <t>REGNO GR-XII$$215/45R17 91W XL$$215/45R17$$ブリヂストン$$BRIDGESTONE$$サマー$$価格$$寿命$$安い$$通販$$おすすめ</t>
  </si>
  <si>
    <t>2023年製 GR-Leggera 165/55R15 75V サマータイヤ 翌営業日発送</t>
  </si>
  <si>
    <t>http://gd.image-qoo10.jp/li/738/531/5412531738.jpg</t>
  </si>
  <si>
    <t>REGNO GR-Leggera$$165/55R15 75V$$165/55R15$$ブリヂストン$$BRIDGESTONE$$サマー$$価格$$寿命$$安い$$通販$$おすすめ</t>
  </si>
  <si>
    <t>http://gd.image-qoo10.jp/li/818/882/5400882818.jpg</t>
  </si>
  <si>
    <t>EAGLE LS EXE$$215/55R17 94V$$215/55R17$$グッドイヤー$$GOODYEAR$$サマー$$価格$$寿命$$安い$$通販$$おすすめ</t>
  </si>
  <si>
    <t>http://gd.image-qoo10.jp/li/065/883/5400883065.jpg</t>
  </si>
  <si>
    <t>EAGLE LS EXE$$225/45R18 91W$$225/45R18$$グッドイヤー$$GOODYEAR$$サマー$$価格$$寿命$$安い$$通販$$おすすめ</t>
  </si>
  <si>
    <t>http://gd.image-qoo10.jp/li/824/882/5400882824.jpg</t>
  </si>
  <si>
    <t>EAGLE LS EXE$$205/50R17 93V XL$$205/50R17$$グッドイヤー$$GOODYEAR$$サマー$$価格$$寿命$$安い$$通販$$おすすめ</t>
  </si>
  <si>
    <t>http://gd.image-qoo10.jp/li/067/883/5400883067.jpg</t>
  </si>
  <si>
    <t>EAGLE LS EXE$$215/50R17 95V XL$$215/50R17$$グッドイヤー$$GOODYEAR$$サマー$$価格$$寿命$$安い$$通販$$おすすめ</t>
  </si>
  <si>
    <t>http://gd.image-qoo10.jp/li/152/883/5400883152.jpg</t>
  </si>
  <si>
    <t>EAGLE LS EXE$$215/45R17 91W XL$$215/45R17$$グッドイヤー$$GOODYEAR$$サマー$$価格$$寿命$$安い$$通販$$おすすめ</t>
  </si>
  <si>
    <t>http://gd.image-qoo10.jp/li/892/882/5400882892.jpg</t>
  </si>
  <si>
    <t>EAGLE LS EXE$$235/50R18 97V$$235/50R18$$グッドイヤー$$GOODYEAR$$サマー$$価格$$寿命$$安い$$通販$$おすすめ</t>
  </si>
  <si>
    <t>http://gd.image-qoo10.jp/li/853/882/5400882853.jpg</t>
  </si>
  <si>
    <t>PRIMACY4$$235/50R18 101Y XL$$235/50R18$$ミシュラン$$MICHELIN$$サマー$$価格$$寿命$$安い$$通販$$おすすめ</t>
  </si>
  <si>
    <t>http://gd.image-qoo10.jp/li/186/883/5400883186.jpg</t>
  </si>
  <si>
    <t>PRIMACY4$$235/50R17 96W$$235/50R17$$ミシュラン$$MICHELIN$$サマー$$価格$$寿命$$安い$$通販$$おすすめ</t>
  </si>
  <si>
    <t>http://gd.image-qoo10.jp/li/914/882/5400882914.jpg</t>
  </si>
  <si>
    <t>Pilot Sport 4 S$$235/35R19 91Y XL$$235/35R19$$ミシュラン$$MICHELIN$$サマー$$価格$$寿命$$安い$$通販$$おすすめ</t>
  </si>
  <si>
    <t>http://gd.image-qoo10.jp/li/113/883/5400883113.jpg</t>
  </si>
  <si>
    <t>VECTOR 4Seasons$$225/45R18 91H$$225/45R18$$グッドイヤー$$GOODYEAR$$オールシーズン$$価格$$寿命$$安い$$通販$$おすすめ</t>
  </si>
  <si>
    <t>http://gd.image-qoo10.jp/li/895/882/5400882895.jpg</t>
  </si>
  <si>
    <t>VECTOR 4Seasons$$145/80R13 75S$$145/80R13$$グッドイヤー$$GOODYEAR$$オールシーズン$$価格$$寿命$$安い$$通販$$おすすめ</t>
  </si>
  <si>
    <t>2023年製 Vector 4Seasons Hybrid 165/55R14 72H オールシーズンタイヤ 翌営業日発送</t>
  </si>
  <si>
    <t>http://gd.image-qoo10.jp/li/252/277/5401277252.jpg</t>
  </si>
  <si>
    <t>VECTOR 4Seasons$$165/55R14 72H$$165/55R14$$グッドイヤー$$GOODYEAR$$オールシーズン$$価格$$寿命$$安い$$通販$$おすすめ</t>
  </si>
  <si>
    <t>http://gd.image-qoo10.jp/li/934/882/5400882934.jpg</t>
  </si>
  <si>
    <t>VECTOR 4Seasons$$165/70R14 81S$$165/70R14$$グッドイヤー$$GOODYEAR$$オールシーズン$$価格$$寿命$$安い$$通販$$おすすめ</t>
  </si>
  <si>
    <t>http://gd.image-qoo10.jp/li/123/883/5400883123.jpg</t>
  </si>
  <si>
    <t>VECTOR 4Seasons$$175/65R14 82H$$175/65R14$$グッドイヤー$$GOODYEAR$$オールシーズン$$価格$$寿命$$安い$$通販$$おすすめ</t>
  </si>
  <si>
    <t>http://gd.image-qoo10.jp/li/945/882/5400882945.jpg</t>
  </si>
  <si>
    <t>VECTOR 4Seasons$$175/60R16 82H$$175/60R16$$グッドイヤー$$GOODYEAR$$オールシーズン$$価格$$寿命$$安い$$通販$$おすすめ</t>
  </si>
  <si>
    <t>2022年製以降 Vector 4Seasons Hybrid 215/60R16 95H オールシーズンタイヤ 翌営業日発送</t>
  </si>
  <si>
    <t>http://gd.image-qoo10.jp/li/137/883/5400883137.jpg</t>
  </si>
  <si>
    <t>VECTOR 4Seasons$$215/60R16 95H$$215/60R16$$グッドイヤー$$GOODYEAR$$オールシーズン$$価格$$寿命$$安い$$通販$$おすすめ</t>
  </si>
  <si>
    <t>http://gd.image-qoo10.jp/li/954/882/5400882954.jpg</t>
  </si>
  <si>
    <t>AGILIS X-ICE$$195/80R15LT 107/105R$$195/80R15$$ミシュラン$$MICHELIN$$スタッドレス$$価格$$寿命$$安い$$通販$$おすすめ</t>
  </si>
  <si>
    <t>http://gd.image-qoo10.jp/li/119/883/5400883119.jpg</t>
  </si>
  <si>
    <t>PRIMACY4$$195/65R15 91V$$195/65R15$$ミシュラン$$MICHELIN$$サマー$$価格$$寿命$$安い$$通販$$おすすめ</t>
  </si>
  <si>
    <t>http://gd.image-qoo10.jp/li/927/882/5400882927.jpg</t>
  </si>
  <si>
    <t>REGNO GRVII$$215/55R17 94V$$215/55R17$$ブリヂストン$$BRIDGESTONE$$サマー$$価格$$寿命$$安い$$通販$$おすすめ</t>
  </si>
  <si>
    <t>http://gd.image-qoo10.jp/li/118/883/5400883118.jpg</t>
  </si>
  <si>
    <t>Pilot Sport 3$$195/50R15 86V XL$$195/50R15$$ミシュラン$$MICHELIN$$サマー$$価格$$寿命$$安い$$通販$$おすすめ</t>
  </si>
  <si>
    <t>http://gd.image-qoo10.jp/li/967/781/5401781967.jpg</t>
  </si>
  <si>
    <t>Pilot Sport 3$$195/45R16 84V XL$$195/45R16$$ミシュラン$$MICHELIN$$サマー$$価格$$寿命$$安い$$通販$$おすすめ</t>
  </si>
  <si>
    <t>http://gd.image-qoo10.jp/li/181/883/5400883181.jpg</t>
  </si>
  <si>
    <t>AZENIS FK510 SUV$$225/55R18 102W XL$$225/55R18$$ファルケン$$FALKEN$$サマー$$価格$$寿命$$安い$$通販$$おすすめ</t>
  </si>
  <si>
    <t>http://gd.image-qoo10.jp/li/851/882/5400882851.jpg</t>
  </si>
  <si>
    <t>AZENIS FK510$$235/45R18 98Y XL$$235/45R18$$ファルケン$$FALKEN$$サマー$$価格$$寿命$$安い$$通販$$おすすめ</t>
  </si>
  <si>
    <t>http://gd.image-qoo10.jp/li/656/882/5400882656.jpg</t>
  </si>
  <si>
    <t>AZENIS FK510 SUV$$225/50R18 99W XL$$225/50R18$$ファルケン$$FALKEN$$サマー$$価格$$寿命$$安い$$通販$$おすすめ</t>
  </si>
  <si>
    <t>http://gd.image-qoo10.jp/li/577/882/5400882577.jpg</t>
  </si>
  <si>
    <t>AZENIS FK510$$225/45R19 96Y XL$$225/45R19$$ファルケン$$FALKEN$$サマー$$価格$$寿命$$安い$$通販$$おすすめ</t>
  </si>
  <si>
    <t>http://gd.image-qoo10.jp/li/979/882/5400882979.jpg</t>
  </si>
  <si>
    <t>AZENIS FK510$$245/40R19 98Y XL$$245/40R19$$ファルケン$$FALKEN$$サマー$$価格$$寿命$$安い$$通販$$おすすめ</t>
  </si>
  <si>
    <t>http://gd.image-qoo10.jp/li/657/882/5400882657.jpg</t>
  </si>
  <si>
    <t>AZENIS FK510$$245/40R20 99Y XL$$245/40R20$$ファルケン$$FALKEN$$サマー$$価格$$寿命$$安い$$通販$$おすすめ</t>
  </si>
  <si>
    <t>http://gd.image-qoo10.jp/li/659/882/5400882659.jpg</t>
  </si>
  <si>
    <t>AZENIS FK510$$245/35R19 93Y XL$$245/35R19$$ファルケン$$FALKEN$$サマー$$価格$$寿命$$安い$$通販$$おすすめ</t>
  </si>
  <si>
    <t>http://gd.image-qoo10.jp/li/774/882/5400882774.jpg</t>
  </si>
  <si>
    <t>AZENIS FK510$$245/35R21 96Y XL$$245/35R21$$ファルケン$$FALKEN$$サマー$$価格$$寿命$$安い$$通販$$おすすめ</t>
  </si>
  <si>
    <t>http://gd.image-qoo10.jp/li/658/882/5400882658.jpg</t>
  </si>
  <si>
    <t>AZENIS FK510$$245/45R20 103Y XL$$245/45R20$$ファルケン$$FALKEN$$サマー$$価格$$寿命$$安い$$通販$$おすすめ</t>
  </si>
  <si>
    <t>http://gd.image-qoo10.jp/li/125/883/5400883125.jpg</t>
  </si>
  <si>
    <t>PRIMACY4$$235/60R16 100V$$235/60R16$$ミシュラン$$MICHELIN$$サマー$$価格$$寿命$$安い$$通販$$おすすめ</t>
  </si>
  <si>
    <t>http://gd.image-qoo10.jp/li/977/882/5400882977.jpg</t>
  </si>
  <si>
    <t>Pilot Sport 4 S$$225/45R19 96Y XL$$225/45R19$$ミシュラン$$MICHELIN$$サマー$$価格$$寿命$$安い$$通販$$おすすめ</t>
  </si>
  <si>
    <t>http://gd.image-qoo10.jp/li/172/883/5400883172.jpg</t>
  </si>
  <si>
    <t>EAGLE LS EXE$$205/45R17 88W XL$$205/45R17$$グッドイヤー$$GOODYEAR$$サマー$$価格$$寿命$$安い$$通販$$おすすめ</t>
  </si>
  <si>
    <t>http://gd.image-qoo10.jp/li/778/882/5400882778.jpg</t>
  </si>
  <si>
    <t>EAGLE LS EXE$$215/40R17 87W XL$$215/40R17$$グッドイヤー$$GOODYEAR$$サマー$$価格$$寿命$$安い$$通販$$おすすめ</t>
  </si>
  <si>
    <t>http://gd.image-qoo10.jp/li/974/882/5400882974.jpg</t>
  </si>
  <si>
    <t>EAGLE LS EXE$$245/45R19 102W XL$$245/45R19$$グッドイヤー$$GOODYEAR$$サマー$$価格$$寿命$$安い$$通販$$おすすめ</t>
  </si>
  <si>
    <t>http://gd.image-qoo10.jp/li/664/882/5400882664.jpg</t>
  </si>
  <si>
    <t>EAGLE LS EXE$$215/45R18 89W$$215/45R18$$グッドイヤー$$GOODYEAR$$サマー$$価格$$寿命$$安い$$通販$$おすすめ</t>
  </si>
  <si>
    <t>http://gd.image-qoo10.jp/li/854/882/5400882854.jpg</t>
  </si>
  <si>
    <t>EAGLE LS EXE$$245/45R17 95W$$245/45R17$$グッドイヤー$$GOODYEAR$$サマー$$価格$$寿命$$安い$$通販$$おすすめ</t>
  </si>
  <si>
    <t>http://gd.image-qoo10.jp/li/139/883/5400883139.jpg</t>
  </si>
  <si>
    <t>AZENIS FK510$$225/35R19 88Y XL$$225/35R19$$ファルケン$$FALKEN$$サマー$$価格$$寿命$$安い$$通販$$おすすめ</t>
  </si>
  <si>
    <t>http://gd.image-qoo10.jp/li/791/882/5400882791.jpg</t>
  </si>
  <si>
    <t>X-ICE SNOW$$185/65R15 92T XL$$185/65R15$$ミシュラン$$MICHELIN$$スタッドレス$$価格$$寿命$$安い$$通販$$おすすめ</t>
  </si>
  <si>
    <t>2022年製以降 Vector 4Seasons Hybrid 215/45R17 91H XL オールシーズンタイヤ 翌営業日発送</t>
  </si>
  <si>
    <t>http://gd.image-qoo10.jp/li/987/882/5400882987.jpg</t>
  </si>
  <si>
    <t>VECTOR 4Seasons$$215/45R17 91H XL$$215/45R17$$グッドイヤー$$GOODYEAR$$オールシーズン$$価格$$寿命$$安い$$通販$$おすすめ</t>
  </si>
  <si>
    <t>2023年製 Vector 4Seasons Hybrid 225/55R17 101H XL オールシーズンタイヤ 翌営業日発送</t>
  </si>
  <si>
    <t>http://gd.image-qoo10.jp/li/254/277/5401277254.jpg</t>
  </si>
  <si>
    <t>VECTOR 4Seasons$$225/55R17 101H XL$$225/55R17$$グッドイヤー$$GOODYEAR$$オールシーズン$$価格$$寿命$$安い$$通販$$おすすめ</t>
  </si>
  <si>
    <t>http://gd.image-qoo10.jp/li/996/882/5400882996.jpg</t>
  </si>
  <si>
    <t>VECTOR 4Seasons$$195/55R16 87H$$195/55R16$$グッドイヤー$$GOODYEAR$$オールシーズン$$価格$$寿命$$安い$$通販$$おすすめ</t>
  </si>
  <si>
    <t>http://gd.image-qoo10.jp/li/151/883/5400883151.jpg</t>
  </si>
  <si>
    <t>VECTOR 4Seasons$$155/70R13 75H$$155/70R13$$グッドイヤー$$GOODYEAR$$オールシーズン$$価格$$寿命$$安い$$通販$$おすすめ</t>
  </si>
  <si>
    <t>http://gd.image-qoo10.jp/li/985/882/5400882985.jpg</t>
  </si>
  <si>
    <t>VECTOR 4Seasons$$195/50R16 84H$$195/50R16$$グッドイヤー$$GOODYEAR$$オールシーズン$$価格$$寿命$$安い$$通販$$おすすめ</t>
  </si>
  <si>
    <t>http://gd.image-qoo10.jp/li/179/883/5400883179.jpg</t>
  </si>
  <si>
    <t>VECTOR 4Seasons$$155/65R13 73H$$155/65R13$$グッドイヤー$$GOODYEAR$$オールシーズン$$価格$$寿命$$安い$$通販$$おすすめ</t>
  </si>
  <si>
    <t>2023年製 Vector 4Seasons Hybrid 215/65R16 98H オールシーズンタイヤ 翌営業日発送</t>
  </si>
  <si>
    <t>http://gd.image-qoo10.jp/li/255/277/5401277255.jpg</t>
  </si>
  <si>
    <t>VECTOR 4Seasons$$215/65R16 98H$$215/65R16$$グッドイヤー$$GOODYEAR$$オールシーズン$$価格$$寿命$$安い$$通販$$おすすめ</t>
  </si>
  <si>
    <t>http://gd.image-qoo10.jp/li/178/883/5400883178.jpg</t>
  </si>
  <si>
    <t>VECTOR 4Seasons$$205/65R16 95H$$205/65R16$$グッドイヤー$$GOODYEAR$$オールシーズン$$価格$$寿命$$安い$$通販$$おすすめ</t>
  </si>
  <si>
    <t>http://gd.image-qoo10.jp/li/994/882/5400882994.jpg</t>
  </si>
  <si>
    <t>VECTOR 4Seasons$$215/45R18 89H$$215/45R18$$グッドイヤー$$GOODYEAR$$オールシーズン$$価格$$寿命$$安い$$通販$$おすすめ</t>
  </si>
  <si>
    <t>http://gd.image-qoo10.jp/li/162/883/5400883162.jpg</t>
  </si>
  <si>
    <t>Pilot Sport 3$$195/55R15 89V XL$$195/55R15$$ミシュラン$$MICHELIN$$サマー$$価格$$寿命$$安い$$通販$$おすすめ</t>
  </si>
  <si>
    <t>http://gd.image-qoo10.jp/li/993/882/5400882993.jpg</t>
  </si>
  <si>
    <t>Pilot Sport 4 S$$245/40R19 98Y XL$$245/40R19$$ミシュラン$$MICHELIN$$サマー$$価格$$寿命$$安い$$通販$$おすすめ</t>
  </si>
  <si>
    <t>2023年製 Primacy 4 225/60R16 98W サマータイヤ 翌営業日発送</t>
  </si>
  <si>
    <t>http://gd.image-qoo10.jp/li/247/277/5401277247.jpg</t>
  </si>
  <si>
    <t>PRIMACY4$$225/60R16 98W$$225/60R16$$ミシュラン$$MICHELIN$$サマー$$価格$$寿命$$安い$$通販$$おすすめ</t>
  </si>
  <si>
    <t>http://gd.image-qoo10.jp/li/174/883/5400883174.jpg</t>
  </si>
  <si>
    <t>REGNO GR-XII$$185/65R15 88H$$185/65R15$$ブリヂストン$$BRIDGESTONE$$サマー$$価格$$寿命$$安い$$通販$$おすすめ</t>
  </si>
  <si>
    <t>2023年製 GR-XII 215/60R16 95V サマータイヤ 翌営業日発送</t>
  </si>
  <si>
    <t>http://gd.image-qoo10.jp/li/734/531/5412531734.jpg</t>
  </si>
  <si>
    <t>REGNO GR-XII$$215/60R16 95V$$215/60R16$$ブリヂストン$$BRIDGESTONE$$サマー$$価格$$寿命$$安い$$通販$$おすすめ</t>
  </si>
  <si>
    <t>http://gd.image-qoo10.jp/li/730/531/5412531730.jpg</t>
  </si>
  <si>
    <t>REGNO GR-XII$$175/65R15 84H$$175/65R15$$ブリヂストン$$BRIDGESTONE$$サマー$$価格$$寿命$$安い$$通販$$おすすめ</t>
  </si>
  <si>
    <t>4961914963446</t>
  </si>
  <si>
    <t>http://gd.image-qoo10.jp/li/621/882/5400882621.jpg</t>
  </si>
  <si>
    <t>REGNO GR-XII$$195/65R15 91H$$195/65R15$$ブリヂストン$$BRIDGESTONE$$サマー$$価格$$寿命$$安い$$通販$$おすすめ</t>
  </si>
  <si>
    <t>http://gd.image-qoo10.jp/li/743/531/5412531743.jpg</t>
  </si>
  <si>
    <t>REGNO GRVII$$205/60R16 92H$$205/60R16$$ブリヂストン$$BRIDGESTONE$$サマー$$価格$$寿命$$安い$$通販$$おすすめ</t>
  </si>
  <si>
    <t>http://gd.image-qoo10.jp/li/736/531/5412531736.jpg</t>
  </si>
  <si>
    <t>REGNO GR-XII$$215/55R17 94V$$215/55R17$$ブリヂストン$$BRIDGESTONE$$サマー$$価格$$寿命$$安い$$通販$$おすすめ</t>
  </si>
  <si>
    <t>4961914963316</t>
  </si>
  <si>
    <t>http://gd.image-qoo10.jp/li/007/883/5400883007.jpg</t>
  </si>
  <si>
    <t>EfficientGrip ECO EG01$$155/65R14 75S$$155/65R14$$グッドイヤー$$GOODYEAR$$サマー$$価格$$寿命$$安い$$通販$$おすすめ</t>
  </si>
  <si>
    <t>http://gd.image-qoo10.jp/li/226/883/5400883226.jpg</t>
  </si>
  <si>
    <t>EfficientGrip ECO EG01$$145/80R13 75S$$145/80R13$$グッドイヤー$$GOODYEAR$$サマー$$価格$$寿命$$安い$$通販$$おすすめ</t>
  </si>
  <si>
    <t>http://gd.image-qoo10.jp/li/973/882/5400882973.jpg</t>
  </si>
  <si>
    <t>EfficientGrip ECO EG01$$155/80R13 79S$$155/80R13$$グッドイヤー$$GOODYEAR$$サマー$$価格$$寿命$$安い$$通販$$おすすめ</t>
  </si>
  <si>
    <t>http://gd.image-qoo10.jp/li/214/883/5400883214.jpg</t>
  </si>
  <si>
    <t>EfficientGrip ECO EG01$$175/60R16 82H$$175/60R16$$グッドイヤー$$GOODYEAR$$サマー$$価格$$寿命$$安い$$通販$$おすすめ</t>
  </si>
  <si>
    <t>http://gd.image-qoo10.jp/li/010/883/5400883010.jpg</t>
  </si>
  <si>
    <t>EfficientGrip ECO EG01$$165/55R14 72V$$165/55R14$$グッドイヤー$$GOODYEAR$$サマー$$価格$$寿命$$安い$$通販$$おすすめ</t>
  </si>
  <si>
    <t>http://gd.image-qoo10.jp/li/195/883/5400883195.jpg</t>
  </si>
  <si>
    <t>EfficientGrip ECO EG01$$165/70R14 81S$$165/70R14$$グッドイヤー$$GOODYEAR$$サマー$$価格$$寿命$$安い$$通販$$おすすめ</t>
  </si>
  <si>
    <t>http://gd.image-qoo10.jp/li/986/882/5400882986.jpg</t>
  </si>
  <si>
    <t>EfficientGrip ECO EG01$$175/65R14 82S$$175/65R14$$グッドイヤー$$GOODYEAR$$サマー$$価格$$寿命$$安い$$通販$$おすすめ</t>
  </si>
  <si>
    <t>http://gd.image-qoo10.jp/li/183/883/5400883183.jpg</t>
  </si>
  <si>
    <t>EfficientGrip ECO EG01$$185/60R15 84H$$185/60R15$$グッドイヤー$$GOODYEAR$$サマー$$価格$$寿命$$安い$$通販$$おすすめ</t>
  </si>
  <si>
    <t>http://gd.image-qoo10.jp/li/021/883/5400883021.jpg</t>
  </si>
  <si>
    <t>EfficientGrip ECO EG01$$175/70R14 84S$$175/70R14$$グッドイヤー$$GOODYEAR$$サマー$$価格$$寿命$$安い$$通販$$おすすめ</t>
  </si>
  <si>
    <t>http://gd.image-qoo10.jp/li/248/883/5400883248.jpg</t>
  </si>
  <si>
    <t>Pilot Sport 4$$275/35R18 99Y XL$$275/35R18$$ミシュラン$$MICHELIN$$サマー$$価格$$寿命$$安い$$通販$$おすすめ</t>
  </si>
  <si>
    <t>http://gd.image-qoo10.jp/li/191/883/5400883191.jpg</t>
  </si>
  <si>
    <t>ExtremeContact DWS06 PLUS$$245/45ZR18 100Y XL$$245/45R18$$コンチ$$CONTINENTAL$$サマー$$価格$$寿命$$安い$$通販$$おすすめ</t>
  </si>
  <si>
    <t>http://gd.image-qoo10.jp/li/039/883/5400883039.jpg</t>
  </si>
  <si>
    <t>ExtremeContact DWS06 PLUS$$235/50ZR18 97W$$235/50R18$$コンチ$$CONTINENTAL$$サマー$$価格$$寿命$$安い$$通販$$おすすめ</t>
  </si>
  <si>
    <t>http://gd.image-qoo10.jp/li/558/882/5400882558.jpg</t>
  </si>
  <si>
    <t>ExtremeContact DWS06 PLUS$$255/40ZR18 99Y XL$$255/40R18$$コンチ$$CONTINENTAL$$サマー$$価格$$寿命$$安い$$通販$$おすすめ</t>
  </si>
  <si>
    <t>http://gd.image-qoo10.jp/li/595/882/5400882595.jpg</t>
  </si>
  <si>
    <t>ExtremeContact DWS06 PLUS$$275/40ZR20 106Y XL$$275/40R20$$コンチ$$CONTINENTAL$$サマー$$価格$$寿命$$安い$$通販$$おすすめ</t>
  </si>
  <si>
    <t>http://gd.image-qoo10.jp/li/379/883/5400883379.jpg</t>
  </si>
  <si>
    <t>ExtremeContact DWS06 PLUS$$225/45R19 92W$$225/45R19$$コンチ$$CONTINENTAL$$サマー$$価格$$寿命$$安い$$通販$$おすすめ</t>
  </si>
  <si>
    <t>http://gd.image-qoo10.jp/li/276/883/5400883276.jpg</t>
  </si>
  <si>
    <t>ExtremeContact DWS06 PLUS$$255/50R19 107W XL$$255/50R19$$コンチ$$CONTINENTAL$$サマー$$価格$$寿命$$安い$$通販$$おすすめ</t>
  </si>
  <si>
    <t>http://gd.image-qoo10.jp/li/394/883/5400883394.jpg</t>
  </si>
  <si>
    <t>PRIMACY4$$205/65R16 95V$$205/65R16$$ミシュラン$$MICHELIN$$サマー$$価格$$寿命$$安い$$通販$$おすすめ</t>
  </si>
  <si>
    <t>http://gd.image-qoo10.jp/li/243/883/5400883243.jpg</t>
  </si>
  <si>
    <t>CROSSCLIMATE 2$$235/55R18 104H XL VOL$$235/55R18$$ミシュラン$$MICHELIN$$オールシーズン$$価格$$寿命$$安い$$通販$$おすすめ</t>
  </si>
  <si>
    <t>http://gd.image-qoo10.jp/li/507/883/5400883507.jpg</t>
  </si>
  <si>
    <t>CROSSCLIMATE 2$$235/55R19 105H XL VOL$$235/55R19$$ミシュラン$$MICHELIN$$オールシーズン$$価格$$寿命$$安い$$通販$$おすすめ</t>
  </si>
  <si>
    <t>2022年製以降 POTENZA Adrenalin RE004 225/45R17 94W XL サマータイヤ 翌営業日発送</t>
  </si>
  <si>
    <t>http://gd.image-qoo10.jp/li/727/531/5412531727.jpg</t>
  </si>
  <si>
    <t>POTENZA Adrenalin RE004$$225/45R17 94W XL$$225/45R17$$ブリヂストン$$BRIDGESTONE$$サマー$$価格$$寿命$$安い$$通販$$おすすめ</t>
  </si>
  <si>
    <t>4961914965242</t>
  </si>
  <si>
    <t>http://gd.image-qoo10.jp/li/721/531/5412531721.jpg</t>
  </si>
  <si>
    <t>POTENZA Adrenalin RE004$$205/50R16 87W$$205/50R16$$ブリヂストン$$BRIDGESTONE$$サマー$$価格$$寿命$$安い$$通販$$おすすめ</t>
  </si>
  <si>
    <t>4961914965174</t>
  </si>
  <si>
    <t>2023年製 POTENZA Adrenalin RE004 225/50R17 98W XL サマータイヤ 翌営業日発送</t>
  </si>
  <si>
    <t>http://gd.image-qoo10.jp/li/723/531/5412531723.jpg</t>
  </si>
  <si>
    <t>POTENZA Adrenalin RE004$$225/50R17 98W XL$$225/50R17$$ブリヂストン$$BRIDGESTONE$$サマー$$価格$$寿命$$安い$$通販$$おすすめ</t>
  </si>
  <si>
    <t>4961914965211</t>
  </si>
  <si>
    <t>http://gd.image-qoo10.jp/li/725/531/5412531725.jpg</t>
  </si>
  <si>
    <t>POTENZA Adrenalin RE004$$245/40R19 98W XL$$245/40R19$$ブリヂストン$$BRIDGESTONE$$サマー$$価格$$寿命$$安い$$通販$$おすすめ</t>
  </si>
  <si>
    <t>4961914965440</t>
  </si>
  <si>
    <t>2023年製 POTENZA Adrenalin RE004 235/40R18 95W XL サマータイヤ 翌営業日発送</t>
  </si>
  <si>
    <t>http://gd.image-qoo10.jp/li/508/883/5400883508.jpg</t>
  </si>
  <si>
    <t>POTENZA Adrenalin RE004$$235/40R18 95W XL$$235/40R18$$ブリヂストン$$BRIDGESTONE$$サマー$$価格$$寿命$$安い$$通販$$おすすめ</t>
  </si>
  <si>
    <t>2023年製 POTENZA Adrenalin RE004 245/45R17 99W XL サマータイヤ 翌営業日発送</t>
  </si>
  <si>
    <t>http://gd.image-qoo10.jp/li/732/531/5412531732.jpg</t>
  </si>
  <si>
    <t>POTENZA Adrenalin RE004$$245/45R17 99W XL$$245/45R17$$ブリヂストン$$BRIDGESTONE$$サマー$$価格$$寿命$$安い$$通販$$おすすめ</t>
  </si>
  <si>
    <t>http://gd.image-qoo10.jp/li/720/531/5412531720.jpg</t>
  </si>
  <si>
    <t>POTENZA Adrenalin RE004$$245/45R18 100W XL$$245/45R18$$ブリヂストン$$BRIDGESTONE$$サマー$$価格$$寿命$$安い$$通販$$おすすめ</t>
  </si>
  <si>
    <t>4961914965280</t>
  </si>
  <si>
    <t>http://gd.image-qoo10.jp/li/731/531/5412531731.jpg</t>
  </si>
  <si>
    <t>POTENZA Adrenalin RE004$$255/35R18 94W XL$$255/35R18$$ブリヂストン$$BRIDGESTONE$$サマー$$価格$$寿命$$安い$$通販$$おすすめ</t>
  </si>
  <si>
    <t>4961914965433</t>
  </si>
  <si>
    <t>http://gd.image-qoo10.jp/li/256/883/5400883256.jpg</t>
  </si>
  <si>
    <t>CROSSCLIMATE 2$$175/65R15 88H XL$$175/65R15$$ミシュラン$$MICHELIN$$オールシーズン$$価格$$寿命$$安い$$通販$$おすすめ</t>
  </si>
  <si>
    <t>http://gd.image-qoo10.jp/li/414/883/5400883414.jpg</t>
  </si>
  <si>
    <t>CROSSCLIMATE 2$$185/65R15 92V XL$$185/65R15$$ミシュラン$$MICHELIN$$オールシーズン$$価格$$寿命$$安い$$通販$$おすすめ</t>
  </si>
  <si>
    <t>http://gd.image-qoo10.jp/li/610/883/5400883610.jpg</t>
  </si>
  <si>
    <t>CROSSCLIMATE 2$$205/60R16 96V XL$$205/60R16$$ミシュラン$$MICHELIN$$オールシーズン$$価格$$寿命$$安い$$通販$$おすすめ</t>
  </si>
  <si>
    <t>http://gd.image-qoo10.jp/li/275/883/5400883275.jpg</t>
  </si>
  <si>
    <t>CROSSCLIMATE 2$$205/50R17 93W XL$$205/50R17$$ミシュラン$$MICHELIN$$オールシーズン$$価格$$寿命$$安い$$通販$$おすすめ</t>
  </si>
  <si>
    <t>http://gd.image-qoo10.jp/li/383/883/5400883383.jpg</t>
  </si>
  <si>
    <t>CROSSCLIMATE 2$$225/45R18 95Y XL$$225/45R18$$ミシュラン$$MICHELIN$$オールシーズン$$価格$$寿命$$安い$$通販$$おすすめ</t>
  </si>
  <si>
    <t>http://gd.image-qoo10.jp/li/363/099/5409099363.jpg</t>
  </si>
  <si>
    <t>CROSSCLIMATE 2$$185/60R15 88V XL$$185/60R15$$ミシュラン$$MICHELIN$$オールシーズン$$価格$$寿命$$安い$$通販$$おすすめ</t>
  </si>
  <si>
    <t>2023年製 CROSSCLIMATE2 195/55R16 91V XL オールシーズンタイヤ 翌営業日発送</t>
  </si>
  <si>
    <t>http://gd.image-qoo10.jp/li/250/277/5401277250.jpg</t>
  </si>
  <si>
    <t>CROSSCLIMATE 2$$195/55R16 91V XL$$195/55R16$$ミシュラン$$MICHELIN$$オールシーズン$$価格$$寿命$$安い$$通販$$おすすめ</t>
  </si>
  <si>
    <t>2022年製 WINTER MAXX 02 205/60R16 92S スタッドレス 冬タイヤ ラベルなし 翌営業日発送</t>
  </si>
  <si>
    <t>http://gd.image-qoo10.jp/li/547/883/5400883547.jpg</t>
  </si>
  <si>
    <t>WINTER MAXX$$205/60R16 92S$$205/60R16$$ダンロップ$$DUNLOP$$スタッドレス$$価格$$寿命$$安い$$通販$$おすすめ</t>
  </si>
  <si>
    <t>http://gd.image-qoo10.jp/li/612/883/5400883612.jpg</t>
  </si>
  <si>
    <t>WINTER MAXX$$195/65R15 91S$$195/65R15$$ダンロップ$$DUNLOP$$スタッドレス$$価格$$寿命$$安い$$通販$$おすすめ</t>
  </si>
  <si>
    <t>2022年製 WINTER MAXX 02 185/60R15 84S スタッドレス 冬タイヤ ラベルなし 翌営業日発送</t>
  </si>
  <si>
    <t>http://gd.image-qoo10.jp/li/565/883/5400883565.jpg</t>
  </si>
  <si>
    <t>WINTER MAXX$$185/60R15 84S$$185/60R15$$ダンロップ$$DUNLOP$$スタッドレス$$価格$$寿命$$安い$$通販$$おすすめ</t>
  </si>
  <si>
    <t>http://gd.image-qoo10.jp/li/611/883/5400883611.jpg</t>
  </si>
  <si>
    <t>WINTER MAXX$$215/60R16 95S$$215/60R16$$ダンロップ$$DUNLOP$$スタッドレス$$価格$$寿命$$安い$$通販$$おすすめ</t>
  </si>
  <si>
    <t>http://gd.image-qoo10.jp/li/242/883/5400883242.jpg</t>
  </si>
  <si>
    <t>CROSSCLIMATE 2$$225/60R17 99V$$225/60R17$$ミシュラン$$MICHELIN$$オールシーズン$$価格$$寿命$$安い$$通販$$おすすめ</t>
  </si>
  <si>
    <t>http://gd.image-qoo10.jp/li/385/883/5400883385.jpg</t>
  </si>
  <si>
    <t>CROSSCLIMATE 2$$225/55R16 99W XL$$225/55R16$$ミシュラン$$MICHELIN$$オールシーズン$$価格$$寿命$$安い$$通販$$おすすめ</t>
  </si>
  <si>
    <t>http://gd.image-qoo10.jp/li/524/883/5400883524.jpg</t>
  </si>
  <si>
    <t>CROSSCLIMATE 2$$195/60R16 93H XL$$195/60R16$$ミシュラン$$MICHELIN$$オールシーズン$$価格$$寿命$$安い$$通販$$おすすめ</t>
  </si>
  <si>
    <t>http://gd.image-qoo10.jp/li/277/883/5400883277.jpg</t>
  </si>
  <si>
    <t>CROSSCLIMATE 2$$215/60R17 100V XL$$215/60R17$$ミシュラン$$MICHELIN$$オールシーズン$$価格$$寿命$$安い$$通販$$おすすめ</t>
  </si>
  <si>
    <t>http://gd.image-qoo10.jp/li/407/883/5400883407.jpg</t>
  </si>
  <si>
    <t>BLIZZAK VRX3$$165/60R15 77Q$$165/60R15$$ブリヂストン$$BRIDGESTONE$$スタッドレス$$価格$$寿命$$安い$$通販$$おすすめ</t>
  </si>
  <si>
    <t>http://gd.image-qoo10.jp/li/529/883/5400883529.jpg</t>
  </si>
  <si>
    <t>DM-V3$$225/60R17 99S$$225/60R17$$ブリヂストン$$BRIDGESTONE$$スタッドレス$$価格$$寿命$$安い$$通販$$おすすめ</t>
  </si>
  <si>
    <t>http://gd.image-qoo10.jp/li/618/883/5400883618.jpg</t>
  </si>
  <si>
    <t>DM-V3$$265/65R17 112R$$265/65R17$$ブリヂストン$$BRIDGESTONE$$スタッドレス$$価格$$寿命$$安い$$通販$$おすすめ</t>
  </si>
  <si>
    <t>http://gd.image-qoo10.jp/li/528/883/5400883528.jpg</t>
  </si>
  <si>
    <t>DM-V3$$225/60R18 100S$$225/60R18$$ブリヂストン$$BRIDGESTONE$$スタッドレス$$価格$$寿命$$安い$$通販$$おすすめ</t>
  </si>
  <si>
    <t>http://gd.image-qoo10.jp/li/246/883/5400883246.jpg</t>
  </si>
  <si>
    <t>DM-V3$$225/55R18 98T$$225/55R18$$ブリヂストン$$BRIDGESTONE$$スタッドレス$$価格$$寿命$$安い$$通販$$おすすめ</t>
  </si>
  <si>
    <t>http://gd.image-qoo10.jp/li/714/531/5412531714.jpg</t>
  </si>
  <si>
    <t>DM-V3$$265/60R18 110R$$265/60R18$$ブリヂストン$$BRIDGESTONE$$スタッドレス$$価格$$寿命$$安い$$通販$$おすすめ</t>
  </si>
  <si>
    <t>http://gd.image-qoo10.jp/li/267/883/5400883267.jpg</t>
  </si>
  <si>
    <t>DM-V3$$235/55R18 100T$$235/55R18$$ブリヂストン$$BRIDGESTONE$$スタッドレス$$価格$$寿命$$安い$$通販$$おすすめ</t>
  </si>
  <si>
    <t>http://gd.image-qoo10.jp/li/486/883/5400883486.jpg</t>
  </si>
  <si>
    <t>ALENZA LX100$$225/65R17 102H$$225/65R17$$ブリヂストン$$BRIDGESTONE$$サマー$$価格$$寿命$$安い$$通販$$おすすめ</t>
  </si>
  <si>
    <t>http://gd.image-qoo10.jp/li/747/531/5412531747.jpg</t>
  </si>
  <si>
    <t>POTENZA Sport$$245/40R18 97Y XL$$245/40R18$$ブリヂストン$$BRIDGESTONE$$サマー$$価格$$寿命$$安い$$通販$$おすすめ</t>
  </si>
  <si>
    <t>http://gd.image-qoo10.jp/li/737/531/5412531737.jpg</t>
  </si>
  <si>
    <t>POTENZA Sport$$225/45R17 94Y XL$$225/45R17$$ブリヂストン$$BRIDGESTONE$$サマー$$価格$$寿命$$安い$$通販$$おすすめ</t>
  </si>
  <si>
    <t>http://gd.image-qoo10.jp/li/733/531/5412531733.jpg</t>
  </si>
  <si>
    <t>POTENZA Sport$$225/45R18 95Y XL$$225/45R18$$ブリヂストン$$BRIDGESTONE$$サマー$$価格$$寿命$$安い$$通販$$おすすめ</t>
  </si>
  <si>
    <t>2023年製 CROSSCLIMATE2 215/65R16 102V XL オールシーズンタイヤ 翌営業日発送</t>
  </si>
  <si>
    <t>http://gd.image-qoo10.jp/li/249/277/5401277249.jpg</t>
  </si>
  <si>
    <t>CROSSCLIMATE 2$$215/65R16 102V XL$$215/65R16$$ミシュラン$$MICHELIN$$オールシーズン$$価格$$寿命$$安い$$通販$$おすすめ</t>
  </si>
  <si>
    <t>http://gd.image-qoo10.jp/li/415/883/5400883415.jpg</t>
  </si>
  <si>
    <t>CROSSCLIMATE 2$$195/65R15 95V XL$$195/65R15$$ミシュラン$$MICHELIN$$オールシーズン$$価格$$寿命$$安い$$通販$$おすすめ</t>
  </si>
  <si>
    <t>http://gd.image-qoo10.jp/li/290/883/5400883290.jpg</t>
  </si>
  <si>
    <t>CROSSCLIMATE 2$$215/50R17 95W XL$$215/50R17$$ミシュラン$$MICHELIN$$オールシーズン$$価格$$寿命$$安い$$通販$$おすすめ</t>
  </si>
  <si>
    <t>http://gd.image-qoo10.jp/li/417/883/5400883417.jpg</t>
  </si>
  <si>
    <t>CROSSCLIMATE 2$$215/60R16 99V XL$$215/60R16$$ミシュラン$$MICHELIN$$オールシーズン$$価格$$寿命$$安い$$通販$$おすすめ</t>
  </si>
  <si>
    <t>http://gd.image-qoo10.jp/li/257/883/5400883257.jpg</t>
  </si>
  <si>
    <t>Pilot Sport 4 S$$225/45R17 94Y XL$$225/45R17$$ミシュラン$$MICHELIN$$サマー$$価格$$寿命$$安い$$通販$$おすすめ</t>
  </si>
  <si>
    <t>http://gd.image-qoo10.jp/li/419/883/5400883419.jpg</t>
  </si>
  <si>
    <t>Pilot Sport 4 S$$215/45R17 91Y XL$$215/45R17$$ミシュラン$$MICHELIN$$サマー$$価格$$寿命$$安い$$通販$$おすすめ</t>
  </si>
  <si>
    <t>http://gd.image-qoo10.jp/li/296/883/5400883296.jpg</t>
  </si>
  <si>
    <t>Pilot Sport 4 S$$225/45R18 95Y XL$$225/45R18$$ミシュラン$$MICHELIN$$サマー$$価格$$寿命$$安い$$通販$$おすすめ</t>
  </si>
  <si>
    <t>http://gd.image-qoo10.jp/li/436/883/5400883436.jpg</t>
  </si>
  <si>
    <t>Pilot Sport 4 S$$225/40R18 92Y XL$$225/40R18$$ミシュラン$$MICHELIN$$サマー$$価格$$寿命$$安い$$通販$$おすすめ</t>
  </si>
  <si>
    <t>http://gd.image-qoo10.jp/li/293/883/5400883293.jpg</t>
  </si>
  <si>
    <t>Pilot Sport 4 S$$245/40R20 99Y XL$$245/40R20$$ミシュラン$$MICHELIN$$サマー$$価格$$寿命$$安い$$通販$$おすすめ</t>
  </si>
  <si>
    <t>http://gd.image-qoo10.jp/li/587/883/5400883587.jpg</t>
  </si>
  <si>
    <t>PRIMACY4$$185/65R15 88T$$185/65R15$$ミシュラン$$MICHELIN$$サマー$$価格$$寿命$$安い$$通販$$おすすめ</t>
  </si>
  <si>
    <t>http://gd.image-qoo10.jp/li/420/883/5400883420.jpg</t>
  </si>
  <si>
    <t>CROSSCLIMATE 2$$205/55R17 95V XL$$205/55R17$$ミシュラン$$MICHELIN$$オールシーズン$$価格$$寿命$$安い$$通販$$おすすめ</t>
  </si>
  <si>
    <t>http://gd.image-qoo10.jp/li/307/883/5400883307.jpg</t>
  </si>
  <si>
    <t>ExtremeContact DWS06 PLUS$$225/50ZR18 95W$$225/50R18$$コンチ$$CONTINENTAL$$サマー$$価格$$寿命$$安い$$通販$$おすすめ</t>
  </si>
  <si>
    <t>http://gd.image-qoo10.jp/li/621/883/5400883621.jpg</t>
  </si>
  <si>
    <t>ExtremeContact DWS06 PLUS$$235/35ZR19 91Y XL$$235/35R19$$コンチ$$CONTINENTAL$$サマー$$価格$$寿命$$安い$$通販$$おすすめ</t>
  </si>
  <si>
    <t>http://gd.image-qoo10.jp/li/442/883/5400883442.jpg</t>
  </si>
  <si>
    <t>ExtremeContact DWS06 PLUS$$245/45ZR20 103Y XL$$245/45R20$$コンチ$$CONTINENTAL$$サマー$$価格$$寿命$$安い$$通販$$おすすめ</t>
  </si>
  <si>
    <t>2023年製 ExtremeContact DWS06 PLUS 255/35ZR20 97Y XL サマータイヤ 翌営業日発送</t>
  </si>
  <si>
    <t>http://gd.image-qoo10.jp/li/410/883/5400883410.jpg</t>
  </si>
  <si>
    <t>ExtremeContact DWS06 PLUS$$255/35ZR20 97Y XL$$255/35R20$$コンチ$$CONTINENTAL$$サマー$$価格$$寿命$$安い$$通販$$おすすめ</t>
  </si>
  <si>
    <t>http://gd.image-qoo10.jp/li/572/883/5400883572.jpg</t>
  </si>
  <si>
    <t>ExtremeContact DWS06 PLUS$$275/30ZR20 97Y XL$$275/30R20$$コンチ$$CONTINENTAL$$サマー$$価格$$寿命$$安い$$通販$$おすすめ</t>
  </si>
  <si>
    <t>http://gd.image-qoo10.jp/li/729/531/5412531729.jpg</t>
  </si>
  <si>
    <t>POTENZA Adrenalin RE004$$205/55R16 91W$$205/55R16$$ブリヂストン$$BRIDGESTONE$$サマー$$価格$$寿命$$安い$$通販$$おすすめ</t>
  </si>
  <si>
    <t>4961914965167</t>
  </si>
  <si>
    <t>http://gd.image-qoo10.jp/li/268/883/5400883268.jpg</t>
  </si>
  <si>
    <t>VECTOR 4Seasons$$165/65R13 77H$$165/65R13$$グッドイヤー$$GOODYEAR$$オールシーズン$$価格$$寿命$$安い$$通販$$おすすめ</t>
  </si>
  <si>
    <t>http://gd.image-qoo10.jp/li/434/883/5400883434.jpg</t>
  </si>
  <si>
    <t>VECTOR 4Seasons$$215/50R17 95H XL$$215/50R17$$グッドイヤー$$GOODYEAR$$オールシーズン$$価格$$寿命$$安い$$通販$$おすすめ</t>
  </si>
  <si>
    <t>http://gd.image-qoo10.jp/li/311/883/5400883311.jpg</t>
  </si>
  <si>
    <t>VECTOR 4Seasons$$165/65R14 79H$$165/65R14$$グッドイヤー$$GOODYEAR$$オールシーズン$$価格$$寿命$$安い$$通販$$おすすめ</t>
  </si>
  <si>
    <t>http://gd.image-qoo10.jp/li/451/883/5400883451.jpg</t>
  </si>
  <si>
    <t>VECTOR 4Seasons$$185/65R14 86H$$185/65R14$$グッドイヤー$$GOODYEAR$$オールシーズン$$価格$$寿命$$安い$$通販$$おすすめ</t>
  </si>
  <si>
    <t>http://gd.image-qoo10.jp/li/274/883/5400883274.jpg</t>
  </si>
  <si>
    <t>VECTOR 4Seasons$$185/55R15 82H$$185/55R15$$グッドイヤー$$GOODYEAR$$オールシーズン$$価格$$寿命$$安い$$通販$$おすすめ</t>
  </si>
  <si>
    <t>http://gd.image-qoo10.jp/li/467/883/5400883467.jpg</t>
  </si>
  <si>
    <t>VECTOR 4Seasons$$215/60R17 96H$$215/60R17$$グッドイヤー$$GOODYEAR$$オールシーズン$$価格$$寿命$$安い$$通販$$おすすめ</t>
  </si>
  <si>
    <t>http://gd.image-qoo10.jp/li/321/883/5400883321.jpg</t>
  </si>
  <si>
    <t>VECTOR 4Seasons$$205/65R15 94H$$205/65R15$$グッドイヤー$$GOODYEAR$$オールシーズン$$価格$$寿命$$安い$$通販$$おすすめ</t>
  </si>
  <si>
    <t>http://gd.image-qoo10.jp/li/475/883/5400883475.jpg</t>
  </si>
  <si>
    <t>CROSSCLIMATE+$$175/70R14 88T XL$$175/70R14$$ミシュラン$$MICHELIN$$オールシーズン$$価格$$寿命$$安い$$通販$$おすすめ</t>
  </si>
  <si>
    <t>http://gd.image-qoo10.jp/li/312/883/5400883312.jpg</t>
  </si>
  <si>
    <t>CROSSCLIMATE+$$165/70R14 85T XL$$165/70R14$$ミシュラン$$MICHELIN$$オールシーズン$$価格$$寿命$$安い$$通販$$おすすめ</t>
  </si>
  <si>
    <t>http://gd.image-qoo10.jp/li/239/277/5401277239.jpg</t>
  </si>
  <si>
    <t>VECTOR 4Seasons$$205/70R15 96H$$205/70R15$$グッドイヤー$$GOODYEAR$$オールシーズン$$価格$$寿命$$安い$$通販$$おすすめ</t>
  </si>
  <si>
    <t>http://gd.image-qoo10.jp/li/323/883/5400883323.jpg</t>
  </si>
  <si>
    <t>BluEarth-GT AE51J$$225/45R18 95W XL$$225/45R18$$ヨコハマ$$YOKOHAMA$$サマー$$価格$$寿命$$安い$$通販$$おすすめ</t>
  </si>
  <si>
    <t>http://gd.image-qoo10.jp/li/984/781/5401781984.jpg</t>
  </si>
  <si>
    <t>BluEarth-XT AE61$$235/55R18 100V$$235/55R18$$ヨコハマ$$YOKOHAMA$$サマー$$価格$$寿命$$安い$$通販$$おすすめ</t>
  </si>
  <si>
    <t>http://gd.image-qoo10.jp/li/291/883/5400883291.jpg</t>
  </si>
  <si>
    <t>BluEarth-GT AE51$$215/45R17 91W XL$$215/45R17$$ヨコハマ$$YOKOHAMA$$サマー$$価格$$寿命$$安い$$通販$$おすすめ</t>
  </si>
  <si>
    <t>http://gd.image-qoo10.jp/li/477/883/5400883477.jpg</t>
  </si>
  <si>
    <t>BluEarth-XT AE61$$235/60R18 103W$$235/60R18$$ヨコハマ$$YOKOHAMA$$サマー$$価格$$寿命$$安い$$通販$$おすすめ</t>
  </si>
  <si>
    <t>http://gd.image-qoo10.jp/li/309/883/5400883309.jpg</t>
  </si>
  <si>
    <t>BluEarth-XT AE61J$$235/55R19 101V$$235/55R19$$ヨコハマ$$YOKOHAMA$$サマー$$価格$$寿命$$安い$$通販$$おすすめ</t>
  </si>
  <si>
    <t>http://gd.image-qoo10.jp/li/455/883/5400883455.jpg</t>
  </si>
  <si>
    <t>BluEarth-XT AE61J$$225/60R17 99V$$225/60R17$$ヨコハマ$$YOKOHAMA$$サマー$$価格$$寿命$$安い$$通販$$おすすめ</t>
  </si>
  <si>
    <t>http://gd.image-qoo10.jp/li/295/883/5400883295.jpg</t>
  </si>
  <si>
    <t>BluEarth-XT AE61$$225/55R18 98V$$225/55R18$$ヨコハマ$$YOKOHAMA$$サマー$$価格$$寿命$$安い$$通販$$おすすめ</t>
  </si>
  <si>
    <t>http://gd.image-qoo10.jp/li/463/883/5400883463.jpg</t>
  </si>
  <si>
    <t>AZENIS FK510$$225/45R18 95Y XL$$225/45R18$$ファルケン$$FALKEN$$サマー$$価格$$寿命$$安い$$通販$$おすすめ</t>
  </si>
  <si>
    <t>http://gd.image-qoo10.jp/li/454/883/5400883454.jpg</t>
  </si>
  <si>
    <t>ADVAN dB V552$$215/60R16 99V$$215/60R16$$ヨコハマ$$YOKOHAMA$$サマー$$価格$$寿命$$安い$$通販$$おすすめ</t>
  </si>
  <si>
    <t>http://gd.image-qoo10.jp/li/340/883/5400883340.jpg</t>
  </si>
  <si>
    <t>ADVAN dB V552$$215/55R17 94W$$215/55R17$$ヨコハマ$$YOKOHAMA$$サマー$$価格$$寿命$$安い$$通販$$おすすめ</t>
  </si>
  <si>
    <t>http://gd.image-qoo10.jp/li/461/883/5400883461.jpg</t>
  </si>
  <si>
    <t>ADVAN dB V552$$225/50R17 98W$$225/50R17$$ヨコハマ$$YOKOHAMA$$サマー$$価格$$寿命$$安い$$通販$$おすすめ</t>
  </si>
  <si>
    <t>http://gd.image-qoo10.jp/li/336/883/5400883336.jpg</t>
  </si>
  <si>
    <t>ADVAN dB V552$$225/55R17 101W$$225/55R17$$ヨコハマ$$YOKOHAMA$$サマー$$価格$$寿命$$安い$$通販$$おすすめ</t>
  </si>
  <si>
    <t>http://gd.image-qoo10.jp/li/460/883/5400883460.jpg</t>
  </si>
  <si>
    <t>ADVAN dB V552$$235/45R18 94Y$$235/45R18$$ヨコハマ$$YOKOHAMA$$サマー$$価格$$寿命$$安い$$通販$$おすすめ</t>
  </si>
  <si>
    <t>http://gd.image-qoo10.jp/li/325/883/5400883325.jpg</t>
  </si>
  <si>
    <t>BluEarth-GT AE51J$$215/50R17 95W XL$$215/50R17$$ヨコハマ$$YOKOHAMA$$サマー$$価格$$寿命$$安い$$通販$$おすすめ</t>
  </si>
  <si>
    <t>http://gd.image-qoo10.jp/li/474/883/5400883474.jpg</t>
  </si>
  <si>
    <t>BluEarth-GT AE51$$235/45R18 94W$$235/45R18$$ヨコハマ$$YOKOHAMA$$サマー$$価格$$寿命$$安い$$通販$$おすすめ</t>
  </si>
  <si>
    <t>http://gd.image-qoo10.jp/li/327/883/5400883327.jpg</t>
  </si>
  <si>
    <t>Pilot Sport 3$$215/45R16 90V XL AO$$215/45R16$$ミシュラン$$MICHELIN$$サマー$$価格$$寿命$$安い$$通販$$おすすめ</t>
  </si>
  <si>
    <t>2023年製 Pilot Sport 3 215/55ZR16 93W サマータイヤ 翌営業日発送</t>
  </si>
  <si>
    <t>http://gd.image-qoo10.jp/li/245/277/5401277245.jpg</t>
  </si>
  <si>
    <t>Pilot Sport 3$$215/55R16 93W$$215/55R16$$ミシュラン$$MICHELIN$$サマー$$価格$$寿命$$安い$$通販$$おすすめ</t>
  </si>
  <si>
    <t>http://gd.image-qoo10.jp/li/574/883/5400883574.jpg</t>
  </si>
  <si>
    <t>AZENIS FK510 SUV$$275/40R20 106Y XL$$275/40R20$$ファルケン$$FALKEN$$サマー$$価格$$寿命$$安い$$通販$$おすすめ</t>
  </si>
  <si>
    <t>http://gd.image-qoo10.jp/li/019/883/5400883019.jpg</t>
  </si>
  <si>
    <t>E・PRIMACY$$215/55R16 97W XL$$215/55R16$$ミシュラン$$MICHELIN$$サマー$$価格$$寿命$$安い$$通販$$おすすめ</t>
  </si>
  <si>
    <t>http://gd.image-qoo10.jp/li/264/883/5400883264.jpg</t>
  </si>
  <si>
    <t>Pilot Sport 5$$215/45R17 91Y XL$$215/45R17$$ミシュラン$$MICHELIN$$サマー$$価格$$寿命$$安い$$通販$$おすすめ</t>
  </si>
  <si>
    <t>http://gd.image-qoo10.jp/li/601/883/5400883601.jpg</t>
  </si>
  <si>
    <t>DM-V3$$285/50R20 116T$$285/50R20$$ブリヂストン$$BRIDGESTONE$$スタッドレス$$価格$$寿命$$安い$$通販$$おすすめ</t>
  </si>
  <si>
    <t>http://gd.image-qoo10.jp/li/040/883/5400883040.jpg</t>
  </si>
  <si>
    <t>DM-V3$$235/55R20 102T$$235/55R20$$ブリヂストン$$BRIDGESTONE$$スタッドレス$$価格$$寿命$$安い$$通販$$おすすめ</t>
  </si>
  <si>
    <t>http://gd.image-qoo10.jp/li/469/883/5400883469.jpg</t>
  </si>
  <si>
    <t>AZENIS FK510$$235/40R18 95Y XL$$235/40R18$$ファルケン$$FALKEN$$サマー$$価格$$寿命$$安い$$通販$$おすすめ</t>
  </si>
  <si>
    <t>http://gd.image-qoo10.jp/li/197/883/5400883197.jpg</t>
  </si>
  <si>
    <t>X-ICE SNOW$$215/60R17 100T XL$$215/60R17$$ミシュラン$$MICHELIN$$スタッドレス$$価格$$寿命$$安い$$通販$$おすすめ</t>
  </si>
  <si>
    <t>http://gd.image-qoo10.jp/li/031/883/5400883031.jpg</t>
  </si>
  <si>
    <t>X-ICE SNOW$$215/65R16 102T XL$$215/65R16$$ミシュラン$$MICHELIN$$スタッドレス$$価格$$寿命$$安い$$通販$$おすすめ</t>
  </si>
  <si>
    <t>http://gd.image-qoo10.jp/li/249/883/5400883249.jpg</t>
  </si>
  <si>
    <t>X-ICE SNOW$$205/50R17 93H XL$$205/50R17$$ミシュラン$$MICHELIN$$スタッドレス$$価格$$寿命$$安い$$通販$$おすすめ</t>
  </si>
  <si>
    <t>http://gd.image-qoo10.jp/li/002/883/5400883002.jpg</t>
  </si>
  <si>
    <t>X-ICE SNOW$$225/50R17 98H XL$$225/50R17$$ミシュラン$$MICHELIN$$スタッドレス$$価格$$寿命$$安い$$通販$$おすすめ</t>
  </si>
  <si>
    <t>http://gd.image-qoo10.jp/li/053/883/5400883053.jpg</t>
  </si>
  <si>
    <t>X-ICE SNOW$$225/55R17 101H XL$$225/55R17$$ミシュラン$$MICHELIN$$スタッドレス$$価格$$寿命$$安い$$通販$$おすすめ</t>
  </si>
  <si>
    <t>http://gd.image-qoo10.jp/li/581/883/5400883581.jpg</t>
  </si>
  <si>
    <t>X-ICE SNOW$$225/55R18 102H XL$$225/55R18$$ミシュラン$$MICHELIN$$スタッドレス$$価格$$寿命$$安い$$通販$$おすすめ</t>
  </si>
  <si>
    <t>http://gd.image-qoo10.jp/li/478/883/5400883478.jpg</t>
  </si>
  <si>
    <t>EfficientGrip ECO EG01$$205/55R16 91V$$205/55R16$$グッドイヤー$$GOODYEAR$$サマー$$価格$$寿命$$安い$$通販$$おすすめ</t>
  </si>
  <si>
    <t>http://gd.image-qoo10.jp/li/211/883/5400883211.jpg</t>
  </si>
  <si>
    <t>EfficientGrip ECO EG01$$215/50R17 91V$$215/50R17$$グッドイヤー$$GOODYEAR$$サマー$$価格$$寿命$$安い$$通販$$おすすめ</t>
  </si>
  <si>
    <t>http://gd.image-qoo10.jp/li/064/883/5400883064.jpg</t>
  </si>
  <si>
    <t>CROSSCLIMATE 2$$225/40R18 92Y XL$$225/40R18$$ミシュラン$$MICHELIN$$オールシーズン$$価格$$寿命$$安い$$通販$$おすすめ</t>
  </si>
  <si>
    <t>http://gd.image-qoo10.jp/li/194/883/5400883194.jpg</t>
  </si>
  <si>
    <t>X-ICE SNOW SUV$$265/65R17 112T$$265/65R17$$ミシュラン$$MICHELIN$$スタッドレス$$価格$$寿命$$安い$$通販$$おすすめ</t>
  </si>
  <si>
    <t>http://gd.image-qoo10.jp/li/269/883/5400883269.jpg</t>
  </si>
  <si>
    <t>VECTOR 4Seasons$$175/70R14 84H$$175/70R14$$グッドイヤー$$GOODYEAR$$オールシーズン$$価格$$寿命$$安い$$通販$$おすすめ</t>
  </si>
  <si>
    <t>http://gd.image-qoo10.jp/li/086/883/5400883086.jpg</t>
  </si>
  <si>
    <t>VECTOR 4Seasons$$225/40R18 92H XL$$225/40R18$$グッドイヤー$$GOODYEAR$$オールシーズン$$価格$$寿命$$安い$$通販$$おすすめ</t>
  </si>
  <si>
    <t>http://gd.image-qoo10.jp/li/216/883/5400883216.jpg</t>
  </si>
  <si>
    <t>VECTOR 4Seasons$$185/55R16 83H$$185/55R16$$グッドイヤー$$GOODYEAR$$オールシーズン$$価格$$寿命$$安い$$通販$$おすすめ</t>
  </si>
  <si>
    <t>http://gd.image-qoo10.jp/li/062/883/5400883062.jpg</t>
  </si>
  <si>
    <t>VECTOR 4Seasons$$165/65R15 81H$$165/65R15$$グッドイヤー$$GOODYEAR$$オールシーズン$$価格$$寿命$$安い$$通販$$おすすめ</t>
  </si>
  <si>
    <t>http://gd.image-qoo10.jp/li/213/883/5400883213.jpg</t>
  </si>
  <si>
    <t>Advan Fleva V701$$225/45R18 95W XL$$225/45R18$$ヨコハマ$$YOKOHAMA$$サマー$$価格$$寿命$$安い$$通販$$おすすめ</t>
  </si>
  <si>
    <t>http://gd.image-qoo10.jp/li/099/883/5400883099.jpg</t>
  </si>
  <si>
    <t>ADVAN FLEVA  V701J$$225/40R19 93W XL$$225/40R19$$ヨコハマ$$YOKOHAMA$$サマー$$価格$$寿命$$安い$$通販$$おすすめ</t>
  </si>
  <si>
    <t>http://gd.image-qoo10.jp/li/582/883/5400883582.jpg</t>
  </si>
  <si>
    <t>Advan Fleva V701J$$225/40R18 92W XL$$225/40R18$$ヨコハマ$$YOKOHAMA$$サマー$$価格$$寿命$$安い$$通販$$おすすめ</t>
  </si>
  <si>
    <t>2023年製 Advan Fleva V701 245/40R18 97W XL サマータイヤ 翌営業日発送</t>
  </si>
  <si>
    <t>http://gd.image-qoo10.jp/li/225/883/5400883225.jpg</t>
  </si>
  <si>
    <t>Advan Fleva V701J$$245/40R18 97W XL$$245/40R18$$ヨコハマ$$YOKOHAMA$$サマー$$価格$$寿命$$安い$$通販$$おすすめ</t>
  </si>
  <si>
    <t>http://gd.image-qoo10.jp/li/482/883/5400883482.jpg</t>
  </si>
  <si>
    <t>ADVAN FLEVA  V701PHI$$235/40R18 95W XL$$235/40R18$$ヨコハマ$$YOKOHAMA$$サマー$$価格$$寿命$$安い$$通販$$おすすめ</t>
  </si>
  <si>
    <t>http://gd.image-qoo10.jp/li/093/883/5400883093.jpg</t>
  </si>
  <si>
    <t>PRIMACY 4+$$245/45R17 99Y XL$$245/45R17$$ミシュラン$$MICHELIN$$サマー$$価格$$寿命$$安い$$通販$$おすすめ</t>
  </si>
  <si>
    <t>http://gd.image-qoo10.jp/li/228/883/5400883228.jpg</t>
  </si>
  <si>
    <t>PRIMACY 4+$$235/45R17 97W XL$$235/45R17$$ミシュラン$$MICHELIN$$サマー$$価格$$寿命$$安い$$通販$$おすすめ</t>
  </si>
  <si>
    <t>http://gd.image-qoo10.jp/li/072/883/5400883072.jpg</t>
  </si>
  <si>
    <t>CROSSCLIMATE 2$$215/55R16 97W XL$$215/55R16$$ミシュラン$$MICHELIN$$オールシーズン$$価格$$寿命$$安い$$通販$$おすすめ</t>
  </si>
  <si>
    <t>http://gd.image-qoo10.jp/li/223/883/5400883223.jpg</t>
  </si>
  <si>
    <t>CROSSCLIMATE 2$$195/50R16 88V$$195/50R16$$ミシュラン$$MICHELIN$$オールシーズン$$価格$$寿命$$安い$$通販$$おすすめ</t>
  </si>
  <si>
    <t>http://gd.image-qoo10.jp/li/583/883/5400883583.jpg</t>
  </si>
  <si>
    <t>CROSSCLIMATE 2$$235/55R17 103Y XL$$235/55R17$$ミシュラン$$MICHELIN$$オールシーズン$$価格$$寿命$$安い$$通販$$おすすめ</t>
  </si>
  <si>
    <t>http://gd.image-qoo10.jp/li/068/883/5400883068.jpg</t>
  </si>
  <si>
    <t>CROSSCLIMATE 2$$235/40R18 95Y XL$$235/40R18$$ミシュラン$$MICHELIN$$オールシーズン$$価格$$寿命$$安い$$通販$$おすすめ</t>
  </si>
  <si>
    <t>http://gd.image-qoo10.jp/li/326/883/5400883326.jpg</t>
  </si>
  <si>
    <t>CROSSCLIMATE 2$$245/45R18 100Y XL$$245/45R18$$ミシュラン$$MICHELIN$$オールシーズン$$価格$$寿命$$安い$$通販$$おすすめ</t>
  </si>
  <si>
    <t>http://gd.image-qoo10.jp/li/095/883/5400883095.jpg</t>
  </si>
  <si>
    <t>Pilot Sport 5$$245/35R18 92Y XL$$245/35R18$$ミシュラン$$MICHELIN$$サマー$$価格$$寿命$$安い$$通販$$おすすめ</t>
  </si>
  <si>
    <t>http://gd.image-qoo10.jp/li/251/883/5400883251.jpg</t>
  </si>
  <si>
    <t>Pilot Sport 5$$245/45R17 99Y XL$$245/45R17$$ミシュラン$$MICHELIN$$サマー$$価格$$寿命$$安い$$通販$$おすすめ</t>
  </si>
  <si>
    <t>http://gd.image-qoo10.jp/li/484/883/5400883484.jpg</t>
  </si>
  <si>
    <t>Pilot Sport 5$$235/40R19 96Y XL$$235/40R19$$ミシュラン$$MICHELIN$$サマー$$価格$$寿命$$安い$$通販$$おすすめ</t>
  </si>
  <si>
    <t>http://gd.image-qoo10.jp/li/092/883/5400883092.jpg</t>
  </si>
  <si>
    <t>Pilot Sport 5$$235/45R19 99Y XL$$235/45R19$$ミシュラン$$MICHELIN$$サマー$$価格$$寿命$$安い$$通販$$おすすめ</t>
  </si>
  <si>
    <t>2023年製 Vector 4Seasons Hybrid 195/60R17 90H オールシーズンタイヤ 翌営業日発送</t>
  </si>
  <si>
    <t>http://gd.image-qoo10.jp/li/232/883/5400883232.jpg</t>
  </si>
  <si>
    <t>VECTOR 4Seasons$$195/60R17 90H$$195/60R17$$グッドイヤー$$GOODYEAR$$オールシーズン$$価格$$寿命$$安い$$通販$$おすすめ</t>
  </si>
  <si>
    <t>http://gd.image-qoo10.jp/li/373/883/5400883373.jpg</t>
  </si>
  <si>
    <t>VECTOR 4Seasons$$185/60R16 86H$$185/60R16$$グッドイヤー$$GOODYEAR$$オールシーズン$$価格$$寿命$$安い$$通販$$おすすめ</t>
  </si>
  <si>
    <t>http://gd.image-qoo10.jp/li/545/883/5400883545.jpg</t>
  </si>
  <si>
    <t>PRIMACY 4+$$235/55R17 103W XL$$235/55R17$$ミシュラン$$MICHELIN$$サマー$$価格$$寿命$$安い$$通販$$おすすめ</t>
  </si>
  <si>
    <t>http://gd.image-qoo10.jp/li/372/883/5400883372.jpg</t>
  </si>
  <si>
    <t>PRIMACY SUV+$$225/55R19 99V$$225/55R19$$ミシュラン$$MICHELIN$$サマー$$価格$$寿命$$安い$$通販$$おすすめ</t>
  </si>
  <si>
    <t>http://gd.image-qoo10.jp/li/970/781/5401781970.jpg</t>
  </si>
  <si>
    <t>Pilot Sport 4$$255/40R18 99Y XL ★$$255/40R18$$ミシュラン$$MICHELIN$$サマー$$価格$$寿命$$安い$$通販$$おすすめ</t>
  </si>
  <si>
    <t>2023年製 Pilot Sport 4 S 245/35ZR20 95Y XL サマータイヤ 翌営業日発送</t>
  </si>
  <si>
    <t>http://gd.image-qoo10.jp/li/972/781/5401781972.jpg</t>
  </si>
  <si>
    <t>Pilot Sport 4 S$$245/35R20 95Y XL$$245/35R20$$ミシュラン$$MICHELIN$$サマー$$価格$$寿命$$安い$$通販$$おすすめ</t>
  </si>
  <si>
    <t>http://gd.image-qoo10.jp/li/285/883/5400883285.jpg</t>
  </si>
  <si>
    <t>Pilot Sport 4 S$$275/30R20 97Y XL$$275/30R20$$ミシュラン$$MICHELIN$$サマー$$価格$$寿命$$安い$$通販$$おすすめ</t>
  </si>
  <si>
    <t>http://gd.image-qoo10.jp/li/043/883/5400883043.jpg</t>
  </si>
  <si>
    <t>http://gd.image-qoo10.jp/li/384/883/5400883384.jpg</t>
  </si>
  <si>
    <t>Pilot Sport 5$$255/35R19 96Y XL$$255/35R19$$ミシュラン$$MICHELIN$$サマー$$価格$$寿命$$安い$$通販$$おすすめ</t>
  </si>
  <si>
    <t>http://gd.image-qoo10.jp/li/741/531/5412531741.jpg</t>
  </si>
  <si>
    <t>POTENZA Adrenalin RE004$$205/45R17 88W XL$$205/45R17$$ブリヂストン$$BRIDGESTONE$$サマー$$価格$$寿命$$安い$$通販$$おすすめ</t>
  </si>
  <si>
    <t>4961914965228</t>
  </si>
  <si>
    <t>http://gd.image-qoo10.jp/li/717/531/5412531717.jpg</t>
  </si>
  <si>
    <t>POTENZA Adrenalin RE004$$215/45R17 91W XL$$215/45R17$$ブリヂストン$$BRIDGESTONE$$サマー$$価格$$寿命$$安い$$通販$$おすすめ</t>
  </si>
  <si>
    <t>4961914965235</t>
  </si>
  <si>
    <t>http://gd.image-qoo10.jp/li/735/531/5412531735.jpg</t>
  </si>
  <si>
    <t>POTENZA Adrenalin RE004$$225/40R18 92W XL$$225/40R18$$ブリヂストン$$BRIDGESTONE$$サマー$$価格$$寿命$$安い$$通販$$おすすめ</t>
  </si>
  <si>
    <t>4961914965297</t>
  </si>
  <si>
    <t>http://gd.image-qoo10.jp/li/748/531/5412531748.jpg</t>
  </si>
  <si>
    <t>POTENZA Adrenalin RE004$$215/55R17 94W$$215/55R17$$ブリヂストン$$BRIDGESTONE$$サマー$$価格$$寿命$$安い$$通販$$おすすめ</t>
  </si>
  <si>
    <t>4961914965181</t>
  </si>
  <si>
    <t>http://gd.image-qoo10.jp/li/395/883/5400883395.jpg</t>
  </si>
  <si>
    <t>POTENZA Adrenalin RE004$$225/45R18 95W XL$$225/45R18$$ブリヂストン$$BRIDGESTONE$$サマー$$価格$$寿命$$安い$$通販$$おすすめ</t>
  </si>
  <si>
    <t>2023年製 POTENZA Adrenalin RE004 245/40R18 97W XL サマータイヤ 翌営業日発送</t>
  </si>
  <si>
    <t>http://gd.image-qoo10.jp/li/540/883/5400883540.jpg</t>
  </si>
  <si>
    <t>POTENZA Adrenalin RE004$$245/40R18 97W XL$$245/40R18$$ブリヂストン$$BRIDGESTONE$$サマー$$価格$$寿命$$安い$$通販$$おすすめ</t>
  </si>
  <si>
    <t>2023年製 POTENZA Adrenalin RE004 235/45R17 97W XL サマータイヤ 翌営業日発送</t>
  </si>
  <si>
    <t>http://gd.image-qoo10.jp/li/401/883/5400883401.jpg</t>
  </si>
  <si>
    <t>POTENZA Adrenalin RE004$$235/45R17 97W XL$$235/45R17$$ブリヂストン$$BRIDGESTONE$$サマー$$価格$$寿命$$安い$$通販$$おすすめ</t>
  </si>
  <si>
    <t>http://gd.image-qoo10.jp/li/209/883/5400883209.jpg</t>
  </si>
  <si>
    <t>CROSSCLIMATE 2$$185/55R16 83V$$185/55R16$$ミシュラン$$MICHELIN$$オールシーズン$$価格$$寿命$$安い$$通販$$おすすめ</t>
  </si>
  <si>
    <t>http://gd.image-qoo10.jp/li/559/883/5400883559.jpg</t>
  </si>
  <si>
    <t>CROSSCLIMATE 2$$215/55R17 98W XL$$215/55R17$$ミシュラン$$MICHELIN$$オールシーズン$$価格$$寿命$$安い$$通販$$おすすめ</t>
  </si>
  <si>
    <t>http://gd.image-qoo10.jp/li/378/883/5400883378.jpg</t>
  </si>
  <si>
    <t>CROSSCLIMATE 2$$205/45R17 88W XL$$205/45R17$$ミシュラン$$MICHELIN$$オールシーズン$$価格$$寿命$$安い$$通販$$おすすめ</t>
  </si>
  <si>
    <t>http://gd.image-qoo10.jp/li/359/099/5409099359.jpg</t>
  </si>
  <si>
    <t>CROSSCLIMATE 2$$195/65R16 92V$$195/65R16$$ミシュラン$$MICHELIN$$オールシーズン$$価格$$寿命$$安い$$通販$$おすすめ</t>
  </si>
  <si>
    <t>http://gd.image-qoo10.jp/li/375/883/5400883375.jpg</t>
  </si>
  <si>
    <t>CROSSCLIMATE 2$$205/55R16 94V XL$$205/55R16$$ミシュラン$$MICHELIN$$オールシーズン$$価格$$寿命$$安い$$通販$$おすすめ</t>
  </si>
  <si>
    <t>http://gd.image-qoo10.jp/li/586/883/5400883586.jpg</t>
  </si>
  <si>
    <t>CROSSCLIMATE 2$$215/45R16 90V XL$$215/45R16$$ミシュラン$$MICHELIN$$オールシーズン$$価格$$寿命$$安い$$通販$$おすすめ</t>
  </si>
  <si>
    <t>http://gd.image-qoo10.jp/li/408/883/5400883408.jpg</t>
  </si>
  <si>
    <t>CROSSCLIMATE 2$$215/45R17 91YXL$$215/45R17$$ミシュラン$$MICHELIN$$オールシーズン$$価格$$寿命$$安い$$通販$$おすすめ</t>
  </si>
  <si>
    <t>http://gd.image-qoo10.jp/li/362/099/5409099362.jpg</t>
  </si>
  <si>
    <t>CROSSCLIMATE 2$$225/45R17 94Y XL$$225/45R17$$ミシュラン$$MICHELIN$$オールシーズン$$価格$$寿命$$安い$$通販$$おすすめ</t>
  </si>
  <si>
    <t>http://gd.image-qoo10.jp/li/568/883/5400883568.jpg</t>
  </si>
  <si>
    <t>CROSSCLIMATE 2$$225/55R17 101Y XL$$225/55R17$$ミシュラン$$MICHELIN$$オールシーズン$$価格$$寿命$$安い$$通販$$おすすめ</t>
  </si>
  <si>
    <t>http://gd.image-qoo10.jp/li/349/099/5409099349.jpg</t>
  </si>
  <si>
    <t>CROSSCLIMATE 2$$225/50R17 98Y XL$$225/50R17$$ミシュラン$$MICHELIN$$オールシーズン$$価格$$寿命$$安い$$通販$$おすすめ</t>
  </si>
  <si>
    <t>http://gd.image-qoo10.jp/li/347/099/5409099347.jpg</t>
  </si>
  <si>
    <t>CROSSCLIMATE 2$$235/40R19 96YXL$$235/40R19$$ミシュラン$$MICHELIN$$オールシーズン$$価格$$寿命$$安い$$通販$$おすすめ</t>
  </si>
  <si>
    <t>http://gd.image-qoo10.jp/li/381/883/5400883381.jpg</t>
  </si>
  <si>
    <t>CROSSCLIMATE 2$$235/50R18 101YXL$$235/50R18$$ミシュラン$$MICHELIN$$オールシーズン$$価格$$寿命$$安い$$通販$$おすすめ</t>
  </si>
  <si>
    <t>http://gd.image-qoo10.jp/li/578/883/5400883578.jpg</t>
  </si>
  <si>
    <t>CROSSCLIMATE 2$$235/45R18 98YXL$$235/45R18$$ミシュラン$$MICHELIN$$オールシーズン$$価格$$寿命$$安い$$通販$$おすすめ</t>
  </si>
  <si>
    <t>http://gd.image-qoo10.jp/li/412/883/5400883412.jpg</t>
  </si>
  <si>
    <t>CROSSCLIMATE 2$$235/50R19 103V XL VOL$$235/50R19$$ミシュラン$$MICHELIN$$オールシーズン$$価格$$寿命$$安い$$通販$$おすすめ</t>
  </si>
  <si>
    <t>http://gd.image-qoo10.jp/li/357/099/5409099357.jpg</t>
  </si>
  <si>
    <t>CROSSCLIMATE 2$$245/40R18 97YXL$$245/40R18$$ミシュラン$$MICHELIN$$オールシーズン$$価格$$寿命$$安い$$通販$$おすすめ</t>
  </si>
  <si>
    <t>http://gd.image-qoo10.jp/li/406/883/5400883406.jpg</t>
  </si>
  <si>
    <t>PRIMACY4$$195/60R15 92V XL$$195/60R15$$ミシュラン$$MICHELIN$$サマー$$価格$$寿命$$安い$$通販$$おすすめ</t>
  </si>
  <si>
    <t>http://gd.image-qoo10.jp/li/215/883/5400883215.jpg</t>
  </si>
  <si>
    <t>PRIMACY4$$245/50R18 100W$$245/50R18$$ミシュラン$$MICHELIN$$サマー$$価格$$寿命$$安い$$通販$$おすすめ</t>
  </si>
  <si>
    <t>http://gd.image-qoo10.jp/li/561/883/5400883561.jpg</t>
  </si>
  <si>
    <t>ExtremeContact DWS06 PLUS$$275/30ZR19 96Y XL$$275/30R19$$コンチ$$CONTINENTAL$$サマー$$価格$$寿命$$安い$$通販$$おすすめ</t>
  </si>
  <si>
    <t>http://gd.image-qoo10.jp/li/438/883/5400883438.jpg</t>
  </si>
  <si>
    <t>ExtremeContact DWS06 PLUS$$215/40ZR18 89Y XL$$215/40R18$$コンチ$$CONTINENTAL$$サマー$$価格$$寿命$$安い$$通販$$おすすめ</t>
  </si>
  <si>
    <t>http://gd.image-qoo10.jp/li/057/883/5400883057.jpg</t>
  </si>
  <si>
    <t>ExtremeContact DWS06 PLUS$$265/35ZR18 97Y XL$$265/35R18$$コンチ$$CONTINENTAL$$サマー$$価格$$寿命$$安い$$通販$$おすすめ</t>
  </si>
  <si>
    <t>http://gd.image-qoo10.jp/li/555/883/5400883555.jpg</t>
  </si>
  <si>
    <t>ExtremeContact DWS06 PLUS$$275/35ZR18 95Y$$275/35R18$$コンチ$$CONTINENTAL$$サマー$$価格$$寿命$$安い$$通販$$おすすめ</t>
  </si>
  <si>
    <t>http://gd.image-qoo10.jp/li/218/883/5400883218.jpg</t>
  </si>
  <si>
    <t>ExtremeContact DWS06 PLUS$$225/45ZR18 91Y$$225/45R18$$コンチ$$CONTINENTAL$$サマー$$価格$$寿命$$安い$$通販$$おすすめ</t>
  </si>
  <si>
    <t>http://gd.image-qoo10.jp/li/646/883/5400883646.jpg</t>
  </si>
  <si>
    <t>ExtremeContact DWS06 PLUS$$225/40ZR18 92Y XL$$225/40R18$$コンチ$$CONTINENTAL$$サマー$$価格$$寿命$$安い$$通販$$おすすめ</t>
  </si>
  <si>
    <t>http://gd.image-qoo10.jp/li/731/883/5400883731.jpg</t>
  </si>
  <si>
    <t>ExtremeContact DWS06 PLUS$$245/40ZR18 97Y XL$$245/40R18$$コンチ$$CONTINENTAL$$サマー$$価格$$寿命$$安い$$通販$$おすすめ</t>
  </si>
  <si>
    <t>http://gd.image-qoo10.jp/li/643/883/5400883643.jpg</t>
  </si>
  <si>
    <t>ExtremeContact DWS06 PLUS$$225/40ZR19 93Y XL$$225/40R19$$コンチ$$CONTINENTAL$$サマー$$価格$$寿命$$安い$$通販$$おすすめ</t>
  </si>
  <si>
    <t>http://gd.image-qoo10.jp/li/233/883/5400883233.jpg</t>
  </si>
  <si>
    <t>ExtremeContact DWS06 PLUS$$235/40ZR19 96W XL$$235/40R19$$コンチ$$CONTINENTAL$$サマー$$価格$$寿命$$安い$$通販$$おすすめ</t>
  </si>
  <si>
    <t>http://gd.image-qoo10.jp/li/709/883/5400883709.jpg</t>
  </si>
  <si>
    <t>ExtremeContact DWS06 PLUS$$245/40ZR19 98Y XL$$245/40R19$$コンチ$$CONTINENTAL$$サマー$$価格$$寿命$$安い$$通販$$おすすめ</t>
  </si>
  <si>
    <t>2023年製 ExtremeContact DWS06 PLUS 245/45ZR19 98Y サマータイヤ 翌営業日発送</t>
  </si>
  <si>
    <t>http://gd.image-qoo10.jp/li/662/883/5400883662.jpg</t>
  </si>
  <si>
    <t>ExtremeContact DWS06 PLUS$$245/45ZR19 98Y$$245/45R19$$コンチ$$CONTINENTAL$$サマー$$価格$$寿命$$安い$$通販$$おすすめ</t>
  </si>
  <si>
    <t>http://gd.image-qoo10.jp/li/710/883/5400883710.jpg</t>
  </si>
  <si>
    <t>ExtremeContact DWS06 PLUS$$275/40ZR19 101Y$$275/40R19$$コンチ$$CONTINENTAL$$サマー$$価格$$寿命$$安い$$通販$$おすすめ</t>
  </si>
  <si>
    <t>http://gd.image-qoo10.jp/li/070/883/5400883070.jpg</t>
  </si>
  <si>
    <t>ExtremeContact DWS06 PLUS$$255/35ZR19 96Y XL$$255/35R19$$コンチ$$CONTINENTAL$$サマー$$価格$$寿命$$安い$$通販$$おすすめ</t>
  </si>
  <si>
    <t>http://gd.image-qoo10.jp/li/234/883/5400883234.jpg</t>
  </si>
  <si>
    <t>ExtremeContact DWS06 PLUS$$245/40ZR20 99Y XL$$245/40R20$$コンチ$$CONTINENTAL$$サマー$$価格$$寿命$$安い$$通販$$おすすめ</t>
  </si>
  <si>
    <t>http://gd.image-qoo10.jp/li/975/781/5401781975.jpg</t>
  </si>
  <si>
    <t>Pilot Sport 4$$225/50R16 92Y$$225/50R16$$ミシュラン$$MICHELIN$$サマー$$価格$$寿命$$安い$$通販$$おすすめ</t>
  </si>
  <si>
    <t>http://gd.image-qoo10.jp/li/721/883/5400883721.jpg</t>
  </si>
  <si>
    <t>Pilot Sport 4$$195/45R17 81W$$195/45R17$$ミシュラン$$MICHELIN$$サマー$$価格$$寿命$$安い$$通販$$おすすめ</t>
  </si>
  <si>
    <t>http://gd.image-qoo10.jp/li/649/883/5400883649.jpg</t>
  </si>
  <si>
    <t>BluEarth-XT AE61$$225/60R18 100H$$225/60R18$$ヨコハマ$$YOKOHAMA$$サマー$$価格$$寿命$$安い$$通販$$おすすめ</t>
  </si>
  <si>
    <t>http://gd.image-qoo10.jp/li/711/883/5400883711.jpg</t>
  </si>
  <si>
    <t>VECTOR 4Seasons$$165/55R15 75H$$165/55R15$$グッドイヤー$$GOODYEAR$$オールシーズン$$価格$$寿命$$安い$$通販$$おすすめ</t>
  </si>
  <si>
    <t>http://gd.image-qoo10.jp/li/655/883/5400883655.jpg</t>
  </si>
  <si>
    <t>VECTOR 4Seasons$$185/65R15 88H$$185/65R15$$グッドイヤー$$GOODYEAR$$オールシーズン$$価格$$寿命$$安い$$通販$$おすすめ</t>
  </si>
  <si>
    <t>http://gd.image-qoo10.jp/li/718/883/5400883718.jpg</t>
  </si>
  <si>
    <t>VECTOR 4Seasons$$235/50R18 101H XL$$235/50R18$$グッドイヤー$$GOODYEAR$$オールシーズン$$価格$$寿命$$安い$$通販$$おすすめ</t>
  </si>
  <si>
    <t>http://gd.image-qoo10.jp/li/653/883/5400883653.jpg</t>
  </si>
  <si>
    <t>VECTOR 4Seasons$$225/45R17 91H$$225/45R17$$グッドイヤー$$GOODYEAR$$オールシーズン$$価格$$寿命$$安い$$通販$$おすすめ</t>
  </si>
  <si>
    <t>http://gd.image-qoo10.jp/li/752/883/5400883752.jpg</t>
  </si>
  <si>
    <t>VECTOR 4Seasons$$195/60R16 89H$$195/60R16$$グッドイヤー$$GOODYEAR$$オールシーズン$$価格$$寿命$$安い$$通販$$おすすめ</t>
  </si>
  <si>
    <t>http://gd.image-qoo10.jp/li/292/883/5400883292.jpg</t>
  </si>
  <si>
    <t>PRIMACY4$$215/45R18 93W XL$$215/45R18$$ミシュラン$$MICHELIN$$サマー$$価格$$寿命$$安い$$通販$$おすすめ</t>
  </si>
  <si>
    <t>http://gd.image-qoo10.jp/li/657/883/5400883657.jpg</t>
  </si>
  <si>
    <t>VECTOR 4Seasons$$185/70R14 88H$$185/70R14$$グッドイヤー$$GOODYEAR$$オールシーズン$$価格$$寿命$$安い$$通販$$おすすめ</t>
  </si>
  <si>
    <t>http://gd.image-qoo10.jp/li/121/883/5400883121.jpg</t>
  </si>
  <si>
    <t>PRIMACY4$$215/60R16 99V XL$$215/60R16$$ミシュラン$$MICHELIN$$サマー$$価格$$寿命$$安い$$通販$$おすすめ</t>
  </si>
  <si>
    <t>http://gd.image-qoo10.jp/li/337/883/5400883337.jpg</t>
  </si>
  <si>
    <t>PRIMACY4$$205/60R16 96W XL$$205/60R16$$ミシュラン$$MICHELIN$$サマー$$価格$$寿命$$安い$$通販$$おすすめ</t>
  </si>
  <si>
    <t>http://gd.image-qoo10.jp/li/740/883/5400883740.jpg</t>
  </si>
  <si>
    <t>VECTOR 4Seasons$$155/65R14 75H$$155/65R14$$グッドイヤー$$GOODYEAR$$オールシーズン$$価格$$寿命$$安い$$通販$$おすすめ</t>
  </si>
  <si>
    <t>http://gd.image-qoo10.jp/li/493/883/5400883493.jpg</t>
  </si>
  <si>
    <t>AZENIS FK510$$255/35R19 96Y XL$$255/35R19$$ファルケン$$FALKEN$$サマー$$価格$$寿命$$安い$$通販$$おすすめ</t>
  </si>
  <si>
    <t>http://gd.image-qoo10.jp/li/346/883/5400883346.jpg</t>
  </si>
  <si>
    <t>AZENIS FK510$$255/35R20 97Y XL$$255/35R20$$ファルケン$$FALKEN$$サマー$$価格$$寿命$$安い$$通販$$おすすめ</t>
  </si>
  <si>
    <t>http://gd.image-qoo10.jp/li/500/883/5400883500.jpg</t>
  </si>
  <si>
    <t>AZENIS FK510 SUV$$235/50R19 103W XL$$235/50R19$$ファルケン$$FALKEN$$サマー$$価格$$寿命$$安い$$通販$$おすすめ</t>
  </si>
  <si>
    <t>http://gd.image-qoo10.jp/li/656/883/5400883656.jpg</t>
  </si>
  <si>
    <t>EfficientGrip RVF02$$205/50R17 93V XL$$205/50R17$$グッドイヤー$$GOODYEAR$$サマー$$価格$$寿命$$安い$$通販$$おすすめ</t>
  </si>
  <si>
    <t>http://gd.image-qoo10.jp/li/713/883/5400883713.jpg</t>
  </si>
  <si>
    <t>EfficientGrip RVF02$$205/60R16 92V$$205/60R16$$グッドイヤー$$GOODYEAR$$サマー$$価格$$寿命$$安い$$通販$$おすすめ</t>
  </si>
  <si>
    <t>http://gd.image-qoo10.jp/li/677/883/5400883677.jpg</t>
  </si>
  <si>
    <t>EfficientGrip RVF02$$165/60R15 77H$$165/60R15$$グッドイヤー$$GOODYEAR$$サマー$$価格$$寿命$$安い$$通販$$おすすめ</t>
  </si>
  <si>
    <t>http://gd.image-qoo10.jp/li/763/883/5400883763.jpg</t>
  </si>
  <si>
    <t>EfficientGrip RVF02$$195/60R16 89H$$195/60R16$$グッドイヤー$$GOODYEAR$$サマー$$価格$$寿命$$安い$$通販$$おすすめ</t>
  </si>
  <si>
    <t>http://gd.image-qoo10.jp/li/654/883/5400883654.jpg</t>
  </si>
  <si>
    <t>EfficientGrip RVF02$$225/50R18 99V XL$$225/50R18$$グッドイヤー$$GOODYEAR$$サマー$$価格$$寿命$$安い$$通販$$おすすめ</t>
  </si>
  <si>
    <t>http://gd.image-qoo10.jp/li/717/883/5400883717.jpg</t>
  </si>
  <si>
    <t>EfficientGrip RVF02$$165/55R15 75V$$165/55R15$$グッドイヤー$$GOODYEAR$$サマー$$価格$$寿命$$安い$$通販$$おすすめ</t>
  </si>
  <si>
    <t>http://gd.image-qoo10.jp/li/652/883/5400883652.jpg</t>
  </si>
  <si>
    <t>EfficientGrip RVF02$$215/60R17 100H XL$$215/60R17$$グッドイヤー$$GOODYEAR$$サマー$$価格$$寿命$$安い$$通販$$おすすめ</t>
  </si>
  <si>
    <t>http://gd.image-qoo10.jp/li/728/883/5400883728.jpg</t>
  </si>
  <si>
    <t>EfficientGrip RVF02$$185/55R16 83V$$185/55R16$$グッドイヤー$$GOODYEAR$$サマー$$価格$$寿命$$安い$$通販$$おすすめ</t>
  </si>
  <si>
    <t>http://gd.image-qoo10.jp/li/664/883/5400883664.jpg</t>
  </si>
  <si>
    <t>EfficientGrip RVF02$$185/65R15 88H$$185/65R15$$グッドイヤー$$GOODYEAR$$サマー$$価格$$寿命$$安い$$通販$$おすすめ</t>
  </si>
  <si>
    <t>http://gd.image-qoo10.jp/li/742/883/5400883742.jpg</t>
  </si>
  <si>
    <t>EfficientGrip RVF02$$195/65R15 91H$$195/65R15$$グッドイヤー$$GOODYEAR$$サマー$$価格$$寿命$$安い$$通販$$おすすめ</t>
  </si>
  <si>
    <t>http://gd.image-qoo10.jp/li/663/883/5400883663.jpg</t>
  </si>
  <si>
    <t>EfficientGrip RVF02$$205/55R16 94V XL$$205/55R16$$グッドイヤー$$GOODYEAR$$サマー$$価格$$寿命$$安い$$通販$$おすすめ</t>
  </si>
  <si>
    <t>http://gd.image-qoo10.jp/li/766/883/5400883766.jpg</t>
  </si>
  <si>
    <t>EfficientGrip RVF02$$215/55R17 98V XL$$215/55R17$$グッドイヤー$$GOODYEAR$$サマー$$価格$$寿命$$安い$$通販$$おすすめ</t>
  </si>
  <si>
    <t>http://gd.image-qoo10.jp/li/651/883/5400883651.jpg</t>
  </si>
  <si>
    <t>EfficientGrip RVF02$$225/45R18 95W XL$$225/45R18$$グッドイヤー$$GOODYEAR$$サマー$$価格$$寿命$$安い$$通販$$おすすめ</t>
  </si>
  <si>
    <t>http://gd.image-qoo10.jp/li/729/883/5400883729.jpg</t>
  </si>
  <si>
    <t>EfficientGrip RVF02$$225/60R17 99H$$225/60R17$$グッドイヤー$$GOODYEAR$$サマー$$価格$$寿命$$安い$$通販$$おすすめ</t>
  </si>
  <si>
    <t>http://gd.image-qoo10.jp/li/680/883/5400883680.jpg</t>
  </si>
  <si>
    <t>EfficientGrip RVF02$$235/50R18 101W XL$$235/50R18$$グッドイヤー$$GOODYEAR$$サマー$$価格$$寿命$$安い$$通販$$おすすめ</t>
  </si>
  <si>
    <t>2023年製 EfficientGrip RVF02 245/40R20 99W XL サマータイヤ 翌営業日発送</t>
  </si>
  <si>
    <t>http://gd.image-qoo10.jp/li/730/883/5400883730.jpg</t>
  </si>
  <si>
    <t>EfficientGrip RVF02$$245/40R20 99W XL$$245/40R20$$グッドイヤー$$GOODYEAR$$サマー$$価格$$寿命$$安い$$通販$$おすすめ</t>
  </si>
  <si>
    <t>http://gd.image-qoo10.jp/li/678/883/5400883678.jpg</t>
  </si>
  <si>
    <t>Pilot Sport 5$$225/40R18 92Y XL$$225/40R18$$ミシュラン$$MICHELIN$$サマー$$価格$$寿命$$安い$$通販$$おすすめ</t>
  </si>
  <si>
    <t>http://gd.image-qoo10.jp/li/499/883/5400883499.jpg</t>
  </si>
  <si>
    <t>Pilot Sport 5$$225/45R18 95Y XL$$225/45R18$$ミシュラン$$MICHELIN$$サマー$$価格$$寿命$$安い$$通販$$おすすめ</t>
  </si>
  <si>
    <t>http://gd.image-qoo10.jp/li/743/883/5400883743.jpg</t>
  </si>
  <si>
    <t>Pilot Sport 5$$235/40R18 95Y XL$$235/40R18$$ミシュラン$$MICHELIN$$サマー$$価格$$寿命$$安い$$通販$$おすすめ</t>
  </si>
  <si>
    <t>http://gd.image-qoo10.jp/li/650/883/5400883650.jpg</t>
  </si>
  <si>
    <t>Pilot Sport 5$$205/40R17 84Y XL$$205/40R17$$ミシュラン$$MICHELIN$$サマー$$価格$$寿命$$安い$$通販$$おすすめ</t>
  </si>
  <si>
    <t>http://gd.image-qoo10.jp/li/723/883/5400883723.jpg</t>
  </si>
  <si>
    <t>Pilot Sport 5$$235/45R18 98Y XL$$235/45R18$$ミシュラン$$MICHELIN$$サマー$$価格$$寿命$$安い$$通販$$おすすめ</t>
  </si>
  <si>
    <t>http://gd.image-qoo10.jp/li/685/883/5400883685.jpg</t>
  </si>
  <si>
    <t>Pilot Sport 5$$235/50R18 101Y XL$$235/50R18$$ミシュラン$$MICHELIN$$サマー$$価格$$寿命$$安い$$通販$$おすすめ</t>
  </si>
  <si>
    <t>http://gd.image-qoo10.jp/li/738/883/5400883738.jpg</t>
  </si>
  <si>
    <t>Pilot Sport 5$$215/40R18 89Y XL$$215/40R18$$ミシュラン$$MICHELIN$$サマー$$価格$$寿命$$安い$$通販$$おすすめ</t>
  </si>
  <si>
    <t>http://gd.image-qoo10.jp/li/682/883/5400883682.jpg</t>
  </si>
  <si>
    <t>Pilot Sport 5$$245/40R17 95Y XL$$245/40R17$$ミシュラン$$MICHELIN$$サマー$$価格$$寿命$$安い$$通販$$おすすめ</t>
  </si>
  <si>
    <t>http://gd.image-qoo10.jp/li/739/883/5400883739.jpg</t>
  </si>
  <si>
    <t>Pilot Sport 5$$245/45R18 100Y XL$$245/45R18$$ミシュラン$$MICHELIN$$サマー$$価格$$寿命$$安い$$通販$$おすすめ</t>
  </si>
  <si>
    <t>http://gd.image-qoo10.jp/li/506/883/5400883506.jpg</t>
  </si>
  <si>
    <t>Pilot Sport 5$$255/45R19 104Y XL$$255/45R19$$ミシュラン$$MICHELIN$$サマー$$価格$$寿命$$安い$$通販$$おすすめ</t>
  </si>
  <si>
    <t>http://gd.image-qoo10.jp/li/688/883/5400883688.jpg</t>
  </si>
  <si>
    <t>Pilot Sport 5$$205/45R17 88Y XL$$205/45R17$$ミシュラン$$MICHELIN$$サマー$$価格$$寿命$$安い$$通販$$おすすめ</t>
  </si>
  <si>
    <t>http://gd.image-qoo10.jp/li/775/883/5400883775.jpg</t>
  </si>
  <si>
    <t>Pilot Sport 5$$255/40R19 100Y XL$$255/40R19$$ミシュラン$$MICHELIN$$サマー$$価格$$寿命$$安い$$通販$$おすすめ</t>
  </si>
  <si>
    <t>http://gd.image-qoo10.jp/li/768/883/5400883768.jpg</t>
  </si>
  <si>
    <t>E・PRIMACY$$225/55R18 98V$$225/55R18$$ミシュラン$$MICHELIN$$サマー$$価格$$寿命$$安い$$通販$$おすすめ</t>
  </si>
  <si>
    <t>http://gd.image-qoo10.jp/li/686/883/5400883686.jpg</t>
  </si>
  <si>
    <t>PRIMACY 4+$$215/50R17 95W XL$$215/50R17$$ミシュラン$$MICHELIN$$サマー$$価格$$寿命$$安い$$通販$$おすすめ</t>
  </si>
  <si>
    <t>http://gd.image-qoo10.jp/li/671/883/5400883671.jpg</t>
  </si>
  <si>
    <t>PRIMACY 4+$$225/45R18 95Y XL$$225/45R18$$ミシュラン$$MICHELIN$$サマー$$価格$$寿命$$安い$$通販$$おすすめ</t>
  </si>
  <si>
    <t>http://gd.image-qoo10.jp/li/770/883/5400883770.jpg</t>
  </si>
  <si>
    <t>E・PRIMACY$$235/45R18 98W XL$$235/45R18$$ミシュラン$$MICHELIN$$サマー$$価格$$寿命$$安い$$通販$$おすすめ</t>
  </si>
  <si>
    <t>http://gd.image-qoo10.jp/li/356/883/5400883356.jpg</t>
  </si>
  <si>
    <t>E・PRIMACY$$185/65R15 88H$$185/65R15$$ミシュラン$$MICHELIN$$サマー$$価格$$寿命$$安い$$通販$$おすすめ</t>
  </si>
  <si>
    <t>http://gd.image-qoo10.jp/li/702/883/5400883702.jpg</t>
  </si>
  <si>
    <t>E・PRIMACY$$205/55R17 95V XL$$205/55R17$$ミシュラン$$MICHELIN$$サマー$$価格$$寿命$$安い$$通販$$おすすめ</t>
  </si>
  <si>
    <t>http://gd.image-qoo10.jp/li/754/883/5400883754.jpg</t>
  </si>
  <si>
    <t>E・PRIMACY$$185/60R15 88H XL$$185/60R15$$ミシュラン$$MICHELIN$$サマー$$価格$$寿命$$安い$$通販$$おすすめ</t>
  </si>
  <si>
    <t>http://gd.image-qoo10.jp/li/706/883/5400883706.jpg</t>
  </si>
  <si>
    <t>EAGLE LS EXE$$205/40R17 84W XL$$205/40R17$$グッドイヤー$$GOODYEAR$$サマー$$価格$$寿命$$安い$$通販$$おすすめ</t>
  </si>
  <si>
    <t>http://gd.image-qoo10.jp/li/069/884/5400884069.jpg</t>
  </si>
  <si>
    <t>EAGLE LS EXE$$215/65R16 98H$$215/65R16$$グッドイヤー$$GOODYEAR$$サマー$$価格$$寿命$$安い$$通販$$おすすめ</t>
  </si>
  <si>
    <t>http://gd.image-qoo10.jp/li/961/883/5400883961.jpg</t>
  </si>
  <si>
    <t>Pilot Sport 3$$185/55R15 86V XL$$185/55R15$$ミシュラン$$MICHELIN$$サマー$$価格$$寿命$$安い$$通販$$おすすめ</t>
  </si>
  <si>
    <t>http://gd.image-qoo10.jp/li/071/884/5400884071.jpg</t>
  </si>
  <si>
    <t>Pilot Sport 5$$225/55R17 101Y XL$$225/55R17$$ミシュラン$$MICHELIN$$サマー$$価格$$寿命$$安い$$通販$$おすすめ</t>
  </si>
  <si>
    <t>http://gd.image-qoo10.jp/li/986/883/5400883986.jpg</t>
  </si>
  <si>
    <t>Pilot Sport 5$$255/35R18 94Y XL$$255/35R18$$ミシュラン$$MICHELIN$$サマー$$価格$$寿命$$安い$$通販$$おすすめ</t>
  </si>
  <si>
    <t>http://gd.image-qoo10.jp/li/051/884/5400884051.jpg</t>
  </si>
  <si>
    <t>PRIMACY 4+$$205/50R17 93W XL$$205/50R17$$ミシュラン$$MICHELIN$$サマー$$価格$$寿命$$安い$$通販$$おすすめ</t>
  </si>
  <si>
    <t>http://gd.image-qoo10.jp/li/981/883/5400883981.jpg</t>
  </si>
  <si>
    <t>Pilot Sport 5$$255/40R18 99Y XL$$255/40R18$$ミシュラン$$MICHELIN$$サマー$$価格$$寿命$$安い$$通販$$おすすめ</t>
  </si>
  <si>
    <t>http://gd.image-qoo10.jp/li/041/884/5400884041.jpg</t>
  </si>
  <si>
    <t>PRIMACY 4+$$205/45R17 88V XL$$205/45R17$$ミシュラン$$MICHELIN$$サマー$$価格$$寿命$$安い$$通販$$おすすめ</t>
  </si>
  <si>
    <t>http://gd.image-qoo10.jp/li/719/531/5412531719.jpg</t>
  </si>
  <si>
    <t>PRIMACY 4+$$205/55R17 95V XL$$205/55R17$$ミシュラン$$MICHELIN$$サマー$$価格$$寿命$$安い$$通販$$おすすめ</t>
  </si>
  <si>
    <t>http://gd.image-qoo10.jp/li/048/884/5400884048.jpg</t>
  </si>
  <si>
    <t>PRIMACY 4+$$215/55R18 99V XL$$215/55R18$$ミシュラン$$MICHELIN$$サマー$$価格$$寿命$$安い$$通販$$おすすめ</t>
  </si>
  <si>
    <t>http://gd.image-qoo10.jp/li/923/883/5400883923.jpg</t>
  </si>
  <si>
    <t>PRIMACY 4+$$215/55R17 94W$$215/55R17$$ミシュラン$$MICHELIN$$サマー$$価格$$寿命$$安い$$通販$$おすすめ</t>
  </si>
  <si>
    <t>http://gd.image-qoo10.jp/li/860/883/5400883860.jpg</t>
  </si>
  <si>
    <t>PRIMACY 4+$$215/60R17 96V$$215/60R17$$ミシュラン$$MICHELIN$$サマー$$価格$$寿命$$安い$$通販$$おすすめ</t>
  </si>
  <si>
    <t>http://gd.image-qoo10.jp/li/033/884/5400884033.jpg</t>
  </si>
  <si>
    <t>PRIMACY 4+$$225/50R17 98Y XL DT$$225/50R17$$ミシュラン$$MICHELIN$$サマー$$価格$$寿命$$安い$$通販$$おすすめ</t>
  </si>
  <si>
    <t>http://gd.image-qoo10.jp/li/150/884/5400884150.jpg</t>
  </si>
  <si>
    <t>PRIMACY 4+$$245/45R18 100W XL$$245/45R18$$ミシュラン$$MICHELIN$$サマー$$価格$$寿命$$安い$$通販$$おすすめ</t>
  </si>
  <si>
    <t>http://gd.image-qoo10.jp/li/861/883/5400883861.jpg</t>
  </si>
  <si>
    <t>REGNO GRVII$$205/55R17 91V$$205/55R17$$ブリヂストン$$BRIDGESTONE$$サマー$$価格$$寿命$$安い$$通販$$おすすめ</t>
  </si>
  <si>
    <t>2023年製 ExtremeContact DWS06 PLUS 205/55ZR16 91W サマータイヤ 翌営業日発送</t>
  </si>
  <si>
    <t>http://gd.image-qoo10.jp/li/004/884/5400884004.jpg</t>
  </si>
  <si>
    <t>ExtremeContact DWS06 PLUS$$205/55ZR16 91W$$205/55R16$$コンチ$$CONTINENTAL$$サマー$$価格$$寿命$$安い$$通販$$おすすめ</t>
  </si>
  <si>
    <t>http://gd.image-qoo10.jp/li/035/884/5400884035.jpg</t>
  </si>
  <si>
    <t>ExtremeContact DWS06 PLUS$$205/50ZR17 93W XL$$205/50R17$$コンチ$$CONTINENTAL$$サマー$$価格$$寿命$$安い$$通販$$おすすめ</t>
  </si>
  <si>
    <t>2023年 ExtremeContact DWS06 PLUS 205/45ZR17 88W XL サマータイヤ 翌営業日発送</t>
  </si>
  <si>
    <t>http://gd.image-qoo10.jp/li/982/883/5400883982.jpg</t>
  </si>
  <si>
    <t>ExtremeContact DWS06 PLUS$$205/45ZR17 88W XL$$205/45R17$$コンチ$$CONTINENTAL$$サマー$$価格$$寿命$$安い$$通販$$おすすめ</t>
  </si>
  <si>
    <t>http://gd.image-qoo10.jp/li/083/884/5400884083.jpg</t>
  </si>
  <si>
    <t>ExtremeContact DWS06 PLUS$$225/45ZR17 91W$$225/45R17$$コンチ$$CONTINENTAL$$サマー$$価格$$寿命$$安い$$通販$$おすすめ</t>
  </si>
  <si>
    <t>http://gd.image-qoo10.jp/li/985/883/5400883985.jpg</t>
  </si>
  <si>
    <t>ExtremeContact DWS06 PLUS$$235/45ZR18 98Y XL$$235/45R18$$コンチ$$CONTINENTAL$$サマー$$価格$$寿命$$安い$$通販$$おすすめ</t>
  </si>
  <si>
    <t>http://gd.image-qoo10.jp/li/909/883/5400883909.jpg</t>
  </si>
  <si>
    <t>ExtremeContact DWS06 PLUS$$235/40ZR18 95Y XL$$235/40R18$$コンチ$$CONTINENTAL$$サマー$$価格$$寿命$$安い$$通販$$おすすめ</t>
  </si>
  <si>
    <t>http://gd.image-qoo10.jp/li/064/884/5400884064.jpg</t>
  </si>
  <si>
    <t>ExtremeContact DWS06 PLUS$$235/60ZR18 107W XL$$235/60R18$$コンチ$$CONTINENTAL$$サマー$$価格$$寿命$$安い$$通販$$おすすめ</t>
  </si>
  <si>
    <t>http://gd.image-qoo10.jp/li/863/883/5400883863.jpg</t>
  </si>
  <si>
    <t>Pilot Sport 5$$225/45R19 96Y XL$$225/45R19$$ミシュラン$$MICHELIN$$サマー$$価格$$寿命$$安い$$通販$$おすすめ</t>
  </si>
  <si>
    <t>http://gd.image-qoo10.jp/li/973/883/5400883973.jpg</t>
  </si>
  <si>
    <t>Pilot Sport 5$$265/35R18 97Y XL$$265/35R18$$ミシュラン$$MICHELIN$$サマー$$価格$$寿命$$安い$$通販$$おすすめ</t>
  </si>
  <si>
    <t>http://gd.image-qoo10.jp/li/036/884/5400884036.jpg</t>
  </si>
  <si>
    <t>Pilot Sport 5$$245/35R19 93Y XL$$245/35R19$$ミシュラン$$MICHELIN$$サマー$$価格$$寿命$$安い$$通販$$おすすめ</t>
  </si>
  <si>
    <t>http://gd.image-qoo10.jp/li/965/883/5400883965.jpg</t>
  </si>
  <si>
    <t>Pilot Sport 5$$215/55R17 98Y XL$$215/55R17$$ミシュラン$$MICHELIN$$サマー$$価格$$寿命$$安い$$通販$$おすすめ</t>
  </si>
  <si>
    <t>http://gd.image-qoo10.jp/li/055/884/5400884055.jpg</t>
  </si>
  <si>
    <t>Pilot Sport 5$$235/35R19 91Y XL$$235/35R19$$ミシュラン$$MICHELIN$$サマー$$価格$$寿命$$安い$$通販$$おすすめ</t>
  </si>
  <si>
    <t>http://gd.image-qoo10.jp/li/968/883/5400883968.jpg</t>
  </si>
  <si>
    <t>Pilot Sport 5$$275/35R19 100Y XL$$275/35R19$$ミシュラン$$MICHELIN$$サマー$$価格$$寿命$$安い$$通販$$おすすめ</t>
  </si>
  <si>
    <t>http://gd.image-qoo10.jp/li/037/884/5400884037.jpg</t>
  </si>
  <si>
    <t>Pilot Sport 5$$215/45R18 93Y XL$$215/45R18$$ミシュラン$$MICHELIN$$サマー$$価格$$寿命$$安い$$通販$$おすすめ</t>
  </si>
  <si>
    <t>http://gd.image-qoo10.jp/li/974/883/5400883974.jpg</t>
  </si>
  <si>
    <t>PRIMACY 4+$$225/55R18 102V XL$$225/55R18$$ミシュラン$$MICHELIN$$サマー$$価格$$寿命$$安い$$通販$$おすすめ</t>
  </si>
  <si>
    <t>http://gd.image-qoo10.jp/li/054/884/5400884054.jpg</t>
  </si>
  <si>
    <t>PRIMACY 4+$$235/55R18 104V XL$$235/55R18$$ミシュラン$$MICHELIN$$サマー$$価格$$寿命$$安い$$通販$$おすすめ</t>
  </si>
  <si>
    <t>http://gd.image-qoo10.jp/li/999/883/5400883999.jpg</t>
  </si>
  <si>
    <t>PRIMACY 4+$$225/60R17 99V$$225/60R17$$ミシュラン$$MICHELIN$$サマー$$価格$$寿命$$安い$$通販$$おすすめ</t>
  </si>
  <si>
    <t>http://gd.image-qoo10.jp/li/812/883/5400883812.jpg</t>
  </si>
  <si>
    <t>Pilot Sport 5$$245/40R19 98Y XL$$245/40R19$$ミシュラン$$MICHELIN$$サマー$$価格$$寿命$$安い$$通販$$おすすめ</t>
  </si>
  <si>
    <t>http://gd.image-qoo10.jp/li/076/884/5400884076.jpg</t>
  </si>
  <si>
    <t>Pilot Sport 5$$245/40R18 97Y XL$$245/40R18$$ミシュラン$$MICHELIN$$サマー$$価格$$寿命$$安い$$通販$$おすすめ</t>
  </si>
  <si>
    <t>http://gd.image-qoo10.jp/li/977/781/5401781977.jpg</t>
  </si>
  <si>
    <t>Pilot Sport 5$$225/45R17 94Y XL$$225/45R17$$ミシュラン$$MICHELIN$$サマー$$価格$$寿命$$安い$$通販$$おすすめ</t>
  </si>
  <si>
    <t>http://gd.image-qoo10.jp/li/017/884/5400884017.jpg</t>
  </si>
  <si>
    <t>PRIMACY 4+$$225/40R18 92Y XL$$225/40R18$$ミシュラン$$MICHELIN$$サマー$$価格$$寿命$$安い$$通販$$おすすめ</t>
  </si>
  <si>
    <t>http://gd.image-qoo10.jp/li/062/884/5400884062.jpg</t>
  </si>
  <si>
    <t>PRIMACY 4+$$205/55R16 91V$$205/55R16$$ミシュラン$$MICHELIN$$サマー$$価格$$寿命$$安い$$通販$$おすすめ</t>
  </si>
  <si>
    <t>http://gd.image-qoo10.jp/li/971/883/5400883971.jpg</t>
  </si>
  <si>
    <t>PRIMACY 4+$$225/45R17 94W XL$$225/45R17$$ミシュラン$$MICHELIN$$サマー$$価格$$寿命$$安い$$通販$$おすすめ</t>
  </si>
  <si>
    <t>http://gd.image-qoo10.jp/li/072/884/5400884072.jpg</t>
  </si>
  <si>
    <t>EAGLE LS EXE$$225/55R17 97V$$225/55R17$$グッドイヤー$$GOODYEAR$$サマー$$価格$$寿命$$安い$$通販$$おすすめ</t>
  </si>
  <si>
    <t>http://gd.image-qoo10.jp/li/996/883/5400883996.jpg</t>
  </si>
  <si>
    <t>EAGLE LS EXE$$225/45R17 91W$$225/45R17$$グッドイヤー$$GOODYEAR$$サマー$$価格$$寿命$$安い$$通販$$おすすめ</t>
  </si>
  <si>
    <t>http://gd.image-qoo10.jp/li/914/883/5400883914.jpg</t>
  </si>
  <si>
    <t>EAGLE LS EXE$$255/40R18 99W XL$$255/40R18$$グッドイヤー$$GOODYEAR$$サマー$$価格$$寿命$$安い$$通販$$おすすめ</t>
  </si>
  <si>
    <t>http://gd.image-qoo10.jp/li/916/883/5400883916.jpg</t>
  </si>
  <si>
    <t>WINTER MAXX$$205/55R16 91S$$205/55R16$$ダンロップ$$DUNLOP$$スタッドレス$$価格$$寿命$$安い$$通販$$おすすめ</t>
  </si>
  <si>
    <t>http://gd.image-qoo10.jp/li/868/883/5400883868.jpg</t>
  </si>
  <si>
    <t>CROSSCLIMATE 2$$235/45R17 97Y XL$$235/45R17$$ミシュラン$$MICHELIN$$オールシーズン$$価格$$寿命$$安い$$通販$$おすすめ</t>
  </si>
  <si>
    <t>2023年製 CROSSCLIMATE2 235/60R18 107H XL VOL オールシーズンタイヤ 翌営業日発送</t>
  </si>
  <si>
    <t>http://gd.image-qoo10.jp/li/106/884/5400884106.jpg</t>
  </si>
  <si>
    <t>CROSSCLIMATE 2$$235/60R18 107H XL VOL$$235/60R18$$ミシュラン$$MICHELIN$$オールシーズン$$価格$$寿命$$安い$$通販$$おすすめ</t>
  </si>
  <si>
    <t>http://gd.image-qoo10.jp/li/001/884/5400884001.jpg</t>
  </si>
  <si>
    <t>CROSSCLIMATE SUV$$215/70R16 100H TL$$215/70R16$$ミシュラン$$MICHELIN$$オールシーズン$$価格$$寿命$$安い$$通販$$おすすめ</t>
  </si>
  <si>
    <t>http://gd.image-qoo10.jp/li/052/884/5400884052.jpg</t>
  </si>
  <si>
    <t>PRIMACY SUV+$$225/55R18 98V$$225/55R18$$ミシュラン$$MICHELIN$$サマー$$価格$$寿命$$安い$$通販$$おすすめ</t>
  </si>
  <si>
    <t>http://gd.image-qoo10.jp/li/000/884/5400884000.jpg</t>
  </si>
  <si>
    <t>PRIMACY SUV+$$225/65R17 106H XL$$225/65R17$$ミシュラン$$MICHELIN$$サマー$$価格$$寿命$$安い$$通販$$おすすめ</t>
  </si>
  <si>
    <t>http://gd.image-qoo10.jp/li/068/884/5400884068.jpg</t>
  </si>
  <si>
    <t>PRIMACY SUV+$$235/55R18 104V XL$$235/55R18$$ミシュラン$$MICHELIN$$サマー$$価格$$寿命$$安い$$通販$$おすすめ</t>
  </si>
  <si>
    <t>http://gd.image-qoo10.jp/li/972/883/5400883972.jpg</t>
  </si>
  <si>
    <t>PRIMACY SUV+$$265/65R17 112H$$265/65R17$$ミシュラン$$MICHELIN$$サマー$$価格$$寿命$$安い$$通販$$おすすめ</t>
  </si>
  <si>
    <t>http://gd.image-qoo10.jp/li/057/884/5400884057.jpg</t>
  </si>
  <si>
    <t>PRIMACY SUV+$$235/60R18 103V$$235/60R18$$ミシュラン$$MICHELIN$$サマー$$価格$$寿命$$安い$$通販$$おすすめ</t>
  </si>
  <si>
    <t>http://gd.image-qoo10.jp/li/989/883/5400883989.jpg</t>
  </si>
  <si>
    <t>PRIMACY SUV+$$235/55R20 102V$$235/55R20$$ミシュラン$$MICHELIN$$サマー$$価格$$寿命$$安い$$通販$$おすすめ</t>
  </si>
  <si>
    <t>http://gd.image-qoo10.jp/li/134/884/5400884134.jpg</t>
  </si>
  <si>
    <t>VECTOR 4Seasons$$195/65R15 91H$$195/65R15$$グッドイヤー$$GOODYEAR$$オールシーズン$$価格$$寿命$$安い$$通販$$おすすめ</t>
  </si>
  <si>
    <t>http://gd.image-qoo10.jp/li/976/883/5400883976.jpg</t>
  </si>
  <si>
    <t>VECTOR 4Seasons$$205/55R16 91H$$205/55R16$$グッドイヤー$$GOODYEAR$$オールシーズン$$価格$$寿命$$安い$$通販$$おすすめ</t>
  </si>
  <si>
    <t>http://gd.image-qoo10.jp/li/129/884/5400884129.jpg</t>
  </si>
  <si>
    <t>VECTOR 4Seasons$$165/60R15 77H$$165/60R15$$グッドイヤー$$GOODYEAR$$オールシーズン$$価格$$寿命$$安い$$通販$$おすすめ</t>
  </si>
  <si>
    <t>http://gd.image-qoo10.jp/li/975/883/5400883975.jpg</t>
  </si>
  <si>
    <t>EAGLE REVSPEC RS-02$$165/55R14 72V$$165/55R14$$グッドイヤー$$GOODYEAR$$サマー$$価格$$寿命$$安い$$通販$$おすすめ</t>
  </si>
  <si>
    <t>2023年製 Vector 4Seasons Hybrid 215/55R17 94H オールシーズンタイヤ 翌営業日発送</t>
  </si>
  <si>
    <t>http://gd.image-qoo10.jp/li/253/277/5401277253.jpg</t>
  </si>
  <si>
    <t>VECTOR 4Seasons$$215/55R17 94H$$215/55R17$$グッドイヤー$$GOODYEAR$$オールシーズン$$価格$$寿命$$安い$$通販$$おすすめ</t>
  </si>
  <si>
    <t>http://gd.image-qoo10.jp/li/009/884/5400884009.jpg</t>
  </si>
  <si>
    <t>VECTOR 4Seasons$$175/65R15 84H$$175/65R15$$グッドイヤー$$GOODYEAR$$オールシーズン$$価格$$寿命$$安い$$通販$$おすすめ</t>
  </si>
  <si>
    <t>http://gd.image-qoo10.jp/li/094/884/5400884094.jpg</t>
  </si>
  <si>
    <t>VECTOR 4Seasons$$165/50R15 73H$$165/50R15$$グッドイヤー$$GOODYEAR$$オールシーズン$$価格$$寿命$$安い$$通販$$おすすめ</t>
  </si>
  <si>
    <t>http://gd.image-qoo10.jp/li/994/883/5400883994.jpg</t>
  </si>
  <si>
    <t>VECTOR 4Seasons$$185/60R15 84H$$185/60R15$$グッドイヤー$$GOODYEAR$$オールシーズン$$価格$$寿命$$安い$$通販$$おすすめ</t>
  </si>
  <si>
    <t>http://gd.image-qoo10.jp/li/095/884/5400884095.jpg</t>
  </si>
  <si>
    <t>VECTOR 4Seasons$$205/60R16 92H$$205/60R16$$グッドイヤー$$GOODYEAR$$オールシーズン$$価格$$寿命$$安い$$通販$$おすすめ</t>
  </si>
  <si>
    <t>http://gd.image-qoo10.jp/li/012/884/5400884012.jpg</t>
  </si>
  <si>
    <t>EfficientGrip ECO EG01$$185/70R14 88S$$185/70R14$$グッドイヤー$$GOODYEAR$$サマー$$価格$$寿命$$安い$$通販$$おすすめ</t>
  </si>
  <si>
    <t>http://gd.image-qoo10.jp/li/096/884/5400884096.jpg</t>
  </si>
  <si>
    <t>EfficientGrip ECO EG01$$185/65R15 88S$$185/65R15$$グッドイヤー$$GOODYEAR$$サマー$$価格$$寿命$$安い$$通販$$おすすめ</t>
  </si>
  <si>
    <t>http://gd.image-qoo10.jp/li/291/884/5400884291.jpg</t>
  </si>
  <si>
    <t>EfficientGrip ECO EG01$$195/55R16 87V$$195/55R16$$グッドイヤー$$GOODYEAR$$サマー$$価格$$寿命$$安い$$通販$$おすすめ</t>
  </si>
  <si>
    <t>http://gd.image-qoo10.jp/li/347/884/5400884347.jpg</t>
  </si>
  <si>
    <t>EfficientGrip ECO EG01$$195/65R15 91H$$195/65R15$$グッドイヤー$$GOODYEAR$$サマー$$価格$$寿命$$安い$$通販$$おすすめ</t>
  </si>
  <si>
    <t>http://gd.image-qoo10.jp/li/279/884/5400884279.jpg</t>
  </si>
  <si>
    <t>EfficientGrip ECO EG01$$205/65R15 94H$$205/65R15$$グッドイヤー$$GOODYEAR$$サマー$$価格$$寿命$$安い$$通販$$おすすめ</t>
  </si>
  <si>
    <t>http://gd.image-qoo10.jp/li/356/884/5400884356.jpg</t>
  </si>
  <si>
    <t>EfficientGrip ECO EG01$$205/60R16 92H$$205/60R16$$グッドイヤー$$GOODYEAR$$サマー$$価格$$寿命$$安い$$通販$$おすすめ</t>
  </si>
  <si>
    <t>http://gd.image-qoo10.jp/li/285/884/5400884285.jpg</t>
  </si>
  <si>
    <t>EfficientGrip ECO EG01$$215/55R17 94V$$215/55R17$$グッドイヤー$$GOODYEAR$$サマー$$価格$$寿命$$安い$$通販$$おすすめ</t>
  </si>
  <si>
    <t>http://gd.image-qoo10.jp/li/349/884/5400884349.jpg</t>
  </si>
  <si>
    <t>EfficientGrip ECO EG01$$215/60R16 95H$$215/60R16$$グッドイヤー$$GOODYEAR$$サマー$$価格$$寿命$$安い$$通販$$おすすめ</t>
  </si>
  <si>
    <t>http://gd.image-qoo10.jp/li/282/884/5400884282.jpg</t>
  </si>
  <si>
    <t>LATITUDE TOUR$$265/65R17 112S$$265/65R17$$ミシュラン$$MICHELIN$$サマー$$価格$$寿命$$安い$$通販$$おすすめ</t>
  </si>
  <si>
    <t>http://gd.image-qoo10.jp/li/343/099/5409099343.jpg</t>
  </si>
  <si>
    <t>ENERGY SAVER 4$$145/80R13 79S$$145/80R13$$ミシュラン$$MICHELIN$$サマー$$価格$$寿命$$安い$$通販$$おすすめ</t>
  </si>
  <si>
    <t>http://gd.image-qoo10.jp/li/292/884/5400884292.jpg</t>
  </si>
  <si>
    <t>ENERGY SAVER 4$$175/70R14 88T$$175/70R14$$ミシュラン$$MICHELIN$$サマー$$価格$$寿命$$安い$$通販$$おすすめ</t>
  </si>
  <si>
    <t>http://gd.image-qoo10.jp/li/380/884/5400884380.jpg</t>
  </si>
  <si>
    <t>ENERGY SAVER 4$$165/70R14 85T$$165/70R14$$ミシュラン$$MICHELIN$$サマー$$価格$$寿命$$安い$$通販$$おすすめ</t>
  </si>
  <si>
    <t>http://gd.image-qoo10.jp/li/266/884/5400884266.jpg</t>
  </si>
  <si>
    <t>ENERGY SAVER 4$$155/65R13 73S$$155/65R13$$ミシュラン$$MICHELIN$$サマー$$価格$$寿命$$安い$$通販$$おすすめ</t>
  </si>
  <si>
    <t>http://gd.image-qoo10.jp/li/358/884/5400884358.jpg</t>
  </si>
  <si>
    <t>ENERGY SAVER 4$$185/70R14 92H$$185/70R14$$ミシュラン$$MICHELIN$$サマー$$価格$$寿命$$安い$$通販$$おすすめ</t>
  </si>
  <si>
    <t>http://gd.image-qoo10.jp/li/275/884/5400884275.jpg</t>
  </si>
  <si>
    <t>ENERGY SAVER 4$$155/65R14 79H$$155/65R14$$ミシュラン$$MICHELIN$$サマー$$価格$$寿命$$安い$$通販$$おすすめ</t>
  </si>
  <si>
    <t>http://gd.image-qoo10.jp/li/352/884/5400884352.jpg</t>
  </si>
  <si>
    <t>ENERGY SAVER 4$$165/65R14 83H$$165/65R14$$ミシュラン$$MICHELIN$$サマー$$価格$$寿命$$安い$$通販$$おすすめ</t>
  </si>
  <si>
    <t>http://gd.image-qoo10.jp/li/312/884/5400884312.jpg</t>
  </si>
  <si>
    <t>ENERGY SAVER 4$$165/55R14 72V$$165/55R14$$ミシュラン$$MICHELIN$$サマー$$価格$$寿命$$安い$$通販$$おすすめ</t>
  </si>
  <si>
    <t>http://gd.image-qoo10.jp/li/390/884/5400884390.jpg</t>
  </si>
  <si>
    <t>ENERGY SAVER 4$$175/65R14 86H$$175/65R14$$ミシュラン$$MICHELIN$$サマー$$価格$$寿命$$安い$$通販$$おすすめ</t>
  </si>
  <si>
    <t>http://gd.image-qoo10.jp/li/267/884/5400884267.jpg</t>
  </si>
  <si>
    <t>ENERGY SAVER 4$$185/65R14 90H$$185/65R14$$ミシュラン$$MICHELIN$$サマー$$価格$$寿命$$安い$$通販$$おすすめ</t>
  </si>
  <si>
    <t>http://gd.image-qoo10.jp/li/363/884/5400884363.jpg</t>
  </si>
  <si>
    <t>ENERGY SAVER 4$$195/65R15 95H$$195/65R15$$ミシュラン$$MICHELIN$$サマー$$価格$$寿命$$安い$$通販$$おすすめ</t>
  </si>
  <si>
    <t>http://gd.image-qoo10.jp/li/268/884/5400884268.jpg</t>
  </si>
  <si>
    <t>ENERGY SAVER 4$$175/65R15 88H$$175/65R15$$ミシュラン$$MICHELIN$$サマー$$価格$$寿命$$安い$$通販$$おすすめ</t>
  </si>
  <si>
    <t>http://gd.image-qoo10.jp/li/364/884/5400884364.jpg</t>
  </si>
  <si>
    <t>ENERGY SAVER 4$$185/65R15 92H$$185/65R15$$ミシュラン$$MICHELIN$$サマー$$価格$$寿命$$安い$$通販$$おすすめ</t>
  </si>
  <si>
    <t>http://gd.image-qoo10.jp/li/276/884/5400884276.jpg</t>
  </si>
  <si>
    <t>ENERGY SAVER 4$$165/55R15 75V$$165/55R15$$ミシュラン$$MICHELIN$$サマー$$価格$$寿命$$安い$$通販$$おすすめ</t>
  </si>
  <si>
    <t>http://gd.image-qoo10.jp/li/399/884/5400884399.jpg</t>
  </si>
  <si>
    <t>ENERGY SAVER 4$$205/65R15 99H$$205/65R15$$ミシュラン$$MICHELIN$$サマー$$価格$$寿命$$安い$$通販$$おすすめ</t>
  </si>
  <si>
    <t>http://gd.image-qoo10.jp/li/290/884/5400884290.jpg</t>
  </si>
  <si>
    <t>ENERGY SAVER 4$$205/55R16 94V$$205/55R16$$ミシュラン$$MICHELIN$$サマー$$価格$$寿命$$安い$$通販$$おすすめ</t>
  </si>
  <si>
    <t>http://gd.image-qoo10.jp/li/369/884/5400884369.jpg</t>
  </si>
  <si>
    <t>ENERGY SAVER 4$$175/60R15 81H$$175/60R15$$ミシュラン$$MICHELIN$$サマー$$価格$$寿命$$安い$$通販$$おすすめ</t>
  </si>
  <si>
    <t>http://gd.image-qoo10.jp/li/316/884/5400884316.jpg</t>
  </si>
  <si>
    <t>ENERGY SAVER 4$$195/50R16 88V$$195/50R16$$ミシュラン$$MICHELIN$$サマー$$価格$$寿命$$安い$$通販$$おすすめ</t>
  </si>
  <si>
    <t>http://gd.image-qoo10.jp/li/351/884/5400884351.jpg</t>
  </si>
  <si>
    <t>ENERGY SAVER 4$$185/55R16 87V$$185/55R16$$ミシュラン$$MICHELIN$$サマー$$価格$$寿命$$安い$$通販$$おすすめ</t>
  </si>
  <si>
    <t>http://gd.image-qoo10.jp/li/315/884/5400884315.jpg</t>
  </si>
  <si>
    <t>LS2000 Hybrid II$$165/55R15 75V$$165/55R15$$グッドイヤー$$GOODYEAR$$サマー$$価格$$寿命$$安い$$通販$$おすすめ</t>
  </si>
  <si>
    <t>http://gd.image-qoo10.jp/li/177/884/5400884177.jpg</t>
  </si>
  <si>
    <t>WINTER MAXX$$175/70R14 84S$$175/70R14$$ダンロップ$$DUNLOP$$スタッドレス$$価格$$寿命$$安い$$通販$$おすすめ</t>
  </si>
  <si>
    <t>http://gd.image-qoo10.jp/li/286/884/5400884286.jpg</t>
  </si>
  <si>
    <t>WINTER MAXX$$225/40R18 92S XL$$225/40R18$$ダンロップ$$DUNLOP$$スタッドレス$$価格$$寿命$$安い$$通販$$おすすめ</t>
  </si>
  <si>
    <t>http://gd.image-qoo10.jp/li/112/884/5400884112.jpg</t>
  </si>
  <si>
    <t>WINTER MAXX$$185/65R15 88S$$185/65R15$$ダンロップ$$DUNLOP$$スタッドレス$$価格$$寿命$$安い$$通販$$おすすめ</t>
  </si>
  <si>
    <t>http://gd.image-qoo10.jp/li/365/884/5400884365.jpg</t>
  </si>
  <si>
    <t>WINTER MAXX$$225/50R17 94S$$225/50R17$$ダンロップ$$DUNLOP$$スタッドレス$$価格$$寿命$$安い$$通販$$おすすめ</t>
  </si>
  <si>
    <t>http://gd.image-qoo10.jp/li/300/884/5400884300.jpg</t>
  </si>
  <si>
    <t>WINTER MAXX$$215/55R17 94S$$215/55R17$$ダンロップ$$DUNLOP$$スタッドレス$$価格$$寿命$$安い$$通販$$おすすめ</t>
  </si>
  <si>
    <t>http://gd.image-qoo10.jp/li/378/884/5400884378.jpg</t>
  </si>
  <si>
    <t>BLIZZAK VRX3$$205/50R17 93Q XL$$205/50R17$$ブリヂストン$$BRIDGESTONE$$スタッドレス$$価格$$寿命$$安い$$通販$$おすすめ</t>
  </si>
  <si>
    <t>http://gd.image-qoo10.jp/li/280/884/5400884280.jpg</t>
  </si>
  <si>
    <t>BLIZZAK VRX3$$215/50R17 91Q$$215/50R17$$ブリヂストン$$BRIDGESTONE$$スタッドレス$$価格$$寿命$$安い$$通販$$おすすめ</t>
  </si>
  <si>
    <t>http://gd.image-qoo10.jp/li/116/884/5400884116.jpg</t>
  </si>
  <si>
    <t>DM-V3$$235/55R19 105T$$235/55R19$$ブリヂストン$$BRIDGESTONE$$スタッドレス$$価格$$寿命$$安い$$通販$$おすすめ</t>
  </si>
  <si>
    <t>2023年製 X-ICE SNOW 235/50R18 101H XL MICHELIN スタッドレス 翌営業日発送</t>
  </si>
  <si>
    <t>http://gd.image-qoo10.jp/li/953/010/5414010953.jpg</t>
  </si>
  <si>
    <t>X-ICE SNOW$$235/50R18 101H XL$$235/50R18$$ミシュラン$$MICHELIN$$スタッドレス$$価格$$寿命$$安い$$通販$$おすすめ</t>
  </si>
  <si>
    <t>http://gd.image-qoo10.jp/li/383/884/5400884383.jpg</t>
  </si>
  <si>
    <t>X-ICE SNOW$$225/60R18 100H$$225/60R18$$ミシュラン$$MICHELIN$$スタッドレス$$価格$$寿命$$安い$$通販$$おすすめ</t>
  </si>
  <si>
    <t>http://gd.image-qoo10.jp/li/213/884/5400884213.jpg</t>
  </si>
  <si>
    <t>X-ICE SNOW SUV$$225/65R17 106T XL$$225/65R17$$ミシュラン$$MICHELIN$$スタッドレス$$価格$$寿命$$安い$$通販$$おすすめ</t>
  </si>
  <si>
    <t>http://gd.image-qoo10.jp/li/119/884/5400884119.jpg</t>
  </si>
  <si>
    <t>X-ICE SNOW SUV$$235/55R18 104T XL$$235/55R18$$ミシュラン$$MICHELIN$$スタッドレス$$価格$$寿命$$安い$$通販$$おすすめ</t>
  </si>
  <si>
    <t>http://gd.image-qoo10.jp/li/309/884/5400884309.jpg</t>
  </si>
  <si>
    <t>CROSSCLIMATE 2$$225/55R18 98V$$225/55R18$$ミシュラン$$MICHELIN$$オールシーズン$$価格$$寿命$$安い$$通販$$おすすめ</t>
  </si>
  <si>
    <t>http://gd.image-qoo10.jp/li/381/884/5400884381.jpg</t>
  </si>
  <si>
    <t>CROSSCLIMATE 2$$225/60R18 104W XL$$225/60R18$$ミシュラン$$MICHELIN$$オールシーズン$$価格$$寿命$$安い$$通販$$おすすめ</t>
  </si>
  <si>
    <t>http://gd.image-qoo10.jp/li/304/884/5400884304.jpg</t>
  </si>
  <si>
    <t>DM-V3$$235/60R18 107S$$235/60R18$$ブリヂストン$$BRIDGESTONE$$スタッドレス$$価格$$寿命$$安い$$通販$$おすすめ</t>
  </si>
  <si>
    <t>http://gd.image-qoo10.jp/li/188/884/5400884188.jpg</t>
  </si>
  <si>
    <t>CROSSCLIMATE 2$$215/55R18 99V XL$$215/55R18$$ミシュラン$$MICHELIN$$オールシーズン$$価格$$寿命$$安い$$通販$$おすすめ</t>
  </si>
  <si>
    <t>http://gd.image-qoo10.jp/li/385/884/5400884385.jpg</t>
  </si>
  <si>
    <t>CROSSCLIMATE+$$175/60R15 85H XL$$175/60R15$$ミシュラン$$MICHELIN$$オールシーズン$$価格$$寿命$$安い$$通販$$おすすめ</t>
  </si>
  <si>
    <t>http://gd.image-qoo10.jp/li/322/884/5400884322.jpg</t>
  </si>
  <si>
    <t>CROSSCLIMATE+$$185/65R14 90H XL$$185/65R14$$ミシュラン$$MICHELIN$$オールシーズン$$価格$$寿命$$安い$$通販$$おすすめ</t>
  </si>
  <si>
    <t>http://gd.image-qoo10.jp/li/419/884/5400884419.jpg</t>
  </si>
  <si>
    <t>CROSSCLIMATE+$$205/65R15 99V XL$$205/65R15$$ミシュラン$$MICHELIN$$オールシーズン$$価格$$寿命$$安い$$通販$$おすすめ</t>
  </si>
  <si>
    <t>http://gd.image-qoo10.jp/li/319/884/5400884319.jpg</t>
  </si>
  <si>
    <t>PRIMACY4$$255/45R17 98W$$255/45R17$$ミシュラン$$MICHELIN$$サマー$$価格$$寿命$$安い$$通販$$おすすめ</t>
  </si>
  <si>
    <t>2022年製 PRIMACY 4+ 215/45R17 91V XL サマータイヤ 翌営業日発送</t>
  </si>
  <si>
    <t>http://gd.image-qoo10.jp/li/389/884/5400884389.jpg</t>
  </si>
  <si>
    <t>PRIMACY 4+$$215/45R17 91V XL$$215/45R17$$ミシュラン$$MICHELIN$$サマー$$価格$$寿命$$安い$$通販$$おすすめ</t>
  </si>
  <si>
    <t>http://gd.image-qoo10.jp/li/124/884/5400884124.jpg</t>
  </si>
  <si>
    <t>PRIMACY 4+$$215/60R16 99V XL$$215/60R16$$ミシュラン$$MICHELIN$$サマー$$価格$$寿命$$安い$$通販$$おすすめ</t>
  </si>
  <si>
    <t>http://gd.image-qoo10.jp/li/317/884/5400884317.jpg</t>
  </si>
  <si>
    <t>PRIMACY 4+$$215/65R16 102V XL$$215/65R16$$ミシュラン$$MICHELIN$$サマー$$価格$$寿命$$安い$$通販$$おすすめ</t>
  </si>
  <si>
    <t>http://gd.image-qoo10.jp/li/432/884/5400884432.jpg</t>
  </si>
  <si>
    <t>EfficientGrip ECO EG01$$185/65R14 86S$$185/65R14$$グッドイヤー$$GOODYEAR$$サマー$$価格$$寿命$$安い$$通販$$おすすめ</t>
  </si>
  <si>
    <t>http://gd.image-qoo10.jp/li/293/884/5400884293.jpg</t>
  </si>
  <si>
    <t>VECTOR 4Seasons$$155/80R13 79S$$155/80R13$$グッドイヤー$$GOODYEAR$$オールシーズン$$価格$$寿命$$安い$$通販$$おすすめ</t>
  </si>
  <si>
    <t>http://gd.image-qoo10.jp/li/423/884/5400884423.jpg</t>
  </si>
  <si>
    <t>VECTOR 4Seasons$$155/55R14 69H$$155/55R14$$グッドイヤー$$GOODYEAR$$オールシーズン$$価格$$寿命$$安い$$通販$$おすすめ</t>
  </si>
  <si>
    <t>http://gd.image-qoo10.jp/li/287/884/5400884287.jpg</t>
  </si>
  <si>
    <t>VECTOR 4Seasons$$195/60R15 88H$$195/60R15$$グッドイヤー$$GOODYEAR$$オールシーズン$$価格$$寿命$$安い$$通販$$おすすめ</t>
  </si>
  <si>
    <t>2023年製 Vector 4Seasons Hybrid 195/65R16 92H オールシーズン 翌営業日発送</t>
  </si>
  <si>
    <t>http://gd.image-qoo10.jp/li/251/277/5401277251.jpg</t>
  </si>
  <si>
    <t>VECTOR 4Seasons$$195/65R16 92H$$195/65R16$$グッドイヤー$$GOODYEAR$$オールシーズン$$価格$$寿命$$安い$$通販$$おすすめ</t>
  </si>
  <si>
    <t>http://gd.image-qoo10.jp/li/294/884/5400884294.jpg</t>
  </si>
  <si>
    <t>VECTOR 4Seasons$$205/50R17 93H XL$$205/50R17$$グッドイヤー$$GOODYEAR$$オールシーズン$$価格$$寿命$$安い$$通販$$おすすめ</t>
  </si>
  <si>
    <t>2023年製 Vector 4Seasons Hybrid 205/55R17 95H XL オールシーズン 翌営業日発送</t>
  </si>
  <si>
    <t>http://gd.image-qoo10.jp/li/403/884/5400884403.jpg</t>
  </si>
  <si>
    <t>VECTOR 4Seasons$$205/55R17 95H XL$$205/55R17$$グッドイヤー$$GOODYEAR$$オールシーズン$$価格$$寿命$$安い$$通販$$おすすめ</t>
  </si>
  <si>
    <t>http://gd.image-qoo10.jp/li/334/884/5400884334.jpg</t>
  </si>
  <si>
    <t>VECTOR 4Seasons$$215/50R18 92H$$215/50R18$$グッドイヤー$$GOODYEAR$$オールシーズン$$価格$$寿命$$安い$$通販$$おすすめ</t>
  </si>
  <si>
    <t>http://gd.image-qoo10.jp/li/722/531/5412531722.jpg</t>
  </si>
  <si>
    <t>CROSSCLIMATE 2 SUV$$255/55R18 109W XL$$255/55R18$$ミシュラン$$MICHELIN$$オールシーズン$$価格$$寿命$$安い$$通販$$おすすめ</t>
  </si>
  <si>
    <t>4985009709122</t>
  </si>
  <si>
    <t>http://gd.image-qoo10.jp/li/394/884/5400884394.jpg</t>
  </si>
  <si>
    <t>CROSSCLIMATE+$$165/65R14 83T XL$$165/65R14$$ミシュラン$$MICHELIN$$オールシーズン$$価格$$寿命$$安い$$通販$$おすすめ</t>
  </si>
  <si>
    <t>http://gd.image-qoo10.jp/li/337/884/5400884337.jpg</t>
  </si>
  <si>
    <t>Pilot Sport 4 SUV$$225/55R19 99V$$225/55R19$$ミシュラン$$MICHELIN$$サマー$$価格$$寿命$$安い$$通販$$おすすめ</t>
  </si>
  <si>
    <t>http://gd.image-qoo10.jp/li/410/884/5400884410.jpg</t>
  </si>
  <si>
    <t>Pilot Sport 4 SUV$$235/50R20 104Y XL$$235/50R20$$ミシュラン$$MICHELIN$$サマー$$価格$$寿命$$安い$$通販$$おすすめ</t>
  </si>
  <si>
    <t>http://gd.image-qoo10.jp/li/329/884/5400884329.jpg</t>
  </si>
  <si>
    <t>X-ICE SNOW$$195/65R15 95T XL$$195/65R15$$ミシュラン$$MICHELIN$$スタッドレス$$価格$$寿命$$安い$$通販$$おすすめ</t>
  </si>
  <si>
    <t>http://gd.image-qoo10.jp/li/402/884/5400884402.jpg</t>
  </si>
  <si>
    <t>X-ICE SNOW$$215/60R16 99H XL$$215/60R16$$ミシュラン$$MICHELIN$$スタッドレス$$価格$$寿命$$安い$$通販$$おすすめ</t>
  </si>
  <si>
    <t>http://gd.image-qoo10.jp/li/328/884/5400884328.jpg</t>
  </si>
  <si>
    <t>X-ICE SNOW$$205/55R16 94H XL$$205/55R16$$ミシュラン$$MICHELIN$$スタッドレス$$価格$$寿命$$安い$$通販$$おすすめ</t>
  </si>
  <si>
    <t>http://gd.image-qoo10.jp/li/407/884/5400884407.jpg</t>
  </si>
  <si>
    <t>AZENIS FK520L$$245/40R20 99Y XL$$245/40R20$$ファルケン$$FALKEN$$サマー$$価格$$寿命$$安い$$通販$$おすすめ</t>
  </si>
  <si>
    <t>http://gd.image-qoo10.jp/li/339/884/5400884339.jpg</t>
  </si>
  <si>
    <t>AZENIS FK520L$$245/35R21 96Y XL$$245/35R21$$ファルケン$$FALKEN$$サマー$$価格$$寿命$$安い$$通販$$おすすめ</t>
  </si>
  <si>
    <t>http://gd.image-qoo10.jp/li/438/884/5400884438.jpg</t>
  </si>
  <si>
    <t>AZENIS FK520L$$235/35R19 91Y XL$$235/35R19$$ファルケン$$FALKEN$$サマー$$価格$$寿命$$安い$$通販$$おすすめ</t>
  </si>
  <si>
    <t>http://gd.image-qoo10.jp/li/152/884/5400884152.jpg</t>
  </si>
  <si>
    <t>AZENIS FK520L$$245/35R19 93Y XL$$245/35R19$$ファルケン$$FALKEN$$サマー$$価格$$寿命$$安い$$通販$$おすすめ</t>
  </si>
  <si>
    <t>http://gd.image-qoo10.jp/li/227/884/5400884227.jpg</t>
  </si>
  <si>
    <t>AZENIS FK520L$$245/40R18 97Y XL$$245/40R18$$ファルケン$$FALKEN$$サマー$$価格$$寿命$$安い$$通販$$おすすめ</t>
  </si>
  <si>
    <t>http://gd.image-qoo10.jp/li/159/884/5400884159.jpg</t>
  </si>
  <si>
    <t>AZENIS FK520L$$235/40R18 95Y XL$$235/40R18$$ファルケン$$FALKEN$$サマー$$価格$$寿命$$安い$$通販$$おすすめ</t>
  </si>
  <si>
    <t>http://gd.image-qoo10.jp/li/241/884/5400884241.jpg</t>
  </si>
  <si>
    <t>AZENIS FK520L$$225/45R18 95Y XL$$225/45R18$$ファルケン$$FALKEN$$サマー$$価格$$寿命$$安い$$通販$$おすすめ</t>
  </si>
  <si>
    <t>http://gd.image-qoo10.jp/li/163/884/5400884163.jpg</t>
  </si>
  <si>
    <t>AZENIS FK520L$$225/55R18 102W XL$$225/55R18$$ファルケン$$FALKEN$$サマー$$価格$$寿命$$安い$$通販$$おすすめ</t>
  </si>
  <si>
    <t>http://gd.image-qoo10.jp/li/225/884/5400884225.jpg</t>
  </si>
  <si>
    <t>PRIMACY 4+$$195/60R16 93V XL$$195/60R16$$ミシュラン$$MICHELIN$$サマー$$価格$$寿命$$安い$$通販$$おすすめ</t>
  </si>
  <si>
    <t>http://gd.image-qoo10.jp/li/047/884/5400884047.jpg</t>
  </si>
  <si>
    <t>PRIMACY 4+$$205/55R16 91W$$205/55R16$$ミシュラン$$MICHELIN$$サマー$$価格$$寿命$$安い$$通販$$おすすめ</t>
  </si>
  <si>
    <t>http://gd.image-qoo10.jp/li/156/884/5400884156.jpg</t>
  </si>
  <si>
    <t>AGILIS 3$$195/80R15C 108/106S$$195/80R15$$ミシュラン$$MICHELIN$$サマー$$価格$$寿命$$安い$$通販$$おすすめ</t>
  </si>
  <si>
    <t>http://gd.image-qoo10.jp/li/234/884/5400884234.jpg</t>
  </si>
  <si>
    <t>ExtremeContact DWS06 PLUS$$215/50ZR17 95W XL$$215/50R17$$コンチ$$CONTINENTAL$$サマー$$価格$$寿命$$安い$$通販$$おすすめ</t>
  </si>
  <si>
    <t>http://gd.image-qoo10.jp/li/218/884/5400884218.jpg</t>
  </si>
  <si>
    <t>ADVAN Sport V105J$$245/40R19 98Y XL MO$$245/40R19$$ヨコハマ$$YOKOHAMA$$サマー$$価格$$寿命$$安い$$通販$$おすすめ</t>
  </si>
  <si>
    <t>http://gd.image-qoo10.jp/li/186/884/5400884186.jpg</t>
  </si>
  <si>
    <t>ADVAN Sport V107J$$225/35R19 88Y XL$$225/35R19$$ヨコハマ$$YOKOHAMA$$サマー$$価格$$寿命$$安い$$通販$$おすすめ</t>
  </si>
  <si>
    <t>http://gd.image-qoo10.jp/li/158/884/5400884158.jpg</t>
  </si>
  <si>
    <t>ADVAN Sport V107J$$225/40R18 92Y XL$$225/40R18$$ヨコハマ$$YOKOHAMA$$サマー$$価格$$寿命$$安い$$通販$$おすすめ</t>
  </si>
  <si>
    <t>2023年製 ADVAN dB V552 245/40R19 98Y XL YOKOHAMA サマータイヤ 翌営業日発送</t>
  </si>
  <si>
    <t>http://gd.image-qoo10.jp/li/223/884/5400884223.jpg</t>
  </si>
  <si>
    <t>ADVAN dB V552$$245/40R19 98Y$$245/40R19$$ヨコハマ$$YOKOHAMA$$サマー$$価格$$寿命$$安い$$通販$$おすすめ</t>
  </si>
  <si>
    <t>http://gd.image-qoo10.jp/li/894/882/5400882894.jpg</t>
  </si>
  <si>
    <t>LE MANS V$$185/60R16 86H$$185/60R16$$ダンロップ$$DUNLOP$$サマー$$価格$$寿命$$安い$$通販$$おすすめ</t>
  </si>
  <si>
    <t>http://gd.image-qoo10.jp/li/517/882/5400882517.jpg</t>
  </si>
  <si>
    <t>Pilot Sport 4$$225/40R18 92Y XL$$225/40R18$$ミシュラン$$MICHELIN$$サマー$$価格$$寿命$$安い$$通販$$おすすめ</t>
  </si>
  <si>
    <t>http://gd.image-qoo10.jp/li/689/882/5400882689.jpg</t>
  </si>
  <si>
    <t>REGNO GR-XII$$225/45R18 95W XL$$225/45R18$$ブリヂストン$$BRIDGESTONE$$サマー$$価格$$寿命$$安い$$通販$$おすすめ</t>
  </si>
  <si>
    <t>http://gd.image-qoo10.jp/li/694/882/5400882694.jpg</t>
  </si>
  <si>
    <t>AZENIS FK510$$235/40R19 96Y XL$$235/40R19$$ファルケン$$FALKEN$$サマー$$価格$$寿命$$安い$$通販$$おすすめ</t>
  </si>
  <si>
    <t>http://gd.image-qoo10.jp/li/602/882/5400882602.jpg</t>
  </si>
  <si>
    <t>AZENIS FK510$$225/40R19 93Y XL$$225/40R19$$ファルケン$$FALKEN$$サマー$$価格$$寿命$$安い$$通販$$おすすめ</t>
  </si>
  <si>
    <t>http://gd.image-qoo10.jp/li/699/882/5400882699.jpg</t>
  </si>
  <si>
    <t>BluEarth-GT AE51J$$225/50R17 98W XL$$225/50R17$$ヨコハマ$$YOKOHAMA$$サマー$$価格$$寿命$$安い$$通販$$おすすめ</t>
  </si>
  <si>
    <t>2020年製以降 POTENZA S001 245/40R18 97Y XL MO サマータイヤ 翌営業日発送</t>
  </si>
  <si>
    <t>http://gd.image-qoo10.jp/li/542/882/5400882542.jpg</t>
  </si>
  <si>
    <t>S001$$245/40R18 97Y XL MO$$245/40R18 MO$$ブリヂストン$$BRIDGESTONE$$サマー$$価格$$寿命$$安い$$通販$$おすすめ</t>
  </si>
  <si>
    <t>http://gd.image-qoo10.jp/li/611/882/5400882611.jpg</t>
  </si>
  <si>
    <t>BLIZZAK VRX3$$175/65R15 84Q$$175/65R15$$ブリヂストン$$BRIDGESTONE$$スタッドレス$$価格$$寿命$$安い$$通販$$おすすめ</t>
  </si>
  <si>
    <t>http://gd.image-qoo10.jp/li/615/882/5400882615.jpg</t>
  </si>
  <si>
    <t>BLIZZAK VRX3$$215/60R17 96Q$$215/60R17$$ブリヂストン$$BRIDGESTONE$$スタッドレス$$価格$$寿命$$安い$$通販$$おすすめ</t>
  </si>
  <si>
    <t>http://gd.image-qoo10.jp/li/705/882/5400882705.jpg</t>
  </si>
  <si>
    <t>BLIZZAK VRX3$$165/65R15 81Q$$165/65R15$$ブリヂストン$$BRIDGESTONE$$スタッドレス$$価格$$寿命$$安い$$通販$$おすすめ</t>
  </si>
  <si>
    <t>http://gd.image-qoo10.jp/li/617/882/5400882617.jpg</t>
  </si>
  <si>
    <t>BLIZZAK VRX3$$165/70R14 81Q$$165/70R14$$ブリヂストン$$BRIDGESTONE$$スタッドレス$$価格$$寿命$$安い$$通販$$おすすめ</t>
  </si>
  <si>
    <t>http://gd.image-qoo10.jp/li/707/882/5400882707.jpg</t>
  </si>
  <si>
    <t>BLIZZAK VRX3$$175/65R14 82Q$$175/65R14$$ブリヂストン$$BRIDGESTONE$$スタッドレス$$価格$$寿命$$安い$$通販$$おすすめ</t>
  </si>
  <si>
    <t>http://gd.image-qoo10.jp/li/711/882/5400882711.jpg</t>
  </si>
  <si>
    <t>EAGLE LS EXE$$175/60R16 82H$$175/60R16$$グッドイヤー$$GOODYEAR$$サマー$$価格$$寿命$$安い$$通販$$おすすめ</t>
  </si>
  <si>
    <t>http://gd.image-qoo10.jp/li/622/882/5400882622.jpg</t>
  </si>
  <si>
    <t>EAGLE LS EXE$$185/55R15 82V$$185/55R15$$グッドイヤー$$GOODYEAR$$サマー$$価格$$寿命$$安い$$通販$$おすすめ</t>
  </si>
  <si>
    <t>http://gd.image-qoo10.jp/li/764/882/5400882764.jpg</t>
  </si>
  <si>
    <t>EAGLE LS EXE$$195/60R15 88H$$195/60R15$$グッドイヤー$$GOODYEAR$$サマー$$価格$$寿命$$安い$$通販$$おすすめ</t>
  </si>
  <si>
    <t>http://gd.image-qoo10.jp/li/623/882/5400882623.jpg</t>
  </si>
  <si>
    <t>http://gd.image-qoo10.jp/li/716/882/5400882716.jpg</t>
  </si>
  <si>
    <t>REGNO GR-XII$$225/50R17 98V XL$$225/50R17$$ブリヂストン$$BRIDGESTONE$$サマー$$価格$$寿命$$安い$$通販$$おすすめ</t>
  </si>
  <si>
    <t>http://gd.image-qoo10.jp/li/625/882/5400882625.jpg</t>
  </si>
  <si>
    <t>REGNO GR-XII$$245/50R18 100W$$245/50R18$$ブリヂストン$$BRIDGESTONE$$サマー$$価格$$寿命$$安い$$通販$$おすすめ</t>
  </si>
  <si>
    <t>http://gd.image-qoo10.jp/li/717/882/5400882717.jpg</t>
  </si>
  <si>
    <t>REGNO GR-XII$$245/45R19 98W$$245/45R19$$ブリヂストン$$BRIDGESTONE$$サマー$$価格$$寿命$$安い$$通販$$おすすめ</t>
  </si>
  <si>
    <t>http://gd.image-qoo10.jp/li/923/882/5400882923.jpg</t>
  </si>
  <si>
    <t>ADVAN dB V552$$225/45R17 94W$$225/45R17$$ヨコハマ$$YOKOHAMA$$サマー$$価格$$寿命$$安い$$通販$$おすすめ</t>
  </si>
  <si>
    <t>2023年製 PRIMACY 4+ 235/45ZR18 98Y XL サマータイヤ 翌営業日発送</t>
  </si>
  <si>
    <t>http://gd.image-qoo10.jp/li/777/882/5400882777.jpg</t>
  </si>
  <si>
    <t>PRIMACY 4+$$235/45R18 98Y XL$$235/45R18$$ミシュラン$$MICHELIN$$サマー$$価格$$寿命$$安い$$通販$$おすすめ</t>
  </si>
  <si>
    <t>http://gd.image-qoo10.jp/li/719/882/5400882719.jpg</t>
  </si>
  <si>
    <t>Pilot Sport 4 S$$275/35R19 96Y$$275/35R19$$ミシュラン$$MICHELIN$$サマー$$価格$$寿命$$安い$$通販$$おすすめ</t>
  </si>
  <si>
    <t>http://gd.image-qoo10.jp/li/628/882/5400882628.jpg</t>
  </si>
  <si>
    <t>BluEarth-GT AE51$$245/40R18 97W XL$$245/40R18$$ヨコハマ$$YOKOHAMA$$サマー$$価格$$寿命$$安い$$通販$$おすすめ</t>
  </si>
  <si>
    <t>http://gd.image-qoo10.jp/li/720/882/5400882720.jpg</t>
  </si>
  <si>
    <t>LE MANS V+$$175/65R15 84H$$175/65R15$$ダンロップ$$DUNLOP$$サマー$$価格$$寿命$$安い$$通販$$おすすめ</t>
  </si>
  <si>
    <t>http://gd.image-qoo10.jp/li/631/882/5400882631.jpg</t>
  </si>
  <si>
    <t>LE MANS V+$$185/60R15 84H$$185/60R15$$ダンロップ$$DUNLOP$$サマー$$価格$$寿命$$安い$$通販$$おすすめ</t>
  </si>
  <si>
    <t>http://gd.image-qoo10.jp/li/722/882/5400882722.jpg</t>
  </si>
  <si>
    <t>LE MANS V+$$195/65R15 91H$$195/65R15$$ダンロップ$$DUNLOP$$サマー$$価格$$寿命$$安い$$通販$$おすすめ</t>
  </si>
  <si>
    <t>http://gd.image-qoo10.jp/li/723/882/5400882723.jpg</t>
  </si>
  <si>
    <t>LE MANS V+$$185/55R16 83V$$185/55R16$$ダンロップ$$DUNLOP$$サマー$$価格$$寿命$$安い$$通販$$おすすめ</t>
  </si>
  <si>
    <t>http://gd.image-qoo10.jp/li/634/882/5400882634.jpg</t>
  </si>
  <si>
    <t>LE MANS V+$$205/55R16 91V$$205/55R16$$ダンロップ$$DUNLOP$$サマー$$価格$$寿命$$安い$$通販$$おすすめ</t>
  </si>
  <si>
    <t>http://gd.image-qoo10.jp/li/724/882/5400882724.jpg</t>
  </si>
  <si>
    <t>LE MANS V+$$205/50R17 93V XL$$205/50R17$$ダンロップ$$DUNLOP$$サマー$$価格$$寿命$$安い$$通販$$おすすめ</t>
  </si>
  <si>
    <t>http://gd.image-qoo10.jp/li/644/882/5400882644.jpg</t>
  </si>
  <si>
    <t>PRIMACY4$$255/45R18 99Y$$255/45R18$$ミシュラン$$MICHELIN$$サマー$$価格$$寿命$$安い$$通販$$おすすめ</t>
  </si>
  <si>
    <t>http://gd.image-qoo10.jp/li/827/882/5400882827.jpg</t>
  </si>
  <si>
    <t>http://gd.image-qoo10.jp/li/767/882/5400882767.jpg</t>
  </si>
  <si>
    <t>Pilot Sport 3$$205/45R16 87W XL$$205/45R16$$ミシュラン$$MICHELIN$$サマー$$価格$$寿命$$安い$$通販$$おすすめ</t>
  </si>
  <si>
    <t>http://gd.image-qoo10.jp/li/769/882/5400882769.jpg</t>
  </si>
  <si>
    <t>AZENIS FK510$$235/35R19 91Y XL$$235/35R19$$ファルケン$$FALKEN$$サマー$$価格$$寿命$$安い$$通販$$おすすめ</t>
  </si>
  <si>
    <t>http://gd.image-qoo10.jp/li/771/882/5400882771.jpg</t>
  </si>
  <si>
    <t>AZENIS FK510$$245/35R20 95Y XL$$245/35R20$$ファルケン$$FALKEN$$サマー$$価格$$寿命$$安い$$通販$$おすすめ</t>
  </si>
  <si>
    <t>http://gd.image-qoo10.jp/li/845/882/5400882845.jpg</t>
  </si>
  <si>
    <t>ECOPIA NH100RV$$195/65R15 91H$$195/65R15$$ブリヂストン$$BRIDGESTONE$$サマー$$価格$$寿命$$安い$$通販$$おすすめ</t>
  </si>
  <si>
    <t>http://gd.image-qoo10.jp/li/789/882/5400882789.jpg</t>
  </si>
  <si>
    <t>REGNO GRVII$$225/60R17 99H$$225/60R17$$ブリヂストン$$BRIDGESTONE$$サマー$$価格$$寿命$$安い$$通販$$おすすめ</t>
  </si>
  <si>
    <t>http://gd.image-qoo10.jp/li/667/882/5400882667.jpg</t>
  </si>
  <si>
    <t>REGNO GRVII$$215/60R17 96H$$215/60R17$$ブリヂストン$$BRIDGESTONE$$サマー$$価格$$寿命$$安い$$通販$$おすすめ</t>
  </si>
  <si>
    <t>http://gd.image-qoo10.jp/li/792/882/5400882792.jpg</t>
  </si>
  <si>
    <t>AZENIS FK510$$275/35R20 102Y XL$$275/35R20$$ファルケン$$FALKEN$$サマー$$価格$$寿命$$安い$$通販$$おすすめ</t>
  </si>
  <si>
    <t>http://gd.image-qoo10.jp/li/582/882/5400882582.jpg</t>
  </si>
  <si>
    <t>REGNO GR-XII$$205/55R16 91V$$205/55R16$$ブリヂストン$$BRIDGESTONE$$サマー$$価格$$寿命$$安い$$通販$$おすすめ</t>
  </si>
  <si>
    <t>http://gd.image-qoo10.jp/li/550/882/5400882550.jpg</t>
  </si>
  <si>
    <t>REGNO GRVII$$195/60R16 89H$$195/60R16$$ブリヂストン$$BRIDGESTONE$$サマー$$価格$$寿命$$安い$$通販$$おすすめ</t>
  </si>
  <si>
    <t>http://gd.image-qoo10.jp/li/551/882/5400882551.jpg</t>
  </si>
  <si>
    <t>REGNO GRVII$$215/60R16 95H$$215/60R16$$ブリヂストン$$BRIDGESTONE$$サマー$$価格$$寿命$$安い$$通販$$おすすめ</t>
  </si>
  <si>
    <t>2023年製 REGNO GRVII 235/50R18 101V XL サマータイヤ 翌営業日発送</t>
  </si>
  <si>
    <t>http://gd.image-qoo10.jp/li/585/882/5400882585.jpg</t>
  </si>
  <si>
    <t>REGNO GRVII$$235/50R18 101V XL$$235/50R18$$ブリヂストン$$BRIDGESTONE$$サマー$$価格$$寿命$$安い$$通販$$おすすめ</t>
  </si>
  <si>
    <t>http://gd.image-qoo10.jp/li/554/882/5400882554.jpg</t>
  </si>
  <si>
    <t>EfficientGrip ECO EG01$$175/65R15 84H$$175/65R15$$グッドイヤー$$GOODYEAR$$サマー$$価格$$寿命$$安い$$通販$$おすすめ</t>
  </si>
  <si>
    <t>http://gd.image-qoo10.jp/li/619/882/5400882619.jpg</t>
  </si>
  <si>
    <t>BluEarth-4S AW21$$215/50R17 95W XL$$215/50R17$$ヨコハマ$$YOKOHAMA$$サマー$$価格$$寿命$$安い$$通販$$おすすめ</t>
  </si>
  <si>
    <t>http://gd.image-qoo10.jp/li/555/882/5400882555.jpg</t>
  </si>
  <si>
    <t>BluEarth-4S AW21$$205/60R16 96H$$205/60R16$$ヨコハマ$$YOKOHAMA$$サマー$$価格$$寿命$$安い$$通販$$おすすめ</t>
  </si>
  <si>
    <t>http://gd.image-qoo10.jp/li/840/882/5400882840.jpg</t>
  </si>
  <si>
    <t>BluEarth-4S AW21$$225/60R17 103V XL$$225/60R17$$ヨコハマ$$YOKOHAMA$$サマー$$価格$$寿命$$安い$$通販$$おすすめ</t>
  </si>
  <si>
    <t>http://gd.image-qoo10.jp/li/762/882/5400882762.jpg</t>
  </si>
  <si>
    <t>BluEarth-4S AW21$$205/55R16 91V$$205/55R16$$ヨコハマ$$YOKOHAMA$$サマー$$価格$$寿命$$安い$$通販$$おすすめ</t>
  </si>
  <si>
    <t>http://gd.image-qoo10.jp/li/849/882/5400882849.jpg</t>
  </si>
  <si>
    <t>BluEarth-4S AW21$$225/55R18 98V$$225/55R18$$ヨコハマ$$YOKOHAMA$$サマー$$価格$$寿命$$安い$$通販$$おすすめ</t>
  </si>
  <si>
    <t>http://gd.image-qoo10.jp/li/590/882/5400882590.jpg</t>
  </si>
  <si>
    <t>BluEarth-4S AW21$$225/60R18 104V XL$$225/60R18$$ヨコハマ$$YOKOHAMA$$サマー$$価格$$寿命$$安い$$通販$$おすすめ</t>
  </si>
  <si>
    <t>http://gd.image-qoo10.jp/li/745/882/5400882745.jpg</t>
  </si>
  <si>
    <t>BluEarth-4S AW21$$235/55R18 100V$$235/55R18$$ヨコハマ$$YOKOHAMA$$サマー$$価格$$寿命$$安い$$通販$$おすすめ</t>
  </si>
  <si>
    <t>http://gd.image-qoo10.jp/li/556/882/5400882556.jpg</t>
  </si>
  <si>
    <t>BluEarth-4S AW21$$225/55R19 99V$$225/55R19$$ヨコハマ$$YOKOHAMA$$サマー$$価格$$寿命$$安い$$通販$$おすすめ</t>
  </si>
  <si>
    <t>http://gd.image-qoo10.jp/li/557/882/5400882557.jpg</t>
  </si>
  <si>
    <t>Pilot Sport 4$$275/35R19 100Y XL$$275/35R19$$ミシュラン$$MICHELIN$$サマー$$価格$$寿命$$安い$$通販$$おすすめ</t>
  </si>
  <si>
    <t>http://gd.image-qoo10.jp/li/990/882/5400882990.jpg</t>
  </si>
  <si>
    <t>http://gd.image-qoo10.jp/li/956/882/5400882956.jpg</t>
  </si>
  <si>
    <t>PRIMACY4$$215/45R17 91W XL$$215/45R17$$ミシュラン$$MICHELIN$$サマー$$価格$$寿命$$安い$$通販$$おすすめ</t>
  </si>
  <si>
    <t>http://gd.image-qoo10.jp/li/637/883/5400883637.jpg</t>
  </si>
  <si>
    <t>http://gd.image-qoo10.jp/li/198/883/5400883198.jpg</t>
  </si>
  <si>
    <t>CROSSCLIMATE 2$$205/55R16 91V$$205/55R16$$ミシュラン$$MICHELIN$$オールシーズン$$価格$$寿命$$安い$$通販$$おすすめ</t>
  </si>
  <si>
    <t>http://gd.image-qoo10.jp/li/959/882/5400882959.jpg</t>
  </si>
  <si>
    <t>CROSSCLIMATE 2$$195/65R15 91H$$195/65R15$$ミシュラン$$MICHELIN$$オールシーズン$$価格$$寿命$$安い$$通販$$おすすめ</t>
  </si>
  <si>
    <t>http://gd.image-qoo10.jp/li/157/883/5400883157.jpg</t>
  </si>
  <si>
    <t>http://gd.image-qoo10.jp/li/416/883/5400883416.jpg</t>
  </si>
  <si>
    <t>http://gd.image-qoo10.jp/li/636/883/5400883636.jpg</t>
  </si>
  <si>
    <t>CROSSCLIMATE 2$$215/45R17 91Y XL$$215/45R17$$ミシュラン$$MICHELIN$$オールシーズン$$価格$$寿命$$安い$$通販$$おすすめ</t>
  </si>
  <si>
    <t>http://gd.image-qoo10.jp/li/261/883/5400883261.jpg</t>
  </si>
  <si>
    <t>CROSSCLIMATE 2$$245/40R18 97Y XL$$245/40R18$$ミシュラン$$MICHELIN$$オールシーズン$$価格$$寿命$$安い$$通販$$おすすめ</t>
  </si>
  <si>
    <t>http://gd.image-qoo10.jp/li/852/882/5400882852.jpg</t>
  </si>
  <si>
    <t>http://gd.image-qoo10.jp/li/492/883/5400883492.jpg</t>
  </si>
  <si>
    <t>http://gd.image-qoo10.jp/li/599/883/5400883599.jpg</t>
  </si>
  <si>
    <t>PRIMACY4$$195/65R15 91H$$195/65R15$$ミシュラン$$MICHELIN$$サマー$$価格$$寿命$$安い$$通販$$おすすめ</t>
  </si>
  <si>
    <t>http://gd.image-qoo10.jp/li/614/883/5400883614.jpg</t>
  </si>
  <si>
    <t>BLIZZAK VRX3$$175/70R14 84Q$$175/70R14$$ブリヂストン$$BRIDGESTONE$$スタッドレス$$価格$$寿命$$安い$$通販$$おすすめ</t>
  </si>
  <si>
    <t>http://gd.image-qoo10.jp/li/622/883/5400883622.jpg</t>
  </si>
  <si>
    <t>ALENZA LX100$$235/55R18 100V$$235/55R18$$ブリヂストン$$BRIDGESTONE$$サマー$$価格$$寿命$$安い$$通販$$おすすめ</t>
  </si>
  <si>
    <t>http://gd.image-qoo10.jp/li/630/883/5400883630.jpg</t>
  </si>
  <si>
    <t>REGNO GRVII$$205/55R16 91V$$205/55R16$$ブリヂストン$$BRIDGESTONE$$サマー$$価格$$寿命$$安い$$通販$$おすすめ</t>
  </si>
  <si>
    <t>http://gd.image-qoo10.jp/li/536/883/5400883536.jpg</t>
  </si>
  <si>
    <t>http://gd.image-qoo10.jp/li/629/883/5400883629.jpg</t>
  </si>
  <si>
    <t>ExtremeContact DWS06 PLUS$$245/35ZR19 93Y XL$$245/35R19$$コンチ$$CONTINENTAL$$サマー$$価格$$寿命$$安い$$通販$$おすすめ</t>
  </si>
  <si>
    <t>http://gd.image-qoo10.jp/li/546/883/5400883546.jpg</t>
  </si>
  <si>
    <t>ExtremeContact DWS06 PLUS$$245/35ZR20 95Y XL$$245/35R20$$コンチ$$CONTINENTAL$$サマー$$価格$$寿命$$安い$$通販$$おすすめ</t>
  </si>
  <si>
    <t>http://gd.image-qoo10.jp/li/450/883/5400883450.jpg</t>
  </si>
  <si>
    <t>Pilot Sport 3$$205/50R16 87V$$205/50R16$$ミシュラン$$MICHELIN$$サマー$$価格$$寿命$$安い$$通販$$おすすめ</t>
  </si>
  <si>
    <t>http://gd.image-qoo10.jp/li/496/883/5400883496.jpg</t>
  </si>
  <si>
    <t>BluEarth-GT AE51$$225/55R17 101W XL$$225/55R17$$ヨコハマ$$YOKOHAMA$$サマー$$価格$$寿命$$安い$$通販$$おすすめ</t>
  </si>
  <si>
    <t>http://gd.image-qoo10.jp/li/628/883/5400883628.jpg</t>
  </si>
  <si>
    <t>BluEarth-XT AE61$$235/65R17 108V$$235/65R17$$ヨコハマ$$YOKOHAMA$$サマー$$価格$$寿命$$安い$$通販$$おすすめ</t>
  </si>
  <si>
    <t>http://gd.image-qoo10.jp/li/600/883/5400883600.jpg</t>
  </si>
  <si>
    <t>BluEarth-GT AE51$$205/55R16 94V XL$$205/55R16$$ヨコハマ$$YOKOHAMA$$サマー$$価格$$寿命$$安い$$通販$$おすすめ</t>
  </si>
  <si>
    <t>http://gd.image-qoo10.jp/li/639/883/5400883639.jpg</t>
  </si>
  <si>
    <t>ADVAN dB V552$$215/50R17 95W$$215/50R17$$ヨコハマ$$YOKOHAMA$$サマー$$価格$$寿命$$安い$$通販$$おすすめ</t>
  </si>
  <si>
    <t>http://gd.image-qoo10.jp/li/501/883/5400883501.jpg</t>
  </si>
  <si>
    <t>BluEarth-GT AE51$$225/45R17 94W XL$$225/45R17$$ヨコハマ$$YOKOHAMA$$サマー$$価格$$寿命$$安い$$通販$$おすすめ</t>
  </si>
  <si>
    <t>http://gd.image-qoo10.jp/li/603/883/5400883603.jpg</t>
  </si>
  <si>
    <t>BluEarth-GT AE51$$245/45R18 100W XL$$245/45R18$$ヨコハマ$$YOKOHAMA$$サマー$$価格$$寿命$$安い$$通販$$おすすめ</t>
  </si>
  <si>
    <t>http://gd.image-qoo10.jp/li/502/883/5400883502.jpg</t>
  </si>
  <si>
    <t>BluEarth-GT AE51$$245/40R19 98W XL$$245/40R19$$ヨコハマ$$YOKOHAMA$$サマー$$価格$$寿命$$安い$$通販$$おすすめ</t>
  </si>
  <si>
    <t>http://gd.image-qoo10.jp/li/576/883/5400883576.jpg</t>
  </si>
  <si>
    <t>X-ICE SNOW$$175/65R15 88T XL$$175/65R15$$ミシュラン$$MICHELIN$$スタッドレス$$価格$$寿命$$安い$$通販$$おすすめ</t>
  </si>
  <si>
    <t>http://gd.image-qoo10.jp/li/579/883/5400883579.jpg</t>
  </si>
  <si>
    <t>X-ICE SNOW SUV$$215/70R16 100T TL$$215/70R16$$ミシュラン$$MICHELIN$$スタッドレス$$価格$$寿命$$安い$$通販$$おすすめ</t>
  </si>
  <si>
    <t>http://gd.image-qoo10.jp/li/481/883/5400883481.jpg</t>
  </si>
  <si>
    <t>http://gd.image-qoo10.jp/li/018/883/5400883018.jpg</t>
  </si>
  <si>
    <t>X-ICE SNOW SUV$$235/60R18 107T XL$$235/60R18$$ミシュラン$$MICHELIN$$スタッドレス$$価格$$寿命$$安い$$通販$$おすすめ</t>
  </si>
  <si>
    <t>http://gd.image-qoo10.jp/li/606/883/5400883606.jpg</t>
  </si>
  <si>
    <t>Advan Fleva V701$$215/45R17 91W XL$$215/45R17$$ヨコハマ$$YOKOHAMA$$サマー$$価格$$寿命$$安い$$通販$$おすすめ</t>
  </si>
  <si>
    <t>http://gd.image-qoo10.jp/li/504/883/5400883504.jpg</t>
  </si>
  <si>
    <t>Advan Fleva V701$$225/45R17 94W XL$$225/45R17$$ヨコハマ$$YOKOHAMA$$サマー$$価格$$寿命$$安い$$通販$$おすすめ</t>
  </si>
  <si>
    <t>http://gd.image-qoo10.jp/li/094/883/5400883094.jpg</t>
  </si>
  <si>
    <t>http://gd.image-qoo10.jp/li/235/883/5400883235.jpg</t>
  </si>
  <si>
    <t>http://gd.image-qoo10.jp/li/020/883/5400883020.jpg</t>
  </si>
  <si>
    <t>Pilot Sport 4 S$$225/35R19 88Y XL ZP$$225/35R19$$ミシュラン$$MICHELIN$$サマー$$価格$$寿命$$安い$$通販$$おすすめ</t>
  </si>
  <si>
    <t>http://gd.image-qoo10.jp/li/208/883/5400883208.jpg</t>
  </si>
  <si>
    <t>http://gd.image-qoo10.jp/li/548/883/5400883548.jpg</t>
  </si>
  <si>
    <t>CROSSCLIMATE 2$$225/40R18 92YXL$$225/40R18$$ミシュラン$$MICHELIN$$オールシーズン$$価格$$寿命$$安い$$通販$$おすすめ</t>
  </si>
  <si>
    <t>http://gd.image-qoo10.jp/li/217/883/5400883217.jpg</t>
  </si>
  <si>
    <t>ExtremeContact DWS06 PLUS$$275/35ZR19 100Y XL$$275/35R19$$コンチ$$CONTINENTAL$$サマー$$価格$$寿命$$安い$$通販$$おすすめ</t>
  </si>
  <si>
    <t>http://gd.image-qoo10.jp/li/055/883/5400883055.jpg</t>
  </si>
  <si>
    <t>PRIMACY4$$245/40R18 93H AO$$245/40R18$$ミシュラン$$MICHELIN$$サマー$$価格$$寿命$$安い$$通販$$おすすめ</t>
  </si>
  <si>
    <t>http://gd.image-qoo10.jp/li/221/883/5400883221.jpg</t>
  </si>
  <si>
    <t>ExtremeContact DWS06 PLUS$$265/45ZR20 104Y$$265/45R20$$コンチ$$CONTINENTAL$$サマー$$価格$$寿命$$安い$$通販$$おすすめ</t>
  </si>
  <si>
    <t>http://gd.image-qoo10.jp/li/073/883/5400883073.jpg</t>
  </si>
  <si>
    <t>ExtremeContact DWS06 PLUS$$255/35ZR18 94Y XL$$255/35R18$$コンチ$$CONTINENTAL$$サマー$$価格$$寿命$$安い$$通販$$おすすめ</t>
  </si>
  <si>
    <t>http://gd.image-qoo10.jp/li/082/883/5400883082.jpg</t>
  </si>
  <si>
    <t>ExtremeContact DWS06 PLUS$$275/45R20 110W XL$$275/45R20$$コンチ$$CONTINENTAL$$サマー$$価格$$寿命$$安い$$通販$$おすすめ</t>
  </si>
  <si>
    <t>http://gd.image-qoo10.jp/li/236/883/5400883236.jpg</t>
  </si>
  <si>
    <t>Pilot Sport 4$$255/40R17 98Y XL$$255/40R17$$ミシュラン$$MICHELIN$$サマー$$価格$$寿命$$安い$$通販$$おすすめ</t>
  </si>
  <si>
    <t>http://gd.image-qoo10.jp/li/088/883/5400883088.jpg</t>
  </si>
  <si>
    <t>Pilot Sport 4$$275/40R19 105Y XL$$275/40R19$$ミシュラン$$MICHELIN$$サマー$$価格$$寿命$$安い$$通販$$おすすめ</t>
  </si>
  <si>
    <t>http://gd.image-qoo10.jp/li/240/883/5400883240.jpg</t>
  </si>
  <si>
    <t>BluEarth-XT AE61$$225/50R18 95V$$225/50R18$$ヨコハマ$$YOKOHAMA$$サマー$$価格$$寿命$$安い$$通販$$おすすめ</t>
  </si>
  <si>
    <t>http://gd.image-qoo10.jp/li/284/883/5400883284.jpg</t>
  </si>
  <si>
    <t>BluEarth-XT AE61A$$225/55R19 99V$$225/55R19$$ヨコハマ$$YOKOHAMA$$サマー$$価格$$寿命$$安い$$通販$$おすすめ</t>
  </si>
  <si>
    <t>http://gd.image-qoo10.jp/li/022/883/5400883022.jpg</t>
  </si>
  <si>
    <t>BluEarth-4S AW21$$195/65R15 91H$$195/65R15$$ヨコハマ$$YOKOHAMA$$サマー$$価格$$寿命$$安い$$通販$$おすすめ</t>
  </si>
  <si>
    <t>http://gd.image-qoo10.jp/li/112/883/5400883112.jpg</t>
  </si>
  <si>
    <t>LE MANS V$$215/60R16 95H$$215/60R16$$ダンロップ$$DUNLOP$$サマー$$価格$$寿命$$安い$$通販$$おすすめ</t>
  </si>
  <si>
    <t>http://gd.image-qoo10.jp/li/122/883/5400883122.jpg</t>
  </si>
  <si>
    <t>Pilot Sport 4$$215/45R17 91Y XL$$215/45R17$$ミシュラン$$MICHELIN$$サマー$$価格$$寿命$$安い$$通販$$おすすめ</t>
  </si>
  <si>
    <t>http://gd.image-qoo10.jp/li/495/883/5400883495.jpg</t>
  </si>
  <si>
    <t>AZENIS FK510$$255/50R20 109Y XL$$255/50R20$$ファルケン$$FALKEN$$サマー$$価格$$寿命$$安い$$通販$$おすすめ</t>
  </si>
  <si>
    <t>http://gd.image-qoo10.jp/li/353/883/5400883353.jpg</t>
  </si>
  <si>
    <t>AZENIS FK510$$275/30R20 97Y XL$$275/30R20$$ファルケン$$FALKEN$$サマー$$価格$$寿命$$安い$$通販$$おすすめ</t>
  </si>
  <si>
    <t>http://gd.image-qoo10.jp/li/660/883/5400883660.jpg</t>
  </si>
  <si>
    <t>http://gd.image-qoo10.jp/li/732/883/5400883732.jpg</t>
  </si>
  <si>
    <t>http://gd.image-qoo10.jp/li/354/883/5400883354.jpg</t>
  </si>
  <si>
    <t>http://gd.image-qoo10.jp/li/690/883/5400883690.jpg</t>
  </si>
  <si>
    <t>http://gd.image-qoo10.jp/li/355/883/5400883355.jpg</t>
  </si>
  <si>
    <t>2023年製 PRIMACY 4+ 225/45R17 94W XL サマータイヤ 翌営業日発送</t>
  </si>
  <si>
    <t>http://gd.image-qoo10.jp/li/248/277/5401277248.jpg</t>
  </si>
  <si>
    <t>http://gd.image-qoo10.jp/li/859/883/5400883859.jpg</t>
  </si>
  <si>
    <t>EAGLE LS EXE$$215/55R16 93V$$215/55R16$$グッドイヤー$$GOODYEAR$$サマー$$価格$$寿命$$安い$$通販$$おすすめ</t>
  </si>
  <si>
    <t>http://gd.image-qoo10.jp/li/907/883/5400883907.jpg</t>
  </si>
  <si>
    <t>REGNO GRVII$$225/50R18 95V$$225/50R18$$ブリヂストン$$BRIDGESTONE$$サマー$$価格$$寿命$$安い$$通販$$おすすめ</t>
  </si>
  <si>
    <t>http://gd.image-qoo10.jp/li/912/883/5400883912.jpg</t>
  </si>
  <si>
    <t>Pilot Sport 5$$205/40R18 86Y XL$$205/40R18$$ミシュラン$$MICHELIN$$サマー$$価格$$寿命$$安い$$通販$$おすすめ</t>
  </si>
  <si>
    <t>http://gd.image-qoo10.jp/li/864/883/5400883864.jpg</t>
  </si>
  <si>
    <t>Pilot Sport 4$$245/40R19 98Y XL ★$$245/40R19$$ミシュラン$$MICHELIN$$サマー$$価格$$寿命$$安い$$通販$$おすすめ</t>
  </si>
  <si>
    <t>http://gd.image-qoo10.jp/li/851/883/5400883851.jpg</t>
  </si>
  <si>
    <t>http://gd.image-qoo10.jp/li/913/883/5400883913.jpg</t>
  </si>
  <si>
    <t>http://gd.image-qoo10.jp/li/867/883/5400883867.jpg</t>
  </si>
  <si>
    <t>http://gd.image-qoo10.jp/li/926/883/5400883926.jpg</t>
  </si>
  <si>
    <t>PRIMACY 4+$$225/45R17 91V$$225/45R17$$ミシュラン$$MICHELIN$$サマー$$価格$$寿命$$安い$$通販$$おすすめ</t>
  </si>
  <si>
    <t>http://gd.image-qoo10.jp/li/854/883/5400883854.jpg</t>
  </si>
  <si>
    <t>Pilot Sport 4 S$$225/40R19 93Y XL ★$$225/40R19$$ミシュラン$$MICHELIN$$サマー$$価格$$寿命$$安い$$通販$$おすすめ</t>
  </si>
  <si>
    <t>http://gd.image-qoo10.jp/li/900/883/5400883900.jpg</t>
  </si>
  <si>
    <t>Pilot Sport 4 S$$245/35R20 95Y XL MO$$245/35R20$$ミシュラン$$MICHELIN$$サマー$$価格$$寿命$$安い$$通販$$おすすめ</t>
  </si>
  <si>
    <t>http://gd.image-qoo10.jp/li/852/883/5400883852.jpg</t>
  </si>
  <si>
    <t>http://gd.image-qoo10.jp/li/866/883/5400883866.jpg</t>
  </si>
  <si>
    <t>Pilot Sport 4 S$$255/35R19 92Y$$255/35R19$$ミシュラン$$MICHELIN$$サマー$$価格$$寿命$$安い$$通販$$おすすめ</t>
  </si>
  <si>
    <t>http://gd.image-qoo10.jp/li/901/883/5400883901.jpg</t>
  </si>
  <si>
    <t>http://gd.image-qoo10.jp/li/853/883/5400883853.jpg</t>
  </si>
  <si>
    <t>Pilot Sport 4 S$$275/30R20 97Y XL MO$$275/30R20$$ミシュラン$$MICHELIN$$サマー$$価格$$寿命$$安い$$通販$$おすすめ</t>
  </si>
  <si>
    <t>http://gd.image-qoo10.jp/li/128/884/5400884128.jpg</t>
  </si>
  <si>
    <t>ENERGY SAVER+$$185/55R15 82H$$185/55R15$$ミシュラン$$MICHELIN$$サマー$$価格$$寿命$$安い$$通販$$おすすめ</t>
  </si>
  <si>
    <t>2023年製 ENERGY SAVER 4 195/55R15 89V XL サマータイヤ 翌営業日発送</t>
  </si>
  <si>
    <t>http://gd.image-qoo10.jp/li/173/884/5400884173.jpg</t>
  </si>
  <si>
    <t>ENERGY SAVER 4$$195/55R15 89V$$195/55R15$$ミシュラン$$MICHELIN$$サマー$$価格$$寿命$$安い$$通販$$おすすめ</t>
  </si>
  <si>
    <t>http://gd.image-qoo10.jp/li/136/884/5400884136.jpg</t>
  </si>
  <si>
    <t>CROSSCLIMATE SUV$$225/55R18 98V$$225/55R18$$ミシュラン$$MICHELIN$$オールシーズン$$価格$$寿命$$安い$$通販$$おすすめ</t>
  </si>
  <si>
    <t>2020年製 EfficientGrip SUV HP01 225/55R19 99V サマータイヤ 翌営業日発送</t>
  </si>
  <si>
    <t>http://gd.image-qoo10.jp/li/146/884/5400884146.jpg</t>
  </si>
  <si>
    <t>EfficientGrip SUV HP01$$225/55R19 99V$$225/55R19$$グッドイヤー$$GOODYEAR$$サマー$$価格$$寿命$$安い$$通販$$おすすめ</t>
  </si>
  <si>
    <t>http://gd.image-qoo10.jp/li/384/884/5400884384.jpg</t>
  </si>
  <si>
    <t>EAGLE LS EXE$$195/45R16 84W XL$$195/45R16$$グッドイヤー$$GOODYEAR$$サマー$$価格$$寿命$$安い$$通販$$おすすめ</t>
  </si>
  <si>
    <t>http://gd.image-qoo10.jp/li/097/884/5400884097.jpg</t>
  </si>
  <si>
    <t>REGNO GR-XII$$185/55R16 83V$$185/55R16$$ブリヂストン$$BRIDGESTONE$$サマー$$価格$$寿命$$安い$$通販$$おすすめ</t>
  </si>
  <si>
    <t>http://gd.image-qoo10.jp/li/207/884/5400884207.jpg</t>
  </si>
  <si>
    <t>REGNO GR-XII$$205/50R17 89V$$205/50R17$$ブリヂストン$$BRIDGESTONE$$サマー$$価格$$寿命$$安い$$通販$$おすすめ</t>
  </si>
  <si>
    <t>http://gd.image-qoo10.jp/li/100/884/5400884100.jpg</t>
  </si>
  <si>
    <t>REGNO GR-XII$$225/45R17 91W$$225/45R17$$ブリヂストン$$BRIDGESTONE$$サマー$$価格$$寿命$$安い$$通販$$おすすめ</t>
  </si>
  <si>
    <t>http://gd.image-qoo10.jp/li/174/884/5400884174.jpg</t>
  </si>
  <si>
    <t>REGNO GR-XII$$215/45R18 89W$$215/45R18$$ブリヂストン$$BRIDGESTONE$$サマー$$価格$$寿命$$安い$$通販$$おすすめ</t>
  </si>
  <si>
    <t>http://gd.image-qoo10.jp/li/101/884/5400884101.jpg</t>
  </si>
  <si>
    <t>REGNO GR-XII$$185/60R15 84H$$185/60R15$$ブリヂストン$$BRIDGESTONE$$サマー$$価格$$寿命$$安い$$通販$$おすすめ</t>
  </si>
  <si>
    <t>http://gd.image-qoo10.jp/li/176/884/5400884176.jpg</t>
  </si>
  <si>
    <t>REGNO GRVII$$195/65R15 91H$$195/65R15$$ブリヂストン$$BRIDGESTONE$$サマー$$価格$$寿命$$安い$$通販$$おすすめ</t>
  </si>
  <si>
    <t>http://gd.image-qoo10.jp/li/103/884/5400884103.jpg</t>
  </si>
  <si>
    <t>REGNO GR-XII$$225/45R19 96W XL$$225/45R19$$ブリヂストン$$BRIDGESTONE$$サマー$$価格$$寿命$$安い$$通販$$おすすめ</t>
  </si>
  <si>
    <t>http://gd.image-qoo10.jp/li/178/884/5400884178.jpg</t>
  </si>
  <si>
    <t>REGNO GR-XII$$235/45R18 94W$$235/45R18$$ブリヂストン$$BRIDGESTONE$$サマー$$価格$$寿命$$安い$$通販$$おすすめ</t>
  </si>
  <si>
    <t>http://gd.image-qoo10.jp/li/110/884/5400884110.jpg</t>
  </si>
  <si>
    <t>REGNO GR-XII$$235/50R18 101V XL$$235/50R18$$ブリヂストン$$BRIDGESTONE$$サマー$$価格$$寿命$$安い$$通販$$おすすめ</t>
  </si>
  <si>
    <t>http://gd.image-qoo10.jp/li/125/884/5400884125.jpg</t>
  </si>
  <si>
    <t>X-ICE SNOW SUV$$235/60R17 106T XL$$235/60R17$$ミシュラン$$MICHELIN$$スタッドレス$$価格$$寿命$$安い$$通販$$おすすめ</t>
  </si>
  <si>
    <t>http://gd.image-qoo10.jp/li/167/884/5400884167.jpg</t>
  </si>
  <si>
    <t>ADVAN dB V552$$195/60R16 89V$$195/60R16$$ヨコハマ$$YOKOHAMA$$サマー$$価格$$寿命$$安い$$通販$$おすすめ</t>
  </si>
  <si>
    <t>LS 225/45R18 95W XL LS588 UHP</t>
  </si>
  <si>
    <t>二拠点在庫品番</t>
    <rPh sb="0" eb="5">
      <t>ニキョテンザイコ</t>
    </rPh>
    <rPh sb="5" eb="7">
      <t>ヒンバン</t>
    </rPh>
    <phoneticPr fontId="10"/>
  </si>
  <si>
    <t>2ページ作成</t>
    <rPh sb="4" eb="6">
      <t>サクセイ</t>
    </rPh>
    <phoneticPr fontId="10"/>
  </si>
  <si>
    <t>22,497</t>
  </si>
  <si>
    <t>16,040</t>
  </si>
  <si>
    <t>https://www.qoo10.jp/g/1074476193</t>
    <phoneticPr fontId="10"/>
  </si>
  <si>
    <t>13,750</t>
  </si>
  <si>
    <t>37,420</t>
  </si>
  <si>
    <t>23,210</t>
  </si>
  <si>
    <t>29,297</t>
  </si>
  <si>
    <t>27,700</t>
  </si>
  <si>
    <t>15,559</t>
  </si>
  <si>
    <t>https://www.qoo10.jp/g/1074476460</t>
    <phoneticPr fontId="10"/>
  </si>
  <si>
    <t>https://www.qoo10.jp/g/1074475988</t>
    <phoneticPr fontId="10"/>
  </si>
  <si>
    <t>https://www.qoo10.jp/g/1074476499</t>
    <phoneticPr fontId="10"/>
  </si>
  <si>
    <t>https://www.qoo10.jp/g/1074476501</t>
    <phoneticPr fontId="10"/>
  </si>
  <si>
    <t>https://www.qoo10.jp/g/1074476456</t>
    <phoneticPr fontId="10"/>
  </si>
  <si>
    <t>https://www.qoo10.jp/g/1074475819</t>
    <phoneticPr fontId="10"/>
  </si>
  <si>
    <t>https://www.qoo10.jp/g/1074476459</t>
    <phoneticPr fontId="10"/>
  </si>
  <si>
    <t>https://www.qoo10.jp/g/1074476736</t>
    <phoneticPr fontId="10"/>
  </si>
  <si>
    <t>https://www.qoo10.jp/g/1074476674</t>
    <phoneticPr fontId="10"/>
  </si>
  <si>
    <t>https://www.qoo10.jp/g/1074475816</t>
    <phoneticPr fontId="10"/>
  </si>
  <si>
    <t>16,760</t>
  </si>
  <si>
    <t>20,424</t>
  </si>
  <si>
    <t>12/20依頼</t>
  </si>
  <si>
    <t>12/20変更</t>
    <rPh sb="5" eb="7">
      <t>ヘンコウ</t>
    </rPh>
    <phoneticPr fontId="10"/>
  </si>
  <si>
    <t>T001 215/60R16 95V</t>
    <phoneticPr fontId="10"/>
  </si>
  <si>
    <t>https://kakaku.com/item/K0000795069/</t>
    <phoneticPr fontId="10"/>
  </si>
  <si>
    <t>https://kakaku.com/item/K0001362041/</t>
    <phoneticPr fontId="10"/>
  </si>
  <si>
    <t>16,200</t>
  </si>
  <si>
    <t>2乖離</t>
    <rPh sb="0" eb="2">
      <t>カイリ</t>
    </rPh>
    <phoneticPr fontId="10"/>
  </si>
  <si>
    <t>DUELER H/P SPORT 235/55R19 101V</t>
    <phoneticPr fontId="10"/>
  </si>
  <si>
    <t>DUELER H/P SPORT</t>
  </si>
  <si>
    <t>DUELER H/P SPORT</t>
    <phoneticPr fontId="10"/>
  </si>
  <si>
    <t>③BS</t>
    <phoneticPr fontId="10"/>
  </si>
  <si>
    <t>POTENZA Sport 205/45R17 88Y XL</t>
  </si>
  <si>
    <t>1075537431</t>
  </si>
  <si>
    <t>ptenzas2054517ip</t>
  </si>
  <si>
    <t>2023年製 POTENZA Sport 205/45R17 88Y XL  サマー  翌営業日発送</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</si>
  <si>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RE004&lt;/span&gt;&lt;br&gt;サイズ：&lt;strong&gt;205/45R17 88Y XL&lt;/strong&gt;&lt;br&gt;&lt;br&gt;※商品画像内のホイールは付属しておりません。&lt;br&gt;&lt;br&gt;&lt;/td&gt;
&lt;/tr&gt;
&lt;/tbody&gt;
&lt;/table&gt;
&lt;div&gt;&lt;img src="https://gdetail.image-qoo10.jp/344/613881147/2022/1/3f45b6f5-294b-4726-aaad-866e8d4ff822.jpg" style="display: block; margin-left: auto; margin-right: auto;"&gt;&lt;/div&gt;</t>
  </si>
  <si>
    <t>POTENZA Sport$$205/45R17 88Y XL$$205/45R17$$ブリヂストン$$BRIDGESTONE$$サマー$$価格$$寿命$$安い</t>
  </si>
  <si>
    <t>1075537432</t>
  </si>
  <si>
    <t>ptenzas2353519ip</t>
  </si>
  <si>
    <t>2023年製 POTENZA Sport 235/35R19 91Y XL BRIDGESTONE サマー  翌営業日発送</t>
  </si>
  <si>
    <t>&lt;br id="tinymce&amp;quot;" class="mce-content-body " contenteditable="true" spellcheck="false" data-id="gd_det_exp_new"&gt;
&lt;table align="center"&gt;
&lt;tbody&gt;
&lt;tr&gt;
&lt;td style="text-align: left;" width="350px"&gt;&lt;span style="font-size: 14pt;"&gt;サマータイヤ&lt;/span&gt;&lt;br&gt;&lt;br&gt;&lt;span style="font-size: 14pt;"&gt;&lt;strong&gt;幅広い車種に対応する、スタイリッシュPOTENZA&lt;/strong&gt;&lt;/span&gt;&lt;/td&gt;
&lt;td style="text-align: center;"&gt;ポテンザ アドレナリン RE004&lt;br&gt;&lt;span style="font-size: 14pt;"&gt;POTENZA Adrenalin RE004&lt;/span&gt;&lt;br&gt;サイズ：&lt;strong&gt;235/35R19 91Y XL&lt;/strong&gt;&lt;br&gt;&lt;br&gt;※商品画像内のホイールは付属しておりません。&lt;br&gt;&lt;br&gt;&lt;/td&gt;
&lt;/tr&gt;
&lt;/tbody&gt;
&lt;/table&gt;
&lt;div&gt;&lt;img src="https://gdetail.image-qoo10.jp/344/613881147/2022/1/3f45b6f5-294b-4726-aaad-866e8d4ff822.jpg" style="display: block; margin-left: auto; margin-right: auto;"&gt;&lt;/div&gt;</t>
  </si>
  <si>
    <t>POTENZA Sport$$235/35R19 91Y XL$$235/35R19$$ブリヂストン$$BRIDGESTONE$$サマー$$価格$$寿命$$安い</t>
  </si>
  <si>
    <t>https://www.qoo10.jp/g/1075537431</t>
    <phoneticPr fontId="10"/>
  </si>
  <si>
    <t>https://www.qoo10.jp/g/1075537432</t>
    <phoneticPr fontId="10"/>
  </si>
  <si>
    <t>Pilot Sport 5 225/40ZR18 (92Y) XL</t>
  </si>
  <si>
    <t>https://kakaku.com/item/K0001421029/</t>
  </si>
  <si>
    <t>https://kakaku.com/item/K0001225140/</t>
  </si>
  <si>
    <t>https://kakaku.com/item/K0001509429/</t>
  </si>
  <si>
    <t>POTENZA Sport 235/35R19 91YXL</t>
  </si>
  <si>
    <t>https://kakaku.com/item/K0001509436/</t>
  </si>
  <si>
    <t>https://www.qoo10.jp/g/1074476028</t>
    <phoneticPr fontId="10"/>
  </si>
  <si>
    <t>https://www.qoo10.jp/g/1074476345</t>
    <phoneticPr fontId="10"/>
  </si>
  <si>
    <t>12/20依頼乖離</t>
    <rPh sb="7" eb="9">
      <t>カイリ</t>
    </rPh>
    <phoneticPr fontId="10"/>
  </si>
  <si>
    <t>12/20依頼乖離</t>
    <phoneticPr fontId="10"/>
  </si>
  <si>
    <t>225/55R18 98V</t>
    <phoneticPr fontId="10"/>
  </si>
  <si>
    <t>REGNO GRVII 225/55R18 98V</t>
    <phoneticPr fontId="10"/>
  </si>
  <si>
    <t>https://www.qoo10.jp/g/1074476745</t>
    <phoneticPr fontId="10"/>
  </si>
  <si>
    <t>17,100</t>
  </si>
  <si>
    <t>16,550</t>
  </si>
  <si>
    <t>7,687</t>
  </si>
  <si>
    <t>9,100</t>
  </si>
  <si>
    <t>2供給原価</t>
    <rPh sb="1" eb="5">
      <t>キョウキュウゲンカ</t>
    </rPh>
    <phoneticPr fontId="10"/>
  </si>
  <si>
    <t>7,255</t>
  </si>
  <si>
    <t>13,093</t>
  </si>
  <si>
    <t>12,175</t>
  </si>
  <si>
    <t>9,475</t>
  </si>
  <si>
    <t>GY 165/65R14 79H EfficientGrip RVF02</t>
  </si>
  <si>
    <t>GY 205/55R17 95VXL EfficientGrip RVF02</t>
  </si>
  <si>
    <t>GY 225/55R19 103WXL EfficientGrip RVF02</t>
  </si>
  <si>
    <t>GY 225/55R17 101VXL EfficientGrip RVF02</t>
  </si>
  <si>
    <t>5,340</t>
  </si>
  <si>
    <t>5,800</t>
  </si>
  <si>
    <t>5,610</t>
  </si>
  <si>
    <t>6,620</t>
  </si>
  <si>
    <t>9,350</t>
  </si>
  <si>
    <t>8,980</t>
  </si>
  <si>
    <t>11,822</t>
  </si>
  <si>
    <t>17,535</t>
  </si>
  <si>
    <t>eg011556513</t>
  </si>
  <si>
    <t>2023年製 EfficientGrip ECO EG01 155/65R13 73S  サマー  翌営業日発送</t>
  </si>
  <si>
    <t>eg012154517</t>
  </si>
  <si>
    <t>2023年製 EfficientGrip ECO EG01 215/45R17 91W XL GOODYEAR サマー  翌営業日発送</t>
  </si>
  <si>
    <t>https://www.qoo10.jp/g/1077393366</t>
    <phoneticPr fontId="10"/>
  </si>
  <si>
    <t>https://www.qoo10.jp/g/1074476444</t>
    <phoneticPr fontId="10"/>
  </si>
  <si>
    <t>12/21依頼</t>
    <rPh sb="5" eb="7">
      <t>イライ</t>
    </rPh>
    <phoneticPr fontId="10"/>
  </si>
  <si>
    <t>12/21乖離</t>
    <rPh sb="5" eb="7">
      <t>カイリ</t>
    </rPh>
    <phoneticPr fontId="10"/>
  </si>
  <si>
    <t>12/21競合に勝つか</t>
    <rPh sb="5" eb="7">
      <t>キョウゴウ</t>
    </rPh>
    <rPh sb="8" eb="9">
      <t>カ</t>
    </rPh>
    <phoneticPr fontId="10"/>
  </si>
  <si>
    <t>1074476444</t>
    <phoneticPr fontId="38" type="noConversion"/>
  </si>
  <si>
    <t>Y</t>
    <phoneticPr fontId="38" type="noConversion"/>
  </si>
  <si>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EG01&lt;/span&gt;&lt;br&gt;サイズ：&lt;strong&gt;155/65R13 73S&lt;/strong&gt;&lt;br&gt;&lt;br&gt;※商品画像内のホイールは付属しておりません。&lt;/td&gt;
&lt;/tr&gt;
&lt;/tbody&gt;
&lt;/table&gt;
&lt;div&gt;&lt;img src="https://gdetail.image-qoo10.jp/344/613881147/2020/1/b2e4207f-19df-47fd-803d-1430f3b910f8.jpg" style="display: block; margin-left: auto; margin-right: auto;"&gt;&lt;/div&gt;</t>
    <phoneticPr fontId="38" type="noConversion"/>
  </si>
  <si>
    <t>EfficientGrip ECO EG01$$155/65R13 73S$$155/65R13$$グッドイヤー$$GOODYEAR$$サマー$$価格$$寿命$$安い</t>
    <phoneticPr fontId="38" type="noConversion"/>
  </si>
  <si>
    <t>4992496139981</t>
    <phoneticPr fontId="38" type="noConversion"/>
  </si>
  <si>
    <t>1077393366</t>
    <phoneticPr fontId="38" type="noConversion"/>
  </si>
  <si>
    <t>&lt;br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EG01&lt;/span&gt;&lt;br&gt;サイズ：&lt;strong&gt;215/45R17 91W XL&lt;/strong&gt;&lt;br&gt;&lt;br&gt;※商品画像内のホイールは付属しておりません。&lt;/td&gt;
&lt;/tr&gt;
&lt;/tbody&gt;
&lt;/table&gt;
&lt;div&gt;&lt;img src="https://gdetail.image-qoo10.jp/344/613881147/2020/1/b2e4207f-19df-47fd-803d-1430f3b910f8.jpg" style="display: block; margin-left: auto; margin-right: auto;"&gt;&lt;/div&gt;</t>
    <phoneticPr fontId="38" type="noConversion"/>
  </si>
  <si>
    <t>EfficientGrip ECO EG01$$215/45R17 91W XL$$215/45R17$$グッドイヤー$$GOODYEAR$$サマー$$価格$$寿命$$安い</t>
    <phoneticPr fontId="38" type="noConversion"/>
  </si>
  <si>
    <t>4992496141342</t>
    <phoneticPr fontId="38" type="noConversion"/>
  </si>
  <si>
    <t>サイズ1</t>
    <phoneticPr fontId="30"/>
  </si>
  <si>
    <t>サイズ略(ﾜｰﾄﾞ2)</t>
    <rPh sb="3" eb="4">
      <t>リャク</t>
    </rPh>
    <phoneticPr fontId="30"/>
  </si>
  <si>
    <t>GY 235/50R18 97V EAGLE LS EXE特</t>
  </si>
  <si>
    <t>東</t>
    <rPh sb="0" eb="1">
      <t>アズマ</t>
    </rPh>
    <phoneticPr fontId="10"/>
  </si>
  <si>
    <t>行ラベル</t>
  </si>
  <si>
    <t>列ラベル</t>
  </si>
  <si>
    <t>品番</t>
    <rPh sb="0" eb="2">
      <t>ヒンバン</t>
    </rPh>
    <phoneticPr fontId="1"/>
  </si>
  <si>
    <t>サイズ①</t>
  </si>
  <si>
    <t>サイズパターン</t>
  </si>
  <si>
    <t>予定</t>
    <rPh sb="0" eb="2">
      <t>ヨテイ</t>
    </rPh>
    <phoneticPr fontId="1"/>
  </si>
  <si>
    <t>入庫済</t>
    <rPh sb="0" eb="2">
      <t>ニュウコ</t>
    </rPh>
    <rPh sb="2" eb="3">
      <t>スミ</t>
    </rPh>
    <phoneticPr fontId="10"/>
  </si>
  <si>
    <t>165/65R14 79H EFFICIENTGRIP RVF02</t>
    <phoneticPr fontId="10"/>
  </si>
  <si>
    <t>175/60R16 82H EFFICIENTGRIP RVF02</t>
    <phoneticPr fontId="10"/>
  </si>
  <si>
    <t>205/55R17 95V EFFICIENTGRIP RVF02</t>
    <phoneticPr fontId="10"/>
  </si>
  <si>
    <t>175/55R15 77V EFFICIENTGRIP RVF02</t>
    <phoneticPr fontId="10"/>
  </si>
  <si>
    <t>185/60R15 84H EFFICIENTGRIP RVF02</t>
    <phoneticPr fontId="10"/>
  </si>
  <si>
    <t>225/55R19 103W EFFICIENTGRIP RVF02 XL</t>
    <phoneticPr fontId="10"/>
  </si>
  <si>
    <t>225/55R17 101V EFFICIENTGRIP RVF02 XL</t>
    <phoneticPr fontId="10"/>
  </si>
  <si>
    <t>165/55R15 75V EFFICIENTGRIP RVF02</t>
    <phoneticPr fontId="10"/>
  </si>
  <si>
    <t>新展開</t>
    <rPh sb="0" eb="3">
      <t>シンテンカイ</t>
    </rPh>
    <phoneticPr fontId="10"/>
  </si>
  <si>
    <t>NX 215/60R17 96Q WINGUARD ICE SUV特</t>
  </si>
  <si>
    <t>GY 175/60R16 82H EfficientGrip RVF02</t>
  </si>
  <si>
    <t>GY 175/55R15 77V EfficientGrip RVF02</t>
  </si>
  <si>
    <t>GY 185/60R15 84H EfficientGrip RVF02</t>
  </si>
  <si>
    <t>205/60R16 92V EFFICIENTGRIP RVF02</t>
    <phoneticPr fontId="10"/>
  </si>
  <si>
    <t>195/65R15 91H EFFICIENTGRIP RVF02</t>
    <phoneticPr fontId="10"/>
  </si>
  <si>
    <t>165/60R15 77H EFFICIENTGRIP RVF02</t>
    <phoneticPr fontId="10"/>
  </si>
  <si>
    <t>195/60R16 89H EFFICIENTGRIP RVF02</t>
    <phoneticPr fontId="10"/>
  </si>
  <si>
    <t>235/50R18 101W EFFICIENTGRIP RVF02 XL FP</t>
    <phoneticPr fontId="10"/>
  </si>
  <si>
    <t>185/65R15 88H EFFICIENTGRIP RVF02</t>
    <phoneticPr fontId="10"/>
  </si>
  <si>
    <t>225/50R18 99V EFFICIENTGRIP RVF02 XL FP</t>
    <phoneticPr fontId="10"/>
  </si>
  <si>
    <t>215/55R17 98V EFFICIENTGRIP RVF02 XL</t>
    <phoneticPr fontId="10"/>
  </si>
  <si>
    <t>215/60R17 100H EFFICIENTGRIP RVF02 XL</t>
    <phoneticPr fontId="10"/>
  </si>
  <si>
    <t>225/60R17 99H EFFICIENTGRIP RVF02</t>
    <phoneticPr fontId="10"/>
  </si>
  <si>
    <t>-</t>
    <phoneticPr fontId="10"/>
  </si>
  <si>
    <t>連動申請中</t>
    <rPh sb="0" eb="5">
      <t>レンドウシンセイチュウ</t>
    </rPh>
    <phoneticPr fontId="10"/>
  </si>
  <si>
    <t>連動適否</t>
    <rPh sb="0" eb="2">
      <t>レンドウ</t>
    </rPh>
    <phoneticPr fontId="10"/>
  </si>
  <si>
    <t>〇</t>
    <phoneticPr fontId="10"/>
  </si>
  <si>
    <t>PRIMACY 4+ 235/45R18 98Y XL</t>
  </si>
  <si>
    <t>Pr</t>
    <phoneticPr fontId="10"/>
  </si>
  <si>
    <t>https://kakaku.com/item/K0001064814/</t>
    <phoneticPr fontId="10"/>
  </si>
  <si>
    <t>pimacy4p2354518</t>
    <phoneticPr fontId="10"/>
  </si>
  <si>
    <t>在庫0のため</t>
    <rPh sb="0" eb="2">
      <t>ザイコ</t>
    </rPh>
    <phoneticPr fontId="10"/>
  </si>
  <si>
    <t xml:space="preserve">タイヤ屋 ぱぴ </t>
  </si>
  <si>
    <t>12,900</t>
  </si>
  <si>
    <t>未連動</t>
    <rPh sb="0" eb="2">
      <t>ミレンドウ</t>
    </rPh>
    <phoneticPr fontId="10"/>
  </si>
  <si>
    <t>未連動</t>
    <rPh sb="0" eb="3">
      <t>ミレンドウ</t>
    </rPh>
    <phoneticPr fontId="10"/>
  </si>
  <si>
    <t>18,620</t>
  </si>
  <si>
    <t xml:space="preserve">Qoo10 EVENT </t>
    <phoneticPr fontId="10"/>
  </si>
  <si>
    <t>-</t>
    <phoneticPr fontId="10"/>
  </si>
  <si>
    <t>12,390</t>
  </si>
  <si>
    <t>①MI</t>
    <phoneticPr fontId="10"/>
  </si>
  <si>
    <t>225/60R16 102W XL</t>
    <phoneticPr fontId="10"/>
  </si>
  <si>
    <t>PRIMACY 4+ 225/60R16 102W XL</t>
    <phoneticPr fontId="10"/>
  </si>
  <si>
    <t>https://kakaku.com/item/K0001529341/</t>
    <phoneticPr fontId="10"/>
  </si>
  <si>
    <t>未連動</t>
    <rPh sb="0" eb="3">
      <t>ミレンドウ</t>
    </rPh>
    <phoneticPr fontId="10"/>
  </si>
  <si>
    <t>ページ作成</t>
    <rPh sb="3" eb="5">
      <t>サクセイ</t>
    </rPh>
    <phoneticPr fontId="10"/>
  </si>
  <si>
    <t>MI 175/65R14 86HXL CrCLIMATE+</t>
  </si>
  <si>
    <t>MI 235/60R18 107HXL VOL CROSSCLIMATE2</t>
  </si>
  <si>
    <t>MI 195/60R16 93HXL CROSSCLIMATE2</t>
  </si>
  <si>
    <t>MI 175/65R15 88HXL CROSSCLIMATE2</t>
  </si>
  <si>
    <t>MI 225/55R17 101YXL PILOT SPORT 5</t>
  </si>
  <si>
    <t>MI 265/65R17 112H CROSSCLIMATE2 SUV</t>
  </si>
  <si>
    <t>MI 225/60R16 102WXL PRIMACY4+</t>
  </si>
  <si>
    <t>MI 205/40R18 86Y XL PILOT SPORT 4</t>
  </si>
  <si>
    <t>DL 225/50R17 94S WM02 22EU</t>
  </si>
  <si>
    <t>Qコード</t>
    <phoneticPr fontId="10"/>
  </si>
  <si>
    <t>https://www.qoo10.jp/g/1074476759</t>
    <phoneticPr fontId="10"/>
  </si>
  <si>
    <t>2022年製 Primacy 4 225/55R17 101W XL サマータイヤ 翌営業日発送</t>
    <phoneticPr fontId="10"/>
  </si>
  <si>
    <t>primacy42255517</t>
    <phoneticPr fontId="10"/>
  </si>
  <si>
    <t>Primacy 4 225/55R17 101W XL</t>
    <phoneticPr fontId="10"/>
  </si>
  <si>
    <t>https://www.qoo10.jp/g/1074475841</t>
    <phoneticPr fontId="10"/>
  </si>
  <si>
    <t>22,699</t>
  </si>
  <si>
    <t>Primacy 4+ 225/50R17 94Y</t>
    <phoneticPr fontId="10"/>
  </si>
  <si>
    <t>https://www.qoo10.jp/g/1074476680</t>
    <phoneticPr fontId="10"/>
  </si>
  <si>
    <t>https://www.qoo10.jp/g/1074476324</t>
    <phoneticPr fontId="10"/>
  </si>
  <si>
    <t>https://www.qoo10.jp/g/1074476770</t>
    <phoneticPr fontId="10"/>
  </si>
  <si>
    <t>https://www.qoo10.jp/g/1074476669</t>
    <phoneticPr fontId="10"/>
  </si>
  <si>
    <t>https://www.qoo10.jp/g/1074476529</t>
    <phoneticPr fontId="10"/>
  </si>
  <si>
    <t>https://www.qoo10.jp/g/1074476528</t>
    <phoneticPr fontId="10"/>
  </si>
  <si>
    <t>https://www.qoo10.jp/g/1074476532</t>
    <phoneticPr fontId="10"/>
  </si>
  <si>
    <t>https://www.qoo10.jp/g/1074476371</t>
    <phoneticPr fontId="10"/>
  </si>
  <si>
    <t>https://www.qoo10.jp/g/1074476224</t>
    <phoneticPr fontId="10"/>
  </si>
  <si>
    <t>https://www.qoo10.jp/g/1074475754</t>
    <phoneticPr fontId="10"/>
  </si>
  <si>
    <t>CJ12/25</t>
    <phoneticPr fontId="10"/>
  </si>
  <si>
    <t>https://www.qoo10.jp/g/1074476353</t>
    <phoneticPr fontId="10"/>
  </si>
  <si>
    <t>-</t>
    <phoneticPr fontId="10"/>
  </si>
  <si>
    <t>GY 155/80R13 79S VEC 4SEASONS MS Hybrid</t>
  </si>
  <si>
    <t>GY 205/55R16 91H VEC 4SEASONS MS Hybrid</t>
  </si>
  <si>
    <t>MI 235/45R18 98YXL PILOT SPORT 5</t>
  </si>
  <si>
    <t>MI 225/55R18 98V CROSS CLIMATE 2</t>
  </si>
  <si>
    <t>MI 225/50R18 95W CROSSCLIMATE2 SUV</t>
  </si>
  <si>
    <t>MI 215/50R18 92W CROSSCLIMATE2 SUV</t>
  </si>
  <si>
    <t>MI 195/55R16 87H PRIMACY4+</t>
  </si>
  <si>
    <t>NX 215/45R17 91W Nblue 4Season特</t>
  </si>
  <si>
    <t>NX 185/55R15 82H Nblue 4Season特</t>
  </si>
  <si>
    <t>Product Code</t>
    <phoneticPr fontId="10"/>
  </si>
  <si>
    <t>17,000</t>
  </si>
  <si>
    <t>10,220</t>
  </si>
  <si>
    <t>25,400</t>
  </si>
  <si>
    <t>24,022</t>
  </si>
  <si>
    <t>23,579</t>
  </si>
  <si>
    <t>24,850</t>
  </si>
  <si>
    <t>23,400</t>
  </si>
  <si>
    <t>28,800</t>
  </si>
  <si>
    <t>〇</t>
  </si>
  <si>
    <t>https://www.qoo10.jp/g/1074475913</t>
    <phoneticPr fontId="10"/>
  </si>
  <si>
    <t>https://www.qoo10.jp/g/1074475987</t>
    <phoneticPr fontId="10"/>
  </si>
  <si>
    <t>https://www.qoo10.jp/g/1074476242</t>
    <phoneticPr fontId="10"/>
  </si>
  <si>
    <t>GY 165/65R15 81H VEC 4SEASONS HB</t>
  </si>
  <si>
    <t>YH 215/60R16 95T IG52C 22EU</t>
  </si>
  <si>
    <t>MI 235/40R18 95Y XL CROSS CLIMATE 2</t>
  </si>
  <si>
    <t>https://www.qoo10.jp/g/1074476392</t>
    <phoneticPr fontId="10"/>
  </si>
  <si>
    <t>https://www.qoo10.jp/g/1074476216</t>
    <phoneticPr fontId="10"/>
  </si>
  <si>
    <t>https://www.qoo10.jp/g/1074476396</t>
    <phoneticPr fontId="10"/>
  </si>
  <si>
    <t>https://www.qoo10.jp/g/1074475798</t>
    <phoneticPr fontId="10"/>
  </si>
  <si>
    <t>https://www.qoo10.jp/g/1074476176</t>
    <phoneticPr fontId="10"/>
  </si>
  <si>
    <t>https://www.qoo10.jp/g/1074475945</t>
    <phoneticPr fontId="10"/>
  </si>
  <si>
    <t>https://www.qoo10.jp/g/1074476395</t>
    <phoneticPr fontId="10"/>
  </si>
  <si>
    <t>https://www.qoo10.jp/g/1074476172</t>
    <phoneticPr fontId="10"/>
  </si>
  <si>
    <t>https://www.qoo10.jp/g/1074476390</t>
    <phoneticPr fontId="10"/>
  </si>
  <si>
    <t>https://www.qoo10.jp/g/1074475795</t>
    <phoneticPr fontId="10"/>
  </si>
  <si>
    <t>https://www.qoo10.jp/g/1074475836</t>
    <phoneticPr fontId="10"/>
  </si>
  <si>
    <t>https://www.qoo10.jp/g/1074475845</t>
    <phoneticPr fontId="10"/>
  </si>
  <si>
    <t>https://www.qoo10.jp/g/1074475842</t>
    <phoneticPr fontId="10"/>
  </si>
  <si>
    <t>https://www.qoo10.jp/g/1074475844</t>
    <phoneticPr fontId="10"/>
  </si>
  <si>
    <t>https://www.qoo10.jp/g/1074475843</t>
    <phoneticPr fontId="10"/>
  </si>
  <si>
    <t>https://www.qoo10.jp/g/1074475869</t>
    <phoneticPr fontId="10"/>
  </si>
  <si>
    <t>https://www.qoo10.jp/g/1074476164</t>
    <phoneticPr fontId="10"/>
  </si>
  <si>
    <t>https://www.qoo10.jp/g/1074476550</t>
    <phoneticPr fontId="10"/>
  </si>
  <si>
    <t>https://www.qoo10.jp/g/1074476401</t>
    <phoneticPr fontId="10"/>
  </si>
  <si>
    <t>https://www.qoo10.jp/g/1074476079</t>
    <phoneticPr fontId="10"/>
  </si>
  <si>
    <t>https://www.qoo10.jp/g/1074475996</t>
    <phoneticPr fontId="10"/>
  </si>
  <si>
    <t>https://www.qoo10.jp/g/1074476195</t>
    <phoneticPr fontId="10"/>
  </si>
  <si>
    <t>https://www.qoo10.jp/g/1074476009</t>
    <phoneticPr fontId="10"/>
  </si>
  <si>
    <t>https://www.qoo10.jp/g/1074476675</t>
    <phoneticPr fontId="10"/>
  </si>
  <si>
    <t>https://www.qoo10.jp/g/1074476639</t>
    <phoneticPr fontId="10"/>
  </si>
  <si>
    <t>https://www.qoo10.jp/g/1074475972</t>
    <phoneticPr fontId="10"/>
  </si>
  <si>
    <t>並</t>
    <rPh sb="0" eb="1">
      <t>ヘイ</t>
    </rPh>
    <phoneticPr fontId="22"/>
  </si>
  <si>
    <t>215/70R15CP 109/107R</t>
  </si>
  <si>
    <t>225/60R16 102W XL</t>
  </si>
  <si>
    <t>245/50R19</t>
  </si>
  <si>
    <t>05602914</t>
  </si>
  <si>
    <t>225/35R19 88W XL</t>
  </si>
  <si>
    <t>ADVAN dB V552</t>
  </si>
  <si>
    <t>BluEarth-4S AW21</t>
  </si>
  <si>
    <t>ADVAN FLEVA  V701</t>
  </si>
  <si>
    <t>ADVAN Sport V105</t>
  </si>
  <si>
    <t>ADVAN Sport V107</t>
  </si>
  <si>
    <t>Advan Sport V107</t>
  </si>
  <si>
    <t>REGNO GRVII</t>
    <phoneticPr fontId="10"/>
  </si>
  <si>
    <t>BluEarth-XT AE61</t>
    <phoneticPr fontId="10"/>
  </si>
  <si>
    <t>235/60R18 103W</t>
  </si>
  <si>
    <t>255/35R19 96Y XL</t>
    <phoneticPr fontId="10"/>
  </si>
  <si>
    <r>
      <t>パターン</t>
    </r>
    <r>
      <rPr>
        <b/>
        <sz val="11"/>
        <color rgb="FFFF0000"/>
        <rFont val="游ゴシック"/>
        <family val="3"/>
        <charset val="128"/>
        <scheme val="minor"/>
      </rPr>
      <t>商品名以外削除</t>
    </r>
    <rPh sb="4" eb="7">
      <t>ショウヒンメイ</t>
    </rPh>
    <rPh sb="7" eb="9">
      <t>イガイ</t>
    </rPh>
    <rPh sb="9" eb="11">
      <t>サクジョ</t>
    </rPh>
    <phoneticPr fontId="30"/>
  </si>
  <si>
    <t>(ﾜｰﾄﾞ1)</t>
  </si>
  <si>
    <t>(ﾜｰﾄﾞ2)</t>
  </si>
  <si>
    <t>Advan Fleva V701</t>
    <phoneticPr fontId="10"/>
  </si>
  <si>
    <t>Advan Sport V105</t>
    <phoneticPr fontId="10"/>
  </si>
  <si>
    <t>AGILIS 3</t>
    <phoneticPr fontId="10"/>
  </si>
  <si>
    <t>ALENZA 001</t>
    <phoneticPr fontId="10"/>
  </si>
  <si>
    <t>AZENIS FK510</t>
    <phoneticPr fontId="10"/>
  </si>
  <si>
    <t>AZENIS FK510 SUV</t>
    <phoneticPr fontId="10"/>
  </si>
  <si>
    <t>CARGO PRO</t>
    <phoneticPr fontId="10"/>
  </si>
  <si>
    <t>SUV</t>
    <phoneticPr fontId="10"/>
  </si>
  <si>
    <t>ADVAN FLEVA  V701</t>
    <phoneticPr fontId="10"/>
  </si>
  <si>
    <t>ADVAN Sport V105</t>
    <phoneticPr fontId="10"/>
  </si>
  <si>
    <t>ADVAN Sport V107</t>
    <phoneticPr fontId="10"/>
  </si>
  <si>
    <t>BluEarth-GT AE51</t>
    <phoneticPr fontId="10"/>
  </si>
  <si>
    <t>AGILIS X-ICE</t>
    <phoneticPr fontId="10"/>
  </si>
  <si>
    <t>キャンピング</t>
    <phoneticPr fontId="10"/>
  </si>
  <si>
    <t>DIREZZA DZ102</t>
    <phoneticPr fontId="10"/>
  </si>
  <si>
    <t>EAGLE ＃1 NASCAR</t>
    <phoneticPr fontId="10"/>
  </si>
  <si>
    <t>REGNO GR-Leggera</t>
    <phoneticPr fontId="10"/>
  </si>
  <si>
    <t>クロスクライメート</t>
    <phoneticPr fontId="10"/>
  </si>
  <si>
    <t>ディレッツア</t>
    <phoneticPr fontId="10"/>
  </si>
  <si>
    <t>アジリス</t>
    <phoneticPr fontId="10"/>
  </si>
  <si>
    <t>アレンザ</t>
    <phoneticPr fontId="10"/>
  </si>
  <si>
    <t>プライマシー</t>
    <phoneticPr fontId="10"/>
  </si>
  <si>
    <t>パイロットスポーツ</t>
    <phoneticPr fontId="10"/>
  </si>
  <si>
    <t>ラティチュード</t>
    <phoneticPr fontId="10"/>
  </si>
  <si>
    <t>エナジーセイバー</t>
    <phoneticPr fontId="10"/>
  </si>
  <si>
    <t>エックスアイススノウ</t>
    <phoneticPr fontId="10"/>
  </si>
  <si>
    <t>バン</t>
    <phoneticPr fontId="10"/>
  </si>
  <si>
    <t>カーゴ</t>
    <phoneticPr fontId="10"/>
  </si>
  <si>
    <t>ナスカー</t>
    <phoneticPr fontId="10"/>
  </si>
  <si>
    <t>イーグル</t>
    <phoneticPr fontId="10"/>
  </si>
  <si>
    <t>エフィシエントグリップ</t>
    <phoneticPr fontId="10"/>
  </si>
  <si>
    <t>エルエス</t>
    <phoneticPr fontId="10"/>
  </si>
  <si>
    <t>ベクター</t>
    <phoneticPr fontId="10"/>
  </si>
  <si>
    <t>VECTOR 4SEASONS GEN-3</t>
    <phoneticPr fontId="10"/>
  </si>
  <si>
    <t>dws</t>
    <phoneticPr fontId="10"/>
  </si>
  <si>
    <t>MC5</t>
    <phoneticPr fontId="10"/>
  </si>
  <si>
    <t>ルマン</t>
    <phoneticPr fontId="10"/>
  </si>
  <si>
    <t>ウィンターマックス</t>
    <phoneticPr fontId="10"/>
  </si>
  <si>
    <t>トランパス</t>
    <phoneticPr fontId="10"/>
  </si>
  <si>
    <t>ブリザック</t>
    <phoneticPr fontId="10"/>
  </si>
  <si>
    <t>デューラー</t>
    <phoneticPr fontId="10"/>
  </si>
  <si>
    <t>エコピア</t>
    <phoneticPr fontId="10"/>
  </si>
  <si>
    <t>ポテンザ</t>
    <phoneticPr fontId="10"/>
  </si>
  <si>
    <t>レグノ</t>
    <phoneticPr fontId="10"/>
  </si>
  <si>
    <t>トランザ</t>
    <phoneticPr fontId="10"/>
  </si>
  <si>
    <t>POTENZA S001 245/40R18 97Y XL MO</t>
    <phoneticPr fontId="10"/>
  </si>
  <si>
    <t>TURANZA T005 235/40R18 95Y XL</t>
    <phoneticPr fontId="10"/>
  </si>
  <si>
    <t>TURANZA S001</t>
    <phoneticPr fontId="10"/>
  </si>
  <si>
    <t>TURANZA T001</t>
    <phoneticPr fontId="10"/>
  </si>
  <si>
    <t>TURANZA T005</t>
    <phoneticPr fontId="10"/>
  </si>
  <si>
    <t>アドバンデシベル</t>
    <phoneticPr fontId="10"/>
  </si>
  <si>
    <t>アドバンフレバ</t>
    <phoneticPr fontId="10"/>
  </si>
  <si>
    <t>アドバンスポーツ</t>
    <phoneticPr fontId="10"/>
  </si>
  <si>
    <t>ブルーアース</t>
    <phoneticPr fontId="10"/>
  </si>
  <si>
    <t>ジオランダー</t>
    <phoneticPr fontId="10"/>
  </si>
  <si>
    <t>エフケー</t>
    <phoneticPr fontId="10"/>
  </si>
  <si>
    <t>ワード1</t>
    <phoneticPr fontId="10"/>
  </si>
  <si>
    <t>ワード2</t>
  </si>
  <si>
    <t>ワード3</t>
  </si>
  <si>
    <t>ワード4</t>
  </si>
  <si>
    <t>ワード5</t>
  </si>
  <si>
    <t>ワード6</t>
  </si>
  <si>
    <t>ワード9</t>
  </si>
  <si>
    <t>ワード10</t>
  </si>
  <si>
    <t>ワード8</t>
    <phoneticPr fontId="10"/>
  </si>
  <si>
    <t>ワード7</t>
    <phoneticPr fontId="10"/>
  </si>
  <si>
    <t>(別シート)</t>
    <phoneticPr fontId="10"/>
  </si>
  <si>
    <t>グリップ</t>
    <phoneticPr fontId="10"/>
  </si>
  <si>
    <t>トラック</t>
    <phoneticPr fontId="10"/>
  </si>
  <si>
    <t>YH 205/60R16 92T IG52C 22EU</t>
  </si>
  <si>
    <t>YH 215/55R17 94T IG52C 22EU</t>
  </si>
  <si>
    <t>VK 265/65R17 116TXL WinTech WT6SUV</t>
  </si>
  <si>
    <t>CO 225/60R17 99T NorthContact NC6特22</t>
  </si>
  <si>
    <t>CO 175/70R14 84T NorthContact NC6特22</t>
  </si>
  <si>
    <t>CO 215/65R16 102TXL NortcContact NC6特22</t>
  </si>
  <si>
    <t>MI 235/45R18 98Y XL PRIMACY 4+</t>
  </si>
  <si>
    <t>MI 215/45R17 91Y XL PILOT SPORT 4S</t>
  </si>
  <si>
    <t>MI 235/40R19 96Y XL PILOT SPORT 4S (PS4S)</t>
  </si>
  <si>
    <t>MI 195/65R15 95V XL CROSS CLIMATE 2</t>
  </si>
  <si>
    <t>GY 185/60R15 84Q ICENAVI7 22</t>
  </si>
  <si>
    <t>CO 215/60R16 99TXL NorthContact NC6特22</t>
  </si>
  <si>
    <t>MI 195/65R15 95TXL X-ICE SNOW 22</t>
  </si>
  <si>
    <t>MI 195/80R15LT107/105R Agilis X-ICE 22</t>
  </si>
  <si>
    <t>TO 215/65R16 98Q TRANPATH TX特</t>
  </si>
  <si>
    <t>TO 215/70R16 100Q TRANPATH TX特</t>
  </si>
  <si>
    <t>TO 225/65R17 102Q TRANPATH TX特</t>
  </si>
  <si>
    <t>GY 215/55R17 94V EAG LS EXE 特</t>
  </si>
  <si>
    <t>cc22355518</t>
  </si>
  <si>
    <t>01
09</t>
    <phoneticPr fontId="10"/>
  </si>
  <si>
    <t>NEOCARROW 1235(34)12M SMBCCA</t>
  </si>
  <si>
    <t>MI 225/55R17 101H XL XICE SNOW 特</t>
  </si>
  <si>
    <t>在庫数更新結果</t>
    <rPh sb="0" eb="5">
      <t>ザイコスウコウシン</t>
    </rPh>
    <rPh sb="5" eb="7">
      <t>ケッカ</t>
    </rPh>
    <phoneticPr fontId="2"/>
  </si>
  <si>
    <t>差異</t>
    <rPh sb="0" eb="2">
      <t>サイ</t>
    </rPh>
    <phoneticPr fontId="10"/>
  </si>
  <si>
    <t>=P2+G2</t>
    <phoneticPr fontId="10"/>
  </si>
  <si>
    <t>=VLOOKUP(@B:B,O:Q,3,0)</t>
    <phoneticPr fontId="10"/>
  </si>
  <si>
    <t>=H2-I2</t>
    <phoneticPr fontId="10"/>
  </si>
  <si>
    <t>=COUNTIF(O:O,O2)</t>
    <phoneticPr fontId="10"/>
  </si>
  <si>
    <t>在庫</t>
    <rPh sb="0" eb="2">
      <t>ザイコ</t>
    </rPh>
    <phoneticPr fontId="10"/>
  </si>
  <si>
    <t>最終原価</t>
    <rPh sb="0" eb="2">
      <t>サイシュウ</t>
    </rPh>
    <rPh sb="2" eb="4">
      <t>ゲンカ</t>
    </rPh>
    <phoneticPr fontId="1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</si>
</sst>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
    <numFmt numFmtId="177" formatCode="#,##0_);[Red]\(#,##0\)"/>
    <numFmt numFmtId="178" formatCode="0_);[Red]\(0\)"/>
    <numFmt numFmtId="179" formatCode="m/d;@"/>
    <numFmt numFmtId="180" formatCode="0_ "/>
    <numFmt numFmtId="181" formatCode="#,##0.0;[Red]\-#,##0.0"/>
    <numFmt numFmtId="182" formatCode="#,##0_ "/>
    <numFmt numFmtId="183" formatCode="0_ ;[Red]\-0\ "/>
    <numFmt numFmtId="184" formatCode="yyyy/m/d;@"/>
    <numFmt numFmtId="185" formatCode="#,##0.00_ "/>
    <numFmt numFmtId="186" formatCode="###0"/>
  </numFmts>
  <fonts count="94">
    <font>
      <sz val="12"/>
      <color theme="1"/>
      <name val="游ゴシック"/>
      <family val="2"/>
      <charset val="128"/>
      <scheme val="minor"/>
    </font>
    <font>
      <sz val="10"/>
      <color theme="1"/>
      <name val="游ゴシック"/>
      <family val="2"/>
      <charset val="128"/>
      <scheme val="minor"/>
    </font>
    <font>
      <sz val="10"/>
      <color theme="1"/>
      <name val="游ゴシック"/>
      <family val="2"/>
      <charset val="128"/>
      <scheme val="minor"/>
    </font>
    <font>
      <sz val="10"/>
      <color theme="1"/>
      <name val="游ゴシック"/>
      <family val="2"/>
      <charset val="128"/>
      <scheme val="minor"/>
    </font>
    <font>
      <sz val="10"/>
      <color theme="1"/>
      <name val="游ゴシック"/>
      <family val="2"/>
      <charset val="128"/>
      <scheme val="minor"/>
    </font>
    <font>
      <sz val="10"/>
      <color theme="1"/>
      <name val="游ゴシック"/>
      <family val="2"/>
      <charset val="128"/>
      <scheme val="minor"/>
    </font>
    <font>
      <sz val="10"/>
      <color theme="1"/>
      <name val="游ゴシック"/>
      <family val="2"/>
      <charset val="128"/>
      <scheme val="minor"/>
    </font>
    <font>
      <sz val="10"/>
      <color theme="1"/>
      <name val="游ゴシック"/>
      <family val="2"/>
      <charset val="128"/>
      <scheme val="minor"/>
    </font>
    <font>
      <sz val="10"/>
      <color theme="1"/>
      <name val="游ゴシック"/>
      <family val="2"/>
      <charset val="128"/>
      <scheme val="minor"/>
    </font>
    <font>
      <sz val="12"/>
      <color theme="1"/>
      <name val="游ゴシック"/>
      <family val="2"/>
      <charset val="128"/>
      <scheme val="minor"/>
    </font>
    <font>
      <sz val="6"/>
      <name val="游ゴシック"/>
      <family val="2"/>
      <charset val="128"/>
      <scheme val="minor"/>
    </font>
    <font>
      <sz val="11"/>
      <color indexed="8"/>
      <name val="ＭＳ Ｐゴシック"/>
      <family val="2"/>
      <charset val="128"/>
    </font>
    <font>
      <sz val="10"/>
      <name val="ヒラギノ角ゴ ProN W3"/>
      <family val="2"/>
      <charset val="128"/>
    </font>
    <font>
      <sz val="12"/>
      <color theme="1"/>
      <name val="游ゴシック"/>
      <family val="3"/>
      <charset val="128"/>
      <scheme val="minor"/>
    </font>
    <font>
      <sz val="11"/>
      <color theme="1"/>
      <name val="游ゴシック"/>
      <family val="3"/>
      <charset val="128"/>
      <scheme val="minor"/>
    </font>
    <font>
      <sz val="11"/>
      <color theme="1"/>
      <name val="游ゴシック"/>
      <family val="2"/>
      <charset val="128"/>
      <scheme val="minor"/>
    </font>
    <font>
      <sz val="6"/>
      <name val="游ゴシック"/>
      <family val="3"/>
      <charset val="128"/>
    </font>
    <font>
      <sz val="12"/>
      <name val="游ゴシック"/>
      <family val="3"/>
      <charset val="128"/>
      <scheme val="minor"/>
    </font>
    <font>
      <sz val="10"/>
      <name val="游ゴシック"/>
      <family val="3"/>
      <charset val="128"/>
      <scheme val="minor"/>
    </font>
    <font>
      <sz val="11"/>
      <name val="游ゴシック"/>
      <family val="3"/>
      <charset val="128"/>
      <scheme val="minor"/>
    </font>
    <font>
      <u/>
      <sz val="12"/>
      <color theme="10"/>
      <name val="游ゴシック"/>
      <family val="2"/>
      <charset val="128"/>
      <scheme val="minor"/>
    </font>
    <font>
      <sz val="12"/>
      <color rgb="FFFF0000"/>
      <name val="游ゴシック"/>
      <family val="3"/>
      <charset val="128"/>
      <scheme val="minor"/>
    </font>
    <font>
      <u/>
      <sz val="11"/>
      <color theme="10"/>
      <name val="游ゴシック"/>
      <family val="2"/>
      <charset val="128"/>
      <scheme val="minor"/>
    </font>
    <font>
      <sz val="10"/>
      <color theme="1"/>
      <name val="游ゴシック"/>
      <family val="3"/>
      <charset val="128"/>
      <scheme val="minor"/>
    </font>
    <font>
      <sz val="11"/>
      <color rgb="FFFF0000"/>
      <name val="游ゴシック"/>
      <family val="3"/>
      <charset val="128"/>
      <scheme val="minor"/>
    </font>
    <font>
      <b/>
      <sz val="11"/>
      <color rgb="FFFF0000"/>
      <name val="游ゴシック"/>
      <family val="3"/>
      <charset val="128"/>
      <scheme val="minor"/>
    </font>
    <font>
      <b/>
      <sz val="11"/>
      <name val="游ゴシック"/>
      <family val="3"/>
      <charset val="128"/>
      <scheme val="minor"/>
    </font>
    <font>
      <sz val="10"/>
      <color rgb="FFFF0000"/>
      <name val="游ゴシック"/>
      <family val="3"/>
      <charset val="128"/>
      <scheme val="minor"/>
    </font>
    <font>
      <sz val="11"/>
      <color theme="1"/>
      <name val="游ゴシック"/>
      <family val="2"/>
      <charset val="129"/>
      <scheme val="minor"/>
    </font>
    <font>
      <sz val="11"/>
      <color theme="1"/>
      <name val="游ゴシック"/>
      <family val="2"/>
      <scheme val="minor"/>
    </font>
    <font>
      <sz val="6"/>
      <name val="游ゴシック"/>
      <family val="3"/>
      <charset val="128"/>
      <scheme val="minor"/>
    </font>
    <font>
      <b/>
      <sz val="12"/>
      <name val="游ゴシック"/>
      <family val="3"/>
      <charset val="128"/>
      <scheme val="minor"/>
    </font>
    <font>
      <sz val="9"/>
      <color theme="1"/>
      <name val="游ゴシック"/>
      <family val="3"/>
      <charset val="128"/>
      <scheme val="minor"/>
    </font>
    <font>
      <sz val="9"/>
      <name val="游ゴシック"/>
      <family val="3"/>
      <charset val="128"/>
      <scheme val="minor"/>
    </font>
    <font>
      <sz val="9"/>
      <color theme="0"/>
      <name val="游ゴシック"/>
      <family val="3"/>
      <charset val="128"/>
      <scheme val="minor"/>
    </font>
    <font>
      <sz val="10"/>
      <color theme="1"/>
      <name val="Meiryo UI"/>
      <family val="2"/>
    </font>
    <font>
      <sz val="10"/>
      <name val="Meiryo UI"/>
      <family val="3"/>
      <charset val="128"/>
    </font>
    <font>
      <sz val="8"/>
      <color rgb="FFC00000"/>
      <name val="Meiryo UI"/>
      <family val="2"/>
    </font>
    <font>
      <sz val="8"/>
      <color theme="1"/>
      <name val="Meiryo UI"/>
      <family val="2"/>
    </font>
    <font>
      <sz val="8"/>
      <color theme="1" tint="0.14999847407452621"/>
      <name val="Meiryo UI"/>
      <family val="2"/>
    </font>
    <font>
      <b/>
      <sz val="8"/>
      <color rgb="FF0070C0"/>
      <name val="Meiryo UI"/>
      <family val="2"/>
    </font>
    <font>
      <b/>
      <sz val="10"/>
      <color theme="0"/>
      <name val="Meiryo UI"/>
      <family val="2"/>
    </font>
    <font>
      <sz val="8"/>
      <color theme="1"/>
      <name val="Malgun Gothic Semilight"/>
      <family val="3"/>
      <charset val="129"/>
    </font>
    <font>
      <sz val="11"/>
      <color indexed="8"/>
      <name val="游ゴシック"/>
      <family val="3"/>
      <charset val="128"/>
      <scheme val="minor"/>
    </font>
    <font>
      <b/>
      <sz val="11"/>
      <color theme="1"/>
      <name val="游ゴシック"/>
      <family val="3"/>
      <charset val="128"/>
      <scheme val="minor"/>
    </font>
    <font>
      <sz val="10"/>
      <color rgb="FF000000"/>
      <name val="游ゴシック"/>
      <family val="3"/>
      <charset val="128"/>
      <scheme val="minor"/>
    </font>
    <font>
      <u/>
      <sz val="12"/>
      <color theme="10"/>
      <name val="游ゴシック"/>
      <family val="3"/>
      <charset val="128"/>
      <scheme val="minor"/>
    </font>
    <font>
      <b/>
      <sz val="12"/>
      <color rgb="FFFF0000"/>
      <name val="游ゴシック"/>
      <family val="3"/>
      <charset val="128"/>
      <scheme val="minor"/>
    </font>
    <font>
      <b/>
      <sz val="11"/>
      <color theme="8" tint="-0.499984740745262"/>
      <name val="游ゴシック"/>
      <family val="3"/>
      <charset val="128"/>
      <scheme val="minor"/>
    </font>
    <font>
      <sz val="12"/>
      <color theme="8" tint="-0.499984740745262"/>
      <name val="游ゴシック"/>
      <family val="3"/>
      <charset val="128"/>
      <scheme val="minor"/>
    </font>
    <font>
      <sz val="11"/>
      <name val="游ゴシック"/>
      <family val="2"/>
      <charset val="128"/>
      <scheme val="minor"/>
    </font>
    <font>
      <sz val="11"/>
      <color rgb="FF0070C0"/>
      <name val="游ゴシック"/>
      <family val="2"/>
      <charset val="128"/>
      <scheme val="minor"/>
    </font>
    <font>
      <sz val="11"/>
      <color theme="2" tint="-0.249977111117893"/>
      <name val="游ゴシック"/>
      <family val="3"/>
      <charset val="128"/>
      <scheme val="minor"/>
    </font>
    <font>
      <b/>
      <sz val="11"/>
      <color theme="2" tint="-0.249977111117893"/>
      <name val="游ゴシック"/>
      <family val="3"/>
      <charset val="128"/>
      <scheme val="minor"/>
    </font>
    <font>
      <b/>
      <sz val="14"/>
      <color rgb="FFFF0000"/>
      <name val="游ゴシック"/>
      <family val="3"/>
      <charset val="128"/>
      <scheme val="minor"/>
    </font>
    <font>
      <sz val="10"/>
      <color rgb="FFFF0000"/>
      <name val="Meiryo UI"/>
      <family val="2"/>
    </font>
    <font>
      <sz val="12"/>
      <color rgb="FFFF0000"/>
      <name val="Meiryo UI"/>
      <family val="3"/>
      <charset val="128"/>
    </font>
    <font>
      <sz val="8"/>
      <color theme="1" tint="0.14999847407452621"/>
      <name val="Meiryo UI"/>
      <family val="2"/>
      <charset val="128"/>
    </font>
    <font>
      <sz val="8"/>
      <color theme="3" tint="0.39997558519241921"/>
      <name val="Meiryo UI"/>
      <family val="2"/>
      <charset val="128"/>
    </font>
    <font>
      <b/>
      <sz val="8"/>
      <color rgb="FF0070C0"/>
      <name val="Meiryo UI"/>
      <family val="2"/>
      <charset val="128"/>
    </font>
    <font>
      <sz val="8"/>
      <color rgb="FFC00000"/>
      <name val="Meiryo UI"/>
      <family val="2"/>
      <charset val="128"/>
    </font>
    <font>
      <sz val="8"/>
      <color theme="1"/>
      <name val="Meiryo UI"/>
      <family val="2"/>
      <charset val="128"/>
    </font>
    <font>
      <sz val="8"/>
      <color theme="2" tint="-0.749992370372631"/>
      <name val="Meiryo UI"/>
      <family val="2"/>
      <charset val="128"/>
    </font>
    <font>
      <sz val="8"/>
      <color theme="1" tint="0.249977111117893"/>
      <name val="Meiryo UI"/>
      <family val="2"/>
      <charset val="128"/>
    </font>
    <font>
      <sz val="8"/>
      <color theme="1" tint="4.9989318521683403E-2"/>
      <name val="Meiryo UI"/>
      <family val="2"/>
      <charset val="128"/>
    </font>
    <font>
      <sz val="8"/>
      <color theme="1"/>
      <name val="맑은 고딕"/>
      <family val="3"/>
      <charset val="129"/>
    </font>
    <font>
      <b/>
      <sz val="8"/>
      <color rgb="FFFF0000"/>
      <name val="Meiryo UI"/>
      <family val="2"/>
      <charset val="128"/>
    </font>
    <font>
      <sz val="8"/>
      <color rgb="FFC00000"/>
      <name val="맑은 고딕"/>
      <family val="3"/>
      <charset val="129"/>
    </font>
    <font>
      <sz val="8"/>
      <color theme="4" tint="0.39997558519241921"/>
      <name val="Meiryo UI"/>
      <family val="2"/>
      <charset val="128"/>
    </font>
    <font>
      <sz val="10"/>
      <color theme="1"/>
      <name val="游ゴシック"/>
      <family val="2"/>
      <scheme val="minor"/>
    </font>
    <font>
      <sz val="10"/>
      <color rgb="FF000000"/>
      <name val="游ゴシック"/>
      <family val="2"/>
      <scheme val="minor"/>
    </font>
    <font>
      <sz val="9"/>
      <color rgb="FF000000"/>
      <name val="メイリオ"/>
      <family val="3"/>
      <charset val="128"/>
    </font>
    <font>
      <sz val="9"/>
      <color theme="1"/>
      <name val="メイリオ"/>
      <family val="3"/>
      <charset val="128"/>
    </font>
    <font>
      <sz val="9"/>
      <name val="メイリオ"/>
      <family val="3"/>
      <charset val="128"/>
    </font>
    <font>
      <u/>
      <sz val="9"/>
      <color rgb="FF000000"/>
      <name val="メイリオ"/>
      <family val="3"/>
      <charset val="128"/>
    </font>
    <font>
      <sz val="9"/>
      <color rgb="FFFF0000"/>
      <name val="メイリオ"/>
      <family val="3"/>
      <charset val="128"/>
    </font>
    <font>
      <sz val="11"/>
      <color rgb="FF1D1C1D"/>
      <name val="Arial"/>
      <family val="2"/>
    </font>
    <font>
      <sz val="11"/>
      <color rgb="FF1D1C1D"/>
      <name val="Arial"/>
      <family val="3"/>
      <charset val="128"/>
    </font>
    <font>
      <b/>
      <sz val="10"/>
      <color theme="8" tint="-0.499984740745262"/>
      <name val="游ゴシック"/>
      <family val="3"/>
      <charset val="128"/>
      <scheme val="minor"/>
    </font>
    <font>
      <u/>
      <sz val="11"/>
      <color theme="10"/>
      <name val="游ゴシック"/>
      <family val="3"/>
      <charset val="128"/>
      <scheme val="minor"/>
    </font>
    <font>
      <sz val="9"/>
      <color rgb="FFFF0000"/>
      <name val="游ゴシック"/>
      <family val="3"/>
      <charset val="128"/>
      <scheme val="minor"/>
    </font>
    <font>
      <sz val="10"/>
      <color theme="8" tint="-0.499984740745262"/>
      <name val="游ゴシック"/>
      <family val="3"/>
      <charset val="128"/>
      <scheme val="minor"/>
    </font>
    <font>
      <sz val="12"/>
      <name val="Yu Gothic"/>
      <family val="3"/>
      <charset val="128"/>
    </font>
    <font>
      <sz val="11"/>
      <color theme="5" tint="-0.249977111117893"/>
      <name val="游ゴシック"/>
      <family val="3"/>
      <charset val="128"/>
      <scheme val="minor"/>
    </font>
    <font>
      <sz val="8"/>
      <color rgb="FFFF0000"/>
      <name val="Meiryo UI"/>
      <family val="2"/>
    </font>
    <font>
      <sz val="10"/>
      <name val="游ゴシック"/>
      <family val="3"/>
      <charset val="128"/>
    </font>
    <font>
      <b/>
      <sz val="12"/>
      <color theme="4" tint="-0.249977111117893"/>
      <name val="游ゴシック"/>
      <family val="3"/>
      <charset val="128"/>
      <scheme val="minor"/>
    </font>
    <font>
      <b/>
      <sz val="9"/>
      <color rgb="FFFF0000"/>
      <name val="游ゴシック"/>
      <family val="3"/>
      <charset val="128"/>
      <scheme val="minor"/>
    </font>
    <font>
      <b/>
      <sz val="9"/>
      <color theme="1"/>
      <name val="游ゴシック"/>
      <family val="3"/>
      <charset val="128"/>
      <scheme val="minor"/>
    </font>
    <font>
      <i/>
      <sz val="11"/>
      <color theme="1"/>
      <name val="游ゴシック"/>
      <family val="3"/>
      <charset val="128"/>
      <scheme val="minor"/>
    </font>
    <font>
      <i/>
      <sz val="11"/>
      <color theme="5" tint="-0.249977111117893"/>
      <name val="游ゴシック"/>
      <family val="3"/>
      <charset val="128"/>
      <scheme val="minor"/>
    </font>
    <font>
      <sz val="8"/>
      <color theme="1"/>
      <name val="游ゴシック"/>
      <family val="3"/>
      <charset val="128"/>
      <scheme val="minor"/>
    </font>
    <font>
      <b/>
      <sz val="11"/>
      <color rgb="FF008080"/>
      <name val="游ゴシック"/>
      <family val="3"/>
      <charset val="128"/>
    </font>
    <font>
      <b/>
      <sz val="9"/>
      <color indexed="81"/>
      <name val="MS P ゴシック"/>
      <family val="3"/>
      <charset val="128"/>
    </font>
  </fonts>
  <fills count="2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indexed="65"/>
        <bgColor indexed="64"/>
      </patternFill>
    </fill>
    <fill>
      <patternFill patternType="solid">
        <fgColor theme="5" tint="0.59999389629810485"/>
        <bgColor theme="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1" tint="0.14999847407452621"/>
        <bgColor indexed="64"/>
      </patternFill>
    </fill>
    <fill>
      <patternFill patternType="solid">
        <fgColor theme="8" tint="0.59999389629810485"/>
        <bgColor indexed="64"/>
      </patternFill>
    </fill>
    <fill>
      <patternFill patternType="solid">
        <fgColor theme="8" tint="0.59999389629810485"/>
        <bgColor theme="4"/>
      </patternFill>
    </fill>
    <fill>
      <patternFill patternType="solid">
        <fgColor theme="9" tint="0.79998168889431442"/>
        <bgColor indexed="64"/>
      </patternFill>
    </fill>
    <fill>
      <patternFill patternType="solid">
        <fgColor theme="4" tint="0.79998168889431442"/>
        <bgColor theme="4" tint="0.79998168889431442"/>
      </patternFill>
    </fill>
    <fill>
      <patternFill patternType="solid">
        <fgColor theme="8" tint="0.79998168889431442"/>
        <bgColor theme="4"/>
      </patternFill>
    </fill>
    <fill>
      <patternFill patternType="solid">
        <fgColor theme="5" tint="0.79998168889431442"/>
        <bgColor indexed="64"/>
      </patternFill>
    </fill>
    <fill>
      <patternFill patternType="solid">
        <fgColor theme="5" tint="0.79998168889431442"/>
        <bgColor theme="4"/>
      </patternFill>
    </fill>
    <fill>
      <patternFill patternType="solid">
        <fgColor theme="5" tint="0.79998168889431442"/>
        <bgColor indexed="26"/>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theme="4"/>
      </patternFill>
    </fill>
  </fills>
  <borders count="13">
    <border>
      <left/>
      <right/>
      <top/>
      <bottom/>
      <diagonal/>
    </border>
    <border>
      <left/>
      <right style="thin">
        <color auto="1"/>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bottom/>
      <diagonal/>
    </border>
    <border>
      <left/>
      <right/>
      <top/>
      <bottom style="thin">
        <color theme="4" tint="0.39997558519241921"/>
      </bottom>
      <diagonal/>
    </border>
    <border>
      <left style="thin">
        <color auto="1"/>
      </left>
      <right/>
      <top style="thin">
        <color indexed="64"/>
      </top>
      <bottom style="thin">
        <color indexed="64"/>
      </bottom>
      <diagonal/>
    </border>
    <border>
      <left style="thin">
        <color indexed="64"/>
      </left>
      <right style="hair">
        <color indexed="64"/>
      </right>
      <top/>
      <bottom/>
      <diagonal/>
    </border>
    <border>
      <left/>
      <right style="hair">
        <color indexed="64"/>
      </right>
      <top/>
      <bottom/>
      <diagonal/>
    </border>
    <border>
      <left/>
      <right style="thin">
        <color indexed="64"/>
      </right>
      <top style="thin">
        <color indexed="64"/>
      </top>
      <bottom style="thin">
        <color indexed="64"/>
      </bottom>
      <diagonal/>
    </border>
    <border>
      <left style="thin">
        <color auto="1"/>
      </left>
      <right style="thin">
        <color indexed="64"/>
      </right>
      <top/>
      <bottom/>
      <diagonal/>
    </border>
    <border>
      <left style="thin">
        <color indexed="64"/>
      </left>
      <right style="hair">
        <color indexed="64"/>
      </right>
      <top style="thin">
        <color auto="1"/>
      </top>
      <bottom style="thin">
        <color auto="1"/>
      </bottom>
      <diagonal/>
    </border>
    <border>
      <left/>
      <right style="hair">
        <color indexed="64"/>
      </right>
      <top style="thin">
        <color auto="1"/>
      </top>
      <bottom style="thin">
        <color auto="1"/>
      </bottom>
      <diagonal/>
    </border>
  </borders>
  <cellStyleXfs count="38">
    <xf numFmtId="0" fontId="0" fillId="0" borderId="0">
      <alignment vertical="center"/>
    </xf>
    <xf numFmtId="0" fontId="11" fillId="0" borderId="0">
      <alignment vertical="center"/>
    </xf>
    <xf numFmtId="38" fontId="11" fillId="0" borderId="0">
      <alignment vertical="center"/>
    </xf>
    <xf numFmtId="38" fontId="12" fillId="0" borderId="0" applyFill="0" applyBorder="0" applyAlignment="0" applyProtection="0"/>
    <xf numFmtId="0" fontId="14" fillId="0" borderId="0">
      <alignment vertical="center"/>
    </xf>
    <xf numFmtId="38" fontId="9" fillId="0" borderId="0" applyFont="0" applyFill="0" applyBorder="0" applyAlignment="0" applyProtection="0">
      <alignment vertical="center"/>
    </xf>
    <xf numFmtId="0" fontId="20" fillId="0" borderId="0" applyNumberFormat="0" applyFill="0" applyBorder="0" applyAlignment="0" applyProtection="0">
      <alignment vertical="center"/>
    </xf>
    <xf numFmtId="0" fontId="15" fillId="0" borderId="0">
      <alignment vertical="center"/>
    </xf>
    <xf numFmtId="0" fontId="22" fillId="0" borderId="0" applyNumberFormat="0" applyFill="0" applyBorder="0" applyAlignment="0" applyProtection="0">
      <alignment vertical="center"/>
    </xf>
    <xf numFmtId="0" fontId="28" fillId="0" borderId="0">
      <alignment vertical="center"/>
    </xf>
    <xf numFmtId="0" fontId="29" fillId="0" borderId="0"/>
    <xf numFmtId="0" fontId="8" fillId="0" borderId="0">
      <alignment vertical="center"/>
    </xf>
    <xf numFmtId="0" fontId="29" fillId="0" borderId="0">
      <alignment vertical="center"/>
    </xf>
    <xf numFmtId="0" fontId="7" fillId="0" borderId="0">
      <alignment vertical="center"/>
    </xf>
    <xf numFmtId="0" fontId="6" fillId="0" borderId="0">
      <alignment vertical="center"/>
    </xf>
    <xf numFmtId="0" fontId="5" fillId="0" borderId="0">
      <alignment vertical="center"/>
    </xf>
    <xf numFmtId="9" fontId="5" fillId="0" borderId="0" applyFont="0" applyFill="0" applyBorder="0" applyAlignment="0" applyProtection="0">
      <alignment vertical="center"/>
    </xf>
    <xf numFmtId="0" fontId="36" fillId="0" borderId="0">
      <alignment vertical="center"/>
    </xf>
    <xf numFmtId="9" fontId="9" fillId="0" borderId="0" applyFont="0" applyFill="0" applyBorder="0" applyAlignment="0" applyProtection="0">
      <alignment vertical="center"/>
    </xf>
    <xf numFmtId="0" fontId="3" fillId="0" borderId="0">
      <alignment vertical="center"/>
    </xf>
    <xf numFmtId="0" fontId="45" fillId="0" borderId="0"/>
    <xf numFmtId="0" fontId="9" fillId="0" borderId="0">
      <alignment vertical="center"/>
    </xf>
    <xf numFmtId="38" fontId="9" fillId="0" borderId="0" applyFont="0" applyFill="0" applyBorder="0" applyAlignment="0" applyProtection="0">
      <alignment vertical="center"/>
    </xf>
    <xf numFmtId="38" fontId="29" fillId="0" borderId="0" applyFont="0" applyFill="0" applyBorder="0" applyAlignment="0" applyProtection="0">
      <alignment vertical="center"/>
    </xf>
    <xf numFmtId="0" fontId="70" fillId="0" borderId="0"/>
    <xf numFmtId="0" fontId="2" fillId="0" borderId="0">
      <alignment vertical="center"/>
    </xf>
    <xf numFmtId="0" fontId="85" fillId="0" borderId="0">
      <alignment vertical="center"/>
    </xf>
    <xf numFmtId="0" fontId="9" fillId="0" borderId="0">
      <alignment vertical="center"/>
    </xf>
    <xf numFmtId="38" fontId="9" fillId="0" borderId="0" applyFont="0" applyFill="0" applyBorder="0" applyAlignment="0" applyProtection="0">
      <alignment vertical="center"/>
    </xf>
    <xf numFmtId="0" fontId="20" fillId="0" borderId="0" applyNumberForma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9" fillId="0" borderId="0" applyFont="0" applyFill="0" applyBorder="0" applyAlignment="0" applyProtection="0">
      <alignment vertical="center"/>
    </xf>
    <xf numFmtId="0" fontId="1" fillId="0" borderId="0">
      <alignment vertical="center"/>
    </xf>
    <xf numFmtId="0" fontId="1" fillId="0" borderId="0">
      <alignment vertical="center"/>
    </xf>
  </cellStyleXfs>
  <cellXfs count="445">
    <xf numFmtId="0" fontId="0" fillId="0" borderId="0" xfId="0">
      <alignment vertical="center"/>
    </xf>
    <xf numFmtId="0" fontId="23" fillId="0" borderId="0" xfId="0" applyFont="1">
      <alignment vertical="center"/>
    </xf>
    <xf numFmtId="0" fontId="0" fillId="0" borderId="0" xfId="0" applyAlignment="1">
      <alignment vertical="top"/>
    </xf>
    <xf numFmtId="0" fontId="0" fillId="0" borderId="0" xfId="0" applyAlignment="1">
      <alignment horizontal="right" vertical="top"/>
    </xf>
    <xf numFmtId="38" fontId="0" fillId="0" borderId="0" xfId="5" applyFont="1" applyAlignment="1">
      <alignment vertical="top"/>
    </xf>
    <xf numFmtId="180" fontId="32" fillId="0" borderId="0" xfId="0" applyNumberFormat="1" applyFont="1" applyAlignment="1">
      <alignment vertical="top"/>
    </xf>
    <xf numFmtId="181" fontId="0" fillId="0" borderId="0" xfId="5" applyNumberFormat="1" applyFont="1" applyAlignment="1">
      <alignment vertical="top"/>
    </xf>
    <xf numFmtId="180" fontId="4" fillId="0" borderId="0" xfId="0" applyNumberFormat="1" applyFont="1">
      <alignment vertical="center"/>
    </xf>
    <xf numFmtId="0" fontId="4" fillId="0" borderId="0" xfId="0" applyFont="1">
      <alignment vertical="center"/>
    </xf>
    <xf numFmtId="180" fontId="4" fillId="0" borderId="0" xfId="0" applyNumberFormat="1" applyFont="1" applyAlignment="1">
      <alignment horizontal="center" vertical="center"/>
    </xf>
    <xf numFmtId="178" fontId="0" fillId="0" borderId="0" xfId="0" applyNumberFormat="1" applyAlignment="1">
      <alignment vertical="top"/>
    </xf>
    <xf numFmtId="0" fontId="14" fillId="0" borderId="0" xfId="0" applyFont="1" applyAlignment="1">
      <alignment vertical="top"/>
    </xf>
    <xf numFmtId="0" fontId="0" fillId="0" borderId="0" xfId="0" applyAlignment="1">
      <alignment horizontal="left" vertical="top"/>
    </xf>
    <xf numFmtId="38" fontId="0" fillId="0" borderId="0" xfId="5" applyFont="1" applyBorder="1" applyAlignment="1">
      <alignment vertical="top"/>
    </xf>
    <xf numFmtId="180" fontId="45" fillId="6" borderId="0" xfId="20" applyNumberFormat="1" applyFill="1" applyAlignment="1">
      <alignment horizontal="center" vertical="center"/>
    </xf>
    <xf numFmtId="180" fontId="45" fillId="0" borderId="0" xfId="20" applyNumberFormat="1" applyAlignment="1">
      <alignment vertical="center"/>
    </xf>
    <xf numFmtId="180" fontId="45" fillId="0" borderId="0" xfId="20" applyNumberFormat="1" applyAlignment="1">
      <alignment horizontal="center" vertical="center"/>
    </xf>
    <xf numFmtId="180" fontId="23" fillId="0" borderId="0" xfId="0" applyNumberFormat="1" applyFont="1">
      <alignment vertical="center"/>
    </xf>
    <xf numFmtId="0" fontId="49" fillId="0" borderId="0" xfId="0" applyFont="1">
      <alignment vertical="center"/>
    </xf>
    <xf numFmtId="0" fontId="13" fillId="0" borderId="0" xfId="0" applyFont="1">
      <alignment vertical="center"/>
    </xf>
    <xf numFmtId="178" fontId="45" fillId="6" borderId="0" xfId="20" applyNumberFormat="1" applyFill="1" applyAlignment="1">
      <alignment horizontal="left" vertical="center"/>
    </xf>
    <xf numFmtId="178" fontId="45" fillId="6" borderId="0" xfId="20" applyNumberFormat="1" applyFill="1" applyAlignment="1">
      <alignment vertical="center"/>
    </xf>
    <xf numFmtId="178" fontId="45" fillId="0" borderId="0" xfId="20" applyNumberFormat="1" applyAlignment="1">
      <alignment horizontal="left" vertical="center"/>
    </xf>
    <xf numFmtId="178" fontId="45" fillId="0" borderId="0" xfId="20" applyNumberFormat="1" applyAlignment="1">
      <alignment vertical="center"/>
    </xf>
    <xf numFmtId="0" fontId="13" fillId="0" borderId="0" xfId="0" applyFont="1" applyAlignment="1">
      <alignment horizontal="right" vertical="top"/>
    </xf>
    <xf numFmtId="178" fontId="41" fillId="11" borderId="3" xfId="12" applyNumberFormat="1" applyFont="1" applyFill="1" applyBorder="1" applyAlignment="1">
      <alignment horizontal="center" vertical="center" wrapText="1"/>
    </xf>
    <xf numFmtId="0" fontId="15" fillId="0" borderId="0" xfId="21" applyFont="1">
      <alignment vertical="center"/>
    </xf>
    <xf numFmtId="0" fontId="15" fillId="0" borderId="0" xfId="21" applyFont="1" applyAlignment="1">
      <alignment horizontal="center" vertical="center"/>
    </xf>
    <xf numFmtId="38" fontId="15" fillId="0" borderId="0" xfId="22" applyFont="1">
      <alignment vertical="center"/>
    </xf>
    <xf numFmtId="38" fontId="15" fillId="0" borderId="0" xfId="21" applyNumberFormat="1" applyFont="1">
      <alignment vertical="center"/>
    </xf>
    <xf numFmtId="38" fontId="15" fillId="0" borderId="0" xfId="22" applyFont="1" applyAlignment="1">
      <alignment horizontal="center" vertical="center"/>
    </xf>
    <xf numFmtId="49" fontId="19" fillId="0" borderId="0" xfId="21" applyNumberFormat="1" applyFont="1" applyAlignment="1">
      <alignment horizontal="center" vertical="center"/>
    </xf>
    <xf numFmtId="180" fontId="50" fillId="0" borderId="0" xfId="22" applyNumberFormat="1" applyFont="1">
      <alignment vertical="center"/>
    </xf>
    <xf numFmtId="180" fontId="51" fillId="0" borderId="0" xfId="21" applyNumberFormat="1" applyFont="1" applyAlignment="1">
      <alignment horizontal="center" vertical="center"/>
    </xf>
    <xf numFmtId="0" fontId="19" fillId="0" borderId="0" xfId="21" applyFont="1">
      <alignment vertical="center"/>
    </xf>
    <xf numFmtId="0" fontId="19" fillId="0" borderId="0" xfId="21" applyFont="1" applyAlignment="1">
      <alignment horizontal="center" vertical="center"/>
    </xf>
    <xf numFmtId="0" fontId="19" fillId="0" borderId="0" xfId="21" applyFont="1" applyAlignment="1">
      <alignment horizontal="left" vertical="center"/>
    </xf>
    <xf numFmtId="0" fontId="19" fillId="0" borderId="0" xfId="21" applyFont="1" applyAlignment="1">
      <alignment horizontal="left" vertical="top"/>
    </xf>
    <xf numFmtId="38" fontId="19" fillId="0" borderId="0" xfId="22" applyFont="1" applyFill="1" applyAlignment="1">
      <alignment horizontal="left" vertical="top"/>
    </xf>
    <xf numFmtId="180" fontId="19" fillId="0" borderId="0" xfId="22" quotePrefix="1" applyNumberFormat="1" applyFont="1" applyFill="1">
      <alignment vertical="center"/>
    </xf>
    <xf numFmtId="180" fontId="19" fillId="0" borderId="0" xfId="21" quotePrefix="1" applyNumberFormat="1" applyFont="1" applyAlignment="1">
      <alignment horizontal="center" vertical="center"/>
    </xf>
    <xf numFmtId="0" fontId="15" fillId="0" borderId="0" xfId="21" applyFont="1" applyAlignment="1">
      <alignment horizontal="left" vertical="center"/>
    </xf>
    <xf numFmtId="0" fontId="15" fillId="6" borderId="0" xfId="21" applyFont="1" applyFill="1">
      <alignment vertical="center"/>
    </xf>
    <xf numFmtId="0" fontId="15" fillId="0" borderId="0" xfId="21" applyFont="1" applyAlignment="1">
      <alignment horizontal="right" vertical="center"/>
    </xf>
    <xf numFmtId="38" fontId="15" fillId="0" borderId="0" xfId="22" applyFont="1" applyAlignment="1">
      <alignment horizontal="left" vertical="center"/>
    </xf>
    <xf numFmtId="182" fontId="41" fillId="11" borderId="3" xfId="12" applyNumberFormat="1" applyFont="1" applyFill="1" applyBorder="1" applyAlignment="1">
      <alignment horizontal="center" vertical="center" wrapText="1"/>
    </xf>
    <xf numFmtId="14" fontId="41" fillId="11" borderId="3" xfId="12" applyNumberFormat="1" applyFont="1" applyFill="1" applyBorder="1" applyAlignment="1">
      <alignment horizontal="center" vertical="center" wrapText="1"/>
    </xf>
    <xf numFmtId="49" fontId="41" fillId="11" borderId="3" xfId="12" applyNumberFormat="1" applyFont="1" applyFill="1" applyBorder="1" applyAlignment="1">
      <alignment horizontal="center" vertical="center" wrapText="1"/>
    </xf>
    <xf numFmtId="0" fontId="41" fillId="11" borderId="3" xfId="12" applyFont="1" applyFill="1" applyBorder="1" applyAlignment="1">
      <alignment horizontal="center" vertical="center" wrapText="1"/>
    </xf>
    <xf numFmtId="0" fontId="69" fillId="0" borderId="0" xfId="12" applyFont="1">
      <alignment vertical="center"/>
    </xf>
    <xf numFmtId="0" fontId="71" fillId="0" borderId="0" xfId="24" applyFont="1"/>
    <xf numFmtId="0" fontId="72" fillId="0" borderId="0" xfId="24" applyFont="1" applyAlignment="1">
      <alignment vertical="top"/>
    </xf>
    <xf numFmtId="0" fontId="72" fillId="0" borderId="0" xfId="24" applyFont="1" applyAlignment="1">
      <alignment vertical="top" wrapText="1"/>
    </xf>
    <xf numFmtId="0" fontId="71" fillId="0" borderId="0" xfId="24" applyFont="1" applyAlignment="1">
      <alignment vertical="top"/>
    </xf>
    <xf numFmtId="0" fontId="71" fillId="0" borderId="0" xfId="24" applyFont="1" applyAlignment="1">
      <alignment vertical="top" wrapText="1"/>
    </xf>
    <xf numFmtId="0" fontId="71" fillId="0" borderId="0" xfId="24" applyFont="1" applyAlignment="1">
      <alignment horizontal="center" vertical="top"/>
    </xf>
    <xf numFmtId="0" fontId="71" fillId="0" borderId="0" xfId="24" applyFont="1" applyAlignment="1">
      <alignment horizontal="left" vertical="top"/>
    </xf>
    <xf numFmtId="0" fontId="73" fillId="0" borderId="0" xfId="24" applyFont="1"/>
    <xf numFmtId="0" fontId="74" fillId="0" borderId="0" xfId="24" applyFont="1"/>
    <xf numFmtId="0" fontId="71" fillId="0" borderId="0" xfId="24" applyFont="1" applyAlignment="1">
      <alignment horizontal="right"/>
    </xf>
    <xf numFmtId="0" fontId="72" fillId="0" borderId="0" xfId="24" applyFont="1"/>
    <xf numFmtId="0" fontId="75" fillId="0" borderId="0" xfId="24" applyFont="1" applyAlignment="1">
      <alignment vertical="top"/>
    </xf>
    <xf numFmtId="0" fontId="71" fillId="0" borderId="0" xfId="24" applyFont="1" applyAlignment="1">
      <alignment horizontal="center"/>
    </xf>
    <xf numFmtId="180" fontId="54" fillId="0" borderId="0" xfId="21" applyNumberFormat="1" applyFont="1" applyAlignment="1" applyProtection="1">
      <alignment horizontal="left" vertical="center"/>
      <protection locked="0"/>
    </xf>
    <xf numFmtId="180" fontId="50" fillId="0" borderId="0" xfId="22" applyNumberFormat="1" applyFont="1" applyProtection="1">
      <alignment vertical="center"/>
      <protection locked="0"/>
    </xf>
    <xf numFmtId="49" fontId="19" fillId="0" borderId="0" xfId="21" applyNumberFormat="1" applyFont="1" applyAlignment="1" applyProtection="1">
      <alignment horizontal="center" vertical="center"/>
      <protection locked="0"/>
    </xf>
    <xf numFmtId="38" fontId="15" fillId="0" borderId="0" xfId="22" applyFont="1" applyAlignment="1" applyProtection="1">
      <alignment horizontal="center" vertical="center"/>
      <protection locked="0"/>
    </xf>
    <xf numFmtId="0" fontId="15" fillId="0" borderId="0" xfId="21" applyFont="1" applyProtection="1">
      <alignment vertical="center"/>
      <protection locked="0"/>
    </xf>
    <xf numFmtId="0" fontId="15" fillId="0" borderId="0" xfId="21" applyFont="1" applyAlignment="1" applyProtection="1">
      <alignment horizontal="center" vertical="center"/>
      <protection locked="0"/>
    </xf>
    <xf numFmtId="0" fontId="15" fillId="0" borderId="0" xfId="21" applyFont="1" applyAlignment="1" applyProtection="1">
      <alignment horizontal="left" vertical="center"/>
      <protection locked="0"/>
    </xf>
    <xf numFmtId="38" fontId="15" fillId="0" borderId="0" xfId="21" applyNumberFormat="1" applyFont="1" applyProtection="1">
      <alignment vertical="center"/>
      <protection locked="0"/>
    </xf>
    <xf numFmtId="38" fontId="15" fillId="0" borderId="0" xfId="22" applyFont="1" applyProtection="1">
      <alignment vertical="center"/>
      <protection locked="0"/>
    </xf>
    <xf numFmtId="49" fontId="38" fillId="3" borderId="3" xfId="12" applyNumberFormat="1" applyFont="1" applyFill="1" applyBorder="1" applyAlignment="1" applyProtection="1">
      <alignment horizontal="left" vertical="top" wrapText="1"/>
      <protection locked="0"/>
    </xf>
    <xf numFmtId="14" fontId="38" fillId="3" borderId="3" xfId="12" applyNumberFormat="1" applyFont="1" applyFill="1" applyBorder="1" applyAlignment="1" applyProtection="1">
      <alignment horizontal="left" vertical="top" wrapText="1"/>
      <protection locked="0"/>
    </xf>
    <xf numFmtId="182" fontId="38" fillId="3" borderId="3" xfId="12" applyNumberFormat="1" applyFont="1" applyFill="1" applyBorder="1" applyAlignment="1" applyProtection="1">
      <alignment horizontal="left" vertical="top" wrapText="1"/>
      <protection locked="0"/>
    </xf>
    <xf numFmtId="0" fontId="38" fillId="3" borderId="3" xfId="12" applyFont="1" applyFill="1" applyBorder="1" applyAlignment="1" applyProtection="1">
      <alignment horizontal="left" vertical="top" wrapText="1"/>
      <protection locked="0"/>
    </xf>
    <xf numFmtId="178" fontId="38" fillId="3" borderId="3" xfId="12" applyNumberFormat="1" applyFont="1" applyFill="1" applyBorder="1" applyAlignment="1" applyProtection="1">
      <alignment horizontal="left" vertical="top" wrapText="1"/>
      <protection locked="0"/>
    </xf>
    <xf numFmtId="49" fontId="39" fillId="3" borderId="3" xfId="12" applyNumberFormat="1" applyFont="1" applyFill="1" applyBorder="1" applyAlignment="1" applyProtection="1">
      <alignment horizontal="left" vertical="top" wrapText="1"/>
      <protection locked="0"/>
    </xf>
    <xf numFmtId="49" fontId="37" fillId="3" borderId="3" xfId="12" applyNumberFormat="1" applyFont="1" applyFill="1" applyBorder="1" applyAlignment="1" applyProtection="1">
      <alignment horizontal="left" vertical="top" wrapText="1"/>
      <protection locked="0"/>
    </xf>
    <xf numFmtId="182" fontId="37" fillId="3" borderId="3" xfId="12" applyNumberFormat="1" applyFont="1" applyFill="1" applyBorder="1" applyAlignment="1" applyProtection="1">
      <alignment horizontal="left" vertical="top" wrapText="1"/>
      <protection locked="0"/>
    </xf>
    <xf numFmtId="49" fontId="40" fillId="3" borderId="3" xfId="12" applyNumberFormat="1" applyFont="1" applyFill="1" applyBorder="1" applyAlignment="1" applyProtection="1">
      <alignment horizontal="left" vertical="top" wrapText="1"/>
      <protection locked="0"/>
    </xf>
    <xf numFmtId="14" fontId="37" fillId="3" borderId="3" xfId="12" applyNumberFormat="1" applyFont="1" applyFill="1" applyBorder="1" applyAlignment="1" applyProtection="1">
      <alignment horizontal="left" vertical="top" wrapText="1"/>
      <protection locked="0"/>
    </xf>
    <xf numFmtId="180" fontId="44" fillId="6" borderId="0" xfId="21" applyNumberFormat="1" applyFont="1" applyFill="1" applyAlignment="1" applyProtection="1">
      <alignment horizontal="center" vertical="center"/>
      <protection locked="0"/>
    </xf>
    <xf numFmtId="49" fontId="44" fillId="6" borderId="0" xfId="21" applyNumberFormat="1" applyFont="1" applyFill="1" applyAlignment="1" applyProtection="1">
      <alignment horizontal="center" vertical="center"/>
      <protection locked="0"/>
    </xf>
    <xf numFmtId="0" fontId="44" fillId="6" borderId="0" xfId="21" applyFont="1" applyFill="1" applyAlignment="1" applyProtection="1">
      <alignment horizontal="center" vertical="center"/>
      <protection locked="0"/>
    </xf>
    <xf numFmtId="0" fontId="44" fillId="0" borderId="0" xfId="21" applyFont="1" applyAlignment="1" applyProtection="1">
      <alignment horizontal="center" vertical="center"/>
      <protection locked="0"/>
    </xf>
    <xf numFmtId="0" fontId="44" fillId="4" borderId="0" xfId="21" applyFont="1" applyFill="1" applyAlignment="1" applyProtection="1">
      <alignment horizontal="center" vertical="center"/>
      <protection locked="0"/>
    </xf>
    <xf numFmtId="38" fontId="44" fillId="4" borderId="0" xfId="22" applyFont="1" applyFill="1" applyAlignment="1" applyProtection="1">
      <alignment horizontal="center" vertical="center"/>
      <protection locked="0"/>
    </xf>
    <xf numFmtId="0" fontId="15" fillId="4" borderId="0" xfId="21" applyFont="1" applyFill="1" applyAlignment="1" applyProtection="1">
      <alignment horizontal="center" vertical="center"/>
      <protection locked="0"/>
    </xf>
    <xf numFmtId="49" fontId="35" fillId="0" borderId="0" xfId="12" applyNumberFormat="1" applyFont="1" applyAlignment="1" applyProtection="1">
      <alignment horizontal="center" vertical="center"/>
      <protection locked="0"/>
    </xf>
    <xf numFmtId="14" fontId="35" fillId="0" borderId="0" xfId="12" applyNumberFormat="1" applyFont="1" applyAlignment="1" applyProtection="1">
      <alignment horizontal="center" vertical="center"/>
      <protection locked="0"/>
    </xf>
    <xf numFmtId="182" fontId="35" fillId="0" borderId="0" xfId="12" applyNumberFormat="1" applyFont="1" applyAlignment="1" applyProtection="1">
      <alignment horizontal="center" vertical="center"/>
      <protection locked="0"/>
    </xf>
    <xf numFmtId="0" fontId="56" fillId="2" borderId="0" xfId="12" applyFont="1" applyFill="1" applyAlignment="1" applyProtection="1">
      <alignment horizontal="left" vertical="center"/>
      <protection locked="0"/>
    </xf>
    <xf numFmtId="0" fontId="35" fillId="2" borderId="0" xfId="12" applyFont="1" applyFill="1" applyAlignment="1" applyProtection="1">
      <alignment horizontal="center" vertical="center"/>
      <protection locked="0"/>
    </xf>
    <xf numFmtId="180" fontId="52" fillId="0" borderId="0" xfId="21" applyNumberFormat="1" applyFont="1" applyAlignment="1" applyProtection="1">
      <alignment horizontal="center" vertical="center"/>
      <protection locked="0"/>
    </xf>
    <xf numFmtId="49" fontId="52" fillId="0" borderId="0" xfId="21" applyNumberFormat="1" applyFont="1" applyAlignment="1" applyProtection="1">
      <alignment horizontal="center" vertical="center"/>
      <protection locked="0"/>
    </xf>
    <xf numFmtId="0" fontId="52" fillId="0" borderId="0" xfId="21" applyFont="1" applyAlignment="1" applyProtection="1">
      <alignment horizontal="left" vertical="top"/>
      <protection locked="0"/>
    </xf>
    <xf numFmtId="0" fontId="52" fillId="0" borderId="0" xfId="21" applyFont="1" applyAlignment="1" applyProtection="1">
      <alignment horizontal="center" vertical="center"/>
      <protection locked="0"/>
    </xf>
    <xf numFmtId="38" fontId="52" fillId="0" borderId="0" xfId="22" applyFont="1" applyFill="1" applyAlignment="1" applyProtection="1">
      <alignment horizontal="center" vertical="center"/>
      <protection locked="0"/>
    </xf>
    <xf numFmtId="0" fontId="53" fillId="0" borderId="0" xfId="21" applyFont="1" applyAlignment="1" applyProtection="1">
      <alignment horizontal="center" vertical="center"/>
      <protection locked="0"/>
    </xf>
    <xf numFmtId="180" fontId="19" fillId="0" borderId="0" xfId="21" applyNumberFormat="1" applyFont="1" applyAlignment="1" applyProtection="1">
      <alignment horizontal="center" vertical="center"/>
      <protection locked="0"/>
    </xf>
    <xf numFmtId="180" fontId="19" fillId="0" borderId="0" xfId="22" applyNumberFormat="1" applyFont="1" applyProtection="1">
      <alignment vertical="center"/>
      <protection locked="0"/>
    </xf>
    <xf numFmtId="38" fontId="19" fillId="0" borderId="0" xfId="22" applyFont="1" applyAlignment="1" applyProtection="1">
      <alignment horizontal="left" vertical="top"/>
      <protection locked="0"/>
    </xf>
    <xf numFmtId="0" fontId="19" fillId="0" borderId="0" xfId="21" applyFont="1" applyAlignment="1" applyProtection="1">
      <alignment horizontal="left" vertical="center"/>
      <protection locked="0"/>
    </xf>
    <xf numFmtId="0" fontId="19" fillId="0" borderId="0" xfId="21" applyFont="1" applyProtection="1">
      <alignment vertical="center"/>
      <protection locked="0"/>
    </xf>
    <xf numFmtId="0" fontId="19" fillId="0" borderId="0" xfId="21" applyFont="1" applyAlignment="1" applyProtection="1">
      <alignment horizontal="center" vertical="center"/>
      <protection locked="0"/>
    </xf>
    <xf numFmtId="0" fontId="19" fillId="0" borderId="0" xfId="21" applyFont="1" applyAlignment="1" applyProtection="1">
      <alignment horizontal="left" vertical="top"/>
      <protection locked="0"/>
    </xf>
    <xf numFmtId="38" fontId="19" fillId="0" borderId="0" xfId="22" applyFont="1" applyFill="1" applyAlignment="1" applyProtection="1">
      <alignment horizontal="left" vertical="top"/>
      <protection locked="0"/>
    </xf>
    <xf numFmtId="38" fontId="19" fillId="0" borderId="0" xfId="21" applyNumberFormat="1" applyFont="1" applyAlignment="1" applyProtection="1">
      <alignment horizontal="left" vertical="center"/>
      <protection locked="0"/>
    </xf>
    <xf numFmtId="38" fontId="19" fillId="0" borderId="0" xfId="22" applyFont="1" applyAlignment="1" applyProtection="1">
      <alignment horizontal="left" vertical="center"/>
      <protection locked="0"/>
    </xf>
    <xf numFmtId="0" fontId="35" fillId="0" borderId="0" xfId="12" applyFont="1" applyAlignment="1" applyProtection="1">
      <alignment horizontal="left" vertical="center"/>
      <protection locked="0"/>
    </xf>
    <xf numFmtId="183" fontId="35" fillId="0" borderId="0" xfId="23" applyNumberFormat="1" applyFont="1" applyAlignment="1" applyProtection="1">
      <alignment horizontal="center" vertical="center"/>
      <protection locked="0"/>
    </xf>
    <xf numFmtId="180" fontId="35" fillId="0" borderId="0" xfId="12" applyNumberFormat="1" applyFont="1" applyAlignment="1" applyProtection="1">
      <alignment horizontal="center" vertical="center"/>
      <protection locked="0"/>
    </xf>
    <xf numFmtId="38" fontId="35" fillId="0" borderId="0" xfId="12" applyNumberFormat="1" applyFont="1" applyAlignment="1" applyProtection="1">
      <alignment horizontal="left" vertical="center"/>
      <protection locked="0"/>
    </xf>
    <xf numFmtId="38" fontId="35" fillId="0" borderId="0" xfId="23" applyFont="1" applyAlignment="1" applyProtection="1">
      <alignment horizontal="center" vertical="center"/>
      <protection locked="0"/>
    </xf>
    <xf numFmtId="182" fontId="35" fillId="0" borderId="0" xfId="12" applyNumberFormat="1" applyFont="1" applyAlignment="1" applyProtection="1">
      <alignment horizontal="right" vertical="center"/>
      <protection locked="0"/>
    </xf>
    <xf numFmtId="38" fontId="35" fillId="0" borderId="0" xfId="23" applyFont="1" applyAlignment="1" applyProtection="1">
      <alignment horizontal="right" vertical="center"/>
      <protection locked="0"/>
    </xf>
    <xf numFmtId="49" fontId="35" fillId="0" borderId="0" xfId="12" applyNumberFormat="1" applyFont="1" applyAlignment="1" applyProtection="1">
      <alignment horizontal="left" vertical="center"/>
      <protection locked="0"/>
    </xf>
    <xf numFmtId="180" fontId="35" fillId="14" borderId="0" xfId="12" applyNumberFormat="1" applyFont="1" applyFill="1" applyAlignment="1" applyProtection="1">
      <alignment horizontal="left" vertical="center"/>
      <protection locked="0"/>
    </xf>
    <xf numFmtId="38" fontId="55" fillId="0" borderId="0" xfId="12" applyNumberFormat="1" applyFont="1" applyAlignment="1" applyProtection="1">
      <alignment horizontal="left" vertical="center"/>
      <protection locked="0"/>
    </xf>
    <xf numFmtId="0" fontId="55" fillId="0" borderId="0" xfId="12" applyFont="1" applyAlignment="1" applyProtection="1">
      <alignment horizontal="left" vertical="center"/>
      <protection locked="0"/>
    </xf>
    <xf numFmtId="0" fontId="35" fillId="14" borderId="0" xfId="12" applyFont="1" applyFill="1" applyAlignment="1" applyProtection="1">
      <alignment horizontal="left" vertical="center" wrapText="1"/>
      <protection locked="0"/>
    </xf>
    <xf numFmtId="178" fontId="35" fillId="0" borderId="0" xfId="23" applyNumberFormat="1" applyFont="1" applyAlignment="1" applyProtection="1">
      <alignment horizontal="right" vertical="center"/>
      <protection locked="0"/>
    </xf>
    <xf numFmtId="180" fontId="19" fillId="0" borderId="0" xfId="22" quotePrefix="1" applyNumberFormat="1" applyFont="1" applyFill="1" applyProtection="1">
      <alignment vertical="center"/>
      <protection locked="0"/>
    </xf>
    <xf numFmtId="178" fontId="0" fillId="0" borderId="0" xfId="0" applyNumberFormat="1" applyAlignment="1">
      <alignment horizontal="right" vertical="center"/>
    </xf>
    <xf numFmtId="0" fontId="76" fillId="0" borderId="0" xfId="0" applyFont="1">
      <alignment vertical="center"/>
    </xf>
    <xf numFmtId="0" fontId="20" fillId="0" borderId="0" xfId="6">
      <alignment vertical="center"/>
    </xf>
    <xf numFmtId="0" fontId="17" fillId="12" borderId="4" xfId="0" applyFont="1" applyFill="1" applyBorder="1" applyAlignment="1">
      <alignment horizontal="centerContinuous" vertical="center"/>
    </xf>
    <xf numFmtId="0" fontId="77" fillId="0" borderId="0" xfId="0" applyFont="1">
      <alignment vertical="center"/>
    </xf>
    <xf numFmtId="38" fontId="14" fillId="0" borderId="7" xfId="5" applyFont="1" applyBorder="1" applyAlignment="1">
      <alignment vertical="top"/>
    </xf>
    <xf numFmtId="38" fontId="14" fillId="0" borderId="0" xfId="5" applyFont="1" applyBorder="1" applyAlignment="1">
      <alignment vertical="top"/>
    </xf>
    <xf numFmtId="176" fontId="14" fillId="0" borderId="8" xfId="18" applyNumberFormat="1" applyFont="1" applyBorder="1" applyAlignment="1">
      <alignment vertical="top"/>
    </xf>
    <xf numFmtId="0" fontId="14" fillId="0" borderId="0" xfId="0" applyFont="1" applyAlignment="1">
      <alignment horizontal="right" vertical="top"/>
    </xf>
    <xf numFmtId="0" fontId="14" fillId="0" borderId="0" xfId="0" applyFont="1" applyAlignment="1">
      <alignment horizontal="center" vertical="top"/>
    </xf>
    <xf numFmtId="0" fontId="14" fillId="0" borderId="0" xfId="0" applyFont="1" applyAlignment="1">
      <alignment horizontal="left" vertical="top"/>
    </xf>
    <xf numFmtId="0" fontId="19" fillId="0" borderId="4" xfId="0" applyFont="1" applyBorder="1" applyAlignment="1">
      <alignment vertical="top"/>
    </xf>
    <xf numFmtId="38" fontId="19" fillId="0" borderId="0" xfId="5" applyFont="1" applyBorder="1" applyAlignment="1"/>
    <xf numFmtId="176" fontId="14" fillId="0" borderId="1" xfId="18" applyNumberFormat="1" applyFont="1" applyBorder="1">
      <alignment vertical="center"/>
    </xf>
    <xf numFmtId="38" fontId="19" fillId="0" borderId="0" xfId="5" applyFont="1" applyBorder="1" applyAlignment="1">
      <alignment vertical="top"/>
    </xf>
    <xf numFmtId="176" fontId="14" fillId="0" borderId="1" xfId="18" applyNumberFormat="1" applyFont="1" applyBorder="1" applyAlignment="1">
      <alignment vertical="top"/>
    </xf>
    <xf numFmtId="0" fontId="14" fillId="0" borderId="0" xfId="0" applyFont="1">
      <alignment vertical="center"/>
    </xf>
    <xf numFmtId="0" fontId="14" fillId="0" borderId="4" xfId="0" applyFont="1" applyBorder="1" applyAlignment="1">
      <alignment horizontal="left" vertical="top"/>
    </xf>
    <xf numFmtId="176" fontId="14" fillId="0" borderId="0" xfId="18" applyNumberFormat="1" applyFont="1" applyBorder="1">
      <alignment vertical="center"/>
    </xf>
    <xf numFmtId="49" fontId="35" fillId="0" borderId="0" xfId="0" applyNumberFormat="1" applyFont="1" applyAlignment="1">
      <alignment horizontal="center" vertical="center"/>
    </xf>
    <xf numFmtId="176" fontId="19" fillId="0" borderId="1" xfId="0" applyNumberFormat="1" applyFont="1" applyBorder="1">
      <alignment vertical="center"/>
    </xf>
    <xf numFmtId="3" fontId="14" fillId="0" borderId="4" xfId="0" applyNumberFormat="1" applyFont="1" applyBorder="1" applyAlignment="1">
      <alignment horizontal="left" vertical="top"/>
    </xf>
    <xf numFmtId="178" fontId="15" fillId="0" borderId="0" xfId="21" applyNumberFormat="1" applyFont="1">
      <alignment vertical="center"/>
    </xf>
    <xf numFmtId="178" fontId="15" fillId="0" borderId="0" xfId="21" applyNumberFormat="1" applyFont="1" applyProtection="1">
      <alignment vertical="center"/>
      <protection locked="0"/>
    </xf>
    <xf numFmtId="178" fontId="44" fillId="0" borderId="0" xfId="21" applyNumberFormat="1" applyFont="1" applyAlignment="1" applyProtection="1">
      <alignment horizontal="center" vertical="center"/>
      <protection locked="0"/>
    </xf>
    <xf numFmtId="178" fontId="52" fillId="0" borderId="0" xfId="21" applyNumberFormat="1" applyFont="1" applyAlignment="1" applyProtection="1">
      <alignment horizontal="center" vertical="center"/>
      <protection locked="0"/>
    </xf>
    <xf numFmtId="178" fontId="19" fillId="0" borderId="0" xfId="22" applyNumberFormat="1" applyFont="1" applyAlignment="1" applyProtection="1">
      <alignment horizontal="left" vertical="top"/>
      <protection locked="0"/>
    </xf>
    <xf numFmtId="178" fontId="19" fillId="0" borderId="0" xfId="21" applyNumberFormat="1" applyFont="1">
      <alignment vertical="center"/>
    </xf>
    <xf numFmtId="38" fontId="0" fillId="0" borderId="0" xfId="5" applyFont="1">
      <alignment vertical="center"/>
    </xf>
    <xf numFmtId="38" fontId="21" fillId="0" borderId="0" xfId="5" applyFont="1">
      <alignment vertical="center"/>
    </xf>
    <xf numFmtId="180" fontId="14" fillId="0" borderId="0" xfId="0" applyNumberFormat="1" applyFont="1" applyAlignment="1">
      <alignment vertical="top"/>
    </xf>
    <xf numFmtId="0" fontId="25" fillId="2" borderId="4" xfId="0" applyFont="1" applyFill="1" applyBorder="1" applyAlignment="1">
      <alignment vertical="top"/>
    </xf>
    <xf numFmtId="176" fontId="0" fillId="0" borderId="0" xfId="0" applyNumberFormat="1" applyAlignment="1">
      <alignment vertical="top"/>
    </xf>
    <xf numFmtId="176" fontId="0" fillId="0" borderId="0" xfId="5" applyNumberFormat="1" applyFont="1" applyBorder="1" applyAlignment="1">
      <alignment vertical="top"/>
    </xf>
    <xf numFmtId="0" fontId="79" fillId="0" borderId="0" xfId="6" applyFont="1" applyFill="1" applyBorder="1" applyAlignment="1">
      <alignment horizontal="right" vertical="top"/>
    </xf>
    <xf numFmtId="0" fontId="14" fillId="0" borderId="4" xfId="0" applyFont="1" applyBorder="1" applyAlignment="1">
      <alignment vertical="top"/>
    </xf>
    <xf numFmtId="0" fontId="20" fillId="0" borderId="0" xfId="6" applyFill="1" applyBorder="1" applyAlignment="1">
      <alignment horizontal="right" vertical="top"/>
    </xf>
    <xf numFmtId="38" fontId="0" fillId="2" borderId="0" xfId="5" applyFont="1" applyFill="1" applyAlignment="1">
      <alignment horizontal="center" vertical="center" wrapText="1"/>
    </xf>
    <xf numFmtId="0" fontId="23" fillId="0" borderId="0" xfId="0" applyFont="1" applyAlignment="1">
      <alignment horizontal="center" vertical="center"/>
    </xf>
    <xf numFmtId="0" fontId="18" fillId="0" borderId="0" xfId="0" applyFont="1" applyAlignment="1">
      <alignment horizontal="center" vertical="center"/>
    </xf>
    <xf numFmtId="38" fontId="27" fillId="0" borderId="0" xfId="5" applyFont="1" applyFill="1" applyAlignment="1">
      <alignment horizontal="center" vertical="center"/>
    </xf>
    <xf numFmtId="0" fontId="81" fillId="0" borderId="0" xfId="0" applyFont="1" applyAlignment="1">
      <alignment horizontal="center" vertical="center" wrapText="1"/>
    </xf>
    <xf numFmtId="0" fontId="17" fillId="0" borderId="0" xfId="0" applyFont="1">
      <alignment vertical="center"/>
    </xf>
    <xf numFmtId="178" fontId="0" fillId="2" borderId="0" xfId="0" applyNumberFormat="1" applyFill="1" applyAlignment="1">
      <alignment horizontal="center" vertical="center"/>
    </xf>
    <xf numFmtId="0" fontId="0" fillId="2" borderId="0" xfId="0" applyFill="1" applyAlignment="1">
      <alignment horizontal="center" vertical="center" wrapText="1"/>
    </xf>
    <xf numFmtId="0" fontId="0" fillId="2" borderId="0" xfId="0" applyFill="1">
      <alignment vertical="center"/>
    </xf>
    <xf numFmtId="0" fontId="0" fillId="2" borderId="0" xfId="0" applyFill="1" applyAlignment="1">
      <alignment horizontal="center" vertical="center"/>
    </xf>
    <xf numFmtId="0" fontId="13" fillId="0" borderId="0" xfId="0" applyFont="1" applyAlignment="1">
      <alignment horizontal="center"/>
    </xf>
    <xf numFmtId="0" fontId="17" fillId="0" borderId="0" xfId="0" applyFont="1" applyAlignment="1">
      <alignment horizontal="center"/>
    </xf>
    <xf numFmtId="0" fontId="82" fillId="0" borderId="0" xfId="0" applyFont="1">
      <alignment vertical="center"/>
    </xf>
    <xf numFmtId="0" fontId="47" fillId="0" borderId="0" xfId="0" applyFont="1" applyAlignment="1">
      <alignment horizontal="left" vertical="center"/>
    </xf>
    <xf numFmtId="179" fontId="0" fillId="0" borderId="0" xfId="0" applyNumberFormat="1">
      <alignment vertical="center"/>
    </xf>
    <xf numFmtId="38" fontId="18" fillId="5" borderId="0" xfId="5" applyFont="1" applyFill="1" applyBorder="1" applyAlignment="1">
      <alignment horizontal="center" vertical="center" wrapText="1"/>
    </xf>
    <xf numFmtId="38" fontId="14" fillId="0" borderId="0" xfId="5" applyFont="1" applyBorder="1" applyAlignment="1">
      <alignment horizontal="right" vertical="top"/>
    </xf>
    <xf numFmtId="0" fontId="13" fillId="0" borderId="2" xfId="0" applyFont="1" applyBorder="1" applyAlignment="1">
      <alignment horizontal="center" vertical="center"/>
    </xf>
    <xf numFmtId="0" fontId="13" fillId="17" borderId="1" xfId="0" applyFont="1" applyFill="1" applyBorder="1" applyAlignment="1">
      <alignment horizontal="centerContinuous" vertical="center"/>
    </xf>
    <xf numFmtId="38" fontId="19" fillId="0" borderId="0" xfId="22" applyFont="1" applyAlignment="1" applyProtection="1">
      <alignment horizontal="center" vertical="top"/>
      <protection locked="0"/>
    </xf>
    <xf numFmtId="0" fontId="69" fillId="0" borderId="0" xfId="0" applyFont="1">
      <alignment vertical="center"/>
    </xf>
    <xf numFmtId="178" fontId="84" fillId="0" borderId="0" xfId="12" applyNumberFormat="1" applyFont="1" applyAlignment="1" applyProtection="1">
      <alignment horizontal="left" vertical="center" wrapText="1"/>
      <protection locked="0"/>
    </xf>
    <xf numFmtId="0" fontId="15" fillId="0" borderId="0" xfId="21" quotePrefix="1" applyFont="1" applyAlignment="1" applyProtection="1">
      <alignment horizontal="center" vertical="center"/>
      <protection locked="0"/>
    </xf>
    <xf numFmtId="177" fontId="44" fillId="0" borderId="0" xfId="5" applyNumberFormat="1" applyFont="1" applyBorder="1" applyAlignment="1">
      <alignment vertical="top"/>
    </xf>
    <xf numFmtId="177" fontId="44" fillId="0" borderId="0" xfId="5" applyNumberFormat="1" applyFont="1" applyBorder="1">
      <alignment vertical="center"/>
    </xf>
    <xf numFmtId="177" fontId="44" fillId="0" borderId="0" xfId="5" applyNumberFormat="1" applyFont="1" applyFill="1" applyBorder="1">
      <alignment vertical="center"/>
    </xf>
    <xf numFmtId="177" fontId="48" fillId="12" borderId="0" xfId="5" applyNumberFormat="1" applyFont="1" applyFill="1" applyBorder="1" applyAlignment="1">
      <alignment vertical="top"/>
    </xf>
    <xf numFmtId="177" fontId="25" fillId="12" borderId="0" xfId="5" applyNumberFormat="1" applyFont="1" applyFill="1" applyBorder="1" applyAlignment="1">
      <alignment vertical="top"/>
    </xf>
    <xf numFmtId="177" fontId="26" fillId="0" borderId="4" xfId="5" applyNumberFormat="1" applyFont="1" applyBorder="1" applyAlignment="1">
      <alignment vertical="top"/>
    </xf>
    <xf numFmtId="177" fontId="25" fillId="0" borderId="4" xfId="5" applyNumberFormat="1" applyFont="1" applyBorder="1" applyAlignment="1">
      <alignment vertical="top"/>
    </xf>
    <xf numFmtId="0" fontId="0" fillId="0" borderId="0" xfId="0" applyAlignment="1"/>
    <xf numFmtId="0" fontId="18" fillId="0" borderId="0" xfId="0" applyFont="1" applyAlignment="1">
      <alignment horizontal="center" vertical="center" wrapText="1"/>
    </xf>
    <xf numFmtId="0" fontId="13" fillId="17" borderId="1" xfId="0" applyFont="1" applyFill="1" applyBorder="1" applyAlignment="1">
      <alignment horizontal="centerContinuous" vertical="center" wrapText="1"/>
    </xf>
    <xf numFmtId="177" fontId="25" fillId="17" borderId="0" xfId="5" applyNumberFormat="1" applyFont="1" applyFill="1" applyBorder="1" applyAlignment="1">
      <alignment vertical="top"/>
    </xf>
    <xf numFmtId="186" fontId="32" fillId="0" borderId="0" xfId="0" applyNumberFormat="1" applyFont="1">
      <alignment vertical="center"/>
    </xf>
    <xf numFmtId="186" fontId="14" fillId="0" borderId="0" xfId="0" applyNumberFormat="1" applyFont="1" applyAlignment="1">
      <alignment vertical="top"/>
    </xf>
    <xf numFmtId="186" fontId="14" fillId="0" borderId="0" xfId="0" applyNumberFormat="1" applyFont="1" applyAlignment="1">
      <alignment horizontal="center" vertical="top"/>
    </xf>
    <xf numFmtId="186" fontId="0" fillId="0" borderId="0" xfId="0" applyNumberFormat="1" applyAlignment="1">
      <alignment horizontal="center" vertical="top"/>
    </xf>
    <xf numFmtId="186" fontId="31" fillId="0" borderId="2" xfId="0" applyNumberFormat="1" applyFont="1" applyBorder="1" applyAlignment="1">
      <alignment horizontal="center" vertical="center" wrapText="1"/>
    </xf>
    <xf numFmtId="186" fontId="14" fillId="0" borderId="0" xfId="0" applyNumberFormat="1" applyFont="1" applyAlignment="1">
      <alignment horizontal="center" vertical="center"/>
    </xf>
    <xf numFmtId="186" fontId="14" fillId="0" borderId="0" xfId="0" applyNumberFormat="1" applyFont="1">
      <alignment vertical="center"/>
    </xf>
    <xf numFmtId="186" fontId="0" fillId="0" borderId="0" xfId="0" applyNumberFormat="1" applyAlignment="1">
      <alignment horizontal="center" vertical="center"/>
    </xf>
    <xf numFmtId="186" fontId="0" fillId="0" borderId="0" xfId="0" applyNumberFormat="1">
      <alignment vertical="center"/>
    </xf>
    <xf numFmtId="186" fontId="0" fillId="0" borderId="0" xfId="0" applyNumberFormat="1" applyAlignment="1">
      <alignment vertical="top"/>
    </xf>
    <xf numFmtId="0" fontId="34" fillId="0" borderId="0" xfId="0" applyFont="1">
      <alignment vertical="center"/>
    </xf>
    <xf numFmtId="0" fontId="32" fillId="0" borderId="0" xfId="0" applyFont="1">
      <alignment vertical="center"/>
    </xf>
    <xf numFmtId="0" fontId="24" fillId="0" borderId="0" xfId="0" applyFont="1" applyAlignment="1">
      <alignment horizontal="center" vertical="center"/>
    </xf>
    <xf numFmtId="0" fontId="20" fillId="0" borderId="0" xfId="6" applyBorder="1" applyAlignment="1">
      <alignment horizontal="left" vertical="center"/>
    </xf>
    <xf numFmtId="0" fontId="32" fillId="7" borderId="0" xfId="0" applyFont="1" applyFill="1" applyAlignment="1">
      <alignment horizontal="left" vertical="center" wrapText="1"/>
    </xf>
    <xf numFmtId="0" fontId="32" fillId="7" borderId="0" xfId="0" applyFont="1" applyFill="1" applyAlignment="1">
      <alignment vertical="center" wrapText="1"/>
    </xf>
    <xf numFmtId="0" fontId="14" fillId="0" borderId="0" xfId="0" applyFont="1" applyAlignment="1">
      <alignment horizontal="center" vertical="center"/>
    </xf>
    <xf numFmtId="0" fontId="13" fillId="17" borderId="4" xfId="0" applyFont="1" applyFill="1" applyBorder="1" applyAlignment="1">
      <alignment horizontal="centerContinuous" vertical="center"/>
    </xf>
    <xf numFmtId="178" fontId="13" fillId="17" borderId="0" xfId="0" applyNumberFormat="1" applyFont="1" applyFill="1" applyAlignment="1">
      <alignment horizontal="centerContinuous" vertical="center"/>
    </xf>
    <xf numFmtId="0" fontId="13" fillId="17" borderId="0" xfId="0" applyFont="1" applyFill="1" applyAlignment="1">
      <alignment horizontal="centerContinuous" vertical="center"/>
    </xf>
    <xf numFmtId="186" fontId="14" fillId="17" borderId="0" xfId="0" applyNumberFormat="1" applyFont="1" applyFill="1" applyAlignment="1">
      <alignment horizontal="left" vertical="center"/>
    </xf>
    <xf numFmtId="0" fontId="20" fillId="17" borderId="0" xfId="6" applyFill="1" applyBorder="1" applyAlignment="1">
      <alignment horizontal="left" vertical="center"/>
    </xf>
    <xf numFmtId="38" fontId="13" fillId="17" borderId="0" xfId="5" applyFont="1" applyFill="1" applyBorder="1" applyAlignment="1">
      <alignment horizontal="centerContinuous" vertical="center"/>
    </xf>
    <xf numFmtId="176" fontId="13" fillId="17" borderId="0" xfId="0" applyNumberFormat="1" applyFont="1" applyFill="1" applyAlignment="1">
      <alignment horizontal="centerContinuous" vertical="center"/>
    </xf>
    <xf numFmtId="0" fontId="18" fillId="18" borderId="10" xfId="5" applyNumberFormat="1" applyFont="1" applyFill="1" applyBorder="1" applyAlignment="1">
      <alignment wrapText="1"/>
    </xf>
    <xf numFmtId="181" fontId="17" fillId="12" borderId="0" xfId="5" applyNumberFormat="1" applyFont="1" applyFill="1" applyBorder="1" applyAlignment="1">
      <alignment horizontal="centerContinuous" vertical="center"/>
    </xf>
    <xf numFmtId="0" fontId="32" fillId="12" borderId="0" xfId="0" applyFont="1" applyFill="1" applyAlignment="1">
      <alignment horizontal="centerContinuous" vertical="center"/>
    </xf>
    <xf numFmtId="176" fontId="32" fillId="12" borderId="0" xfId="0" applyNumberFormat="1" applyFont="1" applyFill="1" applyAlignment="1">
      <alignment horizontal="centerContinuous" vertical="center"/>
    </xf>
    <xf numFmtId="0" fontId="32" fillId="12" borderId="1" xfId="0" applyFont="1" applyFill="1" applyBorder="1" applyAlignment="1">
      <alignment horizontal="centerContinuous" vertical="center"/>
    </xf>
    <xf numFmtId="186" fontId="32" fillId="0" borderId="0" xfId="0" applyNumberFormat="1" applyFont="1" applyAlignment="1">
      <alignment horizontal="center" vertical="center"/>
    </xf>
    <xf numFmtId="186" fontId="32" fillId="0" borderId="0" xfId="0" applyNumberFormat="1" applyFont="1" applyAlignment="1">
      <alignment horizontal="centerContinuous" vertical="center"/>
    </xf>
    <xf numFmtId="0" fontId="33" fillId="0" borderId="0" xfId="0" applyFont="1" applyAlignment="1">
      <alignment horizontal="right" vertical="center"/>
    </xf>
    <xf numFmtId="0" fontId="34" fillId="0" borderId="0" xfId="0" applyFont="1" applyAlignment="1">
      <alignment horizontal="centerContinuous" vertical="center"/>
    </xf>
    <xf numFmtId="0" fontId="32" fillId="0" borderId="0" xfId="0" applyFont="1" applyAlignment="1">
      <alignment horizontal="centerContinuous" vertical="center"/>
    </xf>
    <xf numFmtId="0" fontId="33" fillId="0" borderId="0" xfId="0" applyFont="1" applyAlignment="1">
      <alignment horizontal="centerContinuous" vertical="center"/>
    </xf>
    <xf numFmtId="0" fontId="32" fillId="0" borderId="0" xfId="0" quotePrefix="1" applyFont="1" applyAlignment="1">
      <alignment horizontal="left" vertical="center"/>
    </xf>
    <xf numFmtId="186" fontId="32" fillId="0" borderId="0" xfId="0" applyNumberFormat="1" applyFont="1" applyAlignment="1">
      <alignment horizontal="left" vertical="center"/>
    </xf>
    <xf numFmtId="0" fontId="32" fillId="0" borderId="0" xfId="0" applyFont="1" applyAlignment="1">
      <alignment horizontal="left" vertical="center"/>
    </xf>
    <xf numFmtId="180" fontId="32" fillId="0" borderId="0" xfId="0" applyNumberFormat="1" applyFont="1">
      <alignment vertical="center"/>
    </xf>
    <xf numFmtId="0" fontId="13" fillId="0" borderId="0" xfId="0" applyFont="1" applyAlignment="1">
      <alignment horizontal="center" vertical="center"/>
    </xf>
    <xf numFmtId="177" fontId="43" fillId="0" borderId="0" xfId="0" applyNumberFormat="1" applyFont="1" applyAlignment="1">
      <alignment horizontal="right" vertical="top"/>
    </xf>
    <xf numFmtId="177" fontId="19" fillId="0" borderId="0" xfId="0" applyNumberFormat="1" applyFont="1" applyAlignment="1">
      <alignment vertical="top"/>
    </xf>
    <xf numFmtId="177" fontId="26" fillId="0" borderId="0" xfId="0" applyNumberFormat="1" applyFont="1" applyAlignment="1">
      <alignment vertical="top"/>
    </xf>
    <xf numFmtId="177" fontId="19" fillId="0" borderId="0" xfId="0" applyNumberFormat="1" applyFont="1">
      <alignment vertical="center"/>
    </xf>
    <xf numFmtId="177" fontId="44" fillId="0" borderId="0" xfId="0" applyNumberFormat="1" applyFont="1">
      <alignment vertical="center"/>
    </xf>
    <xf numFmtId="38" fontId="14" fillId="0" borderId="0" xfId="0" applyNumberFormat="1" applyFont="1">
      <alignment vertical="center"/>
    </xf>
    <xf numFmtId="180" fontId="14" fillId="0" borderId="0" xfId="0" applyNumberFormat="1" applyFont="1" applyAlignment="1">
      <alignment horizontal="left" vertical="top"/>
    </xf>
    <xf numFmtId="180" fontId="14" fillId="0" borderId="0" xfId="0" applyNumberFormat="1" applyFont="1" applyAlignment="1">
      <alignment horizontal="center" vertical="top"/>
    </xf>
    <xf numFmtId="177" fontId="43" fillId="0" borderId="0" xfId="0" applyNumberFormat="1" applyFont="1" applyAlignment="1">
      <alignment horizontal="right"/>
    </xf>
    <xf numFmtId="180" fontId="19" fillId="0" borderId="0" xfId="0" applyNumberFormat="1" applyFont="1" applyAlignment="1">
      <alignment vertical="top"/>
    </xf>
    <xf numFmtId="0" fontId="14" fillId="0" borderId="0" xfId="0" applyFont="1" applyAlignment="1">
      <alignment horizontal="right" vertical="center"/>
    </xf>
    <xf numFmtId="0" fontId="24" fillId="0" borderId="0" xfId="0" applyFont="1" applyAlignment="1">
      <alignment horizontal="left" vertical="top"/>
    </xf>
    <xf numFmtId="0" fontId="14" fillId="6" borderId="0" xfId="0" applyFont="1" applyFill="1" applyAlignment="1">
      <alignment vertical="top"/>
    </xf>
    <xf numFmtId="186" fontId="14" fillId="6" borderId="0" xfId="0" applyNumberFormat="1" applyFont="1" applyFill="1" applyAlignment="1">
      <alignment horizontal="center" vertical="top"/>
    </xf>
    <xf numFmtId="186" fontId="14" fillId="0" borderId="0" xfId="0" applyNumberFormat="1" applyFont="1" applyAlignment="1">
      <alignment horizontal="left" vertical="top"/>
    </xf>
    <xf numFmtId="180" fontId="14" fillId="6" borderId="0" xfId="0" applyNumberFormat="1" applyFont="1" applyFill="1" applyAlignment="1">
      <alignment vertical="top"/>
    </xf>
    <xf numFmtId="177" fontId="14" fillId="0" borderId="0" xfId="0" applyNumberFormat="1" applyFont="1" applyAlignment="1">
      <alignment vertical="top"/>
    </xf>
    <xf numFmtId="177" fontId="44" fillId="0" borderId="0" xfId="0" applyNumberFormat="1" applyFont="1" applyAlignment="1">
      <alignment vertical="top"/>
    </xf>
    <xf numFmtId="186" fontId="14" fillId="6" borderId="0" xfId="0" applyNumberFormat="1" applyFont="1" applyFill="1" applyAlignment="1">
      <alignment vertical="top"/>
    </xf>
    <xf numFmtId="0" fontId="19" fillId="0" borderId="0" xfId="0" applyFont="1" applyAlignment="1">
      <alignment horizontal="left"/>
    </xf>
    <xf numFmtId="0" fontId="43" fillId="0" borderId="0" xfId="0" applyFont="1" applyAlignment="1">
      <alignment horizontal="center"/>
    </xf>
    <xf numFmtId="178" fontId="14" fillId="0" borderId="0" xfId="0" applyNumberFormat="1" applyFont="1" applyAlignment="1">
      <alignment horizontal="center" vertical="center"/>
    </xf>
    <xf numFmtId="177" fontId="44" fillId="0" borderId="0" xfId="0" applyNumberFormat="1" applyFont="1" applyAlignment="1">
      <alignment vertical="center" wrapText="1"/>
    </xf>
    <xf numFmtId="0" fontId="79" fillId="0" borderId="0" xfId="6" applyFont="1" applyFill="1" applyBorder="1" applyAlignment="1">
      <alignment horizontal="right" vertical="center"/>
    </xf>
    <xf numFmtId="0" fontId="19" fillId="0" borderId="0" xfId="0" applyFont="1" applyAlignment="1">
      <alignment horizontal="right" vertical="top"/>
    </xf>
    <xf numFmtId="0" fontId="43" fillId="0" borderId="0" xfId="0" applyFont="1" applyAlignment="1"/>
    <xf numFmtId="186" fontId="14" fillId="6" borderId="0" xfId="0" applyNumberFormat="1" applyFont="1" applyFill="1" applyAlignment="1">
      <alignment horizontal="left" vertical="top"/>
    </xf>
    <xf numFmtId="186" fontId="19" fillId="0" borderId="0" xfId="0" applyNumberFormat="1" applyFont="1" applyAlignment="1">
      <alignment horizontal="right" vertical="top"/>
    </xf>
    <xf numFmtId="177" fontId="19" fillId="0" borderId="0" xfId="0" applyNumberFormat="1" applyFont="1" applyAlignment="1">
      <alignment vertical="top" wrapText="1"/>
    </xf>
    <xf numFmtId="0" fontId="83" fillId="0" borderId="0" xfId="0" applyFont="1" applyAlignment="1">
      <alignment vertical="top"/>
    </xf>
    <xf numFmtId="186" fontId="19" fillId="0" borderId="0" xfId="0" applyNumberFormat="1" applyFont="1" applyAlignment="1">
      <alignment horizontal="center" vertical="top"/>
    </xf>
    <xf numFmtId="38" fontId="17" fillId="16" borderId="2" xfId="5" applyFont="1" applyFill="1" applyBorder="1" applyAlignment="1">
      <alignment horizontal="center" vertical="center" wrapText="1"/>
    </xf>
    <xf numFmtId="0" fontId="17" fillId="16" borderId="2" xfId="1" applyFont="1" applyFill="1" applyBorder="1" applyAlignment="1">
      <alignment horizontal="center" vertical="center" textRotation="255" wrapText="1"/>
    </xf>
    <xf numFmtId="0" fontId="17" fillId="16" borderId="2" xfId="0" applyFont="1" applyFill="1" applyBorder="1" applyAlignment="1">
      <alignment horizontal="centerContinuous" vertical="center" wrapText="1"/>
    </xf>
    <xf numFmtId="0" fontId="15" fillId="4" borderId="2" xfId="0" applyFont="1" applyFill="1" applyBorder="1" applyAlignment="1">
      <alignment vertical="center" wrapText="1"/>
    </xf>
    <xf numFmtId="38" fontId="33" fillId="16" borderId="2" xfId="5" applyFont="1" applyFill="1" applyBorder="1" applyAlignment="1">
      <alignment horizontal="left" vertical="center" wrapText="1"/>
    </xf>
    <xf numFmtId="38" fontId="19" fillId="16" borderId="2" xfId="5" applyFont="1" applyFill="1" applyBorder="1" applyAlignment="1">
      <alignment horizontal="center" vertical="center" wrapText="1"/>
    </xf>
    <xf numFmtId="0" fontId="19" fillId="16" borderId="2" xfId="0" applyFont="1" applyFill="1" applyBorder="1" applyAlignment="1">
      <alignment horizontal="center" vertical="center" wrapText="1"/>
    </xf>
    <xf numFmtId="0" fontId="19" fillId="18" borderId="6" xfId="0" applyFont="1" applyFill="1" applyBorder="1" applyAlignment="1">
      <alignment horizontal="center" vertical="center" wrapText="1"/>
    </xf>
    <xf numFmtId="177" fontId="19" fillId="18" borderId="2" xfId="0" applyNumberFormat="1" applyFont="1" applyFill="1" applyBorder="1" applyAlignment="1">
      <alignment horizontal="center" vertical="center" wrapText="1"/>
    </xf>
    <xf numFmtId="177" fontId="26" fillId="18" borderId="2" xfId="0" applyNumberFormat="1" applyFont="1" applyFill="1" applyBorder="1" applyAlignment="1">
      <alignment horizontal="center" vertical="center" wrapText="1"/>
    </xf>
    <xf numFmtId="177" fontId="19" fillId="17" borderId="2" xfId="1" applyNumberFormat="1" applyFont="1" applyFill="1" applyBorder="1" applyAlignment="1">
      <alignment horizontal="center" vertical="center" wrapText="1"/>
    </xf>
    <xf numFmtId="0" fontId="43" fillId="17" borderId="9" xfId="1" applyFont="1" applyFill="1" applyBorder="1" applyAlignment="1">
      <alignment horizontal="center" vertical="center" wrapText="1"/>
    </xf>
    <xf numFmtId="186" fontId="19" fillId="18" borderId="2" xfId="0" applyNumberFormat="1" applyFont="1" applyFill="1" applyBorder="1" applyAlignment="1">
      <alignment horizontal="centerContinuous" vertical="center" wrapText="1"/>
    </xf>
    <xf numFmtId="177" fontId="47" fillId="17" borderId="2" xfId="5" applyNumberFormat="1" applyFont="1" applyFill="1" applyBorder="1" applyAlignment="1">
      <alignment horizontal="center" vertical="center" wrapText="1"/>
    </xf>
    <xf numFmtId="38" fontId="17" fillId="17" borderId="2" xfId="5" applyFont="1" applyFill="1" applyBorder="1" applyAlignment="1">
      <alignment horizontal="center" vertical="center" wrapText="1"/>
    </xf>
    <xf numFmtId="177" fontId="31" fillId="17" borderId="2" xfId="5" applyNumberFormat="1" applyFont="1" applyFill="1" applyBorder="1" applyAlignment="1">
      <alignment horizontal="center" vertical="center" wrapText="1"/>
    </xf>
    <xf numFmtId="38" fontId="13" fillId="19" borderId="2" xfId="5" applyFont="1" applyFill="1" applyBorder="1" applyAlignment="1">
      <alignment horizontal="center" vertical="center" wrapText="1"/>
    </xf>
    <xf numFmtId="38" fontId="33" fillId="17" borderId="2" xfId="5" applyFont="1" applyFill="1" applyBorder="1" applyAlignment="1">
      <alignment horizontal="center" vertical="center" wrapText="1"/>
    </xf>
    <xf numFmtId="176" fontId="19" fillId="17" borderId="2" xfId="5" applyNumberFormat="1" applyFont="1" applyFill="1" applyBorder="1" applyAlignment="1">
      <alignment horizontal="center" vertical="center" wrapText="1"/>
    </xf>
    <xf numFmtId="38" fontId="19" fillId="17" borderId="9" xfId="5" applyFont="1" applyFill="1" applyBorder="1" applyAlignment="1">
      <alignment horizontal="center" vertical="center" wrapText="1"/>
    </xf>
    <xf numFmtId="0" fontId="18" fillId="18" borderId="3" xfId="5" applyNumberFormat="1" applyFont="1" applyFill="1" applyBorder="1" applyAlignment="1">
      <alignment vertical="center" wrapText="1"/>
    </xf>
    <xf numFmtId="177" fontId="33" fillId="12" borderId="6" xfId="5" applyNumberFormat="1" applyFont="1" applyFill="1" applyBorder="1" applyAlignment="1">
      <alignment horizontal="center" vertical="center" wrapText="1"/>
    </xf>
    <xf numFmtId="177" fontId="78" fillId="12" borderId="2" xfId="5" applyNumberFormat="1" applyFont="1" applyFill="1" applyBorder="1" applyAlignment="1">
      <alignment horizontal="center" vertical="center" wrapText="1"/>
    </xf>
    <xf numFmtId="9" fontId="17" fillId="13" borderId="11" xfId="0" applyNumberFormat="1" applyFont="1" applyFill="1" applyBorder="1" applyAlignment="1">
      <alignment horizontal="center" vertical="center"/>
    </xf>
    <xf numFmtId="0" fontId="17" fillId="13" borderId="2" xfId="0" applyFont="1" applyFill="1" applyBorder="1" applyAlignment="1">
      <alignment horizontal="centerContinuous" vertical="center"/>
    </xf>
    <xf numFmtId="176" fontId="17" fillId="13" borderId="12" xfId="0" applyNumberFormat="1" applyFont="1" applyFill="1" applyBorder="1" applyAlignment="1">
      <alignment horizontal="centerContinuous" vertical="center"/>
    </xf>
    <xf numFmtId="38" fontId="17" fillId="12" borderId="2" xfId="5" applyFont="1" applyFill="1" applyBorder="1" applyAlignment="1">
      <alignment horizontal="centerContinuous" vertical="center" wrapText="1"/>
    </xf>
    <xf numFmtId="0" fontId="17" fillId="13" borderId="9" xfId="0" applyFont="1" applyFill="1" applyBorder="1" applyAlignment="1">
      <alignment horizontal="centerContinuous" vertical="center"/>
    </xf>
    <xf numFmtId="180" fontId="31" fillId="0" borderId="2" xfId="0" applyNumberFormat="1" applyFont="1" applyBorder="1" applyAlignment="1">
      <alignment horizontal="center" vertical="center" wrapText="1"/>
    </xf>
    <xf numFmtId="0" fontId="17" fillId="0" borderId="2" xfId="0" applyFont="1" applyBorder="1" applyAlignment="1">
      <alignment horizontal="center" vertical="center" wrapText="1"/>
    </xf>
    <xf numFmtId="186" fontId="21" fillId="8" borderId="2" xfId="0" applyNumberFormat="1" applyFont="1" applyFill="1" applyBorder="1" applyAlignment="1">
      <alignment horizontal="center" vertical="center" wrapText="1"/>
    </xf>
    <xf numFmtId="38" fontId="21" fillId="8" borderId="2" xfId="5" applyFont="1" applyFill="1" applyBorder="1" applyAlignment="1">
      <alignment horizontal="center" vertical="center" wrapText="1"/>
    </xf>
    <xf numFmtId="180" fontId="14" fillId="0" borderId="2" xfId="0" applyNumberFormat="1" applyFont="1" applyBorder="1" applyAlignment="1">
      <alignment horizontal="center" vertical="center"/>
    </xf>
    <xf numFmtId="180" fontId="35" fillId="0" borderId="0" xfId="0" applyNumberFormat="1" applyFont="1" applyAlignment="1">
      <alignment horizontal="center" vertical="center"/>
    </xf>
    <xf numFmtId="0" fontId="23" fillId="0" borderId="0" xfId="12" applyFont="1">
      <alignment vertical="center"/>
    </xf>
    <xf numFmtId="38" fontId="19" fillId="18" borderId="9" xfId="5" applyFont="1" applyFill="1" applyBorder="1" applyAlignment="1">
      <alignment horizontal="right" vertical="center" wrapText="1"/>
    </xf>
    <xf numFmtId="0" fontId="20" fillId="0" borderId="1" xfId="6" applyBorder="1" applyAlignment="1">
      <alignment horizontal="right" vertical="center"/>
    </xf>
    <xf numFmtId="0" fontId="14" fillId="0" borderId="1" xfId="0" applyFont="1" applyBorder="1" applyAlignment="1">
      <alignment horizontal="right" vertical="center"/>
    </xf>
    <xf numFmtId="38" fontId="19" fillId="0" borderId="1" xfId="0" applyNumberFormat="1" applyFont="1" applyBorder="1" applyAlignment="1">
      <alignment horizontal="right" vertical="top"/>
    </xf>
    <xf numFmtId="38" fontId="79" fillId="0" borderId="1" xfId="6" applyNumberFormat="1" applyFont="1" applyBorder="1" applyAlignment="1">
      <alignment horizontal="right" vertical="top"/>
    </xf>
    <xf numFmtId="38" fontId="20" fillId="0" borderId="1" xfId="6" applyNumberFormat="1" applyBorder="1" applyAlignment="1">
      <alignment horizontal="right" vertical="top"/>
    </xf>
    <xf numFmtId="0" fontId="14" fillId="0" borderId="1" xfId="0" applyFont="1" applyBorder="1" applyAlignment="1">
      <alignment horizontal="right" vertical="top"/>
    </xf>
    <xf numFmtId="0" fontId="79" fillId="0" borderId="1" xfId="6" applyFont="1" applyBorder="1" applyAlignment="1">
      <alignment horizontal="right" vertical="center"/>
    </xf>
    <xf numFmtId="0" fontId="79" fillId="0" borderId="1" xfId="6" applyFont="1" applyFill="1" applyBorder="1" applyAlignment="1">
      <alignment horizontal="right" vertical="center"/>
    </xf>
    <xf numFmtId="0" fontId="20" fillId="0" borderId="0" xfId="6" applyFill="1" applyBorder="1" applyAlignment="1">
      <alignment horizontal="right" vertical="center"/>
    </xf>
    <xf numFmtId="0" fontId="86" fillId="13" borderId="3" xfId="0" applyFont="1" applyFill="1" applyBorder="1" applyAlignment="1">
      <alignment horizontal="centerContinuous" vertical="center" wrapText="1"/>
    </xf>
    <xf numFmtId="177" fontId="43" fillId="21" borderId="0" xfId="0" applyNumberFormat="1" applyFont="1" applyFill="1" applyAlignment="1">
      <alignment horizontal="right"/>
    </xf>
    <xf numFmtId="177" fontId="43" fillId="21" borderId="0" xfId="0" applyNumberFormat="1" applyFont="1" applyFill="1" applyAlignment="1">
      <alignment horizontal="right" vertical="top"/>
    </xf>
    <xf numFmtId="0" fontId="25" fillId="0" borderId="0" xfId="21" applyFont="1" applyAlignment="1" applyProtection="1">
      <alignment horizontal="left"/>
      <protection locked="0"/>
    </xf>
    <xf numFmtId="38" fontId="19" fillId="0" borderId="0" xfId="22" applyFont="1" applyFill="1" applyAlignment="1" applyProtection="1">
      <alignment horizontal="center" vertical="top"/>
      <protection locked="0"/>
    </xf>
    <xf numFmtId="38" fontId="24" fillId="0" borderId="0" xfId="22" applyFont="1" applyAlignment="1" applyProtection="1">
      <alignment horizontal="left" vertical="top"/>
      <protection locked="0"/>
    </xf>
    <xf numFmtId="0" fontId="23" fillId="0" borderId="0" xfId="0" applyFont="1" applyAlignment="1">
      <alignment horizontal="center" vertical="center" wrapText="1"/>
    </xf>
    <xf numFmtId="0" fontId="13" fillId="0" borderId="0" xfId="0" applyFont="1" applyAlignment="1">
      <alignment horizontal="center" vertical="center" wrapText="1"/>
    </xf>
    <xf numFmtId="180" fontId="0" fillId="0" borderId="0" xfId="0" applyNumberFormat="1">
      <alignment vertical="center"/>
    </xf>
    <xf numFmtId="178" fontId="0" fillId="4" borderId="0" xfId="0" applyNumberFormat="1" applyFill="1">
      <alignment vertical="center"/>
    </xf>
    <xf numFmtId="178" fontId="23" fillId="4" borderId="0" xfId="0" applyNumberFormat="1" applyFont="1" applyFill="1" applyAlignment="1">
      <alignment horizontal="center" vertical="center"/>
    </xf>
    <xf numFmtId="0" fontId="20" fillId="0" borderId="0" xfId="6" applyFill="1" applyAlignment="1">
      <alignment horizontal="right" vertical="center"/>
    </xf>
    <xf numFmtId="0" fontId="20" fillId="0" borderId="0" xfId="6" applyAlignment="1">
      <alignment horizontal="right" vertical="center"/>
    </xf>
    <xf numFmtId="177" fontId="19" fillId="21" borderId="0" xfId="0" applyNumberFormat="1" applyFont="1" applyFill="1" applyAlignment="1">
      <alignment horizontal="left"/>
    </xf>
    <xf numFmtId="186" fontId="0" fillId="0" borderId="0" xfId="0" applyNumberFormat="1" applyAlignment="1">
      <alignment horizontal="center" vertical="top" wrapText="1"/>
    </xf>
    <xf numFmtId="186" fontId="14" fillId="0" borderId="0" xfId="0" applyNumberFormat="1" applyFont="1" applyAlignment="1">
      <alignment horizontal="center" vertical="top" wrapText="1"/>
    </xf>
    <xf numFmtId="186" fontId="19" fillId="22" borderId="0" xfId="0" applyNumberFormat="1" applyFont="1" applyFill="1" applyAlignment="1">
      <alignment horizontal="center" vertical="top"/>
    </xf>
    <xf numFmtId="0" fontId="20" fillId="0" borderId="0" xfId="6" applyAlignment="1">
      <alignment horizontal="right" vertical="top"/>
    </xf>
    <xf numFmtId="179" fontId="0" fillId="0" borderId="0" xfId="0" quotePrefix="1" applyNumberFormat="1" applyAlignment="1">
      <alignment horizontal="right" vertical="center"/>
    </xf>
    <xf numFmtId="186" fontId="80" fillId="0" borderId="0" xfId="0" applyNumberFormat="1" applyFont="1" applyAlignment="1">
      <alignment horizontal="left" vertical="center"/>
    </xf>
    <xf numFmtId="186" fontId="17" fillId="16" borderId="2" xfId="0" applyNumberFormat="1" applyFont="1" applyFill="1" applyBorder="1" applyAlignment="1">
      <alignment horizontal="left" vertical="center" wrapText="1"/>
    </xf>
    <xf numFmtId="186" fontId="14" fillId="6" borderId="0" xfId="0" applyNumberFormat="1" applyFont="1" applyFill="1" applyAlignment="1">
      <alignment horizontal="left" vertical="top" wrapText="1"/>
    </xf>
    <xf numFmtId="186" fontId="0" fillId="0" borderId="0" xfId="0" applyNumberFormat="1" applyAlignment="1">
      <alignment horizontal="left" vertical="top"/>
    </xf>
    <xf numFmtId="3" fontId="14" fillId="0" borderId="4" xfId="0" quotePrefix="1" applyNumberFormat="1" applyFont="1" applyBorder="1" applyAlignment="1">
      <alignment horizontal="left" vertical="top"/>
    </xf>
    <xf numFmtId="0" fontId="20" fillId="0" borderId="1" xfId="6" applyBorder="1" applyAlignment="1">
      <alignment horizontal="right" vertical="top"/>
    </xf>
    <xf numFmtId="177" fontId="43" fillId="0" borderId="0" xfId="0" applyNumberFormat="1" applyFont="1" applyAlignment="1">
      <alignment horizontal="center"/>
    </xf>
    <xf numFmtId="0" fontId="14" fillId="0" borderId="0" xfId="0" applyFont="1" applyAlignment="1">
      <alignment horizontal="left" vertical="center"/>
    </xf>
    <xf numFmtId="49" fontId="35" fillId="23" borderId="0" xfId="12" applyNumberFormat="1" applyFont="1" applyFill="1" applyAlignment="1" applyProtection="1">
      <alignment horizontal="center" vertical="center"/>
      <protection locked="0"/>
    </xf>
    <xf numFmtId="0" fontId="15" fillId="6" borderId="0" xfId="21" applyFont="1" applyFill="1" applyAlignment="1">
      <alignment horizontal="left" vertical="center"/>
    </xf>
    <xf numFmtId="49" fontId="35" fillId="0" borderId="0" xfId="0" applyNumberFormat="1" applyFont="1" applyAlignment="1">
      <alignment horizontal="left" vertical="center"/>
    </xf>
    <xf numFmtId="14" fontId="35" fillId="0" borderId="0" xfId="0" applyNumberFormat="1" applyFont="1" applyAlignment="1">
      <alignment horizontal="center" vertical="center"/>
    </xf>
    <xf numFmtId="182" fontId="35" fillId="0" borderId="0" xfId="0" applyNumberFormat="1" applyFont="1" applyAlignment="1">
      <alignment horizontal="right" vertical="center"/>
    </xf>
    <xf numFmtId="185" fontId="35" fillId="0" borderId="0" xfId="0" applyNumberFormat="1" applyFont="1" applyAlignment="1">
      <alignment horizontal="right" vertical="center"/>
    </xf>
    <xf numFmtId="178" fontId="19" fillId="2" borderId="0" xfId="22" applyNumberFormat="1" applyFont="1" applyFill="1" applyAlignment="1" applyProtection="1">
      <alignment horizontal="left" vertical="top"/>
      <protection locked="0"/>
    </xf>
    <xf numFmtId="177" fontId="19" fillId="0" borderId="0" xfId="0" applyNumberFormat="1" applyFont="1" applyAlignment="1">
      <alignment horizontal="right"/>
    </xf>
    <xf numFmtId="0" fontId="19" fillId="0" borderId="0" xfId="0" applyFont="1" applyAlignment="1">
      <alignment vertical="top"/>
    </xf>
    <xf numFmtId="3" fontId="14" fillId="0" borderId="0" xfId="0" applyNumberFormat="1" applyFont="1" applyAlignment="1">
      <alignment horizontal="left" vertical="top"/>
    </xf>
    <xf numFmtId="3" fontId="14" fillId="0" borderId="0" xfId="0" quotePrefix="1" applyNumberFormat="1" applyFont="1" applyAlignment="1">
      <alignment horizontal="left" vertical="top"/>
    </xf>
    <xf numFmtId="0" fontId="0" fillId="0" borderId="0" xfId="0" applyAlignment="1">
      <alignment horizontal="center" vertical="center"/>
    </xf>
    <xf numFmtId="178" fontId="0" fillId="0" borderId="0" xfId="0" applyNumberFormat="1" applyAlignment="1">
      <alignment horizontal="center" vertical="center"/>
    </xf>
    <xf numFmtId="0" fontId="14" fillId="4" borderId="0" xfId="0" applyFont="1" applyFill="1" applyAlignment="1">
      <alignment horizontal="center" vertical="top"/>
    </xf>
    <xf numFmtId="56" fontId="0" fillId="0" borderId="0" xfId="0" quotePrefix="1" applyNumberFormat="1">
      <alignment vertical="center"/>
    </xf>
    <xf numFmtId="177" fontId="0" fillId="0" borderId="0" xfId="0" applyNumberFormat="1">
      <alignment vertical="center"/>
    </xf>
    <xf numFmtId="0" fontId="0" fillId="21" borderId="0" xfId="0" applyFill="1">
      <alignment vertical="center"/>
    </xf>
    <xf numFmtId="38" fontId="21" fillId="21" borderId="0" xfId="5" applyFont="1" applyFill="1">
      <alignment vertical="center"/>
    </xf>
    <xf numFmtId="178" fontId="0" fillId="21" borderId="0" xfId="0" applyNumberFormat="1" applyFill="1" applyAlignment="1">
      <alignment horizontal="right" vertical="center"/>
    </xf>
    <xf numFmtId="0" fontId="17" fillId="21" borderId="0" xfId="0" applyFont="1" applyFill="1">
      <alignment vertical="center"/>
    </xf>
    <xf numFmtId="177" fontId="0" fillId="21" borderId="0" xfId="0" applyNumberFormat="1" applyFill="1">
      <alignment vertical="center"/>
    </xf>
    <xf numFmtId="179" fontId="23" fillId="0" borderId="0" xfId="0" applyNumberFormat="1" applyFont="1">
      <alignment vertical="center"/>
    </xf>
    <xf numFmtId="0" fontId="34" fillId="0" borderId="0" xfId="0" applyFont="1" applyAlignment="1">
      <alignment horizontal="left" vertical="center"/>
    </xf>
    <xf numFmtId="0" fontId="43" fillId="0" borderId="0" xfId="0" applyFont="1" applyAlignment="1">
      <alignment horizontal="left"/>
    </xf>
    <xf numFmtId="0" fontId="0" fillId="0" borderId="0" xfId="0" applyAlignment="1">
      <alignment horizontal="left" vertical="center"/>
    </xf>
    <xf numFmtId="186" fontId="38" fillId="0" borderId="0" xfId="12" applyNumberFormat="1" applyFont="1" applyAlignment="1">
      <alignment horizontal="center" vertical="center" wrapText="1"/>
    </xf>
    <xf numFmtId="186" fontId="35" fillId="0" borderId="0" xfId="12" applyNumberFormat="1" applyFont="1" applyAlignment="1">
      <alignment horizontal="center" vertical="center" wrapText="1"/>
    </xf>
    <xf numFmtId="186" fontId="41" fillId="23" borderId="3" xfId="12" applyNumberFormat="1" applyFont="1" applyFill="1" applyBorder="1" applyAlignment="1">
      <alignment horizontal="center" vertical="center" wrapText="1"/>
    </xf>
    <xf numFmtId="186" fontId="38" fillId="2" borderId="3" xfId="12" applyNumberFormat="1" applyFont="1" applyFill="1" applyBorder="1" applyAlignment="1">
      <alignment horizontal="center" vertical="center" wrapText="1"/>
    </xf>
    <xf numFmtId="186" fontId="38" fillId="10" borderId="3" xfId="12" applyNumberFormat="1" applyFont="1" applyFill="1" applyBorder="1" applyAlignment="1">
      <alignment horizontal="center" vertical="center" wrapText="1"/>
    </xf>
    <xf numFmtId="186" fontId="38" fillId="9" borderId="3" xfId="12" applyNumberFormat="1" applyFont="1" applyFill="1" applyBorder="1" applyAlignment="1">
      <alignment horizontal="center" vertical="center" wrapText="1"/>
    </xf>
    <xf numFmtId="186" fontId="38" fillId="3" borderId="3" xfId="12" applyNumberFormat="1" applyFont="1" applyFill="1" applyBorder="1" applyAlignment="1">
      <alignment horizontal="left" vertical="top" wrapText="1"/>
    </xf>
    <xf numFmtId="186" fontId="39" fillId="3" borderId="3" xfId="12" applyNumberFormat="1" applyFont="1" applyFill="1" applyBorder="1" applyAlignment="1">
      <alignment horizontal="left" vertical="top" wrapText="1"/>
    </xf>
    <xf numFmtId="186" fontId="37" fillId="3" borderId="3" xfId="12" applyNumberFormat="1" applyFont="1" applyFill="1" applyBorder="1" applyAlignment="1">
      <alignment horizontal="left" vertical="top" wrapText="1"/>
    </xf>
    <xf numFmtId="186" fontId="40" fillId="3" borderId="3" xfId="12" applyNumberFormat="1" applyFont="1" applyFill="1" applyBorder="1" applyAlignment="1">
      <alignment horizontal="left" vertical="top" wrapText="1"/>
    </xf>
    <xf numFmtId="186" fontId="35" fillId="0" borderId="0" xfId="12" applyNumberFormat="1" applyFont="1" applyAlignment="1">
      <alignment horizontal="left" vertical="center" wrapText="1"/>
    </xf>
    <xf numFmtId="186" fontId="35" fillId="0" borderId="0" xfId="12" applyNumberFormat="1" applyFont="1" applyAlignment="1">
      <alignment horizontal="center" vertical="center"/>
    </xf>
    <xf numFmtId="186" fontId="35" fillId="0" borderId="0" xfId="12" applyNumberFormat="1" applyFont="1" applyAlignment="1">
      <alignment horizontal="left" vertical="center"/>
    </xf>
    <xf numFmtId="186" fontId="35" fillId="0" borderId="0" xfId="12" applyNumberFormat="1" applyFont="1" applyAlignment="1">
      <alignment horizontal="right" vertical="center"/>
    </xf>
    <xf numFmtId="186" fontId="87" fillId="2" borderId="0" xfId="0" applyNumberFormat="1" applyFont="1" applyFill="1" applyAlignment="1" applyProtection="1">
      <alignment horizontal="center" vertical="center"/>
      <protection locked="0"/>
    </xf>
    <xf numFmtId="178" fontId="32" fillId="6" borderId="0" xfId="0" applyNumberFormat="1" applyFont="1" applyFill="1" applyProtection="1">
      <alignment vertical="center"/>
      <protection locked="0"/>
    </xf>
    <xf numFmtId="178" fontId="32" fillId="0" borderId="0" xfId="0" applyNumberFormat="1" applyFont="1" applyProtection="1">
      <alignment vertical="center"/>
      <protection locked="0"/>
    </xf>
    <xf numFmtId="178" fontId="32" fillId="0" borderId="0" xfId="0" pivotButton="1" applyNumberFormat="1" applyFont="1">
      <alignment vertical="center"/>
    </xf>
    <xf numFmtId="178" fontId="32" fillId="0" borderId="0" xfId="0" applyNumberFormat="1" applyFont="1" applyAlignment="1">
      <alignment horizontal="right" vertical="center"/>
    </xf>
    <xf numFmtId="178" fontId="88" fillId="15" borderId="5" xfId="0" applyNumberFormat="1" applyFont="1" applyFill="1" applyBorder="1" applyAlignment="1">
      <alignment horizontal="center" vertical="center"/>
    </xf>
    <xf numFmtId="178" fontId="32" fillId="0" borderId="0" xfId="0" applyNumberFormat="1" applyFont="1">
      <alignment vertical="center"/>
    </xf>
    <xf numFmtId="186" fontId="32" fillId="5" borderId="0" xfId="0" applyNumberFormat="1" applyFont="1" applyFill="1" applyAlignment="1">
      <alignment horizontal="center" vertical="center"/>
    </xf>
    <xf numFmtId="178" fontId="32" fillId="5" borderId="0" xfId="0" applyNumberFormat="1" applyFont="1" applyFill="1" applyAlignment="1">
      <alignment horizontal="center" vertical="center"/>
    </xf>
    <xf numFmtId="178" fontId="32" fillId="20" borderId="0" xfId="0" applyNumberFormat="1" applyFont="1" applyFill="1">
      <alignment vertical="center"/>
    </xf>
    <xf numFmtId="178" fontId="87" fillId="2" borderId="0" xfId="0" applyNumberFormat="1" applyFont="1" applyFill="1">
      <alignment vertical="center"/>
    </xf>
    <xf numFmtId="186" fontId="32" fillId="2" borderId="0" xfId="0" applyNumberFormat="1" applyFont="1" applyFill="1" applyProtection="1">
      <alignment vertical="center"/>
      <protection locked="0"/>
    </xf>
    <xf numFmtId="186" fontId="32" fillId="0" borderId="0" xfId="0" applyNumberFormat="1" applyFont="1" applyProtection="1">
      <alignment vertical="center"/>
      <protection locked="0"/>
    </xf>
    <xf numFmtId="178" fontId="32" fillId="0" borderId="0" xfId="0" quotePrefix="1" applyNumberFormat="1" applyFont="1">
      <alignment vertical="center"/>
    </xf>
    <xf numFmtId="178" fontId="32" fillId="0" borderId="0" xfId="0" applyNumberFormat="1" applyFont="1" applyAlignment="1">
      <alignment horizontal="center" vertical="center"/>
    </xf>
    <xf numFmtId="186" fontId="0" fillId="21" borderId="0" xfId="0" applyNumberFormat="1" applyFill="1" applyAlignment="1">
      <alignment horizontal="center" vertical="center"/>
    </xf>
    <xf numFmtId="38" fontId="19" fillId="16" borderId="2" xfId="5" quotePrefix="1" applyFont="1" applyFill="1" applyBorder="1" applyAlignment="1">
      <alignment horizontal="center" vertical="center" wrapText="1"/>
    </xf>
    <xf numFmtId="0" fontId="9" fillId="0" borderId="0" xfId="21">
      <alignment vertical="center"/>
    </xf>
    <xf numFmtId="0" fontId="35" fillId="0" borderId="0" xfId="0" applyFont="1" applyAlignment="1">
      <alignment horizontal="left" vertical="center"/>
    </xf>
    <xf numFmtId="0" fontId="0" fillId="0" borderId="0" xfId="0" pivotButton="1">
      <alignment vertical="center"/>
    </xf>
    <xf numFmtId="0" fontId="89" fillId="0" borderId="0" xfId="0" applyFont="1" applyAlignment="1">
      <alignment vertical="top"/>
    </xf>
    <xf numFmtId="180" fontId="89" fillId="0" borderId="0" xfId="0" applyNumberFormat="1" applyFont="1" applyAlignment="1">
      <alignment vertical="top"/>
    </xf>
    <xf numFmtId="0" fontId="90" fillId="0" borderId="0" xfId="0" applyFont="1" applyAlignment="1">
      <alignment vertical="top"/>
    </xf>
    <xf numFmtId="0" fontId="46" fillId="0" borderId="0" xfId="6" applyFont="1" applyFill="1" applyBorder="1" applyAlignment="1">
      <alignment horizontal="right" vertical="top"/>
    </xf>
    <xf numFmtId="49" fontId="35" fillId="0" borderId="0" xfId="0" applyNumberFormat="1" applyFont="1" applyAlignment="1">
      <alignment horizontal="center" vertical="top"/>
    </xf>
    <xf numFmtId="49" fontId="35" fillId="0" borderId="0" xfId="0" applyNumberFormat="1" applyFont="1" applyAlignment="1">
      <alignment horizontal="left" vertical="top"/>
    </xf>
    <xf numFmtId="14" fontId="35" fillId="0" borderId="0" xfId="0" applyNumberFormat="1" applyFont="1" applyAlignment="1">
      <alignment horizontal="center" vertical="top"/>
    </xf>
    <xf numFmtId="182" fontId="35" fillId="0" borderId="0" xfId="0" applyNumberFormat="1" applyFont="1" applyAlignment="1">
      <alignment horizontal="right" vertical="top"/>
    </xf>
    <xf numFmtId="49" fontId="35" fillId="0" borderId="0" xfId="0" applyNumberFormat="1" applyFont="1" applyAlignment="1">
      <alignment horizontal="left" vertical="top" wrapText="1"/>
    </xf>
    <xf numFmtId="180" fontId="35" fillId="0" borderId="0" xfId="0" applyNumberFormat="1" applyFont="1" applyAlignment="1">
      <alignment horizontal="center" vertical="top"/>
    </xf>
    <xf numFmtId="185" fontId="35" fillId="0" borderId="0" xfId="0" applyNumberFormat="1" applyFont="1" applyAlignment="1">
      <alignment horizontal="right" vertical="top"/>
    </xf>
    <xf numFmtId="49" fontId="35" fillId="0" borderId="0" xfId="0" quotePrefix="1" applyNumberFormat="1" applyFont="1" applyAlignment="1">
      <alignment horizontal="center" vertical="top"/>
    </xf>
    <xf numFmtId="186" fontId="0" fillId="0" borderId="0" xfId="0" pivotButton="1" applyNumberFormat="1">
      <alignment vertical="center"/>
    </xf>
    <xf numFmtId="186" fontId="0" fillId="0" borderId="0" xfId="0" applyNumberFormat="1" applyAlignment="1">
      <alignment horizontal="left" vertical="center"/>
    </xf>
    <xf numFmtId="178" fontId="32" fillId="17" borderId="0" xfId="0" applyNumberFormat="1" applyFont="1" applyFill="1">
      <alignment vertical="center"/>
    </xf>
    <xf numFmtId="186" fontId="91" fillId="0" borderId="0" xfId="0" applyNumberFormat="1" applyFont="1" applyAlignment="1">
      <alignment horizontal="center" vertical="center"/>
    </xf>
    <xf numFmtId="178" fontId="91" fillId="0" borderId="0" xfId="0" applyNumberFormat="1" applyFont="1" applyAlignment="1">
      <alignment horizontal="center" vertical="center"/>
    </xf>
    <xf numFmtId="186" fontId="32" fillId="24" borderId="0" xfId="0" applyNumberFormat="1" applyFont="1" applyFill="1">
      <alignment vertical="center"/>
    </xf>
    <xf numFmtId="0" fontId="32" fillId="7" borderId="0" xfId="0" applyFont="1" applyFill="1" applyAlignment="1">
      <alignment horizontal="center" vertical="center" wrapText="1"/>
    </xf>
    <xf numFmtId="0" fontId="0" fillId="0" borderId="0" xfId="0" applyAlignment="1">
      <alignment horizontal="center" vertical="top"/>
    </xf>
    <xf numFmtId="178" fontId="45" fillId="6" borderId="0" xfId="20" applyNumberFormat="1" applyFill="1" applyAlignment="1">
      <alignment horizontal="center" vertical="center"/>
    </xf>
    <xf numFmtId="178" fontId="27" fillId="2" borderId="0" xfId="20" applyNumberFormat="1" applyFont="1" applyFill="1" applyAlignment="1">
      <alignment horizontal="center" vertical="center"/>
    </xf>
    <xf numFmtId="180" fontId="45" fillId="4" borderId="0" xfId="20" applyNumberFormat="1" applyFill="1" applyAlignment="1">
      <alignment horizontal="center" vertical="center"/>
    </xf>
    <xf numFmtId="184" fontId="18" fillId="0" borderId="0" xfId="0" applyNumberFormat="1" applyFont="1" applyAlignment="1">
      <alignment horizontal="center" vertical="center"/>
    </xf>
    <xf numFmtId="178" fontId="45" fillId="0" borderId="0" xfId="20" applyNumberFormat="1" applyAlignment="1">
      <alignment horizontal="center" vertical="center"/>
    </xf>
    <xf numFmtId="0" fontId="20" fillId="0" borderId="1" xfId="6" applyFill="1" applyBorder="1" applyAlignment="1">
      <alignment horizontal="right" vertical="center"/>
    </xf>
    <xf numFmtId="0" fontId="0" fillId="0" borderId="1" xfId="0" applyBorder="1">
      <alignment vertical="center"/>
    </xf>
    <xf numFmtId="178" fontId="25" fillId="2" borderId="0" xfId="0" applyNumberFormat="1" applyFont="1" applyFill="1" applyAlignment="1">
      <alignment horizontal="center" vertical="center"/>
    </xf>
    <xf numFmtId="0" fontId="24" fillId="2" borderId="4" xfId="0" applyFont="1" applyFill="1" applyBorder="1" applyAlignment="1">
      <alignment vertical="top"/>
    </xf>
    <xf numFmtId="0" fontId="44" fillId="0" borderId="0" xfId="21" applyFont="1" applyAlignment="1" applyProtection="1">
      <alignment vertical="center" wrapText="1"/>
      <protection locked="0"/>
    </xf>
    <xf numFmtId="178" fontId="24" fillId="2" borderId="0" xfId="0" applyNumberFormat="1" applyFont="1" applyFill="1" applyAlignment="1">
      <alignment horizontal="center" vertical="center"/>
    </xf>
    <xf numFmtId="177" fontId="19" fillId="2" borderId="0" xfId="0" applyNumberFormat="1" applyFont="1" applyFill="1" applyAlignment="1">
      <alignment horizontal="left"/>
    </xf>
    <xf numFmtId="0" fontId="17" fillId="25" borderId="2" xfId="1" applyFont="1" applyFill="1" applyBorder="1" applyAlignment="1">
      <alignment horizontal="center" vertical="center" textRotation="255" wrapText="1"/>
    </xf>
    <xf numFmtId="177" fontId="43" fillId="2" borderId="0" xfId="0" applyNumberFormat="1" applyFont="1" applyFill="1" applyAlignment="1">
      <alignment horizontal="right" vertical="top"/>
    </xf>
    <xf numFmtId="177" fontId="43" fillId="2" borderId="0" xfId="0" applyNumberFormat="1" applyFont="1" applyFill="1" applyAlignment="1">
      <alignment horizontal="right"/>
    </xf>
    <xf numFmtId="0" fontId="0" fillId="2" borderId="0" xfId="0" applyFill="1" applyAlignment="1">
      <alignment vertical="top"/>
    </xf>
    <xf numFmtId="0" fontId="33" fillId="2" borderId="0" xfId="0" applyFont="1" applyFill="1" applyAlignment="1">
      <alignment horizontal="centerContinuous" vertical="center"/>
    </xf>
    <xf numFmtId="0" fontId="32" fillId="2" borderId="0" xfId="0" applyFont="1" applyFill="1" applyAlignment="1">
      <alignment horizontal="centerContinuous" vertical="center"/>
    </xf>
    <xf numFmtId="180" fontId="31" fillId="2" borderId="2" xfId="0" applyNumberFormat="1" applyFont="1" applyFill="1" applyBorder="1" applyAlignment="1">
      <alignment horizontal="center" vertical="center" wrapText="1"/>
    </xf>
    <xf numFmtId="0" fontId="14" fillId="2" borderId="0" xfId="0" applyFont="1" applyFill="1" applyAlignment="1">
      <alignment horizontal="left" vertical="top"/>
    </xf>
    <xf numFmtId="0" fontId="14" fillId="2" borderId="0" xfId="0" applyFont="1" applyFill="1">
      <alignment vertical="center"/>
    </xf>
    <xf numFmtId="0" fontId="14" fillId="2" borderId="0" xfId="0" applyFont="1" applyFill="1" applyAlignment="1">
      <alignment horizontal="center" vertical="top"/>
    </xf>
    <xf numFmtId="177" fontId="43" fillId="2" borderId="0" xfId="0" applyNumberFormat="1" applyFont="1" applyFill="1" applyAlignment="1">
      <alignment horizontal="center"/>
    </xf>
    <xf numFmtId="177" fontId="19" fillId="2" borderId="0" xfId="0" applyNumberFormat="1" applyFont="1" applyFill="1" applyAlignment="1">
      <alignment horizontal="right"/>
    </xf>
    <xf numFmtId="0" fontId="44" fillId="0" borderId="0" xfId="21" applyFont="1" applyAlignment="1" applyProtection="1">
      <alignment horizontal="center" vertical="center" wrapText="1"/>
      <protection locked="0"/>
    </xf>
    <xf numFmtId="0" fontId="71" fillId="0" borderId="0" xfId="24" applyFont="1" applyAlignment="1">
      <alignment vertical="top"/>
    </xf>
    <xf numFmtId="0" fontId="71" fillId="0" borderId="0" xfId="24" applyFont="1"/>
    <xf numFmtId="0" fontId="71" fillId="0" borderId="0" xfId="24" applyFont="1" applyAlignment="1">
      <alignment horizontal="left" vertical="top" wrapText="1"/>
    </xf>
  </cellXfs>
  <cellStyles count="38">
    <cellStyle name="Excel Built-in Comma [0]" xfId="2" xr:uid="{0BA63AB7-521C-0F45-8492-7A6D90926D80}"/>
    <cellStyle name="Excel Built-in Normal" xfId="1" xr:uid="{1FFABB20-EA7D-424D-8F4A-8CC6C3D55A68}"/>
    <cellStyle name="パーセント" xfId="18" builtinId="5"/>
    <cellStyle name="パーセント 2" xfId="16" xr:uid="{A2219496-D7F6-413D-9DB8-5C231A1B945C}"/>
    <cellStyle name="パーセント 2 2" xfId="34" xr:uid="{4F4EC2F5-7A30-423A-85FD-D1CEFA1D0AC1}"/>
    <cellStyle name="パーセント 3" xfId="35" xr:uid="{3D97563E-08D6-43DC-9852-AD79EEAF326F}"/>
    <cellStyle name="ハイパーリンク" xfId="6" builtinId="8"/>
    <cellStyle name="ハイパーリンク 2" xfId="8" xr:uid="{F6952317-2E4B-41E7-857C-95D893258539}"/>
    <cellStyle name="ハイパーリンク 3" xfId="29" xr:uid="{A2D2F432-0AFF-4450-95ED-879190432527}"/>
    <cellStyle name="桁区切り" xfId="5" builtinId="6"/>
    <cellStyle name="桁区切り 2" xfId="3" xr:uid="{6A0A9C37-CD8C-974E-ABEA-F5CDB059EA01}"/>
    <cellStyle name="桁区切り 2 2" xfId="22" xr:uid="{BDD4A045-A088-4044-8CAE-7B2708A012F7}"/>
    <cellStyle name="桁区切り 3" xfId="23" xr:uid="{81330451-33C8-4C08-A7FC-BEEE4A95AF35}"/>
    <cellStyle name="桁区切り 4" xfId="28" xr:uid="{88B26EFA-7A48-4BAC-A681-E28920FBB22B}"/>
    <cellStyle name="標準" xfId="0" builtinId="0"/>
    <cellStyle name="標準 10" xfId="17" xr:uid="{FC8428E6-9761-4482-B425-E28D7ABA6376}"/>
    <cellStyle name="標準 11" xfId="19" xr:uid="{C292D47D-AF07-4E2A-83AE-12ACB32B7E70}"/>
    <cellStyle name="標準 11 2" xfId="36" xr:uid="{9422AFA5-3D82-44B2-80BA-DEDAE52FA293}"/>
    <cellStyle name="標準 12" xfId="20" xr:uid="{8CE62162-FEC0-41AB-B6CD-DDB920CA5813}"/>
    <cellStyle name="標準 13" xfId="25" xr:uid="{B1036DBF-CC11-4448-A55D-C99D8EE1DA2A}"/>
    <cellStyle name="標準 13 2" xfId="37" xr:uid="{FD337083-FF06-464A-8151-F59AB4B6342B}"/>
    <cellStyle name="標準 14" xfId="26" xr:uid="{5B3FCDC6-E936-4416-9BFF-79D59737F9AD}"/>
    <cellStyle name="標準 15" xfId="27" xr:uid="{D89D3929-0202-4E91-A899-EFE27B11DEBF}"/>
    <cellStyle name="標準 2" xfId="4" xr:uid="{62C72E01-DAAE-A248-950A-193C88128496}"/>
    <cellStyle name="標準 2 2" xfId="21" xr:uid="{24CFCF6C-D244-4092-8114-6D82346CE9F6}"/>
    <cellStyle name="標準 3" xfId="7" xr:uid="{9F5CF1FE-9CC6-4E3F-9788-FFB3F0269020}"/>
    <cellStyle name="標準 3 2" xfId="24" xr:uid="{C6C174FF-88C3-4DFE-A0A5-A9035D70ED05}"/>
    <cellStyle name="標準 4" xfId="9" xr:uid="{DE2E3D47-D6B3-40B9-8A34-8A6550D5CAB0}"/>
    <cellStyle name="標準 5" xfId="10" xr:uid="{F8698A0F-F2C7-44D6-AB01-0BE39646E6E0}"/>
    <cellStyle name="標準 6" xfId="11" xr:uid="{2F0E9FE8-01E6-42AD-8583-E18F47CDDB64}"/>
    <cellStyle name="標準 6 2" xfId="13" xr:uid="{761E3B05-894F-42D9-8338-E8D8BC04DDEF}"/>
    <cellStyle name="標準 6 2 2" xfId="31" xr:uid="{460EE0A2-2D99-425F-BD29-8B129721EE57}"/>
    <cellStyle name="標準 6 3" xfId="30" xr:uid="{BB4051AF-CF93-4A8F-9A75-155C361D0A2D}"/>
    <cellStyle name="標準 7" xfId="12" xr:uid="{F081462A-01A0-47CC-83D5-CEA31C3D66FA}"/>
    <cellStyle name="標準 8" xfId="14" xr:uid="{1EBCBEE8-67E6-4D31-9CEC-06453E8DD8D6}"/>
    <cellStyle name="標準 8 2" xfId="32" xr:uid="{4D37BE54-2F14-49FD-B41D-D4C39132B70D}"/>
    <cellStyle name="標準 9" xfId="15" xr:uid="{A904C598-6B30-43D7-9611-5FD0290450B3}"/>
    <cellStyle name="標準 9 2" xfId="33" xr:uid="{F1096940-F4A9-4EEE-B274-56BDF699A4F0}"/>
  </cellStyles>
  <dxfs count="92">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auto="1"/>
      </font>
      <fill>
        <patternFill patternType="none">
          <bgColor auto="1"/>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patternType="solid">
          <fgColor rgb="FFE69138"/>
          <bgColor rgb="FFE69138"/>
        </patternFill>
      </fill>
    </dxf>
    <dxf>
      <fill>
        <patternFill patternType="solid">
          <fgColor rgb="FFE69138"/>
          <bgColor rgb="FFE6913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patternType="none">
          <bgColor auto="1"/>
        </patternFill>
      </fill>
    </dxf>
    <dxf>
      <font>
        <color rgb="FF006100"/>
      </font>
      <fill>
        <patternFill>
          <bgColor rgb="FFC6EFCE"/>
        </patternFill>
      </fill>
    </dxf>
    <dxf>
      <font>
        <color rgb="FF006100"/>
      </font>
      <fill>
        <patternFill>
          <bgColor rgb="FFC6EFCE"/>
        </patternFill>
      </fill>
    </dxf>
    <dxf>
      <font>
        <color auto="1"/>
      </font>
      <fill>
        <patternFill patternType="none">
          <bgColor auto="1"/>
        </patternFill>
      </fill>
    </dxf>
    <dxf>
      <font>
        <color rgb="FF006100"/>
      </font>
      <fill>
        <patternFill>
          <bgColor rgb="FFC6EFCE"/>
        </patternFill>
      </fill>
    </dxf>
    <dxf>
      <font>
        <color auto="1"/>
      </font>
      <fill>
        <patternFill patternType="none">
          <bgColor auto="1"/>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auto="1"/>
      </font>
      <fill>
        <patternFill patternType="none">
          <bgColor auto="1"/>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auto="1"/>
      </font>
      <fill>
        <patternFill patternType="none">
          <bgColor auto="1"/>
        </patternFill>
      </fill>
    </dxf>
    <dxf>
      <font>
        <sz val="9"/>
        <family val="3"/>
      </font>
    </dxf>
    <dxf>
      <font>
        <sz val="9"/>
        <family val="3"/>
      </font>
    </dxf>
    <dxf>
      <font>
        <sz val="9"/>
        <family val="3"/>
      </font>
    </dxf>
    <dxf>
      <font>
        <sz val="9"/>
        <family val="3"/>
      </font>
    </dxf>
    <dxf>
      <font>
        <sz val="9"/>
        <family val="3"/>
      </font>
    </dxf>
    <dxf>
      <font>
        <sz val="9"/>
        <family val="3"/>
      </font>
    </dxf>
    <dxf>
      <font>
        <sz val="9"/>
        <family val="3"/>
      </font>
    </dxf>
    <dxf>
      <font>
        <sz val="9"/>
        <family val="3"/>
      </font>
    </dxf>
    <dxf>
      <font>
        <sz val="9"/>
        <family val="3"/>
      </font>
    </dxf>
    <dxf>
      <font>
        <sz val="9"/>
        <family val="3"/>
      </font>
    </dxf>
    <dxf>
      <numFmt numFmtId="178" formatCode="0_);[Red]\(0\)"/>
    </dxf>
    <dxf>
      <numFmt numFmtId="178" formatCode="0_);[Red]\(0\)"/>
    </dxf>
    <dxf>
      <numFmt numFmtId="178" formatCode="0_);[Red]\(0\)"/>
    </dxf>
    <dxf>
      <numFmt numFmtId="178" formatCode="0_);[Red]\(0\)"/>
    </dxf>
    <dxf>
      <numFmt numFmtId="178" formatCode="0_);[Red]\(0\)"/>
    </dxf>
    <dxf>
      <alignment horizontal="right"/>
    </dxf>
    <dxf>
      <numFmt numFmtId="178" formatCode="0_);[Red]\(0\)"/>
    </dxf>
    <dxf>
      <numFmt numFmtId="178" formatCode="0_);[Red]\(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numFmt numFmtId="186" formatCode="###0"/>
    </dxf>
    <dxf>
      <fill>
        <patternFill patternType="solid">
          <fgColor rgb="FFE69138"/>
          <bgColor rgb="FFE69138"/>
        </patternFill>
      </fill>
    </dxf>
  </dxfs>
  <tableStyles count="0" defaultTableStyle="TableStyleMedium2" defaultPivotStyle="PivotStyleLight16"/>
  <colors>
    <mruColors>
      <color rgb="FFC3B0EE"/>
      <color rgb="FF2103D3"/>
      <color rgb="FFE861E5"/>
      <color rgb="FFFFFFCC"/>
      <color rgb="FF00FF00"/>
      <color rgb="FFFFCCCC"/>
      <color rgb="FFFFCCFF"/>
      <color rgb="FFFFEA4A"/>
      <color rgb="FFFEFECD"/>
      <color rgb="FFFDFE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76200</xdr:colOff>
          <xdr:row>0</xdr:row>
          <xdr:rowOff>9525</xdr:rowOff>
        </xdr:from>
        <xdr:to>
          <xdr:col>3</xdr:col>
          <xdr:colOff>361950</xdr:colOff>
          <xdr:row>0</xdr:row>
          <xdr:rowOff>228600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0" u="none" strike="noStrike" baseline="0">
                  <a:solidFill>
                    <a:srgbClr val="008080"/>
                  </a:solidFill>
                  <a:latin typeface="游ゴシック"/>
                  <a:ea typeface="游ゴシック"/>
                </a:rPr>
                <a:t>価格調査SSよりデータを取得</a:t>
              </a:r>
            </a:p>
            <a:p>
              <a:pPr algn="ctr" rtl="0">
                <a:defRPr sz="1000"/>
              </a:pPr>
              <a:endParaRPr lang="ja-JP" altLang="en-US" sz="1100" b="1" i="0" u="none" strike="noStrike" baseline="0">
                <a:solidFill>
                  <a:srgbClr val="008080"/>
                </a:solidFill>
                <a:latin typeface="游ゴシック"/>
                <a:ea typeface="游ゴシック"/>
              </a:endParaRPr>
            </a:p>
            <a:p>
              <a:pPr algn="ctr" rtl="0">
                <a:defRPr sz="1000"/>
              </a:pPr>
              <a:r>
                <a:rPr lang="ja-JP" altLang="en-US" sz="1100" b="1" i="0" u="none" strike="noStrike" baseline="0">
                  <a:solidFill>
                    <a:srgbClr val="008080"/>
                  </a:solidFill>
                  <a:latin typeface="游ゴシック"/>
                  <a:ea typeface="游ゴシック"/>
                </a:rPr>
                <a:t>取得</a:t>
              </a:r>
            </a:p>
            <a:p>
              <a:pPr algn="ctr" rtl="0">
                <a:defRPr sz="1000"/>
              </a:pPr>
              <a:endParaRPr lang="ja-JP" altLang="en-US" sz="1100" b="1" i="0" u="none" strike="noStrike" baseline="0">
                <a:solidFill>
                  <a:srgbClr val="008080"/>
                </a:solidFill>
                <a:latin typeface="游ゴシック"/>
                <a:ea typeface="游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51</xdr:col>
      <xdr:colOff>414617</xdr:colOff>
      <xdr:row>0</xdr:row>
      <xdr:rowOff>0</xdr:rowOff>
    </xdr:from>
    <xdr:ext cx="3966881" cy="2370008"/>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16999323" y="0"/>
          <a:ext cx="3966881" cy="2370008"/>
        </a:xfrm>
        <a:prstGeom prst="rect">
          <a:avLst/>
        </a:prstGeom>
        <a:solidFill>
          <a:srgbClr val="FDFECD"/>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ja-JP" sz="1100" b="0" i="0">
              <a:solidFill>
                <a:schemeClr val="tx1"/>
              </a:solidFill>
              <a:effectLst/>
              <a:latin typeface="+mn-lt"/>
              <a:ea typeface="+mn-ea"/>
              <a:cs typeface="+mn-cs"/>
            </a:rPr>
            <a:t>jshida@ebay.com</a:t>
          </a:r>
          <a:endParaRPr kumimoji="1" lang="en-US" altLang="ja-JP" sz="1100"/>
        </a:p>
        <a:p>
          <a:r>
            <a:rPr kumimoji="1" lang="en-US" altLang="ja-JP" sz="1100"/>
            <a:t>m.nanri@zactive.co.jp</a:t>
          </a:r>
        </a:p>
        <a:p>
          <a:r>
            <a:rPr kumimoji="1" lang="en-US" altLang="ja-JP" sz="1100"/>
            <a:t>【</a:t>
          </a:r>
          <a:r>
            <a:rPr kumimoji="1" lang="ja-JP" altLang="en-US" sz="1100"/>
            <a:t>ご対応お願いします</a:t>
          </a:r>
          <a:r>
            <a:rPr kumimoji="1" lang="en-US" altLang="ja-JP" sz="1100"/>
            <a:t>】</a:t>
          </a:r>
          <a:r>
            <a:rPr kumimoji="1" lang="ja-JP" altLang="en-US" sz="1100"/>
            <a:t>価格コム 売価固定の修正</a:t>
          </a:r>
          <a:r>
            <a:rPr kumimoji="1" lang="en-US" altLang="ja-JP" sz="1100"/>
            <a:t>_</a:t>
          </a:r>
          <a:r>
            <a:rPr kumimoji="1" lang="en-US" altLang="ja-JP" sz="1100">
              <a:solidFill>
                <a:srgbClr val="FF0000"/>
              </a:solidFill>
            </a:rPr>
            <a:t>mm/dd</a:t>
          </a:r>
          <a:endParaRPr kumimoji="1" lang="en-US" altLang="ja-JP" sz="1100"/>
        </a:p>
        <a:p>
          <a:r>
            <a:rPr kumimoji="1" lang="en-US" altLang="ja-JP" sz="1100"/>
            <a:t>Qoo10</a:t>
          </a:r>
          <a:r>
            <a:rPr kumimoji="1" lang="ja-JP" altLang="en-US" sz="1100"/>
            <a:t>　志田様</a:t>
          </a:r>
        </a:p>
        <a:p>
          <a:endParaRPr kumimoji="1" lang="ja-JP" altLang="en-US" sz="1100"/>
        </a:p>
        <a:p>
          <a:r>
            <a:rPr kumimoji="1" lang="ja-JP" altLang="en-US" sz="1100"/>
            <a:t>お世話になっております。</a:t>
          </a:r>
          <a:r>
            <a:rPr kumimoji="1" lang="en-US" altLang="ja-JP" sz="1100"/>
            <a:t>Qoo10EVENT-TIRE</a:t>
          </a:r>
          <a:r>
            <a:rPr kumimoji="1" lang="ja-JP" altLang="en-US" sz="1100"/>
            <a:t>の長牛です。</a:t>
          </a:r>
        </a:p>
        <a:p>
          <a:endParaRPr kumimoji="1" lang="ja-JP" altLang="en-US" sz="1100"/>
        </a:p>
        <a:p>
          <a:r>
            <a:rPr kumimoji="1" lang="ja-JP" altLang="en-US" sz="1100"/>
            <a:t>価格コム掲載商品の価格を添付エクセルの価格の通り</a:t>
          </a:r>
        </a:p>
        <a:p>
          <a:r>
            <a:rPr kumimoji="1" lang="ja-JP" altLang="en-US" sz="1100"/>
            <a:t>売価固定修正のご対応をいただけますでしょうか。</a:t>
          </a:r>
        </a:p>
        <a:p>
          <a:endParaRPr kumimoji="1" lang="ja-JP" altLang="en-US" sz="1100"/>
        </a:p>
        <a:p>
          <a:r>
            <a:rPr kumimoji="1" lang="ja-JP" altLang="en-US" sz="1100"/>
            <a:t>よろしくお願い致します。</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8</xdr:col>
      <xdr:colOff>571500</xdr:colOff>
      <xdr:row>1</xdr:row>
      <xdr:rowOff>104775</xdr:rowOff>
    </xdr:from>
    <xdr:to>
      <xdr:col>20</xdr:col>
      <xdr:colOff>133350</xdr:colOff>
      <xdr:row>34</xdr:row>
      <xdr:rowOff>228600</xdr:rowOff>
    </xdr:to>
    <xdr:pic>
      <xdr:nvPicPr>
        <xdr:cNvPr id="2" name="図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10425" y="352425"/>
          <a:ext cx="8705850" cy="829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26</xdr:col>
      <xdr:colOff>414617</xdr:colOff>
      <xdr:row>0</xdr:row>
      <xdr:rowOff>0</xdr:rowOff>
    </xdr:from>
    <xdr:ext cx="3966881" cy="2542234"/>
    <xdr:sp macro="" textlink="">
      <xdr:nvSpPr>
        <xdr:cNvPr id="2" name="テキスト ボックス 1">
          <a:extLst>
            <a:ext uri="{FF2B5EF4-FFF2-40B4-BE49-F238E27FC236}">
              <a16:creationId xmlns:a16="http://schemas.microsoft.com/office/drawing/2014/main" id="{00000000-0008-0000-0F00-000002000000}"/>
            </a:ext>
          </a:extLst>
        </xdr:cNvPr>
        <xdr:cNvSpPr txBox="1"/>
      </xdr:nvSpPr>
      <xdr:spPr>
        <a:xfrm>
          <a:off x="16102852" y="0"/>
          <a:ext cx="3966881" cy="2542234"/>
        </a:xfrm>
        <a:prstGeom prst="rect">
          <a:avLst/>
        </a:prstGeom>
        <a:solidFill>
          <a:srgbClr val="FDFECD"/>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100"/>
            <a:t>"Shida, Junichi" &lt;jshida@ebay.com&gt;</a:t>
          </a:r>
        </a:p>
        <a:p>
          <a:endParaRPr kumimoji="1" lang="en-US" altLang="ja-JP" sz="1100"/>
        </a:p>
        <a:p>
          <a:r>
            <a:rPr kumimoji="1" lang="en-US" altLang="ja-JP" sz="1100"/>
            <a:t>m.nanri@zactive.co.jp</a:t>
          </a:r>
        </a:p>
        <a:p>
          <a:r>
            <a:rPr kumimoji="1" lang="en-US" altLang="ja-JP" sz="1100"/>
            <a:t>【</a:t>
          </a:r>
          <a:r>
            <a:rPr kumimoji="1" lang="ja-JP" altLang="en-US" sz="1100"/>
            <a:t>ご対応お願いします</a:t>
          </a:r>
          <a:r>
            <a:rPr kumimoji="1" lang="en-US" altLang="ja-JP" sz="1100"/>
            <a:t>】</a:t>
          </a:r>
          <a:r>
            <a:rPr kumimoji="1" lang="ja-JP" altLang="en-US" sz="1100"/>
            <a:t>価格コム 売価固定の修正</a:t>
          </a:r>
          <a:r>
            <a:rPr kumimoji="1" lang="en-US" altLang="ja-JP" sz="1100"/>
            <a:t>_</a:t>
          </a:r>
          <a:r>
            <a:rPr kumimoji="1" lang="en-US" altLang="ja-JP" sz="1100">
              <a:solidFill>
                <a:srgbClr val="FF0000"/>
              </a:solidFill>
            </a:rPr>
            <a:t>mm/dd</a:t>
          </a:r>
          <a:endParaRPr kumimoji="1" lang="en-US" altLang="ja-JP" sz="1100"/>
        </a:p>
        <a:p>
          <a:r>
            <a:rPr kumimoji="1" lang="en-US" altLang="ja-JP" sz="1100"/>
            <a:t>Qoo10</a:t>
          </a:r>
          <a:r>
            <a:rPr kumimoji="1" lang="ja-JP" altLang="en-US" sz="1100"/>
            <a:t>　志田様</a:t>
          </a:r>
        </a:p>
        <a:p>
          <a:endParaRPr kumimoji="1" lang="ja-JP" altLang="en-US" sz="1100"/>
        </a:p>
        <a:p>
          <a:r>
            <a:rPr kumimoji="1" lang="ja-JP" altLang="en-US" sz="1100"/>
            <a:t>お世話になっております。</a:t>
          </a:r>
          <a:r>
            <a:rPr kumimoji="1" lang="en-US" altLang="ja-JP" sz="1100"/>
            <a:t>Qoo10EVENT-TIRE</a:t>
          </a:r>
          <a:r>
            <a:rPr kumimoji="1" lang="ja-JP" altLang="en-US" sz="1100"/>
            <a:t>の長牛です。</a:t>
          </a:r>
        </a:p>
        <a:p>
          <a:endParaRPr kumimoji="1" lang="ja-JP" altLang="en-US" sz="1100"/>
        </a:p>
        <a:p>
          <a:r>
            <a:rPr kumimoji="1" lang="ja-JP" altLang="en-US" sz="1100"/>
            <a:t>価格コム掲載商品の価格を添付エクセルの価格の通り</a:t>
          </a:r>
        </a:p>
        <a:p>
          <a:r>
            <a:rPr kumimoji="1" lang="ja-JP" altLang="en-US" sz="1100"/>
            <a:t>売価固定修正のご対応をいただけますでしょうか。</a:t>
          </a:r>
        </a:p>
        <a:p>
          <a:endParaRPr kumimoji="1" lang="ja-JP" altLang="en-US" sz="1100"/>
        </a:p>
        <a:p>
          <a:r>
            <a:rPr kumimoji="1" lang="ja-JP" altLang="en-US" sz="1100"/>
            <a:t>よろしくお願い致します。</a:t>
          </a:r>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nagaushi\Documents\&#36890;&#36009;&#20107;&#26989;&#37096;\&#20385;&#26684;&#35519;&#26619;\_&#36890;&#36009;&#20385;&#26684;&#35519;&#26619;&#12487;&#12540;&#12479;_Yahoo-Rakuten-Aupay.xlsx" TargetMode="External"/><Relationship Id="rId1" Type="http://schemas.openxmlformats.org/officeDocument/2006/relationships/externalLinkPath" Target="file:///\\192.168.11.30\&#20849;&#26377;\Users\a.nagaushi\Documents\&#36890;&#36009;&#20107;&#26989;&#37096;\Qoo10\&#20385;&#26684;&#35519;&#26619;\_&#36890;&#36009;&#20385;&#26684;&#35519;&#26619;&#12487;&#12540;&#12479;_Yahoo-Rakuten-Aupa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MICHELIN"/>
      <sheetName val="GOODYEAR"/>
      <sheetName val="BRIDGESTONE"/>
      <sheetName val="YOKOHAMA"/>
      <sheetName val="TOYO"/>
      <sheetName val="DUNLOP"/>
      <sheetName val="CONTINENTAL"/>
      <sheetName val="FALKEN"/>
      <sheetName val="ZMAX"/>
      <sheetName val="LANDSAIL"/>
      <sheetName val="PIRELLI"/>
      <sheetName val="その他"/>
      <sheetName val="Test_GOODYEAR"/>
    </sheetNames>
    <sheetDataSet>
      <sheetData sheetId="0"/>
      <sheetData sheetId="1">
        <row r="1">
          <cell r="B1" t="str">
            <v>2023-10-08 → 2024-01-08の受注実績を(I)列に表示しています</v>
          </cell>
          <cell r="F1" t="str">
            <v>背景黄色原価：4月新原価</v>
          </cell>
          <cell r="G1" t="str">
            <v>平均単価原価</v>
          </cell>
          <cell r="J1" t="str">
            <v>2024/01/09_02:42</v>
          </cell>
          <cell r="K1" t="str">
            <v>2024/01/09_07:31</v>
          </cell>
          <cell r="N1" t="str">
            <v>PT設定なし</v>
          </cell>
          <cell r="O1" t="str">
            <v>PT3倍</v>
          </cell>
          <cell r="V1" t="str">
            <v>PT設定なし</v>
          </cell>
          <cell r="W1" t="str">
            <v>PT5倍</v>
          </cell>
          <cell r="Y1" t="str">
            <v>並P</v>
          </cell>
          <cell r="Z1" t="str">
            <v>日C</v>
          </cell>
        </row>
        <row r="2">
          <cell r="B2" t="str">
            <v>MICHELIN</v>
          </cell>
          <cell r="C2"/>
          <cell r="D2"/>
          <cell r="E2"/>
          <cell r="F2"/>
          <cell r="G2"/>
          <cell r="H2"/>
          <cell r="I2"/>
          <cell r="J2"/>
          <cell r="K2"/>
          <cell r="L2" t="str">
            <v>ヤフー</v>
          </cell>
          <cell r="M2"/>
          <cell r="N2"/>
          <cell r="O2"/>
          <cell r="P2"/>
          <cell r="Q2"/>
          <cell r="R2"/>
          <cell r="S2"/>
          <cell r="T2"/>
          <cell r="U2"/>
          <cell r="V2" t="str">
            <v>楽天</v>
          </cell>
          <cell r="W2"/>
          <cell r="X2"/>
          <cell r="Y2"/>
          <cell r="Z2"/>
          <cell r="AA2"/>
          <cell r="AB2"/>
          <cell r="AC2"/>
          <cell r="AD2"/>
          <cell r="AE2"/>
          <cell r="AF2"/>
          <cell r="AG2" t="str">
            <v>AU</v>
          </cell>
          <cell r="AH2"/>
        </row>
        <row r="3">
          <cell r="B3"/>
          <cell r="C3"/>
          <cell r="D3"/>
          <cell r="E3"/>
          <cell r="F3"/>
          <cell r="G3"/>
          <cell r="H3"/>
          <cell r="I3"/>
          <cell r="J3"/>
          <cell r="K3"/>
          <cell r="L3" t="str">
            <v>SC</v>
          </cell>
          <cell r="M3"/>
          <cell r="N3"/>
          <cell r="O3"/>
          <cell r="P3"/>
          <cell r="Q3"/>
          <cell r="R3"/>
          <cell r="S3"/>
          <cell r="T3"/>
          <cell r="U3"/>
          <cell r="V3" t="str">
            <v>SC</v>
          </cell>
          <cell r="W3" t="str">
            <v>SP</v>
          </cell>
          <cell r="X3"/>
          <cell r="Y3"/>
          <cell r="Z3"/>
          <cell r="AA3"/>
          <cell r="AB3"/>
          <cell r="AC3"/>
          <cell r="AD3"/>
          <cell r="AE3"/>
          <cell r="AF3"/>
          <cell r="AG3" t="str">
            <v>SC</v>
          </cell>
          <cell r="AH3"/>
        </row>
        <row r="4">
          <cell r="B4" t="str">
            <v>商品コード</v>
          </cell>
          <cell r="C4" t="str">
            <v>JANコード</v>
          </cell>
          <cell r="D4" t="str">
            <v>メーカー
CODE</v>
          </cell>
          <cell r="E4" t="str">
            <v>パターン</v>
          </cell>
          <cell r="F4" t="str">
            <v>サイズ</v>
          </cell>
          <cell r="G4" t="str">
            <v>サイズ略</v>
          </cell>
          <cell r="H4" t="str">
            <v>A表</v>
          </cell>
          <cell r="I4" t="str">
            <v>最終原価</v>
          </cell>
          <cell r="J4" t="str">
            <v>実績</v>
          </cell>
          <cell r="K4" t="str">
            <v>在庫</v>
          </cell>
          <cell r="L4" t="str">
            <v>売価
（送料込）</v>
          </cell>
          <cell r="M4" t="str">
            <v>送料別
（税抜）</v>
          </cell>
          <cell r="N4" t="str">
            <v>粗利率</v>
          </cell>
          <cell r="O4" t="str">
            <v>備考</v>
          </cell>
          <cell r="P4" t="str">
            <v>自社
差異</v>
          </cell>
          <cell r="Q4" t="str">
            <v>更新</v>
          </cell>
          <cell r="R4" t="str">
            <v>ヤフー
最安値
（送料込）</v>
          </cell>
          <cell r="S4" t="str">
            <v>店舗名</v>
          </cell>
          <cell r="T4" t="str">
            <v>前回金額</v>
          </cell>
          <cell r="U4" t="str">
            <v>前回
差異</v>
          </cell>
          <cell r="V4" t="str">
            <v>売価
（送料込）</v>
          </cell>
          <cell r="W4" t="str">
            <v>売価
（送料込）</v>
          </cell>
          <cell r="X4" t="str">
            <v>送料別
（税抜）</v>
          </cell>
          <cell r="Y4" t="str">
            <v>粗利率</v>
          </cell>
          <cell r="Z4" t="str">
            <v>備考</v>
          </cell>
          <cell r="AA4" t="str">
            <v>自社
差異</v>
          </cell>
          <cell r="AB4" t="str">
            <v>更新</v>
          </cell>
          <cell r="AC4" t="str">
            <v>楽天
最安値
（送料込）</v>
          </cell>
          <cell r="AD4" t="str">
            <v>店舗名</v>
          </cell>
          <cell r="AE4" t="str">
            <v>前回金額</v>
          </cell>
          <cell r="AF4" t="str">
            <v>前回
差異</v>
          </cell>
          <cell r="AG4" t="str">
            <v>商品LotNo
単品</v>
          </cell>
          <cell r="AH4" t="str">
            <v>商品LotNo
4本セット</v>
          </cell>
        </row>
        <row r="5">
          <cell r="B5">
            <v>1855515151735</v>
          </cell>
          <cell r="C5">
            <v>4985009645406</v>
          </cell>
          <cell r="D5" t="str">
            <v>198771</v>
          </cell>
          <cell r="E5" t="str">
            <v>ENERGY SAVER+</v>
          </cell>
          <cell r="F5" t="str">
            <v>185/55R15 82H（在庫限り）</v>
          </cell>
          <cell r="G5" t="str">
            <v>185/55R15</v>
          </cell>
          <cell r="H5">
            <v>19600</v>
          </cell>
          <cell r="I5">
            <v>8240</v>
          </cell>
          <cell r="J5">
            <v>1</v>
          </cell>
          <cell r="K5">
            <v>3</v>
          </cell>
          <cell r="L5">
            <v>11480</v>
          </cell>
          <cell r="M5">
            <v>9959.0909090000005</v>
          </cell>
          <cell r="N5">
            <v>0.17261524419999999</v>
          </cell>
          <cell r="O5"/>
          <cell r="P5">
            <v>2760</v>
          </cell>
          <cell r="Q5">
            <v>45299</v>
          </cell>
          <cell r="R5">
            <v>14240</v>
          </cell>
          <cell r="S5" t="str">
            <v>エムオートギャラリー新横浜店</v>
          </cell>
          <cell r="T5">
            <v>14240</v>
          </cell>
          <cell r="U5">
            <v>0</v>
          </cell>
          <cell r="V5"/>
          <cell r="W5">
            <v>12850</v>
          </cell>
          <cell r="X5">
            <v>11204.54545</v>
          </cell>
          <cell r="Y5">
            <v>0.26458417849999999</v>
          </cell>
          <cell r="Z5"/>
          <cell r="AA5">
            <v>4310</v>
          </cell>
          <cell r="AB5">
            <v>45299</v>
          </cell>
          <cell r="AC5">
            <v>17160</v>
          </cell>
          <cell r="AD5" t="str">
            <v>タイやもん</v>
          </cell>
          <cell r="AE5">
            <v>17160</v>
          </cell>
          <cell r="AF5">
            <v>0</v>
          </cell>
          <cell r="AG5">
            <v>605642044</v>
          </cell>
          <cell r="AH5">
            <v>605642075</v>
          </cell>
        </row>
        <row r="6">
          <cell r="B6">
            <v>1556513151801</v>
          </cell>
          <cell r="C6">
            <v>4985009751305</v>
          </cell>
          <cell r="D6" t="str">
            <v>715860</v>
          </cell>
          <cell r="E6" t="str">
            <v>ENERGY SAVER 4</v>
          </cell>
          <cell r="F6" t="str">
            <v>155/65R13 73S</v>
          </cell>
          <cell r="G6" t="str">
            <v>155/65R13</v>
          </cell>
          <cell r="H6">
            <v>11400</v>
          </cell>
          <cell r="I6">
            <v>4100</v>
          </cell>
          <cell r="J6">
            <v>16</v>
          </cell>
          <cell r="K6">
            <v>2</v>
          </cell>
          <cell r="L6">
            <v>5980</v>
          </cell>
          <cell r="M6">
            <v>4959.0909089999996</v>
          </cell>
          <cell r="N6">
            <v>0.17323556370000001</v>
          </cell>
          <cell r="O6"/>
          <cell r="P6">
            <v>-200</v>
          </cell>
          <cell r="Q6">
            <v>45299</v>
          </cell>
          <cell r="R6">
            <v>5780</v>
          </cell>
          <cell r="S6" t="str">
            <v>Proshop SONA</v>
          </cell>
          <cell r="T6">
            <v>5780</v>
          </cell>
          <cell r="U6">
            <v>0</v>
          </cell>
          <cell r="V6">
            <v>5910</v>
          </cell>
          <cell r="W6">
            <v>5978</v>
          </cell>
          <cell r="X6">
            <v>4957.2727269999996</v>
          </cell>
          <cell r="Y6">
            <v>0.17293233080000001</v>
          </cell>
          <cell r="Z6"/>
          <cell r="AA6">
            <v>-38</v>
          </cell>
          <cell r="AB6">
            <v>45299</v>
          </cell>
          <cell r="AC6">
            <v>5940</v>
          </cell>
          <cell r="AD6" t="str">
            <v>T-BOX Auto Parts</v>
          </cell>
          <cell r="AE6">
            <v>5940</v>
          </cell>
          <cell r="AF6">
            <v>0</v>
          </cell>
          <cell r="AG6">
            <v>605642063</v>
          </cell>
          <cell r="AH6">
            <v>605642094</v>
          </cell>
        </row>
        <row r="7">
          <cell r="B7">
            <v>1458013151803</v>
          </cell>
          <cell r="C7">
            <v>4985009751190</v>
          </cell>
          <cell r="D7" t="str">
            <v>715750</v>
          </cell>
          <cell r="E7" t="str">
            <v>ENERGY SAVER 4</v>
          </cell>
          <cell r="F7" t="str">
            <v>145/80R13 79S</v>
          </cell>
          <cell r="G7" t="str">
            <v>145/80R13</v>
          </cell>
          <cell r="H7">
            <v>11300</v>
          </cell>
          <cell r="I7">
            <v>4290</v>
          </cell>
          <cell r="J7">
            <v>9</v>
          </cell>
          <cell r="K7">
            <v>19</v>
          </cell>
          <cell r="L7">
            <v>6300</v>
          </cell>
          <cell r="M7">
            <v>5250</v>
          </cell>
          <cell r="N7">
            <v>0.18285714289999999</v>
          </cell>
          <cell r="O7"/>
          <cell r="P7">
            <v>-520</v>
          </cell>
          <cell r="Q7">
            <v>45299</v>
          </cell>
          <cell r="R7">
            <v>5780</v>
          </cell>
          <cell r="S7" t="str">
            <v>Proshop SONA</v>
          </cell>
          <cell r="T7">
            <v>5780</v>
          </cell>
          <cell r="U7">
            <v>0</v>
          </cell>
          <cell r="V7">
            <v>6300</v>
          </cell>
          <cell r="W7">
            <v>6280</v>
          </cell>
          <cell r="X7">
            <v>5231.818182</v>
          </cell>
          <cell r="Y7">
            <v>0.1800173762</v>
          </cell>
          <cell r="Z7"/>
          <cell r="AA7">
            <v>-380</v>
          </cell>
          <cell r="AB7">
            <v>45299</v>
          </cell>
          <cell r="AC7">
            <v>5900</v>
          </cell>
          <cell r="AD7" t="str">
            <v>カーマニアNo.1</v>
          </cell>
          <cell r="AE7">
            <v>5900</v>
          </cell>
          <cell r="AF7">
            <v>0</v>
          </cell>
          <cell r="AG7">
            <v>605642064</v>
          </cell>
          <cell r="AH7">
            <v>605642095</v>
          </cell>
        </row>
        <row r="8">
          <cell r="B8">
            <v>1655514151800</v>
          </cell>
          <cell r="C8">
            <v>4985009751275</v>
          </cell>
          <cell r="D8" t="str">
            <v>715830</v>
          </cell>
          <cell r="E8" t="str">
            <v>ENERGY SAVER 4</v>
          </cell>
          <cell r="F8" t="str">
            <v>165/55R14 72V</v>
          </cell>
          <cell r="G8" t="str">
            <v>165/55R14</v>
          </cell>
          <cell r="H8">
            <v>16600</v>
          </cell>
          <cell r="I8">
            <v>6980</v>
          </cell>
          <cell r="J8">
            <v>5</v>
          </cell>
          <cell r="K8">
            <v>12</v>
          </cell>
          <cell r="L8">
            <v>9650</v>
          </cell>
          <cell r="M8">
            <v>8295.4545450000005</v>
          </cell>
          <cell r="N8">
            <v>0.15857534249999999</v>
          </cell>
          <cell r="O8"/>
          <cell r="P8">
            <v>-1320</v>
          </cell>
          <cell r="Q8">
            <v>45299</v>
          </cell>
          <cell r="R8">
            <v>8330</v>
          </cell>
          <cell r="S8" t="str">
            <v>タイヤ購入と取付予約 TIREHOOD</v>
          </cell>
          <cell r="T8">
            <v>8390</v>
          </cell>
          <cell r="U8">
            <v>-60</v>
          </cell>
          <cell r="V8">
            <v>9650</v>
          </cell>
          <cell r="W8">
            <v>9800</v>
          </cell>
          <cell r="X8">
            <v>8431.8181820000009</v>
          </cell>
          <cell r="Y8">
            <v>0.1721832884</v>
          </cell>
          <cell r="Z8"/>
          <cell r="AA8">
            <v>-1440</v>
          </cell>
          <cell r="AB8">
            <v>45299</v>
          </cell>
          <cell r="AC8">
            <v>8360</v>
          </cell>
          <cell r="AD8" t="str">
            <v>タイヤ購入と交換予約 TIREHOOD</v>
          </cell>
          <cell r="AE8">
            <v>8390</v>
          </cell>
          <cell r="AF8">
            <v>-30</v>
          </cell>
          <cell r="AG8">
            <v>605642062</v>
          </cell>
          <cell r="AH8">
            <v>605642093</v>
          </cell>
        </row>
        <row r="9">
          <cell r="B9">
            <v>1556514151800</v>
          </cell>
          <cell r="C9">
            <v>4985009751183</v>
          </cell>
          <cell r="D9" t="str">
            <v>715740</v>
          </cell>
          <cell r="E9" t="str">
            <v>ENERGY SAVER 4</v>
          </cell>
          <cell r="F9" t="str">
            <v>155/65R14 79H</v>
          </cell>
          <cell r="G9" t="str">
            <v>155/65R14</v>
          </cell>
          <cell r="H9">
            <v>12800</v>
          </cell>
          <cell r="I9">
            <v>4400</v>
          </cell>
          <cell r="J9">
            <v>66</v>
          </cell>
          <cell r="K9">
            <v>0</v>
          </cell>
          <cell r="L9">
            <v>6400</v>
          </cell>
          <cell r="M9">
            <v>5340.9090910000004</v>
          </cell>
          <cell r="N9">
            <v>0.1761702128</v>
          </cell>
          <cell r="O9"/>
          <cell r="P9">
            <v>-650</v>
          </cell>
          <cell r="Q9">
            <v>45299</v>
          </cell>
          <cell r="R9">
            <v>5750</v>
          </cell>
          <cell r="S9" t="str">
            <v>タイヤステージ湘南 ヤフー店</v>
          </cell>
          <cell r="T9">
            <v>5780</v>
          </cell>
          <cell r="U9">
            <v>-30</v>
          </cell>
          <cell r="V9">
            <v>6400</v>
          </cell>
          <cell r="W9">
            <v>6380</v>
          </cell>
          <cell r="X9">
            <v>5322.7272730000004</v>
          </cell>
          <cell r="Y9">
            <v>0.1733561059</v>
          </cell>
          <cell r="Z9"/>
          <cell r="AA9">
            <v>380</v>
          </cell>
          <cell r="AB9">
            <v>45299</v>
          </cell>
          <cell r="AC9">
            <v>6760</v>
          </cell>
          <cell r="AD9" t="str">
            <v>カーマニアNo.1</v>
          </cell>
          <cell r="AE9">
            <v>6760</v>
          </cell>
          <cell r="AF9">
            <v>0</v>
          </cell>
          <cell r="AG9">
            <v>605642059</v>
          </cell>
          <cell r="AH9">
            <v>605642090</v>
          </cell>
        </row>
        <row r="10">
          <cell r="B10">
            <v>1656514151807</v>
          </cell>
          <cell r="C10">
            <v>4985009751343</v>
          </cell>
          <cell r="D10" t="str">
            <v>719030</v>
          </cell>
          <cell r="E10" t="str">
            <v>ENERGY SAVER 4</v>
          </cell>
          <cell r="F10" t="str">
            <v>165/65R14 83H</v>
          </cell>
          <cell r="G10" t="str">
            <v>165/65R14</v>
          </cell>
          <cell r="H10">
            <v>12600</v>
          </cell>
          <cell r="I10">
            <v>4900</v>
          </cell>
          <cell r="J10">
            <v>22</v>
          </cell>
          <cell r="K10">
            <v>8</v>
          </cell>
          <cell r="L10">
            <v>6980</v>
          </cell>
          <cell r="M10">
            <v>5868.181818</v>
          </cell>
          <cell r="N10">
            <v>0.1649883811</v>
          </cell>
          <cell r="O10"/>
          <cell r="P10">
            <v>-10</v>
          </cell>
          <cell r="Q10">
            <v>45299</v>
          </cell>
          <cell r="R10">
            <v>6970</v>
          </cell>
          <cell r="S10" t="str">
            <v>グリーンコンシューマー</v>
          </cell>
          <cell r="T10">
            <v>6970</v>
          </cell>
          <cell r="U10">
            <v>0</v>
          </cell>
          <cell r="V10">
            <v>6980</v>
          </cell>
          <cell r="W10">
            <v>7610</v>
          </cell>
          <cell r="X10">
            <v>6440.9090910000004</v>
          </cell>
          <cell r="Y10">
            <v>0.23923782639999999</v>
          </cell>
          <cell r="Z10"/>
          <cell r="AA10">
            <v>-1610</v>
          </cell>
          <cell r="AB10">
            <v>45299</v>
          </cell>
          <cell r="AC10">
            <v>6000</v>
          </cell>
          <cell r="AD10" t="str">
            <v>グリーンコンシューマー</v>
          </cell>
          <cell r="AE10">
            <v>6000</v>
          </cell>
          <cell r="AF10">
            <v>0</v>
          </cell>
          <cell r="AG10">
            <v>605642060</v>
          </cell>
          <cell r="AH10">
            <v>605642091</v>
          </cell>
        </row>
        <row r="11">
          <cell r="B11">
            <v>1756514151804</v>
          </cell>
          <cell r="C11">
            <v>4985009751206</v>
          </cell>
          <cell r="D11" t="str">
            <v>715760</v>
          </cell>
          <cell r="E11" t="str">
            <v>ENERGY SAVER 4</v>
          </cell>
          <cell r="F11" t="str">
            <v>175/65R14 86H</v>
          </cell>
          <cell r="G11" t="str">
            <v>175/65R14</v>
          </cell>
          <cell r="H11">
            <v>14400</v>
          </cell>
          <cell r="I11">
            <v>6050</v>
          </cell>
          <cell r="J11">
            <v>59</v>
          </cell>
          <cell r="K11">
            <v>19</v>
          </cell>
          <cell r="L11">
            <v>8950</v>
          </cell>
          <cell r="M11">
            <v>7659.0909089999996</v>
          </cell>
          <cell r="N11">
            <v>0.2100890208</v>
          </cell>
          <cell r="O11"/>
          <cell r="P11">
            <v>20</v>
          </cell>
          <cell r="Q11">
            <v>45299</v>
          </cell>
          <cell r="R11">
            <v>8970</v>
          </cell>
          <cell r="S11" t="str">
            <v>トミータイヤ</v>
          </cell>
          <cell r="T11">
            <v>8970</v>
          </cell>
          <cell r="U11">
            <v>0</v>
          </cell>
          <cell r="V11">
            <v>8980</v>
          </cell>
          <cell r="W11">
            <v>9000</v>
          </cell>
          <cell r="X11">
            <v>7704.5454550000004</v>
          </cell>
          <cell r="Y11">
            <v>0.21474926250000001</v>
          </cell>
          <cell r="Z11"/>
          <cell r="AA11">
            <v>-20</v>
          </cell>
          <cell r="AB11">
            <v>45299</v>
          </cell>
          <cell r="AC11">
            <v>8980</v>
          </cell>
          <cell r="AD11" t="str">
            <v>タイヤ購入と交換予約 TIREHOOD</v>
          </cell>
          <cell r="AE11">
            <v>9000</v>
          </cell>
          <cell r="AF11">
            <v>-20</v>
          </cell>
          <cell r="AG11">
            <v>605642058</v>
          </cell>
          <cell r="AH11">
            <v>605642089</v>
          </cell>
        </row>
        <row r="12">
          <cell r="B12">
            <v>1856514151801</v>
          </cell>
          <cell r="C12">
            <v>4985009751121</v>
          </cell>
          <cell r="D12" t="str">
            <v>715680</v>
          </cell>
          <cell r="E12" t="str">
            <v>ENERGY SAVER 4</v>
          </cell>
          <cell r="F12" t="str">
            <v>185/65R14 90H</v>
          </cell>
          <cell r="G12" t="str">
            <v>185/65R14</v>
          </cell>
          <cell r="H12">
            <v>15700</v>
          </cell>
          <cell r="I12">
            <v>6600</v>
          </cell>
          <cell r="J12">
            <v>0</v>
          </cell>
          <cell r="K12">
            <v>8</v>
          </cell>
          <cell r="L12">
            <v>9610</v>
          </cell>
          <cell r="M12">
            <v>8259.0909090000005</v>
          </cell>
          <cell r="N12">
            <v>0.20088057240000001</v>
          </cell>
          <cell r="O12"/>
          <cell r="P12">
            <v>-10</v>
          </cell>
          <cell r="Q12">
            <v>45299</v>
          </cell>
          <cell r="R12">
            <v>9600</v>
          </cell>
          <cell r="S12" t="str">
            <v>トミータイヤ</v>
          </cell>
          <cell r="T12">
            <v>9600</v>
          </cell>
          <cell r="U12">
            <v>0</v>
          </cell>
          <cell r="V12">
            <v>9729</v>
          </cell>
          <cell r="W12">
            <v>9720</v>
          </cell>
          <cell r="X12">
            <v>8359.0909090000005</v>
          </cell>
          <cell r="Y12">
            <v>0.21044045680000001</v>
          </cell>
          <cell r="Z12"/>
          <cell r="AA12">
            <v>21</v>
          </cell>
          <cell r="AB12">
            <v>45299</v>
          </cell>
          <cell r="AC12">
            <v>9741</v>
          </cell>
          <cell r="AD12" t="str">
            <v>タイヤショップZERO楽天市場店</v>
          </cell>
          <cell r="AE12">
            <v>9741</v>
          </cell>
          <cell r="AF12">
            <v>0</v>
          </cell>
          <cell r="AG12">
            <v>605642061</v>
          </cell>
          <cell r="AH12">
            <v>605642092</v>
          </cell>
        </row>
        <row r="13">
          <cell r="B13">
            <v>1657014151809</v>
          </cell>
          <cell r="C13">
            <v>4985009751138</v>
          </cell>
          <cell r="D13" t="str">
            <v>715690</v>
          </cell>
          <cell r="E13" t="str">
            <v>ENERGY SAVER 4</v>
          </cell>
          <cell r="F13" t="str">
            <v>165/70R14 85T</v>
          </cell>
          <cell r="G13" t="str">
            <v>165/70R14</v>
          </cell>
          <cell r="H13">
            <v>12600</v>
          </cell>
          <cell r="I13">
            <v>5300</v>
          </cell>
          <cell r="J13">
            <v>45</v>
          </cell>
          <cell r="K13">
            <v>14</v>
          </cell>
          <cell r="L13">
            <v>7960</v>
          </cell>
          <cell r="M13">
            <v>6759.0909089999996</v>
          </cell>
          <cell r="N13">
            <v>0.21587088099999999</v>
          </cell>
          <cell r="O13"/>
          <cell r="P13">
            <v>20</v>
          </cell>
          <cell r="Q13">
            <v>45299</v>
          </cell>
          <cell r="R13">
            <v>7980</v>
          </cell>
          <cell r="S13" t="str">
            <v>トミータイヤ</v>
          </cell>
          <cell r="T13">
            <v>7980</v>
          </cell>
          <cell r="U13">
            <v>0</v>
          </cell>
          <cell r="V13">
            <v>7980</v>
          </cell>
          <cell r="W13">
            <v>8000</v>
          </cell>
          <cell r="X13">
            <v>6795.4545449999996</v>
          </cell>
          <cell r="Y13">
            <v>0.22006688960000001</v>
          </cell>
          <cell r="Z13"/>
          <cell r="AA13">
            <v>0</v>
          </cell>
          <cell r="AB13">
            <v>45299</v>
          </cell>
          <cell r="AC13">
            <v>8000</v>
          </cell>
          <cell r="AD13" t="str">
            <v>タイヤショップZERO楽天市場店</v>
          </cell>
          <cell r="AE13">
            <v>8000</v>
          </cell>
          <cell r="AF13">
            <v>0</v>
          </cell>
          <cell r="AG13">
            <v>605642055</v>
          </cell>
          <cell r="AH13">
            <v>605642086</v>
          </cell>
        </row>
        <row r="14">
          <cell r="B14">
            <v>1757014151806</v>
          </cell>
          <cell r="C14">
            <v>4985009751176</v>
          </cell>
          <cell r="D14" t="str">
            <v>715730</v>
          </cell>
          <cell r="E14" t="str">
            <v>ENERGY SAVER 4</v>
          </cell>
          <cell r="F14" t="str">
            <v>175/70R14 88T</v>
          </cell>
          <cell r="G14" t="str">
            <v>175/70R14</v>
          </cell>
          <cell r="H14">
            <v>13600</v>
          </cell>
          <cell r="I14">
            <v>5720</v>
          </cell>
          <cell r="J14">
            <v>24</v>
          </cell>
          <cell r="K14">
            <v>24</v>
          </cell>
          <cell r="L14">
            <v>8560</v>
          </cell>
          <cell r="M14">
            <v>7304.5454550000004</v>
          </cell>
          <cell r="N14">
            <v>0.21692594900000001</v>
          </cell>
          <cell r="O14"/>
          <cell r="P14">
            <v>20</v>
          </cell>
          <cell r="Q14">
            <v>45299</v>
          </cell>
          <cell r="R14">
            <v>8580</v>
          </cell>
          <cell r="S14" t="str">
            <v>トミータイヤ</v>
          </cell>
          <cell r="T14">
            <v>8580</v>
          </cell>
          <cell r="U14">
            <v>0</v>
          </cell>
          <cell r="V14">
            <v>8500</v>
          </cell>
          <cell r="W14">
            <v>8520</v>
          </cell>
          <cell r="X14">
            <v>7268.181818</v>
          </cell>
          <cell r="Y14">
            <v>0.2130081301</v>
          </cell>
          <cell r="Z14"/>
          <cell r="AA14">
            <v>0</v>
          </cell>
          <cell r="AB14">
            <v>45299</v>
          </cell>
          <cell r="AC14">
            <v>8520</v>
          </cell>
          <cell r="AD14" t="str">
            <v>タイヤショップZERO楽天市場店</v>
          </cell>
          <cell r="AE14">
            <v>8520</v>
          </cell>
          <cell r="AF14">
            <v>0</v>
          </cell>
          <cell r="AG14">
            <v>605642056</v>
          </cell>
          <cell r="AH14">
            <v>605642087</v>
          </cell>
        </row>
        <row r="15">
          <cell r="B15">
            <v>1857014151803</v>
          </cell>
          <cell r="C15">
            <v>4985009751329</v>
          </cell>
          <cell r="D15" t="str">
            <v>715880</v>
          </cell>
          <cell r="E15" t="str">
            <v>ENERGY SAVER 4</v>
          </cell>
          <cell r="F15" t="str">
            <v>185/70R14 92H</v>
          </cell>
          <cell r="G15" t="str">
            <v>185/70R14</v>
          </cell>
          <cell r="H15">
            <v>15400</v>
          </cell>
          <cell r="I15">
            <v>6470</v>
          </cell>
          <cell r="J15">
            <v>36</v>
          </cell>
          <cell r="K15">
            <v>12</v>
          </cell>
          <cell r="L15">
            <v>9780</v>
          </cell>
          <cell r="M15">
            <v>8413.636364</v>
          </cell>
          <cell r="N15">
            <v>0.2310102647</v>
          </cell>
          <cell r="O15"/>
          <cell r="P15">
            <v>30</v>
          </cell>
          <cell r="Q15">
            <v>45299</v>
          </cell>
          <cell r="R15">
            <v>9810</v>
          </cell>
          <cell r="S15" t="str">
            <v>トミータイヤ</v>
          </cell>
          <cell r="T15">
            <v>9810</v>
          </cell>
          <cell r="U15">
            <v>0</v>
          </cell>
          <cell r="V15">
            <v>9500</v>
          </cell>
          <cell r="W15">
            <v>9520</v>
          </cell>
          <cell r="X15">
            <v>8177.2727269999996</v>
          </cell>
          <cell r="Y15">
            <v>0.20878265700000001</v>
          </cell>
          <cell r="Z15"/>
          <cell r="AA15">
            <v>1</v>
          </cell>
          <cell r="AB15">
            <v>45299</v>
          </cell>
          <cell r="AC15">
            <v>9521</v>
          </cell>
          <cell r="AD15" t="str">
            <v>タイヤショップZERO楽天市場店</v>
          </cell>
          <cell r="AE15">
            <v>9521</v>
          </cell>
          <cell r="AF15">
            <v>0</v>
          </cell>
          <cell r="AG15">
            <v>605642057</v>
          </cell>
          <cell r="AH15">
            <v>605642088</v>
          </cell>
        </row>
        <row r="16">
          <cell r="B16">
            <v>1655515151809</v>
          </cell>
          <cell r="C16">
            <v>4985009751268</v>
          </cell>
          <cell r="D16" t="str">
            <v>715820</v>
          </cell>
          <cell r="E16" t="str">
            <v>ENERGY SAVER 4</v>
          </cell>
          <cell r="F16" t="str">
            <v>165/55R15 75V</v>
          </cell>
          <cell r="G16" t="str">
            <v>165/55R15</v>
          </cell>
          <cell r="H16">
            <v>17300</v>
          </cell>
          <cell r="I16">
            <v>6200</v>
          </cell>
          <cell r="J16">
            <v>66</v>
          </cell>
          <cell r="K16">
            <v>11</v>
          </cell>
          <cell r="L16">
            <v>8800</v>
          </cell>
          <cell r="M16">
            <v>7522.7272730000004</v>
          </cell>
          <cell r="N16">
            <v>0.1758308157</v>
          </cell>
          <cell r="O16"/>
          <cell r="P16">
            <v>-300</v>
          </cell>
          <cell r="Q16">
            <v>45299</v>
          </cell>
          <cell r="R16">
            <v>8500</v>
          </cell>
          <cell r="S16" t="str">
            <v>グリーンコンシューマー</v>
          </cell>
          <cell r="T16">
            <v>8500</v>
          </cell>
          <cell r="U16">
            <v>0</v>
          </cell>
          <cell r="V16">
            <v>8840</v>
          </cell>
          <cell r="W16">
            <v>8800</v>
          </cell>
          <cell r="X16">
            <v>7522.7272730000004</v>
          </cell>
          <cell r="Y16">
            <v>0.1758308157</v>
          </cell>
          <cell r="Z16"/>
          <cell r="AA16">
            <v>-600</v>
          </cell>
          <cell r="AB16">
            <v>45299</v>
          </cell>
          <cell r="AC16">
            <v>8200</v>
          </cell>
          <cell r="AD16" t="str">
            <v>グリーンコンシューマー</v>
          </cell>
          <cell r="AE16">
            <v>8200</v>
          </cell>
          <cell r="AF16">
            <v>0</v>
          </cell>
          <cell r="AG16">
            <v>605642053</v>
          </cell>
          <cell r="AH16">
            <v>605642084</v>
          </cell>
        </row>
        <row r="17">
          <cell r="B17">
            <v>1955515151800</v>
          </cell>
          <cell r="C17">
            <v>4985009751251</v>
          </cell>
          <cell r="D17" t="str">
            <v>715810</v>
          </cell>
          <cell r="E17" t="str">
            <v>ENERGY SAVER 4</v>
          </cell>
          <cell r="F17" t="str">
            <v>195/55R15 89V</v>
          </cell>
          <cell r="G17" t="str">
            <v>195/55R15</v>
          </cell>
          <cell r="H17">
            <v>19600</v>
          </cell>
          <cell r="I17">
            <v>8240</v>
          </cell>
          <cell r="J17">
            <v>2</v>
          </cell>
          <cell r="K17">
            <v>2</v>
          </cell>
          <cell r="L17">
            <v>12560</v>
          </cell>
          <cell r="M17">
            <v>10940.909089999999</v>
          </cell>
          <cell r="N17">
            <v>0.2468633153</v>
          </cell>
          <cell r="O17"/>
          <cell r="P17">
            <v>10</v>
          </cell>
          <cell r="Q17">
            <v>45299</v>
          </cell>
          <cell r="R17">
            <v>12570</v>
          </cell>
          <cell r="S17" t="str">
            <v>トミータイヤ</v>
          </cell>
          <cell r="T17">
            <v>12570</v>
          </cell>
          <cell r="U17">
            <v>0</v>
          </cell>
          <cell r="V17">
            <v>12320</v>
          </cell>
          <cell r="W17">
            <v>12280</v>
          </cell>
          <cell r="X17">
            <v>10686.36364</v>
          </cell>
          <cell r="Y17">
            <v>0.22892386219999999</v>
          </cell>
          <cell r="Z17"/>
          <cell r="AA17">
            <v>30</v>
          </cell>
          <cell r="AB17">
            <v>45299</v>
          </cell>
          <cell r="AC17">
            <v>12310</v>
          </cell>
          <cell r="AD17" t="str">
            <v>タイヤショップZERO楽天市場店</v>
          </cell>
          <cell r="AE17">
            <v>12310</v>
          </cell>
          <cell r="AF17">
            <v>0</v>
          </cell>
          <cell r="AG17">
            <v>605642048</v>
          </cell>
          <cell r="AH17">
            <v>605642079</v>
          </cell>
        </row>
        <row r="18">
          <cell r="B18">
            <v>1756015151808</v>
          </cell>
          <cell r="C18">
            <v>4985009751213</v>
          </cell>
          <cell r="D18" t="str">
            <v>715770</v>
          </cell>
          <cell r="E18" t="str">
            <v>ENERGY SAVER 4</v>
          </cell>
          <cell r="F18" t="str">
            <v>175/60R15 81H</v>
          </cell>
          <cell r="G18" t="str">
            <v>175/60R15</v>
          </cell>
          <cell r="H18">
            <v>17500</v>
          </cell>
          <cell r="I18">
            <v>7350</v>
          </cell>
          <cell r="J18">
            <v>10</v>
          </cell>
          <cell r="K18">
            <v>2</v>
          </cell>
          <cell r="L18">
            <v>11260</v>
          </cell>
          <cell r="M18">
            <v>9759.0909090000005</v>
          </cell>
          <cell r="N18">
            <v>0.2468560782</v>
          </cell>
          <cell r="O18"/>
          <cell r="P18">
            <v>10</v>
          </cell>
          <cell r="Q18">
            <v>45299</v>
          </cell>
          <cell r="R18">
            <v>11270</v>
          </cell>
          <cell r="S18" t="str">
            <v>トミータイヤ</v>
          </cell>
          <cell r="T18">
            <v>11270</v>
          </cell>
          <cell r="U18">
            <v>0</v>
          </cell>
          <cell r="V18">
            <v>10880</v>
          </cell>
          <cell r="W18">
            <v>10920</v>
          </cell>
          <cell r="X18">
            <v>9450</v>
          </cell>
          <cell r="Y18">
            <v>0.22222222220000001</v>
          </cell>
          <cell r="Z18"/>
          <cell r="AA18">
            <v>-10</v>
          </cell>
          <cell r="AB18">
            <v>45299</v>
          </cell>
          <cell r="AC18">
            <v>10910</v>
          </cell>
          <cell r="AD18" t="str">
            <v>タイヤショップZERO楽天市場店</v>
          </cell>
          <cell r="AE18">
            <v>10910</v>
          </cell>
          <cell r="AF18">
            <v>0</v>
          </cell>
          <cell r="AG18">
            <v>605642054</v>
          </cell>
          <cell r="AH18">
            <v>605642085</v>
          </cell>
        </row>
        <row r="19">
          <cell r="B19">
            <v>1756515151803</v>
          </cell>
          <cell r="C19">
            <v>4985009751169</v>
          </cell>
          <cell r="D19" t="str">
            <v>715720</v>
          </cell>
          <cell r="E19" t="str">
            <v>ENERGY SAVER 4</v>
          </cell>
          <cell r="F19" t="str">
            <v>175/65R15 88H</v>
          </cell>
          <cell r="G19" t="str">
            <v>175/65R15</v>
          </cell>
          <cell r="H19">
            <v>15700</v>
          </cell>
          <cell r="I19">
            <v>6600</v>
          </cell>
          <cell r="J19">
            <v>97</v>
          </cell>
          <cell r="K19">
            <v>0</v>
          </cell>
          <cell r="L19">
            <v>9680</v>
          </cell>
          <cell r="M19">
            <v>8322.7272730000004</v>
          </cell>
          <cell r="N19">
            <v>0.20699071550000001</v>
          </cell>
          <cell r="O19"/>
          <cell r="P19">
            <v>30</v>
          </cell>
          <cell r="Q19">
            <v>45299</v>
          </cell>
          <cell r="R19">
            <v>9710</v>
          </cell>
          <cell r="S19" t="str">
            <v>トミータイヤ</v>
          </cell>
          <cell r="T19">
            <v>9710</v>
          </cell>
          <cell r="U19">
            <v>0</v>
          </cell>
          <cell r="V19">
            <v>9800</v>
          </cell>
          <cell r="W19">
            <v>9729</v>
          </cell>
          <cell r="X19">
            <v>8367.2727269999996</v>
          </cell>
          <cell r="Y19">
            <v>0.21121251630000001</v>
          </cell>
          <cell r="Z19"/>
          <cell r="AA19">
            <v>21</v>
          </cell>
          <cell r="AB19">
            <v>45299</v>
          </cell>
          <cell r="AC19">
            <v>9750</v>
          </cell>
          <cell r="AD19" t="str">
            <v>タイヤショップZERO楽天市場店</v>
          </cell>
          <cell r="AE19">
            <v>9750</v>
          </cell>
          <cell r="AF19">
            <v>0</v>
          </cell>
          <cell r="AG19">
            <v>605642049</v>
          </cell>
          <cell r="AH19">
            <v>605642080</v>
          </cell>
        </row>
        <row r="20">
          <cell r="B20">
            <v>1856515151800</v>
          </cell>
          <cell r="C20">
            <v>4985009751299</v>
          </cell>
          <cell r="D20" t="str">
            <v>715850</v>
          </cell>
          <cell r="E20" t="str">
            <v>ENERGY SAVER 4</v>
          </cell>
          <cell r="F20" t="str">
            <v>185/65R15 92H</v>
          </cell>
          <cell r="G20" t="str">
            <v>185/65R15</v>
          </cell>
          <cell r="H20">
            <v>17500</v>
          </cell>
          <cell r="I20">
            <v>7350</v>
          </cell>
          <cell r="J20">
            <v>42</v>
          </cell>
          <cell r="K20">
            <v>3</v>
          </cell>
          <cell r="L20">
            <v>10680</v>
          </cell>
          <cell r="M20">
            <v>9231.8181820000009</v>
          </cell>
          <cell r="N20">
            <v>0.2038404727</v>
          </cell>
          <cell r="O20"/>
          <cell r="P20">
            <v>600</v>
          </cell>
          <cell r="Q20">
            <v>45299</v>
          </cell>
          <cell r="R20">
            <v>11280</v>
          </cell>
          <cell r="S20" t="str">
            <v>ジャストパーツ</v>
          </cell>
          <cell r="T20">
            <v>11280</v>
          </cell>
          <cell r="U20">
            <v>0</v>
          </cell>
          <cell r="V20">
            <v>10700</v>
          </cell>
          <cell r="W20">
            <v>10720</v>
          </cell>
          <cell r="X20">
            <v>9268.1818179999991</v>
          </cell>
          <cell r="Y20">
            <v>0.2069641981</v>
          </cell>
          <cell r="Z20"/>
          <cell r="AA20">
            <v>11</v>
          </cell>
          <cell r="AB20">
            <v>45299</v>
          </cell>
          <cell r="AC20">
            <v>10731</v>
          </cell>
          <cell r="AD20" t="str">
            <v>タイヤショップZERO楽天市場店</v>
          </cell>
          <cell r="AE20">
            <v>10731</v>
          </cell>
          <cell r="AF20">
            <v>0</v>
          </cell>
          <cell r="AG20">
            <v>605642050</v>
          </cell>
          <cell r="AH20">
            <v>605642081</v>
          </cell>
        </row>
        <row r="21">
          <cell r="B21">
            <v>1956515151807</v>
          </cell>
          <cell r="C21">
            <v>4985009751312</v>
          </cell>
          <cell r="D21" t="str">
            <v>715870</v>
          </cell>
          <cell r="E21" t="str">
            <v>ENERGY SAVER 4</v>
          </cell>
          <cell r="F21" t="str">
            <v>195/65R15 95H</v>
          </cell>
          <cell r="G21" t="str">
            <v>195/65R15</v>
          </cell>
          <cell r="H21">
            <v>19900</v>
          </cell>
          <cell r="I21">
            <v>8360</v>
          </cell>
          <cell r="J21">
            <v>114</v>
          </cell>
          <cell r="K21">
            <v>2</v>
          </cell>
          <cell r="L21">
            <v>12000</v>
          </cell>
          <cell r="M21">
            <v>10431.81818</v>
          </cell>
          <cell r="N21">
            <v>0.1986056645</v>
          </cell>
          <cell r="O21"/>
          <cell r="P21">
            <v>90</v>
          </cell>
          <cell r="Q21">
            <v>45299</v>
          </cell>
          <cell r="R21">
            <v>12090</v>
          </cell>
          <cell r="S21" t="str">
            <v>トミータイヤ</v>
          </cell>
          <cell r="T21">
            <v>12090</v>
          </cell>
          <cell r="U21">
            <v>0</v>
          </cell>
          <cell r="V21">
            <v>12000</v>
          </cell>
          <cell r="W21">
            <v>11990</v>
          </cell>
          <cell r="X21">
            <v>10422.727269999999</v>
          </cell>
          <cell r="Y21">
            <v>0.19790667249999999</v>
          </cell>
          <cell r="Z21"/>
          <cell r="AA21">
            <v>40</v>
          </cell>
          <cell r="AB21">
            <v>45299</v>
          </cell>
          <cell r="AC21">
            <v>12030</v>
          </cell>
          <cell r="AD21" t="str">
            <v>タイヤショップZERO楽天市場店</v>
          </cell>
          <cell r="AE21">
            <v>12030</v>
          </cell>
          <cell r="AF21">
            <v>0</v>
          </cell>
          <cell r="AG21">
            <v>605642051</v>
          </cell>
          <cell r="AH21">
            <v>605642082</v>
          </cell>
        </row>
        <row r="22">
          <cell r="B22">
            <v>2056515151803</v>
          </cell>
          <cell r="C22">
            <v>4985009751145</v>
          </cell>
          <cell r="D22" t="str">
            <v>715700</v>
          </cell>
          <cell r="E22" t="str">
            <v>ENERGY SAVER 4</v>
          </cell>
          <cell r="F22" t="str">
            <v>205/65R15 99H</v>
          </cell>
          <cell r="G22" t="str">
            <v>205/65R15</v>
          </cell>
          <cell r="H22">
            <v>21400</v>
          </cell>
          <cell r="I22">
            <v>8990</v>
          </cell>
          <cell r="J22">
            <v>32</v>
          </cell>
          <cell r="K22">
            <v>30</v>
          </cell>
          <cell r="L22">
            <v>13700</v>
          </cell>
          <cell r="M22">
            <v>11500</v>
          </cell>
          <cell r="N22">
            <v>0.21826086959999999</v>
          </cell>
          <cell r="O22"/>
          <cell r="P22">
            <v>20</v>
          </cell>
          <cell r="Q22">
            <v>45299</v>
          </cell>
          <cell r="R22">
            <v>13720</v>
          </cell>
          <cell r="S22" t="str">
            <v>トレジャーワンカンパニー</v>
          </cell>
          <cell r="T22">
            <v>13720</v>
          </cell>
          <cell r="U22">
            <v>0</v>
          </cell>
          <cell r="V22">
            <v>13280</v>
          </cell>
          <cell r="W22">
            <v>13200</v>
          </cell>
          <cell r="X22">
            <v>11045.45455</v>
          </cell>
          <cell r="Y22">
            <v>0.186090535</v>
          </cell>
          <cell r="Z22"/>
          <cell r="AA22">
            <v>30</v>
          </cell>
          <cell r="AB22">
            <v>45299</v>
          </cell>
          <cell r="AC22">
            <v>13230</v>
          </cell>
          <cell r="AD22" t="str">
            <v>タイヤショップZERO楽天市場店</v>
          </cell>
          <cell r="AE22">
            <v>13230</v>
          </cell>
          <cell r="AF22">
            <v>0</v>
          </cell>
          <cell r="AG22">
            <v>605642052</v>
          </cell>
          <cell r="AH22">
            <v>605642083</v>
          </cell>
        </row>
        <row r="23">
          <cell r="B23">
            <v>1955016151804</v>
          </cell>
          <cell r="C23">
            <v>4985009751220</v>
          </cell>
          <cell r="D23" t="str">
            <v>715780</v>
          </cell>
          <cell r="E23" t="str">
            <v>ENERGY SAVER 4</v>
          </cell>
          <cell r="F23" t="str">
            <v>195/50R16 88V</v>
          </cell>
          <cell r="G23" t="str">
            <v>195/50R16</v>
          </cell>
          <cell r="H23">
            <v>26100</v>
          </cell>
          <cell r="I23">
            <v>10970</v>
          </cell>
          <cell r="J23">
            <v>4</v>
          </cell>
          <cell r="K23">
            <v>16</v>
          </cell>
          <cell r="L23">
            <v>16040</v>
          </cell>
          <cell r="M23">
            <v>14104.54545</v>
          </cell>
          <cell r="N23">
            <v>0.2222365453</v>
          </cell>
          <cell r="O23"/>
          <cell r="P23">
            <v>10</v>
          </cell>
          <cell r="Q23">
            <v>45299</v>
          </cell>
          <cell r="R23">
            <v>16050</v>
          </cell>
          <cell r="S23" t="str">
            <v>トミータイヤ</v>
          </cell>
          <cell r="T23">
            <v>16050</v>
          </cell>
          <cell r="U23">
            <v>0</v>
          </cell>
          <cell r="V23">
            <v>15800</v>
          </cell>
          <cell r="W23">
            <v>15450</v>
          </cell>
          <cell r="X23">
            <v>13568.18182</v>
          </cell>
          <cell r="Y23">
            <v>0.19149078729999999</v>
          </cell>
          <cell r="Z23"/>
          <cell r="AA23">
            <v>-510</v>
          </cell>
          <cell r="AB23">
            <v>45299</v>
          </cell>
          <cell r="AC23">
            <v>14940</v>
          </cell>
          <cell r="AD23" t="str">
            <v>タイヤショップZERO楽天市場店</v>
          </cell>
          <cell r="AE23">
            <v>14940</v>
          </cell>
          <cell r="AF23">
            <v>0</v>
          </cell>
          <cell r="AG23">
            <v>605642047</v>
          </cell>
          <cell r="AH23">
            <v>605642078</v>
          </cell>
        </row>
        <row r="24">
          <cell r="B24">
            <v>1855516151802</v>
          </cell>
          <cell r="C24">
            <v>4985009751244</v>
          </cell>
          <cell r="D24" t="str">
            <v>715800</v>
          </cell>
          <cell r="E24" t="str">
            <v>ENERGY SAVER 4</v>
          </cell>
          <cell r="F24" t="str">
            <v>185/55R16 87V</v>
          </cell>
          <cell r="G24" t="str">
            <v>185/55R16</v>
          </cell>
          <cell r="H24">
            <v>23000</v>
          </cell>
          <cell r="I24">
            <v>9660</v>
          </cell>
          <cell r="J24">
            <v>44</v>
          </cell>
          <cell r="K24">
            <v>12</v>
          </cell>
          <cell r="L24">
            <v>14280</v>
          </cell>
          <cell r="M24">
            <v>12504.54545</v>
          </cell>
          <cell r="N24">
            <v>0.22748091600000001</v>
          </cell>
          <cell r="O24"/>
          <cell r="P24">
            <v>20</v>
          </cell>
          <cell r="Q24">
            <v>45299</v>
          </cell>
          <cell r="R24">
            <v>14300</v>
          </cell>
          <cell r="S24" t="str">
            <v>T-BOX Auto Parts</v>
          </cell>
          <cell r="T24">
            <v>14300</v>
          </cell>
          <cell r="U24">
            <v>0</v>
          </cell>
          <cell r="V24">
            <v>13700</v>
          </cell>
          <cell r="W24">
            <v>13780</v>
          </cell>
          <cell r="X24">
            <v>12050</v>
          </cell>
          <cell r="Y24">
            <v>0.198340249</v>
          </cell>
          <cell r="Z24"/>
          <cell r="AA24">
            <v>-80</v>
          </cell>
          <cell r="AB24">
            <v>45299</v>
          </cell>
          <cell r="AC24">
            <v>13700</v>
          </cell>
          <cell r="AD24" t="str">
            <v>T-BOX Auto Parts</v>
          </cell>
          <cell r="AE24">
            <v>13700</v>
          </cell>
          <cell r="AF24">
            <v>0</v>
          </cell>
          <cell r="AG24">
            <v>605642046</v>
          </cell>
          <cell r="AH24">
            <v>605642077</v>
          </cell>
        </row>
        <row r="25">
          <cell r="B25">
            <v>1856016151804</v>
          </cell>
          <cell r="C25">
            <v>4985009751350</v>
          </cell>
          <cell r="D25" t="str">
            <v>825360</v>
          </cell>
          <cell r="E25" t="str">
            <v>ENERGY SAVER 4</v>
          </cell>
          <cell r="F25" t="str">
            <v>185/60R16 86H</v>
          </cell>
          <cell r="G25" t="str">
            <v>185/60R16</v>
          </cell>
          <cell r="H25">
            <v>20300</v>
          </cell>
          <cell r="I25">
            <v>8530</v>
          </cell>
          <cell r="J25">
            <v>20</v>
          </cell>
          <cell r="K25">
            <v>13</v>
          </cell>
          <cell r="L25">
            <v>12580</v>
          </cell>
          <cell r="M25">
            <v>10959.090910000001</v>
          </cell>
          <cell r="N25">
            <v>0.2216507673</v>
          </cell>
          <cell r="O25"/>
          <cell r="P25">
            <v>320</v>
          </cell>
          <cell r="Q25">
            <v>45299</v>
          </cell>
          <cell r="R25">
            <v>12900</v>
          </cell>
          <cell r="S25" t="str">
            <v>T-BOX Auto Parts</v>
          </cell>
          <cell r="T25">
            <v>12900</v>
          </cell>
          <cell r="U25">
            <v>0</v>
          </cell>
          <cell r="V25">
            <v>12290</v>
          </cell>
          <cell r="W25">
            <v>12280</v>
          </cell>
          <cell r="X25">
            <v>10686.36364</v>
          </cell>
          <cell r="Y25">
            <v>0.2017864738</v>
          </cell>
          <cell r="Z25"/>
          <cell r="AA25">
            <v>30</v>
          </cell>
          <cell r="AB25">
            <v>45299</v>
          </cell>
          <cell r="AC25">
            <v>12310</v>
          </cell>
          <cell r="AD25" t="str">
            <v>タイヤショップZERO楽天市場店</v>
          </cell>
          <cell r="AE25">
            <v>12310</v>
          </cell>
          <cell r="AF25">
            <v>0</v>
          </cell>
          <cell r="AG25" t="str">
            <v>×</v>
          </cell>
          <cell r="AH25" t="str">
            <v>×</v>
          </cell>
        </row>
        <row r="26">
          <cell r="B26">
            <v>2055516151805</v>
          </cell>
          <cell r="C26">
            <v>4985009751282</v>
          </cell>
          <cell r="D26" t="str">
            <v>715840</v>
          </cell>
          <cell r="E26" t="str">
            <v>ENERGY SAVER 4</v>
          </cell>
          <cell r="F26" t="str">
            <v>205/55R16 94V</v>
          </cell>
          <cell r="G26" t="str">
            <v>205/55R16</v>
          </cell>
          <cell r="H26">
            <v>25600</v>
          </cell>
          <cell r="I26">
            <v>10760</v>
          </cell>
          <cell r="J26">
            <v>38</v>
          </cell>
          <cell r="K26">
            <v>2</v>
          </cell>
          <cell r="L26">
            <v>15180</v>
          </cell>
          <cell r="M26">
            <v>13322.727269999999</v>
          </cell>
          <cell r="N26">
            <v>0.19235755709999999</v>
          </cell>
          <cell r="O26"/>
          <cell r="P26">
            <v>-30</v>
          </cell>
          <cell r="Q26">
            <v>45299</v>
          </cell>
          <cell r="R26">
            <v>15150</v>
          </cell>
          <cell r="S26" t="str">
            <v>タイヤーウッズ</v>
          </cell>
          <cell r="T26">
            <v>15150</v>
          </cell>
          <cell r="U26">
            <v>0</v>
          </cell>
          <cell r="V26">
            <v>14980</v>
          </cell>
          <cell r="W26">
            <v>14950</v>
          </cell>
          <cell r="X26">
            <v>13113.63636</v>
          </cell>
          <cell r="Y26">
            <v>0.17948006929999999</v>
          </cell>
          <cell r="Z26"/>
          <cell r="AA26">
            <v>0</v>
          </cell>
          <cell r="AB26">
            <v>45299</v>
          </cell>
          <cell r="AC26">
            <v>14950</v>
          </cell>
          <cell r="AD26" t="str">
            <v>タイヤーウッズ</v>
          </cell>
          <cell r="AE26">
            <v>14950</v>
          </cell>
          <cell r="AF26">
            <v>0</v>
          </cell>
          <cell r="AG26">
            <v>605642045</v>
          </cell>
          <cell r="AH26">
            <v>605642076</v>
          </cell>
        </row>
        <row r="27">
          <cell r="B27">
            <v>1955015155575</v>
          </cell>
          <cell r="C27">
            <v>4985009686546</v>
          </cell>
          <cell r="D27" t="str">
            <v>737310</v>
          </cell>
          <cell r="E27" t="str">
            <v>Pilot Sport 3</v>
          </cell>
          <cell r="F27" t="str">
            <v>195/50R15 86V XL</v>
          </cell>
          <cell r="G27" t="str">
            <v>195/50R15</v>
          </cell>
          <cell r="H27">
            <v>22400</v>
          </cell>
          <cell r="I27">
            <v>10080</v>
          </cell>
          <cell r="J27">
            <v>30</v>
          </cell>
          <cell r="K27">
            <v>6</v>
          </cell>
          <cell r="L27">
            <v>13800</v>
          </cell>
          <cell r="M27">
            <v>12068.18182</v>
          </cell>
          <cell r="N27">
            <v>0.16474576269999999</v>
          </cell>
          <cell r="O27"/>
          <cell r="P27">
            <v>0</v>
          </cell>
          <cell r="Q27">
            <v>45299</v>
          </cell>
          <cell r="R27">
            <v>13800</v>
          </cell>
          <cell r="S27" t="str">
            <v>日光商会</v>
          </cell>
          <cell r="T27">
            <v>13800</v>
          </cell>
          <cell r="U27">
            <v>0</v>
          </cell>
          <cell r="V27">
            <v>13801</v>
          </cell>
          <cell r="W27">
            <v>13800</v>
          </cell>
          <cell r="X27">
            <v>12068.18182</v>
          </cell>
          <cell r="Y27">
            <v>0.16474576269999999</v>
          </cell>
          <cell r="Z27"/>
          <cell r="AA27">
            <v>1</v>
          </cell>
          <cell r="AB27">
            <v>45299</v>
          </cell>
          <cell r="AC27">
            <v>13801</v>
          </cell>
          <cell r="AD27" t="str">
            <v>日光商会</v>
          </cell>
          <cell r="AE27">
            <v>13801</v>
          </cell>
          <cell r="AF27">
            <v>0</v>
          </cell>
          <cell r="AG27">
            <v>605642073</v>
          </cell>
          <cell r="AH27">
            <v>605642104</v>
          </cell>
        </row>
        <row r="28">
          <cell r="B28">
            <v>1855515155412</v>
          </cell>
          <cell r="C28">
            <v>4985009686539</v>
          </cell>
          <cell r="D28" t="str">
            <v>737300</v>
          </cell>
          <cell r="E28" t="str">
            <v>Pilot Sport 3</v>
          </cell>
          <cell r="F28" t="str">
            <v>185/55R15 86V XL</v>
          </cell>
          <cell r="G28" t="str">
            <v>185/55R15</v>
          </cell>
          <cell r="H28">
            <v>24100</v>
          </cell>
          <cell r="I28">
            <v>10850</v>
          </cell>
          <cell r="J28">
            <v>17</v>
          </cell>
          <cell r="K28">
            <v>1</v>
          </cell>
          <cell r="L28">
            <v>15200</v>
          </cell>
          <cell r="M28">
            <v>13340.909089999999</v>
          </cell>
          <cell r="N28">
            <v>0.1867120954</v>
          </cell>
          <cell r="O28"/>
          <cell r="P28">
            <v>-800</v>
          </cell>
          <cell r="Q28">
            <v>45299</v>
          </cell>
          <cell r="R28">
            <v>14400</v>
          </cell>
          <cell r="S28" t="str">
            <v>タイヤーウッズ</v>
          </cell>
          <cell r="T28">
            <v>14400</v>
          </cell>
          <cell r="U28">
            <v>0</v>
          </cell>
          <cell r="V28">
            <v>14980</v>
          </cell>
          <cell r="W28">
            <v>14950</v>
          </cell>
          <cell r="X28">
            <v>13113.63636</v>
          </cell>
          <cell r="Y28">
            <v>0.17261698440000001</v>
          </cell>
          <cell r="Z28"/>
          <cell r="AA28">
            <v>-950</v>
          </cell>
          <cell r="AB28">
            <v>45299</v>
          </cell>
          <cell r="AC28">
            <v>14000</v>
          </cell>
          <cell r="AD28" t="str">
            <v>タイヤーウッズ</v>
          </cell>
          <cell r="AE28">
            <v>14000</v>
          </cell>
          <cell r="AF28">
            <v>0</v>
          </cell>
          <cell r="AG28">
            <v>605642074</v>
          </cell>
          <cell r="AH28">
            <v>605642105</v>
          </cell>
        </row>
        <row r="29">
          <cell r="B29">
            <v>1955515155419</v>
          </cell>
          <cell r="C29">
            <v>4985009686553</v>
          </cell>
          <cell r="D29" t="str">
            <v>737320</v>
          </cell>
          <cell r="E29" t="str">
            <v>Pilot Sport 3</v>
          </cell>
          <cell r="F29" t="str">
            <v>195/55R15 89V XL</v>
          </cell>
          <cell r="G29" t="str">
            <v>195/55R15</v>
          </cell>
          <cell r="H29">
            <v>22400</v>
          </cell>
          <cell r="I29">
            <v>10080</v>
          </cell>
          <cell r="J29">
            <v>4</v>
          </cell>
          <cell r="K29">
            <v>8</v>
          </cell>
          <cell r="L29">
            <v>13950</v>
          </cell>
          <cell r="M29">
            <v>12204.54545</v>
          </cell>
          <cell r="N29">
            <v>0.17407821230000001</v>
          </cell>
          <cell r="O29"/>
          <cell r="P29">
            <v>-470</v>
          </cell>
          <cell r="Q29">
            <v>45299</v>
          </cell>
          <cell r="R29">
            <v>13480</v>
          </cell>
          <cell r="S29" t="str">
            <v>タイヤ購入と取付予約 TIREHOOD 2号店</v>
          </cell>
          <cell r="T29">
            <v>13500</v>
          </cell>
          <cell r="U29">
            <v>-20</v>
          </cell>
          <cell r="V29"/>
          <cell r="W29">
            <v>13900</v>
          </cell>
          <cell r="X29">
            <v>12159.090910000001</v>
          </cell>
          <cell r="Y29">
            <v>0.17099065420000001</v>
          </cell>
          <cell r="Z29"/>
          <cell r="AA29">
            <v>-900</v>
          </cell>
          <cell r="AB29">
            <v>45299</v>
          </cell>
          <cell r="AC29">
            <v>13000</v>
          </cell>
          <cell r="AD29" t="str">
            <v>タイヤーウッズ</v>
          </cell>
          <cell r="AE29">
            <v>13000</v>
          </cell>
          <cell r="AF29">
            <v>0</v>
          </cell>
          <cell r="AG29">
            <v>605642072</v>
          </cell>
          <cell r="AH29">
            <v>605642103</v>
          </cell>
        </row>
        <row r="30">
          <cell r="B30">
            <v>1954516155411</v>
          </cell>
          <cell r="C30">
            <v>4985009686133</v>
          </cell>
          <cell r="D30" t="str">
            <v>701600</v>
          </cell>
          <cell r="E30" t="str">
            <v>Pilot Sport 3</v>
          </cell>
          <cell r="F30" t="str">
            <v>195/45R16 84V XL</v>
          </cell>
          <cell r="G30" t="str">
            <v>195/45R16</v>
          </cell>
          <cell r="H30">
            <v>27600</v>
          </cell>
          <cell r="I30">
            <v>12420</v>
          </cell>
          <cell r="J30">
            <v>34</v>
          </cell>
          <cell r="K30">
            <v>2</v>
          </cell>
          <cell r="L30">
            <v>16900</v>
          </cell>
          <cell r="M30">
            <v>14886.36364</v>
          </cell>
          <cell r="N30">
            <v>0.16567938930000001</v>
          </cell>
          <cell r="O30"/>
          <cell r="P30">
            <v>0</v>
          </cell>
          <cell r="Q30">
            <v>45299</v>
          </cell>
          <cell r="R30">
            <v>16900</v>
          </cell>
          <cell r="S30" t="str">
            <v>タイヤーウッズ</v>
          </cell>
          <cell r="T30">
            <v>16900</v>
          </cell>
          <cell r="U30">
            <v>0</v>
          </cell>
          <cell r="V30">
            <v>16500</v>
          </cell>
          <cell r="W30">
            <v>16880</v>
          </cell>
          <cell r="X30">
            <v>14868.18182</v>
          </cell>
          <cell r="Y30">
            <v>0.16465912560000001</v>
          </cell>
          <cell r="Z30"/>
          <cell r="AA30">
            <v>-430</v>
          </cell>
          <cell r="AB30">
            <v>45299</v>
          </cell>
          <cell r="AC30">
            <v>16450</v>
          </cell>
          <cell r="AD30" t="str">
            <v>タイヤーウッズ</v>
          </cell>
          <cell r="AE30">
            <v>16051</v>
          </cell>
          <cell r="AF30">
            <v>399</v>
          </cell>
          <cell r="AG30">
            <v>605642067</v>
          </cell>
          <cell r="AH30">
            <v>605642098</v>
          </cell>
        </row>
        <row r="31">
          <cell r="B31">
            <v>2054516155417</v>
          </cell>
          <cell r="C31">
            <v>4985009686126</v>
          </cell>
          <cell r="D31" t="str">
            <v>701590</v>
          </cell>
          <cell r="E31" t="str">
            <v>Pilot Sport 3</v>
          </cell>
          <cell r="F31" t="str">
            <v>205/45R16 87W XL</v>
          </cell>
          <cell r="G31" t="str">
            <v>205/45R16</v>
          </cell>
          <cell r="H31">
            <v>31500</v>
          </cell>
          <cell r="I31">
            <v>14180</v>
          </cell>
          <cell r="J31">
            <v>4</v>
          </cell>
          <cell r="K31">
            <v>6</v>
          </cell>
          <cell r="L31">
            <v>19800</v>
          </cell>
          <cell r="M31">
            <v>17522.727269999999</v>
          </cell>
          <cell r="N31">
            <v>0.19076523989999999</v>
          </cell>
          <cell r="O31"/>
          <cell r="P31">
            <v>-300</v>
          </cell>
          <cell r="Q31">
            <v>45299</v>
          </cell>
          <cell r="R31">
            <v>19500</v>
          </cell>
          <cell r="S31" t="str">
            <v>タイヤーウッズ</v>
          </cell>
          <cell r="T31">
            <v>19500</v>
          </cell>
          <cell r="U31">
            <v>0</v>
          </cell>
          <cell r="V31"/>
          <cell r="W31">
            <v>19540</v>
          </cell>
          <cell r="X31">
            <v>17286.36364</v>
          </cell>
          <cell r="Y31">
            <v>0.17970023669999999</v>
          </cell>
          <cell r="Z31"/>
          <cell r="AA31">
            <v>0</v>
          </cell>
          <cell r="AB31">
            <v>45299</v>
          </cell>
          <cell r="AC31">
            <v>19540</v>
          </cell>
          <cell r="AD31" t="str">
            <v>タイヤ1番</v>
          </cell>
          <cell r="AE31">
            <v>19540</v>
          </cell>
          <cell r="AF31">
            <v>0</v>
          </cell>
          <cell r="AG31">
            <v>605642070</v>
          </cell>
          <cell r="AH31">
            <v>605642101</v>
          </cell>
        </row>
        <row r="32">
          <cell r="B32">
            <v>2154516155421</v>
          </cell>
          <cell r="C32">
            <v>4985009686041</v>
          </cell>
          <cell r="D32" t="str">
            <v>39940</v>
          </cell>
          <cell r="E32" t="str">
            <v>Pilot Sport 3</v>
          </cell>
          <cell r="F32" t="str">
            <v>215/45R16 90V XL AO</v>
          </cell>
          <cell r="G32" t="str">
            <v>215/45R16</v>
          </cell>
          <cell r="H32">
            <v>32200</v>
          </cell>
          <cell r="I32">
            <v>14490</v>
          </cell>
          <cell r="J32">
            <v>44</v>
          </cell>
          <cell r="K32">
            <v>2</v>
          </cell>
          <cell r="L32">
            <v>19680</v>
          </cell>
          <cell r="M32">
            <v>17413.63636</v>
          </cell>
          <cell r="N32">
            <v>0.16789350040000001</v>
          </cell>
          <cell r="O32"/>
          <cell r="P32">
            <v>-1080</v>
          </cell>
          <cell r="Q32">
            <v>45299</v>
          </cell>
          <cell r="R32">
            <v>18600</v>
          </cell>
          <cell r="S32" t="str">
            <v>タイヤーウッズ</v>
          </cell>
          <cell r="T32">
            <v>18600</v>
          </cell>
          <cell r="U32">
            <v>0</v>
          </cell>
          <cell r="V32"/>
          <cell r="W32">
            <v>19580</v>
          </cell>
          <cell r="X32">
            <v>17322.727269999999</v>
          </cell>
          <cell r="Y32">
            <v>0.16352663340000001</v>
          </cell>
          <cell r="Z32"/>
          <cell r="AA32">
            <v>-280</v>
          </cell>
          <cell r="AB32">
            <v>45299</v>
          </cell>
          <cell r="AC32">
            <v>19300</v>
          </cell>
          <cell r="AD32" t="str">
            <v>タイヤーウッズ</v>
          </cell>
          <cell r="AE32">
            <v>19300</v>
          </cell>
          <cell r="AF32">
            <v>0</v>
          </cell>
          <cell r="AG32">
            <v>605642071</v>
          </cell>
          <cell r="AH32">
            <v>605642102</v>
          </cell>
        </row>
        <row r="33">
          <cell r="B33">
            <v>2055016155419</v>
          </cell>
          <cell r="C33">
            <v>4985009686102</v>
          </cell>
          <cell r="D33" t="str">
            <v>701570</v>
          </cell>
          <cell r="E33" t="str">
            <v>Pilot Sport 3</v>
          </cell>
          <cell r="F33" t="str">
            <v>205/50R16 87V</v>
          </cell>
          <cell r="G33" t="str">
            <v>205/50R16</v>
          </cell>
          <cell r="H33">
            <v>29100</v>
          </cell>
          <cell r="I33">
            <v>13100</v>
          </cell>
          <cell r="J33">
            <v>8</v>
          </cell>
          <cell r="K33">
            <v>0</v>
          </cell>
          <cell r="L33">
            <v>18500</v>
          </cell>
          <cell r="M33">
            <v>16340.909089999999</v>
          </cell>
          <cell r="N33">
            <v>0.1983310153</v>
          </cell>
          <cell r="O33"/>
          <cell r="P33">
            <v>0</v>
          </cell>
          <cell r="Q33">
            <v>45299</v>
          </cell>
          <cell r="R33">
            <v>18500</v>
          </cell>
          <cell r="S33" t="str">
            <v>タイヤーウッズ</v>
          </cell>
          <cell r="T33">
            <v>18500</v>
          </cell>
          <cell r="U33">
            <v>0</v>
          </cell>
          <cell r="V33"/>
          <cell r="W33">
            <v>18500</v>
          </cell>
          <cell r="X33">
            <v>16340.909089999999</v>
          </cell>
          <cell r="Y33">
            <v>0.1983310153</v>
          </cell>
          <cell r="Z33"/>
          <cell r="AA33">
            <v>0</v>
          </cell>
          <cell r="AB33">
            <v>45299</v>
          </cell>
          <cell r="AC33">
            <v>18500</v>
          </cell>
          <cell r="AD33" t="str">
            <v>タイヤーウッズ</v>
          </cell>
          <cell r="AE33">
            <v>18500</v>
          </cell>
          <cell r="AF33">
            <v>0</v>
          </cell>
          <cell r="AG33">
            <v>605642068</v>
          </cell>
          <cell r="AH33">
            <v>605642099</v>
          </cell>
        </row>
        <row r="34">
          <cell r="B34">
            <v>2155516155435</v>
          </cell>
          <cell r="C34">
            <v>4985009686294</v>
          </cell>
          <cell r="D34" t="str">
            <v>706970</v>
          </cell>
          <cell r="E34" t="str">
            <v>Pilot Sport 3</v>
          </cell>
          <cell r="F34" t="str">
            <v>215/55R16 93W</v>
          </cell>
          <cell r="G34" t="str">
            <v>215/55R16</v>
          </cell>
          <cell r="H34">
            <v>30400</v>
          </cell>
          <cell r="I34">
            <v>13680</v>
          </cell>
          <cell r="J34">
            <v>2</v>
          </cell>
          <cell r="K34">
            <v>6</v>
          </cell>
          <cell r="L34">
            <v>19200</v>
          </cell>
          <cell r="M34">
            <v>16500</v>
          </cell>
          <cell r="N34">
            <v>0.1709090909</v>
          </cell>
          <cell r="O34"/>
          <cell r="P34">
            <v>-970</v>
          </cell>
          <cell r="Q34">
            <v>45299</v>
          </cell>
          <cell r="R34">
            <v>18230</v>
          </cell>
          <cell r="S34" t="str">
            <v>トミータイヤ</v>
          </cell>
          <cell r="T34">
            <v>18230</v>
          </cell>
          <cell r="U34">
            <v>0</v>
          </cell>
          <cell r="V34"/>
          <cell r="W34">
            <v>19200</v>
          </cell>
          <cell r="X34">
            <v>16500</v>
          </cell>
          <cell r="Y34">
            <v>0.1709090909</v>
          </cell>
          <cell r="Z34"/>
          <cell r="AA34">
            <v>-360</v>
          </cell>
          <cell r="AB34">
            <v>45299</v>
          </cell>
          <cell r="AC34">
            <v>18840</v>
          </cell>
          <cell r="AD34" t="str">
            <v>T-BOX Auto Parts</v>
          </cell>
          <cell r="AE34">
            <v>18840</v>
          </cell>
          <cell r="AF34">
            <v>0</v>
          </cell>
          <cell r="AG34">
            <v>605642065</v>
          </cell>
          <cell r="AH34">
            <v>605642096</v>
          </cell>
        </row>
        <row r="35">
          <cell r="B35">
            <v>2255516155432</v>
          </cell>
          <cell r="C35">
            <v>4985009686300</v>
          </cell>
          <cell r="D35" t="str">
            <v>706980</v>
          </cell>
          <cell r="E35" t="str">
            <v>Pilot Sport 3</v>
          </cell>
          <cell r="F35" t="str">
            <v>225/55R16 95W</v>
          </cell>
          <cell r="G35" t="str">
            <v>225/55R16</v>
          </cell>
          <cell r="H35">
            <v>32200</v>
          </cell>
          <cell r="I35">
            <v>14490</v>
          </cell>
          <cell r="J35">
            <v>20</v>
          </cell>
          <cell r="K35">
            <v>8</v>
          </cell>
          <cell r="L35">
            <v>19980</v>
          </cell>
          <cell r="M35">
            <v>17209.090909999999</v>
          </cell>
          <cell r="N35">
            <v>0.15800316959999999</v>
          </cell>
          <cell r="O35"/>
          <cell r="P35">
            <v>-530</v>
          </cell>
          <cell r="Q35">
            <v>45299</v>
          </cell>
          <cell r="R35">
            <v>19450</v>
          </cell>
          <cell r="S35" t="str">
            <v>トミータイヤ</v>
          </cell>
          <cell r="T35">
            <v>19450</v>
          </cell>
          <cell r="U35">
            <v>0</v>
          </cell>
          <cell r="V35"/>
          <cell r="W35">
            <v>19850</v>
          </cell>
          <cell r="X35">
            <v>17090.909090000001</v>
          </cell>
          <cell r="Y35">
            <v>0.15218085109999999</v>
          </cell>
          <cell r="Z35">
            <v>79400</v>
          </cell>
          <cell r="AA35">
            <v>-80</v>
          </cell>
          <cell r="AB35">
            <v>45299</v>
          </cell>
          <cell r="AC35">
            <v>19770</v>
          </cell>
          <cell r="AD35" t="str">
            <v>タイヤーウッズ</v>
          </cell>
          <cell r="AE35">
            <v>19770</v>
          </cell>
          <cell r="AF35">
            <v>0</v>
          </cell>
          <cell r="AG35">
            <v>605642066</v>
          </cell>
          <cell r="AH35">
            <v>605642097</v>
          </cell>
        </row>
        <row r="36">
          <cell r="B36">
            <v>2255016155505</v>
          </cell>
          <cell r="C36">
            <v>4985009693025</v>
          </cell>
          <cell r="D36" t="str">
            <v>722420</v>
          </cell>
          <cell r="E36" t="str">
            <v>Pilot Sport 4</v>
          </cell>
          <cell r="F36" t="str">
            <v>225/50R16 92Y</v>
          </cell>
          <cell r="G36" t="str">
            <v>225/50R16</v>
          </cell>
          <cell r="H36">
            <v>33100</v>
          </cell>
          <cell r="I36">
            <v>14900</v>
          </cell>
          <cell r="J36">
            <v>6</v>
          </cell>
          <cell r="K36">
            <v>10</v>
          </cell>
          <cell r="L36">
            <v>21100</v>
          </cell>
          <cell r="M36">
            <v>18227.272730000001</v>
          </cell>
          <cell r="N36">
            <v>0.1825436409</v>
          </cell>
          <cell r="O36">
            <v>84400</v>
          </cell>
          <cell r="P36">
            <v>1300</v>
          </cell>
          <cell r="Q36">
            <v>45299</v>
          </cell>
          <cell r="R36">
            <v>22400</v>
          </cell>
          <cell r="S36" t="str">
            <v>フジタイヤ</v>
          </cell>
          <cell r="T36">
            <v>22400</v>
          </cell>
          <cell r="U36">
            <v>0</v>
          </cell>
          <cell r="V36">
            <v>20800</v>
          </cell>
          <cell r="W36">
            <v>20800</v>
          </cell>
          <cell r="X36">
            <v>17954.545450000001</v>
          </cell>
          <cell r="Y36">
            <v>0.1701265823</v>
          </cell>
          <cell r="Z36"/>
          <cell r="AA36">
            <v>-340</v>
          </cell>
          <cell r="AB36">
            <v>45299</v>
          </cell>
          <cell r="AC36">
            <v>20460</v>
          </cell>
          <cell r="AD36" t="str">
            <v>T-BOX Auto Parts</v>
          </cell>
          <cell r="AE36">
            <v>20460</v>
          </cell>
          <cell r="AF36">
            <v>0</v>
          </cell>
          <cell r="AG36">
            <v>605763408</v>
          </cell>
          <cell r="AH36">
            <v>605763463</v>
          </cell>
        </row>
        <row r="37">
          <cell r="B37">
            <v>2055516155506</v>
          </cell>
          <cell r="C37">
            <v>4985009687185</v>
          </cell>
          <cell r="D37" t="str">
            <v>704300</v>
          </cell>
          <cell r="E37" t="str">
            <v>Pilot Sport 4</v>
          </cell>
          <cell r="F37" t="str">
            <v>205/55R16 94Y XL</v>
          </cell>
          <cell r="G37" t="str">
            <v>205/55R16</v>
          </cell>
          <cell r="H37">
            <v>29200</v>
          </cell>
          <cell r="I37">
            <v>13140</v>
          </cell>
          <cell r="J37">
            <v>28</v>
          </cell>
          <cell r="K37">
            <v>8</v>
          </cell>
          <cell r="L37">
            <v>17990</v>
          </cell>
          <cell r="M37">
            <v>15877.272730000001</v>
          </cell>
          <cell r="N37">
            <v>0.17240194680000001</v>
          </cell>
          <cell r="O37"/>
          <cell r="P37">
            <v>-980</v>
          </cell>
          <cell r="Q37">
            <v>45299</v>
          </cell>
          <cell r="R37">
            <v>17010</v>
          </cell>
          <cell r="S37" t="str">
            <v>トミータイヤ</v>
          </cell>
          <cell r="T37">
            <v>17010</v>
          </cell>
          <cell r="U37">
            <v>0</v>
          </cell>
          <cell r="V37">
            <v>17990</v>
          </cell>
          <cell r="W37">
            <v>17980</v>
          </cell>
          <cell r="X37">
            <v>15868.18182</v>
          </cell>
          <cell r="Y37">
            <v>0.17192781439999999</v>
          </cell>
          <cell r="Z37"/>
          <cell r="AA37">
            <v>-280</v>
          </cell>
          <cell r="AB37">
            <v>45299</v>
          </cell>
          <cell r="AC37">
            <v>17700</v>
          </cell>
          <cell r="AD37" t="str">
            <v>タイヤーウッズ</v>
          </cell>
          <cell r="AE37">
            <v>17700</v>
          </cell>
          <cell r="AF37">
            <v>0</v>
          </cell>
          <cell r="AG37">
            <v>605763407</v>
          </cell>
          <cell r="AH37">
            <v>605763462</v>
          </cell>
        </row>
        <row r="38">
          <cell r="B38">
            <v>2554017155508</v>
          </cell>
          <cell r="C38">
            <v>4985009687659</v>
          </cell>
          <cell r="D38" t="str">
            <v>711060</v>
          </cell>
          <cell r="E38" t="str">
            <v>Pilot Sport 4</v>
          </cell>
          <cell r="F38" t="str">
            <v>255/40R17 98Y XL</v>
          </cell>
          <cell r="G38" t="str">
            <v>255/40R17</v>
          </cell>
          <cell r="H38">
            <v>48700</v>
          </cell>
          <cell r="I38">
            <v>21920</v>
          </cell>
          <cell r="J38">
            <v>12</v>
          </cell>
          <cell r="K38">
            <v>3</v>
          </cell>
          <cell r="L38">
            <v>30480</v>
          </cell>
          <cell r="M38">
            <v>26754.545450000001</v>
          </cell>
          <cell r="N38">
            <v>0.18069996599999999</v>
          </cell>
          <cell r="O38">
            <v>121920</v>
          </cell>
          <cell r="P38">
            <v>1820</v>
          </cell>
          <cell r="Q38">
            <v>45299</v>
          </cell>
          <cell r="R38">
            <v>32300</v>
          </cell>
          <cell r="S38" t="str">
            <v>フジ スペシャルセレクション</v>
          </cell>
          <cell r="T38">
            <v>32300</v>
          </cell>
          <cell r="U38">
            <v>0</v>
          </cell>
          <cell r="V38">
            <v>29980</v>
          </cell>
          <cell r="W38">
            <v>29980</v>
          </cell>
          <cell r="X38">
            <v>26300</v>
          </cell>
          <cell r="Y38">
            <v>0.16653992400000001</v>
          </cell>
          <cell r="Z38"/>
          <cell r="AA38">
            <v>1290</v>
          </cell>
          <cell r="AB38">
            <v>45299</v>
          </cell>
          <cell r="AC38">
            <v>31270</v>
          </cell>
          <cell r="AD38" t="str">
            <v>格安タイヤホイールジャストパーツ</v>
          </cell>
          <cell r="AE38">
            <v>31270</v>
          </cell>
          <cell r="AF38">
            <v>0</v>
          </cell>
          <cell r="AG38">
            <v>605763406</v>
          </cell>
          <cell r="AH38">
            <v>605763461</v>
          </cell>
        </row>
        <row r="39">
          <cell r="B39">
            <v>1954517155502</v>
          </cell>
          <cell r="C39">
            <v>4985009693032</v>
          </cell>
          <cell r="D39" t="str">
            <v>722430</v>
          </cell>
          <cell r="E39" t="str">
            <v>Pilot Sport 4</v>
          </cell>
          <cell r="F39" t="str">
            <v>195/45R17 81W（43掛）</v>
          </cell>
          <cell r="G39" t="str">
            <v>195/45R17</v>
          </cell>
          <cell r="H39">
            <v>33800</v>
          </cell>
          <cell r="I39">
            <v>13860</v>
          </cell>
          <cell r="J39">
            <v>104</v>
          </cell>
          <cell r="K39">
            <v>41</v>
          </cell>
          <cell r="L39">
            <v>19400</v>
          </cell>
          <cell r="M39">
            <v>17159.090909999999</v>
          </cell>
          <cell r="N39">
            <v>0.19226490069999999</v>
          </cell>
          <cell r="O39"/>
          <cell r="P39">
            <v>1100</v>
          </cell>
          <cell r="Q39">
            <v>45299</v>
          </cell>
          <cell r="R39">
            <v>20500</v>
          </cell>
          <cell r="S39" t="str">
            <v>タイヤーウッズ</v>
          </cell>
          <cell r="T39">
            <v>19400</v>
          </cell>
          <cell r="U39">
            <v>1100</v>
          </cell>
          <cell r="V39">
            <v>19400</v>
          </cell>
          <cell r="W39">
            <v>19400</v>
          </cell>
          <cell r="X39">
            <v>17159.090909999999</v>
          </cell>
          <cell r="Y39">
            <v>0.19226490069999999</v>
          </cell>
          <cell r="Z39"/>
          <cell r="AA39">
            <v>1100</v>
          </cell>
          <cell r="AB39">
            <v>45299</v>
          </cell>
          <cell r="AC39">
            <v>20500</v>
          </cell>
          <cell r="AD39" t="str">
            <v>タイヤーウッズ</v>
          </cell>
          <cell r="AE39">
            <v>19400</v>
          </cell>
          <cell r="AF39">
            <v>1100</v>
          </cell>
          <cell r="AG39">
            <v>605763405</v>
          </cell>
          <cell r="AH39">
            <v>605763460</v>
          </cell>
        </row>
        <row r="40">
          <cell r="B40">
            <v>2354517155509</v>
          </cell>
          <cell r="C40">
            <v>4985009687048</v>
          </cell>
          <cell r="D40" t="str">
            <v>702760</v>
          </cell>
          <cell r="E40" t="str">
            <v>Pilot Sport 4</v>
          </cell>
          <cell r="F40" t="str">
            <v>235/45R17 97Y XL</v>
          </cell>
          <cell r="G40" t="str">
            <v>235/45R17</v>
          </cell>
          <cell r="H40">
            <v>42800</v>
          </cell>
          <cell r="I40">
            <v>19260</v>
          </cell>
          <cell r="J40">
            <v>8</v>
          </cell>
          <cell r="K40">
            <v>4</v>
          </cell>
          <cell r="L40">
            <v>26400</v>
          </cell>
          <cell r="M40">
            <v>23045.454549999999</v>
          </cell>
          <cell r="N40">
            <v>0.164260355</v>
          </cell>
          <cell r="O40"/>
          <cell r="P40">
            <v>-590</v>
          </cell>
          <cell r="Q40">
            <v>45299</v>
          </cell>
          <cell r="R40">
            <v>25810</v>
          </cell>
          <cell r="S40" t="str">
            <v>トミータイヤ</v>
          </cell>
          <cell r="T40">
            <v>26540</v>
          </cell>
          <cell r="U40">
            <v>-730</v>
          </cell>
          <cell r="V40">
            <v>26400</v>
          </cell>
          <cell r="W40">
            <v>26380</v>
          </cell>
          <cell r="X40">
            <v>23027.272730000001</v>
          </cell>
          <cell r="Y40">
            <v>0.1636004737</v>
          </cell>
          <cell r="Z40"/>
          <cell r="AA40">
            <v>-560</v>
          </cell>
          <cell r="AB40">
            <v>45299</v>
          </cell>
          <cell r="AC40">
            <v>25820</v>
          </cell>
          <cell r="AD40" t="str">
            <v>タイヤ1番</v>
          </cell>
          <cell r="AE40">
            <v>26540</v>
          </cell>
          <cell r="AF40">
            <v>-720</v>
          </cell>
          <cell r="AG40">
            <v>605763402</v>
          </cell>
          <cell r="AH40">
            <v>605763457</v>
          </cell>
        </row>
        <row r="41">
          <cell r="B41">
            <v>2055017155500</v>
          </cell>
          <cell r="C41">
            <v>4985009687192</v>
          </cell>
          <cell r="D41" t="str">
            <v>704370</v>
          </cell>
          <cell r="E41" t="str">
            <v>Pilot Sport 4</v>
          </cell>
          <cell r="F41" t="str">
            <v>205/50R17 93Y XL</v>
          </cell>
          <cell r="G41" t="str">
            <v>205/50R17</v>
          </cell>
          <cell r="H41">
            <v>33800</v>
          </cell>
          <cell r="I41">
            <v>15210</v>
          </cell>
          <cell r="J41">
            <v>37</v>
          </cell>
          <cell r="K41">
            <v>19</v>
          </cell>
          <cell r="L41">
            <v>20600</v>
          </cell>
          <cell r="M41">
            <v>18250</v>
          </cell>
          <cell r="N41">
            <v>0.1665753425</v>
          </cell>
          <cell r="O41"/>
          <cell r="P41">
            <v>-10</v>
          </cell>
          <cell r="Q41">
            <v>45299</v>
          </cell>
          <cell r="R41">
            <v>20590</v>
          </cell>
          <cell r="S41" t="str">
            <v>タイヤマックス</v>
          </cell>
          <cell r="T41">
            <v>20600</v>
          </cell>
          <cell r="U41">
            <v>-10</v>
          </cell>
          <cell r="V41">
            <v>20600</v>
          </cell>
          <cell r="W41">
            <v>20580</v>
          </cell>
          <cell r="X41">
            <v>18231.818179999998</v>
          </cell>
          <cell r="Y41">
            <v>0.16574420340000001</v>
          </cell>
          <cell r="Z41"/>
          <cell r="AA41">
            <v>10</v>
          </cell>
          <cell r="AB41">
            <v>45299</v>
          </cell>
          <cell r="AC41">
            <v>20590</v>
          </cell>
          <cell r="AD41" t="str">
            <v>タイヤマックス</v>
          </cell>
          <cell r="AE41">
            <v>20600</v>
          </cell>
          <cell r="AF41">
            <v>-10</v>
          </cell>
          <cell r="AG41">
            <v>605763403</v>
          </cell>
          <cell r="AH41">
            <v>605763458</v>
          </cell>
        </row>
        <row r="42">
          <cell r="B42">
            <v>2155017155507</v>
          </cell>
          <cell r="C42">
            <v>4985009687215</v>
          </cell>
          <cell r="D42" t="str">
            <v>704390</v>
          </cell>
          <cell r="E42" t="str">
            <v>Pilot Sport 4</v>
          </cell>
          <cell r="F42" t="str">
            <v>215/50R17 95Y XL</v>
          </cell>
          <cell r="G42" t="str">
            <v>215/50R17</v>
          </cell>
          <cell r="H42">
            <v>37500</v>
          </cell>
          <cell r="I42">
            <v>16880</v>
          </cell>
          <cell r="J42">
            <v>0</v>
          </cell>
          <cell r="K42">
            <v>14</v>
          </cell>
          <cell r="L42">
            <v>23780</v>
          </cell>
          <cell r="M42">
            <v>20663.63636</v>
          </cell>
          <cell r="N42">
            <v>0.1831060273</v>
          </cell>
          <cell r="O42">
            <v>95120</v>
          </cell>
          <cell r="P42">
            <v>21</v>
          </cell>
          <cell r="Q42">
            <v>45299</v>
          </cell>
          <cell r="R42">
            <v>23801</v>
          </cell>
          <cell r="S42" t="str">
            <v>タイヤステージ湘南 ヤフー店</v>
          </cell>
          <cell r="T42">
            <v>23801</v>
          </cell>
          <cell r="U42">
            <v>0</v>
          </cell>
          <cell r="V42">
            <v>23430</v>
          </cell>
          <cell r="W42">
            <v>23420</v>
          </cell>
          <cell r="X42">
            <v>20336.36364</v>
          </cell>
          <cell r="Y42">
            <v>0.1699597675</v>
          </cell>
          <cell r="Z42"/>
          <cell r="AA42">
            <v>18</v>
          </cell>
          <cell r="AB42">
            <v>45299</v>
          </cell>
          <cell r="AC42">
            <v>23438</v>
          </cell>
          <cell r="AD42" t="str">
            <v>タイヤステージ　湘南　楽天市場店</v>
          </cell>
          <cell r="AE42">
            <v>23438</v>
          </cell>
          <cell r="AF42">
            <v>0</v>
          </cell>
          <cell r="AG42">
            <v>605763401</v>
          </cell>
          <cell r="AH42">
            <v>605763456</v>
          </cell>
        </row>
        <row r="43">
          <cell r="B43">
            <v>2255517155509</v>
          </cell>
          <cell r="C43">
            <v>4985009687628</v>
          </cell>
          <cell r="D43" t="str">
            <v>711030</v>
          </cell>
          <cell r="E43" t="str">
            <v>Pilot Sport 4</v>
          </cell>
          <cell r="F43" t="str">
            <v>225/55R17 101Y XL（在庫限り）</v>
          </cell>
          <cell r="G43" t="str">
            <v>225/55R17</v>
          </cell>
          <cell r="H43">
            <v>30900</v>
          </cell>
          <cell r="I43">
            <v>13290</v>
          </cell>
          <cell r="J43">
            <v>0</v>
          </cell>
          <cell r="K43">
            <v>0</v>
          </cell>
          <cell r="L43">
            <v>15480</v>
          </cell>
          <cell r="M43">
            <v>13254.54545</v>
          </cell>
          <cell r="N43">
            <v>-2.6748971189999998E-3</v>
          </cell>
          <cell r="O43">
            <v>61920</v>
          </cell>
          <cell r="P43">
            <v>15734</v>
          </cell>
          <cell r="Q43">
            <v>45264</v>
          </cell>
          <cell r="R43">
            <v>31214</v>
          </cell>
          <cell r="S43" t="str">
            <v>タイヤのやまちゃんショッピング店</v>
          </cell>
          <cell r="T43">
            <v>31214</v>
          </cell>
          <cell r="U43">
            <v>0</v>
          </cell>
          <cell r="V43">
            <v>20200</v>
          </cell>
          <cell r="W43">
            <v>20180</v>
          </cell>
          <cell r="X43">
            <v>17527.272730000001</v>
          </cell>
          <cell r="Y43">
            <v>0.24175311199999999</v>
          </cell>
          <cell r="Z43"/>
          <cell r="AA43">
            <v>11389</v>
          </cell>
          <cell r="AB43">
            <v>45222</v>
          </cell>
          <cell r="AC43">
            <v>31569</v>
          </cell>
          <cell r="AD43" t="str">
            <v>オールドギア箕面店</v>
          </cell>
          <cell r="AE43">
            <v>31569</v>
          </cell>
          <cell r="AF43">
            <v>0</v>
          </cell>
          <cell r="AG43" t="str">
            <v/>
          </cell>
          <cell r="AH43" t="str">
            <v/>
          </cell>
        </row>
        <row r="44">
          <cell r="B44">
            <v>2054018155502</v>
          </cell>
          <cell r="C44">
            <v>4985009687178</v>
          </cell>
          <cell r="D44" t="str">
            <v>508291</v>
          </cell>
          <cell r="E44" t="str">
            <v>Pilot Sport 4</v>
          </cell>
          <cell r="F44" t="str">
            <v>205/40R18 86Y XL（再販）</v>
          </cell>
          <cell r="G44" t="str">
            <v>205/40R18</v>
          </cell>
          <cell r="H44">
            <v>46600</v>
          </cell>
          <cell r="I44">
            <v>20970</v>
          </cell>
          <cell r="J44">
            <v>4</v>
          </cell>
          <cell r="K44">
            <v>8</v>
          </cell>
          <cell r="L44">
            <v>28330</v>
          </cell>
          <cell r="M44">
            <v>25277.272730000001</v>
          </cell>
          <cell r="N44">
            <v>0.17040100699999999</v>
          </cell>
          <cell r="O44">
            <v>113320</v>
          </cell>
          <cell r="P44">
            <v>380</v>
          </cell>
          <cell r="Q44">
            <v>45299</v>
          </cell>
          <cell r="R44">
            <v>28710</v>
          </cell>
          <cell r="S44" t="str">
            <v>タイヤ購入と取付予約 TIREHOOD 2号店</v>
          </cell>
          <cell r="T44">
            <v>29330</v>
          </cell>
          <cell r="U44">
            <v>-620</v>
          </cell>
          <cell r="V44">
            <v>28600</v>
          </cell>
          <cell r="W44">
            <v>28620</v>
          </cell>
          <cell r="X44">
            <v>25540.909090000001</v>
          </cell>
          <cell r="Y44">
            <v>0.17896422849999999</v>
          </cell>
          <cell r="Z44">
            <v>114480</v>
          </cell>
          <cell r="AA44">
            <v>-130</v>
          </cell>
          <cell r="AB44">
            <v>45299</v>
          </cell>
          <cell r="AC44">
            <v>28490</v>
          </cell>
          <cell r="AD44" t="str">
            <v>タイヤ購入と交換予約 TIREHOOD</v>
          </cell>
          <cell r="AE44">
            <v>30400</v>
          </cell>
          <cell r="AF44">
            <v>-1910</v>
          </cell>
          <cell r="AG44" t="str">
            <v/>
          </cell>
          <cell r="AH44" t="str">
            <v/>
          </cell>
        </row>
        <row r="45">
          <cell r="B45">
            <v>2753518155509</v>
          </cell>
          <cell r="C45">
            <v>4985009687130</v>
          </cell>
          <cell r="D45" t="str">
            <v>702850</v>
          </cell>
          <cell r="E45" t="str">
            <v>Pilot Sport 4</v>
          </cell>
          <cell r="F45" t="str">
            <v>275/35R18 99Y XL</v>
          </cell>
          <cell r="G45" t="str">
            <v>275/35R18</v>
          </cell>
          <cell r="H45">
            <v>71800</v>
          </cell>
          <cell r="I45">
            <v>32310</v>
          </cell>
          <cell r="J45">
            <v>2</v>
          </cell>
          <cell r="K45">
            <v>20</v>
          </cell>
          <cell r="L45">
            <v>43800</v>
          </cell>
          <cell r="M45">
            <v>38863.636359999997</v>
          </cell>
          <cell r="N45">
            <v>0.1686315789</v>
          </cell>
          <cell r="O45"/>
          <cell r="P45">
            <v>3300</v>
          </cell>
          <cell r="Q45">
            <v>45299</v>
          </cell>
          <cell r="R45">
            <v>47100</v>
          </cell>
          <cell r="S45" t="str">
            <v>フジタイヤ</v>
          </cell>
          <cell r="T45">
            <v>47100</v>
          </cell>
          <cell r="U45">
            <v>0</v>
          </cell>
          <cell r="V45">
            <v>43800</v>
          </cell>
          <cell r="W45">
            <v>43880</v>
          </cell>
          <cell r="X45">
            <v>38936.363640000003</v>
          </cell>
          <cell r="Y45">
            <v>0.1701844502</v>
          </cell>
          <cell r="Z45"/>
          <cell r="AA45">
            <v>30</v>
          </cell>
          <cell r="AB45">
            <v>45299</v>
          </cell>
          <cell r="AC45">
            <v>43910</v>
          </cell>
          <cell r="AD45" t="str">
            <v>T-BOX Auto Parts</v>
          </cell>
          <cell r="AE45">
            <v>43910</v>
          </cell>
          <cell r="AF45">
            <v>0</v>
          </cell>
          <cell r="AG45">
            <v>605763399</v>
          </cell>
          <cell r="AH45">
            <v>605763454</v>
          </cell>
        </row>
        <row r="46">
          <cell r="B46">
            <v>2255018155503</v>
          </cell>
          <cell r="C46">
            <v>4985009693070</v>
          </cell>
          <cell r="D46" t="str">
            <v>722470</v>
          </cell>
          <cell r="E46" t="str">
            <v>Pilot Sport 4</v>
          </cell>
          <cell r="F46" t="str">
            <v>225/50R18 99Y XL（在庫限り）</v>
          </cell>
          <cell r="G46" t="str">
            <v>225/50R18</v>
          </cell>
          <cell r="H46">
            <v>40000</v>
          </cell>
          <cell r="I46">
            <v>17200</v>
          </cell>
          <cell r="J46">
            <v>0</v>
          </cell>
          <cell r="K46">
            <v>0</v>
          </cell>
          <cell r="L46">
            <v>24380</v>
          </cell>
          <cell r="M46">
            <v>21345.454549999999</v>
          </cell>
          <cell r="N46">
            <v>0.19420783650000001</v>
          </cell>
          <cell r="O46"/>
          <cell r="P46">
            <v>20</v>
          </cell>
          <cell r="Q46">
            <v>45264</v>
          </cell>
          <cell r="R46">
            <v>24400</v>
          </cell>
          <cell r="S46" t="str">
            <v>タイヤーウッズ</v>
          </cell>
          <cell r="T46">
            <v>24400</v>
          </cell>
          <cell r="U46">
            <v>0</v>
          </cell>
          <cell r="V46">
            <v>24500</v>
          </cell>
          <cell r="W46">
            <v>24500</v>
          </cell>
          <cell r="X46">
            <v>21454.545450000001</v>
          </cell>
          <cell r="Y46">
            <v>0.19830508469999999</v>
          </cell>
          <cell r="Z46"/>
          <cell r="AA46">
            <v>0</v>
          </cell>
          <cell r="AB46">
            <v>45222</v>
          </cell>
          <cell r="AC46">
            <v>24500</v>
          </cell>
          <cell r="AD46" t="str">
            <v>タイヤーウッズ</v>
          </cell>
          <cell r="AE46">
            <v>24500</v>
          </cell>
          <cell r="AF46">
            <v>0</v>
          </cell>
          <cell r="AG46">
            <v>605763400</v>
          </cell>
          <cell r="AH46">
            <v>605763455</v>
          </cell>
        </row>
        <row r="47">
          <cell r="B47">
            <v>2754019155500</v>
          </cell>
          <cell r="C47">
            <v>4985009687420</v>
          </cell>
          <cell r="D47" t="str">
            <v>709150</v>
          </cell>
          <cell r="E47" t="str">
            <v>Pilot Sport 4</v>
          </cell>
          <cell r="F47" t="str">
            <v>275/40R19 105Y XL</v>
          </cell>
          <cell r="G47" t="str">
            <v>275/40R19</v>
          </cell>
          <cell r="H47">
            <v>66200</v>
          </cell>
          <cell r="I47">
            <v>29790</v>
          </cell>
          <cell r="J47">
            <v>0</v>
          </cell>
          <cell r="K47">
            <v>0</v>
          </cell>
          <cell r="L47">
            <v>41200</v>
          </cell>
          <cell r="M47">
            <v>36500</v>
          </cell>
          <cell r="N47">
            <v>0.18383561640000001</v>
          </cell>
          <cell r="O47"/>
          <cell r="P47">
            <v>2350</v>
          </cell>
          <cell r="Q47">
            <v>45299</v>
          </cell>
          <cell r="R47">
            <v>43550</v>
          </cell>
          <cell r="S47" t="str">
            <v>アークタイヤ</v>
          </cell>
          <cell r="T47">
            <v>43550</v>
          </cell>
          <cell r="U47">
            <v>0</v>
          </cell>
          <cell r="V47">
            <v>41200</v>
          </cell>
          <cell r="W47">
            <v>41200</v>
          </cell>
          <cell r="X47">
            <v>36500</v>
          </cell>
          <cell r="Y47">
            <v>0.18383561640000001</v>
          </cell>
          <cell r="Z47"/>
          <cell r="AA47">
            <v>2350</v>
          </cell>
          <cell r="AB47">
            <v>45299</v>
          </cell>
          <cell r="AC47">
            <v>43550</v>
          </cell>
          <cell r="AD47" t="str">
            <v>アークタイヤ 楽天市場店</v>
          </cell>
          <cell r="AE47">
            <v>43550</v>
          </cell>
          <cell r="AF47">
            <v>0</v>
          </cell>
          <cell r="AG47">
            <v>605763409</v>
          </cell>
          <cell r="AH47">
            <v>605763464</v>
          </cell>
        </row>
        <row r="48">
          <cell r="B48">
            <v>2154517158407</v>
          </cell>
          <cell r="C48">
            <v>4985009683040</v>
          </cell>
          <cell r="D48" t="str">
            <v>727820</v>
          </cell>
          <cell r="E48" t="str">
            <v>Pilot Sport 4 S</v>
          </cell>
          <cell r="F48" t="str">
            <v>215/45R17 91Y XL</v>
          </cell>
          <cell r="G48" t="str">
            <v>215/45R17</v>
          </cell>
          <cell r="H48">
            <v>43200</v>
          </cell>
          <cell r="I48">
            <v>19440</v>
          </cell>
          <cell r="J48">
            <v>12</v>
          </cell>
          <cell r="K48">
            <v>12</v>
          </cell>
          <cell r="L48">
            <v>26400</v>
          </cell>
          <cell r="M48">
            <v>23522.727269999999</v>
          </cell>
          <cell r="N48">
            <v>0.1735652174</v>
          </cell>
          <cell r="O48"/>
          <cell r="P48">
            <v>10</v>
          </cell>
          <cell r="Q48">
            <v>45299</v>
          </cell>
          <cell r="R48">
            <v>26410</v>
          </cell>
          <cell r="S48" t="str">
            <v>T-BOX Auto Parts</v>
          </cell>
          <cell r="T48">
            <v>26410</v>
          </cell>
          <cell r="U48">
            <v>0</v>
          </cell>
          <cell r="V48">
            <v>26000</v>
          </cell>
          <cell r="W48">
            <v>25980</v>
          </cell>
          <cell r="X48">
            <v>23140.909090000001</v>
          </cell>
          <cell r="Y48">
            <v>0.159929287</v>
          </cell>
          <cell r="Z48"/>
          <cell r="AA48">
            <v>-430</v>
          </cell>
          <cell r="AB48">
            <v>45299</v>
          </cell>
          <cell r="AC48">
            <v>25550</v>
          </cell>
          <cell r="AD48" t="str">
            <v>タイヤーウッズ</v>
          </cell>
          <cell r="AE48">
            <v>25550</v>
          </cell>
          <cell r="AF48">
            <v>0</v>
          </cell>
          <cell r="AG48">
            <v>605763414</v>
          </cell>
          <cell r="AH48">
            <v>605763469</v>
          </cell>
        </row>
        <row r="49">
          <cell r="B49">
            <v>2254517158404</v>
          </cell>
          <cell r="C49">
            <v>4985009683057</v>
          </cell>
          <cell r="D49" t="str">
            <v>727830</v>
          </cell>
          <cell r="E49" t="str">
            <v>Pilot Sport 4 S</v>
          </cell>
          <cell r="F49" t="str">
            <v>225/45R17 94Y XL</v>
          </cell>
          <cell r="G49" t="str">
            <v>225/45R17</v>
          </cell>
          <cell r="H49">
            <v>44500</v>
          </cell>
          <cell r="I49">
            <v>20030</v>
          </cell>
          <cell r="J49">
            <v>4</v>
          </cell>
          <cell r="K49">
            <v>6</v>
          </cell>
          <cell r="L49">
            <v>26900</v>
          </cell>
          <cell r="M49">
            <v>23977.272730000001</v>
          </cell>
          <cell r="N49">
            <v>0.16462559239999999</v>
          </cell>
          <cell r="O49"/>
          <cell r="P49">
            <v>20</v>
          </cell>
          <cell r="Q49">
            <v>45299</v>
          </cell>
          <cell r="R49">
            <v>26920</v>
          </cell>
          <cell r="S49" t="str">
            <v>タイヤ1番</v>
          </cell>
          <cell r="T49">
            <v>26920</v>
          </cell>
          <cell r="U49">
            <v>0</v>
          </cell>
          <cell r="V49">
            <v>26900</v>
          </cell>
          <cell r="W49">
            <v>26900</v>
          </cell>
          <cell r="X49">
            <v>23977.272730000001</v>
          </cell>
          <cell r="Y49">
            <v>0.16462559239999999</v>
          </cell>
          <cell r="Z49"/>
          <cell r="AA49">
            <v>-370</v>
          </cell>
          <cell r="AB49">
            <v>45299</v>
          </cell>
          <cell r="AC49">
            <v>26530</v>
          </cell>
          <cell r="AD49" t="str">
            <v>タイヤーウッズ</v>
          </cell>
          <cell r="AE49">
            <v>26530</v>
          </cell>
          <cell r="AF49">
            <v>0</v>
          </cell>
          <cell r="AG49">
            <v>605763413</v>
          </cell>
          <cell r="AH49">
            <v>605763468</v>
          </cell>
        </row>
        <row r="50">
          <cell r="B50">
            <v>2553518158407</v>
          </cell>
          <cell r="C50">
            <v>4985009692158</v>
          </cell>
          <cell r="D50" t="str">
            <v>720630</v>
          </cell>
          <cell r="E50" t="str">
            <v>Pilot Sport 4 S</v>
          </cell>
          <cell r="F50" t="str">
            <v>255/35R18 94Y XL（在庫限り）</v>
          </cell>
          <cell r="G50" t="str">
            <v>255/35R18</v>
          </cell>
          <cell r="H50">
            <v>64100</v>
          </cell>
          <cell r="I50">
            <v>27570</v>
          </cell>
          <cell r="J50">
            <v>0</v>
          </cell>
          <cell r="K50">
            <v>0</v>
          </cell>
          <cell r="L50">
            <v>31980</v>
          </cell>
          <cell r="M50">
            <v>28254.545450000001</v>
          </cell>
          <cell r="N50">
            <v>2.4227799229999999E-2</v>
          </cell>
          <cell r="O50"/>
          <cell r="P50">
            <v>7320</v>
          </cell>
          <cell r="Q50">
            <v>45264</v>
          </cell>
          <cell r="R50">
            <v>39300</v>
          </cell>
          <cell r="S50" t="str">
            <v>タイヤーウッズ</v>
          </cell>
          <cell r="T50">
            <v>39300</v>
          </cell>
          <cell r="U50">
            <v>0</v>
          </cell>
          <cell r="V50">
            <v>34980</v>
          </cell>
          <cell r="W50">
            <v>43120</v>
          </cell>
          <cell r="X50">
            <v>38381.818180000002</v>
          </cell>
          <cell r="Y50">
            <v>0.28169114159999997</v>
          </cell>
          <cell r="Z50"/>
          <cell r="AA50">
            <v>-2750</v>
          </cell>
          <cell r="AB50">
            <v>45222</v>
          </cell>
          <cell r="AC50">
            <v>40370</v>
          </cell>
          <cell r="AD50" t="str">
            <v>T-BOX Auto Parts</v>
          </cell>
          <cell r="AE50">
            <v>40370</v>
          </cell>
          <cell r="AF50">
            <v>0</v>
          </cell>
          <cell r="AG50" t="str">
            <v/>
          </cell>
          <cell r="AH50" t="str">
            <v/>
          </cell>
        </row>
        <row r="51">
          <cell r="B51">
            <v>2254018158408</v>
          </cell>
          <cell r="C51">
            <v>4985009692073</v>
          </cell>
          <cell r="D51" t="str">
            <v>720550</v>
          </cell>
          <cell r="E51" t="str">
            <v>Pilot Sport 4 S</v>
          </cell>
          <cell r="F51" t="str">
            <v>225/40R18 92Y XL</v>
          </cell>
          <cell r="G51" t="str">
            <v>225/40R18</v>
          </cell>
          <cell r="H51">
            <v>52000</v>
          </cell>
          <cell r="I51">
            <v>23400</v>
          </cell>
          <cell r="J51">
            <v>2</v>
          </cell>
          <cell r="K51">
            <v>6</v>
          </cell>
          <cell r="L51">
            <v>31050</v>
          </cell>
          <cell r="M51">
            <v>27750</v>
          </cell>
          <cell r="N51">
            <v>0.15675675680000001</v>
          </cell>
          <cell r="O51"/>
          <cell r="P51">
            <v>-350</v>
          </cell>
          <cell r="Q51">
            <v>45299</v>
          </cell>
          <cell r="R51">
            <v>30700</v>
          </cell>
          <cell r="S51" t="str">
            <v>T-BOX Auto Parts</v>
          </cell>
          <cell r="T51">
            <v>30700</v>
          </cell>
          <cell r="U51">
            <v>0</v>
          </cell>
          <cell r="V51">
            <v>31380</v>
          </cell>
          <cell r="W51">
            <v>31380</v>
          </cell>
          <cell r="X51">
            <v>28050</v>
          </cell>
          <cell r="Y51">
            <v>0.1657754011</v>
          </cell>
          <cell r="Z51"/>
          <cell r="AA51">
            <v>-310</v>
          </cell>
          <cell r="AB51">
            <v>45299</v>
          </cell>
          <cell r="AC51">
            <v>31070</v>
          </cell>
          <cell r="AD51" t="str">
            <v>タイヤマックス</v>
          </cell>
          <cell r="AE51">
            <v>31930</v>
          </cell>
          <cell r="AF51">
            <v>-860</v>
          </cell>
          <cell r="AG51">
            <v>605763411</v>
          </cell>
          <cell r="AH51">
            <v>605763466</v>
          </cell>
        </row>
        <row r="52">
          <cell r="B52">
            <v>2254518158403</v>
          </cell>
          <cell r="C52">
            <v>4985009692080</v>
          </cell>
          <cell r="D52" t="str">
            <v>720560</v>
          </cell>
          <cell r="E52" t="str">
            <v>Pilot Sport 4 S</v>
          </cell>
          <cell r="F52" t="str">
            <v>225/45R18 95Y XL</v>
          </cell>
          <cell r="G52" t="str">
            <v>225/45R18</v>
          </cell>
          <cell r="H52">
            <v>51800</v>
          </cell>
          <cell r="I52">
            <v>23310</v>
          </cell>
          <cell r="J52">
            <v>8</v>
          </cell>
          <cell r="K52">
            <v>6</v>
          </cell>
          <cell r="L52">
            <v>31800</v>
          </cell>
          <cell r="M52">
            <v>27954.545450000001</v>
          </cell>
          <cell r="N52">
            <v>0.16614634149999999</v>
          </cell>
          <cell r="O52"/>
          <cell r="P52">
            <v>-2150</v>
          </cell>
          <cell r="Q52">
            <v>45299</v>
          </cell>
          <cell r="R52">
            <v>29650</v>
          </cell>
          <cell r="S52" t="str">
            <v>T-BOX Auto Parts</v>
          </cell>
          <cell r="T52">
            <v>29650</v>
          </cell>
          <cell r="U52">
            <v>0</v>
          </cell>
          <cell r="V52">
            <v>31980</v>
          </cell>
          <cell r="W52">
            <v>31980</v>
          </cell>
          <cell r="X52">
            <v>28118.181820000002</v>
          </cell>
          <cell r="Y52">
            <v>0.1709990301</v>
          </cell>
          <cell r="Z52"/>
          <cell r="AA52">
            <v>-1030</v>
          </cell>
          <cell r="AB52">
            <v>45299</v>
          </cell>
          <cell r="AC52">
            <v>30950</v>
          </cell>
          <cell r="AD52" t="str">
            <v>タイヤ1番</v>
          </cell>
          <cell r="AE52">
            <v>32560</v>
          </cell>
          <cell r="AF52">
            <v>-1610</v>
          </cell>
          <cell r="AG52">
            <v>605763410</v>
          </cell>
          <cell r="AH52">
            <v>605763465</v>
          </cell>
        </row>
        <row r="53">
          <cell r="B53">
            <v>2353519158402</v>
          </cell>
          <cell r="C53">
            <v>4985009689042</v>
          </cell>
          <cell r="D53" t="str">
            <v>703890</v>
          </cell>
          <cell r="E53" t="str">
            <v>Pilot Sport 4 S</v>
          </cell>
          <cell r="F53" t="str">
            <v>235/35R19 91Y XL</v>
          </cell>
          <cell r="G53" t="str">
            <v>235/35R19</v>
          </cell>
          <cell r="H53">
            <v>59900</v>
          </cell>
          <cell r="I53">
            <v>26960</v>
          </cell>
          <cell r="J53">
            <v>7</v>
          </cell>
          <cell r="K53">
            <v>6</v>
          </cell>
          <cell r="L53">
            <v>36980</v>
          </cell>
          <cell r="M53">
            <v>32663.63636</v>
          </cell>
          <cell r="N53">
            <v>0.1746173114</v>
          </cell>
          <cell r="O53"/>
          <cell r="P53">
            <v>-880</v>
          </cell>
          <cell r="Q53">
            <v>45299</v>
          </cell>
          <cell r="R53">
            <v>36100</v>
          </cell>
          <cell r="S53" t="str">
            <v>タイヤマックス</v>
          </cell>
          <cell r="T53">
            <v>36100</v>
          </cell>
          <cell r="U53">
            <v>0</v>
          </cell>
          <cell r="V53">
            <v>37000</v>
          </cell>
          <cell r="W53">
            <v>36980</v>
          </cell>
          <cell r="X53">
            <v>32663.63636</v>
          </cell>
          <cell r="Y53">
            <v>0.1746173114</v>
          </cell>
          <cell r="Z53"/>
          <cell r="AA53">
            <v>-880</v>
          </cell>
          <cell r="AB53">
            <v>45299</v>
          </cell>
          <cell r="AC53">
            <v>36100</v>
          </cell>
          <cell r="AD53" t="str">
            <v>タイヤマックス</v>
          </cell>
          <cell r="AE53">
            <v>36100</v>
          </cell>
          <cell r="AF53">
            <v>0</v>
          </cell>
          <cell r="AG53">
            <v>605763417</v>
          </cell>
          <cell r="AH53">
            <v>605763472</v>
          </cell>
        </row>
        <row r="54">
          <cell r="B54">
            <v>2453519158409</v>
          </cell>
          <cell r="C54">
            <v>4985009689066</v>
          </cell>
          <cell r="D54" t="str">
            <v>703910</v>
          </cell>
          <cell r="E54" t="str">
            <v>Pilot Sport 4 S</v>
          </cell>
          <cell r="F54" t="str">
            <v>245/35R19 93Y XL</v>
          </cell>
          <cell r="G54" t="str">
            <v>245/35R19</v>
          </cell>
          <cell r="H54">
            <v>69200</v>
          </cell>
          <cell r="I54">
            <v>31140</v>
          </cell>
          <cell r="J54">
            <v>14</v>
          </cell>
          <cell r="K54">
            <v>6</v>
          </cell>
          <cell r="L54">
            <v>42200</v>
          </cell>
          <cell r="M54">
            <v>37409.090909999999</v>
          </cell>
          <cell r="N54">
            <v>0.167582017</v>
          </cell>
          <cell r="O54"/>
          <cell r="P54">
            <v>-1300</v>
          </cell>
          <cell r="Q54">
            <v>45299</v>
          </cell>
          <cell r="R54">
            <v>40900</v>
          </cell>
          <cell r="S54" t="str">
            <v>T-BOX Auto Parts</v>
          </cell>
          <cell r="T54">
            <v>40900</v>
          </cell>
          <cell r="U54">
            <v>0</v>
          </cell>
          <cell r="V54">
            <v>42380</v>
          </cell>
          <cell r="W54">
            <v>42350</v>
          </cell>
          <cell r="X54">
            <v>37545.454550000002</v>
          </cell>
          <cell r="Y54">
            <v>0.17060532689999999</v>
          </cell>
          <cell r="Z54"/>
          <cell r="AA54">
            <v>650</v>
          </cell>
          <cell r="AB54">
            <v>45299</v>
          </cell>
          <cell r="AC54">
            <v>43000</v>
          </cell>
          <cell r="AD54" t="str">
            <v>タイヤーウッズ</v>
          </cell>
          <cell r="AE54">
            <v>43000</v>
          </cell>
          <cell r="AF54">
            <v>0</v>
          </cell>
          <cell r="AG54">
            <v>605763421</v>
          </cell>
          <cell r="AH54">
            <v>605763476</v>
          </cell>
        </row>
        <row r="55">
          <cell r="B55">
            <v>2553519158406</v>
          </cell>
          <cell r="C55">
            <v>4985009689080</v>
          </cell>
          <cell r="D55" t="str">
            <v>703930</v>
          </cell>
          <cell r="E55" t="str">
            <v>Pilot Sport 4 S</v>
          </cell>
          <cell r="F55" t="str">
            <v>255/35R19 96Y XL</v>
          </cell>
          <cell r="G55" t="str">
            <v>255/35R19</v>
          </cell>
          <cell r="H55">
            <v>77000</v>
          </cell>
          <cell r="I55">
            <v>34650</v>
          </cell>
          <cell r="J55">
            <v>6</v>
          </cell>
          <cell r="K55">
            <v>14</v>
          </cell>
          <cell r="L55">
            <v>46980</v>
          </cell>
          <cell r="M55">
            <v>41754.545449999998</v>
          </cell>
          <cell r="N55">
            <v>0.17015022860000001</v>
          </cell>
          <cell r="O55"/>
          <cell r="P55">
            <v>-1380</v>
          </cell>
          <cell r="Q55">
            <v>45299</v>
          </cell>
          <cell r="R55">
            <v>45600</v>
          </cell>
          <cell r="S55" t="str">
            <v>タイヤマックス</v>
          </cell>
          <cell r="T55">
            <v>47000</v>
          </cell>
          <cell r="U55">
            <v>-1400</v>
          </cell>
          <cell r="V55">
            <v>46820</v>
          </cell>
          <cell r="W55">
            <v>46800</v>
          </cell>
          <cell r="X55">
            <v>41590.909090000001</v>
          </cell>
          <cell r="Y55">
            <v>0.16688524590000001</v>
          </cell>
          <cell r="Z55"/>
          <cell r="AA55">
            <v>20</v>
          </cell>
          <cell r="AB55">
            <v>45299</v>
          </cell>
          <cell r="AC55">
            <v>46820</v>
          </cell>
          <cell r="AD55" t="str">
            <v>T-BOX Auto Parts</v>
          </cell>
          <cell r="AE55">
            <v>46820</v>
          </cell>
          <cell r="AF55">
            <v>0</v>
          </cell>
          <cell r="AG55">
            <v>605763415</v>
          </cell>
          <cell r="AH55">
            <v>605763470</v>
          </cell>
        </row>
        <row r="56">
          <cell r="B56">
            <v>2254019158407</v>
          </cell>
          <cell r="C56">
            <v>4985009689028</v>
          </cell>
          <cell r="D56" t="str">
            <v>703870</v>
          </cell>
          <cell r="E56" t="str">
            <v>Pilot Sport 4 S</v>
          </cell>
          <cell r="F56" t="str">
            <v>225/40R19 93Y XL</v>
          </cell>
          <cell r="G56" t="str">
            <v>225/40R19</v>
          </cell>
          <cell r="H56">
            <v>63900</v>
          </cell>
          <cell r="I56">
            <v>28760</v>
          </cell>
          <cell r="J56">
            <v>14</v>
          </cell>
          <cell r="K56">
            <v>6</v>
          </cell>
          <cell r="L56">
            <v>38700</v>
          </cell>
          <cell r="M56">
            <v>34227.272729999997</v>
          </cell>
          <cell r="N56">
            <v>0.15973439580000001</v>
          </cell>
          <cell r="O56"/>
          <cell r="P56">
            <v>0</v>
          </cell>
          <cell r="Q56">
            <v>45299</v>
          </cell>
          <cell r="R56">
            <v>38700</v>
          </cell>
          <cell r="S56" t="str">
            <v>タイヤーウッズ</v>
          </cell>
          <cell r="T56">
            <v>38700</v>
          </cell>
          <cell r="U56">
            <v>0</v>
          </cell>
          <cell r="V56">
            <v>38710</v>
          </cell>
          <cell r="W56">
            <v>38700</v>
          </cell>
          <cell r="X56">
            <v>34227.272729999997</v>
          </cell>
          <cell r="Y56">
            <v>0.15973439580000001</v>
          </cell>
          <cell r="Z56"/>
          <cell r="AA56">
            <v>0</v>
          </cell>
          <cell r="AB56">
            <v>45299</v>
          </cell>
          <cell r="AC56">
            <v>38700</v>
          </cell>
          <cell r="AD56" t="str">
            <v>タイヤーウッズ</v>
          </cell>
          <cell r="AE56">
            <v>38700</v>
          </cell>
          <cell r="AF56">
            <v>0</v>
          </cell>
          <cell r="AG56">
            <v>605763418</v>
          </cell>
          <cell r="AH56">
            <v>605763473</v>
          </cell>
        </row>
        <row r="57">
          <cell r="B57">
            <v>2354019158404</v>
          </cell>
          <cell r="C57">
            <v>4985009689059</v>
          </cell>
          <cell r="D57" t="str">
            <v>703900</v>
          </cell>
          <cell r="E57" t="str">
            <v>Pilot Sport 4 S</v>
          </cell>
          <cell r="F57" t="str">
            <v>235/40R19 96Y XL</v>
          </cell>
          <cell r="G57" t="str">
            <v>235/40R19</v>
          </cell>
          <cell r="H57">
            <v>59600</v>
          </cell>
          <cell r="I57">
            <v>26820</v>
          </cell>
          <cell r="J57">
            <v>9</v>
          </cell>
          <cell r="K57">
            <v>1</v>
          </cell>
          <cell r="L57">
            <v>35980</v>
          </cell>
          <cell r="M57">
            <v>31754.545450000001</v>
          </cell>
          <cell r="N57">
            <v>0.15539650729999999</v>
          </cell>
          <cell r="O57"/>
          <cell r="P57">
            <v>-190</v>
          </cell>
          <cell r="Q57">
            <v>45299</v>
          </cell>
          <cell r="R57">
            <v>35790</v>
          </cell>
          <cell r="S57" t="str">
            <v>タイヤ1番</v>
          </cell>
          <cell r="T57">
            <v>36000</v>
          </cell>
          <cell r="U57">
            <v>-210</v>
          </cell>
          <cell r="V57">
            <v>36000</v>
          </cell>
          <cell r="W57">
            <v>35980</v>
          </cell>
          <cell r="X57">
            <v>31754.545450000001</v>
          </cell>
          <cell r="Y57">
            <v>0.15539650729999999</v>
          </cell>
          <cell r="Z57"/>
          <cell r="AA57">
            <v>-190</v>
          </cell>
          <cell r="AB57">
            <v>45299</v>
          </cell>
          <cell r="AC57">
            <v>35790</v>
          </cell>
          <cell r="AD57" t="str">
            <v>タイヤ1番</v>
          </cell>
          <cell r="AE57">
            <v>36001</v>
          </cell>
          <cell r="AF57">
            <v>-211</v>
          </cell>
          <cell r="AG57">
            <v>605763419</v>
          </cell>
          <cell r="AH57">
            <v>605763474</v>
          </cell>
        </row>
        <row r="58">
          <cell r="B58">
            <v>2454019158401</v>
          </cell>
          <cell r="C58">
            <v>4985009689301</v>
          </cell>
          <cell r="D58" t="str">
            <v>704280</v>
          </cell>
          <cell r="E58" t="str">
            <v>Pilot Sport 4 S</v>
          </cell>
          <cell r="F58" t="str">
            <v>245/40R19 98Y XL</v>
          </cell>
          <cell r="G58" t="str">
            <v>245/40R19</v>
          </cell>
          <cell r="H58">
            <v>61500</v>
          </cell>
          <cell r="I58">
            <v>27680</v>
          </cell>
          <cell r="J58">
            <v>4</v>
          </cell>
          <cell r="K58">
            <v>4</v>
          </cell>
          <cell r="L58">
            <v>38200</v>
          </cell>
          <cell r="M58">
            <v>33772.727270000003</v>
          </cell>
          <cell r="N58">
            <v>0.18040376850000001</v>
          </cell>
          <cell r="O58"/>
          <cell r="P58">
            <v>-800</v>
          </cell>
          <cell r="Q58">
            <v>45299</v>
          </cell>
          <cell r="R58">
            <v>37400</v>
          </cell>
          <cell r="S58" t="str">
            <v>タイヤーウッズ</v>
          </cell>
          <cell r="T58">
            <v>37400</v>
          </cell>
          <cell r="U58">
            <v>0</v>
          </cell>
          <cell r="V58">
            <v>37880</v>
          </cell>
          <cell r="W58">
            <v>37850</v>
          </cell>
          <cell r="X58">
            <v>33454.545449999998</v>
          </cell>
          <cell r="Y58">
            <v>0.17260869570000001</v>
          </cell>
          <cell r="Z58"/>
          <cell r="AA58">
            <v>30</v>
          </cell>
          <cell r="AB58">
            <v>45299</v>
          </cell>
          <cell r="AC58">
            <v>37880</v>
          </cell>
          <cell r="AD58" t="str">
            <v>T-BOX Auto Parts</v>
          </cell>
          <cell r="AE58">
            <v>37880</v>
          </cell>
          <cell r="AF58">
            <v>0</v>
          </cell>
          <cell r="AG58">
            <v>605763416</v>
          </cell>
          <cell r="AH58">
            <v>605763471</v>
          </cell>
        </row>
        <row r="59">
          <cell r="B59">
            <v>2254519158402</v>
          </cell>
          <cell r="C59">
            <v>4985009689035</v>
          </cell>
          <cell r="D59" t="str">
            <v>703880</v>
          </cell>
          <cell r="E59" t="str">
            <v>Pilot Sport 4 S</v>
          </cell>
          <cell r="F59" t="str">
            <v>225/45R19 96Y XL</v>
          </cell>
          <cell r="G59" t="str">
            <v>225/45R19</v>
          </cell>
          <cell r="H59">
            <v>55000</v>
          </cell>
          <cell r="I59">
            <v>24750</v>
          </cell>
          <cell r="J59">
            <v>6</v>
          </cell>
          <cell r="K59">
            <v>8</v>
          </cell>
          <cell r="L59">
            <v>34080</v>
          </cell>
          <cell r="M59">
            <v>30027.272730000001</v>
          </cell>
          <cell r="N59">
            <v>0.1757493188</v>
          </cell>
          <cell r="O59"/>
          <cell r="P59">
            <v>20</v>
          </cell>
          <cell r="Q59">
            <v>45299</v>
          </cell>
          <cell r="R59">
            <v>34100</v>
          </cell>
          <cell r="S59" t="str">
            <v>T-BOX Auto Parts</v>
          </cell>
          <cell r="T59">
            <v>34100</v>
          </cell>
          <cell r="U59">
            <v>0</v>
          </cell>
          <cell r="V59">
            <v>33480</v>
          </cell>
          <cell r="W59">
            <v>34100</v>
          </cell>
          <cell r="X59">
            <v>30045.454549999999</v>
          </cell>
          <cell r="Y59">
            <v>0.17624810890000001</v>
          </cell>
          <cell r="Z59"/>
          <cell r="AA59">
            <v>0</v>
          </cell>
          <cell r="AB59">
            <v>45299</v>
          </cell>
          <cell r="AC59">
            <v>34100</v>
          </cell>
          <cell r="AD59" t="str">
            <v>T-BOX Auto Parts</v>
          </cell>
          <cell r="AE59">
            <v>34100</v>
          </cell>
          <cell r="AF59">
            <v>0</v>
          </cell>
          <cell r="AG59">
            <v>605763420</v>
          </cell>
          <cell r="AH59">
            <v>605763475</v>
          </cell>
        </row>
        <row r="60">
          <cell r="B60">
            <v>2853020158408</v>
          </cell>
          <cell r="C60">
            <v>4985009689264</v>
          </cell>
          <cell r="D60" t="str">
            <v>704240</v>
          </cell>
          <cell r="E60" t="str">
            <v>Pilot Sport 4 S</v>
          </cell>
          <cell r="F60" t="str">
            <v>285/30R20 99Y XL</v>
          </cell>
          <cell r="G60" t="str">
            <v>285/30R20</v>
          </cell>
          <cell r="H60">
            <v>103000</v>
          </cell>
          <cell r="I60">
            <v>46350</v>
          </cell>
          <cell r="J60">
            <v>2</v>
          </cell>
          <cell r="K60">
            <v>2</v>
          </cell>
          <cell r="L60">
            <v>62180</v>
          </cell>
          <cell r="M60">
            <v>55572.727270000003</v>
          </cell>
          <cell r="N60">
            <v>0.16595779490000001</v>
          </cell>
          <cell r="O60"/>
          <cell r="P60">
            <v>20</v>
          </cell>
          <cell r="Q60">
            <v>45299</v>
          </cell>
          <cell r="R60">
            <v>62200</v>
          </cell>
          <cell r="S60" t="str">
            <v>タイヤーウッズ</v>
          </cell>
          <cell r="T60">
            <v>62200</v>
          </cell>
          <cell r="U60">
            <v>0</v>
          </cell>
          <cell r="V60">
            <v>62180</v>
          </cell>
          <cell r="W60">
            <v>62180</v>
          </cell>
          <cell r="X60">
            <v>55572.727270000003</v>
          </cell>
          <cell r="Y60">
            <v>0.16595779490000001</v>
          </cell>
          <cell r="Z60"/>
          <cell r="AA60">
            <v>20</v>
          </cell>
          <cell r="AB60">
            <v>45299</v>
          </cell>
          <cell r="AC60">
            <v>62200</v>
          </cell>
          <cell r="AD60" t="str">
            <v>タイヤーウッズ</v>
          </cell>
          <cell r="AE60">
            <v>62200</v>
          </cell>
          <cell r="AF60">
            <v>0</v>
          </cell>
          <cell r="AG60">
            <v>605763422</v>
          </cell>
          <cell r="AH60">
            <v>605763477</v>
          </cell>
        </row>
        <row r="61">
          <cell r="B61">
            <v>2454020158407</v>
          </cell>
          <cell r="C61">
            <v>4985009689196</v>
          </cell>
          <cell r="D61" t="str">
            <v>704170</v>
          </cell>
          <cell r="E61" t="str">
            <v>Pilot Sport 4 S</v>
          </cell>
          <cell r="F61" t="str">
            <v>245/40R20 99Y XL</v>
          </cell>
          <cell r="G61" t="str">
            <v>245/40R20</v>
          </cell>
          <cell r="H61">
            <v>69800</v>
          </cell>
          <cell r="I61">
            <v>31410</v>
          </cell>
          <cell r="J61">
            <v>11</v>
          </cell>
          <cell r="K61">
            <v>4</v>
          </cell>
          <cell r="L61">
            <v>42780</v>
          </cell>
          <cell r="M61">
            <v>37936.363640000003</v>
          </cell>
          <cell r="N61">
            <v>0.17203450749999999</v>
          </cell>
          <cell r="O61"/>
          <cell r="P61">
            <v>0</v>
          </cell>
          <cell r="Q61">
            <v>45299</v>
          </cell>
          <cell r="R61">
            <v>42780</v>
          </cell>
          <cell r="S61" t="str">
            <v>日光商会</v>
          </cell>
          <cell r="T61">
            <v>42780</v>
          </cell>
          <cell r="U61">
            <v>0</v>
          </cell>
          <cell r="V61">
            <v>42980</v>
          </cell>
          <cell r="W61">
            <v>42980</v>
          </cell>
          <cell r="X61">
            <v>38118.181819999998</v>
          </cell>
          <cell r="Y61">
            <v>0.17598378249999999</v>
          </cell>
          <cell r="Z61"/>
          <cell r="AA61">
            <v>920</v>
          </cell>
          <cell r="AB61">
            <v>45299</v>
          </cell>
          <cell r="AC61">
            <v>43900</v>
          </cell>
          <cell r="AD61" t="str">
            <v>タイヤーウッズ</v>
          </cell>
          <cell r="AE61">
            <v>43900</v>
          </cell>
          <cell r="AF61">
            <v>0</v>
          </cell>
          <cell r="AG61">
            <v>605775417</v>
          </cell>
          <cell r="AH61">
            <v>605775107</v>
          </cell>
        </row>
        <row r="62">
          <cell r="B62">
            <v>2952522158401</v>
          </cell>
          <cell r="C62">
            <v>4985009689523</v>
          </cell>
          <cell r="D62" t="str">
            <v>710710</v>
          </cell>
          <cell r="E62" t="str">
            <v>Pilot Sport 4 S</v>
          </cell>
          <cell r="F62" t="str">
            <v>295/25R22 97Y XL（在庫限り）</v>
          </cell>
          <cell r="G62" t="str">
            <v>295/25R22</v>
          </cell>
          <cell r="H62">
            <v>129900</v>
          </cell>
          <cell r="I62">
            <v>58460</v>
          </cell>
          <cell r="J62">
            <v>2</v>
          </cell>
          <cell r="K62">
            <v>0</v>
          </cell>
          <cell r="L62">
            <v>52000</v>
          </cell>
          <cell r="M62">
            <v>46318.181819999998</v>
          </cell>
          <cell r="N62">
            <v>-0.26213935230000002</v>
          </cell>
          <cell r="O62"/>
          <cell r="P62">
            <v>30000</v>
          </cell>
          <cell r="Q62">
            <v>45264</v>
          </cell>
          <cell r="R62">
            <v>82000</v>
          </cell>
          <cell r="S62" t="str">
            <v>TIRE SHOP 4U</v>
          </cell>
          <cell r="T62">
            <v>82000</v>
          </cell>
          <cell r="U62">
            <v>0</v>
          </cell>
          <cell r="V62">
            <v>76740</v>
          </cell>
          <cell r="W62">
            <v>76740</v>
          </cell>
          <cell r="X62">
            <v>68809.090909999999</v>
          </cell>
          <cell r="Y62">
            <v>0.15040295940000001</v>
          </cell>
          <cell r="Z62"/>
          <cell r="AA62">
            <v>5260</v>
          </cell>
          <cell r="AB62">
            <v>45229</v>
          </cell>
          <cell r="AC62">
            <v>82000</v>
          </cell>
          <cell r="AD62" t="str">
            <v>日光商会</v>
          </cell>
          <cell r="AE62">
            <v>82000</v>
          </cell>
          <cell r="AF62">
            <v>0</v>
          </cell>
          <cell r="AG62" t="str">
            <v/>
          </cell>
          <cell r="AH62" t="str">
            <v/>
          </cell>
        </row>
        <row r="63">
          <cell r="B63">
            <v>2255519158508</v>
          </cell>
          <cell r="C63">
            <v>4985009690413</v>
          </cell>
          <cell r="D63" t="str">
            <v>712790</v>
          </cell>
          <cell r="E63" t="str">
            <v>Pilot Sport 4 SUV</v>
          </cell>
          <cell r="F63" t="str">
            <v>225/55R19 99V（43掛）</v>
          </cell>
          <cell r="G63" t="str">
            <v>225/55R19</v>
          </cell>
          <cell r="H63">
            <v>45700</v>
          </cell>
          <cell r="I63">
            <v>19660</v>
          </cell>
          <cell r="J63">
            <v>34</v>
          </cell>
          <cell r="K63">
            <v>8</v>
          </cell>
          <cell r="L63">
            <v>26800</v>
          </cell>
          <cell r="M63">
            <v>23409.090909999999</v>
          </cell>
          <cell r="N63">
            <v>0.16015533979999999</v>
          </cell>
          <cell r="O63"/>
          <cell r="P63">
            <v>-200</v>
          </cell>
          <cell r="Q63">
            <v>45299</v>
          </cell>
          <cell r="R63">
            <v>26600</v>
          </cell>
          <cell r="S63" t="str">
            <v>タイヤーウッズ</v>
          </cell>
          <cell r="T63">
            <v>26600</v>
          </cell>
          <cell r="U63">
            <v>0</v>
          </cell>
          <cell r="V63">
            <v>26800</v>
          </cell>
          <cell r="W63">
            <v>26800</v>
          </cell>
          <cell r="X63">
            <v>23409.090909999999</v>
          </cell>
          <cell r="Y63">
            <v>0.16015533979999999</v>
          </cell>
          <cell r="Z63"/>
          <cell r="AA63">
            <v>-200</v>
          </cell>
          <cell r="AB63">
            <v>45299</v>
          </cell>
          <cell r="AC63">
            <v>26600</v>
          </cell>
          <cell r="AD63" t="str">
            <v>日光商会</v>
          </cell>
          <cell r="AE63">
            <v>26600</v>
          </cell>
          <cell r="AF63">
            <v>0</v>
          </cell>
          <cell r="AG63">
            <v>605763452</v>
          </cell>
          <cell r="AH63">
            <v>605763507</v>
          </cell>
        </row>
        <row r="64">
          <cell r="B64">
            <v>2355020158506</v>
          </cell>
          <cell r="C64">
            <v>4985009690697</v>
          </cell>
          <cell r="D64" t="str">
            <v>719410</v>
          </cell>
          <cell r="E64" t="str">
            <v>Pilot Sport 4 SUV</v>
          </cell>
          <cell r="F64" t="str">
            <v>235/50R20 104Y XL</v>
          </cell>
          <cell r="G64" t="str">
            <v>235/50R20</v>
          </cell>
          <cell r="H64">
            <v>55000</v>
          </cell>
          <cell r="I64">
            <v>24750</v>
          </cell>
          <cell r="J64">
            <v>0</v>
          </cell>
          <cell r="K64">
            <v>12</v>
          </cell>
          <cell r="L64">
            <v>33800</v>
          </cell>
          <cell r="M64">
            <v>29772.727269999999</v>
          </cell>
          <cell r="N64">
            <v>0.16870229010000001</v>
          </cell>
          <cell r="O64"/>
          <cell r="P64">
            <v>-700</v>
          </cell>
          <cell r="Q64">
            <v>45299</v>
          </cell>
          <cell r="R64">
            <v>33100</v>
          </cell>
          <cell r="S64" t="str">
            <v>タイヤーウッズ</v>
          </cell>
          <cell r="T64">
            <v>33100</v>
          </cell>
          <cell r="U64">
            <v>0</v>
          </cell>
          <cell r="V64">
            <v>33800</v>
          </cell>
          <cell r="W64">
            <v>33680</v>
          </cell>
          <cell r="X64">
            <v>29663.63636</v>
          </cell>
          <cell r="Y64">
            <v>0.1656451119</v>
          </cell>
          <cell r="Z64"/>
          <cell r="AA64">
            <v>-480</v>
          </cell>
          <cell r="AB64">
            <v>45299</v>
          </cell>
          <cell r="AC64">
            <v>33200</v>
          </cell>
          <cell r="AD64" t="str">
            <v>タイヤーウッズ</v>
          </cell>
          <cell r="AE64">
            <v>33200</v>
          </cell>
          <cell r="AF64">
            <v>0</v>
          </cell>
          <cell r="AG64">
            <v>605763453</v>
          </cell>
          <cell r="AH64">
            <v>605763508</v>
          </cell>
        </row>
        <row r="65">
          <cell r="B65">
            <v>2054017158603</v>
          </cell>
          <cell r="C65">
            <v>4985009708019</v>
          </cell>
          <cell r="D65" t="str">
            <v>733170</v>
          </cell>
          <cell r="E65" t="str">
            <v>Pilot Sport 5</v>
          </cell>
          <cell r="F65" t="str">
            <v>205/40R17 84Y XL</v>
          </cell>
          <cell r="G65" t="str">
            <v>205/40R17</v>
          </cell>
          <cell r="H65">
            <v>40000</v>
          </cell>
          <cell r="I65">
            <v>18000</v>
          </cell>
          <cell r="J65">
            <v>40</v>
          </cell>
          <cell r="K65">
            <v>3</v>
          </cell>
          <cell r="L65">
            <v>24150</v>
          </cell>
          <cell r="M65">
            <v>21477.272730000001</v>
          </cell>
          <cell r="N65">
            <v>0.1619047619</v>
          </cell>
          <cell r="O65"/>
          <cell r="P65">
            <v>20</v>
          </cell>
          <cell r="Q65">
            <v>45299</v>
          </cell>
          <cell r="R65">
            <v>24170</v>
          </cell>
          <cell r="S65" t="str">
            <v>ラウンドタイヤ ヤフー店</v>
          </cell>
          <cell r="T65">
            <v>24170</v>
          </cell>
          <cell r="U65">
            <v>0</v>
          </cell>
          <cell r="V65">
            <v>24110</v>
          </cell>
          <cell r="W65">
            <v>24100</v>
          </cell>
          <cell r="X65">
            <v>21431.818179999998</v>
          </cell>
          <cell r="Y65">
            <v>0.1601272534</v>
          </cell>
          <cell r="Z65"/>
          <cell r="AA65">
            <v>10</v>
          </cell>
          <cell r="AB65">
            <v>45299</v>
          </cell>
          <cell r="AC65">
            <v>24110</v>
          </cell>
          <cell r="AD65" t="str">
            <v>T-BOX Auto Parts</v>
          </cell>
          <cell r="AE65">
            <v>24110</v>
          </cell>
          <cell r="AF65">
            <v>0</v>
          </cell>
          <cell r="AG65">
            <v>605763440</v>
          </cell>
          <cell r="AH65">
            <v>605763495</v>
          </cell>
        </row>
        <row r="66">
          <cell r="B66">
            <v>2454017158601</v>
          </cell>
          <cell r="C66">
            <v>4985009708088</v>
          </cell>
          <cell r="D66" t="str">
            <v>733240</v>
          </cell>
          <cell r="E66" t="str">
            <v>Pilot Sport 5</v>
          </cell>
          <cell r="F66" t="str">
            <v>245/40R17 95Y XL</v>
          </cell>
          <cell r="G66" t="str">
            <v>245/40R17</v>
          </cell>
          <cell r="H66">
            <v>45400</v>
          </cell>
          <cell r="I66">
            <v>20430</v>
          </cell>
          <cell r="J66">
            <v>34</v>
          </cell>
          <cell r="K66">
            <v>16</v>
          </cell>
          <cell r="L66">
            <v>27980</v>
          </cell>
          <cell r="M66">
            <v>24481.818179999998</v>
          </cell>
          <cell r="N66">
            <v>0.16550315630000001</v>
          </cell>
          <cell r="O66"/>
          <cell r="P66">
            <v>-590</v>
          </cell>
          <cell r="Q66">
            <v>45299</v>
          </cell>
          <cell r="R66">
            <v>27390</v>
          </cell>
          <cell r="S66" t="str">
            <v>タイヤ1番</v>
          </cell>
          <cell r="T66">
            <v>27990</v>
          </cell>
          <cell r="U66">
            <v>-600</v>
          </cell>
          <cell r="V66">
            <v>27900</v>
          </cell>
          <cell r="W66">
            <v>27900</v>
          </cell>
          <cell r="X66">
            <v>24409.090909999999</v>
          </cell>
          <cell r="Y66">
            <v>0.16301675979999999</v>
          </cell>
          <cell r="Z66"/>
          <cell r="AA66">
            <v>-510</v>
          </cell>
          <cell r="AB66">
            <v>45299</v>
          </cell>
          <cell r="AC66">
            <v>27390</v>
          </cell>
          <cell r="AD66" t="str">
            <v>タイヤマックス</v>
          </cell>
          <cell r="AE66">
            <v>27400</v>
          </cell>
          <cell r="AF66">
            <v>-10</v>
          </cell>
          <cell r="AG66">
            <v>605763441</v>
          </cell>
          <cell r="AH66">
            <v>605763496</v>
          </cell>
        </row>
        <row r="67">
          <cell r="B67">
            <v>2054517158608</v>
          </cell>
          <cell r="C67">
            <v>4985009708026</v>
          </cell>
          <cell r="D67" t="str">
            <v>733180</v>
          </cell>
          <cell r="E67" t="str">
            <v>Pilot Sport 5</v>
          </cell>
          <cell r="F67" t="str">
            <v>205/45R17 88Y XL（43掛）</v>
          </cell>
          <cell r="G67" t="str">
            <v>205/45R17</v>
          </cell>
          <cell r="H67">
            <v>35500</v>
          </cell>
          <cell r="I67">
            <v>15270</v>
          </cell>
          <cell r="J67">
            <v>143</v>
          </cell>
          <cell r="K67">
            <v>1</v>
          </cell>
          <cell r="L67">
            <v>21000</v>
          </cell>
          <cell r="M67">
            <v>18613.63636</v>
          </cell>
          <cell r="N67">
            <v>0.1796336996</v>
          </cell>
          <cell r="O67"/>
          <cell r="P67">
            <v>200</v>
          </cell>
          <cell r="Q67">
            <v>45299</v>
          </cell>
          <cell r="R67">
            <v>21200</v>
          </cell>
          <cell r="S67" t="str">
            <v>タイヤーウッズ</v>
          </cell>
          <cell r="T67">
            <v>21200</v>
          </cell>
          <cell r="U67">
            <v>0</v>
          </cell>
          <cell r="V67">
            <v>21146</v>
          </cell>
          <cell r="W67">
            <v>21140</v>
          </cell>
          <cell r="X67">
            <v>18740.909090000001</v>
          </cell>
          <cell r="Y67">
            <v>0.1852049479</v>
          </cell>
          <cell r="Z67"/>
          <cell r="AA67">
            <v>60</v>
          </cell>
          <cell r="AB67">
            <v>45299</v>
          </cell>
          <cell r="AC67">
            <v>21200</v>
          </cell>
          <cell r="AD67" t="str">
            <v>タイヤーウッズ</v>
          </cell>
          <cell r="AE67">
            <v>21200</v>
          </cell>
          <cell r="AF67">
            <v>0</v>
          </cell>
          <cell r="AG67">
            <v>605763442</v>
          </cell>
          <cell r="AH67">
            <v>605763497</v>
          </cell>
        </row>
        <row r="68">
          <cell r="B68">
            <v>2154017158600</v>
          </cell>
          <cell r="C68">
            <v>4985009708545</v>
          </cell>
          <cell r="D68" t="str">
            <v>272776</v>
          </cell>
          <cell r="E68" t="str">
            <v>Pilot Sport 5</v>
          </cell>
          <cell r="F68" t="str">
            <v>215/40R17 87Y XL</v>
          </cell>
          <cell r="G68" t="str">
            <v>215/40R17</v>
          </cell>
          <cell r="H68">
            <v>42100</v>
          </cell>
          <cell r="I68">
            <v>18950</v>
          </cell>
          <cell r="J68">
            <v>28</v>
          </cell>
          <cell r="K68">
            <v>6</v>
          </cell>
          <cell r="L68">
            <v>25980</v>
          </cell>
          <cell r="M68">
            <v>23140.909090000001</v>
          </cell>
          <cell r="N68">
            <v>0.1811039089</v>
          </cell>
          <cell r="O68"/>
          <cell r="P68">
            <v>0</v>
          </cell>
          <cell r="Q68">
            <v>45299</v>
          </cell>
          <cell r="R68">
            <v>25980</v>
          </cell>
          <cell r="S68" t="str">
            <v>T-BOX Auto Parts</v>
          </cell>
          <cell r="T68">
            <v>25980</v>
          </cell>
          <cell r="U68">
            <v>0</v>
          </cell>
          <cell r="V68">
            <v>25750</v>
          </cell>
          <cell r="W68">
            <v>25740</v>
          </cell>
          <cell r="X68">
            <v>22922.727269999999</v>
          </cell>
          <cell r="Y68">
            <v>0.17330953800000001</v>
          </cell>
          <cell r="Z68"/>
          <cell r="AA68">
            <v>-410</v>
          </cell>
          <cell r="AB68">
            <v>45299</v>
          </cell>
          <cell r="AC68">
            <v>25330</v>
          </cell>
          <cell r="AD68" t="str">
            <v>タイヤーウッズ</v>
          </cell>
          <cell r="AE68">
            <v>25330</v>
          </cell>
          <cell r="AF68">
            <v>0</v>
          </cell>
          <cell r="AG68" t="str">
            <v/>
          </cell>
          <cell r="AH68" t="str">
            <v/>
          </cell>
        </row>
        <row r="69">
          <cell r="B69">
            <v>2154517158605</v>
          </cell>
          <cell r="C69">
            <v>4985009708033</v>
          </cell>
          <cell r="D69" t="str">
            <v>733190</v>
          </cell>
          <cell r="E69" t="str">
            <v>Pilot Sport 5</v>
          </cell>
          <cell r="F69" t="str">
            <v>215/45R17 91Y XL</v>
          </cell>
          <cell r="G69" t="str">
            <v>215/45R17</v>
          </cell>
          <cell r="H69">
            <v>37700</v>
          </cell>
          <cell r="I69">
            <v>16970</v>
          </cell>
          <cell r="J69">
            <v>16</v>
          </cell>
          <cell r="K69">
            <v>28</v>
          </cell>
          <cell r="L69">
            <v>22780</v>
          </cell>
          <cell r="M69">
            <v>20231.818179999998</v>
          </cell>
          <cell r="N69">
            <v>0.16122219730000001</v>
          </cell>
          <cell r="O69"/>
          <cell r="P69">
            <v>0</v>
          </cell>
          <cell r="Q69">
            <v>45299</v>
          </cell>
          <cell r="R69">
            <v>22780</v>
          </cell>
          <cell r="S69" t="str">
            <v>タイヤステージ湘南 ヤフー店</v>
          </cell>
          <cell r="T69">
            <v>22780</v>
          </cell>
          <cell r="U69">
            <v>0</v>
          </cell>
          <cell r="V69">
            <v>22780</v>
          </cell>
          <cell r="W69">
            <v>22760</v>
          </cell>
          <cell r="X69">
            <v>20213.63636</v>
          </cell>
          <cell r="Y69">
            <v>0.16046773110000001</v>
          </cell>
          <cell r="Z69"/>
          <cell r="AA69">
            <v>20</v>
          </cell>
          <cell r="AB69">
            <v>45299</v>
          </cell>
          <cell r="AC69">
            <v>22780</v>
          </cell>
          <cell r="AD69" t="str">
            <v>タイヤステージ　湘南　楽天市場店</v>
          </cell>
          <cell r="AE69">
            <v>22780</v>
          </cell>
          <cell r="AF69">
            <v>0</v>
          </cell>
          <cell r="AG69">
            <v>605763439</v>
          </cell>
          <cell r="AH69">
            <v>605763494</v>
          </cell>
        </row>
        <row r="70">
          <cell r="B70">
            <v>2254517158602</v>
          </cell>
          <cell r="C70">
            <v>4985009708057</v>
          </cell>
          <cell r="D70" t="str">
            <v>733210</v>
          </cell>
          <cell r="E70" t="str">
            <v>Pilot Sport 5</v>
          </cell>
          <cell r="F70" t="str">
            <v>225/45R17 94Y XL</v>
          </cell>
          <cell r="G70" t="str">
            <v>225/45R17</v>
          </cell>
          <cell r="H70">
            <v>38700</v>
          </cell>
          <cell r="I70">
            <v>17420</v>
          </cell>
          <cell r="J70">
            <v>6</v>
          </cell>
          <cell r="K70">
            <v>22</v>
          </cell>
          <cell r="L70">
            <v>23480</v>
          </cell>
          <cell r="M70">
            <v>20868.181820000002</v>
          </cell>
          <cell r="N70">
            <v>0.16523633200000001</v>
          </cell>
          <cell r="O70"/>
          <cell r="P70">
            <v>-30</v>
          </cell>
          <cell r="Q70">
            <v>45299</v>
          </cell>
          <cell r="R70">
            <v>23450</v>
          </cell>
          <cell r="S70" t="str">
            <v>タイヤステージ湘南 ヤフー店</v>
          </cell>
          <cell r="T70">
            <v>23450</v>
          </cell>
          <cell r="U70">
            <v>0</v>
          </cell>
          <cell r="V70">
            <v>23480</v>
          </cell>
          <cell r="W70">
            <v>23450</v>
          </cell>
          <cell r="X70">
            <v>20840.909090000001</v>
          </cell>
          <cell r="Y70">
            <v>0.16414394769999999</v>
          </cell>
          <cell r="Z70"/>
          <cell r="AA70">
            <v>40</v>
          </cell>
          <cell r="AB70">
            <v>45299</v>
          </cell>
          <cell r="AC70">
            <v>23490</v>
          </cell>
          <cell r="AD70" t="str">
            <v>タイヤ1番</v>
          </cell>
          <cell r="AE70">
            <v>23490</v>
          </cell>
          <cell r="AF70">
            <v>0</v>
          </cell>
          <cell r="AG70">
            <v>605763435</v>
          </cell>
          <cell r="AH70">
            <v>605763490</v>
          </cell>
        </row>
        <row r="71">
          <cell r="B71">
            <v>2454517158606</v>
          </cell>
          <cell r="C71">
            <v>4985009708095</v>
          </cell>
          <cell r="D71" t="str">
            <v>733250</v>
          </cell>
          <cell r="E71" t="str">
            <v>Pilot Sport 5</v>
          </cell>
          <cell r="F71" t="str">
            <v>245/45R17 99Y XL</v>
          </cell>
          <cell r="G71" t="str">
            <v>245/45R17</v>
          </cell>
          <cell r="H71">
            <v>50300</v>
          </cell>
          <cell r="I71">
            <v>22640</v>
          </cell>
          <cell r="J71">
            <v>4</v>
          </cell>
          <cell r="K71">
            <v>4</v>
          </cell>
          <cell r="L71">
            <v>30450</v>
          </cell>
          <cell r="M71">
            <v>26727.272730000001</v>
          </cell>
          <cell r="N71">
            <v>0.15292517010000001</v>
          </cell>
          <cell r="O71"/>
          <cell r="P71">
            <v>-350</v>
          </cell>
          <cell r="Q71">
            <v>45299</v>
          </cell>
          <cell r="R71">
            <v>30100</v>
          </cell>
          <cell r="S71" t="str">
            <v>タイヤマックス</v>
          </cell>
          <cell r="T71">
            <v>30360</v>
          </cell>
          <cell r="U71">
            <v>-260</v>
          </cell>
          <cell r="V71">
            <v>30450</v>
          </cell>
          <cell r="W71">
            <v>30450</v>
          </cell>
          <cell r="X71">
            <v>26727.272730000001</v>
          </cell>
          <cell r="Y71">
            <v>0.15292517010000001</v>
          </cell>
          <cell r="Z71"/>
          <cell r="AA71">
            <v>-350</v>
          </cell>
          <cell r="AB71">
            <v>45299</v>
          </cell>
          <cell r="AC71">
            <v>30100</v>
          </cell>
          <cell r="AD71" t="str">
            <v>タイヤ1番</v>
          </cell>
          <cell r="AE71">
            <v>30360</v>
          </cell>
          <cell r="AF71">
            <v>-260</v>
          </cell>
          <cell r="AG71">
            <v>605763438</v>
          </cell>
          <cell r="AH71">
            <v>605763493</v>
          </cell>
        </row>
        <row r="72">
          <cell r="B72">
            <v>2155517158602</v>
          </cell>
          <cell r="C72">
            <v>4985009708040</v>
          </cell>
          <cell r="D72" t="str">
            <v>733250</v>
          </cell>
          <cell r="E72" t="str">
            <v>Pilot Sport 5</v>
          </cell>
          <cell r="F72" t="str">
            <v>215/55R17 98Y XL</v>
          </cell>
          <cell r="G72" t="str">
            <v>215/55R17</v>
          </cell>
          <cell r="H72">
            <v>32600</v>
          </cell>
          <cell r="I72">
            <v>14670</v>
          </cell>
          <cell r="J72">
            <v>8</v>
          </cell>
          <cell r="K72">
            <v>16</v>
          </cell>
          <cell r="L72">
            <v>20130</v>
          </cell>
          <cell r="M72">
            <v>17345.454549999999</v>
          </cell>
          <cell r="N72">
            <v>0.15424528300000001</v>
          </cell>
          <cell r="O72"/>
          <cell r="P72">
            <v>360</v>
          </cell>
          <cell r="Q72">
            <v>45299</v>
          </cell>
          <cell r="R72">
            <v>20490</v>
          </cell>
          <cell r="S72" t="str">
            <v>トミータイヤ</v>
          </cell>
          <cell r="T72">
            <v>20490</v>
          </cell>
          <cell r="U72">
            <v>0</v>
          </cell>
          <cell r="V72">
            <v>20130</v>
          </cell>
          <cell r="W72">
            <v>20120</v>
          </cell>
          <cell r="X72">
            <v>17336.36364</v>
          </cell>
          <cell r="Y72">
            <v>0.15380178289999999</v>
          </cell>
          <cell r="Z72"/>
          <cell r="AA72">
            <v>-120</v>
          </cell>
          <cell r="AB72">
            <v>45299</v>
          </cell>
          <cell r="AC72">
            <v>20000</v>
          </cell>
          <cell r="AD72" t="str">
            <v>タイヤーウッズ</v>
          </cell>
          <cell r="AE72">
            <v>20000</v>
          </cell>
          <cell r="AF72">
            <v>0</v>
          </cell>
          <cell r="AG72">
            <v>605763437</v>
          </cell>
          <cell r="AH72">
            <v>605763492</v>
          </cell>
        </row>
        <row r="73">
          <cell r="B73">
            <v>2255017158604</v>
          </cell>
          <cell r="C73">
            <v>4985009708064</v>
          </cell>
          <cell r="D73" t="str">
            <v>733220</v>
          </cell>
          <cell r="E73" t="str">
            <v>Pilot Sport 5</v>
          </cell>
          <cell r="F73" t="str">
            <v>225/50R17 98Y XL</v>
          </cell>
          <cell r="G73" t="str">
            <v>225/50R17</v>
          </cell>
          <cell r="H73">
            <v>39600</v>
          </cell>
          <cell r="I73">
            <v>17820</v>
          </cell>
          <cell r="J73">
            <v>8</v>
          </cell>
          <cell r="K73">
            <v>15</v>
          </cell>
          <cell r="L73">
            <v>24500</v>
          </cell>
          <cell r="M73">
            <v>21318.181820000002</v>
          </cell>
          <cell r="N73">
            <v>0.1640938166</v>
          </cell>
          <cell r="O73"/>
          <cell r="P73">
            <v>-500</v>
          </cell>
          <cell r="Q73">
            <v>45299</v>
          </cell>
          <cell r="R73">
            <v>24000</v>
          </cell>
          <cell r="S73" t="str">
            <v>タイヤマックス</v>
          </cell>
          <cell r="T73">
            <v>24600</v>
          </cell>
          <cell r="U73">
            <v>-600</v>
          </cell>
          <cell r="V73">
            <v>24500</v>
          </cell>
          <cell r="W73">
            <v>24480</v>
          </cell>
          <cell r="X73">
            <v>21300</v>
          </cell>
          <cell r="Y73">
            <v>0.16338028169999999</v>
          </cell>
          <cell r="Z73"/>
          <cell r="AA73">
            <v>-530</v>
          </cell>
          <cell r="AB73">
            <v>45299</v>
          </cell>
          <cell r="AC73">
            <v>23950</v>
          </cell>
          <cell r="AD73" t="str">
            <v>ラウンドタイヤ</v>
          </cell>
          <cell r="AE73">
            <v>23950</v>
          </cell>
          <cell r="AF73">
            <v>0</v>
          </cell>
          <cell r="AG73" t="str">
            <v>×</v>
          </cell>
          <cell r="AH73" t="str">
            <v>×</v>
          </cell>
        </row>
        <row r="74">
          <cell r="B74">
            <v>2255517158609</v>
          </cell>
          <cell r="C74">
            <v>4985009708071</v>
          </cell>
          <cell r="D74" t="str">
            <v>733230</v>
          </cell>
          <cell r="E74" t="str">
            <v>Pilot Sport 5</v>
          </cell>
          <cell r="F74" t="str">
            <v>225/55R17 101Y XL</v>
          </cell>
          <cell r="G74" t="str">
            <v>225/55R17</v>
          </cell>
          <cell r="H74">
            <v>37200</v>
          </cell>
          <cell r="I74">
            <v>16740</v>
          </cell>
          <cell r="J74">
            <v>17</v>
          </cell>
          <cell r="K74">
            <v>4</v>
          </cell>
          <cell r="L74">
            <v>22540</v>
          </cell>
          <cell r="M74">
            <v>20013.63636</v>
          </cell>
          <cell r="N74">
            <v>0.16357029300000001</v>
          </cell>
          <cell r="O74"/>
          <cell r="P74">
            <v>660</v>
          </cell>
          <cell r="Q74">
            <v>45299</v>
          </cell>
          <cell r="R74">
            <v>23200</v>
          </cell>
          <cell r="S74" t="str">
            <v>T-BOX Auto Parts</v>
          </cell>
          <cell r="T74">
            <v>23200</v>
          </cell>
          <cell r="U74">
            <v>0</v>
          </cell>
          <cell r="V74">
            <v>22800</v>
          </cell>
          <cell r="W74">
            <v>22780</v>
          </cell>
          <cell r="X74">
            <v>20231.818179999998</v>
          </cell>
          <cell r="Y74">
            <v>0.1725904291</v>
          </cell>
          <cell r="Z74"/>
          <cell r="AA74">
            <v>-270</v>
          </cell>
          <cell r="AB74">
            <v>45299</v>
          </cell>
          <cell r="AC74">
            <v>22510</v>
          </cell>
          <cell r="AD74" t="str">
            <v>タイヤステージ　湘南　楽天市場店</v>
          </cell>
          <cell r="AE74">
            <v>22510</v>
          </cell>
          <cell r="AF74">
            <v>0</v>
          </cell>
          <cell r="AG74">
            <v>605763436</v>
          </cell>
          <cell r="AH74">
            <v>605763491</v>
          </cell>
        </row>
        <row r="75">
          <cell r="B75">
            <v>2054018158602</v>
          </cell>
          <cell r="C75">
            <v>4985009708101</v>
          </cell>
          <cell r="D75" t="str">
            <v>733230</v>
          </cell>
          <cell r="E75" t="str">
            <v>Pilot Sport 5</v>
          </cell>
          <cell r="F75" t="str">
            <v>205/40R18 86Y XL</v>
          </cell>
          <cell r="G75" t="str">
            <v>205/40R18</v>
          </cell>
          <cell r="H75">
            <v>46600</v>
          </cell>
          <cell r="I75">
            <v>20970</v>
          </cell>
          <cell r="J75">
            <v>0</v>
          </cell>
          <cell r="K75">
            <v>0</v>
          </cell>
          <cell r="L75">
            <v>31270</v>
          </cell>
          <cell r="M75">
            <v>27950</v>
          </cell>
          <cell r="N75">
            <v>0.2497316637</v>
          </cell>
          <cell r="O75"/>
          <cell r="P75">
            <v>3920</v>
          </cell>
          <cell r="Q75">
            <v>45299</v>
          </cell>
          <cell r="R75">
            <v>35190</v>
          </cell>
          <cell r="S75" t="str">
            <v>矢東タイヤ2号店</v>
          </cell>
          <cell r="T75">
            <v>35190</v>
          </cell>
          <cell r="U75">
            <v>0</v>
          </cell>
          <cell r="V75">
            <v>28500</v>
          </cell>
          <cell r="W75">
            <v>28480</v>
          </cell>
          <cell r="X75">
            <v>25413.63636</v>
          </cell>
          <cell r="Y75">
            <v>0.1748524414</v>
          </cell>
          <cell r="Z75"/>
          <cell r="AA75">
            <v>20</v>
          </cell>
          <cell r="AB75">
            <v>45299</v>
          </cell>
          <cell r="AC75">
            <v>28500</v>
          </cell>
          <cell r="AD75" t="str">
            <v>タイヤーウッズ</v>
          </cell>
          <cell r="AE75">
            <v>28500</v>
          </cell>
          <cell r="AF75">
            <v>0</v>
          </cell>
          <cell r="AG75">
            <v>605763433</v>
          </cell>
          <cell r="AH75">
            <v>605763488</v>
          </cell>
        </row>
        <row r="76">
          <cell r="B76">
            <v>2453518158608</v>
          </cell>
          <cell r="C76">
            <v>4985009708187</v>
          </cell>
          <cell r="D76" t="str">
            <v>733340</v>
          </cell>
          <cell r="E76" t="str">
            <v>Pilot Sport 5</v>
          </cell>
          <cell r="F76" t="str">
            <v>245/35R18 92Y XL</v>
          </cell>
          <cell r="G76" t="str">
            <v>245/35R18</v>
          </cell>
          <cell r="H76">
            <v>56300</v>
          </cell>
          <cell r="I76">
            <v>25340</v>
          </cell>
          <cell r="J76">
            <v>8</v>
          </cell>
          <cell r="K76">
            <v>10</v>
          </cell>
          <cell r="L76">
            <v>34440</v>
          </cell>
          <cell r="M76">
            <v>30354.545450000001</v>
          </cell>
          <cell r="N76">
            <v>0.16519916139999999</v>
          </cell>
          <cell r="O76"/>
          <cell r="P76">
            <v>0</v>
          </cell>
          <cell r="Q76">
            <v>45299</v>
          </cell>
          <cell r="R76">
            <v>34440</v>
          </cell>
          <cell r="S76" t="str">
            <v>ラウンドタイヤ ヤフー店</v>
          </cell>
          <cell r="T76">
            <v>34440</v>
          </cell>
          <cell r="U76">
            <v>0</v>
          </cell>
          <cell r="V76">
            <v>34900</v>
          </cell>
          <cell r="W76">
            <v>34880</v>
          </cell>
          <cell r="X76">
            <v>30754.545450000001</v>
          </cell>
          <cell r="Y76">
            <v>0.17605675439999999</v>
          </cell>
          <cell r="Z76"/>
          <cell r="AA76">
            <v>1840</v>
          </cell>
          <cell r="AB76">
            <v>45299</v>
          </cell>
          <cell r="AC76">
            <v>36720</v>
          </cell>
          <cell r="AD76" t="str">
            <v>EXTREME STORE 楽天市場店</v>
          </cell>
          <cell r="AE76">
            <v>36720</v>
          </cell>
          <cell r="AF76">
            <v>0</v>
          </cell>
          <cell r="AG76" t="str">
            <v>×</v>
          </cell>
          <cell r="AH76" t="str">
            <v>×</v>
          </cell>
        </row>
        <row r="77">
          <cell r="B77">
            <v>2553518158605</v>
          </cell>
          <cell r="C77">
            <v>4985009708217</v>
          </cell>
          <cell r="D77" t="str">
            <v>733370</v>
          </cell>
          <cell r="E77" t="str">
            <v>Pilot Sport 5</v>
          </cell>
          <cell r="F77" t="str">
            <v>255/35R18 94Y XL</v>
          </cell>
          <cell r="G77" t="str">
            <v>255/35R18</v>
          </cell>
          <cell r="H77">
            <v>59700</v>
          </cell>
          <cell r="I77">
            <v>26870</v>
          </cell>
          <cell r="J77">
            <v>14</v>
          </cell>
          <cell r="K77">
            <v>12</v>
          </cell>
          <cell r="L77">
            <v>36280</v>
          </cell>
          <cell r="M77">
            <v>32027.272730000001</v>
          </cell>
          <cell r="N77">
            <v>0.16102753340000001</v>
          </cell>
          <cell r="O77"/>
          <cell r="P77">
            <v>270</v>
          </cell>
          <cell r="Q77">
            <v>45299</v>
          </cell>
          <cell r="R77">
            <v>36550</v>
          </cell>
          <cell r="S77" t="str">
            <v>T-BOX Auto Parts</v>
          </cell>
          <cell r="T77">
            <v>36550</v>
          </cell>
          <cell r="U77">
            <v>0</v>
          </cell>
          <cell r="V77">
            <v>36140</v>
          </cell>
          <cell r="W77">
            <v>36100</v>
          </cell>
          <cell r="X77">
            <v>31863.63636</v>
          </cell>
          <cell r="Y77">
            <v>0.1567189729</v>
          </cell>
          <cell r="Z77"/>
          <cell r="AA77">
            <v>-650</v>
          </cell>
          <cell r="AB77">
            <v>45299</v>
          </cell>
          <cell r="AC77">
            <v>35450</v>
          </cell>
          <cell r="AD77" t="str">
            <v>タイヤーウッズ</v>
          </cell>
          <cell r="AE77">
            <v>35450</v>
          </cell>
          <cell r="AF77">
            <v>0</v>
          </cell>
          <cell r="AG77">
            <v>605763428</v>
          </cell>
          <cell r="AH77">
            <v>605763483</v>
          </cell>
        </row>
        <row r="78">
          <cell r="B78">
            <v>2653518158602</v>
          </cell>
          <cell r="C78">
            <v>4985009708248</v>
          </cell>
          <cell r="D78" t="str">
            <v>733620</v>
          </cell>
          <cell r="E78" t="str">
            <v>Pilot Sport 5</v>
          </cell>
          <cell r="F78" t="str">
            <v>265/35R18 97Y XL</v>
          </cell>
          <cell r="G78" t="str">
            <v>265/35R18</v>
          </cell>
          <cell r="H78">
            <v>62900</v>
          </cell>
          <cell r="I78">
            <v>28310</v>
          </cell>
          <cell r="J78">
            <v>14</v>
          </cell>
          <cell r="K78">
            <v>16</v>
          </cell>
          <cell r="L78">
            <v>38080</v>
          </cell>
          <cell r="M78">
            <v>33663.636359999997</v>
          </cell>
          <cell r="N78">
            <v>0.1590332163</v>
          </cell>
          <cell r="O78"/>
          <cell r="P78">
            <v>-520</v>
          </cell>
          <cell r="Q78">
            <v>45299</v>
          </cell>
          <cell r="R78">
            <v>37560</v>
          </cell>
          <cell r="S78" t="str">
            <v>タイヤマックス</v>
          </cell>
          <cell r="T78">
            <v>37430</v>
          </cell>
          <cell r="U78">
            <v>130</v>
          </cell>
          <cell r="V78">
            <v>38080</v>
          </cell>
          <cell r="W78">
            <v>38000</v>
          </cell>
          <cell r="X78">
            <v>33590.909090000001</v>
          </cell>
          <cell r="Y78">
            <v>0.1572124493</v>
          </cell>
          <cell r="Z78"/>
          <cell r="AA78">
            <v>-440</v>
          </cell>
          <cell r="AB78">
            <v>45299</v>
          </cell>
          <cell r="AC78">
            <v>37560</v>
          </cell>
          <cell r="AD78" t="str">
            <v>タイヤ1番</v>
          </cell>
          <cell r="AE78">
            <v>38100</v>
          </cell>
          <cell r="AF78">
            <v>-540</v>
          </cell>
          <cell r="AG78">
            <v>605763451</v>
          </cell>
          <cell r="AH78">
            <v>605763506</v>
          </cell>
        </row>
        <row r="79">
          <cell r="B79">
            <v>2154018158609</v>
          </cell>
          <cell r="C79">
            <v>4985009708118</v>
          </cell>
          <cell r="D79" t="str">
            <v>733270</v>
          </cell>
          <cell r="E79" t="str">
            <v>Pilot Sport 5</v>
          </cell>
          <cell r="F79" t="str">
            <v>215/40R18 89Y XL</v>
          </cell>
          <cell r="G79" t="str">
            <v>215/40R18</v>
          </cell>
          <cell r="H79">
            <v>49500</v>
          </cell>
          <cell r="I79">
            <v>22280</v>
          </cell>
          <cell r="J79">
            <v>38</v>
          </cell>
          <cell r="K79">
            <v>10</v>
          </cell>
          <cell r="L79">
            <v>29980</v>
          </cell>
          <cell r="M79">
            <v>26777.272730000001</v>
          </cell>
          <cell r="N79">
            <v>0.16795111190000001</v>
          </cell>
          <cell r="O79"/>
          <cell r="P79">
            <v>-420</v>
          </cell>
          <cell r="Q79">
            <v>45299</v>
          </cell>
          <cell r="R79">
            <v>29560</v>
          </cell>
          <cell r="S79" t="str">
            <v>ラウンドタイヤ ヤフー店</v>
          </cell>
          <cell r="T79">
            <v>29560</v>
          </cell>
          <cell r="U79">
            <v>0</v>
          </cell>
          <cell r="V79">
            <v>29880</v>
          </cell>
          <cell r="W79">
            <v>29800</v>
          </cell>
          <cell r="X79">
            <v>26613.63636</v>
          </cell>
          <cell r="Y79">
            <v>0.16283518359999999</v>
          </cell>
          <cell r="Z79"/>
          <cell r="AA79">
            <v>-430</v>
          </cell>
          <cell r="AB79">
            <v>45299</v>
          </cell>
          <cell r="AC79">
            <v>29370</v>
          </cell>
          <cell r="AD79" t="str">
            <v>タイヤ1番</v>
          </cell>
          <cell r="AE79">
            <v>29400</v>
          </cell>
          <cell r="AF79">
            <v>-30</v>
          </cell>
          <cell r="AG79">
            <v>605763434</v>
          </cell>
          <cell r="AH79">
            <v>605763489</v>
          </cell>
        </row>
        <row r="80">
          <cell r="B80">
            <v>2254018158606</v>
          </cell>
          <cell r="C80">
            <v>4985009708132</v>
          </cell>
          <cell r="D80" t="str">
            <v>733290</v>
          </cell>
          <cell r="E80" t="str">
            <v>Pilot Sport 5</v>
          </cell>
          <cell r="F80" t="str">
            <v>225/40R18 92Y XL</v>
          </cell>
          <cell r="G80" t="str">
            <v>225/40R18</v>
          </cell>
          <cell r="H80">
            <v>44100</v>
          </cell>
          <cell r="I80">
            <v>19850</v>
          </cell>
          <cell r="J80">
            <v>8</v>
          </cell>
          <cell r="K80">
            <v>13</v>
          </cell>
          <cell r="L80">
            <v>26550</v>
          </cell>
          <cell r="M80">
            <v>23659.090909999999</v>
          </cell>
          <cell r="N80">
            <v>0.16099903939999999</v>
          </cell>
          <cell r="O80"/>
          <cell r="P80">
            <v>150</v>
          </cell>
          <cell r="Q80">
            <v>45299</v>
          </cell>
          <cell r="R80">
            <v>26700</v>
          </cell>
          <cell r="S80" t="str">
            <v>タイヤステージ湘南 ヤフー店</v>
          </cell>
          <cell r="T80">
            <v>26700</v>
          </cell>
          <cell r="U80">
            <v>0</v>
          </cell>
          <cell r="V80">
            <v>26550</v>
          </cell>
          <cell r="W80">
            <v>26550</v>
          </cell>
          <cell r="X80">
            <v>23659.090909999999</v>
          </cell>
          <cell r="Y80">
            <v>0.16099903939999999</v>
          </cell>
          <cell r="Z80"/>
          <cell r="AA80">
            <v>0</v>
          </cell>
          <cell r="AB80">
            <v>45299</v>
          </cell>
          <cell r="AC80">
            <v>26550</v>
          </cell>
          <cell r="AD80" t="str">
            <v>ラウンドタイヤ</v>
          </cell>
          <cell r="AE80">
            <v>26550</v>
          </cell>
          <cell r="AF80">
            <v>0</v>
          </cell>
          <cell r="AG80">
            <v>605763427</v>
          </cell>
          <cell r="AH80">
            <v>605763482</v>
          </cell>
        </row>
        <row r="81">
          <cell r="B81">
            <v>2354018158603</v>
          </cell>
          <cell r="C81">
            <v>4985009708156</v>
          </cell>
          <cell r="D81" t="str">
            <v>733310</v>
          </cell>
          <cell r="E81" t="str">
            <v>Pilot Sport 5</v>
          </cell>
          <cell r="F81" t="str">
            <v>235/40R18 95Y XL</v>
          </cell>
          <cell r="G81" t="str">
            <v>235/40R18</v>
          </cell>
          <cell r="H81">
            <v>53200</v>
          </cell>
          <cell r="I81">
            <v>23940</v>
          </cell>
          <cell r="J81">
            <v>23</v>
          </cell>
          <cell r="K81">
            <v>6</v>
          </cell>
          <cell r="L81">
            <v>32250</v>
          </cell>
          <cell r="M81">
            <v>28363.63636</v>
          </cell>
          <cell r="N81">
            <v>0.1559615385</v>
          </cell>
          <cell r="O81"/>
          <cell r="P81">
            <v>-1010</v>
          </cell>
          <cell r="Q81">
            <v>45299</v>
          </cell>
          <cell r="R81">
            <v>31240</v>
          </cell>
          <cell r="S81" t="str">
            <v>タイヤマックス</v>
          </cell>
          <cell r="T81">
            <v>32190</v>
          </cell>
          <cell r="U81">
            <v>-950</v>
          </cell>
          <cell r="V81">
            <v>32250</v>
          </cell>
          <cell r="W81">
            <v>32200</v>
          </cell>
          <cell r="X81">
            <v>28318.181820000002</v>
          </cell>
          <cell r="Y81">
            <v>0.15460674160000001</v>
          </cell>
          <cell r="Z81"/>
          <cell r="AA81">
            <v>-960</v>
          </cell>
          <cell r="AB81">
            <v>45299</v>
          </cell>
          <cell r="AC81">
            <v>31240</v>
          </cell>
          <cell r="AD81" t="str">
            <v>タイヤマックス</v>
          </cell>
          <cell r="AE81">
            <v>31240</v>
          </cell>
          <cell r="AF81">
            <v>0</v>
          </cell>
          <cell r="AG81">
            <v>605763431</v>
          </cell>
          <cell r="AH81">
            <v>605763486</v>
          </cell>
        </row>
        <row r="82">
          <cell r="B82">
            <v>2454018158600</v>
          </cell>
          <cell r="C82">
            <v>4985009708194</v>
          </cell>
          <cell r="D82" t="str">
            <v>733350</v>
          </cell>
          <cell r="E82" t="str">
            <v>Pilot Sport 5</v>
          </cell>
          <cell r="F82" t="str">
            <v>245/40R18 97Y XL</v>
          </cell>
          <cell r="G82" t="str">
            <v>245/40R18</v>
          </cell>
          <cell r="H82">
            <v>54700</v>
          </cell>
          <cell r="I82">
            <v>24620</v>
          </cell>
          <cell r="J82">
            <v>20</v>
          </cell>
          <cell r="K82">
            <v>24</v>
          </cell>
          <cell r="L82">
            <v>33080</v>
          </cell>
          <cell r="M82">
            <v>29118.181820000002</v>
          </cell>
          <cell r="N82">
            <v>0.15448017480000001</v>
          </cell>
          <cell r="O82"/>
          <cell r="P82">
            <v>-440</v>
          </cell>
          <cell r="Q82">
            <v>45299</v>
          </cell>
          <cell r="R82">
            <v>32640</v>
          </cell>
          <cell r="S82" t="str">
            <v>タイヤ1番</v>
          </cell>
          <cell r="T82">
            <v>32640</v>
          </cell>
          <cell r="U82">
            <v>0</v>
          </cell>
          <cell r="V82">
            <v>33080</v>
          </cell>
          <cell r="W82">
            <v>33000</v>
          </cell>
          <cell r="X82">
            <v>29045.454549999999</v>
          </cell>
          <cell r="Y82">
            <v>0.15236306729999999</v>
          </cell>
          <cell r="Z82"/>
          <cell r="AA82">
            <v>-360</v>
          </cell>
          <cell r="AB82">
            <v>45299</v>
          </cell>
          <cell r="AC82">
            <v>32640</v>
          </cell>
          <cell r="AD82" t="str">
            <v>タイヤマックス</v>
          </cell>
          <cell r="AE82">
            <v>32640</v>
          </cell>
          <cell r="AF82">
            <v>0</v>
          </cell>
          <cell r="AG82">
            <v>605763429</v>
          </cell>
          <cell r="AH82">
            <v>605763484</v>
          </cell>
        </row>
        <row r="83">
          <cell r="B83">
            <v>2554018158607</v>
          </cell>
          <cell r="C83">
            <v>4985009708224</v>
          </cell>
          <cell r="D83" t="str">
            <v>733380</v>
          </cell>
          <cell r="E83" t="str">
            <v>Pilot Sport 5</v>
          </cell>
          <cell r="F83" t="str">
            <v>255/40R18 99Y XL</v>
          </cell>
          <cell r="G83" t="str">
            <v>255/40R18</v>
          </cell>
          <cell r="H83">
            <v>66200</v>
          </cell>
          <cell r="I83">
            <v>29790</v>
          </cell>
          <cell r="J83">
            <v>10</v>
          </cell>
          <cell r="K83">
            <v>1</v>
          </cell>
          <cell r="L83">
            <v>40300</v>
          </cell>
          <cell r="M83">
            <v>35681.818180000002</v>
          </cell>
          <cell r="N83">
            <v>0.16512101909999999</v>
          </cell>
          <cell r="O83"/>
          <cell r="P83">
            <v>-400</v>
          </cell>
          <cell r="Q83">
            <v>45299</v>
          </cell>
          <cell r="R83">
            <v>39900</v>
          </cell>
          <cell r="S83" t="str">
            <v>タイヤーウッズ</v>
          </cell>
          <cell r="T83">
            <v>39900</v>
          </cell>
          <cell r="U83">
            <v>0</v>
          </cell>
          <cell r="V83">
            <v>40300</v>
          </cell>
          <cell r="W83">
            <v>40280</v>
          </cell>
          <cell r="X83">
            <v>35663.636359999997</v>
          </cell>
          <cell r="Y83">
            <v>0.16469538619999999</v>
          </cell>
          <cell r="Z83"/>
          <cell r="AA83">
            <v>-380</v>
          </cell>
          <cell r="AB83">
            <v>45299</v>
          </cell>
          <cell r="AC83">
            <v>39900</v>
          </cell>
          <cell r="AD83" t="str">
            <v>タイヤーウッズ</v>
          </cell>
          <cell r="AE83">
            <v>39900</v>
          </cell>
          <cell r="AF83">
            <v>0</v>
          </cell>
          <cell r="AG83">
            <v>605763430</v>
          </cell>
          <cell r="AH83">
            <v>605763485</v>
          </cell>
        </row>
        <row r="84">
          <cell r="B84">
            <v>2154518158604</v>
          </cell>
          <cell r="C84">
            <v>4985009708125</v>
          </cell>
          <cell r="D84" t="str">
            <v>733210</v>
          </cell>
          <cell r="E84" t="str">
            <v>Pilot Sport 5</v>
          </cell>
          <cell r="F84" t="str">
            <v>215/45R18 93Y XL</v>
          </cell>
          <cell r="G84" t="str">
            <v>215/45R18</v>
          </cell>
          <cell r="H84">
            <v>41000</v>
          </cell>
          <cell r="I84">
            <v>18450</v>
          </cell>
          <cell r="J84">
            <v>19</v>
          </cell>
          <cell r="K84">
            <v>18</v>
          </cell>
          <cell r="L84">
            <v>25200</v>
          </cell>
          <cell r="M84">
            <v>21954.545450000001</v>
          </cell>
          <cell r="N84">
            <v>0.1596273292</v>
          </cell>
          <cell r="O84"/>
          <cell r="P84">
            <v>290</v>
          </cell>
          <cell r="Q84">
            <v>45299</v>
          </cell>
          <cell r="R84">
            <v>25490</v>
          </cell>
          <cell r="S84" t="str">
            <v>トミータイヤ</v>
          </cell>
          <cell r="T84">
            <v>25490</v>
          </cell>
          <cell r="U84">
            <v>0</v>
          </cell>
          <cell r="V84">
            <v>25300</v>
          </cell>
          <cell r="W84">
            <v>25200</v>
          </cell>
          <cell r="X84">
            <v>21954.545450000001</v>
          </cell>
          <cell r="Y84">
            <v>0.1596273292</v>
          </cell>
          <cell r="Z84"/>
          <cell r="AA84">
            <v>100</v>
          </cell>
          <cell r="AB84">
            <v>45299</v>
          </cell>
          <cell r="AC84">
            <v>25300</v>
          </cell>
          <cell r="AD84" t="str">
            <v>T-BOX Auto Parts</v>
          </cell>
          <cell r="AE84">
            <v>25300</v>
          </cell>
          <cell r="AF84">
            <v>0</v>
          </cell>
          <cell r="AG84">
            <v>605763425</v>
          </cell>
          <cell r="AH84">
            <v>605763480</v>
          </cell>
        </row>
        <row r="85">
          <cell r="B85">
            <v>2254518158601</v>
          </cell>
          <cell r="C85">
            <v>4985009708149</v>
          </cell>
          <cell r="D85" t="str">
            <v>733300</v>
          </cell>
          <cell r="E85" t="str">
            <v>Pilot Sport 5</v>
          </cell>
          <cell r="F85" t="str">
            <v>225/45R18 95Y XL（43掛）</v>
          </cell>
          <cell r="G85" t="str">
            <v>225/45R18</v>
          </cell>
          <cell r="H85">
            <v>40600</v>
          </cell>
          <cell r="I85">
            <v>17460</v>
          </cell>
          <cell r="J85">
            <v>209</v>
          </cell>
          <cell r="K85">
            <v>15</v>
          </cell>
          <cell r="L85">
            <v>24300</v>
          </cell>
          <cell r="M85">
            <v>21136.36364</v>
          </cell>
          <cell r="N85">
            <v>0.17393548389999999</v>
          </cell>
          <cell r="O85"/>
          <cell r="P85">
            <v>200</v>
          </cell>
          <cell r="Q85">
            <v>45299</v>
          </cell>
          <cell r="R85">
            <v>24500</v>
          </cell>
          <cell r="S85" t="str">
            <v>ラウンドタイヤ ヤフー店</v>
          </cell>
          <cell r="T85">
            <v>24500</v>
          </cell>
          <cell r="U85">
            <v>0</v>
          </cell>
          <cell r="V85">
            <v>24200</v>
          </cell>
          <cell r="W85">
            <v>24180</v>
          </cell>
          <cell r="X85">
            <v>21027.272730000001</v>
          </cell>
          <cell r="Y85">
            <v>0.16964980539999999</v>
          </cell>
          <cell r="Z85"/>
          <cell r="AA85">
            <v>90</v>
          </cell>
          <cell r="AB85">
            <v>45299</v>
          </cell>
          <cell r="AC85">
            <v>24270</v>
          </cell>
          <cell r="AD85" t="str">
            <v>ラウンドタイヤ</v>
          </cell>
          <cell r="AE85">
            <v>24270</v>
          </cell>
          <cell r="AF85">
            <v>0</v>
          </cell>
          <cell r="AG85">
            <v>605763424</v>
          </cell>
          <cell r="AH85">
            <v>605763479</v>
          </cell>
        </row>
        <row r="86">
          <cell r="B86">
            <v>2354518158608</v>
          </cell>
          <cell r="C86">
            <v>4985009708163</v>
          </cell>
          <cell r="D86" t="str">
            <v>733320</v>
          </cell>
          <cell r="E86" t="str">
            <v>Pilot Sport 5</v>
          </cell>
          <cell r="F86" t="str">
            <v>235/45R18 98Y XL</v>
          </cell>
          <cell r="G86" t="str">
            <v>235/45R18</v>
          </cell>
          <cell r="H86">
            <v>44600</v>
          </cell>
          <cell r="I86">
            <v>20070</v>
          </cell>
          <cell r="J86">
            <v>46</v>
          </cell>
          <cell r="K86">
            <v>22</v>
          </cell>
          <cell r="L86">
            <v>27400</v>
          </cell>
          <cell r="M86">
            <v>23954.545450000001</v>
          </cell>
          <cell r="N86">
            <v>0.16216318790000001</v>
          </cell>
          <cell r="O86">
            <v>109600</v>
          </cell>
          <cell r="P86">
            <v>-560</v>
          </cell>
          <cell r="Q86">
            <v>45299</v>
          </cell>
          <cell r="R86">
            <v>26840</v>
          </cell>
          <cell r="S86" t="str">
            <v>タイヤ1番</v>
          </cell>
          <cell r="T86">
            <v>26840</v>
          </cell>
          <cell r="U86">
            <v>0</v>
          </cell>
          <cell r="V86">
            <v>27480</v>
          </cell>
          <cell r="W86">
            <v>27400</v>
          </cell>
          <cell r="X86">
            <v>23954.545450000001</v>
          </cell>
          <cell r="Y86">
            <v>0.16216318790000001</v>
          </cell>
          <cell r="Z86"/>
          <cell r="AA86">
            <v>-560</v>
          </cell>
          <cell r="AB86">
            <v>45299</v>
          </cell>
          <cell r="AC86">
            <v>26840</v>
          </cell>
          <cell r="AD86" t="str">
            <v>タイヤ1番</v>
          </cell>
          <cell r="AE86">
            <v>26840</v>
          </cell>
          <cell r="AF86">
            <v>0</v>
          </cell>
          <cell r="AG86">
            <v>605763432</v>
          </cell>
          <cell r="AH86">
            <v>605763487</v>
          </cell>
        </row>
        <row r="87">
          <cell r="B87">
            <v>2454518158605</v>
          </cell>
          <cell r="C87">
            <v>4985009708200</v>
          </cell>
          <cell r="D87" t="str">
            <v>733360</v>
          </cell>
          <cell r="E87" t="str">
            <v>Pilot Sport 5</v>
          </cell>
          <cell r="F87" t="str">
            <v>245/45R18 100Y XL</v>
          </cell>
          <cell r="G87" t="str">
            <v>245/45R18</v>
          </cell>
          <cell r="H87">
            <v>47800</v>
          </cell>
          <cell r="I87">
            <v>21510</v>
          </cell>
          <cell r="J87">
            <v>0</v>
          </cell>
          <cell r="K87">
            <v>8</v>
          </cell>
          <cell r="L87">
            <v>29600</v>
          </cell>
          <cell r="M87">
            <v>25954.545450000001</v>
          </cell>
          <cell r="N87">
            <v>0.1712434326</v>
          </cell>
          <cell r="O87"/>
          <cell r="P87">
            <v>-650</v>
          </cell>
          <cell r="Q87">
            <v>45299</v>
          </cell>
          <cell r="R87">
            <v>28950</v>
          </cell>
          <cell r="S87" t="str">
            <v>タイヤマックス</v>
          </cell>
          <cell r="T87">
            <v>29940</v>
          </cell>
          <cell r="U87">
            <v>-990</v>
          </cell>
          <cell r="V87">
            <v>29600</v>
          </cell>
          <cell r="W87">
            <v>29480</v>
          </cell>
          <cell r="X87">
            <v>25845.454549999999</v>
          </cell>
          <cell r="Y87">
            <v>0.1677453394</v>
          </cell>
          <cell r="Z87"/>
          <cell r="AA87">
            <v>-680</v>
          </cell>
          <cell r="AB87">
            <v>45299</v>
          </cell>
          <cell r="AC87">
            <v>28800</v>
          </cell>
          <cell r="AD87" t="str">
            <v>タイヤーウッズ</v>
          </cell>
          <cell r="AE87">
            <v>28800</v>
          </cell>
          <cell r="AF87">
            <v>0</v>
          </cell>
          <cell r="AG87">
            <v>605763423</v>
          </cell>
          <cell r="AH87">
            <v>605763478</v>
          </cell>
        </row>
        <row r="88">
          <cell r="B88">
            <v>2355018158600</v>
          </cell>
          <cell r="C88">
            <v>4985009708170</v>
          </cell>
          <cell r="D88" t="str">
            <v>733330</v>
          </cell>
          <cell r="E88" t="str">
            <v>Pilot Sport 5</v>
          </cell>
          <cell r="F88" t="str">
            <v>235/50R18 101Y XL</v>
          </cell>
          <cell r="G88" t="str">
            <v>235/50R18</v>
          </cell>
          <cell r="H88">
            <v>42300</v>
          </cell>
          <cell r="I88">
            <v>19040</v>
          </cell>
          <cell r="J88">
            <v>4</v>
          </cell>
          <cell r="K88">
            <v>5</v>
          </cell>
          <cell r="L88">
            <v>26380</v>
          </cell>
          <cell r="M88">
            <v>23027.272730000001</v>
          </cell>
          <cell r="N88">
            <v>0.17315436240000001</v>
          </cell>
          <cell r="O88"/>
          <cell r="P88">
            <v>360</v>
          </cell>
          <cell r="Q88">
            <v>45299</v>
          </cell>
          <cell r="R88">
            <v>26740</v>
          </cell>
          <cell r="S88" t="str">
            <v>トミータイヤ</v>
          </cell>
          <cell r="T88">
            <v>26380</v>
          </cell>
          <cell r="U88">
            <v>360</v>
          </cell>
          <cell r="V88">
            <v>26380</v>
          </cell>
          <cell r="W88">
            <v>26300</v>
          </cell>
          <cell r="X88">
            <v>22954.545450000001</v>
          </cell>
          <cell r="Y88">
            <v>0.17053465349999999</v>
          </cell>
          <cell r="Z88"/>
          <cell r="AA88">
            <v>1640</v>
          </cell>
          <cell r="AB88">
            <v>45299</v>
          </cell>
          <cell r="AC88">
            <v>27940</v>
          </cell>
          <cell r="AD88" t="str">
            <v>EXTREME STORE 楽天市場店</v>
          </cell>
          <cell r="AE88">
            <v>27940</v>
          </cell>
          <cell r="AF88">
            <v>0</v>
          </cell>
          <cell r="AG88">
            <v>605763426</v>
          </cell>
          <cell r="AH88">
            <v>605763481</v>
          </cell>
        </row>
        <row r="89">
          <cell r="B89">
            <v>2353519158600</v>
          </cell>
          <cell r="C89">
            <v>4985009708286</v>
          </cell>
          <cell r="D89" t="str">
            <v>733390</v>
          </cell>
          <cell r="E89" t="str">
            <v>Pilot Sport 5</v>
          </cell>
          <cell r="F89" t="str">
            <v>235/35R19 91Y XL</v>
          </cell>
          <cell r="G89" t="str">
            <v>235/35R19</v>
          </cell>
          <cell r="H89">
            <v>58600</v>
          </cell>
          <cell r="I89">
            <v>26370</v>
          </cell>
          <cell r="J89">
            <v>4</v>
          </cell>
          <cell r="K89">
            <v>8</v>
          </cell>
          <cell r="L89">
            <v>35780</v>
          </cell>
          <cell r="M89">
            <v>31572.727269999999</v>
          </cell>
          <cell r="N89">
            <v>0.16478548809999999</v>
          </cell>
          <cell r="O89"/>
          <cell r="P89">
            <v>-10</v>
          </cell>
          <cell r="Q89">
            <v>45299</v>
          </cell>
          <cell r="R89">
            <v>35770</v>
          </cell>
          <cell r="S89" t="str">
            <v>タイヤ1番</v>
          </cell>
          <cell r="T89">
            <v>35770</v>
          </cell>
          <cell r="U89">
            <v>0</v>
          </cell>
          <cell r="V89">
            <v>35780</v>
          </cell>
          <cell r="W89">
            <v>35750</v>
          </cell>
          <cell r="X89">
            <v>31545.454549999999</v>
          </cell>
          <cell r="Y89">
            <v>0.16406340059999999</v>
          </cell>
          <cell r="Z89"/>
          <cell r="AA89">
            <v>-150</v>
          </cell>
          <cell r="AB89">
            <v>45299</v>
          </cell>
          <cell r="AC89">
            <v>35600</v>
          </cell>
          <cell r="AD89" t="str">
            <v>T-BOX Auto Parts</v>
          </cell>
          <cell r="AE89">
            <v>35600</v>
          </cell>
          <cell r="AF89">
            <v>0</v>
          </cell>
          <cell r="AG89">
            <v>605763444</v>
          </cell>
          <cell r="AH89">
            <v>605763499</v>
          </cell>
        </row>
        <row r="90">
          <cell r="B90">
            <v>2453519158607</v>
          </cell>
          <cell r="C90">
            <v>4985009708316</v>
          </cell>
          <cell r="D90" t="str">
            <v>733420</v>
          </cell>
          <cell r="E90" t="str">
            <v>Pilot Sport 5</v>
          </cell>
          <cell r="F90" t="str">
            <v>245/35R19 93Y XL</v>
          </cell>
          <cell r="G90" t="str">
            <v>245/35R19</v>
          </cell>
          <cell r="H90">
            <v>60700</v>
          </cell>
          <cell r="I90">
            <v>27320</v>
          </cell>
          <cell r="J90">
            <v>17</v>
          </cell>
          <cell r="K90">
            <v>13</v>
          </cell>
          <cell r="L90">
            <v>37300</v>
          </cell>
          <cell r="M90">
            <v>32954.545449999998</v>
          </cell>
          <cell r="N90">
            <v>0.17097931029999999</v>
          </cell>
          <cell r="O90"/>
          <cell r="P90">
            <v>960</v>
          </cell>
          <cell r="Q90">
            <v>45299</v>
          </cell>
          <cell r="R90">
            <v>38260</v>
          </cell>
          <cell r="S90" t="str">
            <v>EXTREME(エクストリーム)2号店</v>
          </cell>
          <cell r="T90">
            <v>38260</v>
          </cell>
          <cell r="U90">
            <v>0</v>
          </cell>
          <cell r="V90">
            <v>37300</v>
          </cell>
          <cell r="W90">
            <v>37280</v>
          </cell>
          <cell r="X90">
            <v>32936.363640000003</v>
          </cell>
          <cell r="Y90">
            <v>0.1705216671</v>
          </cell>
          <cell r="Z90"/>
          <cell r="AA90">
            <v>-480</v>
          </cell>
          <cell r="AB90">
            <v>45299</v>
          </cell>
          <cell r="AC90">
            <v>36800</v>
          </cell>
          <cell r="AD90" t="str">
            <v>T-BOX Auto Parts</v>
          </cell>
          <cell r="AE90">
            <v>36500</v>
          </cell>
          <cell r="AF90">
            <v>300</v>
          </cell>
          <cell r="AG90">
            <v>605763446</v>
          </cell>
          <cell r="AH90">
            <v>605763501</v>
          </cell>
        </row>
        <row r="91">
          <cell r="B91">
            <v>2553519158604</v>
          </cell>
          <cell r="C91">
            <v>4985009708347</v>
          </cell>
          <cell r="D91" t="str">
            <v>733500</v>
          </cell>
          <cell r="E91" t="str">
            <v>Pilot Sport 5</v>
          </cell>
          <cell r="F91" t="str">
            <v>255/35R19 96Y XL</v>
          </cell>
          <cell r="G91" t="str">
            <v>255/35R19</v>
          </cell>
          <cell r="H91">
            <v>67400</v>
          </cell>
          <cell r="I91">
            <v>30330</v>
          </cell>
          <cell r="J91">
            <v>9</v>
          </cell>
          <cell r="K91">
            <v>14</v>
          </cell>
          <cell r="L91">
            <v>41000</v>
          </cell>
          <cell r="M91">
            <v>36318.181819999998</v>
          </cell>
          <cell r="N91">
            <v>0.16488110140000001</v>
          </cell>
          <cell r="O91"/>
          <cell r="P91">
            <v>-1100</v>
          </cell>
          <cell r="Q91">
            <v>45299</v>
          </cell>
          <cell r="R91">
            <v>39900</v>
          </cell>
          <cell r="S91" t="str">
            <v>タイヤーウッズ</v>
          </cell>
          <cell r="T91">
            <v>39900</v>
          </cell>
          <cell r="U91">
            <v>0</v>
          </cell>
          <cell r="V91">
            <v>41000</v>
          </cell>
          <cell r="W91">
            <v>40980</v>
          </cell>
          <cell r="X91">
            <v>36300</v>
          </cell>
          <cell r="Y91">
            <v>0.16446280990000001</v>
          </cell>
          <cell r="Z91"/>
          <cell r="AA91">
            <v>-1080</v>
          </cell>
          <cell r="AB91">
            <v>45299</v>
          </cell>
          <cell r="AC91">
            <v>39900</v>
          </cell>
          <cell r="AD91" t="str">
            <v>タイヤーウッズ</v>
          </cell>
          <cell r="AE91">
            <v>39900</v>
          </cell>
          <cell r="AF91">
            <v>0</v>
          </cell>
          <cell r="AG91" t="str">
            <v>×</v>
          </cell>
          <cell r="AH91" t="str">
            <v>×</v>
          </cell>
        </row>
        <row r="92">
          <cell r="B92">
            <v>2753519158608</v>
          </cell>
          <cell r="C92">
            <v>4985009708378</v>
          </cell>
          <cell r="D92" t="str">
            <v>733590</v>
          </cell>
          <cell r="E92" t="str">
            <v>Pilot Sport 5</v>
          </cell>
          <cell r="F92" t="str">
            <v>275/35R19 100Y XL</v>
          </cell>
          <cell r="G92" t="str">
            <v>275/35R19</v>
          </cell>
          <cell r="H92">
            <v>72800</v>
          </cell>
          <cell r="I92">
            <v>32760</v>
          </cell>
          <cell r="J92">
            <v>14</v>
          </cell>
          <cell r="K92">
            <v>16</v>
          </cell>
          <cell r="L92">
            <v>44250</v>
          </cell>
          <cell r="M92">
            <v>39272.727270000003</v>
          </cell>
          <cell r="N92">
            <v>0.1658333333</v>
          </cell>
          <cell r="O92"/>
          <cell r="P92">
            <v>-1050</v>
          </cell>
          <cell r="Q92">
            <v>45299</v>
          </cell>
          <cell r="R92">
            <v>43200</v>
          </cell>
          <cell r="S92" t="str">
            <v>タイヤ1番</v>
          </cell>
          <cell r="T92">
            <v>43200</v>
          </cell>
          <cell r="U92">
            <v>0</v>
          </cell>
          <cell r="V92">
            <v>44250</v>
          </cell>
          <cell r="W92">
            <v>44300</v>
          </cell>
          <cell r="X92">
            <v>39318.181819999998</v>
          </cell>
          <cell r="Y92">
            <v>0.16679768789999999</v>
          </cell>
          <cell r="Z92"/>
          <cell r="AA92">
            <v>-1100</v>
          </cell>
          <cell r="AB92">
            <v>45299</v>
          </cell>
          <cell r="AC92">
            <v>43200</v>
          </cell>
          <cell r="AD92" t="str">
            <v>タイヤマックス</v>
          </cell>
          <cell r="AE92">
            <v>43200</v>
          </cell>
          <cell r="AF92">
            <v>0</v>
          </cell>
          <cell r="AG92">
            <v>605763447</v>
          </cell>
          <cell r="AH92">
            <v>605763502</v>
          </cell>
        </row>
        <row r="93">
          <cell r="B93">
            <v>2254019158605</v>
          </cell>
          <cell r="C93">
            <v>4985009708279</v>
          </cell>
          <cell r="D93" t="str">
            <v>733430</v>
          </cell>
          <cell r="E93" t="str">
            <v>Pilot Sport 5</v>
          </cell>
          <cell r="F93" t="str">
            <v>225/40R19 93Y XL</v>
          </cell>
          <cell r="G93" t="str">
            <v>225/40R19</v>
          </cell>
          <cell r="H93">
            <v>56200</v>
          </cell>
          <cell r="I93">
            <v>25290</v>
          </cell>
          <cell r="J93">
            <v>18</v>
          </cell>
          <cell r="K93">
            <v>10</v>
          </cell>
          <cell r="L93">
            <v>34600</v>
          </cell>
          <cell r="M93">
            <v>30500</v>
          </cell>
          <cell r="N93">
            <v>0.17081967209999999</v>
          </cell>
          <cell r="O93"/>
          <cell r="P93">
            <v>-100</v>
          </cell>
          <cell r="Q93">
            <v>45299</v>
          </cell>
          <cell r="R93">
            <v>34500</v>
          </cell>
          <cell r="S93" t="str">
            <v>T-BOX Auto Parts</v>
          </cell>
          <cell r="T93">
            <v>34500</v>
          </cell>
          <cell r="U93">
            <v>0</v>
          </cell>
          <cell r="V93">
            <v>34600</v>
          </cell>
          <cell r="W93">
            <v>34600</v>
          </cell>
          <cell r="X93">
            <v>30500</v>
          </cell>
          <cell r="Y93">
            <v>0.17081967209999999</v>
          </cell>
          <cell r="Z93"/>
          <cell r="AA93">
            <v>-400</v>
          </cell>
          <cell r="AB93">
            <v>45299</v>
          </cell>
          <cell r="AC93">
            <v>34200</v>
          </cell>
          <cell r="AD93" t="str">
            <v>T-BOX Auto Parts</v>
          </cell>
          <cell r="AE93">
            <v>34200</v>
          </cell>
          <cell r="AF93">
            <v>0</v>
          </cell>
          <cell r="AG93" t="str">
            <v>×</v>
          </cell>
          <cell r="AH93" t="str">
            <v>×</v>
          </cell>
        </row>
        <row r="94">
          <cell r="B94">
            <v>2354019158602</v>
          </cell>
          <cell r="C94">
            <v>4985009708293</v>
          </cell>
          <cell r="D94" t="str">
            <v>733450</v>
          </cell>
          <cell r="E94" t="str">
            <v>Pilot Sport 5</v>
          </cell>
          <cell r="F94" t="str">
            <v>235/40R19 96Y XL</v>
          </cell>
          <cell r="G94" t="str">
            <v>235/40R19</v>
          </cell>
          <cell r="H94">
            <v>56700</v>
          </cell>
          <cell r="I94">
            <v>25520</v>
          </cell>
          <cell r="J94">
            <v>0</v>
          </cell>
          <cell r="K94">
            <v>12</v>
          </cell>
          <cell r="L94">
            <v>34600</v>
          </cell>
          <cell r="M94">
            <v>30500</v>
          </cell>
          <cell r="N94">
            <v>0.16327868849999999</v>
          </cell>
          <cell r="O94"/>
          <cell r="P94">
            <v>-340</v>
          </cell>
          <cell r="Q94">
            <v>45299</v>
          </cell>
          <cell r="R94">
            <v>34260</v>
          </cell>
          <cell r="S94" t="str">
            <v>ラウンドタイヤ ヤフー店</v>
          </cell>
          <cell r="T94">
            <v>34260</v>
          </cell>
          <cell r="U94">
            <v>0</v>
          </cell>
          <cell r="V94">
            <v>34600</v>
          </cell>
          <cell r="W94">
            <v>34500</v>
          </cell>
          <cell r="X94">
            <v>30409.090909999999</v>
          </cell>
          <cell r="Y94">
            <v>0.16077727950000001</v>
          </cell>
          <cell r="Z94"/>
          <cell r="AA94">
            <v>-250</v>
          </cell>
          <cell r="AB94">
            <v>45299</v>
          </cell>
          <cell r="AC94">
            <v>34250</v>
          </cell>
          <cell r="AD94" t="str">
            <v>タイヤーウッズ</v>
          </cell>
          <cell r="AE94">
            <v>33970</v>
          </cell>
          <cell r="AF94">
            <v>280</v>
          </cell>
          <cell r="AG94" t="str">
            <v>×</v>
          </cell>
          <cell r="AH94" t="str">
            <v>×</v>
          </cell>
        </row>
        <row r="95">
          <cell r="B95">
            <v>2454019158609</v>
          </cell>
          <cell r="C95">
            <v>4985009708323</v>
          </cell>
          <cell r="D95" t="str">
            <v>733480</v>
          </cell>
          <cell r="E95" t="str">
            <v>Pilot Sport 5</v>
          </cell>
          <cell r="F95" t="str">
            <v>245/40R19 98Y XL</v>
          </cell>
          <cell r="G95" t="str">
            <v>245/40R19</v>
          </cell>
          <cell r="H95">
            <v>59600</v>
          </cell>
          <cell r="I95">
            <v>26820</v>
          </cell>
          <cell r="J95">
            <v>6</v>
          </cell>
          <cell r="K95">
            <v>14</v>
          </cell>
          <cell r="L95">
            <v>36400</v>
          </cell>
          <cell r="M95">
            <v>32136.36364</v>
          </cell>
          <cell r="N95">
            <v>0.1654314003</v>
          </cell>
          <cell r="O95"/>
          <cell r="P95">
            <v>-550</v>
          </cell>
          <cell r="Q95">
            <v>45299</v>
          </cell>
          <cell r="R95">
            <v>35850</v>
          </cell>
          <cell r="S95" t="str">
            <v>ラウンドタイヤ ヤフー店</v>
          </cell>
          <cell r="T95">
            <v>35680</v>
          </cell>
          <cell r="U95">
            <v>170</v>
          </cell>
          <cell r="V95">
            <v>36600</v>
          </cell>
          <cell r="W95">
            <v>36580</v>
          </cell>
          <cell r="X95">
            <v>32300</v>
          </cell>
          <cell r="Y95">
            <v>0.1696594427</v>
          </cell>
          <cell r="Z95"/>
          <cell r="AA95">
            <v>20</v>
          </cell>
          <cell r="AB95">
            <v>45299</v>
          </cell>
          <cell r="AC95">
            <v>36600</v>
          </cell>
          <cell r="AD95" t="str">
            <v>T-BOX Auto Parts</v>
          </cell>
          <cell r="AE95">
            <v>35680</v>
          </cell>
          <cell r="AF95">
            <v>920</v>
          </cell>
          <cell r="AG95">
            <v>605763443</v>
          </cell>
          <cell r="AH95">
            <v>605763498</v>
          </cell>
        </row>
        <row r="96">
          <cell r="B96">
            <v>2554019158606</v>
          </cell>
          <cell r="C96">
            <v>4985009708354</v>
          </cell>
          <cell r="D96" t="str">
            <v>733510</v>
          </cell>
          <cell r="E96" t="str">
            <v>Pilot Sport 5</v>
          </cell>
          <cell r="F96" t="str">
            <v>255/40R19 100Y XL</v>
          </cell>
          <cell r="G96" t="str">
            <v>255/40R19</v>
          </cell>
          <cell r="H96">
            <v>61700</v>
          </cell>
          <cell r="I96">
            <v>27770</v>
          </cell>
          <cell r="J96">
            <v>4</v>
          </cell>
          <cell r="K96">
            <v>12</v>
          </cell>
          <cell r="L96">
            <v>37320</v>
          </cell>
          <cell r="M96">
            <v>32972.727270000003</v>
          </cell>
          <cell r="N96">
            <v>0.15778880619999999</v>
          </cell>
          <cell r="O96"/>
          <cell r="P96">
            <v>-720</v>
          </cell>
          <cell r="Q96">
            <v>45299</v>
          </cell>
          <cell r="R96">
            <v>36600</v>
          </cell>
          <cell r="S96" t="str">
            <v>タイヤーウッズ</v>
          </cell>
          <cell r="T96">
            <v>36600</v>
          </cell>
          <cell r="U96">
            <v>0</v>
          </cell>
          <cell r="V96">
            <v>37320</v>
          </cell>
          <cell r="W96">
            <v>37300</v>
          </cell>
          <cell r="X96">
            <v>32954.545449999998</v>
          </cell>
          <cell r="Y96">
            <v>0.15732413789999999</v>
          </cell>
          <cell r="Z96"/>
          <cell r="AA96">
            <v>-600</v>
          </cell>
          <cell r="AB96">
            <v>45299</v>
          </cell>
          <cell r="AC96">
            <v>36700</v>
          </cell>
          <cell r="AD96" t="str">
            <v>タイヤーウッズ</v>
          </cell>
          <cell r="AE96">
            <v>36700</v>
          </cell>
          <cell r="AF96">
            <v>0</v>
          </cell>
          <cell r="AG96">
            <v>605763449</v>
          </cell>
          <cell r="AH96">
            <v>605763504</v>
          </cell>
        </row>
        <row r="97">
          <cell r="B97">
            <v>2254519158600</v>
          </cell>
          <cell r="C97">
            <v>4985009708491</v>
          </cell>
          <cell r="D97" t="str">
            <v>733300</v>
          </cell>
          <cell r="E97" t="str">
            <v>Pilot Sport 5</v>
          </cell>
          <cell r="F97" t="str">
            <v>225/45R19 96Y XL</v>
          </cell>
          <cell r="G97" t="str">
            <v>225/45R19</v>
          </cell>
          <cell r="H97">
            <v>50500</v>
          </cell>
          <cell r="I97">
            <v>22730</v>
          </cell>
          <cell r="J97">
            <v>13</v>
          </cell>
          <cell r="K97">
            <v>8</v>
          </cell>
          <cell r="L97">
            <v>31200</v>
          </cell>
          <cell r="M97">
            <v>27409.090909999999</v>
          </cell>
          <cell r="N97">
            <v>0.17071310119999999</v>
          </cell>
          <cell r="O97"/>
          <cell r="P97">
            <v>-750</v>
          </cell>
          <cell r="Q97">
            <v>45299</v>
          </cell>
          <cell r="R97">
            <v>30450</v>
          </cell>
          <cell r="S97" t="str">
            <v>T-BOX Auto Parts</v>
          </cell>
          <cell r="T97">
            <v>30450</v>
          </cell>
          <cell r="U97">
            <v>0</v>
          </cell>
          <cell r="V97">
            <v>31200</v>
          </cell>
          <cell r="W97">
            <v>31000</v>
          </cell>
          <cell r="X97">
            <v>27227.272730000001</v>
          </cell>
          <cell r="Y97">
            <v>0.16517529219999999</v>
          </cell>
          <cell r="Z97"/>
          <cell r="AA97">
            <v>-800</v>
          </cell>
          <cell r="AB97">
            <v>45299</v>
          </cell>
          <cell r="AC97">
            <v>30200</v>
          </cell>
          <cell r="AD97" t="str">
            <v>T-BOX Auto Parts</v>
          </cell>
          <cell r="AE97">
            <v>30200</v>
          </cell>
          <cell r="AF97">
            <v>0</v>
          </cell>
          <cell r="AG97">
            <v>605763445</v>
          </cell>
          <cell r="AH97">
            <v>605763500</v>
          </cell>
        </row>
        <row r="98">
          <cell r="B98">
            <v>2354519158607</v>
          </cell>
          <cell r="C98">
            <v>4985009708309</v>
          </cell>
          <cell r="D98" t="str">
            <v>733460</v>
          </cell>
          <cell r="E98" t="str">
            <v>Pilot Sport 5</v>
          </cell>
          <cell r="F98" t="str">
            <v>235/45R19 99Y XL</v>
          </cell>
          <cell r="G98" t="str">
            <v>235/45R19</v>
          </cell>
          <cell r="H98">
            <v>53100</v>
          </cell>
          <cell r="I98">
            <v>23900</v>
          </cell>
          <cell r="J98">
            <v>12</v>
          </cell>
          <cell r="K98">
            <v>0</v>
          </cell>
          <cell r="L98">
            <v>32800</v>
          </cell>
          <cell r="M98">
            <v>28863.63636</v>
          </cell>
          <cell r="N98">
            <v>0.17196850390000001</v>
          </cell>
          <cell r="O98"/>
          <cell r="P98">
            <v>0</v>
          </cell>
          <cell r="Q98">
            <v>45299</v>
          </cell>
          <cell r="R98">
            <v>32800</v>
          </cell>
          <cell r="S98" t="str">
            <v>タイヤーウッズ</v>
          </cell>
          <cell r="T98">
            <v>32790</v>
          </cell>
          <cell r="U98">
            <v>10</v>
          </cell>
          <cell r="V98">
            <v>32800</v>
          </cell>
          <cell r="W98">
            <v>32800</v>
          </cell>
          <cell r="X98">
            <v>28863.63636</v>
          </cell>
          <cell r="Y98">
            <v>0.17196850390000001</v>
          </cell>
          <cell r="Z98"/>
          <cell r="AA98">
            <v>0</v>
          </cell>
          <cell r="AB98">
            <v>45299</v>
          </cell>
          <cell r="AC98">
            <v>32800</v>
          </cell>
          <cell r="AD98" t="str">
            <v>T-BOX Auto Parts</v>
          </cell>
          <cell r="AE98">
            <v>32800</v>
          </cell>
          <cell r="AF98">
            <v>0</v>
          </cell>
          <cell r="AG98">
            <v>605763448</v>
          </cell>
          <cell r="AH98">
            <v>605763503</v>
          </cell>
        </row>
        <row r="99">
          <cell r="B99">
            <v>2554519158601</v>
          </cell>
          <cell r="C99">
            <v>4985009708361</v>
          </cell>
          <cell r="D99" t="str">
            <v>733520</v>
          </cell>
          <cell r="E99" t="str">
            <v>Pilot Sport 5</v>
          </cell>
          <cell r="F99" t="str">
            <v>255/45R19 104Y XL</v>
          </cell>
          <cell r="G99" t="str">
            <v>255/45R19</v>
          </cell>
          <cell r="H99">
            <v>55300</v>
          </cell>
          <cell r="I99">
            <v>24890</v>
          </cell>
          <cell r="J99">
            <v>6</v>
          </cell>
          <cell r="K99">
            <v>6</v>
          </cell>
          <cell r="L99">
            <v>33800</v>
          </cell>
          <cell r="M99">
            <v>29772.727269999999</v>
          </cell>
          <cell r="N99">
            <v>0.16400000000000001</v>
          </cell>
          <cell r="O99"/>
          <cell r="P99">
            <v>1080</v>
          </cell>
          <cell r="Q99">
            <v>45299</v>
          </cell>
          <cell r="R99">
            <v>34880</v>
          </cell>
          <cell r="S99" t="str">
            <v>トミータイヤ</v>
          </cell>
          <cell r="T99">
            <v>34880</v>
          </cell>
          <cell r="U99">
            <v>0</v>
          </cell>
          <cell r="V99">
            <v>33800</v>
          </cell>
          <cell r="W99">
            <v>33780</v>
          </cell>
          <cell r="X99">
            <v>29754.545450000001</v>
          </cell>
          <cell r="Y99">
            <v>0.1634891537</v>
          </cell>
          <cell r="Z99"/>
          <cell r="AA99">
            <v>-400</v>
          </cell>
          <cell r="AB99">
            <v>45299</v>
          </cell>
          <cell r="AC99">
            <v>33380</v>
          </cell>
          <cell r="AD99" t="str">
            <v>タイヤーウッズ</v>
          </cell>
          <cell r="AE99">
            <v>33380</v>
          </cell>
          <cell r="AF99">
            <v>0</v>
          </cell>
          <cell r="AG99">
            <v>605763450</v>
          </cell>
          <cell r="AH99">
            <v>605763505</v>
          </cell>
        </row>
        <row r="100">
          <cell r="B100">
            <v>1956015159044</v>
          </cell>
          <cell r="C100">
            <v>4985009701140</v>
          </cell>
          <cell r="D100" t="str">
            <v>719050</v>
          </cell>
          <cell r="E100" t="str">
            <v>PRIMACY4</v>
          </cell>
          <cell r="F100" t="str">
            <v>195/60R15 92V XL</v>
          </cell>
          <cell r="G100" t="str">
            <v>195/60R15</v>
          </cell>
          <cell r="H100">
            <v>21100</v>
          </cell>
          <cell r="I100">
            <v>9500</v>
          </cell>
          <cell r="J100">
            <v>6</v>
          </cell>
          <cell r="K100">
            <v>12</v>
          </cell>
          <cell r="L100">
            <v>13140</v>
          </cell>
          <cell r="M100">
            <v>11468.18182</v>
          </cell>
          <cell r="N100">
            <v>0.17162108600000001</v>
          </cell>
          <cell r="O100"/>
          <cell r="P100">
            <v>450</v>
          </cell>
          <cell r="Q100">
            <v>45299</v>
          </cell>
          <cell r="R100">
            <v>13590</v>
          </cell>
          <cell r="S100" t="str">
            <v>タイヤホイール専門店グリップコーポレーション</v>
          </cell>
          <cell r="T100">
            <v>13590</v>
          </cell>
          <cell r="U100">
            <v>0</v>
          </cell>
          <cell r="V100">
            <v>13120</v>
          </cell>
          <cell r="W100">
            <v>13120</v>
          </cell>
          <cell r="X100">
            <v>11450</v>
          </cell>
          <cell r="Y100">
            <v>0.17030567690000001</v>
          </cell>
          <cell r="Z100"/>
          <cell r="AA100">
            <v>-220</v>
          </cell>
          <cell r="AB100">
            <v>45299</v>
          </cell>
          <cell r="AC100">
            <v>12900</v>
          </cell>
          <cell r="AD100" t="str">
            <v>タイヤーウッズ</v>
          </cell>
          <cell r="AE100">
            <v>12900</v>
          </cell>
          <cell r="AF100">
            <v>0</v>
          </cell>
          <cell r="AG100">
            <v>605880317</v>
          </cell>
          <cell r="AH100">
            <v>605880372</v>
          </cell>
        </row>
        <row r="101">
          <cell r="B101">
            <v>1856515159042</v>
          </cell>
          <cell r="C101">
            <v>4985009700693</v>
          </cell>
          <cell r="D101" t="str">
            <v>712900</v>
          </cell>
          <cell r="E101" t="str">
            <v>PRIMACY4</v>
          </cell>
          <cell r="F101" t="str">
            <v>185/65R15 88T</v>
          </cell>
          <cell r="G101" t="str">
            <v>185/65R15</v>
          </cell>
          <cell r="H101">
            <v>19400</v>
          </cell>
          <cell r="I101">
            <v>8730</v>
          </cell>
          <cell r="J101">
            <v>28</v>
          </cell>
          <cell r="K101">
            <v>8</v>
          </cell>
          <cell r="L101">
            <v>12200</v>
          </cell>
          <cell r="M101">
            <v>10613.63636</v>
          </cell>
          <cell r="N101">
            <v>0.17747323340000001</v>
          </cell>
          <cell r="O101"/>
          <cell r="P101">
            <v>230</v>
          </cell>
          <cell r="Q101">
            <v>45299</v>
          </cell>
          <cell r="R101">
            <v>12430</v>
          </cell>
          <cell r="S101" t="str">
            <v>ジャストパーツ</v>
          </cell>
          <cell r="T101">
            <v>12430</v>
          </cell>
          <cell r="U101">
            <v>0</v>
          </cell>
          <cell r="V101">
            <v>12200</v>
          </cell>
          <cell r="W101">
            <v>12200</v>
          </cell>
          <cell r="X101">
            <v>10613.63636</v>
          </cell>
          <cell r="Y101">
            <v>0.17747323340000001</v>
          </cell>
          <cell r="Z101"/>
          <cell r="AA101">
            <v>-400</v>
          </cell>
          <cell r="AB101">
            <v>45299</v>
          </cell>
          <cell r="AC101">
            <v>11800</v>
          </cell>
          <cell r="AD101" t="str">
            <v>タイヤーウッズ</v>
          </cell>
          <cell r="AE101">
            <v>11800</v>
          </cell>
          <cell r="AF101">
            <v>0</v>
          </cell>
          <cell r="AG101">
            <v>605880315</v>
          </cell>
          <cell r="AH101">
            <v>605880370</v>
          </cell>
        </row>
        <row r="102">
          <cell r="B102">
            <v>1956515159049</v>
          </cell>
          <cell r="C102">
            <v>4985009700990</v>
          </cell>
          <cell r="D102" t="str">
            <v>718240</v>
          </cell>
          <cell r="E102" t="str">
            <v>PRIMACY4</v>
          </cell>
          <cell r="F102" t="str">
            <v>195/65R15 91V</v>
          </cell>
          <cell r="G102" t="str">
            <v>195/65R15</v>
          </cell>
          <cell r="H102">
            <v>20800</v>
          </cell>
          <cell r="I102">
            <v>9360</v>
          </cell>
          <cell r="J102">
            <v>88</v>
          </cell>
          <cell r="K102">
            <v>24</v>
          </cell>
          <cell r="L102">
            <v>13000</v>
          </cell>
          <cell r="M102">
            <v>11340.909089999999</v>
          </cell>
          <cell r="N102">
            <v>0.17466933870000001</v>
          </cell>
          <cell r="O102"/>
          <cell r="P102">
            <v>370</v>
          </cell>
          <cell r="Q102">
            <v>45299</v>
          </cell>
          <cell r="R102">
            <v>13370</v>
          </cell>
          <cell r="S102" t="str">
            <v>タイヤホイール専門店グリップコーポレーション</v>
          </cell>
          <cell r="T102">
            <v>13370</v>
          </cell>
          <cell r="U102">
            <v>0</v>
          </cell>
          <cell r="V102">
            <v>13000</v>
          </cell>
          <cell r="W102">
            <v>12980</v>
          </cell>
          <cell r="X102">
            <v>11322.727269999999</v>
          </cell>
          <cell r="Y102">
            <v>0.17334403849999999</v>
          </cell>
          <cell r="Z102"/>
          <cell r="AA102">
            <v>-280</v>
          </cell>
          <cell r="AB102">
            <v>45299</v>
          </cell>
          <cell r="AC102">
            <v>12700</v>
          </cell>
          <cell r="AD102" t="str">
            <v>タイヤーウッズ</v>
          </cell>
          <cell r="AE102">
            <v>12700</v>
          </cell>
          <cell r="AF102">
            <v>0</v>
          </cell>
          <cell r="AG102">
            <v>605880316</v>
          </cell>
          <cell r="AH102">
            <v>605880371</v>
          </cell>
        </row>
        <row r="103">
          <cell r="B103">
            <v>2055516159047</v>
          </cell>
          <cell r="C103">
            <v>4985009700242</v>
          </cell>
          <cell r="D103" t="str">
            <v>711770</v>
          </cell>
          <cell r="E103" t="str">
            <v>PRIMACY4</v>
          </cell>
          <cell r="F103" t="str">
            <v>205/55R16 91W（在庫限り）</v>
          </cell>
          <cell r="G103" t="str">
            <v>205/55R16</v>
          </cell>
          <cell r="H103">
            <v>28800</v>
          </cell>
          <cell r="I103">
            <v>12390</v>
          </cell>
          <cell r="J103">
            <v>0</v>
          </cell>
          <cell r="K103">
            <v>0</v>
          </cell>
          <cell r="L103">
            <v>16880</v>
          </cell>
          <cell r="M103">
            <v>14936.36364</v>
          </cell>
          <cell r="N103">
            <v>0.17048082780000001</v>
          </cell>
          <cell r="O103"/>
          <cell r="P103">
            <v>-1680</v>
          </cell>
          <cell r="Q103">
            <v>45264</v>
          </cell>
          <cell r="R103">
            <v>15200</v>
          </cell>
          <cell r="S103" t="str">
            <v>タイヤディーラー2号店</v>
          </cell>
          <cell r="T103">
            <v>15200</v>
          </cell>
          <cell r="U103">
            <v>0</v>
          </cell>
          <cell r="V103">
            <v>16880</v>
          </cell>
          <cell r="W103">
            <v>16800</v>
          </cell>
          <cell r="X103">
            <v>14863.63636</v>
          </cell>
          <cell r="Y103">
            <v>0.1664220183</v>
          </cell>
          <cell r="Z103"/>
          <cell r="AA103">
            <v>-1630</v>
          </cell>
          <cell r="AB103">
            <v>45222</v>
          </cell>
          <cell r="AC103">
            <v>15170</v>
          </cell>
          <cell r="AD103" t="str">
            <v>タイヤディーラー　楽天市場店</v>
          </cell>
          <cell r="AE103">
            <v>15170</v>
          </cell>
          <cell r="AF103">
            <v>0</v>
          </cell>
          <cell r="AG103">
            <v>605880306</v>
          </cell>
          <cell r="AH103">
            <v>605880361</v>
          </cell>
        </row>
        <row r="104">
          <cell r="B104">
            <v>1956016159043</v>
          </cell>
          <cell r="C104">
            <v>4985009701171</v>
          </cell>
          <cell r="D104" t="str">
            <v>719200</v>
          </cell>
          <cell r="E104" t="str">
            <v>PRIMACY4</v>
          </cell>
          <cell r="F104" t="str">
            <v>195/60R16 93V XL（在庫限り）</v>
          </cell>
          <cell r="G104" t="str">
            <v>195/60R16</v>
          </cell>
          <cell r="H104">
            <v>21400</v>
          </cell>
          <cell r="I104">
            <v>9210</v>
          </cell>
          <cell r="J104">
            <v>0</v>
          </cell>
          <cell r="K104">
            <v>0</v>
          </cell>
          <cell r="L104">
            <v>11980</v>
          </cell>
          <cell r="M104">
            <v>10481.81818</v>
          </cell>
          <cell r="N104">
            <v>0.1213356461</v>
          </cell>
          <cell r="O104"/>
          <cell r="P104">
            <v>590</v>
          </cell>
          <cell r="Q104">
            <v>45264</v>
          </cell>
          <cell r="R104">
            <v>12570</v>
          </cell>
          <cell r="S104" t="str">
            <v>タイヤディーラー2号店</v>
          </cell>
          <cell r="T104">
            <v>12570</v>
          </cell>
          <cell r="U104">
            <v>0</v>
          </cell>
          <cell r="V104">
            <v>12590</v>
          </cell>
          <cell r="W104">
            <v>12590</v>
          </cell>
          <cell r="X104">
            <v>11036.36364</v>
          </cell>
          <cell r="Y104">
            <v>0.1654859967</v>
          </cell>
          <cell r="Z104"/>
          <cell r="AA104">
            <v>800</v>
          </cell>
          <cell r="AB104">
            <v>45222</v>
          </cell>
          <cell r="AC104">
            <v>13390</v>
          </cell>
          <cell r="AD104" t="str">
            <v>タイヤディーラー　楽天市場店</v>
          </cell>
          <cell r="AE104">
            <v>13390</v>
          </cell>
          <cell r="AF104">
            <v>0</v>
          </cell>
          <cell r="AG104">
            <v>605880313</v>
          </cell>
          <cell r="AH104">
            <v>605880368</v>
          </cell>
        </row>
        <row r="105">
          <cell r="B105">
            <v>2056016159049</v>
          </cell>
          <cell r="C105">
            <v>4985009700273</v>
          </cell>
          <cell r="D105" t="str">
            <v>711790</v>
          </cell>
          <cell r="E105" t="str">
            <v>PRIMACY4</v>
          </cell>
          <cell r="F105" t="str">
            <v>205/60R16 96W XL（在庫限り）</v>
          </cell>
          <cell r="G105" t="str">
            <v>205/60R16</v>
          </cell>
          <cell r="H105">
            <v>24600</v>
          </cell>
          <cell r="I105">
            <v>10580</v>
          </cell>
          <cell r="J105">
            <v>0</v>
          </cell>
          <cell r="K105">
            <v>0</v>
          </cell>
          <cell r="L105">
            <v>11980</v>
          </cell>
          <cell r="M105">
            <v>10072.727269999999</v>
          </cell>
          <cell r="N105">
            <v>-5.0361010829999997E-2</v>
          </cell>
          <cell r="O105"/>
          <cell r="P105">
            <v>920</v>
          </cell>
          <cell r="Q105">
            <v>45264</v>
          </cell>
          <cell r="R105">
            <v>12900</v>
          </cell>
          <cell r="S105" t="str">
            <v>タイヤディーラー2号店</v>
          </cell>
          <cell r="T105">
            <v>12900</v>
          </cell>
          <cell r="U105">
            <v>0</v>
          </cell>
          <cell r="V105">
            <v>14440</v>
          </cell>
          <cell r="W105">
            <v>13700</v>
          </cell>
          <cell r="X105">
            <v>11636.36364</v>
          </cell>
          <cell r="Y105">
            <v>9.0781249999999994E-2</v>
          </cell>
          <cell r="Z105"/>
          <cell r="AA105">
            <v>-840</v>
          </cell>
          <cell r="AB105">
            <v>45222</v>
          </cell>
          <cell r="AC105">
            <v>12860</v>
          </cell>
          <cell r="AD105" t="str">
            <v>タイヤディーラー　楽天市場店</v>
          </cell>
          <cell r="AE105">
            <v>12860</v>
          </cell>
          <cell r="AF105">
            <v>0</v>
          </cell>
          <cell r="AG105">
            <v>605880310</v>
          </cell>
          <cell r="AH105">
            <v>605880365</v>
          </cell>
        </row>
        <row r="106">
          <cell r="B106">
            <v>2156016159046</v>
          </cell>
          <cell r="C106">
            <v>4985009700280</v>
          </cell>
          <cell r="D106" t="str">
            <v>711800</v>
          </cell>
          <cell r="E106" t="str">
            <v>PRIMACY4</v>
          </cell>
          <cell r="F106" t="str">
            <v>215/60R16 99V XL（在庫限り）</v>
          </cell>
          <cell r="G106" t="str">
            <v>215/60R16</v>
          </cell>
          <cell r="H106">
            <v>26300</v>
          </cell>
          <cell r="I106">
            <v>11310</v>
          </cell>
          <cell r="J106">
            <v>3</v>
          </cell>
          <cell r="K106">
            <v>0</v>
          </cell>
          <cell r="L106">
            <v>11980</v>
          </cell>
          <cell r="M106">
            <v>9936.363636</v>
          </cell>
          <cell r="N106">
            <v>-0.1382433669</v>
          </cell>
          <cell r="O106"/>
          <cell r="P106">
            <v>2020</v>
          </cell>
          <cell r="Q106">
            <v>45299</v>
          </cell>
          <cell r="R106">
            <v>14000</v>
          </cell>
          <cell r="S106" t="str">
            <v>タイヤディーラー</v>
          </cell>
          <cell r="T106">
            <v>14000</v>
          </cell>
          <cell r="U106">
            <v>0</v>
          </cell>
          <cell r="V106">
            <v>15780</v>
          </cell>
          <cell r="W106">
            <v>15800</v>
          </cell>
          <cell r="X106">
            <v>13409.090910000001</v>
          </cell>
          <cell r="Y106">
            <v>0.1565423729</v>
          </cell>
          <cell r="Z106"/>
          <cell r="AA106">
            <v>-1030</v>
          </cell>
          <cell r="AB106">
            <v>45299</v>
          </cell>
          <cell r="AC106">
            <v>14770</v>
          </cell>
          <cell r="AD106" t="str">
            <v>タイヤーウッズ</v>
          </cell>
          <cell r="AE106">
            <v>13909</v>
          </cell>
          <cell r="AF106">
            <v>861</v>
          </cell>
          <cell r="AG106">
            <v>605880305</v>
          </cell>
          <cell r="AH106">
            <v>605880360</v>
          </cell>
        </row>
        <row r="107">
          <cell r="B107">
            <v>2256016159043</v>
          </cell>
          <cell r="C107">
            <v>4985009700532</v>
          </cell>
          <cell r="D107" t="str">
            <v>712040</v>
          </cell>
          <cell r="E107" t="str">
            <v>PRIMACY4</v>
          </cell>
          <cell r="F107" t="str">
            <v>225/60R16 98W（在庫限り）</v>
          </cell>
          <cell r="G107" t="str">
            <v>225/60R16</v>
          </cell>
          <cell r="H107">
            <v>27600</v>
          </cell>
          <cell r="I107">
            <v>12420</v>
          </cell>
          <cell r="J107">
            <v>16</v>
          </cell>
          <cell r="K107">
            <v>0</v>
          </cell>
          <cell r="L107">
            <v>17400</v>
          </cell>
          <cell r="M107">
            <v>14863.63636</v>
          </cell>
          <cell r="N107">
            <v>0.1644036697</v>
          </cell>
          <cell r="O107">
            <v>69600</v>
          </cell>
          <cell r="P107">
            <v>380</v>
          </cell>
          <cell r="Q107">
            <v>45299</v>
          </cell>
          <cell r="R107">
            <v>17780</v>
          </cell>
          <cell r="S107" t="str">
            <v>エムオートギャラリー新横浜店</v>
          </cell>
          <cell r="T107">
            <v>17780</v>
          </cell>
          <cell r="U107">
            <v>0</v>
          </cell>
          <cell r="V107">
            <v>17750</v>
          </cell>
          <cell r="W107">
            <v>17700</v>
          </cell>
          <cell r="X107">
            <v>15136.36364</v>
          </cell>
          <cell r="Y107">
            <v>0.1794594595</v>
          </cell>
          <cell r="Z107"/>
          <cell r="AA107">
            <v>80</v>
          </cell>
          <cell r="AB107">
            <v>45299</v>
          </cell>
          <cell r="AC107">
            <v>17780</v>
          </cell>
          <cell r="AD107" t="str">
            <v>タイヤホイール激安王国</v>
          </cell>
          <cell r="AE107">
            <v>17780</v>
          </cell>
          <cell r="AF107">
            <v>0</v>
          </cell>
          <cell r="AG107">
            <v>605880309</v>
          </cell>
          <cell r="AH107">
            <v>605880364</v>
          </cell>
        </row>
        <row r="108">
          <cell r="B108">
            <v>2356016159040</v>
          </cell>
          <cell r="C108">
            <v>4985009700310</v>
          </cell>
          <cell r="D108" t="str">
            <v>711830</v>
          </cell>
          <cell r="E108" t="str">
            <v>PRIMACY4</v>
          </cell>
          <cell r="F108" t="str">
            <v>235/60R16 100V</v>
          </cell>
          <cell r="G108" t="str">
            <v>235/60R16</v>
          </cell>
          <cell r="H108">
            <v>30500</v>
          </cell>
          <cell r="I108">
            <v>13730</v>
          </cell>
          <cell r="J108">
            <v>12</v>
          </cell>
          <cell r="K108">
            <v>0</v>
          </cell>
          <cell r="L108">
            <v>19400</v>
          </cell>
          <cell r="M108">
            <v>16681.818179999998</v>
          </cell>
          <cell r="N108">
            <v>0.1769482289</v>
          </cell>
          <cell r="O108">
            <v>77600</v>
          </cell>
          <cell r="P108">
            <v>180</v>
          </cell>
          <cell r="Q108">
            <v>45299</v>
          </cell>
          <cell r="R108">
            <v>19580</v>
          </cell>
          <cell r="S108" t="str">
            <v>ジャストパーツ</v>
          </cell>
          <cell r="T108">
            <v>19580</v>
          </cell>
          <cell r="U108">
            <v>0</v>
          </cell>
          <cell r="V108">
            <v>19100</v>
          </cell>
          <cell r="W108">
            <v>19080</v>
          </cell>
          <cell r="X108">
            <v>16390.909090000001</v>
          </cell>
          <cell r="Y108">
            <v>0.16234054349999999</v>
          </cell>
          <cell r="Z108"/>
          <cell r="AA108">
            <v>14</v>
          </cell>
          <cell r="AB108">
            <v>45299</v>
          </cell>
          <cell r="AC108">
            <v>19094</v>
          </cell>
          <cell r="AD108" t="str">
            <v>タイヤステージ　湘南　楽天市場店</v>
          </cell>
          <cell r="AE108">
            <v>19094</v>
          </cell>
          <cell r="AF108">
            <v>0</v>
          </cell>
          <cell r="AG108">
            <v>605880308</v>
          </cell>
          <cell r="AH108">
            <v>605880363</v>
          </cell>
        </row>
        <row r="109">
          <cell r="B109">
            <v>2056516159044</v>
          </cell>
          <cell r="C109">
            <v>4985009700327</v>
          </cell>
          <cell r="D109" t="str">
            <v>711840</v>
          </cell>
          <cell r="E109" t="str">
            <v>PRIMACY4</v>
          </cell>
          <cell r="F109" t="str">
            <v>205/65R16 95V</v>
          </cell>
          <cell r="G109" t="str">
            <v>205/65R16</v>
          </cell>
          <cell r="H109">
            <v>29500</v>
          </cell>
          <cell r="I109">
            <v>13280</v>
          </cell>
          <cell r="J109">
            <v>0</v>
          </cell>
          <cell r="K109">
            <v>12</v>
          </cell>
          <cell r="L109">
            <v>18800</v>
          </cell>
          <cell r="M109">
            <v>16136.36364</v>
          </cell>
          <cell r="N109">
            <v>0.1770140845</v>
          </cell>
          <cell r="O109"/>
          <cell r="P109">
            <v>0</v>
          </cell>
          <cell r="Q109">
            <v>45299</v>
          </cell>
          <cell r="R109">
            <v>18800</v>
          </cell>
          <cell r="S109" t="str">
            <v>アークタイヤ</v>
          </cell>
          <cell r="T109">
            <v>18800</v>
          </cell>
          <cell r="U109">
            <v>0</v>
          </cell>
          <cell r="V109">
            <v>18800</v>
          </cell>
          <cell r="W109">
            <v>18780</v>
          </cell>
          <cell r="X109">
            <v>16118.18182</v>
          </cell>
          <cell r="Y109">
            <v>0.1760857304</v>
          </cell>
          <cell r="Z109"/>
          <cell r="AA109">
            <v>20</v>
          </cell>
          <cell r="AB109">
            <v>45299</v>
          </cell>
          <cell r="AC109">
            <v>18800</v>
          </cell>
          <cell r="AD109" t="str">
            <v>アークタイヤ 楽天市場店</v>
          </cell>
          <cell r="AE109">
            <v>18800</v>
          </cell>
          <cell r="AF109">
            <v>0</v>
          </cell>
          <cell r="AG109">
            <v>605880307</v>
          </cell>
          <cell r="AH109">
            <v>605880362</v>
          </cell>
        </row>
        <row r="110">
          <cell r="B110">
            <v>2154517159053</v>
          </cell>
          <cell r="C110">
            <v>4985009700372</v>
          </cell>
          <cell r="D110" t="str">
            <v>711890</v>
          </cell>
          <cell r="E110" t="str">
            <v>PRIMACY4</v>
          </cell>
          <cell r="F110" t="str">
            <v>215/45R17 91W XL（在庫限り）</v>
          </cell>
          <cell r="G110" t="str">
            <v>215/45R17</v>
          </cell>
          <cell r="H110">
            <v>36800</v>
          </cell>
          <cell r="I110">
            <v>15830</v>
          </cell>
          <cell r="J110">
            <v>0</v>
          </cell>
          <cell r="K110">
            <v>0</v>
          </cell>
          <cell r="L110">
            <v>21400</v>
          </cell>
          <cell r="M110">
            <v>19045.454549999999</v>
          </cell>
          <cell r="N110">
            <v>0.16883054889999999</v>
          </cell>
          <cell r="O110"/>
          <cell r="P110">
            <v>-1420</v>
          </cell>
          <cell r="Q110">
            <v>45264</v>
          </cell>
          <cell r="R110">
            <v>19980</v>
          </cell>
          <cell r="S110" t="str">
            <v>タイヤディーラー2号店</v>
          </cell>
          <cell r="T110">
            <v>19980</v>
          </cell>
          <cell r="U110">
            <v>0</v>
          </cell>
          <cell r="V110">
            <v>21400</v>
          </cell>
          <cell r="W110">
            <v>20980</v>
          </cell>
          <cell r="X110">
            <v>18663.63636</v>
          </cell>
          <cell r="Y110">
            <v>0.1518265952</v>
          </cell>
          <cell r="Z110"/>
          <cell r="AA110">
            <v>-1781</v>
          </cell>
          <cell r="AB110">
            <v>45222</v>
          </cell>
          <cell r="AC110">
            <v>19199</v>
          </cell>
          <cell r="AD110" t="str">
            <v>タイヤディーラー　楽天市場店</v>
          </cell>
          <cell r="AE110">
            <v>19199</v>
          </cell>
          <cell r="AF110">
            <v>0</v>
          </cell>
          <cell r="AG110">
            <v>605880303</v>
          </cell>
          <cell r="AH110">
            <v>605880358</v>
          </cell>
        </row>
        <row r="111">
          <cell r="B111">
            <v>2454517159047</v>
          </cell>
          <cell r="C111">
            <v>4985009700129</v>
          </cell>
          <cell r="D111" t="str">
            <v>711650</v>
          </cell>
          <cell r="E111" t="str">
            <v>PRIMACY4</v>
          </cell>
          <cell r="F111" t="str">
            <v>245/45R17 99Y XL（在庫限り）</v>
          </cell>
          <cell r="G111" t="str">
            <v>245/45R17</v>
          </cell>
          <cell r="H111">
            <v>41200</v>
          </cell>
          <cell r="I111">
            <v>17720</v>
          </cell>
          <cell r="J111">
            <v>0</v>
          </cell>
          <cell r="K111">
            <v>0</v>
          </cell>
          <cell r="L111">
            <v>21980</v>
          </cell>
          <cell r="M111">
            <v>19163.63636</v>
          </cell>
          <cell r="N111">
            <v>7.533206831E-2</v>
          </cell>
          <cell r="O111">
            <v>87920</v>
          </cell>
          <cell r="P111">
            <v>1770</v>
          </cell>
          <cell r="Q111">
            <v>45264</v>
          </cell>
          <cell r="R111">
            <v>23750</v>
          </cell>
          <cell r="S111" t="str">
            <v>タイヤ業販スーパー</v>
          </cell>
          <cell r="T111">
            <v>23750</v>
          </cell>
          <cell r="U111">
            <v>0</v>
          </cell>
          <cell r="V111">
            <v>22480</v>
          </cell>
          <cell r="W111">
            <v>25450</v>
          </cell>
          <cell r="X111">
            <v>22318.181820000002</v>
          </cell>
          <cell r="Y111">
            <v>0.20602851320000001</v>
          </cell>
          <cell r="Z111"/>
          <cell r="AA111">
            <v>1950</v>
          </cell>
          <cell r="AB111">
            <v>45222</v>
          </cell>
          <cell r="AC111">
            <v>27400</v>
          </cell>
          <cell r="AD111" t="str">
            <v>ラウンドタイヤ</v>
          </cell>
          <cell r="AE111">
            <v>27400</v>
          </cell>
          <cell r="AF111">
            <v>0</v>
          </cell>
          <cell r="AG111" t="str">
            <v/>
          </cell>
          <cell r="AH111" t="str">
            <v/>
          </cell>
        </row>
        <row r="112">
          <cell r="B112">
            <v>2554517159044</v>
          </cell>
          <cell r="C112">
            <v>4985009700488</v>
          </cell>
          <cell r="D112" t="str">
            <v>711990</v>
          </cell>
          <cell r="E112" t="str">
            <v>PRIMACY4</v>
          </cell>
          <cell r="F112" t="str">
            <v>255/45R17 98W</v>
          </cell>
          <cell r="G112" t="str">
            <v>255/45R17</v>
          </cell>
          <cell r="H112">
            <v>47700</v>
          </cell>
          <cell r="I112">
            <v>21470</v>
          </cell>
          <cell r="J112">
            <v>0</v>
          </cell>
          <cell r="K112">
            <v>20</v>
          </cell>
          <cell r="L112">
            <v>29200</v>
          </cell>
          <cell r="M112">
            <v>25590.909090000001</v>
          </cell>
          <cell r="N112">
            <v>0.16103019539999999</v>
          </cell>
          <cell r="O112"/>
          <cell r="P112">
            <v>-400</v>
          </cell>
          <cell r="Q112">
            <v>45299</v>
          </cell>
          <cell r="R112">
            <v>28800</v>
          </cell>
          <cell r="S112" t="str">
            <v>タイヤマックス</v>
          </cell>
          <cell r="T112">
            <v>28800</v>
          </cell>
          <cell r="U112">
            <v>0</v>
          </cell>
          <cell r="V112">
            <v>29200</v>
          </cell>
          <cell r="W112">
            <v>29000</v>
          </cell>
          <cell r="X112">
            <v>25409.090909999999</v>
          </cell>
          <cell r="Y112">
            <v>0.1550268336</v>
          </cell>
          <cell r="Z112"/>
          <cell r="AA112">
            <v>-200</v>
          </cell>
          <cell r="AB112">
            <v>45299</v>
          </cell>
          <cell r="AC112">
            <v>28800</v>
          </cell>
          <cell r="AD112" t="str">
            <v>タイヤ1番</v>
          </cell>
          <cell r="AE112">
            <v>28800</v>
          </cell>
          <cell r="AF112">
            <v>0</v>
          </cell>
          <cell r="AG112">
            <v>605880304</v>
          </cell>
          <cell r="AH112">
            <v>605880359</v>
          </cell>
        </row>
        <row r="113">
          <cell r="B113">
            <v>2355017159042</v>
          </cell>
          <cell r="C113">
            <v>4985009700167</v>
          </cell>
          <cell r="D113" t="str">
            <v>711690</v>
          </cell>
          <cell r="E113" t="str">
            <v>PRIMACY4</v>
          </cell>
          <cell r="F113" t="str">
            <v>235/50R17 96W</v>
          </cell>
          <cell r="G113" t="str">
            <v>235/50R17</v>
          </cell>
          <cell r="H113">
            <v>37200</v>
          </cell>
          <cell r="I113">
            <v>16740</v>
          </cell>
          <cell r="J113">
            <v>4</v>
          </cell>
          <cell r="K113">
            <v>8</v>
          </cell>
          <cell r="L113">
            <v>23200</v>
          </cell>
          <cell r="M113">
            <v>20136.36364</v>
          </cell>
          <cell r="N113">
            <v>0.1686681716</v>
          </cell>
          <cell r="O113"/>
          <cell r="P113">
            <v>-430</v>
          </cell>
          <cell r="Q113">
            <v>45299</v>
          </cell>
          <cell r="R113">
            <v>22770</v>
          </cell>
          <cell r="S113" t="str">
            <v>タイヤマックス</v>
          </cell>
          <cell r="T113">
            <v>22770</v>
          </cell>
          <cell r="U113">
            <v>0</v>
          </cell>
          <cell r="V113">
            <v>23300</v>
          </cell>
          <cell r="W113">
            <v>23200</v>
          </cell>
          <cell r="X113">
            <v>20136.36364</v>
          </cell>
          <cell r="Y113">
            <v>0.1686681716</v>
          </cell>
          <cell r="Z113"/>
          <cell r="AA113">
            <v>-430</v>
          </cell>
          <cell r="AB113">
            <v>45299</v>
          </cell>
          <cell r="AC113">
            <v>22770</v>
          </cell>
          <cell r="AD113" t="str">
            <v>タイヤ1番</v>
          </cell>
          <cell r="AE113">
            <v>22770</v>
          </cell>
          <cell r="AF113">
            <v>0</v>
          </cell>
          <cell r="AG113">
            <v>605880302</v>
          </cell>
          <cell r="AH113">
            <v>605880357</v>
          </cell>
        </row>
        <row r="114">
          <cell r="B114">
            <v>2255517159040</v>
          </cell>
          <cell r="C114">
            <v>4985009700204</v>
          </cell>
          <cell r="D114" t="str">
            <v>711730</v>
          </cell>
          <cell r="E114" t="str">
            <v>PRIMACY4</v>
          </cell>
          <cell r="F114" t="str">
            <v>225/55R17 101W XL（在庫限り）</v>
          </cell>
          <cell r="G114" t="str">
            <v>225/55R17</v>
          </cell>
          <cell r="H114">
            <v>36500</v>
          </cell>
          <cell r="I114">
            <v>15700</v>
          </cell>
          <cell r="J114">
            <v>0</v>
          </cell>
          <cell r="K114">
            <v>0</v>
          </cell>
          <cell r="L114">
            <v>18980</v>
          </cell>
          <cell r="M114">
            <v>16436.36364</v>
          </cell>
          <cell r="N114">
            <v>4.4800884960000002E-2</v>
          </cell>
          <cell r="O114">
            <v>75920</v>
          </cell>
          <cell r="P114">
            <v>3060</v>
          </cell>
          <cell r="Q114">
            <v>45264</v>
          </cell>
          <cell r="R114">
            <v>22040</v>
          </cell>
          <cell r="S114" t="str">
            <v>AUTOWAY Yahoo!ショッピング店</v>
          </cell>
          <cell r="T114">
            <v>22040</v>
          </cell>
          <cell r="U114">
            <v>0</v>
          </cell>
          <cell r="V114">
            <v>21220</v>
          </cell>
          <cell r="W114">
            <v>21200</v>
          </cell>
          <cell r="X114">
            <v>18454.545450000001</v>
          </cell>
          <cell r="Y114">
            <v>0.14926108369999999</v>
          </cell>
          <cell r="Z114"/>
          <cell r="AA114">
            <v>840</v>
          </cell>
          <cell r="AB114">
            <v>45222</v>
          </cell>
          <cell r="AC114">
            <v>22040</v>
          </cell>
          <cell r="AD114" t="str">
            <v>AUTOWAY（オートウェイ）</v>
          </cell>
          <cell r="AE114">
            <v>22040</v>
          </cell>
          <cell r="AF114">
            <v>0</v>
          </cell>
          <cell r="AG114">
            <v>605880301</v>
          </cell>
          <cell r="AH114">
            <v>605880356</v>
          </cell>
        </row>
        <row r="115">
          <cell r="B115">
            <v>2355517159047</v>
          </cell>
          <cell r="C115">
            <v>4985009700228</v>
          </cell>
          <cell r="D115" t="str">
            <v>711750</v>
          </cell>
          <cell r="E115" t="str">
            <v>PRIMACY4</v>
          </cell>
          <cell r="F115" t="str">
            <v>235/55R17 103Y XL（在庫限り）</v>
          </cell>
          <cell r="G115" t="str">
            <v>235/55R17</v>
          </cell>
          <cell r="H115">
            <v>30800</v>
          </cell>
          <cell r="I115">
            <v>13250</v>
          </cell>
          <cell r="J115">
            <v>0</v>
          </cell>
          <cell r="K115">
            <v>0</v>
          </cell>
          <cell r="L115">
            <v>16980</v>
          </cell>
          <cell r="M115">
            <v>14618.18182</v>
          </cell>
          <cell r="N115">
            <v>9.3594527359999999E-2</v>
          </cell>
          <cell r="O115">
            <v>67920</v>
          </cell>
          <cell r="P115">
            <v>-16980</v>
          </cell>
          <cell r="Q115">
            <v>45264</v>
          </cell>
          <cell r="R115"/>
          <cell r="S115"/>
          <cell r="T115"/>
          <cell r="U115">
            <v>0</v>
          </cell>
          <cell r="V115">
            <v>19800</v>
          </cell>
          <cell r="W115">
            <v>20480</v>
          </cell>
          <cell r="X115">
            <v>17800</v>
          </cell>
          <cell r="Y115">
            <v>0.25561797749999998</v>
          </cell>
          <cell r="Z115"/>
          <cell r="AA115">
            <v>10943</v>
          </cell>
          <cell r="AB115">
            <v>45222</v>
          </cell>
          <cell r="AC115">
            <v>31423</v>
          </cell>
          <cell r="AD115" t="str">
            <v>オールドギア箕面店</v>
          </cell>
          <cell r="AE115">
            <v>31423</v>
          </cell>
          <cell r="AF115">
            <v>0</v>
          </cell>
          <cell r="AG115" t="str">
            <v/>
          </cell>
          <cell r="AH115" t="str">
            <v/>
          </cell>
        </row>
        <row r="116">
          <cell r="B116">
            <v>2454018159041</v>
          </cell>
          <cell r="C116">
            <v>4985009701805</v>
          </cell>
          <cell r="D116" t="str">
            <v>724960</v>
          </cell>
          <cell r="E116" t="str">
            <v>PRIMACY4</v>
          </cell>
          <cell r="F116" t="str">
            <v>245/40R18 93H AO</v>
          </cell>
          <cell r="G116" t="str">
            <v>245/40R18</v>
          </cell>
          <cell r="H116">
            <v>56300</v>
          </cell>
          <cell r="I116">
            <v>25340</v>
          </cell>
          <cell r="J116">
            <v>0</v>
          </cell>
          <cell r="K116">
            <v>6</v>
          </cell>
          <cell r="L116">
            <v>34380</v>
          </cell>
          <cell r="M116">
            <v>30300</v>
          </cell>
          <cell r="N116">
            <v>0.1636963696</v>
          </cell>
          <cell r="O116"/>
          <cell r="P116">
            <v>-860</v>
          </cell>
          <cell r="Q116">
            <v>45299</v>
          </cell>
          <cell r="R116">
            <v>33520</v>
          </cell>
          <cell r="S116" t="str">
            <v>タイヤ1番</v>
          </cell>
          <cell r="T116">
            <v>33520</v>
          </cell>
          <cell r="U116">
            <v>0</v>
          </cell>
          <cell r="V116">
            <v>34380</v>
          </cell>
          <cell r="W116">
            <v>34380</v>
          </cell>
          <cell r="X116">
            <v>30300</v>
          </cell>
          <cell r="Y116">
            <v>0.1636963696</v>
          </cell>
          <cell r="Z116"/>
          <cell r="AA116">
            <v>-860</v>
          </cell>
          <cell r="AB116">
            <v>45299</v>
          </cell>
          <cell r="AC116">
            <v>33520</v>
          </cell>
          <cell r="AD116" t="str">
            <v>タイヤマックス</v>
          </cell>
          <cell r="AE116">
            <v>33520</v>
          </cell>
          <cell r="AF116">
            <v>0</v>
          </cell>
          <cell r="AG116">
            <v>605880299</v>
          </cell>
          <cell r="AH116">
            <v>605880354</v>
          </cell>
        </row>
        <row r="117">
          <cell r="B117">
            <v>2154518159045</v>
          </cell>
          <cell r="C117">
            <v>4985009700020</v>
          </cell>
          <cell r="D117" t="str">
            <v>711550</v>
          </cell>
          <cell r="E117" t="str">
            <v>PRIMACY4</v>
          </cell>
          <cell r="F117" t="str">
            <v>215/45R18 93W XL（43掛）（在庫限り）</v>
          </cell>
          <cell r="G117" t="str">
            <v>215/45R18</v>
          </cell>
          <cell r="H117">
            <v>36700</v>
          </cell>
          <cell r="I117">
            <v>15790</v>
          </cell>
          <cell r="J117">
            <v>0</v>
          </cell>
          <cell r="K117">
            <v>0</v>
          </cell>
          <cell r="L117">
            <v>22480</v>
          </cell>
          <cell r="M117">
            <v>19618.181820000002</v>
          </cell>
          <cell r="N117">
            <v>0.1951343837</v>
          </cell>
          <cell r="O117"/>
          <cell r="P117">
            <v>1140</v>
          </cell>
          <cell r="Q117">
            <v>45264</v>
          </cell>
          <cell r="R117">
            <v>23620</v>
          </cell>
          <cell r="S117" t="str">
            <v>EXTREME(エクストリーム)2号店</v>
          </cell>
          <cell r="T117">
            <v>23620</v>
          </cell>
          <cell r="U117">
            <v>0</v>
          </cell>
          <cell r="V117">
            <v>21920</v>
          </cell>
          <cell r="W117">
            <v>21900</v>
          </cell>
          <cell r="X117">
            <v>19090.909090000001</v>
          </cell>
          <cell r="Y117">
            <v>0.17290476190000001</v>
          </cell>
          <cell r="Z117"/>
          <cell r="AA117">
            <v>970</v>
          </cell>
          <cell r="AB117">
            <v>45222</v>
          </cell>
          <cell r="AC117">
            <v>22870</v>
          </cell>
          <cell r="AD117" t="str">
            <v>T-BOX Auto Parts</v>
          </cell>
          <cell r="AE117">
            <v>22870</v>
          </cell>
          <cell r="AF117">
            <v>0</v>
          </cell>
          <cell r="AG117">
            <v>605880296</v>
          </cell>
          <cell r="AH117">
            <v>605880351</v>
          </cell>
        </row>
        <row r="118">
          <cell r="B118">
            <v>2554518159043</v>
          </cell>
          <cell r="C118">
            <v>4985009700044</v>
          </cell>
          <cell r="D118" t="str">
            <v>711570</v>
          </cell>
          <cell r="E118" t="str">
            <v>PRIMACY4</v>
          </cell>
          <cell r="F118" t="str">
            <v>255/45R18 99Y（在庫限り）</v>
          </cell>
          <cell r="G118" t="str">
            <v>255/45R18</v>
          </cell>
          <cell r="H118">
            <v>42800</v>
          </cell>
          <cell r="I118">
            <v>18410</v>
          </cell>
          <cell r="J118">
            <v>0</v>
          </cell>
          <cell r="K118">
            <v>1</v>
          </cell>
          <cell r="L118">
            <v>18980</v>
          </cell>
          <cell r="M118">
            <v>16300</v>
          </cell>
          <cell r="N118">
            <v>-0.12944785280000001</v>
          </cell>
          <cell r="O118"/>
          <cell r="P118">
            <v>7000</v>
          </cell>
          <cell r="Q118">
            <v>45299</v>
          </cell>
          <cell r="R118">
            <v>25980</v>
          </cell>
          <cell r="S118" t="str">
            <v>トミータイヤ</v>
          </cell>
          <cell r="T118">
            <v>25980</v>
          </cell>
          <cell r="U118">
            <v>0</v>
          </cell>
          <cell r="V118">
            <v>26980</v>
          </cell>
          <cell r="W118">
            <v>25800</v>
          </cell>
          <cell r="X118">
            <v>22500</v>
          </cell>
          <cell r="Y118">
            <v>0.18177777780000001</v>
          </cell>
          <cell r="Z118"/>
          <cell r="AA118">
            <v>-25800</v>
          </cell>
          <cell r="AB118">
            <v>45299</v>
          </cell>
          <cell r="AC118"/>
          <cell r="AD118"/>
          <cell r="AE118">
            <v>30000</v>
          </cell>
          <cell r="AF118">
            <v>-30000</v>
          </cell>
          <cell r="AG118" t="str">
            <v/>
          </cell>
          <cell r="AH118" t="str">
            <v/>
          </cell>
        </row>
        <row r="119">
          <cell r="B119">
            <v>2255018159051</v>
          </cell>
          <cell r="C119">
            <v>4985009702376</v>
          </cell>
          <cell r="D119" t="str">
            <v>731150</v>
          </cell>
          <cell r="E119" t="str">
            <v>PRIMACY4</v>
          </cell>
          <cell r="F119" t="str">
            <v>225/50R18 95V（43掛）</v>
          </cell>
          <cell r="G119" t="str">
            <v>225/50R18</v>
          </cell>
          <cell r="H119">
            <v>37900</v>
          </cell>
          <cell r="I119">
            <v>16300</v>
          </cell>
          <cell r="J119">
            <v>60</v>
          </cell>
          <cell r="K119">
            <v>0</v>
          </cell>
          <cell r="L119">
            <v>22680</v>
          </cell>
          <cell r="M119">
            <v>19663.63636</v>
          </cell>
          <cell r="N119">
            <v>0.1710587147</v>
          </cell>
          <cell r="O119">
            <v>90720</v>
          </cell>
          <cell r="P119">
            <v>1320</v>
          </cell>
          <cell r="Q119">
            <v>45299</v>
          </cell>
          <cell r="R119">
            <v>24000</v>
          </cell>
          <cell r="S119" t="str">
            <v>タイヤーウッズ</v>
          </cell>
          <cell r="T119">
            <v>24000</v>
          </cell>
          <cell r="U119">
            <v>0</v>
          </cell>
          <cell r="V119">
            <v>22680</v>
          </cell>
          <cell r="W119">
            <v>22780</v>
          </cell>
          <cell r="X119">
            <v>19754.545450000001</v>
          </cell>
          <cell r="Y119">
            <v>0.1748734468</v>
          </cell>
          <cell r="Z119"/>
          <cell r="AA119">
            <v>220</v>
          </cell>
          <cell r="AB119">
            <v>45299</v>
          </cell>
          <cell r="AC119">
            <v>23000</v>
          </cell>
          <cell r="AD119" t="str">
            <v>タイヤーウッズ</v>
          </cell>
          <cell r="AE119">
            <v>23000</v>
          </cell>
          <cell r="AF119">
            <v>0</v>
          </cell>
          <cell r="AG119">
            <v>605880300</v>
          </cell>
          <cell r="AH119">
            <v>605880355</v>
          </cell>
        </row>
        <row r="120">
          <cell r="B120">
            <v>2355018159140</v>
          </cell>
          <cell r="C120">
            <v>4985009700068</v>
          </cell>
          <cell r="D120" t="str">
            <v>711590</v>
          </cell>
          <cell r="E120" t="str">
            <v>PRIMACY4</v>
          </cell>
          <cell r="F120" t="str">
            <v>235/50R18 101Y XL</v>
          </cell>
          <cell r="G120" t="str">
            <v>235/50R18</v>
          </cell>
          <cell r="H120">
            <v>40000</v>
          </cell>
          <cell r="I120">
            <v>18000</v>
          </cell>
          <cell r="J120">
            <v>25</v>
          </cell>
          <cell r="K120">
            <v>7</v>
          </cell>
          <cell r="L120">
            <v>24500</v>
          </cell>
          <cell r="M120">
            <v>21318.181820000002</v>
          </cell>
          <cell r="N120">
            <v>0.15565031979999999</v>
          </cell>
          <cell r="O120"/>
          <cell r="P120">
            <v>-100</v>
          </cell>
          <cell r="Q120">
            <v>45299</v>
          </cell>
          <cell r="R120">
            <v>24400</v>
          </cell>
          <cell r="S120" t="str">
            <v>タイヤーウッズ</v>
          </cell>
          <cell r="T120">
            <v>24400</v>
          </cell>
          <cell r="U120">
            <v>0</v>
          </cell>
          <cell r="V120">
            <v>24720</v>
          </cell>
          <cell r="W120">
            <v>24700</v>
          </cell>
          <cell r="X120">
            <v>21500</v>
          </cell>
          <cell r="Y120">
            <v>0.16279069769999999</v>
          </cell>
          <cell r="Z120"/>
          <cell r="AA120">
            <v>650</v>
          </cell>
          <cell r="AB120">
            <v>45299</v>
          </cell>
          <cell r="AC120">
            <v>25350</v>
          </cell>
          <cell r="AD120" t="str">
            <v>カーパーツ　アクセス　楽天市場店</v>
          </cell>
          <cell r="AE120">
            <v>25350</v>
          </cell>
          <cell r="AF120">
            <v>0</v>
          </cell>
          <cell r="AG120">
            <v>605880298</v>
          </cell>
          <cell r="AH120">
            <v>605880353</v>
          </cell>
        </row>
        <row r="121">
          <cell r="B121">
            <v>2455018159048</v>
          </cell>
          <cell r="C121">
            <v>4985009700075</v>
          </cell>
          <cell r="D121" t="str">
            <v>711600</v>
          </cell>
          <cell r="E121" t="str">
            <v>PRIMACY4</v>
          </cell>
          <cell r="F121" t="str">
            <v>245/50R18 100W</v>
          </cell>
          <cell r="G121" t="str">
            <v>245/50R18</v>
          </cell>
          <cell r="H121">
            <v>41500</v>
          </cell>
          <cell r="I121">
            <v>18680</v>
          </cell>
          <cell r="J121">
            <v>1</v>
          </cell>
          <cell r="K121">
            <v>19</v>
          </cell>
          <cell r="L121">
            <v>26380</v>
          </cell>
          <cell r="M121">
            <v>23027.272730000001</v>
          </cell>
          <cell r="N121">
            <v>0.18878799839999999</v>
          </cell>
          <cell r="O121">
            <v>105520</v>
          </cell>
          <cell r="P121">
            <v>50</v>
          </cell>
          <cell r="Q121">
            <v>45299</v>
          </cell>
          <cell r="R121">
            <v>26430</v>
          </cell>
          <cell r="S121" t="str">
            <v>タイヤ1番</v>
          </cell>
          <cell r="T121">
            <v>26430</v>
          </cell>
          <cell r="U121">
            <v>0</v>
          </cell>
          <cell r="V121">
            <v>26100</v>
          </cell>
          <cell r="W121">
            <v>26100</v>
          </cell>
          <cell r="X121">
            <v>22772.727269999999</v>
          </cell>
          <cell r="Y121">
            <v>0.17972055889999999</v>
          </cell>
          <cell r="Z121"/>
          <cell r="AA121">
            <v>10</v>
          </cell>
          <cell r="AB121">
            <v>45299</v>
          </cell>
          <cell r="AC121">
            <v>26110</v>
          </cell>
          <cell r="AD121" t="str">
            <v>T-BOX Auto Parts</v>
          </cell>
          <cell r="AE121">
            <v>26110</v>
          </cell>
          <cell r="AF121">
            <v>0</v>
          </cell>
          <cell r="AG121">
            <v>605880297</v>
          </cell>
          <cell r="AH121">
            <v>605880352</v>
          </cell>
        </row>
        <row r="122">
          <cell r="B122">
            <v>2454519159045</v>
          </cell>
          <cell r="C122">
            <v>4985009700013</v>
          </cell>
          <cell r="D122" t="str">
            <v>711540</v>
          </cell>
          <cell r="E122" t="str">
            <v>PRIMACY4</v>
          </cell>
          <cell r="F122" t="str">
            <v>245/45R19 102W XL（在庫限り）</v>
          </cell>
          <cell r="G122" t="str">
            <v>245/45R19</v>
          </cell>
          <cell r="H122">
            <v>52800</v>
          </cell>
          <cell r="I122">
            <v>22710</v>
          </cell>
          <cell r="J122">
            <v>0</v>
          </cell>
          <cell r="K122">
            <v>0</v>
          </cell>
          <cell r="L122">
            <v>25980</v>
          </cell>
          <cell r="M122">
            <v>22800</v>
          </cell>
          <cell r="N122">
            <v>3.9473684210000002E-3</v>
          </cell>
          <cell r="O122">
            <v>103920</v>
          </cell>
          <cell r="P122">
            <v>5920</v>
          </cell>
          <cell r="Q122">
            <v>45264</v>
          </cell>
          <cell r="R122">
            <v>31900</v>
          </cell>
          <cell r="S122" t="str">
            <v>タイヤーウッズ</v>
          </cell>
          <cell r="T122">
            <v>31900</v>
          </cell>
          <cell r="U122">
            <v>0</v>
          </cell>
          <cell r="V122">
            <v>31480</v>
          </cell>
          <cell r="W122">
            <v>30780</v>
          </cell>
          <cell r="X122">
            <v>27163.63636</v>
          </cell>
          <cell r="Y122">
            <v>0.1639558233</v>
          </cell>
          <cell r="Z122"/>
          <cell r="AA122">
            <v>1220</v>
          </cell>
          <cell r="AB122">
            <v>45222</v>
          </cell>
          <cell r="AC122">
            <v>32000</v>
          </cell>
          <cell r="AD122" t="str">
            <v>タイヤーウッズ</v>
          </cell>
          <cell r="AE122">
            <v>32000</v>
          </cell>
          <cell r="AF122">
            <v>0</v>
          </cell>
          <cell r="AG122">
            <v>605880314</v>
          </cell>
          <cell r="AH122">
            <v>605880369</v>
          </cell>
        </row>
        <row r="123">
          <cell r="B123">
            <v>1955516159263</v>
          </cell>
          <cell r="C123">
            <v>4985009705186</v>
          </cell>
          <cell r="D123" t="str">
            <v>303143</v>
          </cell>
          <cell r="E123" t="str">
            <v>PRIMACY 4+</v>
          </cell>
          <cell r="F123" t="str">
            <v>195/55R16 87H</v>
          </cell>
          <cell r="G123" t="str">
            <v>195/55R16</v>
          </cell>
          <cell r="H123">
            <v>25100</v>
          </cell>
          <cell r="I123">
            <v>11300</v>
          </cell>
          <cell r="J123">
            <v>50</v>
          </cell>
          <cell r="K123">
            <v>78</v>
          </cell>
          <cell r="L123">
            <v>15500</v>
          </cell>
          <cell r="M123">
            <v>13613.63636</v>
          </cell>
          <cell r="N123">
            <v>0.16994991649999999</v>
          </cell>
          <cell r="O123"/>
          <cell r="P123">
            <v>-350</v>
          </cell>
          <cell r="Q123">
            <v>45299</v>
          </cell>
          <cell r="R123">
            <v>15150</v>
          </cell>
          <cell r="S123" t="str">
            <v>タイヤーウッズ</v>
          </cell>
          <cell r="T123">
            <v>15150</v>
          </cell>
          <cell r="U123">
            <v>0</v>
          </cell>
          <cell r="V123">
            <v>15500</v>
          </cell>
          <cell r="W123">
            <v>15480</v>
          </cell>
          <cell r="X123">
            <v>13595.45455</v>
          </cell>
          <cell r="Y123">
            <v>0.1688398529</v>
          </cell>
          <cell r="Z123"/>
          <cell r="AA123">
            <v>-330</v>
          </cell>
          <cell r="AB123">
            <v>45299</v>
          </cell>
          <cell r="AC123">
            <v>15150</v>
          </cell>
          <cell r="AD123" t="str">
            <v>タイヤーウッズ</v>
          </cell>
          <cell r="AE123">
            <v>15140</v>
          </cell>
          <cell r="AF123">
            <v>10</v>
          </cell>
          <cell r="AG123" t="str">
            <v>×</v>
          </cell>
          <cell r="AH123" t="str">
            <v>×</v>
          </cell>
        </row>
        <row r="124">
          <cell r="B124">
            <v>1956016159265</v>
          </cell>
          <cell r="C124">
            <v>4985009705728</v>
          </cell>
          <cell r="D124" t="str">
            <v>039936</v>
          </cell>
          <cell r="E124" t="str">
            <v>PRIMACY 4+</v>
          </cell>
          <cell r="F124" t="str">
            <v>195/60R16 93V XL</v>
          </cell>
          <cell r="G124" t="str">
            <v>195/60R16</v>
          </cell>
          <cell r="H124">
            <v>21400</v>
          </cell>
          <cell r="I124">
            <v>9630</v>
          </cell>
          <cell r="J124">
            <v>28</v>
          </cell>
          <cell r="K124">
            <v>8</v>
          </cell>
          <cell r="L124">
            <v>13350</v>
          </cell>
          <cell r="M124">
            <v>11659.090910000001</v>
          </cell>
          <cell r="N124">
            <v>0.17403508770000001</v>
          </cell>
          <cell r="O124">
            <v>53400</v>
          </cell>
          <cell r="P124">
            <v>0</v>
          </cell>
          <cell r="Q124">
            <v>45299</v>
          </cell>
          <cell r="R124">
            <v>13350</v>
          </cell>
          <cell r="S124" t="str">
            <v>タイヤーウッズ</v>
          </cell>
          <cell r="T124">
            <v>13350</v>
          </cell>
          <cell r="U124">
            <v>0</v>
          </cell>
          <cell r="V124"/>
          <cell r="W124">
            <v>13400</v>
          </cell>
          <cell r="X124">
            <v>11704.54545</v>
          </cell>
          <cell r="Y124">
            <v>0.1772427184</v>
          </cell>
          <cell r="Z124"/>
          <cell r="AA124">
            <v>0</v>
          </cell>
          <cell r="AB124">
            <v>45299</v>
          </cell>
          <cell r="AC124">
            <v>13400</v>
          </cell>
          <cell r="AD124" t="str">
            <v>タイヤーウッズ</v>
          </cell>
          <cell r="AE124">
            <v>13400</v>
          </cell>
          <cell r="AF124">
            <v>0</v>
          </cell>
          <cell r="AG124" t="str">
            <v/>
          </cell>
          <cell r="AH124" t="str">
            <v/>
          </cell>
        </row>
        <row r="125">
          <cell r="B125">
            <v>2055516159269</v>
          </cell>
          <cell r="C125">
            <v>4985009705629</v>
          </cell>
          <cell r="D125" t="str">
            <v>655078</v>
          </cell>
          <cell r="E125" t="str">
            <v>PRIMACY 4+</v>
          </cell>
          <cell r="F125" t="str">
            <v>205/55R16 91W</v>
          </cell>
          <cell r="G125" t="str">
            <v>205/55R16</v>
          </cell>
          <cell r="H125">
            <v>28800</v>
          </cell>
          <cell r="I125">
            <v>12960</v>
          </cell>
          <cell r="J125">
            <v>4</v>
          </cell>
          <cell r="K125">
            <v>8</v>
          </cell>
          <cell r="L125">
            <v>18000</v>
          </cell>
          <cell r="M125">
            <v>15886.36364</v>
          </cell>
          <cell r="N125">
            <v>0.1842060086</v>
          </cell>
          <cell r="O125">
            <v>72000</v>
          </cell>
          <cell r="P125">
            <v>480</v>
          </cell>
          <cell r="Q125">
            <v>45299</v>
          </cell>
          <cell r="R125">
            <v>18480</v>
          </cell>
          <cell r="S125" t="str">
            <v>タイヤステージ湘南 ヤフー店</v>
          </cell>
          <cell r="T125">
            <v>18480</v>
          </cell>
          <cell r="U125">
            <v>0</v>
          </cell>
          <cell r="V125">
            <v>18000</v>
          </cell>
          <cell r="W125">
            <v>17500</v>
          </cell>
          <cell r="X125">
            <v>15431.81818</v>
          </cell>
          <cell r="Y125">
            <v>0.1601767305</v>
          </cell>
          <cell r="Z125"/>
          <cell r="AA125">
            <v>0</v>
          </cell>
          <cell r="AB125">
            <v>45299</v>
          </cell>
          <cell r="AC125">
            <v>17500</v>
          </cell>
          <cell r="AD125" t="str">
            <v>tirewheel 楽天市場店</v>
          </cell>
          <cell r="AE125">
            <v>17500</v>
          </cell>
          <cell r="AF125">
            <v>0</v>
          </cell>
          <cell r="AG125">
            <v>644966988</v>
          </cell>
          <cell r="AH125">
            <v>644969194</v>
          </cell>
        </row>
        <row r="126">
          <cell r="B126">
            <v>2056016159261</v>
          </cell>
          <cell r="C126">
            <v>4985009705216</v>
          </cell>
          <cell r="D126" t="str">
            <v>078430</v>
          </cell>
          <cell r="E126" t="str">
            <v>PRIMACY 4+</v>
          </cell>
          <cell r="F126" t="str">
            <v>205/60R16 96W XL</v>
          </cell>
          <cell r="G126" t="str">
            <v>205/60R16</v>
          </cell>
          <cell r="H126">
            <v>24600</v>
          </cell>
          <cell r="I126">
            <v>11070</v>
          </cell>
          <cell r="J126">
            <v>36</v>
          </cell>
          <cell r="K126">
            <v>12</v>
          </cell>
          <cell r="L126">
            <v>15680</v>
          </cell>
          <cell r="M126">
            <v>13300</v>
          </cell>
          <cell r="N126">
            <v>0.1676691729</v>
          </cell>
          <cell r="O126"/>
          <cell r="P126">
            <v>754</v>
          </cell>
          <cell r="Q126">
            <v>45299</v>
          </cell>
          <cell r="R126">
            <v>16434</v>
          </cell>
          <cell r="S126" t="str">
            <v>ナイス24</v>
          </cell>
          <cell r="T126">
            <v>16434</v>
          </cell>
          <cell r="U126">
            <v>0</v>
          </cell>
          <cell r="V126"/>
          <cell r="W126">
            <v>15680</v>
          </cell>
          <cell r="X126">
            <v>13300</v>
          </cell>
          <cell r="Y126">
            <v>0.1676691729</v>
          </cell>
          <cell r="Z126"/>
          <cell r="AA126">
            <v>-230</v>
          </cell>
          <cell r="AB126">
            <v>45299</v>
          </cell>
          <cell r="AC126">
            <v>15450</v>
          </cell>
          <cell r="AD126" t="str">
            <v>T-BOX Auto Parts</v>
          </cell>
          <cell r="AE126">
            <v>15450</v>
          </cell>
          <cell r="AF126">
            <v>0</v>
          </cell>
          <cell r="AG126" t="str">
            <v/>
          </cell>
          <cell r="AH126" t="str">
            <v/>
          </cell>
        </row>
        <row r="127">
          <cell r="B127">
            <v>2156016159268</v>
          </cell>
          <cell r="C127">
            <v>4985009705223</v>
          </cell>
          <cell r="D127" t="str">
            <v>184283</v>
          </cell>
          <cell r="E127" t="str">
            <v>PRIMACY 4+</v>
          </cell>
          <cell r="F127" t="str">
            <v>215/60R16 99V XL</v>
          </cell>
          <cell r="G127" t="str">
            <v>215/60R16</v>
          </cell>
          <cell r="H127">
            <v>26300</v>
          </cell>
          <cell r="I127">
            <v>11840</v>
          </cell>
          <cell r="J127">
            <v>20</v>
          </cell>
          <cell r="K127">
            <v>4</v>
          </cell>
          <cell r="L127">
            <v>16580</v>
          </cell>
          <cell r="M127">
            <v>14118.18182</v>
          </cell>
          <cell r="N127">
            <v>0.16136509979999999</v>
          </cell>
          <cell r="O127"/>
          <cell r="P127">
            <v>-280</v>
          </cell>
          <cell r="Q127">
            <v>45299</v>
          </cell>
          <cell r="R127">
            <v>16300</v>
          </cell>
          <cell r="S127" t="str">
            <v>タイヤーウッズ</v>
          </cell>
          <cell r="T127">
            <v>16300</v>
          </cell>
          <cell r="U127">
            <v>0</v>
          </cell>
          <cell r="V127"/>
          <cell r="W127">
            <v>16580</v>
          </cell>
          <cell r="X127">
            <v>14118.18182</v>
          </cell>
          <cell r="Y127">
            <v>0.16136509979999999</v>
          </cell>
          <cell r="Z127"/>
          <cell r="AA127">
            <v>-180</v>
          </cell>
          <cell r="AB127">
            <v>45299</v>
          </cell>
          <cell r="AC127">
            <v>16400</v>
          </cell>
          <cell r="AD127" t="str">
            <v>タイヤーウッズ</v>
          </cell>
          <cell r="AE127">
            <v>16400</v>
          </cell>
          <cell r="AF127">
            <v>0</v>
          </cell>
          <cell r="AG127">
            <v>654731200</v>
          </cell>
          <cell r="AH127">
            <v>654731424</v>
          </cell>
        </row>
        <row r="128">
          <cell r="B128">
            <v>2156516159256</v>
          </cell>
          <cell r="C128">
            <v>4985009705261</v>
          </cell>
          <cell r="D128" t="str">
            <v>734540</v>
          </cell>
          <cell r="E128" t="str">
            <v>PRIMACY 4+</v>
          </cell>
          <cell r="F128" t="str">
            <v>215/65R16 102V XL</v>
          </cell>
          <cell r="G128" t="str">
            <v>215/65R16</v>
          </cell>
          <cell r="H128">
            <v>26000</v>
          </cell>
          <cell r="I128">
            <v>11700</v>
          </cell>
          <cell r="J128">
            <v>8</v>
          </cell>
          <cell r="K128">
            <v>8</v>
          </cell>
          <cell r="L128">
            <v>16545</v>
          </cell>
          <cell r="M128">
            <v>14086.36364</v>
          </cell>
          <cell r="N128">
            <v>0.16940948689999999</v>
          </cell>
          <cell r="O128"/>
          <cell r="P128">
            <v>-5</v>
          </cell>
          <cell r="Q128">
            <v>45299</v>
          </cell>
          <cell r="R128">
            <v>16540</v>
          </cell>
          <cell r="S128" t="str">
            <v>まるべぇ</v>
          </cell>
          <cell r="T128">
            <v>16540</v>
          </cell>
          <cell r="U128">
            <v>0</v>
          </cell>
          <cell r="V128">
            <v>16545</v>
          </cell>
          <cell r="W128">
            <v>16530</v>
          </cell>
          <cell r="X128">
            <v>14072.727269999999</v>
          </cell>
          <cell r="Y128">
            <v>0.16860465120000001</v>
          </cell>
          <cell r="Z128"/>
          <cell r="AA128">
            <v>-10</v>
          </cell>
          <cell r="AB128">
            <v>45299</v>
          </cell>
          <cell r="AC128">
            <v>16520</v>
          </cell>
          <cell r="AD128" t="str">
            <v>ラスティーボルト</v>
          </cell>
          <cell r="AE128">
            <v>16520</v>
          </cell>
          <cell r="AF128">
            <v>0</v>
          </cell>
          <cell r="AG128" t="str">
            <v>×</v>
          </cell>
          <cell r="AH128" t="str">
            <v>×</v>
          </cell>
        </row>
        <row r="129">
          <cell r="B129">
            <v>2255516159256</v>
          </cell>
          <cell r="C129">
            <v>4985009705209</v>
          </cell>
          <cell r="D129" t="str">
            <v>341189</v>
          </cell>
          <cell r="E129" t="str">
            <v>PRIMACY 4+</v>
          </cell>
          <cell r="F129" t="str">
            <v>225/55R16 99W XL</v>
          </cell>
          <cell r="G129" t="str">
            <v>225/55R16</v>
          </cell>
          <cell r="H129">
            <v>32200</v>
          </cell>
          <cell r="I129">
            <v>14490</v>
          </cell>
          <cell r="J129">
            <v>4</v>
          </cell>
          <cell r="K129">
            <v>8</v>
          </cell>
          <cell r="L129">
            <v>20350</v>
          </cell>
          <cell r="M129">
            <v>17545.454549999999</v>
          </cell>
          <cell r="N129">
            <v>0.17414507770000001</v>
          </cell>
          <cell r="O129"/>
          <cell r="P129">
            <v>0</v>
          </cell>
          <cell r="Q129">
            <v>45299</v>
          </cell>
          <cell r="R129">
            <v>20350</v>
          </cell>
          <cell r="S129" t="str">
            <v>T-BOX Auto Parts</v>
          </cell>
          <cell r="T129">
            <v>20150</v>
          </cell>
          <cell r="U129">
            <v>200</v>
          </cell>
          <cell r="V129">
            <v>20400</v>
          </cell>
          <cell r="W129">
            <v>20280</v>
          </cell>
          <cell r="X129">
            <v>17481.818179999998</v>
          </cell>
          <cell r="Y129">
            <v>0.17113884560000001</v>
          </cell>
          <cell r="Z129"/>
          <cell r="AA129">
            <v>-80</v>
          </cell>
          <cell r="AB129">
            <v>45299</v>
          </cell>
          <cell r="AC129">
            <v>20200</v>
          </cell>
          <cell r="AD129" t="str">
            <v>T-BOX Auto Parts</v>
          </cell>
          <cell r="AE129">
            <v>20150</v>
          </cell>
          <cell r="AF129">
            <v>50</v>
          </cell>
          <cell r="AG129" t="str">
            <v>×</v>
          </cell>
          <cell r="AH129" t="str">
            <v>×</v>
          </cell>
        </row>
        <row r="130">
          <cell r="B130">
            <v>2256016159265</v>
          </cell>
          <cell r="C130">
            <v>4985009705230</v>
          </cell>
          <cell r="D130" t="str">
            <v>377194</v>
          </cell>
          <cell r="E130" t="str">
            <v>PRIMACY 4+</v>
          </cell>
          <cell r="F130" t="str">
            <v>225/60R16 102W XL</v>
          </cell>
          <cell r="G130" t="str">
            <v>225/60R16</v>
          </cell>
          <cell r="H130">
            <v>27600</v>
          </cell>
          <cell r="I130">
            <v>12420</v>
          </cell>
          <cell r="J130">
            <v>0</v>
          </cell>
          <cell r="K130">
            <v>8</v>
          </cell>
          <cell r="L130"/>
          <cell r="M130">
            <v>-954.54545450000001</v>
          </cell>
          <cell r="N130">
            <v>14.01142857</v>
          </cell>
          <cell r="O130"/>
          <cell r="P130">
            <v>17980</v>
          </cell>
          <cell r="Q130">
            <v>45299</v>
          </cell>
          <cell r="R130">
            <v>17980</v>
          </cell>
          <cell r="S130" t="str">
            <v>EXTREME(エクストリーム)2号店</v>
          </cell>
          <cell r="T130">
            <v>17480</v>
          </cell>
          <cell r="U130">
            <v>500</v>
          </cell>
          <cell r="V130"/>
          <cell r="W130"/>
          <cell r="X130">
            <v>-954.54545450000001</v>
          </cell>
          <cell r="Y130">
            <v>14.01142857</v>
          </cell>
          <cell r="Z130"/>
          <cell r="AA130">
            <v>18389</v>
          </cell>
          <cell r="AB130">
            <v>45299</v>
          </cell>
          <cell r="AC130">
            <v>18389</v>
          </cell>
          <cell r="AD130" t="str">
            <v>T-BOX Auto Parts</v>
          </cell>
          <cell r="AE130">
            <v>17480</v>
          </cell>
          <cell r="AF130">
            <v>909</v>
          </cell>
          <cell r="AG130" t="str">
            <v/>
          </cell>
          <cell r="AH130" t="str">
            <v/>
          </cell>
        </row>
        <row r="131">
          <cell r="B131">
            <v>2154517159268</v>
          </cell>
          <cell r="C131">
            <v>4985009705285</v>
          </cell>
          <cell r="D131" t="str">
            <v>134194</v>
          </cell>
          <cell r="E131" t="str">
            <v>PRIMACY 4+</v>
          </cell>
          <cell r="F131" t="str">
            <v>215/45R17 91W XL</v>
          </cell>
          <cell r="G131" t="str">
            <v>215/45R17</v>
          </cell>
          <cell r="H131">
            <v>36800</v>
          </cell>
          <cell r="I131">
            <v>16560</v>
          </cell>
          <cell r="J131">
            <v>8</v>
          </cell>
          <cell r="K131">
            <v>4</v>
          </cell>
          <cell r="L131">
            <v>22320</v>
          </cell>
          <cell r="M131">
            <v>19813.63636</v>
          </cell>
          <cell r="N131">
            <v>0.1642119752</v>
          </cell>
          <cell r="O131"/>
          <cell r="P131">
            <v>-120</v>
          </cell>
          <cell r="Q131">
            <v>45299</v>
          </cell>
          <cell r="R131">
            <v>22200</v>
          </cell>
          <cell r="S131" t="str">
            <v>タイヤーウッズ</v>
          </cell>
          <cell r="T131">
            <v>22200</v>
          </cell>
          <cell r="U131">
            <v>0</v>
          </cell>
          <cell r="V131">
            <v>22320</v>
          </cell>
          <cell r="W131">
            <v>22150</v>
          </cell>
          <cell r="X131">
            <v>19659.090909999999</v>
          </cell>
          <cell r="Y131">
            <v>0.1576416185</v>
          </cell>
          <cell r="Z131"/>
          <cell r="AA131">
            <v>0</v>
          </cell>
          <cell r="AB131">
            <v>45299</v>
          </cell>
          <cell r="AC131">
            <v>22150</v>
          </cell>
          <cell r="AD131" t="str">
            <v>タイヤーウッズ</v>
          </cell>
          <cell r="AE131">
            <v>22150</v>
          </cell>
          <cell r="AF131">
            <v>0</v>
          </cell>
          <cell r="AG131">
            <v>644969425</v>
          </cell>
          <cell r="AH131">
            <v>644969498</v>
          </cell>
        </row>
        <row r="132">
          <cell r="B132">
            <v>2054517159254</v>
          </cell>
          <cell r="C132">
            <v>4985009705278</v>
          </cell>
          <cell r="D132" t="str">
            <v>734550</v>
          </cell>
          <cell r="E132" t="str">
            <v>PRIMACY 4+</v>
          </cell>
          <cell r="F132" t="str">
            <v>205/45R17 88V XL</v>
          </cell>
          <cell r="G132" t="str">
            <v>205/45R17</v>
          </cell>
          <cell r="H132">
            <v>34700</v>
          </cell>
          <cell r="I132">
            <v>15620</v>
          </cell>
          <cell r="J132">
            <v>52</v>
          </cell>
          <cell r="K132">
            <v>19</v>
          </cell>
          <cell r="L132">
            <v>21280</v>
          </cell>
          <cell r="M132">
            <v>18868.181820000002</v>
          </cell>
          <cell r="N132">
            <v>0.1721512888</v>
          </cell>
          <cell r="O132"/>
          <cell r="P132">
            <v>170</v>
          </cell>
          <cell r="Q132">
            <v>45299</v>
          </cell>
          <cell r="R132">
            <v>21450</v>
          </cell>
          <cell r="S132" t="str">
            <v>T-BOX Auto Parts</v>
          </cell>
          <cell r="T132">
            <v>21450</v>
          </cell>
          <cell r="U132">
            <v>0</v>
          </cell>
          <cell r="V132">
            <v>21280</v>
          </cell>
          <cell r="W132">
            <v>21250</v>
          </cell>
          <cell r="X132">
            <v>18840.909090000001</v>
          </cell>
          <cell r="Y132">
            <v>0.1709529554</v>
          </cell>
          <cell r="Z132"/>
          <cell r="AA132">
            <v>0</v>
          </cell>
          <cell r="AB132">
            <v>45299</v>
          </cell>
          <cell r="AC132">
            <v>21250</v>
          </cell>
          <cell r="AD132" t="str">
            <v>タイヤーウッズ</v>
          </cell>
          <cell r="AE132">
            <v>21250</v>
          </cell>
          <cell r="AF132">
            <v>0</v>
          </cell>
          <cell r="AG132">
            <v>605880333</v>
          </cell>
          <cell r="AH132">
            <v>605880388</v>
          </cell>
        </row>
        <row r="133">
          <cell r="B133">
            <v>2254517159258</v>
          </cell>
          <cell r="C133">
            <v>4985009705643</v>
          </cell>
          <cell r="D133" t="str">
            <v>737700</v>
          </cell>
          <cell r="E133" t="str">
            <v>PRIMACY 4+</v>
          </cell>
          <cell r="F133" t="str">
            <v>225/45R17 94W XL</v>
          </cell>
          <cell r="G133" t="str">
            <v>225/45R17</v>
          </cell>
          <cell r="H133">
            <v>38100</v>
          </cell>
          <cell r="I133">
            <v>17150</v>
          </cell>
          <cell r="J133">
            <v>47</v>
          </cell>
          <cell r="K133">
            <v>2</v>
          </cell>
          <cell r="L133">
            <v>23130</v>
          </cell>
          <cell r="M133">
            <v>20550</v>
          </cell>
          <cell r="N133">
            <v>0.16545012170000001</v>
          </cell>
          <cell r="O133"/>
          <cell r="P133">
            <v>320</v>
          </cell>
          <cell r="Q133">
            <v>45299</v>
          </cell>
          <cell r="R133">
            <v>23450</v>
          </cell>
          <cell r="S133" t="str">
            <v>T-BOX Auto Parts</v>
          </cell>
          <cell r="T133">
            <v>23450</v>
          </cell>
          <cell r="U133">
            <v>0</v>
          </cell>
          <cell r="V133">
            <v>23130</v>
          </cell>
          <cell r="W133">
            <v>22990</v>
          </cell>
          <cell r="X133">
            <v>20422.727269999999</v>
          </cell>
          <cell r="Y133">
            <v>0.1602492767</v>
          </cell>
          <cell r="Z133"/>
          <cell r="AA133">
            <v>140</v>
          </cell>
          <cell r="AB133">
            <v>45299</v>
          </cell>
          <cell r="AC133">
            <v>23130</v>
          </cell>
          <cell r="AD133" t="str">
            <v>ウェブタイヤ</v>
          </cell>
          <cell r="AE133">
            <v>23130</v>
          </cell>
          <cell r="AF133">
            <v>0</v>
          </cell>
          <cell r="AG133">
            <v>605880325</v>
          </cell>
          <cell r="AH133">
            <v>605880380</v>
          </cell>
        </row>
        <row r="134">
          <cell r="B134">
            <v>2354517159255</v>
          </cell>
          <cell r="C134">
            <v>4985009705292</v>
          </cell>
          <cell r="D134" t="str">
            <v>734570</v>
          </cell>
          <cell r="E134" t="str">
            <v>PRIMACY 4+</v>
          </cell>
          <cell r="F134" t="str">
            <v>235/45R17 97W XL</v>
          </cell>
          <cell r="G134" t="str">
            <v>235/45R17</v>
          </cell>
          <cell r="H134">
            <v>42200</v>
          </cell>
          <cell r="I134">
            <v>18990</v>
          </cell>
          <cell r="J134">
            <v>4</v>
          </cell>
          <cell r="K134">
            <v>8</v>
          </cell>
          <cell r="L134">
            <v>26000</v>
          </cell>
          <cell r="M134">
            <v>22681.818179999998</v>
          </cell>
          <cell r="N134">
            <v>0.1627655311</v>
          </cell>
          <cell r="O134"/>
          <cell r="P134">
            <v>-750</v>
          </cell>
          <cell r="Q134">
            <v>45299</v>
          </cell>
          <cell r="R134">
            <v>25250</v>
          </cell>
          <cell r="S134" t="str">
            <v>タイヤーウッズ</v>
          </cell>
          <cell r="T134">
            <v>25250</v>
          </cell>
          <cell r="U134">
            <v>0</v>
          </cell>
          <cell r="V134">
            <v>26000</v>
          </cell>
          <cell r="W134">
            <v>25980</v>
          </cell>
          <cell r="X134">
            <v>22663.63636</v>
          </cell>
          <cell r="Y134">
            <v>0.16209386279999999</v>
          </cell>
          <cell r="Z134"/>
          <cell r="AA134">
            <v>-570</v>
          </cell>
          <cell r="AB134">
            <v>45299</v>
          </cell>
          <cell r="AC134">
            <v>25410</v>
          </cell>
          <cell r="AD134" t="str">
            <v>ラスティーボルト</v>
          </cell>
          <cell r="AE134">
            <v>25410</v>
          </cell>
          <cell r="AF134">
            <v>0</v>
          </cell>
          <cell r="AG134">
            <v>605880332</v>
          </cell>
          <cell r="AH134">
            <v>605880387</v>
          </cell>
        </row>
        <row r="135">
          <cell r="B135">
            <v>2454517159252</v>
          </cell>
          <cell r="C135">
            <v>4985009705308</v>
          </cell>
          <cell r="D135" t="str">
            <v>734580</v>
          </cell>
          <cell r="E135" t="str">
            <v>PRIMACY 4+</v>
          </cell>
          <cell r="F135" t="str">
            <v>245/45R17 99Y XL</v>
          </cell>
          <cell r="G135" t="str">
            <v>245/45R17</v>
          </cell>
          <cell r="H135">
            <v>49500</v>
          </cell>
          <cell r="I135">
            <v>22280</v>
          </cell>
          <cell r="J135">
            <v>4</v>
          </cell>
          <cell r="K135">
            <v>8</v>
          </cell>
          <cell r="L135">
            <v>30280</v>
          </cell>
          <cell r="M135">
            <v>26572.727269999999</v>
          </cell>
          <cell r="N135">
            <v>0.16154635649999999</v>
          </cell>
          <cell r="O135"/>
          <cell r="P135">
            <v>790</v>
          </cell>
          <cell r="Q135">
            <v>45299</v>
          </cell>
          <cell r="R135">
            <v>31070</v>
          </cell>
          <cell r="S135" t="str">
            <v>EXTREME(エクストリーム)2号店</v>
          </cell>
          <cell r="T135">
            <v>31070</v>
          </cell>
          <cell r="U135">
            <v>0</v>
          </cell>
          <cell r="V135">
            <v>30280</v>
          </cell>
          <cell r="W135">
            <v>30280</v>
          </cell>
          <cell r="X135">
            <v>26572.727269999999</v>
          </cell>
          <cell r="Y135">
            <v>0.16154635649999999</v>
          </cell>
          <cell r="Z135"/>
          <cell r="AA135">
            <v>20</v>
          </cell>
          <cell r="AB135">
            <v>45299</v>
          </cell>
          <cell r="AC135">
            <v>30300</v>
          </cell>
          <cell r="AD135" t="str">
            <v>T-BOX Auto Parts</v>
          </cell>
          <cell r="AE135">
            <v>31133</v>
          </cell>
          <cell r="AF135">
            <v>-833</v>
          </cell>
          <cell r="AG135">
            <v>605880331</v>
          </cell>
          <cell r="AH135">
            <v>605880386</v>
          </cell>
        </row>
        <row r="136">
          <cell r="B136">
            <v>2055017159256</v>
          </cell>
          <cell r="C136">
            <v>4985009705315</v>
          </cell>
          <cell r="D136" t="str">
            <v>734590</v>
          </cell>
          <cell r="E136" t="str">
            <v>PRIMACY 4+</v>
          </cell>
          <cell r="F136" t="str">
            <v>205/50R17 93W XL</v>
          </cell>
          <cell r="G136" t="str">
            <v>205/50R17</v>
          </cell>
          <cell r="H136">
            <v>33100</v>
          </cell>
          <cell r="I136">
            <v>14900</v>
          </cell>
          <cell r="J136">
            <v>60</v>
          </cell>
          <cell r="K136">
            <v>12</v>
          </cell>
          <cell r="L136">
            <v>19970</v>
          </cell>
          <cell r="M136">
            <v>17677.272730000001</v>
          </cell>
          <cell r="N136">
            <v>0.15710979689999999</v>
          </cell>
          <cell r="O136"/>
          <cell r="P136">
            <v>7</v>
          </cell>
          <cell r="Q136">
            <v>45299</v>
          </cell>
          <cell r="R136">
            <v>19977</v>
          </cell>
          <cell r="S136" t="str">
            <v>タイヤステージ湘南 ヤフー店</v>
          </cell>
          <cell r="T136">
            <v>19977</v>
          </cell>
          <cell r="U136">
            <v>0</v>
          </cell>
          <cell r="V136">
            <v>19987</v>
          </cell>
          <cell r="W136">
            <v>19980</v>
          </cell>
          <cell r="X136">
            <v>17686.36364</v>
          </cell>
          <cell r="Y136">
            <v>0.1575430481</v>
          </cell>
          <cell r="Z136"/>
          <cell r="AA136">
            <v>-130</v>
          </cell>
          <cell r="AB136">
            <v>45299</v>
          </cell>
          <cell r="AC136">
            <v>19850</v>
          </cell>
          <cell r="AD136" t="str">
            <v>タイヤーウッズ</v>
          </cell>
          <cell r="AE136">
            <v>19850</v>
          </cell>
          <cell r="AF136">
            <v>0</v>
          </cell>
          <cell r="AG136">
            <v>605880334</v>
          </cell>
          <cell r="AH136">
            <v>605880389</v>
          </cell>
        </row>
        <row r="137">
          <cell r="B137">
            <v>2155017159253</v>
          </cell>
          <cell r="C137">
            <v>4985009705322</v>
          </cell>
          <cell r="D137" t="str">
            <v>734600</v>
          </cell>
          <cell r="E137" t="str">
            <v>PRIMACY 4+</v>
          </cell>
          <cell r="F137" t="str">
            <v>215/50R17 95W XL</v>
          </cell>
          <cell r="G137" t="str">
            <v>215/50R17</v>
          </cell>
          <cell r="H137">
            <v>36700</v>
          </cell>
          <cell r="I137">
            <v>16520</v>
          </cell>
          <cell r="J137">
            <v>21</v>
          </cell>
          <cell r="K137">
            <v>27</v>
          </cell>
          <cell r="L137">
            <v>22680</v>
          </cell>
          <cell r="M137">
            <v>19663.63636</v>
          </cell>
          <cell r="N137">
            <v>0.15987055019999999</v>
          </cell>
          <cell r="O137"/>
          <cell r="P137">
            <v>-461</v>
          </cell>
          <cell r="Q137">
            <v>45299</v>
          </cell>
          <cell r="R137">
            <v>22219</v>
          </cell>
          <cell r="S137" t="str">
            <v>タイヤステージ湘南 ヤフー店</v>
          </cell>
          <cell r="T137">
            <v>22219</v>
          </cell>
          <cell r="U137">
            <v>0</v>
          </cell>
          <cell r="V137">
            <v>22680</v>
          </cell>
          <cell r="W137">
            <v>22600</v>
          </cell>
          <cell r="X137">
            <v>19590.909090000001</v>
          </cell>
          <cell r="Y137">
            <v>0.15675174010000001</v>
          </cell>
          <cell r="Z137"/>
          <cell r="AA137">
            <v>-250</v>
          </cell>
          <cell r="AB137">
            <v>45299</v>
          </cell>
          <cell r="AC137">
            <v>22350</v>
          </cell>
          <cell r="AD137" t="str">
            <v>タイヤ1番</v>
          </cell>
          <cell r="AE137">
            <v>22350</v>
          </cell>
          <cell r="AF137">
            <v>0</v>
          </cell>
          <cell r="AG137">
            <v>605880326</v>
          </cell>
          <cell r="AH137">
            <v>605880381</v>
          </cell>
        </row>
        <row r="138">
          <cell r="B138">
            <v>2255017159250</v>
          </cell>
          <cell r="C138">
            <v>4985009705698</v>
          </cell>
          <cell r="D138" t="str">
            <v>739750</v>
          </cell>
          <cell r="E138" t="str">
            <v>PRIMACY 4+</v>
          </cell>
          <cell r="F138" t="str">
            <v>225/50R17 98Y XL（在庫限り）</v>
          </cell>
          <cell r="G138" t="str">
            <v>225/50R17</v>
          </cell>
          <cell r="H138">
            <v>38500</v>
          </cell>
          <cell r="I138">
            <v>16560</v>
          </cell>
          <cell r="J138">
            <v>0</v>
          </cell>
          <cell r="K138">
            <v>0</v>
          </cell>
          <cell r="L138">
            <v>21480</v>
          </cell>
          <cell r="M138">
            <v>18572.727269999999</v>
          </cell>
          <cell r="N138">
            <v>0.10837004409999999</v>
          </cell>
          <cell r="O138"/>
          <cell r="P138">
            <v>720</v>
          </cell>
          <cell r="Q138">
            <v>45264</v>
          </cell>
          <cell r="R138">
            <v>22200</v>
          </cell>
          <cell r="S138" t="str">
            <v>アークタイヤ</v>
          </cell>
          <cell r="T138">
            <v>22200</v>
          </cell>
          <cell r="U138">
            <v>0</v>
          </cell>
          <cell r="V138">
            <v>23280</v>
          </cell>
          <cell r="W138">
            <v>22980</v>
          </cell>
          <cell r="X138">
            <v>19936.36364</v>
          </cell>
          <cell r="Y138">
            <v>0.16935704509999999</v>
          </cell>
          <cell r="Z138"/>
          <cell r="AA138">
            <v>-80</v>
          </cell>
          <cell r="AB138">
            <v>45229</v>
          </cell>
          <cell r="AC138">
            <v>22900</v>
          </cell>
          <cell r="AD138" t="str">
            <v>アークタイヤ 楽天市場店</v>
          </cell>
          <cell r="AE138">
            <v>22900</v>
          </cell>
          <cell r="AF138">
            <v>0</v>
          </cell>
          <cell r="AG138">
            <v>605880330</v>
          </cell>
          <cell r="AH138">
            <v>605880385</v>
          </cell>
        </row>
        <row r="139">
          <cell r="B139">
            <v>2255017159267</v>
          </cell>
          <cell r="C139">
            <v>4985009004272</v>
          </cell>
          <cell r="D139" t="str">
            <v>900309</v>
          </cell>
          <cell r="E139" t="str">
            <v>PRIMACY 4+</v>
          </cell>
          <cell r="F139" t="str">
            <v>225/50R17 98Y XL DT</v>
          </cell>
          <cell r="G139" t="str">
            <v>225/50R17</v>
          </cell>
          <cell r="H139">
            <v>38500</v>
          </cell>
          <cell r="I139">
            <v>17330</v>
          </cell>
          <cell r="J139">
            <v>76</v>
          </cell>
          <cell r="K139">
            <v>28</v>
          </cell>
          <cell r="L139">
            <v>23800</v>
          </cell>
          <cell r="M139">
            <v>20681.818179999998</v>
          </cell>
          <cell r="N139">
            <v>0.1620659341</v>
          </cell>
          <cell r="O139"/>
          <cell r="P139">
            <v>0</v>
          </cell>
          <cell r="Q139">
            <v>45299</v>
          </cell>
          <cell r="R139">
            <v>23800</v>
          </cell>
          <cell r="S139" t="str">
            <v>アークタイヤ</v>
          </cell>
          <cell r="T139">
            <v>23800</v>
          </cell>
          <cell r="U139">
            <v>0</v>
          </cell>
          <cell r="V139">
            <v>23900</v>
          </cell>
          <cell r="W139">
            <v>23880</v>
          </cell>
          <cell r="X139">
            <v>20754.545450000001</v>
          </cell>
          <cell r="Y139">
            <v>0.1650021901</v>
          </cell>
          <cell r="Z139"/>
          <cell r="AA139">
            <v>538</v>
          </cell>
          <cell r="AB139">
            <v>45299</v>
          </cell>
          <cell r="AC139">
            <v>24418</v>
          </cell>
          <cell r="AD139" t="str">
            <v>カーパーツ　アクセス　楽天市場店</v>
          </cell>
          <cell r="AE139">
            <v>24418</v>
          </cell>
          <cell r="AF139">
            <v>0</v>
          </cell>
          <cell r="AG139">
            <v>605880330</v>
          </cell>
          <cell r="AH139">
            <v>605880385</v>
          </cell>
        </row>
        <row r="140">
          <cell r="B140">
            <v>2055517159251</v>
          </cell>
          <cell r="C140">
            <v>4985009705346</v>
          </cell>
          <cell r="D140" t="str">
            <v>734620</v>
          </cell>
          <cell r="E140" t="str">
            <v>PRIMACY 4+</v>
          </cell>
          <cell r="F140" t="str">
            <v>205/55R17 95V XL</v>
          </cell>
          <cell r="G140" t="str">
            <v>205/55R17</v>
          </cell>
          <cell r="H140">
            <v>31000</v>
          </cell>
          <cell r="I140">
            <v>13950</v>
          </cell>
          <cell r="J140">
            <v>56</v>
          </cell>
          <cell r="K140">
            <v>21</v>
          </cell>
          <cell r="L140">
            <v>19320</v>
          </cell>
          <cell r="M140">
            <v>16609.090909999999</v>
          </cell>
          <cell r="N140">
            <v>0.16009852220000001</v>
          </cell>
          <cell r="O140"/>
          <cell r="P140">
            <v>-151</v>
          </cell>
          <cell r="Q140">
            <v>45299</v>
          </cell>
          <cell r="R140">
            <v>19169</v>
          </cell>
          <cell r="S140" t="str">
            <v>タイヤ購入と取付予約 TIREHOOD 2号店</v>
          </cell>
          <cell r="T140">
            <v>19169</v>
          </cell>
          <cell r="U140">
            <v>0</v>
          </cell>
          <cell r="V140">
            <v>19300</v>
          </cell>
          <cell r="W140">
            <v>19350</v>
          </cell>
          <cell r="X140">
            <v>16636.36364</v>
          </cell>
          <cell r="Y140">
            <v>0.1614754098</v>
          </cell>
          <cell r="Z140"/>
          <cell r="AA140">
            <v>20</v>
          </cell>
          <cell r="AB140">
            <v>45299</v>
          </cell>
          <cell r="AC140">
            <v>19370</v>
          </cell>
          <cell r="AD140" t="str">
            <v>アークタイヤ 楽天市場店</v>
          </cell>
          <cell r="AE140">
            <v>19370</v>
          </cell>
          <cell r="AF140">
            <v>0</v>
          </cell>
          <cell r="AG140">
            <v>605880335</v>
          </cell>
          <cell r="AH140">
            <v>605880390</v>
          </cell>
        </row>
        <row r="141">
          <cell r="B141">
            <v>2155517159258</v>
          </cell>
          <cell r="C141">
            <v>4985009705353</v>
          </cell>
          <cell r="D141" t="str">
            <v>734630</v>
          </cell>
          <cell r="E141" t="str">
            <v>PRIMACY 4+</v>
          </cell>
          <cell r="F141" t="str">
            <v>215/55R17 94W</v>
          </cell>
          <cell r="G141" t="str">
            <v>215/55R17</v>
          </cell>
          <cell r="H141">
            <v>32000</v>
          </cell>
          <cell r="I141">
            <v>14400</v>
          </cell>
          <cell r="J141">
            <v>105</v>
          </cell>
          <cell r="K141">
            <v>10</v>
          </cell>
          <cell r="L141">
            <v>20100</v>
          </cell>
          <cell r="M141">
            <v>17318.181820000002</v>
          </cell>
          <cell r="N141">
            <v>0.16850393699999999</v>
          </cell>
          <cell r="O141"/>
          <cell r="P141">
            <v>490</v>
          </cell>
          <cell r="Q141">
            <v>45299</v>
          </cell>
          <cell r="R141">
            <v>20590</v>
          </cell>
          <cell r="S141" t="str">
            <v>タイヤホイール専門店グリップコーポレーション</v>
          </cell>
          <cell r="T141">
            <v>20590</v>
          </cell>
          <cell r="U141">
            <v>0</v>
          </cell>
          <cell r="V141">
            <v>20100</v>
          </cell>
          <cell r="W141">
            <v>20080</v>
          </cell>
          <cell r="X141">
            <v>17300</v>
          </cell>
          <cell r="Y141">
            <v>0.16763005780000001</v>
          </cell>
          <cell r="Z141"/>
          <cell r="AA141">
            <v>370</v>
          </cell>
          <cell r="AB141">
            <v>45299</v>
          </cell>
          <cell r="AC141">
            <v>20450</v>
          </cell>
          <cell r="AD141" t="str">
            <v>カーパーツ　アクセス　楽天市場店</v>
          </cell>
          <cell r="AE141">
            <v>20450</v>
          </cell>
          <cell r="AF141">
            <v>0</v>
          </cell>
          <cell r="AG141">
            <v>605880327</v>
          </cell>
          <cell r="AH141">
            <v>605880382</v>
          </cell>
        </row>
        <row r="142">
          <cell r="B142">
            <v>2255517159262</v>
          </cell>
          <cell r="C142">
            <v>4985009705360</v>
          </cell>
          <cell r="D142" t="str">
            <v>567574</v>
          </cell>
          <cell r="E142" t="str">
            <v>PRIMACY 4+</v>
          </cell>
          <cell r="F142" t="str">
            <v>225/55R17 101W XL</v>
          </cell>
          <cell r="G142" t="str">
            <v>225/55R17</v>
          </cell>
          <cell r="H142">
            <v>36500</v>
          </cell>
          <cell r="I142">
            <v>16430</v>
          </cell>
          <cell r="J142">
            <v>14</v>
          </cell>
          <cell r="K142">
            <v>14</v>
          </cell>
          <cell r="L142">
            <v>22600</v>
          </cell>
          <cell r="M142">
            <v>19590.909090000001</v>
          </cell>
          <cell r="N142">
            <v>0.16134570770000001</v>
          </cell>
          <cell r="O142"/>
          <cell r="P142">
            <v>-250</v>
          </cell>
          <cell r="Q142">
            <v>45299</v>
          </cell>
          <cell r="R142">
            <v>22350</v>
          </cell>
          <cell r="S142" t="str">
            <v>タイヤ1番</v>
          </cell>
          <cell r="T142">
            <v>22350</v>
          </cell>
          <cell r="U142">
            <v>0</v>
          </cell>
          <cell r="V142">
            <v>22600</v>
          </cell>
          <cell r="W142">
            <v>22580</v>
          </cell>
          <cell r="X142">
            <v>19572.727269999999</v>
          </cell>
          <cell r="Y142">
            <v>0.16056665119999999</v>
          </cell>
          <cell r="Z142"/>
          <cell r="AA142">
            <v>-230</v>
          </cell>
          <cell r="AB142">
            <v>45299</v>
          </cell>
          <cell r="AC142">
            <v>22350</v>
          </cell>
          <cell r="AD142" t="str">
            <v>タイヤ1番</v>
          </cell>
          <cell r="AE142">
            <v>22350</v>
          </cell>
          <cell r="AF142">
            <v>0</v>
          </cell>
          <cell r="AG142" t="str">
            <v/>
          </cell>
          <cell r="AH142" t="str">
            <v/>
          </cell>
        </row>
        <row r="143">
          <cell r="B143">
            <v>2355517159252</v>
          </cell>
          <cell r="C143">
            <v>4985009705704</v>
          </cell>
          <cell r="D143" t="str">
            <v>739760</v>
          </cell>
          <cell r="E143" t="str">
            <v>PRIMACY 4+</v>
          </cell>
          <cell r="F143" t="str">
            <v>235/55R17 103W XL</v>
          </cell>
          <cell r="G143" t="str">
            <v>235/55R17</v>
          </cell>
          <cell r="H143">
            <v>37100</v>
          </cell>
          <cell r="I143">
            <v>16700</v>
          </cell>
          <cell r="J143">
            <v>4</v>
          </cell>
          <cell r="K143">
            <v>20</v>
          </cell>
          <cell r="L143">
            <v>22730</v>
          </cell>
          <cell r="M143">
            <v>19709.090909999999</v>
          </cell>
          <cell r="N143">
            <v>0.15267527680000001</v>
          </cell>
          <cell r="O143"/>
          <cell r="P143">
            <v>0</v>
          </cell>
          <cell r="Q143">
            <v>45299</v>
          </cell>
          <cell r="R143">
            <v>22730</v>
          </cell>
          <cell r="S143" t="str">
            <v>タイヤマックス</v>
          </cell>
          <cell r="T143">
            <v>22790</v>
          </cell>
          <cell r="U143">
            <v>-60</v>
          </cell>
          <cell r="V143">
            <v>22750</v>
          </cell>
          <cell r="W143">
            <v>22730</v>
          </cell>
          <cell r="X143">
            <v>19709.090909999999</v>
          </cell>
          <cell r="Y143">
            <v>0.15267527680000001</v>
          </cell>
          <cell r="Z143"/>
          <cell r="AA143">
            <v>0</v>
          </cell>
          <cell r="AB143">
            <v>45299</v>
          </cell>
          <cell r="AC143">
            <v>22730</v>
          </cell>
          <cell r="AD143" t="str">
            <v>タイヤ1番</v>
          </cell>
          <cell r="AE143">
            <v>22920</v>
          </cell>
          <cell r="AF143">
            <v>-190</v>
          </cell>
          <cell r="AG143">
            <v>605880329</v>
          </cell>
          <cell r="AH143">
            <v>605880384</v>
          </cell>
        </row>
        <row r="144">
          <cell r="B144">
            <v>2156017159250</v>
          </cell>
          <cell r="C144">
            <v>4985009705384</v>
          </cell>
          <cell r="D144" t="str">
            <v>734660</v>
          </cell>
          <cell r="E144" t="str">
            <v>PRIMACY 4+</v>
          </cell>
          <cell r="F144" t="str">
            <v>215/60R17 96V</v>
          </cell>
          <cell r="G144" t="str">
            <v>215/60R17</v>
          </cell>
          <cell r="H144">
            <v>28600</v>
          </cell>
          <cell r="I144">
            <v>12870</v>
          </cell>
          <cell r="J144">
            <v>36</v>
          </cell>
          <cell r="K144">
            <v>0</v>
          </cell>
          <cell r="L144">
            <v>17850</v>
          </cell>
          <cell r="M144">
            <v>15272.727269999999</v>
          </cell>
          <cell r="N144">
            <v>0.15732142860000001</v>
          </cell>
          <cell r="O144"/>
          <cell r="P144">
            <v>-130</v>
          </cell>
          <cell r="Q144">
            <v>45299</v>
          </cell>
          <cell r="R144">
            <v>17720</v>
          </cell>
          <cell r="S144" t="str">
            <v>ラウンドタイヤ ヤフー店</v>
          </cell>
          <cell r="T144">
            <v>17720</v>
          </cell>
          <cell r="U144">
            <v>0</v>
          </cell>
          <cell r="V144">
            <v>17850</v>
          </cell>
          <cell r="W144">
            <v>17840</v>
          </cell>
          <cell r="X144">
            <v>15263.63636</v>
          </cell>
          <cell r="Y144">
            <v>0.15681953539999999</v>
          </cell>
          <cell r="Z144"/>
          <cell r="AA144">
            <v>10</v>
          </cell>
          <cell r="AB144">
            <v>45299</v>
          </cell>
          <cell r="AC144">
            <v>17850</v>
          </cell>
          <cell r="AD144" t="str">
            <v>タイヤマックス</v>
          </cell>
          <cell r="AE144">
            <v>17850</v>
          </cell>
          <cell r="AF144">
            <v>0</v>
          </cell>
          <cell r="AG144">
            <v>605880328</v>
          </cell>
          <cell r="AH144">
            <v>605880383</v>
          </cell>
        </row>
        <row r="145">
          <cell r="B145">
            <v>2256017159257</v>
          </cell>
          <cell r="C145">
            <v>4985009705391</v>
          </cell>
          <cell r="D145" t="str">
            <v>734670</v>
          </cell>
          <cell r="E145" t="str">
            <v>PRIMACY 4+</v>
          </cell>
          <cell r="F145" t="str">
            <v>225/60R17 99V</v>
          </cell>
          <cell r="G145" t="str">
            <v>225/60R17</v>
          </cell>
          <cell r="H145">
            <v>30200</v>
          </cell>
          <cell r="I145">
            <v>13590</v>
          </cell>
          <cell r="J145">
            <v>16</v>
          </cell>
          <cell r="K145">
            <v>16</v>
          </cell>
          <cell r="L145">
            <v>18790</v>
          </cell>
          <cell r="M145">
            <v>16127.272730000001</v>
          </cell>
          <cell r="N145">
            <v>0.1573280722</v>
          </cell>
          <cell r="O145"/>
          <cell r="P145">
            <v>-81</v>
          </cell>
          <cell r="Q145">
            <v>45299</v>
          </cell>
          <cell r="R145">
            <v>18709</v>
          </cell>
          <cell r="S145" t="str">
            <v>タイヤ購入と取付予約 TIREHOOD 2号店</v>
          </cell>
          <cell r="T145">
            <v>18790</v>
          </cell>
          <cell r="U145">
            <v>-81</v>
          </cell>
          <cell r="V145">
            <v>18800</v>
          </cell>
          <cell r="W145">
            <v>18790</v>
          </cell>
          <cell r="X145">
            <v>16127.272730000001</v>
          </cell>
          <cell r="Y145">
            <v>0.1573280722</v>
          </cell>
          <cell r="Z145"/>
          <cell r="AA145">
            <v>-90</v>
          </cell>
          <cell r="AB145">
            <v>45299</v>
          </cell>
          <cell r="AC145">
            <v>18700</v>
          </cell>
          <cell r="AD145" t="str">
            <v>タイヤーウッズ</v>
          </cell>
          <cell r="AE145">
            <v>18700</v>
          </cell>
          <cell r="AF145">
            <v>0</v>
          </cell>
          <cell r="AG145">
            <v>605880336</v>
          </cell>
          <cell r="AH145">
            <v>605880391</v>
          </cell>
        </row>
        <row r="146">
          <cell r="B146">
            <v>2254018159252</v>
          </cell>
          <cell r="C146">
            <v>4985009705438</v>
          </cell>
          <cell r="D146" t="str">
            <v>734710</v>
          </cell>
          <cell r="E146" t="str">
            <v>PRIMACY 4+</v>
          </cell>
          <cell r="F146" t="str">
            <v>225/40R18 92Y XL</v>
          </cell>
          <cell r="G146" t="str">
            <v>225/40R18</v>
          </cell>
          <cell r="H146">
            <v>43400</v>
          </cell>
          <cell r="I146">
            <v>19530</v>
          </cell>
          <cell r="J146">
            <v>32</v>
          </cell>
          <cell r="K146">
            <v>8</v>
          </cell>
          <cell r="L146">
            <v>26720</v>
          </cell>
          <cell r="M146">
            <v>23336.36364</v>
          </cell>
          <cell r="N146">
            <v>0.16310868719999999</v>
          </cell>
          <cell r="O146"/>
          <cell r="P146">
            <v>-1730</v>
          </cell>
          <cell r="Q146">
            <v>45299</v>
          </cell>
          <cell r="R146">
            <v>24990</v>
          </cell>
          <cell r="S146" t="str">
            <v>トミータイヤ</v>
          </cell>
          <cell r="T146">
            <v>24990</v>
          </cell>
          <cell r="U146">
            <v>0</v>
          </cell>
          <cell r="V146">
            <v>26720</v>
          </cell>
          <cell r="W146">
            <v>26700</v>
          </cell>
          <cell r="X146">
            <v>23318.181820000002</v>
          </cell>
          <cell r="Y146">
            <v>0.1624561404</v>
          </cell>
          <cell r="Z146"/>
          <cell r="AA146">
            <v>-1200</v>
          </cell>
          <cell r="AB146">
            <v>45299</v>
          </cell>
          <cell r="AC146">
            <v>25500</v>
          </cell>
          <cell r="AD146" t="str">
            <v>タイヤーウッズ</v>
          </cell>
          <cell r="AE146">
            <v>25500</v>
          </cell>
          <cell r="AF146">
            <v>0</v>
          </cell>
          <cell r="AG146">
            <v>605880322</v>
          </cell>
          <cell r="AH146">
            <v>605880377</v>
          </cell>
        </row>
        <row r="147">
          <cell r="B147">
            <v>2254518159257</v>
          </cell>
          <cell r="C147">
            <v>4985009705735</v>
          </cell>
          <cell r="D147" t="str">
            <v>740120</v>
          </cell>
          <cell r="E147" t="str">
            <v>PRIMACY 4+</v>
          </cell>
          <cell r="F147" t="str">
            <v>225/45R18 95Y XL</v>
          </cell>
          <cell r="G147" t="str">
            <v>225/45R18</v>
          </cell>
          <cell r="H147">
            <v>41500</v>
          </cell>
          <cell r="I147">
            <v>18680</v>
          </cell>
          <cell r="J147">
            <v>69</v>
          </cell>
          <cell r="K147">
            <v>14</v>
          </cell>
          <cell r="L147">
            <v>25540</v>
          </cell>
          <cell r="M147">
            <v>22263.63636</v>
          </cell>
          <cell r="N147">
            <v>0.1609636586</v>
          </cell>
          <cell r="O147"/>
          <cell r="P147">
            <v>260</v>
          </cell>
          <cell r="Q147">
            <v>45299</v>
          </cell>
          <cell r="R147">
            <v>25800</v>
          </cell>
          <cell r="S147" t="str">
            <v>T-BOX Auto Parts</v>
          </cell>
          <cell r="T147">
            <v>25800</v>
          </cell>
          <cell r="U147">
            <v>0</v>
          </cell>
          <cell r="V147">
            <v>25540</v>
          </cell>
          <cell r="W147">
            <v>25500</v>
          </cell>
          <cell r="X147">
            <v>22227.272730000001</v>
          </cell>
          <cell r="Y147">
            <v>0.15959100200000001</v>
          </cell>
          <cell r="Z147"/>
          <cell r="AA147">
            <v>40</v>
          </cell>
          <cell r="AB147">
            <v>45299</v>
          </cell>
          <cell r="AC147">
            <v>25540</v>
          </cell>
          <cell r="AD147" t="str">
            <v>ラウンドタイヤ</v>
          </cell>
          <cell r="AE147">
            <v>25540</v>
          </cell>
          <cell r="AF147">
            <v>0</v>
          </cell>
          <cell r="AG147">
            <v>605880319</v>
          </cell>
          <cell r="AH147">
            <v>605880374</v>
          </cell>
        </row>
        <row r="148">
          <cell r="B148">
            <v>2255018159259</v>
          </cell>
          <cell r="C148">
            <v>4985009705513</v>
          </cell>
          <cell r="D148" t="str">
            <v>926063</v>
          </cell>
          <cell r="E148" t="str">
            <v>PRIMACY 4+</v>
          </cell>
          <cell r="F148" t="str">
            <v>225/50R18 99W XL（43掛）</v>
          </cell>
          <cell r="G148" t="str">
            <v>225/50R18</v>
          </cell>
          <cell r="H148">
            <v>37900</v>
          </cell>
          <cell r="I148">
            <v>16300</v>
          </cell>
          <cell r="J148">
            <v>23</v>
          </cell>
          <cell r="K148">
            <v>1</v>
          </cell>
          <cell r="L148">
            <v>23545</v>
          </cell>
          <cell r="M148">
            <v>20450</v>
          </cell>
          <cell r="N148">
            <v>0.20293398530000001</v>
          </cell>
          <cell r="O148"/>
          <cell r="P148">
            <v>155</v>
          </cell>
          <cell r="Q148">
            <v>45299</v>
          </cell>
          <cell r="R148">
            <v>23700</v>
          </cell>
          <cell r="S148" t="str">
            <v>T-BOX Auto Parts</v>
          </cell>
          <cell r="T148">
            <v>23700</v>
          </cell>
          <cell r="U148">
            <v>0</v>
          </cell>
          <cell r="V148">
            <v>23500</v>
          </cell>
          <cell r="W148">
            <v>23500</v>
          </cell>
          <cell r="X148">
            <v>20409.090909999999</v>
          </cell>
          <cell r="Y148">
            <v>0.20133630290000001</v>
          </cell>
          <cell r="Z148"/>
          <cell r="AA148">
            <v>0</v>
          </cell>
          <cell r="AB148">
            <v>45299</v>
          </cell>
          <cell r="AC148">
            <v>23500</v>
          </cell>
          <cell r="AD148" t="str">
            <v>T-BOX Auto Parts</v>
          </cell>
          <cell r="AE148">
            <v>23500</v>
          </cell>
          <cell r="AF148">
            <v>0</v>
          </cell>
          <cell r="AG148" t="str">
            <v/>
          </cell>
          <cell r="AH148" t="str">
            <v/>
          </cell>
        </row>
        <row r="149">
          <cell r="B149">
            <v>2354518159254</v>
          </cell>
          <cell r="C149">
            <v>4985009705476</v>
          </cell>
          <cell r="D149" t="str">
            <v>734750</v>
          </cell>
          <cell r="E149" t="str">
            <v>PRIMACY 4+</v>
          </cell>
          <cell r="F149" t="str">
            <v>235/45R18 98Y XL</v>
          </cell>
          <cell r="G149" t="str">
            <v>235/45R18</v>
          </cell>
          <cell r="H149">
            <v>43500</v>
          </cell>
          <cell r="I149">
            <v>19580</v>
          </cell>
          <cell r="J149">
            <v>41</v>
          </cell>
          <cell r="K149">
            <v>12</v>
          </cell>
          <cell r="L149">
            <v>27000</v>
          </cell>
          <cell r="M149">
            <v>23590.909090000001</v>
          </cell>
          <cell r="N149">
            <v>0.17001926780000001</v>
          </cell>
          <cell r="O149"/>
          <cell r="P149">
            <v>-300</v>
          </cell>
          <cell r="Q149">
            <v>45299</v>
          </cell>
          <cell r="R149">
            <v>26700</v>
          </cell>
          <cell r="S149" t="str">
            <v>タイヤマックス</v>
          </cell>
          <cell r="T149">
            <v>26700</v>
          </cell>
          <cell r="U149">
            <v>0</v>
          </cell>
          <cell r="V149">
            <v>26800</v>
          </cell>
          <cell r="W149">
            <v>26700</v>
          </cell>
          <cell r="X149">
            <v>23318.181820000002</v>
          </cell>
          <cell r="Y149">
            <v>0.1603118908</v>
          </cell>
          <cell r="Z149"/>
          <cell r="AA149">
            <v>0</v>
          </cell>
          <cell r="AB149">
            <v>45299</v>
          </cell>
          <cell r="AC149">
            <v>26700</v>
          </cell>
          <cell r="AD149" t="str">
            <v>タイヤ1番</v>
          </cell>
          <cell r="AE149">
            <v>26700</v>
          </cell>
          <cell r="AF149">
            <v>0</v>
          </cell>
          <cell r="AG149" t="str">
            <v>×</v>
          </cell>
          <cell r="AH149" t="str">
            <v>×</v>
          </cell>
        </row>
        <row r="150">
          <cell r="B150">
            <v>2454518159251</v>
          </cell>
          <cell r="C150">
            <v>4985009705483</v>
          </cell>
          <cell r="D150" t="str">
            <v>734760</v>
          </cell>
          <cell r="E150" t="str">
            <v>PRIMACY 4+</v>
          </cell>
          <cell r="F150" t="str">
            <v>245/45R18 100W XL</v>
          </cell>
          <cell r="G150" t="str">
            <v>245/45R18</v>
          </cell>
          <cell r="H150">
            <v>46700</v>
          </cell>
          <cell r="I150">
            <v>21020</v>
          </cell>
          <cell r="J150">
            <v>16</v>
          </cell>
          <cell r="K150">
            <v>18</v>
          </cell>
          <cell r="L150">
            <v>28680</v>
          </cell>
          <cell r="M150">
            <v>25118.181820000002</v>
          </cell>
          <cell r="N150">
            <v>0.16315598989999999</v>
          </cell>
          <cell r="O150"/>
          <cell r="P150">
            <v>-610</v>
          </cell>
          <cell r="Q150">
            <v>45299</v>
          </cell>
          <cell r="R150">
            <v>28070</v>
          </cell>
          <cell r="S150" t="str">
            <v>アークタイヤ</v>
          </cell>
          <cell r="T150">
            <v>28070</v>
          </cell>
          <cell r="U150">
            <v>0</v>
          </cell>
          <cell r="V150">
            <v>28680</v>
          </cell>
          <cell r="W150">
            <v>28600</v>
          </cell>
          <cell r="X150">
            <v>25045.454549999999</v>
          </cell>
          <cell r="Y150">
            <v>0.16072595279999999</v>
          </cell>
          <cell r="Z150"/>
          <cell r="AA150">
            <v>-400</v>
          </cell>
          <cell r="AB150">
            <v>45299</v>
          </cell>
          <cell r="AC150">
            <v>28200</v>
          </cell>
          <cell r="AD150" t="str">
            <v>ラウンドタイヤ</v>
          </cell>
          <cell r="AE150">
            <v>28200</v>
          </cell>
          <cell r="AF150">
            <v>0</v>
          </cell>
          <cell r="AG150">
            <v>605880318</v>
          </cell>
          <cell r="AH150">
            <v>605880373</v>
          </cell>
        </row>
        <row r="151">
          <cell r="B151">
            <v>2554518159258</v>
          </cell>
          <cell r="C151">
            <v>4985009705490</v>
          </cell>
          <cell r="D151" t="str">
            <v>734770</v>
          </cell>
          <cell r="E151" t="str">
            <v>PRIMACY 4+</v>
          </cell>
          <cell r="F151" t="str">
            <v>255/45R18 99Y</v>
          </cell>
          <cell r="G151" t="str">
            <v>255/45R18</v>
          </cell>
          <cell r="H151">
            <v>50000</v>
          </cell>
          <cell r="I151">
            <v>22500</v>
          </cell>
          <cell r="J151">
            <v>2</v>
          </cell>
          <cell r="K151">
            <v>8</v>
          </cell>
          <cell r="L151">
            <v>30980</v>
          </cell>
          <cell r="M151">
            <v>27209.090909999999</v>
          </cell>
          <cell r="N151">
            <v>0.1730704978</v>
          </cell>
          <cell r="O151"/>
          <cell r="P151">
            <v>-1020</v>
          </cell>
          <cell r="Q151">
            <v>45299</v>
          </cell>
          <cell r="R151">
            <v>29960</v>
          </cell>
          <cell r="S151" t="str">
            <v>アークタイヤ</v>
          </cell>
          <cell r="T151">
            <v>29960</v>
          </cell>
          <cell r="U151">
            <v>0</v>
          </cell>
          <cell r="V151">
            <v>30980</v>
          </cell>
          <cell r="W151">
            <v>30980</v>
          </cell>
          <cell r="X151">
            <v>27209.090909999999</v>
          </cell>
          <cell r="Y151">
            <v>0.1730704978</v>
          </cell>
          <cell r="Z151"/>
          <cell r="AA151">
            <v>-980</v>
          </cell>
          <cell r="AB151">
            <v>45299</v>
          </cell>
          <cell r="AC151">
            <v>30000</v>
          </cell>
          <cell r="AD151" t="str">
            <v>タイヤステージ　湘南　楽天市場店</v>
          </cell>
          <cell r="AE151">
            <v>30000</v>
          </cell>
          <cell r="AF151">
            <v>0</v>
          </cell>
          <cell r="AG151">
            <v>605880321</v>
          </cell>
          <cell r="AH151">
            <v>605880376</v>
          </cell>
        </row>
        <row r="152">
          <cell r="B152">
            <v>2155518159257</v>
          </cell>
          <cell r="C152">
            <v>4985009705544</v>
          </cell>
          <cell r="D152" t="str">
            <v>734820</v>
          </cell>
          <cell r="E152" t="str">
            <v>PRIMACY 4+</v>
          </cell>
          <cell r="F152" t="str">
            <v>215/55R18 99V XL</v>
          </cell>
          <cell r="G152" t="str">
            <v>215/55R18</v>
          </cell>
          <cell r="H152">
            <v>36200</v>
          </cell>
          <cell r="I152">
            <v>16290</v>
          </cell>
          <cell r="J152">
            <v>10</v>
          </cell>
          <cell r="K152">
            <v>7</v>
          </cell>
          <cell r="L152">
            <v>22650</v>
          </cell>
          <cell r="M152">
            <v>19636.36364</v>
          </cell>
          <cell r="N152">
            <v>0.1704166667</v>
          </cell>
          <cell r="O152"/>
          <cell r="P152">
            <v>-10</v>
          </cell>
          <cell r="Q152">
            <v>45299</v>
          </cell>
          <cell r="R152">
            <v>22640</v>
          </cell>
          <cell r="S152" t="str">
            <v>トミータイヤ</v>
          </cell>
          <cell r="T152">
            <v>22640</v>
          </cell>
          <cell r="U152">
            <v>0</v>
          </cell>
          <cell r="V152">
            <v>22500</v>
          </cell>
          <cell r="W152">
            <v>22480</v>
          </cell>
          <cell r="X152">
            <v>19481.818179999998</v>
          </cell>
          <cell r="Y152">
            <v>0.1638357443</v>
          </cell>
          <cell r="Z152"/>
          <cell r="AA152">
            <v>534</v>
          </cell>
          <cell r="AB152">
            <v>45299</v>
          </cell>
          <cell r="AC152">
            <v>23014</v>
          </cell>
          <cell r="AD152" t="str">
            <v>カーパーツ　アクセス　楽天市場店</v>
          </cell>
          <cell r="AE152">
            <v>23014</v>
          </cell>
          <cell r="AF152">
            <v>0</v>
          </cell>
          <cell r="AG152">
            <v>605880324</v>
          </cell>
          <cell r="AH152">
            <v>605880379</v>
          </cell>
        </row>
        <row r="153">
          <cell r="B153">
            <v>2255518159254</v>
          </cell>
          <cell r="C153">
            <v>4985009705551</v>
          </cell>
          <cell r="D153" t="str">
            <v>734820</v>
          </cell>
          <cell r="E153" t="str">
            <v>PRIMACY 4+</v>
          </cell>
          <cell r="F153" t="str">
            <v>225/55R18 102V XL</v>
          </cell>
          <cell r="G153" t="str">
            <v>225/55R18</v>
          </cell>
          <cell r="H153">
            <v>33700</v>
          </cell>
          <cell r="I153">
            <v>15170</v>
          </cell>
          <cell r="J153">
            <v>76</v>
          </cell>
          <cell r="K153">
            <v>22</v>
          </cell>
          <cell r="L153">
            <v>20800</v>
          </cell>
          <cell r="M153">
            <v>17954.545450000001</v>
          </cell>
          <cell r="N153">
            <v>0.15508860760000001</v>
          </cell>
          <cell r="O153"/>
          <cell r="P153">
            <v>0</v>
          </cell>
          <cell r="Q153">
            <v>45299</v>
          </cell>
          <cell r="R153">
            <v>20800</v>
          </cell>
          <cell r="S153" t="str">
            <v>ラウンドタイヤ ヤフー店</v>
          </cell>
          <cell r="T153">
            <v>20800</v>
          </cell>
          <cell r="U153">
            <v>0</v>
          </cell>
          <cell r="V153">
            <v>20810</v>
          </cell>
          <cell r="W153">
            <v>20780</v>
          </cell>
          <cell r="X153">
            <v>17936.36364</v>
          </cell>
          <cell r="Y153">
            <v>0.1542321338</v>
          </cell>
          <cell r="Z153"/>
          <cell r="AA153">
            <v>-360</v>
          </cell>
          <cell r="AB153">
            <v>45299</v>
          </cell>
          <cell r="AC153">
            <v>20420</v>
          </cell>
          <cell r="AD153" t="str">
            <v>ラウンドタイヤ</v>
          </cell>
          <cell r="AE153">
            <v>20420</v>
          </cell>
          <cell r="AF153">
            <v>0</v>
          </cell>
          <cell r="AG153">
            <v>605880320</v>
          </cell>
          <cell r="AH153">
            <v>605880375</v>
          </cell>
        </row>
        <row r="154">
          <cell r="B154">
            <v>2355518159251</v>
          </cell>
          <cell r="C154">
            <v>4985009705568</v>
          </cell>
          <cell r="D154" t="str">
            <v>734760</v>
          </cell>
          <cell r="E154" t="str">
            <v>PRIMACY 4+</v>
          </cell>
          <cell r="F154" t="str">
            <v>235/55R18 104V XL</v>
          </cell>
          <cell r="G154" t="str">
            <v>235/55R18</v>
          </cell>
          <cell r="H154">
            <v>37900</v>
          </cell>
          <cell r="I154">
            <v>17060</v>
          </cell>
          <cell r="J154">
            <v>44</v>
          </cell>
          <cell r="K154">
            <v>44</v>
          </cell>
          <cell r="L154">
            <v>23400</v>
          </cell>
          <cell r="M154">
            <v>20318.181820000002</v>
          </cell>
          <cell r="N154">
            <v>0.16035794179999999</v>
          </cell>
          <cell r="O154"/>
          <cell r="P154">
            <v>-180</v>
          </cell>
          <cell r="Q154">
            <v>45299</v>
          </cell>
          <cell r="R154">
            <v>23220</v>
          </cell>
          <cell r="S154" t="str">
            <v>アークタイヤ</v>
          </cell>
          <cell r="T154">
            <v>23220</v>
          </cell>
          <cell r="U154">
            <v>0</v>
          </cell>
          <cell r="V154">
            <v>23400</v>
          </cell>
          <cell r="W154">
            <v>23280</v>
          </cell>
          <cell r="X154">
            <v>20209.090909999999</v>
          </cell>
          <cell r="Y154">
            <v>0.15582546110000001</v>
          </cell>
          <cell r="Z154"/>
          <cell r="AA154">
            <v>210</v>
          </cell>
          <cell r="AB154">
            <v>45299</v>
          </cell>
          <cell r="AC154">
            <v>23490</v>
          </cell>
          <cell r="AD154" t="str">
            <v>タイヤ購入と交換予約 TIREHOOD</v>
          </cell>
          <cell r="AE154">
            <v>23500</v>
          </cell>
          <cell r="AF154">
            <v>-10</v>
          </cell>
          <cell r="AG154">
            <v>605880323</v>
          </cell>
          <cell r="AH154">
            <v>605880378</v>
          </cell>
        </row>
        <row r="155">
          <cell r="B155">
            <v>2156516159300</v>
          </cell>
          <cell r="C155">
            <v>4985009706053</v>
          </cell>
          <cell r="D155" t="str">
            <v>737770</v>
          </cell>
          <cell r="E155" t="str">
            <v>PRIMACY SUV+</v>
          </cell>
          <cell r="F155" t="str">
            <v>215/65R16 102H XL（在庫限り）</v>
          </cell>
          <cell r="G155" t="str">
            <v>215/65R16</v>
          </cell>
          <cell r="H155">
            <v>26300</v>
          </cell>
          <cell r="I155">
            <v>11310</v>
          </cell>
          <cell r="J155">
            <v>0</v>
          </cell>
          <cell r="K155">
            <v>0</v>
          </cell>
          <cell r="L155">
            <v>14980</v>
          </cell>
          <cell r="M155">
            <v>12800</v>
          </cell>
          <cell r="N155">
            <v>0.11640625</v>
          </cell>
          <cell r="O155">
            <v>59920</v>
          </cell>
          <cell r="P155">
            <v>120</v>
          </cell>
          <cell r="Q155">
            <v>45264</v>
          </cell>
          <cell r="R155">
            <v>15100</v>
          </cell>
          <cell r="S155" t="str">
            <v>タイヤーウッズ</v>
          </cell>
          <cell r="T155">
            <v>15100</v>
          </cell>
          <cell r="U155">
            <v>0</v>
          </cell>
          <cell r="V155">
            <v>16100</v>
          </cell>
          <cell r="W155">
            <v>16080</v>
          </cell>
          <cell r="X155">
            <v>13800</v>
          </cell>
          <cell r="Y155">
            <v>0.18043478260000001</v>
          </cell>
          <cell r="Z155"/>
          <cell r="AA155">
            <v>-80</v>
          </cell>
          <cell r="AB155">
            <v>45180</v>
          </cell>
          <cell r="AC155">
            <v>16000</v>
          </cell>
          <cell r="AD155" t="str">
            <v>T-BOX Auto Parts</v>
          </cell>
          <cell r="AE155">
            <v>16000</v>
          </cell>
          <cell r="AF155">
            <v>0</v>
          </cell>
          <cell r="AG155">
            <v>605880344</v>
          </cell>
          <cell r="AH155">
            <v>605880399</v>
          </cell>
        </row>
        <row r="156">
          <cell r="B156">
            <v>2256517159306</v>
          </cell>
          <cell r="C156">
            <v>4985009706145</v>
          </cell>
          <cell r="D156" t="str">
            <v>737910</v>
          </cell>
          <cell r="E156" t="str">
            <v>PRIMACY SUV+</v>
          </cell>
          <cell r="F156" t="str">
            <v>225/65R17 106H XL（43掛）</v>
          </cell>
          <cell r="G156" t="str">
            <v>225/65R17</v>
          </cell>
          <cell r="H156">
            <v>31600</v>
          </cell>
          <cell r="I156">
            <v>13590</v>
          </cell>
          <cell r="J156">
            <v>20</v>
          </cell>
          <cell r="K156">
            <v>16</v>
          </cell>
          <cell r="L156">
            <v>19100</v>
          </cell>
          <cell r="M156">
            <v>16409.090909999999</v>
          </cell>
          <cell r="N156">
            <v>0.17180055399999999</v>
          </cell>
          <cell r="O156"/>
          <cell r="P156">
            <v>430</v>
          </cell>
          <cell r="Q156">
            <v>45299</v>
          </cell>
          <cell r="R156">
            <v>19530</v>
          </cell>
          <cell r="S156" t="str">
            <v>タイヤ購入と取付予約 TIREHOOD 2号店</v>
          </cell>
          <cell r="T156">
            <v>19124</v>
          </cell>
          <cell r="U156">
            <v>406</v>
          </cell>
          <cell r="V156">
            <v>19100</v>
          </cell>
          <cell r="W156">
            <v>18980</v>
          </cell>
          <cell r="X156">
            <v>16300</v>
          </cell>
          <cell r="Y156">
            <v>0.1662576687</v>
          </cell>
          <cell r="Z156"/>
          <cell r="AA156">
            <v>-780</v>
          </cell>
          <cell r="AB156">
            <v>45299</v>
          </cell>
          <cell r="AC156">
            <v>18200</v>
          </cell>
          <cell r="AD156" t="str">
            <v>T-BOX Auto Parts</v>
          </cell>
          <cell r="AE156">
            <v>18200</v>
          </cell>
          <cell r="AF156">
            <v>0</v>
          </cell>
          <cell r="AG156">
            <v>605880346</v>
          </cell>
          <cell r="AH156">
            <v>605880401</v>
          </cell>
        </row>
        <row r="157">
          <cell r="B157">
            <v>2656517159304</v>
          </cell>
          <cell r="C157">
            <v>4985009706190</v>
          </cell>
          <cell r="D157" t="str">
            <v>738110</v>
          </cell>
          <cell r="E157" t="str">
            <v>PRIMACY SUV+</v>
          </cell>
          <cell r="F157" t="str">
            <v>265/65R17 112H</v>
          </cell>
          <cell r="G157" t="str">
            <v>265/65R17</v>
          </cell>
          <cell r="H157">
            <v>42400</v>
          </cell>
          <cell r="I157">
            <v>19080</v>
          </cell>
          <cell r="J157">
            <v>0</v>
          </cell>
          <cell r="K157">
            <v>12</v>
          </cell>
          <cell r="L157">
            <v>26890</v>
          </cell>
          <cell r="M157">
            <v>23490.909090000001</v>
          </cell>
          <cell r="N157">
            <v>0.1877708978</v>
          </cell>
          <cell r="O157"/>
          <cell r="P157">
            <v>-840</v>
          </cell>
          <cell r="Q157">
            <v>45299</v>
          </cell>
          <cell r="R157">
            <v>26050</v>
          </cell>
          <cell r="S157" t="str">
            <v>タイヤマックス</v>
          </cell>
          <cell r="T157">
            <v>27100</v>
          </cell>
          <cell r="U157">
            <v>-1050</v>
          </cell>
          <cell r="V157">
            <v>26500</v>
          </cell>
          <cell r="W157">
            <v>26050</v>
          </cell>
          <cell r="X157">
            <v>22727.272730000001</v>
          </cell>
          <cell r="Y157">
            <v>0.16048000000000001</v>
          </cell>
          <cell r="Z157"/>
          <cell r="AA157">
            <v>0</v>
          </cell>
          <cell r="AB157">
            <v>45299</v>
          </cell>
          <cell r="AC157">
            <v>26050</v>
          </cell>
          <cell r="AD157" t="str">
            <v>タイヤ1番</v>
          </cell>
          <cell r="AE157">
            <v>26900</v>
          </cell>
          <cell r="AF157">
            <v>-850</v>
          </cell>
          <cell r="AG157">
            <v>605880343</v>
          </cell>
          <cell r="AH157">
            <v>605880398</v>
          </cell>
        </row>
        <row r="158">
          <cell r="B158">
            <v>2255518159308</v>
          </cell>
          <cell r="C158">
            <v>4985009706237</v>
          </cell>
          <cell r="D158" t="str">
            <v>737820</v>
          </cell>
          <cell r="E158" t="str">
            <v>PRIMACY SUV+</v>
          </cell>
          <cell r="F158" t="str">
            <v>225/55R18 98V</v>
          </cell>
          <cell r="G158" t="str">
            <v>225/55R18</v>
          </cell>
          <cell r="H158">
            <v>38100</v>
          </cell>
          <cell r="I158">
            <v>17150</v>
          </cell>
          <cell r="J158">
            <v>25</v>
          </cell>
          <cell r="K158">
            <v>0</v>
          </cell>
          <cell r="L158">
            <v>23500</v>
          </cell>
          <cell r="M158">
            <v>20409.090909999999</v>
          </cell>
          <cell r="N158">
            <v>0.159688196</v>
          </cell>
          <cell r="O158"/>
          <cell r="P158">
            <v>0</v>
          </cell>
          <cell r="Q158">
            <v>45299</v>
          </cell>
          <cell r="R158">
            <v>23500</v>
          </cell>
          <cell r="S158" t="str">
            <v>タイヤーウッズ</v>
          </cell>
          <cell r="T158">
            <v>23500</v>
          </cell>
          <cell r="U158">
            <v>0</v>
          </cell>
          <cell r="V158">
            <v>23710</v>
          </cell>
          <cell r="W158">
            <v>23680</v>
          </cell>
          <cell r="X158">
            <v>20572.727269999999</v>
          </cell>
          <cell r="Y158">
            <v>0.1663720725</v>
          </cell>
          <cell r="Z158"/>
          <cell r="AA158">
            <v>430</v>
          </cell>
          <cell r="AB158">
            <v>45299</v>
          </cell>
          <cell r="AC158">
            <v>24110</v>
          </cell>
          <cell r="AD158" t="str">
            <v>T-BOX Auto Parts</v>
          </cell>
          <cell r="AE158">
            <v>24110</v>
          </cell>
          <cell r="AF158">
            <v>0</v>
          </cell>
          <cell r="AG158">
            <v>605880345</v>
          </cell>
          <cell r="AH158">
            <v>605880400</v>
          </cell>
        </row>
        <row r="159">
          <cell r="B159">
            <v>2355518159305</v>
          </cell>
          <cell r="C159">
            <v>4985009706251</v>
          </cell>
          <cell r="D159" t="str">
            <v>737870</v>
          </cell>
          <cell r="E159" t="str">
            <v>PRIMACY SUV+</v>
          </cell>
          <cell r="F159" t="str">
            <v>235/55R18 104V XL（43掛）</v>
          </cell>
          <cell r="G159" t="str">
            <v>235/55R18</v>
          </cell>
          <cell r="H159">
            <v>40200</v>
          </cell>
          <cell r="I159">
            <v>17290</v>
          </cell>
          <cell r="J159">
            <v>12</v>
          </cell>
          <cell r="K159">
            <v>0</v>
          </cell>
          <cell r="L159">
            <v>24800</v>
          </cell>
          <cell r="M159">
            <v>21590.909090000001</v>
          </cell>
          <cell r="N159">
            <v>0.19919999999999999</v>
          </cell>
          <cell r="O159"/>
          <cell r="P159">
            <v>0</v>
          </cell>
          <cell r="Q159">
            <v>45299</v>
          </cell>
          <cell r="R159">
            <v>24800</v>
          </cell>
          <cell r="S159" t="str">
            <v>タイヤーウッズ</v>
          </cell>
          <cell r="T159">
            <v>24800</v>
          </cell>
          <cell r="U159">
            <v>0</v>
          </cell>
          <cell r="V159">
            <v>24200</v>
          </cell>
          <cell r="W159">
            <v>24000</v>
          </cell>
          <cell r="X159">
            <v>20863.63636</v>
          </cell>
          <cell r="Y159">
            <v>0.17128540310000001</v>
          </cell>
          <cell r="Z159"/>
          <cell r="AA159">
            <v>200</v>
          </cell>
          <cell r="AB159">
            <v>45299</v>
          </cell>
          <cell r="AC159">
            <v>24200</v>
          </cell>
          <cell r="AD159" t="str">
            <v>タイヤーウッズ</v>
          </cell>
          <cell r="AE159">
            <v>24200</v>
          </cell>
          <cell r="AF159">
            <v>0</v>
          </cell>
          <cell r="AG159">
            <v>605880347</v>
          </cell>
          <cell r="AH159">
            <v>605880402</v>
          </cell>
        </row>
        <row r="160">
          <cell r="B160">
            <v>2356018159307</v>
          </cell>
          <cell r="C160">
            <v>4985009706268</v>
          </cell>
          <cell r="D160" t="str">
            <v>737980</v>
          </cell>
          <cell r="E160" t="str">
            <v>PRIMACY SUV+</v>
          </cell>
          <cell r="F160" t="str">
            <v>235/60R18 103V</v>
          </cell>
          <cell r="G160" t="str">
            <v>235/60R18</v>
          </cell>
          <cell r="H160">
            <v>39300</v>
          </cell>
          <cell r="I160">
            <v>17690</v>
          </cell>
          <cell r="J160">
            <v>12</v>
          </cell>
          <cell r="K160">
            <v>16</v>
          </cell>
          <cell r="L160">
            <v>24800</v>
          </cell>
          <cell r="M160">
            <v>21590.909090000001</v>
          </cell>
          <cell r="N160">
            <v>0.18067368419999999</v>
          </cell>
          <cell r="O160"/>
          <cell r="P160">
            <v>-390</v>
          </cell>
          <cell r="Q160">
            <v>45299</v>
          </cell>
          <cell r="R160">
            <v>24410</v>
          </cell>
          <cell r="S160" t="str">
            <v>タイヤマックス</v>
          </cell>
          <cell r="T160">
            <v>24950</v>
          </cell>
          <cell r="U160">
            <v>-540</v>
          </cell>
          <cell r="V160">
            <v>24800</v>
          </cell>
          <cell r="W160">
            <v>24410</v>
          </cell>
          <cell r="X160">
            <v>21236.36364</v>
          </cell>
          <cell r="Y160">
            <v>0.16699486299999999</v>
          </cell>
          <cell r="Z160"/>
          <cell r="AA160">
            <v>0</v>
          </cell>
          <cell r="AB160">
            <v>45299</v>
          </cell>
          <cell r="AC160">
            <v>24410</v>
          </cell>
          <cell r="AD160" t="str">
            <v>タイヤ1番</v>
          </cell>
          <cell r="AE160">
            <v>24800</v>
          </cell>
          <cell r="AF160">
            <v>-390</v>
          </cell>
          <cell r="AG160">
            <v>605880348</v>
          </cell>
          <cell r="AH160">
            <v>605880403</v>
          </cell>
        </row>
        <row r="161">
          <cell r="B161">
            <v>2456018159304</v>
          </cell>
          <cell r="C161">
            <v>4985009706282</v>
          </cell>
          <cell r="D161" t="str">
            <v>738000</v>
          </cell>
          <cell r="E161" t="str">
            <v>PRIMACY SUV+</v>
          </cell>
          <cell r="F161" t="str">
            <v>245/60R18 105V</v>
          </cell>
          <cell r="G161" t="str">
            <v>245/60R18</v>
          </cell>
          <cell r="H161">
            <v>42800</v>
          </cell>
          <cell r="I161">
            <v>19260</v>
          </cell>
          <cell r="J161">
            <v>8</v>
          </cell>
          <cell r="K161">
            <v>20</v>
          </cell>
          <cell r="L161">
            <v>27480</v>
          </cell>
          <cell r="M161">
            <v>24027.272730000001</v>
          </cell>
          <cell r="N161">
            <v>0.19841089670000001</v>
          </cell>
          <cell r="O161"/>
          <cell r="P161">
            <v>-1200</v>
          </cell>
          <cell r="Q161">
            <v>45299</v>
          </cell>
          <cell r="R161">
            <v>26280</v>
          </cell>
          <cell r="S161" t="str">
            <v>タイヤ1番</v>
          </cell>
          <cell r="T161">
            <v>26280</v>
          </cell>
          <cell r="U161">
            <v>0</v>
          </cell>
          <cell r="V161">
            <v>26800</v>
          </cell>
          <cell r="W161">
            <v>26800</v>
          </cell>
          <cell r="X161">
            <v>23409.090909999999</v>
          </cell>
          <cell r="Y161">
            <v>0.1772427184</v>
          </cell>
          <cell r="Z161"/>
          <cell r="AA161">
            <v>-520</v>
          </cell>
          <cell r="AB161">
            <v>45299</v>
          </cell>
          <cell r="AC161">
            <v>26280</v>
          </cell>
          <cell r="AD161" t="str">
            <v>タイヤ1番OFF-ROAD</v>
          </cell>
          <cell r="AE161">
            <v>26280</v>
          </cell>
          <cell r="AF161">
            <v>0</v>
          </cell>
          <cell r="AG161" t="str">
            <v>×</v>
          </cell>
          <cell r="AH161" t="str">
            <v>×</v>
          </cell>
        </row>
        <row r="162">
          <cell r="B162">
            <v>2255519159307</v>
          </cell>
          <cell r="C162">
            <v>4985009706343</v>
          </cell>
          <cell r="D162" t="str">
            <v>738060</v>
          </cell>
          <cell r="E162" t="str">
            <v>PRIMACY SUV+</v>
          </cell>
          <cell r="F162" t="str">
            <v>225/55R19 99V</v>
          </cell>
          <cell r="G162" t="str">
            <v>225/55R19</v>
          </cell>
          <cell r="H162">
            <v>42400</v>
          </cell>
          <cell r="I162">
            <v>19080</v>
          </cell>
          <cell r="J162">
            <v>29</v>
          </cell>
          <cell r="K162">
            <v>3</v>
          </cell>
          <cell r="L162">
            <v>26580</v>
          </cell>
          <cell r="M162">
            <v>23209.090909999999</v>
          </cell>
          <cell r="N162">
            <v>0.1779083431</v>
          </cell>
          <cell r="O162"/>
          <cell r="P162">
            <v>-90</v>
          </cell>
          <cell r="Q162">
            <v>45299</v>
          </cell>
          <cell r="R162">
            <v>26490</v>
          </cell>
          <cell r="S162" t="str">
            <v>タイヤ1番</v>
          </cell>
          <cell r="T162">
            <v>26750</v>
          </cell>
          <cell r="U162">
            <v>-260</v>
          </cell>
          <cell r="V162">
            <v>26580</v>
          </cell>
          <cell r="W162">
            <v>26580</v>
          </cell>
          <cell r="X162">
            <v>23209.090909999999</v>
          </cell>
          <cell r="Y162">
            <v>0.1779083431</v>
          </cell>
          <cell r="Z162"/>
          <cell r="AA162">
            <v>-90</v>
          </cell>
          <cell r="AB162">
            <v>45299</v>
          </cell>
          <cell r="AC162">
            <v>26490</v>
          </cell>
          <cell r="AD162" t="str">
            <v>タイヤ1番OFF-ROAD</v>
          </cell>
          <cell r="AE162">
            <v>26600</v>
          </cell>
          <cell r="AF162">
            <v>-110</v>
          </cell>
          <cell r="AG162">
            <v>605880349</v>
          </cell>
          <cell r="AH162">
            <v>605880404</v>
          </cell>
        </row>
        <row r="163">
          <cell r="B163">
            <v>2355520159300</v>
          </cell>
          <cell r="C163">
            <v>4985009706480</v>
          </cell>
          <cell r="D163" t="str">
            <v>737990</v>
          </cell>
          <cell r="E163" t="str">
            <v>PRIMACY SUV+</v>
          </cell>
          <cell r="F163" t="str">
            <v>235/55R20 102V</v>
          </cell>
          <cell r="G163" t="str">
            <v>235/55R20</v>
          </cell>
          <cell r="H163">
            <v>47900</v>
          </cell>
          <cell r="I163">
            <v>21560</v>
          </cell>
          <cell r="J163">
            <v>32</v>
          </cell>
          <cell r="K163">
            <v>8</v>
          </cell>
          <cell r="L163">
            <v>29680</v>
          </cell>
          <cell r="M163">
            <v>26027.272730000001</v>
          </cell>
          <cell r="N163">
            <v>0.1716381418</v>
          </cell>
          <cell r="O163"/>
          <cell r="P163">
            <v>-490</v>
          </cell>
          <cell r="Q163">
            <v>45299</v>
          </cell>
          <cell r="R163">
            <v>29190</v>
          </cell>
          <cell r="S163" t="str">
            <v>タイヤ1番</v>
          </cell>
          <cell r="T163">
            <v>29190</v>
          </cell>
          <cell r="U163">
            <v>0</v>
          </cell>
          <cell r="V163">
            <v>29680</v>
          </cell>
          <cell r="W163">
            <v>29190</v>
          </cell>
          <cell r="X163">
            <v>25581.818179999998</v>
          </cell>
          <cell r="Y163">
            <v>0.1572139303</v>
          </cell>
          <cell r="Z163"/>
          <cell r="AA163">
            <v>-290</v>
          </cell>
          <cell r="AB163">
            <v>45299</v>
          </cell>
          <cell r="AC163">
            <v>28900</v>
          </cell>
          <cell r="AD163" t="str">
            <v>タイヤーウッズ</v>
          </cell>
          <cell r="AE163">
            <v>28900</v>
          </cell>
          <cell r="AF163">
            <v>0</v>
          </cell>
          <cell r="AG163">
            <v>605880350</v>
          </cell>
          <cell r="AH163">
            <v>605880405</v>
          </cell>
        </row>
        <row r="164">
          <cell r="B164">
            <v>1856015159184</v>
          </cell>
          <cell r="C164">
            <v>4985009704035</v>
          </cell>
          <cell r="D164" t="str">
            <v>728990</v>
          </cell>
          <cell r="E164" t="str">
            <v>E・PRIMACY</v>
          </cell>
          <cell r="F164" t="str">
            <v>185/60R15 88H XL</v>
          </cell>
          <cell r="G164" t="str">
            <v>185/60R15</v>
          </cell>
          <cell r="H164">
            <v>19900</v>
          </cell>
          <cell r="I164">
            <v>8960</v>
          </cell>
          <cell r="J164">
            <v>57</v>
          </cell>
          <cell r="K164">
            <v>0</v>
          </cell>
          <cell r="L164">
            <v>12690</v>
          </cell>
          <cell r="M164">
            <v>11059.090910000001</v>
          </cell>
          <cell r="N164">
            <v>0.18980682290000001</v>
          </cell>
          <cell r="O164"/>
          <cell r="P164">
            <v>10</v>
          </cell>
          <cell r="Q164">
            <v>45299</v>
          </cell>
          <cell r="R164">
            <v>12700</v>
          </cell>
          <cell r="S164" t="str">
            <v>タイヤーウッズ</v>
          </cell>
          <cell r="T164">
            <v>12700</v>
          </cell>
          <cell r="U164">
            <v>0</v>
          </cell>
          <cell r="V164">
            <v>12780</v>
          </cell>
          <cell r="W164">
            <v>12750</v>
          </cell>
          <cell r="X164">
            <v>11113.63636</v>
          </cell>
          <cell r="Y164">
            <v>0.19378323110000001</v>
          </cell>
          <cell r="Z164"/>
          <cell r="AA164">
            <v>0</v>
          </cell>
          <cell r="AB164">
            <v>45299</v>
          </cell>
          <cell r="AC164">
            <v>12750</v>
          </cell>
          <cell r="AD164" t="str">
            <v>タイヤーウッズ</v>
          </cell>
          <cell r="AE164">
            <v>12750</v>
          </cell>
          <cell r="AF164">
            <v>0</v>
          </cell>
          <cell r="AG164">
            <v>605880342</v>
          </cell>
          <cell r="AH164">
            <v>605880397</v>
          </cell>
        </row>
        <row r="165">
          <cell r="B165">
            <v>1856515159189</v>
          </cell>
          <cell r="C165">
            <v>4985009704042</v>
          </cell>
          <cell r="D165" t="str">
            <v>729000</v>
          </cell>
          <cell r="E165" t="str">
            <v>E・PRIMACY</v>
          </cell>
          <cell r="F165" t="str">
            <v>185/65R15 88H</v>
          </cell>
          <cell r="G165" t="str">
            <v>185/65R15</v>
          </cell>
          <cell r="H165">
            <v>19400</v>
          </cell>
          <cell r="I165">
            <v>8730</v>
          </cell>
          <cell r="J165">
            <v>14</v>
          </cell>
          <cell r="K165">
            <v>4</v>
          </cell>
          <cell r="L165">
            <v>12100</v>
          </cell>
          <cell r="M165">
            <v>10522.727269999999</v>
          </cell>
          <cell r="N165">
            <v>0.17036717060000001</v>
          </cell>
          <cell r="O165"/>
          <cell r="P165">
            <v>0</v>
          </cell>
          <cell r="Q165">
            <v>45299</v>
          </cell>
          <cell r="R165">
            <v>12100</v>
          </cell>
          <cell r="S165" t="str">
            <v>タイヤーウッズ</v>
          </cell>
          <cell r="T165">
            <v>12100</v>
          </cell>
          <cell r="U165">
            <v>0</v>
          </cell>
          <cell r="V165">
            <v>12100</v>
          </cell>
          <cell r="W165">
            <v>12200</v>
          </cell>
          <cell r="X165">
            <v>10613.63636</v>
          </cell>
          <cell r="Y165">
            <v>0.17747323340000001</v>
          </cell>
          <cell r="Z165"/>
          <cell r="AA165">
            <v>0</v>
          </cell>
          <cell r="AB165">
            <v>45299</v>
          </cell>
          <cell r="AC165">
            <v>12200</v>
          </cell>
          <cell r="AD165" t="str">
            <v>タイヤーウッズ</v>
          </cell>
          <cell r="AE165">
            <v>12200</v>
          </cell>
          <cell r="AF165">
            <v>0</v>
          </cell>
          <cell r="AG165">
            <v>605880341</v>
          </cell>
          <cell r="AH165">
            <v>605880396</v>
          </cell>
        </row>
        <row r="166">
          <cell r="B166">
            <v>2155516159181</v>
          </cell>
          <cell r="C166">
            <v>4985009704202</v>
          </cell>
          <cell r="D166" t="str">
            <v>730090</v>
          </cell>
          <cell r="E166" t="str">
            <v>E・PRIMACY</v>
          </cell>
          <cell r="F166" t="str">
            <v>215/55R16 97W XL</v>
          </cell>
          <cell r="G166" t="str">
            <v>215/55R16</v>
          </cell>
          <cell r="H166">
            <v>30400</v>
          </cell>
          <cell r="I166">
            <v>13680</v>
          </cell>
          <cell r="J166">
            <v>0</v>
          </cell>
          <cell r="K166">
            <v>10</v>
          </cell>
          <cell r="L166">
            <v>18940</v>
          </cell>
          <cell r="M166">
            <v>16263.63636</v>
          </cell>
          <cell r="N166">
            <v>0.15885969820000001</v>
          </cell>
          <cell r="O166"/>
          <cell r="P166">
            <v>10</v>
          </cell>
          <cell r="Q166">
            <v>45299</v>
          </cell>
          <cell r="R166">
            <v>18950</v>
          </cell>
          <cell r="S166" t="str">
            <v>T-BOX Auto Parts</v>
          </cell>
          <cell r="T166">
            <v>18950</v>
          </cell>
          <cell r="U166">
            <v>0</v>
          </cell>
          <cell r="V166">
            <v>18820</v>
          </cell>
          <cell r="W166">
            <v>18800</v>
          </cell>
          <cell r="X166">
            <v>16136.36364</v>
          </cell>
          <cell r="Y166">
            <v>0.15222535209999999</v>
          </cell>
          <cell r="Z166"/>
          <cell r="AA166">
            <v>320</v>
          </cell>
          <cell r="AB166">
            <v>45299</v>
          </cell>
          <cell r="AC166">
            <v>19120</v>
          </cell>
          <cell r="AD166" t="str">
            <v>ラウンドタイヤ</v>
          </cell>
          <cell r="AE166">
            <v>19120</v>
          </cell>
          <cell r="AF166">
            <v>0</v>
          </cell>
          <cell r="AG166">
            <v>605880340</v>
          </cell>
          <cell r="AH166">
            <v>605880395</v>
          </cell>
        </row>
        <row r="167">
          <cell r="B167">
            <v>2055517159183</v>
          </cell>
          <cell r="C167">
            <v>4985009704240</v>
          </cell>
          <cell r="D167" t="str">
            <v>730130</v>
          </cell>
          <cell r="E167" t="str">
            <v>E・PRIMACY</v>
          </cell>
          <cell r="F167" t="str">
            <v>205/55R17 95V XL</v>
          </cell>
          <cell r="G167" t="str">
            <v>205/55R17</v>
          </cell>
          <cell r="H167">
            <v>32000</v>
          </cell>
          <cell r="I167">
            <v>14400</v>
          </cell>
          <cell r="J167">
            <v>8</v>
          </cell>
          <cell r="K167">
            <v>4</v>
          </cell>
          <cell r="L167">
            <v>19980</v>
          </cell>
          <cell r="M167">
            <v>17209.090909999999</v>
          </cell>
          <cell r="N167">
            <v>0.16323296349999999</v>
          </cell>
          <cell r="O167"/>
          <cell r="P167">
            <v>190</v>
          </cell>
          <cell r="Q167">
            <v>45299</v>
          </cell>
          <cell r="R167">
            <v>20170</v>
          </cell>
          <cell r="S167" t="str">
            <v>ラウンドタイヤ ヤフー店</v>
          </cell>
          <cell r="T167">
            <v>20170</v>
          </cell>
          <cell r="U167">
            <v>0</v>
          </cell>
          <cell r="V167">
            <v>19940</v>
          </cell>
          <cell r="W167">
            <v>19920</v>
          </cell>
          <cell r="X167">
            <v>17154.545450000001</v>
          </cell>
          <cell r="Y167">
            <v>0.16057233700000001</v>
          </cell>
          <cell r="Z167"/>
          <cell r="AA167">
            <v>180</v>
          </cell>
          <cell r="AB167">
            <v>45299</v>
          </cell>
          <cell r="AC167">
            <v>20100</v>
          </cell>
          <cell r="AD167" t="str">
            <v>T-BOX Auto Parts</v>
          </cell>
          <cell r="AE167">
            <v>20100</v>
          </cell>
          <cell r="AF167">
            <v>0</v>
          </cell>
          <cell r="AG167">
            <v>605880339</v>
          </cell>
          <cell r="AH167">
            <v>605880394</v>
          </cell>
        </row>
        <row r="168">
          <cell r="B168">
            <v>2255018159181</v>
          </cell>
          <cell r="C168">
            <v>4985009704622</v>
          </cell>
          <cell r="D168" t="str">
            <v>733160</v>
          </cell>
          <cell r="E168" t="str">
            <v>E・PRIMACY</v>
          </cell>
          <cell r="F168" t="str">
            <v>225/50R18 99W XL</v>
          </cell>
          <cell r="G168" t="str">
            <v>225/50R18</v>
          </cell>
          <cell r="H168">
            <v>37900</v>
          </cell>
          <cell r="I168">
            <v>17060</v>
          </cell>
          <cell r="J168">
            <v>46</v>
          </cell>
          <cell r="K168">
            <v>2</v>
          </cell>
          <cell r="L168">
            <v>23500</v>
          </cell>
          <cell r="M168">
            <v>20409.090909999999</v>
          </cell>
          <cell r="N168">
            <v>0.16409799550000001</v>
          </cell>
          <cell r="O168"/>
          <cell r="P168">
            <v>590</v>
          </cell>
          <cell r="Q168">
            <v>45299</v>
          </cell>
          <cell r="R168">
            <v>24090</v>
          </cell>
          <cell r="S168" t="str">
            <v>T-BOX Auto Parts</v>
          </cell>
          <cell r="T168">
            <v>24090</v>
          </cell>
          <cell r="U168">
            <v>0</v>
          </cell>
          <cell r="V168">
            <v>23500</v>
          </cell>
          <cell r="W168">
            <v>23480</v>
          </cell>
          <cell r="X168">
            <v>20390.909090000001</v>
          </cell>
          <cell r="Y168">
            <v>0.16335265269999999</v>
          </cell>
          <cell r="Z168"/>
          <cell r="AA168">
            <v>1430</v>
          </cell>
          <cell r="AB168">
            <v>45299</v>
          </cell>
          <cell r="AC168">
            <v>24910</v>
          </cell>
          <cell r="AD168" t="str">
            <v>ラウンドタイヤ</v>
          </cell>
          <cell r="AE168">
            <v>24910</v>
          </cell>
          <cell r="AF168">
            <v>0</v>
          </cell>
          <cell r="AG168" t="str">
            <v>×</v>
          </cell>
          <cell r="AH168" t="str">
            <v>×</v>
          </cell>
        </row>
        <row r="169">
          <cell r="B169">
            <v>2255518159186</v>
          </cell>
          <cell r="C169">
            <v>4985009704523</v>
          </cell>
          <cell r="D169" t="str">
            <v>732210</v>
          </cell>
          <cell r="E169" t="str">
            <v>E・PRIMACY</v>
          </cell>
          <cell r="F169" t="str">
            <v>225/55R18 98V</v>
          </cell>
          <cell r="G169" t="str">
            <v>225/55R18</v>
          </cell>
          <cell r="H169">
            <v>33700</v>
          </cell>
          <cell r="I169">
            <v>15170</v>
          </cell>
          <cell r="J169">
            <v>11</v>
          </cell>
          <cell r="K169">
            <v>16</v>
          </cell>
          <cell r="L169">
            <v>21000</v>
          </cell>
          <cell r="M169">
            <v>18136.36364</v>
          </cell>
          <cell r="N169">
            <v>0.1635588972</v>
          </cell>
          <cell r="O169"/>
          <cell r="P169">
            <v>-240</v>
          </cell>
          <cell r="Q169">
            <v>45299</v>
          </cell>
          <cell r="R169">
            <v>20760</v>
          </cell>
          <cell r="S169" t="str">
            <v>タイヤ購入と取付予約 TIREHOOD 2号店</v>
          </cell>
          <cell r="T169">
            <v>20790</v>
          </cell>
          <cell r="U169">
            <v>-30</v>
          </cell>
          <cell r="V169">
            <v>21000</v>
          </cell>
          <cell r="W169">
            <v>20980</v>
          </cell>
          <cell r="X169">
            <v>18118.181820000002</v>
          </cell>
          <cell r="Y169">
            <v>0.1627195183</v>
          </cell>
          <cell r="Z169"/>
          <cell r="AA169">
            <v>-190</v>
          </cell>
          <cell r="AB169">
            <v>45299</v>
          </cell>
          <cell r="AC169">
            <v>20790</v>
          </cell>
          <cell r="AD169" t="str">
            <v>タイヤ1番</v>
          </cell>
          <cell r="AE169">
            <v>20790</v>
          </cell>
          <cell r="AF169">
            <v>0</v>
          </cell>
          <cell r="AG169">
            <v>605880337</v>
          </cell>
          <cell r="AH169">
            <v>605880392</v>
          </cell>
        </row>
        <row r="170">
          <cell r="B170">
            <v>2354518159186</v>
          </cell>
          <cell r="C170">
            <v>4985009704530</v>
          </cell>
          <cell r="D170" t="str">
            <v>732220</v>
          </cell>
          <cell r="E170" t="str">
            <v>E・PRIMACY</v>
          </cell>
          <cell r="F170" t="str">
            <v>235/45R18 98W XL</v>
          </cell>
          <cell r="G170" t="str">
            <v>235/45R18</v>
          </cell>
          <cell r="H170">
            <v>43500</v>
          </cell>
          <cell r="I170">
            <v>19580</v>
          </cell>
          <cell r="J170">
            <v>18</v>
          </cell>
          <cell r="K170">
            <v>6</v>
          </cell>
          <cell r="L170">
            <v>26800</v>
          </cell>
          <cell r="M170">
            <v>23409.090909999999</v>
          </cell>
          <cell r="N170">
            <v>0.1635728155</v>
          </cell>
          <cell r="O170"/>
          <cell r="P170">
            <v>150</v>
          </cell>
          <cell r="Q170">
            <v>45299</v>
          </cell>
          <cell r="R170">
            <v>26950</v>
          </cell>
          <cell r="S170" t="str">
            <v>T-BOX Auto Parts</v>
          </cell>
          <cell r="T170">
            <v>26950</v>
          </cell>
          <cell r="U170">
            <v>0</v>
          </cell>
          <cell r="V170">
            <v>26800</v>
          </cell>
          <cell r="W170">
            <v>26780</v>
          </cell>
          <cell r="X170">
            <v>23390.909090000001</v>
          </cell>
          <cell r="Y170">
            <v>0.1629226584</v>
          </cell>
          <cell r="Z170"/>
          <cell r="AA170">
            <v>-300</v>
          </cell>
          <cell r="AB170">
            <v>45299</v>
          </cell>
          <cell r="AC170">
            <v>26480</v>
          </cell>
          <cell r="AD170" t="str">
            <v>タイヤーウッズ</v>
          </cell>
          <cell r="AE170">
            <v>26480</v>
          </cell>
          <cell r="AF170">
            <v>0</v>
          </cell>
          <cell r="AG170">
            <v>605880338</v>
          </cell>
          <cell r="AH170">
            <v>605880393</v>
          </cell>
        </row>
        <row r="171">
          <cell r="B171">
            <v>2454519159175</v>
          </cell>
          <cell r="C171">
            <v>4985009704769</v>
          </cell>
          <cell r="D171" t="str">
            <v>697159</v>
          </cell>
          <cell r="E171" t="str">
            <v>E・PRIMACY</v>
          </cell>
          <cell r="F171" t="str">
            <v>245/45R19 102Y XL ★MO</v>
          </cell>
          <cell r="G171" t="str">
            <v>245/45R19</v>
          </cell>
          <cell r="H171">
            <v>55400</v>
          </cell>
          <cell r="I171">
            <v>24930</v>
          </cell>
          <cell r="J171">
            <v>0</v>
          </cell>
          <cell r="K171">
            <v>4</v>
          </cell>
          <cell r="L171"/>
          <cell r="M171">
            <v>-954.54545450000001</v>
          </cell>
          <cell r="N171">
            <v>27.117142860000001</v>
          </cell>
          <cell r="O171"/>
          <cell r="P171">
            <v>34900</v>
          </cell>
          <cell r="Q171">
            <v>45299</v>
          </cell>
          <cell r="R171">
            <v>34900</v>
          </cell>
          <cell r="S171" t="str">
            <v>タイヤディーラー</v>
          </cell>
          <cell r="T171">
            <v>34900</v>
          </cell>
          <cell r="U171">
            <v>0</v>
          </cell>
          <cell r="V171"/>
          <cell r="W171"/>
          <cell r="X171">
            <v>-954.54545450000001</v>
          </cell>
          <cell r="Y171">
            <v>27.117142860000001</v>
          </cell>
          <cell r="Z171"/>
          <cell r="AA171">
            <v>32000</v>
          </cell>
          <cell r="AB171">
            <v>45299</v>
          </cell>
          <cell r="AC171">
            <v>32000</v>
          </cell>
          <cell r="AD171" t="str">
            <v>タイヤディーラー　楽天市場店</v>
          </cell>
          <cell r="AE171">
            <v>32000</v>
          </cell>
          <cell r="AF171">
            <v>0</v>
          </cell>
          <cell r="AG171" t="str">
            <v/>
          </cell>
          <cell r="AH171" t="str">
            <v/>
          </cell>
        </row>
        <row r="172">
          <cell r="B172">
            <v>2355018154701</v>
          </cell>
          <cell r="C172">
            <v>4985009728413</v>
          </cell>
          <cell r="D172" t="str">
            <v>068740</v>
          </cell>
          <cell r="E172" t="str">
            <v>LATITUDE TOUR HP</v>
          </cell>
          <cell r="F172" t="str">
            <v>235/50R18 97V（在庫限り）</v>
          </cell>
          <cell r="G172" t="str">
            <v>235/50R18</v>
          </cell>
          <cell r="H172">
            <v>34000</v>
          </cell>
          <cell r="I172">
            <v>15300</v>
          </cell>
          <cell r="J172">
            <v>0</v>
          </cell>
          <cell r="K172">
            <v>0</v>
          </cell>
          <cell r="L172">
            <v>10980</v>
          </cell>
          <cell r="M172">
            <v>9163.636364</v>
          </cell>
          <cell r="N172">
            <v>-0.66964285710000004</v>
          </cell>
          <cell r="O172"/>
          <cell r="P172">
            <v>8881</v>
          </cell>
          <cell r="Q172">
            <v>45264</v>
          </cell>
          <cell r="R172">
            <v>19861</v>
          </cell>
          <cell r="S172" t="str">
            <v>タイヤーウッズ</v>
          </cell>
          <cell r="T172">
            <v>19861</v>
          </cell>
          <cell r="U172">
            <v>0</v>
          </cell>
          <cell r="V172"/>
          <cell r="W172">
            <v>20880</v>
          </cell>
          <cell r="X172">
            <v>18163.63636</v>
          </cell>
          <cell r="Y172">
            <v>0.15765765770000001</v>
          </cell>
          <cell r="Z172"/>
          <cell r="AA172">
            <v>-880</v>
          </cell>
          <cell r="AB172">
            <v>45180</v>
          </cell>
          <cell r="AC172">
            <v>20000</v>
          </cell>
          <cell r="AD172" t="str">
            <v>タイヤーウッズ</v>
          </cell>
          <cell r="AE172">
            <v>20000</v>
          </cell>
          <cell r="AF172">
            <v>0</v>
          </cell>
          <cell r="AG172" t="str">
            <v/>
          </cell>
          <cell r="AH172" t="str">
            <v/>
          </cell>
        </row>
        <row r="173">
          <cell r="B173">
            <v>2656517154699</v>
          </cell>
          <cell r="C173">
            <v>4985009729090</v>
          </cell>
          <cell r="D173" t="str">
            <v>31380</v>
          </cell>
          <cell r="E173" t="str">
            <v>LATITUDE TOUR</v>
          </cell>
          <cell r="F173" t="str">
            <v>265/65R17 112S（43掛）</v>
          </cell>
          <cell r="G173" t="str">
            <v>265/65R17</v>
          </cell>
          <cell r="H173">
            <v>32000</v>
          </cell>
          <cell r="I173">
            <v>13760</v>
          </cell>
          <cell r="J173">
            <v>196</v>
          </cell>
          <cell r="K173">
            <v>12</v>
          </cell>
          <cell r="L173">
            <v>20200</v>
          </cell>
          <cell r="M173">
            <v>17409.090909999999</v>
          </cell>
          <cell r="N173">
            <v>0.2096083551</v>
          </cell>
          <cell r="O173"/>
          <cell r="P173">
            <v>-110</v>
          </cell>
          <cell r="Q173">
            <v>45299</v>
          </cell>
          <cell r="R173">
            <v>20090</v>
          </cell>
          <cell r="S173" t="str">
            <v>タイヤ1番</v>
          </cell>
          <cell r="T173">
            <v>21589</v>
          </cell>
          <cell r="U173">
            <v>-1499</v>
          </cell>
          <cell r="V173"/>
          <cell r="W173">
            <v>20000</v>
          </cell>
          <cell r="X173">
            <v>17227.272730000001</v>
          </cell>
          <cell r="Y173">
            <v>0.2012664908</v>
          </cell>
          <cell r="Z173"/>
          <cell r="AA173">
            <v>90</v>
          </cell>
          <cell r="AB173">
            <v>45299</v>
          </cell>
          <cell r="AC173">
            <v>20090</v>
          </cell>
          <cell r="AD173" t="str">
            <v>タイヤ1番</v>
          </cell>
          <cell r="AE173">
            <v>22970</v>
          </cell>
          <cell r="AF173">
            <v>-2880</v>
          </cell>
          <cell r="AG173" t="str">
            <v/>
          </cell>
          <cell r="AH173" t="str">
            <v/>
          </cell>
        </row>
        <row r="174">
          <cell r="B174">
            <v>1656514157755</v>
          </cell>
          <cell r="C174">
            <v>4985009755747</v>
          </cell>
          <cell r="D174" t="str">
            <v>726120</v>
          </cell>
          <cell r="E174" t="str">
            <v>CROSSCLIMATE+</v>
          </cell>
          <cell r="F174" t="str">
            <v>165/65R14 83T XL</v>
          </cell>
          <cell r="G174" t="str">
            <v>165/65R14</v>
          </cell>
          <cell r="H174">
            <v>13900</v>
          </cell>
          <cell r="I174">
            <v>6400</v>
          </cell>
          <cell r="J174">
            <v>92</v>
          </cell>
          <cell r="K174">
            <v>4</v>
          </cell>
          <cell r="L174">
            <v>8950</v>
          </cell>
          <cell r="M174">
            <v>7659.0909089999996</v>
          </cell>
          <cell r="N174">
            <v>0.16439169140000001</v>
          </cell>
          <cell r="O174"/>
          <cell r="P174">
            <v>10</v>
          </cell>
          <cell r="Q174">
            <v>45299</v>
          </cell>
          <cell r="R174">
            <v>8960</v>
          </cell>
          <cell r="S174" t="str">
            <v>トレジャーワンカンパニー</v>
          </cell>
          <cell r="T174">
            <v>8960</v>
          </cell>
          <cell r="U174">
            <v>0</v>
          </cell>
          <cell r="V174">
            <v>8950</v>
          </cell>
          <cell r="W174">
            <v>8950</v>
          </cell>
          <cell r="X174">
            <v>7659.0909089999996</v>
          </cell>
          <cell r="Y174">
            <v>0.16439169140000001</v>
          </cell>
          <cell r="Z174"/>
          <cell r="AA174">
            <v>10</v>
          </cell>
          <cell r="AB174">
            <v>45299</v>
          </cell>
          <cell r="AC174">
            <v>8960</v>
          </cell>
          <cell r="AD174" t="str">
            <v>格安タイヤホイールジャストパーツ</v>
          </cell>
          <cell r="AE174">
            <v>8960</v>
          </cell>
          <cell r="AF174">
            <v>0</v>
          </cell>
          <cell r="AG174">
            <v>605922089</v>
          </cell>
          <cell r="AH174">
            <v>605922142</v>
          </cell>
        </row>
        <row r="175">
          <cell r="B175">
            <v>1756514157738</v>
          </cell>
          <cell r="C175">
            <v>4985009755556</v>
          </cell>
          <cell r="D175" t="str">
            <v>721910</v>
          </cell>
          <cell r="E175" t="str">
            <v>CROSSCLIMATE+</v>
          </cell>
          <cell r="F175" t="str">
            <v>175/65R14 86H XL</v>
          </cell>
          <cell r="G175" t="str">
            <v>175/65R14</v>
          </cell>
          <cell r="H175">
            <v>15900</v>
          </cell>
          <cell r="I175">
            <v>7320</v>
          </cell>
          <cell r="J175">
            <v>44</v>
          </cell>
          <cell r="K175">
            <v>1</v>
          </cell>
          <cell r="L175">
            <v>10250</v>
          </cell>
          <cell r="M175">
            <v>8840.9090909999995</v>
          </cell>
          <cell r="N175">
            <v>0.17203084830000001</v>
          </cell>
          <cell r="O175"/>
          <cell r="P175">
            <v>20</v>
          </cell>
          <cell r="Q175">
            <v>45299</v>
          </cell>
          <cell r="R175">
            <v>10270</v>
          </cell>
          <cell r="S175" t="str">
            <v>トレジャーワンカンパニー</v>
          </cell>
          <cell r="T175">
            <v>10270</v>
          </cell>
          <cell r="U175">
            <v>0</v>
          </cell>
          <cell r="V175">
            <v>9850</v>
          </cell>
          <cell r="W175">
            <v>10200</v>
          </cell>
          <cell r="X175">
            <v>8795.4545450000005</v>
          </cell>
          <cell r="Y175">
            <v>0.16775193799999999</v>
          </cell>
          <cell r="Z175"/>
          <cell r="AA175">
            <v>70</v>
          </cell>
          <cell r="AB175">
            <v>45299</v>
          </cell>
          <cell r="AC175">
            <v>10270</v>
          </cell>
          <cell r="AD175" t="str">
            <v>エムオートギャラリー</v>
          </cell>
          <cell r="AE175">
            <v>10270</v>
          </cell>
          <cell r="AF175">
            <v>0</v>
          </cell>
          <cell r="AG175">
            <v>605922088</v>
          </cell>
          <cell r="AH175">
            <v>605922141</v>
          </cell>
        </row>
        <row r="176">
          <cell r="B176">
            <v>1856514157735</v>
          </cell>
          <cell r="C176">
            <v>4985009755587</v>
          </cell>
          <cell r="D176" t="str">
            <v>721940</v>
          </cell>
          <cell r="E176" t="str">
            <v>CROSSCLIMATE+</v>
          </cell>
          <cell r="F176" t="str">
            <v>185/65R14 90H XL</v>
          </cell>
          <cell r="G176" t="str">
            <v>185/65R14</v>
          </cell>
          <cell r="H176">
            <v>17300</v>
          </cell>
          <cell r="I176">
            <v>7960</v>
          </cell>
          <cell r="J176">
            <v>10</v>
          </cell>
          <cell r="K176">
            <v>8</v>
          </cell>
          <cell r="L176">
            <v>11130</v>
          </cell>
          <cell r="M176">
            <v>9640.9090909999995</v>
          </cell>
          <cell r="N176">
            <v>0.17435172090000001</v>
          </cell>
          <cell r="O176"/>
          <cell r="P176">
            <v>0</v>
          </cell>
          <cell r="Q176">
            <v>45299</v>
          </cell>
          <cell r="R176">
            <v>11130</v>
          </cell>
          <cell r="S176" t="str">
            <v>タイヤホイール専門店グリップコーポレーション</v>
          </cell>
          <cell r="T176">
            <v>11130</v>
          </cell>
          <cell r="U176">
            <v>0</v>
          </cell>
          <cell r="V176">
            <v>11120</v>
          </cell>
          <cell r="W176">
            <v>11120</v>
          </cell>
          <cell r="X176">
            <v>9631.8181820000009</v>
          </cell>
          <cell r="Y176">
            <v>0.17357243980000001</v>
          </cell>
          <cell r="Z176"/>
          <cell r="AA176">
            <v>10</v>
          </cell>
          <cell r="AB176">
            <v>45299</v>
          </cell>
          <cell r="AC176">
            <v>11130</v>
          </cell>
          <cell r="AD176" t="str">
            <v>トレッド新横浜師岡店</v>
          </cell>
          <cell r="AE176">
            <v>11130</v>
          </cell>
          <cell r="AF176">
            <v>0</v>
          </cell>
          <cell r="AG176">
            <v>605922090</v>
          </cell>
          <cell r="AH176">
            <v>605922143</v>
          </cell>
        </row>
        <row r="177">
          <cell r="B177">
            <v>1657014157733</v>
          </cell>
          <cell r="C177">
            <v>4985009755549</v>
          </cell>
          <cell r="D177" t="str">
            <v>721900</v>
          </cell>
          <cell r="E177" t="str">
            <v>CROSSCLIMATE+</v>
          </cell>
          <cell r="F177" t="str">
            <v>165/70R14 85T XL</v>
          </cell>
          <cell r="G177" t="str">
            <v>165/70R14</v>
          </cell>
          <cell r="H177">
            <v>13800</v>
          </cell>
          <cell r="I177">
            <v>6350</v>
          </cell>
          <cell r="J177">
            <v>24</v>
          </cell>
          <cell r="K177">
            <v>53</v>
          </cell>
          <cell r="L177">
            <v>8890</v>
          </cell>
          <cell r="M177">
            <v>7604.5454550000004</v>
          </cell>
          <cell r="N177">
            <v>0.1649731022</v>
          </cell>
          <cell r="O177"/>
          <cell r="P177">
            <v>0</v>
          </cell>
          <cell r="Q177">
            <v>45299</v>
          </cell>
          <cell r="R177">
            <v>8890</v>
          </cell>
          <cell r="S177" t="str">
            <v>エムオートギャラリー新横浜店</v>
          </cell>
          <cell r="T177">
            <v>8890</v>
          </cell>
          <cell r="U177">
            <v>0</v>
          </cell>
          <cell r="V177">
            <v>8880</v>
          </cell>
          <cell r="W177">
            <v>8890</v>
          </cell>
          <cell r="X177">
            <v>7604.5454550000004</v>
          </cell>
          <cell r="Y177">
            <v>0.1649731022</v>
          </cell>
          <cell r="Z177"/>
          <cell r="AA177">
            <v>0</v>
          </cell>
          <cell r="AB177">
            <v>45299</v>
          </cell>
          <cell r="AC177">
            <v>8890</v>
          </cell>
          <cell r="AD177" t="str">
            <v>トレッド新横浜師岡店</v>
          </cell>
          <cell r="AE177">
            <v>8890</v>
          </cell>
          <cell r="AF177">
            <v>0</v>
          </cell>
          <cell r="AG177">
            <v>605922086</v>
          </cell>
          <cell r="AH177">
            <v>605922139</v>
          </cell>
        </row>
        <row r="178">
          <cell r="B178">
            <v>1757014157730</v>
          </cell>
          <cell r="C178">
            <v>4985009755563</v>
          </cell>
          <cell r="D178" t="str">
            <v>721920</v>
          </cell>
          <cell r="E178" t="str">
            <v>CROSSCLIMATE+</v>
          </cell>
          <cell r="F178" t="str">
            <v>175/70R14 88T XL</v>
          </cell>
          <cell r="G178" t="str">
            <v>175/70R14</v>
          </cell>
          <cell r="H178">
            <v>15100</v>
          </cell>
          <cell r="I178">
            <v>6950</v>
          </cell>
          <cell r="J178">
            <v>12</v>
          </cell>
          <cell r="K178">
            <v>28</v>
          </cell>
          <cell r="L178">
            <v>9680</v>
          </cell>
          <cell r="M178">
            <v>8322.7272730000004</v>
          </cell>
          <cell r="N178">
            <v>0.16493719279999999</v>
          </cell>
          <cell r="O178"/>
          <cell r="P178">
            <v>10</v>
          </cell>
          <cell r="Q178">
            <v>45299</v>
          </cell>
          <cell r="R178">
            <v>9690</v>
          </cell>
          <cell r="S178" t="str">
            <v>クロスポイント</v>
          </cell>
          <cell r="T178">
            <v>9690</v>
          </cell>
          <cell r="U178">
            <v>0</v>
          </cell>
          <cell r="V178">
            <v>9680</v>
          </cell>
          <cell r="W178">
            <v>9690</v>
          </cell>
          <cell r="X178">
            <v>8331.8181820000009</v>
          </cell>
          <cell r="Y178">
            <v>0.16584833609999999</v>
          </cell>
          <cell r="Z178"/>
          <cell r="AA178">
            <v>0</v>
          </cell>
          <cell r="AB178">
            <v>45299</v>
          </cell>
          <cell r="AC178">
            <v>9690</v>
          </cell>
          <cell r="AD178" t="str">
            <v>格安タイヤホイールジャストパーツ</v>
          </cell>
          <cell r="AE178">
            <v>9690</v>
          </cell>
          <cell r="AF178">
            <v>0</v>
          </cell>
          <cell r="AG178">
            <v>605922087</v>
          </cell>
          <cell r="AH178">
            <v>605922140</v>
          </cell>
        </row>
        <row r="179">
          <cell r="B179">
            <v>1756015157756</v>
          </cell>
          <cell r="C179">
            <v>4985009755600</v>
          </cell>
          <cell r="D179" t="str">
            <v>721960</v>
          </cell>
          <cell r="E179" t="str">
            <v>CROSSCLIMATE+</v>
          </cell>
          <cell r="F179" t="str">
            <v>175/60R15 85H XL</v>
          </cell>
          <cell r="G179" t="str">
            <v>175/60R15</v>
          </cell>
          <cell r="H179">
            <v>18200</v>
          </cell>
          <cell r="I179">
            <v>8380</v>
          </cell>
          <cell r="J179">
            <v>24</v>
          </cell>
          <cell r="K179">
            <v>8</v>
          </cell>
          <cell r="L179">
            <v>11710</v>
          </cell>
          <cell r="M179">
            <v>10168.18182</v>
          </cell>
          <cell r="N179">
            <v>0.1758605275</v>
          </cell>
          <cell r="O179"/>
          <cell r="P179">
            <v>0</v>
          </cell>
          <cell r="Q179">
            <v>45299</v>
          </cell>
          <cell r="R179">
            <v>11710</v>
          </cell>
          <cell r="S179" t="str">
            <v>ジャストパーツ</v>
          </cell>
          <cell r="T179">
            <v>11710</v>
          </cell>
          <cell r="U179">
            <v>0</v>
          </cell>
          <cell r="V179">
            <v>11680</v>
          </cell>
          <cell r="W179">
            <v>11680</v>
          </cell>
          <cell r="X179">
            <v>10140.909089999999</v>
          </cell>
          <cell r="Y179">
            <v>0.1736441058</v>
          </cell>
          <cell r="Z179"/>
          <cell r="AA179">
            <v>30</v>
          </cell>
          <cell r="AB179">
            <v>45299</v>
          </cell>
          <cell r="AC179">
            <v>11710</v>
          </cell>
          <cell r="AD179" t="str">
            <v>格安タイヤホイールジャストパーツ</v>
          </cell>
          <cell r="AE179">
            <v>11710</v>
          </cell>
          <cell r="AF179">
            <v>0</v>
          </cell>
          <cell r="AG179">
            <v>605922084</v>
          </cell>
          <cell r="AH179">
            <v>605922137</v>
          </cell>
        </row>
        <row r="180">
          <cell r="B180">
            <v>1656515157754</v>
          </cell>
          <cell r="C180">
            <v>4985009755594</v>
          </cell>
          <cell r="D180" t="str">
            <v>721950</v>
          </cell>
          <cell r="E180" t="str">
            <v>CROSSCLIMATE+</v>
          </cell>
          <cell r="F180" t="str">
            <v>165/65R15 85H</v>
          </cell>
          <cell r="G180" t="str">
            <v>165/65R15</v>
          </cell>
          <cell r="H180">
            <v>16500</v>
          </cell>
          <cell r="I180">
            <v>7590</v>
          </cell>
          <cell r="J180">
            <v>36</v>
          </cell>
          <cell r="K180">
            <v>0</v>
          </cell>
          <cell r="L180">
            <v>10500</v>
          </cell>
          <cell r="M180">
            <v>9068.1818179999991</v>
          </cell>
          <cell r="N180">
            <v>0.1630075188</v>
          </cell>
          <cell r="O180"/>
          <cell r="P180">
            <v>130</v>
          </cell>
          <cell r="Q180">
            <v>45299</v>
          </cell>
          <cell r="R180">
            <v>10630</v>
          </cell>
          <cell r="S180" t="str">
            <v>クロスポイント</v>
          </cell>
          <cell r="T180">
            <v>10630</v>
          </cell>
          <cell r="U180">
            <v>0</v>
          </cell>
          <cell r="V180">
            <v>10620</v>
          </cell>
          <cell r="W180">
            <v>10630</v>
          </cell>
          <cell r="X180">
            <v>9186.363636</v>
          </cell>
          <cell r="Y180">
            <v>0.17377535869999999</v>
          </cell>
          <cell r="Z180"/>
          <cell r="AA180">
            <v>0</v>
          </cell>
          <cell r="AB180">
            <v>45299</v>
          </cell>
          <cell r="AC180">
            <v>10630</v>
          </cell>
          <cell r="AD180" t="str">
            <v>格安タイヤホイールジャストパーツ</v>
          </cell>
          <cell r="AE180">
            <v>10630</v>
          </cell>
          <cell r="AF180">
            <v>0</v>
          </cell>
          <cell r="AG180">
            <v>605922085</v>
          </cell>
          <cell r="AH180">
            <v>605922138</v>
          </cell>
        </row>
        <row r="181">
          <cell r="B181">
            <v>2056515157751</v>
          </cell>
          <cell r="C181">
            <v>4985009755389</v>
          </cell>
          <cell r="D181" t="str">
            <v>717370</v>
          </cell>
          <cell r="E181" t="str">
            <v>CROSSCLIMATE+</v>
          </cell>
          <cell r="F181" t="str">
            <v>205/65R15 99V XL</v>
          </cell>
          <cell r="G181" t="str">
            <v>205/65R15</v>
          </cell>
          <cell r="H181">
            <v>23800</v>
          </cell>
          <cell r="I181">
            <v>10950</v>
          </cell>
          <cell r="J181">
            <v>4</v>
          </cell>
          <cell r="K181">
            <v>62</v>
          </cell>
          <cell r="L181">
            <v>15240</v>
          </cell>
          <cell r="M181">
            <v>12900</v>
          </cell>
          <cell r="N181">
            <v>0.15116279069999999</v>
          </cell>
          <cell r="O181"/>
          <cell r="P181">
            <v>0</v>
          </cell>
          <cell r="Q181">
            <v>45299</v>
          </cell>
          <cell r="R181">
            <v>15240</v>
          </cell>
          <cell r="S181" t="str">
            <v>トレジャーワンカンパニー</v>
          </cell>
          <cell r="T181">
            <v>15240</v>
          </cell>
          <cell r="U181">
            <v>0</v>
          </cell>
          <cell r="V181">
            <v>15600</v>
          </cell>
          <cell r="W181">
            <v>15600</v>
          </cell>
          <cell r="X181">
            <v>13227.272730000001</v>
          </cell>
          <cell r="Y181">
            <v>0.1721649485</v>
          </cell>
          <cell r="Z181"/>
          <cell r="AA181">
            <v>-10</v>
          </cell>
          <cell r="AB181">
            <v>45299</v>
          </cell>
          <cell r="AC181">
            <v>15590</v>
          </cell>
          <cell r="AD181" t="str">
            <v>タイヤ1番OFF-ROAD</v>
          </cell>
          <cell r="AE181">
            <v>15590</v>
          </cell>
          <cell r="AF181">
            <v>0</v>
          </cell>
          <cell r="AG181">
            <v>605922083</v>
          </cell>
          <cell r="AH181">
            <v>605922136</v>
          </cell>
        </row>
        <row r="182">
          <cell r="B182">
            <v>2156516157757</v>
          </cell>
          <cell r="C182">
            <v>4985009755129</v>
          </cell>
          <cell r="D182" t="str">
            <v>708450</v>
          </cell>
          <cell r="E182" t="str">
            <v>CROSSCLIMATE+</v>
          </cell>
          <cell r="F182" t="str">
            <v>215/65R16 102V XL（在庫限り）</v>
          </cell>
          <cell r="G182" t="str">
            <v>215/65R16</v>
          </cell>
          <cell r="H182">
            <v>21600</v>
          </cell>
          <cell r="I182">
            <v>9940</v>
          </cell>
          <cell r="J182">
            <v>1</v>
          </cell>
          <cell r="K182">
            <v>0</v>
          </cell>
          <cell r="L182">
            <v>6980</v>
          </cell>
          <cell r="M182">
            <v>5390.9090910000004</v>
          </cell>
          <cell r="N182">
            <v>-0.84384485669999998</v>
          </cell>
          <cell r="O182"/>
          <cell r="P182">
            <v>-6980</v>
          </cell>
          <cell r="Q182">
            <v>45271</v>
          </cell>
          <cell r="R182"/>
          <cell r="S182"/>
          <cell r="T182"/>
          <cell r="U182">
            <v>0</v>
          </cell>
          <cell r="V182">
            <v>14256</v>
          </cell>
          <cell r="W182">
            <v>13580</v>
          </cell>
          <cell r="X182">
            <v>11390.909089999999</v>
          </cell>
          <cell r="Y182">
            <v>0.1273743017</v>
          </cell>
          <cell r="Z182"/>
          <cell r="AA182">
            <v>-13580</v>
          </cell>
          <cell r="AB182">
            <v>45271</v>
          </cell>
          <cell r="AC182"/>
          <cell r="AD182"/>
          <cell r="AE182"/>
          <cell r="AF182">
            <v>0</v>
          </cell>
          <cell r="AG182" t="str">
            <v/>
          </cell>
          <cell r="AH182" t="str">
            <v/>
          </cell>
        </row>
        <row r="183">
          <cell r="B183">
            <v>2157016157766</v>
          </cell>
          <cell r="C183">
            <v>4985009756126</v>
          </cell>
          <cell r="D183" t="str">
            <v>716990</v>
          </cell>
          <cell r="E183" t="str">
            <v>CROSSCLIMATE SUV</v>
          </cell>
          <cell r="F183" t="str">
            <v>215/70R16 100H TL</v>
          </cell>
          <cell r="G183" t="str">
            <v>215/70R16</v>
          </cell>
          <cell r="H183">
            <v>26500</v>
          </cell>
          <cell r="I183">
            <v>12190</v>
          </cell>
          <cell r="J183">
            <v>9</v>
          </cell>
          <cell r="K183">
            <v>3</v>
          </cell>
          <cell r="L183">
            <v>16980</v>
          </cell>
          <cell r="M183">
            <v>14481.81818</v>
          </cell>
          <cell r="N183">
            <v>0.15825486499999999</v>
          </cell>
          <cell r="O183"/>
          <cell r="P183">
            <v>-690</v>
          </cell>
          <cell r="Q183">
            <v>45299</v>
          </cell>
          <cell r="R183">
            <v>16290</v>
          </cell>
          <cell r="S183" t="str">
            <v>トミータイヤ</v>
          </cell>
          <cell r="T183">
            <v>20434</v>
          </cell>
          <cell r="U183">
            <v>-4144</v>
          </cell>
          <cell r="V183">
            <v>17050</v>
          </cell>
          <cell r="W183">
            <v>17000</v>
          </cell>
          <cell r="X183">
            <v>14500</v>
          </cell>
          <cell r="Y183">
            <v>0.1593103448</v>
          </cell>
          <cell r="Z183"/>
          <cell r="AA183">
            <v>1390</v>
          </cell>
          <cell r="AB183">
            <v>45299</v>
          </cell>
          <cell r="AC183">
            <v>18390</v>
          </cell>
          <cell r="AD183" t="str">
            <v>T-BOX Auto Parts</v>
          </cell>
          <cell r="AE183">
            <v>18390</v>
          </cell>
          <cell r="AF183">
            <v>0</v>
          </cell>
          <cell r="AG183" t="str">
            <v/>
          </cell>
          <cell r="AH183" t="str">
            <v/>
          </cell>
        </row>
        <row r="184">
          <cell r="B184">
            <v>2255518157762</v>
          </cell>
          <cell r="C184">
            <v>4985009756195</v>
          </cell>
          <cell r="D184" t="str">
            <v>717060</v>
          </cell>
          <cell r="E184" t="str">
            <v>CROSSCLIMATE SUV</v>
          </cell>
          <cell r="F184" t="str">
            <v>225/55R18 98V（在庫限り）</v>
          </cell>
          <cell r="G184" t="str">
            <v>225/55R18</v>
          </cell>
          <cell r="H184">
            <v>36000</v>
          </cell>
          <cell r="I184">
            <v>16560</v>
          </cell>
          <cell r="J184">
            <v>2</v>
          </cell>
          <cell r="K184">
            <v>1</v>
          </cell>
          <cell r="L184">
            <v>22480</v>
          </cell>
          <cell r="M184">
            <v>19481.818179999998</v>
          </cell>
          <cell r="N184">
            <v>0.1499766682</v>
          </cell>
          <cell r="O184"/>
          <cell r="P184">
            <v>11840</v>
          </cell>
          <cell r="Q184">
            <v>45299</v>
          </cell>
          <cell r="R184">
            <v>34320</v>
          </cell>
          <cell r="S184" t="str">
            <v>TireShop All-Terrain</v>
          </cell>
          <cell r="T184">
            <v>34320</v>
          </cell>
          <cell r="U184">
            <v>0</v>
          </cell>
          <cell r="V184">
            <v>24850</v>
          </cell>
          <cell r="W184">
            <v>24950</v>
          </cell>
          <cell r="X184">
            <v>21727.272730000001</v>
          </cell>
          <cell r="Y184">
            <v>0.23782426779999999</v>
          </cell>
          <cell r="Z184"/>
          <cell r="AA184">
            <v>-24950</v>
          </cell>
          <cell r="AB184">
            <v>45299</v>
          </cell>
          <cell r="AC184"/>
          <cell r="AD184"/>
          <cell r="AE184"/>
          <cell r="AF184">
            <v>0</v>
          </cell>
          <cell r="AG184" t="str">
            <v/>
          </cell>
          <cell r="AH184" t="str">
            <v/>
          </cell>
        </row>
        <row r="185">
          <cell r="B185">
            <v>2256517157661</v>
          </cell>
          <cell r="C185">
            <v>4985009709047</v>
          </cell>
          <cell r="D185" t="str">
            <v>735590</v>
          </cell>
          <cell r="E185" t="str">
            <v>CROSSCLIMATE 2 SUV</v>
          </cell>
          <cell r="F185" t="str">
            <v>225/65R17 106V XL</v>
          </cell>
          <cell r="G185" t="str">
            <v>225/65R17</v>
          </cell>
          <cell r="H185">
            <v>33200</v>
          </cell>
          <cell r="I185">
            <v>14986</v>
          </cell>
          <cell r="J185">
            <v>40</v>
          </cell>
          <cell r="K185">
            <v>23</v>
          </cell>
          <cell r="L185">
            <v>21000</v>
          </cell>
          <cell r="M185">
            <v>18136.36364</v>
          </cell>
          <cell r="N185">
            <v>0.1737042607</v>
          </cell>
          <cell r="O185"/>
          <cell r="P185">
            <v>-110</v>
          </cell>
          <cell r="Q185">
            <v>45299</v>
          </cell>
          <cell r="R185">
            <v>20890</v>
          </cell>
          <cell r="S185" t="str">
            <v>トミータイヤ</v>
          </cell>
          <cell r="T185">
            <v>20890</v>
          </cell>
          <cell r="U185">
            <v>0</v>
          </cell>
          <cell r="V185">
            <v>21200</v>
          </cell>
          <cell r="W185">
            <v>21180</v>
          </cell>
          <cell r="X185">
            <v>18300</v>
          </cell>
          <cell r="Y185">
            <v>0.18109289619999999</v>
          </cell>
          <cell r="Z185"/>
          <cell r="AA185">
            <v>1159</v>
          </cell>
          <cell r="AB185">
            <v>45299</v>
          </cell>
          <cell r="AC185">
            <v>22339</v>
          </cell>
          <cell r="AD185" t="str">
            <v>タイヤ購入と交換予約 TIREHOOD</v>
          </cell>
          <cell r="AE185">
            <v>22400</v>
          </cell>
          <cell r="AF185">
            <v>-61</v>
          </cell>
          <cell r="AG185">
            <v>605922092</v>
          </cell>
          <cell r="AH185">
            <v>605922145</v>
          </cell>
        </row>
        <row r="186">
          <cell r="B186">
            <v>2656517157669</v>
          </cell>
          <cell r="C186">
            <v>4985009709078</v>
          </cell>
          <cell r="D186" t="str">
            <v>735620</v>
          </cell>
          <cell r="E186" t="str">
            <v>CROSSCLIMATE 2 SUV</v>
          </cell>
          <cell r="F186" t="str">
            <v>265/65R17 112H</v>
          </cell>
          <cell r="G186" t="str">
            <v>265/65R17</v>
          </cell>
          <cell r="H186">
            <v>44600</v>
          </cell>
          <cell r="I186">
            <v>20321</v>
          </cell>
          <cell r="J186">
            <v>20</v>
          </cell>
          <cell r="K186">
            <v>8</v>
          </cell>
          <cell r="L186">
            <v>28000</v>
          </cell>
          <cell r="M186">
            <v>24500</v>
          </cell>
          <cell r="N186">
            <v>0.17057142859999999</v>
          </cell>
          <cell r="O186"/>
          <cell r="P186">
            <v>-10</v>
          </cell>
          <cell r="Q186">
            <v>45299</v>
          </cell>
          <cell r="R186">
            <v>27990</v>
          </cell>
          <cell r="S186" t="str">
            <v>トミータイヤ</v>
          </cell>
          <cell r="T186">
            <v>27990</v>
          </cell>
          <cell r="U186">
            <v>0</v>
          </cell>
          <cell r="V186">
            <v>28300</v>
          </cell>
          <cell r="W186">
            <v>28300</v>
          </cell>
          <cell r="X186">
            <v>24772.727269999999</v>
          </cell>
          <cell r="Y186">
            <v>0.17970275229999999</v>
          </cell>
          <cell r="Z186"/>
          <cell r="AA186">
            <v>0</v>
          </cell>
          <cell r="AB186">
            <v>45299</v>
          </cell>
          <cell r="AC186">
            <v>28300</v>
          </cell>
          <cell r="AD186" t="str">
            <v>タイヤスクエアミツヤ</v>
          </cell>
          <cell r="AE186">
            <v>28300</v>
          </cell>
          <cell r="AF186">
            <v>0</v>
          </cell>
          <cell r="AG186" t="str">
            <v>×</v>
          </cell>
          <cell r="AH186" t="str">
            <v/>
          </cell>
        </row>
        <row r="187">
          <cell r="B187">
            <v>2155018157661</v>
          </cell>
          <cell r="C187">
            <v>4985009709085</v>
          </cell>
          <cell r="D187" t="str">
            <v>735630</v>
          </cell>
          <cell r="E187" t="str">
            <v>CROSSCLIMATE 2 SUV</v>
          </cell>
          <cell r="F187" t="str">
            <v>215/50R18 92W</v>
          </cell>
          <cell r="G187" t="str">
            <v>215/50R18</v>
          </cell>
          <cell r="H187">
            <v>39100</v>
          </cell>
          <cell r="I187">
            <v>18770</v>
          </cell>
          <cell r="J187">
            <v>46</v>
          </cell>
          <cell r="K187">
            <v>4</v>
          </cell>
          <cell r="L187">
            <v>25645</v>
          </cell>
          <cell r="M187">
            <v>22359.090909999999</v>
          </cell>
          <cell r="N187">
            <v>0.16052043099999999</v>
          </cell>
          <cell r="O187"/>
          <cell r="P187">
            <v>45</v>
          </cell>
          <cell r="Q187">
            <v>45299</v>
          </cell>
          <cell r="R187">
            <v>25690</v>
          </cell>
          <cell r="S187" t="str">
            <v>トミータイヤ</v>
          </cell>
          <cell r="T187">
            <v>25690</v>
          </cell>
          <cell r="U187">
            <v>0</v>
          </cell>
          <cell r="V187">
            <v>26480</v>
          </cell>
          <cell r="W187">
            <v>25650</v>
          </cell>
          <cell r="X187">
            <v>22363.63636</v>
          </cell>
          <cell r="Y187">
            <v>0.16069105689999999</v>
          </cell>
          <cell r="Z187"/>
          <cell r="AA187">
            <v>-1</v>
          </cell>
          <cell r="AB187">
            <v>45299</v>
          </cell>
          <cell r="AC187">
            <v>25649</v>
          </cell>
          <cell r="AD187" t="str">
            <v>T-BOX Auto Parts</v>
          </cell>
          <cell r="AE187">
            <v>28949</v>
          </cell>
          <cell r="AF187">
            <v>-3300</v>
          </cell>
          <cell r="AG187" t="str">
            <v>×</v>
          </cell>
          <cell r="AH187" t="str">
            <v/>
          </cell>
        </row>
        <row r="188">
          <cell r="B188">
            <v>2255018157668</v>
          </cell>
          <cell r="C188">
            <v>4985009709092</v>
          </cell>
          <cell r="D188" t="str">
            <v>735640</v>
          </cell>
          <cell r="E188" t="str">
            <v>CROSSCLIMATE 2 SUV</v>
          </cell>
          <cell r="F188" t="str">
            <v>225/50R18 95W</v>
          </cell>
          <cell r="G188" t="str">
            <v>225/50R18</v>
          </cell>
          <cell r="H188">
            <v>41300</v>
          </cell>
          <cell r="I188">
            <v>19830</v>
          </cell>
          <cell r="J188">
            <v>84</v>
          </cell>
          <cell r="K188">
            <v>4</v>
          </cell>
          <cell r="L188">
            <v>26900</v>
          </cell>
          <cell r="M188">
            <v>23500</v>
          </cell>
          <cell r="N188">
            <v>0.15617021280000001</v>
          </cell>
          <cell r="O188"/>
          <cell r="P188">
            <v>-10</v>
          </cell>
          <cell r="Q188">
            <v>45299</v>
          </cell>
          <cell r="R188">
            <v>26890</v>
          </cell>
          <cell r="S188" t="str">
            <v>トミータイヤ</v>
          </cell>
          <cell r="T188">
            <v>26890</v>
          </cell>
          <cell r="U188">
            <v>0</v>
          </cell>
          <cell r="V188">
            <v>29980</v>
          </cell>
          <cell r="W188">
            <v>29800</v>
          </cell>
          <cell r="X188">
            <v>26136.36364</v>
          </cell>
          <cell r="Y188">
            <v>0.24128695650000001</v>
          </cell>
          <cell r="Z188">
            <v>119200</v>
          </cell>
          <cell r="AA188">
            <v>770</v>
          </cell>
          <cell r="AB188">
            <v>45299</v>
          </cell>
          <cell r="AC188">
            <v>30570</v>
          </cell>
          <cell r="AD188" t="str">
            <v>タイヤスクエアミツヤ</v>
          </cell>
          <cell r="AE188">
            <v>30570</v>
          </cell>
          <cell r="AF188">
            <v>0</v>
          </cell>
          <cell r="AG188">
            <v>605922091</v>
          </cell>
          <cell r="AH188">
            <v>605922144</v>
          </cell>
        </row>
        <row r="189">
          <cell r="B189">
            <v>2555518157664</v>
          </cell>
          <cell r="C189">
            <v>4985009709122</v>
          </cell>
          <cell r="D189" t="str">
            <v>735670</v>
          </cell>
          <cell r="E189" t="str">
            <v>CROSSCLIMATE 2 SUV</v>
          </cell>
          <cell r="F189" t="str">
            <v>255/55R18 109W XL</v>
          </cell>
          <cell r="G189" t="str">
            <v>255/55R18</v>
          </cell>
          <cell r="H189">
            <v>47300</v>
          </cell>
          <cell r="I189">
            <v>22710</v>
          </cell>
          <cell r="J189">
            <v>4</v>
          </cell>
          <cell r="K189">
            <v>8</v>
          </cell>
          <cell r="L189">
            <v>31000</v>
          </cell>
          <cell r="M189">
            <v>27227.272730000001</v>
          </cell>
          <cell r="N189">
            <v>0.1659098497</v>
          </cell>
          <cell r="O189"/>
          <cell r="P189">
            <v>-10</v>
          </cell>
          <cell r="Q189">
            <v>45299</v>
          </cell>
          <cell r="R189">
            <v>30990</v>
          </cell>
          <cell r="S189" t="str">
            <v>タイヤ1番</v>
          </cell>
          <cell r="T189">
            <v>30990</v>
          </cell>
          <cell r="U189">
            <v>0</v>
          </cell>
          <cell r="V189">
            <v>31000</v>
          </cell>
          <cell r="W189">
            <v>31000</v>
          </cell>
          <cell r="X189">
            <v>27227.272730000001</v>
          </cell>
          <cell r="Y189">
            <v>0.1659098497</v>
          </cell>
          <cell r="Z189"/>
          <cell r="AA189">
            <v>-10</v>
          </cell>
          <cell r="AB189">
            <v>45299</v>
          </cell>
          <cell r="AC189">
            <v>30990</v>
          </cell>
          <cell r="AD189" t="str">
            <v>タイヤ1番OFF-ROAD</v>
          </cell>
          <cell r="AE189">
            <v>30990</v>
          </cell>
          <cell r="AF189">
            <v>0</v>
          </cell>
          <cell r="AG189" t="str">
            <v/>
          </cell>
          <cell r="AH189" t="str">
            <v/>
          </cell>
        </row>
        <row r="190">
          <cell r="B190">
            <v>2656018157663</v>
          </cell>
          <cell r="C190">
            <v>4985009709146</v>
          </cell>
          <cell r="D190" t="str">
            <v>735690</v>
          </cell>
          <cell r="E190" t="str">
            <v>CROSSCLIMATE 2 SUV</v>
          </cell>
          <cell r="F190" t="str">
            <v>265/60R18 110H</v>
          </cell>
          <cell r="G190" t="str">
            <v>265/60R18</v>
          </cell>
          <cell r="H190">
            <v>46100</v>
          </cell>
          <cell r="I190">
            <v>22130</v>
          </cell>
          <cell r="J190">
            <v>8</v>
          </cell>
          <cell r="K190">
            <v>0</v>
          </cell>
          <cell r="L190">
            <v>30400</v>
          </cell>
          <cell r="M190">
            <v>26681.818179999998</v>
          </cell>
          <cell r="N190">
            <v>0.17059625210000001</v>
          </cell>
          <cell r="O190"/>
          <cell r="P190">
            <v>-10</v>
          </cell>
          <cell r="Q190">
            <v>45299</v>
          </cell>
          <cell r="R190">
            <v>30390</v>
          </cell>
          <cell r="S190" t="str">
            <v>トミータイヤ</v>
          </cell>
          <cell r="T190">
            <v>30390</v>
          </cell>
          <cell r="U190">
            <v>0</v>
          </cell>
          <cell r="V190">
            <v>30980</v>
          </cell>
          <cell r="W190">
            <v>30200</v>
          </cell>
          <cell r="X190">
            <v>26500</v>
          </cell>
          <cell r="Y190">
            <v>0.16490566039999999</v>
          </cell>
          <cell r="Z190"/>
          <cell r="AA190">
            <v>1769</v>
          </cell>
          <cell r="AB190">
            <v>45299</v>
          </cell>
          <cell r="AC190">
            <v>31969</v>
          </cell>
          <cell r="AD190" t="str">
            <v>T-BOX Auto Parts</v>
          </cell>
          <cell r="AE190">
            <v>34166</v>
          </cell>
          <cell r="AF190">
            <v>-2197</v>
          </cell>
          <cell r="AG190" t="str">
            <v>×</v>
          </cell>
          <cell r="AH190" t="str">
            <v/>
          </cell>
        </row>
        <row r="191">
          <cell r="B191">
            <v>2255519157662</v>
          </cell>
          <cell r="C191">
            <v>4985009709160</v>
          </cell>
          <cell r="D191" t="str">
            <v>735710</v>
          </cell>
          <cell r="E191" t="str">
            <v>CROSSCLIMATE 2 SUV</v>
          </cell>
          <cell r="F191" t="str">
            <v>225/55R19 99V</v>
          </cell>
          <cell r="G191" t="str">
            <v>225/55R19</v>
          </cell>
          <cell r="H191">
            <v>45700</v>
          </cell>
          <cell r="I191">
            <v>21940</v>
          </cell>
          <cell r="J191">
            <v>61</v>
          </cell>
          <cell r="K191">
            <v>3</v>
          </cell>
          <cell r="L191">
            <v>30000</v>
          </cell>
          <cell r="M191">
            <v>26318.181820000002</v>
          </cell>
          <cell r="N191">
            <v>0.16635578579999999</v>
          </cell>
          <cell r="O191"/>
          <cell r="P191">
            <v>-10</v>
          </cell>
          <cell r="Q191">
            <v>45299</v>
          </cell>
          <cell r="R191">
            <v>29990</v>
          </cell>
          <cell r="S191" t="str">
            <v>トミータイヤ</v>
          </cell>
          <cell r="T191">
            <v>29990</v>
          </cell>
          <cell r="U191">
            <v>0</v>
          </cell>
          <cell r="V191">
            <v>30350</v>
          </cell>
          <cell r="W191">
            <v>30400</v>
          </cell>
          <cell r="X191">
            <v>26681.818179999998</v>
          </cell>
          <cell r="Y191">
            <v>0.1777172061</v>
          </cell>
          <cell r="Z191"/>
          <cell r="AA191">
            <v>2990</v>
          </cell>
          <cell r="AB191">
            <v>45299</v>
          </cell>
          <cell r="AC191">
            <v>33390</v>
          </cell>
          <cell r="AD191" t="str">
            <v>T-BOX Auto Parts</v>
          </cell>
          <cell r="AE191">
            <v>33799</v>
          </cell>
          <cell r="AF191">
            <v>-409</v>
          </cell>
          <cell r="AG191">
            <v>605922093</v>
          </cell>
          <cell r="AH191">
            <v>605922146</v>
          </cell>
        </row>
        <row r="192">
          <cell r="B192">
            <v>2355519157669</v>
          </cell>
          <cell r="C192">
            <v>4985009709184</v>
          </cell>
          <cell r="D192" t="str">
            <v>735730</v>
          </cell>
          <cell r="E192" t="str">
            <v>CROSSCLIMATE 2 SUV</v>
          </cell>
          <cell r="F192" t="str">
            <v>235/55R19 105W XL</v>
          </cell>
          <cell r="G192" t="str">
            <v>235/55R19</v>
          </cell>
          <cell r="H192">
            <v>48700</v>
          </cell>
          <cell r="I192">
            <v>23380</v>
          </cell>
          <cell r="J192">
            <v>28</v>
          </cell>
          <cell r="K192">
            <v>0</v>
          </cell>
          <cell r="L192">
            <v>31900</v>
          </cell>
          <cell r="M192">
            <v>28045.454549999999</v>
          </cell>
          <cell r="N192">
            <v>0.16635332250000001</v>
          </cell>
          <cell r="O192"/>
          <cell r="P192">
            <v>-10</v>
          </cell>
          <cell r="Q192">
            <v>45299</v>
          </cell>
          <cell r="R192">
            <v>31890</v>
          </cell>
          <cell r="S192" t="str">
            <v>トミータイヤ</v>
          </cell>
          <cell r="T192">
            <v>31890</v>
          </cell>
          <cell r="U192">
            <v>0</v>
          </cell>
          <cell r="V192">
            <v>31500</v>
          </cell>
          <cell r="W192">
            <v>31300</v>
          </cell>
          <cell r="X192">
            <v>27500</v>
          </cell>
          <cell r="Y192">
            <v>0.14981818180000001</v>
          </cell>
          <cell r="Z192">
            <v>125200</v>
          </cell>
          <cell r="AA192">
            <v>899</v>
          </cell>
          <cell r="AB192">
            <v>45299</v>
          </cell>
          <cell r="AC192">
            <v>32199</v>
          </cell>
          <cell r="AD192" t="str">
            <v>T-BOX Auto Parts</v>
          </cell>
          <cell r="AE192">
            <v>32199</v>
          </cell>
          <cell r="AF192">
            <v>0</v>
          </cell>
          <cell r="AG192" t="str">
            <v>×</v>
          </cell>
          <cell r="AH192" t="str">
            <v/>
          </cell>
        </row>
        <row r="193">
          <cell r="B193">
            <v>2454520157665</v>
          </cell>
          <cell r="C193">
            <v>4985009709269</v>
          </cell>
          <cell r="D193" t="str">
            <v>735810</v>
          </cell>
          <cell r="E193" t="str">
            <v>CROSSCLIMATE 2 SUV</v>
          </cell>
          <cell r="F193" t="str">
            <v>245/45R20 103W XL</v>
          </cell>
          <cell r="G193" t="str">
            <v>245/45R20</v>
          </cell>
          <cell r="H193">
            <v>63500</v>
          </cell>
          <cell r="I193">
            <v>30480</v>
          </cell>
          <cell r="J193">
            <v>4</v>
          </cell>
          <cell r="K193">
            <v>8</v>
          </cell>
          <cell r="L193">
            <v>41100</v>
          </cell>
          <cell r="M193">
            <v>36409.090909999999</v>
          </cell>
          <cell r="N193">
            <v>0.1628464419</v>
          </cell>
          <cell r="O193"/>
          <cell r="P193">
            <v>-10</v>
          </cell>
          <cell r="Q193">
            <v>45299</v>
          </cell>
          <cell r="R193">
            <v>41090</v>
          </cell>
          <cell r="S193" t="str">
            <v>トミータイヤ</v>
          </cell>
          <cell r="T193">
            <v>41090</v>
          </cell>
          <cell r="U193">
            <v>0</v>
          </cell>
          <cell r="V193">
            <v>41500</v>
          </cell>
          <cell r="W193">
            <v>41500</v>
          </cell>
          <cell r="X193">
            <v>36772.727270000003</v>
          </cell>
          <cell r="Y193">
            <v>0.17112484550000001</v>
          </cell>
          <cell r="Z193"/>
          <cell r="AA193">
            <v>-10</v>
          </cell>
          <cell r="AB193">
            <v>45299</v>
          </cell>
          <cell r="AC193">
            <v>41490</v>
          </cell>
          <cell r="AD193" t="str">
            <v>タイヤ1番</v>
          </cell>
          <cell r="AE193">
            <v>41490</v>
          </cell>
          <cell r="AF193">
            <v>0</v>
          </cell>
          <cell r="AG193" t="str">
            <v>×</v>
          </cell>
          <cell r="AH193" t="str">
            <v/>
          </cell>
        </row>
        <row r="194">
          <cell r="B194">
            <v>2554520157662</v>
          </cell>
          <cell r="C194">
            <v>4985009709276</v>
          </cell>
          <cell r="D194" t="str">
            <v>735820</v>
          </cell>
          <cell r="E194" t="str">
            <v>CROSSCLIMATE 2 SUV</v>
          </cell>
          <cell r="F194" t="str">
            <v>255/45R20 105V XL</v>
          </cell>
          <cell r="G194" t="str">
            <v>255/45R20</v>
          </cell>
          <cell r="H194">
            <v>64600</v>
          </cell>
          <cell r="I194">
            <v>31010</v>
          </cell>
          <cell r="J194">
            <v>20</v>
          </cell>
          <cell r="K194">
            <v>8</v>
          </cell>
          <cell r="L194">
            <v>42000</v>
          </cell>
          <cell r="M194">
            <v>37227.272729999997</v>
          </cell>
          <cell r="N194">
            <v>0.16700854700000001</v>
          </cell>
          <cell r="O194"/>
          <cell r="P194">
            <v>-10</v>
          </cell>
          <cell r="Q194">
            <v>45299</v>
          </cell>
          <cell r="R194">
            <v>41990</v>
          </cell>
          <cell r="S194" t="str">
            <v>トミータイヤ</v>
          </cell>
          <cell r="T194">
            <v>41990</v>
          </cell>
          <cell r="U194">
            <v>0</v>
          </cell>
          <cell r="V194">
            <v>42200</v>
          </cell>
          <cell r="W194">
            <v>42200</v>
          </cell>
          <cell r="X194">
            <v>37409.090909999999</v>
          </cell>
          <cell r="Y194">
            <v>0.17105710809999999</v>
          </cell>
          <cell r="Z194"/>
          <cell r="AA194">
            <v>-1</v>
          </cell>
          <cell r="AB194">
            <v>45299</v>
          </cell>
          <cell r="AC194">
            <v>42199</v>
          </cell>
          <cell r="AD194" t="str">
            <v>T-BOX Auto Parts</v>
          </cell>
          <cell r="AE194">
            <v>42199</v>
          </cell>
          <cell r="AF194">
            <v>0</v>
          </cell>
          <cell r="AG194" t="str">
            <v>×</v>
          </cell>
          <cell r="AH194" t="str">
            <v/>
          </cell>
        </row>
        <row r="195">
          <cell r="B195">
            <v>2754020157661</v>
          </cell>
          <cell r="C195">
            <v>4985009709313</v>
          </cell>
          <cell r="D195" t="str">
            <v>735860</v>
          </cell>
          <cell r="E195" t="str">
            <v>CROSSCLIMATE 2 SUV</v>
          </cell>
          <cell r="F195" t="str">
            <v>275/40R20 106Y XL</v>
          </cell>
          <cell r="G195" t="str">
            <v>275/40R20</v>
          </cell>
          <cell r="H195">
            <v>75800</v>
          </cell>
          <cell r="I195">
            <v>36390</v>
          </cell>
          <cell r="J195">
            <v>0</v>
          </cell>
          <cell r="K195">
            <v>8</v>
          </cell>
          <cell r="L195">
            <v>48900</v>
          </cell>
          <cell r="M195">
            <v>43500</v>
          </cell>
          <cell r="N195">
            <v>0.1634482759</v>
          </cell>
          <cell r="O195"/>
          <cell r="P195">
            <v>-10</v>
          </cell>
          <cell r="Q195">
            <v>45299</v>
          </cell>
          <cell r="R195">
            <v>48890</v>
          </cell>
          <cell r="S195" t="str">
            <v>トミータイヤ</v>
          </cell>
          <cell r="T195">
            <v>48890</v>
          </cell>
          <cell r="U195">
            <v>0</v>
          </cell>
          <cell r="V195">
            <v>49400</v>
          </cell>
          <cell r="W195">
            <v>49400</v>
          </cell>
          <cell r="X195">
            <v>43954.545449999998</v>
          </cell>
          <cell r="Y195">
            <v>0.1720992761</v>
          </cell>
          <cell r="Z195"/>
          <cell r="AA195">
            <v>-10</v>
          </cell>
          <cell r="AB195">
            <v>45299</v>
          </cell>
          <cell r="AC195">
            <v>49390</v>
          </cell>
          <cell r="AD195" t="str">
            <v>タイヤマックス</v>
          </cell>
          <cell r="AE195">
            <v>49390</v>
          </cell>
          <cell r="AF195">
            <v>0</v>
          </cell>
          <cell r="AG195" t="str">
            <v>×</v>
          </cell>
          <cell r="AH195" t="str">
            <v/>
          </cell>
        </row>
        <row r="196">
          <cell r="B196">
            <v>2157015158016</v>
          </cell>
          <cell r="C196">
            <v>4985009716175</v>
          </cell>
          <cell r="D196" t="str">
            <v>735870</v>
          </cell>
          <cell r="E196" t="str">
            <v>CROSSCLIMATE CAMPING</v>
          </cell>
          <cell r="F196" t="str">
            <v>215/70R15 109/107R</v>
          </cell>
          <cell r="G196" t="str">
            <v>215/70R15</v>
          </cell>
          <cell r="H196">
            <v>29000</v>
          </cell>
          <cell r="I196">
            <v>13920</v>
          </cell>
          <cell r="J196">
            <v>44</v>
          </cell>
          <cell r="K196">
            <v>16</v>
          </cell>
          <cell r="L196">
            <v>20180</v>
          </cell>
          <cell r="M196">
            <v>17390.909090000001</v>
          </cell>
          <cell r="N196">
            <v>0.1995818087</v>
          </cell>
          <cell r="O196"/>
          <cell r="P196">
            <v>20</v>
          </cell>
          <cell r="Q196">
            <v>45299</v>
          </cell>
          <cell r="R196">
            <v>20200</v>
          </cell>
          <cell r="S196" t="str">
            <v>EXTREME(エクストリーム)2号店</v>
          </cell>
          <cell r="T196">
            <v>20200</v>
          </cell>
          <cell r="U196">
            <v>0</v>
          </cell>
          <cell r="V196">
            <v>20740</v>
          </cell>
          <cell r="W196">
            <v>20600</v>
          </cell>
          <cell r="X196">
            <v>17772.727269999999</v>
          </cell>
          <cell r="Y196">
            <v>0.21677749360000001</v>
          </cell>
          <cell r="Z196"/>
          <cell r="AA196">
            <v>480</v>
          </cell>
          <cell r="AB196">
            <v>45299</v>
          </cell>
          <cell r="AC196">
            <v>21080</v>
          </cell>
          <cell r="AD196" t="str">
            <v>EXTREME STORE 楽天市場店</v>
          </cell>
          <cell r="AE196">
            <v>21080</v>
          </cell>
          <cell r="AF196">
            <v>0</v>
          </cell>
          <cell r="AG196" t="str">
            <v>×</v>
          </cell>
          <cell r="AH196" t="str">
            <v/>
          </cell>
        </row>
        <row r="197">
          <cell r="B197">
            <v>1856015157708</v>
          </cell>
          <cell r="C197">
            <v>4985009753460</v>
          </cell>
          <cell r="D197" t="str">
            <v>728830</v>
          </cell>
          <cell r="E197" t="str">
            <v>CROSSCLIMATE 2</v>
          </cell>
          <cell r="F197" t="str">
            <v>185/60R15 88V XL</v>
          </cell>
          <cell r="G197" t="str">
            <v>185/60R15</v>
          </cell>
          <cell r="H197">
            <v>21600</v>
          </cell>
          <cell r="I197">
            <v>10370</v>
          </cell>
          <cell r="J197">
            <v>94</v>
          </cell>
          <cell r="K197">
            <v>2</v>
          </cell>
          <cell r="L197">
            <v>14180</v>
          </cell>
          <cell r="M197">
            <v>12413.63636</v>
          </cell>
          <cell r="N197">
            <v>0.16462834130000001</v>
          </cell>
          <cell r="O197"/>
          <cell r="P197">
            <v>-300</v>
          </cell>
          <cell r="Q197">
            <v>45299</v>
          </cell>
          <cell r="R197">
            <v>13880</v>
          </cell>
          <cell r="S197" t="str">
            <v>ジャストパーツ</v>
          </cell>
          <cell r="T197">
            <v>13880</v>
          </cell>
          <cell r="U197">
            <v>0</v>
          </cell>
          <cell r="V197">
            <v>14180</v>
          </cell>
          <cell r="W197">
            <v>14190</v>
          </cell>
          <cell r="X197">
            <v>12422.727269999999</v>
          </cell>
          <cell r="Y197">
            <v>0.16523966339999999</v>
          </cell>
          <cell r="Z197"/>
          <cell r="AA197">
            <v>-890</v>
          </cell>
          <cell r="AB197">
            <v>45299</v>
          </cell>
          <cell r="AC197">
            <v>13300</v>
          </cell>
          <cell r="AD197" t="str">
            <v>T-BOX Auto Parts</v>
          </cell>
          <cell r="AE197">
            <v>13300</v>
          </cell>
          <cell r="AF197">
            <v>0</v>
          </cell>
          <cell r="AG197">
            <v>605922082</v>
          </cell>
          <cell r="AH197">
            <v>605922135</v>
          </cell>
        </row>
        <row r="198">
          <cell r="B198">
            <v>1756515157706</v>
          </cell>
          <cell r="C198">
            <v>4985009753552</v>
          </cell>
          <cell r="D198" t="str">
            <v>728920</v>
          </cell>
          <cell r="E198" t="str">
            <v>CROSSCLIMATE 2</v>
          </cell>
          <cell r="F198" t="str">
            <v>175/65R15 88H XL</v>
          </cell>
          <cell r="G198" t="str">
            <v>175/65R15</v>
          </cell>
          <cell r="H198">
            <v>17300</v>
          </cell>
          <cell r="I198">
            <v>8310</v>
          </cell>
          <cell r="J198">
            <v>79</v>
          </cell>
          <cell r="K198">
            <v>7</v>
          </cell>
          <cell r="L198">
            <v>11400</v>
          </cell>
          <cell r="M198">
            <v>9886.363636</v>
          </cell>
          <cell r="N198">
            <v>0.15944827589999999</v>
          </cell>
          <cell r="O198"/>
          <cell r="P198">
            <v>-270</v>
          </cell>
          <cell r="Q198">
            <v>45299</v>
          </cell>
          <cell r="R198">
            <v>11130</v>
          </cell>
          <cell r="S198" t="str">
            <v>ジャストパーツ</v>
          </cell>
          <cell r="T198">
            <v>11130</v>
          </cell>
          <cell r="U198">
            <v>0</v>
          </cell>
          <cell r="V198">
            <v>11400</v>
          </cell>
          <cell r="W198">
            <v>11480</v>
          </cell>
          <cell r="X198">
            <v>9959.0909090000005</v>
          </cell>
          <cell r="Y198">
            <v>0.16558649019999999</v>
          </cell>
          <cell r="Z198"/>
          <cell r="AA198">
            <v>-350</v>
          </cell>
          <cell r="AB198">
            <v>45299</v>
          </cell>
          <cell r="AC198">
            <v>11130</v>
          </cell>
          <cell r="AD198" t="str">
            <v>タイヤホイール激安王国</v>
          </cell>
          <cell r="AE198">
            <v>11130</v>
          </cell>
          <cell r="AF198">
            <v>0</v>
          </cell>
          <cell r="AG198">
            <v>605922079</v>
          </cell>
          <cell r="AH198">
            <v>605922132</v>
          </cell>
        </row>
        <row r="199">
          <cell r="B199">
            <v>1856515157703</v>
          </cell>
          <cell r="C199">
            <v>4985009753569</v>
          </cell>
          <cell r="D199" t="str">
            <v>728930</v>
          </cell>
          <cell r="E199" t="str">
            <v>CROSSCLIMATE 2</v>
          </cell>
          <cell r="F199" t="str">
            <v>185/65R15 92V XL</v>
          </cell>
          <cell r="G199" t="str">
            <v>185/65R15</v>
          </cell>
          <cell r="H199">
            <v>19400</v>
          </cell>
          <cell r="I199">
            <v>9320</v>
          </cell>
          <cell r="J199">
            <v>136</v>
          </cell>
          <cell r="K199">
            <v>0</v>
          </cell>
          <cell r="L199">
            <v>12850</v>
          </cell>
          <cell r="M199">
            <v>11204.54545</v>
          </cell>
          <cell r="N199">
            <v>0.16819472620000001</v>
          </cell>
          <cell r="O199"/>
          <cell r="P199">
            <v>-420</v>
          </cell>
          <cell r="Q199">
            <v>45299</v>
          </cell>
          <cell r="R199">
            <v>12430</v>
          </cell>
          <cell r="S199" t="str">
            <v>タイヤホイール専門店グリップコーポレーション</v>
          </cell>
          <cell r="T199">
            <v>12430</v>
          </cell>
          <cell r="U199">
            <v>0</v>
          </cell>
          <cell r="V199">
            <v>12800</v>
          </cell>
          <cell r="W199">
            <v>12770</v>
          </cell>
          <cell r="X199">
            <v>11131.81818</v>
          </cell>
          <cell r="Y199">
            <v>0.16276031029999999</v>
          </cell>
          <cell r="Z199"/>
          <cell r="AA199">
            <v>-340</v>
          </cell>
          <cell r="AB199">
            <v>45299</v>
          </cell>
          <cell r="AC199">
            <v>12430</v>
          </cell>
          <cell r="AD199" t="str">
            <v>格安タイヤホイールジャストパーツ</v>
          </cell>
          <cell r="AE199">
            <v>12430</v>
          </cell>
          <cell r="AF199">
            <v>0</v>
          </cell>
          <cell r="AG199">
            <v>605922080</v>
          </cell>
          <cell r="AH199">
            <v>605922133</v>
          </cell>
        </row>
        <row r="200">
          <cell r="B200">
            <v>1956515157700</v>
          </cell>
          <cell r="C200">
            <v>4985009753576</v>
          </cell>
          <cell r="D200" t="str">
            <v>728940</v>
          </cell>
          <cell r="E200" t="str">
            <v>CROSSCLIMATE 2</v>
          </cell>
          <cell r="F200" t="str">
            <v>195/65R15 95V XL</v>
          </cell>
          <cell r="G200" t="str">
            <v>195/65R15</v>
          </cell>
          <cell r="H200">
            <v>20800</v>
          </cell>
          <cell r="I200">
            <v>9990</v>
          </cell>
          <cell r="J200">
            <v>121</v>
          </cell>
          <cell r="K200">
            <v>0</v>
          </cell>
          <cell r="L200">
            <v>13900</v>
          </cell>
          <cell r="M200">
            <v>12159.090910000001</v>
          </cell>
          <cell r="N200">
            <v>0.1783925234</v>
          </cell>
          <cell r="O200"/>
          <cell r="P200">
            <v>-530</v>
          </cell>
          <cell r="Q200">
            <v>45299</v>
          </cell>
          <cell r="R200">
            <v>13370</v>
          </cell>
          <cell r="S200" t="str">
            <v>ジャストパーツ</v>
          </cell>
          <cell r="T200">
            <v>13370</v>
          </cell>
          <cell r="U200">
            <v>0</v>
          </cell>
          <cell r="V200">
            <v>13900</v>
          </cell>
          <cell r="W200">
            <v>13980</v>
          </cell>
          <cell r="X200">
            <v>12231.81818</v>
          </cell>
          <cell r="Y200">
            <v>0.18327759199999999</v>
          </cell>
          <cell r="Z200">
            <v>55920</v>
          </cell>
          <cell r="AA200">
            <v>-610</v>
          </cell>
          <cell r="AB200">
            <v>45299</v>
          </cell>
          <cell r="AC200">
            <v>13370</v>
          </cell>
          <cell r="AD200" t="str">
            <v>タイヤホイール激安王国</v>
          </cell>
          <cell r="AE200">
            <v>13370</v>
          </cell>
          <cell r="AF200">
            <v>0</v>
          </cell>
          <cell r="AG200">
            <v>605922081</v>
          </cell>
          <cell r="AH200">
            <v>605922134</v>
          </cell>
        </row>
        <row r="201">
          <cell r="B201">
            <v>2154516157708</v>
          </cell>
          <cell r="C201">
            <v>4985009753170</v>
          </cell>
          <cell r="D201" t="str">
            <v>728540</v>
          </cell>
          <cell r="E201" t="str">
            <v>CROSSCLIMATE 2</v>
          </cell>
          <cell r="F201" t="str">
            <v>215/45R16 90V XL</v>
          </cell>
          <cell r="G201" t="str">
            <v>215/45R16</v>
          </cell>
          <cell r="H201">
            <v>33300</v>
          </cell>
          <cell r="I201">
            <v>15990</v>
          </cell>
          <cell r="J201">
            <v>5</v>
          </cell>
          <cell r="K201">
            <v>15</v>
          </cell>
          <cell r="L201">
            <v>21360</v>
          </cell>
          <cell r="M201">
            <v>18940.909090000001</v>
          </cell>
          <cell r="N201">
            <v>0.15579553639999999</v>
          </cell>
          <cell r="O201"/>
          <cell r="P201">
            <v>-100</v>
          </cell>
          <cell r="Q201">
            <v>45299</v>
          </cell>
          <cell r="R201">
            <v>21260</v>
          </cell>
          <cell r="S201" t="str">
            <v>グリーンコンシューマー</v>
          </cell>
          <cell r="T201">
            <v>21260</v>
          </cell>
          <cell r="U201">
            <v>0</v>
          </cell>
          <cell r="V201">
            <v>21360</v>
          </cell>
          <cell r="W201">
            <v>21380</v>
          </cell>
          <cell r="X201">
            <v>18959.090909999999</v>
          </cell>
          <cell r="Y201">
            <v>0.15660513070000001</v>
          </cell>
          <cell r="Z201"/>
          <cell r="AA201">
            <v>-110</v>
          </cell>
          <cell r="AB201">
            <v>45299</v>
          </cell>
          <cell r="AC201">
            <v>21270</v>
          </cell>
          <cell r="AD201" t="str">
            <v>タイヤ1番</v>
          </cell>
          <cell r="AE201">
            <v>21270</v>
          </cell>
          <cell r="AF201">
            <v>0</v>
          </cell>
          <cell r="AG201">
            <v>605922075</v>
          </cell>
          <cell r="AH201">
            <v>605922128</v>
          </cell>
        </row>
        <row r="202">
          <cell r="B202">
            <v>1955016157707</v>
          </cell>
          <cell r="C202">
            <v>4985009753286</v>
          </cell>
          <cell r="D202" t="str">
            <v>728650</v>
          </cell>
          <cell r="E202" t="str">
            <v>CROSSCLIMATE 2</v>
          </cell>
          <cell r="F202" t="str">
            <v>195/50R16 88V</v>
          </cell>
          <cell r="G202" t="str">
            <v>195/50R16</v>
          </cell>
          <cell r="H202">
            <v>26300</v>
          </cell>
          <cell r="I202">
            <v>12630</v>
          </cell>
          <cell r="J202">
            <v>37</v>
          </cell>
          <cell r="K202">
            <v>4</v>
          </cell>
          <cell r="L202">
            <v>16900</v>
          </cell>
          <cell r="M202">
            <v>14886.36364</v>
          </cell>
          <cell r="N202">
            <v>0.1515725191</v>
          </cell>
          <cell r="O202"/>
          <cell r="P202">
            <v>-110</v>
          </cell>
          <cell r="Q202">
            <v>45299</v>
          </cell>
          <cell r="R202">
            <v>16790</v>
          </cell>
          <cell r="S202" t="str">
            <v>トミータイヤ</v>
          </cell>
          <cell r="T202">
            <v>16780</v>
          </cell>
          <cell r="U202">
            <v>10</v>
          </cell>
          <cell r="V202">
            <v>16900</v>
          </cell>
          <cell r="W202">
            <v>16900</v>
          </cell>
          <cell r="X202">
            <v>14886.36364</v>
          </cell>
          <cell r="Y202">
            <v>0.1515725191</v>
          </cell>
          <cell r="Z202"/>
          <cell r="AA202">
            <v>10</v>
          </cell>
          <cell r="AB202">
            <v>45299</v>
          </cell>
          <cell r="AC202">
            <v>16910</v>
          </cell>
          <cell r="AD202" t="str">
            <v>トレッド新横浜師岡店</v>
          </cell>
          <cell r="AE202">
            <v>16910</v>
          </cell>
          <cell r="AF202">
            <v>0</v>
          </cell>
          <cell r="AG202">
            <v>605922074</v>
          </cell>
          <cell r="AH202">
            <v>605922127</v>
          </cell>
        </row>
        <row r="203">
          <cell r="B203">
            <v>1855516157705</v>
          </cell>
          <cell r="C203">
            <v>4985009753361</v>
          </cell>
          <cell r="D203" t="str">
            <v>728730</v>
          </cell>
          <cell r="E203" t="str">
            <v>CROSSCLIMATE 2</v>
          </cell>
          <cell r="F203" t="str">
            <v>185/55R16 83V</v>
          </cell>
          <cell r="G203" t="str">
            <v>185/55R16</v>
          </cell>
          <cell r="H203">
            <v>24000</v>
          </cell>
          <cell r="I203">
            <v>11520</v>
          </cell>
          <cell r="J203">
            <v>8</v>
          </cell>
          <cell r="K203">
            <v>0</v>
          </cell>
          <cell r="L203">
            <v>15380</v>
          </cell>
          <cell r="M203">
            <v>13504.54545</v>
          </cell>
          <cell r="N203">
            <v>0.1469538876</v>
          </cell>
          <cell r="O203"/>
          <cell r="P203">
            <v>10</v>
          </cell>
          <cell r="Q203">
            <v>45299</v>
          </cell>
          <cell r="R203">
            <v>15390</v>
          </cell>
          <cell r="S203" t="str">
            <v>ジャストパーツ</v>
          </cell>
          <cell r="T203">
            <v>15390</v>
          </cell>
          <cell r="U203">
            <v>0</v>
          </cell>
          <cell r="V203">
            <v>15700</v>
          </cell>
          <cell r="W203">
            <v>15700</v>
          </cell>
          <cell r="X203">
            <v>13795.45455</v>
          </cell>
          <cell r="Y203">
            <v>0.1649423394</v>
          </cell>
          <cell r="Z203">
            <v>62800</v>
          </cell>
          <cell r="AA203">
            <v>-310</v>
          </cell>
          <cell r="AB203">
            <v>45299</v>
          </cell>
          <cell r="AC203">
            <v>15390</v>
          </cell>
          <cell r="AD203" t="str">
            <v>格安タイヤホイールジャストパーツ</v>
          </cell>
          <cell r="AE203">
            <v>15390</v>
          </cell>
          <cell r="AF203">
            <v>0</v>
          </cell>
          <cell r="AG203">
            <v>605922073</v>
          </cell>
          <cell r="AH203">
            <v>605922126</v>
          </cell>
        </row>
        <row r="204">
          <cell r="B204">
            <v>1955516157702</v>
          </cell>
          <cell r="C204">
            <v>4985009753378</v>
          </cell>
          <cell r="D204" t="str">
            <v>728740</v>
          </cell>
          <cell r="E204" t="str">
            <v>CROSSCLIMATE 2</v>
          </cell>
          <cell r="F204" t="str">
            <v>195/55R16 91V XL</v>
          </cell>
          <cell r="G204" t="str">
            <v>195/55R16</v>
          </cell>
          <cell r="H204">
            <v>25100</v>
          </cell>
          <cell r="I204">
            <v>12050</v>
          </cell>
          <cell r="J204">
            <v>62</v>
          </cell>
          <cell r="K204">
            <v>7</v>
          </cell>
          <cell r="L204">
            <v>16200</v>
          </cell>
          <cell r="M204">
            <v>14250</v>
          </cell>
          <cell r="N204">
            <v>0.15438596490000001</v>
          </cell>
          <cell r="O204"/>
          <cell r="P204">
            <v>-400</v>
          </cell>
          <cell r="Q204">
            <v>45299</v>
          </cell>
          <cell r="R204">
            <v>15800</v>
          </cell>
          <cell r="S204" t="str">
            <v>タイヤーウッズ</v>
          </cell>
          <cell r="T204">
            <v>15800</v>
          </cell>
          <cell r="U204">
            <v>0</v>
          </cell>
          <cell r="V204">
            <v>16200</v>
          </cell>
          <cell r="W204">
            <v>16400</v>
          </cell>
          <cell r="X204">
            <v>14431.81818</v>
          </cell>
          <cell r="Y204">
            <v>0.1650393701</v>
          </cell>
          <cell r="Z204"/>
          <cell r="AA204">
            <v>-220</v>
          </cell>
          <cell r="AB204">
            <v>45299</v>
          </cell>
          <cell r="AC204">
            <v>16180</v>
          </cell>
          <cell r="AD204" t="str">
            <v>格安タイヤホイールジャストパーツ</v>
          </cell>
          <cell r="AE204">
            <v>16180</v>
          </cell>
          <cell r="AF204">
            <v>0</v>
          </cell>
          <cell r="AG204">
            <v>605922070</v>
          </cell>
          <cell r="AH204">
            <v>605922123</v>
          </cell>
        </row>
        <row r="205">
          <cell r="B205">
            <v>2055516157708</v>
          </cell>
          <cell r="C205">
            <v>4985009753385</v>
          </cell>
          <cell r="D205" t="str">
            <v>728750</v>
          </cell>
          <cell r="E205" t="str">
            <v>CROSSCLIMATE 2</v>
          </cell>
          <cell r="F205" t="str">
            <v>205/55R16 94V XL</v>
          </cell>
          <cell r="G205" t="str">
            <v>205/55R16</v>
          </cell>
          <cell r="H205">
            <v>28800</v>
          </cell>
          <cell r="I205">
            <v>13830</v>
          </cell>
          <cell r="J205">
            <v>44</v>
          </cell>
          <cell r="K205">
            <v>2</v>
          </cell>
          <cell r="L205">
            <v>18680</v>
          </cell>
          <cell r="M205">
            <v>16504.545450000001</v>
          </cell>
          <cell r="N205">
            <v>0.16204902230000001</v>
          </cell>
          <cell r="O205"/>
          <cell r="P205">
            <v>-880</v>
          </cell>
          <cell r="Q205">
            <v>45299</v>
          </cell>
          <cell r="R205">
            <v>17800</v>
          </cell>
          <cell r="S205" t="str">
            <v>T-BOX Auto Parts</v>
          </cell>
          <cell r="T205">
            <v>17800</v>
          </cell>
          <cell r="U205">
            <v>0</v>
          </cell>
          <cell r="V205">
            <v>18680</v>
          </cell>
          <cell r="W205">
            <v>18800</v>
          </cell>
          <cell r="X205">
            <v>16613.63636</v>
          </cell>
          <cell r="Y205">
            <v>0.16755129960000001</v>
          </cell>
          <cell r="Z205"/>
          <cell r="AA205">
            <v>-1000</v>
          </cell>
          <cell r="AB205">
            <v>45299</v>
          </cell>
          <cell r="AC205">
            <v>17800</v>
          </cell>
          <cell r="AD205" t="str">
            <v>T-BOX Auto Parts</v>
          </cell>
          <cell r="AE205">
            <v>17800</v>
          </cell>
          <cell r="AF205">
            <v>0</v>
          </cell>
          <cell r="AG205">
            <v>605922066</v>
          </cell>
          <cell r="AH205">
            <v>605922119</v>
          </cell>
        </row>
        <row r="206">
          <cell r="B206">
            <v>2155516157705</v>
          </cell>
          <cell r="C206">
            <v>4985009753392</v>
          </cell>
          <cell r="D206" t="str">
            <v>728760</v>
          </cell>
          <cell r="E206" t="str">
            <v>CROSSCLIMATE 2</v>
          </cell>
          <cell r="F206" t="str">
            <v>215/55R16 97W XL</v>
          </cell>
          <cell r="G206" t="str">
            <v>215/55R16</v>
          </cell>
          <cell r="H206">
            <v>30400</v>
          </cell>
          <cell r="I206">
            <v>14600</v>
          </cell>
          <cell r="J206">
            <v>0</v>
          </cell>
          <cell r="K206">
            <v>4</v>
          </cell>
          <cell r="L206">
            <v>19800</v>
          </cell>
          <cell r="M206">
            <v>17045.454549999999</v>
          </cell>
          <cell r="N206">
            <v>0.1434666667</v>
          </cell>
          <cell r="O206"/>
          <cell r="P206">
            <v>-310</v>
          </cell>
          <cell r="Q206">
            <v>45299</v>
          </cell>
          <cell r="R206">
            <v>19490</v>
          </cell>
          <cell r="S206" t="str">
            <v>グリーンコンシューマー</v>
          </cell>
          <cell r="T206">
            <v>19490</v>
          </cell>
          <cell r="U206">
            <v>0</v>
          </cell>
          <cell r="V206"/>
          <cell r="W206">
            <v>19880</v>
          </cell>
          <cell r="X206">
            <v>17118.181820000002</v>
          </cell>
          <cell r="Y206">
            <v>0.14710568239999999</v>
          </cell>
          <cell r="Z206"/>
          <cell r="AA206">
            <v>-380</v>
          </cell>
          <cell r="AB206">
            <v>45299</v>
          </cell>
          <cell r="AC206">
            <v>19500</v>
          </cell>
          <cell r="AD206" t="str">
            <v>格安タイヤホイールジャストパーツ</v>
          </cell>
          <cell r="AE206">
            <v>19500</v>
          </cell>
          <cell r="AF206">
            <v>0</v>
          </cell>
          <cell r="AG206">
            <v>605922067</v>
          </cell>
          <cell r="AH206">
            <v>605922120</v>
          </cell>
        </row>
        <row r="207">
          <cell r="B207">
            <v>2255516157702</v>
          </cell>
          <cell r="C207">
            <v>4985009753408</v>
          </cell>
          <cell r="D207" t="str">
            <v>728770</v>
          </cell>
          <cell r="E207" t="str">
            <v>CROSSCLIMATE 2</v>
          </cell>
          <cell r="F207" t="str">
            <v>225/55R16 99W XL</v>
          </cell>
          <cell r="G207" t="str">
            <v>225/55R16</v>
          </cell>
          <cell r="H207">
            <v>31900</v>
          </cell>
          <cell r="I207">
            <v>15320</v>
          </cell>
          <cell r="J207">
            <v>0</v>
          </cell>
          <cell r="K207">
            <v>13</v>
          </cell>
          <cell r="L207">
            <v>20780</v>
          </cell>
          <cell r="M207">
            <v>17936.36364</v>
          </cell>
          <cell r="N207">
            <v>0.14586923469999999</v>
          </cell>
          <cell r="O207"/>
          <cell r="P207">
            <v>-270</v>
          </cell>
          <cell r="Q207">
            <v>45299</v>
          </cell>
          <cell r="R207">
            <v>20510</v>
          </cell>
          <cell r="S207" t="str">
            <v>グリーンコンシューマー</v>
          </cell>
          <cell r="T207">
            <v>20510</v>
          </cell>
          <cell r="U207">
            <v>0</v>
          </cell>
          <cell r="V207">
            <v>20780</v>
          </cell>
          <cell r="W207">
            <v>20980</v>
          </cell>
          <cell r="X207">
            <v>18118.181820000002</v>
          </cell>
          <cell r="Y207">
            <v>0.15444054190000001</v>
          </cell>
          <cell r="Z207"/>
          <cell r="AA207">
            <v>-460</v>
          </cell>
          <cell r="AB207">
            <v>45299</v>
          </cell>
          <cell r="AC207">
            <v>20520</v>
          </cell>
          <cell r="AD207" t="str">
            <v>格安タイヤホイールジャストパーツ</v>
          </cell>
          <cell r="AE207">
            <v>20520</v>
          </cell>
          <cell r="AF207">
            <v>0</v>
          </cell>
          <cell r="AG207">
            <v>605922069</v>
          </cell>
          <cell r="AH207">
            <v>605922122</v>
          </cell>
        </row>
        <row r="208">
          <cell r="B208">
            <v>1956016157704</v>
          </cell>
          <cell r="C208">
            <v>4985009753491</v>
          </cell>
          <cell r="D208" t="str">
            <v>728860</v>
          </cell>
          <cell r="E208" t="str">
            <v>CROSSCLIMATE 2</v>
          </cell>
          <cell r="F208" t="str">
            <v>195/60R16 93H XL</v>
          </cell>
          <cell r="G208" t="str">
            <v>195/60R16</v>
          </cell>
          <cell r="H208">
            <v>24100</v>
          </cell>
          <cell r="I208">
            <v>11570</v>
          </cell>
          <cell r="J208">
            <v>49</v>
          </cell>
          <cell r="K208">
            <v>2</v>
          </cell>
          <cell r="L208">
            <v>15880</v>
          </cell>
          <cell r="M208">
            <v>13959.090910000001</v>
          </cell>
          <cell r="N208">
            <v>0.1711494627</v>
          </cell>
          <cell r="O208"/>
          <cell r="P208">
            <v>-420</v>
          </cell>
          <cell r="Q208">
            <v>45299</v>
          </cell>
          <cell r="R208">
            <v>15460</v>
          </cell>
          <cell r="S208" t="str">
            <v>タイヤホイール専門店グリップコーポレーション</v>
          </cell>
          <cell r="T208">
            <v>15460</v>
          </cell>
          <cell r="U208">
            <v>0</v>
          </cell>
          <cell r="V208">
            <v>15480</v>
          </cell>
          <cell r="W208">
            <v>15500</v>
          </cell>
          <cell r="X208">
            <v>13613.63636</v>
          </cell>
          <cell r="Y208">
            <v>0.1501168614</v>
          </cell>
          <cell r="Z208"/>
          <cell r="AA208">
            <v>-40</v>
          </cell>
          <cell r="AB208">
            <v>45299</v>
          </cell>
          <cell r="AC208">
            <v>15460</v>
          </cell>
          <cell r="AD208" t="str">
            <v>格安タイヤホイールジャストパーツ</v>
          </cell>
          <cell r="AE208">
            <v>15460</v>
          </cell>
          <cell r="AF208">
            <v>0</v>
          </cell>
          <cell r="AG208">
            <v>605922072</v>
          </cell>
          <cell r="AH208">
            <v>605922125</v>
          </cell>
        </row>
        <row r="209">
          <cell r="B209">
            <v>2056016157700</v>
          </cell>
          <cell r="C209">
            <v>4985009753507</v>
          </cell>
          <cell r="D209" t="str">
            <v>728870</v>
          </cell>
          <cell r="E209" t="str">
            <v>CROSSCLIMATE 2</v>
          </cell>
          <cell r="F209" t="str">
            <v>205/60R16 96V XL</v>
          </cell>
          <cell r="G209" t="str">
            <v>205/60R16</v>
          </cell>
          <cell r="H209">
            <v>25000</v>
          </cell>
          <cell r="I209">
            <v>12000</v>
          </cell>
          <cell r="J209">
            <v>37</v>
          </cell>
          <cell r="K209">
            <v>1</v>
          </cell>
          <cell r="L209">
            <v>16850</v>
          </cell>
          <cell r="M209">
            <v>14363.63636</v>
          </cell>
          <cell r="N209">
            <v>0.164556962</v>
          </cell>
          <cell r="O209"/>
          <cell r="P209">
            <v>210</v>
          </cell>
          <cell r="Q209">
            <v>45299</v>
          </cell>
          <cell r="R209">
            <v>17060</v>
          </cell>
          <cell r="S209" t="str">
            <v>ラウンドタイヤ ヤフー店</v>
          </cell>
          <cell r="T209">
            <v>17060</v>
          </cell>
          <cell r="U209">
            <v>0</v>
          </cell>
          <cell r="V209">
            <v>16850</v>
          </cell>
          <cell r="W209">
            <v>16900</v>
          </cell>
          <cell r="X209">
            <v>14409.090910000001</v>
          </cell>
          <cell r="Y209">
            <v>0.167192429</v>
          </cell>
          <cell r="Z209"/>
          <cell r="AA209">
            <v>140</v>
          </cell>
          <cell r="AB209">
            <v>45299</v>
          </cell>
          <cell r="AC209">
            <v>17040</v>
          </cell>
          <cell r="AD209" t="str">
            <v>ラウンドタイヤ</v>
          </cell>
          <cell r="AE209">
            <v>17040</v>
          </cell>
          <cell r="AF209">
            <v>0</v>
          </cell>
          <cell r="AG209">
            <v>605922068</v>
          </cell>
          <cell r="AH209">
            <v>605922121</v>
          </cell>
        </row>
        <row r="210">
          <cell r="B210">
            <v>2156016157707</v>
          </cell>
          <cell r="C210">
            <v>4985009753514</v>
          </cell>
          <cell r="D210" t="str">
            <v>728880</v>
          </cell>
          <cell r="E210" t="str">
            <v>CROSSCLIMATE 2</v>
          </cell>
          <cell r="F210" t="str">
            <v>215/60R16 99V XL</v>
          </cell>
          <cell r="G210" t="str">
            <v>215/60R16</v>
          </cell>
          <cell r="H210">
            <v>26300</v>
          </cell>
          <cell r="I210">
            <v>12630</v>
          </cell>
          <cell r="J210">
            <v>16</v>
          </cell>
          <cell r="K210">
            <v>20</v>
          </cell>
          <cell r="L210">
            <v>17450</v>
          </cell>
          <cell r="M210">
            <v>14909.090910000001</v>
          </cell>
          <cell r="N210">
            <v>0.1528658537</v>
          </cell>
          <cell r="O210"/>
          <cell r="P210">
            <v>-540</v>
          </cell>
          <cell r="Q210">
            <v>45299</v>
          </cell>
          <cell r="R210">
            <v>16910</v>
          </cell>
          <cell r="S210" t="str">
            <v>ジャストパーツ</v>
          </cell>
          <cell r="T210">
            <v>16910</v>
          </cell>
          <cell r="U210">
            <v>0</v>
          </cell>
          <cell r="V210">
            <v>17450</v>
          </cell>
          <cell r="W210">
            <v>17460</v>
          </cell>
          <cell r="X210">
            <v>14918.18182</v>
          </cell>
          <cell r="Y210">
            <v>0.15338208410000001</v>
          </cell>
          <cell r="Z210"/>
          <cell r="AA210">
            <v>-550</v>
          </cell>
          <cell r="AB210">
            <v>45299</v>
          </cell>
          <cell r="AC210">
            <v>16910</v>
          </cell>
          <cell r="AD210" t="str">
            <v>タイヤホイール激安王国</v>
          </cell>
          <cell r="AE210">
            <v>16910</v>
          </cell>
          <cell r="AF210">
            <v>0</v>
          </cell>
          <cell r="AG210">
            <v>605922065</v>
          </cell>
          <cell r="AH210">
            <v>605922118</v>
          </cell>
        </row>
        <row r="211">
          <cell r="B211">
            <v>1956516157709</v>
          </cell>
          <cell r="C211">
            <v>4985009753613</v>
          </cell>
          <cell r="D211" t="str">
            <v>729770</v>
          </cell>
          <cell r="E211" t="str">
            <v>CROSSCLIMATE 2</v>
          </cell>
          <cell r="F211" t="str">
            <v>195/65R16 92V</v>
          </cell>
          <cell r="G211" t="str">
            <v>195/65R16</v>
          </cell>
          <cell r="H211">
            <v>24000</v>
          </cell>
          <cell r="I211">
            <v>11520</v>
          </cell>
          <cell r="J211">
            <v>0</v>
          </cell>
          <cell r="K211">
            <v>11</v>
          </cell>
          <cell r="L211">
            <v>15980</v>
          </cell>
          <cell r="M211">
            <v>13572.727269999999</v>
          </cell>
          <cell r="N211">
            <v>0.1512391159</v>
          </cell>
          <cell r="O211"/>
          <cell r="P211">
            <v>-590</v>
          </cell>
          <cell r="Q211">
            <v>45299</v>
          </cell>
          <cell r="R211">
            <v>15390</v>
          </cell>
          <cell r="S211" t="str">
            <v>タイヤホイール専門店グリップコーポレーション</v>
          </cell>
          <cell r="T211">
            <v>15390</v>
          </cell>
          <cell r="U211">
            <v>0</v>
          </cell>
          <cell r="V211">
            <v>15980</v>
          </cell>
          <cell r="W211">
            <v>15980</v>
          </cell>
          <cell r="X211">
            <v>13572.727269999999</v>
          </cell>
          <cell r="Y211">
            <v>0.1512391159</v>
          </cell>
          <cell r="Z211"/>
          <cell r="AA211">
            <v>-980</v>
          </cell>
          <cell r="AB211">
            <v>45299</v>
          </cell>
          <cell r="AC211">
            <v>15000</v>
          </cell>
          <cell r="AD211" t="str">
            <v>カーマニアNo.1</v>
          </cell>
          <cell r="AE211">
            <v>15000</v>
          </cell>
          <cell r="AF211">
            <v>0</v>
          </cell>
          <cell r="AG211">
            <v>605922076</v>
          </cell>
          <cell r="AH211">
            <v>605922129</v>
          </cell>
        </row>
        <row r="212">
          <cell r="B212">
            <v>2156516157702</v>
          </cell>
          <cell r="C212">
            <v>4985009753644</v>
          </cell>
          <cell r="D212" t="str">
            <v>729800</v>
          </cell>
          <cell r="E212" t="str">
            <v>CROSSCLIMATE 2</v>
          </cell>
          <cell r="F212" t="str">
            <v>215/65R16 102V XL</v>
          </cell>
          <cell r="G212" t="str">
            <v>215/65R16</v>
          </cell>
          <cell r="H212">
            <v>26000</v>
          </cell>
          <cell r="I212">
            <v>12480</v>
          </cell>
          <cell r="J212">
            <v>16</v>
          </cell>
          <cell r="K212">
            <v>24</v>
          </cell>
          <cell r="L212">
            <v>17250</v>
          </cell>
          <cell r="M212">
            <v>14727.272730000001</v>
          </cell>
          <cell r="N212">
            <v>0.15259259259999999</v>
          </cell>
          <cell r="O212"/>
          <cell r="P212">
            <v>-560</v>
          </cell>
          <cell r="Q212">
            <v>45299</v>
          </cell>
          <cell r="R212">
            <v>16690</v>
          </cell>
          <cell r="S212" t="str">
            <v>クロスポイント</v>
          </cell>
          <cell r="T212">
            <v>16680</v>
          </cell>
          <cell r="U212">
            <v>10</v>
          </cell>
          <cell r="V212">
            <v>17250</v>
          </cell>
          <cell r="W212">
            <v>17400</v>
          </cell>
          <cell r="X212">
            <v>14863.63636</v>
          </cell>
          <cell r="Y212">
            <v>0.16036697250000001</v>
          </cell>
          <cell r="Z212"/>
          <cell r="AA212">
            <v>-710</v>
          </cell>
          <cell r="AB212">
            <v>45299</v>
          </cell>
          <cell r="AC212">
            <v>16690</v>
          </cell>
          <cell r="AD212" t="str">
            <v>タイヤホイール激安王国</v>
          </cell>
          <cell r="AE212">
            <v>16690</v>
          </cell>
          <cell r="AF212">
            <v>0</v>
          </cell>
          <cell r="AG212">
            <v>605922071</v>
          </cell>
          <cell r="AH212">
            <v>605922124</v>
          </cell>
        </row>
        <row r="213">
          <cell r="B213">
            <v>2054517157700</v>
          </cell>
          <cell r="C213">
            <v>4985009753187</v>
          </cell>
          <cell r="D213" t="str">
            <v>728550</v>
          </cell>
          <cell r="E213" t="str">
            <v>CROSSCLIMATE 2</v>
          </cell>
          <cell r="F213" t="str">
            <v>205/45R17 88W XL</v>
          </cell>
          <cell r="G213" t="str">
            <v>205/45R17</v>
          </cell>
          <cell r="H213">
            <v>34700</v>
          </cell>
          <cell r="I213">
            <v>16660</v>
          </cell>
          <cell r="J213">
            <v>20</v>
          </cell>
          <cell r="K213">
            <v>14</v>
          </cell>
          <cell r="L213">
            <v>22480</v>
          </cell>
          <cell r="M213">
            <v>19959.090909999999</v>
          </cell>
          <cell r="N213">
            <v>0.16529264399999999</v>
          </cell>
          <cell r="O213"/>
          <cell r="P213">
            <v>-160</v>
          </cell>
          <cell r="Q213">
            <v>45299</v>
          </cell>
          <cell r="R213">
            <v>22320</v>
          </cell>
          <cell r="S213" t="str">
            <v>ジャストパーツ</v>
          </cell>
          <cell r="T213">
            <v>22320</v>
          </cell>
          <cell r="U213">
            <v>0</v>
          </cell>
          <cell r="V213">
            <v>22480</v>
          </cell>
          <cell r="W213">
            <v>22500</v>
          </cell>
          <cell r="X213">
            <v>19977.272730000001</v>
          </cell>
          <cell r="Y213">
            <v>0.16605233220000001</v>
          </cell>
          <cell r="Z213"/>
          <cell r="AA213">
            <v>-180</v>
          </cell>
          <cell r="AB213">
            <v>45299</v>
          </cell>
          <cell r="AC213">
            <v>22320</v>
          </cell>
          <cell r="AD213" t="str">
            <v>格安タイヤホイールジャストパーツ</v>
          </cell>
          <cell r="AE213">
            <v>22320</v>
          </cell>
          <cell r="AF213">
            <v>0</v>
          </cell>
          <cell r="AG213">
            <v>605922061</v>
          </cell>
          <cell r="AH213">
            <v>605922114</v>
          </cell>
        </row>
        <row r="214">
          <cell r="B214">
            <v>2154517157707</v>
          </cell>
          <cell r="C214">
            <v>4985009753194</v>
          </cell>
          <cell r="D214" t="str">
            <v>728560</v>
          </cell>
          <cell r="E214" t="str">
            <v>CROSSCLIMATE 2</v>
          </cell>
          <cell r="F214" t="str">
            <v>215/45R17 91YXL</v>
          </cell>
          <cell r="G214" t="str">
            <v>215/45R17</v>
          </cell>
          <cell r="H214">
            <v>36800</v>
          </cell>
          <cell r="I214">
            <v>17670</v>
          </cell>
          <cell r="J214">
            <v>34</v>
          </cell>
          <cell r="K214">
            <v>3</v>
          </cell>
          <cell r="L214">
            <v>23800</v>
          </cell>
          <cell r="M214">
            <v>21159.090909999999</v>
          </cell>
          <cell r="N214">
            <v>0.1648979592</v>
          </cell>
          <cell r="O214"/>
          <cell r="P214">
            <v>-110</v>
          </cell>
          <cell r="Q214">
            <v>45299</v>
          </cell>
          <cell r="R214">
            <v>23690</v>
          </cell>
          <cell r="S214" t="str">
            <v>タイヤホイール専門店グリップコーポレーション</v>
          </cell>
          <cell r="T214">
            <v>23690</v>
          </cell>
          <cell r="U214">
            <v>0</v>
          </cell>
          <cell r="V214">
            <v>23800</v>
          </cell>
          <cell r="W214">
            <v>23980</v>
          </cell>
          <cell r="X214">
            <v>21322.727269999999</v>
          </cell>
          <cell r="Y214">
            <v>0.1713067576</v>
          </cell>
          <cell r="Z214"/>
          <cell r="AA214">
            <v>-290</v>
          </cell>
          <cell r="AB214">
            <v>45299</v>
          </cell>
          <cell r="AC214">
            <v>23690</v>
          </cell>
          <cell r="AD214" t="str">
            <v>タイヤホイール激安王国</v>
          </cell>
          <cell r="AE214">
            <v>23690</v>
          </cell>
          <cell r="AF214">
            <v>0</v>
          </cell>
          <cell r="AG214">
            <v>605922060</v>
          </cell>
          <cell r="AH214">
            <v>605922113</v>
          </cell>
        </row>
        <row r="215">
          <cell r="B215">
            <v>2254517157704</v>
          </cell>
          <cell r="C215">
            <v>4985009753200</v>
          </cell>
          <cell r="D215" t="str">
            <v>728570</v>
          </cell>
          <cell r="E215" t="str">
            <v>CROSSCLIMATE 2</v>
          </cell>
          <cell r="F215" t="str">
            <v>225/45R17 94Y XL</v>
          </cell>
          <cell r="G215" t="str">
            <v>225/45R17</v>
          </cell>
          <cell r="H215">
            <v>38100</v>
          </cell>
          <cell r="I215">
            <v>18290</v>
          </cell>
          <cell r="J215">
            <v>12</v>
          </cell>
          <cell r="K215">
            <v>30</v>
          </cell>
          <cell r="L215">
            <v>24200</v>
          </cell>
          <cell r="M215">
            <v>21522.727269999999</v>
          </cell>
          <cell r="N215">
            <v>0.15020063359999999</v>
          </cell>
          <cell r="O215"/>
          <cell r="P215">
            <v>-200</v>
          </cell>
          <cell r="Q215">
            <v>45299</v>
          </cell>
          <cell r="R215">
            <v>24000</v>
          </cell>
          <cell r="S215" t="str">
            <v>タイヤーウッズ</v>
          </cell>
          <cell r="T215">
            <v>24000</v>
          </cell>
          <cell r="U215">
            <v>0</v>
          </cell>
          <cell r="V215">
            <v>24200</v>
          </cell>
          <cell r="W215">
            <v>24380</v>
          </cell>
          <cell r="X215">
            <v>21686.36364</v>
          </cell>
          <cell r="Y215">
            <v>0.15661286939999999</v>
          </cell>
          <cell r="Z215"/>
          <cell r="AA215">
            <v>50</v>
          </cell>
          <cell r="AB215">
            <v>45299</v>
          </cell>
          <cell r="AC215">
            <v>24430</v>
          </cell>
          <cell r="AD215" t="str">
            <v>グリーンコンシューマー</v>
          </cell>
          <cell r="AE215">
            <v>24430</v>
          </cell>
          <cell r="AF215">
            <v>0</v>
          </cell>
          <cell r="AG215">
            <v>605922052</v>
          </cell>
          <cell r="AH215">
            <v>605922105</v>
          </cell>
        </row>
        <row r="216">
          <cell r="B216">
            <v>2354517157701</v>
          </cell>
          <cell r="C216">
            <v>4985009753217</v>
          </cell>
          <cell r="D216" t="str">
            <v>728580</v>
          </cell>
          <cell r="E216" t="str">
            <v>CROSSCLIMATE 2</v>
          </cell>
          <cell r="F216" t="str">
            <v>235/45R17 97Y XL</v>
          </cell>
          <cell r="G216" t="str">
            <v>235/45R17</v>
          </cell>
          <cell r="H216">
            <v>42200</v>
          </cell>
          <cell r="I216">
            <v>20260</v>
          </cell>
          <cell r="J216">
            <v>0</v>
          </cell>
          <cell r="K216">
            <v>12</v>
          </cell>
          <cell r="L216">
            <v>27080</v>
          </cell>
          <cell r="M216">
            <v>23663.63636</v>
          </cell>
          <cell r="N216">
            <v>0.14383403759999999</v>
          </cell>
          <cell r="O216"/>
          <cell r="P216">
            <v>-200</v>
          </cell>
          <cell r="Q216">
            <v>45299</v>
          </cell>
          <cell r="R216">
            <v>26880</v>
          </cell>
          <cell r="S216" t="str">
            <v>グリーンコンシューマー</v>
          </cell>
          <cell r="T216">
            <v>26880</v>
          </cell>
          <cell r="U216">
            <v>0</v>
          </cell>
          <cell r="V216">
            <v>27150</v>
          </cell>
          <cell r="W216">
            <v>27150</v>
          </cell>
          <cell r="X216">
            <v>23727.272730000001</v>
          </cell>
          <cell r="Y216">
            <v>0.1461302682</v>
          </cell>
          <cell r="Z216"/>
          <cell r="AA216">
            <v>-70</v>
          </cell>
          <cell r="AB216">
            <v>45299</v>
          </cell>
          <cell r="AC216">
            <v>27080</v>
          </cell>
          <cell r="AD216" t="str">
            <v>タイヤホイール激安王国</v>
          </cell>
          <cell r="AE216">
            <v>27080</v>
          </cell>
          <cell r="AF216">
            <v>0</v>
          </cell>
          <cell r="AG216">
            <v>605922059</v>
          </cell>
          <cell r="AH216">
            <v>605922112</v>
          </cell>
        </row>
        <row r="217">
          <cell r="B217">
            <v>2055017157702</v>
          </cell>
          <cell r="C217">
            <v>4985009753316</v>
          </cell>
          <cell r="D217" t="str">
            <v>728680</v>
          </cell>
          <cell r="E217" t="str">
            <v>CROSSCLIMATE 2</v>
          </cell>
          <cell r="F217" t="str">
            <v>205/50R17 93W XL</v>
          </cell>
          <cell r="G217" t="str">
            <v>205/50R17</v>
          </cell>
          <cell r="H217">
            <v>33100</v>
          </cell>
          <cell r="I217">
            <v>15890</v>
          </cell>
          <cell r="J217">
            <v>46</v>
          </cell>
          <cell r="K217">
            <v>0</v>
          </cell>
          <cell r="L217">
            <v>21480</v>
          </cell>
          <cell r="M217">
            <v>19050</v>
          </cell>
          <cell r="N217">
            <v>0.16587926510000001</v>
          </cell>
          <cell r="O217"/>
          <cell r="P217">
            <v>-240</v>
          </cell>
          <cell r="Q217">
            <v>45299</v>
          </cell>
          <cell r="R217">
            <v>21240</v>
          </cell>
          <cell r="S217" t="str">
            <v>ジャストパーツ</v>
          </cell>
          <cell r="T217">
            <v>21240</v>
          </cell>
          <cell r="U217">
            <v>0</v>
          </cell>
          <cell r="V217">
            <v>21480</v>
          </cell>
          <cell r="W217">
            <v>21500</v>
          </cell>
          <cell r="X217">
            <v>19068.181820000002</v>
          </cell>
          <cell r="Y217">
            <v>0.16667461259999999</v>
          </cell>
          <cell r="Z217"/>
          <cell r="AA217">
            <v>-260</v>
          </cell>
          <cell r="AB217">
            <v>45299</v>
          </cell>
          <cell r="AC217">
            <v>21240</v>
          </cell>
          <cell r="AD217" t="str">
            <v>タイヤホイール激安王国</v>
          </cell>
          <cell r="AE217">
            <v>21240</v>
          </cell>
          <cell r="AF217">
            <v>0</v>
          </cell>
          <cell r="AG217">
            <v>605922062</v>
          </cell>
          <cell r="AH217">
            <v>605922115</v>
          </cell>
        </row>
        <row r="218">
          <cell r="B218">
            <v>2155017157709</v>
          </cell>
          <cell r="C218">
            <v>4985009753323</v>
          </cell>
          <cell r="D218" t="str">
            <v>728690</v>
          </cell>
          <cell r="E218" t="str">
            <v>CROSSCLIMATE 2</v>
          </cell>
          <cell r="F218" t="str">
            <v>215/50R17 95W XL</v>
          </cell>
          <cell r="G218" t="str">
            <v>215/50R17</v>
          </cell>
          <cell r="H218">
            <v>36700</v>
          </cell>
          <cell r="I218">
            <v>17620</v>
          </cell>
          <cell r="J218">
            <v>32</v>
          </cell>
          <cell r="K218">
            <v>4</v>
          </cell>
          <cell r="L218">
            <v>23980</v>
          </cell>
          <cell r="M218">
            <v>20845.454549999999</v>
          </cell>
          <cell r="N218">
            <v>0.15473179240000001</v>
          </cell>
          <cell r="O218"/>
          <cell r="P218">
            <v>-580</v>
          </cell>
          <cell r="Q218">
            <v>45299</v>
          </cell>
          <cell r="R218">
            <v>23400</v>
          </cell>
          <cell r="S218" t="str">
            <v>タイヤーウッズ</v>
          </cell>
          <cell r="T218">
            <v>23400</v>
          </cell>
          <cell r="U218">
            <v>0</v>
          </cell>
          <cell r="V218">
            <v>23980</v>
          </cell>
          <cell r="W218">
            <v>24000</v>
          </cell>
          <cell r="X218">
            <v>20863.63636</v>
          </cell>
          <cell r="Y218">
            <v>0.1554684096</v>
          </cell>
          <cell r="Z218"/>
          <cell r="AA218">
            <v>-400</v>
          </cell>
          <cell r="AB218">
            <v>45299</v>
          </cell>
          <cell r="AC218">
            <v>23600</v>
          </cell>
          <cell r="AD218" t="str">
            <v>ラスティーボルト</v>
          </cell>
          <cell r="AE218">
            <v>23600</v>
          </cell>
          <cell r="AF218">
            <v>0</v>
          </cell>
          <cell r="AG218">
            <v>605922053</v>
          </cell>
          <cell r="AH218">
            <v>605922106</v>
          </cell>
        </row>
        <row r="219">
          <cell r="B219">
            <v>2255017157706</v>
          </cell>
          <cell r="C219">
            <v>4985009753330</v>
          </cell>
          <cell r="D219" t="str">
            <v>728700</v>
          </cell>
          <cell r="E219" t="str">
            <v>CROSSCLIMATE 2</v>
          </cell>
          <cell r="F219" t="str">
            <v>225/50R17 98Y XL</v>
          </cell>
          <cell r="G219" t="str">
            <v>225/50R17</v>
          </cell>
          <cell r="H219">
            <v>37300</v>
          </cell>
          <cell r="I219">
            <v>17910</v>
          </cell>
          <cell r="J219">
            <v>16</v>
          </cell>
          <cell r="K219">
            <v>21</v>
          </cell>
          <cell r="L219">
            <v>24480</v>
          </cell>
          <cell r="M219">
            <v>21300</v>
          </cell>
          <cell r="N219">
            <v>0.15915492959999999</v>
          </cell>
          <cell r="O219"/>
          <cell r="P219">
            <v>-680</v>
          </cell>
          <cell r="Q219">
            <v>45299</v>
          </cell>
          <cell r="R219">
            <v>23800</v>
          </cell>
          <cell r="S219" t="str">
            <v>タイヤーウッズ</v>
          </cell>
          <cell r="T219">
            <v>23800</v>
          </cell>
          <cell r="U219">
            <v>0</v>
          </cell>
          <cell r="V219">
            <v>24480</v>
          </cell>
          <cell r="W219">
            <v>24600</v>
          </cell>
          <cell r="X219">
            <v>21409.090909999999</v>
          </cell>
          <cell r="Y219">
            <v>0.1634394904</v>
          </cell>
          <cell r="Z219"/>
          <cell r="AA219">
            <v>-720</v>
          </cell>
          <cell r="AB219">
            <v>45299</v>
          </cell>
          <cell r="AC219">
            <v>23880</v>
          </cell>
          <cell r="AD219" t="str">
            <v>ラスティーボルト</v>
          </cell>
          <cell r="AE219">
            <v>23880</v>
          </cell>
          <cell r="AF219">
            <v>0</v>
          </cell>
          <cell r="AG219">
            <v>605922058</v>
          </cell>
          <cell r="AH219">
            <v>605922111</v>
          </cell>
        </row>
        <row r="220">
          <cell r="B220">
            <v>2055517157707</v>
          </cell>
          <cell r="C220">
            <v>4985009753415</v>
          </cell>
          <cell r="D220" t="str">
            <v>728780</v>
          </cell>
          <cell r="E220" t="str">
            <v>CROSSCLIMATE 2</v>
          </cell>
          <cell r="F220" t="str">
            <v>205/55R17 95V XL</v>
          </cell>
          <cell r="G220" t="str">
            <v>205/55R17</v>
          </cell>
          <cell r="H220">
            <v>31000</v>
          </cell>
          <cell r="I220">
            <v>14880</v>
          </cell>
          <cell r="J220">
            <v>70</v>
          </cell>
          <cell r="K220">
            <v>2</v>
          </cell>
          <cell r="L220">
            <v>20320</v>
          </cell>
          <cell r="M220">
            <v>17518.181820000002</v>
          </cell>
          <cell r="N220">
            <v>0.15059678260000001</v>
          </cell>
          <cell r="O220"/>
          <cell r="P220">
            <v>-380</v>
          </cell>
          <cell r="Q220">
            <v>45299</v>
          </cell>
          <cell r="R220">
            <v>19940</v>
          </cell>
          <cell r="S220" t="str">
            <v>タイヤホイール専門店グリップコーポレーション</v>
          </cell>
          <cell r="T220">
            <v>19940</v>
          </cell>
          <cell r="U220">
            <v>0</v>
          </cell>
          <cell r="V220">
            <v>20320</v>
          </cell>
          <cell r="W220">
            <v>20320</v>
          </cell>
          <cell r="X220">
            <v>17518.181820000002</v>
          </cell>
          <cell r="Y220">
            <v>0.15059678260000001</v>
          </cell>
          <cell r="Z220"/>
          <cell r="AA220">
            <v>-380</v>
          </cell>
          <cell r="AB220">
            <v>45299</v>
          </cell>
          <cell r="AC220">
            <v>19940</v>
          </cell>
          <cell r="AD220" t="str">
            <v>格安タイヤホイールジャストパーツ</v>
          </cell>
          <cell r="AE220">
            <v>19940</v>
          </cell>
          <cell r="AF220">
            <v>0</v>
          </cell>
          <cell r="AG220">
            <v>605922063</v>
          </cell>
          <cell r="AH220">
            <v>605922116</v>
          </cell>
        </row>
        <row r="221">
          <cell r="B221">
            <v>2155517157704</v>
          </cell>
          <cell r="C221">
            <v>4985009753422</v>
          </cell>
          <cell r="D221" t="str">
            <v>728790</v>
          </cell>
          <cell r="E221" t="str">
            <v>CROSSCLIMATE 2</v>
          </cell>
          <cell r="F221" t="str">
            <v>215/55R17 98W XL</v>
          </cell>
          <cell r="G221" t="str">
            <v>215/55R17</v>
          </cell>
          <cell r="H221">
            <v>32000</v>
          </cell>
          <cell r="I221">
            <v>15360</v>
          </cell>
          <cell r="J221">
            <v>85</v>
          </cell>
          <cell r="K221">
            <v>3</v>
          </cell>
          <cell r="L221">
            <v>21080</v>
          </cell>
          <cell r="M221">
            <v>18209.090909999999</v>
          </cell>
          <cell r="N221">
            <v>0.156465302</v>
          </cell>
          <cell r="O221"/>
          <cell r="P221">
            <v>-490</v>
          </cell>
          <cell r="Q221">
            <v>45299</v>
          </cell>
          <cell r="R221">
            <v>20590</v>
          </cell>
          <cell r="S221" t="str">
            <v>ジャストパーツ</v>
          </cell>
          <cell r="T221">
            <v>20590</v>
          </cell>
          <cell r="U221">
            <v>0</v>
          </cell>
          <cell r="V221">
            <v>21080</v>
          </cell>
          <cell r="W221">
            <v>21150</v>
          </cell>
          <cell r="X221">
            <v>18272.727269999999</v>
          </cell>
          <cell r="Y221">
            <v>0.15940298510000001</v>
          </cell>
          <cell r="Z221"/>
          <cell r="AA221">
            <v>-580</v>
          </cell>
          <cell r="AB221">
            <v>45299</v>
          </cell>
          <cell r="AC221">
            <v>20570</v>
          </cell>
          <cell r="AD221" t="str">
            <v>ラスティーボルト</v>
          </cell>
          <cell r="AE221">
            <v>20570</v>
          </cell>
          <cell r="AF221">
            <v>0</v>
          </cell>
          <cell r="AG221">
            <v>605922055</v>
          </cell>
          <cell r="AH221">
            <v>605922108</v>
          </cell>
        </row>
        <row r="222">
          <cell r="B222">
            <v>2255517157701</v>
          </cell>
          <cell r="C222">
            <v>4985009753439</v>
          </cell>
          <cell r="D222" t="str">
            <v>728800</v>
          </cell>
          <cell r="E222" t="str">
            <v>CROSSCLIMATE 2</v>
          </cell>
          <cell r="F222" t="str">
            <v>225/55R17 101Y XL</v>
          </cell>
          <cell r="G222" t="str">
            <v>225/55R17</v>
          </cell>
          <cell r="H222">
            <v>36500</v>
          </cell>
          <cell r="I222">
            <v>17520</v>
          </cell>
          <cell r="J222">
            <v>16</v>
          </cell>
          <cell r="K222">
            <v>8</v>
          </cell>
          <cell r="L222">
            <v>23280</v>
          </cell>
          <cell r="M222">
            <v>20686.36364</v>
          </cell>
          <cell r="N222">
            <v>0.15306526040000001</v>
          </cell>
          <cell r="O222"/>
          <cell r="P222">
            <v>10</v>
          </cell>
          <cell r="Q222">
            <v>45299</v>
          </cell>
          <cell r="R222">
            <v>23290</v>
          </cell>
          <cell r="S222" t="str">
            <v>トミータイヤ</v>
          </cell>
          <cell r="T222">
            <v>23290</v>
          </cell>
          <cell r="U222">
            <v>0</v>
          </cell>
          <cell r="V222">
            <v>23680</v>
          </cell>
          <cell r="W222">
            <v>23800</v>
          </cell>
          <cell r="X222">
            <v>21159.090909999999</v>
          </cell>
          <cell r="Y222">
            <v>0.17198711059999999</v>
          </cell>
          <cell r="Z222"/>
          <cell r="AA222">
            <v>-520</v>
          </cell>
          <cell r="AB222">
            <v>45299</v>
          </cell>
          <cell r="AC222">
            <v>23280</v>
          </cell>
          <cell r="AD222" t="str">
            <v>ラスティーボルト</v>
          </cell>
          <cell r="AE222">
            <v>23280</v>
          </cell>
          <cell r="AF222">
            <v>0</v>
          </cell>
          <cell r="AG222">
            <v>605922054</v>
          </cell>
          <cell r="AH222">
            <v>605922107</v>
          </cell>
        </row>
        <row r="223">
          <cell r="B223">
            <v>2355517157708</v>
          </cell>
          <cell r="C223">
            <v>4985009753446</v>
          </cell>
          <cell r="D223" t="str">
            <v>728810</v>
          </cell>
          <cell r="E223" t="str">
            <v>CROSSCLIMATE 2</v>
          </cell>
          <cell r="F223" t="str">
            <v>235/55R17 103Y XL</v>
          </cell>
          <cell r="G223" t="str">
            <v>235/55R17</v>
          </cell>
          <cell r="H223">
            <v>37100</v>
          </cell>
          <cell r="I223">
            <v>17810</v>
          </cell>
          <cell r="J223">
            <v>4</v>
          </cell>
          <cell r="K223">
            <v>0</v>
          </cell>
          <cell r="L223">
            <v>23980</v>
          </cell>
          <cell r="M223">
            <v>20845.454549999999</v>
          </cell>
          <cell r="N223">
            <v>0.14561709549999999</v>
          </cell>
          <cell r="O223"/>
          <cell r="P223">
            <v>-400</v>
          </cell>
          <cell r="Q223">
            <v>45299</v>
          </cell>
          <cell r="R223">
            <v>23580</v>
          </cell>
          <cell r="S223" t="str">
            <v>まるべぇ</v>
          </cell>
          <cell r="T223">
            <v>23580</v>
          </cell>
          <cell r="U223">
            <v>0</v>
          </cell>
          <cell r="V223">
            <v>23980</v>
          </cell>
          <cell r="W223">
            <v>23980</v>
          </cell>
          <cell r="X223">
            <v>20845.454549999999</v>
          </cell>
          <cell r="Y223">
            <v>0.14561709549999999</v>
          </cell>
          <cell r="Z223"/>
          <cell r="AA223">
            <v>-170</v>
          </cell>
          <cell r="AB223">
            <v>45299</v>
          </cell>
          <cell r="AC223">
            <v>23810</v>
          </cell>
          <cell r="AD223" t="str">
            <v>グリーンコンシューマー</v>
          </cell>
          <cell r="AE223">
            <v>23810</v>
          </cell>
          <cell r="AF223">
            <v>0</v>
          </cell>
          <cell r="AG223">
            <v>605922057</v>
          </cell>
          <cell r="AH223">
            <v>605922110</v>
          </cell>
        </row>
        <row r="224">
          <cell r="B224">
            <v>2156017157706</v>
          </cell>
          <cell r="C224">
            <v>4985009753538</v>
          </cell>
          <cell r="D224" t="str">
            <v>728900</v>
          </cell>
          <cell r="E224" t="str">
            <v>CROSSCLIMATE 2</v>
          </cell>
          <cell r="F224" t="str">
            <v>215/60R17 100V XL</v>
          </cell>
          <cell r="G224" t="str">
            <v>215/60R17</v>
          </cell>
          <cell r="H224">
            <v>28600</v>
          </cell>
          <cell r="I224">
            <v>13730</v>
          </cell>
          <cell r="J224">
            <v>58</v>
          </cell>
          <cell r="K224">
            <v>3</v>
          </cell>
          <cell r="L224">
            <v>18850</v>
          </cell>
          <cell r="M224">
            <v>16181.81818</v>
          </cell>
          <cell r="N224">
            <v>0.1515168539</v>
          </cell>
          <cell r="O224"/>
          <cell r="P224">
            <v>-500</v>
          </cell>
          <cell r="Q224">
            <v>45299</v>
          </cell>
          <cell r="R224">
            <v>18350</v>
          </cell>
          <cell r="S224" t="str">
            <v>クロスポイント</v>
          </cell>
          <cell r="T224">
            <v>18350</v>
          </cell>
          <cell r="U224">
            <v>0</v>
          </cell>
          <cell r="V224">
            <v>18850</v>
          </cell>
          <cell r="W224">
            <v>18860</v>
          </cell>
          <cell r="X224">
            <v>16190.909089999999</v>
          </cell>
          <cell r="Y224">
            <v>0.15199326220000001</v>
          </cell>
          <cell r="Z224"/>
          <cell r="AA224">
            <v>-550</v>
          </cell>
          <cell r="AB224">
            <v>45299</v>
          </cell>
          <cell r="AC224">
            <v>18310</v>
          </cell>
          <cell r="AD224" t="str">
            <v>グリーンコンシューマー</v>
          </cell>
          <cell r="AE224">
            <v>18310</v>
          </cell>
          <cell r="AF224">
            <v>0</v>
          </cell>
          <cell r="AG224">
            <v>605922056</v>
          </cell>
          <cell r="AH224">
            <v>605922109</v>
          </cell>
        </row>
        <row r="225">
          <cell r="B225">
            <v>2256017157703</v>
          </cell>
          <cell r="C225">
            <v>4985009753545</v>
          </cell>
          <cell r="D225" t="str">
            <v>728910</v>
          </cell>
          <cell r="E225" t="str">
            <v>CROSSCLIMATE 2</v>
          </cell>
          <cell r="F225" t="str">
            <v>225/60R17 99V</v>
          </cell>
          <cell r="G225" t="str">
            <v>225/60R17</v>
          </cell>
          <cell r="H225">
            <v>30200</v>
          </cell>
          <cell r="I225">
            <v>14500</v>
          </cell>
          <cell r="J225">
            <v>59</v>
          </cell>
          <cell r="K225">
            <v>0</v>
          </cell>
          <cell r="L225">
            <v>19980</v>
          </cell>
          <cell r="M225">
            <v>17209.090909999999</v>
          </cell>
          <cell r="N225">
            <v>0.1574220814</v>
          </cell>
          <cell r="O225"/>
          <cell r="P225">
            <v>-550</v>
          </cell>
          <cell r="Q225">
            <v>45299</v>
          </cell>
          <cell r="R225">
            <v>19430</v>
          </cell>
          <cell r="S225" t="str">
            <v>タイヤホイール専門店グリップコーポレーション</v>
          </cell>
          <cell r="T225">
            <v>19430</v>
          </cell>
          <cell r="U225">
            <v>0</v>
          </cell>
          <cell r="V225">
            <v>19980</v>
          </cell>
          <cell r="W225">
            <v>20000</v>
          </cell>
          <cell r="X225">
            <v>17227.272730000001</v>
          </cell>
          <cell r="Y225">
            <v>0.15831134559999999</v>
          </cell>
          <cell r="Z225"/>
          <cell r="AA225">
            <v>-620</v>
          </cell>
          <cell r="AB225">
            <v>45299</v>
          </cell>
          <cell r="AC225">
            <v>19380</v>
          </cell>
          <cell r="AD225" t="str">
            <v>グリーンコンシューマー</v>
          </cell>
          <cell r="AE225">
            <v>19380</v>
          </cell>
          <cell r="AF225">
            <v>0</v>
          </cell>
          <cell r="AG225">
            <v>605922064</v>
          </cell>
          <cell r="AH225">
            <v>605922117</v>
          </cell>
        </row>
        <row r="226">
          <cell r="B226">
            <v>2155518157703</v>
          </cell>
          <cell r="C226">
            <v>4985009753828</v>
          </cell>
          <cell r="D226" t="str">
            <v>735490</v>
          </cell>
          <cell r="E226" t="str">
            <v>CROSSCLIMATE 2</v>
          </cell>
          <cell r="F226" t="str">
            <v>215/55R18 99V XL</v>
          </cell>
          <cell r="G226" t="str">
            <v>215/55R18</v>
          </cell>
          <cell r="H226">
            <v>34900</v>
          </cell>
          <cell r="I226">
            <v>16760</v>
          </cell>
          <cell r="J226">
            <v>4</v>
          </cell>
          <cell r="K226">
            <v>3</v>
          </cell>
          <cell r="L226">
            <v>23400</v>
          </cell>
          <cell r="M226">
            <v>20318.181820000002</v>
          </cell>
          <cell r="N226">
            <v>0.17512304249999999</v>
          </cell>
          <cell r="O226"/>
          <cell r="P226">
            <v>90</v>
          </cell>
          <cell r="Q226">
            <v>45299</v>
          </cell>
          <cell r="R226">
            <v>23490</v>
          </cell>
          <cell r="S226" t="str">
            <v>ラウンドタイヤ ヤフー店</v>
          </cell>
          <cell r="T226">
            <v>23490</v>
          </cell>
          <cell r="U226">
            <v>0</v>
          </cell>
          <cell r="V226">
            <v>23400</v>
          </cell>
          <cell r="W226">
            <v>23550</v>
          </cell>
          <cell r="X226">
            <v>20454.545450000001</v>
          </cell>
          <cell r="Y226">
            <v>0.18062222219999999</v>
          </cell>
          <cell r="Z226">
            <v>94200</v>
          </cell>
          <cell r="AA226">
            <v>100</v>
          </cell>
          <cell r="AB226">
            <v>45299</v>
          </cell>
          <cell r="AC226">
            <v>23650</v>
          </cell>
          <cell r="AD226" t="str">
            <v>ラウンドタイヤ</v>
          </cell>
          <cell r="AE226">
            <v>23650</v>
          </cell>
          <cell r="AF226">
            <v>0</v>
          </cell>
          <cell r="AG226" t="str">
            <v>×</v>
          </cell>
          <cell r="AH226" t="str">
            <v>×</v>
          </cell>
        </row>
        <row r="227">
          <cell r="B227">
            <v>2254018157708</v>
          </cell>
          <cell r="C227">
            <v>4985009753095</v>
          </cell>
          <cell r="D227" t="str">
            <v>728460</v>
          </cell>
          <cell r="E227" t="str">
            <v>CROSSCLIMATE 2</v>
          </cell>
          <cell r="F227" t="str">
            <v>225/40R18 92YXL</v>
          </cell>
          <cell r="G227" t="str">
            <v>225/40R18</v>
          </cell>
          <cell r="H227">
            <v>43400</v>
          </cell>
          <cell r="I227">
            <v>20840</v>
          </cell>
          <cell r="J227">
            <v>20</v>
          </cell>
          <cell r="K227">
            <v>10</v>
          </cell>
          <cell r="L227">
            <v>27780</v>
          </cell>
          <cell r="M227">
            <v>24777.272730000001</v>
          </cell>
          <cell r="N227">
            <v>0.15890662259999999</v>
          </cell>
          <cell r="O227"/>
          <cell r="P227">
            <v>20</v>
          </cell>
          <cell r="Q227">
            <v>45299</v>
          </cell>
          <cell r="R227">
            <v>27800</v>
          </cell>
          <cell r="S227" t="str">
            <v>ラウンドタイヤ ヤフー店</v>
          </cell>
          <cell r="T227">
            <v>27800</v>
          </cell>
          <cell r="U227">
            <v>0</v>
          </cell>
          <cell r="V227">
            <v>27950</v>
          </cell>
          <cell r="W227">
            <v>27970</v>
          </cell>
          <cell r="X227">
            <v>24950</v>
          </cell>
          <cell r="Y227">
            <v>0.16472945889999999</v>
          </cell>
          <cell r="Z227"/>
          <cell r="AA227">
            <v>-90</v>
          </cell>
          <cell r="AB227">
            <v>45299</v>
          </cell>
          <cell r="AC227">
            <v>27880</v>
          </cell>
          <cell r="AD227" t="str">
            <v>タイヤマックス</v>
          </cell>
          <cell r="AE227">
            <v>27880</v>
          </cell>
          <cell r="AF227">
            <v>0</v>
          </cell>
          <cell r="AG227">
            <v>605922045</v>
          </cell>
          <cell r="AH227">
            <v>605922098</v>
          </cell>
        </row>
        <row r="228">
          <cell r="B228">
            <v>2354018157705</v>
          </cell>
          <cell r="C228">
            <v>4985009753101</v>
          </cell>
          <cell r="D228" t="str">
            <v>728470</v>
          </cell>
          <cell r="E228" t="str">
            <v>CROSSCLIMATE 2</v>
          </cell>
          <cell r="F228" t="str">
            <v>235/40R18 95Y XL</v>
          </cell>
          <cell r="G228" t="str">
            <v>235/40R18</v>
          </cell>
          <cell r="H228">
            <v>45700</v>
          </cell>
          <cell r="I228">
            <v>21940</v>
          </cell>
          <cell r="J228">
            <v>8</v>
          </cell>
          <cell r="K228">
            <v>20</v>
          </cell>
          <cell r="L228">
            <v>29780</v>
          </cell>
          <cell r="M228">
            <v>26118.181820000002</v>
          </cell>
          <cell r="N228">
            <v>0.15997215449999999</v>
          </cell>
          <cell r="O228"/>
          <cell r="P228">
            <v>-780</v>
          </cell>
          <cell r="Q228">
            <v>45299</v>
          </cell>
          <cell r="R228">
            <v>29000</v>
          </cell>
          <cell r="S228" t="str">
            <v>タイヤーウッズ</v>
          </cell>
          <cell r="T228">
            <v>29000</v>
          </cell>
          <cell r="U228">
            <v>0</v>
          </cell>
          <cell r="V228">
            <v>29780</v>
          </cell>
          <cell r="W228">
            <v>29780</v>
          </cell>
          <cell r="X228">
            <v>26118.181820000002</v>
          </cell>
          <cell r="Y228">
            <v>0.15997215449999999</v>
          </cell>
          <cell r="Z228"/>
          <cell r="AA228">
            <v>-490</v>
          </cell>
          <cell r="AB228">
            <v>45299</v>
          </cell>
          <cell r="AC228">
            <v>29290</v>
          </cell>
          <cell r="AD228" t="str">
            <v>タイヤ1番OFF-ROAD</v>
          </cell>
          <cell r="AE228">
            <v>28980</v>
          </cell>
          <cell r="AF228">
            <v>310</v>
          </cell>
          <cell r="AG228">
            <v>605922047</v>
          </cell>
          <cell r="AH228">
            <v>605922100</v>
          </cell>
        </row>
        <row r="229">
          <cell r="B229">
            <v>2454018157702</v>
          </cell>
          <cell r="C229">
            <v>4985009753118</v>
          </cell>
          <cell r="D229" t="str">
            <v>728480</v>
          </cell>
          <cell r="E229" t="str">
            <v>CROSSCLIMATE 2</v>
          </cell>
          <cell r="F229" t="str">
            <v>245/40R18 97YXL</v>
          </cell>
          <cell r="G229" t="str">
            <v>245/40R18</v>
          </cell>
          <cell r="H229">
            <v>53400</v>
          </cell>
          <cell r="I229">
            <v>25640</v>
          </cell>
          <cell r="J229">
            <v>4</v>
          </cell>
          <cell r="K229">
            <v>31</v>
          </cell>
          <cell r="L229">
            <v>34680</v>
          </cell>
          <cell r="M229">
            <v>30572.727269999999</v>
          </cell>
          <cell r="N229">
            <v>0.1613440381</v>
          </cell>
          <cell r="O229"/>
          <cell r="P229">
            <v>420</v>
          </cell>
          <cell r="Q229">
            <v>45299</v>
          </cell>
          <cell r="R229">
            <v>35100</v>
          </cell>
          <cell r="S229" t="str">
            <v>ラウンドタイヤ ヤフー店</v>
          </cell>
          <cell r="T229">
            <v>34500</v>
          </cell>
          <cell r="U229">
            <v>600</v>
          </cell>
          <cell r="V229">
            <v>34680</v>
          </cell>
          <cell r="W229">
            <v>35000</v>
          </cell>
          <cell r="X229">
            <v>30863.63636</v>
          </cell>
          <cell r="Y229">
            <v>0.16924889539999999</v>
          </cell>
          <cell r="Z229"/>
          <cell r="AA229">
            <v>-500</v>
          </cell>
          <cell r="AB229">
            <v>45299</v>
          </cell>
          <cell r="AC229">
            <v>34500</v>
          </cell>
          <cell r="AD229" t="str">
            <v>カーマニアNo.1</v>
          </cell>
          <cell r="AE229">
            <v>33880</v>
          </cell>
          <cell r="AF229">
            <v>620</v>
          </cell>
          <cell r="AG229">
            <v>605922046</v>
          </cell>
          <cell r="AH229">
            <v>605922099</v>
          </cell>
        </row>
        <row r="230">
          <cell r="B230">
            <v>2254518157703</v>
          </cell>
          <cell r="C230">
            <v>4985009753231</v>
          </cell>
          <cell r="D230" t="str">
            <v>728600</v>
          </cell>
          <cell r="E230" t="str">
            <v>CROSSCLIMATE 2</v>
          </cell>
          <cell r="F230" t="str">
            <v>225/45R18 95Y XL</v>
          </cell>
          <cell r="G230" t="str">
            <v>225/45R18</v>
          </cell>
          <cell r="H230">
            <v>41500</v>
          </cell>
          <cell r="I230">
            <v>19920</v>
          </cell>
          <cell r="J230">
            <v>12</v>
          </cell>
          <cell r="K230">
            <v>45</v>
          </cell>
          <cell r="L230">
            <v>26980</v>
          </cell>
          <cell r="M230">
            <v>23572.727269999999</v>
          </cell>
          <cell r="N230">
            <v>0.15495564980000001</v>
          </cell>
          <cell r="O230"/>
          <cell r="P230">
            <v>-250</v>
          </cell>
          <cell r="Q230">
            <v>45299</v>
          </cell>
          <cell r="R230">
            <v>26730</v>
          </cell>
          <cell r="S230" t="str">
            <v>タイヤ1番</v>
          </cell>
          <cell r="T230">
            <v>26730</v>
          </cell>
          <cell r="U230">
            <v>0</v>
          </cell>
          <cell r="V230">
            <v>26980</v>
          </cell>
          <cell r="W230">
            <v>27200</v>
          </cell>
          <cell r="X230">
            <v>23772.727269999999</v>
          </cell>
          <cell r="Y230">
            <v>0.1620650096</v>
          </cell>
          <cell r="Z230"/>
          <cell r="AA230">
            <v>-470</v>
          </cell>
          <cell r="AB230">
            <v>45299</v>
          </cell>
          <cell r="AC230">
            <v>26730</v>
          </cell>
          <cell r="AD230" t="str">
            <v>タイヤマックス</v>
          </cell>
          <cell r="AE230">
            <v>26730</v>
          </cell>
          <cell r="AF230">
            <v>0</v>
          </cell>
          <cell r="AG230">
            <v>605922042</v>
          </cell>
          <cell r="AH230">
            <v>605922095</v>
          </cell>
        </row>
        <row r="231">
          <cell r="B231">
            <v>2354518157700</v>
          </cell>
          <cell r="C231">
            <v>4985009753248</v>
          </cell>
          <cell r="D231" t="str">
            <v>728610</v>
          </cell>
          <cell r="E231" t="str">
            <v>CROSSCLIMATE 2</v>
          </cell>
          <cell r="F231" t="str">
            <v>235/45R18 98YXL</v>
          </cell>
          <cell r="G231" t="str">
            <v>235/45R18</v>
          </cell>
          <cell r="H231">
            <v>43500</v>
          </cell>
          <cell r="I231">
            <v>20880</v>
          </cell>
          <cell r="J231">
            <v>50</v>
          </cell>
          <cell r="K231">
            <v>0</v>
          </cell>
          <cell r="L231">
            <v>28700</v>
          </cell>
          <cell r="M231">
            <v>25136.36364</v>
          </cell>
          <cell r="N231">
            <v>0.16933092220000001</v>
          </cell>
          <cell r="O231"/>
          <cell r="P231">
            <v>40</v>
          </cell>
          <cell r="Q231">
            <v>45299</v>
          </cell>
          <cell r="R231">
            <v>28740</v>
          </cell>
          <cell r="S231" t="str">
            <v>ジャストパーツ</v>
          </cell>
          <cell r="T231">
            <v>28740</v>
          </cell>
          <cell r="U231">
            <v>0</v>
          </cell>
          <cell r="V231">
            <v>28400</v>
          </cell>
          <cell r="W231">
            <v>28400</v>
          </cell>
          <cell r="X231">
            <v>24863.63636</v>
          </cell>
          <cell r="Y231">
            <v>0.1602193784</v>
          </cell>
          <cell r="Z231"/>
          <cell r="AA231">
            <v>340</v>
          </cell>
          <cell r="AB231">
            <v>45299</v>
          </cell>
          <cell r="AC231">
            <v>28740</v>
          </cell>
          <cell r="AD231" t="str">
            <v>タイヤホイール激安王国</v>
          </cell>
          <cell r="AE231">
            <v>28740</v>
          </cell>
          <cell r="AF231">
            <v>0</v>
          </cell>
          <cell r="AG231">
            <v>605922051</v>
          </cell>
          <cell r="AH231">
            <v>605922104</v>
          </cell>
        </row>
        <row r="232">
          <cell r="B232">
            <v>2454518157707</v>
          </cell>
          <cell r="C232">
            <v>4985009753255</v>
          </cell>
          <cell r="D232" t="str">
            <v>728620</v>
          </cell>
          <cell r="E232" t="str">
            <v>CROSSCLIMATE 2</v>
          </cell>
          <cell r="F232" t="str">
            <v>245/45R18 100Y XL</v>
          </cell>
          <cell r="G232" t="str">
            <v>245/45R18</v>
          </cell>
          <cell r="H232">
            <v>46700</v>
          </cell>
          <cell r="I232">
            <v>22420</v>
          </cell>
          <cell r="J232">
            <v>8</v>
          </cell>
          <cell r="K232">
            <v>18</v>
          </cell>
          <cell r="L232">
            <v>30480</v>
          </cell>
          <cell r="M232">
            <v>26754.545450000001</v>
          </cell>
          <cell r="N232">
            <v>0.16201155280000001</v>
          </cell>
          <cell r="O232"/>
          <cell r="P232">
            <v>-450</v>
          </cell>
          <cell r="Q232">
            <v>45299</v>
          </cell>
          <cell r="R232">
            <v>30030</v>
          </cell>
          <cell r="S232" t="str">
            <v>タイヤ1番</v>
          </cell>
          <cell r="T232">
            <v>30030</v>
          </cell>
          <cell r="U232">
            <v>0</v>
          </cell>
          <cell r="V232">
            <v>30680</v>
          </cell>
          <cell r="W232">
            <v>30680</v>
          </cell>
          <cell r="X232">
            <v>26936.36364</v>
          </cell>
          <cell r="Y232">
            <v>0.1676679042</v>
          </cell>
          <cell r="Z232"/>
          <cell r="AA232">
            <v>-650</v>
          </cell>
          <cell r="AB232">
            <v>45299</v>
          </cell>
          <cell r="AC232">
            <v>30030</v>
          </cell>
          <cell r="AD232" t="str">
            <v>タイヤ1番OFF-ROAD</v>
          </cell>
          <cell r="AE232">
            <v>30030</v>
          </cell>
          <cell r="AF232">
            <v>0</v>
          </cell>
          <cell r="AG232">
            <v>605922041</v>
          </cell>
          <cell r="AH232">
            <v>605922094</v>
          </cell>
        </row>
        <row r="233">
          <cell r="B233">
            <v>2355018157702</v>
          </cell>
          <cell r="C233">
            <v>4985009753347</v>
          </cell>
          <cell r="D233" t="str">
            <v>728710</v>
          </cell>
          <cell r="E233" t="str">
            <v>CROSSCLIMATE 2</v>
          </cell>
          <cell r="F233" t="str">
            <v>235/50R18 101YXL</v>
          </cell>
          <cell r="G233" t="str">
            <v>235/50R18</v>
          </cell>
          <cell r="H233">
            <v>40000</v>
          </cell>
          <cell r="I233">
            <v>19200</v>
          </cell>
          <cell r="J233">
            <v>41</v>
          </cell>
          <cell r="K233">
            <v>12</v>
          </cell>
          <cell r="L233">
            <v>26400</v>
          </cell>
          <cell r="M233">
            <v>23045.454549999999</v>
          </cell>
          <cell r="N233">
            <v>0.1668639053</v>
          </cell>
          <cell r="O233"/>
          <cell r="P233">
            <v>9</v>
          </cell>
          <cell r="Q233">
            <v>45299</v>
          </cell>
          <cell r="R233">
            <v>26409</v>
          </cell>
          <cell r="S233" t="str">
            <v>タイヤ購入と取付予約 TIREHOOD 2号店</v>
          </cell>
          <cell r="T233">
            <v>26480</v>
          </cell>
          <cell r="U233">
            <v>-71</v>
          </cell>
          <cell r="V233">
            <v>26200</v>
          </cell>
          <cell r="W233">
            <v>26500</v>
          </cell>
          <cell r="X233">
            <v>23136.36364</v>
          </cell>
          <cell r="Y233">
            <v>0.17013752460000001</v>
          </cell>
          <cell r="Z233"/>
          <cell r="AA233">
            <v>20</v>
          </cell>
          <cell r="AB233">
            <v>45299</v>
          </cell>
          <cell r="AC233">
            <v>26520</v>
          </cell>
          <cell r="AD233" t="str">
            <v>格安タイヤホイールジャストパーツ</v>
          </cell>
          <cell r="AE233">
            <v>26520</v>
          </cell>
          <cell r="AF233">
            <v>0</v>
          </cell>
          <cell r="AG233">
            <v>605922044</v>
          </cell>
          <cell r="AH233">
            <v>605922097</v>
          </cell>
        </row>
        <row r="234">
          <cell r="B234">
            <v>2255518157700</v>
          </cell>
          <cell r="C234">
            <v>4985009753835</v>
          </cell>
          <cell r="D234" t="str">
            <v>735500</v>
          </cell>
          <cell r="E234" t="str">
            <v>CROSSCLIMATE 2</v>
          </cell>
          <cell r="F234" t="str">
            <v>225/55R18 98V</v>
          </cell>
          <cell r="G234" t="str">
            <v>225/55R18</v>
          </cell>
          <cell r="H234">
            <v>36200</v>
          </cell>
          <cell r="I234">
            <v>17380</v>
          </cell>
          <cell r="J234">
            <v>85</v>
          </cell>
          <cell r="K234">
            <v>2</v>
          </cell>
          <cell r="L234">
            <v>23780</v>
          </cell>
          <cell r="M234">
            <v>20663.63636</v>
          </cell>
          <cell r="N234">
            <v>0.15890893089999999</v>
          </cell>
          <cell r="O234"/>
          <cell r="P234">
            <v>-690</v>
          </cell>
          <cell r="Q234">
            <v>45299</v>
          </cell>
          <cell r="R234">
            <v>23090</v>
          </cell>
          <cell r="S234" t="str">
            <v>トミータイヤ</v>
          </cell>
          <cell r="T234">
            <v>23400</v>
          </cell>
          <cell r="U234">
            <v>-310</v>
          </cell>
          <cell r="V234">
            <v>24300</v>
          </cell>
          <cell r="W234">
            <v>24300</v>
          </cell>
          <cell r="X234">
            <v>21136.36364</v>
          </cell>
          <cell r="Y234">
            <v>0.17772043009999999</v>
          </cell>
          <cell r="Z234">
            <v>97200</v>
          </cell>
          <cell r="AA234">
            <v>799</v>
          </cell>
          <cell r="AB234">
            <v>45299</v>
          </cell>
          <cell r="AC234">
            <v>25099</v>
          </cell>
          <cell r="AD234" t="str">
            <v>T-BOX Auto Parts</v>
          </cell>
          <cell r="AE234">
            <v>28300</v>
          </cell>
          <cell r="AF234">
            <v>-3201</v>
          </cell>
          <cell r="AG234">
            <v>605922043</v>
          </cell>
          <cell r="AH234">
            <v>605922096</v>
          </cell>
        </row>
        <row r="235">
          <cell r="B235">
            <v>2355518157707</v>
          </cell>
          <cell r="C235">
            <v>4985009753934</v>
          </cell>
          <cell r="D235" t="str">
            <v>737000</v>
          </cell>
          <cell r="E235" t="str">
            <v>CROSSCLIMATE 2</v>
          </cell>
          <cell r="F235" t="str">
            <v>235/55R18 104V XL</v>
          </cell>
          <cell r="G235" t="str">
            <v>235/55R18</v>
          </cell>
          <cell r="H235">
            <v>38100</v>
          </cell>
          <cell r="I235">
            <v>18290</v>
          </cell>
          <cell r="J235">
            <v>44</v>
          </cell>
          <cell r="K235">
            <v>12</v>
          </cell>
          <cell r="L235">
            <v>25040</v>
          </cell>
          <cell r="M235">
            <v>21809.090909999999</v>
          </cell>
          <cell r="N235">
            <v>0.16135889950000001</v>
          </cell>
          <cell r="O235"/>
          <cell r="P235">
            <v>160</v>
          </cell>
          <cell r="Q235">
            <v>45299</v>
          </cell>
          <cell r="R235">
            <v>25200</v>
          </cell>
          <cell r="S235" t="str">
            <v>まるべぇ</v>
          </cell>
          <cell r="T235">
            <v>25200</v>
          </cell>
          <cell r="U235">
            <v>0</v>
          </cell>
          <cell r="V235">
            <v>25040</v>
          </cell>
          <cell r="W235">
            <v>25000</v>
          </cell>
          <cell r="X235">
            <v>21772.727269999999</v>
          </cell>
          <cell r="Y235">
            <v>0.1599582463</v>
          </cell>
          <cell r="Z235"/>
          <cell r="AA235">
            <v>280</v>
          </cell>
          <cell r="AB235">
            <v>45299</v>
          </cell>
          <cell r="AC235">
            <v>25280</v>
          </cell>
          <cell r="AD235" t="str">
            <v>グリーンコンシューマー</v>
          </cell>
          <cell r="AE235">
            <v>25280</v>
          </cell>
          <cell r="AF235">
            <v>0</v>
          </cell>
          <cell r="AG235">
            <v>605922049</v>
          </cell>
          <cell r="AH235">
            <v>605922102</v>
          </cell>
        </row>
        <row r="236">
          <cell r="B236">
            <v>2256018157702</v>
          </cell>
          <cell r="C236">
            <v>4985009753842</v>
          </cell>
          <cell r="D236" t="str">
            <v>735510</v>
          </cell>
          <cell r="E236" t="str">
            <v>CROSSCLIMATE 2</v>
          </cell>
          <cell r="F236" t="str">
            <v>225/60R18 104W XL</v>
          </cell>
          <cell r="G236" t="str">
            <v>225/60R18</v>
          </cell>
          <cell r="H236">
            <v>34100</v>
          </cell>
          <cell r="I236">
            <v>16370</v>
          </cell>
          <cell r="J236">
            <v>28</v>
          </cell>
          <cell r="K236">
            <v>2</v>
          </cell>
          <cell r="L236">
            <v>23200</v>
          </cell>
          <cell r="M236">
            <v>20136.36364</v>
          </cell>
          <cell r="N236">
            <v>0.1870428894</v>
          </cell>
          <cell r="O236"/>
          <cell r="P236">
            <v>280</v>
          </cell>
          <cell r="Q236">
            <v>45299</v>
          </cell>
          <cell r="R236">
            <v>23480</v>
          </cell>
          <cell r="S236" t="str">
            <v>T-BOX Auto Parts</v>
          </cell>
          <cell r="T236">
            <v>23480</v>
          </cell>
          <cell r="U236">
            <v>0</v>
          </cell>
          <cell r="V236">
            <v>23050</v>
          </cell>
          <cell r="W236">
            <v>23050</v>
          </cell>
          <cell r="X236">
            <v>20000</v>
          </cell>
          <cell r="Y236">
            <v>0.18149999999999999</v>
          </cell>
          <cell r="Z236"/>
          <cell r="AA236">
            <v>440</v>
          </cell>
          <cell r="AB236">
            <v>45299</v>
          </cell>
          <cell r="AC236">
            <v>23490</v>
          </cell>
          <cell r="AD236" t="str">
            <v>ラウンドタイヤ</v>
          </cell>
          <cell r="AE236">
            <v>23490</v>
          </cell>
          <cell r="AF236">
            <v>0</v>
          </cell>
          <cell r="AG236">
            <v>605922050</v>
          </cell>
          <cell r="AH236">
            <v>605922103</v>
          </cell>
        </row>
        <row r="237">
          <cell r="B237">
            <v>2356018157716</v>
          </cell>
          <cell r="C237">
            <v>4985009753668</v>
          </cell>
          <cell r="D237" t="str">
            <v>729820</v>
          </cell>
          <cell r="E237" t="str">
            <v>CROSSCLIMATE 2</v>
          </cell>
          <cell r="F237" t="str">
            <v>235/60R18 107H XL VOL</v>
          </cell>
          <cell r="G237" t="str">
            <v>235/60R18</v>
          </cell>
          <cell r="H237">
            <v>37900</v>
          </cell>
          <cell r="I237">
            <v>18200</v>
          </cell>
          <cell r="J237">
            <v>32</v>
          </cell>
          <cell r="K237">
            <v>8</v>
          </cell>
          <cell r="L237">
            <v>24600</v>
          </cell>
          <cell r="M237">
            <v>21409.090909999999</v>
          </cell>
          <cell r="N237">
            <v>0.14989384289999999</v>
          </cell>
          <cell r="O237"/>
          <cell r="P237">
            <v>-510</v>
          </cell>
          <cell r="Q237">
            <v>45299</v>
          </cell>
          <cell r="R237">
            <v>24090</v>
          </cell>
          <cell r="S237" t="str">
            <v>トミータイヤ</v>
          </cell>
          <cell r="T237">
            <v>24400</v>
          </cell>
          <cell r="U237">
            <v>-310</v>
          </cell>
          <cell r="V237">
            <v>24600</v>
          </cell>
          <cell r="W237">
            <v>24980</v>
          </cell>
          <cell r="X237">
            <v>21754.545450000001</v>
          </cell>
          <cell r="Y237">
            <v>0.1633932303</v>
          </cell>
          <cell r="Z237"/>
          <cell r="AA237">
            <v>-609</v>
          </cell>
          <cell r="AB237">
            <v>45299</v>
          </cell>
          <cell r="AC237">
            <v>24371</v>
          </cell>
          <cell r="AD237" t="str">
            <v>タイヤショップZERO楽天市場店</v>
          </cell>
          <cell r="AE237">
            <v>24371</v>
          </cell>
          <cell r="AF237">
            <v>0</v>
          </cell>
          <cell r="AG237">
            <v>605922048</v>
          </cell>
          <cell r="AH237">
            <v>605922101</v>
          </cell>
        </row>
        <row r="238">
          <cell r="B238">
            <v>2553519157706</v>
          </cell>
          <cell r="C238">
            <v>4985009753064</v>
          </cell>
          <cell r="D238" t="str">
            <v>728430</v>
          </cell>
          <cell r="E238" t="str">
            <v>CROSSCLIMATE 2</v>
          </cell>
          <cell r="F238" t="str">
            <v>255/35R19 96Y XL（発売延期）</v>
          </cell>
          <cell r="G238" t="str">
            <v>255/35R19</v>
          </cell>
          <cell r="H238">
            <v>53900</v>
          </cell>
          <cell r="I238">
            <v>25880</v>
          </cell>
          <cell r="J238">
            <v>0</v>
          </cell>
          <cell r="K238" t="str">
            <v>該当なし</v>
          </cell>
          <cell r="L238"/>
          <cell r="M238">
            <v>-954.54545450000001</v>
          </cell>
          <cell r="N238">
            <v>28.112380949999999</v>
          </cell>
          <cell r="O238"/>
          <cell r="P238">
            <v>38920</v>
          </cell>
          <cell r="Q238">
            <v>45299</v>
          </cell>
          <cell r="R238">
            <v>38920</v>
          </cell>
          <cell r="S238" t="str">
            <v>ジャストパーツ</v>
          </cell>
          <cell r="T238">
            <v>38920</v>
          </cell>
          <cell r="U238">
            <v>0</v>
          </cell>
          <cell r="V238"/>
          <cell r="W238"/>
          <cell r="X238">
            <v>-954.54545450000001</v>
          </cell>
          <cell r="Y238">
            <v>28.112380949999999</v>
          </cell>
          <cell r="Z238"/>
          <cell r="AA238">
            <v>38920</v>
          </cell>
          <cell r="AB238">
            <v>45299</v>
          </cell>
          <cell r="AC238">
            <v>38920</v>
          </cell>
          <cell r="AD238" t="str">
            <v>タイヤホイール激安王国</v>
          </cell>
          <cell r="AE238">
            <v>38920</v>
          </cell>
          <cell r="AF238">
            <v>0</v>
          </cell>
          <cell r="AG238" t="str">
            <v>×</v>
          </cell>
          <cell r="AH238" t="str">
            <v>×</v>
          </cell>
        </row>
        <row r="239">
          <cell r="B239">
            <v>2354019157704</v>
          </cell>
          <cell r="C239">
            <v>4985009753132</v>
          </cell>
          <cell r="D239" t="str">
            <v>728500</v>
          </cell>
          <cell r="E239" t="str">
            <v>CROSSCLIMATE 2（平均単価）</v>
          </cell>
          <cell r="F239" t="str">
            <v>235/40R19 96YXL</v>
          </cell>
          <cell r="G239" t="str">
            <v>235/40R19</v>
          </cell>
          <cell r="H239">
            <v>50300</v>
          </cell>
          <cell r="I239">
            <v>24150</v>
          </cell>
          <cell r="J239">
            <v>16</v>
          </cell>
          <cell r="K239">
            <v>12</v>
          </cell>
          <cell r="L239">
            <v>32800</v>
          </cell>
          <cell r="M239">
            <v>28863.63636</v>
          </cell>
          <cell r="N239">
            <v>0.16330708660000001</v>
          </cell>
          <cell r="O239"/>
          <cell r="P239">
            <v>90</v>
          </cell>
          <cell r="Q239">
            <v>45299</v>
          </cell>
          <cell r="R239">
            <v>32890</v>
          </cell>
          <cell r="S239" t="str">
            <v>グリーンコンシューマー</v>
          </cell>
          <cell r="T239">
            <v>32890</v>
          </cell>
          <cell r="U239">
            <v>0</v>
          </cell>
          <cell r="V239">
            <v>32800</v>
          </cell>
          <cell r="W239">
            <v>32850</v>
          </cell>
          <cell r="X239">
            <v>28909.090909999999</v>
          </cell>
          <cell r="Y239">
            <v>0.1646226415</v>
          </cell>
          <cell r="Z239"/>
          <cell r="AA239">
            <v>-250</v>
          </cell>
          <cell r="AB239">
            <v>45299</v>
          </cell>
          <cell r="AC239">
            <v>32600</v>
          </cell>
          <cell r="AD239" t="str">
            <v>T-BOX Auto Parts</v>
          </cell>
          <cell r="AE239">
            <v>32600</v>
          </cell>
          <cell r="AF239">
            <v>0</v>
          </cell>
          <cell r="AG239">
            <v>605922078</v>
          </cell>
          <cell r="AH239">
            <v>605922131</v>
          </cell>
        </row>
        <row r="240">
          <cell r="B240">
            <v>2355019157718</v>
          </cell>
          <cell r="C240">
            <v>4985009753705</v>
          </cell>
          <cell r="D240" t="str">
            <v>729860</v>
          </cell>
          <cell r="E240" t="str">
            <v>CROSSCLIMATE 2</v>
          </cell>
          <cell r="F240" t="str">
            <v>235/50R19 103V XL VOL</v>
          </cell>
          <cell r="G240" t="str">
            <v>235/50R19</v>
          </cell>
          <cell r="H240">
            <v>47700</v>
          </cell>
          <cell r="I240">
            <v>22900</v>
          </cell>
          <cell r="J240">
            <v>16</v>
          </cell>
          <cell r="K240">
            <v>0</v>
          </cell>
          <cell r="L240">
            <v>30980</v>
          </cell>
          <cell r="M240">
            <v>27209.090909999999</v>
          </cell>
          <cell r="N240">
            <v>0.1583695289</v>
          </cell>
          <cell r="O240"/>
          <cell r="P240">
            <v>590</v>
          </cell>
          <cell r="Q240">
            <v>45299</v>
          </cell>
          <cell r="R240">
            <v>31570</v>
          </cell>
          <cell r="S240" t="str">
            <v>タイヤホイール専門店グリップコーポレーション</v>
          </cell>
          <cell r="T240">
            <v>31570</v>
          </cell>
          <cell r="U240">
            <v>0</v>
          </cell>
          <cell r="V240">
            <v>31550</v>
          </cell>
          <cell r="W240">
            <v>31420</v>
          </cell>
          <cell r="X240">
            <v>27609.090909999999</v>
          </cell>
          <cell r="Y240">
            <v>0.17056305560000001</v>
          </cell>
          <cell r="Z240"/>
          <cell r="AA240">
            <v>-20</v>
          </cell>
          <cell r="AB240">
            <v>45299</v>
          </cell>
          <cell r="AC240">
            <v>31400</v>
          </cell>
          <cell r="AD240" t="str">
            <v>カーマニアNo.1</v>
          </cell>
          <cell r="AE240">
            <v>31400</v>
          </cell>
          <cell r="AF240">
            <v>0</v>
          </cell>
          <cell r="AG240">
            <v>605922077</v>
          </cell>
          <cell r="AH240">
            <v>605922130</v>
          </cell>
        </row>
        <row r="241">
          <cell r="B241">
            <v>1958015156566</v>
          </cell>
          <cell r="C241">
            <v>4985009716069</v>
          </cell>
          <cell r="D241" t="str">
            <v>725250</v>
          </cell>
          <cell r="E241" t="str">
            <v>AGILIS 3（夏）</v>
          </cell>
          <cell r="F241" t="str">
            <v>195/80R15C 108/106S</v>
          </cell>
          <cell r="G241" t="str">
            <v>195/80R15</v>
          </cell>
          <cell r="H241">
            <v>20800</v>
          </cell>
          <cell r="I241">
            <v>8500</v>
          </cell>
          <cell r="J241">
            <v>74</v>
          </cell>
          <cell r="K241">
            <v>20</v>
          </cell>
          <cell r="L241">
            <v>12240</v>
          </cell>
          <cell r="M241">
            <v>10172.727269999999</v>
          </cell>
          <cell r="N241">
            <v>0.16443252899999999</v>
          </cell>
          <cell r="O241"/>
          <cell r="P241">
            <v>-240</v>
          </cell>
          <cell r="Q241">
            <v>45299</v>
          </cell>
          <cell r="R241">
            <v>12000</v>
          </cell>
          <cell r="S241" t="str">
            <v>ラバラバ</v>
          </cell>
          <cell r="T241">
            <v>12000</v>
          </cell>
          <cell r="U241">
            <v>0</v>
          </cell>
          <cell r="V241"/>
          <cell r="W241">
            <v>12369</v>
          </cell>
          <cell r="X241">
            <v>10290</v>
          </cell>
          <cell r="Y241">
            <v>0.17395529639999999</v>
          </cell>
          <cell r="Z241"/>
          <cell r="AA241">
            <v>-369</v>
          </cell>
          <cell r="AB241">
            <v>45299</v>
          </cell>
          <cell r="AC241">
            <v>12000</v>
          </cell>
          <cell r="AD241" t="str">
            <v>ラバラバ　楽天市場店</v>
          </cell>
          <cell r="AE241">
            <v>12000</v>
          </cell>
          <cell r="AF241">
            <v>0</v>
          </cell>
          <cell r="AG241">
            <v>605949807</v>
          </cell>
          <cell r="AH241">
            <v>605949808</v>
          </cell>
        </row>
        <row r="242">
          <cell r="B242">
            <v>1756515157003</v>
          </cell>
          <cell r="C242">
            <v>4985009757093</v>
          </cell>
          <cell r="D242" t="str">
            <v>720850</v>
          </cell>
          <cell r="E242" t="str">
            <v>X-ICE SNOW（21年）</v>
          </cell>
          <cell r="F242" t="str">
            <v>175/65R15 88T XL</v>
          </cell>
          <cell r="G242" t="str">
            <v>175/65R15</v>
          </cell>
          <cell r="H242">
            <v>18100</v>
          </cell>
          <cell r="I242">
            <v>7790</v>
          </cell>
          <cell r="J242">
            <v>0</v>
          </cell>
          <cell r="K242">
            <v>1</v>
          </cell>
          <cell r="L242">
            <v>9480</v>
          </cell>
          <cell r="M242">
            <v>8140.9090910000004</v>
          </cell>
          <cell r="N242">
            <v>4.3104410939999997E-2</v>
          </cell>
          <cell r="O242"/>
          <cell r="P242">
            <v>1220</v>
          </cell>
          <cell r="Q242">
            <v>45299</v>
          </cell>
          <cell r="R242">
            <v>10700</v>
          </cell>
          <cell r="S242" t="str">
            <v>T-BOX Auto Parts</v>
          </cell>
          <cell r="T242">
            <v>10700</v>
          </cell>
          <cell r="U242">
            <v>0</v>
          </cell>
          <cell r="V242"/>
          <cell r="W242">
            <v>10580</v>
          </cell>
          <cell r="X242">
            <v>9140.9090909999995</v>
          </cell>
          <cell r="Y242">
            <v>0.14778717059999999</v>
          </cell>
          <cell r="Z242"/>
          <cell r="AA242">
            <v>120</v>
          </cell>
          <cell r="AB242">
            <v>45299</v>
          </cell>
          <cell r="AC242">
            <v>10700</v>
          </cell>
          <cell r="AD242" t="str">
            <v>T-BOX Auto Parts</v>
          </cell>
          <cell r="AE242">
            <v>10700</v>
          </cell>
          <cell r="AF242">
            <v>0</v>
          </cell>
          <cell r="AG242" t="str">
            <v>×</v>
          </cell>
          <cell r="AH242" t="str">
            <v/>
          </cell>
        </row>
        <row r="243">
          <cell r="B243">
            <v>1856515157000</v>
          </cell>
          <cell r="C243">
            <v>4985009757116</v>
          </cell>
          <cell r="D243" t="str">
            <v>720870</v>
          </cell>
          <cell r="E243" t="str">
            <v>X-ICE SNOW</v>
          </cell>
          <cell r="F243" t="str">
            <v>185/65R15 92T XL</v>
          </cell>
          <cell r="G243" t="str">
            <v>185/65R15</v>
          </cell>
          <cell r="H243">
            <v>23200</v>
          </cell>
          <cell r="I243">
            <v>9980</v>
          </cell>
          <cell r="J243">
            <v>46</v>
          </cell>
          <cell r="K243">
            <v>0</v>
          </cell>
          <cell r="L243">
            <v>13700</v>
          </cell>
          <cell r="M243">
            <v>11977.272730000001</v>
          </cell>
          <cell r="N243">
            <v>0.1667552182</v>
          </cell>
          <cell r="O243"/>
          <cell r="P243">
            <v>-20</v>
          </cell>
          <cell r="Q243">
            <v>45271</v>
          </cell>
          <cell r="R243">
            <v>13680</v>
          </cell>
          <cell r="S243" t="str">
            <v>T-BOX Auto Parts</v>
          </cell>
          <cell r="T243">
            <v>13680</v>
          </cell>
          <cell r="U243">
            <v>0</v>
          </cell>
          <cell r="V243">
            <v>13700</v>
          </cell>
          <cell r="W243">
            <v>13680</v>
          </cell>
          <cell r="X243">
            <v>11959.090910000001</v>
          </cell>
          <cell r="Y243">
            <v>0.16548840740000001</v>
          </cell>
          <cell r="Z243"/>
          <cell r="AA243">
            <v>0</v>
          </cell>
          <cell r="AB243">
            <v>45271</v>
          </cell>
          <cell r="AC243">
            <v>13680</v>
          </cell>
          <cell r="AD243" t="str">
            <v>T-BOX Auto Parts</v>
          </cell>
          <cell r="AE243">
            <v>13680</v>
          </cell>
          <cell r="AF243">
            <v>0</v>
          </cell>
          <cell r="AG243" t="str">
            <v/>
          </cell>
          <cell r="AH243" t="str">
            <v/>
          </cell>
        </row>
        <row r="244">
          <cell r="B244">
            <v>1956515157007</v>
          </cell>
          <cell r="C244">
            <v>4985009757130</v>
          </cell>
          <cell r="D244" t="str">
            <v>720890</v>
          </cell>
          <cell r="E244" t="str">
            <v>X-ICE SNOW</v>
          </cell>
          <cell r="F244" t="str">
            <v>195/65R15 95T XL</v>
          </cell>
          <cell r="G244" t="str">
            <v>195/65R15</v>
          </cell>
          <cell r="H244">
            <v>25900</v>
          </cell>
          <cell r="I244">
            <v>11140</v>
          </cell>
          <cell r="J244">
            <v>26</v>
          </cell>
          <cell r="K244">
            <v>1</v>
          </cell>
          <cell r="L244">
            <v>15480</v>
          </cell>
          <cell r="M244">
            <v>13595.45455</v>
          </cell>
          <cell r="N244">
            <v>0.18060849209999999</v>
          </cell>
          <cell r="O244"/>
          <cell r="P244">
            <v>20</v>
          </cell>
          <cell r="Q244">
            <v>45299</v>
          </cell>
          <cell r="R244">
            <v>15500</v>
          </cell>
          <cell r="S244" t="str">
            <v>タイヤーウッズ</v>
          </cell>
          <cell r="T244">
            <v>15500</v>
          </cell>
          <cell r="U244">
            <v>0</v>
          </cell>
          <cell r="V244">
            <v>15480</v>
          </cell>
          <cell r="W244">
            <v>14950</v>
          </cell>
          <cell r="X244">
            <v>13113.63636</v>
          </cell>
          <cell r="Y244">
            <v>0.15050259969999999</v>
          </cell>
          <cell r="Z244"/>
          <cell r="AA244">
            <v>230</v>
          </cell>
          <cell r="AB244">
            <v>45299</v>
          </cell>
          <cell r="AC244">
            <v>15180</v>
          </cell>
          <cell r="AD244" t="str">
            <v>タイヤ購入と交換予約 TIREHOOD</v>
          </cell>
          <cell r="AE244">
            <v>15500</v>
          </cell>
          <cell r="AF244">
            <v>-320</v>
          </cell>
          <cell r="AG244" t="str">
            <v/>
          </cell>
          <cell r="AH244" t="str">
            <v/>
          </cell>
        </row>
        <row r="245">
          <cell r="B245">
            <v>2156016157004</v>
          </cell>
          <cell r="C245">
            <v>4985009757253</v>
          </cell>
          <cell r="D245" t="str">
            <v>721010</v>
          </cell>
          <cell r="E245" t="str">
            <v>X-ICE SNOW</v>
          </cell>
          <cell r="F245" t="str">
            <v>215/60R16 99H XL</v>
          </cell>
          <cell r="G245" t="str">
            <v>215/60R16</v>
          </cell>
          <cell r="H245">
            <v>38200</v>
          </cell>
          <cell r="I245">
            <v>16430</v>
          </cell>
          <cell r="J245">
            <v>17</v>
          </cell>
          <cell r="K245">
            <v>11</v>
          </cell>
          <cell r="L245">
            <v>22320</v>
          </cell>
          <cell r="M245">
            <v>19336.36364</v>
          </cell>
          <cell r="N245">
            <v>0.15030559469999999</v>
          </cell>
          <cell r="O245"/>
          <cell r="P245">
            <v>-620</v>
          </cell>
          <cell r="Q245">
            <v>45299</v>
          </cell>
          <cell r="R245">
            <v>21700</v>
          </cell>
          <cell r="S245" t="str">
            <v>タイヤーウッズ</v>
          </cell>
          <cell r="T245">
            <v>21700</v>
          </cell>
          <cell r="U245">
            <v>0</v>
          </cell>
          <cell r="V245">
            <v>22320</v>
          </cell>
          <cell r="W245">
            <v>22310</v>
          </cell>
          <cell r="X245">
            <v>19327.272730000001</v>
          </cell>
          <cell r="Y245">
            <v>0.14990592659999999</v>
          </cell>
          <cell r="Z245"/>
          <cell r="AA245">
            <v>-301</v>
          </cell>
          <cell r="AB245">
            <v>45299</v>
          </cell>
          <cell r="AC245">
            <v>22009</v>
          </cell>
          <cell r="AD245" t="str">
            <v>タイヤ購入と交換予約 TIREHOOD</v>
          </cell>
          <cell r="AE245">
            <v>22310</v>
          </cell>
          <cell r="AF245">
            <v>-301</v>
          </cell>
          <cell r="AG245" t="str">
            <v/>
          </cell>
          <cell r="AH245" t="str">
            <v/>
          </cell>
        </row>
        <row r="246">
          <cell r="B246">
            <v>2055516157005</v>
          </cell>
          <cell r="C246">
            <v>4985009757215</v>
          </cell>
          <cell r="D246" t="str">
            <v>720970</v>
          </cell>
          <cell r="E246" t="str">
            <v>X-ICE SNOW</v>
          </cell>
          <cell r="F246" t="str">
            <v>205/55R16 94H XL</v>
          </cell>
          <cell r="G246" t="str">
            <v>205/55R16</v>
          </cell>
          <cell r="H246">
            <v>42900</v>
          </cell>
          <cell r="I246">
            <v>18450</v>
          </cell>
          <cell r="J246">
            <v>12</v>
          </cell>
          <cell r="K246">
            <v>0</v>
          </cell>
          <cell r="L246">
            <v>24500</v>
          </cell>
          <cell r="M246">
            <v>21795.454549999999</v>
          </cell>
          <cell r="N246">
            <v>0.15349322209999999</v>
          </cell>
          <cell r="O246"/>
          <cell r="P246">
            <v>-800</v>
          </cell>
          <cell r="Q246">
            <v>45271</v>
          </cell>
          <cell r="R246">
            <v>23700</v>
          </cell>
          <cell r="S246" t="str">
            <v>タイヤーウッズ</v>
          </cell>
          <cell r="T246">
            <v>23700</v>
          </cell>
          <cell r="U246">
            <v>0</v>
          </cell>
          <cell r="V246">
            <v>24500</v>
          </cell>
          <cell r="W246">
            <v>24700</v>
          </cell>
          <cell r="X246">
            <v>21977.272730000001</v>
          </cell>
          <cell r="Y246">
            <v>0.16049638059999999</v>
          </cell>
          <cell r="Z246"/>
          <cell r="AA246">
            <v>-810</v>
          </cell>
          <cell r="AB246">
            <v>45271</v>
          </cell>
          <cell r="AC246">
            <v>23890</v>
          </cell>
          <cell r="AD246" t="str">
            <v>T-BOX Auto Parts</v>
          </cell>
          <cell r="AE246">
            <v>23890</v>
          </cell>
          <cell r="AF246">
            <v>0</v>
          </cell>
          <cell r="AG246" t="str">
            <v/>
          </cell>
          <cell r="AH246" t="str">
            <v/>
          </cell>
        </row>
        <row r="247">
          <cell r="B247">
            <v>2156516157009</v>
          </cell>
          <cell r="C247">
            <v>4985009757260</v>
          </cell>
          <cell r="D247" t="str">
            <v>812454</v>
          </cell>
          <cell r="E247" t="str">
            <v>X-ICE SNOW</v>
          </cell>
          <cell r="F247" t="str">
            <v>215/65R16 102T XL</v>
          </cell>
          <cell r="G247" t="str">
            <v>215/65R16</v>
          </cell>
          <cell r="H247">
            <v>35700</v>
          </cell>
          <cell r="I247">
            <v>15360</v>
          </cell>
          <cell r="J247">
            <v>8</v>
          </cell>
          <cell r="K247">
            <v>0</v>
          </cell>
          <cell r="L247">
            <v>20950</v>
          </cell>
          <cell r="M247">
            <v>18090.909090000001</v>
          </cell>
          <cell r="N247">
            <v>0.15095477390000001</v>
          </cell>
          <cell r="O247"/>
          <cell r="P247">
            <v>674</v>
          </cell>
          <cell r="Q247">
            <v>45271</v>
          </cell>
          <cell r="R247">
            <v>21624</v>
          </cell>
          <cell r="S247" t="str">
            <v>グッドライフメディアセンター本店</v>
          </cell>
          <cell r="T247">
            <v>21624</v>
          </cell>
          <cell r="U247">
            <v>0</v>
          </cell>
          <cell r="V247"/>
          <cell r="W247">
            <v>20980</v>
          </cell>
          <cell r="X247">
            <v>18118.181820000002</v>
          </cell>
          <cell r="Y247">
            <v>0.15223281490000001</v>
          </cell>
          <cell r="Z247"/>
          <cell r="AA247">
            <v>-700</v>
          </cell>
          <cell r="AB247">
            <v>45271</v>
          </cell>
          <cell r="AC247">
            <v>20280</v>
          </cell>
          <cell r="AD247" t="str">
            <v>タイヤマックス</v>
          </cell>
          <cell r="AE247">
            <v>20280</v>
          </cell>
          <cell r="AF247">
            <v>0</v>
          </cell>
          <cell r="AG247" t="str">
            <v/>
          </cell>
          <cell r="AH247" t="str">
            <v/>
          </cell>
        </row>
        <row r="248">
          <cell r="B248">
            <v>2156017157003</v>
          </cell>
          <cell r="C248">
            <v>4985009757352</v>
          </cell>
          <cell r="D248" t="str">
            <v>706179</v>
          </cell>
          <cell r="E248" t="str">
            <v>X-ICE SNOW</v>
          </cell>
          <cell r="F248" t="str">
            <v>215/60R17 100T XL（ストップ）</v>
          </cell>
          <cell r="G248" t="str">
            <v>215/60R17</v>
          </cell>
          <cell r="H248">
            <v>40100</v>
          </cell>
          <cell r="I248">
            <v>17250</v>
          </cell>
          <cell r="J248">
            <v>0</v>
          </cell>
          <cell r="K248">
            <v>0</v>
          </cell>
          <cell r="L248">
            <v>23400</v>
          </cell>
          <cell r="M248">
            <v>20318.181820000002</v>
          </cell>
          <cell r="N248">
            <v>0.15100671139999999</v>
          </cell>
          <cell r="O248"/>
          <cell r="P248">
            <v>-910</v>
          </cell>
          <cell r="Q248">
            <v>45264</v>
          </cell>
          <cell r="R248">
            <v>22490</v>
          </cell>
          <cell r="S248" t="str">
            <v>トミータイヤ</v>
          </cell>
          <cell r="T248">
            <v>22490</v>
          </cell>
          <cell r="U248">
            <v>0</v>
          </cell>
          <cell r="V248"/>
          <cell r="W248">
            <v>23480</v>
          </cell>
          <cell r="X248">
            <v>20390.909090000001</v>
          </cell>
          <cell r="Y248">
            <v>0.1540347749</v>
          </cell>
          <cell r="Z248"/>
          <cell r="AA248">
            <v>-790</v>
          </cell>
          <cell r="AB248">
            <v>45236</v>
          </cell>
          <cell r="AC248">
            <v>22690</v>
          </cell>
          <cell r="AD248" t="str">
            <v>タイヤ1番</v>
          </cell>
          <cell r="AE248">
            <v>22690</v>
          </cell>
          <cell r="AF248">
            <v>0</v>
          </cell>
          <cell r="AG248" t="str">
            <v/>
          </cell>
          <cell r="AH248" t="str">
            <v/>
          </cell>
        </row>
        <row r="249">
          <cell r="B249">
            <v>2156017157010</v>
          </cell>
          <cell r="C249">
            <v>4985009757352</v>
          </cell>
          <cell r="D249" t="str">
            <v>721110</v>
          </cell>
          <cell r="E249" t="str">
            <v>X-ICE SNOW（特）</v>
          </cell>
          <cell r="F249" t="str">
            <v>215/60R17 100T XL（販売中）</v>
          </cell>
          <cell r="G249" t="str">
            <v>215/60R17</v>
          </cell>
          <cell r="H249">
            <v>40100</v>
          </cell>
          <cell r="I249">
            <v>15240</v>
          </cell>
          <cell r="J249">
            <v>68</v>
          </cell>
          <cell r="K249">
            <v>6</v>
          </cell>
          <cell r="L249">
            <v>21980</v>
          </cell>
          <cell r="M249">
            <v>19027.272730000001</v>
          </cell>
          <cell r="N249">
            <v>0.1990444338</v>
          </cell>
          <cell r="O249"/>
          <cell r="P249">
            <v>520</v>
          </cell>
          <cell r="Q249">
            <v>45299</v>
          </cell>
          <cell r="R249">
            <v>22500</v>
          </cell>
          <cell r="S249" t="str">
            <v>タイヤーウッズ</v>
          </cell>
          <cell r="T249">
            <v>22500</v>
          </cell>
          <cell r="U249">
            <v>0</v>
          </cell>
          <cell r="V249"/>
          <cell r="W249">
            <v>22000</v>
          </cell>
          <cell r="X249">
            <v>19045.454549999999</v>
          </cell>
          <cell r="Y249">
            <v>0.19980906919999999</v>
          </cell>
          <cell r="Z249"/>
          <cell r="AA249">
            <v>709</v>
          </cell>
          <cell r="AB249">
            <v>45299</v>
          </cell>
          <cell r="AC249">
            <v>22709</v>
          </cell>
          <cell r="AD249" t="str">
            <v>タイヤ購入と交換予約 TIREHOOD</v>
          </cell>
          <cell r="AE249">
            <v>22000</v>
          </cell>
          <cell r="AF249">
            <v>709</v>
          </cell>
          <cell r="AG249" t="str">
            <v>×</v>
          </cell>
          <cell r="AH249" t="str">
            <v/>
          </cell>
        </row>
        <row r="250">
          <cell r="B250">
            <v>2055017157016</v>
          </cell>
          <cell r="C250">
            <v>4985009757307</v>
          </cell>
          <cell r="D250" t="str">
            <v>721060</v>
          </cell>
          <cell r="E250" t="str">
            <v>X-ICE SNOW（特）</v>
          </cell>
          <cell r="F250" t="str">
            <v>205/50R17 93H XL</v>
          </cell>
          <cell r="G250" t="str">
            <v>205/50R17</v>
          </cell>
          <cell r="H250">
            <v>44700</v>
          </cell>
          <cell r="I250">
            <v>16990</v>
          </cell>
          <cell r="J250">
            <v>76</v>
          </cell>
          <cell r="K250">
            <v>1</v>
          </cell>
          <cell r="L250">
            <v>23800</v>
          </cell>
          <cell r="M250">
            <v>21159.090909999999</v>
          </cell>
          <cell r="N250">
            <v>0.19703544579999999</v>
          </cell>
          <cell r="O250"/>
          <cell r="P250">
            <v>70</v>
          </cell>
          <cell r="Q250">
            <v>45299</v>
          </cell>
          <cell r="R250">
            <v>23870</v>
          </cell>
          <cell r="S250" t="str">
            <v>タイヤショップZERO</v>
          </cell>
          <cell r="T250">
            <v>23870</v>
          </cell>
          <cell r="U250">
            <v>0</v>
          </cell>
          <cell r="V250">
            <v>23800</v>
          </cell>
          <cell r="W250">
            <v>23980</v>
          </cell>
          <cell r="X250">
            <v>21322.727269999999</v>
          </cell>
          <cell r="Y250">
            <v>0.20319761240000001</v>
          </cell>
          <cell r="Z250"/>
          <cell r="AA250">
            <v>-110</v>
          </cell>
          <cell r="AB250">
            <v>45299</v>
          </cell>
          <cell r="AC250">
            <v>23870</v>
          </cell>
          <cell r="AD250" t="str">
            <v>タイヤショップZERO楽天市場店</v>
          </cell>
          <cell r="AE250">
            <v>23870</v>
          </cell>
          <cell r="AF250">
            <v>0</v>
          </cell>
          <cell r="AG250" t="str">
            <v>×</v>
          </cell>
          <cell r="AH250" t="str">
            <v/>
          </cell>
        </row>
        <row r="251">
          <cell r="B251">
            <v>2255517157015</v>
          </cell>
          <cell r="C251">
            <v>4985009757390</v>
          </cell>
          <cell r="D251" t="str">
            <v>721150</v>
          </cell>
          <cell r="E251" t="str">
            <v>X-ICE SNOW（特）</v>
          </cell>
          <cell r="F251" t="str">
            <v>225/55R17 101H XL</v>
          </cell>
          <cell r="G251" t="str">
            <v>225/55R17</v>
          </cell>
          <cell r="H251">
            <v>49500</v>
          </cell>
          <cell r="I251">
            <v>18810</v>
          </cell>
          <cell r="J251">
            <v>42</v>
          </cell>
          <cell r="K251">
            <v>44</v>
          </cell>
          <cell r="L251">
            <v>26200</v>
          </cell>
          <cell r="M251">
            <v>22863.63636</v>
          </cell>
          <cell r="N251">
            <v>0.17729622270000001</v>
          </cell>
          <cell r="O251"/>
          <cell r="P251">
            <v>1030</v>
          </cell>
          <cell r="Q251">
            <v>45299</v>
          </cell>
          <cell r="R251">
            <v>27230</v>
          </cell>
          <cell r="S251" t="str">
            <v>トミータイヤ</v>
          </cell>
          <cell r="T251">
            <v>27230</v>
          </cell>
          <cell r="U251">
            <v>0</v>
          </cell>
          <cell r="V251">
            <v>26200</v>
          </cell>
          <cell r="W251">
            <v>26180</v>
          </cell>
          <cell r="X251">
            <v>22845.454549999999</v>
          </cell>
          <cell r="Y251">
            <v>0.1766414644</v>
          </cell>
          <cell r="Z251"/>
          <cell r="AA251">
            <v>2040</v>
          </cell>
          <cell r="AB251">
            <v>45299</v>
          </cell>
          <cell r="AC251">
            <v>28220</v>
          </cell>
          <cell r="AD251" t="str">
            <v>タイヤ購入と交換予約 TIREHOOD</v>
          </cell>
          <cell r="AE251">
            <v>31040</v>
          </cell>
          <cell r="AF251">
            <v>-2820</v>
          </cell>
          <cell r="AG251" t="str">
            <v>×</v>
          </cell>
          <cell r="AH251" t="str">
            <v/>
          </cell>
        </row>
        <row r="252">
          <cell r="B252">
            <v>2255518157014</v>
          </cell>
          <cell r="C252">
            <v>4985009757529</v>
          </cell>
          <cell r="D252" t="str">
            <v>721280</v>
          </cell>
          <cell r="E252" t="str">
            <v>X-ICE SNOW（特）</v>
          </cell>
          <cell r="F252" t="str">
            <v>225/55R18 102H XL</v>
          </cell>
          <cell r="G252" t="str">
            <v>225/55R18</v>
          </cell>
          <cell r="H252">
            <v>51000</v>
          </cell>
          <cell r="I252">
            <v>19380</v>
          </cell>
          <cell r="J252">
            <v>54</v>
          </cell>
          <cell r="K252">
            <v>0</v>
          </cell>
          <cell r="L252">
            <v>26980</v>
          </cell>
          <cell r="M252">
            <v>23572.727269999999</v>
          </cell>
          <cell r="N252">
            <v>0.17786347860000001</v>
          </cell>
          <cell r="O252"/>
          <cell r="P252">
            <v>70</v>
          </cell>
          <cell r="Q252">
            <v>45299</v>
          </cell>
          <cell r="R252">
            <v>27050</v>
          </cell>
          <cell r="S252" t="str">
            <v>トミータイヤ</v>
          </cell>
          <cell r="T252">
            <v>27050</v>
          </cell>
          <cell r="U252">
            <v>0</v>
          </cell>
          <cell r="V252">
            <v>26980</v>
          </cell>
          <cell r="W252">
            <v>27000</v>
          </cell>
          <cell r="X252">
            <v>23590.909090000001</v>
          </cell>
          <cell r="Y252">
            <v>0.1784971098</v>
          </cell>
          <cell r="Z252"/>
          <cell r="AA252">
            <v>60</v>
          </cell>
          <cell r="AB252">
            <v>45299</v>
          </cell>
          <cell r="AC252">
            <v>27060</v>
          </cell>
          <cell r="AD252" t="str">
            <v>タイヤショップZERO楽天市場店</v>
          </cell>
          <cell r="AE252">
            <v>27060</v>
          </cell>
          <cell r="AF252">
            <v>0</v>
          </cell>
          <cell r="AG252" t="str">
            <v>×</v>
          </cell>
          <cell r="AH252" t="str">
            <v/>
          </cell>
        </row>
        <row r="253">
          <cell r="B253">
            <v>2255017157034</v>
          </cell>
          <cell r="C253">
            <v>4985009757383</v>
          </cell>
          <cell r="D253" t="str">
            <v>039811</v>
          </cell>
          <cell r="E253" t="str">
            <v>X-ICE SNOW（旧22年）</v>
          </cell>
          <cell r="F253" t="str">
            <v>225/50R17 98H XL</v>
          </cell>
          <cell r="G253" t="str">
            <v>225/50R17</v>
          </cell>
          <cell r="H253">
            <v>48400</v>
          </cell>
          <cell r="I253">
            <v>15488</v>
          </cell>
          <cell r="J253">
            <v>16</v>
          </cell>
          <cell r="K253">
            <v>0</v>
          </cell>
          <cell r="L253">
            <v>23790</v>
          </cell>
          <cell r="M253">
            <v>20672.727269999999</v>
          </cell>
          <cell r="N253">
            <v>0.25080035179999999</v>
          </cell>
          <cell r="O253"/>
          <cell r="P253">
            <v>2809</v>
          </cell>
          <cell r="Q253">
            <v>45264</v>
          </cell>
          <cell r="R253">
            <v>26599</v>
          </cell>
          <cell r="S253" t="str">
            <v>タイヤショップZERO</v>
          </cell>
          <cell r="T253">
            <v>26599</v>
          </cell>
          <cell r="U253">
            <v>0</v>
          </cell>
          <cell r="V253">
            <v>23790</v>
          </cell>
          <cell r="W253">
            <v>26600</v>
          </cell>
          <cell r="X253">
            <v>23227.272730000001</v>
          </cell>
          <cell r="Y253">
            <v>0.33319765169999999</v>
          </cell>
          <cell r="Z253"/>
          <cell r="AA253">
            <v>-10</v>
          </cell>
          <cell r="AB253">
            <v>45222</v>
          </cell>
          <cell r="AC253">
            <v>26590</v>
          </cell>
          <cell r="AD253" t="str">
            <v>タイヤショップZERO楽天市場店</v>
          </cell>
          <cell r="AE253">
            <v>26590</v>
          </cell>
          <cell r="AF253">
            <v>0</v>
          </cell>
          <cell r="AG253" t="str">
            <v>×</v>
          </cell>
          <cell r="AH253" t="str">
            <v/>
          </cell>
        </row>
        <row r="254">
          <cell r="B254">
            <v>2255017157010</v>
          </cell>
          <cell r="C254">
            <v>4985009757383</v>
          </cell>
          <cell r="D254" t="str">
            <v>039811</v>
          </cell>
          <cell r="E254" t="str">
            <v>X-ICE SNOW（特）</v>
          </cell>
          <cell r="F254" t="str">
            <v>225/50R17 98H XL</v>
          </cell>
          <cell r="G254" t="str">
            <v>225/50R17</v>
          </cell>
          <cell r="H254">
            <v>51800</v>
          </cell>
          <cell r="I254">
            <v>19684</v>
          </cell>
          <cell r="J254">
            <v>38</v>
          </cell>
          <cell r="K254">
            <v>30</v>
          </cell>
          <cell r="L254">
            <v>28700</v>
          </cell>
          <cell r="M254">
            <v>25136.36364</v>
          </cell>
          <cell r="N254">
            <v>0.21691139240000001</v>
          </cell>
          <cell r="O254"/>
          <cell r="P254">
            <v>0</v>
          </cell>
          <cell r="Q254">
            <v>45299</v>
          </cell>
          <cell r="R254">
            <v>28700</v>
          </cell>
          <cell r="S254" t="str">
            <v>タイヤマックス</v>
          </cell>
          <cell r="T254">
            <v>28700</v>
          </cell>
          <cell r="U254">
            <v>0</v>
          </cell>
          <cell r="V254">
            <v>28700</v>
          </cell>
          <cell r="W254">
            <v>28780</v>
          </cell>
          <cell r="X254">
            <v>25209.090909999999</v>
          </cell>
          <cell r="Y254">
            <v>0.21917057340000001</v>
          </cell>
          <cell r="Z254"/>
          <cell r="AA254">
            <v>-80</v>
          </cell>
          <cell r="AB254">
            <v>45299</v>
          </cell>
          <cell r="AC254">
            <v>28700</v>
          </cell>
          <cell r="AD254" t="str">
            <v>タイヤ1番OFF-ROAD</v>
          </cell>
          <cell r="AE254">
            <v>28700</v>
          </cell>
          <cell r="AF254">
            <v>0</v>
          </cell>
          <cell r="AG254" t="str">
            <v>×</v>
          </cell>
          <cell r="AH254" t="str">
            <v/>
          </cell>
        </row>
        <row r="255">
          <cell r="B255">
            <v>2055517157035</v>
          </cell>
          <cell r="C255">
            <v>4985009757314</v>
          </cell>
          <cell r="D255" t="str">
            <v>723255</v>
          </cell>
          <cell r="E255" t="str">
            <v>X-ICE SNOW（旧22年）</v>
          </cell>
          <cell r="F255" t="str">
            <v>205/55R17 95T XL（販売中）</v>
          </cell>
          <cell r="G255" t="str">
            <v>205/55R17</v>
          </cell>
          <cell r="H255">
            <v>41700</v>
          </cell>
          <cell r="I255">
            <v>13344</v>
          </cell>
          <cell r="J255">
            <v>8</v>
          </cell>
          <cell r="K255">
            <v>0</v>
          </cell>
          <cell r="L255">
            <v>21480</v>
          </cell>
          <cell r="M255">
            <v>18572.727269999999</v>
          </cell>
          <cell r="N255">
            <v>0.28152716589999999</v>
          </cell>
          <cell r="O255"/>
          <cell r="P255">
            <v>1820</v>
          </cell>
          <cell r="Q255">
            <v>45264</v>
          </cell>
          <cell r="R255">
            <v>23300</v>
          </cell>
          <cell r="S255" t="str">
            <v>日光商会</v>
          </cell>
          <cell r="T255">
            <v>23300</v>
          </cell>
          <cell r="U255">
            <v>0</v>
          </cell>
          <cell r="V255">
            <v>21480</v>
          </cell>
          <cell r="W255">
            <v>22920</v>
          </cell>
          <cell r="X255">
            <v>19881.818179999998</v>
          </cell>
          <cell r="Y255">
            <v>0.32883401919999999</v>
          </cell>
          <cell r="Z255"/>
          <cell r="AA255">
            <v>379</v>
          </cell>
          <cell r="AB255">
            <v>45222</v>
          </cell>
          <cell r="AC255">
            <v>23299</v>
          </cell>
          <cell r="AD255" t="str">
            <v>日光商会</v>
          </cell>
          <cell r="AE255">
            <v>23299</v>
          </cell>
          <cell r="AF255">
            <v>0</v>
          </cell>
          <cell r="AG255" t="str">
            <v>×</v>
          </cell>
          <cell r="AH255" t="str">
            <v/>
          </cell>
        </row>
        <row r="256">
          <cell r="B256">
            <v>2055517157011</v>
          </cell>
          <cell r="C256">
            <v>4985009757314</v>
          </cell>
          <cell r="D256" t="str">
            <v>723255</v>
          </cell>
          <cell r="E256" t="str">
            <v>X-ICE SNOW（特）</v>
          </cell>
          <cell r="F256" t="str">
            <v>205/55R17 95T XL（販売中）</v>
          </cell>
          <cell r="G256" t="str">
            <v>205/55R17</v>
          </cell>
          <cell r="H256">
            <v>44600</v>
          </cell>
          <cell r="I256">
            <v>16948</v>
          </cell>
          <cell r="J256">
            <v>40</v>
          </cell>
          <cell r="K256">
            <v>24</v>
          </cell>
          <cell r="L256">
            <v>23300</v>
          </cell>
          <cell r="M256">
            <v>20227.272730000001</v>
          </cell>
          <cell r="N256">
            <v>0.1621213483</v>
          </cell>
          <cell r="O256"/>
          <cell r="P256">
            <v>-10</v>
          </cell>
          <cell r="Q256">
            <v>45299</v>
          </cell>
          <cell r="R256">
            <v>23290</v>
          </cell>
          <cell r="S256" t="str">
            <v>トミータイヤ</v>
          </cell>
          <cell r="T256">
            <v>23290</v>
          </cell>
          <cell r="U256">
            <v>0</v>
          </cell>
          <cell r="V256">
            <v>23300</v>
          </cell>
          <cell r="W256">
            <v>23280</v>
          </cell>
          <cell r="X256">
            <v>20209.090909999999</v>
          </cell>
          <cell r="Y256">
            <v>0.16136752139999999</v>
          </cell>
          <cell r="Z256"/>
          <cell r="AA256">
            <v>19</v>
          </cell>
          <cell r="AB256">
            <v>45299</v>
          </cell>
          <cell r="AC256">
            <v>23299</v>
          </cell>
          <cell r="AD256" t="str">
            <v>日光商会</v>
          </cell>
          <cell r="AE256">
            <v>23299</v>
          </cell>
          <cell r="AF256">
            <v>0</v>
          </cell>
          <cell r="AG256" t="str">
            <v>×</v>
          </cell>
          <cell r="AH256" t="str">
            <v/>
          </cell>
        </row>
        <row r="257">
          <cell r="B257">
            <v>2256017157017</v>
          </cell>
          <cell r="C257">
            <v>4985009757406</v>
          </cell>
          <cell r="D257" t="str">
            <v>036244</v>
          </cell>
          <cell r="E257" t="str">
            <v>X-ICE SNOW（特）</v>
          </cell>
          <cell r="F257" t="str">
            <v>225/60R17 103T XL</v>
          </cell>
          <cell r="G257" t="str">
            <v>225/60R17</v>
          </cell>
          <cell r="H257">
            <v>45000</v>
          </cell>
          <cell r="I257">
            <v>17100</v>
          </cell>
          <cell r="J257">
            <v>20</v>
          </cell>
          <cell r="K257">
            <v>44</v>
          </cell>
          <cell r="L257">
            <v>24500</v>
          </cell>
          <cell r="M257">
            <v>21318.181820000002</v>
          </cell>
          <cell r="N257">
            <v>0.19786780379999999</v>
          </cell>
          <cell r="O257"/>
          <cell r="P257">
            <v>-10</v>
          </cell>
          <cell r="Q257">
            <v>45299</v>
          </cell>
          <cell r="R257">
            <v>24490</v>
          </cell>
          <cell r="S257" t="str">
            <v>トミータイヤ</v>
          </cell>
          <cell r="T257">
            <v>24490</v>
          </cell>
          <cell r="U257">
            <v>0</v>
          </cell>
          <cell r="V257">
            <v>24690</v>
          </cell>
          <cell r="W257">
            <v>24690</v>
          </cell>
          <cell r="X257">
            <v>21490.909090000001</v>
          </cell>
          <cell r="Y257">
            <v>0.20431472079999999</v>
          </cell>
          <cell r="Z257"/>
          <cell r="AA257">
            <v>0</v>
          </cell>
          <cell r="AB257">
            <v>45299</v>
          </cell>
          <cell r="AC257">
            <v>24690</v>
          </cell>
          <cell r="AD257" t="str">
            <v>タイヤZ 楽天市場店</v>
          </cell>
          <cell r="AE257">
            <v>25000</v>
          </cell>
          <cell r="AF257">
            <v>-310</v>
          </cell>
          <cell r="AG257" t="str">
            <v/>
          </cell>
          <cell r="AH257" t="str">
            <v/>
          </cell>
        </row>
        <row r="258">
          <cell r="B258">
            <v>2256017157031</v>
          </cell>
          <cell r="C258">
            <v>4985009757406</v>
          </cell>
          <cell r="D258" t="str">
            <v>036244</v>
          </cell>
          <cell r="E258" t="str">
            <v>X-ICE SNOW（旧22年）</v>
          </cell>
          <cell r="F258" t="str">
            <v>225/60R17 103T XL</v>
          </cell>
          <cell r="G258" t="str">
            <v>225/60R17</v>
          </cell>
          <cell r="H258">
            <v>42100</v>
          </cell>
          <cell r="I258">
            <v>13472</v>
          </cell>
          <cell r="J258">
            <v>21</v>
          </cell>
          <cell r="K258">
            <v>3</v>
          </cell>
          <cell r="L258">
            <v>21780</v>
          </cell>
          <cell r="M258">
            <v>18845.454549999999</v>
          </cell>
          <cell r="N258">
            <v>0.28513265799999998</v>
          </cell>
          <cell r="O258"/>
          <cell r="P258">
            <v>570</v>
          </cell>
          <cell r="Q258">
            <v>45299</v>
          </cell>
          <cell r="R258">
            <v>22350</v>
          </cell>
          <cell r="S258" t="str">
            <v>タイヤショップZERO</v>
          </cell>
          <cell r="T258">
            <v>22350</v>
          </cell>
          <cell r="U258">
            <v>0</v>
          </cell>
          <cell r="V258">
            <v>21980</v>
          </cell>
          <cell r="W258">
            <v>22000</v>
          </cell>
          <cell r="X258">
            <v>19045.454549999999</v>
          </cell>
          <cell r="Y258">
            <v>0.2926396181</v>
          </cell>
          <cell r="Z258"/>
          <cell r="AA258">
            <v>350</v>
          </cell>
          <cell r="AB258">
            <v>45299</v>
          </cell>
          <cell r="AC258">
            <v>22350</v>
          </cell>
          <cell r="AD258" t="str">
            <v>タイヤショップZERO楽天市場店</v>
          </cell>
          <cell r="AE258">
            <v>22350</v>
          </cell>
          <cell r="AF258">
            <v>0</v>
          </cell>
          <cell r="AG258" t="str">
            <v>×</v>
          </cell>
          <cell r="AH258" t="str">
            <v/>
          </cell>
        </row>
        <row r="259">
          <cell r="B259">
            <v>2255518157038</v>
          </cell>
          <cell r="C259">
            <v>4985009757529</v>
          </cell>
          <cell r="D259" t="str">
            <v>721280</v>
          </cell>
          <cell r="E259" t="str">
            <v>X-ICE SNOW（旧22年）</v>
          </cell>
          <cell r="F259" t="str">
            <v>225/55R18 102H XL</v>
          </cell>
          <cell r="G259" t="str">
            <v>225/55R18</v>
          </cell>
          <cell r="H259">
            <v>49000</v>
          </cell>
          <cell r="I259">
            <v>15680</v>
          </cell>
          <cell r="J259">
            <v>20</v>
          </cell>
          <cell r="K259">
            <v>0</v>
          </cell>
          <cell r="L259">
            <v>24800</v>
          </cell>
          <cell r="M259">
            <v>21590.909090000001</v>
          </cell>
          <cell r="N259">
            <v>0.27376842109999999</v>
          </cell>
          <cell r="O259"/>
          <cell r="P259">
            <v>2290</v>
          </cell>
          <cell r="Q259">
            <v>45264</v>
          </cell>
          <cell r="R259">
            <v>27090</v>
          </cell>
          <cell r="S259" t="str">
            <v>トミータイヤ</v>
          </cell>
          <cell r="T259">
            <v>27090</v>
          </cell>
          <cell r="U259">
            <v>0</v>
          </cell>
          <cell r="V259">
            <v>24800</v>
          </cell>
          <cell r="W259">
            <v>26800</v>
          </cell>
          <cell r="X259">
            <v>23409.090909999999</v>
          </cell>
          <cell r="Y259">
            <v>0.33017475730000001</v>
          </cell>
          <cell r="Z259"/>
          <cell r="AA259">
            <v>-2000</v>
          </cell>
          <cell r="AB259">
            <v>45236</v>
          </cell>
          <cell r="AC259">
            <v>24800</v>
          </cell>
          <cell r="AD259" t="str">
            <v>タイヤショップZERO楽天市場店</v>
          </cell>
          <cell r="AE259">
            <v>24800</v>
          </cell>
          <cell r="AF259">
            <v>0</v>
          </cell>
          <cell r="AG259" t="str">
            <v>×</v>
          </cell>
          <cell r="AH259" t="str">
            <v/>
          </cell>
        </row>
        <row r="260">
          <cell r="B260">
            <v>2355018157078</v>
          </cell>
          <cell r="C260">
            <v>4985009757567</v>
          </cell>
          <cell r="D260" t="str">
            <v>530430</v>
          </cell>
          <cell r="E260" t="str">
            <v>X-ICE SNOW（旧22年）</v>
          </cell>
          <cell r="F260" t="str">
            <v>235/50R18 101H XL（販売中）</v>
          </cell>
          <cell r="G260" t="str">
            <v>235/50R18</v>
          </cell>
          <cell r="H260">
            <v>53000</v>
          </cell>
          <cell r="I260">
            <v>16960</v>
          </cell>
          <cell r="J260">
            <v>12</v>
          </cell>
          <cell r="K260">
            <v>0</v>
          </cell>
          <cell r="L260">
            <v>25980</v>
          </cell>
          <cell r="M260">
            <v>22663.63636</v>
          </cell>
          <cell r="N260">
            <v>0.25166466110000002</v>
          </cell>
          <cell r="O260"/>
          <cell r="P260">
            <v>1600</v>
          </cell>
          <cell r="Q260">
            <v>45271</v>
          </cell>
          <cell r="R260">
            <v>27580</v>
          </cell>
          <cell r="S260" t="str">
            <v>タイヤショップZERO</v>
          </cell>
          <cell r="T260">
            <v>27580</v>
          </cell>
          <cell r="U260">
            <v>0</v>
          </cell>
          <cell r="V260">
            <v>26480</v>
          </cell>
          <cell r="W260">
            <v>26480</v>
          </cell>
          <cell r="X260">
            <v>23118.181820000002</v>
          </cell>
          <cell r="Y260">
            <v>0.26637829340000002</v>
          </cell>
          <cell r="Z260"/>
          <cell r="AA260">
            <v>1100</v>
          </cell>
          <cell r="AB260">
            <v>45271</v>
          </cell>
          <cell r="AC260">
            <v>27580</v>
          </cell>
          <cell r="AD260" t="str">
            <v>タイヤショップZERO楽天市場店</v>
          </cell>
          <cell r="AE260">
            <v>27580</v>
          </cell>
          <cell r="AF260">
            <v>0</v>
          </cell>
          <cell r="AG260" t="str">
            <v>×</v>
          </cell>
          <cell r="AH260" t="str">
            <v/>
          </cell>
        </row>
        <row r="261">
          <cell r="B261">
            <v>2355018157016</v>
          </cell>
          <cell r="C261">
            <v>4985009757567</v>
          </cell>
          <cell r="D261" t="str">
            <v>530430</v>
          </cell>
          <cell r="E261" t="str">
            <v>X-ICE SNOW（特）</v>
          </cell>
          <cell r="F261" t="str">
            <v>235/50R18 101H XL（販売中）</v>
          </cell>
          <cell r="G261" t="str">
            <v>235/50R18</v>
          </cell>
          <cell r="H261">
            <v>55100</v>
          </cell>
          <cell r="I261">
            <v>20938</v>
          </cell>
          <cell r="J261">
            <v>24</v>
          </cell>
          <cell r="K261">
            <v>20</v>
          </cell>
          <cell r="L261">
            <v>30900</v>
          </cell>
          <cell r="M261">
            <v>27136.36364</v>
          </cell>
          <cell r="N261">
            <v>0.22841541039999999</v>
          </cell>
          <cell r="O261"/>
          <cell r="P261">
            <v>-10</v>
          </cell>
          <cell r="Q261">
            <v>45299</v>
          </cell>
          <cell r="R261">
            <v>30890</v>
          </cell>
          <cell r="S261" t="str">
            <v>トミータイヤ</v>
          </cell>
          <cell r="T261">
            <v>30890</v>
          </cell>
          <cell r="U261">
            <v>0</v>
          </cell>
          <cell r="V261">
            <v>31180</v>
          </cell>
          <cell r="W261">
            <v>31180</v>
          </cell>
          <cell r="X261">
            <v>27390.909090000001</v>
          </cell>
          <cell r="Y261">
            <v>0.23558579490000001</v>
          </cell>
          <cell r="Z261">
            <v>124720</v>
          </cell>
          <cell r="AA261">
            <v>-180</v>
          </cell>
          <cell r="AB261">
            <v>45299</v>
          </cell>
          <cell r="AC261">
            <v>31000</v>
          </cell>
          <cell r="AD261" t="str">
            <v>タイヤーウッズ</v>
          </cell>
          <cell r="AE261">
            <v>31000</v>
          </cell>
          <cell r="AF261">
            <v>0</v>
          </cell>
          <cell r="AG261" t="str">
            <v>×</v>
          </cell>
          <cell r="AH261" t="str">
            <v/>
          </cell>
        </row>
        <row r="262">
          <cell r="B262">
            <v>2256018157078</v>
          </cell>
          <cell r="C262">
            <v>4985009757536</v>
          </cell>
          <cell r="D262" t="str">
            <v>112626</v>
          </cell>
          <cell r="E262" t="str">
            <v>X-ICE SNOW（旧22年）</v>
          </cell>
          <cell r="F262" t="str">
            <v>225/60R18 100H</v>
          </cell>
          <cell r="G262" t="str">
            <v>225/60R18</v>
          </cell>
          <cell r="H262">
            <v>43900</v>
          </cell>
          <cell r="I262">
            <v>14048</v>
          </cell>
          <cell r="J262">
            <v>57</v>
          </cell>
          <cell r="K262">
            <v>3</v>
          </cell>
          <cell r="L262">
            <v>20980</v>
          </cell>
          <cell r="M262">
            <v>18118.181820000002</v>
          </cell>
          <cell r="N262">
            <v>0.2246462619</v>
          </cell>
          <cell r="O262"/>
          <cell r="P262">
            <v>3910</v>
          </cell>
          <cell r="Q262">
            <v>45299</v>
          </cell>
          <cell r="R262">
            <v>24890</v>
          </cell>
          <cell r="S262" t="str">
            <v>トミータイヤ</v>
          </cell>
          <cell r="T262">
            <v>24890</v>
          </cell>
          <cell r="U262">
            <v>0</v>
          </cell>
          <cell r="V262">
            <v>20980</v>
          </cell>
          <cell r="W262">
            <v>20980</v>
          </cell>
          <cell r="X262">
            <v>18118.181820000002</v>
          </cell>
          <cell r="Y262">
            <v>0.2246462619</v>
          </cell>
          <cell r="Z262"/>
          <cell r="AA262">
            <v>5019</v>
          </cell>
          <cell r="AB262">
            <v>45299</v>
          </cell>
          <cell r="AC262">
            <v>25999</v>
          </cell>
          <cell r="AD262" t="str">
            <v>タイヤ購入と交換予約 TIREHOOD</v>
          </cell>
          <cell r="AE262">
            <v>26000</v>
          </cell>
          <cell r="AF262">
            <v>-1</v>
          </cell>
          <cell r="AG262" t="str">
            <v>×</v>
          </cell>
          <cell r="AH262" t="str">
            <v/>
          </cell>
        </row>
        <row r="263">
          <cell r="B263">
            <v>2256018157016</v>
          </cell>
          <cell r="C263">
            <v>4985009757536</v>
          </cell>
          <cell r="D263" t="str">
            <v>112626</v>
          </cell>
          <cell r="E263" t="str">
            <v>X-ICE SNOW（特）</v>
          </cell>
          <cell r="F263" t="str">
            <v>225/60R18 100H</v>
          </cell>
          <cell r="G263" t="str">
            <v>225/60R18</v>
          </cell>
          <cell r="H263">
            <v>45700</v>
          </cell>
          <cell r="I263">
            <v>17366</v>
          </cell>
          <cell r="J263">
            <v>16</v>
          </cell>
          <cell r="K263">
            <v>0</v>
          </cell>
          <cell r="L263">
            <v>24900</v>
          </cell>
          <cell r="M263">
            <v>21681.818179999998</v>
          </cell>
          <cell r="N263">
            <v>0.1990524109</v>
          </cell>
          <cell r="O263"/>
          <cell r="P263">
            <v>-10</v>
          </cell>
          <cell r="Q263">
            <v>45271</v>
          </cell>
          <cell r="R263">
            <v>24890</v>
          </cell>
          <cell r="S263" t="str">
            <v>トミータイヤ</v>
          </cell>
          <cell r="T263">
            <v>24890</v>
          </cell>
          <cell r="U263">
            <v>0</v>
          </cell>
          <cell r="V263">
            <v>24900</v>
          </cell>
          <cell r="W263">
            <v>24900</v>
          </cell>
          <cell r="X263">
            <v>21681.818179999998</v>
          </cell>
          <cell r="Y263">
            <v>0.1990524109</v>
          </cell>
          <cell r="Z263"/>
          <cell r="AA263">
            <v>600</v>
          </cell>
          <cell r="AB263">
            <v>45271</v>
          </cell>
          <cell r="AC263">
            <v>25500</v>
          </cell>
          <cell r="AD263" t="str">
            <v>T-BOX Auto Parts</v>
          </cell>
          <cell r="AE263">
            <v>25500</v>
          </cell>
          <cell r="AF263">
            <v>0</v>
          </cell>
          <cell r="AG263" t="str">
            <v>×</v>
          </cell>
          <cell r="AH263" t="str">
            <v/>
          </cell>
        </row>
        <row r="264">
          <cell r="B264">
            <v>2157016157032</v>
          </cell>
          <cell r="C264">
            <v>4985009758014</v>
          </cell>
          <cell r="D264" t="str">
            <v>783406</v>
          </cell>
          <cell r="E264" t="str">
            <v>X-ICE SNOW SUV（旧22年）</v>
          </cell>
          <cell r="F264" t="str">
            <v>215/70R16 100T TL</v>
          </cell>
          <cell r="G264" t="str">
            <v>215/70R16</v>
          </cell>
          <cell r="H264">
            <v>24200</v>
          </cell>
          <cell r="I264">
            <v>7744</v>
          </cell>
          <cell r="J264">
            <v>0</v>
          </cell>
          <cell r="K264">
            <v>0</v>
          </cell>
          <cell r="L264">
            <v>12480</v>
          </cell>
          <cell r="M264">
            <v>10390.909089999999</v>
          </cell>
          <cell r="N264">
            <v>0.25473315839999999</v>
          </cell>
          <cell r="O264"/>
          <cell r="P264">
            <v>2340</v>
          </cell>
          <cell r="Q264">
            <v>45264</v>
          </cell>
          <cell r="R264">
            <v>14820</v>
          </cell>
          <cell r="S264" t="str">
            <v>コニシタイヤ Yahoo!店</v>
          </cell>
          <cell r="T264">
            <v>14820</v>
          </cell>
          <cell r="U264">
            <v>0</v>
          </cell>
          <cell r="V264">
            <v>12480</v>
          </cell>
          <cell r="W264">
            <v>13800</v>
          </cell>
          <cell r="X264">
            <v>11590.909089999999</v>
          </cell>
          <cell r="Y264">
            <v>0.33189019609999998</v>
          </cell>
          <cell r="Z264"/>
          <cell r="AA264">
            <v>500</v>
          </cell>
          <cell r="AB264">
            <v>45222</v>
          </cell>
          <cell r="AC264">
            <v>14300</v>
          </cell>
          <cell r="AD264" t="str">
            <v>フジコーポレーション</v>
          </cell>
          <cell r="AE264">
            <v>14300</v>
          </cell>
          <cell r="AF264">
            <v>0</v>
          </cell>
          <cell r="AG264" t="str">
            <v>×</v>
          </cell>
          <cell r="AH264" t="str">
            <v/>
          </cell>
        </row>
        <row r="265">
          <cell r="B265">
            <v>2256517157074</v>
          </cell>
          <cell r="C265">
            <v>4985009758069</v>
          </cell>
          <cell r="D265" t="str">
            <v>034785</v>
          </cell>
          <cell r="E265" t="str">
            <v>X-ICE SNOW SUV（旧22年）</v>
          </cell>
          <cell r="F265" t="str">
            <v>225/65R17 106T XL（ストップ）</v>
          </cell>
          <cell r="G265" t="str">
            <v>225/65R17</v>
          </cell>
          <cell r="H265">
            <v>29100</v>
          </cell>
          <cell r="I265">
            <v>9312</v>
          </cell>
          <cell r="J265">
            <v>8</v>
          </cell>
          <cell r="K265">
            <v>0</v>
          </cell>
          <cell r="L265">
            <v>14480</v>
          </cell>
          <cell r="M265">
            <v>12209.090910000001</v>
          </cell>
          <cell r="N265">
            <v>0.23728964999999999</v>
          </cell>
          <cell r="O265"/>
          <cell r="P265">
            <v>1510</v>
          </cell>
          <cell r="Q265">
            <v>45264</v>
          </cell>
          <cell r="R265">
            <v>15990</v>
          </cell>
          <cell r="S265" t="str">
            <v>タイヤショップZERO</v>
          </cell>
          <cell r="T265">
            <v>15990</v>
          </cell>
          <cell r="U265">
            <v>0</v>
          </cell>
          <cell r="V265">
            <v>14480</v>
          </cell>
          <cell r="W265">
            <v>16580</v>
          </cell>
          <cell r="X265">
            <v>14118.18182</v>
          </cell>
          <cell r="Y265">
            <v>0.34042498389999998</v>
          </cell>
          <cell r="Z265"/>
          <cell r="AA265">
            <v>530</v>
          </cell>
          <cell r="AB265">
            <v>45222</v>
          </cell>
          <cell r="AC265">
            <v>17110</v>
          </cell>
          <cell r="AD265" t="str">
            <v>タイヤホイール専門店コニシタイヤ</v>
          </cell>
          <cell r="AE265">
            <v>17110</v>
          </cell>
          <cell r="AF265">
            <v>0</v>
          </cell>
          <cell r="AG265" t="str">
            <v>×</v>
          </cell>
          <cell r="AH265" t="str">
            <v/>
          </cell>
        </row>
        <row r="266">
          <cell r="B266">
            <v>2355518157073</v>
          </cell>
          <cell r="C266">
            <v>4985009758137</v>
          </cell>
          <cell r="D266" t="str">
            <v>601079</v>
          </cell>
          <cell r="E266" t="str">
            <v>X-ICE SNOW SUV（旧22年）</v>
          </cell>
          <cell r="F266" t="str">
            <v>235/55R18 104T XL</v>
          </cell>
          <cell r="G266" t="str">
            <v>235/55R18</v>
          </cell>
          <cell r="H266">
            <v>40000</v>
          </cell>
          <cell r="I266">
            <v>12800</v>
          </cell>
          <cell r="J266">
            <v>12</v>
          </cell>
          <cell r="K266">
            <v>0</v>
          </cell>
          <cell r="L266">
            <v>20480</v>
          </cell>
          <cell r="M266">
            <v>17663.63636</v>
          </cell>
          <cell r="N266">
            <v>0.27534740089999998</v>
          </cell>
          <cell r="O266"/>
          <cell r="P266">
            <v>2400</v>
          </cell>
          <cell r="Q266">
            <v>45264</v>
          </cell>
          <cell r="R266">
            <v>22880</v>
          </cell>
          <cell r="S266" t="str">
            <v>タイヤホイール専門店コニシタイヤ</v>
          </cell>
          <cell r="T266">
            <v>22880</v>
          </cell>
          <cell r="U266">
            <v>0</v>
          </cell>
          <cell r="V266">
            <v>20480</v>
          </cell>
          <cell r="W266">
            <v>20480</v>
          </cell>
          <cell r="X266">
            <v>17663.63636</v>
          </cell>
          <cell r="Y266">
            <v>0.27534740089999998</v>
          </cell>
          <cell r="Z266"/>
          <cell r="AA266">
            <v>2400</v>
          </cell>
          <cell r="AB266">
            <v>45222</v>
          </cell>
          <cell r="AC266">
            <v>22880</v>
          </cell>
          <cell r="AD266" t="str">
            <v>タイヤホイール専門店コニシタイヤ</v>
          </cell>
          <cell r="AE266">
            <v>22880</v>
          </cell>
          <cell r="AF266">
            <v>0</v>
          </cell>
          <cell r="AG266" t="str">
            <v>×</v>
          </cell>
          <cell r="AH266" t="str">
            <v/>
          </cell>
        </row>
        <row r="267">
          <cell r="B267">
            <v>2157016157063</v>
          </cell>
          <cell r="C267">
            <v>4985009758014</v>
          </cell>
          <cell r="D267" t="str">
            <v>783406</v>
          </cell>
          <cell r="E267" t="str">
            <v>X-ICE SNOW SUV（21年）</v>
          </cell>
          <cell r="F267" t="str">
            <v>215/70R16 100T TL</v>
          </cell>
          <cell r="G267" t="str">
            <v>215/70R16</v>
          </cell>
          <cell r="H267">
            <v>24200</v>
          </cell>
          <cell r="I267">
            <v>10347</v>
          </cell>
          <cell r="J267">
            <v>4</v>
          </cell>
          <cell r="K267">
            <v>0</v>
          </cell>
          <cell r="L267">
            <v>12480</v>
          </cell>
          <cell r="M267">
            <v>10390.909089999999</v>
          </cell>
          <cell r="N267">
            <v>4.2257217849999999E-3</v>
          </cell>
          <cell r="O267"/>
          <cell r="P267">
            <v>2340</v>
          </cell>
          <cell r="Q267">
            <v>45264</v>
          </cell>
          <cell r="R267">
            <v>14820</v>
          </cell>
          <cell r="S267" t="str">
            <v>コニシタイヤ Yahoo!店</v>
          </cell>
          <cell r="T267">
            <v>14820</v>
          </cell>
          <cell r="U267">
            <v>0</v>
          </cell>
          <cell r="V267">
            <v>12480</v>
          </cell>
          <cell r="W267">
            <v>12480</v>
          </cell>
          <cell r="X267">
            <v>10390.909089999999</v>
          </cell>
          <cell r="Y267">
            <v>4.2257217849999999E-3</v>
          </cell>
          <cell r="Z267"/>
          <cell r="AA267">
            <v>1820</v>
          </cell>
          <cell r="AB267">
            <v>45222</v>
          </cell>
          <cell r="AC267">
            <v>14300</v>
          </cell>
          <cell r="AD267" t="str">
            <v>フジコーポレーション</v>
          </cell>
          <cell r="AE267">
            <v>14300</v>
          </cell>
          <cell r="AF267">
            <v>0</v>
          </cell>
          <cell r="AG267" t="str">
            <v>×</v>
          </cell>
          <cell r="AH267" t="str">
            <v/>
          </cell>
        </row>
        <row r="268">
          <cell r="B268">
            <v>2256517157012</v>
          </cell>
          <cell r="C268">
            <v>4985009758069</v>
          </cell>
          <cell r="D268" t="str">
            <v>034785</v>
          </cell>
          <cell r="E268" t="str">
            <v>X-ICE SNOW SUV（特）</v>
          </cell>
          <cell r="F268" t="str">
            <v>225/65R17 106T XL</v>
          </cell>
          <cell r="G268" t="str">
            <v>225/65R17</v>
          </cell>
          <cell r="H268">
            <v>31100</v>
          </cell>
          <cell r="I268">
            <v>11818</v>
          </cell>
          <cell r="J268">
            <v>120</v>
          </cell>
          <cell r="K268">
            <v>0</v>
          </cell>
          <cell r="L268">
            <v>17110</v>
          </cell>
          <cell r="M268">
            <v>14600</v>
          </cell>
          <cell r="N268">
            <v>0.19054794520000001</v>
          </cell>
          <cell r="O268"/>
          <cell r="P268">
            <v>780</v>
          </cell>
          <cell r="Q268">
            <v>45271</v>
          </cell>
          <cell r="R268">
            <v>17890</v>
          </cell>
          <cell r="S268" t="str">
            <v>トミータイヤ</v>
          </cell>
          <cell r="T268">
            <v>17890</v>
          </cell>
          <cell r="U268">
            <v>0</v>
          </cell>
          <cell r="V268">
            <v>17590</v>
          </cell>
          <cell r="W268">
            <v>17590</v>
          </cell>
          <cell r="X268">
            <v>15036.36364</v>
          </cell>
          <cell r="Y268">
            <v>0.21403869410000001</v>
          </cell>
          <cell r="Z268"/>
          <cell r="AA268">
            <v>510</v>
          </cell>
          <cell r="AB268">
            <v>45271</v>
          </cell>
          <cell r="AC268">
            <v>18100</v>
          </cell>
          <cell r="AD268" t="str">
            <v>T-BOX Auto Parts</v>
          </cell>
          <cell r="AE268">
            <v>18100</v>
          </cell>
          <cell r="AF268">
            <v>0</v>
          </cell>
          <cell r="AG268" t="str">
            <v/>
          </cell>
          <cell r="AH268" t="str">
            <v/>
          </cell>
        </row>
        <row r="269">
          <cell r="B269">
            <v>2256517157067</v>
          </cell>
          <cell r="C269">
            <v>4985009758069</v>
          </cell>
          <cell r="D269" t="str">
            <v>034785</v>
          </cell>
          <cell r="E269" t="str">
            <v>X-ICE SNOW SUV</v>
          </cell>
          <cell r="F269" t="str">
            <v>225/65R17 106T XL（販売中）</v>
          </cell>
          <cell r="G269" t="str">
            <v>225/65R17</v>
          </cell>
          <cell r="H269">
            <v>31100</v>
          </cell>
          <cell r="I269">
            <v>13380</v>
          </cell>
          <cell r="J269">
            <v>16</v>
          </cell>
          <cell r="K269">
            <v>0</v>
          </cell>
          <cell r="L269">
            <v>18400</v>
          </cell>
          <cell r="M269">
            <v>15772.727269999999</v>
          </cell>
          <cell r="N269">
            <v>0.15170028820000001</v>
          </cell>
          <cell r="O269"/>
          <cell r="P269">
            <v>-1290</v>
          </cell>
          <cell r="Q269">
            <v>45264</v>
          </cell>
          <cell r="R269">
            <v>17110</v>
          </cell>
          <cell r="S269" t="str">
            <v>タイヤホイール専門店コニシタイヤ</v>
          </cell>
          <cell r="T269">
            <v>17110</v>
          </cell>
          <cell r="U269">
            <v>0</v>
          </cell>
          <cell r="V269">
            <v>18400</v>
          </cell>
          <cell r="W269">
            <v>18400</v>
          </cell>
          <cell r="X269">
            <v>15772.727269999999</v>
          </cell>
          <cell r="Y269">
            <v>0.15170028820000001</v>
          </cell>
          <cell r="Z269"/>
          <cell r="AA269">
            <v>-300</v>
          </cell>
          <cell r="AB269">
            <v>45243</v>
          </cell>
          <cell r="AC269">
            <v>18100</v>
          </cell>
          <cell r="AD269" t="str">
            <v>タイヤ購入と交換予約 TIREHOOD</v>
          </cell>
          <cell r="AE269">
            <v>18100</v>
          </cell>
          <cell r="AF269">
            <v>0</v>
          </cell>
          <cell r="AG269" t="str">
            <v/>
          </cell>
          <cell r="AH269" t="str">
            <v/>
          </cell>
        </row>
        <row r="270">
          <cell r="B270">
            <v>2356017157069</v>
          </cell>
          <cell r="C270">
            <v>4985009758076</v>
          </cell>
          <cell r="D270" t="str">
            <v>996911</v>
          </cell>
          <cell r="E270" t="str">
            <v>X-ICE SNOW SUV</v>
          </cell>
          <cell r="F270" t="str">
            <v>235/60R17 106T XL</v>
          </cell>
          <cell r="G270" t="str">
            <v>235/60R17</v>
          </cell>
          <cell r="H270">
            <v>34600</v>
          </cell>
          <cell r="I270">
            <v>14880</v>
          </cell>
          <cell r="J270">
            <v>0</v>
          </cell>
          <cell r="K270">
            <v>0</v>
          </cell>
          <cell r="L270">
            <v>20400</v>
          </cell>
          <cell r="M270">
            <v>17590.909090000001</v>
          </cell>
          <cell r="N270">
            <v>0.1541085271</v>
          </cell>
          <cell r="O270"/>
          <cell r="P270">
            <v>1580</v>
          </cell>
          <cell r="Q270">
            <v>45271</v>
          </cell>
          <cell r="R270">
            <v>21980</v>
          </cell>
          <cell r="S270" t="str">
            <v>トミータイヤ</v>
          </cell>
          <cell r="T270">
            <v>21980</v>
          </cell>
          <cell r="U270">
            <v>0</v>
          </cell>
          <cell r="V270">
            <v>20400</v>
          </cell>
          <cell r="W270">
            <v>20400</v>
          </cell>
          <cell r="X270">
            <v>17590.909090000001</v>
          </cell>
          <cell r="Y270">
            <v>0.1541085271</v>
          </cell>
          <cell r="Z270"/>
          <cell r="AA270">
            <v>2700</v>
          </cell>
          <cell r="AB270">
            <v>45271</v>
          </cell>
          <cell r="AC270">
            <v>23100</v>
          </cell>
          <cell r="AD270" t="str">
            <v>カーパーツ専門店BoooN（ブーン）</v>
          </cell>
          <cell r="AE270">
            <v>23100</v>
          </cell>
          <cell r="AF270">
            <v>0</v>
          </cell>
          <cell r="AG270" t="str">
            <v/>
          </cell>
          <cell r="AH270" t="str">
            <v/>
          </cell>
        </row>
        <row r="271">
          <cell r="B271">
            <v>2356018157013</v>
          </cell>
          <cell r="C271">
            <v>4985009758144</v>
          </cell>
          <cell r="D271" t="str">
            <v>383240</v>
          </cell>
          <cell r="E271" t="str">
            <v>X-ICE SNOW SUV（特）</v>
          </cell>
          <cell r="F271" t="str">
            <v>235/60R18 107T XL</v>
          </cell>
          <cell r="G271" t="str">
            <v>235/60R18</v>
          </cell>
          <cell r="H271">
            <v>35500</v>
          </cell>
          <cell r="I271">
            <v>13490</v>
          </cell>
          <cell r="J271">
            <v>70</v>
          </cell>
          <cell r="K271">
            <v>2</v>
          </cell>
          <cell r="L271">
            <v>21190</v>
          </cell>
          <cell r="M271">
            <v>18309.090909999999</v>
          </cell>
          <cell r="N271">
            <v>0.2632075472</v>
          </cell>
          <cell r="O271"/>
          <cell r="P271">
            <v>-10</v>
          </cell>
          <cell r="Q271">
            <v>45299</v>
          </cell>
          <cell r="R271">
            <v>21180</v>
          </cell>
          <cell r="S271" t="str">
            <v>トミータイヤ</v>
          </cell>
          <cell r="T271">
            <v>21180</v>
          </cell>
          <cell r="U271">
            <v>0</v>
          </cell>
          <cell r="V271"/>
          <cell r="W271">
            <v>21920</v>
          </cell>
          <cell r="X271">
            <v>18972.727269999999</v>
          </cell>
          <cell r="Y271">
            <v>0.28897939630000002</v>
          </cell>
          <cell r="Z271"/>
          <cell r="AA271">
            <v>60</v>
          </cell>
          <cell r="AB271">
            <v>45299</v>
          </cell>
          <cell r="AC271">
            <v>21980</v>
          </cell>
          <cell r="AD271" t="str">
            <v>タイヤショップZERO楽天市場店</v>
          </cell>
          <cell r="AE271">
            <v>21980</v>
          </cell>
          <cell r="AF271">
            <v>0</v>
          </cell>
          <cell r="AG271" t="str">
            <v/>
          </cell>
          <cell r="AH271" t="str">
            <v/>
          </cell>
        </row>
        <row r="272">
          <cell r="B272">
            <v>2656517157010</v>
          </cell>
          <cell r="C272">
            <v>4985009758113</v>
          </cell>
          <cell r="D272" t="str">
            <v>368667</v>
          </cell>
          <cell r="E272" t="str">
            <v>X-ICE SNOW SUV（特）</v>
          </cell>
          <cell r="F272" t="str">
            <v>265/65R17 112T</v>
          </cell>
          <cell r="G272" t="str">
            <v>265/65R17</v>
          </cell>
          <cell r="H272">
            <v>37500</v>
          </cell>
          <cell r="I272">
            <v>14250</v>
          </cell>
          <cell r="J272">
            <v>76</v>
          </cell>
          <cell r="K272">
            <v>0</v>
          </cell>
          <cell r="L272">
            <v>20980</v>
          </cell>
          <cell r="M272">
            <v>18118.181820000002</v>
          </cell>
          <cell r="N272">
            <v>0.2134972403</v>
          </cell>
          <cell r="O272"/>
          <cell r="P272">
            <v>1680</v>
          </cell>
          <cell r="Q272">
            <v>45271</v>
          </cell>
          <cell r="R272">
            <v>22660</v>
          </cell>
          <cell r="S272" t="str">
            <v>タイヤステージ湘南 ヤフー店</v>
          </cell>
          <cell r="T272">
            <v>22660</v>
          </cell>
          <cell r="U272">
            <v>0</v>
          </cell>
          <cell r="V272"/>
          <cell r="W272">
            <v>21140</v>
          </cell>
          <cell r="X272">
            <v>18263.63636</v>
          </cell>
          <cell r="Y272">
            <v>0.21976107519999999</v>
          </cell>
          <cell r="Z272"/>
          <cell r="AA272">
            <v>1550</v>
          </cell>
          <cell r="AB272">
            <v>45271</v>
          </cell>
          <cell r="AC272">
            <v>22690</v>
          </cell>
          <cell r="AD272" t="str">
            <v>タイヤステージ　湘南　楽天市場店</v>
          </cell>
          <cell r="AE272">
            <v>22690</v>
          </cell>
          <cell r="AF272">
            <v>0</v>
          </cell>
          <cell r="AG272" t="str">
            <v/>
          </cell>
          <cell r="AH272" t="str">
            <v/>
          </cell>
        </row>
        <row r="273">
          <cell r="B273">
            <v>1958015156900</v>
          </cell>
          <cell r="C273">
            <v>4985009731505</v>
          </cell>
          <cell r="D273" t="str">
            <v>735843</v>
          </cell>
          <cell r="E273" t="str">
            <v>AGILIS X-ICE</v>
          </cell>
          <cell r="F273" t="str">
            <v>195/80R15LT 107/105R</v>
          </cell>
          <cell r="G273" t="str">
            <v>195/80R15</v>
          </cell>
          <cell r="H273">
            <v>23900</v>
          </cell>
          <cell r="I273">
            <v>9560</v>
          </cell>
          <cell r="J273">
            <v>323</v>
          </cell>
          <cell r="K273">
            <v>0</v>
          </cell>
          <cell r="L273">
            <v>14470</v>
          </cell>
          <cell r="M273">
            <v>12200</v>
          </cell>
          <cell r="N273">
            <v>0.21639344260000001</v>
          </cell>
          <cell r="O273"/>
          <cell r="P273">
            <v>0</v>
          </cell>
          <cell r="Q273">
            <v>45299</v>
          </cell>
          <cell r="R273">
            <v>14470</v>
          </cell>
          <cell r="S273" t="str">
            <v>タイヤステージ湘南 ヤフー店</v>
          </cell>
          <cell r="T273">
            <v>14470</v>
          </cell>
          <cell r="U273">
            <v>0</v>
          </cell>
          <cell r="V273"/>
          <cell r="W273">
            <v>14470</v>
          </cell>
          <cell r="X273">
            <v>12200</v>
          </cell>
          <cell r="Y273">
            <v>0.21639344260000001</v>
          </cell>
          <cell r="Z273"/>
          <cell r="AA273">
            <v>0</v>
          </cell>
          <cell r="AB273">
            <v>45299</v>
          </cell>
          <cell r="AC273">
            <v>14470</v>
          </cell>
          <cell r="AD273" t="str">
            <v>タイヤディーラー　楽天市場店</v>
          </cell>
          <cell r="AE273">
            <v>14469</v>
          </cell>
          <cell r="AF273">
            <v>1</v>
          </cell>
          <cell r="AG273" t="str">
            <v/>
          </cell>
          <cell r="AH273" t="str">
            <v/>
          </cell>
        </row>
        <row r="274">
          <cell r="B274">
            <v>2154517159718</v>
          </cell>
          <cell r="C274">
            <v>4985009687024</v>
          </cell>
          <cell r="D274" t="str">
            <v/>
          </cell>
          <cell r="E274" t="str">
            <v>Pilot Sport 4（並行）</v>
          </cell>
          <cell r="F274" t="str">
            <v>215/45R17 91Y XL</v>
          </cell>
          <cell r="G274" t="str">
            <v>215/45R17</v>
          </cell>
          <cell r="H274" t="str">
            <v/>
          </cell>
          <cell r="I274">
            <v>13236</v>
          </cell>
          <cell r="J274">
            <v>0</v>
          </cell>
          <cell r="K274">
            <v>0</v>
          </cell>
          <cell r="L274">
            <v>17400</v>
          </cell>
          <cell r="M274">
            <v>15340.909089999999</v>
          </cell>
          <cell r="N274">
            <v>0.13720888889999999</v>
          </cell>
          <cell r="O274"/>
          <cell r="P274">
            <v>2400</v>
          </cell>
          <cell r="Q274">
            <v>45299</v>
          </cell>
          <cell r="R274">
            <v>19800</v>
          </cell>
          <cell r="S274" t="str">
            <v>タイヤショップZERO</v>
          </cell>
          <cell r="T274">
            <v>19800</v>
          </cell>
          <cell r="U274">
            <v>0</v>
          </cell>
          <cell r="V274"/>
          <cell r="W274">
            <v>17480</v>
          </cell>
          <cell r="X274">
            <v>15413.63636</v>
          </cell>
          <cell r="Y274">
            <v>0.14127985840000001</v>
          </cell>
          <cell r="Z274"/>
          <cell r="AA274">
            <v>1080</v>
          </cell>
          <cell r="AB274">
            <v>45299</v>
          </cell>
          <cell r="AC274">
            <v>18560</v>
          </cell>
          <cell r="AD274" t="str">
            <v>タイヤショップZERO楽天市場店</v>
          </cell>
          <cell r="AE274">
            <v>18560</v>
          </cell>
          <cell r="AF274">
            <v>0</v>
          </cell>
          <cell r="AG274" t="str">
            <v/>
          </cell>
          <cell r="AH274" t="str">
            <v/>
          </cell>
        </row>
        <row r="275">
          <cell r="B275">
            <v>2354517159712</v>
          </cell>
          <cell r="C275">
            <v>4985009687048</v>
          </cell>
          <cell r="D275" t="str">
            <v/>
          </cell>
          <cell r="E275" t="str">
            <v>Pilot Sport 4（並行）</v>
          </cell>
          <cell r="F275" t="str">
            <v>235/45R17 97Y XL</v>
          </cell>
          <cell r="G275" t="str">
            <v>235/45R17</v>
          </cell>
          <cell r="H275" t="str">
            <v/>
          </cell>
          <cell r="I275">
            <v>12869</v>
          </cell>
          <cell r="J275">
            <v>0</v>
          </cell>
          <cell r="K275">
            <v>0</v>
          </cell>
          <cell r="L275">
            <v>19800</v>
          </cell>
          <cell r="M275">
            <v>17045.454549999999</v>
          </cell>
          <cell r="N275">
            <v>0.2450186667</v>
          </cell>
          <cell r="O275"/>
          <cell r="P275">
            <v>3200</v>
          </cell>
          <cell r="Q275">
            <v>45299</v>
          </cell>
          <cell r="R275">
            <v>23000</v>
          </cell>
          <cell r="S275" t="str">
            <v>タイヤーウッズ</v>
          </cell>
          <cell r="T275">
            <v>23000</v>
          </cell>
          <cell r="U275">
            <v>0</v>
          </cell>
          <cell r="V275"/>
          <cell r="W275">
            <v>19500</v>
          </cell>
          <cell r="X275">
            <v>16772.727269999999</v>
          </cell>
          <cell r="Y275">
            <v>0.2327425474</v>
          </cell>
          <cell r="Z275"/>
          <cell r="AA275">
            <v>3500</v>
          </cell>
          <cell r="AB275">
            <v>45299</v>
          </cell>
          <cell r="AC275">
            <v>23000</v>
          </cell>
          <cell r="AD275" t="str">
            <v>日光商会</v>
          </cell>
          <cell r="AE275">
            <v>23000</v>
          </cell>
          <cell r="AF275">
            <v>0</v>
          </cell>
          <cell r="AG275" t="str">
            <v/>
          </cell>
          <cell r="AH275" t="str">
            <v/>
          </cell>
        </row>
        <row r="276">
          <cell r="B276">
            <v>2254018159719</v>
          </cell>
          <cell r="C276">
            <v>4985009687079</v>
          </cell>
          <cell r="D276" t="str">
            <v/>
          </cell>
          <cell r="E276" t="str">
            <v>Pilot Sport 4（並行）</v>
          </cell>
          <cell r="F276" t="str">
            <v>225/40R18 92Y XL</v>
          </cell>
          <cell r="G276" t="str">
            <v>225/40R18</v>
          </cell>
          <cell r="H276" t="str">
            <v/>
          </cell>
          <cell r="I276">
            <v>12555</v>
          </cell>
          <cell r="J276">
            <v>0</v>
          </cell>
          <cell r="K276">
            <v>0</v>
          </cell>
          <cell r="L276">
            <v>16800</v>
          </cell>
          <cell r="M276">
            <v>14795.45455</v>
          </cell>
          <cell r="N276">
            <v>0.15142857139999999</v>
          </cell>
          <cell r="O276"/>
          <cell r="P276">
            <v>6400</v>
          </cell>
          <cell r="Q276">
            <v>45299</v>
          </cell>
          <cell r="R276">
            <v>23200</v>
          </cell>
          <cell r="S276" t="str">
            <v>プレミアムタイヤ TIRE Wheel</v>
          </cell>
          <cell r="T276">
            <v>18000</v>
          </cell>
          <cell r="U276">
            <v>5200</v>
          </cell>
          <cell r="V276">
            <v>16800</v>
          </cell>
          <cell r="W276">
            <v>16980</v>
          </cell>
          <cell r="X276">
            <v>14959.090910000001</v>
          </cell>
          <cell r="Y276">
            <v>0.16071103010000001</v>
          </cell>
          <cell r="Z276"/>
          <cell r="AA276">
            <v>6220</v>
          </cell>
          <cell r="AB276">
            <v>45299</v>
          </cell>
          <cell r="AC276">
            <v>23200</v>
          </cell>
          <cell r="AD276" t="str">
            <v>tirewheel 楽天市場店</v>
          </cell>
          <cell r="AE276">
            <v>19000</v>
          </cell>
          <cell r="AF276">
            <v>4200</v>
          </cell>
          <cell r="AG276" t="str">
            <v/>
          </cell>
          <cell r="AH276" t="str">
            <v/>
          </cell>
        </row>
        <row r="277">
          <cell r="B277">
            <v>2554018159697</v>
          </cell>
          <cell r="C277">
            <v>4985009693612</v>
          </cell>
          <cell r="D277" t="str">
            <v/>
          </cell>
          <cell r="E277" t="str">
            <v>Pilot Sport 4（並行）</v>
          </cell>
          <cell r="F277" t="str">
            <v>255/40R18 99Y XL ★</v>
          </cell>
          <cell r="G277" t="str">
            <v>255/40R18</v>
          </cell>
          <cell r="H277" t="str">
            <v/>
          </cell>
          <cell r="I277">
            <v>25228</v>
          </cell>
          <cell r="J277">
            <v>9</v>
          </cell>
          <cell r="K277">
            <v>7</v>
          </cell>
          <cell r="L277">
            <v>34780</v>
          </cell>
          <cell r="M277">
            <v>30663.63636</v>
          </cell>
          <cell r="N277">
            <v>0.1772665283</v>
          </cell>
          <cell r="O277"/>
          <cell r="P277">
            <v>220</v>
          </cell>
          <cell r="Q277">
            <v>45299</v>
          </cell>
          <cell r="R277">
            <v>35000</v>
          </cell>
          <cell r="S277" t="str">
            <v>日光商会</v>
          </cell>
          <cell r="T277">
            <v>35000</v>
          </cell>
          <cell r="U277">
            <v>0</v>
          </cell>
          <cell r="V277"/>
          <cell r="W277">
            <v>33280</v>
          </cell>
          <cell r="X277">
            <v>29300</v>
          </cell>
          <cell r="Y277">
            <v>0.1389761092</v>
          </cell>
          <cell r="Z277"/>
          <cell r="AA277">
            <v>1720</v>
          </cell>
          <cell r="AB277">
            <v>45299</v>
          </cell>
          <cell r="AC277">
            <v>35000</v>
          </cell>
          <cell r="AD277" t="str">
            <v>日光商会</v>
          </cell>
          <cell r="AE277">
            <v>35000</v>
          </cell>
          <cell r="AF277">
            <v>0</v>
          </cell>
          <cell r="AG277" t="str">
            <v/>
          </cell>
          <cell r="AH277" t="str">
            <v/>
          </cell>
        </row>
        <row r="278">
          <cell r="B278">
            <v>2753519159711</v>
          </cell>
          <cell r="C278">
            <v>4985009703069</v>
          </cell>
          <cell r="D278" t="str">
            <v/>
          </cell>
          <cell r="E278" t="str">
            <v>Pilot Sport 4（並行）</v>
          </cell>
          <cell r="F278" t="str">
            <v>275/35R19 100Y XL</v>
          </cell>
          <cell r="G278" t="str">
            <v>275/35R19</v>
          </cell>
          <cell r="H278" t="str">
            <v/>
          </cell>
          <cell r="I278">
            <v>26743</v>
          </cell>
          <cell r="J278">
            <v>0</v>
          </cell>
          <cell r="K278">
            <v>0</v>
          </cell>
          <cell r="L278">
            <v>36000</v>
          </cell>
          <cell r="M278">
            <v>31772.727269999999</v>
          </cell>
          <cell r="N278">
            <v>0.15830329039999999</v>
          </cell>
          <cell r="O278"/>
          <cell r="P278">
            <v>16000</v>
          </cell>
          <cell r="Q278">
            <v>45299</v>
          </cell>
          <cell r="R278">
            <v>52000</v>
          </cell>
          <cell r="S278" t="str">
            <v>EXTREME(エクストリーム)2号店</v>
          </cell>
          <cell r="T278">
            <v>52000</v>
          </cell>
          <cell r="U278">
            <v>0</v>
          </cell>
          <cell r="V278"/>
          <cell r="W278">
            <v>36790</v>
          </cell>
          <cell r="X278">
            <v>32490.909090000001</v>
          </cell>
          <cell r="Y278">
            <v>0.17690822610000001</v>
          </cell>
          <cell r="Z278"/>
          <cell r="AA278">
            <v>3010</v>
          </cell>
          <cell r="AB278">
            <v>45299</v>
          </cell>
          <cell r="AC278">
            <v>39800</v>
          </cell>
          <cell r="AD278" t="str">
            <v>タイヤーウッズ</v>
          </cell>
          <cell r="AE278">
            <v>39800</v>
          </cell>
          <cell r="AF278">
            <v>0</v>
          </cell>
          <cell r="AG278" t="str">
            <v/>
          </cell>
          <cell r="AH278" t="str">
            <v/>
          </cell>
        </row>
        <row r="279">
          <cell r="B279">
            <v>2454019159699</v>
          </cell>
          <cell r="C279">
            <v>4985009693421</v>
          </cell>
          <cell r="D279" t="str">
            <v/>
          </cell>
          <cell r="E279" t="str">
            <v>Pilot Sport 4（並行）</v>
          </cell>
          <cell r="F279" t="str">
            <v>245/40R19 98Y XL ★</v>
          </cell>
          <cell r="G279" t="str">
            <v>245/40R19</v>
          </cell>
          <cell r="H279" t="str">
            <v/>
          </cell>
          <cell r="I279">
            <v>20986</v>
          </cell>
          <cell r="J279">
            <v>0</v>
          </cell>
          <cell r="K279">
            <v>0</v>
          </cell>
          <cell r="L279">
            <v>28100</v>
          </cell>
          <cell r="M279">
            <v>24590.909090000001</v>
          </cell>
          <cell r="N279">
            <v>0.14659519409999999</v>
          </cell>
          <cell r="O279"/>
          <cell r="P279">
            <v>700</v>
          </cell>
          <cell r="Q279">
            <v>45299</v>
          </cell>
          <cell r="R279">
            <v>28800</v>
          </cell>
          <cell r="S279" t="str">
            <v>アークタイヤ</v>
          </cell>
          <cell r="T279">
            <v>28800</v>
          </cell>
          <cell r="U279">
            <v>0</v>
          </cell>
          <cell r="V279"/>
          <cell r="W279">
            <v>28100</v>
          </cell>
          <cell r="X279">
            <v>24590.909090000001</v>
          </cell>
          <cell r="Y279">
            <v>0.14659519409999999</v>
          </cell>
          <cell r="Z279"/>
          <cell r="AA279">
            <v>700</v>
          </cell>
          <cell r="AB279">
            <v>45299</v>
          </cell>
          <cell r="AC279">
            <v>28800</v>
          </cell>
          <cell r="AD279" t="str">
            <v>アークタイヤ 楽天市場店</v>
          </cell>
          <cell r="AE279">
            <v>28800</v>
          </cell>
          <cell r="AF279">
            <v>0</v>
          </cell>
          <cell r="AG279" t="str">
            <v/>
          </cell>
          <cell r="AH279" t="str">
            <v/>
          </cell>
        </row>
        <row r="280">
          <cell r="B280">
            <v>2253519159884</v>
          </cell>
          <cell r="C280">
            <v>4985009692226</v>
          </cell>
          <cell r="D280" t="str">
            <v/>
          </cell>
          <cell r="E280" t="str">
            <v>Pilot Sport 4 S（並行）</v>
          </cell>
          <cell r="F280" t="str">
            <v>225/35R19 88Y XL ZP（ランフラ）</v>
          </cell>
          <cell r="G280" t="str">
            <v>225/35R19</v>
          </cell>
          <cell r="H280" t="str">
            <v/>
          </cell>
          <cell r="I280">
            <v>22188</v>
          </cell>
          <cell r="J280">
            <v>0</v>
          </cell>
          <cell r="K280">
            <v>0</v>
          </cell>
          <cell r="L280">
            <v>29750</v>
          </cell>
          <cell r="M280">
            <v>26090.909090000001</v>
          </cell>
          <cell r="N280">
            <v>0.14958885020000001</v>
          </cell>
          <cell r="O280"/>
          <cell r="P280">
            <v>3850</v>
          </cell>
          <cell r="Q280">
            <v>45299</v>
          </cell>
          <cell r="R280">
            <v>33600</v>
          </cell>
          <cell r="S280" t="str">
            <v>アークタイヤ</v>
          </cell>
          <cell r="T280">
            <v>33600</v>
          </cell>
          <cell r="U280">
            <v>0</v>
          </cell>
          <cell r="V280"/>
          <cell r="W280">
            <v>34450</v>
          </cell>
          <cell r="X280">
            <v>30363.63636</v>
          </cell>
          <cell r="Y280">
            <v>0.26925748500000002</v>
          </cell>
          <cell r="Z280"/>
          <cell r="AA280">
            <v>-700</v>
          </cell>
          <cell r="AB280">
            <v>45299</v>
          </cell>
          <cell r="AC280">
            <v>33750</v>
          </cell>
          <cell r="AD280" t="str">
            <v>日光商会</v>
          </cell>
          <cell r="AE280">
            <v>33750</v>
          </cell>
          <cell r="AF280">
            <v>0</v>
          </cell>
          <cell r="AG280" t="str">
            <v/>
          </cell>
          <cell r="AH280" t="str">
            <v/>
          </cell>
        </row>
        <row r="281">
          <cell r="B281">
            <v>2254019159879</v>
          </cell>
          <cell r="C281">
            <v>4985009689028</v>
          </cell>
          <cell r="D281" t="str">
            <v/>
          </cell>
          <cell r="E281" t="str">
            <v>Pilot Sport 4 S（並行）</v>
          </cell>
          <cell r="F281" t="str">
            <v>225/40R19 93Y XL</v>
          </cell>
          <cell r="G281" t="str">
            <v>225/40R19</v>
          </cell>
          <cell r="H281" t="str">
            <v/>
          </cell>
          <cell r="I281">
            <v>23551</v>
          </cell>
          <cell r="J281">
            <v>12</v>
          </cell>
          <cell r="K281">
            <v>0</v>
          </cell>
          <cell r="L281">
            <v>32480</v>
          </cell>
          <cell r="M281">
            <v>28572.727269999999</v>
          </cell>
          <cell r="N281">
            <v>0.17575246580000001</v>
          </cell>
          <cell r="O281"/>
          <cell r="P281">
            <v>4420</v>
          </cell>
          <cell r="Q281">
            <v>45299</v>
          </cell>
          <cell r="R281">
            <v>36900</v>
          </cell>
          <cell r="S281" t="str">
            <v>タイヤZ</v>
          </cell>
          <cell r="T281">
            <v>36500</v>
          </cell>
          <cell r="U281">
            <v>400</v>
          </cell>
          <cell r="V281"/>
          <cell r="W281">
            <v>32480</v>
          </cell>
          <cell r="X281">
            <v>28572.727269999999</v>
          </cell>
          <cell r="Y281">
            <v>0.17575246580000001</v>
          </cell>
          <cell r="Z281"/>
          <cell r="AA281">
            <v>4520</v>
          </cell>
          <cell r="AB281">
            <v>45299</v>
          </cell>
          <cell r="AC281">
            <v>37000</v>
          </cell>
          <cell r="AD281" t="str">
            <v>タイヤーウッズ</v>
          </cell>
          <cell r="AE281">
            <v>36500</v>
          </cell>
          <cell r="AF281">
            <v>500</v>
          </cell>
          <cell r="AG281" t="str">
            <v/>
          </cell>
          <cell r="AH281" t="str">
            <v/>
          </cell>
        </row>
        <row r="282">
          <cell r="B282">
            <v>2254019159886</v>
          </cell>
          <cell r="C282" t="str">
            <v/>
          </cell>
          <cell r="D282" t="str">
            <v/>
          </cell>
          <cell r="E282" t="str">
            <v>Pilot Sport 4 S（並行）</v>
          </cell>
          <cell r="F282" t="str">
            <v>225/40R19 93Y XL ★</v>
          </cell>
          <cell r="G282" t="str">
            <v>225/40R19</v>
          </cell>
          <cell r="H282" t="str">
            <v/>
          </cell>
          <cell r="I282">
            <v>20364</v>
          </cell>
          <cell r="J282">
            <v>0</v>
          </cell>
          <cell r="K282">
            <v>0</v>
          </cell>
          <cell r="L282">
            <v>28950</v>
          </cell>
          <cell r="M282">
            <v>25363.63636</v>
          </cell>
          <cell r="N282">
            <v>0.1971182796</v>
          </cell>
          <cell r="O282"/>
          <cell r="P282">
            <v>7950</v>
          </cell>
          <cell r="Q282">
            <v>45299</v>
          </cell>
          <cell r="R282">
            <v>36900</v>
          </cell>
          <cell r="S282" t="str">
            <v>タイヤZ</v>
          </cell>
          <cell r="T282">
            <v>36500</v>
          </cell>
          <cell r="U282">
            <v>400</v>
          </cell>
          <cell r="V282"/>
          <cell r="W282">
            <v>29800</v>
          </cell>
          <cell r="X282">
            <v>26136.36364</v>
          </cell>
          <cell r="Y282">
            <v>0.2208556522</v>
          </cell>
          <cell r="Z282"/>
          <cell r="AA282">
            <v>8900</v>
          </cell>
          <cell r="AB282">
            <v>45299</v>
          </cell>
          <cell r="AC282">
            <v>38700</v>
          </cell>
          <cell r="AD282" t="str">
            <v>タイヤーウッズ</v>
          </cell>
          <cell r="AE282">
            <v>36500</v>
          </cell>
          <cell r="AF282">
            <v>2200</v>
          </cell>
          <cell r="AG282" t="str">
            <v/>
          </cell>
          <cell r="AH282" t="str">
            <v/>
          </cell>
        </row>
        <row r="283">
          <cell r="B283">
            <v>2353519159874</v>
          </cell>
          <cell r="C283">
            <v>4985009689042</v>
          </cell>
          <cell r="D283" t="str">
            <v/>
          </cell>
          <cell r="E283" t="str">
            <v>Pilot Sport 4 S（並行）</v>
          </cell>
          <cell r="F283" t="str">
            <v>235/35R19 91Y XL</v>
          </cell>
          <cell r="G283" t="str">
            <v>235/35R19</v>
          </cell>
          <cell r="H283" t="str">
            <v/>
          </cell>
          <cell r="I283">
            <v>21168</v>
          </cell>
          <cell r="J283">
            <v>0</v>
          </cell>
          <cell r="K283">
            <v>0</v>
          </cell>
          <cell r="L283">
            <v>29400</v>
          </cell>
          <cell r="M283">
            <v>25772.727269999999</v>
          </cell>
          <cell r="N283">
            <v>0.1786666667</v>
          </cell>
          <cell r="O283"/>
          <cell r="P283">
            <v>4590</v>
          </cell>
          <cell r="Q283">
            <v>45299</v>
          </cell>
          <cell r="R283">
            <v>33990</v>
          </cell>
          <cell r="S283" t="str">
            <v>トミータイヤ</v>
          </cell>
          <cell r="T283">
            <v>33990</v>
          </cell>
          <cell r="U283">
            <v>0</v>
          </cell>
          <cell r="V283"/>
          <cell r="W283">
            <v>29380</v>
          </cell>
          <cell r="X283">
            <v>25754.545450000001</v>
          </cell>
          <cell r="Y283">
            <v>0.1780868337</v>
          </cell>
          <cell r="Z283"/>
          <cell r="AA283">
            <v>5300</v>
          </cell>
          <cell r="AB283">
            <v>45299</v>
          </cell>
          <cell r="AC283">
            <v>34680</v>
          </cell>
          <cell r="AD283" t="str">
            <v>AUTOWAY（オートウェイ）</v>
          </cell>
          <cell r="AE283">
            <v>34680</v>
          </cell>
          <cell r="AF283">
            <v>0</v>
          </cell>
          <cell r="AG283" t="str">
            <v/>
          </cell>
          <cell r="AH283" t="str">
            <v/>
          </cell>
        </row>
        <row r="284">
          <cell r="B284">
            <v>2553019159873</v>
          </cell>
          <cell r="C284" t="str">
            <v/>
          </cell>
          <cell r="D284" t="str">
            <v/>
          </cell>
          <cell r="E284" t="str">
            <v>Pilot Sport 4 S（並行）</v>
          </cell>
          <cell r="F284" t="str">
            <v>255/30R19 91Y XL ZP（ランフラ）</v>
          </cell>
          <cell r="G284" t="str">
            <v>255/30R19</v>
          </cell>
          <cell r="H284" t="str">
            <v/>
          </cell>
          <cell r="I284">
            <v>33033</v>
          </cell>
          <cell r="J284">
            <v>0</v>
          </cell>
          <cell r="K284">
            <v>18</v>
          </cell>
          <cell r="L284">
            <v>44980</v>
          </cell>
          <cell r="M284">
            <v>39936.363640000003</v>
          </cell>
          <cell r="N284">
            <v>0.17285909399999999</v>
          </cell>
          <cell r="O284"/>
          <cell r="P284">
            <v>-5580</v>
          </cell>
          <cell r="Q284">
            <v>45299</v>
          </cell>
          <cell r="R284">
            <v>39400</v>
          </cell>
          <cell r="S284" t="str">
            <v>アークタイヤ</v>
          </cell>
          <cell r="T284">
            <v>39400</v>
          </cell>
          <cell r="U284">
            <v>0</v>
          </cell>
          <cell r="V284"/>
          <cell r="W284">
            <v>42520</v>
          </cell>
          <cell r="X284">
            <v>37700</v>
          </cell>
          <cell r="Y284">
            <v>0.12379310340000001</v>
          </cell>
          <cell r="Z284"/>
          <cell r="AA284">
            <v>-1020</v>
          </cell>
          <cell r="AB284">
            <v>45299</v>
          </cell>
          <cell r="AC284">
            <v>41500</v>
          </cell>
          <cell r="AD284" t="str">
            <v>日光商会</v>
          </cell>
          <cell r="AE284">
            <v>41500</v>
          </cell>
          <cell r="AF284">
            <v>0</v>
          </cell>
          <cell r="AG284" t="str">
            <v/>
          </cell>
          <cell r="AH284" t="str">
            <v/>
          </cell>
        </row>
        <row r="285">
          <cell r="B285">
            <v>2553519159878</v>
          </cell>
          <cell r="C285">
            <v>4985009689080</v>
          </cell>
          <cell r="D285" t="str">
            <v/>
          </cell>
          <cell r="E285" t="str">
            <v>Pilot Sport 4 S（並行）</v>
          </cell>
          <cell r="F285" t="str">
            <v>255/35R19 96Y XL</v>
          </cell>
          <cell r="G285" t="str">
            <v>255/35R19</v>
          </cell>
          <cell r="H285" t="str">
            <v/>
          </cell>
          <cell r="I285">
            <v>22737</v>
          </cell>
          <cell r="J285">
            <v>0</v>
          </cell>
          <cell r="K285">
            <v>0</v>
          </cell>
          <cell r="L285">
            <v>29800</v>
          </cell>
          <cell r="M285">
            <v>26136.36364</v>
          </cell>
          <cell r="N285">
            <v>0.1300626087</v>
          </cell>
          <cell r="O285"/>
          <cell r="P285">
            <v>11700</v>
          </cell>
          <cell r="Q285">
            <v>45299</v>
          </cell>
          <cell r="R285">
            <v>41500</v>
          </cell>
          <cell r="S285" t="str">
            <v>アークタイヤ</v>
          </cell>
          <cell r="T285">
            <v>41500</v>
          </cell>
          <cell r="U285">
            <v>0</v>
          </cell>
          <cell r="V285"/>
          <cell r="W285">
            <v>33000</v>
          </cell>
          <cell r="X285">
            <v>29045.454549999999</v>
          </cell>
          <cell r="Y285">
            <v>0.21719248829999999</v>
          </cell>
          <cell r="Z285"/>
          <cell r="AA285">
            <v>8999</v>
          </cell>
          <cell r="AB285">
            <v>45299</v>
          </cell>
          <cell r="AC285">
            <v>41999</v>
          </cell>
          <cell r="AD285" t="str">
            <v>日光商会</v>
          </cell>
          <cell r="AE285">
            <v>41999</v>
          </cell>
          <cell r="AF285">
            <v>0</v>
          </cell>
          <cell r="AG285" t="str">
            <v/>
          </cell>
          <cell r="AH285" t="str">
            <v/>
          </cell>
        </row>
        <row r="286">
          <cell r="B286">
            <v>2553519159656</v>
          </cell>
          <cell r="C286">
            <v>4985009692042</v>
          </cell>
          <cell r="D286" t="str">
            <v/>
          </cell>
          <cell r="E286" t="str">
            <v>Pilot Sport 4 S（並行）</v>
          </cell>
          <cell r="F286" t="str">
            <v>255/35R19 92Y</v>
          </cell>
          <cell r="G286" t="str">
            <v>255/35R19</v>
          </cell>
          <cell r="H286" t="str">
            <v/>
          </cell>
          <cell r="I286">
            <v>22448</v>
          </cell>
          <cell r="J286">
            <v>0</v>
          </cell>
          <cell r="K286">
            <v>0</v>
          </cell>
          <cell r="L286">
            <v>32500</v>
          </cell>
          <cell r="M286">
            <v>28590.909090000001</v>
          </cell>
          <cell r="N286">
            <v>0.2148553259</v>
          </cell>
          <cell r="O286"/>
          <cell r="P286">
            <v>9000</v>
          </cell>
          <cell r="Q286">
            <v>45299</v>
          </cell>
          <cell r="R286">
            <v>41500</v>
          </cell>
          <cell r="S286" t="str">
            <v>アークタイヤ</v>
          </cell>
          <cell r="T286">
            <v>41500</v>
          </cell>
          <cell r="U286">
            <v>0</v>
          </cell>
          <cell r="V286"/>
          <cell r="W286">
            <v>33000</v>
          </cell>
          <cell r="X286">
            <v>29045.454549999999</v>
          </cell>
          <cell r="Y286">
            <v>0.22714240999999999</v>
          </cell>
          <cell r="Z286"/>
          <cell r="AA286">
            <v>8999</v>
          </cell>
          <cell r="AB286">
            <v>45299</v>
          </cell>
          <cell r="AC286">
            <v>41999</v>
          </cell>
          <cell r="AD286" t="str">
            <v>日光商会</v>
          </cell>
          <cell r="AE286">
            <v>41999</v>
          </cell>
          <cell r="AF286">
            <v>0</v>
          </cell>
          <cell r="AG286" t="str">
            <v/>
          </cell>
          <cell r="AH286" t="str">
            <v/>
          </cell>
        </row>
        <row r="287">
          <cell r="B287">
            <v>2553519159885</v>
          </cell>
          <cell r="C287">
            <v>4985009692417</v>
          </cell>
          <cell r="D287" t="str">
            <v/>
          </cell>
          <cell r="E287" t="str">
            <v>Pilot Sport 4 S（並行）</v>
          </cell>
          <cell r="F287" t="str">
            <v>255/35R19 96Y XL MO1</v>
          </cell>
          <cell r="G287" t="str">
            <v>255/35R19</v>
          </cell>
          <cell r="H287" t="str">
            <v/>
          </cell>
          <cell r="I287">
            <v>23829</v>
          </cell>
          <cell r="J287">
            <v>0</v>
          </cell>
          <cell r="K287">
            <v>0</v>
          </cell>
          <cell r="L287">
            <v>32990</v>
          </cell>
          <cell r="M287">
            <v>29036.36364</v>
          </cell>
          <cell r="N287">
            <v>0.17933938629999999</v>
          </cell>
          <cell r="O287"/>
          <cell r="P287">
            <v>8510</v>
          </cell>
          <cell r="Q287">
            <v>45299</v>
          </cell>
          <cell r="R287">
            <v>41500</v>
          </cell>
          <cell r="S287" t="str">
            <v>アークタイヤ</v>
          </cell>
          <cell r="T287">
            <v>41500</v>
          </cell>
          <cell r="U287">
            <v>0</v>
          </cell>
          <cell r="V287"/>
          <cell r="W287">
            <v>33000</v>
          </cell>
          <cell r="X287">
            <v>29045.454549999999</v>
          </cell>
          <cell r="Y287">
            <v>0.1795962441</v>
          </cell>
          <cell r="Z287"/>
          <cell r="AA287">
            <v>8999</v>
          </cell>
          <cell r="AB287">
            <v>45299</v>
          </cell>
          <cell r="AC287">
            <v>41999</v>
          </cell>
          <cell r="AD287" t="str">
            <v>日光商会</v>
          </cell>
          <cell r="AE287">
            <v>41999</v>
          </cell>
          <cell r="AF287">
            <v>0</v>
          </cell>
          <cell r="AG287" t="str">
            <v/>
          </cell>
          <cell r="AH287" t="str">
            <v/>
          </cell>
        </row>
        <row r="288">
          <cell r="B288">
            <v>2753519159872</v>
          </cell>
          <cell r="C288" t="str">
            <v/>
          </cell>
          <cell r="D288" t="str">
            <v/>
          </cell>
          <cell r="E288" t="str">
            <v>Pilot Sport 4 S（並行）</v>
          </cell>
          <cell r="F288" t="str">
            <v>275/35R19 96Y</v>
          </cell>
          <cell r="G288" t="str">
            <v>275/35R19</v>
          </cell>
          <cell r="H288" t="str">
            <v/>
          </cell>
          <cell r="I288">
            <v>31410</v>
          </cell>
          <cell r="J288">
            <v>3</v>
          </cell>
          <cell r="K288">
            <v>0</v>
          </cell>
          <cell r="L288">
            <v>42000</v>
          </cell>
          <cell r="M288">
            <v>37227.272729999997</v>
          </cell>
          <cell r="N288">
            <v>0.15626373630000001</v>
          </cell>
          <cell r="O288"/>
          <cell r="P288">
            <v>6300</v>
          </cell>
          <cell r="Q288">
            <v>45299</v>
          </cell>
          <cell r="R288">
            <v>48300</v>
          </cell>
          <cell r="S288" t="str">
            <v>アークタイヤ</v>
          </cell>
          <cell r="T288">
            <v>48300</v>
          </cell>
          <cell r="U288">
            <v>0</v>
          </cell>
          <cell r="V288"/>
          <cell r="W288">
            <v>41800</v>
          </cell>
          <cell r="X288">
            <v>37045.454550000002</v>
          </cell>
          <cell r="Y288">
            <v>0.15212269940000001</v>
          </cell>
          <cell r="Z288"/>
          <cell r="AA288">
            <v>6500</v>
          </cell>
          <cell r="AB288">
            <v>45299</v>
          </cell>
          <cell r="AC288">
            <v>48300</v>
          </cell>
          <cell r="AD288" t="str">
            <v>アークタイヤ 楽天市場店</v>
          </cell>
          <cell r="AE288">
            <v>48300</v>
          </cell>
          <cell r="AF288">
            <v>0</v>
          </cell>
          <cell r="AG288" t="str">
            <v/>
          </cell>
          <cell r="AH288" t="str">
            <v/>
          </cell>
        </row>
        <row r="289">
          <cell r="B289">
            <v>2453520159884</v>
          </cell>
          <cell r="C289">
            <v>4985009689387</v>
          </cell>
          <cell r="D289" t="str">
            <v/>
          </cell>
          <cell r="E289" t="str">
            <v>Pilot Sport 4 S（並行）</v>
          </cell>
          <cell r="F289" t="str">
            <v>245/35R20 95Y XL MO</v>
          </cell>
          <cell r="G289" t="str">
            <v>245/35R20</v>
          </cell>
          <cell r="H289" t="str">
            <v/>
          </cell>
          <cell r="I289">
            <v>22358</v>
          </cell>
          <cell r="J289">
            <v>0</v>
          </cell>
          <cell r="K289">
            <v>0</v>
          </cell>
          <cell r="L289">
            <v>36480</v>
          </cell>
          <cell r="M289">
            <v>32209.090909999999</v>
          </cell>
          <cell r="N289">
            <v>0.30584815129999998</v>
          </cell>
          <cell r="O289"/>
          <cell r="P289">
            <v>3920</v>
          </cell>
          <cell r="Q289">
            <v>45299</v>
          </cell>
          <cell r="R289">
            <v>40400</v>
          </cell>
          <cell r="S289" t="str">
            <v>アークタイヤ</v>
          </cell>
          <cell r="T289">
            <v>40400</v>
          </cell>
          <cell r="U289">
            <v>0</v>
          </cell>
          <cell r="V289"/>
          <cell r="W289">
            <v>36980</v>
          </cell>
          <cell r="X289">
            <v>32663.63636</v>
          </cell>
          <cell r="Y289">
            <v>0.3155079321</v>
          </cell>
          <cell r="Z289"/>
          <cell r="AA289">
            <v>-30</v>
          </cell>
          <cell r="AB289">
            <v>45299</v>
          </cell>
          <cell r="AC289">
            <v>36950</v>
          </cell>
          <cell r="AD289" t="str">
            <v>タイヤショップZERO楽天市場店</v>
          </cell>
          <cell r="AE289">
            <v>36950</v>
          </cell>
          <cell r="AF289">
            <v>0</v>
          </cell>
          <cell r="AG289" t="str">
            <v/>
          </cell>
          <cell r="AH289" t="str">
            <v/>
          </cell>
        </row>
        <row r="290">
          <cell r="B290">
            <v>2453520159877</v>
          </cell>
          <cell r="C290">
            <v>4985009689189</v>
          </cell>
          <cell r="D290" t="str">
            <v/>
          </cell>
          <cell r="E290" t="str">
            <v>Pilot Sport 4 S（並行）</v>
          </cell>
          <cell r="F290" t="str">
            <v>245/35R20 95Y XL</v>
          </cell>
          <cell r="G290" t="str">
            <v>245/35R20</v>
          </cell>
          <cell r="H290" t="str">
            <v/>
          </cell>
          <cell r="I290">
            <v>32507</v>
          </cell>
          <cell r="J290">
            <v>0</v>
          </cell>
          <cell r="K290">
            <v>32</v>
          </cell>
          <cell r="L290">
            <v>43980</v>
          </cell>
          <cell r="M290">
            <v>39027.272729999997</v>
          </cell>
          <cell r="N290">
            <v>0.16706964830000001</v>
          </cell>
          <cell r="O290">
            <v>175920</v>
          </cell>
          <cell r="P290">
            <v>-3580</v>
          </cell>
          <cell r="Q290">
            <v>45299</v>
          </cell>
          <cell r="R290">
            <v>40400</v>
          </cell>
          <cell r="S290" t="str">
            <v>アークタイヤ</v>
          </cell>
          <cell r="T290">
            <v>40400</v>
          </cell>
          <cell r="U290">
            <v>0</v>
          </cell>
          <cell r="V290"/>
          <cell r="W290">
            <v>43700</v>
          </cell>
          <cell r="X290">
            <v>38772.727270000003</v>
          </cell>
          <cell r="Y290">
            <v>0.16160140680000001</v>
          </cell>
          <cell r="Z290"/>
          <cell r="AA290">
            <v>-3100</v>
          </cell>
          <cell r="AB290">
            <v>45299</v>
          </cell>
          <cell r="AC290">
            <v>40600</v>
          </cell>
          <cell r="AD290" t="str">
            <v>日光商会</v>
          </cell>
          <cell r="AE290">
            <v>40600</v>
          </cell>
          <cell r="AF290">
            <v>0</v>
          </cell>
          <cell r="AG290" t="str">
            <v/>
          </cell>
          <cell r="AH290" t="str">
            <v/>
          </cell>
        </row>
        <row r="291">
          <cell r="B291">
            <v>2753020159880</v>
          </cell>
          <cell r="C291">
            <v>4985009689394</v>
          </cell>
          <cell r="D291" t="str">
            <v/>
          </cell>
          <cell r="E291" t="str">
            <v>Pilot Sport 4 S（並行）</v>
          </cell>
          <cell r="F291" t="str">
            <v>275/30R20 97Y XL MO</v>
          </cell>
          <cell r="G291" t="str">
            <v>275/30R20</v>
          </cell>
          <cell r="H291" t="str">
            <v/>
          </cell>
          <cell r="I291">
            <v>25712</v>
          </cell>
          <cell r="J291">
            <v>0</v>
          </cell>
          <cell r="K291">
            <v>0</v>
          </cell>
          <cell r="L291">
            <v>43980</v>
          </cell>
          <cell r="M291">
            <v>39027.272729999997</v>
          </cell>
          <cell r="N291">
            <v>0.34117866289999998</v>
          </cell>
          <cell r="O291"/>
          <cell r="P291">
            <v>4920</v>
          </cell>
          <cell r="Q291">
            <v>45299</v>
          </cell>
          <cell r="R291">
            <v>48900</v>
          </cell>
          <cell r="S291" t="str">
            <v>タイヤZ</v>
          </cell>
          <cell r="T291">
            <v>52700</v>
          </cell>
          <cell r="U291">
            <v>-3800</v>
          </cell>
          <cell r="V291"/>
          <cell r="W291">
            <v>44480</v>
          </cell>
          <cell r="X291">
            <v>39481.818180000002</v>
          </cell>
          <cell r="Y291">
            <v>0.3487635275</v>
          </cell>
          <cell r="Z291"/>
          <cell r="AA291">
            <v>4420</v>
          </cell>
          <cell r="AB291">
            <v>45299</v>
          </cell>
          <cell r="AC291">
            <v>48900</v>
          </cell>
          <cell r="AD291" t="str">
            <v>タイヤZ 楽天市場店</v>
          </cell>
          <cell r="AE291">
            <v>52700</v>
          </cell>
          <cell r="AF291">
            <v>-3800</v>
          </cell>
          <cell r="AG291" t="str">
            <v/>
          </cell>
          <cell r="AH291" t="str">
            <v/>
          </cell>
        </row>
        <row r="292">
          <cell r="B292">
            <v>2753020159873</v>
          </cell>
          <cell r="C292">
            <v>4985009689240</v>
          </cell>
          <cell r="D292" t="str">
            <v/>
          </cell>
          <cell r="E292" t="str">
            <v>Pilot Sport 4 S（並行）</v>
          </cell>
          <cell r="F292" t="str">
            <v>275/30R20 97Y XL</v>
          </cell>
          <cell r="G292" t="str">
            <v>275/30R20</v>
          </cell>
          <cell r="H292" t="str">
            <v/>
          </cell>
          <cell r="I292">
            <v>34511</v>
          </cell>
          <cell r="J292">
            <v>14</v>
          </cell>
          <cell r="K292">
            <v>0</v>
          </cell>
          <cell r="L292">
            <v>51380</v>
          </cell>
          <cell r="M292">
            <v>45754.545449999998</v>
          </cell>
          <cell r="N292">
            <v>0.2457361415</v>
          </cell>
          <cell r="O292"/>
          <cell r="P292">
            <v>1320</v>
          </cell>
          <cell r="Q292">
            <v>45299</v>
          </cell>
          <cell r="R292">
            <v>52700</v>
          </cell>
          <cell r="S292" t="str">
            <v>日光商会</v>
          </cell>
          <cell r="T292">
            <v>52700</v>
          </cell>
          <cell r="U292">
            <v>0</v>
          </cell>
          <cell r="V292"/>
          <cell r="W292">
            <v>45800</v>
          </cell>
          <cell r="X292">
            <v>40681.818180000002</v>
          </cell>
          <cell r="Y292">
            <v>0.15168491619999999</v>
          </cell>
          <cell r="Z292"/>
          <cell r="AA292">
            <v>6900</v>
          </cell>
          <cell r="AB292">
            <v>45299</v>
          </cell>
          <cell r="AC292">
            <v>52700</v>
          </cell>
          <cell r="AD292" t="str">
            <v>日光商会</v>
          </cell>
          <cell r="AE292">
            <v>52700</v>
          </cell>
          <cell r="AF292">
            <v>0</v>
          </cell>
          <cell r="AG292" t="str">
            <v/>
          </cell>
          <cell r="AH292" t="str">
            <v/>
          </cell>
        </row>
        <row r="293">
          <cell r="B293">
            <v>2355519158512</v>
          </cell>
          <cell r="C293">
            <v>4985009690390</v>
          </cell>
          <cell r="D293" t="str">
            <v/>
          </cell>
          <cell r="E293" t="str">
            <v>Pilot Sport 4 SUV（並行）</v>
          </cell>
          <cell r="F293" t="str">
            <v>235/55R19 105Y XL</v>
          </cell>
          <cell r="G293" t="str">
            <v>235/55R19</v>
          </cell>
          <cell r="H293" t="str">
            <v/>
          </cell>
          <cell r="I293">
            <v>15766</v>
          </cell>
          <cell r="J293">
            <v>0</v>
          </cell>
          <cell r="K293">
            <v>0</v>
          </cell>
          <cell r="L293">
            <v>25400</v>
          </cell>
          <cell r="M293">
            <v>22136.36364</v>
          </cell>
          <cell r="N293">
            <v>0.28777823409999997</v>
          </cell>
          <cell r="O293"/>
          <cell r="P293">
            <v>4100</v>
          </cell>
          <cell r="Q293">
            <v>45299</v>
          </cell>
          <cell r="R293">
            <v>29500</v>
          </cell>
          <cell r="S293" t="str">
            <v>タイヤーウッズ</v>
          </cell>
          <cell r="T293">
            <v>29500</v>
          </cell>
          <cell r="U293">
            <v>0</v>
          </cell>
          <cell r="V293"/>
          <cell r="W293">
            <v>25400</v>
          </cell>
          <cell r="X293">
            <v>22136.36364</v>
          </cell>
          <cell r="Y293">
            <v>0.28777823409999997</v>
          </cell>
          <cell r="Z293"/>
          <cell r="AA293">
            <v>4180</v>
          </cell>
          <cell r="AB293">
            <v>45299</v>
          </cell>
          <cell r="AC293">
            <v>29580</v>
          </cell>
          <cell r="AD293" t="str">
            <v>タイヤーウッズ</v>
          </cell>
          <cell r="AE293">
            <v>29580</v>
          </cell>
          <cell r="AF293">
            <v>0</v>
          </cell>
          <cell r="AG293" t="str">
            <v/>
          </cell>
          <cell r="AH293" t="str">
            <v/>
          </cell>
        </row>
        <row r="294">
          <cell r="B294">
            <v>2755519158527</v>
          </cell>
          <cell r="C294" t="str">
            <v/>
          </cell>
          <cell r="D294" t="str">
            <v/>
          </cell>
          <cell r="E294" t="str">
            <v>Pilot Sport 4 SUV（並行）</v>
          </cell>
          <cell r="F294" t="str">
            <v>275/55R19 111W</v>
          </cell>
          <cell r="G294" t="str">
            <v>275/55R19</v>
          </cell>
          <cell r="H294" t="str">
            <v/>
          </cell>
          <cell r="I294">
            <v>3514</v>
          </cell>
          <cell r="J294">
            <v>0</v>
          </cell>
          <cell r="K294" t="str">
            <v>該当なし</v>
          </cell>
          <cell r="L294"/>
          <cell r="M294">
            <v>-954.54545450000001</v>
          </cell>
          <cell r="N294">
            <v>4.6813333330000004</v>
          </cell>
          <cell r="O294"/>
          <cell r="P294">
            <v>36300</v>
          </cell>
          <cell r="Q294">
            <v>45299</v>
          </cell>
          <cell r="R294">
            <v>36300</v>
          </cell>
          <cell r="S294" t="str">
            <v>タイヤーウッズ</v>
          </cell>
          <cell r="T294">
            <v>36300</v>
          </cell>
          <cell r="U294">
            <v>0</v>
          </cell>
          <cell r="V294"/>
          <cell r="W294"/>
          <cell r="X294">
            <v>-954.54545450000001</v>
          </cell>
          <cell r="Y294">
            <v>4.6813333330000004</v>
          </cell>
          <cell r="Z294"/>
          <cell r="AA294">
            <v>36440</v>
          </cell>
          <cell r="AB294">
            <v>45299</v>
          </cell>
          <cell r="AC294">
            <v>36440</v>
          </cell>
          <cell r="AD294" t="str">
            <v>タイヤマックス</v>
          </cell>
          <cell r="AE294">
            <v>36440</v>
          </cell>
          <cell r="AF294">
            <v>0</v>
          </cell>
          <cell r="AG294" t="str">
            <v/>
          </cell>
          <cell r="AH294" t="str">
            <v/>
          </cell>
        </row>
        <row r="295">
          <cell r="B295">
            <v>2154517159657</v>
          </cell>
          <cell r="C295">
            <v>3528702175026</v>
          </cell>
          <cell r="D295" t="str">
            <v>217502</v>
          </cell>
          <cell r="E295" t="str">
            <v>Pilot Sport 5（並行）</v>
          </cell>
          <cell r="F295" t="str">
            <v>215/45R17 91Y XL</v>
          </cell>
          <cell r="G295" t="str">
            <v>215/45R17</v>
          </cell>
          <cell r="H295" t="str">
            <v/>
          </cell>
          <cell r="I295">
            <v>15010</v>
          </cell>
          <cell r="J295">
            <v>94</v>
          </cell>
          <cell r="K295">
            <v>3</v>
          </cell>
          <cell r="L295">
            <v>20480</v>
          </cell>
          <cell r="M295">
            <v>18140.909090000001</v>
          </cell>
          <cell r="N295">
            <v>0.17258832369999999</v>
          </cell>
          <cell r="O295"/>
          <cell r="P295">
            <v>-1280</v>
          </cell>
          <cell r="Q295">
            <v>45299</v>
          </cell>
          <cell r="R295">
            <v>19200</v>
          </cell>
          <cell r="S295" t="str">
            <v>アークタイヤ</v>
          </cell>
          <cell r="T295">
            <v>19200</v>
          </cell>
          <cell r="U295">
            <v>0</v>
          </cell>
          <cell r="V295">
            <v>20000</v>
          </cell>
          <cell r="W295">
            <v>19990</v>
          </cell>
          <cell r="X295">
            <v>17695.454549999999</v>
          </cell>
          <cell r="Y295">
            <v>0.1517595685</v>
          </cell>
          <cell r="Z295"/>
          <cell r="AA295">
            <v>-790</v>
          </cell>
          <cell r="AB295">
            <v>45299</v>
          </cell>
          <cell r="AC295">
            <v>19200</v>
          </cell>
          <cell r="AD295" t="str">
            <v>アークタイヤ 楽天市場店</v>
          </cell>
          <cell r="AE295">
            <v>19200</v>
          </cell>
          <cell r="AF295">
            <v>0</v>
          </cell>
          <cell r="AG295">
            <v>614215479</v>
          </cell>
          <cell r="AH295">
            <v>614215489</v>
          </cell>
        </row>
        <row r="296">
          <cell r="B296">
            <v>2254517159654</v>
          </cell>
          <cell r="C296">
            <v>3528703717218</v>
          </cell>
          <cell r="D296" t="str">
            <v>371721</v>
          </cell>
          <cell r="E296" t="str">
            <v>Pilot Sport 5（並行）</v>
          </cell>
          <cell r="F296" t="str">
            <v>225/45R17 94Y XL</v>
          </cell>
          <cell r="G296" t="str">
            <v>225/45R17</v>
          </cell>
          <cell r="H296" t="str">
            <v/>
          </cell>
          <cell r="I296">
            <v>12522</v>
          </cell>
          <cell r="J296">
            <v>100</v>
          </cell>
          <cell r="K296">
            <v>28</v>
          </cell>
          <cell r="L296">
            <v>18580</v>
          </cell>
          <cell r="M296">
            <v>16413.63636</v>
          </cell>
          <cell r="N296">
            <v>0.23709775690000001</v>
          </cell>
          <cell r="O296"/>
          <cell r="P296">
            <v>-180</v>
          </cell>
          <cell r="Q296">
            <v>45299</v>
          </cell>
          <cell r="R296">
            <v>18400</v>
          </cell>
          <cell r="S296" t="str">
            <v>アークタイヤ</v>
          </cell>
          <cell r="T296">
            <v>18400</v>
          </cell>
          <cell r="U296">
            <v>0</v>
          </cell>
          <cell r="V296">
            <v>18580</v>
          </cell>
          <cell r="W296">
            <v>18500</v>
          </cell>
          <cell r="X296">
            <v>16340.909089999999</v>
          </cell>
          <cell r="Y296">
            <v>0.2337023644</v>
          </cell>
          <cell r="Z296"/>
          <cell r="AA296">
            <v>-100</v>
          </cell>
          <cell r="AB296">
            <v>45299</v>
          </cell>
          <cell r="AC296">
            <v>18400</v>
          </cell>
          <cell r="AD296" t="str">
            <v>アークタイヤ 楽天市場店</v>
          </cell>
          <cell r="AE296">
            <v>18400</v>
          </cell>
          <cell r="AF296">
            <v>0</v>
          </cell>
          <cell r="AG296">
            <v>614215477</v>
          </cell>
          <cell r="AH296">
            <v>614215487</v>
          </cell>
        </row>
        <row r="297">
          <cell r="B297">
            <v>2255017159656</v>
          </cell>
          <cell r="C297">
            <v>4985009708064</v>
          </cell>
          <cell r="D297" t="str">
            <v/>
          </cell>
          <cell r="E297" t="str">
            <v>Pilot Sport 5（並行）</v>
          </cell>
          <cell r="F297" t="str">
            <v>225/50R17 98Y XL</v>
          </cell>
          <cell r="G297" t="str">
            <v>225/50R17</v>
          </cell>
          <cell r="H297" t="str">
            <v/>
          </cell>
          <cell r="I297">
            <v>15272</v>
          </cell>
          <cell r="J297">
            <v>5</v>
          </cell>
          <cell r="K297">
            <v>1</v>
          </cell>
          <cell r="L297">
            <v>21250</v>
          </cell>
          <cell r="M297">
            <v>18363.63636</v>
          </cell>
          <cell r="N297">
            <v>0.16835643559999999</v>
          </cell>
          <cell r="O297"/>
          <cell r="P297">
            <v>30</v>
          </cell>
          <cell r="Q297">
            <v>45299</v>
          </cell>
          <cell r="R297">
            <v>21280</v>
          </cell>
          <cell r="S297" t="str">
            <v>タイヤショップZERO</v>
          </cell>
          <cell r="T297">
            <v>19900</v>
          </cell>
          <cell r="U297">
            <v>1380</v>
          </cell>
          <cell r="V297">
            <v>21280</v>
          </cell>
          <cell r="W297">
            <v>21250</v>
          </cell>
          <cell r="X297">
            <v>18363.63636</v>
          </cell>
          <cell r="Y297">
            <v>0.16835643559999999</v>
          </cell>
          <cell r="Z297"/>
          <cell r="AA297">
            <v>-190</v>
          </cell>
          <cell r="AB297">
            <v>45299</v>
          </cell>
          <cell r="AC297">
            <v>21060</v>
          </cell>
          <cell r="AD297" t="str">
            <v>タイヤショップZERO楽天市場店</v>
          </cell>
          <cell r="AE297">
            <v>19900</v>
          </cell>
          <cell r="AF297">
            <v>1160</v>
          </cell>
          <cell r="AG297">
            <v>614215478</v>
          </cell>
          <cell r="AH297">
            <v>614215488</v>
          </cell>
        </row>
        <row r="298">
          <cell r="B298">
            <v>2254018159658</v>
          </cell>
          <cell r="C298">
            <v>3528709222846</v>
          </cell>
          <cell r="D298" t="str">
            <v>922284</v>
          </cell>
          <cell r="E298" t="str">
            <v>Pilot Sport 5（並行）</v>
          </cell>
          <cell r="F298" t="str">
            <v>225/40R18 92Y XL</v>
          </cell>
          <cell r="G298" t="str">
            <v>225/40R18</v>
          </cell>
          <cell r="H298" t="str">
            <v/>
          </cell>
          <cell r="I298">
            <v>13994</v>
          </cell>
          <cell r="J298">
            <v>228</v>
          </cell>
          <cell r="K298">
            <v>48</v>
          </cell>
          <cell r="L298">
            <v>19590</v>
          </cell>
          <cell r="M298">
            <v>17331.818179999998</v>
          </cell>
          <cell r="N298">
            <v>0.19258326780000001</v>
          </cell>
          <cell r="O298"/>
          <cell r="P298">
            <v>-190</v>
          </cell>
          <cell r="Q298">
            <v>45299</v>
          </cell>
          <cell r="R298">
            <v>19400</v>
          </cell>
          <cell r="S298" t="str">
            <v>タイヤZ</v>
          </cell>
          <cell r="T298">
            <v>18490</v>
          </cell>
          <cell r="U298">
            <v>910</v>
          </cell>
          <cell r="V298">
            <v>19590</v>
          </cell>
          <cell r="W298">
            <v>19600</v>
          </cell>
          <cell r="X298">
            <v>17340.909090000001</v>
          </cell>
          <cell r="Y298">
            <v>0.19300655310000001</v>
          </cell>
          <cell r="Z298"/>
          <cell r="AA298">
            <v>-200</v>
          </cell>
          <cell r="AB298">
            <v>45299</v>
          </cell>
          <cell r="AC298">
            <v>19400</v>
          </cell>
          <cell r="AD298" t="str">
            <v>TIRE SHOP 4U 楽天市場店</v>
          </cell>
          <cell r="AE298">
            <v>19550</v>
          </cell>
          <cell r="AF298">
            <v>-150</v>
          </cell>
          <cell r="AG298">
            <v>614215473</v>
          </cell>
          <cell r="AH298">
            <v>614215483</v>
          </cell>
        </row>
        <row r="299">
          <cell r="B299">
            <v>2354018159655</v>
          </cell>
          <cell r="C299">
            <v>4985009708156</v>
          </cell>
          <cell r="D299" t="str">
            <v/>
          </cell>
          <cell r="E299" t="str">
            <v>Pilot Sport 5（並行）</v>
          </cell>
          <cell r="F299" t="str">
            <v>235/40R18 95Y XL</v>
          </cell>
          <cell r="G299" t="str">
            <v>235/40R18</v>
          </cell>
          <cell r="H299" t="str">
            <v/>
          </cell>
          <cell r="I299">
            <v>16320</v>
          </cell>
          <cell r="J299">
            <v>0</v>
          </cell>
          <cell r="K299">
            <v>0</v>
          </cell>
          <cell r="L299">
            <v>23900</v>
          </cell>
          <cell r="M299">
            <v>20772.727269999999</v>
          </cell>
          <cell r="N299">
            <v>0.21435448579999999</v>
          </cell>
          <cell r="O299"/>
          <cell r="P299">
            <v>5800</v>
          </cell>
          <cell r="Q299">
            <v>45299</v>
          </cell>
          <cell r="R299">
            <v>29700</v>
          </cell>
          <cell r="S299" t="str">
            <v>TIRE&amp;WHEEL PLAZA</v>
          </cell>
          <cell r="T299">
            <v>29700</v>
          </cell>
          <cell r="U299">
            <v>0</v>
          </cell>
          <cell r="V299">
            <v>23480</v>
          </cell>
          <cell r="W299">
            <v>23400</v>
          </cell>
          <cell r="X299">
            <v>20318.181820000002</v>
          </cell>
          <cell r="Y299">
            <v>0.1967785235</v>
          </cell>
          <cell r="Z299"/>
          <cell r="AA299">
            <v>6400</v>
          </cell>
          <cell r="AB299">
            <v>45299</v>
          </cell>
          <cell r="AC299">
            <v>29800</v>
          </cell>
          <cell r="AD299" t="str">
            <v>タイヤZ 楽天市場店</v>
          </cell>
          <cell r="AE299">
            <v>29890</v>
          </cell>
          <cell r="AF299">
            <v>-90</v>
          </cell>
          <cell r="AG299">
            <v>614215476</v>
          </cell>
          <cell r="AH299">
            <v>614215486</v>
          </cell>
        </row>
        <row r="300">
          <cell r="B300">
            <v>2454018159652</v>
          </cell>
          <cell r="C300">
            <v>3528705346799</v>
          </cell>
          <cell r="D300" t="str">
            <v>534679</v>
          </cell>
          <cell r="E300" t="str">
            <v>Pilot Sport 5（並行）</v>
          </cell>
          <cell r="F300" t="str">
            <v>245/40R18 97Y XL</v>
          </cell>
          <cell r="G300" t="str">
            <v>245/40R18</v>
          </cell>
          <cell r="H300" t="str">
            <v/>
          </cell>
          <cell r="I300">
            <v>18236</v>
          </cell>
          <cell r="J300">
            <v>264</v>
          </cell>
          <cell r="K300">
            <v>56</v>
          </cell>
          <cell r="L300">
            <v>24980</v>
          </cell>
          <cell r="M300">
            <v>21754.545450000001</v>
          </cell>
          <cell r="N300">
            <v>0.16173840370000001</v>
          </cell>
          <cell r="O300"/>
          <cell r="P300">
            <v>-480</v>
          </cell>
          <cell r="Q300">
            <v>45299</v>
          </cell>
          <cell r="R300">
            <v>24500</v>
          </cell>
          <cell r="S300" t="str">
            <v>TIRE&amp;WHEEL PLAZA</v>
          </cell>
          <cell r="T300">
            <v>24500</v>
          </cell>
          <cell r="U300">
            <v>0</v>
          </cell>
          <cell r="V300">
            <v>24760</v>
          </cell>
          <cell r="W300">
            <v>24980</v>
          </cell>
          <cell r="X300">
            <v>21754.545450000001</v>
          </cell>
          <cell r="Y300">
            <v>0.16173840370000001</v>
          </cell>
          <cell r="Z300"/>
          <cell r="AA300">
            <v>-380</v>
          </cell>
          <cell r="AB300">
            <v>45299</v>
          </cell>
          <cell r="AC300">
            <v>24600</v>
          </cell>
          <cell r="AD300" t="str">
            <v>タイヤZ 楽天市場店</v>
          </cell>
          <cell r="AE300">
            <v>24760</v>
          </cell>
          <cell r="AF300">
            <v>-160</v>
          </cell>
          <cell r="AG300">
            <v>614215474</v>
          </cell>
          <cell r="AH300">
            <v>614215484</v>
          </cell>
        </row>
        <row r="301">
          <cell r="B301">
            <v>2553518159657</v>
          </cell>
          <cell r="C301" t="str">
            <v/>
          </cell>
          <cell r="D301" t="str">
            <v/>
          </cell>
          <cell r="E301" t="str">
            <v>Pilot Sport 5（並行）</v>
          </cell>
          <cell r="F301" t="str">
            <v>255/35R18 94Y XL</v>
          </cell>
          <cell r="G301" t="str">
            <v>255/35R18</v>
          </cell>
          <cell r="H301" t="str">
            <v/>
          </cell>
          <cell r="I301">
            <v>22652</v>
          </cell>
          <cell r="J301">
            <v>19</v>
          </cell>
          <cell r="K301">
            <v>13</v>
          </cell>
          <cell r="L301">
            <v>32500</v>
          </cell>
          <cell r="M301">
            <v>28590.909090000001</v>
          </cell>
          <cell r="N301">
            <v>0.20772019080000001</v>
          </cell>
          <cell r="O301"/>
          <cell r="P301">
            <v>-200</v>
          </cell>
          <cell r="Q301">
            <v>45299</v>
          </cell>
          <cell r="R301">
            <v>32300</v>
          </cell>
          <cell r="S301" t="str">
            <v>TIRE&amp;WHEEL PLAZA</v>
          </cell>
          <cell r="T301">
            <v>32300</v>
          </cell>
          <cell r="U301">
            <v>0</v>
          </cell>
          <cell r="V301">
            <v>32500</v>
          </cell>
          <cell r="W301">
            <v>32500</v>
          </cell>
          <cell r="X301">
            <v>28590.909090000001</v>
          </cell>
          <cell r="Y301">
            <v>0.20772019080000001</v>
          </cell>
          <cell r="Z301"/>
          <cell r="AA301">
            <v>0</v>
          </cell>
          <cell r="AB301">
            <v>45299</v>
          </cell>
          <cell r="AC301">
            <v>32500</v>
          </cell>
          <cell r="AD301" t="str">
            <v>日光商会</v>
          </cell>
          <cell r="AE301">
            <v>32500</v>
          </cell>
          <cell r="AF301">
            <v>0</v>
          </cell>
          <cell r="AG301"/>
          <cell r="AH301"/>
        </row>
        <row r="302">
          <cell r="B302">
            <v>2653518159654</v>
          </cell>
          <cell r="C302">
            <v>3528707448354</v>
          </cell>
          <cell r="D302" t="str">
            <v>744835</v>
          </cell>
          <cell r="E302" t="str">
            <v>Pilot Sport 5（並行）</v>
          </cell>
          <cell r="F302" t="str">
            <v>265/35R18 97Y XL</v>
          </cell>
          <cell r="G302" t="str">
            <v>265/35R18</v>
          </cell>
          <cell r="H302" t="str">
            <v/>
          </cell>
          <cell r="I302">
            <v>25264</v>
          </cell>
          <cell r="J302">
            <v>18</v>
          </cell>
          <cell r="K302">
            <v>18</v>
          </cell>
          <cell r="L302">
            <v>35980</v>
          </cell>
          <cell r="M302">
            <v>31754.545450000001</v>
          </cell>
          <cell r="N302">
            <v>0.20439736620000001</v>
          </cell>
          <cell r="O302"/>
          <cell r="P302">
            <v>-180</v>
          </cell>
          <cell r="Q302">
            <v>45299</v>
          </cell>
          <cell r="R302">
            <v>35800</v>
          </cell>
          <cell r="S302" t="str">
            <v>タイヤZ</v>
          </cell>
          <cell r="T302">
            <v>33600</v>
          </cell>
          <cell r="U302">
            <v>2200</v>
          </cell>
          <cell r="V302">
            <v>35980</v>
          </cell>
          <cell r="W302">
            <v>36400</v>
          </cell>
          <cell r="X302">
            <v>32136.36364</v>
          </cell>
          <cell r="Y302">
            <v>0.21385007070000001</v>
          </cell>
          <cell r="Z302"/>
          <cell r="AA302">
            <v>-2700</v>
          </cell>
          <cell r="AB302">
            <v>45299</v>
          </cell>
          <cell r="AC302">
            <v>33700</v>
          </cell>
          <cell r="AD302" t="str">
            <v>タイヤショップZERO楽天市場店</v>
          </cell>
          <cell r="AE302">
            <v>33600</v>
          </cell>
          <cell r="AF302">
            <v>100</v>
          </cell>
          <cell r="AG302">
            <v>614215475</v>
          </cell>
          <cell r="AH302">
            <v>614215485</v>
          </cell>
        </row>
        <row r="303">
          <cell r="B303">
            <v>2254019159657</v>
          </cell>
          <cell r="C303">
            <v>3528700879056</v>
          </cell>
          <cell r="D303" t="str">
            <v>087905</v>
          </cell>
          <cell r="E303" t="str">
            <v>Pilot Sport 5（並行）</v>
          </cell>
          <cell r="F303" t="str">
            <v>225/40R19 93Y XL</v>
          </cell>
          <cell r="G303" t="str">
            <v>225/40R19</v>
          </cell>
          <cell r="H303" t="str">
            <v/>
          </cell>
          <cell r="I303">
            <v>24069</v>
          </cell>
          <cell r="J303">
            <v>24</v>
          </cell>
          <cell r="K303">
            <v>12</v>
          </cell>
          <cell r="L303">
            <v>33740</v>
          </cell>
          <cell r="M303">
            <v>29718.181820000002</v>
          </cell>
          <cell r="N303">
            <v>0.19009177120000001</v>
          </cell>
          <cell r="O303"/>
          <cell r="P303">
            <v>0</v>
          </cell>
          <cell r="Q303">
            <v>45299</v>
          </cell>
          <cell r="R303">
            <v>33740</v>
          </cell>
          <cell r="S303" t="str">
            <v>TIRE SHOP 4U</v>
          </cell>
          <cell r="T303">
            <v>33740</v>
          </cell>
          <cell r="U303">
            <v>0</v>
          </cell>
          <cell r="V303">
            <v>33750</v>
          </cell>
          <cell r="W303">
            <v>33700</v>
          </cell>
          <cell r="X303">
            <v>29681.818179999998</v>
          </cell>
          <cell r="Y303">
            <v>0.1890995406</v>
          </cell>
          <cell r="Z303"/>
          <cell r="AA303">
            <v>-10</v>
          </cell>
          <cell r="AB303">
            <v>45299</v>
          </cell>
          <cell r="AC303">
            <v>33690</v>
          </cell>
          <cell r="AD303" t="str">
            <v>タイヤ1番</v>
          </cell>
          <cell r="AE303">
            <v>33690</v>
          </cell>
          <cell r="AF303">
            <v>0</v>
          </cell>
          <cell r="AG303">
            <v>620994292</v>
          </cell>
          <cell r="AH303">
            <v>620994293</v>
          </cell>
        </row>
        <row r="304">
          <cell r="B304">
            <v>2454019159651</v>
          </cell>
          <cell r="C304">
            <v>3528701934099</v>
          </cell>
          <cell r="D304" t="str">
            <v>193409</v>
          </cell>
          <cell r="E304" t="str">
            <v>Pilot Sport 5（並行）</v>
          </cell>
          <cell r="F304" t="str">
            <v>245/40R19 98Y XL</v>
          </cell>
          <cell r="G304" t="str">
            <v>245/40R19</v>
          </cell>
          <cell r="H304" t="str">
            <v/>
          </cell>
          <cell r="I304">
            <v>23076</v>
          </cell>
          <cell r="J304">
            <v>13</v>
          </cell>
          <cell r="K304">
            <v>25</v>
          </cell>
          <cell r="L304">
            <v>33800</v>
          </cell>
          <cell r="M304">
            <v>29772.727269999999</v>
          </cell>
          <cell r="N304">
            <v>0.2249282443</v>
          </cell>
          <cell r="O304"/>
          <cell r="P304">
            <v>-3700</v>
          </cell>
          <cell r="Q304">
            <v>45299</v>
          </cell>
          <cell r="R304">
            <v>30100</v>
          </cell>
          <cell r="S304" t="str">
            <v>アークタイヤ</v>
          </cell>
          <cell r="T304">
            <v>30100</v>
          </cell>
          <cell r="U304">
            <v>0</v>
          </cell>
          <cell r="V304">
            <v>33800</v>
          </cell>
          <cell r="W304">
            <v>33700</v>
          </cell>
          <cell r="X304">
            <v>29681.818179999998</v>
          </cell>
          <cell r="Y304">
            <v>0.22255436449999999</v>
          </cell>
          <cell r="Z304"/>
          <cell r="AA304">
            <v>-3600</v>
          </cell>
          <cell r="AB304">
            <v>45299</v>
          </cell>
          <cell r="AC304">
            <v>30100</v>
          </cell>
          <cell r="AD304" t="str">
            <v>アークタイヤ 楽天市場店</v>
          </cell>
          <cell r="AE304">
            <v>30100</v>
          </cell>
          <cell r="AF304">
            <v>0</v>
          </cell>
          <cell r="AG304">
            <v>614215481</v>
          </cell>
          <cell r="AH304">
            <v>614215491</v>
          </cell>
        </row>
        <row r="305">
          <cell r="B305">
            <v>2553519159687</v>
          </cell>
          <cell r="C305">
            <v>3528707948649</v>
          </cell>
          <cell r="D305" t="str">
            <v>794864</v>
          </cell>
          <cell r="E305" t="str">
            <v>Pilot Sport 5（並行）</v>
          </cell>
          <cell r="F305" t="str">
            <v>255/35R19 96Y XL</v>
          </cell>
          <cell r="G305" t="str">
            <v>255/35R19</v>
          </cell>
          <cell r="H305" t="str">
            <v/>
          </cell>
          <cell r="I305">
            <v>21989</v>
          </cell>
          <cell r="J305">
            <v>55</v>
          </cell>
          <cell r="K305">
            <v>1</v>
          </cell>
          <cell r="L305">
            <v>31890</v>
          </cell>
          <cell r="M305">
            <v>28036.36364</v>
          </cell>
          <cell r="N305">
            <v>0.2156971466</v>
          </cell>
          <cell r="O305"/>
          <cell r="P305">
            <v>-190</v>
          </cell>
          <cell r="Q305">
            <v>45299</v>
          </cell>
          <cell r="R305">
            <v>31700</v>
          </cell>
          <cell r="S305" t="str">
            <v>タイヤZ</v>
          </cell>
          <cell r="T305">
            <v>31780</v>
          </cell>
          <cell r="U305">
            <v>-80</v>
          </cell>
          <cell r="V305">
            <v>31950</v>
          </cell>
          <cell r="W305">
            <v>31800</v>
          </cell>
          <cell r="X305">
            <v>27954.545450000001</v>
          </cell>
          <cell r="Y305">
            <v>0.21340162600000001</v>
          </cell>
          <cell r="Z305"/>
          <cell r="AA305">
            <v>-100</v>
          </cell>
          <cell r="AB305">
            <v>45299</v>
          </cell>
          <cell r="AC305">
            <v>31700</v>
          </cell>
          <cell r="AD305" t="str">
            <v>タイヤZ 楽天市場店</v>
          </cell>
          <cell r="AE305">
            <v>31950</v>
          </cell>
          <cell r="AF305">
            <v>-250</v>
          </cell>
          <cell r="AG305">
            <v>614215480</v>
          </cell>
          <cell r="AH305">
            <v>614215490</v>
          </cell>
        </row>
        <row r="306">
          <cell r="B306">
            <v>2753519159650</v>
          </cell>
          <cell r="C306">
            <v>3528702707760</v>
          </cell>
          <cell r="D306" t="str">
            <v>270776</v>
          </cell>
          <cell r="E306" t="str">
            <v>Pilot Sport 5（並行）</v>
          </cell>
          <cell r="F306" t="str">
            <v>275/35R19 100Y XL</v>
          </cell>
          <cell r="G306" t="str">
            <v>275/35R19</v>
          </cell>
          <cell r="H306" t="str">
            <v/>
          </cell>
          <cell r="I306">
            <v>29437</v>
          </cell>
          <cell r="J306">
            <v>24</v>
          </cell>
          <cell r="K306">
            <v>1</v>
          </cell>
          <cell r="L306">
            <v>42480</v>
          </cell>
          <cell r="M306">
            <v>37663.636359999997</v>
          </cell>
          <cell r="N306">
            <v>0.21842384749999999</v>
          </cell>
          <cell r="O306"/>
          <cell r="P306">
            <v>720</v>
          </cell>
          <cell r="Q306">
            <v>45299</v>
          </cell>
          <cell r="R306">
            <v>43200</v>
          </cell>
          <cell r="S306" t="str">
            <v>タイヤ1番</v>
          </cell>
          <cell r="T306">
            <v>43200</v>
          </cell>
          <cell r="U306">
            <v>0</v>
          </cell>
          <cell r="V306">
            <v>41560</v>
          </cell>
          <cell r="W306">
            <v>41550</v>
          </cell>
          <cell r="X306">
            <v>36818.181819999998</v>
          </cell>
          <cell r="Y306">
            <v>0.2004765432</v>
          </cell>
          <cell r="Z306"/>
          <cell r="AA306">
            <v>1650</v>
          </cell>
          <cell r="AB306">
            <v>45299</v>
          </cell>
          <cell r="AC306">
            <v>43200</v>
          </cell>
          <cell r="AD306" t="str">
            <v>タイヤマックス</v>
          </cell>
          <cell r="AE306">
            <v>43200</v>
          </cell>
          <cell r="AF306">
            <v>0</v>
          </cell>
          <cell r="AG306">
            <v>614215482</v>
          </cell>
          <cell r="AH306">
            <v>614215492</v>
          </cell>
        </row>
        <row r="307">
          <cell r="B307">
            <v>1956515159742</v>
          </cell>
          <cell r="C307">
            <v>4985009700990</v>
          </cell>
          <cell r="D307" t="str">
            <v/>
          </cell>
          <cell r="E307" t="str">
            <v>PRIMACY4（並行）</v>
          </cell>
          <cell r="F307" t="str">
            <v>195/65R15 91H（販売中）</v>
          </cell>
          <cell r="G307" t="str">
            <v>195/65R15</v>
          </cell>
          <cell r="H307" t="str">
            <v/>
          </cell>
          <cell r="I307">
            <v>7164</v>
          </cell>
          <cell r="J307">
            <v>0</v>
          </cell>
          <cell r="K307">
            <v>0</v>
          </cell>
          <cell r="L307">
            <v>10380</v>
          </cell>
          <cell r="M307">
            <v>8959.0909090000005</v>
          </cell>
          <cell r="N307">
            <v>0.20036529680000001</v>
          </cell>
          <cell r="O307"/>
          <cell r="P307">
            <v>2070</v>
          </cell>
          <cell r="Q307">
            <v>45264</v>
          </cell>
          <cell r="R307">
            <v>12450</v>
          </cell>
          <cell r="S307" t="str">
            <v>タイヤーウッズ</v>
          </cell>
          <cell r="T307">
            <v>12450</v>
          </cell>
          <cell r="U307">
            <v>0</v>
          </cell>
          <cell r="V307"/>
          <cell r="W307">
            <v>10380</v>
          </cell>
          <cell r="X307">
            <v>8959.0909090000005</v>
          </cell>
          <cell r="Y307">
            <v>0.20036529680000001</v>
          </cell>
          <cell r="Z307"/>
          <cell r="AA307">
            <v>2320</v>
          </cell>
          <cell r="AB307">
            <v>45267</v>
          </cell>
          <cell r="AC307">
            <v>12700</v>
          </cell>
          <cell r="AD307" t="str">
            <v>タイヤーウッズ</v>
          </cell>
          <cell r="AE307">
            <v>12700</v>
          </cell>
          <cell r="AF307">
            <v>0</v>
          </cell>
          <cell r="AG307" t="str">
            <v/>
          </cell>
          <cell r="AH307" t="str">
            <v/>
          </cell>
        </row>
        <row r="308">
          <cell r="B308">
            <v>1956515159735</v>
          </cell>
          <cell r="C308">
            <v>4985009700990</v>
          </cell>
          <cell r="D308" t="str">
            <v/>
          </cell>
          <cell r="E308" t="str">
            <v>PRIMACY4（並行）</v>
          </cell>
          <cell r="F308" t="str">
            <v>195/65R15 91V（ストップ）</v>
          </cell>
          <cell r="G308" t="str">
            <v>195/65R15</v>
          </cell>
          <cell r="H308" t="str">
            <v/>
          </cell>
          <cell r="I308">
            <v>6667</v>
          </cell>
          <cell r="J308">
            <v>0</v>
          </cell>
          <cell r="K308">
            <v>1</v>
          </cell>
          <cell r="L308">
            <v>9180</v>
          </cell>
          <cell r="M308">
            <v>7868.181818</v>
          </cell>
          <cell r="N308">
            <v>0.15266320050000001</v>
          </cell>
          <cell r="O308"/>
          <cell r="P308">
            <v>3270</v>
          </cell>
          <cell r="Q308">
            <v>45299</v>
          </cell>
          <cell r="R308">
            <v>12450</v>
          </cell>
          <cell r="S308" t="str">
            <v>タイヤーウッズ</v>
          </cell>
          <cell r="T308">
            <v>12450</v>
          </cell>
          <cell r="U308">
            <v>0</v>
          </cell>
          <cell r="V308"/>
          <cell r="W308">
            <v>9200</v>
          </cell>
          <cell r="X308">
            <v>7886.363636</v>
          </cell>
          <cell r="Y308">
            <v>0.15461671469999999</v>
          </cell>
          <cell r="Z308"/>
          <cell r="AA308">
            <v>3500</v>
          </cell>
          <cell r="AB308">
            <v>45299</v>
          </cell>
          <cell r="AC308">
            <v>12700</v>
          </cell>
          <cell r="AD308" t="str">
            <v>タイヤーウッズ</v>
          </cell>
          <cell r="AE308">
            <v>12700</v>
          </cell>
          <cell r="AF308">
            <v>0</v>
          </cell>
          <cell r="AG308" t="str">
            <v/>
          </cell>
          <cell r="AH308" t="str">
            <v/>
          </cell>
        </row>
        <row r="309">
          <cell r="B309">
            <v>2154517159749</v>
          </cell>
          <cell r="C309">
            <v>4985009700372</v>
          </cell>
          <cell r="D309" t="str">
            <v/>
          </cell>
          <cell r="E309" t="str">
            <v>PRIMACY4（並行）</v>
          </cell>
          <cell r="F309" t="str">
            <v>215/45R17 91W XL（ストップ）</v>
          </cell>
          <cell r="G309" t="str">
            <v>215/45R17</v>
          </cell>
          <cell r="H309" t="str">
            <v/>
          </cell>
          <cell r="I309">
            <v>10804</v>
          </cell>
          <cell r="J309">
            <v>0</v>
          </cell>
          <cell r="K309">
            <v>3</v>
          </cell>
          <cell r="L309">
            <v>16140</v>
          </cell>
          <cell r="M309">
            <v>14195.45455</v>
          </cell>
          <cell r="N309">
            <v>0.23891130320000001</v>
          </cell>
          <cell r="O309"/>
          <cell r="P309">
            <v>6565</v>
          </cell>
          <cell r="Q309">
            <v>45299</v>
          </cell>
          <cell r="R309">
            <v>22705</v>
          </cell>
          <cell r="S309" t="str">
            <v>品川ゴム 通販部</v>
          </cell>
          <cell r="T309">
            <v>22705</v>
          </cell>
          <cell r="U309">
            <v>0</v>
          </cell>
          <cell r="V309">
            <v>16080</v>
          </cell>
          <cell r="W309">
            <v>16000</v>
          </cell>
          <cell r="X309">
            <v>14068.18182</v>
          </cell>
          <cell r="Y309">
            <v>0.23202584809999999</v>
          </cell>
          <cell r="Z309"/>
          <cell r="AA309">
            <v>6680</v>
          </cell>
          <cell r="AB309">
            <v>45299</v>
          </cell>
          <cell r="AC309">
            <v>22680</v>
          </cell>
          <cell r="AD309" t="str">
            <v>T-BOX Auto Parts</v>
          </cell>
          <cell r="AE309">
            <v>22680</v>
          </cell>
          <cell r="AF309">
            <v>0</v>
          </cell>
          <cell r="AG309" t="str">
            <v/>
          </cell>
          <cell r="AH309" t="str">
            <v/>
          </cell>
        </row>
        <row r="310">
          <cell r="B310">
            <v>2354018159730</v>
          </cell>
          <cell r="C310">
            <v>4985009701553</v>
          </cell>
          <cell r="D310" t="str">
            <v/>
          </cell>
          <cell r="E310" t="str">
            <v>PRIMACY4（並行）</v>
          </cell>
          <cell r="F310" t="str">
            <v>235/40R18 91W</v>
          </cell>
          <cell r="G310" t="str">
            <v>235/40R18</v>
          </cell>
          <cell r="H310" t="str">
            <v/>
          </cell>
          <cell r="I310">
            <v>15773</v>
          </cell>
          <cell r="J310">
            <v>0</v>
          </cell>
          <cell r="K310">
            <v>3</v>
          </cell>
          <cell r="L310">
            <v>23980</v>
          </cell>
          <cell r="M310">
            <v>20845.454549999999</v>
          </cell>
          <cell r="N310">
            <v>0.24333624070000001</v>
          </cell>
          <cell r="O310"/>
          <cell r="P310">
            <v>2920</v>
          </cell>
          <cell r="Q310">
            <v>45299</v>
          </cell>
          <cell r="R310">
            <v>26900</v>
          </cell>
          <cell r="S310" t="str">
            <v>タイヤーウッズ</v>
          </cell>
          <cell r="T310">
            <v>26900</v>
          </cell>
          <cell r="U310">
            <v>0</v>
          </cell>
          <cell r="V310">
            <v>24800</v>
          </cell>
          <cell r="W310">
            <v>26980</v>
          </cell>
          <cell r="X310">
            <v>23572.727269999999</v>
          </cell>
          <cell r="Y310">
            <v>0.33087929040000003</v>
          </cell>
          <cell r="Z310"/>
          <cell r="AA310">
            <v>-80</v>
          </cell>
          <cell r="AB310">
            <v>45299</v>
          </cell>
          <cell r="AC310">
            <v>26900</v>
          </cell>
          <cell r="AD310" t="str">
            <v>タイヤーウッズ</v>
          </cell>
          <cell r="AE310">
            <v>26900</v>
          </cell>
          <cell r="AF310">
            <v>0</v>
          </cell>
          <cell r="AG310" t="str">
            <v/>
          </cell>
          <cell r="AH310" t="str">
            <v/>
          </cell>
        </row>
        <row r="311">
          <cell r="B311">
            <v>2055516159672</v>
          </cell>
          <cell r="C311">
            <v>3528704440573</v>
          </cell>
          <cell r="D311" t="str">
            <v>444057</v>
          </cell>
          <cell r="E311" t="str">
            <v>PRIMACY 4+（並行）</v>
          </cell>
          <cell r="F311" t="str">
            <v>205/55R16 91V</v>
          </cell>
          <cell r="G311" t="str">
            <v>205/55R16</v>
          </cell>
          <cell r="H311" t="str">
            <v/>
          </cell>
          <cell r="I311">
            <v>9874</v>
          </cell>
          <cell r="J311">
            <v>214</v>
          </cell>
          <cell r="K311">
            <v>53</v>
          </cell>
          <cell r="L311">
            <v>12800</v>
          </cell>
          <cell r="M311">
            <v>11159.090910000001</v>
          </cell>
          <cell r="N311">
            <v>0.11516089609999999</v>
          </cell>
          <cell r="O311"/>
          <cell r="P311">
            <v>4700</v>
          </cell>
          <cell r="Q311">
            <v>45299</v>
          </cell>
          <cell r="R311">
            <v>17500</v>
          </cell>
          <cell r="S311" t="str">
            <v>プレミアムタイヤ TIRE Wheel</v>
          </cell>
          <cell r="T311">
            <v>14800</v>
          </cell>
          <cell r="U311">
            <v>2700</v>
          </cell>
          <cell r="V311">
            <v>13280</v>
          </cell>
          <cell r="W311">
            <v>12880</v>
          </cell>
          <cell r="X311">
            <v>11231.81818</v>
          </cell>
          <cell r="Y311">
            <v>0.1208903278</v>
          </cell>
          <cell r="Z311"/>
          <cell r="AA311">
            <v>4620</v>
          </cell>
          <cell r="AB311">
            <v>45299</v>
          </cell>
          <cell r="AC311">
            <v>17500</v>
          </cell>
          <cell r="AD311" t="str">
            <v>tirewheel 楽天市場店</v>
          </cell>
          <cell r="AE311">
            <v>14800</v>
          </cell>
          <cell r="AF311">
            <v>2700</v>
          </cell>
          <cell r="AG311">
            <v>614215465</v>
          </cell>
          <cell r="AH311">
            <v>614215472</v>
          </cell>
        </row>
        <row r="312">
          <cell r="B312">
            <v>2154517159664</v>
          </cell>
          <cell r="C312">
            <v>3528704931903</v>
          </cell>
          <cell r="D312" t="str">
            <v>493190</v>
          </cell>
          <cell r="E312" t="str">
            <v>PRIMACY 4+（並行）</v>
          </cell>
          <cell r="F312" t="str">
            <v>215/45R17 91V XL</v>
          </cell>
          <cell r="G312" t="str">
            <v>215/45R17</v>
          </cell>
          <cell r="H312" t="str">
            <v/>
          </cell>
          <cell r="I312">
            <v>14746</v>
          </cell>
          <cell r="J312">
            <v>41</v>
          </cell>
          <cell r="K312">
            <v>40</v>
          </cell>
          <cell r="L312">
            <v>20240</v>
          </cell>
          <cell r="M312">
            <v>17922.727269999999</v>
          </cell>
          <cell r="N312">
            <v>0.17724575200000001</v>
          </cell>
          <cell r="O312"/>
          <cell r="P312">
            <v>1960</v>
          </cell>
          <cell r="Q312">
            <v>45299</v>
          </cell>
          <cell r="R312">
            <v>22200</v>
          </cell>
          <cell r="S312" t="str">
            <v>タイヤーウッズ</v>
          </cell>
          <cell r="T312">
            <v>18620</v>
          </cell>
          <cell r="U312">
            <v>3580</v>
          </cell>
          <cell r="V312">
            <v>20240</v>
          </cell>
          <cell r="W312">
            <v>20280</v>
          </cell>
          <cell r="X312">
            <v>17959.090909999999</v>
          </cell>
          <cell r="Y312">
            <v>0.17891166789999999</v>
          </cell>
          <cell r="Z312"/>
          <cell r="AA312">
            <v>1870</v>
          </cell>
          <cell r="AB312">
            <v>45299</v>
          </cell>
          <cell r="AC312">
            <v>22150</v>
          </cell>
          <cell r="AD312" t="str">
            <v>タイヤーウッズ</v>
          </cell>
          <cell r="AE312">
            <v>18309</v>
          </cell>
          <cell r="AF312">
            <v>3841</v>
          </cell>
          <cell r="AG312">
            <v>620994294</v>
          </cell>
          <cell r="AH312">
            <v>620994296</v>
          </cell>
        </row>
        <row r="313">
          <cell r="B313">
            <v>2155017159673</v>
          </cell>
          <cell r="C313">
            <v>4985009705322</v>
          </cell>
          <cell r="D313" t="str">
            <v/>
          </cell>
          <cell r="E313" t="str">
            <v>PRIMACY 4+（並行）</v>
          </cell>
          <cell r="F313" t="str">
            <v>215/50R17 95W XL</v>
          </cell>
          <cell r="G313" t="str">
            <v>215/50R17</v>
          </cell>
          <cell r="H313" t="str">
            <v/>
          </cell>
          <cell r="I313">
            <v>13689</v>
          </cell>
          <cell r="J313">
            <v>5</v>
          </cell>
          <cell r="K313">
            <v>0</v>
          </cell>
          <cell r="L313">
            <v>20650</v>
          </cell>
          <cell r="M313">
            <v>17818.181820000002</v>
          </cell>
          <cell r="N313">
            <v>0.23173979589999999</v>
          </cell>
          <cell r="O313"/>
          <cell r="P313">
            <v>200</v>
          </cell>
          <cell r="Q313">
            <v>45299</v>
          </cell>
          <cell r="R313">
            <v>20850</v>
          </cell>
          <cell r="S313" t="str">
            <v>まるべぇ</v>
          </cell>
          <cell r="T313">
            <v>20850</v>
          </cell>
          <cell r="U313">
            <v>0</v>
          </cell>
          <cell r="V313">
            <v>20700</v>
          </cell>
          <cell r="W313">
            <v>20480</v>
          </cell>
          <cell r="X313">
            <v>17663.63636</v>
          </cell>
          <cell r="Y313">
            <v>0.22501801339999999</v>
          </cell>
          <cell r="Z313"/>
          <cell r="AA313">
            <v>850</v>
          </cell>
          <cell r="AB313">
            <v>45299</v>
          </cell>
          <cell r="AC313">
            <v>21330</v>
          </cell>
          <cell r="AD313" t="str">
            <v>ラスティーボルト</v>
          </cell>
          <cell r="AE313">
            <v>21330</v>
          </cell>
          <cell r="AF313">
            <v>0</v>
          </cell>
          <cell r="AG313">
            <v>614215464</v>
          </cell>
          <cell r="AH313">
            <v>614215471</v>
          </cell>
        </row>
        <row r="314">
          <cell r="B314">
            <v>2254517159661</v>
          </cell>
          <cell r="C314">
            <v>4985009705643</v>
          </cell>
          <cell r="D314" t="str">
            <v/>
          </cell>
          <cell r="E314" t="str">
            <v>PRIMACY 4+（並行）</v>
          </cell>
          <cell r="F314" t="str">
            <v>225/45R17 91V</v>
          </cell>
          <cell r="G314" t="str">
            <v>225/45R17</v>
          </cell>
          <cell r="H314" t="str">
            <v/>
          </cell>
          <cell r="I314">
            <v>9812</v>
          </cell>
          <cell r="J314">
            <v>0</v>
          </cell>
          <cell r="K314">
            <v>0</v>
          </cell>
          <cell r="L314">
            <v>15950</v>
          </cell>
          <cell r="M314">
            <v>14022.727269999999</v>
          </cell>
          <cell r="N314">
            <v>0.30027876819999999</v>
          </cell>
          <cell r="O314"/>
          <cell r="P314">
            <v>3150</v>
          </cell>
          <cell r="Q314">
            <v>45299</v>
          </cell>
          <cell r="R314">
            <v>19100</v>
          </cell>
          <cell r="S314" t="str">
            <v>アークタイヤ</v>
          </cell>
          <cell r="T314">
            <v>19100</v>
          </cell>
          <cell r="U314">
            <v>0</v>
          </cell>
          <cell r="V314"/>
          <cell r="W314">
            <v>16300</v>
          </cell>
          <cell r="X314">
            <v>14340.909089999999</v>
          </cell>
          <cell r="Y314">
            <v>0.31580348650000001</v>
          </cell>
          <cell r="Z314"/>
          <cell r="AA314">
            <v>2800</v>
          </cell>
          <cell r="AB314">
            <v>45299</v>
          </cell>
          <cell r="AC314">
            <v>19100</v>
          </cell>
          <cell r="AD314" t="str">
            <v>タイヤZ 楽天市場店</v>
          </cell>
          <cell r="AE314">
            <v>19190</v>
          </cell>
          <cell r="AF314">
            <v>-90</v>
          </cell>
          <cell r="AG314">
            <v>614215462</v>
          </cell>
          <cell r="AH314">
            <v>614215469</v>
          </cell>
        </row>
        <row r="315">
          <cell r="B315">
            <v>2254517159678</v>
          </cell>
          <cell r="C315">
            <v>3528706206115</v>
          </cell>
          <cell r="D315" t="str">
            <v>620611</v>
          </cell>
          <cell r="E315" t="str">
            <v>PRIMACY 4+（並行）</v>
          </cell>
          <cell r="F315" t="str">
            <v>225/45R17 94W XL</v>
          </cell>
          <cell r="G315" t="str">
            <v>225/45R17</v>
          </cell>
          <cell r="H315" t="str">
            <v/>
          </cell>
          <cell r="I315">
            <v>12266</v>
          </cell>
          <cell r="J315">
            <v>136</v>
          </cell>
          <cell r="K315">
            <v>20</v>
          </cell>
          <cell r="L315">
            <v>19200</v>
          </cell>
          <cell r="M315">
            <v>16977.272730000001</v>
          </cell>
          <cell r="N315">
            <v>0.27750468540000001</v>
          </cell>
          <cell r="O315"/>
          <cell r="P315">
            <v>-100</v>
          </cell>
          <cell r="Q315">
            <v>45299</v>
          </cell>
          <cell r="R315">
            <v>19100</v>
          </cell>
          <cell r="S315" t="str">
            <v>アークタイヤ</v>
          </cell>
          <cell r="T315">
            <v>19100</v>
          </cell>
          <cell r="U315">
            <v>0</v>
          </cell>
          <cell r="V315">
            <v>19200</v>
          </cell>
          <cell r="W315">
            <v>19280</v>
          </cell>
          <cell r="X315">
            <v>17050</v>
          </cell>
          <cell r="Y315">
            <v>0.28058651029999998</v>
          </cell>
          <cell r="Z315"/>
          <cell r="AA315">
            <v>-180</v>
          </cell>
          <cell r="AB315">
            <v>45299</v>
          </cell>
          <cell r="AC315">
            <v>19100</v>
          </cell>
          <cell r="AD315" t="str">
            <v>タイヤZ 楽天市場店</v>
          </cell>
          <cell r="AE315">
            <v>19190</v>
          </cell>
          <cell r="AF315">
            <v>-90</v>
          </cell>
          <cell r="AG315">
            <v>614215463</v>
          </cell>
          <cell r="AH315">
            <v>614215470</v>
          </cell>
        </row>
        <row r="316">
          <cell r="B316">
            <v>2255017159663</v>
          </cell>
          <cell r="C316" t="str">
            <v/>
          </cell>
          <cell r="D316" t="str">
            <v/>
          </cell>
          <cell r="E316" t="str">
            <v>PRIMACY 4+（並行）</v>
          </cell>
          <cell r="F316" t="str">
            <v>225/50R17 94Y</v>
          </cell>
          <cell r="G316" t="str">
            <v>225/50R17</v>
          </cell>
          <cell r="H316" t="str">
            <v/>
          </cell>
          <cell r="I316">
            <v>16526</v>
          </cell>
          <cell r="J316">
            <v>2</v>
          </cell>
          <cell r="K316">
            <v>1</v>
          </cell>
          <cell r="L316">
            <v>22480</v>
          </cell>
          <cell r="M316">
            <v>19481.818179999998</v>
          </cell>
          <cell r="N316">
            <v>0.15172188519999999</v>
          </cell>
          <cell r="O316"/>
          <cell r="P316">
            <v>-100</v>
          </cell>
          <cell r="Q316">
            <v>45299</v>
          </cell>
          <cell r="R316">
            <v>22380</v>
          </cell>
          <cell r="S316" t="str">
            <v>トミータイヤ</v>
          </cell>
          <cell r="T316">
            <v>22380</v>
          </cell>
          <cell r="U316">
            <v>0</v>
          </cell>
          <cell r="V316"/>
          <cell r="W316">
            <v>22450</v>
          </cell>
          <cell r="X316">
            <v>19454.545450000001</v>
          </cell>
          <cell r="Y316">
            <v>0.15053271030000001</v>
          </cell>
          <cell r="Z316"/>
          <cell r="AA316">
            <v>-50</v>
          </cell>
          <cell r="AB316">
            <v>45299</v>
          </cell>
          <cell r="AC316">
            <v>22400</v>
          </cell>
          <cell r="AD316" t="str">
            <v>タイヤーウッズ</v>
          </cell>
          <cell r="AE316">
            <v>22400</v>
          </cell>
          <cell r="AF316">
            <v>0</v>
          </cell>
          <cell r="AG316">
            <v>620994295</v>
          </cell>
          <cell r="AH316">
            <v>620994297</v>
          </cell>
        </row>
        <row r="317">
          <cell r="B317">
            <v>2254018159672</v>
          </cell>
          <cell r="C317">
            <v>3528705665586</v>
          </cell>
          <cell r="D317" t="str">
            <v>566558</v>
          </cell>
          <cell r="E317" t="str">
            <v>PRIMACY 4+（並行）</v>
          </cell>
          <cell r="F317" t="str">
            <v>225/40R18 92Y XL</v>
          </cell>
          <cell r="G317" t="str">
            <v>225/40R18</v>
          </cell>
          <cell r="H317" t="str">
            <v/>
          </cell>
          <cell r="I317">
            <v>13593</v>
          </cell>
          <cell r="J317">
            <v>186</v>
          </cell>
          <cell r="K317">
            <v>0</v>
          </cell>
          <cell r="L317">
            <v>19980</v>
          </cell>
          <cell r="M317">
            <v>17686.36364</v>
          </cell>
          <cell r="N317">
            <v>0.23144178870000001</v>
          </cell>
          <cell r="O317"/>
          <cell r="P317">
            <v>-2680</v>
          </cell>
          <cell r="Q317">
            <v>45299</v>
          </cell>
          <cell r="R317">
            <v>17300</v>
          </cell>
          <cell r="S317" t="str">
            <v>タイヤZ</v>
          </cell>
          <cell r="T317">
            <v>18500</v>
          </cell>
          <cell r="U317">
            <v>-1200</v>
          </cell>
          <cell r="V317"/>
          <cell r="W317">
            <v>20000</v>
          </cell>
          <cell r="X317">
            <v>17704.545450000001</v>
          </cell>
          <cell r="Y317">
            <v>0.2322310655</v>
          </cell>
          <cell r="Z317"/>
          <cell r="AA317">
            <v>-2700</v>
          </cell>
          <cell r="AB317">
            <v>45299</v>
          </cell>
          <cell r="AC317">
            <v>17300</v>
          </cell>
          <cell r="AD317" t="str">
            <v>タイヤZ 楽天市場店</v>
          </cell>
          <cell r="AE317">
            <v>18900</v>
          </cell>
          <cell r="AF317">
            <v>-1600</v>
          </cell>
          <cell r="AG317">
            <v>614215461</v>
          </cell>
          <cell r="AH317">
            <v>614215468</v>
          </cell>
        </row>
        <row r="318">
          <cell r="B318">
            <v>2254518159677</v>
          </cell>
          <cell r="C318">
            <v>4985009705735</v>
          </cell>
          <cell r="D318" t="str">
            <v/>
          </cell>
          <cell r="E318" t="str">
            <v>PRIMACY 4+（並行）</v>
          </cell>
          <cell r="F318" t="str">
            <v>225/45R18 95Y XL（ストップ）</v>
          </cell>
          <cell r="G318" t="str">
            <v>225/45R18</v>
          </cell>
          <cell r="H318" t="str">
            <v/>
          </cell>
          <cell r="I318">
            <v>17543</v>
          </cell>
          <cell r="J318">
            <v>0</v>
          </cell>
          <cell r="K318">
            <v>0</v>
          </cell>
          <cell r="L318">
            <v>22900</v>
          </cell>
          <cell r="M318">
            <v>19863.63636</v>
          </cell>
          <cell r="N318">
            <v>0.1168283753</v>
          </cell>
          <cell r="O318"/>
          <cell r="P318">
            <v>500</v>
          </cell>
          <cell r="Q318">
            <v>45299</v>
          </cell>
          <cell r="R318">
            <v>23400</v>
          </cell>
          <cell r="S318" t="str">
            <v>トミータイヤ</v>
          </cell>
          <cell r="T318">
            <v>23400</v>
          </cell>
          <cell r="U318">
            <v>0</v>
          </cell>
          <cell r="V318">
            <v>23420</v>
          </cell>
          <cell r="W318">
            <v>23300</v>
          </cell>
          <cell r="X318">
            <v>20227.272730000001</v>
          </cell>
          <cell r="Y318">
            <v>0.132705618</v>
          </cell>
          <cell r="Z318"/>
          <cell r="AA318">
            <v>0</v>
          </cell>
          <cell r="AB318">
            <v>45299</v>
          </cell>
          <cell r="AC318">
            <v>23300</v>
          </cell>
          <cell r="AD318" t="str">
            <v>タイヤーウッズ</v>
          </cell>
          <cell r="AE318">
            <v>23300</v>
          </cell>
          <cell r="AF318">
            <v>0</v>
          </cell>
          <cell r="AG318">
            <v>614215460</v>
          </cell>
          <cell r="AH318">
            <v>614215467</v>
          </cell>
        </row>
        <row r="319">
          <cell r="B319">
            <v>2254518159660</v>
          </cell>
          <cell r="C319">
            <v>3528704587247</v>
          </cell>
          <cell r="D319" t="str">
            <v>458724</v>
          </cell>
          <cell r="E319" t="str">
            <v>PRIMACY 4+（並行）</v>
          </cell>
          <cell r="F319" t="str">
            <v>225/45R18 95W XL（販売中）</v>
          </cell>
          <cell r="G319" t="str">
            <v>225/45R18</v>
          </cell>
          <cell r="H319" t="str">
            <v/>
          </cell>
          <cell r="I319">
            <v>15837</v>
          </cell>
          <cell r="J319">
            <v>66</v>
          </cell>
          <cell r="K319">
            <v>39</v>
          </cell>
          <cell r="L319">
            <v>22480</v>
          </cell>
          <cell r="M319">
            <v>19481.818179999998</v>
          </cell>
          <cell r="N319">
            <v>0.18708819409999999</v>
          </cell>
          <cell r="O319"/>
          <cell r="P319">
            <v>920</v>
          </cell>
          <cell r="Q319">
            <v>45299</v>
          </cell>
          <cell r="R319">
            <v>23400</v>
          </cell>
          <cell r="S319" t="str">
            <v>トミータイヤ</v>
          </cell>
          <cell r="T319">
            <v>23400</v>
          </cell>
          <cell r="U319">
            <v>0</v>
          </cell>
          <cell r="V319">
            <v>22680</v>
          </cell>
          <cell r="W319">
            <v>22800</v>
          </cell>
          <cell r="X319">
            <v>19772.727269999999</v>
          </cell>
          <cell r="Y319">
            <v>0.19904827589999999</v>
          </cell>
          <cell r="Z319"/>
          <cell r="AA319">
            <v>500</v>
          </cell>
          <cell r="AB319">
            <v>45299</v>
          </cell>
          <cell r="AC319">
            <v>23300</v>
          </cell>
          <cell r="AD319" t="str">
            <v>タイヤーウッズ</v>
          </cell>
          <cell r="AE319">
            <v>23300</v>
          </cell>
          <cell r="AF319">
            <v>0</v>
          </cell>
          <cell r="AG319">
            <v>614215460</v>
          </cell>
          <cell r="AH319">
            <v>614215467</v>
          </cell>
        </row>
        <row r="320">
          <cell r="B320">
            <v>2454518159671</v>
          </cell>
          <cell r="C320">
            <v>4985009705483</v>
          </cell>
          <cell r="D320" t="str">
            <v/>
          </cell>
          <cell r="E320" t="str">
            <v>PRIMACY 4+（並行）</v>
          </cell>
          <cell r="F320" t="str">
            <v>245/45R18 100W XL</v>
          </cell>
          <cell r="G320" t="str">
            <v>245/45R18</v>
          </cell>
          <cell r="H320" t="str">
            <v/>
          </cell>
          <cell r="I320">
            <v>17252</v>
          </cell>
          <cell r="J320">
            <v>0</v>
          </cell>
          <cell r="K320">
            <v>0</v>
          </cell>
          <cell r="L320">
            <v>23550</v>
          </cell>
          <cell r="M320">
            <v>20454.545450000001</v>
          </cell>
          <cell r="N320">
            <v>0.15656888890000001</v>
          </cell>
          <cell r="O320"/>
          <cell r="P320">
            <v>2840</v>
          </cell>
          <cell r="Q320">
            <v>45299</v>
          </cell>
          <cell r="R320">
            <v>26390</v>
          </cell>
          <cell r="S320" t="str">
            <v>トミータイヤ</v>
          </cell>
          <cell r="T320">
            <v>26390</v>
          </cell>
          <cell r="U320">
            <v>0</v>
          </cell>
          <cell r="V320">
            <v>25550</v>
          </cell>
          <cell r="W320">
            <v>25580</v>
          </cell>
          <cell r="X320">
            <v>22300</v>
          </cell>
          <cell r="Y320">
            <v>0.226367713</v>
          </cell>
          <cell r="Z320"/>
          <cell r="AA320">
            <v>820</v>
          </cell>
          <cell r="AB320">
            <v>45299</v>
          </cell>
          <cell r="AC320">
            <v>26400</v>
          </cell>
          <cell r="AD320" t="str">
            <v>日光商会</v>
          </cell>
          <cell r="AE320">
            <v>26400</v>
          </cell>
          <cell r="AF320">
            <v>0</v>
          </cell>
          <cell r="AG320">
            <v>614215459</v>
          </cell>
          <cell r="AH320">
            <v>614215466</v>
          </cell>
        </row>
        <row r="321">
          <cell r="B321">
            <v>2355519159922</v>
          </cell>
          <cell r="C321">
            <v>4985009740521</v>
          </cell>
          <cell r="D321" t="str">
            <v>21年3/25</v>
          </cell>
          <cell r="E321" t="str">
            <v>LATITUDE SPORT 3（並行）</v>
          </cell>
          <cell r="F321" t="str">
            <v>235/55R19 101W AO</v>
          </cell>
          <cell r="G321" t="str">
            <v>235/55R19 AO</v>
          </cell>
          <cell r="H321" t="str">
            <v/>
          </cell>
          <cell r="I321">
            <v>14582</v>
          </cell>
          <cell r="J321">
            <v>0</v>
          </cell>
          <cell r="K321">
            <v>0</v>
          </cell>
          <cell r="L321">
            <v>22000</v>
          </cell>
          <cell r="M321">
            <v>19045.454549999999</v>
          </cell>
          <cell r="N321">
            <v>0.2343579952</v>
          </cell>
          <cell r="O321"/>
          <cell r="P321">
            <v>7500</v>
          </cell>
          <cell r="Q321">
            <v>45299</v>
          </cell>
          <cell r="R321">
            <v>29500</v>
          </cell>
          <cell r="S321" t="str">
            <v>タイヤーウッズ</v>
          </cell>
          <cell r="T321">
            <v>29500</v>
          </cell>
          <cell r="U321">
            <v>0</v>
          </cell>
          <cell r="V321"/>
          <cell r="W321">
            <v>21400</v>
          </cell>
          <cell r="X321">
            <v>18500</v>
          </cell>
          <cell r="Y321">
            <v>0.21178378379999999</v>
          </cell>
          <cell r="Z321"/>
          <cell r="AA321">
            <v>8300</v>
          </cell>
          <cell r="AB321">
            <v>45299</v>
          </cell>
          <cell r="AC321">
            <v>29700</v>
          </cell>
          <cell r="AD321" t="str">
            <v>タイヤーウッズ</v>
          </cell>
          <cell r="AE321">
            <v>29700</v>
          </cell>
          <cell r="AF321">
            <v>0</v>
          </cell>
          <cell r="AG321" t="str">
            <v/>
          </cell>
          <cell r="AH321" t="str">
            <v/>
          </cell>
        </row>
        <row r="322">
          <cell r="B322">
            <v>2355519159915</v>
          </cell>
          <cell r="C322">
            <v>4985009740514</v>
          </cell>
          <cell r="D322" t="str">
            <v>21年3/25</v>
          </cell>
          <cell r="E322" t="str">
            <v>LATITUDE SPORT 3（並行）</v>
          </cell>
          <cell r="F322" t="str">
            <v>235/55R19 101V MO</v>
          </cell>
          <cell r="G322" t="str">
            <v>235/55R19 MO</v>
          </cell>
          <cell r="H322" t="str">
            <v/>
          </cell>
          <cell r="I322">
            <v>15081</v>
          </cell>
          <cell r="J322">
            <v>0</v>
          </cell>
          <cell r="K322">
            <v>0</v>
          </cell>
          <cell r="L322">
            <v>20599</v>
          </cell>
          <cell r="M322">
            <v>17771.818179999998</v>
          </cell>
          <cell r="N322">
            <v>0.1514092792</v>
          </cell>
          <cell r="O322"/>
          <cell r="P322">
            <v>6341</v>
          </cell>
          <cell r="Q322">
            <v>45299</v>
          </cell>
          <cell r="R322">
            <v>26940</v>
          </cell>
          <cell r="S322" t="str">
            <v>トミータイヤ</v>
          </cell>
          <cell r="T322">
            <v>26940</v>
          </cell>
          <cell r="U322">
            <v>0</v>
          </cell>
          <cell r="V322"/>
          <cell r="W322">
            <v>21500</v>
          </cell>
          <cell r="X322">
            <v>18590.909090000001</v>
          </cell>
          <cell r="Y322">
            <v>0.18879706600000001</v>
          </cell>
          <cell r="Z322"/>
          <cell r="AA322">
            <v>8700</v>
          </cell>
          <cell r="AB322">
            <v>45299</v>
          </cell>
          <cell r="AC322">
            <v>30200</v>
          </cell>
          <cell r="AD322" t="str">
            <v>タイヤZ 楽天市場店</v>
          </cell>
          <cell r="AE322">
            <v>30180</v>
          </cell>
          <cell r="AF322">
            <v>20</v>
          </cell>
          <cell r="AG322" t="str">
            <v/>
          </cell>
          <cell r="AH322" t="str">
            <v/>
          </cell>
        </row>
        <row r="323">
          <cell r="B323">
            <v>2355519159908</v>
          </cell>
          <cell r="C323">
            <v>4985009740545</v>
          </cell>
          <cell r="D323" t="str">
            <v>21年3/25</v>
          </cell>
          <cell r="E323" t="str">
            <v>LATITUDE SPORT 3（並行）</v>
          </cell>
          <cell r="F323" t="str">
            <v>235/55R19 105V XL VOL</v>
          </cell>
          <cell r="G323" t="str">
            <v>235/55R19 VOL</v>
          </cell>
          <cell r="H323" t="str">
            <v/>
          </cell>
          <cell r="I323">
            <v>15632</v>
          </cell>
          <cell r="J323">
            <v>0</v>
          </cell>
          <cell r="K323">
            <v>0</v>
          </cell>
          <cell r="L323">
            <v>22500</v>
          </cell>
          <cell r="M323">
            <v>19500</v>
          </cell>
          <cell r="N323">
            <v>0.1983589744</v>
          </cell>
          <cell r="O323"/>
          <cell r="P323">
            <v>7300</v>
          </cell>
          <cell r="Q323">
            <v>45299</v>
          </cell>
          <cell r="R323">
            <v>29800</v>
          </cell>
          <cell r="S323" t="str">
            <v>タイヤーウッズ</v>
          </cell>
          <cell r="T323">
            <v>29800</v>
          </cell>
          <cell r="U323">
            <v>0</v>
          </cell>
          <cell r="V323"/>
          <cell r="W323">
            <v>22500</v>
          </cell>
          <cell r="X323">
            <v>19500</v>
          </cell>
          <cell r="Y323">
            <v>0.1983589744</v>
          </cell>
          <cell r="Z323"/>
          <cell r="AA323">
            <v>7400</v>
          </cell>
          <cell r="AB323">
            <v>45299</v>
          </cell>
          <cell r="AC323">
            <v>29900</v>
          </cell>
          <cell r="AD323" t="str">
            <v>タイヤーウッズ</v>
          </cell>
          <cell r="AE323">
            <v>29900</v>
          </cell>
          <cell r="AF323">
            <v>0</v>
          </cell>
          <cell r="AG323" t="str">
            <v/>
          </cell>
          <cell r="AH323" t="str">
            <v/>
          </cell>
        </row>
        <row r="324">
          <cell r="B324">
            <v>1856515159752</v>
          </cell>
          <cell r="C324">
            <v>4985009755167</v>
          </cell>
          <cell r="D324" t="str">
            <v/>
          </cell>
          <cell r="E324" t="str">
            <v>CROSSCLIMATE+（並行）</v>
          </cell>
          <cell r="F324" t="str">
            <v>185/65R15 92T XL</v>
          </cell>
          <cell r="G324" t="str">
            <v>185/65R15</v>
          </cell>
          <cell r="H324" t="str">
            <v/>
          </cell>
          <cell r="I324">
            <v>6387</v>
          </cell>
          <cell r="J324">
            <v>0</v>
          </cell>
          <cell r="K324">
            <v>0</v>
          </cell>
          <cell r="L324">
            <v>7480</v>
          </cell>
          <cell r="M324">
            <v>6322.7272730000004</v>
          </cell>
          <cell r="N324">
            <v>-1.0165348669999999E-2</v>
          </cell>
          <cell r="O324"/>
          <cell r="P324">
            <v>-7480</v>
          </cell>
          <cell r="Q324">
            <v>45299</v>
          </cell>
          <cell r="R324"/>
          <cell r="S324"/>
          <cell r="T324"/>
          <cell r="U324">
            <v>0</v>
          </cell>
          <cell r="V324"/>
          <cell r="W324">
            <v>10300</v>
          </cell>
          <cell r="X324">
            <v>8886.363636</v>
          </cell>
          <cell r="Y324">
            <v>0.28125831200000001</v>
          </cell>
          <cell r="Z324"/>
          <cell r="AA324">
            <v>-10300</v>
          </cell>
          <cell r="AB324">
            <v>45299</v>
          </cell>
          <cell r="AC324"/>
          <cell r="AD324"/>
          <cell r="AE324"/>
          <cell r="AF324">
            <v>0</v>
          </cell>
          <cell r="AG324" t="str">
            <v/>
          </cell>
          <cell r="AH324" t="str">
            <v/>
          </cell>
        </row>
        <row r="325">
          <cell r="B325">
            <v>1956515159964</v>
          </cell>
          <cell r="C325">
            <v>4985009753576</v>
          </cell>
          <cell r="D325" t="str">
            <v/>
          </cell>
          <cell r="E325" t="str">
            <v>CROSSCLIMATE 2（並行）</v>
          </cell>
          <cell r="F325" t="str">
            <v>195/65R15 91H</v>
          </cell>
          <cell r="G325" t="str">
            <v>195/65R15</v>
          </cell>
          <cell r="H325" t="str">
            <v/>
          </cell>
          <cell r="I325">
            <v>7674</v>
          </cell>
          <cell r="J325">
            <v>0</v>
          </cell>
          <cell r="K325">
            <v>0</v>
          </cell>
          <cell r="L325">
            <v>11800</v>
          </cell>
          <cell r="M325">
            <v>10250</v>
          </cell>
          <cell r="N325">
            <v>0.25131707320000002</v>
          </cell>
          <cell r="O325"/>
          <cell r="P325">
            <v>1570</v>
          </cell>
          <cell r="Q325">
            <v>45299</v>
          </cell>
          <cell r="R325">
            <v>13370</v>
          </cell>
          <cell r="S325" t="str">
            <v>ジャストパーツ</v>
          </cell>
          <cell r="T325">
            <v>12900</v>
          </cell>
          <cell r="U325">
            <v>470</v>
          </cell>
          <cell r="V325">
            <v>11800</v>
          </cell>
          <cell r="W325">
            <v>11800</v>
          </cell>
          <cell r="X325">
            <v>10250</v>
          </cell>
          <cell r="Y325">
            <v>0.25131707320000002</v>
          </cell>
          <cell r="Z325"/>
          <cell r="AA325">
            <v>1570</v>
          </cell>
          <cell r="AB325">
            <v>45299</v>
          </cell>
          <cell r="AC325">
            <v>13370</v>
          </cell>
          <cell r="AD325" t="str">
            <v>タイヤホイール激安王国</v>
          </cell>
          <cell r="AE325">
            <v>12900</v>
          </cell>
          <cell r="AF325">
            <v>470</v>
          </cell>
          <cell r="AG325" t="str">
            <v/>
          </cell>
          <cell r="AH325" t="str">
            <v/>
          </cell>
        </row>
        <row r="326">
          <cell r="B326">
            <v>2055516159962</v>
          </cell>
          <cell r="C326">
            <v>4985009753385</v>
          </cell>
          <cell r="D326" t="str">
            <v/>
          </cell>
          <cell r="E326" t="str">
            <v>CROSSCLIMATE 2（並行）</v>
          </cell>
          <cell r="F326" t="str">
            <v>205/55R16 91V（ストップ）</v>
          </cell>
          <cell r="G326" t="str">
            <v>205/55R16</v>
          </cell>
          <cell r="H326" t="str">
            <v/>
          </cell>
          <cell r="I326">
            <v>8999</v>
          </cell>
          <cell r="J326">
            <v>0</v>
          </cell>
          <cell r="K326">
            <v>0</v>
          </cell>
          <cell r="L326">
            <v>15800</v>
          </cell>
          <cell r="M326">
            <v>13886.36364</v>
          </cell>
          <cell r="N326">
            <v>0.35195417350000002</v>
          </cell>
          <cell r="O326"/>
          <cell r="P326">
            <v>700</v>
          </cell>
          <cell r="Q326">
            <v>45299</v>
          </cell>
          <cell r="R326">
            <v>16500</v>
          </cell>
          <cell r="S326" t="str">
            <v>タイヤZ</v>
          </cell>
          <cell r="T326">
            <v>16680</v>
          </cell>
          <cell r="U326">
            <v>-180</v>
          </cell>
          <cell r="V326"/>
          <cell r="W326">
            <v>15980</v>
          </cell>
          <cell r="X326">
            <v>14050</v>
          </cell>
          <cell r="Y326">
            <v>0.3595017794</v>
          </cell>
          <cell r="Z326"/>
          <cell r="AA326">
            <v>520</v>
          </cell>
          <cell r="AB326">
            <v>45299</v>
          </cell>
          <cell r="AC326">
            <v>16500</v>
          </cell>
          <cell r="AD326" t="str">
            <v>タイヤZ 楽天市場店</v>
          </cell>
          <cell r="AE326">
            <v>17050</v>
          </cell>
          <cell r="AF326">
            <v>-550</v>
          </cell>
          <cell r="AG326" t="str">
            <v/>
          </cell>
          <cell r="AH326" t="str">
            <v/>
          </cell>
        </row>
        <row r="327">
          <cell r="B327">
            <v>2055516159986</v>
          </cell>
          <cell r="C327" t="str">
            <v/>
          </cell>
          <cell r="D327" t="str">
            <v/>
          </cell>
          <cell r="E327" t="str">
            <v>CROSSCLIMATE 2（並行）</v>
          </cell>
          <cell r="F327" t="str">
            <v>205/55R16 94V XL（販売中）</v>
          </cell>
          <cell r="G327" t="str">
            <v>205/55R16</v>
          </cell>
          <cell r="H327" t="str">
            <v/>
          </cell>
          <cell r="I327">
            <v>12388</v>
          </cell>
          <cell r="J327">
            <v>59</v>
          </cell>
          <cell r="K327">
            <v>0</v>
          </cell>
          <cell r="L327">
            <v>16680</v>
          </cell>
          <cell r="M327">
            <v>14686.36364</v>
          </cell>
          <cell r="N327">
            <v>0.15649644069999999</v>
          </cell>
          <cell r="O327"/>
          <cell r="P327">
            <v>-180</v>
          </cell>
          <cell r="Q327">
            <v>45299</v>
          </cell>
          <cell r="R327">
            <v>16500</v>
          </cell>
          <cell r="S327" t="str">
            <v>タイヤZ</v>
          </cell>
          <cell r="T327">
            <v>16680</v>
          </cell>
          <cell r="U327">
            <v>-180</v>
          </cell>
          <cell r="V327"/>
          <cell r="W327">
            <v>17090</v>
          </cell>
          <cell r="X327">
            <v>15059.090910000001</v>
          </cell>
          <cell r="Y327">
            <v>0.17737398130000001</v>
          </cell>
          <cell r="Z327"/>
          <cell r="AA327">
            <v>-590</v>
          </cell>
          <cell r="AB327">
            <v>45299</v>
          </cell>
          <cell r="AC327">
            <v>16500</v>
          </cell>
          <cell r="AD327" t="str">
            <v>タイヤZ 楽天市場店</v>
          </cell>
          <cell r="AE327">
            <v>17050</v>
          </cell>
          <cell r="AF327">
            <v>-550</v>
          </cell>
          <cell r="AG327" t="str">
            <v/>
          </cell>
          <cell r="AH327" t="str">
            <v/>
          </cell>
        </row>
        <row r="328">
          <cell r="B328">
            <v>2055516159993</v>
          </cell>
          <cell r="C328" t="str">
            <v/>
          </cell>
          <cell r="D328" t="str">
            <v/>
          </cell>
          <cell r="E328" t="str">
            <v>CROSSCLIMATE 2（並行）</v>
          </cell>
          <cell r="F328" t="str">
            <v>205/55R16 91H（ストップ）</v>
          </cell>
          <cell r="G328" t="str">
            <v>205/55R16</v>
          </cell>
          <cell r="H328" t="str">
            <v/>
          </cell>
          <cell r="I328">
            <v>8999</v>
          </cell>
          <cell r="J328">
            <v>0</v>
          </cell>
          <cell r="K328">
            <v>0</v>
          </cell>
          <cell r="L328">
            <v>14300</v>
          </cell>
          <cell r="M328">
            <v>12522.727269999999</v>
          </cell>
          <cell r="N328">
            <v>0.28138656989999999</v>
          </cell>
          <cell r="O328"/>
          <cell r="P328">
            <v>2200</v>
          </cell>
          <cell r="Q328">
            <v>45299</v>
          </cell>
          <cell r="R328">
            <v>16500</v>
          </cell>
          <cell r="S328" t="str">
            <v>タイヤZ</v>
          </cell>
          <cell r="T328">
            <v>16680</v>
          </cell>
          <cell r="U328">
            <v>-180</v>
          </cell>
          <cell r="V328">
            <v>14480</v>
          </cell>
          <cell r="W328">
            <v>14500</v>
          </cell>
          <cell r="X328">
            <v>12704.54545</v>
          </cell>
          <cell r="Y328">
            <v>0.2916708408</v>
          </cell>
          <cell r="Z328"/>
          <cell r="AA328">
            <v>2000</v>
          </cell>
          <cell r="AB328">
            <v>45299</v>
          </cell>
          <cell r="AC328">
            <v>16500</v>
          </cell>
          <cell r="AD328" t="str">
            <v>タイヤZ 楽天市場店</v>
          </cell>
          <cell r="AE328">
            <v>17050</v>
          </cell>
          <cell r="AF328">
            <v>-550</v>
          </cell>
          <cell r="AG328" t="str">
            <v/>
          </cell>
          <cell r="AH328" t="str">
            <v/>
          </cell>
        </row>
        <row r="329">
          <cell r="B329">
            <v>2055516159979</v>
          </cell>
          <cell r="C329">
            <v>3528706599323</v>
          </cell>
          <cell r="D329" t="str">
            <v>659932</v>
          </cell>
          <cell r="E329" t="str">
            <v>CROSSCLIMATE 2（並行）</v>
          </cell>
          <cell r="F329" t="str">
            <v>205/55R16 91W</v>
          </cell>
          <cell r="G329" t="str">
            <v>205/55R16</v>
          </cell>
          <cell r="H329" t="str">
            <v/>
          </cell>
          <cell r="I329">
            <v>12075</v>
          </cell>
          <cell r="J329">
            <v>99</v>
          </cell>
          <cell r="K329">
            <v>9</v>
          </cell>
          <cell r="L329">
            <v>16680</v>
          </cell>
          <cell r="M329">
            <v>14686.36364</v>
          </cell>
          <cell r="N329">
            <v>0.17780872789999999</v>
          </cell>
          <cell r="O329"/>
          <cell r="P329">
            <v>-180</v>
          </cell>
          <cell r="Q329">
            <v>45299</v>
          </cell>
          <cell r="R329">
            <v>16500</v>
          </cell>
          <cell r="S329" t="str">
            <v>タイヤZ</v>
          </cell>
          <cell r="T329">
            <v>16680</v>
          </cell>
          <cell r="U329">
            <v>-180</v>
          </cell>
          <cell r="V329"/>
          <cell r="W329">
            <v>16800</v>
          </cell>
          <cell r="X329">
            <v>14795.45455</v>
          </cell>
          <cell r="Y329">
            <v>0.1838709677</v>
          </cell>
          <cell r="Z329"/>
          <cell r="AA329">
            <v>-300</v>
          </cell>
          <cell r="AB329">
            <v>45299</v>
          </cell>
          <cell r="AC329">
            <v>16500</v>
          </cell>
          <cell r="AD329" t="str">
            <v>タイヤZ 楽天市場店</v>
          </cell>
          <cell r="AE329">
            <v>17050</v>
          </cell>
          <cell r="AF329">
            <v>-550</v>
          </cell>
          <cell r="AG329" t="str">
            <v/>
          </cell>
          <cell r="AH329" t="str">
            <v/>
          </cell>
        </row>
        <row r="330">
          <cell r="B330">
            <v>2154517159961</v>
          </cell>
          <cell r="C330">
            <v>4985009753194</v>
          </cell>
          <cell r="D330" t="str">
            <v/>
          </cell>
          <cell r="E330" t="str">
            <v>CROSSCLIMATE 2（並行）</v>
          </cell>
          <cell r="F330" t="str">
            <v>215/45R17 91Y XL</v>
          </cell>
          <cell r="G330" t="str">
            <v>215/45R17</v>
          </cell>
          <cell r="H330" t="str">
            <v/>
          </cell>
          <cell r="I330">
            <v>15361</v>
          </cell>
          <cell r="J330">
            <v>0</v>
          </cell>
          <cell r="K330">
            <v>0</v>
          </cell>
          <cell r="L330">
            <v>21480</v>
          </cell>
          <cell r="M330">
            <v>19050</v>
          </cell>
          <cell r="N330">
            <v>0.193648294</v>
          </cell>
          <cell r="O330"/>
          <cell r="P330">
            <v>1020</v>
          </cell>
          <cell r="Q330">
            <v>45299</v>
          </cell>
          <cell r="R330">
            <v>22500</v>
          </cell>
          <cell r="S330" t="str">
            <v>タイヤーウッズ</v>
          </cell>
          <cell r="T330">
            <v>22500</v>
          </cell>
          <cell r="U330">
            <v>0</v>
          </cell>
          <cell r="V330"/>
          <cell r="W330">
            <v>21500</v>
          </cell>
          <cell r="X330">
            <v>19068.181820000002</v>
          </cell>
          <cell r="Y330">
            <v>0.1944171633</v>
          </cell>
          <cell r="Z330"/>
          <cell r="AA330">
            <v>1040</v>
          </cell>
          <cell r="AB330">
            <v>45299</v>
          </cell>
          <cell r="AC330">
            <v>22540</v>
          </cell>
          <cell r="AD330" t="str">
            <v>タイヤショップZERO楽天市場店</v>
          </cell>
          <cell r="AE330">
            <v>22540</v>
          </cell>
          <cell r="AF330">
            <v>0</v>
          </cell>
          <cell r="AG330" t="str">
            <v/>
          </cell>
          <cell r="AH330" t="str">
            <v/>
          </cell>
        </row>
        <row r="331">
          <cell r="B331">
            <v>2254517159982</v>
          </cell>
          <cell r="C331" t="str">
            <v/>
          </cell>
          <cell r="D331" t="str">
            <v/>
          </cell>
          <cell r="E331" t="str">
            <v>CROSSCLIMATE 2（並行）</v>
          </cell>
          <cell r="F331" t="str">
            <v>225/45R17 91Y</v>
          </cell>
          <cell r="G331" t="str">
            <v>225/45R17</v>
          </cell>
          <cell r="H331" t="str">
            <v/>
          </cell>
          <cell r="I331">
            <v>11792</v>
          </cell>
          <cell r="J331">
            <v>0</v>
          </cell>
          <cell r="K331">
            <v>0</v>
          </cell>
          <cell r="L331">
            <v>16980</v>
          </cell>
          <cell r="M331">
            <v>14959.090910000001</v>
          </cell>
          <cell r="N331">
            <v>0.21171680339999999</v>
          </cell>
          <cell r="O331"/>
          <cell r="P331">
            <v>3620</v>
          </cell>
          <cell r="Q331">
            <v>45299</v>
          </cell>
          <cell r="R331">
            <v>20600</v>
          </cell>
          <cell r="S331" t="str">
            <v>アークタイヤ</v>
          </cell>
          <cell r="T331">
            <v>20600</v>
          </cell>
          <cell r="U331">
            <v>0</v>
          </cell>
          <cell r="V331"/>
          <cell r="W331">
            <v>16900</v>
          </cell>
          <cell r="X331">
            <v>14886.36364</v>
          </cell>
          <cell r="Y331">
            <v>0.20786564890000001</v>
          </cell>
          <cell r="Z331"/>
          <cell r="AA331">
            <v>3700</v>
          </cell>
          <cell r="AB331">
            <v>45299</v>
          </cell>
          <cell r="AC331">
            <v>20600</v>
          </cell>
          <cell r="AD331" t="str">
            <v>アークタイヤ 楽天市場店</v>
          </cell>
          <cell r="AE331">
            <v>20600</v>
          </cell>
          <cell r="AF331">
            <v>0</v>
          </cell>
          <cell r="AG331" t="str">
            <v/>
          </cell>
          <cell r="AH331" t="str">
            <v/>
          </cell>
        </row>
        <row r="332">
          <cell r="B332">
            <v>2254517159968</v>
          </cell>
          <cell r="C332">
            <v>3528708268685</v>
          </cell>
          <cell r="D332" t="str">
            <v>826868</v>
          </cell>
          <cell r="E332" t="str">
            <v>CROSSCLIMATE 2（並行）</v>
          </cell>
          <cell r="F332" t="str">
            <v>225/45R17 94Y XL（CJ：22年 3本）</v>
          </cell>
          <cell r="G332" t="str">
            <v>225/45R17</v>
          </cell>
          <cell r="H332" t="str">
            <v/>
          </cell>
          <cell r="I332">
            <v>13417</v>
          </cell>
          <cell r="J332">
            <v>66</v>
          </cell>
          <cell r="K332">
            <v>1</v>
          </cell>
          <cell r="L332">
            <v>20600</v>
          </cell>
          <cell r="M332">
            <v>18250</v>
          </cell>
          <cell r="N332">
            <v>0.26482191779999997</v>
          </cell>
          <cell r="O332"/>
          <cell r="P332">
            <v>0</v>
          </cell>
          <cell r="Q332">
            <v>45299</v>
          </cell>
          <cell r="R332">
            <v>20600</v>
          </cell>
          <cell r="S332" t="str">
            <v>アークタイヤ</v>
          </cell>
          <cell r="T332">
            <v>20600</v>
          </cell>
          <cell r="U332">
            <v>0</v>
          </cell>
          <cell r="V332"/>
          <cell r="W332">
            <v>20600</v>
          </cell>
          <cell r="X332">
            <v>18250</v>
          </cell>
          <cell r="Y332">
            <v>0.26482191779999997</v>
          </cell>
          <cell r="Z332"/>
          <cell r="AA332">
            <v>0</v>
          </cell>
          <cell r="AB332">
            <v>45299</v>
          </cell>
          <cell r="AC332">
            <v>20600</v>
          </cell>
          <cell r="AD332" t="str">
            <v>アークタイヤ 楽天市場店</v>
          </cell>
          <cell r="AE332">
            <v>20600</v>
          </cell>
          <cell r="AF332">
            <v>0</v>
          </cell>
          <cell r="AG332" t="str">
            <v/>
          </cell>
          <cell r="AH332" t="str">
            <v/>
          </cell>
        </row>
        <row r="333">
          <cell r="B333">
            <v>2254018159962</v>
          </cell>
          <cell r="C333">
            <v>3528703638896</v>
          </cell>
          <cell r="D333" t="str">
            <v>363889</v>
          </cell>
          <cell r="E333" t="str">
            <v>CROSSCLIMATE 2（並行）</v>
          </cell>
          <cell r="F333" t="str">
            <v>225/40R18 92Y XL</v>
          </cell>
          <cell r="G333" t="str">
            <v>225/40R18</v>
          </cell>
          <cell r="H333" t="str">
            <v/>
          </cell>
          <cell r="I333">
            <v>14730</v>
          </cell>
          <cell r="J333">
            <v>67</v>
          </cell>
          <cell r="K333">
            <v>17</v>
          </cell>
          <cell r="L333">
            <v>24300</v>
          </cell>
          <cell r="M333">
            <v>21613.63636</v>
          </cell>
          <cell r="N333">
            <v>0.31848580440000002</v>
          </cell>
          <cell r="O333"/>
          <cell r="P333">
            <v>1380</v>
          </cell>
          <cell r="Q333">
            <v>45299</v>
          </cell>
          <cell r="R333">
            <v>25680</v>
          </cell>
          <cell r="S333" t="str">
            <v>グリーンコンシューマー</v>
          </cell>
          <cell r="T333">
            <v>25680</v>
          </cell>
          <cell r="U333">
            <v>0</v>
          </cell>
          <cell r="V333"/>
          <cell r="W333">
            <v>24300</v>
          </cell>
          <cell r="X333">
            <v>21613.63636</v>
          </cell>
          <cell r="Y333">
            <v>0.31848580440000002</v>
          </cell>
          <cell r="Z333"/>
          <cell r="AA333">
            <v>1480</v>
          </cell>
          <cell r="AB333">
            <v>45299</v>
          </cell>
          <cell r="AC333">
            <v>25780</v>
          </cell>
          <cell r="AD333" t="str">
            <v>グリーンコンシューマー</v>
          </cell>
          <cell r="AE333">
            <v>25780</v>
          </cell>
          <cell r="AF333">
            <v>0</v>
          </cell>
          <cell r="AG333" t="str">
            <v/>
          </cell>
          <cell r="AH333" t="str">
            <v/>
          </cell>
        </row>
        <row r="334">
          <cell r="B334">
            <v>2454018159966</v>
          </cell>
          <cell r="C334">
            <v>3528708947740</v>
          </cell>
          <cell r="D334" t="str">
            <v>894774</v>
          </cell>
          <cell r="E334" t="str">
            <v>CROSSCLIMATE 2（並行）</v>
          </cell>
          <cell r="F334" t="str">
            <v>245/40R18 97Y XL</v>
          </cell>
          <cell r="G334" t="str">
            <v>245/40R18</v>
          </cell>
          <cell r="H334" t="str">
            <v/>
          </cell>
          <cell r="I334">
            <v>18254</v>
          </cell>
          <cell r="J334">
            <v>23</v>
          </cell>
          <cell r="K334">
            <v>3</v>
          </cell>
          <cell r="L334">
            <v>26980</v>
          </cell>
          <cell r="M334">
            <v>23572.727269999999</v>
          </cell>
          <cell r="N334">
            <v>0.2256305438</v>
          </cell>
          <cell r="O334"/>
          <cell r="P334">
            <v>1320</v>
          </cell>
          <cell r="Q334">
            <v>45299</v>
          </cell>
          <cell r="R334">
            <v>28300</v>
          </cell>
          <cell r="S334" t="str">
            <v>タイヤZ</v>
          </cell>
          <cell r="T334">
            <v>32990</v>
          </cell>
          <cell r="U334">
            <v>-4690</v>
          </cell>
          <cell r="V334">
            <v>27480</v>
          </cell>
          <cell r="W334">
            <v>27480</v>
          </cell>
          <cell r="X334">
            <v>24027.272730000001</v>
          </cell>
          <cell r="Y334">
            <v>0.24027998489999999</v>
          </cell>
          <cell r="Z334"/>
          <cell r="AA334">
            <v>820</v>
          </cell>
          <cell r="AB334">
            <v>45299</v>
          </cell>
          <cell r="AC334">
            <v>28300</v>
          </cell>
          <cell r="AD334" t="str">
            <v>タイヤZ 楽天市場店</v>
          </cell>
          <cell r="AE334">
            <v>31290</v>
          </cell>
          <cell r="AF334">
            <v>-2990</v>
          </cell>
          <cell r="AG334" t="str">
            <v/>
          </cell>
          <cell r="AH334" t="str">
            <v/>
          </cell>
        </row>
        <row r="335">
          <cell r="B335">
            <v>2254518159967</v>
          </cell>
          <cell r="C335">
            <v>4985009753231</v>
          </cell>
          <cell r="D335" t="str">
            <v/>
          </cell>
          <cell r="E335" t="str">
            <v>CROSSCLIMATE 2（並行）</v>
          </cell>
          <cell r="F335" t="str">
            <v>225/45R18 95Y XL</v>
          </cell>
          <cell r="G335" t="str">
            <v>225/45R18</v>
          </cell>
          <cell r="H335" t="str">
            <v/>
          </cell>
          <cell r="I335">
            <v>15809</v>
          </cell>
          <cell r="J335">
            <v>0</v>
          </cell>
          <cell r="K335">
            <v>0</v>
          </cell>
          <cell r="L335">
            <v>23400</v>
          </cell>
          <cell r="M335">
            <v>20318.181820000002</v>
          </cell>
          <cell r="N335">
            <v>0.22192841159999999</v>
          </cell>
          <cell r="O335"/>
          <cell r="P335">
            <v>2270</v>
          </cell>
          <cell r="Q335">
            <v>45299</v>
          </cell>
          <cell r="R335">
            <v>25670</v>
          </cell>
          <cell r="S335" t="str">
            <v>グリーンコンシューマー</v>
          </cell>
          <cell r="T335">
            <v>25670</v>
          </cell>
          <cell r="U335">
            <v>0</v>
          </cell>
          <cell r="V335"/>
          <cell r="W335">
            <v>24600</v>
          </cell>
          <cell r="X335">
            <v>21409.090909999999</v>
          </cell>
          <cell r="Y335">
            <v>0.26157537149999999</v>
          </cell>
          <cell r="Z335"/>
          <cell r="AA335">
            <v>1030</v>
          </cell>
          <cell r="AB335">
            <v>45299</v>
          </cell>
          <cell r="AC335">
            <v>25630</v>
          </cell>
          <cell r="AD335" t="str">
            <v>ラスティーボルト</v>
          </cell>
          <cell r="AE335">
            <v>25630</v>
          </cell>
          <cell r="AF335">
            <v>0</v>
          </cell>
          <cell r="AG335" t="str">
            <v/>
          </cell>
          <cell r="AH335" t="str">
            <v/>
          </cell>
        </row>
        <row r="336">
          <cell r="B336">
            <v>2454518159961</v>
          </cell>
          <cell r="C336">
            <v>4985009753255</v>
          </cell>
          <cell r="D336" t="str">
            <v/>
          </cell>
          <cell r="E336" t="str">
            <v>CROSSCLIMATE 2（並行）</v>
          </cell>
          <cell r="F336" t="str">
            <v>245/45R18 100Y XL</v>
          </cell>
          <cell r="G336" t="str">
            <v>245/45R18</v>
          </cell>
          <cell r="H336" t="str">
            <v/>
          </cell>
          <cell r="I336">
            <v>17434</v>
          </cell>
          <cell r="J336">
            <v>0</v>
          </cell>
          <cell r="K336">
            <v>0</v>
          </cell>
          <cell r="L336">
            <v>26300</v>
          </cell>
          <cell r="M336">
            <v>22954.545450000001</v>
          </cell>
          <cell r="N336">
            <v>0.2404990099</v>
          </cell>
          <cell r="O336"/>
          <cell r="P336">
            <v>2580</v>
          </cell>
          <cell r="Q336">
            <v>45299</v>
          </cell>
          <cell r="R336">
            <v>28880</v>
          </cell>
          <cell r="S336" t="str">
            <v>グリーンコンシューマー</v>
          </cell>
          <cell r="T336">
            <v>28880</v>
          </cell>
          <cell r="U336">
            <v>0</v>
          </cell>
          <cell r="V336"/>
          <cell r="W336">
            <v>26300</v>
          </cell>
          <cell r="X336">
            <v>22954.545450000001</v>
          </cell>
          <cell r="Y336">
            <v>0.2404990099</v>
          </cell>
          <cell r="Z336"/>
          <cell r="AA336">
            <v>2580</v>
          </cell>
          <cell r="AB336">
            <v>45299</v>
          </cell>
          <cell r="AC336">
            <v>28880</v>
          </cell>
          <cell r="AD336" t="str">
            <v>ラスティーボルト</v>
          </cell>
          <cell r="AE336">
            <v>28880</v>
          </cell>
          <cell r="AF336">
            <v>0</v>
          </cell>
          <cell r="AG336" t="str">
            <v/>
          </cell>
          <cell r="AH336" t="str">
            <v/>
          </cell>
        </row>
        <row r="337">
          <cell r="B337">
            <v>2355518159978</v>
          </cell>
          <cell r="C337">
            <v>4985009753651</v>
          </cell>
          <cell r="D337" t="str">
            <v/>
          </cell>
          <cell r="E337" t="str">
            <v>CROSSCLIMATE 2（並行）</v>
          </cell>
          <cell r="F337" t="str">
            <v>235/55R18 104H XL VOL</v>
          </cell>
          <cell r="G337" t="str">
            <v>235/55R18</v>
          </cell>
          <cell r="H337" t="str">
            <v/>
          </cell>
          <cell r="I337">
            <v>14333</v>
          </cell>
          <cell r="J337">
            <v>0</v>
          </cell>
          <cell r="K337">
            <v>1</v>
          </cell>
          <cell r="L337">
            <v>18480</v>
          </cell>
          <cell r="M337">
            <v>15845.45455</v>
          </cell>
          <cell r="N337">
            <v>9.5450372919999998E-2</v>
          </cell>
          <cell r="O337"/>
          <cell r="P337">
            <v>4720</v>
          </cell>
          <cell r="Q337">
            <v>45299</v>
          </cell>
          <cell r="R337">
            <v>23200</v>
          </cell>
          <cell r="S337" t="str">
            <v>グリーンコンシューマー</v>
          </cell>
          <cell r="T337">
            <v>23970</v>
          </cell>
          <cell r="U337">
            <v>-770</v>
          </cell>
          <cell r="V337"/>
          <cell r="W337">
            <v>24200</v>
          </cell>
          <cell r="X337">
            <v>21045.454549999999</v>
          </cell>
          <cell r="Y337">
            <v>0.31895032400000001</v>
          </cell>
          <cell r="Z337"/>
          <cell r="AA337">
            <v>1080</v>
          </cell>
          <cell r="AB337">
            <v>45299</v>
          </cell>
          <cell r="AC337">
            <v>25280</v>
          </cell>
          <cell r="AD337" t="str">
            <v>グリーンコンシューマー</v>
          </cell>
          <cell r="AE337">
            <v>25280</v>
          </cell>
          <cell r="AF337">
            <v>0</v>
          </cell>
          <cell r="AG337" t="str">
            <v/>
          </cell>
          <cell r="AH337" t="str">
            <v/>
          </cell>
        </row>
        <row r="338">
          <cell r="B338">
            <v>2355519159977</v>
          </cell>
          <cell r="C338">
            <v>4985009753712</v>
          </cell>
          <cell r="D338" t="str">
            <v/>
          </cell>
          <cell r="E338" t="str">
            <v>CROSSCLIMATE 2（並行）</v>
          </cell>
          <cell r="F338" t="str">
            <v>235/55R19 105H XL VOL</v>
          </cell>
          <cell r="G338" t="str">
            <v>235/55R19</v>
          </cell>
          <cell r="H338" t="str">
            <v/>
          </cell>
          <cell r="I338">
            <v>17310</v>
          </cell>
          <cell r="J338">
            <v>0</v>
          </cell>
          <cell r="K338">
            <v>0</v>
          </cell>
          <cell r="L338">
            <v>24480</v>
          </cell>
          <cell r="M338">
            <v>21300</v>
          </cell>
          <cell r="N338">
            <v>0.1873239437</v>
          </cell>
          <cell r="O338"/>
          <cell r="P338">
            <v>6930</v>
          </cell>
          <cell r="Q338">
            <v>45299</v>
          </cell>
          <cell r="R338">
            <v>31410</v>
          </cell>
          <cell r="S338" t="str">
            <v>タイヤホイール専門店グリップコーポレーション</v>
          </cell>
          <cell r="T338">
            <v>28500</v>
          </cell>
          <cell r="U338">
            <v>2910</v>
          </cell>
          <cell r="V338"/>
          <cell r="W338">
            <v>28170</v>
          </cell>
          <cell r="X338">
            <v>24654.545450000001</v>
          </cell>
          <cell r="Y338">
            <v>0.29789823009999999</v>
          </cell>
          <cell r="Z338"/>
          <cell r="AA338">
            <v>2570</v>
          </cell>
          <cell r="AB338">
            <v>45299</v>
          </cell>
          <cell r="AC338">
            <v>30740</v>
          </cell>
          <cell r="AD338" t="str">
            <v>グリーンコンシューマー</v>
          </cell>
          <cell r="AE338">
            <v>28500</v>
          </cell>
          <cell r="AF338">
            <v>2240</v>
          </cell>
          <cell r="AG338" t="str">
            <v/>
          </cell>
          <cell r="AH338" t="str">
            <v/>
          </cell>
        </row>
        <row r="339">
          <cell r="C339"/>
          <cell r="D339"/>
          <cell r="E339"/>
          <cell r="F339"/>
          <cell r="G339"/>
          <cell r="H339"/>
          <cell r="I339"/>
          <cell r="J339"/>
          <cell r="K339"/>
          <cell r="V339"/>
          <cell r="W339"/>
        </row>
        <row r="340">
          <cell r="C340"/>
          <cell r="D340"/>
          <cell r="E340"/>
          <cell r="F340"/>
          <cell r="G340"/>
          <cell r="H340"/>
          <cell r="I340"/>
          <cell r="J340"/>
          <cell r="K340"/>
          <cell r="V340"/>
          <cell r="W340"/>
        </row>
        <row r="341">
          <cell r="C341"/>
          <cell r="D341"/>
          <cell r="E341"/>
          <cell r="F341"/>
          <cell r="G341"/>
          <cell r="H341"/>
          <cell r="I341"/>
          <cell r="J341"/>
          <cell r="K341"/>
          <cell r="V341"/>
          <cell r="W341"/>
        </row>
        <row r="342">
          <cell r="C342"/>
          <cell r="D342"/>
          <cell r="E342"/>
          <cell r="F342"/>
          <cell r="G342"/>
          <cell r="H342"/>
          <cell r="I342"/>
          <cell r="J342"/>
          <cell r="K342"/>
          <cell r="V342"/>
          <cell r="W342"/>
        </row>
        <row r="343">
          <cell r="C343"/>
          <cell r="D343"/>
          <cell r="E343"/>
          <cell r="F343"/>
          <cell r="G343"/>
          <cell r="H343"/>
          <cell r="I343"/>
          <cell r="J343"/>
          <cell r="K343"/>
          <cell r="V343"/>
          <cell r="W343"/>
        </row>
        <row r="344">
          <cell r="C344"/>
          <cell r="D344"/>
          <cell r="E344"/>
          <cell r="F344"/>
          <cell r="G344"/>
          <cell r="H344"/>
          <cell r="I344"/>
          <cell r="J344"/>
          <cell r="K344"/>
          <cell r="V344"/>
          <cell r="W344"/>
        </row>
        <row r="345">
          <cell r="C345"/>
          <cell r="D345"/>
          <cell r="E345"/>
          <cell r="F345"/>
          <cell r="G345"/>
          <cell r="H345"/>
          <cell r="I345"/>
          <cell r="J345"/>
          <cell r="K345"/>
          <cell r="V345"/>
          <cell r="W345"/>
        </row>
        <row r="346">
          <cell r="C346"/>
          <cell r="D346"/>
          <cell r="E346"/>
          <cell r="F346"/>
          <cell r="G346"/>
          <cell r="H346"/>
          <cell r="I346"/>
          <cell r="J346"/>
          <cell r="K346"/>
          <cell r="V346"/>
          <cell r="W346"/>
        </row>
        <row r="347">
          <cell r="C347"/>
          <cell r="D347"/>
          <cell r="E347"/>
          <cell r="F347"/>
          <cell r="G347"/>
          <cell r="H347"/>
          <cell r="I347"/>
          <cell r="J347"/>
          <cell r="K347"/>
          <cell r="V347"/>
          <cell r="W347"/>
        </row>
        <row r="348">
          <cell r="C348"/>
          <cell r="D348"/>
          <cell r="E348"/>
          <cell r="F348"/>
          <cell r="G348"/>
          <cell r="H348"/>
          <cell r="I348"/>
          <cell r="J348"/>
          <cell r="K348"/>
          <cell r="V348"/>
          <cell r="W348"/>
        </row>
        <row r="349">
          <cell r="C349"/>
          <cell r="D349"/>
          <cell r="E349"/>
          <cell r="F349"/>
          <cell r="G349"/>
          <cell r="H349"/>
          <cell r="I349"/>
          <cell r="J349"/>
          <cell r="K349"/>
          <cell r="V349"/>
          <cell r="W349"/>
        </row>
        <row r="350">
          <cell r="C350"/>
          <cell r="D350"/>
          <cell r="E350"/>
          <cell r="F350"/>
          <cell r="G350"/>
          <cell r="H350"/>
          <cell r="I350"/>
          <cell r="J350"/>
          <cell r="K350"/>
          <cell r="V350"/>
          <cell r="W350"/>
        </row>
        <row r="351">
          <cell r="C351"/>
          <cell r="D351"/>
          <cell r="E351"/>
          <cell r="F351"/>
          <cell r="G351"/>
          <cell r="H351"/>
          <cell r="I351"/>
          <cell r="J351"/>
          <cell r="K351"/>
          <cell r="V351"/>
          <cell r="W351"/>
        </row>
        <row r="352">
          <cell r="C352"/>
          <cell r="D352"/>
          <cell r="E352"/>
          <cell r="F352"/>
          <cell r="G352"/>
          <cell r="H352"/>
          <cell r="I352"/>
          <cell r="J352"/>
          <cell r="K352"/>
          <cell r="V352"/>
          <cell r="W352"/>
        </row>
        <row r="353">
          <cell r="C353"/>
          <cell r="D353"/>
          <cell r="E353"/>
          <cell r="F353"/>
          <cell r="G353"/>
          <cell r="H353"/>
          <cell r="I353"/>
          <cell r="J353"/>
          <cell r="K353"/>
          <cell r="V353"/>
          <cell r="W353"/>
        </row>
        <row r="354">
          <cell r="C354"/>
          <cell r="D354"/>
          <cell r="E354"/>
          <cell r="F354"/>
          <cell r="G354"/>
          <cell r="H354"/>
          <cell r="I354"/>
          <cell r="J354"/>
          <cell r="K354"/>
          <cell r="V354"/>
          <cell r="W354"/>
        </row>
        <row r="355">
          <cell r="C355"/>
          <cell r="D355"/>
          <cell r="E355"/>
          <cell r="F355"/>
          <cell r="G355"/>
          <cell r="H355"/>
          <cell r="I355"/>
          <cell r="J355"/>
          <cell r="K355"/>
          <cell r="V355"/>
          <cell r="W355"/>
        </row>
        <row r="356">
          <cell r="C356"/>
          <cell r="D356"/>
          <cell r="E356"/>
          <cell r="F356"/>
          <cell r="G356"/>
          <cell r="H356"/>
          <cell r="I356"/>
          <cell r="J356"/>
          <cell r="K356"/>
          <cell r="V356"/>
          <cell r="W356"/>
        </row>
        <row r="357">
          <cell r="C357"/>
          <cell r="D357"/>
          <cell r="E357"/>
          <cell r="F357"/>
          <cell r="G357"/>
          <cell r="H357"/>
          <cell r="I357"/>
          <cell r="J357"/>
          <cell r="K357"/>
          <cell r="V357"/>
          <cell r="W357"/>
        </row>
        <row r="358">
          <cell r="C358"/>
          <cell r="D358"/>
          <cell r="E358"/>
          <cell r="F358"/>
          <cell r="G358"/>
          <cell r="H358"/>
          <cell r="I358"/>
          <cell r="J358"/>
          <cell r="K358"/>
          <cell r="V358"/>
          <cell r="W358"/>
        </row>
        <row r="359">
          <cell r="C359"/>
          <cell r="D359"/>
          <cell r="E359"/>
          <cell r="F359"/>
          <cell r="G359"/>
          <cell r="H359"/>
          <cell r="I359"/>
          <cell r="J359"/>
          <cell r="K359"/>
          <cell r="V359"/>
          <cell r="W359"/>
        </row>
        <row r="360">
          <cell r="C360"/>
          <cell r="D360"/>
          <cell r="E360"/>
          <cell r="F360"/>
          <cell r="G360"/>
          <cell r="H360"/>
          <cell r="I360"/>
          <cell r="J360"/>
          <cell r="K360"/>
          <cell r="V360"/>
          <cell r="W360"/>
        </row>
        <row r="361">
          <cell r="C361"/>
          <cell r="D361"/>
          <cell r="E361"/>
          <cell r="F361"/>
          <cell r="G361"/>
          <cell r="H361"/>
          <cell r="I361"/>
          <cell r="J361"/>
          <cell r="K361"/>
          <cell r="V361"/>
          <cell r="W361"/>
        </row>
        <row r="362">
          <cell r="C362"/>
          <cell r="D362"/>
          <cell r="E362"/>
          <cell r="F362"/>
          <cell r="G362"/>
          <cell r="H362"/>
          <cell r="I362"/>
          <cell r="J362"/>
          <cell r="K362"/>
          <cell r="V362"/>
          <cell r="W362"/>
        </row>
        <row r="363">
          <cell r="C363"/>
          <cell r="D363"/>
          <cell r="E363"/>
          <cell r="F363"/>
          <cell r="G363"/>
          <cell r="H363"/>
          <cell r="I363"/>
          <cell r="J363"/>
          <cell r="K363"/>
          <cell r="V363"/>
          <cell r="W363"/>
        </row>
        <row r="364">
          <cell r="C364"/>
          <cell r="D364"/>
          <cell r="E364"/>
          <cell r="F364"/>
          <cell r="G364"/>
          <cell r="H364"/>
          <cell r="I364"/>
          <cell r="J364"/>
          <cell r="K364"/>
          <cell r="V364"/>
          <cell r="W364"/>
        </row>
        <row r="365">
          <cell r="C365"/>
          <cell r="D365"/>
          <cell r="E365"/>
          <cell r="F365"/>
          <cell r="G365"/>
          <cell r="H365"/>
          <cell r="I365"/>
          <cell r="J365"/>
          <cell r="K365"/>
          <cell r="V365"/>
          <cell r="W365"/>
        </row>
        <row r="366">
          <cell r="C366"/>
          <cell r="D366"/>
          <cell r="E366"/>
          <cell r="F366"/>
          <cell r="G366"/>
          <cell r="H366"/>
          <cell r="I366"/>
          <cell r="J366"/>
          <cell r="K366"/>
          <cell r="V366"/>
          <cell r="W366"/>
        </row>
        <row r="367">
          <cell r="C367"/>
          <cell r="D367"/>
          <cell r="E367"/>
          <cell r="F367"/>
          <cell r="G367"/>
          <cell r="H367"/>
          <cell r="I367"/>
          <cell r="J367"/>
          <cell r="K367"/>
          <cell r="V367"/>
          <cell r="W367"/>
        </row>
        <row r="368">
          <cell r="C368"/>
          <cell r="D368"/>
          <cell r="E368"/>
          <cell r="F368"/>
          <cell r="G368"/>
          <cell r="H368"/>
          <cell r="I368"/>
          <cell r="J368"/>
          <cell r="K368"/>
          <cell r="V368"/>
          <cell r="W368"/>
        </row>
        <row r="369">
          <cell r="C369"/>
          <cell r="D369"/>
          <cell r="E369"/>
          <cell r="F369"/>
          <cell r="G369"/>
          <cell r="H369"/>
          <cell r="I369"/>
          <cell r="J369"/>
          <cell r="K369"/>
          <cell r="V369"/>
          <cell r="W369"/>
        </row>
        <row r="370">
          <cell r="C370"/>
          <cell r="D370"/>
          <cell r="E370"/>
          <cell r="F370"/>
          <cell r="G370"/>
          <cell r="H370"/>
          <cell r="I370"/>
          <cell r="J370"/>
          <cell r="K370"/>
          <cell r="V370"/>
          <cell r="W370"/>
        </row>
        <row r="371">
          <cell r="C371"/>
          <cell r="D371"/>
          <cell r="E371"/>
          <cell r="F371"/>
          <cell r="G371"/>
          <cell r="H371"/>
          <cell r="I371"/>
          <cell r="J371"/>
          <cell r="K371"/>
          <cell r="V371"/>
          <cell r="W371"/>
        </row>
        <row r="372">
          <cell r="C372"/>
          <cell r="D372"/>
          <cell r="E372"/>
          <cell r="F372"/>
          <cell r="G372"/>
          <cell r="H372"/>
          <cell r="I372"/>
          <cell r="J372"/>
          <cell r="K372"/>
          <cell r="V372"/>
          <cell r="W372"/>
        </row>
        <row r="373">
          <cell r="C373"/>
          <cell r="D373"/>
          <cell r="E373"/>
          <cell r="F373"/>
          <cell r="G373"/>
          <cell r="H373"/>
          <cell r="I373"/>
          <cell r="J373"/>
          <cell r="K373"/>
          <cell r="V373"/>
          <cell r="W373"/>
        </row>
        <row r="374">
          <cell r="C374"/>
          <cell r="D374"/>
          <cell r="E374"/>
          <cell r="F374"/>
          <cell r="G374"/>
          <cell r="H374"/>
          <cell r="I374"/>
          <cell r="J374"/>
          <cell r="K374"/>
          <cell r="V374"/>
          <cell r="W374"/>
        </row>
        <row r="375">
          <cell r="C375"/>
          <cell r="D375"/>
          <cell r="E375"/>
          <cell r="F375"/>
          <cell r="G375"/>
          <cell r="H375"/>
          <cell r="I375"/>
          <cell r="J375"/>
          <cell r="K375"/>
          <cell r="V375"/>
          <cell r="W375"/>
        </row>
        <row r="376">
          <cell r="C376"/>
          <cell r="D376"/>
          <cell r="E376"/>
          <cell r="F376"/>
          <cell r="G376"/>
          <cell r="H376"/>
          <cell r="I376"/>
          <cell r="J376"/>
          <cell r="K376"/>
          <cell r="V376"/>
          <cell r="W376"/>
        </row>
        <row r="377">
          <cell r="C377"/>
          <cell r="D377"/>
          <cell r="E377"/>
          <cell r="F377"/>
          <cell r="G377"/>
          <cell r="H377"/>
          <cell r="I377"/>
          <cell r="J377"/>
          <cell r="K377"/>
          <cell r="V377"/>
          <cell r="W377"/>
        </row>
        <row r="378">
          <cell r="C378"/>
          <cell r="D378"/>
          <cell r="E378"/>
          <cell r="F378"/>
          <cell r="G378"/>
          <cell r="H378"/>
          <cell r="I378"/>
          <cell r="J378"/>
          <cell r="K378"/>
          <cell r="V378"/>
          <cell r="W378"/>
        </row>
        <row r="379">
          <cell r="C379"/>
          <cell r="D379"/>
          <cell r="E379"/>
          <cell r="F379"/>
          <cell r="G379"/>
          <cell r="H379"/>
          <cell r="I379"/>
          <cell r="J379"/>
          <cell r="K379"/>
          <cell r="V379"/>
          <cell r="W379"/>
        </row>
        <row r="380">
          <cell r="C380"/>
          <cell r="D380"/>
          <cell r="E380"/>
          <cell r="F380"/>
          <cell r="G380"/>
          <cell r="H380"/>
          <cell r="I380"/>
          <cell r="J380"/>
          <cell r="K380"/>
          <cell r="V380"/>
          <cell r="W380"/>
        </row>
        <row r="381">
          <cell r="C381"/>
          <cell r="D381"/>
          <cell r="E381"/>
          <cell r="F381"/>
          <cell r="G381"/>
          <cell r="H381"/>
          <cell r="I381"/>
          <cell r="J381"/>
          <cell r="K381"/>
          <cell r="V381"/>
          <cell r="W381"/>
        </row>
        <row r="382">
          <cell r="C382"/>
          <cell r="D382"/>
          <cell r="E382"/>
          <cell r="F382"/>
          <cell r="G382"/>
          <cell r="H382"/>
          <cell r="I382"/>
          <cell r="J382"/>
          <cell r="K382"/>
          <cell r="V382"/>
          <cell r="W382"/>
        </row>
        <row r="383">
          <cell r="C383"/>
          <cell r="D383"/>
          <cell r="E383"/>
          <cell r="F383"/>
          <cell r="G383"/>
          <cell r="H383"/>
          <cell r="I383"/>
          <cell r="J383"/>
          <cell r="K383"/>
          <cell r="V383"/>
          <cell r="W383"/>
        </row>
        <row r="384">
          <cell r="C384"/>
          <cell r="D384"/>
          <cell r="E384"/>
          <cell r="F384"/>
          <cell r="G384"/>
          <cell r="H384"/>
          <cell r="I384"/>
          <cell r="J384"/>
          <cell r="K384"/>
          <cell r="V384"/>
          <cell r="W384"/>
        </row>
        <row r="385">
          <cell r="C385"/>
          <cell r="D385"/>
          <cell r="E385"/>
          <cell r="F385"/>
          <cell r="G385"/>
          <cell r="H385"/>
          <cell r="I385"/>
          <cell r="J385"/>
          <cell r="K385"/>
          <cell r="V385"/>
          <cell r="W385"/>
        </row>
        <row r="386">
          <cell r="C386"/>
          <cell r="D386"/>
          <cell r="E386"/>
          <cell r="F386"/>
          <cell r="G386"/>
          <cell r="H386"/>
          <cell r="I386"/>
          <cell r="J386"/>
          <cell r="K386"/>
          <cell r="V386"/>
          <cell r="W386"/>
        </row>
        <row r="387">
          <cell r="C387"/>
          <cell r="D387"/>
          <cell r="E387"/>
          <cell r="F387"/>
          <cell r="G387"/>
          <cell r="H387"/>
          <cell r="I387"/>
          <cell r="J387"/>
          <cell r="K387"/>
          <cell r="V387"/>
          <cell r="W387"/>
        </row>
        <row r="388">
          <cell r="C388"/>
          <cell r="D388"/>
          <cell r="E388"/>
          <cell r="F388"/>
          <cell r="G388"/>
          <cell r="H388"/>
          <cell r="I388"/>
          <cell r="J388"/>
          <cell r="K388"/>
          <cell r="V388"/>
          <cell r="W388"/>
        </row>
        <row r="389">
          <cell r="C389"/>
          <cell r="D389"/>
          <cell r="E389"/>
          <cell r="F389"/>
          <cell r="G389"/>
          <cell r="H389"/>
          <cell r="I389"/>
          <cell r="J389"/>
          <cell r="K389"/>
          <cell r="V389"/>
          <cell r="W389"/>
        </row>
        <row r="390">
          <cell r="C390"/>
          <cell r="D390"/>
          <cell r="E390"/>
          <cell r="F390"/>
          <cell r="G390"/>
          <cell r="H390"/>
          <cell r="I390"/>
          <cell r="J390"/>
          <cell r="K390"/>
          <cell r="V390"/>
          <cell r="W390"/>
        </row>
        <row r="391">
          <cell r="C391"/>
          <cell r="D391"/>
          <cell r="E391"/>
          <cell r="F391"/>
          <cell r="G391"/>
          <cell r="H391"/>
          <cell r="I391"/>
          <cell r="J391"/>
          <cell r="K391"/>
          <cell r="V391"/>
          <cell r="W391"/>
        </row>
        <row r="392">
          <cell r="C392"/>
          <cell r="D392"/>
          <cell r="E392"/>
          <cell r="F392"/>
          <cell r="G392"/>
          <cell r="H392"/>
          <cell r="I392"/>
          <cell r="J392"/>
          <cell r="K392"/>
          <cell r="V392"/>
          <cell r="W392"/>
        </row>
        <row r="393">
          <cell r="C393"/>
          <cell r="D393"/>
          <cell r="E393"/>
          <cell r="F393"/>
          <cell r="G393"/>
          <cell r="H393"/>
          <cell r="I393"/>
          <cell r="J393"/>
          <cell r="K393"/>
          <cell r="V393"/>
          <cell r="W393"/>
        </row>
        <row r="394">
          <cell r="C394"/>
          <cell r="D394"/>
          <cell r="E394"/>
          <cell r="F394"/>
          <cell r="G394"/>
          <cell r="H394"/>
          <cell r="I394"/>
          <cell r="J394"/>
          <cell r="K394"/>
          <cell r="V394"/>
          <cell r="W394"/>
        </row>
        <row r="395">
          <cell r="C395"/>
          <cell r="D395"/>
          <cell r="E395"/>
          <cell r="F395"/>
          <cell r="G395"/>
          <cell r="H395"/>
          <cell r="I395"/>
          <cell r="J395"/>
          <cell r="K395"/>
          <cell r="V395"/>
          <cell r="W395"/>
        </row>
        <row r="396">
          <cell r="C396"/>
          <cell r="D396"/>
          <cell r="E396"/>
          <cell r="F396"/>
          <cell r="G396"/>
          <cell r="H396"/>
          <cell r="I396"/>
          <cell r="J396"/>
          <cell r="K396"/>
          <cell r="V396"/>
          <cell r="W396"/>
        </row>
        <row r="397">
          <cell r="C397"/>
          <cell r="D397"/>
          <cell r="E397"/>
          <cell r="F397"/>
          <cell r="G397"/>
          <cell r="H397"/>
          <cell r="I397"/>
          <cell r="J397"/>
          <cell r="K397"/>
          <cell r="V397"/>
          <cell r="W397"/>
        </row>
        <row r="398">
          <cell r="C398"/>
          <cell r="D398"/>
          <cell r="E398"/>
          <cell r="F398"/>
          <cell r="G398"/>
          <cell r="H398"/>
          <cell r="I398"/>
          <cell r="J398"/>
          <cell r="K398"/>
          <cell r="V398"/>
          <cell r="W398"/>
        </row>
        <row r="399">
          <cell r="C399"/>
          <cell r="D399"/>
          <cell r="E399"/>
          <cell r="F399"/>
          <cell r="G399"/>
          <cell r="H399"/>
          <cell r="I399"/>
          <cell r="J399"/>
          <cell r="K399"/>
          <cell r="V399"/>
          <cell r="W399"/>
        </row>
        <row r="400">
          <cell r="C400"/>
          <cell r="D400"/>
          <cell r="E400"/>
          <cell r="F400"/>
          <cell r="G400"/>
          <cell r="H400"/>
          <cell r="I400"/>
          <cell r="J400"/>
          <cell r="K400"/>
          <cell r="V400"/>
          <cell r="W400"/>
        </row>
        <row r="401">
          <cell r="C401"/>
          <cell r="D401"/>
          <cell r="E401"/>
          <cell r="F401"/>
          <cell r="G401"/>
          <cell r="H401"/>
          <cell r="I401"/>
          <cell r="J401"/>
          <cell r="K401"/>
          <cell r="V401"/>
          <cell r="W401"/>
        </row>
        <row r="402">
          <cell r="C402"/>
          <cell r="D402"/>
          <cell r="E402"/>
          <cell r="F402"/>
          <cell r="G402"/>
          <cell r="H402"/>
          <cell r="I402"/>
          <cell r="J402"/>
          <cell r="K402"/>
          <cell r="V402"/>
          <cell r="W402"/>
        </row>
        <row r="403">
          <cell r="C403"/>
          <cell r="D403"/>
          <cell r="E403"/>
          <cell r="F403"/>
          <cell r="G403"/>
          <cell r="H403"/>
          <cell r="I403"/>
          <cell r="J403"/>
          <cell r="K403"/>
          <cell r="V403"/>
          <cell r="W403"/>
        </row>
        <row r="404">
          <cell r="C404"/>
          <cell r="D404"/>
          <cell r="E404"/>
          <cell r="F404"/>
          <cell r="G404"/>
          <cell r="H404"/>
          <cell r="I404"/>
          <cell r="J404"/>
          <cell r="K404"/>
          <cell r="V404"/>
          <cell r="W404"/>
        </row>
        <row r="405">
          <cell r="C405"/>
          <cell r="D405"/>
          <cell r="E405"/>
          <cell r="F405"/>
          <cell r="G405"/>
          <cell r="H405"/>
          <cell r="I405"/>
          <cell r="J405"/>
          <cell r="K405"/>
          <cell r="V405"/>
          <cell r="W405"/>
        </row>
        <row r="406">
          <cell r="C406"/>
          <cell r="D406"/>
          <cell r="E406"/>
          <cell r="F406"/>
          <cell r="G406"/>
          <cell r="H406"/>
          <cell r="I406"/>
          <cell r="J406"/>
          <cell r="K406"/>
          <cell r="V406"/>
          <cell r="W406"/>
        </row>
        <row r="407">
          <cell r="C407"/>
          <cell r="D407"/>
          <cell r="E407"/>
          <cell r="F407"/>
          <cell r="G407"/>
          <cell r="H407"/>
          <cell r="I407"/>
          <cell r="J407"/>
          <cell r="K407"/>
          <cell r="V407"/>
          <cell r="W407"/>
        </row>
        <row r="408">
          <cell r="C408"/>
          <cell r="D408"/>
          <cell r="E408"/>
          <cell r="F408"/>
          <cell r="G408"/>
          <cell r="H408"/>
          <cell r="I408"/>
          <cell r="J408"/>
          <cell r="K408"/>
          <cell r="V408"/>
          <cell r="W408"/>
        </row>
        <row r="409">
          <cell r="C409"/>
          <cell r="D409"/>
          <cell r="E409"/>
          <cell r="F409"/>
          <cell r="G409"/>
          <cell r="H409"/>
          <cell r="I409"/>
          <cell r="J409"/>
          <cell r="K409"/>
          <cell r="V409"/>
          <cell r="W409"/>
        </row>
        <row r="410">
          <cell r="C410"/>
          <cell r="D410"/>
          <cell r="E410"/>
          <cell r="F410"/>
          <cell r="G410"/>
          <cell r="H410"/>
          <cell r="I410"/>
          <cell r="J410"/>
          <cell r="K410"/>
          <cell r="V410"/>
          <cell r="W410"/>
        </row>
        <row r="411">
          <cell r="C411"/>
          <cell r="D411"/>
          <cell r="E411"/>
          <cell r="F411"/>
          <cell r="G411"/>
          <cell r="H411"/>
          <cell r="I411"/>
          <cell r="J411"/>
          <cell r="K411"/>
          <cell r="V411"/>
          <cell r="W411"/>
        </row>
        <row r="412">
          <cell r="C412"/>
          <cell r="D412"/>
          <cell r="E412"/>
          <cell r="F412"/>
          <cell r="G412"/>
          <cell r="H412"/>
          <cell r="I412"/>
          <cell r="J412"/>
          <cell r="K412"/>
          <cell r="V412"/>
          <cell r="W412"/>
        </row>
        <row r="413">
          <cell r="C413"/>
          <cell r="D413"/>
          <cell r="E413"/>
          <cell r="F413"/>
          <cell r="G413"/>
          <cell r="H413"/>
          <cell r="I413"/>
          <cell r="J413"/>
          <cell r="K413"/>
          <cell r="V413"/>
          <cell r="W413"/>
        </row>
        <row r="414">
          <cell r="C414"/>
          <cell r="D414"/>
          <cell r="E414"/>
          <cell r="F414"/>
          <cell r="G414"/>
          <cell r="H414"/>
          <cell r="I414"/>
          <cell r="J414"/>
          <cell r="K414"/>
          <cell r="V414"/>
          <cell r="W414"/>
        </row>
        <row r="415">
          <cell r="C415"/>
          <cell r="D415"/>
          <cell r="E415"/>
          <cell r="F415"/>
          <cell r="G415"/>
          <cell r="H415"/>
          <cell r="I415"/>
          <cell r="J415"/>
          <cell r="K415"/>
          <cell r="V415"/>
          <cell r="W415"/>
        </row>
        <row r="416">
          <cell r="C416"/>
          <cell r="D416"/>
          <cell r="E416"/>
          <cell r="F416"/>
          <cell r="G416"/>
          <cell r="H416"/>
          <cell r="I416"/>
          <cell r="J416"/>
          <cell r="K416"/>
          <cell r="V416"/>
          <cell r="W416"/>
        </row>
        <row r="417">
          <cell r="C417"/>
          <cell r="D417"/>
          <cell r="E417"/>
          <cell r="F417"/>
          <cell r="G417"/>
          <cell r="H417"/>
          <cell r="I417"/>
          <cell r="J417"/>
          <cell r="K417"/>
          <cell r="V417"/>
          <cell r="W417"/>
        </row>
        <row r="418">
          <cell r="C418"/>
          <cell r="D418"/>
          <cell r="E418"/>
          <cell r="F418"/>
          <cell r="G418"/>
          <cell r="H418"/>
          <cell r="I418"/>
          <cell r="J418"/>
          <cell r="K418"/>
          <cell r="V418"/>
          <cell r="W418"/>
        </row>
        <row r="419">
          <cell r="C419"/>
          <cell r="D419"/>
          <cell r="E419"/>
          <cell r="F419"/>
          <cell r="G419"/>
          <cell r="H419"/>
          <cell r="I419"/>
          <cell r="J419"/>
          <cell r="K419"/>
          <cell r="V419"/>
          <cell r="W419"/>
        </row>
        <row r="420">
          <cell r="C420"/>
          <cell r="D420"/>
          <cell r="E420"/>
          <cell r="F420"/>
          <cell r="G420"/>
          <cell r="H420"/>
          <cell r="I420"/>
          <cell r="J420"/>
          <cell r="K420"/>
          <cell r="V420"/>
          <cell r="W420"/>
        </row>
        <row r="421">
          <cell r="C421"/>
          <cell r="D421"/>
          <cell r="E421"/>
          <cell r="F421"/>
          <cell r="G421"/>
          <cell r="H421"/>
          <cell r="I421"/>
          <cell r="J421"/>
          <cell r="K421"/>
          <cell r="V421"/>
          <cell r="W421"/>
        </row>
        <row r="422">
          <cell r="C422"/>
          <cell r="D422"/>
          <cell r="E422"/>
          <cell r="F422"/>
          <cell r="G422"/>
          <cell r="H422"/>
          <cell r="I422"/>
          <cell r="J422"/>
          <cell r="K422"/>
          <cell r="V422"/>
          <cell r="W422"/>
        </row>
        <row r="423">
          <cell r="C423"/>
          <cell r="D423"/>
          <cell r="E423"/>
          <cell r="F423"/>
          <cell r="G423"/>
          <cell r="H423"/>
          <cell r="I423"/>
          <cell r="J423"/>
          <cell r="K423"/>
          <cell r="V423"/>
          <cell r="W423"/>
        </row>
        <row r="424">
          <cell r="C424"/>
          <cell r="D424"/>
          <cell r="E424"/>
          <cell r="F424"/>
          <cell r="G424"/>
          <cell r="H424"/>
          <cell r="I424"/>
          <cell r="J424"/>
          <cell r="K424"/>
          <cell r="V424"/>
          <cell r="W424"/>
        </row>
        <row r="425">
          <cell r="C425"/>
          <cell r="D425"/>
          <cell r="E425"/>
          <cell r="F425"/>
          <cell r="G425"/>
          <cell r="H425"/>
          <cell r="I425"/>
          <cell r="J425"/>
          <cell r="K425"/>
          <cell r="V425"/>
          <cell r="W425"/>
        </row>
        <row r="426">
          <cell r="C426"/>
          <cell r="D426"/>
          <cell r="E426"/>
          <cell r="F426"/>
          <cell r="G426"/>
          <cell r="H426"/>
          <cell r="I426"/>
          <cell r="J426"/>
          <cell r="K426"/>
          <cell r="V426"/>
          <cell r="W426"/>
        </row>
        <row r="427">
          <cell r="C427"/>
          <cell r="D427"/>
          <cell r="E427"/>
          <cell r="F427"/>
          <cell r="G427"/>
          <cell r="H427"/>
          <cell r="I427"/>
          <cell r="J427"/>
          <cell r="K427"/>
          <cell r="V427"/>
          <cell r="W427"/>
        </row>
        <row r="428">
          <cell r="C428"/>
          <cell r="D428"/>
          <cell r="E428"/>
          <cell r="F428"/>
          <cell r="G428"/>
          <cell r="H428"/>
          <cell r="I428"/>
          <cell r="J428"/>
          <cell r="K428"/>
          <cell r="V428"/>
          <cell r="W428"/>
        </row>
        <row r="429">
          <cell r="C429"/>
          <cell r="D429"/>
          <cell r="E429"/>
          <cell r="F429"/>
          <cell r="G429"/>
          <cell r="H429"/>
          <cell r="I429"/>
          <cell r="J429"/>
          <cell r="K429"/>
          <cell r="V429"/>
          <cell r="W429"/>
        </row>
        <row r="430">
          <cell r="C430"/>
          <cell r="D430"/>
          <cell r="E430"/>
          <cell r="F430"/>
          <cell r="G430"/>
          <cell r="H430"/>
          <cell r="I430"/>
          <cell r="J430"/>
          <cell r="K430"/>
          <cell r="V430"/>
          <cell r="W430"/>
        </row>
        <row r="431">
          <cell r="C431"/>
          <cell r="D431"/>
          <cell r="E431"/>
          <cell r="F431"/>
          <cell r="G431"/>
          <cell r="H431"/>
          <cell r="I431"/>
          <cell r="J431"/>
          <cell r="K431"/>
          <cell r="V431"/>
          <cell r="W431"/>
        </row>
        <row r="432">
          <cell r="C432"/>
          <cell r="D432"/>
          <cell r="E432"/>
          <cell r="F432"/>
          <cell r="G432"/>
          <cell r="H432"/>
          <cell r="I432"/>
          <cell r="J432"/>
          <cell r="K432"/>
          <cell r="V432"/>
          <cell r="W432"/>
        </row>
        <row r="433">
          <cell r="C433"/>
          <cell r="D433"/>
          <cell r="E433"/>
          <cell r="F433"/>
          <cell r="G433"/>
          <cell r="H433"/>
          <cell r="I433"/>
          <cell r="J433"/>
          <cell r="K433"/>
          <cell r="V433"/>
          <cell r="W433"/>
        </row>
        <row r="434">
          <cell r="C434"/>
          <cell r="D434"/>
          <cell r="E434"/>
          <cell r="F434"/>
          <cell r="G434"/>
          <cell r="H434"/>
          <cell r="I434"/>
          <cell r="J434"/>
          <cell r="K434"/>
          <cell r="V434"/>
          <cell r="W434"/>
        </row>
        <row r="435">
          <cell r="C435"/>
          <cell r="D435"/>
          <cell r="E435"/>
          <cell r="F435"/>
          <cell r="G435"/>
          <cell r="H435"/>
          <cell r="I435"/>
          <cell r="J435"/>
          <cell r="K435"/>
          <cell r="V435"/>
          <cell r="W435"/>
        </row>
        <row r="436">
          <cell r="C436"/>
          <cell r="D436"/>
          <cell r="E436"/>
          <cell r="F436"/>
          <cell r="G436"/>
          <cell r="H436"/>
          <cell r="I436"/>
          <cell r="J436"/>
          <cell r="K436"/>
          <cell r="V436"/>
          <cell r="W436"/>
        </row>
        <row r="437">
          <cell r="C437"/>
          <cell r="D437"/>
          <cell r="E437"/>
          <cell r="F437"/>
          <cell r="G437"/>
          <cell r="H437"/>
          <cell r="I437"/>
          <cell r="J437"/>
          <cell r="K437"/>
          <cell r="V437"/>
          <cell r="W437"/>
        </row>
        <row r="438">
          <cell r="C438"/>
          <cell r="D438"/>
          <cell r="E438"/>
          <cell r="F438"/>
          <cell r="G438"/>
          <cell r="H438"/>
          <cell r="I438"/>
          <cell r="J438"/>
          <cell r="K438"/>
          <cell r="V438"/>
          <cell r="W438"/>
        </row>
        <row r="439">
          <cell r="C439"/>
          <cell r="D439"/>
          <cell r="E439"/>
          <cell r="F439"/>
          <cell r="G439"/>
          <cell r="H439"/>
          <cell r="I439"/>
          <cell r="J439"/>
          <cell r="K439"/>
          <cell r="V439"/>
          <cell r="W439"/>
        </row>
        <row r="440">
          <cell r="C440"/>
          <cell r="D440"/>
          <cell r="E440"/>
          <cell r="F440"/>
          <cell r="G440"/>
          <cell r="H440"/>
          <cell r="I440"/>
          <cell r="J440"/>
          <cell r="K440"/>
          <cell r="V440"/>
          <cell r="W440"/>
        </row>
        <row r="441">
          <cell r="C441"/>
          <cell r="D441"/>
          <cell r="E441"/>
          <cell r="F441"/>
          <cell r="G441"/>
          <cell r="H441"/>
          <cell r="I441"/>
          <cell r="J441"/>
          <cell r="K441"/>
          <cell r="V441"/>
          <cell r="W441"/>
        </row>
        <row r="442">
          <cell r="C442"/>
          <cell r="D442"/>
          <cell r="E442"/>
          <cell r="F442"/>
          <cell r="G442"/>
          <cell r="H442"/>
          <cell r="I442"/>
          <cell r="J442"/>
          <cell r="K442"/>
          <cell r="V442"/>
          <cell r="W442"/>
        </row>
        <row r="443">
          <cell r="C443"/>
          <cell r="D443"/>
          <cell r="E443"/>
          <cell r="F443"/>
          <cell r="G443"/>
          <cell r="H443"/>
          <cell r="I443"/>
          <cell r="J443"/>
          <cell r="K443"/>
          <cell r="V443"/>
          <cell r="W443"/>
        </row>
        <row r="444">
          <cell r="C444"/>
          <cell r="D444"/>
          <cell r="E444"/>
          <cell r="F444"/>
          <cell r="G444"/>
          <cell r="H444"/>
          <cell r="I444"/>
          <cell r="J444"/>
          <cell r="K444"/>
          <cell r="V444"/>
          <cell r="W444"/>
        </row>
        <row r="445">
          <cell r="C445"/>
          <cell r="D445"/>
          <cell r="E445"/>
          <cell r="F445"/>
          <cell r="G445"/>
          <cell r="H445"/>
          <cell r="I445"/>
          <cell r="J445"/>
          <cell r="K445"/>
          <cell r="V445"/>
          <cell r="W445"/>
        </row>
        <row r="446">
          <cell r="C446"/>
          <cell r="D446"/>
          <cell r="E446"/>
          <cell r="F446"/>
          <cell r="G446"/>
          <cell r="H446"/>
          <cell r="I446"/>
          <cell r="J446"/>
          <cell r="K446"/>
          <cell r="V446"/>
          <cell r="W446"/>
        </row>
        <row r="447">
          <cell r="C447"/>
          <cell r="D447"/>
          <cell r="E447"/>
          <cell r="F447"/>
          <cell r="G447"/>
          <cell r="H447"/>
          <cell r="I447"/>
          <cell r="J447"/>
          <cell r="K447"/>
          <cell r="V447"/>
          <cell r="W447"/>
        </row>
        <row r="448">
          <cell r="C448"/>
          <cell r="D448"/>
          <cell r="E448"/>
          <cell r="F448"/>
          <cell r="G448"/>
          <cell r="H448"/>
          <cell r="I448"/>
          <cell r="J448"/>
          <cell r="K448"/>
          <cell r="V448"/>
          <cell r="W448"/>
        </row>
        <row r="449">
          <cell r="C449"/>
          <cell r="D449"/>
          <cell r="E449"/>
          <cell r="F449"/>
          <cell r="G449"/>
          <cell r="H449"/>
          <cell r="I449"/>
          <cell r="J449"/>
          <cell r="K449"/>
          <cell r="V449"/>
          <cell r="W449"/>
        </row>
        <row r="450">
          <cell r="C450"/>
          <cell r="D450"/>
          <cell r="E450"/>
          <cell r="F450"/>
          <cell r="G450"/>
          <cell r="H450"/>
          <cell r="I450"/>
          <cell r="J450"/>
          <cell r="K450"/>
          <cell r="V450"/>
          <cell r="W450"/>
        </row>
        <row r="451">
          <cell r="C451"/>
          <cell r="D451"/>
          <cell r="E451"/>
          <cell r="F451"/>
          <cell r="G451"/>
          <cell r="H451"/>
          <cell r="I451"/>
          <cell r="J451"/>
          <cell r="K451"/>
          <cell r="V451"/>
          <cell r="W451"/>
        </row>
        <row r="452">
          <cell r="C452"/>
          <cell r="D452"/>
          <cell r="E452"/>
          <cell r="F452"/>
          <cell r="G452"/>
          <cell r="H452"/>
          <cell r="I452"/>
          <cell r="J452"/>
          <cell r="K452"/>
          <cell r="V452"/>
          <cell r="W452"/>
        </row>
        <row r="453">
          <cell r="C453"/>
          <cell r="D453"/>
          <cell r="E453"/>
          <cell r="F453"/>
          <cell r="G453"/>
          <cell r="H453"/>
          <cell r="I453"/>
          <cell r="J453"/>
          <cell r="K453"/>
          <cell r="V453"/>
          <cell r="W453"/>
        </row>
        <row r="454">
          <cell r="C454"/>
          <cell r="D454"/>
          <cell r="E454"/>
          <cell r="F454"/>
          <cell r="G454"/>
          <cell r="H454"/>
          <cell r="I454"/>
          <cell r="J454"/>
          <cell r="K454"/>
          <cell r="V454"/>
          <cell r="W454"/>
        </row>
        <row r="455">
          <cell r="C455"/>
          <cell r="D455"/>
          <cell r="E455"/>
          <cell r="F455"/>
          <cell r="G455"/>
          <cell r="H455"/>
          <cell r="I455"/>
          <cell r="J455"/>
          <cell r="K455"/>
          <cell r="V455"/>
          <cell r="W455"/>
        </row>
        <row r="456">
          <cell r="C456"/>
          <cell r="D456"/>
          <cell r="E456"/>
          <cell r="F456"/>
          <cell r="G456"/>
          <cell r="H456"/>
          <cell r="I456"/>
          <cell r="J456"/>
          <cell r="K456"/>
          <cell r="V456"/>
          <cell r="W456"/>
        </row>
        <row r="457">
          <cell r="C457"/>
          <cell r="D457"/>
          <cell r="E457"/>
          <cell r="F457"/>
          <cell r="G457"/>
          <cell r="H457"/>
          <cell r="I457"/>
          <cell r="J457"/>
          <cell r="K457"/>
          <cell r="V457"/>
          <cell r="W457"/>
        </row>
        <row r="458">
          <cell r="C458"/>
          <cell r="D458"/>
          <cell r="E458"/>
          <cell r="F458"/>
          <cell r="G458"/>
          <cell r="H458"/>
          <cell r="I458"/>
          <cell r="J458"/>
          <cell r="K458"/>
          <cell r="V458"/>
          <cell r="W458"/>
        </row>
        <row r="459">
          <cell r="C459"/>
          <cell r="D459"/>
          <cell r="E459"/>
          <cell r="F459"/>
          <cell r="G459"/>
          <cell r="H459"/>
          <cell r="I459"/>
          <cell r="J459"/>
          <cell r="K459"/>
          <cell r="V459"/>
          <cell r="W459"/>
        </row>
        <row r="460">
          <cell r="C460"/>
          <cell r="D460"/>
          <cell r="E460"/>
          <cell r="F460"/>
          <cell r="G460"/>
          <cell r="H460"/>
          <cell r="I460"/>
          <cell r="J460"/>
          <cell r="K460"/>
          <cell r="V460"/>
          <cell r="W460"/>
        </row>
        <row r="461">
          <cell r="C461"/>
          <cell r="D461"/>
          <cell r="E461"/>
          <cell r="F461"/>
          <cell r="G461"/>
          <cell r="H461"/>
          <cell r="I461"/>
          <cell r="J461"/>
          <cell r="K461"/>
          <cell r="V461"/>
          <cell r="W461"/>
        </row>
        <row r="462">
          <cell r="C462"/>
          <cell r="D462"/>
          <cell r="E462"/>
          <cell r="F462"/>
          <cell r="G462"/>
          <cell r="H462"/>
          <cell r="I462"/>
          <cell r="J462"/>
          <cell r="K462"/>
          <cell r="V462"/>
          <cell r="W462"/>
        </row>
        <row r="463">
          <cell r="C463"/>
          <cell r="D463"/>
          <cell r="E463"/>
          <cell r="F463"/>
          <cell r="G463"/>
          <cell r="H463"/>
          <cell r="I463"/>
          <cell r="J463"/>
          <cell r="K463"/>
          <cell r="V463"/>
          <cell r="W463"/>
        </row>
        <row r="464">
          <cell r="C464"/>
          <cell r="D464"/>
          <cell r="E464"/>
          <cell r="F464"/>
          <cell r="G464"/>
          <cell r="H464"/>
          <cell r="I464"/>
          <cell r="J464"/>
          <cell r="K464"/>
          <cell r="V464"/>
          <cell r="W464"/>
        </row>
        <row r="465">
          <cell r="C465"/>
          <cell r="D465"/>
          <cell r="E465"/>
          <cell r="F465"/>
          <cell r="G465"/>
          <cell r="H465"/>
          <cell r="I465"/>
          <cell r="J465"/>
          <cell r="K465"/>
          <cell r="V465"/>
          <cell r="W465"/>
        </row>
        <row r="466">
          <cell r="C466"/>
          <cell r="D466"/>
          <cell r="E466"/>
          <cell r="F466"/>
          <cell r="G466"/>
          <cell r="H466"/>
          <cell r="I466"/>
          <cell r="J466"/>
          <cell r="K466"/>
          <cell r="V466"/>
          <cell r="W466"/>
        </row>
        <row r="467">
          <cell r="C467"/>
          <cell r="D467"/>
          <cell r="E467"/>
          <cell r="F467"/>
          <cell r="G467"/>
          <cell r="H467"/>
          <cell r="I467"/>
          <cell r="J467"/>
          <cell r="K467"/>
          <cell r="V467"/>
          <cell r="W467"/>
        </row>
        <row r="468">
          <cell r="C468"/>
          <cell r="D468"/>
          <cell r="E468"/>
          <cell r="F468"/>
          <cell r="G468"/>
          <cell r="H468"/>
          <cell r="I468"/>
          <cell r="J468"/>
          <cell r="K468"/>
          <cell r="V468"/>
          <cell r="W468"/>
        </row>
        <row r="469">
          <cell r="C469"/>
          <cell r="D469"/>
          <cell r="E469"/>
          <cell r="F469"/>
          <cell r="G469"/>
          <cell r="H469"/>
          <cell r="I469"/>
          <cell r="J469"/>
          <cell r="K469"/>
          <cell r="V469"/>
          <cell r="W469"/>
        </row>
        <row r="470">
          <cell r="C470"/>
          <cell r="D470"/>
          <cell r="E470"/>
          <cell r="F470"/>
          <cell r="G470"/>
          <cell r="H470"/>
          <cell r="I470"/>
          <cell r="J470"/>
          <cell r="K470"/>
          <cell r="V470"/>
          <cell r="W470"/>
        </row>
        <row r="471">
          <cell r="C471"/>
          <cell r="D471"/>
          <cell r="E471"/>
          <cell r="F471"/>
          <cell r="G471"/>
          <cell r="H471"/>
          <cell r="I471"/>
          <cell r="J471"/>
          <cell r="K471"/>
          <cell r="V471"/>
          <cell r="W471"/>
        </row>
        <row r="472">
          <cell r="C472"/>
          <cell r="D472"/>
          <cell r="E472"/>
          <cell r="F472"/>
          <cell r="G472"/>
          <cell r="H472"/>
          <cell r="I472"/>
          <cell r="J472"/>
          <cell r="K472"/>
          <cell r="V472"/>
          <cell r="W472"/>
        </row>
        <row r="473">
          <cell r="C473"/>
          <cell r="D473"/>
          <cell r="E473"/>
          <cell r="F473"/>
          <cell r="G473"/>
          <cell r="H473"/>
          <cell r="I473"/>
          <cell r="J473"/>
          <cell r="K473"/>
          <cell r="V473"/>
          <cell r="W473"/>
        </row>
        <row r="474">
          <cell r="C474"/>
          <cell r="D474"/>
          <cell r="E474"/>
          <cell r="F474"/>
          <cell r="G474"/>
          <cell r="H474"/>
          <cell r="I474"/>
          <cell r="J474"/>
          <cell r="K474"/>
          <cell r="V474"/>
          <cell r="W474"/>
        </row>
        <row r="475">
          <cell r="C475"/>
          <cell r="D475"/>
          <cell r="E475"/>
          <cell r="F475"/>
          <cell r="G475"/>
          <cell r="H475"/>
          <cell r="I475"/>
          <cell r="J475"/>
          <cell r="K475"/>
          <cell r="V475"/>
          <cell r="W475"/>
        </row>
        <row r="476">
          <cell r="C476"/>
          <cell r="D476"/>
          <cell r="E476"/>
          <cell r="F476"/>
          <cell r="G476"/>
          <cell r="H476"/>
          <cell r="I476"/>
          <cell r="J476"/>
          <cell r="K476"/>
          <cell r="V476"/>
          <cell r="W476"/>
        </row>
        <row r="477">
          <cell r="C477"/>
          <cell r="D477"/>
          <cell r="E477"/>
          <cell r="F477"/>
          <cell r="G477"/>
          <cell r="H477"/>
          <cell r="I477"/>
          <cell r="J477"/>
          <cell r="K477"/>
          <cell r="V477"/>
          <cell r="W477"/>
        </row>
        <row r="478">
          <cell r="C478"/>
          <cell r="D478"/>
          <cell r="E478"/>
          <cell r="F478"/>
          <cell r="G478"/>
          <cell r="H478"/>
          <cell r="I478"/>
          <cell r="J478"/>
          <cell r="K478"/>
          <cell r="V478"/>
          <cell r="W478"/>
        </row>
        <row r="479">
          <cell r="C479"/>
          <cell r="D479"/>
          <cell r="E479"/>
          <cell r="F479"/>
          <cell r="G479"/>
          <cell r="H479"/>
          <cell r="I479"/>
          <cell r="J479"/>
          <cell r="K479"/>
          <cell r="V479"/>
          <cell r="W479"/>
        </row>
        <row r="480">
          <cell r="C480"/>
          <cell r="D480"/>
          <cell r="E480"/>
          <cell r="F480"/>
          <cell r="G480"/>
          <cell r="H480"/>
          <cell r="I480"/>
          <cell r="J480"/>
          <cell r="K480"/>
          <cell r="V480"/>
          <cell r="W480"/>
        </row>
        <row r="481">
          <cell r="C481"/>
          <cell r="D481"/>
          <cell r="E481"/>
          <cell r="F481"/>
          <cell r="G481"/>
          <cell r="H481"/>
          <cell r="I481"/>
          <cell r="J481"/>
          <cell r="K481"/>
          <cell r="V481"/>
          <cell r="W481"/>
        </row>
        <row r="482">
          <cell r="C482"/>
          <cell r="D482"/>
          <cell r="E482"/>
          <cell r="F482"/>
          <cell r="G482"/>
          <cell r="H482"/>
          <cell r="I482"/>
          <cell r="J482"/>
          <cell r="K482"/>
          <cell r="V482"/>
          <cell r="W482"/>
        </row>
        <row r="483">
          <cell r="C483"/>
          <cell r="D483"/>
          <cell r="E483"/>
          <cell r="F483"/>
          <cell r="G483"/>
          <cell r="H483"/>
          <cell r="I483"/>
          <cell r="J483"/>
          <cell r="K483"/>
          <cell r="V483"/>
          <cell r="W483"/>
        </row>
        <row r="484">
          <cell r="C484"/>
          <cell r="D484"/>
          <cell r="E484"/>
          <cell r="F484"/>
          <cell r="G484"/>
          <cell r="H484"/>
          <cell r="I484"/>
          <cell r="J484"/>
          <cell r="K484"/>
          <cell r="V484"/>
          <cell r="W484"/>
        </row>
        <row r="485">
          <cell r="C485"/>
          <cell r="D485"/>
          <cell r="E485"/>
          <cell r="F485"/>
          <cell r="G485"/>
          <cell r="H485"/>
          <cell r="I485"/>
          <cell r="J485"/>
          <cell r="K485"/>
          <cell r="V485"/>
          <cell r="W485"/>
        </row>
        <row r="486">
          <cell r="C486"/>
          <cell r="D486"/>
          <cell r="E486"/>
          <cell r="F486"/>
          <cell r="G486"/>
          <cell r="H486"/>
          <cell r="I486"/>
          <cell r="J486"/>
          <cell r="K486"/>
          <cell r="V486"/>
          <cell r="W486"/>
        </row>
        <row r="487">
          <cell r="C487"/>
          <cell r="D487"/>
          <cell r="E487"/>
          <cell r="F487"/>
          <cell r="G487"/>
          <cell r="H487"/>
          <cell r="I487"/>
          <cell r="J487"/>
          <cell r="K487"/>
          <cell r="V487"/>
          <cell r="W487"/>
        </row>
        <row r="488">
          <cell r="C488"/>
          <cell r="D488"/>
          <cell r="E488"/>
          <cell r="F488"/>
          <cell r="G488"/>
          <cell r="H488"/>
          <cell r="I488"/>
          <cell r="J488"/>
          <cell r="K488"/>
          <cell r="V488"/>
          <cell r="W488"/>
        </row>
        <row r="489">
          <cell r="C489"/>
          <cell r="D489"/>
          <cell r="E489"/>
          <cell r="F489"/>
          <cell r="G489"/>
          <cell r="H489"/>
          <cell r="I489"/>
          <cell r="J489"/>
          <cell r="K489"/>
          <cell r="V489"/>
          <cell r="W489"/>
        </row>
        <row r="490">
          <cell r="C490"/>
          <cell r="D490"/>
          <cell r="E490"/>
          <cell r="F490"/>
          <cell r="G490"/>
          <cell r="H490"/>
          <cell r="I490"/>
          <cell r="J490"/>
          <cell r="K490"/>
          <cell r="V490"/>
          <cell r="W490"/>
        </row>
        <row r="491">
          <cell r="C491"/>
          <cell r="D491"/>
          <cell r="E491"/>
          <cell r="F491"/>
          <cell r="G491"/>
          <cell r="H491"/>
          <cell r="I491"/>
          <cell r="J491"/>
          <cell r="K491"/>
          <cell r="V491"/>
          <cell r="W491"/>
        </row>
        <row r="492">
          <cell r="C492"/>
          <cell r="D492"/>
          <cell r="E492"/>
          <cell r="F492"/>
          <cell r="G492"/>
          <cell r="H492"/>
          <cell r="I492"/>
          <cell r="J492"/>
          <cell r="K492"/>
          <cell r="V492"/>
          <cell r="W492"/>
        </row>
        <row r="493">
          <cell r="C493"/>
          <cell r="D493"/>
          <cell r="E493"/>
          <cell r="F493"/>
          <cell r="G493"/>
          <cell r="H493"/>
          <cell r="I493"/>
          <cell r="J493"/>
          <cell r="K493"/>
          <cell r="V493"/>
          <cell r="W493"/>
        </row>
        <row r="494">
          <cell r="C494"/>
          <cell r="D494"/>
          <cell r="E494"/>
          <cell r="F494"/>
          <cell r="G494"/>
          <cell r="H494"/>
          <cell r="I494"/>
          <cell r="J494"/>
          <cell r="K494"/>
          <cell r="V494"/>
          <cell r="W494"/>
        </row>
        <row r="495">
          <cell r="C495"/>
          <cell r="D495"/>
          <cell r="E495"/>
          <cell r="F495"/>
          <cell r="G495"/>
          <cell r="H495"/>
          <cell r="I495"/>
          <cell r="J495"/>
          <cell r="K495"/>
          <cell r="V495"/>
          <cell r="W495"/>
        </row>
        <row r="496">
          <cell r="C496"/>
          <cell r="D496"/>
          <cell r="E496"/>
          <cell r="F496"/>
          <cell r="G496"/>
          <cell r="H496"/>
          <cell r="I496"/>
          <cell r="J496"/>
          <cell r="K496"/>
          <cell r="V496"/>
          <cell r="W496"/>
        </row>
        <row r="497">
          <cell r="C497"/>
          <cell r="D497"/>
          <cell r="E497"/>
          <cell r="F497"/>
          <cell r="G497"/>
          <cell r="H497"/>
          <cell r="I497"/>
          <cell r="J497"/>
          <cell r="K497"/>
          <cell r="V497"/>
          <cell r="W497"/>
        </row>
        <row r="498">
          <cell r="C498"/>
          <cell r="D498"/>
          <cell r="E498"/>
          <cell r="F498"/>
          <cell r="G498"/>
          <cell r="H498"/>
          <cell r="I498"/>
          <cell r="J498"/>
          <cell r="K498"/>
          <cell r="V498"/>
          <cell r="W498"/>
        </row>
        <row r="499">
          <cell r="C499"/>
          <cell r="D499"/>
          <cell r="E499"/>
          <cell r="F499"/>
          <cell r="G499"/>
          <cell r="H499"/>
          <cell r="I499"/>
          <cell r="J499"/>
          <cell r="K499"/>
          <cell r="V499"/>
          <cell r="W499"/>
        </row>
        <row r="500">
          <cell r="C500"/>
          <cell r="D500"/>
          <cell r="E500"/>
          <cell r="F500"/>
          <cell r="G500"/>
          <cell r="H500"/>
          <cell r="I500"/>
          <cell r="J500"/>
          <cell r="K500"/>
          <cell r="V500"/>
          <cell r="W500"/>
        </row>
        <row r="501">
          <cell r="C501"/>
          <cell r="D501"/>
          <cell r="E501"/>
          <cell r="F501"/>
          <cell r="G501"/>
          <cell r="H501"/>
          <cell r="I501"/>
          <cell r="J501"/>
          <cell r="K501"/>
          <cell r="V501"/>
          <cell r="W501"/>
        </row>
        <row r="502">
          <cell r="C502"/>
          <cell r="D502"/>
          <cell r="E502"/>
          <cell r="F502"/>
          <cell r="G502"/>
          <cell r="H502"/>
          <cell r="I502"/>
          <cell r="J502"/>
          <cell r="K502"/>
          <cell r="V502"/>
          <cell r="W502"/>
        </row>
        <row r="503">
          <cell r="C503"/>
          <cell r="D503"/>
          <cell r="E503"/>
          <cell r="F503"/>
          <cell r="G503"/>
          <cell r="H503"/>
          <cell r="I503"/>
          <cell r="J503"/>
          <cell r="K503"/>
          <cell r="V503"/>
          <cell r="W503"/>
        </row>
        <row r="504">
          <cell r="C504"/>
          <cell r="D504"/>
          <cell r="E504"/>
          <cell r="F504"/>
          <cell r="G504"/>
          <cell r="H504"/>
          <cell r="I504"/>
          <cell r="J504"/>
          <cell r="K504"/>
          <cell r="V504"/>
          <cell r="W504"/>
        </row>
        <row r="505">
          <cell r="C505"/>
          <cell r="D505"/>
          <cell r="E505"/>
          <cell r="F505"/>
          <cell r="G505"/>
          <cell r="H505"/>
          <cell r="I505"/>
          <cell r="J505"/>
          <cell r="K505"/>
          <cell r="V505"/>
          <cell r="W505"/>
        </row>
        <row r="506">
          <cell r="C506"/>
          <cell r="D506"/>
          <cell r="E506"/>
          <cell r="F506"/>
          <cell r="G506"/>
          <cell r="H506"/>
          <cell r="I506"/>
          <cell r="J506"/>
          <cell r="K506"/>
          <cell r="V506"/>
          <cell r="W506"/>
        </row>
        <row r="507">
          <cell r="C507"/>
          <cell r="D507"/>
          <cell r="E507"/>
          <cell r="F507"/>
          <cell r="G507"/>
          <cell r="H507"/>
          <cell r="I507"/>
          <cell r="J507"/>
          <cell r="K507"/>
          <cell r="V507"/>
          <cell r="W507"/>
        </row>
        <row r="508">
          <cell r="C508"/>
          <cell r="D508"/>
          <cell r="E508"/>
          <cell r="F508"/>
          <cell r="G508"/>
          <cell r="H508"/>
          <cell r="I508"/>
          <cell r="J508"/>
          <cell r="K508"/>
          <cell r="V508"/>
          <cell r="W508"/>
        </row>
        <row r="509">
          <cell r="C509"/>
          <cell r="D509"/>
          <cell r="E509"/>
          <cell r="F509"/>
          <cell r="G509"/>
          <cell r="H509"/>
          <cell r="I509"/>
          <cell r="J509"/>
          <cell r="K509"/>
          <cell r="V509"/>
          <cell r="W509"/>
        </row>
        <row r="510">
          <cell r="C510"/>
          <cell r="D510"/>
          <cell r="E510"/>
          <cell r="F510"/>
          <cell r="G510"/>
          <cell r="H510"/>
          <cell r="I510"/>
          <cell r="J510"/>
          <cell r="K510"/>
          <cell r="V510"/>
          <cell r="W510"/>
        </row>
        <row r="511">
          <cell r="C511"/>
          <cell r="D511"/>
          <cell r="E511"/>
          <cell r="F511"/>
          <cell r="G511"/>
          <cell r="H511"/>
          <cell r="I511"/>
          <cell r="J511"/>
          <cell r="K511"/>
          <cell r="V511"/>
          <cell r="W511"/>
        </row>
        <row r="512">
          <cell r="C512"/>
          <cell r="D512"/>
          <cell r="E512"/>
          <cell r="F512"/>
          <cell r="G512"/>
          <cell r="H512"/>
          <cell r="I512"/>
          <cell r="J512"/>
          <cell r="K512"/>
          <cell r="V512"/>
          <cell r="W512"/>
        </row>
        <row r="513">
          <cell r="C513"/>
          <cell r="D513"/>
          <cell r="E513"/>
          <cell r="F513"/>
          <cell r="G513"/>
          <cell r="H513"/>
          <cell r="I513"/>
          <cell r="J513"/>
          <cell r="K513"/>
          <cell r="V513"/>
          <cell r="W513"/>
        </row>
        <row r="514">
          <cell r="C514"/>
          <cell r="D514"/>
          <cell r="E514"/>
          <cell r="F514"/>
          <cell r="G514"/>
          <cell r="H514"/>
          <cell r="I514"/>
          <cell r="J514"/>
          <cell r="K514"/>
          <cell r="V514"/>
          <cell r="W514"/>
        </row>
        <row r="515">
          <cell r="C515"/>
          <cell r="D515"/>
          <cell r="E515"/>
          <cell r="F515"/>
          <cell r="G515"/>
          <cell r="H515"/>
          <cell r="I515"/>
          <cell r="J515"/>
          <cell r="K515"/>
          <cell r="V515"/>
          <cell r="W515"/>
        </row>
        <row r="516">
          <cell r="C516"/>
          <cell r="D516"/>
          <cell r="E516"/>
          <cell r="F516"/>
          <cell r="G516"/>
          <cell r="H516"/>
          <cell r="I516"/>
          <cell r="J516"/>
          <cell r="K516"/>
          <cell r="V516"/>
          <cell r="W516"/>
        </row>
        <row r="517">
          <cell r="C517"/>
          <cell r="D517"/>
          <cell r="E517"/>
          <cell r="F517"/>
          <cell r="G517"/>
          <cell r="H517"/>
          <cell r="I517"/>
          <cell r="J517"/>
          <cell r="K517"/>
          <cell r="V517"/>
          <cell r="W517"/>
        </row>
        <row r="518">
          <cell r="C518"/>
          <cell r="D518"/>
          <cell r="E518"/>
          <cell r="F518"/>
          <cell r="G518"/>
          <cell r="H518"/>
          <cell r="I518"/>
          <cell r="J518"/>
          <cell r="K518"/>
          <cell r="V518"/>
          <cell r="W518"/>
        </row>
        <row r="519">
          <cell r="C519"/>
          <cell r="D519"/>
          <cell r="E519"/>
          <cell r="F519"/>
          <cell r="G519"/>
          <cell r="H519"/>
          <cell r="I519"/>
          <cell r="J519"/>
          <cell r="K519"/>
          <cell r="V519"/>
          <cell r="W519"/>
        </row>
        <row r="520">
          <cell r="C520"/>
          <cell r="D520"/>
          <cell r="E520"/>
          <cell r="F520"/>
          <cell r="G520"/>
          <cell r="H520"/>
          <cell r="I520"/>
          <cell r="J520"/>
          <cell r="K520"/>
          <cell r="V520"/>
          <cell r="W520"/>
        </row>
        <row r="521">
          <cell r="C521"/>
          <cell r="D521"/>
          <cell r="E521"/>
          <cell r="F521"/>
          <cell r="G521"/>
          <cell r="H521"/>
          <cell r="I521"/>
          <cell r="J521"/>
          <cell r="K521"/>
          <cell r="V521"/>
          <cell r="W521"/>
        </row>
        <row r="522">
          <cell r="C522"/>
          <cell r="D522"/>
          <cell r="E522"/>
          <cell r="F522"/>
          <cell r="G522"/>
          <cell r="H522"/>
          <cell r="I522"/>
          <cell r="J522"/>
          <cell r="K522"/>
          <cell r="V522"/>
          <cell r="W522"/>
        </row>
        <row r="523">
          <cell r="C523"/>
          <cell r="D523"/>
          <cell r="E523"/>
          <cell r="F523"/>
          <cell r="G523"/>
          <cell r="H523"/>
          <cell r="I523"/>
          <cell r="J523"/>
          <cell r="K523"/>
          <cell r="V523"/>
          <cell r="W523"/>
        </row>
        <row r="524">
          <cell r="C524"/>
          <cell r="D524"/>
          <cell r="E524"/>
          <cell r="F524"/>
          <cell r="G524"/>
          <cell r="H524"/>
          <cell r="I524"/>
          <cell r="J524"/>
          <cell r="K524"/>
          <cell r="V524"/>
          <cell r="W524"/>
        </row>
        <row r="525">
          <cell r="C525"/>
          <cell r="D525"/>
          <cell r="E525"/>
          <cell r="F525"/>
          <cell r="G525"/>
          <cell r="H525"/>
          <cell r="I525"/>
          <cell r="J525"/>
          <cell r="K525"/>
          <cell r="V525"/>
          <cell r="W525"/>
        </row>
        <row r="526">
          <cell r="C526"/>
          <cell r="D526"/>
          <cell r="E526"/>
          <cell r="F526"/>
          <cell r="G526"/>
          <cell r="H526"/>
          <cell r="I526"/>
          <cell r="J526"/>
          <cell r="K526"/>
          <cell r="V526"/>
          <cell r="W526"/>
        </row>
        <row r="527">
          <cell r="C527"/>
          <cell r="D527"/>
          <cell r="E527"/>
          <cell r="F527"/>
          <cell r="G527"/>
          <cell r="H527"/>
          <cell r="I527"/>
          <cell r="J527"/>
          <cell r="K527"/>
          <cell r="V527"/>
          <cell r="W527"/>
        </row>
        <row r="528">
          <cell r="C528"/>
          <cell r="D528"/>
          <cell r="E528"/>
          <cell r="F528"/>
          <cell r="G528"/>
          <cell r="H528"/>
          <cell r="I528"/>
          <cell r="J528"/>
          <cell r="K528"/>
          <cell r="V528"/>
          <cell r="W528"/>
        </row>
        <row r="529">
          <cell r="C529"/>
          <cell r="D529"/>
          <cell r="E529"/>
          <cell r="F529"/>
          <cell r="G529"/>
          <cell r="H529"/>
          <cell r="I529"/>
          <cell r="J529"/>
          <cell r="K529"/>
          <cell r="V529"/>
          <cell r="W529"/>
        </row>
        <row r="530">
          <cell r="C530"/>
          <cell r="D530"/>
          <cell r="E530"/>
          <cell r="F530"/>
          <cell r="G530"/>
          <cell r="H530"/>
          <cell r="I530"/>
          <cell r="J530"/>
          <cell r="K530"/>
          <cell r="V530"/>
          <cell r="W530"/>
        </row>
        <row r="531">
          <cell r="C531"/>
          <cell r="D531"/>
          <cell r="E531"/>
          <cell r="F531"/>
          <cell r="G531"/>
          <cell r="H531"/>
          <cell r="I531"/>
          <cell r="J531"/>
          <cell r="K531"/>
          <cell r="V531"/>
          <cell r="W531"/>
        </row>
        <row r="532">
          <cell r="C532"/>
          <cell r="D532"/>
          <cell r="E532"/>
          <cell r="F532"/>
          <cell r="G532"/>
          <cell r="H532"/>
          <cell r="I532"/>
          <cell r="J532"/>
          <cell r="K532"/>
          <cell r="V532"/>
          <cell r="W532"/>
        </row>
        <row r="533">
          <cell r="C533"/>
          <cell r="D533"/>
          <cell r="E533"/>
          <cell r="F533"/>
          <cell r="G533"/>
          <cell r="H533"/>
          <cell r="I533"/>
          <cell r="J533"/>
          <cell r="K533"/>
          <cell r="V533"/>
          <cell r="W533"/>
        </row>
        <row r="534">
          <cell r="C534"/>
          <cell r="D534"/>
          <cell r="E534"/>
          <cell r="F534"/>
          <cell r="G534"/>
          <cell r="H534"/>
          <cell r="I534"/>
          <cell r="J534"/>
          <cell r="K534"/>
          <cell r="V534"/>
          <cell r="W534"/>
        </row>
        <row r="535">
          <cell r="C535"/>
          <cell r="D535"/>
          <cell r="E535"/>
          <cell r="F535"/>
          <cell r="G535"/>
          <cell r="H535"/>
          <cell r="I535"/>
          <cell r="J535"/>
          <cell r="K535"/>
          <cell r="V535"/>
          <cell r="W535"/>
        </row>
        <row r="536">
          <cell r="C536"/>
          <cell r="D536"/>
          <cell r="E536"/>
          <cell r="F536"/>
          <cell r="G536"/>
          <cell r="H536"/>
          <cell r="I536"/>
          <cell r="J536"/>
          <cell r="K536"/>
          <cell r="V536"/>
          <cell r="W536"/>
        </row>
        <row r="537">
          <cell r="C537"/>
          <cell r="D537"/>
          <cell r="E537"/>
          <cell r="F537"/>
          <cell r="G537"/>
          <cell r="H537"/>
          <cell r="I537"/>
          <cell r="J537"/>
          <cell r="K537"/>
          <cell r="V537"/>
          <cell r="W537"/>
        </row>
        <row r="538">
          <cell r="C538"/>
          <cell r="D538"/>
          <cell r="E538"/>
          <cell r="F538"/>
          <cell r="G538"/>
          <cell r="H538"/>
          <cell r="I538"/>
          <cell r="J538"/>
          <cell r="K538"/>
          <cell r="V538"/>
          <cell r="W538"/>
        </row>
        <row r="539">
          <cell r="C539"/>
          <cell r="D539"/>
          <cell r="E539"/>
          <cell r="F539"/>
          <cell r="G539"/>
          <cell r="H539"/>
          <cell r="I539"/>
          <cell r="J539"/>
          <cell r="K539"/>
          <cell r="V539"/>
          <cell r="W539"/>
        </row>
        <row r="540">
          <cell r="C540"/>
          <cell r="D540"/>
          <cell r="E540"/>
          <cell r="F540"/>
          <cell r="G540"/>
          <cell r="H540"/>
          <cell r="I540"/>
          <cell r="J540"/>
          <cell r="K540"/>
          <cell r="V540"/>
          <cell r="W540"/>
        </row>
        <row r="541">
          <cell r="C541"/>
          <cell r="D541"/>
          <cell r="E541"/>
          <cell r="F541"/>
          <cell r="G541"/>
          <cell r="H541"/>
          <cell r="I541"/>
          <cell r="J541"/>
          <cell r="K541"/>
          <cell r="V541"/>
          <cell r="W541"/>
        </row>
        <row r="542">
          <cell r="C542"/>
          <cell r="D542"/>
          <cell r="E542"/>
          <cell r="F542"/>
          <cell r="G542"/>
          <cell r="H542"/>
          <cell r="I542"/>
          <cell r="J542"/>
          <cell r="K542"/>
          <cell r="V542"/>
          <cell r="W542"/>
        </row>
        <row r="543">
          <cell r="C543"/>
          <cell r="D543"/>
          <cell r="E543"/>
          <cell r="F543"/>
          <cell r="G543"/>
          <cell r="H543"/>
          <cell r="I543"/>
          <cell r="J543"/>
          <cell r="K543"/>
          <cell r="V543"/>
          <cell r="W543"/>
        </row>
        <row r="544">
          <cell r="C544"/>
          <cell r="D544"/>
          <cell r="E544"/>
          <cell r="F544"/>
          <cell r="G544"/>
          <cell r="H544"/>
          <cell r="I544"/>
          <cell r="J544"/>
          <cell r="K544"/>
          <cell r="V544"/>
          <cell r="W544"/>
        </row>
        <row r="545">
          <cell r="C545"/>
          <cell r="D545"/>
          <cell r="E545"/>
          <cell r="F545"/>
          <cell r="G545"/>
          <cell r="H545"/>
          <cell r="I545"/>
          <cell r="J545"/>
          <cell r="K545"/>
          <cell r="V545"/>
          <cell r="W545"/>
        </row>
        <row r="546">
          <cell r="C546"/>
          <cell r="D546"/>
          <cell r="E546"/>
          <cell r="F546"/>
          <cell r="G546"/>
          <cell r="H546"/>
          <cell r="I546"/>
          <cell r="J546"/>
          <cell r="K546"/>
          <cell r="V546"/>
          <cell r="W546"/>
        </row>
        <row r="547">
          <cell r="C547"/>
          <cell r="D547"/>
          <cell r="E547"/>
          <cell r="F547"/>
          <cell r="G547"/>
          <cell r="H547"/>
          <cell r="I547"/>
          <cell r="J547"/>
          <cell r="K547"/>
          <cell r="V547"/>
          <cell r="W547"/>
        </row>
        <row r="548">
          <cell r="C548"/>
          <cell r="D548"/>
          <cell r="E548"/>
          <cell r="F548"/>
          <cell r="G548"/>
          <cell r="H548"/>
          <cell r="I548"/>
          <cell r="J548"/>
          <cell r="K548"/>
          <cell r="V548"/>
          <cell r="W548"/>
        </row>
        <row r="549">
          <cell r="C549"/>
          <cell r="D549"/>
          <cell r="E549"/>
          <cell r="F549"/>
          <cell r="G549"/>
          <cell r="H549"/>
          <cell r="I549"/>
          <cell r="J549"/>
          <cell r="K549"/>
          <cell r="V549"/>
          <cell r="W549"/>
        </row>
        <row r="550">
          <cell r="C550"/>
          <cell r="D550"/>
          <cell r="E550"/>
          <cell r="F550"/>
          <cell r="G550"/>
          <cell r="H550"/>
          <cell r="I550"/>
          <cell r="J550"/>
          <cell r="K550"/>
          <cell r="V550"/>
          <cell r="W550"/>
        </row>
        <row r="551">
          <cell r="C551"/>
          <cell r="D551"/>
          <cell r="E551"/>
          <cell r="F551"/>
          <cell r="G551"/>
          <cell r="H551"/>
          <cell r="I551"/>
          <cell r="J551"/>
          <cell r="K551"/>
          <cell r="V551"/>
          <cell r="W551"/>
        </row>
        <row r="552">
          <cell r="C552"/>
          <cell r="D552"/>
          <cell r="E552"/>
          <cell r="F552"/>
          <cell r="G552"/>
          <cell r="H552"/>
          <cell r="I552"/>
          <cell r="J552"/>
          <cell r="K552"/>
          <cell r="V552"/>
          <cell r="W552"/>
        </row>
        <row r="553">
          <cell r="C553"/>
          <cell r="D553"/>
          <cell r="E553"/>
          <cell r="F553"/>
          <cell r="G553"/>
          <cell r="H553"/>
          <cell r="I553"/>
          <cell r="J553"/>
          <cell r="K553"/>
          <cell r="V553"/>
          <cell r="W553"/>
        </row>
        <row r="554">
          <cell r="C554"/>
          <cell r="D554"/>
          <cell r="E554"/>
          <cell r="F554"/>
          <cell r="G554"/>
          <cell r="H554"/>
          <cell r="I554"/>
          <cell r="J554"/>
          <cell r="K554"/>
          <cell r="V554"/>
          <cell r="W554"/>
        </row>
        <row r="555">
          <cell r="C555"/>
          <cell r="D555"/>
          <cell r="E555"/>
          <cell r="F555"/>
          <cell r="G555"/>
          <cell r="H555"/>
          <cell r="I555"/>
          <cell r="J555"/>
          <cell r="K555"/>
          <cell r="V555"/>
          <cell r="W555"/>
        </row>
        <row r="556">
          <cell r="C556"/>
          <cell r="D556"/>
          <cell r="E556"/>
          <cell r="F556"/>
          <cell r="G556"/>
          <cell r="H556"/>
          <cell r="I556"/>
          <cell r="J556"/>
          <cell r="K556"/>
          <cell r="V556"/>
          <cell r="W556"/>
        </row>
        <row r="557">
          <cell r="C557"/>
          <cell r="D557"/>
          <cell r="E557"/>
          <cell r="F557"/>
          <cell r="G557"/>
          <cell r="H557"/>
          <cell r="I557"/>
          <cell r="J557"/>
          <cell r="K557"/>
          <cell r="V557"/>
          <cell r="W557"/>
        </row>
        <row r="558">
          <cell r="C558"/>
          <cell r="D558"/>
          <cell r="E558"/>
          <cell r="F558"/>
          <cell r="G558"/>
          <cell r="H558"/>
          <cell r="I558"/>
          <cell r="J558"/>
          <cell r="K558"/>
          <cell r="V558"/>
          <cell r="W558"/>
        </row>
        <row r="559">
          <cell r="C559"/>
          <cell r="D559"/>
          <cell r="E559"/>
          <cell r="F559"/>
          <cell r="G559"/>
          <cell r="H559"/>
          <cell r="I559"/>
          <cell r="J559"/>
          <cell r="K559"/>
          <cell r="V559"/>
          <cell r="W559"/>
        </row>
        <row r="560">
          <cell r="C560"/>
          <cell r="D560"/>
          <cell r="E560"/>
          <cell r="F560"/>
          <cell r="G560"/>
          <cell r="H560"/>
          <cell r="I560"/>
          <cell r="J560"/>
          <cell r="K560"/>
          <cell r="V560"/>
          <cell r="W560"/>
        </row>
        <row r="561">
          <cell r="C561"/>
          <cell r="D561"/>
          <cell r="E561"/>
          <cell r="F561"/>
          <cell r="G561"/>
          <cell r="H561"/>
          <cell r="I561"/>
          <cell r="J561"/>
          <cell r="K561"/>
          <cell r="V561"/>
          <cell r="W561"/>
        </row>
        <row r="562">
          <cell r="C562"/>
          <cell r="D562"/>
          <cell r="E562"/>
          <cell r="F562"/>
          <cell r="G562"/>
          <cell r="H562"/>
          <cell r="I562"/>
          <cell r="J562"/>
          <cell r="K562"/>
          <cell r="V562"/>
          <cell r="W562"/>
        </row>
        <row r="563">
          <cell r="C563"/>
          <cell r="D563"/>
          <cell r="E563"/>
          <cell r="F563"/>
          <cell r="G563"/>
          <cell r="H563"/>
          <cell r="I563"/>
          <cell r="J563"/>
          <cell r="K563"/>
          <cell r="V563"/>
          <cell r="W563"/>
        </row>
        <row r="564">
          <cell r="C564"/>
          <cell r="D564"/>
          <cell r="E564"/>
          <cell r="F564"/>
          <cell r="G564"/>
          <cell r="H564"/>
          <cell r="I564"/>
          <cell r="J564"/>
          <cell r="K564"/>
          <cell r="V564"/>
          <cell r="W564"/>
        </row>
        <row r="565">
          <cell r="C565"/>
          <cell r="D565"/>
          <cell r="E565"/>
          <cell r="F565"/>
          <cell r="G565"/>
          <cell r="H565"/>
          <cell r="I565"/>
          <cell r="J565"/>
          <cell r="K565"/>
          <cell r="V565"/>
          <cell r="W565"/>
        </row>
        <row r="566">
          <cell r="C566"/>
          <cell r="D566"/>
          <cell r="E566"/>
          <cell r="F566"/>
          <cell r="G566"/>
          <cell r="H566"/>
          <cell r="I566"/>
          <cell r="J566"/>
          <cell r="K566"/>
          <cell r="V566"/>
          <cell r="W566"/>
        </row>
        <row r="567">
          <cell r="C567"/>
          <cell r="D567"/>
          <cell r="E567"/>
          <cell r="F567"/>
          <cell r="G567"/>
          <cell r="H567"/>
          <cell r="I567"/>
          <cell r="J567"/>
          <cell r="K567"/>
          <cell r="V567"/>
          <cell r="W567"/>
        </row>
        <row r="568">
          <cell r="C568"/>
          <cell r="D568"/>
          <cell r="E568"/>
          <cell r="F568"/>
          <cell r="G568"/>
          <cell r="H568"/>
          <cell r="I568"/>
          <cell r="J568"/>
          <cell r="K568"/>
          <cell r="V568"/>
          <cell r="W568"/>
        </row>
        <row r="569">
          <cell r="C569"/>
          <cell r="D569"/>
          <cell r="E569"/>
          <cell r="F569"/>
          <cell r="G569"/>
          <cell r="H569"/>
          <cell r="I569"/>
          <cell r="J569"/>
          <cell r="K569"/>
          <cell r="V569"/>
          <cell r="W569"/>
        </row>
        <row r="570">
          <cell r="C570"/>
          <cell r="D570"/>
          <cell r="E570"/>
          <cell r="F570"/>
          <cell r="G570"/>
          <cell r="H570"/>
          <cell r="I570"/>
          <cell r="J570"/>
          <cell r="K570"/>
          <cell r="V570"/>
          <cell r="W570"/>
        </row>
        <row r="571">
          <cell r="C571"/>
          <cell r="D571"/>
          <cell r="E571"/>
          <cell r="F571"/>
          <cell r="G571"/>
          <cell r="H571"/>
          <cell r="I571"/>
          <cell r="J571"/>
          <cell r="K571"/>
          <cell r="V571"/>
          <cell r="W571"/>
        </row>
        <row r="572">
          <cell r="C572"/>
          <cell r="D572"/>
          <cell r="E572"/>
          <cell r="F572"/>
          <cell r="G572"/>
          <cell r="H572"/>
          <cell r="I572"/>
          <cell r="J572"/>
          <cell r="K572"/>
          <cell r="V572"/>
          <cell r="W572"/>
        </row>
        <row r="573">
          <cell r="C573"/>
          <cell r="D573"/>
          <cell r="E573"/>
          <cell r="F573"/>
          <cell r="G573"/>
          <cell r="H573"/>
          <cell r="I573"/>
          <cell r="J573"/>
          <cell r="K573"/>
          <cell r="V573"/>
          <cell r="W573"/>
        </row>
        <row r="574">
          <cell r="C574"/>
          <cell r="D574"/>
          <cell r="E574"/>
          <cell r="F574"/>
          <cell r="G574"/>
          <cell r="H574"/>
          <cell r="I574"/>
          <cell r="J574"/>
          <cell r="K574"/>
          <cell r="V574"/>
          <cell r="W574"/>
        </row>
        <row r="575">
          <cell r="C575"/>
          <cell r="D575"/>
          <cell r="E575"/>
          <cell r="F575"/>
          <cell r="G575"/>
          <cell r="H575"/>
          <cell r="I575"/>
          <cell r="J575"/>
          <cell r="K575"/>
          <cell r="V575"/>
          <cell r="W575"/>
        </row>
        <row r="576">
          <cell r="C576"/>
          <cell r="D576"/>
          <cell r="E576"/>
          <cell r="F576"/>
          <cell r="G576"/>
          <cell r="H576"/>
          <cell r="I576"/>
          <cell r="J576"/>
          <cell r="K576"/>
          <cell r="V576"/>
          <cell r="W576"/>
        </row>
        <row r="577">
          <cell r="C577"/>
          <cell r="D577"/>
          <cell r="E577"/>
          <cell r="F577"/>
          <cell r="G577"/>
          <cell r="H577"/>
          <cell r="I577"/>
          <cell r="J577"/>
          <cell r="K577"/>
          <cell r="V577"/>
          <cell r="W577"/>
        </row>
        <row r="578">
          <cell r="C578"/>
          <cell r="D578"/>
          <cell r="E578"/>
          <cell r="F578"/>
          <cell r="G578"/>
          <cell r="H578"/>
          <cell r="I578"/>
          <cell r="J578"/>
          <cell r="K578"/>
          <cell r="V578"/>
          <cell r="W578"/>
        </row>
        <row r="579">
          <cell r="C579"/>
          <cell r="D579"/>
          <cell r="E579"/>
          <cell r="F579"/>
          <cell r="G579"/>
          <cell r="H579"/>
          <cell r="I579"/>
          <cell r="J579"/>
          <cell r="K579"/>
          <cell r="V579"/>
          <cell r="W579"/>
        </row>
        <row r="580">
          <cell r="C580"/>
          <cell r="D580"/>
          <cell r="E580"/>
          <cell r="F580"/>
          <cell r="G580"/>
          <cell r="H580"/>
          <cell r="I580"/>
          <cell r="J580"/>
          <cell r="K580"/>
          <cell r="V580"/>
          <cell r="W580"/>
        </row>
        <row r="581">
          <cell r="C581"/>
          <cell r="D581"/>
          <cell r="E581"/>
          <cell r="F581"/>
          <cell r="G581"/>
          <cell r="H581"/>
          <cell r="I581"/>
          <cell r="J581"/>
          <cell r="K581"/>
          <cell r="V581"/>
          <cell r="W581"/>
        </row>
        <row r="582">
          <cell r="C582"/>
          <cell r="D582"/>
          <cell r="E582"/>
          <cell r="F582"/>
          <cell r="G582"/>
          <cell r="H582"/>
          <cell r="I582"/>
          <cell r="J582"/>
          <cell r="K582"/>
          <cell r="V582"/>
          <cell r="W582"/>
        </row>
        <row r="583">
          <cell r="C583"/>
          <cell r="D583"/>
          <cell r="E583"/>
          <cell r="F583"/>
          <cell r="G583"/>
          <cell r="H583"/>
          <cell r="I583"/>
          <cell r="J583"/>
          <cell r="K583"/>
          <cell r="V583"/>
          <cell r="W583"/>
        </row>
        <row r="584">
          <cell r="C584"/>
          <cell r="D584"/>
          <cell r="E584"/>
          <cell r="F584"/>
          <cell r="G584"/>
          <cell r="H584"/>
          <cell r="I584"/>
          <cell r="J584"/>
          <cell r="K584"/>
          <cell r="V584"/>
          <cell r="W584"/>
        </row>
        <row r="585">
          <cell r="C585"/>
          <cell r="D585"/>
          <cell r="E585"/>
          <cell r="F585"/>
          <cell r="G585"/>
          <cell r="H585"/>
          <cell r="I585"/>
          <cell r="J585"/>
          <cell r="K585"/>
          <cell r="V585"/>
          <cell r="W585"/>
        </row>
        <row r="586">
          <cell r="C586"/>
          <cell r="D586"/>
          <cell r="E586"/>
          <cell r="F586"/>
          <cell r="G586"/>
          <cell r="H586"/>
          <cell r="I586"/>
          <cell r="J586"/>
          <cell r="K586"/>
          <cell r="V586"/>
          <cell r="W586"/>
        </row>
        <row r="587">
          <cell r="C587"/>
          <cell r="D587"/>
          <cell r="E587"/>
          <cell r="F587"/>
          <cell r="G587"/>
          <cell r="H587"/>
          <cell r="I587"/>
          <cell r="J587"/>
          <cell r="K587"/>
          <cell r="V587"/>
          <cell r="W587"/>
        </row>
        <row r="588">
          <cell r="C588"/>
          <cell r="D588"/>
          <cell r="E588"/>
          <cell r="F588"/>
          <cell r="G588"/>
          <cell r="H588"/>
          <cell r="I588"/>
          <cell r="J588"/>
          <cell r="K588"/>
          <cell r="V588"/>
          <cell r="W588"/>
        </row>
        <row r="589">
          <cell r="C589"/>
          <cell r="D589"/>
          <cell r="E589"/>
          <cell r="F589"/>
          <cell r="G589"/>
          <cell r="H589"/>
          <cell r="I589"/>
          <cell r="J589"/>
          <cell r="K589"/>
          <cell r="V589"/>
          <cell r="W589"/>
        </row>
        <row r="590">
          <cell r="C590"/>
          <cell r="D590"/>
          <cell r="E590"/>
          <cell r="F590"/>
          <cell r="G590"/>
          <cell r="H590"/>
          <cell r="I590"/>
          <cell r="J590"/>
          <cell r="K590"/>
          <cell r="V590"/>
          <cell r="W590"/>
        </row>
        <row r="591">
          <cell r="C591"/>
          <cell r="D591"/>
          <cell r="E591"/>
          <cell r="F591"/>
          <cell r="G591"/>
          <cell r="H591"/>
          <cell r="I591"/>
          <cell r="J591"/>
          <cell r="K591"/>
          <cell r="V591"/>
          <cell r="W591"/>
        </row>
        <row r="592">
          <cell r="C592"/>
          <cell r="D592"/>
          <cell r="E592"/>
          <cell r="F592"/>
          <cell r="G592"/>
          <cell r="H592"/>
          <cell r="I592"/>
          <cell r="J592"/>
          <cell r="K592"/>
          <cell r="V592"/>
          <cell r="W592"/>
        </row>
        <row r="593">
          <cell r="C593"/>
          <cell r="D593"/>
          <cell r="E593"/>
          <cell r="F593"/>
          <cell r="G593"/>
          <cell r="H593"/>
          <cell r="I593"/>
          <cell r="J593"/>
          <cell r="K593"/>
          <cell r="V593"/>
          <cell r="W593"/>
        </row>
        <row r="594">
          <cell r="C594"/>
          <cell r="D594"/>
          <cell r="E594"/>
          <cell r="F594"/>
          <cell r="G594"/>
          <cell r="H594"/>
          <cell r="I594"/>
          <cell r="J594"/>
          <cell r="K594"/>
          <cell r="V594"/>
          <cell r="W594"/>
        </row>
        <row r="595">
          <cell r="C595"/>
          <cell r="D595"/>
          <cell r="E595"/>
          <cell r="F595"/>
          <cell r="G595"/>
          <cell r="H595"/>
          <cell r="I595"/>
          <cell r="J595"/>
          <cell r="K595"/>
          <cell r="V595"/>
          <cell r="W595"/>
        </row>
        <row r="596">
          <cell r="C596"/>
          <cell r="D596"/>
          <cell r="E596"/>
          <cell r="F596"/>
          <cell r="G596"/>
          <cell r="H596"/>
          <cell r="I596"/>
          <cell r="J596"/>
          <cell r="K596"/>
          <cell r="V596"/>
          <cell r="W596"/>
        </row>
        <row r="597">
          <cell r="C597"/>
          <cell r="D597"/>
          <cell r="E597"/>
          <cell r="F597"/>
          <cell r="G597"/>
          <cell r="H597"/>
          <cell r="I597"/>
          <cell r="J597"/>
          <cell r="K597"/>
          <cell r="V597"/>
          <cell r="W597"/>
        </row>
        <row r="598">
          <cell r="C598"/>
          <cell r="D598"/>
          <cell r="E598"/>
          <cell r="F598"/>
          <cell r="G598"/>
          <cell r="H598"/>
          <cell r="I598"/>
          <cell r="J598"/>
          <cell r="K598"/>
          <cell r="V598"/>
          <cell r="W598"/>
        </row>
        <row r="599">
          <cell r="C599"/>
          <cell r="D599"/>
          <cell r="E599"/>
          <cell r="F599"/>
          <cell r="G599"/>
          <cell r="H599"/>
          <cell r="I599"/>
          <cell r="J599"/>
          <cell r="K599"/>
          <cell r="V599"/>
          <cell r="W599"/>
        </row>
        <row r="600">
          <cell r="C600"/>
          <cell r="D600"/>
          <cell r="E600"/>
          <cell r="F600"/>
          <cell r="G600"/>
          <cell r="H600"/>
          <cell r="I600"/>
          <cell r="J600"/>
          <cell r="K600"/>
          <cell r="V600"/>
          <cell r="W600"/>
        </row>
        <row r="601">
          <cell r="C601"/>
          <cell r="D601"/>
          <cell r="E601"/>
          <cell r="F601"/>
          <cell r="G601"/>
          <cell r="H601"/>
          <cell r="I601"/>
          <cell r="J601"/>
          <cell r="K601"/>
          <cell r="V601"/>
          <cell r="W601"/>
        </row>
        <row r="602">
          <cell r="C602"/>
          <cell r="D602"/>
          <cell r="E602"/>
          <cell r="F602"/>
          <cell r="G602"/>
          <cell r="H602"/>
          <cell r="I602"/>
          <cell r="J602"/>
          <cell r="K602"/>
          <cell r="V602"/>
          <cell r="W602"/>
        </row>
        <row r="603">
          <cell r="C603"/>
          <cell r="D603"/>
          <cell r="E603"/>
          <cell r="F603"/>
          <cell r="G603"/>
          <cell r="H603"/>
          <cell r="I603"/>
          <cell r="J603"/>
          <cell r="K603"/>
          <cell r="V603"/>
          <cell r="W603"/>
        </row>
        <row r="604">
          <cell r="C604"/>
          <cell r="D604"/>
          <cell r="E604"/>
          <cell r="F604"/>
          <cell r="G604"/>
          <cell r="H604"/>
          <cell r="I604"/>
          <cell r="J604"/>
          <cell r="K604"/>
          <cell r="V604"/>
          <cell r="W604"/>
        </row>
        <row r="605">
          <cell r="C605"/>
          <cell r="D605"/>
          <cell r="E605"/>
          <cell r="F605"/>
          <cell r="G605"/>
          <cell r="H605"/>
          <cell r="I605"/>
          <cell r="J605"/>
          <cell r="K605"/>
          <cell r="V605"/>
          <cell r="W605"/>
        </row>
        <row r="606">
          <cell r="C606"/>
          <cell r="D606"/>
          <cell r="E606"/>
          <cell r="F606"/>
          <cell r="G606"/>
          <cell r="H606"/>
          <cell r="I606"/>
          <cell r="J606"/>
          <cell r="K606"/>
          <cell r="V606"/>
          <cell r="W606"/>
        </row>
        <row r="607">
          <cell r="C607"/>
          <cell r="D607"/>
          <cell r="E607"/>
          <cell r="F607"/>
          <cell r="G607"/>
          <cell r="H607"/>
          <cell r="I607"/>
          <cell r="J607"/>
          <cell r="K607"/>
          <cell r="V607"/>
          <cell r="W607"/>
        </row>
        <row r="608">
          <cell r="C608"/>
          <cell r="D608"/>
          <cell r="E608"/>
          <cell r="F608"/>
          <cell r="G608"/>
          <cell r="H608"/>
          <cell r="I608"/>
          <cell r="J608"/>
          <cell r="K608"/>
          <cell r="V608"/>
          <cell r="W608"/>
        </row>
        <row r="609">
          <cell r="C609"/>
          <cell r="D609"/>
          <cell r="E609"/>
          <cell r="F609"/>
          <cell r="G609"/>
          <cell r="H609"/>
          <cell r="I609"/>
          <cell r="J609"/>
          <cell r="K609"/>
          <cell r="V609"/>
          <cell r="W609"/>
        </row>
        <row r="610">
          <cell r="C610"/>
          <cell r="D610"/>
          <cell r="E610"/>
          <cell r="F610"/>
          <cell r="G610"/>
          <cell r="H610"/>
          <cell r="I610"/>
          <cell r="J610"/>
          <cell r="K610"/>
          <cell r="V610"/>
          <cell r="W610"/>
        </row>
        <row r="611">
          <cell r="C611"/>
          <cell r="D611"/>
          <cell r="E611"/>
          <cell r="F611"/>
          <cell r="G611"/>
          <cell r="H611"/>
          <cell r="I611"/>
          <cell r="J611"/>
          <cell r="K611"/>
          <cell r="V611"/>
          <cell r="W611"/>
        </row>
        <row r="612">
          <cell r="C612"/>
          <cell r="D612"/>
          <cell r="E612"/>
          <cell r="F612"/>
          <cell r="G612"/>
          <cell r="H612"/>
          <cell r="I612"/>
          <cell r="J612"/>
          <cell r="K612"/>
          <cell r="V612"/>
          <cell r="W612"/>
        </row>
        <row r="613">
          <cell r="C613"/>
          <cell r="D613"/>
          <cell r="E613"/>
          <cell r="F613"/>
          <cell r="G613"/>
          <cell r="H613"/>
          <cell r="I613"/>
          <cell r="J613"/>
          <cell r="K613"/>
          <cell r="V613"/>
          <cell r="W613"/>
        </row>
        <row r="614">
          <cell r="C614"/>
          <cell r="D614"/>
          <cell r="E614"/>
          <cell r="F614"/>
          <cell r="G614"/>
          <cell r="H614"/>
          <cell r="I614"/>
          <cell r="J614"/>
          <cell r="K614"/>
          <cell r="V614"/>
          <cell r="W614"/>
        </row>
        <row r="615">
          <cell r="C615"/>
          <cell r="D615"/>
          <cell r="E615"/>
          <cell r="F615"/>
          <cell r="G615"/>
          <cell r="H615"/>
          <cell r="I615"/>
          <cell r="J615"/>
          <cell r="K615"/>
          <cell r="V615"/>
          <cell r="W615"/>
        </row>
        <row r="616">
          <cell r="C616"/>
          <cell r="D616"/>
          <cell r="E616"/>
          <cell r="F616"/>
          <cell r="G616"/>
          <cell r="H616"/>
          <cell r="I616"/>
          <cell r="J616"/>
          <cell r="K616"/>
          <cell r="V616"/>
          <cell r="W616"/>
        </row>
        <row r="617">
          <cell r="C617"/>
          <cell r="D617"/>
          <cell r="E617"/>
          <cell r="F617"/>
          <cell r="G617"/>
          <cell r="H617"/>
          <cell r="I617"/>
          <cell r="J617"/>
          <cell r="K617"/>
          <cell r="V617"/>
          <cell r="W617"/>
        </row>
        <row r="618">
          <cell r="C618"/>
          <cell r="D618"/>
          <cell r="E618"/>
          <cell r="F618"/>
          <cell r="G618"/>
          <cell r="H618"/>
          <cell r="I618"/>
          <cell r="J618"/>
          <cell r="K618"/>
          <cell r="V618"/>
          <cell r="W618"/>
        </row>
        <row r="619">
          <cell r="C619"/>
          <cell r="D619"/>
          <cell r="E619"/>
          <cell r="F619"/>
          <cell r="G619"/>
          <cell r="H619"/>
          <cell r="I619"/>
          <cell r="J619"/>
          <cell r="K619"/>
          <cell r="V619"/>
          <cell r="W619"/>
        </row>
        <row r="620">
          <cell r="C620"/>
          <cell r="D620"/>
          <cell r="E620"/>
          <cell r="F620"/>
          <cell r="G620"/>
          <cell r="H620"/>
          <cell r="I620"/>
          <cell r="J620"/>
          <cell r="K620"/>
          <cell r="V620"/>
          <cell r="W620"/>
        </row>
        <row r="621">
          <cell r="C621"/>
          <cell r="D621"/>
          <cell r="E621"/>
          <cell r="F621"/>
          <cell r="G621"/>
          <cell r="H621"/>
          <cell r="I621"/>
          <cell r="J621"/>
          <cell r="K621"/>
          <cell r="V621"/>
          <cell r="W621"/>
        </row>
        <row r="622">
          <cell r="C622"/>
          <cell r="D622"/>
          <cell r="E622"/>
          <cell r="F622"/>
          <cell r="G622"/>
          <cell r="H622"/>
          <cell r="I622"/>
          <cell r="J622"/>
          <cell r="K622"/>
          <cell r="V622"/>
          <cell r="W622"/>
        </row>
        <row r="623">
          <cell r="C623"/>
          <cell r="D623"/>
          <cell r="E623"/>
          <cell r="F623"/>
          <cell r="G623"/>
          <cell r="H623"/>
          <cell r="I623"/>
          <cell r="J623"/>
          <cell r="K623"/>
          <cell r="V623"/>
          <cell r="W623"/>
        </row>
        <row r="624">
          <cell r="C624"/>
          <cell r="D624"/>
          <cell r="E624"/>
          <cell r="F624"/>
          <cell r="G624"/>
          <cell r="H624"/>
          <cell r="I624"/>
          <cell r="J624"/>
          <cell r="K624"/>
          <cell r="V624"/>
          <cell r="W624"/>
        </row>
        <row r="625">
          <cell r="C625"/>
          <cell r="D625"/>
          <cell r="E625"/>
          <cell r="F625"/>
          <cell r="G625"/>
          <cell r="H625"/>
          <cell r="I625"/>
          <cell r="J625"/>
          <cell r="K625"/>
          <cell r="V625"/>
          <cell r="W625"/>
        </row>
        <row r="626">
          <cell r="C626"/>
          <cell r="D626"/>
          <cell r="E626"/>
          <cell r="F626"/>
          <cell r="G626"/>
          <cell r="H626"/>
          <cell r="I626"/>
          <cell r="J626"/>
          <cell r="K626"/>
          <cell r="V626"/>
          <cell r="W626"/>
        </row>
        <row r="627">
          <cell r="C627"/>
          <cell r="D627"/>
          <cell r="E627"/>
          <cell r="F627"/>
          <cell r="G627"/>
          <cell r="H627"/>
          <cell r="I627"/>
          <cell r="J627"/>
          <cell r="K627"/>
          <cell r="V627"/>
          <cell r="W627"/>
        </row>
        <row r="628">
          <cell r="C628"/>
          <cell r="D628"/>
          <cell r="E628"/>
          <cell r="F628"/>
          <cell r="G628"/>
          <cell r="H628"/>
          <cell r="I628"/>
          <cell r="J628"/>
          <cell r="K628"/>
          <cell r="V628"/>
          <cell r="W628"/>
        </row>
        <row r="629">
          <cell r="C629"/>
          <cell r="D629"/>
          <cell r="E629"/>
          <cell r="F629"/>
          <cell r="G629"/>
          <cell r="H629"/>
          <cell r="I629"/>
          <cell r="J629"/>
          <cell r="K629"/>
          <cell r="V629"/>
          <cell r="W629"/>
        </row>
        <row r="630">
          <cell r="C630"/>
          <cell r="D630"/>
          <cell r="E630"/>
          <cell r="F630"/>
          <cell r="G630"/>
          <cell r="H630"/>
          <cell r="I630"/>
          <cell r="J630"/>
          <cell r="K630"/>
          <cell r="V630"/>
          <cell r="W630"/>
        </row>
        <row r="631">
          <cell r="C631"/>
          <cell r="D631"/>
          <cell r="E631"/>
          <cell r="F631"/>
          <cell r="G631"/>
          <cell r="H631"/>
          <cell r="I631"/>
          <cell r="J631"/>
          <cell r="K631"/>
          <cell r="V631"/>
          <cell r="W631"/>
        </row>
        <row r="632">
          <cell r="C632"/>
          <cell r="D632"/>
          <cell r="E632"/>
          <cell r="F632"/>
          <cell r="G632"/>
          <cell r="H632"/>
          <cell r="I632"/>
          <cell r="J632"/>
          <cell r="K632"/>
          <cell r="V632"/>
          <cell r="W632"/>
        </row>
        <row r="633">
          <cell r="C633"/>
          <cell r="D633"/>
          <cell r="E633"/>
          <cell r="F633"/>
          <cell r="G633"/>
          <cell r="H633"/>
          <cell r="I633"/>
          <cell r="J633"/>
          <cell r="K633"/>
          <cell r="V633"/>
          <cell r="W633"/>
        </row>
        <row r="634">
          <cell r="C634"/>
          <cell r="D634"/>
          <cell r="E634"/>
          <cell r="F634"/>
          <cell r="G634"/>
          <cell r="H634"/>
          <cell r="I634"/>
          <cell r="J634"/>
          <cell r="K634"/>
          <cell r="V634"/>
          <cell r="W634"/>
        </row>
        <row r="635">
          <cell r="C635"/>
          <cell r="D635"/>
          <cell r="E635"/>
          <cell r="F635"/>
          <cell r="G635"/>
          <cell r="H635"/>
          <cell r="I635"/>
          <cell r="J635"/>
          <cell r="K635"/>
          <cell r="V635"/>
          <cell r="W635"/>
        </row>
        <row r="636">
          <cell r="C636"/>
          <cell r="D636"/>
          <cell r="E636"/>
          <cell r="F636"/>
          <cell r="G636"/>
          <cell r="H636"/>
          <cell r="I636"/>
          <cell r="J636"/>
          <cell r="K636"/>
          <cell r="V636"/>
          <cell r="W636"/>
        </row>
        <row r="637">
          <cell r="C637"/>
          <cell r="D637"/>
          <cell r="E637"/>
          <cell r="F637"/>
          <cell r="G637"/>
          <cell r="H637"/>
          <cell r="I637"/>
          <cell r="J637"/>
          <cell r="K637"/>
          <cell r="V637"/>
          <cell r="W637"/>
        </row>
        <row r="638">
          <cell r="C638"/>
          <cell r="D638"/>
          <cell r="E638"/>
          <cell r="F638"/>
          <cell r="G638"/>
          <cell r="H638"/>
          <cell r="I638"/>
          <cell r="J638"/>
          <cell r="K638"/>
          <cell r="V638"/>
          <cell r="W638"/>
        </row>
        <row r="639">
          <cell r="C639"/>
          <cell r="D639"/>
          <cell r="E639"/>
          <cell r="F639"/>
          <cell r="G639"/>
          <cell r="H639"/>
          <cell r="I639"/>
          <cell r="J639"/>
          <cell r="K639"/>
          <cell r="V639"/>
          <cell r="W639"/>
        </row>
        <row r="640">
          <cell r="C640"/>
          <cell r="D640"/>
          <cell r="E640"/>
          <cell r="F640"/>
          <cell r="G640"/>
          <cell r="H640"/>
          <cell r="I640"/>
          <cell r="J640"/>
          <cell r="K640"/>
          <cell r="V640"/>
          <cell r="W640"/>
        </row>
        <row r="641">
          <cell r="C641"/>
          <cell r="D641"/>
          <cell r="E641"/>
          <cell r="F641"/>
          <cell r="G641"/>
          <cell r="H641"/>
          <cell r="I641"/>
          <cell r="J641"/>
          <cell r="K641"/>
          <cell r="V641"/>
          <cell r="W641"/>
        </row>
        <row r="642">
          <cell r="C642"/>
          <cell r="D642"/>
          <cell r="E642"/>
          <cell r="F642"/>
          <cell r="G642"/>
          <cell r="H642"/>
          <cell r="I642"/>
          <cell r="J642"/>
          <cell r="K642"/>
          <cell r="V642"/>
          <cell r="W642"/>
        </row>
        <row r="643">
          <cell r="C643"/>
          <cell r="D643"/>
          <cell r="E643"/>
          <cell r="F643"/>
          <cell r="G643"/>
          <cell r="H643"/>
          <cell r="I643"/>
          <cell r="J643"/>
          <cell r="K643"/>
          <cell r="V643"/>
          <cell r="W643"/>
        </row>
        <row r="644">
          <cell r="C644"/>
          <cell r="D644"/>
          <cell r="E644"/>
          <cell r="F644"/>
          <cell r="G644"/>
          <cell r="H644"/>
          <cell r="I644"/>
          <cell r="J644"/>
          <cell r="K644"/>
          <cell r="V644"/>
          <cell r="W644"/>
        </row>
        <row r="645">
          <cell r="C645"/>
          <cell r="D645"/>
          <cell r="E645"/>
          <cell r="F645"/>
          <cell r="G645"/>
          <cell r="H645"/>
          <cell r="I645"/>
          <cell r="J645"/>
          <cell r="K645"/>
          <cell r="V645"/>
          <cell r="W645"/>
        </row>
        <row r="646">
          <cell r="C646"/>
          <cell r="D646"/>
          <cell r="E646"/>
          <cell r="F646"/>
          <cell r="G646"/>
          <cell r="H646"/>
          <cell r="I646"/>
          <cell r="J646"/>
          <cell r="K646"/>
          <cell r="V646"/>
          <cell r="W646"/>
        </row>
        <row r="647">
          <cell r="C647"/>
          <cell r="D647"/>
          <cell r="E647"/>
          <cell r="F647"/>
          <cell r="G647"/>
          <cell r="H647"/>
          <cell r="I647"/>
          <cell r="J647"/>
          <cell r="K647"/>
          <cell r="V647"/>
          <cell r="W647"/>
        </row>
        <row r="648">
          <cell r="C648"/>
          <cell r="D648"/>
          <cell r="E648"/>
          <cell r="F648"/>
          <cell r="G648"/>
          <cell r="H648"/>
          <cell r="I648"/>
          <cell r="J648"/>
          <cell r="K648"/>
          <cell r="V648"/>
          <cell r="W648"/>
        </row>
        <row r="649">
          <cell r="C649"/>
          <cell r="D649"/>
          <cell r="E649"/>
          <cell r="F649"/>
          <cell r="G649"/>
          <cell r="H649"/>
          <cell r="I649"/>
          <cell r="J649"/>
          <cell r="K649"/>
          <cell r="V649"/>
          <cell r="W649"/>
        </row>
        <row r="650">
          <cell r="C650"/>
          <cell r="D650"/>
          <cell r="E650"/>
          <cell r="F650"/>
          <cell r="G650"/>
          <cell r="H650"/>
          <cell r="I650"/>
          <cell r="J650"/>
          <cell r="K650"/>
          <cell r="V650"/>
          <cell r="W650"/>
        </row>
        <row r="651">
          <cell r="C651"/>
          <cell r="D651"/>
          <cell r="E651"/>
          <cell r="F651"/>
          <cell r="G651"/>
          <cell r="H651"/>
          <cell r="I651"/>
          <cell r="J651"/>
          <cell r="K651"/>
          <cell r="V651"/>
          <cell r="W651"/>
        </row>
        <row r="652">
          <cell r="C652"/>
          <cell r="D652"/>
          <cell r="E652"/>
          <cell r="F652"/>
          <cell r="G652"/>
          <cell r="H652"/>
          <cell r="I652"/>
          <cell r="J652"/>
          <cell r="K652"/>
          <cell r="V652"/>
          <cell r="W652"/>
        </row>
        <row r="653">
          <cell r="C653"/>
          <cell r="D653"/>
          <cell r="E653"/>
          <cell r="F653"/>
          <cell r="G653"/>
          <cell r="H653"/>
          <cell r="I653"/>
          <cell r="J653"/>
          <cell r="K653"/>
          <cell r="V653"/>
          <cell r="W653"/>
        </row>
        <row r="654">
          <cell r="C654"/>
          <cell r="D654"/>
          <cell r="E654"/>
          <cell r="F654"/>
          <cell r="G654"/>
          <cell r="H654"/>
          <cell r="I654"/>
          <cell r="J654"/>
          <cell r="K654"/>
          <cell r="V654"/>
          <cell r="W654"/>
        </row>
        <row r="655">
          <cell r="C655"/>
          <cell r="D655"/>
          <cell r="E655"/>
          <cell r="F655"/>
          <cell r="G655"/>
          <cell r="H655"/>
          <cell r="I655"/>
          <cell r="J655"/>
          <cell r="K655"/>
          <cell r="V655"/>
          <cell r="W655"/>
        </row>
        <row r="656">
          <cell r="C656"/>
          <cell r="D656"/>
          <cell r="E656"/>
          <cell r="F656"/>
          <cell r="G656"/>
          <cell r="H656"/>
          <cell r="I656"/>
          <cell r="J656"/>
          <cell r="K656"/>
          <cell r="V656"/>
          <cell r="W656"/>
        </row>
        <row r="657">
          <cell r="C657"/>
          <cell r="D657"/>
          <cell r="E657"/>
          <cell r="F657"/>
          <cell r="G657"/>
          <cell r="H657"/>
          <cell r="I657"/>
          <cell r="J657"/>
          <cell r="K657"/>
          <cell r="V657"/>
          <cell r="W657"/>
        </row>
        <row r="658">
          <cell r="C658"/>
          <cell r="D658"/>
          <cell r="E658"/>
          <cell r="F658"/>
          <cell r="G658"/>
          <cell r="H658"/>
          <cell r="I658"/>
          <cell r="J658"/>
          <cell r="K658"/>
          <cell r="V658"/>
          <cell r="W658"/>
        </row>
        <row r="659">
          <cell r="C659"/>
          <cell r="D659"/>
          <cell r="E659"/>
          <cell r="F659"/>
          <cell r="G659"/>
          <cell r="H659"/>
          <cell r="I659"/>
          <cell r="J659"/>
          <cell r="K659"/>
          <cell r="V659"/>
          <cell r="W659"/>
        </row>
        <row r="660">
          <cell r="C660"/>
          <cell r="D660"/>
          <cell r="E660"/>
          <cell r="F660"/>
          <cell r="G660"/>
          <cell r="H660"/>
          <cell r="I660"/>
          <cell r="J660"/>
          <cell r="K660"/>
          <cell r="V660"/>
          <cell r="W660"/>
        </row>
        <row r="661">
          <cell r="C661"/>
          <cell r="D661"/>
          <cell r="E661"/>
          <cell r="F661"/>
          <cell r="G661"/>
          <cell r="H661"/>
          <cell r="I661"/>
          <cell r="J661"/>
          <cell r="K661"/>
          <cell r="V661"/>
          <cell r="W661"/>
        </row>
        <row r="662">
          <cell r="C662"/>
          <cell r="D662"/>
          <cell r="E662"/>
          <cell r="F662"/>
          <cell r="G662"/>
          <cell r="H662"/>
          <cell r="I662"/>
          <cell r="J662"/>
          <cell r="K662"/>
          <cell r="V662"/>
          <cell r="W662"/>
        </row>
        <row r="663">
          <cell r="C663"/>
          <cell r="D663"/>
          <cell r="E663"/>
          <cell r="F663"/>
          <cell r="G663"/>
          <cell r="H663"/>
          <cell r="I663"/>
          <cell r="J663"/>
          <cell r="K663"/>
          <cell r="V663"/>
          <cell r="W663"/>
        </row>
        <row r="664">
          <cell r="C664"/>
          <cell r="D664"/>
          <cell r="E664"/>
          <cell r="F664"/>
          <cell r="G664"/>
          <cell r="H664"/>
          <cell r="I664"/>
          <cell r="J664"/>
          <cell r="K664"/>
          <cell r="V664"/>
          <cell r="W664"/>
        </row>
        <row r="665">
          <cell r="C665"/>
          <cell r="D665"/>
          <cell r="E665"/>
          <cell r="F665"/>
          <cell r="G665"/>
          <cell r="H665"/>
          <cell r="I665"/>
          <cell r="J665"/>
          <cell r="K665"/>
          <cell r="V665"/>
          <cell r="W665"/>
        </row>
        <row r="666">
          <cell r="C666"/>
          <cell r="D666"/>
          <cell r="E666"/>
          <cell r="F666"/>
          <cell r="G666"/>
          <cell r="H666"/>
          <cell r="I666"/>
          <cell r="J666"/>
          <cell r="K666"/>
          <cell r="V666"/>
          <cell r="W666"/>
        </row>
        <row r="667">
          <cell r="C667"/>
          <cell r="D667"/>
          <cell r="E667"/>
          <cell r="F667"/>
          <cell r="G667"/>
          <cell r="H667"/>
          <cell r="I667"/>
          <cell r="J667"/>
          <cell r="K667"/>
          <cell r="V667"/>
          <cell r="W667"/>
        </row>
        <row r="668">
          <cell r="C668"/>
          <cell r="D668"/>
          <cell r="E668"/>
          <cell r="F668"/>
          <cell r="G668"/>
          <cell r="H668"/>
          <cell r="I668"/>
          <cell r="J668"/>
          <cell r="K668"/>
          <cell r="V668"/>
          <cell r="W668"/>
        </row>
        <row r="669">
          <cell r="C669"/>
          <cell r="D669"/>
          <cell r="E669"/>
          <cell r="F669"/>
          <cell r="G669"/>
          <cell r="H669"/>
          <cell r="I669"/>
          <cell r="J669"/>
          <cell r="K669"/>
          <cell r="V669"/>
          <cell r="W669"/>
        </row>
        <row r="670">
          <cell r="C670"/>
          <cell r="D670"/>
          <cell r="E670"/>
          <cell r="F670"/>
          <cell r="G670"/>
          <cell r="H670"/>
          <cell r="I670"/>
          <cell r="J670"/>
          <cell r="K670"/>
          <cell r="V670"/>
          <cell r="W670"/>
        </row>
        <row r="671">
          <cell r="C671"/>
          <cell r="D671"/>
          <cell r="E671"/>
          <cell r="F671"/>
          <cell r="G671"/>
          <cell r="H671"/>
          <cell r="I671"/>
          <cell r="J671"/>
          <cell r="K671"/>
          <cell r="V671"/>
          <cell r="W671"/>
        </row>
        <row r="672">
          <cell r="C672"/>
          <cell r="D672"/>
          <cell r="E672"/>
          <cell r="F672"/>
          <cell r="G672"/>
          <cell r="H672"/>
          <cell r="I672"/>
          <cell r="J672"/>
          <cell r="K672"/>
          <cell r="V672"/>
          <cell r="W672"/>
        </row>
        <row r="673">
          <cell r="C673"/>
          <cell r="D673"/>
          <cell r="E673"/>
          <cell r="F673"/>
          <cell r="G673"/>
          <cell r="H673"/>
          <cell r="I673"/>
          <cell r="J673"/>
          <cell r="K673"/>
          <cell r="V673"/>
          <cell r="W673"/>
        </row>
        <row r="674">
          <cell r="C674"/>
          <cell r="D674"/>
          <cell r="E674"/>
          <cell r="F674"/>
          <cell r="G674"/>
          <cell r="H674"/>
          <cell r="I674"/>
          <cell r="J674"/>
          <cell r="K674"/>
          <cell r="V674"/>
          <cell r="W674"/>
        </row>
        <row r="675">
          <cell r="C675"/>
          <cell r="D675"/>
          <cell r="E675"/>
          <cell r="F675"/>
          <cell r="G675"/>
          <cell r="H675"/>
          <cell r="I675"/>
          <cell r="J675"/>
          <cell r="K675"/>
          <cell r="V675"/>
          <cell r="W675"/>
        </row>
        <row r="676">
          <cell r="C676"/>
          <cell r="D676"/>
          <cell r="E676"/>
          <cell r="F676"/>
          <cell r="G676"/>
          <cell r="H676"/>
          <cell r="I676"/>
          <cell r="J676"/>
          <cell r="K676"/>
          <cell r="V676"/>
          <cell r="W676"/>
        </row>
        <row r="677">
          <cell r="C677"/>
          <cell r="D677"/>
          <cell r="E677"/>
          <cell r="F677"/>
          <cell r="G677"/>
          <cell r="H677"/>
          <cell r="I677"/>
          <cell r="J677"/>
          <cell r="K677"/>
          <cell r="V677"/>
          <cell r="W677"/>
        </row>
        <row r="678">
          <cell r="C678"/>
          <cell r="D678"/>
          <cell r="E678"/>
          <cell r="F678"/>
          <cell r="G678"/>
          <cell r="H678"/>
          <cell r="I678"/>
          <cell r="J678"/>
          <cell r="K678"/>
          <cell r="V678"/>
          <cell r="W678"/>
        </row>
        <row r="679">
          <cell r="C679"/>
          <cell r="D679"/>
          <cell r="E679"/>
          <cell r="F679"/>
          <cell r="G679"/>
          <cell r="H679"/>
          <cell r="I679"/>
          <cell r="J679"/>
          <cell r="K679"/>
          <cell r="V679"/>
          <cell r="W679"/>
        </row>
        <row r="680">
          <cell r="C680"/>
          <cell r="D680"/>
          <cell r="E680"/>
          <cell r="F680"/>
          <cell r="G680"/>
          <cell r="H680"/>
          <cell r="I680"/>
          <cell r="J680"/>
          <cell r="K680"/>
          <cell r="V680"/>
          <cell r="W680"/>
        </row>
        <row r="681">
          <cell r="C681"/>
          <cell r="D681"/>
          <cell r="E681"/>
          <cell r="F681"/>
          <cell r="G681"/>
          <cell r="H681"/>
          <cell r="I681"/>
          <cell r="J681"/>
          <cell r="K681"/>
          <cell r="V681"/>
          <cell r="W681"/>
        </row>
        <row r="682">
          <cell r="C682"/>
          <cell r="D682"/>
          <cell r="E682"/>
          <cell r="F682"/>
          <cell r="G682"/>
          <cell r="H682"/>
          <cell r="I682"/>
          <cell r="J682"/>
          <cell r="K682"/>
          <cell r="V682"/>
          <cell r="W682"/>
        </row>
        <row r="683">
          <cell r="C683"/>
          <cell r="D683"/>
          <cell r="E683"/>
          <cell r="F683"/>
          <cell r="G683"/>
          <cell r="H683"/>
          <cell r="I683"/>
          <cell r="J683"/>
          <cell r="K683"/>
          <cell r="V683"/>
          <cell r="W683"/>
        </row>
        <row r="684">
          <cell r="C684"/>
          <cell r="D684"/>
          <cell r="E684"/>
          <cell r="F684"/>
          <cell r="G684"/>
          <cell r="H684"/>
          <cell r="I684"/>
          <cell r="J684"/>
          <cell r="K684"/>
          <cell r="V684"/>
          <cell r="W684"/>
        </row>
        <row r="685">
          <cell r="C685"/>
          <cell r="D685"/>
          <cell r="E685"/>
          <cell r="F685"/>
          <cell r="G685"/>
          <cell r="H685"/>
          <cell r="I685"/>
          <cell r="J685"/>
          <cell r="K685"/>
          <cell r="V685"/>
          <cell r="W685"/>
        </row>
        <row r="686">
          <cell r="C686"/>
          <cell r="D686"/>
          <cell r="E686"/>
          <cell r="F686"/>
          <cell r="G686"/>
          <cell r="H686"/>
          <cell r="I686"/>
          <cell r="J686"/>
          <cell r="K686"/>
          <cell r="V686"/>
          <cell r="W686"/>
        </row>
        <row r="687">
          <cell r="C687"/>
          <cell r="D687"/>
          <cell r="E687"/>
          <cell r="F687"/>
          <cell r="G687"/>
          <cell r="H687"/>
          <cell r="I687"/>
          <cell r="J687"/>
          <cell r="K687"/>
          <cell r="V687"/>
          <cell r="W687"/>
        </row>
        <row r="688">
          <cell r="C688"/>
          <cell r="D688"/>
          <cell r="E688"/>
          <cell r="F688"/>
          <cell r="G688"/>
          <cell r="H688"/>
          <cell r="I688"/>
          <cell r="J688"/>
          <cell r="K688"/>
          <cell r="V688"/>
          <cell r="W688"/>
        </row>
        <row r="689">
          <cell r="C689"/>
          <cell r="D689"/>
          <cell r="E689"/>
          <cell r="F689"/>
          <cell r="G689"/>
          <cell r="H689"/>
          <cell r="I689"/>
          <cell r="J689"/>
          <cell r="K689"/>
          <cell r="V689"/>
          <cell r="W689"/>
        </row>
        <row r="690">
          <cell r="C690"/>
          <cell r="D690"/>
          <cell r="E690"/>
          <cell r="F690"/>
          <cell r="G690"/>
          <cell r="H690"/>
          <cell r="I690"/>
          <cell r="J690"/>
          <cell r="K690"/>
          <cell r="V690"/>
          <cell r="W690"/>
        </row>
        <row r="691">
          <cell r="C691"/>
          <cell r="D691"/>
          <cell r="E691"/>
          <cell r="F691"/>
          <cell r="G691"/>
          <cell r="H691"/>
          <cell r="I691"/>
          <cell r="J691"/>
          <cell r="K691"/>
          <cell r="V691"/>
          <cell r="W691"/>
        </row>
        <row r="692">
          <cell r="C692"/>
          <cell r="D692"/>
          <cell r="E692"/>
          <cell r="F692"/>
          <cell r="G692"/>
          <cell r="H692"/>
          <cell r="I692"/>
          <cell r="J692"/>
          <cell r="K692"/>
          <cell r="V692"/>
          <cell r="W692"/>
        </row>
        <row r="693">
          <cell r="C693"/>
          <cell r="D693"/>
          <cell r="E693"/>
          <cell r="F693"/>
          <cell r="G693"/>
          <cell r="H693"/>
          <cell r="I693"/>
          <cell r="J693"/>
          <cell r="K693"/>
          <cell r="V693"/>
          <cell r="W693"/>
        </row>
        <row r="694">
          <cell r="C694"/>
          <cell r="D694"/>
          <cell r="E694"/>
          <cell r="F694"/>
          <cell r="G694"/>
          <cell r="H694"/>
          <cell r="I694"/>
          <cell r="J694"/>
          <cell r="K694"/>
          <cell r="V694"/>
          <cell r="W694"/>
        </row>
        <row r="695">
          <cell r="C695"/>
          <cell r="D695"/>
          <cell r="E695"/>
          <cell r="F695"/>
          <cell r="G695"/>
          <cell r="H695"/>
          <cell r="I695"/>
          <cell r="J695"/>
          <cell r="K695"/>
          <cell r="V695"/>
          <cell r="W695"/>
        </row>
        <row r="696">
          <cell r="C696"/>
          <cell r="D696"/>
          <cell r="E696"/>
          <cell r="F696"/>
          <cell r="G696"/>
          <cell r="H696"/>
          <cell r="I696"/>
          <cell r="J696"/>
          <cell r="K696"/>
          <cell r="V696"/>
          <cell r="W696"/>
        </row>
        <row r="697">
          <cell r="C697"/>
          <cell r="D697"/>
          <cell r="E697"/>
          <cell r="F697"/>
          <cell r="G697"/>
          <cell r="H697"/>
          <cell r="I697"/>
          <cell r="J697"/>
          <cell r="K697"/>
          <cell r="V697"/>
          <cell r="W697"/>
        </row>
        <row r="698">
          <cell r="C698"/>
          <cell r="D698"/>
          <cell r="E698"/>
          <cell r="F698"/>
          <cell r="G698"/>
          <cell r="H698"/>
          <cell r="I698"/>
          <cell r="J698"/>
          <cell r="K698"/>
          <cell r="V698"/>
          <cell r="W698"/>
        </row>
        <row r="699">
          <cell r="C699"/>
          <cell r="D699"/>
          <cell r="E699"/>
          <cell r="F699"/>
          <cell r="G699"/>
          <cell r="H699"/>
          <cell r="I699"/>
          <cell r="J699"/>
          <cell r="K699"/>
          <cell r="V699"/>
          <cell r="W699"/>
        </row>
      </sheetData>
      <sheetData sheetId="2">
        <row r="1">
          <cell r="B1" t="str">
            <v>2023-10-08 → 2024-01-08の受注実績を(I)列に表示しています</v>
          </cell>
          <cell r="F1" t="str">
            <v>背景黄色原価：4月新原価</v>
          </cell>
          <cell r="J1" t="str">
            <v>2024/01/09_02:42</v>
          </cell>
          <cell r="K1" t="str">
            <v>2024/01/09_07:30</v>
          </cell>
          <cell r="N1" t="str">
            <v>PT設定なし</v>
          </cell>
          <cell r="O1" t="str">
            <v>PT3倍</v>
          </cell>
          <cell r="V1" t="str">
            <v>PT設定なし</v>
          </cell>
          <cell r="W1"/>
        </row>
        <row r="2">
          <cell r="B2" t="str">
            <v>GOODYEAR</v>
          </cell>
          <cell r="C2"/>
          <cell r="D2"/>
          <cell r="E2"/>
          <cell r="F2"/>
          <cell r="G2"/>
          <cell r="H2"/>
          <cell r="I2"/>
          <cell r="J2"/>
          <cell r="K2"/>
          <cell r="L2" t="str">
            <v>ヤフー</v>
          </cell>
          <cell r="M2"/>
          <cell r="N2"/>
          <cell r="O2"/>
          <cell r="P2"/>
          <cell r="Q2"/>
          <cell r="R2"/>
          <cell r="S2"/>
          <cell r="T2"/>
          <cell r="U2"/>
          <cell r="V2" t="str">
            <v>楽天</v>
          </cell>
          <cell r="W2"/>
          <cell r="X2"/>
          <cell r="Y2"/>
          <cell r="Z2"/>
          <cell r="AA2"/>
          <cell r="AB2"/>
          <cell r="AC2"/>
          <cell r="AD2"/>
          <cell r="AE2"/>
          <cell r="AF2"/>
          <cell r="AG2" t="str">
            <v>AU</v>
          </cell>
          <cell r="AH2"/>
        </row>
        <row r="3">
          <cell r="B3"/>
          <cell r="C3"/>
          <cell r="D3"/>
          <cell r="E3"/>
          <cell r="F3"/>
          <cell r="G3"/>
          <cell r="H3"/>
          <cell r="I3"/>
          <cell r="J3"/>
          <cell r="K3"/>
          <cell r="L3" t="str">
            <v>SC</v>
          </cell>
          <cell r="M3"/>
          <cell r="N3"/>
          <cell r="O3"/>
          <cell r="P3"/>
          <cell r="Q3"/>
          <cell r="R3"/>
          <cell r="S3"/>
          <cell r="T3"/>
          <cell r="U3"/>
          <cell r="V3" t="str">
            <v>SC</v>
          </cell>
          <cell r="W3" t="str">
            <v>SP</v>
          </cell>
          <cell r="X3"/>
          <cell r="Y3"/>
          <cell r="Z3"/>
          <cell r="AA3"/>
          <cell r="AB3"/>
          <cell r="AC3"/>
          <cell r="AD3"/>
          <cell r="AE3"/>
          <cell r="AF3"/>
          <cell r="AG3" t="str">
            <v>SC</v>
          </cell>
          <cell r="AH3"/>
        </row>
        <row r="4">
          <cell r="B4" t="str">
            <v>商品コード</v>
          </cell>
          <cell r="C4" t="str">
            <v>JANコード</v>
          </cell>
          <cell r="D4" t="str">
            <v>メーカー
CODE</v>
          </cell>
          <cell r="E4" t="str">
            <v>パターン</v>
          </cell>
          <cell r="F4" t="str">
            <v>サイズ</v>
          </cell>
          <cell r="G4" t="str">
            <v>サイズ略</v>
          </cell>
          <cell r="H4" t="str">
            <v>A表</v>
          </cell>
          <cell r="I4" t="str">
            <v>最終原価</v>
          </cell>
          <cell r="J4" t="str">
            <v>実績</v>
          </cell>
          <cell r="K4" t="str">
            <v>在庫</v>
          </cell>
          <cell r="L4" t="str">
            <v>売価
（送料込）</v>
          </cell>
          <cell r="M4" t="str">
            <v>送料別
（税抜）</v>
          </cell>
          <cell r="N4" t="str">
            <v>粗利率</v>
          </cell>
          <cell r="O4" t="str">
            <v>備考</v>
          </cell>
          <cell r="P4" t="str">
            <v>自社
差異</v>
          </cell>
          <cell r="Q4" t="str">
            <v>更新</v>
          </cell>
          <cell r="R4" t="str">
            <v>ヤフー
最安値
（送料込）</v>
          </cell>
          <cell r="S4" t="str">
            <v>店舗名</v>
          </cell>
          <cell r="T4" t="str">
            <v>前回金額</v>
          </cell>
          <cell r="U4" t="str">
            <v>前回
差異</v>
          </cell>
          <cell r="V4" t="str">
            <v>売価
（送料込）</v>
          </cell>
          <cell r="W4" t="str">
            <v>売価
（送料込）</v>
          </cell>
          <cell r="X4" t="str">
            <v>送料別
（税抜）</v>
          </cell>
          <cell r="Y4" t="str">
            <v>粗利率</v>
          </cell>
          <cell r="Z4" t="str">
            <v>備考</v>
          </cell>
          <cell r="AA4" t="str">
            <v>自社
差異</v>
          </cell>
          <cell r="AB4" t="str">
            <v>更新</v>
          </cell>
          <cell r="AC4" t="str">
            <v>楽天
最安値
（送料込）</v>
          </cell>
          <cell r="AD4" t="str">
            <v>店舗名</v>
          </cell>
          <cell r="AE4" t="str">
            <v>前回金額</v>
          </cell>
          <cell r="AF4" t="str">
            <v>前回
差異</v>
          </cell>
          <cell r="AG4" t="str">
            <v>商品LotNo
単品</v>
          </cell>
          <cell r="AH4" t="str">
            <v>商品LotNo
4本セット</v>
          </cell>
        </row>
        <row r="5">
          <cell r="B5">
            <v>1458013130396</v>
          </cell>
          <cell r="C5">
            <v>4992496139905</v>
          </cell>
          <cell r="D5" t="str">
            <v>05500090</v>
          </cell>
          <cell r="E5" t="str">
            <v>EfficientGrip ECO EG01</v>
          </cell>
          <cell r="F5" t="str">
            <v>145/80R13 75S</v>
          </cell>
          <cell r="G5" t="str">
            <v>145/80R13</v>
          </cell>
          <cell r="H5" t="str">
            <v/>
          </cell>
          <cell r="I5">
            <v>2480</v>
          </cell>
          <cell r="J5">
            <v>309</v>
          </cell>
          <cell r="K5">
            <v>78</v>
          </cell>
          <cell r="L5">
            <v>4000</v>
          </cell>
          <cell r="M5">
            <v>3159.090909</v>
          </cell>
          <cell r="N5">
            <v>0.21496402880000001</v>
          </cell>
          <cell r="O5"/>
          <cell r="P5">
            <v>50</v>
          </cell>
          <cell r="Q5">
            <v>45299</v>
          </cell>
          <cell r="R5">
            <v>4050</v>
          </cell>
          <cell r="S5" t="str">
            <v>グリーンコンシューマー</v>
          </cell>
          <cell r="T5">
            <v>4060</v>
          </cell>
          <cell r="U5">
            <v>-10</v>
          </cell>
          <cell r="V5">
            <v>4140</v>
          </cell>
          <cell r="W5">
            <v>4000</v>
          </cell>
          <cell r="X5">
            <v>3159.090909</v>
          </cell>
          <cell r="Y5">
            <v>0.21496402880000001</v>
          </cell>
          <cell r="Z5"/>
          <cell r="AA5">
            <v>60</v>
          </cell>
          <cell r="AB5">
            <v>45299</v>
          </cell>
          <cell r="AC5">
            <v>4060</v>
          </cell>
          <cell r="AD5" t="str">
            <v>アットマックス@</v>
          </cell>
          <cell r="AE5">
            <v>4060</v>
          </cell>
          <cell r="AF5">
            <v>0</v>
          </cell>
          <cell r="AG5">
            <v>604129218</v>
          </cell>
          <cell r="AH5">
            <v>604183999</v>
          </cell>
        </row>
        <row r="6">
          <cell r="B6">
            <v>1556513130455</v>
          </cell>
          <cell r="C6">
            <v>4992496139981</v>
          </cell>
          <cell r="D6" t="str">
            <v>05500544</v>
          </cell>
          <cell r="E6" t="str">
            <v>EfficientGrip ECO EG01</v>
          </cell>
          <cell r="F6" t="str">
            <v>155/65R13 73S（在庫限り）</v>
          </cell>
          <cell r="G6" t="str">
            <v>155/65R13</v>
          </cell>
          <cell r="H6" t="str">
            <v/>
          </cell>
          <cell r="I6">
            <v>2760</v>
          </cell>
          <cell r="J6">
            <v>0</v>
          </cell>
          <cell r="K6">
            <v>0</v>
          </cell>
          <cell r="L6">
            <v>4050</v>
          </cell>
          <cell r="M6">
            <v>3204.5454549999999</v>
          </cell>
          <cell r="N6">
            <v>0.13872340429999999</v>
          </cell>
          <cell r="O6"/>
          <cell r="P6">
            <v>20</v>
          </cell>
          <cell r="Q6">
            <v>45215</v>
          </cell>
          <cell r="R6">
            <v>4070</v>
          </cell>
          <cell r="S6" t="str">
            <v>グリーンコンシューマー</v>
          </cell>
          <cell r="T6">
            <v>4070</v>
          </cell>
          <cell r="U6">
            <v>0</v>
          </cell>
          <cell r="V6">
            <v>3980</v>
          </cell>
          <cell r="W6">
            <v>4050</v>
          </cell>
          <cell r="X6">
            <v>3204.5454549999999</v>
          </cell>
          <cell r="Y6">
            <v>0.13872340429999999</v>
          </cell>
          <cell r="Z6"/>
          <cell r="AA6">
            <v>20</v>
          </cell>
          <cell r="AB6">
            <v>45215</v>
          </cell>
          <cell r="AC6">
            <v>4070</v>
          </cell>
          <cell r="AD6" t="str">
            <v>グリーンコンシューマー</v>
          </cell>
          <cell r="AE6">
            <v>4070</v>
          </cell>
          <cell r="AF6">
            <v>0</v>
          </cell>
          <cell r="AG6">
            <v>595420336</v>
          </cell>
          <cell r="AH6">
            <v>604183998</v>
          </cell>
        </row>
        <row r="7">
          <cell r="B7">
            <v>1556513130394</v>
          </cell>
          <cell r="C7">
            <v>4992496139981</v>
          </cell>
          <cell r="D7" t="str">
            <v>05500544</v>
          </cell>
          <cell r="E7" t="str">
            <v>EfficientGrip ECO EG01</v>
          </cell>
          <cell r="F7" t="str">
            <v>155/65R13 73S</v>
          </cell>
          <cell r="G7" t="str">
            <v>155/65R13</v>
          </cell>
          <cell r="H7" t="str">
            <v/>
          </cell>
          <cell r="I7">
            <v>2760</v>
          </cell>
          <cell r="J7">
            <v>87</v>
          </cell>
          <cell r="K7">
            <v>28</v>
          </cell>
          <cell r="L7">
            <v>4290</v>
          </cell>
          <cell r="M7">
            <v>3422.727273</v>
          </cell>
          <cell r="N7">
            <v>0.19362549800000001</v>
          </cell>
          <cell r="O7"/>
          <cell r="P7">
            <v>-210</v>
          </cell>
          <cell r="Q7">
            <v>45299</v>
          </cell>
          <cell r="R7">
            <v>4080</v>
          </cell>
          <cell r="S7" t="str">
            <v>アットマックス@</v>
          </cell>
          <cell r="T7">
            <v>4080</v>
          </cell>
          <cell r="U7">
            <v>0</v>
          </cell>
          <cell r="V7">
            <v>4300</v>
          </cell>
          <cell r="W7">
            <v>4290</v>
          </cell>
          <cell r="X7">
            <v>3422.727273</v>
          </cell>
          <cell r="Y7">
            <v>0.19362549800000001</v>
          </cell>
          <cell r="Z7"/>
          <cell r="AA7">
            <v>-210</v>
          </cell>
          <cell r="AB7">
            <v>45299</v>
          </cell>
          <cell r="AC7">
            <v>4080</v>
          </cell>
          <cell r="AD7" t="str">
            <v>アットマックス@</v>
          </cell>
          <cell r="AE7">
            <v>4080</v>
          </cell>
          <cell r="AF7">
            <v>0</v>
          </cell>
          <cell r="AG7">
            <v>595420336</v>
          </cell>
          <cell r="AH7">
            <v>604183998</v>
          </cell>
        </row>
        <row r="8">
          <cell r="B8">
            <v>1558013130393</v>
          </cell>
          <cell r="C8">
            <v>4992496139912</v>
          </cell>
          <cell r="D8" t="str">
            <v>05500095</v>
          </cell>
          <cell r="E8" t="str">
            <v>EfficientGrip ECO EG01</v>
          </cell>
          <cell r="F8" t="str">
            <v>155/80R13 79S</v>
          </cell>
          <cell r="G8" t="str">
            <v>155/80R13</v>
          </cell>
          <cell r="H8" t="str">
            <v/>
          </cell>
          <cell r="I8">
            <v>3160</v>
          </cell>
          <cell r="J8">
            <v>143</v>
          </cell>
          <cell r="K8">
            <v>52</v>
          </cell>
          <cell r="L8">
            <v>4640</v>
          </cell>
          <cell r="M8">
            <v>3740.909091</v>
          </cell>
          <cell r="N8">
            <v>0.1552855407</v>
          </cell>
          <cell r="O8">
            <v>18560</v>
          </cell>
          <cell r="P8">
            <v>-140</v>
          </cell>
          <cell r="Q8">
            <v>45299</v>
          </cell>
          <cell r="R8">
            <v>4500</v>
          </cell>
          <cell r="S8" t="str">
            <v>タイヤプリンス</v>
          </cell>
          <cell r="T8">
            <v>4640</v>
          </cell>
          <cell r="U8">
            <v>-140</v>
          </cell>
          <cell r="V8">
            <v>4670</v>
          </cell>
          <cell r="W8">
            <v>4640</v>
          </cell>
          <cell r="X8">
            <v>3740.909091</v>
          </cell>
          <cell r="Y8">
            <v>0.1552855407</v>
          </cell>
          <cell r="Z8"/>
          <cell r="AA8">
            <v>-181</v>
          </cell>
          <cell r="AB8">
            <v>45299</v>
          </cell>
          <cell r="AC8">
            <v>4459</v>
          </cell>
          <cell r="AD8" t="str">
            <v>タイヤディーラー　楽天市場店</v>
          </cell>
          <cell r="AE8">
            <v>4640</v>
          </cell>
          <cell r="AF8">
            <v>-181</v>
          </cell>
          <cell r="AG8">
            <v>604159953</v>
          </cell>
          <cell r="AH8">
            <v>604184000</v>
          </cell>
        </row>
        <row r="9">
          <cell r="B9">
            <v>1556514130454</v>
          </cell>
          <cell r="C9">
            <v>4992496140000</v>
          </cell>
          <cell r="D9" t="str">
            <v>05500546</v>
          </cell>
          <cell r="E9" t="str">
            <v>EfficientGrip ECO EG01</v>
          </cell>
          <cell r="F9" t="str">
            <v>155/65R14 75S（販売中）</v>
          </cell>
          <cell r="G9" t="str">
            <v>155/65R14</v>
          </cell>
          <cell r="H9" t="str">
            <v/>
          </cell>
          <cell r="I9">
            <v>3230</v>
          </cell>
          <cell r="J9">
            <v>75</v>
          </cell>
          <cell r="K9">
            <v>87</v>
          </cell>
          <cell r="L9">
            <v>4700</v>
          </cell>
          <cell r="M9">
            <v>3795.4545450000001</v>
          </cell>
          <cell r="N9">
            <v>0.1489820359</v>
          </cell>
          <cell r="O9"/>
          <cell r="P9">
            <v>-340</v>
          </cell>
          <cell r="Q9">
            <v>45299</v>
          </cell>
          <cell r="R9">
            <v>4360</v>
          </cell>
          <cell r="S9" t="str">
            <v>タイヤディーラー2号店</v>
          </cell>
          <cell r="T9">
            <v>4360</v>
          </cell>
          <cell r="U9">
            <v>0</v>
          </cell>
          <cell r="V9">
            <v>4700</v>
          </cell>
          <cell r="W9">
            <v>4800</v>
          </cell>
          <cell r="X9">
            <v>3886.363636</v>
          </cell>
          <cell r="Y9">
            <v>0.16888888890000001</v>
          </cell>
          <cell r="Z9"/>
          <cell r="AA9">
            <v>-200</v>
          </cell>
          <cell r="AB9">
            <v>45299</v>
          </cell>
          <cell r="AC9">
            <v>4600</v>
          </cell>
          <cell r="AD9" t="str">
            <v>カーポートマルゼン 楽天市場店</v>
          </cell>
          <cell r="AE9">
            <v>4360</v>
          </cell>
          <cell r="AF9">
            <v>240</v>
          </cell>
          <cell r="AG9">
            <v>604159954</v>
          </cell>
          <cell r="AH9">
            <v>604184001</v>
          </cell>
        </row>
        <row r="10">
          <cell r="B10">
            <v>1556514139280</v>
          </cell>
          <cell r="C10">
            <v>4992496140000</v>
          </cell>
          <cell r="D10" t="str">
            <v>05500546</v>
          </cell>
          <cell r="E10" t="str">
            <v>EfficientGrip ECO EG01（神）</v>
          </cell>
          <cell r="F10" t="str">
            <v>155/65R14 75S（ストップ）</v>
          </cell>
          <cell r="G10" t="str">
            <v>155/65R14</v>
          </cell>
          <cell r="H10" t="str">
            <v/>
          </cell>
          <cell r="I10">
            <v>2700</v>
          </cell>
          <cell r="J10">
            <v>8</v>
          </cell>
          <cell r="K10">
            <v>0</v>
          </cell>
          <cell r="L10">
            <v>4600</v>
          </cell>
          <cell r="M10">
            <v>3704.5454549999999</v>
          </cell>
          <cell r="N10">
            <v>0.2711656442</v>
          </cell>
          <cell r="O10"/>
          <cell r="P10">
            <v>-240</v>
          </cell>
          <cell r="Q10">
            <v>45299</v>
          </cell>
          <cell r="R10">
            <v>4360</v>
          </cell>
          <cell r="S10" t="str">
            <v>タイヤディーラー2号店</v>
          </cell>
          <cell r="T10">
            <v>4360</v>
          </cell>
          <cell r="U10">
            <v>0</v>
          </cell>
          <cell r="V10">
            <v>4600</v>
          </cell>
          <cell r="W10">
            <v>4590</v>
          </cell>
          <cell r="X10">
            <v>3695.4545450000001</v>
          </cell>
          <cell r="Y10">
            <v>0.2693726937</v>
          </cell>
          <cell r="Z10"/>
          <cell r="AA10">
            <v>10</v>
          </cell>
          <cell r="AB10">
            <v>45299</v>
          </cell>
          <cell r="AC10">
            <v>4600</v>
          </cell>
          <cell r="AD10" t="str">
            <v>カーポートマルゼン 楽天市場店</v>
          </cell>
          <cell r="AE10">
            <v>4360</v>
          </cell>
          <cell r="AF10">
            <v>240</v>
          </cell>
          <cell r="AG10">
            <v>604159954</v>
          </cell>
          <cell r="AH10">
            <v>604184001</v>
          </cell>
        </row>
        <row r="11">
          <cell r="B11">
            <v>1656514130390</v>
          </cell>
          <cell r="C11">
            <v>4992496143964</v>
          </cell>
          <cell r="D11" t="str">
            <v>05500552</v>
          </cell>
          <cell r="E11" t="str">
            <v>EfficientGrip ECO EG01</v>
          </cell>
          <cell r="F11" t="str">
            <v>165/65R14 79S</v>
          </cell>
          <cell r="G11" t="str">
            <v>165/65R14</v>
          </cell>
          <cell r="H11" t="str">
            <v/>
          </cell>
          <cell r="I11">
            <v>3670</v>
          </cell>
          <cell r="J11">
            <v>303</v>
          </cell>
          <cell r="K11">
            <v>93</v>
          </cell>
          <cell r="L11">
            <v>5250</v>
          </cell>
          <cell r="M11">
            <v>4295.4545449999996</v>
          </cell>
          <cell r="N11">
            <v>0.14560846559999999</v>
          </cell>
          <cell r="O11"/>
          <cell r="P11">
            <v>-100</v>
          </cell>
          <cell r="Q11">
            <v>45299</v>
          </cell>
          <cell r="R11">
            <v>5150</v>
          </cell>
          <cell r="S11" t="str">
            <v>カーポートマルゼン</v>
          </cell>
          <cell r="T11">
            <v>5120</v>
          </cell>
          <cell r="U11">
            <v>30</v>
          </cell>
          <cell r="V11">
            <v>5350</v>
          </cell>
          <cell r="W11">
            <v>5250</v>
          </cell>
          <cell r="X11">
            <v>4295.4545449999996</v>
          </cell>
          <cell r="Y11">
            <v>0.14560846559999999</v>
          </cell>
          <cell r="Z11"/>
          <cell r="AA11">
            <v>-171</v>
          </cell>
          <cell r="AB11">
            <v>45299</v>
          </cell>
          <cell r="AC11">
            <v>5079</v>
          </cell>
          <cell r="AD11" t="str">
            <v>タイヤディーラー　楽天市場店</v>
          </cell>
          <cell r="AE11">
            <v>5120</v>
          </cell>
          <cell r="AF11">
            <v>-41</v>
          </cell>
          <cell r="AG11">
            <v>604159960</v>
          </cell>
          <cell r="AH11">
            <v>604184007</v>
          </cell>
        </row>
        <row r="12">
          <cell r="B12">
            <v>1756514130397</v>
          </cell>
          <cell r="C12">
            <v>4992496140017</v>
          </cell>
          <cell r="D12" t="str">
            <v>05500547</v>
          </cell>
          <cell r="E12" t="str">
            <v>EfficientGrip ECO EG01</v>
          </cell>
          <cell r="F12" t="str">
            <v>175/65R14 82S</v>
          </cell>
          <cell r="G12" t="str">
            <v>175/65R14</v>
          </cell>
          <cell r="H12" t="str">
            <v/>
          </cell>
          <cell r="I12">
            <v>4020</v>
          </cell>
          <cell r="J12">
            <v>49</v>
          </cell>
          <cell r="K12">
            <v>41</v>
          </cell>
          <cell r="L12">
            <v>5700</v>
          </cell>
          <cell r="M12">
            <v>4704.5454550000004</v>
          </cell>
          <cell r="N12">
            <v>0.14550724640000001</v>
          </cell>
          <cell r="O12">
            <v>22800</v>
          </cell>
          <cell r="P12">
            <v>-350</v>
          </cell>
          <cell r="Q12">
            <v>45299</v>
          </cell>
          <cell r="R12">
            <v>5350</v>
          </cell>
          <cell r="S12" t="str">
            <v>タイヤプリンス</v>
          </cell>
          <cell r="T12">
            <v>5350</v>
          </cell>
          <cell r="U12">
            <v>0</v>
          </cell>
          <cell r="V12">
            <v>5800</v>
          </cell>
          <cell r="W12">
            <v>5690</v>
          </cell>
          <cell r="X12">
            <v>4695.4545449999996</v>
          </cell>
          <cell r="Y12">
            <v>0.14385285580000001</v>
          </cell>
          <cell r="Z12"/>
          <cell r="AA12">
            <v>-200</v>
          </cell>
          <cell r="AB12">
            <v>45299</v>
          </cell>
          <cell r="AC12">
            <v>5490</v>
          </cell>
          <cell r="AD12" t="str">
            <v>カーポートマルゼン 楽天市場店</v>
          </cell>
          <cell r="AE12">
            <v>5350</v>
          </cell>
          <cell r="AF12">
            <v>140</v>
          </cell>
          <cell r="AG12">
            <v>604159957</v>
          </cell>
          <cell r="AH12">
            <v>604184004</v>
          </cell>
        </row>
        <row r="13">
          <cell r="B13">
            <v>1756514139383</v>
          </cell>
          <cell r="C13">
            <v>4992496140017</v>
          </cell>
          <cell r="D13" t="str">
            <v>05500547</v>
          </cell>
          <cell r="E13" t="str">
            <v>EfficientGrip ECO EG01（神）</v>
          </cell>
          <cell r="F13" t="str">
            <v>175/65R14 82S</v>
          </cell>
          <cell r="G13" t="str">
            <v>175/65R14</v>
          </cell>
          <cell r="H13" t="str">
            <v/>
          </cell>
          <cell r="I13">
            <v>3700</v>
          </cell>
          <cell r="J13">
            <v>0</v>
          </cell>
          <cell r="K13">
            <v>0</v>
          </cell>
          <cell r="L13"/>
          <cell r="M13">
            <v>-477.27272729999999</v>
          </cell>
          <cell r="N13">
            <v>8.7523809519999993</v>
          </cell>
          <cell r="O13"/>
          <cell r="P13">
            <v>5350</v>
          </cell>
          <cell r="Q13">
            <v>45299</v>
          </cell>
          <cell r="R13">
            <v>5350</v>
          </cell>
          <cell r="S13" t="str">
            <v>タイヤプリンス</v>
          </cell>
          <cell r="T13">
            <v>5350</v>
          </cell>
          <cell r="U13">
            <v>0</v>
          </cell>
          <cell r="V13">
            <v>5300</v>
          </cell>
          <cell r="W13">
            <v>5280</v>
          </cell>
          <cell r="X13">
            <v>4322.7272730000004</v>
          </cell>
          <cell r="Y13">
            <v>0.1440588854</v>
          </cell>
          <cell r="Z13"/>
          <cell r="AA13">
            <v>210</v>
          </cell>
          <cell r="AB13">
            <v>45299</v>
          </cell>
          <cell r="AC13">
            <v>5490</v>
          </cell>
          <cell r="AD13" t="str">
            <v>カーポートマルゼン 楽天市場店</v>
          </cell>
          <cell r="AE13">
            <v>5350</v>
          </cell>
          <cell r="AF13">
            <v>140</v>
          </cell>
          <cell r="AG13" t="str">
            <v/>
          </cell>
          <cell r="AH13" t="str">
            <v/>
          </cell>
        </row>
        <row r="14">
          <cell r="B14">
            <v>1856514130394</v>
          </cell>
          <cell r="C14">
            <v>4992496140024</v>
          </cell>
          <cell r="D14" t="str">
            <v>05500548</v>
          </cell>
          <cell r="E14" t="str">
            <v>EfficientGrip ECO EG01</v>
          </cell>
          <cell r="F14" t="str">
            <v>185/65R14 86S</v>
          </cell>
          <cell r="G14" t="str">
            <v>185/65R14</v>
          </cell>
          <cell r="H14" t="str">
            <v/>
          </cell>
          <cell r="I14">
            <v>4390</v>
          </cell>
          <cell r="J14">
            <v>4</v>
          </cell>
          <cell r="K14">
            <v>12</v>
          </cell>
          <cell r="L14">
            <v>6180</v>
          </cell>
          <cell r="M14">
            <v>5140.9090910000004</v>
          </cell>
          <cell r="N14">
            <v>0.14606542880000001</v>
          </cell>
          <cell r="O14">
            <v>24720</v>
          </cell>
          <cell r="P14">
            <v>-100</v>
          </cell>
          <cell r="Q14">
            <v>45299</v>
          </cell>
          <cell r="R14">
            <v>6080</v>
          </cell>
          <cell r="S14" t="str">
            <v>タイヤディーラー2号店</v>
          </cell>
          <cell r="T14">
            <v>6100</v>
          </cell>
          <cell r="U14">
            <v>-20</v>
          </cell>
          <cell r="V14">
            <v>6300</v>
          </cell>
          <cell r="W14">
            <v>6200</v>
          </cell>
          <cell r="X14">
            <v>5159.0909089999996</v>
          </cell>
          <cell r="Y14">
            <v>0.14907488990000001</v>
          </cell>
          <cell r="Z14"/>
          <cell r="AA14">
            <v>-220</v>
          </cell>
          <cell r="AB14">
            <v>45299</v>
          </cell>
          <cell r="AC14">
            <v>5980</v>
          </cell>
          <cell r="AD14" t="str">
            <v>タイヤディーラー　楽天市場店</v>
          </cell>
          <cell r="AE14">
            <v>6100</v>
          </cell>
          <cell r="AF14">
            <v>-120</v>
          </cell>
          <cell r="AG14">
            <v>604159961</v>
          </cell>
          <cell r="AH14">
            <v>604184008</v>
          </cell>
        </row>
        <row r="15">
          <cell r="B15">
            <v>2155517130394</v>
          </cell>
          <cell r="C15">
            <v>4992496140215</v>
          </cell>
          <cell r="D15" t="str">
            <v>05602731</v>
          </cell>
          <cell r="E15" t="str">
            <v>EfficientGrip ECO EG01</v>
          </cell>
          <cell r="F15" t="str">
            <v>215/55R17 94V</v>
          </cell>
          <cell r="G15" t="str">
            <v>215/55R17</v>
          </cell>
          <cell r="H15" t="str">
            <v/>
          </cell>
          <cell r="I15">
            <v>7900</v>
          </cell>
          <cell r="J15">
            <v>0</v>
          </cell>
          <cell r="K15">
            <v>3</v>
          </cell>
          <cell r="L15"/>
          <cell r="M15">
            <v>-954.54545450000001</v>
          </cell>
          <cell r="N15">
            <v>9.276190476</v>
          </cell>
          <cell r="O15"/>
          <cell r="P15">
            <v>10550</v>
          </cell>
          <cell r="Q15">
            <v>45299</v>
          </cell>
          <cell r="R15">
            <v>10550</v>
          </cell>
          <cell r="S15" t="str">
            <v>タイヤプリンス</v>
          </cell>
          <cell r="T15">
            <v>10550</v>
          </cell>
          <cell r="U15">
            <v>0</v>
          </cell>
          <cell r="V15"/>
          <cell r="W15"/>
          <cell r="X15">
            <v>-954.54545450000001</v>
          </cell>
          <cell r="Y15">
            <v>9.276190476</v>
          </cell>
          <cell r="Z15"/>
          <cell r="AA15">
            <v>11300</v>
          </cell>
          <cell r="AB15">
            <v>45299</v>
          </cell>
          <cell r="AC15">
            <v>11300</v>
          </cell>
          <cell r="AD15" t="str">
            <v>カーマニアNo.1</v>
          </cell>
          <cell r="AE15">
            <v>10550</v>
          </cell>
          <cell r="AF15">
            <v>750</v>
          </cell>
          <cell r="AG15" t="str">
            <v/>
          </cell>
          <cell r="AH15" t="str">
            <v/>
          </cell>
        </row>
        <row r="16">
          <cell r="B16">
            <v>2155517139380</v>
          </cell>
          <cell r="C16">
            <v>4992496140215</v>
          </cell>
          <cell r="D16" t="str">
            <v>05602731</v>
          </cell>
          <cell r="E16" t="str">
            <v>EfficientGrip ECO EG01（神）</v>
          </cell>
          <cell r="F16" t="str">
            <v>215/55R17 94V</v>
          </cell>
          <cell r="G16" t="str">
            <v>215/55R17</v>
          </cell>
          <cell r="H16" t="str">
            <v/>
          </cell>
          <cell r="I16">
            <v>8160</v>
          </cell>
          <cell r="J16">
            <v>22</v>
          </cell>
          <cell r="K16">
            <v>7</v>
          </cell>
          <cell r="L16">
            <v>11650</v>
          </cell>
          <cell r="M16">
            <v>9636.363636</v>
          </cell>
          <cell r="N16">
            <v>0.15320754719999999</v>
          </cell>
          <cell r="O16"/>
          <cell r="P16">
            <v>-1100</v>
          </cell>
          <cell r="Q16">
            <v>45299</v>
          </cell>
          <cell r="R16">
            <v>10550</v>
          </cell>
          <cell r="S16" t="str">
            <v>タイヤプリンス</v>
          </cell>
          <cell r="T16">
            <v>10550</v>
          </cell>
          <cell r="U16">
            <v>0</v>
          </cell>
          <cell r="V16">
            <v>11650</v>
          </cell>
          <cell r="W16">
            <v>11620</v>
          </cell>
          <cell r="X16">
            <v>9609.0909090000005</v>
          </cell>
          <cell r="Y16">
            <v>0.15080416269999999</v>
          </cell>
          <cell r="Z16"/>
          <cell r="AA16">
            <v>-320</v>
          </cell>
          <cell r="AB16">
            <v>45299</v>
          </cell>
          <cell r="AC16">
            <v>11300</v>
          </cell>
          <cell r="AD16" t="str">
            <v>カーマニアNo.1</v>
          </cell>
          <cell r="AE16">
            <v>10550</v>
          </cell>
          <cell r="AF16">
            <v>750</v>
          </cell>
          <cell r="AG16">
            <v>604159974</v>
          </cell>
          <cell r="AH16">
            <v>604184021</v>
          </cell>
        </row>
        <row r="17">
          <cell r="B17">
            <v>1655514130393</v>
          </cell>
          <cell r="C17">
            <v>4992496140178</v>
          </cell>
          <cell r="D17" t="str">
            <v>05602727</v>
          </cell>
          <cell r="E17" t="str">
            <v>EfficientGrip ECO EG01</v>
          </cell>
          <cell r="F17" t="str">
            <v>165/55R14 72V</v>
          </cell>
          <cell r="G17" t="str">
            <v>165/55R14</v>
          </cell>
          <cell r="H17" t="str">
            <v/>
          </cell>
          <cell r="I17">
            <v>4070</v>
          </cell>
          <cell r="J17">
            <v>36</v>
          </cell>
          <cell r="K17">
            <v>0</v>
          </cell>
          <cell r="L17">
            <v>5820</v>
          </cell>
          <cell r="M17">
            <v>4813.636364</v>
          </cell>
          <cell r="N17">
            <v>0.15448536360000001</v>
          </cell>
          <cell r="O17"/>
          <cell r="P17">
            <v>-170</v>
          </cell>
          <cell r="Q17">
            <v>45299</v>
          </cell>
          <cell r="R17">
            <v>5650</v>
          </cell>
          <cell r="S17" t="str">
            <v>ワールドセレクト1号店</v>
          </cell>
          <cell r="T17">
            <v>5650</v>
          </cell>
          <cell r="U17">
            <v>0</v>
          </cell>
          <cell r="V17">
            <v>5850</v>
          </cell>
          <cell r="W17">
            <v>5820</v>
          </cell>
          <cell r="X17">
            <v>4813.636364</v>
          </cell>
          <cell r="Y17">
            <v>0.15448536360000001</v>
          </cell>
          <cell r="Z17"/>
          <cell r="AA17">
            <v>-190</v>
          </cell>
          <cell r="AB17">
            <v>45299</v>
          </cell>
          <cell r="AC17">
            <v>5630</v>
          </cell>
          <cell r="AD17" t="str">
            <v>T-BOX Auto Parts</v>
          </cell>
          <cell r="AE17">
            <v>5650</v>
          </cell>
          <cell r="AF17">
            <v>-20</v>
          </cell>
          <cell r="AG17">
            <v>604159959</v>
          </cell>
          <cell r="AH17">
            <v>604184006</v>
          </cell>
        </row>
        <row r="18">
          <cell r="B18">
            <v>1657014130392</v>
          </cell>
          <cell r="C18">
            <v>4992496139950</v>
          </cell>
          <cell r="D18" t="str">
            <v>05500541</v>
          </cell>
          <cell r="E18" t="str">
            <v>EfficientGrip ECO EG01</v>
          </cell>
          <cell r="F18" t="str">
            <v>165/70R14 81S</v>
          </cell>
          <cell r="G18" t="str">
            <v>165/70R14</v>
          </cell>
          <cell r="H18" t="str">
            <v/>
          </cell>
          <cell r="I18">
            <v>3380</v>
          </cell>
          <cell r="J18">
            <v>449</v>
          </cell>
          <cell r="K18">
            <v>46</v>
          </cell>
          <cell r="L18">
            <v>4950</v>
          </cell>
          <cell r="M18">
            <v>4022.727273</v>
          </cell>
          <cell r="N18">
            <v>0.15977401129999999</v>
          </cell>
          <cell r="O18"/>
          <cell r="P18">
            <v>-150</v>
          </cell>
          <cell r="Q18">
            <v>45299</v>
          </cell>
          <cell r="R18">
            <v>4800</v>
          </cell>
          <cell r="S18" t="str">
            <v>グリーンコンシューマー</v>
          </cell>
          <cell r="T18">
            <v>4800</v>
          </cell>
          <cell r="U18">
            <v>0</v>
          </cell>
          <cell r="V18">
            <v>5000</v>
          </cell>
          <cell r="W18">
            <v>4930</v>
          </cell>
          <cell r="X18">
            <v>4004.5454549999999</v>
          </cell>
          <cell r="Y18">
            <v>0.15595913729999999</v>
          </cell>
          <cell r="Z18"/>
          <cell r="AA18">
            <v>0</v>
          </cell>
          <cell r="AB18">
            <v>45299</v>
          </cell>
          <cell r="AC18">
            <v>4930</v>
          </cell>
          <cell r="AD18" t="str">
            <v>タイヤディーラー　楽天市場店</v>
          </cell>
          <cell r="AE18">
            <v>4800</v>
          </cell>
          <cell r="AF18">
            <v>130</v>
          </cell>
          <cell r="AG18">
            <v>604159956</v>
          </cell>
          <cell r="AH18">
            <v>604184003</v>
          </cell>
        </row>
        <row r="19">
          <cell r="B19">
            <v>1757014130399</v>
          </cell>
          <cell r="C19">
            <v>4992496139967</v>
          </cell>
          <cell r="D19" t="str">
            <v>05500542</v>
          </cell>
          <cell r="E19" t="str">
            <v>EfficientGrip ECO EG01</v>
          </cell>
          <cell r="F19" t="str">
            <v>175/70R14 84S</v>
          </cell>
          <cell r="G19" t="str">
            <v>175/70R14</v>
          </cell>
          <cell r="H19" t="str">
            <v/>
          </cell>
          <cell r="I19">
            <v>3810</v>
          </cell>
          <cell r="J19">
            <v>211</v>
          </cell>
          <cell r="K19">
            <v>46</v>
          </cell>
          <cell r="L19">
            <v>5440</v>
          </cell>
          <cell r="M19">
            <v>4468.181818</v>
          </cell>
          <cell r="N19">
            <v>0.1473041709</v>
          </cell>
          <cell r="O19">
            <v>21760</v>
          </cell>
          <cell r="P19">
            <v>-190</v>
          </cell>
          <cell r="Q19">
            <v>45299</v>
          </cell>
          <cell r="R19">
            <v>5250</v>
          </cell>
          <cell r="S19" t="str">
            <v>グリーンコンシューマー</v>
          </cell>
          <cell r="T19">
            <v>5250</v>
          </cell>
          <cell r="U19">
            <v>0</v>
          </cell>
          <cell r="V19">
            <v>5500</v>
          </cell>
          <cell r="W19">
            <v>5430</v>
          </cell>
          <cell r="X19">
            <v>4459.0909089999996</v>
          </cell>
          <cell r="Y19">
            <v>0.14556574920000001</v>
          </cell>
          <cell r="Z19"/>
          <cell r="AA19">
            <v>-1</v>
          </cell>
          <cell r="AB19">
            <v>45299</v>
          </cell>
          <cell r="AC19">
            <v>5429</v>
          </cell>
          <cell r="AD19" t="str">
            <v>タイヤディーラー　楽天市場店</v>
          </cell>
          <cell r="AE19">
            <v>5250</v>
          </cell>
          <cell r="AF19">
            <v>179</v>
          </cell>
          <cell r="AG19">
            <v>604159958</v>
          </cell>
          <cell r="AH19">
            <v>604184005</v>
          </cell>
        </row>
        <row r="20">
          <cell r="B20">
            <v>1857014130396</v>
          </cell>
          <cell r="C20">
            <v>4992496139974</v>
          </cell>
          <cell r="D20" t="str">
            <v>05500543</v>
          </cell>
          <cell r="E20" t="str">
            <v>EfficientGrip ECO EG01</v>
          </cell>
          <cell r="F20" t="str">
            <v>185/70R14 88S</v>
          </cell>
          <cell r="G20" t="str">
            <v>185/70R14</v>
          </cell>
          <cell r="H20" t="str">
            <v/>
          </cell>
          <cell r="I20">
            <v>4220</v>
          </cell>
          <cell r="J20">
            <v>159</v>
          </cell>
          <cell r="K20">
            <v>35</v>
          </cell>
          <cell r="L20">
            <v>5990</v>
          </cell>
          <cell r="M20">
            <v>4968.181818</v>
          </cell>
          <cell r="N20">
            <v>0.15059469349999999</v>
          </cell>
          <cell r="O20"/>
          <cell r="P20">
            <v>-390</v>
          </cell>
          <cell r="Q20">
            <v>45299</v>
          </cell>
          <cell r="R20">
            <v>5600</v>
          </cell>
          <cell r="S20" t="str">
            <v>タイヤプリンス</v>
          </cell>
          <cell r="T20">
            <v>5840</v>
          </cell>
          <cell r="U20">
            <v>-240</v>
          </cell>
          <cell r="V20">
            <v>5990</v>
          </cell>
          <cell r="W20">
            <v>6000</v>
          </cell>
          <cell r="X20">
            <v>4977.2727269999996</v>
          </cell>
          <cell r="Y20">
            <v>0.1521461187</v>
          </cell>
          <cell r="Z20"/>
          <cell r="AA20">
            <v>-131</v>
          </cell>
          <cell r="AB20">
            <v>45299</v>
          </cell>
          <cell r="AC20">
            <v>5869</v>
          </cell>
          <cell r="AD20" t="str">
            <v>タイヤディーラー　楽天市場店</v>
          </cell>
          <cell r="AE20">
            <v>5840</v>
          </cell>
          <cell r="AF20">
            <v>29</v>
          </cell>
          <cell r="AG20">
            <v>604159955</v>
          </cell>
          <cell r="AH20">
            <v>604184002</v>
          </cell>
        </row>
        <row r="21">
          <cell r="B21">
            <v>1856015130398</v>
          </cell>
          <cell r="C21">
            <v>4992496140109</v>
          </cell>
          <cell r="D21" t="str">
            <v>05602720</v>
          </cell>
          <cell r="E21" t="str">
            <v>EfficientGrip ECO EG01</v>
          </cell>
          <cell r="F21" t="str">
            <v>185/60R15 84H</v>
          </cell>
          <cell r="G21" t="str">
            <v>185/60R15</v>
          </cell>
          <cell r="H21" t="str">
            <v/>
          </cell>
          <cell r="I21">
            <v>5360</v>
          </cell>
          <cell r="J21">
            <v>154</v>
          </cell>
          <cell r="K21">
            <v>30</v>
          </cell>
          <cell r="L21">
            <v>7450</v>
          </cell>
          <cell r="M21">
            <v>6295.4545449999996</v>
          </cell>
          <cell r="N21">
            <v>0.14859205780000001</v>
          </cell>
          <cell r="O21">
            <v>29800</v>
          </cell>
          <cell r="P21">
            <v>-300</v>
          </cell>
          <cell r="Q21">
            <v>45299</v>
          </cell>
          <cell r="R21">
            <v>7150</v>
          </cell>
          <cell r="S21" t="str">
            <v>タイヤプリンス</v>
          </cell>
          <cell r="T21">
            <v>7150</v>
          </cell>
          <cell r="U21">
            <v>0</v>
          </cell>
          <cell r="V21">
            <v>7600</v>
          </cell>
          <cell r="W21">
            <v>7450</v>
          </cell>
          <cell r="X21">
            <v>6295.4545449999996</v>
          </cell>
          <cell r="Y21">
            <v>0.14859205780000001</v>
          </cell>
          <cell r="Z21"/>
          <cell r="AA21">
            <v>-271</v>
          </cell>
          <cell r="AB21">
            <v>45299</v>
          </cell>
          <cell r="AC21">
            <v>7179</v>
          </cell>
          <cell r="AD21" t="str">
            <v>タイヤディーラー　楽天市場店</v>
          </cell>
          <cell r="AE21">
            <v>7150</v>
          </cell>
          <cell r="AF21">
            <v>29</v>
          </cell>
          <cell r="AG21">
            <v>604159964</v>
          </cell>
          <cell r="AH21">
            <v>604184011</v>
          </cell>
        </row>
        <row r="22">
          <cell r="B22">
            <v>1756515139382</v>
          </cell>
          <cell r="C22">
            <v>4992496141298</v>
          </cell>
          <cell r="D22" t="str">
            <v>05602740</v>
          </cell>
          <cell r="E22" t="str">
            <v>EfficientGrip ECO EG01（神）</v>
          </cell>
          <cell r="F22" t="str">
            <v>175/65R15 84H（販売中）</v>
          </cell>
          <cell r="G22" t="str">
            <v>175/65R15</v>
          </cell>
          <cell r="H22" t="str">
            <v/>
          </cell>
          <cell r="I22">
            <v>4330</v>
          </cell>
          <cell r="J22">
            <v>118</v>
          </cell>
          <cell r="K22">
            <v>57</v>
          </cell>
          <cell r="L22">
            <v>6150</v>
          </cell>
          <cell r="M22">
            <v>5113.636364</v>
          </cell>
          <cell r="N22">
            <v>0.15324444440000001</v>
          </cell>
          <cell r="O22"/>
          <cell r="P22">
            <v>-560</v>
          </cell>
          <cell r="Q22">
            <v>45299</v>
          </cell>
          <cell r="R22">
            <v>5590</v>
          </cell>
          <cell r="S22" t="str">
            <v>グリーンコンシューマー</v>
          </cell>
          <cell r="T22">
            <v>5590</v>
          </cell>
          <cell r="U22">
            <v>0</v>
          </cell>
          <cell r="V22">
            <v>6150</v>
          </cell>
          <cell r="W22">
            <v>6100</v>
          </cell>
          <cell r="X22">
            <v>5068.181818</v>
          </cell>
          <cell r="Y22">
            <v>0.14565022420000001</v>
          </cell>
          <cell r="Z22"/>
          <cell r="AA22">
            <v>-490</v>
          </cell>
          <cell r="AB22">
            <v>45299</v>
          </cell>
          <cell r="AC22">
            <v>5610</v>
          </cell>
          <cell r="AD22" t="str">
            <v>タイヤスタイル</v>
          </cell>
          <cell r="AE22">
            <v>5590</v>
          </cell>
          <cell r="AF22">
            <v>20</v>
          </cell>
          <cell r="AG22">
            <v>604159965</v>
          </cell>
          <cell r="AH22">
            <v>604184012</v>
          </cell>
        </row>
        <row r="23">
          <cell r="B23">
            <v>1856515130393</v>
          </cell>
          <cell r="C23">
            <v>4992496140055</v>
          </cell>
          <cell r="D23" t="str">
            <v>05500551</v>
          </cell>
          <cell r="E23" t="str">
            <v>EfficientGrip ECO EG01</v>
          </cell>
          <cell r="F23" t="str">
            <v>185/65R15 88S</v>
          </cell>
          <cell r="G23" t="str">
            <v>185/65R15</v>
          </cell>
          <cell r="H23" t="str">
            <v/>
          </cell>
          <cell r="I23">
            <v>4840</v>
          </cell>
          <cell r="J23">
            <v>89</v>
          </cell>
          <cell r="K23">
            <v>11</v>
          </cell>
          <cell r="L23">
            <v>6780</v>
          </cell>
          <cell r="M23">
            <v>5686.363636</v>
          </cell>
          <cell r="N23">
            <v>0.14884092730000001</v>
          </cell>
          <cell r="O23">
            <v>27120</v>
          </cell>
          <cell r="P23">
            <v>-510</v>
          </cell>
          <cell r="Q23">
            <v>45299</v>
          </cell>
          <cell r="R23">
            <v>6270</v>
          </cell>
          <cell r="S23" t="str">
            <v>カーポートマルゼン</v>
          </cell>
          <cell r="T23">
            <v>6340</v>
          </cell>
          <cell r="U23">
            <v>-70</v>
          </cell>
          <cell r="V23">
            <v>6880</v>
          </cell>
          <cell r="W23">
            <v>6750</v>
          </cell>
          <cell r="X23">
            <v>5659.0909089999996</v>
          </cell>
          <cell r="Y23">
            <v>0.14473895580000001</v>
          </cell>
          <cell r="Z23"/>
          <cell r="AA23">
            <v>-480</v>
          </cell>
          <cell r="AB23">
            <v>45299</v>
          </cell>
          <cell r="AC23">
            <v>6270</v>
          </cell>
          <cell r="AD23" t="str">
            <v>タイヤディーラー　楽天市場店</v>
          </cell>
          <cell r="AE23">
            <v>6340</v>
          </cell>
          <cell r="AF23">
            <v>-70</v>
          </cell>
          <cell r="AG23">
            <v>604159966</v>
          </cell>
          <cell r="AH23">
            <v>604184013</v>
          </cell>
        </row>
        <row r="24">
          <cell r="B24">
            <v>1856515139389</v>
          </cell>
          <cell r="C24">
            <v>4992496140055</v>
          </cell>
          <cell r="D24" t="str">
            <v>05500551</v>
          </cell>
          <cell r="E24" t="str">
            <v>EfficientGrip ECO EG01（神、別P販）</v>
          </cell>
          <cell r="F24" t="str">
            <v>185/65R15 88S</v>
          </cell>
          <cell r="G24" t="str">
            <v>185/65R15</v>
          </cell>
          <cell r="H24" t="str">
            <v/>
          </cell>
          <cell r="I24">
            <v>4530</v>
          </cell>
          <cell r="J24">
            <v>11</v>
          </cell>
          <cell r="K24">
            <v>1</v>
          </cell>
          <cell r="L24">
            <v>6280</v>
          </cell>
          <cell r="M24">
            <v>5231.818182</v>
          </cell>
          <cell r="N24">
            <v>0.13414422240000001</v>
          </cell>
          <cell r="O24"/>
          <cell r="P24">
            <v>-10</v>
          </cell>
          <cell r="Q24">
            <v>45299</v>
          </cell>
          <cell r="R24">
            <v>6270</v>
          </cell>
          <cell r="S24" t="str">
            <v>カーポートマルゼン</v>
          </cell>
          <cell r="T24">
            <v>6340</v>
          </cell>
          <cell r="U24">
            <v>-70</v>
          </cell>
          <cell r="V24">
            <v>6280</v>
          </cell>
          <cell r="W24">
            <v>6280</v>
          </cell>
          <cell r="X24">
            <v>5231.818182</v>
          </cell>
          <cell r="Y24">
            <v>0.13414422240000001</v>
          </cell>
          <cell r="Z24"/>
          <cell r="AA24">
            <v>-10</v>
          </cell>
          <cell r="AB24">
            <v>45299</v>
          </cell>
          <cell r="AC24">
            <v>6270</v>
          </cell>
          <cell r="AD24" t="str">
            <v>タイヤディーラー　楽天市場店</v>
          </cell>
          <cell r="AE24">
            <v>6340</v>
          </cell>
          <cell r="AF24">
            <v>-70</v>
          </cell>
          <cell r="AG24" t="str">
            <v/>
          </cell>
          <cell r="AH24" t="str">
            <v/>
          </cell>
        </row>
        <row r="25">
          <cell r="B25">
            <v>1956515130390</v>
          </cell>
          <cell r="C25">
            <v>4992496140062</v>
          </cell>
          <cell r="D25" t="str">
            <v>05602716</v>
          </cell>
          <cell r="E25" t="str">
            <v>EfficientGrip ECO EG01</v>
          </cell>
          <cell r="F25" t="str">
            <v>195/65R15 91H</v>
          </cell>
          <cell r="G25" t="str">
            <v>195/65R15</v>
          </cell>
          <cell r="H25" t="str">
            <v/>
          </cell>
          <cell r="I25">
            <v>5180</v>
          </cell>
          <cell r="J25">
            <v>1044</v>
          </cell>
          <cell r="K25">
            <v>162</v>
          </cell>
          <cell r="L25">
            <v>7380</v>
          </cell>
          <cell r="M25">
            <v>6231.818182</v>
          </cell>
          <cell r="N25">
            <v>0.16878191100000001</v>
          </cell>
          <cell r="O25"/>
          <cell r="P25">
            <v>-340</v>
          </cell>
          <cell r="Q25">
            <v>45299</v>
          </cell>
          <cell r="R25">
            <v>7040</v>
          </cell>
          <cell r="S25" t="str">
            <v>カーポートマルゼン</v>
          </cell>
          <cell r="T25">
            <v>7240</v>
          </cell>
          <cell r="U25">
            <v>-200</v>
          </cell>
          <cell r="V25">
            <v>7380</v>
          </cell>
          <cell r="W25">
            <v>7240</v>
          </cell>
          <cell r="X25">
            <v>6104.5454550000004</v>
          </cell>
          <cell r="Y25">
            <v>0.15145197320000001</v>
          </cell>
          <cell r="Z25"/>
          <cell r="AA25">
            <v>-200</v>
          </cell>
          <cell r="AB25">
            <v>45299</v>
          </cell>
          <cell r="AC25">
            <v>7040</v>
          </cell>
          <cell r="AD25" t="str">
            <v>タイヤディーラー　楽天市場店</v>
          </cell>
          <cell r="AE25">
            <v>7240</v>
          </cell>
          <cell r="AF25">
            <v>-200</v>
          </cell>
          <cell r="AG25">
            <v>604159962</v>
          </cell>
          <cell r="AH25">
            <v>604184009</v>
          </cell>
        </row>
        <row r="26">
          <cell r="B26">
            <v>2056515139382</v>
          </cell>
          <cell r="C26">
            <v>4992496140079</v>
          </cell>
          <cell r="D26" t="str">
            <v>05602717</v>
          </cell>
          <cell r="E26" t="str">
            <v>EfficientGrip ECO EG01（神）</v>
          </cell>
          <cell r="F26" t="str">
            <v>205/65R15 94H</v>
          </cell>
          <cell r="G26" t="str">
            <v>205/65R15</v>
          </cell>
          <cell r="H26" t="str">
            <v/>
          </cell>
          <cell r="I26">
            <v>5980</v>
          </cell>
          <cell r="J26">
            <v>4</v>
          </cell>
          <cell r="K26">
            <v>28</v>
          </cell>
          <cell r="L26">
            <v>8800</v>
          </cell>
          <cell r="M26">
            <v>7045.4545449999996</v>
          </cell>
          <cell r="N26">
            <v>0.1512258065</v>
          </cell>
          <cell r="O26">
            <v>35200</v>
          </cell>
          <cell r="P26">
            <v>-660</v>
          </cell>
          <cell r="Q26">
            <v>45299</v>
          </cell>
          <cell r="R26">
            <v>8140</v>
          </cell>
          <cell r="S26" t="str">
            <v>グリーンコンシューマー</v>
          </cell>
          <cell r="T26">
            <v>8140</v>
          </cell>
          <cell r="U26">
            <v>0</v>
          </cell>
          <cell r="V26">
            <v>8900</v>
          </cell>
          <cell r="W26">
            <v>8880</v>
          </cell>
          <cell r="X26">
            <v>7118.181818</v>
          </cell>
          <cell r="Y26">
            <v>0.15989782890000001</v>
          </cell>
          <cell r="Z26"/>
          <cell r="AA26">
            <v>-540</v>
          </cell>
          <cell r="AB26">
            <v>45299</v>
          </cell>
          <cell r="AC26">
            <v>8340</v>
          </cell>
          <cell r="AD26" t="str">
            <v>カーポートマルゼン 楽天市場店</v>
          </cell>
          <cell r="AE26">
            <v>8140</v>
          </cell>
          <cell r="AF26">
            <v>200</v>
          </cell>
          <cell r="AG26">
            <v>604159963</v>
          </cell>
          <cell r="AH26">
            <v>604184010</v>
          </cell>
        </row>
        <row r="27">
          <cell r="B27">
            <v>1955516130392</v>
          </cell>
          <cell r="C27">
            <v>4992496140192</v>
          </cell>
          <cell r="D27" t="str">
            <v>05602729</v>
          </cell>
          <cell r="E27" t="str">
            <v>EfficientGrip ECO EG01</v>
          </cell>
          <cell r="F27" t="str">
            <v>195/55R16 87V</v>
          </cell>
          <cell r="G27" t="str">
            <v>195/55R16</v>
          </cell>
          <cell r="H27" t="str">
            <v/>
          </cell>
          <cell r="I27">
            <v>6850</v>
          </cell>
          <cell r="J27">
            <v>45</v>
          </cell>
          <cell r="K27">
            <v>24</v>
          </cell>
          <cell r="L27">
            <v>9480</v>
          </cell>
          <cell r="M27">
            <v>8140.9090910000004</v>
          </cell>
          <cell r="N27">
            <v>0.15857063090000001</v>
          </cell>
          <cell r="O27"/>
          <cell r="P27">
            <v>-840</v>
          </cell>
          <cell r="Q27">
            <v>45299</v>
          </cell>
          <cell r="R27">
            <v>8640</v>
          </cell>
          <cell r="S27" t="str">
            <v>グリーンコンシューマー</v>
          </cell>
          <cell r="T27">
            <v>8640</v>
          </cell>
          <cell r="U27">
            <v>0</v>
          </cell>
          <cell r="V27">
            <v>9480</v>
          </cell>
          <cell r="W27">
            <v>9400</v>
          </cell>
          <cell r="X27">
            <v>8068.181818</v>
          </cell>
          <cell r="Y27">
            <v>0.15098591550000001</v>
          </cell>
          <cell r="Z27"/>
          <cell r="AA27">
            <v>-730</v>
          </cell>
          <cell r="AB27">
            <v>45299</v>
          </cell>
          <cell r="AC27">
            <v>8670</v>
          </cell>
          <cell r="AD27" t="str">
            <v>タイヤスタイル</v>
          </cell>
          <cell r="AE27">
            <v>8640</v>
          </cell>
          <cell r="AF27">
            <v>30</v>
          </cell>
          <cell r="AG27">
            <v>604159969</v>
          </cell>
          <cell r="AH27">
            <v>604184016</v>
          </cell>
        </row>
        <row r="28">
          <cell r="B28">
            <v>2055516139384</v>
          </cell>
          <cell r="C28">
            <v>4992496140208</v>
          </cell>
          <cell r="D28" t="str">
            <v>05602730</v>
          </cell>
          <cell r="E28" t="str">
            <v>EfficientGrip ECO EG01（神）</v>
          </cell>
          <cell r="F28" t="str">
            <v>205/55R16 91V</v>
          </cell>
          <cell r="G28" t="str">
            <v>205/55R16</v>
          </cell>
          <cell r="H28" t="str">
            <v/>
          </cell>
          <cell r="I28">
            <v>7070</v>
          </cell>
          <cell r="J28">
            <v>38</v>
          </cell>
          <cell r="K28">
            <v>30</v>
          </cell>
          <cell r="L28">
            <v>9730</v>
          </cell>
          <cell r="M28">
            <v>8368.1818179999991</v>
          </cell>
          <cell r="N28">
            <v>0.15513307979999999</v>
          </cell>
          <cell r="O28"/>
          <cell r="P28">
            <v>-790</v>
          </cell>
          <cell r="Q28">
            <v>45299</v>
          </cell>
          <cell r="R28">
            <v>8940</v>
          </cell>
          <cell r="S28" t="str">
            <v>グリーンコンシューマー</v>
          </cell>
          <cell r="T28">
            <v>8940</v>
          </cell>
          <cell r="U28">
            <v>0</v>
          </cell>
          <cell r="V28">
            <v>9750</v>
          </cell>
          <cell r="W28">
            <v>9780</v>
          </cell>
          <cell r="X28">
            <v>8413.636364</v>
          </cell>
          <cell r="Y28">
            <v>0.1596974608</v>
          </cell>
          <cell r="Z28"/>
          <cell r="AA28">
            <v>-880</v>
          </cell>
          <cell r="AB28">
            <v>45299</v>
          </cell>
          <cell r="AC28">
            <v>8900</v>
          </cell>
          <cell r="AD28" t="str">
            <v>タイヤスタイル</v>
          </cell>
          <cell r="AE28">
            <v>8940</v>
          </cell>
          <cell r="AF28">
            <v>-40</v>
          </cell>
          <cell r="AG28">
            <v>604159967</v>
          </cell>
          <cell r="AH28">
            <v>604184014</v>
          </cell>
        </row>
        <row r="29">
          <cell r="B29">
            <v>1756016130390</v>
          </cell>
          <cell r="C29">
            <v>4992496140123</v>
          </cell>
          <cell r="D29" t="str">
            <v>05602722</v>
          </cell>
          <cell r="E29" t="str">
            <v>EfficientGrip ECO EG01</v>
          </cell>
          <cell r="F29" t="str">
            <v>175/60R16 82H</v>
          </cell>
          <cell r="G29" t="str">
            <v>175/60R16</v>
          </cell>
          <cell r="H29" t="str">
            <v/>
          </cell>
          <cell r="I29">
            <v>5610</v>
          </cell>
          <cell r="J29">
            <v>36</v>
          </cell>
          <cell r="K29">
            <v>28</v>
          </cell>
          <cell r="L29">
            <v>7880</v>
          </cell>
          <cell r="M29">
            <v>6686.363636</v>
          </cell>
          <cell r="N29">
            <v>0.16097892589999999</v>
          </cell>
          <cell r="O29"/>
          <cell r="P29">
            <v>-500</v>
          </cell>
          <cell r="Q29">
            <v>45299</v>
          </cell>
          <cell r="R29">
            <v>7380</v>
          </cell>
          <cell r="S29" t="str">
            <v>タイヤプリンス</v>
          </cell>
          <cell r="T29">
            <v>7380</v>
          </cell>
          <cell r="U29">
            <v>0</v>
          </cell>
          <cell r="V29">
            <v>7880</v>
          </cell>
          <cell r="W29">
            <v>7850</v>
          </cell>
          <cell r="X29">
            <v>6659.0909089999996</v>
          </cell>
          <cell r="Y29">
            <v>0.15754266210000001</v>
          </cell>
          <cell r="Z29"/>
          <cell r="AA29">
            <v>-221</v>
          </cell>
          <cell r="AB29">
            <v>45299</v>
          </cell>
          <cell r="AC29">
            <v>7629</v>
          </cell>
          <cell r="AD29" t="str">
            <v>タイヤディーラー　楽天市場店</v>
          </cell>
          <cell r="AE29">
            <v>7380</v>
          </cell>
          <cell r="AF29">
            <v>249</v>
          </cell>
          <cell r="AG29">
            <v>604159971</v>
          </cell>
          <cell r="AH29">
            <v>604184018</v>
          </cell>
        </row>
        <row r="30">
          <cell r="B30">
            <v>2056016130390</v>
          </cell>
          <cell r="C30">
            <v>4992496140147</v>
          </cell>
          <cell r="D30" t="str">
            <v>05602724</v>
          </cell>
          <cell r="E30" t="str">
            <v>EfficientGrip ECO EG01</v>
          </cell>
          <cell r="F30" t="str">
            <v>205/60R16 92H</v>
          </cell>
          <cell r="G30" t="str">
            <v>205/60R16</v>
          </cell>
          <cell r="H30" t="str">
            <v/>
          </cell>
          <cell r="I30">
            <v>6690</v>
          </cell>
          <cell r="J30">
            <v>65</v>
          </cell>
          <cell r="K30">
            <v>36</v>
          </cell>
          <cell r="L30">
            <v>9800</v>
          </cell>
          <cell r="M30">
            <v>7954.5454550000004</v>
          </cell>
          <cell r="N30">
            <v>0.15897142859999999</v>
          </cell>
          <cell r="O30"/>
          <cell r="P30">
            <v>-1200</v>
          </cell>
          <cell r="Q30">
            <v>45299</v>
          </cell>
          <cell r="R30">
            <v>8600</v>
          </cell>
          <cell r="S30" t="str">
            <v>グリーンコンシューマー</v>
          </cell>
          <cell r="T30">
            <v>8620</v>
          </cell>
          <cell r="U30">
            <v>-20</v>
          </cell>
          <cell r="V30">
            <v>9800</v>
          </cell>
          <cell r="W30">
            <v>9780</v>
          </cell>
          <cell r="X30">
            <v>7936.363636</v>
          </cell>
          <cell r="Y30">
            <v>0.15704467350000001</v>
          </cell>
          <cell r="Z30"/>
          <cell r="AA30">
            <v>-1090</v>
          </cell>
          <cell r="AB30">
            <v>45299</v>
          </cell>
          <cell r="AC30">
            <v>8690</v>
          </cell>
          <cell r="AD30" t="str">
            <v>カーポートマルゼン 楽天市場店</v>
          </cell>
          <cell r="AE30">
            <v>8620</v>
          </cell>
          <cell r="AF30">
            <v>70</v>
          </cell>
          <cell r="AG30">
            <v>604159968</v>
          </cell>
          <cell r="AH30">
            <v>604184015</v>
          </cell>
        </row>
        <row r="31">
          <cell r="B31">
            <v>2156016139383</v>
          </cell>
          <cell r="C31">
            <v>4992496140154</v>
          </cell>
          <cell r="D31" t="str">
            <v>05600552</v>
          </cell>
          <cell r="E31" t="str">
            <v>EfficientGrip ECO EG01（神）</v>
          </cell>
          <cell r="F31" t="str">
            <v>215/60R16 95H</v>
          </cell>
          <cell r="G31" t="str">
            <v>215/60R16</v>
          </cell>
          <cell r="H31" t="str">
            <v/>
          </cell>
          <cell r="I31">
            <v>6800</v>
          </cell>
          <cell r="J31">
            <v>32</v>
          </cell>
          <cell r="K31">
            <v>8</v>
          </cell>
          <cell r="L31">
            <v>9880</v>
          </cell>
          <cell r="M31">
            <v>8027.2727269999996</v>
          </cell>
          <cell r="N31">
            <v>0.15288788219999999</v>
          </cell>
          <cell r="O31"/>
          <cell r="P31">
            <v>-1120</v>
          </cell>
          <cell r="Q31">
            <v>45299</v>
          </cell>
          <cell r="R31">
            <v>8760</v>
          </cell>
          <cell r="S31" t="str">
            <v>グリーンコンシューマー</v>
          </cell>
          <cell r="T31">
            <v>8760</v>
          </cell>
          <cell r="U31">
            <v>0</v>
          </cell>
          <cell r="V31">
            <v>9880</v>
          </cell>
          <cell r="W31">
            <v>9890</v>
          </cell>
          <cell r="X31">
            <v>8036.363636</v>
          </cell>
          <cell r="Y31">
            <v>0.1538461538</v>
          </cell>
          <cell r="Z31"/>
          <cell r="AA31">
            <v>-1071</v>
          </cell>
          <cell r="AB31">
            <v>45299</v>
          </cell>
          <cell r="AC31">
            <v>8819</v>
          </cell>
          <cell r="AD31" t="str">
            <v>タイヤディーラー　楽天市場店</v>
          </cell>
          <cell r="AE31">
            <v>8760</v>
          </cell>
          <cell r="AF31">
            <v>59</v>
          </cell>
          <cell r="AG31">
            <v>604159970</v>
          </cell>
          <cell r="AH31">
            <v>604184017</v>
          </cell>
        </row>
        <row r="32">
          <cell r="B32">
            <v>2154517130380</v>
          </cell>
          <cell r="C32">
            <v>4992496141342</v>
          </cell>
          <cell r="D32" t="str">
            <v>05602758</v>
          </cell>
          <cell r="E32" t="str">
            <v>EfficientGrip ECO EG01</v>
          </cell>
          <cell r="F32" t="str">
            <v>215/45R17 91W XL</v>
          </cell>
          <cell r="G32" t="str">
            <v>215/45R17</v>
          </cell>
          <cell r="H32" t="str">
            <v/>
          </cell>
          <cell r="I32">
            <v>8980</v>
          </cell>
          <cell r="J32">
            <v>18</v>
          </cell>
          <cell r="K32">
            <v>9</v>
          </cell>
          <cell r="L32">
            <v>12380</v>
          </cell>
          <cell r="M32">
            <v>10777.272730000001</v>
          </cell>
          <cell r="N32">
            <v>0.16676507800000001</v>
          </cell>
          <cell r="O32"/>
          <cell r="P32">
            <v>-740</v>
          </cell>
          <cell r="Q32">
            <v>45299</v>
          </cell>
          <cell r="R32">
            <v>11640</v>
          </cell>
          <cell r="S32" t="str">
            <v>タイヤ ホイール ビックラック</v>
          </cell>
          <cell r="T32">
            <v>11640</v>
          </cell>
          <cell r="U32">
            <v>0</v>
          </cell>
          <cell r="V32">
            <v>12389</v>
          </cell>
          <cell r="W32">
            <v>12380</v>
          </cell>
          <cell r="X32">
            <v>10777.272730000001</v>
          </cell>
          <cell r="Y32">
            <v>0.16676507800000001</v>
          </cell>
          <cell r="Z32"/>
          <cell r="AA32">
            <v>-710</v>
          </cell>
          <cell r="AB32">
            <v>45299</v>
          </cell>
          <cell r="AC32">
            <v>11670</v>
          </cell>
          <cell r="AD32" t="str">
            <v>ビックラック</v>
          </cell>
          <cell r="AE32">
            <v>11640</v>
          </cell>
          <cell r="AF32">
            <v>30</v>
          </cell>
          <cell r="AG32">
            <v>604159972</v>
          </cell>
          <cell r="AH32">
            <v>604184019</v>
          </cell>
        </row>
        <row r="33">
          <cell r="B33">
            <v>2155017130399</v>
          </cell>
          <cell r="C33">
            <v>4992496140253</v>
          </cell>
          <cell r="D33" t="str">
            <v>05602735</v>
          </cell>
          <cell r="E33" t="str">
            <v>EfficientGrip ECO EG01</v>
          </cell>
          <cell r="F33" t="str">
            <v>215/50R17 91V</v>
          </cell>
          <cell r="G33" t="str">
            <v>215/50R17</v>
          </cell>
          <cell r="H33" t="str">
            <v/>
          </cell>
          <cell r="I33">
            <v>8890</v>
          </cell>
          <cell r="J33">
            <v>28</v>
          </cell>
          <cell r="K33">
            <v>4</v>
          </cell>
          <cell r="L33">
            <v>12600</v>
          </cell>
          <cell r="M33">
            <v>10500</v>
          </cell>
          <cell r="N33">
            <v>0.15333333330000001</v>
          </cell>
          <cell r="O33"/>
          <cell r="P33">
            <v>-700</v>
          </cell>
          <cell r="Q33">
            <v>45299</v>
          </cell>
          <cell r="R33">
            <v>11900</v>
          </cell>
          <cell r="S33" t="str">
            <v>タイヤプリンス</v>
          </cell>
          <cell r="T33">
            <v>11900</v>
          </cell>
          <cell r="U33">
            <v>0</v>
          </cell>
          <cell r="V33">
            <v>12560</v>
          </cell>
          <cell r="W33">
            <v>12550</v>
          </cell>
          <cell r="X33">
            <v>10454.54545</v>
          </cell>
          <cell r="Y33">
            <v>0.14965217389999999</v>
          </cell>
          <cell r="Z33"/>
          <cell r="AA33">
            <v>10</v>
          </cell>
          <cell r="AB33">
            <v>45299</v>
          </cell>
          <cell r="AC33">
            <v>12560</v>
          </cell>
          <cell r="AD33" t="str">
            <v>カーマニアNo.1</v>
          </cell>
          <cell r="AE33">
            <v>11900</v>
          </cell>
          <cell r="AF33">
            <v>660</v>
          </cell>
          <cell r="AG33">
            <v>604159973</v>
          </cell>
          <cell r="AH33">
            <v>604184020</v>
          </cell>
        </row>
        <row r="34">
          <cell r="B34">
            <v>1556514138238</v>
          </cell>
          <cell r="C34">
            <v>4992496149744</v>
          </cell>
          <cell r="D34" t="str">
            <v>05500858</v>
          </cell>
          <cell r="E34" t="str">
            <v>EfficientGrip ECO EG02（神）</v>
          </cell>
          <cell r="F34" t="str">
            <v>155/65R14 75S</v>
          </cell>
          <cell r="G34" t="str">
            <v>155/65R14</v>
          </cell>
          <cell r="H34" t="str">
            <v/>
          </cell>
          <cell r="I34">
            <v>2700</v>
          </cell>
          <cell r="J34">
            <v>0</v>
          </cell>
          <cell r="K34">
            <v>0</v>
          </cell>
          <cell r="L34">
            <v>4600</v>
          </cell>
          <cell r="M34">
            <v>3704.5454549999999</v>
          </cell>
          <cell r="N34">
            <v>0.2711656442</v>
          </cell>
          <cell r="O34"/>
          <cell r="P34">
            <v>389</v>
          </cell>
          <cell r="Q34">
            <v>45299</v>
          </cell>
          <cell r="R34">
            <v>4989</v>
          </cell>
          <cell r="S34" t="str">
            <v>ビッグラン市毛ヤフーショップ</v>
          </cell>
          <cell r="T34">
            <v>4989</v>
          </cell>
          <cell r="U34">
            <v>0</v>
          </cell>
          <cell r="V34">
            <v>4780</v>
          </cell>
          <cell r="W34">
            <v>4780</v>
          </cell>
          <cell r="X34">
            <v>3868.181818</v>
          </cell>
          <cell r="Y34">
            <v>0.30199764979999999</v>
          </cell>
          <cell r="Z34"/>
          <cell r="AA34">
            <v>1700</v>
          </cell>
          <cell r="AB34">
            <v>45299</v>
          </cell>
          <cell r="AC34">
            <v>6480</v>
          </cell>
          <cell r="AD34" t="str">
            <v>アットマックス＠</v>
          </cell>
          <cell r="AE34">
            <v>4989</v>
          </cell>
          <cell r="AF34">
            <v>1491</v>
          </cell>
          <cell r="AG34" t="str">
            <v/>
          </cell>
          <cell r="AH34" t="str">
            <v/>
          </cell>
        </row>
        <row r="35">
          <cell r="B35">
            <v>1656514130604</v>
          </cell>
          <cell r="C35">
            <v>4992496152966</v>
          </cell>
          <cell r="D35" t="str">
            <v>05605104</v>
          </cell>
          <cell r="E35" t="str">
            <v>EfficientGrip RVF02</v>
          </cell>
          <cell r="F35" t="str">
            <v>165/65R14 79H</v>
          </cell>
          <cell r="G35" t="str">
            <v>165/65R14</v>
          </cell>
          <cell r="H35" t="str">
            <v/>
          </cell>
          <cell r="I35">
            <v>4140</v>
          </cell>
          <cell r="J35">
            <v>0</v>
          </cell>
          <cell r="K35">
            <v>80</v>
          </cell>
          <cell r="L35"/>
          <cell r="M35">
            <v>-477.27272729999999</v>
          </cell>
          <cell r="N35">
            <v>9.6742857139999998</v>
          </cell>
          <cell r="O35"/>
          <cell r="P35">
            <v>6630</v>
          </cell>
          <cell r="Q35">
            <v>45299</v>
          </cell>
          <cell r="R35">
            <v>6630</v>
          </cell>
          <cell r="S35" t="str">
            <v>トミータイヤ</v>
          </cell>
          <cell r="T35">
            <v>6630</v>
          </cell>
          <cell r="U35">
            <v>0</v>
          </cell>
          <cell r="V35"/>
          <cell r="W35"/>
          <cell r="X35">
            <v>-477.27272729999999</v>
          </cell>
          <cell r="Y35">
            <v>9.6742857139999998</v>
          </cell>
          <cell r="Z35"/>
          <cell r="AA35">
            <v>6864</v>
          </cell>
          <cell r="AB35">
            <v>45299</v>
          </cell>
          <cell r="AC35">
            <v>6864</v>
          </cell>
          <cell r="AD35" t="str">
            <v>タイヤステージ　湘南　楽天市場店</v>
          </cell>
          <cell r="AE35">
            <v>6630</v>
          </cell>
          <cell r="AF35">
            <v>234</v>
          </cell>
          <cell r="AG35" t="str">
            <v/>
          </cell>
          <cell r="AH35" t="str">
            <v/>
          </cell>
        </row>
        <row r="36">
          <cell r="B36">
            <v>1655515130606</v>
          </cell>
          <cell r="C36">
            <v>4992496152959</v>
          </cell>
          <cell r="D36" t="str">
            <v>05605108</v>
          </cell>
          <cell r="E36" t="str">
            <v>EfficientGrip RVF02</v>
          </cell>
          <cell r="F36" t="str">
            <v>165/55R15 75V</v>
          </cell>
          <cell r="G36" t="str">
            <v>165/55R15</v>
          </cell>
          <cell r="H36">
            <v>14700</v>
          </cell>
          <cell r="I36">
            <v>5080</v>
          </cell>
          <cell r="J36">
            <v>30</v>
          </cell>
          <cell r="K36">
            <v>98</v>
          </cell>
          <cell r="L36">
            <v>8490</v>
          </cell>
          <cell r="M36">
            <v>7240.9090910000004</v>
          </cell>
          <cell r="N36">
            <v>0.29843063399999997</v>
          </cell>
          <cell r="O36"/>
          <cell r="P36">
            <v>-10</v>
          </cell>
          <cell r="Q36">
            <v>45299</v>
          </cell>
          <cell r="R36">
            <v>8480</v>
          </cell>
          <cell r="S36" t="str">
            <v>トミータイヤ</v>
          </cell>
          <cell r="T36">
            <v>8480</v>
          </cell>
          <cell r="U36">
            <v>0</v>
          </cell>
          <cell r="V36">
            <v>9180</v>
          </cell>
          <cell r="W36">
            <v>9050</v>
          </cell>
          <cell r="X36">
            <v>7750</v>
          </cell>
          <cell r="Y36">
            <v>0.344516129</v>
          </cell>
          <cell r="Z36"/>
          <cell r="AA36">
            <v>-10</v>
          </cell>
          <cell r="AB36">
            <v>45299</v>
          </cell>
          <cell r="AC36">
            <v>9040</v>
          </cell>
          <cell r="AD36" t="str">
            <v>タイヤプリンス</v>
          </cell>
          <cell r="AE36">
            <v>8480</v>
          </cell>
          <cell r="AF36">
            <v>560</v>
          </cell>
          <cell r="AG36">
            <v>604421501</v>
          </cell>
          <cell r="AH36">
            <v>604421517</v>
          </cell>
        </row>
        <row r="37">
          <cell r="B37">
            <v>1656015130608</v>
          </cell>
          <cell r="C37">
            <v>4992496153031</v>
          </cell>
          <cell r="D37" t="str">
            <v>05605106</v>
          </cell>
          <cell r="E37" t="str">
            <v>EfficientGrip RVF02</v>
          </cell>
          <cell r="F37" t="str">
            <v>165/60R15 77H</v>
          </cell>
          <cell r="G37" t="str">
            <v>165/60R15</v>
          </cell>
          <cell r="H37">
            <v>14500</v>
          </cell>
          <cell r="I37">
            <v>5050</v>
          </cell>
          <cell r="J37">
            <v>40</v>
          </cell>
          <cell r="K37">
            <v>132</v>
          </cell>
          <cell r="L37">
            <v>8100</v>
          </cell>
          <cell r="M37">
            <v>6886.363636</v>
          </cell>
          <cell r="N37">
            <v>0.2666666667</v>
          </cell>
          <cell r="O37"/>
          <cell r="P37">
            <v>500</v>
          </cell>
          <cell r="Q37">
            <v>45299</v>
          </cell>
          <cell r="R37">
            <v>8600</v>
          </cell>
          <cell r="S37" t="str">
            <v>タイヤプリンス</v>
          </cell>
          <cell r="T37">
            <v>8600</v>
          </cell>
          <cell r="U37">
            <v>0</v>
          </cell>
          <cell r="V37">
            <v>8620</v>
          </cell>
          <cell r="W37">
            <v>8640</v>
          </cell>
          <cell r="X37">
            <v>7377.2727269999996</v>
          </cell>
          <cell r="Y37">
            <v>0.3154651879</v>
          </cell>
          <cell r="Z37"/>
          <cell r="AA37">
            <v>1</v>
          </cell>
          <cell r="AB37">
            <v>45299</v>
          </cell>
          <cell r="AC37">
            <v>8641</v>
          </cell>
          <cell r="AD37" t="str">
            <v>タイヤショップZERO楽天市場店</v>
          </cell>
          <cell r="AE37">
            <v>8600</v>
          </cell>
          <cell r="AF37">
            <v>41</v>
          </cell>
          <cell r="AG37">
            <v>604421503</v>
          </cell>
          <cell r="AH37">
            <v>604421519</v>
          </cell>
        </row>
        <row r="38">
          <cell r="B38">
            <v>1755515130603</v>
          </cell>
          <cell r="C38">
            <v>4992496153185</v>
          </cell>
          <cell r="D38" t="str">
            <v>05605112</v>
          </cell>
          <cell r="E38" t="str">
            <v>EfficientGrip RVF02</v>
          </cell>
          <cell r="F38" t="str">
            <v>175/55R15 77V</v>
          </cell>
          <cell r="G38" t="str">
            <v>175/55R15</v>
          </cell>
          <cell r="H38" t="str">
            <v/>
          </cell>
          <cell r="I38">
            <v>7040</v>
          </cell>
          <cell r="J38">
            <v>0</v>
          </cell>
          <cell r="K38">
            <v>20</v>
          </cell>
          <cell r="L38"/>
          <cell r="M38">
            <v>-477.27272729999999</v>
          </cell>
          <cell r="N38">
            <v>15.750476190000001</v>
          </cell>
          <cell r="O38"/>
          <cell r="P38">
            <v>10690</v>
          </cell>
          <cell r="Q38">
            <v>45299</v>
          </cell>
          <cell r="R38">
            <v>10690</v>
          </cell>
          <cell r="S38" t="str">
            <v>トミータイヤ</v>
          </cell>
          <cell r="T38">
            <v>10690</v>
          </cell>
          <cell r="U38">
            <v>0</v>
          </cell>
          <cell r="V38"/>
          <cell r="W38"/>
          <cell r="X38">
            <v>-954.54545450000001</v>
          </cell>
          <cell r="Y38">
            <v>8.3752380950000003</v>
          </cell>
          <cell r="Z38"/>
          <cell r="AA38">
            <v>11286</v>
          </cell>
          <cell r="AB38">
            <v>45299</v>
          </cell>
          <cell r="AC38">
            <v>11286</v>
          </cell>
          <cell r="AD38" t="str">
            <v>タイヤステージ　湘南　楽天市場店</v>
          </cell>
          <cell r="AE38">
            <v>10690</v>
          </cell>
          <cell r="AF38">
            <v>596</v>
          </cell>
          <cell r="AG38" t="str">
            <v/>
          </cell>
          <cell r="AH38" t="str">
            <v/>
          </cell>
        </row>
        <row r="39">
          <cell r="B39">
            <v>1856015130602</v>
          </cell>
          <cell r="C39">
            <v>4992496153017</v>
          </cell>
          <cell r="D39" t="str">
            <v>05605116</v>
          </cell>
          <cell r="E39" t="str">
            <v>EfficientGrip RVF02</v>
          </cell>
          <cell r="F39" t="str">
            <v>185/60R15 84H</v>
          </cell>
          <cell r="G39" t="str">
            <v>185/60R15</v>
          </cell>
          <cell r="H39" t="str">
            <v/>
          </cell>
          <cell r="I39">
            <v>6310</v>
          </cell>
          <cell r="J39">
            <v>0</v>
          </cell>
          <cell r="K39">
            <v>12</v>
          </cell>
          <cell r="L39"/>
          <cell r="M39">
            <v>-477.27272729999999</v>
          </cell>
          <cell r="N39">
            <v>14.22095238</v>
          </cell>
          <cell r="O39"/>
          <cell r="P39">
            <v>9790</v>
          </cell>
          <cell r="Q39">
            <v>45299</v>
          </cell>
          <cell r="R39">
            <v>9790</v>
          </cell>
          <cell r="S39" t="str">
            <v>トミータイヤ</v>
          </cell>
          <cell r="T39">
            <v>9790</v>
          </cell>
          <cell r="U39">
            <v>0</v>
          </cell>
          <cell r="V39"/>
          <cell r="W39"/>
          <cell r="X39">
            <v>-954.54545450000001</v>
          </cell>
          <cell r="Y39">
            <v>7.61047619</v>
          </cell>
          <cell r="Z39"/>
          <cell r="AA39">
            <v>10164</v>
          </cell>
          <cell r="AB39">
            <v>45299</v>
          </cell>
          <cell r="AC39">
            <v>10164</v>
          </cell>
          <cell r="AD39" t="str">
            <v>タイヤステージ　湘南　楽天市場店</v>
          </cell>
          <cell r="AE39">
            <v>9790</v>
          </cell>
          <cell r="AF39">
            <v>374</v>
          </cell>
          <cell r="AG39" t="str">
            <v/>
          </cell>
          <cell r="AH39" t="str">
            <v/>
          </cell>
        </row>
        <row r="40">
          <cell r="B40">
            <v>1856515130607</v>
          </cell>
          <cell r="C40">
            <v>4992496152881</v>
          </cell>
          <cell r="D40" t="str">
            <v>05605114</v>
          </cell>
          <cell r="E40" t="str">
            <v>EfficientGrip RVF02</v>
          </cell>
          <cell r="F40" t="str">
            <v>185/65R15 88H</v>
          </cell>
          <cell r="G40" t="str">
            <v>185/65R15</v>
          </cell>
          <cell r="H40">
            <v>15800</v>
          </cell>
          <cell r="I40">
            <v>6090</v>
          </cell>
          <cell r="J40">
            <v>12</v>
          </cell>
          <cell r="K40">
            <v>32</v>
          </cell>
          <cell r="L40">
            <v>9440</v>
          </cell>
          <cell r="M40">
            <v>8104.5454550000004</v>
          </cell>
          <cell r="N40">
            <v>0.2485698261</v>
          </cell>
          <cell r="O40"/>
          <cell r="P40">
            <v>-10</v>
          </cell>
          <cell r="Q40">
            <v>45299</v>
          </cell>
          <cell r="R40">
            <v>9430</v>
          </cell>
          <cell r="S40" t="str">
            <v>トミータイヤ</v>
          </cell>
          <cell r="T40">
            <v>9430</v>
          </cell>
          <cell r="U40">
            <v>0</v>
          </cell>
          <cell r="V40">
            <v>9520</v>
          </cell>
          <cell r="W40">
            <v>9520</v>
          </cell>
          <cell r="X40">
            <v>7700</v>
          </cell>
          <cell r="Y40">
            <v>0.2090909091</v>
          </cell>
          <cell r="Z40"/>
          <cell r="AA40">
            <v>20</v>
          </cell>
          <cell r="AB40">
            <v>45299</v>
          </cell>
          <cell r="AC40">
            <v>9540</v>
          </cell>
          <cell r="AD40" t="str">
            <v>タイヤショップZERO楽天市場店</v>
          </cell>
          <cell r="AE40">
            <v>9430</v>
          </cell>
          <cell r="AF40">
            <v>110</v>
          </cell>
          <cell r="AG40">
            <v>604421502</v>
          </cell>
          <cell r="AH40">
            <v>604421518</v>
          </cell>
        </row>
        <row r="41">
          <cell r="B41">
            <v>1956515130604</v>
          </cell>
          <cell r="C41">
            <v>4992496152874</v>
          </cell>
          <cell r="D41" t="str">
            <v>05605118</v>
          </cell>
          <cell r="E41" t="str">
            <v>EfficientGrip RVF02</v>
          </cell>
          <cell r="F41" t="str">
            <v>195/65R15 91H</v>
          </cell>
          <cell r="G41" t="str">
            <v>195/65R15</v>
          </cell>
          <cell r="H41">
            <v>16800</v>
          </cell>
          <cell r="I41">
            <v>5850</v>
          </cell>
          <cell r="J41">
            <v>59</v>
          </cell>
          <cell r="K41">
            <v>116</v>
          </cell>
          <cell r="L41">
            <v>9660</v>
          </cell>
          <cell r="M41">
            <v>8304.5454549999995</v>
          </cell>
          <cell r="N41">
            <v>0.29556650249999999</v>
          </cell>
          <cell r="O41"/>
          <cell r="P41">
            <v>-10</v>
          </cell>
          <cell r="Q41">
            <v>45299</v>
          </cell>
          <cell r="R41">
            <v>9650</v>
          </cell>
          <cell r="S41" t="str">
            <v>タイヤプリンス</v>
          </cell>
          <cell r="T41">
            <v>9650</v>
          </cell>
          <cell r="U41">
            <v>0</v>
          </cell>
          <cell r="V41">
            <v>10070</v>
          </cell>
          <cell r="W41">
            <v>10100</v>
          </cell>
          <cell r="X41">
            <v>8227.2727269999996</v>
          </cell>
          <cell r="Y41">
            <v>0.28895027620000002</v>
          </cell>
          <cell r="Z41"/>
          <cell r="AA41">
            <v>0</v>
          </cell>
          <cell r="AB41">
            <v>45299</v>
          </cell>
          <cell r="AC41">
            <v>10100</v>
          </cell>
          <cell r="AD41" t="str">
            <v>タイヤショップZERO楽天市場店</v>
          </cell>
          <cell r="AE41">
            <v>9650</v>
          </cell>
          <cell r="AF41">
            <v>450</v>
          </cell>
          <cell r="AG41">
            <v>604421500</v>
          </cell>
          <cell r="AH41">
            <v>604421516</v>
          </cell>
        </row>
        <row r="42">
          <cell r="B42">
            <v>1756016130604</v>
          </cell>
          <cell r="C42">
            <v>4992496153239</v>
          </cell>
          <cell r="D42" t="str">
            <v>05605122</v>
          </cell>
          <cell r="E42" t="str">
            <v>EfficientGrip RVF02</v>
          </cell>
          <cell r="F42" t="str">
            <v>175/60R16 82H</v>
          </cell>
          <cell r="G42" t="str">
            <v>175/60R16</v>
          </cell>
          <cell r="H42" t="str">
            <v/>
          </cell>
          <cell r="I42">
            <v>6460</v>
          </cell>
          <cell r="J42">
            <v>0</v>
          </cell>
          <cell r="K42">
            <v>60</v>
          </cell>
          <cell r="L42"/>
          <cell r="M42">
            <v>-477.27272729999999</v>
          </cell>
          <cell r="N42">
            <v>14.535238100000001</v>
          </cell>
          <cell r="O42"/>
          <cell r="P42">
            <v>10590</v>
          </cell>
          <cell r="Q42">
            <v>45299</v>
          </cell>
          <cell r="R42">
            <v>10590</v>
          </cell>
          <cell r="S42" t="str">
            <v>トミータイヤ</v>
          </cell>
          <cell r="T42">
            <v>10590</v>
          </cell>
          <cell r="U42">
            <v>0</v>
          </cell>
          <cell r="V42"/>
          <cell r="W42"/>
          <cell r="X42">
            <v>-954.54545450000001</v>
          </cell>
          <cell r="Y42">
            <v>7.7676190480000002</v>
          </cell>
          <cell r="Z42"/>
          <cell r="AA42">
            <v>10956</v>
          </cell>
          <cell r="AB42">
            <v>45299</v>
          </cell>
          <cell r="AC42">
            <v>10956</v>
          </cell>
          <cell r="AD42" t="str">
            <v>タイヤステージ　湘南　楽天市場店</v>
          </cell>
          <cell r="AE42">
            <v>10590</v>
          </cell>
          <cell r="AF42">
            <v>366</v>
          </cell>
          <cell r="AG42" t="str">
            <v/>
          </cell>
          <cell r="AH42" t="str">
            <v/>
          </cell>
        </row>
        <row r="43">
          <cell r="B43">
            <v>1855516130609</v>
          </cell>
          <cell r="C43">
            <v>4992496153093</v>
          </cell>
          <cell r="D43" t="str">
            <v>05605124</v>
          </cell>
          <cell r="E43" t="str">
            <v>EfficientGrip RVF02</v>
          </cell>
          <cell r="F43" t="str">
            <v>185/55R16 83V</v>
          </cell>
          <cell r="G43" t="str">
            <v>185/55R16</v>
          </cell>
          <cell r="H43">
            <v>21100</v>
          </cell>
          <cell r="I43">
            <v>8250</v>
          </cell>
          <cell r="J43">
            <v>30</v>
          </cell>
          <cell r="K43">
            <v>6</v>
          </cell>
          <cell r="L43">
            <v>11550</v>
          </cell>
          <cell r="M43">
            <v>10022.727269999999</v>
          </cell>
          <cell r="N43">
            <v>0.17687074829999999</v>
          </cell>
          <cell r="O43"/>
          <cell r="P43">
            <v>0</v>
          </cell>
          <cell r="Q43">
            <v>45299</v>
          </cell>
          <cell r="R43">
            <v>11550</v>
          </cell>
          <cell r="S43" t="str">
            <v>タイヤプリンス</v>
          </cell>
          <cell r="T43">
            <v>11550</v>
          </cell>
          <cell r="U43">
            <v>0</v>
          </cell>
          <cell r="V43">
            <v>12880</v>
          </cell>
          <cell r="W43">
            <v>12910</v>
          </cell>
          <cell r="X43">
            <v>10781.81818</v>
          </cell>
          <cell r="Y43">
            <v>0.2348229342</v>
          </cell>
          <cell r="Z43"/>
          <cell r="AA43">
            <v>-30</v>
          </cell>
          <cell r="AB43">
            <v>45299</v>
          </cell>
          <cell r="AC43">
            <v>12880</v>
          </cell>
          <cell r="AD43" t="str">
            <v>タイヤプリンス</v>
          </cell>
          <cell r="AE43">
            <v>11550</v>
          </cell>
          <cell r="AF43">
            <v>1330</v>
          </cell>
          <cell r="AG43">
            <v>604421507</v>
          </cell>
          <cell r="AH43">
            <v>604421523</v>
          </cell>
        </row>
        <row r="44">
          <cell r="B44">
            <v>1956016130608</v>
          </cell>
          <cell r="C44">
            <v>4992496152911</v>
          </cell>
          <cell r="D44" t="str">
            <v>05605126</v>
          </cell>
          <cell r="E44" t="str">
            <v>EfficientGrip RVF02</v>
          </cell>
          <cell r="F44" t="str">
            <v>195/60R16 89H（2拠点）</v>
          </cell>
          <cell r="G44" t="str">
            <v>195/60R16</v>
          </cell>
          <cell r="H44">
            <v>19100</v>
          </cell>
          <cell r="I44">
            <v>6880</v>
          </cell>
          <cell r="J44">
            <v>54</v>
          </cell>
          <cell r="K44">
            <v>87</v>
          </cell>
          <cell r="L44">
            <v>10800</v>
          </cell>
          <cell r="M44">
            <v>9340.9090909999995</v>
          </cell>
          <cell r="N44">
            <v>0.26345498779999998</v>
          </cell>
          <cell r="O44"/>
          <cell r="P44">
            <v>0</v>
          </cell>
          <cell r="Q44">
            <v>45299</v>
          </cell>
          <cell r="R44">
            <v>10800</v>
          </cell>
          <cell r="S44" t="str">
            <v>タイヤプリンス</v>
          </cell>
          <cell r="T44">
            <v>10800</v>
          </cell>
          <cell r="U44">
            <v>0</v>
          </cell>
          <cell r="V44">
            <v>11760</v>
          </cell>
          <cell r="W44">
            <v>11700</v>
          </cell>
          <cell r="X44">
            <v>10159.090910000001</v>
          </cell>
          <cell r="Y44">
            <v>0.32277404920000002</v>
          </cell>
          <cell r="Z44"/>
          <cell r="AA44">
            <v>-60</v>
          </cell>
          <cell r="AB44">
            <v>45299</v>
          </cell>
          <cell r="AC44">
            <v>11640</v>
          </cell>
          <cell r="AD44" t="str">
            <v>タイヤプリンス</v>
          </cell>
          <cell r="AE44">
            <v>10800</v>
          </cell>
          <cell r="AF44">
            <v>840</v>
          </cell>
          <cell r="AG44">
            <v>604421506</v>
          </cell>
          <cell r="AH44">
            <v>604421522</v>
          </cell>
        </row>
        <row r="45">
          <cell r="B45">
            <v>2055516130602</v>
          </cell>
          <cell r="C45">
            <v>4992496153024</v>
          </cell>
          <cell r="D45" t="str">
            <v>05605136</v>
          </cell>
          <cell r="E45" t="str">
            <v>EfficientGrip RVF02</v>
          </cell>
          <cell r="F45" t="str">
            <v>205/55R16 94V XL</v>
          </cell>
          <cell r="G45" t="str">
            <v>205/55R16</v>
          </cell>
          <cell r="H45">
            <v>22900</v>
          </cell>
          <cell r="I45">
            <v>8740</v>
          </cell>
          <cell r="J45">
            <v>10</v>
          </cell>
          <cell r="K45">
            <v>6</v>
          </cell>
          <cell r="L45">
            <v>12830</v>
          </cell>
          <cell r="M45">
            <v>11186.36364</v>
          </cell>
          <cell r="N45">
            <v>0.2186915888</v>
          </cell>
          <cell r="O45"/>
          <cell r="P45">
            <v>-20</v>
          </cell>
          <cell r="Q45">
            <v>45299</v>
          </cell>
          <cell r="R45">
            <v>12810</v>
          </cell>
          <cell r="S45" t="str">
            <v>トミータイヤ</v>
          </cell>
          <cell r="T45">
            <v>12810</v>
          </cell>
          <cell r="U45">
            <v>0</v>
          </cell>
          <cell r="V45">
            <v>13980</v>
          </cell>
          <cell r="W45">
            <v>13930</v>
          </cell>
          <cell r="X45">
            <v>11709.090910000001</v>
          </cell>
          <cell r="Y45">
            <v>0.25357142859999998</v>
          </cell>
          <cell r="Z45"/>
          <cell r="AA45">
            <v>0</v>
          </cell>
          <cell r="AB45">
            <v>45299</v>
          </cell>
          <cell r="AC45">
            <v>13930</v>
          </cell>
          <cell r="AD45" t="str">
            <v>タイヤプリンス</v>
          </cell>
          <cell r="AE45">
            <v>12810</v>
          </cell>
          <cell r="AF45">
            <v>1120</v>
          </cell>
          <cell r="AG45">
            <v>604421504</v>
          </cell>
          <cell r="AH45">
            <v>604421520</v>
          </cell>
        </row>
        <row r="46">
          <cell r="B46">
            <v>2056016130604</v>
          </cell>
          <cell r="C46">
            <v>4992496152867</v>
          </cell>
          <cell r="D46" t="str">
            <v>05605132</v>
          </cell>
          <cell r="E46" t="str">
            <v>EfficientGrip RVF02</v>
          </cell>
          <cell r="F46" t="str">
            <v>205/60R16 92V</v>
          </cell>
          <cell r="G46" t="str">
            <v>205/60R16</v>
          </cell>
          <cell r="H46">
            <v>20000</v>
          </cell>
          <cell r="I46">
            <v>7360</v>
          </cell>
          <cell r="J46">
            <v>87</v>
          </cell>
          <cell r="K46">
            <v>214</v>
          </cell>
          <cell r="L46">
            <v>11350</v>
          </cell>
          <cell r="M46">
            <v>9363.636364</v>
          </cell>
          <cell r="N46">
            <v>0.21398058249999999</v>
          </cell>
          <cell r="O46"/>
          <cell r="P46">
            <v>0</v>
          </cell>
          <cell r="Q46">
            <v>45299</v>
          </cell>
          <cell r="R46">
            <v>11350</v>
          </cell>
          <cell r="S46" t="str">
            <v>タイヤプリンス</v>
          </cell>
          <cell r="T46">
            <v>11350</v>
          </cell>
          <cell r="U46">
            <v>0</v>
          </cell>
          <cell r="V46">
            <v>12260</v>
          </cell>
          <cell r="W46">
            <v>12290</v>
          </cell>
          <cell r="X46">
            <v>10218.18182</v>
          </cell>
          <cell r="Y46">
            <v>0.27971530249999998</v>
          </cell>
          <cell r="Z46"/>
          <cell r="AA46">
            <v>-40</v>
          </cell>
          <cell r="AB46">
            <v>45299</v>
          </cell>
          <cell r="AC46">
            <v>12250</v>
          </cell>
          <cell r="AD46" t="str">
            <v>タイヤプリンス</v>
          </cell>
          <cell r="AE46">
            <v>11350</v>
          </cell>
          <cell r="AF46">
            <v>900</v>
          </cell>
          <cell r="AG46">
            <v>604421505</v>
          </cell>
          <cell r="AH46">
            <v>604421521</v>
          </cell>
        </row>
        <row r="47">
          <cell r="B47">
            <v>2055017130606</v>
          </cell>
          <cell r="C47">
            <v>4992496153079</v>
          </cell>
          <cell r="D47" t="str">
            <v>05605150</v>
          </cell>
          <cell r="E47" t="str">
            <v>EfficientGrip RVF02</v>
          </cell>
          <cell r="F47" t="str">
            <v>205/50R17 93V XL</v>
          </cell>
          <cell r="G47" t="str">
            <v>205/50R17</v>
          </cell>
          <cell r="H47">
            <v>27300</v>
          </cell>
          <cell r="I47">
            <v>10720</v>
          </cell>
          <cell r="J47">
            <v>8</v>
          </cell>
          <cell r="K47">
            <v>8</v>
          </cell>
          <cell r="L47">
            <v>15790</v>
          </cell>
          <cell r="M47">
            <v>13877.272730000001</v>
          </cell>
          <cell r="N47">
            <v>0.22751392070000001</v>
          </cell>
          <cell r="O47"/>
          <cell r="P47">
            <v>-10</v>
          </cell>
          <cell r="Q47">
            <v>45299</v>
          </cell>
          <cell r="R47">
            <v>15780</v>
          </cell>
          <cell r="S47" t="str">
            <v>トミータイヤ</v>
          </cell>
          <cell r="T47">
            <v>15780</v>
          </cell>
          <cell r="U47">
            <v>0</v>
          </cell>
          <cell r="V47">
            <v>17100</v>
          </cell>
          <cell r="W47">
            <v>16360</v>
          </cell>
          <cell r="X47">
            <v>14395.45455</v>
          </cell>
          <cell r="Y47">
            <v>0.2553204926</v>
          </cell>
          <cell r="Z47"/>
          <cell r="AA47">
            <v>40</v>
          </cell>
          <cell r="AB47">
            <v>45299</v>
          </cell>
          <cell r="AC47">
            <v>16400</v>
          </cell>
          <cell r="AD47" t="str">
            <v>タイヤショップZERO楽天市場店</v>
          </cell>
          <cell r="AE47">
            <v>15780</v>
          </cell>
          <cell r="AF47">
            <v>620</v>
          </cell>
          <cell r="AG47">
            <v>604421510</v>
          </cell>
          <cell r="AH47">
            <v>604421526</v>
          </cell>
        </row>
        <row r="48">
          <cell r="B48">
            <v>2055517130601</v>
          </cell>
          <cell r="C48">
            <v>4992496152997</v>
          </cell>
          <cell r="D48" t="str">
            <v>05605144</v>
          </cell>
          <cell r="E48" t="str">
            <v>EfficientGrip RVF02</v>
          </cell>
          <cell r="F48" t="str">
            <v>205/55R17 95V</v>
          </cell>
          <cell r="G48" t="str">
            <v>205/55R17</v>
          </cell>
          <cell r="H48" t="str">
            <v/>
          </cell>
          <cell r="I48">
            <v>9360</v>
          </cell>
          <cell r="J48">
            <v>0</v>
          </cell>
          <cell r="K48">
            <v>40</v>
          </cell>
          <cell r="L48"/>
          <cell r="M48">
            <v>-954.54545450000001</v>
          </cell>
          <cell r="N48">
            <v>10.805714289999999</v>
          </cell>
          <cell r="O48"/>
          <cell r="P48">
            <v>15350</v>
          </cell>
          <cell r="Q48">
            <v>45299</v>
          </cell>
          <cell r="R48">
            <v>15350</v>
          </cell>
          <cell r="S48" t="str">
            <v>タイヤプリンス</v>
          </cell>
          <cell r="T48">
            <v>15350</v>
          </cell>
          <cell r="U48">
            <v>0</v>
          </cell>
          <cell r="V48"/>
          <cell r="W48"/>
          <cell r="X48">
            <v>-954.54545450000001</v>
          </cell>
          <cell r="Y48">
            <v>10.805714289999999</v>
          </cell>
          <cell r="Z48"/>
          <cell r="AA48">
            <v>16500</v>
          </cell>
          <cell r="AB48">
            <v>45299</v>
          </cell>
          <cell r="AC48">
            <v>16500</v>
          </cell>
          <cell r="AD48" t="str">
            <v>タイヤプリンス</v>
          </cell>
          <cell r="AE48">
            <v>15350</v>
          </cell>
          <cell r="AF48">
            <v>1150</v>
          </cell>
          <cell r="AG48" t="str">
            <v/>
          </cell>
          <cell r="AH48" t="str">
            <v/>
          </cell>
        </row>
        <row r="49">
          <cell r="B49">
            <v>2155517130608</v>
          </cell>
          <cell r="C49">
            <v>4992496152942</v>
          </cell>
          <cell r="D49" t="str">
            <v>05605146</v>
          </cell>
          <cell r="E49" t="str">
            <v>EfficientGrip RVF02</v>
          </cell>
          <cell r="F49" t="str">
            <v>215/55R17 98V XL（2拠点）</v>
          </cell>
          <cell r="G49" t="str">
            <v>215/55R17</v>
          </cell>
          <cell r="H49">
            <v>25800</v>
          </cell>
          <cell r="I49">
            <v>9320</v>
          </cell>
          <cell r="J49">
            <v>11</v>
          </cell>
          <cell r="K49">
            <v>51</v>
          </cell>
          <cell r="L49">
            <v>14300</v>
          </cell>
          <cell r="M49">
            <v>12045.45455</v>
          </cell>
          <cell r="N49">
            <v>0.22626415089999999</v>
          </cell>
          <cell r="O49"/>
          <cell r="P49">
            <v>540</v>
          </cell>
          <cell r="Q49">
            <v>45299</v>
          </cell>
          <cell r="R49">
            <v>14840</v>
          </cell>
          <cell r="S49" t="str">
            <v>トミータイヤ</v>
          </cell>
          <cell r="T49">
            <v>14840</v>
          </cell>
          <cell r="U49">
            <v>0</v>
          </cell>
          <cell r="V49">
            <v>15510</v>
          </cell>
          <cell r="W49">
            <v>15510</v>
          </cell>
          <cell r="X49">
            <v>13145.45455</v>
          </cell>
          <cell r="Y49">
            <v>0.29100968189999998</v>
          </cell>
          <cell r="Z49"/>
          <cell r="AA49">
            <v>40</v>
          </cell>
          <cell r="AB49">
            <v>45299</v>
          </cell>
          <cell r="AC49">
            <v>15550</v>
          </cell>
          <cell r="AD49" t="str">
            <v>タイヤショップZERO楽天市場店</v>
          </cell>
          <cell r="AE49">
            <v>14840</v>
          </cell>
          <cell r="AF49">
            <v>710</v>
          </cell>
          <cell r="AG49">
            <v>604421508</v>
          </cell>
          <cell r="AH49">
            <v>604421524</v>
          </cell>
        </row>
        <row r="50">
          <cell r="B50">
            <v>2156017130600</v>
          </cell>
          <cell r="C50">
            <v>4992496152904</v>
          </cell>
          <cell r="D50" t="str">
            <v>05605140</v>
          </cell>
          <cell r="E50" t="str">
            <v>EfficientGrip RVF02</v>
          </cell>
          <cell r="F50" t="str">
            <v>215/60R17 100H XL</v>
          </cell>
          <cell r="G50" t="str">
            <v>215/60R17</v>
          </cell>
          <cell r="H50">
            <v>23200</v>
          </cell>
          <cell r="I50">
            <v>8720</v>
          </cell>
          <cell r="J50">
            <v>31</v>
          </cell>
          <cell r="K50">
            <v>59</v>
          </cell>
          <cell r="L50">
            <v>13730</v>
          </cell>
          <cell r="M50">
            <v>11527.272730000001</v>
          </cell>
          <cell r="N50">
            <v>0.24353312299999999</v>
          </cell>
          <cell r="O50"/>
          <cell r="P50">
            <v>-10</v>
          </cell>
          <cell r="Q50">
            <v>45299</v>
          </cell>
          <cell r="R50">
            <v>13720</v>
          </cell>
          <cell r="S50" t="str">
            <v>トミータイヤ</v>
          </cell>
          <cell r="T50">
            <v>13720</v>
          </cell>
          <cell r="U50">
            <v>0</v>
          </cell>
          <cell r="V50">
            <v>14060</v>
          </cell>
          <cell r="W50">
            <v>14450</v>
          </cell>
          <cell r="X50">
            <v>12181.81818</v>
          </cell>
          <cell r="Y50">
            <v>0.2841791045</v>
          </cell>
          <cell r="Z50"/>
          <cell r="AA50">
            <v>4</v>
          </cell>
          <cell r="AB50">
            <v>45299</v>
          </cell>
          <cell r="AC50">
            <v>14454</v>
          </cell>
          <cell r="AD50" t="str">
            <v>タイヤステージ　湘南　楽天市場店</v>
          </cell>
          <cell r="AE50">
            <v>13720</v>
          </cell>
          <cell r="AF50">
            <v>734</v>
          </cell>
          <cell r="AG50">
            <v>604421509</v>
          </cell>
          <cell r="AH50">
            <v>604421525</v>
          </cell>
        </row>
        <row r="51">
          <cell r="B51">
            <v>2255517130605</v>
          </cell>
          <cell r="C51">
            <v>4992496153055</v>
          </cell>
          <cell r="D51" t="str">
            <v>05605148</v>
          </cell>
          <cell r="E51" t="str">
            <v>EfficientGrip RVF02</v>
          </cell>
          <cell r="F51" t="str">
            <v>225/55R17 101V</v>
          </cell>
          <cell r="G51" t="str">
            <v>225/55R17</v>
          </cell>
          <cell r="H51" t="str">
            <v/>
          </cell>
          <cell r="I51">
            <v>11820</v>
          </cell>
          <cell r="J51">
            <v>0</v>
          </cell>
          <cell r="K51">
            <v>12</v>
          </cell>
          <cell r="L51"/>
          <cell r="M51">
            <v>-954.54545450000001</v>
          </cell>
          <cell r="N51">
            <v>13.38285714</v>
          </cell>
          <cell r="O51"/>
          <cell r="P51">
            <v>17190</v>
          </cell>
          <cell r="Q51">
            <v>45299</v>
          </cell>
          <cell r="R51">
            <v>17190</v>
          </cell>
          <cell r="S51" t="str">
            <v>トミータイヤ</v>
          </cell>
          <cell r="T51">
            <v>17190</v>
          </cell>
          <cell r="U51">
            <v>0</v>
          </cell>
          <cell r="V51"/>
          <cell r="W51"/>
          <cell r="X51">
            <v>-954.54545450000001</v>
          </cell>
          <cell r="Y51">
            <v>13.38285714</v>
          </cell>
          <cell r="Z51"/>
          <cell r="AA51">
            <v>18970</v>
          </cell>
          <cell r="AB51">
            <v>45299</v>
          </cell>
          <cell r="AC51">
            <v>18970</v>
          </cell>
          <cell r="AD51" t="str">
            <v>タイヤプリンス</v>
          </cell>
          <cell r="AE51">
            <v>17190</v>
          </cell>
          <cell r="AF51">
            <v>1780</v>
          </cell>
          <cell r="AG51" t="str">
            <v/>
          </cell>
          <cell r="AH51" t="str">
            <v/>
          </cell>
        </row>
        <row r="52">
          <cell r="B52">
            <v>2256017130607</v>
          </cell>
          <cell r="C52">
            <v>4992496152973</v>
          </cell>
          <cell r="D52" t="str">
            <v>05605142</v>
          </cell>
          <cell r="E52" t="str">
            <v>EfficientGrip RVF02</v>
          </cell>
          <cell r="F52" t="str">
            <v>225/60R17 99H</v>
          </cell>
          <cell r="G52" t="str">
            <v>225/60R17</v>
          </cell>
          <cell r="H52">
            <v>24400</v>
          </cell>
          <cell r="I52">
            <v>8910</v>
          </cell>
          <cell r="J52">
            <v>34</v>
          </cell>
          <cell r="K52">
            <v>44</v>
          </cell>
          <cell r="L52">
            <v>13940</v>
          </cell>
          <cell r="M52">
            <v>11718.18182</v>
          </cell>
          <cell r="N52">
            <v>0.2396431342</v>
          </cell>
          <cell r="O52"/>
          <cell r="P52">
            <v>-10</v>
          </cell>
          <cell r="Q52">
            <v>45299</v>
          </cell>
          <cell r="R52">
            <v>13930</v>
          </cell>
          <cell r="S52" t="str">
            <v>トミータイヤ</v>
          </cell>
          <cell r="T52">
            <v>13930</v>
          </cell>
          <cell r="U52">
            <v>0</v>
          </cell>
          <cell r="V52">
            <v>14730</v>
          </cell>
          <cell r="W52">
            <v>14770</v>
          </cell>
          <cell r="X52">
            <v>12472.727269999999</v>
          </cell>
          <cell r="Y52">
            <v>0.2856413994</v>
          </cell>
          <cell r="Z52"/>
          <cell r="AA52">
            <v>0</v>
          </cell>
          <cell r="AB52">
            <v>45299</v>
          </cell>
          <cell r="AC52">
            <v>14770</v>
          </cell>
          <cell r="AD52" t="str">
            <v>タイヤショップZERO楽天市場店</v>
          </cell>
          <cell r="AE52">
            <v>13930</v>
          </cell>
          <cell r="AF52">
            <v>840</v>
          </cell>
          <cell r="AG52">
            <v>604421511</v>
          </cell>
          <cell r="AH52">
            <v>604421527</v>
          </cell>
        </row>
        <row r="53">
          <cell r="B53">
            <v>2254518130607</v>
          </cell>
          <cell r="C53">
            <v>4992496153215</v>
          </cell>
          <cell r="D53" t="str">
            <v>05605164</v>
          </cell>
          <cell r="E53" t="str">
            <v>EfficientGrip RVF02</v>
          </cell>
          <cell r="F53" t="str">
            <v>225/45R18 95W XL</v>
          </cell>
          <cell r="G53" t="str">
            <v>225/45R18</v>
          </cell>
          <cell r="H53">
            <v>34500</v>
          </cell>
          <cell r="I53">
            <v>13650</v>
          </cell>
          <cell r="J53">
            <v>2</v>
          </cell>
          <cell r="K53">
            <v>22</v>
          </cell>
          <cell r="L53">
            <v>20380</v>
          </cell>
          <cell r="M53">
            <v>17572.727269999999</v>
          </cell>
          <cell r="N53">
            <v>0.2232281428</v>
          </cell>
          <cell r="O53"/>
          <cell r="P53">
            <v>-40</v>
          </cell>
          <cell r="Q53">
            <v>45299</v>
          </cell>
          <cell r="R53">
            <v>20340</v>
          </cell>
          <cell r="S53" t="str">
            <v>トミータイヤ</v>
          </cell>
          <cell r="T53">
            <v>20340</v>
          </cell>
          <cell r="U53">
            <v>0</v>
          </cell>
          <cell r="V53">
            <v>20390</v>
          </cell>
          <cell r="W53">
            <v>20390</v>
          </cell>
          <cell r="X53">
            <v>17581.818179999998</v>
          </cell>
          <cell r="Y53">
            <v>0.22362978280000001</v>
          </cell>
          <cell r="Z53"/>
          <cell r="AA53">
            <v>60</v>
          </cell>
          <cell r="AB53">
            <v>45299</v>
          </cell>
          <cell r="AC53">
            <v>20450</v>
          </cell>
          <cell r="AD53" t="str">
            <v>タイヤショップZERO楽天市場店</v>
          </cell>
          <cell r="AE53">
            <v>20340</v>
          </cell>
          <cell r="AF53">
            <v>110</v>
          </cell>
          <cell r="AG53">
            <v>604421512</v>
          </cell>
          <cell r="AH53">
            <v>604421528</v>
          </cell>
        </row>
        <row r="54">
          <cell r="B54">
            <v>2255018130609</v>
          </cell>
          <cell r="C54">
            <v>4992496152898</v>
          </cell>
          <cell r="D54" t="str">
            <v>05605158</v>
          </cell>
          <cell r="E54" t="str">
            <v>EfficientGrip RVF02</v>
          </cell>
          <cell r="F54" t="str">
            <v>225/50R18 99V XL</v>
          </cell>
          <cell r="G54" t="str">
            <v>225/50R18</v>
          </cell>
          <cell r="H54">
            <v>32900</v>
          </cell>
          <cell r="I54">
            <v>13000</v>
          </cell>
          <cell r="J54">
            <v>35</v>
          </cell>
          <cell r="K54">
            <v>58</v>
          </cell>
          <cell r="L54">
            <v>18820</v>
          </cell>
          <cell r="M54">
            <v>16154.54545</v>
          </cell>
          <cell r="N54">
            <v>0.1952729319</v>
          </cell>
          <cell r="O54"/>
          <cell r="P54">
            <v>-1495</v>
          </cell>
          <cell r="Q54">
            <v>45299</v>
          </cell>
          <cell r="R54">
            <v>17325</v>
          </cell>
          <cell r="S54" t="str">
            <v>ビッグラン市毛ヤフーショップ</v>
          </cell>
          <cell r="T54">
            <v>17325</v>
          </cell>
          <cell r="U54">
            <v>0</v>
          </cell>
          <cell r="V54">
            <v>100000</v>
          </cell>
          <cell r="W54">
            <v>20300</v>
          </cell>
          <cell r="X54">
            <v>17500</v>
          </cell>
          <cell r="Y54">
            <v>0.25714285710000001</v>
          </cell>
          <cell r="Z54"/>
          <cell r="AA54">
            <v>0</v>
          </cell>
          <cell r="AB54">
            <v>45299</v>
          </cell>
          <cell r="AC54">
            <v>20300</v>
          </cell>
          <cell r="AD54" t="str">
            <v>タイヤプリンス</v>
          </cell>
          <cell r="AE54">
            <v>17325</v>
          </cell>
          <cell r="AF54">
            <v>2975</v>
          </cell>
          <cell r="AG54">
            <v>604421514</v>
          </cell>
          <cell r="AH54">
            <v>604421530</v>
          </cell>
        </row>
        <row r="55">
          <cell r="B55">
            <v>2355018130606</v>
          </cell>
          <cell r="C55">
            <v>4992496152843</v>
          </cell>
          <cell r="D55" t="str">
            <v>05605160</v>
          </cell>
          <cell r="E55" t="str">
            <v>EfficientGrip RVF02</v>
          </cell>
          <cell r="F55" t="str">
            <v>235/50R18 101W XL</v>
          </cell>
          <cell r="G55" t="str">
            <v>235/50R18</v>
          </cell>
          <cell r="H55">
            <v>31200</v>
          </cell>
          <cell r="I55">
            <v>11490</v>
          </cell>
          <cell r="J55">
            <v>46</v>
          </cell>
          <cell r="K55">
            <v>80</v>
          </cell>
          <cell r="L55">
            <v>17640</v>
          </cell>
          <cell r="M55">
            <v>15081.81818</v>
          </cell>
          <cell r="N55">
            <v>0.23815551539999999</v>
          </cell>
          <cell r="O55"/>
          <cell r="P55">
            <v>-10</v>
          </cell>
          <cell r="Q55">
            <v>45299</v>
          </cell>
          <cell r="R55">
            <v>17630</v>
          </cell>
          <cell r="S55" t="str">
            <v>トミータイヤ</v>
          </cell>
          <cell r="T55">
            <v>17630</v>
          </cell>
          <cell r="U55">
            <v>0</v>
          </cell>
          <cell r="V55">
            <v>18540</v>
          </cell>
          <cell r="W55">
            <v>18590</v>
          </cell>
          <cell r="X55">
            <v>15945.45455</v>
          </cell>
          <cell r="Y55">
            <v>0.27941847209999998</v>
          </cell>
          <cell r="Z55"/>
          <cell r="AA55">
            <v>0</v>
          </cell>
          <cell r="AB55">
            <v>45299</v>
          </cell>
          <cell r="AC55">
            <v>18590</v>
          </cell>
          <cell r="AD55" t="str">
            <v>タイヤショップZERO楽天市場店</v>
          </cell>
          <cell r="AE55">
            <v>17630</v>
          </cell>
          <cell r="AF55">
            <v>960</v>
          </cell>
          <cell r="AG55">
            <v>604421513</v>
          </cell>
          <cell r="AH55">
            <v>604421529</v>
          </cell>
        </row>
        <row r="56">
          <cell r="B56">
            <v>2255519130603</v>
          </cell>
          <cell r="C56">
            <v>4992496153123</v>
          </cell>
          <cell r="D56" t="str">
            <v>05605166</v>
          </cell>
          <cell r="E56" t="str">
            <v>EfficientGrip RVF02</v>
          </cell>
          <cell r="F56" t="str">
            <v>225/55R19 103W</v>
          </cell>
          <cell r="G56" t="str">
            <v>225/55R19</v>
          </cell>
          <cell r="H56" t="str">
            <v/>
          </cell>
          <cell r="I56">
            <v>12880</v>
          </cell>
          <cell r="J56">
            <v>0</v>
          </cell>
          <cell r="K56">
            <v>12</v>
          </cell>
          <cell r="L56"/>
          <cell r="M56">
            <v>-954.54545450000001</v>
          </cell>
          <cell r="N56">
            <v>14.49333333</v>
          </cell>
          <cell r="O56"/>
          <cell r="P56">
            <v>19630</v>
          </cell>
          <cell r="Q56">
            <v>45299</v>
          </cell>
          <cell r="R56">
            <v>19630</v>
          </cell>
          <cell r="S56" t="str">
            <v>トミータイヤ</v>
          </cell>
          <cell r="T56">
            <v>19630</v>
          </cell>
          <cell r="U56">
            <v>0</v>
          </cell>
          <cell r="V56"/>
          <cell r="W56"/>
          <cell r="X56">
            <v>-954.54545450000001</v>
          </cell>
          <cell r="Y56">
            <v>14.49333333</v>
          </cell>
          <cell r="Z56"/>
          <cell r="AA56">
            <v>20260</v>
          </cell>
          <cell r="AB56">
            <v>45299</v>
          </cell>
          <cell r="AC56">
            <v>20260</v>
          </cell>
          <cell r="AD56" t="str">
            <v>タイヤステージ　湘南　楽天市場店</v>
          </cell>
          <cell r="AE56">
            <v>19630</v>
          </cell>
          <cell r="AF56">
            <v>630</v>
          </cell>
          <cell r="AG56" t="str">
            <v/>
          </cell>
          <cell r="AH56" t="str">
            <v/>
          </cell>
        </row>
        <row r="57">
          <cell r="B57">
            <v>2454020130601</v>
          </cell>
          <cell r="C57">
            <v>4992496153208</v>
          </cell>
          <cell r="D57" t="str">
            <v>05605178</v>
          </cell>
          <cell r="E57" t="str">
            <v>EfficientGrip RVF02</v>
          </cell>
          <cell r="F57" t="str">
            <v>245/40R20 99W XL</v>
          </cell>
          <cell r="G57" t="str">
            <v>245/40R20</v>
          </cell>
          <cell r="H57">
            <v>55700</v>
          </cell>
          <cell r="I57">
            <v>22200</v>
          </cell>
          <cell r="J57">
            <v>12</v>
          </cell>
          <cell r="K57">
            <v>12</v>
          </cell>
          <cell r="L57">
            <v>32890</v>
          </cell>
          <cell r="M57">
            <v>28945.454549999999</v>
          </cell>
          <cell r="N57">
            <v>0.233040201</v>
          </cell>
          <cell r="O57"/>
          <cell r="P57">
            <v>0</v>
          </cell>
          <cell r="Q57">
            <v>45299</v>
          </cell>
          <cell r="R57">
            <v>32890</v>
          </cell>
          <cell r="S57" t="str">
            <v>トミータイヤ</v>
          </cell>
          <cell r="T57">
            <v>32890</v>
          </cell>
          <cell r="U57">
            <v>0</v>
          </cell>
          <cell r="V57">
            <v>32950</v>
          </cell>
          <cell r="W57">
            <v>32950</v>
          </cell>
          <cell r="X57">
            <v>29000</v>
          </cell>
          <cell r="Y57">
            <v>0.23448275860000001</v>
          </cell>
          <cell r="Z57"/>
          <cell r="AA57">
            <v>90</v>
          </cell>
          <cell r="AB57">
            <v>45299</v>
          </cell>
          <cell r="AC57">
            <v>33040</v>
          </cell>
          <cell r="AD57" t="str">
            <v>タイヤショップZERO楽天市場店</v>
          </cell>
          <cell r="AE57">
            <v>32890</v>
          </cell>
          <cell r="AF57">
            <v>150</v>
          </cell>
          <cell r="AG57">
            <v>604421515</v>
          </cell>
          <cell r="AH57">
            <v>604421531</v>
          </cell>
        </row>
        <row r="58">
          <cell r="B58">
            <v>1655515132051</v>
          </cell>
          <cell r="C58">
            <v>4992496090688</v>
          </cell>
          <cell r="D58" t="str">
            <v>05605052</v>
          </cell>
          <cell r="E58" t="str">
            <v>LS2000 Hybrid II</v>
          </cell>
          <cell r="F58" t="str">
            <v>165/55R15 75V</v>
          </cell>
          <cell r="G58" t="str">
            <v>165/55R15</v>
          </cell>
          <cell r="H58">
            <v>12500</v>
          </cell>
          <cell r="I58">
            <v>4410</v>
          </cell>
          <cell r="J58">
            <v>291</v>
          </cell>
          <cell r="K58">
            <v>228</v>
          </cell>
          <cell r="L58">
            <v>6240</v>
          </cell>
          <cell r="M58">
            <v>5195.4545449999996</v>
          </cell>
          <cell r="N58">
            <v>0.15118110239999999</v>
          </cell>
          <cell r="O58"/>
          <cell r="P58">
            <v>-510</v>
          </cell>
          <cell r="Q58">
            <v>45299</v>
          </cell>
          <cell r="R58">
            <v>5730</v>
          </cell>
          <cell r="S58" t="str">
            <v>トミータイヤ</v>
          </cell>
          <cell r="T58">
            <v>5740</v>
          </cell>
          <cell r="U58">
            <v>-10</v>
          </cell>
          <cell r="V58">
            <v>6280</v>
          </cell>
          <cell r="W58">
            <v>6250</v>
          </cell>
          <cell r="X58">
            <v>5204.5454550000004</v>
          </cell>
          <cell r="Y58">
            <v>0.1526637555</v>
          </cell>
          <cell r="Z58"/>
          <cell r="AA58">
            <v>-841</v>
          </cell>
          <cell r="AB58">
            <v>45299</v>
          </cell>
          <cell r="AC58">
            <v>5409</v>
          </cell>
          <cell r="AD58" t="str">
            <v>タイヤディーラー　楽天市場店</v>
          </cell>
          <cell r="AE58">
            <v>5740</v>
          </cell>
          <cell r="AF58">
            <v>-331</v>
          </cell>
          <cell r="AG58">
            <v>604426260</v>
          </cell>
          <cell r="AH58">
            <v>604426288</v>
          </cell>
        </row>
        <row r="59">
          <cell r="B59">
            <v>1556513130073</v>
          </cell>
          <cell r="C59">
            <v>4992496142301</v>
          </cell>
          <cell r="D59" t="str">
            <v>05609556</v>
          </cell>
          <cell r="E59" t="str">
            <v>VECTOR 4Seasons（VECキャン）</v>
          </cell>
          <cell r="F59" t="str">
            <v>155/65R13 73H</v>
          </cell>
          <cell r="G59" t="str">
            <v>155/65R13</v>
          </cell>
          <cell r="H59">
            <v>10600</v>
          </cell>
          <cell r="I59">
            <v>4870</v>
          </cell>
          <cell r="J59">
            <v>96</v>
          </cell>
          <cell r="K59">
            <v>4</v>
          </cell>
          <cell r="L59">
            <v>7640</v>
          </cell>
          <cell r="M59">
            <v>6468.181818</v>
          </cell>
          <cell r="N59">
            <v>0.24708362610000001</v>
          </cell>
          <cell r="O59"/>
          <cell r="P59">
            <v>-160</v>
          </cell>
          <cell r="Q59">
            <v>45299</v>
          </cell>
          <cell r="R59">
            <v>7480</v>
          </cell>
          <cell r="S59" t="str">
            <v>エスエール</v>
          </cell>
          <cell r="T59">
            <v>7480</v>
          </cell>
          <cell r="U59">
            <v>0</v>
          </cell>
          <cell r="V59">
            <v>7640</v>
          </cell>
          <cell r="W59">
            <v>7640</v>
          </cell>
          <cell r="X59">
            <v>6468.181818</v>
          </cell>
          <cell r="Y59">
            <v>0.24708362610000001</v>
          </cell>
          <cell r="Z59"/>
          <cell r="AA59">
            <v>0</v>
          </cell>
          <cell r="AB59">
            <v>45299</v>
          </cell>
          <cell r="AC59">
            <v>7640</v>
          </cell>
          <cell r="AD59" t="str">
            <v>タイヤプリンス</v>
          </cell>
          <cell r="AE59">
            <v>7480</v>
          </cell>
          <cell r="AF59">
            <v>160</v>
          </cell>
          <cell r="AG59">
            <v>604428418</v>
          </cell>
          <cell r="AH59">
            <v>604428471</v>
          </cell>
        </row>
        <row r="60">
          <cell r="B60">
            <v>1656513130070</v>
          </cell>
          <cell r="C60">
            <v>4992496142318</v>
          </cell>
          <cell r="D60" t="str">
            <v>05609568</v>
          </cell>
          <cell r="E60" t="str">
            <v>VECTOR 4Seasons（VECキャン）</v>
          </cell>
          <cell r="F60" t="str">
            <v>165/65R13 77H</v>
          </cell>
          <cell r="G60" t="str">
            <v>165/65R13</v>
          </cell>
          <cell r="H60">
            <v>11800</v>
          </cell>
          <cell r="I60">
            <v>5480</v>
          </cell>
          <cell r="J60">
            <v>104</v>
          </cell>
          <cell r="K60">
            <v>16</v>
          </cell>
          <cell r="L60">
            <v>8530</v>
          </cell>
          <cell r="M60">
            <v>7277.2727269999996</v>
          </cell>
          <cell r="N60">
            <v>0.24697064329999999</v>
          </cell>
          <cell r="O60"/>
          <cell r="P60">
            <v>0</v>
          </cell>
          <cell r="Q60">
            <v>45299</v>
          </cell>
          <cell r="R60">
            <v>8530</v>
          </cell>
          <cell r="S60" t="str">
            <v>カーポートマルゼン</v>
          </cell>
          <cell r="T60">
            <v>8530</v>
          </cell>
          <cell r="U60">
            <v>0</v>
          </cell>
          <cell r="V60">
            <v>8530</v>
          </cell>
          <cell r="W60">
            <v>8600</v>
          </cell>
          <cell r="X60">
            <v>7340.9090910000004</v>
          </cell>
          <cell r="Y60">
            <v>0.25349845199999999</v>
          </cell>
          <cell r="Z60"/>
          <cell r="AA60">
            <v>-70</v>
          </cell>
          <cell r="AB60">
            <v>45299</v>
          </cell>
          <cell r="AC60">
            <v>8530</v>
          </cell>
          <cell r="AD60" t="str">
            <v>カーポートマルゼン</v>
          </cell>
          <cell r="AE60">
            <v>8530</v>
          </cell>
          <cell r="AF60">
            <v>0</v>
          </cell>
          <cell r="AG60">
            <v>604428422</v>
          </cell>
          <cell r="AH60">
            <v>604428475</v>
          </cell>
        </row>
        <row r="61">
          <cell r="B61">
            <v>1557013130075</v>
          </cell>
          <cell r="C61">
            <v>4992496142295</v>
          </cell>
          <cell r="D61" t="str">
            <v>05609554</v>
          </cell>
          <cell r="E61" t="str">
            <v>VECTOR 4Seasons（VECキャン）</v>
          </cell>
          <cell r="F61" t="str">
            <v>155/70R13 75H</v>
          </cell>
          <cell r="G61" t="str">
            <v>155/70R13</v>
          </cell>
          <cell r="H61">
            <v>10600</v>
          </cell>
          <cell r="I61">
            <v>4870</v>
          </cell>
          <cell r="J61">
            <v>48</v>
          </cell>
          <cell r="K61">
            <v>24</v>
          </cell>
          <cell r="L61">
            <v>7640</v>
          </cell>
          <cell r="M61">
            <v>6468.181818</v>
          </cell>
          <cell r="N61">
            <v>0.24708362610000001</v>
          </cell>
          <cell r="O61"/>
          <cell r="P61">
            <v>0</v>
          </cell>
          <cell r="Q61">
            <v>45299</v>
          </cell>
          <cell r="R61">
            <v>7640</v>
          </cell>
          <cell r="S61" t="str">
            <v>カーポートマルゼン</v>
          </cell>
          <cell r="T61">
            <v>7640</v>
          </cell>
          <cell r="U61">
            <v>0</v>
          </cell>
          <cell r="V61">
            <v>7640</v>
          </cell>
          <cell r="W61">
            <v>7700</v>
          </cell>
          <cell r="X61">
            <v>6522.7272730000004</v>
          </cell>
          <cell r="Y61">
            <v>0.25337979090000001</v>
          </cell>
          <cell r="Z61"/>
          <cell r="AA61">
            <v>-60</v>
          </cell>
          <cell r="AB61">
            <v>45299</v>
          </cell>
          <cell r="AC61">
            <v>7640</v>
          </cell>
          <cell r="AD61" t="str">
            <v>カーポートマルゼン</v>
          </cell>
          <cell r="AE61">
            <v>7640</v>
          </cell>
          <cell r="AF61">
            <v>0</v>
          </cell>
          <cell r="AG61">
            <v>604428420</v>
          </cell>
          <cell r="AH61">
            <v>604428473</v>
          </cell>
        </row>
        <row r="62">
          <cell r="B62">
            <v>1458013130075</v>
          </cell>
          <cell r="C62">
            <v>4992496142264</v>
          </cell>
          <cell r="D62" t="str">
            <v>05509550</v>
          </cell>
          <cell r="E62" t="str">
            <v>VECTOR 4Seasons（VECキャン）</v>
          </cell>
          <cell r="F62" t="str">
            <v>145/80R13 75S</v>
          </cell>
          <cell r="G62" t="str">
            <v>145/80R13</v>
          </cell>
          <cell r="H62">
            <v>8900</v>
          </cell>
          <cell r="I62">
            <v>4040</v>
          </cell>
          <cell r="J62">
            <v>148</v>
          </cell>
          <cell r="K62">
            <v>32</v>
          </cell>
          <cell r="L62">
            <v>6420</v>
          </cell>
          <cell r="M62">
            <v>5359.0909089999996</v>
          </cell>
          <cell r="N62">
            <v>0.24614079729999999</v>
          </cell>
          <cell r="O62"/>
          <cell r="P62">
            <v>0</v>
          </cell>
          <cell r="Q62">
            <v>45299</v>
          </cell>
          <cell r="R62">
            <v>6420</v>
          </cell>
          <cell r="S62" t="str">
            <v>カーポートマルゼン</v>
          </cell>
          <cell r="T62">
            <v>6420</v>
          </cell>
          <cell r="U62">
            <v>0</v>
          </cell>
          <cell r="V62">
            <v>6420</v>
          </cell>
          <cell r="W62">
            <v>6420</v>
          </cell>
          <cell r="X62">
            <v>5359.0909089999996</v>
          </cell>
          <cell r="Y62">
            <v>0.24614079729999999</v>
          </cell>
          <cell r="Z62"/>
          <cell r="AA62">
            <v>0</v>
          </cell>
          <cell r="AB62">
            <v>45299</v>
          </cell>
          <cell r="AC62">
            <v>6420</v>
          </cell>
          <cell r="AD62" t="str">
            <v>カーポートマルゼン</v>
          </cell>
          <cell r="AE62">
            <v>6420</v>
          </cell>
          <cell r="AF62">
            <v>0</v>
          </cell>
          <cell r="AG62">
            <v>604428419</v>
          </cell>
          <cell r="AH62">
            <v>604428472</v>
          </cell>
        </row>
        <row r="63">
          <cell r="B63">
            <v>1558013130072</v>
          </cell>
          <cell r="C63">
            <v>4992496142271</v>
          </cell>
          <cell r="D63" t="str">
            <v>05509552</v>
          </cell>
          <cell r="E63" t="str">
            <v>VECTOR 4Seasons（VECキャン）</v>
          </cell>
          <cell r="F63" t="str">
            <v>155/80R13 79S</v>
          </cell>
          <cell r="G63" t="str">
            <v>155/80R13</v>
          </cell>
          <cell r="H63">
            <v>10100</v>
          </cell>
          <cell r="I63">
            <v>4630</v>
          </cell>
          <cell r="J63">
            <v>36</v>
          </cell>
          <cell r="K63">
            <v>16</v>
          </cell>
          <cell r="L63">
            <v>7300</v>
          </cell>
          <cell r="M63">
            <v>6159.0909089999996</v>
          </cell>
          <cell r="N63">
            <v>0.24826568269999999</v>
          </cell>
          <cell r="O63"/>
          <cell r="P63">
            <v>0</v>
          </cell>
          <cell r="Q63">
            <v>45299</v>
          </cell>
          <cell r="R63">
            <v>7300</v>
          </cell>
          <cell r="S63" t="str">
            <v>カーポートマルゼン</v>
          </cell>
          <cell r="T63">
            <v>7300</v>
          </cell>
          <cell r="U63">
            <v>0</v>
          </cell>
          <cell r="V63">
            <v>7300</v>
          </cell>
          <cell r="W63">
            <v>7380</v>
          </cell>
          <cell r="X63">
            <v>6231.818182</v>
          </cell>
          <cell r="Y63">
            <v>0.25703865790000002</v>
          </cell>
          <cell r="Z63"/>
          <cell r="AA63">
            <v>-80</v>
          </cell>
          <cell r="AB63">
            <v>45299</v>
          </cell>
          <cell r="AC63">
            <v>7300</v>
          </cell>
          <cell r="AD63" t="str">
            <v>カーポートマルゼン</v>
          </cell>
          <cell r="AE63">
            <v>7300</v>
          </cell>
          <cell r="AF63">
            <v>0</v>
          </cell>
          <cell r="AG63">
            <v>604428421</v>
          </cell>
          <cell r="AH63">
            <v>604428474</v>
          </cell>
        </row>
        <row r="64">
          <cell r="B64">
            <v>1555514130075</v>
          </cell>
          <cell r="C64">
            <v>4992496142387</v>
          </cell>
          <cell r="D64" t="str">
            <v>05609570</v>
          </cell>
          <cell r="E64" t="str">
            <v>VECTOR 4Seasons（VECキャン）</v>
          </cell>
          <cell r="F64" t="str">
            <v>155/55R14 69H</v>
          </cell>
          <cell r="G64" t="str">
            <v>155/55R14</v>
          </cell>
          <cell r="H64">
            <v>14300</v>
          </cell>
          <cell r="I64">
            <v>6710</v>
          </cell>
          <cell r="J64">
            <v>0</v>
          </cell>
          <cell r="K64">
            <v>11</v>
          </cell>
          <cell r="L64">
            <v>10370</v>
          </cell>
          <cell r="M64">
            <v>8950</v>
          </cell>
          <cell r="N64">
            <v>0.25027932959999999</v>
          </cell>
          <cell r="O64"/>
          <cell r="P64">
            <v>0</v>
          </cell>
          <cell r="Q64">
            <v>45299</v>
          </cell>
          <cell r="R64">
            <v>10370</v>
          </cell>
          <cell r="S64" t="str">
            <v>カーポートマルゼン</v>
          </cell>
          <cell r="T64">
            <v>10370</v>
          </cell>
          <cell r="U64">
            <v>0</v>
          </cell>
          <cell r="V64">
            <v>10370</v>
          </cell>
          <cell r="W64">
            <v>10450</v>
          </cell>
          <cell r="X64">
            <v>9022.7272730000004</v>
          </cell>
          <cell r="Y64">
            <v>0.2563224181</v>
          </cell>
          <cell r="Z64"/>
          <cell r="AA64">
            <v>-80</v>
          </cell>
          <cell r="AB64">
            <v>45299</v>
          </cell>
          <cell r="AC64">
            <v>10370</v>
          </cell>
          <cell r="AD64" t="str">
            <v>カーポートマルゼン</v>
          </cell>
          <cell r="AE64">
            <v>10370</v>
          </cell>
          <cell r="AF64">
            <v>0</v>
          </cell>
          <cell r="AG64">
            <v>604428428</v>
          </cell>
          <cell r="AH64">
            <v>604428481</v>
          </cell>
        </row>
        <row r="65">
          <cell r="B65">
            <v>1655514130072</v>
          </cell>
          <cell r="C65">
            <v>4992496142394</v>
          </cell>
          <cell r="D65" t="str">
            <v>05609572</v>
          </cell>
          <cell r="E65" t="str">
            <v>VECTOR 4Seasons（VECキャン）</v>
          </cell>
          <cell r="F65" t="str">
            <v>165/55R14 72H</v>
          </cell>
          <cell r="G65" t="str">
            <v>165/55R14</v>
          </cell>
          <cell r="H65">
            <v>15300</v>
          </cell>
          <cell r="I65">
            <v>7180</v>
          </cell>
          <cell r="J65">
            <v>72</v>
          </cell>
          <cell r="K65">
            <v>28</v>
          </cell>
          <cell r="L65">
            <v>11050</v>
          </cell>
          <cell r="M65">
            <v>9568.1818179999991</v>
          </cell>
          <cell r="N65">
            <v>0.2495961995</v>
          </cell>
          <cell r="O65"/>
          <cell r="P65">
            <v>0</v>
          </cell>
          <cell r="Q65">
            <v>45299</v>
          </cell>
          <cell r="R65">
            <v>11050</v>
          </cell>
          <cell r="S65" t="str">
            <v>カーポートマルゼン</v>
          </cell>
          <cell r="T65">
            <v>11050</v>
          </cell>
          <cell r="U65">
            <v>0</v>
          </cell>
          <cell r="V65">
            <v>11050</v>
          </cell>
          <cell r="W65">
            <v>11100</v>
          </cell>
          <cell r="X65">
            <v>9613.636364</v>
          </cell>
          <cell r="Y65">
            <v>0.25314420799999998</v>
          </cell>
          <cell r="Z65"/>
          <cell r="AA65">
            <v>-50</v>
          </cell>
          <cell r="AB65">
            <v>45299</v>
          </cell>
          <cell r="AC65">
            <v>11050</v>
          </cell>
          <cell r="AD65" t="str">
            <v>カーポートマルゼン</v>
          </cell>
          <cell r="AE65">
            <v>11050</v>
          </cell>
          <cell r="AF65">
            <v>0</v>
          </cell>
          <cell r="AG65">
            <v>604428429</v>
          </cell>
          <cell r="AH65">
            <v>604428482</v>
          </cell>
        </row>
        <row r="66">
          <cell r="B66">
            <v>1556514130072</v>
          </cell>
          <cell r="C66">
            <v>4992496142349</v>
          </cell>
          <cell r="D66" t="str">
            <v>05609564</v>
          </cell>
          <cell r="E66" t="str">
            <v>VECTOR 4Seasons（VECキャン）</v>
          </cell>
          <cell r="F66" t="str">
            <v>155/65R14 75H</v>
          </cell>
          <cell r="G66" t="str">
            <v>155/65R14</v>
          </cell>
          <cell r="H66">
            <v>10900</v>
          </cell>
          <cell r="I66">
            <v>5060</v>
          </cell>
          <cell r="J66">
            <v>647</v>
          </cell>
          <cell r="K66">
            <v>0</v>
          </cell>
          <cell r="L66">
            <v>7920</v>
          </cell>
          <cell r="M66">
            <v>6722.7272730000004</v>
          </cell>
          <cell r="N66">
            <v>0.2473292765</v>
          </cell>
          <cell r="O66"/>
          <cell r="P66">
            <v>0</v>
          </cell>
          <cell r="Q66">
            <v>45299</v>
          </cell>
          <cell r="R66">
            <v>7920</v>
          </cell>
          <cell r="S66" t="str">
            <v>カーポートマルゼン</v>
          </cell>
          <cell r="T66">
            <v>7920</v>
          </cell>
          <cell r="U66">
            <v>0</v>
          </cell>
          <cell r="V66">
            <v>7920</v>
          </cell>
          <cell r="W66">
            <v>7920</v>
          </cell>
          <cell r="X66">
            <v>6722.7272730000004</v>
          </cell>
          <cell r="Y66">
            <v>0.2473292765</v>
          </cell>
          <cell r="Z66"/>
          <cell r="AA66">
            <v>0</v>
          </cell>
          <cell r="AB66">
            <v>45299</v>
          </cell>
          <cell r="AC66">
            <v>7920</v>
          </cell>
          <cell r="AD66" t="str">
            <v>カーポートマルゼン</v>
          </cell>
          <cell r="AE66">
            <v>7920</v>
          </cell>
          <cell r="AF66">
            <v>0</v>
          </cell>
          <cell r="AG66">
            <v>604428423</v>
          </cell>
          <cell r="AH66">
            <v>604428476</v>
          </cell>
        </row>
        <row r="67">
          <cell r="B67">
            <v>1656514130079</v>
          </cell>
          <cell r="C67">
            <v>4992496142356</v>
          </cell>
          <cell r="D67" t="str">
            <v>05609632</v>
          </cell>
          <cell r="E67" t="str">
            <v>VECTOR 4Seasons（VECキャン）</v>
          </cell>
          <cell r="F67" t="str">
            <v>165/65R14 79H</v>
          </cell>
          <cell r="G67" t="str">
            <v>165/65R14</v>
          </cell>
          <cell r="H67">
            <v>11900</v>
          </cell>
          <cell r="I67">
            <v>5520</v>
          </cell>
          <cell r="J67">
            <v>111</v>
          </cell>
          <cell r="K67">
            <v>46</v>
          </cell>
          <cell r="L67">
            <v>8600</v>
          </cell>
          <cell r="M67">
            <v>7340.9090910000004</v>
          </cell>
          <cell r="N67">
            <v>0.24804953560000001</v>
          </cell>
          <cell r="O67"/>
          <cell r="P67">
            <v>-20</v>
          </cell>
          <cell r="Q67">
            <v>45299</v>
          </cell>
          <cell r="R67">
            <v>8580</v>
          </cell>
          <cell r="S67" t="str">
            <v>コニシタイヤ Yahoo!店</v>
          </cell>
          <cell r="T67">
            <v>8580</v>
          </cell>
          <cell r="U67">
            <v>0</v>
          </cell>
          <cell r="V67">
            <v>8600</v>
          </cell>
          <cell r="W67">
            <v>8600</v>
          </cell>
          <cell r="X67">
            <v>7340.9090910000004</v>
          </cell>
          <cell r="Y67">
            <v>0.24804953560000001</v>
          </cell>
          <cell r="Z67"/>
          <cell r="AA67">
            <v>-20</v>
          </cell>
          <cell r="AB67">
            <v>45299</v>
          </cell>
          <cell r="AC67">
            <v>8580</v>
          </cell>
          <cell r="AD67" t="str">
            <v>コニシタイヤ Yahoo!店</v>
          </cell>
          <cell r="AE67">
            <v>8580</v>
          </cell>
          <cell r="AF67">
            <v>0</v>
          </cell>
          <cell r="AG67">
            <v>604428430</v>
          </cell>
          <cell r="AH67">
            <v>604428483</v>
          </cell>
        </row>
        <row r="68">
          <cell r="B68">
            <v>1657014130071</v>
          </cell>
          <cell r="C68">
            <v>4992496142288</v>
          </cell>
          <cell r="D68" t="str">
            <v>05509558</v>
          </cell>
          <cell r="E68" t="str">
            <v>VECTOR 4Seasons（VECキャン）</v>
          </cell>
          <cell r="F68" t="str">
            <v>165/70R14 81S</v>
          </cell>
          <cell r="G68" t="str">
            <v>165/70R14</v>
          </cell>
          <cell r="H68">
            <v>12300</v>
          </cell>
          <cell r="I68">
            <v>5690</v>
          </cell>
          <cell r="J68">
            <v>77</v>
          </cell>
          <cell r="K68">
            <v>20</v>
          </cell>
          <cell r="L68">
            <v>8870</v>
          </cell>
          <cell r="M68">
            <v>7586.363636</v>
          </cell>
          <cell r="N68">
            <v>0.2499700419</v>
          </cell>
          <cell r="O68"/>
          <cell r="P68">
            <v>0</v>
          </cell>
          <cell r="Q68">
            <v>45299</v>
          </cell>
          <cell r="R68">
            <v>8870</v>
          </cell>
          <cell r="S68" t="str">
            <v>カーポートマルゼン</v>
          </cell>
          <cell r="T68">
            <v>8870</v>
          </cell>
          <cell r="U68">
            <v>0</v>
          </cell>
          <cell r="V68">
            <v>8870</v>
          </cell>
          <cell r="W68">
            <v>8910</v>
          </cell>
          <cell r="X68">
            <v>7622.7272730000004</v>
          </cell>
          <cell r="Y68">
            <v>0.25354800240000003</v>
          </cell>
          <cell r="Z68"/>
          <cell r="AA68">
            <v>-40</v>
          </cell>
          <cell r="AB68">
            <v>45299</v>
          </cell>
          <cell r="AC68">
            <v>8870</v>
          </cell>
          <cell r="AD68" t="str">
            <v>カーポートマルゼン</v>
          </cell>
          <cell r="AE68">
            <v>8870</v>
          </cell>
          <cell r="AF68">
            <v>0</v>
          </cell>
          <cell r="AG68">
            <v>604428425</v>
          </cell>
          <cell r="AH68">
            <v>604428478</v>
          </cell>
        </row>
        <row r="69">
          <cell r="B69">
            <v>1757014130078</v>
          </cell>
          <cell r="C69">
            <v>4992496142325</v>
          </cell>
          <cell r="D69" t="str">
            <v>05609560</v>
          </cell>
          <cell r="E69" t="str">
            <v>VECTOR 4Seasons（VECキャン）</v>
          </cell>
          <cell r="F69" t="str">
            <v>175/70R14 84H</v>
          </cell>
          <cell r="G69" t="str">
            <v>175/70R14</v>
          </cell>
          <cell r="H69">
            <v>13400</v>
          </cell>
          <cell r="I69">
            <v>6260</v>
          </cell>
          <cell r="J69">
            <v>57</v>
          </cell>
          <cell r="K69">
            <v>28</v>
          </cell>
          <cell r="L69">
            <v>9690</v>
          </cell>
          <cell r="M69">
            <v>8331.8181820000009</v>
          </cell>
          <cell r="N69">
            <v>0.24866339330000001</v>
          </cell>
          <cell r="O69"/>
          <cell r="P69">
            <v>0</v>
          </cell>
          <cell r="Q69">
            <v>45299</v>
          </cell>
          <cell r="R69">
            <v>9690</v>
          </cell>
          <cell r="S69" t="str">
            <v>カーポートマルゼン</v>
          </cell>
          <cell r="T69">
            <v>9690</v>
          </cell>
          <cell r="U69">
            <v>0</v>
          </cell>
          <cell r="V69">
            <v>9690</v>
          </cell>
          <cell r="W69">
            <v>9690</v>
          </cell>
          <cell r="X69">
            <v>8331.8181820000009</v>
          </cell>
          <cell r="Y69">
            <v>0.24866339330000001</v>
          </cell>
          <cell r="Z69"/>
          <cell r="AA69">
            <v>0</v>
          </cell>
          <cell r="AB69">
            <v>45299</v>
          </cell>
          <cell r="AC69">
            <v>9690</v>
          </cell>
          <cell r="AD69" t="str">
            <v>カーポートマルゼン</v>
          </cell>
          <cell r="AE69">
            <v>9690</v>
          </cell>
          <cell r="AF69">
            <v>0</v>
          </cell>
          <cell r="AG69">
            <v>604428427</v>
          </cell>
          <cell r="AH69">
            <v>604428480</v>
          </cell>
        </row>
        <row r="70">
          <cell r="B70">
            <v>1857014130075</v>
          </cell>
          <cell r="C70">
            <v>4992496142332</v>
          </cell>
          <cell r="D70" t="str">
            <v>05609562</v>
          </cell>
          <cell r="E70" t="str">
            <v>VECTOR 4Seasons（VECキャン）</v>
          </cell>
          <cell r="F70" t="str">
            <v>185/70R14 88H</v>
          </cell>
          <cell r="G70" t="str">
            <v>185/70R14</v>
          </cell>
          <cell r="H70">
            <v>14200</v>
          </cell>
          <cell r="I70">
            <v>6680</v>
          </cell>
          <cell r="J70">
            <v>122</v>
          </cell>
          <cell r="K70">
            <v>16</v>
          </cell>
          <cell r="L70">
            <v>10300</v>
          </cell>
          <cell r="M70">
            <v>8886.363636</v>
          </cell>
          <cell r="N70">
            <v>0.24828644499999999</v>
          </cell>
          <cell r="O70"/>
          <cell r="P70">
            <v>0</v>
          </cell>
          <cell r="Q70">
            <v>45299</v>
          </cell>
          <cell r="R70">
            <v>10300</v>
          </cell>
          <cell r="S70" t="str">
            <v>カーポートマルゼン</v>
          </cell>
          <cell r="T70">
            <v>10300</v>
          </cell>
          <cell r="U70">
            <v>0</v>
          </cell>
          <cell r="V70">
            <v>10300</v>
          </cell>
          <cell r="W70">
            <v>10400</v>
          </cell>
          <cell r="X70">
            <v>8977.2727269999996</v>
          </cell>
          <cell r="Y70">
            <v>0.25589873419999998</v>
          </cell>
          <cell r="Z70"/>
          <cell r="AA70">
            <v>-100</v>
          </cell>
          <cell r="AB70">
            <v>45299</v>
          </cell>
          <cell r="AC70">
            <v>10300</v>
          </cell>
          <cell r="AD70" t="str">
            <v>カーポートマルゼン</v>
          </cell>
          <cell r="AE70">
            <v>10300</v>
          </cell>
          <cell r="AF70">
            <v>0</v>
          </cell>
          <cell r="AG70">
            <v>604428424</v>
          </cell>
          <cell r="AH70">
            <v>604428477</v>
          </cell>
        </row>
        <row r="71">
          <cell r="B71">
            <v>1756514130076</v>
          </cell>
          <cell r="C71">
            <v>4992496142363</v>
          </cell>
          <cell r="D71" t="str">
            <v>05609566</v>
          </cell>
          <cell r="E71" t="str">
            <v>VECTOR 4Seasons（VECキャン）</v>
          </cell>
          <cell r="F71" t="str">
            <v>175/65R14 82H</v>
          </cell>
          <cell r="G71" t="str">
            <v>175/65R14</v>
          </cell>
          <cell r="H71">
            <v>14000</v>
          </cell>
          <cell r="I71">
            <v>6530</v>
          </cell>
          <cell r="J71">
            <v>52</v>
          </cell>
          <cell r="K71">
            <v>20</v>
          </cell>
          <cell r="L71">
            <v>10100</v>
          </cell>
          <cell r="M71">
            <v>8704.5454549999995</v>
          </cell>
          <cell r="N71">
            <v>0.24981723240000001</v>
          </cell>
          <cell r="O71"/>
          <cell r="P71">
            <v>0</v>
          </cell>
          <cell r="Q71">
            <v>45299</v>
          </cell>
          <cell r="R71">
            <v>10100</v>
          </cell>
          <cell r="S71" t="str">
            <v>カーポートマルゼン</v>
          </cell>
          <cell r="T71">
            <v>10100</v>
          </cell>
          <cell r="U71">
            <v>0</v>
          </cell>
          <cell r="V71">
            <v>10100</v>
          </cell>
          <cell r="W71">
            <v>10100</v>
          </cell>
          <cell r="X71">
            <v>8704.5454549999995</v>
          </cell>
          <cell r="Y71">
            <v>0.24981723240000001</v>
          </cell>
          <cell r="Z71"/>
          <cell r="AA71">
            <v>0</v>
          </cell>
          <cell r="AB71">
            <v>45299</v>
          </cell>
          <cell r="AC71">
            <v>10100</v>
          </cell>
          <cell r="AD71" t="str">
            <v>カーポートマルゼン</v>
          </cell>
          <cell r="AE71">
            <v>10100</v>
          </cell>
          <cell r="AF71">
            <v>0</v>
          </cell>
          <cell r="AG71">
            <v>604428426</v>
          </cell>
          <cell r="AH71">
            <v>604428479</v>
          </cell>
        </row>
        <row r="72">
          <cell r="B72">
            <v>1856514130073</v>
          </cell>
          <cell r="C72">
            <v>4992496142370</v>
          </cell>
          <cell r="D72" t="str">
            <v>05609618</v>
          </cell>
          <cell r="E72" t="str">
            <v>VECTOR 4Seasons（VECキャン）</v>
          </cell>
          <cell r="F72" t="str">
            <v>185/65R14 86H</v>
          </cell>
          <cell r="G72" t="str">
            <v>185/65R14</v>
          </cell>
          <cell r="H72">
            <v>14400</v>
          </cell>
          <cell r="I72">
            <v>6760</v>
          </cell>
          <cell r="J72">
            <v>12</v>
          </cell>
          <cell r="K72">
            <v>0</v>
          </cell>
          <cell r="L72">
            <v>10440</v>
          </cell>
          <cell r="M72">
            <v>9013.636364</v>
          </cell>
          <cell r="N72">
            <v>0.25002521430000002</v>
          </cell>
          <cell r="O72"/>
          <cell r="P72">
            <v>0</v>
          </cell>
          <cell r="Q72">
            <v>45299</v>
          </cell>
          <cell r="R72">
            <v>10440</v>
          </cell>
          <cell r="S72" t="str">
            <v>カーポートマルゼン</v>
          </cell>
          <cell r="T72">
            <v>10440</v>
          </cell>
          <cell r="U72">
            <v>0</v>
          </cell>
          <cell r="V72">
            <v>10440</v>
          </cell>
          <cell r="W72">
            <v>10480</v>
          </cell>
          <cell r="X72">
            <v>9050</v>
          </cell>
          <cell r="Y72">
            <v>0.25303867400000002</v>
          </cell>
          <cell r="Z72"/>
          <cell r="AA72">
            <v>-40</v>
          </cell>
          <cell r="AB72">
            <v>45299</v>
          </cell>
          <cell r="AC72">
            <v>10440</v>
          </cell>
          <cell r="AD72" t="str">
            <v>カーポートマルゼン</v>
          </cell>
          <cell r="AE72">
            <v>10440</v>
          </cell>
          <cell r="AF72">
            <v>0</v>
          </cell>
          <cell r="AG72">
            <v>604428431</v>
          </cell>
          <cell r="AH72">
            <v>604428484</v>
          </cell>
        </row>
        <row r="73">
          <cell r="B73">
            <v>1655015130076</v>
          </cell>
          <cell r="C73">
            <v>4992496142509</v>
          </cell>
          <cell r="D73" t="str">
            <v>05609594</v>
          </cell>
          <cell r="E73" t="str">
            <v>VECTOR 4Seasons（VECキャン）</v>
          </cell>
          <cell r="F73" t="str">
            <v>165/50R15 73H</v>
          </cell>
          <cell r="G73" t="str">
            <v>165/50R15</v>
          </cell>
          <cell r="H73">
            <v>16600</v>
          </cell>
          <cell r="I73">
            <v>7880</v>
          </cell>
          <cell r="J73">
            <v>52</v>
          </cell>
          <cell r="K73">
            <v>20</v>
          </cell>
          <cell r="L73">
            <v>12080</v>
          </cell>
          <cell r="M73">
            <v>10504.54545</v>
          </cell>
          <cell r="N73">
            <v>0.24984855040000001</v>
          </cell>
          <cell r="O73"/>
          <cell r="P73">
            <v>0</v>
          </cell>
          <cell r="Q73">
            <v>45299</v>
          </cell>
          <cell r="R73">
            <v>12080</v>
          </cell>
          <cell r="S73" t="str">
            <v>カーポートマルゼン</v>
          </cell>
          <cell r="T73">
            <v>12080</v>
          </cell>
          <cell r="U73">
            <v>0</v>
          </cell>
          <cell r="V73">
            <v>12080</v>
          </cell>
          <cell r="W73">
            <v>12130</v>
          </cell>
          <cell r="X73">
            <v>10550</v>
          </cell>
          <cell r="Y73">
            <v>0.25308056870000001</v>
          </cell>
          <cell r="Z73"/>
          <cell r="AA73">
            <v>-50</v>
          </cell>
          <cell r="AB73">
            <v>45299</v>
          </cell>
          <cell r="AC73">
            <v>12080</v>
          </cell>
          <cell r="AD73" t="str">
            <v>カーポートマルゼン</v>
          </cell>
          <cell r="AE73">
            <v>12080</v>
          </cell>
          <cell r="AF73">
            <v>0</v>
          </cell>
          <cell r="AG73">
            <v>604428439</v>
          </cell>
          <cell r="AH73">
            <v>604428492</v>
          </cell>
        </row>
        <row r="74">
          <cell r="B74">
            <v>1655515130071</v>
          </cell>
          <cell r="C74">
            <v>4992496142486</v>
          </cell>
          <cell r="D74" t="str">
            <v>05609590</v>
          </cell>
          <cell r="E74" t="str">
            <v>VECTOR 4Seasons（VECキャン）</v>
          </cell>
          <cell r="F74" t="str">
            <v>165/55R15 75H</v>
          </cell>
          <cell r="G74" t="str">
            <v>165/55R15</v>
          </cell>
          <cell r="H74">
            <v>16100</v>
          </cell>
          <cell r="I74">
            <v>7640</v>
          </cell>
          <cell r="J74">
            <v>322</v>
          </cell>
          <cell r="K74">
            <v>16</v>
          </cell>
          <cell r="L74">
            <v>11740</v>
          </cell>
          <cell r="M74">
            <v>10195.45455</v>
          </cell>
          <cell r="N74">
            <v>0.25064645559999998</v>
          </cell>
          <cell r="O74"/>
          <cell r="P74">
            <v>-20</v>
          </cell>
          <cell r="Q74">
            <v>45299</v>
          </cell>
          <cell r="R74">
            <v>11720</v>
          </cell>
          <cell r="S74" t="str">
            <v>コニシタイヤ Yahoo!店</v>
          </cell>
          <cell r="T74">
            <v>11720</v>
          </cell>
          <cell r="U74">
            <v>0</v>
          </cell>
          <cell r="V74">
            <v>11740</v>
          </cell>
          <cell r="W74">
            <v>11740</v>
          </cell>
          <cell r="X74">
            <v>10195.45455</v>
          </cell>
          <cell r="Y74">
            <v>0.25064645559999998</v>
          </cell>
          <cell r="Z74"/>
          <cell r="AA74">
            <v>-20</v>
          </cell>
          <cell r="AB74">
            <v>45299</v>
          </cell>
          <cell r="AC74">
            <v>11720</v>
          </cell>
          <cell r="AD74" t="str">
            <v>コニシタイヤ Yahoo!店</v>
          </cell>
          <cell r="AE74">
            <v>11720</v>
          </cell>
          <cell r="AF74">
            <v>0</v>
          </cell>
          <cell r="AG74">
            <v>604428435</v>
          </cell>
          <cell r="AH74">
            <v>604428488</v>
          </cell>
        </row>
        <row r="75">
          <cell r="B75">
            <v>1855515130075</v>
          </cell>
          <cell r="C75">
            <v>4992496142493</v>
          </cell>
          <cell r="D75" t="str">
            <v>05609592</v>
          </cell>
          <cell r="E75" t="str">
            <v>VECTOR 4Seasons（VECキャン）</v>
          </cell>
          <cell r="F75" t="str">
            <v>185/55R15 82H</v>
          </cell>
          <cell r="G75" t="str">
            <v>185/55R15</v>
          </cell>
          <cell r="H75">
            <v>20300</v>
          </cell>
          <cell r="I75">
            <v>9680</v>
          </cell>
          <cell r="J75">
            <v>58</v>
          </cell>
          <cell r="K75">
            <v>12</v>
          </cell>
          <cell r="L75">
            <v>14740</v>
          </cell>
          <cell r="M75">
            <v>12922.727269999999</v>
          </cell>
          <cell r="N75">
            <v>0.25093211399999998</v>
          </cell>
          <cell r="O75"/>
          <cell r="P75">
            <v>0</v>
          </cell>
          <cell r="Q75">
            <v>45299</v>
          </cell>
          <cell r="R75">
            <v>14740</v>
          </cell>
          <cell r="S75" t="str">
            <v>カーポートマルゼン</v>
          </cell>
          <cell r="T75">
            <v>14740</v>
          </cell>
          <cell r="U75">
            <v>0</v>
          </cell>
          <cell r="V75">
            <v>14740</v>
          </cell>
          <cell r="W75">
            <v>14850</v>
          </cell>
          <cell r="X75">
            <v>13022.727269999999</v>
          </cell>
          <cell r="Y75">
            <v>0.25668411870000002</v>
          </cell>
          <cell r="Z75"/>
          <cell r="AA75">
            <v>-110</v>
          </cell>
          <cell r="AB75">
            <v>45299</v>
          </cell>
          <cell r="AC75">
            <v>14740</v>
          </cell>
          <cell r="AD75" t="str">
            <v>カーポートマルゼン</v>
          </cell>
          <cell r="AE75">
            <v>14740</v>
          </cell>
          <cell r="AF75">
            <v>0</v>
          </cell>
          <cell r="AG75">
            <v>604428433</v>
          </cell>
          <cell r="AH75">
            <v>604428486</v>
          </cell>
        </row>
        <row r="76">
          <cell r="B76">
            <v>1656015130073</v>
          </cell>
          <cell r="C76">
            <v>4992496142455</v>
          </cell>
          <cell r="D76" t="str">
            <v>05609638</v>
          </cell>
          <cell r="E76" t="str">
            <v>VECTOR 4Seasons（VECキャン）</v>
          </cell>
          <cell r="F76" t="str">
            <v>165/60R15 77H</v>
          </cell>
          <cell r="G76" t="str">
            <v>165/60R15</v>
          </cell>
          <cell r="H76">
            <v>16700</v>
          </cell>
          <cell r="I76">
            <v>7910</v>
          </cell>
          <cell r="J76">
            <v>168</v>
          </cell>
          <cell r="K76">
            <v>31</v>
          </cell>
          <cell r="L76">
            <v>12140</v>
          </cell>
          <cell r="M76">
            <v>10559.090910000001</v>
          </cell>
          <cell r="N76">
            <v>0.25088247959999999</v>
          </cell>
          <cell r="O76"/>
          <cell r="P76">
            <v>0</v>
          </cell>
          <cell r="Q76">
            <v>45299</v>
          </cell>
          <cell r="R76">
            <v>12140</v>
          </cell>
          <cell r="S76" t="str">
            <v>カーポートマルゼン</v>
          </cell>
          <cell r="T76">
            <v>12140</v>
          </cell>
          <cell r="U76">
            <v>0</v>
          </cell>
          <cell r="V76">
            <v>12140</v>
          </cell>
          <cell r="W76">
            <v>12140</v>
          </cell>
          <cell r="X76">
            <v>10559.090910000001</v>
          </cell>
          <cell r="Y76">
            <v>0.25088247959999999</v>
          </cell>
          <cell r="Z76"/>
          <cell r="AA76">
            <v>0</v>
          </cell>
          <cell r="AB76">
            <v>45299</v>
          </cell>
          <cell r="AC76">
            <v>12140</v>
          </cell>
          <cell r="AD76" t="str">
            <v>カーポートマルゼン</v>
          </cell>
          <cell r="AE76">
            <v>12140</v>
          </cell>
          <cell r="AF76">
            <v>0</v>
          </cell>
          <cell r="AG76">
            <v>604428440</v>
          </cell>
          <cell r="AH76">
            <v>604428493</v>
          </cell>
        </row>
        <row r="77">
          <cell r="B77">
            <v>1856015130077</v>
          </cell>
          <cell r="C77">
            <v>4992496142462</v>
          </cell>
          <cell r="D77" t="str">
            <v>05609588</v>
          </cell>
          <cell r="E77" t="str">
            <v>VECTOR 4Seasons（VECキャン）</v>
          </cell>
          <cell r="F77" t="str">
            <v>185/60R15 84H</v>
          </cell>
          <cell r="G77" t="str">
            <v>185/60R15</v>
          </cell>
          <cell r="H77">
            <v>18400</v>
          </cell>
          <cell r="I77">
            <v>8750</v>
          </cell>
          <cell r="J77">
            <v>114</v>
          </cell>
          <cell r="K77">
            <v>48</v>
          </cell>
          <cell r="L77">
            <v>13370</v>
          </cell>
          <cell r="M77">
            <v>11677.272730000001</v>
          </cell>
          <cell r="N77">
            <v>0.25068119890000001</v>
          </cell>
          <cell r="O77"/>
          <cell r="P77">
            <v>0</v>
          </cell>
          <cell r="Q77">
            <v>45299</v>
          </cell>
          <cell r="R77">
            <v>13370</v>
          </cell>
          <cell r="S77" t="str">
            <v>カーポートマルゼン</v>
          </cell>
          <cell r="T77">
            <v>13370</v>
          </cell>
          <cell r="U77">
            <v>0</v>
          </cell>
          <cell r="V77">
            <v>13370</v>
          </cell>
          <cell r="W77">
            <v>13420</v>
          </cell>
          <cell r="X77">
            <v>11722.727269999999</v>
          </cell>
          <cell r="Y77">
            <v>0.25358666149999998</v>
          </cell>
          <cell r="Z77"/>
          <cell r="AA77">
            <v>-50</v>
          </cell>
          <cell r="AB77">
            <v>45299</v>
          </cell>
          <cell r="AC77">
            <v>13370</v>
          </cell>
          <cell r="AD77" t="str">
            <v>カーポートマルゼン</v>
          </cell>
          <cell r="AE77">
            <v>13370</v>
          </cell>
          <cell r="AF77">
            <v>0</v>
          </cell>
          <cell r="AG77">
            <v>604428436</v>
          </cell>
          <cell r="AH77">
            <v>604428489</v>
          </cell>
        </row>
        <row r="78">
          <cell r="B78">
            <v>1956015130074</v>
          </cell>
          <cell r="C78">
            <v>4992496142479</v>
          </cell>
          <cell r="D78" t="str">
            <v>05609624</v>
          </cell>
          <cell r="E78" t="str">
            <v>VECTOR 4Seasons（VECキャン）</v>
          </cell>
          <cell r="F78" t="str">
            <v>195/60R15 88H</v>
          </cell>
          <cell r="G78" t="str">
            <v>195/60R15</v>
          </cell>
          <cell r="H78">
            <v>19200</v>
          </cell>
          <cell r="I78">
            <v>9160</v>
          </cell>
          <cell r="J78">
            <v>6</v>
          </cell>
          <cell r="K78">
            <v>14</v>
          </cell>
          <cell r="L78">
            <v>13990</v>
          </cell>
          <cell r="M78">
            <v>12240.909089999999</v>
          </cell>
          <cell r="N78">
            <v>0.25168956549999999</v>
          </cell>
          <cell r="O78"/>
          <cell r="P78">
            <v>0</v>
          </cell>
          <cell r="Q78">
            <v>45299</v>
          </cell>
          <cell r="R78">
            <v>13990</v>
          </cell>
          <cell r="S78" t="str">
            <v>カーポートマルゼン</v>
          </cell>
          <cell r="T78">
            <v>13990</v>
          </cell>
          <cell r="U78">
            <v>0</v>
          </cell>
          <cell r="V78">
            <v>13990</v>
          </cell>
          <cell r="W78">
            <v>14000</v>
          </cell>
          <cell r="X78">
            <v>12250</v>
          </cell>
          <cell r="Y78">
            <v>0.252244898</v>
          </cell>
          <cell r="Z78"/>
          <cell r="AA78">
            <v>-10</v>
          </cell>
          <cell r="AB78">
            <v>45299</v>
          </cell>
          <cell r="AC78">
            <v>13990</v>
          </cell>
          <cell r="AD78" t="str">
            <v>カーポートマルゼン</v>
          </cell>
          <cell r="AE78">
            <v>13990</v>
          </cell>
          <cell r="AF78">
            <v>0</v>
          </cell>
          <cell r="AG78">
            <v>604428441</v>
          </cell>
          <cell r="AH78">
            <v>604428494</v>
          </cell>
        </row>
        <row r="79">
          <cell r="B79">
            <v>1656515130078</v>
          </cell>
          <cell r="C79">
            <v>4992496155264</v>
          </cell>
          <cell r="D79" t="str">
            <v>05609575</v>
          </cell>
          <cell r="E79" t="str">
            <v>VECTOR 4Seasons（VECキャン）</v>
          </cell>
          <cell r="F79" t="str">
            <v>165/65R15 81H</v>
          </cell>
          <cell r="G79" t="str">
            <v>165/65R15</v>
          </cell>
          <cell r="H79">
            <v>14500</v>
          </cell>
          <cell r="I79">
            <v>6810</v>
          </cell>
          <cell r="J79">
            <v>104</v>
          </cell>
          <cell r="K79">
            <v>0</v>
          </cell>
          <cell r="L79">
            <v>10510</v>
          </cell>
          <cell r="M79">
            <v>9077.2727269999996</v>
          </cell>
          <cell r="N79">
            <v>0.24977466200000001</v>
          </cell>
          <cell r="O79">
            <v>42040</v>
          </cell>
          <cell r="P79">
            <v>149</v>
          </cell>
          <cell r="Q79">
            <v>45299</v>
          </cell>
          <cell r="R79">
            <v>10659</v>
          </cell>
          <cell r="S79" t="str">
            <v>ビッグラン市毛Yahoo!店</v>
          </cell>
          <cell r="T79">
            <v>10659</v>
          </cell>
          <cell r="U79">
            <v>0</v>
          </cell>
          <cell r="V79">
            <v>10510</v>
          </cell>
          <cell r="W79">
            <v>10510</v>
          </cell>
          <cell r="X79">
            <v>9077.2727269999996</v>
          </cell>
          <cell r="Y79">
            <v>0.24977466200000001</v>
          </cell>
          <cell r="Z79"/>
          <cell r="AA79">
            <v>930</v>
          </cell>
          <cell r="AB79">
            <v>45299</v>
          </cell>
          <cell r="AC79">
            <v>11440</v>
          </cell>
          <cell r="AD79" t="str">
            <v>アットマックス＠</v>
          </cell>
          <cell r="AE79">
            <v>10659</v>
          </cell>
          <cell r="AF79">
            <v>781</v>
          </cell>
          <cell r="AG79">
            <v>604428443</v>
          </cell>
          <cell r="AH79">
            <v>604428496</v>
          </cell>
        </row>
        <row r="80">
          <cell r="B80">
            <v>1756515130075</v>
          </cell>
          <cell r="C80">
            <v>4992496142417</v>
          </cell>
          <cell r="D80" t="str">
            <v>05609576</v>
          </cell>
          <cell r="E80" t="str">
            <v>VECTOR 4Seasons（VECキャン）</v>
          </cell>
          <cell r="F80" t="str">
            <v>175/65R15 84H</v>
          </cell>
          <cell r="G80" t="str">
            <v>175/65R15</v>
          </cell>
          <cell r="H80">
            <v>15300</v>
          </cell>
          <cell r="I80">
            <v>7180</v>
          </cell>
          <cell r="J80">
            <v>108</v>
          </cell>
          <cell r="K80">
            <v>18</v>
          </cell>
          <cell r="L80">
            <v>11050</v>
          </cell>
          <cell r="M80">
            <v>9568.1818179999991</v>
          </cell>
          <cell r="N80">
            <v>0.2495961995</v>
          </cell>
          <cell r="O80"/>
          <cell r="P80">
            <v>0</v>
          </cell>
          <cell r="Q80">
            <v>45299</v>
          </cell>
          <cell r="R80">
            <v>11050</v>
          </cell>
          <cell r="S80" t="str">
            <v>カーポートマルゼン</v>
          </cell>
          <cell r="T80">
            <v>11050</v>
          </cell>
          <cell r="U80">
            <v>0</v>
          </cell>
          <cell r="V80">
            <v>11050</v>
          </cell>
          <cell r="W80">
            <v>11050</v>
          </cell>
          <cell r="X80">
            <v>9568.1818179999991</v>
          </cell>
          <cell r="Y80">
            <v>0.2495961995</v>
          </cell>
          <cell r="Z80"/>
          <cell r="AA80">
            <v>0</v>
          </cell>
          <cell r="AB80">
            <v>45299</v>
          </cell>
          <cell r="AC80">
            <v>11050</v>
          </cell>
          <cell r="AD80" t="str">
            <v>カーポートマルゼン</v>
          </cell>
          <cell r="AE80">
            <v>11050</v>
          </cell>
          <cell r="AF80">
            <v>0</v>
          </cell>
          <cell r="AG80">
            <v>604428437</v>
          </cell>
          <cell r="AH80">
            <v>604428490</v>
          </cell>
        </row>
        <row r="81">
          <cell r="B81">
            <v>1856515130072</v>
          </cell>
          <cell r="C81">
            <v>4992496142431</v>
          </cell>
          <cell r="D81" t="str">
            <v>05609580</v>
          </cell>
          <cell r="E81" t="str">
            <v>VECTOR 4Seasons（VECキャン）</v>
          </cell>
          <cell r="F81" t="str">
            <v>185/65R15 88H</v>
          </cell>
          <cell r="G81" t="str">
            <v>185/65R15</v>
          </cell>
          <cell r="H81">
            <v>17400</v>
          </cell>
          <cell r="I81">
            <v>8260</v>
          </cell>
          <cell r="J81">
            <v>160</v>
          </cell>
          <cell r="K81">
            <v>20</v>
          </cell>
          <cell r="L81">
            <v>12620</v>
          </cell>
          <cell r="M81">
            <v>10995.45455</v>
          </cell>
          <cell r="N81">
            <v>0.24878048780000001</v>
          </cell>
          <cell r="O81"/>
          <cell r="P81">
            <v>0</v>
          </cell>
          <cell r="Q81">
            <v>45299</v>
          </cell>
          <cell r="R81">
            <v>12620</v>
          </cell>
          <cell r="S81" t="str">
            <v>カーポートマルゼン</v>
          </cell>
          <cell r="T81">
            <v>12620</v>
          </cell>
          <cell r="U81">
            <v>0</v>
          </cell>
          <cell r="V81">
            <v>12620</v>
          </cell>
          <cell r="W81">
            <v>12700</v>
          </cell>
          <cell r="X81">
            <v>11068.18182</v>
          </cell>
          <cell r="Y81">
            <v>0.25371663239999998</v>
          </cell>
          <cell r="Z81"/>
          <cell r="AA81">
            <v>-80</v>
          </cell>
          <cell r="AB81">
            <v>45299</v>
          </cell>
          <cell r="AC81">
            <v>12620</v>
          </cell>
          <cell r="AD81" t="str">
            <v>カーポートマルゼン</v>
          </cell>
          <cell r="AE81">
            <v>12620</v>
          </cell>
          <cell r="AF81">
            <v>0</v>
          </cell>
          <cell r="AG81">
            <v>604428438</v>
          </cell>
          <cell r="AH81">
            <v>604428491</v>
          </cell>
        </row>
        <row r="82">
          <cell r="B82">
            <v>1956515130079</v>
          </cell>
          <cell r="C82">
            <v>4992496141458</v>
          </cell>
          <cell r="D82" t="str">
            <v>05609582</v>
          </cell>
          <cell r="E82" t="str">
            <v>VECTOR 4Seasons（VECキャン）</v>
          </cell>
          <cell r="F82" t="str">
            <v>195/65R15 91H</v>
          </cell>
          <cell r="G82" t="str">
            <v>195/65R15</v>
          </cell>
          <cell r="H82">
            <v>18900</v>
          </cell>
          <cell r="I82">
            <v>8980</v>
          </cell>
          <cell r="J82">
            <v>160</v>
          </cell>
          <cell r="K82">
            <v>10</v>
          </cell>
          <cell r="L82">
            <v>13710</v>
          </cell>
          <cell r="M82">
            <v>11986.36364</v>
          </cell>
          <cell r="N82">
            <v>0.25081532039999999</v>
          </cell>
          <cell r="O82"/>
          <cell r="P82">
            <v>0</v>
          </cell>
          <cell r="Q82">
            <v>45299</v>
          </cell>
          <cell r="R82">
            <v>13710</v>
          </cell>
          <cell r="S82" t="str">
            <v>カーポートマルゼン</v>
          </cell>
          <cell r="T82">
            <v>13710</v>
          </cell>
          <cell r="U82">
            <v>0</v>
          </cell>
          <cell r="V82">
            <v>13710</v>
          </cell>
          <cell r="W82">
            <v>13710</v>
          </cell>
          <cell r="X82">
            <v>11986.36364</v>
          </cell>
          <cell r="Y82">
            <v>0.25081532039999999</v>
          </cell>
          <cell r="Z82"/>
          <cell r="AA82">
            <v>0</v>
          </cell>
          <cell r="AB82">
            <v>45299</v>
          </cell>
          <cell r="AC82">
            <v>13710</v>
          </cell>
          <cell r="AD82" t="str">
            <v>カーポートマルゼン</v>
          </cell>
          <cell r="AE82">
            <v>13710</v>
          </cell>
          <cell r="AF82">
            <v>0</v>
          </cell>
          <cell r="AG82">
            <v>604428432</v>
          </cell>
          <cell r="AH82">
            <v>604428485</v>
          </cell>
        </row>
        <row r="83">
          <cell r="B83">
            <v>2056515130075</v>
          </cell>
          <cell r="C83">
            <v>4992496142516</v>
          </cell>
          <cell r="D83" t="str">
            <v>05609596</v>
          </cell>
          <cell r="E83" t="str">
            <v>VECTOR 4Seasons（VECキャン）</v>
          </cell>
          <cell r="F83" t="str">
            <v>205/65R15 94H</v>
          </cell>
          <cell r="G83" t="str">
            <v>205/65R15</v>
          </cell>
          <cell r="H83">
            <v>20600</v>
          </cell>
          <cell r="I83">
            <v>9820</v>
          </cell>
          <cell r="J83">
            <v>4</v>
          </cell>
          <cell r="K83">
            <v>20</v>
          </cell>
          <cell r="L83">
            <v>14940</v>
          </cell>
          <cell r="M83">
            <v>12627.272730000001</v>
          </cell>
          <cell r="N83">
            <v>0.2223182145</v>
          </cell>
          <cell r="O83"/>
          <cell r="P83">
            <v>0</v>
          </cell>
          <cell r="Q83">
            <v>45299</v>
          </cell>
          <cell r="R83">
            <v>14940</v>
          </cell>
          <cell r="S83" t="str">
            <v>カーポートマルゼン</v>
          </cell>
          <cell r="T83">
            <v>14940</v>
          </cell>
          <cell r="U83">
            <v>0</v>
          </cell>
          <cell r="V83">
            <v>14940</v>
          </cell>
          <cell r="W83">
            <v>15010</v>
          </cell>
          <cell r="X83">
            <v>12690.909089999999</v>
          </cell>
          <cell r="Y83">
            <v>0.22621776499999999</v>
          </cell>
          <cell r="Z83"/>
          <cell r="AA83">
            <v>-70</v>
          </cell>
          <cell r="AB83">
            <v>45299</v>
          </cell>
          <cell r="AC83">
            <v>14940</v>
          </cell>
          <cell r="AD83" t="str">
            <v>カーポートマルゼン</v>
          </cell>
          <cell r="AE83">
            <v>14940</v>
          </cell>
          <cell r="AF83">
            <v>0</v>
          </cell>
          <cell r="AG83">
            <v>604428434</v>
          </cell>
          <cell r="AH83">
            <v>604428487</v>
          </cell>
        </row>
        <row r="84">
          <cell r="B84">
            <v>2057015130077</v>
          </cell>
          <cell r="C84">
            <v>4992496142400</v>
          </cell>
          <cell r="D84" t="str">
            <v>05609574</v>
          </cell>
          <cell r="E84" t="str">
            <v>VECTOR 4Seasons（VECキャン）</v>
          </cell>
          <cell r="F84" t="str">
            <v>205/70R15 96H</v>
          </cell>
          <cell r="G84" t="str">
            <v>205/70R15</v>
          </cell>
          <cell r="H84">
            <v>19700</v>
          </cell>
          <cell r="I84">
            <v>9400</v>
          </cell>
          <cell r="J84">
            <v>16</v>
          </cell>
          <cell r="K84">
            <v>32</v>
          </cell>
          <cell r="L84">
            <v>14330</v>
          </cell>
          <cell r="M84">
            <v>12072.727269999999</v>
          </cell>
          <cell r="N84">
            <v>0.22138554220000001</v>
          </cell>
          <cell r="O84"/>
          <cell r="P84">
            <v>0</v>
          </cell>
          <cell r="Q84">
            <v>45299</v>
          </cell>
          <cell r="R84">
            <v>14330</v>
          </cell>
          <cell r="S84" t="str">
            <v>カーポートマルゼン</v>
          </cell>
          <cell r="T84">
            <v>14330</v>
          </cell>
          <cell r="U84">
            <v>0</v>
          </cell>
          <cell r="V84">
            <v>14330</v>
          </cell>
          <cell r="W84">
            <v>14390</v>
          </cell>
          <cell r="X84">
            <v>12127.272730000001</v>
          </cell>
          <cell r="Y84">
            <v>0.22488755620000001</v>
          </cell>
          <cell r="Z84"/>
          <cell r="AA84">
            <v>-60</v>
          </cell>
          <cell r="AB84">
            <v>45299</v>
          </cell>
          <cell r="AC84">
            <v>14330</v>
          </cell>
          <cell r="AD84" t="str">
            <v>カーポートマルゼン</v>
          </cell>
          <cell r="AE84">
            <v>14330</v>
          </cell>
          <cell r="AF84">
            <v>0</v>
          </cell>
          <cell r="AG84">
            <v>604428442</v>
          </cell>
          <cell r="AH84">
            <v>604428495</v>
          </cell>
        </row>
        <row r="85">
          <cell r="B85">
            <v>1955016130076</v>
          </cell>
          <cell r="C85">
            <v>4992496142578</v>
          </cell>
          <cell r="D85" t="str">
            <v>05609636</v>
          </cell>
          <cell r="E85" t="str">
            <v>VECTOR 4Seasons（VECキャン）</v>
          </cell>
          <cell r="F85" t="str">
            <v>195/50R16 84H</v>
          </cell>
          <cell r="G85" t="str">
            <v>195/50R16</v>
          </cell>
          <cell r="H85">
            <v>25300</v>
          </cell>
          <cell r="I85">
            <v>12120</v>
          </cell>
          <cell r="J85">
            <v>37</v>
          </cell>
          <cell r="K85">
            <v>16</v>
          </cell>
          <cell r="L85">
            <v>18350</v>
          </cell>
          <cell r="M85">
            <v>16204.54545</v>
          </cell>
          <cell r="N85">
            <v>0.25206171109999997</v>
          </cell>
          <cell r="O85"/>
          <cell r="P85">
            <v>0</v>
          </cell>
          <cell r="Q85">
            <v>45299</v>
          </cell>
          <cell r="R85">
            <v>18350</v>
          </cell>
          <cell r="S85" t="str">
            <v>カーポートマルゼン</v>
          </cell>
          <cell r="T85">
            <v>18350</v>
          </cell>
          <cell r="U85">
            <v>0</v>
          </cell>
          <cell r="V85">
            <v>18350</v>
          </cell>
          <cell r="W85">
            <v>18450</v>
          </cell>
          <cell r="X85">
            <v>16295.45455</v>
          </cell>
          <cell r="Y85">
            <v>0.25623430959999999</v>
          </cell>
          <cell r="Z85"/>
          <cell r="AA85">
            <v>-100</v>
          </cell>
          <cell r="AB85">
            <v>45299</v>
          </cell>
          <cell r="AC85">
            <v>18350</v>
          </cell>
          <cell r="AD85" t="str">
            <v>カーポートマルゼン</v>
          </cell>
          <cell r="AE85">
            <v>18350</v>
          </cell>
          <cell r="AF85">
            <v>0</v>
          </cell>
          <cell r="AG85">
            <v>604428450</v>
          </cell>
          <cell r="AH85">
            <v>604428503</v>
          </cell>
        </row>
        <row r="86">
          <cell r="B86">
            <v>1855516130074</v>
          </cell>
          <cell r="C86">
            <v>4992496155288</v>
          </cell>
          <cell r="D86" t="str">
            <v>05609605</v>
          </cell>
          <cell r="E86" t="str">
            <v>VECTOR 4Seasons（VECキャン）</v>
          </cell>
          <cell r="F86" t="str">
            <v>185/55R16 83H</v>
          </cell>
          <cell r="G86" t="str">
            <v>185/55R16</v>
          </cell>
          <cell r="H86">
            <v>23600</v>
          </cell>
          <cell r="I86">
            <v>11280</v>
          </cell>
          <cell r="J86">
            <v>33</v>
          </cell>
          <cell r="K86">
            <v>16</v>
          </cell>
          <cell r="L86">
            <v>17120</v>
          </cell>
          <cell r="M86">
            <v>15086.36364</v>
          </cell>
          <cell r="N86">
            <v>0.25230491109999997</v>
          </cell>
          <cell r="O86">
            <v>68480</v>
          </cell>
          <cell r="P86">
            <v>0</v>
          </cell>
          <cell r="Q86">
            <v>45299</v>
          </cell>
          <cell r="R86">
            <v>17120</v>
          </cell>
          <cell r="S86" t="str">
            <v>カーポートマルゼン</v>
          </cell>
          <cell r="T86">
            <v>17120</v>
          </cell>
          <cell r="U86">
            <v>0</v>
          </cell>
          <cell r="V86">
            <v>17120</v>
          </cell>
          <cell r="W86">
            <v>17200</v>
          </cell>
          <cell r="X86">
            <v>15159.090910000001</v>
          </cell>
          <cell r="Y86">
            <v>0.25589205399999998</v>
          </cell>
          <cell r="Z86"/>
          <cell r="AA86">
            <v>-80</v>
          </cell>
          <cell r="AB86">
            <v>45299</v>
          </cell>
          <cell r="AC86">
            <v>17120</v>
          </cell>
          <cell r="AD86" t="str">
            <v>カーポートマルゼン</v>
          </cell>
          <cell r="AE86">
            <v>17120</v>
          </cell>
          <cell r="AF86">
            <v>0</v>
          </cell>
          <cell r="AG86">
            <v>604428453</v>
          </cell>
          <cell r="AH86">
            <v>604428506</v>
          </cell>
        </row>
        <row r="87">
          <cell r="B87">
            <v>1955516130071</v>
          </cell>
          <cell r="C87">
            <v>4992496142554</v>
          </cell>
          <cell r="D87" t="str">
            <v>05609606</v>
          </cell>
          <cell r="E87" t="str">
            <v>VECTOR 4Seasons（VECキャン）</v>
          </cell>
          <cell r="F87" t="str">
            <v>195/55R16 87H</v>
          </cell>
          <cell r="G87" t="str">
            <v>195/55R16</v>
          </cell>
          <cell r="H87">
            <v>23600</v>
          </cell>
          <cell r="I87">
            <v>11280</v>
          </cell>
          <cell r="J87">
            <v>8</v>
          </cell>
          <cell r="K87">
            <v>5</v>
          </cell>
          <cell r="L87">
            <v>17120</v>
          </cell>
          <cell r="M87">
            <v>15086.36364</v>
          </cell>
          <cell r="N87">
            <v>0.25230491109999997</v>
          </cell>
          <cell r="O87"/>
          <cell r="P87">
            <v>0</v>
          </cell>
          <cell r="Q87">
            <v>45299</v>
          </cell>
          <cell r="R87">
            <v>17120</v>
          </cell>
          <cell r="S87" t="str">
            <v>カーポートマルゼン</v>
          </cell>
          <cell r="T87">
            <v>17120</v>
          </cell>
          <cell r="U87">
            <v>0</v>
          </cell>
          <cell r="V87">
            <v>17120</v>
          </cell>
          <cell r="W87">
            <v>17200</v>
          </cell>
          <cell r="X87">
            <v>15159.090910000001</v>
          </cell>
          <cell r="Y87">
            <v>0.25589205399999998</v>
          </cell>
          <cell r="Z87"/>
          <cell r="AA87">
            <v>-80</v>
          </cell>
          <cell r="AB87">
            <v>45299</v>
          </cell>
          <cell r="AC87">
            <v>17120</v>
          </cell>
          <cell r="AD87" t="str">
            <v>カーポートマルゼン</v>
          </cell>
          <cell r="AE87">
            <v>17120</v>
          </cell>
          <cell r="AF87">
            <v>0</v>
          </cell>
          <cell r="AG87">
            <v>604428446</v>
          </cell>
          <cell r="AH87">
            <v>604428499</v>
          </cell>
        </row>
        <row r="88">
          <cell r="B88">
            <v>2055516130077</v>
          </cell>
          <cell r="C88">
            <v>4992496142561</v>
          </cell>
          <cell r="D88" t="str">
            <v>05609608</v>
          </cell>
          <cell r="E88" t="str">
            <v>VECTOR 4Seasons（VECキャン）</v>
          </cell>
          <cell r="F88" t="str">
            <v>205/55R16 91H</v>
          </cell>
          <cell r="G88" t="str">
            <v>205/55R16</v>
          </cell>
          <cell r="H88">
            <v>25700</v>
          </cell>
          <cell r="I88">
            <v>12290</v>
          </cell>
          <cell r="J88">
            <v>20</v>
          </cell>
          <cell r="K88">
            <v>4</v>
          </cell>
          <cell r="L88">
            <v>18620</v>
          </cell>
          <cell r="M88">
            <v>16450</v>
          </cell>
          <cell r="N88">
            <v>0.25288753800000002</v>
          </cell>
          <cell r="O88"/>
          <cell r="P88">
            <v>0</v>
          </cell>
          <cell r="Q88">
            <v>45299</v>
          </cell>
          <cell r="R88">
            <v>18620</v>
          </cell>
          <cell r="S88" t="str">
            <v>カーポートマルゼン</v>
          </cell>
          <cell r="T88">
            <v>18620</v>
          </cell>
          <cell r="U88">
            <v>0</v>
          </cell>
          <cell r="V88">
            <v>18620</v>
          </cell>
          <cell r="W88">
            <v>18700</v>
          </cell>
          <cell r="X88">
            <v>16522.727269999999</v>
          </cell>
          <cell r="Y88">
            <v>0.25617606599999998</v>
          </cell>
          <cell r="Z88"/>
          <cell r="AA88">
            <v>-80</v>
          </cell>
          <cell r="AB88">
            <v>45299</v>
          </cell>
          <cell r="AC88">
            <v>18620</v>
          </cell>
          <cell r="AD88" t="str">
            <v>カーポートマルゼン</v>
          </cell>
          <cell r="AE88">
            <v>18620</v>
          </cell>
          <cell r="AF88">
            <v>0</v>
          </cell>
          <cell r="AG88">
            <v>604428444</v>
          </cell>
          <cell r="AH88">
            <v>604428497</v>
          </cell>
        </row>
        <row r="89">
          <cell r="B89">
            <v>1856016130076</v>
          </cell>
          <cell r="C89">
            <v>4992496155295</v>
          </cell>
          <cell r="D89" t="str">
            <v>05609601</v>
          </cell>
          <cell r="E89" t="str">
            <v>VECTOR 4Seasons（VECキャン）</v>
          </cell>
          <cell r="F89" t="str">
            <v>185/60R16 86H</v>
          </cell>
          <cell r="G89" t="str">
            <v>185/60R16</v>
          </cell>
          <cell r="H89">
            <v>20500</v>
          </cell>
          <cell r="I89">
            <v>9760</v>
          </cell>
          <cell r="J89">
            <v>88</v>
          </cell>
          <cell r="K89">
            <v>16</v>
          </cell>
          <cell r="L89">
            <v>14870</v>
          </cell>
          <cell r="M89">
            <v>13040.909089999999</v>
          </cell>
          <cell r="N89">
            <v>0.2515859184</v>
          </cell>
          <cell r="O89">
            <v>59480</v>
          </cell>
          <cell r="P89">
            <v>0</v>
          </cell>
          <cell r="Q89">
            <v>45299</v>
          </cell>
          <cell r="R89">
            <v>14870</v>
          </cell>
          <cell r="S89" t="str">
            <v>カーポートマルゼン</v>
          </cell>
          <cell r="T89">
            <v>14870</v>
          </cell>
          <cell r="U89">
            <v>0</v>
          </cell>
          <cell r="V89">
            <v>14870</v>
          </cell>
          <cell r="W89">
            <v>14940</v>
          </cell>
          <cell r="X89">
            <v>13104.54545</v>
          </cell>
          <cell r="Y89">
            <v>0.25522025669999998</v>
          </cell>
          <cell r="Z89"/>
          <cell r="AA89">
            <v>-70</v>
          </cell>
          <cell r="AB89">
            <v>45299</v>
          </cell>
          <cell r="AC89">
            <v>14870</v>
          </cell>
          <cell r="AD89" t="str">
            <v>カーポートマルゼン</v>
          </cell>
          <cell r="AE89">
            <v>14870</v>
          </cell>
          <cell r="AF89">
            <v>0</v>
          </cell>
          <cell r="AG89">
            <v>604428454</v>
          </cell>
          <cell r="AH89">
            <v>604428507</v>
          </cell>
        </row>
        <row r="90">
          <cell r="B90">
            <v>1956016130080</v>
          </cell>
          <cell r="C90">
            <v>4992496142424</v>
          </cell>
          <cell r="D90" t="str">
            <v>05609578</v>
          </cell>
          <cell r="E90" t="str">
            <v>VECTOR 4Seasons（VECキャン）</v>
          </cell>
          <cell r="F90" t="str">
            <v>195/60R16 89H</v>
          </cell>
          <cell r="G90" t="str">
            <v>195/60R16</v>
          </cell>
          <cell r="H90">
            <v>22800</v>
          </cell>
          <cell r="I90">
            <v>10920</v>
          </cell>
          <cell r="J90">
            <v>125</v>
          </cell>
          <cell r="K90">
            <v>47</v>
          </cell>
          <cell r="L90">
            <v>16580</v>
          </cell>
          <cell r="M90">
            <v>14595.45455</v>
          </cell>
          <cell r="N90">
            <v>0.25182186229999998</v>
          </cell>
          <cell r="O90"/>
          <cell r="P90">
            <v>-942</v>
          </cell>
          <cell r="Q90">
            <v>45299</v>
          </cell>
          <cell r="R90">
            <v>15638</v>
          </cell>
          <cell r="S90" t="str">
            <v>親切丁寧タイヤ・ホイール専門店</v>
          </cell>
          <cell r="T90">
            <v>15638</v>
          </cell>
          <cell r="U90">
            <v>0</v>
          </cell>
          <cell r="V90">
            <v>16580</v>
          </cell>
          <cell r="W90">
            <v>16630</v>
          </cell>
          <cell r="X90">
            <v>14640.909089999999</v>
          </cell>
          <cell r="Y90">
            <v>0.25414467559999998</v>
          </cell>
          <cell r="Z90"/>
          <cell r="AA90">
            <v>-50</v>
          </cell>
          <cell r="AB90">
            <v>45299</v>
          </cell>
          <cell r="AC90">
            <v>16580</v>
          </cell>
          <cell r="AD90" t="str">
            <v>タイヤプリンス</v>
          </cell>
          <cell r="AE90">
            <v>15638</v>
          </cell>
          <cell r="AF90">
            <v>942</v>
          </cell>
          <cell r="AG90">
            <v>604428447</v>
          </cell>
          <cell r="AH90">
            <v>604428500</v>
          </cell>
        </row>
        <row r="91">
          <cell r="B91">
            <v>1756016130079</v>
          </cell>
          <cell r="C91">
            <v>4992496142530</v>
          </cell>
          <cell r="D91" t="str">
            <v>05609600</v>
          </cell>
          <cell r="E91" t="str">
            <v>VECTOR 4Seasons（VECキャン）</v>
          </cell>
          <cell r="F91" t="str">
            <v>175/60R16 82H</v>
          </cell>
          <cell r="G91" t="str">
            <v>175/60R16</v>
          </cell>
          <cell r="H91">
            <v>20200</v>
          </cell>
          <cell r="I91">
            <v>9630</v>
          </cell>
          <cell r="J91">
            <v>25</v>
          </cell>
          <cell r="K91">
            <v>24</v>
          </cell>
          <cell r="L91">
            <v>14670</v>
          </cell>
          <cell r="M91">
            <v>12859.090910000001</v>
          </cell>
          <cell r="N91">
            <v>0.25111346769999998</v>
          </cell>
          <cell r="O91"/>
          <cell r="P91">
            <v>0</v>
          </cell>
          <cell r="Q91">
            <v>45299</v>
          </cell>
          <cell r="R91">
            <v>14670</v>
          </cell>
          <cell r="S91" t="str">
            <v>カーポートマルゼン</v>
          </cell>
          <cell r="T91">
            <v>14670</v>
          </cell>
          <cell r="U91">
            <v>0</v>
          </cell>
          <cell r="V91">
            <v>14670</v>
          </cell>
          <cell r="W91">
            <v>14670</v>
          </cell>
          <cell r="X91">
            <v>12859.090910000001</v>
          </cell>
          <cell r="Y91">
            <v>0.25111346769999998</v>
          </cell>
          <cell r="Z91"/>
          <cell r="AA91">
            <v>0</v>
          </cell>
          <cell r="AB91">
            <v>45299</v>
          </cell>
          <cell r="AC91">
            <v>14670</v>
          </cell>
          <cell r="AD91" t="str">
            <v>カーポートマルゼン</v>
          </cell>
          <cell r="AE91">
            <v>14670</v>
          </cell>
          <cell r="AF91">
            <v>0</v>
          </cell>
          <cell r="AG91">
            <v>604428449</v>
          </cell>
          <cell r="AH91">
            <v>604428502</v>
          </cell>
        </row>
        <row r="92">
          <cell r="B92">
            <v>2056016130079</v>
          </cell>
          <cell r="C92">
            <v>4992496142547</v>
          </cell>
          <cell r="D92" t="str">
            <v>05609602</v>
          </cell>
          <cell r="E92" t="str">
            <v>VECTOR 4Seasons（VECキャン）</v>
          </cell>
          <cell r="F92" t="str">
            <v>205/60R16 92H</v>
          </cell>
          <cell r="G92" t="str">
            <v>205/60R16</v>
          </cell>
          <cell r="H92">
            <v>23800</v>
          </cell>
          <cell r="I92">
            <v>11380</v>
          </cell>
          <cell r="J92">
            <v>136</v>
          </cell>
          <cell r="K92">
            <v>20</v>
          </cell>
          <cell r="L92">
            <v>17260</v>
          </cell>
          <cell r="M92">
            <v>14736.36364</v>
          </cell>
          <cell r="N92">
            <v>0.22776064160000001</v>
          </cell>
          <cell r="O92"/>
          <cell r="P92">
            <v>0</v>
          </cell>
          <cell r="Q92">
            <v>45299</v>
          </cell>
          <cell r="R92">
            <v>17260</v>
          </cell>
          <cell r="S92" t="str">
            <v>カーポートマルゼン</v>
          </cell>
          <cell r="T92">
            <v>17260</v>
          </cell>
          <cell r="U92">
            <v>0</v>
          </cell>
          <cell r="V92">
            <v>17260</v>
          </cell>
          <cell r="W92">
            <v>17260</v>
          </cell>
          <cell r="X92">
            <v>14736.36364</v>
          </cell>
          <cell r="Y92">
            <v>0.22776064160000001</v>
          </cell>
          <cell r="Z92"/>
          <cell r="AA92">
            <v>0</v>
          </cell>
          <cell r="AB92">
            <v>45299</v>
          </cell>
          <cell r="AC92">
            <v>17260</v>
          </cell>
          <cell r="AD92" t="str">
            <v>カーポートマルゼン</v>
          </cell>
          <cell r="AE92">
            <v>17260</v>
          </cell>
          <cell r="AF92">
            <v>0</v>
          </cell>
          <cell r="AG92">
            <v>604428445</v>
          </cell>
          <cell r="AH92">
            <v>604428498</v>
          </cell>
        </row>
        <row r="93">
          <cell r="B93">
            <v>2156016130076</v>
          </cell>
          <cell r="C93">
            <v>4992496141465</v>
          </cell>
          <cell r="D93" t="str">
            <v>05609604</v>
          </cell>
          <cell r="E93" t="str">
            <v>VECTOR 4Seasons（VECキャン）</v>
          </cell>
          <cell r="F93" t="str">
            <v>215/60R16 95H</v>
          </cell>
          <cell r="G93" t="str">
            <v>215/60R16</v>
          </cell>
          <cell r="H93">
            <v>24500</v>
          </cell>
          <cell r="I93">
            <v>11740</v>
          </cell>
          <cell r="J93">
            <v>28</v>
          </cell>
          <cell r="K93">
            <v>24</v>
          </cell>
          <cell r="L93">
            <v>17810</v>
          </cell>
          <cell r="M93">
            <v>15236.36364</v>
          </cell>
          <cell r="N93">
            <v>0.22947494030000001</v>
          </cell>
          <cell r="O93"/>
          <cell r="P93">
            <v>0</v>
          </cell>
          <cell r="Q93">
            <v>45299</v>
          </cell>
          <cell r="R93">
            <v>17810</v>
          </cell>
          <cell r="S93" t="str">
            <v>カーポートマルゼン</v>
          </cell>
          <cell r="T93">
            <v>17810</v>
          </cell>
          <cell r="U93">
            <v>0</v>
          </cell>
          <cell r="V93">
            <v>17810</v>
          </cell>
          <cell r="W93">
            <v>17850</v>
          </cell>
          <cell r="X93">
            <v>15272.727269999999</v>
          </cell>
          <cell r="Y93">
            <v>0.2313095238</v>
          </cell>
          <cell r="Z93"/>
          <cell r="AA93">
            <v>-40</v>
          </cell>
          <cell r="AB93">
            <v>45299</v>
          </cell>
          <cell r="AC93">
            <v>17810</v>
          </cell>
          <cell r="AD93" t="str">
            <v>カーポートマルゼン</v>
          </cell>
          <cell r="AE93">
            <v>17810</v>
          </cell>
          <cell r="AF93">
            <v>0</v>
          </cell>
          <cell r="AG93">
            <v>604428448</v>
          </cell>
          <cell r="AH93">
            <v>604428501</v>
          </cell>
        </row>
        <row r="94">
          <cell r="B94">
            <v>1956516130078</v>
          </cell>
          <cell r="C94">
            <v>4992496155226</v>
          </cell>
          <cell r="D94" t="str">
            <v>05609595</v>
          </cell>
          <cell r="E94" t="str">
            <v>VECTOR 4Seasons（VECキャン）</v>
          </cell>
          <cell r="F94" t="str">
            <v>195/65R16 92H</v>
          </cell>
          <cell r="G94" t="str">
            <v>195/65R16</v>
          </cell>
          <cell r="H94">
            <v>21000</v>
          </cell>
          <cell r="I94">
            <v>10040</v>
          </cell>
          <cell r="J94">
            <v>8</v>
          </cell>
          <cell r="K94">
            <v>4</v>
          </cell>
          <cell r="L94">
            <v>15280</v>
          </cell>
          <cell r="M94">
            <v>12936.36364</v>
          </cell>
          <cell r="N94">
            <v>0.2238931834</v>
          </cell>
          <cell r="O94"/>
          <cell r="P94">
            <v>0</v>
          </cell>
          <cell r="Q94">
            <v>45299</v>
          </cell>
          <cell r="R94">
            <v>15280</v>
          </cell>
          <cell r="S94" t="str">
            <v>カーポートマルゼン</v>
          </cell>
          <cell r="T94">
            <v>15280</v>
          </cell>
          <cell r="U94">
            <v>0</v>
          </cell>
          <cell r="V94">
            <v>15280</v>
          </cell>
          <cell r="W94">
            <v>15280</v>
          </cell>
          <cell r="X94">
            <v>12936.36364</v>
          </cell>
          <cell r="Y94">
            <v>0.2238931834</v>
          </cell>
          <cell r="Z94"/>
          <cell r="AA94">
            <v>0</v>
          </cell>
          <cell r="AB94">
            <v>45299</v>
          </cell>
          <cell r="AC94">
            <v>15280</v>
          </cell>
          <cell r="AD94" t="str">
            <v>カーポートマルゼン</v>
          </cell>
          <cell r="AE94">
            <v>15280</v>
          </cell>
          <cell r="AF94">
            <v>0</v>
          </cell>
          <cell r="AG94">
            <v>604428455</v>
          </cell>
          <cell r="AH94">
            <v>604428508</v>
          </cell>
        </row>
        <row r="95">
          <cell r="B95">
            <v>2056516130074</v>
          </cell>
          <cell r="C95">
            <v>4992496142516</v>
          </cell>
          <cell r="D95" t="str">
            <v>05609596</v>
          </cell>
          <cell r="E95" t="str">
            <v>VECTOR 4Seasons（VECキャン）</v>
          </cell>
          <cell r="F95" t="str">
            <v>205/65R16 95H</v>
          </cell>
          <cell r="G95" t="str">
            <v>205/65R16</v>
          </cell>
          <cell r="H95">
            <v>22400</v>
          </cell>
          <cell r="I95">
            <v>10700</v>
          </cell>
          <cell r="J95">
            <v>48</v>
          </cell>
          <cell r="K95">
            <v>8</v>
          </cell>
          <cell r="L95">
            <v>16240</v>
          </cell>
          <cell r="M95">
            <v>13809.090910000001</v>
          </cell>
          <cell r="N95">
            <v>0.22514812379999999</v>
          </cell>
          <cell r="O95"/>
          <cell r="P95">
            <v>0</v>
          </cell>
          <cell r="Q95">
            <v>45299</v>
          </cell>
          <cell r="R95">
            <v>16240</v>
          </cell>
          <cell r="S95" t="str">
            <v>カーポートマルゼン</v>
          </cell>
          <cell r="T95">
            <v>16240</v>
          </cell>
          <cell r="U95">
            <v>0</v>
          </cell>
          <cell r="V95"/>
          <cell r="W95">
            <v>16240</v>
          </cell>
          <cell r="X95">
            <v>13809.090910000001</v>
          </cell>
          <cell r="Y95">
            <v>0.22514812379999999</v>
          </cell>
          <cell r="Z95"/>
          <cell r="AA95">
            <v>0</v>
          </cell>
          <cell r="AB95">
            <v>45299</v>
          </cell>
          <cell r="AC95">
            <v>16240</v>
          </cell>
          <cell r="AD95" t="str">
            <v>カーポートマルゼン</v>
          </cell>
          <cell r="AE95">
            <v>16240</v>
          </cell>
          <cell r="AF95">
            <v>0</v>
          </cell>
          <cell r="AG95">
            <v>604428451</v>
          </cell>
          <cell r="AH95">
            <v>604428504</v>
          </cell>
        </row>
        <row r="96">
          <cell r="B96">
            <v>2156516130071</v>
          </cell>
          <cell r="C96">
            <v>4992496142523</v>
          </cell>
          <cell r="D96" t="str">
            <v>05609598</v>
          </cell>
          <cell r="E96" t="str">
            <v>VECTOR 4Seasons（VECキャン）</v>
          </cell>
          <cell r="F96" t="str">
            <v>215/65R16 98H</v>
          </cell>
          <cell r="G96" t="str">
            <v>215/65R16</v>
          </cell>
          <cell r="H96">
            <v>22900</v>
          </cell>
          <cell r="I96">
            <v>10960</v>
          </cell>
          <cell r="J96">
            <v>30</v>
          </cell>
          <cell r="K96">
            <v>10</v>
          </cell>
          <cell r="L96">
            <v>16650</v>
          </cell>
          <cell r="M96">
            <v>14181.81818</v>
          </cell>
          <cell r="N96">
            <v>0.2271794872</v>
          </cell>
          <cell r="O96"/>
          <cell r="P96">
            <v>0</v>
          </cell>
          <cell r="Q96">
            <v>45299</v>
          </cell>
          <cell r="R96">
            <v>16650</v>
          </cell>
          <cell r="S96" t="str">
            <v>カーポートマルゼン</v>
          </cell>
          <cell r="T96">
            <v>16650</v>
          </cell>
          <cell r="U96">
            <v>0</v>
          </cell>
          <cell r="V96">
            <v>16650</v>
          </cell>
          <cell r="W96">
            <v>16700</v>
          </cell>
          <cell r="X96">
            <v>14227.272730000001</v>
          </cell>
          <cell r="Y96">
            <v>0.2296485623</v>
          </cell>
          <cell r="Z96"/>
          <cell r="AA96">
            <v>-50</v>
          </cell>
          <cell r="AB96">
            <v>45299</v>
          </cell>
          <cell r="AC96">
            <v>16650</v>
          </cell>
          <cell r="AD96" t="str">
            <v>カーポートマルゼン</v>
          </cell>
          <cell r="AE96">
            <v>16650</v>
          </cell>
          <cell r="AF96">
            <v>0</v>
          </cell>
          <cell r="AG96">
            <v>604428452</v>
          </cell>
          <cell r="AH96">
            <v>604428505</v>
          </cell>
        </row>
        <row r="97">
          <cell r="B97">
            <v>2154517130076</v>
          </cell>
          <cell r="C97">
            <v>4992496142622</v>
          </cell>
          <cell r="D97" t="str">
            <v>05609620</v>
          </cell>
          <cell r="E97" t="str">
            <v>VECTOR 4Seasons（VECキャン）</v>
          </cell>
          <cell r="F97" t="str">
            <v>215/45R17 91H XL</v>
          </cell>
          <cell r="G97" t="str">
            <v>215/45R17</v>
          </cell>
          <cell r="H97">
            <v>31200</v>
          </cell>
          <cell r="I97">
            <v>15020</v>
          </cell>
          <cell r="J97">
            <v>20</v>
          </cell>
          <cell r="K97">
            <v>8</v>
          </cell>
          <cell r="L97">
            <v>22650</v>
          </cell>
          <cell r="M97">
            <v>20113.63636</v>
          </cell>
          <cell r="N97">
            <v>0.25324293790000002</v>
          </cell>
          <cell r="O97"/>
          <cell r="P97">
            <v>-10</v>
          </cell>
          <cell r="Q97">
            <v>45299</v>
          </cell>
          <cell r="R97">
            <v>22640</v>
          </cell>
          <cell r="S97" t="str">
            <v>トミータイヤ</v>
          </cell>
          <cell r="T97">
            <v>22640</v>
          </cell>
          <cell r="U97">
            <v>0</v>
          </cell>
          <cell r="V97">
            <v>22650</v>
          </cell>
          <cell r="W97">
            <v>22740</v>
          </cell>
          <cell r="X97">
            <v>20195.454549999999</v>
          </cell>
          <cell r="Y97">
            <v>0.2562682872</v>
          </cell>
          <cell r="Z97"/>
          <cell r="AA97">
            <v>-90</v>
          </cell>
          <cell r="AB97">
            <v>45299</v>
          </cell>
          <cell r="AC97">
            <v>22650</v>
          </cell>
          <cell r="AD97" t="str">
            <v>タイヤプリンス</v>
          </cell>
          <cell r="AE97">
            <v>22640</v>
          </cell>
          <cell r="AF97">
            <v>10</v>
          </cell>
          <cell r="AG97">
            <v>604428456</v>
          </cell>
          <cell r="AH97">
            <v>604428509</v>
          </cell>
        </row>
        <row r="98">
          <cell r="B98">
            <v>2254517130073</v>
          </cell>
          <cell r="C98">
            <v>4992496142639</v>
          </cell>
          <cell r="D98" t="str">
            <v>05609622</v>
          </cell>
          <cell r="E98" t="str">
            <v>VECTOR 4Seasons（VECキャン）</v>
          </cell>
          <cell r="F98" t="str">
            <v>225/45R17 91H（21年製）</v>
          </cell>
          <cell r="G98" t="str">
            <v>225/45R17</v>
          </cell>
          <cell r="H98">
            <v>32600</v>
          </cell>
          <cell r="I98">
            <v>15720</v>
          </cell>
          <cell r="J98">
            <v>0</v>
          </cell>
          <cell r="K98">
            <v>15</v>
          </cell>
          <cell r="L98">
            <v>19980</v>
          </cell>
          <cell r="M98">
            <v>17686.36364</v>
          </cell>
          <cell r="N98">
            <v>0.1111796453</v>
          </cell>
          <cell r="O98">
            <v>79920</v>
          </cell>
          <cell r="P98">
            <v>3680</v>
          </cell>
          <cell r="Q98">
            <v>45299</v>
          </cell>
          <cell r="R98">
            <v>23660</v>
          </cell>
          <cell r="S98" t="str">
            <v>トミータイヤ</v>
          </cell>
          <cell r="T98">
            <v>23660</v>
          </cell>
          <cell r="U98">
            <v>0</v>
          </cell>
          <cell r="V98">
            <v>23670</v>
          </cell>
          <cell r="W98">
            <v>23750</v>
          </cell>
          <cell r="X98">
            <v>21113.63636</v>
          </cell>
          <cell r="Y98">
            <v>0.2554574812</v>
          </cell>
          <cell r="Z98"/>
          <cell r="AA98">
            <v>-80</v>
          </cell>
          <cell r="AB98">
            <v>45299</v>
          </cell>
          <cell r="AC98">
            <v>23670</v>
          </cell>
          <cell r="AD98" t="str">
            <v>カーポートマルゼン 楽天市場店</v>
          </cell>
          <cell r="AE98">
            <v>23660</v>
          </cell>
          <cell r="AF98">
            <v>10</v>
          </cell>
          <cell r="AG98">
            <v>604428460</v>
          </cell>
          <cell r="AH98">
            <v>604428513</v>
          </cell>
        </row>
        <row r="99">
          <cell r="B99">
            <v>2055017130088</v>
          </cell>
          <cell r="C99">
            <v>4992496155240</v>
          </cell>
          <cell r="D99" t="str">
            <v>05609615</v>
          </cell>
          <cell r="E99" t="str">
            <v>VECTOR 4Seasons（VECキャン）</v>
          </cell>
          <cell r="F99" t="str">
            <v>205/50R17 93H XL</v>
          </cell>
          <cell r="G99" t="str">
            <v>205/50R17</v>
          </cell>
          <cell r="H99">
            <v>28600</v>
          </cell>
          <cell r="I99">
            <v>13730</v>
          </cell>
          <cell r="J99">
            <v>10</v>
          </cell>
          <cell r="K99">
            <v>14</v>
          </cell>
          <cell r="L99">
            <v>20740</v>
          </cell>
          <cell r="M99">
            <v>18377.272730000001</v>
          </cell>
          <cell r="N99">
            <v>0.25288152359999999</v>
          </cell>
          <cell r="O99"/>
          <cell r="P99">
            <v>-620</v>
          </cell>
          <cell r="Q99">
            <v>45299</v>
          </cell>
          <cell r="R99">
            <v>20120</v>
          </cell>
          <cell r="S99" t="str">
            <v>タイヤプリンス</v>
          </cell>
          <cell r="T99">
            <v>20120</v>
          </cell>
          <cell r="U99">
            <v>0</v>
          </cell>
          <cell r="V99">
            <v>20740</v>
          </cell>
          <cell r="W99">
            <v>20740</v>
          </cell>
          <cell r="X99">
            <v>18377.272730000001</v>
          </cell>
          <cell r="Y99">
            <v>0.25288152359999999</v>
          </cell>
          <cell r="Z99"/>
          <cell r="AA99">
            <v>0</v>
          </cell>
          <cell r="AB99">
            <v>45299</v>
          </cell>
          <cell r="AC99">
            <v>20740</v>
          </cell>
          <cell r="AD99" t="str">
            <v>タイヤプリンス</v>
          </cell>
          <cell r="AE99">
            <v>20120</v>
          </cell>
          <cell r="AF99">
            <v>620</v>
          </cell>
          <cell r="AG99">
            <v>604428461</v>
          </cell>
          <cell r="AH99">
            <v>604428514</v>
          </cell>
        </row>
        <row r="100">
          <cell r="B100">
            <v>2155017130078</v>
          </cell>
          <cell r="C100">
            <v>4992496142615</v>
          </cell>
          <cell r="D100" t="str">
            <v>05609616</v>
          </cell>
          <cell r="E100" t="str">
            <v>VECTOR 4Seasons（VECキャン）</v>
          </cell>
          <cell r="F100" t="str">
            <v>215/50R17 95H XL</v>
          </cell>
          <cell r="G100" t="str">
            <v>215/50R17</v>
          </cell>
          <cell r="H100">
            <v>31800</v>
          </cell>
          <cell r="I100">
            <v>15310</v>
          </cell>
          <cell r="J100">
            <v>20</v>
          </cell>
          <cell r="K100">
            <v>16</v>
          </cell>
          <cell r="L100">
            <v>23060</v>
          </cell>
          <cell r="M100">
            <v>20009.090909999999</v>
          </cell>
          <cell r="N100">
            <v>0.23484779650000001</v>
          </cell>
          <cell r="O100"/>
          <cell r="P100">
            <v>-10</v>
          </cell>
          <cell r="Q100">
            <v>45299</v>
          </cell>
          <cell r="R100">
            <v>23050</v>
          </cell>
          <cell r="S100" t="str">
            <v>トミータイヤ</v>
          </cell>
          <cell r="T100">
            <v>23050</v>
          </cell>
          <cell r="U100">
            <v>0</v>
          </cell>
          <cell r="V100">
            <v>23060</v>
          </cell>
          <cell r="W100">
            <v>23160</v>
          </cell>
          <cell r="X100">
            <v>20100</v>
          </cell>
          <cell r="Y100">
            <v>0.2383084577</v>
          </cell>
          <cell r="Z100"/>
          <cell r="AA100">
            <v>-100</v>
          </cell>
          <cell r="AB100">
            <v>45299</v>
          </cell>
          <cell r="AC100">
            <v>23060</v>
          </cell>
          <cell r="AD100" t="str">
            <v>タイヤプリンス</v>
          </cell>
          <cell r="AE100">
            <v>23050</v>
          </cell>
          <cell r="AF100">
            <v>10</v>
          </cell>
          <cell r="AG100">
            <v>604428457</v>
          </cell>
          <cell r="AH100">
            <v>604428510</v>
          </cell>
        </row>
        <row r="101">
          <cell r="B101">
            <v>2055517130076</v>
          </cell>
          <cell r="C101">
            <v>4992496155257</v>
          </cell>
          <cell r="D101" t="str">
            <v>05609611</v>
          </cell>
          <cell r="E101" t="str">
            <v>VECTOR 4Seasons（VECキャン）</v>
          </cell>
          <cell r="F101" t="str">
            <v>205/55R17 95H XL</v>
          </cell>
          <cell r="G101" t="str">
            <v>205/55R17</v>
          </cell>
          <cell r="H101">
            <v>27700</v>
          </cell>
          <cell r="I101">
            <v>13320</v>
          </cell>
          <cell r="J101">
            <v>16</v>
          </cell>
          <cell r="K101">
            <v>8</v>
          </cell>
          <cell r="L101">
            <v>20120</v>
          </cell>
          <cell r="M101">
            <v>17336.36364</v>
          </cell>
          <cell r="N101">
            <v>0.23167278450000001</v>
          </cell>
          <cell r="O101">
            <v>80480</v>
          </cell>
          <cell r="P101">
            <v>0</v>
          </cell>
          <cell r="Q101">
            <v>45299</v>
          </cell>
          <cell r="R101">
            <v>20120</v>
          </cell>
          <cell r="S101" t="str">
            <v>カーポートマルゼン</v>
          </cell>
          <cell r="T101">
            <v>20120</v>
          </cell>
          <cell r="U101">
            <v>0</v>
          </cell>
          <cell r="V101">
            <v>20120</v>
          </cell>
          <cell r="W101">
            <v>20120</v>
          </cell>
          <cell r="X101">
            <v>17336.36364</v>
          </cell>
          <cell r="Y101">
            <v>0.23167278450000001</v>
          </cell>
          <cell r="Z101"/>
          <cell r="AA101">
            <v>0</v>
          </cell>
          <cell r="AB101">
            <v>45299</v>
          </cell>
          <cell r="AC101">
            <v>20120</v>
          </cell>
          <cell r="AD101" t="str">
            <v>カーポートマルゼン</v>
          </cell>
          <cell r="AE101">
            <v>20120</v>
          </cell>
          <cell r="AF101">
            <v>0</v>
          </cell>
          <cell r="AG101">
            <v>604428463</v>
          </cell>
          <cell r="AH101">
            <v>604428516</v>
          </cell>
        </row>
        <row r="102">
          <cell r="B102">
            <v>2155517130073</v>
          </cell>
          <cell r="C102">
            <v>4992496142592</v>
          </cell>
          <cell r="D102" t="str">
            <v>05609612</v>
          </cell>
          <cell r="E102" t="str">
            <v>VECTOR 4Seasons（VECキャン）</v>
          </cell>
          <cell r="F102" t="str">
            <v>215/55R17 94H</v>
          </cell>
          <cell r="G102" t="str">
            <v>215/55R17</v>
          </cell>
          <cell r="H102">
            <v>27800</v>
          </cell>
          <cell r="I102">
            <v>13370</v>
          </cell>
          <cell r="J102">
            <v>77</v>
          </cell>
          <cell r="K102">
            <v>28</v>
          </cell>
          <cell r="L102">
            <v>20190</v>
          </cell>
          <cell r="M102">
            <v>17400</v>
          </cell>
          <cell r="N102">
            <v>0.2316091954</v>
          </cell>
          <cell r="O102"/>
          <cell r="P102">
            <v>-60</v>
          </cell>
          <cell r="Q102">
            <v>45299</v>
          </cell>
          <cell r="R102">
            <v>20130</v>
          </cell>
          <cell r="S102" t="str">
            <v>タイヤホイール専門店コニシタイヤ</v>
          </cell>
          <cell r="T102">
            <v>20130</v>
          </cell>
          <cell r="U102">
            <v>0</v>
          </cell>
          <cell r="V102">
            <v>20190</v>
          </cell>
          <cell r="W102">
            <v>20190</v>
          </cell>
          <cell r="X102">
            <v>17400</v>
          </cell>
          <cell r="Y102">
            <v>0.2316091954</v>
          </cell>
          <cell r="Z102"/>
          <cell r="AA102">
            <v>-60</v>
          </cell>
          <cell r="AB102">
            <v>45299</v>
          </cell>
          <cell r="AC102">
            <v>20130</v>
          </cell>
          <cell r="AD102" t="str">
            <v>タイヤホイール専門店コニシタイヤ</v>
          </cell>
          <cell r="AE102">
            <v>20130</v>
          </cell>
          <cell r="AF102">
            <v>0</v>
          </cell>
          <cell r="AG102">
            <v>604428458</v>
          </cell>
          <cell r="AH102">
            <v>604428511</v>
          </cell>
        </row>
        <row r="103">
          <cell r="B103">
            <v>2255517130070</v>
          </cell>
          <cell r="C103">
            <v>4992496142608</v>
          </cell>
          <cell r="D103" t="str">
            <v>05609614</v>
          </cell>
          <cell r="E103" t="str">
            <v>VECTOR 4Seasons（VECキャン）</v>
          </cell>
          <cell r="F103" t="str">
            <v>225/55R17 101H XL</v>
          </cell>
          <cell r="G103" t="str">
            <v>225/55R17</v>
          </cell>
          <cell r="H103">
            <v>32000</v>
          </cell>
          <cell r="I103">
            <v>15390</v>
          </cell>
          <cell r="J103">
            <v>20</v>
          </cell>
          <cell r="K103">
            <v>20</v>
          </cell>
          <cell r="L103">
            <v>23190</v>
          </cell>
          <cell r="M103">
            <v>20127.272730000001</v>
          </cell>
          <cell r="N103">
            <v>0.23536585369999999</v>
          </cell>
          <cell r="O103"/>
          <cell r="P103">
            <v>-749</v>
          </cell>
          <cell r="Q103">
            <v>45299</v>
          </cell>
          <cell r="R103">
            <v>22441</v>
          </cell>
          <cell r="S103" t="str">
            <v>親切丁寧タイヤ・ホイール専門店</v>
          </cell>
          <cell r="T103">
            <v>22441</v>
          </cell>
          <cell r="U103">
            <v>0</v>
          </cell>
          <cell r="V103">
            <v>23190</v>
          </cell>
          <cell r="W103">
            <v>23200</v>
          </cell>
          <cell r="X103">
            <v>20136.36364</v>
          </cell>
          <cell r="Y103">
            <v>0.23571106089999999</v>
          </cell>
          <cell r="Z103"/>
          <cell r="AA103">
            <v>-10</v>
          </cell>
          <cell r="AB103">
            <v>45299</v>
          </cell>
          <cell r="AC103">
            <v>23190</v>
          </cell>
          <cell r="AD103" t="str">
            <v>タイヤプリンス</v>
          </cell>
          <cell r="AE103">
            <v>22441</v>
          </cell>
          <cell r="AF103">
            <v>749</v>
          </cell>
          <cell r="AG103">
            <v>604428462</v>
          </cell>
          <cell r="AH103">
            <v>604428515</v>
          </cell>
        </row>
        <row r="104">
          <cell r="B104">
            <v>1956017130072</v>
          </cell>
          <cell r="C104">
            <v>4992496155233</v>
          </cell>
          <cell r="D104" t="str">
            <v>05609609</v>
          </cell>
          <cell r="E104" t="str">
            <v>VECTOR 4Seasons（VECキャン）</v>
          </cell>
          <cell r="F104" t="str">
            <v>195/60R17 90H</v>
          </cell>
          <cell r="G104" t="str">
            <v>195/60R17</v>
          </cell>
          <cell r="H104">
            <v>23500</v>
          </cell>
          <cell r="I104">
            <v>11240</v>
          </cell>
          <cell r="J104">
            <v>12</v>
          </cell>
          <cell r="K104">
            <v>12</v>
          </cell>
          <cell r="L104">
            <v>17050</v>
          </cell>
          <cell r="M104">
            <v>14545.45455</v>
          </cell>
          <cell r="N104">
            <v>0.22725000000000001</v>
          </cell>
          <cell r="O104">
            <v>68200</v>
          </cell>
          <cell r="P104">
            <v>0</v>
          </cell>
          <cell r="Q104">
            <v>45299</v>
          </cell>
          <cell r="R104">
            <v>17050</v>
          </cell>
          <cell r="S104" t="str">
            <v>カーポートマルゼン</v>
          </cell>
          <cell r="T104">
            <v>17050</v>
          </cell>
          <cell r="U104">
            <v>0</v>
          </cell>
          <cell r="V104">
            <v>17050</v>
          </cell>
          <cell r="W104">
            <v>17130</v>
          </cell>
          <cell r="X104">
            <v>14618.18182</v>
          </cell>
          <cell r="Y104">
            <v>0.2310945274</v>
          </cell>
          <cell r="Z104"/>
          <cell r="AA104">
            <v>-80</v>
          </cell>
          <cell r="AB104">
            <v>45299</v>
          </cell>
          <cell r="AC104">
            <v>17050</v>
          </cell>
          <cell r="AD104" t="str">
            <v>カーポートマルゼン</v>
          </cell>
          <cell r="AE104">
            <v>17050</v>
          </cell>
          <cell r="AF104">
            <v>0</v>
          </cell>
          <cell r="AG104">
            <v>604428464</v>
          </cell>
          <cell r="AH104">
            <v>604428517</v>
          </cell>
        </row>
        <row r="105">
          <cell r="B105">
            <v>2156017130075</v>
          </cell>
          <cell r="C105">
            <v>4992496142585</v>
          </cell>
          <cell r="D105" t="str">
            <v>05609610</v>
          </cell>
          <cell r="E105" t="str">
            <v>VECTOR 4Seasons（VECキャン）</v>
          </cell>
          <cell r="F105" t="str">
            <v>215/60R17 96H</v>
          </cell>
          <cell r="G105" t="str">
            <v>215/60R17</v>
          </cell>
          <cell r="H105">
            <v>27200</v>
          </cell>
          <cell r="I105">
            <v>13040</v>
          </cell>
          <cell r="J105">
            <v>54</v>
          </cell>
          <cell r="K105">
            <v>12</v>
          </cell>
          <cell r="L105">
            <v>19710</v>
          </cell>
          <cell r="M105">
            <v>16963.63636</v>
          </cell>
          <cell r="N105">
            <v>0.23129689170000001</v>
          </cell>
          <cell r="O105"/>
          <cell r="P105">
            <v>0</v>
          </cell>
          <cell r="Q105">
            <v>45299</v>
          </cell>
          <cell r="R105">
            <v>19710</v>
          </cell>
          <cell r="S105" t="str">
            <v>カーポートマルゼン</v>
          </cell>
          <cell r="T105">
            <v>19710</v>
          </cell>
          <cell r="U105">
            <v>0</v>
          </cell>
          <cell r="V105">
            <v>19710</v>
          </cell>
          <cell r="W105">
            <v>19720</v>
          </cell>
          <cell r="X105">
            <v>16972.727269999999</v>
          </cell>
          <cell r="Y105">
            <v>0.23170862349999999</v>
          </cell>
          <cell r="Z105"/>
          <cell r="AA105">
            <v>-10</v>
          </cell>
          <cell r="AB105">
            <v>45299</v>
          </cell>
          <cell r="AC105">
            <v>19710</v>
          </cell>
          <cell r="AD105" t="str">
            <v>カーポートマルゼン</v>
          </cell>
          <cell r="AE105">
            <v>19710</v>
          </cell>
          <cell r="AF105">
            <v>0</v>
          </cell>
          <cell r="AG105">
            <v>604428459</v>
          </cell>
          <cell r="AH105">
            <v>604428512</v>
          </cell>
        </row>
        <row r="106">
          <cell r="B106">
            <v>2254018130077</v>
          </cell>
          <cell r="C106">
            <v>4992496142677</v>
          </cell>
          <cell r="D106" t="str">
            <v>05609634</v>
          </cell>
          <cell r="E106" t="str">
            <v>VECTOR 4Seasons（VECキャン）</v>
          </cell>
          <cell r="F106" t="str">
            <v>225/40R18 92H XL</v>
          </cell>
          <cell r="G106" t="str">
            <v>225/40R18</v>
          </cell>
          <cell r="H106">
            <v>40700</v>
          </cell>
          <cell r="I106">
            <v>19640</v>
          </cell>
          <cell r="J106">
            <v>20</v>
          </cell>
          <cell r="K106">
            <v>18</v>
          </cell>
          <cell r="L106">
            <v>29470</v>
          </cell>
          <cell r="M106">
            <v>26313.63636</v>
          </cell>
          <cell r="N106">
            <v>0.2536189325</v>
          </cell>
          <cell r="O106">
            <v>117880</v>
          </cell>
          <cell r="P106">
            <v>-10</v>
          </cell>
          <cell r="Q106">
            <v>45299</v>
          </cell>
          <cell r="R106">
            <v>29460</v>
          </cell>
          <cell r="S106" t="str">
            <v>トミータイヤ</v>
          </cell>
          <cell r="T106">
            <v>29460</v>
          </cell>
          <cell r="U106">
            <v>0</v>
          </cell>
          <cell r="V106">
            <v>29470</v>
          </cell>
          <cell r="W106">
            <v>29680</v>
          </cell>
          <cell r="X106">
            <v>26504.545450000001</v>
          </cell>
          <cell r="Y106">
            <v>0.25899502660000001</v>
          </cell>
          <cell r="Z106"/>
          <cell r="AA106">
            <v>-210</v>
          </cell>
          <cell r="AB106">
            <v>45299</v>
          </cell>
          <cell r="AC106">
            <v>29470</v>
          </cell>
          <cell r="AD106" t="str">
            <v>カーポートマルゼン 楽天市場店</v>
          </cell>
          <cell r="AE106">
            <v>29460</v>
          </cell>
          <cell r="AF106">
            <v>10</v>
          </cell>
          <cell r="AG106">
            <v>604428466</v>
          </cell>
          <cell r="AH106">
            <v>604428519</v>
          </cell>
        </row>
        <row r="107">
          <cell r="B107">
            <v>2154518130075</v>
          </cell>
          <cell r="C107">
            <v>4992496142653</v>
          </cell>
          <cell r="D107" t="str">
            <v>05609628</v>
          </cell>
          <cell r="E107" t="str">
            <v>VECTOR 4Seasons（VECキャン）</v>
          </cell>
          <cell r="F107" t="str">
            <v>215/45R18 89H</v>
          </cell>
          <cell r="G107" t="str">
            <v>215/45R18</v>
          </cell>
          <cell r="H107">
            <v>34500</v>
          </cell>
          <cell r="I107">
            <v>16640</v>
          </cell>
          <cell r="J107">
            <v>12</v>
          </cell>
          <cell r="K107">
            <v>20</v>
          </cell>
          <cell r="L107">
            <v>25030</v>
          </cell>
          <cell r="M107">
            <v>21800</v>
          </cell>
          <cell r="N107">
            <v>0.2366972477</v>
          </cell>
          <cell r="O107"/>
          <cell r="P107">
            <v>0</v>
          </cell>
          <cell r="Q107">
            <v>45299</v>
          </cell>
          <cell r="R107">
            <v>25030</v>
          </cell>
          <cell r="S107" t="str">
            <v>カーポートマルゼン</v>
          </cell>
          <cell r="T107">
            <v>25030</v>
          </cell>
          <cell r="U107">
            <v>0</v>
          </cell>
          <cell r="V107">
            <v>25030</v>
          </cell>
          <cell r="W107">
            <v>25140</v>
          </cell>
          <cell r="X107">
            <v>21900</v>
          </cell>
          <cell r="Y107">
            <v>0.2401826484</v>
          </cell>
          <cell r="Z107"/>
          <cell r="AA107">
            <v>-110</v>
          </cell>
          <cell r="AB107">
            <v>45299</v>
          </cell>
          <cell r="AC107">
            <v>25030</v>
          </cell>
          <cell r="AD107" t="str">
            <v>カーポートマルゼン</v>
          </cell>
          <cell r="AE107">
            <v>25030</v>
          </cell>
          <cell r="AF107">
            <v>0</v>
          </cell>
          <cell r="AG107">
            <v>604428468</v>
          </cell>
          <cell r="AH107">
            <v>604428521</v>
          </cell>
        </row>
        <row r="108">
          <cell r="B108">
            <v>2254518130072</v>
          </cell>
          <cell r="C108">
            <v>4992496142660</v>
          </cell>
          <cell r="D108" t="str">
            <v>05609630</v>
          </cell>
          <cell r="E108" t="str">
            <v>VECTOR 4Seasons（VECキャン）</v>
          </cell>
          <cell r="F108" t="str">
            <v>225/45R18 91H</v>
          </cell>
          <cell r="G108" t="str">
            <v>225/45R18</v>
          </cell>
          <cell r="H108">
            <v>34800</v>
          </cell>
          <cell r="I108">
            <v>16780</v>
          </cell>
          <cell r="J108">
            <v>36</v>
          </cell>
          <cell r="K108">
            <v>20</v>
          </cell>
          <cell r="L108">
            <v>25240</v>
          </cell>
          <cell r="M108">
            <v>21990.909090000001</v>
          </cell>
          <cell r="N108">
            <v>0.23695742040000001</v>
          </cell>
          <cell r="O108"/>
          <cell r="P108">
            <v>-10</v>
          </cell>
          <cell r="Q108">
            <v>45299</v>
          </cell>
          <cell r="R108">
            <v>25230</v>
          </cell>
          <cell r="S108" t="str">
            <v>トミータイヤ</v>
          </cell>
          <cell r="T108">
            <v>25230</v>
          </cell>
          <cell r="U108">
            <v>0</v>
          </cell>
          <cell r="V108">
            <v>25240</v>
          </cell>
          <cell r="W108">
            <v>25350</v>
          </cell>
          <cell r="X108">
            <v>22090.909090000001</v>
          </cell>
          <cell r="Y108">
            <v>0.24041152260000001</v>
          </cell>
          <cell r="Z108"/>
          <cell r="AA108">
            <v>-110</v>
          </cell>
          <cell r="AB108">
            <v>45299</v>
          </cell>
          <cell r="AC108">
            <v>25240</v>
          </cell>
          <cell r="AD108" t="str">
            <v>カーポートマルゼン 楽天市場店</v>
          </cell>
          <cell r="AE108">
            <v>25230</v>
          </cell>
          <cell r="AF108">
            <v>10</v>
          </cell>
          <cell r="AG108">
            <v>604428465</v>
          </cell>
          <cell r="AH108">
            <v>604428518</v>
          </cell>
        </row>
        <row r="109">
          <cell r="B109">
            <v>2155018130077</v>
          </cell>
          <cell r="C109">
            <v>4992496155271</v>
          </cell>
          <cell r="D109" t="str">
            <v>05609625</v>
          </cell>
          <cell r="E109" t="str">
            <v>VECTOR 4Seasons（VECキャン）</v>
          </cell>
          <cell r="F109" t="str">
            <v>215/50R18 92H</v>
          </cell>
          <cell r="G109" t="str">
            <v>215/50R18</v>
          </cell>
          <cell r="H109">
            <v>31600</v>
          </cell>
          <cell r="I109">
            <v>15200</v>
          </cell>
          <cell r="J109">
            <v>45</v>
          </cell>
          <cell r="K109">
            <v>16</v>
          </cell>
          <cell r="L109">
            <v>22920</v>
          </cell>
          <cell r="M109">
            <v>19881.818179999998</v>
          </cell>
          <cell r="N109">
            <v>0.23548239600000001</v>
          </cell>
          <cell r="O109">
            <v>91680</v>
          </cell>
          <cell r="P109">
            <v>0</v>
          </cell>
          <cell r="Q109">
            <v>45299</v>
          </cell>
          <cell r="R109">
            <v>22920</v>
          </cell>
          <cell r="S109" t="str">
            <v>カーポートマルゼン</v>
          </cell>
          <cell r="T109">
            <v>22920</v>
          </cell>
          <cell r="U109">
            <v>0</v>
          </cell>
          <cell r="V109">
            <v>22920</v>
          </cell>
          <cell r="W109">
            <v>22920</v>
          </cell>
          <cell r="X109">
            <v>19881.818179999998</v>
          </cell>
          <cell r="Y109">
            <v>0.23548239600000001</v>
          </cell>
          <cell r="Z109"/>
          <cell r="AA109">
            <v>0</v>
          </cell>
          <cell r="AB109">
            <v>45299</v>
          </cell>
          <cell r="AC109">
            <v>22920</v>
          </cell>
          <cell r="AD109" t="str">
            <v>タイヤプリンス</v>
          </cell>
          <cell r="AE109">
            <v>22920</v>
          </cell>
          <cell r="AF109">
            <v>0</v>
          </cell>
          <cell r="AG109">
            <v>604428470</v>
          </cell>
          <cell r="AH109">
            <v>604428523</v>
          </cell>
        </row>
        <row r="110">
          <cell r="B110">
            <v>2355018130071</v>
          </cell>
          <cell r="C110">
            <v>4992496142646</v>
          </cell>
          <cell r="D110" t="str">
            <v>05609626</v>
          </cell>
          <cell r="E110" t="str">
            <v>VECTOR 4Seasons（VECキャン）</v>
          </cell>
          <cell r="F110" t="str">
            <v>235/50R18 101H XL</v>
          </cell>
          <cell r="G110" t="str">
            <v>235/50R18</v>
          </cell>
          <cell r="H110">
            <v>31800</v>
          </cell>
          <cell r="I110">
            <v>15310</v>
          </cell>
          <cell r="J110">
            <v>41</v>
          </cell>
          <cell r="K110">
            <v>27</v>
          </cell>
          <cell r="L110">
            <v>23060</v>
          </cell>
          <cell r="M110">
            <v>20009.090909999999</v>
          </cell>
          <cell r="N110">
            <v>0.23484779650000001</v>
          </cell>
          <cell r="O110"/>
          <cell r="P110">
            <v>-10</v>
          </cell>
          <cell r="Q110">
            <v>45299</v>
          </cell>
          <cell r="R110">
            <v>23050</v>
          </cell>
          <cell r="S110" t="str">
            <v>トミータイヤ</v>
          </cell>
          <cell r="T110">
            <v>23050</v>
          </cell>
          <cell r="U110">
            <v>0</v>
          </cell>
          <cell r="V110">
            <v>23060</v>
          </cell>
          <cell r="W110">
            <v>23150</v>
          </cell>
          <cell r="X110">
            <v>20090.909090000001</v>
          </cell>
          <cell r="Y110">
            <v>0.23796380089999999</v>
          </cell>
          <cell r="Z110"/>
          <cell r="AA110">
            <v>-90</v>
          </cell>
          <cell r="AB110">
            <v>45299</v>
          </cell>
          <cell r="AC110">
            <v>23060</v>
          </cell>
          <cell r="AD110" t="str">
            <v>カーポートマルゼン 楽天市場店</v>
          </cell>
          <cell r="AE110">
            <v>23050</v>
          </cell>
          <cell r="AF110">
            <v>10</v>
          </cell>
          <cell r="AG110">
            <v>604428467</v>
          </cell>
          <cell r="AH110">
            <v>604428520</v>
          </cell>
        </row>
        <row r="111">
          <cell r="B111">
            <v>2155518130072</v>
          </cell>
          <cell r="C111">
            <v>4992496155301</v>
          </cell>
          <cell r="D111" t="str">
            <v>05609627</v>
          </cell>
          <cell r="E111" t="str">
            <v>VECTOR 4Seasons（VECキャン）</v>
          </cell>
          <cell r="F111" t="str">
            <v>215/55R18 95H</v>
          </cell>
          <cell r="G111" t="str">
            <v>215/55R18</v>
          </cell>
          <cell r="H111">
            <v>30000</v>
          </cell>
          <cell r="I111">
            <v>14880</v>
          </cell>
          <cell r="J111">
            <v>20</v>
          </cell>
          <cell r="K111">
            <v>24</v>
          </cell>
          <cell r="L111">
            <v>22440</v>
          </cell>
          <cell r="M111">
            <v>19445.454549999999</v>
          </cell>
          <cell r="N111">
            <v>0.23478260870000001</v>
          </cell>
          <cell r="O111"/>
          <cell r="P111">
            <v>0</v>
          </cell>
          <cell r="Q111">
            <v>45299</v>
          </cell>
          <cell r="R111">
            <v>22440</v>
          </cell>
          <cell r="S111" t="str">
            <v>カーポートマルゼン</v>
          </cell>
          <cell r="T111">
            <v>22440</v>
          </cell>
          <cell r="U111">
            <v>0</v>
          </cell>
          <cell r="V111">
            <v>22440</v>
          </cell>
          <cell r="W111">
            <v>22440</v>
          </cell>
          <cell r="X111">
            <v>19445.454549999999</v>
          </cell>
          <cell r="Y111">
            <v>0.23478260870000001</v>
          </cell>
          <cell r="Z111"/>
          <cell r="AA111">
            <v>0</v>
          </cell>
          <cell r="AB111">
            <v>45299</v>
          </cell>
          <cell r="AC111">
            <v>22440</v>
          </cell>
          <cell r="AD111" t="str">
            <v>カーポートマルゼン</v>
          </cell>
          <cell r="AE111">
            <v>22440</v>
          </cell>
          <cell r="AF111">
            <v>0</v>
          </cell>
          <cell r="AG111">
            <v>604428469</v>
          </cell>
          <cell r="AH111">
            <v>604428522</v>
          </cell>
        </row>
        <row r="112">
          <cell r="B112">
            <v>1655514139020</v>
          </cell>
          <cell r="C112">
            <v>4992496086940</v>
          </cell>
          <cell r="D112" t="str">
            <v>05602503</v>
          </cell>
          <cell r="E112" t="str">
            <v>EAGLE REVSPEC RS-02</v>
          </cell>
          <cell r="F112" t="str">
            <v>165/55R14 72V</v>
          </cell>
          <cell r="G112" t="str">
            <v>165/55R14</v>
          </cell>
          <cell r="H112">
            <v>11500</v>
          </cell>
          <cell r="I112">
            <v>4230</v>
          </cell>
          <cell r="J112">
            <v>54</v>
          </cell>
          <cell r="K112">
            <v>45</v>
          </cell>
          <cell r="L112">
            <v>6080</v>
          </cell>
          <cell r="M112">
            <v>5050</v>
          </cell>
          <cell r="N112">
            <v>0.1623762376</v>
          </cell>
          <cell r="O112"/>
          <cell r="P112">
            <v>-80</v>
          </cell>
          <cell r="Q112">
            <v>45299</v>
          </cell>
          <cell r="R112">
            <v>6000</v>
          </cell>
          <cell r="S112" t="str">
            <v>タイヤスタイル</v>
          </cell>
          <cell r="T112">
            <v>6000</v>
          </cell>
          <cell r="U112">
            <v>0</v>
          </cell>
          <cell r="V112"/>
          <cell r="W112">
            <v>6040</v>
          </cell>
          <cell r="X112">
            <v>5013.636364</v>
          </cell>
          <cell r="Y112">
            <v>0.15630099729999999</v>
          </cell>
          <cell r="Z112"/>
          <cell r="AA112">
            <v>-290</v>
          </cell>
          <cell r="AB112">
            <v>45299</v>
          </cell>
          <cell r="AC112">
            <v>5750</v>
          </cell>
          <cell r="AD112" t="str">
            <v>タイヤスタイル</v>
          </cell>
          <cell r="AE112">
            <v>6000</v>
          </cell>
          <cell r="AF112">
            <v>-250</v>
          </cell>
          <cell r="AG112">
            <v>604426261</v>
          </cell>
          <cell r="AH112">
            <v>604426289</v>
          </cell>
        </row>
        <row r="113">
          <cell r="B113">
            <v>1958015139088</v>
          </cell>
          <cell r="C113">
            <v>4992496138588</v>
          </cell>
          <cell r="D113" t="str">
            <v>10B00010</v>
          </cell>
          <cell r="E113" t="str">
            <v>EAGLE ＃1 NASCAR（神）</v>
          </cell>
          <cell r="F113" t="str">
            <v>195/80R15 107/105L</v>
          </cell>
          <cell r="G113" t="str">
            <v>195/80R15</v>
          </cell>
          <cell r="H113">
            <v>18300</v>
          </cell>
          <cell r="I113">
            <v>8020</v>
          </cell>
          <cell r="J113">
            <v>101</v>
          </cell>
          <cell r="K113">
            <v>37</v>
          </cell>
          <cell r="L113">
            <v>11580</v>
          </cell>
          <cell r="M113">
            <v>9572.7272730000004</v>
          </cell>
          <cell r="N113">
            <v>0.1622032289</v>
          </cell>
          <cell r="O113"/>
          <cell r="P113">
            <v>-730</v>
          </cell>
          <cell r="Q113">
            <v>45299</v>
          </cell>
          <cell r="R113">
            <v>10850</v>
          </cell>
          <cell r="S113" t="str">
            <v>カーポートマルゼン</v>
          </cell>
          <cell r="T113">
            <v>11500</v>
          </cell>
          <cell r="U113">
            <v>-650</v>
          </cell>
          <cell r="V113">
            <v>11580</v>
          </cell>
          <cell r="W113">
            <v>11600</v>
          </cell>
          <cell r="X113">
            <v>9590.9090909999995</v>
          </cell>
          <cell r="Y113">
            <v>0.16379146920000001</v>
          </cell>
          <cell r="Z113"/>
          <cell r="AA113">
            <v>-750</v>
          </cell>
          <cell r="AB113">
            <v>45299</v>
          </cell>
          <cell r="AC113">
            <v>10850</v>
          </cell>
          <cell r="AD113" t="str">
            <v>ラスティーボルト</v>
          </cell>
          <cell r="AE113">
            <v>11500</v>
          </cell>
          <cell r="AF113">
            <v>-650</v>
          </cell>
          <cell r="AG113">
            <v>604426262</v>
          </cell>
          <cell r="AH113">
            <v>604426290</v>
          </cell>
        </row>
        <row r="114">
          <cell r="B114">
            <v>2156516139081</v>
          </cell>
          <cell r="C114">
            <v>4992496138595</v>
          </cell>
          <cell r="D114" t="str">
            <v>10B00020</v>
          </cell>
          <cell r="E114" t="str">
            <v>EAGLE ＃1 NASCAR（神）</v>
          </cell>
          <cell r="F114" t="str">
            <v>215/65R16 109/107R</v>
          </cell>
          <cell r="G114" t="str">
            <v>215/65R16</v>
          </cell>
          <cell r="H114">
            <v>28300</v>
          </cell>
          <cell r="I114">
            <v>12350</v>
          </cell>
          <cell r="J114">
            <v>61</v>
          </cell>
          <cell r="K114">
            <v>54</v>
          </cell>
          <cell r="L114">
            <v>17180</v>
          </cell>
          <cell r="M114">
            <v>14663.63636</v>
          </cell>
          <cell r="N114">
            <v>0.15778053319999999</v>
          </cell>
          <cell r="O114"/>
          <cell r="P114">
            <v>-820</v>
          </cell>
          <cell r="Q114">
            <v>45299</v>
          </cell>
          <cell r="R114">
            <v>16360</v>
          </cell>
          <cell r="S114" t="str">
            <v>カーポートマルゼン</v>
          </cell>
          <cell r="T114">
            <v>16430</v>
          </cell>
          <cell r="U114">
            <v>-70</v>
          </cell>
          <cell r="V114">
            <v>17180</v>
          </cell>
          <cell r="W114">
            <v>17150</v>
          </cell>
          <cell r="X114">
            <v>14636.36364</v>
          </cell>
          <cell r="Y114">
            <v>0.15621118010000001</v>
          </cell>
          <cell r="Z114"/>
          <cell r="AA114">
            <v>-790</v>
          </cell>
          <cell r="AB114">
            <v>45299</v>
          </cell>
          <cell r="AC114">
            <v>16360</v>
          </cell>
          <cell r="AD114" t="str">
            <v>グリーンコンシューマー</v>
          </cell>
          <cell r="AE114">
            <v>16430</v>
          </cell>
          <cell r="AF114">
            <v>-70</v>
          </cell>
          <cell r="AG114">
            <v>604426263</v>
          </cell>
          <cell r="AH114">
            <v>604426291</v>
          </cell>
        </row>
        <row r="115">
          <cell r="B115">
            <v>2156017139085</v>
          </cell>
          <cell r="C115">
            <v>4992496138601</v>
          </cell>
          <cell r="D115" t="str">
            <v>10B00030</v>
          </cell>
          <cell r="E115" t="str">
            <v>EAGLE ＃1 NASCAR（神）</v>
          </cell>
          <cell r="F115" t="str">
            <v>215/60R17 109/107R</v>
          </cell>
          <cell r="G115" t="str">
            <v>215/60R17</v>
          </cell>
          <cell r="H115">
            <v>30300</v>
          </cell>
          <cell r="I115">
            <v>13230</v>
          </cell>
          <cell r="J115">
            <v>37</v>
          </cell>
          <cell r="K115">
            <v>45</v>
          </cell>
          <cell r="L115">
            <v>18300</v>
          </cell>
          <cell r="M115">
            <v>15681.81818</v>
          </cell>
          <cell r="N115">
            <v>0.1563478261</v>
          </cell>
          <cell r="O115"/>
          <cell r="P115">
            <v>-860</v>
          </cell>
          <cell r="Q115">
            <v>45299</v>
          </cell>
          <cell r="R115">
            <v>17440</v>
          </cell>
          <cell r="S115" t="str">
            <v>まるべぇ</v>
          </cell>
          <cell r="T115">
            <v>17440</v>
          </cell>
          <cell r="U115">
            <v>0</v>
          </cell>
          <cell r="V115">
            <v>18300</v>
          </cell>
          <cell r="W115">
            <v>18280</v>
          </cell>
          <cell r="X115">
            <v>15663.63636</v>
          </cell>
          <cell r="Y115">
            <v>0.15536854319999999</v>
          </cell>
          <cell r="Z115"/>
          <cell r="AA115">
            <v>-880</v>
          </cell>
          <cell r="AB115">
            <v>45299</v>
          </cell>
          <cell r="AC115">
            <v>17400</v>
          </cell>
          <cell r="AD115" t="str">
            <v>スーパータイヤマーケット</v>
          </cell>
          <cell r="AE115">
            <v>17440</v>
          </cell>
          <cell r="AF115">
            <v>-40</v>
          </cell>
          <cell r="AG115">
            <v>604426264</v>
          </cell>
          <cell r="AH115">
            <v>604426292</v>
          </cell>
        </row>
        <row r="116">
          <cell r="B116">
            <v>2255519130450</v>
          </cell>
          <cell r="C116">
            <v>4992496140642</v>
          </cell>
          <cell r="D116" t="str">
            <v>05601258</v>
          </cell>
          <cell r="E116" t="str">
            <v>EfficientGrip SUV HP01</v>
          </cell>
          <cell r="F116" t="str">
            <v>225/55R19 99V（在庫限り）</v>
          </cell>
          <cell r="G116" t="str">
            <v>225/55R19</v>
          </cell>
          <cell r="H116">
            <v>32900</v>
          </cell>
          <cell r="I116">
            <v>13160</v>
          </cell>
          <cell r="J116">
            <v>0</v>
          </cell>
          <cell r="K116">
            <v>0</v>
          </cell>
          <cell r="L116">
            <v>12000</v>
          </cell>
          <cell r="M116">
            <v>9954.5454549999995</v>
          </cell>
          <cell r="N116">
            <v>-0.32200913240000001</v>
          </cell>
          <cell r="O116"/>
          <cell r="P116">
            <v>3200</v>
          </cell>
          <cell r="Q116">
            <v>45278</v>
          </cell>
          <cell r="R116">
            <v>15200</v>
          </cell>
          <cell r="S116" t="str">
            <v>カーポートマルゼン</v>
          </cell>
          <cell r="T116">
            <v>15200</v>
          </cell>
          <cell r="U116">
            <v>0</v>
          </cell>
          <cell r="V116"/>
          <cell r="W116">
            <v>19500</v>
          </cell>
          <cell r="X116">
            <v>16772.727269999999</v>
          </cell>
          <cell r="Y116">
            <v>0.21539295389999999</v>
          </cell>
          <cell r="Z116"/>
          <cell r="AA116"/>
          <cell r="AB116">
            <v>45278</v>
          </cell>
          <cell r="AC116">
            <v>15200</v>
          </cell>
          <cell r="AD116" t="str">
            <v>カーポートマルゼン</v>
          </cell>
          <cell r="AE116">
            <v>15200</v>
          </cell>
          <cell r="AF116">
            <v>0</v>
          </cell>
          <cell r="AG116" t="str">
            <v/>
          </cell>
          <cell r="AH116" t="str">
            <v/>
          </cell>
        </row>
        <row r="117">
          <cell r="B117">
            <v>1855515132079</v>
          </cell>
          <cell r="C117">
            <v>4992496096598</v>
          </cell>
          <cell r="D117" t="str">
            <v>05602818</v>
          </cell>
          <cell r="E117" t="str">
            <v>EAGLE LS EXE（日）</v>
          </cell>
          <cell r="F117" t="str">
            <v>185/55R15 82V</v>
          </cell>
          <cell r="G117" t="str">
            <v>185/55R15</v>
          </cell>
          <cell r="H117">
            <v>20400</v>
          </cell>
          <cell r="I117">
            <v>6120</v>
          </cell>
          <cell r="J117">
            <v>0</v>
          </cell>
          <cell r="K117">
            <v>16</v>
          </cell>
          <cell r="L117">
            <v>8580</v>
          </cell>
          <cell r="M117">
            <v>7322.7272730000004</v>
          </cell>
          <cell r="N117">
            <v>0.1642458101</v>
          </cell>
          <cell r="O117"/>
          <cell r="P117">
            <v>-1240</v>
          </cell>
          <cell r="Q117">
            <v>45299</v>
          </cell>
          <cell r="R117">
            <v>7340</v>
          </cell>
          <cell r="S117" t="str">
            <v>まるべぇ</v>
          </cell>
          <cell r="T117">
            <v>7340</v>
          </cell>
          <cell r="U117">
            <v>0</v>
          </cell>
          <cell r="V117">
            <v>100000</v>
          </cell>
          <cell r="W117">
            <v>8550</v>
          </cell>
          <cell r="X117">
            <v>7295.4545449999996</v>
          </cell>
          <cell r="Y117">
            <v>0.1611214953</v>
          </cell>
          <cell r="Z117"/>
          <cell r="AA117">
            <v>-1270</v>
          </cell>
          <cell r="AB117">
            <v>45299</v>
          </cell>
          <cell r="AC117">
            <v>7280</v>
          </cell>
          <cell r="AD117" t="str">
            <v>ラスティーボルト</v>
          </cell>
          <cell r="AE117">
            <v>7340</v>
          </cell>
          <cell r="AF117">
            <v>-60</v>
          </cell>
          <cell r="AG117">
            <v>604426265</v>
          </cell>
          <cell r="AH117">
            <v>604426293</v>
          </cell>
        </row>
        <row r="118">
          <cell r="B118">
            <v>1956015132078</v>
          </cell>
          <cell r="C118">
            <v>4992496096574</v>
          </cell>
          <cell r="D118" t="str">
            <v>05602814</v>
          </cell>
          <cell r="E118" t="str">
            <v>EAGLE LS EXE（日）</v>
          </cell>
          <cell r="F118" t="str">
            <v>195/60R15 88H</v>
          </cell>
          <cell r="G118" t="str">
            <v>195/60R15</v>
          </cell>
          <cell r="H118">
            <v>19500</v>
          </cell>
          <cell r="I118">
            <v>5850</v>
          </cell>
          <cell r="J118">
            <v>0</v>
          </cell>
          <cell r="K118">
            <v>16</v>
          </cell>
          <cell r="L118">
            <v>8180</v>
          </cell>
          <cell r="M118">
            <v>6959.0909089999996</v>
          </cell>
          <cell r="N118">
            <v>0.1593729589</v>
          </cell>
          <cell r="O118"/>
          <cell r="P118">
            <v>-1240</v>
          </cell>
          <cell r="Q118">
            <v>45299</v>
          </cell>
          <cell r="R118">
            <v>6940</v>
          </cell>
          <cell r="S118" t="str">
            <v>まるべぇ</v>
          </cell>
          <cell r="T118">
            <v>6900</v>
          </cell>
          <cell r="U118">
            <v>40</v>
          </cell>
          <cell r="V118">
            <v>100000</v>
          </cell>
          <cell r="W118">
            <v>8180</v>
          </cell>
          <cell r="X118">
            <v>6959.0909089999996</v>
          </cell>
          <cell r="Y118">
            <v>0.1593729589</v>
          </cell>
          <cell r="Z118"/>
          <cell r="AA118">
            <v>-1270</v>
          </cell>
          <cell r="AB118">
            <v>45299</v>
          </cell>
          <cell r="AC118">
            <v>6910</v>
          </cell>
          <cell r="AD118" t="str">
            <v>ラスティーボルト</v>
          </cell>
          <cell r="AE118">
            <v>6900</v>
          </cell>
          <cell r="AF118">
            <v>10</v>
          </cell>
          <cell r="AG118">
            <v>604426266</v>
          </cell>
          <cell r="AH118">
            <v>604426294</v>
          </cell>
        </row>
        <row r="119">
          <cell r="B119">
            <v>1756016132073</v>
          </cell>
          <cell r="C119">
            <v>4992496096666</v>
          </cell>
          <cell r="D119" t="str">
            <v>05602832</v>
          </cell>
          <cell r="E119" t="str">
            <v>EAGLE LS EXE（日）</v>
          </cell>
          <cell r="F119" t="str">
            <v>175/60R16 82H</v>
          </cell>
          <cell r="G119" t="str">
            <v>175/60R16</v>
          </cell>
          <cell r="H119">
            <v>18800</v>
          </cell>
          <cell r="I119">
            <v>5640</v>
          </cell>
          <cell r="J119">
            <v>0</v>
          </cell>
          <cell r="K119">
            <v>16</v>
          </cell>
          <cell r="L119">
            <v>7980</v>
          </cell>
          <cell r="M119">
            <v>6777.2727269999996</v>
          </cell>
          <cell r="N119">
            <v>0.16780684100000001</v>
          </cell>
          <cell r="O119"/>
          <cell r="P119">
            <v>-1160</v>
          </cell>
          <cell r="Q119">
            <v>45299</v>
          </cell>
          <cell r="R119">
            <v>6820</v>
          </cell>
          <cell r="S119" t="str">
            <v>まるべぇ</v>
          </cell>
          <cell r="T119">
            <v>6830</v>
          </cell>
          <cell r="U119">
            <v>-10</v>
          </cell>
          <cell r="V119">
            <v>100000</v>
          </cell>
          <cell r="W119">
            <v>7950</v>
          </cell>
          <cell r="X119">
            <v>6750</v>
          </cell>
          <cell r="Y119">
            <v>0.1644444444</v>
          </cell>
          <cell r="Z119"/>
          <cell r="AA119">
            <v>-1100</v>
          </cell>
          <cell r="AB119">
            <v>45299</v>
          </cell>
          <cell r="AC119">
            <v>6850</v>
          </cell>
          <cell r="AD119" t="str">
            <v>ラスティーボルト</v>
          </cell>
          <cell r="AE119">
            <v>6830</v>
          </cell>
          <cell r="AF119">
            <v>20</v>
          </cell>
          <cell r="AG119">
            <v>604426267</v>
          </cell>
          <cell r="AH119">
            <v>604426295</v>
          </cell>
        </row>
        <row r="120">
          <cell r="B120">
            <v>1654516132077</v>
          </cell>
          <cell r="C120">
            <v>4992496096772</v>
          </cell>
          <cell r="D120" t="str">
            <v>05602854</v>
          </cell>
          <cell r="E120" t="str">
            <v>EAGLE LS EXE（日特）</v>
          </cell>
          <cell r="F120" t="str">
            <v>165/45R16 74W XL</v>
          </cell>
          <cell r="G120" t="str">
            <v>165/45R16</v>
          </cell>
          <cell r="H120">
            <v>21700</v>
          </cell>
          <cell r="I120">
            <v>5650</v>
          </cell>
          <cell r="J120">
            <v>76</v>
          </cell>
          <cell r="K120">
            <v>41</v>
          </cell>
          <cell r="L120">
            <v>8028</v>
          </cell>
          <cell r="M120">
            <v>6820.9090910000004</v>
          </cell>
          <cell r="N120">
            <v>0.17166466750000001</v>
          </cell>
          <cell r="O120">
            <v>32112</v>
          </cell>
          <cell r="P120">
            <v>-398</v>
          </cell>
          <cell r="Q120">
            <v>45299</v>
          </cell>
          <cell r="R120">
            <v>7630</v>
          </cell>
          <cell r="S120" t="str">
            <v>タイヤスタイル</v>
          </cell>
          <cell r="T120">
            <v>7620</v>
          </cell>
          <cell r="U120">
            <v>10</v>
          </cell>
          <cell r="V120">
            <v>8070</v>
          </cell>
          <cell r="W120">
            <v>8050</v>
          </cell>
          <cell r="X120">
            <v>6840.9090910000004</v>
          </cell>
          <cell r="Y120">
            <v>0.17408637869999999</v>
          </cell>
          <cell r="Z120"/>
          <cell r="AA120">
            <v>-410</v>
          </cell>
          <cell r="AB120">
            <v>45299</v>
          </cell>
          <cell r="AC120">
            <v>7640</v>
          </cell>
          <cell r="AD120" t="str">
            <v>タイヤスタイル</v>
          </cell>
          <cell r="AE120">
            <v>7620</v>
          </cell>
          <cell r="AF120">
            <v>20</v>
          </cell>
          <cell r="AG120">
            <v>604426269</v>
          </cell>
          <cell r="AH120">
            <v>604426297</v>
          </cell>
        </row>
        <row r="121">
          <cell r="B121">
            <v>1954516132078</v>
          </cell>
          <cell r="C121">
            <v>4992496096789</v>
          </cell>
          <cell r="D121" t="str">
            <v>05602856</v>
          </cell>
          <cell r="E121" t="str">
            <v>EAGLE LS EXE（日特）</v>
          </cell>
          <cell r="F121" t="str">
            <v>195/45R16 84W XL</v>
          </cell>
          <cell r="G121" t="str">
            <v>195/45R16</v>
          </cell>
          <cell r="H121">
            <v>23800</v>
          </cell>
          <cell r="I121">
            <v>5950</v>
          </cell>
          <cell r="J121">
            <v>6</v>
          </cell>
          <cell r="K121">
            <v>10</v>
          </cell>
          <cell r="L121">
            <v>9100</v>
          </cell>
          <cell r="M121">
            <v>7795.4545449999996</v>
          </cell>
          <cell r="N121">
            <v>0.23673469389999999</v>
          </cell>
          <cell r="O121"/>
          <cell r="P121">
            <v>-450</v>
          </cell>
          <cell r="Q121">
            <v>45299</v>
          </cell>
          <cell r="R121">
            <v>8650</v>
          </cell>
          <cell r="S121" t="str">
            <v>まるべぇ</v>
          </cell>
          <cell r="T121">
            <v>8620</v>
          </cell>
          <cell r="U121">
            <v>30</v>
          </cell>
          <cell r="V121">
            <v>8070</v>
          </cell>
          <cell r="W121">
            <v>8680</v>
          </cell>
          <cell r="X121">
            <v>7413.636364</v>
          </cell>
          <cell r="Y121">
            <v>0.19742489269999999</v>
          </cell>
          <cell r="Z121">
            <v>34720</v>
          </cell>
          <cell r="AA121">
            <v>-190</v>
          </cell>
          <cell r="AB121">
            <v>45299</v>
          </cell>
          <cell r="AC121">
            <v>8490</v>
          </cell>
          <cell r="AD121" t="str">
            <v>ラスティーボルト</v>
          </cell>
          <cell r="AE121">
            <v>8620</v>
          </cell>
          <cell r="AF121">
            <v>-130</v>
          </cell>
          <cell r="AG121" t="str">
            <v/>
          </cell>
          <cell r="AH121" t="str">
            <v/>
          </cell>
        </row>
        <row r="122">
          <cell r="B122">
            <v>2054516132074</v>
          </cell>
          <cell r="C122">
            <v>4992496096796</v>
          </cell>
          <cell r="D122" t="str">
            <v>05602858</v>
          </cell>
          <cell r="E122" t="str">
            <v>EAGLE LS EXE</v>
          </cell>
          <cell r="F122" t="str">
            <v>205/45R16 87W XL</v>
          </cell>
          <cell r="G122" t="str">
            <v>205/45R16</v>
          </cell>
          <cell r="H122">
            <v>25100</v>
          </cell>
          <cell r="I122">
            <v>7620</v>
          </cell>
          <cell r="J122">
            <v>27</v>
          </cell>
          <cell r="K122">
            <v>2</v>
          </cell>
          <cell r="L122">
            <v>10500</v>
          </cell>
          <cell r="M122">
            <v>9068.1818179999991</v>
          </cell>
          <cell r="N122">
            <v>0.1596992481</v>
          </cell>
          <cell r="O122"/>
          <cell r="P122">
            <v>-850</v>
          </cell>
          <cell r="Q122">
            <v>45299</v>
          </cell>
          <cell r="R122">
            <v>9650</v>
          </cell>
          <cell r="S122" t="str">
            <v>まるべぇ</v>
          </cell>
          <cell r="T122">
            <v>9600</v>
          </cell>
          <cell r="U122">
            <v>50</v>
          </cell>
          <cell r="V122">
            <v>100000</v>
          </cell>
          <cell r="W122">
            <v>10480</v>
          </cell>
          <cell r="X122">
            <v>9050</v>
          </cell>
          <cell r="Y122">
            <v>0.15801104969999999</v>
          </cell>
          <cell r="Z122"/>
          <cell r="AA122">
            <v>-190</v>
          </cell>
          <cell r="AB122">
            <v>45299</v>
          </cell>
          <cell r="AC122">
            <v>10290</v>
          </cell>
          <cell r="AD122" t="str">
            <v>ラスティーボルト</v>
          </cell>
          <cell r="AE122">
            <v>9600</v>
          </cell>
          <cell r="AF122">
            <v>690</v>
          </cell>
          <cell r="AG122">
            <v>604426270</v>
          </cell>
          <cell r="AH122">
            <v>604426298</v>
          </cell>
        </row>
        <row r="123">
          <cell r="B123">
            <v>2155516132078</v>
          </cell>
          <cell r="C123">
            <v>4992496096741</v>
          </cell>
          <cell r="D123" t="str">
            <v>05602848</v>
          </cell>
          <cell r="E123" t="str">
            <v>EAGLE LS EXE</v>
          </cell>
          <cell r="F123" t="str">
            <v>215/55R16 93V</v>
          </cell>
          <cell r="G123" t="str">
            <v>215/55R16</v>
          </cell>
          <cell r="H123">
            <v>23800</v>
          </cell>
          <cell r="I123">
            <v>7230</v>
          </cell>
          <cell r="J123">
            <v>0</v>
          </cell>
          <cell r="K123">
            <v>13</v>
          </cell>
          <cell r="L123">
            <v>10490</v>
          </cell>
          <cell r="M123">
            <v>8581.8181820000009</v>
          </cell>
          <cell r="N123">
            <v>0.15752118640000001</v>
          </cell>
          <cell r="O123"/>
          <cell r="P123">
            <v>-1380</v>
          </cell>
          <cell r="Q123">
            <v>45299</v>
          </cell>
          <cell r="R123">
            <v>9110</v>
          </cell>
          <cell r="S123" t="str">
            <v>グリーンコンシューマー</v>
          </cell>
          <cell r="T123">
            <v>9130</v>
          </cell>
          <cell r="U123">
            <v>-20</v>
          </cell>
          <cell r="V123">
            <v>100000</v>
          </cell>
          <cell r="W123">
            <v>10480</v>
          </cell>
          <cell r="X123">
            <v>8572.7272730000004</v>
          </cell>
          <cell r="Y123">
            <v>0.1566277837</v>
          </cell>
          <cell r="Z123"/>
          <cell r="AA123">
            <v>-1290</v>
          </cell>
          <cell r="AB123">
            <v>45299</v>
          </cell>
          <cell r="AC123">
            <v>9190</v>
          </cell>
          <cell r="AD123" t="str">
            <v>ラスティーボルト</v>
          </cell>
          <cell r="AE123">
            <v>9130</v>
          </cell>
          <cell r="AF123">
            <v>60</v>
          </cell>
          <cell r="AG123">
            <v>604426271</v>
          </cell>
          <cell r="AH123">
            <v>604426299</v>
          </cell>
        </row>
        <row r="124">
          <cell r="B124">
            <v>2156516132075</v>
          </cell>
          <cell r="C124">
            <v>4992496096659</v>
          </cell>
          <cell r="D124" t="str">
            <v>05602830</v>
          </cell>
          <cell r="E124" t="str">
            <v>EAGLE LS EXE（日特）</v>
          </cell>
          <cell r="F124" t="str">
            <v>215/65R16 98H</v>
          </cell>
          <cell r="G124" t="str">
            <v>215/65R16</v>
          </cell>
          <cell r="H124">
            <v>24700</v>
          </cell>
          <cell r="I124">
            <v>6670</v>
          </cell>
          <cell r="J124">
            <v>22</v>
          </cell>
          <cell r="K124">
            <v>26</v>
          </cell>
          <cell r="L124">
            <v>9750</v>
          </cell>
          <cell r="M124">
            <v>7909.0909089999996</v>
          </cell>
          <cell r="N124">
            <v>0.15666666670000001</v>
          </cell>
          <cell r="O124"/>
          <cell r="P124">
            <v>-250</v>
          </cell>
          <cell r="Q124">
            <v>45299</v>
          </cell>
          <cell r="R124">
            <v>9500</v>
          </cell>
          <cell r="S124" t="str">
            <v>まるべぇ</v>
          </cell>
          <cell r="T124">
            <v>9510</v>
          </cell>
          <cell r="U124">
            <v>-10</v>
          </cell>
          <cell r="V124">
            <v>100000</v>
          </cell>
          <cell r="W124">
            <v>9800</v>
          </cell>
          <cell r="X124">
            <v>7954.5454550000004</v>
          </cell>
          <cell r="Y124">
            <v>0.1614857143</v>
          </cell>
          <cell r="Z124"/>
          <cell r="AA124">
            <v>-340</v>
          </cell>
          <cell r="AB124">
            <v>45299</v>
          </cell>
          <cell r="AC124">
            <v>9460</v>
          </cell>
          <cell r="AD124" t="str">
            <v>ラスティーボルト</v>
          </cell>
          <cell r="AE124">
            <v>9510</v>
          </cell>
          <cell r="AF124">
            <v>-50</v>
          </cell>
          <cell r="AG124">
            <v>604426268</v>
          </cell>
          <cell r="AH124">
            <v>604426296</v>
          </cell>
        </row>
        <row r="125">
          <cell r="B125">
            <v>2054017132078</v>
          </cell>
          <cell r="C125">
            <v>4992496096901</v>
          </cell>
          <cell r="D125" t="str">
            <v>05602880</v>
          </cell>
          <cell r="E125" t="str">
            <v>EAGLE LS EXE</v>
          </cell>
          <cell r="F125" t="str">
            <v>205/40R17 84W XL</v>
          </cell>
          <cell r="G125" t="str">
            <v>205/40R17</v>
          </cell>
          <cell r="H125">
            <v>31600</v>
          </cell>
          <cell r="I125">
            <v>9580</v>
          </cell>
          <cell r="J125">
            <v>8</v>
          </cell>
          <cell r="K125">
            <v>13</v>
          </cell>
          <cell r="L125">
            <v>12980</v>
          </cell>
          <cell r="M125">
            <v>11322.727269999999</v>
          </cell>
          <cell r="N125">
            <v>0.15391409070000001</v>
          </cell>
          <cell r="O125"/>
          <cell r="P125">
            <v>-1520</v>
          </cell>
          <cell r="Q125">
            <v>45299</v>
          </cell>
          <cell r="R125">
            <v>11460</v>
          </cell>
          <cell r="S125" t="str">
            <v>アットマックス@</v>
          </cell>
          <cell r="T125">
            <v>11410</v>
          </cell>
          <cell r="U125">
            <v>50</v>
          </cell>
          <cell r="V125">
            <v>100000</v>
          </cell>
          <cell r="W125">
            <v>12980</v>
          </cell>
          <cell r="X125">
            <v>11322.727269999999</v>
          </cell>
          <cell r="Y125">
            <v>0.15391409070000001</v>
          </cell>
          <cell r="Z125"/>
          <cell r="AA125">
            <v>-1580</v>
          </cell>
          <cell r="AB125">
            <v>45299</v>
          </cell>
          <cell r="AC125">
            <v>11400</v>
          </cell>
          <cell r="AD125" t="str">
            <v>タイヤディーラー　楽天市場店</v>
          </cell>
          <cell r="AE125">
            <v>11410</v>
          </cell>
          <cell r="AF125">
            <v>-10</v>
          </cell>
          <cell r="AG125">
            <v>604426281</v>
          </cell>
          <cell r="AH125">
            <v>604426309</v>
          </cell>
        </row>
        <row r="126">
          <cell r="B126">
            <v>2054517132073</v>
          </cell>
          <cell r="C126">
            <v>4992496096857</v>
          </cell>
          <cell r="D126" t="str">
            <v>05602870</v>
          </cell>
          <cell r="E126" t="str">
            <v>EAGLE LS EXE（日特）</v>
          </cell>
          <cell r="F126" t="str">
            <v>205/45R17 88W XL</v>
          </cell>
          <cell r="G126" t="str">
            <v>205/45R17</v>
          </cell>
          <cell r="H126">
            <v>30500</v>
          </cell>
          <cell r="I126">
            <v>7630</v>
          </cell>
          <cell r="J126">
            <v>28</v>
          </cell>
          <cell r="K126">
            <v>32</v>
          </cell>
          <cell r="L126">
            <v>11110</v>
          </cell>
          <cell r="M126">
            <v>9622.7272730000004</v>
          </cell>
          <cell r="N126">
            <v>0.2070854983</v>
          </cell>
          <cell r="O126">
            <v>44440</v>
          </cell>
          <cell r="P126">
            <v>-80</v>
          </cell>
          <cell r="Q126">
            <v>45299</v>
          </cell>
          <cell r="R126">
            <v>11030</v>
          </cell>
          <cell r="S126" t="str">
            <v>グリーンコンシューマー</v>
          </cell>
          <cell r="T126">
            <v>11050</v>
          </cell>
          <cell r="U126">
            <v>-20</v>
          </cell>
          <cell r="V126">
            <v>11320</v>
          </cell>
          <cell r="W126">
            <v>11110</v>
          </cell>
          <cell r="X126">
            <v>9622.7272730000004</v>
          </cell>
          <cell r="Y126">
            <v>0.2070854983</v>
          </cell>
          <cell r="Z126"/>
          <cell r="AA126">
            <v>-50</v>
          </cell>
          <cell r="AB126">
            <v>45299</v>
          </cell>
          <cell r="AC126">
            <v>11060</v>
          </cell>
          <cell r="AD126" t="str">
            <v>ラスティーボルト</v>
          </cell>
          <cell r="AE126">
            <v>11050</v>
          </cell>
          <cell r="AF126">
            <v>10</v>
          </cell>
          <cell r="AG126">
            <v>604426279</v>
          </cell>
          <cell r="AH126">
            <v>604426307</v>
          </cell>
        </row>
        <row r="127">
          <cell r="B127">
            <v>2055017132075</v>
          </cell>
          <cell r="C127">
            <v>4992496096826</v>
          </cell>
          <cell r="D127" t="str">
            <v>05602864</v>
          </cell>
          <cell r="E127" t="str">
            <v>EAGLE LS EXE（日特）</v>
          </cell>
          <cell r="F127" t="str">
            <v>205/50R17 93V XL</v>
          </cell>
          <cell r="G127" t="str">
            <v>205/50R17</v>
          </cell>
          <cell r="H127">
            <v>29400</v>
          </cell>
          <cell r="I127">
            <v>7350</v>
          </cell>
          <cell r="J127">
            <v>101</v>
          </cell>
          <cell r="K127">
            <v>74</v>
          </cell>
          <cell r="L127">
            <v>10750</v>
          </cell>
          <cell r="M127">
            <v>9295.4545450000005</v>
          </cell>
          <cell r="N127">
            <v>0.20929095349999999</v>
          </cell>
          <cell r="O127"/>
          <cell r="P127">
            <v>-350</v>
          </cell>
          <cell r="Q127">
            <v>45299</v>
          </cell>
          <cell r="R127">
            <v>10400</v>
          </cell>
          <cell r="S127" t="str">
            <v>タイヤディーラー</v>
          </cell>
          <cell r="T127">
            <v>10610</v>
          </cell>
          <cell r="U127">
            <v>-210</v>
          </cell>
          <cell r="V127">
            <v>10580</v>
          </cell>
          <cell r="W127">
            <v>10380</v>
          </cell>
          <cell r="X127">
            <v>8959.0909090000005</v>
          </cell>
          <cell r="Y127">
            <v>0.1796042618</v>
          </cell>
          <cell r="Z127"/>
          <cell r="AA127">
            <v>-490</v>
          </cell>
          <cell r="AB127">
            <v>45299</v>
          </cell>
          <cell r="AC127">
            <v>9890</v>
          </cell>
          <cell r="AD127" t="str">
            <v>タイヤディーラー　楽天市場店</v>
          </cell>
          <cell r="AE127">
            <v>10610</v>
          </cell>
          <cell r="AF127">
            <v>-720</v>
          </cell>
          <cell r="AG127">
            <v>604426277</v>
          </cell>
          <cell r="AH127">
            <v>604426305</v>
          </cell>
        </row>
        <row r="128">
          <cell r="B128">
            <v>2155517132077</v>
          </cell>
          <cell r="C128">
            <v>4992496096802</v>
          </cell>
          <cell r="D128" t="str">
            <v>05602860</v>
          </cell>
          <cell r="E128" t="str">
            <v>EAGLE LS EXE（日特）</v>
          </cell>
          <cell r="F128" t="str">
            <v>215/55R17 94V</v>
          </cell>
          <cell r="G128" t="str">
            <v>215/55R17</v>
          </cell>
          <cell r="H128">
            <v>27400</v>
          </cell>
          <cell r="I128">
            <v>7130</v>
          </cell>
          <cell r="J128">
            <v>114</v>
          </cell>
          <cell r="K128">
            <v>46</v>
          </cell>
          <cell r="L128">
            <v>10400</v>
          </cell>
          <cell r="M128">
            <v>8500</v>
          </cell>
          <cell r="N128">
            <v>0.16117647060000001</v>
          </cell>
          <cell r="O128">
            <v>41600</v>
          </cell>
          <cell r="P128">
            <v>-380</v>
          </cell>
          <cell r="Q128">
            <v>45299</v>
          </cell>
          <cell r="R128">
            <v>10020</v>
          </cell>
          <cell r="S128" t="str">
            <v>グリーンコンシューマー</v>
          </cell>
          <cell r="T128">
            <v>10030</v>
          </cell>
          <cell r="U128">
            <v>-10</v>
          </cell>
          <cell r="V128">
            <v>10550</v>
          </cell>
          <cell r="W128">
            <v>10360</v>
          </cell>
          <cell r="X128">
            <v>8463.636364</v>
          </cell>
          <cell r="Y128">
            <v>0.15757250270000001</v>
          </cell>
          <cell r="Z128">
            <v>41440</v>
          </cell>
          <cell r="AA128">
            <v>-10</v>
          </cell>
          <cell r="AB128">
            <v>45299</v>
          </cell>
          <cell r="AC128">
            <v>10350</v>
          </cell>
          <cell r="AD128" t="str">
            <v>ラスティーボルト</v>
          </cell>
          <cell r="AE128">
            <v>10030</v>
          </cell>
          <cell r="AF128">
            <v>320</v>
          </cell>
          <cell r="AG128">
            <v>604426274</v>
          </cell>
          <cell r="AH128">
            <v>604426302</v>
          </cell>
        </row>
        <row r="129">
          <cell r="B129">
            <v>2154017132075</v>
          </cell>
          <cell r="C129">
            <v>4992496096918</v>
          </cell>
          <cell r="D129" t="str">
            <v>05602882</v>
          </cell>
          <cell r="E129" t="str">
            <v>EAGLE LS EXE</v>
          </cell>
          <cell r="F129" t="str">
            <v>215/40R17 87W XL</v>
          </cell>
          <cell r="G129" t="str">
            <v>215/40R17</v>
          </cell>
          <cell r="H129">
            <v>31500</v>
          </cell>
          <cell r="I129">
            <v>9660</v>
          </cell>
          <cell r="J129">
            <v>10</v>
          </cell>
          <cell r="K129">
            <v>16</v>
          </cell>
          <cell r="L129">
            <v>13180</v>
          </cell>
          <cell r="M129">
            <v>11504.54545</v>
          </cell>
          <cell r="N129">
            <v>0.1603318846</v>
          </cell>
          <cell r="O129"/>
          <cell r="P129">
            <v>-1480</v>
          </cell>
          <cell r="Q129">
            <v>45299</v>
          </cell>
          <cell r="R129">
            <v>11700</v>
          </cell>
          <cell r="S129" t="str">
            <v>タイヤディーラー</v>
          </cell>
          <cell r="T129">
            <v>11920</v>
          </cell>
          <cell r="U129">
            <v>-220</v>
          </cell>
          <cell r="V129">
            <v>100000</v>
          </cell>
          <cell r="W129">
            <v>12900</v>
          </cell>
          <cell r="X129">
            <v>11250</v>
          </cell>
          <cell r="Y129">
            <v>0.1413333333</v>
          </cell>
          <cell r="Z129"/>
          <cell r="AA129">
            <v>-1400</v>
          </cell>
          <cell r="AB129">
            <v>45299</v>
          </cell>
          <cell r="AC129">
            <v>11500</v>
          </cell>
          <cell r="AD129" t="str">
            <v>タイヤディーラー　楽天市場店</v>
          </cell>
          <cell r="AE129">
            <v>11920</v>
          </cell>
          <cell r="AF129">
            <v>-420</v>
          </cell>
          <cell r="AG129">
            <v>604426280</v>
          </cell>
          <cell r="AH129">
            <v>604426308</v>
          </cell>
        </row>
        <row r="130">
          <cell r="B130">
            <v>2154517132070</v>
          </cell>
          <cell r="C130">
            <v>4992496096864</v>
          </cell>
          <cell r="D130" t="str">
            <v>05602872</v>
          </cell>
          <cell r="E130" t="str">
            <v>EAGLE LS EXE（日特）</v>
          </cell>
          <cell r="F130" t="str">
            <v>215/45R17 91W XL</v>
          </cell>
          <cell r="G130" t="str">
            <v>215/45R17</v>
          </cell>
          <cell r="H130">
            <v>31700</v>
          </cell>
          <cell r="I130">
            <v>7930</v>
          </cell>
          <cell r="J130">
            <v>148</v>
          </cell>
          <cell r="K130">
            <v>45</v>
          </cell>
          <cell r="L130">
            <v>11650</v>
          </cell>
          <cell r="M130">
            <v>10113.63636</v>
          </cell>
          <cell r="N130">
            <v>0.21591011239999999</v>
          </cell>
          <cell r="O130"/>
          <cell r="P130">
            <v>-201</v>
          </cell>
          <cell r="Q130">
            <v>45299</v>
          </cell>
          <cell r="R130">
            <v>11449</v>
          </cell>
          <cell r="S130" t="str">
            <v>タイヤディーラー</v>
          </cell>
          <cell r="T130">
            <v>11470</v>
          </cell>
          <cell r="U130">
            <v>-21</v>
          </cell>
          <cell r="V130">
            <v>11650</v>
          </cell>
          <cell r="W130">
            <v>11620</v>
          </cell>
          <cell r="X130">
            <v>10086.36364</v>
          </cell>
          <cell r="Y130">
            <v>0.2137899955</v>
          </cell>
          <cell r="Z130"/>
          <cell r="AA130">
            <v>-10</v>
          </cell>
          <cell r="AB130">
            <v>45299</v>
          </cell>
          <cell r="AC130">
            <v>11610</v>
          </cell>
          <cell r="AD130" t="str">
            <v>ラスティーボルト</v>
          </cell>
          <cell r="AE130">
            <v>11470</v>
          </cell>
          <cell r="AF130">
            <v>140</v>
          </cell>
          <cell r="AG130">
            <v>604426272</v>
          </cell>
          <cell r="AH130">
            <v>604426300</v>
          </cell>
        </row>
        <row r="131">
          <cell r="B131">
            <v>2155017132072</v>
          </cell>
          <cell r="C131">
            <v>4992496096833</v>
          </cell>
          <cell r="D131" t="str">
            <v>05602866</v>
          </cell>
          <cell r="E131" t="str">
            <v>EAGLE LS EXE</v>
          </cell>
          <cell r="F131" t="str">
            <v>215/50R17 95V XL</v>
          </cell>
          <cell r="G131" t="str">
            <v>215/50R17</v>
          </cell>
          <cell r="H131">
            <v>29500</v>
          </cell>
          <cell r="I131">
            <v>8960</v>
          </cell>
          <cell r="J131">
            <v>52</v>
          </cell>
          <cell r="K131">
            <v>3</v>
          </cell>
          <cell r="L131">
            <v>12170</v>
          </cell>
          <cell r="M131">
            <v>10586.36364</v>
          </cell>
          <cell r="N131">
            <v>0.1536281666</v>
          </cell>
          <cell r="O131"/>
          <cell r="P131">
            <v>-1269</v>
          </cell>
          <cell r="Q131">
            <v>45299</v>
          </cell>
          <cell r="R131">
            <v>10901</v>
          </cell>
          <cell r="S131" t="str">
            <v>タイヤディーラー2号店</v>
          </cell>
          <cell r="T131">
            <v>11080</v>
          </cell>
          <cell r="U131">
            <v>-179</v>
          </cell>
          <cell r="V131">
            <v>12170</v>
          </cell>
          <cell r="W131">
            <v>12150</v>
          </cell>
          <cell r="X131">
            <v>10568.18182</v>
          </cell>
          <cell r="Y131">
            <v>0.15217204300000001</v>
          </cell>
          <cell r="Z131"/>
          <cell r="AA131">
            <v>-1440</v>
          </cell>
          <cell r="AB131">
            <v>45299</v>
          </cell>
          <cell r="AC131">
            <v>10710</v>
          </cell>
          <cell r="AD131" t="str">
            <v>タイヤディーラー　楽天市場店</v>
          </cell>
          <cell r="AE131">
            <v>11080</v>
          </cell>
          <cell r="AF131">
            <v>-370</v>
          </cell>
          <cell r="AG131">
            <v>604426273</v>
          </cell>
          <cell r="AH131">
            <v>604426301</v>
          </cell>
        </row>
        <row r="132">
          <cell r="B132">
            <v>2254517132077</v>
          </cell>
          <cell r="C132">
            <v>4992496096871</v>
          </cell>
          <cell r="D132" t="str">
            <v>05602874</v>
          </cell>
          <cell r="E132" t="str">
            <v>EAGLE LS EXE</v>
          </cell>
          <cell r="F132" t="str">
            <v>225/45R17 91W</v>
          </cell>
          <cell r="G132" t="str">
            <v>225/45R17</v>
          </cell>
          <cell r="H132">
            <v>31000</v>
          </cell>
          <cell r="I132">
            <v>9410</v>
          </cell>
          <cell r="J132">
            <v>14</v>
          </cell>
          <cell r="K132">
            <v>14</v>
          </cell>
          <cell r="L132">
            <v>12800</v>
          </cell>
          <cell r="M132">
            <v>11159.090910000001</v>
          </cell>
          <cell r="N132">
            <v>0.15674134419999999</v>
          </cell>
          <cell r="O132"/>
          <cell r="P132">
            <v>-590</v>
          </cell>
          <cell r="Q132">
            <v>45299</v>
          </cell>
          <cell r="R132">
            <v>12210</v>
          </cell>
          <cell r="S132" t="str">
            <v>グリーンコンシューマー</v>
          </cell>
          <cell r="T132">
            <v>12220</v>
          </cell>
          <cell r="U132">
            <v>-10</v>
          </cell>
          <cell r="V132">
            <v>12900</v>
          </cell>
          <cell r="W132">
            <v>12880</v>
          </cell>
          <cell r="X132">
            <v>11231.81818</v>
          </cell>
          <cell r="Y132">
            <v>0.16220153779999999</v>
          </cell>
          <cell r="Z132"/>
          <cell r="AA132">
            <v>-480</v>
          </cell>
          <cell r="AB132">
            <v>45299</v>
          </cell>
          <cell r="AC132">
            <v>12400</v>
          </cell>
          <cell r="AD132" t="str">
            <v>ラスティーボルト</v>
          </cell>
          <cell r="AE132">
            <v>12220</v>
          </cell>
          <cell r="AF132">
            <v>180</v>
          </cell>
          <cell r="AG132">
            <v>604426275</v>
          </cell>
          <cell r="AH132">
            <v>604426303</v>
          </cell>
        </row>
        <row r="133">
          <cell r="B133">
            <v>2255517132074</v>
          </cell>
          <cell r="C133">
            <v>4992496096819</v>
          </cell>
          <cell r="D133" t="str">
            <v>05602862</v>
          </cell>
          <cell r="E133" t="str">
            <v>EAGLE LS EXE（日特）</v>
          </cell>
          <cell r="F133" t="str">
            <v>225/55R17 97V</v>
          </cell>
          <cell r="G133" t="str">
            <v>225/55R17</v>
          </cell>
          <cell r="H133">
            <v>32500</v>
          </cell>
          <cell r="I133">
            <v>8130</v>
          </cell>
          <cell r="J133">
            <v>27</v>
          </cell>
          <cell r="K133">
            <v>0</v>
          </cell>
          <cell r="L133">
            <v>11750</v>
          </cell>
          <cell r="M133">
            <v>9727.2727269999996</v>
          </cell>
          <cell r="N133">
            <v>0.16420560749999999</v>
          </cell>
          <cell r="O133">
            <v>47000</v>
          </cell>
          <cell r="P133">
            <v>-690</v>
          </cell>
          <cell r="Q133">
            <v>45299</v>
          </cell>
          <cell r="R133">
            <v>11060</v>
          </cell>
          <cell r="S133" t="str">
            <v>タイヤディーラー2号店</v>
          </cell>
          <cell r="T133">
            <v>11330</v>
          </cell>
          <cell r="U133">
            <v>-270</v>
          </cell>
          <cell r="V133">
            <v>12200</v>
          </cell>
          <cell r="W133">
            <v>11820</v>
          </cell>
          <cell r="X133">
            <v>9790.9090909999995</v>
          </cell>
          <cell r="Y133">
            <v>0.16963788299999999</v>
          </cell>
          <cell r="Z133">
            <v>47280</v>
          </cell>
          <cell r="AA133">
            <v>-50</v>
          </cell>
          <cell r="AB133">
            <v>45299</v>
          </cell>
          <cell r="AC133">
            <v>11770</v>
          </cell>
          <cell r="AD133" t="str">
            <v>ラスティーボルト</v>
          </cell>
          <cell r="AE133">
            <v>11330</v>
          </cell>
          <cell r="AF133">
            <v>440</v>
          </cell>
          <cell r="AG133">
            <v>604426278</v>
          </cell>
          <cell r="AH133">
            <v>604426306</v>
          </cell>
        </row>
        <row r="134">
          <cell r="B134">
            <v>2454517132071</v>
          </cell>
          <cell r="C134">
            <v>4992496096895</v>
          </cell>
          <cell r="D134" t="str">
            <v>05602878</v>
          </cell>
          <cell r="E134" t="str">
            <v>EAGLE LS EXE</v>
          </cell>
          <cell r="F134" t="str">
            <v>245/45R17 95W</v>
          </cell>
          <cell r="G134" t="str">
            <v>245/45R17</v>
          </cell>
          <cell r="H134">
            <v>40200</v>
          </cell>
          <cell r="I134">
            <v>12180</v>
          </cell>
          <cell r="J134">
            <v>2</v>
          </cell>
          <cell r="K134">
            <v>10</v>
          </cell>
          <cell r="L134">
            <v>16800</v>
          </cell>
          <cell r="M134">
            <v>14795.45455</v>
          </cell>
          <cell r="N134">
            <v>0.17677419350000001</v>
          </cell>
          <cell r="O134"/>
          <cell r="P134">
            <v>-2220</v>
          </cell>
          <cell r="Q134">
            <v>45299</v>
          </cell>
          <cell r="R134">
            <v>14580</v>
          </cell>
          <cell r="S134" t="str">
            <v>タイヤディーラー</v>
          </cell>
          <cell r="T134">
            <v>15020</v>
          </cell>
          <cell r="U134">
            <v>-440</v>
          </cell>
          <cell r="V134">
            <v>100000</v>
          </cell>
          <cell r="W134">
            <v>16980</v>
          </cell>
          <cell r="X134">
            <v>14481.81818</v>
          </cell>
          <cell r="Y134">
            <v>0.1589453861</v>
          </cell>
          <cell r="Z134"/>
          <cell r="AA134">
            <v>-2650</v>
          </cell>
          <cell r="AB134">
            <v>45299</v>
          </cell>
          <cell r="AC134">
            <v>14330</v>
          </cell>
          <cell r="AD134" t="str">
            <v>タイヤディーラー　楽天市場店</v>
          </cell>
          <cell r="AE134">
            <v>15020</v>
          </cell>
          <cell r="AF134">
            <v>-690</v>
          </cell>
          <cell r="AG134">
            <v>604426276</v>
          </cell>
          <cell r="AH134">
            <v>604426304</v>
          </cell>
        </row>
        <row r="135">
          <cell r="B135">
            <v>2154518132079</v>
          </cell>
          <cell r="C135">
            <v>4992496096932</v>
          </cell>
          <cell r="D135" t="str">
            <v>05602886</v>
          </cell>
          <cell r="E135" t="str">
            <v>EAGLE LS EXE</v>
          </cell>
          <cell r="F135" t="str">
            <v>215/45R18 89W</v>
          </cell>
          <cell r="G135" t="str">
            <v>215/45R18</v>
          </cell>
          <cell r="H135">
            <v>34300</v>
          </cell>
          <cell r="I135">
            <v>10390</v>
          </cell>
          <cell r="J135">
            <v>9</v>
          </cell>
          <cell r="K135">
            <v>2</v>
          </cell>
          <cell r="L135">
            <v>14680</v>
          </cell>
          <cell r="M135">
            <v>12390.909089999999</v>
          </cell>
          <cell r="N135">
            <v>0.16148202489999999</v>
          </cell>
          <cell r="O135"/>
          <cell r="P135">
            <v>-2140</v>
          </cell>
          <cell r="Q135">
            <v>45299</v>
          </cell>
          <cell r="R135">
            <v>12540</v>
          </cell>
          <cell r="S135" t="str">
            <v>タイヤディーラー2号店</v>
          </cell>
          <cell r="T135">
            <v>12250</v>
          </cell>
          <cell r="U135">
            <v>290</v>
          </cell>
          <cell r="V135">
            <v>100000</v>
          </cell>
          <cell r="W135">
            <v>14650</v>
          </cell>
          <cell r="X135">
            <v>12363.63636</v>
          </cell>
          <cell r="Y135">
            <v>0.1596323529</v>
          </cell>
          <cell r="Z135"/>
          <cell r="AA135">
            <v>-2330</v>
          </cell>
          <cell r="AB135">
            <v>45299</v>
          </cell>
          <cell r="AC135">
            <v>12320</v>
          </cell>
          <cell r="AD135" t="str">
            <v>タイヤディーラー　楽天市場店</v>
          </cell>
          <cell r="AE135">
            <v>12250</v>
          </cell>
          <cell r="AF135">
            <v>70</v>
          </cell>
          <cell r="AG135">
            <v>604426284</v>
          </cell>
          <cell r="AH135">
            <v>604426312</v>
          </cell>
        </row>
        <row r="136">
          <cell r="B136">
            <v>2254518132076</v>
          </cell>
          <cell r="C136">
            <v>4992496096949</v>
          </cell>
          <cell r="D136" t="str">
            <v>05602888</v>
          </cell>
          <cell r="E136" t="str">
            <v>EAGLE LS EXE（日特）</v>
          </cell>
          <cell r="F136" t="str">
            <v>225/45R18 91W</v>
          </cell>
          <cell r="G136" t="str">
            <v>225/45R18</v>
          </cell>
          <cell r="H136">
            <v>36700</v>
          </cell>
          <cell r="I136">
            <v>9550</v>
          </cell>
          <cell r="J136">
            <v>139</v>
          </cell>
          <cell r="K136">
            <v>61</v>
          </cell>
          <cell r="L136">
            <v>13650</v>
          </cell>
          <cell r="M136">
            <v>11454.54545</v>
          </cell>
          <cell r="N136">
            <v>0.1662698413</v>
          </cell>
          <cell r="O136"/>
          <cell r="P136">
            <v>-630</v>
          </cell>
          <cell r="Q136">
            <v>45299</v>
          </cell>
          <cell r="R136">
            <v>13020</v>
          </cell>
          <cell r="S136" t="str">
            <v>グリーンコンシューマー</v>
          </cell>
          <cell r="T136">
            <v>13030</v>
          </cell>
          <cell r="U136">
            <v>-10</v>
          </cell>
          <cell r="V136">
            <v>13680</v>
          </cell>
          <cell r="W136">
            <v>13650</v>
          </cell>
          <cell r="X136">
            <v>11454.54545</v>
          </cell>
          <cell r="Y136">
            <v>0.1662698413</v>
          </cell>
          <cell r="Z136"/>
          <cell r="AA136">
            <v>-500</v>
          </cell>
          <cell r="AB136">
            <v>45299</v>
          </cell>
          <cell r="AC136">
            <v>13150</v>
          </cell>
          <cell r="AD136" t="str">
            <v>ラスティーボルト</v>
          </cell>
          <cell r="AE136">
            <v>13030</v>
          </cell>
          <cell r="AF136">
            <v>120</v>
          </cell>
          <cell r="AG136">
            <v>604426282</v>
          </cell>
          <cell r="AH136">
            <v>604426310</v>
          </cell>
        </row>
        <row r="137">
          <cell r="B137">
            <v>2354018132078</v>
          </cell>
          <cell r="C137">
            <v>4992496096994</v>
          </cell>
          <cell r="D137" t="str">
            <v>05602898</v>
          </cell>
          <cell r="E137" t="str">
            <v>EAGLE LS EXE（日特）</v>
          </cell>
          <cell r="F137" t="str">
            <v>235/40R18 95W XL</v>
          </cell>
          <cell r="G137" t="str">
            <v>235/40R18</v>
          </cell>
          <cell r="H137">
            <v>45000</v>
          </cell>
          <cell r="I137">
            <v>11250</v>
          </cell>
          <cell r="J137">
            <v>0</v>
          </cell>
          <cell r="K137">
            <v>20</v>
          </cell>
          <cell r="L137">
            <v>16500</v>
          </cell>
          <cell r="M137">
            <v>14045.45455</v>
          </cell>
          <cell r="N137">
            <v>0.19902912619999999</v>
          </cell>
          <cell r="O137"/>
          <cell r="P137">
            <v>-700</v>
          </cell>
          <cell r="Q137">
            <v>45299</v>
          </cell>
          <cell r="R137">
            <v>15800</v>
          </cell>
          <cell r="S137" t="str">
            <v>まるべぇ</v>
          </cell>
          <cell r="T137">
            <v>15770</v>
          </cell>
          <cell r="U137">
            <v>30</v>
          </cell>
          <cell r="V137">
            <v>16500</v>
          </cell>
          <cell r="W137">
            <v>16500</v>
          </cell>
          <cell r="X137">
            <v>14045.45455</v>
          </cell>
          <cell r="Y137">
            <v>0.19902912619999999</v>
          </cell>
          <cell r="Z137"/>
          <cell r="AA137">
            <v>-590</v>
          </cell>
          <cell r="AB137">
            <v>45299</v>
          </cell>
          <cell r="AC137">
            <v>15910</v>
          </cell>
          <cell r="AD137" t="str">
            <v>ラスティーボルト</v>
          </cell>
          <cell r="AE137">
            <v>15770</v>
          </cell>
          <cell r="AF137">
            <v>140</v>
          </cell>
          <cell r="AG137">
            <v>655440994</v>
          </cell>
          <cell r="AH137">
            <v>655441181</v>
          </cell>
        </row>
        <row r="138">
          <cell r="B138">
            <v>2355018132075</v>
          </cell>
          <cell r="C138">
            <v>4992496096925</v>
          </cell>
          <cell r="D138" t="str">
            <v>05602884</v>
          </cell>
          <cell r="E138" t="str">
            <v>EAGLE LS EXE（日特）</v>
          </cell>
          <cell r="F138" t="str">
            <v>235/50R18 97V</v>
          </cell>
          <cell r="G138" t="str">
            <v>235/50R18</v>
          </cell>
          <cell r="H138">
            <v>33600</v>
          </cell>
          <cell r="I138">
            <v>8400</v>
          </cell>
          <cell r="J138">
            <v>324</v>
          </cell>
          <cell r="K138">
            <v>71</v>
          </cell>
          <cell r="L138">
            <v>12740</v>
          </cell>
          <cell r="M138">
            <v>10627.272730000001</v>
          </cell>
          <cell r="N138">
            <v>0.20958083829999999</v>
          </cell>
          <cell r="O138">
            <v>50960</v>
          </cell>
          <cell r="P138">
            <v>-70</v>
          </cell>
          <cell r="Q138">
            <v>45299</v>
          </cell>
          <cell r="R138">
            <v>12670</v>
          </cell>
          <cell r="S138" t="str">
            <v>グリーンコンシューマー</v>
          </cell>
          <cell r="T138">
            <v>12680</v>
          </cell>
          <cell r="U138">
            <v>-10</v>
          </cell>
          <cell r="V138">
            <v>12870</v>
          </cell>
          <cell r="W138">
            <v>12810</v>
          </cell>
          <cell r="X138">
            <v>10690.909089999999</v>
          </cell>
          <cell r="Y138">
            <v>0.21428571430000001</v>
          </cell>
          <cell r="Z138"/>
          <cell r="AA138">
            <v>-10</v>
          </cell>
          <cell r="AB138">
            <v>45299</v>
          </cell>
          <cell r="AC138">
            <v>12800</v>
          </cell>
          <cell r="AD138" t="str">
            <v>ラスティーボルト</v>
          </cell>
          <cell r="AE138">
            <v>12680</v>
          </cell>
          <cell r="AF138">
            <v>120</v>
          </cell>
          <cell r="AG138">
            <v>604426283</v>
          </cell>
          <cell r="AH138">
            <v>604426311</v>
          </cell>
        </row>
        <row r="139">
          <cell r="B139">
            <v>2554018132072</v>
          </cell>
          <cell r="C139">
            <v>4992496097014</v>
          </cell>
          <cell r="D139" t="str">
            <v>05602902</v>
          </cell>
          <cell r="E139" t="str">
            <v>EAGLE LS EXE</v>
          </cell>
          <cell r="F139" t="str">
            <v>255/40R18 99W XL</v>
          </cell>
          <cell r="G139" t="str">
            <v>255/40R18</v>
          </cell>
          <cell r="H139">
            <v>45100</v>
          </cell>
          <cell r="I139">
            <v>13670</v>
          </cell>
          <cell r="J139">
            <v>4</v>
          </cell>
          <cell r="K139">
            <v>2</v>
          </cell>
          <cell r="L139">
            <v>18780</v>
          </cell>
          <cell r="M139">
            <v>16118.18182</v>
          </cell>
          <cell r="N139">
            <v>0.1518894529</v>
          </cell>
          <cell r="O139"/>
          <cell r="P139">
            <v>-1200</v>
          </cell>
          <cell r="Q139">
            <v>45299</v>
          </cell>
          <cell r="R139">
            <v>17580</v>
          </cell>
          <cell r="S139" t="str">
            <v>タイヤスタイル</v>
          </cell>
          <cell r="T139">
            <v>17570</v>
          </cell>
          <cell r="U139">
            <v>10</v>
          </cell>
          <cell r="V139">
            <v>100000</v>
          </cell>
          <cell r="W139">
            <v>18780</v>
          </cell>
          <cell r="X139">
            <v>16118.18182</v>
          </cell>
          <cell r="Y139">
            <v>0.1518894529</v>
          </cell>
          <cell r="Z139"/>
          <cell r="AA139">
            <v>-1140</v>
          </cell>
          <cell r="AB139">
            <v>45299</v>
          </cell>
          <cell r="AC139">
            <v>17640</v>
          </cell>
          <cell r="AD139" t="str">
            <v>タイヤスタイル</v>
          </cell>
          <cell r="AE139">
            <v>17570</v>
          </cell>
          <cell r="AF139">
            <v>70</v>
          </cell>
          <cell r="AG139">
            <v>604426285</v>
          </cell>
          <cell r="AH139">
            <v>604426313</v>
          </cell>
        </row>
        <row r="140">
          <cell r="B140">
            <v>2253519132078</v>
          </cell>
          <cell r="C140">
            <v>4992496097076</v>
          </cell>
          <cell r="D140" t="str">
            <v>05602914</v>
          </cell>
          <cell r="E140" t="str">
            <v>EAGLE LS EXE（日特）</v>
          </cell>
          <cell r="F140" t="str">
            <v>225/35R19 88W XL</v>
          </cell>
          <cell r="G140" t="str">
            <v>225/35R19</v>
          </cell>
          <cell r="H140">
            <v>53900</v>
          </cell>
          <cell r="I140">
            <v>13480</v>
          </cell>
          <cell r="J140">
            <v>1</v>
          </cell>
          <cell r="K140">
            <v>19</v>
          </cell>
          <cell r="L140">
            <v>18590</v>
          </cell>
          <cell r="M140">
            <v>15945.45455</v>
          </cell>
          <cell r="N140">
            <v>0.154618016</v>
          </cell>
          <cell r="O140"/>
          <cell r="P140">
            <v>-440</v>
          </cell>
          <cell r="Q140">
            <v>45299</v>
          </cell>
          <cell r="R140">
            <v>18150</v>
          </cell>
          <cell r="S140" t="str">
            <v>コニシタイヤ Yahoo!店</v>
          </cell>
          <cell r="T140">
            <v>18100</v>
          </cell>
          <cell r="U140">
            <v>50</v>
          </cell>
          <cell r="V140">
            <v>18590</v>
          </cell>
          <cell r="W140">
            <v>18590</v>
          </cell>
          <cell r="X140">
            <v>15945.45455</v>
          </cell>
          <cell r="Y140">
            <v>0.154618016</v>
          </cell>
          <cell r="Z140"/>
          <cell r="AA140">
            <v>-440</v>
          </cell>
          <cell r="AB140">
            <v>45299</v>
          </cell>
          <cell r="AC140">
            <v>18150</v>
          </cell>
          <cell r="AD140" t="str">
            <v>タイヤホイール専門店コニシタイヤ</v>
          </cell>
          <cell r="AE140">
            <v>18100</v>
          </cell>
          <cell r="AF140">
            <v>50</v>
          </cell>
          <cell r="AG140" t="str">
            <v/>
          </cell>
          <cell r="AH140" t="str">
            <v/>
          </cell>
        </row>
        <row r="141">
          <cell r="B141">
            <v>2254019132070</v>
          </cell>
          <cell r="C141">
            <v>4992496097045</v>
          </cell>
          <cell r="D141" t="str">
            <v>05602908</v>
          </cell>
          <cell r="E141" t="str">
            <v>EAGLE LS EXE（日特）</v>
          </cell>
          <cell r="F141" t="str">
            <v>225/40R19 93W XL</v>
          </cell>
          <cell r="G141" t="str">
            <v>225/40R19</v>
          </cell>
          <cell r="H141">
            <v>51100</v>
          </cell>
          <cell r="I141">
            <v>12780</v>
          </cell>
          <cell r="J141">
            <v>6</v>
          </cell>
          <cell r="K141">
            <v>10</v>
          </cell>
          <cell r="L141">
            <v>17800</v>
          </cell>
          <cell r="M141">
            <v>15227.272730000001</v>
          </cell>
          <cell r="N141">
            <v>0.16071641789999999</v>
          </cell>
          <cell r="O141"/>
          <cell r="P141">
            <v>-790</v>
          </cell>
          <cell r="Q141">
            <v>45299</v>
          </cell>
          <cell r="R141">
            <v>17010</v>
          </cell>
          <cell r="S141" t="str">
            <v>タイヤディーラー</v>
          </cell>
          <cell r="T141">
            <v>16710</v>
          </cell>
          <cell r="U141">
            <v>300</v>
          </cell>
          <cell r="V141">
            <v>17800</v>
          </cell>
          <cell r="W141">
            <v>17800</v>
          </cell>
          <cell r="X141">
            <v>15227.272730000001</v>
          </cell>
          <cell r="Y141">
            <v>0.16071641789999999</v>
          </cell>
          <cell r="Z141"/>
          <cell r="AA141">
            <v>-460</v>
          </cell>
          <cell r="AB141">
            <v>45299</v>
          </cell>
          <cell r="AC141">
            <v>17340</v>
          </cell>
          <cell r="AD141" t="str">
            <v>タイヤディーラー　楽天市場店</v>
          </cell>
          <cell r="AE141">
            <v>16710</v>
          </cell>
          <cell r="AF141">
            <v>630</v>
          </cell>
          <cell r="AG141" t="str">
            <v/>
          </cell>
          <cell r="AH141" t="str">
            <v/>
          </cell>
        </row>
        <row r="142">
          <cell r="B142">
            <v>2454519132079</v>
          </cell>
          <cell r="C142">
            <v>4992496097038</v>
          </cell>
          <cell r="D142" t="str">
            <v>05602906</v>
          </cell>
          <cell r="E142" t="str">
            <v>EAGLE LS EXE（日特）</v>
          </cell>
          <cell r="F142" t="str">
            <v>245/45R19 102W XL</v>
          </cell>
          <cell r="G142" t="str">
            <v>245/45R19</v>
          </cell>
          <cell r="H142">
            <v>44200</v>
          </cell>
          <cell r="I142">
            <v>11050</v>
          </cell>
          <cell r="J142">
            <v>72</v>
          </cell>
          <cell r="K142">
            <v>18</v>
          </cell>
          <cell r="L142">
            <v>15700</v>
          </cell>
          <cell r="M142">
            <v>13318.18182</v>
          </cell>
          <cell r="N142">
            <v>0.1703071672</v>
          </cell>
          <cell r="O142"/>
          <cell r="P142">
            <v>-150</v>
          </cell>
          <cell r="Q142">
            <v>45299</v>
          </cell>
          <cell r="R142">
            <v>15550</v>
          </cell>
          <cell r="S142" t="str">
            <v>グリーンコンシューマー</v>
          </cell>
          <cell r="T142">
            <v>15520</v>
          </cell>
          <cell r="U142">
            <v>30</v>
          </cell>
          <cell r="V142">
            <v>15800</v>
          </cell>
          <cell r="W142">
            <v>15700</v>
          </cell>
          <cell r="X142">
            <v>13318.18182</v>
          </cell>
          <cell r="Y142">
            <v>0.1703071672</v>
          </cell>
          <cell r="Z142"/>
          <cell r="AA142">
            <v>-10</v>
          </cell>
          <cell r="AB142">
            <v>45299</v>
          </cell>
          <cell r="AC142">
            <v>15690</v>
          </cell>
          <cell r="AD142" t="str">
            <v>ラスティーボルト</v>
          </cell>
          <cell r="AE142">
            <v>15520</v>
          </cell>
          <cell r="AF142">
            <v>170</v>
          </cell>
          <cell r="AG142">
            <v>604426286</v>
          </cell>
          <cell r="AH142">
            <v>604426314</v>
          </cell>
        </row>
        <row r="143">
          <cell r="B143">
            <v>1450612130586</v>
          </cell>
          <cell r="C143">
            <v>4992496151976</v>
          </cell>
          <cell r="D143" t="str">
            <v>10220057</v>
          </cell>
          <cell r="E143" t="str">
            <v>CARGO PRO</v>
          </cell>
          <cell r="F143" t="str">
            <v>145R12 6PR</v>
          </cell>
          <cell r="G143" t="str">
            <v>145R12</v>
          </cell>
          <cell r="H143">
            <v>7100</v>
          </cell>
          <cell r="I143">
            <v>2550</v>
          </cell>
          <cell r="J143">
            <v>166</v>
          </cell>
          <cell r="K143">
            <v>51</v>
          </cell>
          <cell r="L143">
            <v>3878</v>
          </cell>
          <cell r="M143">
            <v>3048.181818</v>
          </cell>
          <cell r="N143">
            <v>0.16343572919999999</v>
          </cell>
          <cell r="O143"/>
          <cell r="P143">
            <v>-248</v>
          </cell>
          <cell r="Q143">
            <v>45299</v>
          </cell>
          <cell r="R143">
            <v>3630</v>
          </cell>
          <cell r="S143" t="str">
            <v>アットマックス@</v>
          </cell>
          <cell r="T143">
            <v>3630</v>
          </cell>
          <cell r="U143">
            <v>0</v>
          </cell>
          <cell r="V143">
            <v>3880</v>
          </cell>
          <cell r="W143">
            <v>3880</v>
          </cell>
          <cell r="X143">
            <v>3050</v>
          </cell>
          <cell r="Y143">
            <v>0.16393442620000001</v>
          </cell>
          <cell r="Z143">
            <v>15520</v>
          </cell>
          <cell r="AA143">
            <v>-200</v>
          </cell>
          <cell r="AB143">
            <v>45299</v>
          </cell>
          <cell r="AC143">
            <v>3680</v>
          </cell>
          <cell r="AD143" t="str">
            <v>アットマックス＠</v>
          </cell>
          <cell r="AE143">
            <v>3630</v>
          </cell>
          <cell r="AF143">
            <v>50</v>
          </cell>
          <cell r="AG143">
            <v>604426287</v>
          </cell>
          <cell r="AH143">
            <v>604426315</v>
          </cell>
        </row>
        <row r="144">
          <cell r="B144">
            <v>2055516139940</v>
          </cell>
          <cell r="C144" t="str">
            <v/>
          </cell>
          <cell r="D144" t="str">
            <v/>
          </cell>
          <cell r="E144" t="str">
            <v>VECTOR 4SEASONS GEN-3（並行）</v>
          </cell>
          <cell r="F144" t="str">
            <v>205/55R16 91V</v>
          </cell>
          <cell r="G144" t="str">
            <v>205/55R16</v>
          </cell>
          <cell r="H144" t="str">
            <v/>
          </cell>
          <cell r="I144">
            <v>10946</v>
          </cell>
          <cell r="J144">
            <v>24</v>
          </cell>
          <cell r="K144">
            <v>0</v>
          </cell>
          <cell r="L144">
            <v>19980</v>
          </cell>
          <cell r="M144">
            <v>17686.36364</v>
          </cell>
          <cell r="N144">
            <v>0.3811051144</v>
          </cell>
          <cell r="O144">
            <v>79920</v>
          </cell>
          <cell r="P144">
            <v>1020</v>
          </cell>
          <cell r="Q144">
            <v>45271</v>
          </cell>
          <cell r="R144">
            <v>21000</v>
          </cell>
          <cell r="S144" t="str">
            <v>プレミアムタイヤ TIRE Wheel</v>
          </cell>
          <cell r="T144">
            <v>21000</v>
          </cell>
          <cell r="U144">
            <v>0</v>
          </cell>
          <cell r="V144">
            <v>19980</v>
          </cell>
          <cell r="W144">
            <v>19980</v>
          </cell>
          <cell r="X144">
            <v>17686.36364</v>
          </cell>
          <cell r="Y144">
            <v>0.3811051144</v>
          </cell>
          <cell r="Z144">
            <v>79920</v>
          </cell>
          <cell r="AA144">
            <v>1020</v>
          </cell>
          <cell r="AB144">
            <v>45271</v>
          </cell>
          <cell r="AC144">
            <v>21000</v>
          </cell>
          <cell r="AD144" t="str">
            <v>プレミアムタイヤ TIRE Wheel</v>
          </cell>
          <cell r="AE144">
            <v>21000</v>
          </cell>
          <cell r="AF144">
            <v>0</v>
          </cell>
          <cell r="AG144" t="str">
            <v/>
          </cell>
          <cell r="AH144" t="str">
            <v/>
          </cell>
        </row>
        <row r="145">
          <cell r="B145">
            <v>2254517139946</v>
          </cell>
          <cell r="C145">
            <v>4992496157152</v>
          </cell>
          <cell r="D145" t="str">
            <v/>
          </cell>
          <cell r="E145" t="str">
            <v>VECTOR 4SEASONS GEN-3（並行）</v>
          </cell>
          <cell r="F145" t="str">
            <v>225/45R17 94W XL</v>
          </cell>
          <cell r="G145" t="str">
            <v>225/45R17</v>
          </cell>
          <cell r="H145" t="str">
            <v/>
          </cell>
          <cell r="I145">
            <v>12703</v>
          </cell>
          <cell r="J145">
            <v>24</v>
          </cell>
          <cell r="K145">
            <v>0</v>
          </cell>
          <cell r="L145">
            <v>18780</v>
          </cell>
          <cell r="M145">
            <v>16595.454549999999</v>
          </cell>
          <cell r="N145">
            <v>0.23454943850000001</v>
          </cell>
          <cell r="O145">
            <v>75120</v>
          </cell>
          <cell r="P145">
            <v>0</v>
          </cell>
          <cell r="Q145">
            <v>45271</v>
          </cell>
          <cell r="R145">
            <v>18780</v>
          </cell>
          <cell r="S145" t="str">
            <v>トミータイヤ</v>
          </cell>
          <cell r="T145">
            <v>18780</v>
          </cell>
          <cell r="U145">
            <v>0</v>
          </cell>
          <cell r="V145">
            <v>18780</v>
          </cell>
          <cell r="W145">
            <v>18780</v>
          </cell>
          <cell r="X145">
            <v>16595.454549999999</v>
          </cell>
          <cell r="Y145">
            <v>0.23454943850000001</v>
          </cell>
          <cell r="Z145">
            <v>75120</v>
          </cell>
          <cell r="AA145">
            <v>0</v>
          </cell>
          <cell r="AB145">
            <v>45271</v>
          </cell>
          <cell r="AC145">
            <v>18780</v>
          </cell>
          <cell r="AD145" t="str">
            <v>トミータイヤ</v>
          </cell>
          <cell r="AE145">
            <v>18780</v>
          </cell>
          <cell r="AF145">
            <v>0</v>
          </cell>
          <cell r="AG145" t="str">
            <v/>
          </cell>
          <cell r="AH145" t="str">
            <v/>
          </cell>
        </row>
        <row r="146">
          <cell r="B146">
            <v>2154018139943</v>
          </cell>
          <cell r="C146" t="str">
            <v/>
          </cell>
          <cell r="D146" t="str">
            <v/>
          </cell>
          <cell r="E146" t="str">
            <v>VECTOR 4SEASONS GEN-3（並行）</v>
          </cell>
          <cell r="F146" t="str">
            <v>215/40R18 89W XL</v>
          </cell>
          <cell r="G146" t="str">
            <v>215/40R18</v>
          </cell>
          <cell r="H146" t="str">
            <v/>
          </cell>
          <cell r="I146">
            <v>15433</v>
          </cell>
          <cell r="J146">
            <v>13</v>
          </cell>
          <cell r="K146">
            <v>1</v>
          </cell>
          <cell r="L146">
            <v>20980</v>
          </cell>
          <cell r="M146">
            <v>18595.454549999999</v>
          </cell>
          <cell r="N146">
            <v>0.17006599850000001</v>
          </cell>
          <cell r="O146"/>
          <cell r="P146">
            <v>-20980</v>
          </cell>
          <cell r="Q146">
            <v>45299</v>
          </cell>
          <cell r="R146"/>
          <cell r="S146"/>
          <cell r="T146"/>
          <cell r="U146">
            <v>0</v>
          </cell>
          <cell r="V146">
            <v>20980</v>
          </cell>
          <cell r="W146">
            <v>20980</v>
          </cell>
          <cell r="X146">
            <v>18595.454549999999</v>
          </cell>
          <cell r="Y146">
            <v>0.17006599850000001</v>
          </cell>
          <cell r="Z146"/>
          <cell r="AA146">
            <v>-20980</v>
          </cell>
          <cell r="AB146">
            <v>45299</v>
          </cell>
          <cell r="AC146"/>
          <cell r="AD146"/>
          <cell r="AE146"/>
          <cell r="AF146">
            <v>0</v>
          </cell>
          <cell r="AG146" t="str">
            <v/>
          </cell>
          <cell r="AH146" t="str">
            <v/>
          </cell>
        </row>
        <row r="147">
          <cell r="B147">
            <v>2354018139947</v>
          </cell>
          <cell r="C147">
            <v>4992496157091</v>
          </cell>
          <cell r="D147" t="str">
            <v/>
          </cell>
          <cell r="E147" t="str">
            <v>VECTOR 4SEASONS GEN-3（並行）</v>
          </cell>
          <cell r="F147" t="str">
            <v>235/40R18 95W XL</v>
          </cell>
          <cell r="G147" t="str">
            <v>235/40R18</v>
          </cell>
          <cell r="H147" t="str">
            <v/>
          </cell>
          <cell r="I147">
            <v>17290</v>
          </cell>
          <cell r="J147">
            <v>8</v>
          </cell>
          <cell r="K147">
            <v>2</v>
          </cell>
          <cell r="L147">
            <v>29980</v>
          </cell>
          <cell r="M147">
            <v>26300</v>
          </cell>
          <cell r="N147">
            <v>0.34258555130000001</v>
          </cell>
          <cell r="O147">
            <v>119920</v>
          </cell>
          <cell r="P147">
            <v>4320</v>
          </cell>
          <cell r="Q147">
            <v>45299</v>
          </cell>
          <cell r="R147">
            <v>34300</v>
          </cell>
          <cell r="S147" t="str">
            <v>プレミアムタイヤ TIRE Wheel</v>
          </cell>
          <cell r="T147">
            <v>32300</v>
          </cell>
          <cell r="U147">
            <v>2000</v>
          </cell>
          <cell r="V147">
            <v>29980</v>
          </cell>
          <cell r="W147">
            <v>29980</v>
          </cell>
          <cell r="X147">
            <v>26300</v>
          </cell>
          <cell r="Y147">
            <v>0.34258555130000001</v>
          </cell>
          <cell r="Z147">
            <v>119920</v>
          </cell>
          <cell r="AA147">
            <v>4320</v>
          </cell>
          <cell r="AB147">
            <v>45299</v>
          </cell>
          <cell r="AC147">
            <v>34300</v>
          </cell>
          <cell r="AD147" t="str">
            <v>tirewheel 楽天市場店</v>
          </cell>
          <cell r="AE147">
            <v>32300</v>
          </cell>
          <cell r="AF147">
            <v>2000</v>
          </cell>
          <cell r="AG147" t="str">
            <v/>
          </cell>
          <cell r="AH147" t="str">
            <v/>
          </cell>
        </row>
        <row r="148">
          <cell r="B148">
            <v>2254018139940</v>
          </cell>
          <cell r="C148" t="str">
            <v/>
          </cell>
          <cell r="D148" t="str">
            <v/>
          </cell>
          <cell r="E148" t="str">
            <v>VECTOR 4SEASONS GEN-3（並行）</v>
          </cell>
          <cell r="F148" t="str">
            <v>225/40R18 92Y XL</v>
          </cell>
          <cell r="G148" t="str">
            <v>225/40R18</v>
          </cell>
          <cell r="H148" t="str">
            <v/>
          </cell>
          <cell r="I148">
            <v>12854</v>
          </cell>
          <cell r="J148">
            <v>16</v>
          </cell>
          <cell r="K148">
            <v>1</v>
          </cell>
          <cell r="L148">
            <v>23980</v>
          </cell>
          <cell r="M148">
            <v>21322.727269999999</v>
          </cell>
          <cell r="N148">
            <v>0.39716904710000001</v>
          </cell>
          <cell r="O148">
            <v>95920</v>
          </cell>
          <cell r="P148">
            <v>4320</v>
          </cell>
          <cell r="Q148">
            <v>45299</v>
          </cell>
          <cell r="R148">
            <v>28300</v>
          </cell>
          <cell r="S148" t="str">
            <v>プレミアムタイヤ TIRE Wheel</v>
          </cell>
          <cell r="T148">
            <v>28300</v>
          </cell>
          <cell r="U148">
            <v>0</v>
          </cell>
          <cell r="V148">
            <v>23980</v>
          </cell>
          <cell r="W148">
            <v>23980</v>
          </cell>
          <cell r="X148">
            <v>21322.727269999999</v>
          </cell>
          <cell r="Y148">
            <v>0.39716904710000001</v>
          </cell>
          <cell r="Z148">
            <v>95920</v>
          </cell>
          <cell r="AA148">
            <v>4320</v>
          </cell>
          <cell r="AB148">
            <v>45299</v>
          </cell>
          <cell r="AC148">
            <v>28300</v>
          </cell>
          <cell r="AD148" t="str">
            <v>プレミアムタイヤ TIRE Wheel</v>
          </cell>
          <cell r="AE148">
            <v>28300</v>
          </cell>
          <cell r="AF148">
            <v>0</v>
          </cell>
          <cell r="AG148" t="str">
            <v/>
          </cell>
          <cell r="AH148" t="str">
            <v/>
          </cell>
        </row>
        <row r="149">
          <cell r="B149"/>
          <cell r="C149" t="str">
            <v/>
          </cell>
          <cell r="D149" t="str">
            <v/>
          </cell>
          <cell r="E149" t="str">
            <v/>
          </cell>
          <cell r="F149" t="str">
            <v/>
          </cell>
          <cell r="G149" t="str">
            <v/>
          </cell>
          <cell r="H149" t="str">
            <v/>
          </cell>
          <cell r="I149" t="str">
            <v/>
          </cell>
          <cell r="J149" t="str">
            <v/>
          </cell>
          <cell r="K149" t="str">
            <v/>
          </cell>
          <cell r="L149"/>
          <cell r="M149"/>
          <cell r="N149"/>
          <cell r="O149"/>
          <cell r="P149"/>
          <cell r="Q149"/>
          <cell r="R149"/>
          <cell r="S149"/>
          <cell r="T149"/>
          <cell r="U149"/>
          <cell r="V149"/>
          <cell r="W149"/>
          <cell r="X149"/>
          <cell r="Y149"/>
          <cell r="Z149"/>
          <cell r="AA149"/>
          <cell r="AB149"/>
          <cell r="AC149"/>
          <cell r="AD149"/>
          <cell r="AE149"/>
          <cell r="AF149"/>
          <cell r="AG149" t="str">
            <v/>
          </cell>
          <cell r="AH149" t="str">
            <v/>
          </cell>
        </row>
        <row r="150">
          <cell r="B150"/>
          <cell r="C150" t="str">
            <v/>
          </cell>
          <cell r="D150" t="str">
            <v/>
          </cell>
          <cell r="E150" t="str">
            <v/>
          </cell>
          <cell r="F150" t="str">
            <v/>
          </cell>
          <cell r="G150" t="str">
            <v/>
          </cell>
          <cell r="H150" t="str">
            <v/>
          </cell>
          <cell r="I150" t="str">
            <v/>
          </cell>
          <cell r="J150" t="str">
            <v/>
          </cell>
          <cell r="K150" t="str">
            <v/>
          </cell>
          <cell r="L150"/>
          <cell r="M150"/>
          <cell r="N150"/>
          <cell r="O150"/>
          <cell r="P150"/>
          <cell r="Q150"/>
          <cell r="R150"/>
          <cell r="S150"/>
          <cell r="T150"/>
          <cell r="U150"/>
          <cell r="V150"/>
          <cell r="W150"/>
          <cell r="X150"/>
          <cell r="Y150"/>
          <cell r="Z150"/>
          <cell r="AA150"/>
          <cell r="AB150"/>
          <cell r="AC150"/>
          <cell r="AD150"/>
          <cell r="AE150"/>
          <cell r="AF150"/>
          <cell r="AG150" t="str">
            <v/>
          </cell>
          <cell r="AH150" t="str">
            <v/>
          </cell>
        </row>
        <row r="151">
          <cell r="B151"/>
          <cell r="C151" t="str">
            <v/>
          </cell>
          <cell r="D151" t="str">
            <v/>
          </cell>
          <cell r="E151" t="str">
            <v/>
          </cell>
          <cell r="F151" t="str">
            <v/>
          </cell>
          <cell r="G151" t="str">
            <v/>
          </cell>
          <cell r="H151" t="str">
            <v/>
          </cell>
          <cell r="I151" t="str">
            <v/>
          </cell>
          <cell r="J151" t="str">
            <v/>
          </cell>
          <cell r="K151" t="str">
            <v/>
          </cell>
          <cell r="L151"/>
          <cell r="M151"/>
          <cell r="N151"/>
          <cell r="O151"/>
          <cell r="P151"/>
          <cell r="Q151"/>
          <cell r="R151"/>
          <cell r="S151"/>
          <cell r="T151"/>
          <cell r="U151"/>
          <cell r="V151"/>
          <cell r="W151"/>
          <cell r="X151"/>
          <cell r="Y151"/>
          <cell r="Z151"/>
          <cell r="AA151"/>
          <cell r="AB151"/>
          <cell r="AC151"/>
          <cell r="AD151"/>
          <cell r="AE151"/>
          <cell r="AF151"/>
          <cell r="AG151" t="str">
            <v/>
          </cell>
          <cell r="AH151" t="str">
            <v/>
          </cell>
        </row>
        <row r="152">
          <cell r="B152"/>
          <cell r="C152" t="str">
            <v/>
          </cell>
          <cell r="D152" t="str">
            <v/>
          </cell>
          <cell r="E152" t="str">
            <v/>
          </cell>
          <cell r="F152" t="str">
            <v/>
          </cell>
          <cell r="G152" t="str">
            <v/>
          </cell>
          <cell r="H152" t="str">
            <v/>
          </cell>
          <cell r="I152" t="str">
            <v/>
          </cell>
          <cell r="J152" t="str">
            <v/>
          </cell>
          <cell r="K152" t="str">
            <v/>
          </cell>
          <cell r="L152"/>
          <cell r="M152"/>
          <cell r="N152"/>
          <cell r="O152"/>
          <cell r="P152"/>
          <cell r="Q152"/>
          <cell r="R152"/>
          <cell r="S152"/>
          <cell r="T152"/>
          <cell r="U152"/>
          <cell r="V152"/>
          <cell r="W152"/>
          <cell r="X152"/>
          <cell r="Y152"/>
          <cell r="Z152"/>
          <cell r="AA152"/>
          <cell r="AB152"/>
          <cell r="AC152"/>
          <cell r="AD152"/>
          <cell r="AE152"/>
          <cell r="AF152"/>
          <cell r="AG152" t="str">
            <v/>
          </cell>
          <cell r="AH152" t="str">
            <v/>
          </cell>
        </row>
        <row r="153">
          <cell r="B153"/>
          <cell r="C153" t="str">
            <v/>
          </cell>
          <cell r="D153" t="str">
            <v/>
          </cell>
          <cell r="E153" t="str">
            <v/>
          </cell>
          <cell r="F153" t="str">
            <v/>
          </cell>
          <cell r="G153" t="str">
            <v/>
          </cell>
          <cell r="H153" t="str">
            <v/>
          </cell>
          <cell r="I153" t="str">
            <v/>
          </cell>
          <cell r="J153" t="str">
            <v/>
          </cell>
          <cell r="K153" t="str">
            <v/>
          </cell>
          <cell r="L153"/>
          <cell r="M153"/>
          <cell r="N153"/>
          <cell r="O153"/>
          <cell r="P153"/>
          <cell r="Q153"/>
          <cell r="R153"/>
          <cell r="S153"/>
          <cell r="T153"/>
          <cell r="U153"/>
          <cell r="V153"/>
          <cell r="W153"/>
          <cell r="X153"/>
          <cell r="Y153"/>
          <cell r="Z153"/>
          <cell r="AA153"/>
          <cell r="AB153"/>
          <cell r="AC153"/>
          <cell r="AD153"/>
          <cell r="AE153"/>
          <cell r="AF153"/>
          <cell r="AG153" t="str">
            <v/>
          </cell>
          <cell r="AH153" t="str">
            <v/>
          </cell>
        </row>
        <row r="154">
          <cell r="C154"/>
          <cell r="D154"/>
          <cell r="E154"/>
          <cell r="F154"/>
          <cell r="G154"/>
          <cell r="H154"/>
          <cell r="I154"/>
          <cell r="J154"/>
          <cell r="K154"/>
          <cell r="V154"/>
          <cell r="W154"/>
        </row>
        <row r="155">
          <cell r="C155"/>
          <cell r="D155"/>
          <cell r="E155"/>
          <cell r="F155"/>
          <cell r="G155"/>
          <cell r="H155"/>
          <cell r="I155"/>
          <cell r="J155"/>
          <cell r="K155"/>
          <cell r="V155"/>
          <cell r="W155"/>
        </row>
        <row r="156">
          <cell r="C156"/>
          <cell r="D156"/>
          <cell r="E156"/>
          <cell r="F156"/>
          <cell r="G156"/>
          <cell r="H156"/>
          <cell r="I156"/>
          <cell r="J156"/>
          <cell r="K156"/>
          <cell r="V156"/>
          <cell r="W156"/>
          <cell r="AG156" t="str">
            <v/>
          </cell>
        </row>
        <row r="157">
          <cell r="C157"/>
          <cell r="D157"/>
          <cell r="E157"/>
          <cell r="F157"/>
          <cell r="G157"/>
          <cell r="H157"/>
          <cell r="I157"/>
          <cell r="J157"/>
          <cell r="K157"/>
          <cell r="V157"/>
          <cell r="W157"/>
        </row>
        <row r="158">
          <cell r="C158"/>
          <cell r="D158"/>
          <cell r="E158"/>
          <cell r="F158"/>
          <cell r="G158"/>
          <cell r="H158"/>
          <cell r="I158"/>
          <cell r="J158"/>
          <cell r="K158"/>
          <cell r="V158"/>
          <cell r="W158"/>
        </row>
        <row r="159">
          <cell r="C159"/>
          <cell r="D159"/>
          <cell r="E159"/>
          <cell r="F159"/>
          <cell r="G159"/>
          <cell r="H159"/>
          <cell r="I159"/>
          <cell r="J159"/>
          <cell r="K159"/>
          <cell r="V159"/>
          <cell r="W159"/>
        </row>
        <row r="160">
          <cell r="C160"/>
          <cell r="D160"/>
          <cell r="E160"/>
          <cell r="F160"/>
          <cell r="G160"/>
          <cell r="H160"/>
          <cell r="I160"/>
          <cell r="J160"/>
          <cell r="K160"/>
          <cell r="V160"/>
          <cell r="W160"/>
        </row>
        <row r="161">
          <cell r="C161"/>
          <cell r="D161"/>
          <cell r="E161"/>
          <cell r="F161"/>
          <cell r="G161"/>
          <cell r="H161"/>
          <cell r="I161"/>
          <cell r="J161"/>
          <cell r="K161"/>
          <cell r="V161"/>
          <cell r="W161"/>
        </row>
        <row r="162">
          <cell r="C162"/>
          <cell r="D162"/>
          <cell r="E162"/>
          <cell r="F162"/>
          <cell r="G162"/>
          <cell r="H162"/>
          <cell r="I162"/>
          <cell r="J162"/>
          <cell r="K162"/>
          <cell r="V162"/>
          <cell r="W162"/>
        </row>
        <row r="163">
          <cell r="C163"/>
          <cell r="D163"/>
          <cell r="E163"/>
          <cell r="F163"/>
          <cell r="G163"/>
          <cell r="H163"/>
          <cell r="I163"/>
          <cell r="J163"/>
          <cell r="K163"/>
          <cell r="V163"/>
          <cell r="W163"/>
        </row>
        <row r="164">
          <cell r="C164"/>
          <cell r="D164"/>
          <cell r="E164"/>
          <cell r="F164"/>
          <cell r="G164"/>
          <cell r="H164"/>
          <cell r="I164"/>
          <cell r="J164"/>
          <cell r="K164"/>
          <cell r="V164"/>
          <cell r="W164"/>
        </row>
        <row r="165">
          <cell r="C165"/>
          <cell r="D165"/>
          <cell r="E165"/>
          <cell r="F165"/>
          <cell r="G165"/>
          <cell r="H165"/>
          <cell r="I165"/>
          <cell r="J165"/>
          <cell r="K165"/>
          <cell r="V165"/>
          <cell r="W165"/>
        </row>
        <row r="166">
          <cell r="C166"/>
          <cell r="D166"/>
          <cell r="E166"/>
          <cell r="F166"/>
          <cell r="G166"/>
          <cell r="H166"/>
          <cell r="I166"/>
          <cell r="J166"/>
          <cell r="K166"/>
          <cell r="V166"/>
          <cell r="W166"/>
        </row>
        <row r="167">
          <cell r="C167"/>
          <cell r="D167"/>
          <cell r="E167"/>
          <cell r="F167"/>
          <cell r="G167"/>
          <cell r="H167"/>
          <cell r="I167"/>
          <cell r="J167"/>
          <cell r="K167"/>
          <cell r="V167"/>
          <cell r="W167"/>
        </row>
        <row r="168">
          <cell r="C168"/>
          <cell r="D168"/>
          <cell r="E168"/>
          <cell r="F168"/>
          <cell r="G168"/>
          <cell r="H168"/>
          <cell r="I168"/>
          <cell r="J168"/>
          <cell r="K168"/>
          <cell r="V168"/>
          <cell r="W168"/>
        </row>
        <row r="169">
          <cell r="C169"/>
          <cell r="D169"/>
          <cell r="E169"/>
          <cell r="F169"/>
          <cell r="G169"/>
          <cell r="H169"/>
          <cell r="I169"/>
          <cell r="J169"/>
          <cell r="K169"/>
          <cell r="V169"/>
          <cell r="W169"/>
        </row>
        <row r="170">
          <cell r="C170"/>
          <cell r="D170"/>
          <cell r="E170"/>
          <cell r="F170"/>
          <cell r="G170"/>
          <cell r="H170"/>
          <cell r="I170"/>
          <cell r="J170"/>
          <cell r="K170"/>
          <cell r="V170"/>
          <cell r="W170"/>
        </row>
        <row r="171">
          <cell r="C171"/>
          <cell r="D171"/>
          <cell r="E171"/>
          <cell r="F171"/>
          <cell r="G171"/>
          <cell r="H171"/>
          <cell r="I171"/>
          <cell r="J171"/>
          <cell r="K171"/>
          <cell r="V171"/>
          <cell r="W171"/>
        </row>
        <row r="172">
          <cell r="C172"/>
          <cell r="D172"/>
          <cell r="E172"/>
          <cell r="F172"/>
          <cell r="G172"/>
          <cell r="H172"/>
          <cell r="I172"/>
          <cell r="J172"/>
          <cell r="K172"/>
          <cell r="V172"/>
          <cell r="W172"/>
        </row>
        <row r="173">
          <cell r="C173"/>
          <cell r="D173"/>
          <cell r="E173"/>
          <cell r="F173"/>
          <cell r="G173"/>
          <cell r="H173"/>
          <cell r="I173"/>
          <cell r="J173"/>
          <cell r="K173"/>
          <cell r="V173"/>
          <cell r="W173"/>
        </row>
        <row r="174">
          <cell r="C174"/>
          <cell r="D174"/>
          <cell r="E174"/>
          <cell r="F174"/>
          <cell r="G174"/>
          <cell r="H174"/>
          <cell r="I174"/>
          <cell r="J174"/>
          <cell r="K174"/>
          <cell r="V174"/>
          <cell r="W174"/>
        </row>
        <row r="175">
          <cell r="C175"/>
          <cell r="D175"/>
          <cell r="E175"/>
          <cell r="F175"/>
          <cell r="G175"/>
          <cell r="H175"/>
          <cell r="I175"/>
          <cell r="J175"/>
          <cell r="K175"/>
          <cell r="V175"/>
          <cell r="W175"/>
        </row>
        <row r="176">
          <cell r="C176"/>
          <cell r="D176"/>
          <cell r="E176"/>
          <cell r="F176"/>
          <cell r="G176"/>
          <cell r="H176"/>
          <cell r="I176"/>
          <cell r="J176"/>
          <cell r="K176"/>
          <cell r="V176"/>
          <cell r="W176"/>
        </row>
        <row r="177">
          <cell r="C177"/>
          <cell r="D177"/>
          <cell r="E177"/>
          <cell r="F177"/>
          <cell r="G177"/>
          <cell r="H177"/>
          <cell r="I177"/>
          <cell r="J177"/>
          <cell r="K177"/>
          <cell r="V177"/>
          <cell r="W177"/>
        </row>
        <row r="178">
          <cell r="C178"/>
          <cell r="D178"/>
          <cell r="E178"/>
          <cell r="F178"/>
          <cell r="G178"/>
          <cell r="H178"/>
          <cell r="I178"/>
          <cell r="J178"/>
          <cell r="K178"/>
          <cell r="V178"/>
          <cell r="W178"/>
        </row>
        <row r="179">
          <cell r="C179"/>
          <cell r="D179"/>
          <cell r="E179"/>
          <cell r="F179"/>
          <cell r="G179"/>
          <cell r="H179"/>
          <cell r="I179"/>
          <cell r="J179"/>
          <cell r="K179"/>
          <cell r="V179"/>
          <cell r="W179"/>
        </row>
        <row r="180">
          <cell r="C180"/>
          <cell r="D180"/>
          <cell r="E180"/>
          <cell r="F180"/>
          <cell r="G180"/>
          <cell r="H180"/>
          <cell r="I180"/>
          <cell r="J180"/>
          <cell r="K180"/>
          <cell r="V180"/>
          <cell r="W180"/>
        </row>
        <row r="181">
          <cell r="C181"/>
          <cell r="D181"/>
          <cell r="E181"/>
          <cell r="F181"/>
          <cell r="G181"/>
          <cell r="H181"/>
          <cell r="I181"/>
          <cell r="J181"/>
          <cell r="K181"/>
          <cell r="V181"/>
          <cell r="W181"/>
        </row>
        <row r="182">
          <cell r="C182"/>
          <cell r="D182"/>
          <cell r="E182"/>
          <cell r="F182"/>
          <cell r="G182"/>
          <cell r="H182"/>
          <cell r="I182"/>
          <cell r="J182"/>
          <cell r="K182"/>
          <cell r="V182"/>
          <cell r="W182"/>
        </row>
        <row r="183">
          <cell r="C183"/>
          <cell r="D183"/>
          <cell r="E183"/>
          <cell r="F183"/>
          <cell r="G183"/>
          <cell r="H183"/>
          <cell r="I183"/>
          <cell r="J183"/>
          <cell r="K183"/>
          <cell r="V183"/>
          <cell r="W183"/>
        </row>
        <row r="184">
          <cell r="C184"/>
          <cell r="D184"/>
          <cell r="E184"/>
          <cell r="F184"/>
          <cell r="G184"/>
          <cell r="H184"/>
          <cell r="I184"/>
          <cell r="J184"/>
          <cell r="K184"/>
          <cell r="V184"/>
          <cell r="W184"/>
        </row>
        <row r="185">
          <cell r="C185"/>
          <cell r="D185"/>
          <cell r="E185"/>
          <cell r="F185"/>
          <cell r="G185"/>
          <cell r="H185"/>
          <cell r="I185"/>
          <cell r="J185"/>
          <cell r="K185"/>
          <cell r="V185"/>
          <cell r="W185"/>
        </row>
        <row r="186">
          <cell r="C186"/>
          <cell r="D186"/>
          <cell r="E186"/>
          <cell r="F186"/>
          <cell r="G186"/>
          <cell r="H186"/>
          <cell r="I186"/>
          <cell r="J186"/>
          <cell r="K186"/>
          <cell r="V186"/>
          <cell r="W186"/>
        </row>
        <row r="187">
          <cell r="C187"/>
          <cell r="D187"/>
          <cell r="E187"/>
          <cell r="F187"/>
          <cell r="G187"/>
          <cell r="H187"/>
          <cell r="I187"/>
          <cell r="J187"/>
          <cell r="K187"/>
          <cell r="V187"/>
          <cell r="W187"/>
        </row>
        <row r="188">
          <cell r="C188"/>
          <cell r="D188"/>
          <cell r="E188"/>
          <cell r="F188"/>
          <cell r="G188"/>
          <cell r="H188"/>
          <cell r="I188"/>
          <cell r="J188"/>
          <cell r="K188"/>
          <cell r="V188"/>
          <cell r="W188"/>
        </row>
        <row r="189">
          <cell r="C189"/>
          <cell r="D189"/>
          <cell r="E189"/>
          <cell r="F189"/>
          <cell r="G189"/>
          <cell r="H189"/>
          <cell r="I189"/>
          <cell r="J189"/>
          <cell r="K189"/>
          <cell r="V189"/>
          <cell r="W189"/>
        </row>
        <row r="190">
          <cell r="C190"/>
          <cell r="D190"/>
          <cell r="E190"/>
          <cell r="F190"/>
          <cell r="G190"/>
          <cell r="H190"/>
          <cell r="I190"/>
          <cell r="J190"/>
          <cell r="K190"/>
          <cell r="V190"/>
          <cell r="W190"/>
        </row>
        <row r="191">
          <cell r="C191"/>
          <cell r="D191"/>
          <cell r="E191"/>
          <cell r="F191"/>
          <cell r="G191"/>
          <cell r="H191"/>
          <cell r="I191"/>
          <cell r="J191"/>
          <cell r="K191"/>
          <cell r="V191"/>
          <cell r="W191"/>
        </row>
        <row r="192">
          <cell r="C192"/>
          <cell r="D192"/>
          <cell r="E192"/>
          <cell r="F192"/>
          <cell r="G192"/>
          <cell r="H192"/>
          <cell r="I192"/>
          <cell r="J192"/>
          <cell r="K192"/>
          <cell r="V192"/>
          <cell r="W192"/>
        </row>
        <row r="193">
          <cell r="C193"/>
          <cell r="D193"/>
          <cell r="E193"/>
          <cell r="F193"/>
          <cell r="G193"/>
          <cell r="H193"/>
          <cell r="I193"/>
          <cell r="J193"/>
          <cell r="K193"/>
          <cell r="V193"/>
          <cell r="W193"/>
        </row>
        <row r="194">
          <cell r="C194"/>
          <cell r="D194"/>
          <cell r="E194"/>
          <cell r="F194"/>
          <cell r="G194"/>
          <cell r="H194"/>
          <cell r="I194"/>
          <cell r="J194"/>
          <cell r="K194"/>
          <cell r="V194"/>
          <cell r="W194"/>
        </row>
        <row r="195">
          <cell r="C195"/>
          <cell r="D195"/>
          <cell r="E195"/>
          <cell r="F195"/>
          <cell r="G195"/>
          <cell r="H195"/>
          <cell r="I195"/>
          <cell r="J195"/>
          <cell r="K195"/>
          <cell r="V195"/>
          <cell r="W195"/>
        </row>
        <row r="196">
          <cell r="C196"/>
          <cell r="D196"/>
          <cell r="E196"/>
          <cell r="F196"/>
          <cell r="G196"/>
          <cell r="H196"/>
          <cell r="I196"/>
          <cell r="J196"/>
          <cell r="K196"/>
          <cell r="V196"/>
          <cell r="W196"/>
        </row>
        <row r="197">
          <cell r="C197"/>
          <cell r="D197"/>
          <cell r="E197"/>
          <cell r="F197"/>
          <cell r="G197"/>
          <cell r="H197"/>
          <cell r="I197"/>
          <cell r="J197"/>
          <cell r="K197"/>
          <cell r="V197"/>
          <cell r="W197"/>
        </row>
        <row r="198">
          <cell r="C198"/>
          <cell r="D198"/>
          <cell r="E198"/>
          <cell r="F198"/>
          <cell r="G198"/>
          <cell r="H198"/>
          <cell r="I198"/>
          <cell r="J198"/>
          <cell r="K198"/>
          <cell r="V198"/>
          <cell r="W198"/>
        </row>
        <row r="199">
          <cell r="C199"/>
          <cell r="D199"/>
          <cell r="E199"/>
          <cell r="F199"/>
          <cell r="G199"/>
          <cell r="H199"/>
          <cell r="I199"/>
          <cell r="J199"/>
          <cell r="K199"/>
          <cell r="V199"/>
          <cell r="W199"/>
        </row>
        <row r="200">
          <cell r="C200"/>
          <cell r="D200"/>
          <cell r="E200"/>
          <cell r="F200"/>
          <cell r="G200"/>
          <cell r="H200"/>
          <cell r="I200"/>
          <cell r="J200"/>
          <cell r="K200"/>
          <cell r="V200"/>
          <cell r="W200"/>
        </row>
        <row r="201">
          <cell r="C201"/>
          <cell r="D201"/>
          <cell r="E201"/>
          <cell r="F201"/>
          <cell r="G201"/>
          <cell r="H201"/>
          <cell r="I201"/>
          <cell r="J201"/>
          <cell r="K201"/>
          <cell r="V201"/>
          <cell r="W201"/>
        </row>
        <row r="202">
          <cell r="C202"/>
          <cell r="D202"/>
          <cell r="E202"/>
          <cell r="F202"/>
          <cell r="G202"/>
          <cell r="H202"/>
          <cell r="I202"/>
          <cell r="J202"/>
          <cell r="K202"/>
          <cell r="V202"/>
          <cell r="W202"/>
        </row>
        <row r="203">
          <cell r="C203"/>
          <cell r="D203"/>
          <cell r="E203"/>
          <cell r="F203"/>
          <cell r="G203"/>
          <cell r="H203"/>
          <cell r="I203"/>
          <cell r="J203"/>
          <cell r="K203"/>
          <cell r="V203"/>
          <cell r="W203"/>
        </row>
        <row r="204">
          <cell r="C204"/>
          <cell r="D204"/>
          <cell r="E204"/>
          <cell r="F204"/>
          <cell r="G204"/>
          <cell r="H204"/>
          <cell r="I204"/>
          <cell r="J204"/>
          <cell r="K204"/>
          <cell r="V204"/>
          <cell r="W204"/>
        </row>
        <row r="205">
          <cell r="C205"/>
          <cell r="D205"/>
          <cell r="E205"/>
          <cell r="F205"/>
          <cell r="G205"/>
          <cell r="H205"/>
          <cell r="I205"/>
          <cell r="J205"/>
          <cell r="K205"/>
          <cell r="V205"/>
          <cell r="W205"/>
        </row>
        <row r="206">
          <cell r="C206"/>
          <cell r="D206"/>
          <cell r="E206"/>
          <cell r="F206"/>
          <cell r="G206"/>
          <cell r="H206"/>
          <cell r="I206"/>
          <cell r="J206"/>
          <cell r="K206"/>
          <cell r="V206"/>
          <cell r="W206"/>
        </row>
        <row r="207">
          <cell r="C207"/>
          <cell r="D207"/>
          <cell r="E207"/>
          <cell r="F207"/>
          <cell r="G207"/>
          <cell r="H207"/>
          <cell r="I207"/>
          <cell r="J207"/>
          <cell r="K207"/>
          <cell r="V207"/>
          <cell r="W207"/>
        </row>
        <row r="208">
          <cell r="C208"/>
          <cell r="D208"/>
          <cell r="E208"/>
          <cell r="F208"/>
          <cell r="G208"/>
          <cell r="H208"/>
          <cell r="I208"/>
          <cell r="J208"/>
          <cell r="K208"/>
          <cell r="V208"/>
          <cell r="W208"/>
        </row>
        <row r="209">
          <cell r="C209"/>
          <cell r="D209"/>
          <cell r="E209"/>
          <cell r="F209"/>
          <cell r="G209"/>
          <cell r="H209"/>
          <cell r="I209"/>
          <cell r="J209"/>
          <cell r="K209"/>
          <cell r="V209"/>
          <cell r="W209"/>
        </row>
        <row r="210">
          <cell r="C210"/>
          <cell r="D210"/>
          <cell r="E210"/>
          <cell r="F210"/>
          <cell r="G210"/>
          <cell r="H210"/>
          <cell r="I210"/>
          <cell r="J210"/>
          <cell r="K210"/>
          <cell r="V210"/>
          <cell r="W210"/>
        </row>
        <row r="211">
          <cell r="C211"/>
          <cell r="D211"/>
          <cell r="E211"/>
          <cell r="F211"/>
          <cell r="G211"/>
          <cell r="H211"/>
          <cell r="I211"/>
          <cell r="J211"/>
          <cell r="K211"/>
          <cell r="V211"/>
          <cell r="W211"/>
        </row>
        <row r="212">
          <cell r="C212"/>
          <cell r="D212"/>
          <cell r="E212"/>
          <cell r="F212"/>
          <cell r="G212"/>
          <cell r="H212"/>
          <cell r="I212"/>
          <cell r="J212"/>
          <cell r="K212"/>
          <cell r="V212"/>
          <cell r="W212"/>
        </row>
        <row r="213">
          <cell r="C213"/>
          <cell r="D213"/>
          <cell r="E213"/>
          <cell r="F213"/>
          <cell r="G213"/>
          <cell r="H213"/>
          <cell r="I213"/>
          <cell r="J213"/>
          <cell r="K213"/>
          <cell r="V213"/>
          <cell r="W213"/>
        </row>
        <row r="214">
          <cell r="C214"/>
          <cell r="D214"/>
          <cell r="E214"/>
          <cell r="F214"/>
          <cell r="G214"/>
          <cell r="H214"/>
          <cell r="I214"/>
          <cell r="J214"/>
          <cell r="K214"/>
          <cell r="V214"/>
          <cell r="W214"/>
        </row>
        <row r="215">
          <cell r="C215"/>
          <cell r="D215"/>
          <cell r="E215"/>
          <cell r="F215"/>
          <cell r="G215"/>
          <cell r="H215"/>
          <cell r="I215"/>
          <cell r="J215"/>
          <cell r="K215"/>
          <cell r="V215"/>
          <cell r="W215"/>
        </row>
        <row r="216">
          <cell r="C216"/>
          <cell r="D216"/>
          <cell r="E216"/>
          <cell r="F216"/>
          <cell r="G216"/>
          <cell r="H216"/>
          <cell r="I216"/>
          <cell r="J216"/>
          <cell r="K216"/>
          <cell r="V216"/>
          <cell r="W216"/>
        </row>
        <row r="217">
          <cell r="C217"/>
          <cell r="D217"/>
          <cell r="E217"/>
          <cell r="F217"/>
          <cell r="G217"/>
          <cell r="H217"/>
          <cell r="I217"/>
          <cell r="J217"/>
          <cell r="K217"/>
          <cell r="V217"/>
          <cell r="W217"/>
        </row>
        <row r="218">
          <cell r="C218"/>
          <cell r="D218"/>
          <cell r="E218"/>
          <cell r="F218"/>
          <cell r="G218"/>
          <cell r="H218"/>
          <cell r="I218"/>
          <cell r="J218"/>
          <cell r="K218"/>
          <cell r="V218"/>
          <cell r="W218"/>
        </row>
        <row r="219">
          <cell r="C219"/>
          <cell r="D219"/>
          <cell r="E219"/>
          <cell r="F219"/>
          <cell r="G219"/>
          <cell r="H219"/>
          <cell r="I219"/>
          <cell r="J219"/>
          <cell r="K219"/>
          <cell r="V219"/>
          <cell r="W219"/>
        </row>
        <row r="220">
          <cell r="C220"/>
          <cell r="D220"/>
          <cell r="E220"/>
          <cell r="F220"/>
          <cell r="G220"/>
          <cell r="H220"/>
          <cell r="I220"/>
          <cell r="J220"/>
          <cell r="K220"/>
          <cell r="V220"/>
          <cell r="W220"/>
        </row>
        <row r="221">
          <cell r="C221"/>
          <cell r="D221"/>
          <cell r="E221"/>
          <cell r="F221"/>
          <cell r="G221"/>
          <cell r="H221"/>
          <cell r="I221"/>
          <cell r="J221"/>
          <cell r="K221"/>
          <cell r="V221"/>
          <cell r="W221"/>
        </row>
        <row r="222">
          <cell r="C222"/>
          <cell r="D222"/>
          <cell r="E222"/>
          <cell r="F222"/>
          <cell r="G222"/>
          <cell r="H222"/>
          <cell r="I222"/>
          <cell r="J222"/>
          <cell r="K222"/>
          <cell r="V222"/>
          <cell r="W222"/>
        </row>
        <row r="223">
          <cell r="C223"/>
          <cell r="D223"/>
          <cell r="E223"/>
          <cell r="F223"/>
          <cell r="G223"/>
          <cell r="H223"/>
          <cell r="I223"/>
          <cell r="J223"/>
          <cell r="K223"/>
          <cell r="V223"/>
          <cell r="W223"/>
        </row>
        <row r="224">
          <cell r="C224"/>
          <cell r="D224"/>
          <cell r="E224"/>
          <cell r="F224"/>
          <cell r="G224"/>
          <cell r="H224"/>
          <cell r="I224"/>
          <cell r="J224"/>
          <cell r="K224"/>
          <cell r="V224"/>
          <cell r="W224"/>
        </row>
        <row r="225">
          <cell r="C225"/>
          <cell r="D225"/>
          <cell r="E225"/>
          <cell r="F225"/>
          <cell r="G225"/>
          <cell r="H225"/>
          <cell r="I225"/>
          <cell r="J225"/>
          <cell r="K225"/>
          <cell r="V225"/>
          <cell r="W225"/>
        </row>
        <row r="226">
          <cell r="C226"/>
          <cell r="D226"/>
          <cell r="E226"/>
          <cell r="F226"/>
          <cell r="G226"/>
          <cell r="H226"/>
          <cell r="I226"/>
          <cell r="J226"/>
          <cell r="K226"/>
          <cell r="V226"/>
          <cell r="W226"/>
        </row>
        <row r="227">
          <cell r="C227"/>
          <cell r="D227"/>
          <cell r="E227"/>
          <cell r="F227"/>
          <cell r="G227"/>
          <cell r="H227"/>
          <cell r="I227"/>
          <cell r="J227"/>
          <cell r="K227"/>
          <cell r="V227"/>
          <cell r="W227"/>
        </row>
        <row r="228">
          <cell r="C228"/>
          <cell r="D228"/>
          <cell r="E228"/>
          <cell r="F228"/>
          <cell r="G228"/>
          <cell r="H228"/>
          <cell r="I228"/>
          <cell r="J228"/>
          <cell r="K228"/>
          <cell r="V228"/>
          <cell r="W228"/>
        </row>
        <row r="229">
          <cell r="C229"/>
          <cell r="D229"/>
          <cell r="E229"/>
          <cell r="F229"/>
          <cell r="G229"/>
          <cell r="H229"/>
          <cell r="I229"/>
          <cell r="J229"/>
          <cell r="K229"/>
          <cell r="V229"/>
          <cell r="W229"/>
        </row>
        <row r="230">
          <cell r="C230"/>
          <cell r="D230"/>
          <cell r="E230"/>
          <cell r="F230"/>
          <cell r="G230"/>
          <cell r="H230"/>
          <cell r="I230"/>
          <cell r="J230"/>
          <cell r="K230"/>
          <cell r="V230"/>
          <cell r="W230"/>
        </row>
        <row r="231">
          <cell r="C231"/>
          <cell r="D231"/>
          <cell r="E231"/>
          <cell r="F231"/>
          <cell r="G231"/>
          <cell r="H231"/>
          <cell r="I231"/>
          <cell r="J231"/>
          <cell r="K231"/>
          <cell r="V231"/>
          <cell r="W231"/>
        </row>
        <row r="232">
          <cell r="C232"/>
          <cell r="D232"/>
          <cell r="E232"/>
          <cell r="F232"/>
          <cell r="G232"/>
          <cell r="H232"/>
          <cell r="I232"/>
          <cell r="J232"/>
          <cell r="K232"/>
          <cell r="V232"/>
          <cell r="W232"/>
        </row>
        <row r="233">
          <cell r="C233"/>
          <cell r="D233"/>
          <cell r="E233"/>
          <cell r="F233"/>
          <cell r="G233"/>
          <cell r="H233"/>
          <cell r="I233"/>
          <cell r="J233"/>
          <cell r="K233"/>
          <cell r="V233"/>
          <cell r="W233"/>
        </row>
        <row r="234">
          <cell r="C234"/>
          <cell r="D234"/>
          <cell r="E234"/>
          <cell r="F234"/>
          <cell r="G234"/>
          <cell r="H234"/>
          <cell r="I234"/>
          <cell r="J234"/>
          <cell r="K234"/>
          <cell r="V234"/>
          <cell r="W234"/>
        </row>
        <row r="235">
          <cell r="C235"/>
          <cell r="D235"/>
          <cell r="E235"/>
          <cell r="F235"/>
          <cell r="G235"/>
          <cell r="H235"/>
          <cell r="I235"/>
          <cell r="J235"/>
          <cell r="K235"/>
          <cell r="V235"/>
          <cell r="W235"/>
        </row>
        <row r="236">
          <cell r="C236"/>
          <cell r="D236"/>
          <cell r="E236"/>
          <cell r="F236"/>
          <cell r="G236"/>
          <cell r="H236"/>
          <cell r="I236"/>
          <cell r="J236"/>
          <cell r="K236"/>
          <cell r="V236"/>
          <cell r="W236"/>
        </row>
        <row r="237">
          <cell r="C237"/>
          <cell r="D237"/>
          <cell r="E237"/>
          <cell r="F237"/>
          <cell r="G237"/>
          <cell r="H237"/>
          <cell r="I237"/>
          <cell r="J237"/>
          <cell r="K237"/>
          <cell r="V237"/>
          <cell r="W237"/>
        </row>
        <row r="238">
          <cell r="C238"/>
          <cell r="D238"/>
          <cell r="E238"/>
          <cell r="F238"/>
          <cell r="G238"/>
          <cell r="H238"/>
          <cell r="I238"/>
          <cell r="J238"/>
          <cell r="K238"/>
          <cell r="V238"/>
          <cell r="W238"/>
        </row>
        <row r="239">
          <cell r="C239"/>
          <cell r="D239"/>
          <cell r="E239"/>
          <cell r="F239"/>
          <cell r="G239"/>
          <cell r="H239"/>
          <cell r="I239"/>
          <cell r="J239"/>
          <cell r="K239"/>
          <cell r="V239"/>
          <cell r="W239"/>
        </row>
        <row r="240">
          <cell r="C240"/>
          <cell r="D240"/>
          <cell r="E240"/>
          <cell r="F240"/>
          <cell r="G240"/>
          <cell r="H240"/>
          <cell r="I240"/>
          <cell r="J240"/>
          <cell r="K240"/>
          <cell r="V240"/>
          <cell r="W240"/>
        </row>
        <row r="241">
          <cell r="C241"/>
          <cell r="D241"/>
          <cell r="E241"/>
          <cell r="F241"/>
          <cell r="G241"/>
          <cell r="H241"/>
          <cell r="I241"/>
          <cell r="J241"/>
          <cell r="K241"/>
          <cell r="V241"/>
          <cell r="W241"/>
        </row>
        <row r="242">
          <cell r="C242"/>
          <cell r="D242"/>
          <cell r="E242"/>
          <cell r="F242"/>
          <cell r="G242"/>
          <cell r="H242"/>
          <cell r="I242"/>
          <cell r="J242"/>
          <cell r="K242"/>
          <cell r="V242"/>
          <cell r="W242"/>
        </row>
        <row r="243">
          <cell r="C243"/>
          <cell r="D243"/>
          <cell r="E243"/>
          <cell r="F243"/>
          <cell r="G243"/>
          <cell r="H243"/>
          <cell r="I243"/>
          <cell r="J243"/>
          <cell r="K243"/>
          <cell r="V243"/>
          <cell r="W243"/>
        </row>
        <row r="244">
          <cell r="C244"/>
          <cell r="D244"/>
          <cell r="E244"/>
          <cell r="F244"/>
          <cell r="G244"/>
          <cell r="H244"/>
          <cell r="I244"/>
          <cell r="J244"/>
          <cell r="K244"/>
          <cell r="V244"/>
          <cell r="W244"/>
        </row>
        <row r="245">
          <cell r="C245"/>
          <cell r="D245"/>
          <cell r="E245"/>
          <cell r="F245"/>
          <cell r="G245"/>
          <cell r="H245"/>
          <cell r="I245"/>
          <cell r="J245"/>
          <cell r="K245"/>
          <cell r="V245"/>
          <cell r="W245"/>
        </row>
        <row r="246">
          <cell r="C246"/>
          <cell r="D246"/>
          <cell r="E246"/>
          <cell r="F246"/>
          <cell r="G246"/>
          <cell r="H246"/>
          <cell r="I246"/>
          <cell r="J246"/>
          <cell r="K246"/>
          <cell r="V246"/>
          <cell r="W246"/>
        </row>
        <row r="247">
          <cell r="C247"/>
          <cell r="D247"/>
          <cell r="E247"/>
          <cell r="F247"/>
          <cell r="G247"/>
          <cell r="H247"/>
          <cell r="I247"/>
          <cell r="J247"/>
          <cell r="K247"/>
          <cell r="V247"/>
          <cell r="W247"/>
        </row>
        <row r="248">
          <cell r="C248"/>
          <cell r="D248"/>
          <cell r="E248"/>
          <cell r="F248"/>
          <cell r="G248"/>
          <cell r="H248"/>
          <cell r="I248"/>
          <cell r="J248"/>
          <cell r="K248"/>
          <cell r="V248"/>
          <cell r="W248"/>
        </row>
        <row r="249">
          <cell r="C249"/>
          <cell r="D249"/>
          <cell r="E249"/>
          <cell r="F249"/>
          <cell r="G249"/>
          <cell r="H249"/>
          <cell r="I249"/>
          <cell r="J249"/>
          <cell r="K249"/>
          <cell r="V249"/>
          <cell r="W249"/>
        </row>
        <row r="250">
          <cell r="C250"/>
          <cell r="D250"/>
          <cell r="E250"/>
          <cell r="F250"/>
          <cell r="G250"/>
          <cell r="H250"/>
          <cell r="I250"/>
          <cell r="J250"/>
          <cell r="K250"/>
          <cell r="V250"/>
          <cell r="W250"/>
        </row>
        <row r="251">
          <cell r="C251"/>
          <cell r="D251"/>
          <cell r="E251"/>
          <cell r="F251"/>
          <cell r="G251"/>
          <cell r="H251"/>
          <cell r="I251"/>
          <cell r="J251"/>
          <cell r="K251"/>
          <cell r="V251"/>
          <cell r="W251"/>
        </row>
        <row r="252">
          <cell r="C252"/>
          <cell r="D252"/>
          <cell r="E252"/>
          <cell r="F252"/>
          <cell r="G252"/>
          <cell r="H252"/>
          <cell r="I252"/>
          <cell r="J252"/>
          <cell r="K252"/>
          <cell r="V252"/>
          <cell r="W252"/>
        </row>
        <row r="253">
          <cell r="C253"/>
          <cell r="D253"/>
          <cell r="E253"/>
          <cell r="F253"/>
          <cell r="G253"/>
          <cell r="H253"/>
          <cell r="I253"/>
          <cell r="J253"/>
          <cell r="K253"/>
          <cell r="V253"/>
          <cell r="W253"/>
        </row>
        <row r="254">
          <cell r="C254"/>
          <cell r="D254"/>
          <cell r="E254"/>
          <cell r="F254"/>
          <cell r="G254"/>
          <cell r="H254"/>
          <cell r="I254"/>
          <cell r="J254"/>
          <cell r="K254"/>
          <cell r="V254"/>
          <cell r="W254"/>
        </row>
        <row r="255">
          <cell r="C255"/>
          <cell r="D255"/>
          <cell r="E255"/>
          <cell r="F255"/>
          <cell r="G255"/>
          <cell r="H255"/>
          <cell r="I255"/>
          <cell r="J255"/>
          <cell r="K255"/>
          <cell r="V255"/>
          <cell r="W255"/>
        </row>
        <row r="256">
          <cell r="C256"/>
          <cell r="D256"/>
          <cell r="E256"/>
          <cell r="F256"/>
          <cell r="G256"/>
          <cell r="H256"/>
          <cell r="I256"/>
          <cell r="J256"/>
          <cell r="K256"/>
          <cell r="V256"/>
          <cell r="W256"/>
        </row>
        <row r="257">
          <cell r="C257"/>
          <cell r="D257"/>
          <cell r="E257"/>
          <cell r="F257"/>
          <cell r="G257"/>
          <cell r="H257"/>
          <cell r="I257"/>
          <cell r="J257"/>
          <cell r="K257"/>
          <cell r="V257"/>
          <cell r="W257"/>
        </row>
        <row r="258">
          <cell r="C258"/>
          <cell r="D258"/>
          <cell r="E258"/>
          <cell r="F258"/>
          <cell r="G258"/>
          <cell r="H258"/>
          <cell r="I258"/>
          <cell r="J258"/>
          <cell r="K258"/>
          <cell r="V258"/>
          <cell r="W258"/>
        </row>
        <row r="259">
          <cell r="C259"/>
          <cell r="D259"/>
          <cell r="E259"/>
          <cell r="F259"/>
          <cell r="G259"/>
          <cell r="H259"/>
          <cell r="I259"/>
          <cell r="J259"/>
          <cell r="K259"/>
          <cell r="V259"/>
          <cell r="W259"/>
        </row>
        <row r="260">
          <cell r="C260"/>
          <cell r="D260"/>
          <cell r="E260"/>
          <cell r="F260"/>
          <cell r="G260"/>
          <cell r="H260"/>
          <cell r="I260"/>
          <cell r="J260"/>
          <cell r="K260"/>
          <cell r="V260"/>
          <cell r="W260"/>
        </row>
        <row r="261">
          <cell r="C261"/>
          <cell r="D261"/>
          <cell r="E261"/>
          <cell r="F261"/>
          <cell r="G261"/>
          <cell r="H261"/>
          <cell r="I261"/>
          <cell r="J261"/>
          <cell r="K261"/>
          <cell r="V261"/>
          <cell r="W261"/>
        </row>
        <row r="262">
          <cell r="C262"/>
          <cell r="D262"/>
          <cell r="E262"/>
          <cell r="F262"/>
          <cell r="G262"/>
          <cell r="H262"/>
          <cell r="I262"/>
          <cell r="J262"/>
          <cell r="K262"/>
          <cell r="V262"/>
          <cell r="W262"/>
        </row>
        <row r="263">
          <cell r="C263"/>
          <cell r="D263"/>
          <cell r="E263"/>
          <cell r="F263"/>
          <cell r="G263"/>
          <cell r="H263"/>
          <cell r="I263"/>
          <cell r="J263"/>
          <cell r="K263"/>
          <cell r="V263"/>
          <cell r="W263"/>
        </row>
        <row r="264">
          <cell r="C264"/>
          <cell r="D264"/>
          <cell r="E264"/>
          <cell r="F264"/>
          <cell r="G264"/>
          <cell r="H264"/>
          <cell r="I264"/>
          <cell r="J264"/>
          <cell r="K264"/>
          <cell r="V264"/>
          <cell r="W264"/>
        </row>
        <row r="265">
          <cell r="C265"/>
          <cell r="D265"/>
          <cell r="E265"/>
          <cell r="F265"/>
          <cell r="G265"/>
          <cell r="H265"/>
          <cell r="I265"/>
          <cell r="J265"/>
          <cell r="K265"/>
          <cell r="V265"/>
          <cell r="W265"/>
        </row>
        <row r="266">
          <cell r="C266"/>
          <cell r="D266"/>
          <cell r="E266"/>
          <cell r="F266"/>
          <cell r="G266"/>
          <cell r="H266"/>
          <cell r="I266"/>
          <cell r="J266"/>
          <cell r="K266"/>
          <cell r="V266"/>
          <cell r="W266"/>
        </row>
        <row r="267">
          <cell r="C267"/>
          <cell r="D267"/>
          <cell r="E267"/>
          <cell r="F267"/>
          <cell r="G267"/>
          <cell r="H267"/>
          <cell r="I267"/>
          <cell r="J267"/>
          <cell r="K267"/>
          <cell r="V267"/>
          <cell r="W267"/>
        </row>
        <row r="268">
          <cell r="C268"/>
          <cell r="D268"/>
          <cell r="E268"/>
          <cell r="F268"/>
          <cell r="G268"/>
          <cell r="H268"/>
          <cell r="I268"/>
          <cell r="J268"/>
          <cell r="K268"/>
          <cell r="V268"/>
          <cell r="W268"/>
        </row>
        <row r="269">
          <cell r="C269"/>
          <cell r="D269"/>
          <cell r="E269"/>
          <cell r="F269"/>
          <cell r="G269"/>
          <cell r="H269"/>
          <cell r="I269"/>
          <cell r="J269"/>
          <cell r="K269"/>
          <cell r="V269"/>
          <cell r="W269"/>
        </row>
        <row r="270">
          <cell r="C270"/>
          <cell r="D270"/>
          <cell r="E270"/>
          <cell r="F270"/>
          <cell r="G270"/>
          <cell r="H270"/>
          <cell r="I270"/>
          <cell r="J270"/>
          <cell r="K270"/>
          <cell r="V270"/>
          <cell r="W270"/>
        </row>
        <row r="271">
          <cell r="C271"/>
          <cell r="D271"/>
          <cell r="E271"/>
          <cell r="F271"/>
          <cell r="G271"/>
          <cell r="H271"/>
          <cell r="I271"/>
          <cell r="J271"/>
          <cell r="K271"/>
          <cell r="V271"/>
          <cell r="W271"/>
        </row>
        <row r="272">
          <cell r="C272"/>
          <cell r="D272"/>
          <cell r="E272"/>
          <cell r="F272"/>
          <cell r="G272"/>
          <cell r="H272"/>
          <cell r="I272"/>
          <cell r="J272"/>
          <cell r="K272"/>
          <cell r="V272"/>
          <cell r="W272"/>
        </row>
        <row r="273">
          <cell r="C273"/>
          <cell r="D273"/>
          <cell r="E273"/>
          <cell r="F273"/>
          <cell r="G273"/>
          <cell r="H273"/>
          <cell r="I273"/>
          <cell r="J273"/>
          <cell r="K273"/>
          <cell r="V273"/>
          <cell r="W273"/>
        </row>
        <row r="274">
          <cell r="C274"/>
          <cell r="D274"/>
          <cell r="E274"/>
          <cell r="F274"/>
          <cell r="G274"/>
          <cell r="H274"/>
          <cell r="I274"/>
          <cell r="J274"/>
          <cell r="K274"/>
          <cell r="V274"/>
          <cell r="W274"/>
        </row>
        <row r="275">
          <cell r="C275"/>
          <cell r="D275"/>
          <cell r="E275"/>
          <cell r="F275"/>
          <cell r="G275"/>
          <cell r="H275"/>
          <cell r="I275"/>
          <cell r="J275"/>
          <cell r="K275"/>
          <cell r="V275"/>
          <cell r="W275"/>
        </row>
        <row r="276">
          <cell r="C276"/>
          <cell r="D276"/>
          <cell r="E276"/>
          <cell r="F276"/>
          <cell r="G276"/>
          <cell r="H276"/>
          <cell r="I276"/>
          <cell r="J276"/>
          <cell r="K276"/>
          <cell r="V276"/>
          <cell r="W276"/>
        </row>
        <row r="277">
          <cell r="C277"/>
          <cell r="D277"/>
          <cell r="E277"/>
          <cell r="F277"/>
          <cell r="G277"/>
          <cell r="H277"/>
          <cell r="I277"/>
          <cell r="J277"/>
          <cell r="K277"/>
          <cell r="V277"/>
          <cell r="W277"/>
        </row>
        <row r="278">
          <cell r="C278"/>
          <cell r="D278"/>
          <cell r="E278"/>
          <cell r="F278"/>
          <cell r="G278"/>
          <cell r="H278"/>
          <cell r="I278"/>
          <cell r="J278"/>
          <cell r="K278"/>
          <cell r="V278"/>
          <cell r="W278"/>
        </row>
        <row r="279">
          <cell r="C279"/>
          <cell r="D279"/>
          <cell r="E279"/>
          <cell r="F279"/>
          <cell r="G279"/>
          <cell r="H279"/>
          <cell r="I279"/>
          <cell r="J279"/>
          <cell r="K279"/>
          <cell r="V279"/>
          <cell r="W279"/>
        </row>
        <row r="280">
          <cell r="C280"/>
          <cell r="D280"/>
          <cell r="E280"/>
          <cell r="F280"/>
          <cell r="G280"/>
          <cell r="H280"/>
          <cell r="I280"/>
          <cell r="J280"/>
          <cell r="K280"/>
          <cell r="V280"/>
          <cell r="W280"/>
        </row>
        <row r="281">
          <cell r="C281"/>
          <cell r="D281"/>
          <cell r="E281"/>
          <cell r="F281"/>
          <cell r="G281"/>
          <cell r="H281"/>
          <cell r="I281"/>
          <cell r="J281"/>
          <cell r="K281"/>
          <cell r="V281"/>
          <cell r="W281"/>
        </row>
        <row r="282">
          <cell r="C282"/>
          <cell r="D282"/>
          <cell r="E282"/>
          <cell r="F282"/>
          <cell r="G282"/>
          <cell r="H282"/>
          <cell r="I282"/>
          <cell r="J282"/>
          <cell r="K282"/>
          <cell r="V282"/>
          <cell r="W282"/>
        </row>
        <row r="283">
          <cell r="C283"/>
          <cell r="D283"/>
          <cell r="E283"/>
          <cell r="F283"/>
          <cell r="G283"/>
          <cell r="H283"/>
          <cell r="I283"/>
          <cell r="J283"/>
          <cell r="K283"/>
          <cell r="V283"/>
          <cell r="W283"/>
        </row>
        <row r="284">
          <cell r="C284"/>
          <cell r="D284"/>
          <cell r="E284"/>
          <cell r="F284"/>
          <cell r="G284"/>
          <cell r="H284"/>
          <cell r="I284"/>
          <cell r="J284"/>
          <cell r="K284"/>
          <cell r="V284"/>
          <cell r="W284"/>
        </row>
        <row r="285">
          <cell r="C285"/>
          <cell r="D285"/>
          <cell r="E285"/>
          <cell r="F285"/>
          <cell r="G285"/>
          <cell r="H285"/>
          <cell r="I285"/>
          <cell r="J285"/>
          <cell r="K285"/>
          <cell r="V285"/>
          <cell r="W285"/>
        </row>
        <row r="286">
          <cell r="C286"/>
          <cell r="D286"/>
          <cell r="E286"/>
          <cell r="F286"/>
          <cell r="G286"/>
          <cell r="H286"/>
          <cell r="I286"/>
          <cell r="J286"/>
          <cell r="K286"/>
          <cell r="V286"/>
          <cell r="W286"/>
        </row>
        <row r="287">
          <cell r="C287"/>
          <cell r="D287"/>
          <cell r="E287"/>
          <cell r="F287"/>
          <cell r="G287"/>
          <cell r="H287"/>
          <cell r="I287"/>
          <cell r="J287"/>
          <cell r="K287"/>
          <cell r="V287"/>
          <cell r="W287"/>
        </row>
        <row r="288">
          <cell r="C288"/>
          <cell r="D288"/>
          <cell r="E288"/>
          <cell r="F288"/>
          <cell r="G288"/>
          <cell r="H288"/>
          <cell r="I288"/>
          <cell r="J288"/>
          <cell r="K288"/>
          <cell r="V288"/>
          <cell r="W288"/>
        </row>
        <row r="289">
          <cell r="C289"/>
          <cell r="D289"/>
          <cell r="E289"/>
          <cell r="F289"/>
          <cell r="G289"/>
          <cell r="H289"/>
          <cell r="I289"/>
          <cell r="J289"/>
          <cell r="K289"/>
          <cell r="V289"/>
          <cell r="W289"/>
        </row>
        <row r="290">
          <cell r="C290"/>
          <cell r="D290"/>
          <cell r="E290"/>
          <cell r="F290"/>
          <cell r="G290"/>
          <cell r="H290"/>
          <cell r="I290"/>
          <cell r="J290"/>
          <cell r="K290"/>
          <cell r="V290"/>
          <cell r="W290"/>
        </row>
        <row r="291">
          <cell r="C291"/>
          <cell r="D291"/>
          <cell r="E291"/>
          <cell r="F291"/>
          <cell r="G291"/>
          <cell r="H291"/>
          <cell r="I291"/>
          <cell r="J291"/>
          <cell r="K291"/>
          <cell r="V291"/>
          <cell r="W291"/>
        </row>
        <row r="292">
          <cell r="C292"/>
          <cell r="D292"/>
          <cell r="E292"/>
          <cell r="F292"/>
          <cell r="G292"/>
          <cell r="H292"/>
          <cell r="I292"/>
          <cell r="J292"/>
          <cell r="K292"/>
          <cell r="V292"/>
          <cell r="W292"/>
        </row>
        <row r="293">
          <cell r="C293"/>
          <cell r="D293"/>
          <cell r="E293"/>
          <cell r="F293"/>
          <cell r="G293"/>
          <cell r="H293"/>
          <cell r="I293"/>
          <cell r="J293"/>
          <cell r="K293"/>
          <cell r="V293"/>
          <cell r="W293"/>
        </row>
        <row r="294">
          <cell r="C294"/>
          <cell r="D294"/>
          <cell r="E294"/>
          <cell r="F294"/>
          <cell r="G294"/>
          <cell r="H294"/>
          <cell r="I294"/>
          <cell r="J294"/>
          <cell r="K294"/>
          <cell r="V294"/>
          <cell r="W294"/>
        </row>
        <row r="295">
          <cell r="C295"/>
          <cell r="D295"/>
          <cell r="E295"/>
          <cell r="F295"/>
          <cell r="G295"/>
          <cell r="H295"/>
          <cell r="I295"/>
          <cell r="J295"/>
          <cell r="K295"/>
          <cell r="V295"/>
          <cell r="W295"/>
        </row>
        <row r="296">
          <cell r="C296"/>
          <cell r="D296"/>
          <cell r="E296"/>
          <cell r="F296"/>
          <cell r="G296"/>
          <cell r="H296"/>
          <cell r="I296"/>
          <cell r="J296"/>
          <cell r="K296"/>
          <cell r="V296"/>
          <cell r="W296"/>
        </row>
        <row r="297">
          <cell r="C297"/>
          <cell r="D297"/>
          <cell r="E297"/>
          <cell r="F297"/>
          <cell r="G297"/>
          <cell r="H297"/>
          <cell r="I297"/>
          <cell r="J297"/>
          <cell r="K297"/>
          <cell r="V297"/>
          <cell r="W297"/>
        </row>
        <row r="298">
          <cell r="C298"/>
          <cell r="D298"/>
          <cell r="E298"/>
          <cell r="F298"/>
          <cell r="G298"/>
          <cell r="H298"/>
          <cell r="I298"/>
          <cell r="J298"/>
          <cell r="K298"/>
          <cell r="V298"/>
          <cell r="W298"/>
        </row>
        <row r="299">
          <cell r="C299"/>
          <cell r="D299"/>
          <cell r="E299"/>
          <cell r="F299"/>
          <cell r="G299"/>
          <cell r="H299"/>
          <cell r="I299"/>
          <cell r="J299"/>
          <cell r="K299"/>
          <cell r="V299"/>
          <cell r="W299"/>
        </row>
        <row r="300">
          <cell r="C300"/>
          <cell r="D300"/>
          <cell r="E300"/>
          <cell r="F300"/>
          <cell r="G300"/>
          <cell r="H300"/>
          <cell r="I300"/>
          <cell r="J300"/>
          <cell r="K300"/>
          <cell r="V300"/>
          <cell r="W300"/>
        </row>
        <row r="301">
          <cell r="C301"/>
          <cell r="D301"/>
          <cell r="E301"/>
          <cell r="F301"/>
          <cell r="G301"/>
          <cell r="H301"/>
          <cell r="I301"/>
          <cell r="J301"/>
          <cell r="K301"/>
          <cell r="V301"/>
          <cell r="W301"/>
        </row>
        <row r="302">
          <cell r="C302"/>
          <cell r="D302"/>
          <cell r="E302"/>
          <cell r="F302"/>
          <cell r="G302"/>
          <cell r="H302"/>
          <cell r="I302"/>
          <cell r="J302"/>
          <cell r="K302"/>
          <cell r="V302"/>
          <cell r="W302"/>
        </row>
        <row r="303">
          <cell r="C303"/>
          <cell r="D303"/>
          <cell r="E303"/>
          <cell r="F303"/>
          <cell r="G303"/>
          <cell r="H303"/>
          <cell r="I303"/>
          <cell r="J303"/>
          <cell r="K303"/>
          <cell r="V303"/>
          <cell r="W303"/>
        </row>
        <row r="304">
          <cell r="C304"/>
          <cell r="D304"/>
          <cell r="E304"/>
          <cell r="F304"/>
          <cell r="G304"/>
          <cell r="H304"/>
          <cell r="I304"/>
          <cell r="J304"/>
          <cell r="K304"/>
          <cell r="V304"/>
          <cell r="W304"/>
        </row>
        <row r="305">
          <cell r="C305"/>
          <cell r="D305"/>
          <cell r="E305"/>
          <cell r="F305"/>
          <cell r="G305"/>
          <cell r="H305"/>
          <cell r="I305"/>
          <cell r="J305"/>
          <cell r="K305"/>
          <cell r="V305"/>
          <cell r="W305"/>
        </row>
        <row r="306">
          <cell r="C306"/>
          <cell r="D306"/>
          <cell r="E306"/>
          <cell r="F306"/>
          <cell r="G306"/>
          <cell r="H306"/>
          <cell r="I306"/>
          <cell r="J306"/>
          <cell r="K306"/>
          <cell r="V306"/>
          <cell r="W306"/>
        </row>
        <row r="307">
          <cell r="C307"/>
          <cell r="D307"/>
          <cell r="E307"/>
          <cell r="F307"/>
          <cell r="G307"/>
          <cell r="H307"/>
          <cell r="I307"/>
          <cell r="J307"/>
          <cell r="K307"/>
          <cell r="V307"/>
          <cell r="W307"/>
        </row>
        <row r="308">
          <cell r="C308"/>
          <cell r="D308"/>
          <cell r="E308"/>
          <cell r="F308"/>
          <cell r="G308"/>
          <cell r="H308"/>
          <cell r="I308"/>
          <cell r="J308"/>
          <cell r="K308"/>
          <cell r="V308"/>
          <cell r="W308"/>
        </row>
        <row r="309">
          <cell r="C309"/>
          <cell r="D309"/>
          <cell r="E309"/>
          <cell r="F309"/>
          <cell r="G309"/>
          <cell r="H309"/>
          <cell r="I309"/>
          <cell r="J309"/>
          <cell r="K309"/>
          <cell r="V309"/>
          <cell r="W309"/>
        </row>
        <row r="310">
          <cell r="C310"/>
          <cell r="D310"/>
          <cell r="E310"/>
          <cell r="F310"/>
          <cell r="G310"/>
          <cell r="H310"/>
          <cell r="I310"/>
          <cell r="J310"/>
          <cell r="K310"/>
          <cell r="V310"/>
          <cell r="W310"/>
        </row>
        <row r="311">
          <cell r="C311"/>
          <cell r="D311"/>
          <cell r="E311"/>
          <cell r="F311"/>
          <cell r="G311"/>
          <cell r="H311"/>
          <cell r="I311"/>
          <cell r="J311"/>
          <cell r="K311"/>
          <cell r="V311"/>
          <cell r="W311"/>
        </row>
        <row r="312">
          <cell r="C312"/>
          <cell r="D312"/>
          <cell r="E312"/>
          <cell r="F312"/>
          <cell r="G312"/>
          <cell r="H312"/>
          <cell r="I312"/>
          <cell r="J312"/>
          <cell r="K312"/>
          <cell r="V312"/>
          <cell r="W312"/>
        </row>
        <row r="313">
          <cell r="C313"/>
          <cell r="D313"/>
          <cell r="E313"/>
          <cell r="F313"/>
          <cell r="G313"/>
          <cell r="H313"/>
          <cell r="I313"/>
          <cell r="J313"/>
          <cell r="K313"/>
          <cell r="V313"/>
          <cell r="W313"/>
        </row>
        <row r="314">
          <cell r="C314"/>
          <cell r="D314"/>
          <cell r="E314"/>
          <cell r="F314"/>
          <cell r="G314"/>
          <cell r="H314"/>
          <cell r="I314"/>
          <cell r="J314"/>
          <cell r="K314"/>
          <cell r="V314"/>
          <cell r="W314"/>
        </row>
        <row r="315">
          <cell r="C315"/>
          <cell r="D315"/>
          <cell r="E315"/>
          <cell r="F315"/>
          <cell r="G315"/>
          <cell r="H315"/>
          <cell r="I315"/>
          <cell r="J315"/>
          <cell r="K315"/>
          <cell r="V315"/>
          <cell r="W315"/>
        </row>
        <row r="316">
          <cell r="C316"/>
          <cell r="D316"/>
          <cell r="E316"/>
          <cell r="F316"/>
          <cell r="G316"/>
          <cell r="H316"/>
          <cell r="I316"/>
          <cell r="J316"/>
          <cell r="K316"/>
          <cell r="V316"/>
          <cell r="W316"/>
        </row>
        <row r="317">
          <cell r="C317"/>
          <cell r="D317"/>
          <cell r="E317"/>
          <cell r="F317"/>
          <cell r="G317"/>
          <cell r="H317"/>
          <cell r="I317"/>
          <cell r="J317"/>
          <cell r="K317"/>
          <cell r="V317"/>
          <cell r="W317"/>
        </row>
        <row r="318">
          <cell r="C318"/>
          <cell r="D318"/>
          <cell r="E318"/>
          <cell r="F318"/>
          <cell r="G318"/>
          <cell r="H318"/>
          <cell r="I318"/>
          <cell r="J318"/>
          <cell r="K318"/>
          <cell r="V318"/>
          <cell r="W318"/>
        </row>
        <row r="319">
          <cell r="C319"/>
          <cell r="D319"/>
          <cell r="E319"/>
          <cell r="F319"/>
          <cell r="G319"/>
          <cell r="H319"/>
          <cell r="I319"/>
          <cell r="J319"/>
          <cell r="K319"/>
          <cell r="V319"/>
          <cell r="W319"/>
        </row>
        <row r="320">
          <cell r="C320"/>
          <cell r="D320"/>
          <cell r="E320"/>
          <cell r="F320"/>
          <cell r="G320"/>
          <cell r="H320"/>
          <cell r="I320"/>
          <cell r="J320"/>
          <cell r="K320"/>
          <cell r="V320"/>
          <cell r="W320"/>
        </row>
        <row r="321">
          <cell r="C321"/>
          <cell r="D321"/>
          <cell r="E321"/>
          <cell r="F321"/>
          <cell r="G321"/>
          <cell r="H321"/>
          <cell r="I321"/>
          <cell r="J321"/>
          <cell r="K321"/>
          <cell r="V321"/>
          <cell r="W321"/>
        </row>
        <row r="322">
          <cell r="C322"/>
          <cell r="D322"/>
          <cell r="E322"/>
          <cell r="F322"/>
          <cell r="G322"/>
          <cell r="H322"/>
          <cell r="I322"/>
          <cell r="J322"/>
          <cell r="K322"/>
          <cell r="V322"/>
          <cell r="W322"/>
        </row>
        <row r="323">
          <cell r="C323"/>
          <cell r="D323"/>
          <cell r="E323"/>
          <cell r="F323"/>
          <cell r="G323"/>
          <cell r="H323"/>
          <cell r="I323"/>
          <cell r="J323"/>
          <cell r="K323"/>
          <cell r="V323"/>
          <cell r="W323"/>
        </row>
        <row r="324">
          <cell r="C324"/>
          <cell r="D324"/>
          <cell r="E324"/>
          <cell r="F324"/>
          <cell r="G324"/>
          <cell r="H324"/>
          <cell r="I324"/>
          <cell r="J324"/>
          <cell r="K324"/>
          <cell r="V324"/>
          <cell r="W324"/>
        </row>
        <row r="325">
          <cell r="C325"/>
          <cell r="D325"/>
          <cell r="E325"/>
          <cell r="F325"/>
          <cell r="G325"/>
          <cell r="H325"/>
          <cell r="I325"/>
          <cell r="J325"/>
          <cell r="K325"/>
          <cell r="V325"/>
          <cell r="W325"/>
        </row>
        <row r="326">
          <cell r="C326"/>
          <cell r="D326"/>
          <cell r="E326"/>
          <cell r="F326"/>
          <cell r="G326"/>
          <cell r="H326"/>
          <cell r="I326"/>
          <cell r="J326"/>
          <cell r="K326"/>
          <cell r="V326"/>
          <cell r="W326"/>
        </row>
        <row r="327">
          <cell r="C327"/>
          <cell r="D327"/>
          <cell r="E327"/>
          <cell r="F327"/>
          <cell r="G327"/>
          <cell r="H327"/>
          <cell r="I327"/>
          <cell r="J327"/>
          <cell r="K327"/>
          <cell r="V327"/>
          <cell r="W327"/>
        </row>
        <row r="328">
          <cell r="C328"/>
          <cell r="D328"/>
          <cell r="E328"/>
          <cell r="F328"/>
          <cell r="G328"/>
          <cell r="H328"/>
          <cell r="I328"/>
          <cell r="J328"/>
          <cell r="K328"/>
          <cell r="V328"/>
          <cell r="W328"/>
        </row>
        <row r="329">
          <cell r="C329"/>
          <cell r="D329"/>
          <cell r="E329"/>
          <cell r="F329"/>
          <cell r="G329"/>
          <cell r="H329"/>
          <cell r="I329"/>
          <cell r="J329"/>
          <cell r="K329"/>
          <cell r="V329"/>
          <cell r="W329"/>
        </row>
        <row r="330">
          <cell r="C330"/>
          <cell r="D330"/>
          <cell r="E330"/>
          <cell r="F330"/>
          <cell r="G330"/>
          <cell r="H330"/>
          <cell r="I330"/>
          <cell r="J330"/>
          <cell r="K330"/>
          <cell r="V330"/>
          <cell r="W330"/>
        </row>
        <row r="331">
          <cell r="C331"/>
          <cell r="D331"/>
          <cell r="E331"/>
          <cell r="F331"/>
          <cell r="G331"/>
          <cell r="H331"/>
          <cell r="I331"/>
          <cell r="J331"/>
          <cell r="K331"/>
          <cell r="V331"/>
          <cell r="W331"/>
        </row>
        <row r="332">
          <cell r="C332"/>
          <cell r="D332"/>
          <cell r="E332"/>
          <cell r="F332"/>
          <cell r="G332"/>
          <cell r="H332"/>
          <cell r="I332"/>
          <cell r="J332"/>
          <cell r="K332"/>
          <cell r="V332"/>
          <cell r="W332"/>
        </row>
        <row r="333">
          <cell r="C333"/>
          <cell r="D333"/>
          <cell r="E333"/>
          <cell r="F333"/>
          <cell r="G333"/>
          <cell r="H333"/>
          <cell r="I333"/>
          <cell r="J333"/>
          <cell r="K333"/>
          <cell r="V333"/>
          <cell r="W333"/>
        </row>
        <row r="334">
          <cell r="C334"/>
          <cell r="D334"/>
          <cell r="E334"/>
          <cell r="F334"/>
          <cell r="G334"/>
          <cell r="H334"/>
          <cell r="I334"/>
          <cell r="J334"/>
          <cell r="K334"/>
          <cell r="V334"/>
          <cell r="W334"/>
        </row>
        <row r="335">
          <cell r="C335"/>
          <cell r="D335"/>
          <cell r="E335"/>
          <cell r="F335"/>
          <cell r="G335"/>
          <cell r="H335"/>
          <cell r="I335"/>
          <cell r="J335"/>
          <cell r="K335"/>
          <cell r="V335"/>
          <cell r="W335"/>
        </row>
        <row r="336">
          <cell r="C336"/>
          <cell r="D336"/>
          <cell r="E336"/>
          <cell r="F336"/>
          <cell r="G336"/>
          <cell r="H336"/>
          <cell r="I336"/>
          <cell r="J336"/>
          <cell r="K336"/>
          <cell r="V336"/>
          <cell r="W336"/>
        </row>
        <row r="337">
          <cell r="C337"/>
          <cell r="D337"/>
          <cell r="E337"/>
          <cell r="F337"/>
          <cell r="G337"/>
          <cell r="H337"/>
          <cell r="I337"/>
          <cell r="J337"/>
          <cell r="K337"/>
          <cell r="V337"/>
          <cell r="W337"/>
        </row>
        <row r="338">
          <cell r="C338"/>
          <cell r="D338"/>
          <cell r="E338"/>
          <cell r="F338"/>
          <cell r="G338"/>
          <cell r="H338"/>
          <cell r="I338"/>
          <cell r="J338"/>
          <cell r="K338"/>
          <cell r="V338"/>
          <cell r="W338"/>
        </row>
        <row r="339">
          <cell r="C339"/>
          <cell r="D339"/>
          <cell r="E339"/>
          <cell r="F339"/>
          <cell r="G339"/>
          <cell r="H339"/>
          <cell r="I339"/>
          <cell r="J339"/>
          <cell r="K339"/>
          <cell r="V339"/>
          <cell r="W339"/>
        </row>
        <row r="340">
          <cell r="C340"/>
          <cell r="D340"/>
          <cell r="E340"/>
          <cell r="F340"/>
          <cell r="G340"/>
          <cell r="H340"/>
          <cell r="I340"/>
          <cell r="J340"/>
          <cell r="K340"/>
          <cell r="V340"/>
          <cell r="W340"/>
        </row>
        <row r="341">
          <cell r="C341"/>
          <cell r="D341"/>
          <cell r="E341"/>
          <cell r="F341"/>
          <cell r="G341"/>
          <cell r="H341"/>
          <cell r="I341"/>
          <cell r="J341"/>
          <cell r="K341"/>
          <cell r="V341"/>
          <cell r="W341"/>
        </row>
        <row r="342">
          <cell r="C342"/>
          <cell r="D342"/>
          <cell r="E342"/>
          <cell r="F342"/>
          <cell r="G342"/>
          <cell r="H342"/>
          <cell r="I342"/>
          <cell r="J342"/>
          <cell r="K342"/>
          <cell r="V342"/>
          <cell r="W342"/>
        </row>
        <row r="343">
          <cell r="C343"/>
          <cell r="D343"/>
          <cell r="E343"/>
          <cell r="F343"/>
          <cell r="G343"/>
          <cell r="H343"/>
          <cell r="I343"/>
          <cell r="J343"/>
          <cell r="K343"/>
          <cell r="V343"/>
          <cell r="W343"/>
        </row>
        <row r="344">
          <cell r="C344"/>
          <cell r="D344"/>
          <cell r="E344"/>
          <cell r="F344"/>
          <cell r="G344"/>
          <cell r="H344"/>
          <cell r="I344"/>
          <cell r="J344"/>
          <cell r="K344"/>
          <cell r="V344"/>
          <cell r="W344"/>
        </row>
        <row r="345">
          <cell r="C345"/>
          <cell r="D345"/>
          <cell r="E345"/>
          <cell r="F345"/>
          <cell r="G345"/>
          <cell r="H345"/>
          <cell r="I345"/>
          <cell r="J345"/>
          <cell r="K345"/>
          <cell r="V345"/>
          <cell r="W345"/>
        </row>
        <row r="346">
          <cell r="C346"/>
          <cell r="D346"/>
          <cell r="E346"/>
          <cell r="F346"/>
          <cell r="G346"/>
          <cell r="H346"/>
          <cell r="I346"/>
          <cell r="J346"/>
          <cell r="K346"/>
          <cell r="V346"/>
          <cell r="W346"/>
        </row>
        <row r="347">
          <cell r="C347"/>
          <cell r="D347"/>
          <cell r="E347"/>
          <cell r="F347"/>
          <cell r="G347"/>
          <cell r="H347"/>
          <cell r="I347"/>
          <cell r="J347"/>
          <cell r="K347"/>
          <cell r="V347"/>
          <cell r="W347"/>
        </row>
        <row r="348">
          <cell r="C348"/>
          <cell r="D348"/>
          <cell r="E348"/>
          <cell r="F348"/>
          <cell r="G348"/>
          <cell r="H348"/>
          <cell r="I348"/>
          <cell r="J348"/>
          <cell r="K348"/>
          <cell r="V348"/>
          <cell r="W348"/>
        </row>
        <row r="349">
          <cell r="C349"/>
          <cell r="D349"/>
          <cell r="E349"/>
          <cell r="F349"/>
          <cell r="G349"/>
          <cell r="H349"/>
          <cell r="I349"/>
          <cell r="J349"/>
          <cell r="K349"/>
          <cell r="V349"/>
          <cell r="W349"/>
        </row>
        <row r="350">
          <cell r="C350"/>
          <cell r="D350"/>
          <cell r="E350"/>
          <cell r="F350"/>
          <cell r="G350"/>
          <cell r="H350"/>
          <cell r="I350"/>
          <cell r="J350"/>
          <cell r="K350"/>
          <cell r="V350"/>
          <cell r="W350"/>
        </row>
        <row r="351">
          <cell r="C351"/>
          <cell r="D351"/>
          <cell r="E351"/>
          <cell r="F351"/>
          <cell r="G351"/>
          <cell r="H351"/>
          <cell r="I351"/>
          <cell r="J351"/>
          <cell r="K351"/>
          <cell r="V351"/>
          <cell r="W351"/>
        </row>
        <row r="352">
          <cell r="C352"/>
          <cell r="D352"/>
          <cell r="E352"/>
          <cell r="F352"/>
          <cell r="G352"/>
          <cell r="H352"/>
          <cell r="I352"/>
          <cell r="J352"/>
          <cell r="K352"/>
          <cell r="V352"/>
          <cell r="W352"/>
        </row>
        <row r="353">
          <cell r="C353"/>
          <cell r="D353"/>
          <cell r="E353"/>
          <cell r="F353"/>
          <cell r="G353"/>
          <cell r="H353"/>
          <cell r="I353"/>
          <cell r="J353"/>
          <cell r="K353"/>
          <cell r="V353"/>
          <cell r="W353"/>
        </row>
        <row r="354">
          <cell r="C354"/>
          <cell r="D354"/>
          <cell r="E354"/>
          <cell r="F354"/>
          <cell r="G354"/>
          <cell r="H354"/>
          <cell r="I354"/>
          <cell r="J354"/>
          <cell r="K354"/>
          <cell r="V354"/>
          <cell r="W354"/>
        </row>
        <row r="355">
          <cell r="C355"/>
          <cell r="D355"/>
          <cell r="E355"/>
          <cell r="F355"/>
          <cell r="G355"/>
          <cell r="H355"/>
          <cell r="I355"/>
          <cell r="J355"/>
          <cell r="K355"/>
          <cell r="V355"/>
          <cell r="W355"/>
        </row>
        <row r="356">
          <cell r="C356"/>
          <cell r="D356"/>
          <cell r="E356"/>
          <cell r="F356"/>
          <cell r="G356"/>
          <cell r="H356"/>
          <cell r="I356"/>
          <cell r="J356"/>
          <cell r="K356"/>
          <cell r="V356"/>
          <cell r="W356"/>
        </row>
        <row r="357">
          <cell r="C357"/>
          <cell r="D357"/>
          <cell r="E357"/>
          <cell r="F357"/>
          <cell r="G357"/>
          <cell r="H357"/>
          <cell r="I357"/>
          <cell r="J357"/>
          <cell r="K357"/>
          <cell r="V357"/>
          <cell r="W357"/>
        </row>
        <row r="358">
          <cell r="C358"/>
          <cell r="D358"/>
          <cell r="E358"/>
          <cell r="F358"/>
          <cell r="G358"/>
          <cell r="H358"/>
          <cell r="I358"/>
          <cell r="J358"/>
          <cell r="K358"/>
          <cell r="V358"/>
          <cell r="W358"/>
        </row>
        <row r="359">
          <cell r="C359"/>
          <cell r="D359"/>
          <cell r="E359"/>
          <cell r="F359"/>
          <cell r="G359"/>
          <cell r="H359"/>
          <cell r="I359"/>
          <cell r="J359"/>
          <cell r="K359"/>
          <cell r="V359"/>
          <cell r="W359"/>
        </row>
        <row r="360">
          <cell r="C360"/>
          <cell r="D360"/>
          <cell r="E360"/>
          <cell r="F360"/>
          <cell r="G360"/>
          <cell r="H360"/>
          <cell r="I360"/>
          <cell r="J360"/>
          <cell r="K360"/>
          <cell r="V360"/>
          <cell r="W360"/>
        </row>
        <row r="361">
          <cell r="C361"/>
          <cell r="D361"/>
          <cell r="E361"/>
          <cell r="F361"/>
          <cell r="G361"/>
          <cell r="H361"/>
          <cell r="I361"/>
          <cell r="J361"/>
          <cell r="K361"/>
          <cell r="V361"/>
          <cell r="W361"/>
        </row>
        <row r="362">
          <cell r="C362"/>
          <cell r="D362"/>
          <cell r="E362"/>
          <cell r="F362"/>
          <cell r="G362"/>
          <cell r="H362"/>
          <cell r="I362"/>
          <cell r="J362"/>
          <cell r="K362"/>
          <cell r="V362"/>
          <cell r="W362"/>
        </row>
        <row r="363">
          <cell r="C363"/>
          <cell r="D363"/>
          <cell r="E363"/>
          <cell r="F363"/>
          <cell r="G363"/>
          <cell r="H363"/>
          <cell r="I363"/>
          <cell r="J363"/>
          <cell r="K363"/>
          <cell r="V363"/>
          <cell r="W363"/>
        </row>
        <row r="364">
          <cell r="C364"/>
          <cell r="D364"/>
          <cell r="E364"/>
          <cell r="F364"/>
          <cell r="G364"/>
          <cell r="H364"/>
          <cell r="I364"/>
          <cell r="J364"/>
          <cell r="K364"/>
          <cell r="V364"/>
          <cell r="W364"/>
        </row>
        <row r="365">
          <cell r="C365"/>
          <cell r="D365"/>
          <cell r="E365"/>
          <cell r="F365"/>
          <cell r="G365"/>
          <cell r="H365"/>
          <cell r="I365"/>
          <cell r="J365"/>
          <cell r="K365"/>
          <cell r="V365"/>
          <cell r="W365"/>
        </row>
        <row r="366">
          <cell r="C366"/>
          <cell r="D366"/>
          <cell r="E366"/>
          <cell r="F366"/>
          <cell r="G366"/>
          <cell r="H366"/>
          <cell r="I366"/>
          <cell r="J366"/>
          <cell r="K366"/>
          <cell r="V366"/>
          <cell r="W366"/>
        </row>
        <row r="367">
          <cell r="C367"/>
          <cell r="D367"/>
          <cell r="E367"/>
          <cell r="F367"/>
          <cell r="G367"/>
          <cell r="H367"/>
          <cell r="I367"/>
          <cell r="J367"/>
          <cell r="K367"/>
          <cell r="V367"/>
          <cell r="W367"/>
        </row>
        <row r="368">
          <cell r="C368"/>
          <cell r="D368"/>
          <cell r="E368"/>
          <cell r="F368"/>
          <cell r="G368"/>
          <cell r="H368"/>
          <cell r="I368"/>
          <cell r="J368"/>
          <cell r="K368"/>
          <cell r="V368"/>
          <cell r="W368"/>
        </row>
        <row r="369">
          <cell r="C369"/>
          <cell r="D369"/>
          <cell r="E369"/>
          <cell r="F369"/>
          <cell r="G369"/>
          <cell r="H369"/>
          <cell r="I369"/>
          <cell r="J369"/>
          <cell r="K369"/>
          <cell r="V369"/>
          <cell r="W369"/>
        </row>
        <row r="370">
          <cell r="C370"/>
          <cell r="D370"/>
          <cell r="E370"/>
          <cell r="F370"/>
          <cell r="G370"/>
          <cell r="H370"/>
          <cell r="I370"/>
          <cell r="J370"/>
          <cell r="K370"/>
          <cell r="V370"/>
          <cell r="W370"/>
        </row>
        <row r="371">
          <cell r="C371"/>
          <cell r="D371"/>
          <cell r="E371"/>
          <cell r="F371"/>
          <cell r="G371"/>
          <cell r="H371"/>
          <cell r="I371"/>
          <cell r="J371"/>
          <cell r="K371"/>
          <cell r="V371"/>
          <cell r="W371"/>
        </row>
        <row r="372">
          <cell r="C372"/>
          <cell r="D372"/>
          <cell r="E372"/>
          <cell r="F372"/>
          <cell r="G372"/>
          <cell r="H372"/>
          <cell r="I372"/>
          <cell r="J372"/>
          <cell r="K372"/>
          <cell r="V372"/>
          <cell r="W372"/>
        </row>
        <row r="373">
          <cell r="C373"/>
          <cell r="D373"/>
          <cell r="E373"/>
          <cell r="F373"/>
          <cell r="G373"/>
          <cell r="H373"/>
          <cell r="I373"/>
          <cell r="J373"/>
          <cell r="K373"/>
          <cell r="V373"/>
          <cell r="W373"/>
        </row>
        <row r="374">
          <cell r="C374"/>
          <cell r="D374"/>
          <cell r="E374"/>
          <cell r="F374"/>
          <cell r="G374"/>
          <cell r="H374"/>
          <cell r="I374"/>
          <cell r="J374"/>
          <cell r="K374"/>
          <cell r="V374"/>
          <cell r="W374"/>
        </row>
        <row r="375">
          <cell r="C375"/>
          <cell r="D375"/>
          <cell r="E375"/>
          <cell r="F375"/>
          <cell r="G375"/>
          <cell r="H375"/>
          <cell r="I375"/>
          <cell r="J375"/>
          <cell r="K375"/>
          <cell r="V375"/>
          <cell r="W375"/>
        </row>
        <row r="376">
          <cell r="C376"/>
          <cell r="D376"/>
          <cell r="E376"/>
          <cell r="F376"/>
          <cell r="G376"/>
          <cell r="H376"/>
          <cell r="I376"/>
          <cell r="J376"/>
          <cell r="K376"/>
          <cell r="V376"/>
          <cell r="W376"/>
        </row>
        <row r="377">
          <cell r="C377"/>
          <cell r="D377"/>
          <cell r="E377"/>
          <cell r="F377"/>
          <cell r="G377"/>
          <cell r="H377"/>
          <cell r="I377"/>
          <cell r="J377"/>
          <cell r="K377"/>
          <cell r="V377"/>
          <cell r="W377"/>
        </row>
        <row r="378">
          <cell r="C378"/>
          <cell r="D378"/>
          <cell r="E378"/>
          <cell r="F378"/>
          <cell r="G378"/>
          <cell r="H378"/>
          <cell r="I378"/>
          <cell r="J378"/>
          <cell r="K378"/>
          <cell r="V378"/>
          <cell r="W378"/>
        </row>
        <row r="379">
          <cell r="C379"/>
          <cell r="D379"/>
          <cell r="E379"/>
          <cell r="F379"/>
          <cell r="G379"/>
          <cell r="H379"/>
          <cell r="I379"/>
          <cell r="J379"/>
          <cell r="K379"/>
          <cell r="V379"/>
          <cell r="W379"/>
        </row>
        <row r="380">
          <cell r="C380"/>
          <cell r="D380"/>
          <cell r="E380"/>
          <cell r="F380"/>
          <cell r="G380"/>
          <cell r="H380"/>
          <cell r="I380"/>
          <cell r="J380"/>
          <cell r="K380"/>
          <cell r="V380"/>
          <cell r="W380"/>
        </row>
        <row r="381">
          <cell r="C381"/>
          <cell r="D381"/>
          <cell r="E381"/>
          <cell r="F381"/>
          <cell r="G381"/>
          <cell r="H381"/>
          <cell r="I381"/>
          <cell r="J381"/>
          <cell r="K381"/>
          <cell r="V381"/>
          <cell r="W381"/>
        </row>
        <row r="382">
          <cell r="C382"/>
          <cell r="D382"/>
          <cell r="E382"/>
          <cell r="F382"/>
          <cell r="G382"/>
          <cell r="H382"/>
          <cell r="I382"/>
          <cell r="J382"/>
          <cell r="K382"/>
          <cell r="V382"/>
          <cell r="W382"/>
        </row>
        <row r="383">
          <cell r="C383"/>
          <cell r="D383"/>
          <cell r="E383"/>
          <cell r="F383"/>
          <cell r="G383"/>
          <cell r="H383"/>
          <cell r="I383"/>
          <cell r="J383"/>
          <cell r="K383"/>
          <cell r="V383"/>
          <cell r="W383"/>
        </row>
        <row r="384">
          <cell r="C384"/>
          <cell r="D384"/>
          <cell r="E384"/>
          <cell r="F384"/>
          <cell r="G384"/>
          <cell r="H384"/>
          <cell r="I384"/>
          <cell r="J384"/>
          <cell r="K384"/>
          <cell r="V384"/>
          <cell r="W384"/>
        </row>
        <row r="385">
          <cell r="C385"/>
          <cell r="D385"/>
          <cell r="E385"/>
          <cell r="F385"/>
          <cell r="G385"/>
          <cell r="H385"/>
          <cell r="I385"/>
          <cell r="J385"/>
          <cell r="K385"/>
          <cell r="V385"/>
          <cell r="W385"/>
        </row>
        <row r="386">
          <cell r="C386"/>
          <cell r="D386"/>
          <cell r="E386"/>
          <cell r="F386"/>
          <cell r="G386"/>
          <cell r="H386"/>
          <cell r="I386"/>
          <cell r="J386"/>
          <cell r="K386"/>
          <cell r="V386"/>
          <cell r="W386"/>
        </row>
        <row r="387">
          <cell r="C387"/>
          <cell r="D387"/>
          <cell r="E387"/>
          <cell r="F387"/>
          <cell r="G387"/>
          <cell r="H387"/>
          <cell r="I387"/>
          <cell r="J387"/>
          <cell r="K387"/>
          <cell r="V387"/>
          <cell r="W387"/>
        </row>
        <row r="388">
          <cell r="C388"/>
          <cell r="D388"/>
          <cell r="E388"/>
          <cell r="F388"/>
          <cell r="G388"/>
          <cell r="H388"/>
          <cell r="I388"/>
          <cell r="J388"/>
          <cell r="K388"/>
          <cell r="V388"/>
          <cell r="W388"/>
        </row>
        <row r="389">
          <cell r="C389"/>
          <cell r="D389"/>
          <cell r="E389"/>
          <cell r="F389"/>
          <cell r="G389"/>
          <cell r="H389"/>
          <cell r="I389"/>
          <cell r="J389"/>
          <cell r="K389"/>
          <cell r="V389"/>
          <cell r="W389"/>
        </row>
        <row r="390">
          <cell r="C390"/>
          <cell r="D390"/>
          <cell r="E390"/>
          <cell r="F390"/>
          <cell r="G390"/>
          <cell r="H390"/>
          <cell r="I390"/>
          <cell r="J390"/>
          <cell r="K390"/>
          <cell r="V390"/>
          <cell r="W390"/>
        </row>
        <row r="391">
          <cell r="C391"/>
          <cell r="D391"/>
          <cell r="E391"/>
          <cell r="F391"/>
          <cell r="G391"/>
          <cell r="H391"/>
          <cell r="I391"/>
          <cell r="J391"/>
          <cell r="K391"/>
          <cell r="V391"/>
          <cell r="W391"/>
        </row>
        <row r="392">
          <cell r="C392"/>
          <cell r="D392"/>
          <cell r="E392"/>
          <cell r="F392"/>
          <cell r="G392"/>
          <cell r="H392"/>
          <cell r="I392"/>
          <cell r="J392"/>
          <cell r="K392"/>
          <cell r="V392"/>
          <cell r="W392"/>
        </row>
        <row r="393">
          <cell r="C393"/>
          <cell r="D393"/>
          <cell r="E393"/>
          <cell r="F393"/>
          <cell r="G393"/>
          <cell r="H393"/>
          <cell r="I393"/>
          <cell r="J393"/>
          <cell r="K393"/>
          <cell r="V393"/>
          <cell r="W393"/>
        </row>
        <row r="394">
          <cell r="C394"/>
          <cell r="D394"/>
          <cell r="E394"/>
          <cell r="F394"/>
          <cell r="G394"/>
          <cell r="H394"/>
          <cell r="I394"/>
          <cell r="J394"/>
          <cell r="K394"/>
          <cell r="V394"/>
          <cell r="W394"/>
        </row>
        <row r="395">
          <cell r="C395"/>
          <cell r="D395"/>
          <cell r="E395"/>
          <cell r="F395"/>
          <cell r="G395"/>
          <cell r="H395"/>
          <cell r="I395"/>
          <cell r="J395"/>
          <cell r="K395"/>
          <cell r="V395"/>
          <cell r="W395"/>
        </row>
        <row r="396">
          <cell r="C396"/>
          <cell r="D396"/>
          <cell r="E396"/>
          <cell r="F396"/>
          <cell r="G396"/>
          <cell r="H396"/>
          <cell r="I396"/>
          <cell r="J396"/>
          <cell r="K396"/>
          <cell r="V396"/>
          <cell r="W396"/>
        </row>
        <row r="397">
          <cell r="C397"/>
          <cell r="D397"/>
          <cell r="E397"/>
          <cell r="F397"/>
          <cell r="G397"/>
          <cell r="H397"/>
          <cell r="I397"/>
          <cell r="J397"/>
          <cell r="K397"/>
          <cell r="V397"/>
          <cell r="W397"/>
        </row>
        <row r="398">
          <cell r="C398"/>
          <cell r="D398"/>
          <cell r="E398"/>
          <cell r="F398"/>
          <cell r="G398"/>
          <cell r="H398"/>
          <cell r="I398"/>
          <cell r="J398"/>
          <cell r="K398"/>
          <cell r="V398"/>
          <cell r="W398"/>
        </row>
        <row r="399">
          <cell r="C399"/>
          <cell r="D399"/>
          <cell r="E399"/>
          <cell r="F399"/>
          <cell r="G399"/>
          <cell r="H399"/>
          <cell r="I399"/>
          <cell r="J399"/>
          <cell r="K399"/>
          <cell r="V399"/>
          <cell r="W399"/>
        </row>
        <row r="400">
          <cell r="C400"/>
          <cell r="D400"/>
          <cell r="E400"/>
          <cell r="F400"/>
          <cell r="G400"/>
          <cell r="H400"/>
          <cell r="I400"/>
          <cell r="J400"/>
          <cell r="K400"/>
          <cell r="V400"/>
          <cell r="W400"/>
        </row>
        <row r="401">
          <cell r="C401"/>
          <cell r="D401"/>
          <cell r="E401"/>
          <cell r="F401"/>
          <cell r="G401"/>
          <cell r="H401"/>
          <cell r="I401"/>
          <cell r="J401"/>
          <cell r="K401"/>
          <cell r="V401"/>
          <cell r="W401"/>
        </row>
        <row r="402">
          <cell r="C402"/>
          <cell r="D402"/>
          <cell r="E402"/>
          <cell r="F402"/>
          <cell r="G402"/>
          <cell r="H402"/>
          <cell r="I402"/>
          <cell r="J402"/>
          <cell r="K402"/>
          <cell r="V402"/>
          <cell r="W402"/>
        </row>
        <row r="403">
          <cell r="C403"/>
          <cell r="D403"/>
          <cell r="E403"/>
          <cell r="F403"/>
          <cell r="G403"/>
          <cell r="H403"/>
          <cell r="I403"/>
          <cell r="J403"/>
          <cell r="K403"/>
          <cell r="V403"/>
          <cell r="W403"/>
        </row>
        <row r="404">
          <cell r="C404"/>
          <cell r="D404"/>
          <cell r="E404"/>
          <cell r="F404"/>
          <cell r="G404"/>
          <cell r="H404"/>
          <cell r="I404"/>
          <cell r="J404"/>
          <cell r="K404"/>
          <cell r="V404"/>
          <cell r="W404"/>
        </row>
        <row r="405">
          <cell r="C405"/>
          <cell r="D405"/>
          <cell r="E405"/>
          <cell r="F405"/>
          <cell r="G405"/>
          <cell r="H405"/>
          <cell r="I405"/>
          <cell r="J405"/>
          <cell r="K405"/>
          <cell r="V405"/>
          <cell r="W405"/>
        </row>
        <row r="406">
          <cell r="C406"/>
          <cell r="D406"/>
          <cell r="E406"/>
          <cell r="F406"/>
          <cell r="G406"/>
          <cell r="H406"/>
          <cell r="I406"/>
          <cell r="J406"/>
          <cell r="K406"/>
          <cell r="V406"/>
          <cell r="W406"/>
        </row>
        <row r="407">
          <cell r="C407"/>
          <cell r="D407"/>
          <cell r="E407"/>
          <cell r="F407"/>
          <cell r="G407"/>
          <cell r="H407"/>
          <cell r="I407"/>
          <cell r="J407"/>
          <cell r="K407"/>
          <cell r="V407"/>
          <cell r="W407"/>
        </row>
        <row r="408">
          <cell r="C408"/>
          <cell r="D408"/>
          <cell r="E408"/>
          <cell r="F408"/>
          <cell r="G408"/>
          <cell r="H408"/>
          <cell r="I408"/>
          <cell r="J408"/>
          <cell r="K408"/>
          <cell r="V408"/>
          <cell r="W408"/>
        </row>
        <row r="409">
          <cell r="C409"/>
          <cell r="D409"/>
          <cell r="E409"/>
          <cell r="F409"/>
          <cell r="G409"/>
          <cell r="H409"/>
          <cell r="I409"/>
          <cell r="J409"/>
          <cell r="K409"/>
          <cell r="V409"/>
          <cell r="W409"/>
        </row>
        <row r="410">
          <cell r="C410"/>
          <cell r="D410"/>
          <cell r="E410"/>
          <cell r="F410"/>
          <cell r="G410"/>
          <cell r="H410"/>
          <cell r="I410"/>
          <cell r="J410"/>
          <cell r="K410"/>
          <cell r="V410"/>
          <cell r="W410"/>
        </row>
        <row r="411">
          <cell r="C411"/>
          <cell r="D411"/>
          <cell r="E411"/>
          <cell r="F411"/>
          <cell r="G411"/>
          <cell r="H411"/>
          <cell r="I411"/>
          <cell r="J411"/>
          <cell r="K411"/>
          <cell r="V411"/>
          <cell r="W411"/>
        </row>
        <row r="412">
          <cell r="C412"/>
          <cell r="D412"/>
          <cell r="E412"/>
          <cell r="F412"/>
          <cell r="G412"/>
          <cell r="H412"/>
          <cell r="I412"/>
          <cell r="J412"/>
          <cell r="K412"/>
          <cell r="V412"/>
          <cell r="W412"/>
        </row>
        <row r="413">
          <cell r="C413"/>
          <cell r="D413"/>
          <cell r="E413"/>
          <cell r="F413"/>
          <cell r="G413"/>
          <cell r="H413"/>
          <cell r="I413"/>
          <cell r="J413"/>
          <cell r="K413"/>
          <cell r="V413"/>
          <cell r="W413"/>
        </row>
        <row r="414">
          <cell r="C414"/>
          <cell r="D414"/>
          <cell r="E414"/>
          <cell r="F414"/>
          <cell r="G414"/>
          <cell r="H414"/>
          <cell r="I414"/>
          <cell r="J414"/>
          <cell r="K414"/>
          <cell r="V414"/>
          <cell r="W414"/>
        </row>
        <row r="415">
          <cell r="C415"/>
          <cell r="D415"/>
          <cell r="E415"/>
          <cell r="F415"/>
          <cell r="G415"/>
          <cell r="H415"/>
          <cell r="I415"/>
          <cell r="J415"/>
          <cell r="K415"/>
          <cell r="V415"/>
          <cell r="W415"/>
        </row>
        <row r="416">
          <cell r="C416"/>
          <cell r="D416"/>
          <cell r="E416"/>
          <cell r="F416"/>
          <cell r="G416"/>
          <cell r="H416"/>
          <cell r="I416"/>
          <cell r="J416"/>
          <cell r="K416"/>
          <cell r="V416"/>
          <cell r="W416"/>
        </row>
        <row r="417">
          <cell r="C417"/>
          <cell r="D417"/>
          <cell r="E417"/>
          <cell r="F417"/>
          <cell r="G417"/>
          <cell r="H417"/>
          <cell r="I417"/>
          <cell r="J417"/>
          <cell r="K417"/>
          <cell r="V417"/>
          <cell r="W417"/>
        </row>
        <row r="418">
          <cell r="C418"/>
          <cell r="D418"/>
          <cell r="E418"/>
          <cell r="F418"/>
          <cell r="G418"/>
          <cell r="H418"/>
          <cell r="I418"/>
          <cell r="J418"/>
          <cell r="K418"/>
          <cell r="V418"/>
          <cell r="W418"/>
        </row>
        <row r="419">
          <cell r="C419"/>
          <cell r="D419"/>
          <cell r="E419"/>
          <cell r="F419"/>
          <cell r="G419"/>
          <cell r="H419"/>
          <cell r="I419"/>
          <cell r="J419"/>
          <cell r="K419"/>
          <cell r="V419"/>
          <cell r="W419"/>
        </row>
        <row r="420">
          <cell r="C420"/>
          <cell r="D420"/>
          <cell r="E420"/>
          <cell r="F420"/>
          <cell r="G420"/>
          <cell r="H420"/>
          <cell r="I420"/>
          <cell r="J420"/>
          <cell r="K420"/>
          <cell r="V420"/>
          <cell r="W420"/>
        </row>
        <row r="421">
          <cell r="C421"/>
          <cell r="D421"/>
          <cell r="E421"/>
          <cell r="F421"/>
          <cell r="G421"/>
          <cell r="H421"/>
          <cell r="I421"/>
          <cell r="J421"/>
          <cell r="K421"/>
          <cell r="V421"/>
          <cell r="W421"/>
        </row>
        <row r="422">
          <cell r="C422"/>
          <cell r="D422"/>
          <cell r="E422"/>
          <cell r="F422"/>
          <cell r="G422"/>
          <cell r="H422"/>
          <cell r="I422"/>
          <cell r="J422"/>
          <cell r="K422"/>
          <cell r="V422"/>
          <cell r="W422"/>
        </row>
        <row r="423">
          <cell r="C423"/>
          <cell r="D423"/>
          <cell r="E423"/>
          <cell r="F423"/>
          <cell r="G423"/>
          <cell r="H423"/>
          <cell r="I423"/>
          <cell r="J423"/>
          <cell r="K423"/>
          <cell r="V423"/>
          <cell r="W423"/>
        </row>
        <row r="424">
          <cell r="C424"/>
          <cell r="D424"/>
          <cell r="E424"/>
          <cell r="F424"/>
          <cell r="G424"/>
          <cell r="H424"/>
          <cell r="I424"/>
          <cell r="J424"/>
          <cell r="K424"/>
          <cell r="V424"/>
          <cell r="W424"/>
        </row>
        <row r="425">
          <cell r="C425"/>
          <cell r="D425"/>
          <cell r="E425"/>
          <cell r="F425"/>
          <cell r="G425"/>
          <cell r="H425"/>
          <cell r="I425"/>
          <cell r="J425"/>
          <cell r="K425"/>
          <cell r="V425"/>
          <cell r="W425"/>
        </row>
        <row r="426">
          <cell r="C426"/>
          <cell r="D426"/>
          <cell r="E426"/>
          <cell r="F426"/>
          <cell r="G426"/>
          <cell r="H426"/>
          <cell r="I426"/>
          <cell r="J426"/>
          <cell r="K426"/>
          <cell r="V426"/>
          <cell r="W426"/>
        </row>
        <row r="427">
          <cell r="C427"/>
          <cell r="D427"/>
          <cell r="E427"/>
          <cell r="F427"/>
          <cell r="G427"/>
          <cell r="H427"/>
          <cell r="I427"/>
          <cell r="J427"/>
          <cell r="K427"/>
          <cell r="V427"/>
          <cell r="W427"/>
        </row>
        <row r="428">
          <cell r="C428"/>
          <cell r="D428"/>
          <cell r="E428"/>
          <cell r="F428"/>
          <cell r="G428"/>
          <cell r="H428"/>
          <cell r="I428"/>
          <cell r="J428"/>
          <cell r="K428"/>
          <cell r="V428"/>
          <cell r="W428"/>
        </row>
        <row r="429">
          <cell r="C429"/>
          <cell r="D429"/>
          <cell r="E429"/>
          <cell r="F429"/>
          <cell r="G429"/>
          <cell r="H429"/>
          <cell r="I429"/>
          <cell r="J429"/>
          <cell r="K429"/>
          <cell r="V429"/>
          <cell r="W429"/>
        </row>
        <row r="430">
          <cell r="C430"/>
          <cell r="D430"/>
          <cell r="E430"/>
          <cell r="F430"/>
          <cell r="G430"/>
          <cell r="H430"/>
          <cell r="I430"/>
          <cell r="J430"/>
          <cell r="K430"/>
          <cell r="V430"/>
          <cell r="W430"/>
        </row>
        <row r="431">
          <cell r="C431"/>
          <cell r="D431"/>
          <cell r="E431"/>
          <cell r="F431"/>
          <cell r="G431"/>
          <cell r="H431"/>
          <cell r="I431"/>
          <cell r="J431"/>
          <cell r="K431"/>
          <cell r="V431"/>
          <cell r="W431"/>
        </row>
        <row r="432">
          <cell r="C432"/>
          <cell r="D432"/>
          <cell r="E432"/>
          <cell r="F432"/>
          <cell r="G432"/>
          <cell r="H432"/>
          <cell r="I432"/>
          <cell r="J432"/>
          <cell r="K432"/>
          <cell r="V432"/>
          <cell r="W432"/>
        </row>
        <row r="433">
          <cell r="C433"/>
          <cell r="D433"/>
          <cell r="E433"/>
          <cell r="F433"/>
          <cell r="G433"/>
          <cell r="H433"/>
          <cell r="I433"/>
          <cell r="J433"/>
          <cell r="K433"/>
          <cell r="V433"/>
          <cell r="W433"/>
        </row>
        <row r="434">
          <cell r="C434"/>
          <cell r="D434"/>
          <cell r="E434"/>
          <cell r="F434"/>
          <cell r="G434"/>
          <cell r="H434"/>
          <cell r="I434"/>
          <cell r="J434"/>
          <cell r="K434"/>
          <cell r="V434"/>
          <cell r="W434"/>
        </row>
        <row r="435">
          <cell r="C435"/>
          <cell r="D435"/>
          <cell r="E435"/>
          <cell r="F435"/>
          <cell r="G435"/>
          <cell r="H435"/>
          <cell r="I435"/>
          <cell r="J435"/>
          <cell r="K435"/>
          <cell r="V435"/>
          <cell r="W435"/>
        </row>
        <row r="436">
          <cell r="C436"/>
          <cell r="D436"/>
          <cell r="E436"/>
          <cell r="F436"/>
          <cell r="G436"/>
          <cell r="H436"/>
          <cell r="I436"/>
          <cell r="J436"/>
          <cell r="K436"/>
          <cell r="V436"/>
          <cell r="W436"/>
        </row>
        <row r="437">
          <cell r="C437"/>
          <cell r="D437"/>
          <cell r="E437"/>
          <cell r="F437"/>
          <cell r="G437"/>
          <cell r="H437"/>
          <cell r="I437"/>
          <cell r="J437"/>
          <cell r="K437"/>
          <cell r="V437"/>
          <cell r="W437"/>
        </row>
        <row r="438">
          <cell r="C438"/>
          <cell r="D438"/>
          <cell r="E438"/>
          <cell r="F438"/>
          <cell r="G438"/>
          <cell r="H438"/>
          <cell r="I438"/>
          <cell r="J438"/>
          <cell r="K438"/>
          <cell r="V438"/>
          <cell r="W438"/>
        </row>
        <row r="439">
          <cell r="C439"/>
          <cell r="D439"/>
          <cell r="E439"/>
          <cell r="F439"/>
          <cell r="G439"/>
          <cell r="H439"/>
          <cell r="I439"/>
          <cell r="J439"/>
          <cell r="K439"/>
          <cell r="V439"/>
          <cell r="W439"/>
        </row>
        <row r="440">
          <cell r="C440"/>
          <cell r="D440"/>
          <cell r="E440"/>
          <cell r="F440"/>
          <cell r="G440"/>
          <cell r="H440"/>
          <cell r="I440"/>
          <cell r="J440"/>
          <cell r="K440"/>
          <cell r="V440"/>
          <cell r="W440"/>
        </row>
        <row r="441">
          <cell r="C441"/>
          <cell r="D441"/>
          <cell r="E441"/>
          <cell r="F441"/>
          <cell r="G441"/>
          <cell r="H441"/>
          <cell r="I441"/>
          <cell r="J441"/>
          <cell r="K441"/>
          <cell r="V441"/>
          <cell r="W441"/>
        </row>
        <row r="442">
          <cell r="C442"/>
          <cell r="D442"/>
          <cell r="E442"/>
          <cell r="F442"/>
          <cell r="G442"/>
          <cell r="H442"/>
          <cell r="I442"/>
          <cell r="J442"/>
          <cell r="K442"/>
          <cell r="V442"/>
          <cell r="W442"/>
        </row>
        <row r="443">
          <cell r="C443"/>
          <cell r="D443"/>
          <cell r="E443"/>
          <cell r="F443"/>
          <cell r="G443"/>
          <cell r="H443"/>
          <cell r="I443"/>
          <cell r="J443"/>
          <cell r="K443"/>
          <cell r="V443"/>
          <cell r="W443"/>
        </row>
        <row r="444">
          <cell r="C444"/>
          <cell r="D444"/>
          <cell r="E444"/>
          <cell r="F444"/>
          <cell r="G444"/>
          <cell r="H444"/>
          <cell r="I444"/>
          <cell r="J444"/>
          <cell r="K444"/>
          <cell r="V444"/>
          <cell r="W444"/>
        </row>
        <row r="445">
          <cell r="C445"/>
          <cell r="D445"/>
          <cell r="E445"/>
          <cell r="F445"/>
          <cell r="G445"/>
          <cell r="H445"/>
          <cell r="I445"/>
          <cell r="J445"/>
          <cell r="K445"/>
          <cell r="V445"/>
          <cell r="W445"/>
        </row>
        <row r="446">
          <cell r="C446"/>
          <cell r="D446"/>
          <cell r="E446"/>
          <cell r="F446"/>
          <cell r="G446"/>
          <cell r="H446"/>
          <cell r="I446"/>
          <cell r="J446"/>
          <cell r="K446"/>
          <cell r="V446"/>
          <cell r="W446"/>
        </row>
        <row r="447">
          <cell r="C447"/>
          <cell r="D447"/>
          <cell r="E447"/>
          <cell r="F447"/>
          <cell r="G447"/>
          <cell r="H447"/>
          <cell r="I447"/>
          <cell r="J447"/>
          <cell r="K447"/>
          <cell r="V447"/>
          <cell r="W447"/>
        </row>
        <row r="448">
          <cell r="C448"/>
          <cell r="D448"/>
          <cell r="E448"/>
          <cell r="F448"/>
          <cell r="G448"/>
          <cell r="H448"/>
          <cell r="I448"/>
          <cell r="J448"/>
          <cell r="K448"/>
          <cell r="V448"/>
          <cell r="W448"/>
        </row>
        <row r="449">
          <cell r="C449"/>
          <cell r="D449"/>
          <cell r="E449"/>
          <cell r="F449"/>
          <cell r="G449"/>
          <cell r="H449"/>
          <cell r="I449"/>
          <cell r="J449"/>
          <cell r="K449"/>
          <cell r="V449"/>
          <cell r="W449"/>
        </row>
        <row r="450">
          <cell r="C450"/>
          <cell r="D450"/>
          <cell r="E450"/>
          <cell r="F450"/>
          <cell r="G450"/>
          <cell r="H450"/>
          <cell r="I450"/>
          <cell r="J450"/>
          <cell r="K450"/>
          <cell r="V450"/>
          <cell r="W450"/>
        </row>
        <row r="451">
          <cell r="C451"/>
          <cell r="D451"/>
          <cell r="E451"/>
          <cell r="F451"/>
          <cell r="G451"/>
          <cell r="H451"/>
          <cell r="I451"/>
          <cell r="J451"/>
          <cell r="K451"/>
          <cell r="V451"/>
          <cell r="W451"/>
        </row>
        <row r="452">
          <cell r="C452"/>
          <cell r="D452"/>
          <cell r="E452"/>
          <cell r="F452"/>
          <cell r="G452"/>
          <cell r="H452"/>
          <cell r="I452"/>
          <cell r="J452"/>
          <cell r="K452"/>
          <cell r="V452"/>
          <cell r="W452"/>
        </row>
        <row r="453">
          <cell r="C453"/>
          <cell r="D453"/>
          <cell r="E453"/>
          <cell r="F453"/>
          <cell r="G453"/>
          <cell r="H453"/>
          <cell r="I453"/>
          <cell r="J453"/>
          <cell r="K453"/>
          <cell r="V453"/>
          <cell r="W453"/>
        </row>
        <row r="454">
          <cell r="C454"/>
          <cell r="D454"/>
          <cell r="E454"/>
          <cell r="F454"/>
          <cell r="G454"/>
          <cell r="H454"/>
          <cell r="I454"/>
          <cell r="J454"/>
          <cell r="K454"/>
          <cell r="V454"/>
          <cell r="W454"/>
        </row>
        <row r="455">
          <cell r="C455"/>
          <cell r="D455"/>
          <cell r="E455"/>
          <cell r="F455"/>
          <cell r="G455"/>
          <cell r="H455"/>
          <cell r="I455"/>
          <cell r="J455"/>
          <cell r="K455"/>
          <cell r="V455"/>
          <cell r="W455"/>
        </row>
        <row r="456">
          <cell r="C456"/>
          <cell r="D456"/>
          <cell r="E456"/>
          <cell r="F456"/>
          <cell r="G456"/>
          <cell r="H456"/>
          <cell r="I456"/>
          <cell r="J456"/>
          <cell r="K456"/>
          <cell r="V456"/>
          <cell r="W456"/>
        </row>
        <row r="457">
          <cell r="C457"/>
          <cell r="D457"/>
          <cell r="E457"/>
          <cell r="F457"/>
          <cell r="G457"/>
          <cell r="H457"/>
          <cell r="I457"/>
          <cell r="J457"/>
          <cell r="K457"/>
          <cell r="V457"/>
          <cell r="W457"/>
        </row>
        <row r="458">
          <cell r="C458"/>
          <cell r="D458"/>
          <cell r="E458"/>
          <cell r="F458"/>
          <cell r="G458"/>
          <cell r="H458"/>
          <cell r="I458"/>
          <cell r="J458"/>
          <cell r="K458"/>
          <cell r="V458"/>
          <cell r="W458"/>
        </row>
        <row r="459">
          <cell r="C459"/>
          <cell r="D459"/>
          <cell r="E459"/>
          <cell r="F459"/>
          <cell r="G459"/>
          <cell r="H459"/>
          <cell r="I459"/>
          <cell r="J459"/>
          <cell r="K459"/>
          <cell r="V459"/>
          <cell r="W459"/>
        </row>
        <row r="460">
          <cell r="C460"/>
          <cell r="D460"/>
          <cell r="E460"/>
          <cell r="F460"/>
          <cell r="G460"/>
          <cell r="H460"/>
          <cell r="I460"/>
          <cell r="J460"/>
          <cell r="K460"/>
          <cell r="V460"/>
          <cell r="W460"/>
        </row>
        <row r="461">
          <cell r="C461"/>
          <cell r="D461"/>
          <cell r="E461"/>
          <cell r="F461"/>
          <cell r="G461"/>
          <cell r="H461"/>
          <cell r="I461"/>
          <cell r="J461"/>
          <cell r="K461"/>
          <cell r="V461"/>
          <cell r="W461"/>
        </row>
        <row r="462">
          <cell r="C462"/>
          <cell r="D462"/>
          <cell r="E462"/>
          <cell r="F462"/>
          <cell r="G462"/>
          <cell r="H462"/>
          <cell r="I462"/>
          <cell r="J462"/>
          <cell r="K462"/>
          <cell r="V462"/>
          <cell r="W462"/>
        </row>
        <row r="463">
          <cell r="C463"/>
          <cell r="D463"/>
          <cell r="E463"/>
          <cell r="F463"/>
          <cell r="G463"/>
          <cell r="H463"/>
          <cell r="I463"/>
          <cell r="J463"/>
          <cell r="K463"/>
          <cell r="V463"/>
          <cell r="W463"/>
        </row>
        <row r="464">
          <cell r="C464"/>
          <cell r="D464"/>
          <cell r="E464"/>
          <cell r="F464"/>
          <cell r="G464"/>
          <cell r="H464"/>
          <cell r="I464"/>
          <cell r="J464"/>
          <cell r="K464"/>
          <cell r="V464"/>
          <cell r="W464"/>
        </row>
        <row r="465">
          <cell r="C465"/>
          <cell r="D465"/>
          <cell r="E465"/>
          <cell r="F465"/>
          <cell r="G465"/>
          <cell r="H465"/>
          <cell r="I465"/>
          <cell r="J465"/>
          <cell r="K465"/>
          <cell r="V465"/>
          <cell r="W465"/>
        </row>
        <row r="466">
          <cell r="C466"/>
          <cell r="D466"/>
          <cell r="E466"/>
          <cell r="F466"/>
          <cell r="G466"/>
          <cell r="H466"/>
          <cell r="I466"/>
          <cell r="J466"/>
          <cell r="K466"/>
          <cell r="V466"/>
          <cell r="W466"/>
        </row>
        <row r="467">
          <cell r="C467"/>
          <cell r="D467"/>
          <cell r="E467"/>
          <cell r="F467"/>
          <cell r="G467"/>
          <cell r="H467"/>
          <cell r="I467"/>
          <cell r="J467"/>
          <cell r="K467"/>
          <cell r="V467"/>
          <cell r="W467"/>
        </row>
        <row r="468">
          <cell r="C468"/>
          <cell r="D468"/>
          <cell r="E468"/>
          <cell r="F468"/>
          <cell r="G468"/>
          <cell r="H468"/>
          <cell r="I468"/>
          <cell r="J468"/>
          <cell r="K468"/>
          <cell r="V468"/>
          <cell r="W468"/>
        </row>
        <row r="469">
          <cell r="C469"/>
          <cell r="D469"/>
          <cell r="E469"/>
          <cell r="F469"/>
          <cell r="G469"/>
          <cell r="H469"/>
          <cell r="I469"/>
          <cell r="J469"/>
          <cell r="K469"/>
          <cell r="V469"/>
          <cell r="W469"/>
        </row>
        <row r="470">
          <cell r="C470"/>
          <cell r="D470"/>
          <cell r="E470"/>
          <cell r="F470"/>
          <cell r="G470"/>
          <cell r="H470"/>
          <cell r="I470"/>
          <cell r="J470"/>
          <cell r="K470"/>
          <cell r="V470"/>
          <cell r="W470"/>
        </row>
        <row r="471">
          <cell r="C471"/>
          <cell r="D471"/>
          <cell r="E471"/>
          <cell r="F471"/>
          <cell r="G471"/>
          <cell r="H471"/>
          <cell r="I471"/>
          <cell r="J471"/>
          <cell r="K471"/>
          <cell r="V471"/>
          <cell r="W471"/>
        </row>
        <row r="472">
          <cell r="C472"/>
          <cell r="D472"/>
          <cell r="E472"/>
          <cell r="F472"/>
          <cell r="G472"/>
          <cell r="H472"/>
          <cell r="I472"/>
          <cell r="J472"/>
          <cell r="K472"/>
          <cell r="V472"/>
          <cell r="W472"/>
        </row>
        <row r="473">
          <cell r="C473"/>
          <cell r="D473"/>
          <cell r="E473"/>
          <cell r="F473"/>
          <cell r="G473"/>
          <cell r="H473"/>
          <cell r="I473"/>
          <cell r="J473"/>
          <cell r="K473"/>
          <cell r="V473"/>
          <cell r="W473"/>
        </row>
        <row r="474">
          <cell r="C474"/>
          <cell r="D474"/>
          <cell r="E474"/>
          <cell r="F474"/>
          <cell r="G474"/>
          <cell r="H474"/>
          <cell r="I474"/>
          <cell r="J474"/>
          <cell r="K474"/>
          <cell r="V474"/>
          <cell r="W474"/>
        </row>
        <row r="475">
          <cell r="C475"/>
          <cell r="D475"/>
          <cell r="E475"/>
          <cell r="F475"/>
          <cell r="G475"/>
          <cell r="H475"/>
          <cell r="I475"/>
          <cell r="J475"/>
          <cell r="K475"/>
          <cell r="V475"/>
          <cell r="W475"/>
        </row>
        <row r="476">
          <cell r="C476"/>
          <cell r="D476"/>
          <cell r="E476"/>
          <cell r="F476"/>
          <cell r="G476"/>
          <cell r="H476"/>
          <cell r="I476"/>
          <cell r="J476"/>
          <cell r="K476"/>
          <cell r="V476"/>
          <cell r="W476"/>
        </row>
        <row r="477">
          <cell r="C477"/>
          <cell r="D477"/>
          <cell r="E477"/>
          <cell r="F477"/>
          <cell r="G477"/>
          <cell r="H477"/>
          <cell r="I477"/>
          <cell r="J477"/>
          <cell r="K477"/>
          <cell r="V477"/>
          <cell r="W477"/>
        </row>
        <row r="478">
          <cell r="C478"/>
          <cell r="D478"/>
          <cell r="E478"/>
          <cell r="F478"/>
          <cell r="G478"/>
          <cell r="H478"/>
          <cell r="I478"/>
          <cell r="J478"/>
          <cell r="K478"/>
          <cell r="V478"/>
          <cell r="W478"/>
        </row>
        <row r="479">
          <cell r="C479"/>
          <cell r="D479"/>
          <cell r="E479"/>
          <cell r="F479"/>
          <cell r="G479"/>
          <cell r="H479"/>
          <cell r="I479"/>
          <cell r="J479"/>
          <cell r="K479"/>
          <cell r="V479"/>
          <cell r="W479"/>
        </row>
        <row r="480">
          <cell r="C480"/>
          <cell r="D480"/>
          <cell r="E480"/>
          <cell r="F480"/>
          <cell r="G480"/>
          <cell r="H480"/>
          <cell r="I480"/>
          <cell r="J480"/>
          <cell r="K480"/>
          <cell r="V480"/>
          <cell r="W480"/>
        </row>
        <row r="481">
          <cell r="C481"/>
          <cell r="D481"/>
          <cell r="E481"/>
          <cell r="F481"/>
          <cell r="G481"/>
          <cell r="H481"/>
          <cell r="I481"/>
          <cell r="J481"/>
          <cell r="K481"/>
          <cell r="V481"/>
          <cell r="W481"/>
        </row>
        <row r="482">
          <cell r="C482"/>
          <cell r="D482"/>
          <cell r="E482"/>
          <cell r="F482"/>
          <cell r="G482"/>
          <cell r="H482"/>
          <cell r="I482"/>
          <cell r="J482"/>
          <cell r="K482"/>
          <cell r="V482"/>
          <cell r="W482"/>
        </row>
        <row r="483">
          <cell r="C483"/>
          <cell r="D483"/>
          <cell r="E483"/>
          <cell r="F483"/>
          <cell r="G483"/>
          <cell r="H483"/>
          <cell r="I483"/>
          <cell r="J483"/>
          <cell r="K483"/>
          <cell r="V483"/>
          <cell r="W483"/>
        </row>
        <row r="484">
          <cell r="C484"/>
          <cell r="D484"/>
          <cell r="E484"/>
          <cell r="F484"/>
          <cell r="G484"/>
          <cell r="H484"/>
          <cell r="I484"/>
          <cell r="J484"/>
          <cell r="K484"/>
          <cell r="V484"/>
          <cell r="W484"/>
        </row>
        <row r="485">
          <cell r="C485"/>
          <cell r="D485"/>
          <cell r="E485"/>
          <cell r="F485"/>
          <cell r="G485"/>
          <cell r="H485"/>
          <cell r="I485"/>
          <cell r="J485"/>
          <cell r="K485"/>
          <cell r="V485"/>
          <cell r="W485"/>
        </row>
        <row r="486">
          <cell r="C486"/>
          <cell r="D486"/>
          <cell r="E486"/>
          <cell r="F486"/>
          <cell r="G486"/>
          <cell r="H486"/>
          <cell r="I486"/>
          <cell r="J486"/>
          <cell r="K486"/>
          <cell r="V486"/>
          <cell r="W486"/>
        </row>
        <row r="487">
          <cell r="C487"/>
          <cell r="D487"/>
          <cell r="E487"/>
          <cell r="F487"/>
          <cell r="G487"/>
          <cell r="H487"/>
          <cell r="I487"/>
          <cell r="J487"/>
          <cell r="K487"/>
          <cell r="V487"/>
          <cell r="W487"/>
        </row>
        <row r="488">
          <cell r="C488"/>
          <cell r="D488"/>
          <cell r="E488"/>
          <cell r="F488"/>
          <cell r="G488"/>
          <cell r="H488"/>
          <cell r="I488"/>
          <cell r="J488"/>
          <cell r="K488"/>
          <cell r="V488"/>
          <cell r="W488"/>
        </row>
        <row r="489">
          <cell r="C489"/>
          <cell r="D489"/>
          <cell r="E489"/>
          <cell r="F489"/>
          <cell r="G489"/>
          <cell r="H489"/>
          <cell r="I489"/>
          <cell r="J489"/>
          <cell r="K489"/>
          <cell r="V489"/>
          <cell r="W489"/>
        </row>
        <row r="490">
          <cell r="C490"/>
          <cell r="D490"/>
          <cell r="E490"/>
          <cell r="F490"/>
          <cell r="G490"/>
          <cell r="H490"/>
          <cell r="I490"/>
          <cell r="J490"/>
          <cell r="K490"/>
          <cell r="V490"/>
          <cell r="W490"/>
        </row>
        <row r="491">
          <cell r="C491"/>
          <cell r="D491"/>
          <cell r="E491"/>
          <cell r="F491"/>
          <cell r="G491"/>
          <cell r="H491"/>
          <cell r="I491"/>
          <cell r="J491"/>
          <cell r="K491"/>
          <cell r="V491"/>
          <cell r="W491"/>
        </row>
        <row r="492">
          <cell r="C492"/>
          <cell r="D492"/>
          <cell r="E492"/>
          <cell r="F492"/>
          <cell r="G492"/>
          <cell r="H492"/>
          <cell r="I492"/>
          <cell r="J492"/>
          <cell r="K492"/>
          <cell r="V492"/>
          <cell r="W492"/>
        </row>
        <row r="493">
          <cell r="C493"/>
          <cell r="D493"/>
          <cell r="E493"/>
          <cell r="F493"/>
          <cell r="G493"/>
          <cell r="H493"/>
          <cell r="I493"/>
          <cell r="J493"/>
          <cell r="K493"/>
          <cell r="V493"/>
          <cell r="W493"/>
        </row>
        <row r="494">
          <cell r="C494"/>
          <cell r="D494"/>
          <cell r="E494"/>
          <cell r="F494"/>
          <cell r="G494"/>
          <cell r="H494"/>
          <cell r="I494"/>
          <cell r="J494"/>
          <cell r="K494"/>
          <cell r="V494"/>
          <cell r="W494"/>
        </row>
        <row r="495">
          <cell r="C495"/>
          <cell r="D495"/>
          <cell r="E495"/>
          <cell r="F495"/>
          <cell r="G495"/>
          <cell r="H495"/>
          <cell r="I495"/>
          <cell r="J495"/>
          <cell r="K495"/>
          <cell r="V495"/>
          <cell r="W495"/>
        </row>
        <row r="496">
          <cell r="C496"/>
          <cell r="D496"/>
          <cell r="E496"/>
          <cell r="F496"/>
          <cell r="G496"/>
          <cell r="H496"/>
          <cell r="I496"/>
          <cell r="J496"/>
          <cell r="K496"/>
          <cell r="V496"/>
          <cell r="W496"/>
        </row>
        <row r="497">
          <cell r="C497"/>
          <cell r="D497"/>
          <cell r="E497"/>
          <cell r="F497"/>
          <cell r="G497"/>
          <cell r="H497"/>
          <cell r="I497"/>
          <cell r="J497"/>
          <cell r="K497"/>
          <cell r="V497"/>
          <cell r="W497"/>
        </row>
        <row r="498">
          <cell r="C498"/>
          <cell r="D498"/>
          <cell r="E498"/>
          <cell r="F498"/>
          <cell r="G498"/>
          <cell r="H498"/>
          <cell r="I498"/>
          <cell r="J498"/>
          <cell r="K498"/>
          <cell r="V498"/>
          <cell r="W498"/>
        </row>
        <row r="499">
          <cell r="C499"/>
          <cell r="D499"/>
          <cell r="E499"/>
          <cell r="F499"/>
          <cell r="G499"/>
          <cell r="H499"/>
          <cell r="I499"/>
          <cell r="J499"/>
          <cell r="K499"/>
          <cell r="V499"/>
          <cell r="W499"/>
        </row>
        <row r="500">
          <cell r="C500"/>
          <cell r="D500"/>
          <cell r="E500"/>
          <cell r="F500"/>
          <cell r="G500"/>
          <cell r="H500"/>
          <cell r="I500"/>
          <cell r="J500"/>
          <cell r="K500"/>
          <cell r="V500"/>
          <cell r="W500"/>
        </row>
        <row r="501">
          <cell r="C501"/>
          <cell r="D501"/>
          <cell r="E501"/>
          <cell r="F501"/>
          <cell r="G501"/>
          <cell r="H501"/>
          <cell r="I501"/>
          <cell r="J501"/>
          <cell r="K501"/>
          <cell r="V501"/>
          <cell r="W501"/>
        </row>
        <row r="502">
          <cell r="C502"/>
          <cell r="D502"/>
          <cell r="E502"/>
          <cell r="F502"/>
          <cell r="G502"/>
          <cell r="H502"/>
          <cell r="I502"/>
          <cell r="J502"/>
          <cell r="K502"/>
          <cell r="V502"/>
          <cell r="W502"/>
        </row>
        <row r="503">
          <cell r="C503"/>
          <cell r="D503"/>
          <cell r="E503"/>
          <cell r="F503"/>
          <cell r="G503"/>
          <cell r="H503"/>
          <cell r="I503"/>
          <cell r="J503"/>
          <cell r="K503"/>
          <cell r="V503"/>
          <cell r="W503"/>
        </row>
        <row r="504">
          <cell r="C504"/>
          <cell r="D504"/>
          <cell r="E504"/>
          <cell r="F504"/>
          <cell r="G504"/>
          <cell r="H504"/>
          <cell r="I504"/>
          <cell r="J504"/>
          <cell r="K504"/>
          <cell r="V504"/>
          <cell r="W504"/>
        </row>
        <row r="505">
          <cell r="C505"/>
          <cell r="D505"/>
          <cell r="E505"/>
          <cell r="F505"/>
          <cell r="G505"/>
          <cell r="H505"/>
          <cell r="I505"/>
          <cell r="J505"/>
          <cell r="K505"/>
          <cell r="V505"/>
          <cell r="W505"/>
        </row>
        <row r="506">
          <cell r="C506"/>
          <cell r="D506"/>
          <cell r="E506"/>
          <cell r="F506"/>
          <cell r="G506"/>
          <cell r="H506"/>
          <cell r="I506"/>
          <cell r="J506"/>
          <cell r="K506"/>
          <cell r="V506"/>
          <cell r="W506"/>
        </row>
        <row r="507">
          <cell r="C507"/>
          <cell r="D507"/>
          <cell r="E507"/>
          <cell r="F507"/>
          <cell r="G507"/>
          <cell r="H507"/>
          <cell r="I507"/>
          <cell r="J507"/>
          <cell r="K507"/>
          <cell r="V507"/>
          <cell r="W507"/>
        </row>
        <row r="508">
          <cell r="C508"/>
          <cell r="D508"/>
          <cell r="E508"/>
          <cell r="F508"/>
          <cell r="G508"/>
          <cell r="H508"/>
          <cell r="I508"/>
          <cell r="J508"/>
          <cell r="K508"/>
          <cell r="V508"/>
          <cell r="W508"/>
        </row>
        <row r="509">
          <cell r="C509"/>
          <cell r="D509"/>
          <cell r="E509"/>
          <cell r="F509"/>
          <cell r="G509"/>
          <cell r="H509"/>
          <cell r="I509"/>
          <cell r="J509"/>
          <cell r="K509"/>
          <cell r="V509"/>
          <cell r="W509"/>
        </row>
        <row r="510">
          <cell r="C510"/>
          <cell r="D510"/>
          <cell r="E510"/>
          <cell r="F510"/>
          <cell r="G510"/>
          <cell r="H510"/>
          <cell r="I510"/>
          <cell r="J510"/>
          <cell r="K510"/>
          <cell r="V510"/>
          <cell r="W510"/>
        </row>
        <row r="511">
          <cell r="C511"/>
          <cell r="D511"/>
          <cell r="E511"/>
          <cell r="F511"/>
          <cell r="G511"/>
          <cell r="H511"/>
          <cell r="I511"/>
          <cell r="J511"/>
          <cell r="K511"/>
          <cell r="V511"/>
          <cell r="W511"/>
        </row>
        <row r="512">
          <cell r="C512"/>
          <cell r="D512"/>
          <cell r="E512"/>
          <cell r="F512"/>
          <cell r="G512"/>
          <cell r="H512"/>
          <cell r="I512"/>
          <cell r="J512"/>
          <cell r="K512"/>
          <cell r="V512"/>
          <cell r="W512"/>
        </row>
        <row r="513">
          <cell r="C513"/>
          <cell r="D513"/>
          <cell r="E513"/>
          <cell r="F513"/>
          <cell r="G513"/>
          <cell r="H513"/>
          <cell r="I513"/>
          <cell r="J513"/>
          <cell r="K513"/>
          <cell r="V513"/>
          <cell r="W513"/>
        </row>
        <row r="514">
          <cell r="C514"/>
          <cell r="D514"/>
          <cell r="E514"/>
          <cell r="F514"/>
          <cell r="G514"/>
          <cell r="H514"/>
          <cell r="I514"/>
          <cell r="J514"/>
          <cell r="K514"/>
          <cell r="V514"/>
          <cell r="W514"/>
        </row>
        <row r="515">
          <cell r="C515"/>
          <cell r="D515"/>
          <cell r="E515"/>
          <cell r="F515"/>
          <cell r="G515"/>
          <cell r="H515"/>
          <cell r="I515"/>
          <cell r="J515"/>
          <cell r="K515"/>
          <cell r="V515"/>
          <cell r="W515"/>
        </row>
        <row r="516">
          <cell r="C516"/>
          <cell r="D516"/>
          <cell r="E516"/>
          <cell r="F516"/>
          <cell r="G516"/>
          <cell r="H516"/>
          <cell r="I516"/>
          <cell r="J516"/>
          <cell r="K516"/>
          <cell r="V516"/>
          <cell r="W516"/>
        </row>
        <row r="517">
          <cell r="C517"/>
          <cell r="D517"/>
          <cell r="E517"/>
          <cell r="F517"/>
          <cell r="G517"/>
          <cell r="H517"/>
          <cell r="I517"/>
          <cell r="J517"/>
          <cell r="K517"/>
          <cell r="V517"/>
          <cell r="W517"/>
        </row>
        <row r="518">
          <cell r="C518"/>
          <cell r="D518"/>
          <cell r="E518"/>
          <cell r="F518"/>
          <cell r="G518"/>
          <cell r="H518"/>
          <cell r="I518"/>
          <cell r="J518"/>
          <cell r="K518"/>
          <cell r="V518"/>
          <cell r="W518"/>
        </row>
        <row r="519">
          <cell r="C519"/>
          <cell r="D519"/>
          <cell r="E519"/>
          <cell r="F519"/>
          <cell r="G519"/>
          <cell r="H519"/>
          <cell r="I519"/>
          <cell r="J519"/>
          <cell r="K519"/>
          <cell r="V519"/>
          <cell r="W519"/>
        </row>
        <row r="520">
          <cell r="C520"/>
          <cell r="D520"/>
          <cell r="E520"/>
          <cell r="F520"/>
          <cell r="G520"/>
          <cell r="H520"/>
          <cell r="I520"/>
          <cell r="J520"/>
          <cell r="K520"/>
          <cell r="V520"/>
          <cell r="W520"/>
        </row>
        <row r="521">
          <cell r="C521"/>
          <cell r="D521"/>
          <cell r="E521"/>
          <cell r="F521"/>
          <cell r="G521"/>
          <cell r="H521"/>
          <cell r="I521"/>
          <cell r="J521"/>
          <cell r="K521"/>
          <cell r="V521"/>
          <cell r="W521"/>
        </row>
        <row r="522">
          <cell r="C522"/>
          <cell r="D522"/>
          <cell r="E522"/>
          <cell r="F522"/>
          <cell r="G522"/>
          <cell r="H522"/>
          <cell r="I522"/>
          <cell r="J522"/>
          <cell r="K522"/>
          <cell r="V522"/>
          <cell r="W522"/>
        </row>
        <row r="523">
          <cell r="C523"/>
          <cell r="D523"/>
          <cell r="E523"/>
          <cell r="F523"/>
          <cell r="G523"/>
          <cell r="H523"/>
          <cell r="I523"/>
          <cell r="J523"/>
          <cell r="K523"/>
          <cell r="V523"/>
          <cell r="W523"/>
        </row>
        <row r="524">
          <cell r="C524"/>
          <cell r="D524"/>
          <cell r="E524"/>
          <cell r="F524"/>
          <cell r="G524"/>
          <cell r="H524"/>
          <cell r="I524"/>
          <cell r="J524"/>
          <cell r="K524"/>
          <cell r="V524"/>
          <cell r="W524"/>
        </row>
        <row r="525">
          <cell r="C525"/>
          <cell r="D525"/>
          <cell r="E525"/>
          <cell r="F525"/>
          <cell r="G525"/>
          <cell r="H525"/>
          <cell r="I525"/>
          <cell r="J525"/>
          <cell r="K525"/>
          <cell r="V525"/>
          <cell r="W525"/>
        </row>
        <row r="526">
          <cell r="C526"/>
          <cell r="D526"/>
          <cell r="E526"/>
          <cell r="F526"/>
          <cell r="G526"/>
          <cell r="H526"/>
          <cell r="I526"/>
          <cell r="J526"/>
          <cell r="K526"/>
          <cell r="V526"/>
          <cell r="W526"/>
        </row>
        <row r="527">
          <cell r="C527"/>
          <cell r="D527"/>
          <cell r="E527"/>
          <cell r="F527"/>
          <cell r="G527"/>
          <cell r="H527"/>
          <cell r="I527"/>
          <cell r="J527"/>
          <cell r="K527"/>
          <cell r="V527"/>
          <cell r="W527"/>
        </row>
        <row r="528">
          <cell r="C528"/>
          <cell r="D528"/>
          <cell r="E528"/>
          <cell r="F528"/>
          <cell r="G528"/>
          <cell r="H528"/>
          <cell r="I528"/>
          <cell r="J528"/>
          <cell r="K528"/>
          <cell r="V528"/>
          <cell r="W528"/>
        </row>
        <row r="529">
          <cell r="C529"/>
          <cell r="D529"/>
          <cell r="E529"/>
          <cell r="F529"/>
          <cell r="G529"/>
          <cell r="H529"/>
          <cell r="I529"/>
          <cell r="J529"/>
          <cell r="K529"/>
          <cell r="V529"/>
          <cell r="W529"/>
        </row>
        <row r="530">
          <cell r="C530"/>
          <cell r="D530"/>
          <cell r="E530"/>
          <cell r="F530"/>
          <cell r="G530"/>
          <cell r="H530"/>
          <cell r="I530"/>
          <cell r="J530"/>
          <cell r="K530"/>
          <cell r="V530"/>
          <cell r="W530"/>
        </row>
        <row r="531">
          <cell r="C531"/>
          <cell r="D531"/>
          <cell r="E531"/>
          <cell r="F531"/>
          <cell r="G531"/>
          <cell r="H531"/>
          <cell r="I531"/>
          <cell r="J531"/>
          <cell r="K531"/>
          <cell r="V531"/>
          <cell r="W531"/>
        </row>
        <row r="532">
          <cell r="C532"/>
          <cell r="D532"/>
          <cell r="E532"/>
          <cell r="F532"/>
          <cell r="G532"/>
          <cell r="H532"/>
          <cell r="I532"/>
          <cell r="J532"/>
          <cell r="K532"/>
          <cell r="V532"/>
          <cell r="W532"/>
        </row>
        <row r="533">
          <cell r="C533"/>
          <cell r="D533"/>
          <cell r="E533"/>
          <cell r="F533"/>
          <cell r="G533"/>
          <cell r="H533"/>
          <cell r="I533"/>
          <cell r="J533"/>
          <cell r="K533"/>
          <cell r="V533"/>
          <cell r="W533"/>
        </row>
        <row r="534">
          <cell r="C534"/>
          <cell r="D534"/>
          <cell r="E534"/>
          <cell r="F534"/>
          <cell r="G534"/>
          <cell r="H534"/>
          <cell r="I534"/>
          <cell r="J534"/>
          <cell r="K534"/>
          <cell r="V534"/>
          <cell r="W534"/>
        </row>
        <row r="535">
          <cell r="C535"/>
          <cell r="D535"/>
          <cell r="E535"/>
          <cell r="F535"/>
          <cell r="G535"/>
          <cell r="H535"/>
          <cell r="I535"/>
          <cell r="J535"/>
          <cell r="K535"/>
          <cell r="V535"/>
          <cell r="W535"/>
        </row>
        <row r="536">
          <cell r="C536"/>
          <cell r="D536"/>
          <cell r="E536"/>
          <cell r="F536"/>
          <cell r="G536"/>
          <cell r="H536"/>
          <cell r="I536"/>
          <cell r="J536"/>
          <cell r="K536"/>
          <cell r="V536"/>
          <cell r="W536"/>
        </row>
        <row r="537">
          <cell r="C537"/>
          <cell r="D537"/>
          <cell r="E537"/>
          <cell r="F537"/>
          <cell r="G537"/>
          <cell r="H537"/>
          <cell r="I537"/>
          <cell r="J537"/>
          <cell r="K537"/>
          <cell r="V537"/>
          <cell r="W537"/>
        </row>
        <row r="538">
          <cell r="C538"/>
          <cell r="D538"/>
          <cell r="E538"/>
          <cell r="F538"/>
          <cell r="G538"/>
          <cell r="H538"/>
          <cell r="I538"/>
          <cell r="J538"/>
          <cell r="K538"/>
          <cell r="V538"/>
          <cell r="W538"/>
        </row>
        <row r="539">
          <cell r="C539"/>
          <cell r="D539"/>
          <cell r="E539"/>
          <cell r="F539"/>
          <cell r="G539"/>
          <cell r="H539"/>
          <cell r="I539"/>
          <cell r="J539"/>
          <cell r="K539"/>
          <cell r="V539"/>
          <cell r="W539"/>
        </row>
        <row r="540">
          <cell r="C540"/>
          <cell r="D540"/>
          <cell r="E540"/>
          <cell r="F540"/>
          <cell r="G540"/>
          <cell r="H540"/>
          <cell r="I540"/>
          <cell r="J540"/>
          <cell r="K540"/>
          <cell r="V540"/>
          <cell r="W540"/>
        </row>
        <row r="541">
          <cell r="C541"/>
          <cell r="D541"/>
          <cell r="E541"/>
          <cell r="F541"/>
          <cell r="G541"/>
          <cell r="H541"/>
          <cell r="I541"/>
          <cell r="J541"/>
          <cell r="K541"/>
          <cell r="V541"/>
          <cell r="W541"/>
        </row>
        <row r="542">
          <cell r="C542"/>
          <cell r="D542"/>
          <cell r="E542"/>
          <cell r="F542"/>
          <cell r="G542"/>
          <cell r="H542"/>
          <cell r="I542"/>
          <cell r="J542"/>
          <cell r="K542"/>
          <cell r="V542"/>
          <cell r="W542"/>
        </row>
        <row r="543">
          <cell r="C543"/>
          <cell r="D543"/>
          <cell r="E543"/>
          <cell r="F543"/>
          <cell r="G543"/>
          <cell r="H543"/>
          <cell r="I543"/>
          <cell r="J543"/>
          <cell r="K543"/>
          <cell r="V543"/>
          <cell r="W543"/>
        </row>
        <row r="544">
          <cell r="C544"/>
          <cell r="D544"/>
          <cell r="E544"/>
          <cell r="F544"/>
          <cell r="G544"/>
          <cell r="H544"/>
          <cell r="I544"/>
          <cell r="J544"/>
          <cell r="K544"/>
          <cell r="V544"/>
          <cell r="W544"/>
        </row>
        <row r="545">
          <cell r="C545"/>
          <cell r="D545"/>
          <cell r="E545"/>
          <cell r="F545"/>
          <cell r="G545"/>
          <cell r="H545"/>
          <cell r="I545"/>
          <cell r="J545"/>
          <cell r="K545"/>
          <cell r="V545"/>
          <cell r="W545"/>
        </row>
        <row r="546">
          <cell r="C546"/>
          <cell r="D546"/>
          <cell r="E546"/>
          <cell r="F546"/>
          <cell r="G546"/>
          <cell r="H546"/>
          <cell r="I546"/>
          <cell r="J546"/>
          <cell r="K546"/>
          <cell r="V546"/>
          <cell r="W546"/>
        </row>
        <row r="547">
          <cell r="C547"/>
          <cell r="D547"/>
          <cell r="E547"/>
          <cell r="F547"/>
          <cell r="G547"/>
          <cell r="H547"/>
          <cell r="I547"/>
          <cell r="J547"/>
          <cell r="K547"/>
          <cell r="V547"/>
          <cell r="W547"/>
        </row>
        <row r="548">
          <cell r="C548"/>
          <cell r="D548"/>
          <cell r="E548"/>
          <cell r="F548"/>
          <cell r="G548"/>
          <cell r="H548"/>
          <cell r="I548"/>
          <cell r="J548"/>
          <cell r="K548"/>
          <cell r="V548"/>
          <cell r="W548"/>
        </row>
        <row r="549">
          <cell r="C549"/>
          <cell r="D549"/>
          <cell r="E549"/>
          <cell r="F549"/>
          <cell r="G549"/>
          <cell r="H549"/>
          <cell r="I549"/>
          <cell r="J549"/>
          <cell r="K549"/>
          <cell r="V549"/>
          <cell r="W549"/>
        </row>
        <row r="550">
          <cell r="C550"/>
          <cell r="D550"/>
          <cell r="E550"/>
          <cell r="F550"/>
          <cell r="G550"/>
          <cell r="H550"/>
          <cell r="I550"/>
          <cell r="J550"/>
          <cell r="K550"/>
          <cell r="V550"/>
          <cell r="W550"/>
        </row>
        <row r="551">
          <cell r="C551"/>
          <cell r="D551"/>
          <cell r="E551"/>
          <cell r="F551"/>
          <cell r="G551"/>
          <cell r="H551"/>
          <cell r="I551"/>
          <cell r="J551"/>
          <cell r="K551"/>
          <cell r="V551"/>
          <cell r="W551"/>
        </row>
        <row r="552">
          <cell r="C552"/>
          <cell r="D552"/>
          <cell r="E552"/>
          <cell r="F552"/>
          <cell r="G552"/>
          <cell r="H552"/>
          <cell r="I552"/>
          <cell r="J552"/>
          <cell r="K552"/>
          <cell r="V552"/>
          <cell r="W552"/>
        </row>
        <row r="553">
          <cell r="C553"/>
          <cell r="D553"/>
          <cell r="E553"/>
          <cell r="F553"/>
          <cell r="G553"/>
          <cell r="H553"/>
          <cell r="I553"/>
          <cell r="J553"/>
          <cell r="K553"/>
          <cell r="V553"/>
          <cell r="W553"/>
        </row>
        <row r="554">
          <cell r="C554"/>
          <cell r="D554"/>
          <cell r="E554"/>
          <cell r="F554"/>
          <cell r="G554"/>
          <cell r="H554"/>
          <cell r="I554"/>
          <cell r="J554"/>
          <cell r="K554"/>
          <cell r="V554"/>
          <cell r="W554"/>
        </row>
        <row r="555">
          <cell r="C555"/>
          <cell r="D555"/>
          <cell r="E555"/>
          <cell r="F555"/>
          <cell r="G555"/>
          <cell r="H555"/>
          <cell r="I555"/>
          <cell r="J555"/>
          <cell r="K555"/>
          <cell r="V555"/>
          <cell r="W555"/>
        </row>
        <row r="556">
          <cell r="C556"/>
          <cell r="D556"/>
          <cell r="E556"/>
          <cell r="F556"/>
          <cell r="G556"/>
          <cell r="H556"/>
          <cell r="I556"/>
          <cell r="J556"/>
          <cell r="K556"/>
          <cell r="V556"/>
          <cell r="W556"/>
        </row>
        <row r="557">
          <cell r="C557"/>
          <cell r="D557"/>
          <cell r="E557"/>
          <cell r="F557"/>
          <cell r="G557"/>
          <cell r="H557"/>
          <cell r="I557"/>
          <cell r="J557"/>
          <cell r="K557"/>
          <cell r="V557"/>
          <cell r="W557"/>
        </row>
        <row r="558">
          <cell r="C558"/>
          <cell r="D558"/>
          <cell r="E558"/>
          <cell r="F558"/>
          <cell r="G558"/>
          <cell r="H558"/>
          <cell r="I558"/>
          <cell r="J558"/>
          <cell r="K558"/>
          <cell r="V558"/>
          <cell r="W558"/>
        </row>
        <row r="559">
          <cell r="C559"/>
          <cell r="D559"/>
          <cell r="E559"/>
          <cell r="F559"/>
          <cell r="G559"/>
          <cell r="H559"/>
          <cell r="I559"/>
          <cell r="J559"/>
          <cell r="K559"/>
          <cell r="V559"/>
          <cell r="W559"/>
        </row>
        <row r="560">
          <cell r="C560"/>
          <cell r="D560"/>
          <cell r="E560"/>
          <cell r="F560"/>
          <cell r="G560"/>
          <cell r="H560"/>
          <cell r="I560"/>
          <cell r="J560"/>
          <cell r="K560"/>
          <cell r="V560"/>
          <cell r="W560"/>
        </row>
        <row r="561">
          <cell r="C561"/>
          <cell r="D561"/>
          <cell r="E561"/>
          <cell r="F561"/>
          <cell r="G561"/>
          <cell r="H561"/>
          <cell r="I561"/>
          <cell r="J561"/>
          <cell r="K561"/>
          <cell r="V561"/>
          <cell r="W561"/>
        </row>
        <row r="562">
          <cell r="C562"/>
          <cell r="D562"/>
          <cell r="E562"/>
          <cell r="F562"/>
          <cell r="G562"/>
          <cell r="H562"/>
          <cell r="I562"/>
          <cell r="J562"/>
          <cell r="K562"/>
          <cell r="V562"/>
          <cell r="W562"/>
        </row>
        <row r="563">
          <cell r="C563"/>
          <cell r="D563"/>
          <cell r="E563"/>
          <cell r="F563"/>
          <cell r="G563"/>
          <cell r="H563"/>
          <cell r="I563"/>
          <cell r="J563"/>
          <cell r="K563"/>
          <cell r="V563"/>
          <cell r="W563"/>
        </row>
        <row r="564">
          <cell r="C564"/>
          <cell r="D564"/>
          <cell r="E564"/>
          <cell r="F564"/>
          <cell r="G564"/>
          <cell r="H564"/>
          <cell r="I564"/>
          <cell r="J564"/>
          <cell r="K564"/>
          <cell r="V564"/>
          <cell r="W564"/>
        </row>
        <row r="565">
          <cell r="C565"/>
          <cell r="D565"/>
          <cell r="E565"/>
          <cell r="F565"/>
          <cell r="G565"/>
          <cell r="H565"/>
          <cell r="I565"/>
          <cell r="J565"/>
          <cell r="K565"/>
          <cell r="V565"/>
          <cell r="W565"/>
        </row>
        <row r="566">
          <cell r="C566"/>
          <cell r="D566"/>
          <cell r="E566"/>
          <cell r="F566"/>
          <cell r="G566"/>
          <cell r="H566"/>
          <cell r="I566"/>
          <cell r="J566"/>
          <cell r="K566"/>
          <cell r="V566"/>
          <cell r="W566"/>
        </row>
        <row r="567">
          <cell r="C567"/>
          <cell r="D567"/>
          <cell r="E567"/>
          <cell r="F567"/>
          <cell r="G567"/>
          <cell r="H567"/>
          <cell r="I567"/>
          <cell r="J567"/>
          <cell r="K567"/>
          <cell r="V567"/>
          <cell r="W567"/>
        </row>
        <row r="568">
          <cell r="C568"/>
          <cell r="D568"/>
          <cell r="E568"/>
          <cell r="F568"/>
          <cell r="G568"/>
          <cell r="H568"/>
          <cell r="I568"/>
          <cell r="J568"/>
          <cell r="K568"/>
          <cell r="V568"/>
          <cell r="W568"/>
        </row>
        <row r="569">
          <cell r="C569"/>
          <cell r="D569"/>
          <cell r="E569"/>
          <cell r="F569"/>
          <cell r="G569"/>
          <cell r="H569"/>
          <cell r="I569"/>
          <cell r="J569"/>
          <cell r="K569"/>
          <cell r="V569"/>
          <cell r="W569"/>
        </row>
        <row r="570">
          <cell r="C570"/>
          <cell r="D570"/>
          <cell r="E570"/>
          <cell r="F570"/>
          <cell r="G570"/>
          <cell r="H570"/>
          <cell r="I570"/>
          <cell r="J570"/>
          <cell r="K570"/>
          <cell r="V570"/>
          <cell r="W570"/>
        </row>
        <row r="571">
          <cell r="C571"/>
          <cell r="D571"/>
          <cell r="E571"/>
          <cell r="F571"/>
          <cell r="G571"/>
          <cell r="H571"/>
          <cell r="I571"/>
          <cell r="J571"/>
          <cell r="K571"/>
          <cell r="V571"/>
          <cell r="W571"/>
        </row>
        <row r="572">
          <cell r="C572"/>
          <cell r="D572"/>
          <cell r="E572"/>
          <cell r="F572"/>
          <cell r="G572"/>
          <cell r="H572"/>
          <cell r="I572"/>
          <cell r="J572"/>
          <cell r="K572"/>
          <cell r="V572"/>
          <cell r="W572"/>
        </row>
        <row r="573">
          <cell r="C573"/>
          <cell r="D573"/>
          <cell r="E573"/>
          <cell r="F573"/>
          <cell r="G573"/>
          <cell r="H573"/>
          <cell r="I573"/>
          <cell r="J573"/>
          <cell r="K573"/>
          <cell r="V573"/>
          <cell r="W573"/>
        </row>
        <row r="574">
          <cell r="C574"/>
          <cell r="D574"/>
          <cell r="E574"/>
          <cell r="F574"/>
          <cell r="G574"/>
          <cell r="H574"/>
          <cell r="I574"/>
          <cell r="J574"/>
          <cell r="K574"/>
          <cell r="V574"/>
          <cell r="W574"/>
        </row>
        <row r="575">
          <cell r="C575"/>
          <cell r="D575"/>
          <cell r="E575"/>
          <cell r="F575"/>
          <cell r="G575"/>
          <cell r="H575"/>
          <cell r="I575"/>
          <cell r="J575"/>
          <cell r="K575"/>
          <cell r="V575"/>
          <cell r="W575"/>
        </row>
        <row r="576">
          <cell r="C576"/>
          <cell r="D576"/>
          <cell r="E576"/>
          <cell r="F576"/>
          <cell r="G576"/>
          <cell r="H576"/>
          <cell r="I576"/>
          <cell r="J576"/>
          <cell r="K576"/>
          <cell r="V576"/>
          <cell r="W576"/>
        </row>
        <row r="577">
          <cell r="C577"/>
          <cell r="D577"/>
          <cell r="E577"/>
          <cell r="F577"/>
          <cell r="G577"/>
          <cell r="H577"/>
          <cell r="I577"/>
          <cell r="J577"/>
          <cell r="K577"/>
          <cell r="V577"/>
          <cell r="W577"/>
        </row>
        <row r="578">
          <cell r="C578"/>
          <cell r="D578"/>
          <cell r="E578"/>
          <cell r="F578"/>
          <cell r="G578"/>
          <cell r="H578"/>
          <cell r="I578"/>
          <cell r="J578"/>
          <cell r="K578"/>
          <cell r="V578"/>
          <cell r="W578"/>
        </row>
        <row r="579">
          <cell r="C579"/>
          <cell r="D579"/>
          <cell r="E579"/>
          <cell r="F579"/>
          <cell r="G579"/>
          <cell r="H579"/>
          <cell r="I579"/>
          <cell r="J579"/>
          <cell r="K579"/>
          <cell r="V579"/>
          <cell r="W579"/>
        </row>
        <row r="580">
          <cell r="C580"/>
          <cell r="D580"/>
          <cell r="E580"/>
          <cell r="F580"/>
          <cell r="G580"/>
          <cell r="H580"/>
          <cell r="I580"/>
          <cell r="J580"/>
          <cell r="K580"/>
          <cell r="V580"/>
          <cell r="W580"/>
        </row>
        <row r="581">
          <cell r="C581"/>
          <cell r="D581"/>
          <cell r="E581"/>
          <cell r="F581"/>
          <cell r="G581"/>
          <cell r="H581"/>
          <cell r="I581"/>
          <cell r="J581"/>
          <cell r="K581"/>
          <cell r="V581"/>
          <cell r="W581"/>
        </row>
        <row r="582">
          <cell r="C582"/>
          <cell r="D582"/>
          <cell r="E582"/>
          <cell r="F582"/>
          <cell r="G582"/>
          <cell r="H582"/>
          <cell r="I582"/>
          <cell r="J582"/>
          <cell r="K582"/>
          <cell r="V582"/>
          <cell r="W582"/>
        </row>
        <row r="583">
          <cell r="C583"/>
          <cell r="D583"/>
          <cell r="E583"/>
          <cell r="F583"/>
          <cell r="G583"/>
          <cell r="H583"/>
          <cell r="I583"/>
          <cell r="J583"/>
          <cell r="K583"/>
          <cell r="V583"/>
          <cell r="W583"/>
        </row>
        <row r="584">
          <cell r="C584"/>
          <cell r="D584"/>
          <cell r="E584"/>
          <cell r="F584"/>
          <cell r="G584"/>
          <cell r="H584"/>
          <cell r="I584"/>
          <cell r="J584"/>
          <cell r="K584"/>
          <cell r="V584"/>
          <cell r="W584"/>
        </row>
        <row r="585">
          <cell r="C585"/>
          <cell r="D585"/>
          <cell r="E585"/>
          <cell r="F585"/>
          <cell r="G585"/>
          <cell r="H585"/>
          <cell r="I585"/>
          <cell r="J585"/>
          <cell r="K585"/>
          <cell r="V585"/>
          <cell r="W585"/>
        </row>
        <row r="586">
          <cell r="C586"/>
          <cell r="D586"/>
          <cell r="E586"/>
          <cell r="F586"/>
          <cell r="G586"/>
          <cell r="H586"/>
          <cell r="I586"/>
          <cell r="J586"/>
          <cell r="K586"/>
          <cell r="V586"/>
          <cell r="W586"/>
        </row>
        <row r="587">
          <cell r="C587"/>
          <cell r="D587"/>
          <cell r="E587"/>
          <cell r="F587"/>
          <cell r="G587"/>
          <cell r="H587"/>
          <cell r="I587"/>
          <cell r="J587"/>
          <cell r="K587"/>
          <cell r="V587"/>
          <cell r="W587"/>
        </row>
        <row r="588">
          <cell r="C588"/>
          <cell r="D588"/>
          <cell r="E588"/>
          <cell r="F588"/>
          <cell r="G588"/>
          <cell r="H588"/>
          <cell r="I588"/>
          <cell r="J588"/>
          <cell r="K588"/>
          <cell r="V588"/>
          <cell r="W588"/>
        </row>
        <row r="589">
          <cell r="C589"/>
          <cell r="D589"/>
          <cell r="E589"/>
          <cell r="F589"/>
          <cell r="G589"/>
          <cell r="H589"/>
          <cell r="I589"/>
          <cell r="J589"/>
          <cell r="K589"/>
          <cell r="V589"/>
          <cell r="W589"/>
        </row>
        <row r="590">
          <cell r="C590"/>
          <cell r="D590"/>
          <cell r="E590"/>
          <cell r="F590"/>
          <cell r="G590"/>
          <cell r="H590"/>
          <cell r="I590"/>
          <cell r="J590"/>
          <cell r="K590"/>
          <cell r="V590"/>
          <cell r="W590"/>
        </row>
        <row r="591">
          <cell r="C591"/>
          <cell r="D591"/>
          <cell r="E591"/>
          <cell r="F591"/>
          <cell r="G591"/>
          <cell r="H591"/>
          <cell r="I591"/>
          <cell r="J591"/>
          <cell r="K591"/>
          <cell r="V591"/>
          <cell r="W591"/>
        </row>
        <row r="592">
          <cell r="C592"/>
          <cell r="D592"/>
          <cell r="E592"/>
          <cell r="F592"/>
          <cell r="G592"/>
          <cell r="H592"/>
          <cell r="I592"/>
          <cell r="J592"/>
          <cell r="K592"/>
          <cell r="V592"/>
          <cell r="W592"/>
        </row>
        <row r="593">
          <cell r="C593"/>
          <cell r="D593"/>
          <cell r="E593"/>
          <cell r="F593"/>
          <cell r="G593"/>
          <cell r="H593"/>
          <cell r="I593"/>
          <cell r="J593"/>
          <cell r="K593"/>
          <cell r="V593"/>
          <cell r="W593"/>
        </row>
        <row r="594">
          <cell r="C594"/>
          <cell r="D594"/>
          <cell r="E594"/>
          <cell r="F594"/>
          <cell r="G594"/>
          <cell r="H594"/>
          <cell r="I594"/>
          <cell r="J594"/>
          <cell r="K594"/>
          <cell r="V594"/>
          <cell r="W594"/>
        </row>
        <row r="595">
          <cell r="C595"/>
          <cell r="D595"/>
          <cell r="E595"/>
          <cell r="F595"/>
          <cell r="G595"/>
          <cell r="H595"/>
          <cell r="I595"/>
          <cell r="J595"/>
          <cell r="K595"/>
          <cell r="V595"/>
          <cell r="W595"/>
        </row>
        <row r="596">
          <cell r="C596"/>
          <cell r="D596"/>
          <cell r="E596"/>
          <cell r="F596"/>
          <cell r="G596"/>
          <cell r="H596"/>
          <cell r="I596"/>
          <cell r="J596"/>
          <cell r="K596"/>
          <cell r="V596"/>
          <cell r="W596"/>
        </row>
        <row r="597">
          <cell r="C597"/>
          <cell r="D597"/>
          <cell r="E597"/>
          <cell r="F597"/>
          <cell r="G597"/>
          <cell r="H597"/>
          <cell r="I597"/>
          <cell r="J597"/>
          <cell r="K597"/>
          <cell r="V597"/>
          <cell r="W597"/>
        </row>
        <row r="598">
          <cell r="C598"/>
          <cell r="D598"/>
          <cell r="E598"/>
          <cell r="F598"/>
          <cell r="G598"/>
          <cell r="H598"/>
          <cell r="I598"/>
          <cell r="J598"/>
          <cell r="K598"/>
          <cell r="V598"/>
          <cell r="W598"/>
        </row>
        <row r="599">
          <cell r="C599"/>
          <cell r="D599"/>
          <cell r="E599"/>
          <cell r="F599"/>
          <cell r="G599"/>
          <cell r="H599"/>
          <cell r="I599"/>
          <cell r="J599"/>
          <cell r="K599"/>
          <cell r="V599"/>
          <cell r="W599"/>
        </row>
        <row r="600">
          <cell r="C600"/>
          <cell r="D600"/>
          <cell r="E600"/>
          <cell r="F600"/>
          <cell r="G600"/>
          <cell r="H600"/>
          <cell r="I600"/>
          <cell r="J600"/>
          <cell r="K600"/>
          <cell r="V600"/>
          <cell r="W600"/>
        </row>
        <row r="601">
          <cell r="C601"/>
          <cell r="D601"/>
          <cell r="E601"/>
          <cell r="F601"/>
          <cell r="G601"/>
          <cell r="H601"/>
          <cell r="I601"/>
          <cell r="J601"/>
          <cell r="K601"/>
          <cell r="V601"/>
          <cell r="W601"/>
        </row>
        <row r="602">
          <cell r="C602"/>
          <cell r="D602"/>
          <cell r="E602"/>
          <cell r="F602"/>
          <cell r="G602"/>
          <cell r="H602"/>
          <cell r="I602"/>
          <cell r="J602"/>
          <cell r="K602"/>
          <cell r="V602"/>
          <cell r="W602"/>
        </row>
        <row r="603">
          <cell r="C603"/>
          <cell r="D603"/>
          <cell r="E603"/>
          <cell r="F603"/>
          <cell r="G603"/>
          <cell r="H603"/>
          <cell r="I603"/>
          <cell r="J603"/>
          <cell r="K603"/>
          <cell r="V603"/>
          <cell r="W603"/>
        </row>
        <row r="604">
          <cell r="C604"/>
          <cell r="D604"/>
          <cell r="E604"/>
          <cell r="F604"/>
          <cell r="G604"/>
          <cell r="H604"/>
          <cell r="I604"/>
          <cell r="J604"/>
          <cell r="K604"/>
          <cell r="V604"/>
          <cell r="W604"/>
        </row>
        <row r="605">
          <cell r="C605"/>
          <cell r="D605"/>
          <cell r="E605"/>
          <cell r="F605"/>
          <cell r="G605"/>
          <cell r="H605"/>
          <cell r="I605"/>
          <cell r="J605"/>
          <cell r="K605"/>
          <cell r="V605"/>
          <cell r="W605"/>
        </row>
        <row r="606">
          <cell r="C606"/>
          <cell r="D606"/>
          <cell r="E606"/>
          <cell r="F606"/>
          <cell r="G606"/>
          <cell r="H606"/>
          <cell r="I606"/>
          <cell r="J606"/>
          <cell r="K606"/>
          <cell r="V606"/>
          <cell r="W606"/>
        </row>
        <row r="607">
          <cell r="C607"/>
          <cell r="D607"/>
          <cell r="E607"/>
          <cell r="F607"/>
          <cell r="G607"/>
          <cell r="H607"/>
          <cell r="I607"/>
          <cell r="J607"/>
          <cell r="K607"/>
          <cell r="V607"/>
          <cell r="W607"/>
        </row>
        <row r="608">
          <cell r="C608"/>
          <cell r="D608"/>
          <cell r="E608"/>
          <cell r="F608"/>
          <cell r="G608"/>
          <cell r="H608"/>
          <cell r="I608"/>
          <cell r="J608"/>
          <cell r="K608"/>
          <cell r="V608"/>
          <cell r="W608"/>
        </row>
        <row r="609">
          <cell r="K609"/>
          <cell r="V609"/>
          <cell r="W609"/>
        </row>
        <row r="610">
          <cell r="K610"/>
          <cell r="V610"/>
          <cell r="W610"/>
        </row>
        <row r="611">
          <cell r="K611"/>
          <cell r="V611"/>
          <cell r="W611"/>
        </row>
        <row r="612">
          <cell r="K612"/>
          <cell r="V612"/>
          <cell r="W612"/>
        </row>
        <row r="613">
          <cell r="K613"/>
          <cell r="V613"/>
          <cell r="W613"/>
        </row>
        <row r="614">
          <cell r="K614"/>
          <cell r="V614"/>
          <cell r="W614"/>
        </row>
        <row r="615">
          <cell r="K615"/>
          <cell r="V615"/>
          <cell r="W615"/>
        </row>
        <row r="616">
          <cell r="K616"/>
          <cell r="V616"/>
          <cell r="W616"/>
        </row>
        <row r="617">
          <cell r="K617"/>
          <cell r="V617"/>
          <cell r="W617"/>
        </row>
        <row r="618">
          <cell r="K618"/>
          <cell r="V618"/>
          <cell r="W618"/>
        </row>
        <row r="619">
          <cell r="K619"/>
          <cell r="V619"/>
          <cell r="W619"/>
        </row>
        <row r="620">
          <cell r="K620"/>
          <cell r="V620"/>
          <cell r="W620"/>
        </row>
        <row r="621">
          <cell r="K621"/>
          <cell r="V621"/>
          <cell r="W621"/>
        </row>
        <row r="622">
          <cell r="K622"/>
          <cell r="V622"/>
          <cell r="W622"/>
        </row>
        <row r="623">
          <cell r="K623"/>
          <cell r="V623"/>
          <cell r="W623"/>
        </row>
        <row r="624">
          <cell r="K624"/>
          <cell r="V624"/>
          <cell r="W624"/>
        </row>
        <row r="625">
          <cell r="K625"/>
          <cell r="V625"/>
          <cell r="W625"/>
        </row>
        <row r="626">
          <cell r="K626"/>
          <cell r="V626"/>
          <cell r="W626"/>
        </row>
        <row r="627">
          <cell r="K627"/>
          <cell r="V627"/>
          <cell r="W627"/>
        </row>
        <row r="628">
          <cell r="K628"/>
          <cell r="V628"/>
          <cell r="W628"/>
        </row>
        <row r="629">
          <cell r="K629"/>
          <cell r="V629"/>
          <cell r="W629"/>
        </row>
        <row r="630">
          <cell r="K630"/>
          <cell r="V630"/>
          <cell r="W630"/>
        </row>
        <row r="631">
          <cell r="K631"/>
          <cell r="V631"/>
          <cell r="W631"/>
        </row>
        <row r="632">
          <cell r="K632"/>
          <cell r="V632"/>
          <cell r="W632"/>
        </row>
        <row r="633">
          <cell r="K633"/>
          <cell r="V633"/>
          <cell r="W633"/>
        </row>
        <row r="634">
          <cell r="K634"/>
          <cell r="V634"/>
          <cell r="W634"/>
        </row>
        <row r="635">
          <cell r="K635"/>
          <cell r="V635"/>
          <cell r="W635"/>
        </row>
        <row r="636">
          <cell r="K636"/>
          <cell r="V636"/>
          <cell r="W636"/>
        </row>
        <row r="637">
          <cell r="K637"/>
          <cell r="V637"/>
          <cell r="W637"/>
        </row>
        <row r="638">
          <cell r="K638"/>
          <cell r="V638"/>
          <cell r="W638"/>
        </row>
        <row r="639">
          <cell r="K639"/>
          <cell r="V639"/>
          <cell r="W639"/>
        </row>
        <row r="640">
          <cell r="K640"/>
          <cell r="V640"/>
          <cell r="W640"/>
        </row>
        <row r="641">
          <cell r="K641"/>
          <cell r="V641"/>
          <cell r="W641"/>
        </row>
        <row r="642">
          <cell r="K642"/>
          <cell r="V642"/>
          <cell r="W642"/>
        </row>
        <row r="643">
          <cell r="K643"/>
          <cell r="V643"/>
          <cell r="W643"/>
        </row>
        <row r="644">
          <cell r="K644"/>
          <cell r="V644"/>
          <cell r="W644"/>
        </row>
        <row r="645">
          <cell r="K645"/>
          <cell r="V645"/>
          <cell r="W645"/>
        </row>
        <row r="646">
          <cell r="K646"/>
          <cell r="V646"/>
          <cell r="W646"/>
        </row>
        <row r="647">
          <cell r="K647"/>
          <cell r="V647"/>
          <cell r="W647"/>
        </row>
        <row r="648">
          <cell r="K648"/>
          <cell r="V648"/>
          <cell r="W648"/>
        </row>
        <row r="649">
          <cell r="K649"/>
          <cell r="V649"/>
          <cell r="W649"/>
        </row>
        <row r="650">
          <cell r="K650"/>
          <cell r="V650"/>
          <cell r="W650"/>
        </row>
        <row r="651">
          <cell r="K651"/>
          <cell r="V651"/>
          <cell r="W651"/>
        </row>
        <row r="652">
          <cell r="K652"/>
          <cell r="V652"/>
          <cell r="W652"/>
        </row>
        <row r="653">
          <cell r="K653"/>
          <cell r="V653"/>
          <cell r="W653"/>
        </row>
        <row r="654">
          <cell r="K654"/>
          <cell r="V654"/>
          <cell r="W654"/>
        </row>
        <row r="655">
          <cell r="K655"/>
          <cell r="V655"/>
          <cell r="W655"/>
        </row>
        <row r="656">
          <cell r="K656"/>
          <cell r="V656"/>
          <cell r="W656"/>
        </row>
        <row r="657">
          <cell r="K657"/>
          <cell r="V657"/>
          <cell r="W657"/>
        </row>
        <row r="658">
          <cell r="K658"/>
          <cell r="V658"/>
          <cell r="W658"/>
        </row>
        <row r="659">
          <cell r="K659"/>
          <cell r="V659"/>
          <cell r="W659"/>
        </row>
        <row r="660">
          <cell r="K660"/>
          <cell r="V660"/>
          <cell r="W660"/>
        </row>
        <row r="661">
          <cell r="K661"/>
          <cell r="V661"/>
          <cell r="W661"/>
        </row>
        <row r="662">
          <cell r="K662"/>
          <cell r="V662"/>
          <cell r="W662"/>
        </row>
        <row r="663">
          <cell r="K663"/>
          <cell r="V663"/>
          <cell r="W663"/>
        </row>
        <row r="664">
          <cell r="K664"/>
          <cell r="V664"/>
          <cell r="W664"/>
        </row>
        <row r="665">
          <cell r="K665"/>
          <cell r="V665"/>
          <cell r="W665"/>
        </row>
        <row r="666">
          <cell r="K666"/>
          <cell r="V666"/>
          <cell r="W666"/>
        </row>
        <row r="667">
          <cell r="K667"/>
          <cell r="V667"/>
          <cell r="W667"/>
        </row>
        <row r="668">
          <cell r="K668"/>
          <cell r="V668"/>
          <cell r="W668"/>
        </row>
        <row r="669">
          <cell r="K669"/>
          <cell r="V669"/>
          <cell r="W669"/>
        </row>
        <row r="670">
          <cell r="K670"/>
          <cell r="V670"/>
          <cell r="W670"/>
        </row>
        <row r="671">
          <cell r="K671"/>
          <cell r="V671"/>
          <cell r="W671"/>
        </row>
        <row r="672">
          <cell r="K672"/>
          <cell r="V672"/>
          <cell r="W672"/>
        </row>
        <row r="673">
          <cell r="K673"/>
          <cell r="V673"/>
          <cell r="W673"/>
        </row>
        <row r="674">
          <cell r="K674"/>
          <cell r="V674"/>
          <cell r="W674"/>
        </row>
        <row r="675">
          <cell r="K675"/>
          <cell r="V675"/>
          <cell r="W675"/>
        </row>
        <row r="676">
          <cell r="K676"/>
          <cell r="V676"/>
          <cell r="W676"/>
        </row>
        <row r="677">
          <cell r="K677"/>
          <cell r="V677"/>
          <cell r="W677"/>
        </row>
        <row r="678">
          <cell r="K678"/>
          <cell r="V678"/>
          <cell r="W678"/>
        </row>
        <row r="679">
          <cell r="K679"/>
          <cell r="V679"/>
          <cell r="W679"/>
        </row>
        <row r="680">
          <cell r="K680"/>
          <cell r="V680"/>
          <cell r="W680"/>
        </row>
        <row r="681">
          <cell r="K681"/>
          <cell r="V681"/>
          <cell r="W681"/>
        </row>
        <row r="682">
          <cell r="K682"/>
          <cell r="V682"/>
          <cell r="W682"/>
        </row>
        <row r="683">
          <cell r="K683"/>
          <cell r="V683"/>
          <cell r="W683"/>
        </row>
        <row r="684">
          <cell r="K684"/>
          <cell r="V684"/>
          <cell r="W684"/>
        </row>
        <row r="685">
          <cell r="K685"/>
          <cell r="V685"/>
          <cell r="W685"/>
        </row>
        <row r="686">
          <cell r="K686"/>
          <cell r="V686"/>
          <cell r="W686"/>
        </row>
        <row r="687">
          <cell r="K687"/>
          <cell r="V687"/>
          <cell r="W687"/>
        </row>
        <row r="688">
          <cell r="K688"/>
          <cell r="V688"/>
          <cell r="W688"/>
        </row>
        <row r="689">
          <cell r="K689"/>
          <cell r="V689"/>
          <cell r="W689"/>
        </row>
        <row r="690">
          <cell r="K690"/>
          <cell r="V690"/>
          <cell r="W690"/>
        </row>
        <row r="691">
          <cell r="K691"/>
          <cell r="V691"/>
          <cell r="W691"/>
        </row>
        <row r="692">
          <cell r="K692"/>
          <cell r="V692"/>
          <cell r="W692"/>
        </row>
        <row r="693">
          <cell r="K693"/>
          <cell r="V693"/>
          <cell r="W693"/>
        </row>
        <row r="694">
          <cell r="K694"/>
          <cell r="V694"/>
          <cell r="W694"/>
        </row>
        <row r="695">
          <cell r="K695"/>
          <cell r="V695"/>
          <cell r="W695"/>
        </row>
        <row r="696">
          <cell r="K696"/>
          <cell r="V696"/>
          <cell r="W696"/>
        </row>
        <row r="697">
          <cell r="K697"/>
          <cell r="V697"/>
          <cell r="W697"/>
        </row>
        <row r="698">
          <cell r="K698"/>
          <cell r="V698"/>
          <cell r="W698"/>
        </row>
        <row r="699">
          <cell r="K699"/>
          <cell r="V699"/>
          <cell r="W699"/>
        </row>
        <row r="700">
          <cell r="K700"/>
          <cell r="V700"/>
          <cell r="W700"/>
        </row>
        <row r="701">
          <cell r="K701"/>
          <cell r="V701"/>
          <cell r="W701"/>
        </row>
        <row r="702">
          <cell r="K702"/>
          <cell r="V702"/>
          <cell r="W702"/>
        </row>
        <row r="703">
          <cell r="K703"/>
          <cell r="V703"/>
          <cell r="W703"/>
        </row>
        <row r="704">
          <cell r="K704"/>
          <cell r="V704"/>
          <cell r="W704"/>
        </row>
        <row r="705">
          <cell r="K705"/>
          <cell r="V705"/>
          <cell r="W705"/>
        </row>
        <row r="706">
          <cell r="K706"/>
          <cell r="V706"/>
          <cell r="W706"/>
        </row>
        <row r="707">
          <cell r="K707"/>
          <cell r="V707"/>
          <cell r="W707"/>
        </row>
        <row r="708">
          <cell r="K708"/>
          <cell r="V708"/>
          <cell r="W708"/>
        </row>
        <row r="709">
          <cell r="K709"/>
          <cell r="V709"/>
          <cell r="W709"/>
        </row>
        <row r="710">
          <cell r="K710"/>
          <cell r="V710"/>
          <cell r="W710"/>
        </row>
        <row r="711">
          <cell r="K711"/>
          <cell r="V711"/>
          <cell r="W711"/>
        </row>
        <row r="712">
          <cell r="K712"/>
          <cell r="V712"/>
          <cell r="W712"/>
        </row>
        <row r="713">
          <cell r="K713"/>
          <cell r="V713"/>
          <cell r="W713"/>
        </row>
        <row r="714">
          <cell r="K714"/>
          <cell r="V714"/>
          <cell r="W714"/>
        </row>
        <row r="715">
          <cell r="K715"/>
          <cell r="V715"/>
          <cell r="W715"/>
        </row>
        <row r="716">
          <cell r="K716"/>
          <cell r="V716"/>
          <cell r="W716"/>
        </row>
        <row r="717">
          <cell r="K717"/>
          <cell r="V717"/>
          <cell r="W717"/>
        </row>
        <row r="718">
          <cell r="K718"/>
          <cell r="V718"/>
          <cell r="W718"/>
        </row>
        <row r="719">
          <cell r="K719"/>
          <cell r="V719"/>
          <cell r="W719"/>
        </row>
        <row r="720">
          <cell r="K720"/>
          <cell r="V720"/>
          <cell r="W720"/>
        </row>
        <row r="721">
          <cell r="K721"/>
          <cell r="V721"/>
          <cell r="W721"/>
        </row>
        <row r="722">
          <cell r="K722"/>
          <cell r="V722"/>
          <cell r="W722"/>
        </row>
        <row r="723">
          <cell r="K723"/>
          <cell r="V723"/>
          <cell r="W723"/>
        </row>
        <row r="724">
          <cell r="K724"/>
          <cell r="V724"/>
          <cell r="W724"/>
        </row>
        <row r="725">
          <cell r="K725"/>
          <cell r="V725"/>
          <cell r="W725"/>
        </row>
        <row r="726">
          <cell r="K726"/>
          <cell r="V726"/>
          <cell r="W726"/>
        </row>
        <row r="727">
          <cell r="K727"/>
          <cell r="V727"/>
          <cell r="W727"/>
        </row>
        <row r="728">
          <cell r="K728"/>
          <cell r="V728"/>
          <cell r="W728"/>
        </row>
        <row r="729">
          <cell r="K729"/>
          <cell r="V729"/>
          <cell r="W729"/>
        </row>
        <row r="730">
          <cell r="K730"/>
          <cell r="V730"/>
          <cell r="W730"/>
        </row>
        <row r="731">
          <cell r="K731"/>
          <cell r="V731"/>
          <cell r="W731"/>
        </row>
        <row r="732">
          <cell r="K732"/>
          <cell r="V732"/>
          <cell r="W732"/>
        </row>
        <row r="733">
          <cell r="K733"/>
          <cell r="V733"/>
          <cell r="W733"/>
        </row>
        <row r="734">
          <cell r="K734"/>
          <cell r="V734"/>
          <cell r="W734"/>
        </row>
        <row r="735">
          <cell r="K735"/>
          <cell r="V735"/>
          <cell r="W735"/>
        </row>
        <row r="736">
          <cell r="K736"/>
          <cell r="V736"/>
          <cell r="W736"/>
        </row>
        <row r="737">
          <cell r="K737"/>
          <cell r="V737"/>
          <cell r="W737"/>
        </row>
        <row r="738">
          <cell r="K738"/>
          <cell r="V738"/>
          <cell r="W738"/>
        </row>
        <row r="739">
          <cell r="K739"/>
          <cell r="V739"/>
          <cell r="W739"/>
        </row>
        <row r="740">
          <cell r="K740"/>
          <cell r="V740"/>
          <cell r="W740"/>
        </row>
        <row r="741">
          <cell r="K741"/>
          <cell r="V741"/>
          <cell r="W741"/>
        </row>
        <row r="742">
          <cell r="K742"/>
          <cell r="V742"/>
          <cell r="W742"/>
        </row>
        <row r="743">
          <cell r="K743"/>
          <cell r="V743"/>
          <cell r="W743"/>
        </row>
        <row r="744">
          <cell r="K744"/>
          <cell r="V744"/>
          <cell r="W744"/>
        </row>
        <row r="745">
          <cell r="K745"/>
          <cell r="V745"/>
          <cell r="W745"/>
        </row>
        <row r="746">
          <cell r="K746"/>
          <cell r="V746"/>
          <cell r="W746"/>
        </row>
        <row r="747">
          <cell r="K747"/>
          <cell r="V747"/>
          <cell r="W747"/>
        </row>
        <row r="748">
          <cell r="K748"/>
          <cell r="V748"/>
          <cell r="W748"/>
        </row>
        <row r="749">
          <cell r="K749"/>
          <cell r="V749"/>
          <cell r="W749"/>
        </row>
        <row r="750">
          <cell r="K750"/>
          <cell r="V750"/>
          <cell r="W750"/>
        </row>
        <row r="751">
          <cell r="K751"/>
          <cell r="V751"/>
          <cell r="W751"/>
        </row>
        <row r="752">
          <cell r="K752"/>
          <cell r="V752"/>
          <cell r="W752"/>
        </row>
        <row r="753">
          <cell r="K753"/>
          <cell r="V753"/>
          <cell r="W753"/>
        </row>
        <row r="754">
          <cell r="K754"/>
          <cell r="V754"/>
          <cell r="W754"/>
        </row>
        <row r="755">
          <cell r="K755"/>
          <cell r="V755"/>
          <cell r="W755"/>
        </row>
        <row r="756">
          <cell r="K756"/>
          <cell r="V756"/>
          <cell r="W756"/>
        </row>
        <row r="757">
          <cell r="K757"/>
          <cell r="V757"/>
          <cell r="W757"/>
        </row>
        <row r="758">
          <cell r="K758"/>
          <cell r="V758"/>
          <cell r="W758"/>
        </row>
        <row r="759">
          <cell r="K759"/>
          <cell r="V759"/>
          <cell r="W759"/>
        </row>
        <row r="760">
          <cell r="K760"/>
          <cell r="V760"/>
          <cell r="W760"/>
        </row>
        <row r="761">
          <cell r="K761"/>
          <cell r="V761"/>
          <cell r="W761"/>
        </row>
        <row r="762">
          <cell r="K762"/>
          <cell r="V762"/>
          <cell r="W762"/>
        </row>
        <row r="763">
          <cell r="K763"/>
          <cell r="V763"/>
          <cell r="W763"/>
        </row>
        <row r="764">
          <cell r="K764"/>
          <cell r="V764"/>
          <cell r="W764"/>
        </row>
        <row r="765">
          <cell r="K765"/>
          <cell r="V765"/>
          <cell r="W765"/>
        </row>
        <row r="766">
          <cell r="K766"/>
          <cell r="V766"/>
          <cell r="W766"/>
        </row>
        <row r="767">
          <cell r="K767"/>
          <cell r="V767"/>
          <cell r="W767"/>
        </row>
        <row r="768">
          <cell r="K768"/>
          <cell r="V768"/>
          <cell r="W768"/>
        </row>
        <row r="769">
          <cell r="K769"/>
          <cell r="V769"/>
          <cell r="W769"/>
        </row>
        <row r="770">
          <cell r="K770"/>
          <cell r="V770"/>
          <cell r="W770"/>
        </row>
        <row r="771">
          <cell r="K771"/>
          <cell r="V771"/>
          <cell r="W771"/>
        </row>
        <row r="772">
          <cell r="K772"/>
          <cell r="V772"/>
          <cell r="W772"/>
        </row>
        <row r="773">
          <cell r="K773"/>
          <cell r="V773"/>
          <cell r="W773"/>
        </row>
        <row r="774">
          <cell r="K774"/>
          <cell r="V774"/>
          <cell r="W774"/>
        </row>
        <row r="775">
          <cell r="K775"/>
          <cell r="V775"/>
          <cell r="W775"/>
        </row>
        <row r="776">
          <cell r="K776"/>
          <cell r="V776"/>
          <cell r="W776"/>
        </row>
        <row r="777">
          <cell r="K777"/>
          <cell r="V777"/>
          <cell r="W777"/>
        </row>
        <row r="778">
          <cell r="K778"/>
          <cell r="V778"/>
          <cell r="W778"/>
        </row>
        <row r="779">
          <cell r="K779"/>
          <cell r="V779"/>
          <cell r="W779"/>
        </row>
        <row r="780">
          <cell r="K780"/>
          <cell r="V780"/>
          <cell r="W780"/>
        </row>
        <row r="781">
          <cell r="K781"/>
          <cell r="V781"/>
          <cell r="W781"/>
        </row>
        <row r="782">
          <cell r="K782"/>
          <cell r="V782"/>
          <cell r="W782"/>
        </row>
        <row r="783">
          <cell r="K783"/>
          <cell r="V783"/>
          <cell r="W783"/>
        </row>
        <row r="784">
          <cell r="K784"/>
          <cell r="V784"/>
          <cell r="W784"/>
        </row>
        <row r="785">
          <cell r="K785"/>
          <cell r="V785"/>
          <cell r="W785"/>
        </row>
        <row r="786">
          <cell r="K786"/>
          <cell r="V786"/>
          <cell r="W786"/>
        </row>
        <row r="787">
          <cell r="K787"/>
          <cell r="V787"/>
          <cell r="W787"/>
        </row>
        <row r="788">
          <cell r="K788"/>
          <cell r="V788"/>
          <cell r="W788"/>
        </row>
        <row r="789">
          <cell r="K789"/>
          <cell r="V789"/>
          <cell r="W789"/>
        </row>
        <row r="790">
          <cell r="K790"/>
          <cell r="V790"/>
          <cell r="W790"/>
        </row>
        <row r="791">
          <cell r="K791"/>
          <cell r="V791"/>
          <cell r="W791"/>
        </row>
        <row r="792">
          <cell r="K792"/>
          <cell r="V792"/>
          <cell r="W792"/>
        </row>
        <row r="793">
          <cell r="K793"/>
          <cell r="V793"/>
          <cell r="W793"/>
        </row>
        <row r="794">
          <cell r="K794"/>
          <cell r="V794"/>
          <cell r="W794"/>
        </row>
        <row r="795">
          <cell r="K795"/>
          <cell r="V795"/>
          <cell r="W795"/>
        </row>
        <row r="796">
          <cell r="K796"/>
          <cell r="V796"/>
          <cell r="W796"/>
        </row>
        <row r="797">
          <cell r="K797"/>
          <cell r="V797"/>
          <cell r="W797"/>
        </row>
        <row r="798">
          <cell r="K798"/>
          <cell r="V798"/>
          <cell r="W798"/>
        </row>
        <row r="799">
          <cell r="K799"/>
          <cell r="V799"/>
          <cell r="W799"/>
        </row>
        <row r="800">
          <cell r="K800"/>
          <cell r="V800"/>
          <cell r="W800"/>
        </row>
        <row r="801">
          <cell r="K801"/>
          <cell r="V801"/>
          <cell r="W801"/>
        </row>
        <row r="802">
          <cell r="K802"/>
          <cell r="V802"/>
          <cell r="W802"/>
        </row>
        <row r="803">
          <cell r="K803"/>
          <cell r="V803"/>
          <cell r="W803"/>
        </row>
        <row r="804">
          <cell r="K804"/>
          <cell r="V804"/>
          <cell r="W804"/>
        </row>
        <row r="805">
          <cell r="K805"/>
          <cell r="V805"/>
          <cell r="W805"/>
        </row>
        <row r="806">
          <cell r="K806"/>
          <cell r="V806"/>
          <cell r="W806"/>
        </row>
        <row r="807">
          <cell r="K807"/>
          <cell r="V807"/>
          <cell r="W807"/>
        </row>
        <row r="808">
          <cell r="K808"/>
          <cell r="V808"/>
          <cell r="W808"/>
        </row>
        <row r="809">
          <cell r="K809"/>
          <cell r="V809"/>
          <cell r="W809"/>
        </row>
        <row r="810">
          <cell r="K810"/>
          <cell r="V810"/>
          <cell r="W810"/>
        </row>
        <row r="811">
          <cell r="K811"/>
          <cell r="V811"/>
          <cell r="W811"/>
        </row>
        <row r="812">
          <cell r="K812"/>
          <cell r="V812"/>
          <cell r="W812"/>
        </row>
        <row r="813">
          <cell r="K813"/>
          <cell r="V813"/>
          <cell r="W813"/>
        </row>
        <row r="814">
          <cell r="K814"/>
          <cell r="V814"/>
          <cell r="W814"/>
        </row>
        <row r="815">
          <cell r="K815"/>
          <cell r="V815"/>
          <cell r="W815"/>
        </row>
        <row r="816">
          <cell r="K816"/>
          <cell r="V816"/>
          <cell r="W816"/>
        </row>
        <row r="817">
          <cell r="K817"/>
          <cell r="V817"/>
          <cell r="W817"/>
        </row>
        <row r="818">
          <cell r="K818"/>
          <cell r="V818"/>
          <cell r="W818"/>
        </row>
        <row r="819">
          <cell r="K819"/>
          <cell r="V819"/>
          <cell r="W819"/>
        </row>
        <row r="820">
          <cell r="K820"/>
          <cell r="V820"/>
          <cell r="W820"/>
        </row>
        <row r="821">
          <cell r="K821"/>
          <cell r="V821"/>
          <cell r="W821"/>
        </row>
        <row r="822">
          <cell r="K822"/>
          <cell r="V822"/>
          <cell r="W822"/>
        </row>
        <row r="823">
          <cell r="K823"/>
          <cell r="V823"/>
          <cell r="W823"/>
        </row>
        <row r="824">
          <cell r="K824"/>
          <cell r="V824"/>
          <cell r="W824"/>
        </row>
        <row r="825">
          <cell r="K825"/>
          <cell r="V825"/>
          <cell r="W825"/>
        </row>
        <row r="826">
          <cell r="K826"/>
          <cell r="V826"/>
          <cell r="W826"/>
        </row>
        <row r="827">
          <cell r="K827"/>
          <cell r="V827"/>
          <cell r="W827"/>
        </row>
        <row r="828">
          <cell r="K828"/>
          <cell r="V828"/>
          <cell r="W828"/>
        </row>
        <row r="829">
          <cell r="K829"/>
          <cell r="V829"/>
          <cell r="W829"/>
        </row>
        <row r="830">
          <cell r="K830"/>
          <cell r="V830"/>
          <cell r="W830"/>
        </row>
        <row r="831">
          <cell r="K831"/>
          <cell r="V831"/>
          <cell r="W831"/>
        </row>
        <row r="832">
          <cell r="K832"/>
          <cell r="V832"/>
          <cell r="W832"/>
        </row>
        <row r="833">
          <cell r="K833"/>
          <cell r="V833"/>
          <cell r="W833"/>
        </row>
        <row r="834">
          <cell r="K834"/>
          <cell r="V834"/>
          <cell r="W834"/>
        </row>
        <row r="835">
          <cell r="K835"/>
          <cell r="V835"/>
          <cell r="W835"/>
        </row>
        <row r="836">
          <cell r="K836"/>
          <cell r="V836"/>
          <cell r="W836"/>
        </row>
        <row r="837">
          <cell r="K837"/>
          <cell r="V837"/>
          <cell r="W837"/>
        </row>
        <row r="838">
          <cell r="K838"/>
          <cell r="V838"/>
          <cell r="W838"/>
        </row>
        <row r="839">
          <cell r="K839"/>
          <cell r="V839"/>
          <cell r="W839"/>
        </row>
        <row r="840">
          <cell r="K840"/>
          <cell r="V840"/>
          <cell r="W840"/>
        </row>
        <row r="841">
          <cell r="K841"/>
          <cell r="V841"/>
          <cell r="W841"/>
        </row>
        <row r="842">
          <cell r="K842"/>
          <cell r="V842"/>
          <cell r="W842"/>
        </row>
        <row r="843">
          <cell r="K843"/>
          <cell r="V843"/>
          <cell r="W843"/>
        </row>
        <row r="844">
          <cell r="K844"/>
          <cell r="V844"/>
          <cell r="W844"/>
        </row>
        <row r="845">
          <cell r="K845"/>
          <cell r="V845"/>
          <cell r="W845"/>
        </row>
        <row r="846">
          <cell r="K846"/>
          <cell r="V846"/>
          <cell r="W846"/>
        </row>
        <row r="847">
          <cell r="K847"/>
          <cell r="V847"/>
          <cell r="W847"/>
        </row>
        <row r="848">
          <cell r="K848"/>
          <cell r="V848"/>
          <cell r="W848"/>
        </row>
        <row r="849">
          <cell r="K849"/>
          <cell r="V849"/>
          <cell r="W849"/>
        </row>
        <row r="850">
          <cell r="K850"/>
          <cell r="V850"/>
          <cell r="W850"/>
        </row>
        <row r="851">
          <cell r="K851"/>
          <cell r="V851"/>
          <cell r="W851"/>
        </row>
        <row r="852">
          <cell r="K852"/>
          <cell r="V852"/>
          <cell r="W852"/>
        </row>
        <row r="853">
          <cell r="K853"/>
          <cell r="V853"/>
          <cell r="W853"/>
        </row>
        <row r="854">
          <cell r="K854"/>
          <cell r="V854"/>
          <cell r="W854"/>
        </row>
        <row r="855">
          <cell r="K855"/>
          <cell r="V855"/>
          <cell r="W855"/>
        </row>
        <row r="856">
          <cell r="K856"/>
          <cell r="V856"/>
          <cell r="W856"/>
        </row>
        <row r="857">
          <cell r="K857"/>
          <cell r="V857"/>
          <cell r="W857"/>
        </row>
        <row r="858">
          <cell r="K858"/>
          <cell r="V858"/>
          <cell r="W858"/>
        </row>
        <row r="859">
          <cell r="K859"/>
          <cell r="V859"/>
          <cell r="W859"/>
        </row>
        <row r="860">
          <cell r="K860"/>
          <cell r="V860"/>
          <cell r="W860"/>
        </row>
        <row r="861">
          <cell r="K861"/>
          <cell r="V861"/>
          <cell r="W861"/>
        </row>
        <row r="862">
          <cell r="K862"/>
          <cell r="V862"/>
          <cell r="W862"/>
        </row>
        <row r="863">
          <cell r="K863"/>
          <cell r="V863"/>
          <cell r="W863"/>
        </row>
        <row r="864">
          <cell r="K864"/>
          <cell r="V864"/>
          <cell r="W864"/>
        </row>
        <row r="865">
          <cell r="K865"/>
          <cell r="V865"/>
          <cell r="W865"/>
        </row>
        <row r="866">
          <cell r="K866"/>
          <cell r="V866"/>
          <cell r="W866"/>
        </row>
        <row r="867">
          <cell r="K867"/>
          <cell r="V867"/>
          <cell r="W867"/>
        </row>
        <row r="868">
          <cell r="K868"/>
          <cell r="V868"/>
          <cell r="W868"/>
        </row>
        <row r="869">
          <cell r="K869"/>
          <cell r="V869"/>
          <cell r="W869"/>
        </row>
        <row r="870">
          <cell r="K870"/>
          <cell r="V870"/>
          <cell r="W870"/>
        </row>
        <row r="871">
          <cell r="K871"/>
          <cell r="V871"/>
          <cell r="W871"/>
        </row>
        <row r="872">
          <cell r="K872"/>
          <cell r="V872"/>
          <cell r="W872"/>
        </row>
        <row r="873">
          <cell r="K873"/>
          <cell r="V873"/>
          <cell r="W873"/>
        </row>
        <row r="874">
          <cell r="K874"/>
          <cell r="V874"/>
          <cell r="W874"/>
        </row>
        <row r="875">
          <cell r="K875"/>
          <cell r="V875"/>
          <cell r="W875"/>
        </row>
        <row r="876">
          <cell r="K876"/>
          <cell r="V876"/>
          <cell r="W876"/>
        </row>
        <row r="877">
          <cell r="K877"/>
          <cell r="V877"/>
          <cell r="W877"/>
        </row>
        <row r="878">
          <cell r="K878"/>
          <cell r="V878"/>
          <cell r="W878"/>
        </row>
        <row r="879">
          <cell r="K879"/>
          <cell r="V879"/>
          <cell r="W879"/>
        </row>
        <row r="880">
          <cell r="K880"/>
          <cell r="V880"/>
          <cell r="W880"/>
        </row>
        <row r="881">
          <cell r="K881"/>
          <cell r="V881"/>
          <cell r="W881"/>
        </row>
        <row r="882">
          <cell r="K882"/>
          <cell r="V882"/>
          <cell r="W882"/>
        </row>
        <row r="883">
          <cell r="K883"/>
          <cell r="V883"/>
          <cell r="W883"/>
        </row>
        <row r="884">
          <cell r="K884"/>
          <cell r="V884"/>
          <cell r="W884"/>
        </row>
        <row r="885">
          <cell r="K885"/>
          <cell r="V885"/>
          <cell r="W885"/>
        </row>
        <row r="886">
          <cell r="K886"/>
          <cell r="V886"/>
          <cell r="W886"/>
        </row>
        <row r="887">
          <cell r="K887"/>
          <cell r="V887"/>
          <cell r="W887"/>
        </row>
        <row r="888">
          <cell r="K888"/>
          <cell r="V888"/>
          <cell r="W888"/>
        </row>
        <row r="889">
          <cell r="K889"/>
          <cell r="V889"/>
          <cell r="W889"/>
        </row>
        <row r="890">
          <cell r="K890"/>
          <cell r="V890"/>
          <cell r="W890"/>
        </row>
        <row r="891">
          <cell r="K891"/>
          <cell r="V891"/>
          <cell r="W891"/>
        </row>
        <row r="892">
          <cell r="K892"/>
          <cell r="V892"/>
          <cell r="W892"/>
        </row>
        <row r="893">
          <cell r="K893"/>
          <cell r="V893"/>
          <cell r="W893"/>
        </row>
        <row r="894">
          <cell r="K894"/>
          <cell r="V894"/>
          <cell r="W894"/>
        </row>
        <row r="895">
          <cell r="K895"/>
          <cell r="V895"/>
          <cell r="W895"/>
        </row>
        <row r="896">
          <cell r="K896"/>
          <cell r="V896"/>
          <cell r="W896"/>
        </row>
        <row r="897">
          <cell r="K897"/>
          <cell r="V897"/>
          <cell r="W897"/>
        </row>
        <row r="898">
          <cell r="K898"/>
          <cell r="V898"/>
          <cell r="W898"/>
        </row>
        <row r="899">
          <cell r="K899"/>
          <cell r="V899"/>
          <cell r="W899"/>
        </row>
        <row r="900">
          <cell r="K900"/>
          <cell r="V900"/>
          <cell r="W900"/>
        </row>
        <row r="901">
          <cell r="K901"/>
          <cell r="V901"/>
          <cell r="W901"/>
        </row>
        <row r="902">
          <cell r="K902"/>
          <cell r="V902"/>
          <cell r="W902"/>
        </row>
        <row r="903">
          <cell r="K903"/>
          <cell r="V903"/>
          <cell r="W903"/>
        </row>
        <row r="904">
          <cell r="K904"/>
          <cell r="V904"/>
          <cell r="W904"/>
        </row>
        <row r="905">
          <cell r="K905"/>
          <cell r="V905"/>
          <cell r="W905"/>
        </row>
        <row r="906">
          <cell r="K906"/>
          <cell r="V906"/>
          <cell r="W906"/>
        </row>
        <row r="907">
          <cell r="K907"/>
          <cell r="V907"/>
          <cell r="W907"/>
        </row>
        <row r="908">
          <cell r="K908"/>
          <cell r="V908"/>
          <cell r="W908"/>
        </row>
        <row r="909">
          <cell r="K909"/>
          <cell r="V909"/>
          <cell r="W909"/>
        </row>
        <row r="910">
          <cell r="K910"/>
          <cell r="V910"/>
          <cell r="W910"/>
        </row>
        <row r="911">
          <cell r="K911"/>
          <cell r="V911"/>
          <cell r="W911"/>
        </row>
        <row r="912">
          <cell r="K912"/>
          <cell r="V912"/>
          <cell r="W912"/>
        </row>
        <row r="913">
          <cell r="K913"/>
          <cell r="V913"/>
          <cell r="W913"/>
        </row>
        <row r="914">
          <cell r="K914"/>
          <cell r="V914"/>
          <cell r="W914"/>
        </row>
        <row r="915">
          <cell r="K915"/>
          <cell r="V915"/>
          <cell r="W915"/>
        </row>
        <row r="916">
          <cell r="K916"/>
          <cell r="V916"/>
          <cell r="W916"/>
        </row>
        <row r="917">
          <cell r="K917"/>
          <cell r="V917"/>
          <cell r="W917"/>
        </row>
        <row r="918">
          <cell r="K918"/>
          <cell r="V918"/>
          <cell r="W918"/>
        </row>
        <row r="919">
          <cell r="K919"/>
          <cell r="V919"/>
          <cell r="W919"/>
        </row>
        <row r="920">
          <cell r="K920"/>
          <cell r="V920"/>
          <cell r="W920"/>
        </row>
        <row r="921">
          <cell r="K921"/>
          <cell r="V921"/>
          <cell r="W921"/>
        </row>
        <row r="922">
          <cell r="K922"/>
          <cell r="V922"/>
          <cell r="W922"/>
        </row>
        <row r="923">
          <cell r="K923"/>
          <cell r="V923"/>
          <cell r="W923"/>
        </row>
        <row r="924">
          <cell r="K924"/>
          <cell r="V924"/>
          <cell r="W924"/>
        </row>
        <row r="925">
          <cell r="K925"/>
          <cell r="V925"/>
          <cell r="W925"/>
        </row>
        <row r="926">
          <cell r="K926"/>
          <cell r="V926"/>
          <cell r="W926"/>
        </row>
        <row r="927">
          <cell r="K927"/>
          <cell r="V927"/>
          <cell r="W927"/>
        </row>
        <row r="928">
          <cell r="K928"/>
          <cell r="V928"/>
          <cell r="W928"/>
        </row>
        <row r="929">
          <cell r="K929"/>
          <cell r="V929"/>
          <cell r="W929"/>
        </row>
        <row r="930">
          <cell r="K930"/>
          <cell r="V930"/>
          <cell r="W930"/>
        </row>
        <row r="931">
          <cell r="K931"/>
          <cell r="V931"/>
          <cell r="W931"/>
        </row>
        <row r="932">
          <cell r="K932"/>
          <cell r="V932"/>
          <cell r="W932"/>
        </row>
        <row r="933">
          <cell r="K933"/>
          <cell r="V933"/>
          <cell r="W933"/>
        </row>
        <row r="934">
          <cell r="K934"/>
          <cell r="V934"/>
          <cell r="W934"/>
        </row>
        <row r="935">
          <cell r="K935"/>
          <cell r="V935"/>
          <cell r="W935"/>
        </row>
        <row r="936">
          <cell r="K936"/>
          <cell r="V936"/>
          <cell r="W936"/>
        </row>
        <row r="937">
          <cell r="K937"/>
          <cell r="V937"/>
          <cell r="W937"/>
        </row>
        <row r="938">
          <cell r="K938"/>
          <cell r="V938"/>
          <cell r="W938"/>
        </row>
        <row r="939">
          <cell r="K939"/>
          <cell r="V939"/>
          <cell r="W939"/>
        </row>
        <row r="940">
          <cell r="K940"/>
          <cell r="V940"/>
          <cell r="W940"/>
        </row>
        <row r="941">
          <cell r="K941"/>
          <cell r="V941"/>
          <cell r="W941"/>
        </row>
        <row r="942">
          <cell r="K942"/>
          <cell r="V942"/>
          <cell r="W942"/>
        </row>
        <row r="943">
          <cell r="K943"/>
          <cell r="V943"/>
          <cell r="W943"/>
        </row>
        <row r="944">
          <cell r="K944"/>
          <cell r="V944"/>
          <cell r="W944"/>
        </row>
        <row r="945">
          <cell r="K945"/>
          <cell r="V945"/>
          <cell r="W945"/>
        </row>
        <row r="946">
          <cell r="K946"/>
          <cell r="V946"/>
          <cell r="W946"/>
        </row>
        <row r="947">
          <cell r="K947"/>
          <cell r="V947"/>
          <cell r="W947"/>
        </row>
        <row r="948">
          <cell r="K948"/>
          <cell r="V948"/>
          <cell r="W948"/>
        </row>
        <row r="949">
          <cell r="K949"/>
          <cell r="V949"/>
          <cell r="W949"/>
        </row>
        <row r="950">
          <cell r="K950"/>
          <cell r="V950"/>
          <cell r="W950"/>
        </row>
        <row r="951">
          <cell r="K951"/>
          <cell r="V951"/>
          <cell r="W951"/>
        </row>
        <row r="952">
          <cell r="K952"/>
          <cell r="V952"/>
          <cell r="W952"/>
        </row>
        <row r="953">
          <cell r="K953"/>
          <cell r="V953"/>
          <cell r="W953"/>
        </row>
        <row r="954">
          <cell r="K954"/>
          <cell r="V954"/>
          <cell r="W954"/>
        </row>
        <row r="955">
          <cell r="K955"/>
          <cell r="V955"/>
          <cell r="W955"/>
        </row>
        <row r="956">
          <cell r="K956"/>
          <cell r="V956"/>
          <cell r="W956"/>
        </row>
        <row r="957">
          <cell r="K957"/>
          <cell r="V957"/>
          <cell r="W957"/>
        </row>
        <row r="958">
          <cell r="K958"/>
          <cell r="V958"/>
          <cell r="W958"/>
        </row>
        <row r="959">
          <cell r="K959"/>
          <cell r="V959"/>
          <cell r="W959"/>
        </row>
        <row r="960">
          <cell r="K960"/>
          <cell r="V960"/>
          <cell r="W960"/>
        </row>
        <row r="961">
          <cell r="K961"/>
          <cell r="V961"/>
          <cell r="W961"/>
        </row>
        <row r="962">
          <cell r="K962"/>
          <cell r="V962"/>
          <cell r="W962"/>
        </row>
        <row r="963">
          <cell r="K963"/>
          <cell r="V963"/>
          <cell r="W963"/>
        </row>
        <row r="964">
          <cell r="K964"/>
          <cell r="V964"/>
          <cell r="W964"/>
        </row>
        <row r="965">
          <cell r="K965"/>
          <cell r="V965"/>
          <cell r="W965"/>
        </row>
        <row r="966">
          <cell r="K966"/>
          <cell r="V966"/>
          <cell r="W966"/>
        </row>
        <row r="967">
          <cell r="K967"/>
          <cell r="V967"/>
          <cell r="W967"/>
        </row>
        <row r="968">
          <cell r="K968"/>
          <cell r="V968"/>
          <cell r="W968"/>
        </row>
        <row r="969">
          <cell r="K969"/>
          <cell r="V969"/>
          <cell r="W969"/>
        </row>
        <row r="970">
          <cell r="K970"/>
          <cell r="V970"/>
          <cell r="W970"/>
        </row>
        <row r="971">
          <cell r="K971"/>
          <cell r="V971"/>
          <cell r="W971"/>
        </row>
        <row r="972">
          <cell r="K972"/>
          <cell r="V972"/>
          <cell r="W972"/>
        </row>
        <row r="973">
          <cell r="K973"/>
          <cell r="V973"/>
          <cell r="W973"/>
        </row>
        <row r="974">
          <cell r="K974"/>
          <cell r="V974"/>
          <cell r="W974"/>
        </row>
        <row r="975">
          <cell r="K975"/>
          <cell r="V975"/>
          <cell r="W975"/>
        </row>
        <row r="976">
          <cell r="K976"/>
          <cell r="V976"/>
          <cell r="W976"/>
        </row>
        <row r="977">
          <cell r="K977"/>
          <cell r="V977"/>
          <cell r="W977"/>
        </row>
        <row r="978">
          <cell r="K978"/>
          <cell r="V978"/>
          <cell r="W978"/>
        </row>
        <row r="979">
          <cell r="K979"/>
          <cell r="V979"/>
          <cell r="W979"/>
        </row>
        <row r="980">
          <cell r="K980"/>
          <cell r="V980"/>
          <cell r="W980"/>
        </row>
        <row r="981">
          <cell r="K981"/>
          <cell r="V981"/>
          <cell r="W981"/>
        </row>
        <row r="982">
          <cell r="K982"/>
          <cell r="V982"/>
          <cell r="W982"/>
        </row>
        <row r="983">
          <cell r="K983"/>
          <cell r="V983"/>
          <cell r="W983"/>
        </row>
        <row r="984">
          <cell r="K984"/>
          <cell r="V984"/>
          <cell r="W984"/>
        </row>
        <row r="985">
          <cell r="K985"/>
          <cell r="V985"/>
          <cell r="W985"/>
        </row>
        <row r="986">
          <cell r="K986"/>
          <cell r="V986"/>
          <cell r="W986"/>
        </row>
        <row r="987">
          <cell r="K987"/>
          <cell r="V987"/>
          <cell r="W987"/>
        </row>
        <row r="988">
          <cell r="K988"/>
          <cell r="V988"/>
          <cell r="W988"/>
        </row>
        <row r="989">
          <cell r="K989"/>
          <cell r="V989"/>
          <cell r="W989"/>
        </row>
        <row r="990">
          <cell r="K990"/>
          <cell r="V990"/>
          <cell r="W990"/>
        </row>
        <row r="991">
          <cell r="K991"/>
          <cell r="V991"/>
          <cell r="W991"/>
        </row>
        <row r="992">
          <cell r="K992"/>
          <cell r="V992"/>
          <cell r="W992"/>
        </row>
        <row r="993">
          <cell r="K993"/>
          <cell r="V993"/>
          <cell r="W993"/>
        </row>
        <row r="994">
          <cell r="K994"/>
          <cell r="V994"/>
          <cell r="W994"/>
        </row>
        <row r="995">
          <cell r="K995"/>
          <cell r="V995"/>
          <cell r="W995"/>
        </row>
        <row r="996">
          <cell r="K996"/>
          <cell r="V996"/>
          <cell r="W996"/>
        </row>
        <row r="997">
          <cell r="K997"/>
          <cell r="V997"/>
          <cell r="W997"/>
        </row>
        <row r="998">
          <cell r="K998"/>
          <cell r="V998"/>
          <cell r="W998"/>
        </row>
        <row r="999">
          <cell r="K999"/>
          <cell r="V999"/>
          <cell r="W999"/>
        </row>
        <row r="1000">
          <cell r="K1000"/>
          <cell r="V1000"/>
          <cell r="W1000"/>
        </row>
        <row r="1001">
          <cell r="K1001"/>
          <cell r="V1001"/>
          <cell r="W1001"/>
        </row>
        <row r="1002">
          <cell r="K1002"/>
          <cell r="V1002"/>
          <cell r="W1002"/>
        </row>
        <row r="1003">
          <cell r="K1003"/>
          <cell r="V1003"/>
          <cell r="W1003"/>
        </row>
        <row r="1004">
          <cell r="K1004"/>
          <cell r="V1004"/>
          <cell r="W1004"/>
        </row>
        <row r="1005">
          <cell r="K1005"/>
          <cell r="V1005"/>
          <cell r="W1005"/>
        </row>
        <row r="1006">
          <cell r="K1006"/>
          <cell r="V1006"/>
          <cell r="W1006"/>
        </row>
        <row r="1007">
          <cell r="K1007"/>
          <cell r="V1007"/>
          <cell r="W1007"/>
        </row>
        <row r="1008">
          <cell r="K1008"/>
          <cell r="V1008"/>
          <cell r="W1008"/>
        </row>
        <row r="1009">
          <cell r="K1009"/>
          <cell r="V1009"/>
          <cell r="W1009"/>
        </row>
        <row r="1010">
          <cell r="K1010"/>
          <cell r="V1010"/>
          <cell r="W1010"/>
        </row>
        <row r="1011">
          <cell r="K1011"/>
          <cell r="V1011"/>
          <cell r="W1011"/>
        </row>
        <row r="1012">
          <cell r="K1012"/>
          <cell r="V1012"/>
          <cell r="W1012"/>
        </row>
        <row r="1013">
          <cell r="K1013"/>
          <cell r="V1013"/>
          <cell r="W1013"/>
        </row>
        <row r="1014">
          <cell r="K1014"/>
          <cell r="V1014"/>
          <cell r="W1014"/>
        </row>
        <row r="1015">
          <cell r="K1015"/>
          <cell r="V1015"/>
          <cell r="W1015"/>
        </row>
        <row r="1016">
          <cell r="K1016"/>
          <cell r="V1016"/>
          <cell r="W1016"/>
        </row>
        <row r="1017">
          <cell r="K1017"/>
          <cell r="V1017"/>
          <cell r="W1017"/>
        </row>
        <row r="1018">
          <cell r="K1018"/>
          <cell r="V1018"/>
          <cell r="W1018"/>
        </row>
        <row r="1019">
          <cell r="K1019"/>
          <cell r="V1019"/>
          <cell r="W1019"/>
        </row>
        <row r="1020">
          <cell r="K1020"/>
          <cell r="V1020"/>
          <cell r="W1020"/>
        </row>
        <row r="1021">
          <cell r="K1021"/>
          <cell r="V1021"/>
          <cell r="W1021"/>
        </row>
        <row r="1022">
          <cell r="K1022"/>
          <cell r="V1022"/>
          <cell r="W1022"/>
        </row>
        <row r="1023">
          <cell r="K1023"/>
          <cell r="V1023"/>
          <cell r="W1023"/>
        </row>
        <row r="1024">
          <cell r="K1024"/>
          <cell r="V1024"/>
          <cell r="W1024"/>
        </row>
        <row r="1025">
          <cell r="K1025"/>
          <cell r="V1025"/>
          <cell r="W1025"/>
        </row>
        <row r="1026">
          <cell r="K1026"/>
          <cell r="V1026"/>
          <cell r="W1026"/>
        </row>
        <row r="1027">
          <cell r="K1027"/>
          <cell r="V1027"/>
          <cell r="W1027"/>
        </row>
        <row r="1028">
          <cell r="K1028"/>
          <cell r="V1028"/>
          <cell r="W1028"/>
        </row>
        <row r="1029">
          <cell r="K1029"/>
          <cell r="V1029"/>
          <cell r="W1029"/>
        </row>
        <row r="1030">
          <cell r="K1030"/>
          <cell r="V1030"/>
          <cell r="W1030"/>
        </row>
        <row r="1031">
          <cell r="K1031"/>
          <cell r="V1031"/>
          <cell r="W1031"/>
        </row>
        <row r="1032">
          <cell r="K1032"/>
          <cell r="V1032"/>
          <cell r="W1032"/>
        </row>
        <row r="1033">
          <cell r="K1033"/>
          <cell r="V1033"/>
          <cell r="W1033"/>
        </row>
        <row r="1034">
          <cell r="K1034"/>
          <cell r="V1034"/>
          <cell r="W1034"/>
        </row>
        <row r="1035">
          <cell r="K1035"/>
          <cell r="V1035"/>
          <cell r="W1035"/>
        </row>
        <row r="1036">
          <cell r="K1036"/>
          <cell r="V1036"/>
          <cell r="W1036"/>
        </row>
        <row r="1037">
          <cell r="K1037"/>
          <cell r="V1037"/>
          <cell r="W1037"/>
        </row>
        <row r="1038">
          <cell r="K1038"/>
          <cell r="V1038"/>
          <cell r="W1038"/>
        </row>
        <row r="1039">
          <cell r="K1039"/>
          <cell r="V1039"/>
          <cell r="W1039"/>
        </row>
        <row r="1040">
          <cell r="K1040"/>
          <cell r="V1040"/>
          <cell r="W1040"/>
        </row>
        <row r="1041">
          <cell r="K1041"/>
          <cell r="V1041"/>
          <cell r="W1041"/>
        </row>
        <row r="1042">
          <cell r="K1042"/>
          <cell r="V1042"/>
          <cell r="W1042"/>
        </row>
        <row r="1043">
          <cell r="K1043"/>
          <cell r="V1043"/>
          <cell r="W1043"/>
        </row>
        <row r="1044">
          <cell r="K1044"/>
          <cell r="V1044"/>
          <cell r="W1044"/>
        </row>
        <row r="1045">
          <cell r="K1045"/>
          <cell r="V1045"/>
          <cell r="W1045"/>
        </row>
        <row r="1046">
          <cell r="K1046"/>
          <cell r="V1046"/>
          <cell r="W1046"/>
        </row>
        <row r="1047">
          <cell r="K1047"/>
          <cell r="V1047"/>
          <cell r="W1047"/>
        </row>
        <row r="1048">
          <cell r="K1048"/>
          <cell r="V1048"/>
          <cell r="W1048"/>
        </row>
        <row r="1049">
          <cell r="K1049"/>
          <cell r="V1049"/>
          <cell r="W1049"/>
        </row>
        <row r="1050">
          <cell r="K1050"/>
          <cell r="V1050"/>
          <cell r="W1050"/>
        </row>
        <row r="1051">
          <cell r="K1051"/>
          <cell r="V1051"/>
          <cell r="W1051"/>
        </row>
        <row r="1052">
          <cell r="K1052"/>
          <cell r="V1052"/>
          <cell r="W1052"/>
        </row>
        <row r="1053">
          <cell r="K1053"/>
          <cell r="V1053"/>
          <cell r="W1053"/>
        </row>
        <row r="1054">
          <cell r="K1054"/>
          <cell r="V1054"/>
          <cell r="W1054"/>
        </row>
        <row r="1055">
          <cell r="K1055"/>
          <cell r="V1055"/>
          <cell r="W1055"/>
        </row>
        <row r="1056">
          <cell r="K1056"/>
          <cell r="V1056"/>
          <cell r="W1056"/>
        </row>
        <row r="1057">
          <cell r="K1057"/>
          <cell r="V1057"/>
          <cell r="W1057"/>
        </row>
        <row r="1058">
          <cell r="K1058"/>
          <cell r="V1058"/>
          <cell r="W1058"/>
        </row>
        <row r="1059">
          <cell r="K1059"/>
          <cell r="V1059"/>
          <cell r="W1059"/>
        </row>
        <row r="1060">
          <cell r="K1060"/>
          <cell r="V1060"/>
          <cell r="W1060"/>
        </row>
        <row r="1061">
          <cell r="K1061"/>
          <cell r="V1061"/>
          <cell r="W1061"/>
        </row>
        <row r="1062">
          <cell r="K1062"/>
          <cell r="V1062"/>
          <cell r="W1062"/>
        </row>
        <row r="1063">
          <cell r="K1063"/>
          <cell r="V1063"/>
          <cell r="W1063"/>
        </row>
        <row r="1064">
          <cell r="K1064"/>
          <cell r="V1064"/>
          <cell r="W1064"/>
        </row>
        <row r="1065">
          <cell r="K1065"/>
          <cell r="V1065"/>
          <cell r="W1065"/>
        </row>
        <row r="1066">
          <cell r="K1066"/>
          <cell r="V1066"/>
          <cell r="W1066"/>
        </row>
        <row r="1067">
          <cell r="K1067"/>
          <cell r="V1067"/>
          <cell r="W1067"/>
        </row>
        <row r="1068">
          <cell r="K1068"/>
          <cell r="V1068"/>
          <cell r="W1068"/>
        </row>
        <row r="1069">
          <cell r="K1069"/>
          <cell r="V1069"/>
          <cell r="W1069"/>
        </row>
        <row r="1070">
          <cell r="K1070"/>
          <cell r="V1070"/>
          <cell r="W1070"/>
        </row>
        <row r="1071">
          <cell r="K1071"/>
          <cell r="V1071"/>
          <cell r="W1071"/>
        </row>
        <row r="1072">
          <cell r="K1072"/>
          <cell r="V1072"/>
          <cell r="W1072"/>
        </row>
        <row r="1073">
          <cell r="K1073"/>
          <cell r="V1073"/>
          <cell r="W1073"/>
        </row>
        <row r="1074">
          <cell r="K1074"/>
          <cell r="V1074"/>
          <cell r="W1074"/>
        </row>
        <row r="1075">
          <cell r="K1075"/>
          <cell r="V1075"/>
          <cell r="W1075"/>
        </row>
        <row r="1076">
          <cell r="K1076"/>
          <cell r="V1076"/>
          <cell r="W1076"/>
        </row>
        <row r="1077">
          <cell r="K1077"/>
          <cell r="V1077"/>
          <cell r="W1077"/>
        </row>
        <row r="1078">
          <cell r="K1078"/>
          <cell r="V1078"/>
          <cell r="W1078"/>
        </row>
        <row r="1079">
          <cell r="K1079"/>
          <cell r="V1079"/>
          <cell r="W1079"/>
        </row>
        <row r="1080">
          <cell r="K1080"/>
          <cell r="V1080"/>
          <cell r="W1080"/>
        </row>
        <row r="1081">
          <cell r="K1081"/>
          <cell r="V1081"/>
          <cell r="W1081"/>
        </row>
        <row r="1082">
          <cell r="K1082"/>
          <cell r="V1082"/>
          <cell r="W1082"/>
        </row>
        <row r="1083">
          <cell r="K1083"/>
          <cell r="V1083"/>
          <cell r="W1083"/>
        </row>
        <row r="1084">
          <cell r="K1084"/>
          <cell r="V1084"/>
          <cell r="W1084"/>
        </row>
        <row r="1085">
          <cell r="K1085"/>
          <cell r="V1085"/>
          <cell r="W1085"/>
        </row>
        <row r="1086">
          <cell r="K1086"/>
          <cell r="V1086"/>
          <cell r="W1086"/>
        </row>
        <row r="1087">
          <cell r="K1087"/>
          <cell r="V1087"/>
          <cell r="W1087"/>
        </row>
        <row r="1088">
          <cell r="K1088"/>
          <cell r="V1088"/>
          <cell r="W1088"/>
        </row>
        <row r="1089">
          <cell r="K1089"/>
          <cell r="V1089"/>
          <cell r="W1089"/>
        </row>
        <row r="1090">
          <cell r="K1090"/>
          <cell r="V1090"/>
          <cell r="W1090"/>
        </row>
        <row r="1091">
          <cell r="K1091"/>
          <cell r="V1091"/>
          <cell r="W1091"/>
        </row>
        <row r="1092">
          <cell r="K1092"/>
          <cell r="V1092"/>
          <cell r="W1092"/>
        </row>
        <row r="1093">
          <cell r="K1093"/>
          <cell r="V1093"/>
          <cell r="W1093"/>
        </row>
        <row r="1094">
          <cell r="K1094"/>
          <cell r="V1094"/>
          <cell r="W1094"/>
        </row>
        <row r="1095">
          <cell r="K1095"/>
          <cell r="V1095"/>
          <cell r="W1095"/>
        </row>
        <row r="1096">
          <cell r="K1096"/>
          <cell r="V1096"/>
          <cell r="W1096"/>
        </row>
        <row r="1097">
          <cell r="K1097"/>
          <cell r="V1097"/>
          <cell r="W1097"/>
        </row>
        <row r="1098">
          <cell r="K1098"/>
          <cell r="V1098"/>
          <cell r="W1098"/>
        </row>
        <row r="1099">
          <cell r="K1099"/>
          <cell r="V1099"/>
          <cell r="W1099"/>
        </row>
        <row r="1100">
          <cell r="K1100"/>
          <cell r="V1100"/>
          <cell r="W1100"/>
        </row>
        <row r="1101">
          <cell r="K1101"/>
          <cell r="V1101"/>
          <cell r="W1101"/>
        </row>
        <row r="1102">
          <cell r="K1102"/>
          <cell r="V1102"/>
          <cell r="W1102"/>
        </row>
        <row r="1103">
          <cell r="K1103"/>
          <cell r="V1103"/>
          <cell r="W1103"/>
        </row>
        <row r="1104">
          <cell r="K1104"/>
          <cell r="V1104"/>
          <cell r="W1104"/>
        </row>
        <row r="1105">
          <cell r="K1105"/>
          <cell r="V1105"/>
          <cell r="W1105"/>
        </row>
        <row r="1106">
          <cell r="K1106"/>
          <cell r="V1106"/>
          <cell r="W1106"/>
        </row>
        <row r="1107">
          <cell r="K1107"/>
          <cell r="V1107"/>
          <cell r="W1107"/>
        </row>
        <row r="1108">
          <cell r="K1108"/>
          <cell r="V1108"/>
          <cell r="W1108"/>
        </row>
        <row r="1109">
          <cell r="K1109"/>
          <cell r="V1109"/>
          <cell r="W1109"/>
        </row>
        <row r="1110">
          <cell r="K1110"/>
          <cell r="V1110"/>
          <cell r="W1110"/>
        </row>
        <row r="1111">
          <cell r="K1111"/>
          <cell r="V1111"/>
          <cell r="W1111"/>
        </row>
        <row r="1112">
          <cell r="K1112"/>
          <cell r="V1112"/>
          <cell r="W1112"/>
        </row>
        <row r="1113">
          <cell r="K1113"/>
          <cell r="V1113"/>
          <cell r="W1113"/>
        </row>
        <row r="1114">
          <cell r="K1114"/>
          <cell r="V1114"/>
          <cell r="W1114"/>
        </row>
        <row r="1115">
          <cell r="K1115"/>
          <cell r="V1115"/>
          <cell r="W1115"/>
        </row>
        <row r="1116">
          <cell r="K1116"/>
          <cell r="V1116"/>
          <cell r="W1116"/>
        </row>
        <row r="1117">
          <cell r="K1117"/>
          <cell r="V1117"/>
          <cell r="W1117"/>
        </row>
        <row r="1118">
          <cell r="K1118"/>
          <cell r="V1118"/>
          <cell r="W1118"/>
        </row>
        <row r="1119">
          <cell r="K1119"/>
          <cell r="V1119"/>
          <cell r="W1119"/>
        </row>
        <row r="1120">
          <cell r="K1120"/>
          <cell r="V1120"/>
          <cell r="W1120"/>
        </row>
        <row r="1121">
          <cell r="K1121"/>
          <cell r="V1121"/>
          <cell r="W1121"/>
        </row>
        <row r="1122">
          <cell r="K1122"/>
          <cell r="V1122"/>
          <cell r="W1122"/>
        </row>
        <row r="1123">
          <cell r="K1123"/>
          <cell r="V1123"/>
          <cell r="W1123"/>
        </row>
        <row r="1124">
          <cell r="K1124"/>
          <cell r="V1124"/>
          <cell r="W1124"/>
        </row>
        <row r="1125">
          <cell r="K1125"/>
          <cell r="V1125"/>
          <cell r="W1125"/>
        </row>
        <row r="1126">
          <cell r="K1126"/>
          <cell r="V1126"/>
          <cell r="W1126"/>
        </row>
        <row r="1127">
          <cell r="K1127"/>
          <cell r="V1127"/>
          <cell r="W1127"/>
        </row>
        <row r="1128">
          <cell r="K1128"/>
          <cell r="V1128"/>
          <cell r="W1128"/>
        </row>
        <row r="1129">
          <cell r="K1129"/>
          <cell r="V1129"/>
          <cell r="W1129"/>
        </row>
        <row r="1130">
          <cell r="K1130"/>
          <cell r="V1130"/>
          <cell r="W1130"/>
        </row>
        <row r="1131">
          <cell r="K1131"/>
          <cell r="V1131"/>
          <cell r="W1131"/>
        </row>
        <row r="1132">
          <cell r="K1132"/>
          <cell r="V1132"/>
          <cell r="W1132"/>
        </row>
        <row r="1133">
          <cell r="K1133"/>
          <cell r="V1133"/>
          <cell r="W1133"/>
        </row>
        <row r="1134">
          <cell r="K1134"/>
          <cell r="V1134"/>
          <cell r="W1134"/>
        </row>
        <row r="1135">
          <cell r="K1135"/>
          <cell r="V1135"/>
          <cell r="W1135"/>
        </row>
        <row r="1136">
          <cell r="K1136"/>
          <cell r="V1136"/>
          <cell r="W1136"/>
        </row>
        <row r="1137">
          <cell r="K1137"/>
          <cell r="V1137"/>
          <cell r="W1137"/>
        </row>
        <row r="1138">
          <cell r="K1138"/>
          <cell r="V1138"/>
          <cell r="W1138"/>
        </row>
        <row r="1139">
          <cell r="K1139"/>
          <cell r="V1139"/>
          <cell r="W1139"/>
        </row>
        <row r="1140">
          <cell r="K1140"/>
          <cell r="V1140"/>
          <cell r="W1140"/>
        </row>
        <row r="1141">
          <cell r="K1141"/>
          <cell r="V1141"/>
          <cell r="W1141"/>
        </row>
        <row r="1142">
          <cell r="K1142"/>
          <cell r="V1142"/>
          <cell r="W1142"/>
        </row>
        <row r="1143">
          <cell r="K1143"/>
          <cell r="V1143"/>
          <cell r="W1143"/>
        </row>
        <row r="1144">
          <cell r="K1144"/>
          <cell r="V1144"/>
          <cell r="W1144"/>
        </row>
        <row r="1145">
          <cell r="K1145"/>
          <cell r="V1145"/>
          <cell r="W1145"/>
        </row>
        <row r="1146">
          <cell r="K1146"/>
          <cell r="V1146"/>
          <cell r="W1146"/>
        </row>
        <row r="1147">
          <cell r="K1147"/>
          <cell r="V1147"/>
          <cell r="W1147"/>
        </row>
        <row r="1148">
          <cell r="K1148"/>
          <cell r="V1148"/>
          <cell r="W1148"/>
        </row>
        <row r="1149">
          <cell r="K1149"/>
          <cell r="V1149"/>
          <cell r="W1149"/>
        </row>
        <row r="1150">
          <cell r="K1150"/>
          <cell r="V1150"/>
          <cell r="W1150"/>
        </row>
        <row r="1151">
          <cell r="K1151"/>
          <cell r="V1151"/>
          <cell r="W1151"/>
        </row>
        <row r="1152">
          <cell r="K1152"/>
          <cell r="V1152"/>
          <cell r="W1152"/>
        </row>
        <row r="1153">
          <cell r="K1153"/>
          <cell r="V1153"/>
          <cell r="W1153"/>
        </row>
        <row r="1154">
          <cell r="K1154"/>
          <cell r="V1154"/>
          <cell r="W1154"/>
        </row>
        <row r="1155">
          <cell r="K1155"/>
          <cell r="V1155"/>
          <cell r="W1155"/>
        </row>
        <row r="1156">
          <cell r="K1156"/>
          <cell r="V1156"/>
          <cell r="W1156"/>
        </row>
        <row r="1157">
          <cell r="K1157"/>
          <cell r="V1157"/>
          <cell r="W1157"/>
        </row>
        <row r="1158">
          <cell r="K1158"/>
          <cell r="V1158"/>
          <cell r="W1158"/>
        </row>
        <row r="1159">
          <cell r="K1159"/>
          <cell r="V1159"/>
          <cell r="W1159"/>
        </row>
        <row r="1160">
          <cell r="K1160"/>
          <cell r="V1160"/>
          <cell r="W1160"/>
        </row>
        <row r="1161">
          <cell r="K1161"/>
          <cell r="V1161"/>
          <cell r="W1161"/>
        </row>
        <row r="1162">
          <cell r="K1162"/>
          <cell r="V1162"/>
          <cell r="W1162"/>
        </row>
        <row r="1163">
          <cell r="K1163"/>
          <cell r="V1163"/>
          <cell r="W1163"/>
        </row>
        <row r="1164">
          <cell r="K1164"/>
          <cell r="V1164"/>
          <cell r="W1164"/>
        </row>
        <row r="1165">
          <cell r="K1165"/>
          <cell r="V1165"/>
          <cell r="W1165"/>
        </row>
        <row r="1166">
          <cell r="K1166"/>
          <cell r="V1166"/>
          <cell r="W1166"/>
        </row>
        <row r="1167">
          <cell r="K1167"/>
          <cell r="V1167"/>
          <cell r="W1167"/>
        </row>
        <row r="1168">
          <cell r="K1168"/>
          <cell r="V1168"/>
          <cell r="W1168"/>
        </row>
        <row r="1169">
          <cell r="K1169"/>
          <cell r="V1169"/>
          <cell r="W1169"/>
        </row>
        <row r="1170">
          <cell r="K1170"/>
          <cell r="V1170"/>
          <cell r="W1170"/>
        </row>
        <row r="1171">
          <cell r="K1171"/>
          <cell r="V1171"/>
          <cell r="W1171"/>
        </row>
        <row r="1172">
          <cell r="K1172"/>
          <cell r="V1172"/>
          <cell r="W1172"/>
        </row>
        <row r="1173">
          <cell r="K1173"/>
          <cell r="V1173"/>
          <cell r="W1173"/>
        </row>
        <row r="1174">
          <cell r="K1174"/>
          <cell r="V1174"/>
          <cell r="W1174"/>
        </row>
        <row r="1175">
          <cell r="K1175"/>
          <cell r="V1175"/>
          <cell r="W1175"/>
        </row>
        <row r="1176">
          <cell r="K1176"/>
          <cell r="V1176"/>
          <cell r="W1176"/>
        </row>
        <row r="1177">
          <cell r="K1177"/>
          <cell r="V1177"/>
          <cell r="W1177"/>
        </row>
        <row r="1178">
          <cell r="K1178"/>
          <cell r="V1178"/>
          <cell r="W1178"/>
        </row>
        <row r="1179">
          <cell r="K1179"/>
          <cell r="V1179"/>
          <cell r="W1179"/>
        </row>
        <row r="1180">
          <cell r="K1180"/>
          <cell r="V1180"/>
          <cell r="W1180"/>
        </row>
        <row r="1181">
          <cell r="K1181"/>
          <cell r="V1181"/>
          <cell r="W1181"/>
        </row>
        <row r="1182">
          <cell r="K1182"/>
          <cell r="V1182"/>
          <cell r="W1182"/>
        </row>
        <row r="1183">
          <cell r="K1183"/>
          <cell r="V1183"/>
          <cell r="W1183"/>
        </row>
        <row r="1184">
          <cell r="K1184"/>
          <cell r="V1184"/>
          <cell r="W1184"/>
        </row>
        <row r="1185">
          <cell r="K1185"/>
          <cell r="V1185"/>
          <cell r="W1185"/>
        </row>
        <row r="1186">
          <cell r="K1186"/>
          <cell r="V1186"/>
          <cell r="W1186"/>
        </row>
        <row r="1187">
          <cell r="K1187"/>
          <cell r="V1187"/>
          <cell r="W1187"/>
        </row>
        <row r="1188">
          <cell r="K1188"/>
          <cell r="V1188"/>
          <cell r="W1188"/>
        </row>
        <row r="1189">
          <cell r="K1189"/>
          <cell r="V1189"/>
          <cell r="W1189"/>
        </row>
        <row r="1190">
          <cell r="K1190"/>
          <cell r="V1190"/>
          <cell r="W1190"/>
        </row>
        <row r="1191">
          <cell r="K1191"/>
          <cell r="V1191"/>
          <cell r="W1191"/>
        </row>
        <row r="1192">
          <cell r="K1192"/>
          <cell r="V1192"/>
          <cell r="W1192"/>
        </row>
        <row r="1193">
          <cell r="K1193"/>
          <cell r="V1193"/>
          <cell r="W1193"/>
        </row>
        <row r="1194">
          <cell r="K1194"/>
          <cell r="V1194"/>
          <cell r="W1194"/>
        </row>
        <row r="1195">
          <cell r="K1195"/>
          <cell r="V1195"/>
          <cell r="W1195"/>
        </row>
        <row r="1196">
          <cell r="K1196"/>
          <cell r="V1196"/>
          <cell r="W1196"/>
        </row>
        <row r="1197">
          <cell r="K1197"/>
          <cell r="V1197"/>
          <cell r="W1197"/>
        </row>
        <row r="1198">
          <cell r="K1198"/>
          <cell r="V1198"/>
          <cell r="W1198"/>
        </row>
        <row r="1199">
          <cell r="K1199"/>
          <cell r="V1199"/>
          <cell r="W1199"/>
        </row>
        <row r="1200">
          <cell r="K1200"/>
          <cell r="V1200"/>
          <cell r="W1200"/>
        </row>
        <row r="1201">
          <cell r="K1201"/>
          <cell r="V1201"/>
          <cell r="W1201"/>
        </row>
        <row r="1202">
          <cell r="K1202"/>
          <cell r="V1202"/>
          <cell r="W1202"/>
        </row>
        <row r="1203">
          <cell r="K1203"/>
          <cell r="V1203"/>
          <cell r="W1203"/>
        </row>
        <row r="1204">
          <cell r="K1204"/>
          <cell r="V1204"/>
          <cell r="W1204"/>
        </row>
        <row r="1205">
          <cell r="K1205"/>
          <cell r="V1205"/>
          <cell r="W1205"/>
        </row>
        <row r="1206">
          <cell r="K1206"/>
          <cell r="V1206"/>
          <cell r="W1206"/>
        </row>
        <row r="1207">
          <cell r="K1207"/>
          <cell r="V1207"/>
          <cell r="W1207"/>
        </row>
        <row r="1208">
          <cell r="K1208"/>
          <cell r="V1208"/>
          <cell r="W1208"/>
        </row>
        <row r="1209">
          <cell r="K1209"/>
          <cell r="V1209"/>
          <cell r="W1209"/>
        </row>
        <row r="1210">
          <cell r="K1210"/>
          <cell r="V1210"/>
          <cell r="W1210"/>
        </row>
        <row r="1211">
          <cell r="K1211"/>
          <cell r="V1211"/>
          <cell r="W1211"/>
        </row>
        <row r="1212">
          <cell r="K1212"/>
          <cell r="V1212"/>
          <cell r="W1212"/>
        </row>
        <row r="1213">
          <cell r="K1213"/>
          <cell r="V1213"/>
          <cell r="W1213"/>
        </row>
        <row r="1214">
          <cell r="K1214"/>
          <cell r="V1214"/>
          <cell r="W1214"/>
        </row>
        <row r="1215">
          <cell r="K1215"/>
          <cell r="V1215"/>
          <cell r="W1215"/>
        </row>
        <row r="1216">
          <cell r="K1216"/>
          <cell r="V1216"/>
          <cell r="W1216"/>
        </row>
        <row r="1217">
          <cell r="K1217"/>
          <cell r="V1217"/>
          <cell r="W1217"/>
        </row>
        <row r="1218">
          <cell r="K1218"/>
          <cell r="V1218"/>
          <cell r="W1218"/>
        </row>
        <row r="1219">
          <cell r="K1219"/>
          <cell r="V1219"/>
          <cell r="W1219"/>
        </row>
        <row r="1220">
          <cell r="K1220"/>
          <cell r="V1220"/>
          <cell r="W1220"/>
        </row>
        <row r="1221">
          <cell r="K1221"/>
          <cell r="V1221"/>
          <cell r="W1221"/>
        </row>
        <row r="1222">
          <cell r="K1222"/>
          <cell r="V1222"/>
          <cell r="W1222"/>
        </row>
        <row r="1223">
          <cell r="K1223"/>
          <cell r="V1223"/>
          <cell r="W1223"/>
        </row>
        <row r="1224">
          <cell r="K1224"/>
          <cell r="V1224"/>
          <cell r="W1224"/>
        </row>
        <row r="1225">
          <cell r="K1225"/>
          <cell r="V1225"/>
          <cell r="W1225"/>
        </row>
        <row r="1226">
          <cell r="K1226"/>
          <cell r="V1226"/>
          <cell r="W1226"/>
        </row>
        <row r="1227">
          <cell r="K1227"/>
          <cell r="V1227"/>
          <cell r="W1227"/>
        </row>
        <row r="1228">
          <cell r="K1228"/>
          <cell r="V1228"/>
          <cell r="W1228"/>
        </row>
        <row r="1229">
          <cell r="K1229"/>
          <cell r="V1229"/>
          <cell r="W1229"/>
        </row>
        <row r="1230">
          <cell r="K1230"/>
          <cell r="V1230"/>
          <cell r="W1230"/>
        </row>
        <row r="1231">
          <cell r="K1231"/>
          <cell r="V1231"/>
          <cell r="W1231"/>
        </row>
        <row r="1232">
          <cell r="K1232"/>
          <cell r="V1232"/>
          <cell r="W1232"/>
        </row>
        <row r="1233">
          <cell r="K1233"/>
          <cell r="V1233"/>
          <cell r="W1233"/>
        </row>
        <row r="1234">
          <cell r="K1234"/>
          <cell r="V1234"/>
          <cell r="W1234"/>
        </row>
        <row r="1235">
          <cell r="K1235"/>
          <cell r="V1235"/>
          <cell r="W1235"/>
        </row>
        <row r="1236">
          <cell r="K1236"/>
          <cell r="V1236"/>
          <cell r="W1236"/>
        </row>
        <row r="1237">
          <cell r="K1237"/>
          <cell r="V1237"/>
          <cell r="W1237"/>
        </row>
        <row r="1238">
          <cell r="K1238"/>
          <cell r="V1238"/>
          <cell r="W1238"/>
        </row>
        <row r="1239">
          <cell r="K1239"/>
          <cell r="V1239"/>
          <cell r="W1239"/>
        </row>
        <row r="1240">
          <cell r="K1240"/>
          <cell r="V1240"/>
          <cell r="W1240"/>
        </row>
        <row r="1241">
          <cell r="K1241"/>
          <cell r="V1241"/>
          <cell r="W1241"/>
        </row>
        <row r="1242">
          <cell r="K1242"/>
          <cell r="V1242"/>
          <cell r="W1242"/>
        </row>
        <row r="1243">
          <cell r="K1243"/>
          <cell r="V1243"/>
          <cell r="W1243"/>
        </row>
        <row r="1244">
          <cell r="K1244"/>
          <cell r="V1244"/>
          <cell r="W1244"/>
        </row>
        <row r="1245">
          <cell r="K1245"/>
          <cell r="V1245"/>
          <cell r="W1245"/>
        </row>
        <row r="1246">
          <cell r="K1246"/>
          <cell r="V1246"/>
          <cell r="W1246"/>
        </row>
        <row r="1247">
          <cell r="K1247"/>
          <cell r="V1247"/>
          <cell r="W1247"/>
        </row>
        <row r="1248">
          <cell r="K1248"/>
          <cell r="V1248"/>
          <cell r="W1248"/>
        </row>
        <row r="1249">
          <cell r="K1249"/>
          <cell r="V1249"/>
          <cell r="W1249"/>
        </row>
        <row r="1250">
          <cell r="K1250"/>
          <cell r="V1250"/>
          <cell r="W1250"/>
        </row>
        <row r="1251">
          <cell r="K1251"/>
          <cell r="V1251"/>
          <cell r="W1251"/>
        </row>
        <row r="1252">
          <cell r="K1252"/>
          <cell r="V1252"/>
          <cell r="W1252"/>
        </row>
        <row r="1253">
          <cell r="K1253"/>
          <cell r="V1253"/>
          <cell r="W1253"/>
        </row>
        <row r="1254">
          <cell r="K1254"/>
          <cell r="V1254"/>
          <cell r="W1254"/>
        </row>
        <row r="1255">
          <cell r="K1255"/>
          <cell r="V1255"/>
          <cell r="W1255"/>
        </row>
        <row r="1256">
          <cell r="K1256"/>
          <cell r="V1256"/>
          <cell r="W1256"/>
        </row>
        <row r="1257">
          <cell r="K1257"/>
          <cell r="V1257"/>
          <cell r="W1257"/>
        </row>
        <row r="1258">
          <cell r="K1258"/>
          <cell r="V1258"/>
          <cell r="W1258"/>
        </row>
        <row r="1259">
          <cell r="K1259"/>
          <cell r="V1259"/>
          <cell r="W1259"/>
        </row>
        <row r="1260">
          <cell r="K1260"/>
          <cell r="V1260"/>
          <cell r="W1260"/>
        </row>
        <row r="1261">
          <cell r="K1261"/>
          <cell r="V1261"/>
          <cell r="W1261"/>
        </row>
        <row r="1262">
          <cell r="K1262"/>
          <cell r="V1262"/>
          <cell r="W1262"/>
        </row>
        <row r="1263">
          <cell r="K1263"/>
          <cell r="V1263"/>
          <cell r="W1263"/>
        </row>
        <row r="1264">
          <cell r="K1264"/>
          <cell r="V1264"/>
          <cell r="W1264"/>
        </row>
        <row r="1265">
          <cell r="K1265"/>
          <cell r="V1265"/>
          <cell r="W1265"/>
        </row>
        <row r="1266">
          <cell r="K1266"/>
          <cell r="V1266"/>
          <cell r="W1266"/>
        </row>
        <row r="1267">
          <cell r="K1267"/>
          <cell r="V1267"/>
          <cell r="W1267"/>
        </row>
        <row r="1268">
          <cell r="K1268"/>
          <cell r="V1268"/>
          <cell r="W1268"/>
        </row>
        <row r="1269">
          <cell r="K1269"/>
          <cell r="V1269"/>
          <cell r="W1269"/>
        </row>
        <row r="1270">
          <cell r="K1270"/>
          <cell r="V1270"/>
          <cell r="W1270"/>
        </row>
        <row r="1271">
          <cell r="K1271"/>
          <cell r="V1271"/>
          <cell r="W1271"/>
        </row>
        <row r="1272">
          <cell r="K1272"/>
          <cell r="V1272"/>
          <cell r="W1272"/>
        </row>
        <row r="1273">
          <cell r="K1273"/>
          <cell r="V1273"/>
          <cell r="W1273"/>
        </row>
        <row r="1274">
          <cell r="K1274"/>
          <cell r="V1274"/>
          <cell r="W1274"/>
        </row>
        <row r="1275">
          <cell r="K1275"/>
          <cell r="V1275"/>
          <cell r="W1275"/>
        </row>
        <row r="1276">
          <cell r="K1276"/>
          <cell r="V1276"/>
          <cell r="W1276"/>
        </row>
        <row r="1277">
          <cell r="K1277"/>
          <cell r="V1277"/>
          <cell r="W1277"/>
        </row>
        <row r="1278">
          <cell r="K1278"/>
          <cell r="V1278"/>
          <cell r="W1278"/>
        </row>
        <row r="1279">
          <cell r="K1279"/>
          <cell r="V1279"/>
          <cell r="W1279"/>
        </row>
        <row r="1280">
          <cell r="K1280"/>
          <cell r="V1280"/>
          <cell r="W1280"/>
        </row>
        <row r="1281">
          <cell r="K1281"/>
          <cell r="V1281"/>
          <cell r="W1281"/>
        </row>
        <row r="1282">
          <cell r="K1282"/>
          <cell r="V1282"/>
          <cell r="W1282"/>
        </row>
        <row r="1283">
          <cell r="K1283"/>
          <cell r="V1283"/>
          <cell r="W1283"/>
        </row>
        <row r="1284">
          <cell r="K1284"/>
          <cell r="V1284"/>
          <cell r="W1284"/>
        </row>
        <row r="1285">
          <cell r="K1285"/>
          <cell r="V1285"/>
          <cell r="W1285"/>
        </row>
        <row r="1286">
          <cell r="K1286"/>
          <cell r="V1286"/>
          <cell r="W1286"/>
        </row>
        <row r="1287">
          <cell r="K1287"/>
          <cell r="V1287"/>
          <cell r="W1287"/>
        </row>
        <row r="1288">
          <cell r="K1288"/>
          <cell r="V1288"/>
          <cell r="W1288"/>
        </row>
        <row r="1289">
          <cell r="K1289"/>
          <cell r="V1289"/>
          <cell r="W1289"/>
        </row>
        <row r="1290">
          <cell r="K1290"/>
          <cell r="V1290"/>
          <cell r="W1290"/>
        </row>
        <row r="1291">
          <cell r="K1291"/>
          <cell r="V1291"/>
          <cell r="W1291"/>
        </row>
        <row r="1292">
          <cell r="K1292"/>
          <cell r="V1292"/>
          <cell r="W1292"/>
        </row>
        <row r="1293">
          <cell r="K1293"/>
          <cell r="V1293"/>
          <cell r="W1293"/>
        </row>
        <row r="1294">
          <cell r="K1294"/>
          <cell r="V1294"/>
          <cell r="W1294"/>
        </row>
        <row r="1295">
          <cell r="K1295"/>
          <cell r="V1295"/>
          <cell r="W1295"/>
        </row>
        <row r="1296">
          <cell r="K1296"/>
          <cell r="V1296"/>
          <cell r="W1296"/>
        </row>
        <row r="1297">
          <cell r="K1297"/>
          <cell r="V1297"/>
          <cell r="W1297"/>
        </row>
        <row r="1298">
          <cell r="K1298"/>
          <cell r="V1298"/>
          <cell r="W1298"/>
        </row>
        <row r="1299">
          <cell r="K1299"/>
          <cell r="V1299"/>
          <cell r="W1299"/>
        </row>
        <row r="1300">
          <cell r="K1300"/>
          <cell r="V1300"/>
          <cell r="W1300"/>
        </row>
        <row r="1301">
          <cell r="K1301"/>
          <cell r="V1301"/>
          <cell r="W1301"/>
        </row>
        <row r="1302">
          <cell r="K1302"/>
          <cell r="V1302"/>
          <cell r="W1302"/>
        </row>
        <row r="1303">
          <cell r="K1303"/>
          <cell r="V1303"/>
          <cell r="W1303"/>
        </row>
        <row r="1304">
          <cell r="K1304"/>
          <cell r="V1304"/>
          <cell r="W1304"/>
        </row>
        <row r="1305">
          <cell r="K1305"/>
          <cell r="V1305"/>
          <cell r="W1305"/>
        </row>
        <row r="1306">
          <cell r="K1306"/>
          <cell r="V1306"/>
          <cell r="W1306"/>
        </row>
        <row r="1307">
          <cell r="K1307"/>
          <cell r="V1307"/>
          <cell r="W1307"/>
        </row>
        <row r="1308">
          <cell r="K1308"/>
          <cell r="V1308"/>
          <cell r="W1308"/>
        </row>
        <row r="1309">
          <cell r="K1309"/>
          <cell r="V1309"/>
          <cell r="W1309"/>
        </row>
        <row r="1310">
          <cell r="K1310"/>
          <cell r="V1310"/>
          <cell r="W1310"/>
        </row>
        <row r="1311">
          <cell r="K1311"/>
          <cell r="V1311"/>
          <cell r="W1311"/>
        </row>
        <row r="1312">
          <cell r="K1312"/>
          <cell r="V1312"/>
          <cell r="W1312"/>
        </row>
        <row r="1313">
          <cell r="K1313"/>
          <cell r="V1313"/>
          <cell r="W1313"/>
        </row>
        <row r="1314">
          <cell r="K1314"/>
          <cell r="V1314"/>
          <cell r="W1314"/>
        </row>
        <row r="1315">
          <cell r="K1315"/>
          <cell r="V1315"/>
          <cell r="W1315"/>
        </row>
        <row r="1316">
          <cell r="K1316"/>
          <cell r="V1316"/>
          <cell r="W1316"/>
        </row>
        <row r="1317">
          <cell r="K1317"/>
          <cell r="V1317"/>
          <cell r="W1317"/>
        </row>
        <row r="1318">
          <cell r="K1318"/>
          <cell r="V1318"/>
          <cell r="W1318"/>
        </row>
        <row r="1319">
          <cell r="K1319"/>
          <cell r="V1319"/>
          <cell r="W1319"/>
        </row>
        <row r="1320">
          <cell r="K1320"/>
          <cell r="V1320"/>
          <cell r="W1320"/>
        </row>
        <row r="1321">
          <cell r="K1321"/>
          <cell r="V1321"/>
          <cell r="W1321"/>
        </row>
        <row r="1322">
          <cell r="K1322"/>
          <cell r="V1322"/>
          <cell r="W1322"/>
        </row>
        <row r="1323">
          <cell r="K1323"/>
          <cell r="V1323"/>
          <cell r="W1323"/>
        </row>
        <row r="1324">
          <cell r="K1324"/>
          <cell r="V1324"/>
          <cell r="W1324"/>
        </row>
        <row r="1325">
          <cell r="K1325"/>
          <cell r="V1325"/>
          <cell r="W1325"/>
        </row>
        <row r="1326">
          <cell r="K1326"/>
          <cell r="V1326"/>
          <cell r="W1326"/>
        </row>
        <row r="1327">
          <cell r="K1327"/>
          <cell r="V1327"/>
          <cell r="W1327"/>
        </row>
        <row r="1328">
          <cell r="K1328"/>
          <cell r="V1328"/>
          <cell r="W1328"/>
        </row>
        <row r="1329">
          <cell r="K1329"/>
          <cell r="V1329"/>
          <cell r="W1329"/>
        </row>
        <row r="1330">
          <cell r="K1330"/>
          <cell r="V1330"/>
          <cell r="W1330"/>
        </row>
        <row r="1331">
          <cell r="K1331"/>
          <cell r="V1331"/>
          <cell r="W1331"/>
        </row>
        <row r="1332">
          <cell r="K1332"/>
          <cell r="V1332"/>
          <cell r="W1332"/>
        </row>
        <row r="1333">
          <cell r="K1333"/>
          <cell r="V1333"/>
          <cell r="W1333"/>
        </row>
        <row r="1334">
          <cell r="K1334"/>
          <cell r="V1334"/>
          <cell r="W1334"/>
        </row>
        <row r="1335">
          <cell r="K1335"/>
          <cell r="V1335"/>
          <cell r="W1335"/>
        </row>
        <row r="1336">
          <cell r="K1336"/>
          <cell r="V1336"/>
          <cell r="W1336"/>
        </row>
        <row r="1337">
          <cell r="K1337"/>
          <cell r="V1337"/>
          <cell r="W1337"/>
        </row>
        <row r="1338">
          <cell r="K1338"/>
          <cell r="V1338"/>
          <cell r="W1338"/>
        </row>
        <row r="1339">
          <cell r="K1339"/>
          <cell r="V1339"/>
          <cell r="W1339"/>
        </row>
        <row r="1340">
          <cell r="K1340"/>
          <cell r="V1340"/>
          <cell r="W1340"/>
        </row>
        <row r="1341">
          <cell r="K1341"/>
          <cell r="V1341"/>
          <cell r="W1341"/>
        </row>
        <row r="1342">
          <cell r="K1342"/>
          <cell r="V1342"/>
          <cell r="W1342"/>
        </row>
        <row r="1343">
          <cell r="K1343"/>
          <cell r="V1343"/>
          <cell r="W1343"/>
        </row>
        <row r="1344">
          <cell r="K1344"/>
          <cell r="V1344"/>
          <cell r="W1344"/>
        </row>
        <row r="1345">
          <cell r="K1345"/>
          <cell r="V1345"/>
          <cell r="W1345"/>
        </row>
        <row r="1346">
          <cell r="K1346"/>
          <cell r="V1346"/>
          <cell r="W1346"/>
        </row>
        <row r="1347">
          <cell r="K1347"/>
          <cell r="V1347"/>
          <cell r="W1347"/>
        </row>
        <row r="1348">
          <cell r="K1348"/>
          <cell r="V1348"/>
          <cell r="W1348"/>
        </row>
        <row r="1349">
          <cell r="K1349"/>
          <cell r="V1349"/>
          <cell r="W1349"/>
        </row>
        <row r="1350">
          <cell r="K1350"/>
          <cell r="V1350"/>
          <cell r="W1350"/>
        </row>
        <row r="1351">
          <cell r="K1351"/>
          <cell r="V1351"/>
          <cell r="W1351"/>
        </row>
        <row r="1352">
          <cell r="K1352"/>
          <cell r="V1352"/>
          <cell r="W1352"/>
        </row>
        <row r="1353">
          <cell r="K1353"/>
          <cell r="V1353"/>
          <cell r="W1353"/>
        </row>
        <row r="1354">
          <cell r="K1354"/>
          <cell r="V1354"/>
          <cell r="W1354"/>
        </row>
        <row r="1355">
          <cell r="K1355"/>
          <cell r="V1355"/>
          <cell r="W1355"/>
        </row>
        <row r="1356">
          <cell r="K1356"/>
          <cell r="V1356"/>
          <cell r="W1356"/>
        </row>
        <row r="1357">
          <cell r="K1357"/>
          <cell r="V1357"/>
          <cell r="W1357"/>
        </row>
        <row r="1358">
          <cell r="K1358"/>
          <cell r="V1358"/>
          <cell r="W1358"/>
        </row>
        <row r="1359">
          <cell r="K1359"/>
          <cell r="V1359"/>
          <cell r="W1359"/>
        </row>
        <row r="1360">
          <cell r="K1360"/>
          <cell r="V1360"/>
          <cell r="W1360"/>
        </row>
        <row r="1361">
          <cell r="K1361"/>
          <cell r="V1361"/>
          <cell r="W1361"/>
        </row>
        <row r="1362">
          <cell r="K1362"/>
          <cell r="V1362"/>
          <cell r="W1362"/>
        </row>
        <row r="1363">
          <cell r="K1363"/>
          <cell r="V1363"/>
          <cell r="W1363"/>
        </row>
        <row r="1364">
          <cell r="K1364"/>
          <cell r="V1364"/>
          <cell r="W1364"/>
        </row>
        <row r="1365">
          <cell r="K1365"/>
          <cell r="V1365"/>
          <cell r="W1365"/>
        </row>
        <row r="1366">
          <cell r="K1366"/>
          <cell r="V1366"/>
          <cell r="W1366"/>
        </row>
        <row r="1367">
          <cell r="K1367"/>
          <cell r="V1367"/>
          <cell r="W1367"/>
        </row>
        <row r="1368">
          <cell r="K1368"/>
          <cell r="V1368"/>
          <cell r="W1368"/>
        </row>
        <row r="1369">
          <cell r="K1369"/>
          <cell r="V1369"/>
          <cell r="W1369"/>
        </row>
        <row r="1370">
          <cell r="K1370"/>
          <cell r="V1370"/>
          <cell r="W1370"/>
        </row>
        <row r="1371">
          <cell r="K1371"/>
          <cell r="V1371"/>
          <cell r="W1371"/>
        </row>
        <row r="1372">
          <cell r="K1372"/>
          <cell r="V1372"/>
          <cell r="W1372"/>
        </row>
        <row r="1373">
          <cell r="K1373"/>
          <cell r="V1373"/>
          <cell r="W1373"/>
        </row>
        <row r="1374">
          <cell r="K1374"/>
          <cell r="V1374"/>
          <cell r="W1374"/>
        </row>
        <row r="1375">
          <cell r="K1375"/>
          <cell r="V1375"/>
          <cell r="W1375"/>
        </row>
        <row r="1376">
          <cell r="K1376"/>
          <cell r="V1376"/>
          <cell r="W1376"/>
        </row>
        <row r="1377">
          <cell r="K1377"/>
          <cell r="V1377"/>
          <cell r="W1377"/>
        </row>
        <row r="1378">
          <cell r="K1378"/>
          <cell r="V1378"/>
          <cell r="W1378"/>
        </row>
        <row r="1379">
          <cell r="K1379"/>
          <cell r="V1379"/>
          <cell r="W1379"/>
        </row>
        <row r="1380">
          <cell r="K1380"/>
          <cell r="V1380"/>
          <cell r="W1380"/>
        </row>
        <row r="1381">
          <cell r="K1381"/>
          <cell r="V1381"/>
          <cell r="W1381"/>
        </row>
        <row r="1382">
          <cell r="K1382"/>
          <cell r="V1382"/>
          <cell r="W1382"/>
        </row>
        <row r="1383">
          <cell r="K1383"/>
          <cell r="V1383"/>
          <cell r="W1383"/>
        </row>
        <row r="1384">
          <cell r="K1384"/>
          <cell r="V1384"/>
          <cell r="W1384"/>
        </row>
        <row r="1385">
          <cell r="K1385"/>
          <cell r="V1385"/>
          <cell r="W1385"/>
        </row>
        <row r="1386">
          <cell r="K1386"/>
          <cell r="V1386"/>
          <cell r="W1386"/>
        </row>
        <row r="1387">
          <cell r="K1387"/>
          <cell r="V1387"/>
          <cell r="W1387"/>
        </row>
        <row r="1388">
          <cell r="K1388"/>
          <cell r="V1388"/>
          <cell r="W1388"/>
        </row>
        <row r="1389">
          <cell r="K1389"/>
          <cell r="V1389"/>
          <cell r="W1389"/>
        </row>
        <row r="1390">
          <cell r="K1390"/>
          <cell r="V1390"/>
          <cell r="W1390"/>
        </row>
        <row r="1391">
          <cell r="K1391"/>
          <cell r="V1391"/>
          <cell r="W1391"/>
        </row>
        <row r="1392">
          <cell r="K1392"/>
          <cell r="V1392"/>
          <cell r="W1392"/>
        </row>
        <row r="1393">
          <cell r="K1393"/>
          <cell r="V1393"/>
          <cell r="W1393"/>
        </row>
        <row r="1394">
          <cell r="K1394"/>
          <cell r="V1394"/>
          <cell r="W1394"/>
        </row>
        <row r="1395">
          <cell r="K1395"/>
          <cell r="V1395"/>
          <cell r="W1395"/>
        </row>
        <row r="1396">
          <cell r="K1396"/>
          <cell r="V1396"/>
          <cell r="W1396"/>
        </row>
        <row r="1397">
          <cell r="K1397"/>
          <cell r="V1397"/>
          <cell r="W1397"/>
        </row>
        <row r="1398">
          <cell r="K1398"/>
          <cell r="V1398"/>
          <cell r="W1398"/>
        </row>
        <row r="1399">
          <cell r="K1399"/>
          <cell r="V1399"/>
          <cell r="W1399"/>
        </row>
        <row r="1400">
          <cell r="K1400"/>
          <cell r="V1400"/>
          <cell r="W1400"/>
        </row>
        <row r="1401">
          <cell r="K1401"/>
          <cell r="V1401"/>
          <cell r="W1401"/>
        </row>
        <row r="1402">
          <cell r="K1402"/>
          <cell r="V1402"/>
          <cell r="W1402"/>
        </row>
        <row r="1403">
          <cell r="K1403"/>
          <cell r="V1403"/>
          <cell r="W1403"/>
        </row>
        <row r="1404">
          <cell r="K1404"/>
          <cell r="V1404"/>
          <cell r="W1404"/>
        </row>
        <row r="1405">
          <cell r="K1405"/>
          <cell r="V1405"/>
          <cell r="W1405"/>
        </row>
        <row r="1406">
          <cell r="K1406"/>
          <cell r="V1406"/>
          <cell r="W1406"/>
        </row>
        <row r="1407">
          <cell r="K1407"/>
          <cell r="V1407"/>
          <cell r="W1407"/>
        </row>
        <row r="1408">
          <cell r="K1408"/>
          <cell r="V1408"/>
          <cell r="W1408"/>
        </row>
        <row r="1409">
          <cell r="K1409"/>
          <cell r="V1409"/>
          <cell r="W1409"/>
        </row>
        <row r="1410">
          <cell r="K1410"/>
          <cell r="V1410"/>
          <cell r="W1410"/>
        </row>
        <row r="1411">
          <cell r="K1411"/>
          <cell r="V1411"/>
          <cell r="W1411"/>
        </row>
        <row r="1412">
          <cell r="K1412"/>
          <cell r="V1412"/>
          <cell r="W1412"/>
        </row>
        <row r="1413">
          <cell r="K1413"/>
          <cell r="V1413"/>
          <cell r="W1413"/>
        </row>
        <row r="1414">
          <cell r="K1414"/>
          <cell r="V1414"/>
          <cell r="W1414"/>
        </row>
        <row r="1415">
          <cell r="K1415"/>
          <cell r="V1415"/>
          <cell r="W1415"/>
        </row>
        <row r="1416">
          <cell r="K1416"/>
          <cell r="V1416"/>
          <cell r="W1416"/>
        </row>
        <row r="1417">
          <cell r="K1417"/>
          <cell r="V1417"/>
          <cell r="W1417"/>
        </row>
        <row r="1418">
          <cell r="K1418"/>
          <cell r="V1418"/>
          <cell r="W1418"/>
        </row>
        <row r="1419">
          <cell r="K1419"/>
          <cell r="V1419"/>
          <cell r="W1419"/>
        </row>
        <row r="1420">
          <cell r="K1420"/>
          <cell r="V1420"/>
          <cell r="W1420"/>
        </row>
        <row r="1421">
          <cell r="K1421"/>
          <cell r="V1421"/>
          <cell r="W1421"/>
        </row>
        <row r="1422">
          <cell r="K1422"/>
          <cell r="V1422"/>
          <cell r="W1422"/>
        </row>
        <row r="1423">
          <cell r="K1423"/>
          <cell r="V1423"/>
          <cell r="W1423"/>
        </row>
        <row r="1424">
          <cell r="K1424"/>
          <cell r="V1424"/>
          <cell r="W1424"/>
        </row>
        <row r="1425">
          <cell r="K1425"/>
          <cell r="V1425"/>
          <cell r="W1425"/>
        </row>
        <row r="1426">
          <cell r="K1426"/>
          <cell r="V1426"/>
          <cell r="W1426"/>
        </row>
        <row r="1427">
          <cell r="K1427"/>
          <cell r="V1427"/>
          <cell r="W1427"/>
        </row>
        <row r="1428">
          <cell r="K1428"/>
          <cell r="V1428"/>
          <cell r="W1428"/>
        </row>
        <row r="1429">
          <cell r="K1429"/>
          <cell r="V1429"/>
          <cell r="W1429"/>
        </row>
        <row r="1430">
          <cell r="K1430"/>
          <cell r="V1430"/>
          <cell r="W1430"/>
        </row>
        <row r="1431">
          <cell r="K1431"/>
          <cell r="V1431"/>
          <cell r="W1431"/>
        </row>
        <row r="1432">
          <cell r="K1432"/>
          <cell r="V1432"/>
          <cell r="W1432"/>
        </row>
        <row r="1433">
          <cell r="K1433"/>
          <cell r="V1433"/>
          <cell r="W1433"/>
        </row>
        <row r="1434">
          <cell r="K1434"/>
          <cell r="V1434"/>
          <cell r="W1434"/>
        </row>
        <row r="1435">
          <cell r="K1435"/>
          <cell r="V1435"/>
          <cell r="W1435"/>
        </row>
        <row r="1436">
          <cell r="K1436"/>
          <cell r="V1436"/>
          <cell r="W1436"/>
        </row>
        <row r="1437">
          <cell r="K1437"/>
          <cell r="V1437"/>
          <cell r="W1437"/>
        </row>
        <row r="1438">
          <cell r="K1438"/>
          <cell r="V1438"/>
          <cell r="W1438"/>
        </row>
        <row r="1439">
          <cell r="K1439"/>
          <cell r="V1439"/>
          <cell r="W1439"/>
        </row>
        <row r="1440">
          <cell r="K1440"/>
          <cell r="V1440"/>
          <cell r="W1440"/>
        </row>
        <row r="1441">
          <cell r="K1441"/>
          <cell r="V1441"/>
          <cell r="W1441"/>
        </row>
        <row r="1442">
          <cell r="K1442"/>
          <cell r="V1442"/>
          <cell r="W1442"/>
        </row>
        <row r="1443">
          <cell r="K1443"/>
          <cell r="V1443"/>
          <cell r="W1443"/>
        </row>
        <row r="1444">
          <cell r="K1444"/>
          <cell r="V1444"/>
          <cell r="W1444"/>
        </row>
        <row r="1445">
          <cell r="K1445"/>
          <cell r="V1445"/>
          <cell r="W1445"/>
        </row>
        <row r="1446">
          <cell r="K1446"/>
          <cell r="V1446"/>
          <cell r="W1446"/>
        </row>
        <row r="1447">
          <cell r="K1447"/>
          <cell r="V1447"/>
          <cell r="W1447"/>
        </row>
        <row r="1448">
          <cell r="K1448"/>
          <cell r="V1448"/>
          <cell r="W1448"/>
        </row>
        <row r="1449">
          <cell r="K1449"/>
          <cell r="V1449"/>
          <cell r="W1449"/>
        </row>
        <row r="1450">
          <cell r="K1450"/>
          <cell r="V1450"/>
          <cell r="W1450"/>
        </row>
        <row r="1451">
          <cell r="K1451"/>
          <cell r="V1451"/>
          <cell r="W1451"/>
        </row>
        <row r="1452">
          <cell r="K1452"/>
          <cell r="V1452"/>
          <cell r="W1452"/>
        </row>
        <row r="1453">
          <cell r="K1453"/>
          <cell r="V1453"/>
          <cell r="W1453"/>
        </row>
        <row r="1454">
          <cell r="K1454"/>
          <cell r="V1454"/>
          <cell r="W1454"/>
        </row>
        <row r="1455">
          <cell r="K1455"/>
          <cell r="V1455"/>
          <cell r="W1455"/>
        </row>
        <row r="1456">
          <cell r="K1456"/>
          <cell r="V1456"/>
          <cell r="W1456"/>
        </row>
        <row r="1457">
          <cell r="K1457"/>
          <cell r="V1457"/>
          <cell r="W1457"/>
        </row>
        <row r="1458">
          <cell r="K1458"/>
          <cell r="V1458"/>
          <cell r="W1458"/>
        </row>
        <row r="1459">
          <cell r="K1459"/>
          <cell r="V1459"/>
          <cell r="W1459"/>
        </row>
        <row r="1460">
          <cell r="K1460"/>
          <cell r="V1460"/>
          <cell r="W1460"/>
        </row>
        <row r="1461">
          <cell r="K1461"/>
          <cell r="V1461"/>
          <cell r="W1461"/>
        </row>
        <row r="1462">
          <cell r="K1462"/>
          <cell r="V1462"/>
          <cell r="W1462"/>
        </row>
        <row r="1463">
          <cell r="K1463"/>
          <cell r="V1463"/>
          <cell r="W1463"/>
        </row>
        <row r="1464">
          <cell r="K1464"/>
          <cell r="V1464"/>
          <cell r="W1464"/>
        </row>
        <row r="1465">
          <cell r="K1465"/>
          <cell r="V1465"/>
          <cell r="W1465"/>
        </row>
        <row r="1466">
          <cell r="K1466"/>
          <cell r="V1466"/>
          <cell r="W1466"/>
        </row>
        <row r="1467">
          <cell r="K1467"/>
          <cell r="V1467"/>
          <cell r="W1467"/>
        </row>
        <row r="1468">
          <cell r="K1468"/>
          <cell r="V1468"/>
          <cell r="W1468"/>
        </row>
        <row r="1469">
          <cell r="K1469"/>
          <cell r="V1469"/>
          <cell r="W1469"/>
        </row>
        <row r="1470">
          <cell r="K1470"/>
          <cell r="V1470"/>
          <cell r="W1470"/>
        </row>
        <row r="1471">
          <cell r="K1471"/>
          <cell r="V1471"/>
          <cell r="W1471"/>
        </row>
        <row r="1472">
          <cell r="K1472"/>
          <cell r="V1472"/>
          <cell r="W1472"/>
        </row>
        <row r="1473">
          <cell r="K1473"/>
          <cell r="V1473"/>
          <cell r="W1473"/>
        </row>
        <row r="1474">
          <cell r="K1474"/>
          <cell r="V1474"/>
          <cell r="W1474"/>
        </row>
        <row r="1475">
          <cell r="K1475"/>
          <cell r="V1475"/>
          <cell r="W1475"/>
        </row>
        <row r="1476">
          <cell r="K1476"/>
          <cell r="V1476"/>
          <cell r="W1476"/>
        </row>
        <row r="1477">
          <cell r="K1477"/>
          <cell r="V1477"/>
          <cell r="W1477"/>
        </row>
        <row r="1478">
          <cell r="K1478"/>
          <cell r="V1478"/>
          <cell r="W1478"/>
        </row>
        <row r="1479">
          <cell r="K1479"/>
          <cell r="V1479"/>
          <cell r="W1479"/>
        </row>
        <row r="1480">
          <cell r="K1480"/>
          <cell r="V1480"/>
          <cell r="W1480"/>
        </row>
        <row r="1481">
          <cell r="K1481"/>
          <cell r="V1481"/>
          <cell r="W1481"/>
        </row>
        <row r="1482">
          <cell r="K1482"/>
          <cell r="V1482"/>
          <cell r="W1482"/>
        </row>
        <row r="1483">
          <cell r="K1483"/>
          <cell r="V1483"/>
          <cell r="W1483"/>
        </row>
        <row r="1484">
          <cell r="K1484"/>
          <cell r="V1484"/>
          <cell r="W1484"/>
        </row>
        <row r="1485">
          <cell r="K1485"/>
          <cell r="V1485"/>
          <cell r="W1485"/>
        </row>
        <row r="1486">
          <cell r="K1486"/>
          <cell r="V1486"/>
          <cell r="W1486"/>
        </row>
        <row r="1487">
          <cell r="K1487"/>
          <cell r="V1487"/>
          <cell r="W1487"/>
        </row>
        <row r="1488">
          <cell r="K1488"/>
          <cell r="V1488"/>
          <cell r="W1488"/>
        </row>
        <row r="1489">
          <cell r="K1489"/>
          <cell r="V1489"/>
          <cell r="W1489"/>
        </row>
        <row r="1490">
          <cell r="K1490"/>
          <cell r="V1490"/>
          <cell r="W1490"/>
        </row>
        <row r="1491">
          <cell r="K1491"/>
          <cell r="V1491"/>
          <cell r="W1491"/>
        </row>
        <row r="1492">
          <cell r="K1492"/>
          <cell r="V1492"/>
          <cell r="W1492"/>
        </row>
        <row r="1493">
          <cell r="K1493"/>
          <cell r="V1493"/>
          <cell r="W1493"/>
        </row>
        <row r="1494">
          <cell r="K1494"/>
          <cell r="V1494"/>
          <cell r="W1494"/>
        </row>
        <row r="1495">
          <cell r="K1495"/>
          <cell r="V1495"/>
          <cell r="W1495"/>
        </row>
        <row r="1496">
          <cell r="K1496"/>
          <cell r="V1496"/>
          <cell r="W1496"/>
        </row>
        <row r="1497">
          <cell r="K1497"/>
          <cell r="V1497"/>
          <cell r="W1497"/>
        </row>
        <row r="1498">
          <cell r="K1498"/>
          <cell r="V1498"/>
          <cell r="W1498"/>
        </row>
        <row r="1499">
          <cell r="K1499"/>
          <cell r="V1499"/>
          <cell r="W1499"/>
        </row>
        <row r="1500">
          <cell r="K1500"/>
          <cell r="V1500"/>
          <cell r="W1500"/>
        </row>
        <row r="1501">
          <cell r="K1501"/>
          <cell r="V1501"/>
          <cell r="W1501"/>
        </row>
        <row r="1502">
          <cell r="K1502"/>
          <cell r="V1502"/>
          <cell r="W1502"/>
        </row>
        <row r="1503">
          <cell r="K1503"/>
          <cell r="V1503"/>
          <cell r="W1503"/>
        </row>
        <row r="1504">
          <cell r="K1504"/>
          <cell r="V1504"/>
          <cell r="W1504"/>
        </row>
        <row r="1505">
          <cell r="K1505"/>
          <cell r="V1505"/>
          <cell r="W1505"/>
        </row>
        <row r="1506">
          <cell r="K1506"/>
          <cell r="V1506"/>
          <cell r="W1506"/>
        </row>
        <row r="1507">
          <cell r="K1507"/>
          <cell r="V1507"/>
          <cell r="W1507"/>
        </row>
        <row r="1508">
          <cell r="K1508"/>
          <cell r="V1508"/>
          <cell r="W1508"/>
        </row>
        <row r="1509">
          <cell r="K1509"/>
          <cell r="V1509"/>
          <cell r="W1509"/>
        </row>
        <row r="1510">
          <cell r="K1510"/>
          <cell r="V1510"/>
          <cell r="W1510"/>
        </row>
        <row r="1511">
          <cell r="K1511"/>
          <cell r="V1511"/>
          <cell r="W1511"/>
        </row>
        <row r="1512">
          <cell r="K1512"/>
          <cell r="V1512"/>
          <cell r="W1512"/>
        </row>
        <row r="1513">
          <cell r="K1513"/>
          <cell r="V1513"/>
          <cell r="W1513"/>
        </row>
        <row r="1514">
          <cell r="K1514"/>
          <cell r="V1514"/>
          <cell r="W1514"/>
        </row>
        <row r="1515">
          <cell r="K1515"/>
          <cell r="V1515"/>
          <cell r="W1515"/>
        </row>
        <row r="1516">
          <cell r="K1516"/>
          <cell r="V1516"/>
          <cell r="W1516"/>
        </row>
        <row r="1517">
          <cell r="K1517"/>
          <cell r="V1517"/>
          <cell r="W1517"/>
        </row>
        <row r="1518">
          <cell r="K1518"/>
          <cell r="V1518"/>
          <cell r="W1518"/>
        </row>
        <row r="1519">
          <cell r="K1519"/>
          <cell r="V1519"/>
          <cell r="W1519"/>
        </row>
        <row r="1520">
          <cell r="K1520"/>
          <cell r="V1520"/>
          <cell r="W1520"/>
        </row>
        <row r="1521">
          <cell r="K1521"/>
          <cell r="V1521"/>
          <cell r="W1521"/>
        </row>
        <row r="1522">
          <cell r="K1522"/>
          <cell r="V1522"/>
          <cell r="W1522"/>
        </row>
        <row r="1523">
          <cell r="K1523"/>
          <cell r="V1523"/>
          <cell r="W1523"/>
        </row>
        <row r="1524">
          <cell r="K1524"/>
          <cell r="V1524"/>
          <cell r="W1524"/>
        </row>
        <row r="1525">
          <cell r="K1525"/>
          <cell r="V1525"/>
          <cell r="W1525"/>
        </row>
        <row r="1526">
          <cell r="K1526"/>
          <cell r="V1526"/>
          <cell r="W1526"/>
        </row>
        <row r="1527">
          <cell r="K1527"/>
          <cell r="V1527"/>
          <cell r="W1527"/>
        </row>
        <row r="1528">
          <cell r="K1528"/>
          <cell r="V1528"/>
          <cell r="W1528"/>
        </row>
        <row r="1529">
          <cell r="K1529"/>
          <cell r="V1529"/>
          <cell r="W1529"/>
        </row>
        <row r="1530">
          <cell r="K1530"/>
          <cell r="V1530"/>
          <cell r="W1530"/>
        </row>
        <row r="1531">
          <cell r="K1531"/>
          <cell r="V1531"/>
          <cell r="W1531"/>
        </row>
        <row r="1532">
          <cell r="K1532"/>
          <cell r="V1532"/>
          <cell r="W1532"/>
        </row>
        <row r="1533">
          <cell r="K1533"/>
          <cell r="V1533"/>
          <cell r="W1533"/>
        </row>
        <row r="1534">
          <cell r="K1534"/>
          <cell r="V1534"/>
          <cell r="W1534"/>
        </row>
        <row r="1535">
          <cell r="K1535"/>
          <cell r="V1535"/>
          <cell r="W1535"/>
        </row>
        <row r="1536">
          <cell r="K1536"/>
          <cell r="V1536"/>
          <cell r="W1536"/>
        </row>
        <row r="1537">
          <cell r="K1537"/>
          <cell r="V1537"/>
          <cell r="W1537"/>
        </row>
        <row r="1538">
          <cell r="K1538"/>
          <cell r="V1538"/>
          <cell r="W1538"/>
        </row>
        <row r="1539">
          <cell r="K1539"/>
          <cell r="V1539"/>
          <cell r="W1539"/>
        </row>
        <row r="1540">
          <cell r="K1540"/>
          <cell r="V1540"/>
          <cell r="W1540"/>
        </row>
        <row r="1541">
          <cell r="K1541"/>
          <cell r="V1541"/>
          <cell r="W1541"/>
        </row>
        <row r="1542">
          <cell r="K1542"/>
          <cell r="V1542"/>
          <cell r="W1542"/>
        </row>
        <row r="1543">
          <cell r="K1543"/>
          <cell r="V1543"/>
          <cell r="W1543"/>
        </row>
        <row r="1544">
          <cell r="K1544"/>
          <cell r="V1544"/>
          <cell r="W1544"/>
        </row>
        <row r="1545">
          <cell r="K1545"/>
          <cell r="V1545"/>
          <cell r="W1545"/>
        </row>
        <row r="1546">
          <cell r="K1546"/>
          <cell r="V1546"/>
          <cell r="W1546"/>
        </row>
        <row r="1547">
          <cell r="K1547"/>
          <cell r="V1547"/>
          <cell r="W1547"/>
        </row>
        <row r="1548">
          <cell r="K1548"/>
          <cell r="V1548"/>
          <cell r="W1548"/>
        </row>
        <row r="1549">
          <cell r="K1549"/>
          <cell r="V1549"/>
          <cell r="W1549"/>
        </row>
        <row r="1550">
          <cell r="K1550"/>
          <cell r="V1550"/>
          <cell r="W1550"/>
        </row>
        <row r="1551">
          <cell r="K1551"/>
          <cell r="V1551"/>
          <cell r="W1551"/>
        </row>
        <row r="1552">
          <cell r="K1552"/>
          <cell r="V1552"/>
          <cell r="W1552"/>
        </row>
        <row r="1553">
          <cell r="K1553"/>
          <cell r="V1553"/>
          <cell r="W1553"/>
        </row>
        <row r="1554">
          <cell r="K1554"/>
          <cell r="V1554"/>
          <cell r="W1554"/>
        </row>
        <row r="1555">
          <cell r="K1555"/>
          <cell r="V1555"/>
          <cell r="W1555"/>
        </row>
        <row r="1556">
          <cell r="K1556"/>
          <cell r="V1556"/>
          <cell r="W1556"/>
        </row>
        <row r="1557">
          <cell r="K1557"/>
          <cell r="V1557"/>
          <cell r="W1557"/>
        </row>
        <row r="1558">
          <cell r="K1558"/>
          <cell r="V1558"/>
          <cell r="W1558"/>
        </row>
        <row r="1559">
          <cell r="K1559"/>
          <cell r="V1559"/>
          <cell r="W1559"/>
        </row>
        <row r="1560">
          <cell r="K1560"/>
          <cell r="V1560"/>
          <cell r="W1560"/>
        </row>
        <row r="1561">
          <cell r="K1561"/>
          <cell r="V1561"/>
          <cell r="W1561"/>
        </row>
        <row r="1562">
          <cell r="K1562"/>
          <cell r="V1562"/>
          <cell r="W1562"/>
        </row>
        <row r="1563">
          <cell r="K1563"/>
          <cell r="V1563"/>
          <cell r="W1563"/>
        </row>
        <row r="1564">
          <cell r="K1564"/>
          <cell r="V1564"/>
          <cell r="W1564"/>
        </row>
        <row r="1565">
          <cell r="K1565"/>
          <cell r="V1565"/>
          <cell r="W1565"/>
        </row>
        <row r="1566">
          <cell r="K1566"/>
          <cell r="V1566"/>
          <cell r="W1566"/>
        </row>
        <row r="1567">
          <cell r="K1567"/>
          <cell r="V1567"/>
          <cell r="W1567"/>
        </row>
        <row r="1568">
          <cell r="K1568"/>
          <cell r="V1568"/>
          <cell r="W1568"/>
        </row>
        <row r="1569">
          <cell r="K1569"/>
          <cell r="V1569"/>
          <cell r="W1569"/>
        </row>
        <row r="1570">
          <cell r="K1570"/>
          <cell r="V1570"/>
          <cell r="W1570"/>
        </row>
        <row r="1571">
          <cell r="K1571"/>
          <cell r="V1571"/>
          <cell r="W1571"/>
        </row>
        <row r="1572">
          <cell r="K1572"/>
          <cell r="V1572"/>
          <cell r="W1572"/>
        </row>
        <row r="1573">
          <cell r="K1573"/>
          <cell r="V1573"/>
          <cell r="W1573"/>
        </row>
        <row r="1574">
          <cell r="K1574"/>
          <cell r="V1574"/>
          <cell r="W1574"/>
        </row>
        <row r="1575">
          <cell r="K1575"/>
          <cell r="V1575"/>
          <cell r="W1575"/>
        </row>
        <row r="1576">
          <cell r="K1576"/>
          <cell r="V1576"/>
          <cell r="W1576"/>
        </row>
        <row r="1577">
          <cell r="K1577"/>
          <cell r="V1577"/>
          <cell r="W1577"/>
        </row>
        <row r="1578">
          <cell r="K1578"/>
          <cell r="V1578"/>
          <cell r="W1578"/>
        </row>
        <row r="1579">
          <cell r="K1579"/>
          <cell r="V1579"/>
          <cell r="W1579"/>
        </row>
        <row r="1580">
          <cell r="K1580"/>
          <cell r="V1580"/>
          <cell r="W1580"/>
        </row>
        <row r="1581">
          <cell r="K1581"/>
          <cell r="V1581"/>
          <cell r="W1581"/>
        </row>
        <row r="1582">
          <cell r="K1582"/>
          <cell r="V1582"/>
          <cell r="W1582"/>
        </row>
        <row r="1583">
          <cell r="K1583"/>
          <cell r="V1583"/>
          <cell r="W1583"/>
        </row>
        <row r="1584">
          <cell r="K1584"/>
          <cell r="V1584"/>
          <cell r="W1584"/>
        </row>
        <row r="1585">
          <cell r="K1585"/>
          <cell r="V1585"/>
          <cell r="W1585"/>
        </row>
        <row r="1586">
          <cell r="K1586"/>
          <cell r="V1586"/>
          <cell r="W1586"/>
        </row>
        <row r="1587">
          <cell r="K1587"/>
          <cell r="V1587"/>
          <cell r="W1587"/>
        </row>
        <row r="1588">
          <cell r="K1588"/>
          <cell r="V1588"/>
          <cell r="W1588"/>
        </row>
        <row r="1589">
          <cell r="K1589"/>
          <cell r="V1589"/>
          <cell r="W1589"/>
        </row>
        <row r="1590">
          <cell r="K1590"/>
          <cell r="V1590"/>
          <cell r="W1590"/>
        </row>
        <row r="1591">
          <cell r="K1591"/>
          <cell r="V1591"/>
          <cell r="W1591"/>
        </row>
        <row r="1592">
          <cell r="K1592"/>
          <cell r="V1592"/>
          <cell r="W1592"/>
        </row>
        <row r="1593">
          <cell r="K1593"/>
          <cell r="V1593"/>
          <cell r="W1593"/>
        </row>
        <row r="1594">
          <cell r="K1594"/>
          <cell r="V1594"/>
          <cell r="W1594"/>
        </row>
        <row r="1595">
          <cell r="K1595"/>
          <cell r="V1595"/>
          <cell r="W1595"/>
        </row>
        <row r="1596">
          <cell r="K1596"/>
          <cell r="V1596"/>
          <cell r="W1596"/>
        </row>
        <row r="1597">
          <cell r="K1597"/>
          <cell r="V1597"/>
          <cell r="W1597"/>
        </row>
        <row r="1598">
          <cell r="K1598"/>
          <cell r="V1598"/>
          <cell r="W1598"/>
        </row>
        <row r="1599">
          <cell r="K1599"/>
          <cell r="V1599"/>
          <cell r="W1599"/>
        </row>
        <row r="1600">
          <cell r="K1600"/>
          <cell r="V1600"/>
          <cell r="W1600"/>
        </row>
        <row r="1601">
          <cell r="K1601"/>
          <cell r="V1601"/>
          <cell r="W1601"/>
        </row>
        <row r="1602">
          <cell r="K1602"/>
          <cell r="V1602"/>
          <cell r="W1602"/>
        </row>
        <row r="1603">
          <cell r="K1603"/>
          <cell r="V1603"/>
          <cell r="W1603"/>
        </row>
        <row r="1604">
          <cell r="K1604"/>
          <cell r="V1604"/>
          <cell r="W1604"/>
        </row>
        <row r="1605">
          <cell r="K1605"/>
          <cell r="V1605"/>
          <cell r="W1605"/>
        </row>
        <row r="1606">
          <cell r="K1606"/>
          <cell r="V1606"/>
          <cell r="W1606"/>
        </row>
        <row r="1607">
          <cell r="K1607"/>
          <cell r="V1607"/>
          <cell r="W1607"/>
        </row>
        <row r="1608">
          <cell r="K1608"/>
          <cell r="V1608"/>
          <cell r="W1608"/>
        </row>
        <row r="1609">
          <cell r="K1609"/>
          <cell r="V1609"/>
          <cell r="W1609"/>
        </row>
        <row r="1610">
          <cell r="K1610"/>
          <cell r="V1610"/>
          <cell r="W1610"/>
        </row>
        <row r="1611">
          <cell r="K1611"/>
          <cell r="V1611"/>
          <cell r="W1611"/>
        </row>
        <row r="1612">
          <cell r="K1612"/>
          <cell r="V1612"/>
          <cell r="W1612"/>
        </row>
        <row r="1613">
          <cell r="K1613"/>
          <cell r="V1613"/>
          <cell r="W1613"/>
        </row>
        <row r="1614">
          <cell r="K1614"/>
          <cell r="V1614"/>
          <cell r="W1614"/>
        </row>
        <row r="1615">
          <cell r="K1615"/>
          <cell r="V1615"/>
          <cell r="W1615"/>
        </row>
        <row r="1616">
          <cell r="K1616"/>
          <cell r="V1616"/>
          <cell r="W1616"/>
        </row>
        <row r="1617">
          <cell r="K1617"/>
          <cell r="V1617"/>
          <cell r="W1617"/>
        </row>
        <row r="1618">
          <cell r="K1618"/>
          <cell r="V1618"/>
          <cell r="W1618"/>
        </row>
        <row r="1619">
          <cell r="K1619"/>
          <cell r="V1619"/>
          <cell r="W1619"/>
        </row>
        <row r="1620">
          <cell r="K1620"/>
          <cell r="V1620"/>
          <cell r="W1620"/>
        </row>
        <row r="1621">
          <cell r="K1621"/>
          <cell r="V1621"/>
          <cell r="W1621"/>
        </row>
        <row r="1622">
          <cell r="K1622"/>
          <cell r="V1622"/>
          <cell r="W1622"/>
        </row>
        <row r="1623">
          <cell r="K1623"/>
          <cell r="V1623"/>
          <cell r="W1623"/>
        </row>
        <row r="1624">
          <cell r="K1624"/>
          <cell r="V1624"/>
          <cell r="W1624"/>
        </row>
        <row r="1625">
          <cell r="K1625"/>
          <cell r="V1625"/>
          <cell r="W1625"/>
        </row>
        <row r="1626">
          <cell r="K1626"/>
          <cell r="V1626"/>
          <cell r="W1626"/>
        </row>
        <row r="1627">
          <cell r="K1627"/>
          <cell r="V1627"/>
          <cell r="W1627"/>
        </row>
        <row r="1628">
          <cell r="K1628"/>
          <cell r="V1628"/>
          <cell r="W1628"/>
        </row>
        <row r="1629">
          <cell r="K1629"/>
          <cell r="V1629"/>
          <cell r="W1629"/>
        </row>
        <row r="1630">
          <cell r="K1630"/>
          <cell r="V1630"/>
          <cell r="W1630"/>
        </row>
        <row r="1631">
          <cell r="K1631"/>
          <cell r="V1631"/>
          <cell r="W1631"/>
        </row>
        <row r="1632">
          <cell r="K1632"/>
          <cell r="V1632"/>
          <cell r="W1632"/>
        </row>
        <row r="1633">
          <cell r="K1633"/>
          <cell r="V1633"/>
          <cell r="W1633"/>
        </row>
        <row r="1634">
          <cell r="K1634"/>
          <cell r="V1634"/>
          <cell r="W1634"/>
        </row>
        <row r="1635">
          <cell r="K1635"/>
          <cell r="V1635"/>
          <cell r="W1635"/>
        </row>
        <row r="1636">
          <cell r="K1636"/>
          <cell r="V1636"/>
          <cell r="W1636"/>
        </row>
        <row r="1637">
          <cell r="K1637"/>
          <cell r="V1637"/>
          <cell r="W1637"/>
        </row>
        <row r="1638">
          <cell r="K1638"/>
          <cell r="V1638"/>
          <cell r="W1638"/>
        </row>
        <row r="1639">
          <cell r="K1639"/>
          <cell r="V1639"/>
          <cell r="W1639"/>
        </row>
        <row r="1640">
          <cell r="K1640"/>
          <cell r="V1640"/>
          <cell r="W1640"/>
        </row>
        <row r="1641">
          <cell r="K1641"/>
          <cell r="V1641"/>
          <cell r="W1641"/>
        </row>
        <row r="1642">
          <cell r="K1642"/>
          <cell r="V1642"/>
          <cell r="W1642"/>
        </row>
        <row r="1643">
          <cell r="K1643"/>
          <cell r="V1643"/>
          <cell r="W1643"/>
        </row>
        <row r="1644">
          <cell r="K1644"/>
          <cell r="V1644"/>
          <cell r="W1644"/>
        </row>
        <row r="1645">
          <cell r="K1645"/>
          <cell r="V1645"/>
          <cell r="W1645"/>
        </row>
        <row r="1646">
          <cell r="K1646"/>
          <cell r="V1646"/>
          <cell r="W1646"/>
        </row>
        <row r="1647">
          <cell r="K1647"/>
          <cell r="V1647"/>
          <cell r="W1647"/>
        </row>
        <row r="1648">
          <cell r="K1648"/>
          <cell r="V1648"/>
          <cell r="W1648"/>
        </row>
        <row r="1649">
          <cell r="K1649"/>
          <cell r="V1649"/>
          <cell r="W1649"/>
        </row>
        <row r="1650">
          <cell r="K1650"/>
          <cell r="V1650"/>
          <cell r="W1650"/>
        </row>
        <row r="1651">
          <cell r="K1651"/>
          <cell r="V1651"/>
          <cell r="W1651"/>
        </row>
        <row r="1652">
          <cell r="K1652"/>
          <cell r="V1652"/>
          <cell r="W1652"/>
        </row>
        <row r="1653">
          <cell r="K1653"/>
          <cell r="V1653"/>
          <cell r="W1653"/>
        </row>
        <row r="1654">
          <cell r="K1654"/>
          <cell r="V1654"/>
          <cell r="W1654"/>
        </row>
        <row r="1655">
          <cell r="K1655"/>
          <cell r="V1655"/>
          <cell r="W1655"/>
        </row>
        <row r="1656">
          <cell r="K1656"/>
          <cell r="V1656"/>
          <cell r="W1656"/>
        </row>
        <row r="1657">
          <cell r="K1657"/>
          <cell r="V1657"/>
          <cell r="W1657"/>
        </row>
        <row r="1658">
          <cell r="K1658"/>
          <cell r="V1658"/>
          <cell r="W1658"/>
        </row>
        <row r="1659">
          <cell r="K1659"/>
          <cell r="V1659"/>
          <cell r="W1659"/>
        </row>
        <row r="1660">
          <cell r="K1660"/>
          <cell r="V1660"/>
          <cell r="W1660"/>
        </row>
        <row r="1661">
          <cell r="K1661"/>
          <cell r="V1661"/>
          <cell r="W1661"/>
        </row>
        <row r="1662">
          <cell r="K1662"/>
          <cell r="V1662"/>
          <cell r="W1662"/>
        </row>
        <row r="1663">
          <cell r="K1663"/>
          <cell r="V1663"/>
          <cell r="W1663"/>
        </row>
        <row r="1664">
          <cell r="K1664"/>
          <cell r="V1664"/>
          <cell r="W1664"/>
        </row>
        <row r="1665">
          <cell r="K1665"/>
          <cell r="V1665"/>
          <cell r="W1665"/>
        </row>
        <row r="1666">
          <cell r="K1666"/>
          <cell r="V1666"/>
          <cell r="W1666"/>
        </row>
        <row r="1667">
          <cell r="K1667"/>
          <cell r="V1667"/>
          <cell r="W1667"/>
        </row>
        <row r="1668">
          <cell r="K1668"/>
          <cell r="V1668"/>
          <cell r="W1668"/>
        </row>
        <row r="1669">
          <cell r="K1669"/>
          <cell r="V1669"/>
          <cell r="W1669"/>
        </row>
        <row r="1670">
          <cell r="K1670"/>
          <cell r="V1670"/>
          <cell r="W1670"/>
        </row>
        <row r="1671">
          <cell r="K1671"/>
          <cell r="V1671"/>
          <cell r="W1671"/>
        </row>
        <row r="1672">
          <cell r="K1672"/>
          <cell r="V1672"/>
          <cell r="W1672"/>
        </row>
        <row r="1673">
          <cell r="K1673"/>
          <cell r="V1673"/>
          <cell r="W1673"/>
        </row>
        <row r="1674">
          <cell r="K1674"/>
          <cell r="V1674"/>
          <cell r="W1674"/>
        </row>
        <row r="1675">
          <cell r="K1675"/>
          <cell r="V1675"/>
          <cell r="W1675"/>
        </row>
        <row r="1676">
          <cell r="K1676"/>
          <cell r="V1676"/>
          <cell r="W1676"/>
        </row>
        <row r="1677">
          <cell r="K1677"/>
          <cell r="V1677"/>
          <cell r="W1677"/>
        </row>
        <row r="1678">
          <cell r="K1678"/>
          <cell r="V1678"/>
          <cell r="W1678"/>
        </row>
        <row r="1679">
          <cell r="K1679"/>
          <cell r="V1679"/>
          <cell r="W1679"/>
        </row>
        <row r="1680">
          <cell r="K1680"/>
          <cell r="V1680"/>
          <cell r="W1680"/>
        </row>
        <row r="1681">
          <cell r="K1681"/>
          <cell r="V1681"/>
          <cell r="W1681"/>
        </row>
        <row r="1682">
          <cell r="K1682"/>
          <cell r="V1682"/>
          <cell r="W1682"/>
        </row>
        <row r="1683">
          <cell r="K1683"/>
          <cell r="V1683"/>
          <cell r="W1683"/>
        </row>
        <row r="1684">
          <cell r="K1684"/>
          <cell r="V1684"/>
          <cell r="W1684"/>
        </row>
        <row r="1685">
          <cell r="K1685"/>
          <cell r="V1685"/>
          <cell r="W1685"/>
        </row>
        <row r="1686">
          <cell r="K1686"/>
          <cell r="V1686"/>
          <cell r="W1686"/>
        </row>
        <row r="1687">
          <cell r="K1687"/>
          <cell r="V1687"/>
          <cell r="W1687"/>
        </row>
        <row r="1688">
          <cell r="K1688"/>
          <cell r="V1688"/>
          <cell r="W1688"/>
        </row>
        <row r="1689">
          <cell r="K1689"/>
          <cell r="V1689"/>
          <cell r="W1689"/>
        </row>
        <row r="1690">
          <cell r="K1690"/>
          <cell r="V1690"/>
          <cell r="W1690"/>
        </row>
        <row r="1691">
          <cell r="K1691"/>
          <cell r="V1691"/>
          <cell r="W1691"/>
        </row>
        <row r="1692">
          <cell r="K1692"/>
          <cell r="V1692"/>
          <cell r="W1692"/>
        </row>
        <row r="1693">
          <cell r="K1693"/>
          <cell r="V1693"/>
          <cell r="W1693"/>
        </row>
        <row r="1694">
          <cell r="K1694"/>
          <cell r="V1694"/>
          <cell r="W1694"/>
        </row>
        <row r="1695">
          <cell r="K1695"/>
          <cell r="V1695"/>
          <cell r="W1695"/>
        </row>
        <row r="1696">
          <cell r="K1696"/>
          <cell r="V1696"/>
          <cell r="W1696"/>
        </row>
        <row r="1697">
          <cell r="K1697"/>
          <cell r="V1697"/>
          <cell r="W1697"/>
        </row>
        <row r="1698">
          <cell r="K1698"/>
          <cell r="V1698"/>
          <cell r="W1698"/>
        </row>
        <row r="1699">
          <cell r="K1699"/>
          <cell r="V1699"/>
          <cell r="W1699"/>
        </row>
        <row r="1700">
          <cell r="K1700"/>
          <cell r="V1700"/>
          <cell r="W1700"/>
        </row>
        <row r="1701">
          <cell r="K1701"/>
          <cell r="V1701"/>
          <cell r="W1701"/>
        </row>
        <row r="1702">
          <cell r="K1702"/>
          <cell r="V1702"/>
          <cell r="W1702"/>
        </row>
        <row r="1703">
          <cell r="K1703"/>
          <cell r="V1703"/>
          <cell r="W1703"/>
        </row>
        <row r="1704">
          <cell r="K1704"/>
          <cell r="V1704"/>
          <cell r="W1704"/>
        </row>
        <row r="1705">
          <cell r="K1705"/>
          <cell r="V1705"/>
          <cell r="W1705"/>
        </row>
        <row r="1706">
          <cell r="K1706"/>
          <cell r="V1706"/>
          <cell r="W1706"/>
        </row>
        <row r="1707">
          <cell r="K1707"/>
          <cell r="V1707"/>
          <cell r="W1707"/>
        </row>
        <row r="1708">
          <cell r="K1708"/>
          <cell r="V1708"/>
          <cell r="W1708"/>
        </row>
        <row r="1709">
          <cell r="K1709"/>
          <cell r="V1709"/>
          <cell r="W1709"/>
        </row>
        <row r="1710">
          <cell r="K1710"/>
          <cell r="V1710"/>
          <cell r="W1710"/>
        </row>
        <row r="1711">
          <cell r="K1711"/>
          <cell r="V1711"/>
          <cell r="W1711"/>
        </row>
        <row r="1712">
          <cell r="K1712"/>
          <cell r="V1712"/>
          <cell r="W1712"/>
        </row>
        <row r="1713">
          <cell r="K1713"/>
          <cell r="V1713"/>
          <cell r="W1713"/>
        </row>
        <row r="1714">
          <cell r="K1714"/>
          <cell r="V1714"/>
          <cell r="W1714"/>
        </row>
        <row r="1715">
          <cell r="K1715"/>
          <cell r="V1715"/>
          <cell r="W1715"/>
        </row>
        <row r="1716">
          <cell r="K1716"/>
          <cell r="V1716"/>
          <cell r="W1716"/>
        </row>
        <row r="1717">
          <cell r="K1717"/>
          <cell r="V1717"/>
          <cell r="W1717"/>
        </row>
        <row r="1718">
          <cell r="K1718"/>
          <cell r="V1718"/>
          <cell r="W1718"/>
        </row>
        <row r="1719">
          <cell r="K1719"/>
          <cell r="V1719"/>
          <cell r="W1719"/>
        </row>
        <row r="1720">
          <cell r="K1720"/>
          <cell r="V1720"/>
          <cell r="W1720"/>
        </row>
        <row r="1721">
          <cell r="K1721"/>
          <cell r="V1721"/>
          <cell r="W1721"/>
        </row>
        <row r="1722">
          <cell r="K1722"/>
          <cell r="V1722"/>
          <cell r="W1722"/>
        </row>
        <row r="1723">
          <cell r="K1723"/>
          <cell r="V1723"/>
          <cell r="W1723"/>
        </row>
        <row r="1724">
          <cell r="K1724"/>
          <cell r="V1724"/>
          <cell r="W1724"/>
        </row>
        <row r="1725">
          <cell r="K1725"/>
          <cell r="V1725"/>
          <cell r="W1725"/>
        </row>
        <row r="1726">
          <cell r="K1726"/>
          <cell r="V1726"/>
          <cell r="W1726"/>
        </row>
        <row r="1727">
          <cell r="K1727"/>
          <cell r="V1727"/>
          <cell r="W1727"/>
        </row>
        <row r="1728">
          <cell r="K1728"/>
          <cell r="V1728"/>
          <cell r="W1728"/>
        </row>
        <row r="1729">
          <cell r="K1729"/>
          <cell r="V1729"/>
          <cell r="W1729"/>
        </row>
        <row r="1730">
          <cell r="K1730"/>
          <cell r="V1730"/>
          <cell r="W1730"/>
        </row>
        <row r="1731">
          <cell r="K1731"/>
          <cell r="V1731"/>
          <cell r="W1731"/>
        </row>
        <row r="1732">
          <cell r="K1732"/>
          <cell r="V1732"/>
          <cell r="W1732"/>
        </row>
        <row r="1733">
          <cell r="K1733"/>
          <cell r="V1733"/>
          <cell r="W1733"/>
        </row>
        <row r="1734">
          <cell r="K1734"/>
          <cell r="V1734"/>
          <cell r="W1734"/>
        </row>
        <row r="1735">
          <cell r="K1735"/>
          <cell r="V1735"/>
          <cell r="W1735"/>
        </row>
        <row r="1736">
          <cell r="K1736"/>
          <cell r="V1736"/>
          <cell r="W1736"/>
        </row>
        <row r="1737">
          <cell r="K1737"/>
          <cell r="V1737"/>
          <cell r="W1737"/>
        </row>
        <row r="1738">
          <cell r="K1738"/>
          <cell r="V1738"/>
          <cell r="W1738"/>
        </row>
        <row r="1739">
          <cell r="K1739"/>
          <cell r="V1739"/>
          <cell r="W1739"/>
        </row>
        <row r="1740">
          <cell r="K1740"/>
          <cell r="V1740"/>
          <cell r="W1740"/>
        </row>
        <row r="1741">
          <cell r="K1741"/>
          <cell r="V1741"/>
          <cell r="W1741"/>
        </row>
        <row r="1742">
          <cell r="K1742"/>
          <cell r="V1742"/>
          <cell r="W1742"/>
        </row>
        <row r="1743">
          <cell r="K1743"/>
          <cell r="V1743"/>
          <cell r="W1743"/>
        </row>
        <row r="1744">
          <cell r="K1744"/>
          <cell r="V1744"/>
          <cell r="W1744"/>
        </row>
        <row r="1745">
          <cell r="K1745"/>
          <cell r="V1745"/>
          <cell r="W1745"/>
        </row>
        <row r="1746">
          <cell r="K1746"/>
          <cell r="V1746"/>
          <cell r="W1746"/>
        </row>
        <row r="1747">
          <cell r="K1747"/>
          <cell r="V1747"/>
          <cell r="W1747"/>
        </row>
        <row r="1748">
          <cell r="K1748"/>
          <cell r="V1748"/>
          <cell r="W1748"/>
        </row>
        <row r="1749">
          <cell r="K1749"/>
          <cell r="V1749"/>
          <cell r="W1749"/>
        </row>
        <row r="1750">
          <cell r="K1750"/>
          <cell r="V1750"/>
          <cell r="W1750"/>
        </row>
        <row r="1751">
          <cell r="K1751"/>
          <cell r="V1751"/>
          <cell r="W1751"/>
        </row>
        <row r="1752">
          <cell r="K1752"/>
          <cell r="V1752"/>
          <cell r="W1752"/>
        </row>
        <row r="1753">
          <cell r="K1753"/>
          <cell r="V1753"/>
          <cell r="W1753"/>
        </row>
        <row r="1754">
          <cell r="K1754"/>
          <cell r="V1754"/>
          <cell r="W1754"/>
        </row>
        <row r="1755">
          <cell r="K1755"/>
          <cell r="V1755"/>
          <cell r="W1755"/>
        </row>
        <row r="1756">
          <cell r="K1756"/>
          <cell r="V1756"/>
          <cell r="W1756"/>
        </row>
        <row r="1757">
          <cell r="K1757"/>
          <cell r="V1757"/>
          <cell r="W1757"/>
        </row>
        <row r="1758">
          <cell r="K1758"/>
          <cell r="V1758"/>
          <cell r="W1758"/>
        </row>
        <row r="1759">
          <cell r="K1759"/>
          <cell r="V1759"/>
          <cell r="W1759"/>
        </row>
        <row r="1760">
          <cell r="K1760"/>
          <cell r="V1760"/>
          <cell r="W1760"/>
        </row>
        <row r="1761">
          <cell r="K1761"/>
          <cell r="V1761"/>
          <cell r="W1761"/>
        </row>
        <row r="1762">
          <cell r="K1762"/>
          <cell r="V1762"/>
          <cell r="W1762"/>
        </row>
        <row r="1763">
          <cell r="K1763"/>
          <cell r="V1763"/>
          <cell r="W1763"/>
        </row>
        <row r="1764">
          <cell r="K1764"/>
          <cell r="V1764"/>
          <cell r="W1764"/>
        </row>
        <row r="1765">
          <cell r="K1765"/>
          <cell r="V1765"/>
          <cell r="W1765"/>
        </row>
        <row r="1766">
          <cell r="K1766"/>
          <cell r="V1766"/>
          <cell r="W1766"/>
        </row>
        <row r="1767">
          <cell r="K1767"/>
          <cell r="V1767"/>
          <cell r="W1767"/>
        </row>
        <row r="1768">
          <cell r="K1768"/>
          <cell r="V1768"/>
          <cell r="W1768"/>
        </row>
        <row r="1769">
          <cell r="K1769"/>
          <cell r="V1769"/>
          <cell r="W1769"/>
        </row>
        <row r="1770">
          <cell r="K1770"/>
          <cell r="V1770"/>
          <cell r="W1770"/>
        </row>
        <row r="1771">
          <cell r="K1771"/>
          <cell r="V1771"/>
          <cell r="W1771"/>
        </row>
        <row r="1772">
          <cell r="K1772"/>
          <cell r="V1772"/>
          <cell r="W1772"/>
        </row>
        <row r="1773">
          <cell r="K1773"/>
          <cell r="V1773"/>
          <cell r="W1773"/>
        </row>
        <row r="1774">
          <cell r="K1774"/>
          <cell r="V1774"/>
          <cell r="W1774"/>
        </row>
        <row r="1775">
          <cell r="K1775"/>
          <cell r="V1775"/>
          <cell r="W1775"/>
        </row>
        <row r="1776">
          <cell r="K1776"/>
          <cell r="V1776"/>
          <cell r="W1776"/>
        </row>
        <row r="1777">
          <cell r="K1777"/>
          <cell r="V1777"/>
          <cell r="W1777"/>
        </row>
        <row r="1778">
          <cell r="K1778"/>
          <cell r="V1778"/>
          <cell r="W1778"/>
        </row>
        <row r="1779">
          <cell r="K1779"/>
          <cell r="V1779"/>
          <cell r="W1779"/>
        </row>
        <row r="1780">
          <cell r="K1780"/>
          <cell r="V1780"/>
          <cell r="W1780"/>
        </row>
        <row r="1781">
          <cell r="K1781"/>
          <cell r="V1781"/>
          <cell r="W1781"/>
        </row>
        <row r="1782">
          <cell r="K1782"/>
          <cell r="V1782"/>
          <cell r="W1782"/>
        </row>
        <row r="1783">
          <cell r="K1783"/>
          <cell r="V1783"/>
          <cell r="W1783"/>
        </row>
        <row r="1784">
          <cell r="K1784"/>
          <cell r="V1784"/>
          <cell r="W1784"/>
        </row>
        <row r="1785">
          <cell r="K1785"/>
          <cell r="V1785"/>
          <cell r="W1785"/>
        </row>
        <row r="1786">
          <cell r="K1786"/>
          <cell r="V1786"/>
          <cell r="W1786"/>
        </row>
        <row r="1787">
          <cell r="K1787"/>
          <cell r="V1787"/>
          <cell r="W1787"/>
        </row>
        <row r="1788">
          <cell r="K1788"/>
          <cell r="V1788"/>
          <cell r="W1788"/>
        </row>
        <row r="1789">
          <cell r="K1789"/>
          <cell r="V1789"/>
          <cell r="W1789"/>
        </row>
        <row r="1790">
          <cell r="K1790"/>
          <cell r="V1790"/>
          <cell r="W1790"/>
        </row>
        <row r="1791">
          <cell r="K1791"/>
          <cell r="V1791"/>
          <cell r="W1791"/>
        </row>
        <row r="1792">
          <cell r="K1792"/>
          <cell r="V1792"/>
          <cell r="W1792"/>
        </row>
        <row r="1793">
          <cell r="K1793"/>
          <cell r="V1793"/>
          <cell r="W1793"/>
        </row>
        <row r="1794">
          <cell r="K1794"/>
          <cell r="V1794"/>
          <cell r="W1794"/>
        </row>
        <row r="1795">
          <cell r="K1795"/>
          <cell r="V1795"/>
          <cell r="W1795"/>
        </row>
        <row r="1796">
          <cell r="K1796"/>
          <cell r="V1796"/>
          <cell r="W1796"/>
        </row>
        <row r="1797">
          <cell r="K1797"/>
          <cell r="V1797"/>
          <cell r="W1797"/>
        </row>
        <row r="1798">
          <cell r="K1798"/>
          <cell r="V1798"/>
          <cell r="W1798"/>
        </row>
        <row r="1799">
          <cell r="K1799"/>
          <cell r="V1799"/>
          <cell r="W1799"/>
        </row>
        <row r="1800">
          <cell r="K1800"/>
          <cell r="V1800"/>
          <cell r="W1800"/>
        </row>
        <row r="1801">
          <cell r="K1801"/>
          <cell r="V1801"/>
          <cell r="W1801"/>
        </row>
        <row r="1802">
          <cell r="K1802"/>
          <cell r="V1802"/>
          <cell r="W1802"/>
        </row>
        <row r="1803">
          <cell r="K1803"/>
          <cell r="V1803"/>
          <cell r="W1803"/>
        </row>
        <row r="1804">
          <cell r="K1804"/>
          <cell r="V1804"/>
          <cell r="W1804"/>
        </row>
        <row r="1805">
          <cell r="K1805"/>
          <cell r="V1805"/>
          <cell r="W1805"/>
        </row>
        <row r="1806">
          <cell r="K1806"/>
          <cell r="V1806"/>
          <cell r="W1806"/>
        </row>
        <row r="1807">
          <cell r="K1807"/>
          <cell r="V1807"/>
          <cell r="W1807"/>
        </row>
        <row r="1808">
          <cell r="K1808"/>
          <cell r="V1808"/>
          <cell r="W1808"/>
        </row>
        <row r="1809">
          <cell r="K1809"/>
          <cell r="V1809"/>
          <cell r="W1809"/>
        </row>
        <row r="1810">
          <cell r="K1810"/>
          <cell r="V1810"/>
          <cell r="W1810"/>
        </row>
        <row r="1811">
          <cell r="K1811"/>
          <cell r="V1811"/>
          <cell r="W1811"/>
        </row>
        <row r="1812">
          <cell r="K1812"/>
          <cell r="V1812"/>
          <cell r="W1812"/>
        </row>
        <row r="1813">
          <cell r="K1813"/>
          <cell r="V1813"/>
          <cell r="W1813"/>
        </row>
        <row r="1814">
          <cell r="K1814"/>
          <cell r="V1814"/>
          <cell r="W1814"/>
        </row>
        <row r="1815">
          <cell r="K1815"/>
          <cell r="V1815"/>
          <cell r="W1815"/>
        </row>
        <row r="1816">
          <cell r="K1816"/>
          <cell r="V1816"/>
          <cell r="W1816"/>
        </row>
        <row r="1817">
          <cell r="K1817"/>
          <cell r="V1817"/>
          <cell r="W1817"/>
        </row>
        <row r="1818">
          <cell r="K1818"/>
          <cell r="V1818"/>
          <cell r="W1818"/>
        </row>
        <row r="1819">
          <cell r="K1819"/>
          <cell r="V1819"/>
          <cell r="W1819"/>
        </row>
        <row r="1820">
          <cell r="K1820"/>
          <cell r="V1820"/>
          <cell r="W1820"/>
        </row>
        <row r="1821">
          <cell r="K1821"/>
          <cell r="V1821"/>
          <cell r="W1821"/>
        </row>
        <row r="1822">
          <cell r="K1822"/>
          <cell r="V1822"/>
          <cell r="W1822"/>
        </row>
        <row r="1823">
          <cell r="K1823"/>
          <cell r="V1823"/>
          <cell r="W1823"/>
        </row>
        <row r="1824">
          <cell r="K1824"/>
          <cell r="V1824"/>
          <cell r="W1824"/>
        </row>
        <row r="1825">
          <cell r="K1825"/>
          <cell r="V1825"/>
          <cell r="W1825"/>
        </row>
        <row r="1826">
          <cell r="K1826"/>
          <cell r="V1826"/>
          <cell r="W1826"/>
        </row>
        <row r="1827">
          <cell r="K1827"/>
          <cell r="V1827"/>
          <cell r="W1827"/>
        </row>
        <row r="1828">
          <cell r="K1828"/>
          <cell r="V1828"/>
          <cell r="W1828"/>
        </row>
        <row r="1829">
          <cell r="K1829"/>
          <cell r="V1829"/>
          <cell r="W1829"/>
        </row>
        <row r="1830">
          <cell r="K1830"/>
          <cell r="V1830"/>
          <cell r="W1830"/>
        </row>
        <row r="1831">
          <cell r="K1831"/>
          <cell r="V1831"/>
          <cell r="W1831"/>
        </row>
        <row r="1832">
          <cell r="K1832"/>
          <cell r="V1832"/>
          <cell r="W1832"/>
        </row>
        <row r="1833">
          <cell r="K1833"/>
          <cell r="V1833"/>
          <cell r="W1833"/>
        </row>
        <row r="1834">
          <cell r="K1834"/>
          <cell r="V1834"/>
          <cell r="W1834"/>
        </row>
        <row r="1835">
          <cell r="K1835"/>
          <cell r="V1835"/>
          <cell r="W1835"/>
        </row>
        <row r="1836">
          <cell r="K1836"/>
          <cell r="V1836"/>
          <cell r="W1836"/>
        </row>
        <row r="1837">
          <cell r="K1837"/>
          <cell r="V1837"/>
          <cell r="W1837"/>
        </row>
        <row r="1838">
          <cell r="K1838"/>
          <cell r="V1838"/>
          <cell r="W1838"/>
        </row>
        <row r="1839">
          <cell r="K1839"/>
          <cell r="V1839"/>
          <cell r="W1839"/>
        </row>
        <row r="1840">
          <cell r="K1840"/>
          <cell r="V1840"/>
          <cell r="W1840"/>
        </row>
        <row r="1841">
          <cell r="K1841"/>
          <cell r="V1841"/>
          <cell r="W1841"/>
        </row>
        <row r="1842">
          <cell r="K1842"/>
          <cell r="V1842"/>
          <cell r="W1842"/>
        </row>
        <row r="1843">
          <cell r="K1843"/>
          <cell r="V1843"/>
          <cell r="W1843"/>
        </row>
        <row r="1844">
          <cell r="K1844"/>
          <cell r="V1844"/>
          <cell r="W1844"/>
        </row>
        <row r="1845">
          <cell r="K1845"/>
          <cell r="V1845"/>
          <cell r="W1845"/>
        </row>
        <row r="1846">
          <cell r="K1846"/>
          <cell r="V1846"/>
          <cell r="W1846"/>
        </row>
        <row r="1847">
          <cell r="K1847"/>
          <cell r="V1847"/>
          <cell r="W1847"/>
        </row>
        <row r="1848">
          <cell r="K1848"/>
          <cell r="V1848"/>
          <cell r="W1848"/>
        </row>
        <row r="1849">
          <cell r="K1849"/>
          <cell r="V1849"/>
          <cell r="W1849"/>
        </row>
        <row r="1850">
          <cell r="K1850"/>
          <cell r="V1850"/>
          <cell r="W1850"/>
        </row>
        <row r="1851">
          <cell r="K1851"/>
          <cell r="V1851"/>
          <cell r="W1851"/>
        </row>
        <row r="1852">
          <cell r="K1852"/>
          <cell r="V1852"/>
          <cell r="W1852"/>
        </row>
        <row r="1853">
          <cell r="K1853"/>
          <cell r="V1853"/>
          <cell r="W1853"/>
        </row>
        <row r="1854">
          <cell r="K1854"/>
          <cell r="V1854"/>
          <cell r="W1854"/>
        </row>
        <row r="1855">
          <cell r="K1855"/>
          <cell r="V1855"/>
          <cell r="W1855"/>
        </row>
        <row r="1856">
          <cell r="K1856"/>
          <cell r="V1856"/>
          <cell r="W1856"/>
        </row>
        <row r="1857">
          <cell r="K1857"/>
          <cell r="V1857"/>
          <cell r="W1857"/>
        </row>
        <row r="1858">
          <cell r="K1858"/>
          <cell r="V1858"/>
          <cell r="W1858"/>
        </row>
        <row r="1859">
          <cell r="K1859"/>
          <cell r="V1859"/>
          <cell r="W1859"/>
        </row>
        <row r="1860">
          <cell r="K1860"/>
          <cell r="V1860"/>
          <cell r="W1860"/>
        </row>
        <row r="1861">
          <cell r="K1861"/>
          <cell r="V1861"/>
          <cell r="W1861"/>
        </row>
        <row r="1862">
          <cell r="K1862"/>
          <cell r="V1862"/>
          <cell r="W1862"/>
        </row>
        <row r="1863">
          <cell r="K1863"/>
          <cell r="V1863"/>
          <cell r="W1863"/>
        </row>
        <row r="1864">
          <cell r="K1864"/>
          <cell r="V1864"/>
          <cell r="W1864"/>
        </row>
        <row r="1865">
          <cell r="K1865"/>
          <cell r="V1865"/>
          <cell r="W1865"/>
        </row>
        <row r="1866">
          <cell r="K1866"/>
          <cell r="V1866"/>
          <cell r="W1866"/>
        </row>
        <row r="1867">
          <cell r="K1867"/>
          <cell r="V1867"/>
          <cell r="W1867"/>
        </row>
        <row r="1868">
          <cell r="K1868"/>
          <cell r="V1868"/>
          <cell r="W1868"/>
        </row>
        <row r="1869">
          <cell r="K1869"/>
          <cell r="V1869"/>
          <cell r="W1869"/>
        </row>
        <row r="1870">
          <cell r="K1870"/>
          <cell r="V1870"/>
          <cell r="W1870"/>
        </row>
        <row r="1871">
          <cell r="K1871"/>
          <cell r="V1871"/>
          <cell r="W1871"/>
        </row>
        <row r="1872">
          <cell r="K1872"/>
          <cell r="V1872"/>
          <cell r="W1872"/>
        </row>
        <row r="1873">
          <cell r="K1873"/>
          <cell r="V1873"/>
          <cell r="W1873"/>
        </row>
        <row r="1874">
          <cell r="K1874"/>
          <cell r="V1874"/>
          <cell r="W1874"/>
        </row>
        <row r="1875">
          <cell r="K1875"/>
          <cell r="V1875"/>
          <cell r="W1875"/>
        </row>
        <row r="1876">
          <cell r="K1876"/>
          <cell r="V1876"/>
          <cell r="W1876"/>
        </row>
        <row r="1877">
          <cell r="K1877"/>
          <cell r="V1877"/>
          <cell r="W1877"/>
        </row>
        <row r="1878">
          <cell r="K1878"/>
          <cell r="V1878"/>
          <cell r="W1878"/>
        </row>
        <row r="1879">
          <cell r="K1879"/>
          <cell r="V1879"/>
          <cell r="W1879"/>
        </row>
        <row r="1880">
          <cell r="K1880"/>
          <cell r="V1880"/>
          <cell r="W1880"/>
        </row>
        <row r="1881">
          <cell r="K1881"/>
          <cell r="V1881"/>
          <cell r="W1881"/>
        </row>
        <row r="1882">
          <cell r="K1882"/>
          <cell r="V1882"/>
          <cell r="W1882"/>
        </row>
        <row r="1883">
          <cell r="K1883"/>
          <cell r="V1883"/>
          <cell r="W1883"/>
        </row>
        <row r="1884">
          <cell r="K1884"/>
          <cell r="V1884"/>
          <cell r="W1884"/>
        </row>
        <row r="1885">
          <cell r="K1885"/>
          <cell r="V1885"/>
          <cell r="W1885"/>
        </row>
        <row r="1886">
          <cell r="K1886"/>
          <cell r="V1886"/>
          <cell r="W1886"/>
        </row>
        <row r="1887">
          <cell r="K1887"/>
          <cell r="V1887"/>
          <cell r="W1887"/>
        </row>
        <row r="1888">
          <cell r="K1888"/>
          <cell r="V1888"/>
          <cell r="W1888"/>
        </row>
        <row r="1889">
          <cell r="K1889"/>
          <cell r="V1889"/>
          <cell r="W1889"/>
        </row>
        <row r="1890">
          <cell r="K1890"/>
          <cell r="V1890"/>
          <cell r="W1890"/>
        </row>
        <row r="1891">
          <cell r="K1891"/>
          <cell r="V1891"/>
          <cell r="W1891"/>
        </row>
        <row r="1892">
          <cell r="K1892"/>
          <cell r="V1892"/>
          <cell r="W1892"/>
        </row>
        <row r="1893">
          <cell r="K1893"/>
          <cell r="V1893"/>
          <cell r="W1893"/>
        </row>
        <row r="1894">
          <cell r="K1894"/>
          <cell r="V1894"/>
          <cell r="W1894"/>
        </row>
        <row r="1895">
          <cell r="K1895"/>
          <cell r="V1895"/>
          <cell r="W1895"/>
        </row>
        <row r="1896">
          <cell r="K1896"/>
          <cell r="V1896"/>
          <cell r="W1896"/>
        </row>
        <row r="1897">
          <cell r="K1897"/>
          <cell r="V1897"/>
          <cell r="W1897"/>
        </row>
        <row r="1898">
          <cell r="K1898"/>
          <cell r="V1898"/>
          <cell r="W1898"/>
        </row>
        <row r="1899">
          <cell r="K1899"/>
          <cell r="V1899"/>
          <cell r="W1899"/>
        </row>
        <row r="1900">
          <cell r="K1900"/>
          <cell r="V1900"/>
          <cell r="W1900"/>
        </row>
        <row r="1901">
          <cell r="K1901"/>
          <cell r="V1901"/>
          <cell r="W1901"/>
        </row>
        <row r="1902">
          <cell r="K1902"/>
          <cell r="V1902"/>
          <cell r="W1902"/>
        </row>
        <row r="1903">
          <cell r="K1903"/>
          <cell r="V1903"/>
          <cell r="W1903"/>
        </row>
        <row r="1904">
          <cell r="K1904"/>
          <cell r="V1904"/>
          <cell r="W1904"/>
        </row>
        <row r="1905">
          <cell r="K1905"/>
          <cell r="V1905"/>
          <cell r="W1905"/>
        </row>
        <row r="1906">
          <cell r="K1906"/>
          <cell r="V1906"/>
          <cell r="W1906"/>
        </row>
        <row r="1907">
          <cell r="K1907"/>
          <cell r="V1907"/>
          <cell r="W1907"/>
        </row>
        <row r="1908">
          <cell r="K1908"/>
          <cell r="V1908"/>
          <cell r="W1908"/>
        </row>
        <row r="1909">
          <cell r="K1909"/>
          <cell r="V1909"/>
          <cell r="W1909"/>
        </row>
        <row r="1910">
          <cell r="K1910"/>
          <cell r="V1910"/>
          <cell r="W1910"/>
        </row>
        <row r="1911">
          <cell r="K1911"/>
          <cell r="V1911"/>
          <cell r="W1911"/>
        </row>
        <row r="1912">
          <cell r="K1912"/>
          <cell r="V1912"/>
          <cell r="W1912"/>
        </row>
        <row r="1913">
          <cell r="K1913"/>
          <cell r="V1913"/>
          <cell r="W1913"/>
        </row>
        <row r="1914">
          <cell r="K1914"/>
          <cell r="V1914"/>
          <cell r="W1914"/>
        </row>
        <row r="1915">
          <cell r="K1915"/>
          <cell r="V1915"/>
          <cell r="W1915"/>
        </row>
        <row r="1916">
          <cell r="K1916"/>
          <cell r="V1916"/>
          <cell r="W1916"/>
        </row>
        <row r="1917">
          <cell r="K1917"/>
          <cell r="V1917"/>
          <cell r="W1917"/>
        </row>
        <row r="1918">
          <cell r="K1918"/>
          <cell r="V1918"/>
          <cell r="W1918"/>
        </row>
        <row r="1919">
          <cell r="K1919"/>
          <cell r="V1919"/>
          <cell r="W1919"/>
        </row>
        <row r="1920">
          <cell r="K1920"/>
          <cell r="V1920"/>
          <cell r="W1920"/>
        </row>
        <row r="1921">
          <cell r="K1921"/>
          <cell r="V1921"/>
          <cell r="W1921"/>
        </row>
        <row r="1922">
          <cell r="K1922"/>
          <cell r="V1922"/>
          <cell r="W1922"/>
        </row>
        <row r="1923">
          <cell r="K1923"/>
          <cell r="V1923"/>
          <cell r="W1923"/>
        </row>
        <row r="1924">
          <cell r="K1924"/>
          <cell r="V1924"/>
          <cell r="W1924"/>
        </row>
        <row r="1925">
          <cell r="K1925"/>
          <cell r="V1925"/>
          <cell r="W1925"/>
        </row>
        <row r="1926">
          <cell r="K1926"/>
          <cell r="V1926"/>
          <cell r="W1926"/>
        </row>
        <row r="1927">
          <cell r="K1927"/>
          <cell r="V1927"/>
          <cell r="W1927"/>
        </row>
        <row r="1928">
          <cell r="K1928"/>
          <cell r="V1928"/>
          <cell r="W1928"/>
        </row>
        <row r="1929">
          <cell r="K1929"/>
          <cell r="V1929"/>
          <cell r="W1929"/>
        </row>
        <row r="1930">
          <cell r="K1930"/>
          <cell r="V1930"/>
          <cell r="W1930"/>
        </row>
        <row r="1931">
          <cell r="K1931"/>
          <cell r="V1931"/>
          <cell r="W1931"/>
        </row>
        <row r="1932">
          <cell r="K1932"/>
          <cell r="V1932"/>
          <cell r="W1932"/>
        </row>
        <row r="1933">
          <cell r="K1933"/>
          <cell r="V1933"/>
          <cell r="W1933"/>
        </row>
        <row r="1934">
          <cell r="K1934"/>
          <cell r="V1934"/>
          <cell r="W1934"/>
        </row>
        <row r="1935">
          <cell r="K1935"/>
          <cell r="V1935"/>
          <cell r="W1935"/>
        </row>
        <row r="1936">
          <cell r="K1936"/>
          <cell r="V1936"/>
          <cell r="W1936"/>
        </row>
        <row r="1937">
          <cell r="K1937"/>
          <cell r="V1937"/>
          <cell r="W1937"/>
        </row>
        <row r="1938">
          <cell r="K1938"/>
          <cell r="V1938"/>
          <cell r="W1938"/>
        </row>
        <row r="1939">
          <cell r="K1939"/>
          <cell r="V1939"/>
          <cell r="W1939"/>
        </row>
        <row r="1940">
          <cell r="K1940"/>
          <cell r="V1940"/>
          <cell r="W1940"/>
        </row>
        <row r="1941">
          <cell r="K1941"/>
          <cell r="V1941"/>
          <cell r="W1941"/>
        </row>
        <row r="1942">
          <cell r="K1942"/>
          <cell r="V1942"/>
          <cell r="W1942"/>
        </row>
        <row r="1943">
          <cell r="K1943"/>
          <cell r="V1943"/>
          <cell r="W1943"/>
        </row>
        <row r="1944">
          <cell r="K1944"/>
          <cell r="V1944"/>
          <cell r="W1944"/>
        </row>
        <row r="1945">
          <cell r="K1945"/>
          <cell r="V1945"/>
          <cell r="W1945"/>
        </row>
        <row r="1946">
          <cell r="K1946"/>
          <cell r="V1946"/>
          <cell r="W1946"/>
        </row>
        <row r="1947">
          <cell r="K1947"/>
          <cell r="V1947"/>
          <cell r="W1947"/>
        </row>
        <row r="1948">
          <cell r="K1948"/>
          <cell r="V1948"/>
          <cell r="W1948"/>
        </row>
        <row r="1949">
          <cell r="K1949"/>
          <cell r="V1949"/>
          <cell r="W1949"/>
        </row>
        <row r="1950">
          <cell r="K1950"/>
          <cell r="V1950"/>
          <cell r="W1950"/>
        </row>
        <row r="1951">
          <cell r="K1951"/>
          <cell r="V1951"/>
          <cell r="W1951"/>
        </row>
        <row r="1952">
          <cell r="K1952"/>
          <cell r="V1952"/>
          <cell r="W1952"/>
        </row>
        <row r="1953">
          <cell r="K1953"/>
          <cell r="V1953"/>
          <cell r="W1953"/>
        </row>
        <row r="1954">
          <cell r="K1954"/>
          <cell r="V1954"/>
          <cell r="W1954"/>
        </row>
        <row r="1955">
          <cell r="K1955"/>
          <cell r="V1955"/>
          <cell r="W1955"/>
        </row>
        <row r="1956">
          <cell r="K1956"/>
          <cell r="V1956"/>
          <cell r="W1956"/>
        </row>
        <row r="1957">
          <cell r="K1957"/>
          <cell r="V1957"/>
          <cell r="W1957"/>
        </row>
        <row r="1958">
          <cell r="K1958"/>
          <cell r="V1958"/>
          <cell r="W1958"/>
        </row>
        <row r="1959">
          <cell r="K1959"/>
          <cell r="V1959"/>
          <cell r="W1959"/>
        </row>
        <row r="1960">
          <cell r="K1960"/>
          <cell r="V1960"/>
          <cell r="W1960"/>
        </row>
        <row r="1961">
          <cell r="K1961"/>
          <cell r="V1961"/>
          <cell r="W1961"/>
        </row>
        <row r="1962">
          <cell r="K1962"/>
          <cell r="V1962"/>
          <cell r="W1962"/>
        </row>
        <row r="1963">
          <cell r="K1963"/>
          <cell r="V1963"/>
          <cell r="W1963"/>
        </row>
        <row r="1964">
          <cell r="K1964"/>
          <cell r="V1964"/>
          <cell r="W1964"/>
        </row>
        <row r="1965">
          <cell r="K1965"/>
          <cell r="V1965"/>
          <cell r="W1965"/>
        </row>
        <row r="1966">
          <cell r="K1966"/>
          <cell r="V1966"/>
          <cell r="W1966"/>
        </row>
        <row r="1967">
          <cell r="K1967"/>
          <cell r="V1967"/>
          <cell r="W1967"/>
        </row>
        <row r="1968">
          <cell r="K1968"/>
          <cell r="V1968"/>
          <cell r="W1968"/>
        </row>
        <row r="1969">
          <cell r="K1969"/>
          <cell r="V1969"/>
          <cell r="W1969"/>
        </row>
        <row r="1970">
          <cell r="K1970"/>
          <cell r="V1970"/>
          <cell r="W1970"/>
        </row>
        <row r="1971">
          <cell r="K1971"/>
          <cell r="V1971"/>
          <cell r="W1971"/>
        </row>
        <row r="1972">
          <cell r="K1972"/>
          <cell r="V1972"/>
          <cell r="W1972"/>
        </row>
        <row r="1973">
          <cell r="K1973"/>
          <cell r="V1973"/>
          <cell r="W1973"/>
        </row>
        <row r="1974">
          <cell r="K1974"/>
          <cell r="V1974"/>
          <cell r="W1974"/>
        </row>
        <row r="1975">
          <cell r="K1975"/>
          <cell r="V1975"/>
          <cell r="W1975"/>
        </row>
        <row r="1976">
          <cell r="K1976"/>
          <cell r="V1976"/>
          <cell r="W1976"/>
        </row>
        <row r="1977">
          <cell r="K1977"/>
          <cell r="V1977"/>
          <cell r="W1977"/>
        </row>
        <row r="1978">
          <cell r="K1978"/>
          <cell r="V1978"/>
          <cell r="W1978"/>
        </row>
        <row r="1979">
          <cell r="K1979"/>
          <cell r="V1979"/>
          <cell r="W1979"/>
        </row>
        <row r="1980">
          <cell r="K1980"/>
          <cell r="V1980"/>
          <cell r="W1980"/>
        </row>
        <row r="1981">
          <cell r="K1981"/>
          <cell r="V1981"/>
          <cell r="W1981"/>
        </row>
        <row r="1982">
          <cell r="K1982"/>
          <cell r="V1982"/>
          <cell r="W1982"/>
        </row>
        <row r="1983">
          <cell r="K1983"/>
          <cell r="V1983"/>
          <cell r="W1983"/>
        </row>
        <row r="1984">
          <cell r="K1984"/>
          <cell r="V1984"/>
          <cell r="W1984"/>
        </row>
        <row r="1985">
          <cell r="K1985"/>
          <cell r="V1985"/>
          <cell r="W1985"/>
        </row>
        <row r="1986">
          <cell r="K1986"/>
          <cell r="V1986"/>
          <cell r="W1986"/>
        </row>
        <row r="1987">
          <cell r="K1987"/>
          <cell r="V1987"/>
          <cell r="W1987"/>
        </row>
        <row r="1988">
          <cell r="K1988"/>
          <cell r="V1988"/>
          <cell r="W1988"/>
        </row>
        <row r="1989">
          <cell r="K1989"/>
          <cell r="V1989"/>
          <cell r="W1989"/>
        </row>
        <row r="1990">
          <cell r="K1990"/>
          <cell r="V1990"/>
          <cell r="W1990"/>
        </row>
        <row r="1991">
          <cell r="K1991"/>
          <cell r="V1991"/>
          <cell r="W1991"/>
        </row>
        <row r="1992">
          <cell r="K1992"/>
          <cell r="V1992"/>
          <cell r="W1992"/>
        </row>
        <row r="1993">
          <cell r="K1993"/>
          <cell r="V1993"/>
          <cell r="W1993"/>
        </row>
        <row r="1994">
          <cell r="K1994"/>
          <cell r="V1994"/>
          <cell r="W1994"/>
        </row>
        <row r="1995">
          <cell r="K1995"/>
          <cell r="V1995"/>
          <cell r="W1995"/>
        </row>
        <row r="1996">
          <cell r="K1996"/>
          <cell r="V1996"/>
          <cell r="W1996"/>
        </row>
        <row r="1997">
          <cell r="K1997"/>
          <cell r="V1997"/>
          <cell r="W1997"/>
        </row>
        <row r="1998">
          <cell r="K1998"/>
          <cell r="V1998"/>
          <cell r="W1998"/>
        </row>
        <row r="1999">
          <cell r="K1999"/>
          <cell r="V1999"/>
          <cell r="W1999"/>
        </row>
        <row r="2000">
          <cell r="K2000"/>
          <cell r="V2000"/>
          <cell r="W2000"/>
        </row>
        <row r="2001">
          <cell r="K2001"/>
          <cell r="V2001"/>
          <cell r="W2001"/>
        </row>
        <row r="2002">
          <cell r="K2002"/>
          <cell r="V2002"/>
          <cell r="W2002"/>
        </row>
        <row r="2003">
          <cell r="K2003"/>
          <cell r="V2003"/>
          <cell r="W2003"/>
        </row>
        <row r="2004">
          <cell r="K2004"/>
          <cell r="V2004"/>
          <cell r="W2004"/>
        </row>
        <row r="2005">
          <cell r="K2005"/>
          <cell r="V2005"/>
          <cell r="W2005"/>
        </row>
        <row r="2006">
          <cell r="K2006"/>
          <cell r="V2006"/>
          <cell r="W2006"/>
        </row>
        <row r="2007">
          <cell r="K2007"/>
          <cell r="V2007"/>
          <cell r="W2007"/>
        </row>
        <row r="2008">
          <cell r="K2008"/>
          <cell r="V2008"/>
          <cell r="W2008"/>
        </row>
        <row r="2009">
          <cell r="K2009"/>
          <cell r="V2009"/>
          <cell r="W2009"/>
        </row>
        <row r="2010">
          <cell r="K2010"/>
          <cell r="V2010"/>
          <cell r="W2010"/>
        </row>
        <row r="2011">
          <cell r="K2011"/>
          <cell r="V2011"/>
          <cell r="W2011"/>
        </row>
        <row r="2012">
          <cell r="K2012"/>
          <cell r="V2012"/>
          <cell r="W2012"/>
        </row>
        <row r="2013">
          <cell r="K2013"/>
          <cell r="V2013"/>
          <cell r="W2013"/>
        </row>
        <row r="2014">
          <cell r="K2014"/>
          <cell r="V2014"/>
          <cell r="W2014"/>
        </row>
        <row r="2015">
          <cell r="K2015"/>
          <cell r="V2015"/>
          <cell r="W2015"/>
        </row>
        <row r="2016">
          <cell r="K2016"/>
          <cell r="V2016"/>
          <cell r="W2016"/>
        </row>
        <row r="2017">
          <cell r="K2017"/>
          <cell r="V2017"/>
          <cell r="W2017"/>
        </row>
        <row r="2018">
          <cell r="K2018"/>
          <cell r="V2018"/>
          <cell r="W2018"/>
        </row>
        <row r="2019">
          <cell r="K2019"/>
          <cell r="V2019"/>
          <cell r="W2019"/>
        </row>
        <row r="2020">
          <cell r="K2020"/>
          <cell r="V2020"/>
          <cell r="W2020"/>
        </row>
        <row r="2021">
          <cell r="K2021"/>
          <cell r="V2021"/>
          <cell r="W2021"/>
        </row>
        <row r="2022">
          <cell r="K2022"/>
          <cell r="V2022"/>
          <cell r="W2022"/>
        </row>
        <row r="2023">
          <cell r="K2023"/>
          <cell r="V2023"/>
          <cell r="W2023"/>
        </row>
        <row r="2024">
          <cell r="K2024"/>
          <cell r="V2024"/>
          <cell r="W2024"/>
        </row>
        <row r="2025">
          <cell r="K2025"/>
          <cell r="V2025"/>
          <cell r="W2025"/>
        </row>
        <row r="2026">
          <cell r="K2026"/>
          <cell r="V2026"/>
          <cell r="W2026"/>
        </row>
        <row r="2027">
          <cell r="K2027"/>
          <cell r="V2027"/>
          <cell r="W2027"/>
        </row>
        <row r="2028">
          <cell r="K2028"/>
          <cell r="V2028"/>
          <cell r="W2028"/>
        </row>
        <row r="2029">
          <cell r="K2029"/>
          <cell r="V2029"/>
          <cell r="W2029"/>
        </row>
        <row r="2030">
          <cell r="K2030"/>
          <cell r="V2030"/>
          <cell r="W2030"/>
        </row>
        <row r="2031">
          <cell r="K2031"/>
          <cell r="V2031"/>
          <cell r="W2031"/>
        </row>
        <row r="2032">
          <cell r="K2032"/>
          <cell r="V2032"/>
          <cell r="W2032"/>
        </row>
        <row r="2033">
          <cell r="K2033"/>
          <cell r="V2033"/>
          <cell r="W2033"/>
        </row>
        <row r="2034">
          <cell r="K2034"/>
          <cell r="V2034"/>
          <cell r="W2034"/>
        </row>
        <row r="2035">
          <cell r="K2035"/>
          <cell r="V2035"/>
          <cell r="W2035"/>
        </row>
        <row r="2036">
          <cell r="K2036"/>
          <cell r="V2036"/>
          <cell r="W2036"/>
        </row>
        <row r="2037">
          <cell r="K2037"/>
          <cell r="V2037"/>
          <cell r="W2037"/>
        </row>
        <row r="2038">
          <cell r="K2038"/>
          <cell r="V2038"/>
          <cell r="W2038"/>
        </row>
        <row r="2039">
          <cell r="K2039"/>
          <cell r="V2039"/>
          <cell r="W2039"/>
        </row>
        <row r="2040">
          <cell r="K2040"/>
          <cell r="V2040"/>
          <cell r="W2040"/>
        </row>
        <row r="2041">
          <cell r="K2041"/>
          <cell r="V2041"/>
          <cell r="W2041"/>
        </row>
        <row r="2042">
          <cell r="K2042"/>
          <cell r="V2042"/>
          <cell r="W2042"/>
        </row>
        <row r="2043">
          <cell r="K2043"/>
          <cell r="V2043"/>
          <cell r="W2043"/>
        </row>
        <row r="2044">
          <cell r="K2044"/>
          <cell r="V2044"/>
          <cell r="W2044"/>
        </row>
        <row r="2045">
          <cell r="K2045"/>
          <cell r="V2045"/>
          <cell r="W2045"/>
        </row>
        <row r="2046">
          <cell r="K2046"/>
          <cell r="V2046"/>
          <cell r="W2046"/>
        </row>
        <row r="2047">
          <cell r="K2047"/>
          <cell r="V2047"/>
          <cell r="W2047"/>
        </row>
        <row r="2048">
          <cell r="K2048"/>
          <cell r="V2048"/>
          <cell r="W2048"/>
        </row>
        <row r="2049">
          <cell r="K2049"/>
          <cell r="V2049"/>
          <cell r="W2049"/>
        </row>
        <row r="2050">
          <cell r="K2050"/>
          <cell r="V2050"/>
          <cell r="W2050"/>
        </row>
        <row r="2051">
          <cell r="K2051"/>
          <cell r="V2051"/>
          <cell r="W2051"/>
        </row>
        <row r="2052">
          <cell r="K2052"/>
          <cell r="V2052"/>
          <cell r="W2052"/>
        </row>
        <row r="2053">
          <cell r="K2053"/>
          <cell r="V2053"/>
          <cell r="W2053"/>
        </row>
        <row r="2054">
          <cell r="K2054"/>
          <cell r="V2054"/>
          <cell r="W2054"/>
        </row>
        <row r="2055">
          <cell r="K2055"/>
          <cell r="V2055"/>
          <cell r="W2055"/>
        </row>
        <row r="2056">
          <cell r="K2056"/>
          <cell r="V2056"/>
          <cell r="W2056"/>
        </row>
        <row r="2057">
          <cell r="K2057"/>
          <cell r="V2057"/>
          <cell r="W2057"/>
        </row>
        <row r="2058">
          <cell r="K2058"/>
          <cell r="V2058"/>
          <cell r="W2058"/>
        </row>
        <row r="2059">
          <cell r="K2059"/>
          <cell r="V2059"/>
          <cell r="W2059"/>
        </row>
        <row r="2060">
          <cell r="K2060"/>
          <cell r="V2060"/>
          <cell r="W2060"/>
        </row>
        <row r="2061">
          <cell r="K2061"/>
          <cell r="V2061"/>
          <cell r="W2061"/>
        </row>
        <row r="2062">
          <cell r="K2062"/>
          <cell r="V2062"/>
          <cell r="W2062"/>
        </row>
        <row r="2063">
          <cell r="K2063"/>
          <cell r="V2063"/>
          <cell r="W2063"/>
        </row>
        <row r="2064">
          <cell r="K2064"/>
          <cell r="V2064"/>
          <cell r="W2064"/>
        </row>
        <row r="2065">
          <cell r="K2065"/>
          <cell r="V2065"/>
          <cell r="W2065"/>
        </row>
        <row r="2066">
          <cell r="K2066"/>
          <cell r="V2066"/>
          <cell r="W2066"/>
        </row>
        <row r="2067">
          <cell r="K2067"/>
          <cell r="V2067"/>
          <cell r="W2067"/>
        </row>
        <row r="2068">
          <cell r="K2068"/>
          <cell r="V2068"/>
          <cell r="W2068"/>
        </row>
        <row r="2069">
          <cell r="K2069"/>
          <cell r="V2069"/>
          <cell r="W2069"/>
        </row>
        <row r="2070">
          <cell r="K2070"/>
          <cell r="V2070"/>
          <cell r="W2070"/>
        </row>
        <row r="2071">
          <cell r="K2071"/>
          <cell r="V2071"/>
          <cell r="W2071"/>
        </row>
        <row r="2072">
          <cell r="K2072"/>
          <cell r="V2072"/>
          <cell r="W2072"/>
        </row>
        <row r="2073">
          <cell r="K2073"/>
          <cell r="V2073"/>
          <cell r="W2073"/>
        </row>
        <row r="2074">
          <cell r="K2074"/>
          <cell r="V2074"/>
          <cell r="W2074"/>
        </row>
        <row r="2075">
          <cell r="K2075"/>
          <cell r="V2075"/>
          <cell r="W2075"/>
        </row>
        <row r="2076">
          <cell r="K2076"/>
          <cell r="V2076"/>
          <cell r="W2076"/>
        </row>
        <row r="2077">
          <cell r="K2077"/>
          <cell r="V2077"/>
          <cell r="W2077"/>
        </row>
        <row r="2078">
          <cell r="K2078"/>
          <cell r="V2078"/>
          <cell r="W2078"/>
        </row>
        <row r="2079">
          <cell r="K2079"/>
          <cell r="V2079"/>
          <cell r="W2079"/>
        </row>
        <row r="2080">
          <cell r="K2080"/>
          <cell r="V2080"/>
          <cell r="W2080"/>
        </row>
        <row r="2081">
          <cell r="K2081"/>
          <cell r="V2081"/>
          <cell r="W2081"/>
        </row>
        <row r="2082">
          <cell r="K2082"/>
          <cell r="V2082"/>
          <cell r="W2082"/>
        </row>
        <row r="2083">
          <cell r="K2083"/>
          <cell r="V2083"/>
          <cell r="W2083"/>
        </row>
        <row r="2084">
          <cell r="K2084"/>
          <cell r="V2084"/>
          <cell r="W2084"/>
        </row>
        <row r="2085">
          <cell r="K2085"/>
          <cell r="V2085"/>
          <cell r="W2085"/>
        </row>
        <row r="2086">
          <cell r="K2086"/>
          <cell r="V2086"/>
          <cell r="W2086"/>
        </row>
        <row r="2087">
          <cell r="K2087"/>
          <cell r="V2087"/>
          <cell r="W2087"/>
        </row>
        <row r="2088">
          <cell r="K2088"/>
          <cell r="V2088"/>
          <cell r="W2088"/>
        </row>
        <row r="2089">
          <cell r="K2089"/>
          <cell r="V2089"/>
          <cell r="W2089"/>
        </row>
        <row r="2090">
          <cell r="K2090"/>
          <cell r="V2090"/>
          <cell r="W2090"/>
        </row>
        <row r="2091">
          <cell r="K2091"/>
          <cell r="V2091"/>
          <cell r="W2091"/>
        </row>
        <row r="2092">
          <cell r="K2092"/>
          <cell r="V2092"/>
          <cell r="W2092"/>
        </row>
        <row r="2093">
          <cell r="K2093"/>
          <cell r="V2093"/>
          <cell r="W2093"/>
        </row>
        <row r="2094">
          <cell r="K2094"/>
          <cell r="V2094"/>
          <cell r="W2094"/>
        </row>
        <row r="2095">
          <cell r="K2095"/>
          <cell r="V2095"/>
          <cell r="W2095"/>
        </row>
        <row r="2096">
          <cell r="K2096"/>
          <cell r="V2096"/>
          <cell r="W2096"/>
        </row>
        <row r="2097">
          <cell r="K2097"/>
          <cell r="V2097"/>
          <cell r="W2097"/>
        </row>
        <row r="2098">
          <cell r="K2098"/>
          <cell r="V2098"/>
          <cell r="W2098"/>
        </row>
        <row r="2099">
          <cell r="K2099"/>
          <cell r="V2099"/>
          <cell r="W2099"/>
        </row>
        <row r="2100">
          <cell r="K2100"/>
          <cell r="V2100"/>
          <cell r="W2100"/>
        </row>
        <row r="2101">
          <cell r="K2101"/>
          <cell r="V2101"/>
          <cell r="W2101"/>
        </row>
        <row r="2102">
          <cell r="K2102"/>
          <cell r="V2102"/>
          <cell r="W2102"/>
        </row>
        <row r="2103">
          <cell r="K2103"/>
          <cell r="V2103"/>
          <cell r="W2103"/>
        </row>
        <row r="2104">
          <cell r="K2104"/>
          <cell r="V2104"/>
          <cell r="W2104"/>
        </row>
        <row r="2105">
          <cell r="K2105"/>
          <cell r="V2105"/>
          <cell r="W2105"/>
        </row>
        <row r="2106">
          <cell r="K2106"/>
          <cell r="V2106"/>
          <cell r="W2106"/>
        </row>
        <row r="2107">
          <cell r="K2107"/>
          <cell r="V2107"/>
          <cell r="W2107"/>
        </row>
        <row r="2108">
          <cell r="K2108"/>
          <cell r="V2108"/>
          <cell r="W2108"/>
        </row>
        <row r="2109">
          <cell r="K2109"/>
          <cell r="V2109"/>
          <cell r="W2109"/>
        </row>
        <row r="2110">
          <cell r="K2110"/>
          <cell r="V2110"/>
          <cell r="W2110"/>
        </row>
        <row r="2111">
          <cell r="K2111"/>
          <cell r="V2111"/>
          <cell r="W2111"/>
        </row>
        <row r="2112">
          <cell r="K2112"/>
          <cell r="V2112"/>
          <cell r="W2112"/>
        </row>
        <row r="2113">
          <cell r="K2113"/>
          <cell r="V2113"/>
          <cell r="W2113"/>
        </row>
        <row r="2114">
          <cell r="K2114"/>
          <cell r="V2114"/>
          <cell r="W2114"/>
        </row>
        <row r="2115">
          <cell r="K2115"/>
          <cell r="V2115"/>
          <cell r="W2115"/>
        </row>
        <row r="2116">
          <cell r="K2116"/>
          <cell r="V2116"/>
          <cell r="W2116"/>
        </row>
        <row r="2117">
          <cell r="K2117"/>
          <cell r="V2117"/>
          <cell r="W2117"/>
        </row>
        <row r="2118">
          <cell r="K2118"/>
          <cell r="V2118"/>
          <cell r="W2118"/>
        </row>
        <row r="2119">
          <cell r="K2119"/>
          <cell r="V2119"/>
          <cell r="W2119"/>
        </row>
        <row r="2120">
          <cell r="K2120"/>
          <cell r="V2120"/>
          <cell r="W2120"/>
        </row>
        <row r="2121">
          <cell r="K2121"/>
          <cell r="V2121"/>
          <cell r="W2121"/>
        </row>
        <row r="2122">
          <cell r="K2122"/>
          <cell r="V2122"/>
          <cell r="W2122"/>
        </row>
        <row r="2123">
          <cell r="K2123"/>
          <cell r="V2123"/>
          <cell r="W2123"/>
        </row>
        <row r="2124">
          <cell r="K2124"/>
          <cell r="V2124"/>
          <cell r="W2124"/>
        </row>
        <row r="2125">
          <cell r="K2125"/>
          <cell r="V2125"/>
          <cell r="W2125"/>
        </row>
        <row r="2126">
          <cell r="K2126"/>
          <cell r="V2126"/>
          <cell r="W2126"/>
        </row>
        <row r="2127">
          <cell r="K2127"/>
          <cell r="V2127"/>
          <cell r="W2127"/>
        </row>
        <row r="2128">
          <cell r="K2128"/>
          <cell r="V2128"/>
          <cell r="W2128"/>
        </row>
        <row r="2129">
          <cell r="K2129"/>
          <cell r="V2129"/>
          <cell r="W2129"/>
        </row>
        <row r="2130">
          <cell r="K2130"/>
          <cell r="V2130"/>
          <cell r="W2130"/>
        </row>
        <row r="2131">
          <cell r="K2131"/>
          <cell r="V2131"/>
          <cell r="W2131"/>
        </row>
        <row r="2132">
          <cell r="K2132"/>
          <cell r="V2132"/>
          <cell r="W2132"/>
        </row>
        <row r="2133">
          <cell r="K2133"/>
          <cell r="V2133"/>
          <cell r="W2133"/>
        </row>
        <row r="2134">
          <cell r="K2134"/>
          <cell r="V2134"/>
          <cell r="W2134"/>
        </row>
        <row r="2135">
          <cell r="K2135"/>
          <cell r="V2135"/>
          <cell r="W2135"/>
        </row>
        <row r="2136">
          <cell r="K2136"/>
          <cell r="V2136"/>
          <cell r="W2136"/>
        </row>
        <row r="2137">
          <cell r="K2137"/>
          <cell r="V2137"/>
          <cell r="W2137"/>
        </row>
        <row r="2138">
          <cell r="K2138"/>
          <cell r="V2138"/>
          <cell r="W2138"/>
        </row>
        <row r="2139">
          <cell r="K2139"/>
          <cell r="V2139"/>
          <cell r="W2139"/>
        </row>
        <row r="2140">
          <cell r="K2140"/>
          <cell r="V2140"/>
          <cell r="W2140"/>
        </row>
        <row r="2141">
          <cell r="K2141"/>
          <cell r="V2141"/>
          <cell r="W2141"/>
        </row>
        <row r="2142">
          <cell r="K2142"/>
          <cell r="V2142"/>
          <cell r="W2142"/>
        </row>
        <row r="2143">
          <cell r="K2143"/>
          <cell r="V2143"/>
          <cell r="W2143"/>
        </row>
        <row r="2144">
          <cell r="K2144"/>
          <cell r="V2144"/>
          <cell r="W2144"/>
        </row>
        <row r="2145">
          <cell r="K2145"/>
          <cell r="V2145"/>
          <cell r="W2145"/>
        </row>
        <row r="2146">
          <cell r="K2146"/>
          <cell r="V2146"/>
          <cell r="W2146"/>
        </row>
        <row r="2147">
          <cell r="K2147"/>
          <cell r="V2147"/>
          <cell r="W2147"/>
        </row>
        <row r="2148">
          <cell r="K2148"/>
          <cell r="V2148"/>
          <cell r="W2148"/>
        </row>
        <row r="2149">
          <cell r="K2149"/>
          <cell r="V2149"/>
          <cell r="W2149"/>
        </row>
        <row r="2150">
          <cell r="K2150"/>
          <cell r="V2150"/>
          <cell r="W2150"/>
        </row>
        <row r="2151">
          <cell r="K2151"/>
          <cell r="V2151"/>
          <cell r="W2151"/>
        </row>
        <row r="2152">
          <cell r="K2152"/>
          <cell r="V2152"/>
          <cell r="W2152"/>
        </row>
        <row r="2153">
          <cell r="K2153"/>
          <cell r="V2153"/>
          <cell r="W2153"/>
        </row>
        <row r="2154">
          <cell r="K2154"/>
          <cell r="V2154"/>
          <cell r="W2154"/>
        </row>
        <row r="2155">
          <cell r="K2155"/>
          <cell r="V2155"/>
          <cell r="W2155"/>
        </row>
        <row r="2156">
          <cell r="K2156"/>
          <cell r="V2156"/>
          <cell r="W2156"/>
        </row>
        <row r="2157">
          <cell r="K2157"/>
          <cell r="V2157"/>
          <cell r="W2157"/>
        </row>
        <row r="2158">
          <cell r="K2158"/>
          <cell r="V2158"/>
          <cell r="W2158"/>
        </row>
        <row r="2159">
          <cell r="K2159"/>
          <cell r="V2159"/>
          <cell r="W2159"/>
        </row>
        <row r="2160">
          <cell r="K2160"/>
          <cell r="V2160"/>
          <cell r="W2160"/>
        </row>
        <row r="2161">
          <cell r="K2161"/>
          <cell r="V2161"/>
          <cell r="W2161"/>
        </row>
        <row r="2162">
          <cell r="K2162"/>
          <cell r="V2162"/>
          <cell r="W2162"/>
        </row>
        <row r="2163">
          <cell r="K2163"/>
          <cell r="V2163"/>
          <cell r="W2163"/>
        </row>
        <row r="2164">
          <cell r="K2164"/>
          <cell r="V2164"/>
          <cell r="W2164"/>
        </row>
        <row r="2165">
          <cell r="K2165"/>
          <cell r="V2165"/>
          <cell r="W2165"/>
        </row>
        <row r="2166">
          <cell r="K2166"/>
          <cell r="V2166"/>
          <cell r="W2166"/>
        </row>
        <row r="2167">
          <cell r="K2167"/>
          <cell r="V2167"/>
          <cell r="W2167"/>
        </row>
        <row r="2168">
          <cell r="K2168"/>
          <cell r="V2168"/>
          <cell r="W2168"/>
        </row>
        <row r="2169">
          <cell r="K2169"/>
          <cell r="V2169"/>
          <cell r="W2169"/>
        </row>
        <row r="2170">
          <cell r="K2170"/>
          <cell r="V2170"/>
          <cell r="W2170"/>
        </row>
        <row r="2171">
          <cell r="K2171"/>
          <cell r="V2171"/>
          <cell r="W2171"/>
        </row>
        <row r="2172">
          <cell r="K2172"/>
          <cell r="V2172"/>
          <cell r="W2172"/>
        </row>
        <row r="2173">
          <cell r="K2173"/>
          <cell r="V2173"/>
          <cell r="W2173"/>
        </row>
        <row r="2174">
          <cell r="K2174"/>
          <cell r="V2174"/>
          <cell r="W2174"/>
        </row>
        <row r="2175">
          <cell r="K2175"/>
          <cell r="V2175"/>
          <cell r="W2175"/>
        </row>
        <row r="2176">
          <cell r="K2176"/>
          <cell r="V2176"/>
          <cell r="W2176"/>
        </row>
        <row r="2177">
          <cell r="K2177"/>
          <cell r="V2177"/>
          <cell r="W2177"/>
        </row>
        <row r="2178">
          <cell r="K2178"/>
          <cell r="V2178"/>
          <cell r="W2178"/>
        </row>
        <row r="2179">
          <cell r="K2179"/>
          <cell r="V2179"/>
          <cell r="W2179"/>
        </row>
        <row r="2180">
          <cell r="K2180"/>
          <cell r="V2180"/>
          <cell r="W2180"/>
        </row>
        <row r="2181">
          <cell r="K2181"/>
          <cell r="V2181"/>
          <cell r="W2181"/>
        </row>
        <row r="2182">
          <cell r="K2182"/>
          <cell r="V2182"/>
          <cell r="W2182"/>
        </row>
        <row r="2183">
          <cell r="K2183"/>
          <cell r="V2183"/>
          <cell r="W2183"/>
        </row>
        <row r="2184">
          <cell r="K2184"/>
          <cell r="V2184"/>
          <cell r="W2184"/>
        </row>
        <row r="2185">
          <cell r="K2185"/>
          <cell r="V2185"/>
          <cell r="W2185"/>
        </row>
        <row r="2186">
          <cell r="K2186"/>
          <cell r="V2186"/>
          <cell r="W2186"/>
        </row>
        <row r="2187">
          <cell r="K2187"/>
          <cell r="V2187"/>
          <cell r="W2187"/>
        </row>
        <row r="2188">
          <cell r="K2188"/>
          <cell r="V2188"/>
          <cell r="W2188"/>
        </row>
        <row r="2189">
          <cell r="K2189"/>
          <cell r="V2189"/>
          <cell r="W2189"/>
        </row>
        <row r="2190">
          <cell r="K2190"/>
          <cell r="V2190"/>
          <cell r="W2190"/>
        </row>
        <row r="2191">
          <cell r="K2191"/>
          <cell r="V2191"/>
          <cell r="W2191"/>
        </row>
        <row r="2192">
          <cell r="K2192"/>
          <cell r="V2192"/>
          <cell r="W2192"/>
        </row>
        <row r="2193">
          <cell r="K2193"/>
          <cell r="V2193"/>
          <cell r="W2193"/>
        </row>
        <row r="2194">
          <cell r="K2194"/>
          <cell r="V2194"/>
          <cell r="W2194"/>
        </row>
        <row r="2195">
          <cell r="K2195"/>
          <cell r="V2195"/>
          <cell r="W2195"/>
        </row>
        <row r="2196">
          <cell r="K2196"/>
          <cell r="V2196"/>
          <cell r="W2196"/>
        </row>
        <row r="2197">
          <cell r="K2197"/>
          <cell r="V2197"/>
          <cell r="W2197"/>
        </row>
        <row r="2198">
          <cell r="K2198"/>
          <cell r="V2198"/>
          <cell r="W2198"/>
        </row>
        <row r="2199">
          <cell r="K2199"/>
          <cell r="V2199"/>
          <cell r="W2199"/>
        </row>
        <row r="2200">
          <cell r="K2200"/>
          <cell r="V2200"/>
          <cell r="W2200"/>
        </row>
        <row r="2201">
          <cell r="K2201"/>
          <cell r="V2201"/>
          <cell r="W2201"/>
        </row>
        <row r="2202">
          <cell r="K2202"/>
          <cell r="V2202"/>
          <cell r="W2202"/>
        </row>
        <row r="2203">
          <cell r="K2203"/>
          <cell r="V2203"/>
          <cell r="W2203"/>
        </row>
        <row r="2204">
          <cell r="K2204"/>
          <cell r="V2204"/>
          <cell r="W2204"/>
        </row>
        <row r="2205">
          <cell r="K2205"/>
          <cell r="V2205"/>
          <cell r="W2205"/>
        </row>
        <row r="2206">
          <cell r="K2206"/>
          <cell r="V2206"/>
          <cell r="W2206"/>
        </row>
        <row r="2207">
          <cell r="K2207"/>
          <cell r="V2207"/>
          <cell r="W2207"/>
        </row>
        <row r="2208">
          <cell r="K2208"/>
          <cell r="V2208"/>
          <cell r="W2208"/>
        </row>
        <row r="2209">
          <cell r="K2209"/>
          <cell r="V2209"/>
          <cell r="W2209"/>
        </row>
        <row r="2210">
          <cell r="K2210"/>
          <cell r="V2210"/>
          <cell r="W2210"/>
        </row>
        <row r="2211">
          <cell r="K2211"/>
          <cell r="V2211"/>
          <cell r="W2211"/>
        </row>
        <row r="2212">
          <cell r="K2212"/>
          <cell r="V2212"/>
          <cell r="W2212"/>
        </row>
        <row r="2213">
          <cell r="K2213"/>
          <cell r="V2213"/>
          <cell r="W2213"/>
        </row>
        <row r="2214">
          <cell r="K2214"/>
          <cell r="V2214"/>
          <cell r="W2214"/>
        </row>
        <row r="2215">
          <cell r="K2215"/>
          <cell r="V2215"/>
          <cell r="W2215"/>
        </row>
        <row r="2216">
          <cell r="K2216"/>
          <cell r="V2216"/>
          <cell r="W2216"/>
        </row>
        <row r="2217">
          <cell r="K2217"/>
          <cell r="V2217"/>
          <cell r="W2217"/>
        </row>
        <row r="2218">
          <cell r="K2218"/>
          <cell r="V2218"/>
          <cell r="W2218"/>
        </row>
        <row r="2219">
          <cell r="K2219"/>
          <cell r="V2219"/>
          <cell r="W2219"/>
        </row>
        <row r="2220">
          <cell r="K2220"/>
          <cell r="V2220"/>
          <cell r="W2220"/>
        </row>
        <row r="2221">
          <cell r="K2221"/>
          <cell r="V2221"/>
          <cell r="W2221"/>
        </row>
        <row r="2222">
          <cell r="K2222"/>
          <cell r="V2222"/>
          <cell r="W2222"/>
        </row>
        <row r="2223">
          <cell r="K2223"/>
          <cell r="V2223"/>
          <cell r="W2223"/>
        </row>
        <row r="2224">
          <cell r="K2224"/>
          <cell r="V2224"/>
          <cell r="W2224"/>
        </row>
        <row r="2225">
          <cell r="K2225"/>
          <cell r="V2225"/>
          <cell r="W2225"/>
        </row>
        <row r="2226">
          <cell r="K2226"/>
          <cell r="V2226"/>
          <cell r="W2226"/>
        </row>
        <row r="2227">
          <cell r="K2227"/>
          <cell r="V2227"/>
          <cell r="W2227"/>
        </row>
        <row r="2228">
          <cell r="K2228"/>
          <cell r="V2228"/>
          <cell r="W2228"/>
        </row>
        <row r="2229">
          <cell r="K2229"/>
          <cell r="V2229"/>
          <cell r="W2229"/>
        </row>
        <row r="2230">
          <cell r="K2230"/>
          <cell r="V2230"/>
          <cell r="W2230"/>
        </row>
        <row r="2231">
          <cell r="K2231"/>
          <cell r="V2231"/>
          <cell r="W2231"/>
        </row>
        <row r="2232">
          <cell r="K2232"/>
          <cell r="V2232"/>
          <cell r="W2232"/>
        </row>
        <row r="2233">
          <cell r="K2233"/>
          <cell r="V2233"/>
          <cell r="W2233"/>
        </row>
        <row r="2234">
          <cell r="K2234"/>
          <cell r="V2234"/>
          <cell r="W2234"/>
        </row>
        <row r="2235">
          <cell r="K2235"/>
          <cell r="V2235"/>
          <cell r="W2235"/>
        </row>
        <row r="2236">
          <cell r="K2236"/>
          <cell r="V2236"/>
          <cell r="W2236"/>
        </row>
        <row r="2237">
          <cell r="K2237"/>
          <cell r="V2237"/>
          <cell r="W2237"/>
        </row>
        <row r="2238">
          <cell r="K2238"/>
          <cell r="V2238"/>
          <cell r="W2238"/>
        </row>
        <row r="2239">
          <cell r="K2239"/>
          <cell r="V2239"/>
          <cell r="W2239"/>
        </row>
        <row r="2240">
          <cell r="K2240"/>
          <cell r="V2240"/>
          <cell r="W2240"/>
        </row>
        <row r="2241">
          <cell r="K2241"/>
          <cell r="V2241"/>
          <cell r="W2241"/>
        </row>
        <row r="2242">
          <cell r="K2242"/>
          <cell r="V2242"/>
          <cell r="W2242"/>
        </row>
        <row r="2243">
          <cell r="K2243"/>
          <cell r="V2243"/>
          <cell r="W2243"/>
        </row>
        <row r="2244">
          <cell r="K2244"/>
          <cell r="V2244"/>
          <cell r="W2244"/>
        </row>
        <row r="2245">
          <cell r="K2245"/>
          <cell r="V2245"/>
          <cell r="W2245"/>
        </row>
        <row r="2246">
          <cell r="K2246"/>
          <cell r="V2246"/>
          <cell r="W2246"/>
        </row>
        <row r="2247">
          <cell r="K2247"/>
          <cell r="V2247"/>
          <cell r="W2247"/>
        </row>
        <row r="2248">
          <cell r="K2248"/>
          <cell r="V2248"/>
          <cell r="W2248"/>
        </row>
        <row r="2249">
          <cell r="K2249"/>
          <cell r="V2249"/>
          <cell r="W2249"/>
        </row>
        <row r="2250">
          <cell r="K2250"/>
          <cell r="V2250"/>
          <cell r="W2250"/>
        </row>
        <row r="2251">
          <cell r="K2251"/>
          <cell r="V2251"/>
          <cell r="W2251"/>
        </row>
        <row r="2252">
          <cell r="K2252"/>
          <cell r="V2252"/>
          <cell r="W2252"/>
        </row>
        <row r="2253">
          <cell r="K2253"/>
          <cell r="V2253"/>
          <cell r="W2253"/>
        </row>
        <row r="2254">
          <cell r="K2254"/>
          <cell r="V2254"/>
          <cell r="W2254"/>
        </row>
        <row r="2255">
          <cell r="K2255"/>
          <cell r="V2255"/>
          <cell r="W2255"/>
        </row>
        <row r="2256">
          <cell r="K2256"/>
          <cell r="V2256"/>
          <cell r="W2256"/>
        </row>
        <row r="2257">
          <cell r="K2257"/>
          <cell r="V2257"/>
          <cell r="W2257"/>
        </row>
        <row r="2258">
          <cell r="K2258"/>
          <cell r="V2258"/>
          <cell r="W2258"/>
        </row>
        <row r="2259">
          <cell r="K2259"/>
          <cell r="V2259"/>
          <cell r="W2259"/>
        </row>
        <row r="2260">
          <cell r="K2260"/>
          <cell r="V2260"/>
          <cell r="W2260"/>
        </row>
        <row r="2261">
          <cell r="K2261"/>
          <cell r="V2261"/>
          <cell r="W2261"/>
        </row>
        <row r="2262">
          <cell r="K2262"/>
          <cell r="V2262"/>
          <cell r="W2262"/>
        </row>
        <row r="2263">
          <cell r="K2263"/>
          <cell r="V2263"/>
          <cell r="W2263"/>
        </row>
        <row r="2264">
          <cell r="K2264"/>
          <cell r="V2264"/>
          <cell r="W2264"/>
        </row>
        <row r="2265">
          <cell r="K2265"/>
          <cell r="V2265"/>
          <cell r="W2265"/>
        </row>
        <row r="2266">
          <cell r="K2266"/>
          <cell r="V2266"/>
          <cell r="W2266"/>
        </row>
        <row r="2267">
          <cell r="K2267"/>
          <cell r="V2267"/>
          <cell r="W2267"/>
        </row>
        <row r="2268">
          <cell r="K2268"/>
          <cell r="V2268"/>
          <cell r="W2268"/>
        </row>
        <row r="2269">
          <cell r="K2269"/>
          <cell r="V2269"/>
          <cell r="W2269"/>
        </row>
        <row r="2270">
          <cell r="K2270"/>
          <cell r="V2270"/>
          <cell r="W2270"/>
        </row>
        <row r="2271">
          <cell r="K2271"/>
          <cell r="V2271"/>
          <cell r="W2271"/>
        </row>
        <row r="2272">
          <cell r="K2272"/>
          <cell r="V2272"/>
          <cell r="W2272"/>
        </row>
        <row r="2273">
          <cell r="K2273"/>
          <cell r="V2273"/>
          <cell r="W2273"/>
        </row>
        <row r="2274">
          <cell r="K2274"/>
          <cell r="V2274"/>
          <cell r="W2274"/>
        </row>
        <row r="2275">
          <cell r="K2275"/>
          <cell r="V2275"/>
          <cell r="W2275"/>
        </row>
        <row r="2276">
          <cell r="K2276"/>
          <cell r="V2276"/>
          <cell r="W2276"/>
        </row>
        <row r="2277">
          <cell r="K2277"/>
          <cell r="V2277"/>
          <cell r="W2277"/>
        </row>
        <row r="2278">
          <cell r="K2278"/>
          <cell r="V2278"/>
          <cell r="W2278"/>
        </row>
        <row r="2279">
          <cell r="K2279"/>
          <cell r="V2279"/>
          <cell r="W2279"/>
        </row>
        <row r="2280">
          <cell r="K2280"/>
          <cell r="V2280"/>
          <cell r="W2280"/>
        </row>
        <row r="2281">
          <cell r="K2281"/>
          <cell r="V2281"/>
          <cell r="W2281"/>
        </row>
        <row r="2282">
          <cell r="K2282"/>
          <cell r="V2282"/>
          <cell r="W2282"/>
        </row>
        <row r="2283">
          <cell r="K2283"/>
          <cell r="V2283"/>
          <cell r="W2283"/>
        </row>
        <row r="2284">
          <cell r="K2284"/>
          <cell r="V2284"/>
          <cell r="W2284"/>
        </row>
        <row r="2285">
          <cell r="K2285"/>
          <cell r="V2285"/>
          <cell r="W2285"/>
        </row>
        <row r="2286">
          <cell r="K2286"/>
          <cell r="V2286"/>
          <cell r="W2286"/>
        </row>
        <row r="2287">
          <cell r="K2287"/>
          <cell r="V2287"/>
          <cell r="W2287"/>
        </row>
        <row r="2288">
          <cell r="K2288"/>
          <cell r="V2288"/>
          <cell r="W2288"/>
        </row>
        <row r="2289">
          <cell r="K2289"/>
          <cell r="V2289"/>
          <cell r="W2289"/>
        </row>
        <row r="2290">
          <cell r="K2290"/>
          <cell r="V2290"/>
          <cell r="W2290"/>
        </row>
        <row r="2291">
          <cell r="K2291"/>
          <cell r="V2291"/>
          <cell r="W2291"/>
        </row>
        <row r="2292">
          <cell r="K2292"/>
          <cell r="V2292"/>
          <cell r="W2292"/>
        </row>
        <row r="2293">
          <cell r="K2293"/>
          <cell r="V2293"/>
          <cell r="W2293"/>
        </row>
        <row r="2294">
          <cell r="K2294"/>
          <cell r="V2294"/>
          <cell r="W2294"/>
        </row>
        <row r="2295">
          <cell r="K2295"/>
          <cell r="V2295"/>
          <cell r="W2295"/>
        </row>
        <row r="2296">
          <cell r="K2296"/>
          <cell r="V2296"/>
          <cell r="W2296"/>
        </row>
        <row r="2297">
          <cell r="K2297"/>
          <cell r="V2297"/>
          <cell r="W2297"/>
        </row>
        <row r="2298">
          <cell r="K2298"/>
          <cell r="V2298"/>
          <cell r="W2298"/>
        </row>
        <row r="2299">
          <cell r="K2299"/>
          <cell r="V2299"/>
          <cell r="W2299"/>
        </row>
        <row r="2300">
          <cell r="K2300"/>
          <cell r="V2300"/>
          <cell r="W2300"/>
        </row>
        <row r="2301">
          <cell r="K2301"/>
          <cell r="V2301"/>
          <cell r="W2301"/>
        </row>
        <row r="2302">
          <cell r="K2302"/>
          <cell r="V2302"/>
          <cell r="W2302"/>
        </row>
        <row r="2303">
          <cell r="K2303"/>
          <cell r="V2303"/>
          <cell r="W2303"/>
        </row>
        <row r="2304">
          <cell r="K2304"/>
          <cell r="V2304"/>
          <cell r="W2304"/>
        </row>
        <row r="2305">
          <cell r="K2305"/>
          <cell r="V2305"/>
          <cell r="W2305"/>
        </row>
        <row r="2306">
          <cell r="K2306"/>
          <cell r="V2306"/>
          <cell r="W2306"/>
        </row>
        <row r="2307">
          <cell r="K2307"/>
          <cell r="V2307"/>
          <cell r="W2307"/>
        </row>
        <row r="2308">
          <cell r="K2308"/>
          <cell r="V2308"/>
          <cell r="W2308"/>
        </row>
        <row r="2309">
          <cell r="K2309"/>
          <cell r="V2309"/>
          <cell r="W2309"/>
        </row>
        <row r="2310">
          <cell r="K2310"/>
          <cell r="V2310"/>
          <cell r="W2310"/>
        </row>
        <row r="2311">
          <cell r="K2311"/>
          <cell r="V2311"/>
          <cell r="W2311"/>
        </row>
        <row r="2312">
          <cell r="K2312"/>
          <cell r="V2312"/>
          <cell r="W2312"/>
        </row>
        <row r="2313">
          <cell r="K2313"/>
          <cell r="V2313"/>
          <cell r="W2313"/>
        </row>
        <row r="2314">
          <cell r="K2314"/>
          <cell r="V2314"/>
          <cell r="W2314"/>
        </row>
        <row r="2315">
          <cell r="K2315"/>
          <cell r="V2315"/>
          <cell r="W2315"/>
        </row>
        <row r="2316">
          <cell r="K2316"/>
          <cell r="V2316"/>
          <cell r="W2316"/>
        </row>
        <row r="2317">
          <cell r="K2317"/>
          <cell r="V2317"/>
          <cell r="W2317"/>
        </row>
        <row r="2318">
          <cell r="K2318"/>
          <cell r="V2318"/>
          <cell r="W2318"/>
        </row>
        <row r="2319">
          <cell r="K2319"/>
          <cell r="V2319"/>
          <cell r="W2319"/>
        </row>
        <row r="2320">
          <cell r="K2320"/>
          <cell r="V2320"/>
          <cell r="W2320"/>
        </row>
        <row r="2321">
          <cell r="K2321"/>
          <cell r="V2321"/>
          <cell r="W2321"/>
        </row>
        <row r="2322">
          <cell r="K2322"/>
          <cell r="V2322"/>
          <cell r="W2322"/>
        </row>
        <row r="2323">
          <cell r="K2323"/>
          <cell r="V2323"/>
          <cell r="W2323"/>
        </row>
        <row r="2324">
          <cell r="K2324"/>
          <cell r="V2324"/>
          <cell r="W2324"/>
        </row>
        <row r="2325">
          <cell r="K2325"/>
          <cell r="V2325"/>
          <cell r="W2325"/>
        </row>
        <row r="2326">
          <cell r="K2326"/>
          <cell r="V2326"/>
          <cell r="W2326"/>
        </row>
        <row r="2327">
          <cell r="K2327"/>
          <cell r="V2327"/>
          <cell r="W2327"/>
        </row>
        <row r="2328">
          <cell r="K2328"/>
          <cell r="V2328"/>
          <cell r="W2328"/>
        </row>
        <row r="2329">
          <cell r="K2329"/>
          <cell r="V2329"/>
          <cell r="W2329"/>
        </row>
        <row r="2330">
          <cell r="K2330"/>
          <cell r="V2330"/>
          <cell r="W2330"/>
        </row>
        <row r="2331">
          <cell r="K2331"/>
          <cell r="V2331"/>
          <cell r="W2331"/>
        </row>
        <row r="2332">
          <cell r="K2332"/>
          <cell r="V2332"/>
          <cell r="W2332"/>
        </row>
        <row r="2333">
          <cell r="K2333"/>
          <cell r="V2333"/>
          <cell r="W2333"/>
        </row>
        <row r="2334">
          <cell r="K2334"/>
          <cell r="V2334"/>
          <cell r="W2334"/>
        </row>
        <row r="2335">
          <cell r="K2335"/>
          <cell r="V2335"/>
          <cell r="W2335"/>
        </row>
        <row r="2336">
          <cell r="K2336"/>
          <cell r="V2336"/>
          <cell r="W2336"/>
        </row>
        <row r="2337">
          <cell r="K2337"/>
          <cell r="V2337"/>
          <cell r="W2337"/>
        </row>
        <row r="2338">
          <cell r="K2338"/>
          <cell r="V2338"/>
          <cell r="W2338"/>
        </row>
        <row r="2339">
          <cell r="K2339"/>
          <cell r="V2339"/>
          <cell r="W2339"/>
        </row>
        <row r="2340">
          <cell r="K2340"/>
          <cell r="V2340"/>
          <cell r="W2340"/>
        </row>
        <row r="2341">
          <cell r="K2341"/>
          <cell r="V2341"/>
          <cell r="W2341"/>
        </row>
        <row r="2342">
          <cell r="K2342"/>
          <cell r="V2342"/>
          <cell r="W2342"/>
        </row>
        <row r="2343">
          <cell r="K2343"/>
          <cell r="V2343"/>
          <cell r="W2343"/>
        </row>
        <row r="2344">
          <cell r="K2344"/>
          <cell r="V2344"/>
          <cell r="W2344"/>
        </row>
        <row r="2345">
          <cell r="K2345"/>
          <cell r="V2345"/>
          <cell r="W2345"/>
        </row>
        <row r="2346">
          <cell r="K2346"/>
          <cell r="V2346"/>
          <cell r="W2346"/>
        </row>
        <row r="2347">
          <cell r="K2347"/>
          <cell r="V2347"/>
          <cell r="W2347"/>
        </row>
        <row r="2348">
          <cell r="K2348"/>
          <cell r="V2348"/>
          <cell r="W2348"/>
        </row>
        <row r="2349">
          <cell r="K2349"/>
          <cell r="V2349"/>
          <cell r="W2349"/>
        </row>
        <row r="2350">
          <cell r="K2350"/>
          <cell r="V2350"/>
          <cell r="W2350"/>
        </row>
        <row r="2351">
          <cell r="K2351"/>
          <cell r="V2351"/>
          <cell r="W2351"/>
        </row>
        <row r="2352">
          <cell r="K2352"/>
          <cell r="V2352"/>
          <cell r="W2352"/>
        </row>
        <row r="2353">
          <cell r="K2353"/>
          <cell r="V2353"/>
          <cell r="W2353"/>
        </row>
        <row r="2354">
          <cell r="K2354"/>
          <cell r="V2354"/>
          <cell r="W2354"/>
        </row>
        <row r="2355">
          <cell r="K2355"/>
          <cell r="V2355"/>
          <cell r="W2355"/>
        </row>
        <row r="2356">
          <cell r="K2356"/>
          <cell r="V2356"/>
          <cell r="W2356"/>
        </row>
        <row r="2357">
          <cell r="K2357"/>
          <cell r="V2357"/>
          <cell r="W2357"/>
        </row>
        <row r="2358">
          <cell r="K2358"/>
          <cell r="V2358"/>
          <cell r="W2358"/>
        </row>
        <row r="2359">
          <cell r="K2359"/>
          <cell r="V2359"/>
          <cell r="W2359"/>
        </row>
        <row r="2360">
          <cell r="K2360"/>
          <cell r="V2360"/>
          <cell r="W2360"/>
        </row>
        <row r="2361">
          <cell r="K2361"/>
          <cell r="V2361"/>
          <cell r="W2361"/>
        </row>
        <row r="2362">
          <cell r="K2362"/>
          <cell r="V2362"/>
          <cell r="W2362"/>
        </row>
        <row r="2363">
          <cell r="K2363"/>
          <cell r="V2363"/>
          <cell r="W2363"/>
        </row>
        <row r="2364">
          <cell r="K2364"/>
          <cell r="V2364"/>
          <cell r="W2364"/>
        </row>
        <row r="2365">
          <cell r="K2365"/>
          <cell r="V2365"/>
          <cell r="W2365"/>
        </row>
        <row r="2366">
          <cell r="K2366"/>
          <cell r="V2366"/>
          <cell r="W2366"/>
        </row>
        <row r="2367">
          <cell r="K2367"/>
          <cell r="V2367"/>
          <cell r="W2367"/>
        </row>
        <row r="2368">
          <cell r="K2368"/>
          <cell r="V2368"/>
          <cell r="W2368"/>
        </row>
        <row r="2369">
          <cell r="K2369"/>
          <cell r="V2369"/>
          <cell r="W2369"/>
        </row>
        <row r="2370">
          <cell r="K2370"/>
          <cell r="V2370"/>
          <cell r="W2370"/>
        </row>
        <row r="2371">
          <cell r="K2371"/>
          <cell r="V2371"/>
          <cell r="W2371"/>
        </row>
        <row r="2372">
          <cell r="K2372"/>
          <cell r="V2372"/>
          <cell r="W2372"/>
        </row>
        <row r="2373">
          <cell r="K2373"/>
          <cell r="V2373"/>
          <cell r="W2373"/>
        </row>
        <row r="2374">
          <cell r="K2374"/>
          <cell r="V2374"/>
          <cell r="W2374"/>
        </row>
        <row r="2375">
          <cell r="K2375"/>
          <cell r="V2375"/>
          <cell r="W2375"/>
        </row>
        <row r="2376">
          <cell r="K2376"/>
          <cell r="V2376"/>
          <cell r="W2376"/>
        </row>
        <row r="2377">
          <cell r="K2377"/>
          <cell r="V2377"/>
          <cell r="W2377"/>
        </row>
        <row r="2378">
          <cell r="K2378"/>
          <cell r="V2378"/>
          <cell r="W2378"/>
        </row>
        <row r="2379">
          <cell r="K2379"/>
          <cell r="V2379"/>
          <cell r="W2379"/>
        </row>
        <row r="2380">
          <cell r="K2380"/>
          <cell r="V2380"/>
          <cell r="W2380"/>
        </row>
        <row r="2381">
          <cell r="K2381"/>
          <cell r="V2381"/>
          <cell r="W2381"/>
        </row>
        <row r="2382">
          <cell r="K2382"/>
          <cell r="V2382"/>
          <cell r="W2382"/>
        </row>
        <row r="2383">
          <cell r="K2383"/>
          <cell r="V2383"/>
          <cell r="W2383"/>
        </row>
        <row r="2384">
          <cell r="K2384"/>
          <cell r="V2384"/>
          <cell r="W2384"/>
        </row>
        <row r="2385">
          <cell r="K2385"/>
          <cell r="V2385"/>
          <cell r="W2385"/>
        </row>
        <row r="2386">
          <cell r="K2386"/>
          <cell r="V2386"/>
          <cell r="W2386"/>
        </row>
        <row r="2387">
          <cell r="K2387"/>
          <cell r="V2387"/>
          <cell r="W2387"/>
        </row>
        <row r="2388">
          <cell r="K2388"/>
          <cell r="V2388"/>
          <cell r="W2388"/>
        </row>
        <row r="2389">
          <cell r="K2389"/>
          <cell r="V2389"/>
          <cell r="W2389"/>
        </row>
        <row r="2390">
          <cell r="K2390"/>
          <cell r="V2390"/>
          <cell r="W2390"/>
        </row>
        <row r="2391">
          <cell r="K2391"/>
          <cell r="V2391"/>
          <cell r="W2391"/>
        </row>
        <row r="2392">
          <cell r="K2392"/>
          <cell r="V2392"/>
          <cell r="W2392"/>
        </row>
        <row r="2393">
          <cell r="K2393"/>
          <cell r="V2393"/>
          <cell r="W2393"/>
        </row>
        <row r="2394">
          <cell r="K2394"/>
          <cell r="V2394"/>
          <cell r="W2394"/>
        </row>
        <row r="2395">
          <cell r="K2395"/>
          <cell r="V2395"/>
          <cell r="W2395"/>
        </row>
        <row r="2396">
          <cell r="K2396"/>
          <cell r="V2396"/>
          <cell r="W2396"/>
        </row>
        <row r="2397">
          <cell r="K2397"/>
          <cell r="V2397"/>
          <cell r="W2397"/>
        </row>
        <row r="2398">
          <cell r="K2398"/>
          <cell r="V2398"/>
          <cell r="W2398"/>
        </row>
        <row r="2399">
          <cell r="K2399"/>
          <cell r="V2399"/>
          <cell r="W2399"/>
        </row>
        <row r="2400">
          <cell r="K2400"/>
          <cell r="V2400"/>
          <cell r="W2400"/>
        </row>
        <row r="2401">
          <cell r="K2401"/>
          <cell r="V2401"/>
          <cell r="W2401"/>
        </row>
        <row r="2402">
          <cell r="K2402"/>
          <cell r="V2402"/>
          <cell r="W2402"/>
        </row>
        <row r="2403">
          <cell r="K2403"/>
          <cell r="V2403"/>
          <cell r="W2403"/>
        </row>
        <row r="2404">
          <cell r="K2404"/>
          <cell r="V2404"/>
          <cell r="W2404"/>
        </row>
        <row r="2405">
          <cell r="K2405"/>
          <cell r="V2405"/>
          <cell r="W2405"/>
        </row>
        <row r="2406">
          <cell r="K2406"/>
          <cell r="V2406"/>
          <cell r="W2406"/>
        </row>
        <row r="2407">
          <cell r="K2407"/>
          <cell r="V2407"/>
          <cell r="W2407"/>
        </row>
        <row r="2408">
          <cell r="K2408"/>
          <cell r="V2408"/>
          <cell r="W2408"/>
        </row>
        <row r="2409">
          <cell r="K2409"/>
          <cell r="V2409"/>
          <cell r="W2409"/>
        </row>
        <row r="2410">
          <cell r="K2410"/>
          <cell r="V2410"/>
          <cell r="W2410"/>
        </row>
        <row r="2411">
          <cell r="K2411"/>
          <cell r="V2411"/>
          <cell r="W2411"/>
        </row>
        <row r="2412">
          <cell r="K2412"/>
          <cell r="V2412"/>
          <cell r="W2412"/>
        </row>
        <row r="2413">
          <cell r="K2413"/>
          <cell r="V2413"/>
          <cell r="W2413"/>
        </row>
        <row r="2414">
          <cell r="K2414"/>
          <cell r="V2414"/>
          <cell r="W2414"/>
        </row>
        <row r="2415">
          <cell r="K2415"/>
          <cell r="V2415"/>
          <cell r="W2415"/>
        </row>
        <row r="2416">
          <cell r="K2416"/>
          <cell r="V2416"/>
          <cell r="W2416"/>
        </row>
        <row r="2417">
          <cell r="K2417"/>
          <cell r="V2417"/>
          <cell r="W2417"/>
        </row>
        <row r="2418">
          <cell r="K2418"/>
          <cell r="V2418"/>
          <cell r="W2418"/>
        </row>
        <row r="2419">
          <cell r="K2419"/>
          <cell r="V2419"/>
          <cell r="W2419"/>
        </row>
        <row r="2420">
          <cell r="K2420"/>
          <cell r="V2420"/>
          <cell r="W2420"/>
        </row>
        <row r="2421">
          <cell r="K2421"/>
          <cell r="V2421"/>
          <cell r="W2421"/>
        </row>
        <row r="2422">
          <cell r="K2422"/>
          <cell r="V2422"/>
          <cell r="W2422"/>
        </row>
        <row r="2423">
          <cell r="K2423"/>
          <cell r="V2423"/>
          <cell r="W2423"/>
        </row>
        <row r="2424">
          <cell r="K2424"/>
          <cell r="V2424"/>
          <cell r="W2424"/>
        </row>
        <row r="2425">
          <cell r="K2425"/>
          <cell r="V2425"/>
          <cell r="W2425"/>
        </row>
        <row r="2426">
          <cell r="K2426"/>
          <cell r="V2426"/>
          <cell r="W2426"/>
        </row>
        <row r="2427">
          <cell r="K2427"/>
          <cell r="V2427"/>
          <cell r="W2427"/>
        </row>
        <row r="2428">
          <cell r="K2428"/>
          <cell r="V2428"/>
          <cell r="W2428"/>
        </row>
        <row r="2429">
          <cell r="K2429"/>
          <cell r="V2429"/>
          <cell r="W2429"/>
        </row>
        <row r="2430">
          <cell r="K2430"/>
          <cell r="V2430"/>
          <cell r="W2430"/>
        </row>
        <row r="2431">
          <cell r="K2431"/>
          <cell r="V2431"/>
          <cell r="W2431"/>
        </row>
        <row r="2432">
          <cell r="K2432"/>
          <cell r="V2432"/>
          <cell r="W2432"/>
        </row>
        <row r="2433">
          <cell r="K2433"/>
          <cell r="V2433"/>
          <cell r="W2433"/>
        </row>
        <row r="2434">
          <cell r="K2434"/>
          <cell r="V2434"/>
          <cell r="W2434"/>
        </row>
        <row r="2435">
          <cell r="K2435"/>
          <cell r="V2435"/>
          <cell r="W2435"/>
        </row>
        <row r="2436">
          <cell r="K2436"/>
          <cell r="V2436"/>
          <cell r="W2436"/>
        </row>
        <row r="2437">
          <cell r="K2437"/>
          <cell r="V2437"/>
          <cell r="W2437"/>
        </row>
        <row r="2438">
          <cell r="K2438"/>
          <cell r="V2438"/>
          <cell r="W2438"/>
        </row>
        <row r="2439">
          <cell r="K2439"/>
          <cell r="V2439"/>
          <cell r="W2439"/>
        </row>
        <row r="2440">
          <cell r="K2440"/>
          <cell r="V2440"/>
          <cell r="W2440"/>
        </row>
        <row r="2441">
          <cell r="K2441"/>
          <cell r="V2441"/>
          <cell r="W2441"/>
        </row>
        <row r="2442">
          <cell r="K2442"/>
          <cell r="V2442"/>
          <cell r="W2442"/>
        </row>
        <row r="2443">
          <cell r="K2443"/>
          <cell r="V2443"/>
          <cell r="W2443"/>
        </row>
        <row r="2444">
          <cell r="K2444"/>
          <cell r="V2444"/>
          <cell r="W2444"/>
        </row>
        <row r="2445">
          <cell r="K2445"/>
          <cell r="V2445"/>
          <cell r="W2445"/>
        </row>
        <row r="2446">
          <cell r="K2446"/>
          <cell r="V2446"/>
          <cell r="W2446"/>
        </row>
        <row r="2447">
          <cell r="K2447"/>
          <cell r="V2447"/>
          <cell r="W2447"/>
        </row>
        <row r="2448">
          <cell r="K2448"/>
          <cell r="V2448"/>
          <cell r="W2448"/>
        </row>
        <row r="2449">
          <cell r="K2449"/>
          <cell r="V2449"/>
          <cell r="W2449"/>
        </row>
        <row r="2450">
          <cell r="K2450"/>
          <cell r="V2450"/>
          <cell r="W2450"/>
        </row>
        <row r="2451">
          <cell r="K2451"/>
          <cell r="V2451"/>
          <cell r="W2451"/>
        </row>
        <row r="2452">
          <cell r="K2452"/>
          <cell r="V2452"/>
          <cell r="W2452"/>
        </row>
        <row r="2453">
          <cell r="K2453"/>
          <cell r="V2453"/>
          <cell r="W2453"/>
        </row>
        <row r="2454">
          <cell r="K2454"/>
          <cell r="V2454"/>
          <cell r="W2454"/>
        </row>
        <row r="2455">
          <cell r="K2455"/>
          <cell r="V2455"/>
          <cell r="W2455"/>
        </row>
        <row r="2456">
          <cell r="K2456"/>
          <cell r="V2456"/>
          <cell r="W2456"/>
        </row>
        <row r="2457">
          <cell r="K2457"/>
          <cell r="V2457"/>
          <cell r="W2457"/>
        </row>
        <row r="2458">
          <cell r="K2458"/>
          <cell r="V2458"/>
          <cell r="W2458"/>
        </row>
        <row r="2459">
          <cell r="K2459"/>
          <cell r="V2459"/>
          <cell r="W2459"/>
        </row>
        <row r="2460">
          <cell r="K2460"/>
          <cell r="V2460"/>
          <cell r="W2460"/>
        </row>
        <row r="2461">
          <cell r="K2461"/>
          <cell r="V2461"/>
          <cell r="W2461"/>
        </row>
        <row r="2462">
          <cell r="K2462"/>
          <cell r="V2462"/>
          <cell r="W2462"/>
        </row>
        <row r="2463">
          <cell r="K2463"/>
          <cell r="V2463"/>
          <cell r="W2463"/>
        </row>
        <row r="2464">
          <cell r="K2464"/>
          <cell r="V2464"/>
          <cell r="W2464"/>
        </row>
        <row r="2465">
          <cell r="K2465"/>
          <cell r="V2465"/>
          <cell r="W2465"/>
        </row>
        <row r="2466">
          <cell r="K2466"/>
          <cell r="V2466"/>
          <cell r="W2466"/>
        </row>
        <row r="2467">
          <cell r="K2467"/>
          <cell r="V2467"/>
          <cell r="W2467"/>
        </row>
        <row r="2468">
          <cell r="K2468"/>
          <cell r="V2468"/>
          <cell r="W2468"/>
        </row>
        <row r="2469">
          <cell r="K2469"/>
          <cell r="V2469"/>
          <cell r="W2469"/>
        </row>
        <row r="2470">
          <cell r="K2470"/>
          <cell r="V2470"/>
          <cell r="W2470"/>
        </row>
        <row r="2471">
          <cell r="K2471"/>
          <cell r="V2471"/>
          <cell r="W2471"/>
        </row>
        <row r="2472">
          <cell r="K2472"/>
          <cell r="V2472"/>
          <cell r="W2472"/>
        </row>
        <row r="2473">
          <cell r="K2473"/>
          <cell r="V2473"/>
          <cell r="W2473"/>
        </row>
        <row r="2474">
          <cell r="K2474"/>
          <cell r="V2474"/>
          <cell r="W2474"/>
        </row>
        <row r="2475">
          <cell r="K2475"/>
          <cell r="V2475"/>
          <cell r="W2475"/>
        </row>
        <row r="2476">
          <cell r="K2476"/>
          <cell r="V2476"/>
          <cell r="W2476"/>
        </row>
        <row r="2477">
          <cell r="K2477"/>
          <cell r="V2477"/>
          <cell r="W2477"/>
        </row>
        <row r="2478">
          <cell r="K2478"/>
          <cell r="V2478"/>
          <cell r="W2478"/>
        </row>
        <row r="2479">
          <cell r="K2479"/>
          <cell r="V2479"/>
          <cell r="W2479"/>
        </row>
        <row r="2480">
          <cell r="K2480"/>
          <cell r="V2480"/>
          <cell r="W2480"/>
        </row>
        <row r="2481">
          <cell r="K2481"/>
          <cell r="V2481"/>
          <cell r="W2481"/>
        </row>
        <row r="2482">
          <cell r="K2482"/>
          <cell r="V2482"/>
          <cell r="W2482"/>
        </row>
        <row r="2483">
          <cell r="K2483"/>
          <cell r="V2483"/>
          <cell r="W2483"/>
        </row>
        <row r="2484">
          <cell r="K2484"/>
          <cell r="V2484"/>
          <cell r="W2484"/>
        </row>
        <row r="2485">
          <cell r="K2485"/>
          <cell r="V2485"/>
          <cell r="W2485"/>
        </row>
        <row r="2486">
          <cell r="K2486"/>
          <cell r="V2486"/>
          <cell r="W2486"/>
        </row>
        <row r="2487">
          <cell r="K2487"/>
          <cell r="V2487"/>
          <cell r="W2487"/>
        </row>
        <row r="2488">
          <cell r="K2488"/>
          <cell r="V2488"/>
          <cell r="W2488"/>
        </row>
        <row r="2489">
          <cell r="K2489"/>
          <cell r="V2489"/>
          <cell r="W2489"/>
        </row>
        <row r="2490">
          <cell r="K2490"/>
          <cell r="V2490"/>
          <cell r="W2490"/>
        </row>
        <row r="2491">
          <cell r="K2491"/>
          <cell r="V2491"/>
          <cell r="W2491"/>
        </row>
        <row r="2492">
          <cell r="K2492"/>
          <cell r="V2492"/>
          <cell r="W2492"/>
        </row>
        <row r="2493">
          <cell r="K2493"/>
          <cell r="V2493"/>
          <cell r="W2493"/>
        </row>
        <row r="2494">
          <cell r="K2494"/>
          <cell r="V2494"/>
          <cell r="W2494"/>
        </row>
        <row r="2495">
          <cell r="K2495"/>
          <cell r="V2495"/>
          <cell r="W2495"/>
        </row>
        <row r="2496">
          <cell r="K2496"/>
          <cell r="V2496"/>
          <cell r="W2496"/>
        </row>
        <row r="2497">
          <cell r="K2497"/>
          <cell r="V2497"/>
          <cell r="W2497"/>
        </row>
        <row r="2498">
          <cell r="K2498"/>
          <cell r="V2498"/>
          <cell r="W2498"/>
        </row>
        <row r="2499">
          <cell r="K2499"/>
          <cell r="V2499"/>
          <cell r="W2499"/>
        </row>
        <row r="2500">
          <cell r="K2500"/>
          <cell r="V2500"/>
          <cell r="W2500"/>
        </row>
        <row r="2501">
          <cell r="K2501"/>
          <cell r="V2501"/>
          <cell r="W2501"/>
        </row>
        <row r="2502">
          <cell r="K2502"/>
          <cell r="V2502"/>
          <cell r="W2502"/>
        </row>
        <row r="2503">
          <cell r="K2503"/>
          <cell r="V2503"/>
          <cell r="W2503"/>
        </row>
        <row r="2504">
          <cell r="K2504"/>
          <cell r="V2504"/>
          <cell r="W2504"/>
        </row>
        <row r="2505">
          <cell r="K2505"/>
          <cell r="V2505"/>
          <cell r="W2505"/>
        </row>
        <row r="2506">
          <cell r="K2506"/>
          <cell r="V2506"/>
          <cell r="W2506"/>
        </row>
        <row r="2507">
          <cell r="K2507"/>
          <cell r="V2507"/>
          <cell r="W2507"/>
        </row>
        <row r="2508">
          <cell r="K2508"/>
          <cell r="V2508"/>
          <cell r="W2508"/>
        </row>
        <row r="2509">
          <cell r="K2509"/>
          <cell r="V2509"/>
          <cell r="W2509"/>
        </row>
        <row r="2510">
          <cell r="K2510"/>
          <cell r="V2510"/>
          <cell r="W2510"/>
        </row>
        <row r="2511">
          <cell r="K2511"/>
          <cell r="V2511"/>
          <cell r="W2511"/>
        </row>
        <row r="2512">
          <cell r="K2512"/>
          <cell r="V2512"/>
          <cell r="W2512"/>
        </row>
        <row r="2513">
          <cell r="K2513"/>
          <cell r="V2513"/>
          <cell r="W2513"/>
        </row>
        <row r="2514">
          <cell r="K2514"/>
          <cell r="V2514"/>
          <cell r="W2514"/>
        </row>
        <row r="2515">
          <cell r="K2515"/>
          <cell r="V2515"/>
          <cell r="W2515"/>
        </row>
        <row r="2516">
          <cell r="K2516"/>
          <cell r="V2516"/>
          <cell r="W2516"/>
        </row>
        <row r="2517">
          <cell r="K2517"/>
          <cell r="V2517"/>
          <cell r="W2517"/>
        </row>
        <row r="2518">
          <cell r="K2518"/>
          <cell r="V2518"/>
          <cell r="W2518"/>
        </row>
        <row r="2519">
          <cell r="K2519"/>
          <cell r="V2519"/>
          <cell r="W2519"/>
        </row>
        <row r="2520">
          <cell r="K2520"/>
          <cell r="V2520"/>
          <cell r="W2520"/>
        </row>
        <row r="2521">
          <cell r="K2521"/>
          <cell r="V2521"/>
          <cell r="W2521"/>
        </row>
        <row r="2522">
          <cell r="K2522"/>
          <cell r="V2522"/>
          <cell r="W2522"/>
        </row>
        <row r="2523">
          <cell r="K2523"/>
          <cell r="V2523"/>
          <cell r="W2523"/>
        </row>
        <row r="2524">
          <cell r="K2524"/>
          <cell r="V2524"/>
          <cell r="W2524"/>
        </row>
        <row r="2525">
          <cell r="K2525"/>
          <cell r="V2525"/>
          <cell r="W2525"/>
        </row>
        <row r="2526">
          <cell r="K2526"/>
          <cell r="V2526"/>
          <cell r="W2526"/>
        </row>
        <row r="2527">
          <cell r="K2527"/>
          <cell r="V2527"/>
          <cell r="W2527"/>
        </row>
        <row r="2528">
          <cell r="K2528"/>
          <cell r="V2528"/>
          <cell r="W2528"/>
        </row>
        <row r="2529">
          <cell r="K2529"/>
          <cell r="V2529"/>
          <cell r="W2529"/>
        </row>
        <row r="2530">
          <cell r="K2530"/>
          <cell r="V2530"/>
          <cell r="W2530"/>
        </row>
        <row r="2531">
          <cell r="K2531"/>
          <cell r="V2531"/>
          <cell r="W2531"/>
        </row>
        <row r="2532">
          <cell r="K2532"/>
          <cell r="V2532"/>
          <cell r="W2532"/>
        </row>
        <row r="2533">
          <cell r="K2533"/>
          <cell r="V2533"/>
          <cell r="W2533"/>
        </row>
        <row r="2534">
          <cell r="K2534"/>
          <cell r="V2534"/>
          <cell r="W2534"/>
        </row>
        <row r="2535">
          <cell r="K2535"/>
          <cell r="V2535"/>
          <cell r="W2535"/>
        </row>
        <row r="2536">
          <cell r="K2536"/>
          <cell r="V2536"/>
          <cell r="W2536"/>
        </row>
        <row r="2537">
          <cell r="K2537"/>
          <cell r="V2537"/>
          <cell r="W2537"/>
        </row>
        <row r="2538">
          <cell r="K2538"/>
          <cell r="V2538"/>
          <cell r="W2538"/>
        </row>
        <row r="2539">
          <cell r="K2539"/>
          <cell r="V2539"/>
          <cell r="W2539"/>
        </row>
        <row r="2540">
          <cell r="K2540"/>
          <cell r="V2540"/>
          <cell r="W2540"/>
        </row>
        <row r="2541">
          <cell r="K2541"/>
          <cell r="V2541"/>
          <cell r="W2541"/>
        </row>
        <row r="2542">
          <cell r="K2542"/>
          <cell r="V2542"/>
          <cell r="W2542"/>
        </row>
        <row r="2543">
          <cell r="K2543"/>
          <cell r="V2543"/>
          <cell r="W2543"/>
        </row>
        <row r="2544">
          <cell r="K2544"/>
          <cell r="V2544"/>
          <cell r="W2544"/>
        </row>
        <row r="2545">
          <cell r="K2545"/>
          <cell r="V2545"/>
          <cell r="W2545"/>
        </row>
        <row r="2546">
          <cell r="K2546"/>
          <cell r="V2546"/>
          <cell r="W2546"/>
        </row>
        <row r="2547">
          <cell r="K2547"/>
          <cell r="V2547"/>
          <cell r="W2547"/>
        </row>
        <row r="2548">
          <cell r="K2548"/>
          <cell r="V2548"/>
          <cell r="W2548"/>
        </row>
        <row r="2549">
          <cell r="K2549"/>
          <cell r="V2549"/>
          <cell r="W2549"/>
        </row>
        <row r="2550">
          <cell r="K2550"/>
          <cell r="V2550"/>
          <cell r="W2550"/>
        </row>
        <row r="2551">
          <cell r="K2551"/>
          <cell r="V2551"/>
          <cell r="W2551"/>
        </row>
        <row r="2552">
          <cell r="K2552"/>
          <cell r="V2552"/>
          <cell r="W2552"/>
        </row>
        <row r="2553">
          <cell r="K2553"/>
          <cell r="V2553"/>
          <cell r="W2553"/>
        </row>
        <row r="2554">
          <cell r="K2554"/>
          <cell r="V2554"/>
          <cell r="W2554"/>
        </row>
        <row r="2555">
          <cell r="K2555"/>
          <cell r="V2555"/>
          <cell r="W2555"/>
        </row>
        <row r="2556">
          <cell r="K2556"/>
          <cell r="V2556"/>
          <cell r="W2556"/>
        </row>
        <row r="2557">
          <cell r="K2557"/>
          <cell r="V2557"/>
          <cell r="W2557"/>
        </row>
        <row r="2558">
          <cell r="K2558"/>
          <cell r="V2558"/>
          <cell r="W2558"/>
        </row>
        <row r="2559">
          <cell r="K2559"/>
          <cell r="V2559"/>
          <cell r="W2559"/>
        </row>
        <row r="2560">
          <cell r="K2560"/>
          <cell r="V2560"/>
          <cell r="W2560"/>
        </row>
        <row r="2561">
          <cell r="K2561"/>
          <cell r="V2561"/>
          <cell r="W2561"/>
        </row>
        <row r="2562">
          <cell r="K2562"/>
          <cell r="V2562"/>
          <cell r="W2562"/>
        </row>
        <row r="2563">
          <cell r="K2563"/>
          <cell r="V2563"/>
          <cell r="W2563"/>
        </row>
        <row r="2564">
          <cell r="K2564"/>
          <cell r="V2564"/>
          <cell r="W2564"/>
        </row>
        <row r="2565">
          <cell r="K2565"/>
          <cell r="V2565"/>
          <cell r="W2565"/>
        </row>
        <row r="2566">
          <cell r="K2566"/>
          <cell r="V2566"/>
          <cell r="W2566"/>
        </row>
        <row r="2567">
          <cell r="K2567"/>
          <cell r="V2567"/>
          <cell r="W2567"/>
        </row>
        <row r="2568">
          <cell r="K2568"/>
          <cell r="V2568"/>
          <cell r="W2568"/>
        </row>
        <row r="2569">
          <cell r="K2569"/>
          <cell r="V2569"/>
          <cell r="W2569"/>
        </row>
        <row r="2570">
          <cell r="K2570"/>
          <cell r="V2570"/>
          <cell r="W2570"/>
        </row>
        <row r="2571">
          <cell r="K2571"/>
          <cell r="V2571"/>
          <cell r="W2571"/>
        </row>
        <row r="2572">
          <cell r="K2572"/>
          <cell r="V2572"/>
          <cell r="W2572"/>
        </row>
        <row r="2573">
          <cell r="K2573"/>
          <cell r="V2573"/>
          <cell r="W2573"/>
        </row>
        <row r="2574">
          <cell r="K2574"/>
          <cell r="V2574"/>
          <cell r="W2574"/>
        </row>
        <row r="2575">
          <cell r="K2575"/>
          <cell r="V2575"/>
          <cell r="W2575"/>
        </row>
        <row r="2576">
          <cell r="K2576"/>
          <cell r="V2576"/>
          <cell r="W2576"/>
        </row>
        <row r="2577">
          <cell r="K2577"/>
          <cell r="V2577"/>
          <cell r="W2577"/>
        </row>
        <row r="2578">
          <cell r="K2578"/>
          <cell r="V2578"/>
          <cell r="W2578"/>
        </row>
        <row r="2579">
          <cell r="K2579"/>
          <cell r="V2579"/>
          <cell r="W2579"/>
        </row>
        <row r="2580">
          <cell r="K2580"/>
          <cell r="V2580"/>
          <cell r="W2580"/>
        </row>
        <row r="2581">
          <cell r="K2581"/>
          <cell r="V2581"/>
          <cell r="W2581"/>
        </row>
        <row r="2582">
          <cell r="K2582"/>
          <cell r="V2582"/>
          <cell r="W2582"/>
        </row>
        <row r="2583">
          <cell r="K2583"/>
          <cell r="V2583"/>
          <cell r="W2583"/>
        </row>
        <row r="2584">
          <cell r="K2584"/>
          <cell r="V2584"/>
          <cell r="W2584"/>
        </row>
        <row r="2585">
          <cell r="K2585"/>
          <cell r="V2585"/>
          <cell r="W2585"/>
        </row>
        <row r="2586">
          <cell r="K2586"/>
          <cell r="V2586"/>
          <cell r="W2586"/>
        </row>
        <row r="2587">
          <cell r="K2587"/>
          <cell r="V2587"/>
          <cell r="W2587"/>
        </row>
        <row r="2588">
          <cell r="K2588"/>
          <cell r="V2588"/>
          <cell r="W2588"/>
        </row>
        <row r="2589">
          <cell r="K2589"/>
          <cell r="V2589"/>
          <cell r="W2589"/>
        </row>
        <row r="2590">
          <cell r="K2590"/>
          <cell r="V2590"/>
          <cell r="W2590"/>
        </row>
        <row r="2591">
          <cell r="K2591"/>
          <cell r="V2591"/>
          <cell r="W2591"/>
        </row>
        <row r="2592">
          <cell r="K2592"/>
          <cell r="V2592"/>
          <cell r="W2592"/>
        </row>
        <row r="2593">
          <cell r="K2593"/>
          <cell r="V2593"/>
          <cell r="W2593"/>
        </row>
        <row r="2594">
          <cell r="K2594"/>
          <cell r="V2594"/>
          <cell r="W2594"/>
        </row>
        <row r="2595">
          <cell r="K2595"/>
          <cell r="V2595"/>
          <cell r="W2595"/>
        </row>
        <row r="2596">
          <cell r="K2596"/>
          <cell r="V2596"/>
          <cell r="W2596"/>
        </row>
        <row r="2597">
          <cell r="K2597"/>
          <cell r="V2597"/>
          <cell r="W2597"/>
        </row>
        <row r="2598">
          <cell r="K2598"/>
          <cell r="V2598"/>
          <cell r="W2598"/>
        </row>
        <row r="2599">
          <cell r="K2599"/>
          <cell r="V2599"/>
          <cell r="W2599"/>
        </row>
        <row r="2600">
          <cell r="K2600"/>
          <cell r="V2600"/>
          <cell r="W2600"/>
        </row>
        <row r="2601">
          <cell r="K2601"/>
          <cell r="V2601"/>
          <cell r="W2601"/>
        </row>
        <row r="2602">
          <cell r="K2602"/>
          <cell r="V2602"/>
          <cell r="W2602"/>
        </row>
        <row r="2603">
          <cell r="K2603"/>
          <cell r="V2603"/>
          <cell r="W2603"/>
        </row>
        <row r="2604">
          <cell r="K2604"/>
          <cell r="V2604"/>
          <cell r="W2604"/>
        </row>
        <row r="2605">
          <cell r="K2605"/>
          <cell r="V2605"/>
          <cell r="W2605"/>
        </row>
        <row r="2606">
          <cell r="K2606"/>
          <cell r="V2606"/>
          <cell r="W2606"/>
        </row>
        <row r="2607">
          <cell r="K2607"/>
          <cell r="V2607"/>
          <cell r="W2607"/>
        </row>
        <row r="2608">
          <cell r="K2608"/>
          <cell r="V2608"/>
          <cell r="W2608"/>
        </row>
        <row r="2609">
          <cell r="K2609"/>
          <cell r="V2609"/>
          <cell r="W2609"/>
        </row>
        <row r="2610">
          <cell r="K2610"/>
          <cell r="V2610"/>
          <cell r="W2610"/>
        </row>
        <row r="2611">
          <cell r="K2611"/>
          <cell r="V2611"/>
          <cell r="W2611"/>
        </row>
        <row r="2612">
          <cell r="K2612"/>
          <cell r="V2612"/>
          <cell r="W2612"/>
        </row>
        <row r="2613">
          <cell r="K2613"/>
          <cell r="V2613"/>
          <cell r="W2613"/>
        </row>
        <row r="2614">
          <cell r="K2614"/>
          <cell r="V2614"/>
          <cell r="W2614"/>
        </row>
        <row r="2615">
          <cell r="K2615"/>
          <cell r="V2615"/>
          <cell r="W2615"/>
        </row>
        <row r="2616">
          <cell r="K2616"/>
          <cell r="V2616"/>
          <cell r="W2616"/>
        </row>
        <row r="2617">
          <cell r="K2617"/>
          <cell r="V2617"/>
          <cell r="W2617"/>
        </row>
        <row r="2618">
          <cell r="K2618"/>
          <cell r="V2618"/>
          <cell r="W2618"/>
        </row>
        <row r="2619">
          <cell r="K2619"/>
          <cell r="V2619"/>
          <cell r="W2619"/>
        </row>
        <row r="2620">
          <cell r="K2620"/>
          <cell r="V2620"/>
          <cell r="W2620"/>
        </row>
        <row r="2621">
          <cell r="K2621"/>
          <cell r="V2621"/>
          <cell r="W2621"/>
        </row>
        <row r="2622">
          <cell r="K2622"/>
          <cell r="V2622"/>
          <cell r="W2622"/>
        </row>
        <row r="2623">
          <cell r="K2623"/>
          <cell r="V2623"/>
          <cell r="W2623"/>
        </row>
        <row r="2624">
          <cell r="K2624"/>
          <cell r="V2624"/>
          <cell r="W2624"/>
        </row>
        <row r="2625">
          <cell r="K2625"/>
          <cell r="V2625"/>
          <cell r="W2625"/>
        </row>
        <row r="2626">
          <cell r="K2626"/>
          <cell r="V2626"/>
          <cell r="W2626"/>
        </row>
        <row r="2627">
          <cell r="K2627"/>
          <cell r="V2627"/>
          <cell r="W2627"/>
        </row>
        <row r="2628">
          <cell r="K2628"/>
          <cell r="V2628"/>
          <cell r="W2628"/>
        </row>
        <row r="2629">
          <cell r="K2629"/>
          <cell r="V2629"/>
          <cell r="W2629"/>
        </row>
        <row r="2630">
          <cell r="K2630"/>
          <cell r="V2630"/>
          <cell r="W2630"/>
        </row>
        <row r="2631">
          <cell r="K2631"/>
          <cell r="V2631"/>
          <cell r="W2631"/>
        </row>
        <row r="2632">
          <cell r="K2632"/>
          <cell r="V2632"/>
          <cell r="W2632"/>
        </row>
        <row r="2633">
          <cell r="K2633"/>
          <cell r="V2633"/>
          <cell r="W2633"/>
        </row>
        <row r="2634">
          <cell r="K2634"/>
          <cell r="V2634"/>
          <cell r="W2634"/>
        </row>
        <row r="2635">
          <cell r="K2635"/>
          <cell r="V2635"/>
          <cell r="W2635"/>
        </row>
        <row r="2636">
          <cell r="K2636"/>
          <cell r="V2636"/>
          <cell r="W2636"/>
        </row>
        <row r="2637">
          <cell r="K2637"/>
          <cell r="V2637"/>
          <cell r="W2637"/>
        </row>
        <row r="2638">
          <cell r="K2638"/>
          <cell r="V2638"/>
          <cell r="W2638"/>
        </row>
        <row r="2639">
          <cell r="K2639"/>
          <cell r="V2639"/>
          <cell r="W2639"/>
        </row>
        <row r="2640">
          <cell r="K2640"/>
          <cell r="V2640"/>
          <cell r="W2640"/>
        </row>
        <row r="2641">
          <cell r="K2641"/>
          <cell r="V2641"/>
          <cell r="W2641"/>
        </row>
        <row r="2642">
          <cell r="K2642"/>
          <cell r="V2642"/>
          <cell r="W2642"/>
        </row>
        <row r="2643">
          <cell r="K2643"/>
          <cell r="V2643"/>
          <cell r="W2643"/>
        </row>
        <row r="2644">
          <cell r="K2644"/>
          <cell r="V2644"/>
          <cell r="W2644"/>
        </row>
        <row r="2645">
          <cell r="K2645"/>
          <cell r="V2645"/>
          <cell r="W2645"/>
        </row>
        <row r="2646">
          <cell r="K2646"/>
          <cell r="V2646"/>
          <cell r="W2646"/>
        </row>
        <row r="2647">
          <cell r="K2647"/>
          <cell r="V2647"/>
          <cell r="W2647"/>
        </row>
        <row r="2648">
          <cell r="K2648"/>
          <cell r="V2648"/>
          <cell r="W2648"/>
        </row>
        <row r="2649">
          <cell r="K2649"/>
          <cell r="V2649"/>
          <cell r="W2649"/>
        </row>
        <row r="2650">
          <cell r="K2650"/>
          <cell r="V2650"/>
          <cell r="W2650"/>
        </row>
        <row r="2651">
          <cell r="K2651"/>
          <cell r="V2651"/>
          <cell r="W2651"/>
        </row>
        <row r="2652">
          <cell r="K2652"/>
          <cell r="V2652"/>
          <cell r="W2652"/>
        </row>
        <row r="2653">
          <cell r="K2653"/>
          <cell r="V2653"/>
          <cell r="W2653"/>
        </row>
        <row r="2654">
          <cell r="K2654"/>
          <cell r="V2654"/>
          <cell r="W2654"/>
        </row>
        <row r="2655">
          <cell r="K2655"/>
          <cell r="V2655"/>
          <cell r="W2655"/>
        </row>
        <row r="2656">
          <cell r="K2656"/>
          <cell r="V2656"/>
          <cell r="W2656"/>
        </row>
        <row r="2657">
          <cell r="K2657"/>
          <cell r="V2657"/>
          <cell r="W2657"/>
        </row>
        <row r="2658">
          <cell r="K2658"/>
          <cell r="V2658"/>
          <cell r="W2658"/>
        </row>
        <row r="2659">
          <cell r="K2659"/>
          <cell r="V2659"/>
          <cell r="W2659"/>
        </row>
        <row r="2660">
          <cell r="K2660"/>
          <cell r="V2660"/>
          <cell r="W2660"/>
        </row>
        <row r="2661">
          <cell r="K2661"/>
          <cell r="V2661"/>
          <cell r="W2661"/>
        </row>
        <row r="2662">
          <cell r="K2662"/>
          <cell r="V2662"/>
          <cell r="W2662"/>
        </row>
        <row r="2663">
          <cell r="K2663"/>
          <cell r="V2663"/>
          <cell r="W2663"/>
        </row>
        <row r="2664">
          <cell r="K2664"/>
          <cell r="V2664"/>
          <cell r="W2664"/>
        </row>
        <row r="2665">
          <cell r="K2665"/>
          <cell r="V2665"/>
          <cell r="W2665"/>
        </row>
        <row r="2666">
          <cell r="K2666"/>
          <cell r="V2666"/>
          <cell r="W2666"/>
        </row>
        <row r="2667">
          <cell r="K2667"/>
          <cell r="V2667"/>
          <cell r="W2667"/>
        </row>
        <row r="2668">
          <cell r="K2668"/>
          <cell r="V2668"/>
          <cell r="W2668"/>
        </row>
        <row r="2669">
          <cell r="K2669"/>
          <cell r="V2669"/>
          <cell r="W2669"/>
        </row>
        <row r="2670">
          <cell r="K2670"/>
          <cell r="V2670"/>
          <cell r="W2670"/>
        </row>
        <row r="2671">
          <cell r="K2671"/>
          <cell r="V2671"/>
          <cell r="W2671"/>
        </row>
        <row r="2672">
          <cell r="K2672"/>
          <cell r="V2672"/>
          <cell r="W2672"/>
        </row>
        <row r="2673">
          <cell r="K2673"/>
          <cell r="V2673"/>
          <cell r="W2673"/>
        </row>
        <row r="2674">
          <cell r="K2674"/>
          <cell r="V2674"/>
          <cell r="W2674"/>
        </row>
        <row r="2675">
          <cell r="K2675"/>
          <cell r="V2675"/>
          <cell r="W2675"/>
        </row>
        <row r="2676">
          <cell r="K2676"/>
          <cell r="V2676"/>
          <cell r="W2676"/>
        </row>
        <row r="2677">
          <cell r="K2677"/>
          <cell r="V2677"/>
          <cell r="W2677"/>
        </row>
        <row r="2678">
          <cell r="K2678"/>
          <cell r="V2678"/>
          <cell r="W2678"/>
        </row>
        <row r="2679">
          <cell r="K2679"/>
          <cell r="V2679"/>
          <cell r="W2679"/>
        </row>
        <row r="2680">
          <cell r="K2680"/>
          <cell r="V2680"/>
          <cell r="W2680"/>
        </row>
        <row r="2681">
          <cell r="K2681"/>
          <cell r="V2681"/>
          <cell r="W2681"/>
        </row>
        <row r="2682">
          <cell r="K2682"/>
          <cell r="V2682"/>
          <cell r="W2682"/>
        </row>
        <row r="2683">
          <cell r="K2683"/>
          <cell r="V2683"/>
          <cell r="W2683"/>
        </row>
        <row r="2684">
          <cell r="K2684"/>
          <cell r="V2684"/>
          <cell r="W2684"/>
        </row>
        <row r="2685">
          <cell r="K2685"/>
          <cell r="V2685"/>
          <cell r="W2685"/>
        </row>
        <row r="2686">
          <cell r="K2686"/>
          <cell r="V2686"/>
          <cell r="W2686"/>
        </row>
        <row r="2687">
          <cell r="K2687"/>
          <cell r="V2687"/>
          <cell r="W2687"/>
        </row>
        <row r="2688">
          <cell r="K2688"/>
          <cell r="V2688"/>
          <cell r="W2688"/>
        </row>
        <row r="2689">
          <cell r="K2689"/>
          <cell r="V2689"/>
          <cell r="W2689"/>
        </row>
        <row r="2690">
          <cell r="K2690"/>
          <cell r="V2690"/>
          <cell r="W2690"/>
        </row>
        <row r="2691">
          <cell r="K2691"/>
          <cell r="V2691"/>
          <cell r="W2691"/>
        </row>
        <row r="2692">
          <cell r="K2692"/>
          <cell r="V2692"/>
          <cell r="W2692"/>
        </row>
        <row r="2693">
          <cell r="K2693"/>
          <cell r="V2693"/>
          <cell r="W2693"/>
        </row>
        <row r="2694">
          <cell r="K2694"/>
          <cell r="V2694"/>
          <cell r="W2694"/>
        </row>
        <row r="2695">
          <cell r="K2695"/>
          <cell r="V2695"/>
          <cell r="W2695"/>
        </row>
        <row r="2696">
          <cell r="K2696"/>
          <cell r="V2696"/>
          <cell r="W2696"/>
        </row>
        <row r="2697">
          <cell r="K2697"/>
          <cell r="V2697"/>
          <cell r="W2697"/>
        </row>
        <row r="2698">
          <cell r="K2698"/>
          <cell r="V2698"/>
          <cell r="W2698"/>
        </row>
        <row r="2699">
          <cell r="K2699"/>
          <cell r="V2699"/>
          <cell r="W2699"/>
        </row>
        <row r="2700">
          <cell r="K2700"/>
          <cell r="V2700"/>
          <cell r="W2700"/>
        </row>
        <row r="2701">
          <cell r="K2701"/>
          <cell r="V2701"/>
          <cell r="W2701"/>
        </row>
        <row r="2702">
          <cell r="K2702"/>
          <cell r="V2702"/>
          <cell r="W2702"/>
        </row>
        <row r="2703">
          <cell r="K2703"/>
          <cell r="V2703"/>
          <cell r="W2703"/>
        </row>
        <row r="2704">
          <cell r="K2704"/>
          <cell r="V2704"/>
          <cell r="W2704"/>
        </row>
        <row r="2705">
          <cell r="K2705"/>
          <cell r="V2705"/>
          <cell r="W2705"/>
        </row>
        <row r="2706">
          <cell r="K2706"/>
          <cell r="V2706"/>
          <cell r="W2706"/>
        </row>
        <row r="2707">
          <cell r="K2707"/>
          <cell r="V2707"/>
          <cell r="W2707"/>
        </row>
        <row r="2708">
          <cell r="K2708"/>
          <cell r="V2708"/>
          <cell r="W2708"/>
        </row>
        <row r="2709">
          <cell r="K2709"/>
          <cell r="V2709"/>
          <cell r="W2709"/>
        </row>
        <row r="2710">
          <cell r="K2710"/>
          <cell r="V2710"/>
          <cell r="W2710"/>
        </row>
        <row r="2711">
          <cell r="K2711"/>
          <cell r="V2711"/>
          <cell r="W2711"/>
        </row>
        <row r="2712">
          <cell r="K2712"/>
          <cell r="V2712"/>
          <cell r="W2712"/>
        </row>
        <row r="2713">
          <cell r="K2713"/>
          <cell r="V2713"/>
          <cell r="W2713"/>
        </row>
        <row r="2714">
          <cell r="K2714"/>
          <cell r="V2714"/>
          <cell r="W2714"/>
        </row>
        <row r="2715">
          <cell r="K2715"/>
          <cell r="V2715"/>
          <cell r="W2715"/>
        </row>
        <row r="2716">
          <cell r="K2716"/>
          <cell r="V2716"/>
          <cell r="W2716"/>
        </row>
        <row r="2717">
          <cell r="K2717"/>
          <cell r="V2717"/>
          <cell r="W2717"/>
        </row>
        <row r="2718">
          <cell r="K2718"/>
          <cell r="V2718"/>
          <cell r="W2718"/>
        </row>
        <row r="2719">
          <cell r="K2719"/>
          <cell r="V2719"/>
          <cell r="W2719"/>
        </row>
        <row r="2720">
          <cell r="K2720"/>
          <cell r="V2720"/>
          <cell r="W2720"/>
        </row>
        <row r="2721">
          <cell r="K2721"/>
          <cell r="V2721"/>
          <cell r="W2721"/>
        </row>
        <row r="2722">
          <cell r="K2722"/>
          <cell r="V2722"/>
          <cell r="W2722"/>
        </row>
        <row r="2723">
          <cell r="K2723"/>
          <cell r="V2723"/>
          <cell r="W2723"/>
        </row>
        <row r="2724">
          <cell r="K2724"/>
          <cell r="V2724"/>
          <cell r="W2724"/>
        </row>
        <row r="2725">
          <cell r="K2725"/>
          <cell r="V2725"/>
          <cell r="W2725"/>
        </row>
        <row r="2726">
          <cell r="K2726"/>
          <cell r="V2726"/>
          <cell r="W2726"/>
        </row>
        <row r="2727">
          <cell r="K2727"/>
          <cell r="V2727"/>
          <cell r="W2727"/>
        </row>
        <row r="2728">
          <cell r="K2728"/>
          <cell r="V2728"/>
          <cell r="W2728"/>
        </row>
        <row r="2729">
          <cell r="K2729"/>
          <cell r="V2729"/>
          <cell r="W2729"/>
        </row>
        <row r="2730">
          <cell r="K2730"/>
          <cell r="V2730"/>
          <cell r="W2730"/>
        </row>
        <row r="2731">
          <cell r="K2731"/>
          <cell r="V2731"/>
          <cell r="W2731"/>
        </row>
        <row r="2732">
          <cell r="K2732"/>
          <cell r="V2732"/>
          <cell r="W2732"/>
        </row>
        <row r="2733">
          <cell r="K2733"/>
          <cell r="V2733"/>
          <cell r="W2733"/>
        </row>
        <row r="2734">
          <cell r="K2734"/>
          <cell r="V2734"/>
          <cell r="W2734"/>
        </row>
        <row r="2735">
          <cell r="K2735"/>
          <cell r="V2735"/>
          <cell r="W2735"/>
        </row>
        <row r="2736">
          <cell r="K2736"/>
          <cell r="V2736"/>
          <cell r="W2736"/>
        </row>
        <row r="2737">
          <cell r="K2737"/>
          <cell r="V2737"/>
          <cell r="W2737"/>
        </row>
        <row r="2738">
          <cell r="K2738"/>
          <cell r="V2738"/>
          <cell r="W2738"/>
        </row>
        <row r="2739">
          <cell r="K2739"/>
          <cell r="V2739"/>
          <cell r="W2739"/>
        </row>
        <row r="2740">
          <cell r="K2740"/>
          <cell r="V2740"/>
          <cell r="W2740"/>
        </row>
        <row r="2741">
          <cell r="K2741"/>
          <cell r="V2741"/>
          <cell r="W2741"/>
        </row>
        <row r="2742">
          <cell r="K2742"/>
          <cell r="V2742"/>
          <cell r="W2742"/>
        </row>
        <row r="2743">
          <cell r="K2743"/>
          <cell r="V2743"/>
          <cell r="W2743"/>
        </row>
        <row r="2744">
          <cell r="K2744"/>
          <cell r="V2744"/>
          <cell r="W2744"/>
        </row>
        <row r="2745">
          <cell r="K2745"/>
          <cell r="V2745"/>
          <cell r="W2745"/>
        </row>
        <row r="2746">
          <cell r="K2746"/>
          <cell r="V2746"/>
          <cell r="W2746"/>
        </row>
        <row r="2747">
          <cell r="K2747"/>
          <cell r="V2747"/>
          <cell r="W2747"/>
        </row>
        <row r="2748">
          <cell r="K2748"/>
          <cell r="V2748"/>
          <cell r="W2748"/>
        </row>
        <row r="2749">
          <cell r="K2749"/>
          <cell r="V2749"/>
          <cell r="W2749"/>
        </row>
        <row r="2750">
          <cell r="K2750"/>
          <cell r="V2750"/>
          <cell r="W2750"/>
        </row>
        <row r="2751">
          <cell r="K2751"/>
          <cell r="V2751"/>
          <cell r="W2751"/>
        </row>
        <row r="2752">
          <cell r="K2752"/>
          <cell r="V2752"/>
          <cell r="W2752"/>
        </row>
        <row r="2753">
          <cell r="K2753"/>
          <cell r="V2753"/>
          <cell r="W2753"/>
        </row>
        <row r="2754">
          <cell r="K2754"/>
          <cell r="V2754"/>
          <cell r="W2754"/>
        </row>
        <row r="2755">
          <cell r="K2755"/>
          <cell r="V2755"/>
          <cell r="W2755"/>
        </row>
        <row r="2756">
          <cell r="K2756"/>
          <cell r="V2756"/>
          <cell r="W2756"/>
        </row>
        <row r="2757">
          <cell r="K2757"/>
          <cell r="V2757"/>
          <cell r="W2757"/>
        </row>
        <row r="2758">
          <cell r="K2758"/>
          <cell r="V2758"/>
          <cell r="W2758"/>
        </row>
        <row r="2759">
          <cell r="K2759"/>
          <cell r="V2759"/>
          <cell r="W2759"/>
        </row>
        <row r="2760">
          <cell r="K2760"/>
          <cell r="V2760"/>
          <cell r="W2760"/>
        </row>
        <row r="2761">
          <cell r="K2761"/>
          <cell r="V2761"/>
          <cell r="W2761"/>
        </row>
        <row r="2762">
          <cell r="K2762"/>
          <cell r="V2762"/>
          <cell r="W2762"/>
        </row>
        <row r="2763">
          <cell r="K2763"/>
          <cell r="V2763"/>
          <cell r="W2763"/>
        </row>
        <row r="2764">
          <cell r="K2764"/>
          <cell r="V2764"/>
          <cell r="W2764"/>
        </row>
        <row r="2765">
          <cell r="K2765"/>
          <cell r="V2765"/>
          <cell r="W2765"/>
        </row>
        <row r="2766">
          <cell r="K2766"/>
          <cell r="V2766"/>
          <cell r="W2766"/>
        </row>
        <row r="2767">
          <cell r="K2767"/>
          <cell r="V2767"/>
          <cell r="W2767"/>
        </row>
        <row r="2768">
          <cell r="K2768"/>
          <cell r="V2768"/>
          <cell r="W2768"/>
        </row>
        <row r="2769">
          <cell r="K2769"/>
          <cell r="V2769"/>
          <cell r="W2769"/>
        </row>
        <row r="2770">
          <cell r="K2770"/>
          <cell r="V2770"/>
          <cell r="W2770"/>
        </row>
        <row r="2771">
          <cell r="K2771"/>
          <cell r="V2771"/>
          <cell r="W2771"/>
        </row>
        <row r="2772">
          <cell r="K2772"/>
          <cell r="V2772"/>
          <cell r="W2772"/>
        </row>
        <row r="2773">
          <cell r="K2773"/>
          <cell r="V2773"/>
          <cell r="W2773"/>
        </row>
        <row r="2774">
          <cell r="K2774"/>
          <cell r="V2774"/>
          <cell r="W2774"/>
        </row>
        <row r="2775">
          <cell r="K2775"/>
          <cell r="V2775"/>
          <cell r="W2775"/>
        </row>
        <row r="2776">
          <cell r="K2776"/>
          <cell r="V2776"/>
          <cell r="W2776"/>
        </row>
        <row r="2777">
          <cell r="K2777"/>
          <cell r="V2777"/>
          <cell r="W2777"/>
        </row>
        <row r="2778">
          <cell r="K2778"/>
          <cell r="V2778"/>
          <cell r="W2778"/>
        </row>
        <row r="2779">
          <cell r="K2779"/>
          <cell r="V2779"/>
          <cell r="W2779"/>
        </row>
        <row r="2780">
          <cell r="K2780"/>
          <cell r="V2780"/>
          <cell r="W2780"/>
        </row>
        <row r="2781">
          <cell r="K2781"/>
          <cell r="V2781"/>
          <cell r="W2781"/>
        </row>
        <row r="2782">
          <cell r="K2782"/>
          <cell r="V2782"/>
          <cell r="W2782"/>
        </row>
        <row r="2783">
          <cell r="K2783"/>
          <cell r="V2783"/>
          <cell r="W2783"/>
        </row>
        <row r="2784">
          <cell r="K2784"/>
          <cell r="V2784"/>
          <cell r="W2784"/>
        </row>
        <row r="2785">
          <cell r="K2785"/>
          <cell r="V2785"/>
          <cell r="W2785"/>
        </row>
        <row r="2786">
          <cell r="K2786"/>
          <cell r="V2786"/>
          <cell r="W2786"/>
        </row>
        <row r="2787">
          <cell r="K2787"/>
          <cell r="V2787"/>
          <cell r="W2787"/>
        </row>
        <row r="2788">
          <cell r="K2788"/>
          <cell r="V2788"/>
          <cell r="W2788"/>
        </row>
        <row r="2789">
          <cell r="K2789"/>
          <cell r="V2789"/>
          <cell r="W2789"/>
        </row>
        <row r="2790">
          <cell r="K2790"/>
          <cell r="V2790"/>
          <cell r="W2790"/>
        </row>
        <row r="2791">
          <cell r="K2791"/>
          <cell r="V2791"/>
          <cell r="W2791"/>
        </row>
        <row r="2792">
          <cell r="K2792"/>
          <cell r="V2792"/>
          <cell r="W2792"/>
        </row>
        <row r="2793">
          <cell r="K2793"/>
          <cell r="V2793"/>
          <cell r="W2793"/>
        </row>
        <row r="2794">
          <cell r="K2794"/>
          <cell r="V2794"/>
          <cell r="W2794"/>
        </row>
        <row r="2795">
          <cell r="K2795"/>
          <cell r="V2795"/>
          <cell r="W2795"/>
        </row>
        <row r="2796">
          <cell r="K2796"/>
          <cell r="V2796"/>
          <cell r="W2796"/>
        </row>
        <row r="2797">
          <cell r="K2797"/>
          <cell r="V2797"/>
          <cell r="W2797"/>
        </row>
        <row r="2798">
          <cell r="K2798"/>
          <cell r="V2798"/>
          <cell r="W2798"/>
        </row>
        <row r="2799">
          <cell r="K2799"/>
          <cell r="V2799"/>
          <cell r="W2799"/>
        </row>
        <row r="2800">
          <cell r="K2800"/>
          <cell r="V2800"/>
          <cell r="W2800"/>
        </row>
        <row r="2801">
          <cell r="K2801"/>
          <cell r="V2801"/>
          <cell r="W2801"/>
        </row>
        <row r="2802">
          <cell r="K2802"/>
          <cell r="V2802"/>
          <cell r="W2802"/>
        </row>
        <row r="2803">
          <cell r="K2803"/>
          <cell r="V2803"/>
          <cell r="W2803"/>
        </row>
        <row r="2804">
          <cell r="K2804"/>
          <cell r="V2804"/>
          <cell r="W2804"/>
        </row>
        <row r="2805">
          <cell r="K2805"/>
          <cell r="V2805"/>
          <cell r="W2805"/>
        </row>
        <row r="2806">
          <cell r="K2806"/>
          <cell r="V2806"/>
          <cell r="W2806"/>
        </row>
        <row r="2807">
          <cell r="K2807"/>
          <cell r="V2807"/>
          <cell r="W2807"/>
        </row>
        <row r="2808">
          <cell r="K2808"/>
          <cell r="V2808"/>
          <cell r="W2808"/>
        </row>
        <row r="2809">
          <cell r="K2809"/>
          <cell r="V2809"/>
          <cell r="W2809"/>
        </row>
        <row r="2810">
          <cell r="K2810"/>
          <cell r="V2810"/>
          <cell r="W2810"/>
        </row>
        <row r="2811">
          <cell r="K2811"/>
          <cell r="V2811"/>
          <cell r="W2811"/>
        </row>
        <row r="2812">
          <cell r="K2812"/>
          <cell r="V2812"/>
          <cell r="W2812"/>
        </row>
        <row r="2813">
          <cell r="K2813"/>
          <cell r="V2813"/>
          <cell r="W2813"/>
        </row>
        <row r="2814">
          <cell r="K2814"/>
          <cell r="V2814"/>
          <cell r="W2814"/>
        </row>
        <row r="2815">
          <cell r="K2815"/>
          <cell r="V2815"/>
          <cell r="W2815"/>
        </row>
        <row r="2816">
          <cell r="K2816"/>
          <cell r="V2816"/>
          <cell r="W2816"/>
        </row>
        <row r="2817">
          <cell r="K2817"/>
          <cell r="V2817"/>
          <cell r="W2817"/>
        </row>
        <row r="2818">
          <cell r="K2818"/>
          <cell r="V2818"/>
          <cell r="W2818"/>
        </row>
        <row r="2819">
          <cell r="K2819"/>
          <cell r="V2819"/>
          <cell r="W2819"/>
        </row>
        <row r="2820">
          <cell r="K2820"/>
          <cell r="V2820"/>
          <cell r="W2820"/>
        </row>
        <row r="2821">
          <cell r="K2821"/>
          <cell r="V2821"/>
          <cell r="W2821"/>
        </row>
        <row r="2822">
          <cell r="K2822"/>
          <cell r="V2822"/>
          <cell r="W2822"/>
        </row>
        <row r="2823">
          <cell r="K2823"/>
          <cell r="V2823"/>
          <cell r="W2823"/>
        </row>
        <row r="2824">
          <cell r="K2824"/>
          <cell r="V2824"/>
          <cell r="W2824"/>
        </row>
        <row r="2825">
          <cell r="K2825"/>
          <cell r="V2825"/>
          <cell r="W2825"/>
        </row>
        <row r="2826">
          <cell r="K2826"/>
          <cell r="V2826"/>
          <cell r="W2826"/>
        </row>
        <row r="2827">
          <cell r="K2827"/>
          <cell r="V2827"/>
          <cell r="W2827"/>
        </row>
        <row r="2828">
          <cell r="K2828"/>
          <cell r="V2828"/>
          <cell r="W2828"/>
        </row>
        <row r="2829">
          <cell r="K2829"/>
          <cell r="V2829"/>
          <cell r="W2829"/>
        </row>
        <row r="2830">
          <cell r="K2830"/>
          <cell r="V2830"/>
          <cell r="W2830"/>
        </row>
        <row r="2831">
          <cell r="K2831"/>
          <cell r="V2831"/>
          <cell r="W2831"/>
        </row>
        <row r="2832">
          <cell r="K2832"/>
          <cell r="V2832"/>
          <cell r="W2832"/>
        </row>
        <row r="2833">
          <cell r="K2833"/>
          <cell r="V2833"/>
          <cell r="W2833"/>
        </row>
        <row r="2834">
          <cell r="K2834"/>
          <cell r="V2834"/>
          <cell r="W2834"/>
        </row>
        <row r="2835">
          <cell r="K2835"/>
          <cell r="V2835"/>
          <cell r="W2835"/>
        </row>
        <row r="2836">
          <cell r="K2836"/>
          <cell r="V2836"/>
          <cell r="W2836"/>
        </row>
        <row r="2837">
          <cell r="K2837"/>
          <cell r="V2837"/>
          <cell r="W2837"/>
        </row>
        <row r="2838">
          <cell r="K2838"/>
          <cell r="V2838"/>
          <cell r="W2838"/>
        </row>
        <row r="2839">
          <cell r="K2839"/>
          <cell r="V2839"/>
          <cell r="W2839"/>
        </row>
        <row r="2840">
          <cell r="K2840"/>
          <cell r="V2840"/>
          <cell r="W2840"/>
        </row>
        <row r="2841">
          <cell r="K2841"/>
          <cell r="V2841"/>
          <cell r="W2841"/>
        </row>
        <row r="2842">
          <cell r="K2842"/>
          <cell r="V2842"/>
          <cell r="W2842"/>
        </row>
        <row r="2843">
          <cell r="K2843"/>
          <cell r="V2843"/>
          <cell r="W2843"/>
        </row>
        <row r="2844">
          <cell r="K2844"/>
          <cell r="V2844"/>
          <cell r="W2844"/>
        </row>
        <row r="2845">
          <cell r="K2845"/>
          <cell r="V2845"/>
          <cell r="W2845"/>
        </row>
        <row r="2846">
          <cell r="K2846"/>
          <cell r="V2846"/>
          <cell r="W2846"/>
        </row>
        <row r="2847">
          <cell r="K2847"/>
          <cell r="V2847"/>
          <cell r="W2847"/>
        </row>
        <row r="2848">
          <cell r="K2848"/>
          <cell r="V2848"/>
          <cell r="W2848"/>
        </row>
        <row r="2849">
          <cell r="K2849"/>
          <cell r="V2849"/>
          <cell r="W2849"/>
        </row>
        <row r="2850">
          <cell r="K2850"/>
          <cell r="V2850"/>
          <cell r="W2850"/>
        </row>
        <row r="2851">
          <cell r="K2851"/>
          <cell r="V2851"/>
          <cell r="W2851"/>
        </row>
        <row r="2852">
          <cell r="K2852"/>
          <cell r="V2852"/>
          <cell r="W2852"/>
        </row>
        <row r="2853">
          <cell r="K2853"/>
          <cell r="V2853"/>
          <cell r="W2853"/>
        </row>
        <row r="2854">
          <cell r="K2854"/>
          <cell r="V2854"/>
          <cell r="W2854"/>
        </row>
        <row r="2855">
          <cell r="K2855"/>
          <cell r="V2855"/>
          <cell r="W2855"/>
        </row>
        <row r="2856">
          <cell r="K2856"/>
          <cell r="V2856"/>
          <cell r="W2856"/>
        </row>
        <row r="2857">
          <cell r="K2857"/>
          <cell r="V2857"/>
          <cell r="W2857"/>
        </row>
        <row r="2858">
          <cell r="K2858"/>
          <cell r="V2858"/>
          <cell r="W2858"/>
        </row>
        <row r="2859">
          <cell r="K2859"/>
          <cell r="V2859"/>
          <cell r="W2859"/>
        </row>
        <row r="2860">
          <cell r="K2860"/>
          <cell r="V2860"/>
          <cell r="W2860"/>
        </row>
        <row r="2861">
          <cell r="K2861"/>
          <cell r="V2861"/>
          <cell r="W2861"/>
        </row>
        <row r="2862">
          <cell r="K2862"/>
          <cell r="V2862"/>
          <cell r="W2862"/>
        </row>
        <row r="2863">
          <cell r="K2863"/>
          <cell r="V2863"/>
          <cell r="W2863"/>
        </row>
        <row r="2864">
          <cell r="K2864"/>
          <cell r="V2864"/>
          <cell r="W2864"/>
        </row>
        <row r="2865">
          <cell r="K2865"/>
          <cell r="V2865"/>
          <cell r="W2865"/>
        </row>
        <row r="2866">
          <cell r="K2866"/>
          <cell r="V2866"/>
          <cell r="W2866"/>
        </row>
        <row r="2867">
          <cell r="K2867"/>
          <cell r="V2867"/>
          <cell r="W2867"/>
        </row>
        <row r="2868">
          <cell r="K2868"/>
          <cell r="V2868"/>
          <cell r="W2868"/>
        </row>
        <row r="2869">
          <cell r="K2869"/>
          <cell r="V2869"/>
          <cell r="W2869"/>
        </row>
        <row r="2870">
          <cell r="K2870"/>
          <cell r="V2870"/>
          <cell r="W2870"/>
        </row>
        <row r="2871">
          <cell r="K2871"/>
          <cell r="V2871"/>
          <cell r="W2871"/>
        </row>
        <row r="2872">
          <cell r="K2872"/>
          <cell r="V2872"/>
          <cell r="W2872"/>
        </row>
        <row r="2873">
          <cell r="K2873"/>
          <cell r="V2873"/>
          <cell r="W2873"/>
        </row>
        <row r="2874">
          <cell r="K2874"/>
          <cell r="V2874"/>
          <cell r="W2874"/>
        </row>
        <row r="2875">
          <cell r="K2875"/>
          <cell r="V2875"/>
          <cell r="W2875"/>
        </row>
        <row r="2876">
          <cell r="K2876"/>
          <cell r="V2876"/>
          <cell r="W2876"/>
        </row>
        <row r="2877">
          <cell r="K2877"/>
          <cell r="V2877"/>
          <cell r="W2877"/>
        </row>
        <row r="2878">
          <cell r="K2878"/>
          <cell r="V2878"/>
          <cell r="W2878"/>
        </row>
        <row r="2879">
          <cell r="K2879"/>
          <cell r="V2879"/>
          <cell r="W2879"/>
        </row>
        <row r="2880">
          <cell r="K2880"/>
          <cell r="V2880"/>
          <cell r="W2880"/>
        </row>
        <row r="2881">
          <cell r="K2881"/>
          <cell r="V2881"/>
          <cell r="W2881"/>
        </row>
        <row r="2882">
          <cell r="K2882"/>
          <cell r="V2882"/>
          <cell r="W2882"/>
        </row>
        <row r="2883">
          <cell r="K2883"/>
          <cell r="V2883"/>
          <cell r="W2883"/>
        </row>
        <row r="2884">
          <cell r="K2884"/>
          <cell r="V2884"/>
          <cell r="W2884"/>
        </row>
        <row r="2885">
          <cell r="K2885"/>
          <cell r="V2885"/>
          <cell r="W2885"/>
        </row>
        <row r="2886">
          <cell r="K2886"/>
          <cell r="V2886"/>
          <cell r="W2886"/>
        </row>
        <row r="2887">
          <cell r="K2887"/>
          <cell r="V2887"/>
          <cell r="W2887"/>
        </row>
        <row r="2888">
          <cell r="K2888"/>
          <cell r="V2888"/>
          <cell r="W2888"/>
        </row>
        <row r="2889">
          <cell r="K2889"/>
          <cell r="V2889"/>
          <cell r="W2889"/>
        </row>
        <row r="2890">
          <cell r="K2890"/>
          <cell r="V2890"/>
          <cell r="W2890"/>
        </row>
        <row r="2891">
          <cell r="K2891"/>
          <cell r="V2891"/>
          <cell r="W2891"/>
        </row>
        <row r="2892">
          <cell r="K2892"/>
          <cell r="V2892"/>
          <cell r="W2892"/>
        </row>
        <row r="2893">
          <cell r="K2893"/>
          <cell r="V2893"/>
          <cell r="W2893"/>
        </row>
        <row r="2894">
          <cell r="K2894"/>
          <cell r="V2894"/>
          <cell r="W2894"/>
        </row>
        <row r="2895">
          <cell r="K2895"/>
          <cell r="V2895"/>
          <cell r="W2895"/>
        </row>
        <row r="2896">
          <cell r="K2896"/>
          <cell r="V2896"/>
          <cell r="W2896"/>
        </row>
        <row r="2897">
          <cell r="K2897"/>
          <cell r="V2897"/>
          <cell r="W2897"/>
        </row>
        <row r="2898">
          <cell r="K2898"/>
          <cell r="V2898"/>
          <cell r="W2898"/>
        </row>
        <row r="2899">
          <cell r="K2899"/>
          <cell r="V2899"/>
          <cell r="W2899"/>
        </row>
        <row r="2900">
          <cell r="K2900"/>
          <cell r="V2900"/>
          <cell r="W2900"/>
        </row>
        <row r="2901">
          <cell r="K2901"/>
          <cell r="V2901"/>
          <cell r="W2901"/>
        </row>
        <row r="2902">
          <cell r="K2902"/>
          <cell r="V2902"/>
          <cell r="W2902"/>
        </row>
        <row r="2903">
          <cell r="K2903"/>
          <cell r="V2903"/>
          <cell r="W2903"/>
        </row>
        <row r="2904">
          <cell r="K2904"/>
          <cell r="V2904"/>
          <cell r="W2904"/>
        </row>
        <row r="2905">
          <cell r="K2905"/>
          <cell r="V2905"/>
          <cell r="W2905"/>
        </row>
        <row r="2906">
          <cell r="K2906"/>
          <cell r="V2906"/>
          <cell r="W2906"/>
        </row>
        <row r="2907">
          <cell r="K2907"/>
          <cell r="V2907"/>
          <cell r="W2907"/>
        </row>
        <row r="2908">
          <cell r="K2908"/>
          <cell r="V2908"/>
          <cell r="W2908"/>
        </row>
        <row r="2909">
          <cell r="K2909"/>
          <cell r="V2909"/>
          <cell r="W2909"/>
        </row>
        <row r="2910">
          <cell r="K2910"/>
          <cell r="V2910"/>
          <cell r="W2910"/>
        </row>
        <row r="2911">
          <cell r="K2911"/>
          <cell r="V2911"/>
          <cell r="W2911"/>
        </row>
        <row r="2912">
          <cell r="K2912"/>
          <cell r="V2912"/>
          <cell r="W2912"/>
        </row>
        <row r="2913">
          <cell r="K2913"/>
          <cell r="V2913"/>
          <cell r="W2913"/>
        </row>
        <row r="2914">
          <cell r="K2914"/>
          <cell r="V2914"/>
          <cell r="W2914"/>
        </row>
        <row r="2915">
          <cell r="K2915"/>
          <cell r="V2915"/>
          <cell r="W2915"/>
        </row>
        <row r="2916">
          <cell r="K2916"/>
          <cell r="V2916"/>
          <cell r="W2916"/>
        </row>
        <row r="2917">
          <cell r="K2917"/>
          <cell r="V2917"/>
          <cell r="W2917"/>
        </row>
        <row r="2918">
          <cell r="K2918"/>
          <cell r="V2918"/>
          <cell r="W2918"/>
        </row>
        <row r="2919">
          <cell r="K2919"/>
          <cell r="V2919"/>
          <cell r="W2919"/>
        </row>
        <row r="2920">
          <cell r="K2920"/>
          <cell r="V2920"/>
          <cell r="W2920"/>
        </row>
        <row r="2921">
          <cell r="K2921"/>
          <cell r="V2921"/>
          <cell r="W2921"/>
        </row>
        <row r="2922">
          <cell r="K2922"/>
          <cell r="V2922"/>
          <cell r="W2922"/>
        </row>
        <row r="2923">
          <cell r="K2923"/>
          <cell r="V2923"/>
          <cell r="W2923"/>
        </row>
        <row r="2924">
          <cell r="K2924"/>
          <cell r="V2924"/>
          <cell r="W2924"/>
        </row>
        <row r="2925">
          <cell r="K2925"/>
          <cell r="V2925"/>
          <cell r="W2925"/>
        </row>
        <row r="2926">
          <cell r="K2926"/>
          <cell r="V2926"/>
          <cell r="W2926"/>
        </row>
        <row r="2927">
          <cell r="K2927"/>
          <cell r="V2927"/>
          <cell r="W2927"/>
        </row>
        <row r="2928">
          <cell r="K2928"/>
          <cell r="V2928"/>
          <cell r="W2928"/>
        </row>
        <row r="2929">
          <cell r="K2929"/>
          <cell r="V2929"/>
          <cell r="W2929"/>
        </row>
        <row r="2930">
          <cell r="K2930"/>
          <cell r="V2930"/>
          <cell r="W2930"/>
        </row>
        <row r="2931">
          <cell r="K2931"/>
          <cell r="V2931"/>
          <cell r="W2931"/>
        </row>
        <row r="2932">
          <cell r="K2932"/>
          <cell r="V2932"/>
          <cell r="W2932"/>
        </row>
        <row r="2933">
          <cell r="K2933"/>
          <cell r="V2933"/>
          <cell r="W2933"/>
        </row>
        <row r="2934">
          <cell r="K2934"/>
          <cell r="V2934"/>
          <cell r="W2934"/>
        </row>
        <row r="2935">
          <cell r="K2935"/>
          <cell r="V2935"/>
          <cell r="W2935"/>
        </row>
        <row r="2936">
          <cell r="K2936"/>
          <cell r="V2936"/>
          <cell r="W2936"/>
        </row>
        <row r="2937">
          <cell r="K2937"/>
          <cell r="V2937"/>
          <cell r="W2937"/>
        </row>
        <row r="2938">
          <cell r="K2938"/>
          <cell r="V2938"/>
          <cell r="W2938"/>
        </row>
        <row r="2939">
          <cell r="K2939"/>
          <cell r="V2939"/>
          <cell r="W2939"/>
        </row>
        <row r="2940">
          <cell r="K2940"/>
          <cell r="V2940"/>
          <cell r="W2940"/>
        </row>
        <row r="2941">
          <cell r="K2941"/>
          <cell r="V2941"/>
          <cell r="W2941"/>
        </row>
        <row r="2942">
          <cell r="K2942"/>
          <cell r="V2942"/>
          <cell r="W2942"/>
        </row>
        <row r="2943">
          <cell r="K2943"/>
          <cell r="V2943"/>
          <cell r="W2943"/>
        </row>
        <row r="2944">
          <cell r="K2944"/>
          <cell r="V2944"/>
          <cell r="W2944"/>
        </row>
        <row r="2945">
          <cell r="K2945"/>
          <cell r="V2945"/>
          <cell r="W2945"/>
        </row>
        <row r="2946">
          <cell r="K2946"/>
          <cell r="V2946"/>
          <cell r="W2946"/>
        </row>
        <row r="2947">
          <cell r="K2947"/>
          <cell r="V2947"/>
          <cell r="W2947"/>
        </row>
        <row r="2948">
          <cell r="K2948"/>
          <cell r="V2948"/>
          <cell r="W2948"/>
        </row>
        <row r="2949">
          <cell r="K2949"/>
          <cell r="V2949"/>
          <cell r="W2949"/>
        </row>
        <row r="2950">
          <cell r="K2950"/>
          <cell r="V2950"/>
          <cell r="W2950"/>
        </row>
        <row r="2951">
          <cell r="K2951"/>
          <cell r="V2951"/>
          <cell r="W2951"/>
        </row>
        <row r="2952">
          <cell r="K2952"/>
          <cell r="V2952"/>
          <cell r="W2952"/>
        </row>
        <row r="2953">
          <cell r="K2953"/>
          <cell r="V2953"/>
          <cell r="W2953"/>
        </row>
        <row r="2954">
          <cell r="K2954"/>
          <cell r="V2954"/>
          <cell r="W2954"/>
        </row>
        <row r="2955">
          <cell r="K2955"/>
          <cell r="V2955"/>
          <cell r="W2955"/>
        </row>
        <row r="2956">
          <cell r="K2956"/>
          <cell r="V2956"/>
          <cell r="W2956"/>
        </row>
        <row r="2957">
          <cell r="K2957"/>
          <cell r="V2957"/>
          <cell r="W2957"/>
        </row>
        <row r="2958">
          <cell r="K2958"/>
          <cell r="V2958"/>
          <cell r="W2958"/>
        </row>
        <row r="2959">
          <cell r="K2959"/>
          <cell r="V2959"/>
          <cell r="W2959"/>
        </row>
        <row r="2960">
          <cell r="K2960"/>
          <cell r="V2960"/>
          <cell r="W2960"/>
        </row>
        <row r="2961">
          <cell r="K2961"/>
          <cell r="V2961"/>
          <cell r="W2961"/>
        </row>
        <row r="2962">
          <cell r="K2962"/>
          <cell r="V2962"/>
          <cell r="W2962"/>
        </row>
        <row r="2963">
          <cell r="K2963"/>
          <cell r="V2963"/>
          <cell r="W2963"/>
        </row>
        <row r="2964">
          <cell r="K2964"/>
          <cell r="V2964"/>
          <cell r="W2964"/>
        </row>
        <row r="2965">
          <cell r="K2965"/>
          <cell r="V2965"/>
          <cell r="W2965"/>
        </row>
        <row r="2966">
          <cell r="K2966"/>
          <cell r="V2966"/>
          <cell r="W2966"/>
        </row>
        <row r="2967">
          <cell r="K2967"/>
          <cell r="V2967"/>
          <cell r="W2967"/>
        </row>
        <row r="2968">
          <cell r="K2968"/>
          <cell r="V2968"/>
          <cell r="W2968"/>
        </row>
        <row r="2969">
          <cell r="K2969"/>
          <cell r="V2969"/>
          <cell r="W2969"/>
        </row>
        <row r="2970">
          <cell r="K2970"/>
          <cell r="V2970"/>
          <cell r="W2970"/>
        </row>
        <row r="2971">
          <cell r="K2971"/>
          <cell r="V2971"/>
          <cell r="W2971"/>
        </row>
        <row r="2972">
          <cell r="K2972"/>
          <cell r="V2972"/>
          <cell r="W2972"/>
        </row>
        <row r="2973">
          <cell r="K2973"/>
          <cell r="V2973"/>
          <cell r="W2973"/>
        </row>
        <row r="2974">
          <cell r="K2974"/>
          <cell r="V2974"/>
          <cell r="W2974"/>
        </row>
        <row r="2975">
          <cell r="K2975"/>
          <cell r="V2975"/>
          <cell r="W2975"/>
        </row>
        <row r="2976">
          <cell r="K2976"/>
          <cell r="V2976"/>
          <cell r="W2976"/>
        </row>
        <row r="2977">
          <cell r="K2977"/>
          <cell r="V2977"/>
          <cell r="W2977"/>
        </row>
        <row r="2978">
          <cell r="K2978"/>
          <cell r="V2978"/>
          <cell r="W2978"/>
        </row>
        <row r="2979">
          <cell r="K2979"/>
          <cell r="V2979"/>
          <cell r="W2979"/>
        </row>
        <row r="2980">
          <cell r="K2980"/>
          <cell r="V2980"/>
          <cell r="W2980"/>
        </row>
        <row r="2981">
          <cell r="K2981"/>
          <cell r="V2981"/>
          <cell r="W2981"/>
        </row>
        <row r="2982">
          <cell r="K2982"/>
          <cell r="V2982"/>
          <cell r="W2982"/>
        </row>
        <row r="2983">
          <cell r="K2983"/>
          <cell r="V2983"/>
          <cell r="W2983"/>
        </row>
        <row r="2984">
          <cell r="K2984"/>
          <cell r="V2984"/>
          <cell r="W2984"/>
        </row>
        <row r="2985">
          <cell r="K2985"/>
          <cell r="V2985"/>
          <cell r="W2985"/>
        </row>
        <row r="2986">
          <cell r="K2986"/>
          <cell r="V2986"/>
          <cell r="W2986"/>
        </row>
        <row r="2987">
          <cell r="K2987"/>
          <cell r="V2987"/>
          <cell r="W2987"/>
        </row>
        <row r="2988">
          <cell r="K2988"/>
          <cell r="V2988"/>
          <cell r="W2988"/>
        </row>
        <row r="2989">
          <cell r="K2989"/>
          <cell r="V2989"/>
          <cell r="W2989"/>
        </row>
        <row r="2990">
          <cell r="K2990"/>
          <cell r="V2990"/>
          <cell r="W2990"/>
        </row>
        <row r="2991">
          <cell r="K2991"/>
          <cell r="V2991"/>
          <cell r="W2991"/>
        </row>
        <row r="2992">
          <cell r="K2992"/>
          <cell r="V2992"/>
          <cell r="W2992"/>
        </row>
        <row r="2993">
          <cell r="K2993"/>
          <cell r="V2993"/>
          <cell r="W2993"/>
        </row>
        <row r="2994">
          <cell r="K2994"/>
          <cell r="V2994"/>
          <cell r="W2994"/>
        </row>
        <row r="2995">
          <cell r="K2995"/>
          <cell r="V2995"/>
          <cell r="W2995"/>
        </row>
        <row r="2996">
          <cell r="K2996"/>
          <cell r="V2996"/>
          <cell r="W2996"/>
        </row>
        <row r="2997">
          <cell r="K2997"/>
          <cell r="V2997"/>
          <cell r="W2997"/>
        </row>
        <row r="2998">
          <cell r="K2998"/>
          <cell r="V2998"/>
          <cell r="W2998"/>
        </row>
        <row r="2999">
          <cell r="K2999"/>
          <cell r="V2999"/>
          <cell r="W2999"/>
        </row>
        <row r="3000">
          <cell r="K3000"/>
          <cell r="V3000"/>
          <cell r="W3000"/>
        </row>
        <row r="3001">
          <cell r="K3001"/>
          <cell r="V3001"/>
          <cell r="W3001"/>
        </row>
        <row r="3002">
          <cell r="K3002"/>
          <cell r="V3002"/>
          <cell r="W3002"/>
        </row>
        <row r="3003">
          <cell r="K3003"/>
          <cell r="V3003"/>
          <cell r="W3003"/>
        </row>
        <row r="3004">
          <cell r="K3004"/>
          <cell r="V3004"/>
          <cell r="W3004"/>
        </row>
        <row r="3005">
          <cell r="K3005"/>
          <cell r="V3005"/>
          <cell r="W3005"/>
        </row>
        <row r="3006">
          <cell r="K3006"/>
          <cell r="V3006"/>
          <cell r="W3006"/>
        </row>
        <row r="3007">
          <cell r="K3007"/>
          <cell r="V3007"/>
          <cell r="W3007"/>
        </row>
        <row r="3008">
          <cell r="K3008"/>
          <cell r="V3008"/>
          <cell r="W3008"/>
        </row>
        <row r="3009">
          <cell r="K3009"/>
          <cell r="V3009"/>
          <cell r="W3009"/>
        </row>
        <row r="3010">
          <cell r="K3010"/>
          <cell r="V3010"/>
          <cell r="W3010"/>
        </row>
        <row r="3011">
          <cell r="K3011"/>
          <cell r="V3011"/>
          <cell r="W3011"/>
        </row>
        <row r="3012">
          <cell r="K3012"/>
          <cell r="V3012"/>
          <cell r="W3012"/>
        </row>
        <row r="3013">
          <cell r="K3013"/>
          <cell r="V3013"/>
          <cell r="W3013"/>
        </row>
        <row r="3014">
          <cell r="K3014"/>
          <cell r="V3014"/>
          <cell r="W3014"/>
        </row>
        <row r="3015">
          <cell r="K3015"/>
          <cell r="V3015"/>
          <cell r="W3015"/>
        </row>
        <row r="3016">
          <cell r="K3016"/>
          <cell r="V3016"/>
          <cell r="W3016"/>
        </row>
        <row r="3017">
          <cell r="K3017"/>
          <cell r="V3017"/>
          <cell r="W3017"/>
        </row>
        <row r="3018">
          <cell r="K3018"/>
          <cell r="V3018"/>
          <cell r="W3018"/>
        </row>
        <row r="3019">
          <cell r="K3019"/>
          <cell r="V3019"/>
          <cell r="W3019"/>
        </row>
        <row r="3020">
          <cell r="K3020"/>
          <cell r="V3020"/>
          <cell r="W3020"/>
        </row>
        <row r="3021">
          <cell r="K3021"/>
          <cell r="V3021"/>
          <cell r="W3021"/>
        </row>
        <row r="3022">
          <cell r="K3022"/>
          <cell r="V3022"/>
          <cell r="W3022"/>
        </row>
        <row r="3023">
          <cell r="K3023"/>
          <cell r="V3023"/>
          <cell r="W3023"/>
        </row>
        <row r="3024">
          <cell r="K3024"/>
          <cell r="V3024"/>
          <cell r="W3024"/>
        </row>
        <row r="3025">
          <cell r="K3025"/>
          <cell r="V3025"/>
          <cell r="W3025"/>
        </row>
        <row r="3026">
          <cell r="K3026"/>
          <cell r="V3026"/>
          <cell r="W3026"/>
        </row>
        <row r="3027">
          <cell r="K3027"/>
          <cell r="V3027"/>
          <cell r="W3027"/>
        </row>
        <row r="3028">
          <cell r="K3028"/>
          <cell r="V3028"/>
          <cell r="W3028"/>
        </row>
        <row r="3029">
          <cell r="K3029"/>
          <cell r="V3029"/>
          <cell r="W3029"/>
        </row>
        <row r="3030">
          <cell r="K3030"/>
          <cell r="V3030"/>
          <cell r="W3030"/>
        </row>
        <row r="3031">
          <cell r="K3031"/>
          <cell r="V3031"/>
          <cell r="W3031"/>
        </row>
        <row r="3032">
          <cell r="K3032"/>
          <cell r="V3032"/>
          <cell r="W3032"/>
        </row>
        <row r="3033">
          <cell r="K3033"/>
          <cell r="V3033"/>
          <cell r="W3033"/>
        </row>
        <row r="3034">
          <cell r="K3034"/>
          <cell r="V3034"/>
          <cell r="W3034"/>
        </row>
        <row r="3035">
          <cell r="K3035"/>
          <cell r="V3035"/>
          <cell r="W3035"/>
        </row>
        <row r="3036">
          <cell r="K3036"/>
          <cell r="V3036"/>
          <cell r="W3036"/>
        </row>
        <row r="3037">
          <cell r="K3037"/>
          <cell r="V3037"/>
          <cell r="W3037"/>
        </row>
        <row r="3038">
          <cell r="K3038"/>
          <cell r="V3038"/>
          <cell r="W3038"/>
        </row>
        <row r="3039">
          <cell r="K3039"/>
          <cell r="V3039"/>
          <cell r="W3039"/>
        </row>
        <row r="3040">
          <cell r="K3040"/>
          <cell r="V3040"/>
          <cell r="W3040"/>
        </row>
        <row r="3041">
          <cell r="K3041"/>
          <cell r="V3041"/>
          <cell r="W3041"/>
        </row>
        <row r="3042">
          <cell r="K3042"/>
          <cell r="V3042"/>
          <cell r="W3042"/>
        </row>
        <row r="3043">
          <cell r="K3043"/>
          <cell r="V3043"/>
          <cell r="W3043"/>
        </row>
        <row r="3044">
          <cell r="K3044"/>
          <cell r="V3044"/>
          <cell r="W3044"/>
        </row>
        <row r="3045">
          <cell r="K3045"/>
          <cell r="V3045"/>
          <cell r="W3045"/>
        </row>
        <row r="3046">
          <cell r="K3046"/>
          <cell r="V3046"/>
          <cell r="W3046"/>
        </row>
        <row r="3047">
          <cell r="K3047"/>
          <cell r="V3047"/>
          <cell r="W3047"/>
        </row>
        <row r="3048">
          <cell r="K3048"/>
          <cell r="V3048"/>
          <cell r="W3048"/>
        </row>
        <row r="3049">
          <cell r="K3049"/>
          <cell r="V3049"/>
          <cell r="W3049"/>
        </row>
        <row r="3050">
          <cell r="K3050"/>
          <cell r="V3050"/>
          <cell r="W3050"/>
        </row>
        <row r="3051">
          <cell r="K3051"/>
          <cell r="V3051"/>
          <cell r="W3051"/>
        </row>
        <row r="3052">
          <cell r="K3052"/>
          <cell r="V3052"/>
          <cell r="W3052"/>
        </row>
        <row r="3053">
          <cell r="K3053"/>
          <cell r="V3053"/>
          <cell r="W3053"/>
        </row>
        <row r="3054">
          <cell r="K3054"/>
          <cell r="V3054"/>
          <cell r="W3054"/>
        </row>
        <row r="3055">
          <cell r="K3055"/>
          <cell r="V3055"/>
          <cell r="W3055"/>
        </row>
        <row r="3056">
          <cell r="K3056"/>
          <cell r="V3056"/>
          <cell r="W3056"/>
        </row>
        <row r="3057">
          <cell r="K3057"/>
          <cell r="V3057"/>
          <cell r="W3057"/>
        </row>
        <row r="3058">
          <cell r="K3058"/>
          <cell r="V3058"/>
          <cell r="W3058"/>
        </row>
        <row r="3059">
          <cell r="K3059"/>
          <cell r="V3059"/>
          <cell r="W3059"/>
        </row>
        <row r="3060">
          <cell r="K3060"/>
          <cell r="V3060"/>
          <cell r="W3060"/>
        </row>
        <row r="3061">
          <cell r="K3061"/>
          <cell r="V3061"/>
          <cell r="W3061"/>
        </row>
        <row r="3062">
          <cell r="K3062"/>
          <cell r="V3062"/>
          <cell r="W3062"/>
        </row>
        <row r="3063">
          <cell r="K3063"/>
          <cell r="V3063"/>
          <cell r="W3063"/>
        </row>
        <row r="3064">
          <cell r="K3064"/>
          <cell r="V3064"/>
          <cell r="W3064"/>
        </row>
        <row r="3065">
          <cell r="K3065"/>
          <cell r="V3065"/>
          <cell r="W3065"/>
        </row>
        <row r="3066">
          <cell r="K3066"/>
          <cell r="V3066"/>
          <cell r="W3066"/>
        </row>
        <row r="3067">
          <cell r="K3067"/>
          <cell r="V3067"/>
          <cell r="W3067"/>
        </row>
        <row r="3068">
          <cell r="K3068"/>
          <cell r="V3068"/>
          <cell r="W3068"/>
        </row>
        <row r="3069">
          <cell r="K3069"/>
          <cell r="V3069"/>
          <cell r="W3069"/>
        </row>
        <row r="3070">
          <cell r="K3070"/>
          <cell r="V3070"/>
          <cell r="W3070"/>
        </row>
        <row r="3071">
          <cell r="K3071"/>
          <cell r="V3071"/>
          <cell r="W3071"/>
        </row>
        <row r="3072">
          <cell r="K3072"/>
          <cell r="V3072"/>
          <cell r="W3072"/>
        </row>
        <row r="3073">
          <cell r="K3073"/>
          <cell r="V3073"/>
          <cell r="W3073"/>
        </row>
        <row r="3074">
          <cell r="K3074"/>
          <cell r="V3074"/>
          <cell r="W3074"/>
        </row>
        <row r="3075">
          <cell r="K3075"/>
          <cell r="V3075"/>
          <cell r="W3075"/>
        </row>
        <row r="3076">
          <cell r="K3076"/>
          <cell r="V3076"/>
          <cell r="W3076"/>
        </row>
        <row r="3077">
          <cell r="K3077"/>
          <cell r="V3077"/>
          <cell r="W3077"/>
        </row>
        <row r="3078">
          <cell r="K3078"/>
          <cell r="V3078"/>
          <cell r="W3078"/>
        </row>
        <row r="3079">
          <cell r="K3079"/>
          <cell r="V3079"/>
          <cell r="W3079"/>
        </row>
        <row r="3080">
          <cell r="K3080"/>
          <cell r="V3080"/>
          <cell r="W3080"/>
        </row>
        <row r="3081">
          <cell r="K3081"/>
          <cell r="V3081"/>
          <cell r="W3081"/>
        </row>
        <row r="3082">
          <cell r="K3082"/>
          <cell r="V3082"/>
          <cell r="W3082"/>
        </row>
        <row r="3083">
          <cell r="K3083"/>
          <cell r="V3083"/>
          <cell r="W3083"/>
        </row>
        <row r="3084">
          <cell r="K3084"/>
          <cell r="V3084"/>
          <cell r="W3084"/>
        </row>
        <row r="3085">
          <cell r="K3085"/>
          <cell r="V3085"/>
          <cell r="W3085"/>
        </row>
        <row r="3086">
          <cell r="K3086"/>
          <cell r="V3086"/>
          <cell r="W3086"/>
        </row>
        <row r="3087">
          <cell r="K3087"/>
          <cell r="V3087"/>
          <cell r="W3087"/>
        </row>
        <row r="3088">
          <cell r="K3088"/>
          <cell r="V3088"/>
          <cell r="W3088"/>
        </row>
        <row r="3089">
          <cell r="K3089"/>
          <cell r="V3089"/>
          <cell r="W3089"/>
        </row>
        <row r="3090">
          <cell r="K3090"/>
          <cell r="V3090"/>
          <cell r="W3090"/>
        </row>
        <row r="3091">
          <cell r="K3091"/>
          <cell r="V3091"/>
          <cell r="W3091"/>
        </row>
        <row r="3092">
          <cell r="K3092"/>
          <cell r="V3092"/>
          <cell r="W3092"/>
        </row>
        <row r="3093">
          <cell r="K3093"/>
          <cell r="V3093"/>
          <cell r="W3093"/>
        </row>
        <row r="3094">
          <cell r="K3094"/>
          <cell r="V3094"/>
          <cell r="W3094"/>
        </row>
        <row r="3095">
          <cell r="K3095"/>
          <cell r="V3095"/>
          <cell r="W3095"/>
        </row>
        <row r="3096">
          <cell r="K3096"/>
          <cell r="V3096"/>
          <cell r="W3096"/>
        </row>
        <row r="3097">
          <cell r="K3097"/>
          <cell r="V3097"/>
          <cell r="W3097"/>
        </row>
        <row r="3098">
          <cell r="K3098"/>
          <cell r="V3098"/>
          <cell r="W3098"/>
        </row>
        <row r="3099">
          <cell r="K3099"/>
          <cell r="V3099"/>
          <cell r="W3099"/>
        </row>
        <row r="3100">
          <cell r="K3100"/>
          <cell r="V3100"/>
          <cell r="W3100"/>
        </row>
        <row r="3101">
          <cell r="K3101"/>
          <cell r="V3101"/>
          <cell r="W3101"/>
        </row>
        <row r="3102">
          <cell r="K3102"/>
          <cell r="V3102"/>
          <cell r="W3102"/>
        </row>
        <row r="3103">
          <cell r="K3103"/>
          <cell r="V3103"/>
          <cell r="W3103"/>
        </row>
        <row r="3104">
          <cell r="K3104"/>
          <cell r="V3104"/>
          <cell r="W3104"/>
        </row>
        <row r="3105">
          <cell r="K3105"/>
          <cell r="V3105"/>
          <cell r="W3105"/>
        </row>
        <row r="3106">
          <cell r="K3106"/>
          <cell r="V3106"/>
          <cell r="W3106"/>
        </row>
        <row r="3107">
          <cell r="K3107"/>
          <cell r="V3107"/>
          <cell r="W3107"/>
        </row>
        <row r="3108">
          <cell r="K3108"/>
          <cell r="V3108"/>
          <cell r="W3108"/>
        </row>
        <row r="3109">
          <cell r="K3109"/>
          <cell r="V3109"/>
          <cell r="W3109"/>
        </row>
        <row r="3110">
          <cell r="K3110"/>
          <cell r="V3110"/>
          <cell r="W3110"/>
        </row>
        <row r="3111">
          <cell r="K3111"/>
          <cell r="V3111"/>
          <cell r="W3111"/>
        </row>
        <row r="3112">
          <cell r="K3112"/>
          <cell r="V3112"/>
          <cell r="W3112"/>
        </row>
        <row r="3113">
          <cell r="K3113"/>
          <cell r="V3113"/>
          <cell r="W3113"/>
        </row>
        <row r="3114">
          <cell r="K3114"/>
          <cell r="V3114"/>
          <cell r="W3114"/>
        </row>
        <row r="3115">
          <cell r="K3115"/>
          <cell r="V3115"/>
          <cell r="W3115"/>
        </row>
        <row r="3116">
          <cell r="K3116"/>
          <cell r="V3116"/>
          <cell r="W3116"/>
        </row>
        <row r="3117">
          <cell r="K3117"/>
          <cell r="V3117"/>
          <cell r="W3117"/>
        </row>
        <row r="3118">
          <cell r="K3118"/>
          <cell r="V3118"/>
          <cell r="W3118"/>
        </row>
        <row r="3119">
          <cell r="K3119"/>
          <cell r="V3119"/>
          <cell r="W3119"/>
        </row>
        <row r="3120">
          <cell r="K3120"/>
          <cell r="V3120"/>
          <cell r="W3120"/>
        </row>
        <row r="3121">
          <cell r="K3121"/>
          <cell r="V3121"/>
          <cell r="W3121"/>
        </row>
        <row r="3122">
          <cell r="K3122"/>
          <cell r="V3122"/>
          <cell r="W3122"/>
        </row>
        <row r="3123">
          <cell r="K3123"/>
          <cell r="V3123"/>
          <cell r="W3123"/>
        </row>
        <row r="3124">
          <cell r="K3124"/>
          <cell r="V3124"/>
          <cell r="W3124"/>
        </row>
        <row r="3125">
          <cell r="K3125"/>
          <cell r="V3125"/>
          <cell r="W3125"/>
        </row>
        <row r="3126">
          <cell r="K3126"/>
          <cell r="V3126"/>
          <cell r="W3126"/>
        </row>
        <row r="3127">
          <cell r="K3127"/>
          <cell r="V3127"/>
          <cell r="W3127"/>
        </row>
        <row r="3128">
          <cell r="K3128"/>
          <cell r="V3128"/>
          <cell r="W3128"/>
        </row>
        <row r="3129">
          <cell r="K3129"/>
          <cell r="V3129"/>
          <cell r="W3129"/>
        </row>
        <row r="3130">
          <cell r="K3130"/>
          <cell r="V3130"/>
          <cell r="W3130"/>
        </row>
        <row r="3131">
          <cell r="K3131"/>
          <cell r="V3131"/>
          <cell r="W3131"/>
        </row>
        <row r="3132">
          <cell r="K3132"/>
          <cell r="V3132"/>
          <cell r="W3132"/>
        </row>
        <row r="3133">
          <cell r="K3133"/>
          <cell r="V3133"/>
          <cell r="W3133"/>
        </row>
        <row r="3134">
          <cell r="K3134"/>
          <cell r="V3134"/>
          <cell r="W3134"/>
        </row>
        <row r="3135">
          <cell r="K3135"/>
          <cell r="V3135"/>
          <cell r="W3135"/>
        </row>
        <row r="3136">
          <cell r="K3136"/>
          <cell r="V3136"/>
          <cell r="W3136"/>
        </row>
        <row r="3137">
          <cell r="K3137"/>
          <cell r="V3137"/>
          <cell r="W3137"/>
        </row>
        <row r="3138">
          <cell r="K3138"/>
          <cell r="V3138"/>
          <cell r="W3138"/>
        </row>
        <row r="3139">
          <cell r="K3139"/>
          <cell r="V3139"/>
          <cell r="W3139"/>
        </row>
        <row r="3140">
          <cell r="K3140"/>
          <cell r="V3140"/>
          <cell r="W3140"/>
        </row>
        <row r="3141">
          <cell r="K3141"/>
          <cell r="V3141"/>
          <cell r="W3141"/>
        </row>
        <row r="3142">
          <cell r="K3142"/>
          <cell r="V3142"/>
          <cell r="W3142"/>
        </row>
        <row r="3143">
          <cell r="K3143"/>
          <cell r="V3143"/>
          <cell r="W3143"/>
        </row>
        <row r="3144">
          <cell r="K3144"/>
          <cell r="V3144"/>
          <cell r="W3144"/>
        </row>
        <row r="3145">
          <cell r="K3145"/>
          <cell r="V3145"/>
          <cell r="W3145"/>
        </row>
        <row r="3146">
          <cell r="K3146"/>
          <cell r="V3146"/>
          <cell r="W3146"/>
        </row>
        <row r="3147">
          <cell r="K3147"/>
          <cell r="V3147"/>
          <cell r="W3147"/>
        </row>
        <row r="3148">
          <cell r="K3148"/>
          <cell r="V3148"/>
          <cell r="W3148"/>
        </row>
        <row r="3149">
          <cell r="K3149"/>
          <cell r="V3149"/>
          <cell r="W3149"/>
        </row>
        <row r="3150">
          <cell r="K3150"/>
          <cell r="V3150"/>
          <cell r="W3150"/>
        </row>
        <row r="3151">
          <cell r="K3151"/>
          <cell r="V3151"/>
          <cell r="W3151"/>
        </row>
        <row r="3152">
          <cell r="K3152"/>
          <cell r="V3152"/>
          <cell r="W3152"/>
        </row>
        <row r="3153">
          <cell r="K3153"/>
          <cell r="V3153"/>
          <cell r="W3153"/>
        </row>
        <row r="3154">
          <cell r="K3154"/>
          <cell r="V3154"/>
          <cell r="W3154"/>
        </row>
        <row r="3155">
          <cell r="K3155"/>
          <cell r="V3155"/>
          <cell r="W3155"/>
        </row>
        <row r="3156">
          <cell r="K3156"/>
          <cell r="V3156"/>
          <cell r="W3156"/>
        </row>
        <row r="3157">
          <cell r="K3157"/>
          <cell r="V3157"/>
          <cell r="W3157"/>
        </row>
        <row r="3158">
          <cell r="K3158"/>
          <cell r="V3158"/>
          <cell r="W3158"/>
        </row>
        <row r="3159">
          <cell r="K3159"/>
          <cell r="V3159"/>
          <cell r="W3159"/>
        </row>
        <row r="3160">
          <cell r="K3160"/>
          <cell r="V3160"/>
          <cell r="W3160"/>
        </row>
        <row r="3161">
          <cell r="K3161"/>
          <cell r="V3161"/>
          <cell r="W3161"/>
        </row>
        <row r="3162">
          <cell r="K3162"/>
          <cell r="V3162"/>
          <cell r="W3162"/>
        </row>
        <row r="3163">
          <cell r="K3163"/>
          <cell r="V3163"/>
          <cell r="W3163"/>
        </row>
        <row r="3164">
          <cell r="K3164"/>
          <cell r="V3164"/>
          <cell r="W3164"/>
        </row>
        <row r="3165">
          <cell r="K3165"/>
          <cell r="V3165"/>
          <cell r="W3165"/>
        </row>
        <row r="3166">
          <cell r="K3166"/>
          <cell r="V3166"/>
          <cell r="W3166"/>
        </row>
        <row r="3167">
          <cell r="K3167"/>
          <cell r="V3167"/>
          <cell r="W3167"/>
        </row>
        <row r="3168">
          <cell r="K3168"/>
          <cell r="V3168"/>
          <cell r="W3168"/>
        </row>
        <row r="3169">
          <cell r="K3169"/>
          <cell r="V3169"/>
          <cell r="W3169"/>
        </row>
        <row r="3170">
          <cell r="K3170"/>
          <cell r="V3170"/>
          <cell r="W3170"/>
        </row>
        <row r="3171">
          <cell r="K3171"/>
          <cell r="V3171"/>
          <cell r="W3171"/>
        </row>
        <row r="3172">
          <cell r="K3172"/>
          <cell r="V3172"/>
          <cell r="W3172"/>
        </row>
        <row r="3173">
          <cell r="K3173"/>
          <cell r="V3173"/>
          <cell r="W3173"/>
        </row>
        <row r="3174">
          <cell r="K3174"/>
          <cell r="V3174"/>
          <cell r="W3174"/>
        </row>
        <row r="3175">
          <cell r="K3175"/>
          <cell r="V3175"/>
          <cell r="W3175"/>
        </row>
        <row r="3176">
          <cell r="K3176"/>
          <cell r="V3176"/>
          <cell r="W3176"/>
        </row>
        <row r="3177">
          <cell r="K3177"/>
          <cell r="V3177"/>
          <cell r="W3177"/>
        </row>
        <row r="3178">
          <cell r="K3178"/>
          <cell r="V3178"/>
          <cell r="W3178"/>
        </row>
        <row r="3179">
          <cell r="K3179"/>
          <cell r="V3179"/>
          <cell r="W3179"/>
        </row>
        <row r="3180">
          <cell r="K3180"/>
          <cell r="V3180"/>
          <cell r="W3180"/>
        </row>
        <row r="3181">
          <cell r="K3181"/>
          <cell r="V3181"/>
          <cell r="W3181"/>
        </row>
        <row r="3182">
          <cell r="K3182"/>
          <cell r="V3182"/>
          <cell r="W3182"/>
        </row>
        <row r="3183">
          <cell r="K3183"/>
          <cell r="V3183"/>
          <cell r="W3183"/>
        </row>
        <row r="3184">
          <cell r="K3184"/>
          <cell r="V3184"/>
          <cell r="W3184"/>
        </row>
        <row r="3185">
          <cell r="K3185"/>
          <cell r="V3185"/>
          <cell r="W3185"/>
        </row>
        <row r="3186">
          <cell r="K3186"/>
          <cell r="V3186"/>
          <cell r="W3186"/>
        </row>
        <row r="3187">
          <cell r="K3187"/>
          <cell r="V3187"/>
          <cell r="W3187"/>
        </row>
        <row r="3188">
          <cell r="K3188"/>
          <cell r="V3188"/>
          <cell r="W3188"/>
        </row>
        <row r="3189">
          <cell r="K3189"/>
          <cell r="V3189"/>
          <cell r="W3189"/>
        </row>
        <row r="3190">
          <cell r="K3190"/>
          <cell r="V3190"/>
          <cell r="W3190"/>
        </row>
        <row r="3191">
          <cell r="K3191"/>
          <cell r="V3191"/>
          <cell r="W3191"/>
        </row>
        <row r="3192">
          <cell r="K3192"/>
          <cell r="V3192"/>
          <cell r="W3192"/>
        </row>
        <row r="3193">
          <cell r="K3193"/>
          <cell r="V3193"/>
          <cell r="W3193"/>
        </row>
        <row r="3194">
          <cell r="K3194"/>
          <cell r="V3194"/>
          <cell r="W3194"/>
        </row>
        <row r="3195">
          <cell r="K3195"/>
          <cell r="V3195"/>
          <cell r="W3195"/>
        </row>
        <row r="3196">
          <cell r="K3196"/>
          <cell r="V3196"/>
          <cell r="W3196"/>
        </row>
        <row r="3197">
          <cell r="K3197"/>
          <cell r="V3197"/>
          <cell r="W3197"/>
        </row>
        <row r="3198">
          <cell r="K3198"/>
          <cell r="V3198"/>
          <cell r="W3198"/>
        </row>
        <row r="3199">
          <cell r="K3199"/>
          <cell r="V3199"/>
          <cell r="W3199"/>
        </row>
        <row r="3200">
          <cell r="K3200"/>
          <cell r="V3200"/>
          <cell r="W3200"/>
        </row>
        <row r="3201">
          <cell r="K3201"/>
          <cell r="V3201"/>
          <cell r="W3201"/>
        </row>
        <row r="3202">
          <cell r="K3202"/>
          <cell r="V3202"/>
          <cell r="W3202"/>
        </row>
        <row r="3203">
          <cell r="K3203"/>
          <cell r="V3203"/>
          <cell r="W3203"/>
        </row>
        <row r="3204">
          <cell r="K3204"/>
          <cell r="V3204"/>
          <cell r="W3204"/>
        </row>
        <row r="3205">
          <cell r="K3205"/>
          <cell r="V3205"/>
          <cell r="W3205"/>
        </row>
        <row r="3206">
          <cell r="K3206"/>
          <cell r="V3206"/>
          <cell r="W3206"/>
        </row>
        <row r="3207">
          <cell r="K3207"/>
          <cell r="V3207"/>
          <cell r="W3207"/>
        </row>
        <row r="3208">
          <cell r="K3208"/>
          <cell r="V3208"/>
          <cell r="W3208"/>
        </row>
        <row r="3209">
          <cell r="K3209"/>
          <cell r="V3209"/>
          <cell r="W3209"/>
        </row>
        <row r="3210">
          <cell r="K3210"/>
          <cell r="V3210"/>
          <cell r="W3210"/>
        </row>
        <row r="3211">
          <cell r="K3211"/>
          <cell r="V3211"/>
          <cell r="W3211"/>
        </row>
        <row r="3212">
          <cell r="K3212"/>
          <cell r="V3212"/>
          <cell r="W3212"/>
        </row>
        <row r="3213">
          <cell r="K3213"/>
          <cell r="V3213"/>
          <cell r="W3213"/>
        </row>
        <row r="3214">
          <cell r="K3214"/>
          <cell r="V3214"/>
          <cell r="W3214"/>
        </row>
        <row r="3215">
          <cell r="K3215"/>
          <cell r="V3215"/>
          <cell r="W3215"/>
        </row>
        <row r="3216">
          <cell r="K3216"/>
          <cell r="V3216"/>
          <cell r="W3216"/>
        </row>
        <row r="3217">
          <cell r="K3217"/>
          <cell r="V3217"/>
          <cell r="W3217"/>
        </row>
        <row r="3218">
          <cell r="K3218"/>
          <cell r="V3218"/>
          <cell r="W3218"/>
        </row>
        <row r="3219">
          <cell r="K3219"/>
          <cell r="V3219"/>
          <cell r="W3219"/>
        </row>
        <row r="3220">
          <cell r="K3220"/>
          <cell r="V3220"/>
          <cell r="W3220"/>
        </row>
        <row r="3221">
          <cell r="K3221"/>
          <cell r="V3221"/>
          <cell r="W3221"/>
        </row>
        <row r="3222">
          <cell r="K3222"/>
          <cell r="V3222"/>
          <cell r="W3222"/>
        </row>
        <row r="3223">
          <cell r="K3223"/>
          <cell r="V3223"/>
          <cell r="W3223"/>
        </row>
        <row r="3224">
          <cell r="K3224"/>
          <cell r="V3224"/>
          <cell r="W3224"/>
        </row>
        <row r="3225">
          <cell r="K3225"/>
          <cell r="V3225"/>
          <cell r="W3225"/>
        </row>
        <row r="3226">
          <cell r="K3226"/>
          <cell r="V3226"/>
          <cell r="W3226"/>
        </row>
        <row r="3227">
          <cell r="K3227"/>
          <cell r="V3227"/>
          <cell r="W3227"/>
        </row>
        <row r="3228">
          <cell r="K3228"/>
          <cell r="V3228"/>
          <cell r="W3228"/>
        </row>
        <row r="3229">
          <cell r="K3229"/>
          <cell r="V3229"/>
          <cell r="W3229"/>
        </row>
        <row r="3230">
          <cell r="K3230"/>
          <cell r="V3230"/>
          <cell r="W3230"/>
        </row>
        <row r="3231">
          <cell r="K3231"/>
          <cell r="V3231"/>
          <cell r="W3231"/>
        </row>
        <row r="3232">
          <cell r="K3232"/>
          <cell r="V3232"/>
          <cell r="W3232"/>
        </row>
        <row r="3233">
          <cell r="K3233"/>
          <cell r="V3233"/>
          <cell r="W3233"/>
        </row>
        <row r="3234">
          <cell r="K3234"/>
          <cell r="V3234"/>
          <cell r="W3234"/>
        </row>
        <row r="3235">
          <cell r="K3235"/>
          <cell r="V3235"/>
          <cell r="W3235"/>
        </row>
        <row r="3236">
          <cell r="K3236"/>
          <cell r="V3236"/>
          <cell r="W3236"/>
        </row>
        <row r="3237">
          <cell r="K3237"/>
          <cell r="V3237"/>
          <cell r="W3237"/>
        </row>
        <row r="3238">
          <cell r="K3238"/>
          <cell r="V3238"/>
          <cell r="W3238"/>
        </row>
        <row r="3239">
          <cell r="K3239"/>
          <cell r="V3239"/>
          <cell r="W3239"/>
        </row>
        <row r="3240">
          <cell r="K3240"/>
          <cell r="V3240"/>
          <cell r="W3240"/>
        </row>
        <row r="3241">
          <cell r="K3241"/>
          <cell r="V3241"/>
          <cell r="W3241"/>
        </row>
        <row r="3242">
          <cell r="K3242"/>
          <cell r="V3242"/>
          <cell r="W3242"/>
        </row>
        <row r="3243">
          <cell r="K3243"/>
          <cell r="V3243"/>
          <cell r="W3243"/>
        </row>
        <row r="3244">
          <cell r="K3244"/>
          <cell r="V3244"/>
          <cell r="W3244"/>
        </row>
        <row r="3245">
          <cell r="K3245"/>
          <cell r="V3245"/>
          <cell r="W3245"/>
        </row>
        <row r="3246">
          <cell r="K3246"/>
          <cell r="V3246"/>
          <cell r="W3246"/>
        </row>
        <row r="3247">
          <cell r="K3247"/>
          <cell r="V3247"/>
          <cell r="W3247"/>
        </row>
        <row r="3248">
          <cell r="K3248"/>
          <cell r="V3248"/>
          <cell r="W3248"/>
        </row>
        <row r="3249">
          <cell r="K3249"/>
          <cell r="V3249"/>
          <cell r="W3249"/>
        </row>
        <row r="3250">
          <cell r="K3250"/>
          <cell r="V3250"/>
          <cell r="W3250"/>
        </row>
        <row r="3251">
          <cell r="K3251"/>
          <cell r="V3251"/>
          <cell r="W3251"/>
        </row>
        <row r="3252">
          <cell r="K3252"/>
          <cell r="V3252"/>
          <cell r="W3252"/>
        </row>
        <row r="3253">
          <cell r="K3253"/>
          <cell r="V3253"/>
          <cell r="W3253"/>
        </row>
        <row r="3254">
          <cell r="K3254"/>
          <cell r="V3254"/>
          <cell r="W3254"/>
        </row>
        <row r="3255">
          <cell r="K3255"/>
          <cell r="V3255"/>
          <cell r="W3255"/>
        </row>
        <row r="3256">
          <cell r="K3256"/>
          <cell r="V3256"/>
          <cell r="W3256"/>
        </row>
        <row r="3257">
          <cell r="K3257"/>
          <cell r="V3257"/>
          <cell r="W3257"/>
        </row>
        <row r="3258">
          <cell r="K3258"/>
          <cell r="V3258"/>
          <cell r="W3258"/>
        </row>
        <row r="3259">
          <cell r="K3259"/>
          <cell r="V3259"/>
          <cell r="W3259"/>
        </row>
        <row r="3260">
          <cell r="K3260"/>
          <cell r="V3260"/>
          <cell r="W3260"/>
        </row>
        <row r="3261">
          <cell r="K3261"/>
          <cell r="V3261"/>
          <cell r="W3261"/>
        </row>
        <row r="3262">
          <cell r="K3262"/>
          <cell r="V3262"/>
          <cell r="W3262"/>
        </row>
        <row r="3263">
          <cell r="K3263"/>
          <cell r="V3263"/>
          <cell r="W3263"/>
        </row>
        <row r="3264">
          <cell r="K3264"/>
          <cell r="V3264"/>
          <cell r="W3264"/>
        </row>
        <row r="3265">
          <cell r="K3265"/>
          <cell r="V3265"/>
          <cell r="W3265"/>
        </row>
        <row r="3266">
          <cell r="K3266"/>
          <cell r="V3266"/>
          <cell r="W3266"/>
        </row>
        <row r="3267">
          <cell r="K3267"/>
          <cell r="V3267"/>
          <cell r="W3267"/>
        </row>
        <row r="3268">
          <cell r="K3268"/>
          <cell r="V3268"/>
          <cell r="W3268"/>
        </row>
        <row r="3269">
          <cell r="K3269"/>
          <cell r="V3269"/>
          <cell r="W3269"/>
        </row>
        <row r="3270">
          <cell r="K3270"/>
          <cell r="V3270"/>
          <cell r="W3270"/>
        </row>
        <row r="3271">
          <cell r="K3271"/>
          <cell r="V3271"/>
          <cell r="W3271"/>
        </row>
        <row r="3272">
          <cell r="K3272"/>
          <cell r="V3272"/>
          <cell r="W3272"/>
        </row>
        <row r="3273">
          <cell r="K3273"/>
          <cell r="V3273"/>
          <cell r="W3273"/>
        </row>
        <row r="3274">
          <cell r="K3274"/>
          <cell r="V3274"/>
          <cell r="W3274"/>
        </row>
        <row r="3275">
          <cell r="K3275"/>
          <cell r="V3275"/>
          <cell r="W3275"/>
        </row>
        <row r="3276">
          <cell r="K3276"/>
          <cell r="V3276"/>
          <cell r="W3276"/>
        </row>
        <row r="3277">
          <cell r="K3277"/>
          <cell r="V3277"/>
          <cell r="W3277"/>
        </row>
        <row r="3278">
          <cell r="K3278"/>
          <cell r="V3278"/>
          <cell r="W3278"/>
        </row>
        <row r="3279">
          <cell r="K3279"/>
          <cell r="V3279"/>
          <cell r="W3279"/>
        </row>
        <row r="3280">
          <cell r="K3280"/>
          <cell r="V3280"/>
          <cell r="W3280"/>
        </row>
        <row r="3281">
          <cell r="K3281"/>
          <cell r="V3281"/>
          <cell r="W3281"/>
        </row>
        <row r="3282">
          <cell r="K3282"/>
          <cell r="V3282"/>
          <cell r="W3282"/>
        </row>
        <row r="3283">
          <cell r="K3283"/>
          <cell r="V3283"/>
          <cell r="W3283"/>
        </row>
        <row r="3284">
          <cell r="K3284"/>
          <cell r="V3284"/>
          <cell r="W3284"/>
        </row>
        <row r="3285">
          <cell r="K3285"/>
          <cell r="V3285"/>
          <cell r="W3285"/>
        </row>
        <row r="3286">
          <cell r="K3286"/>
          <cell r="V3286"/>
          <cell r="W3286"/>
        </row>
        <row r="3287">
          <cell r="K3287"/>
          <cell r="V3287"/>
          <cell r="W3287"/>
        </row>
        <row r="3288">
          <cell r="K3288"/>
          <cell r="V3288"/>
          <cell r="W3288"/>
        </row>
        <row r="3289">
          <cell r="K3289"/>
          <cell r="V3289"/>
          <cell r="W3289"/>
        </row>
        <row r="3290">
          <cell r="K3290"/>
          <cell r="V3290"/>
          <cell r="W3290"/>
        </row>
        <row r="3291">
          <cell r="K3291"/>
          <cell r="V3291"/>
          <cell r="W3291"/>
        </row>
        <row r="3292">
          <cell r="K3292"/>
          <cell r="V3292"/>
          <cell r="W3292"/>
        </row>
        <row r="3293">
          <cell r="K3293"/>
          <cell r="V3293"/>
          <cell r="W3293"/>
        </row>
        <row r="3294">
          <cell r="K3294"/>
          <cell r="V3294"/>
          <cell r="W3294"/>
        </row>
        <row r="3295">
          <cell r="K3295"/>
          <cell r="V3295"/>
          <cell r="W3295"/>
        </row>
        <row r="3296">
          <cell r="K3296"/>
          <cell r="V3296"/>
          <cell r="W3296"/>
        </row>
        <row r="3297">
          <cell r="K3297"/>
          <cell r="V3297"/>
          <cell r="W3297"/>
        </row>
        <row r="3298">
          <cell r="K3298"/>
          <cell r="V3298"/>
          <cell r="W3298"/>
        </row>
        <row r="3299">
          <cell r="K3299"/>
          <cell r="V3299"/>
          <cell r="W3299"/>
        </row>
        <row r="3300">
          <cell r="K3300"/>
          <cell r="V3300"/>
          <cell r="W3300"/>
        </row>
        <row r="3301">
          <cell r="K3301"/>
          <cell r="V3301"/>
          <cell r="W3301"/>
        </row>
        <row r="3302">
          <cell r="K3302"/>
          <cell r="V3302"/>
          <cell r="W3302"/>
        </row>
        <row r="3303">
          <cell r="K3303"/>
          <cell r="V3303"/>
          <cell r="W3303"/>
        </row>
        <row r="3304">
          <cell r="K3304"/>
          <cell r="V3304"/>
          <cell r="W3304"/>
        </row>
        <row r="3305">
          <cell r="K3305"/>
          <cell r="V3305"/>
          <cell r="W3305"/>
        </row>
        <row r="3306">
          <cell r="K3306"/>
          <cell r="V3306"/>
          <cell r="W3306"/>
        </row>
        <row r="3307">
          <cell r="K3307"/>
          <cell r="V3307"/>
          <cell r="W3307"/>
        </row>
        <row r="3308">
          <cell r="K3308"/>
          <cell r="V3308"/>
          <cell r="W3308"/>
        </row>
        <row r="3309">
          <cell r="K3309"/>
          <cell r="V3309"/>
          <cell r="W3309"/>
        </row>
        <row r="3310">
          <cell r="K3310"/>
          <cell r="V3310"/>
          <cell r="W3310"/>
        </row>
        <row r="3311">
          <cell r="K3311"/>
          <cell r="V3311"/>
          <cell r="W3311"/>
        </row>
        <row r="3312">
          <cell r="K3312"/>
          <cell r="V3312"/>
          <cell r="W3312"/>
        </row>
        <row r="3313">
          <cell r="K3313"/>
          <cell r="V3313"/>
          <cell r="W3313"/>
        </row>
        <row r="3314">
          <cell r="K3314"/>
          <cell r="V3314"/>
          <cell r="W3314"/>
        </row>
        <row r="3315">
          <cell r="K3315"/>
          <cell r="V3315"/>
          <cell r="W3315"/>
        </row>
        <row r="3316">
          <cell r="K3316"/>
          <cell r="V3316"/>
          <cell r="W3316"/>
        </row>
        <row r="3317">
          <cell r="K3317"/>
          <cell r="V3317"/>
          <cell r="W3317"/>
        </row>
        <row r="3318">
          <cell r="K3318"/>
          <cell r="V3318"/>
          <cell r="W3318"/>
        </row>
        <row r="3319">
          <cell r="K3319"/>
          <cell r="V3319"/>
          <cell r="W3319"/>
        </row>
        <row r="3320">
          <cell r="K3320"/>
          <cell r="V3320"/>
          <cell r="W3320"/>
        </row>
        <row r="3321">
          <cell r="K3321"/>
          <cell r="V3321"/>
          <cell r="W3321"/>
        </row>
        <row r="3322">
          <cell r="K3322"/>
          <cell r="V3322"/>
          <cell r="W3322"/>
        </row>
        <row r="3323">
          <cell r="K3323"/>
          <cell r="V3323"/>
          <cell r="W3323"/>
        </row>
        <row r="3324">
          <cell r="K3324"/>
          <cell r="V3324"/>
          <cell r="W3324"/>
        </row>
        <row r="3325">
          <cell r="K3325"/>
          <cell r="V3325"/>
          <cell r="W3325"/>
        </row>
        <row r="3326">
          <cell r="K3326"/>
          <cell r="V3326"/>
          <cell r="W3326"/>
        </row>
        <row r="3327">
          <cell r="K3327"/>
          <cell r="V3327"/>
          <cell r="W3327"/>
        </row>
        <row r="3328">
          <cell r="K3328"/>
          <cell r="V3328"/>
          <cell r="W3328"/>
        </row>
        <row r="3329">
          <cell r="K3329"/>
          <cell r="V3329"/>
          <cell r="W3329"/>
        </row>
        <row r="3330">
          <cell r="K3330"/>
          <cell r="V3330"/>
          <cell r="W3330"/>
        </row>
        <row r="3331">
          <cell r="K3331"/>
          <cell r="V3331"/>
          <cell r="W3331"/>
        </row>
        <row r="3332">
          <cell r="K3332"/>
          <cell r="V3332"/>
          <cell r="W3332"/>
        </row>
        <row r="3333">
          <cell r="K3333"/>
          <cell r="V3333"/>
          <cell r="W3333"/>
        </row>
        <row r="3334">
          <cell r="K3334"/>
          <cell r="V3334"/>
          <cell r="W3334"/>
        </row>
        <row r="3335">
          <cell r="K3335"/>
          <cell r="V3335"/>
          <cell r="W3335"/>
        </row>
        <row r="3336">
          <cell r="K3336"/>
          <cell r="V3336"/>
          <cell r="W3336"/>
        </row>
        <row r="3337">
          <cell r="K3337"/>
          <cell r="V3337"/>
          <cell r="W3337"/>
        </row>
        <row r="3338">
          <cell r="K3338"/>
          <cell r="V3338"/>
          <cell r="W3338"/>
        </row>
        <row r="3339">
          <cell r="K3339"/>
          <cell r="V3339"/>
          <cell r="W3339"/>
        </row>
        <row r="3340">
          <cell r="K3340"/>
          <cell r="V3340"/>
          <cell r="W3340"/>
        </row>
        <row r="3341">
          <cell r="K3341"/>
          <cell r="V3341"/>
          <cell r="W3341"/>
        </row>
        <row r="3342">
          <cell r="K3342"/>
          <cell r="V3342"/>
          <cell r="W3342"/>
        </row>
        <row r="3343">
          <cell r="K3343"/>
          <cell r="V3343"/>
          <cell r="W3343"/>
        </row>
        <row r="3344">
          <cell r="K3344"/>
          <cell r="V3344"/>
          <cell r="W3344"/>
        </row>
        <row r="3345">
          <cell r="K3345"/>
          <cell r="V3345"/>
          <cell r="W3345"/>
        </row>
        <row r="3346">
          <cell r="K3346"/>
          <cell r="V3346"/>
          <cell r="W3346"/>
        </row>
        <row r="3347">
          <cell r="K3347"/>
          <cell r="V3347"/>
          <cell r="W3347"/>
        </row>
        <row r="3348">
          <cell r="K3348"/>
          <cell r="V3348"/>
          <cell r="W3348"/>
        </row>
        <row r="3349">
          <cell r="K3349"/>
          <cell r="V3349"/>
          <cell r="W3349"/>
        </row>
        <row r="3350">
          <cell r="K3350"/>
          <cell r="V3350"/>
          <cell r="W3350"/>
        </row>
        <row r="3351">
          <cell r="K3351"/>
          <cell r="V3351"/>
          <cell r="W3351"/>
        </row>
        <row r="3352">
          <cell r="K3352"/>
          <cell r="V3352"/>
          <cell r="W3352"/>
        </row>
        <row r="3353">
          <cell r="K3353"/>
          <cell r="V3353"/>
          <cell r="W3353"/>
        </row>
        <row r="3354">
          <cell r="K3354"/>
          <cell r="V3354"/>
          <cell r="W3354"/>
        </row>
        <row r="3355">
          <cell r="K3355"/>
          <cell r="V3355"/>
          <cell r="W3355"/>
        </row>
        <row r="3356">
          <cell r="K3356"/>
          <cell r="V3356"/>
          <cell r="W3356"/>
        </row>
        <row r="3357">
          <cell r="K3357"/>
          <cell r="V3357"/>
          <cell r="W3357"/>
        </row>
        <row r="3358">
          <cell r="K3358"/>
          <cell r="V3358"/>
          <cell r="W3358"/>
        </row>
        <row r="3359">
          <cell r="K3359"/>
          <cell r="V3359"/>
          <cell r="W3359"/>
        </row>
        <row r="3360">
          <cell r="K3360"/>
          <cell r="V3360"/>
          <cell r="W3360"/>
        </row>
        <row r="3361">
          <cell r="K3361"/>
          <cell r="V3361"/>
          <cell r="W3361"/>
        </row>
        <row r="3362">
          <cell r="K3362"/>
          <cell r="V3362"/>
          <cell r="W3362"/>
        </row>
        <row r="3363">
          <cell r="K3363"/>
          <cell r="V3363"/>
          <cell r="W3363"/>
        </row>
        <row r="3364">
          <cell r="K3364"/>
          <cell r="V3364"/>
          <cell r="W3364"/>
        </row>
        <row r="3365">
          <cell r="K3365"/>
          <cell r="V3365"/>
          <cell r="W3365"/>
        </row>
        <row r="3366">
          <cell r="K3366"/>
          <cell r="V3366"/>
          <cell r="W3366"/>
        </row>
        <row r="3367">
          <cell r="K3367"/>
          <cell r="V3367"/>
          <cell r="W3367"/>
        </row>
        <row r="3368">
          <cell r="K3368"/>
          <cell r="V3368"/>
          <cell r="W3368"/>
        </row>
        <row r="3369">
          <cell r="K3369"/>
          <cell r="V3369"/>
          <cell r="W3369"/>
        </row>
        <row r="3370">
          <cell r="K3370"/>
          <cell r="V3370"/>
          <cell r="W3370"/>
        </row>
        <row r="3371">
          <cell r="K3371"/>
          <cell r="V3371"/>
          <cell r="W3371"/>
        </row>
        <row r="3372">
          <cell r="K3372"/>
          <cell r="V3372"/>
          <cell r="W3372"/>
        </row>
        <row r="3373">
          <cell r="K3373"/>
          <cell r="V3373"/>
          <cell r="W3373"/>
        </row>
        <row r="3374">
          <cell r="K3374"/>
          <cell r="V3374"/>
          <cell r="W3374"/>
        </row>
        <row r="3375">
          <cell r="K3375"/>
          <cell r="V3375"/>
          <cell r="W3375"/>
        </row>
        <row r="3376">
          <cell r="K3376"/>
          <cell r="V3376"/>
          <cell r="W3376"/>
        </row>
        <row r="3377">
          <cell r="K3377"/>
          <cell r="V3377"/>
          <cell r="W3377"/>
        </row>
        <row r="3378">
          <cell r="K3378"/>
          <cell r="V3378"/>
          <cell r="W3378"/>
        </row>
        <row r="3379">
          <cell r="K3379"/>
          <cell r="V3379"/>
          <cell r="W3379"/>
        </row>
        <row r="3380">
          <cell r="K3380"/>
          <cell r="V3380"/>
          <cell r="W3380"/>
        </row>
        <row r="3381">
          <cell r="K3381"/>
          <cell r="V3381"/>
          <cell r="W3381"/>
        </row>
        <row r="3382">
          <cell r="K3382"/>
          <cell r="V3382"/>
          <cell r="W3382"/>
        </row>
        <row r="3383">
          <cell r="K3383"/>
          <cell r="V3383"/>
          <cell r="W3383"/>
        </row>
        <row r="3384">
          <cell r="K3384"/>
          <cell r="V3384"/>
          <cell r="W3384"/>
        </row>
        <row r="3385">
          <cell r="K3385"/>
          <cell r="V3385"/>
          <cell r="W3385"/>
        </row>
        <row r="3386">
          <cell r="K3386"/>
          <cell r="V3386"/>
          <cell r="W3386"/>
        </row>
        <row r="3387">
          <cell r="K3387"/>
          <cell r="V3387"/>
          <cell r="W3387"/>
        </row>
        <row r="3388">
          <cell r="K3388"/>
          <cell r="V3388"/>
          <cell r="W3388"/>
        </row>
        <row r="3389">
          <cell r="K3389"/>
          <cell r="V3389"/>
          <cell r="W3389"/>
        </row>
        <row r="3390">
          <cell r="K3390"/>
          <cell r="V3390"/>
          <cell r="W3390"/>
        </row>
        <row r="3391">
          <cell r="K3391"/>
          <cell r="V3391"/>
          <cell r="W3391"/>
        </row>
        <row r="3392">
          <cell r="K3392"/>
          <cell r="V3392"/>
          <cell r="W3392"/>
        </row>
        <row r="3393">
          <cell r="K3393"/>
          <cell r="V3393"/>
          <cell r="W3393"/>
        </row>
        <row r="3394">
          <cell r="K3394"/>
          <cell r="V3394"/>
          <cell r="W3394"/>
        </row>
        <row r="3395">
          <cell r="K3395"/>
          <cell r="V3395"/>
          <cell r="W3395"/>
        </row>
        <row r="3396">
          <cell r="K3396"/>
          <cell r="V3396"/>
          <cell r="W3396"/>
        </row>
        <row r="3397">
          <cell r="K3397"/>
          <cell r="V3397"/>
          <cell r="W3397"/>
        </row>
        <row r="3398">
          <cell r="K3398"/>
          <cell r="V3398"/>
          <cell r="W3398"/>
        </row>
        <row r="3399">
          <cell r="K3399"/>
          <cell r="V3399"/>
          <cell r="W3399"/>
        </row>
        <row r="3400">
          <cell r="K3400"/>
          <cell r="V3400"/>
          <cell r="W3400"/>
        </row>
        <row r="3401">
          <cell r="K3401"/>
          <cell r="V3401"/>
          <cell r="W3401"/>
        </row>
        <row r="3402">
          <cell r="K3402"/>
          <cell r="V3402"/>
          <cell r="W3402"/>
        </row>
        <row r="3403">
          <cell r="K3403"/>
          <cell r="V3403"/>
          <cell r="W3403"/>
        </row>
        <row r="3404">
          <cell r="K3404"/>
          <cell r="V3404"/>
          <cell r="W3404"/>
        </row>
        <row r="3405">
          <cell r="K3405"/>
          <cell r="V3405"/>
          <cell r="W3405"/>
        </row>
        <row r="3406">
          <cell r="K3406"/>
          <cell r="V3406"/>
          <cell r="W3406"/>
        </row>
        <row r="3407">
          <cell r="K3407"/>
          <cell r="V3407"/>
          <cell r="W3407"/>
        </row>
        <row r="3408">
          <cell r="K3408"/>
          <cell r="V3408"/>
          <cell r="W3408"/>
        </row>
        <row r="3409">
          <cell r="K3409"/>
          <cell r="V3409"/>
          <cell r="W3409"/>
        </row>
        <row r="3410">
          <cell r="K3410"/>
          <cell r="V3410"/>
          <cell r="W3410"/>
        </row>
        <row r="3411">
          <cell r="K3411"/>
          <cell r="V3411"/>
          <cell r="W3411"/>
        </row>
        <row r="3412">
          <cell r="K3412"/>
          <cell r="V3412"/>
          <cell r="W3412"/>
        </row>
        <row r="3413">
          <cell r="K3413"/>
          <cell r="V3413"/>
          <cell r="W3413"/>
        </row>
        <row r="3414">
          <cell r="K3414"/>
          <cell r="V3414"/>
          <cell r="W3414"/>
        </row>
        <row r="3415">
          <cell r="K3415"/>
          <cell r="V3415"/>
          <cell r="W3415"/>
        </row>
        <row r="3416">
          <cell r="K3416"/>
          <cell r="V3416"/>
          <cell r="W3416"/>
        </row>
        <row r="3417">
          <cell r="K3417"/>
          <cell r="V3417"/>
          <cell r="W3417"/>
        </row>
        <row r="3418">
          <cell r="K3418"/>
          <cell r="V3418"/>
          <cell r="W3418"/>
        </row>
        <row r="3419">
          <cell r="K3419"/>
          <cell r="V3419"/>
          <cell r="W3419"/>
        </row>
        <row r="3420">
          <cell r="K3420"/>
          <cell r="V3420"/>
          <cell r="W3420"/>
        </row>
        <row r="3421">
          <cell r="K3421"/>
          <cell r="V3421"/>
          <cell r="W3421"/>
        </row>
        <row r="3422">
          <cell r="K3422"/>
          <cell r="V3422"/>
          <cell r="W3422"/>
        </row>
        <row r="3423">
          <cell r="K3423"/>
          <cell r="V3423"/>
          <cell r="W3423"/>
        </row>
        <row r="3424">
          <cell r="K3424"/>
          <cell r="V3424"/>
          <cell r="W3424"/>
        </row>
        <row r="3425">
          <cell r="K3425"/>
          <cell r="V3425"/>
          <cell r="W3425"/>
        </row>
        <row r="3426">
          <cell r="K3426"/>
          <cell r="V3426"/>
          <cell r="W3426"/>
        </row>
        <row r="3427">
          <cell r="K3427"/>
          <cell r="V3427"/>
          <cell r="W3427"/>
        </row>
        <row r="3428">
          <cell r="K3428"/>
          <cell r="V3428"/>
          <cell r="W3428"/>
        </row>
        <row r="3429">
          <cell r="K3429"/>
          <cell r="V3429"/>
          <cell r="W3429"/>
        </row>
        <row r="3430">
          <cell r="K3430"/>
          <cell r="V3430"/>
          <cell r="W3430"/>
        </row>
        <row r="3431">
          <cell r="K3431"/>
          <cell r="V3431"/>
          <cell r="W3431"/>
        </row>
        <row r="3432">
          <cell r="K3432"/>
          <cell r="V3432"/>
          <cell r="W3432"/>
        </row>
        <row r="3433">
          <cell r="K3433"/>
          <cell r="V3433"/>
          <cell r="W3433"/>
        </row>
        <row r="3434">
          <cell r="K3434"/>
          <cell r="V3434"/>
          <cell r="W3434"/>
        </row>
        <row r="3435">
          <cell r="K3435"/>
          <cell r="V3435"/>
          <cell r="W3435"/>
        </row>
        <row r="3436">
          <cell r="K3436"/>
          <cell r="V3436"/>
          <cell r="W3436"/>
        </row>
        <row r="3437">
          <cell r="K3437"/>
          <cell r="V3437"/>
          <cell r="W3437"/>
        </row>
        <row r="3438">
          <cell r="K3438"/>
          <cell r="V3438"/>
          <cell r="W3438"/>
        </row>
        <row r="3439">
          <cell r="K3439"/>
          <cell r="V3439"/>
          <cell r="W3439"/>
        </row>
        <row r="3440">
          <cell r="K3440"/>
          <cell r="V3440"/>
          <cell r="W3440"/>
        </row>
        <row r="3441">
          <cell r="K3441"/>
          <cell r="V3441"/>
          <cell r="W3441"/>
        </row>
        <row r="3442">
          <cell r="K3442"/>
          <cell r="V3442"/>
          <cell r="W3442"/>
        </row>
        <row r="3443">
          <cell r="K3443"/>
          <cell r="V3443"/>
          <cell r="W3443"/>
        </row>
        <row r="3444">
          <cell r="K3444"/>
          <cell r="V3444"/>
          <cell r="W3444"/>
        </row>
        <row r="3445">
          <cell r="K3445"/>
          <cell r="V3445"/>
          <cell r="W3445"/>
        </row>
        <row r="3446">
          <cell r="K3446"/>
          <cell r="V3446"/>
          <cell r="W3446"/>
        </row>
        <row r="3447">
          <cell r="K3447"/>
          <cell r="V3447"/>
          <cell r="W3447"/>
        </row>
        <row r="3448">
          <cell r="K3448"/>
          <cell r="V3448"/>
          <cell r="W3448"/>
        </row>
        <row r="3449">
          <cell r="K3449"/>
          <cell r="V3449"/>
          <cell r="W3449"/>
        </row>
        <row r="3450">
          <cell r="K3450"/>
          <cell r="V3450"/>
          <cell r="W3450"/>
        </row>
        <row r="3451">
          <cell r="K3451"/>
          <cell r="V3451"/>
          <cell r="W3451"/>
        </row>
        <row r="3452">
          <cell r="K3452"/>
          <cell r="V3452"/>
          <cell r="W3452"/>
        </row>
        <row r="3453">
          <cell r="K3453"/>
          <cell r="V3453"/>
          <cell r="W3453"/>
        </row>
        <row r="3454">
          <cell r="K3454"/>
          <cell r="V3454"/>
          <cell r="W3454"/>
        </row>
        <row r="3455">
          <cell r="K3455"/>
          <cell r="V3455"/>
          <cell r="W3455"/>
        </row>
        <row r="3456">
          <cell r="K3456"/>
          <cell r="V3456"/>
          <cell r="W3456"/>
        </row>
        <row r="3457">
          <cell r="K3457"/>
          <cell r="V3457"/>
          <cell r="W3457"/>
        </row>
        <row r="3458">
          <cell r="K3458"/>
          <cell r="V3458"/>
          <cell r="W3458"/>
        </row>
        <row r="3459">
          <cell r="K3459"/>
          <cell r="V3459"/>
          <cell r="W3459"/>
        </row>
        <row r="3460">
          <cell r="K3460"/>
          <cell r="V3460"/>
          <cell r="W3460"/>
        </row>
        <row r="3461">
          <cell r="K3461"/>
          <cell r="V3461"/>
          <cell r="W3461"/>
        </row>
        <row r="3462">
          <cell r="K3462"/>
          <cell r="V3462"/>
          <cell r="W3462"/>
        </row>
        <row r="3463">
          <cell r="K3463"/>
          <cell r="V3463"/>
          <cell r="W3463"/>
        </row>
        <row r="3464">
          <cell r="K3464"/>
          <cell r="V3464"/>
          <cell r="W3464"/>
        </row>
        <row r="3465">
          <cell r="K3465"/>
          <cell r="V3465"/>
          <cell r="W3465"/>
        </row>
        <row r="3466">
          <cell r="K3466"/>
          <cell r="V3466"/>
          <cell r="W3466"/>
        </row>
        <row r="3467">
          <cell r="K3467"/>
          <cell r="V3467"/>
          <cell r="W3467"/>
        </row>
        <row r="3468">
          <cell r="K3468"/>
          <cell r="V3468"/>
          <cell r="W3468"/>
        </row>
        <row r="3469">
          <cell r="K3469"/>
          <cell r="V3469"/>
          <cell r="W3469"/>
        </row>
        <row r="3470">
          <cell r="K3470"/>
          <cell r="V3470"/>
          <cell r="W3470"/>
        </row>
        <row r="3471">
          <cell r="K3471"/>
          <cell r="V3471"/>
          <cell r="W3471"/>
        </row>
        <row r="3472">
          <cell r="K3472"/>
          <cell r="V3472"/>
          <cell r="W3472"/>
        </row>
        <row r="3473">
          <cell r="K3473"/>
          <cell r="V3473"/>
          <cell r="W3473"/>
        </row>
        <row r="3474">
          <cell r="K3474"/>
          <cell r="V3474"/>
          <cell r="W3474"/>
        </row>
        <row r="3475">
          <cell r="K3475"/>
          <cell r="V3475"/>
          <cell r="W3475"/>
        </row>
        <row r="3476">
          <cell r="K3476"/>
          <cell r="V3476"/>
          <cell r="W3476"/>
        </row>
        <row r="3477">
          <cell r="K3477"/>
          <cell r="V3477"/>
          <cell r="W3477"/>
        </row>
        <row r="3478">
          <cell r="K3478"/>
          <cell r="V3478"/>
          <cell r="W3478"/>
        </row>
        <row r="3479">
          <cell r="K3479"/>
          <cell r="V3479"/>
          <cell r="W3479"/>
        </row>
        <row r="3480">
          <cell r="K3480"/>
          <cell r="V3480"/>
          <cell r="W3480"/>
        </row>
        <row r="3481">
          <cell r="K3481"/>
          <cell r="V3481"/>
          <cell r="W3481"/>
        </row>
        <row r="3482">
          <cell r="K3482"/>
          <cell r="V3482"/>
          <cell r="W3482"/>
        </row>
        <row r="3483">
          <cell r="K3483"/>
          <cell r="V3483"/>
          <cell r="W3483"/>
        </row>
        <row r="3484">
          <cell r="K3484"/>
          <cell r="V3484"/>
          <cell r="W3484"/>
        </row>
        <row r="3485">
          <cell r="K3485"/>
          <cell r="V3485"/>
          <cell r="W3485"/>
        </row>
        <row r="3486">
          <cell r="K3486"/>
          <cell r="V3486"/>
          <cell r="W3486"/>
        </row>
        <row r="3487">
          <cell r="K3487"/>
          <cell r="V3487"/>
          <cell r="W3487"/>
        </row>
        <row r="3488">
          <cell r="K3488"/>
          <cell r="V3488"/>
          <cell r="W3488"/>
        </row>
        <row r="3489">
          <cell r="K3489"/>
          <cell r="V3489"/>
          <cell r="W3489"/>
        </row>
        <row r="3490">
          <cell r="K3490"/>
          <cell r="V3490"/>
          <cell r="W3490"/>
        </row>
        <row r="3491">
          <cell r="K3491"/>
          <cell r="V3491"/>
          <cell r="W3491"/>
        </row>
        <row r="3492">
          <cell r="K3492"/>
          <cell r="V3492"/>
          <cell r="W3492"/>
        </row>
        <row r="3493">
          <cell r="K3493"/>
          <cell r="V3493"/>
          <cell r="W3493"/>
        </row>
        <row r="3494">
          <cell r="K3494"/>
          <cell r="V3494"/>
          <cell r="W3494"/>
        </row>
        <row r="3495">
          <cell r="K3495"/>
          <cell r="V3495"/>
          <cell r="W3495"/>
        </row>
        <row r="3496">
          <cell r="K3496"/>
          <cell r="V3496"/>
          <cell r="W3496"/>
        </row>
        <row r="3497">
          <cell r="K3497"/>
          <cell r="V3497"/>
          <cell r="W3497"/>
        </row>
        <row r="3498">
          <cell r="K3498"/>
          <cell r="V3498"/>
          <cell r="W3498"/>
        </row>
        <row r="3499">
          <cell r="K3499"/>
          <cell r="V3499"/>
          <cell r="W3499"/>
        </row>
        <row r="3500">
          <cell r="K3500"/>
          <cell r="V3500"/>
          <cell r="W3500"/>
        </row>
        <row r="3501">
          <cell r="K3501"/>
          <cell r="V3501"/>
          <cell r="W3501"/>
        </row>
        <row r="3502">
          <cell r="K3502"/>
          <cell r="V3502"/>
          <cell r="W3502"/>
        </row>
        <row r="3503">
          <cell r="K3503"/>
          <cell r="V3503"/>
          <cell r="W3503"/>
        </row>
        <row r="3504">
          <cell r="K3504"/>
          <cell r="V3504"/>
          <cell r="W3504"/>
        </row>
        <row r="3505">
          <cell r="K3505"/>
          <cell r="V3505"/>
          <cell r="W3505"/>
        </row>
        <row r="3506">
          <cell r="K3506"/>
          <cell r="V3506"/>
          <cell r="W3506"/>
        </row>
        <row r="3507">
          <cell r="K3507"/>
          <cell r="V3507"/>
          <cell r="W3507"/>
        </row>
        <row r="3508">
          <cell r="K3508"/>
          <cell r="V3508"/>
          <cell r="W3508"/>
        </row>
        <row r="3509">
          <cell r="K3509"/>
          <cell r="V3509"/>
          <cell r="W3509"/>
        </row>
        <row r="3510">
          <cell r="K3510"/>
          <cell r="V3510"/>
          <cell r="W3510"/>
        </row>
        <row r="3511">
          <cell r="K3511"/>
          <cell r="V3511"/>
          <cell r="W3511"/>
        </row>
        <row r="3512">
          <cell r="K3512"/>
          <cell r="V3512"/>
          <cell r="W3512"/>
        </row>
        <row r="3513">
          <cell r="K3513"/>
          <cell r="V3513"/>
          <cell r="W3513"/>
        </row>
        <row r="3514">
          <cell r="K3514"/>
          <cell r="V3514"/>
          <cell r="W3514"/>
        </row>
        <row r="3515">
          <cell r="K3515"/>
          <cell r="V3515"/>
          <cell r="W3515"/>
        </row>
        <row r="3516">
          <cell r="K3516"/>
          <cell r="V3516"/>
          <cell r="W3516"/>
        </row>
        <row r="3517">
          <cell r="K3517"/>
          <cell r="V3517"/>
          <cell r="W3517"/>
        </row>
        <row r="3518">
          <cell r="K3518"/>
          <cell r="V3518"/>
          <cell r="W3518"/>
        </row>
        <row r="3519">
          <cell r="K3519"/>
          <cell r="V3519"/>
          <cell r="W3519"/>
        </row>
        <row r="3520">
          <cell r="K3520"/>
          <cell r="V3520"/>
          <cell r="W3520"/>
        </row>
        <row r="3521">
          <cell r="K3521"/>
          <cell r="V3521"/>
          <cell r="W3521"/>
        </row>
        <row r="3522">
          <cell r="K3522"/>
          <cell r="V3522"/>
          <cell r="W3522"/>
        </row>
        <row r="3523">
          <cell r="K3523"/>
          <cell r="V3523"/>
          <cell r="W3523"/>
        </row>
        <row r="3524">
          <cell r="K3524"/>
          <cell r="V3524"/>
          <cell r="W3524"/>
        </row>
        <row r="3525">
          <cell r="K3525"/>
          <cell r="V3525"/>
          <cell r="W3525"/>
        </row>
        <row r="3526">
          <cell r="K3526"/>
          <cell r="V3526"/>
          <cell r="W3526"/>
        </row>
        <row r="3527">
          <cell r="K3527"/>
          <cell r="V3527"/>
          <cell r="W3527"/>
        </row>
        <row r="3528">
          <cell r="K3528"/>
          <cell r="V3528"/>
          <cell r="W3528"/>
        </row>
        <row r="3529">
          <cell r="K3529"/>
          <cell r="V3529"/>
          <cell r="W3529"/>
        </row>
        <row r="3530">
          <cell r="K3530"/>
          <cell r="V3530"/>
          <cell r="W3530"/>
        </row>
        <row r="3531">
          <cell r="K3531"/>
          <cell r="V3531"/>
          <cell r="W3531"/>
        </row>
        <row r="3532">
          <cell r="K3532"/>
          <cell r="V3532"/>
          <cell r="W3532"/>
        </row>
        <row r="3533">
          <cell r="K3533"/>
          <cell r="V3533"/>
          <cell r="W3533"/>
        </row>
        <row r="3534">
          <cell r="K3534"/>
          <cell r="V3534"/>
          <cell r="W3534"/>
        </row>
        <row r="3535">
          <cell r="K3535"/>
          <cell r="V3535"/>
          <cell r="W3535"/>
        </row>
        <row r="3536">
          <cell r="K3536"/>
          <cell r="V3536"/>
          <cell r="W3536"/>
        </row>
        <row r="3537">
          <cell r="K3537"/>
          <cell r="V3537"/>
          <cell r="W3537"/>
        </row>
        <row r="3538">
          <cell r="K3538"/>
          <cell r="V3538"/>
          <cell r="W3538"/>
        </row>
        <row r="3539">
          <cell r="K3539"/>
          <cell r="V3539"/>
          <cell r="W3539"/>
        </row>
        <row r="3540">
          <cell r="K3540"/>
          <cell r="V3540"/>
          <cell r="W3540"/>
        </row>
        <row r="3541">
          <cell r="K3541"/>
          <cell r="V3541"/>
          <cell r="W3541"/>
        </row>
        <row r="3542">
          <cell r="K3542"/>
          <cell r="V3542"/>
          <cell r="W3542"/>
        </row>
        <row r="3543">
          <cell r="K3543"/>
          <cell r="V3543"/>
          <cell r="W3543"/>
        </row>
        <row r="3544">
          <cell r="K3544"/>
          <cell r="V3544"/>
          <cell r="W3544"/>
        </row>
        <row r="3545">
          <cell r="K3545"/>
          <cell r="V3545"/>
          <cell r="W3545"/>
        </row>
        <row r="3546">
          <cell r="K3546"/>
          <cell r="V3546"/>
          <cell r="W3546"/>
        </row>
        <row r="3547">
          <cell r="K3547"/>
          <cell r="V3547"/>
          <cell r="W3547"/>
        </row>
        <row r="3548">
          <cell r="K3548"/>
          <cell r="V3548"/>
          <cell r="W3548"/>
        </row>
        <row r="3549">
          <cell r="K3549"/>
          <cell r="V3549"/>
          <cell r="W3549"/>
        </row>
        <row r="3550">
          <cell r="K3550"/>
          <cell r="V3550"/>
          <cell r="W3550"/>
        </row>
        <row r="3551">
          <cell r="K3551"/>
          <cell r="V3551"/>
          <cell r="W3551"/>
        </row>
        <row r="3552">
          <cell r="K3552"/>
          <cell r="V3552"/>
          <cell r="W3552"/>
        </row>
        <row r="3553">
          <cell r="K3553"/>
          <cell r="V3553"/>
          <cell r="W3553"/>
        </row>
        <row r="3554">
          <cell r="K3554"/>
          <cell r="V3554"/>
          <cell r="W3554"/>
        </row>
        <row r="3555">
          <cell r="K3555"/>
          <cell r="V3555"/>
          <cell r="W3555"/>
        </row>
        <row r="3556">
          <cell r="K3556"/>
          <cell r="V3556"/>
          <cell r="W3556"/>
        </row>
        <row r="3557">
          <cell r="K3557"/>
          <cell r="V3557"/>
          <cell r="W3557"/>
        </row>
        <row r="3558">
          <cell r="K3558"/>
          <cell r="V3558"/>
          <cell r="W3558"/>
        </row>
        <row r="3559">
          <cell r="K3559"/>
          <cell r="V3559"/>
          <cell r="W3559"/>
        </row>
        <row r="3560">
          <cell r="K3560"/>
          <cell r="V3560"/>
          <cell r="W3560"/>
        </row>
        <row r="3561">
          <cell r="K3561"/>
          <cell r="V3561"/>
          <cell r="W3561"/>
        </row>
        <row r="3562">
          <cell r="K3562"/>
          <cell r="V3562"/>
          <cell r="W3562"/>
        </row>
        <row r="3563">
          <cell r="K3563"/>
          <cell r="V3563"/>
          <cell r="W3563"/>
        </row>
        <row r="3564">
          <cell r="K3564"/>
          <cell r="V3564"/>
          <cell r="W3564"/>
        </row>
        <row r="3565">
          <cell r="K3565"/>
          <cell r="V3565"/>
          <cell r="W3565"/>
        </row>
        <row r="3566">
          <cell r="K3566"/>
          <cell r="V3566"/>
          <cell r="W3566"/>
        </row>
        <row r="3567">
          <cell r="K3567"/>
          <cell r="V3567"/>
          <cell r="W3567"/>
        </row>
        <row r="3568">
          <cell r="K3568"/>
          <cell r="V3568"/>
          <cell r="W3568"/>
        </row>
        <row r="3569">
          <cell r="K3569"/>
          <cell r="V3569"/>
          <cell r="W3569"/>
        </row>
        <row r="3570">
          <cell r="K3570"/>
          <cell r="V3570"/>
          <cell r="W3570"/>
        </row>
        <row r="3571">
          <cell r="K3571"/>
          <cell r="V3571"/>
          <cell r="W3571"/>
        </row>
        <row r="3572">
          <cell r="K3572"/>
          <cell r="V3572"/>
          <cell r="W3572"/>
        </row>
        <row r="3573">
          <cell r="K3573"/>
          <cell r="V3573"/>
          <cell r="W3573"/>
        </row>
        <row r="3574">
          <cell r="K3574"/>
          <cell r="V3574"/>
          <cell r="W3574"/>
        </row>
        <row r="3575">
          <cell r="K3575"/>
          <cell r="V3575"/>
          <cell r="W3575"/>
        </row>
        <row r="3576">
          <cell r="K3576"/>
          <cell r="V3576"/>
          <cell r="W3576"/>
        </row>
        <row r="3577">
          <cell r="K3577"/>
          <cell r="V3577"/>
          <cell r="W3577"/>
        </row>
        <row r="3578">
          <cell r="K3578"/>
          <cell r="V3578"/>
          <cell r="W3578"/>
        </row>
        <row r="3579">
          <cell r="K3579"/>
          <cell r="V3579"/>
          <cell r="W3579"/>
        </row>
        <row r="3580">
          <cell r="K3580"/>
          <cell r="V3580"/>
          <cell r="W3580"/>
        </row>
        <row r="3581">
          <cell r="K3581"/>
          <cell r="V3581"/>
          <cell r="W3581"/>
        </row>
        <row r="3582">
          <cell r="K3582"/>
          <cell r="V3582"/>
          <cell r="W3582"/>
        </row>
        <row r="3583">
          <cell r="K3583"/>
          <cell r="V3583"/>
          <cell r="W3583"/>
        </row>
        <row r="3584">
          <cell r="K3584"/>
          <cell r="V3584"/>
          <cell r="W3584"/>
        </row>
        <row r="3585">
          <cell r="K3585"/>
          <cell r="V3585"/>
          <cell r="W3585"/>
        </row>
        <row r="3586">
          <cell r="K3586"/>
          <cell r="V3586"/>
          <cell r="W3586"/>
        </row>
        <row r="3587">
          <cell r="K3587"/>
          <cell r="V3587"/>
          <cell r="W3587"/>
        </row>
        <row r="3588">
          <cell r="K3588"/>
          <cell r="V3588"/>
          <cell r="W3588"/>
        </row>
        <row r="3589">
          <cell r="K3589"/>
          <cell r="V3589"/>
          <cell r="W3589"/>
        </row>
        <row r="3590">
          <cell r="K3590"/>
          <cell r="V3590"/>
          <cell r="W3590"/>
        </row>
        <row r="3591">
          <cell r="K3591"/>
          <cell r="V3591"/>
          <cell r="W3591"/>
        </row>
        <row r="3592">
          <cell r="K3592"/>
          <cell r="V3592"/>
          <cell r="W3592"/>
        </row>
        <row r="3593">
          <cell r="K3593"/>
          <cell r="V3593"/>
          <cell r="W3593"/>
        </row>
        <row r="3594">
          <cell r="K3594"/>
          <cell r="V3594"/>
          <cell r="W3594"/>
        </row>
        <row r="3595">
          <cell r="K3595"/>
          <cell r="V3595"/>
          <cell r="W3595"/>
        </row>
        <row r="3596">
          <cell r="K3596"/>
          <cell r="V3596"/>
          <cell r="W3596"/>
        </row>
        <row r="3597">
          <cell r="K3597"/>
          <cell r="V3597"/>
          <cell r="W3597"/>
        </row>
        <row r="3598">
          <cell r="K3598"/>
          <cell r="V3598"/>
          <cell r="W3598"/>
        </row>
        <row r="3599">
          <cell r="K3599"/>
          <cell r="V3599"/>
          <cell r="W3599"/>
        </row>
        <row r="3600">
          <cell r="K3600"/>
          <cell r="V3600"/>
          <cell r="W3600"/>
        </row>
        <row r="3601">
          <cell r="K3601"/>
          <cell r="V3601"/>
          <cell r="W3601"/>
        </row>
        <row r="3602">
          <cell r="K3602"/>
          <cell r="V3602"/>
          <cell r="W3602"/>
        </row>
        <row r="3603">
          <cell r="K3603"/>
          <cell r="V3603"/>
          <cell r="W3603"/>
        </row>
        <row r="3604">
          <cell r="K3604"/>
          <cell r="V3604"/>
          <cell r="W3604"/>
        </row>
        <row r="3605">
          <cell r="K3605"/>
          <cell r="V3605"/>
          <cell r="W3605"/>
        </row>
        <row r="3606">
          <cell r="K3606"/>
          <cell r="V3606"/>
          <cell r="W3606"/>
        </row>
        <row r="3607">
          <cell r="K3607"/>
          <cell r="V3607"/>
          <cell r="W3607"/>
        </row>
        <row r="3608">
          <cell r="K3608"/>
          <cell r="V3608"/>
          <cell r="W3608"/>
        </row>
        <row r="3609">
          <cell r="K3609"/>
          <cell r="V3609"/>
          <cell r="W3609"/>
        </row>
        <row r="3610">
          <cell r="K3610"/>
          <cell r="V3610"/>
          <cell r="W3610"/>
        </row>
        <row r="3611">
          <cell r="K3611"/>
          <cell r="V3611"/>
          <cell r="W3611"/>
        </row>
        <row r="3612">
          <cell r="K3612"/>
          <cell r="V3612"/>
          <cell r="W3612"/>
        </row>
        <row r="3613">
          <cell r="K3613"/>
          <cell r="V3613"/>
          <cell r="W3613"/>
        </row>
        <row r="3614">
          <cell r="K3614"/>
          <cell r="V3614"/>
          <cell r="W3614"/>
        </row>
        <row r="3615">
          <cell r="K3615"/>
          <cell r="V3615"/>
          <cell r="W3615"/>
        </row>
        <row r="3616">
          <cell r="K3616"/>
          <cell r="V3616"/>
          <cell r="W3616"/>
        </row>
        <row r="3617">
          <cell r="K3617"/>
          <cell r="V3617"/>
          <cell r="W3617"/>
        </row>
        <row r="3618">
          <cell r="K3618"/>
          <cell r="V3618"/>
          <cell r="W3618"/>
        </row>
        <row r="3619">
          <cell r="K3619"/>
          <cell r="V3619"/>
          <cell r="W3619"/>
        </row>
        <row r="3620">
          <cell r="K3620"/>
          <cell r="V3620"/>
          <cell r="W3620"/>
        </row>
        <row r="3621">
          <cell r="K3621"/>
          <cell r="V3621"/>
          <cell r="W3621"/>
        </row>
        <row r="3622">
          <cell r="K3622"/>
          <cell r="V3622"/>
          <cell r="W3622"/>
        </row>
        <row r="3623">
          <cell r="K3623"/>
          <cell r="V3623"/>
          <cell r="W3623"/>
        </row>
        <row r="3624">
          <cell r="K3624"/>
          <cell r="V3624"/>
          <cell r="W3624"/>
        </row>
        <row r="3625">
          <cell r="K3625"/>
          <cell r="V3625"/>
          <cell r="W3625"/>
        </row>
        <row r="3626">
          <cell r="K3626"/>
          <cell r="V3626"/>
          <cell r="W3626"/>
        </row>
        <row r="3627">
          <cell r="K3627"/>
          <cell r="V3627"/>
          <cell r="W3627"/>
        </row>
        <row r="3628">
          <cell r="K3628"/>
          <cell r="V3628"/>
          <cell r="W3628"/>
        </row>
        <row r="3629">
          <cell r="K3629"/>
          <cell r="V3629"/>
          <cell r="W3629"/>
        </row>
        <row r="3630">
          <cell r="K3630"/>
          <cell r="V3630"/>
          <cell r="W3630"/>
        </row>
        <row r="3631">
          <cell r="K3631"/>
          <cell r="V3631"/>
          <cell r="W3631"/>
        </row>
        <row r="3632">
          <cell r="K3632"/>
          <cell r="V3632"/>
          <cell r="W3632"/>
        </row>
        <row r="3633">
          <cell r="K3633"/>
          <cell r="V3633"/>
          <cell r="W3633"/>
        </row>
        <row r="3634">
          <cell r="K3634"/>
          <cell r="V3634"/>
          <cell r="W3634"/>
        </row>
        <row r="3635">
          <cell r="K3635"/>
          <cell r="V3635"/>
          <cell r="W3635"/>
        </row>
        <row r="3636">
          <cell r="K3636"/>
          <cell r="V3636"/>
          <cell r="W3636"/>
        </row>
        <row r="3637">
          <cell r="K3637"/>
          <cell r="V3637"/>
          <cell r="W3637"/>
        </row>
        <row r="3638">
          <cell r="K3638"/>
          <cell r="V3638"/>
          <cell r="W3638"/>
        </row>
        <row r="3639">
          <cell r="K3639"/>
          <cell r="V3639"/>
          <cell r="W3639"/>
        </row>
        <row r="3640">
          <cell r="K3640"/>
          <cell r="V3640"/>
          <cell r="W3640"/>
        </row>
        <row r="3641">
          <cell r="K3641"/>
          <cell r="V3641"/>
          <cell r="W3641"/>
        </row>
        <row r="3642">
          <cell r="K3642"/>
          <cell r="V3642"/>
          <cell r="W3642"/>
        </row>
        <row r="3643">
          <cell r="K3643"/>
          <cell r="V3643"/>
          <cell r="W3643"/>
        </row>
        <row r="3644">
          <cell r="K3644"/>
          <cell r="V3644"/>
          <cell r="W3644"/>
        </row>
        <row r="3645">
          <cell r="K3645"/>
          <cell r="V3645"/>
          <cell r="W3645"/>
        </row>
        <row r="3646">
          <cell r="K3646"/>
          <cell r="V3646"/>
          <cell r="W3646"/>
        </row>
        <row r="3647">
          <cell r="K3647"/>
          <cell r="V3647"/>
          <cell r="W3647"/>
        </row>
        <row r="3648">
          <cell r="K3648"/>
          <cell r="V3648"/>
          <cell r="W3648"/>
        </row>
        <row r="3649">
          <cell r="K3649"/>
          <cell r="V3649"/>
          <cell r="W3649"/>
        </row>
        <row r="3650">
          <cell r="K3650"/>
          <cell r="V3650"/>
          <cell r="W3650"/>
        </row>
        <row r="3651">
          <cell r="K3651"/>
          <cell r="V3651"/>
          <cell r="W3651"/>
        </row>
        <row r="3652">
          <cell r="K3652"/>
          <cell r="V3652"/>
          <cell r="W3652"/>
        </row>
        <row r="3653">
          <cell r="K3653"/>
          <cell r="V3653"/>
          <cell r="W3653"/>
        </row>
        <row r="3654">
          <cell r="K3654"/>
          <cell r="V3654"/>
          <cell r="W3654"/>
        </row>
        <row r="3655">
          <cell r="K3655"/>
          <cell r="V3655"/>
          <cell r="W3655"/>
        </row>
        <row r="3656">
          <cell r="K3656"/>
          <cell r="V3656"/>
          <cell r="W3656"/>
        </row>
        <row r="3657">
          <cell r="K3657"/>
          <cell r="V3657"/>
          <cell r="W3657"/>
        </row>
        <row r="3658">
          <cell r="K3658"/>
          <cell r="V3658"/>
          <cell r="W3658"/>
        </row>
        <row r="3659">
          <cell r="K3659"/>
          <cell r="V3659"/>
          <cell r="W3659"/>
        </row>
        <row r="3660">
          <cell r="K3660"/>
          <cell r="V3660"/>
          <cell r="W3660"/>
        </row>
        <row r="3661">
          <cell r="K3661"/>
          <cell r="V3661"/>
          <cell r="W3661"/>
        </row>
        <row r="3662">
          <cell r="K3662"/>
          <cell r="V3662"/>
          <cell r="W3662"/>
        </row>
        <row r="3663">
          <cell r="K3663"/>
          <cell r="V3663"/>
          <cell r="W3663"/>
        </row>
        <row r="3664">
          <cell r="K3664"/>
          <cell r="V3664"/>
          <cell r="W3664"/>
        </row>
        <row r="3665">
          <cell r="K3665"/>
          <cell r="V3665"/>
          <cell r="W3665"/>
        </row>
        <row r="3666">
          <cell r="K3666"/>
          <cell r="V3666"/>
          <cell r="W3666"/>
        </row>
        <row r="3667">
          <cell r="K3667"/>
          <cell r="V3667"/>
          <cell r="W3667"/>
        </row>
        <row r="3668">
          <cell r="K3668"/>
          <cell r="V3668"/>
          <cell r="W3668"/>
        </row>
        <row r="3669">
          <cell r="K3669"/>
          <cell r="V3669"/>
          <cell r="W3669"/>
        </row>
        <row r="3670">
          <cell r="K3670"/>
          <cell r="V3670"/>
          <cell r="W3670"/>
        </row>
        <row r="3671">
          <cell r="K3671"/>
          <cell r="V3671"/>
          <cell r="W3671"/>
        </row>
        <row r="3672">
          <cell r="K3672"/>
          <cell r="V3672"/>
          <cell r="W3672"/>
        </row>
        <row r="3673">
          <cell r="K3673"/>
          <cell r="V3673"/>
          <cell r="W3673"/>
        </row>
        <row r="3674">
          <cell r="K3674"/>
          <cell r="V3674"/>
          <cell r="W3674"/>
        </row>
        <row r="3675">
          <cell r="K3675"/>
          <cell r="V3675"/>
          <cell r="W3675"/>
        </row>
        <row r="3676">
          <cell r="K3676"/>
          <cell r="V3676"/>
          <cell r="W3676"/>
        </row>
        <row r="3677">
          <cell r="K3677"/>
          <cell r="V3677"/>
          <cell r="W3677"/>
        </row>
        <row r="3678">
          <cell r="K3678"/>
          <cell r="V3678"/>
          <cell r="W3678"/>
        </row>
        <row r="3679">
          <cell r="K3679"/>
          <cell r="V3679"/>
          <cell r="W3679"/>
        </row>
        <row r="3680">
          <cell r="K3680"/>
          <cell r="V3680"/>
          <cell r="W3680"/>
        </row>
        <row r="3681">
          <cell r="K3681"/>
          <cell r="V3681"/>
          <cell r="W3681"/>
        </row>
        <row r="3682">
          <cell r="K3682"/>
          <cell r="V3682"/>
          <cell r="W3682"/>
        </row>
        <row r="3683">
          <cell r="K3683"/>
          <cell r="V3683"/>
          <cell r="W3683"/>
        </row>
        <row r="3684">
          <cell r="K3684"/>
          <cell r="V3684"/>
          <cell r="W3684"/>
        </row>
        <row r="3685">
          <cell r="K3685"/>
          <cell r="V3685"/>
          <cell r="W3685"/>
        </row>
        <row r="3686">
          <cell r="K3686"/>
          <cell r="V3686"/>
          <cell r="W3686"/>
        </row>
        <row r="3687">
          <cell r="K3687"/>
          <cell r="V3687"/>
          <cell r="W3687"/>
        </row>
        <row r="3688">
          <cell r="K3688"/>
          <cell r="V3688"/>
          <cell r="W3688"/>
        </row>
        <row r="3689">
          <cell r="K3689"/>
          <cell r="V3689"/>
          <cell r="W3689"/>
        </row>
        <row r="3690">
          <cell r="K3690"/>
          <cell r="V3690"/>
          <cell r="W3690"/>
        </row>
        <row r="3691">
          <cell r="K3691"/>
          <cell r="V3691"/>
          <cell r="W3691"/>
        </row>
        <row r="3692">
          <cell r="K3692"/>
          <cell r="V3692"/>
          <cell r="W3692"/>
        </row>
        <row r="3693">
          <cell r="K3693"/>
          <cell r="V3693"/>
          <cell r="W3693"/>
        </row>
        <row r="3694">
          <cell r="K3694"/>
          <cell r="V3694"/>
          <cell r="W3694"/>
        </row>
        <row r="3695">
          <cell r="K3695"/>
          <cell r="V3695"/>
          <cell r="W3695"/>
        </row>
        <row r="3696">
          <cell r="K3696"/>
          <cell r="V3696"/>
          <cell r="W3696"/>
        </row>
        <row r="3697">
          <cell r="K3697"/>
          <cell r="V3697"/>
          <cell r="W3697"/>
        </row>
        <row r="3698">
          <cell r="K3698"/>
          <cell r="V3698"/>
          <cell r="W3698"/>
        </row>
        <row r="3699">
          <cell r="K3699"/>
          <cell r="V3699"/>
          <cell r="W3699"/>
        </row>
        <row r="3700">
          <cell r="K3700"/>
          <cell r="V3700"/>
          <cell r="W3700"/>
        </row>
        <row r="3701">
          <cell r="K3701"/>
          <cell r="V3701"/>
          <cell r="W3701"/>
        </row>
        <row r="3702">
          <cell r="K3702"/>
          <cell r="V3702"/>
          <cell r="W3702"/>
        </row>
        <row r="3703">
          <cell r="K3703"/>
          <cell r="V3703"/>
          <cell r="W3703"/>
        </row>
        <row r="3704">
          <cell r="K3704"/>
          <cell r="V3704"/>
          <cell r="W3704"/>
        </row>
        <row r="3705">
          <cell r="K3705"/>
          <cell r="V3705"/>
          <cell r="W3705"/>
        </row>
        <row r="3706">
          <cell r="K3706"/>
          <cell r="V3706"/>
          <cell r="W3706"/>
        </row>
        <row r="3707">
          <cell r="K3707"/>
          <cell r="V3707"/>
          <cell r="W3707"/>
        </row>
        <row r="3708">
          <cell r="K3708"/>
          <cell r="V3708"/>
          <cell r="W3708"/>
        </row>
        <row r="3709">
          <cell r="K3709"/>
          <cell r="V3709"/>
          <cell r="W3709"/>
        </row>
        <row r="3710">
          <cell r="K3710"/>
          <cell r="V3710"/>
          <cell r="W3710"/>
        </row>
        <row r="3711">
          <cell r="K3711"/>
          <cell r="V3711"/>
          <cell r="W3711"/>
        </row>
        <row r="3712">
          <cell r="K3712"/>
          <cell r="V3712"/>
          <cell r="W3712"/>
        </row>
        <row r="3713">
          <cell r="K3713"/>
          <cell r="V3713"/>
          <cell r="W3713"/>
        </row>
        <row r="3714">
          <cell r="K3714"/>
          <cell r="V3714"/>
          <cell r="W3714"/>
        </row>
        <row r="3715">
          <cell r="K3715"/>
          <cell r="V3715"/>
          <cell r="W3715"/>
        </row>
        <row r="3716">
          <cell r="K3716"/>
          <cell r="V3716"/>
          <cell r="W3716"/>
        </row>
        <row r="3717">
          <cell r="K3717"/>
          <cell r="V3717"/>
          <cell r="W3717"/>
        </row>
        <row r="3718">
          <cell r="K3718"/>
          <cell r="V3718"/>
          <cell r="W3718"/>
        </row>
        <row r="3719">
          <cell r="K3719"/>
          <cell r="V3719"/>
          <cell r="W3719"/>
        </row>
        <row r="3720">
          <cell r="K3720"/>
          <cell r="V3720"/>
          <cell r="W3720"/>
        </row>
        <row r="3721">
          <cell r="K3721"/>
          <cell r="V3721"/>
          <cell r="W3721"/>
        </row>
        <row r="3722">
          <cell r="K3722"/>
          <cell r="V3722"/>
          <cell r="W3722"/>
        </row>
        <row r="3723">
          <cell r="K3723"/>
          <cell r="V3723"/>
          <cell r="W3723"/>
        </row>
        <row r="3724">
          <cell r="K3724"/>
          <cell r="V3724"/>
          <cell r="W3724"/>
        </row>
        <row r="3725">
          <cell r="K3725"/>
          <cell r="V3725"/>
          <cell r="W3725"/>
        </row>
        <row r="3726">
          <cell r="K3726"/>
          <cell r="V3726"/>
          <cell r="W3726"/>
        </row>
        <row r="3727">
          <cell r="K3727"/>
          <cell r="V3727"/>
          <cell r="W3727"/>
        </row>
        <row r="3728">
          <cell r="K3728"/>
          <cell r="V3728"/>
          <cell r="W3728"/>
        </row>
        <row r="3729">
          <cell r="K3729"/>
          <cell r="V3729"/>
          <cell r="W3729"/>
        </row>
        <row r="3730">
          <cell r="K3730"/>
          <cell r="V3730"/>
          <cell r="W3730"/>
        </row>
        <row r="3731">
          <cell r="K3731"/>
          <cell r="V3731"/>
          <cell r="W3731"/>
        </row>
        <row r="3732">
          <cell r="K3732"/>
          <cell r="V3732"/>
          <cell r="W3732"/>
        </row>
        <row r="3733">
          <cell r="K3733"/>
          <cell r="V3733"/>
          <cell r="W3733"/>
        </row>
        <row r="3734">
          <cell r="K3734"/>
          <cell r="V3734"/>
          <cell r="W3734"/>
        </row>
        <row r="3735">
          <cell r="K3735"/>
          <cell r="V3735"/>
          <cell r="W3735"/>
        </row>
        <row r="3736">
          <cell r="K3736"/>
          <cell r="V3736"/>
          <cell r="W3736"/>
        </row>
        <row r="3737">
          <cell r="K3737"/>
          <cell r="V3737"/>
          <cell r="W3737"/>
        </row>
        <row r="3738">
          <cell r="K3738"/>
          <cell r="V3738"/>
          <cell r="W3738"/>
        </row>
        <row r="3739">
          <cell r="K3739"/>
          <cell r="V3739"/>
          <cell r="W3739"/>
        </row>
        <row r="3740">
          <cell r="K3740"/>
          <cell r="V3740"/>
          <cell r="W3740"/>
        </row>
        <row r="3741">
          <cell r="K3741"/>
          <cell r="V3741"/>
          <cell r="W3741"/>
        </row>
        <row r="3742">
          <cell r="K3742"/>
          <cell r="V3742"/>
          <cell r="W3742"/>
        </row>
        <row r="3743">
          <cell r="K3743"/>
          <cell r="V3743"/>
          <cell r="W3743"/>
        </row>
        <row r="3744">
          <cell r="K3744"/>
          <cell r="V3744"/>
          <cell r="W3744"/>
        </row>
        <row r="3745">
          <cell r="K3745"/>
          <cell r="V3745"/>
          <cell r="W3745"/>
        </row>
        <row r="3746">
          <cell r="K3746"/>
          <cell r="V3746"/>
          <cell r="W3746"/>
        </row>
        <row r="3747">
          <cell r="K3747"/>
          <cell r="V3747"/>
          <cell r="W3747"/>
        </row>
        <row r="3748">
          <cell r="K3748"/>
          <cell r="V3748"/>
          <cell r="W3748"/>
        </row>
        <row r="3749">
          <cell r="K3749"/>
          <cell r="V3749"/>
          <cell r="W3749"/>
        </row>
        <row r="3750">
          <cell r="K3750"/>
          <cell r="V3750"/>
          <cell r="W3750"/>
        </row>
        <row r="3751">
          <cell r="K3751"/>
          <cell r="V3751"/>
          <cell r="W3751"/>
        </row>
        <row r="3752">
          <cell r="K3752"/>
          <cell r="V3752"/>
          <cell r="W3752"/>
        </row>
        <row r="3753">
          <cell r="K3753"/>
          <cell r="V3753"/>
          <cell r="W3753"/>
        </row>
        <row r="3754">
          <cell r="K3754"/>
          <cell r="V3754"/>
          <cell r="W3754"/>
        </row>
        <row r="3755">
          <cell r="K3755"/>
          <cell r="V3755"/>
          <cell r="W3755"/>
        </row>
        <row r="3756">
          <cell r="K3756"/>
          <cell r="V3756"/>
          <cell r="W3756"/>
        </row>
        <row r="3757">
          <cell r="K3757"/>
          <cell r="V3757"/>
          <cell r="W3757"/>
        </row>
        <row r="3758">
          <cell r="K3758"/>
          <cell r="V3758"/>
          <cell r="W3758"/>
        </row>
        <row r="3759">
          <cell r="K3759"/>
          <cell r="V3759"/>
          <cell r="W3759"/>
        </row>
        <row r="3760">
          <cell r="K3760"/>
          <cell r="V3760"/>
          <cell r="W3760"/>
        </row>
        <row r="3761">
          <cell r="K3761"/>
          <cell r="V3761"/>
          <cell r="W3761"/>
        </row>
        <row r="3762">
          <cell r="K3762"/>
          <cell r="V3762"/>
          <cell r="W3762"/>
        </row>
        <row r="3763">
          <cell r="K3763"/>
          <cell r="V3763"/>
          <cell r="W3763"/>
        </row>
        <row r="3764">
          <cell r="K3764"/>
          <cell r="V3764"/>
          <cell r="W3764"/>
        </row>
        <row r="3765">
          <cell r="K3765"/>
          <cell r="V3765"/>
          <cell r="W3765"/>
        </row>
        <row r="3766">
          <cell r="K3766"/>
          <cell r="V3766"/>
          <cell r="W3766"/>
        </row>
        <row r="3767">
          <cell r="K3767"/>
          <cell r="V3767"/>
          <cell r="W3767"/>
        </row>
        <row r="3768">
          <cell r="K3768"/>
          <cell r="V3768"/>
          <cell r="W3768"/>
        </row>
        <row r="3769">
          <cell r="K3769"/>
          <cell r="V3769"/>
          <cell r="W3769"/>
        </row>
        <row r="3770">
          <cell r="K3770"/>
          <cell r="V3770"/>
          <cell r="W3770"/>
        </row>
        <row r="3771">
          <cell r="K3771"/>
          <cell r="V3771"/>
          <cell r="W3771"/>
        </row>
        <row r="3772">
          <cell r="K3772"/>
          <cell r="V3772"/>
          <cell r="W3772"/>
        </row>
        <row r="3773">
          <cell r="K3773"/>
          <cell r="V3773"/>
          <cell r="W3773"/>
        </row>
        <row r="3774">
          <cell r="K3774"/>
          <cell r="V3774"/>
          <cell r="W3774"/>
        </row>
        <row r="3775">
          <cell r="K3775"/>
          <cell r="V3775"/>
          <cell r="W3775"/>
        </row>
        <row r="3776">
          <cell r="K3776"/>
          <cell r="V3776"/>
          <cell r="W3776"/>
        </row>
        <row r="3777">
          <cell r="K3777"/>
          <cell r="V3777"/>
          <cell r="W3777"/>
        </row>
        <row r="3778">
          <cell r="K3778"/>
          <cell r="V3778"/>
          <cell r="W3778"/>
        </row>
        <row r="3779">
          <cell r="K3779"/>
          <cell r="V3779"/>
          <cell r="W3779"/>
        </row>
        <row r="3780">
          <cell r="K3780"/>
          <cell r="V3780"/>
          <cell r="W3780"/>
        </row>
        <row r="3781">
          <cell r="K3781"/>
          <cell r="V3781"/>
          <cell r="W3781"/>
        </row>
        <row r="3782">
          <cell r="K3782"/>
          <cell r="V3782"/>
          <cell r="W3782"/>
        </row>
        <row r="3783">
          <cell r="K3783"/>
          <cell r="V3783"/>
          <cell r="W3783"/>
        </row>
        <row r="3784">
          <cell r="K3784"/>
          <cell r="V3784"/>
          <cell r="W3784"/>
        </row>
        <row r="3785">
          <cell r="K3785"/>
          <cell r="V3785"/>
          <cell r="W3785"/>
        </row>
        <row r="3786">
          <cell r="K3786"/>
          <cell r="V3786"/>
          <cell r="W3786"/>
        </row>
        <row r="3787">
          <cell r="K3787"/>
          <cell r="V3787"/>
          <cell r="W3787"/>
        </row>
        <row r="3788">
          <cell r="K3788"/>
          <cell r="V3788"/>
          <cell r="W3788"/>
        </row>
        <row r="3789">
          <cell r="K3789"/>
          <cell r="V3789"/>
          <cell r="W3789"/>
        </row>
        <row r="3790">
          <cell r="K3790"/>
          <cell r="V3790"/>
          <cell r="W3790"/>
        </row>
        <row r="3791">
          <cell r="K3791"/>
          <cell r="V3791"/>
          <cell r="W3791"/>
        </row>
        <row r="3792">
          <cell r="K3792"/>
          <cell r="V3792"/>
          <cell r="W3792"/>
        </row>
        <row r="3793">
          <cell r="K3793"/>
          <cell r="V3793"/>
          <cell r="W3793"/>
        </row>
        <row r="3794">
          <cell r="K3794"/>
          <cell r="V3794"/>
          <cell r="W3794"/>
        </row>
        <row r="3795">
          <cell r="K3795"/>
          <cell r="V3795"/>
          <cell r="W3795"/>
        </row>
        <row r="3796">
          <cell r="K3796"/>
          <cell r="V3796"/>
          <cell r="W3796"/>
        </row>
        <row r="3797">
          <cell r="K3797"/>
          <cell r="V3797"/>
          <cell r="W3797"/>
        </row>
        <row r="3798">
          <cell r="K3798"/>
          <cell r="V3798"/>
          <cell r="W3798"/>
        </row>
        <row r="3799">
          <cell r="K3799"/>
          <cell r="V3799"/>
          <cell r="W3799"/>
        </row>
        <row r="3800">
          <cell r="K3800"/>
          <cell r="V3800"/>
          <cell r="W3800"/>
        </row>
        <row r="3801">
          <cell r="K3801"/>
          <cell r="V3801"/>
          <cell r="W3801"/>
        </row>
        <row r="3802">
          <cell r="K3802"/>
          <cell r="V3802"/>
          <cell r="W3802"/>
        </row>
        <row r="3803">
          <cell r="K3803"/>
          <cell r="V3803"/>
          <cell r="W3803"/>
        </row>
        <row r="3804">
          <cell r="K3804"/>
          <cell r="V3804"/>
          <cell r="W3804"/>
        </row>
        <row r="3805">
          <cell r="K3805"/>
          <cell r="V3805"/>
          <cell r="W3805"/>
        </row>
        <row r="3806">
          <cell r="K3806"/>
          <cell r="V3806"/>
          <cell r="W3806"/>
        </row>
        <row r="3807">
          <cell r="K3807"/>
          <cell r="V3807"/>
          <cell r="W3807"/>
        </row>
        <row r="3808">
          <cell r="K3808"/>
          <cell r="V3808"/>
          <cell r="W3808"/>
        </row>
        <row r="3809">
          <cell r="K3809"/>
          <cell r="V3809"/>
          <cell r="W3809"/>
        </row>
        <row r="3810">
          <cell r="K3810"/>
          <cell r="V3810"/>
          <cell r="W3810"/>
        </row>
        <row r="3811">
          <cell r="K3811"/>
          <cell r="V3811"/>
          <cell r="W3811"/>
        </row>
        <row r="3812">
          <cell r="K3812"/>
          <cell r="V3812"/>
          <cell r="W3812"/>
        </row>
        <row r="3813">
          <cell r="K3813"/>
          <cell r="V3813"/>
          <cell r="W3813"/>
        </row>
        <row r="3814">
          <cell r="K3814"/>
          <cell r="V3814"/>
          <cell r="W3814"/>
        </row>
        <row r="3815">
          <cell r="K3815"/>
          <cell r="V3815"/>
          <cell r="W3815"/>
        </row>
        <row r="3816">
          <cell r="K3816"/>
          <cell r="V3816"/>
          <cell r="W3816"/>
        </row>
        <row r="3817">
          <cell r="K3817"/>
          <cell r="V3817"/>
          <cell r="W3817"/>
        </row>
        <row r="3818">
          <cell r="K3818"/>
          <cell r="V3818"/>
          <cell r="W3818"/>
        </row>
        <row r="3819">
          <cell r="K3819"/>
          <cell r="V3819"/>
          <cell r="W3819"/>
        </row>
        <row r="3820">
          <cell r="K3820"/>
          <cell r="V3820"/>
          <cell r="W3820"/>
        </row>
        <row r="3821">
          <cell r="K3821"/>
          <cell r="V3821"/>
          <cell r="W3821"/>
        </row>
        <row r="3822">
          <cell r="K3822"/>
          <cell r="V3822"/>
          <cell r="W3822"/>
        </row>
        <row r="3823">
          <cell r="K3823"/>
          <cell r="V3823"/>
          <cell r="W3823"/>
        </row>
        <row r="3824">
          <cell r="K3824"/>
          <cell r="V3824"/>
          <cell r="W3824"/>
        </row>
        <row r="3825">
          <cell r="K3825"/>
          <cell r="V3825"/>
          <cell r="W3825"/>
        </row>
        <row r="3826">
          <cell r="K3826"/>
          <cell r="V3826"/>
          <cell r="W3826"/>
        </row>
        <row r="3827">
          <cell r="K3827"/>
          <cell r="V3827"/>
          <cell r="W3827"/>
        </row>
        <row r="3828">
          <cell r="K3828"/>
          <cell r="V3828"/>
          <cell r="W3828"/>
        </row>
        <row r="3829">
          <cell r="K3829"/>
          <cell r="V3829"/>
          <cell r="W3829"/>
        </row>
        <row r="3830">
          <cell r="K3830"/>
          <cell r="V3830"/>
          <cell r="W3830"/>
        </row>
        <row r="3831">
          <cell r="K3831"/>
          <cell r="V3831"/>
          <cell r="W3831"/>
        </row>
        <row r="3832">
          <cell r="K3832"/>
          <cell r="V3832"/>
          <cell r="W3832"/>
        </row>
        <row r="3833">
          <cell r="K3833"/>
          <cell r="V3833"/>
          <cell r="W3833"/>
        </row>
        <row r="3834">
          <cell r="K3834"/>
          <cell r="V3834"/>
          <cell r="W3834"/>
        </row>
        <row r="3835">
          <cell r="K3835"/>
          <cell r="V3835"/>
          <cell r="W3835"/>
        </row>
        <row r="3836">
          <cell r="K3836"/>
          <cell r="V3836"/>
          <cell r="W3836"/>
        </row>
        <row r="3837">
          <cell r="K3837"/>
          <cell r="V3837"/>
          <cell r="W3837"/>
        </row>
        <row r="3838">
          <cell r="K3838"/>
          <cell r="V3838"/>
          <cell r="W3838"/>
        </row>
        <row r="3839">
          <cell r="K3839"/>
          <cell r="V3839"/>
          <cell r="W3839"/>
        </row>
        <row r="3840">
          <cell r="K3840"/>
          <cell r="V3840"/>
          <cell r="W3840"/>
        </row>
        <row r="3841">
          <cell r="K3841"/>
          <cell r="V3841"/>
          <cell r="W3841"/>
        </row>
        <row r="3842">
          <cell r="K3842"/>
          <cell r="V3842"/>
          <cell r="W3842"/>
        </row>
        <row r="3843">
          <cell r="K3843"/>
          <cell r="V3843"/>
          <cell r="W3843"/>
        </row>
        <row r="3844">
          <cell r="K3844"/>
          <cell r="V3844"/>
          <cell r="W3844"/>
        </row>
        <row r="3845">
          <cell r="K3845"/>
          <cell r="V3845"/>
          <cell r="W3845"/>
        </row>
        <row r="3846">
          <cell r="K3846"/>
          <cell r="V3846"/>
          <cell r="W3846"/>
        </row>
        <row r="3847">
          <cell r="K3847"/>
          <cell r="V3847"/>
          <cell r="W3847"/>
        </row>
        <row r="3848">
          <cell r="K3848"/>
          <cell r="V3848"/>
          <cell r="W3848"/>
        </row>
        <row r="3849">
          <cell r="K3849"/>
          <cell r="V3849"/>
          <cell r="W3849"/>
        </row>
        <row r="3850">
          <cell r="K3850"/>
          <cell r="V3850"/>
          <cell r="W3850"/>
        </row>
        <row r="3851">
          <cell r="K3851"/>
          <cell r="V3851"/>
          <cell r="W3851"/>
        </row>
        <row r="3852">
          <cell r="K3852"/>
          <cell r="V3852"/>
          <cell r="W3852"/>
        </row>
        <row r="3853">
          <cell r="K3853"/>
          <cell r="V3853"/>
          <cell r="W3853"/>
        </row>
        <row r="3854">
          <cell r="K3854"/>
          <cell r="V3854"/>
          <cell r="W3854"/>
        </row>
        <row r="3855">
          <cell r="K3855"/>
          <cell r="V3855"/>
          <cell r="W3855"/>
        </row>
        <row r="3856">
          <cell r="K3856"/>
          <cell r="V3856"/>
          <cell r="W3856"/>
        </row>
        <row r="3857">
          <cell r="K3857"/>
          <cell r="V3857"/>
          <cell r="W3857"/>
        </row>
        <row r="3858">
          <cell r="K3858"/>
          <cell r="V3858"/>
          <cell r="W3858"/>
        </row>
        <row r="3859">
          <cell r="K3859"/>
          <cell r="V3859"/>
          <cell r="W3859"/>
        </row>
        <row r="3860">
          <cell r="K3860"/>
          <cell r="V3860"/>
          <cell r="W3860"/>
        </row>
        <row r="3861">
          <cell r="K3861"/>
          <cell r="V3861"/>
          <cell r="W3861"/>
        </row>
        <row r="3862">
          <cell r="K3862"/>
          <cell r="V3862"/>
          <cell r="W3862"/>
        </row>
        <row r="3863">
          <cell r="K3863"/>
          <cell r="V3863"/>
          <cell r="W3863"/>
        </row>
        <row r="3864">
          <cell r="K3864"/>
          <cell r="V3864"/>
          <cell r="W3864"/>
        </row>
        <row r="3865">
          <cell r="K3865"/>
          <cell r="V3865"/>
          <cell r="W3865"/>
        </row>
        <row r="3866">
          <cell r="K3866"/>
          <cell r="V3866"/>
          <cell r="W3866"/>
        </row>
        <row r="3867">
          <cell r="K3867"/>
          <cell r="V3867"/>
          <cell r="W3867"/>
        </row>
        <row r="3868">
          <cell r="K3868"/>
          <cell r="V3868"/>
          <cell r="W3868"/>
        </row>
        <row r="3869">
          <cell r="K3869"/>
          <cell r="V3869"/>
          <cell r="W3869"/>
        </row>
        <row r="3870">
          <cell r="K3870"/>
          <cell r="V3870"/>
          <cell r="W3870"/>
        </row>
        <row r="3871">
          <cell r="K3871"/>
          <cell r="V3871"/>
          <cell r="W3871"/>
        </row>
        <row r="3872">
          <cell r="K3872"/>
          <cell r="V3872"/>
          <cell r="W3872"/>
        </row>
        <row r="3873">
          <cell r="K3873"/>
          <cell r="V3873"/>
          <cell r="W3873"/>
        </row>
        <row r="3874">
          <cell r="K3874"/>
          <cell r="V3874"/>
          <cell r="W3874"/>
        </row>
        <row r="3875">
          <cell r="K3875"/>
          <cell r="V3875"/>
          <cell r="W3875"/>
        </row>
        <row r="3876">
          <cell r="K3876"/>
          <cell r="V3876"/>
          <cell r="W3876"/>
        </row>
        <row r="3877">
          <cell r="K3877"/>
          <cell r="V3877"/>
          <cell r="W3877"/>
        </row>
        <row r="3878">
          <cell r="K3878"/>
          <cell r="V3878"/>
          <cell r="W3878"/>
        </row>
        <row r="3879">
          <cell r="K3879"/>
          <cell r="V3879"/>
          <cell r="W3879"/>
        </row>
        <row r="3880">
          <cell r="K3880"/>
          <cell r="V3880"/>
          <cell r="W3880"/>
        </row>
        <row r="3881">
          <cell r="K3881"/>
          <cell r="V3881"/>
          <cell r="W3881"/>
        </row>
        <row r="3882">
          <cell r="K3882"/>
          <cell r="V3882"/>
          <cell r="W3882"/>
        </row>
        <row r="3883">
          <cell r="K3883"/>
          <cell r="V3883"/>
          <cell r="W3883"/>
        </row>
        <row r="3884">
          <cell r="K3884"/>
          <cell r="V3884"/>
          <cell r="W3884"/>
        </row>
        <row r="3885">
          <cell r="K3885"/>
          <cell r="V3885"/>
          <cell r="W3885"/>
        </row>
        <row r="3886">
          <cell r="K3886"/>
          <cell r="V3886"/>
          <cell r="W3886"/>
        </row>
        <row r="3887">
          <cell r="K3887"/>
          <cell r="V3887"/>
          <cell r="W3887"/>
        </row>
        <row r="3888">
          <cell r="K3888"/>
          <cell r="V3888"/>
          <cell r="W3888"/>
        </row>
        <row r="3889">
          <cell r="K3889"/>
          <cell r="V3889"/>
          <cell r="W3889"/>
        </row>
        <row r="3890">
          <cell r="K3890"/>
          <cell r="V3890"/>
          <cell r="W3890"/>
        </row>
        <row r="3891">
          <cell r="K3891"/>
          <cell r="V3891"/>
          <cell r="W3891"/>
        </row>
        <row r="3892">
          <cell r="K3892"/>
          <cell r="V3892"/>
          <cell r="W3892"/>
        </row>
        <row r="3893">
          <cell r="K3893"/>
          <cell r="V3893"/>
          <cell r="W3893"/>
        </row>
        <row r="3894">
          <cell r="K3894"/>
          <cell r="V3894"/>
          <cell r="W3894"/>
        </row>
        <row r="3895">
          <cell r="K3895"/>
          <cell r="V3895"/>
          <cell r="W3895"/>
        </row>
        <row r="3896">
          <cell r="K3896"/>
          <cell r="V3896"/>
          <cell r="W3896"/>
        </row>
        <row r="3897">
          <cell r="K3897"/>
          <cell r="V3897"/>
          <cell r="W3897"/>
        </row>
        <row r="3898">
          <cell r="K3898"/>
          <cell r="V3898"/>
          <cell r="W3898"/>
        </row>
        <row r="3899">
          <cell r="K3899"/>
          <cell r="V3899"/>
          <cell r="W3899"/>
        </row>
        <row r="3900">
          <cell r="K3900"/>
          <cell r="V3900"/>
          <cell r="W3900"/>
        </row>
        <row r="3901">
          <cell r="K3901"/>
          <cell r="V3901"/>
          <cell r="W3901"/>
        </row>
        <row r="3902">
          <cell r="K3902"/>
          <cell r="V3902"/>
          <cell r="W3902"/>
        </row>
        <row r="3903">
          <cell r="K3903"/>
          <cell r="V3903"/>
          <cell r="W3903"/>
        </row>
        <row r="3904">
          <cell r="K3904"/>
          <cell r="V3904"/>
          <cell r="W3904"/>
        </row>
        <row r="3905">
          <cell r="K3905"/>
          <cell r="V3905"/>
          <cell r="W3905"/>
        </row>
        <row r="3906">
          <cell r="K3906"/>
          <cell r="V3906"/>
          <cell r="W3906"/>
        </row>
        <row r="3907">
          <cell r="K3907"/>
          <cell r="V3907"/>
          <cell r="W3907"/>
        </row>
        <row r="3908">
          <cell r="K3908"/>
          <cell r="V3908"/>
          <cell r="W3908"/>
        </row>
        <row r="3909">
          <cell r="K3909"/>
          <cell r="V3909"/>
          <cell r="W3909"/>
        </row>
        <row r="3910">
          <cell r="K3910"/>
          <cell r="V3910"/>
          <cell r="W3910"/>
        </row>
        <row r="3911">
          <cell r="K3911"/>
          <cell r="V3911"/>
          <cell r="W3911"/>
        </row>
        <row r="3912">
          <cell r="K3912"/>
          <cell r="V3912"/>
          <cell r="W3912"/>
        </row>
        <row r="3913">
          <cell r="K3913"/>
          <cell r="V3913"/>
          <cell r="W3913"/>
        </row>
        <row r="3914">
          <cell r="K3914"/>
          <cell r="V3914"/>
          <cell r="W3914"/>
        </row>
        <row r="3915">
          <cell r="K3915"/>
          <cell r="V3915"/>
          <cell r="W3915"/>
        </row>
        <row r="3916">
          <cell r="K3916"/>
          <cell r="V3916"/>
          <cell r="W3916"/>
        </row>
        <row r="3917">
          <cell r="K3917"/>
          <cell r="V3917"/>
          <cell r="W3917"/>
        </row>
        <row r="3918">
          <cell r="K3918"/>
          <cell r="V3918"/>
          <cell r="W3918"/>
        </row>
        <row r="3919">
          <cell r="K3919"/>
          <cell r="V3919"/>
          <cell r="W3919"/>
        </row>
        <row r="3920">
          <cell r="K3920"/>
          <cell r="V3920"/>
          <cell r="W3920"/>
        </row>
        <row r="3921">
          <cell r="K3921"/>
          <cell r="V3921"/>
          <cell r="W3921"/>
        </row>
        <row r="3922">
          <cell r="K3922"/>
          <cell r="V3922"/>
          <cell r="W3922"/>
        </row>
        <row r="3923">
          <cell r="K3923"/>
          <cell r="V3923"/>
          <cell r="W3923"/>
        </row>
        <row r="3924">
          <cell r="K3924"/>
          <cell r="V3924"/>
          <cell r="W3924"/>
        </row>
        <row r="3925">
          <cell r="K3925"/>
          <cell r="V3925"/>
          <cell r="W3925"/>
        </row>
        <row r="3926">
          <cell r="K3926"/>
          <cell r="V3926"/>
          <cell r="W3926"/>
        </row>
        <row r="3927">
          <cell r="K3927"/>
          <cell r="V3927"/>
          <cell r="W3927"/>
        </row>
        <row r="3928">
          <cell r="K3928"/>
          <cell r="V3928"/>
          <cell r="W3928"/>
        </row>
        <row r="3929">
          <cell r="K3929"/>
          <cell r="V3929"/>
          <cell r="W3929"/>
        </row>
        <row r="3930">
          <cell r="K3930"/>
          <cell r="V3930"/>
          <cell r="W3930"/>
        </row>
        <row r="3931">
          <cell r="K3931"/>
          <cell r="V3931"/>
          <cell r="W3931"/>
        </row>
        <row r="3932">
          <cell r="K3932"/>
          <cell r="V3932"/>
          <cell r="W3932"/>
        </row>
        <row r="3933">
          <cell r="K3933"/>
          <cell r="V3933"/>
          <cell r="W3933"/>
        </row>
        <row r="3934">
          <cell r="K3934"/>
          <cell r="V3934"/>
          <cell r="W3934"/>
        </row>
        <row r="3935">
          <cell r="K3935"/>
          <cell r="V3935"/>
          <cell r="W3935"/>
        </row>
        <row r="3936">
          <cell r="K3936"/>
          <cell r="V3936"/>
          <cell r="W3936"/>
        </row>
        <row r="3937">
          <cell r="K3937"/>
          <cell r="V3937"/>
          <cell r="W3937"/>
        </row>
        <row r="3938">
          <cell r="K3938"/>
          <cell r="V3938"/>
          <cell r="W3938"/>
        </row>
        <row r="3939">
          <cell r="K3939"/>
          <cell r="V3939"/>
          <cell r="W3939"/>
        </row>
        <row r="3940">
          <cell r="K3940"/>
          <cell r="V3940"/>
          <cell r="W3940"/>
        </row>
        <row r="3941">
          <cell r="K3941"/>
          <cell r="V3941"/>
          <cell r="W3941"/>
        </row>
        <row r="3942">
          <cell r="K3942"/>
          <cell r="V3942"/>
          <cell r="W3942"/>
        </row>
        <row r="3943">
          <cell r="K3943"/>
          <cell r="V3943"/>
          <cell r="W3943"/>
        </row>
        <row r="3944">
          <cell r="K3944"/>
          <cell r="V3944"/>
          <cell r="W3944"/>
        </row>
        <row r="3945">
          <cell r="K3945"/>
          <cell r="V3945"/>
          <cell r="W3945"/>
        </row>
        <row r="3946">
          <cell r="K3946"/>
          <cell r="V3946"/>
          <cell r="W3946"/>
        </row>
        <row r="3947">
          <cell r="K3947"/>
          <cell r="V3947"/>
          <cell r="W3947"/>
        </row>
        <row r="3948">
          <cell r="K3948"/>
          <cell r="V3948"/>
          <cell r="W3948"/>
        </row>
        <row r="3949">
          <cell r="K3949"/>
          <cell r="V3949"/>
          <cell r="W3949"/>
        </row>
        <row r="3950">
          <cell r="K3950"/>
          <cell r="V3950"/>
          <cell r="W3950"/>
        </row>
        <row r="3951">
          <cell r="K3951"/>
          <cell r="V3951"/>
          <cell r="W3951"/>
        </row>
        <row r="3952">
          <cell r="K3952"/>
          <cell r="V3952"/>
          <cell r="W3952"/>
        </row>
        <row r="3953">
          <cell r="K3953"/>
          <cell r="V3953"/>
          <cell r="W3953"/>
        </row>
        <row r="3954">
          <cell r="K3954"/>
          <cell r="V3954"/>
          <cell r="W3954"/>
        </row>
        <row r="3955">
          <cell r="K3955"/>
          <cell r="V3955"/>
          <cell r="W3955"/>
        </row>
        <row r="3956">
          <cell r="K3956"/>
          <cell r="V3956"/>
          <cell r="W3956"/>
        </row>
        <row r="3957">
          <cell r="K3957"/>
          <cell r="V3957"/>
          <cell r="W3957"/>
        </row>
        <row r="3958">
          <cell r="K3958"/>
          <cell r="V3958"/>
          <cell r="W3958"/>
        </row>
        <row r="3959">
          <cell r="K3959"/>
          <cell r="V3959"/>
          <cell r="W3959"/>
        </row>
        <row r="3960">
          <cell r="K3960"/>
          <cell r="V3960"/>
          <cell r="W3960"/>
        </row>
        <row r="3961">
          <cell r="K3961"/>
          <cell r="V3961"/>
          <cell r="W3961"/>
        </row>
        <row r="3962">
          <cell r="K3962"/>
          <cell r="V3962"/>
          <cell r="W3962"/>
        </row>
        <row r="3963">
          <cell r="K3963"/>
          <cell r="V3963"/>
          <cell r="W3963"/>
        </row>
        <row r="3964">
          <cell r="K3964"/>
          <cell r="V3964"/>
          <cell r="W3964"/>
        </row>
        <row r="3965">
          <cell r="K3965"/>
          <cell r="V3965"/>
          <cell r="W3965"/>
        </row>
        <row r="3966">
          <cell r="K3966"/>
          <cell r="V3966"/>
          <cell r="W3966"/>
        </row>
        <row r="3967">
          <cell r="K3967"/>
          <cell r="V3967"/>
          <cell r="W3967"/>
        </row>
        <row r="3968">
          <cell r="K3968"/>
          <cell r="V3968"/>
          <cell r="W3968"/>
        </row>
        <row r="3969">
          <cell r="K3969"/>
          <cell r="V3969"/>
          <cell r="W3969"/>
        </row>
        <row r="3970">
          <cell r="K3970"/>
          <cell r="V3970"/>
          <cell r="W3970"/>
        </row>
        <row r="3971">
          <cell r="K3971"/>
          <cell r="V3971"/>
          <cell r="W3971"/>
        </row>
        <row r="3972">
          <cell r="K3972"/>
          <cell r="V3972"/>
          <cell r="W3972"/>
        </row>
        <row r="3973">
          <cell r="K3973"/>
          <cell r="V3973"/>
          <cell r="W3973"/>
        </row>
        <row r="3974">
          <cell r="K3974"/>
          <cell r="V3974"/>
          <cell r="W3974"/>
        </row>
        <row r="3975">
          <cell r="K3975"/>
          <cell r="V3975"/>
          <cell r="W3975"/>
        </row>
        <row r="3976">
          <cell r="K3976"/>
          <cell r="V3976"/>
          <cell r="W3976"/>
        </row>
        <row r="3977">
          <cell r="K3977"/>
          <cell r="V3977"/>
          <cell r="W3977"/>
        </row>
        <row r="3978">
          <cell r="K3978"/>
          <cell r="V3978"/>
          <cell r="W3978"/>
        </row>
        <row r="3979">
          <cell r="K3979"/>
          <cell r="V3979"/>
          <cell r="W3979"/>
        </row>
        <row r="3980">
          <cell r="K3980"/>
          <cell r="V3980"/>
          <cell r="W3980"/>
        </row>
        <row r="3981">
          <cell r="K3981"/>
          <cell r="V3981"/>
          <cell r="W3981"/>
        </row>
        <row r="3982">
          <cell r="K3982"/>
          <cell r="V3982"/>
          <cell r="W3982"/>
        </row>
        <row r="3983">
          <cell r="K3983"/>
          <cell r="V3983"/>
          <cell r="W3983"/>
        </row>
        <row r="3984">
          <cell r="K3984"/>
          <cell r="V3984"/>
          <cell r="W3984"/>
        </row>
        <row r="3985">
          <cell r="K3985"/>
          <cell r="V3985"/>
          <cell r="W3985"/>
        </row>
        <row r="3986">
          <cell r="K3986"/>
          <cell r="V3986"/>
          <cell r="W3986"/>
        </row>
        <row r="3987">
          <cell r="K3987"/>
          <cell r="V3987"/>
          <cell r="W3987"/>
        </row>
        <row r="3988">
          <cell r="K3988"/>
          <cell r="V3988"/>
          <cell r="W3988"/>
        </row>
        <row r="3989">
          <cell r="K3989"/>
          <cell r="V3989"/>
          <cell r="W3989"/>
        </row>
        <row r="3990">
          <cell r="K3990"/>
          <cell r="V3990"/>
          <cell r="W3990"/>
        </row>
        <row r="3991">
          <cell r="K3991"/>
          <cell r="V3991"/>
          <cell r="W3991"/>
        </row>
        <row r="3992">
          <cell r="K3992"/>
          <cell r="V3992"/>
          <cell r="W3992"/>
        </row>
        <row r="3993">
          <cell r="K3993"/>
          <cell r="V3993"/>
          <cell r="W3993"/>
        </row>
        <row r="3994">
          <cell r="K3994"/>
          <cell r="V3994"/>
          <cell r="W3994"/>
        </row>
        <row r="3995">
          <cell r="K3995"/>
          <cell r="V3995"/>
          <cell r="W3995"/>
        </row>
        <row r="3996">
          <cell r="K3996"/>
          <cell r="V3996"/>
          <cell r="W3996"/>
        </row>
        <row r="3997">
          <cell r="K3997"/>
          <cell r="V3997"/>
          <cell r="W3997"/>
        </row>
        <row r="3998">
          <cell r="K3998"/>
          <cell r="V3998"/>
          <cell r="W3998"/>
        </row>
        <row r="3999">
          <cell r="K3999"/>
          <cell r="V3999"/>
          <cell r="W3999"/>
        </row>
        <row r="4000">
          <cell r="K4000"/>
          <cell r="V4000"/>
          <cell r="W4000"/>
        </row>
        <row r="4001">
          <cell r="K4001"/>
          <cell r="V4001"/>
          <cell r="W4001"/>
        </row>
        <row r="4002">
          <cell r="K4002"/>
          <cell r="V4002"/>
          <cell r="W4002"/>
        </row>
        <row r="4003">
          <cell r="K4003"/>
          <cell r="V4003"/>
          <cell r="W4003"/>
        </row>
        <row r="4004">
          <cell r="K4004"/>
          <cell r="V4004"/>
          <cell r="W4004"/>
        </row>
        <row r="4005">
          <cell r="K4005"/>
          <cell r="V4005"/>
          <cell r="W4005"/>
        </row>
        <row r="4006">
          <cell r="K4006"/>
          <cell r="V4006"/>
          <cell r="W4006"/>
        </row>
        <row r="4007">
          <cell r="K4007"/>
          <cell r="V4007"/>
          <cell r="W4007"/>
        </row>
        <row r="4008">
          <cell r="K4008"/>
          <cell r="V4008"/>
          <cell r="W4008"/>
        </row>
        <row r="4009">
          <cell r="K4009"/>
          <cell r="V4009"/>
          <cell r="W4009"/>
        </row>
        <row r="4010">
          <cell r="K4010"/>
          <cell r="V4010"/>
          <cell r="W4010"/>
        </row>
        <row r="4011">
          <cell r="K4011"/>
          <cell r="V4011"/>
          <cell r="W4011"/>
        </row>
        <row r="4012">
          <cell r="K4012"/>
          <cell r="V4012"/>
          <cell r="W4012"/>
        </row>
        <row r="4013">
          <cell r="K4013"/>
          <cell r="V4013"/>
          <cell r="W4013"/>
        </row>
        <row r="4014">
          <cell r="K4014"/>
          <cell r="V4014"/>
          <cell r="W4014"/>
        </row>
        <row r="4015">
          <cell r="K4015"/>
          <cell r="V4015"/>
          <cell r="W4015"/>
        </row>
        <row r="4016">
          <cell r="K4016"/>
          <cell r="V4016"/>
          <cell r="W4016"/>
        </row>
        <row r="4017">
          <cell r="K4017"/>
          <cell r="V4017"/>
          <cell r="W4017"/>
        </row>
        <row r="4018">
          <cell r="K4018"/>
          <cell r="V4018"/>
          <cell r="W4018"/>
        </row>
        <row r="4019">
          <cell r="K4019"/>
          <cell r="V4019"/>
          <cell r="W4019"/>
        </row>
        <row r="4020">
          <cell r="K4020"/>
          <cell r="V4020"/>
          <cell r="W4020"/>
        </row>
        <row r="4021">
          <cell r="K4021"/>
          <cell r="V4021"/>
          <cell r="W4021"/>
        </row>
        <row r="4022">
          <cell r="K4022"/>
          <cell r="V4022"/>
          <cell r="W4022"/>
        </row>
        <row r="4023">
          <cell r="K4023"/>
          <cell r="V4023"/>
          <cell r="W4023"/>
        </row>
        <row r="4024">
          <cell r="K4024"/>
          <cell r="V4024"/>
          <cell r="W4024"/>
        </row>
        <row r="4025">
          <cell r="K4025"/>
          <cell r="V4025"/>
          <cell r="W4025"/>
        </row>
        <row r="4026">
          <cell r="K4026"/>
          <cell r="V4026"/>
          <cell r="W4026"/>
        </row>
        <row r="4027">
          <cell r="K4027"/>
          <cell r="V4027"/>
          <cell r="W4027"/>
        </row>
        <row r="4028">
          <cell r="K4028"/>
          <cell r="V4028"/>
          <cell r="W4028"/>
        </row>
        <row r="4029">
          <cell r="K4029"/>
          <cell r="V4029"/>
          <cell r="W4029"/>
        </row>
        <row r="4030">
          <cell r="K4030"/>
          <cell r="V4030"/>
          <cell r="W4030"/>
        </row>
        <row r="4031">
          <cell r="K4031"/>
          <cell r="V4031"/>
          <cell r="W4031"/>
        </row>
        <row r="4032">
          <cell r="K4032"/>
          <cell r="V4032"/>
          <cell r="W4032"/>
        </row>
        <row r="4033">
          <cell r="K4033"/>
          <cell r="V4033"/>
          <cell r="W4033"/>
        </row>
        <row r="4034">
          <cell r="K4034"/>
          <cell r="V4034"/>
          <cell r="W4034"/>
        </row>
        <row r="4035">
          <cell r="K4035"/>
          <cell r="V4035"/>
          <cell r="W4035"/>
        </row>
        <row r="4036">
          <cell r="K4036"/>
          <cell r="V4036"/>
          <cell r="W4036"/>
        </row>
        <row r="4037">
          <cell r="K4037"/>
          <cell r="V4037"/>
          <cell r="W4037"/>
        </row>
        <row r="4038">
          <cell r="K4038"/>
          <cell r="V4038"/>
          <cell r="W4038"/>
        </row>
        <row r="4039">
          <cell r="K4039"/>
          <cell r="V4039"/>
          <cell r="W4039"/>
        </row>
        <row r="4040">
          <cell r="K4040"/>
          <cell r="V4040"/>
          <cell r="W4040"/>
        </row>
        <row r="4041">
          <cell r="K4041"/>
          <cell r="V4041"/>
          <cell r="W4041"/>
        </row>
        <row r="4042">
          <cell r="K4042"/>
          <cell r="V4042"/>
          <cell r="W4042"/>
        </row>
        <row r="4043">
          <cell r="K4043"/>
          <cell r="V4043"/>
          <cell r="W4043"/>
        </row>
        <row r="4044">
          <cell r="K4044"/>
          <cell r="V4044"/>
          <cell r="W4044"/>
        </row>
        <row r="4045">
          <cell r="K4045"/>
          <cell r="V4045"/>
          <cell r="W4045"/>
        </row>
        <row r="4046">
          <cell r="K4046"/>
          <cell r="V4046"/>
          <cell r="W4046"/>
        </row>
        <row r="4047">
          <cell r="K4047"/>
          <cell r="V4047"/>
          <cell r="W4047"/>
        </row>
        <row r="4048">
          <cell r="K4048"/>
          <cell r="V4048"/>
          <cell r="W4048"/>
        </row>
        <row r="4049">
          <cell r="K4049"/>
          <cell r="V4049"/>
          <cell r="W4049"/>
        </row>
        <row r="4050">
          <cell r="K4050"/>
          <cell r="V4050"/>
          <cell r="W4050"/>
        </row>
        <row r="4051">
          <cell r="K4051"/>
          <cell r="V4051"/>
          <cell r="W4051"/>
        </row>
        <row r="4052">
          <cell r="K4052"/>
          <cell r="V4052"/>
          <cell r="W4052"/>
        </row>
        <row r="4053">
          <cell r="K4053"/>
          <cell r="V4053"/>
          <cell r="W4053"/>
        </row>
        <row r="4054">
          <cell r="K4054"/>
          <cell r="V4054"/>
          <cell r="W4054"/>
        </row>
        <row r="4055">
          <cell r="K4055"/>
          <cell r="V4055"/>
          <cell r="W4055"/>
        </row>
        <row r="4056">
          <cell r="K4056"/>
          <cell r="V4056"/>
          <cell r="W4056"/>
        </row>
        <row r="4057">
          <cell r="K4057"/>
          <cell r="V4057"/>
          <cell r="W4057"/>
        </row>
        <row r="4058">
          <cell r="K4058"/>
          <cell r="V4058"/>
          <cell r="W4058"/>
        </row>
        <row r="4059">
          <cell r="K4059"/>
          <cell r="V4059"/>
          <cell r="W4059"/>
        </row>
        <row r="4060">
          <cell r="K4060"/>
          <cell r="V4060"/>
          <cell r="W4060"/>
        </row>
        <row r="4061">
          <cell r="K4061"/>
          <cell r="V4061"/>
          <cell r="W4061"/>
        </row>
        <row r="4062">
          <cell r="K4062"/>
          <cell r="V4062"/>
          <cell r="W4062"/>
        </row>
        <row r="4063">
          <cell r="K4063"/>
          <cell r="V4063"/>
          <cell r="W4063"/>
        </row>
        <row r="4064">
          <cell r="K4064"/>
          <cell r="V4064"/>
          <cell r="W4064"/>
        </row>
        <row r="4065">
          <cell r="K4065"/>
          <cell r="V4065"/>
          <cell r="W4065"/>
        </row>
        <row r="4066">
          <cell r="K4066"/>
          <cell r="V4066"/>
          <cell r="W4066"/>
        </row>
        <row r="4067">
          <cell r="K4067"/>
          <cell r="V4067"/>
          <cell r="W4067"/>
        </row>
        <row r="4068">
          <cell r="K4068"/>
          <cell r="V4068"/>
          <cell r="W4068"/>
        </row>
        <row r="4069">
          <cell r="K4069"/>
          <cell r="V4069"/>
          <cell r="W4069"/>
        </row>
        <row r="4070">
          <cell r="K4070"/>
          <cell r="V4070"/>
          <cell r="W4070"/>
        </row>
        <row r="4071">
          <cell r="K4071"/>
          <cell r="V4071"/>
          <cell r="W4071"/>
        </row>
        <row r="4072">
          <cell r="K4072"/>
          <cell r="V4072"/>
          <cell r="W4072"/>
        </row>
        <row r="4073">
          <cell r="K4073"/>
          <cell r="V4073"/>
          <cell r="W4073"/>
        </row>
        <row r="4074">
          <cell r="K4074"/>
          <cell r="V4074"/>
          <cell r="W4074"/>
        </row>
        <row r="4075">
          <cell r="K4075"/>
          <cell r="V4075"/>
          <cell r="W4075"/>
        </row>
        <row r="4076">
          <cell r="K4076"/>
          <cell r="V4076"/>
          <cell r="W4076"/>
        </row>
        <row r="4077">
          <cell r="K4077"/>
          <cell r="V4077"/>
          <cell r="W4077"/>
        </row>
        <row r="4078">
          <cell r="K4078"/>
          <cell r="V4078"/>
          <cell r="W4078"/>
        </row>
        <row r="4079">
          <cell r="K4079"/>
          <cell r="V4079"/>
          <cell r="W4079"/>
        </row>
        <row r="4080">
          <cell r="K4080"/>
          <cell r="V4080"/>
          <cell r="W4080"/>
        </row>
        <row r="4081">
          <cell r="K4081"/>
          <cell r="V4081"/>
          <cell r="W4081"/>
        </row>
        <row r="4082">
          <cell r="K4082"/>
          <cell r="V4082"/>
          <cell r="W4082"/>
        </row>
        <row r="4083">
          <cell r="K4083"/>
          <cell r="V4083"/>
          <cell r="W4083"/>
        </row>
        <row r="4084">
          <cell r="K4084"/>
          <cell r="V4084"/>
          <cell r="W4084"/>
        </row>
        <row r="4085">
          <cell r="K4085"/>
          <cell r="V4085"/>
          <cell r="W4085"/>
        </row>
        <row r="4086">
          <cell r="K4086"/>
          <cell r="V4086"/>
          <cell r="W4086"/>
        </row>
        <row r="4087">
          <cell r="K4087"/>
          <cell r="V4087"/>
          <cell r="W4087"/>
        </row>
        <row r="4088">
          <cell r="K4088"/>
          <cell r="V4088"/>
          <cell r="W4088"/>
        </row>
        <row r="4089">
          <cell r="K4089"/>
          <cell r="V4089"/>
          <cell r="W4089"/>
        </row>
        <row r="4090">
          <cell r="K4090"/>
          <cell r="V4090"/>
          <cell r="W4090"/>
        </row>
        <row r="4091">
          <cell r="K4091"/>
          <cell r="V4091"/>
          <cell r="W4091"/>
        </row>
        <row r="4092">
          <cell r="K4092"/>
          <cell r="V4092"/>
          <cell r="W4092"/>
        </row>
        <row r="4093">
          <cell r="K4093"/>
          <cell r="V4093"/>
          <cell r="W4093"/>
        </row>
        <row r="4094">
          <cell r="K4094"/>
          <cell r="V4094"/>
          <cell r="W4094"/>
        </row>
        <row r="4095">
          <cell r="K4095"/>
          <cell r="V4095"/>
          <cell r="W4095"/>
        </row>
        <row r="4096">
          <cell r="K4096"/>
          <cell r="V4096"/>
          <cell r="W4096"/>
        </row>
        <row r="4097">
          <cell r="K4097"/>
          <cell r="V4097"/>
          <cell r="W4097"/>
        </row>
        <row r="4098">
          <cell r="K4098"/>
          <cell r="V4098"/>
          <cell r="W4098"/>
        </row>
        <row r="4099">
          <cell r="K4099"/>
          <cell r="V4099"/>
          <cell r="W4099"/>
        </row>
        <row r="4100">
          <cell r="K4100"/>
          <cell r="V4100"/>
          <cell r="W4100"/>
        </row>
        <row r="4101">
          <cell r="K4101"/>
          <cell r="V4101"/>
          <cell r="W4101"/>
        </row>
        <row r="4102">
          <cell r="K4102"/>
          <cell r="V4102"/>
          <cell r="W4102"/>
        </row>
        <row r="4103">
          <cell r="K4103"/>
          <cell r="V4103"/>
          <cell r="W4103"/>
        </row>
        <row r="4104">
          <cell r="K4104"/>
          <cell r="V4104"/>
          <cell r="W4104"/>
        </row>
        <row r="4105">
          <cell r="K4105"/>
          <cell r="V4105"/>
          <cell r="W4105"/>
        </row>
        <row r="4106">
          <cell r="K4106"/>
          <cell r="V4106"/>
          <cell r="W4106"/>
        </row>
        <row r="4107">
          <cell r="K4107"/>
          <cell r="V4107"/>
          <cell r="W4107"/>
        </row>
        <row r="4108">
          <cell r="K4108"/>
          <cell r="V4108"/>
          <cell r="W4108"/>
        </row>
        <row r="4109">
          <cell r="K4109"/>
          <cell r="V4109"/>
          <cell r="W4109"/>
        </row>
        <row r="4110">
          <cell r="K4110"/>
          <cell r="V4110"/>
          <cell r="W4110"/>
        </row>
        <row r="4111">
          <cell r="K4111"/>
          <cell r="V4111"/>
          <cell r="W4111"/>
        </row>
        <row r="4112">
          <cell r="K4112"/>
          <cell r="V4112"/>
          <cell r="W4112"/>
        </row>
        <row r="4113">
          <cell r="K4113"/>
          <cell r="V4113"/>
          <cell r="W4113"/>
        </row>
        <row r="4114">
          <cell r="K4114"/>
          <cell r="V4114"/>
          <cell r="W4114"/>
        </row>
        <row r="4115">
          <cell r="K4115"/>
          <cell r="V4115"/>
          <cell r="W4115"/>
        </row>
        <row r="4116">
          <cell r="K4116"/>
          <cell r="V4116"/>
          <cell r="W4116"/>
        </row>
        <row r="4117">
          <cell r="K4117"/>
          <cell r="V4117"/>
          <cell r="W4117"/>
        </row>
        <row r="4118">
          <cell r="K4118"/>
          <cell r="V4118"/>
          <cell r="W4118"/>
        </row>
        <row r="4119">
          <cell r="K4119"/>
          <cell r="V4119"/>
          <cell r="W4119"/>
        </row>
        <row r="4120">
          <cell r="K4120"/>
          <cell r="V4120"/>
          <cell r="W4120"/>
        </row>
        <row r="4121">
          <cell r="K4121"/>
          <cell r="V4121"/>
          <cell r="W4121"/>
        </row>
        <row r="4122">
          <cell r="K4122"/>
          <cell r="V4122"/>
          <cell r="W4122"/>
        </row>
        <row r="4123">
          <cell r="K4123"/>
          <cell r="V4123"/>
          <cell r="W4123"/>
        </row>
        <row r="4124">
          <cell r="K4124"/>
          <cell r="V4124"/>
          <cell r="W4124"/>
        </row>
        <row r="4125">
          <cell r="K4125"/>
          <cell r="V4125"/>
          <cell r="W4125"/>
        </row>
        <row r="4126">
          <cell r="K4126"/>
          <cell r="V4126"/>
          <cell r="W4126"/>
        </row>
        <row r="4127">
          <cell r="K4127"/>
          <cell r="V4127"/>
          <cell r="W4127"/>
        </row>
        <row r="4128">
          <cell r="K4128"/>
          <cell r="V4128"/>
          <cell r="W4128"/>
        </row>
        <row r="4129">
          <cell r="K4129"/>
          <cell r="V4129"/>
          <cell r="W4129"/>
        </row>
        <row r="4130">
          <cell r="K4130"/>
          <cell r="V4130"/>
          <cell r="W4130"/>
        </row>
        <row r="4131">
          <cell r="K4131"/>
          <cell r="V4131"/>
          <cell r="W4131"/>
        </row>
        <row r="4132">
          <cell r="K4132"/>
          <cell r="V4132"/>
          <cell r="W4132"/>
        </row>
        <row r="4133">
          <cell r="K4133"/>
          <cell r="V4133"/>
          <cell r="W4133"/>
        </row>
        <row r="4134">
          <cell r="K4134"/>
          <cell r="V4134"/>
          <cell r="W4134"/>
        </row>
        <row r="4135">
          <cell r="K4135"/>
          <cell r="V4135"/>
          <cell r="W4135"/>
        </row>
        <row r="4136">
          <cell r="K4136"/>
          <cell r="V4136"/>
          <cell r="W4136"/>
        </row>
        <row r="4137">
          <cell r="K4137"/>
          <cell r="V4137"/>
          <cell r="W4137"/>
        </row>
        <row r="4138">
          <cell r="K4138"/>
          <cell r="V4138"/>
          <cell r="W4138"/>
        </row>
        <row r="4139">
          <cell r="K4139"/>
          <cell r="V4139"/>
          <cell r="W4139"/>
        </row>
        <row r="4140">
          <cell r="K4140"/>
          <cell r="V4140"/>
          <cell r="W4140"/>
        </row>
        <row r="4141">
          <cell r="K4141"/>
          <cell r="V4141"/>
          <cell r="W4141"/>
        </row>
        <row r="4142">
          <cell r="K4142"/>
          <cell r="V4142"/>
          <cell r="W4142"/>
        </row>
        <row r="4143">
          <cell r="K4143"/>
          <cell r="V4143"/>
          <cell r="W4143"/>
        </row>
        <row r="4144">
          <cell r="K4144"/>
          <cell r="V4144"/>
          <cell r="W4144"/>
        </row>
        <row r="4145">
          <cell r="K4145"/>
          <cell r="V4145"/>
          <cell r="W4145"/>
        </row>
        <row r="4146">
          <cell r="K4146"/>
          <cell r="V4146"/>
          <cell r="W4146"/>
        </row>
        <row r="4147">
          <cell r="K4147"/>
          <cell r="V4147"/>
          <cell r="W4147"/>
        </row>
        <row r="4148">
          <cell r="K4148"/>
          <cell r="V4148"/>
          <cell r="W4148"/>
        </row>
        <row r="4149">
          <cell r="K4149"/>
          <cell r="V4149"/>
          <cell r="W4149"/>
        </row>
        <row r="4150">
          <cell r="K4150"/>
          <cell r="V4150"/>
          <cell r="W4150"/>
        </row>
        <row r="4151">
          <cell r="K4151"/>
          <cell r="V4151"/>
          <cell r="W4151"/>
        </row>
        <row r="4152">
          <cell r="K4152"/>
          <cell r="V4152"/>
          <cell r="W4152"/>
        </row>
        <row r="4153">
          <cell r="K4153"/>
          <cell r="V4153"/>
          <cell r="W4153"/>
        </row>
        <row r="4154">
          <cell r="K4154"/>
          <cell r="V4154"/>
          <cell r="W4154"/>
        </row>
        <row r="4155">
          <cell r="K4155"/>
          <cell r="V4155"/>
          <cell r="W4155"/>
        </row>
        <row r="4156">
          <cell r="K4156"/>
          <cell r="V4156"/>
          <cell r="W4156"/>
        </row>
        <row r="4157">
          <cell r="K4157"/>
          <cell r="V4157"/>
          <cell r="W4157"/>
        </row>
        <row r="4158">
          <cell r="K4158"/>
          <cell r="V4158"/>
          <cell r="W4158"/>
        </row>
        <row r="4159">
          <cell r="K4159"/>
          <cell r="V4159"/>
          <cell r="W4159"/>
        </row>
        <row r="4160">
          <cell r="K4160"/>
          <cell r="V4160"/>
          <cell r="W4160"/>
        </row>
        <row r="4161">
          <cell r="K4161"/>
          <cell r="V4161"/>
          <cell r="W4161"/>
        </row>
        <row r="4162">
          <cell r="K4162"/>
          <cell r="V4162"/>
          <cell r="W4162"/>
        </row>
        <row r="4163">
          <cell r="K4163"/>
          <cell r="V4163"/>
          <cell r="W4163"/>
        </row>
        <row r="4164">
          <cell r="K4164"/>
          <cell r="V4164"/>
          <cell r="W4164"/>
        </row>
        <row r="4165">
          <cell r="K4165"/>
          <cell r="V4165"/>
          <cell r="W4165"/>
        </row>
        <row r="4166">
          <cell r="K4166"/>
          <cell r="V4166"/>
          <cell r="W4166"/>
        </row>
        <row r="4167">
          <cell r="K4167"/>
          <cell r="V4167"/>
          <cell r="W4167"/>
        </row>
        <row r="4168">
          <cell r="K4168"/>
          <cell r="V4168"/>
          <cell r="W4168"/>
        </row>
        <row r="4169">
          <cell r="K4169"/>
          <cell r="V4169"/>
          <cell r="W4169"/>
        </row>
        <row r="4170">
          <cell r="K4170"/>
          <cell r="V4170"/>
          <cell r="W4170"/>
        </row>
        <row r="4171">
          <cell r="K4171"/>
          <cell r="V4171"/>
          <cell r="W4171"/>
        </row>
        <row r="4172">
          <cell r="K4172"/>
          <cell r="V4172"/>
          <cell r="W4172"/>
        </row>
        <row r="4173">
          <cell r="K4173"/>
          <cell r="V4173"/>
          <cell r="W4173"/>
        </row>
        <row r="4174">
          <cell r="K4174"/>
          <cell r="V4174"/>
          <cell r="W4174"/>
        </row>
        <row r="4175">
          <cell r="K4175"/>
          <cell r="V4175"/>
          <cell r="W4175"/>
        </row>
        <row r="4176">
          <cell r="K4176"/>
          <cell r="V4176"/>
          <cell r="W4176"/>
        </row>
        <row r="4177">
          <cell r="K4177"/>
          <cell r="V4177"/>
          <cell r="W4177"/>
        </row>
        <row r="4178">
          <cell r="K4178"/>
          <cell r="V4178"/>
          <cell r="W4178"/>
        </row>
        <row r="4179">
          <cell r="K4179"/>
          <cell r="V4179"/>
          <cell r="W4179"/>
        </row>
        <row r="4180">
          <cell r="K4180"/>
          <cell r="V4180"/>
          <cell r="W4180"/>
        </row>
        <row r="4181">
          <cell r="K4181"/>
          <cell r="V4181"/>
          <cell r="W4181"/>
        </row>
        <row r="4182">
          <cell r="K4182"/>
          <cell r="V4182"/>
          <cell r="W4182"/>
        </row>
        <row r="4183">
          <cell r="K4183"/>
          <cell r="V4183"/>
          <cell r="W4183"/>
        </row>
        <row r="4184">
          <cell r="K4184"/>
          <cell r="V4184"/>
          <cell r="W4184"/>
        </row>
        <row r="4185">
          <cell r="K4185"/>
          <cell r="V4185"/>
          <cell r="W4185"/>
        </row>
        <row r="4186">
          <cell r="K4186"/>
          <cell r="V4186"/>
          <cell r="W4186"/>
        </row>
        <row r="4187">
          <cell r="K4187"/>
          <cell r="V4187"/>
          <cell r="W4187"/>
        </row>
        <row r="4188">
          <cell r="K4188"/>
          <cell r="V4188"/>
          <cell r="W4188"/>
        </row>
        <row r="4189">
          <cell r="K4189"/>
          <cell r="V4189"/>
          <cell r="W4189"/>
        </row>
        <row r="4190">
          <cell r="K4190"/>
          <cell r="V4190"/>
          <cell r="W4190"/>
        </row>
        <row r="4191">
          <cell r="K4191"/>
          <cell r="V4191"/>
          <cell r="W4191"/>
        </row>
        <row r="4192">
          <cell r="K4192"/>
          <cell r="V4192"/>
          <cell r="W4192"/>
        </row>
        <row r="4193">
          <cell r="K4193"/>
          <cell r="V4193"/>
          <cell r="W4193"/>
        </row>
        <row r="4194">
          <cell r="K4194"/>
          <cell r="V4194"/>
          <cell r="W4194"/>
        </row>
        <row r="4195">
          <cell r="K4195"/>
          <cell r="V4195"/>
          <cell r="W4195"/>
        </row>
        <row r="4196">
          <cell r="K4196"/>
          <cell r="V4196"/>
          <cell r="W4196"/>
        </row>
        <row r="4197">
          <cell r="K4197"/>
          <cell r="V4197"/>
          <cell r="W4197"/>
        </row>
        <row r="4198">
          <cell r="K4198"/>
          <cell r="V4198"/>
          <cell r="W4198"/>
        </row>
        <row r="4199">
          <cell r="K4199"/>
          <cell r="V4199"/>
          <cell r="W4199"/>
        </row>
        <row r="4200">
          <cell r="K4200"/>
          <cell r="V4200"/>
          <cell r="W4200"/>
        </row>
        <row r="4201">
          <cell r="K4201"/>
          <cell r="V4201"/>
          <cell r="W4201"/>
        </row>
        <row r="4202">
          <cell r="K4202"/>
          <cell r="V4202"/>
          <cell r="W4202"/>
        </row>
        <row r="4203">
          <cell r="K4203"/>
          <cell r="V4203"/>
          <cell r="W4203"/>
        </row>
        <row r="4204">
          <cell r="K4204"/>
          <cell r="V4204"/>
          <cell r="W4204"/>
        </row>
        <row r="4205">
          <cell r="K4205"/>
          <cell r="V4205"/>
          <cell r="W4205"/>
        </row>
        <row r="4206">
          <cell r="K4206"/>
          <cell r="V4206"/>
          <cell r="W4206"/>
        </row>
        <row r="4207">
          <cell r="K4207"/>
          <cell r="V4207"/>
          <cell r="W4207"/>
        </row>
        <row r="4208">
          <cell r="K4208"/>
          <cell r="V4208"/>
          <cell r="W4208"/>
        </row>
        <row r="4209">
          <cell r="K4209"/>
          <cell r="V4209"/>
          <cell r="W4209"/>
        </row>
        <row r="4210">
          <cell r="K4210"/>
          <cell r="V4210"/>
          <cell r="W4210"/>
        </row>
        <row r="4211">
          <cell r="K4211"/>
          <cell r="V4211"/>
          <cell r="W4211"/>
        </row>
        <row r="4212">
          <cell r="K4212"/>
          <cell r="V4212"/>
          <cell r="W4212"/>
        </row>
        <row r="4213">
          <cell r="K4213"/>
          <cell r="V4213"/>
          <cell r="W4213"/>
        </row>
        <row r="4214">
          <cell r="K4214"/>
          <cell r="V4214"/>
          <cell r="W4214"/>
        </row>
        <row r="4215">
          <cell r="K4215"/>
          <cell r="V4215"/>
          <cell r="W4215"/>
        </row>
        <row r="4216">
          <cell r="K4216"/>
          <cell r="V4216"/>
          <cell r="W4216"/>
        </row>
        <row r="4217">
          <cell r="K4217"/>
          <cell r="V4217"/>
          <cell r="W4217"/>
        </row>
        <row r="4218">
          <cell r="K4218"/>
          <cell r="V4218"/>
          <cell r="W4218"/>
        </row>
        <row r="4219">
          <cell r="K4219"/>
          <cell r="V4219"/>
          <cell r="W4219"/>
        </row>
        <row r="4220">
          <cell r="K4220"/>
          <cell r="V4220"/>
          <cell r="W4220"/>
        </row>
        <row r="4221">
          <cell r="K4221"/>
          <cell r="V4221"/>
          <cell r="W4221"/>
        </row>
        <row r="4222">
          <cell r="K4222"/>
          <cell r="V4222"/>
          <cell r="W4222"/>
        </row>
        <row r="4223">
          <cell r="K4223"/>
          <cell r="V4223"/>
          <cell r="W4223"/>
        </row>
        <row r="4224">
          <cell r="K4224"/>
          <cell r="V4224"/>
          <cell r="W4224"/>
        </row>
        <row r="4225">
          <cell r="K4225"/>
          <cell r="V4225"/>
          <cell r="W4225"/>
        </row>
        <row r="4226">
          <cell r="K4226"/>
          <cell r="V4226"/>
          <cell r="W4226"/>
        </row>
        <row r="4227">
          <cell r="K4227"/>
          <cell r="V4227"/>
          <cell r="W4227"/>
        </row>
        <row r="4228">
          <cell r="K4228"/>
          <cell r="V4228"/>
          <cell r="W4228"/>
        </row>
        <row r="4229">
          <cell r="K4229"/>
          <cell r="V4229"/>
          <cell r="W4229"/>
        </row>
        <row r="4230">
          <cell r="K4230"/>
          <cell r="V4230"/>
          <cell r="W4230"/>
        </row>
        <row r="4231">
          <cell r="K4231"/>
          <cell r="V4231"/>
          <cell r="W4231"/>
        </row>
        <row r="4232">
          <cell r="K4232"/>
          <cell r="V4232"/>
          <cell r="W4232"/>
        </row>
        <row r="4233">
          <cell r="K4233"/>
          <cell r="V4233"/>
          <cell r="W4233"/>
        </row>
        <row r="4234">
          <cell r="K4234"/>
          <cell r="V4234"/>
          <cell r="W4234"/>
        </row>
        <row r="4235">
          <cell r="K4235"/>
          <cell r="V4235"/>
          <cell r="W4235"/>
        </row>
        <row r="4236">
          <cell r="K4236"/>
          <cell r="V4236"/>
          <cell r="W4236"/>
        </row>
        <row r="4237">
          <cell r="K4237"/>
          <cell r="V4237"/>
          <cell r="W4237"/>
        </row>
        <row r="4238">
          <cell r="K4238"/>
          <cell r="V4238"/>
          <cell r="W4238"/>
        </row>
        <row r="4239">
          <cell r="K4239"/>
          <cell r="V4239"/>
          <cell r="W4239"/>
        </row>
        <row r="4240">
          <cell r="K4240"/>
          <cell r="V4240"/>
          <cell r="W4240"/>
        </row>
        <row r="4241">
          <cell r="K4241"/>
          <cell r="V4241"/>
          <cell r="W4241"/>
        </row>
        <row r="4242">
          <cell r="K4242"/>
          <cell r="V4242"/>
          <cell r="W4242"/>
        </row>
        <row r="4243">
          <cell r="K4243"/>
          <cell r="V4243"/>
          <cell r="W4243"/>
        </row>
        <row r="4244">
          <cell r="K4244"/>
          <cell r="V4244"/>
          <cell r="W4244"/>
        </row>
        <row r="4245">
          <cell r="K4245"/>
          <cell r="V4245"/>
          <cell r="W4245"/>
        </row>
        <row r="4246">
          <cell r="K4246"/>
          <cell r="V4246"/>
          <cell r="W4246"/>
        </row>
        <row r="4247">
          <cell r="K4247"/>
          <cell r="V4247"/>
          <cell r="W4247"/>
        </row>
        <row r="4248">
          <cell r="K4248"/>
          <cell r="V4248"/>
          <cell r="W4248"/>
        </row>
        <row r="4249">
          <cell r="K4249"/>
          <cell r="V4249"/>
          <cell r="W4249"/>
        </row>
        <row r="4250">
          <cell r="K4250"/>
          <cell r="V4250"/>
          <cell r="W4250"/>
        </row>
        <row r="4251">
          <cell r="K4251"/>
          <cell r="V4251"/>
          <cell r="W4251"/>
        </row>
        <row r="4252">
          <cell r="K4252"/>
          <cell r="V4252"/>
          <cell r="W4252"/>
        </row>
        <row r="4253">
          <cell r="K4253"/>
          <cell r="V4253"/>
          <cell r="W4253"/>
        </row>
        <row r="4254">
          <cell r="K4254"/>
          <cell r="V4254"/>
          <cell r="W4254"/>
        </row>
        <row r="4255">
          <cell r="K4255"/>
          <cell r="V4255"/>
          <cell r="W4255"/>
        </row>
        <row r="4256">
          <cell r="K4256"/>
          <cell r="V4256"/>
          <cell r="W4256"/>
        </row>
        <row r="4257">
          <cell r="K4257"/>
          <cell r="V4257"/>
          <cell r="W4257"/>
        </row>
        <row r="4258">
          <cell r="K4258"/>
          <cell r="V4258"/>
          <cell r="W4258"/>
        </row>
        <row r="4259">
          <cell r="K4259"/>
          <cell r="V4259"/>
          <cell r="W4259"/>
        </row>
        <row r="4260">
          <cell r="K4260"/>
          <cell r="V4260"/>
          <cell r="W4260"/>
        </row>
        <row r="4261">
          <cell r="K4261"/>
          <cell r="V4261"/>
          <cell r="W4261"/>
        </row>
        <row r="4262">
          <cell r="K4262"/>
          <cell r="V4262"/>
          <cell r="W4262"/>
        </row>
        <row r="4263">
          <cell r="K4263"/>
          <cell r="V4263"/>
          <cell r="W4263"/>
        </row>
        <row r="4264">
          <cell r="K4264"/>
          <cell r="V4264"/>
          <cell r="W4264"/>
        </row>
        <row r="4265">
          <cell r="K4265"/>
          <cell r="V4265"/>
          <cell r="W4265"/>
        </row>
        <row r="4266">
          <cell r="K4266"/>
          <cell r="V4266"/>
          <cell r="W4266"/>
        </row>
        <row r="4267">
          <cell r="K4267"/>
          <cell r="V4267"/>
          <cell r="W4267"/>
        </row>
        <row r="4268">
          <cell r="K4268"/>
          <cell r="V4268"/>
          <cell r="W4268"/>
        </row>
        <row r="4269">
          <cell r="K4269"/>
          <cell r="V4269"/>
          <cell r="W4269"/>
        </row>
        <row r="4270">
          <cell r="K4270"/>
          <cell r="V4270"/>
          <cell r="W4270"/>
        </row>
        <row r="4271">
          <cell r="K4271"/>
          <cell r="V4271"/>
          <cell r="W4271"/>
        </row>
        <row r="4272">
          <cell r="K4272"/>
          <cell r="V4272"/>
          <cell r="W4272"/>
        </row>
        <row r="4273">
          <cell r="K4273"/>
          <cell r="V4273"/>
          <cell r="W4273"/>
        </row>
        <row r="4274">
          <cell r="K4274"/>
          <cell r="V4274"/>
          <cell r="W4274"/>
        </row>
        <row r="4275">
          <cell r="K4275"/>
          <cell r="V4275"/>
          <cell r="W4275"/>
        </row>
        <row r="4276">
          <cell r="K4276"/>
          <cell r="V4276"/>
          <cell r="W4276"/>
        </row>
        <row r="4277">
          <cell r="K4277"/>
          <cell r="V4277"/>
          <cell r="W4277"/>
        </row>
        <row r="4278">
          <cell r="K4278"/>
          <cell r="V4278"/>
          <cell r="W4278"/>
        </row>
        <row r="4279">
          <cell r="K4279"/>
          <cell r="V4279"/>
          <cell r="W4279"/>
        </row>
        <row r="4280">
          <cell r="K4280"/>
          <cell r="V4280"/>
          <cell r="W4280"/>
        </row>
        <row r="4281">
          <cell r="K4281"/>
          <cell r="V4281"/>
          <cell r="W4281"/>
        </row>
        <row r="4282">
          <cell r="K4282"/>
          <cell r="V4282"/>
          <cell r="W4282"/>
        </row>
        <row r="4283">
          <cell r="K4283"/>
          <cell r="V4283"/>
          <cell r="W4283"/>
        </row>
        <row r="4284">
          <cell r="K4284"/>
          <cell r="V4284"/>
          <cell r="W4284"/>
        </row>
        <row r="4285">
          <cell r="K4285"/>
          <cell r="V4285"/>
          <cell r="W4285"/>
        </row>
        <row r="4286">
          <cell r="K4286"/>
          <cell r="V4286"/>
          <cell r="W4286"/>
        </row>
        <row r="4287">
          <cell r="K4287"/>
          <cell r="V4287"/>
          <cell r="W4287"/>
        </row>
        <row r="4288">
          <cell r="K4288"/>
          <cell r="V4288"/>
          <cell r="W4288"/>
        </row>
        <row r="4289">
          <cell r="K4289"/>
          <cell r="V4289"/>
          <cell r="W4289"/>
        </row>
        <row r="4290">
          <cell r="K4290"/>
          <cell r="V4290"/>
          <cell r="W4290"/>
        </row>
        <row r="4291">
          <cell r="K4291"/>
          <cell r="V4291"/>
          <cell r="W4291"/>
        </row>
        <row r="4292">
          <cell r="K4292"/>
          <cell r="V4292"/>
          <cell r="W4292"/>
        </row>
        <row r="4293">
          <cell r="K4293"/>
          <cell r="V4293"/>
          <cell r="W4293"/>
        </row>
        <row r="4294">
          <cell r="K4294"/>
          <cell r="V4294"/>
          <cell r="W4294"/>
        </row>
        <row r="4295">
          <cell r="K4295"/>
          <cell r="V4295"/>
          <cell r="W4295"/>
        </row>
        <row r="4296">
          <cell r="K4296"/>
          <cell r="V4296"/>
          <cell r="W4296"/>
        </row>
        <row r="4297">
          <cell r="K4297"/>
          <cell r="V4297"/>
          <cell r="W4297"/>
        </row>
        <row r="4298">
          <cell r="K4298"/>
          <cell r="V4298"/>
          <cell r="W4298"/>
        </row>
        <row r="4299">
          <cell r="K4299"/>
          <cell r="V4299"/>
          <cell r="W4299"/>
        </row>
        <row r="4300">
          <cell r="K4300"/>
          <cell r="V4300"/>
          <cell r="W4300"/>
        </row>
        <row r="4301">
          <cell r="K4301"/>
          <cell r="V4301"/>
          <cell r="W4301"/>
        </row>
        <row r="4302">
          <cell r="K4302"/>
          <cell r="V4302"/>
          <cell r="W4302"/>
        </row>
        <row r="4303">
          <cell r="K4303"/>
          <cell r="V4303"/>
          <cell r="W4303"/>
        </row>
        <row r="4304">
          <cell r="K4304"/>
          <cell r="V4304"/>
          <cell r="W4304"/>
        </row>
        <row r="4305">
          <cell r="K4305"/>
          <cell r="V4305"/>
          <cell r="W4305"/>
        </row>
        <row r="4306">
          <cell r="K4306"/>
          <cell r="V4306"/>
          <cell r="W4306"/>
        </row>
        <row r="4307">
          <cell r="K4307"/>
          <cell r="V4307"/>
          <cell r="W4307"/>
        </row>
        <row r="4308">
          <cell r="K4308"/>
          <cell r="V4308"/>
          <cell r="W4308"/>
        </row>
        <row r="4309">
          <cell r="K4309"/>
          <cell r="V4309"/>
          <cell r="W4309"/>
        </row>
        <row r="4310">
          <cell r="K4310"/>
          <cell r="V4310"/>
          <cell r="W4310"/>
        </row>
        <row r="4311">
          <cell r="K4311"/>
          <cell r="V4311"/>
          <cell r="W4311"/>
        </row>
        <row r="4312">
          <cell r="K4312"/>
          <cell r="V4312"/>
          <cell r="W4312"/>
        </row>
        <row r="4313">
          <cell r="K4313"/>
          <cell r="V4313"/>
          <cell r="W4313"/>
        </row>
        <row r="4314">
          <cell r="K4314"/>
          <cell r="V4314"/>
          <cell r="W4314"/>
        </row>
        <row r="4315">
          <cell r="K4315"/>
          <cell r="V4315"/>
          <cell r="W4315"/>
        </row>
        <row r="4316">
          <cell r="K4316"/>
          <cell r="V4316"/>
          <cell r="W4316"/>
        </row>
        <row r="4317">
          <cell r="K4317"/>
          <cell r="V4317"/>
          <cell r="W4317"/>
        </row>
        <row r="4318">
          <cell r="K4318"/>
          <cell r="V4318"/>
          <cell r="W4318"/>
        </row>
        <row r="4319">
          <cell r="K4319"/>
          <cell r="V4319"/>
          <cell r="W4319"/>
        </row>
        <row r="4320">
          <cell r="K4320"/>
          <cell r="V4320"/>
          <cell r="W4320"/>
        </row>
        <row r="4321">
          <cell r="K4321"/>
          <cell r="V4321"/>
          <cell r="W4321"/>
        </row>
        <row r="4322">
          <cell r="K4322"/>
          <cell r="V4322"/>
          <cell r="W4322"/>
        </row>
        <row r="4323">
          <cell r="K4323"/>
          <cell r="V4323"/>
          <cell r="W4323"/>
        </row>
        <row r="4324">
          <cell r="K4324"/>
          <cell r="V4324"/>
          <cell r="W4324"/>
        </row>
        <row r="4325">
          <cell r="K4325"/>
          <cell r="V4325"/>
          <cell r="W4325"/>
        </row>
        <row r="4326">
          <cell r="K4326"/>
          <cell r="V4326"/>
          <cell r="W4326"/>
        </row>
        <row r="4327">
          <cell r="K4327"/>
          <cell r="V4327"/>
          <cell r="W4327"/>
        </row>
        <row r="4328">
          <cell r="K4328"/>
          <cell r="V4328"/>
          <cell r="W4328"/>
        </row>
        <row r="4329">
          <cell r="K4329"/>
          <cell r="V4329"/>
          <cell r="W4329"/>
        </row>
        <row r="4330">
          <cell r="K4330"/>
          <cell r="V4330"/>
          <cell r="W4330"/>
        </row>
        <row r="4331">
          <cell r="K4331"/>
          <cell r="V4331"/>
          <cell r="W4331"/>
        </row>
        <row r="4332">
          <cell r="K4332"/>
          <cell r="V4332"/>
          <cell r="W4332"/>
        </row>
        <row r="4333">
          <cell r="K4333"/>
          <cell r="V4333"/>
          <cell r="W4333"/>
        </row>
        <row r="4334">
          <cell r="K4334"/>
          <cell r="V4334"/>
          <cell r="W4334"/>
        </row>
        <row r="4335">
          <cell r="K4335"/>
          <cell r="V4335"/>
          <cell r="W4335"/>
        </row>
        <row r="4336">
          <cell r="K4336"/>
          <cell r="V4336"/>
          <cell r="W4336"/>
        </row>
        <row r="4337">
          <cell r="K4337"/>
          <cell r="V4337"/>
          <cell r="W4337"/>
        </row>
        <row r="4338">
          <cell r="K4338"/>
          <cell r="V4338"/>
          <cell r="W4338"/>
        </row>
        <row r="4339">
          <cell r="K4339"/>
          <cell r="V4339"/>
          <cell r="W4339"/>
        </row>
        <row r="4340">
          <cell r="K4340"/>
          <cell r="V4340"/>
          <cell r="W4340"/>
        </row>
        <row r="4341">
          <cell r="K4341"/>
          <cell r="V4341"/>
          <cell r="W4341"/>
        </row>
        <row r="4342">
          <cell r="K4342"/>
          <cell r="V4342"/>
          <cell r="W4342"/>
        </row>
        <row r="4343">
          <cell r="K4343"/>
          <cell r="V4343"/>
          <cell r="W4343"/>
        </row>
        <row r="4344">
          <cell r="K4344"/>
          <cell r="V4344"/>
          <cell r="W4344"/>
        </row>
        <row r="4345">
          <cell r="K4345"/>
          <cell r="V4345"/>
          <cell r="W4345"/>
        </row>
        <row r="4346">
          <cell r="K4346"/>
          <cell r="V4346"/>
          <cell r="W4346"/>
        </row>
        <row r="4347">
          <cell r="K4347"/>
          <cell r="V4347"/>
          <cell r="W4347"/>
        </row>
        <row r="4348">
          <cell r="K4348"/>
          <cell r="V4348"/>
          <cell r="W4348"/>
        </row>
        <row r="4349">
          <cell r="K4349"/>
          <cell r="V4349"/>
          <cell r="W4349"/>
        </row>
        <row r="4350">
          <cell r="K4350"/>
          <cell r="V4350"/>
          <cell r="W4350"/>
        </row>
        <row r="4351">
          <cell r="K4351"/>
          <cell r="V4351"/>
          <cell r="W4351"/>
        </row>
        <row r="4352">
          <cell r="K4352"/>
          <cell r="V4352"/>
          <cell r="W4352"/>
        </row>
        <row r="4353">
          <cell r="K4353"/>
          <cell r="V4353"/>
          <cell r="W4353"/>
        </row>
        <row r="4354">
          <cell r="K4354"/>
          <cell r="V4354"/>
          <cell r="W4354"/>
        </row>
        <row r="4355">
          <cell r="K4355"/>
          <cell r="V4355"/>
          <cell r="W4355"/>
        </row>
        <row r="4356">
          <cell r="K4356"/>
          <cell r="V4356"/>
          <cell r="W4356"/>
        </row>
        <row r="4357">
          <cell r="K4357"/>
          <cell r="V4357"/>
          <cell r="W4357"/>
        </row>
        <row r="4358">
          <cell r="K4358"/>
          <cell r="V4358"/>
          <cell r="W4358"/>
        </row>
        <row r="4359">
          <cell r="K4359"/>
          <cell r="V4359"/>
          <cell r="W4359"/>
        </row>
        <row r="4360">
          <cell r="K4360"/>
          <cell r="V4360"/>
          <cell r="W4360"/>
        </row>
        <row r="4361">
          <cell r="K4361"/>
          <cell r="V4361"/>
          <cell r="W4361"/>
        </row>
        <row r="4362">
          <cell r="K4362"/>
          <cell r="V4362"/>
          <cell r="W4362"/>
        </row>
        <row r="4363">
          <cell r="K4363"/>
          <cell r="V4363"/>
          <cell r="W4363"/>
        </row>
        <row r="4364">
          <cell r="K4364"/>
          <cell r="V4364"/>
          <cell r="W4364"/>
        </row>
        <row r="4365">
          <cell r="K4365"/>
          <cell r="V4365"/>
          <cell r="W4365"/>
        </row>
        <row r="4366">
          <cell r="K4366"/>
          <cell r="V4366"/>
          <cell r="W4366"/>
        </row>
        <row r="4367">
          <cell r="K4367"/>
          <cell r="V4367"/>
          <cell r="W4367"/>
        </row>
        <row r="4368">
          <cell r="K4368"/>
          <cell r="V4368"/>
          <cell r="W4368"/>
        </row>
        <row r="4369">
          <cell r="K4369"/>
          <cell r="V4369"/>
          <cell r="W4369"/>
        </row>
        <row r="4370">
          <cell r="K4370"/>
          <cell r="V4370"/>
          <cell r="W4370"/>
        </row>
        <row r="4371">
          <cell r="K4371"/>
          <cell r="V4371"/>
          <cell r="W4371"/>
        </row>
        <row r="4372">
          <cell r="K4372"/>
          <cell r="V4372"/>
          <cell r="W4372"/>
        </row>
        <row r="4373">
          <cell r="K4373"/>
          <cell r="V4373"/>
          <cell r="W4373"/>
        </row>
        <row r="4374">
          <cell r="K4374"/>
          <cell r="V4374"/>
          <cell r="W4374"/>
        </row>
        <row r="4375">
          <cell r="K4375"/>
          <cell r="V4375"/>
          <cell r="W4375"/>
        </row>
        <row r="4376">
          <cell r="K4376"/>
          <cell r="V4376"/>
          <cell r="W4376"/>
        </row>
        <row r="4377">
          <cell r="K4377"/>
          <cell r="V4377"/>
          <cell r="W4377"/>
        </row>
        <row r="4378">
          <cell r="K4378"/>
          <cell r="V4378"/>
          <cell r="W4378"/>
        </row>
        <row r="4379">
          <cell r="K4379"/>
          <cell r="V4379"/>
          <cell r="W4379"/>
        </row>
        <row r="4380">
          <cell r="K4380"/>
          <cell r="V4380"/>
          <cell r="W4380"/>
        </row>
        <row r="4381">
          <cell r="K4381"/>
          <cell r="V4381"/>
          <cell r="W4381"/>
        </row>
        <row r="4382">
          <cell r="K4382"/>
          <cell r="V4382"/>
          <cell r="W4382"/>
        </row>
        <row r="4383">
          <cell r="K4383"/>
          <cell r="V4383"/>
          <cell r="W4383"/>
        </row>
        <row r="4384">
          <cell r="K4384"/>
          <cell r="V4384"/>
          <cell r="W4384"/>
        </row>
        <row r="4385">
          <cell r="K4385"/>
          <cell r="V4385"/>
          <cell r="W4385"/>
        </row>
        <row r="4386">
          <cell r="K4386"/>
          <cell r="V4386"/>
          <cell r="W4386"/>
        </row>
        <row r="4387">
          <cell r="K4387"/>
          <cell r="V4387"/>
          <cell r="W4387"/>
        </row>
        <row r="4388">
          <cell r="K4388"/>
          <cell r="V4388"/>
          <cell r="W4388"/>
        </row>
        <row r="4389">
          <cell r="K4389"/>
          <cell r="V4389"/>
          <cell r="W4389"/>
        </row>
        <row r="4390">
          <cell r="K4390"/>
          <cell r="V4390"/>
          <cell r="W4390"/>
        </row>
        <row r="4391">
          <cell r="K4391"/>
          <cell r="V4391"/>
          <cell r="W4391"/>
        </row>
        <row r="4392">
          <cell r="K4392"/>
          <cell r="V4392"/>
          <cell r="W4392"/>
        </row>
        <row r="4393">
          <cell r="K4393"/>
          <cell r="V4393"/>
          <cell r="W4393"/>
        </row>
        <row r="4394">
          <cell r="K4394"/>
          <cell r="V4394"/>
          <cell r="W4394"/>
        </row>
        <row r="4395">
          <cell r="K4395"/>
          <cell r="V4395"/>
          <cell r="W4395"/>
        </row>
        <row r="4396">
          <cell r="K4396"/>
          <cell r="V4396"/>
          <cell r="W4396"/>
        </row>
        <row r="4397">
          <cell r="K4397"/>
          <cell r="V4397"/>
          <cell r="W4397"/>
        </row>
        <row r="4398">
          <cell r="K4398"/>
          <cell r="V4398"/>
          <cell r="W4398"/>
        </row>
        <row r="4399">
          <cell r="K4399"/>
          <cell r="V4399"/>
          <cell r="W4399"/>
        </row>
        <row r="4400">
          <cell r="K4400"/>
          <cell r="V4400"/>
          <cell r="W4400"/>
        </row>
        <row r="4401">
          <cell r="K4401"/>
          <cell r="V4401"/>
          <cell r="W4401"/>
        </row>
        <row r="4402">
          <cell r="K4402"/>
          <cell r="V4402"/>
          <cell r="W4402"/>
        </row>
        <row r="4403">
          <cell r="K4403"/>
          <cell r="V4403"/>
          <cell r="W4403"/>
        </row>
        <row r="4404">
          <cell r="K4404"/>
          <cell r="V4404"/>
          <cell r="W4404"/>
        </row>
        <row r="4405">
          <cell r="K4405"/>
          <cell r="V4405"/>
          <cell r="W4405"/>
        </row>
        <row r="4406">
          <cell r="K4406"/>
          <cell r="V4406"/>
          <cell r="W4406"/>
        </row>
        <row r="4407">
          <cell r="K4407"/>
          <cell r="V4407"/>
          <cell r="W4407"/>
        </row>
        <row r="4408">
          <cell r="K4408"/>
          <cell r="V4408"/>
          <cell r="W4408"/>
        </row>
        <row r="4409">
          <cell r="K4409"/>
          <cell r="V4409"/>
          <cell r="W4409"/>
        </row>
        <row r="4410">
          <cell r="K4410"/>
          <cell r="V4410"/>
          <cell r="W4410"/>
        </row>
        <row r="4411">
          <cell r="K4411"/>
          <cell r="V4411"/>
          <cell r="W4411"/>
        </row>
        <row r="4412">
          <cell r="K4412"/>
          <cell r="V4412"/>
          <cell r="W4412"/>
        </row>
        <row r="4413">
          <cell r="K4413"/>
          <cell r="V4413"/>
          <cell r="W4413"/>
        </row>
        <row r="4414">
          <cell r="K4414"/>
          <cell r="V4414"/>
          <cell r="W4414"/>
        </row>
        <row r="4415">
          <cell r="K4415"/>
          <cell r="V4415"/>
          <cell r="W4415"/>
        </row>
        <row r="4416">
          <cell r="K4416"/>
          <cell r="V4416"/>
          <cell r="W4416"/>
        </row>
        <row r="4417">
          <cell r="K4417"/>
          <cell r="V4417"/>
          <cell r="W4417"/>
        </row>
        <row r="4418">
          <cell r="K4418"/>
          <cell r="V4418"/>
          <cell r="W4418"/>
        </row>
        <row r="4419">
          <cell r="K4419"/>
          <cell r="V4419"/>
          <cell r="W4419"/>
        </row>
        <row r="4420">
          <cell r="K4420"/>
          <cell r="V4420"/>
          <cell r="W4420"/>
        </row>
        <row r="4421">
          <cell r="K4421"/>
          <cell r="V4421"/>
          <cell r="W4421"/>
        </row>
        <row r="4422">
          <cell r="K4422"/>
          <cell r="V4422"/>
          <cell r="W4422"/>
        </row>
        <row r="4423">
          <cell r="K4423"/>
          <cell r="V4423"/>
          <cell r="W4423"/>
        </row>
        <row r="4424">
          <cell r="K4424"/>
          <cell r="V4424"/>
          <cell r="W4424"/>
        </row>
        <row r="4425">
          <cell r="K4425"/>
          <cell r="V4425"/>
          <cell r="W4425"/>
        </row>
        <row r="4426">
          <cell r="K4426"/>
          <cell r="V4426"/>
          <cell r="W4426"/>
        </row>
        <row r="4427">
          <cell r="K4427"/>
          <cell r="V4427"/>
          <cell r="W4427"/>
        </row>
        <row r="4428">
          <cell r="K4428"/>
          <cell r="V4428"/>
          <cell r="W4428"/>
        </row>
        <row r="4429">
          <cell r="K4429"/>
          <cell r="V4429"/>
          <cell r="W4429"/>
        </row>
        <row r="4430">
          <cell r="K4430"/>
          <cell r="V4430"/>
          <cell r="W4430"/>
        </row>
        <row r="4431">
          <cell r="K4431"/>
          <cell r="V4431"/>
          <cell r="W4431"/>
        </row>
        <row r="4432">
          <cell r="K4432"/>
          <cell r="V4432"/>
          <cell r="W4432"/>
        </row>
        <row r="4433">
          <cell r="K4433"/>
          <cell r="V4433"/>
          <cell r="W4433"/>
        </row>
        <row r="4434">
          <cell r="K4434"/>
          <cell r="V4434"/>
          <cell r="W4434"/>
        </row>
        <row r="4435">
          <cell r="K4435"/>
          <cell r="V4435"/>
          <cell r="W4435"/>
        </row>
        <row r="4436">
          <cell r="K4436"/>
          <cell r="V4436"/>
          <cell r="W4436"/>
        </row>
        <row r="4437">
          <cell r="K4437"/>
          <cell r="V4437"/>
          <cell r="W4437"/>
        </row>
        <row r="4438">
          <cell r="K4438"/>
          <cell r="V4438"/>
          <cell r="W4438"/>
        </row>
        <row r="4439">
          <cell r="K4439"/>
          <cell r="V4439"/>
          <cell r="W4439"/>
        </row>
        <row r="4440">
          <cell r="K4440"/>
          <cell r="V4440"/>
          <cell r="W4440"/>
        </row>
        <row r="4441">
          <cell r="K4441"/>
          <cell r="V4441"/>
          <cell r="W4441"/>
        </row>
        <row r="4442">
          <cell r="K4442"/>
          <cell r="V4442"/>
          <cell r="W4442"/>
        </row>
        <row r="4443">
          <cell r="K4443"/>
          <cell r="V4443"/>
          <cell r="W4443"/>
        </row>
        <row r="4444">
          <cell r="K4444"/>
          <cell r="V4444"/>
          <cell r="W4444"/>
        </row>
        <row r="4445">
          <cell r="K4445"/>
          <cell r="V4445"/>
          <cell r="W4445"/>
        </row>
        <row r="4446">
          <cell r="K4446"/>
          <cell r="V4446"/>
          <cell r="W4446"/>
        </row>
        <row r="4447">
          <cell r="K4447"/>
          <cell r="V4447"/>
          <cell r="W4447"/>
        </row>
        <row r="4448">
          <cell r="K4448"/>
          <cell r="V4448"/>
          <cell r="W4448"/>
        </row>
        <row r="4449">
          <cell r="K4449"/>
          <cell r="V4449"/>
          <cell r="W4449"/>
        </row>
        <row r="4450">
          <cell r="K4450"/>
          <cell r="V4450"/>
          <cell r="W4450"/>
        </row>
        <row r="4451">
          <cell r="K4451"/>
          <cell r="V4451"/>
          <cell r="W4451"/>
        </row>
        <row r="4452">
          <cell r="K4452"/>
          <cell r="V4452"/>
          <cell r="W4452"/>
        </row>
        <row r="4453">
          <cell r="K4453"/>
          <cell r="V4453"/>
          <cell r="W4453"/>
        </row>
        <row r="4454">
          <cell r="K4454"/>
          <cell r="V4454"/>
          <cell r="W4454"/>
        </row>
        <row r="4455">
          <cell r="K4455"/>
          <cell r="V4455"/>
          <cell r="W4455"/>
        </row>
        <row r="4456">
          <cell r="K4456"/>
          <cell r="V4456"/>
          <cell r="W4456"/>
        </row>
        <row r="4457">
          <cell r="K4457"/>
          <cell r="V4457"/>
          <cell r="W4457"/>
        </row>
        <row r="4458">
          <cell r="K4458"/>
          <cell r="V4458"/>
          <cell r="W4458"/>
        </row>
        <row r="4459">
          <cell r="K4459"/>
          <cell r="V4459"/>
          <cell r="W4459"/>
        </row>
        <row r="4460">
          <cell r="K4460"/>
          <cell r="V4460"/>
          <cell r="W4460"/>
        </row>
        <row r="4461">
          <cell r="K4461"/>
          <cell r="V4461"/>
          <cell r="W4461"/>
        </row>
        <row r="4462">
          <cell r="K4462"/>
          <cell r="V4462"/>
          <cell r="W4462"/>
        </row>
        <row r="4463">
          <cell r="K4463"/>
          <cell r="V4463"/>
          <cell r="W4463"/>
        </row>
        <row r="4464">
          <cell r="K4464"/>
          <cell r="V4464"/>
          <cell r="W4464"/>
        </row>
        <row r="4465">
          <cell r="K4465"/>
          <cell r="V4465"/>
          <cell r="W4465"/>
        </row>
        <row r="4466">
          <cell r="K4466"/>
          <cell r="V4466"/>
          <cell r="W4466"/>
        </row>
        <row r="4467">
          <cell r="K4467"/>
          <cell r="V4467"/>
          <cell r="W4467"/>
        </row>
        <row r="4468">
          <cell r="K4468"/>
          <cell r="V4468"/>
          <cell r="W4468"/>
        </row>
        <row r="4469">
          <cell r="K4469"/>
          <cell r="V4469"/>
          <cell r="W4469"/>
        </row>
        <row r="4470">
          <cell r="K4470"/>
          <cell r="V4470"/>
          <cell r="W4470"/>
        </row>
        <row r="4471">
          <cell r="K4471"/>
          <cell r="V4471"/>
          <cell r="W4471"/>
        </row>
        <row r="4472">
          <cell r="K4472"/>
          <cell r="V4472"/>
          <cell r="W4472"/>
        </row>
        <row r="4473">
          <cell r="K4473"/>
          <cell r="V4473"/>
          <cell r="W4473"/>
        </row>
        <row r="4474">
          <cell r="K4474"/>
          <cell r="V4474"/>
          <cell r="W4474"/>
        </row>
        <row r="4475">
          <cell r="K4475"/>
          <cell r="V4475"/>
          <cell r="W4475"/>
        </row>
        <row r="4476">
          <cell r="K4476"/>
          <cell r="V4476"/>
          <cell r="W4476"/>
        </row>
        <row r="4477">
          <cell r="K4477"/>
          <cell r="V4477"/>
          <cell r="W4477"/>
        </row>
        <row r="4478">
          <cell r="K4478"/>
          <cell r="V4478"/>
          <cell r="W4478"/>
        </row>
        <row r="4479">
          <cell r="K4479"/>
          <cell r="V4479"/>
          <cell r="W4479"/>
        </row>
        <row r="4480">
          <cell r="K4480"/>
          <cell r="V4480"/>
          <cell r="W4480"/>
        </row>
        <row r="4481">
          <cell r="K4481"/>
          <cell r="V4481"/>
          <cell r="W4481"/>
        </row>
        <row r="4482">
          <cell r="K4482"/>
          <cell r="V4482"/>
          <cell r="W4482"/>
        </row>
        <row r="4483">
          <cell r="K4483"/>
          <cell r="V4483"/>
          <cell r="W4483"/>
        </row>
        <row r="4484">
          <cell r="K4484"/>
          <cell r="V4484"/>
          <cell r="W4484"/>
        </row>
        <row r="4485">
          <cell r="K4485"/>
          <cell r="V4485"/>
          <cell r="W4485"/>
        </row>
        <row r="4486">
          <cell r="K4486"/>
          <cell r="V4486"/>
          <cell r="W4486"/>
        </row>
        <row r="4487">
          <cell r="K4487"/>
          <cell r="V4487"/>
          <cell r="W4487"/>
        </row>
        <row r="4488">
          <cell r="K4488"/>
          <cell r="V4488"/>
          <cell r="W4488"/>
        </row>
        <row r="4489">
          <cell r="K4489"/>
          <cell r="V4489"/>
          <cell r="W4489"/>
        </row>
        <row r="4490">
          <cell r="K4490"/>
          <cell r="V4490"/>
          <cell r="W4490"/>
        </row>
        <row r="4491">
          <cell r="K4491"/>
          <cell r="V4491"/>
          <cell r="W4491"/>
        </row>
        <row r="4492">
          <cell r="K4492"/>
          <cell r="V4492"/>
          <cell r="W4492"/>
        </row>
        <row r="4493">
          <cell r="K4493"/>
          <cell r="V4493"/>
          <cell r="W4493"/>
        </row>
        <row r="4494">
          <cell r="K4494"/>
          <cell r="V4494"/>
          <cell r="W4494"/>
        </row>
        <row r="4495">
          <cell r="K4495"/>
          <cell r="V4495"/>
          <cell r="W4495"/>
        </row>
        <row r="4496">
          <cell r="K4496"/>
          <cell r="V4496"/>
          <cell r="W4496"/>
        </row>
        <row r="4497">
          <cell r="K4497"/>
          <cell r="V4497"/>
          <cell r="W4497"/>
        </row>
        <row r="4498">
          <cell r="K4498"/>
          <cell r="V4498"/>
          <cell r="W4498"/>
        </row>
        <row r="4499">
          <cell r="K4499"/>
          <cell r="V4499"/>
          <cell r="W4499"/>
        </row>
        <row r="4500">
          <cell r="K4500"/>
          <cell r="V4500"/>
          <cell r="W4500"/>
        </row>
        <row r="4501">
          <cell r="K4501"/>
          <cell r="V4501"/>
          <cell r="W4501"/>
        </row>
        <row r="4502">
          <cell r="K4502"/>
          <cell r="V4502"/>
          <cell r="W4502"/>
        </row>
        <row r="4503">
          <cell r="K4503"/>
          <cell r="V4503"/>
          <cell r="W4503"/>
        </row>
        <row r="4504">
          <cell r="K4504"/>
          <cell r="V4504"/>
          <cell r="W4504"/>
        </row>
        <row r="4505">
          <cell r="K4505"/>
          <cell r="V4505"/>
          <cell r="W4505"/>
        </row>
        <row r="4506">
          <cell r="K4506"/>
          <cell r="V4506"/>
          <cell r="W4506"/>
        </row>
        <row r="4507">
          <cell r="K4507"/>
          <cell r="V4507"/>
          <cell r="W4507"/>
        </row>
        <row r="4508">
          <cell r="K4508"/>
          <cell r="V4508"/>
          <cell r="W4508"/>
        </row>
        <row r="4509">
          <cell r="K4509"/>
          <cell r="V4509"/>
          <cell r="W4509"/>
        </row>
        <row r="4510">
          <cell r="K4510"/>
          <cell r="V4510"/>
          <cell r="W4510"/>
        </row>
        <row r="4511">
          <cell r="K4511"/>
          <cell r="V4511"/>
          <cell r="W4511"/>
        </row>
        <row r="4512">
          <cell r="K4512"/>
          <cell r="V4512"/>
          <cell r="W4512"/>
        </row>
        <row r="4513">
          <cell r="K4513"/>
          <cell r="V4513"/>
          <cell r="W4513"/>
        </row>
        <row r="4514">
          <cell r="K4514"/>
          <cell r="V4514"/>
          <cell r="W4514"/>
        </row>
        <row r="4515">
          <cell r="K4515"/>
          <cell r="V4515"/>
          <cell r="W4515"/>
        </row>
        <row r="4516">
          <cell r="K4516"/>
          <cell r="V4516"/>
          <cell r="W4516"/>
        </row>
        <row r="4517">
          <cell r="K4517"/>
          <cell r="V4517"/>
          <cell r="W4517"/>
        </row>
        <row r="4518">
          <cell r="K4518"/>
          <cell r="V4518"/>
          <cell r="W4518"/>
        </row>
        <row r="4519">
          <cell r="K4519"/>
          <cell r="V4519"/>
          <cell r="W4519"/>
        </row>
        <row r="4520">
          <cell r="K4520"/>
          <cell r="V4520"/>
          <cell r="W4520"/>
        </row>
        <row r="4521">
          <cell r="K4521"/>
          <cell r="V4521"/>
          <cell r="W4521"/>
        </row>
        <row r="4522">
          <cell r="K4522"/>
          <cell r="V4522"/>
          <cell r="W4522"/>
        </row>
        <row r="4523">
          <cell r="K4523"/>
          <cell r="V4523"/>
          <cell r="W4523"/>
        </row>
        <row r="4524">
          <cell r="K4524"/>
          <cell r="V4524"/>
          <cell r="W4524"/>
        </row>
        <row r="4525">
          <cell r="K4525"/>
          <cell r="V4525"/>
          <cell r="W4525"/>
        </row>
        <row r="4526">
          <cell r="K4526"/>
          <cell r="V4526"/>
          <cell r="W4526"/>
        </row>
        <row r="4527">
          <cell r="K4527"/>
          <cell r="V4527"/>
          <cell r="W4527"/>
        </row>
        <row r="4528">
          <cell r="K4528"/>
          <cell r="V4528"/>
          <cell r="W4528"/>
        </row>
        <row r="4529">
          <cell r="K4529"/>
          <cell r="V4529"/>
          <cell r="W4529"/>
        </row>
        <row r="4530">
          <cell r="K4530"/>
          <cell r="V4530"/>
          <cell r="W4530"/>
        </row>
        <row r="4531">
          <cell r="K4531"/>
          <cell r="V4531"/>
          <cell r="W4531"/>
        </row>
        <row r="4532">
          <cell r="K4532"/>
          <cell r="V4532"/>
          <cell r="W4532"/>
        </row>
        <row r="4533">
          <cell r="K4533"/>
          <cell r="V4533"/>
          <cell r="W4533"/>
        </row>
        <row r="4534">
          <cell r="K4534"/>
          <cell r="V4534"/>
          <cell r="W4534"/>
        </row>
        <row r="4535">
          <cell r="K4535"/>
          <cell r="V4535"/>
          <cell r="W4535"/>
        </row>
        <row r="4536">
          <cell r="K4536"/>
          <cell r="V4536"/>
          <cell r="W4536"/>
        </row>
        <row r="4537">
          <cell r="K4537"/>
          <cell r="V4537"/>
          <cell r="W4537"/>
        </row>
        <row r="4538">
          <cell r="K4538"/>
          <cell r="V4538"/>
          <cell r="W4538"/>
        </row>
        <row r="4539">
          <cell r="K4539"/>
          <cell r="V4539"/>
          <cell r="W4539"/>
        </row>
        <row r="4540">
          <cell r="K4540"/>
          <cell r="V4540"/>
          <cell r="W4540"/>
        </row>
        <row r="4541">
          <cell r="K4541"/>
          <cell r="V4541"/>
          <cell r="W4541"/>
        </row>
        <row r="4542">
          <cell r="K4542"/>
          <cell r="V4542"/>
          <cell r="W4542"/>
        </row>
        <row r="4543">
          <cell r="K4543"/>
          <cell r="V4543"/>
          <cell r="W4543"/>
        </row>
        <row r="4544">
          <cell r="K4544"/>
          <cell r="V4544"/>
          <cell r="W4544"/>
        </row>
        <row r="4545">
          <cell r="K4545"/>
          <cell r="V4545"/>
          <cell r="W4545"/>
        </row>
        <row r="4546">
          <cell r="K4546"/>
          <cell r="V4546"/>
          <cell r="W4546"/>
        </row>
        <row r="4547">
          <cell r="K4547"/>
          <cell r="V4547"/>
          <cell r="W4547"/>
        </row>
        <row r="4548">
          <cell r="K4548"/>
          <cell r="V4548"/>
          <cell r="W4548"/>
        </row>
        <row r="4549">
          <cell r="K4549"/>
          <cell r="V4549"/>
          <cell r="W4549"/>
        </row>
        <row r="4550">
          <cell r="K4550"/>
          <cell r="V4550"/>
          <cell r="W4550"/>
        </row>
        <row r="4551">
          <cell r="K4551"/>
          <cell r="V4551"/>
          <cell r="W4551"/>
        </row>
        <row r="4552">
          <cell r="K4552"/>
          <cell r="V4552"/>
          <cell r="W4552"/>
        </row>
        <row r="4553">
          <cell r="K4553"/>
          <cell r="V4553"/>
          <cell r="W4553"/>
        </row>
        <row r="4554">
          <cell r="K4554"/>
          <cell r="V4554"/>
          <cell r="W4554"/>
        </row>
        <row r="4555">
          <cell r="K4555"/>
          <cell r="V4555"/>
          <cell r="W4555"/>
        </row>
        <row r="4556">
          <cell r="K4556"/>
          <cell r="V4556"/>
          <cell r="W4556"/>
        </row>
        <row r="4557">
          <cell r="K4557"/>
          <cell r="V4557"/>
          <cell r="W4557"/>
        </row>
        <row r="4558">
          <cell r="K4558"/>
          <cell r="V4558"/>
          <cell r="W4558"/>
        </row>
        <row r="4559">
          <cell r="K4559"/>
          <cell r="V4559"/>
          <cell r="W4559"/>
        </row>
        <row r="4560">
          <cell r="K4560"/>
          <cell r="V4560"/>
          <cell r="W4560"/>
        </row>
        <row r="4561">
          <cell r="K4561"/>
          <cell r="V4561"/>
          <cell r="W4561"/>
        </row>
        <row r="4562">
          <cell r="K4562"/>
          <cell r="V4562"/>
          <cell r="W4562"/>
        </row>
        <row r="4563">
          <cell r="K4563"/>
          <cell r="V4563"/>
          <cell r="W4563"/>
        </row>
        <row r="4564">
          <cell r="K4564"/>
          <cell r="V4564"/>
          <cell r="W4564"/>
        </row>
        <row r="4565">
          <cell r="K4565"/>
          <cell r="V4565"/>
          <cell r="W4565"/>
        </row>
        <row r="4566">
          <cell r="K4566"/>
          <cell r="V4566"/>
          <cell r="W4566"/>
        </row>
        <row r="4567">
          <cell r="K4567"/>
          <cell r="V4567"/>
          <cell r="W4567"/>
        </row>
        <row r="4568">
          <cell r="K4568"/>
          <cell r="V4568"/>
          <cell r="W4568"/>
        </row>
        <row r="4569">
          <cell r="K4569"/>
          <cell r="V4569"/>
          <cell r="W4569"/>
        </row>
        <row r="4570">
          <cell r="K4570"/>
          <cell r="V4570"/>
          <cell r="W4570"/>
        </row>
        <row r="4571">
          <cell r="K4571"/>
          <cell r="V4571"/>
          <cell r="W4571"/>
        </row>
        <row r="4572">
          <cell r="K4572"/>
          <cell r="V4572"/>
          <cell r="W4572"/>
        </row>
        <row r="4573">
          <cell r="K4573"/>
          <cell r="V4573"/>
          <cell r="W4573"/>
        </row>
        <row r="4574">
          <cell r="K4574"/>
          <cell r="V4574"/>
          <cell r="W4574"/>
        </row>
        <row r="4575">
          <cell r="K4575"/>
          <cell r="V4575"/>
          <cell r="W4575"/>
        </row>
        <row r="4576">
          <cell r="K4576"/>
          <cell r="V4576"/>
          <cell r="W4576"/>
        </row>
        <row r="4577">
          <cell r="K4577"/>
          <cell r="V4577"/>
          <cell r="W4577"/>
        </row>
        <row r="4578">
          <cell r="K4578"/>
          <cell r="V4578"/>
          <cell r="W4578"/>
        </row>
        <row r="4579">
          <cell r="K4579"/>
          <cell r="V4579"/>
          <cell r="W4579"/>
        </row>
        <row r="4580">
          <cell r="K4580"/>
          <cell r="V4580"/>
          <cell r="W4580"/>
        </row>
        <row r="4581">
          <cell r="K4581"/>
          <cell r="V4581"/>
          <cell r="W4581"/>
        </row>
        <row r="4582">
          <cell r="K4582"/>
          <cell r="V4582"/>
          <cell r="W4582"/>
        </row>
        <row r="4583">
          <cell r="K4583"/>
          <cell r="V4583"/>
          <cell r="W4583"/>
        </row>
        <row r="4584">
          <cell r="K4584"/>
          <cell r="V4584"/>
          <cell r="W4584"/>
        </row>
        <row r="4585">
          <cell r="K4585"/>
          <cell r="V4585"/>
          <cell r="W4585"/>
        </row>
        <row r="4586">
          <cell r="K4586"/>
          <cell r="V4586"/>
          <cell r="W4586"/>
        </row>
        <row r="4587">
          <cell r="K4587"/>
          <cell r="V4587"/>
          <cell r="W4587"/>
        </row>
        <row r="4588">
          <cell r="K4588"/>
          <cell r="V4588"/>
          <cell r="W4588"/>
        </row>
        <row r="4589">
          <cell r="K4589"/>
          <cell r="V4589"/>
          <cell r="W4589"/>
        </row>
        <row r="4590">
          <cell r="K4590"/>
          <cell r="V4590"/>
          <cell r="W4590"/>
        </row>
        <row r="4591">
          <cell r="K4591"/>
          <cell r="V4591"/>
          <cell r="W4591"/>
        </row>
        <row r="4592">
          <cell r="K4592"/>
          <cell r="V4592"/>
          <cell r="W4592"/>
        </row>
        <row r="4593">
          <cell r="K4593"/>
          <cell r="V4593"/>
          <cell r="W4593"/>
        </row>
        <row r="4594">
          <cell r="K4594"/>
          <cell r="V4594"/>
          <cell r="W4594"/>
        </row>
        <row r="4595">
          <cell r="K4595"/>
          <cell r="V4595"/>
          <cell r="W4595"/>
        </row>
        <row r="4596">
          <cell r="K4596"/>
          <cell r="V4596"/>
          <cell r="W4596"/>
        </row>
        <row r="4597">
          <cell r="K4597"/>
          <cell r="V4597"/>
          <cell r="W4597"/>
        </row>
        <row r="4598">
          <cell r="K4598"/>
          <cell r="V4598"/>
          <cell r="W4598"/>
        </row>
        <row r="4599">
          <cell r="K4599"/>
          <cell r="V4599"/>
          <cell r="W4599"/>
        </row>
        <row r="4600">
          <cell r="K4600"/>
          <cell r="V4600"/>
          <cell r="W4600"/>
        </row>
        <row r="4601">
          <cell r="K4601"/>
          <cell r="V4601"/>
          <cell r="W4601"/>
        </row>
        <row r="4602">
          <cell r="K4602"/>
          <cell r="V4602"/>
          <cell r="W4602"/>
        </row>
        <row r="4603">
          <cell r="K4603"/>
          <cell r="V4603"/>
          <cell r="W4603"/>
        </row>
        <row r="4604">
          <cell r="K4604"/>
          <cell r="V4604"/>
          <cell r="W4604"/>
        </row>
        <row r="4605">
          <cell r="K4605"/>
          <cell r="V4605"/>
          <cell r="W4605"/>
        </row>
        <row r="4606">
          <cell r="K4606"/>
          <cell r="V4606"/>
          <cell r="W4606"/>
        </row>
        <row r="4607">
          <cell r="K4607"/>
          <cell r="V4607"/>
          <cell r="W4607"/>
        </row>
        <row r="4608">
          <cell r="K4608"/>
          <cell r="V4608"/>
          <cell r="W4608"/>
        </row>
        <row r="4609">
          <cell r="K4609"/>
          <cell r="V4609"/>
          <cell r="W4609"/>
        </row>
        <row r="4610">
          <cell r="K4610"/>
          <cell r="V4610"/>
          <cell r="W4610"/>
        </row>
        <row r="4611">
          <cell r="K4611"/>
          <cell r="V4611"/>
          <cell r="W4611"/>
        </row>
        <row r="4612">
          <cell r="K4612"/>
          <cell r="V4612"/>
          <cell r="W4612"/>
        </row>
        <row r="4613">
          <cell r="K4613"/>
          <cell r="V4613"/>
          <cell r="W4613"/>
        </row>
        <row r="4614">
          <cell r="K4614"/>
          <cell r="V4614"/>
          <cell r="W4614"/>
        </row>
        <row r="4615">
          <cell r="K4615"/>
          <cell r="V4615"/>
          <cell r="W4615"/>
        </row>
        <row r="4616">
          <cell r="K4616"/>
          <cell r="V4616"/>
          <cell r="W4616"/>
        </row>
        <row r="4617">
          <cell r="K4617"/>
          <cell r="V4617"/>
          <cell r="W4617"/>
        </row>
        <row r="4618">
          <cell r="K4618"/>
          <cell r="V4618"/>
          <cell r="W4618"/>
        </row>
        <row r="4619">
          <cell r="K4619"/>
          <cell r="V4619"/>
          <cell r="W4619"/>
        </row>
        <row r="4620">
          <cell r="K4620"/>
          <cell r="V4620"/>
          <cell r="W4620"/>
        </row>
        <row r="4621">
          <cell r="K4621"/>
          <cell r="V4621"/>
          <cell r="W4621"/>
        </row>
        <row r="4622">
          <cell r="K4622"/>
          <cell r="V4622"/>
          <cell r="W4622"/>
        </row>
        <row r="4623">
          <cell r="K4623"/>
          <cell r="V4623"/>
          <cell r="W4623"/>
        </row>
        <row r="4624">
          <cell r="K4624"/>
          <cell r="V4624"/>
          <cell r="W4624"/>
        </row>
        <row r="4625">
          <cell r="K4625"/>
          <cell r="V4625"/>
          <cell r="W4625"/>
        </row>
        <row r="4626">
          <cell r="K4626"/>
          <cell r="V4626"/>
          <cell r="W4626"/>
        </row>
        <row r="4627">
          <cell r="K4627"/>
          <cell r="V4627"/>
          <cell r="W4627"/>
        </row>
        <row r="4628">
          <cell r="K4628"/>
          <cell r="V4628"/>
          <cell r="W4628"/>
        </row>
        <row r="4629">
          <cell r="K4629"/>
          <cell r="V4629"/>
          <cell r="W4629"/>
        </row>
        <row r="4630">
          <cell r="K4630"/>
          <cell r="V4630"/>
          <cell r="W4630"/>
        </row>
        <row r="4631">
          <cell r="K4631"/>
          <cell r="V4631"/>
          <cell r="W4631"/>
        </row>
        <row r="4632">
          <cell r="K4632"/>
          <cell r="V4632"/>
          <cell r="W4632"/>
        </row>
        <row r="4633">
          <cell r="K4633"/>
          <cell r="V4633"/>
          <cell r="W4633"/>
        </row>
        <row r="4634">
          <cell r="K4634"/>
          <cell r="V4634"/>
          <cell r="W4634"/>
        </row>
        <row r="4635">
          <cell r="K4635"/>
          <cell r="V4635"/>
          <cell r="W4635"/>
        </row>
        <row r="4636">
          <cell r="K4636"/>
          <cell r="V4636"/>
          <cell r="W4636"/>
        </row>
        <row r="4637">
          <cell r="K4637"/>
          <cell r="V4637"/>
          <cell r="W4637"/>
        </row>
        <row r="4638">
          <cell r="K4638"/>
          <cell r="V4638"/>
          <cell r="W4638"/>
        </row>
        <row r="4639">
          <cell r="K4639"/>
          <cell r="V4639"/>
          <cell r="W4639"/>
        </row>
        <row r="4640">
          <cell r="K4640"/>
          <cell r="V4640"/>
          <cell r="W4640"/>
        </row>
        <row r="4641">
          <cell r="K4641"/>
          <cell r="V4641"/>
          <cell r="W4641"/>
        </row>
        <row r="4642">
          <cell r="K4642"/>
          <cell r="V4642"/>
          <cell r="W4642"/>
        </row>
        <row r="4643">
          <cell r="K4643"/>
          <cell r="V4643"/>
          <cell r="W4643"/>
        </row>
        <row r="4644">
          <cell r="K4644"/>
          <cell r="V4644"/>
          <cell r="W4644"/>
        </row>
        <row r="4645">
          <cell r="K4645"/>
          <cell r="V4645"/>
          <cell r="W4645"/>
        </row>
        <row r="4646">
          <cell r="K4646"/>
          <cell r="V4646"/>
          <cell r="W4646"/>
        </row>
        <row r="4647">
          <cell r="K4647"/>
          <cell r="V4647"/>
          <cell r="W4647"/>
        </row>
        <row r="4648">
          <cell r="K4648"/>
          <cell r="V4648"/>
          <cell r="W4648"/>
        </row>
        <row r="4649">
          <cell r="K4649"/>
          <cell r="V4649"/>
          <cell r="W4649"/>
        </row>
        <row r="4650">
          <cell r="K4650"/>
          <cell r="V4650"/>
          <cell r="W4650"/>
        </row>
        <row r="4651">
          <cell r="K4651"/>
          <cell r="V4651"/>
          <cell r="W4651"/>
        </row>
        <row r="4652">
          <cell r="K4652"/>
          <cell r="V4652"/>
          <cell r="W4652"/>
        </row>
        <row r="4653">
          <cell r="K4653"/>
          <cell r="V4653"/>
          <cell r="W4653"/>
        </row>
        <row r="4654">
          <cell r="K4654"/>
          <cell r="V4654"/>
          <cell r="W4654"/>
        </row>
        <row r="4655">
          <cell r="K4655"/>
          <cell r="V4655"/>
          <cell r="W4655"/>
        </row>
        <row r="4656">
          <cell r="K4656"/>
          <cell r="V4656"/>
          <cell r="W4656"/>
        </row>
        <row r="4657">
          <cell r="K4657"/>
          <cell r="V4657"/>
          <cell r="W4657"/>
        </row>
        <row r="4658">
          <cell r="K4658"/>
          <cell r="V4658"/>
          <cell r="W4658"/>
        </row>
        <row r="4659">
          <cell r="K4659"/>
          <cell r="V4659"/>
          <cell r="W4659"/>
        </row>
        <row r="4660">
          <cell r="K4660"/>
          <cell r="V4660"/>
          <cell r="W4660"/>
        </row>
        <row r="4661">
          <cell r="K4661"/>
          <cell r="V4661"/>
          <cell r="W4661"/>
        </row>
        <row r="4662">
          <cell r="K4662"/>
          <cell r="V4662"/>
          <cell r="W4662"/>
        </row>
        <row r="4663">
          <cell r="K4663"/>
          <cell r="V4663"/>
          <cell r="W4663"/>
        </row>
        <row r="4664">
          <cell r="K4664"/>
          <cell r="V4664"/>
          <cell r="W4664"/>
        </row>
        <row r="4665">
          <cell r="K4665"/>
          <cell r="V4665"/>
          <cell r="W4665"/>
        </row>
        <row r="4666">
          <cell r="K4666"/>
          <cell r="V4666"/>
          <cell r="W4666"/>
        </row>
        <row r="4667">
          <cell r="K4667"/>
          <cell r="V4667"/>
          <cell r="W4667"/>
        </row>
        <row r="4668">
          <cell r="K4668"/>
          <cell r="V4668"/>
          <cell r="W4668"/>
        </row>
        <row r="4669">
          <cell r="K4669"/>
          <cell r="V4669"/>
          <cell r="W4669"/>
        </row>
        <row r="4670">
          <cell r="K4670"/>
          <cell r="V4670"/>
          <cell r="W4670"/>
        </row>
        <row r="4671">
          <cell r="K4671"/>
          <cell r="V4671"/>
          <cell r="W4671"/>
        </row>
        <row r="4672">
          <cell r="K4672"/>
          <cell r="V4672"/>
          <cell r="W4672"/>
        </row>
        <row r="4673">
          <cell r="K4673"/>
          <cell r="V4673"/>
          <cell r="W4673"/>
        </row>
        <row r="4674">
          <cell r="K4674"/>
          <cell r="V4674"/>
          <cell r="W4674"/>
        </row>
        <row r="4675">
          <cell r="K4675"/>
          <cell r="V4675"/>
          <cell r="W4675"/>
        </row>
        <row r="4676">
          <cell r="K4676"/>
          <cell r="V4676"/>
          <cell r="W4676"/>
        </row>
        <row r="4677">
          <cell r="K4677"/>
          <cell r="V4677"/>
          <cell r="W4677"/>
        </row>
        <row r="4678">
          <cell r="K4678"/>
          <cell r="V4678"/>
          <cell r="W4678"/>
        </row>
        <row r="4679">
          <cell r="K4679"/>
          <cell r="V4679"/>
          <cell r="W4679"/>
        </row>
        <row r="4680">
          <cell r="K4680"/>
          <cell r="V4680"/>
          <cell r="W4680"/>
        </row>
        <row r="4681">
          <cell r="K4681"/>
          <cell r="V4681"/>
          <cell r="W4681"/>
        </row>
        <row r="4682">
          <cell r="K4682"/>
          <cell r="V4682"/>
          <cell r="W4682"/>
        </row>
        <row r="4683">
          <cell r="K4683"/>
          <cell r="V4683"/>
          <cell r="W4683"/>
        </row>
        <row r="4684">
          <cell r="K4684"/>
          <cell r="V4684"/>
          <cell r="W4684"/>
        </row>
        <row r="4685">
          <cell r="K4685"/>
          <cell r="V4685"/>
          <cell r="W4685"/>
        </row>
        <row r="4686">
          <cell r="K4686"/>
          <cell r="V4686"/>
          <cell r="W4686"/>
        </row>
        <row r="4687">
          <cell r="K4687"/>
          <cell r="V4687"/>
          <cell r="W4687"/>
        </row>
        <row r="4688">
          <cell r="K4688"/>
          <cell r="V4688"/>
          <cell r="W4688"/>
        </row>
        <row r="4689">
          <cell r="K4689"/>
          <cell r="V4689"/>
          <cell r="W4689"/>
        </row>
        <row r="4690">
          <cell r="K4690"/>
          <cell r="V4690"/>
          <cell r="W4690"/>
        </row>
        <row r="4691">
          <cell r="K4691"/>
          <cell r="V4691"/>
          <cell r="W4691"/>
        </row>
        <row r="4692">
          <cell r="K4692"/>
          <cell r="V4692"/>
          <cell r="W4692"/>
        </row>
        <row r="4693">
          <cell r="K4693"/>
          <cell r="V4693"/>
          <cell r="W4693"/>
        </row>
        <row r="4694">
          <cell r="K4694"/>
          <cell r="V4694"/>
          <cell r="W4694"/>
        </row>
        <row r="4695">
          <cell r="K4695"/>
          <cell r="V4695"/>
          <cell r="W4695"/>
        </row>
        <row r="4696">
          <cell r="K4696"/>
          <cell r="V4696"/>
          <cell r="W4696"/>
        </row>
        <row r="4697">
          <cell r="K4697"/>
          <cell r="V4697"/>
          <cell r="W4697"/>
        </row>
        <row r="4698">
          <cell r="K4698"/>
          <cell r="V4698"/>
          <cell r="W4698"/>
        </row>
        <row r="4699">
          <cell r="K4699"/>
          <cell r="V4699"/>
          <cell r="W4699"/>
        </row>
        <row r="4700">
          <cell r="K4700"/>
          <cell r="V4700"/>
          <cell r="W4700"/>
        </row>
        <row r="4701">
          <cell r="K4701"/>
          <cell r="V4701"/>
          <cell r="W4701"/>
        </row>
        <row r="4702">
          <cell r="K4702"/>
          <cell r="V4702"/>
          <cell r="W4702"/>
        </row>
        <row r="4703">
          <cell r="K4703"/>
          <cell r="V4703"/>
          <cell r="W4703"/>
        </row>
        <row r="4704">
          <cell r="K4704"/>
          <cell r="V4704"/>
          <cell r="W4704"/>
        </row>
        <row r="4705">
          <cell r="K4705"/>
          <cell r="V4705"/>
          <cell r="W4705"/>
        </row>
        <row r="4706">
          <cell r="K4706"/>
          <cell r="V4706"/>
          <cell r="W4706"/>
        </row>
        <row r="4707">
          <cell r="K4707"/>
          <cell r="V4707"/>
          <cell r="W4707"/>
        </row>
        <row r="4708">
          <cell r="K4708"/>
          <cell r="V4708"/>
          <cell r="W4708"/>
        </row>
        <row r="4709">
          <cell r="K4709"/>
          <cell r="V4709"/>
          <cell r="W4709"/>
        </row>
        <row r="4710">
          <cell r="K4710"/>
          <cell r="V4710"/>
          <cell r="W4710"/>
        </row>
        <row r="4711">
          <cell r="K4711"/>
          <cell r="V4711"/>
          <cell r="W4711"/>
        </row>
        <row r="4712">
          <cell r="K4712"/>
          <cell r="V4712"/>
          <cell r="W4712"/>
        </row>
        <row r="4713">
          <cell r="K4713"/>
          <cell r="V4713"/>
          <cell r="W4713"/>
        </row>
        <row r="4714">
          <cell r="K4714"/>
          <cell r="V4714"/>
          <cell r="W4714"/>
        </row>
        <row r="4715">
          <cell r="K4715"/>
          <cell r="V4715"/>
          <cell r="W4715"/>
        </row>
        <row r="4716">
          <cell r="K4716"/>
          <cell r="V4716"/>
          <cell r="W4716"/>
        </row>
        <row r="4717">
          <cell r="K4717"/>
          <cell r="V4717"/>
          <cell r="W4717"/>
        </row>
        <row r="4718">
          <cell r="K4718"/>
          <cell r="V4718"/>
          <cell r="W4718"/>
        </row>
        <row r="4719">
          <cell r="K4719"/>
          <cell r="V4719"/>
          <cell r="W4719"/>
        </row>
        <row r="4720">
          <cell r="K4720"/>
          <cell r="V4720"/>
          <cell r="W4720"/>
        </row>
        <row r="4721">
          <cell r="K4721"/>
          <cell r="V4721"/>
          <cell r="W4721"/>
        </row>
        <row r="4722">
          <cell r="K4722"/>
          <cell r="V4722"/>
          <cell r="W4722"/>
        </row>
        <row r="4723">
          <cell r="K4723"/>
          <cell r="V4723"/>
          <cell r="W4723"/>
        </row>
        <row r="4724">
          <cell r="K4724"/>
          <cell r="V4724"/>
          <cell r="W4724"/>
        </row>
        <row r="4725">
          <cell r="K4725"/>
          <cell r="V4725"/>
          <cell r="W4725"/>
        </row>
        <row r="4726">
          <cell r="K4726"/>
          <cell r="V4726"/>
          <cell r="W4726"/>
        </row>
        <row r="4727">
          <cell r="K4727"/>
          <cell r="V4727"/>
          <cell r="W4727"/>
        </row>
        <row r="4728">
          <cell r="K4728"/>
          <cell r="V4728"/>
          <cell r="W4728"/>
        </row>
        <row r="4729">
          <cell r="K4729"/>
          <cell r="V4729"/>
          <cell r="W4729"/>
        </row>
        <row r="4730">
          <cell r="K4730"/>
          <cell r="V4730"/>
          <cell r="W4730"/>
        </row>
        <row r="4731">
          <cell r="K4731"/>
          <cell r="V4731"/>
          <cell r="W4731"/>
        </row>
        <row r="4732">
          <cell r="K4732"/>
          <cell r="V4732"/>
          <cell r="W4732"/>
        </row>
        <row r="4733">
          <cell r="K4733"/>
          <cell r="V4733"/>
          <cell r="W4733"/>
        </row>
        <row r="4734">
          <cell r="K4734"/>
          <cell r="V4734"/>
          <cell r="W4734"/>
        </row>
        <row r="4735">
          <cell r="K4735"/>
          <cell r="V4735"/>
          <cell r="W4735"/>
        </row>
        <row r="4736">
          <cell r="K4736"/>
          <cell r="V4736"/>
          <cell r="W4736"/>
        </row>
        <row r="4737">
          <cell r="K4737"/>
          <cell r="V4737"/>
          <cell r="W4737"/>
        </row>
        <row r="4738">
          <cell r="K4738"/>
          <cell r="V4738"/>
          <cell r="W4738"/>
        </row>
        <row r="4739">
          <cell r="K4739"/>
          <cell r="V4739"/>
          <cell r="W4739"/>
        </row>
        <row r="4740">
          <cell r="K4740"/>
          <cell r="V4740"/>
          <cell r="W4740"/>
        </row>
        <row r="4741">
          <cell r="K4741"/>
          <cell r="V4741"/>
          <cell r="W4741"/>
        </row>
        <row r="4742">
          <cell r="K4742"/>
          <cell r="V4742"/>
          <cell r="W4742"/>
        </row>
        <row r="4743">
          <cell r="K4743"/>
          <cell r="V4743"/>
          <cell r="W4743"/>
        </row>
        <row r="4744">
          <cell r="K4744"/>
          <cell r="V4744"/>
          <cell r="W4744"/>
        </row>
        <row r="4745">
          <cell r="K4745"/>
          <cell r="V4745"/>
          <cell r="W4745"/>
        </row>
        <row r="4746">
          <cell r="K4746"/>
          <cell r="V4746"/>
          <cell r="W4746"/>
        </row>
        <row r="4747">
          <cell r="K4747"/>
          <cell r="V4747"/>
          <cell r="W4747"/>
        </row>
        <row r="4748">
          <cell r="K4748"/>
          <cell r="V4748"/>
          <cell r="W4748"/>
        </row>
        <row r="4749">
          <cell r="K4749"/>
          <cell r="V4749"/>
          <cell r="W4749"/>
        </row>
        <row r="4750">
          <cell r="K4750"/>
          <cell r="V4750"/>
          <cell r="W4750"/>
        </row>
        <row r="4751">
          <cell r="K4751"/>
          <cell r="V4751"/>
          <cell r="W4751"/>
        </row>
        <row r="4752">
          <cell r="K4752"/>
          <cell r="V4752"/>
          <cell r="W4752"/>
        </row>
        <row r="4753">
          <cell r="K4753"/>
          <cell r="V4753"/>
          <cell r="W4753"/>
        </row>
        <row r="4754">
          <cell r="K4754"/>
          <cell r="V4754"/>
          <cell r="W4754"/>
        </row>
        <row r="4755">
          <cell r="K4755"/>
          <cell r="V4755"/>
          <cell r="W4755"/>
        </row>
        <row r="4756">
          <cell r="K4756"/>
          <cell r="V4756"/>
          <cell r="W4756"/>
        </row>
        <row r="4757">
          <cell r="K4757"/>
          <cell r="V4757"/>
          <cell r="W4757"/>
        </row>
        <row r="4758">
          <cell r="K4758"/>
          <cell r="V4758"/>
          <cell r="W4758"/>
        </row>
        <row r="4759">
          <cell r="K4759"/>
          <cell r="V4759"/>
          <cell r="W4759"/>
        </row>
        <row r="4760">
          <cell r="K4760"/>
          <cell r="V4760"/>
          <cell r="W4760"/>
        </row>
        <row r="4761">
          <cell r="K4761"/>
          <cell r="V4761"/>
          <cell r="W4761"/>
        </row>
        <row r="4762">
          <cell r="K4762"/>
          <cell r="V4762"/>
          <cell r="W4762"/>
        </row>
        <row r="4763">
          <cell r="K4763"/>
          <cell r="V4763"/>
          <cell r="W4763"/>
        </row>
        <row r="4764">
          <cell r="K4764"/>
          <cell r="V4764"/>
          <cell r="W4764"/>
        </row>
        <row r="4765">
          <cell r="K4765"/>
          <cell r="V4765"/>
          <cell r="W4765"/>
        </row>
        <row r="4766">
          <cell r="K4766"/>
          <cell r="V4766"/>
          <cell r="W4766"/>
        </row>
        <row r="4767">
          <cell r="K4767"/>
          <cell r="V4767"/>
          <cell r="W4767"/>
        </row>
        <row r="4768">
          <cell r="K4768"/>
          <cell r="V4768"/>
          <cell r="W4768"/>
        </row>
        <row r="4769">
          <cell r="K4769"/>
          <cell r="V4769"/>
          <cell r="W4769"/>
        </row>
        <row r="4770">
          <cell r="K4770"/>
          <cell r="V4770"/>
          <cell r="W4770"/>
        </row>
        <row r="4771">
          <cell r="K4771"/>
          <cell r="V4771"/>
          <cell r="W4771"/>
        </row>
        <row r="4772">
          <cell r="K4772"/>
          <cell r="V4772"/>
          <cell r="W4772"/>
        </row>
        <row r="4773">
          <cell r="K4773"/>
          <cell r="V4773"/>
          <cell r="W4773"/>
        </row>
        <row r="4774">
          <cell r="K4774"/>
          <cell r="V4774"/>
          <cell r="W4774"/>
        </row>
        <row r="4775">
          <cell r="K4775"/>
          <cell r="V4775"/>
          <cell r="W4775"/>
        </row>
        <row r="4776">
          <cell r="K4776"/>
          <cell r="V4776"/>
          <cell r="W4776"/>
        </row>
        <row r="4777">
          <cell r="K4777"/>
          <cell r="V4777"/>
          <cell r="W4777"/>
        </row>
        <row r="4778">
          <cell r="K4778"/>
          <cell r="V4778"/>
          <cell r="W4778"/>
        </row>
        <row r="4779">
          <cell r="K4779"/>
          <cell r="V4779"/>
          <cell r="W4779"/>
        </row>
        <row r="4780">
          <cell r="K4780"/>
          <cell r="V4780"/>
          <cell r="W4780"/>
        </row>
        <row r="4781">
          <cell r="K4781"/>
          <cell r="V4781"/>
          <cell r="W4781"/>
        </row>
        <row r="4782">
          <cell r="K4782"/>
          <cell r="V4782"/>
          <cell r="W4782"/>
        </row>
        <row r="4783">
          <cell r="K4783"/>
          <cell r="V4783"/>
          <cell r="W4783"/>
        </row>
        <row r="4784">
          <cell r="K4784"/>
          <cell r="V4784"/>
          <cell r="W4784"/>
        </row>
        <row r="4785">
          <cell r="K4785"/>
          <cell r="V4785"/>
          <cell r="W4785"/>
        </row>
        <row r="4786">
          <cell r="K4786"/>
          <cell r="V4786"/>
          <cell r="W4786"/>
        </row>
        <row r="4787">
          <cell r="K4787"/>
          <cell r="V4787"/>
          <cell r="W4787"/>
        </row>
        <row r="4788">
          <cell r="K4788"/>
          <cell r="V4788"/>
          <cell r="W4788"/>
        </row>
        <row r="4789">
          <cell r="K4789"/>
          <cell r="V4789"/>
          <cell r="W4789"/>
        </row>
        <row r="4790">
          <cell r="K4790"/>
          <cell r="V4790"/>
          <cell r="W4790"/>
        </row>
        <row r="4791">
          <cell r="K4791"/>
          <cell r="V4791"/>
          <cell r="W4791"/>
        </row>
        <row r="4792">
          <cell r="K4792"/>
          <cell r="V4792"/>
          <cell r="W4792"/>
        </row>
        <row r="4793">
          <cell r="K4793"/>
          <cell r="V4793"/>
          <cell r="W4793"/>
        </row>
        <row r="4794">
          <cell r="K4794"/>
          <cell r="V4794"/>
          <cell r="W4794"/>
        </row>
        <row r="4795">
          <cell r="K4795"/>
          <cell r="V4795"/>
          <cell r="W4795"/>
        </row>
        <row r="4796">
          <cell r="K4796"/>
          <cell r="V4796"/>
          <cell r="W4796"/>
        </row>
        <row r="4797">
          <cell r="K4797"/>
          <cell r="V4797"/>
          <cell r="W4797"/>
        </row>
        <row r="4798">
          <cell r="K4798"/>
          <cell r="V4798"/>
          <cell r="W4798"/>
        </row>
        <row r="4799">
          <cell r="K4799"/>
          <cell r="V4799"/>
          <cell r="W4799"/>
        </row>
        <row r="4800">
          <cell r="K4800"/>
          <cell r="V4800"/>
          <cell r="W4800"/>
        </row>
        <row r="4801">
          <cell r="K4801"/>
          <cell r="V4801"/>
          <cell r="W4801"/>
        </row>
        <row r="4802">
          <cell r="K4802"/>
          <cell r="V4802"/>
          <cell r="W4802"/>
        </row>
        <row r="4803">
          <cell r="K4803"/>
          <cell r="V4803"/>
          <cell r="W4803"/>
        </row>
        <row r="4804">
          <cell r="K4804"/>
          <cell r="V4804"/>
          <cell r="W4804"/>
        </row>
        <row r="4805">
          <cell r="K4805"/>
          <cell r="V4805"/>
          <cell r="W4805"/>
        </row>
        <row r="4806">
          <cell r="K4806"/>
          <cell r="V4806"/>
          <cell r="W4806"/>
        </row>
        <row r="4807">
          <cell r="K4807"/>
          <cell r="V4807"/>
          <cell r="W4807"/>
        </row>
        <row r="4808">
          <cell r="K4808"/>
          <cell r="V4808"/>
          <cell r="W4808"/>
        </row>
        <row r="4809">
          <cell r="K4809"/>
          <cell r="V4809"/>
          <cell r="W4809"/>
        </row>
        <row r="4810">
          <cell r="K4810"/>
          <cell r="V4810"/>
          <cell r="W4810"/>
        </row>
        <row r="4811">
          <cell r="K4811"/>
          <cell r="V4811"/>
          <cell r="W4811"/>
        </row>
        <row r="4812">
          <cell r="K4812"/>
          <cell r="V4812"/>
          <cell r="W4812"/>
        </row>
        <row r="4813">
          <cell r="K4813"/>
          <cell r="V4813"/>
          <cell r="W4813"/>
        </row>
        <row r="4814">
          <cell r="K4814"/>
          <cell r="V4814"/>
          <cell r="W4814"/>
        </row>
        <row r="4815">
          <cell r="K4815"/>
          <cell r="V4815"/>
          <cell r="W4815"/>
        </row>
        <row r="4816">
          <cell r="K4816"/>
          <cell r="V4816"/>
          <cell r="W4816"/>
        </row>
        <row r="4817">
          <cell r="K4817"/>
          <cell r="V4817"/>
          <cell r="W4817"/>
        </row>
        <row r="4818">
          <cell r="K4818"/>
          <cell r="V4818"/>
          <cell r="W4818"/>
        </row>
        <row r="4819">
          <cell r="K4819"/>
          <cell r="V4819"/>
          <cell r="W4819"/>
        </row>
        <row r="4820">
          <cell r="K4820"/>
          <cell r="V4820"/>
          <cell r="W4820"/>
        </row>
        <row r="4821">
          <cell r="K4821"/>
          <cell r="V4821"/>
          <cell r="W4821"/>
        </row>
        <row r="4822">
          <cell r="K4822"/>
          <cell r="V4822"/>
          <cell r="W4822"/>
        </row>
        <row r="4823">
          <cell r="K4823"/>
          <cell r="V4823"/>
          <cell r="W4823"/>
        </row>
        <row r="4824">
          <cell r="K4824"/>
          <cell r="V4824"/>
          <cell r="W4824"/>
        </row>
        <row r="4825">
          <cell r="K4825"/>
          <cell r="V4825"/>
          <cell r="W4825"/>
        </row>
        <row r="4826">
          <cell r="K4826"/>
          <cell r="V4826"/>
          <cell r="W4826"/>
        </row>
        <row r="4827">
          <cell r="K4827"/>
          <cell r="V4827"/>
          <cell r="W4827"/>
        </row>
        <row r="4828">
          <cell r="K4828"/>
          <cell r="V4828"/>
          <cell r="W4828"/>
        </row>
        <row r="4829">
          <cell r="K4829"/>
          <cell r="V4829"/>
          <cell r="W4829"/>
        </row>
        <row r="4830">
          <cell r="K4830"/>
          <cell r="V4830"/>
          <cell r="W4830"/>
        </row>
        <row r="4831">
          <cell r="K4831"/>
          <cell r="V4831"/>
          <cell r="W4831"/>
        </row>
        <row r="4832">
          <cell r="K4832"/>
          <cell r="V4832"/>
          <cell r="W4832"/>
        </row>
        <row r="4833">
          <cell r="K4833"/>
          <cell r="V4833"/>
          <cell r="W4833"/>
        </row>
        <row r="4834">
          <cell r="K4834"/>
          <cell r="V4834"/>
          <cell r="W4834"/>
        </row>
        <row r="4835">
          <cell r="K4835"/>
          <cell r="V4835"/>
          <cell r="W4835"/>
        </row>
        <row r="4836">
          <cell r="K4836"/>
          <cell r="V4836"/>
          <cell r="W4836"/>
        </row>
        <row r="4837">
          <cell r="K4837"/>
          <cell r="V4837"/>
          <cell r="W4837"/>
        </row>
        <row r="4838">
          <cell r="K4838"/>
          <cell r="V4838"/>
          <cell r="W4838"/>
        </row>
        <row r="4839">
          <cell r="K4839"/>
          <cell r="V4839"/>
          <cell r="W4839"/>
        </row>
        <row r="4840">
          <cell r="K4840"/>
          <cell r="V4840"/>
          <cell r="W4840"/>
        </row>
        <row r="4841">
          <cell r="K4841"/>
          <cell r="V4841"/>
          <cell r="W4841"/>
        </row>
        <row r="4842">
          <cell r="K4842"/>
          <cell r="V4842"/>
          <cell r="W4842"/>
        </row>
        <row r="4843">
          <cell r="K4843"/>
          <cell r="V4843"/>
          <cell r="W4843"/>
        </row>
        <row r="4844">
          <cell r="K4844"/>
          <cell r="V4844"/>
          <cell r="W4844"/>
        </row>
        <row r="4845">
          <cell r="K4845"/>
          <cell r="V4845"/>
          <cell r="W4845"/>
        </row>
        <row r="4846">
          <cell r="K4846"/>
          <cell r="V4846"/>
          <cell r="W4846"/>
        </row>
        <row r="4847">
          <cell r="K4847"/>
          <cell r="V4847"/>
          <cell r="W4847"/>
        </row>
        <row r="4848">
          <cell r="K4848"/>
          <cell r="V4848"/>
          <cell r="W4848"/>
        </row>
        <row r="4849">
          <cell r="K4849"/>
          <cell r="V4849"/>
          <cell r="W4849"/>
        </row>
        <row r="4850">
          <cell r="K4850"/>
          <cell r="V4850"/>
          <cell r="W4850"/>
        </row>
        <row r="4851">
          <cell r="K4851"/>
          <cell r="V4851"/>
          <cell r="W4851"/>
        </row>
        <row r="4852">
          <cell r="K4852"/>
          <cell r="V4852"/>
          <cell r="W4852"/>
        </row>
        <row r="4853">
          <cell r="K4853"/>
          <cell r="V4853"/>
          <cell r="W4853"/>
        </row>
        <row r="4854">
          <cell r="K4854"/>
          <cell r="V4854"/>
          <cell r="W4854"/>
        </row>
        <row r="4855">
          <cell r="K4855"/>
          <cell r="V4855"/>
          <cell r="W4855"/>
        </row>
        <row r="4856">
          <cell r="K4856"/>
          <cell r="V4856"/>
          <cell r="W4856"/>
        </row>
        <row r="4857">
          <cell r="K4857"/>
          <cell r="V4857"/>
          <cell r="W4857"/>
        </row>
        <row r="4858">
          <cell r="K4858"/>
          <cell r="V4858"/>
          <cell r="W4858"/>
        </row>
        <row r="4859">
          <cell r="K4859"/>
          <cell r="V4859"/>
          <cell r="W4859"/>
        </row>
        <row r="4860">
          <cell r="K4860"/>
          <cell r="V4860"/>
          <cell r="W4860"/>
        </row>
        <row r="4861">
          <cell r="K4861"/>
          <cell r="V4861"/>
          <cell r="W4861"/>
        </row>
        <row r="4862">
          <cell r="K4862"/>
          <cell r="V4862"/>
          <cell r="W4862"/>
        </row>
        <row r="4863">
          <cell r="K4863"/>
          <cell r="V4863"/>
          <cell r="W4863"/>
        </row>
        <row r="4864">
          <cell r="K4864"/>
          <cell r="V4864"/>
          <cell r="W4864"/>
        </row>
        <row r="4865">
          <cell r="K4865"/>
          <cell r="V4865"/>
          <cell r="W4865"/>
        </row>
        <row r="4866">
          <cell r="K4866"/>
          <cell r="V4866"/>
          <cell r="W4866"/>
        </row>
        <row r="4867">
          <cell r="K4867"/>
          <cell r="V4867"/>
          <cell r="W4867"/>
        </row>
        <row r="4868">
          <cell r="K4868"/>
          <cell r="V4868"/>
          <cell r="W4868"/>
        </row>
        <row r="4869">
          <cell r="K4869"/>
          <cell r="V4869"/>
          <cell r="W4869"/>
        </row>
        <row r="4870">
          <cell r="K4870"/>
          <cell r="V4870"/>
          <cell r="W4870"/>
        </row>
        <row r="4871">
          <cell r="K4871"/>
          <cell r="V4871"/>
          <cell r="W4871"/>
        </row>
        <row r="4872">
          <cell r="K4872"/>
          <cell r="V4872"/>
          <cell r="W4872"/>
        </row>
        <row r="4873">
          <cell r="K4873"/>
          <cell r="V4873"/>
          <cell r="W4873"/>
        </row>
        <row r="4874">
          <cell r="K4874"/>
          <cell r="V4874"/>
          <cell r="W4874"/>
        </row>
        <row r="4875">
          <cell r="K4875"/>
          <cell r="V4875"/>
          <cell r="W4875"/>
        </row>
        <row r="4876">
          <cell r="K4876"/>
          <cell r="V4876"/>
          <cell r="W4876"/>
        </row>
        <row r="4877">
          <cell r="K4877"/>
          <cell r="V4877"/>
          <cell r="W4877"/>
        </row>
        <row r="4878">
          <cell r="K4878"/>
          <cell r="V4878"/>
          <cell r="W4878"/>
        </row>
        <row r="4879">
          <cell r="K4879"/>
          <cell r="V4879"/>
          <cell r="W4879"/>
        </row>
        <row r="4880">
          <cell r="K4880"/>
          <cell r="V4880"/>
          <cell r="W4880"/>
        </row>
        <row r="4881">
          <cell r="K4881"/>
          <cell r="V4881"/>
          <cell r="W4881"/>
        </row>
        <row r="4882">
          <cell r="K4882"/>
          <cell r="V4882"/>
          <cell r="W4882"/>
        </row>
        <row r="4883">
          <cell r="K4883"/>
          <cell r="V4883"/>
          <cell r="W4883"/>
        </row>
        <row r="4884">
          <cell r="K4884"/>
          <cell r="V4884"/>
          <cell r="W4884"/>
        </row>
        <row r="4885">
          <cell r="K4885"/>
          <cell r="V4885"/>
          <cell r="W4885"/>
        </row>
        <row r="4886">
          <cell r="K4886"/>
          <cell r="V4886"/>
          <cell r="W4886"/>
        </row>
        <row r="4887">
          <cell r="K4887"/>
          <cell r="V4887"/>
          <cell r="W4887"/>
        </row>
        <row r="4888">
          <cell r="K4888"/>
          <cell r="V4888"/>
          <cell r="W4888"/>
        </row>
        <row r="4889">
          <cell r="K4889"/>
          <cell r="V4889"/>
          <cell r="W4889"/>
        </row>
        <row r="4890">
          <cell r="K4890"/>
          <cell r="V4890"/>
          <cell r="W4890"/>
        </row>
        <row r="4891">
          <cell r="K4891"/>
          <cell r="V4891"/>
          <cell r="W4891"/>
        </row>
        <row r="4892">
          <cell r="K4892"/>
          <cell r="V4892"/>
          <cell r="W4892"/>
        </row>
        <row r="4893">
          <cell r="K4893"/>
          <cell r="V4893"/>
          <cell r="W4893"/>
        </row>
        <row r="4894">
          <cell r="K4894"/>
          <cell r="V4894"/>
          <cell r="W4894"/>
        </row>
        <row r="4895">
          <cell r="K4895"/>
          <cell r="V4895"/>
          <cell r="W4895"/>
        </row>
        <row r="4896">
          <cell r="K4896"/>
          <cell r="V4896"/>
          <cell r="W4896"/>
        </row>
        <row r="4897">
          <cell r="K4897"/>
          <cell r="V4897"/>
          <cell r="W4897"/>
        </row>
        <row r="4898">
          <cell r="K4898"/>
          <cell r="V4898"/>
          <cell r="W4898"/>
        </row>
        <row r="4899">
          <cell r="K4899"/>
          <cell r="V4899"/>
          <cell r="W4899"/>
        </row>
        <row r="4900">
          <cell r="K4900"/>
          <cell r="V4900"/>
          <cell r="W4900"/>
        </row>
        <row r="4901">
          <cell r="K4901"/>
          <cell r="V4901"/>
          <cell r="W4901"/>
        </row>
        <row r="4902">
          <cell r="K4902"/>
          <cell r="V4902"/>
          <cell r="W4902"/>
        </row>
        <row r="4903">
          <cell r="K4903"/>
          <cell r="V4903"/>
          <cell r="W4903"/>
        </row>
        <row r="4904">
          <cell r="K4904"/>
          <cell r="V4904"/>
          <cell r="W4904"/>
        </row>
        <row r="4905">
          <cell r="K4905"/>
          <cell r="V4905"/>
          <cell r="W4905"/>
        </row>
        <row r="4906">
          <cell r="K4906"/>
          <cell r="V4906"/>
          <cell r="W4906"/>
        </row>
        <row r="4907">
          <cell r="K4907"/>
          <cell r="V4907"/>
          <cell r="W4907"/>
        </row>
        <row r="4908">
          <cell r="K4908"/>
          <cell r="V4908"/>
          <cell r="W4908"/>
        </row>
        <row r="4909">
          <cell r="K4909"/>
          <cell r="V4909"/>
          <cell r="W4909"/>
        </row>
        <row r="4910">
          <cell r="K4910"/>
          <cell r="V4910"/>
          <cell r="W4910"/>
        </row>
        <row r="4911">
          <cell r="K4911"/>
          <cell r="V4911"/>
          <cell r="W4911"/>
        </row>
        <row r="4912">
          <cell r="K4912"/>
          <cell r="V4912"/>
          <cell r="W4912"/>
        </row>
        <row r="4913">
          <cell r="K4913"/>
          <cell r="V4913"/>
          <cell r="W4913"/>
        </row>
        <row r="4914">
          <cell r="K4914"/>
          <cell r="V4914"/>
          <cell r="W4914"/>
        </row>
        <row r="4915">
          <cell r="K4915"/>
          <cell r="V4915"/>
          <cell r="W4915"/>
        </row>
        <row r="4916">
          <cell r="K4916"/>
          <cell r="V4916"/>
          <cell r="W4916"/>
        </row>
        <row r="4917">
          <cell r="K4917"/>
          <cell r="V4917"/>
          <cell r="W4917"/>
        </row>
        <row r="4918">
          <cell r="K4918"/>
          <cell r="V4918"/>
          <cell r="W4918"/>
        </row>
        <row r="4919">
          <cell r="K4919"/>
          <cell r="V4919"/>
          <cell r="W4919"/>
        </row>
        <row r="4920">
          <cell r="K4920"/>
          <cell r="V4920"/>
          <cell r="W4920"/>
        </row>
        <row r="4921">
          <cell r="K4921"/>
          <cell r="V4921"/>
          <cell r="W4921"/>
        </row>
        <row r="4922">
          <cell r="K4922"/>
          <cell r="V4922"/>
          <cell r="W4922"/>
        </row>
        <row r="4923">
          <cell r="K4923"/>
          <cell r="V4923"/>
          <cell r="W4923"/>
        </row>
        <row r="4924">
          <cell r="K4924"/>
          <cell r="V4924"/>
          <cell r="W4924"/>
        </row>
        <row r="4925">
          <cell r="K4925"/>
          <cell r="V4925"/>
          <cell r="W4925"/>
        </row>
        <row r="4926">
          <cell r="K4926"/>
          <cell r="V4926"/>
          <cell r="W4926"/>
        </row>
        <row r="4927">
          <cell r="K4927"/>
          <cell r="V4927"/>
          <cell r="W4927"/>
        </row>
        <row r="4928">
          <cell r="K4928"/>
          <cell r="V4928"/>
          <cell r="W4928"/>
        </row>
        <row r="4929">
          <cell r="K4929"/>
          <cell r="V4929"/>
          <cell r="W4929"/>
        </row>
        <row r="4930">
          <cell r="K4930"/>
          <cell r="V4930"/>
          <cell r="W4930"/>
        </row>
        <row r="4931">
          <cell r="K4931"/>
          <cell r="V4931"/>
          <cell r="W4931"/>
        </row>
        <row r="4932">
          <cell r="K4932"/>
          <cell r="V4932"/>
          <cell r="W4932"/>
        </row>
        <row r="4933">
          <cell r="K4933"/>
          <cell r="V4933"/>
          <cell r="W4933"/>
        </row>
        <row r="4934">
          <cell r="K4934"/>
          <cell r="V4934"/>
          <cell r="W4934"/>
        </row>
        <row r="4935">
          <cell r="K4935"/>
          <cell r="V4935"/>
          <cell r="W4935"/>
        </row>
        <row r="4936">
          <cell r="K4936"/>
          <cell r="V4936"/>
          <cell r="W4936"/>
        </row>
        <row r="4937">
          <cell r="K4937"/>
          <cell r="V4937"/>
          <cell r="W4937"/>
        </row>
        <row r="4938">
          <cell r="K4938"/>
          <cell r="V4938"/>
          <cell r="W4938"/>
        </row>
        <row r="4939">
          <cell r="K4939"/>
          <cell r="V4939"/>
          <cell r="W4939"/>
        </row>
        <row r="4940">
          <cell r="K4940"/>
          <cell r="V4940"/>
          <cell r="W4940"/>
        </row>
        <row r="4941">
          <cell r="K4941"/>
          <cell r="V4941"/>
          <cell r="W4941"/>
        </row>
        <row r="4942">
          <cell r="K4942"/>
          <cell r="V4942"/>
          <cell r="W4942"/>
        </row>
        <row r="4943">
          <cell r="K4943"/>
          <cell r="V4943"/>
          <cell r="W4943"/>
        </row>
        <row r="4944">
          <cell r="K4944"/>
          <cell r="V4944"/>
          <cell r="W4944"/>
        </row>
        <row r="4945">
          <cell r="K4945"/>
          <cell r="V4945"/>
          <cell r="W4945"/>
        </row>
        <row r="4946">
          <cell r="K4946"/>
          <cell r="V4946"/>
          <cell r="W4946"/>
        </row>
        <row r="4947">
          <cell r="K4947"/>
          <cell r="V4947"/>
          <cell r="W4947"/>
        </row>
        <row r="4948">
          <cell r="K4948"/>
          <cell r="V4948"/>
          <cell r="W4948"/>
        </row>
        <row r="4949">
          <cell r="K4949"/>
          <cell r="V4949"/>
          <cell r="W4949"/>
        </row>
        <row r="4950">
          <cell r="K4950"/>
          <cell r="V4950"/>
          <cell r="W4950"/>
        </row>
        <row r="4951">
          <cell r="K4951"/>
          <cell r="V4951"/>
          <cell r="W4951"/>
        </row>
        <row r="4952">
          <cell r="K4952"/>
          <cell r="V4952"/>
          <cell r="W4952"/>
        </row>
        <row r="4953">
          <cell r="K4953"/>
          <cell r="V4953"/>
          <cell r="W4953"/>
        </row>
        <row r="4954">
          <cell r="K4954"/>
          <cell r="V4954"/>
          <cell r="W4954"/>
        </row>
        <row r="4955">
          <cell r="K4955"/>
          <cell r="V4955"/>
          <cell r="W4955"/>
        </row>
        <row r="4956">
          <cell r="K4956"/>
          <cell r="V4956"/>
          <cell r="W4956"/>
        </row>
        <row r="4957">
          <cell r="K4957"/>
          <cell r="V4957"/>
          <cell r="W4957"/>
        </row>
        <row r="4958">
          <cell r="K4958"/>
          <cell r="V4958"/>
          <cell r="W4958"/>
        </row>
        <row r="4959">
          <cell r="K4959"/>
          <cell r="V4959"/>
          <cell r="W4959"/>
        </row>
        <row r="4960">
          <cell r="K4960"/>
          <cell r="V4960"/>
          <cell r="W4960"/>
        </row>
        <row r="4961">
          <cell r="K4961"/>
          <cell r="V4961"/>
          <cell r="W4961"/>
        </row>
        <row r="4962">
          <cell r="K4962"/>
          <cell r="V4962"/>
          <cell r="W4962"/>
        </row>
        <row r="4963">
          <cell r="K4963"/>
          <cell r="V4963"/>
          <cell r="W4963"/>
        </row>
        <row r="4964">
          <cell r="K4964"/>
          <cell r="V4964"/>
          <cell r="W4964"/>
        </row>
        <row r="4965">
          <cell r="K4965"/>
          <cell r="V4965"/>
          <cell r="W4965"/>
        </row>
        <row r="4966">
          <cell r="K4966"/>
          <cell r="V4966"/>
          <cell r="W4966"/>
        </row>
        <row r="4967">
          <cell r="K4967"/>
          <cell r="V4967"/>
          <cell r="W4967"/>
        </row>
        <row r="4968">
          <cell r="K4968"/>
          <cell r="V4968"/>
          <cell r="W4968"/>
        </row>
        <row r="4969">
          <cell r="K4969"/>
          <cell r="V4969"/>
          <cell r="W4969"/>
        </row>
        <row r="4970">
          <cell r="K4970"/>
          <cell r="V4970"/>
          <cell r="W4970"/>
        </row>
        <row r="4971">
          <cell r="K4971"/>
          <cell r="V4971"/>
          <cell r="W4971"/>
        </row>
        <row r="4972">
          <cell r="K4972"/>
          <cell r="V4972"/>
          <cell r="W4972"/>
        </row>
        <row r="4973">
          <cell r="K4973"/>
          <cell r="V4973"/>
          <cell r="W4973"/>
        </row>
        <row r="4974">
          <cell r="K4974"/>
          <cell r="V4974"/>
          <cell r="W4974"/>
        </row>
        <row r="4975">
          <cell r="K4975"/>
          <cell r="V4975"/>
          <cell r="W4975"/>
        </row>
        <row r="4976">
          <cell r="K4976"/>
          <cell r="V4976"/>
          <cell r="W4976"/>
        </row>
        <row r="4977">
          <cell r="K4977"/>
          <cell r="V4977"/>
          <cell r="W4977"/>
        </row>
        <row r="4978">
          <cell r="K4978"/>
          <cell r="V4978"/>
          <cell r="W4978"/>
        </row>
        <row r="4979">
          <cell r="K4979"/>
          <cell r="V4979"/>
          <cell r="W4979"/>
        </row>
        <row r="4980">
          <cell r="K4980"/>
          <cell r="V4980"/>
          <cell r="W4980"/>
        </row>
        <row r="4981">
          <cell r="K4981"/>
          <cell r="V4981"/>
          <cell r="W4981"/>
        </row>
        <row r="4982">
          <cell r="K4982"/>
          <cell r="V4982"/>
          <cell r="W4982"/>
        </row>
        <row r="4983">
          <cell r="K4983"/>
          <cell r="V4983"/>
          <cell r="W4983"/>
        </row>
        <row r="4984">
          <cell r="K4984"/>
          <cell r="V4984"/>
          <cell r="W4984"/>
        </row>
        <row r="4985">
          <cell r="K4985"/>
          <cell r="V4985"/>
          <cell r="W4985"/>
        </row>
        <row r="4986">
          <cell r="K4986"/>
          <cell r="V4986"/>
          <cell r="W4986"/>
        </row>
        <row r="4987">
          <cell r="K4987"/>
          <cell r="V4987"/>
          <cell r="W4987"/>
        </row>
        <row r="4988">
          <cell r="K4988"/>
          <cell r="V4988"/>
          <cell r="W4988"/>
        </row>
        <row r="4989">
          <cell r="K4989"/>
          <cell r="V4989"/>
          <cell r="W4989"/>
        </row>
        <row r="4990">
          <cell r="K4990"/>
          <cell r="V4990"/>
          <cell r="W4990"/>
        </row>
        <row r="4991">
          <cell r="K4991"/>
          <cell r="V4991"/>
          <cell r="W4991"/>
        </row>
        <row r="4992">
          <cell r="K4992"/>
          <cell r="V4992"/>
          <cell r="W4992"/>
        </row>
        <row r="4993">
          <cell r="K4993"/>
          <cell r="V4993"/>
          <cell r="W4993"/>
        </row>
        <row r="4994">
          <cell r="K4994"/>
          <cell r="V4994"/>
          <cell r="W4994"/>
        </row>
        <row r="4995">
          <cell r="K4995"/>
          <cell r="V4995"/>
          <cell r="W4995"/>
        </row>
        <row r="4996">
          <cell r="K4996"/>
          <cell r="V4996"/>
          <cell r="W4996"/>
        </row>
        <row r="4997">
          <cell r="K4997"/>
          <cell r="V4997"/>
          <cell r="W4997"/>
        </row>
        <row r="4998">
          <cell r="K4998"/>
          <cell r="V4998"/>
          <cell r="W4998"/>
        </row>
        <row r="4999">
          <cell r="K4999"/>
          <cell r="V4999"/>
          <cell r="W4999"/>
        </row>
        <row r="5000">
          <cell r="K5000"/>
          <cell r="V5000"/>
          <cell r="W5000"/>
        </row>
        <row r="5001">
          <cell r="K5001"/>
          <cell r="V5001"/>
          <cell r="W5001"/>
        </row>
        <row r="5002">
          <cell r="K5002"/>
          <cell r="V5002"/>
          <cell r="W5002"/>
        </row>
        <row r="5003">
          <cell r="K5003"/>
          <cell r="V5003"/>
          <cell r="W5003"/>
        </row>
        <row r="5004">
          <cell r="K5004"/>
          <cell r="V5004"/>
          <cell r="W5004"/>
        </row>
        <row r="5005">
          <cell r="K5005"/>
          <cell r="V5005"/>
          <cell r="W5005"/>
        </row>
        <row r="5006">
          <cell r="K5006"/>
          <cell r="V5006"/>
          <cell r="W5006"/>
        </row>
        <row r="5007">
          <cell r="K5007"/>
          <cell r="V5007"/>
          <cell r="W5007"/>
        </row>
        <row r="5008">
          <cell r="K5008"/>
          <cell r="V5008"/>
          <cell r="W5008"/>
        </row>
        <row r="5009">
          <cell r="K5009"/>
          <cell r="V5009"/>
          <cell r="W5009"/>
        </row>
        <row r="5010">
          <cell r="K5010"/>
          <cell r="V5010"/>
          <cell r="W5010"/>
        </row>
        <row r="5011">
          <cell r="K5011"/>
          <cell r="V5011"/>
          <cell r="W5011"/>
        </row>
        <row r="5012">
          <cell r="K5012"/>
          <cell r="V5012"/>
          <cell r="W5012"/>
        </row>
        <row r="5013">
          <cell r="K5013"/>
          <cell r="V5013"/>
          <cell r="W5013"/>
        </row>
        <row r="5014">
          <cell r="K5014"/>
          <cell r="V5014"/>
          <cell r="W5014"/>
        </row>
        <row r="5015">
          <cell r="K5015"/>
          <cell r="V5015"/>
          <cell r="W5015"/>
        </row>
        <row r="5016">
          <cell r="K5016"/>
          <cell r="V5016"/>
          <cell r="W5016"/>
        </row>
        <row r="5017">
          <cell r="K5017"/>
          <cell r="V5017"/>
          <cell r="W5017"/>
        </row>
        <row r="5018">
          <cell r="K5018"/>
          <cell r="V5018"/>
          <cell r="W5018"/>
        </row>
        <row r="5019">
          <cell r="K5019"/>
          <cell r="V5019"/>
          <cell r="W5019"/>
        </row>
        <row r="5020">
          <cell r="K5020"/>
          <cell r="V5020"/>
          <cell r="W5020"/>
        </row>
        <row r="5021">
          <cell r="K5021"/>
          <cell r="V5021"/>
          <cell r="W5021"/>
        </row>
        <row r="5022">
          <cell r="K5022"/>
          <cell r="V5022"/>
          <cell r="W5022"/>
        </row>
        <row r="5023">
          <cell r="K5023"/>
          <cell r="V5023"/>
          <cell r="W5023"/>
        </row>
        <row r="5024">
          <cell r="K5024"/>
          <cell r="V5024"/>
          <cell r="W5024"/>
        </row>
        <row r="5025">
          <cell r="K5025"/>
          <cell r="V5025"/>
          <cell r="W5025"/>
        </row>
        <row r="5026">
          <cell r="K5026"/>
          <cell r="V5026"/>
          <cell r="W5026"/>
        </row>
        <row r="5027">
          <cell r="K5027"/>
          <cell r="V5027"/>
          <cell r="W5027"/>
        </row>
        <row r="5028">
          <cell r="K5028"/>
          <cell r="V5028"/>
          <cell r="W5028"/>
        </row>
        <row r="5029">
          <cell r="K5029"/>
          <cell r="V5029"/>
          <cell r="W5029"/>
        </row>
        <row r="5030">
          <cell r="K5030"/>
          <cell r="V5030"/>
          <cell r="W5030"/>
        </row>
        <row r="5031">
          <cell r="K5031"/>
          <cell r="V5031"/>
          <cell r="W5031"/>
        </row>
        <row r="5032">
          <cell r="K5032"/>
          <cell r="V5032"/>
          <cell r="W5032"/>
        </row>
        <row r="5033">
          <cell r="K5033"/>
          <cell r="V5033"/>
          <cell r="W5033"/>
        </row>
        <row r="5034">
          <cell r="K5034"/>
          <cell r="V5034"/>
          <cell r="W5034"/>
        </row>
        <row r="5035">
          <cell r="K5035"/>
          <cell r="V5035"/>
          <cell r="W5035"/>
        </row>
        <row r="5036">
          <cell r="K5036"/>
          <cell r="V5036"/>
          <cell r="W5036"/>
        </row>
        <row r="5037">
          <cell r="K5037"/>
          <cell r="V5037"/>
          <cell r="W5037"/>
        </row>
        <row r="5038">
          <cell r="K5038"/>
          <cell r="V5038"/>
          <cell r="W5038"/>
        </row>
        <row r="5039">
          <cell r="K5039"/>
          <cell r="V5039"/>
          <cell r="W5039"/>
        </row>
        <row r="5040">
          <cell r="K5040"/>
          <cell r="V5040"/>
          <cell r="W5040"/>
        </row>
        <row r="5041">
          <cell r="K5041"/>
          <cell r="V5041"/>
          <cell r="W5041"/>
        </row>
        <row r="5042">
          <cell r="K5042"/>
          <cell r="V5042"/>
          <cell r="W5042"/>
        </row>
        <row r="5043">
          <cell r="K5043"/>
          <cell r="V5043"/>
          <cell r="W5043"/>
        </row>
        <row r="5044">
          <cell r="K5044"/>
          <cell r="V5044"/>
          <cell r="W5044"/>
        </row>
        <row r="5045">
          <cell r="K5045"/>
          <cell r="V5045"/>
          <cell r="W5045"/>
        </row>
        <row r="5046">
          <cell r="K5046"/>
          <cell r="V5046"/>
          <cell r="W5046"/>
        </row>
        <row r="5047">
          <cell r="K5047"/>
          <cell r="V5047"/>
          <cell r="W5047"/>
        </row>
        <row r="5048">
          <cell r="K5048"/>
          <cell r="V5048"/>
          <cell r="W5048"/>
        </row>
        <row r="5049">
          <cell r="K5049"/>
          <cell r="V5049"/>
          <cell r="W5049"/>
        </row>
        <row r="5050">
          <cell r="K5050"/>
          <cell r="V5050"/>
          <cell r="W5050"/>
        </row>
        <row r="5051">
          <cell r="K5051"/>
          <cell r="V5051"/>
          <cell r="W5051"/>
        </row>
        <row r="5052">
          <cell r="K5052"/>
          <cell r="V5052"/>
          <cell r="W5052"/>
        </row>
        <row r="5053">
          <cell r="K5053"/>
          <cell r="V5053"/>
          <cell r="W5053"/>
        </row>
        <row r="5054">
          <cell r="K5054"/>
          <cell r="V5054"/>
          <cell r="W5054"/>
        </row>
        <row r="5055">
          <cell r="K5055"/>
          <cell r="V5055"/>
          <cell r="W5055"/>
        </row>
        <row r="5056">
          <cell r="K5056"/>
          <cell r="V5056"/>
          <cell r="W5056"/>
        </row>
        <row r="5057">
          <cell r="K5057"/>
          <cell r="V5057"/>
          <cell r="W5057"/>
        </row>
        <row r="5058">
          <cell r="K5058"/>
          <cell r="V5058"/>
          <cell r="W5058"/>
        </row>
        <row r="5059">
          <cell r="K5059"/>
          <cell r="V5059"/>
          <cell r="W5059"/>
        </row>
        <row r="5060">
          <cell r="K5060"/>
          <cell r="V5060"/>
          <cell r="W5060"/>
        </row>
        <row r="5061">
          <cell r="K5061"/>
          <cell r="V5061"/>
          <cell r="W5061"/>
        </row>
        <row r="5062">
          <cell r="K5062"/>
          <cell r="V5062"/>
          <cell r="W5062"/>
        </row>
        <row r="5063">
          <cell r="K5063"/>
          <cell r="V5063"/>
          <cell r="W5063"/>
        </row>
        <row r="5064">
          <cell r="K5064"/>
          <cell r="V5064"/>
          <cell r="W5064"/>
        </row>
        <row r="5065">
          <cell r="K5065"/>
          <cell r="V5065"/>
          <cell r="W5065"/>
        </row>
        <row r="5066">
          <cell r="K5066"/>
          <cell r="V5066"/>
          <cell r="W5066"/>
        </row>
        <row r="5067">
          <cell r="K5067"/>
          <cell r="V5067"/>
          <cell r="W5067"/>
        </row>
        <row r="5068">
          <cell r="K5068"/>
          <cell r="V5068"/>
          <cell r="W5068"/>
        </row>
        <row r="5069">
          <cell r="K5069"/>
          <cell r="V5069"/>
          <cell r="W5069"/>
        </row>
        <row r="5070">
          <cell r="K5070"/>
          <cell r="V5070"/>
          <cell r="W5070"/>
        </row>
        <row r="5071">
          <cell r="K5071"/>
          <cell r="V5071"/>
          <cell r="W5071"/>
        </row>
        <row r="5072">
          <cell r="K5072"/>
          <cell r="V5072"/>
          <cell r="W5072"/>
        </row>
        <row r="5073">
          <cell r="K5073"/>
          <cell r="V5073"/>
          <cell r="W5073"/>
        </row>
        <row r="5074">
          <cell r="K5074"/>
          <cell r="V5074"/>
          <cell r="W5074"/>
        </row>
        <row r="5075">
          <cell r="K5075"/>
          <cell r="V5075"/>
          <cell r="W5075"/>
        </row>
        <row r="5076">
          <cell r="K5076"/>
          <cell r="V5076"/>
          <cell r="W5076"/>
        </row>
        <row r="5077">
          <cell r="K5077"/>
          <cell r="V5077"/>
          <cell r="W5077"/>
        </row>
        <row r="5078">
          <cell r="K5078"/>
          <cell r="V5078"/>
          <cell r="W5078"/>
        </row>
        <row r="5079">
          <cell r="K5079"/>
          <cell r="V5079"/>
          <cell r="W5079"/>
        </row>
        <row r="5080">
          <cell r="K5080"/>
          <cell r="V5080"/>
          <cell r="W5080"/>
        </row>
        <row r="5081">
          <cell r="K5081"/>
          <cell r="V5081"/>
          <cell r="W5081"/>
        </row>
        <row r="5082">
          <cell r="K5082"/>
          <cell r="V5082"/>
          <cell r="W5082"/>
        </row>
        <row r="5083">
          <cell r="K5083"/>
          <cell r="V5083"/>
          <cell r="W5083"/>
        </row>
        <row r="5084">
          <cell r="K5084"/>
          <cell r="V5084"/>
          <cell r="W5084"/>
        </row>
        <row r="5085">
          <cell r="K5085"/>
          <cell r="V5085"/>
          <cell r="W5085"/>
        </row>
        <row r="5086">
          <cell r="K5086"/>
          <cell r="V5086"/>
          <cell r="W5086"/>
        </row>
        <row r="5087">
          <cell r="K5087"/>
          <cell r="V5087"/>
          <cell r="W5087"/>
        </row>
        <row r="5088">
          <cell r="K5088"/>
          <cell r="V5088"/>
          <cell r="W5088"/>
        </row>
        <row r="5089">
          <cell r="K5089"/>
          <cell r="V5089"/>
          <cell r="W5089"/>
        </row>
        <row r="5090">
          <cell r="K5090"/>
          <cell r="V5090"/>
          <cell r="W5090"/>
        </row>
        <row r="5091">
          <cell r="K5091"/>
          <cell r="V5091"/>
          <cell r="W5091"/>
        </row>
        <row r="5092">
          <cell r="K5092"/>
          <cell r="V5092"/>
          <cell r="W5092"/>
        </row>
        <row r="5093">
          <cell r="K5093"/>
          <cell r="V5093"/>
          <cell r="W5093"/>
        </row>
        <row r="5094">
          <cell r="K5094"/>
          <cell r="V5094"/>
          <cell r="W5094"/>
        </row>
        <row r="5095">
          <cell r="K5095"/>
          <cell r="V5095"/>
          <cell r="W5095"/>
        </row>
        <row r="5096">
          <cell r="K5096"/>
          <cell r="V5096"/>
          <cell r="W5096"/>
        </row>
        <row r="5097">
          <cell r="K5097"/>
          <cell r="V5097"/>
          <cell r="W5097"/>
        </row>
        <row r="5098">
          <cell r="K5098"/>
          <cell r="V5098"/>
          <cell r="W5098"/>
        </row>
        <row r="5099">
          <cell r="K5099"/>
          <cell r="V5099"/>
          <cell r="W5099"/>
        </row>
        <row r="5100">
          <cell r="K5100"/>
          <cell r="V5100"/>
          <cell r="W5100"/>
        </row>
        <row r="5101">
          <cell r="K5101"/>
          <cell r="V5101"/>
          <cell r="W5101"/>
        </row>
        <row r="5102">
          <cell r="K5102"/>
          <cell r="V5102"/>
          <cell r="W5102"/>
        </row>
        <row r="5103">
          <cell r="K5103"/>
          <cell r="V5103"/>
          <cell r="W5103"/>
        </row>
        <row r="5104">
          <cell r="K5104"/>
          <cell r="V5104"/>
          <cell r="W5104"/>
        </row>
        <row r="5105">
          <cell r="K5105"/>
          <cell r="V5105"/>
          <cell r="W5105"/>
        </row>
        <row r="5106">
          <cell r="K5106"/>
          <cell r="V5106"/>
          <cell r="W5106"/>
        </row>
        <row r="5107">
          <cell r="K5107"/>
          <cell r="V5107"/>
          <cell r="W5107"/>
        </row>
        <row r="5108">
          <cell r="K5108"/>
          <cell r="V5108"/>
          <cell r="W5108"/>
        </row>
        <row r="5109">
          <cell r="K5109"/>
          <cell r="V5109"/>
          <cell r="W5109"/>
        </row>
        <row r="5110">
          <cell r="K5110"/>
          <cell r="V5110"/>
          <cell r="W5110"/>
        </row>
        <row r="5111">
          <cell r="K5111"/>
          <cell r="V5111"/>
          <cell r="W5111"/>
        </row>
        <row r="5112">
          <cell r="K5112"/>
          <cell r="V5112"/>
          <cell r="W5112"/>
        </row>
        <row r="5113">
          <cell r="K5113"/>
          <cell r="V5113"/>
          <cell r="W5113"/>
        </row>
        <row r="5114">
          <cell r="K5114"/>
          <cell r="V5114"/>
          <cell r="W5114"/>
        </row>
        <row r="5115">
          <cell r="K5115"/>
          <cell r="V5115"/>
          <cell r="W5115"/>
        </row>
        <row r="5116">
          <cell r="K5116"/>
          <cell r="V5116"/>
          <cell r="W5116"/>
        </row>
        <row r="5117">
          <cell r="K5117"/>
          <cell r="V5117"/>
          <cell r="W5117"/>
        </row>
        <row r="5118">
          <cell r="K5118"/>
          <cell r="V5118"/>
          <cell r="W5118"/>
        </row>
        <row r="5119">
          <cell r="K5119"/>
          <cell r="V5119"/>
          <cell r="W5119"/>
        </row>
        <row r="5120">
          <cell r="K5120"/>
          <cell r="V5120"/>
          <cell r="W5120"/>
        </row>
        <row r="5121">
          <cell r="K5121"/>
          <cell r="V5121"/>
          <cell r="W5121"/>
        </row>
        <row r="5122">
          <cell r="K5122"/>
          <cell r="V5122"/>
          <cell r="W5122"/>
        </row>
        <row r="5123">
          <cell r="K5123"/>
          <cell r="V5123"/>
          <cell r="W5123"/>
        </row>
        <row r="5124">
          <cell r="K5124"/>
          <cell r="V5124"/>
          <cell r="W5124"/>
        </row>
        <row r="5125">
          <cell r="K5125"/>
          <cell r="V5125"/>
          <cell r="W5125"/>
        </row>
        <row r="5126">
          <cell r="K5126"/>
          <cell r="V5126"/>
          <cell r="W5126"/>
        </row>
        <row r="5127">
          <cell r="K5127"/>
          <cell r="V5127"/>
          <cell r="W5127"/>
        </row>
        <row r="5128">
          <cell r="K5128"/>
          <cell r="V5128"/>
          <cell r="W5128"/>
        </row>
        <row r="5129">
          <cell r="K5129"/>
          <cell r="V5129"/>
          <cell r="W5129"/>
        </row>
        <row r="5130">
          <cell r="K5130"/>
          <cell r="V5130"/>
          <cell r="W5130"/>
        </row>
        <row r="5131">
          <cell r="K5131"/>
          <cell r="V5131"/>
          <cell r="W5131"/>
        </row>
        <row r="5132">
          <cell r="K5132"/>
          <cell r="V5132"/>
          <cell r="W5132"/>
        </row>
        <row r="5133">
          <cell r="K5133"/>
          <cell r="V5133"/>
          <cell r="W5133"/>
        </row>
        <row r="5134">
          <cell r="K5134"/>
          <cell r="V5134"/>
          <cell r="W5134"/>
        </row>
        <row r="5135">
          <cell r="K5135"/>
          <cell r="V5135"/>
          <cell r="W5135"/>
        </row>
        <row r="5136">
          <cell r="K5136"/>
          <cell r="V5136"/>
          <cell r="W5136"/>
        </row>
        <row r="5137">
          <cell r="K5137"/>
          <cell r="V5137"/>
          <cell r="W5137"/>
        </row>
        <row r="5138">
          <cell r="K5138"/>
          <cell r="V5138"/>
          <cell r="W5138"/>
        </row>
        <row r="5139">
          <cell r="K5139"/>
          <cell r="V5139"/>
          <cell r="W5139"/>
        </row>
        <row r="5140">
          <cell r="K5140"/>
          <cell r="V5140"/>
          <cell r="W5140"/>
        </row>
        <row r="5141">
          <cell r="K5141"/>
          <cell r="V5141"/>
          <cell r="W5141"/>
        </row>
        <row r="5142">
          <cell r="K5142"/>
          <cell r="V5142"/>
          <cell r="W5142"/>
        </row>
        <row r="5143">
          <cell r="K5143"/>
          <cell r="V5143"/>
          <cell r="W5143"/>
        </row>
        <row r="5144">
          <cell r="K5144"/>
          <cell r="V5144"/>
          <cell r="W5144"/>
        </row>
        <row r="5145">
          <cell r="K5145"/>
          <cell r="V5145"/>
          <cell r="W5145"/>
        </row>
        <row r="5146">
          <cell r="K5146"/>
          <cell r="V5146"/>
          <cell r="W5146"/>
        </row>
        <row r="5147">
          <cell r="K5147"/>
          <cell r="V5147"/>
          <cell r="W5147"/>
        </row>
        <row r="5148">
          <cell r="K5148"/>
          <cell r="V5148"/>
          <cell r="W5148"/>
        </row>
        <row r="5149">
          <cell r="K5149"/>
          <cell r="V5149"/>
          <cell r="W5149"/>
        </row>
        <row r="5150">
          <cell r="K5150"/>
          <cell r="V5150"/>
          <cell r="W5150"/>
        </row>
        <row r="5151">
          <cell r="K5151"/>
          <cell r="V5151"/>
          <cell r="W5151"/>
        </row>
        <row r="5152">
          <cell r="K5152"/>
          <cell r="V5152"/>
          <cell r="W5152"/>
        </row>
        <row r="5153">
          <cell r="K5153"/>
          <cell r="V5153"/>
          <cell r="W5153"/>
        </row>
        <row r="5154">
          <cell r="K5154"/>
          <cell r="V5154"/>
          <cell r="W5154"/>
        </row>
        <row r="5155">
          <cell r="K5155"/>
          <cell r="V5155"/>
          <cell r="W5155"/>
        </row>
        <row r="5156">
          <cell r="K5156"/>
          <cell r="V5156"/>
          <cell r="W5156"/>
        </row>
        <row r="5157">
          <cell r="K5157"/>
          <cell r="V5157"/>
          <cell r="W5157"/>
        </row>
        <row r="5158">
          <cell r="K5158"/>
          <cell r="V5158"/>
          <cell r="W5158"/>
        </row>
        <row r="5159">
          <cell r="K5159"/>
          <cell r="V5159"/>
          <cell r="W5159"/>
        </row>
        <row r="5160">
          <cell r="K5160"/>
          <cell r="V5160"/>
          <cell r="W5160"/>
        </row>
        <row r="5161">
          <cell r="K5161"/>
          <cell r="V5161"/>
          <cell r="W5161"/>
        </row>
        <row r="5162">
          <cell r="K5162"/>
          <cell r="V5162"/>
          <cell r="W5162"/>
        </row>
        <row r="5163">
          <cell r="K5163"/>
          <cell r="V5163"/>
          <cell r="W5163"/>
        </row>
        <row r="5164">
          <cell r="K5164"/>
          <cell r="V5164"/>
          <cell r="W5164"/>
        </row>
        <row r="5165">
          <cell r="K5165"/>
          <cell r="V5165"/>
          <cell r="W5165"/>
        </row>
        <row r="5166">
          <cell r="K5166"/>
          <cell r="V5166"/>
          <cell r="W5166"/>
        </row>
        <row r="5167">
          <cell r="K5167"/>
          <cell r="V5167"/>
          <cell r="W5167"/>
        </row>
        <row r="5168">
          <cell r="K5168"/>
          <cell r="V5168"/>
          <cell r="W5168"/>
        </row>
        <row r="5169">
          <cell r="K5169"/>
          <cell r="V5169"/>
          <cell r="W5169"/>
        </row>
        <row r="5170">
          <cell r="K5170"/>
          <cell r="V5170"/>
          <cell r="W5170"/>
        </row>
        <row r="5171">
          <cell r="K5171"/>
          <cell r="V5171"/>
          <cell r="W5171"/>
        </row>
        <row r="5172">
          <cell r="K5172"/>
          <cell r="V5172"/>
          <cell r="W5172"/>
        </row>
        <row r="5173">
          <cell r="K5173"/>
          <cell r="V5173"/>
          <cell r="W5173"/>
        </row>
        <row r="5174">
          <cell r="K5174"/>
          <cell r="V5174"/>
          <cell r="W5174"/>
        </row>
        <row r="5175">
          <cell r="K5175"/>
          <cell r="V5175"/>
          <cell r="W5175"/>
        </row>
        <row r="5176">
          <cell r="K5176"/>
          <cell r="V5176"/>
          <cell r="W5176"/>
        </row>
        <row r="5177">
          <cell r="K5177"/>
          <cell r="V5177"/>
          <cell r="W5177"/>
        </row>
        <row r="5178">
          <cell r="K5178"/>
          <cell r="V5178"/>
          <cell r="W5178"/>
        </row>
        <row r="5179">
          <cell r="K5179"/>
          <cell r="V5179"/>
          <cell r="W5179"/>
        </row>
        <row r="5180">
          <cell r="K5180"/>
          <cell r="V5180"/>
          <cell r="W5180"/>
        </row>
        <row r="5181">
          <cell r="K5181"/>
          <cell r="V5181"/>
          <cell r="W5181"/>
        </row>
        <row r="5182">
          <cell r="K5182"/>
          <cell r="V5182"/>
          <cell r="W5182"/>
        </row>
        <row r="5183">
          <cell r="K5183"/>
          <cell r="V5183"/>
          <cell r="W5183"/>
        </row>
        <row r="5184">
          <cell r="K5184"/>
          <cell r="V5184"/>
          <cell r="W5184"/>
        </row>
        <row r="5185">
          <cell r="K5185"/>
          <cell r="V5185"/>
          <cell r="W5185"/>
        </row>
        <row r="5186">
          <cell r="K5186"/>
          <cell r="V5186"/>
          <cell r="W5186"/>
        </row>
        <row r="5187">
          <cell r="K5187"/>
          <cell r="V5187"/>
          <cell r="W5187"/>
        </row>
        <row r="5188">
          <cell r="K5188"/>
          <cell r="V5188"/>
          <cell r="W5188"/>
        </row>
        <row r="5189">
          <cell r="K5189"/>
          <cell r="V5189"/>
          <cell r="W5189"/>
        </row>
        <row r="5190">
          <cell r="K5190"/>
          <cell r="V5190"/>
          <cell r="W5190"/>
        </row>
        <row r="5191">
          <cell r="K5191"/>
          <cell r="V5191"/>
          <cell r="W5191"/>
        </row>
        <row r="5192">
          <cell r="K5192"/>
          <cell r="V5192"/>
          <cell r="W5192"/>
        </row>
        <row r="5193">
          <cell r="K5193"/>
          <cell r="V5193"/>
          <cell r="W5193"/>
        </row>
        <row r="5194">
          <cell r="K5194"/>
          <cell r="V5194"/>
          <cell r="W5194"/>
        </row>
        <row r="5195">
          <cell r="K5195"/>
          <cell r="V5195"/>
          <cell r="W5195"/>
        </row>
        <row r="5196">
          <cell r="K5196"/>
          <cell r="V5196"/>
          <cell r="W5196"/>
        </row>
        <row r="5197">
          <cell r="K5197"/>
          <cell r="V5197"/>
          <cell r="W5197"/>
        </row>
        <row r="5198">
          <cell r="K5198"/>
          <cell r="V5198"/>
          <cell r="W5198"/>
        </row>
        <row r="5199">
          <cell r="K5199"/>
          <cell r="V5199"/>
          <cell r="W5199"/>
        </row>
        <row r="5200">
          <cell r="K5200"/>
          <cell r="V5200"/>
          <cell r="W5200"/>
        </row>
        <row r="5201">
          <cell r="K5201"/>
          <cell r="V5201"/>
          <cell r="W5201"/>
        </row>
        <row r="5202">
          <cell r="K5202"/>
          <cell r="V5202"/>
          <cell r="W5202"/>
        </row>
        <row r="5203">
          <cell r="K5203"/>
          <cell r="V5203"/>
          <cell r="W5203"/>
        </row>
        <row r="5204">
          <cell r="K5204"/>
          <cell r="V5204"/>
          <cell r="W5204"/>
        </row>
        <row r="5205">
          <cell r="K5205"/>
          <cell r="V5205"/>
          <cell r="W5205"/>
        </row>
        <row r="5206">
          <cell r="K5206"/>
          <cell r="V5206"/>
          <cell r="W5206"/>
        </row>
        <row r="5207">
          <cell r="K5207"/>
          <cell r="V5207"/>
          <cell r="W5207"/>
        </row>
        <row r="5208">
          <cell r="K5208"/>
          <cell r="V5208"/>
          <cell r="W5208"/>
        </row>
        <row r="5209">
          <cell r="K5209"/>
          <cell r="V5209"/>
          <cell r="W5209"/>
        </row>
        <row r="5210">
          <cell r="K5210"/>
          <cell r="V5210"/>
          <cell r="W5210"/>
        </row>
        <row r="5211">
          <cell r="K5211"/>
          <cell r="V5211"/>
          <cell r="W5211"/>
        </row>
        <row r="5212">
          <cell r="K5212"/>
          <cell r="V5212"/>
          <cell r="W5212"/>
        </row>
        <row r="5213">
          <cell r="K5213"/>
          <cell r="V5213"/>
          <cell r="W5213"/>
        </row>
        <row r="5214">
          <cell r="K5214"/>
          <cell r="V5214"/>
          <cell r="W5214"/>
        </row>
        <row r="5215">
          <cell r="K5215"/>
          <cell r="V5215"/>
          <cell r="W5215"/>
        </row>
        <row r="5216">
          <cell r="K5216"/>
          <cell r="V5216"/>
          <cell r="W5216"/>
        </row>
        <row r="5217">
          <cell r="K5217"/>
          <cell r="V5217"/>
          <cell r="W5217"/>
        </row>
        <row r="5218">
          <cell r="K5218"/>
          <cell r="V5218"/>
          <cell r="W5218"/>
        </row>
        <row r="5219">
          <cell r="K5219"/>
          <cell r="V5219"/>
          <cell r="W5219"/>
        </row>
        <row r="5220">
          <cell r="K5220"/>
          <cell r="V5220"/>
          <cell r="W5220"/>
        </row>
        <row r="5221">
          <cell r="K5221"/>
          <cell r="V5221"/>
          <cell r="W5221"/>
        </row>
        <row r="5222">
          <cell r="K5222"/>
          <cell r="V5222"/>
          <cell r="W5222"/>
        </row>
        <row r="5223">
          <cell r="K5223"/>
          <cell r="V5223"/>
          <cell r="W5223"/>
        </row>
        <row r="5224">
          <cell r="K5224"/>
          <cell r="V5224"/>
          <cell r="W5224"/>
        </row>
        <row r="5225">
          <cell r="K5225"/>
          <cell r="V5225"/>
          <cell r="W5225"/>
        </row>
        <row r="5226">
          <cell r="K5226"/>
          <cell r="V5226"/>
          <cell r="W5226"/>
        </row>
        <row r="5227">
          <cell r="K5227"/>
          <cell r="V5227"/>
          <cell r="W5227"/>
        </row>
        <row r="5228">
          <cell r="K5228"/>
          <cell r="V5228"/>
          <cell r="W5228"/>
        </row>
        <row r="5229">
          <cell r="K5229"/>
          <cell r="V5229"/>
          <cell r="W5229"/>
        </row>
        <row r="5230">
          <cell r="K5230"/>
          <cell r="V5230"/>
          <cell r="W5230"/>
        </row>
        <row r="5231">
          <cell r="K5231"/>
          <cell r="V5231"/>
          <cell r="W5231"/>
        </row>
        <row r="5232">
          <cell r="K5232"/>
          <cell r="V5232"/>
          <cell r="W5232"/>
        </row>
        <row r="5233">
          <cell r="K5233"/>
          <cell r="V5233"/>
          <cell r="W5233"/>
        </row>
        <row r="5234">
          <cell r="K5234"/>
          <cell r="V5234"/>
          <cell r="W5234"/>
        </row>
        <row r="5235">
          <cell r="K5235"/>
          <cell r="V5235"/>
          <cell r="W5235"/>
        </row>
        <row r="5236">
          <cell r="K5236"/>
          <cell r="V5236"/>
          <cell r="W5236"/>
        </row>
        <row r="5237">
          <cell r="K5237"/>
          <cell r="V5237"/>
          <cell r="W5237"/>
        </row>
        <row r="5238">
          <cell r="K5238"/>
          <cell r="V5238"/>
          <cell r="W5238"/>
        </row>
        <row r="5239">
          <cell r="K5239"/>
          <cell r="V5239"/>
          <cell r="W5239"/>
        </row>
        <row r="5240">
          <cell r="K5240"/>
          <cell r="V5240"/>
          <cell r="W5240"/>
        </row>
        <row r="5241">
          <cell r="K5241"/>
          <cell r="V5241"/>
          <cell r="W5241"/>
        </row>
        <row r="5242">
          <cell r="K5242"/>
          <cell r="V5242"/>
          <cell r="W5242"/>
        </row>
        <row r="5243">
          <cell r="K5243"/>
          <cell r="V5243"/>
          <cell r="W5243"/>
        </row>
        <row r="5244">
          <cell r="K5244"/>
          <cell r="V5244"/>
          <cell r="W5244"/>
        </row>
        <row r="5245">
          <cell r="K5245"/>
          <cell r="V5245"/>
          <cell r="W5245"/>
        </row>
        <row r="5246">
          <cell r="K5246"/>
          <cell r="V5246"/>
          <cell r="W5246"/>
        </row>
        <row r="5247">
          <cell r="K5247"/>
          <cell r="V5247"/>
          <cell r="W5247"/>
        </row>
        <row r="5248">
          <cell r="K5248"/>
          <cell r="V5248"/>
          <cell r="W5248"/>
        </row>
        <row r="5249">
          <cell r="K5249"/>
          <cell r="V5249"/>
          <cell r="W5249"/>
        </row>
        <row r="5250">
          <cell r="K5250"/>
          <cell r="V5250"/>
          <cell r="W5250"/>
        </row>
        <row r="5251">
          <cell r="K5251"/>
          <cell r="V5251"/>
          <cell r="W5251"/>
        </row>
        <row r="5252">
          <cell r="K5252"/>
          <cell r="V5252"/>
          <cell r="W5252"/>
        </row>
        <row r="5253">
          <cell r="K5253"/>
          <cell r="V5253"/>
          <cell r="W5253"/>
        </row>
        <row r="5254">
          <cell r="K5254"/>
          <cell r="V5254"/>
          <cell r="W5254"/>
        </row>
        <row r="5255">
          <cell r="K5255"/>
          <cell r="V5255"/>
          <cell r="W5255"/>
        </row>
        <row r="5256">
          <cell r="K5256"/>
          <cell r="V5256"/>
          <cell r="W5256"/>
        </row>
        <row r="5257">
          <cell r="K5257"/>
          <cell r="V5257"/>
          <cell r="W5257"/>
        </row>
        <row r="5258">
          <cell r="K5258"/>
          <cell r="V5258"/>
          <cell r="W5258"/>
        </row>
        <row r="5259">
          <cell r="K5259"/>
          <cell r="V5259"/>
          <cell r="W5259"/>
        </row>
        <row r="5260">
          <cell r="K5260"/>
          <cell r="V5260"/>
          <cell r="W5260"/>
        </row>
        <row r="5261">
          <cell r="K5261"/>
          <cell r="V5261"/>
          <cell r="W5261"/>
        </row>
        <row r="5262">
          <cell r="K5262"/>
          <cell r="V5262"/>
          <cell r="W5262"/>
        </row>
        <row r="5263">
          <cell r="K5263"/>
          <cell r="V5263"/>
          <cell r="W5263"/>
        </row>
        <row r="5264">
          <cell r="K5264"/>
          <cell r="V5264"/>
          <cell r="W5264"/>
        </row>
        <row r="5265">
          <cell r="K5265"/>
          <cell r="V5265"/>
          <cell r="W5265"/>
        </row>
        <row r="5266">
          <cell r="K5266"/>
          <cell r="V5266"/>
          <cell r="W5266"/>
        </row>
        <row r="5267">
          <cell r="K5267"/>
          <cell r="V5267"/>
          <cell r="W5267"/>
        </row>
        <row r="5268">
          <cell r="K5268"/>
          <cell r="V5268"/>
          <cell r="W5268"/>
        </row>
        <row r="5269">
          <cell r="K5269"/>
          <cell r="V5269"/>
          <cell r="W5269"/>
        </row>
        <row r="5270">
          <cell r="K5270"/>
          <cell r="V5270"/>
          <cell r="W5270"/>
        </row>
        <row r="5271">
          <cell r="K5271"/>
          <cell r="V5271"/>
          <cell r="W5271"/>
        </row>
        <row r="5272">
          <cell r="K5272"/>
          <cell r="V5272"/>
          <cell r="W5272"/>
        </row>
        <row r="5273">
          <cell r="K5273"/>
          <cell r="V5273"/>
          <cell r="W5273"/>
        </row>
        <row r="5274">
          <cell r="K5274"/>
          <cell r="V5274"/>
          <cell r="W5274"/>
        </row>
        <row r="5275">
          <cell r="K5275"/>
          <cell r="V5275"/>
          <cell r="W5275"/>
        </row>
        <row r="5276">
          <cell r="K5276"/>
          <cell r="V5276"/>
          <cell r="W5276"/>
        </row>
        <row r="5277">
          <cell r="K5277"/>
          <cell r="V5277"/>
          <cell r="W5277"/>
        </row>
        <row r="5278">
          <cell r="K5278"/>
          <cell r="V5278"/>
          <cell r="W5278"/>
        </row>
        <row r="5279">
          <cell r="K5279"/>
          <cell r="V5279"/>
          <cell r="W5279"/>
        </row>
        <row r="5280">
          <cell r="K5280"/>
          <cell r="V5280"/>
          <cell r="W5280"/>
        </row>
        <row r="5281">
          <cell r="K5281"/>
          <cell r="V5281"/>
          <cell r="W5281"/>
        </row>
        <row r="5282">
          <cell r="K5282"/>
          <cell r="V5282"/>
          <cell r="W5282"/>
        </row>
        <row r="5283">
          <cell r="K5283"/>
          <cell r="V5283"/>
          <cell r="W5283"/>
        </row>
        <row r="5284">
          <cell r="K5284"/>
          <cell r="V5284"/>
          <cell r="W5284"/>
        </row>
        <row r="5285">
          <cell r="K5285"/>
          <cell r="V5285"/>
          <cell r="W5285"/>
        </row>
        <row r="5286">
          <cell r="K5286"/>
          <cell r="V5286"/>
          <cell r="W5286"/>
        </row>
        <row r="5287">
          <cell r="K5287"/>
          <cell r="V5287"/>
          <cell r="W5287"/>
        </row>
        <row r="5288">
          <cell r="K5288"/>
          <cell r="V5288"/>
          <cell r="W5288"/>
        </row>
        <row r="5289">
          <cell r="K5289"/>
          <cell r="V5289"/>
          <cell r="W5289"/>
        </row>
        <row r="5290">
          <cell r="K5290"/>
          <cell r="V5290"/>
          <cell r="W5290"/>
        </row>
        <row r="5291">
          <cell r="K5291"/>
          <cell r="V5291"/>
          <cell r="W5291"/>
        </row>
        <row r="5292">
          <cell r="K5292"/>
          <cell r="V5292"/>
          <cell r="W5292"/>
        </row>
        <row r="5293">
          <cell r="K5293"/>
          <cell r="V5293"/>
          <cell r="W5293"/>
        </row>
        <row r="5294">
          <cell r="K5294"/>
          <cell r="V5294"/>
          <cell r="W5294"/>
        </row>
        <row r="5295">
          <cell r="K5295"/>
          <cell r="V5295"/>
          <cell r="W5295"/>
        </row>
        <row r="5296">
          <cell r="K5296"/>
          <cell r="V5296"/>
          <cell r="W5296"/>
        </row>
        <row r="5297">
          <cell r="K5297"/>
          <cell r="V5297"/>
          <cell r="W5297"/>
        </row>
        <row r="5298">
          <cell r="K5298"/>
          <cell r="V5298"/>
          <cell r="W5298"/>
        </row>
        <row r="5299">
          <cell r="K5299"/>
          <cell r="V5299"/>
          <cell r="W5299"/>
        </row>
        <row r="5300">
          <cell r="K5300"/>
          <cell r="V5300"/>
          <cell r="W5300"/>
        </row>
        <row r="5301">
          <cell r="K5301"/>
          <cell r="V5301"/>
          <cell r="W5301"/>
        </row>
        <row r="5302">
          <cell r="K5302"/>
          <cell r="V5302"/>
          <cell r="W5302"/>
        </row>
        <row r="5303">
          <cell r="K5303"/>
          <cell r="V5303"/>
          <cell r="W5303"/>
        </row>
        <row r="5304">
          <cell r="K5304"/>
          <cell r="V5304"/>
          <cell r="W5304"/>
        </row>
        <row r="5305">
          <cell r="K5305"/>
          <cell r="V5305"/>
          <cell r="W5305"/>
        </row>
        <row r="5306">
          <cell r="K5306"/>
          <cell r="V5306"/>
          <cell r="W5306"/>
        </row>
        <row r="5307">
          <cell r="K5307"/>
          <cell r="V5307"/>
          <cell r="W5307"/>
        </row>
        <row r="5308">
          <cell r="K5308"/>
          <cell r="V5308"/>
          <cell r="W5308"/>
        </row>
        <row r="5309">
          <cell r="K5309"/>
          <cell r="V5309"/>
          <cell r="W5309"/>
        </row>
        <row r="5310">
          <cell r="K5310"/>
          <cell r="V5310"/>
          <cell r="W5310"/>
        </row>
        <row r="5311">
          <cell r="K5311"/>
          <cell r="V5311"/>
          <cell r="W5311"/>
        </row>
        <row r="5312">
          <cell r="K5312"/>
          <cell r="V5312"/>
          <cell r="W5312"/>
        </row>
        <row r="5313">
          <cell r="K5313"/>
          <cell r="V5313"/>
          <cell r="W5313"/>
        </row>
        <row r="5314">
          <cell r="K5314"/>
          <cell r="V5314"/>
          <cell r="W5314"/>
        </row>
        <row r="5315">
          <cell r="K5315"/>
          <cell r="V5315"/>
          <cell r="W5315"/>
        </row>
        <row r="5316">
          <cell r="K5316"/>
          <cell r="V5316"/>
          <cell r="W5316"/>
        </row>
        <row r="5317">
          <cell r="K5317"/>
          <cell r="V5317"/>
          <cell r="W5317"/>
        </row>
        <row r="5318">
          <cell r="K5318"/>
          <cell r="V5318"/>
          <cell r="W5318"/>
        </row>
        <row r="5319">
          <cell r="K5319"/>
          <cell r="V5319"/>
          <cell r="W5319"/>
        </row>
        <row r="5320">
          <cell r="K5320"/>
          <cell r="V5320"/>
          <cell r="W5320"/>
        </row>
        <row r="5321">
          <cell r="K5321"/>
          <cell r="V5321"/>
          <cell r="W5321"/>
        </row>
        <row r="5322">
          <cell r="K5322"/>
          <cell r="V5322"/>
          <cell r="W5322"/>
        </row>
        <row r="5323">
          <cell r="K5323"/>
          <cell r="V5323"/>
          <cell r="W5323"/>
        </row>
        <row r="5324">
          <cell r="K5324"/>
          <cell r="V5324"/>
          <cell r="W5324"/>
        </row>
        <row r="5325">
          <cell r="K5325"/>
          <cell r="V5325"/>
          <cell r="W5325"/>
        </row>
        <row r="5326">
          <cell r="K5326"/>
          <cell r="V5326"/>
          <cell r="W5326"/>
        </row>
        <row r="5327">
          <cell r="K5327"/>
          <cell r="V5327"/>
          <cell r="W5327"/>
        </row>
        <row r="5328">
          <cell r="K5328"/>
          <cell r="V5328"/>
          <cell r="W5328"/>
        </row>
        <row r="5329">
          <cell r="K5329"/>
          <cell r="V5329"/>
          <cell r="W5329"/>
        </row>
        <row r="5330">
          <cell r="K5330"/>
          <cell r="V5330"/>
          <cell r="W5330"/>
        </row>
        <row r="5331">
          <cell r="K5331"/>
          <cell r="V5331"/>
          <cell r="W5331"/>
        </row>
        <row r="5332">
          <cell r="K5332"/>
          <cell r="V5332"/>
          <cell r="W5332"/>
        </row>
        <row r="5333">
          <cell r="K5333"/>
          <cell r="V5333"/>
          <cell r="W5333"/>
        </row>
        <row r="5334">
          <cell r="K5334"/>
          <cell r="V5334"/>
          <cell r="W5334"/>
        </row>
        <row r="5335">
          <cell r="K5335"/>
          <cell r="V5335"/>
          <cell r="W5335"/>
        </row>
        <row r="5336">
          <cell r="K5336"/>
          <cell r="V5336"/>
          <cell r="W5336"/>
        </row>
        <row r="5337">
          <cell r="K5337"/>
          <cell r="V5337"/>
          <cell r="W5337"/>
        </row>
        <row r="5338">
          <cell r="K5338"/>
          <cell r="V5338"/>
          <cell r="W5338"/>
        </row>
        <row r="5339">
          <cell r="K5339"/>
          <cell r="V5339"/>
          <cell r="W5339"/>
        </row>
        <row r="5340">
          <cell r="K5340"/>
          <cell r="V5340"/>
          <cell r="W5340"/>
        </row>
        <row r="5341">
          <cell r="K5341"/>
          <cell r="V5341"/>
          <cell r="W5341"/>
        </row>
        <row r="5342">
          <cell r="K5342"/>
          <cell r="V5342"/>
          <cell r="W5342"/>
        </row>
        <row r="5343">
          <cell r="K5343"/>
          <cell r="V5343"/>
          <cell r="W5343"/>
        </row>
        <row r="5344">
          <cell r="K5344"/>
          <cell r="V5344"/>
          <cell r="W5344"/>
        </row>
        <row r="5345">
          <cell r="K5345"/>
          <cell r="V5345"/>
          <cell r="W5345"/>
        </row>
        <row r="5346">
          <cell r="K5346"/>
          <cell r="V5346"/>
          <cell r="W5346"/>
        </row>
        <row r="5347">
          <cell r="K5347"/>
          <cell r="V5347"/>
          <cell r="W5347"/>
        </row>
        <row r="5348">
          <cell r="K5348"/>
          <cell r="V5348"/>
          <cell r="W5348"/>
        </row>
        <row r="5349">
          <cell r="K5349"/>
          <cell r="V5349"/>
          <cell r="W5349"/>
        </row>
        <row r="5350">
          <cell r="K5350"/>
          <cell r="V5350"/>
          <cell r="W5350"/>
        </row>
        <row r="5351">
          <cell r="K5351"/>
          <cell r="V5351"/>
          <cell r="W5351"/>
        </row>
        <row r="5352">
          <cell r="K5352"/>
          <cell r="V5352"/>
          <cell r="W5352"/>
        </row>
        <row r="5353">
          <cell r="K5353"/>
          <cell r="V5353"/>
          <cell r="W5353"/>
        </row>
        <row r="5354">
          <cell r="K5354"/>
          <cell r="V5354"/>
          <cell r="W5354"/>
        </row>
        <row r="5355">
          <cell r="K5355"/>
          <cell r="V5355"/>
          <cell r="W5355"/>
        </row>
        <row r="5356">
          <cell r="K5356"/>
          <cell r="V5356"/>
          <cell r="W5356"/>
        </row>
        <row r="5357">
          <cell r="K5357"/>
          <cell r="V5357"/>
          <cell r="W5357"/>
        </row>
        <row r="5358">
          <cell r="K5358"/>
          <cell r="V5358"/>
          <cell r="W5358"/>
        </row>
        <row r="5359">
          <cell r="K5359"/>
          <cell r="V5359"/>
          <cell r="W5359"/>
        </row>
        <row r="5360">
          <cell r="K5360"/>
          <cell r="V5360"/>
          <cell r="W5360"/>
        </row>
        <row r="5361">
          <cell r="K5361"/>
          <cell r="V5361"/>
          <cell r="W5361"/>
        </row>
        <row r="5362">
          <cell r="K5362"/>
          <cell r="V5362"/>
          <cell r="W5362"/>
        </row>
        <row r="5363">
          <cell r="K5363"/>
          <cell r="V5363"/>
          <cell r="W5363"/>
        </row>
        <row r="5364">
          <cell r="K5364"/>
          <cell r="V5364"/>
          <cell r="W5364"/>
        </row>
        <row r="5365">
          <cell r="K5365"/>
          <cell r="V5365"/>
          <cell r="W5365"/>
        </row>
        <row r="5366">
          <cell r="K5366"/>
          <cell r="V5366"/>
          <cell r="W5366"/>
        </row>
        <row r="5367">
          <cell r="K5367"/>
          <cell r="V5367"/>
          <cell r="W5367"/>
        </row>
        <row r="5368">
          <cell r="K5368"/>
          <cell r="V5368"/>
          <cell r="W5368"/>
        </row>
        <row r="5369">
          <cell r="K5369"/>
          <cell r="V5369"/>
          <cell r="W5369"/>
        </row>
        <row r="5370">
          <cell r="K5370"/>
          <cell r="V5370"/>
          <cell r="W5370"/>
        </row>
        <row r="5371">
          <cell r="K5371"/>
          <cell r="V5371"/>
          <cell r="W5371"/>
        </row>
        <row r="5372">
          <cell r="K5372"/>
          <cell r="V5372"/>
          <cell r="W5372"/>
        </row>
        <row r="5373">
          <cell r="K5373"/>
          <cell r="V5373"/>
          <cell r="W5373"/>
        </row>
        <row r="5374">
          <cell r="K5374"/>
          <cell r="V5374"/>
          <cell r="W5374"/>
        </row>
        <row r="5375">
          <cell r="K5375"/>
          <cell r="V5375"/>
          <cell r="W5375"/>
        </row>
        <row r="5376">
          <cell r="K5376"/>
          <cell r="V5376"/>
          <cell r="W5376"/>
        </row>
        <row r="5377">
          <cell r="K5377"/>
          <cell r="V5377"/>
          <cell r="W5377"/>
        </row>
        <row r="5378">
          <cell r="K5378"/>
          <cell r="V5378"/>
          <cell r="W5378"/>
        </row>
        <row r="5379">
          <cell r="K5379"/>
          <cell r="V5379"/>
          <cell r="W5379"/>
        </row>
        <row r="5380">
          <cell r="K5380"/>
          <cell r="V5380"/>
          <cell r="W5380"/>
        </row>
        <row r="5381">
          <cell r="K5381"/>
          <cell r="V5381"/>
          <cell r="W5381"/>
        </row>
        <row r="5382">
          <cell r="K5382"/>
          <cell r="V5382"/>
          <cell r="W5382"/>
        </row>
        <row r="5383">
          <cell r="K5383"/>
          <cell r="V5383"/>
          <cell r="W5383"/>
        </row>
        <row r="5384">
          <cell r="K5384"/>
          <cell r="V5384"/>
          <cell r="W5384"/>
        </row>
        <row r="5385">
          <cell r="K5385"/>
          <cell r="V5385"/>
          <cell r="W5385"/>
        </row>
        <row r="5386">
          <cell r="K5386"/>
          <cell r="V5386"/>
          <cell r="W5386"/>
        </row>
        <row r="5387">
          <cell r="K5387"/>
          <cell r="V5387"/>
          <cell r="W5387"/>
        </row>
        <row r="5388">
          <cell r="K5388"/>
          <cell r="V5388"/>
          <cell r="W5388"/>
        </row>
        <row r="5389">
          <cell r="K5389"/>
          <cell r="V5389"/>
          <cell r="W5389"/>
        </row>
        <row r="5390">
          <cell r="K5390"/>
          <cell r="V5390"/>
          <cell r="W5390"/>
        </row>
        <row r="5391">
          <cell r="K5391"/>
          <cell r="V5391"/>
          <cell r="W5391"/>
        </row>
        <row r="5392">
          <cell r="K5392"/>
          <cell r="V5392"/>
          <cell r="W5392"/>
        </row>
        <row r="5393">
          <cell r="K5393"/>
          <cell r="V5393"/>
          <cell r="W5393"/>
        </row>
        <row r="5394">
          <cell r="K5394"/>
          <cell r="V5394"/>
          <cell r="W5394"/>
        </row>
        <row r="5395">
          <cell r="K5395"/>
          <cell r="V5395"/>
          <cell r="W5395"/>
        </row>
        <row r="5396">
          <cell r="K5396"/>
          <cell r="V5396"/>
          <cell r="W5396"/>
        </row>
        <row r="5397">
          <cell r="K5397"/>
          <cell r="V5397"/>
          <cell r="W5397"/>
        </row>
        <row r="5398">
          <cell r="K5398"/>
          <cell r="V5398"/>
          <cell r="W5398"/>
        </row>
        <row r="5399">
          <cell r="K5399"/>
          <cell r="V5399"/>
          <cell r="W5399"/>
        </row>
        <row r="5400">
          <cell r="K5400"/>
          <cell r="V5400"/>
          <cell r="W5400"/>
        </row>
        <row r="5401">
          <cell r="K5401"/>
          <cell r="V5401"/>
          <cell r="W5401"/>
        </row>
        <row r="5402">
          <cell r="K5402"/>
          <cell r="V5402"/>
          <cell r="W5402"/>
        </row>
        <row r="5403">
          <cell r="K5403"/>
          <cell r="V5403"/>
          <cell r="W5403"/>
        </row>
        <row r="5404">
          <cell r="K5404"/>
          <cell r="V5404"/>
          <cell r="W5404"/>
        </row>
        <row r="5405">
          <cell r="K5405"/>
          <cell r="V5405"/>
          <cell r="W5405"/>
        </row>
        <row r="5406">
          <cell r="K5406"/>
          <cell r="V5406"/>
          <cell r="W5406"/>
        </row>
        <row r="5407">
          <cell r="K5407"/>
          <cell r="V5407"/>
          <cell r="W5407"/>
        </row>
        <row r="5408">
          <cell r="K5408"/>
          <cell r="V5408"/>
          <cell r="W5408"/>
        </row>
        <row r="5409">
          <cell r="K5409"/>
          <cell r="V5409"/>
          <cell r="W5409"/>
        </row>
        <row r="5410">
          <cell r="K5410"/>
          <cell r="V5410"/>
          <cell r="W5410"/>
        </row>
        <row r="5411">
          <cell r="K5411"/>
          <cell r="V5411"/>
          <cell r="W5411"/>
        </row>
        <row r="5412">
          <cell r="K5412"/>
          <cell r="V5412"/>
          <cell r="W5412"/>
        </row>
        <row r="5413">
          <cell r="K5413"/>
          <cell r="V5413"/>
          <cell r="W5413"/>
        </row>
        <row r="5414">
          <cell r="K5414"/>
          <cell r="V5414"/>
          <cell r="W5414"/>
        </row>
        <row r="5415">
          <cell r="K5415"/>
          <cell r="V5415"/>
          <cell r="W5415"/>
        </row>
        <row r="5416">
          <cell r="K5416"/>
          <cell r="V5416"/>
          <cell r="W5416"/>
        </row>
        <row r="5417">
          <cell r="K5417"/>
          <cell r="V5417"/>
          <cell r="W5417"/>
        </row>
        <row r="5418">
          <cell r="K5418"/>
          <cell r="V5418"/>
          <cell r="W5418"/>
        </row>
        <row r="5419">
          <cell r="K5419"/>
          <cell r="V5419"/>
          <cell r="W5419"/>
        </row>
        <row r="5420">
          <cell r="K5420"/>
          <cell r="V5420"/>
          <cell r="W5420"/>
        </row>
        <row r="5421">
          <cell r="K5421"/>
          <cell r="V5421"/>
          <cell r="W5421"/>
        </row>
        <row r="5422">
          <cell r="K5422"/>
          <cell r="V5422"/>
          <cell r="W5422"/>
        </row>
        <row r="5423">
          <cell r="K5423"/>
          <cell r="V5423"/>
          <cell r="W5423"/>
        </row>
        <row r="5424">
          <cell r="K5424"/>
          <cell r="V5424"/>
          <cell r="W5424"/>
        </row>
        <row r="5425">
          <cell r="K5425"/>
          <cell r="V5425"/>
          <cell r="W5425"/>
        </row>
        <row r="5426">
          <cell r="K5426"/>
          <cell r="V5426"/>
          <cell r="W5426"/>
        </row>
        <row r="5427">
          <cell r="K5427"/>
          <cell r="V5427"/>
          <cell r="W5427"/>
        </row>
        <row r="5428">
          <cell r="K5428"/>
          <cell r="V5428"/>
          <cell r="W5428"/>
        </row>
        <row r="5429">
          <cell r="K5429"/>
          <cell r="V5429"/>
          <cell r="W5429"/>
        </row>
        <row r="5430">
          <cell r="K5430"/>
          <cell r="V5430"/>
          <cell r="W5430"/>
        </row>
        <row r="5431">
          <cell r="K5431"/>
          <cell r="V5431"/>
          <cell r="W5431"/>
        </row>
        <row r="5432">
          <cell r="K5432"/>
          <cell r="V5432"/>
          <cell r="W5432"/>
        </row>
        <row r="5433">
          <cell r="K5433"/>
          <cell r="V5433"/>
          <cell r="W5433"/>
        </row>
        <row r="5434">
          <cell r="K5434"/>
          <cell r="V5434"/>
          <cell r="W5434"/>
        </row>
        <row r="5435">
          <cell r="K5435"/>
          <cell r="V5435"/>
          <cell r="W5435"/>
        </row>
        <row r="5436">
          <cell r="K5436"/>
          <cell r="V5436"/>
          <cell r="W5436"/>
        </row>
        <row r="5437">
          <cell r="K5437"/>
          <cell r="V5437"/>
          <cell r="W5437"/>
        </row>
        <row r="5438">
          <cell r="K5438"/>
          <cell r="V5438"/>
          <cell r="W5438"/>
        </row>
        <row r="5439">
          <cell r="K5439"/>
          <cell r="V5439"/>
          <cell r="W5439"/>
        </row>
        <row r="5440">
          <cell r="K5440"/>
          <cell r="V5440"/>
          <cell r="W5440"/>
        </row>
        <row r="5441">
          <cell r="K5441"/>
          <cell r="V5441"/>
          <cell r="W5441"/>
        </row>
        <row r="5442">
          <cell r="K5442"/>
          <cell r="V5442"/>
          <cell r="W5442"/>
        </row>
        <row r="5443">
          <cell r="K5443"/>
          <cell r="V5443"/>
          <cell r="W5443"/>
        </row>
        <row r="5444">
          <cell r="K5444"/>
          <cell r="V5444"/>
          <cell r="W5444"/>
        </row>
        <row r="5445">
          <cell r="K5445"/>
          <cell r="V5445"/>
          <cell r="W5445"/>
        </row>
        <row r="5446">
          <cell r="K5446"/>
          <cell r="V5446"/>
          <cell r="W5446"/>
        </row>
        <row r="5447">
          <cell r="K5447"/>
          <cell r="V5447"/>
          <cell r="W5447"/>
        </row>
        <row r="5448">
          <cell r="K5448"/>
          <cell r="V5448"/>
          <cell r="W5448"/>
        </row>
        <row r="5449">
          <cell r="K5449"/>
          <cell r="V5449"/>
          <cell r="W5449"/>
        </row>
        <row r="5450">
          <cell r="K5450"/>
          <cell r="V5450"/>
          <cell r="W5450"/>
        </row>
        <row r="5451">
          <cell r="K5451"/>
          <cell r="V5451"/>
          <cell r="W5451"/>
        </row>
        <row r="5452">
          <cell r="K5452"/>
          <cell r="V5452"/>
          <cell r="W5452"/>
        </row>
        <row r="5453">
          <cell r="K5453"/>
          <cell r="V5453"/>
          <cell r="W5453"/>
        </row>
        <row r="5454">
          <cell r="K5454"/>
          <cell r="V5454"/>
          <cell r="W5454"/>
        </row>
        <row r="5455">
          <cell r="K5455"/>
          <cell r="V5455"/>
          <cell r="W5455"/>
        </row>
        <row r="5456">
          <cell r="K5456"/>
          <cell r="V5456"/>
          <cell r="W5456"/>
        </row>
        <row r="5457">
          <cell r="K5457"/>
          <cell r="V5457"/>
          <cell r="W5457"/>
        </row>
        <row r="5458">
          <cell r="K5458"/>
          <cell r="V5458"/>
          <cell r="W5458"/>
        </row>
        <row r="5459">
          <cell r="K5459"/>
          <cell r="V5459"/>
          <cell r="W5459"/>
        </row>
        <row r="5460">
          <cell r="K5460"/>
          <cell r="V5460"/>
          <cell r="W5460"/>
        </row>
        <row r="5461">
          <cell r="K5461"/>
          <cell r="V5461"/>
          <cell r="W5461"/>
        </row>
        <row r="5462">
          <cell r="K5462"/>
          <cell r="V5462"/>
          <cell r="W5462"/>
        </row>
        <row r="5463">
          <cell r="K5463"/>
          <cell r="V5463"/>
          <cell r="W5463"/>
        </row>
        <row r="5464">
          <cell r="K5464"/>
          <cell r="V5464"/>
          <cell r="W5464"/>
        </row>
        <row r="5465">
          <cell r="K5465"/>
          <cell r="V5465"/>
          <cell r="W5465"/>
        </row>
        <row r="5466">
          <cell r="K5466"/>
          <cell r="V5466"/>
          <cell r="W5466"/>
        </row>
        <row r="5467">
          <cell r="K5467"/>
          <cell r="V5467"/>
          <cell r="W5467"/>
        </row>
        <row r="5468">
          <cell r="K5468"/>
          <cell r="V5468"/>
          <cell r="W5468"/>
        </row>
        <row r="5469">
          <cell r="K5469"/>
          <cell r="V5469"/>
          <cell r="W5469"/>
        </row>
        <row r="5470">
          <cell r="K5470"/>
          <cell r="V5470"/>
          <cell r="W5470"/>
        </row>
        <row r="5471">
          <cell r="K5471"/>
          <cell r="V5471"/>
          <cell r="W5471"/>
        </row>
        <row r="5472">
          <cell r="K5472"/>
          <cell r="V5472"/>
          <cell r="W5472"/>
        </row>
        <row r="5473">
          <cell r="K5473"/>
          <cell r="V5473"/>
          <cell r="W5473"/>
        </row>
        <row r="5474">
          <cell r="K5474"/>
          <cell r="V5474"/>
          <cell r="W5474"/>
        </row>
        <row r="5475">
          <cell r="K5475"/>
          <cell r="V5475"/>
          <cell r="W5475"/>
        </row>
        <row r="5476">
          <cell r="K5476"/>
          <cell r="V5476"/>
          <cell r="W5476"/>
        </row>
        <row r="5477">
          <cell r="K5477"/>
          <cell r="V5477"/>
          <cell r="W5477"/>
        </row>
        <row r="5478">
          <cell r="K5478"/>
          <cell r="V5478"/>
          <cell r="W5478"/>
        </row>
        <row r="5479">
          <cell r="K5479"/>
          <cell r="V5479"/>
          <cell r="W5479"/>
        </row>
        <row r="5480">
          <cell r="K5480"/>
          <cell r="V5480"/>
          <cell r="W5480"/>
        </row>
        <row r="5481">
          <cell r="K5481"/>
          <cell r="V5481"/>
          <cell r="W5481"/>
        </row>
        <row r="5482">
          <cell r="K5482"/>
          <cell r="V5482"/>
          <cell r="W5482"/>
        </row>
        <row r="5483">
          <cell r="K5483"/>
          <cell r="V5483"/>
          <cell r="W5483"/>
        </row>
        <row r="5484">
          <cell r="K5484"/>
          <cell r="V5484"/>
          <cell r="W5484"/>
        </row>
        <row r="5485">
          <cell r="K5485"/>
          <cell r="V5485"/>
          <cell r="W5485"/>
        </row>
        <row r="5486">
          <cell r="K5486"/>
          <cell r="V5486"/>
          <cell r="W5486"/>
        </row>
        <row r="5487">
          <cell r="K5487"/>
          <cell r="V5487"/>
          <cell r="W5487"/>
        </row>
        <row r="5488">
          <cell r="K5488"/>
          <cell r="V5488"/>
          <cell r="W5488"/>
        </row>
        <row r="5489">
          <cell r="K5489"/>
          <cell r="V5489"/>
          <cell r="W5489"/>
        </row>
        <row r="5490">
          <cell r="K5490"/>
          <cell r="V5490"/>
          <cell r="W5490"/>
        </row>
        <row r="5491">
          <cell r="K5491"/>
          <cell r="V5491"/>
          <cell r="W5491"/>
        </row>
        <row r="5492">
          <cell r="K5492"/>
          <cell r="V5492"/>
          <cell r="W5492"/>
        </row>
        <row r="5493">
          <cell r="K5493"/>
          <cell r="V5493"/>
          <cell r="W5493"/>
        </row>
        <row r="5494">
          <cell r="K5494"/>
          <cell r="V5494"/>
          <cell r="W5494"/>
        </row>
        <row r="5495">
          <cell r="K5495"/>
          <cell r="V5495"/>
          <cell r="W5495"/>
        </row>
        <row r="5496">
          <cell r="K5496"/>
          <cell r="V5496"/>
          <cell r="W5496"/>
        </row>
        <row r="5497">
          <cell r="K5497"/>
          <cell r="V5497"/>
          <cell r="W5497"/>
        </row>
        <row r="5498">
          <cell r="K5498"/>
          <cell r="V5498"/>
          <cell r="W5498"/>
        </row>
        <row r="5499">
          <cell r="K5499"/>
          <cell r="V5499"/>
          <cell r="W5499"/>
        </row>
        <row r="5500">
          <cell r="K5500"/>
          <cell r="V5500"/>
          <cell r="W5500"/>
        </row>
        <row r="5501">
          <cell r="K5501"/>
          <cell r="V5501"/>
          <cell r="W5501"/>
        </row>
        <row r="5502">
          <cell r="K5502"/>
          <cell r="V5502"/>
          <cell r="W5502"/>
        </row>
        <row r="5503">
          <cell r="K5503"/>
          <cell r="V5503"/>
          <cell r="W5503"/>
        </row>
        <row r="5504">
          <cell r="K5504"/>
          <cell r="V5504"/>
          <cell r="W5504"/>
        </row>
        <row r="5505">
          <cell r="K5505"/>
          <cell r="V5505"/>
          <cell r="W5505"/>
        </row>
        <row r="5506">
          <cell r="K5506"/>
          <cell r="V5506"/>
          <cell r="W5506"/>
        </row>
        <row r="5507">
          <cell r="K5507"/>
          <cell r="V5507"/>
          <cell r="W5507"/>
        </row>
        <row r="5508">
          <cell r="K5508"/>
          <cell r="V5508"/>
          <cell r="W5508"/>
        </row>
        <row r="5509">
          <cell r="K5509"/>
          <cell r="V5509"/>
          <cell r="W5509"/>
        </row>
        <row r="5510">
          <cell r="K5510"/>
          <cell r="V5510"/>
          <cell r="W5510"/>
        </row>
        <row r="5511">
          <cell r="K5511"/>
          <cell r="V5511"/>
          <cell r="W5511"/>
        </row>
        <row r="5512">
          <cell r="K5512"/>
          <cell r="V5512"/>
          <cell r="W5512"/>
        </row>
        <row r="5513">
          <cell r="K5513"/>
          <cell r="V5513"/>
          <cell r="W5513"/>
        </row>
        <row r="5514">
          <cell r="K5514"/>
          <cell r="V5514"/>
          <cell r="W5514"/>
        </row>
        <row r="5515">
          <cell r="K5515"/>
          <cell r="V5515"/>
          <cell r="W5515"/>
        </row>
        <row r="5516">
          <cell r="K5516"/>
          <cell r="V5516"/>
          <cell r="W5516"/>
        </row>
        <row r="5517">
          <cell r="K5517"/>
          <cell r="V5517"/>
          <cell r="W5517"/>
        </row>
        <row r="5518">
          <cell r="K5518"/>
          <cell r="V5518"/>
          <cell r="W5518"/>
        </row>
        <row r="5519">
          <cell r="K5519"/>
          <cell r="V5519"/>
          <cell r="W5519"/>
        </row>
        <row r="5520">
          <cell r="K5520"/>
          <cell r="V5520"/>
          <cell r="W5520"/>
        </row>
        <row r="5521">
          <cell r="K5521"/>
          <cell r="V5521"/>
          <cell r="W5521"/>
        </row>
        <row r="5522">
          <cell r="K5522"/>
          <cell r="V5522"/>
          <cell r="W5522"/>
        </row>
        <row r="5523">
          <cell r="K5523"/>
          <cell r="V5523"/>
          <cell r="W5523"/>
        </row>
        <row r="5524">
          <cell r="K5524"/>
          <cell r="V5524"/>
          <cell r="W5524"/>
        </row>
        <row r="5525">
          <cell r="K5525"/>
          <cell r="V5525"/>
          <cell r="W5525"/>
        </row>
        <row r="5526">
          <cell r="K5526"/>
          <cell r="V5526"/>
          <cell r="W5526"/>
        </row>
        <row r="5527">
          <cell r="K5527"/>
          <cell r="V5527"/>
          <cell r="W5527"/>
        </row>
        <row r="5528">
          <cell r="K5528"/>
          <cell r="V5528"/>
          <cell r="W5528"/>
        </row>
        <row r="5529">
          <cell r="K5529"/>
          <cell r="V5529"/>
          <cell r="W5529"/>
        </row>
        <row r="5530">
          <cell r="K5530"/>
          <cell r="V5530"/>
          <cell r="W5530"/>
        </row>
        <row r="5531">
          <cell r="K5531"/>
          <cell r="V5531"/>
          <cell r="W5531"/>
        </row>
        <row r="5532">
          <cell r="K5532"/>
          <cell r="V5532"/>
          <cell r="W5532"/>
        </row>
        <row r="5533">
          <cell r="K5533"/>
          <cell r="V5533"/>
          <cell r="W5533"/>
        </row>
        <row r="5534">
          <cell r="K5534"/>
          <cell r="V5534"/>
          <cell r="W5534"/>
        </row>
        <row r="5535">
          <cell r="K5535"/>
          <cell r="V5535"/>
          <cell r="W5535"/>
        </row>
        <row r="5536">
          <cell r="K5536"/>
          <cell r="V5536"/>
          <cell r="W5536"/>
        </row>
        <row r="5537">
          <cell r="K5537"/>
          <cell r="V5537"/>
          <cell r="W5537"/>
        </row>
        <row r="5538">
          <cell r="K5538"/>
          <cell r="V5538"/>
          <cell r="W5538"/>
        </row>
        <row r="5539">
          <cell r="K5539"/>
          <cell r="V5539"/>
          <cell r="W5539"/>
        </row>
        <row r="5540">
          <cell r="K5540"/>
          <cell r="V5540"/>
          <cell r="W5540"/>
        </row>
        <row r="5541">
          <cell r="K5541"/>
          <cell r="V5541"/>
          <cell r="W5541"/>
        </row>
        <row r="5542">
          <cell r="K5542"/>
          <cell r="V5542"/>
          <cell r="W5542"/>
        </row>
        <row r="5543">
          <cell r="K5543"/>
          <cell r="V5543"/>
          <cell r="W5543"/>
        </row>
        <row r="5544">
          <cell r="K5544"/>
          <cell r="V5544"/>
          <cell r="W5544"/>
        </row>
        <row r="5545">
          <cell r="K5545"/>
          <cell r="V5545"/>
          <cell r="W5545"/>
        </row>
        <row r="5546">
          <cell r="K5546"/>
          <cell r="V5546"/>
          <cell r="W5546"/>
        </row>
        <row r="5547">
          <cell r="K5547"/>
          <cell r="V5547"/>
          <cell r="W5547"/>
        </row>
        <row r="5548">
          <cell r="K5548"/>
          <cell r="V5548"/>
          <cell r="W5548"/>
        </row>
        <row r="5549">
          <cell r="K5549"/>
          <cell r="V5549"/>
          <cell r="W5549"/>
        </row>
        <row r="5550">
          <cell r="K5550"/>
          <cell r="V5550"/>
          <cell r="W5550"/>
        </row>
        <row r="5551">
          <cell r="K5551"/>
          <cell r="V5551"/>
          <cell r="W5551"/>
        </row>
        <row r="5552">
          <cell r="K5552"/>
          <cell r="V5552"/>
          <cell r="W5552"/>
        </row>
        <row r="5553">
          <cell r="K5553"/>
          <cell r="V5553"/>
          <cell r="W5553"/>
        </row>
        <row r="5554">
          <cell r="K5554"/>
          <cell r="V5554"/>
          <cell r="W5554"/>
        </row>
        <row r="5555">
          <cell r="K5555"/>
          <cell r="V5555"/>
          <cell r="W5555"/>
        </row>
        <row r="5556">
          <cell r="K5556"/>
          <cell r="V5556"/>
          <cell r="W5556"/>
        </row>
        <row r="5557">
          <cell r="K5557"/>
          <cell r="V5557"/>
          <cell r="W5557"/>
        </row>
        <row r="5558">
          <cell r="K5558"/>
          <cell r="V5558"/>
          <cell r="W5558"/>
        </row>
        <row r="5559">
          <cell r="K5559"/>
          <cell r="V5559"/>
          <cell r="W5559"/>
        </row>
        <row r="5560">
          <cell r="K5560"/>
          <cell r="V5560"/>
          <cell r="W5560"/>
        </row>
        <row r="5561">
          <cell r="K5561"/>
          <cell r="V5561"/>
          <cell r="W5561"/>
        </row>
        <row r="5562">
          <cell r="K5562"/>
          <cell r="V5562"/>
          <cell r="W5562"/>
        </row>
        <row r="5563">
          <cell r="K5563"/>
          <cell r="V5563"/>
          <cell r="W5563"/>
        </row>
        <row r="5564">
          <cell r="K5564"/>
          <cell r="V5564"/>
          <cell r="W5564"/>
        </row>
        <row r="5565">
          <cell r="K5565"/>
          <cell r="V5565"/>
          <cell r="W5565"/>
        </row>
        <row r="5566">
          <cell r="K5566"/>
          <cell r="V5566"/>
          <cell r="W5566"/>
        </row>
        <row r="5567">
          <cell r="K5567"/>
          <cell r="V5567"/>
          <cell r="W5567"/>
        </row>
        <row r="5568">
          <cell r="K5568"/>
          <cell r="V5568"/>
          <cell r="W5568"/>
        </row>
        <row r="5569">
          <cell r="K5569"/>
          <cell r="V5569"/>
          <cell r="W5569"/>
        </row>
        <row r="5570">
          <cell r="K5570"/>
          <cell r="V5570"/>
          <cell r="W5570"/>
        </row>
        <row r="5571">
          <cell r="K5571"/>
          <cell r="V5571"/>
          <cell r="W5571"/>
        </row>
        <row r="5572">
          <cell r="K5572"/>
          <cell r="V5572"/>
          <cell r="W5572"/>
        </row>
        <row r="5573">
          <cell r="K5573"/>
          <cell r="V5573"/>
          <cell r="W5573"/>
        </row>
        <row r="5574">
          <cell r="K5574"/>
          <cell r="V5574"/>
          <cell r="W5574"/>
        </row>
        <row r="5575">
          <cell r="K5575"/>
          <cell r="V5575"/>
          <cell r="W5575"/>
        </row>
        <row r="5576">
          <cell r="K5576"/>
          <cell r="V5576"/>
          <cell r="W5576"/>
        </row>
        <row r="5577">
          <cell r="K5577"/>
          <cell r="V5577"/>
          <cell r="W5577"/>
        </row>
        <row r="5578">
          <cell r="K5578"/>
          <cell r="V5578"/>
          <cell r="W5578"/>
        </row>
        <row r="5579">
          <cell r="K5579"/>
          <cell r="V5579"/>
          <cell r="W5579"/>
        </row>
        <row r="5580">
          <cell r="K5580"/>
          <cell r="V5580"/>
          <cell r="W5580"/>
        </row>
        <row r="5581">
          <cell r="K5581"/>
          <cell r="V5581"/>
          <cell r="W5581"/>
        </row>
        <row r="5582">
          <cell r="K5582"/>
          <cell r="V5582"/>
          <cell r="W5582"/>
        </row>
        <row r="5583">
          <cell r="K5583"/>
          <cell r="V5583"/>
          <cell r="W5583"/>
        </row>
        <row r="5584">
          <cell r="K5584"/>
          <cell r="V5584"/>
          <cell r="W5584"/>
        </row>
        <row r="5585">
          <cell r="K5585"/>
          <cell r="V5585"/>
          <cell r="W5585"/>
        </row>
        <row r="5586">
          <cell r="K5586"/>
          <cell r="V5586"/>
          <cell r="W5586"/>
        </row>
        <row r="5587">
          <cell r="K5587"/>
          <cell r="V5587"/>
          <cell r="W5587"/>
        </row>
        <row r="5588">
          <cell r="K5588"/>
          <cell r="V5588"/>
          <cell r="W5588"/>
        </row>
        <row r="5589">
          <cell r="K5589"/>
          <cell r="V5589"/>
          <cell r="W5589"/>
        </row>
        <row r="5590">
          <cell r="K5590"/>
          <cell r="V5590"/>
          <cell r="W5590"/>
        </row>
        <row r="5591">
          <cell r="K5591"/>
          <cell r="V5591"/>
          <cell r="W5591"/>
        </row>
        <row r="5592">
          <cell r="K5592"/>
          <cell r="V5592"/>
          <cell r="W5592"/>
        </row>
        <row r="5593">
          <cell r="K5593"/>
          <cell r="V5593"/>
          <cell r="W5593"/>
        </row>
        <row r="5594">
          <cell r="K5594"/>
          <cell r="V5594"/>
          <cell r="W5594"/>
        </row>
        <row r="5595">
          <cell r="K5595"/>
          <cell r="V5595"/>
          <cell r="W5595"/>
        </row>
        <row r="5596">
          <cell r="K5596"/>
          <cell r="V5596"/>
          <cell r="W5596"/>
        </row>
        <row r="5597">
          <cell r="K5597"/>
          <cell r="V5597"/>
          <cell r="W5597"/>
        </row>
        <row r="5598">
          <cell r="K5598"/>
          <cell r="V5598"/>
          <cell r="W5598"/>
        </row>
        <row r="5599">
          <cell r="K5599"/>
          <cell r="V5599"/>
          <cell r="W5599"/>
        </row>
        <row r="5600">
          <cell r="K5600"/>
          <cell r="V5600"/>
          <cell r="W5600"/>
        </row>
        <row r="5601">
          <cell r="K5601"/>
          <cell r="V5601"/>
          <cell r="W5601"/>
        </row>
        <row r="5602">
          <cell r="K5602"/>
          <cell r="V5602"/>
          <cell r="W5602"/>
        </row>
        <row r="5603">
          <cell r="K5603"/>
          <cell r="V5603"/>
          <cell r="W5603"/>
        </row>
        <row r="5604">
          <cell r="K5604"/>
          <cell r="V5604"/>
          <cell r="W5604"/>
        </row>
        <row r="5605">
          <cell r="K5605"/>
          <cell r="V5605"/>
          <cell r="W5605"/>
        </row>
        <row r="5606">
          <cell r="K5606"/>
          <cell r="V5606"/>
          <cell r="W5606"/>
        </row>
        <row r="5607">
          <cell r="K5607"/>
          <cell r="V5607"/>
          <cell r="W5607"/>
        </row>
        <row r="5608">
          <cell r="K5608"/>
          <cell r="V5608"/>
          <cell r="W5608"/>
        </row>
        <row r="5609">
          <cell r="K5609"/>
          <cell r="V5609"/>
          <cell r="W5609"/>
        </row>
        <row r="5610">
          <cell r="K5610"/>
          <cell r="V5610"/>
          <cell r="W5610"/>
        </row>
        <row r="5611">
          <cell r="K5611"/>
          <cell r="V5611"/>
          <cell r="W5611"/>
        </row>
        <row r="5612">
          <cell r="K5612"/>
          <cell r="V5612"/>
          <cell r="W5612"/>
        </row>
        <row r="5613">
          <cell r="K5613"/>
          <cell r="V5613"/>
          <cell r="W5613"/>
        </row>
        <row r="5614">
          <cell r="K5614"/>
          <cell r="V5614"/>
          <cell r="W5614"/>
        </row>
        <row r="5615">
          <cell r="K5615"/>
          <cell r="V5615"/>
          <cell r="W5615"/>
        </row>
        <row r="5616">
          <cell r="K5616"/>
          <cell r="V5616"/>
          <cell r="W5616"/>
        </row>
        <row r="5617">
          <cell r="K5617"/>
          <cell r="V5617"/>
          <cell r="W5617"/>
        </row>
        <row r="5618">
          <cell r="K5618"/>
          <cell r="V5618"/>
          <cell r="W5618"/>
        </row>
        <row r="5619">
          <cell r="K5619"/>
          <cell r="V5619"/>
          <cell r="W5619"/>
        </row>
        <row r="5620">
          <cell r="K5620"/>
          <cell r="V5620"/>
          <cell r="W5620"/>
        </row>
        <row r="5621">
          <cell r="K5621"/>
          <cell r="V5621"/>
          <cell r="W5621"/>
        </row>
        <row r="5622">
          <cell r="K5622"/>
          <cell r="V5622"/>
          <cell r="W5622"/>
        </row>
        <row r="5623">
          <cell r="K5623"/>
          <cell r="V5623"/>
          <cell r="W5623"/>
        </row>
        <row r="5624">
          <cell r="K5624"/>
          <cell r="V5624"/>
          <cell r="W5624"/>
        </row>
        <row r="5625">
          <cell r="K5625"/>
          <cell r="V5625"/>
          <cell r="W5625"/>
        </row>
        <row r="5626">
          <cell r="K5626"/>
          <cell r="V5626"/>
          <cell r="W5626"/>
        </row>
        <row r="5627">
          <cell r="K5627"/>
          <cell r="V5627"/>
          <cell r="W5627"/>
        </row>
        <row r="5628">
          <cell r="K5628"/>
          <cell r="V5628"/>
          <cell r="W5628"/>
        </row>
        <row r="5629">
          <cell r="K5629"/>
          <cell r="V5629"/>
          <cell r="W5629"/>
        </row>
        <row r="5630">
          <cell r="K5630"/>
          <cell r="V5630"/>
          <cell r="W5630"/>
        </row>
        <row r="5631">
          <cell r="K5631"/>
          <cell r="V5631"/>
          <cell r="W5631"/>
        </row>
        <row r="5632">
          <cell r="K5632"/>
          <cell r="V5632"/>
          <cell r="W5632"/>
        </row>
        <row r="5633">
          <cell r="K5633"/>
          <cell r="V5633"/>
          <cell r="W5633"/>
        </row>
        <row r="5634">
          <cell r="K5634"/>
          <cell r="V5634"/>
          <cell r="W5634"/>
        </row>
        <row r="5635">
          <cell r="K5635"/>
          <cell r="V5635"/>
          <cell r="W5635"/>
        </row>
        <row r="5636">
          <cell r="K5636"/>
          <cell r="V5636"/>
          <cell r="W5636"/>
        </row>
        <row r="5637">
          <cell r="K5637"/>
          <cell r="V5637"/>
          <cell r="W5637"/>
        </row>
        <row r="5638">
          <cell r="K5638"/>
          <cell r="V5638"/>
          <cell r="W5638"/>
        </row>
        <row r="5639">
          <cell r="K5639"/>
          <cell r="V5639"/>
          <cell r="W5639"/>
        </row>
        <row r="5640">
          <cell r="K5640"/>
          <cell r="V5640"/>
          <cell r="W5640"/>
        </row>
        <row r="5641">
          <cell r="K5641"/>
          <cell r="V5641"/>
          <cell r="W5641"/>
        </row>
        <row r="5642">
          <cell r="K5642"/>
          <cell r="V5642"/>
          <cell r="W5642"/>
        </row>
        <row r="5643">
          <cell r="K5643"/>
          <cell r="V5643"/>
          <cell r="W5643"/>
        </row>
        <row r="5644">
          <cell r="K5644"/>
          <cell r="V5644"/>
          <cell r="W5644"/>
        </row>
        <row r="5645">
          <cell r="K5645"/>
          <cell r="V5645"/>
          <cell r="W5645"/>
        </row>
        <row r="5646">
          <cell r="K5646"/>
          <cell r="V5646"/>
          <cell r="W5646"/>
        </row>
        <row r="5647">
          <cell r="K5647"/>
          <cell r="V5647"/>
          <cell r="W5647"/>
        </row>
        <row r="5648">
          <cell r="K5648"/>
          <cell r="V5648"/>
          <cell r="W5648"/>
        </row>
        <row r="5649">
          <cell r="K5649"/>
          <cell r="V5649"/>
          <cell r="W5649"/>
        </row>
        <row r="5650">
          <cell r="K5650"/>
          <cell r="V5650"/>
          <cell r="W5650"/>
        </row>
        <row r="5651">
          <cell r="K5651"/>
          <cell r="V5651"/>
          <cell r="W5651"/>
        </row>
        <row r="5652">
          <cell r="K5652"/>
          <cell r="V5652"/>
          <cell r="W5652"/>
        </row>
        <row r="5653">
          <cell r="K5653"/>
          <cell r="V5653"/>
          <cell r="W5653"/>
        </row>
        <row r="5654">
          <cell r="K5654"/>
          <cell r="V5654"/>
          <cell r="W5654"/>
        </row>
        <row r="5655">
          <cell r="K5655"/>
          <cell r="V5655"/>
          <cell r="W5655"/>
        </row>
        <row r="5656">
          <cell r="K5656"/>
          <cell r="V5656"/>
          <cell r="W5656"/>
        </row>
        <row r="5657">
          <cell r="K5657"/>
          <cell r="V5657"/>
          <cell r="W5657"/>
        </row>
        <row r="5658">
          <cell r="K5658"/>
          <cell r="V5658"/>
          <cell r="W5658"/>
        </row>
        <row r="5659">
          <cell r="K5659"/>
          <cell r="V5659"/>
          <cell r="W5659"/>
        </row>
        <row r="5660">
          <cell r="K5660"/>
          <cell r="V5660"/>
          <cell r="W5660"/>
        </row>
        <row r="5661">
          <cell r="K5661"/>
          <cell r="V5661"/>
          <cell r="W5661"/>
        </row>
        <row r="5662">
          <cell r="K5662"/>
          <cell r="V5662"/>
          <cell r="W5662"/>
        </row>
        <row r="5663">
          <cell r="K5663"/>
          <cell r="V5663"/>
          <cell r="W5663"/>
        </row>
        <row r="5664">
          <cell r="K5664"/>
          <cell r="V5664"/>
          <cell r="W5664"/>
        </row>
        <row r="5665">
          <cell r="K5665"/>
          <cell r="V5665"/>
          <cell r="W5665"/>
        </row>
        <row r="5666">
          <cell r="K5666"/>
          <cell r="V5666"/>
          <cell r="W5666"/>
        </row>
        <row r="5667">
          <cell r="K5667"/>
          <cell r="V5667"/>
          <cell r="W5667"/>
        </row>
        <row r="5668">
          <cell r="K5668"/>
          <cell r="V5668"/>
          <cell r="W5668"/>
        </row>
        <row r="5669">
          <cell r="K5669"/>
          <cell r="V5669"/>
          <cell r="W5669"/>
        </row>
        <row r="5670">
          <cell r="K5670"/>
          <cell r="V5670"/>
          <cell r="W5670"/>
        </row>
        <row r="5671">
          <cell r="K5671"/>
          <cell r="V5671"/>
          <cell r="W5671"/>
        </row>
        <row r="5672">
          <cell r="K5672"/>
          <cell r="V5672"/>
          <cell r="W5672"/>
        </row>
        <row r="5673">
          <cell r="K5673"/>
          <cell r="V5673"/>
          <cell r="W5673"/>
        </row>
        <row r="5674">
          <cell r="K5674"/>
          <cell r="V5674"/>
          <cell r="W5674"/>
        </row>
        <row r="5675">
          <cell r="K5675"/>
          <cell r="V5675"/>
          <cell r="W5675"/>
        </row>
        <row r="5676">
          <cell r="K5676"/>
          <cell r="V5676"/>
          <cell r="W5676"/>
        </row>
        <row r="5677">
          <cell r="K5677"/>
          <cell r="V5677"/>
          <cell r="W5677"/>
        </row>
        <row r="5678">
          <cell r="K5678"/>
          <cell r="V5678"/>
          <cell r="W5678"/>
        </row>
        <row r="5679">
          <cell r="K5679"/>
          <cell r="V5679"/>
          <cell r="W5679"/>
        </row>
        <row r="5680">
          <cell r="K5680"/>
          <cell r="V5680"/>
          <cell r="W5680"/>
        </row>
        <row r="5681">
          <cell r="K5681"/>
          <cell r="V5681"/>
          <cell r="W5681"/>
        </row>
        <row r="5682">
          <cell r="K5682"/>
          <cell r="V5682"/>
          <cell r="W5682"/>
        </row>
        <row r="5683">
          <cell r="K5683"/>
          <cell r="V5683"/>
          <cell r="W5683"/>
        </row>
        <row r="5684">
          <cell r="K5684"/>
          <cell r="V5684"/>
          <cell r="W5684"/>
        </row>
        <row r="5685">
          <cell r="K5685"/>
          <cell r="V5685"/>
          <cell r="W5685"/>
        </row>
        <row r="5686">
          <cell r="K5686"/>
          <cell r="V5686"/>
          <cell r="W5686"/>
        </row>
        <row r="5687">
          <cell r="K5687"/>
          <cell r="V5687"/>
          <cell r="W5687"/>
        </row>
        <row r="5688">
          <cell r="K5688"/>
          <cell r="V5688"/>
          <cell r="W5688"/>
        </row>
        <row r="5689">
          <cell r="K5689"/>
          <cell r="V5689"/>
          <cell r="W5689"/>
        </row>
        <row r="5690">
          <cell r="K5690"/>
          <cell r="V5690"/>
          <cell r="W5690"/>
        </row>
        <row r="5691">
          <cell r="K5691"/>
          <cell r="V5691"/>
          <cell r="W5691"/>
        </row>
        <row r="5692">
          <cell r="K5692"/>
          <cell r="V5692"/>
          <cell r="W5692"/>
        </row>
        <row r="5693">
          <cell r="K5693"/>
          <cell r="V5693"/>
          <cell r="W5693"/>
        </row>
        <row r="5694">
          <cell r="K5694"/>
          <cell r="V5694"/>
          <cell r="W5694"/>
        </row>
        <row r="5695">
          <cell r="K5695"/>
          <cell r="V5695"/>
          <cell r="W5695"/>
        </row>
        <row r="5696">
          <cell r="K5696"/>
          <cell r="V5696"/>
          <cell r="W5696"/>
        </row>
        <row r="5697">
          <cell r="K5697"/>
          <cell r="V5697"/>
          <cell r="W5697"/>
        </row>
        <row r="5698">
          <cell r="K5698"/>
          <cell r="V5698"/>
          <cell r="W5698"/>
        </row>
        <row r="5699">
          <cell r="K5699"/>
          <cell r="V5699"/>
          <cell r="W5699"/>
        </row>
        <row r="5700">
          <cell r="K5700"/>
          <cell r="V5700"/>
          <cell r="W5700"/>
        </row>
        <row r="5701">
          <cell r="K5701"/>
          <cell r="V5701"/>
          <cell r="W5701"/>
        </row>
        <row r="5702">
          <cell r="K5702"/>
          <cell r="V5702"/>
          <cell r="W5702"/>
        </row>
        <row r="5703">
          <cell r="K5703"/>
          <cell r="V5703"/>
          <cell r="W5703"/>
        </row>
        <row r="5704">
          <cell r="K5704"/>
          <cell r="V5704"/>
          <cell r="W5704"/>
        </row>
        <row r="5705">
          <cell r="K5705"/>
          <cell r="V5705"/>
          <cell r="W5705"/>
        </row>
        <row r="5706">
          <cell r="K5706"/>
          <cell r="V5706"/>
          <cell r="W5706"/>
        </row>
        <row r="5707">
          <cell r="K5707"/>
          <cell r="V5707"/>
          <cell r="W5707"/>
        </row>
        <row r="5708">
          <cell r="K5708"/>
          <cell r="V5708"/>
          <cell r="W5708"/>
        </row>
        <row r="5709">
          <cell r="K5709"/>
          <cell r="V5709"/>
          <cell r="W5709"/>
        </row>
        <row r="5710">
          <cell r="K5710"/>
          <cell r="V5710"/>
          <cell r="W5710"/>
        </row>
        <row r="5711">
          <cell r="K5711"/>
          <cell r="V5711"/>
          <cell r="W5711"/>
        </row>
        <row r="5712">
          <cell r="K5712"/>
          <cell r="V5712"/>
          <cell r="W5712"/>
        </row>
        <row r="5713">
          <cell r="K5713"/>
          <cell r="V5713"/>
          <cell r="W5713"/>
        </row>
        <row r="5714">
          <cell r="K5714"/>
          <cell r="V5714"/>
          <cell r="W5714"/>
        </row>
        <row r="5715">
          <cell r="K5715"/>
          <cell r="V5715"/>
          <cell r="W5715"/>
        </row>
        <row r="5716">
          <cell r="K5716"/>
          <cell r="V5716"/>
          <cell r="W5716"/>
        </row>
        <row r="5717">
          <cell r="K5717"/>
          <cell r="V5717"/>
          <cell r="W5717"/>
        </row>
        <row r="5718">
          <cell r="K5718"/>
          <cell r="V5718"/>
          <cell r="W5718"/>
        </row>
        <row r="5719">
          <cell r="K5719"/>
          <cell r="V5719"/>
          <cell r="W5719"/>
        </row>
        <row r="5720">
          <cell r="K5720"/>
          <cell r="V5720"/>
          <cell r="W5720"/>
        </row>
        <row r="5721">
          <cell r="K5721"/>
          <cell r="V5721"/>
          <cell r="W5721"/>
        </row>
        <row r="5722">
          <cell r="K5722"/>
          <cell r="V5722"/>
          <cell r="W5722"/>
        </row>
        <row r="5723">
          <cell r="K5723"/>
          <cell r="V5723"/>
          <cell r="W5723"/>
        </row>
        <row r="5724">
          <cell r="K5724"/>
          <cell r="V5724"/>
          <cell r="W5724"/>
        </row>
        <row r="5725">
          <cell r="K5725"/>
          <cell r="V5725"/>
          <cell r="W5725"/>
        </row>
        <row r="5726">
          <cell r="K5726"/>
          <cell r="V5726"/>
          <cell r="W5726"/>
        </row>
        <row r="5727">
          <cell r="K5727"/>
          <cell r="V5727"/>
          <cell r="W5727"/>
        </row>
        <row r="5728">
          <cell r="K5728"/>
          <cell r="V5728"/>
          <cell r="W5728"/>
        </row>
        <row r="5729">
          <cell r="K5729"/>
          <cell r="V5729"/>
          <cell r="W5729"/>
        </row>
        <row r="5730">
          <cell r="K5730"/>
          <cell r="V5730"/>
          <cell r="W5730"/>
        </row>
        <row r="5731">
          <cell r="K5731"/>
          <cell r="V5731"/>
          <cell r="W5731"/>
        </row>
        <row r="5732">
          <cell r="K5732"/>
          <cell r="V5732"/>
          <cell r="W5732"/>
        </row>
        <row r="5733">
          <cell r="K5733"/>
          <cell r="V5733"/>
          <cell r="W5733"/>
        </row>
        <row r="5734">
          <cell r="K5734"/>
          <cell r="V5734"/>
          <cell r="W5734"/>
        </row>
        <row r="5735">
          <cell r="K5735"/>
          <cell r="V5735"/>
          <cell r="W5735"/>
        </row>
        <row r="5736">
          <cell r="K5736"/>
          <cell r="V5736"/>
          <cell r="W5736"/>
        </row>
        <row r="5737">
          <cell r="K5737"/>
          <cell r="V5737"/>
          <cell r="W5737"/>
        </row>
        <row r="5738">
          <cell r="K5738"/>
          <cell r="V5738"/>
          <cell r="W5738"/>
        </row>
        <row r="5739">
          <cell r="K5739"/>
          <cell r="V5739"/>
          <cell r="W5739"/>
        </row>
        <row r="5740">
          <cell r="K5740"/>
          <cell r="V5740"/>
          <cell r="W5740"/>
        </row>
        <row r="5741">
          <cell r="K5741"/>
          <cell r="V5741"/>
          <cell r="W5741"/>
        </row>
        <row r="5742">
          <cell r="K5742"/>
          <cell r="V5742"/>
          <cell r="W5742"/>
        </row>
        <row r="5743">
          <cell r="K5743"/>
          <cell r="V5743"/>
          <cell r="W5743"/>
        </row>
        <row r="5744">
          <cell r="K5744"/>
          <cell r="V5744"/>
          <cell r="W5744"/>
        </row>
        <row r="5745">
          <cell r="K5745"/>
          <cell r="V5745"/>
          <cell r="W5745"/>
        </row>
        <row r="5746">
          <cell r="K5746"/>
          <cell r="V5746"/>
          <cell r="W5746"/>
        </row>
        <row r="5747">
          <cell r="K5747"/>
          <cell r="V5747"/>
          <cell r="W5747"/>
        </row>
        <row r="5748">
          <cell r="K5748"/>
          <cell r="V5748"/>
          <cell r="W5748"/>
        </row>
        <row r="5749">
          <cell r="K5749"/>
          <cell r="V5749"/>
          <cell r="W5749"/>
        </row>
        <row r="5750">
          <cell r="K5750"/>
          <cell r="V5750"/>
          <cell r="W5750"/>
        </row>
        <row r="5751">
          <cell r="K5751"/>
          <cell r="V5751"/>
          <cell r="W5751"/>
        </row>
        <row r="5752">
          <cell r="K5752"/>
          <cell r="V5752"/>
          <cell r="W5752"/>
        </row>
        <row r="5753">
          <cell r="K5753"/>
          <cell r="V5753"/>
          <cell r="W5753"/>
        </row>
        <row r="5754">
          <cell r="K5754"/>
          <cell r="V5754"/>
          <cell r="W5754"/>
        </row>
        <row r="5755">
          <cell r="K5755"/>
          <cell r="V5755"/>
          <cell r="W5755"/>
        </row>
        <row r="5756">
          <cell r="K5756"/>
          <cell r="V5756"/>
          <cell r="W5756"/>
        </row>
        <row r="5757">
          <cell r="K5757"/>
          <cell r="V5757"/>
          <cell r="W5757"/>
        </row>
        <row r="5758">
          <cell r="K5758"/>
          <cell r="V5758"/>
          <cell r="W5758"/>
        </row>
        <row r="5759">
          <cell r="K5759"/>
          <cell r="V5759"/>
          <cell r="W5759"/>
        </row>
        <row r="5760">
          <cell r="K5760"/>
          <cell r="V5760"/>
          <cell r="W5760"/>
        </row>
        <row r="5761">
          <cell r="K5761"/>
          <cell r="V5761"/>
          <cell r="W5761"/>
        </row>
        <row r="5762">
          <cell r="K5762"/>
          <cell r="V5762"/>
          <cell r="W5762"/>
        </row>
        <row r="5763">
          <cell r="K5763"/>
          <cell r="V5763"/>
          <cell r="W5763"/>
        </row>
        <row r="5764">
          <cell r="K5764"/>
          <cell r="V5764"/>
          <cell r="W5764"/>
        </row>
        <row r="5765">
          <cell r="K5765"/>
          <cell r="V5765"/>
          <cell r="W5765"/>
        </row>
        <row r="5766">
          <cell r="K5766"/>
          <cell r="V5766"/>
          <cell r="W5766"/>
        </row>
        <row r="5767">
          <cell r="K5767"/>
          <cell r="V5767"/>
          <cell r="W5767"/>
        </row>
        <row r="5768">
          <cell r="K5768"/>
          <cell r="V5768"/>
          <cell r="W5768"/>
        </row>
        <row r="5769">
          <cell r="K5769"/>
          <cell r="V5769"/>
          <cell r="W5769"/>
        </row>
        <row r="5770">
          <cell r="K5770"/>
          <cell r="V5770"/>
          <cell r="W5770"/>
        </row>
        <row r="5771">
          <cell r="K5771"/>
          <cell r="V5771"/>
          <cell r="W5771"/>
        </row>
        <row r="5772">
          <cell r="K5772"/>
          <cell r="V5772"/>
          <cell r="W5772"/>
        </row>
        <row r="5773">
          <cell r="K5773"/>
          <cell r="V5773"/>
          <cell r="W5773"/>
        </row>
        <row r="5774">
          <cell r="K5774"/>
          <cell r="V5774"/>
          <cell r="W5774"/>
        </row>
        <row r="5775">
          <cell r="K5775"/>
          <cell r="V5775"/>
          <cell r="W5775"/>
        </row>
        <row r="5776">
          <cell r="K5776"/>
          <cell r="V5776"/>
          <cell r="W5776"/>
        </row>
        <row r="5777">
          <cell r="K5777"/>
          <cell r="V5777"/>
          <cell r="W5777"/>
        </row>
        <row r="5778">
          <cell r="K5778"/>
          <cell r="V5778"/>
          <cell r="W5778"/>
        </row>
        <row r="5779">
          <cell r="K5779"/>
          <cell r="V5779"/>
          <cell r="W5779"/>
        </row>
        <row r="5780">
          <cell r="K5780"/>
          <cell r="V5780"/>
          <cell r="W5780"/>
        </row>
        <row r="5781">
          <cell r="K5781"/>
          <cell r="V5781"/>
          <cell r="W5781"/>
        </row>
        <row r="5782">
          <cell r="K5782"/>
          <cell r="V5782"/>
          <cell r="W5782"/>
        </row>
        <row r="5783">
          <cell r="K5783"/>
          <cell r="V5783"/>
          <cell r="W5783"/>
        </row>
        <row r="5784">
          <cell r="K5784"/>
          <cell r="V5784"/>
          <cell r="W5784"/>
        </row>
        <row r="5785">
          <cell r="K5785"/>
          <cell r="V5785"/>
          <cell r="W5785"/>
        </row>
        <row r="5786">
          <cell r="K5786"/>
          <cell r="V5786"/>
          <cell r="W5786"/>
        </row>
        <row r="5787">
          <cell r="K5787"/>
          <cell r="V5787"/>
          <cell r="W5787"/>
        </row>
        <row r="5788">
          <cell r="K5788"/>
          <cell r="V5788"/>
          <cell r="W5788"/>
        </row>
        <row r="5789">
          <cell r="K5789"/>
          <cell r="V5789"/>
          <cell r="W5789"/>
        </row>
        <row r="5790">
          <cell r="K5790"/>
          <cell r="V5790"/>
          <cell r="W5790"/>
        </row>
        <row r="5791">
          <cell r="K5791"/>
          <cell r="V5791"/>
          <cell r="W5791"/>
        </row>
        <row r="5792">
          <cell r="K5792"/>
          <cell r="V5792"/>
          <cell r="W5792"/>
        </row>
        <row r="5793">
          <cell r="K5793"/>
          <cell r="V5793"/>
          <cell r="W5793"/>
        </row>
        <row r="5794">
          <cell r="K5794"/>
          <cell r="V5794"/>
          <cell r="W5794"/>
        </row>
        <row r="5795">
          <cell r="K5795"/>
          <cell r="V5795"/>
          <cell r="W5795"/>
        </row>
        <row r="5796">
          <cell r="K5796"/>
          <cell r="V5796"/>
          <cell r="W5796"/>
        </row>
        <row r="5797">
          <cell r="K5797"/>
          <cell r="V5797"/>
          <cell r="W5797"/>
        </row>
        <row r="5798">
          <cell r="K5798"/>
          <cell r="V5798"/>
          <cell r="W5798"/>
        </row>
        <row r="5799">
          <cell r="K5799"/>
          <cell r="V5799"/>
          <cell r="W5799"/>
        </row>
        <row r="5800">
          <cell r="K5800"/>
          <cell r="V5800"/>
          <cell r="W5800"/>
        </row>
        <row r="5801">
          <cell r="K5801"/>
          <cell r="V5801"/>
          <cell r="W5801"/>
        </row>
        <row r="5802">
          <cell r="K5802"/>
          <cell r="V5802"/>
          <cell r="W5802"/>
        </row>
        <row r="5803">
          <cell r="K5803"/>
          <cell r="V5803"/>
          <cell r="W5803"/>
        </row>
        <row r="5804">
          <cell r="K5804"/>
          <cell r="V5804"/>
          <cell r="W5804"/>
        </row>
        <row r="5805">
          <cell r="K5805"/>
          <cell r="V5805"/>
          <cell r="W5805"/>
        </row>
        <row r="5806">
          <cell r="K5806"/>
          <cell r="V5806"/>
          <cell r="W5806"/>
        </row>
        <row r="5807">
          <cell r="K5807"/>
          <cell r="V5807"/>
          <cell r="W5807"/>
        </row>
        <row r="5808">
          <cell r="K5808"/>
          <cell r="V5808"/>
          <cell r="W5808"/>
        </row>
        <row r="5809">
          <cell r="K5809"/>
          <cell r="V5809"/>
          <cell r="W5809"/>
        </row>
        <row r="5810">
          <cell r="K5810"/>
          <cell r="V5810"/>
          <cell r="W5810"/>
        </row>
        <row r="5811">
          <cell r="K5811"/>
          <cell r="V5811"/>
          <cell r="W5811"/>
        </row>
        <row r="5812">
          <cell r="K5812"/>
          <cell r="V5812"/>
          <cell r="W5812"/>
        </row>
        <row r="5813">
          <cell r="K5813"/>
          <cell r="V5813"/>
          <cell r="W5813"/>
        </row>
        <row r="5814">
          <cell r="K5814"/>
          <cell r="V5814"/>
          <cell r="W5814"/>
        </row>
        <row r="5815">
          <cell r="K5815"/>
          <cell r="V5815"/>
          <cell r="W5815"/>
        </row>
        <row r="5816">
          <cell r="K5816"/>
          <cell r="V5816"/>
          <cell r="W5816"/>
        </row>
        <row r="5817">
          <cell r="K5817"/>
          <cell r="V5817"/>
          <cell r="W5817"/>
        </row>
        <row r="5818">
          <cell r="K5818"/>
          <cell r="V5818"/>
          <cell r="W5818"/>
        </row>
        <row r="5819">
          <cell r="K5819"/>
          <cell r="V5819"/>
          <cell r="W5819"/>
        </row>
        <row r="5820">
          <cell r="K5820"/>
          <cell r="V5820"/>
          <cell r="W5820"/>
        </row>
        <row r="5821">
          <cell r="K5821"/>
          <cell r="V5821"/>
          <cell r="W5821"/>
        </row>
        <row r="5822">
          <cell r="K5822"/>
          <cell r="V5822"/>
          <cell r="W5822"/>
        </row>
        <row r="5823">
          <cell r="K5823"/>
          <cell r="V5823"/>
          <cell r="W5823"/>
        </row>
        <row r="5824">
          <cell r="K5824"/>
          <cell r="V5824"/>
          <cell r="W5824"/>
        </row>
        <row r="5825">
          <cell r="K5825"/>
          <cell r="V5825"/>
          <cell r="W5825"/>
        </row>
        <row r="5826">
          <cell r="K5826"/>
          <cell r="V5826"/>
          <cell r="W5826"/>
        </row>
        <row r="5827">
          <cell r="K5827"/>
          <cell r="V5827"/>
          <cell r="W5827"/>
        </row>
        <row r="5828">
          <cell r="K5828"/>
          <cell r="V5828"/>
          <cell r="W5828"/>
        </row>
        <row r="5829">
          <cell r="K5829"/>
          <cell r="V5829"/>
          <cell r="W5829"/>
        </row>
        <row r="5830">
          <cell r="K5830"/>
          <cell r="V5830"/>
          <cell r="W5830"/>
        </row>
        <row r="5831">
          <cell r="K5831"/>
          <cell r="V5831"/>
          <cell r="W5831"/>
        </row>
        <row r="5832">
          <cell r="K5832"/>
          <cell r="V5832"/>
          <cell r="W5832"/>
        </row>
        <row r="5833">
          <cell r="K5833"/>
          <cell r="V5833"/>
          <cell r="W5833"/>
        </row>
        <row r="5834">
          <cell r="K5834"/>
          <cell r="V5834"/>
          <cell r="W5834"/>
        </row>
        <row r="5835">
          <cell r="K5835"/>
          <cell r="V5835"/>
          <cell r="W5835"/>
        </row>
        <row r="5836">
          <cell r="K5836"/>
          <cell r="V5836"/>
          <cell r="W5836"/>
        </row>
        <row r="5837">
          <cell r="K5837"/>
          <cell r="V5837"/>
          <cell r="W5837"/>
        </row>
        <row r="5838">
          <cell r="K5838"/>
          <cell r="V5838"/>
          <cell r="W5838"/>
        </row>
        <row r="5839">
          <cell r="K5839"/>
          <cell r="V5839"/>
          <cell r="W5839"/>
        </row>
        <row r="5840">
          <cell r="K5840"/>
          <cell r="V5840"/>
          <cell r="W5840"/>
        </row>
        <row r="5841">
          <cell r="K5841"/>
          <cell r="V5841"/>
          <cell r="W5841"/>
        </row>
        <row r="5842">
          <cell r="K5842"/>
          <cell r="V5842"/>
          <cell r="W5842"/>
        </row>
        <row r="5843">
          <cell r="K5843"/>
          <cell r="V5843"/>
          <cell r="W5843"/>
        </row>
        <row r="5844">
          <cell r="K5844"/>
          <cell r="V5844"/>
          <cell r="W5844"/>
        </row>
        <row r="5845">
          <cell r="K5845"/>
          <cell r="V5845"/>
          <cell r="W5845"/>
        </row>
        <row r="5846">
          <cell r="K5846"/>
          <cell r="V5846"/>
          <cell r="W5846"/>
        </row>
        <row r="5847">
          <cell r="K5847"/>
          <cell r="V5847"/>
          <cell r="W5847"/>
        </row>
        <row r="5848">
          <cell r="K5848"/>
          <cell r="V5848"/>
          <cell r="W5848"/>
        </row>
        <row r="5849">
          <cell r="K5849"/>
          <cell r="V5849"/>
          <cell r="W5849"/>
        </row>
        <row r="5850">
          <cell r="K5850"/>
          <cell r="V5850"/>
          <cell r="W5850"/>
        </row>
        <row r="5851">
          <cell r="K5851"/>
          <cell r="V5851"/>
          <cell r="W5851"/>
        </row>
        <row r="5852">
          <cell r="K5852"/>
          <cell r="V5852"/>
          <cell r="W5852"/>
        </row>
        <row r="5853">
          <cell r="K5853"/>
          <cell r="V5853"/>
          <cell r="W5853"/>
        </row>
        <row r="5854">
          <cell r="K5854"/>
          <cell r="V5854"/>
          <cell r="W5854"/>
        </row>
        <row r="5855">
          <cell r="K5855"/>
          <cell r="V5855"/>
          <cell r="W5855"/>
        </row>
        <row r="5856">
          <cell r="K5856"/>
          <cell r="V5856"/>
          <cell r="W5856"/>
        </row>
        <row r="5857">
          <cell r="K5857"/>
          <cell r="V5857"/>
          <cell r="W5857"/>
        </row>
        <row r="5858">
          <cell r="K5858"/>
          <cell r="V5858"/>
          <cell r="W5858"/>
        </row>
        <row r="5859">
          <cell r="K5859"/>
          <cell r="V5859"/>
          <cell r="W5859"/>
        </row>
        <row r="5860">
          <cell r="K5860"/>
          <cell r="V5860"/>
          <cell r="W5860"/>
        </row>
        <row r="5861">
          <cell r="K5861"/>
          <cell r="V5861"/>
          <cell r="W5861"/>
        </row>
        <row r="5862">
          <cell r="K5862"/>
          <cell r="V5862"/>
          <cell r="W5862"/>
        </row>
        <row r="5863">
          <cell r="K5863"/>
          <cell r="V5863"/>
          <cell r="W5863"/>
        </row>
        <row r="5864">
          <cell r="K5864"/>
          <cell r="V5864"/>
          <cell r="W5864"/>
        </row>
        <row r="5865">
          <cell r="K5865"/>
          <cell r="V5865"/>
          <cell r="W5865"/>
        </row>
        <row r="5866">
          <cell r="K5866"/>
          <cell r="V5866"/>
          <cell r="W5866"/>
        </row>
        <row r="5867">
          <cell r="K5867"/>
          <cell r="V5867"/>
          <cell r="W5867"/>
        </row>
        <row r="5868">
          <cell r="K5868"/>
          <cell r="V5868"/>
          <cell r="W5868"/>
        </row>
        <row r="5869">
          <cell r="K5869"/>
          <cell r="V5869"/>
          <cell r="W5869"/>
        </row>
        <row r="5870">
          <cell r="K5870"/>
          <cell r="V5870"/>
          <cell r="W5870"/>
        </row>
        <row r="5871">
          <cell r="K5871"/>
          <cell r="V5871"/>
          <cell r="W5871"/>
        </row>
        <row r="5872">
          <cell r="K5872"/>
          <cell r="V5872"/>
          <cell r="W5872"/>
        </row>
        <row r="5873">
          <cell r="K5873"/>
          <cell r="V5873"/>
          <cell r="W5873"/>
        </row>
        <row r="5874">
          <cell r="K5874"/>
          <cell r="V5874"/>
          <cell r="W5874"/>
        </row>
        <row r="5875">
          <cell r="K5875"/>
          <cell r="V5875"/>
          <cell r="W5875"/>
        </row>
        <row r="5876">
          <cell r="K5876"/>
          <cell r="V5876"/>
          <cell r="W5876"/>
        </row>
        <row r="5877">
          <cell r="K5877"/>
          <cell r="V5877"/>
          <cell r="W5877"/>
        </row>
        <row r="5878">
          <cell r="K5878"/>
          <cell r="V5878"/>
          <cell r="W5878"/>
        </row>
        <row r="5879">
          <cell r="K5879"/>
          <cell r="V5879"/>
          <cell r="W5879"/>
        </row>
        <row r="5880">
          <cell r="K5880"/>
          <cell r="V5880"/>
          <cell r="W5880"/>
        </row>
        <row r="5881">
          <cell r="K5881"/>
          <cell r="V5881"/>
          <cell r="W5881"/>
        </row>
        <row r="5882">
          <cell r="K5882"/>
          <cell r="V5882"/>
          <cell r="W5882"/>
        </row>
        <row r="5883">
          <cell r="K5883"/>
          <cell r="V5883"/>
          <cell r="W5883"/>
        </row>
        <row r="5884">
          <cell r="K5884"/>
          <cell r="V5884"/>
          <cell r="W5884"/>
        </row>
        <row r="5885">
          <cell r="K5885"/>
          <cell r="V5885"/>
          <cell r="W5885"/>
        </row>
        <row r="5886">
          <cell r="K5886"/>
          <cell r="V5886"/>
          <cell r="W5886"/>
        </row>
        <row r="5887">
          <cell r="K5887"/>
          <cell r="V5887"/>
          <cell r="W5887"/>
        </row>
        <row r="5888">
          <cell r="K5888"/>
          <cell r="V5888"/>
          <cell r="W5888"/>
        </row>
        <row r="5889">
          <cell r="K5889"/>
          <cell r="V5889"/>
          <cell r="W5889"/>
        </row>
        <row r="5890">
          <cell r="K5890"/>
          <cell r="V5890"/>
          <cell r="W5890"/>
        </row>
        <row r="5891">
          <cell r="K5891"/>
          <cell r="V5891"/>
          <cell r="W5891"/>
        </row>
        <row r="5892">
          <cell r="K5892"/>
          <cell r="V5892"/>
          <cell r="W5892"/>
        </row>
        <row r="5893">
          <cell r="K5893"/>
          <cell r="V5893"/>
          <cell r="W5893"/>
        </row>
        <row r="5894">
          <cell r="K5894"/>
          <cell r="V5894"/>
          <cell r="W5894"/>
        </row>
        <row r="5895">
          <cell r="K5895"/>
          <cell r="V5895"/>
          <cell r="W5895"/>
        </row>
        <row r="5896">
          <cell r="K5896"/>
          <cell r="V5896"/>
          <cell r="W5896"/>
        </row>
        <row r="5897">
          <cell r="K5897"/>
          <cell r="V5897"/>
          <cell r="W5897"/>
        </row>
        <row r="5898">
          <cell r="K5898"/>
          <cell r="V5898"/>
          <cell r="W5898"/>
        </row>
        <row r="5899">
          <cell r="K5899"/>
          <cell r="V5899"/>
          <cell r="W5899"/>
        </row>
        <row r="5900">
          <cell r="K5900"/>
          <cell r="V5900"/>
          <cell r="W5900"/>
        </row>
        <row r="5901">
          <cell r="K5901"/>
          <cell r="V5901"/>
          <cell r="W5901"/>
        </row>
        <row r="5902">
          <cell r="K5902"/>
          <cell r="V5902"/>
          <cell r="W5902"/>
        </row>
        <row r="5903">
          <cell r="K5903"/>
          <cell r="V5903"/>
          <cell r="W5903"/>
        </row>
        <row r="5904">
          <cell r="K5904"/>
          <cell r="V5904"/>
          <cell r="W5904"/>
        </row>
        <row r="5905">
          <cell r="K5905"/>
          <cell r="V5905"/>
          <cell r="W5905"/>
        </row>
        <row r="5906">
          <cell r="K5906"/>
          <cell r="V5906"/>
          <cell r="W5906"/>
        </row>
        <row r="5907">
          <cell r="K5907"/>
          <cell r="V5907"/>
          <cell r="W5907"/>
        </row>
        <row r="5908">
          <cell r="K5908"/>
          <cell r="V5908"/>
          <cell r="W5908"/>
        </row>
        <row r="5909">
          <cell r="K5909"/>
          <cell r="V5909"/>
          <cell r="W5909"/>
        </row>
        <row r="5910">
          <cell r="K5910"/>
          <cell r="V5910"/>
          <cell r="W5910"/>
        </row>
        <row r="5911">
          <cell r="K5911"/>
          <cell r="V5911"/>
          <cell r="W5911"/>
        </row>
        <row r="5912">
          <cell r="K5912"/>
          <cell r="V5912"/>
          <cell r="W5912"/>
        </row>
        <row r="5913">
          <cell r="K5913"/>
          <cell r="V5913"/>
          <cell r="W5913"/>
        </row>
        <row r="5914">
          <cell r="K5914"/>
          <cell r="V5914"/>
          <cell r="W5914"/>
        </row>
        <row r="5915">
          <cell r="K5915"/>
          <cell r="V5915"/>
          <cell r="W5915"/>
        </row>
        <row r="5916">
          <cell r="K5916"/>
          <cell r="V5916"/>
          <cell r="W5916"/>
        </row>
        <row r="5917">
          <cell r="K5917"/>
          <cell r="V5917"/>
          <cell r="W5917"/>
        </row>
        <row r="5918">
          <cell r="K5918"/>
          <cell r="V5918"/>
          <cell r="W5918"/>
        </row>
        <row r="5919">
          <cell r="K5919"/>
          <cell r="V5919"/>
          <cell r="W5919"/>
        </row>
        <row r="5920">
          <cell r="K5920"/>
          <cell r="V5920"/>
          <cell r="W5920"/>
        </row>
        <row r="5921">
          <cell r="K5921"/>
          <cell r="V5921"/>
          <cell r="W5921"/>
        </row>
        <row r="5922">
          <cell r="K5922"/>
          <cell r="V5922"/>
          <cell r="W5922"/>
        </row>
        <row r="5923">
          <cell r="K5923"/>
          <cell r="V5923"/>
          <cell r="W5923"/>
        </row>
        <row r="5924">
          <cell r="K5924"/>
          <cell r="V5924"/>
          <cell r="W5924"/>
        </row>
        <row r="5925">
          <cell r="K5925"/>
          <cell r="V5925"/>
          <cell r="W5925"/>
        </row>
        <row r="5926">
          <cell r="K5926"/>
          <cell r="V5926"/>
          <cell r="W5926"/>
        </row>
        <row r="5927">
          <cell r="K5927"/>
          <cell r="V5927"/>
          <cell r="W5927"/>
        </row>
        <row r="5928">
          <cell r="K5928"/>
          <cell r="V5928"/>
          <cell r="W5928"/>
        </row>
        <row r="5929">
          <cell r="K5929"/>
          <cell r="V5929"/>
          <cell r="W5929"/>
        </row>
        <row r="5930">
          <cell r="K5930"/>
          <cell r="V5930"/>
          <cell r="W5930"/>
        </row>
        <row r="5931">
          <cell r="K5931"/>
          <cell r="V5931"/>
          <cell r="W5931"/>
        </row>
        <row r="5932">
          <cell r="K5932"/>
          <cell r="V5932"/>
          <cell r="W5932"/>
        </row>
        <row r="5933">
          <cell r="K5933"/>
          <cell r="V5933"/>
          <cell r="W5933"/>
        </row>
        <row r="5934">
          <cell r="K5934"/>
          <cell r="V5934"/>
          <cell r="W5934"/>
        </row>
        <row r="5935">
          <cell r="K5935"/>
          <cell r="V5935"/>
          <cell r="W5935"/>
        </row>
        <row r="5936">
          <cell r="K5936"/>
          <cell r="V5936"/>
          <cell r="W5936"/>
        </row>
        <row r="5937">
          <cell r="K5937"/>
          <cell r="V5937"/>
          <cell r="W5937"/>
        </row>
        <row r="5938">
          <cell r="K5938"/>
          <cell r="V5938"/>
          <cell r="W5938"/>
        </row>
        <row r="5939">
          <cell r="K5939"/>
          <cell r="V5939"/>
          <cell r="W5939"/>
        </row>
        <row r="5940">
          <cell r="K5940"/>
          <cell r="V5940"/>
          <cell r="W5940"/>
        </row>
        <row r="5941">
          <cell r="K5941"/>
          <cell r="V5941"/>
          <cell r="W5941"/>
        </row>
        <row r="5942">
          <cell r="K5942"/>
          <cell r="V5942"/>
          <cell r="W5942"/>
        </row>
        <row r="5943">
          <cell r="K5943"/>
          <cell r="V5943"/>
          <cell r="W5943"/>
        </row>
        <row r="5944">
          <cell r="K5944"/>
          <cell r="V5944"/>
          <cell r="W5944"/>
        </row>
        <row r="5945">
          <cell r="K5945"/>
          <cell r="V5945"/>
          <cell r="W5945"/>
        </row>
        <row r="5946">
          <cell r="K5946"/>
          <cell r="V5946"/>
          <cell r="W5946"/>
        </row>
        <row r="5947">
          <cell r="K5947"/>
          <cell r="V5947"/>
          <cell r="W5947"/>
        </row>
        <row r="5948">
          <cell r="K5948"/>
          <cell r="V5948"/>
          <cell r="W5948"/>
        </row>
        <row r="5949">
          <cell r="K5949"/>
          <cell r="V5949"/>
          <cell r="W5949"/>
        </row>
        <row r="5950">
          <cell r="K5950"/>
          <cell r="V5950"/>
          <cell r="W5950"/>
        </row>
        <row r="5951">
          <cell r="K5951"/>
          <cell r="V5951"/>
          <cell r="W5951"/>
        </row>
        <row r="5952">
          <cell r="K5952"/>
          <cell r="V5952"/>
          <cell r="W5952"/>
        </row>
        <row r="5953">
          <cell r="K5953"/>
          <cell r="V5953"/>
          <cell r="W5953"/>
        </row>
        <row r="5954">
          <cell r="K5954"/>
          <cell r="V5954"/>
          <cell r="W5954"/>
        </row>
        <row r="5955">
          <cell r="K5955"/>
          <cell r="V5955"/>
          <cell r="W5955"/>
        </row>
        <row r="5956">
          <cell r="K5956"/>
          <cell r="V5956"/>
          <cell r="W5956"/>
        </row>
        <row r="5957">
          <cell r="K5957"/>
          <cell r="V5957"/>
          <cell r="W5957"/>
        </row>
        <row r="5958">
          <cell r="K5958"/>
          <cell r="V5958"/>
          <cell r="W5958"/>
        </row>
        <row r="5959">
          <cell r="K5959"/>
          <cell r="V5959"/>
          <cell r="W5959"/>
        </row>
        <row r="5960">
          <cell r="K5960"/>
          <cell r="V5960"/>
          <cell r="W5960"/>
        </row>
        <row r="5961">
          <cell r="K5961"/>
          <cell r="V5961"/>
          <cell r="W5961"/>
        </row>
        <row r="5962">
          <cell r="K5962"/>
          <cell r="V5962"/>
          <cell r="W5962"/>
        </row>
        <row r="5963">
          <cell r="K5963"/>
          <cell r="V5963"/>
          <cell r="W5963"/>
        </row>
        <row r="5964">
          <cell r="K5964"/>
          <cell r="V5964"/>
          <cell r="W5964"/>
        </row>
        <row r="5965">
          <cell r="K5965"/>
          <cell r="V5965"/>
          <cell r="W5965"/>
        </row>
        <row r="5966">
          <cell r="K5966"/>
          <cell r="V5966"/>
          <cell r="W5966"/>
        </row>
        <row r="5967">
          <cell r="K5967"/>
          <cell r="V5967"/>
          <cell r="W5967"/>
        </row>
        <row r="5968">
          <cell r="K5968"/>
          <cell r="V5968"/>
          <cell r="W5968"/>
        </row>
        <row r="5969">
          <cell r="K5969"/>
          <cell r="V5969"/>
          <cell r="W5969"/>
        </row>
        <row r="5970">
          <cell r="K5970"/>
          <cell r="V5970"/>
          <cell r="W5970"/>
        </row>
        <row r="5971">
          <cell r="K5971"/>
          <cell r="V5971"/>
          <cell r="W5971"/>
        </row>
        <row r="5972">
          <cell r="K5972"/>
          <cell r="V5972"/>
          <cell r="W5972"/>
        </row>
        <row r="5973">
          <cell r="K5973"/>
          <cell r="V5973"/>
          <cell r="W5973"/>
        </row>
        <row r="5974">
          <cell r="K5974"/>
          <cell r="V5974"/>
          <cell r="W5974"/>
        </row>
        <row r="5975">
          <cell r="K5975"/>
          <cell r="V5975"/>
          <cell r="W5975"/>
        </row>
        <row r="5976">
          <cell r="K5976"/>
          <cell r="V5976"/>
          <cell r="W5976"/>
        </row>
        <row r="5977">
          <cell r="K5977"/>
          <cell r="V5977"/>
          <cell r="W5977"/>
        </row>
        <row r="5978">
          <cell r="K5978"/>
          <cell r="V5978"/>
          <cell r="W5978"/>
        </row>
        <row r="5979">
          <cell r="K5979"/>
          <cell r="V5979"/>
          <cell r="W5979"/>
        </row>
        <row r="5980">
          <cell r="K5980"/>
          <cell r="V5980"/>
          <cell r="W5980"/>
        </row>
        <row r="5981">
          <cell r="K5981"/>
          <cell r="V5981"/>
          <cell r="W5981"/>
        </row>
        <row r="5982">
          <cell r="K5982"/>
          <cell r="V5982"/>
          <cell r="W5982"/>
        </row>
        <row r="5983">
          <cell r="K5983"/>
          <cell r="V5983"/>
          <cell r="W5983"/>
        </row>
        <row r="5984">
          <cell r="K5984"/>
          <cell r="V5984"/>
          <cell r="W5984"/>
        </row>
        <row r="5985">
          <cell r="K5985"/>
          <cell r="V5985"/>
          <cell r="W5985"/>
        </row>
        <row r="5986">
          <cell r="K5986"/>
          <cell r="V5986"/>
          <cell r="W5986"/>
        </row>
        <row r="5987">
          <cell r="K5987"/>
          <cell r="V5987"/>
          <cell r="W5987"/>
        </row>
        <row r="5988">
          <cell r="K5988"/>
          <cell r="V5988"/>
          <cell r="W5988"/>
        </row>
        <row r="5989">
          <cell r="K5989"/>
          <cell r="V5989"/>
          <cell r="W5989"/>
        </row>
        <row r="5990">
          <cell r="K5990"/>
          <cell r="V5990"/>
          <cell r="W5990"/>
        </row>
        <row r="5991">
          <cell r="K5991"/>
          <cell r="V5991"/>
          <cell r="W5991"/>
        </row>
        <row r="5992">
          <cell r="K5992"/>
          <cell r="V5992"/>
          <cell r="W5992"/>
        </row>
        <row r="5993">
          <cell r="K5993"/>
          <cell r="V5993"/>
          <cell r="W5993"/>
        </row>
        <row r="5994">
          <cell r="K5994"/>
          <cell r="V5994"/>
          <cell r="W5994"/>
        </row>
        <row r="5995">
          <cell r="K5995"/>
          <cell r="V5995"/>
          <cell r="W5995"/>
        </row>
        <row r="5996">
          <cell r="K5996"/>
          <cell r="V5996"/>
          <cell r="W5996"/>
        </row>
        <row r="5997">
          <cell r="K5997"/>
          <cell r="V5997"/>
          <cell r="W5997"/>
        </row>
        <row r="5998">
          <cell r="K5998"/>
          <cell r="V5998"/>
          <cell r="W5998"/>
        </row>
        <row r="5999">
          <cell r="K5999"/>
          <cell r="V5999"/>
          <cell r="W5999"/>
        </row>
        <row r="6000">
          <cell r="K6000"/>
          <cell r="V6000"/>
          <cell r="W6000"/>
        </row>
        <row r="6001">
          <cell r="K6001"/>
          <cell r="V6001"/>
          <cell r="W6001"/>
        </row>
        <row r="6002">
          <cell r="K6002"/>
          <cell r="V6002"/>
          <cell r="W6002"/>
        </row>
        <row r="6003">
          <cell r="K6003"/>
          <cell r="V6003"/>
          <cell r="W6003"/>
        </row>
        <row r="6004">
          <cell r="K6004"/>
          <cell r="V6004"/>
          <cell r="W6004"/>
        </row>
        <row r="6005">
          <cell r="K6005"/>
          <cell r="V6005"/>
          <cell r="W6005"/>
        </row>
        <row r="6006">
          <cell r="K6006"/>
          <cell r="V6006"/>
          <cell r="W6006"/>
        </row>
        <row r="6007">
          <cell r="K6007"/>
          <cell r="V6007"/>
          <cell r="W6007"/>
        </row>
        <row r="6008">
          <cell r="K6008"/>
          <cell r="V6008"/>
          <cell r="W6008"/>
        </row>
        <row r="6009">
          <cell r="K6009"/>
          <cell r="V6009"/>
          <cell r="W6009"/>
        </row>
        <row r="6010">
          <cell r="K6010"/>
          <cell r="V6010"/>
          <cell r="W6010"/>
        </row>
        <row r="6011">
          <cell r="K6011"/>
          <cell r="V6011"/>
          <cell r="W6011"/>
        </row>
        <row r="6012">
          <cell r="K6012"/>
          <cell r="V6012"/>
          <cell r="W6012"/>
        </row>
        <row r="6013">
          <cell r="K6013"/>
          <cell r="V6013"/>
          <cell r="W6013"/>
        </row>
        <row r="6014">
          <cell r="K6014"/>
          <cell r="V6014"/>
          <cell r="W6014"/>
        </row>
        <row r="6015">
          <cell r="K6015"/>
          <cell r="V6015"/>
          <cell r="W6015"/>
        </row>
        <row r="6016">
          <cell r="K6016"/>
          <cell r="V6016"/>
          <cell r="W6016"/>
        </row>
        <row r="6017">
          <cell r="K6017"/>
          <cell r="V6017"/>
          <cell r="W6017"/>
        </row>
        <row r="6018">
          <cell r="K6018"/>
          <cell r="V6018"/>
          <cell r="W6018"/>
        </row>
        <row r="6019">
          <cell r="K6019"/>
          <cell r="V6019"/>
          <cell r="W6019"/>
        </row>
        <row r="6020">
          <cell r="K6020"/>
          <cell r="V6020"/>
          <cell r="W6020"/>
        </row>
        <row r="6021">
          <cell r="K6021"/>
          <cell r="V6021"/>
          <cell r="W6021"/>
        </row>
        <row r="6022">
          <cell r="K6022"/>
          <cell r="V6022"/>
          <cell r="W6022"/>
        </row>
        <row r="6023">
          <cell r="K6023"/>
          <cell r="V6023"/>
          <cell r="W6023"/>
        </row>
        <row r="6024">
          <cell r="K6024"/>
          <cell r="V6024"/>
          <cell r="W6024"/>
        </row>
        <row r="6025">
          <cell r="K6025"/>
          <cell r="V6025"/>
          <cell r="W6025"/>
        </row>
        <row r="6026">
          <cell r="K6026"/>
          <cell r="V6026"/>
          <cell r="W6026"/>
        </row>
        <row r="6027">
          <cell r="K6027"/>
          <cell r="V6027"/>
          <cell r="W6027"/>
        </row>
        <row r="6028">
          <cell r="K6028"/>
          <cell r="V6028"/>
          <cell r="W6028"/>
        </row>
        <row r="6029">
          <cell r="K6029"/>
          <cell r="V6029"/>
          <cell r="W6029"/>
        </row>
        <row r="6030">
          <cell r="K6030"/>
          <cell r="V6030"/>
          <cell r="W6030"/>
        </row>
        <row r="6031">
          <cell r="K6031"/>
          <cell r="V6031"/>
          <cell r="W6031"/>
        </row>
        <row r="6032">
          <cell r="K6032"/>
          <cell r="V6032"/>
          <cell r="W6032"/>
        </row>
        <row r="6033">
          <cell r="K6033"/>
          <cell r="V6033"/>
          <cell r="W6033"/>
        </row>
        <row r="6034">
          <cell r="K6034"/>
          <cell r="V6034"/>
          <cell r="W6034"/>
        </row>
        <row r="6035">
          <cell r="K6035"/>
          <cell r="V6035"/>
          <cell r="W6035"/>
        </row>
        <row r="6036">
          <cell r="K6036"/>
          <cell r="V6036"/>
          <cell r="W6036"/>
        </row>
        <row r="6037">
          <cell r="K6037"/>
          <cell r="V6037"/>
          <cell r="W6037"/>
        </row>
        <row r="6038">
          <cell r="K6038"/>
          <cell r="V6038"/>
          <cell r="W6038"/>
        </row>
        <row r="6039">
          <cell r="K6039"/>
          <cell r="V6039"/>
          <cell r="W6039"/>
        </row>
        <row r="6040">
          <cell r="K6040"/>
          <cell r="V6040"/>
          <cell r="W6040"/>
        </row>
        <row r="6041">
          <cell r="K6041"/>
          <cell r="V6041"/>
          <cell r="W6041"/>
        </row>
        <row r="6042">
          <cell r="K6042"/>
          <cell r="V6042"/>
          <cell r="W6042"/>
        </row>
        <row r="6043">
          <cell r="K6043"/>
          <cell r="V6043"/>
          <cell r="W6043"/>
        </row>
        <row r="6044">
          <cell r="K6044"/>
          <cell r="V6044"/>
          <cell r="W6044"/>
        </row>
        <row r="6045">
          <cell r="K6045"/>
          <cell r="V6045"/>
          <cell r="W6045"/>
        </row>
        <row r="6046">
          <cell r="K6046"/>
          <cell r="V6046"/>
          <cell r="W6046"/>
        </row>
        <row r="6047">
          <cell r="K6047"/>
          <cell r="V6047"/>
          <cell r="W6047"/>
        </row>
        <row r="6048">
          <cell r="K6048"/>
          <cell r="V6048"/>
          <cell r="W6048"/>
        </row>
        <row r="6049">
          <cell r="K6049"/>
          <cell r="V6049"/>
          <cell r="W6049"/>
        </row>
        <row r="6050">
          <cell r="K6050"/>
          <cell r="V6050"/>
          <cell r="W6050"/>
        </row>
        <row r="6051">
          <cell r="K6051"/>
          <cell r="V6051"/>
          <cell r="W6051"/>
        </row>
        <row r="6052">
          <cell r="K6052"/>
          <cell r="V6052"/>
          <cell r="W6052"/>
        </row>
        <row r="6053">
          <cell r="K6053"/>
          <cell r="V6053"/>
          <cell r="W6053"/>
        </row>
        <row r="6054">
          <cell r="K6054"/>
          <cell r="V6054"/>
          <cell r="W6054"/>
        </row>
        <row r="6055">
          <cell r="K6055"/>
          <cell r="V6055"/>
          <cell r="W6055"/>
        </row>
        <row r="6056">
          <cell r="K6056"/>
          <cell r="V6056"/>
          <cell r="W6056"/>
        </row>
        <row r="6057">
          <cell r="K6057"/>
          <cell r="V6057"/>
          <cell r="W6057"/>
        </row>
        <row r="6058">
          <cell r="K6058"/>
          <cell r="V6058"/>
          <cell r="W6058"/>
        </row>
        <row r="6059">
          <cell r="K6059"/>
          <cell r="V6059"/>
          <cell r="W6059"/>
        </row>
        <row r="6060">
          <cell r="K6060"/>
          <cell r="V6060"/>
          <cell r="W6060"/>
        </row>
        <row r="6061">
          <cell r="K6061"/>
          <cell r="V6061"/>
          <cell r="W6061"/>
        </row>
        <row r="6062">
          <cell r="K6062"/>
          <cell r="V6062"/>
          <cell r="W6062"/>
        </row>
        <row r="6063">
          <cell r="K6063"/>
          <cell r="V6063"/>
          <cell r="W6063"/>
        </row>
        <row r="6064">
          <cell r="K6064"/>
          <cell r="V6064"/>
          <cell r="W6064"/>
        </row>
        <row r="6065">
          <cell r="K6065"/>
          <cell r="V6065"/>
          <cell r="W6065"/>
        </row>
        <row r="6066">
          <cell r="K6066"/>
          <cell r="V6066"/>
          <cell r="W6066"/>
        </row>
        <row r="6067">
          <cell r="K6067"/>
          <cell r="V6067"/>
          <cell r="W6067"/>
        </row>
        <row r="6068">
          <cell r="K6068"/>
          <cell r="V6068"/>
          <cell r="W6068"/>
        </row>
        <row r="6069">
          <cell r="K6069"/>
          <cell r="V6069"/>
          <cell r="W6069"/>
        </row>
        <row r="6070">
          <cell r="K6070"/>
          <cell r="V6070"/>
          <cell r="W6070"/>
        </row>
        <row r="6071">
          <cell r="K6071"/>
          <cell r="V6071"/>
          <cell r="W6071"/>
        </row>
        <row r="6072">
          <cell r="K6072"/>
          <cell r="V6072"/>
          <cell r="W6072"/>
        </row>
        <row r="6073">
          <cell r="K6073"/>
          <cell r="V6073"/>
          <cell r="W6073"/>
        </row>
        <row r="6074">
          <cell r="K6074"/>
          <cell r="V6074"/>
          <cell r="W6074"/>
        </row>
        <row r="6075">
          <cell r="K6075"/>
          <cell r="V6075"/>
          <cell r="W6075"/>
        </row>
        <row r="6076">
          <cell r="K6076"/>
          <cell r="V6076"/>
          <cell r="W6076"/>
        </row>
        <row r="6077">
          <cell r="K6077"/>
          <cell r="V6077"/>
          <cell r="W6077"/>
        </row>
        <row r="6078">
          <cell r="K6078"/>
          <cell r="V6078"/>
          <cell r="W6078"/>
        </row>
        <row r="6079">
          <cell r="K6079"/>
          <cell r="V6079"/>
          <cell r="W6079"/>
        </row>
        <row r="6080">
          <cell r="K6080"/>
          <cell r="V6080"/>
          <cell r="W6080"/>
        </row>
        <row r="6081">
          <cell r="K6081"/>
          <cell r="V6081"/>
          <cell r="W6081"/>
        </row>
        <row r="6082">
          <cell r="K6082"/>
          <cell r="V6082"/>
          <cell r="W6082"/>
        </row>
        <row r="6083">
          <cell r="K6083"/>
          <cell r="V6083"/>
          <cell r="W6083"/>
        </row>
        <row r="6084">
          <cell r="K6084"/>
          <cell r="V6084"/>
          <cell r="W6084"/>
        </row>
        <row r="6085">
          <cell r="K6085"/>
          <cell r="V6085"/>
          <cell r="W6085"/>
        </row>
        <row r="6086">
          <cell r="K6086"/>
          <cell r="V6086"/>
          <cell r="W6086"/>
        </row>
        <row r="6087">
          <cell r="K6087"/>
          <cell r="V6087"/>
          <cell r="W6087"/>
        </row>
        <row r="6088">
          <cell r="K6088"/>
          <cell r="V6088"/>
          <cell r="W6088"/>
        </row>
        <row r="6089">
          <cell r="K6089"/>
          <cell r="V6089"/>
          <cell r="W6089"/>
        </row>
        <row r="6090">
          <cell r="K6090"/>
          <cell r="V6090"/>
          <cell r="W6090"/>
        </row>
        <row r="6091">
          <cell r="K6091"/>
          <cell r="V6091"/>
          <cell r="W6091"/>
        </row>
        <row r="6092">
          <cell r="K6092"/>
          <cell r="V6092"/>
          <cell r="W6092"/>
        </row>
        <row r="6093">
          <cell r="K6093"/>
          <cell r="V6093"/>
          <cell r="W6093"/>
        </row>
        <row r="6094">
          <cell r="K6094"/>
          <cell r="V6094"/>
          <cell r="W6094"/>
        </row>
        <row r="6095">
          <cell r="K6095"/>
          <cell r="V6095"/>
          <cell r="W6095"/>
        </row>
        <row r="6096">
          <cell r="K6096"/>
          <cell r="V6096"/>
          <cell r="W6096"/>
        </row>
        <row r="6097">
          <cell r="K6097"/>
          <cell r="V6097"/>
          <cell r="W6097"/>
        </row>
        <row r="6098">
          <cell r="K6098"/>
          <cell r="V6098"/>
          <cell r="W6098"/>
        </row>
        <row r="6099">
          <cell r="K6099"/>
          <cell r="V6099"/>
          <cell r="W6099"/>
        </row>
        <row r="6100">
          <cell r="K6100"/>
          <cell r="V6100"/>
          <cell r="W6100"/>
        </row>
        <row r="6101">
          <cell r="K6101"/>
          <cell r="V6101"/>
          <cell r="W6101"/>
        </row>
        <row r="6102">
          <cell r="K6102"/>
          <cell r="V6102"/>
          <cell r="W6102"/>
        </row>
        <row r="6103">
          <cell r="K6103"/>
          <cell r="V6103"/>
          <cell r="W6103"/>
        </row>
        <row r="6104">
          <cell r="K6104"/>
          <cell r="V6104"/>
          <cell r="W6104"/>
        </row>
        <row r="6105">
          <cell r="K6105"/>
          <cell r="V6105"/>
          <cell r="W6105"/>
        </row>
        <row r="6106">
          <cell r="K6106"/>
          <cell r="V6106"/>
          <cell r="W6106"/>
        </row>
        <row r="6107">
          <cell r="K6107"/>
          <cell r="V6107"/>
          <cell r="W6107"/>
        </row>
        <row r="6108">
          <cell r="K6108"/>
          <cell r="V6108"/>
          <cell r="W6108"/>
        </row>
        <row r="6109">
          <cell r="K6109"/>
          <cell r="V6109"/>
          <cell r="W6109"/>
        </row>
        <row r="6110">
          <cell r="K6110"/>
          <cell r="V6110"/>
          <cell r="W6110"/>
        </row>
        <row r="6111">
          <cell r="K6111"/>
          <cell r="V6111"/>
          <cell r="W6111"/>
        </row>
        <row r="6112">
          <cell r="K6112"/>
          <cell r="V6112"/>
          <cell r="W6112"/>
        </row>
        <row r="6113">
          <cell r="K6113"/>
          <cell r="V6113"/>
          <cell r="W6113"/>
        </row>
        <row r="6114">
          <cell r="K6114"/>
          <cell r="V6114"/>
          <cell r="W6114"/>
        </row>
        <row r="6115">
          <cell r="K6115"/>
          <cell r="V6115"/>
          <cell r="W6115"/>
        </row>
        <row r="6116">
          <cell r="K6116"/>
          <cell r="V6116"/>
          <cell r="W6116"/>
        </row>
        <row r="6117">
          <cell r="K6117"/>
          <cell r="V6117"/>
          <cell r="W6117"/>
        </row>
        <row r="6118">
          <cell r="K6118"/>
          <cell r="V6118"/>
          <cell r="W6118"/>
        </row>
        <row r="6119">
          <cell r="K6119"/>
          <cell r="V6119"/>
          <cell r="W6119"/>
        </row>
        <row r="6120">
          <cell r="K6120"/>
          <cell r="V6120"/>
          <cell r="W6120"/>
        </row>
        <row r="6121">
          <cell r="K6121"/>
          <cell r="V6121"/>
          <cell r="W6121"/>
        </row>
        <row r="6122">
          <cell r="K6122"/>
          <cell r="V6122"/>
          <cell r="W6122"/>
        </row>
        <row r="6123">
          <cell r="K6123"/>
          <cell r="V6123"/>
          <cell r="W6123"/>
        </row>
        <row r="6124">
          <cell r="K6124"/>
          <cell r="V6124"/>
          <cell r="W6124"/>
        </row>
        <row r="6125">
          <cell r="K6125"/>
          <cell r="V6125"/>
          <cell r="W6125"/>
        </row>
        <row r="6126">
          <cell r="K6126"/>
          <cell r="V6126"/>
          <cell r="W6126"/>
        </row>
        <row r="6127">
          <cell r="K6127"/>
          <cell r="V6127"/>
          <cell r="W6127"/>
        </row>
        <row r="6128">
          <cell r="K6128"/>
          <cell r="V6128"/>
          <cell r="W6128"/>
        </row>
        <row r="6129">
          <cell r="K6129"/>
          <cell r="V6129"/>
          <cell r="W6129"/>
        </row>
        <row r="6130">
          <cell r="K6130"/>
          <cell r="V6130"/>
          <cell r="W6130"/>
        </row>
        <row r="6131">
          <cell r="K6131"/>
          <cell r="V6131"/>
          <cell r="W6131"/>
        </row>
        <row r="6132">
          <cell r="K6132"/>
          <cell r="V6132"/>
          <cell r="W6132"/>
        </row>
        <row r="6133">
          <cell r="K6133"/>
          <cell r="V6133"/>
          <cell r="W6133"/>
        </row>
        <row r="6134">
          <cell r="K6134"/>
          <cell r="V6134"/>
          <cell r="W6134"/>
        </row>
        <row r="6135">
          <cell r="K6135"/>
          <cell r="V6135"/>
          <cell r="W6135"/>
        </row>
        <row r="6136">
          <cell r="K6136"/>
          <cell r="V6136"/>
          <cell r="W6136"/>
        </row>
        <row r="6137">
          <cell r="K6137"/>
          <cell r="V6137"/>
          <cell r="W6137"/>
        </row>
        <row r="6138">
          <cell r="K6138"/>
          <cell r="V6138"/>
          <cell r="W6138"/>
        </row>
        <row r="6139">
          <cell r="K6139"/>
          <cell r="V6139"/>
          <cell r="W6139"/>
        </row>
        <row r="6140">
          <cell r="K6140"/>
          <cell r="V6140"/>
          <cell r="W6140"/>
        </row>
        <row r="6141">
          <cell r="K6141"/>
          <cell r="V6141"/>
          <cell r="W6141"/>
        </row>
        <row r="6142">
          <cell r="K6142"/>
          <cell r="V6142"/>
          <cell r="W6142"/>
        </row>
        <row r="6143">
          <cell r="K6143"/>
          <cell r="V6143"/>
          <cell r="W6143"/>
        </row>
        <row r="6144">
          <cell r="K6144"/>
          <cell r="V6144"/>
          <cell r="W6144"/>
        </row>
        <row r="6145">
          <cell r="K6145"/>
          <cell r="V6145"/>
          <cell r="W6145"/>
        </row>
        <row r="6146">
          <cell r="K6146"/>
          <cell r="V6146"/>
          <cell r="W6146"/>
        </row>
        <row r="6147">
          <cell r="K6147"/>
          <cell r="V6147"/>
          <cell r="W6147"/>
        </row>
        <row r="6148">
          <cell r="K6148"/>
          <cell r="V6148"/>
          <cell r="W6148"/>
        </row>
        <row r="6149">
          <cell r="K6149"/>
          <cell r="V6149"/>
          <cell r="W6149"/>
        </row>
        <row r="6150">
          <cell r="K6150"/>
          <cell r="V6150"/>
          <cell r="W6150"/>
        </row>
        <row r="6151">
          <cell r="K6151"/>
          <cell r="V6151"/>
          <cell r="W6151"/>
        </row>
        <row r="6152">
          <cell r="K6152"/>
          <cell r="V6152"/>
          <cell r="W6152"/>
        </row>
        <row r="6153">
          <cell r="K6153"/>
          <cell r="V6153"/>
          <cell r="W6153"/>
        </row>
        <row r="6154">
          <cell r="K6154"/>
          <cell r="V6154"/>
          <cell r="W6154"/>
        </row>
        <row r="6155">
          <cell r="K6155"/>
          <cell r="V6155"/>
          <cell r="W6155"/>
        </row>
        <row r="6156">
          <cell r="K6156"/>
          <cell r="V6156"/>
          <cell r="W6156"/>
        </row>
        <row r="6157">
          <cell r="K6157"/>
          <cell r="V6157"/>
          <cell r="W6157"/>
        </row>
        <row r="6158">
          <cell r="K6158"/>
          <cell r="V6158"/>
          <cell r="W6158"/>
        </row>
        <row r="6159">
          <cell r="K6159"/>
          <cell r="V6159"/>
          <cell r="W6159"/>
        </row>
        <row r="6160">
          <cell r="K6160"/>
          <cell r="V6160"/>
          <cell r="W6160"/>
        </row>
        <row r="6161">
          <cell r="K6161"/>
          <cell r="V6161"/>
          <cell r="W6161"/>
        </row>
        <row r="6162">
          <cell r="K6162"/>
          <cell r="V6162"/>
          <cell r="W6162"/>
        </row>
        <row r="6163">
          <cell r="K6163"/>
          <cell r="V6163"/>
          <cell r="W6163"/>
        </row>
        <row r="6164">
          <cell r="K6164"/>
          <cell r="V6164"/>
          <cell r="W6164"/>
        </row>
        <row r="6165">
          <cell r="K6165"/>
          <cell r="V6165"/>
          <cell r="W6165"/>
        </row>
        <row r="6166">
          <cell r="K6166"/>
          <cell r="V6166"/>
          <cell r="W6166"/>
        </row>
        <row r="6167">
          <cell r="K6167"/>
          <cell r="V6167"/>
          <cell r="W6167"/>
        </row>
        <row r="6168">
          <cell r="K6168"/>
          <cell r="V6168"/>
          <cell r="W6168"/>
        </row>
        <row r="6169">
          <cell r="K6169"/>
          <cell r="V6169"/>
          <cell r="W6169"/>
        </row>
        <row r="6170">
          <cell r="K6170"/>
          <cell r="V6170"/>
          <cell r="W6170"/>
        </row>
        <row r="6171">
          <cell r="K6171"/>
          <cell r="V6171"/>
          <cell r="W6171"/>
        </row>
        <row r="6172">
          <cell r="K6172"/>
          <cell r="V6172"/>
          <cell r="W6172"/>
        </row>
        <row r="6173">
          <cell r="K6173"/>
          <cell r="V6173"/>
          <cell r="W6173"/>
        </row>
        <row r="6174">
          <cell r="K6174"/>
          <cell r="V6174"/>
          <cell r="W6174"/>
        </row>
        <row r="6175">
          <cell r="K6175"/>
          <cell r="V6175"/>
          <cell r="W6175"/>
        </row>
        <row r="6176">
          <cell r="K6176"/>
          <cell r="V6176"/>
          <cell r="W6176"/>
        </row>
        <row r="6177">
          <cell r="K6177"/>
          <cell r="V6177"/>
          <cell r="W6177"/>
        </row>
        <row r="6178">
          <cell r="K6178"/>
          <cell r="V6178"/>
          <cell r="W6178"/>
        </row>
        <row r="6179">
          <cell r="K6179"/>
          <cell r="V6179"/>
          <cell r="W6179"/>
        </row>
        <row r="6180">
          <cell r="K6180"/>
          <cell r="V6180"/>
          <cell r="W6180"/>
        </row>
        <row r="6181">
          <cell r="K6181"/>
          <cell r="V6181"/>
          <cell r="W6181"/>
        </row>
        <row r="6182">
          <cell r="K6182"/>
          <cell r="V6182"/>
          <cell r="W6182"/>
        </row>
        <row r="6183">
          <cell r="K6183"/>
          <cell r="V6183"/>
          <cell r="W6183"/>
        </row>
        <row r="6184">
          <cell r="K6184"/>
          <cell r="V6184"/>
          <cell r="W6184"/>
        </row>
        <row r="6185">
          <cell r="K6185"/>
          <cell r="V6185"/>
          <cell r="W6185"/>
        </row>
        <row r="6186">
          <cell r="K6186"/>
          <cell r="V6186"/>
          <cell r="W6186"/>
        </row>
        <row r="6187">
          <cell r="K6187"/>
          <cell r="V6187"/>
          <cell r="W6187"/>
        </row>
        <row r="6188">
          <cell r="K6188"/>
          <cell r="V6188"/>
          <cell r="W6188"/>
        </row>
        <row r="6189">
          <cell r="K6189"/>
          <cell r="V6189"/>
          <cell r="W6189"/>
        </row>
        <row r="6190">
          <cell r="K6190"/>
          <cell r="V6190"/>
          <cell r="W6190"/>
        </row>
        <row r="6191">
          <cell r="K6191"/>
          <cell r="V6191"/>
          <cell r="W6191"/>
        </row>
        <row r="6192">
          <cell r="K6192"/>
          <cell r="V6192"/>
          <cell r="W6192"/>
        </row>
        <row r="6193">
          <cell r="K6193"/>
          <cell r="V6193"/>
          <cell r="W6193"/>
        </row>
        <row r="6194">
          <cell r="K6194"/>
          <cell r="V6194"/>
          <cell r="W6194"/>
        </row>
        <row r="6195">
          <cell r="K6195"/>
          <cell r="V6195"/>
          <cell r="W6195"/>
        </row>
        <row r="6196">
          <cell r="K6196"/>
          <cell r="V6196"/>
          <cell r="W6196"/>
        </row>
        <row r="6197">
          <cell r="K6197"/>
          <cell r="V6197"/>
          <cell r="W6197"/>
        </row>
        <row r="6198">
          <cell r="K6198"/>
          <cell r="V6198"/>
          <cell r="W6198"/>
        </row>
        <row r="6199">
          <cell r="K6199"/>
          <cell r="V6199"/>
          <cell r="W6199"/>
        </row>
        <row r="6200">
          <cell r="K6200"/>
          <cell r="V6200"/>
          <cell r="W6200"/>
        </row>
        <row r="6201">
          <cell r="K6201"/>
          <cell r="V6201"/>
          <cell r="W6201"/>
        </row>
        <row r="6202">
          <cell r="K6202"/>
          <cell r="V6202"/>
          <cell r="W6202"/>
        </row>
        <row r="6203">
          <cell r="K6203"/>
          <cell r="V6203"/>
          <cell r="W6203"/>
        </row>
        <row r="6204">
          <cell r="K6204"/>
          <cell r="V6204"/>
          <cell r="W6204"/>
        </row>
        <row r="6205">
          <cell r="K6205"/>
          <cell r="V6205"/>
          <cell r="W6205"/>
        </row>
        <row r="6206">
          <cell r="K6206"/>
          <cell r="V6206"/>
          <cell r="W6206"/>
        </row>
        <row r="6207">
          <cell r="K6207"/>
          <cell r="V6207"/>
          <cell r="W6207"/>
        </row>
        <row r="6208">
          <cell r="K6208"/>
          <cell r="V6208"/>
          <cell r="W6208"/>
        </row>
        <row r="6209">
          <cell r="K6209"/>
          <cell r="V6209"/>
          <cell r="W6209"/>
        </row>
        <row r="6210">
          <cell r="K6210"/>
          <cell r="V6210"/>
          <cell r="W6210"/>
        </row>
        <row r="6211">
          <cell r="K6211"/>
          <cell r="V6211"/>
          <cell r="W6211"/>
        </row>
        <row r="6212">
          <cell r="K6212"/>
          <cell r="V6212"/>
          <cell r="W6212"/>
        </row>
        <row r="6213">
          <cell r="K6213"/>
          <cell r="V6213"/>
          <cell r="W6213"/>
        </row>
        <row r="6214">
          <cell r="K6214"/>
          <cell r="V6214"/>
          <cell r="W6214"/>
        </row>
        <row r="6215">
          <cell r="K6215"/>
          <cell r="V6215"/>
          <cell r="W6215"/>
        </row>
        <row r="6216">
          <cell r="K6216"/>
          <cell r="V6216"/>
          <cell r="W6216"/>
        </row>
        <row r="6217">
          <cell r="K6217"/>
          <cell r="V6217"/>
          <cell r="W6217"/>
        </row>
        <row r="6218">
          <cell r="K6218"/>
          <cell r="V6218"/>
          <cell r="W6218"/>
        </row>
        <row r="6219">
          <cell r="K6219"/>
          <cell r="V6219"/>
          <cell r="W6219"/>
        </row>
        <row r="6220">
          <cell r="K6220"/>
          <cell r="V6220"/>
          <cell r="W6220"/>
        </row>
        <row r="6221">
          <cell r="K6221"/>
          <cell r="V6221"/>
          <cell r="W6221"/>
        </row>
        <row r="6222">
          <cell r="K6222"/>
          <cell r="V6222"/>
          <cell r="W6222"/>
        </row>
        <row r="6223">
          <cell r="K6223"/>
          <cell r="V6223"/>
          <cell r="W6223"/>
        </row>
        <row r="6224">
          <cell r="K6224"/>
          <cell r="V6224"/>
          <cell r="W6224"/>
        </row>
        <row r="6225">
          <cell r="K6225"/>
          <cell r="V6225"/>
          <cell r="W6225"/>
        </row>
        <row r="6226">
          <cell r="K6226"/>
          <cell r="V6226"/>
          <cell r="W6226"/>
        </row>
        <row r="6227">
          <cell r="K6227"/>
          <cell r="V6227"/>
          <cell r="W6227"/>
        </row>
        <row r="6228">
          <cell r="K6228"/>
          <cell r="V6228"/>
          <cell r="W6228"/>
        </row>
        <row r="6229">
          <cell r="K6229"/>
          <cell r="V6229"/>
          <cell r="W6229"/>
        </row>
        <row r="6230">
          <cell r="K6230"/>
          <cell r="V6230"/>
          <cell r="W6230"/>
        </row>
        <row r="6231">
          <cell r="K6231"/>
          <cell r="V6231"/>
          <cell r="W6231"/>
        </row>
        <row r="6232">
          <cell r="K6232"/>
          <cell r="V6232"/>
          <cell r="W6232"/>
        </row>
        <row r="6233">
          <cell r="K6233"/>
          <cell r="V6233"/>
          <cell r="W6233"/>
        </row>
        <row r="6234">
          <cell r="K6234"/>
          <cell r="V6234"/>
          <cell r="W6234"/>
        </row>
        <row r="6235">
          <cell r="K6235"/>
          <cell r="V6235"/>
          <cell r="W6235"/>
        </row>
        <row r="6236">
          <cell r="K6236"/>
          <cell r="V6236"/>
          <cell r="W6236"/>
        </row>
        <row r="6237">
          <cell r="K6237"/>
          <cell r="V6237"/>
          <cell r="W6237"/>
        </row>
        <row r="6238">
          <cell r="K6238"/>
          <cell r="V6238"/>
          <cell r="W6238"/>
        </row>
        <row r="6239">
          <cell r="K6239"/>
          <cell r="V6239"/>
          <cell r="W6239"/>
        </row>
        <row r="6240">
          <cell r="K6240"/>
          <cell r="V6240"/>
          <cell r="W6240"/>
        </row>
        <row r="6241">
          <cell r="K6241"/>
          <cell r="V6241"/>
          <cell r="W6241"/>
        </row>
        <row r="6242">
          <cell r="K6242"/>
          <cell r="V6242"/>
          <cell r="W6242"/>
        </row>
        <row r="6243">
          <cell r="K6243"/>
          <cell r="V6243"/>
          <cell r="W6243"/>
        </row>
        <row r="6244">
          <cell r="K6244"/>
          <cell r="V6244"/>
          <cell r="W6244"/>
        </row>
        <row r="6245">
          <cell r="K6245"/>
          <cell r="V6245"/>
          <cell r="W6245"/>
        </row>
        <row r="6246">
          <cell r="K6246"/>
          <cell r="V6246"/>
          <cell r="W6246"/>
        </row>
        <row r="6247">
          <cell r="K6247"/>
          <cell r="V6247"/>
          <cell r="W6247"/>
        </row>
        <row r="6248">
          <cell r="K6248"/>
          <cell r="V6248"/>
          <cell r="W6248"/>
        </row>
        <row r="6249">
          <cell r="K6249"/>
          <cell r="V6249"/>
          <cell r="W6249"/>
        </row>
        <row r="6250">
          <cell r="K6250"/>
          <cell r="V6250"/>
          <cell r="W6250"/>
        </row>
        <row r="6251">
          <cell r="K6251"/>
          <cell r="V6251"/>
          <cell r="W6251"/>
        </row>
        <row r="6252">
          <cell r="K6252"/>
          <cell r="V6252"/>
          <cell r="W6252"/>
        </row>
        <row r="6253">
          <cell r="K6253"/>
          <cell r="V6253"/>
          <cell r="W6253"/>
        </row>
        <row r="6254">
          <cell r="K6254"/>
          <cell r="V6254"/>
          <cell r="W6254"/>
        </row>
        <row r="6255">
          <cell r="K6255"/>
          <cell r="V6255"/>
          <cell r="W6255"/>
        </row>
        <row r="6256">
          <cell r="K6256"/>
          <cell r="V6256"/>
          <cell r="W6256"/>
        </row>
        <row r="6257">
          <cell r="K6257"/>
          <cell r="V6257"/>
          <cell r="W6257"/>
        </row>
        <row r="6258">
          <cell r="K6258"/>
          <cell r="V6258"/>
          <cell r="W6258"/>
        </row>
        <row r="6259">
          <cell r="K6259"/>
          <cell r="V6259"/>
          <cell r="W6259"/>
        </row>
        <row r="6260">
          <cell r="K6260"/>
          <cell r="V6260"/>
          <cell r="W6260"/>
        </row>
        <row r="6261">
          <cell r="K6261"/>
          <cell r="V6261"/>
          <cell r="W6261"/>
        </row>
        <row r="6262">
          <cell r="K6262"/>
          <cell r="V6262"/>
          <cell r="W6262"/>
        </row>
        <row r="6263">
          <cell r="K6263"/>
          <cell r="V6263"/>
          <cell r="W6263"/>
        </row>
        <row r="6264">
          <cell r="K6264"/>
          <cell r="V6264"/>
          <cell r="W6264"/>
        </row>
        <row r="6265">
          <cell r="K6265"/>
          <cell r="V6265"/>
          <cell r="W6265"/>
        </row>
        <row r="6266">
          <cell r="K6266"/>
          <cell r="V6266"/>
          <cell r="W6266"/>
        </row>
        <row r="6267">
          <cell r="K6267"/>
          <cell r="V6267"/>
          <cell r="W6267"/>
        </row>
        <row r="6268">
          <cell r="K6268"/>
          <cell r="V6268"/>
          <cell r="W6268"/>
        </row>
        <row r="6269">
          <cell r="K6269"/>
          <cell r="V6269"/>
          <cell r="W6269"/>
        </row>
        <row r="6270">
          <cell r="K6270"/>
          <cell r="V6270"/>
          <cell r="W6270"/>
        </row>
        <row r="6271">
          <cell r="K6271"/>
          <cell r="V6271"/>
          <cell r="W6271"/>
        </row>
        <row r="6272">
          <cell r="K6272"/>
          <cell r="V6272"/>
          <cell r="W6272"/>
        </row>
        <row r="6273">
          <cell r="K6273"/>
          <cell r="V6273"/>
          <cell r="W6273"/>
        </row>
        <row r="6274">
          <cell r="K6274"/>
          <cell r="V6274"/>
          <cell r="W6274"/>
        </row>
        <row r="6275">
          <cell r="K6275"/>
          <cell r="V6275"/>
          <cell r="W6275"/>
        </row>
        <row r="6276">
          <cell r="K6276"/>
          <cell r="V6276"/>
          <cell r="W6276"/>
        </row>
        <row r="6277">
          <cell r="K6277"/>
          <cell r="V6277"/>
          <cell r="W6277"/>
        </row>
        <row r="6278">
          <cell r="K6278"/>
          <cell r="V6278"/>
          <cell r="W6278"/>
        </row>
        <row r="6279">
          <cell r="K6279"/>
          <cell r="V6279"/>
          <cell r="W6279"/>
        </row>
        <row r="6280">
          <cell r="K6280"/>
          <cell r="V6280"/>
          <cell r="W6280"/>
        </row>
        <row r="6281">
          <cell r="K6281"/>
          <cell r="V6281"/>
          <cell r="W6281"/>
        </row>
        <row r="6282">
          <cell r="K6282"/>
          <cell r="V6282"/>
          <cell r="W6282"/>
        </row>
        <row r="6283">
          <cell r="K6283"/>
          <cell r="V6283"/>
          <cell r="W6283"/>
        </row>
        <row r="6284">
          <cell r="K6284"/>
          <cell r="V6284"/>
          <cell r="W6284"/>
        </row>
        <row r="6285">
          <cell r="K6285"/>
          <cell r="V6285"/>
          <cell r="W6285"/>
        </row>
        <row r="6286">
          <cell r="K6286"/>
          <cell r="V6286"/>
          <cell r="W6286"/>
        </row>
        <row r="6287">
          <cell r="K6287"/>
          <cell r="V6287"/>
          <cell r="W6287"/>
        </row>
        <row r="6288">
          <cell r="K6288"/>
          <cell r="V6288"/>
          <cell r="W6288"/>
        </row>
        <row r="6289">
          <cell r="K6289"/>
          <cell r="V6289"/>
          <cell r="W6289"/>
        </row>
        <row r="6290">
          <cell r="K6290"/>
          <cell r="V6290"/>
          <cell r="W6290"/>
        </row>
        <row r="6291">
          <cell r="K6291"/>
          <cell r="V6291"/>
          <cell r="W6291"/>
        </row>
        <row r="6292">
          <cell r="K6292"/>
          <cell r="V6292"/>
          <cell r="W6292"/>
        </row>
        <row r="6293">
          <cell r="K6293"/>
          <cell r="V6293"/>
          <cell r="W6293"/>
        </row>
        <row r="6294">
          <cell r="K6294"/>
          <cell r="V6294"/>
          <cell r="W6294"/>
        </row>
        <row r="6295">
          <cell r="K6295"/>
          <cell r="V6295"/>
          <cell r="W6295"/>
        </row>
        <row r="6296">
          <cell r="K6296"/>
          <cell r="V6296"/>
          <cell r="W6296"/>
        </row>
        <row r="6297">
          <cell r="K6297"/>
          <cell r="V6297"/>
          <cell r="W6297"/>
        </row>
        <row r="6298">
          <cell r="K6298"/>
          <cell r="V6298"/>
          <cell r="W6298"/>
        </row>
        <row r="6299">
          <cell r="K6299"/>
          <cell r="V6299"/>
          <cell r="W6299"/>
        </row>
        <row r="6300">
          <cell r="K6300"/>
          <cell r="V6300"/>
          <cell r="W6300"/>
        </row>
        <row r="6301">
          <cell r="K6301"/>
          <cell r="V6301"/>
          <cell r="W6301"/>
        </row>
        <row r="6302">
          <cell r="K6302"/>
          <cell r="V6302"/>
          <cell r="W6302"/>
        </row>
        <row r="6303">
          <cell r="K6303"/>
          <cell r="V6303"/>
          <cell r="W6303"/>
        </row>
        <row r="6304">
          <cell r="K6304"/>
          <cell r="V6304"/>
          <cell r="W6304"/>
        </row>
        <row r="6305">
          <cell r="K6305"/>
          <cell r="V6305"/>
          <cell r="W6305"/>
        </row>
        <row r="6306">
          <cell r="K6306"/>
          <cell r="V6306"/>
          <cell r="W6306"/>
        </row>
        <row r="6307">
          <cell r="K6307"/>
          <cell r="V6307"/>
          <cell r="W6307"/>
        </row>
        <row r="6308">
          <cell r="K6308"/>
          <cell r="V6308"/>
          <cell r="W6308"/>
        </row>
        <row r="6309">
          <cell r="K6309"/>
          <cell r="V6309"/>
          <cell r="W6309"/>
        </row>
        <row r="6310">
          <cell r="K6310"/>
          <cell r="V6310"/>
          <cell r="W6310"/>
        </row>
        <row r="6311">
          <cell r="K6311"/>
          <cell r="V6311"/>
          <cell r="W6311"/>
        </row>
        <row r="6312">
          <cell r="K6312"/>
          <cell r="V6312"/>
          <cell r="W6312"/>
        </row>
        <row r="6313">
          <cell r="K6313"/>
          <cell r="V6313"/>
          <cell r="W6313"/>
        </row>
        <row r="6314">
          <cell r="K6314"/>
          <cell r="V6314"/>
          <cell r="W6314"/>
        </row>
        <row r="6315">
          <cell r="K6315"/>
          <cell r="V6315"/>
          <cell r="W6315"/>
        </row>
        <row r="6316">
          <cell r="K6316"/>
          <cell r="V6316"/>
          <cell r="W6316"/>
        </row>
        <row r="6317">
          <cell r="K6317"/>
          <cell r="V6317"/>
          <cell r="W6317"/>
        </row>
        <row r="6318">
          <cell r="K6318"/>
          <cell r="V6318"/>
          <cell r="W6318"/>
        </row>
        <row r="6319">
          <cell r="K6319"/>
          <cell r="V6319"/>
          <cell r="W6319"/>
        </row>
        <row r="6320">
          <cell r="K6320"/>
          <cell r="V6320"/>
          <cell r="W6320"/>
        </row>
        <row r="6321">
          <cell r="K6321"/>
          <cell r="V6321"/>
          <cell r="W6321"/>
        </row>
        <row r="6322">
          <cell r="K6322"/>
          <cell r="V6322"/>
          <cell r="W6322"/>
        </row>
        <row r="6323">
          <cell r="K6323"/>
          <cell r="V6323"/>
          <cell r="W6323"/>
        </row>
        <row r="6324">
          <cell r="K6324"/>
          <cell r="V6324"/>
          <cell r="W6324"/>
        </row>
        <row r="6325">
          <cell r="K6325"/>
          <cell r="V6325"/>
          <cell r="W6325"/>
        </row>
        <row r="6326">
          <cell r="K6326"/>
          <cell r="V6326"/>
          <cell r="W6326"/>
        </row>
        <row r="6327">
          <cell r="K6327"/>
          <cell r="V6327"/>
          <cell r="W6327"/>
        </row>
        <row r="6328">
          <cell r="K6328"/>
          <cell r="V6328"/>
          <cell r="W6328"/>
        </row>
        <row r="6329">
          <cell r="K6329"/>
          <cell r="V6329"/>
          <cell r="W6329"/>
        </row>
        <row r="6330">
          <cell r="K6330"/>
          <cell r="V6330"/>
          <cell r="W6330"/>
        </row>
        <row r="6331">
          <cell r="K6331"/>
          <cell r="V6331"/>
          <cell r="W6331"/>
        </row>
        <row r="6332">
          <cell r="K6332"/>
          <cell r="V6332"/>
          <cell r="W6332"/>
        </row>
        <row r="6333">
          <cell r="K6333"/>
          <cell r="V6333"/>
          <cell r="W6333"/>
        </row>
        <row r="6334">
          <cell r="K6334"/>
          <cell r="V6334"/>
          <cell r="W6334"/>
        </row>
        <row r="6335">
          <cell r="K6335"/>
          <cell r="V6335"/>
          <cell r="W6335"/>
        </row>
        <row r="6336">
          <cell r="K6336"/>
          <cell r="V6336"/>
          <cell r="W6336"/>
        </row>
        <row r="6337">
          <cell r="K6337"/>
          <cell r="V6337"/>
          <cell r="W6337"/>
        </row>
        <row r="6338">
          <cell r="K6338"/>
          <cell r="V6338"/>
          <cell r="W6338"/>
        </row>
        <row r="6339">
          <cell r="K6339"/>
          <cell r="V6339"/>
          <cell r="W6339"/>
        </row>
        <row r="6340">
          <cell r="K6340"/>
          <cell r="V6340"/>
          <cell r="W6340"/>
        </row>
        <row r="6341">
          <cell r="K6341"/>
          <cell r="V6341"/>
          <cell r="W6341"/>
        </row>
        <row r="6342">
          <cell r="K6342"/>
          <cell r="V6342"/>
          <cell r="W6342"/>
        </row>
        <row r="6343">
          <cell r="K6343"/>
          <cell r="V6343"/>
          <cell r="W6343"/>
        </row>
        <row r="6344">
          <cell r="K6344"/>
          <cell r="V6344"/>
          <cell r="W6344"/>
        </row>
        <row r="6345">
          <cell r="K6345"/>
          <cell r="V6345"/>
          <cell r="W6345"/>
        </row>
        <row r="6346">
          <cell r="K6346"/>
          <cell r="V6346"/>
          <cell r="W6346"/>
        </row>
        <row r="6347">
          <cell r="K6347"/>
          <cell r="V6347"/>
          <cell r="W6347"/>
        </row>
        <row r="6348">
          <cell r="K6348"/>
          <cell r="V6348"/>
          <cell r="W6348"/>
        </row>
        <row r="6349">
          <cell r="K6349"/>
          <cell r="V6349"/>
          <cell r="W6349"/>
        </row>
        <row r="6350">
          <cell r="K6350"/>
          <cell r="V6350"/>
          <cell r="W6350"/>
        </row>
        <row r="6351">
          <cell r="K6351"/>
          <cell r="V6351"/>
          <cell r="W6351"/>
        </row>
        <row r="6352">
          <cell r="K6352"/>
          <cell r="V6352"/>
          <cell r="W6352"/>
        </row>
        <row r="6353">
          <cell r="K6353"/>
          <cell r="V6353"/>
          <cell r="W6353"/>
        </row>
        <row r="6354">
          <cell r="K6354"/>
          <cell r="V6354"/>
          <cell r="W6354"/>
        </row>
        <row r="6355">
          <cell r="K6355"/>
          <cell r="V6355"/>
          <cell r="W6355"/>
        </row>
        <row r="6356">
          <cell r="K6356"/>
          <cell r="V6356"/>
          <cell r="W6356"/>
        </row>
        <row r="6357">
          <cell r="K6357"/>
          <cell r="V6357"/>
          <cell r="W6357"/>
        </row>
        <row r="6358">
          <cell r="K6358"/>
          <cell r="V6358"/>
          <cell r="W6358"/>
        </row>
        <row r="6359">
          <cell r="K6359"/>
          <cell r="V6359"/>
          <cell r="W6359"/>
        </row>
        <row r="6360">
          <cell r="K6360"/>
          <cell r="V6360"/>
          <cell r="W6360"/>
        </row>
        <row r="6361">
          <cell r="K6361"/>
          <cell r="V6361"/>
          <cell r="W6361"/>
        </row>
        <row r="6362">
          <cell r="K6362"/>
          <cell r="V6362"/>
          <cell r="W6362"/>
        </row>
        <row r="6363">
          <cell r="K6363"/>
          <cell r="V6363"/>
          <cell r="W6363"/>
        </row>
        <row r="6364">
          <cell r="K6364"/>
          <cell r="V6364"/>
          <cell r="W6364"/>
        </row>
        <row r="6365">
          <cell r="K6365"/>
          <cell r="V6365"/>
          <cell r="W6365"/>
        </row>
        <row r="6366">
          <cell r="K6366"/>
          <cell r="V6366"/>
          <cell r="W6366"/>
        </row>
        <row r="6367">
          <cell r="K6367"/>
          <cell r="V6367"/>
          <cell r="W6367"/>
        </row>
        <row r="6368">
          <cell r="K6368"/>
          <cell r="V6368"/>
          <cell r="W6368"/>
        </row>
        <row r="6369">
          <cell r="K6369"/>
          <cell r="V6369"/>
          <cell r="W6369"/>
        </row>
        <row r="6370">
          <cell r="K6370"/>
          <cell r="V6370"/>
          <cell r="W6370"/>
        </row>
        <row r="6371">
          <cell r="K6371"/>
          <cell r="V6371"/>
          <cell r="W6371"/>
        </row>
        <row r="6372">
          <cell r="K6372"/>
          <cell r="V6372"/>
          <cell r="W6372"/>
        </row>
        <row r="6373">
          <cell r="K6373"/>
          <cell r="V6373"/>
          <cell r="W6373"/>
        </row>
        <row r="6374">
          <cell r="K6374"/>
          <cell r="V6374"/>
          <cell r="W6374"/>
        </row>
        <row r="6375">
          <cell r="K6375"/>
          <cell r="V6375"/>
          <cell r="W6375"/>
        </row>
        <row r="6376">
          <cell r="K6376"/>
          <cell r="V6376"/>
          <cell r="W6376"/>
        </row>
        <row r="6377">
          <cell r="K6377"/>
          <cell r="V6377"/>
          <cell r="W6377"/>
        </row>
        <row r="6378">
          <cell r="K6378"/>
          <cell r="V6378"/>
          <cell r="W6378"/>
        </row>
        <row r="6379">
          <cell r="K6379"/>
          <cell r="V6379"/>
          <cell r="W6379"/>
        </row>
        <row r="6380">
          <cell r="K6380"/>
          <cell r="V6380"/>
          <cell r="W6380"/>
        </row>
        <row r="6381">
          <cell r="K6381"/>
          <cell r="V6381"/>
          <cell r="W6381"/>
        </row>
        <row r="6382">
          <cell r="K6382"/>
          <cell r="V6382"/>
          <cell r="W6382"/>
        </row>
        <row r="6383">
          <cell r="K6383"/>
          <cell r="V6383"/>
          <cell r="W6383"/>
        </row>
        <row r="6384">
          <cell r="K6384"/>
          <cell r="V6384"/>
          <cell r="W6384"/>
        </row>
        <row r="6385">
          <cell r="K6385"/>
          <cell r="V6385"/>
          <cell r="W6385"/>
        </row>
        <row r="6386">
          <cell r="K6386"/>
          <cell r="V6386"/>
          <cell r="W6386"/>
        </row>
        <row r="6387">
          <cell r="K6387"/>
          <cell r="V6387"/>
          <cell r="W6387"/>
        </row>
        <row r="6388">
          <cell r="K6388"/>
          <cell r="V6388"/>
          <cell r="W6388"/>
        </row>
        <row r="6389">
          <cell r="K6389"/>
          <cell r="V6389"/>
          <cell r="W6389"/>
        </row>
        <row r="6390">
          <cell r="K6390"/>
          <cell r="V6390"/>
          <cell r="W6390"/>
        </row>
        <row r="6391">
          <cell r="K6391"/>
          <cell r="V6391"/>
          <cell r="W6391"/>
        </row>
        <row r="6392">
          <cell r="K6392"/>
          <cell r="V6392"/>
          <cell r="W6392"/>
        </row>
        <row r="6393">
          <cell r="K6393"/>
          <cell r="V6393"/>
          <cell r="W6393"/>
        </row>
        <row r="6394">
          <cell r="K6394"/>
          <cell r="V6394"/>
          <cell r="W6394"/>
        </row>
        <row r="6395">
          <cell r="K6395"/>
          <cell r="V6395"/>
          <cell r="W6395"/>
        </row>
        <row r="6396">
          <cell r="K6396"/>
          <cell r="V6396"/>
          <cell r="W6396"/>
        </row>
        <row r="6397">
          <cell r="K6397"/>
          <cell r="V6397"/>
          <cell r="W6397"/>
        </row>
        <row r="6398">
          <cell r="K6398"/>
          <cell r="V6398"/>
          <cell r="W6398"/>
        </row>
        <row r="6399">
          <cell r="K6399"/>
          <cell r="V6399"/>
          <cell r="W6399"/>
        </row>
        <row r="6400">
          <cell r="K6400"/>
          <cell r="V6400"/>
          <cell r="W6400"/>
        </row>
        <row r="6401">
          <cell r="K6401"/>
          <cell r="V6401"/>
          <cell r="W6401"/>
        </row>
        <row r="6402">
          <cell r="K6402"/>
          <cell r="V6402"/>
          <cell r="W6402"/>
        </row>
        <row r="6403">
          <cell r="K6403"/>
          <cell r="V6403"/>
          <cell r="W6403"/>
        </row>
        <row r="6404">
          <cell r="K6404"/>
          <cell r="V6404"/>
          <cell r="W6404"/>
        </row>
        <row r="6405">
          <cell r="K6405"/>
          <cell r="V6405"/>
          <cell r="W6405"/>
        </row>
        <row r="6406">
          <cell r="K6406"/>
          <cell r="V6406"/>
          <cell r="W6406"/>
        </row>
        <row r="6407">
          <cell r="K6407"/>
          <cell r="V6407"/>
          <cell r="W6407"/>
        </row>
        <row r="6408">
          <cell r="K6408"/>
          <cell r="V6408"/>
          <cell r="W6408"/>
        </row>
        <row r="6409">
          <cell r="K6409"/>
          <cell r="V6409"/>
          <cell r="W6409"/>
        </row>
        <row r="6410">
          <cell r="K6410"/>
          <cell r="V6410"/>
          <cell r="W6410"/>
        </row>
        <row r="6411">
          <cell r="K6411"/>
          <cell r="V6411"/>
          <cell r="W6411"/>
        </row>
        <row r="6412">
          <cell r="K6412"/>
          <cell r="V6412"/>
          <cell r="W6412"/>
        </row>
        <row r="6413">
          <cell r="K6413"/>
          <cell r="V6413"/>
          <cell r="W6413"/>
        </row>
        <row r="6414">
          <cell r="K6414"/>
          <cell r="V6414"/>
          <cell r="W6414"/>
        </row>
        <row r="6415">
          <cell r="K6415"/>
          <cell r="V6415"/>
          <cell r="W6415"/>
        </row>
        <row r="6416">
          <cell r="K6416"/>
          <cell r="V6416"/>
          <cell r="W6416"/>
        </row>
        <row r="6417">
          <cell r="K6417"/>
          <cell r="V6417"/>
          <cell r="W6417"/>
        </row>
        <row r="6418">
          <cell r="K6418"/>
          <cell r="V6418"/>
          <cell r="W6418"/>
        </row>
        <row r="6419">
          <cell r="K6419"/>
          <cell r="V6419"/>
          <cell r="W6419"/>
        </row>
        <row r="6420">
          <cell r="K6420"/>
          <cell r="V6420"/>
          <cell r="W6420"/>
        </row>
        <row r="6421">
          <cell r="K6421"/>
          <cell r="V6421"/>
          <cell r="W6421"/>
        </row>
        <row r="6422">
          <cell r="K6422"/>
          <cell r="V6422"/>
          <cell r="W6422"/>
        </row>
        <row r="6423">
          <cell r="K6423"/>
          <cell r="V6423"/>
          <cell r="W6423"/>
        </row>
        <row r="6424">
          <cell r="K6424"/>
          <cell r="V6424"/>
          <cell r="W6424"/>
        </row>
        <row r="6425">
          <cell r="K6425"/>
          <cell r="V6425"/>
          <cell r="W6425"/>
        </row>
        <row r="6426">
          <cell r="K6426"/>
          <cell r="V6426"/>
          <cell r="W6426"/>
        </row>
        <row r="6427">
          <cell r="K6427"/>
          <cell r="V6427"/>
          <cell r="W6427"/>
        </row>
        <row r="6428">
          <cell r="K6428"/>
          <cell r="V6428"/>
          <cell r="W6428"/>
        </row>
        <row r="6429">
          <cell r="K6429"/>
          <cell r="V6429"/>
          <cell r="W6429"/>
        </row>
        <row r="6430">
          <cell r="K6430"/>
          <cell r="V6430"/>
          <cell r="W6430"/>
        </row>
        <row r="6431">
          <cell r="K6431"/>
          <cell r="V6431"/>
          <cell r="W6431"/>
        </row>
        <row r="6432">
          <cell r="K6432"/>
          <cell r="V6432"/>
          <cell r="W6432"/>
        </row>
        <row r="6433">
          <cell r="K6433"/>
          <cell r="V6433"/>
          <cell r="W6433"/>
        </row>
        <row r="6434">
          <cell r="K6434"/>
          <cell r="V6434"/>
          <cell r="W6434"/>
        </row>
        <row r="6435">
          <cell r="K6435"/>
          <cell r="V6435"/>
          <cell r="W6435"/>
        </row>
        <row r="6436">
          <cell r="K6436"/>
          <cell r="V6436"/>
          <cell r="W6436"/>
        </row>
        <row r="6437">
          <cell r="K6437"/>
          <cell r="V6437"/>
          <cell r="W6437"/>
        </row>
        <row r="6438">
          <cell r="K6438"/>
          <cell r="V6438"/>
          <cell r="W6438"/>
        </row>
        <row r="6439">
          <cell r="K6439"/>
          <cell r="V6439"/>
          <cell r="W6439"/>
        </row>
        <row r="6440">
          <cell r="K6440"/>
          <cell r="V6440"/>
          <cell r="W6440"/>
        </row>
        <row r="6441">
          <cell r="K6441"/>
          <cell r="V6441"/>
          <cell r="W6441"/>
        </row>
        <row r="6442">
          <cell r="K6442"/>
          <cell r="V6442"/>
          <cell r="W6442"/>
        </row>
        <row r="6443">
          <cell r="K6443"/>
          <cell r="V6443"/>
          <cell r="W6443"/>
        </row>
        <row r="6444">
          <cell r="K6444"/>
          <cell r="V6444"/>
          <cell r="W6444"/>
        </row>
        <row r="6445">
          <cell r="K6445"/>
          <cell r="V6445"/>
          <cell r="W6445"/>
        </row>
        <row r="6446">
          <cell r="K6446"/>
          <cell r="V6446"/>
          <cell r="W6446"/>
        </row>
        <row r="6447">
          <cell r="K6447"/>
          <cell r="V6447"/>
          <cell r="W6447"/>
        </row>
        <row r="6448">
          <cell r="K6448"/>
          <cell r="V6448"/>
          <cell r="W6448"/>
        </row>
        <row r="6449">
          <cell r="K6449"/>
          <cell r="V6449"/>
          <cell r="W6449"/>
        </row>
        <row r="6450">
          <cell r="K6450"/>
          <cell r="V6450"/>
          <cell r="W6450"/>
        </row>
        <row r="6451">
          <cell r="K6451"/>
          <cell r="V6451"/>
          <cell r="W6451"/>
        </row>
        <row r="6452">
          <cell r="K6452"/>
          <cell r="V6452"/>
          <cell r="W6452"/>
        </row>
        <row r="6453">
          <cell r="K6453"/>
          <cell r="V6453"/>
          <cell r="W6453"/>
        </row>
        <row r="6454">
          <cell r="K6454"/>
          <cell r="V6454"/>
          <cell r="W6454"/>
        </row>
        <row r="6455">
          <cell r="K6455"/>
          <cell r="V6455"/>
          <cell r="W6455"/>
        </row>
        <row r="6456">
          <cell r="K6456"/>
          <cell r="V6456"/>
          <cell r="W6456"/>
        </row>
        <row r="6457">
          <cell r="K6457"/>
          <cell r="V6457"/>
          <cell r="W6457"/>
        </row>
        <row r="6458">
          <cell r="K6458"/>
          <cell r="V6458"/>
          <cell r="W6458"/>
        </row>
        <row r="6459">
          <cell r="K6459"/>
          <cell r="V6459"/>
          <cell r="W6459"/>
        </row>
        <row r="6460">
          <cell r="K6460"/>
          <cell r="V6460"/>
          <cell r="W6460"/>
        </row>
        <row r="6461">
          <cell r="K6461"/>
          <cell r="V6461"/>
          <cell r="W6461"/>
        </row>
        <row r="6462">
          <cell r="K6462"/>
          <cell r="V6462"/>
          <cell r="W6462"/>
        </row>
        <row r="6463">
          <cell r="K6463"/>
          <cell r="V6463"/>
          <cell r="W6463"/>
        </row>
        <row r="6464">
          <cell r="K6464"/>
          <cell r="V6464"/>
          <cell r="W6464"/>
        </row>
        <row r="6465">
          <cell r="K6465"/>
          <cell r="V6465"/>
          <cell r="W6465"/>
        </row>
        <row r="6466">
          <cell r="K6466"/>
          <cell r="V6466"/>
          <cell r="W6466"/>
        </row>
        <row r="6467">
          <cell r="K6467"/>
          <cell r="V6467"/>
          <cell r="W6467"/>
        </row>
        <row r="6468">
          <cell r="K6468"/>
          <cell r="V6468"/>
          <cell r="W6468"/>
        </row>
        <row r="6469">
          <cell r="K6469"/>
          <cell r="V6469"/>
          <cell r="W6469"/>
        </row>
        <row r="6470">
          <cell r="K6470"/>
          <cell r="V6470"/>
          <cell r="W6470"/>
        </row>
        <row r="6471">
          <cell r="K6471"/>
          <cell r="V6471"/>
          <cell r="W6471"/>
        </row>
        <row r="6472">
          <cell r="K6472"/>
          <cell r="V6472"/>
          <cell r="W6472"/>
        </row>
        <row r="6473">
          <cell r="K6473"/>
          <cell r="V6473"/>
          <cell r="W6473"/>
        </row>
        <row r="6474">
          <cell r="K6474"/>
          <cell r="V6474"/>
          <cell r="W6474"/>
        </row>
        <row r="6475">
          <cell r="K6475"/>
          <cell r="V6475"/>
          <cell r="W6475"/>
        </row>
        <row r="6476">
          <cell r="K6476"/>
          <cell r="V6476"/>
          <cell r="W6476"/>
        </row>
        <row r="6477">
          <cell r="K6477"/>
          <cell r="V6477"/>
          <cell r="W6477"/>
        </row>
        <row r="6478">
          <cell r="K6478"/>
          <cell r="V6478"/>
          <cell r="W6478"/>
        </row>
        <row r="6479">
          <cell r="K6479"/>
          <cell r="V6479"/>
          <cell r="W6479"/>
        </row>
        <row r="6480">
          <cell r="K6480"/>
          <cell r="V6480"/>
          <cell r="W6480"/>
        </row>
        <row r="6481">
          <cell r="K6481"/>
          <cell r="V6481"/>
          <cell r="W6481"/>
        </row>
        <row r="6482">
          <cell r="K6482"/>
          <cell r="V6482"/>
          <cell r="W6482"/>
        </row>
        <row r="6483">
          <cell r="K6483"/>
          <cell r="V6483"/>
          <cell r="W6483"/>
        </row>
        <row r="6484">
          <cell r="K6484"/>
          <cell r="V6484"/>
          <cell r="W6484"/>
        </row>
        <row r="6485">
          <cell r="K6485"/>
          <cell r="V6485"/>
          <cell r="W6485"/>
        </row>
        <row r="6486">
          <cell r="K6486"/>
          <cell r="V6486"/>
          <cell r="W6486"/>
        </row>
        <row r="6487">
          <cell r="K6487"/>
          <cell r="V6487"/>
          <cell r="W6487"/>
        </row>
        <row r="6488">
          <cell r="K6488"/>
          <cell r="V6488"/>
          <cell r="W6488"/>
        </row>
        <row r="6489">
          <cell r="K6489"/>
          <cell r="V6489"/>
          <cell r="W6489"/>
        </row>
        <row r="6490">
          <cell r="K6490"/>
          <cell r="V6490"/>
          <cell r="W6490"/>
        </row>
        <row r="6491">
          <cell r="K6491"/>
          <cell r="V6491"/>
          <cell r="W6491"/>
        </row>
        <row r="6492">
          <cell r="K6492"/>
          <cell r="V6492"/>
          <cell r="W6492"/>
        </row>
        <row r="6493">
          <cell r="K6493"/>
          <cell r="V6493"/>
          <cell r="W6493"/>
        </row>
        <row r="6494">
          <cell r="K6494"/>
          <cell r="V6494"/>
          <cell r="W6494"/>
        </row>
        <row r="6495">
          <cell r="K6495"/>
          <cell r="V6495"/>
          <cell r="W6495"/>
        </row>
        <row r="6496">
          <cell r="K6496"/>
          <cell r="V6496"/>
          <cell r="W6496"/>
        </row>
        <row r="6497">
          <cell r="K6497"/>
          <cell r="V6497"/>
          <cell r="W6497"/>
        </row>
        <row r="6498">
          <cell r="K6498"/>
          <cell r="V6498"/>
          <cell r="W6498"/>
        </row>
        <row r="6499">
          <cell r="K6499"/>
          <cell r="V6499"/>
          <cell r="W6499"/>
        </row>
        <row r="6500">
          <cell r="K6500"/>
          <cell r="V6500"/>
          <cell r="W6500"/>
        </row>
        <row r="6501">
          <cell r="K6501"/>
          <cell r="V6501"/>
          <cell r="W6501"/>
        </row>
        <row r="6502">
          <cell r="K6502"/>
          <cell r="V6502"/>
          <cell r="W6502"/>
        </row>
        <row r="6503">
          <cell r="K6503"/>
          <cell r="V6503"/>
          <cell r="W6503"/>
        </row>
        <row r="6504">
          <cell r="K6504"/>
          <cell r="V6504"/>
          <cell r="W6504"/>
        </row>
        <row r="6505">
          <cell r="K6505"/>
          <cell r="V6505"/>
          <cell r="W6505"/>
        </row>
        <row r="6506">
          <cell r="K6506"/>
          <cell r="V6506"/>
          <cell r="W6506"/>
        </row>
        <row r="6507">
          <cell r="K6507"/>
          <cell r="V6507"/>
          <cell r="W6507"/>
        </row>
        <row r="6508">
          <cell r="K6508"/>
          <cell r="V6508"/>
          <cell r="W6508"/>
        </row>
        <row r="6509">
          <cell r="K6509"/>
          <cell r="V6509"/>
          <cell r="W6509"/>
        </row>
        <row r="6510">
          <cell r="K6510"/>
          <cell r="V6510"/>
          <cell r="W6510"/>
        </row>
        <row r="6511">
          <cell r="K6511"/>
          <cell r="V6511"/>
          <cell r="W6511"/>
        </row>
        <row r="6512">
          <cell r="K6512"/>
          <cell r="V6512"/>
          <cell r="W6512"/>
        </row>
        <row r="6513">
          <cell r="K6513"/>
          <cell r="V6513"/>
          <cell r="W6513"/>
        </row>
        <row r="6514">
          <cell r="K6514"/>
          <cell r="V6514"/>
          <cell r="W6514"/>
        </row>
        <row r="6515">
          <cell r="K6515"/>
          <cell r="V6515"/>
          <cell r="W6515"/>
        </row>
        <row r="6516">
          <cell r="K6516"/>
          <cell r="V6516"/>
          <cell r="W6516"/>
        </row>
        <row r="6517">
          <cell r="K6517"/>
          <cell r="V6517"/>
          <cell r="W6517"/>
        </row>
        <row r="6518">
          <cell r="K6518"/>
          <cell r="V6518"/>
          <cell r="W6518"/>
        </row>
        <row r="6519">
          <cell r="K6519"/>
          <cell r="V6519"/>
          <cell r="W6519"/>
        </row>
        <row r="6520">
          <cell r="K6520"/>
          <cell r="V6520"/>
          <cell r="W6520"/>
        </row>
        <row r="6521">
          <cell r="K6521"/>
          <cell r="V6521"/>
          <cell r="W6521"/>
        </row>
        <row r="6522">
          <cell r="K6522"/>
          <cell r="V6522"/>
          <cell r="W6522"/>
        </row>
        <row r="6523">
          <cell r="K6523"/>
          <cell r="V6523"/>
          <cell r="W6523"/>
        </row>
        <row r="6524">
          <cell r="K6524"/>
          <cell r="V6524"/>
          <cell r="W6524"/>
        </row>
        <row r="6525">
          <cell r="K6525"/>
          <cell r="V6525"/>
          <cell r="W6525"/>
        </row>
        <row r="6526">
          <cell r="K6526"/>
          <cell r="V6526"/>
          <cell r="W6526"/>
        </row>
        <row r="6527">
          <cell r="K6527"/>
          <cell r="V6527"/>
          <cell r="W6527"/>
        </row>
        <row r="6528">
          <cell r="K6528"/>
          <cell r="V6528"/>
          <cell r="W6528"/>
        </row>
        <row r="6529">
          <cell r="K6529"/>
          <cell r="V6529"/>
          <cell r="W6529"/>
        </row>
        <row r="6530">
          <cell r="K6530"/>
          <cell r="V6530"/>
          <cell r="W6530"/>
        </row>
        <row r="6531">
          <cell r="K6531"/>
          <cell r="V6531"/>
          <cell r="W6531"/>
        </row>
        <row r="6532">
          <cell r="K6532"/>
          <cell r="V6532"/>
          <cell r="W6532"/>
        </row>
        <row r="6533">
          <cell r="K6533"/>
          <cell r="V6533"/>
          <cell r="W6533"/>
        </row>
        <row r="6534">
          <cell r="K6534"/>
          <cell r="V6534"/>
          <cell r="W6534"/>
        </row>
        <row r="6535">
          <cell r="K6535"/>
          <cell r="V6535"/>
          <cell r="W6535"/>
        </row>
        <row r="6536">
          <cell r="K6536"/>
          <cell r="V6536"/>
          <cell r="W6536"/>
        </row>
        <row r="6537">
          <cell r="K6537"/>
          <cell r="V6537"/>
          <cell r="W6537"/>
        </row>
        <row r="6538">
          <cell r="K6538"/>
          <cell r="V6538"/>
          <cell r="W6538"/>
        </row>
        <row r="6539">
          <cell r="K6539"/>
          <cell r="V6539"/>
          <cell r="W6539"/>
        </row>
        <row r="6540">
          <cell r="K6540"/>
          <cell r="V6540"/>
          <cell r="W6540"/>
        </row>
        <row r="6541">
          <cell r="K6541"/>
          <cell r="V6541"/>
          <cell r="W6541"/>
        </row>
        <row r="6542">
          <cell r="K6542"/>
          <cell r="V6542"/>
          <cell r="W6542"/>
        </row>
        <row r="6543">
          <cell r="K6543"/>
          <cell r="V6543"/>
          <cell r="W6543"/>
        </row>
        <row r="6544">
          <cell r="K6544"/>
          <cell r="V6544"/>
          <cell r="W6544"/>
        </row>
        <row r="6545">
          <cell r="K6545"/>
          <cell r="V6545"/>
          <cell r="W6545"/>
        </row>
        <row r="6546">
          <cell r="K6546"/>
          <cell r="V6546"/>
          <cell r="W6546"/>
        </row>
        <row r="6547">
          <cell r="K6547"/>
          <cell r="V6547"/>
          <cell r="W6547"/>
        </row>
        <row r="6548">
          <cell r="K6548"/>
          <cell r="V6548"/>
          <cell r="W6548"/>
        </row>
        <row r="6549">
          <cell r="K6549"/>
          <cell r="V6549"/>
          <cell r="W6549"/>
        </row>
        <row r="6550">
          <cell r="K6550"/>
          <cell r="V6550"/>
          <cell r="W6550"/>
        </row>
        <row r="6551">
          <cell r="K6551"/>
          <cell r="V6551"/>
          <cell r="W6551"/>
        </row>
        <row r="6552">
          <cell r="K6552"/>
          <cell r="V6552"/>
          <cell r="W6552"/>
        </row>
        <row r="6553">
          <cell r="K6553"/>
          <cell r="V6553"/>
          <cell r="W6553"/>
        </row>
        <row r="6554">
          <cell r="K6554"/>
          <cell r="V6554"/>
          <cell r="W6554"/>
        </row>
        <row r="6555">
          <cell r="K6555"/>
          <cell r="V6555"/>
          <cell r="W6555"/>
        </row>
        <row r="6556">
          <cell r="K6556"/>
          <cell r="V6556"/>
          <cell r="W6556"/>
        </row>
        <row r="6557">
          <cell r="K6557"/>
          <cell r="V6557"/>
          <cell r="W6557"/>
        </row>
        <row r="6558">
          <cell r="K6558"/>
          <cell r="V6558"/>
          <cell r="W6558"/>
        </row>
        <row r="6559">
          <cell r="K6559"/>
          <cell r="V6559"/>
          <cell r="W6559"/>
        </row>
        <row r="6560">
          <cell r="K6560"/>
          <cell r="V6560"/>
          <cell r="W6560"/>
        </row>
        <row r="6561">
          <cell r="K6561"/>
          <cell r="V6561"/>
          <cell r="W6561"/>
        </row>
        <row r="6562">
          <cell r="K6562"/>
          <cell r="V6562"/>
          <cell r="W6562"/>
        </row>
        <row r="6563">
          <cell r="K6563"/>
          <cell r="V6563"/>
          <cell r="W6563"/>
        </row>
        <row r="6564">
          <cell r="K6564"/>
          <cell r="V6564"/>
          <cell r="W6564"/>
        </row>
        <row r="6565">
          <cell r="K6565"/>
          <cell r="V6565"/>
          <cell r="W6565"/>
        </row>
        <row r="6566">
          <cell r="K6566"/>
          <cell r="V6566"/>
          <cell r="W6566"/>
        </row>
        <row r="6567">
          <cell r="K6567"/>
          <cell r="V6567"/>
          <cell r="W6567"/>
        </row>
        <row r="6568">
          <cell r="K6568"/>
          <cell r="V6568"/>
          <cell r="W6568"/>
        </row>
        <row r="6569">
          <cell r="K6569"/>
          <cell r="V6569"/>
          <cell r="W6569"/>
        </row>
        <row r="6570">
          <cell r="K6570"/>
          <cell r="V6570"/>
          <cell r="W6570"/>
        </row>
        <row r="6571">
          <cell r="K6571"/>
          <cell r="V6571"/>
          <cell r="W6571"/>
        </row>
        <row r="6572">
          <cell r="K6572"/>
          <cell r="V6572"/>
          <cell r="W6572"/>
        </row>
        <row r="6573">
          <cell r="K6573"/>
          <cell r="V6573"/>
          <cell r="W6573"/>
        </row>
        <row r="6574">
          <cell r="K6574"/>
          <cell r="V6574"/>
          <cell r="W6574"/>
        </row>
        <row r="6575">
          <cell r="K6575"/>
          <cell r="V6575"/>
          <cell r="W6575"/>
        </row>
        <row r="6576">
          <cell r="K6576"/>
          <cell r="V6576"/>
          <cell r="W6576"/>
        </row>
        <row r="6577">
          <cell r="K6577"/>
          <cell r="V6577"/>
          <cell r="W6577"/>
        </row>
        <row r="6578">
          <cell r="K6578"/>
          <cell r="V6578"/>
          <cell r="W6578"/>
        </row>
        <row r="6579">
          <cell r="K6579"/>
          <cell r="V6579"/>
          <cell r="W6579"/>
        </row>
        <row r="6580">
          <cell r="K6580"/>
          <cell r="V6580"/>
          <cell r="W6580"/>
        </row>
        <row r="6581">
          <cell r="K6581"/>
          <cell r="V6581"/>
          <cell r="W6581"/>
        </row>
        <row r="6582">
          <cell r="K6582"/>
          <cell r="V6582"/>
          <cell r="W6582"/>
        </row>
        <row r="6583">
          <cell r="K6583"/>
          <cell r="V6583"/>
          <cell r="W6583"/>
        </row>
        <row r="6584">
          <cell r="K6584"/>
          <cell r="V6584"/>
          <cell r="W6584"/>
        </row>
        <row r="6585">
          <cell r="K6585"/>
          <cell r="V6585"/>
          <cell r="W6585"/>
        </row>
        <row r="6586">
          <cell r="K6586"/>
          <cell r="V6586"/>
          <cell r="W6586"/>
        </row>
        <row r="6587">
          <cell r="K6587"/>
          <cell r="V6587"/>
          <cell r="W6587"/>
        </row>
        <row r="6588">
          <cell r="K6588"/>
          <cell r="V6588"/>
          <cell r="W6588"/>
        </row>
        <row r="6589">
          <cell r="K6589"/>
          <cell r="V6589"/>
          <cell r="W6589"/>
        </row>
        <row r="6590">
          <cell r="K6590"/>
          <cell r="V6590"/>
          <cell r="W6590"/>
        </row>
        <row r="6591">
          <cell r="K6591"/>
          <cell r="V6591"/>
          <cell r="W6591"/>
        </row>
        <row r="6592">
          <cell r="K6592"/>
          <cell r="V6592"/>
          <cell r="W6592"/>
        </row>
        <row r="6593">
          <cell r="K6593"/>
          <cell r="V6593"/>
          <cell r="W6593"/>
        </row>
        <row r="6594">
          <cell r="K6594"/>
          <cell r="V6594"/>
          <cell r="W6594"/>
        </row>
        <row r="6595">
          <cell r="K6595"/>
          <cell r="V6595"/>
          <cell r="W6595"/>
        </row>
        <row r="6596">
          <cell r="K6596"/>
          <cell r="V6596"/>
          <cell r="W6596"/>
        </row>
        <row r="6597">
          <cell r="K6597"/>
          <cell r="V6597"/>
          <cell r="W6597"/>
        </row>
        <row r="6598">
          <cell r="K6598"/>
          <cell r="V6598"/>
          <cell r="W6598"/>
        </row>
        <row r="6599">
          <cell r="K6599"/>
          <cell r="V6599"/>
          <cell r="W6599"/>
        </row>
        <row r="6600">
          <cell r="K6600"/>
          <cell r="V6600"/>
          <cell r="W6600"/>
        </row>
        <row r="6601">
          <cell r="K6601"/>
          <cell r="V6601"/>
          <cell r="W6601"/>
        </row>
        <row r="6602">
          <cell r="K6602"/>
          <cell r="V6602"/>
          <cell r="W6602"/>
        </row>
        <row r="6603">
          <cell r="K6603"/>
          <cell r="V6603"/>
          <cell r="W6603"/>
        </row>
        <row r="6604">
          <cell r="K6604"/>
          <cell r="V6604"/>
          <cell r="W6604"/>
        </row>
        <row r="6605">
          <cell r="K6605"/>
          <cell r="V6605"/>
          <cell r="W6605"/>
        </row>
        <row r="6606">
          <cell r="K6606"/>
          <cell r="V6606"/>
          <cell r="W6606"/>
        </row>
        <row r="6607">
          <cell r="K6607"/>
          <cell r="V6607"/>
          <cell r="W6607"/>
        </row>
        <row r="6608">
          <cell r="K6608"/>
          <cell r="V6608"/>
          <cell r="W6608"/>
        </row>
        <row r="6609">
          <cell r="K6609"/>
          <cell r="V6609"/>
          <cell r="W6609"/>
        </row>
        <row r="6610">
          <cell r="K6610"/>
          <cell r="V6610"/>
          <cell r="W6610"/>
        </row>
        <row r="6611">
          <cell r="K6611"/>
          <cell r="V6611"/>
          <cell r="W6611"/>
        </row>
        <row r="6612">
          <cell r="K6612"/>
          <cell r="V6612"/>
          <cell r="W6612"/>
        </row>
        <row r="6613">
          <cell r="K6613"/>
          <cell r="V6613"/>
          <cell r="W6613"/>
        </row>
        <row r="6614">
          <cell r="K6614"/>
          <cell r="V6614"/>
          <cell r="W6614"/>
        </row>
        <row r="6615">
          <cell r="K6615"/>
          <cell r="V6615"/>
          <cell r="W6615"/>
        </row>
        <row r="6616">
          <cell r="K6616"/>
          <cell r="V6616"/>
          <cell r="W6616"/>
        </row>
        <row r="6617">
          <cell r="K6617"/>
          <cell r="V6617"/>
          <cell r="W6617"/>
        </row>
        <row r="6618">
          <cell r="K6618"/>
          <cell r="V6618"/>
          <cell r="W6618"/>
        </row>
        <row r="6619">
          <cell r="K6619"/>
          <cell r="V6619"/>
          <cell r="W6619"/>
        </row>
        <row r="6620">
          <cell r="K6620"/>
          <cell r="V6620"/>
          <cell r="W6620"/>
        </row>
        <row r="6621">
          <cell r="K6621"/>
          <cell r="V6621"/>
          <cell r="W6621"/>
        </row>
        <row r="6622">
          <cell r="K6622"/>
          <cell r="V6622"/>
          <cell r="W6622"/>
        </row>
        <row r="6623">
          <cell r="K6623"/>
          <cell r="V6623"/>
          <cell r="W6623"/>
        </row>
        <row r="6624">
          <cell r="K6624"/>
          <cell r="V6624"/>
          <cell r="W6624"/>
        </row>
        <row r="6625">
          <cell r="K6625"/>
          <cell r="V6625"/>
          <cell r="W6625"/>
        </row>
        <row r="6626">
          <cell r="K6626"/>
          <cell r="V6626"/>
          <cell r="W6626"/>
        </row>
        <row r="6627">
          <cell r="K6627"/>
          <cell r="V6627"/>
          <cell r="W6627"/>
        </row>
        <row r="6628">
          <cell r="K6628"/>
          <cell r="V6628"/>
          <cell r="W6628"/>
        </row>
        <row r="6629">
          <cell r="K6629"/>
          <cell r="V6629"/>
          <cell r="W6629"/>
        </row>
        <row r="6630">
          <cell r="K6630"/>
          <cell r="V6630"/>
          <cell r="W6630"/>
        </row>
        <row r="6631">
          <cell r="K6631"/>
          <cell r="V6631"/>
          <cell r="W6631"/>
        </row>
        <row r="6632">
          <cell r="K6632"/>
          <cell r="V6632"/>
          <cell r="W6632"/>
        </row>
        <row r="6633">
          <cell r="K6633"/>
          <cell r="V6633"/>
          <cell r="W6633"/>
        </row>
        <row r="6634">
          <cell r="K6634"/>
          <cell r="V6634"/>
          <cell r="W6634"/>
        </row>
        <row r="6635">
          <cell r="K6635"/>
          <cell r="V6635"/>
          <cell r="W6635"/>
        </row>
        <row r="6636">
          <cell r="K6636"/>
          <cell r="V6636"/>
          <cell r="W6636"/>
        </row>
        <row r="6637">
          <cell r="K6637"/>
          <cell r="V6637"/>
          <cell r="W6637"/>
        </row>
        <row r="6638">
          <cell r="K6638"/>
          <cell r="V6638"/>
          <cell r="W6638"/>
        </row>
        <row r="6639">
          <cell r="K6639"/>
          <cell r="V6639"/>
          <cell r="W6639"/>
        </row>
        <row r="6640">
          <cell r="K6640"/>
          <cell r="V6640"/>
          <cell r="W6640"/>
        </row>
        <row r="6641">
          <cell r="K6641"/>
          <cell r="V6641"/>
          <cell r="W6641"/>
        </row>
        <row r="6642">
          <cell r="K6642"/>
          <cell r="V6642"/>
          <cell r="W6642"/>
        </row>
        <row r="6643">
          <cell r="K6643"/>
          <cell r="V6643"/>
          <cell r="W6643"/>
        </row>
        <row r="6644">
          <cell r="K6644"/>
          <cell r="V6644"/>
          <cell r="W6644"/>
        </row>
        <row r="6645">
          <cell r="K6645"/>
          <cell r="V6645"/>
          <cell r="W6645"/>
        </row>
        <row r="6646">
          <cell r="K6646"/>
          <cell r="V6646"/>
          <cell r="W6646"/>
        </row>
        <row r="6647">
          <cell r="K6647"/>
          <cell r="V6647"/>
          <cell r="W6647"/>
        </row>
        <row r="6648">
          <cell r="K6648"/>
          <cell r="V6648"/>
          <cell r="W6648"/>
        </row>
        <row r="6649">
          <cell r="K6649"/>
          <cell r="V6649"/>
          <cell r="W6649"/>
        </row>
        <row r="6650">
          <cell r="K6650"/>
          <cell r="V6650"/>
          <cell r="W6650"/>
        </row>
        <row r="6651">
          <cell r="K6651"/>
          <cell r="V6651"/>
          <cell r="W6651"/>
        </row>
        <row r="6652">
          <cell r="K6652"/>
          <cell r="V6652"/>
          <cell r="W6652"/>
        </row>
        <row r="6653">
          <cell r="K6653"/>
          <cell r="V6653"/>
          <cell r="W6653"/>
        </row>
        <row r="6654">
          <cell r="K6654"/>
          <cell r="V6654"/>
          <cell r="W6654"/>
        </row>
        <row r="6655">
          <cell r="K6655"/>
          <cell r="V6655"/>
          <cell r="W6655"/>
        </row>
        <row r="6656">
          <cell r="K6656"/>
          <cell r="V6656"/>
          <cell r="W6656"/>
        </row>
        <row r="6657">
          <cell r="K6657"/>
          <cell r="V6657"/>
          <cell r="W6657"/>
        </row>
        <row r="6658">
          <cell r="K6658"/>
          <cell r="V6658"/>
          <cell r="W6658"/>
        </row>
        <row r="6659">
          <cell r="K6659"/>
          <cell r="V6659"/>
          <cell r="W6659"/>
        </row>
        <row r="6660">
          <cell r="K6660"/>
          <cell r="V6660"/>
          <cell r="W6660"/>
        </row>
        <row r="6661">
          <cell r="K6661"/>
          <cell r="V6661"/>
          <cell r="W6661"/>
        </row>
        <row r="6662">
          <cell r="K6662"/>
          <cell r="V6662"/>
          <cell r="W6662"/>
        </row>
        <row r="6663">
          <cell r="K6663"/>
          <cell r="V6663"/>
          <cell r="W6663"/>
        </row>
        <row r="6664">
          <cell r="K6664"/>
          <cell r="V6664"/>
          <cell r="W6664"/>
        </row>
        <row r="6665">
          <cell r="K6665"/>
          <cell r="V6665"/>
          <cell r="W6665"/>
        </row>
        <row r="6666">
          <cell r="K6666"/>
          <cell r="V6666"/>
          <cell r="W6666"/>
        </row>
        <row r="6667">
          <cell r="K6667"/>
          <cell r="V6667"/>
          <cell r="W6667"/>
        </row>
        <row r="6668">
          <cell r="K6668"/>
          <cell r="V6668"/>
          <cell r="W6668"/>
        </row>
        <row r="6669">
          <cell r="K6669"/>
          <cell r="V6669"/>
          <cell r="W6669"/>
        </row>
        <row r="6670">
          <cell r="K6670"/>
          <cell r="V6670"/>
          <cell r="W6670"/>
        </row>
        <row r="6671">
          <cell r="K6671"/>
          <cell r="V6671"/>
          <cell r="W6671"/>
        </row>
        <row r="6672">
          <cell r="K6672"/>
          <cell r="V6672"/>
          <cell r="W6672"/>
        </row>
        <row r="6673">
          <cell r="K6673"/>
          <cell r="V6673"/>
          <cell r="W6673"/>
        </row>
        <row r="6674">
          <cell r="K6674"/>
          <cell r="V6674"/>
          <cell r="W6674"/>
        </row>
        <row r="6675">
          <cell r="K6675"/>
          <cell r="V6675"/>
          <cell r="W6675"/>
        </row>
        <row r="6676">
          <cell r="K6676"/>
          <cell r="V6676"/>
          <cell r="W6676"/>
        </row>
        <row r="6677">
          <cell r="K6677"/>
          <cell r="V6677"/>
          <cell r="W6677"/>
        </row>
        <row r="6678">
          <cell r="K6678"/>
          <cell r="V6678"/>
          <cell r="W6678"/>
        </row>
        <row r="6679">
          <cell r="K6679"/>
          <cell r="V6679"/>
          <cell r="W6679"/>
        </row>
        <row r="6680">
          <cell r="K6680"/>
          <cell r="V6680"/>
          <cell r="W6680"/>
        </row>
        <row r="6681">
          <cell r="K6681"/>
          <cell r="V6681"/>
          <cell r="W6681"/>
        </row>
        <row r="6682">
          <cell r="K6682"/>
          <cell r="V6682"/>
          <cell r="W6682"/>
        </row>
        <row r="6683">
          <cell r="K6683"/>
          <cell r="V6683"/>
          <cell r="W6683"/>
        </row>
        <row r="6684">
          <cell r="K6684"/>
          <cell r="V6684"/>
          <cell r="W6684"/>
        </row>
        <row r="6685">
          <cell r="K6685"/>
          <cell r="V6685"/>
          <cell r="W6685"/>
        </row>
        <row r="6686">
          <cell r="K6686"/>
          <cell r="V6686"/>
          <cell r="W6686"/>
        </row>
        <row r="6687">
          <cell r="K6687"/>
          <cell r="V6687"/>
          <cell r="W6687"/>
        </row>
        <row r="6688">
          <cell r="K6688"/>
          <cell r="V6688"/>
          <cell r="W6688"/>
        </row>
        <row r="6689">
          <cell r="K6689"/>
          <cell r="V6689"/>
          <cell r="W6689"/>
        </row>
        <row r="6690">
          <cell r="K6690"/>
          <cell r="V6690"/>
          <cell r="W6690"/>
        </row>
        <row r="6691">
          <cell r="K6691"/>
          <cell r="V6691"/>
          <cell r="W6691"/>
        </row>
        <row r="6692">
          <cell r="K6692"/>
          <cell r="V6692"/>
          <cell r="W6692"/>
        </row>
        <row r="6693">
          <cell r="K6693"/>
          <cell r="V6693"/>
          <cell r="W6693"/>
        </row>
        <row r="6694">
          <cell r="K6694"/>
          <cell r="V6694"/>
          <cell r="W6694"/>
        </row>
        <row r="6695">
          <cell r="K6695"/>
          <cell r="V6695"/>
          <cell r="W6695"/>
        </row>
        <row r="6696">
          <cell r="K6696"/>
          <cell r="V6696"/>
          <cell r="W6696"/>
        </row>
        <row r="6697">
          <cell r="K6697"/>
          <cell r="V6697"/>
          <cell r="W6697"/>
        </row>
        <row r="6698">
          <cell r="K6698"/>
          <cell r="V6698"/>
          <cell r="W6698"/>
        </row>
        <row r="6699">
          <cell r="K6699"/>
          <cell r="V6699"/>
          <cell r="W6699"/>
        </row>
        <row r="6700">
          <cell r="K6700"/>
          <cell r="V6700"/>
          <cell r="W6700"/>
        </row>
        <row r="6701">
          <cell r="K6701"/>
          <cell r="V6701"/>
          <cell r="W6701"/>
        </row>
        <row r="6702">
          <cell r="K6702"/>
          <cell r="V6702"/>
          <cell r="W6702"/>
        </row>
        <row r="6703">
          <cell r="K6703"/>
          <cell r="V6703"/>
          <cell r="W6703"/>
        </row>
        <row r="6704">
          <cell r="K6704"/>
          <cell r="V6704"/>
          <cell r="W6704"/>
        </row>
        <row r="6705">
          <cell r="K6705"/>
          <cell r="V6705"/>
          <cell r="W6705"/>
        </row>
        <row r="6706">
          <cell r="K6706"/>
          <cell r="V6706"/>
          <cell r="W6706"/>
        </row>
        <row r="6707">
          <cell r="K6707"/>
          <cell r="V6707"/>
          <cell r="W6707"/>
        </row>
        <row r="6708">
          <cell r="K6708"/>
          <cell r="V6708"/>
          <cell r="W6708"/>
        </row>
        <row r="6709">
          <cell r="K6709"/>
          <cell r="V6709"/>
          <cell r="W6709"/>
        </row>
        <row r="6710">
          <cell r="K6710"/>
          <cell r="V6710"/>
          <cell r="W6710"/>
        </row>
        <row r="6711">
          <cell r="K6711"/>
          <cell r="V6711"/>
          <cell r="W6711"/>
        </row>
        <row r="6712">
          <cell r="K6712"/>
          <cell r="V6712"/>
          <cell r="W6712"/>
        </row>
        <row r="6713">
          <cell r="K6713"/>
          <cell r="V6713"/>
          <cell r="W6713"/>
        </row>
        <row r="6714">
          <cell r="K6714"/>
          <cell r="V6714"/>
          <cell r="W6714"/>
        </row>
        <row r="6715">
          <cell r="K6715"/>
          <cell r="V6715"/>
          <cell r="W6715"/>
        </row>
        <row r="6716">
          <cell r="K6716"/>
          <cell r="V6716"/>
          <cell r="W6716"/>
        </row>
        <row r="6717">
          <cell r="K6717"/>
          <cell r="V6717"/>
          <cell r="W6717"/>
        </row>
        <row r="6718">
          <cell r="K6718"/>
          <cell r="V6718"/>
          <cell r="W6718"/>
        </row>
        <row r="6719">
          <cell r="K6719"/>
          <cell r="V6719"/>
          <cell r="W6719"/>
        </row>
        <row r="6720">
          <cell r="K6720"/>
          <cell r="V6720"/>
          <cell r="W6720"/>
        </row>
        <row r="6721">
          <cell r="K6721"/>
          <cell r="V6721"/>
          <cell r="W6721"/>
        </row>
        <row r="6722">
          <cell r="K6722"/>
          <cell r="V6722"/>
          <cell r="W6722"/>
        </row>
        <row r="6723">
          <cell r="K6723"/>
          <cell r="V6723"/>
          <cell r="W6723"/>
        </row>
        <row r="6724">
          <cell r="K6724"/>
          <cell r="V6724"/>
          <cell r="W6724"/>
        </row>
        <row r="6725">
          <cell r="K6725"/>
          <cell r="V6725"/>
          <cell r="W6725"/>
        </row>
        <row r="6726">
          <cell r="K6726"/>
          <cell r="V6726"/>
          <cell r="W6726"/>
        </row>
        <row r="6727">
          <cell r="K6727"/>
          <cell r="V6727"/>
          <cell r="W6727"/>
        </row>
        <row r="6728">
          <cell r="K6728"/>
          <cell r="V6728"/>
          <cell r="W6728"/>
        </row>
        <row r="6729">
          <cell r="K6729"/>
          <cell r="V6729"/>
          <cell r="W6729"/>
        </row>
        <row r="6730">
          <cell r="K6730"/>
          <cell r="V6730"/>
          <cell r="W6730"/>
        </row>
        <row r="6731">
          <cell r="K6731"/>
          <cell r="V6731"/>
          <cell r="W6731"/>
        </row>
        <row r="6732">
          <cell r="K6732"/>
          <cell r="V6732"/>
          <cell r="W6732"/>
        </row>
        <row r="6733">
          <cell r="K6733"/>
          <cell r="V6733"/>
          <cell r="W6733"/>
        </row>
        <row r="6734">
          <cell r="K6734"/>
          <cell r="V6734"/>
          <cell r="W6734"/>
        </row>
        <row r="6735">
          <cell r="K6735"/>
          <cell r="V6735"/>
          <cell r="W6735"/>
        </row>
        <row r="6736">
          <cell r="K6736"/>
          <cell r="V6736"/>
          <cell r="W6736"/>
        </row>
        <row r="6737">
          <cell r="K6737"/>
          <cell r="V6737"/>
          <cell r="W6737"/>
        </row>
        <row r="6738">
          <cell r="K6738"/>
          <cell r="V6738"/>
          <cell r="W6738"/>
        </row>
        <row r="6739">
          <cell r="K6739"/>
          <cell r="V6739"/>
          <cell r="W6739"/>
        </row>
        <row r="6740">
          <cell r="K6740"/>
          <cell r="V6740"/>
          <cell r="W6740"/>
        </row>
        <row r="6741">
          <cell r="K6741"/>
          <cell r="V6741"/>
          <cell r="W6741"/>
        </row>
        <row r="6742">
          <cell r="K6742"/>
          <cell r="V6742"/>
          <cell r="W6742"/>
        </row>
        <row r="6743">
          <cell r="K6743"/>
          <cell r="V6743"/>
          <cell r="W6743"/>
        </row>
        <row r="6744">
          <cell r="K6744"/>
          <cell r="V6744"/>
          <cell r="W6744"/>
        </row>
        <row r="6745">
          <cell r="K6745"/>
          <cell r="V6745"/>
          <cell r="W6745"/>
        </row>
        <row r="6746">
          <cell r="K6746"/>
          <cell r="V6746"/>
          <cell r="W6746"/>
        </row>
        <row r="6747">
          <cell r="K6747"/>
          <cell r="V6747"/>
          <cell r="W6747"/>
        </row>
        <row r="6748">
          <cell r="K6748"/>
          <cell r="V6748"/>
          <cell r="W6748"/>
        </row>
        <row r="6749">
          <cell r="K6749"/>
          <cell r="V6749"/>
          <cell r="W6749"/>
        </row>
        <row r="6750">
          <cell r="K6750"/>
          <cell r="V6750"/>
          <cell r="W6750"/>
        </row>
        <row r="6751">
          <cell r="K6751"/>
          <cell r="V6751"/>
          <cell r="W6751"/>
        </row>
        <row r="6752">
          <cell r="K6752"/>
          <cell r="V6752"/>
          <cell r="W6752"/>
        </row>
        <row r="6753">
          <cell r="K6753"/>
          <cell r="V6753"/>
          <cell r="W6753"/>
        </row>
        <row r="6754">
          <cell r="K6754"/>
          <cell r="V6754"/>
          <cell r="W6754"/>
        </row>
        <row r="6755">
          <cell r="K6755"/>
          <cell r="V6755"/>
          <cell r="W6755"/>
        </row>
        <row r="6756">
          <cell r="K6756"/>
          <cell r="V6756"/>
          <cell r="W6756"/>
        </row>
        <row r="6757">
          <cell r="K6757"/>
          <cell r="V6757"/>
          <cell r="W6757"/>
        </row>
        <row r="6758">
          <cell r="K6758"/>
          <cell r="V6758"/>
          <cell r="W6758"/>
        </row>
        <row r="6759">
          <cell r="K6759"/>
          <cell r="V6759"/>
          <cell r="W6759"/>
        </row>
        <row r="6760">
          <cell r="K6760"/>
          <cell r="V6760"/>
          <cell r="W6760"/>
        </row>
        <row r="6761">
          <cell r="K6761"/>
          <cell r="V6761"/>
          <cell r="W6761"/>
        </row>
        <row r="6762">
          <cell r="K6762"/>
          <cell r="V6762"/>
          <cell r="W6762"/>
        </row>
        <row r="6763">
          <cell r="K6763"/>
          <cell r="V6763"/>
          <cell r="W6763"/>
        </row>
        <row r="6764">
          <cell r="K6764"/>
          <cell r="V6764"/>
          <cell r="W6764"/>
        </row>
        <row r="6765">
          <cell r="K6765"/>
          <cell r="V6765"/>
          <cell r="W6765"/>
        </row>
        <row r="6766">
          <cell r="K6766"/>
          <cell r="V6766"/>
          <cell r="W6766"/>
        </row>
        <row r="6767">
          <cell r="K6767"/>
          <cell r="V6767"/>
          <cell r="W6767"/>
        </row>
        <row r="6768">
          <cell r="K6768"/>
          <cell r="V6768"/>
          <cell r="W6768"/>
        </row>
        <row r="6769">
          <cell r="K6769"/>
          <cell r="V6769"/>
          <cell r="W6769"/>
        </row>
        <row r="6770">
          <cell r="K6770"/>
          <cell r="V6770"/>
          <cell r="W6770"/>
        </row>
        <row r="6771">
          <cell r="K6771"/>
          <cell r="V6771"/>
          <cell r="W6771"/>
        </row>
        <row r="6772">
          <cell r="K6772"/>
          <cell r="V6772"/>
          <cell r="W6772"/>
        </row>
        <row r="6773">
          <cell r="K6773"/>
          <cell r="V6773"/>
          <cell r="W6773"/>
        </row>
        <row r="6774">
          <cell r="K6774"/>
          <cell r="V6774"/>
          <cell r="W6774"/>
        </row>
        <row r="6775">
          <cell r="K6775"/>
          <cell r="V6775"/>
          <cell r="W6775"/>
        </row>
        <row r="6776">
          <cell r="K6776"/>
          <cell r="V6776"/>
          <cell r="W6776"/>
        </row>
        <row r="6777">
          <cell r="K6777"/>
          <cell r="V6777"/>
          <cell r="W6777"/>
        </row>
        <row r="6778">
          <cell r="K6778"/>
          <cell r="V6778"/>
          <cell r="W6778"/>
        </row>
        <row r="6779">
          <cell r="K6779"/>
          <cell r="V6779"/>
          <cell r="W6779"/>
        </row>
        <row r="6780">
          <cell r="K6780"/>
          <cell r="V6780"/>
          <cell r="W6780"/>
        </row>
        <row r="6781">
          <cell r="K6781"/>
          <cell r="V6781"/>
          <cell r="W6781"/>
        </row>
        <row r="6782">
          <cell r="K6782"/>
          <cell r="V6782"/>
          <cell r="W6782"/>
        </row>
        <row r="6783">
          <cell r="K6783"/>
          <cell r="V6783"/>
          <cell r="W6783"/>
        </row>
        <row r="6784">
          <cell r="K6784"/>
          <cell r="V6784"/>
          <cell r="W6784"/>
        </row>
        <row r="6785">
          <cell r="K6785"/>
          <cell r="V6785"/>
          <cell r="W6785"/>
        </row>
        <row r="6786">
          <cell r="K6786"/>
          <cell r="V6786"/>
          <cell r="W6786"/>
        </row>
        <row r="6787">
          <cell r="K6787"/>
          <cell r="V6787"/>
          <cell r="W6787"/>
        </row>
        <row r="6788">
          <cell r="K6788"/>
          <cell r="V6788"/>
          <cell r="W6788"/>
        </row>
        <row r="6789">
          <cell r="K6789"/>
          <cell r="V6789"/>
          <cell r="W6789"/>
        </row>
        <row r="6790">
          <cell r="K6790"/>
          <cell r="V6790"/>
          <cell r="W6790"/>
        </row>
        <row r="6791">
          <cell r="K6791"/>
          <cell r="V6791"/>
          <cell r="W6791"/>
        </row>
        <row r="6792">
          <cell r="K6792"/>
          <cell r="V6792"/>
          <cell r="W6792"/>
        </row>
        <row r="6793">
          <cell r="K6793"/>
          <cell r="V6793"/>
          <cell r="W6793"/>
        </row>
        <row r="6794">
          <cell r="K6794"/>
          <cell r="V6794"/>
          <cell r="W6794"/>
        </row>
        <row r="6795">
          <cell r="K6795"/>
          <cell r="V6795"/>
          <cell r="W6795"/>
        </row>
        <row r="6796">
          <cell r="K6796"/>
          <cell r="V6796"/>
          <cell r="W6796"/>
        </row>
        <row r="6797">
          <cell r="K6797"/>
          <cell r="V6797"/>
          <cell r="W6797"/>
        </row>
        <row r="6798">
          <cell r="K6798"/>
          <cell r="V6798"/>
          <cell r="W6798"/>
        </row>
        <row r="6799">
          <cell r="K6799"/>
          <cell r="V6799"/>
          <cell r="W6799"/>
        </row>
        <row r="6800">
          <cell r="K6800"/>
          <cell r="V6800"/>
          <cell r="W6800"/>
        </row>
        <row r="6801">
          <cell r="K6801"/>
          <cell r="V6801"/>
          <cell r="W6801"/>
        </row>
        <row r="6802">
          <cell r="K6802"/>
          <cell r="V6802"/>
          <cell r="W6802"/>
        </row>
        <row r="6803">
          <cell r="K6803"/>
          <cell r="V6803"/>
          <cell r="W6803"/>
        </row>
        <row r="6804">
          <cell r="K6804"/>
          <cell r="V6804"/>
          <cell r="W6804"/>
        </row>
        <row r="6805">
          <cell r="K6805"/>
          <cell r="V6805"/>
          <cell r="W6805"/>
        </row>
        <row r="6806">
          <cell r="K6806"/>
          <cell r="V6806"/>
          <cell r="W6806"/>
        </row>
        <row r="6807">
          <cell r="K6807"/>
          <cell r="V6807"/>
          <cell r="W6807"/>
        </row>
        <row r="6808">
          <cell r="K6808"/>
          <cell r="V6808"/>
          <cell r="W6808"/>
        </row>
        <row r="6809">
          <cell r="K6809"/>
          <cell r="V6809"/>
          <cell r="W6809"/>
        </row>
        <row r="6810">
          <cell r="K6810"/>
          <cell r="V6810"/>
          <cell r="W6810"/>
        </row>
        <row r="6811">
          <cell r="K6811"/>
          <cell r="V6811"/>
          <cell r="W6811"/>
        </row>
        <row r="6812">
          <cell r="K6812"/>
          <cell r="V6812"/>
          <cell r="W6812"/>
        </row>
        <row r="6813">
          <cell r="K6813"/>
          <cell r="V6813"/>
          <cell r="W6813"/>
        </row>
        <row r="6814">
          <cell r="K6814"/>
          <cell r="V6814"/>
          <cell r="W6814"/>
        </row>
        <row r="6815">
          <cell r="K6815"/>
          <cell r="V6815"/>
          <cell r="W6815"/>
        </row>
        <row r="6816">
          <cell r="K6816"/>
          <cell r="V6816"/>
          <cell r="W6816"/>
        </row>
        <row r="6817">
          <cell r="K6817"/>
          <cell r="V6817"/>
          <cell r="W6817"/>
        </row>
        <row r="6818">
          <cell r="K6818"/>
          <cell r="V6818"/>
          <cell r="W6818"/>
        </row>
        <row r="6819">
          <cell r="K6819"/>
          <cell r="V6819"/>
          <cell r="W6819"/>
        </row>
        <row r="6820">
          <cell r="K6820"/>
          <cell r="V6820"/>
          <cell r="W6820"/>
        </row>
        <row r="6821">
          <cell r="K6821"/>
          <cell r="V6821"/>
          <cell r="W6821"/>
        </row>
        <row r="6822">
          <cell r="K6822"/>
          <cell r="V6822"/>
          <cell r="W6822"/>
        </row>
        <row r="6823">
          <cell r="K6823"/>
          <cell r="V6823"/>
          <cell r="W6823"/>
        </row>
        <row r="6824">
          <cell r="K6824"/>
          <cell r="V6824"/>
          <cell r="W6824"/>
        </row>
        <row r="6825">
          <cell r="K6825"/>
          <cell r="V6825"/>
          <cell r="W6825"/>
        </row>
        <row r="6826">
          <cell r="K6826"/>
          <cell r="V6826"/>
          <cell r="W6826"/>
        </row>
        <row r="6827">
          <cell r="K6827"/>
          <cell r="V6827"/>
          <cell r="W6827"/>
        </row>
        <row r="6828">
          <cell r="K6828"/>
          <cell r="V6828"/>
          <cell r="W6828"/>
        </row>
        <row r="6829">
          <cell r="K6829"/>
          <cell r="V6829"/>
          <cell r="W6829"/>
        </row>
        <row r="6830">
          <cell r="K6830"/>
          <cell r="V6830"/>
          <cell r="W6830"/>
        </row>
        <row r="6831">
          <cell r="K6831"/>
          <cell r="V6831"/>
          <cell r="W6831"/>
        </row>
        <row r="6832">
          <cell r="K6832"/>
          <cell r="V6832"/>
          <cell r="W6832"/>
        </row>
        <row r="6833">
          <cell r="K6833"/>
          <cell r="V6833"/>
          <cell r="W6833"/>
        </row>
        <row r="6834">
          <cell r="K6834"/>
          <cell r="V6834"/>
          <cell r="W6834"/>
        </row>
        <row r="6835">
          <cell r="K6835"/>
          <cell r="V6835"/>
          <cell r="W6835"/>
        </row>
        <row r="6836">
          <cell r="K6836"/>
          <cell r="V6836"/>
          <cell r="W6836"/>
        </row>
        <row r="6837">
          <cell r="K6837"/>
          <cell r="V6837"/>
          <cell r="W6837"/>
        </row>
        <row r="6838">
          <cell r="K6838"/>
          <cell r="V6838"/>
          <cell r="W6838"/>
        </row>
        <row r="6839">
          <cell r="K6839"/>
          <cell r="V6839"/>
          <cell r="W6839"/>
        </row>
        <row r="6840">
          <cell r="K6840"/>
          <cell r="V6840"/>
          <cell r="W6840"/>
        </row>
        <row r="6841">
          <cell r="K6841"/>
          <cell r="V6841"/>
          <cell r="W6841"/>
        </row>
        <row r="6842">
          <cell r="K6842"/>
          <cell r="V6842"/>
          <cell r="W6842"/>
        </row>
        <row r="6843">
          <cell r="K6843"/>
          <cell r="V6843"/>
          <cell r="W6843"/>
        </row>
        <row r="6844">
          <cell r="K6844"/>
          <cell r="V6844"/>
          <cell r="W6844"/>
        </row>
        <row r="6845">
          <cell r="K6845"/>
          <cell r="V6845"/>
          <cell r="W6845"/>
        </row>
        <row r="6846">
          <cell r="K6846"/>
          <cell r="V6846"/>
          <cell r="W6846"/>
        </row>
        <row r="6847">
          <cell r="K6847"/>
          <cell r="V6847"/>
          <cell r="W6847"/>
        </row>
        <row r="6848">
          <cell r="K6848"/>
          <cell r="V6848"/>
          <cell r="W6848"/>
        </row>
        <row r="6849">
          <cell r="K6849"/>
          <cell r="V6849"/>
          <cell r="W6849"/>
        </row>
        <row r="6850">
          <cell r="K6850"/>
          <cell r="V6850"/>
          <cell r="W6850"/>
        </row>
        <row r="6851">
          <cell r="K6851"/>
          <cell r="V6851"/>
          <cell r="W6851"/>
        </row>
        <row r="6852">
          <cell r="K6852"/>
          <cell r="V6852"/>
          <cell r="W6852"/>
        </row>
        <row r="6853">
          <cell r="K6853"/>
          <cell r="V6853"/>
          <cell r="W6853"/>
        </row>
        <row r="6854">
          <cell r="K6854"/>
          <cell r="V6854"/>
          <cell r="W6854"/>
        </row>
        <row r="6855">
          <cell r="K6855"/>
          <cell r="V6855"/>
          <cell r="W6855"/>
        </row>
        <row r="6856">
          <cell r="K6856"/>
          <cell r="V6856"/>
          <cell r="W6856"/>
        </row>
        <row r="6857">
          <cell r="K6857"/>
          <cell r="V6857"/>
          <cell r="W6857"/>
        </row>
        <row r="6858">
          <cell r="K6858"/>
          <cell r="V6858"/>
          <cell r="W6858"/>
        </row>
        <row r="6859">
          <cell r="K6859"/>
          <cell r="V6859"/>
          <cell r="W6859"/>
        </row>
        <row r="6860">
          <cell r="K6860"/>
          <cell r="V6860"/>
          <cell r="W6860"/>
        </row>
        <row r="6861">
          <cell r="K6861"/>
          <cell r="V6861"/>
          <cell r="W6861"/>
        </row>
        <row r="6862">
          <cell r="K6862"/>
          <cell r="V6862"/>
          <cell r="W6862"/>
        </row>
        <row r="6863">
          <cell r="K6863"/>
          <cell r="V6863"/>
          <cell r="W6863"/>
        </row>
        <row r="6864">
          <cell r="K6864"/>
          <cell r="V6864"/>
          <cell r="W6864"/>
        </row>
        <row r="6865">
          <cell r="K6865"/>
          <cell r="V6865"/>
          <cell r="W6865"/>
        </row>
        <row r="6866">
          <cell r="K6866"/>
          <cell r="V6866"/>
          <cell r="W6866"/>
        </row>
        <row r="6867">
          <cell r="K6867"/>
          <cell r="V6867"/>
          <cell r="W6867"/>
        </row>
        <row r="6868">
          <cell r="K6868"/>
          <cell r="V6868"/>
          <cell r="W6868"/>
        </row>
        <row r="6869">
          <cell r="K6869"/>
          <cell r="V6869"/>
          <cell r="W6869"/>
        </row>
        <row r="6870">
          <cell r="K6870"/>
          <cell r="V6870"/>
          <cell r="W6870"/>
        </row>
        <row r="6871">
          <cell r="K6871"/>
          <cell r="V6871"/>
          <cell r="W6871"/>
        </row>
        <row r="6872">
          <cell r="K6872"/>
          <cell r="V6872"/>
          <cell r="W6872"/>
        </row>
        <row r="6873">
          <cell r="K6873"/>
          <cell r="V6873"/>
          <cell r="W6873"/>
        </row>
        <row r="6874">
          <cell r="K6874"/>
          <cell r="V6874"/>
          <cell r="W6874"/>
        </row>
        <row r="6875">
          <cell r="K6875"/>
          <cell r="V6875"/>
          <cell r="W6875"/>
        </row>
        <row r="6876">
          <cell r="K6876"/>
          <cell r="V6876"/>
          <cell r="W6876"/>
        </row>
        <row r="6877">
          <cell r="K6877"/>
          <cell r="V6877"/>
          <cell r="W6877"/>
        </row>
        <row r="6878">
          <cell r="K6878"/>
          <cell r="V6878"/>
          <cell r="W6878"/>
        </row>
        <row r="6879">
          <cell r="K6879"/>
          <cell r="V6879"/>
          <cell r="W6879"/>
        </row>
        <row r="6880">
          <cell r="K6880"/>
          <cell r="V6880"/>
          <cell r="W6880"/>
        </row>
        <row r="6881">
          <cell r="K6881"/>
          <cell r="V6881"/>
          <cell r="W6881"/>
        </row>
        <row r="6882">
          <cell r="K6882"/>
          <cell r="V6882"/>
          <cell r="W6882"/>
        </row>
        <row r="6883">
          <cell r="K6883"/>
          <cell r="V6883"/>
          <cell r="W6883"/>
        </row>
        <row r="6884">
          <cell r="K6884"/>
          <cell r="V6884"/>
          <cell r="W6884"/>
        </row>
        <row r="6885">
          <cell r="K6885"/>
          <cell r="V6885"/>
          <cell r="W6885"/>
        </row>
        <row r="6886">
          <cell r="K6886"/>
          <cell r="V6886"/>
          <cell r="W6886"/>
        </row>
        <row r="6887">
          <cell r="K6887"/>
          <cell r="V6887"/>
          <cell r="W6887"/>
        </row>
        <row r="6888">
          <cell r="K6888"/>
          <cell r="V6888"/>
          <cell r="W6888"/>
        </row>
        <row r="6889">
          <cell r="K6889"/>
          <cell r="V6889"/>
          <cell r="W6889"/>
        </row>
        <row r="6890">
          <cell r="K6890"/>
          <cell r="V6890"/>
          <cell r="W6890"/>
        </row>
        <row r="6891">
          <cell r="K6891"/>
          <cell r="V6891"/>
          <cell r="W6891"/>
        </row>
        <row r="6892">
          <cell r="K6892"/>
          <cell r="V6892"/>
          <cell r="W6892"/>
        </row>
        <row r="6893">
          <cell r="K6893"/>
          <cell r="V6893"/>
          <cell r="W6893"/>
        </row>
        <row r="6894">
          <cell r="K6894"/>
          <cell r="V6894"/>
          <cell r="W6894"/>
        </row>
        <row r="6895">
          <cell r="K6895"/>
          <cell r="V6895"/>
          <cell r="W6895"/>
        </row>
        <row r="6896">
          <cell r="K6896"/>
          <cell r="V6896"/>
          <cell r="W6896"/>
        </row>
        <row r="6897">
          <cell r="K6897"/>
          <cell r="V6897"/>
          <cell r="W6897"/>
        </row>
        <row r="6898">
          <cell r="K6898"/>
          <cell r="V6898"/>
          <cell r="W6898"/>
        </row>
        <row r="6899">
          <cell r="K6899"/>
          <cell r="V6899"/>
          <cell r="W6899"/>
        </row>
        <row r="6900">
          <cell r="K6900"/>
          <cell r="V6900"/>
          <cell r="W6900"/>
        </row>
        <row r="6901">
          <cell r="K6901"/>
          <cell r="V6901"/>
          <cell r="W6901"/>
        </row>
        <row r="6902">
          <cell r="K6902"/>
          <cell r="V6902"/>
          <cell r="W6902"/>
        </row>
        <row r="6903">
          <cell r="K6903"/>
          <cell r="V6903"/>
          <cell r="W6903"/>
        </row>
        <row r="6904">
          <cell r="K6904"/>
          <cell r="V6904"/>
          <cell r="W6904"/>
        </row>
        <row r="6905">
          <cell r="K6905"/>
          <cell r="V6905"/>
          <cell r="W6905"/>
        </row>
        <row r="6906">
          <cell r="K6906"/>
          <cell r="V6906"/>
          <cell r="W6906"/>
        </row>
        <row r="6907">
          <cell r="K6907"/>
          <cell r="V6907"/>
          <cell r="W6907"/>
        </row>
        <row r="6908">
          <cell r="K6908"/>
          <cell r="V6908"/>
          <cell r="W6908"/>
        </row>
        <row r="6909">
          <cell r="K6909"/>
          <cell r="V6909"/>
          <cell r="W6909"/>
        </row>
        <row r="6910">
          <cell r="K6910"/>
          <cell r="V6910"/>
          <cell r="W6910"/>
        </row>
        <row r="6911">
          <cell r="K6911"/>
          <cell r="V6911"/>
          <cell r="W6911"/>
        </row>
        <row r="6912">
          <cell r="K6912"/>
          <cell r="V6912"/>
          <cell r="W6912"/>
        </row>
        <row r="6913">
          <cell r="K6913"/>
          <cell r="V6913"/>
          <cell r="W6913"/>
        </row>
        <row r="6914">
          <cell r="K6914"/>
          <cell r="V6914"/>
          <cell r="W6914"/>
        </row>
        <row r="6915">
          <cell r="K6915"/>
          <cell r="V6915"/>
          <cell r="W6915"/>
        </row>
        <row r="6916">
          <cell r="K6916"/>
          <cell r="V6916"/>
          <cell r="W6916"/>
        </row>
        <row r="6917">
          <cell r="K6917"/>
          <cell r="V6917"/>
          <cell r="W6917"/>
        </row>
        <row r="6918">
          <cell r="K6918"/>
          <cell r="V6918"/>
          <cell r="W6918"/>
        </row>
        <row r="6919">
          <cell r="K6919"/>
          <cell r="V6919"/>
          <cell r="W6919"/>
        </row>
        <row r="6920">
          <cell r="K6920"/>
          <cell r="V6920"/>
          <cell r="W6920"/>
        </row>
        <row r="6921">
          <cell r="K6921"/>
          <cell r="V6921"/>
          <cell r="W6921"/>
        </row>
        <row r="6922">
          <cell r="K6922"/>
          <cell r="V6922"/>
          <cell r="W6922"/>
        </row>
        <row r="6923">
          <cell r="K6923"/>
          <cell r="V6923"/>
          <cell r="W6923"/>
        </row>
        <row r="6924">
          <cell r="K6924"/>
          <cell r="V6924"/>
          <cell r="W6924"/>
        </row>
        <row r="6925">
          <cell r="K6925"/>
          <cell r="V6925"/>
          <cell r="W6925"/>
        </row>
        <row r="6926">
          <cell r="K6926"/>
          <cell r="V6926"/>
          <cell r="W6926"/>
        </row>
        <row r="6927">
          <cell r="K6927"/>
          <cell r="V6927"/>
          <cell r="W6927"/>
        </row>
        <row r="6928">
          <cell r="K6928"/>
          <cell r="V6928"/>
          <cell r="W6928"/>
        </row>
        <row r="6929">
          <cell r="K6929"/>
          <cell r="V6929"/>
          <cell r="W6929"/>
        </row>
        <row r="6930">
          <cell r="K6930"/>
          <cell r="V6930"/>
          <cell r="W6930"/>
        </row>
        <row r="6931">
          <cell r="K6931"/>
          <cell r="V6931"/>
          <cell r="W6931"/>
        </row>
        <row r="6932">
          <cell r="K6932"/>
          <cell r="V6932"/>
          <cell r="W6932"/>
        </row>
        <row r="6933">
          <cell r="K6933"/>
          <cell r="V6933"/>
          <cell r="W6933"/>
        </row>
        <row r="6934">
          <cell r="K6934"/>
          <cell r="V6934"/>
          <cell r="W6934"/>
        </row>
        <row r="6935">
          <cell r="K6935"/>
          <cell r="V6935"/>
          <cell r="W6935"/>
        </row>
        <row r="6936">
          <cell r="K6936"/>
          <cell r="V6936"/>
          <cell r="W6936"/>
        </row>
        <row r="6937">
          <cell r="K6937"/>
          <cell r="V6937"/>
          <cell r="W6937"/>
        </row>
        <row r="6938">
          <cell r="K6938"/>
          <cell r="V6938"/>
          <cell r="W6938"/>
        </row>
        <row r="6939">
          <cell r="K6939"/>
          <cell r="V6939"/>
          <cell r="W6939"/>
        </row>
        <row r="6940">
          <cell r="K6940"/>
          <cell r="V6940"/>
          <cell r="W6940"/>
        </row>
        <row r="6941">
          <cell r="K6941"/>
          <cell r="V6941"/>
          <cell r="W6941"/>
        </row>
        <row r="6942">
          <cell r="K6942"/>
          <cell r="V6942"/>
          <cell r="W6942"/>
        </row>
        <row r="6943">
          <cell r="K6943"/>
          <cell r="V6943"/>
          <cell r="W6943"/>
        </row>
        <row r="6944">
          <cell r="K6944"/>
          <cell r="V6944"/>
          <cell r="W6944"/>
        </row>
        <row r="6945">
          <cell r="K6945"/>
          <cell r="V6945"/>
          <cell r="W6945"/>
        </row>
        <row r="6946">
          <cell r="K6946"/>
          <cell r="V6946"/>
          <cell r="W6946"/>
        </row>
        <row r="6947">
          <cell r="K6947"/>
          <cell r="V6947"/>
          <cell r="W6947"/>
        </row>
        <row r="6948">
          <cell r="K6948"/>
          <cell r="V6948"/>
          <cell r="W6948"/>
        </row>
        <row r="6949">
          <cell r="K6949"/>
          <cell r="V6949"/>
          <cell r="W6949"/>
        </row>
        <row r="6950">
          <cell r="K6950"/>
          <cell r="V6950"/>
          <cell r="W6950"/>
        </row>
        <row r="6951">
          <cell r="K6951"/>
          <cell r="V6951"/>
          <cell r="W6951"/>
        </row>
        <row r="6952">
          <cell r="K6952"/>
          <cell r="V6952"/>
          <cell r="W6952"/>
        </row>
        <row r="6953">
          <cell r="K6953"/>
          <cell r="V6953"/>
          <cell r="W6953"/>
        </row>
        <row r="6954">
          <cell r="K6954"/>
          <cell r="V6954"/>
          <cell r="W6954"/>
        </row>
        <row r="6955">
          <cell r="K6955"/>
          <cell r="V6955"/>
          <cell r="W6955"/>
        </row>
        <row r="6956">
          <cell r="K6956"/>
          <cell r="V6956"/>
          <cell r="W6956"/>
        </row>
        <row r="6957">
          <cell r="K6957"/>
          <cell r="V6957"/>
          <cell r="W6957"/>
        </row>
        <row r="6958">
          <cell r="K6958"/>
          <cell r="V6958"/>
          <cell r="W6958"/>
        </row>
        <row r="6959">
          <cell r="K6959"/>
          <cell r="V6959"/>
          <cell r="W6959"/>
        </row>
        <row r="6960">
          <cell r="K6960"/>
          <cell r="V6960"/>
          <cell r="W6960"/>
        </row>
        <row r="6961">
          <cell r="K6961"/>
          <cell r="V6961"/>
          <cell r="W6961"/>
        </row>
        <row r="6962">
          <cell r="K6962"/>
          <cell r="V6962"/>
          <cell r="W6962"/>
        </row>
        <row r="6963">
          <cell r="K6963"/>
          <cell r="V6963"/>
          <cell r="W6963"/>
        </row>
        <row r="6964">
          <cell r="K6964"/>
          <cell r="V6964"/>
          <cell r="W6964"/>
        </row>
        <row r="6965">
          <cell r="K6965"/>
          <cell r="V6965"/>
          <cell r="W6965"/>
        </row>
        <row r="6966">
          <cell r="K6966"/>
          <cell r="V6966"/>
          <cell r="W6966"/>
        </row>
        <row r="6967">
          <cell r="K6967"/>
          <cell r="V6967"/>
          <cell r="W6967"/>
        </row>
        <row r="6968">
          <cell r="K6968"/>
          <cell r="V6968"/>
          <cell r="W6968"/>
        </row>
        <row r="6969">
          <cell r="K6969"/>
          <cell r="V6969"/>
          <cell r="W6969"/>
        </row>
        <row r="6970">
          <cell r="K6970"/>
          <cell r="V6970"/>
          <cell r="W6970"/>
        </row>
        <row r="6971">
          <cell r="K6971"/>
          <cell r="V6971"/>
          <cell r="W6971"/>
        </row>
        <row r="6972">
          <cell r="K6972"/>
          <cell r="V6972"/>
          <cell r="W6972"/>
        </row>
        <row r="6973">
          <cell r="K6973"/>
          <cell r="V6973"/>
          <cell r="W6973"/>
        </row>
        <row r="6974">
          <cell r="K6974"/>
          <cell r="V6974"/>
          <cell r="W6974"/>
        </row>
        <row r="6975">
          <cell r="K6975"/>
          <cell r="V6975"/>
          <cell r="W6975"/>
        </row>
        <row r="6976">
          <cell r="K6976"/>
          <cell r="V6976"/>
          <cell r="W6976"/>
        </row>
        <row r="6977">
          <cell r="K6977"/>
          <cell r="V6977"/>
          <cell r="W6977"/>
        </row>
        <row r="6978">
          <cell r="K6978"/>
          <cell r="V6978"/>
          <cell r="W6978"/>
        </row>
        <row r="6979">
          <cell r="K6979"/>
          <cell r="V6979"/>
          <cell r="W6979"/>
        </row>
        <row r="6980">
          <cell r="K6980"/>
          <cell r="V6980"/>
          <cell r="W6980"/>
        </row>
        <row r="6981">
          <cell r="K6981"/>
          <cell r="V6981"/>
          <cell r="W6981"/>
        </row>
        <row r="6982">
          <cell r="K6982"/>
          <cell r="V6982"/>
          <cell r="W6982"/>
        </row>
        <row r="6983">
          <cell r="K6983"/>
          <cell r="V6983"/>
          <cell r="W6983"/>
        </row>
        <row r="6984">
          <cell r="K6984"/>
          <cell r="V6984"/>
          <cell r="W6984"/>
        </row>
        <row r="6985">
          <cell r="K6985"/>
          <cell r="V6985"/>
          <cell r="W6985"/>
        </row>
        <row r="6986">
          <cell r="K6986"/>
          <cell r="V6986"/>
          <cell r="W6986"/>
        </row>
        <row r="6987">
          <cell r="K6987"/>
          <cell r="V6987"/>
          <cell r="W6987"/>
        </row>
        <row r="6988">
          <cell r="K6988"/>
          <cell r="V6988"/>
          <cell r="W6988"/>
        </row>
        <row r="6989">
          <cell r="K6989"/>
          <cell r="V6989"/>
          <cell r="W6989"/>
        </row>
        <row r="6990">
          <cell r="K6990"/>
          <cell r="V6990"/>
          <cell r="W6990"/>
        </row>
        <row r="6991">
          <cell r="K6991"/>
          <cell r="V6991"/>
          <cell r="W6991"/>
        </row>
        <row r="6992">
          <cell r="K6992"/>
          <cell r="V6992"/>
          <cell r="W6992"/>
        </row>
        <row r="6993">
          <cell r="K6993"/>
          <cell r="V6993"/>
          <cell r="W6993"/>
        </row>
        <row r="6994">
          <cell r="K6994"/>
          <cell r="V6994"/>
          <cell r="W6994"/>
        </row>
        <row r="6995">
          <cell r="K6995"/>
          <cell r="V6995"/>
          <cell r="W6995"/>
        </row>
        <row r="6996">
          <cell r="K6996"/>
          <cell r="V6996"/>
          <cell r="W6996"/>
        </row>
        <row r="6997">
          <cell r="K6997"/>
          <cell r="V6997"/>
          <cell r="W6997"/>
        </row>
        <row r="6998">
          <cell r="K6998"/>
          <cell r="V6998"/>
          <cell r="W6998"/>
        </row>
        <row r="6999">
          <cell r="K6999"/>
          <cell r="V6999"/>
          <cell r="W6999"/>
        </row>
        <row r="7000">
          <cell r="K7000"/>
          <cell r="V7000"/>
          <cell r="W7000"/>
        </row>
        <row r="7001">
          <cell r="K7001"/>
          <cell r="V7001"/>
          <cell r="W7001"/>
        </row>
        <row r="7002">
          <cell r="K7002"/>
          <cell r="V7002"/>
          <cell r="W7002"/>
        </row>
        <row r="7003">
          <cell r="K7003"/>
          <cell r="V7003"/>
          <cell r="W7003"/>
        </row>
        <row r="7004">
          <cell r="K7004"/>
          <cell r="V7004"/>
          <cell r="W7004"/>
        </row>
        <row r="7005">
          <cell r="K7005"/>
          <cell r="V7005"/>
          <cell r="W7005"/>
        </row>
        <row r="7006">
          <cell r="K7006"/>
          <cell r="V7006"/>
          <cell r="W7006"/>
        </row>
        <row r="7007">
          <cell r="K7007"/>
          <cell r="V7007"/>
          <cell r="W7007"/>
        </row>
        <row r="7008">
          <cell r="K7008"/>
          <cell r="V7008"/>
          <cell r="W7008"/>
        </row>
        <row r="7009">
          <cell r="K7009"/>
          <cell r="V7009"/>
          <cell r="W7009"/>
        </row>
        <row r="7010">
          <cell r="K7010"/>
          <cell r="V7010"/>
          <cell r="W7010"/>
        </row>
        <row r="7011">
          <cell r="K7011"/>
          <cell r="V7011"/>
          <cell r="W7011"/>
        </row>
        <row r="7012">
          <cell r="K7012"/>
          <cell r="V7012"/>
          <cell r="W7012"/>
        </row>
        <row r="7013">
          <cell r="K7013"/>
          <cell r="V7013"/>
          <cell r="W7013"/>
        </row>
        <row r="7014">
          <cell r="K7014"/>
          <cell r="V7014"/>
          <cell r="W7014"/>
        </row>
        <row r="7015">
          <cell r="K7015"/>
          <cell r="V7015"/>
          <cell r="W7015"/>
        </row>
        <row r="7016">
          <cell r="K7016"/>
          <cell r="V7016"/>
          <cell r="W7016"/>
        </row>
        <row r="7017">
          <cell r="K7017"/>
          <cell r="V7017"/>
          <cell r="W7017"/>
        </row>
        <row r="7018">
          <cell r="K7018"/>
          <cell r="V7018"/>
          <cell r="W7018"/>
        </row>
        <row r="7019">
          <cell r="K7019"/>
          <cell r="V7019"/>
          <cell r="W7019"/>
        </row>
        <row r="7020">
          <cell r="K7020"/>
          <cell r="V7020"/>
          <cell r="W7020"/>
        </row>
        <row r="7021">
          <cell r="K7021"/>
          <cell r="V7021"/>
          <cell r="W7021"/>
        </row>
        <row r="7022">
          <cell r="K7022"/>
          <cell r="V7022"/>
          <cell r="W7022"/>
        </row>
        <row r="7023">
          <cell r="K7023"/>
          <cell r="V7023"/>
          <cell r="W7023"/>
        </row>
        <row r="7024">
          <cell r="K7024"/>
          <cell r="V7024"/>
          <cell r="W7024"/>
        </row>
        <row r="7025">
          <cell r="K7025"/>
          <cell r="V7025"/>
          <cell r="W7025"/>
        </row>
        <row r="7026">
          <cell r="K7026"/>
          <cell r="V7026"/>
          <cell r="W7026"/>
        </row>
        <row r="7027">
          <cell r="K7027"/>
          <cell r="V7027"/>
          <cell r="W7027"/>
        </row>
        <row r="7028">
          <cell r="K7028"/>
          <cell r="V7028"/>
          <cell r="W7028"/>
        </row>
        <row r="7029">
          <cell r="K7029"/>
          <cell r="V7029"/>
          <cell r="W7029"/>
        </row>
        <row r="7030">
          <cell r="K7030"/>
          <cell r="V7030"/>
          <cell r="W7030"/>
        </row>
        <row r="7031">
          <cell r="K7031"/>
          <cell r="V7031"/>
          <cell r="W7031"/>
        </row>
        <row r="7032">
          <cell r="K7032"/>
          <cell r="V7032"/>
          <cell r="W7032"/>
        </row>
        <row r="7033">
          <cell r="K7033"/>
          <cell r="V7033"/>
          <cell r="W7033"/>
        </row>
        <row r="7034">
          <cell r="K7034"/>
          <cell r="V7034"/>
          <cell r="W7034"/>
        </row>
        <row r="7035">
          <cell r="K7035"/>
          <cell r="V7035"/>
          <cell r="W7035"/>
        </row>
        <row r="7036">
          <cell r="K7036"/>
          <cell r="V7036"/>
          <cell r="W7036"/>
        </row>
        <row r="7037">
          <cell r="K7037"/>
          <cell r="V7037"/>
          <cell r="W7037"/>
        </row>
        <row r="7038">
          <cell r="K7038"/>
          <cell r="V7038"/>
          <cell r="W7038"/>
        </row>
        <row r="7039">
          <cell r="K7039"/>
          <cell r="V7039"/>
          <cell r="W7039"/>
        </row>
        <row r="7040">
          <cell r="K7040"/>
          <cell r="V7040"/>
          <cell r="W7040"/>
        </row>
        <row r="7041">
          <cell r="K7041"/>
          <cell r="V7041"/>
          <cell r="W7041"/>
        </row>
        <row r="7042">
          <cell r="K7042"/>
          <cell r="V7042"/>
          <cell r="W7042"/>
        </row>
        <row r="7043">
          <cell r="K7043"/>
          <cell r="V7043"/>
          <cell r="W7043"/>
        </row>
        <row r="7044">
          <cell r="K7044"/>
          <cell r="V7044"/>
          <cell r="W7044"/>
        </row>
        <row r="7045">
          <cell r="K7045"/>
          <cell r="V7045"/>
          <cell r="W7045"/>
        </row>
        <row r="7046">
          <cell r="K7046"/>
          <cell r="V7046"/>
          <cell r="W7046"/>
        </row>
        <row r="7047">
          <cell r="K7047"/>
          <cell r="V7047"/>
          <cell r="W7047"/>
        </row>
        <row r="7048">
          <cell r="K7048"/>
          <cell r="V7048"/>
          <cell r="W7048"/>
        </row>
        <row r="7049">
          <cell r="K7049"/>
          <cell r="V7049"/>
          <cell r="W7049"/>
        </row>
        <row r="7050">
          <cell r="K7050"/>
          <cell r="V7050"/>
          <cell r="W7050"/>
        </row>
        <row r="7051">
          <cell r="K7051"/>
          <cell r="V7051"/>
          <cell r="W7051"/>
        </row>
        <row r="7052">
          <cell r="K7052"/>
          <cell r="V7052"/>
          <cell r="W7052"/>
        </row>
        <row r="7053">
          <cell r="K7053"/>
          <cell r="V7053"/>
          <cell r="W7053"/>
        </row>
        <row r="7054">
          <cell r="K7054"/>
          <cell r="V7054"/>
          <cell r="W7054"/>
        </row>
        <row r="7055">
          <cell r="K7055"/>
          <cell r="V7055"/>
          <cell r="W7055"/>
        </row>
        <row r="7056">
          <cell r="K7056"/>
          <cell r="V7056"/>
          <cell r="W7056"/>
        </row>
        <row r="7057">
          <cell r="K7057"/>
          <cell r="V7057"/>
          <cell r="W7057"/>
        </row>
        <row r="7058">
          <cell r="K7058"/>
          <cell r="V7058"/>
          <cell r="W7058"/>
        </row>
        <row r="7059">
          <cell r="K7059"/>
          <cell r="V7059"/>
          <cell r="W7059"/>
        </row>
        <row r="7060">
          <cell r="K7060"/>
          <cell r="V7060"/>
          <cell r="W7060"/>
        </row>
        <row r="7061">
          <cell r="K7061"/>
          <cell r="V7061"/>
          <cell r="W7061"/>
        </row>
        <row r="7062">
          <cell r="K7062"/>
          <cell r="V7062"/>
          <cell r="W7062"/>
        </row>
        <row r="7063">
          <cell r="K7063"/>
          <cell r="V7063"/>
          <cell r="W7063"/>
        </row>
        <row r="7064">
          <cell r="K7064"/>
          <cell r="V7064"/>
          <cell r="W7064"/>
        </row>
        <row r="7065">
          <cell r="K7065"/>
          <cell r="V7065"/>
          <cell r="W7065"/>
        </row>
        <row r="7066">
          <cell r="K7066"/>
          <cell r="V7066"/>
          <cell r="W7066"/>
        </row>
        <row r="7067">
          <cell r="K7067"/>
          <cell r="V7067"/>
          <cell r="W7067"/>
        </row>
        <row r="7068">
          <cell r="K7068"/>
          <cell r="V7068"/>
          <cell r="W7068"/>
        </row>
        <row r="7069">
          <cell r="K7069"/>
          <cell r="V7069"/>
          <cell r="W7069"/>
        </row>
        <row r="7070">
          <cell r="K7070"/>
          <cell r="V7070"/>
          <cell r="W7070"/>
        </row>
        <row r="7071">
          <cell r="K7071"/>
          <cell r="V7071"/>
          <cell r="W7071"/>
        </row>
        <row r="7072">
          <cell r="K7072"/>
          <cell r="V7072"/>
          <cell r="W7072"/>
        </row>
        <row r="7073">
          <cell r="K7073"/>
          <cell r="V7073"/>
          <cell r="W7073"/>
        </row>
        <row r="7074">
          <cell r="K7074"/>
          <cell r="V7074"/>
          <cell r="W7074"/>
        </row>
        <row r="7075">
          <cell r="K7075"/>
          <cell r="V7075"/>
          <cell r="W7075"/>
        </row>
        <row r="7076">
          <cell r="K7076"/>
          <cell r="V7076"/>
          <cell r="W7076"/>
        </row>
        <row r="7077">
          <cell r="K7077"/>
          <cell r="V7077"/>
          <cell r="W7077"/>
        </row>
        <row r="7078">
          <cell r="K7078"/>
          <cell r="V7078"/>
          <cell r="W7078"/>
        </row>
        <row r="7079">
          <cell r="K7079"/>
          <cell r="V7079"/>
          <cell r="W7079"/>
        </row>
        <row r="7080">
          <cell r="K7080"/>
          <cell r="V7080"/>
          <cell r="W7080"/>
        </row>
        <row r="7081">
          <cell r="K7081"/>
          <cell r="V7081"/>
          <cell r="W7081"/>
        </row>
        <row r="7082">
          <cell r="K7082"/>
          <cell r="V7082"/>
          <cell r="W7082"/>
        </row>
        <row r="7083">
          <cell r="K7083"/>
          <cell r="V7083"/>
          <cell r="W7083"/>
        </row>
        <row r="7084">
          <cell r="K7084"/>
          <cell r="V7084"/>
          <cell r="W7084"/>
        </row>
        <row r="7085">
          <cell r="K7085"/>
          <cell r="V7085"/>
          <cell r="W7085"/>
        </row>
        <row r="7086">
          <cell r="K7086"/>
          <cell r="V7086"/>
          <cell r="W7086"/>
        </row>
        <row r="7087">
          <cell r="K7087"/>
          <cell r="V7087"/>
          <cell r="W7087"/>
        </row>
        <row r="7088">
          <cell r="K7088"/>
          <cell r="V7088"/>
          <cell r="W7088"/>
        </row>
        <row r="7089">
          <cell r="K7089"/>
          <cell r="V7089"/>
          <cell r="W7089"/>
        </row>
        <row r="7090">
          <cell r="K7090"/>
          <cell r="V7090"/>
          <cell r="W7090"/>
        </row>
        <row r="7091">
          <cell r="K7091"/>
          <cell r="V7091"/>
          <cell r="W7091"/>
        </row>
        <row r="7092">
          <cell r="K7092"/>
          <cell r="V7092"/>
          <cell r="W7092"/>
        </row>
        <row r="7093">
          <cell r="K7093"/>
          <cell r="V7093"/>
          <cell r="W7093"/>
        </row>
        <row r="7094">
          <cell r="K7094"/>
          <cell r="V7094"/>
          <cell r="W7094"/>
        </row>
        <row r="7095">
          <cell r="K7095"/>
          <cell r="V7095"/>
          <cell r="W7095"/>
        </row>
        <row r="7096">
          <cell r="K7096"/>
          <cell r="V7096"/>
          <cell r="W7096"/>
        </row>
        <row r="7097">
          <cell r="K7097"/>
          <cell r="V7097"/>
          <cell r="W7097"/>
        </row>
        <row r="7098">
          <cell r="K7098"/>
          <cell r="V7098"/>
          <cell r="W7098"/>
        </row>
        <row r="7099">
          <cell r="K7099"/>
          <cell r="V7099"/>
          <cell r="W7099"/>
        </row>
        <row r="7100">
          <cell r="K7100"/>
          <cell r="V7100"/>
          <cell r="W7100"/>
        </row>
        <row r="7101">
          <cell r="K7101"/>
          <cell r="V7101"/>
          <cell r="W7101"/>
        </row>
        <row r="7102">
          <cell r="K7102"/>
          <cell r="V7102"/>
          <cell r="W7102"/>
        </row>
        <row r="7103">
          <cell r="K7103"/>
          <cell r="V7103"/>
          <cell r="W7103"/>
        </row>
        <row r="7104">
          <cell r="K7104"/>
          <cell r="V7104"/>
          <cell r="W7104"/>
        </row>
        <row r="7105">
          <cell r="K7105"/>
          <cell r="V7105"/>
          <cell r="W7105"/>
        </row>
        <row r="7106">
          <cell r="K7106"/>
          <cell r="V7106"/>
          <cell r="W7106"/>
        </row>
        <row r="7107">
          <cell r="K7107"/>
          <cell r="V7107"/>
          <cell r="W7107"/>
        </row>
        <row r="7108">
          <cell r="K7108"/>
          <cell r="V7108"/>
          <cell r="W7108"/>
        </row>
        <row r="7109">
          <cell r="K7109"/>
          <cell r="V7109"/>
          <cell r="W7109"/>
        </row>
        <row r="7110">
          <cell r="K7110"/>
          <cell r="V7110"/>
          <cell r="W7110"/>
        </row>
        <row r="7111">
          <cell r="K7111"/>
          <cell r="V7111"/>
          <cell r="W7111"/>
        </row>
        <row r="7112">
          <cell r="K7112"/>
          <cell r="V7112"/>
          <cell r="W7112"/>
        </row>
        <row r="7113">
          <cell r="K7113"/>
          <cell r="V7113"/>
          <cell r="W7113"/>
        </row>
        <row r="7114">
          <cell r="K7114"/>
          <cell r="V7114"/>
          <cell r="W7114"/>
        </row>
        <row r="7115">
          <cell r="K7115"/>
          <cell r="V7115"/>
          <cell r="W7115"/>
        </row>
        <row r="7116">
          <cell r="K7116"/>
          <cell r="V7116"/>
          <cell r="W7116"/>
        </row>
        <row r="7117">
          <cell r="K7117"/>
          <cell r="V7117"/>
          <cell r="W7117"/>
        </row>
        <row r="7118">
          <cell r="K7118"/>
          <cell r="V7118"/>
          <cell r="W7118"/>
        </row>
        <row r="7119">
          <cell r="K7119"/>
          <cell r="V7119"/>
          <cell r="W7119"/>
        </row>
        <row r="7120">
          <cell r="K7120"/>
          <cell r="V7120"/>
          <cell r="W7120"/>
        </row>
        <row r="7121">
          <cell r="K7121"/>
          <cell r="V7121"/>
          <cell r="W7121"/>
        </row>
        <row r="7122">
          <cell r="K7122"/>
          <cell r="V7122"/>
          <cell r="W7122"/>
        </row>
        <row r="7123">
          <cell r="K7123"/>
          <cell r="V7123"/>
          <cell r="W7123"/>
        </row>
        <row r="7124">
          <cell r="K7124"/>
          <cell r="V7124"/>
          <cell r="W7124"/>
        </row>
        <row r="7125">
          <cell r="K7125"/>
          <cell r="V7125"/>
          <cell r="W7125"/>
        </row>
        <row r="7126">
          <cell r="K7126"/>
          <cell r="V7126"/>
          <cell r="W7126"/>
        </row>
        <row r="7127">
          <cell r="K7127"/>
          <cell r="V7127"/>
          <cell r="W7127"/>
        </row>
        <row r="7128">
          <cell r="K7128"/>
          <cell r="V7128"/>
          <cell r="W7128"/>
        </row>
        <row r="7129">
          <cell r="K7129"/>
          <cell r="V7129"/>
          <cell r="W7129"/>
        </row>
        <row r="7130">
          <cell r="K7130"/>
          <cell r="V7130"/>
          <cell r="W7130"/>
        </row>
        <row r="7131">
          <cell r="K7131"/>
          <cell r="V7131"/>
          <cell r="W7131"/>
        </row>
        <row r="7132">
          <cell r="K7132"/>
          <cell r="V7132"/>
          <cell r="W7132"/>
        </row>
        <row r="7133">
          <cell r="K7133"/>
          <cell r="V7133"/>
          <cell r="W7133"/>
        </row>
        <row r="7134">
          <cell r="K7134"/>
          <cell r="V7134"/>
          <cell r="W7134"/>
        </row>
        <row r="7135">
          <cell r="K7135"/>
          <cell r="V7135"/>
          <cell r="W7135"/>
        </row>
        <row r="7136">
          <cell r="K7136"/>
          <cell r="V7136"/>
          <cell r="W7136"/>
        </row>
        <row r="7137">
          <cell r="K7137"/>
          <cell r="V7137"/>
          <cell r="W7137"/>
        </row>
        <row r="7138">
          <cell r="K7138"/>
          <cell r="V7138"/>
          <cell r="W7138"/>
        </row>
        <row r="7139">
          <cell r="K7139"/>
          <cell r="V7139"/>
          <cell r="W7139"/>
        </row>
        <row r="7140">
          <cell r="K7140"/>
          <cell r="V7140"/>
          <cell r="W7140"/>
        </row>
        <row r="7141">
          <cell r="K7141"/>
          <cell r="V7141"/>
          <cell r="W7141"/>
        </row>
        <row r="7142">
          <cell r="K7142"/>
          <cell r="V7142"/>
          <cell r="W7142"/>
        </row>
        <row r="7143">
          <cell r="K7143"/>
          <cell r="V7143"/>
          <cell r="W7143"/>
        </row>
        <row r="7144">
          <cell r="K7144"/>
          <cell r="V7144"/>
          <cell r="W7144"/>
        </row>
        <row r="7145">
          <cell r="K7145"/>
          <cell r="V7145"/>
          <cell r="W7145"/>
        </row>
        <row r="7146">
          <cell r="K7146"/>
          <cell r="V7146"/>
          <cell r="W7146"/>
        </row>
        <row r="7147">
          <cell r="K7147"/>
          <cell r="V7147"/>
          <cell r="W7147"/>
        </row>
        <row r="7148">
          <cell r="K7148"/>
          <cell r="V7148"/>
          <cell r="W7148"/>
        </row>
        <row r="7149">
          <cell r="K7149"/>
          <cell r="V7149"/>
          <cell r="W7149"/>
        </row>
        <row r="7150">
          <cell r="K7150"/>
          <cell r="V7150"/>
          <cell r="W7150"/>
        </row>
        <row r="7151">
          <cell r="K7151"/>
          <cell r="V7151"/>
          <cell r="W7151"/>
        </row>
        <row r="7152">
          <cell r="K7152"/>
          <cell r="V7152"/>
          <cell r="W7152"/>
        </row>
        <row r="7153">
          <cell r="K7153"/>
          <cell r="V7153"/>
          <cell r="W7153"/>
        </row>
        <row r="7154">
          <cell r="K7154"/>
          <cell r="V7154"/>
          <cell r="W7154"/>
        </row>
        <row r="7155">
          <cell r="K7155"/>
          <cell r="V7155"/>
          <cell r="W7155"/>
        </row>
        <row r="7156">
          <cell r="K7156"/>
          <cell r="V7156"/>
          <cell r="W7156"/>
        </row>
        <row r="7157">
          <cell r="K7157"/>
          <cell r="V7157"/>
          <cell r="W7157"/>
        </row>
        <row r="7158">
          <cell r="K7158"/>
          <cell r="V7158"/>
          <cell r="W7158"/>
        </row>
        <row r="7159">
          <cell r="K7159"/>
          <cell r="V7159"/>
          <cell r="W7159"/>
        </row>
        <row r="7160">
          <cell r="K7160"/>
          <cell r="V7160"/>
          <cell r="W7160"/>
        </row>
        <row r="7161">
          <cell r="K7161"/>
          <cell r="V7161"/>
          <cell r="W7161"/>
        </row>
        <row r="7162">
          <cell r="K7162"/>
          <cell r="V7162"/>
          <cell r="W7162"/>
        </row>
        <row r="7163">
          <cell r="K7163"/>
          <cell r="V7163"/>
          <cell r="W7163"/>
        </row>
        <row r="7164">
          <cell r="K7164"/>
          <cell r="V7164"/>
          <cell r="W7164"/>
        </row>
        <row r="7165">
          <cell r="K7165"/>
          <cell r="V7165"/>
          <cell r="W7165"/>
        </row>
        <row r="7166">
          <cell r="K7166"/>
          <cell r="V7166"/>
          <cell r="W7166"/>
        </row>
        <row r="7167">
          <cell r="K7167"/>
          <cell r="V7167"/>
          <cell r="W7167"/>
        </row>
        <row r="7168">
          <cell r="K7168"/>
          <cell r="V7168"/>
          <cell r="W7168"/>
        </row>
        <row r="7169">
          <cell r="K7169"/>
          <cell r="V7169"/>
          <cell r="W7169"/>
        </row>
        <row r="7170">
          <cell r="K7170"/>
          <cell r="V7170"/>
          <cell r="W7170"/>
        </row>
        <row r="7171">
          <cell r="K7171"/>
          <cell r="V7171"/>
          <cell r="W7171"/>
        </row>
        <row r="7172">
          <cell r="K7172"/>
          <cell r="V7172"/>
          <cell r="W7172"/>
        </row>
        <row r="7173">
          <cell r="K7173"/>
          <cell r="V7173"/>
          <cell r="W7173"/>
        </row>
        <row r="7174">
          <cell r="K7174"/>
          <cell r="V7174"/>
          <cell r="W7174"/>
        </row>
        <row r="7175">
          <cell r="K7175"/>
          <cell r="V7175"/>
          <cell r="W7175"/>
        </row>
        <row r="7176">
          <cell r="K7176"/>
          <cell r="V7176"/>
          <cell r="W7176"/>
        </row>
        <row r="7177">
          <cell r="K7177"/>
          <cell r="V7177"/>
          <cell r="W7177"/>
        </row>
        <row r="7178">
          <cell r="K7178"/>
          <cell r="V7178"/>
          <cell r="W7178"/>
        </row>
        <row r="7179">
          <cell r="K7179"/>
          <cell r="V7179"/>
          <cell r="W7179"/>
        </row>
        <row r="7180">
          <cell r="K7180"/>
          <cell r="V7180"/>
          <cell r="W7180"/>
        </row>
        <row r="7181">
          <cell r="K7181"/>
          <cell r="V7181"/>
          <cell r="W7181"/>
        </row>
        <row r="7182">
          <cell r="K7182"/>
          <cell r="V7182"/>
          <cell r="W7182"/>
        </row>
        <row r="7183">
          <cell r="K7183"/>
          <cell r="V7183"/>
          <cell r="W7183"/>
        </row>
        <row r="7184">
          <cell r="K7184"/>
          <cell r="V7184"/>
          <cell r="W7184"/>
        </row>
        <row r="7185">
          <cell r="K7185"/>
          <cell r="V7185"/>
          <cell r="W7185"/>
        </row>
        <row r="7186">
          <cell r="K7186"/>
          <cell r="V7186"/>
          <cell r="W7186"/>
        </row>
        <row r="7187">
          <cell r="K7187"/>
          <cell r="V7187"/>
          <cell r="W7187"/>
        </row>
        <row r="7188">
          <cell r="K7188"/>
          <cell r="V7188"/>
          <cell r="W7188"/>
        </row>
        <row r="7189">
          <cell r="K7189"/>
          <cell r="V7189"/>
          <cell r="W7189"/>
        </row>
        <row r="7190">
          <cell r="K7190"/>
          <cell r="V7190"/>
          <cell r="W7190"/>
        </row>
        <row r="7191">
          <cell r="K7191"/>
          <cell r="V7191"/>
          <cell r="W7191"/>
        </row>
        <row r="7192">
          <cell r="K7192"/>
          <cell r="V7192"/>
          <cell r="W7192"/>
        </row>
        <row r="7193">
          <cell r="K7193"/>
          <cell r="V7193"/>
          <cell r="W7193"/>
        </row>
        <row r="7194">
          <cell r="K7194"/>
          <cell r="V7194"/>
          <cell r="W7194"/>
        </row>
        <row r="7195">
          <cell r="K7195"/>
          <cell r="V7195"/>
          <cell r="W7195"/>
        </row>
        <row r="7196">
          <cell r="K7196"/>
          <cell r="V7196"/>
          <cell r="W7196"/>
        </row>
        <row r="7197">
          <cell r="K7197"/>
          <cell r="V7197"/>
          <cell r="W7197"/>
        </row>
        <row r="7198">
          <cell r="K7198"/>
          <cell r="V7198"/>
          <cell r="W7198"/>
        </row>
        <row r="7199">
          <cell r="K7199"/>
          <cell r="V7199"/>
          <cell r="W7199"/>
        </row>
        <row r="7200">
          <cell r="K7200"/>
          <cell r="V7200"/>
          <cell r="W7200"/>
        </row>
        <row r="7201">
          <cell r="K7201"/>
          <cell r="V7201"/>
          <cell r="W7201"/>
        </row>
        <row r="7202">
          <cell r="K7202"/>
          <cell r="V7202"/>
          <cell r="W7202"/>
        </row>
        <row r="7203">
          <cell r="K7203"/>
          <cell r="V7203"/>
          <cell r="W7203"/>
        </row>
        <row r="7204">
          <cell r="K7204"/>
          <cell r="V7204"/>
          <cell r="W7204"/>
        </row>
        <row r="7205">
          <cell r="K7205"/>
          <cell r="V7205"/>
          <cell r="W7205"/>
        </row>
        <row r="7206">
          <cell r="K7206"/>
          <cell r="V7206"/>
          <cell r="W7206"/>
        </row>
        <row r="7207">
          <cell r="K7207"/>
          <cell r="V7207"/>
          <cell r="W7207"/>
        </row>
        <row r="7208">
          <cell r="K7208"/>
          <cell r="V7208"/>
          <cell r="W7208"/>
        </row>
        <row r="7209">
          <cell r="K7209"/>
          <cell r="V7209"/>
          <cell r="W7209"/>
        </row>
        <row r="7210">
          <cell r="K7210"/>
          <cell r="V7210"/>
          <cell r="W7210"/>
        </row>
        <row r="7211">
          <cell r="K7211"/>
          <cell r="V7211"/>
          <cell r="W7211"/>
        </row>
        <row r="7212">
          <cell r="K7212"/>
          <cell r="V7212"/>
          <cell r="W7212"/>
        </row>
        <row r="7213">
          <cell r="K7213"/>
          <cell r="V7213"/>
          <cell r="W7213"/>
        </row>
        <row r="7214">
          <cell r="K7214"/>
          <cell r="V7214"/>
          <cell r="W7214"/>
        </row>
        <row r="7215">
          <cell r="K7215"/>
          <cell r="V7215"/>
          <cell r="W7215"/>
        </row>
        <row r="7216">
          <cell r="K7216"/>
          <cell r="V7216"/>
          <cell r="W7216"/>
        </row>
        <row r="7217">
          <cell r="K7217"/>
          <cell r="V7217"/>
          <cell r="W7217"/>
        </row>
        <row r="7218">
          <cell r="K7218"/>
          <cell r="V7218"/>
          <cell r="W7218"/>
        </row>
        <row r="7219">
          <cell r="K7219"/>
          <cell r="V7219"/>
          <cell r="W7219"/>
        </row>
        <row r="7220">
          <cell r="K7220"/>
          <cell r="V7220"/>
          <cell r="W7220"/>
        </row>
        <row r="7221">
          <cell r="K7221"/>
          <cell r="V7221"/>
          <cell r="W7221"/>
        </row>
        <row r="7222">
          <cell r="K7222"/>
          <cell r="V7222"/>
          <cell r="W7222"/>
        </row>
        <row r="7223">
          <cell r="K7223"/>
          <cell r="V7223"/>
          <cell r="W7223"/>
        </row>
        <row r="7224">
          <cell r="K7224"/>
          <cell r="V7224"/>
          <cell r="W7224"/>
        </row>
        <row r="7225">
          <cell r="K7225"/>
          <cell r="V7225"/>
          <cell r="W7225"/>
        </row>
        <row r="7226">
          <cell r="K7226"/>
          <cell r="V7226"/>
          <cell r="W7226"/>
        </row>
        <row r="7227">
          <cell r="K7227"/>
          <cell r="V7227"/>
          <cell r="W7227"/>
        </row>
        <row r="7228">
          <cell r="K7228"/>
          <cell r="V7228"/>
          <cell r="W7228"/>
        </row>
        <row r="7229">
          <cell r="K7229"/>
          <cell r="V7229"/>
          <cell r="W7229"/>
        </row>
        <row r="7230">
          <cell r="K7230"/>
          <cell r="V7230"/>
          <cell r="W7230"/>
        </row>
        <row r="7231">
          <cell r="K7231"/>
          <cell r="V7231"/>
          <cell r="W7231"/>
        </row>
        <row r="7232">
          <cell r="K7232"/>
          <cell r="V7232"/>
          <cell r="W7232"/>
        </row>
        <row r="7233">
          <cell r="K7233"/>
          <cell r="V7233"/>
          <cell r="W7233"/>
        </row>
        <row r="7234">
          <cell r="K7234"/>
          <cell r="V7234"/>
          <cell r="W7234"/>
        </row>
        <row r="7235">
          <cell r="K7235"/>
          <cell r="V7235"/>
          <cell r="W7235"/>
        </row>
        <row r="7236">
          <cell r="K7236"/>
          <cell r="V7236"/>
          <cell r="W7236"/>
        </row>
        <row r="7237">
          <cell r="K7237"/>
          <cell r="V7237"/>
          <cell r="W7237"/>
        </row>
        <row r="7238">
          <cell r="K7238"/>
          <cell r="V7238"/>
          <cell r="W7238"/>
        </row>
        <row r="7239">
          <cell r="K7239"/>
          <cell r="V7239"/>
          <cell r="W7239"/>
        </row>
        <row r="7240">
          <cell r="K7240"/>
          <cell r="V7240"/>
          <cell r="W7240"/>
        </row>
        <row r="7241">
          <cell r="K7241"/>
          <cell r="V7241"/>
          <cell r="W7241"/>
        </row>
        <row r="7242">
          <cell r="K7242"/>
          <cell r="V7242"/>
          <cell r="W7242"/>
        </row>
        <row r="7243">
          <cell r="K7243"/>
          <cell r="V7243"/>
          <cell r="W7243"/>
        </row>
        <row r="7244">
          <cell r="K7244"/>
          <cell r="V7244"/>
          <cell r="W7244"/>
        </row>
        <row r="7245">
          <cell r="K7245"/>
          <cell r="V7245"/>
          <cell r="W7245"/>
        </row>
        <row r="7246">
          <cell r="K7246"/>
          <cell r="V7246"/>
          <cell r="W7246"/>
        </row>
        <row r="7247">
          <cell r="K7247"/>
          <cell r="V7247"/>
          <cell r="W7247"/>
        </row>
        <row r="7248">
          <cell r="K7248"/>
          <cell r="V7248"/>
          <cell r="W7248"/>
        </row>
        <row r="7249">
          <cell r="K7249"/>
          <cell r="V7249"/>
          <cell r="W7249"/>
        </row>
        <row r="7250">
          <cell r="K7250"/>
          <cell r="V7250"/>
          <cell r="W7250"/>
        </row>
        <row r="7251">
          <cell r="K7251"/>
          <cell r="V7251"/>
          <cell r="W7251"/>
        </row>
        <row r="7252">
          <cell r="K7252"/>
          <cell r="V7252"/>
          <cell r="W7252"/>
        </row>
        <row r="7253">
          <cell r="K7253"/>
          <cell r="V7253"/>
          <cell r="W7253"/>
        </row>
        <row r="7254">
          <cell r="K7254"/>
          <cell r="V7254"/>
          <cell r="W7254"/>
        </row>
        <row r="7255">
          <cell r="K7255"/>
          <cell r="V7255"/>
          <cell r="W7255"/>
        </row>
        <row r="7256">
          <cell r="K7256"/>
          <cell r="V7256"/>
          <cell r="W7256"/>
        </row>
        <row r="7257">
          <cell r="K7257"/>
          <cell r="V7257"/>
          <cell r="W7257"/>
        </row>
        <row r="7258">
          <cell r="K7258"/>
          <cell r="V7258"/>
          <cell r="W7258"/>
        </row>
        <row r="7259">
          <cell r="K7259"/>
          <cell r="V7259"/>
          <cell r="W7259"/>
        </row>
        <row r="7260">
          <cell r="K7260"/>
          <cell r="V7260"/>
          <cell r="W7260"/>
        </row>
        <row r="7261">
          <cell r="K7261"/>
          <cell r="V7261"/>
          <cell r="W7261"/>
        </row>
        <row r="7262">
          <cell r="K7262"/>
          <cell r="V7262"/>
          <cell r="W7262"/>
        </row>
        <row r="7263">
          <cell r="K7263"/>
          <cell r="V7263"/>
          <cell r="W7263"/>
        </row>
        <row r="7264">
          <cell r="K7264"/>
          <cell r="V7264"/>
          <cell r="W7264"/>
        </row>
        <row r="7265">
          <cell r="K7265"/>
          <cell r="V7265"/>
          <cell r="W7265"/>
        </row>
        <row r="7266">
          <cell r="K7266"/>
          <cell r="V7266"/>
          <cell r="W7266"/>
        </row>
        <row r="7267">
          <cell r="K7267"/>
          <cell r="V7267"/>
          <cell r="W7267"/>
        </row>
        <row r="7268">
          <cell r="K7268"/>
          <cell r="V7268"/>
          <cell r="W7268"/>
        </row>
        <row r="7269">
          <cell r="K7269"/>
          <cell r="V7269"/>
          <cell r="W7269"/>
        </row>
        <row r="7270">
          <cell r="K7270"/>
          <cell r="V7270"/>
          <cell r="W7270"/>
        </row>
        <row r="7271">
          <cell r="K7271"/>
          <cell r="V7271"/>
          <cell r="W7271"/>
        </row>
        <row r="7272">
          <cell r="K7272"/>
          <cell r="V7272"/>
          <cell r="W7272"/>
        </row>
        <row r="7273">
          <cell r="K7273"/>
          <cell r="V7273"/>
          <cell r="W7273"/>
        </row>
        <row r="7274">
          <cell r="K7274"/>
          <cell r="V7274"/>
          <cell r="W7274"/>
        </row>
        <row r="7275">
          <cell r="K7275"/>
          <cell r="V7275"/>
          <cell r="W7275"/>
        </row>
        <row r="7276">
          <cell r="K7276"/>
          <cell r="V7276"/>
          <cell r="W7276"/>
        </row>
        <row r="7277">
          <cell r="K7277"/>
          <cell r="V7277"/>
          <cell r="W7277"/>
        </row>
        <row r="7278">
          <cell r="K7278"/>
          <cell r="V7278"/>
          <cell r="W7278"/>
        </row>
        <row r="7279">
          <cell r="K7279"/>
          <cell r="V7279"/>
          <cell r="W7279"/>
        </row>
        <row r="7280">
          <cell r="K7280"/>
          <cell r="V7280"/>
          <cell r="W7280"/>
        </row>
        <row r="7281">
          <cell r="K7281"/>
          <cell r="V7281"/>
          <cell r="W7281"/>
        </row>
        <row r="7282">
          <cell r="K7282"/>
          <cell r="V7282"/>
          <cell r="W7282"/>
        </row>
        <row r="7283">
          <cell r="K7283"/>
          <cell r="V7283"/>
          <cell r="W7283"/>
        </row>
        <row r="7284">
          <cell r="K7284"/>
          <cell r="V7284"/>
          <cell r="W7284"/>
        </row>
        <row r="7285">
          <cell r="K7285"/>
          <cell r="V7285"/>
          <cell r="W7285"/>
        </row>
        <row r="7286">
          <cell r="K7286"/>
          <cell r="V7286"/>
          <cell r="W7286"/>
        </row>
        <row r="7287">
          <cell r="K7287"/>
          <cell r="V7287"/>
          <cell r="W7287"/>
        </row>
        <row r="7288">
          <cell r="K7288"/>
          <cell r="V7288"/>
          <cell r="W7288"/>
        </row>
        <row r="7289">
          <cell r="K7289"/>
          <cell r="V7289"/>
          <cell r="W7289"/>
        </row>
        <row r="7290">
          <cell r="K7290"/>
          <cell r="V7290"/>
          <cell r="W7290"/>
        </row>
        <row r="7291">
          <cell r="K7291"/>
          <cell r="V7291"/>
          <cell r="W7291"/>
        </row>
        <row r="7292">
          <cell r="K7292"/>
          <cell r="V7292"/>
          <cell r="W7292"/>
        </row>
        <row r="7293">
          <cell r="K7293"/>
          <cell r="V7293"/>
          <cell r="W7293"/>
        </row>
        <row r="7294">
          <cell r="K7294"/>
          <cell r="V7294"/>
          <cell r="W7294"/>
        </row>
        <row r="7295">
          <cell r="K7295"/>
          <cell r="V7295"/>
          <cell r="W7295"/>
        </row>
        <row r="7296">
          <cell r="K7296"/>
          <cell r="V7296"/>
          <cell r="W7296"/>
        </row>
        <row r="7297">
          <cell r="K7297"/>
          <cell r="V7297"/>
          <cell r="W7297"/>
        </row>
        <row r="7298">
          <cell r="K7298"/>
          <cell r="V7298"/>
          <cell r="W7298"/>
        </row>
        <row r="7299">
          <cell r="K7299"/>
          <cell r="V7299"/>
          <cell r="W7299"/>
        </row>
        <row r="7300">
          <cell r="K7300"/>
          <cell r="V7300"/>
          <cell r="W7300"/>
        </row>
        <row r="7301">
          <cell r="K7301"/>
          <cell r="V7301"/>
          <cell r="W7301"/>
        </row>
        <row r="7302">
          <cell r="K7302"/>
          <cell r="V7302"/>
          <cell r="W7302"/>
        </row>
        <row r="7303">
          <cell r="K7303"/>
          <cell r="V7303"/>
          <cell r="W7303"/>
        </row>
        <row r="7304">
          <cell r="K7304"/>
          <cell r="V7304"/>
          <cell r="W7304"/>
        </row>
        <row r="7305">
          <cell r="K7305"/>
          <cell r="V7305"/>
          <cell r="W7305"/>
        </row>
        <row r="7306">
          <cell r="K7306"/>
          <cell r="V7306"/>
          <cell r="W7306"/>
        </row>
        <row r="7307">
          <cell r="K7307"/>
          <cell r="V7307"/>
          <cell r="W7307"/>
        </row>
        <row r="7308">
          <cell r="K7308"/>
          <cell r="V7308"/>
          <cell r="W7308"/>
        </row>
        <row r="7309">
          <cell r="K7309"/>
          <cell r="V7309"/>
          <cell r="W7309"/>
        </row>
        <row r="7310">
          <cell r="K7310"/>
          <cell r="V7310"/>
          <cell r="W7310"/>
        </row>
        <row r="7311">
          <cell r="K7311"/>
          <cell r="V7311"/>
          <cell r="W7311"/>
        </row>
        <row r="7312">
          <cell r="K7312"/>
          <cell r="V7312"/>
          <cell r="W7312"/>
        </row>
        <row r="7313">
          <cell r="K7313"/>
          <cell r="V7313"/>
          <cell r="W7313"/>
        </row>
        <row r="7314">
          <cell r="K7314"/>
          <cell r="V7314"/>
          <cell r="W7314"/>
        </row>
        <row r="7315">
          <cell r="K7315"/>
          <cell r="V7315"/>
          <cell r="W7315"/>
        </row>
        <row r="7316">
          <cell r="K7316"/>
          <cell r="V7316"/>
          <cell r="W7316"/>
        </row>
        <row r="7317">
          <cell r="K7317"/>
          <cell r="V7317"/>
          <cell r="W7317"/>
        </row>
        <row r="7318">
          <cell r="K7318"/>
          <cell r="V7318"/>
          <cell r="W7318"/>
        </row>
        <row r="7319">
          <cell r="K7319"/>
          <cell r="V7319"/>
          <cell r="W7319"/>
        </row>
        <row r="7320">
          <cell r="K7320"/>
          <cell r="V7320"/>
          <cell r="W7320"/>
        </row>
        <row r="7321">
          <cell r="K7321"/>
          <cell r="V7321"/>
          <cell r="W7321"/>
        </row>
        <row r="7322">
          <cell r="K7322"/>
          <cell r="V7322"/>
          <cell r="W7322"/>
        </row>
        <row r="7323">
          <cell r="K7323"/>
          <cell r="V7323"/>
          <cell r="W7323"/>
        </row>
        <row r="7324">
          <cell r="K7324"/>
          <cell r="V7324"/>
          <cell r="W7324"/>
        </row>
        <row r="7325">
          <cell r="K7325"/>
          <cell r="V7325"/>
          <cell r="W7325"/>
        </row>
        <row r="7326">
          <cell r="K7326"/>
          <cell r="V7326"/>
          <cell r="W7326"/>
        </row>
        <row r="7327">
          <cell r="K7327"/>
          <cell r="V7327"/>
          <cell r="W7327"/>
        </row>
        <row r="7328">
          <cell r="K7328"/>
          <cell r="V7328"/>
          <cell r="W7328"/>
        </row>
        <row r="7329">
          <cell r="K7329"/>
          <cell r="V7329"/>
          <cell r="W7329"/>
        </row>
        <row r="7330">
          <cell r="K7330"/>
          <cell r="V7330"/>
          <cell r="W7330"/>
        </row>
        <row r="7331">
          <cell r="K7331"/>
          <cell r="V7331"/>
          <cell r="W7331"/>
        </row>
        <row r="7332">
          <cell r="K7332"/>
          <cell r="V7332"/>
          <cell r="W7332"/>
        </row>
        <row r="7333">
          <cell r="K7333"/>
          <cell r="V7333"/>
          <cell r="W7333"/>
        </row>
        <row r="7334">
          <cell r="K7334"/>
          <cell r="V7334"/>
          <cell r="W7334"/>
        </row>
        <row r="7335">
          <cell r="K7335"/>
          <cell r="V7335"/>
          <cell r="W7335"/>
        </row>
        <row r="7336">
          <cell r="K7336"/>
          <cell r="V7336"/>
          <cell r="W7336"/>
        </row>
        <row r="7337">
          <cell r="K7337"/>
          <cell r="V7337"/>
          <cell r="W7337"/>
        </row>
        <row r="7338">
          <cell r="K7338"/>
          <cell r="V7338"/>
          <cell r="W7338"/>
        </row>
        <row r="7339">
          <cell r="K7339"/>
          <cell r="V7339"/>
          <cell r="W7339"/>
        </row>
        <row r="7340">
          <cell r="K7340"/>
          <cell r="V7340"/>
          <cell r="W7340"/>
        </row>
        <row r="7341">
          <cell r="K7341"/>
          <cell r="V7341"/>
          <cell r="W7341"/>
        </row>
        <row r="7342">
          <cell r="K7342"/>
          <cell r="V7342"/>
          <cell r="W7342"/>
        </row>
        <row r="7343">
          <cell r="K7343"/>
          <cell r="V7343"/>
          <cell r="W7343"/>
        </row>
        <row r="7344">
          <cell r="K7344"/>
          <cell r="V7344"/>
          <cell r="W7344"/>
        </row>
        <row r="7345">
          <cell r="K7345"/>
          <cell r="V7345"/>
          <cell r="W7345"/>
        </row>
        <row r="7346">
          <cell r="K7346"/>
          <cell r="V7346"/>
          <cell r="W7346"/>
        </row>
        <row r="7347">
          <cell r="K7347"/>
          <cell r="V7347"/>
          <cell r="W7347"/>
        </row>
        <row r="7348">
          <cell r="K7348"/>
          <cell r="V7348"/>
          <cell r="W7348"/>
        </row>
        <row r="7349">
          <cell r="K7349"/>
          <cell r="V7349"/>
          <cell r="W7349"/>
        </row>
        <row r="7350">
          <cell r="K7350"/>
          <cell r="V7350"/>
          <cell r="W7350"/>
        </row>
        <row r="7351">
          <cell r="K7351"/>
          <cell r="V7351"/>
          <cell r="W7351"/>
        </row>
        <row r="7352">
          <cell r="K7352"/>
          <cell r="V7352"/>
          <cell r="W7352"/>
        </row>
        <row r="7353">
          <cell r="K7353"/>
          <cell r="V7353"/>
          <cell r="W7353"/>
        </row>
        <row r="7354">
          <cell r="K7354"/>
          <cell r="V7354"/>
          <cell r="W7354"/>
        </row>
        <row r="7355">
          <cell r="K7355"/>
          <cell r="V7355"/>
          <cell r="W7355"/>
        </row>
        <row r="7356">
          <cell r="K7356"/>
          <cell r="V7356"/>
          <cell r="W7356"/>
        </row>
        <row r="7357">
          <cell r="K7357"/>
          <cell r="V7357"/>
          <cell r="W7357"/>
        </row>
        <row r="7358">
          <cell r="K7358"/>
          <cell r="V7358"/>
          <cell r="W7358"/>
        </row>
        <row r="7359">
          <cell r="K7359"/>
          <cell r="V7359"/>
          <cell r="W7359"/>
        </row>
        <row r="7360">
          <cell r="K7360"/>
          <cell r="V7360"/>
          <cell r="W7360"/>
        </row>
        <row r="7361">
          <cell r="K7361"/>
          <cell r="V7361"/>
          <cell r="W7361"/>
        </row>
        <row r="7362">
          <cell r="K7362"/>
          <cell r="V7362"/>
          <cell r="W7362"/>
        </row>
        <row r="7363">
          <cell r="K7363"/>
          <cell r="V7363"/>
          <cell r="W7363"/>
        </row>
        <row r="7364">
          <cell r="K7364"/>
          <cell r="V7364"/>
          <cell r="W7364"/>
        </row>
        <row r="7365">
          <cell r="K7365"/>
          <cell r="V7365"/>
          <cell r="W7365"/>
        </row>
        <row r="7366">
          <cell r="K7366"/>
          <cell r="V7366"/>
          <cell r="W7366"/>
        </row>
        <row r="7367">
          <cell r="K7367"/>
          <cell r="V7367"/>
          <cell r="W7367"/>
        </row>
        <row r="7368">
          <cell r="K7368"/>
          <cell r="V7368"/>
          <cell r="W7368"/>
        </row>
        <row r="7369">
          <cell r="K7369"/>
          <cell r="V7369"/>
          <cell r="W7369"/>
        </row>
        <row r="7370">
          <cell r="K7370"/>
          <cell r="V7370"/>
          <cell r="W7370"/>
        </row>
        <row r="7371">
          <cell r="K7371"/>
          <cell r="V7371"/>
          <cell r="W7371"/>
        </row>
        <row r="7372">
          <cell r="K7372"/>
          <cell r="V7372"/>
          <cell r="W7372"/>
        </row>
        <row r="7373">
          <cell r="K7373"/>
          <cell r="V7373"/>
          <cell r="W7373"/>
        </row>
        <row r="7374">
          <cell r="K7374"/>
          <cell r="V7374"/>
          <cell r="W7374"/>
        </row>
        <row r="7375">
          <cell r="K7375"/>
          <cell r="V7375"/>
          <cell r="W7375"/>
        </row>
        <row r="7376">
          <cell r="K7376"/>
          <cell r="V7376"/>
          <cell r="W7376"/>
        </row>
        <row r="7377">
          <cell r="K7377"/>
          <cell r="V7377"/>
          <cell r="W7377"/>
        </row>
        <row r="7378">
          <cell r="K7378"/>
          <cell r="V7378"/>
          <cell r="W7378"/>
        </row>
        <row r="7379">
          <cell r="K7379"/>
          <cell r="V7379"/>
          <cell r="W7379"/>
        </row>
        <row r="7380">
          <cell r="K7380"/>
          <cell r="V7380"/>
          <cell r="W7380"/>
        </row>
        <row r="7381">
          <cell r="K7381"/>
          <cell r="V7381"/>
          <cell r="W7381"/>
        </row>
        <row r="7382">
          <cell r="K7382"/>
          <cell r="V7382"/>
          <cell r="W7382"/>
        </row>
        <row r="7383">
          <cell r="K7383"/>
          <cell r="V7383"/>
          <cell r="W7383"/>
        </row>
        <row r="7384">
          <cell r="K7384"/>
          <cell r="V7384"/>
          <cell r="W7384"/>
        </row>
        <row r="7385">
          <cell r="K7385"/>
          <cell r="V7385"/>
          <cell r="W7385"/>
        </row>
        <row r="7386">
          <cell r="K7386"/>
          <cell r="V7386"/>
          <cell r="W7386"/>
        </row>
        <row r="7387">
          <cell r="K7387"/>
          <cell r="V7387"/>
          <cell r="W7387"/>
        </row>
        <row r="7388">
          <cell r="K7388"/>
          <cell r="V7388"/>
          <cell r="W7388"/>
        </row>
        <row r="7389">
          <cell r="K7389"/>
          <cell r="V7389"/>
          <cell r="W7389"/>
        </row>
        <row r="7390">
          <cell r="K7390"/>
          <cell r="V7390"/>
          <cell r="W7390"/>
        </row>
        <row r="7391">
          <cell r="K7391"/>
          <cell r="V7391"/>
          <cell r="W7391"/>
        </row>
        <row r="7392">
          <cell r="K7392"/>
          <cell r="V7392"/>
          <cell r="W7392"/>
        </row>
        <row r="7393">
          <cell r="K7393"/>
          <cell r="V7393"/>
          <cell r="W7393"/>
        </row>
        <row r="7394">
          <cell r="K7394"/>
          <cell r="V7394"/>
          <cell r="W7394"/>
        </row>
        <row r="7395">
          <cell r="K7395"/>
          <cell r="V7395"/>
          <cell r="W7395"/>
        </row>
        <row r="7396">
          <cell r="K7396"/>
          <cell r="V7396"/>
          <cell r="W7396"/>
        </row>
        <row r="7397">
          <cell r="K7397"/>
          <cell r="V7397"/>
          <cell r="W7397"/>
        </row>
        <row r="7398">
          <cell r="K7398"/>
          <cell r="V7398"/>
          <cell r="W7398"/>
        </row>
        <row r="7399">
          <cell r="K7399"/>
          <cell r="V7399"/>
          <cell r="W7399"/>
        </row>
        <row r="7400">
          <cell r="K7400"/>
          <cell r="V7400"/>
          <cell r="W7400"/>
        </row>
        <row r="7401">
          <cell r="K7401"/>
          <cell r="V7401"/>
          <cell r="W7401"/>
        </row>
        <row r="7402">
          <cell r="K7402"/>
          <cell r="V7402"/>
          <cell r="W7402"/>
        </row>
        <row r="7403">
          <cell r="K7403"/>
          <cell r="V7403"/>
          <cell r="W7403"/>
        </row>
        <row r="7404">
          <cell r="K7404"/>
          <cell r="V7404"/>
          <cell r="W7404"/>
        </row>
        <row r="7405">
          <cell r="K7405"/>
          <cell r="V7405"/>
          <cell r="W7405"/>
        </row>
        <row r="7406">
          <cell r="K7406"/>
          <cell r="V7406"/>
          <cell r="W7406"/>
        </row>
        <row r="7407">
          <cell r="K7407"/>
          <cell r="V7407"/>
          <cell r="W7407"/>
        </row>
        <row r="7408">
          <cell r="K7408"/>
          <cell r="V7408"/>
          <cell r="W7408"/>
        </row>
        <row r="7409">
          <cell r="K7409"/>
          <cell r="V7409"/>
          <cell r="W7409"/>
        </row>
        <row r="7410">
          <cell r="K7410"/>
          <cell r="V7410"/>
          <cell r="W7410"/>
        </row>
        <row r="7411">
          <cell r="K7411"/>
          <cell r="V7411"/>
          <cell r="W7411"/>
        </row>
        <row r="7412">
          <cell r="K7412"/>
          <cell r="V7412"/>
          <cell r="W7412"/>
        </row>
        <row r="7413">
          <cell r="K7413"/>
          <cell r="V7413"/>
          <cell r="W7413"/>
        </row>
        <row r="7414">
          <cell r="K7414"/>
          <cell r="V7414"/>
          <cell r="W7414"/>
        </row>
        <row r="7415">
          <cell r="K7415"/>
          <cell r="V7415"/>
          <cell r="W7415"/>
        </row>
        <row r="7416">
          <cell r="K7416"/>
          <cell r="V7416"/>
          <cell r="W7416"/>
        </row>
        <row r="7417">
          <cell r="K7417"/>
          <cell r="V7417"/>
          <cell r="W7417"/>
        </row>
        <row r="7418">
          <cell r="K7418"/>
          <cell r="V7418"/>
          <cell r="W7418"/>
        </row>
        <row r="7419">
          <cell r="K7419"/>
          <cell r="V7419"/>
          <cell r="W7419"/>
        </row>
        <row r="7420">
          <cell r="K7420"/>
          <cell r="V7420"/>
          <cell r="W7420"/>
        </row>
        <row r="7421">
          <cell r="K7421"/>
          <cell r="V7421"/>
          <cell r="W7421"/>
        </row>
        <row r="7422">
          <cell r="K7422"/>
          <cell r="V7422"/>
          <cell r="W7422"/>
        </row>
        <row r="7423">
          <cell r="K7423"/>
          <cell r="V7423"/>
          <cell r="W7423"/>
        </row>
        <row r="7424">
          <cell r="K7424"/>
          <cell r="V7424"/>
          <cell r="W7424"/>
        </row>
        <row r="7425">
          <cell r="K7425"/>
          <cell r="V7425"/>
          <cell r="W7425"/>
        </row>
        <row r="7426">
          <cell r="K7426"/>
          <cell r="V7426"/>
          <cell r="W7426"/>
        </row>
        <row r="7427">
          <cell r="K7427"/>
          <cell r="V7427"/>
          <cell r="W7427"/>
        </row>
        <row r="7428">
          <cell r="K7428"/>
          <cell r="V7428"/>
          <cell r="W7428"/>
        </row>
        <row r="7429">
          <cell r="K7429"/>
          <cell r="V7429"/>
          <cell r="W7429"/>
        </row>
        <row r="7430">
          <cell r="K7430"/>
          <cell r="V7430"/>
          <cell r="W7430"/>
        </row>
        <row r="7431">
          <cell r="K7431"/>
          <cell r="V7431"/>
          <cell r="W7431"/>
        </row>
        <row r="7432">
          <cell r="K7432"/>
          <cell r="V7432"/>
          <cell r="W7432"/>
        </row>
        <row r="7433">
          <cell r="K7433"/>
          <cell r="V7433"/>
          <cell r="W7433"/>
        </row>
        <row r="7434">
          <cell r="K7434"/>
          <cell r="V7434"/>
          <cell r="W7434"/>
        </row>
        <row r="7435">
          <cell r="K7435"/>
          <cell r="V7435"/>
          <cell r="W7435"/>
        </row>
        <row r="7436">
          <cell r="K7436"/>
          <cell r="V7436"/>
          <cell r="W7436"/>
        </row>
        <row r="7437">
          <cell r="K7437"/>
          <cell r="V7437"/>
          <cell r="W7437"/>
        </row>
        <row r="7438">
          <cell r="K7438"/>
          <cell r="V7438"/>
          <cell r="W7438"/>
        </row>
        <row r="7439">
          <cell r="K7439"/>
          <cell r="V7439"/>
          <cell r="W7439"/>
        </row>
        <row r="7440">
          <cell r="K7440"/>
          <cell r="V7440"/>
          <cell r="W7440"/>
        </row>
        <row r="7441">
          <cell r="K7441"/>
          <cell r="V7441"/>
          <cell r="W7441"/>
        </row>
        <row r="7442">
          <cell r="K7442"/>
          <cell r="V7442"/>
          <cell r="W7442"/>
        </row>
        <row r="7443">
          <cell r="K7443"/>
          <cell r="V7443"/>
          <cell r="W7443"/>
        </row>
        <row r="7444">
          <cell r="K7444"/>
          <cell r="V7444"/>
          <cell r="W7444"/>
        </row>
        <row r="7445">
          <cell r="K7445"/>
          <cell r="V7445"/>
          <cell r="W7445"/>
        </row>
        <row r="7446">
          <cell r="K7446"/>
          <cell r="V7446"/>
          <cell r="W7446"/>
        </row>
        <row r="7447">
          <cell r="K7447"/>
          <cell r="V7447"/>
          <cell r="W7447"/>
        </row>
        <row r="7448">
          <cell r="K7448"/>
          <cell r="V7448"/>
          <cell r="W7448"/>
        </row>
        <row r="7449">
          <cell r="K7449"/>
          <cell r="V7449"/>
          <cell r="W7449"/>
        </row>
        <row r="7450">
          <cell r="K7450"/>
          <cell r="V7450"/>
          <cell r="W7450"/>
        </row>
        <row r="7451">
          <cell r="K7451"/>
          <cell r="V7451"/>
          <cell r="W7451"/>
        </row>
        <row r="7452">
          <cell r="K7452"/>
          <cell r="V7452"/>
          <cell r="W7452"/>
        </row>
        <row r="7453">
          <cell r="K7453"/>
          <cell r="V7453"/>
          <cell r="W7453"/>
        </row>
        <row r="7454">
          <cell r="K7454"/>
          <cell r="V7454"/>
          <cell r="W7454"/>
        </row>
        <row r="7455">
          <cell r="K7455"/>
          <cell r="V7455"/>
          <cell r="W7455"/>
        </row>
        <row r="7456">
          <cell r="K7456"/>
          <cell r="V7456"/>
          <cell r="W7456"/>
        </row>
        <row r="7457">
          <cell r="K7457"/>
          <cell r="V7457"/>
          <cell r="W7457"/>
        </row>
        <row r="7458">
          <cell r="K7458"/>
          <cell r="V7458"/>
          <cell r="W7458"/>
        </row>
        <row r="7459">
          <cell r="K7459"/>
          <cell r="V7459"/>
          <cell r="W7459"/>
        </row>
        <row r="7460">
          <cell r="K7460"/>
          <cell r="V7460"/>
          <cell r="W7460"/>
        </row>
        <row r="7461">
          <cell r="K7461"/>
          <cell r="V7461"/>
          <cell r="W7461"/>
        </row>
        <row r="7462">
          <cell r="K7462"/>
          <cell r="V7462"/>
          <cell r="W7462"/>
        </row>
        <row r="7463">
          <cell r="K7463"/>
          <cell r="V7463"/>
          <cell r="W7463"/>
        </row>
        <row r="7464">
          <cell r="K7464"/>
          <cell r="V7464"/>
          <cell r="W7464"/>
        </row>
        <row r="7465">
          <cell r="K7465"/>
          <cell r="V7465"/>
          <cell r="W7465"/>
        </row>
        <row r="7466">
          <cell r="K7466"/>
          <cell r="V7466"/>
          <cell r="W7466"/>
        </row>
        <row r="7467">
          <cell r="K7467"/>
          <cell r="V7467"/>
          <cell r="W7467"/>
        </row>
        <row r="7468">
          <cell r="K7468"/>
          <cell r="V7468"/>
          <cell r="W7468"/>
        </row>
        <row r="7469">
          <cell r="K7469"/>
          <cell r="V7469"/>
          <cell r="W7469"/>
        </row>
        <row r="7470">
          <cell r="K7470"/>
          <cell r="V7470"/>
          <cell r="W7470"/>
        </row>
        <row r="7471">
          <cell r="K7471"/>
          <cell r="V7471"/>
          <cell r="W7471"/>
        </row>
        <row r="7472">
          <cell r="K7472"/>
          <cell r="V7472"/>
          <cell r="W7472"/>
        </row>
        <row r="7473">
          <cell r="K7473"/>
          <cell r="V7473"/>
          <cell r="W7473"/>
        </row>
        <row r="7474">
          <cell r="K7474"/>
          <cell r="V7474"/>
          <cell r="W7474"/>
        </row>
        <row r="7475">
          <cell r="K7475"/>
          <cell r="V7475"/>
          <cell r="W7475"/>
        </row>
        <row r="7476">
          <cell r="K7476"/>
          <cell r="V7476"/>
          <cell r="W7476"/>
        </row>
        <row r="7477">
          <cell r="K7477"/>
          <cell r="V7477"/>
          <cell r="W7477"/>
        </row>
        <row r="7478">
          <cell r="K7478"/>
          <cell r="V7478"/>
          <cell r="W7478"/>
        </row>
        <row r="7479">
          <cell r="K7479"/>
          <cell r="V7479"/>
          <cell r="W7479"/>
        </row>
        <row r="7480">
          <cell r="K7480"/>
          <cell r="V7480"/>
          <cell r="W7480"/>
        </row>
        <row r="7481">
          <cell r="K7481"/>
          <cell r="V7481"/>
          <cell r="W7481"/>
        </row>
        <row r="7482">
          <cell r="K7482"/>
          <cell r="V7482"/>
          <cell r="W7482"/>
        </row>
        <row r="7483">
          <cell r="K7483"/>
          <cell r="V7483"/>
          <cell r="W7483"/>
        </row>
        <row r="7484">
          <cell r="K7484"/>
          <cell r="V7484"/>
          <cell r="W7484"/>
        </row>
        <row r="7485">
          <cell r="K7485"/>
          <cell r="V7485"/>
          <cell r="W7485"/>
        </row>
        <row r="7486">
          <cell r="K7486"/>
          <cell r="V7486"/>
          <cell r="W7486"/>
        </row>
        <row r="7487">
          <cell r="K7487"/>
          <cell r="V7487"/>
          <cell r="W7487"/>
        </row>
        <row r="7488">
          <cell r="K7488"/>
          <cell r="V7488"/>
          <cell r="W7488"/>
        </row>
        <row r="7489">
          <cell r="K7489"/>
          <cell r="V7489"/>
          <cell r="W7489"/>
        </row>
        <row r="7490">
          <cell r="K7490"/>
          <cell r="V7490"/>
          <cell r="W7490"/>
        </row>
        <row r="7491">
          <cell r="K7491"/>
          <cell r="V7491"/>
          <cell r="W7491"/>
        </row>
        <row r="7492">
          <cell r="K7492"/>
          <cell r="V7492"/>
          <cell r="W7492"/>
        </row>
        <row r="7493">
          <cell r="K7493"/>
          <cell r="V7493"/>
          <cell r="W7493"/>
        </row>
        <row r="7494">
          <cell r="K7494"/>
          <cell r="V7494"/>
          <cell r="W7494"/>
        </row>
        <row r="7495">
          <cell r="K7495"/>
          <cell r="V7495"/>
          <cell r="W7495"/>
        </row>
        <row r="7496">
          <cell r="K7496"/>
          <cell r="V7496"/>
          <cell r="W7496"/>
        </row>
        <row r="7497">
          <cell r="K7497"/>
          <cell r="V7497"/>
          <cell r="W7497"/>
        </row>
        <row r="7498">
          <cell r="K7498"/>
          <cell r="V7498"/>
          <cell r="W7498"/>
        </row>
        <row r="7499">
          <cell r="K7499"/>
          <cell r="V7499"/>
          <cell r="W7499"/>
        </row>
        <row r="7500">
          <cell r="K7500"/>
          <cell r="V7500"/>
          <cell r="W7500"/>
        </row>
        <row r="7501">
          <cell r="K7501"/>
          <cell r="V7501"/>
          <cell r="W7501"/>
        </row>
        <row r="7502">
          <cell r="K7502"/>
          <cell r="V7502"/>
          <cell r="W7502"/>
        </row>
        <row r="7503">
          <cell r="K7503"/>
          <cell r="V7503"/>
          <cell r="W7503"/>
        </row>
        <row r="7504">
          <cell r="K7504"/>
          <cell r="V7504"/>
          <cell r="W7504"/>
        </row>
        <row r="7505">
          <cell r="K7505"/>
          <cell r="V7505"/>
          <cell r="W7505"/>
        </row>
        <row r="7506">
          <cell r="K7506"/>
          <cell r="V7506"/>
          <cell r="W7506"/>
        </row>
        <row r="7507">
          <cell r="K7507"/>
          <cell r="V7507"/>
          <cell r="W7507"/>
        </row>
        <row r="7508">
          <cell r="K7508"/>
          <cell r="V7508"/>
          <cell r="W7508"/>
        </row>
        <row r="7509">
          <cell r="K7509"/>
          <cell r="V7509"/>
          <cell r="W7509"/>
        </row>
        <row r="7510">
          <cell r="K7510"/>
          <cell r="V7510"/>
          <cell r="W7510"/>
        </row>
        <row r="7511">
          <cell r="K7511"/>
          <cell r="V7511"/>
          <cell r="W7511"/>
        </row>
        <row r="7512">
          <cell r="K7512"/>
          <cell r="V7512"/>
          <cell r="W7512"/>
        </row>
        <row r="7513">
          <cell r="K7513"/>
          <cell r="V7513"/>
          <cell r="W7513"/>
        </row>
        <row r="7514">
          <cell r="K7514"/>
          <cell r="V7514"/>
          <cell r="W7514"/>
        </row>
        <row r="7515">
          <cell r="K7515"/>
          <cell r="V7515"/>
          <cell r="W7515"/>
        </row>
        <row r="7516">
          <cell r="K7516"/>
          <cell r="V7516"/>
          <cell r="W7516"/>
        </row>
        <row r="7517">
          <cell r="K7517"/>
          <cell r="V7517"/>
          <cell r="W7517"/>
        </row>
        <row r="7518">
          <cell r="K7518"/>
          <cell r="V7518"/>
          <cell r="W7518"/>
        </row>
        <row r="7519">
          <cell r="K7519"/>
          <cell r="V7519"/>
          <cell r="W7519"/>
        </row>
        <row r="7520">
          <cell r="K7520"/>
          <cell r="V7520"/>
          <cell r="W7520"/>
        </row>
        <row r="7521">
          <cell r="K7521"/>
          <cell r="V7521"/>
          <cell r="W7521"/>
        </row>
        <row r="7522">
          <cell r="K7522"/>
          <cell r="V7522"/>
          <cell r="W7522"/>
        </row>
        <row r="7523">
          <cell r="K7523"/>
          <cell r="V7523"/>
          <cell r="W7523"/>
        </row>
        <row r="7524">
          <cell r="K7524"/>
          <cell r="V7524"/>
          <cell r="W7524"/>
        </row>
        <row r="7525">
          <cell r="K7525"/>
          <cell r="V7525"/>
          <cell r="W7525"/>
        </row>
        <row r="7526">
          <cell r="K7526"/>
          <cell r="V7526"/>
          <cell r="W7526"/>
        </row>
        <row r="7527">
          <cell r="K7527"/>
          <cell r="V7527"/>
          <cell r="W7527"/>
        </row>
        <row r="7528">
          <cell r="K7528"/>
          <cell r="V7528"/>
          <cell r="W7528"/>
        </row>
        <row r="7529">
          <cell r="K7529"/>
          <cell r="V7529"/>
          <cell r="W7529"/>
        </row>
        <row r="7530">
          <cell r="K7530"/>
          <cell r="V7530"/>
          <cell r="W7530"/>
        </row>
        <row r="7531">
          <cell r="K7531"/>
          <cell r="V7531"/>
          <cell r="W7531"/>
        </row>
        <row r="7532">
          <cell r="K7532"/>
          <cell r="V7532"/>
          <cell r="W7532"/>
        </row>
        <row r="7533">
          <cell r="K7533"/>
          <cell r="V7533"/>
          <cell r="W7533"/>
        </row>
        <row r="7534">
          <cell r="K7534"/>
          <cell r="V7534"/>
          <cell r="W7534"/>
        </row>
        <row r="7535">
          <cell r="K7535"/>
          <cell r="V7535"/>
          <cell r="W7535"/>
        </row>
        <row r="7536">
          <cell r="K7536"/>
          <cell r="V7536"/>
          <cell r="W7536"/>
        </row>
        <row r="7537">
          <cell r="K7537"/>
          <cell r="V7537"/>
          <cell r="W7537"/>
        </row>
        <row r="7538">
          <cell r="K7538"/>
          <cell r="V7538"/>
          <cell r="W7538"/>
        </row>
        <row r="7539">
          <cell r="K7539"/>
          <cell r="V7539"/>
          <cell r="W7539"/>
        </row>
        <row r="7540">
          <cell r="K7540"/>
          <cell r="V7540"/>
          <cell r="W7540"/>
        </row>
        <row r="7541">
          <cell r="K7541"/>
          <cell r="V7541"/>
          <cell r="W7541"/>
        </row>
        <row r="7542">
          <cell r="K7542"/>
          <cell r="V7542"/>
          <cell r="W7542"/>
        </row>
        <row r="7543">
          <cell r="K7543"/>
          <cell r="V7543"/>
          <cell r="W7543"/>
        </row>
        <row r="7544">
          <cell r="K7544"/>
          <cell r="V7544"/>
          <cell r="W7544"/>
        </row>
        <row r="7545">
          <cell r="K7545"/>
          <cell r="V7545"/>
          <cell r="W7545"/>
        </row>
        <row r="7546">
          <cell r="K7546"/>
          <cell r="V7546"/>
          <cell r="W7546"/>
        </row>
        <row r="7547">
          <cell r="K7547"/>
          <cell r="V7547"/>
          <cell r="W7547"/>
        </row>
        <row r="7548">
          <cell r="K7548"/>
          <cell r="V7548"/>
          <cell r="W7548"/>
        </row>
        <row r="7549">
          <cell r="K7549"/>
          <cell r="V7549"/>
          <cell r="W7549"/>
        </row>
        <row r="7550">
          <cell r="K7550"/>
          <cell r="V7550"/>
          <cell r="W7550"/>
        </row>
        <row r="7551">
          <cell r="K7551"/>
          <cell r="V7551"/>
          <cell r="W7551"/>
        </row>
        <row r="7552">
          <cell r="K7552"/>
          <cell r="V7552"/>
          <cell r="W7552"/>
        </row>
        <row r="7553">
          <cell r="K7553"/>
          <cell r="V7553"/>
          <cell r="W7553"/>
        </row>
        <row r="7554">
          <cell r="K7554"/>
          <cell r="V7554"/>
          <cell r="W7554"/>
        </row>
        <row r="7555">
          <cell r="K7555"/>
          <cell r="V7555"/>
          <cell r="W7555"/>
        </row>
        <row r="7556">
          <cell r="K7556"/>
          <cell r="V7556"/>
          <cell r="W7556"/>
        </row>
        <row r="7557">
          <cell r="K7557"/>
          <cell r="V7557"/>
          <cell r="W7557"/>
        </row>
        <row r="7558">
          <cell r="K7558"/>
          <cell r="V7558"/>
          <cell r="W7558"/>
        </row>
        <row r="7559">
          <cell r="K7559"/>
          <cell r="V7559"/>
          <cell r="W7559"/>
        </row>
        <row r="7560">
          <cell r="K7560"/>
          <cell r="V7560"/>
          <cell r="W7560"/>
        </row>
        <row r="7561">
          <cell r="K7561"/>
          <cell r="V7561"/>
          <cell r="W7561"/>
        </row>
        <row r="7562">
          <cell r="K7562"/>
          <cell r="V7562"/>
          <cell r="W7562"/>
        </row>
        <row r="7563">
          <cell r="K7563"/>
          <cell r="V7563"/>
          <cell r="W7563"/>
        </row>
        <row r="7564">
          <cell r="K7564"/>
          <cell r="V7564"/>
          <cell r="W7564"/>
        </row>
        <row r="7565">
          <cell r="K7565"/>
          <cell r="V7565"/>
          <cell r="W7565"/>
        </row>
        <row r="7566">
          <cell r="K7566"/>
          <cell r="V7566"/>
          <cell r="W7566"/>
        </row>
        <row r="7567">
          <cell r="K7567"/>
          <cell r="V7567"/>
          <cell r="W7567"/>
        </row>
        <row r="7568">
          <cell r="K7568"/>
          <cell r="V7568"/>
          <cell r="W7568"/>
        </row>
        <row r="7569">
          <cell r="K7569"/>
          <cell r="V7569"/>
          <cell r="W7569"/>
        </row>
        <row r="7570">
          <cell r="K7570"/>
          <cell r="V7570"/>
          <cell r="W7570"/>
        </row>
        <row r="7571">
          <cell r="K7571"/>
          <cell r="V7571"/>
          <cell r="W7571"/>
        </row>
        <row r="7572">
          <cell r="K7572"/>
          <cell r="V7572"/>
          <cell r="W7572"/>
        </row>
        <row r="7573">
          <cell r="K7573"/>
          <cell r="V7573"/>
          <cell r="W7573"/>
        </row>
        <row r="7574">
          <cell r="K7574"/>
          <cell r="V7574"/>
          <cell r="W7574"/>
        </row>
        <row r="7575">
          <cell r="K7575"/>
          <cell r="V7575"/>
          <cell r="W7575"/>
        </row>
        <row r="7576">
          <cell r="K7576"/>
          <cell r="V7576"/>
          <cell r="W7576"/>
        </row>
        <row r="7577">
          <cell r="K7577"/>
          <cell r="V7577"/>
          <cell r="W7577"/>
        </row>
        <row r="7578">
          <cell r="K7578"/>
          <cell r="V7578"/>
          <cell r="W7578"/>
        </row>
        <row r="7579">
          <cell r="K7579"/>
          <cell r="V7579"/>
          <cell r="W7579"/>
        </row>
        <row r="7580">
          <cell r="K7580"/>
          <cell r="V7580"/>
          <cell r="W7580"/>
        </row>
        <row r="7581">
          <cell r="K7581"/>
          <cell r="V7581"/>
          <cell r="W7581"/>
        </row>
        <row r="7582">
          <cell r="K7582"/>
          <cell r="V7582"/>
          <cell r="W7582"/>
        </row>
        <row r="7583">
          <cell r="K7583"/>
          <cell r="V7583"/>
          <cell r="W7583"/>
        </row>
        <row r="7584">
          <cell r="K7584"/>
          <cell r="V7584"/>
          <cell r="W7584"/>
        </row>
        <row r="7585">
          <cell r="K7585"/>
          <cell r="V7585"/>
          <cell r="W7585"/>
        </row>
        <row r="7586">
          <cell r="K7586"/>
          <cell r="V7586"/>
          <cell r="W7586"/>
        </row>
        <row r="7587">
          <cell r="K7587"/>
          <cell r="V7587"/>
          <cell r="W7587"/>
        </row>
        <row r="7588">
          <cell r="K7588"/>
          <cell r="V7588"/>
          <cell r="W7588"/>
        </row>
        <row r="7589">
          <cell r="K7589"/>
          <cell r="V7589"/>
          <cell r="W7589"/>
        </row>
        <row r="7590">
          <cell r="K7590"/>
          <cell r="V7590"/>
          <cell r="W7590"/>
        </row>
        <row r="7591">
          <cell r="K7591"/>
          <cell r="V7591"/>
          <cell r="W7591"/>
        </row>
        <row r="7592">
          <cell r="K7592"/>
          <cell r="V7592"/>
          <cell r="W7592"/>
        </row>
        <row r="7593">
          <cell r="K7593"/>
          <cell r="V7593"/>
          <cell r="W7593"/>
        </row>
        <row r="7594">
          <cell r="K7594"/>
          <cell r="V7594"/>
          <cell r="W7594"/>
        </row>
        <row r="7595">
          <cell r="K7595"/>
          <cell r="V7595"/>
          <cell r="W7595"/>
        </row>
        <row r="7596">
          <cell r="K7596"/>
          <cell r="V7596"/>
          <cell r="W7596"/>
        </row>
        <row r="7597">
          <cell r="K7597"/>
          <cell r="V7597"/>
          <cell r="W7597"/>
        </row>
        <row r="7598">
          <cell r="K7598"/>
          <cell r="V7598"/>
          <cell r="W7598"/>
        </row>
        <row r="7599">
          <cell r="K7599"/>
          <cell r="V7599"/>
          <cell r="W7599"/>
        </row>
        <row r="7600">
          <cell r="K7600"/>
          <cell r="V7600"/>
          <cell r="W7600"/>
        </row>
        <row r="7601">
          <cell r="K7601"/>
          <cell r="V7601"/>
          <cell r="W7601"/>
        </row>
        <row r="7602">
          <cell r="K7602"/>
          <cell r="V7602"/>
          <cell r="W7602"/>
        </row>
        <row r="7603">
          <cell r="K7603"/>
          <cell r="V7603"/>
          <cell r="W7603"/>
        </row>
        <row r="7604">
          <cell r="K7604"/>
          <cell r="V7604"/>
          <cell r="W7604"/>
        </row>
        <row r="7605">
          <cell r="K7605"/>
          <cell r="V7605"/>
          <cell r="W7605"/>
        </row>
        <row r="7606">
          <cell r="K7606"/>
          <cell r="V7606"/>
          <cell r="W7606"/>
        </row>
        <row r="7607">
          <cell r="K7607"/>
          <cell r="V7607"/>
          <cell r="W7607"/>
        </row>
        <row r="7608">
          <cell r="K7608"/>
          <cell r="V7608"/>
          <cell r="W7608"/>
        </row>
        <row r="7609">
          <cell r="K7609"/>
          <cell r="V7609"/>
          <cell r="W7609"/>
        </row>
        <row r="7610">
          <cell r="K7610"/>
          <cell r="V7610"/>
          <cell r="W7610"/>
        </row>
        <row r="7611">
          <cell r="K7611"/>
          <cell r="V7611"/>
          <cell r="W7611"/>
        </row>
        <row r="7612">
          <cell r="K7612"/>
          <cell r="V7612"/>
          <cell r="W7612"/>
        </row>
        <row r="7613">
          <cell r="K7613"/>
          <cell r="V7613"/>
          <cell r="W7613"/>
        </row>
        <row r="7614">
          <cell r="K7614"/>
          <cell r="V7614"/>
          <cell r="W7614"/>
        </row>
        <row r="7615">
          <cell r="K7615"/>
          <cell r="V7615"/>
          <cell r="W7615"/>
        </row>
        <row r="7616">
          <cell r="K7616"/>
          <cell r="V7616"/>
          <cell r="W7616"/>
        </row>
        <row r="7617">
          <cell r="K7617"/>
          <cell r="V7617"/>
          <cell r="W7617"/>
        </row>
        <row r="7618">
          <cell r="K7618"/>
          <cell r="V7618"/>
          <cell r="W7618"/>
        </row>
        <row r="7619">
          <cell r="K7619"/>
          <cell r="V7619"/>
          <cell r="W7619"/>
        </row>
        <row r="7620">
          <cell r="K7620"/>
          <cell r="V7620"/>
          <cell r="W7620"/>
        </row>
        <row r="7621">
          <cell r="K7621"/>
          <cell r="V7621"/>
          <cell r="W7621"/>
        </row>
        <row r="7622">
          <cell r="K7622"/>
          <cell r="V7622"/>
          <cell r="W7622"/>
        </row>
        <row r="7623">
          <cell r="K7623"/>
          <cell r="V7623"/>
          <cell r="W7623"/>
        </row>
        <row r="7624">
          <cell r="K7624"/>
          <cell r="V7624"/>
          <cell r="W7624"/>
        </row>
        <row r="7625">
          <cell r="K7625"/>
          <cell r="V7625"/>
          <cell r="W7625"/>
        </row>
        <row r="7626">
          <cell r="K7626"/>
          <cell r="V7626"/>
          <cell r="W7626"/>
        </row>
        <row r="7627">
          <cell r="K7627"/>
          <cell r="V7627"/>
          <cell r="W7627"/>
        </row>
        <row r="7628">
          <cell r="K7628"/>
          <cell r="V7628"/>
          <cell r="W7628"/>
        </row>
        <row r="7629">
          <cell r="K7629"/>
          <cell r="V7629"/>
          <cell r="W7629"/>
        </row>
        <row r="7630">
          <cell r="K7630"/>
          <cell r="V7630"/>
          <cell r="W7630"/>
        </row>
        <row r="7631">
          <cell r="K7631"/>
          <cell r="V7631"/>
          <cell r="W7631"/>
        </row>
        <row r="7632">
          <cell r="K7632"/>
          <cell r="V7632"/>
          <cell r="W7632"/>
        </row>
        <row r="7633">
          <cell r="K7633"/>
          <cell r="V7633"/>
          <cell r="W7633"/>
        </row>
        <row r="7634">
          <cell r="K7634"/>
          <cell r="V7634"/>
          <cell r="W7634"/>
        </row>
        <row r="7635">
          <cell r="K7635"/>
          <cell r="V7635"/>
          <cell r="W7635"/>
        </row>
        <row r="7636">
          <cell r="K7636"/>
          <cell r="V7636"/>
          <cell r="W7636"/>
        </row>
        <row r="7637">
          <cell r="K7637"/>
          <cell r="V7637"/>
          <cell r="W7637"/>
        </row>
        <row r="7638">
          <cell r="K7638"/>
          <cell r="V7638"/>
          <cell r="W7638"/>
        </row>
        <row r="7639">
          <cell r="K7639"/>
          <cell r="V7639"/>
          <cell r="W7639"/>
        </row>
        <row r="7640">
          <cell r="K7640"/>
          <cell r="V7640"/>
          <cell r="W7640"/>
        </row>
        <row r="7641">
          <cell r="K7641"/>
          <cell r="V7641"/>
          <cell r="W7641"/>
        </row>
        <row r="7642">
          <cell r="K7642"/>
          <cell r="V7642"/>
          <cell r="W7642"/>
        </row>
        <row r="7643">
          <cell r="K7643"/>
          <cell r="V7643"/>
          <cell r="W7643"/>
        </row>
        <row r="7644">
          <cell r="K7644"/>
          <cell r="V7644"/>
          <cell r="W7644"/>
        </row>
        <row r="7645">
          <cell r="K7645"/>
          <cell r="V7645"/>
          <cell r="W7645"/>
        </row>
        <row r="7646">
          <cell r="K7646"/>
          <cell r="V7646"/>
          <cell r="W7646"/>
        </row>
        <row r="7647">
          <cell r="K7647"/>
          <cell r="V7647"/>
          <cell r="W7647"/>
        </row>
        <row r="7648">
          <cell r="K7648"/>
          <cell r="V7648"/>
          <cell r="W7648"/>
        </row>
        <row r="7649">
          <cell r="K7649"/>
          <cell r="V7649"/>
          <cell r="W7649"/>
        </row>
        <row r="7650">
          <cell r="K7650"/>
          <cell r="V7650"/>
          <cell r="W7650"/>
        </row>
        <row r="7651">
          <cell r="K7651"/>
          <cell r="V7651"/>
          <cell r="W7651"/>
        </row>
        <row r="7652">
          <cell r="K7652"/>
          <cell r="V7652"/>
          <cell r="W7652"/>
        </row>
        <row r="7653">
          <cell r="K7653"/>
          <cell r="V7653"/>
          <cell r="W7653"/>
        </row>
        <row r="7654">
          <cell r="K7654"/>
          <cell r="V7654"/>
          <cell r="W7654"/>
        </row>
        <row r="7655">
          <cell r="K7655"/>
          <cell r="V7655"/>
          <cell r="W7655"/>
        </row>
        <row r="7656">
          <cell r="K7656"/>
          <cell r="V7656"/>
          <cell r="W7656"/>
        </row>
        <row r="7657">
          <cell r="K7657"/>
          <cell r="V7657"/>
          <cell r="W7657"/>
        </row>
        <row r="7658">
          <cell r="K7658"/>
          <cell r="V7658"/>
          <cell r="W7658"/>
        </row>
        <row r="7659">
          <cell r="K7659"/>
          <cell r="V7659"/>
          <cell r="W7659"/>
        </row>
        <row r="7660">
          <cell r="K7660"/>
          <cell r="V7660"/>
          <cell r="W7660"/>
        </row>
        <row r="7661">
          <cell r="K7661"/>
          <cell r="V7661"/>
          <cell r="W7661"/>
        </row>
        <row r="7662">
          <cell r="K7662"/>
          <cell r="V7662"/>
          <cell r="W7662"/>
        </row>
        <row r="7663">
          <cell r="K7663"/>
          <cell r="V7663"/>
          <cell r="W7663"/>
        </row>
        <row r="7664">
          <cell r="K7664"/>
          <cell r="V7664"/>
          <cell r="W7664"/>
        </row>
        <row r="7665">
          <cell r="K7665"/>
          <cell r="V7665"/>
          <cell r="W7665"/>
        </row>
        <row r="7666">
          <cell r="K7666"/>
          <cell r="V7666"/>
          <cell r="W7666"/>
        </row>
        <row r="7667">
          <cell r="K7667"/>
          <cell r="V7667"/>
          <cell r="W7667"/>
        </row>
        <row r="7668">
          <cell r="K7668"/>
          <cell r="V7668"/>
          <cell r="W7668"/>
        </row>
        <row r="7669">
          <cell r="K7669"/>
          <cell r="V7669"/>
          <cell r="W7669"/>
        </row>
        <row r="7670">
          <cell r="K7670"/>
          <cell r="V7670"/>
          <cell r="W7670"/>
        </row>
        <row r="7671">
          <cell r="K7671"/>
          <cell r="V7671"/>
          <cell r="W7671"/>
        </row>
        <row r="7672">
          <cell r="K7672"/>
          <cell r="V7672"/>
          <cell r="W7672"/>
        </row>
        <row r="7673">
          <cell r="K7673"/>
          <cell r="V7673"/>
          <cell r="W7673"/>
        </row>
        <row r="7674">
          <cell r="K7674"/>
          <cell r="V7674"/>
          <cell r="W7674"/>
        </row>
        <row r="7675">
          <cell r="K7675"/>
          <cell r="V7675"/>
          <cell r="W7675"/>
        </row>
        <row r="7676">
          <cell r="K7676"/>
          <cell r="V7676"/>
          <cell r="W7676"/>
        </row>
        <row r="7677">
          <cell r="K7677"/>
          <cell r="V7677"/>
          <cell r="W7677"/>
        </row>
        <row r="7678">
          <cell r="K7678"/>
          <cell r="V7678"/>
          <cell r="W7678"/>
        </row>
        <row r="7679">
          <cell r="K7679"/>
          <cell r="V7679"/>
          <cell r="W7679"/>
        </row>
        <row r="7680">
          <cell r="K7680"/>
          <cell r="V7680"/>
          <cell r="W7680"/>
        </row>
        <row r="7681">
          <cell r="K7681"/>
          <cell r="V7681"/>
          <cell r="W7681"/>
        </row>
        <row r="7682">
          <cell r="K7682"/>
          <cell r="V7682"/>
          <cell r="W7682"/>
        </row>
        <row r="7683">
          <cell r="K7683"/>
          <cell r="V7683"/>
          <cell r="W7683"/>
        </row>
        <row r="7684">
          <cell r="K7684"/>
          <cell r="V7684"/>
          <cell r="W7684"/>
        </row>
        <row r="7685">
          <cell r="K7685"/>
          <cell r="V7685"/>
          <cell r="W7685"/>
        </row>
        <row r="7686">
          <cell r="K7686"/>
          <cell r="V7686"/>
          <cell r="W7686"/>
        </row>
        <row r="7687">
          <cell r="K7687"/>
          <cell r="V7687"/>
          <cell r="W7687"/>
        </row>
        <row r="7688">
          <cell r="K7688"/>
          <cell r="V7688"/>
          <cell r="W7688"/>
        </row>
        <row r="7689">
          <cell r="K7689"/>
          <cell r="V7689"/>
          <cell r="W7689"/>
        </row>
        <row r="7690">
          <cell r="K7690"/>
          <cell r="V7690"/>
          <cell r="W7690"/>
        </row>
        <row r="7691">
          <cell r="K7691"/>
          <cell r="V7691"/>
          <cell r="W7691"/>
        </row>
        <row r="7692">
          <cell r="K7692"/>
          <cell r="V7692"/>
          <cell r="W7692"/>
        </row>
        <row r="7693">
          <cell r="K7693"/>
          <cell r="V7693"/>
          <cell r="W7693"/>
        </row>
        <row r="7694">
          <cell r="K7694"/>
          <cell r="V7694"/>
          <cell r="W7694"/>
        </row>
        <row r="7695">
          <cell r="K7695"/>
          <cell r="V7695"/>
          <cell r="W7695"/>
        </row>
        <row r="7696">
          <cell r="K7696"/>
          <cell r="V7696"/>
          <cell r="W7696"/>
        </row>
        <row r="7697">
          <cell r="K7697"/>
          <cell r="V7697"/>
          <cell r="W7697"/>
        </row>
        <row r="7698">
          <cell r="K7698"/>
          <cell r="V7698"/>
          <cell r="W7698"/>
        </row>
        <row r="7699">
          <cell r="K7699"/>
          <cell r="V7699"/>
          <cell r="W7699"/>
        </row>
        <row r="7700">
          <cell r="K7700"/>
          <cell r="V7700"/>
          <cell r="W7700"/>
        </row>
        <row r="7701">
          <cell r="K7701"/>
          <cell r="V7701"/>
          <cell r="W7701"/>
        </row>
        <row r="7702">
          <cell r="K7702"/>
          <cell r="V7702"/>
          <cell r="W7702"/>
        </row>
        <row r="7703">
          <cell r="K7703"/>
          <cell r="V7703"/>
          <cell r="W7703"/>
        </row>
        <row r="7704">
          <cell r="K7704"/>
          <cell r="V7704"/>
          <cell r="W7704"/>
        </row>
        <row r="7705">
          <cell r="K7705"/>
          <cell r="V7705"/>
          <cell r="W7705"/>
        </row>
        <row r="7706">
          <cell r="K7706"/>
          <cell r="V7706"/>
          <cell r="W7706"/>
        </row>
        <row r="7707">
          <cell r="K7707"/>
          <cell r="V7707"/>
          <cell r="W7707"/>
        </row>
        <row r="7708">
          <cell r="K7708"/>
          <cell r="V7708"/>
          <cell r="W7708"/>
        </row>
        <row r="7709">
          <cell r="K7709"/>
          <cell r="V7709"/>
          <cell r="W7709"/>
        </row>
        <row r="7710">
          <cell r="K7710"/>
          <cell r="V7710"/>
          <cell r="W7710"/>
        </row>
        <row r="7711">
          <cell r="K7711"/>
          <cell r="V7711"/>
          <cell r="W7711"/>
        </row>
        <row r="7712">
          <cell r="K7712"/>
          <cell r="V7712"/>
          <cell r="W7712"/>
        </row>
        <row r="7713">
          <cell r="K7713"/>
          <cell r="V7713"/>
          <cell r="W7713"/>
        </row>
        <row r="7714">
          <cell r="K7714"/>
          <cell r="V7714"/>
          <cell r="W7714"/>
        </row>
        <row r="7715">
          <cell r="K7715"/>
          <cell r="V7715"/>
          <cell r="W7715"/>
        </row>
        <row r="7716">
          <cell r="K7716"/>
          <cell r="V7716"/>
          <cell r="W7716"/>
        </row>
        <row r="7717">
          <cell r="K7717"/>
          <cell r="V7717"/>
          <cell r="W7717"/>
        </row>
        <row r="7718">
          <cell r="K7718"/>
          <cell r="V7718"/>
          <cell r="W7718"/>
        </row>
        <row r="7719">
          <cell r="K7719"/>
          <cell r="V7719"/>
          <cell r="W7719"/>
        </row>
        <row r="7720">
          <cell r="K7720"/>
          <cell r="V7720"/>
          <cell r="W7720"/>
        </row>
        <row r="7721">
          <cell r="K7721"/>
          <cell r="V7721"/>
          <cell r="W7721"/>
        </row>
        <row r="7722">
          <cell r="K7722"/>
          <cell r="V7722"/>
          <cell r="W7722"/>
        </row>
        <row r="7723">
          <cell r="K7723"/>
          <cell r="V7723"/>
          <cell r="W7723"/>
        </row>
        <row r="7724">
          <cell r="K7724"/>
          <cell r="V7724"/>
          <cell r="W7724"/>
        </row>
        <row r="7725">
          <cell r="K7725"/>
          <cell r="V7725"/>
          <cell r="W7725"/>
        </row>
        <row r="7726">
          <cell r="K7726"/>
          <cell r="V7726"/>
          <cell r="W7726"/>
        </row>
        <row r="7727">
          <cell r="K7727"/>
          <cell r="V7727"/>
          <cell r="W7727"/>
        </row>
        <row r="7728">
          <cell r="K7728"/>
          <cell r="V7728"/>
          <cell r="W7728"/>
        </row>
        <row r="7729">
          <cell r="K7729"/>
          <cell r="V7729"/>
          <cell r="W7729"/>
        </row>
        <row r="7730">
          <cell r="K7730"/>
          <cell r="V7730"/>
          <cell r="W7730"/>
        </row>
        <row r="7731">
          <cell r="K7731"/>
          <cell r="V7731"/>
          <cell r="W7731"/>
        </row>
        <row r="7732">
          <cell r="K7732"/>
          <cell r="V7732"/>
          <cell r="W7732"/>
        </row>
        <row r="7733">
          <cell r="K7733"/>
          <cell r="V7733"/>
          <cell r="W7733"/>
        </row>
        <row r="7734">
          <cell r="K7734"/>
          <cell r="V7734"/>
          <cell r="W7734"/>
        </row>
        <row r="7735">
          <cell r="K7735"/>
          <cell r="V7735"/>
          <cell r="W7735"/>
        </row>
        <row r="7736">
          <cell r="K7736"/>
          <cell r="V7736"/>
          <cell r="W7736"/>
        </row>
        <row r="7737">
          <cell r="K7737"/>
          <cell r="V7737"/>
          <cell r="W7737"/>
        </row>
        <row r="7738">
          <cell r="K7738"/>
          <cell r="V7738"/>
          <cell r="W7738"/>
        </row>
        <row r="7739">
          <cell r="K7739"/>
          <cell r="V7739"/>
          <cell r="W7739"/>
        </row>
        <row r="7740">
          <cell r="K7740"/>
          <cell r="V7740"/>
          <cell r="W7740"/>
        </row>
        <row r="7741">
          <cell r="K7741"/>
          <cell r="V7741"/>
          <cell r="W7741"/>
        </row>
        <row r="7742">
          <cell r="K7742"/>
          <cell r="V7742"/>
          <cell r="W7742"/>
        </row>
        <row r="7743">
          <cell r="K7743"/>
          <cell r="V7743"/>
          <cell r="W7743"/>
        </row>
        <row r="7744">
          <cell r="K7744"/>
          <cell r="V7744"/>
          <cell r="W7744"/>
        </row>
        <row r="7745">
          <cell r="K7745"/>
          <cell r="V7745"/>
          <cell r="W7745"/>
        </row>
        <row r="7746">
          <cell r="K7746"/>
          <cell r="V7746"/>
          <cell r="W7746"/>
        </row>
        <row r="7747">
          <cell r="K7747"/>
          <cell r="V7747"/>
          <cell r="W7747"/>
        </row>
        <row r="7748">
          <cell r="K7748"/>
          <cell r="V7748"/>
          <cell r="W7748"/>
        </row>
        <row r="7749">
          <cell r="K7749"/>
          <cell r="V7749"/>
          <cell r="W7749"/>
        </row>
        <row r="7750">
          <cell r="K7750"/>
          <cell r="V7750"/>
          <cell r="W7750"/>
        </row>
        <row r="7751">
          <cell r="K7751"/>
          <cell r="V7751"/>
          <cell r="W7751"/>
        </row>
        <row r="7752">
          <cell r="K7752"/>
          <cell r="V7752"/>
          <cell r="W7752"/>
        </row>
        <row r="7753">
          <cell r="K7753"/>
          <cell r="V7753"/>
          <cell r="W7753"/>
        </row>
        <row r="7754">
          <cell r="K7754"/>
          <cell r="V7754"/>
          <cell r="W7754"/>
        </row>
        <row r="7755">
          <cell r="K7755"/>
          <cell r="V7755"/>
          <cell r="W7755"/>
        </row>
        <row r="7756">
          <cell r="K7756"/>
          <cell r="V7756"/>
          <cell r="W7756"/>
        </row>
        <row r="7757">
          <cell r="K7757"/>
          <cell r="V7757"/>
          <cell r="W7757"/>
        </row>
        <row r="7758">
          <cell r="K7758"/>
          <cell r="V7758"/>
          <cell r="W7758"/>
        </row>
        <row r="7759">
          <cell r="K7759"/>
          <cell r="V7759"/>
          <cell r="W7759"/>
        </row>
        <row r="7760">
          <cell r="K7760"/>
          <cell r="V7760"/>
          <cell r="W7760"/>
        </row>
        <row r="7761">
          <cell r="K7761"/>
          <cell r="V7761"/>
          <cell r="W7761"/>
        </row>
        <row r="7762">
          <cell r="K7762"/>
          <cell r="V7762"/>
          <cell r="W7762"/>
        </row>
        <row r="7763">
          <cell r="K7763"/>
          <cell r="V7763"/>
          <cell r="W7763"/>
        </row>
        <row r="7764">
          <cell r="K7764"/>
          <cell r="V7764"/>
          <cell r="W7764"/>
        </row>
        <row r="7765">
          <cell r="K7765"/>
          <cell r="V7765"/>
          <cell r="W7765"/>
        </row>
        <row r="7766">
          <cell r="K7766"/>
          <cell r="V7766"/>
          <cell r="W7766"/>
        </row>
        <row r="7767">
          <cell r="K7767"/>
          <cell r="V7767"/>
          <cell r="W7767"/>
        </row>
        <row r="7768">
          <cell r="K7768"/>
          <cell r="V7768"/>
          <cell r="W7768"/>
        </row>
        <row r="7769">
          <cell r="K7769"/>
          <cell r="V7769"/>
          <cell r="W7769"/>
        </row>
        <row r="7770">
          <cell r="K7770"/>
          <cell r="V7770"/>
          <cell r="W7770"/>
        </row>
        <row r="7771">
          <cell r="K7771"/>
          <cell r="V7771"/>
          <cell r="W7771"/>
        </row>
        <row r="7772">
          <cell r="K7772"/>
          <cell r="V7772"/>
          <cell r="W7772"/>
        </row>
        <row r="7773">
          <cell r="K7773"/>
          <cell r="V7773"/>
          <cell r="W7773"/>
        </row>
        <row r="7774">
          <cell r="K7774"/>
          <cell r="V7774"/>
          <cell r="W7774"/>
        </row>
        <row r="7775">
          <cell r="K7775"/>
          <cell r="V7775"/>
          <cell r="W7775"/>
        </row>
        <row r="7776">
          <cell r="K7776"/>
          <cell r="V7776"/>
          <cell r="W7776"/>
        </row>
        <row r="7777">
          <cell r="K7777"/>
          <cell r="V7777"/>
          <cell r="W7777"/>
        </row>
        <row r="7778">
          <cell r="K7778"/>
          <cell r="V7778"/>
          <cell r="W7778"/>
        </row>
        <row r="7779">
          <cell r="K7779"/>
          <cell r="V7779"/>
          <cell r="W7779"/>
        </row>
        <row r="7780">
          <cell r="K7780"/>
          <cell r="V7780"/>
          <cell r="W7780"/>
        </row>
        <row r="7781">
          <cell r="K7781"/>
          <cell r="V7781"/>
          <cell r="W7781"/>
        </row>
        <row r="7782">
          <cell r="K7782"/>
          <cell r="V7782"/>
          <cell r="W7782"/>
        </row>
        <row r="7783">
          <cell r="K7783"/>
          <cell r="V7783"/>
          <cell r="W7783"/>
        </row>
        <row r="7784">
          <cell r="K7784"/>
          <cell r="V7784"/>
          <cell r="W7784"/>
        </row>
        <row r="7785">
          <cell r="K7785"/>
          <cell r="V7785"/>
          <cell r="W7785"/>
        </row>
        <row r="7786">
          <cell r="K7786"/>
          <cell r="V7786"/>
          <cell r="W7786"/>
        </row>
        <row r="7787">
          <cell r="K7787"/>
          <cell r="V7787"/>
          <cell r="W7787"/>
        </row>
        <row r="7788">
          <cell r="K7788"/>
          <cell r="V7788"/>
          <cell r="W7788"/>
        </row>
        <row r="7789">
          <cell r="K7789"/>
          <cell r="V7789"/>
          <cell r="W7789"/>
        </row>
        <row r="7790">
          <cell r="K7790"/>
          <cell r="V7790"/>
          <cell r="W7790"/>
        </row>
        <row r="7791">
          <cell r="K7791"/>
          <cell r="V7791"/>
          <cell r="W7791"/>
        </row>
        <row r="7792">
          <cell r="K7792"/>
          <cell r="V7792"/>
          <cell r="W7792"/>
        </row>
        <row r="7793">
          <cell r="K7793"/>
          <cell r="V7793"/>
          <cell r="W7793"/>
        </row>
        <row r="7794">
          <cell r="K7794"/>
          <cell r="V7794"/>
          <cell r="W7794"/>
        </row>
        <row r="7795">
          <cell r="K7795"/>
          <cell r="V7795"/>
          <cell r="W7795"/>
        </row>
        <row r="7796">
          <cell r="K7796"/>
          <cell r="V7796"/>
          <cell r="W7796"/>
        </row>
        <row r="7797">
          <cell r="K7797"/>
          <cell r="V7797"/>
          <cell r="W7797"/>
        </row>
        <row r="7798">
          <cell r="K7798"/>
          <cell r="V7798"/>
          <cell r="W7798"/>
        </row>
        <row r="7799">
          <cell r="K7799"/>
          <cell r="V7799"/>
          <cell r="W7799"/>
        </row>
        <row r="7800">
          <cell r="K7800"/>
          <cell r="V7800"/>
          <cell r="W7800"/>
        </row>
        <row r="7801">
          <cell r="K7801"/>
          <cell r="V7801"/>
          <cell r="W7801"/>
        </row>
        <row r="7802">
          <cell r="K7802"/>
          <cell r="V7802"/>
          <cell r="W7802"/>
        </row>
        <row r="7803">
          <cell r="K7803"/>
          <cell r="V7803"/>
          <cell r="W7803"/>
        </row>
        <row r="7804">
          <cell r="K7804"/>
          <cell r="V7804"/>
          <cell r="W7804"/>
        </row>
        <row r="7805">
          <cell r="K7805"/>
          <cell r="V7805"/>
          <cell r="W7805"/>
        </row>
        <row r="7806">
          <cell r="K7806"/>
          <cell r="V7806"/>
          <cell r="W7806"/>
        </row>
        <row r="7807">
          <cell r="K7807"/>
          <cell r="V7807"/>
          <cell r="W7807"/>
        </row>
        <row r="7808">
          <cell r="K7808"/>
          <cell r="V7808"/>
          <cell r="W7808"/>
        </row>
        <row r="7809">
          <cell r="K7809"/>
          <cell r="V7809"/>
          <cell r="W7809"/>
        </row>
        <row r="7810">
          <cell r="K7810"/>
          <cell r="V7810"/>
          <cell r="W7810"/>
        </row>
        <row r="7811">
          <cell r="K7811"/>
          <cell r="V7811"/>
          <cell r="W7811"/>
        </row>
        <row r="7812">
          <cell r="K7812"/>
          <cell r="V7812"/>
          <cell r="W7812"/>
        </row>
        <row r="7813">
          <cell r="K7813"/>
          <cell r="V7813"/>
          <cell r="W7813"/>
        </row>
        <row r="7814">
          <cell r="K7814"/>
          <cell r="V7814"/>
          <cell r="W7814"/>
        </row>
        <row r="7815">
          <cell r="K7815"/>
          <cell r="V7815"/>
          <cell r="W7815"/>
        </row>
        <row r="7816">
          <cell r="K7816"/>
          <cell r="V7816"/>
          <cell r="W7816"/>
        </row>
        <row r="7817">
          <cell r="K7817"/>
          <cell r="V7817"/>
          <cell r="W7817"/>
        </row>
        <row r="7818">
          <cell r="K7818"/>
          <cell r="V7818"/>
          <cell r="W7818"/>
        </row>
        <row r="7819">
          <cell r="K7819"/>
          <cell r="V7819"/>
          <cell r="W7819"/>
        </row>
        <row r="7820">
          <cell r="K7820"/>
          <cell r="V7820"/>
          <cell r="W7820"/>
        </row>
        <row r="7821">
          <cell r="K7821"/>
          <cell r="V7821"/>
          <cell r="W7821"/>
        </row>
        <row r="7822">
          <cell r="K7822"/>
          <cell r="V7822"/>
          <cell r="W7822"/>
        </row>
        <row r="7823">
          <cell r="K7823"/>
          <cell r="V7823"/>
          <cell r="W7823"/>
        </row>
        <row r="7824">
          <cell r="K7824"/>
          <cell r="V7824"/>
          <cell r="W7824"/>
        </row>
        <row r="7825">
          <cell r="K7825"/>
          <cell r="V7825"/>
          <cell r="W7825"/>
        </row>
        <row r="7826">
          <cell r="K7826"/>
          <cell r="V7826"/>
          <cell r="W7826"/>
        </row>
        <row r="7827">
          <cell r="K7827"/>
          <cell r="V7827"/>
          <cell r="W7827"/>
        </row>
        <row r="7828">
          <cell r="K7828"/>
          <cell r="V7828"/>
          <cell r="W7828"/>
        </row>
        <row r="7829">
          <cell r="K7829"/>
          <cell r="V7829"/>
          <cell r="W7829"/>
        </row>
        <row r="7830">
          <cell r="K7830"/>
          <cell r="V7830"/>
          <cell r="W7830"/>
        </row>
        <row r="7831">
          <cell r="K7831"/>
          <cell r="V7831"/>
          <cell r="W7831"/>
        </row>
        <row r="7832">
          <cell r="K7832"/>
          <cell r="V7832"/>
          <cell r="W7832"/>
        </row>
        <row r="7833">
          <cell r="K7833"/>
          <cell r="V7833"/>
          <cell r="W7833"/>
        </row>
        <row r="7834">
          <cell r="K7834"/>
          <cell r="V7834"/>
          <cell r="W7834"/>
        </row>
        <row r="7835">
          <cell r="K7835"/>
          <cell r="V7835"/>
          <cell r="W7835"/>
        </row>
        <row r="7836">
          <cell r="K7836"/>
          <cell r="V7836"/>
          <cell r="W7836"/>
        </row>
        <row r="7837">
          <cell r="K7837"/>
          <cell r="V7837"/>
          <cell r="W7837"/>
        </row>
        <row r="7838">
          <cell r="K7838"/>
          <cell r="V7838"/>
          <cell r="W7838"/>
        </row>
        <row r="7839">
          <cell r="K7839"/>
          <cell r="V7839"/>
          <cell r="W7839"/>
        </row>
        <row r="7840">
          <cell r="K7840"/>
          <cell r="V7840"/>
          <cell r="W7840"/>
        </row>
        <row r="7841">
          <cell r="K7841"/>
          <cell r="V7841"/>
          <cell r="W7841"/>
        </row>
        <row r="7842">
          <cell r="K7842"/>
          <cell r="V7842"/>
          <cell r="W7842"/>
        </row>
        <row r="7843">
          <cell r="K7843"/>
          <cell r="V7843"/>
          <cell r="W7843"/>
        </row>
        <row r="7844">
          <cell r="K7844"/>
          <cell r="V7844"/>
          <cell r="W7844"/>
        </row>
        <row r="7845">
          <cell r="K7845"/>
          <cell r="V7845"/>
          <cell r="W7845"/>
        </row>
        <row r="7846">
          <cell r="K7846"/>
          <cell r="V7846"/>
          <cell r="W7846"/>
        </row>
        <row r="7847">
          <cell r="K7847"/>
          <cell r="V7847"/>
          <cell r="W7847"/>
        </row>
        <row r="7848">
          <cell r="K7848"/>
          <cell r="V7848"/>
          <cell r="W7848"/>
        </row>
        <row r="7849">
          <cell r="K7849"/>
          <cell r="V7849"/>
          <cell r="W7849"/>
        </row>
        <row r="7850">
          <cell r="K7850"/>
          <cell r="V7850"/>
          <cell r="W7850"/>
        </row>
        <row r="7851">
          <cell r="K7851"/>
          <cell r="V7851"/>
          <cell r="W7851"/>
        </row>
        <row r="7852">
          <cell r="K7852"/>
          <cell r="V7852"/>
          <cell r="W7852"/>
        </row>
        <row r="7853">
          <cell r="K7853"/>
          <cell r="V7853"/>
          <cell r="W7853"/>
        </row>
        <row r="7854">
          <cell r="K7854"/>
          <cell r="V7854"/>
          <cell r="W7854"/>
        </row>
        <row r="7855">
          <cell r="K7855"/>
          <cell r="V7855"/>
          <cell r="W7855"/>
        </row>
        <row r="7856">
          <cell r="K7856"/>
          <cell r="V7856"/>
          <cell r="W7856"/>
        </row>
        <row r="7857">
          <cell r="K7857"/>
          <cell r="V7857"/>
          <cell r="W7857"/>
        </row>
        <row r="7858">
          <cell r="K7858"/>
          <cell r="V7858"/>
          <cell r="W7858"/>
        </row>
        <row r="7859">
          <cell r="K7859"/>
          <cell r="V7859"/>
          <cell r="W7859"/>
        </row>
        <row r="7860">
          <cell r="K7860"/>
          <cell r="V7860"/>
          <cell r="W7860"/>
        </row>
        <row r="7861">
          <cell r="K7861"/>
          <cell r="V7861"/>
          <cell r="W7861"/>
        </row>
        <row r="7862">
          <cell r="K7862"/>
          <cell r="V7862"/>
          <cell r="W7862"/>
        </row>
        <row r="7863">
          <cell r="K7863"/>
          <cell r="V7863"/>
          <cell r="W7863"/>
        </row>
        <row r="7864">
          <cell r="K7864"/>
          <cell r="V7864"/>
          <cell r="W7864"/>
        </row>
        <row r="7865">
          <cell r="K7865"/>
          <cell r="V7865"/>
          <cell r="W7865"/>
        </row>
        <row r="7866">
          <cell r="K7866"/>
          <cell r="V7866"/>
          <cell r="W7866"/>
        </row>
        <row r="7867">
          <cell r="K7867"/>
          <cell r="V7867"/>
          <cell r="W7867"/>
        </row>
        <row r="7868">
          <cell r="K7868"/>
          <cell r="V7868"/>
          <cell r="W7868"/>
        </row>
        <row r="7869">
          <cell r="K7869"/>
          <cell r="V7869"/>
          <cell r="W7869"/>
        </row>
        <row r="7870">
          <cell r="K7870"/>
          <cell r="V7870"/>
          <cell r="W7870"/>
        </row>
        <row r="7871">
          <cell r="K7871"/>
          <cell r="V7871"/>
          <cell r="W7871"/>
        </row>
        <row r="7872">
          <cell r="K7872"/>
          <cell r="V7872"/>
          <cell r="W7872"/>
        </row>
        <row r="7873">
          <cell r="K7873"/>
          <cell r="V7873"/>
          <cell r="W7873"/>
        </row>
        <row r="7874">
          <cell r="K7874"/>
          <cell r="V7874"/>
          <cell r="W7874"/>
        </row>
        <row r="7875">
          <cell r="K7875"/>
          <cell r="V7875"/>
          <cell r="W7875"/>
        </row>
        <row r="7876">
          <cell r="K7876"/>
          <cell r="V7876"/>
          <cell r="W7876"/>
        </row>
        <row r="7877">
          <cell r="K7877"/>
          <cell r="V7877"/>
          <cell r="W7877"/>
        </row>
        <row r="7878">
          <cell r="K7878"/>
          <cell r="V7878"/>
          <cell r="W7878"/>
        </row>
        <row r="7879">
          <cell r="K7879"/>
          <cell r="V7879"/>
          <cell r="W7879"/>
        </row>
        <row r="7880">
          <cell r="K7880"/>
          <cell r="V7880"/>
          <cell r="W7880"/>
        </row>
        <row r="7881">
          <cell r="K7881"/>
          <cell r="V7881"/>
          <cell r="W7881"/>
        </row>
        <row r="7882">
          <cell r="K7882"/>
          <cell r="V7882"/>
          <cell r="W7882"/>
        </row>
        <row r="7883">
          <cell r="K7883"/>
          <cell r="V7883"/>
          <cell r="W7883"/>
        </row>
        <row r="7884">
          <cell r="K7884"/>
          <cell r="V7884"/>
          <cell r="W7884"/>
        </row>
        <row r="7885">
          <cell r="K7885"/>
          <cell r="V7885"/>
          <cell r="W7885"/>
        </row>
        <row r="7886">
          <cell r="K7886"/>
          <cell r="V7886"/>
          <cell r="W7886"/>
        </row>
        <row r="7887">
          <cell r="K7887"/>
          <cell r="V7887"/>
          <cell r="W7887"/>
        </row>
        <row r="7888">
          <cell r="K7888"/>
          <cell r="V7888"/>
          <cell r="W7888"/>
        </row>
        <row r="7889">
          <cell r="K7889"/>
          <cell r="V7889"/>
          <cell r="W7889"/>
        </row>
        <row r="7890">
          <cell r="K7890"/>
          <cell r="V7890"/>
          <cell r="W7890"/>
        </row>
        <row r="7891">
          <cell r="K7891"/>
          <cell r="V7891"/>
          <cell r="W7891"/>
        </row>
        <row r="7892">
          <cell r="K7892"/>
          <cell r="V7892"/>
          <cell r="W7892"/>
        </row>
        <row r="7893">
          <cell r="K7893"/>
          <cell r="V7893"/>
          <cell r="W7893"/>
        </row>
        <row r="7894">
          <cell r="K7894"/>
          <cell r="V7894"/>
          <cell r="W7894"/>
        </row>
        <row r="7895">
          <cell r="K7895"/>
          <cell r="V7895"/>
          <cell r="W7895"/>
        </row>
        <row r="7896">
          <cell r="K7896"/>
          <cell r="V7896"/>
          <cell r="W7896"/>
        </row>
        <row r="7897">
          <cell r="K7897"/>
          <cell r="V7897"/>
          <cell r="W7897"/>
        </row>
        <row r="7898">
          <cell r="K7898"/>
          <cell r="V7898"/>
          <cell r="W7898"/>
        </row>
        <row r="7899">
          <cell r="K7899"/>
          <cell r="V7899"/>
          <cell r="W7899"/>
        </row>
        <row r="7900">
          <cell r="K7900"/>
          <cell r="V7900"/>
          <cell r="W7900"/>
        </row>
        <row r="7901">
          <cell r="K7901"/>
          <cell r="V7901"/>
          <cell r="W7901"/>
        </row>
        <row r="7902">
          <cell r="K7902"/>
          <cell r="V7902"/>
          <cell r="W7902"/>
        </row>
        <row r="7903">
          <cell r="K7903"/>
          <cell r="V7903"/>
          <cell r="W7903"/>
        </row>
        <row r="7904">
          <cell r="K7904"/>
          <cell r="V7904"/>
          <cell r="W7904"/>
        </row>
        <row r="7905">
          <cell r="K7905"/>
          <cell r="V7905"/>
          <cell r="W7905"/>
        </row>
        <row r="7906">
          <cell r="K7906"/>
          <cell r="V7906"/>
          <cell r="W7906"/>
        </row>
        <row r="7907">
          <cell r="K7907"/>
          <cell r="V7907"/>
          <cell r="W7907"/>
        </row>
        <row r="7908">
          <cell r="K7908"/>
          <cell r="V7908"/>
          <cell r="W7908"/>
        </row>
        <row r="7909">
          <cell r="K7909"/>
          <cell r="V7909"/>
          <cell r="W7909"/>
        </row>
        <row r="7910">
          <cell r="K7910"/>
          <cell r="V7910"/>
          <cell r="W7910"/>
        </row>
        <row r="7911">
          <cell r="K7911"/>
          <cell r="V7911"/>
          <cell r="W7911"/>
        </row>
        <row r="7912">
          <cell r="K7912"/>
          <cell r="V7912"/>
          <cell r="W7912"/>
        </row>
        <row r="7913">
          <cell r="K7913"/>
          <cell r="V7913"/>
          <cell r="W7913"/>
        </row>
        <row r="7914">
          <cell r="K7914"/>
          <cell r="V7914"/>
          <cell r="W7914"/>
        </row>
        <row r="7915">
          <cell r="K7915"/>
          <cell r="V7915"/>
          <cell r="W7915"/>
        </row>
        <row r="7916">
          <cell r="K7916"/>
          <cell r="V7916"/>
          <cell r="W7916"/>
        </row>
        <row r="7917">
          <cell r="K7917"/>
          <cell r="V7917"/>
          <cell r="W7917"/>
        </row>
        <row r="7918">
          <cell r="K7918"/>
          <cell r="V7918"/>
          <cell r="W7918"/>
        </row>
        <row r="7919">
          <cell r="K7919"/>
          <cell r="V7919"/>
          <cell r="W7919"/>
        </row>
        <row r="7920">
          <cell r="K7920"/>
          <cell r="V7920"/>
          <cell r="W7920"/>
        </row>
        <row r="7921">
          <cell r="K7921"/>
          <cell r="V7921"/>
          <cell r="W7921"/>
        </row>
        <row r="7922">
          <cell r="K7922"/>
          <cell r="V7922"/>
          <cell r="W7922"/>
        </row>
        <row r="7923">
          <cell r="K7923"/>
          <cell r="V7923"/>
          <cell r="W7923"/>
        </row>
        <row r="7924">
          <cell r="K7924"/>
          <cell r="V7924"/>
          <cell r="W7924"/>
        </row>
        <row r="7925">
          <cell r="K7925"/>
          <cell r="V7925"/>
          <cell r="W7925"/>
        </row>
        <row r="7926">
          <cell r="K7926"/>
          <cell r="V7926"/>
          <cell r="W7926"/>
        </row>
        <row r="7927">
          <cell r="K7927"/>
          <cell r="V7927"/>
          <cell r="W7927"/>
        </row>
        <row r="7928">
          <cell r="K7928"/>
          <cell r="V7928"/>
          <cell r="W7928"/>
        </row>
        <row r="7929">
          <cell r="K7929"/>
          <cell r="V7929"/>
          <cell r="W7929"/>
        </row>
        <row r="7930">
          <cell r="K7930"/>
          <cell r="V7930"/>
          <cell r="W7930"/>
        </row>
        <row r="7931">
          <cell r="K7931"/>
          <cell r="V7931"/>
          <cell r="W7931"/>
        </row>
        <row r="7932">
          <cell r="K7932"/>
          <cell r="V7932"/>
          <cell r="W7932"/>
        </row>
        <row r="7933">
          <cell r="K7933"/>
          <cell r="V7933"/>
          <cell r="W7933"/>
        </row>
        <row r="7934">
          <cell r="K7934"/>
          <cell r="V7934"/>
          <cell r="W7934"/>
        </row>
        <row r="7935">
          <cell r="K7935"/>
          <cell r="V7935"/>
          <cell r="W7935"/>
        </row>
        <row r="7936">
          <cell r="K7936"/>
          <cell r="V7936"/>
          <cell r="W7936"/>
        </row>
        <row r="7937">
          <cell r="K7937"/>
          <cell r="V7937"/>
          <cell r="W7937"/>
        </row>
        <row r="7938">
          <cell r="K7938"/>
          <cell r="V7938"/>
          <cell r="W7938"/>
        </row>
        <row r="7939">
          <cell r="K7939"/>
          <cell r="V7939"/>
          <cell r="W7939"/>
        </row>
        <row r="7940">
          <cell r="K7940"/>
          <cell r="V7940"/>
          <cell r="W7940"/>
        </row>
        <row r="7941">
          <cell r="K7941"/>
          <cell r="V7941"/>
          <cell r="W7941"/>
        </row>
        <row r="7942">
          <cell r="K7942"/>
          <cell r="V7942"/>
          <cell r="W7942"/>
        </row>
        <row r="7943">
          <cell r="K7943"/>
          <cell r="V7943"/>
          <cell r="W7943"/>
        </row>
        <row r="7944">
          <cell r="K7944"/>
          <cell r="V7944"/>
          <cell r="W7944"/>
        </row>
        <row r="7945">
          <cell r="K7945"/>
          <cell r="V7945"/>
          <cell r="W7945"/>
        </row>
        <row r="7946">
          <cell r="K7946"/>
          <cell r="V7946"/>
          <cell r="W7946"/>
        </row>
        <row r="7947">
          <cell r="K7947"/>
          <cell r="V7947"/>
          <cell r="W7947"/>
        </row>
        <row r="7948">
          <cell r="K7948"/>
          <cell r="V7948"/>
          <cell r="W7948"/>
        </row>
        <row r="7949">
          <cell r="K7949"/>
          <cell r="V7949"/>
          <cell r="W7949"/>
        </row>
        <row r="7950">
          <cell r="K7950"/>
          <cell r="V7950"/>
          <cell r="W7950"/>
        </row>
        <row r="7951">
          <cell r="K7951"/>
          <cell r="V7951"/>
          <cell r="W7951"/>
        </row>
        <row r="7952">
          <cell r="K7952"/>
          <cell r="V7952"/>
          <cell r="W7952"/>
        </row>
        <row r="7953">
          <cell r="K7953"/>
          <cell r="V7953"/>
          <cell r="W7953"/>
        </row>
        <row r="7954">
          <cell r="K7954"/>
          <cell r="V7954"/>
          <cell r="W7954"/>
        </row>
        <row r="7955">
          <cell r="K7955"/>
          <cell r="V7955"/>
          <cell r="W7955"/>
        </row>
        <row r="7956">
          <cell r="K7956"/>
          <cell r="V7956"/>
          <cell r="W7956"/>
        </row>
        <row r="7957">
          <cell r="K7957"/>
          <cell r="V7957"/>
          <cell r="W7957"/>
        </row>
        <row r="7958">
          <cell r="K7958"/>
          <cell r="V7958"/>
          <cell r="W7958"/>
        </row>
        <row r="7959">
          <cell r="K7959"/>
          <cell r="V7959"/>
          <cell r="W7959"/>
        </row>
        <row r="7960">
          <cell r="K7960"/>
          <cell r="V7960"/>
          <cell r="W7960"/>
        </row>
        <row r="7961">
          <cell r="K7961"/>
          <cell r="V7961"/>
          <cell r="W7961"/>
        </row>
        <row r="7962">
          <cell r="K7962"/>
          <cell r="V7962"/>
          <cell r="W7962"/>
        </row>
        <row r="7963">
          <cell r="K7963"/>
          <cell r="V7963"/>
          <cell r="W7963"/>
        </row>
        <row r="7964">
          <cell r="K7964"/>
          <cell r="V7964"/>
          <cell r="W7964"/>
        </row>
        <row r="7965">
          <cell r="K7965"/>
          <cell r="V7965"/>
          <cell r="W7965"/>
        </row>
        <row r="7966">
          <cell r="K7966"/>
          <cell r="V7966"/>
          <cell r="W7966"/>
        </row>
        <row r="7967">
          <cell r="K7967"/>
          <cell r="V7967"/>
          <cell r="W7967"/>
        </row>
        <row r="7968">
          <cell r="K7968"/>
          <cell r="V7968"/>
          <cell r="W7968"/>
        </row>
        <row r="7969">
          <cell r="K7969"/>
          <cell r="V7969"/>
          <cell r="W7969"/>
        </row>
        <row r="7970">
          <cell r="K7970"/>
          <cell r="V7970"/>
          <cell r="W7970"/>
        </row>
        <row r="7971">
          <cell r="K7971"/>
          <cell r="V7971"/>
          <cell r="W7971"/>
        </row>
        <row r="7972">
          <cell r="K7972"/>
          <cell r="V7972"/>
          <cell r="W7972"/>
        </row>
        <row r="7973">
          <cell r="K7973"/>
          <cell r="V7973"/>
          <cell r="W7973"/>
        </row>
        <row r="7974">
          <cell r="K7974"/>
          <cell r="V7974"/>
          <cell r="W7974"/>
        </row>
        <row r="7975">
          <cell r="K7975"/>
          <cell r="V7975"/>
          <cell r="W7975"/>
        </row>
        <row r="7976">
          <cell r="K7976"/>
          <cell r="V7976"/>
          <cell r="W7976"/>
        </row>
        <row r="7977">
          <cell r="K7977"/>
          <cell r="V7977"/>
          <cell r="W7977"/>
        </row>
        <row r="7978">
          <cell r="K7978"/>
          <cell r="V7978"/>
          <cell r="W7978"/>
        </row>
        <row r="7979">
          <cell r="K7979"/>
          <cell r="V7979"/>
          <cell r="W7979"/>
        </row>
        <row r="7980">
          <cell r="K7980"/>
          <cell r="V7980"/>
          <cell r="W7980"/>
        </row>
        <row r="7981">
          <cell r="K7981"/>
          <cell r="V7981"/>
          <cell r="W7981"/>
        </row>
        <row r="7982">
          <cell r="K7982"/>
          <cell r="V7982"/>
          <cell r="W7982"/>
        </row>
        <row r="7983">
          <cell r="K7983"/>
          <cell r="V7983"/>
          <cell r="W7983"/>
        </row>
        <row r="7984">
          <cell r="K7984"/>
          <cell r="V7984"/>
          <cell r="W7984"/>
        </row>
        <row r="7985">
          <cell r="K7985"/>
          <cell r="V7985"/>
          <cell r="W7985"/>
        </row>
        <row r="7986">
          <cell r="K7986"/>
          <cell r="V7986"/>
          <cell r="W7986"/>
        </row>
        <row r="7987">
          <cell r="K7987"/>
          <cell r="V7987"/>
          <cell r="W7987"/>
        </row>
        <row r="7988">
          <cell r="K7988"/>
          <cell r="V7988"/>
          <cell r="W7988"/>
        </row>
        <row r="7989">
          <cell r="K7989"/>
          <cell r="V7989"/>
          <cell r="W7989"/>
        </row>
        <row r="7990">
          <cell r="K7990"/>
          <cell r="V7990"/>
          <cell r="W7990"/>
        </row>
        <row r="7991">
          <cell r="K7991"/>
          <cell r="V7991"/>
          <cell r="W7991"/>
        </row>
        <row r="7992">
          <cell r="K7992"/>
          <cell r="V7992"/>
          <cell r="W7992"/>
        </row>
        <row r="7993">
          <cell r="K7993"/>
          <cell r="V7993"/>
          <cell r="W7993"/>
        </row>
        <row r="7994">
          <cell r="K7994"/>
          <cell r="V7994"/>
          <cell r="W7994"/>
        </row>
        <row r="7995">
          <cell r="K7995"/>
          <cell r="V7995"/>
          <cell r="W7995"/>
        </row>
        <row r="7996">
          <cell r="K7996"/>
          <cell r="V7996"/>
          <cell r="W7996"/>
        </row>
        <row r="7997">
          <cell r="K7997"/>
          <cell r="V7997"/>
          <cell r="W7997"/>
        </row>
        <row r="7998">
          <cell r="K7998"/>
          <cell r="V7998"/>
          <cell r="W7998"/>
        </row>
        <row r="7999">
          <cell r="K7999"/>
          <cell r="V7999"/>
          <cell r="W7999"/>
        </row>
        <row r="8000">
          <cell r="K8000"/>
          <cell r="V8000"/>
          <cell r="W8000"/>
        </row>
        <row r="8001">
          <cell r="K8001"/>
          <cell r="V8001"/>
          <cell r="W8001"/>
        </row>
        <row r="8002">
          <cell r="K8002"/>
          <cell r="V8002"/>
          <cell r="W8002"/>
        </row>
        <row r="8003">
          <cell r="K8003"/>
          <cell r="V8003"/>
          <cell r="W8003"/>
        </row>
        <row r="8004">
          <cell r="K8004"/>
          <cell r="V8004"/>
          <cell r="W8004"/>
        </row>
        <row r="8005">
          <cell r="K8005"/>
          <cell r="V8005"/>
          <cell r="W8005"/>
        </row>
        <row r="8006">
          <cell r="K8006"/>
          <cell r="V8006"/>
          <cell r="W8006"/>
        </row>
        <row r="8007">
          <cell r="K8007"/>
          <cell r="V8007"/>
          <cell r="W8007"/>
        </row>
        <row r="8008">
          <cell r="K8008"/>
          <cell r="V8008"/>
          <cell r="W8008"/>
        </row>
        <row r="8009">
          <cell r="K8009"/>
          <cell r="V8009"/>
          <cell r="W8009"/>
        </row>
        <row r="8010">
          <cell r="K8010"/>
          <cell r="V8010"/>
          <cell r="W8010"/>
        </row>
        <row r="8011">
          <cell r="K8011"/>
          <cell r="V8011"/>
          <cell r="W8011"/>
        </row>
        <row r="8012">
          <cell r="K8012"/>
          <cell r="V8012"/>
          <cell r="W8012"/>
        </row>
        <row r="8013">
          <cell r="K8013"/>
          <cell r="V8013"/>
          <cell r="W8013"/>
        </row>
        <row r="8014">
          <cell r="K8014"/>
          <cell r="V8014"/>
          <cell r="W8014"/>
        </row>
        <row r="8015">
          <cell r="K8015"/>
          <cell r="V8015"/>
          <cell r="W8015"/>
        </row>
        <row r="8016">
          <cell r="K8016"/>
          <cell r="V8016"/>
          <cell r="W8016"/>
        </row>
        <row r="8017">
          <cell r="K8017"/>
          <cell r="V8017"/>
          <cell r="W8017"/>
        </row>
        <row r="8018">
          <cell r="K8018"/>
          <cell r="V8018"/>
          <cell r="W8018"/>
        </row>
        <row r="8019">
          <cell r="K8019"/>
          <cell r="V8019"/>
          <cell r="W8019"/>
        </row>
        <row r="8020">
          <cell r="K8020"/>
          <cell r="V8020"/>
          <cell r="W8020"/>
        </row>
        <row r="8021">
          <cell r="K8021"/>
          <cell r="V8021"/>
          <cell r="W8021"/>
        </row>
        <row r="8022">
          <cell r="K8022"/>
          <cell r="V8022"/>
          <cell r="W8022"/>
        </row>
        <row r="8023">
          <cell r="K8023"/>
          <cell r="V8023"/>
          <cell r="W8023"/>
        </row>
        <row r="8024">
          <cell r="K8024"/>
          <cell r="V8024"/>
          <cell r="W8024"/>
        </row>
        <row r="8025">
          <cell r="K8025"/>
          <cell r="V8025"/>
          <cell r="W8025"/>
        </row>
        <row r="8026">
          <cell r="K8026"/>
          <cell r="V8026"/>
          <cell r="W8026"/>
        </row>
        <row r="8027">
          <cell r="K8027"/>
          <cell r="V8027"/>
          <cell r="W8027"/>
        </row>
        <row r="8028">
          <cell r="K8028"/>
          <cell r="V8028"/>
          <cell r="W8028"/>
        </row>
        <row r="8029">
          <cell r="K8029"/>
          <cell r="V8029"/>
          <cell r="W8029"/>
        </row>
        <row r="8030">
          <cell r="K8030"/>
          <cell r="V8030"/>
          <cell r="W8030"/>
        </row>
        <row r="8031">
          <cell r="K8031"/>
          <cell r="V8031"/>
          <cell r="W8031"/>
        </row>
        <row r="8032">
          <cell r="K8032"/>
          <cell r="V8032"/>
          <cell r="W8032"/>
        </row>
        <row r="8033">
          <cell r="K8033"/>
          <cell r="V8033"/>
          <cell r="W8033"/>
        </row>
        <row r="8034">
          <cell r="K8034"/>
          <cell r="V8034"/>
          <cell r="W8034"/>
        </row>
        <row r="8035">
          <cell r="K8035"/>
          <cell r="V8035"/>
          <cell r="W8035"/>
        </row>
        <row r="8036">
          <cell r="K8036"/>
          <cell r="V8036"/>
          <cell r="W8036"/>
        </row>
        <row r="8037">
          <cell r="K8037"/>
          <cell r="V8037"/>
          <cell r="W8037"/>
        </row>
        <row r="8038">
          <cell r="K8038"/>
          <cell r="V8038"/>
          <cell r="W8038"/>
        </row>
        <row r="8039">
          <cell r="K8039"/>
          <cell r="V8039"/>
          <cell r="W8039"/>
        </row>
        <row r="8040">
          <cell r="K8040"/>
          <cell r="V8040"/>
          <cell r="W8040"/>
        </row>
        <row r="8041">
          <cell r="K8041"/>
          <cell r="V8041"/>
          <cell r="W8041"/>
        </row>
        <row r="8042">
          <cell r="K8042"/>
          <cell r="V8042"/>
          <cell r="W8042"/>
        </row>
        <row r="8043">
          <cell r="K8043"/>
          <cell r="V8043"/>
          <cell r="W8043"/>
        </row>
        <row r="8044">
          <cell r="K8044"/>
          <cell r="V8044"/>
          <cell r="W8044"/>
        </row>
        <row r="8045">
          <cell r="K8045"/>
          <cell r="V8045"/>
          <cell r="W8045"/>
        </row>
        <row r="8046">
          <cell r="K8046"/>
          <cell r="V8046"/>
          <cell r="W8046"/>
        </row>
        <row r="8047">
          <cell r="K8047"/>
          <cell r="V8047"/>
          <cell r="W8047"/>
        </row>
        <row r="8048">
          <cell r="K8048"/>
          <cell r="V8048"/>
          <cell r="W8048"/>
        </row>
        <row r="8049">
          <cell r="K8049"/>
          <cell r="V8049"/>
          <cell r="W8049"/>
        </row>
        <row r="8050">
          <cell r="K8050"/>
          <cell r="V8050"/>
          <cell r="W8050"/>
        </row>
        <row r="8051">
          <cell r="K8051"/>
          <cell r="V8051"/>
          <cell r="W8051"/>
        </row>
        <row r="8052">
          <cell r="K8052"/>
          <cell r="V8052"/>
          <cell r="W8052"/>
        </row>
        <row r="8053">
          <cell r="K8053"/>
          <cell r="V8053"/>
          <cell r="W8053"/>
        </row>
        <row r="8054">
          <cell r="K8054"/>
          <cell r="V8054"/>
          <cell r="W8054"/>
        </row>
        <row r="8055">
          <cell r="K8055"/>
          <cell r="V8055"/>
          <cell r="W8055"/>
        </row>
        <row r="8056">
          <cell r="K8056"/>
          <cell r="V8056"/>
          <cell r="W8056"/>
        </row>
        <row r="8057">
          <cell r="K8057"/>
          <cell r="V8057"/>
          <cell r="W8057"/>
        </row>
        <row r="8058">
          <cell r="K8058"/>
          <cell r="V8058"/>
          <cell r="W8058"/>
        </row>
        <row r="8059">
          <cell r="K8059"/>
          <cell r="V8059"/>
          <cell r="W8059"/>
        </row>
        <row r="8060">
          <cell r="K8060"/>
          <cell r="V8060"/>
          <cell r="W8060"/>
        </row>
        <row r="8061">
          <cell r="K8061"/>
          <cell r="V8061"/>
          <cell r="W8061"/>
        </row>
        <row r="8062">
          <cell r="K8062"/>
          <cell r="V8062"/>
          <cell r="W8062"/>
        </row>
        <row r="8063">
          <cell r="K8063"/>
          <cell r="V8063"/>
          <cell r="W8063"/>
        </row>
        <row r="8064">
          <cell r="K8064"/>
          <cell r="V8064"/>
          <cell r="W8064"/>
        </row>
        <row r="8065">
          <cell r="K8065"/>
          <cell r="V8065"/>
          <cell r="W8065"/>
        </row>
        <row r="8066">
          <cell r="K8066"/>
          <cell r="V8066"/>
          <cell r="W8066"/>
        </row>
        <row r="8067">
          <cell r="K8067"/>
          <cell r="V8067"/>
          <cell r="W8067"/>
        </row>
        <row r="8068">
          <cell r="K8068"/>
          <cell r="V8068"/>
          <cell r="W8068"/>
        </row>
        <row r="8069">
          <cell r="K8069"/>
          <cell r="V8069"/>
          <cell r="W8069"/>
        </row>
        <row r="8070">
          <cell r="K8070"/>
          <cell r="V8070"/>
          <cell r="W8070"/>
        </row>
        <row r="8071">
          <cell r="K8071"/>
          <cell r="V8071"/>
          <cell r="W8071"/>
        </row>
        <row r="8072">
          <cell r="K8072"/>
          <cell r="V8072"/>
          <cell r="W8072"/>
        </row>
        <row r="8073">
          <cell r="K8073"/>
          <cell r="V8073"/>
          <cell r="W8073"/>
        </row>
        <row r="8074">
          <cell r="K8074"/>
          <cell r="V8074"/>
          <cell r="W8074"/>
        </row>
        <row r="8075">
          <cell r="K8075"/>
          <cell r="V8075"/>
          <cell r="W8075"/>
        </row>
        <row r="8076">
          <cell r="K8076"/>
          <cell r="V8076"/>
          <cell r="W8076"/>
        </row>
        <row r="8077">
          <cell r="K8077"/>
          <cell r="V8077"/>
          <cell r="W8077"/>
        </row>
        <row r="8078">
          <cell r="K8078"/>
          <cell r="V8078"/>
          <cell r="W8078"/>
        </row>
        <row r="8079">
          <cell r="K8079"/>
          <cell r="V8079"/>
          <cell r="W8079"/>
        </row>
        <row r="8080">
          <cell r="K8080"/>
          <cell r="V8080"/>
          <cell r="W8080"/>
        </row>
        <row r="8081">
          <cell r="K8081"/>
          <cell r="V8081"/>
          <cell r="W8081"/>
        </row>
        <row r="8082">
          <cell r="K8082"/>
          <cell r="V8082"/>
          <cell r="W8082"/>
        </row>
        <row r="8083">
          <cell r="K8083"/>
          <cell r="V8083"/>
          <cell r="W8083"/>
        </row>
        <row r="8084">
          <cell r="K8084"/>
          <cell r="V8084"/>
          <cell r="W8084"/>
        </row>
        <row r="8085">
          <cell r="K8085"/>
          <cell r="V8085"/>
          <cell r="W8085"/>
        </row>
        <row r="8086">
          <cell r="K8086"/>
          <cell r="V8086"/>
          <cell r="W8086"/>
        </row>
        <row r="8087">
          <cell r="K8087"/>
          <cell r="V8087"/>
          <cell r="W8087"/>
        </row>
        <row r="8088">
          <cell r="K8088"/>
          <cell r="V8088"/>
          <cell r="W8088"/>
        </row>
        <row r="8089">
          <cell r="K8089"/>
          <cell r="V8089"/>
          <cell r="W8089"/>
        </row>
        <row r="8090">
          <cell r="K8090"/>
          <cell r="V8090"/>
          <cell r="W8090"/>
        </row>
        <row r="8091">
          <cell r="K8091"/>
          <cell r="V8091"/>
          <cell r="W8091"/>
        </row>
        <row r="8092">
          <cell r="K8092"/>
          <cell r="V8092"/>
          <cell r="W8092"/>
        </row>
        <row r="8093">
          <cell r="K8093"/>
          <cell r="V8093"/>
          <cell r="W8093"/>
        </row>
        <row r="8094">
          <cell r="K8094"/>
          <cell r="V8094"/>
          <cell r="W8094"/>
        </row>
        <row r="8095">
          <cell r="K8095"/>
          <cell r="V8095"/>
          <cell r="W8095"/>
        </row>
        <row r="8096">
          <cell r="K8096"/>
          <cell r="V8096"/>
          <cell r="W8096"/>
        </row>
        <row r="8097">
          <cell r="K8097"/>
          <cell r="V8097"/>
          <cell r="W8097"/>
        </row>
        <row r="8098">
          <cell r="K8098"/>
          <cell r="V8098"/>
          <cell r="W8098"/>
        </row>
        <row r="8099">
          <cell r="K8099"/>
          <cell r="V8099"/>
          <cell r="W8099"/>
        </row>
        <row r="8100">
          <cell r="K8100"/>
          <cell r="V8100"/>
          <cell r="W8100"/>
        </row>
        <row r="8101">
          <cell r="K8101"/>
          <cell r="V8101"/>
          <cell r="W8101"/>
        </row>
        <row r="8102">
          <cell r="K8102"/>
          <cell r="V8102"/>
          <cell r="W8102"/>
        </row>
        <row r="8103">
          <cell r="K8103"/>
          <cell r="V8103"/>
          <cell r="W8103"/>
        </row>
        <row r="8104">
          <cell r="K8104"/>
          <cell r="V8104"/>
          <cell r="W8104"/>
        </row>
        <row r="8105">
          <cell r="K8105"/>
          <cell r="V8105"/>
          <cell r="W8105"/>
        </row>
        <row r="8106">
          <cell r="K8106"/>
          <cell r="V8106"/>
          <cell r="W8106"/>
        </row>
        <row r="8107">
          <cell r="K8107"/>
          <cell r="V8107"/>
          <cell r="W8107"/>
        </row>
        <row r="8108">
          <cell r="K8108"/>
          <cell r="V8108"/>
          <cell r="W8108"/>
        </row>
        <row r="8109">
          <cell r="K8109"/>
          <cell r="V8109"/>
          <cell r="W8109"/>
        </row>
        <row r="8110">
          <cell r="K8110"/>
          <cell r="V8110"/>
          <cell r="W8110"/>
        </row>
        <row r="8111">
          <cell r="K8111"/>
          <cell r="V8111"/>
          <cell r="W8111"/>
        </row>
        <row r="8112">
          <cell r="K8112"/>
          <cell r="V8112"/>
          <cell r="W8112"/>
        </row>
        <row r="8113">
          <cell r="K8113"/>
          <cell r="V8113"/>
          <cell r="W8113"/>
        </row>
        <row r="8114">
          <cell r="K8114"/>
          <cell r="V8114"/>
          <cell r="W8114"/>
        </row>
        <row r="8115">
          <cell r="K8115"/>
          <cell r="V8115"/>
          <cell r="W8115"/>
        </row>
        <row r="8116">
          <cell r="K8116"/>
          <cell r="V8116"/>
          <cell r="W8116"/>
        </row>
        <row r="8117">
          <cell r="K8117"/>
          <cell r="V8117"/>
          <cell r="W8117"/>
        </row>
        <row r="8118">
          <cell r="K8118"/>
          <cell r="V8118"/>
          <cell r="W8118"/>
        </row>
        <row r="8119">
          <cell r="K8119"/>
          <cell r="V8119"/>
          <cell r="W8119"/>
        </row>
        <row r="8120">
          <cell r="K8120"/>
          <cell r="V8120"/>
          <cell r="W8120"/>
        </row>
        <row r="8121">
          <cell r="K8121"/>
          <cell r="V8121"/>
          <cell r="W8121"/>
        </row>
        <row r="8122">
          <cell r="K8122"/>
          <cell r="V8122"/>
          <cell r="W8122"/>
        </row>
        <row r="8123">
          <cell r="K8123"/>
          <cell r="V8123"/>
          <cell r="W8123"/>
        </row>
        <row r="8124">
          <cell r="K8124"/>
          <cell r="V8124"/>
          <cell r="W8124"/>
        </row>
        <row r="8125">
          <cell r="K8125"/>
          <cell r="V8125"/>
          <cell r="W8125"/>
        </row>
        <row r="8126">
          <cell r="K8126"/>
          <cell r="V8126"/>
          <cell r="W8126"/>
        </row>
        <row r="8127">
          <cell r="K8127"/>
          <cell r="V8127"/>
          <cell r="W8127"/>
        </row>
        <row r="8128">
          <cell r="K8128"/>
          <cell r="V8128"/>
          <cell r="W8128"/>
        </row>
        <row r="8129">
          <cell r="K8129"/>
          <cell r="V8129"/>
          <cell r="W8129"/>
        </row>
        <row r="8130">
          <cell r="K8130"/>
          <cell r="V8130"/>
          <cell r="W8130"/>
        </row>
        <row r="8131">
          <cell r="K8131"/>
          <cell r="V8131"/>
          <cell r="W8131"/>
        </row>
        <row r="8132">
          <cell r="K8132"/>
          <cell r="V8132"/>
          <cell r="W8132"/>
        </row>
        <row r="8133">
          <cell r="K8133"/>
          <cell r="V8133"/>
          <cell r="W8133"/>
        </row>
        <row r="8134">
          <cell r="K8134"/>
          <cell r="V8134"/>
          <cell r="W8134"/>
        </row>
        <row r="8135">
          <cell r="K8135"/>
          <cell r="V8135"/>
          <cell r="W8135"/>
        </row>
        <row r="8136">
          <cell r="K8136"/>
          <cell r="V8136"/>
          <cell r="W8136"/>
        </row>
        <row r="8137">
          <cell r="K8137"/>
          <cell r="V8137"/>
          <cell r="W8137"/>
        </row>
        <row r="8138">
          <cell r="K8138"/>
          <cell r="V8138"/>
          <cell r="W8138"/>
        </row>
        <row r="8139">
          <cell r="K8139"/>
          <cell r="V8139"/>
          <cell r="W8139"/>
        </row>
        <row r="8140">
          <cell r="K8140"/>
          <cell r="V8140"/>
          <cell r="W8140"/>
        </row>
        <row r="8141">
          <cell r="K8141"/>
          <cell r="V8141"/>
          <cell r="W8141"/>
        </row>
        <row r="8142">
          <cell r="K8142"/>
          <cell r="V8142"/>
          <cell r="W8142"/>
        </row>
        <row r="8143">
          <cell r="K8143"/>
          <cell r="V8143"/>
          <cell r="W8143"/>
        </row>
        <row r="8144">
          <cell r="K8144"/>
          <cell r="V8144"/>
          <cell r="W8144"/>
        </row>
        <row r="8145">
          <cell r="K8145"/>
          <cell r="V8145"/>
          <cell r="W8145"/>
        </row>
        <row r="8146">
          <cell r="K8146"/>
          <cell r="V8146"/>
          <cell r="W8146"/>
        </row>
        <row r="8147">
          <cell r="K8147"/>
          <cell r="V8147"/>
          <cell r="W8147"/>
        </row>
        <row r="8148">
          <cell r="K8148"/>
          <cell r="V8148"/>
          <cell r="W8148"/>
        </row>
        <row r="8149">
          <cell r="K8149"/>
          <cell r="V8149"/>
          <cell r="W8149"/>
        </row>
        <row r="8150">
          <cell r="K8150"/>
          <cell r="V8150"/>
          <cell r="W8150"/>
        </row>
        <row r="8151">
          <cell r="K8151"/>
          <cell r="V8151"/>
          <cell r="W8151"/>
        </row>
        <row r="8152">
          <cell r="K8152"/>
          <cell r="V8152"/>
          <cell r="W8152"/>
        </row>
        <row r="8153">
          <cell r="K8153"/>
          <cell r="V8153"/>
          <cell r="W8153"/>
        </row>
        <row r="8154">
          <cell r="K8154"/>
          <cell r="V8154"/>
          <cell r="W8154"/>
        </row>
        <row r="8155">
          <cell r="K8155"/>
          <cell r="V8155"/>
          <cell r="W8155"/>
        </row>
        <row r="8156">
          <cell r="K8156"/>
          <cell r="V8156"/>
          <cell r="W8156"/>
        </row>
        <row r="8157">
          <cell r="K8157"/>
          <cell r="V8157"/>
          <cell r="W8157"/>
        </row>
        <row r="8158">
          <cell r="K8158"/>
          <cell r="V8158"/>
          <cell r="W8158"/>
        </row>
        <row r="8159">
          <cell r="K8159"/>
          <cell r="V8159"/>
          <cell r="W8159"/>
        </row>
        <row r="8160">
          <cell r="K8160"/>
          <cell r="V8160"/>
          <cell r="W8160"/>
        </row>
        <row r="8161">
          <cell r="K8161"/>
          <cell r="V8161"/>
          <cell r="W8161"/>
        </row>
        <row r="8162">
          <cell r="K8162"/>
          <cell r="V8162"/>
          <cell r="W8162"/>
        </row>
        <row r="8163">
          <cell r="K8163"/>
          <cell r="V8163"/>
          <cell r="W8163"/>
        </row>
        <row r="8164">
          <cell r="K8164"/>
          <cell r="V8164"/>
          <cell r="W8164"/>
        </row>
        <row r="8165">
          <cell r="K8165"/>
          <cell r="V8165"/>
          <cell r="W8165"/>
        </row>
        <row r="8166">
          <cell r="K8166"/>
          <cell r="V8166"/>
          <cell r="W8166"/>
        </row>
        <row r="8167">
          <cell r="K8167"/>
          <cell r="V8167"/>
          <cell r="W8167"/>
        </row>
        <row r="8168">
          <cell r="K8168"/>
          <cell r="V8168"/>
          <cell r="W8168"/>
        </row>
        <row r="8169">
          <cell r="K8169"/>
          <cell r="V8169"/>
          <cell r="W8169"/>
        </row>
        <row r="8170">
          <cell r="K8170"/>
          <cell r="V8170"/>
          <cell r="W8170"/>
        </row>
        <row r="8171">
          <cell r="K8171"/>
          <cell r="V8171"/>
          <cell r="W8171"/>
        </row>
        <row r="8172">
          <cell r="K8172"/>
          <cell r="V8172"/>
          <cell r="W8172"/>
        </row>
        <row r="8173">
          <cell r="K8173"/>
          <cell r="V8173"/>
          <cell r="W8173"/>
        </row>
        <row r="8174">
          <cell r="K8174"/>
          <cell r="V8174"/>
          <cell r="W8174"/>
        </row>
        <row r="8175">
          <cell r="K8175"/>
          <cell r="V8175"/>
          <cell r="W8175"/>
        </row>
        <row r="8176">
          <cell r="K8176"/>
          <cell r="V8176"/>
          <cell r="W8176"/>
        </row>
        <row r="8177">
          <cell r="K8177"/>
          <cell r="V8177"/>
          <cell r="W8177"/>
        </row>
        <row r="8178">
          <cell r="K8178"/>
          <cell r="V8178"/>
          <cell r="W8178"/>
        </row>
        <row r="8179">
          <cell r="K8179"/>
          <cell r="V8179"/>
          <cell r="W8179"/>
        </row>
        <row r="8180">
          <cell r="K8180"/>
          <cell r="V8180"/>
          <cell r="W8180"/>
        </row>
        <row r="8181">
          <cell r="K8181"/>
          <cell r="V8181"/>
          <cell r="W8181"/>
        </row>
        <row r="8182">
          <cell r="K8182"/>
          <cell r="V8182"/>
          <cell r="W8182"/>
        </row>
        <row r="8183">
          <cell r="K8183"/>
          <cell r="V8183"/>
          <cell r="W8183"/>
        </row>
        <row r="8184">
          <cell r="K8184"/>
          <cell r="V8184"/>
          <cell r="W8184"/>
        </row>
        <row r="8185">
          <cell r="K8185"/>
          <cell r="V8185"/>
          <cell r="W8185"/>
        </row>
        <row r="8186">
          <cell r="K8186"/>
          <cell r="V8186"/>
          <cell r="W8186"/>
        </row>
        <row r="8187">
          <cell r="K8187"/>
          <cell r="V8187"/>
          <cell r="W8187"/>
        </row>
        <row r="8188">
          <cell r="K8188"/>
          <cell r="V8188"/>
          <cell r="W8188"/>
        </row>
        <row r="8189">
          <cell r="K8189"/>
          <cell r="V8189"/>
          <cell r="W8189"/>
        </row>
        <row r="8190">
          <cell r="K8190"/>
          <cell r="V8190"/>
          <cell r="W8190"/>
        </row>
        <row r="8191">
          <cell r="K8191"/>
          <cell r="V8191"/>
          <cell r="W8191"/>
        </row>
        <row r="8192">
          <cell r="K8192"/>
          <cell r="V8192"/>
          <cell r="W8192"/>
        </row>
        <row r="8193">
          <cell r="K8193"/>
          <cell r="V8193"/>
          <cell r="W8193"/>
        </row>
        <row r="8194">
          <cell r="K8194"/>
          <cell r="V8194"/>
          <cell r="W8194"/>
        </row>
        <row r="8195">
          <cell r="K8195"/>
          <cell r="V8195"/>
          <cell r="W8195"/>
        </row>
        <row r="8196">
          <cell r="K8196"/>
          <cell r="V8196"/>
          <cell r="W8196"/>
        </row>
        <row r="8197">
          <cell r="K8197"/>
          <cell r="V8197"/>
          <cell r="W8197"/>
        </row>
        <row r="8198">
          <cell r="K8198"/>
          <cell r="V8198"/>
          <cell r="W8198"/>
        </row>
        <row r="8199">
          <cell r="K8199"/>
          <cell r="V8199"/>
          <cell r="W8199"/>
        </row>
        <row r="8200">
          <cell r="K8200"/>
          <cell r="V8200"/>
          <cell r="W8200"/>
        </row>
        <row r="8201">
          <cell r="K8201"/>
          <cell r="V8201"/>
          <cell r="W8201"/>
        </row>
        <row r="8202">
          <cell r="K8202"/>
          <cell r="V8202"/>
          <cell r="W8202"/>
        </row>
        <row r="8203">
          <cell r="K8203"/>
          <cell r="V8203"/>
          <cell r="W8203"/>
        </row>
        <row r="8204">
          <cell r="K8204"/>
          <cell r="V8204"/>
          <cell r="W8204"/>
        </row>
        <row r="8205">
          <cell r="K8205"/>
          <cell r="V8205"/>
          <cell r="W8205"/>
        </row>
        <row r="8206">
          <cell r="K8206"/>
          <cell r="V8206"/>
          <cell r="W8206"/>
        </row>
        <row r="8207">
          <cell r="K8207"/>
          <cell r="V8207"/>
          <cell r="W8207"/>
        </row>
        <row r="8208">
          <cell r="K8208"/>
          <cell r="V8208"/>
          <cell r="W8208"/>
        </row>
        <row r="8209">
          <cell r="K8209"/>
          <cell r="V8209"/>
          <cell r="W8209"/>
        </row>
        <row r="8210">
          <cell r="K8210"/>
          <cell r="V8210"/>
          <cell r="W8210"/>
        </row>
        <row r="8211">
          <cell r="K8211"/>
          <cell r="V8211"/>
          <cell r="W8211"/>
        </row>
        <row r="8212">
          <cell r="K8212"/>
          <cell r="V8212"/>
          <cell r="W8212"/>
        </row>
        <row r="8213">
          <cell r="K8213"/>
          <cell r="V8213"/>
          <cell r="W8213"/>
        </row>
        <row r="8214">
          <cell r="K8214"/>
          <cell r="V8214"/>
          <cell r="W8214"/>
        </row>
        <row r="8215">
          <cell r="K8215"/>
          <cell r="V8215"/>
          <cell r="W8215"/>
        </row>
        <row r="8216">
          <cell r="K8216"/>
          <cell r="V8216"/>
          <cell r="W8216"/>
        </row>
        <row r="8217">
          <cell r="K8217"/>
          <cell r="V8217"/>
          <cell r="W8217"/>
        </row>
        <row r="8218">
          <cell r="K8218"/>
          <cell r="V8218"/>
          <cell r="W8218"/>
        </row>
        <row r="8219">
          <cell r="K8219"/>
          <cell r="V8219"/>
          <cell r="W8219"/>
        </row>
        <row r="8220">
          <cell r="K8220"/>
          <cell r="V8220"/>
          <cell r="W8220"/>
        </row>
        <row r="8221">
          <cell r="K8221"/>
          <cell r="V8221"/>
          <cell r="W8221"/>
        </row>
        <row r="8222">
          <cell r="K8222"/>
          <cell r="V8222"/>
          <cell r="W8222"/>
        </row>
        <row r="8223">
          <cell r="K8223"/>
          <cell r="V8223"/>
          <cell r="W8223"/>
        </row>
        <row r="8224">
          <cell r="K8224"/>
          <cell r="V8224"/>
          <cell r="W8224"/>
        </row>
        <row r="8225">
          <cell r="K8225"/>
          <cell r="V8225"/>
          <cell r="W8225"/>
        </row>
        <row r="8226">
          <cell r="K8226"/>
          <cell r="V8226"/>
          <cell r="W8226"/>
        </row>
        <row r="8227">
          <cell r="K8227"/>
          <cell r="V8227"/>
          <cell r="W8227"/>
        </row>
        <row r="8228">
          <cell r="K8228"/>
          <cell r="V8228"/>
          <cell r="W8228"/>
        </row>
        <row r="8229">
          <cell r="K8229"/>
          <cell r="V8229"/>
          <cell r="W8229"/>
        </row>
        <row r="8230">
          <cell r="K8230"/>
          <cell r="V8230"/>
          <cell r="W8230"/>
        </row>
        <row r="8231">
          <cell r="K8231"/>
          <cell r="V8231"/>
          <cell r="W8231"/>
        </row>
        <row r="8232">
          <cell r="K8232"/>
          <cell r="V8232"/>
          <cell r="W8232"/>
        </row>
        <row r="8233">
          <cell r="K8233"/>
          <cell r="V8233"/>
          <cell r="W8233"/>
        </row>
        <row r="8234">
          <cell r="K8234"/>
          <cell r="V8234"/>
          <cell r="W8234"/>
        </row>
        <row r="8235">
          <cell r="K8235"/>
          <cell r="V8235"/>
          <cell r="W8235"/>
        </row>
        <row r="8236">
          <cell r="K8236"/>
          <cell r="V8236"/>
          <cell r="W8236"/>
        </row>
        <row r="8237">
          <cell r="K8237"/>
          <cell r="V8237"/>
          <cell r="W8237"/>
        </row>
        <row r="8238">
          <cell r="K8238"/>
          <cell r="V8238"/>
          <cell r="W8238"/>
        </row>
        <row r="8239">
          <cell r="K8239"/>
          <cell r="V8239"/>
          <cell r="W8239"/>
        </row>
        <row r="8240">
          <cell r="K8240"/>
          <cell r="V8240"/>
          <cell r="W8240"/>
        </row>
        <row r="8241">
          <cell r="K8241"/>
          <cell r="V8241"/>
          <cell r="W8241"/>
        </row>
        <row r="8242">
          <cell r="K8242"/>
          <cell r="V8242"/>
          <cell r="W8242"/>
        </row>
        <row r="8243">
          <cell r="K8243"/>
          <cell r="V8243"/>
          <cell r="W8243"/>
        </row>
        <row r="8244">
          <cell r="K8244"/>
          <cell r="V8244"/>
          <cell r="W8244"/>
        </row>
        <row r="8245">
          <cell r="K8245"/>
          <cell r="V8245"/>
          <cell r="W8245"/>
        </row>
        <row r="8246">
          <cell r="K8246"/>
          <cell r="V8246"/>
          <cell r="W8246"/>
        </row>
        <row r="8247">
          <cell r="K8247"/>
          <cell r="V8247"/>
          <cell r="W8247"/>
        </row>
        <row r="8248">
          <cell r="K8248"/>
          <cell r="V8248"/>
          <cell r="W8248"/>
        </row>
        <row r="8249">
          <cell r="K8249"/>
          <cell r="V8249"/>
          <cell r="W8249"/>
        </row>
        <row r="8250">
          <cell r="K8250"/>
          <cell r="V8250"/>
          <cell r="W8250"/>
        </row>
        <row r="8251">
          <cell r="K8251"/>
          <cell r="V8251"/>
          <cell r="W8251"/>
        </row>
        <row r="8252">
          <cell r="K8252"/>
          <cell r="V8252"/>
          <cell r="W8252"/>
        </row>
        <row r="8253">
          <cell r="K8253"/>
          <cell r="V8253"/>
          <cell r="W8253"/>
        </row>
        <row r="8254">
          <cell r="K8254"/>
          <cell r="V8254"/>
          <cell r="W8254"/>
        </row>
        <row r="8255">
          <cell r="K8255"/>
          <cell r="V8255"/>
          <cell r="W8255"/>
        </row>
        <row r="8256">
          <cell r="K8256"/>
          <cell r="V8256"/>
          <cell r="W8256"/>
        </row>
        <row r="8257">
          <cell r="K8257"/>
          <cell r="V8257"/>
          <cell r="W8257"/>
        </row>
        <row r="8258">
          <cell r="K8258"/>
          <cell r="V8258"/>
          <cell r="W8258"/>
        </row>
        <row r="8259">
          <cell r="K8259"/>
          <cell r="V8259"/>
          <cell r="W8259"/>
        </row>
        <row r="8260">
          <cell r="K8260"/>
          <cell r="V8260"/>
          <cell r="W8260"/>
        </row>
        <row r="8261">
          <cell r="K8261"/>
          <cell r="V8261"/>
          <cell r="W8261"/>
        </row>
        <row r="8262">
          <cell r="K8262"/>
          <cell r="V8262"/>
          <cell r="W8262"/>
        </row>
        <row r="8263">
          <cell r="K8263"/>
          <cell r="V8263"/>
          <cell r="W8263"/>
        </row>
        <row r="8264">
          <cell r="K8264"/>
          <cell r="V8264"/>
          <cell r="W8264"/>
        </row>
        <row r="8265">
          <cell r="K8265"/>
          <cell r="V8265"/>
          <cell r="W8265"/>
        </row>
        <row r="8266">
          <cell r="K8266"/>
          <cell r="V8266"/>
          <cell r="W8266"/>
        </row>
        <row r="8267">
          <cell r="K8267"/>
          <cell r="V8267"/>
          <cell r="W8267"/>
        </row>
        <row r="8268">
          <cell r="K8268"/>
          <cell r="V8268"/>
          <cell r="W8268"/>
        </row>
        <row r="8269">
          <cell r="K8269"/>
          <cell r="V8269"/>
          <cell r="W8269"/>
        </row>
        <row r="8270">
          <cell r="K8270"/>
          <cell r="V8270"/>
          <cell r="W8270"/>
        </row>
        <row r="8271">
          <cell r="K8271"/>
          <cell r="V8271"/>
          <cell r="W8271"/>
        </row>
        <row r="8272">
          <cell r="K8272"/>
          <cell r="V8272"/>
          <cell r="W8272"/>
        </row>
        <row r="8273">
          <cell r="K8273"/>
          <cell r="V8273"/>
          <cell r="W8273"/>
        </row>
        <row r="8274">
          <cell r="K8274"/>
          <cell r="V8274"/>
          <cell r="W8274"/>
        </row>
        <row r="8275">
          <cell r="K8275"/>
          <cell r="V8275"/>
          <cell r="W8275"/>
        </row>
        <row r="8276">
          <cell r="K8276"/>
          <cell r="V8276"/>
          <cell r="W8276"/>
        </row>
        <row r="8277">
          <cell r="K8277"/>
          <cell r="V8277"/>
          <cell r="W8277"/>
        </row>
        <row r="8278">
          <cell r="K8278"/>
          <cell r="V8278"/>
          <cell r="W8278"/>
        </row>
        <row r="8279">
          <cell r="K8279"/>
          <cell r="V8279"/>
          <cell r="W8279"/>
        </row>
        <row r="8280">
          <cell r="K8280"/>
          <cell r="V8280"/>
          <cell r="W8280"/>
        </row>
        <row r="8281">
          <cell r="K8281"/>
          <cell r="V8281"/>
          <cell r="W8281"/>
        </row>
        <row r="8282">
          <cell r="K8282"/>
          <cell r="V8282"/>
          <cell r="W8282"/>
        </row>
        <row r="8283">
          <cell r="K8283"/>
          <cell r="V8283"/>
          <cell r="W8283"/>
        </row>
        <row r="8284">
          <cell r="K8284"/>
          <cell r="V8284"/>
          <cell r="W8284"/>
        </row>
        <row r="8285">
          <cell r="K8285"/>
          <cell r="V8285"/>
          <cell r="W8285"/>
        </row>
        <row r="8286">
          <cell r="K8286"/>
          <cell r="V8286"/>
          <cell r="W8286"/>
        </row>
        <row r="8287">
          <cell r="K8287"/>
          <cell r="V8287"/>
          <cell r="W8287"/>
        </row>
        <row r="8288">
          <cell r="K8288"/>
          <cell r="V8288"/>
          <cell r="W8288"/>
        </row>
        <row r="8289">
          <cell r="K8289"/>
          <cell r="V8289"/>
          <cell r="W8289"/>
        </row>
        <row r="8290">
          <cell r="K8290"/>
          <cell r="V8290"/>
          <cell r="W8290"/>
        </row>
        <row r="8291">
          <cell r="K8291"/>
          <cell r="V8291"/>
          <cell r="W8291"/>
        </row>
        <row r="8292">
          <cell r="K8292"/>
          <cell r="V8292"/>
          <cell r="W8292"/>
        </row>
        <row r="8293">
          <cell r="K8293"/>
          <cell r="V8293"/>
          <cell r="W8293"/>
        </row>
        <row r="8294">
          <cell r="K8294"/>
          <cell r="V8294"/>
          <cell r="W8294"/>
        </row>
        <row r="8295">
          <cell r="K8295"/>
          <cell r="V8295"/>
          <cell r="W8295"/>
        </row>
        <row r="8296">
          <cell r="K8296"/>
          <cell r="V8296"/>
          <cell r="W8296"/>
        </row>
        <row r="8297">
          <cell r="K8297"/>
          <cell r="V8297"/>
          <cell r="W8297"/>
        </row>
        <row r="8298">
          <cell r="K8298"/>
          <cell r="V8298"/>
          <cell r="W8298"/>
        </row>
        <row r="8299">
          <cell r="K8299"/>
          <cell r="V8299"/>
          <cell r="W8299"/>
        </row>
        <row r="8300">
          <cell r="K8300"/>
          <cell r="V8300"/>
          <cell r="W8300"/>
        </row>
        <row r="8301">
          <cell r="K8301"/>
          <cell r="V8301"/>
          <cell r="W8301"/>
        </row>
        <row r="8302">
          <cell r="K8302"/>
          <cell r="V8302"/>
          <cell r="W8302"/>
        </row>
        <row r="8303">
          <cell r="K8303"/>
          <cell r="V8303"/>
          <cell r="W8303"/>
        </row>
        <row r="8304">
          <cell r="K8304"/>
          <cell r="V8304"/>
          <cell r="W8304"/>
        </row>
        <row r="8305">
          <cell r="K8305"/>
          <cell r="V8305"/>
          <cell r="W8305"/>
        </row>
        <row r="8306">
          <cell r="K8306"/>
          <cell r="V8306"/>
          <cell r="W8306"/>
        </row>
        <row r="8307">
          <cell r="K8307"/>
          <cell r="V8307"/>
          <cell r="W8307"/>
        </row>
        <row r="8308">
          <cell r="K8308"/>
          <cell r="V8308"/>
          <cell r="W8308"/>
        </row>
        <row r="8309">
          <cell r="K8309"/>
          <cell r="V8309"/>
          <cell r="W8309"/>
        </row>
        <row r="8310">
          <cell r="K8310"/>
          <cell r="V8310"/>
          <cell r="W8310"/>
        </row>
        <row r="8311">
          <cell r="K8311"/>
          <cell r="V8311"/>
          <cell r="W8311"/>
        </row>
        <row r="8312">
          <cell r="K8312"/>
          <cell r="V8312"/>
          <cell r="W8312"/>
        </row>
        <row r="8313">
          <cell r="K8313"/>
          <cell r="V8313"/>
          <cell r="W8313"/>
        </row>
        <row r="8314">
          <cell r="K8314"/>
          <cell r="V8314"/>
          <cell r="W8314"/>
        </row>
        <row r="8315">
          <cell r="K8315"/>
          <cell r="V8315"/>
          <cell r="W8315"/>
        </row>
        <row r="8316">
          <cell r="K8316"/>
          <cell r="V8316"/>
          <cell r="W8316"/>
        </row>
        <row r="8317">
          <cell r="K8317"/>
          <cell r="V8317"/>
          <cell r="W8317"/>
        </row>
        <row r="8318">
          <cell r="K8318"/>
          <cell r="V8318"/>
          <cell r="W8318"/>
        </row>
        <row r="8319">
          <cell r="K8319"/>
          <cell r="V8319"/>
          <cell r="W8319"/>
        </row>
        <row r="8320">
          <cell r="K8320"/>
          <cell r="V8320"/>
          <cell r="W8320"/>
        </row>
        <row r="8321">
          <cell r="K8321"/>
          <cell r="V8321"/>
          <cell r="W8321"/>
        </row>
        <row r="8322">
          <cell r="K8322"/>
          <cell r="V8322"/>
          <cell r="W8322"/>
        </row>
        <row r="8323">
          <cell r="K8323"/>
          <cell r="V8323"/>
          <cell r="W8323"/>
        </row>
        <row r="8324">
          <cell r="K8324"/>
          <cell r="V8324"/>
          <cell r="W8324"/>
        </row>
        <row r="8325">
          <cell r="K8325"/>
          <cell r="V8325"/>
          <cell r="W8325"/>
        </row>
        <row r="8326">
          <cell r="K8326"/>
          <cell r="V8326"/>
          <cell r="W8326"/>
        </row>
        <row r="8327">
          <cell r="K8327"/>
          <cell r="V8327"/>
          <cell r="W8327"/>
        </row>
        <row r="8328">
          <cell r="K8328"/>
          <cell r="V8328"/>
          <cell r="W8328"/>
        </row>
        <row r="8329">
          <cell r="K8329"/>
          <cell r="V8329"/>
          <cell r="W8329"/>
        </row>
        <row r="8330">
          <cell r="K8330"/>
          <cell r="V8330"/>
          <cell r="W8330"/>
        </row>
        <row r="8331">
          <cell r="K8331"/>
          <cell r="V8331"/>
          <cell r="W8331"/>
        </row>
        <row r="8332">
          <cell r="K8332"/>
          <cell r="V8332"/>
          <cell r="W8332"/>
        </row>
        <row r="8333">
          <cell r="K8333"/>
          <cell r="V8333"/>
          <cell r="W8333"/>
        </row>
        <row r="8334">
          <cell r="K8334"/>
          <cell r="V8334"/>
          <cell r="W8334"/>
        </row>
        <row r="8335">
          <cell r="K8335"/>
          <cell r="V8335"/>
          <cell r="W8335"/>
        </row>
        <row r="8336">
          <cell r="K8336"/>
          <cell r="V8336"/>
          <cell r="W8336"/>
        </row>
        <row r="8337">
          <cell r="K8337"/>
          <cell r="V8337"/>
          <cell r="W8337"/>
        </row>
        <row r="8338">
          <cell r="K8338"/>
          <cell r="V8338"/>
          <cell r="W8338"/>
        </row>
        <row r="8339">
          <cell r="K8339"/>
          <cell r="V8339"/>
          <cell r="W8339"/>
        </row>
        <row r="8340">
          <cell r="K8340"/>
          <cell r="V8340"/>
          <cell r="W8340"/>
        </row>
        <row r="8341">
          <cell r="K8341"/>
          <cell r="V8341"/>
          <cell r="W8341"/>
        </row>
        <row r="8342">
          <cell r="K8342"/>
          <cell r="V8342"/>
          <cell r="W8342"/>
        </row>
        <row r="8343">
          <cell r="K8343"/>
          <cell r="V8343"/>
          <cell r="W8343"/>
        </row>
        <row r="8344">
          <cell r="K8344"/>
          <cell r="V8344"/>
          <cell r="W8344"/>
        </row>
        <row r="8345">
          <cell r="K8345"/>
          <cell r="V8345"/>
          <cell r="W8345"/>
        </row>
        <row r="8346">
          <cell r="K8346"/>
          <cell r="V8346"/>
          <cell r="W8346"/>
        </row>
        <row r="8347">
          <cell r="K8347"/>
          <cell r="V8347"/>
          <cell r="W8347"/>
        </row>
        <row r="8348">
          <cell r="K8348"/>
          <cell r="V8348"/>
          <cell r="W8348"/>
        </row>
        <row r="8349">
          <cell r="K8349"/>
          <cell r="V8349"/>
          <cell r="W8349"/>
        </row>
        <row r="8350">
          <cell r="K8350"/>
          <cell r="V8350"/>
          <cell r="W8350"/>
        </row>
        <row r="8351">
          <cell r="K8351"/>
          <cell r="V8351"/>
          <cell r="W8351"/>
        </row>
        <row r="8352">
          <cell r="K8352"/>
          <cell r="V8352"/>
          <cell r="W8352"/>
        </row>
        <row r="8353">
          <cell r="K8353"/>
          <cell r="V8353"/>
          <cell r="W8353"/>
        </row>
        <row r="8354">
          <cell r="K8354"/>
          <cell r="V8354"/>
          <cell r="W8354"/>
        </row>
        <row r="8355">
          <cell r="K8355"/>
          <cell r="V8355"/>
          <cell r="W8355"/>
        </row>
        <row r="8356">
          <cell r="K8356"/>
          <cell r="V8356"/>
          <cell r="W8356"/>
        </row>
        <row r="8357">
          <cell r="K8357"/>
          <cell r="V8357"/>
          <cell r="W8357"/>
        </row>
        <row r="8358">
          <cell r="K8358"/>
          <cell r="V8358"/>
          <cell r="W8358"/>
        </row>
        <row r="8359">
          <cell r="K8359"/>
          <cell r="V8359"/>
          <cell r="W8359"/>
        </row>
        <row r="8360">
          <cell r="K8360"/>
          <cell r="V8360"/>
          <cell r="W8360"/>
        </row>
        <row r="8361">
          <cell r="K8361"/>
          <cell r="V8361"/>
          <cell r="W8361"/>
        </row>
        <row r="8362">
          <cell r="K8362"/>
          <cell r="V8362"/>
          <cell r="W8362"/>
        </row>
        <row r="8363">
          <cell r="K8363"/>
          <cell r="V8363"/>
          <cell r="W8363"/>
        </row>
        <row r="8364">
          <cell r="K8364"/>
          <cell r="V8364"/>
          <cell r="W8364"/>
        </row>
        <row r="8365">
          <cell r="K8365"/>
          <cell r="V8365"/>
          <cell r="W8365"/>
        </row>
        <row r="8366">
          <cell r="K8366"/>
          <cell r="V8366"/>
          <cell r="W8366"/>
        </row>
        <row r="8367">
          <cell r="K8367"/>
          <cell r="V8367"/>
          <cell r="W8367"/>
        </row>
        <row r="8368">
          <cell r="K8368"/>
          <cell r="V8368"/>
          <cell r="W8368"/>
        </row>
        <row r="8369">
          <cell r="K8369"/>
          <cell r="V8369"/>
          <cell r="W8369"/>
        </row>
        <row r="8370">
          <cell r="K8370"/>
          <cell r="V8370"/>
          <cell r="W8370"/>
        </row>
        <row r="8371">
          <cell r="K8371"/>
          <cell r="V8371"/>
          <cell r="W8371"/>
        </row>
        <row r="8372">
          <cell r="K8372"/>
          <cell r="V8372"/>
          <cell r="W8372"/>
        </row>
        <row r="8373">
          <cell r="K8373"/>
          <cell r="V8373"/>
          <cell r="W8373"/>
        </row>
        <row r="8374">
          <cell r="K8374"/>
          <cell r="V8374"/>
          <cell r="W8374"/>
        </row>
        <row r="8375">
          <cell r="K8375"/>
          <cell r="V8375"/>
          <cell r="W8375"/>
        </row>
        <row r="8376">
          <cell r="K8376"/>
          <cell r="V8376"/>
          <cell r="W8376"/>
        </row>
        <row r="8377">
          <cell r="K8377"/>
          <cell r="V8377"/>
          <cell r="W8377"/>
        </row>
        <row r="8378">
          <cell r="K8378"/>
          <cell r="V8378"/>
          <cell r="W8378"/>
        </row>
        <row r="8379">
          <cell r="K8379"/>
          <cell r="V8379"/>
          <cell r="W8379"/>
        </row>
        <row r="8380">
          <cell r="K8380"/>
          <cell r="V8380"/>
          <cell r="W8380"/>
        </row>
        <row r="8381">
          <cell r="K8381"/>
          <cell r="V8381"/>
          <cell r="W8381"/>
        </row>
        <row r="8382">
          <cell r="K8382"/>
          <cell r="V8382"/>
          <cell r="W8382"/>
        </row>
        <row r="8383">
          <cell r="K8383"/>
          <cell r="V8383"/>
          <cell r="W8383"/>
        </row>
        <row r="8384">
          <cell r="K8384"/>
          <cell r="V8384"/>
          <cell r="W8384"/>
        </row>
        <row r="8385">
          <cell r="K8385"/>
          <cell r="V8385"/>
          <cell r="W8385"/>
        </row>
        <row r="8386">
          <cell r="K8386"/>
          <cell r="V8386"/>
          <cell r="W8386"/>
        </row>
        <row r="8387">
          <cell r="K8387"/>
          <cell r="V8387"/>
          <cell r="W8387"/>
        </row>
        <row r="8388">
          <cell r="K8388"/>
          <cell r="V8388"/>
          <cell r="W8388"/>
        </row>
        <row r="8389">
          <cell r="K8389"/>
          <cell r="V8389"/>
          <cell r="W8389"/>
        </row>
        <row r="8390">
          <cell r="K8390"/>
          <cell r="V8390"/>
          <cell r="W8390"/>
        </row>
        <row r="8391">
          <cell r="K8391"/>
          <cell r="V8391"/>
          <cell r="W8391"/>
        </row>
        <row r="8392">
          <cell r="K8392"/>
          <cell r="V8392"/>
          <cell r="W8392"/>
        </row>
        <row r="8393">
          <cell r="K8393"/>
          <cell r="V8393"/>
          <cell r="W8393"/>
        </row>
        <row r="8394">
          <cell r="K8394"/>
          <cell r="V8394"/>
          <cell r="W8394"/>
        </row>
        <row r="8395">
          <cell r="K8395"/>
          <cell r="V8395"/>
          <cell r="W8395"/>
        </row>
        <row r="8396">
          <cell r="K8396"/>
          <cell r="V8396"/>
          <cell r="W8396"/>
        </row>
        <row r="8397">
          <cell r="K8397"/>
          <cell r="V8397"/>
          <cell r="W8397"/>
        </row>
        <row r="8398">
          <cell r="K8398"/>
          <cell r="V8398"/>
          <cell r="W8398"/>
        </row>
        <row r="8399">
          <cell r="K8399"/>
          <cell r="V8399"/>
          <cell r="W8399"/>
        </row>
        <row r="8400">
          <cell r="K8400"/>
          <cell r="V8400"/>
          <cell r="W8400"/>
        </row>
        <row r="8401">
          <cell r="K8401"/>
          <cell r="V8401"/>
          <cell r="W8401"/>
        </row>
        <row r="8402">
          <cell r="K8402"/>
          <cell r="V8402"/>
          <cell r="W8402"/>
        </row>
        <row r="8403">
          <cell r="K8403"/>
          <cell r="V8403"/>
          <cell r="W8403"/>
        </row>
        <row r="8404">
          <cell r="K8404"/>
          <cell r="V8404"/>
          <cell r="W8404"/>
        </row>
        <row r="8405">
          <cell r="K8405"/>
          <cell r="V8405"/>
          <cell r="W8405"/>
        </row>
        <row r="8406">
          <cell r="K8406"/>
          <cell r="V8406"/>
          <cell r="W8406"/>
        </row>
        <row r="8407">
          <cell r="K8407"/>
          <cell r="V8407"/>
          <cell r="W8407"/>
        </row>
        <row r="8408">
          <cell r="K8408"/>
          <cell r="V8408"/>
          <cell r="W8408"/>
        </row>
        <row r="8409">
          <cell r="K8409"/>
          <cell r="V8409"/>
          <cell r="W8409"/>
        </row>
        <row r="8410">
          <cell r="K8410"/>
          <cell r="V8410"/>
          <cell r="W8410"/>
        </row>
        <row r="8411">
          <cell r="K8411"/>
          <cell r="V8411"/>
          <cell r="W8411"/>
        </row>
        <row r="8412">
          <cell r="K8412"/>
          <cell r="V8412"/>
          <cell r="W8412"/>
        </row>
        <row r="8413">
          <cell r="K8413"/>
          <cell r="V8413"/>
          <cell r="W8413"/>
        </row>
        <row r="8414">
          <cell r="K8414"/>
          <cell r="V8414"/>
          <cell r="W8414"/>
        </row>
        <row r="8415">
          <cell r="K8415"/>
          <cell r="V8415"/>
          <cell r="W8415"/>
        </row>
        <row r="8416">
          <cell r="K8416"/>
          <cell r="V8416"/>
          <cell r="W8416"/>
        </row>
        <row r="8417">
          <cell r="K8417"/>
          <cell r="V8417"/>
          <cell r="W8417"/>
        </row>
        <row r="8418">
          <cell r="K8418"/>
          <cell r="V8418"/>
          <cell r="W8418"/>
        </row>
        <row r="8419">
          <cell r="K8419"/>
          <cell r="V8419"/>
          <cell r="W8419"/>
        </row>
        <row r="8420">
          <cell r="K8420"/>
          <cell r="V8420"/>
          <cell r="W8420"/>
        </row>
        <row r="8421">
          <cell r="K8421"/>
          <cell r="V8421"/>
          <cell r="W8421"/>
        </row>
        <row r="8422">
          <cell r="K8422"/>
          <cell r="V8422"/>
          <cell r="W8422"/>
        </row>
        <row r="8423">
          <cell r="K8423"/>
          <cell r="V8423"/>
          <cell r="W8423"/>
        </row>
        <row r="8424">
          <cell r="K8424"/>
          <cell r="V8424"/>
          <cell r="W8424"/>
        </row>
        <row r="8425">
          <cell r="K8425"/>
          <cell r="V8425"/>
          <cell r="W8425"/>
        </row>
        <row r="8426">
          <cell r="K8426"/>
          <cell r="V8426"/>
          <cell r="W8426"/>
        </row>
        <row r="8427">
          <cell r="K8427"/>
          <cell r="V8427"/>
          <cell r="W8427"/>
        </row>
        <row r="8428">
          <cell r="K8428"/>
          <cell r="V8428"/>
          <cell r="W8428"/>
        </row>
        <row r="8429">
          <cell r="K8429"/>
          <cell r="V8429"/>
          <cell r="W8429"/>
        </row>
        <row r="8430">
          <cell r="K8430"/>
          <cell r="V8430"/>
          <cell r="W8430"/>
        </row>
        <row r="8431">
          <cell r="K8431"/>
          <cell r="V8431"/>
          <cell r="W8431"/>
        </row>
        <row r="8432">
          <cell r="K8432"/>
          <cell r="V8432"/>
          <cell r="W8432"/>
        </row>
        <row r="8433">
          <cell r="K8433"/>
          <cell r="V8433"/>
          <cell r="W8433"/>
        </row>
        <row r="8434">
          <cell r="K8434"/>
          <cell r="V8434"/>
          <cell r="W8434"/>
        </row>
        <row r="8435">
          <cell r="K8435"/>
          <cell r="V8435"/>
          <cell r="W8435"/>
        </row>
        <row r="8436">
          <cell r="K8436"/>
          <cell r="V8436"/>
          <cell r="W8436"/>
        </row>
        <row r="8437">
          <cell r="K8437"/>
          <cell r="V8437"/>
          <cell r="W8437"/>
        </row>
        <row r="8438">
          <cell r="K8438"/>
          <cell r="V8438"/>
          <cell r="W8438"/>
        </row>
        <row r="8439">
          <cell r="K8439"/>
          <cell r="V8439"/>
          <cell r="W8439"/>
        </row>
        <row r="8440">
          <cell r="K8440"/>
          <cell r="V8440"/>
          <cell r="W8440"/>
        </row>
        <row r="8441">
          <cell r="K8441"/>
          <cell r="V8441"/>
          <cell r="W8441"/>
        </row>
        <row r="8442">
          <cell r="K8442"/>
          <cell r="V8442"/>
          <cell r="W8442"/>
        </row>
        <row r="8443">
          <cell r="K8443"/>
          <cell r="V8443"/>
          <cell r="W8443"/>
        </row>
        <row r="8444">
          <cell r="K8444"/>
          <cell r="V8444"/>
          <cell r="W8444"/>
        </row>
        <row r="8445">
          <cell r="K8445"/>
          <cell r="V8445"/>
          <cell r="W8445"/>
        </row>
        <row r="8446">
          <cell r="K8446"/>
          <cell r="V8446"/>
          <cell r="W8446"/>
        </row>
        <row r="8447">
          <cell r="K8447"/>
          <cell r="V8447"/>
          <cell r="W8447"/>
        </row>
        <row r="8448">
          <cell r="K8448"/>
          <cell r="V8448"/>
          <cell r="W8448"/>
        </row>
        <row r="8449">
          <cell r="K8449"/>
          <cell r="V8449"/>
          <cell r="W8449"/>
        </row>
        <row r="8450">
          <cell r="K8450"/>
          <cell r="V8450"/>
          <cell r="W8450"/>
        </row>
        <row r="8451">
          <cell r="K8451"/>
          <cell r="V8451"/>
          <cell r="W8451"/>
        </row>
        <row r="8452">
          <cell r="K8452"/>
          <cell r="V8452"/>
          <cell r="W8452"/>
        </row>
        <row r="8453">
          <cell r="K8453"/>
          <cell r="V8453"/>
          <cell r="W8453"/>
        </row>
        <row r="8454">
          <cell r="K8454"/>
          <cell r="V8454"/>
          <cell r="W8454"/>
        </row>
        <row r="8455">
          <cell r="K8455"/>
          <cell r="V8455"/>
          <cell r="W8455"/>
        </row>
        <row r="8456">
          <cell r="K8456"/>
          <cell r="V8456"/>
          <cell r="W8456"/>
        </row>
        <row r="8457">
          <cell r="K8457"/>
          <cell r="V8457"/>
          <cell r="W8457"/>
        </row>
        <row r="8458">
          <cell r="K8458"/>
          <cell r="V8458"/>
          <cell r="W8458"/>
        </row>
        <row r="8459">
          <cell r="K8459"/>
          <cell r="V8459"/>
          <cell r="W8459"/>
        </row>
        <row r="8460">
          <cell r="K8460"/>
          <cell r="V8460"/>
          <cell r="W8460"/>
        </row>
        <row r="8461">
          <cell r="K8461"/>
          <cell r="V8461"/>
          <cell r="W8461"/>
        </row>
        <row r="8462">
          <cell r="K8462"/>
          <cell r="V8462"/>
          <cell r="W8462"/>
        </row>
        <row r="8463">
          <cell r="K8463"/>
          <cell r="V8463"/>
          <cell r="W8463"/>
        </row>
        <row r="8464">
          <cell r="K8464"/>
          <cell r="V8464"/>
          <cell r="W8464"/>
        </row>
        <row r="8465">
          <cell r="K8465"/>
          <cell r="V8465"/>
          <cell r="W8465"/>
        </row>
        <row r="8466">
          <cell r="K8466"/>
          <cell r="V8466"/>
          <cell r="W8466"/>
        </row>
        <row r="8467">
          <cell r="K8467"/>
          <cell r="V8467"/>
          <cell r="W8467"/>
        </row>
        <row r="8468">
          <cell r="K8468"/>
          <cell r="V8468"/>
          <cell r="W8468"/>
        </row>
        <row r="8469">
          <cell r="K8469"/>
          <cell r="V8469"/>
          <cell r="W8469"/>
        </row>
        <row r="8470">
          <cell r="K8470"/>
          <cell r="V8470"/>
          <cell r="W8470"/>
        </row>
        <row r="8471">
          <cell r="K8471"/>
          <cell r="V8471"/>
          <cell r="W8471"/>
        </row>
        <row r="8472">
          <cell r="K8472"/>
          <cell r="V8472"/>
          <cell r="W8472"/>
        </row>
        <row r="8473">
          <cell r="K8473"/>
          <cell r="V8473"/>
          <cell r="W8473"/>
        </row>
        <row r="8474">
          <cell r="K8474"/>
          <cell r="V8474"/>
          <cell r="W8474"/>
        </row>
        <row r="8475">
          <cell r="K8475"/>
          <cell r="V8475"/>
          <cell r="W8475"/>
        </row>
        <row r="8476">
          <cell r="K8476"/>
          <cell r="V8476"/>
          <cell r="W8476"/>
        </row>
        <row r="8477">
          <cell r="K8477"/>
          <cell r="V8477"/>
          <cell r="W8477"/>
        </row>
        <row r="8478">
          <cell r="K8478"/>
          <cell r="V8478"/>
          <cell r="W8478"/>
        </row>
        <row r="8479">
          <cell r="K8479"/>
          <cell r="V8479"/>
          <cell r="W8479"/>
        </row>
        <row r="8480">
          <cell r="K8480"/>
          <cell r="V8480"/>
          <cell r="W8480"/>
        </row>
        <row r="8481">
          <cell r="K8481"/>
          <cell r="V8481"/>
          <cell r="W8481"/>
        </row>
        <row r="8482">
          <cell r="K8482"/>
          <cell r="V8482"/>
          <cell r="W8482"/>
        </row>
        <row r="8483">
          <cell r="K8483"/>
          <cell r="V8483"/>
          <cell r="W8483"/>
        </row>
        <row r="8484">
          <cell r="K8484"/>
          <cell r="V8484"/>
          <cell r="W8484"/>
        </row>
        <row r="8485">
          <cell r="K8485"/>
          <cell r="V8485"/>
          <cell r="W8485"/>
        </row>
        <row r="8486">
          <cell r="K8486"/>
          <cell r="V8486"/>
          <cell r="W8486"/>
        </row>
        <row r="8487">
          <cell r="K8487"/>
          <cell r="V8487"/>
          <cell r="W8487"/>
        </row>
        <row r="8488">
          <cell r="K8488"/>
          <cell r="V8488"/>
          <cell r="W8488"/>
        </row>
        <row r="8489">
          <cell r="K8489"/>
          <cell r="V8489"/>
          <cell r="W8489"/>
        </row>
        <row r="8490">
          <cell r="K8490"/>
          <cell r="V8490"/>
          <cell r="W8490"/>
        </row>
        <row r="8491">
          <cell r="K8491"/>
          <cell r="V8491"/>
          <cell r="W8491"/>
        </row>
        <row r="8492">
          <cell r="K8492"/>
          <cell r="V8492"/>
          <cell r="W8492"/>
        </row>
        <row r="8493">
          <cell r="K8493"/>
          <cell r="V8493"/>
          <cell r="W8493"/>
        </row>
        <row r="8494">
          <cell r="K8494"/>
          <cell r="V8494"/>
          <cell r="W8494"/>
        </row>
        <row r="8495">
          <cell r="K8495"/>
          <cell r="V8495"/>
          <cell r="W8495"/>
        </row>
        <row r="8496">
          <cell r="K8496"/>
          <cell r="V8496"/>
          <cell r="W8496"/>
        </row>
        <row r="8497">
          <cell r="K8497"/>
          <cell r="V8497"/>
          <cell r="W8497"/>
        </row>
        <row r="8498">
          <cell r="K8498"/>
          <cell r="V8498"/>
          <cell r="W8498"/>
        </row>
        <row r="8499">
          <cell r="K8499"/>
          <cell r="V8499"/>
          <cell r="W8499"/>
        </row>
        <row r="8500">
          <cell r="K8500"/>
          <cell r="V8500"/>
          <cell r="W8500"/>
        </row>
        <row r="8501">
          <cell r="K8501"/>
          <cell r="V8501"/>
          <cell r="W8501"/>
        </row>
        <row r="8502">
          <cell r="K8502"/>
          <cell r="V8502"/>
          <cell r="W8502"/>
        </row>
        <row r="8503">
          <cell r="K8503"/>
          <cell r="V8503"/>
          <cell r="W8503"/>
        </row>
        <row r="8504">
          <cell r="K8504"/>
          <cell r="V8504"/>
          <cell r="W8504"/>
        </row>
        <row r="8505">
          <cell r="K8505"/>
          <cell r="V8505"/>
          <cell r="W8505"/>
        </row>
        <row r="8506">
          <cell r="K8506"/>
          <cell r="V8506"/>
          <cell r="W8506"/>
        </row>
        <row r="8507">
          <cell r="K8507"/>
          <cell r="V8507"/>
          <cell r="W8507"/>
        </row>
        <row r="8508">
          <cell r="K8508"/>
          <cell r="V8508"/>
          <cell r="W8508"/>
        </row>
        <row r="8509">
          <cell r="K8509"/>
          <cell r="V8509"/>
          <cell r="W8509"/>
        </row>
        <row r="8510">
          <cell r="K8510"/>
          <cell r="V8510"/>
          <cell r="W8510"/>
        </row>
        <row r="8511">
          <cell r="K8511"/>
          <cell r="V8511"/>
          <cell r="W8511"/>
        </row>
        <row r="8512">
          <cell r="K8512"/>
          <cell r="V8512"/>
          <cell r="W8512"/>
        </row>
        <row r="8513">
          <cell r="K8513"/>
          <cell r="V8513"/>
          <cell r="W8513"/>
        </row>
        <row r="8514">
          <cell r="K8514"/>
          <cell r="V8514"/>
          <cell r="W8514"/>
        </row>
        <row r="8515">
          <cell r="K8515"/>
          <cell r="V8515"/>
          <cell r="W8515"/>
        </row>
        <row r="8516">
          <cell r="K8516"/>
          <cell r="V8516"/>
          <cell r="W8516"/>
        </row>
        <row r="8517">
          <cell r="K8517"/>
          <cell r="V8517"/>
          <cell r="W8517"/>
        </row>
        <row r="8518">
          <cell r="K8518"/>
          <cell r="V8518"/>
          <cell r="W8518"/>
        </row>
        <row r="8519">
          <cell r="K8519"/>
          <cell r="V8519"/>
          <cell r="W8519"/>
        </row>
        <row r="8520">
          <cell r="K8520"/>
          <cell r="V8520"/>
          <cell r="W8520"/>
        </row>
        <row r="8521">
          <cell r="K8521"/>
          <cell r="V8521"/>
          <cell r="W8521"/>
        </row>
        <row r="8522">
          <cell r="K8522"/>
          <cell r="V8522"/>
          <cell r="W8522"/>
        </row>
        <row r="8523">
          <cell r="K8523"/>
          <cell r="V8523"/>
          <cell r="W8523"/>
        </row>
        <row r="8524">
          <cell r="K8524"/>
          <cell r="V8524"/>
          <cell r="W8524"/>
        </row>
        <row r="8525">
          <cell r="K8525"/>
          <cell r="V8525"/>
          <cell r="W8525"/>
        </row>
        <row r="8526">
          <cell r="K8526"/>
          <cell r="V8526"/>
          <cell r="W8526"/>
        </row>
        <row r="8527">
          <cell r="K8527"/>
          <cell r="V8527"/>
          <cell r="W8527"/>
        </row>
        <row r="8528">
          <cell r="K8528"/>
          <cell r="V8528"/>
          <cell r="W8528"/>
        </row>
        <row r="8529">
          <cell r="K8529"/>
          <cell r="V8529"/>
          <cell r="W8529"/>
        </row>
        <row r="8530">
          <cell r="K8530"/>
          <cell r="V8530"/>
          <cell r="W8530"/>
        </row>
        <row r="8531">
          <cell r="K8531"/>
          <cell r="V8531"/>
          <cell r="W8531"/>
        </row>
        <row r="8532">
          <cell r="K8532"/>
          <cell r="V8532"/>
          <cell r="W8532"/>
        </row>
        <row r="8533">
          <cell r="K8533"/>
          <cell r="V8533"/>
          <cell r="W8533"/>
        </row>
        <row r="8534">
          <cell r="K8534"/>
          <cell r="V8534"/>
          <cell r="W8534"/>
        </row>
        <row r="8535">
          <cell r="K8535"/>
          <cell r="V8535"/>
          <cell r="W8535"/>
        </row>
        <row r="8536">
          <cell r="K8536"/>
          <cell r="V8536"/>
          <cell r="W8536"/>
        </row>
        <row r="8537">
          <cell r="K8537"/>
          <cell r="V8537"/>
          <cell r="W8537"/>
        </row>
        <row r="8538">
          <cell r="K8538"/>
          <cell r="V8538"/>
          <cell r="W8538"/>
        </row>
        <row r="8539">
          <cell r="K8539"/>
          <cell r="V8539"/>
          <cell r="W8539"/>
        </row>
        <row r="8540">
          <cell r="K8540"/>
          <cell r="V8540"/>
          <cell r="W8540"/>
        </row>
        <row r="8541">
          <cell r="K8541"/>
          <cell r="V8541"/>
          <cell r="W8541"/>
        </row>
        <row r="8542">
          <cell r="K8542"/>
          <cell r="V8542"/>
          <cell r="W8542"/>
        </row>
        <row r="8543">
          <cell r="K8543"/>
          <cell r="V8543"/>
          <cell r="W8543"/>
        </row>
        <row r="8544">
          <cell r="K8544"/>
          <cell r="V8544"/>
          <cell r="W8544"/>
        </row>
        <row r="8545">
          <cell r="K8545"/>
          <cell r="V8545"/>
          <cell r="W8545"/>
        </row>
        <row r="8546">
          <cell r="K8546"/>
          <cell r="V8546"/>
          <cell r="W8546"/>
        </row>
        <row r="8547">
          <cell r="K8547"/>
          <cell r="V8547"/>
          <cell r="W8547"/>
        </row>
        <row r="8548">
          <cell r="K8548"/>
          <cell r="V8548"/>
          <cell r="W8548"/>
        </row>
        <row r="8549">
          <cell r="K8549"/>
          <cell r="V8549"/>
          <cell r="W8549"/>
        </row>
        <row r="8550">
          <cell r="K8550"/>
          <cell r="V8550"/>
          <cell r="W8550"/>
        </row>
        <row r="8551">
          <cell r="K8551"/>
          <cell r="V8551"/>
          <cell r="W8551"/>
        </row>
        <row r="8552">
          <cell r="K8552"/>
          <cell r="V8552"/>
          <cell r="W8552"/>
        </row>
        <row r="8553">
          <cell r="K8553"/>
          <cell r="V8553"/>
          <cell r="W8553"/>
        </row>
        <row r="8554">
          <cell r="K8554"/>
          <cell r="V8554"/>
          <cell r="W8554"/>
        </row>
        <row r="8555">
          <cell r="K8555"/>
          <cell r="V8555"/>
          <cell r="W8555"/>
        </row>
        <row r="8556">
          <cell r="K8556"/>
          <cell r="V8556"/>
          <cell r="W8556"/>
        </row>
        <row r="8557">
          <cell r="K8557"/>
          <cell r="V8557"/>
          <cell r="W8557"/>
        </row>
        <row r="8558">
          <cell r="K8558"/>
          <cell r="V8558"/>
          <cell r="W8558"/>
        </row>
        <row r="8559">
          <cell r="K8559"/>
          <cell r="V8559"/>
          <cell r="W8559"/>
        </row>
        <row r="8560">
          <cell r="K8560"/>
          <cell r="V8560"/>
          <cell r="W8560"/>
        </row>
        <row r="8561">
          <cell r="K8561"/>
          <cell r="V8561"/>
          <cell r="W8561"/>
        </row>
        <row r="8562">
          <cell r="K8562"/>
          <cell r="V8562"/>
          <cell r="W8562"/>
        </row>
        <row r="8563">
          <cell r="K8563"/>
          <cell r="V8563"/>
          <cell r="W8563"/>
        </row>
        <row r="8564">
          <cell r="K8564"/>
          <cell r="V8564"/>
          <cell r="W8564"/>
        </row>
        <row r="8565">
          <cell r="K8565"/>
          <cell r="V8565"/>
          <cell r="W8565"/>
        </row>
        <row r="8566">
          <cell r="K8566"/>
          <cell r="V8566"/>
          <cell r="W8566"/>
        </row>
        <row r="8567">
          <cell r="K8567"/>
          <cell r="V8567"/>
          <cell r="W8567"/>
        </row>
        <row r="8568">
          <cell r="K8568"/>
          <cell r="V8568"/>
          <cell r="W8568"/>
        </row>
        <row r="8569">
          <cell r="K8569"/>
          <cell r="V8569"/>
          <cell r="W8569"/>
        </row>
        <row r="8570">
          <cell r="K8570"/>
          <cell r="V8570"/>
          <cell r="W8570"/>
        </row>
        <row r="8571">
          <cell r="K8571"/>
          <cell r="V8571"/>
          <cell r="W8571"/>
        </row>
        <row r="8572">
          <cell r="K8572"/>
          <cell r="V8572"/>
          <cell r="W8572"/>
        </row>
        <row r="8573">
          <cell r="K8573"/>
          <cell r="V8573"/>
          <cell r="W8573"/>
        </row>
        <row r="8574">
          <cell r="K8574"/>
          <cell r="V8574"/>
          <cell r="W8574"/>
        </row>
        <row r="8575">
          <cell r="K8575"/>
          <cell r="V8575"/>
          <cell r="W8575"/>
        </row>
        <row r="8576">
          <cell r="K8576"/>
          <cell r="V8576"/>
          <cell r="W8576"/>
        </row>
        <row r="8577">
          <cell r="K8577"/>
          <cell r="V8577"/>
          <cell r="W8577"/>
        </row>
        <row r="8578">
          <cell r="K8578"/>
          <cell r="V8578"/>
          <cell r="W8578"/>
        </row>
        <row r="8579">
          <cell r="K8579"/>
          <cell r="V8579"/>
          <cell r="W8579"/>
        </row>
        <row r="8580">
          <cell r="K8580"/>
          <cell r="V8580"/>
          <cell r="W8580"/>
        </row>
        <row r="8581">
          <cell r="K8581"/>
          <cell r="V8581"/>
          <cell r="W8581"/>
        </row>
        <row r="8582">
          <cell r="K8582"/>
          <cell r="V8582"/>
          <cell r="W8582"/>
        </row>
        <row r="8583">
          <cell r="K8583"/>
          <cell r="V8583"/>
          <cell r="W8583"/>
        </row>
        <row r="8584">
          <cell r="K8584"/>
          <cell r="V8584"/>
          <cell r="W8584"/>
        </row>
        <row r="8585">
          <cell r="K8585"/>
          <cell r="V8585"/>
          <cell r="W8585"/>
        </row>
        <row r="8586">
          <cell r="K8586"/>
          <cell r="V8586"/>
          <cell r="W8586"/>
        </row>
        <row r="8587">
          <cell r="K8587"/>
          <cell r="V8587"/>
          <cell r="W8587"/>
        </row>
        <row r="8588">
          <cell r="K8588"/>
          <cell r="V8588"/>
          <cell r="W8588"/>
        </row>
        <row r="8589">
          <cell r="K8589"/>
          <cell r="V8589"/>
          <cell r="W8589"/>
        </row>
        <row r="8590">
          <cell r="K8590"/>
          <cell r="V8590"/>
          <cell r="W8590"/>
        </row>
        <row r="8591">
          <cell r="K8591"/>
          <cell r="V8591"/>
          <cell r="W8591"/>
        </row>
        <row r="8592">
          <cell r="K8592"/>
          <cell r="V8592"/>
          <cell r="W8592"/>
        </row>
        <row r="8593">
          <cell r="K8593"/>
          <cell r="V8593"/>
          <cell r="W8593"/>
        </row>
        <row r="8594">
          <cell r="K8594"/>
          <cell r="V8594"/>
          <cell r="W8594"/>
        </row>
        <row r="8595">
          <cell r="K8595"/>
          <cell r="V8595"/>
          <cell r="W8595"/>
        </row>
        <row r="8596">
          <cell r="K8596"/>
          <cell r="V8596"/>
          <cell r="W8596"/>
        </row>
        <row r="8597">
          <cell r="K8597"/>
          <cell r="V8597"/>
          <cell r="W8597"/>
        </row>
        <row r="8598">
          <cell r="K8598"/>
          <cell r="V8598"/>
          <cell r="W8598"/>
        </row>
        <row r="8599">
          <cell r="K8599"/>
          <cell r="V8599"/>
          <cell r="W8599"/>
        </row>
        <row r="8600">
          <cell r="K8600"/>
          <cell r="V8600"/>
          <cell r="W8600"/>
        </row>
        <row r="8601">
          <cell r="K8601"/>
          <cell r="V8601"/>
          <cell r="W8601"/>
        </row>
        <row r="8602">
          <cell r="K8602"/>
          <cell r="V8602"/>
          <cell r="W8602"/>
        </row>
        <row r="8603">
          <cell r="K8603"/>
          <cell r="V8603"/>
          <cell r="W8603"/>
        </row>
        <row r="8604">
          <cell r="K8604"/>
          <cell r="V8604"/>
          <cell r="W8604"/>
        </row>
        <row r="8605">
          <cell r="K8605"/>
          <cell r="V8605"/>
          <cell r="W8605"/>
        </row>
        <row r="8606">
          <cell r="K8606"/>
          <cell r="V8606"/>
          <cell r="W8606"/>
        </row>
        <row r="8607">
          <cell r="K8607"/>
          <cell r="V8607"/>
          <cell r="W8607"/>
        </row>
        <row r="8608">
          <cell r="K8608"/>
          <cell r="V8608"/>
          <cell r="W8608"/>
        </row>
        <row r="8609">
          <cell r="K8609"/>
          <cell r="V8609"/>
          <cell r="W8609"/>
        </row>
        <row r="8610">
          <cell r="K8610"/>
          <cell r="V8610"/>
          <cell r="W8610"/>
        </row>
        <row r="8611">
          <cell r="K8611"/>
          <cell r="V8611"/>
          <cell r="W8611"/>
        </row>
        <row r="8612">
          <cell r="K8612"/>
          <cell r="V8612"/>
          <cell r="W8612"/>
        </row>
        <row r="8613">
          <cell r="K8613"/>
          <cell r="V8613"/>
          <cell r="W8613"/>
        </row>
        <row r="8614">
          <cell r="K8614"/>
          <cell r="V8614"/>
          <cell r="W8614"/>
        </row>
        <row r="8615">
          <cell r="K8615"/>
          <cell r="V8615"/>
          <cell r="W8615"/>
        </row>
        <row r="8616">
          <cell r="K8616"/>
          <cell r="V8616"/>
          <cell r="W8616"/>
        </row>
        <row r="8617">
          <cell r="K8617"/>
          <cell r="V8617"/>
          <cell r="W8617"/>
        </row>
        <row r="8618">
          <cell r="K8618"/>
          <cell r="V8618"/>
          <cell r="W8618"/>
        </row>
        <row r="8619">
          <cell r="K8619"/>
          <cell r="V8619"/>
          <cell r="W8619"/>
        </row>
        <row r="8620">
          <cell r="K8620"/>
          <cell r="V8620"/>
          <cell r="W8620"/>
        </row>
        <row r="8621">
          <cell r="K8621"/>
          <cell r="V8621"/>
          <cell r="W8621"/>
        </row>
        <row r="8622">
          <cell r="K8622"/>
          <cell r="V8622"/>
          <cell r="W8622"/>
        </row>
        <row r="8623">
          <cell r="K8623"/>
          <cell r="V8623"/>
          <cell r="W8623"/>
        </row>
        <row r="8624">
          <cell r="K8624"/>
          <cell r="V8624"/>
          <cell r="W8624"/>
        </row>
        <row r="8625">
          <cell r="K8625"/>
          <cell r="V8625"/>
          <cell r="W8625"/>
        </row>
        <row r="8626">
          <cell r="K8626"/>
          <cell r="V8626"/>
          <cell r="W8626"/>
        </row>
        <row r="8627">
          <cell r="K8627"/>
          <cell r="V8627"/>
          <cell r="W8627"/>
        </row>
        <row r="8628">
          <cell r="K8628"/>
          <cell r="V8628"/>
          <cell r="W8628"/>
        </row>
        <row r="8629">
          <cell r="K8629"/>
          <cell r="V8629"/>
          <cell r="W8629"/>
        </row>
        <row r="8630">
          <cell r="K8630"/>
          <cell r="V8630"/>
          <cell r="W8630"/>
        </row>
        <row r="8631">
          <cell r="K8631"/>
          <cell r="V8631"/>
          <cell r="W8631"/>
        </row>
        <row r="8632">
          <cell r="K8632"/>
          <cell r="V8632"/>
          <cell r="W8632"/>
        </row>
        <row r="8633">
          <cell r="K8633"/>
          <cell r="V8633"/>
          <cell r="W8633"/>
        </row>
        <row r="8634">
          <cell r="K8634"/>
          <cell r="V8634"/>
          <cell r="W8634"/>
        </row>
        <row r="8635">
          <cell r="K8635"/>
          <cell r="V8635"/>
          <cell r="W8635"/>
        </row>
        <row r="8636">
          <cell r="K8636"/>
          <cell r="V8636"/>
          <cell r="W8636"/>
        </row>
        <row r="8637">
          <cell r="K8637"/>
          <cell r="V8637"/>
          <cell r="W8637"/>
        </row>
        <row r="8638">
          <cell r="K8638"/>
          <cell r="V8638"/>
          <cell r="W8638"/>
        </row>
        <row r="8639">
          <cell r="K8639"/>
          <cell r="V8639"/>
          <cell r="W8639"/>
        </row>
        <row r="8640">
          <cell r="K8640"/>
          <cell r="V8640"/>
          <cell r="W8640"/>
        </row>
        <row r="8641">
          <cell r="K8641"/>
          <cell r="V8641"/>
          <cell r="W8641"/>
        </row>
        <row r="8642">
          <cell r="K8642"/>
          <cell r="V8642"/>
          <cell r="W8642"/>
        </row>
        <row r="8643">
          <cell r="K8643"/>
          <cell r="V8643"/>
          <cell r="W8643"/>
        </row>
        <row r="8644">
          <cell r="K8644"/>
          <cell r="V8644"/>
          <cell r="W8644"/>
        </row>
        <row r="8645">
          <cell r="K8645"/>
          <cell r="V8645"/>
          <cell r="W8645"/>
        </row>
        <row r="8646">
          <cell r="K8646"/>
          <cell r="V8646"/>
          <cell r="W8646"/>
        </row>
        <row r="8647">
          <cell r="K8647"/>
          <cell r="V8647"/>
          <cell r="W8647"/>
        </row>
        <row r="8648">
          <cell r="K8648"/>
          <cell r="V8648"/>
          <cell r="W8648"/>
        </row>
        <row r="8649">
          <cell r="K8649"/>
          <cell r="V8649"/>
          <cell r="W8649"/>
        </row>
        <row r="8650">
          <cell r="K8650"/>
          <cell r="V8650"/>
          <cell r="W8650"/>
        </row>
        <row r="8651">
          <cell r="K8651"/>
          <cell r="V8651"/>
          <cell r="W8651"/>
        </row>
        <row r="8652">
          <cell r="K8652"/>
          <cell r="V8652"/>
          <cell r="W8652"/>
        </row>
        <row r="8653">
          <cell r="K8653"/>
          <cell r="V8653"/>
          <cell r="W8653"/>
        </row>
        <row r="8654">
          <cell r="K8654"/>
          <cell r="V8654"/>
          <cell r="W8654"/>
        </row>
        <row r="8655">
          <cell r="K8655"/>
          <cell r="V8655"/>
          <cell r="W8655"/>
        </row>
        <row r="8656">
          <cell r="K8656"/>
          <cell r="V8656"/>
          <cell r="W8656"/>
        </row>
        <row r="8657">
          <cell r="K8657"/>
          <cell r="V8657"/>
          <cell r="W8657"/>
        </row>
        <row r="8658">
          <cell r="K8658"/>
          <cell r="V8658"/>
          <cell r="W8658"/>
        </row>
        <row r="8659">
          <cell r="K8659"/>
          <cell r="V8659"/>
          <cell r="W8659"/>
        </row>
        <row r="8660">
          <cell r="K8660"/>
          <cell r="V8660"/>
          <cell r="W8660"/>
        </row>
        <row r="8661">
          <cell r="K8661"/>
          <cell r="V8661"/>
          <cell r="W8661"/>
        </row>
        <row r="8662">
          <cell r="K8662"/>
          <cell r="V8662"/>
          <cell r="W8662"/>
        </row>
        <row r="8663">
          <cell r="K8663"/>
          <cell r="V8663"/>
          <cell r="W8663"/>
        </row>
        <row r="8664">
          <cell r="K8664"/>
          <cell r="V8664"/>
          <cell r="W8664"/>
        </row>
        <row r="8665">
          <cell r="K8665"/>
          <cell r="V8665"/>
          <cell r="W8665"/>
        </row>
        <row r="8666">
          <cell r="K8666"/>
          <cell r="V8666"/>
          <cell r="W8666"/>
        </row>
        <row r="8667">
          <cell r="K8667"/>
          <cell r="V8667"/>
          <cell r="W8667"/>
        </row>
        <row r="8668">
          <cell r="K8668"/>
          <cell r="V8668"/>
          <cell r="W8668"/>
        </row>
        <row r="8669">
          <cell r="K8669"/>
          <cell r="V8669"/>
          <cell r="W8669"/>
        </row>
        <row r="8670">
          <cell r="K8670"/>
          <cell r="V8670"/>
          <cell r="W8670"/>
        </row>
        <row r="8671">
          <cell r="K8671"/>
          <cell r="V8671"/>
          <cell r="W8671"/>
        </row>
        <row r="8672">
          <cell r="K8672"/>
          <cell r="V8672"/>
          <cell r="W8672"/>
        </row>
        <row r="8673">
          <cell r="K8673"/>
          <cell r="V8673"/>
          <cell r="W8673"/>
        </row>
        <row r="8674">
          <cell r="K8674"/>
          <cell r="V8674"/>
          <cell r="W8674"/>
        </row>
        <row r="8675">
          <cell r="K8675"/>
          <cell r="V8675"/>
          <cell r="W8675"/>
        </row>
        <row r="8676">
          <cell r="K8676"/>
          <cell r="V8676"/>
          <cell r="W8676"/>
        </row>
        <row r="8677">
          <cell r="K8677"/>
          <cell r="V8677"/>
          <cell r="W8677"/>
        </row>
        <row r="8678">
          <cell r="K8678"/>
          <cell r="V8678"/>
          <cell r="W8678"/>
        </row>
        <row r="8679">
          <cell r="K8679"/>
          <cell r="V8679"/>
          <cell r="W8679"/>
        </row>
        <row r="8680">
          <cell r="K8680"/>
          <cell r="V8680"/>
          <cell r="W8680"/>
        </row>
        <row r="8681">
          <cell r="K8681"/>
          <cell r="V8681"/>
          <cell r="W8681"/>
        </row>
        <row r="8682">
          <cell r="K8682"/>
          <cell r="V8682"/>
          <cell r="W8682"/>
        </row>
        <row r="8683">
          <cell r="K8683"/>
          <cell r="V8683"/>
          <cell r="W8683"/>
        </row>
        <row r="8684">
          <cell r="K8684"/>
          <cell r="V8684"/>
          <cell r="W8684"/>
        </row>
        <row r="8685">
          <cell r="K8685"/>
          <cell r="V8685"/>
          <cell r="W8685"/>
        </row>
        <row r="8686">
          <cell r="K8686"/>
          <cell r="V8686"/>
          <cell r="W8686"/>
        </row>
        <row r="8687">
          <cell r="K8687"/>
          <cell r="V8687"/>
          <cell r="W8687"/>
        </row>
        <row r="8688">
          <cell r="K8688"/>
          <cell r="V8688"/>
          <cell r="W8688"/>
        </row>
        <row r="8689">
          <cell r="K8689"/>
          <cell r="V8689"/>
          <cell r="W8689"/>
        </row>
        <row r="8690">
          <cell r="K8690"/>
          <cell r="V8690"/>
          <cell r="W8690"/>
        </row>
        <row r="8691">
          <cell r="K8691"/>
          <cell r="V8691"/>
          <cell r="W8691"/>
        </row>
        <row r="8692">
          <cell r="K8692"/>
          <cell r="V8692"/>
          <cell r="W8692"/>
        </row>
        <row r="8693">
          <cell r="K8693"/>
          <cell r="V8693"/>
          <cell r="W8693"/>
        </row>
        <row r="8694">
          <cell r="K8694"/>
          <cell r="V8694"/>
          <cell r="W8694"/>
        </row>
        <row r="8695">
          <cell r="K8695"/>
          <cell r="V8695"/>
          <cell r="W8695"/>
        </row>
        <row r="8696">
          <cell r="K8696"/>
          <cell r="V8696"/>
          <cell r="W8696"/>
        </row>
        <row r="8697">
          <cell r="K8697"/>
          <cell r="V8697"/>
          <cell r="W8697"/>
        </row>
        <row r="8698">
          <cell r="K8698"/>
          <cell r="V8698"/>
          <cell r="W8698"/>
        </row>
        <row r="8699">
          <cell r="K8699"/>
          <cell r="V8699"/>
          <cell r="W8699"/>
        </row>
        <row r="8700">
          <cell r="K8700"/>
          <cell r="V8700"/>
          <cell r="W8700"/>
        </row>
        <row r="8701">
          <cell r="K8701"/>
          <cell r="V8701"/>
          <cell r="W8701"/>
        </row>
        <row r="8702">
          <cell r="K8702"/>
          <cell r="V8702"/>
          <cell r="W8702"/>
        </row>
        <row r="8703">
          <cell r="K8703"/>
          <cell r="V8703"/>
          <cell r="W8703"/>
        </row>
        <row r="8704">
          <cell r="K8704"/>
          <cell r="V8704"/>
          <cell r="W8704"/>
        </row>
        <row r="8705">
          <cell r="K8705"/>
          <cell r="V8705"/>
          <cell r="W8705"/>
        </row>
        <row r="8706">
          <cell r="K8706"/>
          <cell r="V8706"/>
          <cell r="W8706"/>
        </row>
        <row r="8707">
          <cell r="K8707"/>
          <cell r="V8707"/>
          <cell r="W8707"/>
        </row>
        <row r="8708">
          <cell r="K8708"/>
          <cell r="V8708"/>
          <cell r="W8708"/>
        </row>
        <row r="8709">
          <cell r="K8709"/>
          <cell r="V8709"/>
          <cell r="W8709"/>
        </row>
        <row r="8710">
          <cell r="K8710"/>
          <cell r="V8710"/>
          <cell r="W8710"/>
        </row>
        <row r="8711">
          <cell r="K8711"/>
          <cell r="V8711"/>
          <cell r="W8711"/>
        </row>
        <row r="8712">
          <cell r="K8712"/>
          <cell r="V8712"/>
          <cell r="W8712"/>
        </row>
        <row r="8713">
          <cell r="K8713"/>
          <cell r="V8713"/>
          <cell r="W8713"/>
        </row>
        <row r="8714">
          <cell r="K8714"/>
          <cell r="V8714"/>
          <cell r="W8714"/>
        </row>
        <row r="8715">
          <cell r="K8715"/>
          <cell r="V8715"/>
          <cell r="W8715"/>
        </row>
        <row r="8716">
          <cell r="K8716"/>
          <cell r="V8716"/>
          <cell r="W8716"/>
        </row>
        <row r="8717">
          <cell r="K8717"/>
          <cell r="V8717"/>
          <cell r="W8717"/>
        </row>
        <row r="8718">
          <cell r="K8718"/>
          <cell r="V8718"/>
          <cell r="W8718"/>
        </row>
        <row r="8719">
          <cell r="K8719"/>
          <cell r="V8719"/>
          <cell r="W8719"/>
        </row>
        <row r="8720">
          <cell r="K8720"/>
          <cell r="V8720"/>
          <cell r="W8720"/>
        </row>
        <row r="8721">
          <cell r="K8721"/>
          <cell r="V8721"/>
          <cell r="W8721"/>
        </row>
        <row r="8722">
          <cell r="K8722"/>
          <cell r="V8722"/>
          <cell r="W8722"/>
        </row>
        <row r="8723">
          <cell r="K8723"/>
          <cell r="V8723"/>
          <cell r="W8723"/>
        </row>
        <row r="8724">
          <cell r="K8724"/>
          <cell r="V8724"/>
          <cell r="W8724"/>
        </row>
        <row r="8725">
          <cell r="K8725"/>
          <cell r="V8725"/>
          <cell r="W8725"/>
        </row>
        <row r="8726">
          <cell r="K8726"/>
          <cell r="V8726"/>
          <cell r="W8726"/>
        </row>
        <row r="8727">
          <cell r="K8727"/>
          <cell r="V8727"/>
          <cell r="W8727"/>
        </row>
        <row r="8728">
          <cell r="K8728"/>
          <cell r="V8728"/>
          <cell r="W8728"/>
        </row>
        <row r="8729">
          <cell r="K8729"/>
          <cell r="V8729"/>
          <cell r="W8729"/>
        </row>
        <row r="8730">
          <cell r="K8730"/>
          <cell r="V8730"/>
          <cell r="W8730"/>
        </row>
        <row r="8731">
          <cell r="K8731"/>
          <cell r="V8731"/>
          <cell r="W8731"/>
        </row>
        <row r="8732">
          <cell r="K8732"/>
          <cell r="V8732"/>
          <cell r="W8732"/>
        </row>
        <row r="8733">
          <cell r="K8733"/>
          <cell r="V8733"/>
          <cell r="W8733"/>
        </row>
        <row r="8734">
          <cell r="K8734"/>
          <cell r="V8734"/>
          <cell r="W8734"/>
        </row>
        <row r="8735">
          <cell r="K8735"/>
          <cell r="V8735"/>
          <cell r="W8735"/>
        </row>
        <row r="8736">
          <cell r="K8736"/>
          <cell r="V8736"/>
          <cell r="W8736"/>
        </row>
        <row r="8737">
          <cell r="K8737"/>
          <cell r="V8737"/>
          <cell r="W8737"/>
        </row>
        <row r="8738">
          <cell r="K8738"/>
          <cell r="V8738"/>
          <cell r="W8738"/>
        </row>
        <row r="8739">
          <cell r="K8739"/>
          <cell r="V8739"/>
          <cell r="W8739"/>
        </row>
        <row r="8740">
          <cell r="K8740"/>
          <cell r="V8740"/>
          <cell r="W8740"/>
        </row>
        <row r="8741">
          <cell r="K8741"/>
          <cell r="V8741"/>
          <cell r="W8741"/>
        </row>
        <row r="8742">
          <cell r="K8742"/>
          <cell r="V8742"/>
          <cell r="W8742"/>
        </row>
        <row r="8743">
          <cell r="K8743"/>
          <cell r="V8743"/>
          <cell r="W8743"/>
        </row>
        <row r="8744">
          <cell r="K8744"/>
          <cell r="V8744"/>
          <cell r="W8744"/>
        </row>
        <row r="8745">
          <cell r="K8745"/>
          <cell r="V8745"/>
          <cell r="W8745"/>
        </row>
        <row r="8746">
          <cell r="K8746"/>
          <cell r="V8746"/>
          <cell r="W8746"/>
        </row>
        <row r="8747">
          <cell r="K8747"/>
          <cell r="V8747"/>
          <cell r="W8747"/>
        </row>
        <row r="8748">
          <cell r="K8748"/>
          <cell r="V8748"/>
          <cell r="W8748"/>
        </row>
        <row r="8749">
          <cell r="K8749"/>
          <cell r="V8749"/>
          <cell r="W8749"/>
        </row>
        <row r="8750">
          <cell r="K8750"/>
          <cell r="V8750"/>
          <cell r="W8750"/>
        </row>
        <row r="8751">
          <cell r="K8751"/>
          <cell r="V8751"/>
          <cell r="W8751"/>
        </row>
        <row r="8752">
          <cell r="K8752"/>
          <cell r="V8752"/>
          <cell r="W8752"/>
        </row>
        <row r="8753">
          <cell r="K8753"/>
          <cell r="V8753"/>
          <cell r="W8753"/>
        </row>
        <row r="8754">
          <cell r="K8754"/>
          <cell r="V8754"/>
          <cell r="W8754"/>
        </row>
        <row r="8755">
          <cell r="K8755"/>
          <cell r="V8755"/>
          <cell r="W8755"/>
        </row>
        <row r="8756">
          <cell r="K8756"/>
          <cell r="V8756"/>
          <cell r="W8756"/>
        </row>
        <row r="8757">
          <cell r="K8757"/>
          <cell r="V8757"/>
          <cell r="W8757"/>
        </row>
        <row r="8758">
          <cell r="K8758"/>
          <cell r="V8758"/>
          <cell r="W8758"/>
        </row>
        <row r="8759">
          <cell r="K8759"/>
          <cell r="V8759"/>
          <cell r="W8759"/>
        </row>
        <row r="8760">
          <cell r="K8760"/>
          <cell r="V8760"/>
          <cell r="W8760"/>
        </row>
        <row r="8761">
          <cell r="K8761"/>
          <cell r="V8761"/>
          <cell r="W8761"/>
        </row>
        <row r="8762">
          <cell r="K8762"/>
          <cell r="V8762"/>
          <cell r="W8762"/>
        </row>
        <row r="8763">
          <cell r="K8763"/>
          <cell r="V8763"/>
          <cell r="W8763"/>
        </row>
        <row r="8764">
          <cell r="K8764"/>
          <cell r="V8764"/>
          <cell r="W8764"/>
        </row>
        <row r="8765">
          <cell r="K8765"/>
          <cell r="V8765"/>
          <cell r="W8765"/>
        </row>
        <row r="8766">
          <cell r="K8766"/>
          <cell r="V8766"/>
          <cell r="W8766"/>
        </row>
        <row r="8767">
          <cell r="K8767"/>
          <cell r="V8767"/>
          <cell r="W8767"/>
        </row>
        <row r="8768">
          <cell r="K8768"/>
          <cell r="V8768"/>
          <cell r="W8768"/>
        </row>
        <row r="8769">
          <cell r="K8769"/>
          <cell r="V8769"/>
          <cell r="W8769"/>
        </row>
        <row r="8770">
          <cell r="K8770"/>
          <cell r="V8770"/>
          <cell r="W8770"/>
        </row>
        <row r="8771">
          <cell r="K8771"/>
          <cell r="V8771"/>
          <cell r="W8771"/>
        </row>
        <row r="8772">
          <cell r="K8772"/>
          <cell r="V8772"/>
          <cell r="W8772"/>
        </row>
        <row r="8773">
          <cell r="K8773"/>
          <cell r="V8773"/>
          <cell r="W8773"/>
        </row>
        <row r="8774">
          <cell r="K8774"/>
          <cell r="V8774"/>
          <cell r="W8774"/>
        </row>
        <row r="8775">
          <cell r="K8775"/>
          <cell r="V8775"/>
          <cell r="W8775"/>
        </row>
        <row r="8776">
          <cell r="K8776"/>
          <cell r="V8776"/>
          <cell r="W8776"/>
        </row>
        <row r="8777">
          <cell r="K8777"/>
          <cell r="V8777"/>
          <cell r="W8777"/>
        </row>
        <row r="8778">
          <cell r="K8778"/>
          <cell r="V8778"/>
          <cell r="W8778"/>
        </row>
        <row r="8779">
          <cell r="K8779"/>
          <cell r="V8779"/>
          <cell r="W8779"/>
        </row>
        <row r="8780">
          <cell r="K8780"/>
          <cell r="V8780"/>
          <cell r="W8780"/>
        </row>
        <row r="8781">
          <cell r="K8781"/>
          <cell r="V8781"/>
          <cell r="W8781"/>
        </row>
        <row r="8782">
          <cell r="K8782"/>
          <cell r="V8782"/>
          <cell r="W8782"/>
        </row>
        <row r="8783">
          <cell r="K8783"/>
          <cell r="V8783"/>
          <cell r="W8783"/>
        </row>
        <row r="8784">
          <cell r="K8784"/>
          <cell r="V8784"/>
          <cell r="W8784"/>
        </row>
        <row r="8785">
          <cell r="K8785"/>
          <cell r="V8785"/>
          <cell r="W8785"/>
        </row>
        <row r="8786">
          <cell r="K8786"/>
          <cell r="V8786"/>
          <cell r="W8786"/>
        </row>
        <row r="8787">
          <cell r="K8787"/>
          <cell r="V8787"/>
          <cell r="W8787"/>
        </row>
        <row r="8788">
          <cell r="K8788"/>
          <cell r="V8788"/>
          <cell r="W8788"/>
        </row>
        <row r="8789">
          <cell r="K8789"/>
          <cell r="V8789"/>
          <cell r="W8789"/>
        </row>
        <row r="8790">
          <cell r="K8790"/>
          <cell r="V8790"/>
          <cell r="W8790"/>
        </row>
        <row r="8791">
          <cell r="K8791"/>
          <cell r="V8791"/>
          <cell r="W8791"/>
        </row>
        <row r="8792">
          <cell r="K8792"/>
          <cell r="V8792"/>
          <cell r="W8792"/>
        </row>
        <row r="8793">
          <cell r="K8793"/>
          <cell r="V8793"/>
          <cell r="W8793"/>
        </row>
        <row r="8794">
          <cell r="K8794"/>
          <cell r="V8794"/>
          <cell r="W8794"/>
        </row>
        <row r="8795">
          <cell r="K8795"/>
          <cell r="V8795"/>
          <cell r="W8795"/>
        </row>
        <row r="8796">
          <cell r="K8796"/>
          <cell r="V8796"/>
          <cell r="W8796"/>
        </row>
        <row r="8797">
          <cell r="K8797"/>
          <cell r="V8797"/>
          <cell r="W8797"/>
        </row>
        <row r="8798">
          <cell r="K8798"/>
          <cell r="V8798"/>
          <cell r="W8798"/>
        </row>
        <row r="8799">
          <cell r="K8799"/>
          <cell r="V8799"/>
          <cell r="W8799"/>
        </row>
        <row r="8800">
          <cell r="K8800"/>
          <cell r="V8800"/>
          <cell r="W8800"/>
        </row>
        <row r="8801">
          <cell r="K8801"/>
          <cell r="V8801"/>
          <cell r="W8801"/>
        </row>
        <row r="8802">
          <cell r="K8802"/>
          <cell r="V8802"/>
          <cell r="W8802"/>
        </row>
        <row r="8803">
          <cell r="K8803"/>
          <cell r="V8803"/>
          <cell r="W8803"/>
        </row>
        <row r="8804">
          <cell r="K8804"/>
          <cell r="V8804"/>
          <cell r="W8804"/>
        </row>
        <row r="8805">
          <cell r="K8805"/>
          <cell r="V8805"/>
          <cell r="W8805"/>
        </row>
        <row r="8806">
          <cell r="K8806"/>
          <cell r="V8806"/>
          <cell r="W8806"/>
        </row>
        <row r="8807">
          <cell r="K8807"/>
          <cell r="V8807"/>
          <cell r="W8807"/>
        </row>
        <row r="8808">
          <cell r="K8808"/>
          <cell r="V8808"/>
          <cell r="W8808"/>
        </row>
        <row r="8809">
          <cell r="K8809"/>
          <cell r="V8809"/>
          <cell r="W8809"/>
        </row>
        <row r="8810">
          <cell r="K8810"/>
          <cell r="V8810"/>
          <cell r="W8810"/>
        </row>
        <row r="8811">
          <cell r="K8811"/>
          <cell r="V8811"/>
          <cell r="W8811"/>
        </row>
        <row r="8812">
          <cell r="K8812"/>
          <cell r="V8812"/>
          <cell r="W8812"/>
        </row>
        <row r="8813">
          <cell r="K8813"/>
          <cell r="V8813"/>
          <cell r="W8813"/>
        </row>
        <row r="8814">
          <cell r="K8814"/>
          <cell r="V8814"/>
          <cell r="W8814"/>
        </row>
        <row r="8815">
          <cell r="K8815"/>
          <cell r="V8815"/>
          <cell r="W8815"/>
        </row>
        <row r="8816">
          <cell r="K8816"/>
          <cell r="V8816"/>
          <cell r="W8816"/>
        </row>
        <row r="8817">
          <cell r="K8817"/>
          <cell r="V8817"/>
          <cell r="W8817"/>
        </row>
        <row r="8818">
          <cell r="K8818"/>
          <cell r="V8818"/>
          <cell r="W8818"/>
        </row>
        <row r="8819">
          <cell r="K8819"/>
          <cell r="V8819"/>
          <cell r="W8819"/>
        </row>
        <row r="8820">
          <cell r="K8820"/>
          <cell r="V8820"/>
          <cell r="W8820"/>
        </row>
        <row r="8821">
          <cell r="K8821"/>
          <cell r="V8821"/>
          <cell r="W8821"/>
        </row>
        <row r="8822">
          <cell r="K8822"/>
          <cell r="V8822"/>
          <cell r="W8822"/>
        </row>
        <row r="8823">
          <cell r="K8823"/>
          <cell r="V8823"/>
          <cell r="W8823"/>
        </row>
        <row r="8824">
          <cell r="K8824"/>
          <cell r="V8824"/>
          <cell r="W8824"/>
        </row>
        <row r="8825">
          <cell r="K8825"/>
          <cell r="V8825"/>
          <cell r="W8825"/>
        </row>
        <row r="8826">
          <cell r="K8826"/>
          <cell r="V8826"/>
          <cell r="W8826"/>
        </row>
        <row r="8827">
          <cell r="K8827"/>
          <cell r="V8827"/>
          <cell r="W8827"/>
        </row>
        <row r="8828">
          <cell r="K8828"/>
          <cell r="V8828"/>
          <cell r="W8828"/>
        </row>
        <row r="8829">
          <cell r="K8829"/>
          <cell r="V8829"/>
          <cell r="W8829"/>
        </row>
        <row r="8830">
          <cell r="K8830"/>
          <cell r="V8830"/>
          <cell r="W8830"/>
        </row>
        <row r="8831">
          <cell r="K8831"/>
          <cell r="V8831"/>
          <cell r="W8831"/>
        </row>
        <row r="8832">
          <cell r="K8832"/>
          <cell r="V8832"/>
          <cell r="W8832"/>
        </row>
        <row r="8833">
          <cell r="K8833"/>
          <cell r="V8833"/>
          <cell r="W8833"/>
        </row>
        <row r="8834">
          <cell r="K8834"/>
          <cell r="V8834"/>
          <cell r="W8834"/>
        </row>
        <row r="8835">
          <cell r="K8835"/>
          <cell r="V8835"/>
          <cell r="W8835"/>
        </row>
        <row r="8836">
          <cell r="K8836"/>
          <cell r="V8836"/>
          <cell r="W8836"/>
        </row>
        <row r="8837">
          <cell r="K8837"/>
          <cell r="V8837"/>
          <cell r="W8837"/>
        </row>
        <row r="8838">
          <cell r="K8838"/>
          <cell r="V8838"/>
          <cell r="W8838"/>
        </row>
        <row r="8839">
          <cell r="K8839"/>
          <cell r="V8839"/>
          <cell r="W8839"/>
        </row>
        <row r="8840">
          <cell r="K8840"/>
          <cell r="V8840"/>
          <cell r="W8840"/>
        </row>
        <row r="8841">
          <cell r="K8841"/>
          <cell r="V8841"/>
          <cell r="W8841"/>
        </row>
        <row r="8842">
          <cell r="K8842"/>
          <cell r="V8842"/>
          <cell r="W8842"/>
        </row>
        <row r="8843">
          <cell r="K8843"/>
          <cell r="V8843"/>
          <cell r="W8843"/>
        </row>
        <row r="8844">
          <cell r="K8844"/>
          <cell r="V8844"/>
          <cell r="W8844"/>
        </row>
        <row r="8845">
          <cell r="K8845"/>
          <cell r="V8845"/>
          <cell r="W8845"/>
        </row>
        <row r="8846">
          <cell r="K8846"/>
          <cell r="V8846"/>
          <cell r="W8846"/>
        </row>
        <row r="8847">
          <cell r="K8847"/>
          <cell r="V8847"/>
          <cell r="W8847"/>
        </row>
        <row r="8848">
          <cell r="K8848"/>
          <cell r="V8848"/>
          <cell r="W8848"/>
        </row>
        <row r="8849">
          <cell r="K8849"/>
          <cell r="V8849"/>
          <cell r="W8849"/>
        </row>
        <row r="8850">
          <cell r="K8850"/>
          <cell r="V8850"/>
          <cell r="W8850"/>
        </row>
        <row r="8851">
          <cell r="K8851"/>
          <cell r="V8851"/>
          <cell r="W8851"/>
        </row>
        <row r="8852">
          <cell r="K8852"/>
          <cell r="V8852"/>
          <cell r="W8852"/>
        </row>
        <row r="8853">
          <cell r="K8853"/>
          <cell r="V8853"/>
          <cell r="W8853"/>
        </row>
        <row r="8854">
          <cell r="K8854"/>
          <cell r="V8854"/>
          <cell r="W8854"/>
        </row>
        <row r="8855">
          <cell r="K8855"/>
          <cell r="V8855"/>
          <cell r="W8855"/>
        </row>
        <row r="8856">
          <cell r="K8856"/>
          <cell r="V8856"/>
          <cell r="W8856"/>
        </row>
        <row r="8857">
          <cell r="K8857"/>
          <cell r="V8857"/>
          <cell r="W8857"/>
        </row>
        <row r="8858">
          <cell r="K8858"/>
          <cell r="V8858"/>
          <cell r="W8858"/>
        </row>
        <row r="8859">
          <cell r="K8859"/>
          <cell r="V8859"/>
          <cell r="W8859"/>
        </row>
        <row r="8860">
          <cell r="K8860"/>
          <cell r="V8860"/>
          <cell r="W8860"/>
        </row>
        <row r="8861">
          <cell r="K8861"/>
          <cell r="V8861"/>
          <cell r="W8861"/>
        </row>
        <row r="8862">
          <cell r="K8862"/>
          <cell r="V8862"/>
          <cell r="W8862"/>
        </row>
        <row r="8863">
          <cell r="K8863"/>
          <cell r="V8863"/>
          <cell r="W8863"/>
        </row>
        <row r="8864">
          <cell r="K8864"/>
          <cell r="V8864"/>
          <cell r="W8864"/>
        </row>
        <row r="8865">
          <cell r="K8865"/>
          <cell r="V8865"/>
          <cell r="W8865"/>
        </row>
        <row r="8866">
          <cell r="K8866"/>
          <cell r="V8866"/>
          <cell r="W8866"/>
        </row>
        <row r="8867">
          <cell r="K8867"/>
          <cell r="V8867"/>
          <cell r="W8867"/>
        </row>
        <row r="8868">
          <cell r="K8868"/>
          <cell r="V8868"/>
          <cell r="W8868"/>
        </row>
        <row r="8869">
          <cell r="K8869"/>
          <cell r="V8869"/>
          <cell r="W8869"/>
        </row>
        <row r="8870">
          <cell r="K8870"/>
          <cell r="V8870"/>
          <cell r="W8870"/>
        </row>
        <row r="8871">
          <cell r="K8871"/>
          <cell r="V8871"/>
          <cell r="W8871"/>
        </row>
        <row r="8872">
          <cell r="K8872"/>
          <cell r="V8872"/>
          <cell r="W8872"/>
        </row>
        <row r="8873">
          <cell r="K8873"/>
          <cell r="V8873"/>
          <cell r="W8873"/>
        </row>
        <row r="8874">
          <cell r="K8874"/>
          <cell r="V8874"/>
          <cell r="W8874"/>
        </row>
        <row r="8875">
          <cell r="K8875"/>
          <cell r="V8875"/>
          <cell r="W8875"/>
        </row>
        <row r="8876">
          <cell r="K8876"/>
          <cell r="V8876"/>
          <cell r="W8876"/>
        </row>
        <row r="8877">
          <cell r="K8877"/>
          <cell r="V8877"/>
          <cell r="W8877"/>
        </row>
        <row r="8878">
          <cell r="K8878"/>
          <cell r="V8878"/>
          <cell r="W8878"/>
        </row>
        <row r="8879">
          <cell r="K8879"/>
          <cell r="V8879"/>
          <cell r="W8879"/>
        </row>
        <row r="8880">
          <cell r="K8880"/>
          <cell r="V8880"/>
          <cell r="W8880"/>
        </row>
        <row r="8881">
          <cell r="K8881"/>
          <cell r="V8881"/>
          <cell r="W8881"/>
        </row>
        <row r="8882">
          <cell r="K8882"/>
          <cell r="V8882"/>
          <cell r="W8882"/>
        </row>
        <row r="8883">
          <cell r="K8883"/>
          <cell r="V8883"/>
          <cell r="W8883"/>
        </row>
        <row r="8884">
          <cell r="K8884"/>
          <cell r="V8884"/>
          <cell r="W8884"/>
        </row>
        <row r="8885">
          <cell r="K8885"/>
          <cell r="V8885"/>
          <cell r="W8885"/>
        </row>
        <row r="8886">
          <cell r="K8886"/>
          <cell r="V8886"/>
          <cell r="W8886"/>
        </row>
        <row r="8887">
          <cell r="K8887"/>
          <cell r="V8887"/>
          <cell r="W8887"/>
        </row>
        <row r="8888">
          <cell r="K8888"/>
          <cell r="V8888"/>
          <cell r="W8888"/>
        </row>
        <row r="8889">
          <cell r="K8889"/>
          <cell r="V8889"/>
          <cell r="W8889"/>
        </row>
        <row r="8890">
          <cell r="K8890"/>
          <cell r="V8890"/>
          <cell r="W8890"/>
        </row>
        <row r="8891">
          <cell r="K8891"/>
          <cell r="V8891"/>
          <cell r="W8891"/>
        </row>
        <row r="8892">
          <cell r="K8892"/>
          <cell r="V8892"/>
          <cell r="W8892"/>
        </row>
        <row r="8893">
          <cell r="K8893"/>
          <cell r="V8893"/>
          <cell r="W8893"/>
        </row>
        <row r="8894">
          <cell r="K8894"/>
          <cell r="V8894"/>
          <cell r="W8894"/>
        </row>
        <row r="8895">
          <cell r="K8895"/>
          <cell r="V8895"/>
          <cell r="W8895"/>
        </row>
        <row r="8896">
          <cell r="K8896"/>
          <cell r="V8896"/>
          <cell r="W8896"/>
        </row>
        <row r="8897">
          <cell r="K8897"/>
          <cell r="V8897"/>
          <cell r="W8897"/>
        </row>
        <row r="8898">
          <cell r="K8898"/>
          <cell r="V8898"/>
          <cell r="W8898"/>
        </row>
        <row r="8899">
          <cell r="K8899"/>
          <cell r="V8899"/>
          <cell r="W8899"/>
        </row>
        <row r="8900">
          <cell r="K8900"/>
          <cell r="V8900"/>
          <cell r="W8900"/>
        </row>
        <row r="8901">
          <cell r="K8901"/>
          <cell r="V8901"/>
          <cell r="W8901"/>
        </row>
        <row r="8902">
          <cell r="K8902"/>
          <cell r="V8902"/>
          <cell r="W8902"/>
        </row>
        <row r="8903">
          <cell r="K8903"/>
          <cell r="V8903"/>
          <cell r="W8903"/>
        </row>
        <row r="8904">
          <cell r="K8904"/>
          <cell r="V8904"/>
          <cell r="W8904"/>
        </row>
        <row r="8905">
          <cell r="K8905"/>
          <cell r="V8905"/>
          <cell r="W8905"/>
        </row>
        <row r="8906">
          <cell r="K8906"/>
          <cell r="V8906"/>
          <cell r="W8906"/>
        </row>
        <row r="8907">
          <cell r="K8907"/>
          <cell r="V8907"/>
          <cell r="W8907"/>
        </row>
        <row r="8908">
          <cell r="K8908"/>
          <cell r="V8908"/>
          <cell r="W8908"/>
        </row>
        <row r="8909">
          <cell r="K8909"/>
          <cell r="V8909"/>
          <cell r="W8909"/>
        </row>
        <row r="8910">
          <cell r="K8910"/>
          <cell r="V8910"/>
          <cell r="W8910"/>
        </row>
        <row r="8911">
          <cell r="K8911"/>
          <cell r="V8911"/>
          <cell r="W8911"/>
        </row>
        <row r="8912">
          <cell r="K8912"/>
          <cell r="V8912"/>
          <cell r="W8912"/>
        </row>
        <row r="8913">
          <cell r="K8913"/>
          <cell r="V8913"/>
          <cell r="W8913"/>
        </row>
        <row r="8914">
          <cell r="K8914"/>
          <cell r="V8914"/>
          <cell r="W8914"/>
        </row>
        <row r="8915">
          <cell r="K8915"/>
          <cell r="V8915"/>
          <cell r="W8915"/>
        </row>
        <row r="8916">
          <cell r="K8916"/>
          <cell r="V8916"/>
          <cell r="W8916"/>
        </row>
        <row r="8917">
          <cell r="K8917"/>
          <cell r="V8917"/>
          <cell r="W8917"/>
        </row>
        <row r="8918">
          <cell r="K8918"/>
          <cell r="V8918"/>
          <cell r="W8918"/>
        </row>
        <row r="8919">
          <cell r="K8919"/>
          <cell r="V8919"/>
          <cell r="W8919"/>
        </row>
        <row r="8920">
          <cell r="K8920"/>
          <cell r="V8920"/>
          <cell r="W8920"/>
        </row>
        <row r="8921">
          <cell r="K8921"/>
          <cell r="V8921"/>
          <cell r="W8921"/>
        </row>
        <row r="8922">
          <cell r="K8922"/>
          <cell r="V8922"/>
          <cell r="W8922"/>
        </row>
        <row r="8923">
          <cell r="K8923"/>
          <cell r="V8923"/>
          <cell r="W8923"/>
        </row>
        <row r="8924">
          <cell r="K8924"/>
          <cell r="V8924"/>
          <cell r="W8924"/>
        </row>
        <row r="8925">
          <cell r="K8925"/>
          <cell r="V8925"/>
          <cell r="W8925"/>
        </row>
        <row r="8926">
          <cell r="K8926"/>
          <cell r="V8926"/>
          <cell r="W8926"/>
        </row>
        <row r="8927">
          <cell r="K8927"/>
          <cell r="V8927"/>
          <cell r="W8927"/>
        </row>
        <row r="8928">
          <cell r="K8928"/>
          <cell r="V8928"/>
          <cell r="W8928"/>
        </row>
        <row r="8929">
          <cell r="K8929"/>
          <cell r="V8929"/>
          <cell r="W8929"/>
        </row>
        <row r="8930">
          <cell r="K8930"/>
          <cell r="V8930"/>
          <cell r="W8930"/>
        </row>
        <row r="8931">
          <cell r="K8931"/>
          <cell r="V8931"/>
          <cell r="W8931"/>
        </row>
        <row r="8932">
          <cell r="K8932"/>
          <cell r="V8932"/>
          <cell r="W8932"/>
        </row>
        <row r="8933">
          <cell r="K8933"/>
          <cell r="V8933"/>
          <cell r="W8933"/>
        </row>
        <row r="8934">
          <cell r="K8934"/>
          <cell r="V8934"/>
          <cell r="W8934"/>
        </row>
        <row r="8935">
          <cell r="K8935"/>
          <cell r="V8935"/>
          <cell r="W8935"/>
        </row>
        <row r="8936">
          <cell r="K8936"/>
          <cell r="V8936"/>
          <cell r="W8936"/>
        </row>
        <row r="8937">
          <cell r="K8937"/>
          <cell r="V8937"/>
          <cell r="W8937"/>
        </row>
        <row r="8938">
          <cell r="K8938"/>
          <cell r="V8938"/>
          <cell r="W8938"/>
        </row>
        <row r="8939">
          <cell r="K8939"/>
          <cell r="V8939"/>
          <cell r="W8939"/>
        </row>
        <row r="8940">
          <cell r="K8940"/>
          <cell r="V8940"/>
          <cell r="W8940"/>
        </row>
        <row r="8941">
          <cell r="K8941"/>
          <cell r="V8941"/>
          <cell r="W8941"/>
        </row>
        <row r="8942">
          <cell r="K8942"/>
          <cell r="V8942"/>
          <cell r="W8942"/>
        </row>
        <row r="8943">
          <cell r="K8943"/>
          <cell r="V8943"/>
          <cell r="W8943"/>
        </row>
        <row r="8944">
          <cell r="K8944"/>
          <cell r="V8944"/>
          <cell r="W8944"/>
        </row>
        <row r="8945">
          <cell r="K8945"/>
          <cell r="V8945"/>
          <cell r="W8945"/>
        </row>
        <row r="8946">
          <cell r="K8946"/>
          <cell r="V8946"/>
          <cell r="W8946"/>
        </row>
        <row r="8947">
          <cell r="K8947"/>
          <cell r="V8947"/>
          <cell r="W8947"/>
        </row>
        <row r="8948">
          <cell r="K8948"/>
          <cell r="V8948"/>
          <cell r="W8948"/>
        </row>
        <row r="8949">
          <cell r="K8949"/>
          <cell r="V8949"/>
          <cell r="W8949"/>
        </row>
        <row r="8950">
          <cell r="K8950"/>
          <cell r="V8950"/>
          <cell r="W8950"/>
        </row>
        <row r="8951">
          <cell r="K8951"/>
          <cell r="V8951"/>
          <cell r="W8951"/>
        </row>
        <row r="8952">
          <cell r="K8952"/>
          <cell r="V8952"/>
          <cell r="W8952"/>
        </row>
        <row r="8953">
          <cell r="K8953"/>
          <cell r="V8953"/>
          <cell r="W8953"/>
        </row>
        <row r="8954">
          <cell r="K8954"/>
          <cell r="V8954"/>
          <cell r="W8954"/>
        </row>
        <row r="8955">
          <cell r="K8955"/>
          <cell r="V8955"/>
          <cell r="W8955"/>
        </row>
        <row r="8956">
          <cell r="K8956"/>
          <cell r="V8956"/>
          <cell r="W8956"/>
        </row>
        <row r="8957">
          <cell r="K8957"/>
          <cell r="V8957"/>
          <cell r="W8957"/>
        </row>
        <row r="8958">
          <cell r="K8958"/>
          <cell r="V8958"/>
          <cell r="W8958"/>
        </row>
        <row r="8959">
          <cell r="K8959"/>
          <cell r="V8959"/>
          <cell r="W8959"/>
        </row>
        <row r="8960">
          <cell r="K8960"/>
          <cell r="V8960"/>
          <cell r="W8960"/>
        </row>
        <row r="8961">
          <cell r="K8961"/>
          <cell r="V8961"/>
          <cell r="W8961"/>
        </row>
        <row r="8962">
          <cell r="K8962"/>
          <cell r="V8962"/>
          <cell r="W8962"/>
        </row>
        <row r="8963">
          <cell r="K8963"/>
          <cell r="V8963"/>
          <cell r="W8963"/>
        </row>
        <row r="8964">
          <cell r="K8964"/>
          <cell r="V8964"/>
          <cell r="W8964"/>
        </row>
        <row r="8965">
          <cell r="K8965"/>
          <cell r="V8965"/>
          <cell r="W8965"/>
        </row>
        <row r="8966">
          <cell r="K8966"/>
          <cell r="V8966"/>
          <cell r="W8966"/>
        </row>
        <row r="8967">
          <cell r="K8967"/>
          <cell r="V8967"/>
          <cell r="W8967"/>
        </row>
        <row r="8968">
          <cell r="K8968"/>
          <cell r="V8968"/>
          <cell r="W8968"/>
        </row>
        <row r="8969">
          <cell r="K8969"/>
          <cell r="V8969"/>
          <cell r="W8969"/>
        </row>
        <row r="8970">
          <cell r="K8970"/>
          <cell r="V8970"/>
          <cell r="W8970"/>
        </row>
        <row r="8971">
          <cell r="K8971"/>
          <cell r="V8971"/>
          <cell r="W8971"/>
        </row>
        <row r="8972">
          <cell r="K8972"/>
          <cell r="V8972"/>
          <cell r="W8972"/>
        </row>
        <row r="8973">
          <cell r="K8973"/>
          <cell r="V8973"/>
          <cell r="W8973"/>
        </row>
        <row r="8974">
          <cell r="K8974"/>
          <cell r="V8974"/>
          <cell r="W8974"/>
        </row>
        <row r="8975">
          <cell r="K8975"/>
          <cell r="V8975"/>
          <cell r="W8975"/>
        </row>
        <row r="8976">
          <cell r="K8976"/>
          <cell r="V8976"/>
          <cell r="W8976"/>
        </row>
        <row r="8977">
          <cell r="K8977"/>
          <cell r="V8977"/>
          <cell r="W8977"/>
        </row>
        <row r="8978">
          <cell r="K8978"/>
          <cell r="V8978"/>
          <cell r="W8978"/>
        </row>
        <row r="8979">
          <cell r="K8979"/>
          <cell r="V8979"/>
          <cell r="W8979"/>
        </row>
        <row r="8980">
          <cell r="K8980"/>
          <cell r="V8980"/>
          <cell r="W8980"/>
        </row>
        <row r="8981">
          <cell r="K8981"/>
          <cell r="V8981"/>
          <cell r="W8981"/>
        </row>
        <row r="8982">
          <cell r="K8982"/>
          <cell r="V8982"/>
          <cell r="W8982"/>
        </row>
        <row r="8983">
          <cell r="K8983"/>
          <cell r="V8983"/>
          <cell r="W8983"/>
        </row>
        <row r="8984">
          <cell r="K8984"/>
          <cell r="V8984"/>
          <cell r="W8984"/>
        </row>
        <row r="8985">
          <cell r="K8985"/>
          <cell r="V8985"/>
          <cell r="W8985"/>
        </row>
        <row r="8986">
          <cell r="K8986"/>
          <cell r="V8986"/>
          <cell r="W8986"/>
        </row>
        <row r="8987">
          <cell r="K8987"/>
          <cell r="V8987"/>
          <cell r="W8987"/>
        </row>
        <row r="8988">
          <cell r="K8988"/>
          <cell r="V8988"/>
          <cell r="W8988"/>
        </row>
        <row r="8989">
          <cell r="K8989"/>
          <cell r="V8989"/>
          <cell r="W8989"/>
        </row>
        <row r="8990">
          <cell r="K8990"/>
          <cell r="V8990"/>
          <cell r="W8990"/>
        </row>
        <row r="8991">
          <cell r="K8991"/>
          <cell r="V8991"/>
          <cell r="W8991"/>
        </row>
        <row r="8992">
          <cell r="K8992"/>
          <cell r="V8992"/>
          <cell r="W8992"/>
        </row>
        <row r="8993">
          <cell r="K8993"/>
          <cell r="V8993"/>
          <cell r="W8993"/>
        </row>
        <row r="8994">
          <cell r="K8994"/>
          <cell r="V8994"/>
          <cell r="W8994"/>
        </row>
        <row r="8995">
          <cell r="K8995"/>
          <cell r="V8995"/>
          <cell r="W8995"/>
        </row>
        <row r="8996">
          <cell r="K8996"/>
          <cell r="V8996"/>
          <cell r="W8996"/>
        </row>
        <row r="8997">
          <cell r="K8997"/>
          <cell r="V8997"/>
          <cell r="W8997"/>
        </row>
        <row r="8998">
          <cell r="K8998"/>
          <cell r="V8998"/>
          <cell r="W8998"/>
        </row>
        <row r="8999">
          <cell r="K8999"/>
          <cell r="V8999"/>
          <cell r="W8999"/>
        </row>
        <row r="9000">
          <cell r="K9000"/>
          <cell r="V9000"/>
          <cell r="W9000"/>
        </row>
        <row r="9001">
          <cell r="K9001"/>
          <cell r="V9001"/>
          <cell r="W9001"/>
        </row>
        <row r="9002">
          <cell r="K9002"/>
          <cell r="V9002"/>
          <cell r="W9002"/>
        </row>
        <row r="9003">
          <cell r="K9003"/>
          <cell r="V9003"/>
          <cell r="W9003"/>
        </row>
        <row r="9004">
          <cell r="K9004"/>
          <cell r="V9004"/>
          <cell r="W9004"/>
        </row>
        <row r="9005">
          <cell r="K9005"/>
          <cell r="V9005"/>
          <cell r="W9005"/>
        </row>
        <row r="9006">
          <cell r="K9006"/>
          <cell r="V9006"/>
          <cell r="W9006"/>
        </row>
        <row r="9007">
          <cell r="K9007"/>
          <cell r="V9007"/>
          <cell r="W9007"/>
        </row>
        <row r="9008">
          <cell r="K9008"/>
          <cell r="V9008"/>
          <cell r="W9008"/>
        </row>
        <row r="9009">
          <cell r="K9009"/>
          <cell r="V9009"/>
          <cell r="W9009"/>
        </row>
        <row r="9010">
          <cell r="K9010"/>
          <cell r="V9010"/>
          <cell r="W9010"/>
        </row>
        <row r="9011">
          <cell r="K9011"/>
          <cell r="V9011"/>
          <cell r="W9011"/>
        </row>
        <row r="9012">
          <cell r="K9012"/>
          <cell r="V9012"/>
          <cell r="W9012"/>
        </row>
        <row r="9013">
          <cell r="K9013"/>
          <cell r="V9013"/>
          <cell r="W9013"/>
        </row>
        <row r="9014">
          <cell r="K9014"/>
          <cell r="V9014"/>
          <cell r="W9014"/>
        </row>
        <row r="9015">
          <cell r="K9015"/>
          <cell r="V9015"/>
          <cell r="W9015"/>
        </row>
        <row r="9016">
          <cell r="K9016"/>
          <cell r="V9016"/>
          <cell r="W9016"/>
        </row>
        <row r="9017">
          <cell r="K9017"/>
          <cell r="V9017"/>
          <cell r="W9017"/>
        </row>
        <row r="9018">
          <cell r="K9018"/>
          <cell r="V9018"/>
          <cell r="W9018"/>
        </row>
        <row r="9019">
          <cell r="K9019"/>
          <cell r="V9019"/>
          <cell r="W9019"/>
        </row>
        <row r="9020">
          <cell r="K9020"/>
          <cell r="V9020"/>
          <cell r="W9020"/>
        </row>
        <row r="9021">
          <cell r="K9021"/>
          <cell r="V9021"/>
          <cell r="W9021"/>
        </row>
        <row r="9022">
          <cell r="K9022"/>
          <cell r="V9022"/>
          <cell r="W9022"/>
        </row>
        <row r="9023">
          <cell r="K9023"/>
          <cell r="V9023"/>
          <cell r="W9023"/>
        </row>
        <row r="9024">
          <cell r="K9024"/>
          <cell r="V9024"/>
          <cell r="W9024"/>
        </row>
        <row r="9025">
          <cell r="K9025"/>
          <cell r="V9025"/>
          <cell r="W9025"/>
        </row>
        <row r="9026">
          <cell r="K9026"/>
          <cell r="V9026"/>
          <cell r="W9026"/>
        </row>
        <row r="9027">
          <cell r="K9027"/>
          <cell r="V9027"/>
          <cell r="W9027"/>
        </row>
        <row r="9028">
          <cell r="K9028"/>
          <cell r="V9028"/>
          <cell r="W9028"/>
        </row>
        <row r="9029">
          <cell r="K9029"/>
          <cell r="V9029"/>
          <cell r="W9029"/>
        </row>
        <row r="9030">
          <cell r="K9030"/>
          <cell r="V9030"/>
          <cell r="W9030"/>
        </row>
        <row r="9031">
          <cell r="K9031"/>
          <cell r="V9031"/>
          <cell r="W9031"/>
        </row>
        <row r="9032">
          <cell r="K9032"/>
          <cell r="V9032"/>
          <cell r="W9032"/>
        </row>
        <row r="9033">
          <cell r="K9033"/>
          <cell r="V9033"/>
          <cell r="W9033"/>
        </row>
        <row r="9034">
          <cell r="K9034"/>
          <cell r="V9034"/>
          <cell r="W9034"/>
        </row>
        <row r="9035">
          <cell r="K9035"/>
          <cell r="V9035"/>
          <cell r="W9035"/>
        </row>
        <row r="9036">
          <cell r="K9036"/>
          <cell r="V9036"/>
          <cell r="W9036"/>
        </row>
        <row r="9037">
          <cell r="K9037"/>
          <cell r="V9037"/>
          <cell r="W9037"/>
        </row>
        <row r="9038">
          <cell r="K9038"/>
          <cell r="V9038"/>
          <cell r="W9038"/>
        </row>
        <row r="9039">
          <cell r="K9039"/>
          <cell r="V9039"/>
          <cell r="W9039"/>
        </row>
        <row r="9040">
          <cell r="K9040"/>
          <cell r="V9040"/>
          <cell r="W9040"/>
        </row>
        <row r="9041">
          <cell r="K9041"/>
          <cell r="V9041"/>
          <cell r="W9041"/>
        </row>
        <row r="9042">
          <cell r="K9042"/>
          <cell r="V9042"/>
          <cell r="W9042"/>
        </row>
        <row r="9043">
          <cell r="K9043"/>
          <cell r="V9043"/>
          <cell r="W9043"/>
        </row>
        <row r="9044">
          <cell r="K9044"/>
          <cell r="V9044"/>
          <cell r="W9044"/>
        </row>
        <row r="9045">
          <cell r="K9045"/>
          <cell r="V9045"/>
          <cell r="W9045"/>
        </row>
        <row r="9046">
          <cell r="K9046"/>
          <cell r="V9046"/>
          <cell r="W9046"/>
        </row>
        <row r="9047">
          <cell r="K9047"/>
          <cell r="V9047"/>
          <cell r="W9047"/>
        </row>
        <row r="9048">
          <cell r="K9048"/>
          <cell r="V9048"/>
          <cell r="W9048"/>
        </row>
        <row r="9049">
          <cell r="K9049"/>
          <cell r="V9049"/>
          <cell r="W9049"/>
        </row>
        <row r="9050">
          <cell r="K9050"/>
          <cell r="V9050"/>
          <cell r="W9050"/>
        </row>
        <row r="9051">
          <cell r="K9051"/>
          <cell r="V9051"/>
          <cell r="W9051"/>
        </row>
        <row r="9052">
          <cell r="K9052"/>
          <cell r="V9052"/>
          <cell r="W9052"/>
        </row>
        <row r="9053">
          <cell r="K9053"/>
          <cell r="V9053"/>
          <cell r="W9053"/>
        </row>
        <row r="9054">
          <cell r="K9054"/>
          <cell r="V9054"/>
          <cell r="W9054"/>
        </row>
        <row r="9055">
          <cell r="K9055"/>
          <cell r="V9055"/>
          <cell r="W9055"/>
        </row>
        <row r="9056">
          <cell r="K9056"/>
          <cell r="V9056"/>
          <cell r="W9056"/>
        </row>
        <row r="9057">
          <cell r="K9057"/>
          <cell r="V9057"/>
          <cell r="W9057"/>
        </row>
        <row r="9058">
          <cell r="K9058"/>
          <cell r="V9058"/>
          <cell r="W9058"/>
        </row>
        <row r="9059">
          <cell r="K9059"/>
          <cell r="V9059"/>
          <cell r="W9059"/>
        </row>
        <row r="9060">
          <cell r="K9060"/>
          <cell r="V9060"/>
          <cell r="W9060"/>
        </row>
        <row r="9061">
          <cell r="K9061"/>
          <cell r="V9061"/>
          <cell r="W9061"/>
        </row>
        <row r="9062">
          <cell r="K9062"/>
          <cell r="V9062"/>
          <cell r="W9062"/>
        </row>
        <row r="9063">
          <cell r="K9063"/>
          <cell r="V9063"/>
          <cell r="W9063"/>
        </row>
        <row r="9064">
          <cell r="K9064"/>
          <cell r="V9064"/>
          <cell r="W9064"/>
        </row>
        <row r="9065">
          <cell r="K9065"/>
          <cell r="V9065"/>
          <cell r="W9065"/>
        </row>
        <row r="9066">
          <cell r="K9066"/>
          <cell r="V9066"/>
          <cell r="W9066"/>
        </row>
        <row r="9067">
          <cell r="K9067"/>
          <cell r="V9067"/>
          <cell r="W9067"/>
        </row>
        <row r="9068">
          <cell r="K9068"/>
          <cell r="V9068"/>
          <cell r="W9068"/>
        </row>
        <row r="9069">
          <cell r="K9069"/>
          <cell r="V9069"/>
          <cell r="W9069"/>
        </row>
        <row r="9070">
          <cell r="K9070"/>
          <cell r="V9070"/>
          <cell r="W9070"/>
        </row>
        <row r="9071">
          <cell r="K9071"/>
          <cell r="V9071"/>
          <cell r="W9071"/>
        </row>
        <row r="9072">
          <cell r="K9072"/>
          <cell r="V9072"/>
          <cell r="W9072"/>
        </row>
        <row r="9073">
          <cell r="K9073"/>
          <cell r="V9073"/>
          <cell r="W9073"/>
        </row>
        <row r="9074">
          <cell r="K9074"/>
          <cell r="V9074"/>
          <cell r="W9074"/>
        </row>
        <row r="9075">
          <cell r="K9075"/>
          <cell r="V9075"/>
          <cell r="W9075"/>
        </row>
        <row r="9076">
          <cell r="K9076"/>
          <cell r="V9076"/>
          <cell r="W9076"/>
        </row>
        <row r="9077">
          <cell r="K9077"/>
          <cell r="V9077"/>
          <cell r="W9077"/>
        </row>
        <row r="9078">
          <cell r="K9078"/>
          <cell r="V9078"/>
          <cell r="W9078"/>
        </row>
        <row r="9079">
          <cell r="K9079"/>
          <cell r="V9079"/>
          <cell r="W9079"/>
        </row>
        <row r="9080">
          <cell r="K9080"/>
          <cell r="V9080"/>
          <cell r="W9080"/>
        </row>
        <row r="9081">
          <cell r="K9081"/>
          <cell r="V9081"/>
          <cell r="W9081"/>
        </row>
        <row r="9082">
          <cell r="K9082"/>
          <cell r="V9082"/>
          <cell r="W9082"/>
        </row>
        <row r="9083">
          <cell r="K9083"/>
          <cell r="V9083"/>
          <cell r="W9083"/>
        </row>
        <row r="9084">
          <cell r="K9084"/>
          <cell r="V9084"/>
          <cell r="W9084"/>
        </row>
        <row r="9085">
          <cell r="K9085"/>
          <cell r="V9085"/>
          <cell r="W9085"/>
        </row>
        <row r="9086">
          <cell r="K9086"/>
          <cell r="V9086"/>
          <cell r="W9086"/>
        </row>
        <row r="9087">
          <cell r="K9087"/>
          <cell r="V9087"/>
          <cell r="W9087"/>
        </row>
        <row r="9088">
          <cell r="K9088"/>
          <cell r="V9088"/>
          <cell r="W9088"/>
        </row>
        <row r="9089">
          <cell r="K9089"/>
          <cell r="V9089"/>
          <cell r="W9089"/>
        </row>
        <row r="9090">
          <cell r="K9090"/>
          <cell r="V9090"/>
          <cell r="W9090"/>
        </row>
        <row r="9091">
          <cell r="K9091"/>
          <cell r="V9091"/>
          <cell r="W9091"/>
        </row>
        <row r="9092">
          <cell r="K9092"/>
          <cell r="V9092"/>
          <cell r="W9092"/>
        </row>
        <row r="9093">
          <cell r="K9093"/>
          <cell r="V9093"/>
          <cell r="W9093"/>
        </row>
        <row r="9094">
          <cell r="K9094"/>
          <cell r="V9094"/>
          <cell r="W9094"/>
        </row>
        <row r="9095">
          <cell r="K9095"/>
          <cell r="V9095"/>
          <cell r="W9095"/>
        </row>
        <row r="9096">
          <cell r="K9096"/>
          <cell r="V9096"/>
          <cell r="W9096"/>
        </row>
        <row r="9097">
          <cell r="K9097"/>
          <cell r="V9097"/>
          <cell r="W9097"/>
        </row>
        <row r="9098">
          <cell r="K9098"/>
          <cell r="V9098"/>
          <cell r="W9098"/>
        </row>
        <row r="9099">
          <cell r="K9099"/>
          <cell r="V9099"/>
          <cell r="W9099"/>
        </row>
        <row r="9100">
          <cell r="K9100"/>
          <cell r="V9100"/>
          <cell r="W9100"/>
        </row>
        <row r="9101">
          <cell r="K9101"/>
          <cell r="V9101"/>
          <cell r="W9101"/>
        </row>
        <row r="9102">
          <cell r="K9102"/>
          <cell r="V9102"/>
          <cell r="W9102"/>
        </row>
        <row r="9103">
          <cell r="K9103"/>
          <cell r="V9103"/>
          <cell r="W9103"/>
        </row>
        <row r="9104">
          <cell r="K9104"/>
          <cell r="V9104"/>
          <cell r="W9104"/>
        </row>
        <row r="9105">
          <cell r="K9105"/>
          <cell r="V9105"/>
          <cell r="W9105"/>
        </row>
        <row r="9106">
          <cell r="K9106"/>
          <cell r="V9106"/>
          <cell r="W9106"/>
        </row>
        <row r="9107">
          <cell r="K9107"/>
          <cell r="V9107"/>
          <cell r="W9107"/>
        </row>
        <row r="9108">
          <cell r="K9108"/>
          <cell r="V9108"/>
          <cell r="W9108"/>
        </row>
        <row r="9109">
          <cell r="K9109"/>
          <cell r="V9109"/>
          <cell r="W9109"/>
        </row>
        <row r="9110">
          <cell r="K9110"/>
          <cell r="V9110"/>
          <cell r="W9110"/>
        </row>
        <row r="9111">
          <cell r="K9111"/>
          <cell r="V9111"/>
          <cell r="W9111"/>
        </row>
        <row r="9112">
          <cell r="K9112"/>
          <cell r="V9112"/>
          <cell r="W9112"/>
        </row>
        <row r="9113">
          <cell r="K9113"/>
          <cell r="V9113"/>
          <cell r="W9113"/>
        </row>
        <row r="9114">
          <cell r="K9114"/>
          <cell r="V9114"/>
          <cell r="W9114"/>
        </row>
        <row r="9115">
          <cell r="K9115"/>
          <cell r="V9115"/>
          <cell r="W9115"/>
        </row>
        <row r="9116">
          <cell r="K9116"/>
          <cell r="V9116"/>
          <cell r="W9116"/>
        </row>
        <row r="9117">
          <cell r="K9117"/>
          <cell r="V9117"/>
          <cell r="W9117"/>
        </row>
        <row r="9118">
          <cell r="K9118"/>
          <cell r="V9118"/>
          <cell r="W9118"/>
        </row>
        <row r="9119">
          <cell r="K9119"/>
          <cell r="V9119"/>
          <cell r="W9119"/>
        </row>
        <row r="9120">
          <cell r="K9120"/>
          <cell r="V9120"/>
          <cell r="W9120"/>
        </row>
        <row r="9121">
          <cell r="K9121"/>
          <cell r="V9121"/>
          <cell r="W9121"/>
        </row>
        <row r="9122">
          <cell r="K9122"/>
          <cell r="V9122"/>
          <cell r="W9122"/>
        </row>
        <row r="9123">
          <cell r="K9123"/>
          <cell r="V9123"/>
          <cell r="W9123"/>
        </row>
        <row r="9124">
          <cell r="K9124"/>
          <cell r="V9124"/>
          <cell r="W9124"/>
        </row>
        <row r="9125">
          <cell r="K9125"/>
          <cell r="V9125"/>
          <cell r="W9125"/>
        </row>
        <row r="9126">
          <cell r="K9126"/>
          <cell r="V9126"/>
          <cell r="W9126"/>
        </row>
        <row r="9127">
          <cell r="K9127"/>
          <cell r="V9127"/>
          <cell r="W9127"/>
        </row>
        <row r="9128">
          <cell r="K9128"/>
          <cell r="V9128"/>
          <cell r="W9128"/>
        </row>
        <row r="9129">
          <cell r="K9129"/>
          <cell r="V9129"/>
          <cell r="W9129"/>
        </row>
        <row r="9130">
          <cell r="K9130"/>
          <cell r="V9130"/>
          <cell r="W9130"/>
        </row>
        <row r="9131">
          <cell r="K9131"/>
          <cell r="V9131"/>
          <cell r="W9131"/>
        </row>
        <row r="9132">
          <cell r="K9132"/>
          <cell r="V9132"/>
          <cell r="W9132"/>
        </row>
        <row r="9133">
          <cell r="K9133"/>
          <cell r="V9133"/>
          <cell r="W9133"/>
        </row>
        <row r="9134">
          <cell r="K9134"/>
          <cell r="V9134"/>
          <cell r="W9134"/>
        </row>
        <row r="9135">
          <cell r="K9135"/>
          <cell r="V9135"/>
          <cell r="W9135"/>
        </row>
        <row r="9136">
          <cell r="K9136"/>
          <cell r="V9136"/>
          <cell r="W9136"/>
        </row>
        <row r="9137">
          <cell r="K9137"/>
          <cell r="V9137"/>
          <cell r="W9137"/>
        </row>
        <row r="9138">
          <cell r="K9138"/>
          <cell r="V9138"/>
          <cell r="W9138"/>
        </row>
        <row r="9139">
          <cell r="K9139"/>
          <cell r="V9139"/>
          <cell r="W9139"/>
        </row>
        <row r="9140">
          <cell r="K9140"/>
          <cell r="V9140"/>
          <cell r="W9140"/>
        </row>
        <row r="9141">
          <cell r="K9141"/>
          <cell r="V9141"/>
          <cell r="W9141"/>
        </row>
        <row r="9142">
          <cell r="K9142"/>
          <cell r="V9142"/>
          <cell r="W9142"/>
        </row>
        <row r="9143">
          <cell r="K9143"/>
          <cell r="V9143"/>
          <cell r="W9143"/>
        </row>
        <row r="9144">
          <cell r="K9144"/>
          <cell r="V9144"/>
          <cell r="W9144"/>
        </row>
        <row r="9145">
          <cell r="K9145"/>
          <cell r="V9145"/>
          <cell r="W9145"/>
        </row>
        <row r="9146">
          <cell r="K9146"/>
          <cell r="V9146"/>
          <cell r="W9146"/>
        </row>
        <row r="9147">
          <cell r="K9147"/>
          <cell r="V9147"/>
          <cell r="W9147"/>
        </row>
        <row r="9148">
          <cell r="K9148"/>
          <cell r="V9148"/>
          <cell r="W9148"/>
        </row>
        <row r="9149">
          <cell r="K9149"/>
          <cell r="V9149"/>
          <cell r="W9149"/>
        </row>
        <row r="9150">
          <cell r="K9150"/>
          <cell r="V9150"/>
          <cell r="W9150"/>
        </row>
        <row r="9151">
          <cell r="K9151"/>
          <cell r="V9151"/>
          <cell r="W9151"/>
        </row>
        <row r="9152">
          <cell r="K9152"/>
          <cell r="V9152"/>
          <cell r="W9152"/>
        </row>
        <row r="9153">
          <cell r="K9153"/>
          <cell r="V9153"/>
          <cell r="W9153"/>
        </row>
        <row r="9154">
          <cell r="K9154"/>
          <cell r="V9154"/>
          <cell r="W9154"/>
        </row>
        <row r="9155">
          <cell r="K9155"/>
          <cell r="V9155"/>
          <cell r="W9155"/>
        </row>
        <row r="9156">
          <cell r="K9156"/>
          <cell r="V9156"/>
          <cell r="W9156"/>
        </row>
        <row r="9157">
          <cell r="K9157"/>
          <cell r="V9157"/>
          <cell r="W9157"/>
        </row>
        <row r="9158">
          <cell r="K9158"/>
          <cell r="V9158"/>
          <cell r="W9158"/>
        </row>
        <row r="9159">
          <cell r="K9159"/>
          <cell r="V9159"/>
          <cell r="W9159"/>
        </row>
        <row r="9160">
          <cell r="K9160"/>
          <cell r="V9160"/>
          <cell r="W9160"/>
        </row>
        <row r="9161">
          <cell r="K9161"/>
          <cell r="V9161"/>
          <cell r="W9161"/>
        </row>
        <row r="9162">
          <cell r="K9162"/>
          <cell r="V9162"/>
          <cell r="W9162"/>
        </row>
        <row r="9163">
          <cell r="K9163"/>
          <cell r="V9163"/>
          <cell r="W9163"/>
        </row>
        <row r="9164">
          <cell r="K9164"/>
          <cell r="V9164"/>
          <cell r="W9164"/>
        </row>
        <row r="9165">
          <cell r="K9165"/>
          <cell r="V9165"/>
          <cell r="W9165"/>
        </row>
        <row r="9166">
          <cell r="K9166"/>
          <cell r="V9166"/>
          <cell r="W9166"/>
        </row>
        <row r="9167">
          <cell r="K9167"/>
          <cell r="V9167"/>
          <cell r="W9167"/>
        </row>
        <row r="9168">
          <cell r="K9168"/>
          <cell r="V9168"/>
          <cell r="W9168"/>
        </row>
        <row r="9169">
          <cell r="K9169"/>
          <cell r="V9169"/>
          <cell r="W9169"/>
        </row>
        <row r="9170">
          <cell r="K9170"/>
          <cell r="V9170"/>
          <cell r="W9170"/>
        </row>
        <row r="9171">
          <cell r="K9171"/>
          <cell r="V9171"/>
          <cell r="W9171"/>
        </row>
        <row r="9172">
          <cell r="K9172"/>
          <cell r="V9172"/>
          <cell r="W9172"/>
        </row>
        <row r="9173">
          <cell r="K9173"/>
          <cell r="V9173"/>
          <cell r="W9173"/>
        </row>
        <row r="9174">
          <cell r="K9174"/>
          <cell r="V9174"/>
          <cell r="W9174"/>
        </row>
        <row r="9175">
          <cell r="K9175"/>
          <cell r="V9175"/>
          <cell r="W9175"/>
        </row>
        <row r="9176">
          <cell r="K9176"/>
          <cell r="V9176"/>
          <cell r="W9176"/>
        </row>
        <row r="9177">
          <cell r="K9177"/>
          <cell r="V9177"/>
          <cell r="W9177"/>
        </row>
        <row r="9178">
          <cell r="K9178"/>
          <cell r="V9178"/>
          <cell r="W9178"/>
        </row>
        <row r="9179">
          <cell r="K9179"/>
          <cell r="V9179"/>
          <cell r="W9179"/>
        </row>
        <row r="9180">
          <cell r="K9180"/>
          <cell r="V9180"/>
          <cell r="W9180"/>
        </row>
        <row r="9181">
          <cell r="K9181"/>
          <cell r="V9181"/>
          <cell r="W9181"/>
        </row>
        <row r="9182">
          <cell r="K9182"/>
          <cell r="V9182"/>
          <cell r="W9182"/>
        </row>
        <row r="9183">
          <cell r="K9183"/>
          <cell r="V9183"/>
          <cell r="W9183"/>
        </row>
        <row r="9184">
          <cell r="K9184"/>
          <cell r="V9184"/>
          <cell r="W9184"/>
        </row>
        <row r="9185">
          <cell r="K9185"/>
          <cell r="V9185"/>
          <cell r="W9185"/>
        </row>
        <row r="9186">
          <cell r="K9186"/>
          <cell r="V9186"/>
          <cell r="W9186"/>
        </row>
        <row r="9187">
          <cell r="K9187"/>
          <cell r="V9187"/>
          <cell r="W9187"/>
        </row>
        <row r="9188">
          <cell r="K9188"/>
          <cell r="V9188"/>
          <cell r="W9188"/>
        </row>
        <row r="9189">
          <cell r="K9189"/>
          <cell r="V9189"/>
          <cell r="W9189"/>
        </row>
        <row r="9190">
          <cell r="K9190"/>
          <cell r="V9190"/>
          <cell r="W9190"/>
        </row>
        <row r="9191">
          <cell r="K9191"/>
          <cell r="V9191"/>
          <cell r="W9191"/>
        </row>
        <row r="9192">
          <cell r="K9192"/>
          <cell r="V9192"/>
          <cell r="W9192"/>
        </row>
        <row r="9193">
          <cell r="K9193"/>
          <cell r="V9193"/>
          <cell r="W9193"/>
        </row>
        <row r="9194">
          <cell r="K9194"/>
          <cell r="V9194"/>
          <cell r="W9194"/>
        </row>
        <row r="9195">
          <cell r="K9195"/>
          <cell r="V9195"/>
          <cell r="W9195"/>
        </row>
        <row r="9196">
          <cell r="K9196"/>
          <cell r="V9196"/>
          <cell r="W9196"/>
        </row>
        <row r="9197">
          <cell r="K9197"/>
          <cell r="V9197"/>
          <cell r="W9197"/>
        </row>
        <row r="9198">
          <cell r="K9198"/>
          <cell r="V9198"/>
          <cell r="W9198"/>
        </row>
        <row r="9199">
          <cell r="K9199"/>
          <cell r="V9199"/>
          <cell r="W9199"/>
        </row>
        <row r="9200">
          <cell r="K9200"/>
          <cell r="V9200"/>
          <cell r="W9200"/>
        </row>
        <row r="9201">
          <cell r="K9201"/>
          <cell r="V9201"/>
          <cell r="W9201"/>
        </row>
        <row r="9202">
          <cell r="K9202"/>
          <cell r="V9202"/>
          <cell r="W9202"/>
        </row>
        <row r="9203">
          <cell r="K9203"/>
          <cell r="V9203"/>
          <cell r="W9203"/>
        </row>
        <row r="9204">
          <cell r="K9204"/>
          <cell r="V9204"/>
          <cell r="W9204"/>
        </row>
        <row r="9205">
          <cell r="K9205"/>
          <cell r="V9205"/>
          <cell r="W9205"/>
        </row>
        <row r="9206">
          <cell r="K9206"/>
          <cell r="V9206"/>
          <cell r="W9206"/>
        </row>
        <row r="9207">
          <cell r="K9207"/>
          <cell r="V9207"/>
          <cell r="W9207"/>
        </row>
        <row r="9208">
          <cell r="K9208"/>
          <cell r="V9208"/>
          <cell r="W9208"/>
        </row>
        <row r="9209">
          <cell r="K9209"/>
          <cell r="V9209"/>
          <cell r="W9209"/>
        </row>
        <row r="9210">
          <cell r="K9210"/>
          <cell r="V9210"/>
          <cell r="W9210"/>
        </row>
        <row r="9211">
          <cell r="K9211"/>
          <cell r="V9211"/>
          <cell r="W9211"/>
        </row>
        <row r="9212">
          <cell r="K9212"/>
          <cell r="V9212"/>
          <cell r="W9212"/>
        </row>
        <row r="9213">
          <cell r="K9213"/>
          <cell r="V9213"/>
          <cell r="W9213"/>
        </row>
        <row r="9214">
          <cell r="K9214"/>
          <cell r="V9214"/>
          <cell r="W9214"/>
        </row>
        <row r="9215">
          <cell r="K9215"/>
          <cell r="V9215"/>
          <cell r="W9215"/>
        </row>
        <row r="9216">
          <cell r="K9216"/>
          <cell r="V9216"/>
          <cell r="W9216"/>
        </row>
        <row r="9217">
          <cell r="K9217"/>
          <cell r="V9217"/>
          <cell r="W9217"/>
        </row>
        <row r="9218">
          <cell r="K9218"/>
          <cell r="V9218"/>
          <cell r="W9218"/>
        </row>
        <row r="9219">
          <cell r="K9219"/>
          <cell r="V9219"/>
          <cell r="W9219"/>
        </row>
        <row r="9220">
          <cell r="K9220"/>
          <cell r="V9220"/>
          <cell r="W9220"/>
        </row>
        <row r="9221">
          <cell r="K9221"/>
          <cell r="V9221"/>
          <cell r="W9221"/>
        </row>
        <row r="9222">
          <cell r="K9222"/>
          <cell r="V9222"/>
          <cell r="W9222"/>
        </row>
        <row r="9223">
          <cell r="K9223"/>
          <cell r="V9223"/>
          <cell r="W9223"/>
        </row>
        <row r="9224">
          <cell r="K9224"/>
          <cell r="V9224"/>
          <cell r="W9224"/>
        </row>
        <row r="9225">
          <cell r="K9225"/>
          <cell r="V9225"/>
          <cell r="W9225"/>
        </row>
        <row r="9226">
          <cell r="K9226"/>
          <cell r="V9226"/>
          <cell r="W9226"/>
        </row>
        <row r="9227">
          <cell r="K9227"/>
          <cell r="V9227"/>
          <cell r="W9227"/>
        </row>
        <row r="9228">
          <cell r="K9228"/>
          <cell r="V9228"/>
          <cell r="W9228"/>
        </row>
        <row r="9229">
          <cell r="K9229"/>
          <cell r="V9229"/>
          <cell r="W9229"/>
        </row>
        <row r="9230">
          <cell r="K9230"/>
          <cell r="V9230"/>
          <cell r="W9230"/>
        </row>
        <row r="9231">
          <cell r="K9231"/>
          <cell r="V9231"/>
          <cell r="W9231"/>
        </row>
        <row r="9232">
          <cell r="K9232"/>
          <cell r="V9232"/>
          <cell r="W9232"/>
        </row>
        <row r="9233">
          <cell r="K9233"/>
          <cell r="V9233"/>
          <cell r="W9233"/>
        </row>
        <row r="9234">
          <cell r="K9234"/>
          <cell r="V9234"/>
          <cell r="W9234"/>
        </row>
        <row r="9235">
          <cell r="K9235"/>
          <cell r="V9235"/>
          <cell r="W9235"/>
        </row>
        <row r="9236">
          <cell r="K9236"/>
          <cell r="V9236"/>
          <cell r="W9236"/>
        </row>
        <row r="9237">
          <cell r="K9237"/>
          <cell r="V9237"/>
          <cell r="W9237"/>
        </row>
        <row r="9238">
          <cell r="K9238"/>
          <cell r="V9238"/>
          <cell r="W9238"/>
        </row>
        <row r="9239">
          <cell r="K9239"/>
          <cell r="V9239"/>
          <cell r="W9239"/>
        </row>
        <row r="9240">
          <cell r="K9240"/>
          <cell r="V9240"/>
          <cell r="W9240"/>
        </row>
        <row r="9241">
          <cell r="K9241"/>
          <cell r="V9241"/>
          <cell r="W9241"/>
        </row>
        <row r="9242">
          <cell r="K9242"/>
          <cell r="V9242"/>
          <cell r="W9242"/>
        </row>
        <row r="9243">
          <cell r="K9243"/>
          <cell r="V9243"/>
          <cell r="W9243"/>
        </row>
        <row r="9244">
          <cell r="K9244"/>
          <cell r="V9244"/>
          <cell r="W9244"/>
        </row>
        <row r="9245">
          <cell r="K9245"/>
          <cell r="V9245"/>
          <cell r="W9245"/>
        </row>
        <row r="9246">
          <cell r="K9246"/>
          <cell r="V9246"/>
          <cell r="W9246"/>
        </row>
        <row r="9247">
          <cell r="K9247"/>
          <cell r="V9247"/>
          <cell r="W9247"/>
        </row>
        <row r="9248">
          <cell r="K9248"/>
          <cell r="V9248"/>
          <cell r="W9248"/>
        </row>
        <row r="9249">
          <cell r="K9249"/>
          <cell r="V9249"/>
          <cell r="W9249"/>
        </row>
        <row r="9250">
          <cell r="K9250"/>
          <cell r="V9250"/>
          <cell r="W9250"/>
        </row>
        <row r="9251">
          <cell r="K9251"/>
          <cell r="V9251"/>
          <cell r="W9251"/>
        </row>
        <row r="9252">
          <cell r="K9252"/>
          <cell r="V9252"/>
          <cell r="W9252"/>
        </row>
        <row r="9253">
          <cell r="K9253"/>
          <cell r="V9253"/>
          <cell r="W9253"/>
        </row>
        <row r="9254">
          <cell r="K9254"/>
          <cell r="V9254"/>
          <cell r="W9254"/>
        </row>
        <row r="9255">
          <cell r="K9255"/>
          <cell r="V9255"/>
          <cell r="W9255"/>
        </row>
        <row r="9256">
          <cell r="K9256"/>
          <cell r="V9256"/>
          <cell r="W9256"/>
        </row>
        <row r="9257">
          <cell r="K9257"/>
          <cell r="V9257"/>
          <cell r="W9257"/>
        </row>
        <row r="9258">
          <cell r="K9258"/>
          <cell r="V9258"/>
          <cell r="W9258"/>
        </row>
        <row r="9259">
          <cell r="K9259"/>
          <cell r="V9259"/>
          <cell r="W9259"/>
        </row>
        <row r="9260">
          <cell r="K9260"/>
          <cell r="V9260"/>
          <cell r="W9260"/>
        </row>
        <row r="9261">
          <cell r="K9261"/>
          <cell r="V9261"/>
          <cell r="W9261"/>
        </row>
        <row r="9262">
          <cell r="K9262"/>
          <cell r="V9262"/>
          <cell r="W9262"/>
        </row>
        <row r="9263">
          <cell r="K9263"/>
          <cell r="V9263"/>
          <cell r="W9263"/>
        </row>
        <row r="9264">
          <cell r="K9264"/>
          <cell r="V9264"/>
          <cell r="W9264"/>
        </row>
        <row r="9265">
          <cell r="K9265"/>
          <cell r="V9265"/>
          <cell r="W9265"/>
        </row>
        <row r="9266">
          <cell r="K9266"/>
          <cell r="V9266"/>
          <cell r="W9266"/>
        </row>
        <row r="9267">
          <cell r="K9267"/>
          <cell r="V9267"/>
          <cell r="W9267"/>
        </row>
        <row r="9268">
          <cell r="K9268"/>
          <cell r="V9268"/>
          <cell r="W9268"/>
        </row>
        <row r="9269">
          <cell r="K9269"/>
          <cell r="V9269"/>
          <cell r="W9269"/>
        </row>
        <row r="9270">
          <cell r="K9270"/>
          <cell r="V9270"/>
          <cell r="W9270"/>
        </row>
        <row r="9271">
          <cell r="K9271"/>
          <cell r="V9271"/>
          <cell r="W9271"/>
        </row>
        <row r="9272">
          <cell r="K9272"/>
          <cell r="V9272"/>
          <cell r="W9272"/>
        </row>
        <row r="9273">
          <cell r="K9273"/>
          <cell r="V9273"/>
          <cell r="W9273"/>
        </row>
        <row r="9274">
          <cell r="K9274"/>
          <cell r="V9274"/>
          <cell r="W9274"/>
        </row>
        <row r="9275">
          <cell r="K9275"/>
          <cell r="V9275"/>
          <cell r="W9275"/>
        </row>
        <row r="9276">
          <cell r="K9276"/>
          <cell r="V9276"/>
          <cell r="W9276"/>
        </row>
        <row r="9277">
          <cell r="K9277"/>
          <cell r="V9277"/>
          <cell r="W9277"/>
        </row>
        <row r="9278">
          <cell r="K9278"/>
          <cell r="V9278"/>
          <cell r="W9278"/>
        </row>
        <row r="9279">
          <cell r="K9279"/>
          <cell r="V9279"/>
          <cell r="W9279"/>
        </row>
        <row r="9280">
          <cell r="K9280"/>
          <cell r="V9280"/>
          <cell r="W9280"/>
        </row>
        <row r="9281">
          <cell r="K9281"/>
          <cell r="V9281"/>
          <cell r="W9281"/>
        </row>
        <row r="9282">
          <cell r="K9282"/>
          <cell r="V9282"/>
          <cell r="W9282"/>
        </row>
        <row r="9283">
          <cell r="K9283"/>
          <cell r="V9283"/>
          <cell r="W9283"/>
        </row>
        <row r="9284">
          <cell r="K9284"/>
          <cell r="V9284"/>
          <cell r="W9284"/>
        </row>
        <row r="9285">
          <cell r="K9285"/>
          <cell r="V9285"/>
          <cell r="W9285"/>
        </row>
        <row r="9286">
          <cell r="K9286"/>
          <cell r="V9286"/>
          <cell r="W9286"/>
        </row>
        <row r="9287">
          <cell r="K9287"/>
          <cell r="V9287"/>
          <cell r="W9287"/>
        </row>
        <row r="9288">
          <cell r="K9288"/>
          <cell r="V9288"/>
          <cell r="W9288"/>
        </row>
        <row r="9289">
          <cell r="K9289"/>
          <cell r="V9289"/>
          <cell r="W9289"/>
        </row>
        <row r="9290">
          <cell r="K9290"/>
          <cell r="V9290"/>
          <cell r="W9290"/>
        </row>
        <row r="9291">
          <cell r="K9291"/>
          <cell r="V9291"/>
          <cell r="W9291"/>
        </row>
        <row r="9292">
          <cell r="K9292"/>
          <cell r="V9292"/>
          <cell r="W9292"/>
        </row>
        <row r="9293">
          <cell r="K9293"/>
          <cell r="V9293"/>
          <cell r="W9293"/>
        </row>
        <row r="9294">
          <cell r="K9294"/>
          <cell r="V9294"/>
          <cell r="W9294"/>
        </row>
        <row r="9295">
          <cell r="K9295"/>
          <cell r="V9295"/>
          <cell r="W9295"/>
        </row>
        <row r="9296">
          <cell r="K9296"/>
          <cell r="V9296"/>
          <cell r="W9296"/>
        </row>
        <row r="9297">
          <cell r="K9297"/>
          <cell r="V9297"/>
          <cell r="W9297"/>
        </row>
        <row r="9298">
          <cell r="K9298"/>
          <cell r="V9298"/>
          <cell r="W9298"/>
        </row>
        <row r="9299">
          <cell r="K9299"/>
          <cell r="V9299"/>
          <cell r="W9299"/>
        </row>
        <row r="9300">
          <cell r="K9300"/>
          <cell r="V9300"/>
          <cell r="W9300"/>
        </row>
        <row r="9301">
          <cell r="K9301"/>
          <cell r="V9301"/>
          <cell r="W9301"/>
        </row>
        <row r="9302">
          <cell r="K9302"/>
          <cell r="V9302"/>
          <cell r="W9302"/>
        </row>
        <row r="9303">
          <cell r="K9303"/>
          <cell r="V9303"/>
          <cell r="W9303"/>
        </row>
        <row r="9304">
          <cell r="K9304"/>
          <cell r="V9304"/>
          <cell r="W9304"/>
        </row>
        <row r="9305">
          <cell r="K9305"/>
          <cell r="V9305"/>
          <cell r="W9305"/>
        </row>
        <row r="9306">
          <cell r="K9306"/>
          <cell r="V9306"/>
          <cell r="W9306"/>
        </row>
        <row r="9307">
          <cell r="K9307"/>
          <cell r="V9307"/>
          <cell r="W9307"/>
        </row>
        <row r="9308">
          <cell r="K9308"/>
          <cell r="V9308"/>
          <cell r="W9308"/>
        </row>
        <row r="9309">
          <cell r="K9309"/>
          <cell r="V9309"/>
          <cell r="W9309"/>
        </row>
        <row r="9310">
          <cell r="K9310"/>
          <cell r="V9310"/>
          <cell r="W9310"/>
        </row>
        <row r="9311">
          <cell r="K9311"/>
          <cell r="V9311"/>
          <cell r="W9311"/>
        </row>
        <row r="9312">
          <cell r="K9312"/>
          <cell r="V9312"/>
          <cell r="W9312"/>
        </row>
        <row r="9313">
          <cell r="K9313"/>
          <cell r="V9313"/>
          <cell r="W9313"/>
        </row>
        <row r="9314">
          <cell r="K9314"/>
          <cell r="V9314"/>
          <cell r="W9314"/>
        </row>
        <row r="9315">
          <cell r="K9315"/>
          <cell r="V9315"/>
          <cell r="W9315"/>
        </row>
        <row r="9316">
          <cell r="K9316"/>
          <cell r="V9316"/>
          <cell r="W9316"/>
        </row>
        <row r="9317">
          <cell r="K9317"/>
          <cell r="V9317"/>
          <cell r="W9317"/>
        </row>
        <row r="9318">
          <cell r="K9318"/>
          <cell r="V9318"/>
          <cell r="W9318"/>
        </row>
        <row r="9319">
          <cell r="K9319"/>
          <cell r="V9319"/>
          <cell r="W9319"/>
        </row>
        <row r="9320">
          <cell r="K9320"/>
          <cell r="V9320"/>
          <cell r="W9320"/>
        </row>
        <row r="9321">
          <cell r="K9321"/>
          <cell r="V9321"/>
          <cell r="W9321"/>
        </row>
        <row r="9322">
          <cell r="K9322"/>
          <cell r="V9322"/>
          <cell r="W9322"/>
        </row>
        <row r="9323">
          <cell r="K9323"/>
          <cell r="V9323"/>
          <cell r="W9323"/>
        </row>
        <row r="9324">
          <cell r="K9324"/>
          <cell r="V9324"/>
          <cell r="W9324"/>
        </row>
        <row r="9325">
          <cell r="K9325"/>
          <cell r="V9325"/>
          <cell r="W9325"/>
        </row>
        <row r="9326">
          <cell r="K9326"/>
          <cell r="V9326"/>
          <cell r="W9326"/>
        </row>
        <row r="9327">
          <cell r="K9327"/>
          <cell r="V9327"/>
          <cell r="W9327"/>
        </row>
        <row r="9328">
          <cell r="K9328"/>
          <cell r="V9328"/>
          <cell r="W9328"/>
        </row>
        <row r="9329">
          <cell r="K9329"/>
          <cell r="V9329"/>
          <cell r="W9329"/>
        </row>
        <row r="9330">
          <cell r="K9330"/>
          <cell r="V9330"/>
          <cell r="W9330"/>
        </row>
        <row r="9331">
          <cell r="K9331"/>
          <cell r="V9331"/>
          <cell r="W9331"/>
        </row>
        <row r="9332">
          <cell r="K9332"/>
          <cell r="V9332"/>
          <cell r="W9332"/>
        </row>
        <row r="9333">
          <cell r="K9333"/>
          <cell r="V9333"/>
          <cell r="W9333"/>
        </row>
        <row r="9334">
          <cell r="K9334"/>
          <cell r="V9334"/>
          <cell r="W9334"/>
        </row>
        <row r="9335">
          <cell r="K9335"/>
          <cell r="V9335"/>
          <cell r="W9335"/>
        </row>
        <row r="9336">
          <cell r="K9336"/>
          <cell r="V9336"/>
          <cell r="W9336"/>
        </row>
        <row r="9337">
          <cell r="K9337"/>
          <cell r="V9337"/>
          <cell r="W9337"/>
        </row>
        <row r="9338">
          <cell r="K9338"/>
          <cell r="V9338"/>
          <cell r="W9338"/>
        </row>
        <row r="9339">
          <cell r="K9339"/>
          <cell r="V9339"/>
          <cell r="W9339"/>
        </row>
        <row r="9340">
          <cell r="K9340"/>
          <cell r="V9340"/>
          <cell r="W9340"/>
        </row>
        <row r="9341">
          <cell r="K9341"/>
          <cell r="V9341"/>
          <cell r="W9341"/>
        </row>
        <row r="9342">
          <cell r="K9342"/>
          <cell r="V9342"/>
          <cell r="W9342"/>
        </row>
        <row r="9343">
          <cell r="K9343"/>
          <cell r="V9343"/>
          <cell r="W9343"/>
        </row>
        <row r="9344">
          <cell r="K9344"/>
          <cell r="V9344"/>
          <cell r="W9344"/>
        </row>
        <row r="9345">
          <cell r="K9345"/>
          <cell r="V9345"/>
          <cell r="W9345"/>
        </row>
        <row r="9346">
          <cell r="K9346"/>
          <cell r="V9346"/>
          <cell r="W9346"/>
        </row>
        <row r="9347">
          <cell r="K9347"/>
          <cell r="V9347"/>
          <cell r="W9347"/>
        </row>
        <row r="9348">
          <cell r="K9348"/>
          <cell r="V9348"/>
          <cell r="W9348"/>
        </row>
        <row r="9349">
          <cell r="K9349"/>
          <cell r="V9349"/>
          <cell r="W9349"/>
        </row>
        <row r="9350">
          <cell r="K9350"/>
          <cell r="V9350"/>
          <cell r="W9350"/>
        </row>
        <row r="9351">
          <cell r="K9351"/>
          <cell r="V9351"/>
          <cell r="W9351"/>
        </row>
        <row r="9352">
          <cell r="K9352"/>
          <cell r="V9352"/>
          <cell r="W9352"/>
        </row>
        <row r="9353">
          <cell r="K9353"/>
          <cell r="V9353"/>
          <cell r="W9353"/>
        </row>
        <row r="9354">
          <cell r="K9354"/>
          <cell r="V9354"/>
          <cell r="W9354"/>
        </row>
        <row r="9355">
          <cell r="K9355"/>
          <cell r="V9355"/>
          <cell r="W9355"/>
        </row>
        <row r="9356">
          <cell r="K9356"/>
          <cell r="V9356"/>
          <cell r="W9356"/>
        </row>
        <row r="9357">
          <cell r="K9357"/>
          <cell r="V9357"/>
          <cell r="W9357"/>
        </row>
        <row r="9358">
          <cell r="K9358"/>
          <cell r="V9358"/>
          <cell r="W9358"/>
        </row>
        <row r="9359">
          <cell r="K9359"/>
          <cell r="V9359"/>
          <cell r="W9359"/>
        </row>
        <row r="9360">
          <cell r="K9360"/>
          <cell r="V9360"/>
          <cell r="W9360"/>
        </row>
        <row r="9361">
          <cell r="K9361"/>
          <cell r="V9361"/>
          <cell r="W9361"/>
        </row>
        <row r="9362">
          <cell r="K9362"/>
          <cell r="V9362"/>
          <cell r="W9362"/>
        </row>
        <row r="9363">
          <cell r="K9363"/>
          <cell r="V9363"/>
          <cell r="W9363"/>
        </row>
        <row r="9364">
          <cell r="K9364"/>
          <cell r="V9364"/>
          <cell r="W9364"/>
        </row>
        <row r="9365">
          <cell r="K9365"/>
          <cell r="V9365"/>
          <cell r="W9365"/>
        </row>
        <row r="9366">
          <cell r="K9366"/>
          <cell r="V9366"/>
          <cell r="W9366"/>
        </row>
        <row r="9367">
          <cell r="K9367"/>
          <cell r="V9367"/>
          <cell r="W9367"/>
        </row>
        <row r="9368">
          <cell r="K9368"/>
          <cell r="V9368"/>
          <cell r="W9368"/>
        </row>
        <row r="9369">
          <cell r="K9369"/>
          <cell r="V9369"/>
          <cell r="W9369"/>
        </row>
        <row r="9370">
          <cell r="K9370"/>
          <cell r="V9370"/>
          <cell r="W9370"/>
        </row>
        <row r="9371">
          <cell r="K9371"/>
          <cell r="V9371"/>
          <cell r="W9371"/>
        </row>
        <row r="9372">
          <cell r="K9372"/>
          <cell r="V9372"/>
          <cell r="W9372"/>
        </row>
        <row r="9373">
          <cell r="K9373"/>
          <cell r="V9373"/>
          <cell r="W9373"/>
        </row>
        <row r="9374">
          <cell r="K9374"/>
          <cell r="V9374"/>
          <cell r="W9374"/>
        </row>
        <row r="9375">
          <cell r="K9375"/>
          <cell r="V9375"/>
          <cell r="W9375"/>
        </row>
        <row r="9376">
          <cell r="K9376"/>
          <cell r="V9376"/>
          <cell r="W9376"/>
        </row>
        <row r="9377">
          <cell r="K9377"/>
          <cell r="V9377"/>
          <cell r="W9377"/>
        </row>
        <row r="9378">
          <cell r="K9378"/>
          <cell r="V9378"/>
          <cell r="W9378"/>
        </row>
        <row r="9379">
          <cell r="K9379"/>
          <cell r="V9379"/>
          <cell r="W9379"/>
        </row>
        <row r="9380">
          <cell r="K9380"/>
          <cell r="V9380"/>
          <cell r="W9380"/>
        </row>
        <row r="9381">
          <cell r="K9381"/>
          <cell r="V9381"/>
          <cell r="W9381"/>
        </row>
        <row r="9382">
          <cell r="K9382"/>
          <cell r="V9382"/>
          <cell r="W9382"/>
        </row>
        <row r="9383">
          <cell r="K9383"/>
          <cell r="V9383"/>
          <cell r="W9383"/>
        </row>
        <row r="9384">
          <cell r="K9384"/>
          <cell r="V9384"/>
          <cell r="W9384"/>
        </row>
        <row r="9385">
          <cell r="K9385"/>
          <cell r="V9385"/>
          <cell r="W9385"/>
        </row>
        <row r="9386">
          <cell r="K9386"/>
          <cell r="V9386"/>
          <cell r="W9386"/>
        </row>
        <row r="9387">
          <cell r="K9387"/>
          <cell r="V9387"/>
          <cell r="W9387"/>
        </row>
        <row r="9388">
          <cell r="K9388"/>
          <cell r="V9388"/>
          <cell r="W9388"/>
        </row>
        <row r="9389">
          <cell r="K9389"/>
          <cell r="V9389"/>
          <cell r="W9389"/>
        </row>
        <row r="9390">
          <cell r="K9390"/>
          <cell r="V9390"/>
          <cell r="W9390"/>
        </row>
        <row r="9391">
          <cell r="K9391"/>
          <cell r="V9391"/>
          <cell r="W9391"/>
        </row>
        <row r="9392">
          <cell r="K9392"/>
          <cell r="V9392"/>
          <cell r="W9392"/>
        </row>
        <row r="9393">
          <cell r="K9393"/>
          <cell r="V9393"/>
          <cell r="W9393"/>
        </row>
        <row r="9394">
          <cell r="K9394"/>
          <cell r="V9394"/>
          <cell r="W9394"/>
        </row>
        <row r="9395">
          <cell r="K9395"/>
          <cell r="V9395"/>
          <cell r="W9395"/>
        </row>
        <row r="9396">
          <cell r="K9396"/>
          <cell r="V9396"/>
          <cell r="W9396"/>
        </row>
        <row r="9397">
          <cell r="K9397"/>
          <cell r="V9397"/>
          <cell r="W9397"/>
        </row>
        <row r="9398">
          <cell r="K9398"/>
          <cell r="V9398"/>
          <cell r="W9398"/>
        </row>
        <row r="9399">
          <cell r="K9399"/>
          <cell r="V9399"/>
          <cell r="W9399"/>
        </row>
        <row r="9400">
          <cell r="K9400"/>
          <cell r="V9400"/>
          <cell r="W9400"/>
        </row>
        <row r="9401">
          <cell r="K9401"/>
          <cell r="V9401"/>
          <cell r="W9401"/>
        </row>
        <row r="9402">
          <cell r="K9402"/>
          <cell r="V9402"/>
          <cell r="W9402"/>
        </row>
        <row r="9403">
          <cell r="K9403"/>
          <cell r="V9403"/>
          <cell r="W9403"/>
        </row>
        <row r="9404">
          <cell r="K9404"/>
          <cell r="V9404"/>
          <cell r="W9404"/>
        </row>
        <row r="9405">
          <cell r="K9405"/>
          <cell r="V9405"/>
          <cell r="W9405"/>
        </row>
        <row r="9406">
          <cell r="K9406"/>
          <cell r="V9406"/>
          <cell r="W9406"/>
        </row>
        <row r="9407">
          <cell r="K9407"/>
          <cell r="V9407"/>
          <cell r="W9407"/>
        </row>
        <row r="9408">
          <cell r="K9408"/>
          <cell r="V9408"/>
          <cell r="W9408"/>
        </row>
        <row r="9409">
          <cell r="K9409"/>
          <cell r="V9409"/>
          <cell r="W9409"/>
        </row>
        <row r="9410">
          <cell r="K9410"/>
          <cell r="V9410"/>
          <cell r="W9410"/>
        </row>
        <row r="9411">
          <cell r="K9411"/>
          <cell r="V9411"/>
          <cell r="W9411"/>
        </row>
        <row r="9412">
          <cell r="K9412"/>
          <cell r="V9412"/>
          <cell r="W9412"/>
        </row>
        <row r="9413">
          <cell r="K9413"/>
          <cell r="V9413"/>
          <cell r="W9413"/>
        </row>
        <row r="9414">
          <cell r="K9414"/>
          <cell r="V9414"/>
          <cell r="W9414"/>
        </row>
        <row r="9415">
          <cell r="K9415"/>
          <cell r="V9415"/>
          <cell r="W9415"/>
        </row>
        <row r="9416">
          <cell r="K9416"/>
          <cell r="V9416"/>
          <cell r="W9416"/>
        </row>
        <row r="9417">
          <cell r="K9417"/>
          <cell r="V9417"/>
          <cell r="W9417"/>
        </row>
        <row r="9418">
          <cell r="K9418"/>
          <cell r="V9418"/>
          <cell r="W9418"/>
        </row>
        <row r="9419">
          <cell r="K9419"/>
          <cell r="V9419"/>
          <cell r="W9419"/>
        </row>
        <row r="9420">
          <cell r="K9420"/>
          <cell r="V9420"/>
          <cell r="W9420"/>
        </row>
        <row r="9421">
          <cell r="K9421"/>
          <cell r="V9421"/>
          <cell r="W9421"/>
        </row>
        <row r="9422">
          <cell r="K9422"/>
          <cell r="V9422"/>
          <cell r="W9422"/>
        </row>
        <row r="9423">
          <cell r="K9423"/>
          <cell r="V9423"/>
          <cell r="W9423"/>
        </row>
        <row r="9424">
          <cell r="K9424"/>
          <cell r="V9424"/>
          <cell r="W9424"/>
        </row>
        <row r="9425">
          <cell r="K9425"/>
          <cell r="V9425"/>
          <cell r="W9425"/>
        </row>
        <row r="9426">
          <cell r="K9426"/>
          <cell r="V9426"/>
          <cell r="W9426"/>
        </row>
        <row r="9427">
          <cell r="K9427"/>
          <cell r="V9427"/>
          <cell r="W9427"/>
        </row>
        <row r="9428">
          <cell r="K9428"/>
          <cell r="V9428"/>
          <cell r="W9428"/>
        </row>
        <row r="9429">
          <cell r="K9429"/>
          <cell r="V9429"/>
          <cell r="W9429"/>
        </row>
        <row r="9430">
          <cell r="K9430"/>
          <cell r="V9430"/>
          <cell r="W9430"/>
        </row>
        <row r="9431">
          <cell r="K9431"/>
          <cell r="V9431"/>
          <cell r="W9431"/>
        </row>
        <row r="9432">
          <cell r="K9432"/>
          <cell r="V9432"/>
          <cell r="W9432"/>
        </row>
        <row r="9433">
          <cell r="K9433"/>
          <cell r="V9433"/>
          <cell r="W9433"/>
        </row>
        <row r="9434">
          <cell r="K9434"/>
          <cell r="V9434"/>
          <cell r="W9434"/>
        </row>
        <row r="9435">
          <cell r="K9435"/>
          <cell r="V9435"/>
          <cell r="W9435"/>
        </row>
        <row r="9436">
          <cell r="K9436"/>
          <cell r="V9436"/>
          <cell r="W9436"/>
        </row>
        <row r="9437">
          <cell r="K9437"/>
          <cell r="V9437"/>
          <cell r="W9437"/>
        </row>
        <row r="9438">
          <cell r="K9438"/>
          <cell r="V9438"/>
          <cell r="W9438"/>
        </row>
        <row r="9439">
          <cell r="K9439"/>
          <cell r="V9439"/>
          <cell r="W9439"/>
        </row>
        <row r="9440">
          <cell r="K9440"/>
          <cell r="V9440"/>
          <cell r="W9440"/>
        </row>
        <row r="9441">
          <cell r="K9441"/>
          <cell r="V9441"/>
          <cell r="W9441"/>
        </row>
        <row r="9442">
          <cell r="K9442"/>
          <cell r="V9442"/>
          <cell r="W9442"/>
        </row>
        <row r="9443">
          <cell r="K9443"/>
          <cell r="V9443"/>
          <cell r="W9443"/>
        </row>
        <row r="9444">
          <cell r="K9444"/>
          <cell r="V9444"/>
          <cell r="W9444"/>
        </row>
        <row r="9445">
          <cell r="K9445"/>
          <cell r="V9445"/>
          <cell r="W9445"/>
        </row>
        <row r="9446">
          <cell r="K9446"/>
          <cell r="V9446"/>
          <cell r="W9446"/>
        </row>
        <row r="9447">
          <cell r="K9447"/>
          <cell r="V9447"/>
          <cell r="W9447"/>
        </row>
        <row r="9448">
          <cell r="K9448"/>
          <cell r="V9448"/>
          <cell r="W9448"/>
        </row>
        <row r="9449">
          <cell r="K9449"/>
          <cell r="V9449"/>
          <cell r="W9449"/>
        </row>
        <row r="9450">
          <cell r="K9450"/>
          <cell r="V9450"/>
          <cell r="W9450"/>
        </row>
        <row r="9451">
          <cell r="K9451"/>
          <cell r="V9451"/>
          <cell r="W9451"/>
        </row>
        <row r="9452">
          <cell r="K9452"/>
          <cell r="V9452"/>
          <cell r="W9452"/>
        </row>
        <row r="9453">
          <cell r="K9453"/>
          <cell r="V9453"/>
          <cell r="W9453"/>
        </row>
        <row r="9454">
          <cell r="K9454"/>
          <cell r="V9454"/>
          <cell r="W9454"/>
        </row>
        <row r="9455">
          <cell r="K9455"/>
          <cell r="V9455"/>
          <cell r="W9455"/>
        </row>
        <row r="9456">
          <cell r="K9456"/>
          <cell r="V9456"/>
          <cell r="W9456"/>
        </row>
        <row r="9457">
          <cell r="K9457"/>
          <cell r="V9457"/>
          <cell r="W9457"/>
        </row>
        <row r="9458">
          <cell r="K9458"/>
          <cell r="V9458"/>
          <cell r="W9458"/>
        </row>
        <row r="9459">
          <cell r="K9459"/>
          <cell r="V9459"/>
          <cell r="W9459"/>
        </row>
        <row r="9460">
          <cell r="K9460"/>
          <cell r="V9460"/>
          <cell r="W9460"/>
        </row>
        <row r="9461">
          <cell r="K9461"/>
          <cell r="V9461"/>
          <cell r="W9461"/>
        </row>
        <row r="9462">
          <cell r="K9462"/>
          <cell r="V9462"/>
          <cell r="W9462"/>
        </row>
        <row r="9463">
          <cell r="K9463"/>
          <cell r="V9463"/>
          <cell r="W9463"/>
        </row>
        <row r="9464">
          <cell r="K9464"/>
          <cell r="V9464"/>
          <cell r="W9464"/>
        </row>
        <row r="9465">
          <cell r="K9465"/>
          <cell r="V9465"/>
          <cell r="W9465"/>
        </row>
        <row r="9466">
          <cell r="K9466"/>
          <cell r="V9466"/>
          <cell r="W9466"/>
        </row>
        <row r="9467">
          <cell r="K9467"/>
          <cell r="V9467"/>
          <cell r="W9467"/>
        </row>
        <row r="9468">
          <cell r="K9468"/>
          <cell r="V9468"/>
          <cell r="W9468"/>
        </row>
        <row r="9469">
          <cell r="K9469"/>
          <cell r="V9469"/>
          <cell r="W9469"/>
        </row>
        <row r="9470">
          <cell r="K9470"/>
          <cell r="V9470"/>
          <cell r="W9470"/>
        </row>
        <row r="9471">
          <cell r="K9471"/>
          <cell r="V9471"/>
          <cell r="W9471"/>
        </row>
        <row r="9472">
          <cell r="K9472"/>
          <cell r="V9472"/>
          <cell r="W9472"/>
        </row>
        <row r="9473">
          <cell r="K9473"/>
          <cell r="V9473"/>
          <cell r="W9473"/>
        </row>
        <row r="9474">
          <cell r="K9474"/>
          <cell r="V9474"/>
          <cell r="W9474"/>
        </row>
        <row r="9475">
          <cell r="K9475"/>
          <cell r="V9475"/>
          <cell r="W9475"/>
        </row>
        <row r="9476">
          <cell r="K9476"/>
          <cell r="V9476"/>
          <cell r="W9476"/>
        </row>
        <row r="9477">
          <cell r="K9477"/>
          <cell r="V9477"/>
          <cell r="W9477"/>
        </row>
        <row r="9478">
          <cell r="K9478"/>
          <cell r="V9478"/>
          <cell r="W9478"/>
        </row>
        <row r="9479">
          <cell r="K9479"/>
          <cell r="V9479"/>
          <cell r="W9479"/>
        </row>
        <row r="9480">
          <cell r="K9480"/>
          <cell r="V9480"/>
          <cell r="W9480"/>
        </row>
        <row r="9481">
          <cell r="K9481"/>
          <cell r="V9481"/>
          <cell r="W9481"/>
        </row>
        <row r="9482">
          <cell r="K9482"/>
          <cell r="V9482"/>
          <cell r="W9482"/>
        </row>
        <row r="9483">
          <cell r="K9483"/>
          <cell r="V9483"/>
          <cell r="W9483"/>
        </row>
        <row r="9484">
          <cell r="K9484"/>
          <cell r="V9484"/>
          <cell r="W9484"/>
        </row>
        <row r="9485">
          <cell r="K9485"/>
          <cell r="V9485"/>
          <cell r="W9485"/>
        </row>
        <row r="9486">
          <cell r="K9486"/>
          <cell r="V9486"/>
          <cell r="W9486"/>
        </row>
        <row r="9487">
          <cell r="K9487"/>
          <cell r="V9487"/>
          <cell r="W9487"/>
        </row>
        <row r="9488">
          <cell r="K9488"/>
          <cell r="V9488"/>
          <cell r="W9488"/>
        </row>
        <row r="9489">
          <cell r="K9489"/>
          <cell r="V9489"/>
          <cell r="W9489"/>
        </row>
        <row r="9490">
          <cell r="K9490"/>
          <cell r="V9490"/>
          <cell r="W9490"/>
        </row>
        <row r="9491">
          <cell r="K9491"/>
          <cell r="V9491"/>
          <cell r="W9491"/>
        </row>
        <row r="9492">
          <cell r="K9492"/>
          <cell r="V9492"/>
          <cell r="W9492"/>
        </row>
        <row r="9493">
          <cell r="K9493"/>
          <cell r="V9493"/>
          <cell r="W9493"/>
        </row>
        <row r="9494">
          <cell r="K9494"/>
          <cell r="V9494"/>
          <cell r="W9494"/>
        </row>
        <row r="9495">
          <cell r="K9495"/>
          <cell r="V9495"/>
          <cell r="W9495"/>
        </row>
        <row r="9496">
          <cell r="K9496"/>
          <cell r="V9496"/>
          <cell r="W9496"/>
        </row>
        <row r="9497">
          <cell r="K9497"/>
          <cell r="V9497"/>
          <cell r="W9497"/>
        </row>
        <row r="9498">
          <cell r="K9498"/>
          <cell r="V9498"/>
          <cell r="W9498"/>
        </row>
        <row r="9499">
          <cell r="K9499"/>
          <cell r="V9499"/>
          <cell r="W9499"/>
        </row>
        <row r="9500">
          <cell r="K9500"/>
          <cell r="V9500"/>
          <cell r="W9500"/>
        </row>
        <row r="9501">
          <cell r="K9501"/>
          <cell r="V9501"/>
          <cell r="W9501"/>
        </row>
        <row r="9502">
          <cell r="K9502"/>
          <cell r="V9502"/>
          <cell r="W9502"/>
        </row>
        <row r="9503">
          <cell r="K9503"/>
          <cell r="V9503"/>
          <cell r="W9503"/>
        </row>
        <row r="9504">
          <cell r="K9504"/>
          <cell r="V9504"/>
          <cell r="W9504"/>
        </row>
        <row r="9505">
          <cell r="K9505"/>
          <cell r="V9505"/>
          <cell r="W9505"/>
        </row>
        <row r="9506">
          <cell r="K9506"/>
          <cell r="V9506"/>
          <cell r="W9506"/>
        </row>
        <row r="9507">
          <cell r="K9507"/>
          <cell r="V9507"/>
          <cell r="W9507"/>
        </row>
        <row r="9508">
          <cell r="K9508"/>
          <cell r="V9508"/>
          <cell r="W9508"/>
        </row>
        <row r="9509">
          <cell r="K9509"/>
          <cell r="V9509"/>
          <cell r="W9509"/>
        </row>
        <row r="9510">
          <cell r="K9510"/>
          <cell r="V9510"/>
          <cell r="W9510"/>
        </row>
        <row r="9511">
          <cell r="K9511"/>
          <cell r="V9511"/>
          <cell r="W9511"/>
        </row>
        <row r="9512">
          <cell r="K9512"/>
          <cell r="V9512"/>
          <cell r="W9512"/>
        </row>
        <row r="9513">
          <cell r="K9513"/>
          <cell r="V9513"/>
          <cell r="W9513"/>
        </row>
        <row r="9514">
          <cell r="K9514"/>
          <cell r="V9514"/>
          <cell r="W9514"/>
        </row>
        <row r="9515">
          <cell r="K9515"/>
          <cell r="V9515"/>
          <cell r="W9515"/>
        </row>
        <row r="9516">
          <cell r="K9516"/>
          <cell r="V9516"/>
          <cell r="W9516"/>
        </row>
        <row r="9517">
          <cell r="K9517"/>
          <cell r="V9517"/>
          <cell r="W9517"/>
        </row>
        <row r="9518">
          <cell r="K9518"/>
          <cell r="V9518"/>
          <cell r="W9518"/>
        </row>
        <row r="9519">
          <cell r="K9519"/>
          <cell r="V9519"/>
          <cell r="W9519"/>
        </row>
        <row r="9520">
          <cell r="K9520"/>
          <cell r="V9520"/>
          <cell r="W9520"/>
        </row>
        <row r="9521">
          <cell r="K9521"/>
          <cell r="V9521"/>
          <cell r="W9521"/>
        </row>
        <row r="9522">
          <cell r="K9522"/>
          <cell r="V9522"/>
          <cell r="W9522"/>
        </row>
        <row r="9523">
          <cell r="K9523"/>
          <cell r="V9523"/>
          <cell r="W9523"/>
        </row>
        <row r="9524">
          <cell r="K9524"/>
          <cell r="V9524"/>
          <cell r="W9524"/>
        </row>
        <row r="9525">
          <cell r="K9525"/>
          <cell r="V9525"/>
          <cell r="W9525"/>
        </row>
        <row r="9526">
          <cell r="K9526"/>
          <cell r="V9526"/>
          <cell r="W9526"/>
        </row>
        <row r="9527">
          <cell r="K9527"/>
          <cell r="V9527"/>
          <cell r="W9527"/>
        </row>
        <row r="9528">
          <cell r="K9528"/>
          <cell r="V9528"/>
          <cell r="W9528"/>
        </row>
        <row r="9529">
          <cell r="K9529"/>
          <cell r="V9529"/>
          <cell r="W9529"/>
        </row>
        <row r="9530">
          <cell r="K9530"/>
          <cell r="V9530"/>
          <cell r="W9530"/>
        </row>
        <row r="9531">
          <cell r="K9531"/>
          <cell r="V9531"/>
          <cell r="W9531"/>
        </row>
        <row r="9532">
          <cell r="K9532"/>
          <cell r="V9532"/>
          <cell r="W9532"/>
        </row>
        <row r="9533">
          <cell r="K9533"/>
          <cell r="V9533"/>
          <cell r="W9533"/>
        </row>
        <row r="9534">
          <cell r="K9534"/>
          <cell r="V9534"/>
          <cell r="W9534"/>
        </row>
        <row r="9535">
          <cell r="K9535"/>
          <cell r="V9535"/>
          <cell r="W9535"/>
        </row>
        <row r="9536">
          <cell r="K9536"/>
          <cell r="V9536"/>
          <cell r="W9536"/>
        </row>
        <row r="9537">
          <cell r="K9537"/>
          <cell r="V9537"/>
          <cell r="W9537"/>
        </row>
        <row r="9538">
          <cell r="K9538"/>
          <cell r="V9538"/>
          <cell r="W9538"/>
        </row>
        <row r="9539">
          <cell r="K9539"/>
          <cell r="V9539"/>
          <cell r="W9539"/>
        </row>
        <row r="9540">
          <cell r="K9540"/>
          <cell r="V9540"/>
          <cell r="W9540"/>
        </row>
        <row r="9541">
          <cell r="K9541"/>
          <cell r="V9541"/>
          <cell r="W9541"/>
        </row>
        <row r="9542">
          <cell r="K9542"/>
          <cell r="V9542"/>
          <cell r="W9542"/>
        </row>
        <row r="9543">
          <cell r="K9543"/>
          <cell r="V9543"/>
          <cell r="W9543"/>
        </row>
        <row r="9544">
          <cell r="K9544"/>
          <cell r="V9544"/>
          <cell r="W9544"/>
        </row>
        <row r="9545">
          <cell r="K9545"/>
          <cell r="V9545"/>
          <cell r="W9545"/>
        </row>
        <row r="9546">
          <cell r="K9546"/>
          <cell r="V9546"/>
          <cell r="W9546"/>
        </row>
        <row r="9547">
          <cell r="K9547"/>
          <cell r="V9547"/>
          <cell r="W9547"/>
        </row>
        <row r="9548">
          <cell r="K9548"/>
          <cell r="V9548"/>
          <cell r="W9548"/>
        </row>
        <row r="9549">
          <cell r="K9549"/>
          <cell r="V9549"/>
          <cell r="W9549"/>
        </row>
        <row r="9550">
          <cell r="K9550"/>
          <cell r="V9550"/>
          <cell r="W9550"/>
        </row>
        <row r="9551">
          <cell r="K9551"/>
          <cell r="V9551"/>
          <cell r="W9551"/>
        </row>
        <row r="9552">
          <cell r="K9552"/>
          <cell r="V9552"/>
          <cell r="W9552"/>
        </row>
        <row r="9553">
          <cell r="K9553"/>
          <cell r="V9553"/>
          <cell r="W9553"/>
        </row>
        <row r="9554">
          <cell r="K9554"/>
          <cell r="V9554"/>
          <cell r="W9554"/>
        </row>
        <row r="9555">
          <cell r="K9555"/>
          <cell r="V9555"/>
          <cell r="W9555"/>
        </row>
        <row r="9556">
          <cell r="K9556"/>
          <cell r="V9556"/>
          <cell r="W9556"/>
        </row>
        <row r="9557">
          <cell r="K9557"/>
          <cell r="V9557"/>
          <cell r="W9557"/>
        </row>
        <row r="9558">
          <cell r="K9558"/>
          <cell r="V9558"/>
          <cell r="W9558"/>
        </row>
        <row r="9559">
          <cell r="K9559"/>
          <cell r="V9559"/>
          <cell r="W9559"/>
        </row>
        <row r="9560">
          <cell r="K9560"/>
          <cell r="V9560"/>
          <cell r="W9560"/>
        </row>
        <row r="9561">
          <cell r="K9561"/>
          <cell r="V9561"/>
          <cell r="W9561"/>
        </row>
        <row r="9562">
          <cell r="K9562"/>
          <cell r="V9562"/>
          <cell r="W9562"/>
        </row>
        <row r="9563">
          <cell r="K9563"/>
          <cell r="V9563"/>
          <cell r="W9563"/>
        </row>
        <row r="9564">
          <cell r="K9564"/>
          <cell r="V9564"/>
          <cell r="W9564"/>
        </row>
        <row r="9565">
          <cell r="K9565"/>
          <cell r="V9565"/>
          <cell r="W9565"/>
        </row>
        <row r="9566">
          <cell r="K9566"/>
          <cell r="V9566"/>
          <cell r="W9566"/>
        </row>
        <row r="9567">
          <cell r="K9567"/>
          <cell r="V9567"/>
          <cell r="W9567"/>
        </row>
        <row r="9568">
          <cell r="K9568"/>
          <cell r="V9568"/>
          <cell r="W9568"/>
        </row>
        <row r="9569">
          <cell r="K9569"/>
          <cell r="V9569"/>
          <cell r="W9569"/>
        </row>
        <row r="9570">
          <cell r="K9570"/>
          <cell r="V9570"/>
          <cell r="W9570"/>
        </row>
        <row r="9571">
          <cell r="K9571"/>
          <cell r="V9571"/>
          <cell r="W9571"/>
        </row>
        <row r="9572">
          <cell r="K9572"/>
          <cell r="V9572"/>
          <cell r="W9572"/>
        </row>
        <row r="9573">
          <cell r="K9573"/>
          <cell r="V9573"/>
          <cell r="W9573"/>
        </row>
        <row r="9574">
          <cell r="K9574"/>
          <cell r="V9574"/>
          <cell r="W9574"/>
        </row>
        <row r="9575">
          <cell r="K9575"/>
          <cell r="V9575"/>
          <cell r="W9575"/>
        </row>
        <row r="9576">
          <cell r="K9576"/>
          <cell r="V9576"/>
          <cell r="W9576"/>
        </row>
        <row r="9577">
          <cell r="K9577"/>
          <cell r="V9577"/>
          <cell r="W9577"/>
        </row>
        <row r="9578">
          <cell r="K9578"/>
          <cell r="V9578"/>
          <cell r="W9578"/>
        </row>
        <row r="9579">
          <cell r="K9579"/>
          <cell r="V9579"/>
          <cell r="W9579"/>
        </row>
        <row r="9580">
          <cell r="K9580"/>
          <cell r="V9580"/>
          <cell r="W9580"/>
        </row>
        <row r="9581">
          <cell r="K9581"/>
          <cell r="V9581"/>
          <cell r="W9581"/>
        </row>
        <row r="9582">
          <cell r="K9582"/>
          <cell r="V9582"/>
          <cell r="W9582"/>
        </row>
        <row r="9583">
          <cell r="K9583"/>
          <cell r="V9583"/>
          <cell r="W9583"/>
        </row>
        <row r="9584">
          <cell r="K9584"/>
          <cell r="V9584"/>
          <cell r="W9584"/>
        </row>
        <row r="9585">
          <cell r="K9585"/>
          <cell r="V9585"/>
          <cell r="W9585"/>
        </row>
        <row r="9586">
          <cell r="K9586"/>
          <cell r="V9586"/>
          <cell r="W9586"/>
        </row>
        <row r="9587">
          <cell r="K9587"/>
          <cell r="V9587"/>
          <cell r="W9587"/>
        </row>
        <row r="9588">
          <cell r="K9588"/>
          <cell r="V9588"/>
          <cell r="W9588"/>
        </row>
        <row r="9589">
          <cell r="K9589"/>
          <cell r="V9589"/>
          <cell r="W9589"/>
        </row>
        <row r="9590">
          <cell r="K9590"/>
          <cell r="V9590"/>
          <cell r="W9590"/>
        </row>
        <row r="9591">
          <cell r="K9591"/>
          <cell r="V9591"/>
          <cell r="W9591"/>
        </row>
        <row r="9592">
          <cell r="K9592"/>
          <cell r="V9592"/>
          <cell r="W9592"/>
        </row>
        <row r="9593">
          <cell r="K9593"/>
          <cell r="V9593"/>
          <cell r="W9593"/>
        </row>
        <row r="9594">
          <cell r="K9594"/>
          <cell r="V9594"/>
          <cell r="W9594"/>
        </row>
        <row r="9595">
          <cell r="K9595"/>
          <cell r="V9595"/>
          <cell r="W9595"/>
        </row>
        <row r="9596">
          <cell r="K9596"/>
          <cell r="V9596"/>
          <cell r="W9596"/>
        </row>
        <row r="9597">
          <cell r="K9597"/>
          <cell r="V9597"/>
          <cell r="W9597"/>
        </row>
        <row r="9598">
          <cell r="K9598"/>
          <cell r="V9598"/>
          <cell r="W9598"/>
        </row>
        <row r="9599">
          <cell r="K9599"/>
          <cell r="V9599"/>
          <cell r="W9599"/>
        </row>
        <row r="9600">
          <cell r="K9600"/>
          <cell r="V9600"/>
          <cell r="W9600"/>
        </row>
        <row r="9601">
          <cell r="K9601"/>
          <cell r="V9601"/>
          <cell r="W9601"/>
        </row>
        <row r="9602">
          <cell r="K9602"/>
          <cell r="V9602"/>
          <cell r="W9602"/>
        </row>
        <row r="9603">
          <cell r="K9603"/>
          <cell r="V9603"/>
          <cell r="W9603"/>
        </row>
        <row r="9604">
          <cell r="K9604"/>
          <cell r="V9604"/>
          <cell r="W9604"/>
        </row>
        <row r="9605">
          <cell r="K9605"/>
          <cell r="V9605"/>
          <cell r="W9605"/>
        </row>
        <row r="9606">
          <cell r="K9606"/>
          <cell r="V9606"/>
          <cell r="W9606"/>
        </row>
        <row r="9607">
          <cell r="K9607"/>
          <cell r="V9607"/>
          <cell r="W9607"/>
        </row>
        <row r="9608">
          <cell r="K9608"/>
          <cell r="V9608"/>
          <cell r="W9608"/>
        </row>
        <row r="9609">
          <cell r="K9609"/>
          <cell r="V9609"/>
          <cell r="W9609"/>
        </row>
        <row r="9610">
          <cell r="K9610"/>
          <cell r="V9610"/>
          <cell r="W9610"/>
        </row>
        <row r="9611">
          <cell r="K9611"/>
          <cell r="V9611"/>
          <cell r="W9611"/>
        </row>
        <row r="9612">
          <cell r="K9612"/>
          <cell r="V9612"/>
          <cell r="W9612"/>
        </row>
        <row r="9613">
          <cell r="K9613"/>
          <cell r="V9613"/>
          <cell r="W9613"/>
        </row>
        <row r="9614">
          <cell r="K9614"/>
          <cell r="V9614"/>
          <cell r="W9614"/>
        </row>
        <row r="9615">
          <cell r="K9615"/>
          <cell r="V9615"/>
          <cell r="W9615"/>
        </row>
        <row r="9616">
          <cell r="K9616"/>
          <cell r="V9616"/>
          <cell r="W9616"/>
        </row>
        <row r="9617">
          <cell r="K9617"/>
          <cell r="V9617"/>
          <cell r="W9617"/>
        </row>
        <row r="9618">
          <cell r="K9618"/>
          <cell r="V9618"/>
          <cell r="W9618"/>
        </row>
        <row r="9619">
          <cell r="K9619"/>
          <cell r="V9619"/>
          <cell r="W9619"/>
        </row>
        <row r="9620">
          <cell r="K9620"/>
          <cell r="V9620"/>
          <cell r="W9620"/>
        </row>
        <row r="9621">
          <cell r="K9621"/>
          <cell r="V9621"/>
          <cell r="W9621"/>
        </row>
        <row r="9622">
          <cell r="K9622"/>
          <cell r="V9622"/>
          <cell r="W9622"/>
        </row>
        <row r="9623">
          <cell r="K9623"/>
          <cell r="V9623"/>
          <cell r="W9623"/>
        </row>
        <row r="9624">
          <cell r="K9624"/>
          <cell r="V9624"/>
          <cell r="W9624"/>
        </row>
        <row r="9625">
          <cell r="K9625"/>
          <cell r="V9625"/>
          <cell r="W9625"/>
        </row>
        <row r="9626">
          <cell r="K9626"/>
          <cell r="V9626"/>
          <cell r="W9626"/>
        </row>
        <row r="9627">
          <cell r="K9627"/>
          <cell r="V9627"/>
          <cell r="W9627"/>
        </row>
        <row r="9628">
          <cell r="K9628"/>
          <cell r="V9628"/>
          <cell r="W9628"/>
        </row>
        <row r="9629">
          <cell r="K9629"/>
          <cell r="V9629"/>
          <cell r="W9629"/>
        </row>
        <row r="9630">
          <cell r="K9630"/>
          <cell r="V9630"/>
          <cell r="W9630"/>
        </row>
        <row r="9631">
          <cell r="K9631"/>
          <cell r="V9631"/>
          <cell r="W9631"/>
        </row>
        <row r="9632">
          <cell r="K9632"/>
          <cell r="V9632"/>
          <cell r="W9632"/>
        </row>
        <row r="9633">
          <cell r="K9633"/>
          <cell r="V9633"/>
          <cell r="W9633"/>
        </row>
        <row r="9634">
          <cell r="K9634"/>
          <cell r="V9634"/>
          <cell r="W9634"/>
        </row>
        <row r="9635">
          <cell r="K9635"/>
          <cell r="V9635"/>
          <cell r="W9635"/>
        </row>
        <row r="9636">
          <cell r="K9636"/>
          <cell r="V9636"/>
          <cell r="W9636"/>
        </row>
        <row r="9637">
          <cell r="K9637"/>
          <cell r="V9637"/>
          <cell r="W9637"/>
        </row>
        <row r="9638">
          <cell r="K9638"/>
          <cell r="V9638"/>
          <cell r="W9638"/>
        </row>
        <row r="9639">
          <cell r="K9639"/>
          <cell r="V9639"/>
          <cell r="W9639"/>
        </row>
        <row r="9640">
          <cell r="K9640"/>
          <cell r="V9640"/>
          <cell r="W9640"/>
        </row>
        <row r="9641">
          <cell r="K9641"/>
          <cell r="V9641"/>
          <cell r="W9641"/>
        </row>
        <row r="9642">
          <cell r="K9642"/>
          <cell r="V9642"/>
          <cell r="W9642"/>
        </row>
        <row r="9643">
          <cell r="K9643"/>
          <cell r="V9643"/>
          <cell r="W9643"/>
        </row>
        <row r="9644">
          <cell r="K9644"/>
          <cell r="V9644"/>
          <cell r="W9644"/>
        </row>
        <row r="9645">
          <cell r="K9645"/>
          <cell r="V9645"/>
          <cell r="W9645"/>
        </row>
        <row r="9646">
          <cell r="K9646"/>
          <cell r="V9646"/>
          <cell r="W9646"/>
        </row>
        <row r="9647">
          <cell r="K9647"/>
          <cell r="V9647"/>
          <cell r="W9647"/>
        </row>
        <row r="9648">
          <cell r="K9648"/>
          <cell r="V9648"/>
          <cell r="W9648"/>
        </row>
        <row r="9649">
          <cell r="K9649"/>
          <cell r="V9649"/>
          <cell r="W9649"/>
        </row>
        <row r="9650">
          <cell r="K9650"/>
          <cell r="V9650"/>
          <cell r="W9650"/>
        </row>
        <row r="9651">
          <cell r="K9651"/>
          <cell r="V9651"/>
          <cell r="W9651"/>
        </row>
        <row r="9652">
          <cell r="K9652"/>
          <cell r="V9652"/>
          <cell r="W9652"/>
        </row>
        <row r="9653">
          <cell r="K9653"/>
          <cell r="V9653"/>
          <cell r="W9653"/>
        </row>
        <row r="9654">
          <cell r="K9654"/>
          <cell r="V9654"/>
          <cell r="W9654"/>
        </row>
        <row r="9655">
          <cell r="K9655"/>
          <cell r="V9655"/>
          <cell r="W9655"/>
        </row>
        <row r="9656">
          <cell r="K9656"/>
          <cell r="V9656"/>
          <cell r="W9656"/>
        </row>
        <row r="9657">
          <cell r="K9657"/>
          <cell r="V9657"/>
          <cell r="W9657"/>
        </row>
        <row r="9658">
          <cell r="K9658"/>
          <cell r="V9658"/>
          <cell r="W9658"/>
        </row>
        <row r="9659">
          <cell r="K9659"/>
          <cell r="V9659"/>
          <cell r="W9659"/>
        </row>
        <row r="9660">
          <cell r="K9660"/>
          <cell r="V9660"/>
          <cell r="W9660"/>
        </row>
        <row r="9661">
          <cell r="K9661"/>
          <cell r="V9661"/>
          <cell r="W9661"/>
        </row>
        <row r="9662">
          <cell r="K9662"/>
          <cell r="V9662"/>
          <cell r="W9662"/>
        </row>
        <row r="9663">
          <cell r="K9663"/>
          <cell r="V9663"/>
          <cell r="W9663"/>
        </row>
        <row r="9664">
          <cell r="K9664"/>
          <cell r="V9664"/>
          <cell r="W9664"/>
        </row>
        <row r="9665">
          <cell r="K9665"/>
          <cell r="V9665"/>
          <cell r="W9665"/>
        </row>
        <row r="9666">
          <cell r="K9666"/>
          <cell r="V9666"/>
          <cell r="W9666"/>
        </row>
        <row r="9667">
          <cell r="K9667"/>
          <cell r="V9667"/>
          <cell r="W9667"/>
        </row>
        <row r="9668">
          <cell r="K9668"/>
          <cell r="V9668"/>
          <cell r="W9668"/>
        </row>
        <row r="9669">
          <cell r="K9669"/>
          <cell r="V9669"/>
          <cell r="W9669"/>
        </row>
        <row r="9670">
          <cell r="K9670"/>
          <cell r="V9670"/>
          <cell r="W9670"/>
        </row>
        <row r="9671">
          <cell r="K9671"/>
          <cell r="V9671"/>
          <cell r="W9671"/>
        </row>
        <row r="9672">
          <cell r="K9672"/>
          <cell r="V9672"/>
          <cell r="W9672"/>
        </row>
        <row r="9673">
          <cell r="K9673"/>
          <cell r="V9673"/>
          <cell r="W9673"/>
        </row>
        <row r="9674">
          <cell r="K9674"/>
          <cell r="V9674"/>
          <cell r="W9674"/>
        </row>
        <row r="9675">
          <cell r="K9675"/>
          <cell r="V9675"/>
          <cell r="W9675"/>
        </row>
        <row r="9676">
          <cell r="K9676"/>
          <cell r="V9676"/>
          <cell r="W9676"/>
        </row>
        <row r="9677">
          <cell r="K9677"/>
          <cell r="V9677"/>
          <cell r="W9677"/>
        </row>
        <row r="9678">
          <cell r="K9678"/>
          <cell r="V9678"/>
          <cell r="W9678"/>
        </row>
        <row r="9679">
          <cell r="K9679"/>
          <cell r="V9679"/>
          <cell r="W9679"/>
        </row>
        <row r="9680">
          <cell r="K9680"/>
          <cell r="V9680"/>
          <cell r="W9680"/>
        </row>
        <row r="9681">
          <cell r="K9681"/>
          <cell r="V9681"/>
          <cell r="W9681"/>
        </row>
        <row r="9682">
          <cell r="K9682"/>
          <cell r="V9682"/>
          <cell r="W9682"/>
        </row>
        <row r="9683">
          <cell r="K9683"/>
          <cell r="V9683"/>
          <cell r="W9683"/>
        </row>
        <row r="9684">
          <cell r="K9684"/>
          <cell r="V9684"/>
          <cell r="W9684"/>
        </row>
        <row r="9685">
          <cell r="K9685"/>
          <cell r="V9685"/>
          <cell r="W9685"/>
        </row>
        <row r="9686">
          <cell r="K9686"/>
          <cell r="V9686"/>
          <cell r="W9686"/>
        </row>
        <row r="9687">
          <cell r="K9687"/>
          <cell r="V9687"/>
          <cell r="W9687"/>
        </row>
        <row r="9688">
          <cell r="K9688"/>
          <cell r="V9688"/>
          <cell r="W9688"/>
        </row>
        <row r="9689">
          <cell r="K9689"/>
          <cell r="V9689"/>
          <cell r="W9689"/>
        </row>
        <row r="9690">
          <cell r="K9690"/>
          <cell r="V9690"/>
          <cell r="W9690"/>
        </row>
        <row r="9691">
          <cell r="K9691"/>
          <cell r="V9691"/>
          <cell r="W9691"/>
        </row>
        <row r="9692">
          <cell r="K9692"/>
          <cell r="V9692"/>
          <cell r="W9692"/>
        </row>
        <row r="9693">
          <cell r="K9693"/>
          <cell r="V9693"/>
          <cell r="W9693"/>
        </row>
        <row r="9694">
          <cell r="K9694"/>
          <cell r="V9694"/>
          <cell r="W9694"/>
        </row>
        <row r="9695">
          <cell r="K9695"/>
          <cell r="V9695"/>
          <cell r="W9695"/>
        </row>
        <row r="9696">
          <cell r="K9696"/>
          <cell r="V9696"/>
          <cell r="W9696"/>
        </row>
        <row r="9697">
          <cell r="K9697"/>
          <cell r="V9697"/>
          <cell r="W9697"/>
        </row>
        <row r="9698">
          <cell r="K9698"/>
          <cell r="V9698"/>
          <cell r="W9698"/>
        </row>
        <row r="9699">
          <cell r="K9699"/>
          <cell r="V9699"/>
          <cell r="W9699"/>
        </row>
        <row r="9700">
          <cell r="K9700"/>
          <cell r="V9700"/>
          <cell r="W9700"/>
        </row>
        <row r="9701">
          <cell r="K9701"/>
          <cell r="V9701"/>
          <cell r="W9701"/>
        </row>
        <row r="9702">
          <cell r="K9702"/>
          <cell r="V9702"/>
          <cell r="W9702"/>
        </row>
        <row r="9703">
          <cell r="K9703"/>
          <cell r="V9703"/>
          <cell r="W9703"/>
        </row>
        <row r="9704">
          <cell r="K9704"/>
          <cell r="V9704"/>
          <cell r="W9704"/>
        </row>
        <row r="9705">
          <cell r="K9705"/>
          <cell r="V9705"/>
          <cell r="W9705"/>
        </row>
        <row r="9706">
          <cell r="K9706"/>
          <cell r="V9706"/>
          <cell r="W9706"/>
        </row>
        <row r="9707">
          <cell r="K9707"/>
          <cell r="V9707"/>
          <cell r="W9707"/>
        </row>
        <row r="9708">
          <cell r="K9708"/>
          <cell r="V9708"/>
          <cell r="W9708"/>
        </row>
        <row r="9709">
          <cell r="K9709"/>
          <cell r="V9709"/>
          <cell r="W9709"/>
        </row>
        <row r="9710">
          <cell r="K9710"/>
          <cell r="V9710"/>
          <cell r="W9710"/>
        </row>
        <row r="9711">
          <cell r="K9711"/>
          <cell r="V9711"/>
          <cell r="W9711"/>
        </row>
        <row r="9712">
          <cell r="K9712"/>
          <cell r="V9712"/>
          <cell r="W9712"/>
        </row>
        <row r="9713">
          <cell r="K9713"/>
          <cell r="V9713"/>
          <cell r="W9713"/>
        </row>
        <row r="9714">
          <cell r="K9714"/>
          <cell r="V9714"/>
          <cell r="W9714"/>
        </row>
        <row r="9715">
          <cell r="K9715"/>
          <cell r="V9715"/>
          <cell r="W9715"/>
        </row>
        <row r="9716">
          <cell r="K9716"/>
          <cell r="V9716"/>
          <cell r="W9716"/>
        </row>
        <row r="9717">
          <cell r="K9717"/>
          <cell r="V9717"/>
          <cell r="W9717"/>
        </row>
        <row r="9718">
          <cell r="K9718"/>
          <cell r="V9718"/>
          <cell r="W9718"/>
        </row>
        <row r="9719">
          <cell r="K9719"/>
          <cell r="V9719"/>
          <cell r="W9719"/>
        </row>
        <row r="9720">
          <cell r="K9720"/>
          <cell r="V9720"/>
          <cell r="W9720"/>
        </row>
        <row r="9721">
          <cell r="K9721"/>
          <cell r="V9721"/>
          <cell r="W9721"/>
        </row>
        <row r="9722">
          <cell r="K9722"/>
          <cell r="V9722"/>
          <cell r="W9722"/>
        </row>
        <row r="9723">
          <cell r="K9723"/>
          <cell r="V9723"/>
          <cell r="W9723"/>
        </row>
        <row r="9724">
          <cell r="K9724"/>
          <cell r="V9724"/>
          <cell r="W9724"/>
        </row>
        <row r="9725">
          <cell r="K9725"/>
          <cell r="V9725"/>
          <cell r="W9725"/>
        </row>
        <row r="9726">
          <cell r="K9726"/>
          <cell r="V9726"/>
          <cell r="W9726"/>
        </row>
        <row r="9727">
          <cell r="K9727"/>
          <cell r="V9727"/>
          <cell r="W9727"/>
        </row>
        <row r="9728">
          <cell r="K9728"/>
          <cell r="V9728"/>
          <cell r="W9728"/>
        </row>
        <row r="9729">
          <cell r="K9729"/>
          <cell r="V9729"/>
          <cell r="W9729"/>
        </row>
        <row r="9730">
          <cell r="K9730"/>
          <cell r="V9730"/>
          <cell r="W9730"/>
        </row>
        <row r="9731">
          <cell r="K9731"/>
          <cell r="V9731"/>
          <cell r="W9731"/>
        </row>
        <row r="9732">
          <cell r="K9732"/>
          <cell r="V9732"/>
          <cell r="W9732"/>
        </row>
        <row r="9733">
          <cell r="K9733"/>
          <cell r="V9733"/>
          <cell r="W9733"/>
        </row>
        <row r="9734">
          <cell r="K9734"/>
          <cell r="V9734"/>
          <cell r="W9734"/>
        </row>
        <row r="9735">
          <cell r="K9735"/>
          <cell r="V9735"/>
          <cell r="W9735"/>
        </row>
        <row r="9736">
          <cell r="K9736"/>
          <cell r="V9736"/>
          <cell r="W9736"/>
        </row>
        <row r="9737">
          <cell r="K9737"/>
          <cell r="V9737"/>
          <cell r="W9737"/>
        </row>
        <row r="9738">
          <cell r="K9738"/>
          <cell r="V9738"/>
          <cell r="W9738"/>
        </row>
        <row r="9739">
          <cell r="K9739"/>
          <cell r="V9739"/>
          <cell r="W9739"/>
        </row>
        <row r="9740">
          <cell r="K9740"/>
          <cell r="V9740"/>
          <cell r="W9740"/>
        </row>
        <row r="9741">
          <cell r="K9741"/>
          <cell r="V9741"/>
          <cell r="W9741"/>
        </row>
        <row r="9742">
          <cell r="K9742"/>
          <cell r="V9742"/>
          <cell r="W9742"/>
        </row>
        <row r="9743">
          <cell r="K9743"/>
          <cell r="V9743"/>
          <cell r="W9743"/>
        </row>
        <row r="9744">
          <cell r="K9744"/>
          <cell r="V9744"/>
          <cell r="W9744"/>
        </row>
        <row r="9745">
          <cell r="K9745"/>
          <cell r="V9745"/>
          <cell r="W9745"/>
        </row>
        <row r="9746">
          <cell r="K9746"/>
          <cell r="V9746"/>
          <cell r="W9746"/>
        </row>
        <row r="9747">
          <cell r="K9747"/>
          <cell r="V9747"/>
          <cell r="W9747"/>
        </row>
        <row r="9748">
          <cell r="K9748"/>
          <cell r="V9748"/>
          <cell r="W9748"/>
        </row>
        <row r="9749">
          <cell r="K9749"/>
          <cell r="V9749"/>
          <cell r="W9749"/>
        </row>
        <row r="9750">
          <cell r="K9750"/>
          <cell r="V9750"/>
          <cell r="W9750"/>
        </row>
        <row r="9751">
          <cell r="K9751"/>
          <cell r="V9751"/>
          <cell r="W9751"/>
        </row>
        <row r="9752">
          <cell r="K9752"/>
          <cell r="V9752"/>
          <cell r="W9752"/>
        </row>
        <row r="9753">
          <cell r="K9753"/>
          <cell r="V9753"/>
          <cell r="W9753"/>
        </row>
        <row r="9754">
          <cell r="K9754"/>
          <cell r="V9754"/>
          <cell r="W9754"/>
        </row>
        <row r="9755">
          <cell r="K9755"/>
          <cell r="V9755"/>
          <cell r="W9755"/>
        </row>
        <row r="9756">
          <cell r="K9756"/>
          <cell r="V9756"/>
          <cell r="W9756"/>
        </row>
        <row r="9757">
          <cell r="K9757"/>
          <cell r="V9757"/>
          <cell r="W9757"/>
        </row>
        <row r="9758">
          <cell r="K9758"/>
          <cell r="V9758"/>
          <cell r="W9758"/>
        </row>
        <row r="9759">
          <cell r="K9759"/>
          <cell r="V9759"/>
          <cell r="W9759"/>
        </row>
        <row r="9760">
          <cell r="K9760"/>
          <cell r="V9760"/>
          <cell r="W9760"/>
        </row>
        <row r="9761">
          <cell r="K9761"/>
          <cell r="V9761"/>
          <cell r="W9761"/>
        </row>
        <row r="9762">
          <cell r="K9762"/>
          <cell r="V9762"/>
          <cell r="W9762"/>
        </row>
        <row r="9763">
          <cell r="K9763"/>
          <cell r="V9763"/>
          <cell r="W9763"/>
        </row>
        <row r="9764">
          <cell r="K9764"/>
          <cell r="V9764"/>
          <cell r="W9764"/>
        </row>
        <row r="9765">
          <cell r="K9765"/>
          <cell r="V9765"/>
          <cell r="W9765"/>
        </row>
        <row r="9766">
          <cell r="K9766"/>
          <cell r="V9766"/>
          <cell r="W9766"/>
        </row>
        <row r="9767">
          <cell r="K9767"/>
          <cell r="V9767"/>
          <cell r="W9767"/>
        </row>
        <row r="9768">
          <cell r="K9768"/>
          <cell r="V9768"/>
          <cell r="W9768"/>
        </row>
        <row r="9769">
          <cell r="K9769"/>
          <cell r="V9769"/>
          <cell r="W9769"/>
        </row>
        <row r="9770">
          <cell r="K9770"/>
          <cell r="V9770"/>
          <cell r="W9770"/>
        </row>
        <row r="9771">
          <cell r="K9771"/>
          <cell r="V9771"/>
          <cell r="W9771"/>
        </row>
        <row r="9772">
          <cell r="K9772"/>
          <cell r="V9772"/>
          <cell r="W9772"/>
        </row>
        <row r="9773">
          <cell r="K9773"/>
          <cell r="V9773"/>
          <cell r="W9773"/>
        </row>
        <row r="9774">
          <cell r="K9774"/>
          <cell r="V9774"/>
          <cell r="W9774"/>
        </row>
        <row r="9775">
          <cell r="K9775"/>
          <cell r="V9775"/>
          <cell r="W9775"/>
        </row>
        <row r="9776">
          <cell r="K9776"/>
          <cell r="V9776"/>
          <cell r="W9776"/>
        </row>
        <row r="9777">
          <cell r="K9777"/>
          <cell r="V9777"/>
          <cell r="W9777"/>
        </row>
        <row r="9778">
          <cell r="K9778"/>
          <cell r="V9778"/>
          <cell r="W9778"/>
        </row>
        <row r="9779">
          <cell r="K9779"/>
          <cell r="V9779"/>
          <cell r="W9779"/>
        </row>
        <row r="9780">
          <cell r="K9780"/>
          <cell r="V9780"/>
          <cell r="W9780"/>
        </row>
        <row r="9781">
          <cell r="K9781"/>
          <cell r="V9781"/>
          <cell r="W9781"/>
        </row>
        <row r="9782">
          <cell r="K9782"/>
          <cell r="V9782"/>
          <cell r="W9782"/>
        </row>
        <row r="9783">
          <cell r="K9783"/>
          <cell r="V9783"/>
          <cell r="W9783"/>
        </row>
        <row r="9784">
          <cell r="K9784"/>
          <cell r="V9784"/>
          <cell r="W9784"/>
        </row>
        <row r="9785">
          <cell r="K9785"/>
          <cell r="V9785"/>
          <cell r="W9785"/>
        </row>
        <row r="9786">
          <cell r="K9786"/>
          <cell r="V9786"/>
          <cell r="W9786"/>
        </row>
        <row r="9787">
          <cell r="K9787"/>
          <cell r="V9787"/>
          <cell r="W9787"/>
        </row>
        <row r="9788">
          <cell r="K9788"/>
          <cell r="V9788"/>
          <cell r="W9788"/>
        </row>
        <row r="9789">
          <cell r="K9789"/>
          <cell r="V9789"/>
          <cell r="W9789"/>
        </row>
        <row r="9790">
          <cell r="K9790"/>
          <cell r="V9790"/>
          <cell r="W9790"/>
        </row>
        <row r="9791">
          <cell r="K9791"/>
          <cell r="V9791"/>
          <cell r="W9791"/>
        </row>
        <row r="9792">
          <cell r="K9792"/>
          <cell r="V9792"/>
          <cell r="W9792"/>
        </row>
        <row r="9793">
          <cell r="K9793"/>
          <cell r="V9793"/>
          <cell r="W9793"/>
        </row>
        <row r="9794">
          <cell r="K9794"/>
          <cell r="V9794"/>
          <cell r="W9794"/>
        </row>
        <row r="9795">
          <cell r="K9795"/>
          <cell r="V9795"/>
          <cell r="W9795"/>
        </row>
        <row r="9796">
          <cell r="K9796"/>
          <cell r="V9796"/>
          <cell r="W9796"/>
        </row>
        <row r="9797">
          <cell r="K9797"/>
          <cell r="V9797"/>
          <cell r="W9797"/>
        </row>
        <row r="9798">
          <cell r="K9798"/>
          <cell r="V9798"/>
          <cell r="W9798"/>
        </row>
        <row r="9799">
          <cell r="K9799"/>
          <cell r="V9799"/>
          <cell r="W9799"/>
        </row>
        <row r="9800">
          <cell r="K9800"/>
          <cell r="V9800"/>
          <cell r="W9800"/>
        </row>
        <row r="9801">
          <cell r="K9801"/>
          <cell r="V9801"/>
          <cell r="W9801"/>
        </row>
        <row r="9802">
          <cell r="K9802"/>
          <cell r="V9802"/>
          <cell r="W9802"/>
        </row>
        <row r="9803">
          <cell r="K9803"/>
          <cell r="V9803"/>
          <cell r="W9803"/>
        </row>
        <row r="9804">
          <cell r="K9804"/>
          <cell r="V9804"/>
          <cell r="W9804"/>
        </row>
        <row r="9805">
          <cell r="K9805"/>
          <cell r="V9805"/>
          <cell r="W9805"/>
        </row>
        <row r="9806">
          <cell r="K9806"/>
          <cell r="V9806"/>
          <cell r="W9806"/>
        </row>
        <row r="9807">
          <cell r="K9807"/>
          <cell r="V9807"/>
          <cell r="W9807"/>
        </row>
        <row r="9808">
          <cell r="K9808"/>
          <cell r="V9808"/>
          <cell r="W9808"/>
        </row>
        <row r="9809">
          <cell r="K9809"/>
          <cell r="V9809"/>
          <cell r="W9809"/>
        </row>
        <row r="9810">
          <cell r="K9810"/>
          <cell r="V9810"/>
          <cell r="W9810"/>
        </row>
        <row r="9811">
          <cell r="K9811"/>
          <cell r="V9811"/>
          <cell r="W9811"/>
        </row>
        <row r="9812">
          <cell r="K9812"/>
          <cell r="V9812"/>
          <cell r="W9812"/>
        </row>
        <row r="9813">
          <cell r="K9813"/>
          <cell r="V9813"/>
          <cell r="W9813"/>
        </row>
        <row r="9814">
          <cell r="K9814"/>
          <cell r="V9814"/>
          <cell r="W9814"/>
        </row>
        <row r="9815">
          <cell r="K9815"/>
          <cell r="V9815"/>
          <cell r="W9815"/>
        </row>
        <row r="9816">
          <cell r="K9816"/>
          <cell r="V9816"/>
          <cell r="W9816"/>
        </row>
        <row r="9817">
          <cell r="K9817"/>
          <cell r="V9817"/>
          <cell r="W9817"/>
        </row>
        <row r="9818">
          <cell r="K9818"/>
          <cell r="V9818"/>
          <cell r="W9818"/>
        </row>
        <row r="9819">
          <cell r="K9819"/>
          <cell r="V9819"/>
          <cell r="W9819"/>
        </row>
        <row r="9820">
          <cell r="K9820"/>
          <cell r="V9820"/>
          <cell r="W9820"/>
        </row>
        <row r="9821">
          <cell r="K9821"/>
          <cell r="V9821"/>
          <cell r="W9821"/>
        </row>
        <row r="9822">
          <cell r="K9822"/>
          <cell r="V9822"/>
          <cell r="W9822"/>
        </row>
        <row r="9823">
          <cell r="K9823"/>
          <cell r="V9823"/>
          <cell r="W9823"/>
        </row>
        <row r="9824">
          <cell r="K9824"/>
          <cell r="V9824"/>
          <cell r="W9824"/>
        </row>
        <row r="9825">
          <cell r="K9825"/>
          <cell r="V9825"/>
          <cell r="W9825"/>
        </row>
        <row r="9826">
          <cell r="K9826"/>
          <cell r="V9826"/>
          <cell r="W9826"/>
        </row>
        <row r="9827">
          <cell r="K9827"/>
          <cell r="V9827"/>
          <cell r="W9827"/>
        </row>
        <row r="9828">
          <cell r="K9828"/>
          <cell r="V9828"/>
          <cell r="W9828"/>
        </row>
        <row r="9829">
          <cell r="K9829"/>
          <cell r="V9829"/>
          <cell r="W9829"/>
        </row>
        <row r="9830">
          <cell r="K9830"/>
          <cell r="V9830"/>
          <cell r="W9830"/>
        </row>
        <row r="9831">
          <cell r="K9831"/>
          <cell r="V9831"/>
          <cell r="W9831"/>
        </row>
        <row r="9832">
          <cell r="K9832"/>
          <cell r="V9832"/>
          <cell r="W9832"/>
        </row>
        <row r="9833">
          <cell r="K9833"/>
          <cell r="V9833"/>
          <cell r="W9833"/>
        </row>
        <row r="9834">
          <cell r="K9834"/>
          <cell r="V9834"/>
          <cell r="W9834"/>
        </row>
        <row r="9835">
          <cell r="K9835"/>
          <cell r="V9835"/>
          <cell r="W9835"/>
        </row>
        <row r="9836">
          <cell r="K9836"/>
          <cell r="V9836"/>
          <cell r="W9836"/>
        </row>
        <row r="9837">
          <cell r="K9837"/>
          <cell r="V9837"/>
          <cell r="W9837"/>
        </row>
        <row r="9838">
          <cell r="K9838"/>
          <cell r="V9838"/>
          <cell r="W9838"/>
        </row>
        <row r="9839">
          <cell r="K9839"/>
          <cell r="V9839"/>
          <cell r="W9839"/>
        </row>
        <row r="9840">
          <cell r="K9840"/>
          <cell r="V9840"/>
          <cell r="W9840"/>
        </row>
        <row r="9841">
          <cell r="K9841"/>
          <cell r="V9841"/>
          <cell r="W9841"/>
        </row>
        <row r="9842">
          <cell r="K9842"/>
          <cell r="V9842"/>
          <cell r="W9842"/>
        </row>
        <row r="9843">
          <cell r="K9843"/>
          <cell r="V9843"/>
          <cell r="W9843"/>
        </row>
        <row r="9844">
          <cell r="K9844"/>
          <cell r="V9844"/>
          <cell r="W9844"/>
        </row>
        <row r="9845">
          <cell r="K9845"/>
          <cell r="V9845"/>
          <cell r="W9845"/>
        </row>
        <row r="9846">
          <cell r="K9846"/>
          <cell r="V9846"/>
          <cell r="W9846"/>
        </row>
        <row r="9847">
          <cell r="K9847"/>
          <cell r="V9847"/>
          <cell r="W9847"/>
        </row>
        <row r="9848">
          <cell r="K9848"/>
          <cell r="V9848"/>
          <cell r="W9848"/>
        </row>
        <row r="9849">
          <cell r="K9849"/>
          <cell r="V9849"/>
          <cell r="W9849"/>
        </row>
        <row r="9850">
          <cell r="K9850"/>
          <cell r="V9850"/>
          <cell r="W9850"/>
        </row>
        <row r="9851">
          <cell r="K9851"/>
          <cell r="V9851"/>
          <cell r="W9851"/>
        </row>
        <row r="9852">
          <cell r="K9852"/>
          <cell r="V9852"/>
          <cell r="W9852"/>
        </row>
        <row r="9853">
          <cell r="K9853"/>
          <cell r="V9853"/>
          <cell r="W9853"/>
        </row>
        <row r="9854">
          <cell r="K9854"/>
          <cell r="V9854"/>
          <cell r="W9854"/>
        </row>
        <row r="9855">
          <cell r="K9855"/>
          <cell r="V9855"/>
          <cell r="W9855"/>
        </row>
        <row r="9856">
          <cell r="K9856"/>
          <cell r="V9856"/>
          <cell r="W9856"/>
        </row>
        <row r="9857">
          <cell r="K9857"/>
          <cell r="V9857"/>
          <cell r="W9857"/>
        </row>
        <row r="9858">
          <cell r="K9858"/>
          <cell r="V9858"/>
          <cell r="W9858"/>
        </row>
        <row r="9859">
          <cell r="K9859"/>
          <cell r="V9859"/>
          <cell r="W9859"/>
        </row>
        <row r="9860">
          <cell r="K9860"/>
          <cell r="V9860"/>
          <cell r="W9860"/>
        </row>
        <row r="9861">
          <cell r="K9861"/>
          <cell r="V9861"/>
          <cell r="W9861"/>
        </row>
        <row r="9862">
          <cell r="K9862"/>
          <cell r="V9862"/>
          <cell r="W9862"/>
        </row>
        <row r="9863">
          <cell r="K9863"/>
          <cell r="V9863"/>
          <cell r="W9863"/>
        </row>
        <row r="9864">
          <cell r="K9864"/>
          <cell r="V9864"/>
          <cell r="W9864"/>
        </row>
        <row r="9865">
          <cell r="K9865"/>
          <cell r="V9865"/>
          <cell r="W9865"/>
        </row>
        <row r="9866">
          <cell r="K9866"/>
          <cell r="V9866"/>
          <cell r="W9866"/>
        </row>
        <row r="9867">
          <cell r="K9867"/>
          <cell r="V9867"/>
          <cell r="W9867"/>
        </row>
        <row r="9868">
          <cell r="K9868"/>
          <cell r="V9868"/>
          <cell r="W9868"/>
        </row>
        <row r="9869">
          <cell r="K9869"/>
          <cell r="V9869"/>
          <cell r="W9869"/>
        </row>
        <row r="9870">
          <cell r="K9870"/>
          <cell r="V9870"/>
          <cell r="W9870"/>
        </row>
        <row r="9871">
          <cell r="K9871"/>
          <cell r="V9871"/>
          <cell r="W9871"/>
        </row>
        <row r="9872">
          <cell r="K9872"/>
          <cell r="V9872"/>
          <cell r="W9872"/>
        </row>
        <row r="9873">
          <cell r="K9873"/>
          <cell r="V9873"/>
          <cell r="W9873"/>
        </row>
        <row r="9874">
          <cell r="K9874"/>
          <cell r="V9874"/>
          <cell r="W9874"/>
        </row>
        <row r="9875">
          <cell r="K9875"/>
          <cell r="V9875"/>
          <cell r="W9875"/>
        </row>
        <row r="9876">
          <cell r="K9876"/>
          <cell r="V9876"/>
          <cell r="W9876"/>
        </row>
        <row r="9877">
          <cell r="K9877"/>
          <cell r="V9877"/>
          <cell r="W9877"/>
        </row>
        <row r="9878">
          <cell r="K9878"/>
          <cell r="V9878"/>
          <cell r="W9878"/>
        </row>
        <row r="9879">
          <cell r="K9879"/>
          <cell r="V9879"/>
          <cell r="W9879"/>
        </row>
        <row r="9880">
          <cell r="K9880"/>
          <cell r="V9880"/>
          <cell r="W9880"/>
        </row>
        <row r="9881">
          <cell r="K9881"/>
          <cell r="V9881"/>
          <cell r="W9881"/>
        </row>
        <row r="9882">
          <cell r="K9882"/>
          <cell r="V9882"/>
          <cell r="W9882"/>
        </row>
        <row r="9883">
          <cell r="K9883"/>
          <cell r="V9883"/>
          <cell r="W9883"/>
        </row>
        <row r="9884">
          <cell r="K9884"/>
          <cell r="V9884"/>
          <cell r="W9884"/>
        </row>
        <row r="9885">
          <cell r="K9885"/>
          <cell r="V9885"/>
          <cell r="W9885"/>
        </row>
        <row r="9886">
          <cell r="K9886"/>
          <cell r="V9886"/>
          <cell r="W9886"/>
        </row>
        <row r="9887">
          <cell r="K9887"/>
          <cell r="V9887"/>
          <cell r="W9887"/>
        </row>
        <row r="9888">
          <cell r="K9888"/>
          <cell r="V9888"/>
          <cell r="W9888"/>
        </row>
        <row r="9889">
          <cell r="K9889"/>
          <cell r="V9889"/>
          <cell r="W9889"/>
        </row>
        <row r="9890">
          <cell r="K9890"/>
          <cell r="V9890"/>
          <cell r="W9890"/>
        </row>
        <row r="9891">
          <cell r="K9891"/>
          <cell r="V9891"/>
          <cell r="W9891"/>
        </row>
        <row r="9892">
          <cell r="K9892"/>
          <cell r="V9892"/>
          <cell r="W9892"/>
        </row>
        <row r="9893">
          <cell r="K9893"/>
          <cell r="V9893"/>
          <cell r="W9893"/>
        </row>
        <row r="9894">
          <cell r="K9894"/>
          <cell r="V9894"/>
          <cell r="W9894"/>
        </row>
        <row r="9895">
          <cell r="K9895"/>
          <cell r="V9895"/>
          <cell r="W9895"/>
        </row>
        <row r="9896">
          <cell r="K9896"/>
          <cell r="V9896"/>
          <cell r="W9896"/>
        </row>
        <row r="9897">
          <cell r="K9897"/>
          <cell r="V9897"/>
          <cell r="W9897"/>
        </row>
        <row r="9898">
          <cell r="K9898"/>
          <cell r="V9898"/>
          <cell r="W9898"/>
        </row>
        <row r="9899">
          <cell r="K9899"/>
          <cell r="V9899"/>
          <cell r="W9899"/>
        </row>
        <row r="9900">
          <cell r="K9900"/>
          <cell r="V9900"/>
          <cell r="W9900"/>
        </row>
        <row r="9901">
          <cell r="K9901"/>
          <cell r="V9901"/>
          <cell r="W9901"/>
        </row>
        <row r="9902">
          <cell r="K9902"/>
          <cell r="V9902"/>
          <cell r="W9902"/>
        </row>
        <row r="9903">
          <cell r="K9903"/>
          <cell r="V9903"/>
          <cell r="W9903"/>
        </row>
        <row r="9904">
          <cell r="K9904"/>
          <cell r="V9904"/>
          <cell r="W9904"/>
        </row>
        <row r="9905">
          <cell r="K9905"/>
          <cell r="V9905"/>
          <cell r="W9905"/>
        </row>
        <row r="9906">
          <cell r="K9906"/>
          <cell r="V9906"/>
          <cell r="W9906"/>
        </row>
        <row r="9907">
          <cell r="K9907"/>
          <cell r="V9907"/>
          <cell r="W9907"/>
        </row>
        <row r="9908">
          <cell r="K9908"/>
          <cell r="V9908"/>
          <cell r="W9908"/>
        </row>
        <row r="9909">
          <cell r="K9909"/>
          <cell r="V9909"/>
          <cell r="W9909"/>
        </row>
        <row r="9910">
          <cell r="K9910"/>
          <cell r="V9910"/>
          <cell r="W9910"/>
        </row>
        <row r="9911">
          <cell r="K9911"/>
          <cell r="V9911"/>
          <cell r="W9911"/>
        </row>
        <row r="9912">
          <cell r="K9912"/>
          <cell r="V9912"/>
          <cell r="W9912"/>
        </row>
        <row r="9913">
          <cell r="K9913"/>
          <cell r="V9913"/>
          <cell r="W9913"/>
        </row>
        <row r="9914">
          <cell r="K9914"/>
          <cell r="V9914"/>
          <cell r="W9914"/>
        </row>
        <row r="9915">
          <cell r="K9915"/>
          <cell r="V9915"/>
          <cell r="W9915"/>
        </row>
        <row r="9916">
          <cell r="K9916"/>
          <cell r="V9916"/>
          <cell r="W9916"/>
        </row>
        <row r="9917">
          <cell r="K9917"/>
          <cell r="V9917"/>
          <cell r="W9917"/>
        </row>
        <row r="9918">
          <cell r="K9918"/>
          <cell r="V9918"/>
          <cell r="W9918"/>
        </row>
        <row r="9919">
          <cell r="K9919"/>
          <cell r="V9919"/>
          <cell r="W9919"/>
        </row>
        <row r="9920">
          <cell r="K9920"/>
          <cell r="V9920"/>
          <cell r="W9920"/>
        </row>
        <row r="9921">
          <cell r="K9921"/>
          <cell r="V9921"/>
          <cell r="W9921"/>
        </row>
        <row r="9922">
          <cell r="K9922"/>
          <cell r="V9922"/>
          <cell r="W9922"/>
        </row>
        <row r="9923">
          <cell r="K9923"/>
          <cell r="V9923"/>
          <cell r="W9923"/>
        </row>
        <row r="9924">
          <cell r="K9924"/>
          <cell r="V9924"/>
          <cell r="W9924"/>
        </row>
        <row r="9925">
          <cell r="K9925"/>
          <cell r="V9925"/>
          <cell r="W9925"/>
        </row>
        <row r="9926">
          <cell r="K9926"/>
          <cell r="V9926"/>
          <cell r="W9926"/>
        </row>
        <row r="9927">
          <cell r="K9927"/>
          <cell r="V9927"/>
          <cell r="W9927"/>
        </row>
        <row r="9928">
          <cell r="K9928"/>
          <cell r="V9928"/>
          <cell r="W9928"/>
        </row>
        <row r="9929">
          <cell r="K9929"/>
          <cell r="V9929"/>
          <cell r="W9929"/>
        </row>
        <row r="9930">
          <cell r="K9930"/>
          <cell r="V9930"/>
          <cell r="W9930"/>
        </row>
        <row r="9931">
          <cell r="K9931"/>
          <cell r="V9931"/>
          <cell r="W9931"/>
        </row>
        <row r="9932">
          <cell r="K9932"/>
          <cell r="V9932"/>
          <cell r="W9932"/>
        </row>
        <row r="9933">
          <cell r="K9933"/>
          <cell r="V9933"/>
          <cell r="W9933"/>
        </row>
        <row r="9934">
          <cell r="K9934"/>
          <cell r="V9934"/>
          <cell r="W9934"/>
        </row>
        <row r="9935">
          <cell r="K9935"/>
          <cell r="V9935"/>
          <cell r="W9935"/>
        </row>
        <row r="9936">
          <cell r="K9936"/>
          <cell r="V9936"/>
          <cell r="W9936"/>
        </row>
        <row r="9937">
          <cell r="K9937"/>
          <cell r="V9937"/>
          <cell r="W9937"/>
        </row>
        <row r="9938">
          <cell r="K9938"/>
          <cell r="V9938"/>
          <cell r="W9938"/>
        </row>
        <row r="9939">
          <cell r="K9939"/>
          <cell r="V9939"/>
          <cell r="W9939"/>
        </row>
        <row r="9940">
          <cell r="K9940"/>
          <cell r="V9940"/>
          <cell r="W9940"/>
        </row>
        <row r="9941">
          <cell r="K9941"/>
          <cell r="V9941"/>
          <cell r="W9941"/>
        </row>
        <row r="9942">
          <cell r="K9942"/>
          <cell r="V9942"/>
          <cell r="W9942"/>
        </row>
        <row r="9943">
          <cell r="K9943"/>
          <cell r="V9943"/>
          <cell r="W9943"/>
        </row>
        <row r="9944">
          <cell r="K9944"/>
          <cell r="V9944"/>
          <cell r="W9944"/>
        </row>
        <row r="9945">
          <cell r="K9945"/>
          <cell r="V9945"/>
          <cell r="W9945"/>
        </row>
        <row r="9946">
          <cell r="K9946"/>
          <cell r="V9946"/>
          <cell r="W9946"/>
        </row>
        <row r="9947">
          <cell r="K9947"/>
          <cell r="V9947"/>
          <cell r="W9947"/>
        </row>
        <row r="9948">
          <cell r="K9948"/>
          <cell r="V9948"/>
          <cell r="W9948"/>
        </row>
        <row r="9949">
          <cell r="K9949"/>
          <cell r="V9949"/>
          <cell r="W9949"/>
        </row>
        <row r="9950">
          <cell r="K9950"/>
          <cell r="V9950"/>
          <cell r="W9950"/>
        </row>
        <row r="9951">
          <cell r="K9951"/>
          <cell r="V9951"/>
          <cell r="W9951"/>
        </row>
        <row r="9952">
          <cell r="K9952"/>
          <cell r="V9952"/>
          <cell r="W9952"/>
        </row>
        <row r="9953">
          <cell r="K9953"/>
          <cell r="V9953"/>
          <cell r="W9953"/>
        </row>
        <row r="9954">
          <cell r="K9954"/>
          <cell r="V9954"/>
          <cell r="W9954"/>
        </row>
        <row r="9955">
          <cell r="K9955"/>
          <cell r="V9955"/>
          <cell r="W9955"/>
        </row>
        <row r="9956">
          <cell r="K9956"/>
          <cell r="V9956"/>
          <cell r="W9956"/>
        </row>
        <row r="9957">
          <cell r="K9957"/>
          <cell r="V9957"/>
          <cell r="W9957"/>
        </row>
        <row r="9958">
          <cell r="K9958"/>
          <cell r="V9958"/>
          <cell r="W9958"/>
        </row>
        <row r="9959">
          <cell r="K9959"/>
          <cell r="V9959"/>
          <cell r="W9959"/>
        </row>
        <row r="9960">
          <cell r="K9960"/>
          <cell r="V9960"/>
          <cell r="W9960"/>
        </row>
        <row r="9961">
          <cell r="K9961"/>
          <cell r="V9961"/>
          <cell r="W9961"/>
        </row>
        <row r="9962">
          <cell r="K9962"/>
          <cell r="V9962"/>
          <cell r="W9962"/>
        </row>
        <row r="9963">
          <cell r="K9963"/>
          <cell r="V9963"/>
          <cell r="W9963"/>
        </row>
        <row r="9964">
          <cell r="K9964"/>
          <cell r="V9964"/>
          <cell r="W9964"/>
        </row>
        <row r="9965">
          <cell r="K9965"/>
          <cell r="V9965"/>
          <cell r="W9965"/>
        </row>
        <row r="9966">
          <cell r="K9966"/>
          <cell r="V9966"/>
          <cell r="W9966"/>
        </row>
        <row r="9967">
          <cell r="K9967"/>
          <cell r="V9967"/>
          <cell r="W9967"/>
        </row>
        <row r="9968">
          <cell r="K9968"/>
          <cell r="V9968"/>
          <cell r="W9968"/>
        </row>
        <row r="9969">
          <cell r="K9969"/>
          <cell r="V9969"/>
          <cell r="W9969"/>
        </row>
        <row r="9970">
          <cell r="K9970"/>
          <cell r="V9970"/>
          <cell r="W9970"/>
        </row>
        <row r="9971">
          <cell r="K9971"/>
          <cell r="V9971"/>
          <cell r="W9971"/>
        </row>
        <row r="9972">
          <cell r="K9972"/>
          <cell r="V9972"/>
          <cell r="W9972"/>
        </row>
        <row r="9973">
          <cell r="K9973"/>
          <cell r="V9973"/>
          <cell r="W9973"/>
        </row>
        <row r="9974">
          <cell r="K9974"/>
          <cell r="V9974"/>
          <cell r="W9974"/>
        </row>
        <row r="9975">
          <cell r="K9975"/>
          <cell r="V9975"/>
          <cell r="W9975"/>
        </row>
        <row r="9976">
          <cell r="K9976"/>
          <cell r="V9976"/>
          <cell r="W9976"/>
        </row>
        <row r="9977">
          <cell r="K9977"/>
          <cell r="V9977"/>
          <cell r="W9977"/>
        </row>
        <row r="9978">
          <cell r="K9978"/>
          <cell r="V9978"/>
          <cell r="W9978"/>
        </row>
        <row r="9979">
          <cell r="K9979"/>
          <cell r="V9979"/>
          <cell r="W9979"/>
        </row>
        <row r="9980">
          <cell r="K9980"/>
          <cell r="V9980"/>
          <cell r="W9980"/>
        </row>
        <row r="9981">
          <cell r="K9981"/>
          <cell r="V9981"/>
          <cell r="W9981"/>
        </row>
        <row r="9982">
          <cell r="K9982"/>
          <cell r="V9982"/>
          <cell r="W9982"/>
        </row>
        <row r="9983">
          <cell r="K9983"/>
          <cell r="V9983"/>
          <cell r="W9983"/>
        </row>
        <row r="9984">
          <cell r="K9984"/>
          <cell r="V9984"/>
          <cell r="W9984"/>
        </row>
        <row r="9985">
          <cell r="K9985"/>
          <cell r="V9985"/>
          <cell r="W9985"/>
        </row>
        <row r="9986">
          <cell r="K9986"/>
          <cell r="V9986"/>
          <cell r="W9986"/>
        </row>
        <row r="9987">
          <cell r="K9987"/>
          <cell r="V9987"/>
          <cell r="W9987"/>
        </row>
        <row r="9988">
          <cell r="K9988"/>
          <cell r="V9988"/>
          <cell r="W9988"/>
        </row>
        <row r="9989">
          <cell r="K9989"/>
          <cell r="V9989"/>
          <cell r="W9989"/>
        </row>
        <row r="9990">
          <cell r="K9990"/>
          <cell r="V9990"/>
          <cell r="W9990"/>
        </row>
        <row r="9991">
          <cell r="K9991"/>
          <cell r="V9991"/>
          <cell r="W9991"/>
        </row>
        <row r="9992">
          <cell r="K9992"/>
          <cell r="V9992"/>
          <cell r="W9992"/>
        </row>
        <row r="9993">
          <cell r="K9993"/>
          <cell r="V9993"/>
          <cell r="W9993"/>
        </row>
        <row r="9994">
          <cell r="K9994"/>
          <cell r="V9994"/>
          <cell r="W9994"/>
        </row>
        <row r="9995">
          <cell r="K9995"/>
          <cell r="V9995"/>
          <cell r="W9995"/>
        </row>
        <row r="9996">
          <cell r="K9996"/>
          <cell r="V9996"/>
          <cell r="W9996"/>
        </row>
        <row r="9997">
          <cell r="K9997"/>
          <cell r="V9997"/>
          <cell r="W9997"/>
        </row>
        <row r="9998">
          <cell r="K9998"/>
          <cell r="V9998"/>
          <cell r="W9998"/>
        </row>
        <row r="9999">
          <cell r="K9999"/>
          <cell r="V9999"/>
          <cell r="W9999"/>
        </row>
        <row r="10000">
          <cell r="K10000"/>
          <cell r="V10000"/>
          <cell r="W10000"/>
        </row>
        <row r="10001">
          <cell r="K10001"/>
          <cell r="V10001"/>
          <cell r="W10001"/>
        </row>
        <row r="10002">
          <cell r="K10002"/>
          <cell r="V10002"/>
          <cell r="W10002"/>
        </row>
        <row r="10003">
          <cell r="K10003"/>
          <cell r="V10003"/>
          <cell r="W10003"/>
        </row>
        <row r="10004">
          <cell r="K10004"/>
          <cell r="V10004"/>
          <cell r="W10004"/>
        </row>
        <row r="10005">
          <cell r="K10005"/>
          <cell r="V10005"/>
          <cell r="W10005"/>
        </row>
        <row r="10006">
          <cell r="K10006"/>
          <cell r="V10006"/>
          <cell r="W10006"/>
        </row>
        <row r="10007">
          <cell r="K10007"/>
          <cell r="V10007"/>
          <cell r="W10007"/>
        </row>
        <row r="10008">
          <cell r="K10008"/>
          <cell r="V10008"/>
          <cell r="W10008"/>
        </row>
        <row r="10009">
          <cell r="K10009"/>
          <cell r="V10009"/>
          <cell r="W10009"/>
        </row>
        <row r="10010">
          <cell r="K10010"/>
          <cell r="V10010"/>
          <cell r="W10010"/>
        </row>
        <row r="10011">
          <cell r="K10011"/>
          <cell r="V10011"/>
          <cell r="W10011"/>
        </row>
        <row r="10012">
          <cell r="K10012"/>
          <cell r="V10012"/>
          <cell r="W10012"/>
        </row>
        <row r="10013">
          <cell r="K10013"/>
          <cell r="V10013"/>
          <cell r="W10013"/>
        </row>
        <row r="10014">
          <cell r="K10014"/>
          <cell r="V10014"/>
          <cell r="W10014"/>
        </row>
        <row r="10015">
          <cell r="K10015"/>
          <cell r="V10015"/>
          <cell r="W10015"/>
        </row>
        <row r="10016">
          <cell r="K10016"/>
          <cell r="V10016"/>
          <cell r="W10016"/>
        </row>
        <row r="10017">
          <cell r="K10017"/>
          <cell r="V10017"/>
          <cell r="W10017"/>
        </row>
        <row r="10018">
          <cell r="K10018"/>
          <cell r="V10018"/>
          <cell r="W10018"/>
        </row>
        <row r="10019">
          <cell r="K10019"/>
          <cell r="V10019"/>
          <cell r="W10019"/>
        </row>
        <row r="10020">
          <cell r="K10020"/>
          <cell r="V10020"/>
          <cell r="W10020"/>
        </row>
        <row r="10021">
          <cell r="K10021"/>
          <cell r="V10021"/>
          <cell r="W10021"/>
        </row>
        <row r="10022">
          <cell r="K10022"/>
          <cell r="V10022"/>
          <cell r="W10022"/>
        </row>
        <row r="10023">
          <cell r="K10023"/>
          <cell r="V10023"/>
          <cell r="W10023"/>
        </row>
        <row r="10024">
          <cell r="K10024"/>
          <cell r="V10024"/>
          <cell r="W10024"/>
        </row>
        <row r="10025">
          <cell r="K10025"/>
          <cell r="V10025"/>
          <cell r="W10025"/>
        </row>
        <row r="10026">
          <cell r="K10026"/>
          <cell r="V10026"/>
          <cell r="W10026"/>
        </row>
        <row r="10027">
          <cell r="K10027"/>
          <cell r="V10027"/>
          <cell r="W10027"/>
        </row>
        <row r="10028">
          <cell r="K10028"/>
          <cell r="V10028"/>
          <cell r="W10028"/>
        </row>
        <row r="10029">
          <cell r="K10029"/>
          <cell r="V10029"/>
          <cell r="W10029"/>
        </row>
        <row r="10030">
          <cell r="K10030"/>
          <cell r="V10030"/>
          <cell r="W10030"/>
        </row>
        <row r="10031">
          <cell r="K10031"/>
          <cell r="V10031"/>
          <cell r="W10031"/>
        </row>
        <row r="10032">
          <cell r="K10032"/>
          <cell r="V10032"/>
          <cell r="W10032"/>
        </row>
        <row r="10033">
          <cell r="K10033"/>
          <cell r="V10033"/>
          <cell r="W10033"/>
        </row>
        <row r="10034">
          <cell r="K10034"/>
          <cell r="V10034"/>
          <cell r="W10034"/>
        </row>
        <row r="10035">
          <cell r="K10035"/>
          <cell r="V10035"/>
          <cell r="W10035"/>
        </row>
        <row r="10036">
          <cell r="K10036"/>
          <cell r="V10036"/>
          <cell r="W10036"/>
        </row>
        <row r="10037">
          <cell r="K10037"/>
          <cell r="V10037"/>
          <cell r="W10037"/>
        </row>
        <row r="10038">
          <cell r="K10038"/>
          <cell r="V10038"/>
          <cell r="W10038"/>
        </row>
        <row r="10039">
          <cell r="K10039"/>
          <cell r="V10039"/>
          <cell r="W10039"/>
        </row>
        <row r="10040">
          <cell r="K10040"/>
          <cell r="V10040"/>
          <cell r="W10040"/>
        </row>
        <row r="10041">
          <cell r="K10041"/>
          <cell r="V10041"/>
          <cell r="W10041"/>
        </row>
        <row r="10042">
          <cell r="K10042"/>
          <cell r="V10042"/>
          <cell r="W10042"/>
        </row>
        <row r="10043">
          <cell r="K10043"/>
          <cell r="V10043"/>
          <cell r="W10043"/>
        </row>
        <row r="10044">
          <cell r="K10044"/>
          <cell r="V10044"/>
          <cell r="W10044"/>
        </row>
        <row r="10045">
          <cell r="K10045"/>
          <cell r="V10045"/>
          <cell r="W10045"/>
        </row>
        <row r="10046">
          <cell r="K10046"/>
          <cell r="V10046"/>
          <cell r="W10046"/>
        </row>
        <row r="10047">
          <cell r="K10047"/>
          <cell r="V10047"/>
          <cell r="W10047"/>
        </row>
        <row r="10048">
          <cell r="K10048"/>
          <cell r="V10048"/>
          <cell r="W10048"/>
        </row>
        <row r="10049">
          <cell r="K10049"/>
          <cell r="V10049"/>
          <cell r="W10049"/>
        </row>
        <row r="10050">
          <cell r="K10050"/>
          <cell r="V10050"/>
          <cell r="W10050"/>
        </row>
        <row r="10051">
          <cell r="K10051"/>
          <cell r="V10051"/>
          <cell r="W10051"/>
        </row>
        <row r="10052">
          <cell r="K10052"/>
          <cell r="V10052"/>
          <cell r="W10052"/>
        </row>
        <row r="10053">
          <cell r="K10053"/>
          <cell r="V10053"/>
          <cell r="W10053"/>
        </row>
        <row r="10054">
          <cell r="K10054"/>
          <cell r="V10054"/>
          <cell r="W10054"/>
        </row>
        <row r="10055">
          <cell r="K10055"/>
          <cell r="V10055"/>
          <cell r="W10055"/>
        </row>
        <row r="10056">
          <cell r="K10056"/>
          <cell r="V10056"/>
          <cell r="W10056"/>
        </row>
        <row r="10057">
          <cell r="K10057"/>
          <cell r="V10057"/>
          <cell r="W10057"/>
        </row>
        <row r="10058">
          <cell r="K10058"/>
          <cell r="V10058"/>
          <cell r="W10058"/>
        </row>
        <row r="10059">
          <cell r="K10059"/>
          <cell r="V10059"/>
          <cell r="W10059"/>
        </row>
        <row r="10060">
          <cell r="K10060"/>
          <cell r="V10060"/>
          <cell r="W10060"/>
        </row>
        <row r="10061">
          <cell r="K10061"/>
          <cell r="V10061"/>
          <cell r="W10061"/>
        </row>
        <row r="10062">
          <cell r="K10062"/>
          <cell r="V10062"/>
          <cell r="W10062"/>
        </row>
        <row r="10063">
          <cell r="K10063"/>
          <cell r="V10063"/>
          <cell r="W10063"/>
        </row>
        <row r="10064">
          <cell r="K10064"/>
          <cell r="V10064"/>
          <cell r="W10064"/>
        </row>
        <row r="10065">
          <cell r="K10065"/>
          <cell r="V10065"/>
          <cell r="W10065"/>
        </row>
        <row r="10066">
          <cell r="K10066"/>
          <cell r="V10066"/>
          <cell r="W10066"/>
        </row>
        <row r="10067">
          <cell r="K10067"/>
          <cell r="V10067"/>
          <cell r="W10067"/>
        </row>
        <row r="10068">
          <cell r="K10068"/>
          <cell r="V10068"/>
          <cell r="W10068"/>
        </row>
        <row r="10069">
          <cell r="K10069"/>
          <cell r="V10069"/>
          <cell r="W10069"/>
        </row>
        <row r="10070">
          <cell r="K10070"/>
          <cell r="V10070"/>
          <cell r="W10070"/>
        </row>
        <row r="10071">
          <cell r="K10071"/>
          <cell r="V10071"/>
          <cell r="W10071"/>
        </row>
        <row r="10072">
          <cell r="K10072"/>
          <cell r="V10072"/>
          <cell r="W10072"/>
        </row>
        <row r="10073">
          <cell r="K10073"/>
          <cell r="V10073"/>
          <cell r="W10073"/>
        </row>
        <row r="10074">
          <cell r="K10074"/>
          <cell r="V10074"/>
          <cell r="W10074"/>
        </row>
        <row r="10075">
          <cell r="K10075"/>
          <cell r="V10075"/>
          <cell r="W10075"/>
        </row>
        <row r="10076">
          <cell r="K10076"/>
          <cell r="V10076"/>
          <cell r="W10076"/>
        </row>
        <row r="10077">
          <cell r="K10077"/>
          <cell r="V10077"/>
          <cell r="W10077"/>
        </row>
        <row r="10078">
          <cell r="K10078"/>
          <cell r="V10078"/>
          <cell r="W10078"/>
        </row>
        <row r="10079">
          <cell r="K10079"/>
          <cell r="V10079"/>
          <cell r="W10079"/>
        </row>
        <row r="10080">
          <cell r="K10080"/>
          <cell r="V10080"/>
          <cell r="W10080"/>
        </row>
        <row r="10081">
          <cell r="K10081"/>
          <cell r="V10081"/>
          <cell r="W10081"/>
        </row>
        <row r="10082">
          <cell r="K10082"/>
          <cell r="V10082"/>
          <cell r="W10082"/>
        </row>
        <row r="10083">
          <cell r="K10083"/>
          <cell r="V10083"/>
          <cell r="W10083"/>
        </row>
        <row r="10084">
          <cell r="K10084"/>
          <cell r="V10084"/>
          <cell r="W10084"/>
        </row>
        <row r="10085">
          <cell r="K10085"/>
          <cell r="V10085"/>
          <cell r="W10085"/>
        </row>
        <row r="10086">
          <cell r="K10086"/>
          <cell r="V10086"/>
          <cell r="W10086"/>
        </row>
        <row r="10087">
          <cell r="K10087"/>
          <cell r="V10087"/>
          <cell r="W10087"/>
        </row>
        <row r="10088">
          <cell r="K10088"/>
          <cell r="V10088"/>
          <cell r="W10088"/>
        </row>
        <row r="10089">
          <cell r="K10089"/>
          <cell r="V10089"/>
          <cell r="W10089"/>
        </row>
        <row r="10090">
          <cell r="K10090"/>
          <cell r="V10090"/>
          <cell r="W10090"/>
        </row>
        <row r="10091">
          <cell r="K10091"/>
          <cell r="V10091"/>
          <cell r="W10091"/>
        </row>
        <row r="10092">
          <cell r="K10092"/>
          <cell r="V10092"/>
          <cell r="W10092"/>
        </row>
        <row r="10093">
          <cell r="K10093"/>
          <cell r="V10093"/>
          <cell r="W10093"/>
        </row>
        <row r="10094">
          <cell r="K10094"/>
          <cell r="V10094"/>
          <cell r="W10094"/>
        </row>
        <row r="10095">
          <cell r="K10095"/>
          <cell r="V10095"/>
          <cell r="W10095"/>
        </row>
        <row r="10096">
          <cell r="K10096"/>
          <cell r="V10096"/>
          <cell r="W10096"/>
        </row>
        <row r="10097">
          <cell r="K10097"/>
          <cell r="V10097"/>
          <cell r="W10097"/>
        </row>
        <row r="10098">
          <cell r="K10098"/>
          <cell r="V10098"/>
          <cell r="W10098"/>
        </row>
        <row r="10099">
          <cell r="K10099"/>
          <cell r="V10099"/>
          <cell r="W10099"/>
        </row>
        <row r="10100">
          <cell r="K10100"/>
          <cell r="V10100"/>
          <cell r="W10100"/>
        </row>
        <row r="10101">
          <cell r="K10101"/>
          <cell r="V10101"/>
          <cell r="W10101"/>
        </row>
        <row r="10102">
          <cell r="K10102"/>
          <cell r="V10102"/>
          <cell r="W10102"/>
        </row>
        <row r="10103">
          <cell r="K10103"/>
          <cell r="V10103"/>
          <cell r="W10103"/>
        </row>
        <row r="10104">
          <cell r="K10104"/>
          <cell r="V10104"/>
          <cell r="W10104"/>
        </row>
        <row r="10105">
          <cell r="K10105"/>
          <cell r="V10105"/>
          <cell r="W10105"/>
        </row>
        <row r="10106">
          <cell r="K10106"/>
          <cell r="V10106"/>
          <cell r="W10106"/>
        </row>
        <row r="10107">
          <cell r="K10107"/>
          <cell r="V10107"/>
          <cell r="W10107"/>
        </row>
        <row r="10108">
          <cell r="K10108"/>
          <cell r="V10108"/>
          <cell r="W10108"/>
        </row>
        <row r="10109">
          <cell r="K10109"/>
          <cell r="V10109"/>
          <cell r="W10109"/>
        </row>
        <row r="10110">
          <cell r="K10110"/>
          <cell r="V10110"/>
          <cell r="W10110"/>
        </row>
        <row r="10111">
          <cell r="K10111"/>
          <cell r="V10111"/>
          <cell r="W10111"/>
        </row>
        <row r="10112">
          <cell r="K10112"/>
          <cell r="V10112"/>
          <cell r="W10112"/>
        </row>
        <row r="10113">
          <cell r="K10113"/>
          <cell r="V10113"/>
          <cell r="W10113"/>
        </row>
        <row r="10114">
          <cell r="K10114"/>
          <cell r="V10114"/>
          <cell r="W10114"/>
        </row>
        <row r="10115">
          <cell r="K10115"/>
          <cell r="V10115"/>
          <cell r="W10115"/>
        </row>
        <row r="10116">
          <cell r="K10116"/>
          <cell r="V10116"/>
          <cell r="W10116"/>
        </row>
        <row r="10117">
          <cell r="K10117"/>
          <cell r="V10117"/>
          <cell r="W10117"/>
        </row>
        <row r="10118">
          <cell r="K10118"/>
          <cell r="V10118"/>
          <cell r="W10118"/>
        </row>
        <row r="10119">
          <cell r="K10119"/>
          <cell r="V10119"/>
          <cell r="W10119"/>
        </row>
        <row r="10120">
          <cell r="K10120"/>
          <cell r="V10120"/>
          <cell r="W10120"/>
        </row>
        <row r="10121">
          <cell r="K10121"/>
          <cell r="V10121"/>
          <cell r="W10121"/>
        </row>
        <row r="10122">
          <cell r="K10122"/>
          <cell r="V10122"/>
          <cell r="W10122"/>
        </row>
        <row r="10123">
          <cell r="K10123"/>
          <cell r="V10123"/>
          <cell r="W10123"/>
        </row>
        <row r="10124">
          <cell r="K10124"/>
          <cell r="V10124"/>
          <cell r="W10124"/>
        </row>
        <row r="10125">
          <cell r="K10125"/>
          <cell r="V10125"/>
          <cell r="W10125"/>
        </row>
        <row r="10126">
          <cell r="K10126"/>
          <cell r="V10126"/>
          <cell r="W10126"/>
        </row>
        <row r="10127">
          <cell r="K10127"/>
          <cell r="V10127"/>
          <cell r="W10127"/>
        </row>
        <row r="10128">
          <cell r="K10128"/>
          <cell r="V10128"/>
          <cell r="W10128"/>
        </row>
        <row r="10129">
          <cell r="K10129"/>
          <cell r="V10129"/>
          <cell r="W10129"/>
        </row>
        <row r="10130">
          <cell r="K10130"/>
          <cell r="V10130"/>
          <cell r="W10130"/>
        </row>
        <row r="10131">
          <cell r="K10131"/>
          <cell r="V10131"/>
          <cell r="W10131"/>
        </row>
        <row r="10132">
          <cell r="K10132"/>
          <cell r="V10132"/>
          <cell r="W10132"/>
        </row>
        <row r="10133">
          <cell r="K10133"/>
          <cell r="V10133"/>
          <cell r="W10133"/>
        </row>
        <row r="10134">
          <cell r="K10134"/>
          <cell r="V10134"/>
          <cell r="W10134"/>
        </row>
        <row r="10135">
          <cell r="K10135"/>
          <cell r="V10135"/>
          <cell r="W10135"/>
        </row>
        <row r="10136">
          <cell r="K10136"/>
          <cell r="V10136"/>
          <cell r="W10136"/>
        </row>
        <row r="10137">
          <cell r="K10137"/>
          <cell r="V10137"/>
          <cell r="W10137"/>
        </row>
        <row r="10138">
          <cell r="K10138"/>
          <cell r="V10138"/>
          <cell r="W10138"/>
        </row>
        <row r="10139">
          <cell r="K10139"/>
          <cell r="V10139"/>
          <cell r="W10139"/>
        </row>
        <row r="10140">
          <cell r="K10140"/>
          <cell r="V10140"/>
          <cell r="W10140"/>
        </row>
        <row r="10141">
          <cell r="K10141"/>
          <cell r="V10141"/>
          <cell r="W10141"/>
        </row>
        <row r="10142">
          <cell r="K10142"/>
          <cell r="V10142"/>
          <cell r="W10142"/>
        </row>
        <row r="10143">
          <cell r="K10143"/>
          <cell r="V10143"/>
          <cell r="W10143"/>
        </row>
        <row r="10144">
          <cell r="K10144"/>
          <cell r="V10144"/>
          <cell r="W10144"/>
        </row>
        <row r="10145">
          <cell r="K10145"/>
          <cell r="V10145"/>
          <cell r="W10145"/>
        </row>
        <row r="10146">
          <cell r="K10146"/>
          <cell r="V10146"/>
          <cell r="W10146"/>
        </row>
        <row r="10147">
          <cell r="K10147"/>
          <cell r="V10147"/>
          <cell r="W10147"/>
        </row>
        <row r="10148">
          <cell r="K10148"/>
          <cell r="V10148"/>
          <cell r="W10148"/>
        </row>
        <row r="10149">
          <cell r="K10149"/>
          <cell r="V10149"/>
          <cell r="W10149"/>
        </row>
        <row r="10150">
          <cell r="K10150"/>
          <cell r="V10150"/>
          <cell r="W10150"/>
        </row>
        <row r="10151">
          <cell r="K10151"/>
          <cell r="V10151"/>
          <cell r="W10151"/>
        </row>
        <row r="10152">
          <cell r="K10152"/>
          <cell r="V10152"/>
          <cell r="W10152"/>
        </row>
        <row r="10153">
          <cell r="K10153"/>
          <cell r="V10153"/>
          <cell r="W10153"/>
        </row>
        <row r="10154">
          <cell r="K10154"/>
          <cell r="V10154"/>
          <cell r="W10154"/>
        </row>
        <row r="10155">
          <cell r="K10155"/>
          <cell r="V10155"/>
          <cell r="W10155"/>
        </row>
        <row r="10156">
          <cell r="K10156"/>
          <cell r="V10156"/>
          <cell r="W10156"/>
        </row>
        <row r="10157">
          <cell r="K10157"/>
          <cell r="V10157"/>
          <cell r="W10157"/>
        </row>
        <row r="10158">
          <cell r="K10158"/>
          <cell r="V10158"/>
          <cell r="W10158"/>
        </row>
        <row r="10159">
          <cell r="K10159"/>
          <cell r="V10159"/>
          <cell r="W10159"/>
        </row>
        <row r="10160">
          <cell r="K10160"/>
          <cell r="V10160"/>
          <cell r="W10160"/>
        </row>
        <row r="10161">
          <cell r="K10161"/>
          <cell r="V10161"/>
          <cell r="W10161"/>
        </row>
        <row r="10162">
          <cell r="K10162"/>
          <cell r="V10162"/>
          <cell r="W10162"/>
        </row>
        <row r="10163">
          <cell r="K10163"/>
          <cell r="V10163"/>
          <cell r="W10163"/>
        </row>
        <row r="10164">
          <cell r="K10164"/>
          <cell r="V10164"/>
          <cell r="W10164"/>
        </row>
        <row r="10165">
          <cell r="K10165"/>
          <cell r="V10165"/>
          <cell r="W10165"/>
        </row>
        <row r="10166">
          <cell r="K10166"/>
          <cell r="V10166"/>
          <cell r="W10166"/>
        </row>
        <row r="10167">
          <cell r="K10167"/>
          <cell r="V10167"/>
          <cell r="W10167"/>
        </row>
        <row r="10168">
          <cell r="K10168"/>
          <cell r="V10168"/>
          <cell r="W10168"/>
        </row>
        <row r="10169">
          <cell r="K10169"/>
          <cell r="V10169"/>
          <cell r="W10169"/>
        </row>
        <row r="10170">
          <cell r="K10170"/>
          <cell r="V10170"/>
          <cell r="W10170"/>
        </row>
        <row r="10171">
          <cell r="K10171"/>
          <cell r="V10171"/>
          <cell r="W10171"/>
        </row>
        <row r="10172">
          <cell r="K10172"/>
          <cell r="V10172"/>
          <cell r="W10172"/>
        </row>
        <row r="10173">
          <cell r="K10173"/>
          <cell r="V10173"/>
          <cell r="W10173"/>
        </row>
        <row r="10174">
          <cell r="K10174"/>
          <cell r="V10174"/>
          <cell r="W10174"/>
        </row>
        <row r="10175">
          <cell r="K10175"/>
          <cell r="V10175"/>
          <cell r="W10175"/>
        </row>
        <row r="10176">
          <cell r="K10176"/>
          <cell r="V10176"/>
          <cell r="W10176"/>
        </row>
        <row r="10177">
          <cell r="K10177"/>
          <cell r="V10177"/>
          <cell r="W10177"/>
        </row>
        <row r="10178">
          <cell r="K10178"/>
          <cell r="V10178"/>
          <cell r="W10178"/>
        </row>
        <row r="10179">
          <cell r="K10179"/>
          <cell r="V10179"/>
          <cell r="W10179"/>
        </row>
        <row r="10180">
          <cell r="K10180"/>
          <cell r="V10180"/>
          <cell r="W10180"/>
        </row>
        <row r="10181">
          <cell r="K10181"/>
          <cell r="V10181"/>
          <cell r="W10181"/>
        </row>
        <row r="10182">
          <cell r="K10182"/>
          <cell r="V10182"/>
          <cell r="W10182"/>
        </row>
        <row r="10183">
          <cell r="K10183"/>
          <cell r="V10183"/>
          <cell r="W10183"/>
        </row>
        <row r="10184">
          <cell r="K10184"/>
          <cell r="V10184"/>
          <cell r="W10184"/>
        </row>
        <row r="10185">
          <cell r="K10185"/>
          <cell r="V10185"/>
          <cell r="W10185"/>
        </row>
        <row r="10186">
          <cell r="K10186"/>
          <cell r="V10186"/>
          <cell r="W10186"/>
        </row>
        <row r="10187">
          <cell r="K10187"/>
          <cell r="V10187"/>
          <cell r="W10187"/>
        </row>
        <row r="10188">
          <cell r="K10188"/>
          <cell r="V10188"/>
          <cell r="W10188"/>
        </row>
        <row r="10189">
          <cell r="K10189"/>
          <cell r="V10189"/>
          <cell r="W10189"/>
        </row>
        <row r="10190">
          <cell r="K10190"/>
          <cell r="V10190"/>
          <cell r="W10190"/>
        </row>
        <row r="10191">
          <cell r="K10191"/>
          <cell r="V10191"/>
          <cell r="W10191"/>
        </row>
        <row r="10192">
          <cell r="K10192"/>
          <cell r="V10192"/>
          <cell r="W10192"/>
        </row>
        <row r="10193">
          <cell r="K10193"/>
          <cell r="V10193"/>
          <cell r="W10193"/>
        </row>
        <row r="10194">
          <cell r="K10194"/>
          <cell r="V10194"/>
          <cell r="W10194"/>
        </row>
        <row r="10195">
          <cell r="K10195"/>
          <cell r="V10195"/>
          <cell r="W10195"/>
        </row>
        <row r="10196">
          <cell r="K10196"/>
          <cell r="V10196"/>
          <cell r="W10196"/>
        </row>
        <row r="10197">
          <cell r="K10197"/>
          <cell r="V10197"/>
          <cell r="W10197"/>
        </row>
        <row r="10198">
          <cell r="K10198"/>
          <cell r="V10198"/>
          <cell r="W10198"/>
        </row>
        <row r="10199">
          <cell r="K10199"/>
          <cell r="V10199"/>
          <cell r="W10199"/>
        </row>
        <row r="10200">
          <cell r="K10200"/>
          <cell r="V10200"/>
          <cell r="W10200"/>
        </row>
        <row r="10201">
          <cell r="K10201"/>
          <cell r="V10201"/>
          <cell r="W10201"/>
        </row>
        <row r="10202">
          <cell r="K10202"/>
          <cell r="V10202"/>
          <cell r="W10202"/>
        </row>
        <row r="10203">
          <cell r="K10203"/>
          <cell r="V10203"/>
          <cell r="W10203"/>
        </row>
        <row r="10204">
          <cell r="K10204"/>
          <cell r="V10204"/>
          <cell r="W10204"/>
        </row>
        <row r="10205">
          <cell r="K10205"/>
          <cell r="V10205"/>
          <cell r="W10205"/>
        </row>
        <row r="10206">
          <cell r="K10206"/>
          <cell r="V10206"/>
          <cell r="W10206"/>
        </row>
        <row r="10207">
          <cell r="K10207"/>
          <cell r="V10207"/>
          <cell r="W10207"/>
        </row>
        <row r="10208">
          <cell r="K10208"/>
          <cell r="V10208"/>
          <cell r="W10208"/>
        </row>
        <row r="10209">
          <cell r="K10209"/>
          <cell r="V10209"/>
          <cell r="W10209"/>
        </row>
        <row r="10210">
          <cell r="K10210"/>
          <cell r="V10210"/>
          <cell r="W10210"/>
        </row>
        <row r="10211">
          <cell r="K10211"/>
          <cell r="V10211"/>
          <cell r="W10211"/>
        </row>
        <row r="10212">
          <cell r="K10212"/>
          <cell r="V10212"/>
          <cell r="W10212"/>
        </row>
        <row r="10213">
          <cell r="K10213"/>
          <cell r="V10213"/>
          <cell r="W10213"/>
        </row>
        <row r="10214">
          <cell r="K10214"/>
          <cell r="V10214"/>
          <cell r="W10214"/>
        </row>
        <row r="10215">
          <cell r="K10215"/>
          <cell r="V10215"/>
          <cell r="W10215"/>
        </row>
        <row r="10216">
          <cell r="K10216"/>
          <cell r="V10216"/>
          <cell r="W10216"/>
        </row>
        <row r="10217">
          <cell r="K10217"/>
          <cell r="V10217"/>
          <cell r="W10217"/>
        </row>
        <row r="10218">
          <cell r="K10218"/>
          <cell r="V10218"/>
          <cell r="W10218"/>
        </row>
        <row r="10219">
          <cell r="K10219"/>
          <cell r="V10219"/>
          <cell r="W10219"/>
        </row>
        <row r="10220">
          <cell r="K10220"/>
          <cell r="V10220"/>
          <cell r="W10220"/>
        </row>
        <row r="10221">
          <cell r="K10221"/>
          <cell r="V10221"/>
          <cell r="W10221"/>
        </row>
        <row r="10222">
          <cell r="K10222"/>
          <cell r="V10222"/>
          <cell r="W10222"/>
        </row>
        <row r="10223">
          <cell r="K10223"/>
          <cell r="V10223"/>
          <cell r="W10223"/>
        </row>
        <row r="10224">
          <cell r="K10224"/>
          <cell r="V10224"/>
          <cell r="W10224"/>
        </row>
        <row r="10225">
          <cell r="K10225"/>
          <cell r="V10225"/>
          <cell r="W10225"/>
        </row>
        <row r="10226">
          <cell r="K10226"/>
          <cell r="V10226"/>
          <cell r="W10226"/>
        </row>
        <row r="10227">
          <cell r="K10227"/>
          <cell r="V10227"/>
          <cell r="W10227"/>
        </row>
        <row r="10228">
          <cell r="K10228"/>
          <cell r="V10228"/>
          <cell r="W10228"/>
        </row>
        <row r="10229">
          <cell r="K10229"/>
          <cell r="V10229"/>
          <cell r="W10229"/>
        </row>
        <row r="10230">
          <cell r="K10230"/>
          <cell r="V10230"/>
          <cell r="W10230"/>
        </row>
        <row r="10231">
          <cell r="K10231"/>
          <cell r="V10231"/>
          <cell r="W10231"/>
        </row>
        <row r="10232">
          <cell r="K10232"/>
          <cell r="V10232"/>
          <cell r="W10232"/>
        </row>
        <row r="10233">
          <cell r="K10233"/>
          <cell r="V10233"/>
          <cell r="W10233"/>
        </row>
        <row r="10234">
          <cell r="K10234"/>
          <cell r="V10234"/>
          <cell r="W10234"/>
        </row>
        <row r="10235">
          <cell r="K10235"/>
          <cell r="V10235"/>
          <cell r="W10235"/>
        </row>
        <row r="10236">
          <cell r="K10236"/>
          <cell r="V10236"/>
          <cell r="W10236"/>
        </row>
        <row r="10237">
          <cell r="K10237"/>
          <cell r="V10237"/>
          <cell r="W10237"/>
        </row>
        <row r="10238">
          <cell r="K10238"/>
          <cell r="V10238"/>
          <cell r="W10238"/>
        </row>
        <row r="10239">
          <cell r="K10239"/>
          <cell r="V10239"/>
          <cell r="W10239"/>
        </row>
        <row r="10240">
          <cell r="K10240"/>
          <cell r="V10240"/>
          <cell r="W10240"/>
        </row>
        <row r="10241">
          <cell r="K10241"/>
          <cell r="V10241"/>
          <cell r="W10241"/>
        </row>
        <row r="10242">
          <cell r="K10242"/>
          <cell r="V10242"/>
          <cell r="W10242"/>
        </row>
        <row r="10243">
          <cell r="K10243"/>
          <cell r="V10243"/>
          <cell r="W10243"/>
        </row>
        <row r="10244">
          <cell r="K10244"/>
          <cell r="V10244"/>
          <cell r="W10244"/>
        </row>
        <row r="10245">
          <cell r="K10245"/>
          <cell r="V10245"/>
          <cell r="W10245"/>
        </row>
        <row r="10246">
          <cell r="K10246"/>
          <cell r="V10246"/>
          <cell r="W10246"/>
        </row>
        <row r="10247">
          <cell r="K10247"/>
          <cell r="V10247"/>
          <cell r="W10247"/>
        </row>
        <row r="10248">
          <cell r="K10248"/>
          <cell r="V10248"/>
          <cell r="W10248"/>
        </row>
        <row r="10249">
          <cell r="K10249"/>
          <cell r="V10249"/>
          <cell r="W10249"/>
        </row>
        <row r="10250">
          <cell r="K10250"/>
          <cell r="V10250"/>
          <cell r="W10250"/>
        </row>
        <row r="10251">
          <cell r="K10251"/>
          <cell r="V10251"/>
          <cell r="W10251"/>
        </row>
        <row r="10252">
          <cell r="K10252"/>
          <cell r="V10252"/>
          <cell r="W10252"/>
        </row>
        <row r="10253">
          <cell r="K10253"/>
          <cell r="V10253"/>
          <cell r="W10253"/>
        </row>
        <row r="10254">
          <cell r="K10254"/>
          <cell r="V10254"/>
          <cell r="W10254"/>
        </row>
        <row r="10255">
          <cell r="K10255"/>
          <cell r="V10255"/>
          <cell r="W10255"/>
        </row>
        <row r="10256">
          <cell r="K10256"/>
          <cell r="V10256"/>
          <cell r="W10256"/>
        </row>
        <row r="10257">
          <cell r="K10257"/>
          <cell r="V10257"/>
          <cell r="W10257"/>
        </row>
        <row r="10258">
          <cell r="K10258"/>
          <cell r="V10258"/>
          <cell r="W10258"/>
        </row>
        <row r="10259">
          <cell r="K10259"/>
          <cell r="V10259"/>
          <cell r="W10259"/>
        </row>
        <row r="10260">
          <cell r="K10260"/>
          <cell r="V10260"/>
          <cell r="W10260"/>
        </row>
        <row r="10261">
          <cell r="K10261"/>
          <cell r="V10261"/>
          <cell r="W10261"/>
        </row>
        <row r="10262">
          <cell r="K10262"/>
          <cell r="V10262"/>
          <cell r="W10262"/>
        </row>
        <row r="10263">
          <cell r="K10263"/>
          <cell r="V10263"/>
          <cell r="W10263"/>
        </row>
        <row r="10264">
          <cell r="K10264"/>
          <cell r="V10264"/>
          <cell r="W10264"/>
        </row>
        <row r="10265">
          <cell r="K10265"/>
          <cell r="V10265"/>
          <cell r="W10265"/>
        </row>
        <row r="10266">
          <cell r="K10266"/>
          <cell r="V10266"/>
          <cell r="W10266"/>
        </row>
        <row r="10267">
          <cell r="K10267"/>
          <cell r="V10267"/>
          <cell r="W10267"/>
        </row>
        <row r="10268">
          <cell r="K10268"/>
          <cell r="V10268"/>
          <cell r="W10268"/>
        </row>
        <row r="10269">
          <cell r="K10269"/>
          <cell r="V10269"/>
          <cell r="W10269"/>
        </row>
        <row r="10270">
          <cell r="K10270"/>
          <cell r="V10270"/>
          <cell r="W10270"/>
        </row>
        <row r="10271">
          <cell r="K10271"/>
          <cell r="V10271"/>
          <cell r="W10271"/>
        </row>
        <row r="10272">
          <cell r="K10272"/>
          <cell r="V10272"/>
          <cell r="W10272"/>
        </row>
        <row r="10273">
          <cell r="K10273"/>
          <cell r="V10273"/>
          <cell r="W10273"/>
        </row>
        <row r="10274">
          <cell r="K10274"/>
          <cell r="V10274"/>
          <cell r="W10274"/>
        </row>
        <row r="10275">
          <cell r="K10275"/>
          <cell r="V10275"/>
          <cell r="W10275"/>
        </row>
        <row r="10276">
          <cell r="K10276"/>
          <cell r="V10276"/>
          <cell r="W10276"/>
        </row>
        <row r="10277">
          <cell r="K10277"/>
          <cell r="V10277"/>
          <cell r="W10277"/>
        </row>
        <row r="10278">
          <cell r="K10278"/>
          <cell r="V10278"/>
          <cell r="W10278"/>
        </row>
        <row r="10279">
          <cell r="K10279"/>
          <cell r="V10279"/>
          <cell r="W10279"/>
        </row>
        <row r="10280">
          <cell r="K10280"/>
          <cell r="V10280"/>
          <cell r="W10280"/>
        </row>
        <row r="10281">
          <cell r="K10281"/>
          <cell r="V10281"/>
          <cell r="W10281"/>
        </row>
        <row r="10282">
          <cell r="K10282"/>
          <cell r="V10282"/>
          <cell r="W10282"/>
        </row>
        <row r="10283">
          <cell r="K10283"/>
          <cell r="V10283"/>
          <cell r="W10283"/>
        </row>
        <row r="10284">
          <cell r="K10284"/>
          <cell r="V10284"/>
          <cell r="W10284"/>
        </row>
        <row r="10285">
          <cell r="K10285"/>
          <cell r="V10285"/>
          <cell r="W10285"/>
        </row>
        <row r="10286">
          <cell r="K10286"/>
          <cell r="V10286"/>
          <cell r="W10286"/>
        </row>
        <row r="10287">
          <cell r="K10287"/>
          <cell r="V10287"/>
          <cell r="W10287"/>
        </row>
        <row r="10288">
          <cell r="K10288"/>
          <cell r="V10288"/>
          <cell r="W10288"/>
        </row>
        <row r="10289">
          <cell r="K10289"/>
          <cell r="V10289"/>
          <cell r="W10289"/>
        </row>
        <row r="10290">
          <cell r="K10290"/>
          <cell r="V10290"/>
          <cell r="W10290"/>
        </row>
        <row r="10291">
          <cell r="K10291"/>
          <cell r="V10291"/>
          <cell r="W10291"/>
        </row>
        <row r="10292">
          <cell r="K10292"/>
          <cell r="V10292"/>
          <cell r="W10292"/>
        </row>
        <row r="10293">
          <cell r="K10293"/>
          <cell r="V10293"/>
          <cell r="W10293"/>
        </row>
        <row r="10294">
          <cell r="K10294"/>
          <cell r="V10294"/>
          <cell r="W10294"/>
        </row>
        <row r="10295">
          <cell r="K10295"/>
          <cell r="V10295"/>
          <cell r="W10295"/>
        </row>
        <row r="10296">
          <cell r="K10296"/>
          <cell r="V10296"/>
          <cell r="W10296"/>
        </row>
        <row r="10297">
          <cell r="K10297"/>
          <cell r="V10297"/>
          <cell r="W10297"/>
        </row>
        <row r="10298">
          <cell r="K10298"/>
          <cell r="V10298"/>
          <cell r="W10298"/>
        </row>
        <row r="10299">
          <cell r="K10299"/>
          <cell r="V10299"/>
          <cell r="W10299"/>
        </row>
        <row r="10300">
          <cell r="K10300"/>
          <cell r="V10300"/>
          <cell r="W10300"/>
        </row>
        <row r="10301">
          <cell r="K10301"/>
          <cell r="V10301"/>
          <cell r="W10301"/>
        </row>
        <row r="10302">
          <cell r="K10302"/>
          <cell r="V10302"/>
          <cell r="W10302"/>
        </row>
        <row r="10303">
          <cell r="K10303"/>
          <cell r="V10303"/>
          <cell r="W10303"/>
        </row>
        <row r="10304">
          <cell r="K10304"/>
          <cell r="V10304"/>
          <cell r="W10304"/>
        </row>
        <row r="10305">
          <cell r="K10305"/>
          <cell r="V10305"/>
          <cell r="W10305"/>
        </row>
        <row r="10306">
          <cell r="K10306"/>
          <cell r="V10306"/>
          <cell r="W10306"/>
        </row>
        <row r="10307">
          <cell r="K10307"/>
          <cell r="V10307"/>
          <cell r="W10307"/>
        </row>
        <row r="10308">
          <cell r="K10308"/>
          <cell r="V10308"/>
          <cell r="W10308"/>
        </row>
        <row r="10309">
          <cell r="K10309"/>
          <cell r="V10309"/>
          <cell r="W10309"/>
        </row>
        <row r="10310">
          <cell r="K10310"/>
          <cell r="V10310"/>
          <cell r="W10310"/>
        </row>
        <row r="10311">
          <cell r="K10311"/>
          <cell r="V10311"/>
          <cell r="W10311"/>
        </row>
        <row r="10312">
          <cell r="K10312"/>
          <cell r="V10312"/>
          <cell r="W10312"/>
        </row>
        <row r="10313">
          <cell r="K10313"/>
          <cell r="V10313"/>
          <cell r="W10313"/>
        </row>
        <row r="10314">
          <cell r="K10314"/>
          <cell r="V10314"/>
          <cell r="W10314"/>
        </row>
        <row r="10315">
          <cell r="K10315"/>
          <cell r="V10315"/>
          <cell r="W10315"/>
        </row>
        <row r="10316">
          <cell r="K10316"/>
          <cell r="V10316"/>
          <cell r="W10316"/>
        </row>
        <row r="10317">
          <cell r="K10317"/>
          <cell r="V10317"/>
          <cell r="W10317"/>
        </row>
        <row r="10318">
          <cell r="K10318"/>
          <cell r="V10318"/>
          <cell r="W10318"/>
        </row>
        <row r="10319">
          <cell r="K10319"/>
          <cell r="V10319"/>
          <cell r="W10319"/>
        </row>
        <row r="10320">
          <cell r="K10320"/>
          <cell r="V10320"/>
          <cell r="W10320"/>
        </row>
        <row r="10321">
          <cell r="K10321"/>
          <cell r="V10321"/>
          <cell r="W10321"/>
        </row>
        <row r="10322">
          <cell r="K10322"/>
          <cell r="V10322"/>
          <cell r="W10322"/>
        </row>
        <row r="10323">
          <cell r="K10323"/>
          <cell r="V10323"/>
          <cell r="W10323"/>
        </row>
        <row r="10324">
          <cell r="K10324"/>
          <cell r="V10324"/>
          <cell r="W10324"/>
        </row>
        <row r="10325">
          <cell r="K10325"/>
          <cell r="V10325"/>
          <cell r="W10325"/>
        </row>
        <row r="10326">
          <cell r="K10326"/>
          <cell r="V10326"/>
          <cell r="W10326"/>
        </row>
        <row r="10327">
          <cell r="K10327"/>
          <cell r="V10327"/>
          <cell r="W10327"/>
        </row>
        <row r="10328">
          <cell r="K10328"/>
          <cell r="V10328"/>
          <cell r="W10328"/>
        </row>
        <row r="10329">
          <cell r="K10329"/>
          <cell r="V10329"/>
          <cell r="W10329"/>
        </row>
        <row r="10330">
          <cell r="K10330"/>
          <cell r="V10330"/>
          <cell r="W10330"/>
        </row>
        <row r="10331">
          <cell r="K10331"/>
          <cell r="V10331"/>
          <cell r="W10331"/>
        </row>
        <row r="10332">
          <cell r="K10332"/>
          <cell r="V10332"/>
          <cell r="W10332"/>
        </row>
        <row r="10333">
          <cell r="K10333"/>
          <cell r="V10333"/>
          <cell r="W10333"/>
        </row>
        <row r="10334">
          <cell r="K10334"/>
          <cell r="V10334"/>
          <cell r="W10334"/>
        </row>
        <row r="10335">
          <cell r="K10335"/>
          <cell r="V10335"/>
          <cell r="W10335"/>
        </row>
        <row r="10336">
          <cell r="K10336"/>
          <cell r="V10336"/>
          <cell r="W10336"/>
        </row>
        <row r="10337">
          <cell r="K10337"/>
          <cell r="V10337"/>
          <cell r="W10337"/>
        </row>
        <row r="10338">
          <cell r="K10338"/>
          <cell r="V10338"/>
          <cell r="W10338"/>
        </row>
        <row r="10339">
          <cell r="K10339"/>
          <cell r="V10339"/>
          <cell r="W10339"/>
        </row>
        <row r="10340">
          <cell r="K10340"/>
          <cell r="V10340"/>
          <cell r="W10340"/>
        </row>
        <row r="10341">
          <cell r="K10341"/>
          <cell r="V10341"/>
          <cell r="W10341"/>
        </row>
        <row r="10342">
          <cell r="K10342"/>
          <cell r="V10342"/>
          <cell r="W10342"/>
        </row>
        <row r="10343">
          <cell r="K10343"/>
          <cell r="V10343"/>
          <cell r="W10343"/>
        </row>
        <row r="10344">
          <cell r="K10344"/>
          <cell r="V10344"/>
          <cell r="W10344"/>
        </row>
        <row r="10345">
          <cell r="K10345"/>
          <cell r="V10345"/>
          <cell r="W10345"/>
        </row>
        <row r="10346">
          <cell r="K10346"/>
          <cell r="V10346"/>
          <cell r="W10346"/>
        </row>
        <row r="10347">
          <cell r="K10347"/>
          <cell r="V10347"/>
          <cell r="W10347"/>
        </row>
        <row r="10348">
          <cell r="K10348"/>
          <cell r="V10348"/>
          <cell r="W10348"/>
        </row>
        <row r="10349">
          <cell r="K10349"/>
          <cell r="V10349"/>
          <cell r="W10349"/>
        </row>
        <row r="10350">
          <cell r="K10350"/>
          <cell r="V10350"/>
          <cell r="W10350"/>
        </row>
        <row r="10351">
          <cell r="K10351"/>
          <cell r="V10351"/>
          <cell r="W10351"/>
        </row>
        <row r="10352">
          <cell r="K10352"/>
          <cell r="V10352"/>
          <cell r="W10352"/>
        </row>
        <row r="10353">
          <cell r="K10353"/>
          <cell r="V10353"/>
          <cell r="W10353"/>
        </row>
        <row r="10354">
          <cell r="K10354"/>
          <cell r="V10354"/>
          <cell r="W10354"/>
        </row>
        <row r="10355">
          <cell r="K10355"/>
          <cell r="V10355"/>
          <cell r="W10355"/>
        </row>
        <row r="10356">
          <cell r="K10356"/>
          <cell r="V10356"/>
          <cell r="W10356"/>
        </row>
        <row r="10357">
          <cell r="K10357"/>
          <cell r="V10357"/>
          <cell r="W10357"/>
        </row>
        <row r="10358">
          <cell r="K10358"/>
          <cell r="V10358"/>
          <cell r="W10358"/>
        </row>
        <row r="10359">
          <cell r="K10359"/>
          <cell r="V10359"/>
          <cell r="W10359"/>
        </row>
        <row r="10360">
          <cell r="K10360"/>
          <cell r="V10360"/>
          <cell r="W10360"/>
        </row>
        <row r="10361">
          <cell r="K10361"/>
          <cell r="V10361"/>
          <cell r="W10361"/>
        </row>
        <row r="10362">
          <cell r="K10362"/>
          <cell r="V10362"/>
          <cell r="W10362"/>
        </row>
        <row r="10363">
          <cell r="K10363"/>
          <cell r="V10363"/>
          <cell r="W10363"/>
        </row>
        <row r="10364">
          <cell r="K10364"/>
          <cell r="V10364"/>
          <cell r="W10364"/>
        </row>
        <row r="10365">
          <cell r="K10365"/>
          <cell r="V10365"/>
          <cell r="W10365"/>
        </row>
        <row r="10366">
          <cell r="K10366"/>
          <cell r="V10366"/>
          <cell r="W10366"/>
        </row>
        <row r="10367">
          <cell r="K10367"/>
          <cell r="V10367"/>
          <cell r="W10367"/>
        </row>
        <row r="10368">
          <cell r="K10368"/>
          <cell r="V10368"/>
          <cell r="W10368"/>
        </row>
        <row r="10369">
          <cell r="K10369"/>
          <cell r="V10369"/>
          <cell r="W10369"/>
        </row>
        <row r="10370">
          <cell r="K10370"/>
          <cell r="V10370"/>
          <cell r="W10370"/>
        </row>
        <row r="10371">
          <cell r="K10371"/>
          <cell r="V10371"/>
          <cell r="W10371"/>
        </row>
        <row r="10372">
          <cell r="K10372"/>
          <cell r="V10372"/>
          <cell r="W10372"/>
        </row>
        <row r="10373">
          <cell r="K10373"/>
          <cell r="V10373"/>
          <cell r="W10373"/>
        </row>
        <row r="10374">
          <cell r="K10374"/>
          <cell r="V10374"/>
          <cell r="W10374"/>
        </row>
        <row r="10375">
          <cell r="K10375"/>
          <cell r="V10375"/>
          <cell r="W10375"/>
        </row>
        <row r="10376">
          <cell r="K10376"/>
          <cell r="V10376"/>
          <cell r="W10376"/>
        </row>
        <row r="10377">
          <cell r="K10377"/>
          <cell r="V10377"/>
          <cell r="W10377"/>
        </row>
        <row r="10378">
          <cell r="K10378"/>
          <cell r="V10378"/>
          <cell r="W10378"/>
        </row>
        <row r="10379">
          <cell r="K10379"/>
          <cell r="V10379"/>
          <cell r="W10379"/>
        </row>
        <row r="10380">
          <cell r="K10380"/>
          <cell r="V10380"/>
          <cell r="W10380"/>
        </row>
        <row r="10381">
          <cell r="K10381"/>
          <cell r="V10381"/>
          <cell r="W10381"/>
        </row>
        <row r="10382">
          <cell r="K10382"/>
          <cell r="V10382"/>
          <cell r="W10382"/>
        </row>
        <row r="10383">
          <cell r="K10383"/>
          <cell r="V10383"/>
          <cell r="W10383"/>
        </row>
        <row r="10384">
          <cell r="K10384"/>
          <cell r="V10384"/>
          <cell r="W10384"/>
        </row>
        <row r="10385">
          <cell r="K10385"/>
          <cell r="V10385"/>
          <cell r="W10385"/>
        </row>
        <row r="10386">
          <cell r="K10386"/>
          <cell r="V10386"/>
          <cell r="W10386"/>
        </row>
        <row r="10387">
          <cell r="K10387"/>
          <cell r="V10387"/>
          <cell r="W10387"/>
        </row>
        <row r="10388">
          <cell r="K10388"/>
          <cell r="V10388"/>
          <cell r="W10388"/>
        </row>
        <row r="10389">
          <cell r="K10389"/>
          <cell r="V10389"/>
          <cell r="W10389"/>
        </row>
        <row r="10390">
          <cell r="K10390"/>
          <cell r="V10390"/>
          <cell r="W10390"/>
        </row>
        <row r="10391">
          <cell r="K10391"/>
          <cell r="V10391"/>
          <cell r="W10391"/>
        </row>
        <row r="10392">
          <cell r="K10392"/>
          <cell r="V10392"/>
          <cell r="W10392"/>
        </row>
        <row r="10393">
          <cell r="K10393"/>
          <cell r="V10393"/>
          <cell r="W10393"/>
        </row>
        <row r="10394">
          <cell r="K10394"/>
          <cell r="V10394"/>
          <cell r="W10394"/>
        </row>
        <row r="10395">
          <cell r="K10395"/>
          <cell r="V10395"/>
          <cell r="W10395"/>
        </row>
        <row r="10396">
          <cell r="K10396"/>
          <cell r="V10396"/>
          <cell r="W10396"/>
        </row>
        <row r="10397">
          <cell r="K10397"/>
          <cell r="V10397"/>
          <cell r="W10397"/>
        </row>
        <row r="10398">
          <cell r="K10398"/>
          <cell r="V10398"/>
          <cell r="W10398"/>
        </row>
        <row r="10399">
          <cell r="K10399"/>
          <cell r="V10399"/>
          <cell r="W10399"/>
        </row>
        <row r="10400">
          <cell r="K10400"/>
          <cell r="V10400"/>
          <cell r="W10400"/>
        </row>
        <row r="10401">
          <cell r="K10401"/>
          <cell r="V10401"/>
          <cell r="W10401"/>
        </row>
        <row r="10402">
          <cell r="K10402"/>
          <cell r="V10402"/>
          <cell r="W10402"/>
        </row>
        <row r="10403">
          <cell r="K10403"/>
          <cell r="V10403"/>
          <cell r="W10403"/>
        </row>
        <row r="10404">
          <cell r="K10404"/>
          <cell r="V10404"/>
          <cell r="W10404"/>
        </row>
        <row r="10405">
          <cell r="K10405"/>
          <cell r="V10405"/>
          <cell r="W10405"/>
        </row>
        <row r="10406">
          <cell r="K10406"/>
          <cell r="V10406"/>
          <cell r="W10406"/>
        </row>
        <row r="10407">
          <cell r="K10407"/>
          <cell r="V10407"/>
          <cell r="W10407"/>
        </row>
        <row r="10408">
          <cell r="K10408"/>
          <cell r="V10408"/>
          <cell r="W10408"/>
        </row>
        <row r="10409">
          <cell r="K10409"/>
          <cell r="V10409"/>
          <cell r="W10409"/>
        </row>
        <row r="10410">
          <cell r="K10410"/>
          <cell r="V10410"/>
          <cell r="W10410"/>
        </row>
        <row r="10411">
          <cell r="K10411"/>
          <cell r="V10411"/>
          <cell r="W10411"/>
        </row>
        <row r="10412">
          <cell r="K10412"/>
          <cell r="V10412"/>
          <cell r="W10412"/>
        </row>
        <row r="10413">
          <cell r="K10413"/>
          <cell r="V10413"/>
          <cell r="W10413"/>
        </row>
        <row r="10414">
          <cell r="K10414"/>
          <cell r="V10414"/>
          <cell r="W10414"/>
        </row>
        <row r="10415">
          <cell r="K10415"/>
          <cell r="V10415"/>
          <cell r="W10415"/>
        </row>
        <row r="10416">
          <cell r="K10416"/>
          <cell r="V10416"/>
          <cell r="W10416"/>
        </row>
        <row r="10417">
          <cell r="K10417"/>
          <cell r="V10417"/>
          <cell r="W10417"/>
        </row>
        <row r="10418">
          <cell r="K10418"/>
          <cell r="V10418"/>
          <cell r="W10418"/>
        </row>
        <row r="10419">
          <cell r="K10419"/>
          <cell r="V10419"/>
          <cell r="W10419"/>
        </row>
        <row r="10420">
          <cell r="K10420"/>
          <cell r="V10420"/>
          <cell r="W10420"/>
        </row>
        <row r="10421">
          <cell r="K10421"/>
          <cell r="V10421"/>
          <cell r="W10421"/>
        </row>
        <row r="10422">
          <cell r="K10422"/>
          <cell r="V10422"/>
          <cell r="W10422"/>
        </row>
        <row r="10423">
          <cell r="K10423"/>
          <cell r="V10423"/>
          <cell r="W10423"/>
        </row>
        <row r="10424">
          <cell r="K10424"/>
          <cell r="V10424"/>
          <cell r="W10424"/>
        </row>
        <row r="10425">
          <cell r="K10425"/>
          <cell r="V10425"/>
          <cell r="W10425"/>
        </row>
        <row r="10426">
          <cell r="K10426"/>
          <cell r="V10426"/>
          <cell r="W10426"/>
        </row>
        <row r="10427">
          <cell r="K10427"/>
          <cell r="V10427"/>
          <cell r="W10427"/>
        </row>
        <row r="10428">
          <cell r="K10428"/>
          <cell r="V10428"/>
          <cell r="W10428"/>
        </row>
        <row r="10429">
          <cell r="K10429"/>
          <cell r="V10429"/>
          <cell r="W10429"/>
        </row>
        <row r="10430">
          <cell r="K10430"/>
          <cell r="V10430"/>
          <cell r="W10430"/>
        </row>
        <row r="10431">
          <cell r="K10431"/>
          <cell r="V10431"/>
          <cell r="W10431"/>
        </row>
        <row r="10432">
          <cell r="K10432"/>
          <cell r="V10432"/>
          <cell r="W10432"/>
        </row>
        <row r="10433">
          <cell r="K10433"/>
          <cell r="V10433"/>
          <cell r="W10433"/>
        </row>
        <row r="10434">
          <cell r="K10434"/>
          <cell r="V10434"/>
          <cell r="W10434"/>
        </row>
        <row r="10435">
          <cell r="K10435"/>
          <cell r="V10435"/>
          <cell r="W10435"/>
        </row>
        <row r="10436">
          <cell r="K10436"/>
          <cell r="V10436"/>
          <cell r="W10436"/>
        </row>
        <row r="10437">
          <cell r="K10437"/>
          <cell r="V10437"/>
          <cell r="W10437"/>
        </row>
        <row r="10438">
          <cell r="K10438"/>
          <cell r="V10438"/>
          <cell r="W10438"/>
        </row>
        <row r="10439">
          <cell r="K10439"/>
          <cell r="V10439"/>
          <cell r="W10439"/>
        </row>
        <row r="10440">
          <cell r="K10440"/>
          <cell r="V10440"/>
          <cell r="W10440"/>
        </row>
        <row r="10441">
          <cell r="K10441"/>
          <cell r="V10441"/>
          <cell r="W10441"/>
        </row>
        <row r="10442">
          <cell r="K10442"/>
          <cell r="V10442"/>
          <cell r="W10442"/>
        </row>
        <row r="10443">
          <cell r="K10443"/>
          <cell r="V10443"/>
          <cell r="W10443"/>
        </row>
        <row r="10444">
          <cell r="K10444"/>
          <cell r="V10444"/>
          <cell r="W10444"/>
        </row>
        <row r="10445">
          <cell r="K10445"/>
          <cell r="V10445"/>
          <cell r="W10445"/>
        </row>
        <row r="10446">
          <cell r="K10446"/>
          <cell r="V10446"/>
          <cell r="W10446"/>
        </row>
        <row r="10447">
          <cell r="K10447"/>
          <cell r="V10447"/>
          <cell r="W10447"/>
        </row>
        <row r="10448">
          <cell r="K10448"/>
          <cell r="V10448"/>
          <cell r="W10448"/>
        </row>
        <row r="10449">
          <cell r="K10449"/>
          <cell r="V10449"/>
          <cell r="W10449"/>
        </row>
        <row r="10450">
          <cell r="K10450"/>
          <cell r="V10450"/>
          <cell r="W10450"/>
        </row>
        <row r="10451">
          <cell r="K10451"/>
          <cell r="V10451"/>
          <cell r="W10451"/>
        </row>
        <row r="10452">
          <cell r="K10452"/>
          <cell r="V10452"/>
          <cell r="W10452"/>
        </row>
        <row r="10453">
          <cell r="K10453"/>
          <cell r="V10453"/>
          <cell r="W10453"/>
        </row>
        <row r="10454">
          <cell r="K10454"/>
          <cell r="V10454"/>
          <cell r="W10454"/>
        </row>
        <row r="10455">
          <cell r="K10455"/>
          <cell r="V10455"/>
          <cell r="W10455"/>
        </row>
        <row r="10456">
          <cell r="K10456"/>
          <cell r="V10456"/>
          <cell r="W10456"/>
        </row>
        <row r="10457">
          <cell r="K10457"/>
          <cell r="V10457"/>
          <cell r="W10457"/>
        </row>
        <row r="10458">
          <cell r="K10458"/>
          <cell r="V10458"/>
          <cell r="W10458"/>
        </row>
        <row r="10459">
          <cell r="K10459"/>
          <cell r="V10459"/>
          <cell r="W10459"/>
        </row>
        <row r="10460">
          <cell r="K10460"/>
          <cell r="V10460"/>
          <cell r="W10460"/>
        </row>
        <row r="10461">
          <cell r="K10461"/>
          <cell r="V10461"/>
          <cell r="W10461"/>
        </row>
        <row r="10462">
          <cell r="K10462"/>
          <cell r="V10462"/>
          <cell r="W10462"/>
        </row>
        <row r="10463">
          <cell r="K10463"/>
          <cell r="V10463"/>
          <cell r="W10463"/>
        </row>
        <row r="10464">
          <cell r="K10464"/>
          <cell r="V10464"/>
          <cell r="W10464"/>
        </row>
        <row r="10465">
          <cell r="K10465"/>
          <cell r="V10465"/>
          <cell r="W10465"/>
        </row>
        <row r="10466">
          <cell r="K10466"/>
          <cell r="V10466"/>
          <cell r="W10466"/>
        </row>
        <row r="10467">
          <cell r="K10467"/>
          <cell r="V10467"/>
          <cell r="W10467"/>
        </row>
        <row r="10468">
          <cell r="K10468"/>
          <cell r="V10468"/>
          <cell r="W10468"/>
        </row>
        <row r="10469">
          <cell r="K10469"/>
          <cell r="V10469"/>
          <cell r="W10469"/>
        </row>
        <row r="10470">
          <cell r="K10470"/>
          <cell r="V10470"/>
          <cell r="W10470"/>
        </row>
        <row r="10471">
          <cell r="K10471"/>
          <cell r="V10471"/>
          <cell r="W10471"/>
        </row>
        <row r="10472">
          <cell r="K10472"/>
          <cell r="V10472"/>
          <cell r="W10472"/>
        </row>
        <row r="10473">
          <cell r="K10473"/>
          <cell r="V10473"/>
          <cell r="W10473"/>
        </row>
        <row r="10474">
          <cell r="K10474"/>
          <cell r="V10474"/>
          <cell r="W10474"/>
        </row>
        <row r="10475">
          <cell r="K10475"/>
          <cell r="V10475"/>
          <cell r="W10475"/>
        </row>
        <row r="10476">
          <cell r="K10476"/>
          <cell r="V10476"/>
          <cell r="W10476"/>
        </row>
        <row r="10477">
          <cell r="K10477"/>
          <cell r="V10477"/>
          <cell r="W10477"/>
        </row>
        <row r="10478">
          <cell r="K10478"/>
          <cell r="V10478"/>
          <cell r="W10478"/>
        </row>
        <row r="10479">
          <cell r="K10479"/>
          <cell r="V10479"/>
          <cell r="W10479"/>
        </row>
        <row r="10480">
          <cell r="K10480"/>
          <cell r="V10480"/>
          <cell r="W10480"/>
        </row>
        <row r="10481">
          <cell r="K10481"/>
          <cell r="V10481"/>
          <cell r="W10481"/>
        </row>
        <row r="10482">
          <cell r="K10482"/>
          <cell r="V10482"/>
          <cell r="W10482"/>
        </row>
        <row r="10483">
          <cell r="K10483"/>
          <cell r="V10483"/>
          <cell r="W10483"/>
        </row>
        <row r="10484">
          <cell r="K10484"/>
          <cell r="V10484"/>
          <cell r="W10484"/>
        </row>
        <row r="10485">
          <cell r="K10485"/>
          <cell r="V10485"/>
          <cell r="W10485"/>
        </row>
        <row r="10486">
          <cell r="K10486"/>
          <cell r="V10486"/>
          <cell r="W10486"/>
        </row>
        <row r="10487">
          <cell r="K10487"/>
          <cell r="V10487"/>
          <cell r="W10487"/>
        </row>
        <row r="10488">
          <cell r="K10488"/>
          <cell r="V10488"/>
          <cell r="W10488"/>
        </row>
        <row r="10489">
          <cell r="K10489"/>
          <cell r="V10489"/>
          <cell r="W10489"/>
        </row>
        <row r="10490">
          <cell r="K10490"/>
          <cell r="V10490"/>
          <cell r="W10490"/>
        </row>
        <row r="10491">
          <cell r="K10491"/>
          <cell r="V10491"/>
          <cell r="W10491"/>
        </row>
        <row r="10492">
          <cell r="K10492"/>
          <cell r="V10492"/>
          <cell r="W10492"/>
        </row>
        <row r="10493">
          <cell r="K10493"/>
          <cell r="V10493"/>
          <cell r="W10493"/>
        </row>
        <row r="10494">
          <cell r="K10494"/>
          <cell r="V10494"/>
          <cell r="W10494"/>
        </row>
        <row r="10495">
          <cell r="K10495"/>
          <cell r="V10495"/>
          <cell r="W10495"/>
        </row>
        <row r="10496">
          <cell r="K10496"/>
          <cell r="V10496"/>
          <cell r="W10496"/>
        </row>
        <row r="10497">
          <cell r="K10497"/>
          <cell r="V10497"/>
          <cell r="W10497"/>
        </row>
        <row r="10498">
          <cell r="K10498"/>
          <cell r="V10498"/>
          <cell r="W10498"/>
        </row>
        <row r="10499">
          <cell r="K10499"/>
          <cell r="V10499"/>
          <cell r="W10499"/>
        </row>
        <row r="10500">
          <cell r="K10500"/>
          <cell r="V10500"/>
          <cell r="W10500"/>
        </row>
        <row r="10501">
          <cell r="K10501"/>
          <cell r="V10501"/>
          <cell r="W10501"/>
        </row>
        <row r="10502">
          <cell r="K10502"/>
          <cell r="V10502"/>
          <cell r="W10502"/>
        </row>
        <row r="10503">
          <cell r="K10503"/>
          <cell r="V10503"/>
          <cell r="W10503"/>
        </row>
        <row r="10504">
          <cell r="K10504"/>
          <cell r="V10504"/>
          <cell r="W10504"/>
        </row>
        <row r="10505">
          <cell r="K10505"/>
          <cell r="V10505"/>
          <cell r="W10505"/>
        </row>
        <row r="10506">
          <cell r="K10506"/>
          <cell r="V10506"/>
          <cell r="W10506"/>
        </row>
        <row r="10507">
          <cell r="K10507"/>
          <cell r="V10507"/>
          <cell r="W10507"/>
        </row>
        <row r="10508">
          <cell r="K10508"/>
          <cell r="V10508"/>
          <cell r="W10508"/>
        </row>
        <row r="10509">
          <cell r="K10509"/>
          <cell r="V10509"/>
          <cell r="W10509"/>
        </row>
        <row r="10510">
          <cell r="K10510"/>
          <cell r="V10510"/>
          <cell r="W10510"/>
        </row>
        <row r="10511">
          <cell r="K10511"/>
          <cell r="V10511"/>
          <cell r="W10511"/>
        </row>
        <row r="10512">
          <cell r="K10512"/>
          <cell r="V10512"/>
          <cell r="W10512"/>
        </row>
        <row r="10513">
          <cell r="K10513"/>
          <cell r="V10513"/>
          <cell r="W10513"/>
        </row>
        <row r="10514">
          <cell r="K10514"/>
          <cell r="V10514"/>
          <cell r="W10514"/>
        </row>
        <row r="10515">
          <cell r="K10515"/>
          <cell r="V10515"/>
          <cell r="W10515"/>
        </row>
        <row r="10516">
          <cell r="K10516"/>
          <cell r="V10516"/>
          <cell r="W10516"/>
        </row>
        <row r="10517">
          <cell r="K10517"/>
          <cell r="V10517"/>
          <cell r="W10517"/>
        </row>
        <row r="10518">
          <cell r="K10518"/>
          <cell r="V10518"/>
          <cell r="W10518"/>
        </row>
        <row r="10519">
          <cell r="K10519"/>
          <cell r="V10519"/>
          <cell r="W10519"/>
        </row>
        <row r="10520">
          <cell r="K10520"/>
          <cell r="V10520"/>
          <cell r="W10520"/>
        </row>
        <row r="10521">
          <cell r="K10521"/>
          <cell r="V10521"/>
          <cell r="W10521"/>
        </row>
        <row r="10522">
          <cell r="K10522"/>
          <cell r="V10522"/>
          <cell r="W10522"/>
        </row>
        <row r="10523">
          <cell r="K10523"/>
          <cell r="V10523"/>
          <cell r="W10523"/>
        </row>
        <row r="10524">
          <cell r="K10524"/>
          <cell r="V10524"/>
          <cell r="W10524"/>
        </row>
        <row r="10525">
          <cell r="K10525"/>
          <cell r="V10525"/>
          <cell r="W10525"/>
        </row>
        <row r="10526">
          <cell r="K10526"/>
          <cell r="V10526"/>
          <cell r="W10526"/>
        </row>
        <row r="10527">
          <cell r="K10527"/>
          <cell r="V10527"/>
          <cell r="W10527"/>
        </row>
        <row r="10528">
          <cell r="K10528"/>
          <cell r="V10528"/>
          <cell r="W10528"/>
        </row>
        <row r="10529">
          <cell r="K10529"/>
          <cell r="V10529"/>
          <cell r="W10529"/>
        </row>
        <row r="10530">
          <cell r="K10530"/>
          <cell r="V10530"/>
          <cell r="W10530"/>
        </row>
        <row r="10531">
          <cell r="K10531"/>
          <cell r="V10531"/>
          <cell r="W10531"/>
        </row>
        <row r="10532">
          <cell r="K10532"/>
          <cell r="V10532"/>
          <cell r="W10532"/>
        </row>
        <row r="10533">
          <cell r="K10533"/>
          <cell r="V10533"/>
          <cell r="W10533"/>
        </row>
        <row r="10534">
          <cell r="K10534"/>
          <cell r="V10534"/>
          <cell r="W10534"/>
        </row>
        <row r="10535">
          <cell r="K10535"/>
          <cell r="V10535"/>
          <cell r="W10535"/>
        </row>
        <row r="10536">
          <cell r="K10536"/>
          <cell r="V10536"/>
          <cell r="W10536"/>
        </row>
        <row r="10537">
          <cell r="K10537"/>
          <cell r="V10537"/>
          <cell r="W10537"/>
        </row>
        <row r="10538">
          <cell r="K10538"/>
          <cell r="V10538"/>
          <cell r="W10538"/>
        </row>
        <row r="10539">
          <cell r="K10539"/>
          <cell r="V10539"/>
          <cell r="W10539"/>
        </row>
        <row r="10540">
          <cell r="K10540"/>
          <cell r="V10540"/>
          <cell r="W10540"/>
        </row>
        <row r="10541">
          <cell r="K10541"/>
          <cell r="V10541"/>
          <cell r="W10541"/>
        </row>
        <row r="10542">
          <cell r="K10542"/>
          <cell r="V10542"/>
          <cell r="W10542"/>
        </row>
        <row r="10543">
          <cell r="K10543"/>
          <cell r="V10543"/>
          <cell r="W10543"/>
        </row>
        <row r="10544">
          <cell r="K10544"/>
          <cell r="V10544"/>
          <cell r="W10544"/>
        </row>
        <row r="10545">
          <cell r="K10545"/>
          <cell r="V10545"/>
          <cell r="W10545"/>
        </row>
        <row r="10546">
          <cell r="K10546"/>
          <cell r="V10546"/>
          <cell r="W10546"/>
        </row>
        <row r="10547">
          <cell r="K10547"/>
          <cell r="V10547"/>
          <cell r="W10547"/>
        </row>
        <row r="10548">
          <cell r="K10548"/>
          <cell r="V10548"/>
          <cell r="W10548"/>
        </row>
        <row r="10549">
          <cell r="K10549"/>
          <cell r="V10549"/>
          <cell r="W10549"/>
        </row>
        <row r="10550">
          <cell r="K10550"/>
          <cell r="V10550"/>
          <cell r="W10550"/>
        </row>
        <row r="10551">
          <cell r="K10551"/>
          <cell r="V10551"/>
          <cell r="W10551"/>
        </row>
        <row r="10552">
          <cell r="K10552"/>
          <cell r="V10552"/>
          <cell r="W10552"/>
        </row>
        <row r="10553">
          <cell r="K10553"/>
          <cell r="V10553"/>
          <cell r="W10553"/>
        </row>
        <row r="10554">
          <cell r="K10554"/>
          <cell r="V10554"/>
          <cell r="W10554"/>
        </row>
        <row r="10555">
          <cell r="K10555"/>
          <cell r="V10555"/>
          <cell r="W10555"/>
        </row>
        <row r="10556">
          <cell r="K10556"/>
          <cell r="V10556"/>
          <cell r="W10556"/>
        </row>
        <row r="10557">
          <cell r="K10557"/>
          <cell r="V10557"/>
          <cell r="W10557"/>
        </row>
        <row r="10558">
          <cell r="K10558"/>
          <cell r="V10558"/>
          <cell r="W10558"/>
        </row>
        <row r="10559">
          <cell r="K10559"/>
          <cell r="V10559"/>
          <cell r="W10559"/>
        </row>
        <row r="10560">
          <cell r="K10560"/>
          <cell r="V10560"/>
          <cell r="W10560"/>
        </row>
        <row r="10561">
          <cell r="K10561"/>
          <cell r="V10561"/>
          <cell r="W10561"/>
        </row>
        <row r="10562">
          <cell r="K10562"/>
          <cell r="V10562"/>
          <cell r="W10562"/>
        </row>
        <row r="10563">
          <cell r="K10563"/>
          <cell r="V10563"/>
          <cell r="W10563"/>
        </row>
        <row r="10564">
          <cell r="K10564"/>
          <cell r="V10564"/>
          <cell r="W10564"/>
        </row>
        <row r="10565">
          <cell r="K10565"/>
          <cell r="V10565"/>
          <cell r="W10565"/>
        </row>
        <row r="10566">
          <cell r="K10566"/>
          <cell r="V10566"/>
          <cell r="W10566"/>
        </row>
        <row r="10567">
          <cell r="K10567"/>
          <cell r="V10567"/>
          <cell r="W10567"/>
        </row>
        <row r="10568">
          <cell r="K10568"/>
          <cell r="V10568"/>
          <cell r="W10568"/>
        </row>
        <row r="10569">
          <cell r="K10569"/>
          <cell r="V10569"/>
          <cell r="W10569"/>
        </row>
        <row r="10570">
          <cell r="K10570"/>
          <cell r="V10570"/>
          <cell r="W10570"/>
        </row>
        <row r="10571">
          <cell r="K10571"/>
          <cell r="V10571"/>
          <cell r="W10571"/>
        </row>
        <row r="10572">
          <cell r="K10572"/>
          <cell r="V10572"/>
          <cell r="W10572"/>
        </row>
        <row r="10573">
          <cell r="K10573"/>
          <cell r="V10573"/>
          <cell r="W10573"/>
        </row>
        <row r="10574">
          <cell r="K10574"/>
          <cell r="V10574"/>
          <cell r="W10574"/>
        </row>
        <row r="10575">
          <cell r="K10575"/>
          <cell r="V10575"/>
          <cell r="W10575"/>
        </row>
        <row r="10576">
          <cell r="K10576"/>
          <cell r="V10576"/>
          <cell r="W10576"/>
        </row>
        <row r="10577">
          <cell r="K10577"/>
          <cell r="V10577"/>
          <cell r="W10577"/>
        </row>
        <row r="10578">
          <cell r="K10578"/>
          <cell r="V10578"/>
          <cell r="W10578"/>
        </row>
        <row r="10579">
          <cell r="K10579"/>
          <cell r="V10579"/>
          <cell r="W10579"/>
        </row>
        <row r="10580">
          <cell r="K10580"/>
          <cell r="V10580"/>
          <cell r="W10580"/>
        </row>
        <row r="10581">
          <cell r="K10581"/>
          <cell r="V10581"/>
          <cell r="W10581"/>
        </row>
        <row r="10582">
          <cell r="K10582"/>
          <cell r="V10582"/>
          <cell r="W10582"/>
        </row>
        <row r="10583">
          <cell r="K10583"/>
          <cell r="V10583"/>
          <cell r="W10583"/>
        </row>
        <row r="10584">
          <cell r="K10584"/>
          <cell r="V10584"/>
          <cell r="W10584"/>
        </row>
        <row r="10585">
          <cell r="K10585"/>
          <cell r="V10585"/>
          <cell r="W10585"/>
        </row>
        <row r="10586">
          <cell r="K10586"/>
          <cell r="V10586"/>
          <cell r="W10586"/>
        </row>
        <row r="10587">
          <cell r="K10587"/>
          <cell r="V10587"/>
          <cell r="W10587"/>
        </row>
        <row r="10588">
          <cell r="K10588"/>
          <cell r="V10588"/>
          <cell r="W10588"/>
        </row>
        <row r="10589">
          <cell r="K10589"/>
          <cell r="V10589"/>
          <cell r="W10589"/>
        </row>
        <row r="10590">
          <cell r="K10590"/>
          <cell r="V10590"/>
          <cell r="W10590"/>
        </row>
        <row r="10591">
          <cell r="K10591"/>
          <cell r="V10591"/>
          <cell r="W10591"/>
        </row>
        <row r="10592">
          <cell r="K10592"/>
          <cell r="V10592"/>
          <cell r="W10592"/>
        </row>
        <row r="10593">
          <cell r="K10593"/>
          <cell r="V10593"/>
          <cell r="W10593"/>
        </row>
        <row r="10594">
          <cell r="K10594"/>
          <cell r="V10594"/>
          <cell r="W10594"/>
        </row>
        <row r="10595">
          <cell r="K10595"/>
          <cell r="V10595"/>
          <cell r="W10595"/>
        </row>
        <row r="10596">
          <cell r="K10596"/>
          <cell r="V10596"/>
          <cell r="W10596"/>
        </row>
        <row r="10597">
          <cell r="K10597"/>
          <cell r="V10597"/>
          <cell r="W10597"/>
        </row>
        <row r="10598">
          <cell r="K10598"/>
          <cell r="V10598"/>
          <cell r="W10598"/>
        </row>
        <row r="10599">
          <cell r="K10599"/>
          <cell r="V10599"/>
          <cell r="W10599"/>
        </row>
        <row r="10600">
          <cell r="K10600"/>
          <cell r="V10600"/>
          <cell r="W10600"/>
        </row>
        <row r="10601">
          <cell r="K10601"/>
          <cell r="V10601"/>
          <cell r="W10601"/>
        </row>
        <row r="10602">
          <cell r="K10602"/>
          <cell r="V10602"/>
          <cell r="W10602"/>
        </row>
        <row r="10603">
          <cell r="K10603"/>
          <cell r="V10603"/>
          <cell r="W10603"/>
        </row>
        <row r="10604">
          <cell r="K10604"/>
          <cell r="V10604"/>
          <cell r="W10604"/>
        </row>
        <row r="10605">
          <cell r="K10605"/>
          <cell r="V10605"/>
          <cell r="W10605"/>
        </row>
        <row r="10606">
          <cell r="K10606"/>
          <cell r="V10606"/>
          <cell r="W10606"/>
        </row>
        <row r="10607">
          <cell r="K10607"/>
          <cell r="V10607"/>
          <cell r="W10607"/>
        </row>
        <row r="10608">
          <cell r="K10608"/>
          <cell r="V10608"/>
          <cell r="W10608"/>
        </row>
        <row r="10609">
          <cell r="K10609"/>
          <cell r="V10609"/>
          <cell r="W10609"/>
        </row>
        <row r="10610">
          <cell r="K10610"/>
          <cell r="V10610"/>
          <cell r="W10610"/>
        </row>
        <row r="10611">
          <cell r="K10611"/>
          <cell r="V10611"/>
          <cell r="W10611"/>
        </row>
        <row r="10612">
          <cell r="K10612"/>
          <cell r="V10612"/>
          <cell r="W10612"/>
        </row>
        <row r="10613">
          <cell r="K10613"/>
          <cell r="V10613"/>
          <cell r="W10613"/>
        </row>
        <row r="10614">
          <cell r="K10614"/>
          <cell r="V10614"/>
          <cell r="W10614"/>
        </row>
        <row r="10615">
          <cell r="K10615"/>
          <cell r="V10615"/>
          <cell r="W10615"/>
        </row>
        <row r="10616">
          <cell r="K10616"/>
          <cell r="V10616"/>
          <cell r="W10616"/>
        </row>
        <row r="10617">
          <cell r="K10617"/>
          <cell r="V10617"/>
          <cell r="W10617"/>
        </row>
        <row r="10618">
          <cell r="K10618"/>
          <cell r="V10618"/>
          <cell r="W10618"/>
        </row>
        <row r="10619">
          <cell r="K10619"/>
          <cell r="V10619"/>
          <cell r="W10619"/>
        </row>
        <row r="10620">
          <cell r="K10620"/>
          <cell r="V10620"/>
          <cell r="W10620"/>
        </row>
        <row r="10621">
          <cell r="K10621"/>
          <cell r="V10621"/>
          <cell r="W10621"/>
        </row>
        <row r="10622">
          <cell r="K10622"/>
          <cell r="V10622"/>
          <cell r="W10622"/>
        </row>
        <row r="10623">
          <cell r="K10623"/>
          <cell r="V10623"/>
          <cell r="W10623"/>
        </row>
        <row r="10624">
          <cell r="K10624"/>
          <cell r="V10624"/>
          <cell r="W10624"/>
        </row>
        <row r="10625">
          <cell r="K10625"/>
          <cell r="V10625"/>
          <cell r="W10625"/>
        </row>
        <row r="10626">
          <cell r="K10626"/>
          <cell r="V10626"/>
          <cell r="W10626"/>
        </row>
        <row r="10627">
          <cell r="K10627"/>
          <cell r="V10627"/>
          <cell r="W10627"/>
        </row>
        <row r="10628">
          <cell r="K10628"/>
          <cell r="V10628"/>
          <cell r="W10628"/>
        </row>
        <row r="10629">
          <cell r="K10629"/>
          <cell r="V10629"/>
          <cell r="W10629"/>
        </row>
        <row r="10630">
          <cell r="K10630"/>
          <cell r="V10630"/>
          <cell r="W10630"/>
        </row>
        <row r="10631">
          <cell r="K10631"/>
          <cell r="V10631"/>
          <cell r="W10631"/>
        </row>
        <row r="10632">
          <cell r="K10632"/>
          <cell r="V10632"/>
          <cell r="W10632"/>
        </row>
        <row r="10633">
          <cell r="K10633"/>
          <cell r="V10633"/>
          <cell r="W10633"/>
        </row>
        <row r="10634">
          <cell r="K10634"/>
          <cell r="V10634"/>
          <cell r="W10634"/>
        </row>
        <row r="10635">
          <cell r="K10635"/>
          <cell r="V10635"/>
          <cell r="W10635"/>
        </row>
        <row r="10636">
          <cell r="K10636"/>
          <cell r="V10636"/>
          <cell r="W10636"/>
        </row>
        <row r="10637">
          <cell r="K10637"/>
          <cell r="V10637"/>
          <cell r="W10637"/>
        </row>
        <row r="10638">
          <cell r="K10638"/>
          <cell r="V10638"/>
          <cell r="W10638"/>
        </row>
        <row r="10639">
          <cell r="K10639"/>
          <cell r="V10639"/>
          <cell r="W10639"/>
        </row>
        <row r="10640">
          <cell r="K10640"/>
          <cell r="V10640"/>
          <cell r="W10640"/>
        </row>
        <row r="10641">
          <cell r="K10641"/>
          <cell r="V10641"/>
          <cell r="W10641"/>
        </row>
        <row r="10642">
          <cell r="K10642"/>
          <cell r="V10642"/>
          <cell r="W10642"/>
        </row>
        <row r="10643">
          <cell r="K10643"/>
          <cell r="V10643"/>
          <cell r="W10643"/>
        </row>
        <row r="10644">
          <cell r="K10644"/>
          <cell r="V10644"/>
          <cell r="W10644"/>
        </row>
        <row r="10645">
          <cell r="K10645"/>
          <cell r="V10645"/>
          <cell r="W10645"/>
        </row>
        <row r="10646">
          <cell r="K10646"/>
          <cell r="V10646"/>
          <cell r="W10646"/>
        </row>
        <row r="10647">
          <cell r="K10647"/>
          <cell r="V10647"/>
          <cell r="W10647"/>
        </row>
        <row r="10648">
          <cell r="K10648"/>
          <cell r="V10648"/>
          <cell r="W10648"/>
        </row>
        <row r="10649">
          <cell r="K10649"/>
          <cell r="V10649"/>
          <cell r="W10649"/>
        </row>
        <row r="10650">
          <cell r="K10650"/>
          <cell r="V10650"/>
          <cell r="W10650"/>
        </row>
        <row r="10651">
          <cell r="K10651"/>
          <cell r="V10651"/>
          <cell r="W10651"/>
        </row>
        <row r="10652">
          <cell r="K10652"/>
          <cell r="V10652"/>
          <cell r="W10652"/>
        </row>
        <row r="10653">
          <cell r="K10653"/>
          <cell r="V10653"/>
          <cell r="W10653"/>
        </row>
        <row r="10654">
          <cell r="K10654"/>
          <cell r="V10654"/>
          <cell r="W10654"/>
        </row>
        <row r="10655">
          <cell r="K10655"/>
          <cell r="V10655"/>
          <cell r="W10655"/>
        </row>
        <row r="10656">
          <cell r="K10656"/>
          <cell r="V10656"/>
          <cell r="W10656"/>
        </row>
        <row r="10657">
          <cell r="K10657"/>
          <cell r="V10657"/>
          <cell r="W10657"/>
        </row>
        <row r="10658">
          <cell r="K10658"/>
          <cell r="V10658"/>
          <cell r="W10658"/>
        </row>
        <row r="10659">
          <cell r="K10659"/>
          <cell r="V10659"/>
          <cell r="W10659"/>
        </row>
        <row r="10660">
          <cell r="K10660"/>
          <cell r="V10660"/>
          <cell r="W10660"/>
        </row>
        <row r="10661">
          <cell r="K10661"/>
          <cell r="V10661"/>
          <cell r="W10661"/>
        </row>
        <row r="10662">
          <cell r="K10662"/>
          <cell r="V10662"/>
          <cell r="W10662"/>
        </row>
        <row r="10663">
          <cell r="K10663"/>
          <cell r="V10663"/>
          <cell r="W10663"/>
        </row>
        <row r="10664">
          <cell r="K10664"/>
          <cell r="V10664"/>
          <cell r="W10664"/>
        </row>
        <row r="10665">
          <cell r="K10665"/>
          <cell r="V10665"/>
          <cell r="W10665"/>
        </row>
        <row r="10666">
          <cell r="K10666"/>
          <cell r="V10666"/>
          <cell r="W10666"/>
        </row>
        <row r="10667">
          <cell r="K10667"/>
          <cell r="V10667"/>
          <cell r="W10667"/>
        </row>
        <row r="10668">
          <cell r="K10668"/>
          <cell r="V10668"/>
          <cell r="W10668"/>
        </row>
        <row r="10669">
          <cell r="K10669"/>
          <cell r="V10669"/>
          <cell r="W10669"/>
        </row>
        <row r="10670">
          <cell r="K10670"/>
          <cell r="V10670"/>
          <cell r="W10670"/>
        </row>
        <row r="10671">
          <cell r="K10671"/>
          <cell r="V10671"/>
          <cell r="W10671"/>
        </row>
        <row r="10672">
          <cell r="K10672"/>
          <cell r="V10672"/>
          <cell r="W10672"/>
        </row>
        <row r="10673">
          <cell r="K10673"/>
          <cell r="V10673"/>
          <cell r="W10673"/>
        </row>
        <row r="10674">
          <cell r="K10674"/>
          <cell r="V10674"/>
          <cell r="W10674"/>
        </row>
        <row r="10675">
          <cell r="K10675"/>
          <cell r="V10675"/>
          <cell r="W10675"/>
        </row>
        <row r="10676">
          <cell r="K10676"/>
          <cell r="V10676"/>
          <cell r="W10676"/>
        </row>
        <row r="10677">
          <cell r="K10677"/>
          <cell r="V10677"/>
          <cell r="W10677"/>
        </row>
        <row r="10678">
          <cell r="K10678"/>
          <cell r="V10678"/>
          <cell r="W10678"/>
        </row>
        <row r="10679">
          <cell r="K10679"/>
          <cell r="V10679"/>
          <cell r="W10679"/>
        </row>
        <row r="10680">
          <cell r="K10680"/>
          <cell r="V10680"/>
          <cell r="W10680"/>
        </row>
        <row r="10681">
          <cell r="K10681"/>
          <cell r="V10681"/>
          <cell r="W10681"/>
        </row>
        <row r="10682">
          <cell r="K10682"/>
          <cell r="V10682"/>
          <cell r="W10682"/>
        </row>
        <row r="10683">
          <cell r="K10683"/>
          <cell r="V10683"/>
          <cell r="W10683"/>
        </row>
        <row r="10684">
          <cell r="K10684"/>
          <cell r="V10684"/>
          <cell r="W10684"/>
        </row>
        <row r="10685">
          <cell r="K10685"/>
          <cell r="V10685"/>
          <cell r="W10685"/>
        </row>
        <row r="10686">
          <cell r="K10686"/>
          <cell r="V10686"/>
          <cell r="W10686"/>
        </row>
        <row r="10687">
          <cell r="K10687"/>
          <cell r="V10687"/>
          <cell r="W10687"/>
        </row>
        <row r="10688">
          <cell r="K10688"/>
          <cell r="V10688"/>
          <cell r="W10688"/>
        </row>
        <row r="10689">
          <cell r="K10689"/>
          <cell r="V10689"/>
          <cell r="W10689"/>
        </row>
        <row r="10690">
          <cell r="K10690"/>
          <cell r="V10690"/>
          <cell r="W10690"/>
        </row>
        <row r="10691">
          <cell r="K10691"/>
          <cell r="V10691"/>
          <cell r="W10691"/>
        </row>
        <row r="10692">
          <cell r="K10692"/>
          <cell r="V10692"/>
          <cell r="W10692"/>
        </row>
        <row r="10693">
          <cell r="K10693"/>
          <cell r="V10693"/>
          <cell r="W10693"/>
        </row>
        <row r="10694">
          <cell r="K10694"/>
          <cell r="V10694"/>
          <cell r="W10694"/>
        </row>
        <row r="10695">
          <cell r="K10695"/>
          <cell r="V10695"/>
          <cell r="W10695"/>
        </row>
        <row r="10696">
          <cell r="K10696"/>
          <cell r="V10696"/>
          <cell r="W10696"/>
        </row>
        <row r="10697">
          <cell r="K10697"/>
          <cell r="V10697"/>
          <cell r="W10697"/>
        </row>
        <row r="10698">
          <cell r="K10698"/>
          <cell r="V10698"/>
          <cell r="W10698"/>
        </row>
        <row r="10699">
          <cell r="K10699"/>
          <cell r="V10699"/>
          <cell r="W10699"/>
        </row>
        <row r="10700">
          <cell r="K10700"/>
          <cell r="V10700"/>
          <cell r="W10700"/>
        </row>
        <row r="10701">
          <cell r="K10701"/>
          <cell r="V10701"/>
          <cell r="W10701"/>
        </row>
        <row r="10702">
          <cell r="K10702"/>
          <cell r="V10702"/>
          <cell r="W10702"/>
        </row>
        <row r="10703">
          <cell r="K10703"/>
          <cell r="V10703"/>
          <cell r="W10703"/>
        </row>
        <row r="10704">
          <cell r="K10704"/>
          <cell r="V10704"/>
          <cell r="W10704"/>
        </row>
        <row r="10705">
          <cell r="K10705"/>
          <cell r="V10705"/>
          <cell r="W10705"/>
        </row>
        <row r="10706">
          <cell r="K10706"/>
          <cell r="V10706"/>
          <cell r="W10706"/>
        </row>
        <row r="10707">
          <cell r="K10707"/>
          <cell r="V10707"/>
          <cell r="W10707"/>
        </row>
        <row r="10708">
          <cell r="K10708"/>
          <cell r="V10708"/>
          <cell r="W10708"/>
        </row>
        <row r="10709">
          <cell r="K10709"/>
          <cell r="V10709"/>
          <cell r="W10709"/>
        </row>
        <row r="10710">
          <cell r="K10710"/>
          <cell r="V10710"/>
          <cell r="W10710"/>
        </row>
        <row r="10711">
          <cell r="K10711"/>
          <cell r="V10711"/>
          <cell r="W10711"/>
        </row>
        <row r="10712">
          <cell r="K10712"/>
          <cell r="V10712"/>
          <cell r="W10712"/>
        </row>
        <row r="10713">
          <cell r="K10713"/>
          <cell r="V10713"/>
          <cell r="W10713"/>
        </row>
        <row r="10714">
          <cell r="K10714"/>
          <cell r="V10714"/>
          <cell r="W10714"/>
        </row>
        <row r="10715">
          <cell r="K10715"/>
          <cell r="V10715"/>
          <cell r="W10715"/>
        </row>
        <row r="10716">
          <cell r="K10716"/>
          <cell r="V10716"/>
          <cell r="W10716"/>
        </row>
        <row r="10717">
          <cell r="K10717"/>
          <cell r="V10717"/>
          <cell r="W10717"/>
        </row>
        <row r="10718">
          <cell r="K10718"/>
          <cell r="V10718"/>
          <cell r="W10718"/>
        </row>
        <row r="10719">
          <cell r="K10719"/>
          <cell r="V10719"/>
          <cell r="W10719"/>
        </row>
        <row r="10720">
          <cell r="K10720"/>
          <cell r="V10720"/>
          <cell r="W10720"/>
        </row>
        <row r="10721">
          <cell r="K10721"/>
          <cell r="V10721"/>
          <cell r="W10721"/>
        </row>
        <row r="10722">
          <cell r="K10722"/>
          <cell r="V10722"/>
          <cell r="W10722"/>
        </row>
        <row r="10723">
          <cell r="K10723"/>
          <cell r="V10723"/>
          <cell r="W10723"/>
        </row>
        <row r="10724">
          <cell r="K10724"/>
          <cell r="V10724"/>
          <cell r="W10724"/>
        </row>
        <row r="10725">
          <cell r="K10725"/>
          <cell r="V10725"/>
          <cell r="W10725"/>
        </row>
        <row r="10726">
          <cell r="K10726"/>
          <cell r="V10726"/>
          <cell r="W10726"/>
        </row>
        <row r="10727">
          <cell r="K10727"/>
          <cell r="V10727"/>
          <cell r="W10727"/>
        </row>
        <row r="10728">
          <cell r="K10728"/>
          <cell r="V10728"/>
          <cell r="W10728"/>
        </row>
        <row r="10729">
          <cell r="K10729"/>
          <cell r="V10729"/>
          <cell r="W10729"/>
        </row>
        <row r="10730">
          <cell r="K10730"/>
          <cell r="V10730"/>
          <cell r="W10730"/>
        </row>
        <row r="10731">
          <cell r="K10731"/>
          <cell r="V10731"/>
          <cell r="W10731"/>
        </row>
        <row r="10732">
          <cell r="K10732"/>
          <cell r="V10732"/>
          <cell r="W10732"/>
        </row>
        <row r="10733">
          <cell r="K10733"/>
          <cell r="V10733"/>
          <cell r="W10733"/>
        </row>
        <row r="10734">
          <cell r="K10734"/>
          <cell r="V10734"/>
          <cell r="W10734"/>
        </row>
        <row r="10735">
          <cell r="K10735"/>
          <cell r="V10735"/>
          <cell r="W10735"/>
        </row>
        <row r="10736">
          <cell r="K10736"/>
          <cell r="V10736"/>
          <cell r="W10736"/>
        </row>
        <row r="10737">
          <cell r="K10737"/>
          <cell r="V10737"/>
          <cell r="W10737"/>
        </row>
        <row r="10738">
          <cell r="K10738"/>
          <cell r="V10738"/>
          <cell r="W10738"/>
        </row>
        <row r="10739">
          <cell r="K10739"/>
          <cell r="V10739"/>
          <cell r="W10739"/>
        </row>
        <row r="10740">
          <cell r="K10740"/>
          <cell r="V10740"/>
          <cell r="W10740"/>
        </row>
        <row r="10741">
          <cell r="K10741"/>
          <cell r="V10741"/>
          <cell r="W10741"/>
        </row>
        <row r="10742">
          <cell r="K10742"/>
          <cell r="V10742"/>
          <cell r="W10742"/>
        </row>
        <row r="10743">
          <cell r="K10743"/>
          <cell r="V10743"/>
          <cell r="W10743"/>
        </row>
        <row r="10744">
          <cell r="K10744"/>
          <cell r="V10744"/>
          <cell r="W10744"/>
        </row>
        <row r="10745">
          <cell r="K10745"/>
          <cell r="V10745"/>
          <cell r="W10745"/>
        </row>
        <row r="10746">
          <cell r="K10746"/>
          <cell r="V10746"/>
          <cell r="W10746"/>
        </row>
        <row r="10747">
          <cell r="K10747"/>
          <cell r="V10747"/>
          <cell r="W10747"/>
        </row>
        <row r="10748">
          <cell r="K10748"/>
          <cell r="V10748"/>
          <cell r="W10748"/>
        </row>
        <row r="10749">
          <cell r="K10749"/>
          <cell r="V10749"/>
          <cell r="W10749"/>
        </row>
        <row r="10750">
          <cell r="K10750"/>
          <cell r="V10750"/>
          <cell r="W10750"/>
        </row>
        <row r="10751">
          <cell r="K10751"/>
          <cell r="V10751"/>
          <cell r="W10751"/>
        </row>
        <row r="10752">
          <cell r="K10752"/>
          <cell r="V10752"/>
          <cell r="W10752"/>
        </row>
        <row r="10753">
          <cell r="K10753"/>
          <cell r="V10753"/>
          <cell r="W10753"/>
        </row>
        <row r="10754">
          <cell r="K10754"/>
          <cell r="V10754"/>
          <cell r="W10754"/>
        </row>
        <row r="10755">
          <cell r="K10755"/>
          <cell r="V10755"/>
          <cell r="W10755"/>
        </row>
        <row r="10756">
          <cell r="K10756"/>
          <cell r="V10756"/>
          <cell r="W10756"/>
        </row>
        <row r="10757">
          <cell r="K10757"/>
          <cell r="V10757"/>
          <cell r="W10757"/>
        </row>
        <row r="10758">
          <cell r="K10758"/>
          <cell r="V10758"/>
          <cell r="W10758"/>
        </row>
        <row r="10759">
          <cell r="K10759"/>
          <cell r="V10759"/>
          <cell r="W10759"/>
        </row>
        <row r="10760">
          <cell r="K10760"/>
          <cell r="V10760"/>
          <cell r="W10760"/>
        </row>
        <row r="10761">
          <cell r="K10761"/>
          <cell r="V10761"/>
          <cell r="W10761"/>
        </row>
        <row r="10762">
          <cell r="K10762"/>
          <cell r="V10762"/>
          <cell r="W10762"/>
        </row>
        <row r="10763">
          <cell r="K10763"/>
          <cell r="V10763"/>
          <cell r="W10763"/>
        </row>
        <row r="10764">
          <cell r="K10764"/>
          <cell r="V10764"/>
          <cell r="W10764"/>
        </row>
        <row r="10765">
          <cell r="K10765"/>
          <cell r="V10765"/>
          <cell r="W10765"/>
        </row>
        <row r="10766">
          <cell r="K10766"/>
          <cell r="V10766"/>
          <cell r="W10766"/>
        </row>
        <row r="10767">
          <cell r="K10767"/>
          <cell r="V10767"/>
          <cell r="W10767"/>
        </row>
        <row r="10768">
          <cell r="K10768"/>
          <cell r="V10768"/>
          <cell r="W10768"/>
        </row>
        <row r="10769">
          <cell r="K10769"/>
          <cell r="V10769"/>
          <cell r="W10769"/>
        </row>
        <row r="10770">
          <cell r="K10770"/>
          <cell r="V10770"/>
          <cell r="W10770"/>
        </row>
        <row r="10771">
          <cell r="K10771"/>
          <cell r="V10771"/>
          <cell r="W10771"/>
        </row>
        <row r="10772">
          <cell r="K10772"/>
          <cell r="V10772"/>
          <cell r="W10772"/>
        </row>
        <row r="10773">
          <cell r="K10773"/>
          <cell r="V10773"/>
          <cell r="W10773"/>
        </row>
        <row r="10774">
          <cell r="K10774"/>
          <cell r="V10774"/>
          <cell r="W10774"/>
        </row>
        <row r="10775">
          <cell r="K10775"/>
          <cell r="V10775"/>
          <cell r="W10775"/>
        </row>
        <row r="10776">
          <cell r="K10776"/>
          <cell r="V10776"/>
          <cell r="W10776"/>
        </row>
        <row r="10777">
          <cell r="K10777"/>
          <cell r="V10777"/>
          <cell r="W10777"/>
        </row>
        <row r="10778">
          <cell r="K10778"/>
          <cell r="V10778"/>
          <cell r="W10778"/>
        </row>
        <row r="10779">
          <cell r="K10779"/>
          <cell r="V10779"/>
          <cell r="W10779"/>
        </row>
        <row r="10780">
          <cell r="K10780"/>
          <cell r="V10780"/>
          <cell r="W10780"/>
        </row>
        <row r="10781">
          <cell r="K10781"/>
          <cell r="V10781"/>
          <cell r="W10781"/>
        </row>
        <row r="10782">
          <cell r="K10782"/>
          <cell r="V10782"/>
          <cell r="W10782"/>
        </row>
        <row r="10783">
          <cell r="K10783"/>
          <cell r="V10783"/>
          <cell r="W10783"/>
        </row>
        <row r="10784">
          <cell r="K10784"/>
          <cell r="V10784"/>
          <cell r="W10784"/>
        </row>
        <row r="10785">
          <cell r="K10785"/>
          <cell r="V10785"/>
          <cell r="W10785"/>
        </row>
        <row r="10786">
          <cell r="K10786"/>
          <cell r="V10786"/>
          <cell r="W10786"/>
        </row>
        <row r="10787">
          <cell r="K10787"/>
          <cell r="V10787"/>
          <cell r="W10787"/>
        </row>
        <row r="10788">
          <cell r="K10788"/>
          <cell r="V10788"/>
          <cell r="W10788"/>
        </row>
        <row r="10789">
          <cell r="K10789"/>
          <cell r="V10789"/>
          <cell r="W10789"/>
        </row>
        <row r="10790">
          <cell r="K10790"/>
          <cell r="V10790"/>
          <cell r="W10790"/>
        </row>
        <row r="10791">
          <cell r="K10791"/>
          <cell r="V10791"/>
          <cell r="W10791"/>
        </row>
        <row r="10792">
          <cell r="K10792"/>
          <cell r="V10792"/>
          <cell r="W10792"/>
        </row>
        <row r="10793">
          <cell r="K10793"/>
          <cell r="V10793"/>
          <cell r="W10793"/>
        </row>
        <row r="10794">
          <cell r="K10794"/>
          <cell r="V10794"/>
          <cell r="W10794"/>
        </row>
        <row r="10795">
          <cell r="K10795"/>
          <cell r="V10795"/>
          <cell r="W10795"/>
        </row>
        <row r="10796">
          <cell r="K10796"/>
          <cell r="V10796"/>
          <cell r="W10796"/>
        </row>
        <row r="10797">
          <cell r="K10797"/>
          <cell r="V10797"/>
          <cell r="W10797"/>
        </row>
        <row r="10798">
          <cell r="K10798"/>
          <cell r="V10798"/>
          <cell r="W10798"/>
        </row>
        <row r="10799">
          <cell r="K10799"/>
          <cell r="V10799"/>
          <cell r="W10799"/>
        </row>
        <row r="10800">
          <cell r="K10800"/>
          <cell r="V10800"/>
          <cell r="W10800"/>
        </row>
        <row r="10801">
          <cell r="K10801"/>
          <cell r="V10801"/>
          <cell r="W10801"/>
        </row>
        <row r="10802">
          <cell r="K10802"/>
          <cell r="V10802"/>
          <cell r="W10802"/>
        </row>
        <row r="10803">
          <cell r="K10803"/>
          <cell r="V10803"/>
          <cell r="W10803"/>
        </row>
        <row r="10804">
          <cell r="K10804"/>
          <cell r="V10804"/>
          <cell r="W10804"/>
        </row>
        <row r="10805">
          <cell r="K10805"/>
          <cell r="V10805"/>
          <cell r="W10805"/>
        </row>
        <row r="10806">
          <cell r="K10806"/>
          <cell r="V10806"/>
          <cell r="W10806"/>
        </row>
        <row r="10807">
          <cell r="K10807"/>
          <cell r="V10807"/>
          <cell r="W10807"/>
        </row>
        <row r="10808">
          <cell r="K10808"/>
          <cell r="V10808"/>
          <cell r="W10808"/>
        </row>
        <row r="10809">
          <cell r="K10809"/>
          <cell r="V10809"/>
          <cell r="W10809"/>
        </row>
        <row r="10810">
          <cell r="K10810"/>
          <cell r="V10810"/>
          <cell r="W10810"/>
        </row>
        <row r="10811">
          <cell r="K10811"/>
          <cell r="V10811"/>
          <cell r="W10811"/>
        </row>
        <row r="10812">
          <cell r="K10812"/>
          <cell r="V10812"/>
          <cell r="W10812"/>
        </row>
        <row r="10813">
          <cell r="K10813"/>
          <cell r="V10813"/>
          <cell r="W10813"/>
        </row>
        <row r="10814">
          <cell r="K10814"/>
          <cell r="V10814"/>
          <cell r="W10814"/>
        </row>
        <row r="10815">
          <cell r="K10815"/>
          <cell r="V10815"/>
          <cell r="W10815"/>
        </row>
        <row r="10816">
          <cell r="K10816"/>
          <cell r="V10816"/>
          <cell r="W10816"/>
        </row>
        <row r="10817">
          <cell r="K10817"/>
          <cell r="V10817"/>
          <cell r="W10817"/>
        </row>
        <row r="10818">
          <cell r="K10818"/>
          <cell r="V10818"/>
          <cell r="W10818"/>
        </row>
        <row r="10819">
          <cell r="K10819"/>
          <cell r="V10819"/>
          <cell r="W10819"/>
        </row>
        <row r="10820">
          <cell r="K10820"/>
          <cell r="V10820"/>
          <cell r="W10820"/>
        </row>
        <row r="10821">
          <cell r="K10821"/>
          <cell r="V10821"/>
          <cell r="W10821"/>
        </row>
        <row r="10822">
          <cell r="K10822"/>
          <cell r="V10822"/>
          <cell r="W10822"/>
        </row>
        <row r="10823">
          <cell r="K10823"/>
          <cell r="V10823"/>
          <cell r="W10823"/>
        </row>
        <row r="10824">
          <cell r="K10824"/>
          <cell r="V10824"/>
          <cell r="W10824"/>
        </row>
        <row r="10825">
          <cell r="K10825"/>
          <cell r="V10825"/>
          <cell r="W10825"/>
        </row>
        <row r="10826">
          <cell r="K10826"/>
          <cell r="V10826"/>
          <cell r="W10826"/>
        </row>
        <row r="10827">
          <cell r="K10827"/>
          <cell r="V10827"/>
          <cell r="W10827"/>
        </row>
        <row r="10828">
          <cell r="K10828"/>
          <cell r="V10828"/>
          <cell r="W10828"/>
        </row>
        <row r="10829">
          <cell r="K10829"/>
          <cell r="V10829"/>
          <cell r="W10829"/>
        </row>
        <row r="10830">
          <cell r="K10830"/>
          <cell r="V10830"/>
          <cell r="W10830"/>
        </row>
        <row r="10831">
          <cell r="K10831"/>
          <cell r="V10831"/>
          <cell r="W10831"/>
        </row>
        <row r="10832">
          <cell r="K10832"/>
          <cell r="V10832"/>
          <cell r="W10832"/>
        </row>
        <row r="10833">
          <cell r="K10833"/>
          <cell r="V10833"/>
          <cell r="W10833"/>
        </row>
        <row r="10834">
          <cell r="K10834"/>
          <cell r="V10834"/>
          <cell r="W10834"/>
        </row>
        <row r="10835">
          <cell r="K10835"/>
          <cell r="V10835"/>
          <cell r="W10835"/>
        </row>
        <row r="10836">
          <cell r="K10836"/>
          <cell r="V10836"/>
          <cell r="W10836"/>
        </row>
        <row r="10837">
          <cell r="K10837"/>
          <cell r="V10837"/>
          <cell r="W10837"/>
        </row>
        <row r="10838">
          <cell r="K10838"/>
          <cell r="V10838"/>
          <cell r="W10838"/>
        </row>
        <row r="10839">
          <cell r="K10839"/>
          <cell r="V10839"/>
          <cell r="W10839"/>
        </row>
        <row r="10840">
          <cell r="K10840"/>
          <cell r="V10840"/>
          <cell r="W10840"/>
        </row>
        <row r="10841">
          <cell r="K10841"/>
          <cell r="V10841"/>
          <cell r="W10841"/>
        </row>
        <row r="10842">
          <cell r="K10842"/>
          <cell r="V10842"/>
          <cell r="W10842"/>
        </row>
        <row r="10843">
          <cell r="K10843"/>
          <cell r="V10843"/>
          <cell r="W10843"/>
        </row>
        <row r="10844">
          <cell r="K10844"/>
          <cell r="V10844"/>
          <cell r="W10844"/>
        </row>
        <row r="10845">
          <cell r="K10845"/>
          <cell r="V10845"/>
          <cell r="W10845"/>
        </row>
        <row r="10846">
          <cell r="K10846"/>
          <cell r="V10846"/>
          <cell r="W10846"/>
        </row>
        <row r="10847">
          <cell r="K10847"/>
          <cell r="V10847"/>
          <cell r="W10847"/>
        </row>
        <row r="10848">
          <cell r="K10848"/>
          <cell r="V10848"/>
          <cell r="W10848"/>
        </row>
        <row r="10849">
          <cell r="K10849"/>
          <cell r="V10849"/>
          <cell r="W10849"/>
        </row>
        <row r="10850">
          <cell r="K10850"/>
          <cell r="V10850"/>
          <cell r="W10850"/>
        </row>
        <row r="10851">
          <cell r="K10851"/>
          <cell r="V10851"/>
          <cell r="W10851"/>
        </row>
        <row r="10852">
          <cell r="K10852"/>
          <cell r="V10852"/>
          <cell r="W10852"/>
        </row>
        <row r="10853">
          <cell r="K10853"/>
          <cell r="V10853"/>
          <cell r="W10853"/>
        </row>
        <row r="10854">
          <cell r="K10854"/>
          <cell r="V10854"/>
          <cell r="W10854"/>
        </row>
        <row r="10855">
          <cell r="K10855"/>
          <cell r="V10855"/>
          <cell r="W10855"/>
        </row>
        <row r="10856">
          <cell r="K10856"/>
          <cell r="V10856"/>
          <cell r="W10856"/>
        </row>
        <row r="10857">
          <cell r="K10857"/>
          <cell r="V10857"/>
          <cell r="W10857"/>
        </row>
        <row r="10858">
          <cell r="K10858"/>
          <cell r="V10858"/>
          <cell r="W10858"/>
        </row>
        <row r="10859">
          <cell r="K10859"/>
          <cell r="V10859"/>
          <cell r="W10859"/>
        </row>
        <row r="10860">
          <cell r="K10860"/>
          <cell r="V10860"/>
          <cell r="W10860"/>
        </row>
        <row r="10861">
          <cell r="K10861"/>
          <cell r="V10861"/>
          <cell r="W10861"/>
        </row>
        <row r="10862">
          <cell r="K10862"/>
          <cell r="V10862"/>
          <cell r="W10862"/>
        </row>
        <row r="10863">
          <cell r="K10863"/>
          <cell r="V10863"/>
          <cell r="W10863"/>
        </row>
        <row r="10864">
          <cell r="K10864"/>
          <cell r="V10864"/>
          <cell r="W10864"/>
        </row>
        <row r="10865">
          <cell r="K10865"/>
          <cell r="V10865"/>
          <cell r="W10865"/>
        </row>
        <row r="10866">
          <cell r="K10866"/>
          <cell r="V10866"/>
          <cell r="W10866"/>
        </row>
        <row r="10867">
          <cell r="K10867"/>
          <cell r="V10867"/>
          <cell r="W10867"/>
        </row>
        <row r="10868">
          <cell r="K10868"/>
          <cell r="V10868"/>
          <cell r="W10868"/>
        </row>
        <row r="10869">
          <cell r="K10869"/>
          <cell r="V10869"/>
          <cell r="W10869"/>
        </row>
        <row r="10870">
          <cell r="K10870"/>
          <cell r="V10870"/>
          <cell r="W10870"/>
        </row>
        <row r="10871">
          <cell r="K10871"/>
          <cell r="V10871"/>
          <cell r="W10871"/>
        </row>
        <row r="10872">
          <cell r="K10872"/>
          <cell r="V10872"/>
          <cell r="W10872"/>
        </row>
        <row r="10873">
          <cell r="K10873"/>
          <cell r="V10873"/>
          <cell r="W10873"/>
        </row>
        <row r="10874">
          <cell r="K10874"/>
          <cell r="V10874"/>
          <cell r="W10874"/>
        </row>
        <row r="10875">
          <cell r="K10875"/>
          <cell r="V10875"/>
          <cell r="W10875"/>
        </row>
        <row r="10876">
          <cell r="K10876"/>
          <cell r="V10876"/>
          <cell r="W10876"/>
        </row>
        <row r="10877">
          <cell r="K10877"/>
          <cell r="V10877"/>
          <cell r="W10877"/>
        </row>
        <row r="10878">
          <cell r="K10878"/>
          <cell r="V10878"/>
          <cell r="W10878"/>
        </row>
        <row r="10879">
          <cell r="K10879"/>
          <cell r="V10879"/>
          <cell r="W10879"/>
        </row>
        <row r="10880">
          <cell r="K10880"/>
          <cell r="V10880"/>
          <cell r="W10880"/>
        </row>
        <row r="10881">
          <cell r="K10881"/>
          <cell r="V10881"/>
          <cell r="W10881"/>
        </row>
        <row r="10882">
          <cell r="K10882"/>
          <cell r="V10882"/>
          <cell r="W10882"/>
        </row>
        <row r="10883">
          <cell r="K10883"/>
          <cell r="V10883"/>
          <cell r="W10883"/>
        </row>
        <row r="10884">
          <cell r="K10884"/>
          <cell r="V10884"/>
          <cell r="W10884"/>
        </row>
        <row r="10885">
          <cell r="K10885"/>
          <cell r="V10885"/>
          <cell r="W10885"/>
        </row>
        <row r="10886">
          <cell r="K10886"/>
          <cell r="V10886"/>
          <cell r="W10886"/>
        </row>
        <row r="10887">
          <cell r="K10887"/>
          <cell r="V10887"/>
          <cell r="W10887"/>
        </row>
        <row r="10888">
          <cell r="K10888"/>
          <cell r="V10888"/>
          <cell r="W10888"/>
        </row>
        <row r="10889">
          <cell r="K10889"/>
          <cell r="V10889"/>
          <cell r="W10889"/>
        </row>
        <row r="10890">
          <cell r="K10890"/>
          <cell r="V10890"/>
          <cell r="W10890"/>
        </row>
        <row r="10891">
          <cell r="K10891"/>
          <cell r="V10891"/>
          <cell r="W10891"/>
        </row>
        <row r="10892">
          <cell r="K10892"/>
          <cell r="V10892"/>
          <cell r="W10892"/>
        </row>
        <row r="10893">
          <cell r="K10893"/>
          <cell r="V10893"/>
          <cell r="W10893"/>
        </row>
        <row r="10894">
          <cell r="K10894"/>
          <cell r="V10894"/>
          <cell r="W10894"/>
        </row>
        <row r="10895">
          <cell r="K10895"/>
          <cell r="V10895"/>
          <cell r="W10895"/>
        </row>
        <row r="10896">
          <cell r="K10896"/>
          <cell r="V10896"/>
          <cell r="W10896"/>
        </row>
        <row r="10897">
          <cell r="K10897"/>
          <cell r="V10897"/>
          <cell r="W10897"/>
        </row>
        <row r="10898">
          <cell r="K10898"/>
          <cell r="V10898"/>
          <cell r="W10898"/>
        </row>
        <row r="10899">
          <cell r="K10899"/>
          <cell r="V10899"/>
          <cell r="W10899"/>
        </row>
        <row r="10900">
          <cell r="K10900"/>
          <cell r="V10900"/>
          <cell r="W10900"/>
        </row>
        <row r="10901">
          <cell r="K10901"/>
          <cell r="V10901"/>
          <cell r="W10901"/>
        </row>
        <row r="10902">
          <cell r="K10902"/>
          <cell r="V10902"/>
          <cell r="W10902"/>
        </row>
        <row r="10903">
          <cell r="K10903"/>
          <cell r="V10903"/>
          <cell r="W10903"/>
        </row>
        <row r="10904">
          <cell r="K10904"/>
          <cell r="V10904"/>
          <cell r="W10904"/>
        </row>
        <row r="10905">
          <cell r="K10905"/>
          <cell r="V10905"/>
          <cell r="W10905"/>
        </row>
        <row r="10906">
          <cell r="K10906"/>
          <cell r="V10906"/>
          <cell r="W10906"/>
        </row>
        <row r="10907">
          <cell r="K10907"/>
          <cell r="V10907"/>
          <cell r="W10907"/>
        </row>
        <row r="10908">
          <cell r="K10908"/>
          <cell r="V10908"/>
          <cell r="W10908"/>
        </row>
        <row r="10909">
          <cell r="K10909"/>
          <cell r="V10909"/>
          <cell r="W10909"/>
        </row>
        <row r="10910">
          <cell r="K10910"/>
          <cell r="V10910"/>
          <cell r="W10910"/>
        </row>
        <row r="10911">
          <cell r="K10911"/>
          <cell r="V10911"/>
          <cell r="W10911"/>
        </row>
        <row r="10912">
          <cell r="K10912"/>
          <cell r="V10912"/>
          <cell r="W10912"/>
        </row>
        <row r="10913">
          <cell r="K10913"/>
          <cell r="V10913"/>
          <cell r="W10913"/>
        </row>
        <row r="10914">
          <cell r="K10914"/>
          <cell r="V10914"/>
          <cell r="W10914"/>
        </row>
        <row r="10915">
          <cell r="K10915"/>
          <cell r="V10915"/>
          <cell r="W10915"/>
        </row>
        <row r="10916">
          <cell r="K10916"/>
          <cell r="V10916"/>
          <cell r="W10916"/>
        </row>
        <row r="10917">
          <cell r="K10917"/>
          <cell r="V10917"/>
          <cell r="W10917"/>
        </row>
        <row r="10918">
          <cell r="K10918"/>
          <cell r="V10918"/>
          <cell r="W10918"/>
        </row>
        <row r="10919">
          <cell r="K10919"/>
          <cell r="V10919"/>
          <cell r="W10919"/>
        </row>
        <row r="10920">
          <cell r="K10920"/>
          <cell r="V10920"/>
          <cell r="W10920"/>
        </row>
        <row r="10921">
          <cell r="K10921"/>
          <cell r="V10921"/>
          <cell r="W10921"/>
        </row>
        <row r="10922">
          <cell r="K10922"/>
          <cell r="V10922"/>
          <cell r="W10922"/>
        </row>
        <row r="10923">
          <cell r="K10923"/>
          <cell r="V10923"/>
          <cell r="W10923"/>
        </row>
        <row r="10924">
          <cell r="K10924"/>
          <cell r="V10924"/>
          <cell r="W10924"/>
        </row>
        <row r="10925">
          <cell r="K10925"/>
          <cell r="V10925"/>
          <cell r="W10925"/>
        </row>
        <row r="10926">
          <cell r="K10926"/>
          <cell r="V10926"/>
          <cell r="W10926"/>
        </row>
        <row r="10927">
          <cell r="K10927"/>
          <cell r="V10927"/>
          <cell r="W10927"/>
        </row>
        <row r="10928">
          <cell r="K10928"/>
          <cell r="V10928"/>
          <cell r="W10928"/>
        </row>
        <row r="10929">
          <cell r="K10929"/>
          <cell r="V10929"/>
          <cell r="W10929"/>
        </row>
        <row r="10930">
          <cell r="K10930"/>
          <cell r="V10930"/>
          <cell r="W10930"/>
        </row>
        <row r="10931">
          <cell r="K10931"/>
          <cell r="V10931"/>
          <cell r="W10931"/>
        </row>
        <row r="10932">
          <cell r="K10932"/>
          <cell r="V10932"/>
          <cell r="W10932"/>
        </row>
        <row r="10933">
          <cell r="K10933"/>
          <cell r="V10933"/>
          <cell r="W10933"/>
        </row>
        <row r="10934">
          <cell r="K10934"/>
          <cell r="V10934"/>
          <cell r="W10934"/>
        </row>
        <row r="10935">
          <cell r="K10935"/>
          <cell r="V10935"/>
          <cell r="W10935"/>
        </row>
        <row r="10936">
          <cell r="K10936"/>
          <cell r="V10936"/>
          <cell r="W10936"/>
        </row>
        <row r="10937">
          <cell r="K10937"/>
          <cell r="V10937"/>
          <cell r="W10937"/>
        </row>
        <row r="10938">
          <cell r="K10938"/>
          <cell r="V10938"/>
          <cell r="W10938"/>
        </row>
        <row r="10939">
          <cell r="K10939"/>
          <cell r="V10939"/>
          <cell r="W10939"/>
        </row>
        <row r="10940">
          <cell r="K10940"/>
          <cell r="V10940"/>
          <cell r="W10940"/>
        </row>
        <row r="10941">
          <cell r="K10941"/>
          <cell r="V10941"/>
          <cell r="W10941"/>
        </row>
        <row r="10942">
          <cell r="K10942"/>
          <cell r="V10942"/>
          <cell r="W10942"/>
        </row>
        <row r="10943">
          <cell r="K10943"/>
          <cell r="V10943"/>
          <cell r="W10943"/>
        </row>
        <row r="10944">
          <cell r="K10944"/>
          <cell r="V10944"/>
          <cell r="W10944"/>
        </row>
        <row r="10945">
          <cell r="K10945"/>
          <cell r="V10945"/>
          <cell r="W10945"/>
        </row>
        <row r="10946">
          <cell r="K10946"/>
          <cell r="V10946"/>
          <cell r="W10946"/>
        </row>
        <row r="10947">
          <cell r="K10947"/>
          <cell r="V10947"/>
          <cell r="W10947"/>
        </row>
        <row r="10948">
          <cell r="K10948"/>
          <cell r="V10948"/>
          <cell r="W10948"/>
        </row>
        <row r="10949">
          <cell r="K10949"/>
          <cell r="V10949"/>
          <cell r="W10949"/>
        </row>
        <row r="10950">
          <cell r="K10950"/>
          <cell r="V10950"/>
          <cell r="W10950"/>
        </row>
        <row r="10951">
          <cell r="K10951"/>
          <cell r="V10951"/>
          <cell r="W10951"/>
        </row>
        <row r="10952">
          <cell r="K10952"/>
          <cell r="V10952"/>
          <cell r="W10952"/>
        </row>
        <row r="10953">
          <cell r="K10953"/>
          <cell r="V10953"/>
          <cell r="W10953"/>
        </row>
        <row r="10954">
          <cell r="K10954"/>
          <cell r="V10954"/>
          <cell r="W10954"/>
        </row>
        <row r="10955">
          <cell r="K10955"/>
          <cell r="V10955"/>
          <cell r="W10955"/>
        </row>
        <row r="10956">
          <cell r="K10956"/>
          <cell r="V10956"/>
          <cell r="W10956"/>
        </row>
        <row r="10957">
          <cell r="K10957"/>
          <cell r="V10957"/>
          <cell r="W10957"/>
        </row>
        <row r="10958">
          <cell r="K10958"/>
          <cell r="V10958"/>
          <cell r="W10958"/>
        </row>
        <row r="10959">
          <cell r="K10959"/>
          <cell r="V10959"/>
          <cell r="W10959"/>
        </row>
        <row r="10960">
          <cell r="K10960"/>
          <cell r="V10960"/>
          <cell r="W10960"/>
        </row>
        <row r="10961">
          <cell r="K10961"/>
          <cell r="V10961"/>
          <cell r="W10961"/>
        </row>
        <row r="10962">
          <cell r="K10962"/>
          <cell r="V10962"/>
          <cell r="W10962"/>
        </row>
        <row r="10963">
          <cell r="K10963"/>
          <cell r="V10963"/>
          <cell r="W10963"/>
        </row>
        <row r="10964">
          <cell r="K10964"/>
          <cell r="V10964"/>
          <cell r="W10964"/>
        </row>
        <row r="10965">
          <cell r="K10965"/>
          <cell r="V10965"/>
          <cell r="W10965"/>
        </row>
        <row r="10966">
          <cell r="K10966"/>
          <cell r="V10966"/>
          <cell r="W10966"/>
        </row>
        <row r="10967">
          <cell r="K10967"/>
          <cell r="V10967"/>
          <cell r="W10967"/>
        </row>
        <row r="10968">
          <cell r="K10968"/>
          <cell r="V10968"/>
          <cell r="W10968"/>
        </row>
        <row r="10969">
          <cell r="K10969"/>
          <cell r="V10969"/>
          <cell r="W10969"/>
        </row>
        <row r="10970">
          <cell r="K10970"/>
          <cell r="V10970"/>
          <cell r="W10970"/>
        </row>
        <row r="10971">
          <cell r="K10971"/>
          <cell r="V10971"/>
          <cell r="W10971"/>
        </row>
        <row r="10972">
          <cell r="K10972"/>
          <cell r="V10972"/>
          <cell r="W10972"/>
        </row>
        <row r="10973">
          <cell r="K10973"/>
          <cell r="V10973"/>
          <cell r="W10973"/>
        </row>
        <row r="10974">
          <cell r="K10974"/>
          <cell r="V10974"/>
          <cell r="W10974"/>
        </row>
        <row r="10975">
          <cell r="K10975"/>
          <cell r="V10975"/>
          <cell r="W10975"/>
        </row>
        <row r="10976">
          <cell r="K10976"/>
          <cell r="V10976"/>
          <cell r="W10976"/>
        </row>
        <row r="10977">
          <cell r="K10977"/>
          <cell r="V10977"/>
          <cell r="W10977"/>
        </row>
        <row r="10978">
          <cell r="K10978"/>
          <cell r="V10978"/>
          <cell r="W10978"/>
        </row>
        <row r="10979">
          <cell r="K10979"/>
          <cell r="V10979"/>
          <cell r="W10979"/>
        </row>
        <row r="10980">
          <cell r="K10980"/>
          <cell r="V10980"/>
          <cell r="W10980"/>
        </row>
        <row r="10981">
          <cell r="K10981"/>
          <cell r="V10981"/>
          <cell r="W10981"/>
        </row>
        <row r="10982">
          <cell r="K10982"/>
          <cell r="V10982"/>
          <cell r="W10982"/>
        </row>
        <row r="10983">
          <cell r="K10983"/>
          <cell r="V10983"/>
          <cell r="W10983"/>
        </row>
        <row r="10984">
          <cell r="K10984"/>
          <cell r="V10984"/>
          <cell r="W10984"/>
        </row>
        <row r="10985">
          <cell r="K10985"/>
          <cell r="V10985"/>
          <cell r="W10985"/>
        </row>
        <row r="10986">
          <cell r="K10986"/>
          <cell r="V10986"/>
          <cell r="W10986"/>
        </row>
        <row r="10987">
          <cell r="K10987"/>
          <cell r="V10987"/>
          <cell r="W10987"/>
        </row>
        <row r="10988">
          <cell r="K10988"/>
          <cell r="V10988"/>
          <cell r="W10988"/>
        </row>
        <row r="10989">
          <cell r="K10989"/>
          <cell r="V10989"/>
          <cell r="W10989"/>
        </row>
        <row r="10990">
          <cell r="K10990"/>
          <cell r="V10990"/>
          <cell r="W10990"/>
        </row>
        <row r="10991">
          <cell r="K10991"/>
          <cell r="V10991"/>
          <cell r="W10991"/>
        </row>
        <row r="10992">
          <cell r="K10992"/>
          <cell r="V10992"/>
          <cell r="W10992"/>
        </row>
        <row r="10993">
          <cell r="K10993"/>
          <cell r="V10993"/>
          <cell r="W10993"/>
        </row>
        <row r="10994">
          <cell r="K10994"/>
          <cell r="V10994"/>
          <cell r="W10994"/>
        </row>
        <row r="10995">
          <cell r="K10995"/>
          <cell r="V10995"/>
          <cell r="W10995"/>
        </row>
        <row r="10996">
          <cell r="K10996"/>
          <cell r="V10996"/>
          <cell r="W10996"/>
        </row>
        <row r="10997">
          <cell r="K10997"/>
          <cell r="V10997"/>
          <cell r="W10997"/>
        </row>
        <row r="10998">
          <cell r="K10998"/>
          <cell r="V10998"/>
          <cell r="W10998"/>
        </row>
        <row r="10999">
          <cell r="K10999"/>
          <cell r="V10999"/>
          <cell r="W10999"/>
        </row>
        <row r="11000">
          <cell r="K11000"/>
          <cell r="V11000"/>
          <cell r="W11000"/>
        </row>
        <row r="11001">
          <cell r="K11001"/>
          <cell r="V11001"/>
          <cell r="W11001"/>
        </row>
        <row r="11002">
          <cell r="K11002"/>
          <cell r="V11002"/>
          <cell r="W11002"/>
        </row>
        <row r="11003">
          <cell r="K11003"/>
          <cell r="V11003"/>
          <cell r="W11003"/>
        </row>
        <row r="11004">
          <cell r="K11004"/>
          <cell r="V11004"/>
          <cell r="W11004"/>
        </row>
        <row r="11005">
          <cell r="K11005"/>
          <cell r="V11005"/>
          <cell r="W11005"/>
        </row>
        <row r="11006">
          <cell r="K11006"/>
          <cell r="V11006"/>
          <cell r="W11006"/>
        </row>
        <row r="11007">
          <cell r="K11007"/>
          <cell r="V11007"/>
          <cell r="W11007"/>
        </row>
        <row r="11008">
          <cell r="K11008"/>
          <cell r="V11008"/>
          <cell r="W11008"/>
        </row>
        <row r="11009">
          <cell r="K11009"/>
          <cell r="V11009"/>
          <cell r="W11009"/>
        </row>
        <row r="11010">
          <cell r="K11010"/>
          <cell r="V11010"/>
          <cell r="W11010"/>
        </row>
        <row r="11011">
          <cell r="K11011"/>
          <cell r="V11011"/>
          <cell r="W11011"/>
        </row>
        <row r="11012">
          <cell r="K11012"/>
          <cell r="V11012"/>
          <cell r="W11012"/>
        </row>
        <row r="11013">
          <cell r="K11013"/>
          <cell r="V11013"/>
          <cell r="W11013"/>
        </row>
        <row r="11014">
          <cell r="K11014"/>
          <cell r="V11014"/>
          <cell r="W11014"/>
        </row>
        <row r="11015">
          <cell r="K11015"/>
          <cell r="V11015"/>
          <cell r="W11015"/>
        </row>
        <row r="11016">
          <cell r="K11016"/>
          <cell r="V11016"/>
          <cell r="W11016"/>
        </row>
        <row r="11017">
          <cell r="K11017"/>
          <cell r="V11017"/>
          <cell r="W11017"/>
        </row>
        <row r="11018">
          <cell r="K11018"/>
          <cell r="V11018"/>
          <cell r="W11018"/>
        </row>
        <row r="11019">
          <cell r="K11019"/>
          <cell r="V11019"/>
          <cell r="W11019"/>
        </row>
        <row r="11020">
          <cell r="K11020"/>
          <cell r="V11020"/>
          <cell r="W11020"/>
        </row>
        <row r="11021">
          <cell r="K11021"/>
          <cell r="V11021"/>
          <cell r="W11021"/>
        </row>
        <row r="11022">
          <cell r="K11022"/>
          <cell r="V11022"/>
          <cell r="W11022"/>
        </row>
        <row r="11023">
          <cell r="K11023"/>
          <cell r="V11023"/>
          <cell r="W11023"/>
        </row>
        <row r="11024">
          <cell r="K11024"/>
          <cell r="V11024"/>
          <cell r="W11024"/>
        </row>
        <row r="11025">
          <cell r="K11025"/>
          <cell r="V11025"/>
          <cell r="W11025"/>
        </row>
        <row r="11026">
          <cell r="K11026"/>
          <cell r="V11026"/>
          <cell r="W11026"/>
        </row>
        <row r="11027">
          <cell r="K11027"/>
          <cell r="V11027"/>
          <cell r="W11027"/>
        </row>
        <row r="11028">
          <cell r="K11028"/>
          <cell r="V11028"/>
          <cell r="W11028"/>
        </row>
        <row r="11029">
          <cell r="K11029"/>
          <cell r="V11029"/>
          <cell r="W11029"/>
        </row>
        <row r="11030">
          <cell r="K11030"/>
          <cell r="V11030"/>
          <cell r="W11030"/>
        </row>
        <row r="11031">
          <cell r="K11031"/>
          <cell r="V11031"/>
          <cell r="W11031"/>
        </row>
        <row r="11032">
          <cell r="K11032"/>
          <cell r="V11032"/>
          <cell r="W11032"/>
        </row>
        <row r="11033">
          <cell r="K11033"/>
          <cell r="V11033"/>
          <cell r="W11033"/>
        </row>
        <row r="11034">
          <cell r="K11034"/>
          <cell r="V11034"/>
          <cell r="W11034"/>
        </row>
        <row r="11035">
          <cell r="K11035"/>
          <cell r="V11035"/>
          <cell r="W11035"/>
        </row>
        <row r="11036">
          <cell r="K11036"/>
          <cell r="V11036"/>
          <cell r="W11036"/>
        </row>
        <row r="11037">
          <cell r="K11037"/>
          <cell r="V11037"/>
          <cell r="W11037"/>
        </row>
        <row r="11038">
          <cell r="K11038"/>
          <cell r="V11038"/>
          <cell r="W11038"/>
        </row>
        <row r="11039">
          <cell r="K11039"/>
          <cell r="V11039"/>
          <cell r="W11039"/>
        </row>
        <row r="11040">
          <cell r="K11040"/>
          <cell r="V11040"/>
          <cell r="W11040"/>
        </row>
        <row r="11041">
          <cell r="K11041"/>
          <cell r="V11041"/>
          <cell r="W11041"/>
        </row>
        <row r="11042">
          <cell r="K11042"/>
          <cell r="V11042"/>
          <cell r="W11042"/>
        </row>
        <row r="11043">
          <cell r="K11043"/>
          <cell r="V11043"/>
          <cell r="W11043"/>
        </row>
        <row r="11044">
          <cell r="K11044"/>
          <cell r="V11044"/>
          <cell r="W11044"/>
        </row>
        <row r="11045">
          <cell r="K11045"/>
          <cell r="V11045"/>
          <cell r="W11045"/>
        </row>
        <row r="11046">
          <cell r="K11046"/>
          <cell r="V11046"/>
          <cell r="W11046"/>
        </row>
        <row r="11047">
          <cell r="K11047"/>
          <cell r="V11047"/>
          <cell r="W11047"/>
        </row>
        <row r="11048">
          <cell r="K11048"/>
          <cell r="V11048"/>
          <cell r="W11048"/>
        </row>
        <row r="11049">
          <cell r="K11049"/>
          <cell r="V11049"/>
          <cell r="W11049"/>
        </row>
        <row r="11050">
          <cell r="K11050"/>
          <cell r="V11050"/>
          <cell r="W11050"/>
        </row>
        <row r="11051">
          <cell r="K11051"/>
          <cell r="V11051"/>
          <cell r="W11051"/>
        </row>
        <row r="11052">
          <cell r="K11052"/>
          <cell r="V11052"/>
          <cell r="W11052"/>
        </row>
        <row r="11053">
          <cell r="K11053"/>
          <cell r="V11053"/>
          <cell r="W11053"/>
        </row>
        <row r="11054">
          <cell r="K11054"/>
          <cell r="V11054"/>
          <cell r="W11054"/>
        </row>
        <row r="11055">
          <cell r="K11055"/>
          <cell r="V11055"/>
          <cell r="W11055"/>
        </row>
        <row r="11056">
          <cell r="K11056"/>
          <cell r="V11056"/>
          <cell r="W11056"/>
        </row>
        <row r="11057">
          <cell r="K11057"/>
          <cell r="V11057"/>
          <cell r="W11057"/>
        </row>
        <row r="11058">
          <cell r="K11058"/>
          <cell r="V11058"/>
          <cell r="W11058"/>
        </row>
        <row r="11059">
          <cell r="K11059"/>
          <cell r="V11059"/>
          <cell r="W11059"/>
        </row>
        <row r="11060">
          <cell r="K11060"/>
          <cell r="V11060"/>
          <cell r="W11060"/>
        </row>
        <row r="11061">
          <cell r="K11061"/>
          <cell r="V11061"/>
          <cell r="W11061"/>
        </row>
        <row r="11062">
          <cell r="K11062"/>
          <cell r="V11062"/>
          <cell r="W11062"/>
        </row>
        <row r="11063">
          <cell r="K11063"/>
          <cell r="V11063"/>
          <cell r="W11063"/>
        </row>
        <row r="11064">
          <cell r="K11064"/>
          <cell r="V11064"/>
          <cell r="W11064"/>
        </row>
        <row r="11065">
          <cell r="K11065"/>
          <cell r="V11065"/>
          <cell r="W11065"/>
        </row>
        <row r="11066">
          <cell r="K11066"/>
          <cell r="V11066"/>
          <cell r="W11066"/>
        </row>
        <row r="11067">
          <cell r="K11067"/>
          <cell r="V11067"/>
          <cell r="W11067"/>
        </row>
        <row r="11068">
          <cell r="K11068"/>
          <cell r="V11068"/>
          <cell r="W11068"/>
        </row>
        <row r="11069">
          <cell r="K11069"/>
          <cell r="V11069"/>
          <cell r="W11069"/>
        </row>
        <row r="11070">
          <cell r="K11070"/>
          <cell r="V11070"/>
          <cell r="W11070"/>
        </row>
        <row r="11071">
          <cell r="K11071"/>
          <cell r="V11071"/>
          <cell r="W11071"/>
        </row>
        <row r="11072">
          <cell r="K11072"/>
          <cell r="V11072"/>
          <cell r="W11072"/>
        </row>
        <row r="11073">
          <cell r="K11073"/>
          <cell r="V11073"/>
          <cell r="W11073"/>
        </row>
        <row r="11074">
          <cell r="K11074"/>
          <cell r="V11074"/>
          <cell r="W11074"/>
        </row>
        <row r="11075">
          <cell r="K11075"/>
          <cell r="V11075"/>
          <cell r="W11075"/>
        </row>
        <row r="11076">
          <cell r="K11076"/>
          <cell r="V11076"/>
          <cell r="W11076"/>
        </row>
        <row r="11077">
          <cell r="K11077"/>
          <cell r="V11077"/>
          <cell r="W11077"/>
        </row>
        <row r="11078">
          <cell r="K11078"/>
          <cell r="V11078"/>
          <cell r="W11078"/>
        </row>
        <row r="11079">
          <cell r="K11079"/>
          <cell r="V11079"/>
          <cell r="W11079"/>
        </row>
        <row r="11080">
          <cell r="K11080"/>
          <cell r="V11080"/>
          <cell r="W11080"/>
        </row>
        <row r="11081">
          <cell r="K11081"/>
          <cell r="V11081"/>
          <cell r="W11081"/>
        </row>
        <row r="11082">
          <cell r="K11082"/>
          <cell r="V11082"/>
          <cell r="W11082"/>
        </row>
        <row r="11083">
          <cell r="K11083"/>
          <cell r="V11083"/>
          <cell r="W11083"/>
        </row>
        <row r="11084">
          <cell r="K11084"/>
          <cell r="V11084"/>
          <cell r="W11084"/>
        </row>
        <row r="11085">
          <cell r="K11085"/>
          <cell r="V11085"/>
          <cell r="W11085"/>
        </row>
        <row r="11086">
          <cell r="K11086"/>
          <cell r="V11086"/>
          <cell r="W11086"/>
        </row>
        <row r="11087">
          <cell r="K11087"/>
          <cell r="V11087"/>
          <cell r="W11087"/>
        </row>
        <row r="11088">
          <cell r="K11088"/>
          <cell r="V11088"/>
          <cell r="W11088"/>
        </row>
        <row r="11089">
          <cell r="K11089"/>
          <cell r="V11089"/>
          <cell r="W11089"/>
        </row>
        <row r="11090">
          <cell r="K11090"/>
          <cell r="V11090"/>
          <cell r="W11090"/>
        </row>
        <row r="11091">
          <cell r="K11091"/>
          <cell r="V11091"/>
          <cell r="W11091"/>
        </row>
        <row r="11092">
          <cell r="K11092"/>
          <cell r="V11092"/>
          <cell r="W11092"/>
        </row>
        <row r="11093">
          <cell r="K11093"/>
          <cell r="V11093"/>
          <cell r="W11093"/>
        </row>
        <row r="11094">
          <cell r="K11094"/>
          <cell r="V11094"/>
          <cell r="W11094"/>
        </row>
        <row r="11095">
          <cell r="K11095"/>
          <cell r="V11095"/>
          <cell r="W11095"/>
        </row>
        <row r="11096">
          <cell r="K11096"/>
          <cell r="V11096"/>
          <cell r="W11096"/>
        </row>
        <row r="11097">
          <cell r="K11097"/>
          <cell r="V11097"/>
          <cell r="W11097"/>
        </row>
        <row r="11098">
          <cell r="K11098"/>
          <cell r="V11098"/>
          <cell r="W11098"/>
        </row>
        <row r="11099">
          <cell r="K11099"/>
          <cell r="V11099"/>
          <cell r="W11099"/>
        </row>
        <row r="11100">
          <cell r="K11100"/>
          <cell r="V11100"/>
          <cell r="W11100"/>
        </row>
        <row r="11101">
          <cell r="K11101"/>
          <cell r="V11101"/>
          <cell r="W11101"/>
        </row>
        <row r="11102">
          <cell r="K11102"/>
          <cell r="V11102"/>
          <cell r="W11102"/>
        </row>
        <row r="11103">
          <cell r="K11103"/>
          <cell r="V11103"/>
          <cell r="W11103"/>
        </row>
        <row r="11104">
          <cell r="K11104"/>
          <cell r="V11104"/>
          <cell r="W11104"/>
        </row>
        <row r="11105">
          <cell r="K11105"/>
          <cell r="V11105"/>
          <cell r="W11105"/>
        </row>
        <row r="11106">
          <cell r="K11106"/>
          <cell r="V11106"/>
          <cell r="W11106"/>
        </row>
        <row r="11107">
          <cell r="K11107"/>
          <cell r="V11107"/>
          <cell r="W11107"/>
        </row>
        <row r="11108">
          <cell r="K11108"/>
          <cell r="V11108"/>
          <cell r="W11108"/>
        </row>
        <row r="11109">
          <cell r="K11109"/>
          <cell r="V11109"/>
          <cell r="W11109"/>
        </row>
        <row r="11110">
          <cell r="K11110"/>
          <cell r="V11110"/>
          <cell r="W11110"/>
        </row>
        <row r="11111">
          <cell r="K11111"/>
          <cell r="V11111"/>
          <cell r="W11111"/>
        </row>
        <row r="11112">
          <cell r="K11112"/>
          <cell r="V11112"/>
          <cell r="W11112"/>
        </row>
        <row r="11113">
          <cell r="K11113"/>
          <cell r="V11113"/>
          <cell r="W11113"/>
        </row>
        <row r="11114">
          <cell r="K11114"/>
          <cell r="V11114"/>
          <cell r="W11114"/>
        </row>
        <row r="11115">
          <cell r="K11115"/>
          <cell r="V11115"/>
          <cell r="W11115"/>
        </row>
        <row r="11116">
          <cell r="K11116"/>
          <cell r="V11116"/>
          <cell r="W11116"/>
        </row>
        <row r="11117">
          <cell r="K11117"/>
          <cell r="V11117"/>
          <cell r="W11117"/>
        </row>
        <row r="11118">
          <cell r="K11118"/>
          <cell r="V11118"/>
          <cell r="W11118"/>
        </row>
        <row r="11119">
          <cell r="K11119"/>
          <cell r="V11119"/>
          <cell r="W11119"/>
        </row>
        <row r="11120">
          <cell r="K11120"/>
          <cell r="V11120"/>
          <cell r="W11120"/>
        </row>
        <row r="11121">
          <cell r="K11121"/>
          <cell r="V11121"/>
          <cell r="W11121"/>
        </row>
        <row r="11122">
          <cell r="K11122"/>
          <cell r="V11122"/>
          <cell r="W11122"/>
        </row>
        <row r="11123">
          <cell r="K11123"/>
          <cell r="V11123"/>
          <cell r="W11123"/>
        </row>
        <row r="11124">
          <cell r="K11124"/>
          <cell r="V11124"/>
          <cell r="W11124"/>
        </row>
        <row r="11125">
          <cell r="K11125"/>
          <cell r="V11125"/>
          <cell r="W11125"/>
        </row>
        <row r="11126">
          <cell r="K11126"/>
          <cell r="V11126"/>
          <cell r="W11126"/>
        </row>
        <row r="11127">
          <cell r="K11127"/>
          <cell r="V11127"/>
          <cell r="W11127"/>
        </row>
        <row r="11128">
          <cell r="K11128"/>
          <cell r="V11128"/>
          <cell r="W11128"/>
        </row>
        <row r="11129">
          <cell r="K11129"/>
          <cell r="V11129"/>
          <cell r="W11129"/>
        </row>
        <row r="11130">
          <cell r="K11130"/>
          <cell r="V11130"/>
          <cell r="W11130"/>
        </row>
        <row r="11131">
          <cell r="K11131"/>
          <cell r="V11131"/>
          <cell r="W11131"/>
        </row>
        <row r="11132">
          <cell r="K11132"/>
          <cell r="V11132"/>
          <cell r="W11132"/>
        </row>
        <row r="11133">
          <cell r="K11133"/>
          <cell r="V11133"/>
          <cell r="W11133"/>
        </row>
        <row r="11134">
          <cell r="K11134"/>
          <cell r="V11134"/>
          <cell r="W11134"/>
        </row>
        <row r="11135">
          <cell r="K11135"/>
          <cell r="V11135"/>
          <cell r="W11135"/>
        </row>
        <row r="11136">
          <cell r="K11136"/>
          <cell r="V11136"/>
          <cell r="W11136"/>
        </row>
        <row r="11137">
          <cell r="K11137"/>
          <cell r="V11137"/>
          <cell r="W11137"/>
        </row>
        <row r="11138">
          <cell r="K11138"/>
          <cell r="V11138"/>
          <cell r="W11138"/>
        </row>
        <row r="11139">
          <cell r="K11139"/>
          <cell r="V11139"/>
          <cell r="W11139"/>
        </row>
        <row r="11140">
          <cell r="K11140"/>
          <cell r="V11140"/>
          <cell r="W11140"/>
        </row>
        <row r="11141">
          <cell r="K11141"/>
          <cell r="V11141"/>
          <cell r="W11141"/>
        </row>
        <row r="11142">
          <cell r="K11142"/>
          <cell r="V11142"/>
          <cell r="W11142"/>
        </row>
        <row r="11143">
          <cell r="K11143"/>
          <cell r="V11143"/>
          <cell r="W11143"/>
        </row>
        <row r="11144">
          <cell r="K11144"/>
          <cell r="V11144"/>
          <cell r="W11144"/>
        </row>
        <row r="11145">
          <cell r="K11145"/>
          <cell r="V11145"/>
          <cell r="W11145"/>
        </row>
        <row r="11146">
          <cell r="K11146"/>
          <cell r="V11146"/>
          <cell r="W11146"/>
        </row>
        <row r="11147">
          <cell r="K11147"/>
          <cell r="V11147"/>
          <cell r="W11147"/>
        </row>
        <row r="11148">
          <cell r="K11148"/>
          <cell r="V11148"/>
          <cell r="W11148"/>
        </row>
        <row r="11149">
          <cell r="K11149"/>
          <cell r="V11149"/>
          <cell r="W11149"/>
        </row>
        <row r="11150">
          <cell r="K11150"/>
          <cell r="V11150"/>
          <cell r="W11150"/>
        </row>
        <row r="11151">
          <cell r="K11151"/>
          <cell r="V11151"/>
          <cell r="W11151"/>
        </row>
        <row r="11152">
          <cell r="K11152"/>
          <cell r="V11152"/>
          <cell r="W11152"/>
        </row>
        <row r="11153">
          <cell r="K11153"/>
          <cell r="V11153"/>
          <cell r="W11153"/>
        </row>
        <row r="11154">
          <cell r="K11154"/>
          <cell r="V11154"/>
          <cell r="W11154"/>
        </row>
        <row r="11155">
          <cell r="K11155"/>
          <cell r="V11155"/>
          <cell r="W11155"/>
        </row>
        <row r="11156">
          <cell r="K11156"/>
          <cell r="V11156"/>
          <cell r="W11156"/>
        </row>
        <row r="11157">
          <cell r="K11157"/>
          <cell r="V11157"/>
          <cell r="W11157"/>
        </row>
        <row r="11158">
          <cell r="K11158"/>
          <cell r="V11158"/>
          <cell r="W11158"/>
        </row>
        <row r="11159">
          <cell r="K11159"/>
          <cell r="V11159"/>
          <cell r="W11159"/>
        </row>
        <row r="11160">
          <cell r="K11160"/>
          <cell r="V11160"/>
          <cell r="W11160"/>
        </row>
        <row r="11161">
          <cell r="K11161"/>
          <cell r="V11161"/>
          <cell r="W11161"/>
        </row>
        <row r="11162">
          <cell r="K11162"/>
          <cell r="V11162"/>
          <cell r="W11162"/>
        </row>
        <row r="11163">
          <cell r="K11163"/>
          <cell r="V11163"/>
          <cell r="W11163"/>
        </row>
        <row r="11164">
          <cell r="K11164"/>
          <cell r="V11164"/>
          <cell r="W11164"/>
        </row>
        <row r="11165">
          <cell r="K11165"/>
          <cell r="V11165"/>
          <cell r="W11165"/>
        </row>
        <row r="11166">
          <cell r="K11166"/>
          <cell r="V11166"/>
          <cell r="W11166"/>
        </row>
        <row r="11167">
          <cell r="K11167"/>
          <cell r="V11167"/>
          <cell r="W11167"/>
        </row>
        <row r="11168">
          <cell r="K11168"/>
          <cell r="V11168"/>
          <cell r="W11168"/>
        </row>
        <row r="11169">
          <cell r="K11169"/>
          <cell r="V11169"/>
          <cell r="W11169"/>
        </row>
        <row r="11170">
          <cell r="K11170"/>
          <cell r="V11170"/>
          <cell r="W11170"/>
        </row>
        <row r="11171">
          <cell r="K11171"/>
          <cell r="V11171"/>
          <cell r="W11171"/>
        </row>
        <row r="11172">
          <cell r="K11172"/>
          <cell r="V11172"/>
          <cell r="W11172"/>
        </row>
        <row r="11173">
          <cell r="K11173"/>
          <cell r="V11173"/>
          <cell r="W11173"/>
        </row>
        <row r="11174">
          <cell r="K11174"/>
          <cell r="V11174"/>
          <cell r="W11174"/>
        </row>
        <row r="11175">
          <cell r="K11175"/>
          <cell r="V11175"/>
          <cell r="W11175"/>
        </row>
        <row r="11176">
          <cell r="K11176"/>
          <cell r="V11176"/>
          <cell r="W11176"/>
        </row>
        <row r="11177">
          <cell r="K11177"/>
          <cell r="V11177"/>
          <cell r="W11177"/>
        </row>
        <row r="11178">
          <cell r="K11178"/>
          <cell r="V11178"/>
          <cell r="W11178"/>
        </row>
        <row r="11179">
          <cell r="K11179"/>
          <cell r="V11179"/>
          <cell r="W11179"/>
        </row>
        <row r="11180">
          <cell r="K11180"/>
          <cell r="V11180"/>
          <cell r="W11180"/>
        </row>
        <row r="11181">
          <cell r="K11181"/>
          <cell r="V11181"/>
          <cell r="W11181"/>
        </row>
        <row r="11182">
          <cell r="K11182"/>
          <cell r="V11182"/>
          <cell r="W11182"/>
        </row>
        <row r="11183">
          <cell r="K11183"/>
          <cell r="V11183"/>
          <cell r="W11183"/>
        </row>
        <row r="11184">
          <cell r="K11184"/>
          <cell r="V11184"/>
          <cell r="W11184"/>
        </row>
        <row r="11185">
          <cell r="K11185"/>
          <cell r="V11185"/>
          <cell r="W11185"/>
        </row>
        <row r="11186">
          <cell r="K11186"/>
          <cell r="V11186"/>
          <cell r="W11186"/>
        </row>
        <row r="11187">
          <cell r="K11187"/>
          <cell r="V11187"/>
          <cell r="W11187"/>
        </row>
        <row r="11188">
          <cell r="K11188"/>
          <cell r="V11188"/>
          <cell r="W11188"/>
        </row>
        <row r="11189">
          <cell r="K11189"/>
          <cell r="V11189"/>
          <cell r="W11189"/>
        </row>
        <row r="11190">
          <cell r="K11190"/>
          <cell r="V11190"/>
          <cell r="W11190"/>
        </row>
        <row r="11191">
          <cell r="K11191"/>
          <cell r="V11191"/>
          <cell r="W11191"/>
        </row>
        <row r="11192">
          <cell r="K11192"/>
          <cell r="V11192"/>
          <cell r="W11192"/>
        </row>
        <row r="11193">
          <cell r="K11193"/>
          <cell r="V11193"/>
          <cell r="W11193"/>
        </row>
        <row r="11194">
          <cell r="K11194"/>
          <cell r="V11194"/>
          <cell r="W11194"/>
        </row>
        <row r="11195">
          <cell r="K11195"/>
          <cell r="V11195"/>
          <cell r="W11195"/>
        </row>
        <row r="11196">
          <cell r="K11196"/>
          <cell r="V11196"/>
          <cell r="W11196"/>
        </row>
        <row r="11197">
          <cell r="K11197"/>
          <cell r="V11197"/>
          <cell r="W11197"/>
        </row>
        <row r="11198">
          <cell r="K11198"/>
          <cell r="V11198"/>
          <cell r="W11198"/>
        </row>
        <row r="11199">
          <cell r="K11199"/>
          <cell r="V11199"/>
          <cell r="W11199"/>
        </row>
        <row r="11200">
          <cell r="K11200"/>
          <cell r="V11200"/>
          <cell r="W11200"/>
        </row>
        <row r="11201">
          <cell r="K11201"/>
          <cell r="V11201"/>
          <cell r="W11201"/>
        </row>
        <row r="11202">
          <cell r="K11202"/>
          <cell r="V11202"/>
          <cell r="W11202"/>
        </row>
        <row r="11203">
          <cell r="K11203"/>
          <cell r="V11203"/>
          <cell r="W11203"/>
        </row>
        <row r="11204">
          <cell r="K11204"/>
          <cell r="V11204"/>
          <cell r="W11204"/>
        </row>
        <row r="11205">
          <cell r="K11205"/>
          <cell r="V11205"/>
          <cell r="W11205"/>
        </row>
        <row r="11206">
          <cell r="K11206"/>
          <cell r="V11206"/>
          <cell r="W11206"/>
        </row>
        <row r="11207">
          <cell r="K11207"/>
          <cell r="V11207"/>
          <cell r="W11207"/>
        </row>
        <row r="11208">
          <cell r="K11208"/>
          <cell r="V11208"/>
          <cell r="W11208"/>
        </row>
        <row r="11209">
          <cell r="K11209"/>
          <cell r="V11209"/>
          <cell r="W11209"/>
        </row>
        <row r="11210">
          <cell r="K11210"/>
          <cell r="V11210"/>
          <cell r="W11210"/>
        </row>
        <row r="11211">
          <cell r="K11211"/>
          <cell r="V11211"/>
          <cell r="W11211"/>
        </row>
        <row r="11212">
          <cell r="K11212"/>
          <cell r="V11212"/>
          <cell r="W11212"/>
        </row>
        <row r="11213">
          <cell r="K11213"/>
          <cell r="V11213"/>
          <cell r="W11213"/>
        </row>
        <row r="11214">
          <cell r="K11214"/>
          <cell r="V11214"/>
          <cell r="W11214"/>
        </row>
        <row r="11215">
          <cell r="K11215"/>
          <cell r="V11215"/>
          <cell r="W11215"/>
        </row>
        <row r="11216">
          <cell r="K11216"/>
          <cell r="V11216"/>
          <cell r="W11216"/>
        </row>
        <row r="11217">
          <cell r="K11217"/>
          <cell r="V11217"/>
          <cell r="W11217"/>
        </row>
        <row r="11218">
          <cell r="K11218"/>
          <cell r="V11218"/>
          <cell r="W11218"/>
        </row>
        <row r="11219">
          <cell r="K11219"/>
          <cell r="V11219"/>
          <cell r="W11219"/>
        </row>
        <row r="11220">
          <cell r="K11220"/>
          <cell r="V11220"/>
          <cell r="W11220"/>
        </row>
        <row r="11221">
          <cell r="K11221"/>
          <cell r="V11221"/>
          <cell r="W11221"/>
        </row>
        <row r="11222">
          <cell r="K11222"/>
          <cell r="V11222"/>
          <cell r="W11222"/>
        </row>
        <row r="11223">
          <cell r="K11223"/>
          <cell r="V11223"/>
          <cell r="W11223"/>
        </row>
        <row r="11224">
          <cell r="K11224"/>
          <cell r="V11224"/>
          <cell r="W11224"/>
        </row>
        <row r="11225">
          <cell r="K11225"/>
          <cell r="V11225"/>
          <cell r="W11225"/>
        </row>
        <row r="11226">
          <cell r="K11226"/>
          <cell r="V11226"/>
          <cell r="W11226"/>
        </row>
        <row r="11227">
          <cell r="K11227"/>
          <cell r="V11227"/>
          <cell r="W11227"/>
        </row>
        <row r="11228">
          <cell r="K11228"/>
          <cell r="V11228"/>
          <cell r="W11228"/>
        </row>
        <row r="11229">
          <cell r="K11229"/>
          <cell r="V11229"/>
          <cell r="W11229"/>
        </row>
        <row r="11230">
          <cell r="K11230"/>
          <cell r="V11230"/>
          <cell r="W11230"/>
        </row>
        <row r="11231">
          <cell r="K11231"/>
          <cell r="V11231"/>
          <cell r="W11231"/>
        </row>
        <row r="11232">
          <cell r="K11232"/>
          <cell r="V11232"/>
          <cell r="W11232"/>
        </row>
        <row r="11233">
          <cell r="K11233"/>
          <cell r="V11233"/>
          <cell r="W11233"/>
        </row>
        <row r="11234">
          <cell r="K11234"/>
          <cell r="V11234"/>
          <cell r="W11234"/>
        </row>
        <row r="11235">
          <cell r="K11235"/>
          <cell r="V11235"/>
          <cell r="W11235"/>
        </row>
        <row r="11236">
          <cell r="K11236"/>
          <cell r="V11236"/>
          <cell r="W11236"/>
        </row>
        <row r="11237">
          <cell r="K11237"/>
          <cell r="V11237"/>
          <cell r="W11237"/>
        </row>
        <row r="11238">
          <cell r="K11238"/>
          <cell r="V11238"/>
          <cell r="W11238"/>
        </row>
        <row r="11239">
          <cell r="K11239"/>
          <cell r="V11239"/>
          <cell r="W11239"/>
        </row>
        <row r="11240">
          <cell r="K11240"/>
          <cell r="V11240"/>
          <cell r="W11240"/>
        </row>
        <row r="11241">
          <cell r="K11241"/>
          <cell r="V11241"/>
          <cell r="W11241"/>
        </row>
        <row r="11242">
          <cell r="K11242"/>
          <cell r="V11242"/>
          <cell r="W11242"/>
        </row>
        <row r="11243">
          <cell r="K11243"/>
          <cell r="V11243"/>
          <cell r="W11243"/>
        </row>
        <row r="11244">
          <cell r="K11244"/>
          <cell r="V11244"/>
          <cell r="W11244"/>
        </row>
        <row r="11245">
          <cell r="K11245"/>
          <cell r="V11245"/>
          <cell r="W11245"/>
        </row>
        <row r="11246">
          <cell r="K11246"/>
          <cell r="V11246"/>
          <cell r="W11246"/>
        </row>
        <row r="11247">
          <cell r="K11247"/>
          <cell r="V11247"/>
          <cell r="W11247"/>
        </row>
        <row r="11248">
          <cell r="K11248"/>
          <cell r="V11248"/>
          <cell r="W11248"/>
        </row>
        <row r="11249">
          <cell r="K11249"/>
          <cell r="V11249"/>
          <cell r="W11249"/>
        </row>
        <row r="11250">
          <cell r="K11250"/>
          <cell r="V11250"/>
          <cell r="W11250"/>
        </row>
        <row r="11251">
          <cell r="K11251"/>
          <cell r="V11251"/>
          <cell r="W11251"/>
        </row>
        <row r="11252">
          <cell r="K11252"/>
          <cell r="V11252"/>
          <cell r="W11252"/>
        </row>
        <row r="11253">
          <cell r="K11253"/>
          <cell r="V11253"/>
          <cell r="W11253"/>
        </row>
        <row r="11254">
          <cell r="K11254"/>
          <cell r="V11254"/>
          <cell r="W11254"/>
        </row>
        <row r="11255">
          <cell r="K11255"/>
          <cell r="V11255"/>
          <cell r="W11255"/>
        </row>
        <row r="11256">
          <cell r="K11256"/>
          <cell r="V11256"/>
          <cell r="W11256"/>
        </row>
        <row r="11257">
          <cell r="K11257"/>
          <cell r="V11257"/>
          <cell r="W11257"/>
        </row>
        <row r="11258">
          <cell r="K11258"/>
          <cell r="V11258"/>
          <cell r="W11258"/>
        </row>
        <row r="11259">
          <cell r="K11259"/>
          <cell r="V11259"/>
          <cell r="W11259"/>
        </row>
        <row r="11260">
          <cell r="K11260"/>
          <cell r="V11260"/>
          <cell r="W11260"/>
        </row>
        <row r="11261">
          <cell r="K11261"/>
          <cell r="V11261"/>
          <cell r="W11261"/>
        </row>
        <row r="11262">
          <cell r="K11262"/>
          <cell r="V11262"/>
          <cell r="W11262"/>
        </row>
        <row r="11263">
          <cell r="K11263"/>
          <cell r="V11263"/>
          <cell r="W11263"/>
        </row>
        <row r="11264">
          <cell r="K11264"/>
          <cell r="V11264"/>
          <cell r="W11264"/>
        </row>
        <row r="11265">
          <cell r="K11265"/>
          <cell r="V11265"/>
          <cell r="W11265"/>
        </row>
        <row r="11266">
          <cell r="K11266"/>
          <cell r="V11266"/>
          <cell r="W11266"/>
        </row>
        <row r="11267">
          <cell r="K11267"/>
          <cell r="V11267"/>
          <cell r="W11267"/>
        </row>
        <row r="11268">
          <cell r="K11268"/>
          <cell r="V11268"/>
          <cell r="W11268"/>
        </row>
        <row r="11269">
          <cell r="K11269"/>
          <cell r="V11269"/>
          <cell r="W11269"/>
        </row>
        <row r="11270">
          <cell r="K11270"/>
          <cell r="V11270"/>
          <cell r="W11270"/>
        </row>
        <row r="11271">
          <cell r="K11271"/>
          <cell r="V11271"/>
          <cell r="W11271"/>
        </row>
        <row r="11272">
          <cell r="K11272"/>
          <cell r="V11272"/>
          <cell r="W11272"/>
        </row>
        <row r="11273">
          <cell r="K11273"/>
          <cell r="V11273"/>
          <cell r="W11273"/>
        </row>
        <row r="11274">
          <cell r="K11274"/>
          <cell r="V11274"/>
          <cell r="W11274"/>
        </row>
        <row r="11275">
          <cell r="K11275"/>
          <cell r="V11275"/>
          <cell r="W11275"/>
        </row>
        <row r="11276">
          <cell r="K11276"/>
          <cell r="V11276"/>
          <cell r="W11276"/>
        </row>
        <row r="11277">
          <cell r="K11277"/>
          <cell r="V11277"/>
          <cell r="W11277"/>
        </row>
        <row r="11278">
          <cell r="K11278"/>
          <cell r="V11278"/>
          <cell r="W11278"/>
        </row>
        <row r="11279">
          <cell r="K11279"/>
          <cell r="V11279"/>
          <cell r="W11279"/>
        </row>
        <row r="11280">
          <cell r="K11280"/>
          <cell r="V11280"/>
          <cell r="W11280"/>
        </row>
        <row r="11281">
          <cell r="K11281"/>
          <cell r="V11281"/>
          <cell r="W11281"/>
        </row>
        <row r="11282">
          <cell r="K11282"/>
          <cell r="V11282"/>
          <cell r="W11282"/>
        </row>
        <row r="11283">
          <cell r="K11283"/>
          <cell r="V11283"/>
          <cell r="W11283"/>
        </row>
        <row r="11284">
          <cell r="K11284"/>
          <cell r="V11284"/>
          <cell r="W11284"/>
        </row>
        <row r="11285">
          <cell r="K11285"/>
          <cell r="V11285"/>
          <cell r="W11285"/>
        </row>
        <row r="11286">
          <cell r="K11286"/>
          <cell r="V11286"/>
          <cell r="W11286"/>
        </row>
        <row r="11287">
          <cell r="K11287"/>
          <cell r="V11287"/>
          <cell r="W11287"/>
        </row>
        <row r="11288">
          <cell r="K11288"/>
          <cell r="V11288"/>
          <cell r="W11288"/>
        </row>
        <row r="11289">
          <cell r="K11289"/>
          <cell r="V11289"/>
          <cell r="W11289"/>
        </row>
        <row r="11290">
          <cell r="K11290"/>
          <cell r="V11290"/>
          <cell r="W11290"/>
        </row>
        <row r="11291">
          <cell r="K11291"/>
          <cell r="V11291"/>
          <cell r="W11291"/>
        </row>
        <row r="11292">
          <cell r="K11292"/>
          <cell r="V11292"/>
          <cell r="W11292"/>
        </row>
        <row r="11293">
          <cell r="K11293"/>
          <cell r="V11293"/>
          <cell r="W11293"/>
        </row>
        <row r="11294">
          <cell r="K11294"/>
          <cell r="V11294"/>
          <cell r="W11294"/>
        </row>
        <row r="11295">
          <cell r="K11295"/>
          <cell r="V11295"/>
          <cell r="W11295"/>
        </row>
        <row r="11296">
          <cell r="K11296"/>
          <cell r="V11296"/>
          <cell r="W11296"/>
        </row>
        <row r="11297">
          <cell r="K11297"/>
          <cell r="V11297"/>
          <cell r="W11297"/>
        </row>
        <row r="11298">
          <cell r="K11298"/>
          <cell r="V11298"/>
          <cell r="W11298"/>
        </row>
        <row r="11299">
          <cell r="K11299"/>
          <cell r="V11299"/>
          <cell r="W11299"/>
        </row>
        <row r="11300">
          <cell r="K11300"/>
          <cell r="V11300"/>
          <cell r="W11300"/>
        </row>
        <row r="11301">
          <cell r="K11301"/>
          <cell r="V11301"/>
          <cell r="W11301"/>
        </row>
        <row r="11302">
          <cell r="K11302"/>
          <cell r="V11302"/>
          <cell r="W11302"/>
        </row>
        <row r="11303">
          <cell r="K11303"/>
          <cell r="V11303"/>
          <cell r="W11303"/>
        </row>
        <row r="11304">
          <cell r="K11304"/>
          <cell r="V11304"/>
          <cell r="W11304"/>
        </row>
        <row r="11305">
          <cell r="K11305"/>
          <cell r="V11305"/>
          <cell r="W11305"/>
        </row>
        <row r="11306">
          <cell r="K11306"/>
          <cell r="V11306"/>
          <cell r="W11306"/>
        </row>
        <row r="11307">
          <cell r="K11307"/>
          <cell r="V11307"/>
          <cell r="W11307"/>
        </row>
        <row r="11308">
          <cell r="K11308"/>
          <cell r="V11308"/>
          <cell r="W11308"/>
        </row>
        <row r="11309">
          <cell r="K11309"/>
          <cell r="V11309"/>
          <cell r="W11309"/>
        </row>
        <row r="11310">
          <cell r="K11310"/>
          <cell r="V11310"/>
          <cell r="W11310"/>
        </row>
        <row r="11311">
          <cell r="K11311"/>
          <cell r="V11311"/>
          <cell r="W11311"/>
        </row>
        <row r="11312">
          <cell r="K11312"/>
          <cell r="V11312"/>
          <cell r="W11312"/>
        </row>
        <row r="11313">
          <cell r="K11313"/>
          <cell r="V11313"/>
          <cell r="W11313"/>
        </row>
        <row r="11314">
          <cell r="K11314"/>
          <cell r="V11314"/>
          <cell r="W11314"/>
        </row>
        <row r="11315">
          <cell r="K11315"/>
          <cell r="V11315"/>
          <cell r="W11315"/>
        </row>
        <row r="11316">
          <cell r="K11316"/>
          <cell r="V11316"/>
          <cell r="W11316"/>
        </row>
        <row r="11317">
          <cell r="K11317"/>
          <cell r="V11317"/>
          <cell r="W11317"/>
        </row>
        <row r="11318">
          <cell r="K11318"/>
          <cell r="V11318"/>
          <cell r="W11318"/>
        </row>
        <row r="11319">
          <cell r="K11319"/>
          <cell r="V11319"/>
          <cell r="W11319"/>
        </row>
        <row r="11320">
          <cell r="K11320"/>
          <cell r="V11320"/>
          <cell r="W11320"/>
        </row>
        <row r="11321">
          <cell r="K11321"/>
          <cell r="V11321"/>
          <cell r="W11321"/>
        </row>
        <row r="11322">
          <cell r="K11322"/>
          <cell r="V11322"/>
          <cell r="W11322"/>
        </row>
        <row r="11323">
          <cell r="K11323"/>
          <cell r="V11323"/>
          <cell r="W11323"/>
        </row>
        <row r="11324">
          <cell r="K11324"/>
          <cell r="V11324"/>
          <cell r="W11324"/>
        </row>
        <row r="11325">
          <cell r="K11325"/>
          <cell r="V11325"/>
          <cell r="W11325"/>
        </row>
        <row r="11326">
          <cell r="K11326"/>
          <cell r="V11326"/>
          <cell r="W11326"/>
        </row>
        <row r="11327">
          <cell r="K11327"/>
          <cell r="V11327"/>
          <cell r="W11327"/>
        </row>
        <row r="11328">
          <cell r="K11328"/>
          <cell r="V11328"/>
          <cell r="W11328"/>
        </row>
        <row r="11329">
          <cell r="K11329"/>
          <cell r="V11329"/>
          <cell r="W11329"/>
        </row>
        <row r="11330">
          <cell r="K11330"/>
          <cell r="V11330"/>
          <cell r="W11330"/>
        </row>
        <row r="11331">
          <cell r="K11331"/>
          <cell r="V11331"/>
          <cell r="W11331"/>
        </row>
        <row r="11332">
          <cell r="K11332"/>
          <cell r="V11332"/>
          <cell r="W11332"/>
        </row>
        <row r="11333">
          <cell r="K11333"/>
          <cell r="V11333"/>
          <cell r="W11333"/>
        </row>
        <row r="11334">
          <cell r="K11334"/>
          <cell r="V11334"/>
          <cell r="W11334"/>
        </row>
        <row r="11335">
          <cell r="K11335"/>
          <cell r="V11335"/>
          <cell r="W11335"/>
        </row>
        <row r="11336">
          <cell r="K11336"/>
          <cell r="V11336"/>
          <cell r="W11336"/>
        </row>
        <row r="11337">
          <cell r="K11337"/>
          <cell r="V11337"/>
          <cell r="W11337"/>
        </row>
        <row r="11338">
          <cell r="K11338"/>
          <cell r="V11338"/>
          <cell r="W11338"/>
        </row>
        <row r="11339">
          <cell r="K11339"/>
          <cell r="V11339"/>
          <cell r="W11339"/>
        </row>
        <row r="11340">
          <cell r="K11340"/>
          <cell r="V11340"/>
          <cell r="W11340"/>
        </row>
        <row r="11341">
          <cell r="K11341"/>
          <cell r="V11341"/>
          <cell r="W11341"/>
        </row>
        <row r="11342">
          <cell r="K11342"/>
          <cell r="V11342"/>
          <cell r="W11342"/>
        </row>
        <row r="11343">
          <cell r="K11343"/>
          <cell r="V11343"/>
          <cell r="W11343"/>
        </row>
        <row r="11344">
          <cell r="K11344"/>
          <cell r="V11344"/>
          <cell r="W11344"/>
        </row>
        <row r="11345">
          <cell r="K11345"/>
          <cell r="V11345"/>
          <cell r="W11345"/>
        </row>
        <row r="11346">
          <cell r="K11346"/>
          <cell r="V11346"/>
          <cell r="W11346"/>
        </row>
        <row r="11347">
          <cell r="K11347"/>
          <cell r="V11347"/>
          <cell r="W11347"/>
        </row>
        <row r="11348">
          <cell r="K11348"/>
          <cell r="V11348"/>
          <cell r="W11348"/>
        </row>
        <row r="11349">
          <cell r="K11349"/>
          <cell r="V11349"/>
          <cell r="W11349"/>
        </row>
        <row r="11350">
          <cell r="K11350"/>
          <cell r="V11350"/>
          <cell r="W11350"/>
        </row>
        <row r="11351">
          <cell r="K11351"/>
          <cell r="V11351"/>
          <cell r="W11351"/>
        </row>
        <row r="11352">
          <cell r="K11352"/>
          <cell r="V11352"/>
          <cell r="W11352"/>
        </row>
        <row r="11353">
          <cell r="K11353"/>
          <cell r="V11353"/>
          <cell r="W11353"/>
        </row>
        <row r="11354">
          <cell r="K11354"/>
          <cell r="V11354"/>
          <cell r="W11354"/>
        </row>
        <row r="11355">
          <cell r="K11355"/>
          <cell r="V11355"/>
          <cell r="W11355"/>
        </row>
        <row r="11356">
          <cell r="K11356"/>
          <cell r="V11356"/>
          <cell r="W11356"/>
        </row>
        <row r="11357">
          <cell r="K11357"/>
          <cell r="V11357"/>
          <cell r="W11357"/>
        </row>
        <row r="11358">
          <cell r="K11358"/>
          <cell r="V11358"/>
          <cell r="W11358"/>
        </row>
        <row r="11359">
          <cell r="K11359"/>
          <cell r="V11359"/>
          <cell r="W11359"/>
        </row>
        <row r="11360">
          <cell r="K11360"/>
          <cell r="V11360"/>
          <cell r="W11360"/>
        </row>
        <row r="11361">
          <cell r="K11361"/>
          <cell r="V11361"/>
          <cell r="W11361"/>
        </row>
        <row r="11362">
          <cell r="K11362"/>
          <cell r="V11362"/>
          <cell r="W11362"/>
        </row>
        <row r="11363">
          <cell r="K11363"/>
          <cell r="V11363"/>
          <cell r="W11363"/>
        </row>
        <row r="11364">
          <cell r="K11364"/>
          <cell r="V11364"/>
          <cell r="W11364"/>
        </row>
        <row r="11365">
          <cell r="K11365"/>
          <cell r="V11365"/>
          <cell r="W11365"/>
        </row>
        <row r="11366">
          <cell r="K11366"/>
          <cell r="V11366"/>
          <cell r="W11366"/>
        </row>
        <row r="11367">
          <cell r="K11367"/>
          <cell r="V11367"/>
          <cell r="W11367"/>
        </row>
        <row r="11368">
          <cell r="K11368"/>
          <cell r="V11368"/>
          <cell r="W11368"/>
        </row>
        <row r="11369">
          <cell r="K11369"/>
          <cell r="V11369"/>
          <cell r="W11369"/>
        </row>
        <row r="11370">
          <cell r="K11370"/>
          <cell r="V11370"/>
          <cell r="W11370"/>
        </row>
        <row r="11371">
          <cell r="K11371"/>
          <cell r="V11371"/>
          <cell r="W11371"/>
        </row>
        <row r="11372">
          <cell r="K11372"/>
          <cell r="V11372"/>
          <cell r="W11372"/>
        </row>
        <row r="11373">
          <cell r="K11373"/>
          <cell r="V11373"/>
          <cell r="W11373"/>
        </row>
        <row r="11374">
          <cell r="K11374"/>
          <cell r="V11374"/>
          <cell r="W11374"/>
        </row>
        <row r="11375">
          <cell r="K11375"/>
          <cell r="V11375"/>
          <cell r="W11375"/>
        </row>
        <row r="11376">
          <cell r="K11376"/>
          <cell r="V11376"/>
          <cell r="W11376"/>
        </row>
        <row r="11377">
          <cell r="K11377"/>
          <cell r="V11377"/>
          <cell r="W11377"/>
        </row>
        <row r="11378">
          <cell r="K11378"/>
          <cell r="V11378"/>
          <cell r="W11378"/>
        </row>
        <row r="11379">
          <cell r="K11379"/>
          <cell r="V11379"/>
          <cell r="W11379"/>
        </row>
        <row r="11380">
          <cell r="K11380"/>
          <cell r="V11380"/>
          <cell r="W11380"/>
        </row>
        <row r="11381">
          <cell r="K11381"/>
          <cell r="V11381"/>
          <cell r="W11381"/>
        </row>
        <row r="11382">
          <cell r="K11382"/>
          <cell r="V11382"/>
          <cell r="W11382"/>
        </row>
        <row r="11383">
          <cell r="K11383"/>
          <cell r="V11383"/>
          <cell r="W11383"/>
        </row>
        <row r="11384">
          <cell r="K11384"/>
          <cell r="V11384"/>
          <cell r="W11384"/>
        </row>
        <row r="11385">
          <cell r="K11385"/>
          <cell r="V11385"/>
          <cell r="W11385"/>
        </row>
        <row r="11386">
          <cell r="K11386"/>
          <cell r="V11386"/>
          <cell r="W11386"/>
        </row>
        <row r="11387">
          <cell r="K11387"/>
          <cell r="V11387"/>
          <cell r="W11387"/>
        </row>
        <row r="11388">
          <cell r="K11388"/>
          <cell r="V11388"/>
          <cell r="W11388"/>
        </row>
        <row r="11389">
          <cell r="K11389"/>
          <cell r="V11389"/>
          <cell r="W11389"/>
        </row>
        <row r="11390">
          <cell r="K11390"/>
          <cell r="V11390"/>
          <cell r="W11390"/>
        </row>
        <row r="11391">
          <cell r="K11391"/>
          <cell r="V11391"/>
          <cell r="W11391"/>
        </row>
        <row r="11392">
          <cell r="K11392"/>
          <cell r="V11392"/>
          <cell r="W11392"/>
        </row>
        <row r="11393">
          <cell r="K11393"/>
          <cell r="V11393"/>
          <cell r="W11393"/>
        </row>
        <row r="11394">
          <cell r="K11394"/>
          <cell r="V11394"/>
          <cell r="W11394"/>
        </row>
        <row r="11395">
          <cell r="K11395"/>
          <cell r="V11395"/>
          <cell r="W11395"/>
        </row>
        <row r="11396">
          <cell r="K11396"/>
          <cell r="V11396"/>
          <cell r="W11396"/>
        </row>
        <row r="11397">
          <cell r="K11397"/>
          <cell r="V11397"/>
          <cell r="W11397"/>
        </row>
        <row r="11398">
          <cell r="K11398"/>
          <cell r="V11398"/>
          <cell r="W11398"/>
        </row>
        <row r="11399">
          <cell r="K11399"/>
          <cell r="V11399"/>
          <cell r="W11399"/>
        </row>
        <row r="11400">
          <cell r="K11400"/>
          <cell r="V11400"/>
          <cell r="W11400"/>
        </row>
        <row r="11401">
          <cell r="K11401"/>
          <cell r="V11401"/>
          <cell r="W11401"/>
        </row>
        <row r="11402">
          <cell r="K11402"/>
          <cell r="V11402"/>
          <cell r="W11402"/>
        </row>
        <row r="11403">
          <cell r="K11403"/>
          <cell r="V11403"/>
          <cell r="W11403"/>
        </row>
        <row r="11404">
          <cell r="K11404"/>
          <cell r="V11404"/>
          <cell r="W11404"/>
        </row>
        <row r="11405">
          <cell r="K11405"/>
          <cell r="V11405"/>
          <cell r="W11405"/>
        </row>
        <row r="11406">
          <cell r="K11406"/>
          <cell r="V11406"/>
          <cell r="W11406"/>
        </row>
        <row r="11407">
          <cell r="K11407"/>
          <cell r="V11407"/>
          <cell r="W11407"/>
        </row>
        <row r="11408">
          <cell r="K11408"/>
          <cell r="V11408"/>
          <cell r="W11408"/>
        </row>
        <row r="11409">
          <cell r="K11409"/>
          <cell r="V11409"/>
          <cell r="W11409"/>
        </row>
        <row r="11410">
          <cell r="K11410"/>
          <cell r="V11410"/>
          <cell r="W11410"/>
        </row>
        <row r="11411">
          <cell r="K11411"/>
          <cell r="V11411"/>
          <cell r="W11411"/>
        </row>
        <row r="11412">
          <cell r="K11412"/>
          <cell r="V11412"/>
          <cell r="W11412"/>
        </row>
        <row r="11413">
          <cell r="K11413"/>
          <cell r="V11413"/>
          <cell r="W11413"/>
        </row>
        <row r="11414">
          <cell r="K11414"/>
          <cell r="V11414"/>
          <cell r="W11414"/>
        </row>
        <row r="11415">
          <cell r="K11415"/>
          <cell r="V11415"/>
          <cell r="W11415"/>
        </row>
        <row r="11416">
          <cell r="K11416"/>
          <cell r="V11416"/>
          <cell r="W11416"/>
        </row>
        <row r="11417">
          <cell r="K11417"/>
          <cell r="V11417"/>
          <cell r="W11417"/>
        </row>
        <row r="11418">
          <cell r="K11418"/>
          <cell r="V11418"/>
          <cell r="W11418"/>
        </row>
        <row r="11419">
          <cell r="K11419"/>
          <cell r="V11419"/>
          <cell r="W11419"/>
        </row>
        <row r="11420">
          <cell r="K11420"/>
          <cell r="V11420"/>
          <cell r="W11420"/>
        </row>
        <row r="11421">
          <cell r="K11421"/>
          <cell r="V11421"/>
          <cell r="W11421"/>
        </row>
        <row r="11422">
          <cell r="K11422"/>
          <cell r="V11422"/>
          <cell r="W11422"/>
        </row>
        <row r="11423">
          <cell r="K11423"/>
          <cell r="V11423"/>
          <cell r="W11423"/>
        </row>
        <row r="11424">
          <cell r="K11424"/>
          <cell r="V11424"/>
          <cell r="W11424"/>
        </row>
        <row r="11425">
          <cell r="K11425"/>
          <cell r="V11425"/>
          <cell r="W11425"/>
        </row>
        <row r="11426">
          <cell r="K11426"/>
          <cell r="V11426"/>
          <cell r="W11426"/>
        </row>
        <row r="11427">
          <cell r="K11427"/>
          <cell r="V11427"/>
          <cell r="W11427"/>
        </row>
        <row r="11428">
          <cell r="K11428"/>
          <cell r="V11428"/>
          <cell r="W11428"/>
        </row>
        <row r="11429">
          <cell r="K11429"/>
          <cell r="V11429"/>
          <cell r="W11429"/>
        </row>
        <row r="11430">
          <cell r="K11430"/>
          <cell r="V11430"/>
          <cell r="W11430"/>
        </row>
        <row r="11431">
          <cell r="K11431"/>
          <cell r="V11431"/>
          <cell r="W11431"/>
        </row>
        <row r="11432">
          <cell r="K11432"/>
          <cell r="V11432"/>
          <cell r="W11432"/>
        </row>
        <row r="11433">
          <cell r="K11433"/>
          <cell r="V11433"/>
          <cell r="W11433"/>
        </row>
        <row r="11434">
          <cell r="K11434"/>
          <cell r="V11434"/>
          <cell r="W11434"/>
        </row>
        <row r="11435">
          <cell r="K11435"/>
          <cell r="V11435"/>
          <cell r="W11435"/>
        </row>
        <row r="11436">
          <cell r="K11436"/>
          <cell r="V11436"/>
          <cell r="W11436"/>
        </row>
        <row r="11437">
          <cell r="K11437"/>
          <cell r="V11437"/>
          <cell r="W11437"/>
        </row>
        <row r="11438">
          <cell r="K11438"/>
          <cell r="V11438"/>
          <cell r="W11438"/>
        </row>
        <row r="11439">
          <cell r="K11439"/>
          <cell r="V11439"/>
          <cell r="W11439"/>
        </row>
        <row r="11440">
          <cell r="K11440"/>
          <cell r="V11440"/>
          <cell r="W11440"/>
        </row>
        <row r="11441">
          <cell r="K11441"/>
          <cell r="V11441"/>
          <cell r="W11441"/>
        </row>
        <row r="11442">
          <cell r="K11442"/>
          <cell r="V11442"/>
          <cell r="W11442"/>
        </row>
        <row r="11443">
          <cell r="K11443"/>
          <cell r="V11443"/>
          <cell r="W11443"/>
        </row>
        <row r="11444">
          <cell r="K11444"/>
          <cell r="V11444"/>
          <cell r="W11444"/>
        </row>
        <row r="11445">
          <cell r="K11445"/>
          <cell r="V11445"/>
          <cell r="W11445"/>
        </row>
        <row r="11446">
          <cell r="K11446"/>
          <cell r="V11446"/>
          <cell r="W11446"/>
        </row>
        <row r="11447">
          <cell r="K11447"/>
          <cell r="V11447"/>
          <cell r="W11447"/>
        </row>
        <row r="11448">
          <cell r="K11448"/>
          <cell r="V11448"/>
          <cell r="W11448"/>
        </row>
        <row r="11449">
          <cell r="K11449"/>
          <cell r="V11449"/>
          <cell r="W11449"/>
        </row>
        <row r="11450">
          <cell r="K11450"/>
          <cell r="V11450"/>
          <cell r="W11450"/>
        </row>
        <row r="11451">
          <cell r="K11451"/>
          <cell r="V11451"/>
          <cell r="W11451"/>
        </row>
        <row r="11452">
          <cell r="K11452"/>
          <cell r="V11452"/>
          <cell r="W11452"/>
        </row>
        <row r="11453">
          <cell r="K11453"/>
          <cell r="V11453"/>
          <cell r="W11453"/>
        </row>
        <row r="11454">
          <cell r="K11454"/>
          <cell r="V11454"/>
          <cell r="W11454"/>
        </row>
        <row r="11455">
          <cell r="K11455"/>
          <cell r="V11455"/>
          <cell r="W11455"/>
        </row>
        <row r="11456">
          <cell r="K11456"/>
          <cell r="V11456"/>
          <cell r="W11456"/>
        </row>
        <row r="11457">
          <cell r="K11457"/>
          <cell r="V11457"/>
          <cell r="W11457"/>
        </row>
        <row r="11458">
          <cell r="K11458"/>
          <cell r="V11458"/>
          <cell r="W11458"/>
        </row>
        <row r="11459">
          <cell r="K11459"/>
          <cell r="V11459"/>
          <cell r="W11459"/>
        </row>
        <row r="11460">
          <cell r="K11460"/>
          <cell r="V11460"/>
          <cell r="W11460"/>
        </row>
        <row r="11461">
          <cell r="K11461"/>
          <cell r="V11461"/>
          <cell r="W11461"/>
        </row>
        <row r="11462">
          <cell r="K11462"/>
          <cell r="V11462"/>
          <cell r="W11462"/>
        </row>
        <row r="11463">
          <cell r="K11463"/>
          <cell r="V11463"/>
          <cell r="W11463"/>
        </row>
        <row r="11464">
          <cell r="K11464"/>
          <cell r="V11464"/>
          <cell r="W11464"/>
        </row>
        <row r="11465">
          <cell r="K11465"/>
          <cell r="V11465"/>
          <cell r="W11465"/>
        </row>
        <row r="11466">
          <cell r="K11466"/>
          <cell r="V11466"/>
          <cell r="W11466"/>
        </row>
        <row r="11467">
          <cell r="K11467"/>
          <cell r="V11467"/>
          <cell r="W11467"/>
        </row>
        <row r="11468">
          <cell r="K11468"/>
          <cell r="V11468"/>
          <cell r="W11468"/>
        </row>
        <row r="11469">
          <cell r="K11469"/>
          <cell r="V11469"/>
          <cell r="W11469"/>
        </row>
        <row r="11470">
          <cell r="K11470"/>
          <cell r="V11470"/>
          <cell r="W11470"/>
        </row>
        <row r="11471">
          <cell r="K11471"/>
          <cell r="V11471"/>
          <cell r="W11471"/>
        </row>
        <row r="11472">
          <cell r="K11472"/>
          <cell r="V11472"/>
          <cell r="W11472"/>
        </row>
        <row r="11473">
          <cell r="K11473"/>
          <cell r="V11473"/>
          <cell r="W11473"/>
        </row>
        <row r="11474">
          <cell r="K11474"/>
          <cell r="V11474"/>
          <cell r="W11474"/>
        </row>
        <row r="11475">
          <cell r="K11475"/>
          <cell r="V11475"/>
          <cell r="W11475"/>
        </row>
        <row r="11476">
          <cell r="K11476"/>
          <cell r="V11476"/>
          <cell r="W11476"/>
        </row>
        <row r="11477">
          <cell r="K11477"/>
          <cell r="V11477"/>
          <cell r="W11477"/>
        </row>
        <row r="11478">
          <cell r="K11478"/>
          <cell r="V11478"/>
          <cell r="W11478"/>
        </row>
        <row r="11479">
          <cell r="K11479"/>
          <cell r="V11479"/>
          <cell r="W11479"/>
        </row>
        <row r="11480">
          <cell r="K11480"/>
          <cell r="V11480"/>
          <cell r="W11480"/>
        </row>
        <row r="11481">
          <cell r="K11481"/>
          <cell r="V11481"/>
          <cell r="W11481"/>
        </row>
        <row r="11482">
          <cell r="K11482"/>
          <cell r="V11482"/>
          <cell r="W11482"/>
        </row>
        <row r="11483">
          <cell r="K11483"/>
          <cell r="V11483"/>
          <cell r="W11483"/>
        </row>
        <row r="11484">
          <cell r="K11484"/>
          <cell r="V11484"/>
          <cell r="W11484"/>
        </row>
        <row r="11485">
          <cell r="K11485"/>
          <cell r="V11485"/>
          <cell r="W11485"/>
        </row>
        <row r="11486">
          <cell r="K11486"/>
          <cell r="V11486"/>
          <cell r="W11486"/>
        </row>
        <row r="11487">
          <cell r="K11487"/>
          <cell r="V11487"/>
          <cell r="W11487"/>
        </row>
        <row r="11488">
          <cell r="K11488"/>
          <cell r="V11488"/>
          <cell r="W11488"/>
        </row>
        <row r="11489">
          <cell r="K11489"/>
          <cell r="V11489"/>
          <cell r="W11489"/>
        </row>
        <row r="11490">
          <cell r="K11490"/>
          <cell r="V11490"/>
          <cell r="W11490"/>
        </row>
        <row r="11491">
          <cell r="K11491"/>
          <cell r="V11491"/>
          <cell r="W11491"/>
        </row>
        <row r="11492">
          <cell r="K11492"/>
          <cell r="V11492"/>
          <cell r="W11492"/>
        </row>
        <row r="11493">
          <cell r="K11493"/>
          <cell r="V11493"/>
          <cell r="W11493"/>
        </row>
        <row r="11494">
          <cell r="K11494"/>
          <cell r="V11494"/>
          <cell r="W11494"/>
        </row>
        <row r="11495">
          <cell r="K11495"/>
          <cell r="V11495"/>
          <cell r="W11495"/>
        </row>
        <row r="11496">
          <cell r="K11496"/>
          <cell r="V11496"/>
          <cell r="W11496"/>
        </row>
        <row r="11497">
          <cell r="K11497"/>
          <cell r="V11497"/>
          <cell r="W11497"/>
        </row>
        <row r="11498">
          <cell r="K11498"/>
          <cell r="V11498"/>
          <cell r="W11498"/>
        </row>
        <row r="11499">
          <cell r="K11499"/>
          <cell r="V11499"/>
          <cell r="W11499"/>
        </row>
        <row r="11500">
          <cell r="K11500"/>
          <cell r="V11500"/>
          <cell r="W11500"/>
        </row>
        <row r="11501">
          <cell r="K11501"/>
          <cell r="V11501"/>
          <cell r="W11501"/>
        </row>
        <row r="11502">
          <cell r="K11502"/>
          <cell r="V11502"/>
          <cell r="W11502"/>
        </row>
        <row r="11503">
          <cell r="K11503"/>
          <cell r="V11503"/>
          <cell r="W11503"/>
        </row>
        <row r="11504">
          <cell r="K11504"/>
          <cell r="V11504"/>
          <cell r="W11504"/>
        </row>
        <row r="11505">
          <cell r="K11505"/>
          <cell r="V11505"/>
          <cell r="W11505"/>
        </row>
        <row r="11506">
          <cell r="K11506"/>
          <cell r="V11506"/>
          <cell r="W11506"/>
        </row>
        <row r="11507">
          <cell r="K11507"/>
          <cell r="V11507"/>
          <cell r="W11507"/>
        </row>
        <row r="11508">
          <cell r="K11508"/>
          <cell r="V11508"/>
          <cell r="W11508"/>
        </row>
        <row r="11509">
          <cell r="K11509"/>
          <cell r="V11509"/>
          <cell r="W11509"/>
        </row>
        <row r="11510">
          <cell r="K11510"/>
          <cell r="V11510"/>
          <cell r="W11510"/>
        </row>
        <row r="11511">
          <cell r="K11511"/>
          <cell r="V11511"/>
          <cell r="W11511"/>
        </row>
        <row r="11512">
          <cell r="K11512"/>
          <cell r="V11512"/>
          <cell r="W11512"/>
        </row>
        <row r="11513">
          <cell r="K11513"/>
          <cell r="V11513"/>
          <cell r="W11513"/>
        </row>
        <row r="11514">
          <cell r="K11514"/>
          <cell r="V11514"/>
          <cell r="W11514"/>
        </row>
        <row r="11515">
          <cell r="K11515"/>
          <cell r="V11515"/>
          <cell r="W11515"/>
        </row>
        <row r="11516">
          <cell r="K11516"/>
          <cell r="V11516"/>
          <cell r="W11516"/>
        </row>
        <row r="11517">
          <cell r="K11517"/>
          <cell r="V11517"/>
          <cell r="W11517"/>
        </row>
        <row r="11518">
          <cell r="K11518"/>
          <cell r="V11518"/>
          <cell r="W11518"/>
        </row>
        <row r="11519">
          <cell r="K11519"/>
          <cell r="V11519"/>
          <cell r="W11519"/>
        </row>
        <row r="11520">
          <cell r="K11520"/>
          <cell r="V11520"/>
          <cell r="W11520"/>
        </row>
        <row r="11521">
          <cell r="K11521"/>
          <cell r="V11521"/>
          <cell r="W11521"/>
        </row>
        <row r="11522">
          <cell r="K11522"/>
          <cell r="V11522"/>
          <cell r="W11522"/>
        </row>
        <row r="11523">
          <cell r="K11523"/>
          <cell r="V11523"/>
          <cell r="W11523"/>
        </row>
        <row r="11524">
          <cell r="K11524"/>
          <cell r="V11524"/>
          <cell r="W11524"/>
        </row>
        <row r="11525">
          <cell r="K11525"/>
          <cell r="V11525"/>
          <cell r="W11525"/>
        </row>
        <row r="11526">
          <cell r="K11526"/>
          <cell r="V11526"/>
          <cell r="W11526"/>
        </row>
        <row r="11527">
          <cell r="K11527"/>
          <cell r="V11527"/>
          <cell r="W11527"/>
        </row>
        <row r="11528">
          <cell r="K11528"/>
          <cell r="V11528"/>
          <cell r="W11528"/>
        </row>
        <row r="11529">
          <cell r="K11529"/>
          <cell r="V11529"/>
          <cell r="W11529"/>
        </row>
        <row r="11530">
          <cell r="K11530"/>
          <cell r="V11530"/>
          <cell r="W11530"/>
        </row>
        <row r="11531">
          <cell r="K11531"/>
          <cell r="V11531"/>
          <cell r="W11531"/>
        </row>
        <row r="11532">
          <cell r="K11532"/>
          <cell r="V11532"/>
          <cell r="W11532"/>
        </row>
        <row r="11533">
          <cell r="K11533"/>
          <cell r="V11533"/>
          <cell r="W11533"/>
        </row>
        <row r="11534">
          <cell r="K11534"/>
          <cell r="V11534"/>
          <cell r="W11534"/>
        </row>
        <row r="11535">
          <cell r="K11535"/>
          <cell r="V11535"/>
          <cell r="W11535"/>
        </row>
        <row r="11536">
          <cell r="K11536"/>
          <cell r="V11536"/>
          <cell r="W11536"/>
        </row>
        <row r="11537">
          <cell r="K11537"/>
          <cell r="V11537"/>
          <cell r="W11537"/>
        </row>
        <row r="11538">
          <cell r="K11538"/>
          <cell r="V11538"/>
          <cell r="W11538"/>
        </row>
        <row r="11539">
          <cell r="K11539"/>
          <cell r="V11539"/>
          <cell r="W11539"/>
        </row>
        <row r="11540">
          <cell r="K11540"/>
          <cell r="V11540"/>
          <cell r="W11540"/>
        </row>
        <row r="11541">
          <cell r="K11541"/>
          <cell r="V11541"/>
          <cell r="W11541"/>
        </row>
        <row r="11542">
          <cell r="K11542"/>
          <cell r="V11542"/>
          <cell r="W11542"/>
        </row>
        <row r="11543">
          <cell r="K11543"/>
          <cell r="V11543"/>
          <cell r="W11543"/>
        </row>
        <row r="11544">
          <cell r="K11544"/>
          <cell r="V11544"/>
          <cell r="W11544"/>
        </row>
        <row r="11545">
          <cell r="K11545"/>
          <cell r="V11545"/>
          <cell r="W11545"/>
        </row>
        <row r="11546">
          <cell r="K11546"/>
          <cell r="V11546"/>
          <cell r="W11546"/>
        </row>
        <row r="11547">
          <cell r="K11547"/>
          <cell r="V11547"/>
          <cell r="W11547"/>
        </row>
        <row r="11548">
          <cell r="K11548"/>
          <cell r="V11548"/>
          <cell r="W11548"/>
        </row>
        <row r="11549">
          <cell r="K11549"/>
          <cell r="V11549"/>
          <cell r="W11549"/>
        </row>
        <row r="11550">
          <cell r="K11550"/>
          <cell r="V11550"/>
          <cell r="W11550"/>
        </row>
        <row r="11551">
          <cell r="K11551"/>
          <cell r="V11551"/>
          <cell r="W11551"/>
        </row>
        <row r="11552">
          <cell r="K11552"/>
          <cell r="V11552"/>
          <cell r="W11552"/>
        </row>
        <row r="11553">
          <cell r="K11553"/>
          <cell r="V11553"/>
          <cell r="W11553"/>
        </row>
        <row r="11554">
          <cell r="K11554"/>
          <cell r="V11554"/>
          <cell r="W11554"/>
        </row>
        <row r="11555">
          <cell r="K11555"/>
          <cell r="V11555"/>
          <cell r="W11555"/>
        </row>
        <row r="11556">
          <cell r="K11556"/>
          <cell r="V11556"/>
          <cell r="W11556"/>
        </row>
        <row r="11557">
          <cell r="K11557"/>
          <cell r="V11557"/>
          <cell r="W11557"/>
        </row>
        <row r="11558">
          <cell r="K11558"/>
          <cell r="V11558"/>
          <cell r="W11558"/>
        </row>
        <row r="11559">
          <cell r="K11559"/>
          <cell r="V11559"/>
          <cell r="W11559"/>
        </row>
        <row r="11560">
          <cell r="K11560"/>
          <cell r="V11560"/>
          <cell r="W11560"/>
        </row>
        <row r="11561">
          <cell r="K11561"/>
          <cell r="V11561"/>
          <cell r="W11561"/>
        </row>
        <row r="11562">
          <cell r="K11562"/>
          <cell r="V11562"/>
          <cell r="W11562"/>
        </row>
        <row r="11563">
          <cell r="K11563"/>
          <cell r="V11563"/>
          <cell r="W11563"/>
        </row>
        <row r="11564">
          <cell r="K11564"/>
          <cell r="V11564"/>
          <cell r="W11564"/>
        </row>
        <row r="11565">
          <cell r="K11565"/>
          <cell r="V11565"/>
          <cell r="W11565"/>
        </row>
        <row r="11566">
          <cell r="K11566"/>
          <cell r="V11566"/>
          <cell r="W11566"/>
        </row>
        <row r="11567">
          <cell r="K11567"/>
          <cell r="V11567"/>
          <cell r="W11567"/>
        </row>
        <row r="11568">
          <cell r="K11568"/>
          <cell r="V11568"/>
          <cell r="W11568"/>
        </row>
        <row r="11569">
          <cell r="K11569"/>
          <cell r="V11569"/>
          <cell r="W11569"/>
        </row>
        <row r="11570">
          <cell r="K11570"/>
          <cell r="V11570"/>
          <cell r="W11570"/>
        </row>
        <row r="11571">
          <cell r="K11571"/>
          <cell r="V11571"/>
          <cell r="W11571"/>
        </row>
        <row r="11572">
          <cell r="K11572"/>
          <cell r="V11572"/>
          <cell r="W11572"/>
        </row>
        <row r="11573">
          <cell r="K11573"/>
          <cell r="V11573"/>
          <cell r="W11573"/>
        </row>
        <row r="11574">
          <cell r="K11574"/>
          <cell r="V11574"/>
          <cell r="W11574"/>
        </row>
        <row r="11575">
          <cell r="K11575"/>
          <cell r="V11575"/>
          <cell r="W11575"/>
        </row>
        <row r="11576">
          <cell r="K11576"/>
          <cell r="V11576"/>
          <cell r="W11576"/>
        </row>
        <row r="11577">
          <cell r="K11577"/>
          <cell r="V11577"/>
          <cell r="W11577"/>
        </row>
        <row r="11578">
          <cell r="K11578"/>
          <cell r="V11578"/>
          <cell r="W11578"/>
        </row>
        <row r="11579">
          <cell r="K11579"/>
          <cell r="V11579"/>
          <cell r="W11579"/>
        </row>
        <row r="11580">
          <cell r="K11580"/>
          <cell r="V11580"/>
          <cell r="W11580"/>
        </row>
        <row r="11581">
          <cell r="K11581"/>
          <cell r="V11581"/>
          <cell r="W11581"/>
        </row>
        <row r="11582">
          <cell r="K11582"/>
          <cell r="V11582"/>
          <cell r="W11582"/>
        </row>
        <row r="11583">
          <cell r="K11583"/>
          <cell r="V11583"/>
          <cell r="W11583"/>
        </row>
        <row r="11584">
          <cell r="K11584"/>
          <cell r="V11584"/>
          <cell r="W11584"/>
        </row>
        <row r="11585">
          <cell r="K11585"/>
          <cell r="V11585"/>
          <cell r="W11585"/>
        </row>
        <row r="11586">
          <cell r="K11586"/>
          <cell r="V11586"/>
          <cell r="W11586"/>
        </row>
        <row r="11587">
          <cell r="K11587"/>
          <cell r="V11587"/>
          <cell r="W11587"/>
        </row>
        <row r="11588">
          <cell r="K11588"/>
          <cell r="V11588"/>
          <cell r="W11588"/>
        </row>
        <row r="11589">
          <cell r="K11589"/>
          <cell r="V11589"/>
          <cell r="W11589"/>
        </row>
        <row r="11590">
          <cell r="K11590"/>
          <cell r="V11590"/>
          <cell r="W11590"/>
        </row>
        <row r="11591">
          <cell r="K11591"/>
          <cell r="V11591"/>
          <cell r="W11591"/>
        </row>
        <row r="11592">
          <cell r="K11592"/>
          <cell r="V11592"/>
          <cell r="W11592"/>
        </row>
        <row r="11593">
          <cell r="K11593"/>
          <cell r="V11593"/>
          <cell r="W11593"/>
        </row>
        <row r="11594">
          <cell r="K11594"/>
          <cell r="V11594"/>
          <cell r="W11594"/>
        </row>
        <row r="11595">
          <cell r="K11595"/>
          <cell r="V11595"/>
          <cell r="W11595"/>
        </row>
        <row r="11596">
          <cell r="K11596"/>
          <cell r="V11596"/>
          <cell r="W11596"/>
        </row>
        <row r="11597">
          <cell r="K11597"/>
          <cell r="V11597"/>
          <cell r="W11597"/>
        </row>
        <row r="11598">
          <cell r="K11598"/>
          <cell r="V11598"/>
          <cell r="W11598"/>
        </row>
        <row r="11599">
          <cell r="K11599"/>
          <cell r="V11599"/>
          <cell r="W11599"/>
        </row>
        <row r="11600">
          <cell r="K11600"/>
          <cell r="V11600"/>
          <cell r="W11600"/>
        </row>
        <row r="11601">
          <cell r="K11601"/>
          <cell r="V11601"/>
          <cell r="W11601"/>
        </row>
        <row r="11602">
          <cell r="K11602"/>
          <cell r="V11602"/>
          <cell r="W11602"/>
        </row>
        <row r="11603">
          <cell r="K11603"/>
          <cell r="V11603"/>
          <cell r="W11603"/>
        </row>
        <row r="11604">
          <cell r="K11604"/>
          <cell r="V11604"/>
          <cell r="W11604"/>
        </row>
        <row r="11605">
          <cell r="K11605"/>
          <cell r="V11605"/>
          <cell r="W11605"/>
        </row>
        <row r="11606">
          <cell r="K11606"/>
          <cell r="V11606"/>
          <cell r="W11606"/>
        </row>
        <row r="11607">
          <cell r="K11607"/>
          <cell r="V11607"/>
          <cell r="W11607"/>
        </row>
        <row r="11608">
          <cell r="K11608"/>
          <cell r="V11608"/>
          <cell r="W11608"/>
        </row>
        <row r="11609">
          <cell r="K11609"/>
          <cell r="V11609"/>
          <cell r="W11609"/>
        </row>
        <row r="11610">
          <cell r="K11610"/>
          <cell r="V11610"/>
          <cell r="W11610"/>
        </row>
        <row r="11611">
          <cell r="K11611"/>
          <cell r="V11611"/>
          <cell r="W11611"/>
        </row>
        <row r="11612">
          <cell r="K11612"/>
          <cell r="V11612"/>
          <cell r="W11612"/>
        </row>
        <row r="11613">
          <cell r="K11613"/>
          <cell r="V11613"/>
          <cell r="W11613"/>
        </row>
        <row r="11614">
          <cell r="K11614"/>
          <cell r="V11614"/>
          <cell r="W11614"/>
        </row>
        <row r="11615">
          <cell r="K11615"/>
          <cell r="V11615"/>
          <cell r="W11615"/>
        </row>
        <row r="11616">
          <cell r="K11616"/>
          <cell r="V11616"/>
          <cell r="W11616"/>
        </row>
        <row r="11617">
          <cell r="K11617"/>
          <cell r="V11617"/>
          <cell r="W11617"/>
        </row>
        <row r="11618">
          <cell r="K11618"/>
          <cell r="V11618"/>
          <cell r="W11618"/>
        </row>
        <row r="11619">
          <cell r="K11619"/>
          <cell r="V11619"/>
          <cell r="W11619"/>
        </row>
        <row r="11620">
          <cell r="K11620"/>
          <cell r="V11620"/>
          <cell r="W11620"/>
        </row>
        <row r="11621">
          <cell r="K11621"/>
          <cell r="V11621"/>
          <cell r="W11621"/>
        </row>
        <row r="11622">
          <cell r="K11622"/>
          <cell r="V11622"/>
          <cell r="W11622"/>
        </row>
        <row r="11623">
          <cell r="K11623"/>
          <cell r="V11623"/>
          <cell r="W11623"/>
        </row>
        <row r="11624">
          <cell r="K11624"/>
          <cell r="V11624"/>
          <cell r="W11624"/>
        </row>
        <row r="11625">
          <cell r="K11625"/>
          <cell r="V11625"/>
          <cell r="W11625"/>
        </row>
        <row r="11626">
          <cell r="K11626"/>
          <cell r="V11626"/>
          <cell r="W11626"/>
        </row>
        <row r="11627">
          <cell r="K11627"/>
          <cell r="V11627"/>
          <cell r="W11627"/>
        </row>
        <row r="11628">
          <cell r="K11628"/>
          <cell r="V11628"/>
          <cell r="W11628"/>
        </row>
        <row r="11629">
          <cell r="K11629"/>
          <cell r="V11629"/>
          <cell r="W11629"/>
        </row>
        <row r="11630">
          <cell r="K11630"/>
          <cell r="V11630"/>
          <cell r="W11630"/>
        </row>
        <row r="11631">
          <cell r="K11631"/>
          <cell r="V11631"/>
          <cell r="W11631"/>
        </row>
        <row r="11632">
          <cell r="K11632"/>
          <cell r="V11632"/>
          <cell r="W11632"/>
        </row>
        <row r="11633">
          <cell r="K11633"/>
          <cell r="V11633"/>
          <cell r="W11633"/>
        </row>
        <row r="11634">
          <cell r="K11634"/>
          <cell r="V11634"/>
          <cell r="W11634"/>
        </row>
        <row r="11635">
          <cell r="K11635"/>
          <cell r="V11635"/>
          <cell r="W11635"/>
        </row>
        <row r="11636">
          <cell r="K11636"/>
          <cell r="V11636"/>
          <cell r="W11636"/>
        </row>
        <row r="11637">
          <cell r="K11637"/>
          <cell r="V11637"/>
          <cell r="W11637"/>
        </row>
        <row r="11638">
          <cell r="K11638"/>
          <cell r="V11638"/>
          <cell r="W11638"/>
        </row>
        <row r="11639">
          <cell r="K11639"/>
          <cell r="V11639"/>
          <cell r="W11639"/>
        </row>
        <row r="11640">
          <cell r="K11640"/>
          <cell r="V11640"/>
          <cell r="W11640"/>
        </row>
        <row r="11641">
          <cell r="K11641"/>
          <cell r="V11641"/>
          <cell r="W11641"/>
        </row>
        <row r="11642">
          <cell r="K11642"/>
          <cell r="V11642"/>
          <cell r="W11642"/>
        </row>
        <row r="11643">
          <cell r="K11643"/>
          <cell r="V11643"/>
          <cell r="W11643"/>
        </row>
        <row r="11644">
          <cell r="K11644"/>
          <cell r="V11644"/>
          <cell r="W11644"/>
        </row>
        <row r="11645">
          <cell r="K11645"/>
          <cell r="V11645"/>
          <cell r="W11645"/>
        </row>
        <row r="11646">
          <cell r="K11646"/>
          <cell r="V11646"/>
          <cell r="W11646"/>
        </row>
        <row r="11647">
          <cell r="K11647"/>
          <cell r="V11647"/>
          <cell r="W11647"/>
        </row>
        <row r="11648">
          <cell r="K11648"/>
          <cell r="V11648"/>
          <cell r="W11648"/>
        </row>
        <row r="11649">
          <cell r="K11649"/>
          <cell r="V11649"/>
          <cell r="W11649"/>
        </row>
        <row r="11650">
          <cell r="K11650"/>
          <cell r="V11650"/>
          <cell r="W11650"/>
        </row>
        <row r="11651">
          <cell r="K11651"/>
          <cell r="V11651"/>
          <cell r="W11651"/>
        </row>
        <row r="11652">
          <cell r="K11652"/>
          <cell r="V11652"/>
          <cell r="W11652"/>
        </row>
        <row r="11653">
          <cell r="K11653"/>
          <cell r="V11653"/>
          <cell r="W11653"/>
        </row>
        <row r="11654">
          <cell r="K11654"/>
          <cell r="V11654"/>
          <cell r="W11654"/>
        </row>
        <row r="11655">
          <cell r="K11655"/>
          <cell r="V11655"/>
          <cell r="W11655"/>
        </row>
        <row r="11656">
          <cell r="K11656"/>
          <cell r="V11656"/>
          <cell r="W11656"/>
        </row>
        <row r="11657">
          <cell r="K11657"/>
          <cell r="V11657"/>
          <cell r="W11657"/>
        </row>
        <row r="11658">
          <cell r="K11658"/>
          <cell r="V11658"/>
          <cell r="W11658"/>
        </row>
        <row r="11659">
          <cell r="K11659"/>
          <cell r="V11659"/>
          <cell r="W11659"/>
        </row>
        <row r="11660">
          <cell r="K11660"/>
          <cell r="V11660"/>
          <cell r="W11660"/>
        </row>
        <row r="11661">
          <cell r="K11661"/>
          <cell r="V11661"/>
          <cell r="W11661"/>
        </row>
        <row r="11662">
          <cell r="K11662"/>
          <cell r="V11662"/>
          <cell r="W11662"/>
        </row>
        <row r="11663">
          <cell r="K11663"/>
          <cell r="V11663"/>
          <cell r="W11663"/>
        </row>
        <row r="11664">
          <cell r="K11664"/>
          <cell r="V11664"/>
          <cell r="W11664"/>
        </row>
        <row r="11665">
          <cell r="K11665"/>
          <cell r="V11665"/>
          <cell r="W11665"/>
        </row>
        <row r="11666">
          <cell r="K11666"/>
          <cell r="V11666"/>
          <cell r="W11666"/>
        </row>
        <row r="11667">
          <cell r="K11667"/>
          <cell r="V11667"/>
          <cell r="W11667"/>
        </row>
        <row r="11668">
          <cell r="K11668"/>
          <cell r="V11668"/>
          <cell r="W11668"/>
        </row>
        <row r="11669">
          <cell r="K11669"/>
          <cell r="V11669"/>
          <cell r="W11669"/>
        </row>
        <row r="11670">
          <cell r="K11670"/>
          <cell r="V11670"/>
          <cell r="W11670"/>
        </row>
        <row r="11671">
          <cell r="K11671"/>
          <cell r="V11671"/>
          <cell r="W11671"/>
        </row>
        <row r="11672">
          <cell r="K11672"/>
          <cell r="V11672"/>
          <cell r="W11672"/>
        </row>
        <row r="11673">
          <cell r="K11673"/>
          <cell r="V11673"/>
          <cell r="W11673"/>
        </row>
        <row r="11674">
          <cell r="K11674"/>
          <cell r="V11674"/>
          <cell r="W11674"/>
        </row>
        <row r="11675">
          <cell r="K11675"/>
          <cell r="V11675"/>
          <cell r="W11675"/>
        </row>
        <row r="11676">
          <cell r="K11676"/>
          <cell r="V11676"/>
          <cell r="W11676"/>
        </row>
        <row r="11677">
          <cell r="K11677"/>
          <cell r="V11677"/>
          <cell r="W11677"/>
        </row>
        <row r="11678">
          <cell r="K11678"/>
          <cell r="V11678"/>
          <cell r="W11678"/>
        </row>
        <row r="11679">
          <cell r="K11679"/>
          <cell r="V11679"/>
          <cell r="W11679"/>
        </row>
        <row r="11680">
          <cell r="K11680"/>
          <cell r="V11680"/>
          <cell r="W11680"/>
        </row>
        <row r="11681">
          <cell r="K11681"/>
          <cell r="V11681"/>
          <cell r="W11681"/>
        </row>
        <row r="11682">
          <cell r="K11682"/>
          <cell r="V11682"/>
          <cell r="W11682"/>
        </row>
        <row r="11683">
          <cell r="K11683"/>
          <cell r="V11683"/>
          <cell r="W11683"/>
        </row>
        <row r="11684">
          <cell r="K11684"/>
          <cell r="V11684"/>
          <cell r="W11684"/>
        </row>
        <row r="11685">
          <cell r="K11685"/>
          <cell r="V11685"/>
          <cell r="W11685"/>
        </row>
        <row r="11686">
          <cell r="K11686"/>
          <cell r="V11686"/>
          <cell r="W11686"/>
        </row>
        <row r="11687">
          <cell r="K11687"/>
          <cell r="V11687"/>
          <cell r="W11687"/>
        </row>
        <row r="11688">
          <cell r="K11688"/>
          <cell r="V11688"/>
          <cell r="W11688"/>
        </row>
        <row r="11689">
          <cell r="K11689"/>
          <cell r="V11689"/>
          <cell r="W11689"/>
        </row>
        <row r="11690">
          <cell r="K11690"/>
          <cell r="V11690"/>
          <cell r="W11690"/>
        </row>
        <row r="11691">
          <cell r="K11691"/>
          <cell r="V11691"/>
          <cell r="W11691"/>
        </row>
        <row r="11692">
          <cell r="K11692"/>
          <cell r="V11692"/>
          <cell r="W11692"/>
        </row>
        <row r="11693">
          <cell r="K11693"/>
          <cell r="V11693"/>
          <cell r="W11693"/>
        </row>
        <row r="11694">
          <cell r="K11694"/>
          <cell r="V11694"/>
          <cell r="W11694"/>
        </row>
        <row r="11695">
          <cell r="K11695"/>
          <cell r="V11695"/>
          <cell r="W11695"/>
        </row>
        <row r="11696">
          <cell r="K11696"/>
          <cell r="V11696"/>
          <cell r="W11696"/>
        </row>
        <row r="11697">
          <cell r="K11697"/>
          <cell r="V11697"/>
          <cell r="W11697"/>
        </row>
        <row r="11698">
          <cell r="K11698"/>
          <cell r="V11698"/>
          <cell r="W11698"/>
        </row>
        <row r="11699">
          <cell r="K11699"/>
          <cell r="V11699"/>
          <cell r="W11699"/>
        </row>
        <row r="11700">
          <cell r="K11700"/>
          <cell r="V11700"/>
          <cell r="W11700"/>
        </row>
        <row r="11701">
          <cell r="K11701"/>
          <cell r="V11701"/>
          <cell r="W11701"/>
        </row>
        <row r="11702">
          <cell r="K11702"/>
          <cell r="V11702"/>
          <cell r="W11702"/>
        </row>
        <row r="11703">
          <cell r="K11703"/>
          <cell r="V11703"/>
          <cell r="W11703"/>
        </row>
        <row r="11704">
          <cell r="K11704"/>
          <cell r="V11704"/>
          <cell r="W11704"/>
        </row>
        <row r="11705">
          <cell r="K11705"/>
          <cell r="V11705"/>
          <cell r="W11705"/>
        </row>
        <row r="11706">
          <cell r="K11706"/>
          <cell r="V11706"/>
          <cell r="W11706"/>
        </row>
        <row r="11707">
          <cell r="K11707"/>
          <cell r="V11707"/>
          <cell r="W11707"/>
        </row>
        <row r="11708">
          <cell r="K11708"/>
          <cell r="V11708"/>
          <cell r="W11708"/>
        </row>
        <row r="11709">
          <cell r="K11709"/>
          <cell r="V11709"/>
          <cell r="W11709"/>
        </row>
        <row r="11710">
          <cell r="K11710"/>
          <cell r="V11710"/>
          <cell r="W11710"/>
        </row>
        <row r="11711">
          <cell r="K11711"/>
          <cell r="V11711"/>
          <cell r="W11711"/>
        </row>
        <row r="11712">
          <cell r="K11712"/>
          <cell r="V11712"/>
          <cell r="W11712"/>
        </row>
        <row r="11713">
          <cell r="K11713"/>
          <cell r="V11713"/>
          <cell r="W11713"/>
        </row>
        <row r="11714">
          <cell r="K11714"/>
          <cell r="V11714"/>
          <cell r="W11714"/>
        </row>
        <row r="11715">
          <cell r="K11715"/>
          <cell r="V11715"/>
          <cell r="W11715"/>
        </row>
        <row r="11716">
          <cell r="K11716"/>
          <cell r="V11716"/>
          <cell r="W11716"/>
        </row>
        <row r="11717">
          <cell r="K11717"/>
          <cell r="V11717"/>
          <cell r="W11717"/>
        </row>
        <row r="11718">
          <cell r="K11718"/>
          <cell r="V11718"/>
          <cell r="W11718"/>
        </row>
        <row r="11719">
          <cell r="K11719"/>
          <cell r="V11719"/>
          <cell r="W11719"/>
        </row>
        <row r="11720">
          <cell r="K11720"/>
          <cell r="V11720"/>
          <cell r="W11720"/>
        </row>
        <row r="11721">
          <cell r="K11721"/>
          <cell r="V11721"/>
          <cell r="W11721"/>
        </row>
        <row r="11722">
          <cell r="K11722"/>
          <cell r="V11722"/>
          <cell r="W11722"/>
        </row>
        <row r="11723">
          <cell r="K11723"/>
          <cell r="V11723"/>
          <cell r="W11723"/>
        </row>
        <row r="11724">
          <cell r="K11724"/>
          <cell r="V11724"/>
          <cell r="W11724"/>
        </row>
        <row r="11725">
          <cell r="K11725"/>
          <cell r="V11725"/>
          <cell r="W11725"/>
        </row>
        <row r="11726">
          <cell r="K11726"/>
          <cell r="V11726"/>
          <cell r="W11726"/>
        </row>
        <row r="11727">
          <cell r="K11727"/>
          <cell r="V11727"/>
          <cell r="W11727"/>
        </row>
        <row r="11728">
          <cell r="K11728"/>
          <cell r="V11728"/>
          <cell r="W11728"/>
        </row>
        <row r="11729">
          <cell r="K11729"/>
          <cell r="V11729"/>
          <cell r="W11729"/>
        </row>
        <row r="11730">
          <cell r="K11730"/>
          <cell r="V11730"/>
          <cell r="W11730"/>
        </row>
        <row r="11731">
          <cell r="K11731"/>
          <cell r="V11731"/>
          <cell r="W11731"/>
        </row>
        <row r="11732">
          <cell r="K11732"/>
          <cell r="V11732"/>
          <cell r="W11732"/>
        </row>
        <row r="11733">
          <cell r="K11733"/>
          <cell r="V11733"/>
          <cell r="W11733"/>
        </row>
        <row r="11734">
          <cell r="K11734"/>
          <cell r="V11734"/>
          <cell r="W11734"/>
        </row>
        <row r="11735">
          <cell r="K11735"/>
          <cell r="V11735"/>
          <cell r="W11735"/>
        </row>
        <row r="11736">
          <cell r="K11736"/>
          <cell r="V11736"/>
          <cell r="W11736"/>
        </row>
        <row r="11737">
          <cell r="K11737"/>
          <cell r="V11737"/>
          <cell r="W11737"/>
        </row>
        <row r="11738">
          <cell r="K11738"/>
          <cell r="V11738"/>
          <cell r="W11738"/>
        </row>
        <row r="11739">
          <cell r="K11739"/>
          <cell r="V11739"/>
          <cell r="W11739"/>
        </row>
        <row r="11740">
          <cell r="K11740"/>
          <cell r="V11740"/>
          <cell r="W11740"/>
        </row>
        <row r="11741">
          <cell r="K11741"/>
          <cell r="V11741"/>
          <cell r="W11741"/>
        </row>
        <row r="11742">
          <cell r="K11742"/>
          <cell r="V11742"/>
          <cell r="W11742"/>
        </row>
        <row r="11743">
          <cell r="K11743"/>
          <cell r="V11743"/>
          <cell r="W11743"/>
        </row>
        <row r="11744">
          <cell r="K11744"/>
          <cell r="V11744"/>
          <cell r="W11744"/>
        </row>
        <row r="11745">
          <cell r="K11745"/>
          <cell r="V11745"/>
          <cell r="W11745"/>
        </row>
        <row r="11746">
          <cell r="K11746"/>
          <cell r="V11746"/>
          <cell r="W11746"/>
        </row>
        <row r="11747">
          <cell r="K11747"/>
          <cell r="V11747"/>
          <cell r="W11747"/>
        </row>
        <row r="11748">
          <cell r="K11748"/>
          <cell r="V11748"/>
          <cell r="W11748"/>
        </row>
        <row r="11749">
          <cell r="K11749"/>
          <cell r="V11749"/>
          <cell r="W11749"/>
        </row>
        <row r="11750">
          <cell r="K11750"/>
          <cell r="V11750"/>
          <cell r="W11750"/>
        </row>
        <row r="11751">
          <cell r="K11751"/>
          <cell r="V11751"/>
          <cell r="W11751"/>
        </row>
        <row r="11752">
          <cell r="K11752"/>
          <cell r="V11752"/>
          <cell r="W11752"/>
        </row>
        <row r="11753">
          <cell r="K11753"/>
          <cell r="V11753"/>
          <cell r="W11753"/>
        </row>
        <row r="11754">
          <cell r="K11754"/>
          <cell r="V11754"/>
          <cell r="W11754"/>
        </row>
        <row r="11755">
          <cell r="K11755"/>
          <cell r="V11755"/>
          <cell r="W11755"/>
        </row>
        <row r="11756">
          <cell r="K11756"/>
          <cell r="V11756"/>
          <cell r="W11756"/>
        </row>
        <row r="11757">
          <cell r="K11757"/>
          <cell r="V11757"/>
          <cell r="W11757"/>
        </row>
        <row r="11758">
          <cell r="K11758"/>
          <cell r="V11758"/>
          <cell r="W11758"/>
        </row>
        <row r="11759">
          <cell r="K11759"/>
          <cell r="V11759"/>
          <cell r="W11759"/>
        </row>
        <row r="11760">
          <cell r="K11760"/>
          <cell r="V11760"/>
          <cell r="W11760"/>
        </row>
        <row r="11761">
          <cell r="K11761"/>
          <cell r="V11761"/>
          <cell r="W11761"/>
        </row>
        <row r="11762">
          <cell r="K11762"/>
          <cell r="V11762"/>
          <cell r="W11762"/>
        </row>
        <row r="11763">
          <cell r="K11763"/>
          <cell r="V11763"/>
          <cell r="W11763"/>
        </row>
        <row r="11764">
          <cell r="K11764"/>
          <cell r="V11764"/>
          <cell r="W11764"/>
        </row>
        <row r="11765">
          <cell r="K11765"/>
          <cell r="V11765"/>
          <cell r="W11765"/>
        </row>
        <row r="11766">
          <cell r="K11766"/>
          <cell r="V11766"/>
          <cell r="W11766"/>
        </row>
        <row r="11767">
          <cell r="K11767"/>
          <cell r="V11767"/>
          <cell r="W11767"/>
        </row>
        <row r="11768">
          <cell r="K11768"/>
          <cell r="V11768"/>
          <cell r="W11768"/>
        </row>
        <row r="11769">
          <cell r="K11769"/>
          <cell r="V11769"/>
          <cell r="W11769"/>
        </row>
        <row r="11770">
          <cell r="K11770"/>
          <cell r="V11770"/>
          <cell r="W11770"/>
        </row>
        <row r="11771">
          <cell r="K11771"/>
          <cell r="V11771"/>
          <cell r="W11771"/>
        </row>
        <row r="11772">
          <cell r="K11772"/>
          <cell r="V11772"/>
          <cell r="W11772"/>
        </row>
        <row r="11773">
          <cell r="K11773"/>
          <cell r="V11773"/>
          <cell r="W11773"/>
        </row>
        <row r="11774">
          <cell r="K11774"/>
          <cell r="V11774"/>
          <cell r="W11774"/>
        </row>
        <row r="11775">
          <cell r="K11775"/>
          <cell r="V11775"/>
          <cell r="W11775"/>
        </row>
        <row r="11776">
          <cell r="K11776"/>
          <cell r="V11776"/>
          <cell r="W11776"/>
        </row>
        <row r="11777">
          <cell r="K11777"/>
          <cell r="V11777"/>
          <cell r="W11777"/>
        </row>
        <row r="11778">
          <cell r="K11778"/>
          <cell r="V11778"/>
          <cell r="W11778"/>
        </row>
        <row r="11779">
          <cell r="K11779"/>
          <cell r="V11779"/>
          <cell r="W11779"/>
        </row>
        <row r="11780">
          <cell r="K11780"/>
          <cell r="V11780"/>
          <cell r="W11780"/>
        </row>
        <row r="11781">
          <cell r="K11781"/>
          <cell r="V11781"/>
          <cell r="W11781"/>
        </row>
        <row r="11782">
          <cell r="K11782"/>
          <cell r="V11782"/>
          <cell r="W11782"/>
        </row>
        <row r="11783">
          <cell r="K11783"/>
          <cell r="V11783"/>
          <cell r="W11783"/>
        </row>
        <row r="11784">
          <cell r="K11784"/>
          <cell r="V11784"/>
          <cell r="W11784"/>
        </row>
        <row r="11785">
          <cell r="K11785"/>
          <cell r="V11785"/>
          <cell r="W11785"/>
        </row>
        <row r="11786">
          <cell r="K11786"/>
          <cell r="V11786"/>
          <cell r="W11786"/>
        </row>
        <row r="11787">
          <cell r="K11787"/>
          <cell r="V11787"/>
          <cell r="W11787"/>
        </row>
        <row r="11788">
          <cell r="K11788"/>
          <cell r="V11788"/>
          <cell r="W11788"/>
        </row>
        <row r="11789">
          <cell r="K11789"/>
          <cell r="V11789"/>
          <cell r="W11789"/>
        </row>
        <row r="11790">
          <cell r="K11790"/>
          <cell r="V11790"/>
          <cell r="W11790"/>
        </row>
        <row r="11791">
          <cell r="K11791"/>
          <cell r="V11791"/>
          <cell r="W11791"/>
        </row>
        <row r="11792">
          <cell r="K11792"/>
          <cell r="V11792"/>
          <cell r="W11792"/>
        </row>
        <row r="11793">
          <cell r="K11793"/>
          <cell r="V11793"/>
          <cell r="W11793"/>
        </row>
        <row r="11794">
          <cell r="K11794"/>
          <cell r="V11794"/>
          <cell r="W11794"/>
        </row>
        <row r="11795">
          <cell r="K11795"/>
          <cell r="V11795"/>
          <cell r="W11795"/>
        </row>
        <row r="11796">
          <cell r="K11796"/>
          <cell r="V11796"/>
          <cell r="W11796"/>
        </row>
        <row r="11797">
          <cell r="K11797"/>
          <cell r="V11797"/>
          <cell r="W11797"/>
        </row>
        <row r="11798">
          <cell r="K11798"/>
          <cell r="V11798"/>
          <cell r="W11798"/>
        </row>
        <row r="11799">
          <cell r="K11799"/>
          <cell r="V11799"/>
          <cell r="W11799"/>
        </row>
        <row r="11800">
          <cell r="K11800"/>
          <cell r="V11800"/>
          <cell r="W11800"/>
        </row>
        <row r="11801">
          <cell r="K11801"/>
          <cell r="V11801"/>
          <cell r="W11801"/>
        </row>
        <row r="11802">
          <cell r="K11802"/>
          <cell r="V11802"/>
          <cell r="W11802"/>
        </row>
        <row r="11803">
          <cell r="K11803"/>
          <cell r="V11803"/>
          <cell r="W11803"/>
        </row>
        <row r="11804">
          <cell r="K11804"/>
          <cell r="V11804"/>
          <cell r="W11804"/>
        </row>
        <row r="11805">
          <cell r="K11805"/>
          <cell r="V11805"/>
          <cell r="W11805"/>
        </row>
        <row r="11806">
          <cell r="K11806"/>
          <cell r="V11806"/>
          <cell r="W11806"/>
        </row>
        <row r="11807">
          <cell r="K11807"/>
          <cell r="V11807"/>
          <cell r="W11807"/>
        </row>
        <row r="11808">
          <cell r="K11808"/>
          <cell r="V11808"/>
          <cell r="W11808"/>
        </row>
        <row r="11809">
          <cell r="K11809"/>
          <cell r="V11809"/>
          <cell r="W11809"/>
        </row>
        <row r="11810">
          <cell r="K11810"/>
          <cell r="V11810"/>
          <cell r="W11810"/>
        </row>
        <row r="11811">
          <cell r="K11811"/>
          <cell r="V11811"/>
          <cell r="W11811"/>
        </row>
        <row r="11812">
          <cell r="K11812"/>
          <cell r="V11812"/>
          <cell r="W11812"/>
        </row>
        <row r="11813">
          <cell r="K11813"/>
          <cell r="V11813"/>
          <cell r="W11813"/>
        </row>
        <row r="11814">
          <cell r="K11814"/>
          <cell r="V11814"/>
          <cell r="W11814"/>
        </row>
        <row r="11815">
          <cell r="K11815"/>
          <cell r="V11815"/>
          <cell r="W11815"/>
        </row>
        <row r="11816">
          <cell r="K11816"/>
          <cell r="V11816"/>
          <cell r="W11816"/>
        </row>
        <row r="11817">
          <cell r="K11817"/>
          <cell r="V11817"/>
          <cell r="W11817"/>
        </row>
        <row r="11818">
          <cell r="K11818"/>
          <cell r="V11818"/>
          <cell r="W11818"/>
        </row>
        <row r="11819">
          <cell r="K11819"/>
          <cell r="V11819"/>
          <cell r="W11819"/>
        </row>
        <row r="11820">
          <cell r="K11820"/>
          <cell r="V11820"/>
          <cell r="W11820"/>
        </row>
        <row r="11821">
          <cell r="K11821"/>
          <cell r="V11821"/>
          <cell r="W11821"/>
        </row>
        <row r="11822">
          <cell r="K11822"/>
          <cell r="V11822"/>
          <cell r="W11822"/>
        </row>
        <row r="11823">
          <cell r="K11823"/>
          <cell r="V11823"/>
          <cell r="W11823"/>
        </row>
        <row r="11824">
          <cell r="K11824"/>
          <cell r="V11824"/>
          <cell r="W11824"/>
        </row>
        <row r="11825">
          <cell r="K11825"/>
          <cell r="V11825"/>
          <cell r="W11825"/>
        </row>
        <row r="11826">
          <cell r="K11826"/>
          <cell r="V11826"/>
          <cell r="W11826"/>
        </row>
        <row r="11827">
          <cell r="K11827"/>
          <cell r="V11827"/>
          <cell r="W11827"/>
        </row>
        <row r="11828">
          <cell r="K11828"/>
          <cell r="V11828"/>
          <cell r="W11828"/>
        </row>
        <row r="11829">
          <cell r="K11829"/>
          <cell r="V11829"/>
          <cell r="W11829"/>
        </row>
        <row r="11830">
          <cell r="K11830"/>
          <cell r="V11830"/>
          <cell r="W11830"/>
        </row>
        <row r="11831">
          <cell r="K11831"/>
          <cell r="V11831"/>
          <cell r="W11831"/>
        </row>
        <row r="11832">
          <cell r="K11832"/>
          <cell r="V11832"/>
          <cell r="W11832"/>
        </row>
        <row r="11833">
          <cell r="K11833"/>
          <cell r="V11833"/>
          <cell r="W11833"/>
        </row>
        <row r="11834">
          <cell r="K11834"/>
          <cell r="V11834"/>
          <cell r="W11834"/>
        </row>
        <row r="11835">
          <cell r="K11835"/>
          <cell r="V11835"/>
          <cell r="W11835"/>
        </row>
        <row r="11836">
          <cell r="K11836"/>
          <cell r="V11836"/>
          <cell r="W11836"/>
        </row>
        <row r="11837">
          <cell r="K11837"/>
          <cell r="V11837"/>
          <cell r="W11837"/>
        </row>
        <row r="11838">
          <cell r="K11838"/>
          <cell r="V11838"/>
          <cell r="W11838"/>
        </row>
        <row r="11839">
          <cell r="K11839"/>
          <cell r="V11839"/>
          <cell r="W11839"/>
        </row>
        <row r="11840">
          <cell r="K11840"/>
          <cell r="V11840"/>
          <cell r="W11840"/>
        </row>
        <row r="11841">
          <cell r="K11841"/>
          <cell r="V11841"/>
          <cell r="W11841"/>
        </row>
        <row r="11842">
          <cell r="K11842"/>
          <cell r="V11842"/>
          <cell r="W11842"/>
        </row>
        <row r="11843">
          <cell r="K11843"/>
          <cell r="V11843"/>
          <cell r="W11843"/>
        </row>
        <row r="11844">
          <cell r="K11844"/>
          <cell r="V11844"/>
          <cell r="W11844"/>
        </row>
        <row r="11845">
          <cell r="K11845"/>
          <cell r="V11845"/>
          <cell r="W11845"/>
        </row>
        <row r="11846">
          <cell r="K11846"/>
          <cell r="V11846"/>
          <cell r="W11846"/>
        </row>
        <row r="11847">
          <cell r="K11847"/>
          <cell r="V11847"/>
          <cell r="W11847"/>
        </row>
        <row r="11848">
          <cell r="K11848"/>
          <cell r="V11848"/>
          <cell r="W11848"/>
        </row>
        <row r="11849">
          <cell r="K11849"/>
          <cell r="V11849"/>
          <cell r="W11849"/>
        </row>
        <row r="11850">
          <cell r="K11850"/>
          <cell r="V11850"/>
          <cell r="W11850"/>
        </row>
        <row r="11851">
          <cell r="K11851"/>
          <cell r="V11851"/>
          <cell r="W11851"/>
        </row>
        <row r="11852">
          <cell r="K11852"/>
          <cell r="V11852"/>
          <cell r="W11852"/>
        </row>
        <row r="11853">
          <cell r="K11853"/>
          <cell r="V11853"/>
          <cell r="W11853"/>
        </row>
        <row r="11854">
          <cell r="K11854"/>
          <cell r="V11854"/>
          <cell r="W11854"/>
        </row>
        <row r="11855">
          <cell r="K11855"/>
          <cell r="V11855"/>
          <cell r="W11855"/>
        </row>
        <row r="11856">
          <cell r="K11856"/>
          <cell r="V11856"/>
          <cell r="W11856"/>
        </row>
        <row r="11857">
          <cell r="K11857"/>
          <cell r="V11857"/>
          <cell r="W11857"/>
        </row>
        <row r="11858">
          <cell r="K11858"/>
          <cell r="V11858"/>
          <cell r="W11858"/>
        </row>
        <row r="11859">
          <cell r="K11859"/>
          <cell r="V11859"/>
          <cell r="W11859"/>
        </row>
        <row r="11860">
          <cell r="K11860"/>
          <cell r="V11860"/>
          <cell r="W11860"/>
        </row>
        <row r="11861">
          <cell r="K11861"/>
          <cell r="V11861"/>
          <cell r="W11861"/>
        </row>
        <row r="11862">
          <cell r="K11862"/>
          <cell r="V11862"/>
          <cell r="W11862"/>
        </row>
        <row r="11863">
          <cell r="K11863"/>
          <cell r="V11863"/>
          <cell r="W11863"/>
        </row>
        <row r="11864">
          <cell r="K11864"/>
          <cell r="V11864"/>
          <cell r="W11864"/>
        </row>
        <row r="11865">
          <cell r="K11865"/>
          <cell r="V11865"/>
          <cell r="W11865"/>
        </row>
        <row r="11866">
          <cell r="K11866"/>
          <cell r="V11866"/>
          <cell r="W11866"/>
        </row>
        <row r="11867">
          <cell r="K11867"/>
          <cell r="V11867"/>
          <cell r="W11867"/>
        </row>
        <row r="11868">
          <cell r="K11868"/>
          <cell r="V11868"/>
          <cell r="W11868"/>
        </row>
        <row r="11869">
          <cell r="K11869"/>
          <cell r="V11869"/>
          <cell r="W11869"/>
        </row>
        <row r="11870">
          <cell r="K11870"/>
          <cell r="V11870"/>
          <cell r="W11870"/>
        </row>
        <row r="11871">
          <cell r="K11871"/>
          <cell r="V11871"/>
          <cell r="W11871"/>
        </row>
        <row r="11872">
          <cell r="K11872"/>
          <cell r="V11872"/>
          <cell r="W11872"/>
        </row>
        <row r="11873">
          <cell r="K11873"/>
          <cell r="V11873"/>
          <cell r="W11873"/>
        </row>
        <row r="11874">
          <cell r="K11874"/>
          <cell r="V11874"/>
          <cell r="W11874"/>
        </row>
        <row r="11875">
          <cell r="K11875"/>
          <cell r="V11875"/>
          <cell r="W11875"/>
        </row>
        <row r="11876">
          <cell r="K11876"/>
          <cell r="V11876"/>
          <cell r="W11876"/>
        </row>
        <row r="11877">
          <cell r="K11877"/>
          <cell r="V11877"/>
          <cell r="W11877"/>
        </row>
        <row r="11878">
          <cell r="K11878"/>
          <cell r="V11878"/>
          <cell r="W11878"/>
        </row>
        <row r="11879">
          <cell r="K11879"/>
          <cell r="V11879"/>
          <cell r="W11879"/>
        </row>
        <row r="11880">
          <cell r="K11880"/>
          <cell r="V11880"/>
          <cell r="W11880"/>
        </row>
        <row r="11881">
          <cell r="K11881"/>
          <cell r="V11881"/>
          <cell r="W11881"/>
        </row>
        <row r="11882">
          <cell r="K11882"/>
          <cell r="V11882"/>
          <cell r="W11882"/>
        </row>
        <row r="11883">
          <cell r="K11883"/>
          <cell r="V11883"/>
          <cell r="W11883"/>
        </row>
        <row r="11884">
          <cell r="K11884"/>
          <cell r="V11884"/>
          <cell r="W11884"/>
        </row>
        <row r="11885">
          <cell r="K11885"/>
          <cell r="V11885"/>
          <cell r="W11885"/>
        </row>
        <row r="11886">
          <cell r="K11886"/>
          <cell r="V11886"/>
          <cell r="W11886"/>
        </row>
        <row r="11887">
          <cell r="K11887"/>
          <cell r="V11887"/>
          <cell r="W11887"/>
        </row>
        <row r="11888">
          <cell r="K11888"/>
          <cell r="V11888"/>
          <cell r="W11888"/>
        </row>
        <row r="11889">
          <cell r="K11889"/>
          <cell r="V11889"/>
          <cell r="W11889"/>
        </row>
        <row r="11890">
          <cell r="K11890"/>
          <cell r="V11890"/>
          <cell r="W11890"/>
        </row>
        <row r="11891">
          <cell r="K11891"/>
          <cell r="V11891"/>
          <cell r="W11891"/>
        </row>
        <row r="11892">
          <cell r="K11892"/>
          <cell r="V11892"/>
          <cell r="W11892"/>
        </row>
        <row r="11893">
          <cell r="K11893"/>
          <cell r="V11893"/>
          <cell r="W11893"/>
        </row>
        <row r="11894">
          <cell r="K11894"/>
          <cell r="V11894"/>
          <cell r="W11894"/>
        </row>
        <row r="11895">
          <cell r="K11895"/>
          <cell r="V11895"/>
          <cell r="W11895"/>
        </row>
        <row r="11896">
          <cell r="K11896"/>
          <cell r="V11896"/>
          <cell r="W11896"/>
        </row>
        <row r="11897">
          <cell r="K11897"/>
          <cell r="V11897"/>
          <cell r="W11897"/>
        </row>
        <row r="11898">
          <cell r="K11898"/>
          <cell r="V11898"/>
          <cell r="W11898"/>
        </row>
        <row r="11899">
          <cell r="K11899"/>
          <cell r="V11899"/>
          <cell r="W11899"/>
        </row>
        <row r="11900">
          <cell r="K11900"/>
          <cell r="V11900"/>
          <cell r="W11900"/>
        </row>
        <row r="11901">
          <cell r="K11901"/>
          <cell r="V11901"/>
          <cell r="W11901"/>
        </row>
        <row r="11902">
          <cell r="K11902"/>
          <cell r="V11902"/>
          <cell r="W11902"/>
        </row>
        <row r="11903">
          <cell r="K11903"/>
          <cell r="V11903"/>
          <cell r="W11903"/>
        </row>
        <row r="11904">
          <cell r="K11904"/>
          <cell r="V11904"/>
          <cell r="W11904"/>
        </row>
        <row r="11905">
          <cell r="K11905"/>
          <cell r="V11905"/>
          <cell r="W11905"/>
        </row>
        <row r="11906">
          <cell r="K11906"/>
          <cell r="V11906"/>
          <cell r="W11906"/>
        </row>
        <row r="11907">
          <cell r="K11907"/>
          <cell r="V11907"/>
          <cell r="W11907"/>
        </row>
        <row r="11908">
          <cell r="K11908"/>
          <cell r="V11908"/>
          <cell r="W11908"/>
        </row>
        <row r="11909">
          <cell r="K11909"/>
          <cell r="V11909"/>
          <cell r="W11909"/>
        </row>
        <row r="11910">
          <cell r="K11910"/>
          <cell r="V11910"/>
          <cell r="W11910"/>
        </row>
        <row r="11911">
          <cell r="K11911"/>
          <cell r="V11911"/>
          <cell r="W11911"/>
        </row>
        <row r="11912">
          <cell r="K11912"/>
          <cell r="V11912"/>
          <cell r="W11912"/>
        </row>
        <row r="11913">
          <cell r="K11913"/>
          <cell r="V11913"/>
          <cell r="W11913"/>
        </row>
        <row r="11914">
          <cell r="K11914"/>
          <cell r="V11914"/>
          <cell r="W11914"/>
        </row>
        <row r="11915">
          <cell r="K11915"/>
          <cell r="V11915"/>
          <cell r="W11915"/>
        </row>
        <row r="11916">
          <cell r="K11916"/>
          <cell r="V11916"/>
          <cell r="W11916"/>
        </row>
        <row r="11917">
          <cell r="K11917"/>
          <cell r="V11917"/>
          <cell r="W11917"/>
        </row>
        <row r="11918">
          <cell r="K11918"/>
          <cell r="V11918"/>
          <cell r="W11918"/>
        </row>
        <row r="11919">
          <cell r="K11919"/>
          <cell r="V11919"/>
          <cell r="W11919"/>
        </row>
        <row r="11920">
          <cell r="K11920"/>
          <cell r="V11920"/>
          <cell r="W11920"/>
        </row>
        <row r="11921">
          <cell r="K11921"/>
          <cell r="V11921"/>
          <cell r="W11921"/>
        </row>
        <row r="11922">
          <cell r="K11922"/>
          <cell r="V11922"/>
          <cell r="W11922"/>
        </row>
        <row r="11923">
          <cell r="K11923"/>
          <cell r="V11923"/>
          <cell r="W11923"/>
        </row>
        <row r="11924">
          <cell r="K11924"/>
          <cell r="V11924"/>
          <cell r="W11924"/>
        </row>
        <row r="11925">
          <cell r="K11925"/>
          <cell r="V11925"/>
          <cell r="W11925"/>
        </row>
        <row r="11926">
          <cell r="K11926"/>
          <cell r="V11926"/>
          <cell r="W11926"/>
        </row>
        <row r="11927">
          <cell r="K11927"/>
          <cell r="V11927"/>
          <cell r="W11927"/>
        </row>
        <row r="11928">
          <cell r="K11928"/>
          <cell r="V11928"/>
          <cell r="W11928"/>
        </row>
        <row r="11929">
          <cell r="K11929"/>
          <cell r="V11929"/>
          <cell r="W11929"/>
        </row>
        <row r="11930">
          <cell r="K11930"/>
          <cell r="V11930"/>
          <cell r="W11930"/>
        </row>
        <row r="11931">
          <cell r="K11931"/>
          <cell r="V11931"/>
          <cell r="W11931"/>
        </row>
        <row r="11932">
          <cell r="K11932"/>
          <cell r="V11932"/>
          <cell r="W11932"/>
        </row>
        <row r="11933">
          <cell r="K11933"/>
          <cell r="V11933"/>
          <cell r="W11933"/>
        </row>
        <row r="11934">
          <cell r="K11934"/>
          <cell r="V11934"/>
          <cell r="W11934"/>
        </row>
        <row r="11935">
          <cell r="K11935"/>
          <cell r="V11935"/>
          <cell r="W11935"/>
        </row>
        <row r="11936">
          <cell r="K11936"/>
          <cell r="V11936"/>
          <cell r="W11936"/>
        </row>
        <row r="11937">
          <cell r="K11937"/>
          <cell r="V11937"/>
          <cell r="W11937"/>
        </row>
        <row r="11938">
          <cell r="K11938"/>
          <cell r="V11938"/>
          <cell r="W11938"/>
        </row>
        <row r="11939">
          <cell r="K11939"/>
          <cell r="V11939"/>
          <cell r="W11939"/>
        </row>
        <row r="11940">
          <cell r="K11940"/>
          <cell r="V11940"/>
          <cell r="W11940"/>
        </row>
        <row r="11941">
          <cell r="K11941"/>
          <cell r="V11941"/>
          <cell r="W11941"/>
        </row>
        <row r="11942">
          <cell r="K11942"/>
          <cell r="V11942"/>
          <cell r="W11942"/>
        </row>
        <row r="11943">
          <cell r="K11943"/>
          <cell r="V11943"/>
          <cell r="W11943"/>
        </row>
        <row r="11944">
          <cell r="K11944"/>
          <cell r="V11944"/>
          <cell r="W11944"/>
        </row>
        <row r="11945">
          <cell r="K11945"/>
          <cell r="V11945"/>
          <cell r="W11945"/>
        </row>
        <row r="11946">
          <cell r="K11946"/>
          <cell r="V11946"/>
          <cell r="W11946"/>
        </row>
        <row r="11947">
          <cell r="K11947"/>
          <cell r="V11947"/>
          <cell r="W11947"/>
        </row>
        <row r="11948">
          <cell r="K11948"/>
          <cell r="V11948"/>
          <cell r="W11948"/>
        </row>
        <row r="11949">
          <cell r="K11949"/>
          <cell r="V11949"/>
          <cell r="W11949"/>
        </row>
        <row r="11950">
          <cell r="K11950"/>
          <cell r="V11950"/>
          <cell r="W11950"/>
        </row>
        <row r="11951">
          <cell r="K11951"/>
          <cell r="V11951"/>
          <cell r="W11951"/>
        </row>
        <row r="11952">
          <cell r="K11952"/>
          <cell r="V11952"/>
          <cell r="W11952"/>
        </row>
        <row r="11953">
          <cell r="K11953"/>
          <cell r="V11953"/>
          <cell r="W11953"/>
        </row>
        <row r="11954">
          <cell r="K11954"/>
          <cell r="V11954"/>
          <cell r="W11954"/>
        </row>
        <row r="11955">
          <cell r="K11955"/>
          <cell r="V11955"/>
          <cell r="W11955"/>
        </row>
        <row r="11956">
          <cell r="K11956"/>
          <cell r="V11956"/>
          <cell r="W11956"/>
        </row>
        <row r="11957">
          <cell r="K11957"/>
          <cell r="V11957"/>
          <cell r="W11957"/>
        </row>
        <row r="11958">
          <cell r="K11958"/>
          <cell r="V11958"/>
          <cell r="W11958"/>
        </row>
        <row r="11959">
          <cell r="K11959"/>
          <cell r="V11959"/>
          <cell r="W11959"/>
        </row>
        <row r="11960">
          <cell r="K11960"/>
          <cell r="V11960"/>
          <cell r="W11960"/>
        </row>
        <row r="11961">
          <cell r="K11961"/>
          <cell r="V11961"/>
          <cell r="W11961"/>
        </row>
        <row r="11962">
          <cell r="K11962"/>
          <cell r="V11962"/>
          <cell r="W11962"/>
        </row>
        <row r="11963">
          <cell r="K11963"/>
          <cell r="V11963"/>
          <cell r="W11963"/>
        </row>
        <row r="11964">
          <cell r="K11964"/>
          <cell r="V11964"/>
          <cell r="W11964"/>
        </row>
        <row r="11965">
          <cell r="K11965"/>
          <cell r="V11965"/>
          <cell r="W11965"/>
        </row>
        <row r="11966">
          <cell r="K11966"/>
          <cell r="V11966"/>
          <cell r="W11966"/>
        </row>
        <row r="11967">
          <cell r="K11967"/>
          <cell r="V11967"/>
          <cell r="W11967"/>
        </row>
        <row r="11968">
          <cell r="K11968"/>
          <cell r="V11968"/>
          <cell r="W11968"/>
        </row>
        <row r="11969">
          <cell r="K11969"/>
          <cell r="V11969"/>
          <cell r="W11969"/>
        </row>
        <row r="11970">
          <cell r="K11970"/>
          <cell r="V11970"/>
          <cell r="W11970"/>
        </row>
        <row r="11971">
          <cell r="K11971"/>
          <cell r="V11971"/>
          <cell r="W11971"/>
        </row>
        <row r="11972">
          <cell r="K11972"/>
          <cell r="V11972"/>
          <cell r="W11972"/>
        </row>
        <row r="11973">
          <cell r="K11973"/>
          <cell r="V11973"/>
          <cell r="W11973"/>
        </row>
        <row r="11974">
          <cell r="K11974"/>
          <cell r="V11974"/>
          <cell r="W11974"/>
        </row>
        <row r="11975">
          <cell r="K11975"/>
          <cell r="V11975"/>
          <cell r="W11975"/>
        </row>
        <row r="11976">
          <cell r="K11976"/>
          <cell r="V11976"/>
          <cell r="W11976"/>
        </row>
        <row r="11977">
          <cell r="K11977"/>
          <cell r="V11977"/>
          <cell r="W11977"/>
        </row>
        <row r="11978">
          <cell r="K11978"/>
          <cell r="V11978"/>
          <cell r="W11978"/>
        </row>
        <row r="11979">
          <cell r="K11979"/>
          <cell r="V11979"/>
          <cell r="W11979"/>
        </row>
        <row r="11980">
          <cell r="K11980"/>
          <cell r="V11980"/>
          <cell r="W11980"/>
        </row>
        <row r="11981">
          <cell r="K11981"/>
          <cell r="V11981"/>
          <cell r="W11981"/>
        </row>
        <row r="11982">
          <cell r="K11982"/>
          <cell r="V11982"/>
          <cell r="W11982"/>
        </row>
        <row r="11983">
          <cell r="K11983"/>
          <cell r="V11983"/>
          <cell r="W11983"/>
        </row>
        <row r="11984">
          <cell r="K11984"/>
          <cell r="V11984"/>
          <cell r="W11984"/>
        </row>
        <row r="11985">
          <cell r="K11985"/>
          <cell r="V11985"/>
          <cell r="W11985"/>
        </row>
        <row r="11986">
          <cell r="K11986"/>
          <cell r="V11986"/>
          <cell r="W11986"/>
        </row>
        <row r="11987">
          <cell r="K11987"/>
          <cell r="V11987"/>
          <cell r="W11987"/>
        </row>
        <row r="11988">
          <cell r="K11988"/>
          <cell r="V11988"/>
          <cell r="W11988"/>
        </row>
        <row r="11989">
          <cell r="K11989"/>
          <cell r="V11989"/>
          <cell r="W11989"/>
        </row>
        <row r="11990">
          <cell r="K11990"/>
          <cell r="V11990"/>
          <cell r="W11990"/>
        </row>
        <row r="11991">
          <cell r="K11991"/>
          <cell r="V11991"/>
          <cell r="W11991"/>
        </row>
        <row r="11992">
          <cell r="K11992"/>
          <cell r="V11992"/>
          <cell r="W11992"/>
        </row>
        <row r="11993">
          <cell r="K11993"/>
          <cell r="V11993"/>
          <cell r="W11993"/>
        </row>
        <row r="11994">
          <cell r="K11994"/>
          <cell r="V11994"/>
          <cell r="W11994"/>
        </row>
        <row r="11995">
          <cell r="K11995"/>
          <cell r="V11995"/>
          <cell r="W11995"/>
        </row>
        <row r="11996">
          <cell r="K11996"/>
          <cell r="V11996"/>
          <cell r="W11996"/>
        </row>
        <row r="11997">
          <cell r="K11997"/>
          <cell r="V11997"/>
          <cell r="W11997"/>
        </row>
        <row r="11998">
          <cell r="K11998"/>
          <cell r="V11998"/>
          <cell r="W11998"/>
        </row>
        <row r="11999">
          <cell r="K11999"/>
          <cell r="V11999"/>
          <cell r="W11999"/>
        </row>
        <row r="12000">
          <cell r="K12000"/>
          <cell r="V12000"/>
          <cell r="W12000"/>
        </row>
        <row r="12001">
          <cell r="K12001"/>
          <cell r="V12001"/>
          <cell r="W12001"/>
        </row>
        <row r="12002">
          <cell r="K12002"/>
          <cell r="V12002"/>
          <cell r="W12002"/>
        </row>
        <row r="12003">
          <cell r="K12003"/>
          <cell r="V12003"/>
          <cell r="W12003"/>
        </row>
        <row r="12004">
          <cell r="K12004"/>
          <cell r="V12004"/>
          <cell r="W12004"/>
        </row>
        <row r="12005">
          <cell r="K12005"/>
          <cell r="V12005"/>
          <cell r="W12005"/>
        </row>
        <row r="12006">
          <cell r="K12006"/>
          <cell r="V12006"/>
          <cell r="W12006"/>
        </row>
        <row r="12007">
          <cell r="K12007"/>
          <cell r="V12007"/>
          <cell r="W12007"/>
        </row>
        <row r="12008">
          <cell r="K12008"/>
          <cell r="V12008"/>
          <cell r="W12008"/>
        </row>
        <row r="12009">
          <cell r="K12009"/>
          <cell r="V12009"/>
          <cell r="W12009"/>
        </row>
        <row r="12010">
          <cell r="K12010"/>
          <cell r="V12010"/>
          <cell r="W12010"/>
        </row>
        <row r="12011">
          <cell r="K12011"/>
          <cell r="V12011"/>
          <cell r="W12011"/>
        </row>
        <row r="12012">
          <cell r="K12012"/>
          <cell r="V12012"/>
          <cell r="W12012"/>
        </row>
        <row r="12013">
          <cell r="K12013"/>
          <cell r="V12013"/>
          <cell r="W12013"/>
        </row>
        <row r="12014">
          <cell r="K12014"/>
          <cell r="V12014"/>
          <cell r="W12014"/>
        </row>
        <row r="12015">
          <cell r="K12015"/>
          <cell r="V12015"/>
          <cell r="W12015"/>
        </row>
        <row r="12016">
          <cell r="K12016"/>
          <cell r="V12016"/>
          <cell r="W12016"/>
        </row>
        <row r="12017">
          <cell r="K12017"/>
          <cell r="V12017"/>
          <cell r="W12017"/>
        </row>
        <row r="12018">
          <cell r="K12018"/>
          <cell r="V12018"/>
          <cell r="W12018"/>
        </row>
        <row r="12019">
          <cell r="K12019"/>
          <cell r="V12019"/>
          <cell r="W12019"/>
        </row>
        <row r="12020">
          <cell r="K12020"/>
          <cell r="V12020"/>
          <cell r="W12020"/>
        </row>
        <row r="12021">
          <cell r="K12021"/>
          <cell r="V12021"/>
          <cell r="W12021"/>
        </row>
        <row r="12022">
          <cell r="K12022"/>
          <cell r="V12022"/>
          <cell r="W12022"/>
        </row>
        <row r="12023">
          <cell r="K12023"/>
          <cell r="V12023"/>
          <cell r="W12023"/>
        </row>
        <row r="12024">
          <cell r="K12024"/>
          <cell r="V12024"/>
          <cell r="W12024"/>
        </row>
        <row r="12025">
          <cell r="K12025"/>
          <cell r="V12025"/>
          <cell r="W12025"/>
        </row>
        <row r="12026">
          <cell r="K12026"/>
          <cell r="V12026"/>
          <cell r="W12026"/>
        </row>
        <row r="12027">
          <cell r="K12027"/>
          <cell r="V12027"/>
          <cell r="W12027"/>
        </row>
        <row r="12028">
          <cell r="K12028"/>
          <cell r="V12028"/>
          <cell r="W12028"/>
        </row>
        <row r="12029">
          <cell r="K12029"/>
          <cell r="V12029"/>
          <cell r="W12029"/>
        </row>
        <row r="12030">
          <cell r="K12030"/>
          <cell r="V12030"/>
          <cell r="W12030"/>
        </row>
        <row r="12031">
          <cell r="K12031"/>
          <cell r="V12031"/>
          <cell r="W12031"/>
        </row>
        <row r="12032">
          <cell r="K12032"/>
          <cell r="V12032"/>
          <cell r="W12032"/>
        </row>
        <row r="12033">
          <cell r="K12033"/>
          <cell r="V12033"/>
          <cell r="W12033"/>
        </row>
        <row r="12034">
          <cell r="K12034"/>
          <cell r="V12034"/>
          <cell r="W12034"/>
        </row>
        <row r="12035">
          <cell r="K12035"/>
          <cell r="V12035"/>
          <cell r="W12035"/>
        </row>
        <row r="12036">
          <cell r="K12036"/>
          <cell r="V12036"/>
          <cell r="W12036"/>
        </row>
        <row r="12037">
          <cell r="K12037"/>
          <cell r="V12037"/>
          <cell r="W12037"/>
        </row>
        <row r="12038">
          <cell r="K12038"/>
          <cell r="V12038"/>
          <cell r="W12038"/>
        </row>
        <row r="12039">
          <cell r="K12039"/>
          <cell r="V12039"/>
          <cell r="W12039"/>
        </row>
        <row r="12040">
          <cell r="K12040"/>
          <cell r="V12040"/>
          <cell r="W12040"/>
        </row>
        <row r="12041">
          <cell r="K12041"/>
          <cell r="V12041"/>
          <cell r="W12041"/>
        </row>
        <row r="12042">
          <cell r="K12042"/>
          <cell r="V12042"/>
          <cell r="W12042"/>
        </row>
        <row r="12043">
          <cell r="K12043"/>
          <cell r="V12043"/>
          <cell r="W12043"/>
        </row>
        <row r="12044">
          <cell r="K12044"/>
          <cell r="V12044"/>
          <cell r="W12044"/>
        </row>
        <row r="12045">
          <cell r="K12045"/>
          <cell r="V12045"/>
          <cell r="W12045"/>
        </row>
        <row r="12046">
          <cell r="K12046"/>
          <cell r="V12046"/>
          <cell r="W12046"/>
        </row>
        <row r="12047">
          <cell r="K12047"/>
          <cell r="V12047"/>
          <cell r="W12047"/>
        </row>
        <row r="12048">
          <cell r="K12048"/>
          <cell r="V12048"/>
          <cell r="W12048"/>
        </row>
        <row r="12049">
          <cell r="K12049"/>
          <cell r="V12049"/>
          <cell r="W12049"/>
        </row>
        <row r="12050">
          <cell r="K12050"/>
          <cell r="V12050"/>
          <cell r="W12050"/>
        </row>
        <row r="12051">
          <cell r="K12051"/>
          <cell r="V12051"/>
          <cell r="W12051"/>
        </row>
        <row r="12052">
          <cell r="K12052"/>
          <cell r="V12052"/>
          <cell r="W12052"/>
        </row>
        <row r="12053">
          <cell r="K12053"/>
          <cell r="V12053"/>
          <cell r="W12053"/>
        </row>
        <row r="12054">
          <cell r="K12054"/>
          <cell r="V12054"/>
          <cell r="W12054"/>
        </row>
        <row r="12055">
          <cell r="K12055"/>
          <cell r="V12055"/>
          <cell r="W12055"/>
        </row>
        <row r="12056">
          <cell r="K12056"/>
          <cell r="V12056"/>
          <cell r="W12056"/>
        </row>
        <row r="12057">
          <cell r="K12057"/>
          <cell r="V12057"/>
          <cell r="W12057"/>
        </row>
        <row r="12058">
          <cell r="K12058"/>
          <cell r="V12058"/>
          <cell r="W12058"/>
        </row>
        <row r="12059">
          <cell r="K12059"/>
          <cell r="V12059"/>
          <cell r="W12059"/>
        </row>
        <row r="12060">
          <cell r="K12060"/>
          <cell r="V12060"/>
          <cell r="W12060"/>
        </row>
        <row r="12061">
          <cell r="K12061"/>
          <cell r="V12061"/>
          <cell r="W12061"/>
        </row>
        <row r="12062">
          <cell r="K12062"/>
          <cell r="V12062"/>
          <cell r="W12062"/>
        </row>
        <row r="12063">
          <cell r="K12063"/>
          <cell r="V12063"/>
          <cell r="W12063"/>
        </row>
        <row r="12064">
          <cell r="K12064"/>
          <cell r="V12064"/>
          <cell r="W12064"/>
        </row>
        <row r="12065">
          <cell r="K12065"/>
          <cell r="V12065"/>
          <cell r="W12065"/>
        </row>
        <row r="12066">
          <cell r="K12066"/>
          <cell r="V12066"/>
          <cell r="W12066"/>
        </row>
        <row r="12067">
          <cell r="K12067"/>
          <cell r="V12067"/>
          <cell r="W12067"/>
        </row>
        <row r="12068">
          <cell r="K12068"/>
          <cell r="V12068"/>
          <cell r="W12068"/>
        </row>
        <row r="12069">
          <cell r="K12069"/>
          <cell r="V12069"/>
          <cell r="W12069"/>
        </row>
        <row r="12070">
          <cell r="K12070"/>
          <cell r="V12070"/>
          <cell r="W12070"/>
        </row>
        <row r="12071">
          <cell r="K12071"/>
          <cell r="V12071"/>
          <cell r="W12071"/>
        </row>
        <row r="12072">
          <cell r="K12072"/>
          <cell r="V12072"/>
          <cell r="W12072"/>
        </row>
        <row r="12073">
          <cell r="K12073"/>
          <cell r="V12073"/>
          <cell r="W12073"/>
        </row>
        <row r="12074">
          <cell r="K12074"/>
          <cell r="V12074"/>
          <cell r="W12074"/>
        </row>
        <row r="12075">
          <cell r="K12075"/>
          <cell r="V12075"/>
          <cell r="W12075"/>
        </row>
        <row r="12076">
          <cell r="K12076"/>
          <cell r="V12076"/>
          <cell r="W12076"/>
        </row>
        <row r="12077">
          <cell r="K12077"/>
          <cell r="V12077"/>
          <cell r="W12077"/>
        </row>
        <row r="12078">
          <cell r="K12078"/>
          <cell r="V12078"/>
          <cell r="W12078"/>
        </row>
        <row r="12079">
          <cell r="K12079"/>
          <cell r="V12079"/>
          <cell r="W12079"/>
        </row>
        <row r="12080">
          <cell r="K12080"/>
          <cell r="V12080"/>
          <cell r="W12080"/>
        </row>
        <row r="12081">
          <cell r="K12081"/>
          <cell r="V12081"/>
          <cell r="W12081"/>
        </row>
        <row r="12082">
          <cell r="K12082"/>
          <cell r="V12082"/>
          <cell r="W12082"/>
        </row>
        <row r="12083">
          <cell r="K12083"/>
          <cell r="V12083"/>
          <cell r="W12083"/>
        </row>
        <row r="12084">
          <cell r="K12084"/>
          <cell r="V12084"/>
          <cell r="W12084"/>
        </row>
        <row r="12085">
          <cell r="K12085"/>
          <cell r="V12085"/>
          <cell r="W12085"/>
        </row>
        <row r="12086">
          <cell r="K12086"/>
          <cell r="V12086"/>
          <cell r="W12086"/>
        </row>
        <row r="12087">
          <cell r="K12087"/>
          <cell r="V12087"/>
          <cell r="W12087"/>
        </row>
        <row r="12088">
          <cell r="K12088"/>
          <cell r="V12088"/>
          <cell r="W12088"/>
        </row>
        <row r="12089">
          <cell r="K12089"/>
          <cell r="V12089"/>
          <cell r="W12089"/>
        </row>
        <row r="12090">
          <cell r="K12090"/>
          <cell r="V12090"/>
          <cell r="W12090"/>
        </row>
        <row r="12091">
          <cell r="K12091"/>
          <cell r="V12091"/>
          <cell r="W12091"/>
        </row>
        <row r="12092">
          <cell r="K12092"/>
          <cell r="V12092"/>
          <cell r="W12092"/>
        </row>
        <row r="12093">
          <cell r="K12093"/>
          <cell r="V12093"/>
          <cell r="W12093"/>
        </row>
        <row r="12094">
          <cell r="K12094"/>
          <cell r="V12094"/>
          <cell r="W12094"/>
        </row>
        <row r="12095">
          <cell r="K12095"/>
          <cell r="V12095"/>
          <cell r="W12095"/>
        </row>
        <row r="12096">
          <cell r="K12096"/>
          <cell r="V12096"/>
          <cell r="W12096"/>
        </row>
        <row r="12097">
          <cell r="K12097"/>
          <cell r="V12097"/>
          <cell r="W12097"/>
        </row>
        <row r="12098">
          <cell r="K12098"/>
          <cell r="V12098"/>
          <cell r="W12098"/>
        </row>
        <row r="12099">
          <cell r="K12099"/>
          <cell r="V12099"/>
          <cell r="W12099"/>
        </row>
        <row r="12100">
          <cell r="K12100"/>
          <cell r="V12100"/>
          <cell r="W12100"/>
        </row>
        <row r="12101">
          <cell r="K12101"/>
          <cell r="V12101"/>
          <cell r="W12101"/>
        </row>
        <row r="12102">
          <cell r="K12102"/>
          <cell r="V12102"/>
          <cell r="W12102"/>
        </row>
        <row r="12103">
          <cell r="K12103"/>
          <cell r="V12103"/>
          <cell r="W12103"/>
        </row>
        <row r="12104">
          <cell r="K12104"/>
          <cell r="V12104"/>
          <cell r="W12104"/>
        </row>
        <row r="12105">
          <cell r="K12105"/>
          <cell r="V12105"/>
          <cell r="W12105"/>
        </row>
        <row r="12106">
          <cell r="K12106"/>
          <cell r="V12106"/>
          <cell r="W12106"/>
        </row>
        <row r="12107">
          <cell r="K12107"/>
          <cell r="V12107"/>
          <cell r="W12107"/>
        </row>
        <row r="12108">
          <cell r="K12108"/>
          <cell r="V12108"/>
          <cell r="W12108"/>
        </row>
        <row r="12109">
          <cell r="K12109"/>
          <cell r="V12109"/>
          <cell r="W12109"/>
        </row>
        <row r="12110">
          <cell r="K12110"/>
          <cell r="V12110"/>
          <cell r="W12110"/>
        </row>
        <row r="12111">
          <cell r="K12111"/>
          <cell r="V12111"/>
          <cell r="W12111"/>
        </row>
        <row r="12112">
          <cell r="K12112"/>
          <cell r="V12112"/>
          <cell r="W12112"/>
        </row>
        <row r="12113">
          <cell r="K12113"/>
          <cell r="V12113"/>
          <cell r="W12113"/>
        </row>
        <row r="12114">
          <cell r="K12114"/>
          <cell r="V12114"/>
          <cell r="W12114"/>
        </row>
        <row r="12115">
          <cell r="K12115"/>
          <cell r="V12115"/>
          <cell r="W12115"/>
        </row>
        <row r="12116">
          <cell r="K12116"/>
          <cell r="V12116"/>
          <cell r="W12116"/>
        </row>
        <row r="12117">
          <cell r="K12117"/>
          <cell r="V12117"/>
          <cell r="W12117"/>
        </row>
        <row r="12118">
          <cell r="K12118"/>
          <cell r="V12118"/>
          <cell r="W12118"/>
        </row>
        <row r="12119">
          <cell r="K12119"/>
          <cell r="V12119"/>
          <cell r="W12119"/>
        </row>
        <row r="12120">
          <cell r="K12120"/>
          <cell r="V12120"/>
          <cell r="W12120"/>
        </row>
        <row r="12121">
          <cell r="K12121"/>
          <cell r="V12121"/>
          <cell r="W12121"/>
        </row>
        <row r="12122">
          <cell r="K12122"/>
          <cell r="V12122"/>
          <cell r="W12122"/>
        </row>
        <row r="12123">
          <cell r="K12123"/>
          <cell r="V12123"/>
          <cell r="W12123"/>
        </row>
        <row r="12124">
          <cell r="K12124"/>
          <cell r="V12124"/>
          <cell r="W12124"/>
        </row>
        <row r="12125">
          <cell r="K12125"/>
          <cell r="V12125"/>
          <cell r="W12125"/>
        </row>
        <row r="12126">
          <cell r="K12126"/>
          <cell r="V12126"/>
          <cell r="W12126"/>
        </row>
        <row r="12127">
          <cell r="K12127"/>
          <cell r="V12127"/>
          <cell r="W12127"/>
        </row>
        <row r="12128">
          <cell r="K12128"/>
          <cell r="V12128"/>
          <cell r="W12128"/>
        </row>
        <row r="12129">
          <cell r="K12129"/>
          <cell r="V12129"/>
          <cell r="W12129"/>
        </row>
        <row r="12130">
          <cell r="K12130"/>
          <cell r="V12130"/>
          <cell r="W12130"/>
        </row>
        <row r="12131">
          <cell r="K12131"/>
          <cell r="V12131"/>
          <cell r="W12131"/>
        </row>
        <row r="12132">
          <cell r="K12132"/>
          <cell r="V12132"/>
          <cell r="W12132"/>
        </row>
        <row r="12133">
          <cell r="K12133"/>
          <cell r="V12133"/>
          <cell r="W12133"/>
        </row>
        <row r="12134">
          <cell r="K12134"/>
          <cell r="V12134"/>
          <cell r="W12134"/>
        </row>
        <row r="12135">
          <cell r="K12135"/>
          <cell r="V12135"/>
          <cell r="W12135"/>
        </row>
        <row r="12136">
          <cell r="K12136"/>
          <cell r="V12136"/>
          <cell r="W12136"/>
        </row>
        <row r="12137">
          <cell r="K12137"/>
          <cell r="V12137"/>
          <cell r="W12137"/>
        </row>
        <row r="12138">
          <cell r="K12138"/>
          <cell r="V12138"/>
          <cell r="W12138"/>
        </row>
        <row r="12139">
          <cell r="K12139"/>
          <cell r="V12139"/>
          <cell r="W12139"/>
        </row>
        <row r="12140">
          <cell r="K12140"/>
          <cell r="V12140"/>
          <cell r="W12140"/>
        </row>
        <row r="12141">
          <cell r="K12141"/>
          <cell r="V12141"/>
          <cell r="W12141"/>
        </row>
        <row r="12142">
          <cell r="K12142"/>
          <cell r="V12142"/>
          <cell r="W12142"/>
        </row>
        <row r="12143">
          <cell r="K12143"/>
          <cell r="V12143"/>
          <cell r="W12143"/>
        </row>
        <row r="12144">
          <cell r="K12144"/>
          <cell r="V12144"/>
          <cell r="W12144"/>
        </row>
        <row r="12145">
          <cell r="K12145"/>
          <cell r="V12145"/>
          <cell r="W12145"/>
        </row>
        <row r="12146">
          <cell r="K12146"/>
          <cell r="V12146"/>
          <cell r="W12146"/>
        </row>
        <row r="12147">
          <cell r="K12147"/>
          <cell r="V12147"/>
          <cell r="W12147"/>
        </row>
        <row r="12148">
          <cell r="K12148"/>
          <cell r="V12148"/>
          <cell r="W12148"/>
        </row>
        <row r="12149">
          <cell r="K12149"/>
          <cell r="V12149"/>
          <cell r="W12149"/>
        </row>
        <row r="12150">
          <cell r="K12150"/>
          <cell r="V12150"/>
          <cell r="W12150"/>
        </row>
        <row r="12151">
          <cell r="K12151"/>
          <cell r="V12151"/>
          <cell r="W12151"/>
        </row>
        <row r="12152">
          <cell r="K12152"/>
          <cell r="V12152"/>
          <cell r="W12152"/>
        </row>
        <row r="12153">
          <cell r="K12153"/>
          <cell r="V12153"/>
          <cell r="W12153"/>
        </row>
        <row r="12154">
          <cell r="K12154"/>
          <cell r="V12154"/>
          <cell r="W12154"/>
        </row>
        <row r="12155">
          <cell r="K12155"/>
          <cell r="V12155"/>
          <cell r="W12155"/>
        </row>
        <row r="12156">
          <cell r="K12156"/>
          <cell r="V12156"/>
          <cell r="W12156"/>
        </row>
        <row r="12157">
          <cell r="K12157"/>
          <cell r="V12157"/>
          <cell r="W12157"/>
        </row>
        <row r="12158">
          <cell r="K12158"/>
          <cell r="V12158"/>
          <cell r="W12158"/>
        </row>
        <row r="12159">
          <cell r="K12159"/>
          <cell r="V12159"/>
          <cell r="W12159"/>
        </row>
        <row r="12160">
          <cell r="K12160"/>
          <cell r="V12160"/>
          <cell r="W12160"/>
        </row>
        <row r="12161">
          <cell r="K12161"/>
          <cell r="V12161"/>
          <cell r="W12161"/>
        </row>
        <row r="12162">
          <cell r="K12162"/>
          <cell r="V12162"/>
          <cell r="W12162"/>
        </row>
        <row r="12163">
          <cell r="K12163"/>
          <cell r="V12163"/>
          <cell r="W12163"/>
        </row>
        <row r="12164">
          <cell r="K12164"/>
          <cell r="V12164"/>
          <cell r="W12164"/>
        </row>
        <row r="12165">
          <cell r="K12165"/>
          <cell r="V12165"/>
          <cell r="W12165"/>
        </row>
        <row r="12166">
          <cell r="K12166"/>
          <cell r="V12166"/>
          <cell r="W12166"/>
        </row>
        <row r="12167">
          <cell r="K12167"/>
          <cell r="V12167"/>
          <cell r="W12167"/>
        </row>
        <row r="12168">
          <cell r="K12168"/>
          <cell r="V12168"/>
          <cell r="W12168"/>
        </row>
        <row r="12169">
          <cell r="K12169"/>
          <cell r="V12169"/>
          <cell r="W12169"/>
        </row>
        <row r="12170">
          <cell r="K12170"/>
          <cell r="V12170"/>
          <cell r="W12170"/>
        </row>
        <row r="12171">
          <cell r="K12171"/>
          <cell r="V12171"/>
          <cell r="W12171"/>
        </row>
        <row r="12172">
          <cell r="K12172"/>
          <cell r="V12172"/>
          <cell r="W12172"/>
        </row>
        <row r="12173">
          <cell r="K12173"/>
          <cell r="V12173"/>
          <cell r="W12173"/>
        </row>
        <row r="12174">
          <cell r="K12174"/>
          <cell r="V12174"/>
          <cell r="W12174"/>
        </row>
        <row r="12175">
          <cell r="K12175"/>
          <cell r="V12175"/>
          <cell r="W12175"/>
        </row>
        <row r="12176">
          <cell r="K12176"/>
          <cell r="V12176"/>
          <cell r="W12176"/>
        </row>
        <row r="12177">
          <cell r="K12177"/>
          <cell r="V12177"/>
          <cell r="W12177"/>
        </row>
        <row r="12178">
          <cell r="K12178"/>
          <cell r="V12178"/>
          <cell r="W12178"/>
        </row>
        <row r="12179">
          <cell r="K12179"/>
          <cell r="V12179"/>
          <cell r="W12179"/>
        </row>
        <row r="12180">
          <cell r="K12180"/>
          <cell r="V12180"/>
          <cell r="W12180"/>
        </row>
        <row r="12181">
          <cell r="K12181"/>
          <cell r="V12181"/>
          <cell r="W12181"/>
        </row>
        <row r="12182">
          <cell r="K12182"/>
          <cell r="V12182"/>
          <cell r="W12182"/>
        </row>
        <row r="12183">
          <cell r="K12183"/>
          <cell r="V12183"/>
          <cell r="W12183"/>
        </row>
        <row r="12184">
          <cell r="K12184"/>
          <cell r="V12184"/>
          <cell r="W12184"/>
        </row>
        <row r="12185">
          <cell r="K12185"/>
          <cell r="V12185"/>
          <cell r="W12185"/>
        </row>
        <row r="12186">
          <cell r="K12186"/>
          <cell r="V12186"/>
          <cell r="W12186"/>
        </row>
        <row r="12187">
          <cell r="K12187"/>
          <cell r="V12187"/>
          <cell r="W12187"/>
        </row>
        <row r="12188">
          <cell r="K12188"/>
          <cell r="V12188"/>
          <cell r="W12188"/>
        </row>
        <row r="12189">
          <cell r="K12189"/>
          <cell r="V12189"/>
          <cell r="W12189"/>
        </row>
        <row r="12190">
          <cell r="K12190"/>
          <cell r="V12190"/>
          <cell r="W12190"/>
        </row>
        <row r="12191">
          <cell r="K12191"/>
          <cell r="V12191"/>
          <cell r="W12191"/>
        </row>
        <row r="12192">
          <cell r="K12192"/>
          <cell r="V12192"/>
          <cell r="W12192"/>
        </row>
        <row r="12193">
          <cell r="K12193"/>
          <cell r="V12193"/>
          <cell r="W12193"/>
        </row>
        <row r="12194">
          <cell r="K12194"/>
          <cell r="V12194"/>
          <cell r="W12194"/>
        </row>
        <row r="12195">
          <cell r="K12195"/>
          <cell r="V12195"/>
          <cell r="W12195"/>
        </row>
        <row r="12196">
          <cell r="K12196"/>
          <cell r="V12196"/>
          <cell r="W12196"/>
        </row>
        <row r="12197">
          <cell r="K12197"/>
          <cell r="V12197"/>
          <cell r="W12197"/>
        </row>
        <row r="12198">
          <cell r="K12198"/>
          <cell r="V12198"/>
          <cell r="W12198"/>
        </row>
        <row r="12199">
          <cell r="K12199"/>
          <cell r="V12199"/>
          <cell r="W12199"/>
        </row>
        <row r="12200">
          <cell r="K12200"/>
          <cell r="V12200"/>
          <cell r="W12200"/>
        </row>
        <row r="12201">
          <cell r="K12201"/>
          <cell r="V12201"/>
          <cell r="W12201"/>
        </row>
        <row r="12202">
          <cell r="K12202"/>
          <cell r="V12202"/>
          <cell r="W12202"/>
        </row>
        <row r="12203">
          <cell r="K12203"/>
          <cell r="V12203"/>
          <cell r="W12203"/>
        </row>
        <row r="12204">
          <cell r="K12204"/>
          <cell r="V12204"/>
          <cell r="W12204"/>
        </row>
        <row r="12205">
          <cell r="K12205"/>
          <cell r="V12205"/>
          <cell r="W12205"/>
        </row>
        <row r="12206">
          <cell r="K12206"/>
          <cell r="V12206"/>
          <cell r="W12206"/>
        </row>
        <row r="12207">
          <cell r="K12207"/>
          <cell r="V12207"/>
          <cell r="W12207"/>
        </row>
        <row r="12208">
          <cell r="K12208"/>
          <cell r="V12208"/>
          <cell r="W12208"/>
        </row>
        <row r="12209">
          <cell r="K12209"/>
          <cell r="V12209"/>
          <cell r="W12209"/>
        </row>
        <row r="12210">
          <cell r="K12210"/>
          <cell r="V12210"/>
          <cell r="W12210"/>
        </row>
        <row r="12211">
          <cell r="K12211"/>
          <cell r="V12211"/>
          <cell r="W12211"/>
        </row>
        <row r="12212">
          <cell r="K12212"/>
          <cell r="V12212"/>
          <cell r="W12212"/>
        </row>
        <row r="12213">
          <cell r="K12213"/>
          <cell r="V12213"/>
          <cell r="W12213"/>
        </row>
        <row r="12214">
          <cell r="K12214"/>
          <cell r="V12214"/>
          <cell r="W12214"/>
        </row>
        <row r="12215">
          <cell r="K12215"/>
          <cell r="V12215"/>
          <cell r="W12215"/>
        </row>
        <row r="12216">
          <cell r="K12216"/>
          <cell r="V12216"/>
          <cell r="W12216"/>
        </row>
        <row r="12217">
          <cell r="K12217"/>
          <cell r="V12217"/>
          <cell r="W12217"/>
        </row>
        <row r="12218">
          <cell r="K12218"/>
          <cell r="V12218"/>
          <cell r="W12218"/>
        </row>
        <row r="12219">
          <cell r="K12219"/>
          <cell r="V12219"/>
          <cell r="W12219"/>
        </row>
        <row r="12220">
          <cell r="K12220"/>
          <cell r="V12220"/>
          <cell r="W12220"/>
        </row>
        <row r="12221">
          <cell r="K12221"/>
          <cell r="V12221"/>
          <cell r="W12221"/>
        </row>
        <row r="12222">
          <cell r="K12222"/>
          <cell r="V12222"/>
          <cell r="W12222"/>
        </row>
        <row r="12223">
          <cell r="K12223"/>
          <cell r="V12223"/>
          <cell r="W12223"/>
        </row>
        <row r="12224">
          <cell r="K12224"/>
          <cell r="V12224"/>
          <cell r="W12224"/>
        </row>
        <row r="12225">
          <cell r="K12225"/>
          <cell r="V12225"/>
          <cell r="W12225"/>
        </row>
        <row r="12226">
          <cell r="K12226"/>
          <cell r="V12226"/>
          <cell r="W12226"/>
        </row>
        <row r="12227">
          <cell r="K12227"/>
          <cell r="V12227"/>
          <cell r="W12227"/>
        </row>
        <row r="12228">
          <cell r="K12228"/>
          <cell r="V12228"/>
          <cell r="W12228"/>
        </row>
        <row r="12229">
          <cell r="K12229"/>
          <cell r="V12229"/>
          <cell r="W12229"/>
        </row>
        <row r="12230">
          <cell r="K12230"/>
          <cell r="V12230"/>
          <cell r="W12230"/>
        </row>
        <row r="12231">
          <cell r="K12231"/>
          <cell r="V12231"/>
          <cell r="W12231"/>
        </row>
        <row r="12232">
          <cell r="K12232"/>
          <cell r="V12232"/>
          <cell r="W12232"/>
        </row>
        <row r="12233">
          <cell r="K12233"/>
          <cell r="V12233"/>
          <cell r="W12233"/>
        </row>
        <row r="12234">
          <cell r="K12234"/>
          <cell r="V12234"/>
          <cell r="W12234"/>
        </row>
        <row r="12235">
          <cell r="K12235"/>
          <cell r="V12235"/>
          <cell r="W12235"/>
        </row>
        <row r="12236">
          <cell r="K12236"/>
          <cell r="V12236"/>
          <cell r="W12236"/>
        </row>
        <row r="12237">
          <cell r="K12237"/>
          <cell r="V12237"/>
          <cell r="W12237"/>
        </row>
        <row r="12238">
          <cell r="K12238"/>
          <cell r="V12238"/>
          <cell r="W12238"/>
        </row>
        <row r="12239">
          <cell r="K12239"/>
          <cell r="V12239"/>
          <cell r="W12239"/>
        </row>
        <row r="12240">
          <cell r="K12240"/>
          <cell r="V12240"/>
          <cell r="W12240"/>
        </row>
        <row r="12241">
          <cell r="K12241"/>
          <cell r="V12241"/>
          <cell r="W12241"/>
        </row>
        <row r="12242">
          <cell r="K12242"/>
          <cell r="V12242"/>
          <cell r="W12242"/>
        </row>
        <row r="12243">
          <cell r="K12243"/>
          <cell r="V12243"/>
          <cell r="W12243"/>
        </row>
        <row r="12244">
          <cell r="K12244"/>
          <cell r="V12244"/>
          <cell r="W12244"/>
        </row>
        <row r="12245">
          <cell r="K12245"/>
          <cell r="V12245"/>
          <cell r="W12245"/>
        </row>
        <row r="12246">
          <cell r="K12246"/>
          <cell r="V12246"/>
          <cell r="W12246"/>
        </row>
        <row r="12247">
          <cell r="K12247"/>
          <cell r="V12247"/>
          <cell r="W12247"/>
        </row>
        <row r="12248">
          <cell r="K12248"/>
          <cell r="V12248"/>
          <cell r="W12248"/>
        </row>
        <row r="12249">
          <cell r="K12249"/>
          <cell r="V12249"/>
          <cell r="W12249"/>
        </row>
        <row r="12250">
          <cell r="K12250"/>
          <cell r="V12250"/>
          <cell r="W12250"/>
        </row>
        <row r="12251">
          <cell r="K12251"/>
          <cell r="V12251"/>
          <cell r="W12251"/>
        </row>
        <row r="12252">
          <cell r="K12252"/>
          <cell r="V12252"/>
          <cell r="W12252"/>
        </row>
        <row r="12253">
          <cell r="K12253"/>
          <cell r="V12253"/>
          <cell r="W12253"/>
        </row>
        <row r="12254">
          <cell r="K12254"/>
          <cell r="V12254"/>
          <cell r="W12254"/>
        </row>
        <row r="12255">
          <cell r="K12255"/>
          <cell r="V12255"/>
          <cell r="W12255"/>
        </row>
        <row r="12256">
          <cell r="K12256"/>
          <cell r="V12256"/>
          <cell r="W12256"/>
        </row>
        <row r="12257">
          <cell r="K12257"/>
          <cell r="V12257"/>
          <cell r="W12257"/>
        </row>
        <row r="12258">
          <cell r="K12258"/>
          <cell r="V12258"/>
          <cell r="W12258"/>
        </row>
        <row r="12259">
          <cell r="K12259"/>
          <cell r="V12259"/>
          <cell r="W12259"/>
        </row>
        <row r="12260">
          <cell r="K12260"/>
          <cell r="V12260"/>
          <cell r="W12260"/>
        </row>
        <row r="12261">
          <cell r="K12261"/>
          <cell r="V12261"/>
          <cell r="W12261"/>
        </row>
        <row r="12262">
          <cell r="K12262"/>
          <cell r="V12262"/>
          <cell r="W12262"/>
        </row>
        <row r="12263">
          <cell r="K12263"/>
          <cell r="V12263"/>
          <cell r="W12263"/>
        </row>
        <row r="12264">
          <cell r="K12264"/>
          <cell r="V12264"/>
          <cell r="W12264"/>
        </row>
        <row r="12265">
          <cell r="K12265"/>
          <cell r="V12265"/>
          <cell r="W12265"/>
        </row>
        <row r="12266">
          <cell r="K12266"/>
          <cell r="V12266"/>
          <cell r="W12266"/>
        </row>
        <row r="12267">
          <cell r="K12267"/>
          <cell r="V12267"/>
          <cell r="W12267"/>
        </row>
        <row r="12268">
          <cell r="K12268"/>
          <cell r="V12268"/>
          <cell r="W12268"/>
        </row>
        <row r="12269">
          <cell r="K12269"/>
          <cell r="V12269"/>
          <cell r="W12269"/>
        </row>
        <row r="12270">
          <cell r="K12270"/>
          <cell r="V12270"/>
          <cell r="W12270"/>
        </row>
        <row r="12271">
          <cell r="K12271"/>
          <cell r="V12271"/>
          <cell r="W12271"/>
        </row>
        <row r="12272">
          <cell r="K12272"/>
          <cell r="V12272"/>
          <cell r="W12272"/>
        </row>
        <row r="12273">
          <cell r="K12273"/>
          <cell r="V12273"/>
          <cell r="W12273"/>
        </row>
        <row r="12274">
          <cell r="K12274"/>
          <cell r="V12274"/>
          <cell r="W12274"/>
        </row>
        <row r="12275">
          <cell r="K12275"/>
          <cell r="V12275"/>
          <cell r="W12275"/>
        </row>
        <row r="12276">
          <cell r="K12276"/>
          <cell r="V12276"/>
          <cell r="W12276"/>
        </row>
        <row r="12277">
          <cell r="K12277"/>
          <cell r="V12277"/>
          <cell r="W12277"/>
        </row>
        <row r="12278">
          <cell r="K12278"/>
          <cell r="V12278"/>
          <cell r="W12278"/>
        </row>
        <row r="12279">
          <cell r="K12279"/>
          <cell r="V12279"/>
          <cell r="W12279"/>
        </row>
        <row r="12280">
          <cell r="K12280"/>
          <cell r="V12280"/>
          <cell r="W12280"/>
        </row>
        <row r="12281">
          <cell r="K12281"/>
          <cell r="V12281"/>
          <cell r="W12281"/>
        </row>
        <row r="12282">
          <cell r="K12282"/>
          <cell r="V12282"/>
          <cell r="W12282"/>
        </row>
        <row r="12283">
          <cell r="K12283"/>
          <cell r="V12283"/>
          <cell r="W12283"/>
        </row>
        <row r="12284">
          <cell r="K12284"/>
          <cell r="V12284"/>
          <cell r="W12284"/>
        </row>
        <row r="12285">
          <cell r="K12285"/>
          <cell r="V12285"/>
          <cell r="W12285"/>
        </row>
        <row r="12286">
          <cell r="K12286"/>
          <cell r="V12286"/>
          <cell r="W12286"/>
        </row>
        <row r="12287">
          <cell r="K12287"/>
          <cell r="V12287"/>
          <cell r="W12287"/>
        </row>
        <row r="12288">
          <cell r="K12288"/>
          <cell r="V12288"/>
          <cell r="W12288"/>
        </row>
        <row r="12289">
          <cell r="K12289"/>
          <cell r="V12289"/>
          <cell r="W12289"/>
        </row>
        <row r="12290">
          <cell r="K12290"/>
          <cell r="V12290"/>
          <cell r="W12290"/>
        </row>
        <row r="12291">
          <cell r="K12291"/>
          <cell r="V12291"/>
          <cell r="W12291"/>
        </row>
        <row r="12292">
          <cell r="K12292"/>
          <cell r="V12292"/>
          <cell r="W12292"/>
        </row>
        <row r="12293">
          <cell r="K12293"/>
          <cell r="V12293"/>
          <cell r="W12293"/>
        </row>
        <row r="12294">
          <cell r="K12294"/>
          <cell r="V12294"/>
          <cell r="W12294"/>
        </row>
        <row r="12295">
          <cell r="K12295"/>
          <cell r="V12295"/>
          <cell r="W12295"/>
        </row>
        <row r="12296">
          <cell r="K12296"/>
          <cell r="V12296"/>
          <cell r="W12296"/>
        </row>
        <row r="12297">
          <cell r="K12297"/>
          <cell r="V12297"/>
          <cell r="W12297"/>
        </row>
        <row r="12298">
          <cell r="K12298"/>
          <cell r="V12298"/>
          <cell r="W12298"/>
        </row>
        <row r="12299">
          <cell r="K12299"/>
          <cell r="V12299"/>
          <cell r="W12299"/>
        </row>
        <row r="12300">
          <cell r="K12300"/>
          <cell r="V12300"/>
          <cell r="W12300"/>
        </row>
        <row r="12301">
          <cell r="K12301"/>
          <cell r="V12301"/>
          <cell r="W12301"/>
        </row>
        <row r="12302">
          <cell r="K12302"/>
          <cell r="V12302"/>
          <cell r="W12302"/>
        </row>
        <row r="12303">
          <cell r="K12303"/>
          <cell r="V12303"/>
          <cell r="W12303"/>
        </row>
        <row r="12304">
          <cell r="K12304"/>
          <cell r="V12304"/>
          <cell r="W12304"/>
        </row>
        <row r="12305">
          <cell r="K12305"/>
          <cell r="V12305"/>
          <cell r="W12305"/>
        </row>
        <row r="12306">
          <cell r="K12306"/>
          <cell r="V12306"/>
          <cell r="W12306"/>
        </row>
        <row r="12307">
          <cell r="K12307"/>
          <cell r="V12307"/>
          <cell r="W12307"/>
        </row>
        <row r="12308">
          <cell r="K12308"/>
          <cell r="V12308"/>
          <cell r="W12308"/>
        </row>
        <row r="12309">
          <cell r="K12309"/>
          <cell r="V12309"/>
          <cell r="W12309"/>
        </row>
        <row r="12310">
          <cell r="K12310"/>
          <cell r="V12310"/>
          <cell r="W12310"/>
        </row>
        <row r="12311">
          <cell r="K12311"/>
          <cell r="V12311"/>
          <cell r="W12311"/>
        </row>
        <row r="12312">
          <cell r="K12312"/>
          <cell r="V12312"/>
          <cell r="W12312"/>
        </row>
        <row r="12313">
          <cell r="K12313"/>
          <cell r="V12313"/>
          <cell r="W12313"/>
        </row>
        <row r="12314">
          <cell r="K12314"/>
          <cell r="V12314"/>
          <cell r="W12314"/>
        </row>
        <row r="12315">
          <cell r="K12315"/>
          <cell r="V12315"/>
          <cell r="W12315"/>
        </row>
        <row r="12316">
          <cell r="K12316"/>
          <cell r="V12316"/>
          <cell r="W12316"/>
        </row>
        <row r="12317">
          <cell r="K12317"/>
          <cell r="V12317"/>
          <cell r="W12317"/>
        </row>
        <row r="12318">
          <cell r="K12318"/>
          <cell r="V12318"/>
          <cell r="W12318"/>
        </row>
        <row r="12319">
          <cell r="K12319"/>
          <cell r="V12319"/>
          <cell r="W12319"/>
        </row>
        <row r="12320">
          <cell r="K12320"/>
          <cell r="V12320"/>
          <cell r="W12320"/>
        </row>
        <row r="12321">
          <cell r="K12321"/>
          <cell r="V12321"/>
          <cell r="W12321"/>
        </row>
        <row r="12322">
          <cell r="K12322"/>
          <cell r="V12322"/>
          <cell r="W12322"/>
        </row>
        <row r="12323">
          <cell r="K12323"/>
          <cell r="V12323"/>
          <cell r="W12323"/>
        </row>
        <row r="12324">
          <cell r="K12324"/>
          <cell r="V12324"/>
          <cell r="W12324"/>
        </row>
        <row r="12325">
          <cell r="K12325"/>
          <cell r="V12325"/>
          <cell r="W12325"/>
        </row>
        <row r="12326">
          <cell r="K12326"/>
          <cell r="V12326"/>
          <cell r="W12326"/>
        </row>
        <row r="12327">
          <cell r="K12327"/>
          <cell r="V12327"/>
          <cell r="W12327"/>
        </row>
        <row r="12328">
          <cell r="K12328"/>
          <cell r="V12328"/>
          <cell r="W12328"/>
        </row>
        <row r="12329">
          <cell r="K12329"/>
          <cell r="V12329"/>
          <cell r="W12329"/>
        </row>
        <row r="12330">
          <cell r="K12330"/>
          <cell r="V12330"/>
          <cell r="W12330"/>
        </row>
        <row r="12331">
          <cell r="K12331"/>
          <cell r="V12331"/>
          <cell r="W12331"/>
        </row>
        <row r="12332">
          <cell r="K12332"/>
          <cell r="V12332"/>
          <cell r="W12332"/>
        </row>
        <row r="12333">
          <cell r="K12333"/>
          <cell r="V12333"/>
          <cell r="W12333"/>
        </row>
        <row r="12334">
          <cell r="K12334"/>
          <cell r="V12334"/>
          <cell r="W12334"/>
        </row>
        <row r="12335">
          <cell r="K12335"/>
          <cell r="V12335"/>
          <cell r="W12335"/>
        </row>
        <row r="12336">
          <cell r="K12336"/>
          <cell r="V12336"/>
          <cell r="W12336"/>
        </row>
        <row r="12337">
          <cell r="K12337"/>
          <cell r="V12337"/>
          <cell r="W12337"/>
        </row>
        <row r="12338">
          <cell r="K12338"/>
          <cell r="V12338"/>
          <cell r="W12338"/>
        </row>
        <row r="12339">
          <cell r="K12339"/>
          <cell r="V12339"/>
          <cell r="W12339"/>
        </row>
        <row r="12340">
          <cell r="K12340"/>
          <cell r="V12340"/>
          <cell r="W12340"/>
        </row>
        <row r="12341">
          <cell r="K12341"/>
          <cell r="V12341"/>
          <cell r="W12341"/>
        </row>
        <row r="12342">
          <cell r="K12342"/>
          <cell r="V12342"/>
          <cell r="W12342"/>
        </row>
        <row r="12343">
          <cell r="K12343"/>
          <cell r="V12343"/>
          <cell r="W12343"/>
        </row>
        <row r="12344">
          <cell r="K12344"/>
          <cell r="V12344"/>
          <cell r="W12344"/>
        </row>
        <row r="12345">
          <cell r="K12345"/>
          <cell r="V12345"/>
          <cell r="W12345"/>
        </row>
        <row r="12346">
          <cell r="K12346"/>
          <cell r="V12346"/>
          <cell r="W12346"/>
        </row>
        <row r="12347">
          <cell r="K12347"/>
          <cell r="V12347"/>
          <cell r="W12347"/>
        </row>
        <row r="12348">
          <cell r="K12348"/>
          <cell r="V12348"/>
          <cell r="W12348"/>
        </row>
        <row r="12349">
          <cell r="K12349"/>
          <cell r="V12349"/>
          <cell r="W12349"/>
        </row>
        <row r="12350">
          <cell r="K12350"/>
          <cell r="V12350"/>
          <cell r="W12350"/>
        </row>
        <row r="12351">
          <cell r="K12351"/>
          <cell r="V12351"/>
          <cell r="W12351"/>
        </row>
        <row r="12352">
          <cell r="K12352"/>
          <cell r="V12352"/>
          <cell r="W12352"/>
        </row>
        <row r="12353">
          <cell r="K12353"/>
          <cell r="V12353"/>
          <cell r="W12353"/>
        </row>
        <row r="12354">
          <cell r="K12354"/>
          <cell r="V12354"/>
          <cell r="W12354"/>
        </row>
        <row r="12355">
          <cell r="K12355"/>
          <cell r="V12355"/>
          <cell r="W12355"/>
        </row>
        <row r="12356">
          <cell r="K12356"/>
          <cell r="V12356"/>
          <cell r="W12356"/>
        </row>
        <row r="12357">
          <cell r="K12357"/>
          <cell r="V12357"/>
          <cell r="W12357"/>
        </row>
        <row r="12358">
          <cell r="K12358"/>
          <cell r="V12358"/>
          <cell r="W12358"/>
        </row>
        <row r="12359">
          <cell r="K12359"/>
          <cell r="V12359"/>
          <cell r="W12359"/>
        </row>
        <row r="12360">
          <cell r="K12360"/>
          <cell r="V12360"/>
          <cell r="W12360"/>
        </row>
        <row r="12361">
          <cell r="K12361"/>
          <cell r="V12361"/>
          <cell r="W12361"/>
        </row>
        <row r="12362">
          <cell r="K12362"/>
          <cell r="V12362"/>
          <cell r="W12362"/>
        </row>
        <row r="12363">
          <cell r="K12363"/>
          <cell r="V12363"/>
          <cell r="W12363"/>
        </row>
        <row r="12364">
          <cell r="K12364"/>
          <cell r="V12364"/>
          <cell r="W12364"/>
        </row>
        <row r="12365">
          <cell r="K12365"/>
          <cell r="V12365"/>
          <cell r="W12365"/>
        </row>
        <row r="12366">
          <cell r="K12366"/>
          <cell r="V12366"/>
          <cell r="W12366"/>
        </row>
        <row r="12367">
          <cell r="K12367"/>
          <cell r="V12367"/>
          <cell r="W12367"/>
        </row>
        <row r="12368">
          <cell r="K12368"/>
          <cell r="V12368"/>
          <cell r="W12368"/>
        </row>
        <row r="12369">
          <cell r="K12369"/>
          <cell r="V12369"/>
          <cell r="W12369"/>
        </row>
        <row r="12370">
          <cell r="K12370"/>
          <cell r="V12370"/>
          <cell r="W12370"/>
        </row>
        <row r="12371">
          <cell r="K12371"/>
          <cell r="V12371"/>
          <cell r="W12371"/>
        </row>
        <row r="12372">
          <cell r="K12372"/>
          <cell r="V12372"/>
          <cell r="W12372"/>
        </row>
        <row r="12373">
          <cell r="K12373"/>
          <cell r="V12373"/>
          <cell r="W12373"/>
        </row>
        <row r="12374">
          <cell r="K12374"/>
          <cell r="V12374"/>
          <cell r="W12374"/>
        </row>
        <row r="12375">
          <cell r="K12375"/>
          <cell r="V12375"/>
          <cell r="W12375"/>
        </row>
        <row r="12376">
          <cell r="K12376"/>
          <cell r="V12376"/>
          <cell r="W12376"/>
        </row>
        <row r="12377">
          <cell r="K12377"/>
          <cell r="V12377"/>
          <cell r="W12377"/>
        </row>
        <row r="12378">
          <cell r="K12378"/>
          <cell r="V12378"/>
          <cell r="W12378"/>
        </row>
        <row r="12379">
          <cell r="K12379"/>
          <cell r="V12379"/>
          <cell r="W12379"/>
        </row>
        <row r="12380">
          <cell r="K12380"/>
          <cell r="V12380"/>
          <cell r="W12380"/>
        </row>
        <row r="12381">
          <cell r="K12381"/>
          <cell r="V12381"/>
          <cell r="W12381"/>
        </row>
        <row r="12382">
          <cell r="K12382"/>
          <cell r="V12382"/>
          <cell r="W12382"/>
        </row>
        <row r="12383">
          <cell r="K12383"/>
          <cell r="V12383"/>
          <cell r="W12383"/>
        </row>
        <row r="12384">
          <cell r="K12384"/>
          <cell r="V12384"/>
          <cell r="W12384"/>
        </row>
        <row r="12385">
          <cell r="K12385"/>
          <cell r="V12385"/>
          <cell r="W12385"/>
        </row>
        <row r="12386">
          <cell r="K12386"/>
          <cell r="V12386"/>
          <cell r="W12386"/>
        </row>
        <row r="12387">
          <cell r="K12387"/>
          <cell r="V12387"/>
          <cell r="W12387"/>
        </row>
        <row r="12388">
          <cell r="K12388"/>
          <cell r="V12388"/>
          <cell r="W12388"/>
        </row>
        <row r="12389">
          <cell r="K12389"/>
          <cell r="V12389"/>
          <cell r="W12389"/>
        </row>
        <row r="12390">
          <cell r="K12390"/>
          <cell r="V12390"/>
          <cell r="W12390"/>
        </row>
        <row r="12391">
          <cell r="K12391"/>
          <cell r="V12391"/>
          <cell r="W12391"/>
        </row>
        <row r="12392">
          <cell r="K12392"/>
          <cell r="V12392"/>
          <cell r="W12392"/>
        </row>
        <row r="12393">
          <cell r="K12393"/>
          <cell r="V12393"/>
          <cell r="W12393"/>
        </row>
        <row r="12394">
          <cell r="K12394"/>
          <cell r="V12394"/>
          <cell r="W12394"/>
        </row>
        <row r="12395">
          <cell r="K12395"/>
          <cell r="V12395"/>
          <cell r="W12395"/>
        </row>
        <row r="12396">
          <cell r="K12396"/>
          <cell r="V12396"/>
          <cell r="W12396"/>
        </row>
        <row r="12397">
          <cell r="K12397"/>
          <cell r="V12397"/>
          <cell r="W12397"/>
        </row>
        <row r="12398">
          <cell r="K12398"/>
          <cell r="V12398"/>
          <cell r="W12398"/>
        </row>
        <row r="12399">
          <cell r="K12399"/>
          <cell r="V12399"/>
          <cell r="W12399"/>
        </row>
        <row r="12400">
          <cell r="K12400"/>
          <cell r="V12400"/>
          <cell r="W12400"/>
        </row>
        <row r="12401">
          <cell r="K12401"/>
          <cell r="V12401"/>
          <cell r="W12401"/>
        </row>
        <row r="12402">
          <cell r="K12402"/>
          <cell r="V12402"/>
          <cell r="W12402"/>
        </row>
        <row r="12403">
          <cell r="K12403"/>
          <cell r="V12403"/>
          <cell r="W12403"/>
        </row>
        <row r="12404">
          <cell r="K12404"/>
          <cell r="V12404"/>
          <cell r="W12404"/>
        </row>
        <row r="12405">
          <cell r="K12405"/>
          <cell r="V12405"/>
          <cell r="W12405"/>
        </row>
        <row r="12406">
          <cell r="K12406"/>
          <cell r="V12406"/>
          <cell r="W12406"/>
        </row>
        <row r="12407">
          <cell r="K12407"/>
          <cell r="V12407"/>
          <cell r="W12407"/>
        </row>
        <row r="12408">
          <cell r="K12408"/>
          <cell r="V12408"/>
          <cell r="W12408"/>
        </row>
        <row r="12409">
          <cell r="K12409"/>
          <cell r="V12409"/>
          <cell r="W12409"/>
        </row>
        <row r="12410">
          <cell r="K12410"/>
          <cell r="V12410"/>
          <cell r="W12410"/>
        </row>
        <row r="12411">
          <cell r="K12411"/>
          <cell r="V12411"/>
          <cell r="W12411"/>
        </row>
        <row r="12412">
          <cell r="K12412"/>
          <cell r="V12412"/>
          <cell r="W12412"/>
        </row>
        <row r="12413">
          <cell r="K12413"/>
          <cell r="V12413"/>
          <cell r="W12413"/>
        </row>
        <row r="12414">
          <cell r="K12414"/>
          <cell r="V12414"/>
          <cell r="W12414"/>
        </row>
        <row r="12415">
          <cell r="K12415"/>
          <cell r="V12415"/>
          <cell r="W12415"/>
        </row>
        <row r="12416">
          <cell r="K12416"/>
          <cell r="V12416"/>
          <cell r="W12416"/>
        </row>
        <row r="12417">
          <cell r="K12417"/>
          <cell r="V12417"/>
          <cell r="W12417"/>
        </row>
        <row r="12418">
          <cell r="K12418"/>
          <cell r="V12418"/>
          <cell r="W12418"/>
        </row>
        <row r="12419">
          <cell r="K12419"/>
          <cell r="V12419"/>
          <cell r="W12419"/>
        </row>
        <row r="12420">
          <cell r="K12420"/>
          <cell r="V12420"/>
          <cell r="W12420"/>
        </row>
        <row r="12421">
          <cell r="K12421"/>
          <cell r="V12421"/>
          <cell r="W12421"/>
        </row>
        <row r="12422">
          <cell r="K12422"/>
          <cell r="V12422"/>
          <cell r="W12422"/>
        </row>
        <row r="12423">
          <cell r="K12423"/>
          <cell r="V12423"/>
          <cell r="W12423"/>
        </row>
        <row r="12424">
          <cell r="K12424"/>
          <cell r="V12424"/>
          <cell r="W12424"/>
        </row>
        <row r="12425">
          <cell r="K12425"/>
          <cell r="V12425"/>
          <cell r="W12425"/>
        </row>
        <row r="12426">
          <cell r="K12426"/>
          <cell r="V12426"/>
          <cell r="W12426"/>
        </row>
        <row r="12427">
          <cell r="K12427"/>
          <cell r="V12427"/>
          <cell r="W12427"/>
        </row>
        <row r="12428">
          <cell r="K12428"/>
          <cell r="V12428"/>
          <cell r="W12428"/>
        </row>
        <row r="12429">
          <cell r="K12429"/>
          <cell r="V12429"/>
          <cell r="W12429"/>
        </row>
        <row r="12430">
          <cell r="K12430"/>
          <cell r="V12430"/>
          <cell r="W12430"/>
        </row>
        <row r="12431">
          <cell r="K12431"/>
          <cell r="V12431"/>
          <cell r="W12431"/>
        </row>
        <row r="12432">
          <cell r="K12432"/>
          <cell r="V12432"/>
          <cell r="W12432"/>
        </row>
        <row r="12433">
          <cell r="K12433"/>
          <cell r="V12433"/>
          <cell r="W12433"/>
        </row>
        <row r="12434">
          <cell r="K12434"/>
          <cell r="V12434"/>
          <cell r="W12434"/>
        </row>
        <row r="12435">
          <cell r="K12435"/>
          <cell r="V12435"/>
          <cell r="W12435"/>
        </row>
        <row r="12436">
          <cell r="K12436"/>
          <cell r="V12436"/>
          <cell r="W12436"/>
        </row>
        <row r="12437">
          <cell r="K12437"/>
          <cell r="V12437"/>
          <cell r="W12437"/>
        </row>
        <row r="12438">
          <cell r="K12438"/>
          <cell r="V12438"/>
          <cell r="W12438"/>
        </row>
        <row r="12439">
          <cell r="K12439"/>
          <cell r="V12439"/>
          <cell r="W12439"/>
        </row>
        <row r="12440">
          <cell r="K12440"/>
          <cell r="V12440"/>
          <cell r="W12440"/>
        </row>
        <row r="12441">
          <cell r="K12441"/>
          <cell r="V12441"/>
          <cell r="W12441"/>
        </row>
        <row r="12442">
          <cell r="K12442"/>
          <cell r="V12442"/>
          <cell r="W12442"/>
        </row>
        <row r="12443">
          <cell r="K12443"/>
          <cell r="V12443"/>
          <cell r="W12443"/>
        </row>
        <row r="12444">
          <cell r="K12444"/>
          <cell r="V12444"/>
          <cell r="W12444"/>
        </row>
        <row r="12445">
          <cell r="K12445"/>
          <cell r="V12445"/>
          <cell r="W12445"/>
        </row>
        <row r="12446">
          <cell r="K12446"/>
          <cell r="V12446"/>
          <cell r="W12446"/>
        </row>
        <row r="12447">
          <cell r="K12447"/>
          <cell r="V12447"/>
          <cell r="W12447"/>
        </row>
        <row r="12448">
          <cell r="K12448"/>
          <cell r="V12448"/>
          <cell r="W12448"/>
        </row>
        <row r="12449">
          <cell r="K12449"/>
          <cell r="V12449"/>
          <cell r="W12449"/>
        </row>
        <row r="12450">
          <cell r="K12450"/>
          <cell r="V12450"/>
          <cell r="W12450"/>
        </row>
        <row r="12451">
          <cell r="K12451"/>
          <cell r="V12451"/>
          <cell r="W12451"/>
        </row>
        <row r="12452">
          <cell r="K12452"/>
          <cell r="V12452"/>
          <cell r="W12452"/>
        </row>
        <row r="12453">
          <cell r="K12453"/>
          <cell r="V12453"/>
          <cell r="W12453"/>
        </row>
        <row r="12454">
          <cell r="K12454"/>
          <cell r="V12454"/>
          <cell r="W12454"/>
        </row>
        <row r="12455">
          <cell r="K12455"/>
          <cell r="V12455"/>
          <cell r="W12455"/>
        </row>
        <row r="12456">
          <cell r="K12456"/>
          <cell r="V12456"/>
          <cell r="W12456"/>
        </row>
        <row r="12457">
          <cell r="K12457"/>
          <cell r="V12457"/>
          <cell r="W12457"/>
        </row>
        <row r="12458">
          <cell r="K12458"/>
          <cell r="V12458"/>
          <cell r="W12458"/>
        </row>
        <row r="12459">
          <cell r="K12459"/>
          <cell r="V12459"/>
          <cell r="W12459"/>
        </row>
        <row r="12460">
          <cell r="K12460"/>
          <cell r="V12460"/>
          <cell r="W12460"/>
        </row>
        <row r="12461">
          <cell r="K12461"/>
          <cell r="V12461"/>
          <cell r="W12461"/>
        </row>
        <row r="12462">
          <cell r="K12462"/>
          <cell r="V12462"/>
          <cell r="W12462"/>
        </row>
        <row r="12463">
          <cell r="K12463"/>
          <cell r="V12463"/>
          <cell r="W12463"/>
        </row>
        <row r="12464">
          <cell r="K12464"/>
          <cell r="V12464"/>
          <cell r="W12464"/>
        </row>
        <row r="12465">
          <cell r="K12465"/>
          <cell r="V12465"/>
          <cell r="W12465"/>
        </row>
        <row r="12466">
          <cell r="K12466"/>
          <cell r="V12466"/>
          <cell r="W12466"/>
        </row>
        <row r="12467">
          <cell r="K12467"/>
          <cell r="V12467"/>
          <cell r="W12467"/>
        </row>
        <row r="12468">
          <cell r="K12468"/>
          <cell r="V12468"/>
          <cell r="W12468"/>
        </row>
        <row r="12469">
          <cell r="K12469"/>
          <cell r="V12469"/>
          <cell r="W12469"/>
        </row>
        <row r="12470">
          <cell r="K12470"/>
          <cell r="V12470"/>
          <cell r="W12470"/>
        </row>
        <row r="12471">
          <cell r="K12471"/>
          <cell r="V12471"/>
          <cell r="W12471"/>
        </row>
        <row r="12472">
          <cell r="K12472"/>
          <cell r="V12472"/>
          <cell r="W12472"/>
        </row>
        <row r="12473">
          <cell r="K12473"/>
          <cell r="V12473"/>
          <cell r="W12473"/>
        </row>
        <row r="12474">
          <cell r="K12474"/>
          <cell r="V12474"/>
          <cell r="W12474"/>
        </row>
        <row r="12475">
          <cell r="K12475"/>
          <cell r="V12475"/>
          <cell r="W12475"/>
        </row>
        <row r="12476">
          <cell r="K12476"/>
          <cell r="V12476"/>
          <cell r="W12476"/>
        </row>
        <row r="12477">
          <cell r="K12477"/>
          <cell r="V12477"/>
          <cell r="W12477"/>
        </row>
        <row r="12478">
          <cell r="K12478"/>
          <cell r="V12478"/>
          <cell r="W12478"/>
        </row>
        <row r="12479">
          <cell r="K12479"/>
          <cell r="V12479"/>
          <cell r="W12479"/>
        </row>
        <row r="12480">
          <cell r="K12480"/>
          <cell r="V12480"/>
          <cell r="W12480"/>
        </row>
        <row r="12481">
          <cell r="K12481"/>
          <cell r="V12481"/>
          <cell r="W12481"/>
        </row>
        <row r="12482">
          <cell r="K12482"/>
          <cell r="V12482"/>
          <cell r="W12482"/>
        </row>
        <row r="12483">
          <cell r="K12483"/>
          <cell r="V12483"/>
          <cell r="W12483"/>
        </row>
        <row r="12484">
          <cell r="K12484"/>
          <cell r="V12484"/>
          <cell r="W12484"/>
        </row>
        <row r="12485">
          <cell r="K12485"/>
          <cell r="V12485"/>
          <cell r="W12485"/>
        </row>
        <row r="12486">
          <cell r="K12486"/>
          <cell r="V12486"/>
          <cell r="W12486"/>
        </row>
        <row r="12487">
          <cell r="K12487"/>
          <cell r="V12487"/>
          <cell r="W12487"/>
        </row>
        <row r="12488">
          <cell r="K12488"/>
          <cell r="V12488"/>
          <cell r="W12488"/>
        </row>
        <row r="12489">
          <cell r="K12489"/>
          <cell r="V12489"/>
          <cell r="W12489"/>
        </row>
        <row r="12490">
          <cell r="K12490"/>
          <cell r="V12490"/>
          <cell r="W12490"/>
        </row>
        <row r="12491">
          <cell r="K12491"/>
          <cell r="V12491"/>
          <cell r="W12491"/>
        </row>
        <row r="12492">
          <cell r="K12492"/>
          <cell r="V12492"/>
          <cell r="W12492"/>
        </row>
        <row r="12493">
          <cell r="K12493"/>
          <cell r="V12493"/>
          <cell r="W12493"/>
        </row>
        <row r="12494">
          <cell r="K12494"/>
          <cell r="V12494"/>
          <cell r="W12494"/>
        </row>
        <row r="12495">
          <cell r="K12495"/>
          <cell r="V12495"/>
          <cell r="W12495"/>
        </row>
        <row r="12496">
          <cell r="K12496"/>
          <cell r="V12496"/>
          <cell r="W12496"/>
        </row>
        <row r="12497">
          <cell r="K12497"/>
          <cell r="V12497"/>
          <cell r="W12497"/>
        </row>
        <row r="12498">
          <cell r="K12498"/>
          <cell r="V12498"/>
          <cell r="W12498"/>
        </row>
        <row r="12499">
          <cell r="K12499"/>
          <cell r="V12499"/>
          <cell r="W12499"/>
        </row>
        <row r="12500">
          <cell r="K12500"/>
          <cell r="V12500"/>
          <cell r="W12500"/>
        </row>
        <row r="12501">
          <cell r="K12501"/>
          <cell r="V12501"/>
          <cell r="W12501"/>
        </row>
        <row r="12502">
          <cell r="K12502"/>
          <cell r="V12502"/>
          <cell r="W12502"/>
        </row>
        <row r="12503">
          <cell r="K12503"/>
          <cell r="V12503"/>
          <cell r="W12503"/>
        </row>
        <row r="12504">
          <cell r="K12504"/>
          <cell r="V12504"/>
          <cell r="W12504"/>
        </row>
        <row r="12505">
          <cell r="K12505"/>
          <cell r="V12505"/>
          <cell r="W12505"/>
        </row>
        <row r="12506">
          <cell r="K12506"/>
          <cell r="V12506"/>
          <cell r="W12506"/>
        </row>
        <row r="12507">
          <cell r="K12507"/>
          <cell r="V12507"/>
          <cell r="W12507"/>
        </row>
        <row r="12508">
          <cell r="K12508"/>
          <cell r="V12508"/>
          <cell r="W12508"/>
        </row>
        <row r="12509">
          <cell r="K12509"/>
          <cell r="V12509"/>
          <cell r="W12509"/>
        </row>
        <row r="12510">
          <cell r="K12510"/>
          <cell r="V12510"/>
          <cell r="W12510"/>
        </row>
        <row r="12511">
          <cell r="K12511"/>
          <cell r="V12511"/>
          <cell r="W12511"/>
        </row>
        <row r="12512">
          <cell r="K12512"/>
          <cell r="V12512"/>
          <cell r="W12512"/>
        </row>
        <row r="12513">
          <cell r="K12513"/>
          <cell r="V12513"/>
          <cell r="W12513"/>
        </row>
        <row r="12514">
          <cell r="K12514"/>
          <cell r="V12514"/>
          <cell r="W12514"/>
        </row>
        <row r="12515">
          <cell r="K12515"/>
          <cell r="V12515"/>
          <cell r="W12515"/>
        </row>
        <row r="12516">
          <cell r="K12516"/>
          <cell r="V12516"/>
          <cell r="W12516"/>
        </row>
        <row r="12517">
          <cell r="K12517"/>
          <cell r="V12517"/>
          <cell r="W12517"/>
        </row>
        <row r="12518">
          <cell r="K12518"/>
          <cell r="V12518"/>
          <cell r="W12518"/>
        </row>
        <row r="12519">
          <cell r="K12519"/>
          <cell r="V12519"/>
          <cell r="W12519"/>
        </row>
        <row r="12520">
          <cell r="K12520"/>
          <cell r="V12520"/>
          <cell r="W12520"/>
        </row>
        <row r="12521">
          <cell r="K12521"/>
          <cell r="V12521"/>
          <cell r="W12521"/>
        </row>
        <row r="12522">
          <cell r="K12522"/>
          <cell r="V12522"/>
          <cell r="W12522"/>
        </row>
        <row r="12523">
          <cell r="K12523"/>
          <cell r="V12523"/>
          <cell r="W12523"/>
        </row>
        <row r="12524">
          <cell r="K12524"/>
          <cell r="V12524"/>
          <cell r="W12524"/>
        </row>
        <row r="12525">
          <cell r="K12525"/>
          <cell r="V12525"/>
          <cell r="W12525"/>
        </row>
        <row r="12526">
          <cell r="K12526"/>
          <cell r="V12526"/>
          <cell r="W12526"/>
        </row>
        <row r="12527">
          <cell r="K12527"/>
          <cell r="V12527"/>
          <cell r="W12527"/>
        </row>
        <row r="12528">
          <cell r="K12528"/>
          <cell r="V12528"/>
          <cell r="W12528"/>
        </row>
        <row r="12529">
          <cell r="K12529"/>
          <cell r="V12529"/>
          <cell r="W12529"/>
        </row>
        <row r="12530">
          <cell r="K12530"/>
          <cell r="V12530"/>
          <cell r="W12530"/>
        </row>
        <row r="12531">
          <cell r="K12531"/>
          <cell r="V12531"/>
          <cell r="W12531"/>
        </row>
        <row r="12532">
          <cell r="K12532"/>
          <cell r="V12532"/>
          <cell r="W12532"/>
        </row>
        <row r="12533">
          <cell r="K12533"/>
          <cell r="V12533"/>
          <cell r="W12533"/>
        </row>
        <row r="12534">
          <cell r="K12534"/>
          <cell r="V12534"/>
          <cell r="W12534"/>
        </row>
        <row r="12535">
          <cell r="K12535"/>
          <cell r="V12535"/>
          <cell r="W12535"/>
        </row>
        <row r="12536">
          <cell r="K12536"/>
          <cell r="V12536"/>
          <cell r="W12536"/>
        </row>
        <row r="12537">
          <cell r="K12537"/>
          <cell r="V12537"/>
          <cell r="W12537"/>
        </row>
        <row r="12538">
          <cell r="K12538"/>
          <cell r="V12538"/>
          <cell r="W12538"/>
        </row>
        <row r="12539">
          <cell r="K12539"/>
          <cell r="V12539"/>
          <cell r="W12539"/>
        </row>
        <row r="12540">
          <cell r="K12540"/>
          <cell r="V12540"/>
          <cell r="W12540"/>
        </row>
        <row r="12541">
          <cell r="K12541"/>
          <cell r="V12541"/>
          <cell r="W12541"/>
        </row>
        <row r="12542">
          <cell r="K12542"/>
          <cell r="V12542"/>
          <cell r="W12542"/>
        </row>
        <row r="12543">
          <cell r="K12543"/>
          <cell r="V12543"/>
          <cell r="W12543"/>
        </row>
        <row r="12544">
          <cell r="K12544"/>
          <cell r="V12544"/>
          <cell r="W12544"/>
        </row>
        <row r="12545">
          <cell r="K12545"/>
          <cell r="V12545"/>
          <cell r="W12545"/>
        </row>
        <row r="12546">
          <cell r="K12546"/>
          <cell r="V12546"/>
          <cell r="W12546"/>
        </row>
        <row r="12547">
          <cell r="K12547"/>
          <cell r="V12547"/>
          <cell r="W12547"/>
        </row>
        <row r="12548">
          <cell r="K12548"/>
          <cell r="V12548"/>
          <cell r="W12548"/>
        </row>
        <row r="12549">
          <cell r="K12549"/>
          <cell r="V12549"/>
          <cell r="W12549"/>
        </row>
        <row r="12550">
          <cell r="K12550"/>
          <cell r="V12550"/>
          <cell r="W12550"/>
        </row>
        <row r="12551">
          <cell r="K12551"/>
          <cell r="V12551"/>
          <cell r="W12551"/>
        </row>
        <row r="12552">
          <cell r="K12552"/>
          <cell r="V12552"/>
          <cell r="W12552"/>
        </row>
        <row r="12553">
          <cell r="K12553"/>
          <cell r="V12553"/>
          <cell r="W12553"/>
        </row>
        <row r="12554">
          <cell r="K12554"/>
          <cell r="V12554"/>
          <cell r="W12554"/>
        </row>
        <row r="12555">
          <cell r="K12555"/>
          <cell r="V12555"/>
          <cell r="W12555"/>
        </row>
        <row r="12556">
          <cell r="K12556"/>
          <cell r="V12556"/>
          <cell r="W12556"/>
        </row>
        <row r="12557">
          <cell r="K12557"/>
          <cell r="V12557"/>
          <cell r="W12557"/>
        </row>
        <row r="12558">
          <cell r="K12558"/>
          <cell r="V12558"/>
          <cell r="W12558"/>
        </row>
        <row r="12559">
          <cell r="K12559"/>
          <cell r="V12559"/>
          <cell r="W12559"/>
        </row>
        <row r="12560">
          <cell r="K12560"/>
          <cell r="V12560"/>
          <cell r="W12560"/>
        </row>
        <row r="12561">
          <cell r="K12561"/>
          <cell r="V12561"/>
          <cell r="W12561"/>
        </row>
        <row r="12562">
          <cell r="K12562"/>
          <cell r="V12562"/>
          <cell r="W12562"/>
        </row>
        <row r="12563">
          <cell r="K12563"/>
          <cell r="V12563"/>
          <cell r="W12563"/>
        </row>
        <row r="12564">
          <cell r="K12564"/>
          <cell r="V12564"/>
          <cell r="W12564"/>
        </row>
        <row r="12565">
          <cell r="K12565"/>
          <cell r="V12565"/>
          <cell r="W12565"/>
        </row>
        <row r="12566">
          <cell r="K12566"/>
          <cell r="V12566"/>
          <cell r="W12566"/>
        </row>
        <row r="12567">
          <cell r="K12567"/>
          <cell r="V12567"/>
          <cell r="W12567"/>
        </row>
        <row r="12568">
          <cell r="K12568"/>
          <cell r="V12568"/>
          <cell r="W12568"/>
        </row>
        <row r="12569">
          <cell r="K12569"/>
          <cell r="V12569"/>
          <cell r="W12569"/>
        </row>
        <row r="12570">
          <cell r="K12570"/>
          <cell r="V12570"/>
          <cell r="W12570"/>
        </row>
        <row r="12571">
          <cell r="K12571"/>
          <cell r="V12571"/>
          <cell r="W12571"/>
        </row>
        <row r="12572">
          <cell r="K12572"/>
          <cell r="V12572"/>
          <cell r="W12572"/>
        </row>
        <row r="12573">
          <cell r="K12573"/>
          <cell r="V12573"/>
          <cell r="W12573"/>
        </row>
        <row r="12574">
          <cell r="K12574"/>
          <cell r="V12574"/>
          <cell r="W12574"/>
        </row>
        <row r="12575">
          <cell r="K12575"/>
          <cell r="V12575"/>
          <cell r="W12575"/>
        </row>
        <row r="12576">
          <cell r="K12576"/>
          <cell r="V12576"/>
          <cell r="W12576"/>
        </row>
        <row r="12577">
          <cell r="K12577"/>
          <cell r="V12577"/>
          <cell r="W12577"/>
        </row>
        <row r="12578">
          <cell r="K12578"/>
          <cell r="V12578"/>
          <cell r="W12578"/>
        </row>
        <row r="12579">
          <cell r="K12579"/>
          <cell r="V12579"/>
          <cell r="W12579"/>
        </row>
        <row r="12580">
          <cell r="K12580"/>
          <cell r="V12580"/>
          <cell r="W12580"/>
        </row>
        <row r="12581">
          <cell r="K12581"/>
          <cell r="V12581"/>
          <cell r="W12581"/>
        </row>
        <row r="12582">
          <cell r="K12582"/>
          <cell r="V12582"/>
          <cell r="W12582"/>
        </row>
        <row r="12583">
          <cell r="K12583"/>
          <cell r="V12583"/>
          <cell r="W12583"/>
        </row>
        <row r="12584">
          <cell r="K12584"/>
          <cell r="V12584"/>
          <cell r="W12584"/>
        </row>
        <row r="12585">
          <cell r="K12585"/>
          <cell r="V12585"/>
          <cell r="W12585"/>
        </row>
        <row r="12586">
          <cell r="K12586"/>
          <cell r="V12586"/>
          <cell r="W12586"/>
        </row>
        <row r="12587">
          <cell r="K12587"/>
          <cell r="V12587"/>
          <cell r="W12587"/>
        </row>
        <row r="12588">
          <cell r="K12588"/>
          <cell r="V12588"/>
          <cell r="W12588"/>
        </row>
        <row r="12589">
          <cell r="K12589"/>
          <cell r="V12589"/>
          <cell r="W12589"/>
        </row>
        <row r="12590">
          <cell r="K12590"/>
          <cell r="V12590"/>
          <cell r="W12590"/>
        </row>
        <row r="12591">
          <cell r="K12591"/>
          <cell r="V12591"/>
          <cell r="W12591"/>
        </row>
        <row r="12592">
          <cell r="K12592"/>
          <cell r="V12592"/>
          <cell r="W12592"/>
        </row>
        <row r="12593">
          <cell r="K12593"/>
          <cell r="V12593"/>
          <cell r="W12593"/>
        </row>
        <row r="12594">
          <cell r="K12594"/>
          <cell r="V12594"/>
          <cell r="W12594"/>
        </row>
        <row r="12595">
          <cell r="K12595"/>
          <cell r="V12595"/>
          <cell r="W12595"/>
        </row>
        <row r="12596">
          <cell r="K12596"/>
          <cell r="V12596"/>
          <cell r="W12596"/>
        </row>
        <row r="12597">
          <cell r="K12597"/>
          <cell r="V12597"/>
          <cell r="W12597"/>
        </row>
        <row r="12598">
          <cell r="K12598"/>
          <cell r="V12598"/>
          <cell r="W12598"/>
        </row>
        <row r="12599">
          <cell r="K12599"/>
          <cell r="V12599"/>
          <cell r="W12599"/>
        </row>
        <row r="12600">
          <cell r="K12600"/>
          <cell r="V12600"/>
          <cell r="W12600"/>
        </row>
        <row r="12601">
          <cell r="K12601"/>
          <cell r="V12601"/>
          <cell r="W12601"/>
        </row>
        <row r="12602">
          <cell r="K12602"/>
          <cell r="V12602"/>
          <cell r="W12602"/>
        </row>
        <row r="12603">
          <cell r="K12603"/>
          <cell r="V12603"/>
          <cell r="W12603"/>
        </row>
        <row r="12604">
          <cell r="K12604"/>
          <cell r="V12604"/>
          <cell r="W12604"/>
        </row>
        <row r="12605">
          <cell r="K12605"/>
          <cell r="V12605"/>
          <cell r="W12605"/>
        </row>
        <row r="12606">
          <cell r="K12606"/>
          <cell r="V12606"/>
          <cell r="W12606"/>
        </row>
        <row r="12607">
          <cell r="K12607"/>
          <cell r="V12607"/>
          <cell r="W12607"/>
        </row>
        <row r="12608">
          <cell r="K12608"/>
          <cell r="V12608"/>
          <cell r="W12608"/>
        </row>
        <row r="12609">
          <cell r="K12609"/>
          <cell r="V12609"/>
          <cell r="W12609"/>
        </row>
        <row r="12610">
          <cell r="K12610"/>
          <cell r="V12610"/>
          <cell r="W12610"/>
        </row>
        <row r="12611">
          <cell r="K12611"/>
          <cell r="V12611"/>
          <cell r="W12611"/>
        </row>
        <row r="12612">
          <cell r="K12612"/>
          <cell r="V12612"/>
          <cell r="W12612"/>
        </row>
        <row r="12613">
          <cell r="K12613"/>
          <cell r="V12613"/>
          <cell r="W12613"/>
        </row>
        <row r="12614">
          <cell r="K12614"/>
          <cell r="V12614"/>
          <cell r="W12614"/>
        </row>
        <row r="12615">
          <cell r="K12615"/>
          <cell r="V12615"/>
          <cell r="W12615"/>
        </row>
        <row r="12616">
          <cell r="K12616"/>
          <cell r="V12616"/>
          <cell r="W12616"/>
        </row>
        <row r="12617">
          <cell r="K12617"/>
          <cell r="V12617"/>
          <cell r="W12617"/>
        </row>
        <row r="12618">
          <cell r="K12618"/>
          <cell r="V12618"/>
          <cell r="W12618"/>
        </row>
        <row r="12619">
          <cell r="K12619"/>
          <cell r="V12619"/>
          <cell r="W12619"/>
        </row>
        <row r="12620">
          <cell r="K12620"/>
          <cell r="V12620"/>
          <cell r="W12620"/>
        </row>
        <row r="12621">
          <cell r="K12621"/>
          <cell r="V12621"/>
          <cell r="W12621"/>
        </row>
        <row r="12622">
          <cell r="K12622"/>
          <cell r="V12622"/>
          <cell r="W12622"/>
        </row>
        <row r="12623">
          <cell r="K12623"/>
          <cell r="V12623"/>
          <cell r="W12623"/>
        </row>
        <row r="12624">
          <cell r="K12624"/>
          <cell r="V12624"/>
          <cell r="W12624"/>
        </row>
        <row r="12625">
          <cell r="K12625"/>
          <cell r="V12625"/>
          <cell r="W12625"/>
        </row>
        <row r="12626">
          <cell r="K12626"/>
          <cell r="V12626"/>
          <cell r="W12626"/>
        </row>
        <row r="12627">
          <cell r="K12627"/>
          <cell r="V12627"/>
          <cell r="W12627"/>
        </row>
        <row r="12628">
          <cell r="K12628"/>
          <cell r="V12628"/>
          <cell r="W12628"/>
        </row>
        <row r="12629">
          <cell r="K12629"/>
          <cell r="V12629"/>
          <cell r="W12629"/>
        </row>
        <row r="12630">
          <cell r="K12630"/>
          <cell r="V12630"/>
          <cell r="W12630"/>
        </row>
        <row r="12631">
          <cell r="K12631"/>
          <cell r="V12631"/>
          <cell r="W12631"/>
        </row>
        <row r="12632">
          <cell r="K12632"/>
          <cell r="V12632"/>
          <cell r="W12632"/>
        </row>
        <row r="12633">
          <cell r="K12633"/>
          <cell r="V12633"/>
          <cell r="W12633"/>
        </row>
        <row r="12634">
          <cell r="K12634"/>
          <cell r="V12634"/>
          <cell r="W12634"/>
        </row>
        <row r="12635">
          <cell r="K12635"/>
          <cell r="V12635"/>
          <cell r="W12635"/>
        </row>
        <row r="12636">
          <cell r="K12636"/>
          <cell r="V12636"/>
          <cell r="W12636"/>
        </row>
        <row r="12637">
          <cell r="K12637"/>
          <cell r="V12637"/>
          <cell r="W12637"/>
        </row>
        <row r="12638">
          <cell r="K12638"/>
          <cell r="V12638"/>
          <cell r="W12638"/>
        </row>
        <row r="12639">
          <cell r="K12639"/>
          <cell r="V12639"/>
          <cell r="W12639"/>
        </row>
        <row r="12640">
          <cell r="K12640"/>
          <cell r="V12640"/>
          <cell r="W12640"/>
        </row>
        <row r="12641">
          <cell r="K12641"/>
          <cell r="V12641"/>
          <cell r="W12641"/>
        </row>
        <row r="12642">
          <cell r="K12642"/>
          <cell r="V12642"/>
          <cell r="W12642"/>
        </row>
        <row r="12643">
          <cell r="K12643"/>
          <cell r="V12643"/>
          <cell r="W12643"/>
        </row>
        <row r="12644">
          <cell r="K12644"/>
          <cell r="V12644"/>
          <cell r="W12644"/>
        </row>
        <row r="12645">
          <cell r="K12645"/>
          <cell r="V12645"/>
          <cell r="W12645"/>
        </row>
        <row r="12646">
          <cell r="K12646"/>
          <cell r="V12646"/>
          <cell r="W12646"/>
        </row>
        <row r="12647">
          <cell r="K12647"/>
          <cell r="V12647"/>
          <cell r="W12647"/>
        </row>
        <row r="12648">
          <cell r="K12648"/>
          <cell r="V12648"/>
          <cell r="W12648"/>
        </row>
        <row r="12649">
          <cell r="K12649"/>
          <cell r="V12649"/>
          <cell r="W12649"/>
        </row>
        <row r="12650">
          <cell r="K12650"/>
          <cell r="V12650"/>
          <cell r="W12650"/>
        </row>
        <row r="12651">
          <cell r="K12651"/>
          <cell r="V12651"/>
          <cell r="W12651"/>
        </row>
        <row r="12652">
          <cell r="K12652"/>
          <cell r="V12652"/>
          <cell r="W12652"/>
        </row>
        <row r="12653">
          <cell r="K12653"/>
          <cell r="V12653"/>
          <cell r="W12653"/>
        </row>
        <row r="12654">
          <cell r="K12654"/>
          <cell r="V12654"/>
          <cell r="W12654"/>
        </row>
        <row r="12655">
          <cell r="K12655"/>
          <cell r="V12655"/>
          <cell r="W12655"/>
        </row>
        <row r="12656">
          <cell r="K12656"/>
          <cell r="V12656"/>
          <cell r="W12656"/>
        </row>
        <row r="12657">
          <cell r="K12657"/>
          <cell r="V12657"/>
          <cell r="W12657"/>
        </row>
        <row r="12658">
          <cell r="K12658"/>
          <cell r="V12658"/>
          <cell r="W12658"/>
        </row>
        <row r="12659">
          <cell r="K12659"/>
          <cell r="V12659"/>
          <cell r="W12659"/>
        </row>
        <row r="12660">
          <cell r="K12660"/>
          <cell r="V12660"/>
          <cell r="W12660"/>
        </row>
        <row r="12661">
          <cell r="K12661"/>
          <cell r="V12661"/>
          <cell r="W12661"/>
        </row>
        <row r="12662">
          <cell r="K12662"/>
          <cell r="V12662"/>
          <cell r="W12662"/>
        </row>
        <row r="12663">
          <cell r="K12663"/>
          <cell r="V12663"/>
          <cell r="W12663"/>
        </row>
        <row r="12664">
          <cell r="K12664"/>
          <cell r="V12664"/>
          <cell r="W12664"/>
        </row>
        <row r="12665">
          <cell r="K12665"/>
          <cell r="V12665"/>
          <cell r="W12665"/>
        </row>
        <row r="12666">
          <cell r="K12666"/>
          <cell r="V12666"/>
          <cell r="W12666"/>
        </row>
        <row r="12667">
          <cell r="K12667"/>
          <cell r="V12667"/>
          <cell r="W12667"/>
        </row>
        <row r="12668">
          <cell r="K12668"/>
          <cell r="V12668"/>
          <cell r="W12668"/>
        </row>
        <row r="12669">
          <cell r="K12669"/>
          <cell r="V12669"/>
          <cell r="W12669"/>
        </row>
        <row r="12670">
          <cell r="K12670"/>
          <cell r="V12670"/>
          <cell r="W12670"/>
        </row>
        <row r="12671">
          <cell r="K12671"/>
          <cell r="V12671"/>
          <cell r="W12671"/>
        </row>
        <row r="12672">
          <cell r="K12672"/>
          <cell r="V12672"/>
          <cell r="W12672"/>
        </row>
        <row r="12673">
          <cell r="K12673"/>
          <cell r="V12673"/>
          <cell r="W12673"/>
        </row>
        <row r="12674">
          <cell r="K12674"/>
          <cell r="V12674"/>
          <cell r="W12674"/>
        </row>
        <row r="12675">
          <cell r="K12675"/>
          <cell r="V12675"/>
          <cell r="W12675"/>
        </row>
        <row r="12676">
          <cell r="K12676"/>
          <cell r="V12676"/>
          <cell r="W12676"/>
        </row>
        <row r="12677">
          <cell r="K12677"/>
          <cell r="V12677"/>
          <cell r="W12677"/>
        </row>
        <row r="12678">
          <cell r="K12678"/>
          <cell r="V12678"/>
          <cell r="W12678"/>
        </row>
        <row r="12679">
          <cell r="K12679"/>
          <cell r="V12679"/>
          <cell r="W12679"/>
        </row>
        <row r="12680">
          <cell r="K12680"/>
          <cell r="V12680"/>
          <cell r="W12680"/>
        </row>
        <row r="12681">
          <cell r="K12681"/>
          <cell r="V12681"/>
          <cell r="W12681"/>
        </row>
        <row r="12682">
          <cell r="K12682"/>
          <cell r="V12682"/>
          <cell r="W12682"/>
        </row>
        <row r="12683">
          <cell r="K12683"/>
          <cell r="V12683"/>
          <cell r="W12683"/>
        </row>
        <row r="12684">
          <cell r="K12684"/>
          <cell r="V12684"/>
          <cell r="W12684"/>
        </row>
        <row r="12685">
          <cell r="K12685"/>
          <cell r="V12685"/>
          <cell r="W12685"/>
        </row>
        <row r="12686">
          <cell r="K12686"/>
          <cell r="V12686"/>
          <cell r="W12686"/>
        </row>
        <row r="12687">
          <cell r="K12687"/>
          <cell r="V12687"/>
          <cell r="W12687"/>
        </row>
        <row r="12688">
          <cell r="K12688"/>
          <cell r="V12688"/>
          <cell r="W12688"/>
        </row>
        <row r="12689">
          <cell r="K12689"/>
          <cell r="V12689"/>
          <cell r="W12689"/>
        </row>
        <row r="12690">
          <cell r="K12690"/>
          <cell r="V12690"/>
          <cell r="W12690"/>
        </row>
        <row r="12691">
          <cell r="K12691"/>
          <cell r="V12691"/>
          <cell r="W12691"/>
        </row>
        <row r="12692">
          <cell r="K12692"/>
          <cell r="V12692"/>
          <cell r="W12692"/>
        </row>
        <row r="12693">
          <cell r="K12693"/>
          <cell r="V12693"/>
          <cell r="W12693"/>
        </row>
        <row r="12694">
          <cell r="K12694"/>
          <cell r="V12694"/>
          <cell r="W12694"/>
        </row>
        <row r="12695">
          <cell r="K12695"/>
          <cell r="V12695"/>
          <cell r="W12695"/>
        </row>
        <row r="12696">
          <cell r="K12696"/>
          <cell r="V12696"/>
          <cell r="W12696"/>
        </row>
        <row r="12697">
          <cell r="K12697"/>
          <cell r="V12697"/>
          <cell r="W12697"/>
        </row>
        <row r="12698">
          <cell r="K12698"/>
          <cell r="V12698"/>
          <cell r="W12698"/>
        </row>
        <row r="12699">
          <cell r="K12699"/>
          <cell r="V12699"/>
          <cell r="W12699"/>
        </row>
        <row r="12700">
          <cell r="K12700"/>
          <cell r="V12700"/>
          <cell r="W12700"/>
        </row>
        <row r="12701">
          <cell r="K12701"/>
          <cell r="V12701"/>
          <cell r="W12701"/>
        </row>
        <row r="12702">
          <cell r="K12702"/>
          <cell r="V12702"/>
          <cell r="W12702"/>
        </row>
        <row r="12703">
          <cell r="K12703"/>
          <cell r="V12703"/>
          <cell r="W12703"/>
        </row>
        <row r="12704">
          <cell r="K12704"/>
          <cell r="V12704"/>
          <cell r="W12704"/>
        </row>
        <row r="12705">
          <cell r="K12705"/>
          <cell r="V12705"/>
          <cell r="W12705"/>
        </row>
        <row r="12706">
          <cell r="K12706"/>
          <cell r="V12706"/>
          <cell r="W12706"/>
        </row>
        <row r="12707">
          <cell r="K12707"/>
          <cell r="V12707"/>
          <cell r="W12707"/>
        </row>
        <row r="12708">
          <cell r="K12708"/>
          <cell r="V12708"/>
          <cell r="W12708"/>
        </row>
        <row r="12709">
          <cell r="K12709"/>
          <cell r="V12709"/>
          <cell r="W12709"/>
        </row>
        <row r="12710">
          <cell r="K12710"/>
          <cell r="V12710"/>
          <cell r="W12710"/>
        </row>
        <row r="12711">
          <cell r="K12711"/>
          <cell r="V12711"/>
          <cell r="W12711"/>
        </row>
        <row r="12712">
          <cell r="K12712"/>
          <cell r="V12712"/>
          <cell r="W12712"/>
        </row>
        <row r="12713">
          <cell r="K12713"/>
          <cell r="V12713"/>
          <cell r="W12713"/>
        </row>
        <row r="12714">
          <cell r="K12714"/>
          <cell r="V12714"/>
          <cell r="W12714"/>
        </row>
        <row r="12715">
          <cell r="K12715"/>
          <cell r="V12715"/>
          <cell r="W12715"/>
        </row>
        <row r="12716">
          <cell r="K12716"/>
          <cell r="V12716"/>
          <cell r="W12716"/>
        </row>
        <row r="12717">
          <cell r="K12717"/>
          <cell r="V12717"/>
          <cell r="W12717"/>
        </row>
        <row r="12718">
          <cell r="K12718"/>
          <cell r="V12718"/>
          <cell r="W12718"/>
        </row>
        <row r="12719">
          <cell r="K12719"/>
          <cell r="V12719"/>
          <cell r="W12719"/>
        </row>
        <row r="12720">
          <cell r="K12720"/>
          <cell r="V12720"/>
          <cell r="W12720"/>
        </row>
        <row r="12721">
          <cell r="K12721"/>
          <cell r="V12721"/>
          <cell r="W12721"/>
        </row>
        <row r="12722">
          <cell r="K12722"/>
          <cell r="V12722"/>
          <cell r="W12722"/>
        </row>
        <row r="12723">
          <cell r="K12723"/>
          <cell r="V12723"/>
          <cell r="W12723"/>
        </row>
        <row r="12724">
          <cell r="K12724"/>
          <cell r="V12724"/>
          <cell r="W12724"/>
        </row>
        <row r="12725">
          <cell r="K12725"/>
          <cell r="V12725"/>
          <cell r="W12725"/>
        </row>
        <row r="12726">
          <cell r="K12726"/>
          <cell r="V12726"/>
          <cell r="W12726"/>
        </row>
        <row r="12727">
          <cell r="K12727"/>
          <cell r="V12727"/>
          <cell r="W12727"/>
        </row>
        <row r="12728">
          <cell r="K12728"/>
          <cell r="V12728"/>
          <cell r="W12728"/>
        </row>
        <row r="12729">
          <cell r="K12729"/>
          <cell r="V12729"/>
          <cell r="W12729"/>
        </row>
        <row r="12730">
          <cell r="K12730"/>
          <cell r="V12730"/>
          <cell r="W12730"/>
        </row>
        <row r="12731">
          <cell r="K12731"/>
          <cell r="V12731"/>
          <cell r="W12731"/>
        </row>
        <row r="12732">
          <cell r="K12732"/>
          <cell r="V12732"/>
          <cell r="W12732"/>
        </row>
        <row r="12733">
          <cell r="K12733"/>
          <cell r="V12733"/>
          <cell r="W12733"/>
        </row>
        <row r="12734">
          <cell r="K12734"/>
          <cell r="V12734"/>
          <cell r="W12734"/>
        </row>
        <row r="12735">
          <cell r="K12735"/>
          <cell r="V12735"/>
          <cell r="W12735"/>
        </row>
        <row r="12736">
          <cell r="K12736"/>
          <cell r="V12736"/>
          <cell r="W12736"/>
        </row>
        <row r="12737">
          <cell r="K12737"/>
          <cell r="V12737"/>
          <cell r="W12737"/>
        </row>
        <row r="12738">
          <cell r="K12738"/>
          <cell r="V12738"/>
          <cell r="W12738"/>
        </row>
        <row r="12739">
          <cell r="K12739"/>
          <cell r="V12739"/>
          <cell r="W12739"/>
        </row>
        <row r="12740">
          <cell r="K12740"/>
          <cell r="V12740"/>
          <cell r="W12740"/>
        </row>
        <row r="12741">
          <cell r="K12741"/>
          <cell r="V12741"/>
          <cell r="W12741"/>
        </row>
        <row r="12742">
          <cell r="K12742"/>
          <cell r="V12742"/>
          <cell r="W12742"/>
        </row>
        <row r="12743">
          <cell r="K12743"/>
          <cell r="V12743"/>
          <cell r="W12743"/>
        </row>
        <row r="12744">
          <cell r="K12744"/>
          <cell r="V12744"/>
          <cell r="W12744"/>
        </row>
        <row r="12745">
          <cell r="K12745"/>
          <cell r="V12745"/>
          <cell r="W12745"/>
        </row>
        <row r="12746">
          <cell r="K12746"/>
          <cell r="V12746"/>
          <cell r="W12746"/>
        </row>
        <row r="12747">
          <cell r="K12747"/>
          <cell r="V12747"/>
          <cell r="W12747"/>
        </row>
        <row r="12748">
          <cell r="K12748"/>
          <cell r="V12748"/>
          <cell r="W12748"/>
        </row>
        <row r="12749">
          <cell r="K12749"/>
          <cell r="V12749"/>
          <cell r="W12749"/>
        </row>
        <row r="12750">
          <cell r="K12750"/>
          <cell r="V12750"/>
          <cell r="W12750"/>
        </row>
        <row r="12751">
          <cell r="K12751"/>
          <cell r="V12751"/>
          <cell r="W12751"/>
        </row>
        <row r="12752">
          <cell r="K12752"/>
          <cell r="V12752"/>
          <cell r="W12752"/>
        </row>
        <row r="12753">
          <cell r="K12753"/>
          <cell r="V12753"/>
          <cell r="W12753"/>
        </row>
        <row r="12754">
          <cell r="K12754"/>
          <cell r="V12754"/>
          <cell r="W12754"/>
        </row>
        <row r="12755">
          <cell r="K12755"/>
          <cell r="V12755"/>
          <cell r="W12755"/>
        </row>
        <row r="12756">
          <cell r="K12756"/>
          <cell r="V12756"/>
          <cell r="W12756"/>
        </row>
        <row r="12757">
          <cell r="K12757"/>
          <cell r="V12757"/>
          <cell r="W12757"/>
        </row>
        <row r="12758">
          <cell r="K12758"/>
          <cell r="V12758"/>
          <cell r="W12758"/>
        </row>
        <row r="12759">
          <cell r="K12759"/>
          <cell r="V12759"/>
          <cell r="W12759"/>
        </row>
        <row r="12760">
          <cell r="K12760"/>
          <cell r="V12760"/>
          <cell r="W12760"/>
        </row>
        <row r="12761">
          <cell r="K12761"/>
          <cell r="V12761"/>
          <cell r="W12761"/>
        </row>
        <row r="12762">
          <cell r="K12762"/>
          <cell r="V12762"/>
          <cell r="W12762"/>
        </row>
        <row r="12763">
          <cell r="K12763"/>
          <cell r="V12763"/>
          <cell r="W12763"/>
        </row>
        <row r="12764">
          <cell r="K12764"/>
          <cell r="V12764"/>
          <cell r="W12764"/>
        </row>
        <row r="12765">
          <cell r="K12765"/>
          <cell r="V12765"/>
          <cell r="W12765"/>
        </row>
        <row r="12766">
          <cell r="K12766"/>
          <cell r="V12766"/>
          <cell r="W12766"/>
        </row>
        <row r="12767">
          <cell r="K12767"/>
          <cell r="V12767"/>
          <cell r="W12767"/>
        </row>
        <row r="12768">
          <cell r="K12768"/>
          <cell r="V12768"/>
          <cell r="W12768"/>
        </row>
        <row r="12769">
          <cell r="K12769"/>
          <cell r="V12769"/>
          <cell r="W12769"/>
        </row>
        <row r="12770">
          <cell r="K12770"/>
          <cell r="V12770"/>
          <cell r="W12770"/>
        </row>
        <row r="12771">
          <cell r="K12771"/>
          <cell r="V12771"/>
          <cell r="W12771"/>
        </row>
        <row r="12772">
          <cell r="K12772"/>
          <cell r="V12772"/>
          <cell r="W12772"/>
        </row>
        <row r="12773">
          <cell r="K12773"/>
          <cell r="V12773"/>
          <cell r="W12773"/>
        </row>
        <row r="12774">
          <cell r="K12774"/>
          <cell r="V12774"/>
          <cell r="W12774"/>
        </row>
        <row r="12775">
          <cell r="K12775"/>
          <cell r="V12775"/>
          <cell r="W12775"/>
        </row>
        <row r="12776">
          <cell r="K12776"/>
          <cell r="V12776"/>
          <cell r="W12776"/>
        </row>
        <row r="12777">
          <cell r="K12777"/>
          <cell r="V12777"/>
          <cell r="W12777"/>
        </row>
        <row r="12778">
          <cell r="K12778"/>
          <cell r="V12778"/>
          <cell r="W12778"/>
        </row>
        <row r="12779">
          <cell r="K12779"/>
          <cell r="V12779"/>
          <cell r="W12779"/>
        </row>
        <row r="12780">
          <cell r="K12780"/>
          <cell r="V12780"/>
          <cell r="W12780"/>
        </row>
        <row r="12781">
          <cell r="K12781"/>
          <cell r="V12781"/>
          <cell r="W12781"/>
        </row>
        <row r="12782">
          <cell r="K12782"/>
          <cell r="V12782"/>
          <cell r="W12782"/>
        </row>
        <row r="12783">
          <cell r="K12783"/>
          <cell r="V12783"/>
          <cell r="W12783"/>
        </row>
        <row r="12784">
          <cell r="K12784"/>
          <cell r="V12784"/>
          <cell r="W12784"/>
        </row>
        <row r="12785">
          <cell r="K12785"/>
          <cell r="V12785"/>
          <cell r="W12785"/>
        </row>
        <row r="12786">
          <cell r="K12786"/>
          <cell r="V12786"/>
          <cell r="W12786"/>
        </row>
        <row r="12787">
          <cell r="K12787"/>
          <cell r="V12787"/>
          <cell r="W12787"/>
        </row>
        <row r="12788">
          <cell r="K12788"/>
          <cell r="V12788"/>
          <cell r="W12788"/>
        </row>
        <row r="12789">
          <cell r="K12789"/>
          <cell r="V12789"/>
          <cell r="W12789"/>
        </row>
        <row r="12790">
          <cell r="K12790"/>
          <cell r="V12790"/>
          <cell r="W12790"/>
        </row>
        <row r="12791">
          <cell r="K12791"/>
          <cell r="V12791"/>
          <cell r="W12791"/>
        </row>
        <row r="12792">
          <cell r="K12792"/>
          <cell r="V12792"/>
          <cell r="W12792"/>
        </row>
        <row r="12793">
          <cell r="K12793"/>
          <cell r="V12793"/>
          <cell r="W12793"/>
        </row>
        <row r="12794">
          <cell r="K12794"/>
          <cell r="V12794"/>
          <cell r="W12794"/>
        </row>
        <row r="12795">
          <cell r="K12795"/>
          <cell r="V12795"/>
          <cell r="W12795"/>
        </row>
        <row r="12796">
          <cell r="K12796"/>
          <cell r="V12796"/>
          <cell r="W12796"/>
        </row>
        <row r="12797">
          <cell r="K12797"/>
          <cell r="V12797"/>
          <cell r="W12797"/>
        </row>
        <row r="12798">
          <cell r="K12798"/>
          <cell r="V12798"/>
          <cell r="W12798"/>
        </row>
        <row r="12799">
          <cell r="K12799"/>
          <cell r="V12799"/>
          <cell r="W12799"/>
        </row>
        <row r="12800">
          <cell r="K12800"/>
          <cell r="V12800"/>
          <cell r="W12800"/>
        </row>
        <row r="12801">
          <cell r="K12801"/>
          <cell r="V12801"/>
          <cell r="W12801"/>
        </row>
        <row r="12802">
          <cell r="K12802"/>
          <cell r="V12802"/>
          <cell r="W12802"/>
        </row>
        <row r="12803">
          <cell r="K12803"/>
          <cell r="V12803"/>
          <cell r="W12803"/>
        </row>
        <row r="12804">
          <cell r="K12804"/>
          <cell r="V12804"/>
          <cell r="W12804"/>
        </row>
        <row r="12805">
          <cell r="K12805"/>
          <cell r="V12805"/>
          <cell r="W12805"/>
        </row>
        <row r="12806">
          <cell r="K12806"/>
          <cell r="V12806"/>
          <cell r="W12806"/>
        </row>
        <row r="12807">
          <cell r="K12807"/>
          <cell r="V12807"/>
          <cell r="W12807"/>
        </row>
        <row r="12808">
          <cell r="K12808"/>
          <cell r="V12808"/>
          <cell r="W12808"/>
        </row>
        <row r="12809">
          <cell r="K12809"/>
          <cell r="V12809"/>
          <cell r="W12809"/>
        </row>
        <row r="12810">
          <cell r="K12810"/>
          <cell r="V12810"/>
          <cell r="W12810"/>
        </row>
        <row r="12811">
          <cell r="K12811"/>
          <cell r="V12811"/>
          <cell r="W12811"/>
        </row>
        <row r="12812">
          <cell r="K12812"/>
          <cell r="V12812"/>
          <cell r="W12812"/>
        </row>
        <row r="12813">
          <cell r="K12813"/>
          <cell r="V12813"/>
          <cell r="W12813"/>
        </row>
        <row r="12814">
          <cell r="K12814"/>
          <cell r="V12814"/>
          <cell r="W12814"/>
        </row>
        <row r="12815">
          <cell r="K12815"/>
          <cell r="V12815"/>
          <cell r="W12815"/>
        </row>
        <row r="12816">
          <cell r="K12816"/>
          <cell r="V12816"/>
          <cell r="W12816"/>
        </row>
        <row r="12817">
          <cell r="K12817"/>
          <cell r="V12817"/>
          <cell r="W12817"/>
        </row>
        <row r="12818">
          <cell r="K12818"/>
          <cell r="V12818"/>
          <cell r="W12818"/>
        </row>
        <row r="12819">
          <cell r="K12819"/>
          <cell r="V12819"/>
          <cell r="W12819"/>
        </row>
        <row r="12820">
          <cell r="K12820"/>
          <cell r="V12820"/>
          <cell r="W12820"/>
        </row>
        <row r="12821">
          <cell r="K12821"/>
          <cell r="V12821"/>
          <cell r="W12821"/>
        </row>
        <row r="12822">
          <cell r="K12822"/>
          <cell r="V12822"/>
          <cell r="W12822"/>
        </row>
        <row r="12823">
          <cell r="K12823"/>
          <cell r="V12823"/>
          <cell r="W12823"/>
        </row>
        <row r="12824">
          <cell r="K12824"/>
          <cell r="V12824"/>
          <cell r="W12824"/>
        </row>
        <row r="12825">
          <cell r="K12825"/>
          <cell r="V12825"/>
          <cell r="W12825"/>
        </row>
        <row r="12826">
          <cell r="K12826"/>
          <cell r="V12826"/>
          <cell r="W12826"/>
        </row>
        <row r="12827">
          <cell r="K12827"/>
          <cell r="V12827"/>
          <cell r="W12827"/>
        </row>
        <row r="12828">
          <cell r="K12828"/>
          <cell r="V12828"/>
          <cell r="W12828"/>
        </row>
        <row r="12829">
          <cell r="K12829"/>
          <cell r="V12829"/>
          <cell r="W12829"/>
        </row>
        <row r="12830">
          <cell r="K12830"/>
          <cell r="V12830"/>
          <cell r="W12830"/>
        </row>
        <row r="12831">
          <cell r="K12831"/>
          <cell r="V12831"/>
          <cell r="W12831"/>
        </row>
        <row r="12832">
          <cell r="K12832"/>
          <cell r="V12832"/>
          <cell r="W12832"/>
        </row>
        <row r="12833">
          <cell r="K12833"/>
          <cell r="V12833"/>
          <cell r="W12833"/>
        </row>
        <row r="12834">
          <cell r="K12834"/>
          <cell r="V12834"/>
          <cell r="W12834"/>
        </row>
        <row r="12835">
          <cell r="K12835"/>
          <cell r="V12835"/>
          <cell r="W12835"/>
        </row>
        <row r="12836">
          <cell r="K12836"/>
          <cell r="V12836"/>
          <cell r="W12836"/>
        </row>
        <row r="12837">
          <cell r="K12837"/>
          <cell r="V12837"/>
          <cell r="W12837"/>
        </row>
        <row r="12838">
          <cell r="K12838"/>
          <cell r="V12838"/>
          <cell r="W12838"/>
        </row>
        <row r="12839">
          <cell r="K12839"/>
          <cell r="V12839"/>
          <cell r="W12839"/>
        </row>
        <row r="12840">
          <cell r="K12840"/>
          <cell r="V12840"/>
          <cell r="W12840"/>
        </row>
        <row r="12841">
          <cell r="K12841"/>
          <cell r="V12841"/>
          <cell r="W12841"/>
        </row>
        <row r="12842">
          <cell r="K12842"/>
          <cell r="V12842"/>
          <cell r="W12842"/>
        </row>
        <row r="12843">
          <cell r="K12843"/>
          <cell r="V12843"/>
          <cell r="W12843"/>
        </row>
        <row r="12844">
          <cell r="K12844"/>
          <cell r="V12844"/>
          <cell r="W12844"/>
        </row>
        <row r="12845">
          <cell r="K12845"/>
          <cell r="V12845"/>
          <cell r="W12845"/>
        </row>
        <row r="12846">
          <cell r="K12846"/>
          <cell r="V12846"/>
          <cell r="W12846"/>
        </row>
        <row r="12847">
          <cell r="K12847"/>
          <cell r="V12847"/>
          <cell r="W12847"/>
        </row>
        <row r="12848">
          <cell r="K12848"/>
          <cell r="V12848"/>
          <cell r="W12848"/>
        </row>
        <row r="12849">
          <cell r="K12849"/>
          <cell r="V12849"/>
          <cell r="W12849"/>
        </row>
        <row r="12850">
          <cell r="K12850"/>
          <cell r="V12850"/>
          <cell r="W12850"/>
        </row>
        <row r="12851">
          <cell r="K12851"/>
          <cell r="V12851"/>
          <cell r="W12851"/>
        </row>
        <row r="12852">
          <cell r="K12852"/>
          <cell r="V12852"/>
          <cell r="W12852"/>
        </row>
        <row r="12853">
          <cell r="K12853"/>
          <cell r="V12853"/>
          <cell r="W12853"/>
        </row>
        <row r="12854">
          <cell r="K12854"/>
          <cell r="V12854"/>
          <cell r="W12854"/>
        </row>
        <row r="12855">
          <cell r="K12855"/>
          <cell r="V12855"/>
          <cell r="W12855"/>
        </row>
        <row r="12856">
          <cell r="K12856"/>
          <cell r="V12856"/>
          <cell r="W12856"/>
        </row>
        <row r="12857">
          <cell r="K12857"/>
          <cell r="V12857"/>
          <cell r="W12857"/>
        </row>
        <row r="12858">
          <cell r="K12858"/>
          <cell r="V12858"/>
          <cell r="W12858"/>
        </row>
        <row r="12859">
          <cell r="K12859"/>
          <cell r="V12859"/>
          <cell r="W12859"/>
        </row>
        <row r="12860">
          <cell r="K12860"/>
          <cell r="V12860"/>
          <cell r="W12860"/>
        </row>
        <row r="12861">
          <cell r="K12861"/>
          <cell r="V12861"/>
          <cell r="W12861"/>
        </row>
        <row r="12862">
          <cell r="K12862"/>
          <cell r="V12862"/>
          <cell r="W12862"/>
        </row>
        <row r="12863">
          <cell r="K12863"/>
          <cell r="V12863"/>
          <cell r="W12863"/>
        </row>
        <row r="12864">
          <cell r="K12864"/>
          <cell r="V12864"/>
          <cell r="W12864"/>
        </row>
        <row r="12865">
          <cell r="K12865"/>
          <cell r="V12865"/>
          <cell r="W12865"/>
        </row>
        <row r="12866">
          <cell r="K12866"/>
          <cell r="V12866"/>
          <cell r="W12866"/>
        </row>
        <row r="12867">
          <cell r="K12867"/>
          <cell r="V12867"/>
          <cell r="W12867"/>
        </row>
        <row r="12868">
          <cell r="K12868"/>
          <cell r="V12868"/>
          <cell r="W12868"/>
        </row>
        <row r="12869">
          <cell r="K12869"/>
          <cell r="V12869"/>
          <cell r="W12869"/>
        </row>
        <row r="12870">
          <cell r="K12870"/>
          <cell r="V12870"/>
          <cell r="W12870"/>
        </row>
        <row r="12871">
          <cell r="K12871"/>
          <cell r="V12871"/>
          <cell r="W12871"/>
        </row>
        <row r="12872">
          <cell r="K12872"/>
          <cell r="V12872"/>
          <cell r="W12872"/>
        </row>
        <row r="12873">
          <cell r="K12873"/>
          <cell r="V12873"/>
          <cell r="W12873"/>
        </row>
        <row r="12874">
          <cell r="K12874"/>
          <cell r="V12874"/>
          <cell r="W12874"/>
        </row>
        <row r="12875">
          <cell r="K12875"/>
          <cell r="V12875"/>
          <cell r="W12875"/>
        </row>
        <row r="12876">
          <cell r="K12876"/>
          <cell r="V12876"/>
          <cell r="W12876"/>
        </row>
        <row r="12877">
          <cell r="K12877"/>
          <cell r="V12877"/>
          <cell r="W12877"/>
        </row>
        <row r="12878">
          <cell r="K12878"/>
          <cell r="V12878"/>
          <cell r="W12878"/>
        </row>
        <row r="12879">
          <cell r="K12879"/>
          <cell r="V12879"/>
          <cell r="W12879"/>
        </row>
        <row r="12880">
          <cell r="K12880"/>
          <cell r="V12880"/>
          <cell r="W12880"/>
        </row>
        <row r="12881">
          <cell r="K12881"/>
          <cell r="V12881"/>
          <cell r="W12881"/>
        </row>
        <row r="12882">
          <cell r="K12882"/>
          <cell r="V12882"/>
          <cell r="W12882"/>
        </row>
        <row r="12883">
          <cell r="K12883"/>
          <cell r="V12883"/>
          <cell r="W12883"/>
        </row>
        <row r="12884">
          <cell r="K12884"/>
          <cell r="V12884"/>
          <cell r="W12884"/>
        </row>
        <row r="12885">
          <cell r="K12885"/>
          <cell r="V12885"/>
          <cell r="W12885"/>
        </row>
        <row r="12886">
          <cell r="K12886"/>
          <cell r="V12886"/>
          <cell r="W12886"/>
        </row>
        <row r="12887">
          <cell r="K12887"/>
          <cell r="V12887"/>
          <cell r="W12887"/>
        </row>
        <row r="12888">
          <cell r="K12888"/>
          <cell r="V12888"/>
          <cell r="W12888"/>
        </row>
        <row r="12889">
          <cell r="K12889"/>
          <cell r="V12889"/>
          <cell r="W12889"/>
        </row>
        <row r="12890">
          <cell r="K12890"/>
          <cell r="V12890"/>
          <cell r="W12890"/>
        </row>
        <row r="12891">
          <cell r="K12891"/>
          <cell r="V12891"/>
          <cell r="W12891"/>
        </row>
        <row r="12892">
          <cell r="K12892"/>
          <cell r="V12892"/>
          <cell r="W12892"/>
        </row>
        <row r="12893">
          <cell r="K12893"/>
          <cell r="V12893"/>
          <cell r="W12893"/>
        </row>
        <row r="12894">
          <cell r="K12894"/>
          <cell r="V12894"/>
          <cell r="W12894"/>
        </row>
        <row r="12895">
          <cell r="K12895"/>
          <cell r="V12895"/>
          <cell r="W12895"/>
        </row>
        <row r="12896">
          <cell r="K12896"/>
          <cell r="V12896"/>
          <cell r="W12896"/>
        </row>
        <row r="12897">
          <cell r="K12897"/>
          <cell r="V12897"/>
          <cell r="W12897"/>
        </row>
        <row r="12898">
          <cell r="K12898"/>
          <cell r="V12898"/>
          <cell r="W12898"/>
        </row>
        <row r="12899">
          <cell r="K12899"/>
          <cell r="V12899"/>
          <cell r="W12899"/>
        </row>
        <row r="12900">
          <cell r="K12900"/>
          <cell r="V12900"/>
          <cell r="W12900"/>
        </row>
        <row r="12901">
          <cell r="K12901"/>
          <cell r="V12901"/>
          <cell r="W12901"/>
        </row>
        <row r="12902">
          <cell r="K12902"/>
          <cell r="V12902"/>
          <cell r="W12902"/>
        </row>
        <row r="12903">
          <cell r="K12903"/>
          <cell r="V12903"/>
          <cell r="W12903"/>
        </row>
        <row r="12904">
          <cell r="K12904"/>
          <cell r="V12904"/>
          <cell r="W12904"/>
        </row>
        <row r="12905">
          <cell r="K12905"/>
          <cell r="V12905"/>
          <cell r="W12905"/>
        </row>
        <row r="12906">
          <cell r="K12906"/>
          <cell r="V12906"/>
          <cell r="W12906"/>
        </row>
        <row r="12907">
          <cell r="K12907"/>
          <cell r="V12907"/>
          <cell r="W12907"/>
        </row>
        <row r="12908">
          <cell r="K12908"/>
          <cell r="V12908"/>
          <cell r="W12908"/>
        </row>
        <row r="12909">
          <cell r="K12909"/>
          <cell r="V12909"/>
          <cell r="W12909"/>
        </row>
        <row r="12910">
          <cell r="K12910"/>
          <cell r="V12910"/>
          <cell r="W12910"/>
        </row>
        <row r="12911">
          <cell r="K12911"/>
          <cell r="V12911"/>
          <cell r="W12911"/>
        </row>
        <row r="12912">
          <cell r="K12912"/>
          <cell r="V12912"/>
          <cell r="W12912"/>
        </row>
        <row r="12913">
          <cell r="K12913"/>
          <cell r="V12913"/>
          <cell r="W12913"/>
        </row>
        <row r="12914">
          <cell r="K12914"/>
          <cell r="V12914"/>
          <cell r="W12914"/>
        </row>
        <row r="12915">
          <cell r="K12915"/>
          <cell r="V12915"/>
          <cell r="W12915"/>
        </row>
        <row r="12916">
          <cell r="K12916"/>
          <cell r="V12916"/>
          <cell r="W12916"/>
        </row>
        <row r="12917">
          <cell r="K12917"/>
          <cell r="V12917"/>
          <cell r="W12917"/>
        </row>
        <row r="12918">
          <cell r="K12918"/>
          <cell r="V12918"/>
          <cell r="W12918"/>
        </row>
        <row r="12919">
          <cell r="K12919"/>
          <cell r="V12919"/>
          <cell r="W12919"/>
        </row>
        <row r="12920">
          <cell r="K12920"/>
          <cell r="V12920"/>
          <cell r="W12920"/>
        </row>
        <row r="12921">
          <cell r="K12921"/>
          <cell r="V12921"/>
          <cell r="W12921"/>
        </row>
        <row r="12922">
          <cell r="K12922"/>
          <cell r="V12922"/>
          <cell r="W12922"/>
        </row>
        <row r="12923">
          <cell r="K12923"/>
          <cell r="V12923"/>
          <cell r="W12923"/>
        </row>
        <row r="12924">
          <cell r="K12924"/>
          <cell r="V12924"/>
          <cell r="W12924"/>
        </row>
        <row r="12925">
          <cell r="K12925"/>
          <cell r="V12925"/>
          <cell r="W12925"/>
        </row>
        <row r="12926">
          <cell r="K12926"/>
          <cell r="V12926"/>
          <cell r="W12926"/>
        </row>
        <row r="12927">
          <cell r="K12927"/>
          <cell r="V12927"/>
          <cell r="W12927"/>
        </row>
        <row r="12928">
          <cell r="K12928"/>
          <cell r="V12928"/>
          <cell r="W12928"/>
        </row>
        <row r="12929">
          <cell r="K12929"/>
          <cell r="V12929"/>
          <cell r="W12929"/>
        </row>
        <row r="12930">
          <cell r="K12930"/>
          <cell r="V12930"/>
          <cell r="W12930"/>
        </row>
        <row r="12931">
          <cell r="K12931"/>
          <cell r="V12931"/>
          <cell r="W12931"/>
        </row>
        <row r="12932">
          <cell r="K12932"/>
          <cell r="V12932"/>
          <cell r="W12932"/>
        </row>
        <row r="12933">
          <cell r="K12933"/>
          <cell r="V12933"/>
          <cell r="W12933"/>
        </row>
        <row r="12934">
          <cell r="K12934"/>
          <cell r="V12934"/>
          <cell r="W12934"/>
        </row>
        <row r="12935">
          <cell r="K12935"/>
          <cell r="V12935"/>
          <cell r="W12935"/>
        </row>
        <row r="12936">
          <cell r="K12936"/>
          <cell r="V12936"/>
          <cell r="W12936"/>
        </row>
        <row r="12937">
          <cell r="K12937"/>
          <cell r="V12937"/>
          <cell r="W12937"/>
        </row>
        <row r="12938">
          <cell r="K12938"/>
          <cell r="V12938"/>
          <cell r="W12938"/>
        </row>
        <row r="12939">
          <cell r="K12939"/>
          <cell r="V12939"/>
          <cell r="W12939"/>
        </row>
        <row r="12940">
          <cell r="K12940"/>
          <cell r="V12940"/>
          <cell r="W12940"/>
        </row>
        <row r="12941">
          <cell r="K12941"/>
          <cell r="V12941"/>
          <cell r="W12941"/>
        </row>
        <row r="12942">
          <cell r="K12942"/>
          <cell r="V12942"/>
          <cell r="W12942"/>
        </row>
        <row r="12943">
          <cell r="K12943"/>
          <cell r="V12943"/>
          <cell r="W12943"/>
        </row>
        <row r="12944">
          <cell r="K12944"/>
          <cell r="V12944"/>
          <cell r="W12944"/>
        </row>
        <row r="12945">
          <cell r="K12945"/>
          <cell r="V12945"/>
          <cell r="W12945"/>
        </row>
        <row r="12946">
          <cell r="K12946"/>
          <cell r="V12946"/>
          <cell r="W12946"/>
        </row>
        <row r="12947">
          <cell r="K12947"/>
          <cell r="V12947"/>
          <cell r="W12947"/>
        </row>
        <row r="12948">
          <cell r="K12948"/>
          <cell r="V12948"/>
          <cell r="W12948"/>
        </row>
        <row r="12949">
          <cell r="K12949"/>
          <cell r="V12949"/>
          <cell r="W12949"/>
        </row>
        <row r="12950">
          <cell r="K12950"/>
          <cell r="V12950"/>
          <cell r="W12950"/>
        </row>
        <row r="12951">
          <cell r="K12951"/>
          <cell r="V12951"/>
          <cell r="W12951"/>
        </row>
        <row r="12952">
          <cell r="K12952"/>
          <cell r="V12952"/>
          <cell r="W12952"/>
        </row>
        <row r="12953">
          <cell r="K12953"/>
          <cell r="V12953"/>
          <cell r="W12953"/>
        </row>
        <row r="12954">
          <cell r="K12954"/>
          <cell r="V12954"/>
          <cell r="W12954"/>
        </row>
        <row r="12955">
          <cell r="K12955"/>
          <cell r="V12955"/>
          <cell r="W12955"/>
        </row>
        <row r="12956">
          <cell r="K12956"/>
          <cell r="V12956"/>
          <cell r="W12956"/>
        </row>
        <row r="12957">
          <cell r="K12957"/>
          <cell r="V12957"/>
          <cell r="W12957"/>
        </row>
        <row r="12958">
          <cell r="K12958"/>
          <cell r="V12958"/>
          <cell r="W12958"/>
        </row>
        <row r="12959">
          <cell r="K12959"/>
          <cell r="V12959"/>
          <cell r="W12959"/>
        </row>
        <row r="12960">
          <cell r="K12960"/>
          <cell r="V12960"/>
          <cell r="W12960"/>
        </row>
        <row r="12961">
          <cell r="K12961"/>
          <cell r="V12961"/>
          <cell r="W12961"/>
        </row>
        <row r="12962">
          <cell r="K12962"/>
          <cell r="V12962"/>
          <cell r="W12962"/>
        </row>
        <row r="12963">
          <cell r="K12963"/>
          <cell r="V12963"/>
          <cell r="W12963"/>
        </row>
        <row r="12964">
          <cell r="K12964"/>
          <cell r="V12964"/>
          <cell r="W12964"/>
        </row>
        <row r="12965">
          <cell r="K12965"/>
          <cell r="V12965"/>
          <cell r="W12965"/>
        </row>
        <row r="12966">
          <cell r="K12966"/>
          <cell r="V12966"/>
          <cell r="W12966"/>
        </row>
        <row r="12967">
          <cell r="K12967"/>
          <cell r="V12967"/>
          <cell r="W12967"/>
        </row>
        <row r="12968">
          <cell r="K12968"/>
          <cell r="V12968"/>
          <cell r="W12968"/>
        </row>
        <row r="12969">
          <cell r="K12969"/>
          <cell r="V12969"/>
          <cell r="W12969"/>
        </row>
        <row r="12970">
          <cell r="K12970"/>
          <cell r="V12970"/>
          <cell r="W12970"/>
        </row>
        <row r="12971">
          <cell r="K12971"/>
          <cell r="V12971"/>
          <cell r="W12971"/>
        </row>
        <row r="12972">
          <cell r="K12972"/>
          <cell r="V12972"/>
          <cell r="W12972"/>
        </row>
        <row r="12973">
          <cell r="K12973"/>
          <cell r="V12973"/>
          <cell r="W12973"/>
        </row>
        <row r="12974">
          <cell r="K12974"/>
          <cell r="V12974"/>
          <cell r="W12974"/>
        </row>
        <row r="12975">
          <cell r="K12975"/>
          <cell r="V12975"/>
          <cell r="W12975"/>
        </row>
        <row r="12976">
          <cell r="K12976"/>
          <cell r="V12976"/>
          <cell r="W12976"/>
        </row>
        <row r="12977">
          <cell r="K12977"/>
          <cell r="V12977"/>
          <cell r="W12977"/>
        </row>
        <row r="12978">
          <cell r="K12978"/>
          <cell r="V12978"/>
          <cell r="W12978"/>
        </row>
        <row r="12979">
          <cell r="K12979"/>
          <cell r="V12979"/>
          <cell r="W12979"/>
        </row>
        <row r="12980">
          <cell r="K12980"/>
          <cell r="V12980"/>
          <cell r="W12980"/>
        </row>
        <row r="12981">
          <cell r="K12981"/>
          <cell r="V12981"/>
          <cell r="W12981"/>
        </row>
        <row r="12982">
          <cell r="K12982"/>
          <cell r="V12982"/>
          <cell r="W12982"/>
        </row>
        <row r="12983">
          <cell r="K12983"/>
          <cell r="V12983"/>
          <cell r="W12983"/>
        </row>
        <row r="12984">
          <cell r="K12984"/>
          <cell r="V12984"/>
          <cell r="W12984"/>
        </row>
        <row r="12985">
          <cell r="K12985"/>
          <cell r="V12985"/>
          <cell r="W12985"/>
        </row>
        <row r="12986">
          <cell r="K12986"/>
          <cell r="V12986"/>
          <cell r="W12986"/>
        </row>
        <row r="12987">
          <cell r="K12987"/>
          <cell r="V12987"/>
          <cell r="W12987"/>
        </row>
        <row r="12988">
          <cell r="K12988"/>
          <cell r="V12988"/>
          <cell r="W12988"/>
        </row>
        <row r="12989">
          <cell r="K12989"/>
          <cell r="V12989"/>
          <cell r="W12989"/>
        </row>
        <row r="12990">
          <cell r="K12990"/>
          <cell r="V12990"/>
          <cell r="W12990"/>
        </row>
        <row r="12991">
          <cell r="K12991"/>
          <cell r="V12991"/>
          <cell r="W12991"/>
        </row>
        <row r="12992">
          <cell r="K12992"/>
          <cell r="V12992"/>
          <cell r="W12992"/>
        </row>
        <row r="12993">
          <cell r="K12993"/>
          <cell r="V12993"/>
          <cell r="W12993"/>
        </row>
        <row r="12994">
          <cell r="K12994"/>
          <cell r="V12994"/>
          <cell r="W12994"/>
        </row>
        <row r="12995">
          <cell r="K12995"/>
          <cell r="V12995"/>
          <cell r="W12995"/>
        </row>
        <row r="12996">
          <cell r="K12996"/>
          <cell r="V12996"/>
          <cell r="W12996"/>
        </row>
        <row r="12997">
          <cell r="K12997"/>
          <cell r="V12997"/>
          <cell r="W12997"/>
        </row>
        <row r="12998">
          <cell r="K12998"/>
          <cell r="V12998"/>
          <cell r="W12998"/>
        </row>
        <row r="12999">
          <cell r="K12999"/>
          <cell r="V12999"/>
          <cell r="W12999"/>
        </row>
        <row r="13000">
          <cell r="K13000"/>
          <cell r="V13000"/>
          <cell r="W13000"/>
        </row>
        <row r="13001">
          <cell r="K13001"/>
          <cell r="V13001"/>
          <cell r="W13001"/>
        </row>
        <row r="13002">
          <cell r="K13002"/>
          <cell r="V13002"/>
          <cell r="W13002"/>
        </row>
        <row r="13003">
          <cell r="K13003"/>
          <cell r="V13003"/>
          <cell r="W13003"/>
        </row>
        <row r="13004">
          <cell r="K13004"/>
          <cell r="V13004"/>
          <cell r="W13004"/>
        </row>
        <row r="13005">
          <cell r="K13005"/>
          <cell r="V13005"/>
          <cell r="W13005"/>
        </row>
        <row r="13006">
          <cell r="K13006"/>
          <cell r="V13006"/>
          <cell r="W13006"/>
        </row>
        <row r="13007">
          <cell r="K13007"/>
          <cell r="V13007"/>
          <cell r="W13007"/>
        </row>
        <row r="13008">
          <cell r="K13008"/>
          <cell r="V13008"/>
          <cell r="W13008"/>
        </row>
        <row r="13009">
          <cell r="K13009"/>
          <cell r="V13009"/>
          <cell r="W13009"/>
        </row>
        <row r="13010">
          <cell r="K13010"/>
          <cell r="V13010"/>
          <cell r="W13010"/>
        </row>
        <row r="13011">
          <cell r="K13011"/>
          <cell r="V13011"/>
          <cell r="W13011"/>
        </row>
        <row r="13012">
          <cell r="K13012"/>
          <cell r="V13012"/>
          <cell r="W13012"/>
        </row>
        <row r="13013">
          <cell r="K13013"/>
          <cell r="V13013"/>
          <cell r="W13013"/>
        </row>
        <row r="13014">
          <cell r="K13014"/>
          <cell r="V13014"/>
          <cell r="W13014"/>
        </row>
        <row r="13015">
          <cell r="K13015"/>
          <cell r="V13015"/>
          <cell r="W13015"/>
        </row>
        <row r="13016">
          <cell r="K13016"/>
          <cell r="V13016"/>
          <cell r="W13016"/>
        </row>
        <row r="13017">
          <cell r="K13017"/>
          <cell r="V13017"/>
          <cell r="W13017"/>
        </row>
        <row r="13018">
          <cell r="K13018"/>
          <cell r="V13018"/>
          <cell r="W13018"/>
        </row>
        <row r="13019">
          <cell r="K13019"/>
          <cell r="V13019"/>
          <cell r="W13019"/>
        </row>
        <row r="13020">
          <cell r="K13020"/>
          <cell r="V13020"/>
          <cell r="W13020"/>
        </row>
        <row r="13021">
          <cell r="K13021"/>
          <cell r="V13021"/>
          <cell r="W13021"/>
        </row>
        <row r="13022">
          <cell r="K13022"/>
          <cell r="V13022"/>
          <cell r="W13022"/>
        </row>
        <row r="13023">
          <cell r="K13023"/>
          <cell r="V13023"/>
          <cell r="W13023"/>
        </row>
        <row r="13024">
          <cell r="K13024"/>
          <cell r="V13024"/>
          <cell r="W13024"/>
        </row>
        <row r="13025">
          <cell r="K13025"/>
          <cell r="V13025"/>
          <cell r="W13025"/>
        </row>
        <row r="13026">
          <cell r="K13026"/>
          <cell r="V13026"/>
          <cell r="W13026"/>
        </row>
        <row r="13027">
          <cell r="K13027"/>
          <cell r="V13027"/>
          <cell r="W13027"/>
        </row>
        <row r="13028">
          <cell r="K13028"/>
          <cell r="V13028"/>
          <cell r="W13028"/>
        </row>
        <row r="13029">
          <cell r="K13029"/>
          <cell r="V13029"/>
          <cell r="W13029"/>
        </row>
        <row r="13030">
          <cell r="K13030"/>
          <cell r="V13030"/>
          <cell r="W13030"/>
        </row>
        <row r="13031">
          <cell r="K13031"/>
          <cell r="V13031"/>
          <cell r="W13031"/>
        </row>
        <row r="13032">
          <cell r="K13032"/>
          <cell r="V13032"/>
          <cell r="W13032"/>
        </row>
        <row r="13033">
          <cell r="K13033"/>
          <cell r="V13033"/>
          <cell r="W13033"/>
        </row>
        <row r="13034">
          <cell r="K13034"/>
          <cell r="V13034"/>
          <cell r="W13034"/>
        </row>
        <row r="13035">
          <cell r="K13035"/>
          <cell r="V13035"/>
          <cell r="W13035"/>
        </row>
        <row r="13036">
          <cell r="K13036"/>
          <cell r="V13036"/>
          <cell r="W13036"/>
        </row>
        <row r="13037">
          <cell r="K13037"/>
          <cell r="V13037"/>
          <cell r="W13037"/>
        </row>
        <row r="13038">
          <cell r="K13038"/>
          <cell r="V13038"/>
          <cell r="W13038"/>
        </row>
        <row r="13039">
          <cell r="K13039"/>
          <cell r="V13039"/>
          <cell r="W13039"/>
        </row>
        <row r="13040">
          <cell r="K13040"/>
          <cell r="V13040"/>
          <cell r="W13040"/>
        </row>
        <row r="13041">
          <cell r="K13041"/>
          <cell r="V13041"/>
          <cell r="W13041"/>
        </row>
        <row r="13042">
          <cell r="K13042"/>
          <cell r="V13042"/>
          <cell r="W13042"/>
        </row>
        <row r="13043">
          <cell r="K13043"/>
          <cell r="V13043"/>
          <cell r="W13043"/>
        </row>
        <row r="13044">
          <cell r="K13044"/>
          <cell r="V13044"/>
          <cell r="W13044"/>
        </row>
        <row r="13045">
          <cell r="K13045"/>
          <cell r="V13045"/>
          <cell r="W13045"/>
        </row>
        <row r="13046">
          <cell r="K13046"/>
          <cell r="V13046"/>
          <cell r="W13046"/>
        </row>
        <row r="13047">
          <cell r="K13047"/>
          <cell r="V13047"/>
          <cell r="W13047"/>
        </row>
        <row r="13048">
          <cell r="K13048"/>
          <cell r="V13048"/>
          <cell r="W13048"/>
        </row>
        <row r="13049">
          <cell r="K13049"/>
          <cell r="V13049"/>
          <cell r="W13049"/>
        </row>
        <row r="13050">
          <cell r="K13050"/>
          <cell r="V13050"/>
          <cell r="W13050"/>
        </row>
        <row r="13051">
          <cell r="K13051"/>
          <cell r="V13051"/>
          <cell r="W13051"/>
        </row>
        <row r="13052">
          <cell r="K13052"/>
          <cell r="V13052"/>
          <cell r="W13052"/>
        </row>
        <row r="13053">
          <cell r="K13053"/>
          <cell r="V13053"/>
          <cell r="W13053"/>
        </row>
        <row r="13054">
          <cell r="K13054"/>
          <cell r="V13054"/>
          <cell r="W13054"/>
        </row>
        <row r="13055">
          <cell r="K13055"/>
          <cell r="V13055"/>
          <cell r="W13055"/>
        </row>
        <row r="13056">
          <cell r="K13056"/>
          <cell r="V13056"/>
          <cell r="W13056"/>
        </row>
        <row r="13057">
          <cell r="K13057"/>
          <cell r="V13057"/>
          <cell r="W13057"/>
        </row>
        <row r="13058">
          <cell r="K13058"/>
          <cell r="V13058"/>
          <cell r="W13058"/>
        </row>
        <row r="13059">
          <cell r="K13059"/>
          <cell r="V13059"/>
          <cell r="W13059"/>
        </row>
        <row r="13060">
          <cell r="K13060"/>
          <cell r="V13060"/>
          <cell r="W13060"/>
        </row>
        <row r="13061">
          <cell r="K13061"/>
          <cell r="V13061"/>
          <cell r="W13061"/>
        </row>
        <row r="13062">
          <cell r="K13062"/>
          <cell r="V13062"/>
          <cell r="W13062"/>
        </row>
        <row r="13063">
          <cell r="K13063"/>
          <cell r="V13063"/>
          <cell r="W13063"/>
        </row>
        <row r="13064">
          <cell r="K13064"/>
          <cell r="V13064"/>
          <cell r="W13064"/>
        </row>
        <row r="13065">
          <cell r="K13065"/>
          <cell r="V13065"/>
          <cell r="W13065"/>
        </row>
        <row r="13066">
          <cell r="K13066"/>
          <cell r="V13066"/>
          <cell r="W13066"/>
        </row>
        <row r="13067">
          <cell r="K13067"/>
          <cell r="V13067"/>
          <cell r="W13067"/>
        </row>
        <row r="13068">
          <cell r="K13068"/>
          <cell r="V13068"/>
          <cell r="W13068"/>
        </row>
        <row r="13069">
          <cell r="K13069"/>
          <cell r="V13069"/>
          <cell r="W13069"/>
        </row>
        <row r="13070">
          <cell r="K13070"/>
          <cell r="V13070"/>
          <cell r="W13070"/>
        </row>
        <row r="13071">
          <cell r="K13071"/>
          <cell r="V13071"/>
          <cell r="W13071"/>
        </row>
        <row r="13072">
          <cell r="K13072"/>
          <cell r="V13072"/>
          <cell r="W13072"/>
        </row>
        <row r="13073">
          <cell r="K13073"/>
          <cell r="V13073"/>
          <cell r="W13073"/>
        </row>
        <row r="13074">
          <cell r="K13074"/>
          <cell r="V13074"/>
          <cell r="W13074"/>
        </row>
        <row r="13075">
          <cell r="K13075"/>
          <cell r="V13075"/>
          <cell r="W13075"/>
        </row>
        <row r="13076">
          <cell r="K13076"/>
          <cell r="V13076"/>
          <cell r="W13076"/>
        </row>
        <row r="13077">
          <cell r="K13077"/>
          <cell r="V13077"/>
          <cell r="W13077"/>
        </row>
        <row r="13078">
          <cell r="K13078"/>
          <cell r="V13078"/>
          <cell r="W13078"/>
        </row>
        <row r="13079">
          <cell r="K13079"/>
          <cell r="V13079"/>
          <cell r="W13079"/>
        </row>
        <row r="13080">
          <cell r="K13080"/>
          <cell r="V13080"/>
          <cell r="W13080"/>
        </row>
        <row r="13081">
          <cell r="K13081"/>
          <cell r="V13081"/>
          <cell r="W13081"/>
        </row>
        <row r="13082">
          <cell r="K13082"/>
          <cell r="V13082"/>
          <cell r="W13082"/>
        </row>
        <row r="13083">
          <cell r="K13083"/>
          <cell r="V13083"/>
          <cell r="W13083"/>
        </row>
        <row r="13084">
          <cell r="K13084"/>
          <cell r="V13084"/>
          <cell r="W13084"/>
        </row>
        <row r="13085">
          <cell r="K13085"/>
          <cell r="V13085"/>
          <cell r="W13085"/>
        </row>
        <row r="13086">
          <cell r="K13086"/>
          <cell r="V13086"/>
          <cell r="W13086"/>
        </row>
        <row r="13087">
          <cell r="K13087"/>
          <cell r="V13087"/>
          <cell r="W13087"/>
        </row>
        <row r="13088">
          <cell r="K13088"/>
          <cell r="V13088"/>
          <cell r="W13088"/>
        </row>
        <row r="13089">
          <cell r="K13089"/>
          <cell r="V13089"/>
          <cell r="W13089"/>
        </row>
        <row r="13090">
          <cell r="K13090"/>
          <cell r="V13090"/>
          <cell r="W13090"/>
        </row>
        <row r="13091">
          <cell r="K13091"/>
          <cell r="V13091"/>
          <cell r="W13091"/>
        </row>
        <row r="13092">
          <cell r="K13092"/>
          <cell r="V13092"/>
          <cell r="W13092"/>
        </row>
        <row r="13093">
          <cell r="K13093"/>
          <cell r="V13093"/>
          <cell r="W13093"/>
        </row>
        <row r="13094">
          <cell r="K13094"/>
          <cell r="V13094"/>
          <cell r="W13094"/>
        </row>
        <row r="13095">
          <cell r="K13095"/>
          <cell r="V13095"/>
          <cell r="W13095"/>
        </row>
        <row r="13096">
          <cell r="K13096"/>
          <cell r="V13096"/>
          <cell r="W13096"/>
        </row>
        <row r="13097">
          <cell r="K13097"/>
          <cell r="V13097"/>
          <cell r="W13097"/>
        </row>
        <row r="13098">
          <cell r="K13098"/>
          <cell r="V13098"/>
          <cell r="W13098"/>
        </row>
        <row r="13099">
          <cell r="K13099"/>
          <cell r="V13099"/>
          <cell r="W13099"/>
        </row>
        <row r="13100">
          <cell r="K13100"/>
          <cell r="V13100"/>
          <cell r="W13100"/>
        </row>
        <row r="13101">
          <cell r="K13101"/>
          <cell r="V13101"/>
          <cell r="W13101"/>
        </row>
        <row r="13102">
          <cell r="K13102"/>
          <cell r="V13102"/>
          <cell r="W13102"/>
        </row>
        <row r="13103">
          <cell r="K13103"/>
          <cell r="V13103"/>
          <cell r="W13103"/>
        </row>
        <row r="13104">
          <cell r="K13104"/>
          <cell r="V13104"/>
          <cell r="W13104"/>
        </row>
        <row r="13105">
          <cell r="K13105"/>
          <cell r="V13105"/>
          <cell r="W13105"/>
        </row>
        <row r="13106">
          <cell r="K13106"/>
          <cell r="V13106"/>
          <cell r="W13106"/>
        </row>
        <row r="13107">
          <cell r="K13107"/>
          <cell r="V13107"/>
          <cell r="W13107"/>
        </row>
        <row r="13108">
          <cell r="K13108"/>
          <cell r="V13108"/>
          <cell r="W13108"/>
        </row>
        <row r="13109">
          <cell r="K13109"/>
          <cell r="V13109"/>
          <cell r="W13109"/>
        </row>
        <row r="13110">
          <cell r="K13110"/>
          <cell r="V13110"/>
          <cell r="W13110"/>
        </row>
        <row r="13111">
          <cell r="K13111"/>
          <cell r="V13111"/>
          <cell r="W13111"/>
        </row>
        <row r="13112">
          <cell r="K13112"/>
          <cell r="V13112"/>
          <cell r="W13112"/>
        </row>
        <row r="13113">
          <cell r="K13113"/>
          <cell r="V13113"/>
          <cell r="W13113"/>
        </row>
        <row r="13114">
          <cell r="K13114"/>
          <cell r="V13114"/>
          <cell r="W13114"/>
        </row>
        <row r="13115">
          <cell r="K13115"/>
          <cell r="V13115"/>
          <cell r="W13115"/>
        </row>
        <row r="13116">
          <cell r="K13116"/>
          <cell r="V13116"/>
          <cell r="W13116"/>
        </row>
        <row r="13117">
          <cell r="K13117"/>
          <cell r="V13117"/>
          <cell r="W13117"/>
        </row>
        <row r="13118">
          <cell r="K13118"/>
          <cell r="V13118"/>
          <cell r="W13118"/>
        </row>
        <row r="13119">
          <cell r="K13119"/>
          <cell r="V13119"/>
          <cell r="W13119"/>
        </row>
        <row r="13120">
          <cell r="K13120"/>
          <cell r="V13120"/>
          <cell r="W13120"/>
        </row>
        <row r="13121">
          <cell r="K13121"/>
          <cell r="V13121"/>
          <cell r="W13121"/>
        </row>
        <row r="13122">
          <cell r="K13122"/>
          <cell r="V13122"/>
          <cell r="W13122"/>
        </row>
        <row r="13123">
          <cell r="K13123"/>
          <cell r="V13123"/>
          <cell r="W13123"/>
        </row>
        <row r="13124">
          <cell r="K13124"/>
          <cell r="V13124"/>
          <cell r="W13124"/>
        </row>
        <row r="13125">
          <cell r="K13125"/>
          <cell r="V13125"/>
          <cell r="W13125"/>
        </row>
        <row r="13126">
          <cell r="K13126"/>
          <cell r="V13126"/>
          <cell r="W13126"/>
        </row>
        <row r="13127">
          <cell r="K13127"/>
          <cell r="V13127"/>
          <cell r="W13127"/>
        </row>
        <row r="13128">
          <cell r="K13128"/>
          <cell r="V13128"/>
          <cell r="W13128"/>
        </row>
        <row r="13129">
          <cell r="K13129"/>
          <cell r="V13129"/>
          <cell r="W13129"/>
        </row>
        <row r="13130">
          <cell r="K13130"/>
          <cell r="V13130"/>
          <cell r="W13130"/>
        </row>
        <row r="13131">
          <cell r="K13131"/>
          <cell r="V13131"/>
          <cell r="W13131"/>
        </row>
        <row r="13132">
          <cell r="K13132"/>
          <cell r="V13132"/>
          <cell r="W13132"/>
        </row>
        <row r="13133">
          <cell r="K13133"/>
          <cell r="V13133"/>
          <cell r="W13133"/>
        </row>
        <row r="13134">
          <cell r="K13134"/>
          <cell r="V13134"/>
          <cell r="W13134"/>
        </row>
        <row r="13135">
          <cell r="K13135"/>
          <cell r="V13135"/>
          <cell r="W13135"/>
        </row>
        <row r="13136">
          <cell r="K13136"/>
          <cell r="V13136"/>
          <cell r="W13136"/>
        </row>
        <row r="13137">
          <cell r="K13137"/>
          <cell r="V13137"/>
          <cell r="W13137"/>
        </row>
        <row r="13138">
          <cell r="K13138"/>
          <cell r="V13138"/>
          <cell r="W13138"/>
        </row>
        <row r="13139">
          <cell r="K13139"/>
          <cell r="V13139"/>
          <cell r="W13139"/>
        </row>
        <row r="13140">
          <cell r="K13140"/>
          <cell r="V13140"/>
          <cell r="W13140"/>
        </row>
        <row r="13141">
          <cell r="K13141"/>
          <cell r="V13141"/>
          <cell r="W13141"/>
        </row>
        <row r="13142">
          <cell r="K13142"/>
          <cell r="V13142"/>
          <cell r="W13142"/>
        </row>
        <row r="13143">
          <cell r="K13143"/>
          <cell r="V13143"/>
          <cell r="W13143"/>
        </row>
        <row r="13144">
          <cell r="K13144"/>
          <cell r="V13144"/>
          <cell r="W13144"/>
        </row>
        <row r="13145">
          <cell r="K13145"/>
          <cell r="V13145"/>
          <cell r="W13145"/>
        </row>
        <row r="13146">
          <cell r="K13146"/>
          <cell r="V13146"/>
          <cell r="W13146"/>
        </row>
        <row r="13147">
          <cell r="K13147"/>
          <cell r="V13147"/>
          <cell r="W13147"/>
        </row>
        <row r="13148">
          <cell r="K13148"/>
          <cell r="V13148"/>
          <cell r="W13148"/>
        </row>
        <row r="13149">
          <cell r="K13149"/>
          <cell r="V13149"/>
          <cell r="W13149"/>
        </row>
        <row r="13150">
          <cell r="K13150"/>
          <cell r="V13150"/>
          <cell r="W13150"/>
        </row>
        <row r="13151">
          <cell r="K13151"/>
          <cell r="V13151"/>
          <cell r="W13151"/>
        </row>
        <row r="13152">
          <cell r="K13152"/>
          <cell r="V13152"/>
          <cell r="W13152"/>
        </row>
        <row r="13153">
          <cell r="K13153"/>
          <cell r="V13153"/>
          <cell r="W13153"/>
        </row>
        <row r="13154">
          <cell r="K13154"/>
          <cell r="V13154"/>
          <cell r="W13154"/>
        </row>
        <row r="13155">
          <cell r="K13155"/>
          <cell r="V13155"/>
          <cell r="W13155"/>
        </row>
        <row r="13156">
          <cell r="K13156"/>
          <cell r="V13156"/>
          <cell r="W13156"/>
        </row>
        <row r="13157">
          <cell r="K13157"/>
          <cell r="V13157"/>
          <cell r="W13157"/>
        </row>
        <row r="13158">
          <cell r="K13158"/>
          <cell r="V13158"/>
          <cell r="W13158"/>
        </row>
        <row r="13159">
          <cell r="K13159"/>
          <cell r="V13159"/>
          <cell r="W13159"/>
        </row>
        <row r="13160">
          <cell r="K13160"/>
          <cell r="V13160"/>
          <cell r="W13160"/>
        </row>
        <row r="13161">
          <cell r="K13161"/>
          <cell r="V13161"/>
          <cell r="W13161"/>
        </row>
        <row r="13162">
          <cell r="K13162"/>
          <cell r="V13162"/>
          <cell r="W13162"/>
        </row>
        <row r="13163">
          <cell r="K13163"/>
          <cell r="V13163"/>
          <cell r="W13163"/>
        </row>
        <row r="13164">
          <cell r="K13164"/>
          <cell r="V13164"/>
          <cell r="W13164"/>
        </row>
        <row r="13165">
          <cell r="K13165"/>
          <cell r="V13165"/>
          <cell r="W13165"/>
        </row>
        <row r="13166">
          <cell r="K13166"/>
          <cell r="V13166"/>
          <cell r="W13166"/>
        </row>
        <row r="13167">
          <cell r="K13167"/>
          <cell r="V13167"/>
          <cell r="W13167"/>
        </row>
        <row r="13168">
          <cell r="K13168"/>
          <cell r="V13168"/>
          <cell r="W13168"/>
        </row>
        <row r="13169">
          <cell r="K13169"/>
          <cell r="V13169"/>
          <cell r="W13169"/>
        </row>
        <row r="13170">
          <cell r="K13170"/>
          <cell r="V13170"/>
          <cell r="W13170"/>
        </row>
        <row r="13171">
          <cell r="K13171"/>
          <cell r="V13171"/>
          <cell r="W13171"/>
        </row>
        <row r="13172">
          <cell r="K13172"/>
          <cell r="V13172"/>
          <cell r="W13172"/>
        </row>
        <row r="13173">
          <cell r="K13173"/>
          <cell r="V13173"/>
          <cell r="W13173"/>
        </row>
        <row r="13174">
          <cell r="K13174"/>
          <cell r="V13174"/>
          <cell r="W13174"/>
        </row>
        <row r="13175">
          <cell r="K13175"/>
          <cell r="V13175"/>
          <cell r="W13175"/>
        </row>
        <row r="13176">
          <cell r="K13176"/>
          <cell r="V13176"/>
          <cell r="W13176"/>
        </row>
        <row r="13177">
          <cell r="K13177"/>
          <cell r="V13177"/>
          <cell r="W13177"/>
        </row>
        <row r="13178">
          <cell r="K13178"/>
          <cell r="V13178"/>
          <cell r="W13178"/>
        </row>
        <row r="13179">
          <cell r="K13179"/>
          <cell r="V13179"/>
          <cell r="W13179"/>
        </row>
        <row r="13180">
          <cell r="K13180"/>
          <cell r="V13180"/>
          <cell r="W13180"/>
        </row>
        <row r="13181">
          <cell r="K13181"/>
          <cell r="V13181"/>
          <cell r="W13181"/>
        </row>
        <row r="13182">
          <cell r="K13182"/>
          <cell r="V13182"/>
          <cell r="W13182"/>
        </row>
        <row r="13183">
          <cell r="K13183"/>
          <cell r="V13183"/>
          <cell r="W13183"/>
        </row>
        <row r="13184">
          <cell r="K13184"/>
          <cell r="V13184"/>
          <cell r="W13184"/>
        </row>
        <row r="13185">
          <cell r="K13185"/>
          <cell r="V13185"/>
          <cell r="W13185"/>
        </row>
        <row r="13186">
          <cell r="K13186"/>
          <cell r="V13186"/>
          <cell r="W13186"/>
        </row>
        <row r="13187">
          <cell r="K13187"/>
          <cell r="V13187"/>
          <cell r="W13187"/>
        </row>
        <row r="13188">
          <cell r="K13188"/>
          <cell r="V13188"/>
          <cell r="W13188"/>
        </row>
        <row r="13189">
          <cell r="K13189"/>
          <cell r="V13189"/>
          <cell r="W13189"/>
        </row>
        <row r="13190">
          <cell r="K13190"/>
          <cell r="V13190"/>
          <cell r="W13190"/>
        </row>
        <row r="13191">
          <cell r="K13191"/>
          <cell r="V13191"/>
          <cell r="W13191"/>
        </row>
        <row r="13192">
          <cell r="K13192"/>
          <cell r="V13192"/>
          <cell r="W13192"/>
        </row>
        <row r="13193">
          <cell r="K13193"/>
          <cell r="V13193"/>
          <cell r="W13193"/>
        </row>
        <row r="13194">
          <cell r="K13194"/>
          <cell r="V13194"/>
          <cell r="W13194"/>
        </row>
        <row r="13195">
          <cell r="K13195"/>
          <cell r="V13195"/>
          <cell r="W13195"/>
        </row>
        <row r="13196">
          <cell r="K13196"/>
          <cell r="V13196"/>
          <cell r="W13196"/>
        </row>
        <row r="13197">
          <cell r="K13197"/>
          <cell r="V13197"/>
          <cell r="W13197"/>
        </row>
        <row r="13198">
          <cell r="K13198"/>
          <cell r="V13198"/>
          <cell r="W13198"/>
        </row>
        <row r="13199">
          <cell r="K13199"/>
          <cell r="V13199"/>
          <cell r="W13199"/>
        </row>
        <row r="13200">
          <cell r="K13200"/>
          <cell r="V13200"/>
          <cell r="W13200"/>
        </row>
        <row r="13201">
          <cell r="K13201"/>
          <cell r="V13201"/>
          <cell r="W13201"/>
        </row>
        <row r="13202">
          <cell r="K13202"/>
          <cell r="V13202"/>
          <cell r="W13202"/>
        </row>
        <row r="13203">
          <cell r="K13203"/>
          <cell r="V13203"/>
          <cell r="W13203"/>
        </row>
        <row r="13204">
          <cell r="K13204"/>
          <cell r="V13204"/>
          <cell r="W13204"/>
        </row>
        <row r="13205">
          <cell r="K13205"/>
          <cell r="V13205"/>
          <cell r="W13205"/>
        </row>
        <row r="13206">
          <cell r="K13206"/>
          <cell r="V13206"/>
          <cell r="W13206"/>
        </row>
        <row r="13207">
          <cell r="K13207"/>
          <cell r="V13207"/>
          <cell r="W13207"/>
        </row>
        <row r="13208">
          <cell r="K13208"/>
          <cell r="V13208"/>
          <cell r="W13208"/>
        </row>
        <row r="13209">
          <cell r="K13209"/>
          <cell r="V13209"/>
          <cell r="W13209"/>
        </row>
        <row r="13210">
          <cell r="K13210"/>
          <cell r="V13210"/>
          <cell r="W13210"/>
        </row>
        <row r="13211">
          <cell r="K13211"/>
          <cell r="V13211"/>
          <cell r="W13211"/>
        </row>
        <row r="13212">
          <cell r="K13212"/>
          <cell r="V13212"/>
          <cell r="W13212"/>
        </row>
        <row r="13213">
          <cell r="K13213"/>
          <cell r="V13213"/>
          <cell r="W13213"/>
        </row>
        <row r="13214">
          <cell r="K13214"/>
          <cell r="V13214"/>
          <cell r="W13214"/>
        </row>
        <row r="13215">
          <cell r="K13215"/>
          <cell r="V13215"/>
          <cell r="W13215"/>
        </row>
        <row r="13216">
          <cell r="K13216"/>
          <cell r="V13216"/>
          <cell r="W13216"/>
        </row>
        <row r="13217">
          <cell r="K13217"/>
          <cell r="V13217"/>
          <cell r="W13217"/>
        </row>
        <row r="13218">
          <cell r="K13218"/>
          <cell r="V13218"/>
          <cell r="W13218"/>
        </row>
        <row r="13219">
          <cell r="K13219"/>
          <cell r="V13219"/>
          <cell r="W13219"/>
        </row>
        <row r="13220">
          <cell r="K13220"/>
          <cell r="V13220"/>
          <cell r="W13220"/>
        </row>
        <row r="13221">
          <cell r="K13221"/>
          <cell r="V13221"/>
          <cell r="W13221"/>
        </row>
        <row r="13222">
          <cell r="K13222"/>
          <cell r="V13222"/>
          <cell r="W13222"/>
        </row>
        <row r="13223">
          <cell r="K13223"/>
          <cell r="V13223"/>
          <cell r="W13223"/>
        </row>
        <row r="13224">
          <cell r="K13224"/>
          <cell r="V13224"/>
          <cell r="W13224"/>
        </row>
        <row r="13225">
          <cell r="K13225"/>
          <cell r="V13225"/>
          <cell r="W13225"/>
        </row>
        <row r="13226">
          <cell r="K13226"/>
          <cell r="V13226"/>
          <cell r="W13226"/>
        </row>
        <row r="13227">
          <cell r="K13227"/>
          <cell r="V13227"/>
          <cell r="W13227"/>
        </row>
        <row r="13228">
          <cell r="K13228"/>
          <cell r="V13228"/>
          <cell r="W13228"/>
        </row>
        <row r="13229">
          <cell r="K13229"/>
          <cell r="V13229"/>
          <cell r="W13229"/>
        </row>
        <row r="13230">
          <cell r="K13230"/>
          <cell r="V13230"/>
          <cell r="W13230"/>
        </row>
        <row r="13231">
          <cell r="K13231"/>
          <cell r="V13231"/>
          <cell r="W13231"/>
        </row>
        <row r="13232">
          <cell r="K13232"/>
          <cell r="V13232"/>
          <cell r="W13232"/>
        </row>
        <row r="13233">
          <cell r="K13233"/>
          <cell r="V13233"/>
          <cell r="W13233"/>
        </row>
        <row r="13234">
          <cell r="K13234"/>
          <cell r="V13234"/>
          <cell r="W13234"/>
        </row>
        <row r="13235">
          <cell r="K13235"/>
          <cell r="V13235"/>
          <cell r="W13235"/>
        </row>
        <row r="13236">
          <cell r="K13236"/>
          <cell r="V13236"/>
          <cell r="W13236"/>
        </row>
        <row r="13237">
          <cell r="K13237"/>
          <cell r="V13237"/>
          <cell r="W13237"/>
        </row>
        <row r="13238">
          <cell r="K13238"/>
          <cell r="V13238"/>
          <cell r="W13238"/>
        </row>
        <row r="13239">
          <cell r="K13239"/>
          <cell r="V13239"/>
          <cell r="W13239"/>
        </row>
        <row r="13240">
          <cell r="K13240"/>
          <cell r="V13240"/>
          <cell r="W13240"/>
        </row>
        <row r="13241">
          <cell r="K13241"/>
          <cell r="V13241"/>
          <cell r="W13241"/>
        </row>
        <row r="13242">
          <cell r="K13242"/>
          <cell r="V13242"/>
          <cell r="W13242"/>
        </row>
        <row r="13243">
          <cell r="K13243"/>
          <cell r="V13243"/>
          <cell r="W13243"/>
        </row>
        <row r="13244">
          <cell r="K13244"/>
          <cell r="V13244"/>
          <cell r="W13244"/>
        </row>
        <row r="13245">
          <cell r="K13245"/>
          <cell r="V13245"/>
          <cell r="W13245"/>
        </row>
        <row r="13246">
          <cell r="K13246"/>
          <cell r="V13246"/>
          <cell r="W13246"/>
        </row>
        <row r="13247">
          <cell r="K13247"/>
          <cell r="V13247"/>
          <cell r="W13247"/>
        </row>
        <row r="13248">
          <cell r="K13248"/>
          <cell r="V13248"/>
          <cell r="W13248"/>
        </row>
        <row r="13249">
          <cell r="K13249"/>
          <cell r="V13249"/>
          <cell r="W13249"/>
        </row>
        <row r="13250">
          <cell r="K13250"/>
          <cell r="V13250"/>
          <cell r="W13250"/>
        </row>
        <row r="13251">
          <cell r="K13251"/>
          <cell r="V13251"/>
          <cell r="W13251"/>
        </row>
        <row r="13252">
          <cell r="K13252"/>
          <cell r="V13252"/>
          <cell r="W13252"/>
        </row>
        <row r="13253">
          <cell r="K13253"/>
          <cell r="V13253"/>
          <cell r="W13253"/>
        </row>
        <row r="13254">
          <cell r="K13254"/>
          <cell r="V13254"/>
          <cell r="W13254"/>
        </row>
        <row r="13255">
          <cell r="K13255"/>
          <cell r="V13255"/>
          <cell r="W13255"/>
        </row>
        <row r="13256">
          <cell r="K13256"/>
          <cell r="V13256"/>
          <cell r="W13256"/>
        </row>
        <row r="13257">
          <cell r="K13257"/>
          <cell r="V13257"/>
          <cell r="W13257"/>
        </row>
        <row r="13258">
          <cell r="K13258"/>
          <cell r="V13258"/>
          <cell r="W13258"/>
        </row>
        <row r="13259">
          <cell r="K13259"/>
          <cell r="V13259"/>
          <cell r="W13259"/>
        </row>
        <row r="13260">
          <cell r="K13260"/>
          <cell r="V13260"/>
          <cell r="W13260"/>
        </row>
        <row r="13261">
          <cell r="K13261"/>
          <cell r="V13261"/>
          <cell r="W13261"/>
        </row>
        <row r="13262">
          <cell r="K13262"/>
          <cell r="V13262"/>
          <cell r="W13262"/>
        </row>
        <row r="13263">
          <cell r="K13263"/>
          <cell r="V13263"/>
          <cell r="W13263"/>
        </row>
        <row r="13264">
          <cell r="K13264"/>
          <cell r="V13264"/>
          <cell r="W13264"/>
        </row>
        <row r="13265">
          <cell r="K13265"/>
          <cell r="V13265"/>
          <cell r="W13265"/>
        </row>
        <row r="13266">
          <cell r="K13266"/>
          <cell r="V13266"/>
          <cell r="W13266"/>
        </row>
        <row r="13267">
          <cell r="K13267"/>
          <cell r="V13267"/>
          <cell r="W13267"/>
        </row>
        <row r="13268">
          <cell r="K13268"/>
          <cell r="V13268"/>
          <cell r="W13268"/>
        </row>
        <row r="13269">
          <cell r="K13269"/>
          <cell r="V13269"/>
          <cell r="W13269"/>
        </row>
        <row r="13270">
          <cell r="K13270"/>
          <cell r="V13270"/>
          <cell r="W13270"/>
        </row>
        <row r="13271">
          <cell r="K13271"/>
          <cell r="V13271"/>
          <cell r="W13271"/>
        </row>
        <row r="13272">
          <cell r="K13272"/>
          <cell r="V13272"/>
          <cell r="W13272"/>
        </row>
        <row r="13273">
          <cell r="K13273"/>
          <cell r="V13273"/>
          <cell r="W13273"/>
        </row>
        <row r="13274">
          <cell r="K13274"/>
          <cell r="V13274"/>
          <cell r="W13274"/>
        </row>
        <row r="13275">
          <cell r="K13275"/>
          <cell r="V13275"/>
          <cell r="W13275"/>
        </row>
        <row r="13276">
          <cell r="K13276"/>
          <cell r="V13276"/>
          <cell r="W13276"/>
        </row>
        <row r="13277">
          <cell r="K13277"/>
          <cell r="V13277"/>
          <cell r="W13277"/>
        </row>
        <row r="13278">
          <cell r="K13278"/>
          <cell r="V13278"/>
          <cell r="W13278"/>
        </row>
        <row r="13279">
          <cell r="K13279"/>
          <cell r="V13279"/>
          <cell r="W13279"/>
        </row>
        <row r="13280">
          <cell r="K13280"/>
          <cell r="V13280"/>
          <cell r="W13280"/>
        </row>
        <row r="13281">
          <cell r="K13281"/>
          <cell r="V13281"/>
          <cell r="W13281"/>
        </row>
        <row r="13282">
          <cell r="K13282"/>
          <cell r="V13282"/>
          <cell r="W13282"/>
        </row>
        <row r="13283">
          <cell r="K13283"/>
          <cell r="V13283"/>
          <cell r="W13283"/>
        </row>
        <row r="13284">
          <cell r="K13284"/>
          <cell r="V13284"/>
          <cell r="W13284"/>
        </row>
        <row r="13285">
          <cell r="K13285"/>
          <cell r="V13285"/>
          <cell r="W13285"/>
        </row>
        <row r="13286">
          <cell r="K13286"/>
          <cell r="V13286"/>
          <cell r="W13286"/>
        </row>
        <row r="13287">
          <cell r="K13287"/>
          <cell r="V13287"/>
          <cell r="W13287"/>
        </row>
        <row r="13288">
          <cell r="K13288"/>
          <cell r="V13288"/>
          <cell r="W13288"/>
        </row>
        <row r="13289">
          <cell r="K13289"/>
          <cell r="V13289"/>
          <cell r="W13289"/>
        </row>
        <row r="13290">
          <cell r="K13290"/>
          <cell r="V13290"/>
          <cell r="W13290"/>
        </row>
        <row r="13291">
          <cell r="K13291"/>
          <cell r="V13291"/>
          <cell r="W13291"/>
        </row>
        <row r="13292">
          <cell r="K13292"/>
          <cell r="V13292"/>
          <cell r="W13292"/>
        </row>
        <row r="13293">
          <cell r="K13293"/>
          <cell r="V13293"/>
          <cell r="W13293"/>
        </row>
        <row r="13294">
          <cell r="K13294"/>
          <cell r="V13294"/>
          <cell r="W13294"/>
        </row>
        <row r="13295">
          <cell r="K13295"/>
          <cell r="V13295"/>
          <cell r="W13295"/>
        </row>
        <row r="13296">
          <cell r="K13296"/>
          <cell r="V13296"/>
          <cell r="W13296"/>
        </row>
        <row r="13297">
          <cell r="K13297"/>
          <cell r="V13297"/>
          <cell r="W13297"/>
        </row>
        <row r="13298">
          <cell r="K13298"/>
          <cell r="V13298"/>
          <cell r="W13298"/>
        </row>
        <row r="13299">
          <cell r="K13299"/>
          <cell r="V13299"/>
          <cell r="W13299"/>
        </row>
        <row r="13300">
          <cell r="K13300"/>
          <cell r="V13300"/>
          <cell r="W13300"/>
        </row>
        <row r="13301">
          <cell r="K13301"/>
          <cell r="V13301"/>
          <cell r="W13301"/>
        </row>
        <row r="13302">
          <cell r="K13302"/>
          <cell r="V13302"/>
          <cell r="W13302"/>
        </row>
        <row r="13303">
          <cell r="K13303"/>
          <cell r="V13303"/>
          <cell r="W13303"/>
        </row>
        <row r="13304">
          <cell r="K13304"/>
          <cell r="V13304"/>
          <cell r="W13304"/>
        </row>
        <row r="13305">
          <cell r="K13305"/>
          <cell r="V13305"/>
          <cell r="W13305"/>
        </row>
        <row r="13306">
          <cell r="K13306"/>
          <cell r="V13306"/>
          <cell r="W13306"/>
        </row>
        <row r="13307">
          <cell r="K13307"/>
          <cell r="V13307"/>
          <cell r="W13307"/>
        </row>
        <row r="13308">
          <cell r="K13308"/>
          <cell r="V13308"/>
          <cell r="W13308"/>
        </row>
        <row r="13309">
          <cell r="K13309"/>
          <cell r="V13309"/>
          <cell r="W13309"/>
        </row>
        <row r="13310">
          <cell r="K13310"/>
          <cell r="V13310"/>
          <cell r="W13310"/>
        </row>
        <row r="13311">
          <cell r="K13311"/>
          <cell r="V13311"/>
          <cell r="W13311"/>
        </row>
        <row r="13312">
          <cell r="K13312"/>
          <cell r="V13312"/>
          <cell r="W13312"/>
        </row>
        <row r="13313">
          <cell r="K13313"/>
          <cell r="V13313"/>
          <cell r="W13313"/>
        </row>
        <row r="13314">
          <cell r="K13314"/>
          <cell r="V13314"/>
          <cell r="W13314"/>
        </row>
        <row r="13315">
          <cell r="K13315"/>
          <cell r="V13315"/>
          <cell r="W13315"/>
        </row>
        <row r="13316">
          <cell r="K13316"/>
          <cell r="V13316"/>
          <cell r="W13316"/>
        </row>
        <row r="13317">
          <cell r="K13317"/>
          <cell r="V13317"/>
          <cell r="W13317"/>
        </row>
        <row r="13318">
          <cell r="K13318"/>
          <cell r="V13318"/>
          <cell r="W13318"/>
        </row>
        <row r="13319">
          <cell r="K13319"/>
          <cell r="V13319"/>
          <cell r="W13319"/>
        </row>
        <row r="13320">
          <cell r="K13320"/>
          <cell r="V13320"/>
          <cell r="W13320"/>
        </row>
        <row r="13321">
          <cell r="K13321"/>
          <cell r="V13321"/>
          <cell r="W13321"/>
        </row>
        <row r="13322">
          <cell r="K13322"/>
          <cell r="V13322"/>
          <cell r="W13322"/>
        </row>
        <row r="13323">
          <cell r="K13323"/>
          <cell r="V13323"/>
          <cell r="W13323"/>
        </row>
        <row r="13324">
          <cell r="K13324"/>
          <cell r="V13324"/>
          <cell r="W13324"/>
        </row>
        <row r="13325">
          <cell r="K13325"/>
          <cell r="V13325"/>
          <cell r="W13325"/>
        </row>
        <row r="13326">
          <cell r="K13326"/>
          <cell r="V13326"/>
          <cell r="W13326"/>
        </row>
        <row r="13327">
          <cell r="K13327"/>
          <cell r="V13327"/>
          <cell r="W13327"/>
        </row>
        <row r="13328">
          <cell r="K13328"/>
          <cell r="V13328"/>
          <cell r="W13328"/>
        </row>
        <row r="13329">
          <cell r="K13329"/>
          <cell r="V13329"/>
          <cell r="W13329"/>
        </row>
        <row r="13330">
          <cell r="K13330"/>
          <cell r="V13330"/>
          <cell r="W13330"/>
        </row>
        <row r="13331">
          <cell r="K13331"/>
          <cell r="V13331"/>
          <cell r="W13331"/>
        </row>
        <row r="13332">
          <cell r="K13332"/>
          <cell r="V13332"/>
          <cell r="W13332"/>
        </row>
        <row r="13333">
          <cell r="K13333"/>
          <cell r="V13333"/>
          <cell r="W13333"/>
        </row>
        <row r="13334">
          <cell r="K13334"/>
          <cell r="V13334"/>
          <cell r="W13334"/>
        </row>
        <row r="13335">
          <cell r="K13335"/>
          <cell r="V13335"/>
          <cell r="W13335"/>
        </row>
        <row r="13336">
          <cell r="K13336"/>
          <cell r="V13336"/>
          <cell r="W13336"/>
        </row>
        <row r="13337">
          <cell r="K13337"/>
          <cell r="V13337"/>
          <cell r="W13337"/>
        </row>
        <row r="13338">
          <cell r="K13338"/>
          <cell r="V13338"/>
          <cell r="W13338"/>
        </row>
        <row r="13339">
          <cell r="K13339"/>
          <cell r="V13339"/>
          <cell r="W13339"/>
        </row>
        <row r="13340">
          <cell r="K13340"/>
          <cell r="V13340"/>
          <cell r="W13340"/>
        </row>
        <row r="13341">
          <cell r="K13341"/>
          <cell r="V13341"/>
          <cell r="W13341"/>
        </row>
        <row r="13342">
          <cell r="K13342"/>
          <cell r="V13342"/>
          <cell r="W13342"/>
        </row>
        <row r="13343">
          <cell r="K13343"/>
          <cell r="V13343"/>
          <cell r="W13343"/>
        </row>
        <row r="13344">
          <cell r="K13344"/>
          <cell r="V13344"/>
          <cell r="W13344"/>
        </row>
        <row r="13345">
          <cell r="K13345"/>
          <cell r="V13345"/>
          <cell r="W13345"/>
        </row>
        <row r="13346">
          <cell r="K13346"/>
          <cell r="V13346"/>
          <cell r="W13346"/>
        </row>
        <row r="13347">
          <cell r="K13347"/>
          <cell r="V13347"/>
          <cell r="W13347"/>
        </row>
        <row r="13348">
          <cell r="K13348"/>
          <cell r="V13348"/>
          <cell r="W13348"/>
        </row>
        <row r="13349">
          <cell r="K13349"/>
          <cell r="V13349"/>
          <cell r="W13349"/>
        </row>
        <row r="13350">
          <cell r="K13350"/>
          <cell r="V13350"/>
          <cell r="W13350"/>
        </row>
        <row r="13351">
          <cell r="K13351"/>
          <cell r="V13351"/>
          <cell r="W13351"/>
        </row>
        <row r="13352">
          <cell r="K13352"/>
          <cell r="V13352"/>
          <cell r="W13352"/>
        </row>
        <row r="13353">
          <cell r="K13353"/>
          <cell r="V13353"/>
          <cell r="W13353"/>
        </row>
        <row r="13354">
          <cell r="K13354"/>
          <cell r="V13354"/>
          <cell r="W13354"/>
        </row>
        <row r="13355">
          <cell r="K13355"/>
          <cell r="V13355"/>
          <cell r="W13355"/>
        </row>
        <row r="13356">
          <cell r="K13356"/>
          <cell r="V13356"/>
          <cell r="W13356"/>
        </row>
        <row r="13357">
          <cell r="K13357"/>
          <cell r="V13357"/>
          <cell r="W13357"/>
        </row>
        <row r="13358">
          <cell r="K13358"/>
          <cell r="V13358"/>
          <cell r="W13358"/>
        </row>
        <row r="13359">
          <cell r="K13359"/>
          <cell r="V13359"/>
          <cell r="W13359"/>
        </row>
        <row r="13360">
          <cell r="K13360"/>
          <cell r="V13360"/>
          <cell r="W13360"/>
        </row>
        <row r="13361">
          <cell r="K13361"/>
          <cell r="V13361"/>
          <cell r="W13361"/>
        </row>
        <row r="13362">
          <cell r="K13362"/>
          <cell r="V13362"/>
          <cell r="W13362"/>
        </row>
        <row r="13363">
          <cell r="K13363"/>
          <cell r="V13363"/>
          <cell r="W13363"/>
        </row>
        <row r="13364">
          <cell r="K13364"/>
          <cell r="V13364"/>
          <cell r="W13364"/>
        </row>
        <row r="13365">
          <cell r="K13365"/>
          <cell r="V13365"/>
          <cell r="W13365"/>
        </row>
        <row r="13366">
          <cell r="K13366"/>
          <cell r="V13366"/>
          <cell r="W13366"/>
        </row>
        <row r="13367">
          <cell r="K13367"/>
          <cell r="V13367"/>
          <cell r="W13367"/>
        </row>
        <row r="13368">
          <cell r="K13368"/>
          <cell r="V13368"/>
          <cell r="W13368"/>
        </row>
        <row r="13369">
          <cell r="K13369"/>
          <cell r="V13369"/>
          <cell r="W13369"/>
        </row>
        <row r="13370">
          <cell r="K13370"/>
          <cell r="V13370"/>
          <cell r="W13370"/>
        </row>
        <row r="13371">
          <cell r="K13371"/>
          <cell r="V13371"/>
          <cell r="W13371"/>
        </row>
        <row r="13372">
          <cell r="K13372"/>
          <cell r="V13372"/>
          <cell r="W13372"/>
        </row>
        <row r="13373">
          <cell r="K13373"/>
          <cell r="V13373"/>
          <cell r="W13373"/>
        </row>
        <row r="13374">
          <cell r="K13374"/>
          <cell r="V13374"/>
          <cell r="W13374"/>
        </row>
        <row r="13375">
          <cell r="K13375"/>
          <cell r="V13375"/>
          <cell r="W13375"/>
        </row>
        <row r="13376">
          <cell r="K13376"/>
          <cell r="V13376"/>
          <cell r="W13376"/>
        </row>
        <row r="13377">
          <cell r="K13377"/>
          <cell r="V13377"/>
          <cell r="W13377"/>
        </row>
        <row r="13378">
          <cell r="K13378"/>
          <cell r="V13378"/>
          <cell r="W13378"/>
        </row>
        <row r="13379">
          <cell r="K13379"/>
          <cell r="V13379"/>
          <cell r="W13379"/>
        </row>
        <row r="13380">
          <cell r="K13380"/>
          <cell r="V13380"/>
          <cell r="W13380"/>
        </row>
        <row r="13381">
          <cell r="K13381"/>
          <cell r="V13381"/>
          <cell r="W13381"/>
        </row>
        <row r="13382">
          <cell r="K13382"/>
          <cell r="V13382"/>
          <cell r="W13382"/>
        </row>
        <row r="13383">
          <cell r="K13383"/>
          <cell r="V13383"/>
          <cell r="W13383"/>
        </row>
        <row r="13384">
          <cell r="K13384"/>
          <cell r="V13384"/>
          <cell r="W13384"/>
        </row>
        <row r="13385">
          <cell r="K13385"/>
          <cell r="V13385"/>
          <cell r="W13385"/>
        </row>
        <row r="13386">
          <cell r="K13386"/>
          <cell r="V13386"/>
          <cell r="W13386"/>
        </row>
        <row r="13387">
          <cell r="K13387"/>
          <cell r="V13387"/>
          <cell r="W13387"/>
        </row>
        <row r="13388">
          <cell r="K13388"/>
          <cell r="V13388"/>
          <cell r="W13388"/>
        </row>
        <row r="13389">
          <cell r="K13389"/>
          <cell r="V13389"/>
          <cell r="W13389"/>
        </row>
        <row r="13390">
          <cell r="K13390"/>
          <cell r="V13390"/>
          <cell r="W13390"/>
        </row>
        <row r="13391">
          <cell r="K13391"/>
          <cell r="V13391"/>
          <cell r="W13391"/>
        </row>
        <row r="13392">
          <cell r="K13392"/>
          <cell r="V13392"/>
          <cell r="W13392"/>
        </row>
        <row r="13393">
          <cell r="K13393"/>
          <cell r="V13393"/>
          <cell r="W13393"/>
        </row>
        <row r="13394">
          <cell r="K13394"/>
          <cell r="V13394"/>
          <cell r="W13394"/>
        </row>
        <row r="13395">
          <cell r="K13395"/>
          <cell r="V13395"/>
          <cell r="W13395"/>
        </row>
        <row r="13396">
          <cell r="K13396"/>
          <cell r="V13396"/>
          <cell r="W13396"/>
        </row>
        <row r="13397">
          <cell r="K13397"/>
          <cell r="V13397"/>
          <cell r="W13397"/>
        </row>
        <row r="13398">
          <cell r="K13398"/>
          <cell r="V13398"/>
          <cell r="W13398"/>
        </row>
        <row r="13399">
          <cell r="K13399"/>
          <cell r="V13399"/>
          <cell r="W13399"/>
        </row>
        <row r="13400">
          <cell r="K13400"/>
          <cell r="V13400"/>
          <cell r="W13400"/>
        </row>
        <row r="13401">
          <cell r="K13401"/>
          <cell r="V13401"/>
          <cell r="W13401"/>
        </row>
        <row r="13402">
          <cell r="K13402"/>
          <cell r="V13402"/>
          <cell r="W13402"/>
        </row>
        <row r="13403">
          <cell r="K13403"/>
          <cell r="V13403"/>
          <cell r="W13403"/>
        </row>
        <row r="13404">
          <cell r="K13404"/>
          <cell r="V13404"/>
          <cell r="W13404"/>
        </row>
        <row r="13405">
          <cell r="K13405"/>
          <cell r="V13405"/>
          <cell r="W13405"/>
        </row>
        <row r="13406">
          <cell r="K13406"/>
          <cell r="V13406"/>
          <cell r="W13406"/>
        </row>
        <row r="13407">
          <cell r="K13407"/>
          <cell r="V13407"/>
          <cell r="W13407"/>
        </row>
        <row r="13408">
          <cell r="K13408"/>
          <cell r="V13408"/>
          <cell r="W13408"/>
        </row>
        <row r="13409">
          <cell r="K13409"/>
          <cell r="V13409"/>
          <cell r="W13409"/>
        </row>
        <row r="13410">
          <cell r="K13410"/>
          <cell r="V13410"/>
          <cell r="W13410"/>
        </row>
        <row r="13411">
          <cell r="K13411"/>
          <cell r="V13411"/>
          <cell r="W13411"/>
        </row>
        <row r="13412">
          <cell r="K13412"/>
          <cell r="V13412"/>
          <cell r="W13412"/>
        </row>
        <row r="13413">
          <cell r="K13413"/>
          <cell r="V13413"/>
          <cell r="W13413"/>
        </row>
        <row r="13414">
          <cell r="K13414"/>
          <cell r="V13414"/>
          <cell r="W13414"/>
        </row>
        <row r="13415">
          <cell r="K13415"/>
          <cell r="V13415"/>
          <cell r="W13415"/>
        </row>
        <row r="13416">
          <cell r="K13416"/>
          <cell r="V13416"/>
          <cell r="W13416"/>
        </row>
        <row r="13417">
          <cell r="K13417"/>
          <cell r="V13417"/>
          <cell r="W13417"/>
        </row>
        <row r="13418">
          <cell r="K13418"/>
          <cell r="V13418"/>
          <cell r="W13418"/>
        </row>
        <row r="13419">
          <cell r="K13419"/>
          <cell r="V13419"/>
          <cell r="W13419"/>
        </row>
        <row r="13420">
          <cell r="K13420"/>
          <cell r="V13420"/>
          <cell r="W13420"/>
        </row>
        <row r="13421">
          <cell r="K13421"/>
          <cell r="V13421"/>
          <cell r="W13421"/>
        </row>
        <row r="13422">
          <cell r="K13422"/>
          <cell r="V13422"/>
          <cell r="W13422"/>
        </row>
        <row r="13423">
          <cell r="K13423"/>
          <cell r="V13423"/>
          <cell r="W13423"/>
        </row>
        <row r="13424">
          <cell r="K13424"/>
          <cell r="V13424"/>
          <cell r="W13424"/>
        </row>
        <row r="13425">
          <cell r="K13425"/>
          <cell r="V13425"/>
          <cell r="W13425"/>
        </row>
        <row r="13426">
          <cell r="K13426"/>
          <cell r="V13426"/>
          <cell r="W13426"/>
        </row>
        <row r="13427">
          <cell r="K13427"/>
          <cell r="V13427"/>
          <cell r="W13427"/>
        </row>
        <row r="13428">
          <cell r="K13428"/>
          <cell r="V13428"/>
          <cell r="W13428"/>
        </row>
        <row r="13429">
          <cell r="K13429"/>
          <cell r="V13429"/>
          <cell r="W13429"/>
        </row>
        <row r="13430">
          <cell r="K13430"/>
          <cell r="V13430"/>
          <cell r="W13430"/>
        </row>
        <row r="13431">
          <cell r="K13431"/>
          <cell r="V13431"/>
          <cell r="W13431"/>
        </row>
        <row r="13432">
          <cell r="K13432"/>
          <cell r="V13432"/>
          <cell r="W13432"/>
        </row>
        <row r="13433">
          <cell r="K13433"/>
          <cell r="V13433"/>
          <cell r="W13433"/>
        </row>
        <row r="13434">
          <cell r="K13434"/>
          <cell r="V13434"/>
          <cell r="W13434"/>
        </row>
        <row r="13435">
          <cell r="K13435"/>
          <cell r="V13435"/>
          <cell r="W13435"/>
        </row>
        <row r="13436">
          <cell r="K13436"/>
          <cell r="V13436"/>
          <cell r="W13436"/>
        </row>
        <row r="13437">
          <cell r="K13437"/>
          <cell r="V13437"/>
          <cell r="W13437"/>
        </row>
        <row r="13438">
          <cell r="K13438"/>
          <cell r="V13438"/>
          <cell r="W13438"/>
        </row>
        <row r="13439">
          <cell r="K13439"/>
          <cell r="V13439"/>
          <cell r="W13439"/>
        </row>
        <row r="13440">
          <cell r="K13440"/>
          <cell r="V13440"/>
          <cell r="W13440"/>
        </row>
        <row r="13441">
          <cell r="K13441"/>
          <cell r="V13441"/>
          <cell r="W13441"/>
        </row>
        <row r="13442">
          <cell r="K13442"/>
          <cell r="V13442"/>
          <cell r="W13442"/>
        </row>
        <row r="13443">
          <cell r="K13443"/>
          <cell r="V13443"/>
          <cell r="W13443"/>
        </row>
        <row r="13444">
          <cell r="K13444"/>
          <cell r="V13444"/>
          <cell r="W13444"/>
        </row>
        <row r="13445">
          <cell r="K13445"/>
          <cell r="V13445"/>
          <cell r="W13445"/>
        </row>
        <row r="13446">
          <cell r="K13446"/>
          <cell r="V13446"/>
          <cell r="W13446"/>
        </row>
        <row r="13447">
          <cell r="K13447"/>
          <cell r="V13447"/>
          <cell r="W13447"/>
        </row>
        <row r="13448">
          <cell r="K13448"/>
          <cell r="V13448"/>
          <cell r="W13448"/>
        </row>
        <row r="13449">
          <cell r="K13449"/>
          <cell r="V13449"/>
          <cell r="W13449"/>
        </row>
        <row r="13450">
          <cell r="K13450"/>
          <cell r="V13450"/>
          <cell r="W13450"/>
        </row>
        <row r="13451">
          <cell r="K13451"/>
          <cell r="V13451"/>
          <cell r="W13451"/>
        </row>
        <row r="13452">
          <cell r="K13452"/>
          <cell r="V13452"/>
          <cell r="W13452"/>
        </row>
        <row r="13453">
          <cell r="K13453"/>
          <cell r="V13453"/>
          <cell r="W13453"/>
        </row>
        <row r="13454">
          <cell r="K13454"/>
          <cell r="V13454"/>
          <cell r="W13454"/>
        </row>
        <row r="13455">
          <cell r="K13455"/>
          <cell r="V13455"/>
          <cell r="W13455"/>
        </row>
        <row r="13456">
          <cell r="K13456"/>
          <cell r="V13456"/>
          <cell r="W13456"/>
        </row>
        <row r="13457">
          <cell r="K13457"/>
          <cell r="V13457"/>
          <cell r="W13457"/>
        </row>
        <row r="13458">
          <cell r="K13458"/>
          <cell r="V13458"/>
          <cell r="W13458"/>
        </row>
        <row r="13459">
          <cell r="K13459"/>
          <cell r="V13459"/>
          <cell r="W13459"/>
        </row>
        <row r="13460">
          <cell r="K13460"/>
          <cell r="V13460"/>
          <cell r="W13460"/>
        </row>
        <row r="13461">
          <cell r="K13461"/>
          <cell r="V13461"/>
          <cell r="W13461"/>
        </row>
        <row r="13462">
          <cell r="K13462"/>
          <cell r="V13462"/>
          <cell r="W13462"/>
        </row>
        <row r="13463">
          <cell r="K13463"/>
          <cell r="V13463"/>
          <cell r="W13463"/>
        </row>
        <row r="13464">
          <cell r="K13464"/>
          <cell r="V13464"/>
          <cell r="W13464"/>
        </row>
        <row r="13465">
          <cell r="K13465"/>
          <cell r="V13465"/>
          <cell r="W13465"/>
        </row>
        <row r="13466">
          <cell r="K13466"/>
          <cell r="V13466"/>
          <cell r="W13466"/>
        </row>
        <row r="13467">
          <cell r="K13467"/>
          <cell r="V13467"/>
          <cell r="W13467"/>
        </row>
        <row r="13468">
          <cell r="K13468"/>
          <cell r="V13468"/>
          <cell r="W13468"/>
        </row>
        <row r="13469">
          <cell r="K13469"/>
          <cell r="V13469"/>
          <cell r="W13469"/>
        </row>
        <row r="13470">
          <cell r="K13470"/>
          <cell r="V13470"/>
          <cell r="W13470"/>
        </row>
        <row r="13471">
          <cell r="K13471"/>
          <cell r="V13471"/>
          <cell r="W13471"/>
        </row>
        <row r="13472">
          <cell r="K13472"/>
          <cell r="V13472"/>
          <cell r="W13472"/>
        </row>
        <row r="13473">
          <cell r="K13473"/>
          <cell r="V13473"/>
          <cell r="W13473"/>
        </row>
        <row r="13474">
          <cell r="K13474"/>
          <cell r="V13474"/>
          <cell r="W13474"/>
        </row>
        <row r="13475">
          <cell r="K13475"/>
          <cell r="V13475"/>
          <cell r="W13475"/>
        </row>
        <row r="13476">
          <cell r="K13476"/>
          <cell r="V13476"/>
          <cell r="W13476"/>
        </row>
        <row r="13477">
          <cell r="K13477"/>
          <cell r="V13477"/>
          <cell r="W13477"/>
        </row>
        <row r="13478">
          <cell r="K13478"/>
          <cell r="V13478"/>
          <cell r="W13478"/>
        </row>
        <row r="13479">
          <cell r="K13479"/>
          <cell r="V13479"/>
          <cell r="W13479"/>
        </row>
        <row r="13480">
          <cell r="K13480"/>
          <cell r="V13480"/>
          <cell r="W13480"/>
        </row>
        <row r="13481">
          <cell r="K13481"/>
          <cell r="V13481"/>
          <cell r="W13481"/>
        </row>
        <row r="13482">
          <cell r="K13482"/>
          <cell r="V13482"/>
          <cell r="W13482"/>
        </row>
        <row r="13483">
          <cell r="K13483"/>
          <cell r="V13483"/>
          <cell r="W13483"/>
        </row>
        <row r="13484">
          <cell r="K13484"/>
          <cell r="V13484"/>
          <cell r="W13484"/>
        </row>
        <row r="13485">
          <cell r="K13485"/>
          <cell r="V13485"/>
          <cell r="W13485"/>
        </row>
        <row r="13486">
          <cell r="K13486"/>
          <cell r="V13486"/>
          <cell r="W13486"/>
        </row>
        <row r="13487">
          <cell r="K13487"/>
          <cell r="V13487"/>
          <cell r="W13487"/>
        </row>
        <row r="13488">
          <cell r="K13488"/>
          <cell r="V13488"/>
          <cell r="W13488"/>
        </row>
        <row r="13489">
          <cell r="K13489"/>
          <cell r="V13489"/>
          <cell r="W13489"/>
        </row>
        <row r="13490">
          <cell r="K13490"/>
          <cell r="V13490"/>
          <cell r="W13490"/>
        </row>
        <row r="13491">
          <cell r="K13491"/>
          <cell r="V13491"/>
          <cell r="W13491"/>
        </row>
        <row r="13492">
          <cell r="K13492"/>
          <cell r="V13492"/>
          <cell r="W13492"/>
        </row>
        <row r="13493">
          <cell r="K13493"/>
          <cell r="V13493"/>
          <cell r="W13493"/>
        </row>
        <row r="13494">
          <cell r="K13494"/>
          <cell r="V13494"/>
          <cell r="W13494"/>
        </row>
        <row r="13495">
          <cell r="K13495"/>
          <cell r="V13495"/>
          <cell r="W13495"/>
        </row>
        <row r="13496">
          <cell r="K13496"/>
          <cell r="V13496"/>
          <cell r="W13496"/>
        </row>
        <row r="13497">
          <cell r="K13497"/>
          <cell r="V13497"/>
          <cell r="W13497"/>
        </row>
        <row r="13498">
          <cell r="K13498"/>
          <cell r="V13498"/>
          <cell r="W13498"/>
        </row>
        <row r="13499">
          <cell r="K13499"/>
          <cell r="V13499"/>
          <cell r="W13499"/>
        </row>
        <row r="13500">
          <cell r="K13500"/>
          <cell r="V13500"/>
          <cell r="W13500"/>
        </row>
        <row r="13501">
          <cell r="K13501"/>
          <cell r="V13501"/>
          <cell r="W13501"/>
        </row>
        <row r="13502">
          <cell r="K13502"/>
          <cell r="V13502"/>
          <cell r="W13502"/>
        </row>
        <row r="13503">
          <cell r="K13503"/>
          <cell r="V13503"/>
          <cell r="W13503"/>
        </row>
        <row r="13504">
          <cell r="K13504"/>
          <cell r="V13504"/>
          <cell r="W13504"/>
        </row>
        <row r="13505">
          <cell r="K13505"/>
          <cell r="V13505"/>
          <cell r="W13505"/>
        </row>
        <row r="13506">
          <cell r="K13506"/>
          <cell r="V13506"/>
          <cell r="W13506"/>
        </row>
        <row r="13507">
          <cell r="K13507"/>
          <cell r="V13507"/>
          <cell r="W13507"/>
        </row>
        <row r="13508">
          <cell r="K13508"/>
          <cell r="V13508"/>
          <cell r="W13508"/>
        </row>
        <row r="13509">
          <cell r="K13509"/>
          <cell r="V13509"/>
          <cell r="W13509"/>
        </row>
        <row r="13510">
          <cell r="K13510"/>
          <cell r="V13510"/>
          <cell r="W13510"/>
        </row>
        <row r="13511">
          <cell r="K13511"/>
          <cell r="V13511"/>
          <cell r="W13511"/>
        </row>
        <row r="13512">
          <cell r="K13512"/>
          <cell r="V13512"/>
          <cell r="W13512"/>
        </row>
        <row r="13513">
          <cell r="K13513"/>
          <cell r="V13513"/>
          <cell r="W13513"/>
        </row>
        <row r="13514">
          <cell r="K13514"/>
          <cell r="V13514"/>
          <cell r="W13514"/>
        </row>
        <row r="13515">
          <cell r="K13515"/>
          <cell r="V13515"/>
          <cell r="W13515"/>
        </row>
        <row r="13516">
          <cell r="K13516"/>
          <cell r="V13516"/>
          <cell r="W13516"/>
        </row>
        <row r="13517">
          <cell r="K13517"/>
          <cell r="V13517"/>
          <cell r="W13517"/>
        </row>
        <row r="13518">
          <cell r="K13518"/>
          <cell r="V13518"/>
          <cell r="W13518"/>
        </row>
        <row r="13519">
          <cell r="K13519"/>
          <cell r="V13519"/>
          <cell r="W13519"/>
        </row>
        <row r="13520">
          <cell r="K13520"/>
          <cell r="V13520"/>
          <cell r="W13520"/>
        </row>
        <row r="13521">
          <cell r="K13521"/>
          <cell r="V13521"/>
          <cell r="W13521"/>
        </row>
        <row r="13522">
          <cell r="K13522"/>
          <cell r="V13522"/>
          <cell r="W13522"/>
        </row>
        <row r="13523">
          <cell r="K13523"/>
          <cell r="V13523"/>
          <cell r="W13523"/>
        </row>
        <row r="13524">
          <cell r="K13524"/>
          <cell r="V13524"/>
          <cell r="W13524"/>
        </row>
        <row r="13525">
          <cell r="K13525"/>
          <cell r="V13525"/>
          <cell r="W13525"/>
        </row>
        <row r="13526">
          <cell r="K13526"/>
          <cell r="V13526"/>
          <cell r="W13526"/>
        </row>
        <row r="13527">
          <cell r="K13527"/>
          <cell r="V13527"/>
          <cell r="W13527"/>
        </row>
        <row r="13528">
          <cell r="K13528"/>
          <cell r="V13528"/>
          <cell r="W13528"/>
        </row>
        <row r="13529">
          <cell r="K13529"/>
          <cell r="V13529"/>
          <cell r="W13529"/>
        </row>
        <row r="13530">
          <cell r="K13530"/>
          <cell r="V13530"/>
          <cell r="W13530"/>
        </row>
        <row r="13531">
          <cell r="K13531"/>
          <cell r="V13531"/>
          <cell r="W13531"/>
        </row>
        <row r="13532">
          <cell r="K13532"/>
          <cell r="V13532"/>
          <cell r="W13532"/>
        </row>
        <row r="13533">
          <cell r="K13533"/>
          <cell r="V13533"/>
          <cell r="W13533"/>
        </row>
        <row r="13534">
          <cell r="K13534"/>
          <cell r="V13534"/>
          <cell r="W13534"/>
        </row>
        <row r="13535">
          <cell r="K13535"/>
          <cell r="V13535"/>
          <cell r="W13535"/>
        </row>
        <row r="13536">
          <cell r="K13536"/>
          <cell r="V13536"/>
          <cell r="W13536"/>
        </row>
        <row r="13537">
          <cell r="K13537"/>
          <cell r="V13537"/>
          <cell r="W13537"/>
        </row>
        <row r="13538">
          <cell r="K13538"/>
          <cell r="V13538"/>
          <cell r="W13538"/>
        </row>
        <row r="13539">
          <cell r="K13539"/>
          <cell r="V13539"/>
          <cell r="W13539"/>
        </row>
        <row r="13540">
          <cell r="K13540"/>
          <cell r="V13540"/>
          <cell r="W13540"/>
        </row>
        <row r="13541">
          <cell r="K13541"/>
          <cell r="V13541"/>
          <cell r="W13541"/>
        </row>
        <row r="13542">
          <cell r="K13542"/>
          <cell r="V13542"/>
          <cell r="W13542"/>
        </row>
        <row r="13543">
          <cell r="K13543"/>
          <cell r="V13543"/>
          <cell r="W13543"/>
        </row>
        <row r="13544">
          <cell r="K13544"/>
          <cell r="V13544"/>
          <cell r="W13544"/>
        </row>
        <row r="13545">
          <cell r="K13545"/>
          <cell r="V13545"/>
          <cell r="W13545"/>
        </row>
        <row r="13546">
          <cell r="K13546"/>
          <cell r="V13546"/>
          <cell r="W13546"/>
        </row>
        <row r="13547">
          <cell r="K13547"/>
          <cell r="V13547"/>
          <cell r="W13547"/>
        </row>
        <row r="13548">
          <cell r="K13548"/>
          <cell r="V13548"/>
          <cell r="W13548"/>
        </row>
        <row r="13549">
          <cell r="K13549"/>
          <cell r="V13549"/>
          <cell r="W13549"/>
        </row>
        <row r="13550">
          <cell r="K13550"/>
          <cell r="V13550"/>
          <cell r="W13550"/>
        </row>
        <row r="13551">
          <cell r="K13551"/>
          <cell r="V13551"/>
          <cell r="W13551"/>
        </row>
        <row r="13552">
          <cell r="K13552"/>
          <cell r="V13552"/>
          <cell r="W13552"/>
        </row>
        <row r="13553">
          <cell r="K13553"/>
          <cell r="V13553"/>
          <cell r="W13553"/>
        </row>
        <row r="13554">
          <cell r="K13554"/>
          <cell r="V13554"/>
          <cell r="W13554"/>
        </row>
        <row r="13555">
          <cell r="K13555"/>
          <cell r="V13555"/>
          <cell r="W13555"/>
        </row>
        <row r="13556">
          <cell r="K13556"/>
          <cell r="V13556"/>
          <cell r="W13556"/>
        </row>
        <row r="13557">
          <cell r="K13557"/>
          <cell r="V13557"/>
          <cell r="W13557"/>
        </row>
        <row r="13558">
          <cell r="K13558"/>
          <cell r="V13558"/>
          <cell r="W13558"/>
        </row>
        <row r="13559">
          <cell r="K13559"/>
          <cell r="V13559"/>
          <cell r="W13559"/>
        </row>
        <row r="13560">
          <cell r="K13560"/>
          <cell r="V13560"/>
          <cell r="W13560"/>
        </row>
        <row r="13561">
          <cell r="K13561"/>
          <cell r="V13561"/>
          <cell r="W13561"/>
        </row>
        <row r="13562">
          <cell r="K13562"/>
          <cell r="V13562"/>
          <cell r="W13562"/>
        </row>
        <row r="13563">
          <cell r="K13563"/>
          <cell r="V13563"/>
          <cell r="W13563"/>
        </row>
        <row r="13564">
          <cell r="K13564"/>
          <cell r="V13564"/>
          <cell r="W13564"/>
        </row>
        <row r="13565">
          <cell r="K13565"/>
          <cell r="V13565"/>
          <cell r="W13565"/>
        </row>
        <row r="13566">
          <cell r="K13566"/>
          <cell r="V13566"/>
          <cell r="W13566"/>
        </row>
        <row r="13567">
          <cell r="K13567"/>
          <cell r="V13567"/>
          <cell r="W13567"/>
        </row>
        <row r="13568">
          <cell r="K13568"/>
          <cell r="V13568"/>
          <cell r="W13568"/>
        </row>
        <row r="13569">
          <cell r="K13569"/>
          <cell r="V13569"/>
          <cell r="W13569"/>
        </row>
        <row r="13570">
          <cell r="K13570"/>
          <cell r="V13570"/>
          <cell r="W13570"/>
        </row>
        <row r="13571">
          <cell r="K13571"/>
          <cell r="V13571"/>
          <cell r="W13571"/>
        </row>
        <row r="13572">
          <cell r="K13572"/>
          <cell r="V13572"/>
          <cell r="W13572"/>
        </row>
        <row r="13573">
          <cell r="K13573"/>
          <cell r="V13573"/>
          <cell r="W13573"/>
        </row>
        <row r="13574">
          <cell r="K13574"/>
          <cell r="V13574"/>
          <cell r="W13574"/>
        </row>
        <row r="13575">
          <cell r="K13575"/>
          <cell r="V13575"/>
          <cell r="W13575"/>
        </row>
        <row r="13576">
          <cell r="K13576"/>
          <cell r="V13576"/>
          <cell r="W13576"/>
        </row>
        <row r="13577">
          <cell r="K13577"/>
          <cell r="V13577"/>
          <cell r="W13577"/>
        </row>
        <row r="13578">
          <cell r="K13578"/>
          <cell r="V13578"/>
          <cell r="W13578"/>
        </row>
        <row r="13579">
          <cell r="K13579"/>
          <cell r="V13579"/>
          <cell r="W13579"/>
        </row>
        <row r="13580">
          <cell r="K13580"/>
          <cell r="V13580"/>
          <cell r="W13580"/>
        </row>
        <row r="13581">
          <cell r="K13581"/>
          <cell r="V13581"/>
          <cell r="W13581"/>
        </row>
        <row r="13582">
          <cell r="K13582"/>
          <cell r="V13582"/>
          <cell r="W13582"/>
        </row>
        <row r="13583">
          <cell r="K13583"/>
          <cell r="V13583"/>
          <cell r="W13583"/>
        </row>
        <row r="13584">
          <cell r="K13584"/>
          <cell r="V13584"/>
          <cell r="W13584"/>
        </row>
        <row r="13585">
          <cell r="K13585"/>
          <cell r="V13585"/>
          <cell r="W13585"/>
        </row>
        <row r="13586">
          <cell r="K13586"/>
          <cell r="V13586"/>
          <cell r="W13586"/>
        </row>
        <row r="13587">
          <cell r="K13587"/>
          <cell r="V13587"/>
          <cell r="W13587"/>
        </row>
        <row r="13588">
          <cell r="K13588"/>
          <cell r="V13588"/>
          <cell r="W13588"/>
        </row>
        <row r="13589">
          <cell r="K13589"/>
          <cell r="V13589"/>
          <cell r="W13589"/>
        </row>
        <row r="13590">
          <cell r="K13590"/>
          <cell r="V13590"/>
          <cell r="W13590"/>
        </row>
        <row r="13591">
          <cell r="K13591"/>
          <cell r="V13591"/>
          <cell r="W13591"/>
        </row>
        <row r="13592">
          <cell r="K13592"/>
          <cell r="V13592"/>
          <cell r="W13592"/>
        </row>
        <row r="13593">
          <cell r="K13593"/>
          <cell r="V13593"/>
          <cell r="W13593"/>
        </row>
        <row r="13594">
          <cell r="K13594"/>
          <cell r="V13594"/>
          <cell r="W13594"/>
        </row>
        <row r="13595">
          <cell r="K13595"/>
          <cell r="V13595"/>
          <cell r="W13595"/>
        </row>
        <row r="13596">
          <cell r="K13596"/>
          <cell r="V13596"/>
          <cell r="W13596"/>
        </row>
        <row r="13597">
          <cell r="K13597"/>
          <cell r="V13597"/>
          <cell r="W13597"/>
        </row>
        <row r="13598">
          <cell r="K13598"/>
          <cell r="V13598"/>
          <cell r="W13598"/>
        </row>
        <row r="13599">
          <cell r="K13599"/>
          <cell r="V13599"/>
          <cell r="W13599"/>
        </row>
        <row r="13600">
          <cell r="K13600"/>
          <cell r="V13600"/>
          <cell r="W13600"/>
        </row>
        <row r="13601">
          <cell r="K13601"/>
          <cell r="V13601"/>
          <cell r="W13601"/>
        </row>
        <row r="13602">
          <cell r="K13602"/>
          <cell r="V13602"/>
          <cell r="W13602"/>
        </row>
        <row r="13603">
          <cell r="K13603"/>
          <cell r="V13603"/>
          <cell r="W13603"/>
        </row>
        <row r="13604">
          <cell r="K13604"/>
          <cell r="V13604"/>
          <cell r="W13604"/>
        </row>
        <row r="13605">
          <cell r="K13605"/>
          <cell r="V13605"/>
          <cell r="W13605"/>
        </row>
        <row r="13606">
          <cell r="K13606"/>
          <cell r="V13606"/>
          <cell r="W13606"/>
        </row>
        <row r="13607">
          <cell r="K13607"/>
          <cell r="V13607"/>
          <cell r="W13607"/>
        </row>
        <row r="13608">
          <cell r="K13608"/>
          <cell r="V13608"/>
          <cell r="W13608"/>
        </row>
        <row r="13609">
          <cell r="K13609"/>
          <cell r="V13609"/>
          <cell r="W13609"/>
        </row>
        <row r="13610">
          <cell r="K13610"/>
          <cell r="V13610"/>
          <cell r="W13610"/>
        </row>
        <row r="13611">
          <cell r="K13611"/>
          <cell r="V13611"/>
          <cell r="W13611"/>
        </row>
        <row r="13612">
          <cell r="K13612"/>
          <cell r="V13612"/>
          <cell r="W13612"/>
        </row>
        <row r="13613">
          <cell r="K13613"/>
          <cell r="V13613"/>
          <cell r="W13613"/>
        </row>
        <row r="13614">
          <cell r="K13614"/>
          <cell r="V13614"/>
          <cell r="W13614"/>
        </row>
        <row r="13615">
          <cell r="K13615"/>
          <cell r="V13615"/>
          <cell r="W13615"/>
        </row>
        <row r="13616">
          <cell r="K13616"/>
          <cell r="V13616"/>
          <cell r="W13616"/>
        </row>
        <row r="13617">
          <cell r="K13617"/>
          <cell r="V13617"/>
          <cell r="W13617"/>
        </row>
        <row r="13618">
          <cell r="K13618"/>
          <cell r="V13618"/>
          <cell r="W13618"/>
        </row>
        <row r="13619">
          <cell r="K13619"/>
          <cell r="V13619"/>
          <cell r="W13619"/>
        </row>
        <row r="13620">
          <cell r="K13620"/>
          <cell r="V13620"/>
          <cell r="W13620"/>
        </row>
        <row r="13621">
          <cell r="K13621"/>
          <cell r="V13621"/>
          <cell r="W13621"/>
        </row>
        <row r="13622">
          <cell r="K13622"/>
          <cell r="V13622"/>
          <cell r="W13622"/>
        </row>
        <row r="13623">
          <cell r="K13623"/>
          <cell r="V13623"/>
          <cell r="W13623"/>
        </row>
        <row r="13624">
          <cell r="K13624"/>
          <cell r="V13624"/>
          <cell r="W13624"/>
        </row>
        <row r="13625">
          <cell r="K13625"/>
          <cell r="V13625"/>
          <cell r="W13625"/>
        </row>
        <row r="13626">
          <cell r="K13626"/>
          <cell r="V13626"/>
          <cell r="W13626"/>
        </row>
        <row r="13627">
          <cell r="K13627"/>
          <cell r="V13627"/>
          <cell r="W13627"/>
        </row>
        <row r="13628">
          <cell r="K13628"/>
          <cell r="V13628"/>
          <cell r="W13628"/>
        </row>
        <row r="13629">
          <cell r="K13629"/>
          <cell r="V13629"/>
          <cell r="W13629"/>
        </row>
        <row r="13630">
          <cell r="K13630"/>
          <cell r="V13630"/>
          <cell r="W13630"/>
        </row>
        <row r="13631">
          <cell r="K13631"/>
          <cell r="V13631"/>
          <cell r="W13631"/>
        </row>
        <row r="13632">
          <cell r="K13632"/>
          <cell r="V13632"/>
          <cell r="W13632"/>
        </row>
        <row r="13633">
          <cell r="K13633"/>
          <cell r="V13633"/>
          <cell r="W13633"/>
        </row>
        <row r="13634">
          <cell r="K13634"/>
          <cell r="V13634"/>
          <cell r="W13634"/>
        </row>
        <row r="13635">
          <cell r="K13635"/>
          <cell r="V13635"/>
          <cell r="W13635"/>
        </row>
        <row r="13636">
          <cell r="K13636"/>
          <cell r="V13636"/>
          <cell r="W13636"/>
        </row>
        <row r="13637">
          <cell r="K13637"/>
          <cell r="V13637"/>
          <cell r="W13637"/>
        </row>
        <row r="13638">
          <cell r="K13638"/>
          <cell r="V13638"/>
          <cell r="W13638"/>
        </row>
        <row r="13639">
          <cell r="K13639"/>
          <cell r="V13639"/>
          <cell r="W13639"/>
        </row>
        <row r="13640">
          <cell r="K13640"/>
          <cell r="V13640"/>
          <cell r="W13640"/>
        </row>
        <row r="13641">
          <cell r="K13641"/>
          <cell r="V13641"/>
          <cell r="W13641"/>
        </row>
        <row r="13642">
          <cell r="K13642"/>
          <cell r="V13642"/>
          <cell r="W13642"/>
        </row>
        <row r="13643">
          <cell r="K13643"/>
          <cell r="V13643"/>
          <cell r="W13643"/>
        </row>
        <row r="13644">
          <cell r="K13644"/>
          <cell r="V13644"/>
          <cell r="W13644"/>
        </row>
        <row r="13645">
          <cell r="K13645"/>
          <cell r="V13645"/>
          <cell r="W13645"/>
        </row>
        <row r="13646">
          <cell r="K13646"/>
          <cell r="V13646"/>
          <cell r="W13646"/>
        </row>
        <row r="13647">
          <cell r="K13647"/>
          <cell r="V13647"/>
          <cell r="W13647"/>
        </row>
        <row r="13648">
          <cell r="K13648"/>
          <cell r="V13648"/>
          <cell r="W13648"/>
        </row>
        <row r="13649">
          <cell r="K13649"/>
          <cell r="V13649"/>
          <cell r="W13649"/>
        </row>
        <row r="13650">
          <cell r="K13650"/>
          <cell r="V13650"/>
          <cell r="W13650"/>
        </row>
        <row r="13651">
          <cell r="K13651"/>
          <cell r="V13651"/>
          <cell r="W13651"/>
        </row>
        <row r="13652">
          <cell r="K13652"/>
          <cell r="V13652"/>
          <cell r="W13652"/>
        </row>
        <row r="13653">
          <cell r="K13653"/>
          <cell r="V13653"/>
          <cell r="W13653"/>
        </row>
        <row r="13654">
          <cell r="K13654"/>
          <cell r="V13654"/>
          <cell r="W13654"/>
        </row>
        <row r="13655">
          <cell r="K13655"/>
          <cell r="V13655"/>
          <cell r="W13655"/>
        </row>
        <row r="13656">
          <cell r="K13656"/>
          <cell r="V13656"/>
          <cell r="W13656"/>
        </row>
        <row r="13657">
          <cell r="K13657"/>
          <cell r="V13657"/>
          <cell r="W13657"/>
        </row>
        <row r="13658">
          <cell r="K13658"/>
          <cell r="V13658"/>
          <cell r="W13658"/>
        </row>
        <row r="13659">
          <cell r="K13659"/>
          <cell r="V13659"/>
          <cell r="W13659"/>
        </row>
        <row r="13660">
          <cell r="K13660"/>
          <cell r="V13660"/>
          <cell r="W13660"/>
        </row>
        <row r="13661">
          <cell r="K13661"/>
          <cell r="V13661"/>
          <cell r="W13661"/>
        </row>
        <row r="13662">
          <cell r="K13662"/>
          <cell r="V13662"/>
          <cell r="W13662"/>
        </row>
        <row r="13663">
          <cell r="K13663"/>
          <cell r="V13663"/>
          <cell r="W13663"/>
        </row>
        <row r="13664">
          <cell r="K13664"/>
          <cell r="V13664"/>
          <cell r="W13664"/>
        </row>
        <row r="13665">
          <cell r="K13665"/>
          <cell r="V13665"/>
          <cell r="W13665"/>
        </row>
        <row r="13666">
          <cell r="K13666"/>
          <cell r="V13666"/>
          <cell r="W13666"/>
        </row>
        <row r="13667">
          <cell r="K13667"/>
          <cell r="V13667"/>
          <cell r="W13667"/>
        </row>
        <row r="13668">
          <cell r="K13668"/>
          <cell r="V13668"/>
          <cell r="W13668"/>
        </row>
        <row r="13669">
          <cell r="K13669"/>
          <cell r="V13669"/>
          <cell r="W13669"/>
        </row>
        <row r="13670">
          <cell r="K13670"/>
          <cell r="V13670"/>
          <cell r="W13670"/>
        </row>
        <row r="13671">
          <cell r="K13671"/>
          <cell r="V13671"/>
          <cell r="W13671"/>
        </row>
        <row r="13672">
          <cell r="K13672"/>
          <cell r="V13672"/>
          <cell r="W13672"/>
        </row>
        <row r="13673">
          <cell r="K13673"/>
          <cell r="V13673"/>
          <cell r="W13673"/>
        </row>
        <row r="13674">
          <cell r="K13674"/>
          <cell r="V13674"/>
          <cell r="W13674"/>
        </row>
        <row r="13675">
          <cell r="K13675"/>
          <cell r="V13675"/>
          <cell r="W13675"/>
        </row>
        <row r="13676">
          <cell r="K13676"/>
          <cell r="V13676"/>
          <cell r="W13676"/>
        </row>
        <row r="13677">
          <cell r="K13677"/>
          <cell r="V13677"/>
          <cell r="W13677"/>
        </row>
        <row r="13678">
          <cell r="K13678"/>
          <cell r="V13678"/>
          <cell r="W13678"/>
        </row>
        <row r="13679">
          <cell r="K13679"/>
          <cell r="V13679"/>
          <cell r="W13679"/>
        </row>
        <row r="13680">
          <cell r="K13680"/>
          <cell r="V13680"/>
          <cell r="W13680"/>
        </row>
        <row r="13681">
          <cell r="K13681"/>
          <cell r="V13681"/>
          <cell r="W13681"/>
        </row>
        <row r="13682">
          <cell r="K13682"/>
          <cell r="V13682"/>
          <cell r="W13682"/>
        </row>
        <row r="13683">
          <cell r="K13683"/>
          <cell r="V13683"/>
          <cell r="W13683"/>
        </row>
        <row r="13684">
          <cell r="K13684"/>
          <cell r="V13684"/>
          <cell r="W13684"/>
        </row>
        <row r="13685">
          <cell r="K13685"/>
          <cell r="V13685"/>
          <cell r="W13685"/>
        </row>
        <row r="13686">
          <cell r="K13686"/>
          <cell r="V13686"/>
          <cell r="W13686"/>
        </row>
        <row r="13687">
          <cell r="K13687"/>
          <cell r="V13687"/>
          <cell r="W13687"/>
        </row>
        <row r="13688">
          <cell r="K13688"/>
          <cell r="V13688"/>
          <cell r="W13688"/>
        </row>
        <row r="13689">
          <cell r="K13689"/>
          <cell r="V13689"/>
          <cell r="W13689"/>
        </row>
        <row r="13690">
          <cell r="K13690"/>
          <cell r="V13690"/>
          <cell r="W13690"/>
        </row>
        <row r="13691">
          <cell r="K13691"/>
          <cell r="V13691"/>
          <cell r="W13691"/>
        </row>
        <row r="13692">
          <cell r="K13692"/>
          <cell r="V13692"/>
          <cell r="W13692"/>
        </row>
        <row r="13693">
          <cell r="K13693"/>
          <cell r="V13693"/>
          <cell r="W13693"/>
        </row>
        <row r="13694">
          <cell r="K13694"/>
          <cell r="V13694"/>
          <cell r="W13694"/>
        </row>
        <row r="13695">
          <cell r="K13695"/>
          <cell r="V13695"/>
          <cell r="W13695"/>
        </row>
        <row r="13696">
          <cell r="K13696"/>
          <cell r="V13696"/>
          <cell r="W13696"/>
        </row>
        <row r="13697">
          <cell r="K13697"/>
          <cell r="V13697"/>
          <cell r="W13697"/>
        </row>
        <row r="13698">
          <cell r="K13698"/>
          <cell r="V13698"/>
          <cell r="W13698"/>
        </row>
        <row r="13699">
          <cell r="K13699"/>
          <cell r="V13699"/>
          <cell r="W13699"/>
        </row>
        <row r="13700">
          <cell r="K13700"/>
          <cell r="V13700"/>
          <cell r="W13700"/>
        </row>
        <row r="13701">
          <cell r="K13701"/>
          <cell r="V13701"/>
          <cell r="W13701"/>
        </row>
        <row r="13702">
          <cell r="K13702"/>
          <cell r="V13702"/>
          <cell r="W13702"/>
        </row>
        <row r="13703">
          <cell r="K13703"/>
          <cell r="V13703"/>
          <cell r="W13703"/>
        </row>
        <row r="13704">
          <cell r="K13704"/>
          <cell r="V13704"/>
          <cell r="W13704"/>
        </row>
        <row r="13705">
          <cell r="K13705"/>
          <cell r="V13705"/>
          <cell r="W13705"/>
        </row>
        <row r="13706">
          <cell r="K13706"/>
          <cell r="V13706"/>
          <cell r="W13706"/>
        </row>
        <row r="13707">
          <cell r="K13707"/>
          <cell r="V13707"/>
          <cell r="W13707"/>
        </row>
        <row r="13708">
          <cell r="K13708"/>
          <cell r="V13708"/>
          <cell r="W13708"/>
        </row>
        <row r="13709">
          <cell r="K13709"/>
          <cell r="V13709"/>
          <cell r="W13709"/>
        </row>
        <row r="13710">
          <cell r="K13710"/>
          <cell r="V13710"/>
          <cell r="W13710"/>
        </row>
        <row r="13711">
          <cell r="K13711"/>
          <cell r="V13711"/>
          <cell r="W13711"/>
        </row>
        <row r="13712">
          <cell r="K13712"/>
          <cell r="V13712"/>
          <cell r="W13712"/>
        </row>
        <row r="13713">
          <cell r="K13713"/>
          <cell r="V13713"/>
          <cell r="W13713"/>
        </row>
        <row r="13714">
          <cell r="K13714"/>
          <cell r="V13714"/>
          <cell r="W13714"/>
        </row>
        <row r="13715">
          <cell r="K13715"/>
          <cell r="V13715"/>
          <cell r="W13715"/>
        </row>
        <row r="13716">
          <cell r="K13716"/>
          <cell r="V13716"/>
          <cell r="W13716"/>
        </row>
        <row r="13717">
          <cell r="K13717"/>
          <cell r="V13717"/>
          <cell r="W13717"/>
        </row>
        <row r="13718">
          <cell r="K13718"/>
          <cell r="V13718"/>
          <cell r="W13718"/>
        </row>
        <row r="13719">
          <cell r="K13719"/>
          <cell r="V13719"/>
          <cell r="W13719"/>
        </row>
        <row r="13720">
          <cell r="K13720"/>
          <cell r="V13720"/>
          <cell r="W13720"/>
        </row>
        <row r="13721">
          <cell r="K13721"/>
          <cell r="V13721"/>
          <cell r="W13721"/>
        </row>
        <row r="13722">
          <cell r="K13722"/>
          <cell r="V13722"/>
          <cell r="W13722"/>
        </row>
        <row r="13723">
          <cell r="K13723"/>
          <cell r="V13723"/>
          <cell r="W13723"/>
        </row>
        <row r="13724">
          <cell r="K13724"/>
          <cell r="V13724"/>
          <cell r="W13724"/>
        </row>
        <row r="13725">
          <cell r="K13725"/>
          <cell r="V13725"/>
          <cell r="W13725"/>
        </row>
        <row r="13726">
          <cell r="K13726"/>
          <cell r="V13726"/>
          <cell r="W13726"/>
        </row>
        <row r="13727">
          <cell r="K13727"/>
          <cell r="V13727"/>
          <cell r="W13727"/>
        </row>
        <row r="13728">
          <cell r="K13728"/>
          <cell r="V13728"/>
          <cell r="W13728"/>
        </row>
        <row r="13729">
          <cell r="K13729"/>
          <cell r="V13729"/>
          <cell r="W13729"/>
        </row>
        <row r="13730">
          <cell r="K13730"/>
          <cell r="V13730"/>
          <cell r="W13730"/>
        </row>
        <row r="13731">
          <cell r="K13731"/>
          <cell r="V13731"/>
          <cell r="W13731"/>
        </row>
        <row r="13732">
          <cell r="K13732"/>
          <cell r="V13732"/>
          <cell r="W13732"/>
        </row>
        <row r="13733">
          <cell r="K13733"/>
          <cell r="V13733"/>
          <cell r="W13733"/>
        </row>
        <row r="13734">
          <cell r="K13734"/>
          <cell r="V13734"/>
          <cell r="W13734"/>
        </row>
        <row r="13735">
          <cell r="K13735"/>
          <cell r="V13735"/>
          <cell r="W13735"/>
        </row>
        <row r="13736">
          <cell r="K13736"/>
          <cell r="V13736"/>
          <cell r="W13736"/>
        </row>
        <row r="13737">
          <cell r="K13737"/>
          <cell r="V13737"/>
          <cell r="W13737"/>
        </row>
        <row r="13738">
          <cell r="K13738"/>
          <cell r="V13738"/>
          <cell r="W13738"/>
        </row>
        <row r="13739">
          <cell r="K13739"/>
          <cell r="V13739"/>
          <cell r="W13739"/>
        </row>
        <row r="13740">
          <cell r="K13740"/>
          <cell r="V13740"/>
          <cell r="W13740"/>
        </row>
        <row r="13741">
          <cell r="K13741"/>
          <cell r="V13741"/>
          <cell r="W13741"/>
        </row>
        <row r="13742">
          <cell r="K13742"/>
          <cell r="V13742"/>
          <cell r="W13742"/>
        </row>
        <row r="13743">
          <cell r="K13743"/>
          <cell r="V13743"/>
          <cell r="W13743"/>
        </row>
        <row r="13744">
          <cell r="K13744"/>
          <cell r="V13744"/>
          <cell r="W13744"/>
        </row>
        <row r="13745">
          <cell r="K13745"/>
          <cell r="V13745"/>
          <cell r="W13745"/>
        </row>
        <row r="13746">
          <cell r="K13746"/>
          <cell r="V13746"/>
          <cell r="W13746"/>
        </row>
        <row r="13747">
          <cell r="K13747"/>
          <cell r="V13747"/>
          <cell r="W13747"/>
        </row>
        <row r="13748">
          <cell r="K13748"/>
          <cell r="V13748"/>
          <cell r="W13748"/>
        </row>
        <row r="13749">
          <cell r="K13749"/>
          <cell r="V13749"/>
          <cell r="W13749"/>
        </row>
        <row r="13750">
          <cell r="K13750"/>
          <cell r="V13750"/>
          <cell r="W13750"/>
        </row>
        <row r="13751">
          <cell r="K13751"/>
          <cell r="V13751"/>
          <cell r="W13751"/>
        </row>
        <row r="13752">
          <cell r="K13752"/>
          <cell r="V13752"/>
          <cell r="W13752"/>
        </row>
        <row r="13753">
          <cell r="K13753"/>
          <cell r="V13753"/>
          <cell r="W13753"/>
        </row>
        <row r="13754">
          <cell r="K13754"/>
          <cell r="V13754"/>
          <cell r="W13754"/>
        </row>
        <row r="13755">
          <cell r="K13755"/>
          <cell r="V13755"/>
          <cell r="W13755"/>
        </row>
        <row r="13756">
          <cell r="K13756"/>
          <cell r="V13756"/>
          <cell r="W13756"/>
        </row>
        <row r="13757">
          <cell r="K13757"/>
          <cell r="V13757"/>
          <cell r="W13757"/>
        </row>
        <row r="13758">
          <cell r="K13758"/>
          <cell r="V13758"/>
          <cell r="W13758"/>
        </row>
        <row r="13759">
          <cell r="K13759"/>
          <cell r="V13759"/>
          <cell r="W13759"/>
        </row>
        <row r="13760">
          <cell r="K13760"/>
          <cell r="V13760"/>
          <cell r="W13760"/>
        </row>
        <row r="13761">
          <cell r="K13761"/>
          <cell r="V13761"/>
          <cell r="W13761"/>
        </row>
        <row r="13762">
          <cell r="K13762"/>
          <cell r="V13762"/>
          <cell r="W13762"/>
        </row>
        <row r="13763">
          <cell r="K13763"/>
          <cell r="V13763"/>
          <cell r="W13763"/>
        </row>
        <row r="13764">
          <cell r="K13764"/>
          <cell r="V13764"/>
          <cell r="W13764"/>
        </row>
        <row r="13765">
          <cell r="K13765"/>
          <cell r="V13765"/>
          <cell r="W13765"/>
        </row>
        <row r="13766">
          <cell r="K13766"/>
          <cell r="V13766"/>
          <cell r="W13766"/>
        </row>
        <row r="13767">
          <cell r="K13767"/>
          <cell r="V13767"/>
          <cell r="W13767"/>
        </row>
        <row r="13768">
          <cell r="K13768"/>
          <cell r="V13768"/>
          <cell r="W13768"/>
        </row>
        <row r="13769">
          <cell r="K13769"/>
          <cell r="V13769"/>
          <cell r="W13769"/>
        </row>
        <row r="13770">
          <cell r="K13770"/>
          <cell r="V13770"/>
          <cell r="W13770"/>
        </row>
        <row r="13771">
          <cell r="K13771"/>
          <cell r="V13771"/>
          <cell r="W13771"/>
        </row>
        <row r="13772">
          <cell r="K13772"/>
          <cell r="V13772"/>
          <cell r="W13772"/>
        </row>
        <row r="13773">
          <cell r="K13773"/>
          <cell r="V13773"/>
          <cell r="W13773"/>
        </row>
        <row r="13774">
          <cell r="K13774"/>
          <cell r="V13774"/>
          <cell r="W13774"/>
        </row>
        <row r="13775">
          <cell r="K13775"/>
          <cell r="V13775"/>
          <cell r="W13775"/>
        </row>
        <row r="13776">
          <cell r="K13776"/>
          <cell r="V13776"/>
          <cell r="W13776"/>
        </row>
        <row r="13777">
          <cell r="K13777"/>
          <cell r="V13777"/>
          <cell r="W13777"/>
        </row>
        <row r="13778">
          <cell r="K13778"/>
          <cell r="V13778"/>
          <cell r="W13778"/>
        </row>
        <row r="13779">
          <cell r="K13779"/>
          <cell r="V13779"/>
          <cell r="W13779"/>
        </row>
        <row r="13780">
          <cell r="K13780"/>
          <cell r="V13780"/>
          <cell r="W13780"/>
        </row>
        <row r="13781">
          <cell r="K13781"/>
          <cell r="V13781"/>
          <cell r="W13781"/>
        </row>
        <row r="13782">
          <cell r="K13782"/>
          <cell r="V13782"/>
          <cell r="W13782"/>
        </row>
        <row r="13783">
          <cell r="K13783"/>
          <cell r="V13783"/>
          <cell r="W13783"/>
        </row>
        <row r="13784">
          <cell r="K13784"/>
          <cell r="V13784"/>
          <cell r="W13784"/>
        </row>
        <row r="13785">
          <cell r="K13785"/>
          <cell r="V13785"/>
          <cell r="W13785"/>
        </row>
        <row r="13786">
          <cell r="K13786"/>
          <cell r="V13786"/>
          <cell r="W13786"/>
        </row>
        <row r="13787">
          <cell r="K13787"/>
          <cell r="V13787"/>
          <cell r="W13787"/>
        </row>
        <row r="13788">
          <cell r="K13788"/>
          <cell r="V13788"/>
          <cell r="W13788"/>
        </row>
        <row r="13789">
          <cell r="K13789"/>
          <cell r="V13789"/>
          <cell r="W13789"/>
        </row>
        <row r="13790">
          <cell r="K13790"/>
          <cell r="V13790"/>
          <cell r="W13790"/>
        </row>
        <row r="13791">
          <cell r="K13791"/>
          <cell r="V13791"/>
          <cell r="W13791"/>
        </row>
        <row r="13792">
          <cell r="K13792"/>
          <cell r="V13792"/>
          <cell r="W13792"/>
        </row>
        <row r="13793">
          <cell r="K13793"/>
          <cell r="V13793"/>
          <cell r="W13793"/>
        </row>
        <row r="13794">
          <cell r="K13794"/>
          <cell r="V13794"/>
          <cell r="W13794"/>
        </row>
        <row r="13795">
          <cell r="K13795"/>
          <cell r="V13795"/>
          <cell r="W13795"/>
        </row>
        <row r="13796">
          <cell r="K13796"/>
          <cell r="V13796"/>
          <cell r="W13796"/>
        </row>
        <row r="13797">
          <cell r="K13797"/>
          <cell r="V13797"/>
          <cell r="W13797"/>
        </row>
        <row r="13798">
          <cell r="K13798"/>
          <cell r="V13798"/>
          <cell r="W13798"/>
        </row>
        <row r="13799">
          <cell r="K13799"/>
          <cell r="V13799"/>
          <cell r="W13799"/>
        </row>
        <row r="13800">
          <cell r="K13800"/>
          <cell r="V13800"/>
          <cell r="W13800"/>
        </row>
        <row r="13801">
          <cell r="K13801"/>
          <cell r="V13801"/>
          <cell r="W13801"/>
        </row>
        <row r="13802">
          <cell r="K13802"/>
          <cell r="V13802"/>
          <cell r="W13802"/>
        </row>
        <row r="13803">
          <cell r="K13803"/>
          <cell r="V13803"/>
          <cell r="W13803"/>
        </row>
        <row r="13804">
          <cell r="K13804"/>
          <cell r="V13804"/>
          <cell r="W13804"/>
        </row>
        <row r="13805">
          <cell r="K13805"/>
          <cell r="V13805"/>
          <cell r="W13805"/>
        </row>
        <row r="13806">
          <cell r="K13806"/>
          <cell r="V13806"/>
          <cell r="W13806"/>
        </row>
        <row r="13807">
          <cell r="K13807"/>
          <cell r="V13807"/>
          <cell r="W13807"/>
        </row>
        <row r="13808">
          <cell r="K13808"/>
          <cell r="V13808"/>
          <cell r="W13808"/>
        </row>
        <row r="13809">
          <cell r="K13809"/>
          <cell r="V13809"/>
          <cell r="W13809"/>
        </row>
        <row r="13810">
          <cell r="K13810"/>
          <cell r="V13810"/>
          <cell r="W13810"/>
        </row>
        <row r="13811">
          <cell r="K13811"/>
          <cell r="V13811"/>
          <cell r="W13811"/>
        </row>
        <row r="13812">
          <cell r="K13812"/>
          <cell r="V13812"/>
          <cell r="W13812"/>
        </row>
        <row r="13813">
          <cell r="K13813"/>
          <cell r="V13813"/>
          <cell r="W13813"/>
        </row>
        <row r="13814">
          <cell r="K13814"/>
          <cell r="V13814"/>
          <cell r="W13814"/>
        </row>
        <row r="13815">
          <cell r="K13815"/>
          <cell r="V13815"/>
          <cell r="W13815"/>
        </row>
        <row r="13816">
          <cell r="K13816"/>
          <cell r="V13816"/>
          <cell r="W13816"/>
        </row>
        <row r="13817">
          <cell r="K13817"/>
          <cell r="V13817"/>
          <cell r="W13817"/>
        </row>
        <row r="13818">
          <cell r="K13818"/>
          <cell r="V13818"/>
          <cell r="W13818"/>
        </row>
        <row r="13819">
          <cell r="K13819"/>
          <cell r="V13819"/>
          <cell r="W13819"/>
        </row>
        <row r="13820">
          <cell r="K13820"/>
          <cell r="V13820"/>
          <cell r="W13820"/>
        </row>
        <row r="13821">
          <cell r="K13821"/>
          <cell r="V13821"/>
          <cell r="W13821"/>
        </row>
        <row r="13822">
          <cell r="K13822"/>
          <cell r="V13822"/>
          <cell r="W13822"/>
        </row>
        <row r="13823">
          <cell r="K13823"/>
          <cell r="V13823"/>
          <cell r="W13823"/>
        </row>
        <row r="13824">
          <cell r="K13824"/>
          <cell r="V13824"/>
          <cell r="W13824"/>
        </row>
        <row r="13825">
          <cell r="K13825"/>
          <cell r="V13825"/>
          <cell r="W13825"/>
        </row>
        <row r="13826">
          <cell r="K13826"/>
          <cell r="V13826"/>
          <cell r="W13826"/>
        </row>
        <row r="13827">
          <cell r="K13827"/>
          <cell r="V13827"/>
          <cell r="W13827"/>
        </row>
        <row r="13828">
          <cell r="K13828"/>
          <cell r="V13828"/>
          <cell r="W13828"/>
        </row>
        <row r="13829">
          <cell r="K13829"/>
          <cell r="V13829"/>
          <cell r="W13829"/>
        </row>
        <row r="13830">
          <cell r="K13830"/>
          <cell r="V13830"/>
          <cell r="W13830"/>
        </row>
        <row r="13831">
          <cell r="K13831"/>
          <cell r="V13831"/>
          <cell r="W13831"/>
        </row>
        <row r="13832">
          <cell r="K13832"/>
          <cell r="V13832"/>
          <cell r="W13832"/>
        </row>
        <row r="13833">
          <cell r="K13833"/>
          <cell r="V13833"/>
          <cell r="W13833"/>
        </row>
        <row r="13834">
          <cell r="K13834"/>
          <cell r="V13834"/>
          <cell r="W13834"/>
        </row>
        <row r="13835">
          <cell r="K13835"/>
          <cell r="V13835"/>
          <cell r="W13835"/>
        </row>
        <row r="13836">
          <cell r="K13836"/>
          <cell r="V13836"/>
          <cell r="W13836"/>
        </row>
        <row r="13837">
          <cell r="K13837"/>
          <cell r="V13837"/>
          <cell r="W13837"/>
        </row>
        <row r="13838">
          <cell r="K13838"/>
          <cell r="V13838"/>
          <cell r="W13838"/>
        </row>
        <row r="13839">
          <cell r="K13839"/>
          <cell r="V13839"/>
          <cell r="W13839"/>
        </row>
        <row r="13840">
          <cell r="K13840"/>
          <cell r="V13840"/>
          <cell r="W13840"/>
        </row>
        <row r="13841">
          <cell r="K13841"/>
          <cell r="V13841"/>
          <cell r="W13841"/>
        </row>
        <row r="13842">
          <cell r="K13842"/>
          <cell r="V13842"/>
          <cell r="W13842"/>
        </row>
        <row r="13843">
          <cell r="K13843"/>
          <cell r="V13843"/>
          <cell r="W13843"/>
        </row>
        <row r="13844">
          <cell r="K13844"/>
          <cell r="V13844"/>
          <cell r="W13844"/>
        </row>
        <row r="13845">
          <cell r="K13845"/>
          <cell r="V13845"/>
          <cell r="W13845"/>
        </row>
        <row r="13846">
          <cell r="K13846"/>
          <cell r="V13846"/>
          <cell r="W13846"/>
        </row>
        <row r="13847">
          <cell r="K13847"/>
          <cell r="V13847"/>
          <cell r="W13847"/>
        </row>
        <row r="13848">
          <cell r="K13848"/>
          <cell r="V13848"/>
          <cell r="W13848"/>
        </row>
        <row r="13849">
          <cell r="K13849"/>
          <cell r="V13849"/>
          <cell r="W13849"/>
        </row>
        <row r="13850">
          <cell r="K13850"/>
          <cell r="V13850"/>
          <cell r="W13850"/>
        </row>
        <row r="13851">
          <cell r="K13851"/>
          <cell r="V13851"/>
          <cell r="W13851"/>
        </row>
        <row r="13852">
          <cell r="K13852"/>
          <cell r="V13852"/>
          <cell r="W13852"/>
        </row>
        <row r="13853">
          <cell r="K13853"/>
          <cell r="V13853"/>
          <cell r="W13853"/>
        </row>
        <row r="13854">
          <cell r="K13854"/>
          <cell r="V13854"/>
          <cell r="W13854"/>
        </row>
        <row r="13855">
          <cell r="K13855"/>
          <cell r="V13855"/>
          <cell r="W13855"/>
        </row>
        <row r="13856">
          <cell r="K13856"/>
          <cell r="V13856"/>
          <cell r="W13856"/>
        </row>
        <row r="13857">
          <cell r="K13857"/>
          <cell r="V13857"/>
          <cell r="W13857"/>
        </row>
        <row r="13858">
          <cell r="K13858"/>
          <cell r="V13858"/>
          <cell r="W13858"/>
        </row>
        <row r="13859">
          <cell r="K13859"/>
          <cell r="V13859"/>
          <cell r="W13859"/>
        </row>
        <row r="13860">
          <cell r="K13860"/>
          <cell r="V13860"/>
          <cell r="W13860"/>
        </row>
        <row r="13861">
          <cell r="K13861"/>
          <cell r="V13861"/>
          <cell r="W13861"/>
        </row>
        <row r="13862">
          <cell r="K13862"/>
          <cell r="V13862"/>
          <cell r="W13862"/>
        </row>
        <row r="13863">
          <cell r="K13863"/>
          <cell r="V13863"/>
          <cell r="W13863"/>
        </row>
        <row r="13864">
          <cell r="K13864"/>
          <cell r="V13864"/>
          <cell r="W13864"/>
        </row>
        <row r="13865">
          <cell r="K13865"/>
          <cell r="V13865"/>
          <cell r="W13865"/>
        </row>
        <row r="13866">
          <cell r="K13866"/>
          <cell r="V13866"/>
          <cell r="W13866"/>
        </row>
        <row r="13867">
          <cell r="K13867"/>
          <cell r="V13867"/>
          <cell r="W13867"/>
        </row>
        <row r="13868">
          <cell r="K13868"/>
          <cell r="V13868"/>
          <cell r="W13868"/>
        </row>
        <row r="13869">
          <cell r="K13869"/>
          <cell r="V13869"/>
          <cell r="W13869"/>
        </row>
        <row r="13870">
          <cell r="K13870"/>
          <cell r="V13870"/>
          <cell r="W13870"/>
        </row>
        <row r="13871">
          <cell r="K13871"/>
          <cell r="V13871"/>
          <cell r="W13871"/>
        </row>
        <row r="13872">
          <cell r="K13872"/>
          <cell r="V13872"/>
          <cell r="W13872"/>
        </row>
        <row r="13873">
          <cell r="K13873"/>
          <cell r="V13873"/>
          <cell r="W13873"/>
        </row>
        <row r="13874">
          <cell r="K13874"/>
          <cell r="V13874"/>
          <cell r="W13874"/>
        </row>
        <row r="13875">
          <cell r="K13875"/>
          <cell r="V13875"/>
          <cell r="W13875"/>
        </row>
        <row r="13876">
          <cell r="K13876"/>
          <cell r="V13876"/>
          <cell r="W13876"/>
        </row>
        <row r="13877">
          <cell r="K13877"/>
          <cell r="V13877"/>
          <cell r="W13877"/>
        </row>
        <row r="13878">
          <cell r="K13878"/>
          <cell r="V13878"/>
          <cell r="W13878"/>
        </row>
        <row r="13879">
          <cell r="K13879"/>
          <cell r="V13879"/>
          <cell r="W13879"/>
        </row>
        <row r="13880">
          <cell r="K13880"/>
          <cell r="V13880"/>
          <cell r="W13880"/>
        </row>
        <row r="13881">
          <cell r="K13881"/>
          <cell r="V13881"/>
          <cell r="W13881"/>
        </row>
        <row r="13882">
          <cell r="K13882"/>
          <cell r="V13882"/>
          <cell r="W13882"/>
        </row>
        <row r="13883">
          <cell r="K13883"/>
          <cell r="V13883"/>
          <cell r="W13883"/>
        </row>
        <row r="13884">
          <cell r="K13884"/>
          <cell r="V13884"/>
          <cell r="W13884"/>
        </row>
        <row r="13885">
          <cell r="K13885"/>
          <cell r="V13885"/>
          <cell r="W13885"/>
        </row>
        <row r="13886">
          <cell r="K13886"/>
          <cell r="V13886"/>
          <cell r="W13886"/>
        </row>
        <row r="13887">
          <cell r="K13887"/>
          <cell r="V13887"/>
          <cell r="W13887"/>
        </row>
        <row r="13888">
          <cell r="K13888"/>
          <cell r="V13888"/>
          <cell r="W13888"/>
        </row>
        <row r="13889">
          <cell r="K13889"/>
          <cell r="V13889"/>
          <cell r="W13889"/>
        </row>
        <row r="13890">
          <cell r="K13890"/>
          <cell r="V13890"/>
          <cell r="W13890"/>
        </row>
        <row r="13891">
          <cell r="K13891"/>
          <cell r="V13891"/>
          <cell r="W13891"/>
        </row>
        <row r="13892">
          <cell r="K13892"/>
          <cell r="V13892"/>
          <cell r="W13892"/>
        </row>
        <row r="13893">
          <cell r="K13893"/>
          <cell r="V13893"/>
          <cell r="W13893"/>
        </row>
        <row r="13894">
          <cell r="K13894"/>
          <cell r="V13894"/>
          <cell r="W13894"/>
        </row>
        <row r="13895">
          <cell r="K13895"/>
          <cell r="V13895"/>
          <cell r="W13895"/>
        </row>
        <row r="13896">
          <cell r="K13896"/>
          <cell r="V13896"/>
          <cell r="W13896"/>
        </row>
        <row r="13897">
          <cell r="K13897"/>
          <cell r="V13897"/>
          <cell r="W13897"/>
        </row>
        <row r="13898">
          <cell r="K13898"/>
          <cell r="V13898"/>
          <cell r="W13898"/>
        </row>
        <row r="13899">
          <cell r="K13899"/>
          <cell r="V13899"/>
          <cell r="W13899"/>
        </row>
        <row r="13900">
          <cell r="K13900"/>
          <cell r="V13900"/>
          <cell r="W13900"/>
        </row>
        <row r="13901">
          <cell r="K13901"/>
          <cell r="V13901"/>
          <cell r="W13901"/>
        </row>
        <row r="13902">
          <cell r="K13902"/>
          <cell r="V13902"/>
          <cell r="W13902"/>
        </row>
        <row r="13903">
          <cell r="K13903"/>
          <cell r="V13903"/>
          <cell r="W13903"/>
        </row>
        <row r="13904">
          <cell r="K13904"/>
          <cell r="V13904"/>
          <cell r="W13904"/>
        </row>
        <row r="13905">
          <cell r="K13905"/>
          <cell r="V13905"/>
          <cell r="W13905"/>
        </row>
        <row r="13906">
          <cell r="K13906"/>
          <cell r="V13906"/>
          <cell r="W13906"/>
        </row>
        <row r="13907">
          <cell r="K13907"/>
          <cell r="V13907"/>
          <cell r="W13907"/>
        </row>
        <row r="13908">
          <cell r="K13908"/>
          <cell r="V13908"/>
          <cell r="W13908"/>
        </row>
        <row r="13909">
          <cell r="K13909"/>
          <cell r="V13909"/>
          <cell r="W13909"/>
        </row>
        <row r="13910">
          <cell r="K13910"/>
          <cell r="V13910"/>
          <cell r="W13910"/>
        </row>
        <row r="13911">
          <cell r="K13911"/>
          <cell r="V13911"/>
          <cell r="W13911"/>
        </row>
        <row r="13912">
          <cell r="K13912"/>
          <cell r="V13912"/>
          <cell r="W13912"/>
        </row>
        <row r="13913">
          <cell r="K13913"/>
          <cell r="V13913"/>
          <cell r="W13913"/>
        </row>
        <row r="13914">
          <cell r="K13914"/>
          <cell r="V13914"/>
          <cell r="W13914"/>
        </row>
        <row r="13915">
          <cell r="K13915"/>
          <cell r="V13915"/>
          <cell r="W13915"/>
        </row>
        <row r="13916">
          <cell r="K13916"/>
          <cell r="V13916"/>
          <cell r="W13916"/>
        </row>
        <row r="13917">
          <cell r="K13917"/>
          <cell r="V13917"/>
          <cell r="W13917"/>
        </row>
        <row r="13918">
          <cell r="K13918"/>
          <cell r="V13918"/>
          <cell r="W13918"/>
        </row>
        <row r="13919">
          <cell r="K13919"/>
          <cell r="V13919"/>
          <cell r="W13919"/>
        </row>
        <row r="13920">
          <cell r="K13920"/>
          <cell r="V13920"/>
          <cell r="W13920"/>
        </row>
        <row r="13921">
          <cell r="K13921"/>
          <cell r="V13921"/>
          <cell r="W13921"/>
        </row>
        <row r="13922">
          <cell r="K13922"/>
          <cell r="V13922"/>
          <cell r="W13922"/>
        </row>
        <row r="13923">
          <cell r="K13923"/>
          <cell r="V13923"/>
          <cell r="W13923"/>
        </row>
        <row r="13924">
          <cell r="K13924"/>
          <cell r="V13924"/>
          <cell r="W13924"/>
        </row>
        <row r="13925">
          <cell r="K13925"/>
          <cell r="V13925"/>
          <cell r="W13925"/>
        </row>
        <row r="13926">
          <cell r="K13926"/>
          <cell r="V13926"/>
          <cell r="W13926"/>
        </row>
        <row r="13927">
          <cell r="K13927"/>
          <cell r="V13927"/>
          <cell r="W13927"/>
        </row>
        <row r="13928">
          <cell r="K13928"/>
          <cell r="V13928"/>
          <cell r="W13928"/>
        </row>
        <row r="13929">
          <cell r="K13929"/>
          <cell r="V13929"/>
          <cell r="W13929"/>
        </row>
        <row r="13930">
          <cell r="K13930"/>
          <cell r="V13930"/>
          <cell r="W13930"/>
        </row>
        <row r="13931">
          <cell r="K13931"/>
          <cell r="V13931"/>
          <cell r="W13931"/>
        </row>
        <row r="13932">
          <cell r="K13932"/>
          <cell r="V13932"/>
          <cell r="W13932"/>
        </row>
        <row r="13933">
          <cell r="K13933"/>
          <cell r="V13933"/>
          <cell r="W13933"/>
        </row>
        <row r="13934">
          <cell r="K13934"/>
          <cell r="V13934"/>
          <cell r="W13934"/>
        </row>
        <row r="13935">
          <cell r="K13935"/>
          <cell r="V13935"/>
          <cell r="W13935"/>
        </row>
        <row r="13936">
          <cell r="K13936"/>
          <cell r="V13936"/>
          <cell r="W13936"/>
        </row>
        <row r="13937">
          <cell r="K13937"/>
          <cell r="V13937"/>
          <cell r="W13937"/>
        </row>
        <row r="13938">
          <cell r="K13938"/>
          <cell r="V13938"/>
          <cell r="W13938"/>
        </row>
        <row r="13939">
          <cell r="K13939"/>
          <cell r="V13939"/>
          <cell r="W13939"/>
        </row>
        <row r="13940">
          <cell r="K13940"/>
          <cell r="V13940"/>
          <cell r="W13940"/>
        </row>
        <row r="13941">
          <cell r="K13941"/>
          <cell r="V13941"/>
          <cell r="W13941"/>
        </row>
        <row r="13942">
          <cell r="K13942"/>
          <cell r="V13942"/>
          <cell r="W13942"/>
        </row>
        <row r="13943">
          <cell r="K13943"/>
          <cell r="V13943"/>
          <cell r="W13943"/>
        </row>
        <row r="13944">
          <cell r="K13944"/>
          <cell r="V13944"/>
          <cell r="W13944"/>
        </row>
        <row r="13945">
          <cell r="K13945"/>
          <cell r="V13945"/>
          <cell r="W13945"/>
        </row>
        <row r="13946">
          <cell r="K13946"/>
          <cell r="V13946"/>
          <cell r="W13946"/>
        </row>
        <row r="13947">
          <cell r="K13947"/>
          <cell r="V13947"/>
          <cell r="W13947"/>
        </row>
        <row r="13948">
          <cell r="K13948"/>
          <cell r="V13948"/>
          <cell r="W13948"/>
        </row>
        <row r="13949">
          <cell r="K13949"/>
          <cell r="V13949"/>
          <cell r="W13949"/>
        </row>
        <row r="13950">
          <cell r="K13950"/>
          <cell r="V13950"/>
          <cell r="W13950"/>
        </row>
        <row r="13951">
          <cell r="K13951"/>
          <cell r="V13951"/>
          <cell r="W13951"/>
        </row>
        <row r="13952">
          <cell r="K13952"/>
          <cell r="V13952"/>
          <cell r="W13952"/>
        </row>
        <row r="13953">
          <cell r="K13953"/>
          <cell r="V13953"/>
          <cell r="W13953"/>
        </row>
        <row r="13954">
          <cell r="K13954"/>
          <cell r="V13954"/>
          <cell r="W13954"/>
        </row>
        <row r="13955">
          <cell r="K13955"/>
          <cell r="V13955"/>
          <cell r="W13955"/>
        </row>
        <row r="13956">
          <cell r="K13956"/>
          <cell r="V13956"/>
          <cell r="W13956"/>
        </row>
        <row r="13957">
          <cell r="K13957"/>
          <cell r="V13957"/>
          <cell r="W13957"/>
        </row>
        <row r="13958">
          <cell r="K13958"/>
          <cell r="V13958"/>
          <cell r="W13958"/>
        </row>
        <row r="13959">
          <cell r="K13959"/>
          <cell r="V13959"/>
          <cell r="W13959"/>
        </row>
        <row r="13960">
          <cell r="K13960"/>
          <cell r="V13960"/>
          <cell r="W13960"/>
        </row>
        <row r="13961">
          <cell r="K13961"/>
          <cell r="V13961"/>
          <cell r="W13961"/>
        </row>
        <row r="13962">
          <cell r="K13962"/>
          <cell r="V13962"/>
          <cell r="W13962"/>
        </row>
        <row r="13963">
          <cell r="K13963"/>
          <cell r="V13963"/>
          <cell r="W13963"/>
        </row>
        <row r="13964">
          <cell r="K13964"/>
          <cell r="V13964"/>
          <cell r="W13964"/>
        </row>
        <row r="13965">
          <cell r="K13965"/>
          <cell r="V13965"/>
          <cell r="W13965"/>
        </row>
        <row r="13966">
          <cell r="K13966"/>
          <cell r="V13966"/>
          <cell r="W13966"/>
        </row>
        <row r="13967">
          <cell r="K13967"/>
          <cell r="V13967"/>
          <cell r="W13967"/>
        </row>
        <row r="13968">
          <cell r="K13968"/>
          <cell r="V13968"/>
          <cell r="W13968"/>
        </row>
        <row r="13969">
          <cell r="K13969"/>
          <cell r="V13969"/>
          <cell r="W13969"/>
        </row>
        <row r="13970">
          <cell r="K13970"/>
          <cell r="V13970"/>
          <cell r="W13970"/>
        </row>
        <row r="13971">
          <cell r="K13971"/>
          <cell r="V13971"/>
          <cell r="W13971"/>
        </row>
        <row r="13972">
          <cell r="K13972"/>
          <cell r="V13972"/>
          <cell r="W13972"/>
        </row>
        <row r="13973">
          <cell r="K13973"/>
          <cell r="V13973"/>
          <cell r="W13973"/>
        </row>
        <row r="13974">
          <cell r="K13974"/>
          <cell r="V13974"/>
          <cell r="W13974"/>
        </row>
        <row r="13975">
          <cell r="K13975"/>
          <cell r="V13975"/>
          <cell r="W13975"/>
        </row>
        <row r="13976">
          <cell r="K13976"/>
          <cell r="V13976"/>
          <cell r="W13976"/>
        </row>
        <row r="13977">
          <cell r="K13977"/>
          <cell r="V13977"/>
          <cell r="W13977"/>
        </row>
        <row r="13978">
          <cell r="K13978"/>
          <cell r="V13978"/>
          <cell r="W13978"/>
        </row>
        <row r="13979">
          <cell r="K13979"/>
          <cell r="V13979"/>
          <cell r="W13979"/>
        </row>
        <row r="13980">
          <cell r="K13980"/>
          <cell r="V13980"/>
          <cell r="W13980"/>
        </row>
        <row r="13981">
          <cell r="K13981"/>
          <cell r="V13981"/>
          <cell r="W13981"/>
        </row>
        <row r="13982">
          <cell r="K13982"/>
          <cell r="V13982"/>
          <cell r="W13982"/>
        </row>
        <row r="13983">
          <cell r="K13983"/>
          <cell r="V13983"/>
          <cell r="W13983"/>
        </row>
        <row r="13984">
          <cell r="K13984"/>
          <cell r="V13984"/>
          <cell r="W13984"/>
        </row>
        <row r="13985">
          <cell r="K13985"/>
          <cell r="V13985"/>
          <cell r="W13985"/>
        </row>
        <row r="13986">
          <cell r="K13986"/>
          <cell r="V13986"/>
          <cell r="W13986"/>
        </row>
        <row r="13987">
          <cell r="K13987"/>
          <cell r="V13987"/>
          <cell r="W13987"/>
        </row>
        <row r="13988">
          <cell r="K13988"/>
          <cell r="V13988"/>
          <cell r="W13988"/>
        </row>
        <row r="13989">
          <cell r="K13989"/>
          <cell r="V13989"/>
          <cell r="W13989"/>
        </row>
        <row r="13990">
          <cell r="K13990"/>
          <cell r="V13990"/>
          <cell r="W13990"/>
        </row>
        <row r="13991">
          <cell r="K13991"/>
          <cell r="V13991"/>
          <cell r="W13991"/>
        </row>
        <row r="13992">
          <cell r="K13992"/>
          <cell r="V13992"/>
          <cell r="W13992"/>
        </row>
        <row r="13993">
          <cell r="K13993"/>
          <cell r="V13993"/>
          <cell r="W13993"/>
        </row>
        <row r="13994">
          <cell r="K13994"/>
          <cell r="V13994"/>
          <cell r="W13994"/>
        </row>
        <row r="13995">
          <cell r="K13995"/>
          <cell r="V13995"/>
          <cell r="W13995"/>
        </row>
        <row r="13996">
          <cell r="K13996"/>
          <cell r="V13996"/>
          <cell r="W13996"/>
        </row>
        <row r="13997">
          <cell r="K13997"/>
          <cell r="V13997"/>
          <cell r="W13997"/>
        </row>
        <row r="13998">
          <cell r="K13998"/>
          <cell r="V13998"/>
          <cell r="W13998"/>
        </row>
        <row r="13999">
          <cell r="K13999"/>
          <cell r="V13999"/>
          <cell r="W13999"/>
        </row>
        <row r="14000">
          <cell r="K14000"/>
          <cell r="V14000"/>
          <cell r="W14000"/>
        </row>
        <row r="14001">
          <cell r="K14001"/>
          <cell r="V14001"/>
          <cell r="W14001"/>
        </row>
        <row r="14002">
          <cell r="K14002"/>
          <cell r="V14002"/>
          <cell r="W14002"/>
        </row>
        <row r="14003">
          <cell r="K14003"/>
          <cell r="V14003"/>
          <cell r="W14003"/>
        </row>
        <row r="14004">
          <cell r="K14004"/>
          <cell r="V14004"/>
          <cell r="W14004"/>
        </row>
        <row r="14005">
          <cell r="K14005"/>
          <cell r="V14005"/>
          <cell r="W14005"/>
        </row>
        <row r="14006">
          <cell r="K14006"/>
          <cell r="V14006"/>
          <cell r="W14006"/>
        </row>
        <row r="14007">
          <cell r="K14007"/>
          <cell r="V14007"/>
          <cell r="W14007"/>
        </row>
        <row r="14008">
          <cell r="K14008"/>
          <cell r="V14008"/>
          <cell r="W14008"/>
        </row>
        <row r="14009">
          <cell r="K14009"/>
          <cell r="V14009"/>
          <cell r="W14009"/>
        </row>
        <row r="14010">
          <cell r="K14010"/>
          <cell r="V14010"/>
          <cell r="W14010"/>
        </row>
        <row r="14011">
          <cell r="K14011"/>
          <cell r="V14011"/>
          <cell r="W14011"/>
        </row>
        <row r="14012">
          <cell r="K14012"/>
          <cell r="V14012"/>
          <cell r="W14012"/>
        </row>
        <row r="14013">
          <cell r="K14013"/>
          <cell r="V14013"/>
          <cell r="W14013"/>
        </row>
        <row r="14014">
          <cell r="K14014"/>
          <cell r="V14014"/>
          <cell r="W14014"/>
        </row>
        <row r="14015">
          <cell r="K14015"/>
          <cell r="V14015"/>
          <cell r="W14015"/>
        </row>
        <row r="14016">
          <cell r="K14016"/>
          <cell r="V14016"/>
          <cell r="W14016"/>
        </row>
        <row r="14017">
          <cell r="K14017"/>
          <cell r="V14017"/>
          <cell r="W14017"/>
        </row>
        <row r="14018">
          <cell r="K14018"/>
          <cell r="V14018"/>
          <cell r="W14018"/>
        </row>
        <row r="14019">
          <cell r="K14019"/>
          <cell r="V14019"/>
          <cell r="W14019"/>
        </row>
        <row r="14020">
          <cell r="K14020"/>
          <cell r="V14020"/>
          <cell r="W14020"/>
        </row>
        <row r="14021">
          <cell r="K14021"/>
          <cell r="V14021"/>
          <cell r="W14021"/>
        </row>
        <row r="14022">
          <cell r="K14022"/>
          <cell r="V14022"/>
          <cell r="W14022"/>
        </row>
        <row r="14023">
          <cell r="K14023"/>
          <cell r="V14023"/>
          <cell r="W14023"/>
        </row>
        <row r="14024">
          <cell r="K14024"/>
          <cell r="V14024"/>
          <cell r="W14024"/>
        </row>
        <row r="14025">
          <cell r="K14025"/>
          <cell r="V14025"/>
          <cell r="W14025"/>
        </row>
        <row r="14026">
          <cell r="K14026"/>
          <cell r="V14026"/>
          <cell r="W14026"/>
        </row>
        <row r="14027">
          <cell r="K14027"/>
          <cell r="V14027"/>
          <cell r="W14027"/>
        </row>
        <row r="14028">
          <cell r="K14028"/>
          <cell r="V14028"/>
          <cell r="W14028"/>
        </row>
        <row r="14029">
          <cell r="K14029"/>
          <cell r="V14029"/>
          <cell r="W14029"/>
        </row>
        <row r="14030">
          <cell r="K14030"/>
          <cell r="V14030"/>
          <cell r="W14030"/>
        </row>
        <row r="14031">
          <cell r="K14031"/>
          <cell r="V14031"/>
          <cell r="W14031"/>
        </row>
        <row r="14032">
          <cell r="K14032"/>
          <cell r="V14032"/>
          <cell r="W14032"/>
        </row>
        <row r="14033">
          <cell r="K14033"/>
          <cell r="V14033"/>
          <cell r="W14033"/>
        </row>
        <row r="14034">
          <cell r="K14034"/>
          <cell r="V14034"/>
          <cell r="W14034"/>
        </row>
        <row r="14035">
          <cell r="K14035"/>
          <cell r="V14035"/>
          <cell r="W14035"/>
        </row>
        <row r="14036">
          <cell r="K14036"/>
          <cell r="V14036"/>
          <cell r="W14036"/>
        </row>
        <row r="14037">
          <cell r="K14037"/>
          <cell r="V14037"/>
          <cell r="W14037"/>
        </row>
        <row r="14038">
          <cell r="K14038"/>
          <cell r="V14038"/>
          <cell r="W14038"/>
        </row>
        <row r="14039">
          <cell r="K14039"/>
          <cell r="V14039"/>
          <cell r="W14039"/>
        </row>
        <row r="14040">
          <cell r="K14040"/>
          <cell r="V14040"/>
          <cell r="W14040"/>
        </row>
        <row r="14041">
          <cell r="K14041"/>
          <cell r="V14041"/>
          <cell r="W14041"/>
        </row>
        <row r="14042">
          <cell r="K14042"/>
          <cell r="V14042"/>
          <cell r="W14042"/>
        </row>
        <row r="14043">
          <cell r="K14043"/>
          <cell r="V14043"/>
          <cell r="W14043"/>
        </row>
        <row r="14044">
          <cell r="K14044"/>
          <cell r="V14044"/>
          <cell r="W14044"/>
        </row>
        <row r="14045">
          <cell r="K14045"/>
          <cell r="V14045"/>
          <cell r="W14045"/>
        </row>
        <row r="14046">
          <cell r="K14046"/>
          <cell r="V14046"/>
          <cell r="W14046"/>
        </row>
        <row r="14047">
          <cell r="K14047"/>
          <cell r="V14047"/>
          <cell r="W14047"/>
        </row>
        <row r="14048">
          <cell r="K14048"/>
          <cell r="V14048"/>
          <cell r="W14048"/>
        </row>
        <row r="14049">
          <cell r="K14049"/>
          <cell r="V14049"/>
          <cell r="W14049"/>
        </row>
        <row r="14050">
          <cell r="K14050"/>
          <cell r="V14050"/>
          <cell r="W14050"/>
        </row>
        <row r="14051">
          <cell r="K14051"/>
          <cell r="V14051"/>
          <cell r="W14051"/>
        </row>
        <row r="14052">
          <cell r="K14052"/>
          <cell r="V14052"/>
          <cell r="W14052"/>
        </row>
        <row r="14053">
          <cell r="K14053"/>
          <cell r="V14053"/>
          <cell r="W14053"/>
        </row>
        <row r="14054">
          <cell r="K14054"/>
          <cell r="V14054"/>
          <cell r="W14054"/>
        </row>
        <row r="14055">
          <cell r="K14055"/>
          <cell r="V14055"/>
          <cell r="W14055"/>
        </row>
        <row r="14056">
          <cell r="K14056"/>
          <cell r="V14056"/>
          <cell r="W14056"/>
        </row>
        <row r="14057">
          <cell r="K14057"/>
          <cell r="V14057"/>
          <cell r="W14057"/>
        </row>
        <row r="14058">
          <cell r="K14058"/>
          <cell r="V14058"/>
          <cell r="W14058"/>
        </row>
        <row r="14059">
          <cell r="K14059"/>
          <cell r="V14059"/>
          <cell r="W14059"/>
        </row>
        <row r="14060">
          <cell r="K14060"/>
          <cell r="V14060"/>
          <cell r="W14060"/>
        </row>
        <row r="14061">
          <cell r="K14061"/>
          <cell r="V14061"/>
          <cell r="W14061"/>
        </row>
        <row r="14062">
          <cell r="K14062"/>
          <cell r="V14062"/>
          <cell r="W14062"/>
        </row>
        <row r="14063">
          <cell r="K14063"/>
          <cell r="V14063"/>
          <cell r="W14063"/>
        </row>
        <row r="14064">
          <cell r="K14064"/>
          <cell r="V14064"/>
          <cell r="W14064"/>
        </row>
        <row r="14065">
          <cell r="K14065"/>
          <cell r="V14065"/>
          <cell r="W14065"/>
        </row>
        <row r="14066">
          <cell r="K14066"/>
          <cell r="V14066"/>
          <cell r="W14066"/>
        </row>
        <row r="14067">
          <cell r="K14067"/>
          <cell r="V14067"/>
          <cell r="W14067"/>
        </row>
        <row r="14068">
          <cell r="K14068"/>
          <cell r="V14068"/>
          <cell r="W14068"/>
        </row>
        <row r="14069">
          <cell r="K14069"/>
          <cell r="V14069"/>
          <cell r="W14069"/>
        </row>
        <row r="14070">
          <cell r="K14070"/>
          <cell r="V14070"/>
          <cell r="W14070"/>
        </row>
        <row r="14071">
          <cell r="K14071"/>
          <cell r="V14071"/>
          <cell r="W14071"/>
        </row>
        <row r="14072">
          <cell r="K14072"/>
          <cell r="V14072"/>
          <cell r="W14072"/>
        </row>
        <row r="14073">
          <cell r="K14073"/>
          <cell r="V14073"/>
          <cell r="W14073"/>
        </row>
        <row r="14074">
          <cell r="K14074"/>
          <cell r="V14074"/>
          <cell r="W14074"/>
        </row>
        <row r="14075">
          <cell r="K14075"/>
          <cell r="V14075"/>
          <cell r="W14075"/>
        </row>
        <row r="14076">
          <cell r="K14076"/>
          <cell r="V14076"/>
          <cell r="W14076"/>
        </row>
        <row r="14077">
          <cell r="K14077"/>
          <cell r="V14077"/>
          <cell r="W14077"/>
        </row>
        <row r="14078">
          <cell r="K14078"/>
          <cell r="V14078"/>
          <cell r="W14078"/>
        </row>
        <row r="14079">
          <cell r="K14079"/>
          <cell r="V14079"/>
          <cell r="W14079"/>
        </row>
        <row r="14080">
          <cell r="K14080"/>
          <cell r="V14080"/>
          <cell r="W14080"/>
        </row>
        <row r="14081">
          <cell r="K14081"/>
          <cell r="V14081"/>
          <cell r="W14081"/>
        </row>
        <row r="14082">
          <cell r="K14082"/>
          <cell r="V14082"/>
          <cell r="W14082"/>
        </row>
        <row r="14083">
          <cell r="K14083"/>
          <cell r="V14083"/>
          <cell r="W14083"/>
        </row>
        <row r="14084">
          <cell r="K14084"/>
          <cell r="V14084"/>
          <cell r="W14084"/>
        </row>
        <row r="14085">
          <cell r="K14085"/>
          <cell r="V14085"/>
          <cell r="W14085"/>
        </row>
        <row r="14086">
          <cell r="K14086"/>
          <cell r="V14086"/>
          <cell r="W14086"/>
        </row>
        <row r="14087">
          <cell r="K14087"/>
          <cell r="V14087"/>
          <cell r="W14087"/>
        </row>
        <row r="14088">
          <cell r="K14088"/>
          <cell r="V14088"/>
          <cell r="W14088"/>
        </row>
        <row r="14089">
          <cell r="K14089"/>
          <cell r="V14089"/>
          <cell r="W14089"/>
        </row>
        <row r="14090">
          <cell r="K14090"/>
          <cell r="V14090"/>
          <cell r="W14090"/>
        </row>
        <row r="14091">
          <cell r="K14091"/>
          <cell r="V14091"/>
          <cell r="W14091"/>
        </row>
        <row r="14092">
          <cell r="K14092"/>
          <cell r="V14092"/>
          <cell r="W14092"/>
        </row>
        <row r="14093">
          <cell r="K14093"/>
          <cell r="V14093"/>
          <cell r="W14093"/>
        </row>
        <row r="14094">
          <cell r="K14094"/>
          <cell r="V14094"/>
          <cell r="W14094"/>
        </row>
        <row r="14095">
          <cell r="K14095"/>
          <cell r="V14095"/>
          <cell r="W14095"/>
        </row>
        <row r="14096">
          <cell r="K14096"/>
          <cell r="V14096"/>
          <cell r="W14096"/>
        </row>
        <row r="14097">
          <cell r="K14097"/>
          <cell r="V14097"/>
          <cell r="W14097"/>
        </row>
        <row r="14098">
          <cell r="K14098"/>
          <cell r="V14098"/>
          <cell r="W14098"/>
        </row>
        <row r="14099">
          <cell r="K14099"/>
          <cell r="V14099"/>
          <cell r="W14099"/>
        </row>
        <row r="14100">
          <cell r="K14100"/>
          <cell r="V14100"/>
          <cell r="W14100"/>
        </row>
        <row r="14101">
          <cell r="K14101"/>
          <cell r="V14101"/>
          <cell r="W14101"/>
        </row>
        <row r="14102">
          <cell r="K14102"/>
          <cell r="V14102"/>
          <cell r="W14102"/>
        </row>
        <row r="14103">
          <cell r="K14103"/>
          <cell r="V14103"/>
          <cell r="W14103"/>
        </row>
        <row r="14104">
          <cell r="K14104"/>
          <cell r="V14104"/>
          <cell r="W14104"/>
        </row>
        <row r="14105">
          <cell r="K14105"/>
          <cell r="V14105"/>
          <cell r="W14105"/>
        </row>
        <row r="14106">
          <cell r="K14106"/>
          <cell r="V14106"/>
          <cell r="W14106"/>
        </row>
        <row r="14107">
          <cell r="K14107"/>
          <cell r="V14107"/>
          <cell r="W14107"/>
        </row>
        <row r="14108">
          <cell r="K14108"/>
          <cell r="V14108"/>
          <cell r="W14108"/>
        </row>
        <row r="14109">
          <cell r="K14109"/>
          <cell r="V14109"/>
          <cell r="W14109"/>
        </row>
        <row r="14110">
          <cell r="K14110"/>
          <cell r="V14110"/>
          <cell r="W14110"/>
        </row>
        <row r="14111">
          <cell r="K14111"/>
          <cell r="V14111"/>
          <cell r="W14111"/>
        </row>
        <row r="14112">
          <cell r="K14112"/>
          <cell r="V14112"/>
          <cell r="W14112"/>
        </row>
        <row r="14113">
          <cell r="K14113"/>
          <cell r="V14113"/>
          <cell r="W14113"/>
        </row>
        <row r="14114">
          <cell r="K14114"/>
          <cell r="V14114"/>
          <cell r="W14114"/>
        </row>
        <row r="14115">
          <cell r="K14115"/>
          <cell r="V14115"/>
          <cell r="W14115"/>
        </row>
        <row r="14116">
          <cell r="K14116"/>
          <cell r="V14116"/>
          <cell r="W14116"/>
        </row>
        <row r="14117">
          <cell r="K14117"/>
          <cell r="V14117"/>
          <cell r="W14117"/>
        </row>
        <row r="14118">
          <cell r="K14118"/>
          <cell r="V14118"/>
          <cell r="W14118"/>
        </row>
        <row r="14119">
          <cell r="K14119"/>
          <cell r="V14119"/>
          <cell r="W14119"/>
        </row>
        <row r="14120">
          <cell r="K14120"/>
          <cell r="V14120"/>
          <cell r="W14120"/>
        </row>
        <row r="14121">
          <cell r="K14121"/>
          <cell r="V14121"/>
          <cell r="W14121"/>
        </row>
        <row r="14122">
          <cell r="K14122"/>
          <cell r="V14122"/>
          <cell r="W14122"/>
        </row>
        <row r="14123">
          <cell r="K14123"/>
          <cell r="V14123"/>
          <cell r="W14123"/>
        </row>
        <row r="14124">
          <cell r="K14124"/>
          <cell r="V14124"/>
          <cell r="W14124"/>
        </row>
        <row r="14125">
          <cell r="K14125"/>
          <cell r="V14125"/>
          <cell r="W14125"/>
        </row>
        <row r="14126">
          <cell r="K14126"/>
          <cell r="V14126"/>
          <cell r="W14126"/>
        </row>
        <row r="14127">
          <cell r="K14127"/>
          <cell r="V14127"/>
          <cell r="W14127"/>
        </row>
        <row r="14128">
          <cell r="K14128"/>
          <cell r="V14128"/>
          <cell r="W14128"/>
        </row>
        <row r="14129">
          <cell r="K14129"/>
          <cell r="V14129"/>
          <cell r="W14129"/>
        </row>
        <row r="14130">
          <cell r="K14130"/>
          <cell r="V14130"/>
          <cell r="W14130"/>
        </row>
        <row r="14131">
          <cell r="K14131"/>
          <cell r="V14131"/>
          <cell r="W14131"/>
        </row>
        <row r="14132">
          <cell r="K14132"/>
          <cell r="V14132"/>
          <cell r="W14132"/>
        </row>
        <row r="14133">
          <cell r="K14133"/>
          <cell r="V14133"/>
          <cell r="W14133"/>
        </row>
        <row r="14134">
          <cell r="K14134"/>
          <cell r="V14134"/>
          <cell r="W14134"/>
        </row>
        <row r="14135">
          <cell r="K14135"/>
          <cell r="V14135"/>
          <cell r="W14135"/>
        </row>
        <row r="14136">
          <cell r="K14136"/>
          <cell r="V14136"/>
          <cell r="W14136"/>
        </row>
        <row r="14137">
          <cell r="K14137"/>
          <cell r="V14137"/>
          <cell r="W14137"/>
        </row>
        <row r="14138">
          <cell r="K14138"/>
          <cell r="V14138"/>
          <cell r="W14138"/>
        </row>
        <row r="14139">
          <cell r="K14139"/>
          <cell r="V14139"/>
          <cell r="W14139"/>
        </row>
        <row r="14140">
          <cell r="K14140"/>
          <cell r="V14140"/>
          <cell r="W14140"/>
        </row>
        <row r="14141">
          <cell r="K14141"/>
          <cell r="V14141"/>
          <cell r="W14141"/>
        </row>
        <row r="14142">
          <cell r="K14142"/>
          <cell r="V14142"/>
          <cell r="W14142"/>
        </row>
        <row r="14143">
          <cell r="K14143"/>
          <cell r="V14143"/>
          <cell r="W14143"/>
        </row>
        <row r="14144">
          <cell r="K14144"/>
          <cell r="V14144"/>
          <cell r="W14144"/>
        </row>
        <row r="14145">
          <cell r="K14145"/>
          <cell r="V14145"/>
          <cell r="W14145"/>
        </row>
        <row r="14146">
          <cell r="K14146"/>
          <cell r="V14146"/>
          <cell r="W14146"/>
        </row>
        <row r="14147">
          <cell r="K14147"/>
          <cell r="V14147"/>
          <cell r="W14147"/>
        </row>
        <row r="14148">
          <cell r="K14148"/>
          <cell r="V14148"/>
          <cell r="W14148"/>
        </row>
        <row r="14149">
          <cell r="K14149"/>
          <cell r="V14149"/>
          <cell r="W14149"/>
        </row>
        <row r="14150">
          <cell r="K14150"/>
          <cell r="V14150"/>
          <cell r="W14150"/>
        </row>
        <row r="14151">
          <cell r="K14151"/>
          <cell r="V14151"/>
          <cell r="W14151"/>
        </row>
        <row r="14152">
          <cell r="K14152"/>
          <cell r="V14152"/>
          <cell r="W14152"/>
        </row>
        <row r="14153">
          <cell r="K14153"/>
          <cell r="V14153"/>
          <cell r="W14153"/>
        </row>
        <row r="14154">
          <cell r="K14154"/>
          <cell r="V14154"/>
          <cell r="W14154"/>
        </row>
        <row r="14155">
          <cell r="K14155"/>
          <cell r="V14155"/>
          <cell r="W14155"/>
        </row>
        <row r="14156">
          <cell r="K14156"/>
          <cell r="V14156"/>
          <cell r="W14156"/>
        </row>
        <row r="14157">
          <cell r="K14157"/>
          <cell r="V14157"/>
          <cell r="W14157"/>
        </row>
        <row r="14158">
          <cell r="K14158"/>
          <cell r="V14158"/>
          <cell r="W14158"/>
        </row>
        <row r="14159">
          <cell r="K14159"/>
          <cell r="V14159"/>
          <cell r="W14159"/>
        </row>
        <row r="14160">
          <cell r="K14160"/>
          <cell r="V14160"/>
          <cell r="W14160"/>
        </row>
        <row r="14161">
          <cell r="K14161"/>
          <cell r="V14161"/>
          <cell r="W14161"/>
        </row>
        <row r="14162">
          <cell r="K14162"/>
          <cell r="V14162"/>
          <cell r="W14162"/>
        </row>
        <row r="14163">
          <cell r="K14163"/>
          <cell r="V14163"/>
          <cell r="W14163"/>
        </row>
        <row r="14164">
          <cell r="K14164"/>
          <cell r="V14164"/>
          <cell r="W14164"/>
        </row>
        <row r="14165">
          <cell r="K14165"/>
          <cell r="V14165"/>
          <cell r="W14165"/>
        </row>
        <row r="14166">
          <cell r="K14166"/>
          <cell r="V14166"/>
          <cell r="W14166"/>
        </row>
        <row r="14167">
          <cell r="K14167"/>
          <cell r="V14167"/>
          <cell r="W14167"/>
        </row>
        <row r="14168">
          <cell r="K14168"/>
          <cell r="V14168"/>
          <cell r="W14168"/>
        </row>
        <row r="14169">
          <cell r="K14169"/>
          <cell r="V14169"/>
          <cell r="W14169"/>
        </row>
        <row r="14170">
          <cell r="K14170"/>
          <cell r="V14170"/>
          <cell r="W14170"/>
        </row>
        <row r="14171">
          <cell r="K14171"/>
          <cell r="V14171"/>
          <cell r="W14171"/>
        </row>
        <row r="14172">
          <cell r="K14172"/>
          <cell r="V14172"/>
          <cell r="W14172"/>
        </row>
        <row r="14173">
          <cell r="K14173"/>
          <cell r="V14173"/>
          <cell r="W14173"/>
        </row>
        <row r="14174">
          <cell r="K14174"/>
          <cell r="V14174"/>
          <cell r="W14174"/>
        </row>
        <row r="14175">
          <cell r="K14175"/>
          <cell r="V14175"/>
          <cell r="W14175"/>
        </row>
        <row r="14176">
          <cell r="K14176"/>
          <cell r="V14176"/>
          <cell r="W14176"/>
        </row>
        <row r="14177">
          <cell r="K14177"/>
          <cell r="V14177"/>
          <cell r="W14177"/>
        </row>
        <row r="14178">
          <cell r="K14178"/>
          <cell r="V14178"/>
          <cell r="W14178"/>
        </row>
        <row r="14179">
          <cell r="K14179"/>
          <cell r="V14179"/>
          <cell r="W14179"/>
        </row>
        <row r="14180">
          <cell r="K14180"/>
          <cell r="V14180"/>
          <cell r="W14180"/>
        </row>
        <row r="14181">
          <cell r="K14181"/>
          <cell r="V14181"/>
          <cell r="W14181"/>
        </row>
        <row r="14182">
          <cell r="K14182"/>
          <cell r="V14182"/>
          <cell r="W14182"/>
        </row>
        <row r="14183">
          <cell r="K14183"/>
          <cell r="V14183"/>
          <cell r="W14183"/>
        </row>
        <row r="14184">
          <cell r="K14184"/>
          <cell r="V14184"/>
          <cell r="W14184"/>
        </row>
        <row r="14185">
          <cell r="K14185"/>
          <cell r="V14185"/>
          <cell r="W14185"/>
        </row>
        <row r="14186">
          <cell r="K14186"/>
          <cell r="V14186"/>
          <cell r="W14186"/>
        </row>
        <row r="14187">
          <cell r="K14187"/>
          <cell r="V14187"/>
          <cell r="W14187"/>
        </row>
        <row r="14188">
          <cell r="K14188"/>
          <cell r="V14188"/>
          <cell r="W14188"/>
        </row>
        <row r="14189">
          <cell r="K14189"/>
          <cell r="V14189"/>
          <cell r="W14189"/>
        </row>
        <row r="14190">
          <cell r="K14190"/>
          <cell r="V14190"/>
          <cell r="W14190"/>
        </row>
        <row r="14191">
          <cell r="K14191"/>
          <cell r="V14191"/>
          <cell r="W14191"/>
        </row>
        <row r="14192">
          <cell r="K14192"/>
          <cell r="V14192"/>
          <cell r="W14192"/>
        </row>
        <row r="14193">
          <cell r="K14193"/>
          <cell r="V14193"/>
          <cell r="W14193"/>
        </row>
        <row r="14194">
          <cell r="K14194"/>
          <cell r="V14194"/>
          <cell r="W14194"/>
        </row>
        <row r="14195">
          <cell r="K14195"/>
          <cell r="V14195"/>
          <cell r="W14195"/>
        </row>
        <row r="14196">
          <cell r="K14196"/>
          <cell r="V14196"/>
          <cell r="W14196"/>
        </row>
        <row r="14197">
          <cell r="K14197"/>
          <cell r="V14197"/>
          <cell r="W14197"/>
        </row>
        <row r="14198">
          <cell r="K14198"/>
          <cell r="V14198"/>
          <cell r="W14198"/>
        </row>
        <row r="14199">
          <cell r="K14199"/>
          <cell r="V14199"/>
          <cell r="W14199"/>
        </row>
        <row r="14200">
          <cell r="K14200"/>
          <cell r="V14200"/>
          <cell r="W14200"/>
        </row>
        <row r="14201">
          <cell r="K14201"/>
          <cell r="V14201"/>
          <cell r="W14201"/>
        </row>
        <row r="14202">
          <cell r="K14202"/>
          <cell r="V14202"/>
          <cell r="W14202"/>
        </row>
        <row r="14203">
          <cell r="K14203"/>
          <cell r="V14203"/>
          <cell r="W14203"/>
        </row>
        <row r="14204">
          <cell r="K14204"/>
          <cell r="V14204"/>
          <cell r="W14204"/>
        </row>
        <row r="14205">
          <cell r="K14205"/>
          <cell r="V14205"/>
          <cell r="W14205"/>
        </row>
        <row r="14206">
          <cell r="K14206"/>
          <cell r="V14206"/>
          <cell r="W14206"/>
        </row>
        <row r="14207">
          <cell r="K14207"/>
          <cell r="V14207"/>
          <cell r="W14207"/>
        </row>
        <row r="14208">
          <cell r="K14208"/>
          <cell r="V14208"/>
          <cell r="W14208"/>
        </row>
        <row r="14209">
          <cell r="K14209"/>
          <cell r="V14209"/>
          <cell r="W14209"/>
        </row>
        <row r="14210">
          <cell r="K14210"/>
          <cell r="V14210"/>
          <cell r="W14210"/>
        </row>
        <row r="14211">
          <cell r="K14211"/>
          <cell r="V14211"/>
          <cell r="W14211"/>
        </row>
        <row r="14212">
          <cell r="K14212"/>
          <cell r="V14212"/>
          <cell r="W14212"/>
        </row>
        <row r="14213">
          <cell r="K14213"/>
          <cell r="V14213"/>
          <cell r="W14213"/>
        </row>
        <row r="14214">
          <cell r="K14214"/>
          <cell r="V14214"/>
          <cell r="W14214"/>
        </row>
        <row r="14215">
          <cell r="K14215"/>
          <cell r="V14215"/>
          <cell r="W14215"/>
        </row>
        <row r="14216">
          <cell r="K14216"/>
          <cell r="V14216"/>
          <cell r="W14216"/>
        </row>
        <row r="14217">
          <cell r="K14217"/>
          <cell r="V14217"/>
          <cell r="W14217"/>
        </row>
        <row r="14218">
          <cell r="K14218"/>
          <cell r="V14218"/>
          <cell r="W14218"/>
        </row>
        <row r="14219">
          <cell r="K14219"/>
          <cell r="V14219"/>
          <cell r="W14219"/>
        </row>
        <row r="14220">
          <cell r="K14220"/>
          <cell r="V14220"/>
          <cell r="W14220"/>
        </row>
        <row r="14221">
          <cell r="K14221"/>
          <cell r="V14221"/>
          <cell r="W14221"/>
        </row>
        <row r="14222">
          <cell r="K14222"/>
          <cell r="V14222"/>
          <cell r="W14222"/>
        </row>
        <row r="14223">
          <cell r="K14223"/>
          <cell r="V14223"/>
          <cell r="W14223"/>
        </row>
        <row r="14224">
          <cell r="K14224"/>
          <cell r="V14224"/>
          <cell r="W14224"/>
        </row>
        <row r="14225">
          <cell r="K14225"/>
          <cell r="V14225"/>
          <cell r="W14225"/>
        </row>
        <row r="14226">
          <cell r="K14226"/>
          <cell r="V14226"/>
          <cell r="W14226"/>
        </row>
        <row r="14227">
          <cell r="K14227"/>
          <cell r="V14227"/>
          <cell r="W14227"/>
        </row>
        <row r="14228">
          <cell r="K14228"/>
          <cell r="V14228"/>
          <cell r="W14228"/>
        </row>
        <row r="14229">
          <cell r="K14229"/>
          <cell r="V14229"/>
          <cell r="W14229"/>
        </row>
        <row r="14230">
          <cell r="K14230"/>
          <cell r="V14230"/>
          <cell r="W14230"/>
        </row>
        <row r="14231">
          <cell r="K14231"/>
          <cell r="V14231"/>
          <cell r="W14231"/>
        </row>
        <row r="14232">
          <cell r="K14232"/>
          <cell r="V14232"/>
          <cell r="W14232"/>
        </row>
        <row r="14233">
          <cell r="K14233"/>
          <cell r="V14233"/>
          <cell r="W14233"/>
        </row>
        <row r="14234">
          <cell r="K14234"/>
          <cell r="V14234"/>
          <cell r="W14234"/>
        </row>
        <row r="14235">
          <cell r="K14235"/>
          <cell r="V14235"/>
          <cell r="W14235"/>
        </row>
        <row r="14236">
          <cell r="K14236"/>
          <cell r="V14236"/>
          <cell r="W14236"/>
        </row>
        <row r="14237">
          <cell r="K14237"/>
          <cell r="V14237"/>
          <cell r="W14237"/>
        </row>
        <row r="14238">
          <cell r="K14238"/>
          <cell r="V14238"/>
          <cell r="W14238"/>
        </row>
        <row r="14239">
          <cell r="K14239"/>
          <cell r="V14239"/>
          <cell r="W14239"/>
        </row>
        <row r="14240">
          <cell r="K14240"/>
          <cell r="V14240"/>
          <cell r="W14240"/>
        </row>
        <row r="14241">
          <cell r="K14241"/>
          <cell r="V14241"/>
          <cell r="W14241"/>
        </row>
        <row r="14242">
          <cell r="K14242"/>
          <cell r="V14242"/>
          <cell r="W14242"/>
        </row>
        <row r="14243">
          <cell r="K14243"/>
          <cell r="V14243"/>
          <cell r="W14243"/>
        </row>
        <row r="14244">
          <cell r="K14244"/>
          <cell r="V14244"/>
          <cell r="W14244"/>
        </row>
        <row r="14245">
          <cell r="K14245"/>
          <cell r="V14245"/>
          <cell r="W14245"/>
        </row>
        <row r="14246">
          <cell r="K14246"/>
          <cell r="V14246"/>
          <cell r="W14246"/>
        </row>
        <row r="14247">
          <cell r="K14247"/>
          <cell r="V14247"/>
          <cell r="W14247"/>
        </row>
        <row r="14248">
          <cell r="K14248"/>
          <cell r="V14248"/>
          <cell r="W14248"/>
        </row>
        <row r="14249">
          <cell r="K14249"/>
          <cell r="V14249"/>
          <cell r="W14249"/>
        </row>
        <row r="14250">
          <cell r="K14250"/>
          <cell r="V14250"/>
          <cell r="W14250"/>
        </row>
        <row r="14251">
          <cell r="K14251"/>
          <cell r="V14251"/>
          <cell r="W14251"/>
        </row>
        <row r="14252">
          <cell r="K14252"/>
          <cell r="V14252"/>
          <cell r="W14252"/>
        </row>
        <row r="14253">
          <cell r="K14253"/>
          <cell r="V14253"/>
          <cell r="W14253"/>
        </row>
        <row r="14254">
          <cell r="K14254"/>
          <cell r="V14254"/>
          <cell r="W14254"/>
        </row>
        <row r="14255">
          <cell r="K14255"/>
          <cell r="V14255"/>
          <cell r="W14255"/>
        </row>
        <row r="14256">
          <cell r="K14256"/>
          <cell r="V14256"/>
          <cell r="W14256"/>
        </row>
        <row r="14257">
          <cell r="K14257"/>
          <cell r="V14257"/>
          <cell r="W14257"/>
        </row>
        <row r="14258">
          <cell r="K14258"/>
          <cell r="V14258"/>
          <cell r="W14258"/>
        </row>
        <row r="14259">
          <cell r="K14259"/>
          <cell r="V14259"/>
          <cell r="W14259"/>
        </row>
        <row r="14260">
          <cell r="K14260"/>
          <cell r="V14260"/>
          <cell r="W14260"/>
        </row>
        <row r="14261">
          <cell r="K14261"/>
          <cell r="V14261"/>
          <cell r="W14261"/>
        </row>
        <row r="14262">
          <cell r="K14262"/>
          <cell r="V14262"/>
          <cell r="W14262"/>
        </row>
        <row r="14263">
          <cell r="K14263"/>
          <cell r="V14263"/>
          <cell r="W14263"/>
        </row>
        <row r="14264">
          <cell r="K14264"/>
          <cell r="V14264"/>
          <cell r="W14264"/>
        </row>
        <row r="14265">
          <cell r="K14265"/>
          <cell r="V14265"/>
          <cell r="W14265"/>
        </row>
        <row r="14266">
          <cell r="K14266"/>
          <cell r="V14266"/>
          <cell r="W14266"/>
        </row>
        <row r="14267">
          <cell r="K14267"/>
          <cell r="V14267"/>
          <cell r="W14267"/>
        </row>
        <row r="14268">
          <cell r="K14268"/>
          <cell r="V14268"/>
          <cell r="W14268"/>
        </row>
        <row r="14269">
          <cell r="K14269"/>
          <cell r="V14269"/>
          <cell r="W14269"/>
        </row>
        <row r="14270">
          <cell r="K14270"/>
          <cell r="V14270"/>
          <cell r="W14270"/>
        </row>
        <row r="14271">
          <cell r="K14271"/>
          <cell r="V14271"/>
          <cell r="W14271"/>
        </row>
        <row r="14272">
          <cell r="K14272"/>
          <cell r="V14272"/>
          <cell r="W14272"/>
        </row>
        <row r="14273">
          <cell r="K14273"/>
          <cell r="V14273"/>
          <cell r="W14273"/>
        </row>
        <row r="14274">
          <cell r="K14274"/>
          <cell r="V14274"/>
          <cell r="W14274"/>
        </row>
        <row r="14275">
          <cell r="K14275"/>
          <cell r="V14275"/>
          <cell r="W14275"/>
        </row>
        <row r="14276">
          <cell r="K14276"/>
          <cell r="V14276"/>
          <cell r="W14276"/>
        </row>
        <row r="14277">
          <cell r="K14277"/>
          <cell r="V14277"/>
          <cell r="W14277"/>
        </row>
        <row r="14278">
          <cell r="K14278"/>
          <cell r="V14278"/>
          <cell r="W14278"/>
        </row>
        <row r="14279">
          <cell r="K14279"/>
          <cell r="V14279"/>
          <cell r="W14279"/>
        </row>
        <row r="14280">
          <cell r="K14280"/>
          <cell r="V14280"/>
          <cell r="W14280"/>
        </row>
        <row r="14281">
          <cell r="K14281"/>
          <cell r="V14281"/>
          <cell r="W14281"/>
        </row>
        <row r="14282">
          <cell r="K14282"/>
          <cell r="V14282"/>
          <cell r="W14282"/>
        </row>
        <row r="14283">
          <cell r="K14283"/>
          <cell r="V14283"/>
          <cell r="W14283"/>
        </row>
        <row r="14284">
          <cell r="K14284"/>
          <cell r="V14284"/>
          <cell r="W14284"/>
        </row>
        <row r="14285">
          <cell r="K14285"/>
          <cell r="V14285"/>
          <cell r="W14285"/>
        </row>
        <row r="14286">
          <cell r="K14286"/>
          <cell r="V14286"/>
          <cell r="W14286"/>
        </row>
        <row r="14287">
          <cell r="K14287"/>
          <cell r="V14287"/>
          <cell r="W14287"/>
        </row>
        <row r="14288">
          <cell r="K14288"/>
          <cell r="V14288"/>
          <cell r="W14288"/>
        </row>
        <row r="14289">
          <cell r="K14289"/>
          <cell r="V14289"/>
          <cell r="W14289"/>
        </row>
        <row r="14290">
          <cell r="K14290"/>
          <cell r="V14290"/>
          <cell r="W14290"/>
        </row>
        <row r="14291">
          <cell r="K14291"/>
          <cell r="V14291"/>
          <cell r="W14291"/>
        </row>
        <row r="14292">
          <cell r="K14292"/>
          <cell r="V14292"/>
          <cell r="W14292"/>
        </row>
        <row r="14293">
          <cell r="K14293"/>
          <cell r="V14293"/>
          <cell r="W14293"/>
        </row>
        <row r="14294">
          <cell r="K14294"/>
          <cell r="V14294"/>
          <cell r="W14294"/>
        </row>
        <row r="14295">
          <cell r="K14295"/>
          <cell r="V14295"/>
          <cell r="W14295"/>
        </row>
        <row r="14296">
          <cell r="K14296"/>
          <cell r="V14296"/>
          <cell r="W14296"/>
        </row>
        <row r="14297">
          <cell r="K14297"/>
          <cell r="V14297"/>
          <cell r="W14297"/>
        </row>
        <row r="14298">
          <cell r="K14298"/>
          <cell r="V14298"/>
          <cell r="W14298"/>
        </row>
        <row r="14299">
          <cell r="K14299"/>
          <cell r="V14299"/>
          <cell r="W14299"/>
        </row>
        <row r="14300">
          <cell r="K14300"/>
          <cell r="V14300"/>
          <cell r="W14300"/>
        </row>
        <row r="14301">
          <cell r="K14301"/>
          <cell r="V14301"/>
          <cell r="W14301"/>
        </row>
        <row r="14302">
          <cell r="K14302"/>
          <cell r="V14302"/>
          <cell r="W14302"/>
        </row>
        <row r="14303">
          <cell r="K14303"/>
          <cell r="V14303"/>
          <cell r="W14303"/>
        </row>
        <row r="14304">
          <cell r="K14304"/>
          <cell r="V14304"/>
          <cell r="W14304"/>
        </row>
        <row r="14305">
          <cell r="K14305"/>
          <cell r="V14305"/>
          <cell r="W14305"/>
        </row>
        <row r="14306">
          <cell r="K14306"/>
          <cell r="V14306"/>
          <cell r="W14306"/>
        </row>
        <row r="14307">
          <cell r="K14307"/>
          <cell r="V14307"/>
          <cell r="W14307"/>
        </row>
        <row r="14308">
          <cell r="K14308"/>
          <cell r="V14308"/>
          <cell r="W14308"/>
        </row>
        <row r="14309">
          <cell r="K14309"/>
          <cell r="V14309"/>
          <cell r="W14309"/>
        </row>
        <row r="14310">
          <cell r="K14310"/>
          <cell r="V14310"/>
          <cell r="W14310"/>
        </row>
        <row r="14311">
          <cell r="K14311"/>
          <cell r="V14311"/>
          <cell r="W14311"/>
        </row>
        <row r="14312">
          <cell r="K14312"/>
          <cell r="V14312"/>
          <cell r="W14312"/>
        </row>
        <row r="14313">
          <cell r="K14313"/>
          <cell r="V14313"/>
          <cell r="W14313"/>
        </row>
        <row r="14314">
          <cell r="K14314"/>
          <cell r="V14314"/>
          <cell r="W14314"/>
        </row>
        <row r="14315">
          <cell r="K14315"/>
          <cell r="V14315"/>
          <cell r="W14315"/>
        </row>
        <row r="14316">
          <cell r="K14316"/>
          <cell r="V14316"/>
          <cell r="W14316"/>
        </row>
        <row r="14317">
          <cell r="K14317"/>
          <cell r="V14317"/>
          <cell r="W14317"/>
        </row>
        <row r="14318">
          <cell r="K14318"/>
          <cell r="V14318"/>
          <cell r="W14318"/>
        </row>
        <row r="14319">
          <cell r="K14319"/>
          <cell r="V14319"/>
          <cell r="W14319"/>
        </row>
        <row r="14320">
          <cell r="K14320"/>
          <cell r="V14320"/>
          <cell r="W14320"/>
        </row>
        <row r="14321">
          <cell r="K14321"/>
          <cell r="V14321"/>
          <cell r="W14321"/>
        </row>
        <row r="14322">
          <cell r="K14322"/>
          <cell r="V14322"/>
          <cell r="W14322"/>
        </row>
        <row r="14323">
          <cell r="K14323"/>
          <cell r="V14323"/>
          <cell r="W14323"/>
        </row>
        <row r="14324">
          <cell r="K14324"/>
          <cell r="V14324"/>
          <cell r="W14324"/>
        </row>
        <row r="14325">
          <cell r="K14325"/>
          <cell r="V14325"/>
          <cell r="W14325"/>
        </row>
        <row r="14326">
          <cell r="K14326"/>
          <cell r="V14326"/>
          <cell r="W14326"/>
        </row>
        <row r="14327">
          <cell r="K14327"/>
          <cell r="V14327"/>
          <cell r="W14327"/>
        </row>
        <row r="14328">
          <cell r="K14328"/>
          <cell r="V14328"/>
          <cell r="W14328"/>
        </row>
        <row r="14329">
          <cell r="K14329"/>
          <cell r="V14329"/>
          <cell r="W14329"/>
        </row>
        <row r="14330">
          <cell r="K14330"/>
          <cell r="V14330"/>
          <cell r="W14330"/>
        </row>
        <row r="14331">
          <cell r="K14331"/>
          <cell r="V14331"/>
          <cell r="W14331"/>
        </row>
        <row r="14332">
          <cell r="K14332"/>
          <cell r="V14332"/>
          <cell r="W14332"/>
        </row>
        <row r="14333">
          <cell r="K14333"/>
          <cell r="V14333"/>
          <cell r="W14333"/>
        </row>
        <row r="14334">
          <cell r="K14334"/>
          <cell r="V14334"/>
          <cell r="W14334"/>
        </row>
        <row r="14335">
          <cell r="K14335"/>
          <cell r="V14335"/>
          <cell r="W14335"/>
        </row>
        <row r="14336">
          <cell r="K14336"/>
          <cell r="V14336"/>
          <cell r="W14336"/>
        </row>
        <row r="14337">
          <cell r="K14337"/>
          <cell r="V14337"/>
          <cell r="W14337"/>
        </row>
        <row r="14338">
          <cell r="K14338"/>
          <cell r="V14338"/>
          <cell r="W14338"/>
        </row>
        <row r="14339">
          <cell r="K14339"/>
          <cell r="V14339"/>
          <cell r="W14339"/>
        </row>
        <row r="14340">
          <cell r="K14340"/>
          <cell r="V14340"/>
          <cell r="W14340"/>
        </row>
        <row r="14341">
          <cell r="K14341"/>
          <cell r="V14341"/>
          <cell r="W14341"/>
        </row>
        <row r="14342">
          <cell r="K14342"/>
          <cell r="V14342"/>
          <cell r="W14342"/>
        </row>
        <row r="14343">
          <cell r="K14343"/>
          <cell r="V14343"/>
          <cell r="W14343"/>
        </row>
        <row r="14344">
          <cell r="K14344"/>
          <cell r="V14344"/>
          <cell r="W14344"/>
        </row>
        <row r="14345">
          <cell r="K14345"/>
          <cell r="V14345"/>
          <cell r="W14345"/>
        </row>
        <row r="14346">
          <cell r="K14346"/>
          <cell r="V14346"/>
          <cell r="W14346"/>
        </row>
        <row r="14347">
          <cell r="K14347"/>
          <cell r="V14347"/>
          <cell r="W14347"/>
        </row>
        <row r="14348">
          <cell r="K14348"/>
          <cell r="V14348"/>
          <cell r="W14348"/>
        </row>
        <row r="14349">
          <cell r="K14349"/>
          <cell r="V14349"/>
          <cell r="W14349"/>
        </row>
        <row r="14350">
          <cell r="K14350"/>
          <cell r="V14350"/>
          <cell r="W14350"/>
        </row>
        <row r="14351">
          <cell r="K14351"/>
          <cell r="V14351"/>
          <cell r="W14351"/>
        </row>
        <row r="14352">
          <cell r="K14352"/>
          <cell r="V14352"/>
          <cell r="W14352"/>
        </row>
        <row r="14353">
          <cell r="K14353"/>
          <cell r="V14353"/>
          <cell r="W14353"/>
        </row>
        <row r="14354">
          <cell r="K14354"/>
          <cell r="V14354"/>
          <cell r="W14354"/>
        </row>
        <row r="14355">
          <cell r="K14355"/>
          <cell r="V14355"/>
          <cell r="W14355"/>
        </row>
        <row r="14356">
          <cell r="K14356"/>
          <cell r="V14356"/>
          <cell r="W14356"/>
        </row>
        <row r="14357">
          <cell r="K14357"/>
          <cell r="V14357"/>
          <cell r="W14357"/>
        </row>
        <row r="14358">
          <cell r="K14358"/>
          <cell r="V14358"/>
          <cell r="W14358"/>
        </row>
        <row r="14359">
          <cell r="K14359"/>
          <cell r="V14359"/>
          <cell r="W14359"/>
        </row>
        <row r="14360">
          <cell r="K14360"/>
          <cell r="V14360"/>
          <cell r="W14360"/>
        </row>
        <row r="14361">
          <cell r="K14361"/>
          <cell r="V14361"/>
          <cell r="W14361"/>
        </row>
        <row r="14362">
          <cell r="K14362"/>
          <cell r="V14362"/>
          <cell r="W14362"/>
        </row>
        <row r="14363">
          <cell r="K14363"/>
          <cell r="V14363"/>
          <cell r="W14363"/>
        </row>
        <row r="14364">
          <cell r="K14364"/>
          <cell r="V14364"/>
          <cell r="W14364"/>
        </row>
        <row r="14365">
          <cell r="K14365"/>
          <cell r="V14365"/>
          <cell r="W14365"/>
        </row>
        <row r="14366">
          <cell r="K14366"/>
          <cell r="V14366"/>
          <cell r="W14366"/>
        </row>
        <row r="14367">
          <cell r="K14367"/>
          <cell r="V14367"/>
          <cell r="W14367"/>
        </row>
        <row r="14368">
          <cell r="K14368"/>
          <cell r="V14368"/>
          <cell r="W14368"/>
        </row>
        <row r="14369">
          <cell r="K14369"/>
          <cell r="V14369"/>
          <cell r="W14369"/>
        </row>
        <row r="14370">
          <cell r="K14370"/>
          <cell r="V14370"/>
          <cell r="W14370"/>
        </row>
        <row r="14371">
          <cell r="K14371"/>
          <cell r="V14371"/>
          <cell r="W14371"/>
        </row>
        <row r="14372">
          <cell r="K14372"/>
          <cell r="V14372"/>
          <cell r="W14372"/>
        </row>
        <row r="14373">
          <cell r="K14373"/>
          <cell r="V14373"/>
          <cell r="W14373"/>
        </row>
        <row r="14374">
          <cell r="K14374"/>
          <cell r="V14374"/>
          <cell r="W14374"/>
        </row>
        <row r="14375">
          <cell r="K14375"/>
          <cell r="V14375"/>
          <cell r="W14375"/>
        </row>
        <row r="14376">
          <cell r="K14376"/>
          <cell r="V14376"/>
          <cell r="W14376"/>
        </row>
        <row r="14377">
          <cell r="K14377"/>
          <cell r="V14377"/>
          <cell r="W14377"/>
        </row>
        <row r="14378">
          <cell r="K14378"/>
          <cell r="V14378"/>
          <cell r="W14378"/>
        </row>
        <row r="14379">
          <cell r="K14379"/>
          <cell r="V14379"/>
          <cell r="W14379"/>
        </row>
        <row r="14380">
          <cell r="K14380"/>
          <cell r="V14380"/>
          <cell r="W14380"/>
        </row>
        <row r="14381">
          <cell r="K14381"/>
          <cell r="V14381"/>
          <cell r="W14381"/>
        </row>
        <row r="14382">
          <cell r="K14382"/>
          <cell r="V14382"/>
          <cell r="W14382"/>
        </row>
        <row r="14383">
          <cell r="K14383"/>
          <cell r="V14383"/>
          <cell r="W14383"/>
        </row>
        <row r="14384">
          <cell r="K14384"/>
          <cell r="V14384"/>
          <cell r="W14384"/>
        </row>
        <row r="14385">
          <cell r="K14385"/>
          <cell r="V14385"/>
          <cell r="W14385"/>
        </row>
        <row r="14386">
          <cell r="K14386"/>
          <cell r="V14386"/>
          <cell r="W14386"/>
        </row>
        <row r="14387">
          <cell r="K14387"/>
          <cell r="V14387"/>
          <cell r="W14387"/>
        </row>
        <row r="14388">
          <cell r="K14388"/>
          <cell r="V14388"/>
          <cell r="W14388"/>
        </row>
        <row r="14389">
          <cell r="K14389"/>
          <cell r="V14389"/>
          <cell r="W14389"/>
        </row>
        <row r="14390">
          <cell r="K14390"/>
          <cell r="V14390"/>
          <cell r="W14390"/>
        </row>
        <row r="14391">
          <cell r="K14391"/>
          <cell r="V14391"/>
          <cell r="W14391"/>
        </row>
        <row r="14392">
          <cell r="K14392"/>
          <cell r="V14392"/>
          <cell r="W14392"/>
        </row>
        <row r="14393">
          <cell r="K14393"/>
          <cell r="V14393"/>
          <cell r="W14393"/>
        </row>
        <row r="14394">
          <cell r="K14394"/>
          <cell r="V14394"/>
          <cell r="W14394"/>
        </row>
        <row r="14395">
          <cell r="K14395"/>
          <cell r="V14395"/>
          <cell r="W14395"/>
        </row>
        <row r="14396">
          <cell r="K14396"/>
          <cell r="V14396"/>
          <cell r="W14396"/>
        </row>
        <row r="14397">
          <cell r="K14397"/>
          <cell r="V14397"/>
          <cell r="W14397"/>
        </row>
        <row r="14398">
          <cell r="K14398"/>
          <cell r="V14398"/>
          <cell r="W14398"/>
        </row>
        <row r="14399">
          <cell r="K14399"/>
          <cell r="V14399"/>
          <cell r="W14399"/>
        </row>
        <row r="14400">
          <cell r="K14400"/>
          <cell r="V14400"/>
          <cell r="W14400"/>
        </row>
        <row r="14401">
          <cell r="K14401"/>
          <cell r="V14401"/>
          <cell r="W14401"/>
        </row>
        <row r="14402">
          <cell r="K14402"/>
          <cell r="V14402"/>
          <cell r="W14402"/>
        </row>
        <row r="14403">
          <cell r="K14403"/>
          <cell r="V14403"/>
          <cell r="W14403"/>
        </row>
        <row r="14404">
          <cell r="K14404"/>
          <cell r="V14404"/>
          <cell r="W14404"/>
        </row>
        <row r="14405">
          <cell r="K14405"/>
          <cell r="V14405"/>
          <cell r="W14405"/>
        </row>
        <row r="14406">
          <cell r="K14406"/>
          <cell r="V14406"/>
          <cell r="W14406"/>
        </row>
        <row r="14407">
          <cell r="K14407"/>
          <cell r="V14407"/>
          <cell r="W14407"/>
        </row>
        <row r="14408">
          <cell r="K14408"/>
          <cell r="V14408"/>
          <cell r="W14408"/>
        </row>
        <row r="14409">
          <cell r="K14409"/>
          <cell r="V14409"/>
          <cell r="W14409"/>
        </row>
        <row r="14410">
          <cell r="K14410"/>
          <cell r="V14410"/>
          <cell r="W14410"/>
        </row>
        <row r="14411">
          <cell r="K14411"/>
          <cell r="V14411"/>
          <cell r="W14411"/>
        </row>
        <row r="14412">
          <cell r="K14412"/>
          <cell r="V14412"/>
          <cell r="W14412"/>
        </row>
        <row r="14413">
          <cell r="K14413"/>
          <cell r="V14413"/>
          <cell r="W14413"/>
        </row>
        <row r="14414">
          <cell r="K14414"/>
          <cell r="V14414"/>
          <cell r="W14414"/>
        </row>
        <row r="14415">
          <cell r="K14415"/>
          <cell r="V14415"/>
          <cell r="W14415"/>
        </row>
        <row r="14416">
          <cell r="K14416"/>
          <cell r="V14416"/>
          <cell r="W14416"/>
        </row>
        <row r="14417">
          <cell r="K14417"/>
          <cell r="V14417"/>
          <cell r="W14417"/>
        </row>
        <row r="14418">
          <cell r="K14418"/>
          <cell r="V14418"/>
          <cell r="W14418"/>
        </row>
        <row r="14419">
          <cell r="K14419"/>
          <cell r="V14419"/>
          <cell r="W14419"/>
        </row>
        <row r="14420">
          <cell r="K14420"/>
          <cell r="V14420"/>
          <cell r="W14420"/>
        </row>
        <row r="14421">
          <cell r="K14421"/>
          <cell r="V14421"/>
          <cell r="W14421"/>
        </row>
        <row r="14422">
          <cell r="K14422"/>
          <cell r="V14422"/>
          <cell r="W14422"/>
        </row>
        <row r="14423">
          <cell r="K14423"/>
          <cell r="V14423"/>
          <cell r="W14423"/>
        </row>
        <row r="14424">
          <cell r="K14424"/>
          <cell r="V14424"/>
          <cell r="W14424"/>
        </row>
        <row r="14425">
          <cell r="K14425"/>
          <cell r="V14425"/>
          <cell r="W14425"/>
        </row>
        <row r="14426">
          <cell r="K14426"/>
          <cell r="V14426"/>
          <cell r="W14426"/>
        </row>
        <row r="14427">
          <cell r="K14427"/>
          <cell r="V14427"/>
          <cell r="W14427"/>
        </row>
        <row r="14428">
          <cell r="K14428"/>
          <cell r="V14428"/>
          <cell r="W14428"/>
        </row>
        <row r="14429">
          <cell r="K14429"/>
          <cell r="V14429"/>
          <cell r="W14429"/>
        </row>
        <row r="14430">
          <cell r="K14430"/>
          <cell r="V14430"/>
          <cell r="W14430"/>
        </row>
        <row r="14431">
          <cell r="K14431"/>
          <cell r="V14431"/>
          <cell r="W14431"/>
        </row>
        <row r="14432">
          <cell r="K14432"/>
          <cell r="V14432"/>
          <cell r="W14432"/>
        </row>
        <row r="14433">
          <cell r="K14433"/>
          <cell r="V14433"/>
          <cell r="W14433"/>
        </row>
        <row r="14434">
          <cell r="K14434"/>
          <cell r="V14434"/>
          <cell r="W14434"/>
        </row>
        <row r="14435">
          <cell r="K14435"/>
          <cell r="V14435"/>
          <cell r="W14435"/>
        </row>
        <row r="14436">
          <cell r="K14436"/>
          <cell r="V14436"/>
          <cell r="W14436"/>
        </row>
        <row r="14437">
          <cell r="K14437"/>
          <cell r="V14437"/>
          <cell r="W14437"/>
        </row>
        <row r="14438">
          <cell r="K14438"/>
          <cell r="V14438"/>
          <cell r="W14438"/>
        </row>
        <row r="14439">
          <cell r="K14439"/>
          <cell r="V14439"/>
          <cell r="W14439"/>
        </row>
        <row r="14440">
          <cell r="K14440"/>
          <cell r="V14440"/>
          <cell r="W14440"/>
        </row>
        <row r="14441">
          <cell r="K14441"/>
          <cell r="V14441"/>
          <cell r="W14441"/>
        </row>
        <row r="14442">
          <cell r="K14442"/>
          <cell r="V14442"/>
          <cell r="W14442"/>
        </row>
        <row r="14443">
          <cell r="K14443"/>
          <cell r="V14443"/>
          <cell r="W14443"/>
        </row>
        <row r="14444">
          <cell r="K14444"/>
          <cell r="V14444"/>
          <cell r="W14444"/>
        </row>
        <row r="14445">
          <cell r="K14445"/>
          <cell r="V14445"/>
          <cell r="W14445"/>
        </row>
        <row r="14446">
          <cell r="K14446"/>
          <cell r="V14446"/>
          <cell r="W14446"/>
        </row>
        <row r="14447">
          <cell r="K14447"/>
          <cell r="V14447"/>
          <cell r="W14447"/>
        </row>
        <row r="14448">
          <cell r="K14448"/>
          <cell r="V14448"/>
          <cell r="W14448"/>
        </row>
        <row r="14449">
          <cell r="K14449"/>
          <cell r="V14449"/>
          <cell r="W14449"/>
        </row>
        <row r="14450">
          <cell r="K14450"/>
          <cell r="V14450"/>
          <cell r="W14450"/>
        </row>
        <row r="14451">
          <cell r="K14451"/>
          <cell r="V14451"/>
          <cell r="W14451"/>
        </row>
        <row r="14452">
          <cell r="K14452"/>
          <cell r="V14452"/>
          <cell r="W14452"/>
        </row>
        <row r="14453">
          <cell r="K14453"/>
          <cell r="V14453"/>
          <cell r="W14453"/>
        </row>
        <row r="14454">
          <cell r="K14454"/>
          <cell r="V14454"/>
          <cell r="W14454"/>
        </row>
        <row r="14455">
          <cell r="K14455"/>
          <cell r="V14455"/>
          <cell r="W14455"/>
        </row>
        <row r="14456">
          <cell r="K14456"/>
          <cell r="V14456"/>
          <cell r="W14456"/>
        </row>
        <row r="14457">
          <cell r="K14457"/>
          <cell r="V14457"/>
          <cell r="W14457"/>
        </row>
        <row r="14458">
          <cell r="K14458"/>
          <cell r="V14458"/>
          <cell r="W14458"/>
        </row>
        <row r="14459">
          <cell r="K14459"/>
          <cell r="V14459"/>
          <cell r="W14459"/>
        </row>
        <row r="14460">
          <cell r="K14460"/>
          <cell r="V14460"/>
          <cell r="W14460"/>
        </row>
        <row r="14461">
          <cell r="K14461"/>
          <cell r="V14461"/>
          <cell r="W14461"/>
        </row>
        <row r="14462">
          <cell r="K14462"/>
          <cell r="V14462"/>
          <cell r="W14462"/>
        </row>
        <row r="14463">
          <cell r="K14463"/>
          <cell r="V14463"/>
          <cell r="W14463"/>
        </row>
        <row r="14464">
          <cell r="K14464"/>
          <cell r="V14464"/>
          <cell r="W14464"/>
        </row>
        <row r="14465">
          <cell r="K14465"/>
          <cell r="V14465"/>
          <cell r="W14465"/>
        </row>
        <row r="14466">
          <cell r="K14466"/>
          <cell r="V14466"/>
          <cell r="W14466"/>
        </row>
        <row r="14467">
          <cell r="K14467"/>
          <cell r="V14467"/>
          <cell r="W14467"/>
        </row>
        <row r="14468">
          <cell r="K14468"/>
          <cell r="V14468"/>
          <cell r="W14468"/>
        </row>
        <row r="14469">
          <cell r="K14469"/>
          <cell r="V14469"/>
          <cell r="W14469"/>
        </row>
        <row r="14470">
          <cell r="K14470"/>
          <cell r="V14470"/>
          <cell r="W14470"/>
        </row>
        <row r="14471">
          <cell r="K14471"/>
          <cell r="V14471"/>
          <cell r="W14471"/>
        </row>
        <row r="14472">
          <cell r="K14472"/>
          <cell r="V14472"/>
          <cell r="W14472"/>
        </row>
        <row r="14473">
          <cell r="K14473"/>
          <cell r="V14473"/>
          <cell r="W14473"/>
        </row>
        <row r="14474">
          <cell r="K14474"/>
          <cell r="V14474"/>
          <cell r="W14474"/>
        </row>
        <row r="14475">
          <cell r="K14475"/>
          <cell r="V14475"/>
          <cell r="W14475"/>
        </row>
        <row r="14476">
          <cell r="K14476"/>
          <cell r="V14476"/>
          <cell r="W14476"/>
        </row>
        <row r="14477">
          <cell r="K14477"/>
          <cell r="V14477"/>
          <cell r="W14477"/>
        </row>
        <row r="14478">
          <cell r="K14478"/>
          <cell r="V14478"/>
          <cell r="W14478"/>
        </row>
        <row r="14479">
          <cell r="K14479"/>
          <cell r="V14479"/>
          <cell r="W14479"/>
        </row>
        <row r="14480">
          <cell r="K14480"/>
          <cell r="V14480"/>
          <cell r="W14480"/>
        </row>
        <row r="14481">
          <cell r="K14481"/>
          <cell r="V14481"/>
          <cell r="W14481"/>
        </row>
        <row r="14482">
          <cell r="K14482"/>
          <cell r="V14482"/>
          <cell r="W14482"/>
        </row>
        <row r="14483">
          <cell r="K14483"/>
          <cell r="V14483"/>
          <cell r="W14483"/>
        </row>
        <row r="14484">
          <cell r="K14484"/>
          <cell r="V14484"/>
          <cell r="W14484"/>
        </row>
        <row r="14485">
          <cell r="K14485"/>
          <cell r="V14485"/>
          <cell r="W14485"/>
        </row>
        <row r="14486">
          <cell r="K14486"/>
          <cell r="V14486"/>
          <cell r="W14486"/>
        </row>
        <row r="14487">
          <cell r="K14487"/>
          <cell r="V14487"/>
          <cell r="W14487"/>
        </row>
        <row r="14488">
          <cell r="K14488"/>
          <cell r="V14488"/>
          <cell r="W14488"/>
        </row>
        <row r="14489">
          <cell r="K14489"/>
          <cell r="V14489"/>
          <cell r="W14489"/>
        </row>
        <row r="14490">
          <cell r="K14490"/>
          <cell r="V14490"/>
          <cell r="W14490"/>
        </row>
        <row r="14491">
          <cell r="K14491"/>
          <cell r="V14491"/>
          <cell r="W14491"/>
        </row>
        <row r="14492">
          <cell r="K14492"/>
          <cell r="V14492"/>
          <cell r="W14492"/>
        </row>
        <row r="14493">
          <cell r="K14493"/>
          <cell r="V14493"/>
          <cell r="W14493"/>
        </row>
        <row r="14494">
          <cell r="K14494"/>
          <cell r="V14494"/>
          <cell r="W14494"/>
        </row>
        <row r="14495">
          <cell r="K14495"/>
          <cell r="V14495"/>
          <cell r="W14495"/>
        </row>
        <row r="14496">
          <cell r="K14496"/>
          <cell r="V14496"/>
          <cell r="W14496"/>
        </row>
        <row r="14497">
          <cell r="K14497"/>
          <cell r="V14497"/>
          <cell r="W14497"/>
        </row>
        <row r="14498">
          <cell r="K14498"/>
          <cell r="V14498"/>
          <cell r="W14498"/>
        </row>
        <row r="14499">
          <cell r="K14499"/>
          <cell r="V14499"/>
          <cell r="W14499"/>
        </row>
        <row r="14500">
          <cell r="K14500"/>
          <cell r="V14500"/>
          <cell r="W14500"/>
        </row>
        <row r="14501">
          <cell r="K14501"/>
          <cell r="V14501"/>
          <cell r="W14501"/>
        </row>
        <row r="14502">
          <cell r="K14502"/>
          <cell r="V14502"/>
          <cell r="W14502"/>
        </row>
        <row r="14503">
          <cell r="K14503"/>
          <cell r="V14503"/>
          <cell r="W14503"/>
        </row>
        <row r="14504">
          <cell r="K14504"/>
          <cell r="V14504"/>
          <cell r="W14504"/>
        </row>
        <row r="14505">
          <cell r="K14505"/>
          <cell r="V14505"/>
          <cell r="W14505"/>
        </row>
        <row r="14506">
          <cell r="K14506"/>
          <cell r="V14506"/>
          <cell r="W14506"/>
        </row>
        <row r="14507">
          <cell r="K14507"/>
          <cell r="V14507"/>
          <cell r="W14507"/>
        </row>
        <row r="14508">
          <cell r="K14508"/>
          <cell r="V14508"/>
          <cell r="W14508"/>
        </row>
        <row r="14509">
          <cell r="K14509"/>
          <cell r="V14509"/>
          <cell r="W14509"/>
        </row>
        <row r="14510">
          <cell r="K14510"/>
          <cell r="V14510"/>
          <cell r="W14510"/>
        </row>
        <row r="14511">
          <cell r="K14511"/>
          <cell r="V14511"/>
          <cell r="W14511"/>
        </row>
        <row r="14512">
          <cell r="K14512"/>
          <cell r="V14512"/>
          <cell r="W14512"/>
        </row>
        <row r="14513">
          <cell r="K14513"/>
          <cell r="V14513"/>
          <cell r="W14513"/>
        </row>
        <row r="14514">
          <cell r="K14514"/>
          <cell r="V14514"/>
          <cell r="W14514"/>
        </row>
        <row r="14515">
          <cell r="K14515"/>
          <cell r="V14515"/>
          <cell r="W14515"/>
        </row>
        <row r="14516">
          <cell r="K14516"/>
          <cell r="V14516"/>
          <cell r="W14516"/>
        </row>
        <row r="14517">
          <cell r="K14517"/>
          <cell r="V14517"/>
          <cell r="W14517"/>
        </row>
        <row r="14518">
          <cell r="K14518"/>
          <cell r="V14518"/>
          <cell r="W14518"/>
        </row>
        <row r="14519">
          <cell r="K14519"/>
          <cell r="V14519"/>
          <cell r="W14519"/>
        </row>
        <row r="14520">
          <cell r="K14520"/>
          <cell r="V14520"/>
          <cell r="W14520"/>
        </row>
        <row r="14521">
          <cell r="K14521"/>
          <cell r="V14521"/>
          <cell r="W14521"/>
        </row>
        <row r="14522">
          <cell r="K14522"/>
          <cell r="V14522"/>
          <cell r="W14522"/>
        </row>
        <row r="14523">
          <cell r="K14523"/>
          <cell r="V14523"/>
          <cell r="W14523"/>
        </row>
        <row r="14524">
          <cell r="K14524"/>
          <cell r="V14524"/>
          <cell r="W14524"/>
        </row>
        <row r="14525">
          <cell r="K14525"/>
          <cell r="V14525"/>
          <cell r="W14525"/>
        </row>
        <row r="14526">
          <cell r="K14526"/>
          <cell r="V14526"/>
          <cell r="W14526"/>
        </row>
        <row r="14527">
          <cell r="K14527"/>
          <cell r="V14527"/>
          <cell r="W14527"/>
        </row>
        <row r="14528">
          <cell r="K14528"/>
          <cell r="V14528"/>
          <cell r="W14528"/>
        </row>
        <row r="14529">
          <cell r="K14529"/>
          <cell r="V14529"/>
          <cell r="W14529"/>
        </row>
        <row r="14530">
          <cell r="K14530"/>
          <cell r="V14530"/>
          <cell r="W14530"/>
        </row>
        <row r="14531">
          <cell r="K14531"/>
          <cell r="V14531"/>
          <cell r="W14531"/>
        </row>
        <row r="14532">
          <cell r="K14532"/>
          <cell r="V14532"/>
          <cell r="W14532"/>
        </row>
        <row r="14533">
          <cell r="K14533"/>
          <cell r="V14533"/>
          <cell r="W14533"/>
        </row>
        <row r="14534">
          <cell r="K14534"/>
          <cell r="V14534"/>
          <cell r="W14534"/>
        </row>
        <row r="14535">
          <cell r="K14535"/>
          <cell r="V14535"/>
          <cell r="W14535"/>
        </row>
        <row r="14536">
          <cell r="K14536"/>
          <cell r="V14536"/>
          <cell r="W14536"/>
        </row>
        <row r="14537">
          <cell r="K14537"/>
          <cell r="V14537"/>
          <cell r="W14537"/>
        </row>
        <row r="14538">
          <cell r="K14538"/>
          <cell r="V14538"/>
          <cell r="W14538"/>
        </row>
        <row r="14539">
          <cell r="K14539"/>
          <cell r="V14539"/>
          <cell r="W14539"/>
        </row>
        <row r="14540">
          <cell r="K14540"/>
          <cell r="V14540"/>
          <cell r="W14540"/>
        </row>
        <row r="14541">
          <cell r="K14541"/>
          <cell r="V14541"/>
          <cell r="W14541"/>
        </row>
        <row r="14542">
          <cell r="K14542"/>
          <cell r="V14542"/>
          <cell r="W14542"/>
        </row>
        <row r="14543">
          <cell r="K14543"/>
          <cell r="V14543"/>
          <cell r="W14543"/>
        </row>
        <row r="14544">
          <cell r="K14544"/>
          <cell r="V14544"/>
          <cell r="W14544"/>
        </row>
        <row r="14545">
          <cell r="K14545"/>
          <cell r="V14545"/>
          <cell r="W14545"/>
        </row>
        <row r="14546">
          <cell r="K14546"/>
          <cell r="V14546"/>
          <cell r="W14546"/>
        </row>
        <row r="14547">
          <cell r="K14547"/>
          <cell r="V14547"/>
          <cell r="W14547"/>
        </row>
        <row r="14548">
          <cell r="K14548"/>
          <cell r="V14548"/>
          <cell r="W14548"/>
        </row>
        <row r="14549">
          <cell r="K14549"/>
          <cell r="V14549"/>
          <cell r="W14549"/>
        </row>
        <row r="14550">
          <cell r="K14550"/>
          <cell r="V14550"/>
          <cell r="W14550"/>
        </row>
        <row r="14551">
          <cell r="K14551"/>
          <cell r="V14551"/>
          <cell r="W14551"/>
        </row>
        <row r="14552">
          <cell r="K14552"/>
          <cell r="V14552"/>
          <cell r="W14552"/>
        </row>
        <row r="14553">
          <cell r="K14553"/>
          <cell r="V14553"/>
          <cell r="W14553"/>
        </row>
        <row r="14554">
          <cell r="K14554"/>
          <cell r="V14554"/>
          <cell r="W14554"/>
        </row>
        <row r="14555">
          <cell r="K14555"/>
          <cell r="V14555"/>
          <cell r="W14555"/>
        </row>
        <row r="14556">
          <cell r="K14556"/>
          <cell r="V14556"/>
          <cell r="W14556"/>
        </row>
        <row r="14557">
          <cell r="K14557"/>
          <cell r="V14557"/>
          <cell r="W14557"/>
        </row>
        <row r="14558">
          <cell r="K14558"/>
          <cell r="V14558"/>
          <cell r="W14558"/>
        </row>
        <row r="14559">
          <cell r="K14559"/>
          <cell r="V14559"/>
          <cell r="W14559"/>
        </row>
        <row r="14560">
          <cell r="K14560"/>
          <cell r="V14560"/>
          <cell r="W14560"/>
        </row>
        <row r="14561">
          <cell r="K14561"/>
          <cell r="V14561"/>
          <cell r="W14561"/>
        </row>
        <row r="14562">
          <cell r="K14562"/>
          <cell r="V14562"/>
          <cell r="W14562"/>
        </row>
        <row r="14563">
          <cell r="K14563"/>
          <cell r="V14563"/>
          <cell r="W14563"/>
        </row>
        <row r="14564">
          <cell r="K14564"/>
          <cell r="V14564"/>
          <cell r="W14564"/>
        </row>
        <row r="14565">
          <cell r="K14565"/>
          <cell r="V14565"/>
          <cell r="W14565"/>
        </row>
        <row r="14566">
          <cell r="K14566"/>
          <cell r="V14566"/>
          <cell r="W14566"/>
        </row>
        <row r="14567">
          <cell r="K14567"/>
          <cell r="V14567"/>
          <cell r="W14567"/>
        </row>
        <row r="14568">
          <cell r="K14568"/>
          <cell r="V14568"/>
          <cell r="W14568"/>
        </row>
        <row r="14569">
          <cell r="K14569"/>
          <cell r="V14569"/>
          <cell r="W14569"/>
        </row>
        <row r="14570">
          <cell r="K14570"/>
          <cell r="V14570"/>
          <cell r="W14570"/>
        </row>
        <row r="14571">
          <cell r="K14571"/>
          <cell r="V14571"/>
          <cell r="W14571"/>
        </row>
        <row r="14572">
          <cell r="K14572"/>
          <cell r="V14572"/>
          <cell r="W14572"/>
        </row>
        <row r="14573">
          <cell r="K14573"/>
          <cell r="V14573"/>
          <cell r="W14573"/>
        </row>
        <row r="14574">
          <cell r="K14574"/>
          <cell r="V14574"/>
          <cell r="W14574"/>
        </row>
        <row r="14575">
          <cell r="K14575"/>
          <cell r="V14575"/>
          <cell r="W14575"/>
        </row>
        <row r="14576">
          <cell r="K14576"/>
          <cell r="V14576"/>
          <cell r="W14576"/>
        </row>
        <row r="14577">
          <cell r="K14577"/>
          <cell r="V14577"/>
          <cell r="W14577"/>
        </row>
        <row r="14578">
          <cell r="K14578"/>
          <cell r="V14578"/>
          <cell r="W14578"/>
        </row>
        <row r="14579">
          <cell r="K14579"/>
          <cell r="V14579"/>
          <cell r="W14579"/>
        </row>
        <row r="14580">
          <cell r="K14580"/>
          <cell r="V14580"/>
          <cell r="W14580"/>
        </row>
        <row r="14581">
          <cell r="K14581"/>
          <cell r="V14581"/>
          <cell r="W14581"/>
        </row>
        <row r="14582">
          <cell r="K14582"/>
          <cell r="V14582"/>
          <cell r="W14582"/>
        </row>
        <row r="14583">
          <cell r="K14583"/>
          <cell r="V14583"/>
          <cell r="W14583"/>
        </row>
        <row r="14584">
          <cell r="K14584"/>
          <cell r="V14584"/>
          <cell r="W14584"/>
        </row>
        <row r="14585">
          <cell r="K14585"/>
          <cell r="V14585"/>
          <cell r="W14585"/>
        </row>
        <row r="14586">
          <cell r="K14586"/>
          <cell r="V14586"/>
          <cell r="W14586"/>
        </row>
        <row r="14587">
          <cell r="K14587"/>
          <cell r="V14587"/>
          <cell r="W14587"/>
        </row>
        <row r="14588">
          <cell r="K14588"/>
          <cell r="V14588"/>
          <cell r="W14588"/>
        </row>
        <row r="14589">
          <cell r="K14589"/>
          <cell r="V14589"/>
          <cell r="W14589"/>
        </row>
        <row r="14590">
          <cell r="K14590"/>
          <cell r="V14590"/>
          <cell r="W14590"/>
        </row>
        <row r="14591">
          <cell r="K14591"/>
          <cell r="V14591"/>
          <cell r="W14591"/>
        </row>
        <row r="14592">
          <cell r="K14592"/>
          <cell r="V14592"/>
          <cell r="W14592"/>
        </row>
        <row r="14593">
          <cell r="K14593"/>
          <cell r="V14593"/>
          <cell r="W14593"/>
        </row>
        <row r="14594">
          <cell r="K14594"/>
          <cell r="V14594"/>
          <cell r="W14594"/>
        </row>
        <row r="14595">
          <cell r="K14595"/>
          <cell r="V14595"/>
          <cell r="W14595"/>
        </row>
        <row r="14596">
          <cell r="K14596"/>
          <cell r="V14596"/>
          <cell r="W14596"/>
        </row>
        <row r="14597">
          <cell r="K14597"/>
          <cell r="V14597"/>
          <cell r="W14597"/>
        </row>
        <row r="14598">
          <cell r="K14598"/>
          <cell r="V14598"/>
          <cell r="W14598"/>
        </row>
        <row r="14599">
          <cell r="K14599"/>
          <cell r="V14599"/>
          <cell r="W14599"/>
        </row>
        <row r="14600">
          <cell r="K14600"/>
          <cell r="V14600"/>
          <cell r="W14600"/>
        </row>
        <row r="14601">
          <cell r="K14601"/>
          <cell r="V14601"/>
          <cell r="W14601"/>
        </row>
        <row r="14602">
          <cell r="K14602"/>
          <cell r="V14602"/>
          <cell r="W14602"/>
        </row>
        <row r="14603">
          <cell r="K14603"/>
          <cell r="V14603"/>
          <cell r="W14603"/>
        </row>
        <row r="14604">
          <cell r="K14604"/>
          <cell r="V14604"/>
          <cell r="W14604"/>
        </row>
        <row r="14605">
          <cell r="K14605"/>
          <cell r="V14605"/>
          <cell r="W14605"/>
        </row>
        <row r="14606">
          <cell r="K14606"/>
          <cell r="V14606"/>
          <cell r="W14606"/>
        </row>
        <row r="14607">
          <cell r="K14607"/>
          <cell r="V14607"/>
          <cell r="W14607"/>
        </row>
        <row r="14608">
          <cell r="K14608"/>
          <cell r="V14608"/>
          <cell r="W14608"/>
        </row>
        <row r="14609">
          <cell r="K14609"/>
          <cell r="V14609"/>
          <cell r="W14609"/>
        </row>
        <row r="14610">
          <cell r="K14610"/>
          <cell r="V14610"/>
          <cell r="W14610"/>
        </row>
        <row r="14611">
          <cell r="K14611"/>
          <cell r="V14611"/>
          <cell r="W14611"/>
        </row>
        <row r="14612">
          <cell r="K14612"/>
          <cell r="V14612"/>
          <cell r="W14612"/>
        </row>
        <row r="14613">
          <cell r="K14613"/>
          <cell r="V14613"/>
          <cell r="W14613"/>
        </row>
        <row r="14614">
          <cell r="K14614"/>
          <cell r="V14614"/>
          <cell r="W14614"/>
        </row>
        <row r="14615">
          <cell r="K14615"/>
          <cell r="V14615"/>
          <cell r="W14615"/>
        </row>
        <row r="14616">
          <cell r="K14616"/>
          <cell r="V14616"/>
          <cell r="W14616"/>
        </row>
        <row r="14617">
          <cell r="K14617"/>
          <cell r="V14617"/>
          <cell r="W14617"/>
        </row>
        <row r="14618">
          <cell r="K14618"/>
          <cell r="V14618"/>
          <cell r="W14618"/>
        </row>
        <row r="14619">
          <cell r="K14619"/>
          <cell r="V14619"/>
          <cell r="W14619"/>
        </row>
        <row r="14620">
          <cell r="K14620"/>
          <cell r="V14620"/>
          <cell r="W14620"/>
        </row>
        <row r="14621">
          <cell r="K14621"/>
          <cell r="V14621"/>
          <cell r="W14621"/>
        </row>
        <row r="14622">
          <cell r="K14622"/>
          <cell r="V14622"/>
          <cell r="W14622"/>
        </row>
        <row r="14623">
          <cell r="K14623"/>
          <cell r="V14623"/>
          <cell r="W14623"/>
        </row>
        <row r="14624">
          <cell r="K14624"/>
          <cell r="V14624"/>
          <cell r="W14624"/>
        </row>
        <row r="14625">
          <cell r="K14625"/>
          <cell r="V14625"/>
          <cell r="W14625"/>
        </row>
        <row r="14626">
          <cell r="K14626"/>
          <cell r="V14626"/>
          <cell r="W14626"/>
        </row>
        <row r="14627">
          <cell r="K14627"/>
          <cell r="V14627"/>
          <cell r="W14627"/>
        </row>
        <row r="14628">
          <cell r="K14628"/>
          <cell r="V14628"/>
          <cell r="W14628"/>
        </row>
        <row r="14629">
          <cell r="K14629"/>
          <cell r="V14629"/>
          <cell r="W14629"/>
        </row>
        <row r="14630">
          <cell r="K14630"/>
          <cell r="V14630"/>
          <cell r="W14630"/>
        </row>
        <row r="14631">
          <cell r="K14631"/>
          <cell r="V14631"/>
          <cell r="W14631"/>
        </row>
        <row r="14632">
          <cell r="K14632"/>
          <cell r="V14632"/>
          <cell r="W14632"/>
        </row>
        <row r="14633">
          <cell r="K14633"/>
          <cell r="V14633"/>
          <cell r="W14633"/>
        </row>
        <row r="14634">
          <cell r="K14634"/>
          <cell r="V14634"/>
          <cell r="W14634"/>
        </row>
        <row r="14635">
          <cell r="K14635"/>
          <cell r="V14635"/>
          <cell r="W14635"/>
        </row>
        <row r="14636">
          <cell r="K14636"/>
          <cell r="V14636"/>
          <cell r="W14636"/>
        </row>
        <row r="14637">
          <cell r="K14637"/>
          <cell r="V14637"/>
          <cell r="W14637"/>
        </row>
        <row r="14638">
          <cell r="K14638"/>
          <cell r="V14638"/>
          <cell r="W14638"/>
        </row>
        <row r="14639">
          <cell r="K14639"/>
          <cell r="V14639"/>
          <cell r="W14639"/>
        </row>
        <row r="14640">
          <cell r="K14640"/>
          <cell r="V14640"/>
          <cell r="W14640"/>
        </row>
        <row r="14641">
          <cell r="K14641"/>
          <cell r="V14641"/>
          <cell r="W14641"/>
        </row>
        <row r="14642">
          <cell r="K14642"/>
          <cell r="V14642"/>
          <cell r="W14642"/>
        </row>
        <row r="14643">
          <cell r="K14643"/>
          <cell r="V14643"/>
          <cell r="W14643"/>
        </row>
        <row r="14644">
          <cell r="K14644"/>
          <cell r="V14644"/>
          <cell r="W14644"/>
        </row>
        <row r="14645">
          <cell r="K14645"/>
          <cell r="V14645"/>
          <cell r="W14645"/>
        </row>
        <row r="14646">
          <cell r="K14646"/>
          <cell r="V14646"/>
          <cell r="W14646"/>
        </row>
        <row r="14647">
          <cell r="K14647"/>
          <cell r="V14647"/>
          <cell r="W14647"/>
        </row>
        <row r="14648">
          <cell r="K14648"/>
          <cell r="V14648"/>
          <cell r="W14648"/>
        </row>
        <row r="14649">
          <cell r="K14649"/>
          <cell r="V14649"/>
          <cell r="W14649"/>
        </row>
        <row r="14650">
          <cell r="K14650"/>
          <cell r="V14650"/>
          <cell r="W14650"/>
        </row>
        <row r="14651">
          <cell r="K14651"/>
          <cell r="V14651"/>
          <cell r="W14651"/>
        </row>
        <row r="14652">
          <cell r="K14652"/>
          <cell r="V14652"/>
          <cell r="W14652"/>
        </row>
        <row r="14653">
          <cell r="K14653"/>
          <cell r="V14653"/>
          <cell r="W14653"/>
        </row>
        <row r="14654">
          <cell r="K14654"/>
          <cell r="V14654"/>
          <cell r="W14654"/>
        </row>
        <row r="14655">
          <cell r="K14655"/>
          <cell r="V14655"/>
          <cell r="W14655"/>
        </row>
        <row r="14656">
          <cell r="K14656"/>
          <cell r="V14656"/>
          <cell r="W14656"/>
        </row>
        <row r="14657">
          <cell r="K14657"/>
          <cell r="V14657"/>
          <cell r="W14657"/>
        </row>
        <row r="14658">
          <cell r="K14658"/>
          <cell r="V14658"/>
          <cell r="W14658"/>
        </row>
        <row r="14659">
          <cell r="K14659"/>
          <cell r="V14659"/>
          <cell r="W14659"/>
        </row>
        <row r="14660">
          <cell r="K14660"/>
          <cell r="V14660"/>
          <cell r="W14660"/>
        </row>
        <row r="14661">
          <cell r="K14661"/>
          <cell r="V14661"/>
          <cell r="W14661"/>
        </row>
        <row r="14662">
          <cell r="K14662"/>
          <cell r="V14662"/>
          <cell r="W14662"/>
        </row>
        <row r="14663">
          <cell r="K14663"/>
          <cell r="V14663"/>
          <cell r="W14663"/>
        </row>
        <row r="14664">
          <cell r="K14664"/>
          <cell r="V14664"/>
          <cell r="W14664"/>
        </row>
        <row r="14665">
          <cell r="K14665"/>
          <cell r="V14665"/>
          <cell r="W14665"/>
        </row>
        <row r="14666">
          <cell r="K14666"/>
          <cell r="V14666"/>
          <cell r="W14666"/>
        </row>
        <row r="14667">
          <cell r="K14667"/>
          <cell r="V14667"/>
          <cell r="W14667"/>
        </row>
        <row r="14668">
          <cell r="K14668"/>
          <cell r="V14668"/>
          <cell r="W14668"/>
        </row>
        <row r="14669">
          <cell r="K14669"/>
          <cell r="V14669"/>
          <cell r="W14669"/>
        </row>
        <row r="14670">
          <cell r="K14670"/>
          <cell r="V14670"/>
          <cell r="W14670"/>
        </row>
        <row r="14671">
          <cell r="K14671"/>
          <cell r="V14671"/>
          <cell r="W14671"/>
        </row>
        <row r="14672">
          <cell r="K14672"/>
          <cell r="V14672"/>
          <cell r="W14672"/>
        </row>
        <row r="14673">
          <cell r="K14673"/>
          <cell r="V14673"/>
          <cell r="W14673"/>
        </row>
        <row r="14674">
          <cell r="K14674"/>
          <cell r="V14674"/>
          <cell r="W14674"/>
        </row>
        <row r="14675">
          <cell r="K14675"/>
          <cell r="V14675"/>
          <cell r="W14675"/>
        </row>
        <row r="14676">
          <cell r="K14676"/>
          <cell r="V14676"/>
          <cell r="W14676"/>
        </row>
        <row r="14677">
          <cell r="K14677"/>
          <cell r="V14677"/>
          <cell r="W14677"/>
        </row>
        <row r="14678">
          <cell r="K14678"/>
          <cell r="V14678"/>
          <cell r="W14678"/>
        </row>
        <row r="14679">
          <cell r="K14679"/>
          <cell r="V14679"/>
          <cell r="W14679"/>
        </row>
        <row r="14680">
          <cell r="K14680"/>
          <cell r="V14680"/>
          <cell r="W14680"/>
        </row>
        <row r="14681">
          <cell r="K14681"/>
          <cell r="V14681"/>
          <cell r="W14681"/>
        </row>
        <row r="14682">
          <cell r="K14682"/>
          <cell r="V14682"/>
          <cell r="W14682"/>
        </row>
        <row r="14683">
          <cell r="K14683"/>
          <cell r="V14683"/>
          <cell r="W14683"/>
        </row>
        <row r="14684">
          <cell r="K14684"/>
          <cell r="V14684"/>
          <cell r="W14684"/>
        </row>
        <row r="14685">
          <cell r="K14685"/>
          <cell r="V14685"/>
          <cell r="W14685"/>
        </row>
        <row r="14686">
          <cell r="K14686"/>
          <cell r="V14686"/>
          <cell r="W14686"/>
        </row>
        <row r="14687">
          <cell r="K14687"/>
          <cell r="V14687"/>
          <cell r="W14687"/>
        </row>
        <row r="14688">
          <cell r="K14688"/>
          <cell r="V14688"/>
          <cell r="W14688"/>
        </row>
        <row r="14689">
          <cell r="K14689"/>
          <cell r="V14689"/>
          <cell r="W14689"/>
        </row>
        <row r="14690">
          <cell r="K14690"/>
          <cell r="V14690"/>
          <cell r="W14690"/>
        </row>
        <row r="14691">
          <cell r="K14691"/>
          <cell r="V14691"/>
          <cell r="W14691"/>
        </row>
        <row r="14692">
          <cell r="K14692"/>
          <cell r="V14692"/>
          <cell r="W14692"/>
        </row>
        <row r="14693">
          <cell r="K14693"/>
          <cell r="V14693"/>
          <cell r="W14693"/>
        </row>
        <row r="14694">
          <cell r="K14694"/>
          <cell r="V14694"/>
          <cell r="W14694"/>
        </row>
        <row r="14695">
          <cell r="K14695"/>
          <cell r="V14695"/>
          <cell r="W14695"/>
        </row>
        <row r="14696">
          <cell r="K14696"/>
          <cell r="V14696"/>
          <cell r="W14696"/>
        </row>
        <row r="14697">
          <cell r="K14697"/>
          <cell r="V14697"/>
          <cell r="W14697"/>
        </row>
        <row r="14698">
          <cell r="K14698"/>
          <cell r="V14698"/>
          <cell r="W14698"/>
        </row>
        <row r="14699">
          <cell r="K14699"/>
          <cell r="V14699"/>
          <cell r="W14699"/>
        </row>
        <row r="14700">
          <cell r="K14700"/>
          <cell r="V14700"/>
          <cell r="W14700"/>
        </row>
        <row r="14701">
          <cell r="K14701"/>
          <cell r="V14701"/>
          <cell r="W14701"/>
        </row>
        <row r="14702">
          <cell r="K14702"/>
          <cell r="V14702"/>
          <cell r="W14702"/>
        </row>
        <row r="14703">
          <cell r="K14703"/>
          <cell r="V14703"/>
          <cell r="W14703"/>
        </row>
        <row r="14704">
          <cell r="K14704"/>
          <cell r="V14704"/>
          <cell r="W14704"/>
        </row>
        <row r="14705">
          <cell r="K14705"/>
          <cell r="V14705"/>
          <cell r="W14705"/>
        </row>
        <row r="14706">
          <cell r="K14706"/>
          <cell r="V14706"/>
          <cell r="W14706"/>
        </row>
        <row r="14707">
          <cell r="K14707"/>
          <cell r="V14707"/>
          <cell r="W14707"/>
        </row>
        <row r="14708">
          <cell r="K14708"/>
          <cell r="V14708"/>
          <cell r="W14708"/>
        </row>
        <row r="14709">
          <cell r="K14709"/>
          <cell r="V14709"/>
          <cell r="W14709"/>
        </row>
        <row r="14710">
          <cell r="K14710"/>
          <cell r="V14710"/>
          <cell r="W14710"/>
        </row>
        <row r="14711">
          <cell r="K14711"/>
          <cell r="V14711"/>
          <cell r="W14711"/>
        </row>
        <row r="14712">
          <cell r="K14712"/>
          <cell r="V14712"/>
          <cell r="W14712"/>
        </row>
        <row r="14713">
          <cell r="K14713"/>
          <cell r="V14713"/>
          <cell r="W14713"/>
        </row>
        <row r="14714">
          <cell r="K14714"/>
          <cell r="V14714"/>
          <cell r="W14714"/>
        </row>
        <row r="14715">
          <cell r="K14715"/>
          <cell r="V14715"/>
          <cell r="W14715"/>
        </row>
        <row r="14716">
          <cell r="K14716"/>
          <cell r="V14716"/>
          <cell r="W14716"/>
        </row>
        <row r="14717">
          <cell r="K14717"/>
          <cell r="V14717"/>
          <cell r="W14717"/>
        </row>
        <row r="14718">
          <cell r="K14718"/>
          <cell r="V14718"/>
          <cell r="W14718"/>
        </row>
        <row r="14719">
          <cell r="K14719"/>
          <cell r="V14719"/>
          <cell r="W14719"/>
        </row>
        <row r="14720">
          <cell r="K14720"/>
          <cell r="V14720"/>
          <cell r="W14720"/>
        </row>
        <row r="14721">
          <cell r="K14721"/>
          <cell r="V14721"/>
          <cell r="W14721"/>
        </row>
        <row r="14722">
          <cell r="K14722"/>
          <cell r="V14722"/>
          <cell r="W14722"/>
        </row>
        <row r="14723">
          <cell r="K14723"/>
          <cell r="V14723"/>
          <cell r="W14723"/>
        </row>
        <row r="14724">
          <cell r="K14724"/>
          <cell r="V14724"/>
          <cell r="W14724"/>
        </row>
        <row r="14725">
          <cell r="K14725"/>
          <cell r="V14725"/>
          <cell r="W14725"/>
        </row>
        <row r="14726">
          <cell r="K14726"/>
          <cell r="V14726"/>
          <cell r="W14726"/>
        </row>
        <row r="14727">
          <cell r="K14727"/>
          <cell r="V14727"/>
          <cell r="W14727"/>
        </row>
        <row r="14728">
          <cell r="K14728"/>
          <cell r="V14728"/>
          <cell r="W14728"/>
        </row>
        <row r="14729">
          <cell r="K14729"/>
          <cell r="V14729"/>
          <cell r="W14729"/>
        </row>
        <row r="14730">
          <cell r="K14730"/>
          <cell r="V14730"/>
          <cell r="W14730"/>
        </row>
        <row r="14731">
          <cell r="K14731"/>
          <cell r="V14731"/>
          <cell r="W14731"/>
        </row>
        <row r="14732">
          <cell r="K14732"/>
          <cell r="V14732"/>
          <cell r="W14732"/>
        </row>
        <row r="14733">
          <cell r="K14733"/>
          <cell r="V14733"/>
          <cell r="W14733"/>
        </row>
        <row r="14734">
          <cell r="K14734"/>
          <cell r="V14734"/>
          <cell r="W14734"/>
        </row>
        <row r="14735">
          <cell r="K14735"/>
          <cell r="V14735"/>
          <cell r="W14735"/>
        </row>
        <row r="14736">
          <cell r="K14736"/>
          <cell r="V14736"/>
          <cell r="W14736"/>
        </row>
        <row r="14737">
          <cell r="K14737"/>
          <cell r="V14737"/>
          <cell r="W14737"/>
        </row>
        <row r="14738">
          <cell r="K14738"/>
          <cell r="V14738"/>
          <cell r="W14738"/>
        </row>
        <row r="14739">
          <cell r="K14739"/>
          <cell r="V14739"/>
          <cell r="W14739"/>
        </row>
        <row r="14740">
          <cell r="K14740"/>
          <cell r="V14740"/>
          <cell r="W14740"/>
        </row>
        <row r="14741">
          <cell r="K14741"/>
          <cell r="V14741"/>
          <cell r="W14741"/>
        </row>
        <row r="14742">
          <cell r="K14742"/>
          <cell r="V14742"/>
          <cell r="W14742"/>
        </row>
        <row r="14743">
          <cell r="K14743"/>
          <cell r="V14743"/>
          <cell r="W14743"/>
        </row>
        <row r="14744">
          <cell r="K14744"/>
          <cell r="V14744"/>
          <cell r="W14744"/>
        </row>
        <row r="14745">
          <cell r="K14745"/>
          <cell r="V14745"/>
          <cell r="W14745"/>
        </row>
        <row r="14746">
          <cell r="K14746"/>
          <cell r="V14746"/>
          <cell r="W14746"/>
        </row>
        <row r="14747">
          <cell r="K14747"/>
          <cell r="V14747"/>
          <cell r="W14747"/>
        </row>
        <row r="14748">
          <cell r="K14748"/>
          <cell r="V14748"/>
          <cell r="W14748"/>
        </row>
        <row r="14749">
          <cell r="K14749"/>
          <cell r="V14749"/>
          <cell r="W14749"/>
        </row>
        <row r="14750">
          <cell r="K14750"/>
          <cell r="V14750"/>
          <cell r="W14750"/>
        </row>
        <row r="14751">
          <cell r="K14751"/>
          <cell r="V14751"/>
          <cell r="W14751"/>
        </row>
        <row r="14752">
          <cell r="K14752"/>
          <cell r="V14752"/>
          <cell r="W14752"/>
        </row>
        <row r="14753">
          <cell r="K14753"/>
          <cell r="V14753"/>
          <cell r="W14753"/>
        </row>
        <row r="14754">
          <cell r="K14754"/>
          <cell r="V14754"/>
          <cell r="W14754"/>
        </row>
        <row r="14755">
          <cell r="K14755"/>
          <cell r="V14755"/>
          <cell r="W14755"/>
        </row>
        <row r="14756">
          <cell r="K14756"/>
          <cell r="V14756"/>
          <cell r="W14756"/>
        </row>
        <row r="14757">
          <cell r="K14757"/>
          <cell r="V14757"/>
          <cell r="W14757"/>
        </row>
        <row r="14758">
          <cell r="K14758"/>
          <cell r="V14758"/>
          <cell r="W14758"/>
        </row>
        <row r="14759">
          <cell r="K14759"/>
          <cell r="V14759"/>
          <cell r="W14759"/>
        </row>
        <row r="14760">
          <cell r="K14760"/>
          <cell r="V14760"/>
          <cell r="W14760"/>
        </row>
        <row r="14761">
          <cell r="K14761"/>
          <cell r="V14761"/>
          <cell r="W14761"/>
        </row>
        <row r="14762">
          <cell r="K14762"/>
          <cell r="V14762"/>
          <cell r="W14762"/>
        </row>
        <row r="14763">
          <cell r="K14763"/>
          <cell r="V14763"/>
          <cell r="W14763"/>
        </row>
        <row r="14764">
          <cell r="K14764"/>
          <cell r="V14764"/>
          <cell r="W14764"/>
        </row>
        <row r="14765">
          <cell r="K14765"/>
          <cell r="V14765"/>
          <cell r="W14765"/>
        </row>
        <row r="14766">
          <cell r="K14766"/>
          <cell r="V14766"/>
          <cell r="W14766"/>
        </row>
        <row r="14767">
          <cell r="K14767"/>
          <cell r="V14767"/>
          <cell r="W14767"/>
        </row>
        <row r="14768">
          <cell r="K14768"/>
          <cell r="V14768"/>
          <cell r="W14768"/>
        </row>
        <row r="14769">
          <cell r="K14769"/>
          <cell r="V14769"/>
          <cell r="W14769"/>
        </row>
        <row r="14770">
          <cell r="K14770"/>
          <cell r="V14770"/>
          <cell r="W14770"/>
        </row>
        <row r="14771">
          <cell r="K14771"/>
          <cell r="V14771"/>
          <cell r="W14771"/>
        </row>
        <row r="14772">
          <cell r="K14772"/>
          <cell r="V14772"/>
          <cell r="W14772"/>
        </row>
        <row r="14773">
          <cell r="K14773"/>
          <cell r="V14773"/>
          <cell r="W14773"/>
        </row>
        <row r="14774">
          <cell r="K14774"/>
          <cell r="V14774"/>
          <cell r="W14774"/>
        </row>
        <row r="14775">
          <cell r="K14775"/>
          <cell r="V14775"/>
          <cell r="W14775"/>
        </row>
        <row r="14776">
          <cell r="K14776"/>
          <cell r="V14776"/>
          <cell r="W14776"/>
        </row>
        <row r="14777">
          <cell r="K14777"/>
          <cell r="V14777"/>
          <cell r="W14777"/>
        </row>
        <row r="14778">
          <cell r="K14778"/>
          <cell r="V14778"/>
          <cell r="W14778"/>
        </row>
        <row r="14779">
          <cell r="K14779"/>
          <cell r="V14779"/>
          <cell r="W14779"/>
        </row>
        <row r="14780">
          <cell r="K14780"/>
          <cell r="V14780"/>
          <cell r="W14780"/>
        </row>
        <row r="14781">
          <cell r="K14781"/>
          <cell r="V14781"/>
          <cell r="W14781"/>
        </row>
        <row r="14782">
          <cell r="K14782"/>
          <cell r="V14782"/>
          <cell r="W14782"/>
        </row>
        <row r="14783">
          <cell r="K14783"/>
          <cell r="V14783"/>
          <cell r="W14783"/>
        </row>
        <row r="14784">
          <cell r="K14784"/>
          <cell r="V14784"/>
          <cell r="W14784"/>
        </row>
        <row r="14785">
          <cell r="K14785"/>
          <cell r="V14785"/>
          <cell r="W14785"/>
        </row>
        <row r="14786">
          <cell r="K14786"/>
          <cell r="V14786"/>
          <cell r="W14786"/>
        </row>
        <row r="14787">
          <cell r="K14787"/>
          <cell r="V14787"/>
          <cell r="W14787"/>
        </row>
        <row r="14788">
          <cell r="K14788"/>
          <cell r="V14788"/>
          <cell r="W14788"/>
        </row>
        <row r="14789">
          <cell r="K14789"/>
          <cell r="V14789"/>
          <cell r="W14789"/>
        </row>
        <row r="14790">
          <cell r="K14790"/>
          <cell r="V14790"/>
          <cell r="W14790"/>
        </row>
        <row r="14791">
          <cell r="K14791"/>
          <cell r="V14791"/>
          <cell r="W14791"/>
        </row>
        <row r="14792">
          <cell r="K14792"/>
          <cell r="V14792"/>
          <cell r="W14792"/>
        </row>
        <row r="14793">
          <cell r="K14793"/>
          <cell r="V14793"/>
          <cell r="W14793"/>
        </row>
        <row r="14794">
          <cell r="K14794"/>
          <cell r="V14794"/>
          <cell r="W14794"/>
        </row>
        <row r="14795">
          <cell r="K14795"/>
          <cell r="V14795"/>
          <cell r="W14795"/>
        </row>
        <row r="14796">
          <cell r="K14796"/>
          <cell r="V14796"/>
          <cell r="W14796"/>
        </row>
        <row r="14797">
          <cell r="K14797"/>
          <cell r="V14797"/>
          <cell r="W14797"/>
        </row>
        <row r="14798">
          <cell r="K14798"/>
          <cell r="V14798"/>
          <cell r="W14798"/>
        </row>
        <row r="14799">
          <cell r="K14799"/>
          <cell r="V14799"/>
          <cell r="W14799"/>
        </row>
        <row r="14800">
          <cell r="K14800"/>
          <cell r="V14800"/>
          <cell r="W14800"/>
        </row>
        <row r="14801">
          <cell r="K14801"/>
          <cell r="V14801"/>
          <cell r="W14801"/>
        </row>
        <row r="14802">
          <cell r="K14802"/>
          <cell r="V14802"/>
          <cell r="W14802"/>
        </row>
        <row r="14803">
          <cell r="K14803"/>
          <cell r="V14803"/>
          <cell r="W14803"/>
        </row>
        <row r="14804">
          <cell r="K14804"/>
          <cell r="V14804"/>
          <cell r="W14804"/>
        </row>
        <row r="14805">
          <cell r="K14805"/>
          <cell r="V14805"/>
          <cell r="W14805"/>
        </row>
        <row r="14806">
          <cell r="K14806"/>
          <cell r="V14806"/>
          <cell r="W14806"/>
        </row>
        <row r="14807">
          <cell r="K14807"/>
          <cell r="V14807"/>
          <cell r="W14807"/>
        </row>
        <row r="14808">
          <cell r="K14808"/>
          <cell r="V14808"/>
          <cell r="W14808"/>
        </row>
        <row r="14809">
          <cell r="K14809"/>
          <cell r="V14809"/>
          <cell r="W14809"/>
        </row>
        <row r="14810">
          <cell r="K14810"/>
          <cell r="V14810"/>
          <cell r="W14810"/>
        </row>
        <row r="14811">
          <cell r="K14811"/>
          <cell r="V14811"/>
          <cell r="W14811"/>
        </row>
        <row r="14812">
          <cell r="K14812"/>
          <cell r="V14812"/>
          <cell r="W14812"/>
        </row>
        <row r="14813">
          <cell r="K14813"/>
          <cell r="V14813"/>
          <cell r="W14813"/>
        </row>
        <row r="14814">
          <cell r="K14814"/>
          <cell r="V14814"/>
          <cell r="W14814"/>
        </row>
        <row r="14815">
          <cell r="K14815"/>
          <cell r="V14815"/>
          <cell r="W14815"/>
        </row>
        <row r="14816">
          <cell r="K14816"/>
          <cell r="V14816"/>
          <cell r="W14816"/>
        </row>
        <row r="14817">
          <cell r="K14817"/>
          <cell r="V14817"/>
          <cell r="W14817"/>
        </row>
        <row r="14818">
          <cell r="K14818"/>
          <cell r="V14818"/>
          <cell r="W14818"/>
        </row>
        <row r="14819">
          <cell r="K14819"/>
          <cell r="V14819"/>
          <cell r="W14819"/>
        </row>
        <row r="14820">
          <cell r="K14820"/>
          <cell r="V14820"/>
          <cell r="W14820"/>
        </row>
        <row r="14821">
          <cell r="K14821"/>
          <cell r="V14821"/>
          <cell r="W14821"/>
        </row>
        <row r="14822">
          <cell r="K14822"/>
          <cell r="V14822"/>
          <cell r="W14822"/>
        </row>
        <row r="14823">
          <cell r="K14823"/>
          <cell r="V14823"/>
          <cell r="W14823"/>
        </row>
        <row r="14824">
          <cell r="K14824"/>
          <cell r="V14824"/>
          <cell r="W14824"/>
        </row>
        <row r="14825">
          <cell r="K14825"/>
          <cell r="V14825"/>
          <cell r="W14825"/>
        </row>
        <row r="14826">
          <cell r="K14826"/>
          <cell r="V14826"/>
          <cell r="W14826"/>
        </row>
        <row r="14827">
          <cell r="K14827"/>
          <cell r="V14827"/>
          <cell r="W14827"/>
        </row>
        <row r="14828">
          <cell r="K14828"/>
          <cell r="V14828"/>
          <cell r="W14828"/>
        </row>
        <row r="14829">
          <cell r="K14829"/>
          <cell r="V14829"/>
          <cell r="W14829"/>
        </row>
        <row r="14830">
          <cell r="K14830"/>
          <cell r="V14830"/>
          <cell r="W14830"/>
        </row>
        <row r="14831">
          <cell r="K14831"/>
          <cell r="V14831"/>
          <cell r="W14831"/>
        </row>
        <row r="14832">
          <cell r="K14832"/>
          <cell r="V14832"/>
          <cell r="W14832"/>
        </row>
        <row r="14833">
          <cell r="K14833"/>
          <cell r="V14833"/>
          <cell r="W14833"/>
        </row>
        <row r="14834">
          <cell r="K14834"/>
          <cell r="V14834"/>
          <cell r="W14834"/>
        </row>
        <row r="14835">
          <cell r="K14835"/>
          <cell r="V14835"/>
          <cell r="W14835"/>
        </row>
        <row r="14836">
          <cell r="K14836"/>
          <cell r="V14836"/>
          <cell r="W14836"/>
        </row>
        <row r="14837">
          <cell r="K14837"/>
          <cell r="V14837"/>
          <cell r="W14837"/>
        </row>
        <row r="14838">
          <cell r="K14838"/>
          <cell r="V14838"/>
          <cell r="W14838"/>
        </row>
        <row r="14839">
          <cell r="K14839"/>
          <cell r="V14839"/>
          <cell r="W14839"/>
        </row>
        <row r="14840">
          <cell r="K14840"/>
          <cell r="V14840"/>
          <cell r="W14840"/>
        </row>
        <row r="14841">
          <cell r="K14841"/>
          <cell r="V14841"/>
          <cell r="W14841"/>
        </row>
        <row r="14842">
          <cell r="K14842"/>
          <cell r="V14842"/>
          <cell r="W14842"/>
        </row>
        <row r="14843">
          <cell r="K14843"/>
          <cell r="V14843"/>
          <cell r="W14843"/>
        </row>
        <row r="14844">
          <cell r="K14844"/>
          <cell r="V14844"/>
          <cell r="W14844"/>
        </row>
        <row r="14845">
          <cell r="K14845"/>
          <cell r="V14845"/>
          <cell r="W14845"/>
        </row>
        <row r="14846">
          <cell r="K14846"/>
          <cell r="V14846"/>
          <cell r="W14846"/>
        </row>
        <row r="14847">
          <cell r="K14847"/>
          <cell r="V14847"/>
          <cell r="W14847"/>
        </row>
        <row r="14848">
          <cell r="K14848"/>
          <cell r="V14848"/>
          <cell r="W14848"/>
        </row>
        <row r="14849">
          <cell r="K14849"/>
          <cell r="V14849"/>
          <cell r="W14849"/>
        </row>
        <row r="14850">
          <cell r="K14850"/>
          <cell r="V14850"/>
          <cell r="W14850"/>
        </row>
        <row r="14851">
          <cell r="K14851"/>
          <cell r="V14851"/>
          <cell r="W14851"/>
        </row>
        <row r="14852">
          <cell r="K14852"/>
          <cell r="V14852"/>
          <cell r="W14852"/>
        </row>
        <row r="14853">
          <cell r="K14853"/>
          <cell r="V14853"/>
          <cell r="W14853"/>
        </row>
        <row r="14854">
          <cell r="K14854"/>
          <cell r="V14854"/>
          <cell r="W14854"/>
        </row>
        <row r="14855">
          <cell r="K14855"/>
          <cell r="V14855"/>
          <cell r="W14855"/>
        </row>
        <row r="14856">
          <cell r="K14856"/>
          <cell r="V14856"/>
          <cell r="W14856"/>
        </row>
        <row r="14857">
          <cell r="K14857"/>
          <cell r="V14857"/>
          <cell r="W14857"/>
        </row>
        <row r="14858">
          <cell r="K14858"/>
          <cell r="V14858"/>
          <cell r="W14858"/>
        </row>
        <row r="14859">
          <cell r="K14859"/>
          <cell r="V14859"/>
          <cell r="W14859"/>
        </row>
        <row r="14860">
          <cell r="K14860"/>
          <cell r="V14860"/>
          <cell r="W14860"/>
        </row>
        <row r="14861">
          <cell r="K14861"/>
          <cell r="V14861"/>
          <cell r="W14861"/>
        </row>
        <row r="14862">
          <cell r="K14862"/>
          <cell r="V14862"/>
          <cell r="W14862"/>
        </row>
        <row r="14863">
          <cell r="K14863"/>
          <cell r="V14863"/>
          <cell r="W14863"/>
        </row>
        <row r="14864">
          <cell r="K14864"/>
          <cell r="V14864"/>
          <cell r="W14864"/>
        </row>
        <row r="14865">
          <cell r="K14865"/>
          <cell r="V14865"/>
          <cell r="W14865"/>
        </row>
        <row r="14866">
          <cell r="K14866"/>
          <cell r="V14866"/>
          <cell r="W14866"/>
        </row>
        <row r="14867">
          <cell r="K14867"/>
          <cell r="V14867"/>
          <cell r="W14867"/>
        </row>
        <row r="14868">
          <cell r="K14868"/>
          <cell r="V14868"/>
          <cell r="W14868"/>
        </row>
        <row r="14869">
          <cell r="K14869"/>
          <cell r="V14869"/>
          <cell r="W14869"/>
        </row>
        <row r="14870">
          <cell r="K14870"/>
          <cell r="V14870"/>
          <cell r="W14870"/>
        </row>
        <row r="14871">
          <cell r="K14871"/>
          <cell r="V14871"/>
          <cell r="W14871"/>
        </row>
        <row r="14872">
          <cell r="K14872"/>
          <cell r="V14872"/>
          <cell r="W14872"/>
        </row>
        <row r="14873">
          <cell r="K14873"/>
          <cell r="V14873"/>
          <cell r="W14873"/>
        </row>
        <row r="14874">
          <cell r="K14874"/>
          <cell r="V14874"/>
          <cell r="W14874"/>
        </row>
        <row r="14875">
          <cell r="K14875"/>
          <cell r="V14875"/>
          <cell r="W14875"/>
        </row>
        <row r="14876">
          <cell r="K14876"/>
          <cell r="V14876"/>
          <cell r="W14876"/>
        </row>
        <row r="14877">
          <cell r="K14877"/>
          <cell r="V14877"/>
          <cell r="W14877"/>
        </row>
        <row r="14878">
          <cell r="K14878"/>
          <cell r="V14878"/>
          <cell r="W14878"/>
        </row>
        <row r="14879">
          <cell r="K14879"/>
          <cell r="V14879"/>
          <cell r="W14879"/>
        </row>
        <row r="14880">
          <cell r="K14880"/>
          <cell r="V14880"/>
          <cell r="W14880"/>
        </row>
        <row r="14881">
          <cell r="K14881"/>
          <cell r="V14881"/>
          <cell r="W14881"/>
        </row>
        <row r="14882">
          <cell r="K14882"/>
          <cell r="V14882"/>
          <cell r="W14882"/>
        </row>
        <row r="14883">
          <cell r="K14883"/>
          <cell r="V14883"/>
          <cell r="W14883"/>
        </row>
        <row r="14884">
          <cell r="K14884"/>
          <cell r="V14884"/>
          <cell r="W14884"/>
        </row>
        <row r="14885">
          <cell r="K14885"/>
          <cell r="V14885"/>
          <cell r="W14885"/>
        </row>
        <row r="14886">
          <cell r="K14886"/>
          <cell r="V14886"/>
          <cell r="W14886"/>
        </row>
        <row r="14887">
          <cell r="K14887"/>
          <cell r="V14887"/>
          <cell r="W14887"/>
        </row>
        <row r="14888">
          <cell r="K14888"/>
          <cell r="V14888"/>
          <cell r="W14888"/>
        </row>
        <row r="14889">
          <cell r="K14889"/>
          <cell r="V14889"/>
          <cell r="W14889"/>
        </row>
        <row r="14890">
          <cell r="K14890"/>
          <cell r="V14890"/>
          <cell r="W14890"/>
        </row>
        <row r="14891">
          <cell r="K14891"/>
          <cell r="V14891"/>
          <cell r="W14891"/>
        </row>
        <row r="14892">
          <cell r="K14892"/>
          <cell r="V14892"/>
          <cell r="W14892"/>
        </row>
        <row r="14893">
          <cell r="K14893"/>
          <cell r="V14893"/>
          <cell r="W14893"/>
        </row>
        <row r="14894">
          <cell r="K14894"/>
          <cell r="V14894"/>
          <cell r="W14894"/>
        </row>
        <row r="14895">
          <cell r="K14895"/>
          <cell r="V14895"/>
          <cell r="W14895"/>
        </row>
        <row r="14896">
          <cell r="K14896"/>
          <cell r="V14896"/>
          <cell r="W14896"/>
        </row>
        <row r="14897">
          <cell r="K14897"/>
          <cell r="V14897"/>
          <cell r="W14897"/>
        </row>
        <row r="14898">
          <cell r="K14898"/>
          <cell r="V14898"/>
          <cell r="W14898"/>
        </row>
        <row r="14899">
          <cell r="K14899"/>
          <cell r="V14899"/>
          <cell r="W14899"/>
        </row>
        <row r="14900">
          <cell r="K14900"/>
          <cell r="V14900"/>
          <cell r="W14900"/>
        </row>
        <row r="14901">
          <cell r="K14901"/>
          <cell r="V14901"/>
          <cell r="W14901"/>
        </row>
        <row r="14902">
          <cell r="K14902"/>
          <cell r="V14902"/>
          <cell r="W14902"/>
        </row>
        <row r="14903">
          <cell r="K14903"/>
          <cell r="V14903"/>
          <cell r="W14903"/>
        </row>
        <row r="14904">
          <cell r="K14904"/>
          <cell r="V14904"/>
          <cell r="W14904"/>
        </row>
        <row r="14905">
          <cell r="K14905"/>
          <cell r="V14905"/>
          <cell r="W14905"/>
        </row>
        <row r="14906">
          <cell r="K14906"/>
          <cell r="V14906"/>
          <cell r="W14906"/>
        </row>
        <row r="14907">
          <cell r="K14907"/>
          <cell r="V14907"/>
          <cell r="W14907"/>
        </row>
        <row r="14908">
          <cell r="K14908"/>
          <cell r="V14908"/>
          <cell r="W14908"/>
        </row>
        <row r="14909">
          <cell r="K14909"/>
          <cell r="V14909"/>
          <cell r="W14909"/>
        </row>
        <row r="14910">
          <cell r="K14910"/>
          <cell r="V14910"/>
          <cell r="W14910"/>
        </row>
        <row r="14911">
          <cell r="K14911"/>
          <cell r="V14911"/>
          <cell r="W14911"/>
        </row>
        <row r="14912">
          <cell r="K14912"/>
          <cell r="V14912"/>
          <cell r="W14912"/>
        </row>
        <row r="14913">
          <cell r="K14913"/>
          <cell r="V14913"/>
          <cell r="W14913"/>
        </row>
        <row r="14914">
          <cell r="K14914"/>
          <cell r="V14914"/>
          <cell r="W14914"/>
        </row>
        <row r="14915">
          <cell r="K14915"/>
          <cell r="V14915"/>
          <cell r="W14915"/>
        </row>
        <row r="14916">
          <cell r="K14916"/>
          <cell r="V14916"/>
          <cell r="W14916"/>
        </row>
        <row r="14917">
          <cell r="K14917"/>
          <cell r="V14917"/>
          <cell r="W14917"/>
        </row>
        <row r="14918">
          <cell r="K14918"/>
          <cell r="V14918"/>
          <cell r="W14918"/>
        </row>
        <row r="14919">
          <cell r="K14919"/>
          <cell r="V14919"/>
          <cell r="W14919"/>
        </row>
        <row r="14920">
          <cell r="K14920"/>
          <cell r="V14920"/>
          <cell r="W14920"/>
        </row>
        <row r="14921">
          <cell r="K14921"/>
          <cell r="V14921"/>
          <cell r="W14921"/>
        </row>
        <row r="14922">
          <cell r="K14922"/>
          <cell r="V14922"/>
          <cell r="W14922"/>
        </row>
        <row r="14923">
          <cell r="K14923"/>
          <cell r="V14923"/>
          <cell r="W14923"/>
        </row>
        <row r="14924">
          <cell r="K14924"/>
          <cell r="V14924"/>
          <cell r="W14924"/>
        </row>
        <row r="14925">
          <cell r="K14925"/>
          <cell r="V14925"/>
          <cell r="W14925"/>
        </row>
        <row r="14926">
          <cell r="K14926"/>
          <cell r="V14926"/>
          <cell r="W14926"/>
        </row>
        <row r="14927">
          <cell r="K14927"/>
          <cell r="V14927"/>
          <cell r="W14927"/>
        </row>
        <row r="14928">
          <cell r="K14928"/>
          <cell r="V14928"/>
          <cell r="W14928"/>
        </row>
        <row r="14929">
          <cell r="K14929"/>
          <cell r="V14929"/>
          <cell r="W14929"/>
        </row>
        <row r="14930">
          <cell r="K14930"/>
          <cell r="V14930"/>
          <cell r="W14930"/>
        </row>
        <row r="14931">
          <cell r="K14931"/>
          <cell r="V14931"/>
          <cell r="W14931"/>
        </row>
        <row r="14932">
          <cell r="K14932"/>
          <cell r="V14932"/>
          <cell r="W14932"/>
        </row>
        <row r="14933">
          <cell r="K14933"/>
          <cell r="V14933"/>
          <cell r="W14933"/>
        </row>
        <row r="14934">
          <cell r="K14934"/>
          <cell r="V14934"/>
          <cell r="W14934"/>
        </row>
        <row r="14935">
          <cell r="K14935"/>
          <cell r="V14935"/>
          <cell r="W14935"/>
        </row>
        <row r="14936">
          <cell r="K14936"/>
          <cell r="V14936"/>
          <cell r="W14936"/>
        </row>
        <row r="14937">
          <cell r="K14937"/>
          <cell r="V14937"/>
          <cell r="W14937"/>
        </row>
        <row r="14938">
          <cell r="K14938"/>
          <cell r="V14938"/>
          <cell r="W14938"/>
        </row>
        <row r="14939">
          <cell r="K14939"/>
          <cell r="V14939"/>
          <cell r="W14939"/>
        </row>
        <row r="14940">
          <cell r="K14940"/>
          <cell r="V14940"/>
          <cell r="W14940"/>
        </row>
        <row r="14941">
          <cell r="K14941"/>
          <cell r="V14941"/>
          <cell r="W14941"/>
        </row>
        <row r="14942">
          <cell r="K14942"/>
          <cell r="V14942"/>
          <cell r="W14942"/>
        </row>
        <row r="14943">
          <cell r="K14943"/>
          <cell r="V14943"/>
          <cell r="W14943"/>
        </row>
        <row r="14944">
          <cell r="K14944"/>
          <cell r="V14944"/>
          <cell r="W14944"/>
        </row>
        <row r="14945">
          <cell r="K14945"/>
          <cell r="V14945"/>
          <cell r="W14945"/>
        </row>
        <row r="14946">
          <cell r="K14946"/>
          <cell r="V14946"/>
          <cell r="W14946"/>
        </row>
        <row r="14947">
          <cell r="K14947"/>
          <cell r="V14947"/>
          <cell r="W14947"/>
        </row>
        <row r="14948">
          <cell r="K14948"/>
          <cell r="V14948"/>
          <cell r="W14948"/>
        </row>
        <row r="14949">
          <cell r="K14949"/>
          <cell r="V14949"/>
          <cell r="W14949"/>
        </row>
        <row r="14950">
          <cell r="K14950"/>
          <cell r="V14950"/>
          <cell r="W14950"/>
        </row>
        <row r="14951">
          <cell r="K14951"/>
          <cell r="V14951"/>
          <cell r="W14951"/>
        </row>
        <row r="14952">
          <cell r="K14952"/>
          <cell r="V14952"/>
          <cell r="W14952"/>
        </row>
        <row r="14953">
          <cell r="K14953"/>
          <cell r="V14953"/>
          <cell r="W14953"/>
        </row>
        <row r="14954">
          <cell r="K14954"/>
          <cell r="V14954"/>
          <cell r="W14954"/>
        </row>
        <row r="14955">
          <cell r="K14955"/>
          <cell r="V14955"/>
          <cell r="W14955"/>
        </row>
        <row r="14956">
          <cell r="K14956"/>
          <cell r="V14956"/>
          <cell r="W14956"/>
        </row>
        <row r="14957">
          <cell r="K14957"/>
          <cell r="V14957"/>
          <cell r="W14957"/>
        </row>
        <row r="14958">
          <cell r="K14958"/>
          <cell r="V14958"/>
          <cell r="W14958"/>
        </row>
        <row r="14959">
          <cell r="K14959"/>
          <cell r="V14959"/>
          <cell r="W14959"/>
        </row>
        <row r="14960">
          <cell r="K14960"/>
          <cell r="V14960"/>
          <cell r="W14960"/>
        </row>
        <row r="14961">
          <cell r="K14961"/>
          <cell r="V14961"/>
          <cell r="W14961"/>
        </row>
        <row r="14962">
          <cell r="K14962"/>
          <cell r="V14962"/>
          <cell r="W14962"/>
        </row>
        <row r="14963">
          <cell r="K14963"/>
          <cell r="V14963"/>
          <cell r="W14963"/>
        </row>
        <row r="14964">
          <cell r="K14964"/>
          <cell r="V14964"/>
          <cell r="W14964"/>
        </row>
        <row r="14965">
          <cell r="K14965"/>
          <cell r="V14965"/>
          <cell r="W14965"/>
        </row>
        <row r="14966">
          <cell r="K14966"/>
          <cell r="V14966"/>
          <cell r="W14966"/>
        </row>
        <row r="14967">
          <cell r="K14967"/>
          <cell r="V14967"/>
          <cell r="W14967"/>
        </row>
        <row r="14968">
          <cell r="K14968"/>
          <cell r="V14968"/>
          <cell r="W14968"/>
        </row>
        <row r="14969">
          <cell r="K14969"/>
          <cell r="V14969"/>
          <cell r="W14969"/>
        </row>
        <row r="14970">
          <cell r="K14970"/>
          <cell r="V14970"/>
          <cell r="W14970"/>
        </row>
        <row r="14971">
          <cell r="K14971"/>
          <cell r="V14971"/>
          <cell r="W14971"/>
        </row>
        <row r="14972">
          <cell r="K14972"/>
          <cell r="V14972"/>
          <cell r="W14972"/>
        </row>
        <row r="14973">
          <cell r="K14973"/>
          <cell r="V14973"/>
          <cell r="W14973"/>
        </row>
        <row r="14974">
          <cell r="K14974"/>
          <cell r="V14974"/>
          <cell r="W14974"/>
        </row>
        <row r="14975">
          <cell r="K14975"/>
          <cell r="V14975"/>
          <cell r="W14975"/>
        </row>
        <row r="14976">
          <cell r="K14976"/>
          <cell r="V14976"/>
          <cell r="W14976"/>
        </row>
        <row r="14977">
          <cell r="K14977"/>
          <cell r="V14977"/>
          <cell r="W14977"/>
        </row>
        <row r="14978">
          <cell r="K14978"/>
          <cell r="V14978"/>
          <cell r="W14978"/>
        </row>
        <row r="14979">
          <cell r="K14979"/>
          <cell r="V14979"/>
          <cell r="W14979"/>
        </row>
        <row r="14980">
          <cell r="K14980"/>
          <cell r="V14980"/>
          <cell r="W14980"/>
        </row>
        <row r="14981">
          <cell r="K14981"/>
          <cell r="V14981"/>
          <cell r="W14981"/>
        </row>
        <row r="14982">
          <cell r="K14982"/>
          <cell r="V14982"/>
          <cell r="W14982"/>
        </row>
        <row r="14983">
          <cell r="K14983"/>
          <cell r="V14983"/>
          <cell r="W14983"/>
        </row>
        <row r="14984">
          <cell r="K14984"/>
          <cell r="V14984"/>
          <cell r="W14984"/>
        </row>
        <row r="14985">
          <cell r="K14985"/>
          <cell r="V14985"/>
          <cell r="W14985"/>
        </row>
        <row r="14986">
          <cell r="K14986"/>
          <cell r="V14986"/>
          <cell r="W14986"/>
        </row>
        <row r="14987">
          <cell r="K14987"/>
          <cell r="V14987"/>
          <cell r="W14987"/>
        </row>
        <row r="14988">
          <cell r="K14988"/>
          <cell r="V14988"/>
          <cell r="W14988"/>
        </row>
        <row r="14989">
          <cell r="K14989"/>
          <cell r="V14989"/>
          <cell r="W14989"/>
        </row>
        <row r="14990">
          <cell r="K14990"/>
          <cell r="V14990"/>
          <cell r="W14990"/>
        </row>
        <row r="14991">
          <cell r="K14991"/>
          <cell r="V14991"/>
          <cell r="W14991"/>
        </row>
        <row r="14992">
          <cell r="K14992"/>
          <cell r="V14992"/>
          <cell r="W14992"/>
        </row>
        <row r="14993">
          <cell r="K14993"/>
          <cell r="V14993"/>
          <cell r="W14993"/>
        </row>
        <row r="14994">
          <cell r="K14994"/>
          <cell r="V14994"/>
          <cell r="W14994"/>
        </row>
        <row r="14995">
          <cell r="K14995"/>
          <cell r="V14995"/>
          <cell r="W14995"/>
        </row>
        <row r="14996">
          <cell r="K14996"/>
          <cell r="V14996"/>
          <cell r="W14996"/>
        </row>
        <row r="14997">
          <cell r="K14997"/>
          <cell r="V14997"/>
          <cell r="W14997"/>
        </row>
        <row r="14998">
          <cell r="K14998"/>
          <cell r="V14998"/>
          <cell r="W14998"/>
        </row>
        <row r="14999">
          <cell r="K14999"/>
          <cell r="V14999"/>
          <cell r="W14999"/>
        </row>
        <row r="15000">
          <cell r="K15000"/>
          <cell r="V15000"/>
          <cell r="W15000"/>
        </row>
        <row r="15001">
          <cell r="K15001"/>
          <cell r="V15001"/>
          <cell r="W15001"/>
        </row>
        <row r="15002">
          <cell r="K15002"/>
          <cell r="V15002"/>
          <cell r="W15002"/>
        </row>
        <row r="15003">
          <cell r="K15003"/>
          <cell r="V15003"/>
          <cell r="W15003"/>
        </row>
        <row r="15004">
          <cell r="K15004"/>
          <cell r="V15004"/>
          <cell r="W15004"/>
        </row>
        <row r="15005">
          <cell r="K15005"/>
          <cell r="V15005"/>
          <cell r="W15005"/>
        </row>
        <row r="15006">
          <cell r="K15006"/>
          <cell r="V15006"/>
          <cell r="W15006"/>
        </row>
        <row r="15007">
          <cell r="K15007"/>
          <cell r="V15007"/>
          <cell r="W15007"/>
        </row>
        <row r="15008">
          <cell r="K15008"/>
          <cell r="V15008"/>
          <cell r="W15008"/>
        </row>
        <row r="15009">
          <cell r="K15009"/>
          <cell r="V15009"/>
          <cell r="W15009"/>
        </row>
        <row r="15010">
          <cell r="K15010"/>
          <cell r="V15010"/>
          <cell r="W15010"/>
        </row>
        <row r="15011">
          <cell r="K15011"/>
          <cell r="V15011"/>
          <cell r="W15011"/>
        </row>
        <row r="15012">
          <cell r="K15012"/>
          <cell r="V15012"/>
          <cell r="W15012"/>
        </row>
        <row r="15013">
          <cell r="K15013"/>
          <cell r="V15013"/>
          <cell r="W15013"/>
        </row>
        <row r="15014">
          <cell r="K15014"/>
          <cell r="V15014"/>
          <cell r="W15014"/>
        </row>
        <row r="15015">
          <cell r="K15015"/>
          <cell r="V15015"/>
          <cell r="W15015"/>
        </row>
        <row r="15016">
          <cell r="K15016"/>
          <cell r="V15016"/>
          <cell r="W15016"/>
        </row>
        <row r="15017">
          <cell r="K15017"/>
          <cell r="V15017"/>
          <cell r="W15017"/>
        </row>
        <row r="15018">
          <cell r="K15018"/>
          <cell r="V15018"/>
          <cell r="W15018"/>
        </row>
        <row r="15019">
          <cell r="K15019"/>
          <cell r="V15019"/>
          <cell r="W15019"/>
        </row>
        <row r="15020">
          <cell r="K15020"/>
          <cell r="V15020"/>
          <cell r="W15020"/>
        </row>
        <row r="15021">
          <cell r="K15021"/>
          <cell r="V15021"/>
          <cell r="W15021"/>
        </row>
        <row r="15022">
          <cell r="K15022"/>
          <cell r="V15022"/>
          <cell r="W15022"/>
        </row>
        <row r="15023">
          <cell r="K15023"/>
          <cell r="V15023"/>
          <cell r="W15023"/>
        </row>
        <row r="15024">
          <cell r="K15024"/>
          <cell r="V15024"/>
          <cell r="W15024"/>
        </row>
        <row r="15025">
          <cell r="K15025"/>
          <cell r="V15025"/>
          <cell r="W15025"/>
        </row>
        <row r="15026">
          <cell r="K15026"/>
          <cell r="V15026"/>
          <cell r="W15026"/>
        </row>
        <row r="15027">
          <cell r="K15027"/>
          <cell r="V15027"/>
          <cell r="W15027"/>
        </row>
        <row r="15028">
          <cell r="K15028"/>
          <cell r="V15028"/>
          <cell r="W15028"/>
        </row>
        <row r="15029">
          <cell r="K15029"/>
          <cell r="V15029"/>
          <cell r="W15029"/>
        </row>
        <row r="15030">
          <cell r="K15030"/>
          <cell r="V15030"/>
          <cell r="W15030"/>
        </row>
        <row r="15031">
          <cell r="K15031"/>
          <cell r="V15031"/>
          <cell r="W15031"/>
        </row>
        <row r="15032">
          <cell r="K15032"/>
          <cell r="V15032"/>
          <cell r="W15032"/>
        </row>
        <row r="15033">
          <cell r="K15033"/>
          <cell r="V15033"/>
          <cell r="W15033"/>
        </row>
        <row r="15034">
          <cell r="K15034"/>
          <cell r="V15034"/>
          <cell r="W15034"/>
        </row>
        <row r="15035">
          <cell r="K15035"/>
          <cell r="V15035"/>
          <cell r="W15035"/>
        </row>
        <row r="15036">
          <cell r="K15036"/>
          <cell r="V15036"/>
          <cell r="W15036"/>
        </row>
        <row r="15037">
          <cell r="K15037"/>
          <cell r="V15037"/>
          <cell r="W15037"/>
        </row>
        <row r="15038">
          <cell r="K15038"/>
          <cell r="V15038"/>
          <cell r="W15038"/>
        </row>
        <row r="15039">
          <cell r="K15039"/>
          <cell r="V15039"/>
          <cell r="W15039"/>
        </row>
        <row r="15040">
          <cell r="K15040"/>
          <cell r="V15040"/>
          <cell r="W15040"/>
        </row>
        <row r="15041">
          <cell r="K15041"/>
          <cell r="V15041"/>
          <cell r="W15041"/>
        </row>
        <row r="15042">
          <cell r="K15042"/>
          <cell r="V15042"/>
          <cell r="W15042"/>
        </row>
        <row r="15043">
          <cell r="K15043"/>
          <cell r="V15043"/>
          <cell r="W15043"/>
        </row>
        <row r="15044">
          <cell r="K15044"/>
          <cell r="V15044"/>
          <cell r="W15044"/>
        </row>
        <row r="15045">
          <cell r="K15045"/>
          <cell r="V15045"/>
          <cell r="W15045"/>
        </row>
        <row r="15046">
          <cell r="K15046"/>
          <cell r="V15046"/>
          <cell r="W15046"/>
        </row>
        <row r="15047">
          <cell r="K15047"/>
          <cell r="V15047"/>
          <cell r="W15047"/>
        </row>
        <row r="15048">
          <cell r="K15048"/>
          <cell r="V15048"/>
          <cell r="W15048"/>
        </row>
        <row r="15049">
          <cell r="K15049"/>
          <cell r="V15049"/>
          <cell r="W15049"/>
        </row>
        <row r="15050">
          <cell r="K15050"/>
          <cell r="V15050"/>
          <cell r="W15050"/>
        </row>
        <row r="15051">
          <cell r="K15051"/>
          <cell r="V15051"/>
          <cell r="W15051"/>
        </row>
        <row r="15052">
          <cell r="K15052"/>
          <cell r="V15052"/>
          <cell r="W15052"/>
        </row>
        <row r="15053">
          <cell r="K15053"/>
          <cell r="V15053"/>
          <cell r="W15053"/>
        </row>
        <row r="15054">
          <cell r="K15054"/>
          <cell r="V15054"/>
          <cell r="W15054"/>
        </row>
        <row r="15055">
          <cell r="K15055"/>
          <cell r="V15055"/>
          <cell r="W15055"/>
        </row>
        <row r="15056">
          <cell r="K15056"/>
          <cell r="V15056"/>
          <cell r="W15056"/>
        </row>
        <row r="15057">
          <cell r="K15057"/>
          <cell r="V15057"/>
          <cell r="W15057"/>
        </row>
        <row r="15058">
          <cell r="K15058"/>
          <cell r="V15058"/>
          <cell r="W15058"/>
        </row>
        <row r="15059">
          <cell r="K15059"/>
          <cell r="V15059"/>
          <cell r="W15059"/>
        </row>
        <row r="15060">
          <cell r="K15060"/>
          <cell r="V15060"/>
          <cell r="W15060"/>
        </row>
        <row r="15061">
          <cell r="K15061"/>
          <cell r="V15061"/>
          <cell r="W15061"/>
        </row>
        <row r="15062">
          <cell r="K15062"/>
          <cell r="V15062"/>
          <cell r="W15062"/>
        </row>
        <row r="15063">
          <cell r="K15063"/>
          <cell r="V15063"/>
          <cell r="W15063"/>
        </row>
        <row r="15064">
          <cell r="K15064"/>
          <cell r="V15064"/>
          <cell r="W15064"/>
        </row>
        <row r="15065">
          <cell r="K15065"/>
          <cell r="V15065"/>
          <cell r="W15065"/>
        </row>
        <row r="15066">
          <cell r="K15066"/>
          <cell r="V15066"/>
          <cell r="W15066"/>
        </row>
        <row r="15067">
          <cell r="K15067"/>
          <cell r="V15067"/>
          <cell r="W15067"/>
        </row>
        <row r="15068">
          <cell r="K15068"/>
          <cell r="V15068"/>
          <cell r="W15068"/>
        </row>
        <row r="15069">
          <cell r="K15069"/>
          <cell r="V15069"/>
          <cell r="W15069"/>
        </row>
        <row r="15070">
          <cell r="K15070"/>
          <cell r="V15070"/>
          <cell r="W15070"/>
        </row>
        <row r="15071">
          <cell r="K15071"/>
          <cell r="V15071"/>
          <cell r="W15071"/>
        </row>
        <row r="15072">
          <cell r="K15072"/>
          <cell r="V15072"/>
          <cell r="W15072"/>
        </row>
        <row r="15073">
          <cell r="K15073"/>
          <cell r="V15073"/>
          <cell r="W15073"/>
        </row>
        <row r="15074">
          <cell r="K15074"/>
          <cell r="V15074"/>
          <cell r="W15074"/>
        </row>
        <row r="15075">
          <cell r="K15075"/>
          <cell r="V15075"/>
          <cell r="W15075"/>
        </row>
        <row r="15076">
          <cell r="K15076"/>
          <cell r="V15076"/>
          <cell r="W15076"/>
        </row>
        <row r="15077">
          <cell r="K15077"/>
          <cell r="V15077"/>
          <cell r="W15077"/>
        </row>
        <row r="15078">
          <cell r="K15078"/>
          <cell r="V15078"/>
          <cell r="W15078"/>
        </row>
        <row r="15079">
          <cell r="K15079"/>
          <cell r="V15079"/>
          <cell r="W15079"/>
        </row>
        <row r="15080">
          <cell r="K15080"/>
          <cell r="V15080"/>
          <cell r="W15080"/>
        </row>
        <row r="15081">
          <cell r="K15081"/>
          <cell r="V15081"/>
          <cell r="W15081"/>
        </row>
        <row r="15082">
          <cell r="K15082"/>
          <cell r="V15082"/>
          <cell r="W15082"/>
        </row>
        <row r="15083">
          <cell r="K15083"/>
          <cell r="V15083"/>
          <cell r="W15083"/>
        </row>
        <row r="15084">
          <cell r="K15084"/>
          <cell r="V15084"/>
          <cell r="W15084"/>
        </row>
        <row r="15085">
          <cell r="K15085"/>
          <cell r="V15085"/>
          <cell r="W15085"/>
        </row>
        <row r="15086">
          <cell r="K15086"/>
          <cell r="V15086"/>
          <cell r="W15086"/>
        </row>
        <row r="15087">
          <cell r="K15087"/>
          <cell r="V15087"/>
          <cell r="W15087"/>
        </row>
        <row r="15088">
          <cell r="K15088"/>
          <cell r="V15088"/>
          <cell r="W15088"/>
        </row>
        <row r="15089">
          <cell r="K15089"/>
          <cell r="V15089"/>
          <cell r="W15089"/>
        </row>
        <row r="15090">
          <cell r="K15090"/>
          <cell r="V15090"/>
          <cell r="W15090"/>
        </row>
        <row r="15091">
          <cell r="K15091"/>
          <cell r="V15091"/>
          <cell r="W15091"/>
        </row>
        <row r="15092">
          <cell r="K15092"/>
          <cell r="V15092"/>
          <cell r="W15092"/>
        </row>
        <row r="15093">
          <cell r="K15093"/>
          <cell r="V15093"/>
          <cell r="W15093"/>
        </row>
        <row r="15094">
          <cell r="K15094"/>
          <cell r="V15094"/>
          <cell r="W15094"/>
        </row>
        <row r="15095">
          <cell r="K15095"/>
          <cell r="V15095"/>
          <cell r="W15095"/>
        </row>
        <row r="15096">
          <cell r="K15096"/>
          <cell r="V15096"/>
          <cell r="W15096"/>
        </row>
        <row r="15097">
          <cell r="K15097"/>
          <cell r="V15097"/>
          <cell r="W15097"/>
        </row>
        <row r="15098">
          <cell r="K15098"/>
          <cell r="V15098"/>
          <cell r="W15098"/>
        </row>
        <row r="15099">
          <cell r="K15099"/>
          <cell r="V15099"/>
          <cell r="W15099"/>
        </row>
        <row r="15100">
          <cell r="K15100"/>
          <cell r="V15100"/>
          <cell r="W15100"/>
        </row>
        <row r="15101">
          <cell r="K15101"/>
          <cell r="V15101"/>
          <cell r="W15101"/>
        </row>
        <row r="15102">
          <cell r="K15102"/>
          <cell r="V15102"/>
          <cell r="W15102"/>
        </row>
        <row r="15103">
          <cell r="K15103"/>
          <cell r="V15103"/>
          <cell r="W15103"/>
        </row>
        <row r="15104">
          <cell r="K15104"/>
          <cell r="V15104"/>
          <cell r="W15104"/>
        </row>
        <row r="15105">
          <cell r="K15105"/>
          <cell r="V15105"/>
          <cell r="W15105"/>
        </row>
        <row r="15106">
          <cell r="K15106"/>
          <cell r="V15106"/>
          <cell r="W15106"/>
        </row>
        <row r="15107">
          <cell r="K15107"/>
          <cell r="V15107"/>
          <cell r="W15107"/>
        </row>
        <row r="15108">
          <cell r="K15108"/>
          <cell r="V15108"/>
          <cell r="W15108"/>
        </row>
        <row r="15109">
          <cell r="K15109"/>
          <cell r="V15109"/>
          <cell r="W15109"/>
        </row>
        <row r="15110">
          <cell r="K15110"/>
          <cell r="V15110"/>
          <cell r="W15110"/>
        </row>
        <row r="15111">
          <cell r="K15111"/>
          <cell r="V15111"/>
          <cell r="W15111"/>
        </row>
        <row r="15112">
          <cell r="K15112"/>
          <cell r="V15112"/>
          <cell r="W15112"/>
        </row>
        <row r="15113">
          <cell r="K15113"/>
          <cell r="V15113"/>
          <cell r="W15113"/>
        </row>
        <row r="15114">
          <cell r="K15114"/>
          <cell r="V15114"/>
          <cell r="W15114"/>
        </row>
        <row r="15115">
          <cell r="K15115"/>
          <cell r="V15115"/>
          <cell r="W15115"/>
        </row>
        <row r="15116">
          <cell r="K15116"/>
          <cell r="V15116"/>
          <cell r="W15116"/>
        </row>
        <row r="15117">
          <cell r="K15117"/>
          <cell r="V15117"/>
          <cell r="W15117"/>
        </row>
        <row r="15118">
          <cell r="K15118"/>
          <cell r="V15118"/>
          <cell r="W15118"/>
        </row>
        <row r="15119">
          <cell r="K15119"/>
          <cell r="V15119"/>
          <cell r="W15119"/>
        </row>
        <row r="15120">
          <cell r="K15120"/>
          <cell r="V15120"/>
          <cell r="W15120"/>
        </row>
        <row r="15121">
          <cell r="K15121"/>
          <cell r="V15121"/>
          <cell r="W15121"/>
        </row>
        <row r="15122">
          <cell r="K15122"/>
          <cell r="V15122"/>
          <cell r="W15122"/>
        </row>
        <row r="15123">
          <cell r="K15123"/>
          <cell r="V15123"/>
          <cell r="W15123"/>
        </row>
        <row r="15124">
          <cell r="K15124"/>
          <cell r="V15124"/>
          <cell r="W15124"/>
        </row>
        <row r="15125">
          <cell r="K15125"/>
          <cell r="V15125"/>
          <cell r="W15125"/>
        </row>
        <row r="15126">
          <cell r="K15126"/>
          <cell r="V15126"/>
          <cell r="W15126"/>
        </row>
        <row r="15127">
          <cell r="K15127"/>
          <cell r="V15127"/>
          <cell r="W15127"/>
        </row>
        <row r="15128">
          <cell r="K15128"/>
          <cell r="V15128"/>
          <cell r="W15128"/>
        </row>
        <row r="15129">
          <cell r="K15129"/>
          <cell r="V15129"/>
          <cell r="W15129"/>
        </row>
        <row r="15130">
          <cell r="K15130"/>
          <cell r="V15130"/>
          <cell r="W15130"/>
        </row>
        <row r="15131">
          <cell r="K15131"/>
          <cell r="V15131"/>
          <cell r="W15131"/>
        </row>
        <row r="15132">
          <cell r="K15132"/>
          <cell r="V15132"/>
          <cell r="W15132"/>
        </row>
        <row r="15133">
          <cell r="K15133"/>
          <cell r="V15133"/>
          <cell r="W15133"/>
        </row>
        <row r="15134">
          <cell r="K15134"/>
          <cell r="V15134"/>
          <cell r="W15134"/>
        </row>
        <row r="15135">
          <cell r="K15135"/>
          <cell r="V15135"/>
          <cell r="W15135"/>
        </row>
        <row r="15136">
          <cell r="K15136"/>
          <cell r="V15136"/>
          <cell r="W15136"/>
        </row>
        <row r="15137">
          <cell r="K15137"/>
          <cell r="V15137"/>
          <cell r="W15137"/>
        </row>
        <row r="15138">
          <cell r="K15138"/>
          <cell r="V15138"/>
          <cell r="W15138"/>
        </row>
        <row r="15139">
          <cell r="K15139"/>
          <cell r="V15139"/>
          <cell r="W15139"/>
        </row>
        <row r="15140">
          <cell r="K15140"/>
          <cell r="V15140"/>
          <cell r="W15140"/>
        </row>
        <row r="15141">
          <cell r="K15141"/>
          <cell r="V15141"/>
          <cell r="W15141"/>
        </row>
        <row r="15142">
          <cell r="K15142"/>
          <cell r="V15142"/>
          <cell r="W15142"/>
        </row>
        <row r="15143">
          <cell r="K15143"/>
          <cell r="V15143"/>
          <cell r="W15143"/>
        </row>
        <row r="15144">
          <cell r="K15144"/>
          <cell r="V15144"/>
          <cell r="W15144"/>
        </row>
        <row r="15145">
          <cell r="K15145"/>
          <cell r="V15145"/>
          <cell r="W15145"/>
        </row>
        <row r="15146">
          <cell r="K15146"/>
          <cell r="V15146"/>
          <cell r="W15146"/>
        </row>
        <row r="15147">
          <cell r="K15147"/>
          <cell r="V15147"/>
          <cell r="W15147"/>
        </row>
        <row r="15148">
          <cell r="K15148"/>
          <cell r="V15148"/>
          <cell r="W15148"/>
        </row>
        <row r="15149">
          <cell r="K15149"/>
          <cell r="V15149"/>
          <cell r="W15149"/>
        </row>
        <row r="15150">
          <cell r="K15150"/>
          <cell r="V15150"/>
          <cell r="W15150"/>
        </row>
        <row r="15151">
          <cell r="K15151"/>
          <cell r="V15151"/>
          <cell r="W15151"/>
        </row>
        <row r="15152">
          <cell r="K15152"/>
          <cell r="V15152"/>
          <cell r="W15152"/>
        </row>
        <row r="15153">
          <cell r="K15153"/>
          <cell r="V15153"/>
          <cell r="W15153"/>
        </row>
        <row r="15154">
          <cell r="K15154"/>
          <cell r="V15154"/>
          <cell r="W15154"/>
        </row>
        <row r="15155">
          <cell r="K15155"/>
          <cell r="V15155"/>
          <cell r="W15155"/>
        </row>
        <row r="15156">
          <cell r="K15156"/>
          <cell r="V15156"/>
          <cell r="W15156"/>
        </row>
        <row r="15157">
          <cell r="K15157"/>
          <cell r="V15157"/>
          <cell r="W15157"/>
        </row>
        <row r="15158">
          <cell r="K15158"/>
          <cell r="V15158"/>
          <cell r="W15158"/>
        </row>
        <row r="15159">
          <cell r="K15159"/>
          <cell r="V15159"/>
          <cell r="W15159"/>
        </row>
        <row r="15160">
          <cell r="K15160"/>
          <cell r="V15160"/>
          <cell r="W15160"/>
        </row>
        <row r="15161">
          <cell r="K15161"/>
          <cell r="V15161"/>
          <cell r="W15161"/>
        </row>
        <row r="15162">
          <cell r="K15162"/>
          <cell r="V15162"/>
          <cell r="W15162"/>
        </row>
        <row r="15163">
          <cell r="K15163"/>
          <cell r="V15163"/>
          <cell r="W15163"/>
        </row>
        <row r="15164">
          <cell r="K15164"/>
          <cell r="V15164"/>
          <cell r="W15164"/>
        </row>
        <row r="15165">
          <cell r="K15165"/>
          <cell r="V15165"/>
          <cell r="W15165"/>
        </row>
        <row r="15166">
          <cell r="K15166"/>
          <cell r="V15166"/>
          <cell r="W15166"/>
        </row>
        <row r="15167">
          <cell r="K15167"/>
          <cell r="V15167"/>
          <cell r="W15167"/>
        </row>
        <row r="15168">
          <cell r="K15168"/>
          <cell r="V15168"/>
          <cell r="W15168"/>
        </row>
        <row r="15169">
          <cell r="K15169"/>
          <cell r="V15169"/>
          <cell r="W15169"/>
        </row>
        <row r="15170">
          <cell r="K15170"/>
          <cell r="V15170"/>
          <cell r="W15170"/>
        </row>
        <row r="15171">
          <cell r="K15171"/>
          <cell r="V15171"/>
          <cell r="W15171"/>
        </row>
        <row r="15172">
          <cell r="K15172"/>
          <cell r="V15172"/>
          <cell r="W15172"/>
        </row>
        <row r="15173">
          <cell r="K15173"/>
          <cell r="V15173"/>
          <cell r="W15173"/>
        </row>
        <row r="15174">
          <cell r="K15174"/>
          <cell r="V15174"/>
          <cell r="W15174"/>
        </row>
        <row r="15175">
          <cell r="K15175"/>
          <cell r="V15175"/>
          <cell r="W15175"/>
        </row>
        <row r="15176">
          <cell r="K15176"/>
          <cell r="V15176"/>
          <cell r="W15176"/>
        </row>
        <row r="15177">
          <cell r="K15177"/>
          <cell r="V15177"/>
          <cell r="W15177"/>
        </row>
        <row r="15178">
          <cell r="K15178"/>
          <cell r="V15178"/>
          <cell r="W15178"/>
        </row>
        <row r="15179">
          <cell r="K15179"/>
          <cell r="V15179"/>
          <cell r="W15179"/>
        </row>
        <row r="15180">
          <cell r="K15180"/>
          <cell r="V15180"/>
          <cell r="W15180"/>
        </row>
        <row r="15181">
          <cell r="K15181"/>
          <cell r="V15181"/>
          <cell r="W15181"/>
        </row>
        <row r="15182">
          <cell r="K15182"/>
          <cell r="V15182"/>
          <cell r="W15182"/>
        </row>
        <row r="15183">
          <cell r="K15183"/>
          <cell r="V15183"/>
          <cell r="W15183"/>
        </row>
        <row r="15184">
          <cell r="K15184"/>
          <cell r="V15184"/>
          <cell r="W15184"/>
        </row>
        <row r="15185">
          <cell r="K15185"/>
          <cell r="V15185"/>
          <cell r="W15185"/>
        </row>
        <row r="15186">
          <cell r="K15186"/>
          <cell r="V15186"/>
          <cell r="W15186"/>
        </row>
        <row r="15187">
          <cell r="K15187"/>
          <cell r="V15187"/>
          <cell r="W15187"/>
        </row>
        <row r="15188">
          <cell r="K15188"/>
          <cell r="V15188"/>
          <cell r="W15188"/>
        </row>
        <row r="15189">
          <cell r="K15189"/>
          <cell r="V15189"/>
          <cell r="W15189"/>
        </row>
        <row r="15190">
          <cell r="K15190"/>
          <cell r="V15190"/>
          <cell r="W15190"/>
        </row>
        <row r="15191">
          <cell r="K15191"/>
          <cell r="V15191"/>
          <cell r="W15191"/>
        </row>
        <row r="15192">
          <cell r="K15192"/>
          <cell r="V15192"/>
          <cell r="W15192"/>
        </row>
        <row r="15193">
          <cell r="K15193"/>
          <cell r="V15193"/>
          <cell r="W15193"/>
        </row>
        <row r="15194">
          <cell r="K15194"/>
          <cell r="V15194"/>
          <cell r="W15194"/>
        </row>
        <row r="15195">
          <cell r="K15195"/>
          <cell r="V15195"/>
          <cell r="W15195"/>
        </row>
        <row r="15196">
          <cell r="K15196"/>
          <cell r="V15196"/>
          <cell r="W15196"/>
        </row>
        <row r="15197">
          <cell r="K15197"/>
          <cell r="V15197"/>
          <cell r="W15197"/>
        </row>
        <row r="15198">
          <cell r="K15198"/>
          <cell r="V15198"/>
          <cell r="W15198"/>
        </row>
        <row r="15199">
          <cell r="K15199"/>
          <cell r="V15199"/>
          <cell r="W15199"/>
        </row>
        <row r="15200">
          <cell r="K15200"/>
          <cell r="V15200"/>
          <cell r="W15200"/>
        </row>
        <row r="15201">
          <cell r="K15201"/>
          <cell r="V15201"/>
          <cell r="W15201"/>
        </row>
        <row r="15202">
          <cell r="K15202"/>
          <cell r="V15202"/>
          <cell r="W15202"/>
        </row>
        <row r="15203">
          <cell r="K15203"/>
          <cell r="V15203"/>
          <cell r="W15203"/>
        </row>
        <row r="15204">
          <cell r="K15204"/>
          <cell r="V15204"/>
          <cell r="W15204"/>
        </row>
        <row r="15205">
          <cell r="K15205"/>
          <cell r="V15205"/>
          <cell r="W15205"/>
        </row>
        <row r="15206">
          <cell r="K15206"/>
          <cell r="V15206"/>
          <cell r="W15206"/>
        </row>
        <row r="15207">
          <cell r="K15207"/>
          <cell r="V15207"/>
          <cell r="W15207"/>
        </row>
        <row r="15208">
          <cell r="K15208"/>
          <cell r="V15208"/>
          <cell r="W15208"/>
        </row>
        <row r="15209">
          <cell r="K15209"/>
          <cell r="V15209"/>
          <cell r="W15209"/>
        </row>
        <row r="15210">
          <cell r="K15210"/>
          <cell r="V15210"/>
          <cell r="W15210"/>
        </row>
        <row r="15211">
          <cell r="K15211"/>
          <cell r="V15211"/>
          <cell r="W15211"/>
        </row>
        <row r="15212">
          <cell r="K15212"/>
          <cell r="V15212"/>
          <cell r="W15212"/>
        </row>
        <row r="15213">
          <cell r="K15213"/>
          <cell r="V15213"/>
          <cell r="W15213"/>
        </row>
        <row r="15214">
          <cell r="K15214"/>
          <cell r="V15214"/>
          <cell r="W15214"/>
        </row>
        <row r="15215">
          <cell r="K15215"/>
          <cell r="V15215"/>
          <cell r="W15215"/>
        </row>
        <row r="15216">
          <cell r="K15216"/>
          <cell r="V15216"/>
          <cell r="W15216"/>
        </row>
        <row r="15217">
          <cell r="K15217"/>
          <cell r="V15217"/>
          <cell r="W15217"/>
        </row>
        <row r="15218">
          <cell r="K15218"/>
          <cell r="V15218"/>
          <cell r="W15218"/>
        </row>
        <row r="15219">
          <cell r="K15219"/>
          <cell r="V15219"/>
          <cell r="W15219"/>
        </row>
        <row r="15220">
          <cell r="K15220"/>
          <cell r="V15220"/>
          <cell r="W15220"/>
        </row>
        <row r="15221">
          <cell r="K15221"/>
          <cell r="V15221"/>
          <cell r="W15221"/>
        </row>
        <row r="15222">
          <cell r="K15222"/>
          <cell r="V15222"/>
          <cell r="W15222"/>
        </row>
        <row r="15223">
          <cell r="K15223"/>
          <cell r="V15223"/>
          <cell r="W15223"/>
        </row>
        <row r="15224">
          <cell r="K15224"/>
          <cell r="V15224"/>
          <cell r="W15224"/>
        </row>
        <row r="15225">
          <cell r="K15225"/>
          <cell r="V15225"/>
          <cell r="W15225"/>
        </row>
        <row r="15226">
          <cell r="K15226"/>
          <cell r="V15226"/>
          <cell r="W15226"/>
        </row>
        <row r="15227">
          <cell r="K15227"/>
          <cell r="V15227"/>
          <cell r="W15227"/>
        </row>
        <row r="15228">
          <cell r="K15228"/>
          <cell r="V15228"/>
          <cell r="W15228"/>
        </row>
        <row r="15229">
          <cell r="K15229"/>
          <cell r="V15229"/>
          <cell r="W15229"/>
        </row>
        <row r="15230">
          <cell r="K15230"/>
          <cell r="V15230"/>
          <cell r="W15230"/>
        </row>
        <row r="15231">
          <cell r="K15231"/>
          <cell r="V15231"/>
          <cell r="W15231"/>
        </row>
        <row r="15232">
          <cell r="K15232"/>
          <cell r="V15232"/>
          <cell r="W15232"/>
        </row>
        <row r="15233">
          <cell r="K15233"/>
          <cell r="V15233"/>
          <cell r="W15233"/>
        </row>
        <row r="15234">
          <cell r="K15234"/>
          <cell r="V15234"/>
          <cell r="W15234"/>
        </row>
        <row r="15235">
          <cell r="K15235"/>
          <cell r="V15235"/>
          <cell r="W15235"/>
        </row>
        <row r="15236">
          <cell r="K15236"/>
          <cell r="V15236"/>
          <cell r="W15236"/>
        </row>
        <row r="15237">
          <cell r="K15237"/>
          <cell r="V15237"/>
          <cell r="W15237"/>
        </row>
        <row r="15238">
          <cell r="K15238"/>
          <cell r="V15238"/>
          <cell r="W15238"/>
        </row>
        <row r="15239">
          <cell r="K15239"/>
          <cell r="V15239"/>
          <cell r="W15239"/>
        </row>
        <row r="15240">
          <cell r="K15240"/>
          <cell r="V15240"/>
          <cell r="W15240"/>
        </row>
        <row r="15241">
          <cell r="K15241"/>
          <cell r="V15241"/>
          <cell r="W15241"/>
        </row>
        <row r="15242">
          <cell r="K15242"/>
          <cell r="V15242"/>
          <cell r="W15242"/>
        </row>
        <row r="15243">
          <cell r="K15243"/>
          <cell r="V15243"/>
          <cell r="W15243"/>
        </row>
        <row r="15244">
          <cell r="K15244"/>
          <cell r="V15244"/>
          <cell r="W15244"/>
        </row>
        <row r="15245">
          <cell r="K15245"/>
          <cell r="V15245"/>
          <cell r="W15245"/>
        </row>
        <row r="15246">
          <cell r="K15246"/>
          <cell r="V15246"/>
          <cell r="W15246"/>
        </row>
        <row r="15247">
          <cell r="K15247"/>
          <cell r="V15247"/>
          <cell r="W15247"/>
        </row>
        <row r="15248">
          <cell r="K15248"/>
          <cell r="V15248"/>
          <cell r="W15248"/>
        </row>
        <row r="15249">
          <cell r="K15249"/>
          <cell r="V15249"/>
          <cell r="W15249"/>
        </row>
        <row r="15250">
          <cell r="K15250"/>
          <cell r="V15250"/>
          <cell r="W15250"/>
        </row>
        <row r="15251">
          <cell r="K15251"/>
          <cell r="V15251"/>
          <cell r="W15251"/>
        </row>
        <row r="15252">
          <cell r="K15252"/>
          <cell r="V15252"/>
          <cell r="W15252"/>
        </row>
        <row r="15253">
          <cell r="K15253"/>
          <cell r="V15253"/>
          <cell r="W15253"/>
        </row>
        <row r="15254">
          <cell r="K15254"/>
          <cell r="V15254"/>
          <cell r="W15254"/>
        </row>
        <row r="15255">
          <cell r="K15255"/>
          <cell r="V15255"/>
          <cell r="W15255"/>
        </row>
        <row r="15256">
          <cell r="K15256"/>
          <cell r="V15256"/>
          <cell r="W15256"/>
        </row>
        <row r="15257">
          <cell r="K15257"/>
          <cell r="V15257"/>
          <cell r="W15257"/>
        </row>
        <row r="15258">
          <cell r="K15258"/>
          <cell r="V15258"/>
          <cell r="W15258"/>
        </row>
        <row r="15259">
          <cell r="K15259"/>
          <cell r="V15259"/>
          <cell r="W15259"/>
        </row>
        <row r="15260">
          <cell r="K15260"/>
          <cell r="V15260"/>
          <cell r="W15260"/>
        </row>
        <row r="15261">
          <cell r="K15261"/>
          <cell r="V15261"/>
          <cell r="W15261"/>
        </row>
        <row r="15262">
          <cell r="K15262"/>
          <cell r="V15262"/>
          <cell r="W15262"/>
        </row>
        <row r="15263">
          <cell r="K15263"/>
          <cell r="V15263"/>
          <cell r="W15263"/>
        </row>
        <row r="15264">
          <cell r="K15264"/>
          <cell r="V15264"/>
          <cell r="W15264"/>
        </row>
        <row r="15265">
          <cell r="K15265"/>
          <cell r="V15265"/>
          <cell r="W15265"/>
        </row>
        <row r="15266">
          <cell r="K15266"/>
          <cell r="V15266"/>
          <cell r="W15266"/>
        </row>
        <row r="15267">
          <cell r="K15267"/>
          <cell r="V15267"/>
          <cell r="W15267"/>
        </row>
        <row r="15268">
          <cell r="K15268"/>
          <cell r="V15268"/>
          <cell r="W15268"/>
        </row>
        <row r="15269">
          <cell r="K15269"/>
          <cell r="V15269"/>
          <cell r="W15269"/>
        </row>
        <row r="15270">
          <cell r="K15270"/>
          <cell r="V15270"/>
          <cell r="W15270"/>
        </row>
        <row r="15271">
          <cell r="K15271"/>
          <cell r="V15271"/>
          <cell r="W15271"/>
        </row>
        <row r="15272">
          <cell r="K15272"/>
          <cell r="V15272"/>
          <cell r="W15272"/>
        </row>
        <row r="15273">
          <cell r="K15273"/>
          <cell r="V15273"/>
          <cell r="W15273"/>
        </row>
        <row r="15274">
          <cell r="K15274"/>
          <cell r="V15274"/>
          <cell r="W15274"/>
        </row>
        <row r="15275">
          <cell r="K15275"/>
          <cell r="V15275"/>
          <cell r="W15275"/>
        </row>
        <row r="15276">
          <cell r="K15276"/>
          <cell r="V15276"/>
          <cell r="W15276"/>
        </row>
        <row r="15277">
          <cell r="K15277"/>
          <cell r="V15277"/>
          <cell r="W15277"/>
        </row>
        <row r="15278">
          <cell r="K15278"/>
          <cell r="V15278"/>
          <cell r="W15278"/>
        </row>
        <row r="15279">
          <cell r="K15279"/>
          <cell r="V15279"/>
          <cell r="W15279"/>
        </row>
        <row r="15280">
          <cell r="K15280"/>
          <cell r="V15280"/>
          <cell r="W15280"/>
        </row>
        <row r="15281">
          <cell r="K15281"/>
          <cell r="V15281"/>
          <cell r="W15281"/>
        </row>
        <row r="15282">
          <cell r="K15282"/>
          <cell r="V15282"/>
          <cell r="W15282"/>
        </row>
        <row r="15283">
          <cell r="K15283"/>
          <cell r="V15283"/>
          <cell r="W15283"/>
        </row>
        <row r="15284">
          <cell r="K15284"/>
          <cell r="V15284"/>
          <cell r="W15284"/>
        </row>
        <row r="15285">
          <cell r="K15285"/>
          <cell r="V15285"/>
          <cell r="W15285"/>
        </row>
        <row r="15286">
          <cell r="K15286"/>
          <cell r="V15286"/>
          <cell r="W15286"/>
        </row>
        <row r="15287">
          <cell r="K15287"/>
          <cell r="V15287"/>
          <cell r="W15287"/>
        </row>
        <row r="15288">
          <cell r="K15288"/>
          <cell r="V15288"/>
          <cell r="W15288"/>
        </row>
        <row r="15289">
          <cell r="K15289"/>
          <cell r="V15289"/>
          <cell r="W15289"/>
        </row>
        <row r="15290">
          <cell r="K15290"/>
          <cell r="V15290"/>
          <cell r="W15290"/>
        </row>
        <row r="15291">
          <cell r="K15291"/>
          <cell r="V15291"/>
          <cell r="W15291"/>
        </row>
        <row r="15292">
          <cell r="K15292"/>
          <cell r="V15292"/>
          <cell r="W15292"/>
        </row>
        <row r="15293">
          <cell r="K15293"/>
          <cell r="V15293"/>
          <cell r="W15293"/>
        </row>
        <row r="15294">
          <cell r="K15294"/>
          <cell r="V15294"/>
          <cell r="W15294"/>
        </row>
        <row r="15295">
          <cell r="K15295"/>
          <cell r="V15295"/>
          <cell r="W15295"/>
        </row>
        <row r="15296">
          <cell r="K15296"/>
          <cell r="V15296"/>
          <cell r="W15296"/>
        </row>
        <row r="15297">
          <cell r="K15297"/>
          <cell r="V15297"/>
          <cell r="W15297"/>
        </row>
        <row r="15298">
          <cell r="K15298"/>
          <cell r="V15298"/>
          <cell r="W15298"/>
        </row>
        <row r="15299">
          <cell r="K15299"/>
          <cell r="V15299"/>
          <cell r="W15299"/>
        </row>
        <row r="15300">
          <cell r="K15300"/>
          <cell r="V15300"/>
          <cell r="W15300"/>
        </row>
        <row r="15301">
          <cell r="K15301"/>
          <cell r="V15301"/>
          <cell r="W15301"/>
        </row>
        <row r="15302">
          <cell r="K15302"/>
          <cell r="V15302"/>
          <cell r="W15302"/>
        </row>
        <row r="15303">
          <cell r="K15303"/>
          <cell r="V15303"/>
          <cell r="W15303"/>
        </row>
        <row r="15304">
          <cell r="K15304"/>
          <cell r="V15304"/>
          <cell r="W15304"/>
        </row>
        <row r="15305">
          <cell r="K15305"/>
          <cell r="V15305"/>
          <cell r="W15305"/>
        </row>
        <row r="15306">
          <cell r="K15306"/>
          <cell r="V15306"/>
          <cell r="W15306"/>
        </row>
        <row r="15307">
          <cell r="K15307"/>
          <cell r="V15307"/>
          <cell r="W15307"/>
        </row>
        <row r="15308">
          <cell r="K15308"/>
          <cell r="V15308"/>
          <cell r="W15308"/>
        </row>
        <row r="15309">
          <cell r="K15309"/>
          <cell r="V15309"/>
          <cell r="W15309"/>
        </row>
        <row r="15310">
          <cell r="K15310"/>
          <cell r="V15310"/>
          <cell r="W15310"/>
        </row>
        <row r="15311">
          <cell r="K15311"/>
          <cell r="V15311"/>
          <cell r="W15311"/>
        </row>
        <row r="15312">
          <cell r="K15312"/>
          <cell r="V15312"/>
          <cell r="W15312"/>
        </row>
        <row r="15313">
          <cell r="K15313"/>
          <cell r="V15313"/>
          <cell r="W15313"/>
        </row>
        <row r="15314">
          <cell r="K15314"/>
          <cell r="V15314"/>
          <cell r="W15314"/>
        </row>
        <row r="15315">
          <cell r="K15315"/>
          <cell r="V15315"/>
          <cell r="W15315"/>
        </row>
        <row r="15316">
          <cell r="K15316"/>
          <cell r="V15316"/>
          <cell r="W15316"/>
        </row>
        <row r="15317">
          <cell r="K15317"/>
          <cell r="V15317"/>
          <cell r="W15317"/>
        </row>
        <row r="15318">
          <cell r="K15318"/>
          <cell r="V15318"/>
          <cell r="W15318"/>
        </row>
        <row r="15319">
          <cell r="K15319"/>
          <cell r="V15319"/>
          <cell r="W15319"/>
        </row>
        <row r="15320">
          <cell r="K15320"/>
          <cell r="V15320"/>
          <cell r="W15320"/>
        </row>
        <row r="15321">
          <cell r="K15321"/>
          <cell r="V15321"/>
          <cell r="W15321"/>
        </row>
        <row r="15322">
          <cell r="K15322"/>
          <cell r="V15322"/>
          <cell r="W15322"/>
        </row>
        <row r="15323">
          <cell r="K15323"/>
          <cell r="V15323"/>
          <cell r="W15323"/>
        </row>
        <row r="15324">
          <cell r="K15324"/>
          <cell r="V15324"/>
          <cell r="W15324"/>
        </row>
        <row r="15325">
          <cell r="K15325"/>
          <cell r="V15325"/>
          <cell r="W15325"/>
        </row>
        <row r="15326">
          <cell r="K15326"/>
          <cell r="V15326"/>
          <cell r="W15326"/>
        </row>
        <row r="15327">
          <cell r="K15327"/>
          <cell r="V15327"/>
          <cell r="W15327"/>
        </row>
        <row r="15328">
          <cell r="K15328"/>
          <cell r="V15328"/>
          <cell r="W15328"/>
        </row>
        <row r="15329">
          <cell r="K15329"/>
          <cell r="V15329"/>
          <cell r="W15329"/>
        </row>
        <row r="15330">
          <cell r="K15330"/>
          <cell r="V15330"/>
          <cell r="W15330"/>
        </row>
        <row r="15331">
          <cell r="K15331"/>
          <cell r="V15331"/>
          <cell r="W15331"/>
        </row>
        <row r="15332">
          <cell r="K15332"/>
          <cell r="V15332"/>
          <cell r="W15332"/>
        </row>
        <row r="15333">
          <cell r="K15333"/>
          <cell r="V15333"/>
          <cell r="W15333"/>
        </row>
        <row r="15334">
          <cell r="K15334"/>
          <cell r="V15334"/>
          <cell r="W15334"/>
        </row>
        <row r="15335">
          <cell r="K15335"/>
          <cell r="V15335"/>
          <cell r="W15335"/>
        </row>
        <row r="15336">
          <cell r="K15336"/>
          <cell r="V15336"/>
          <cell r="W15336"/>
        </row>
        <row r="15337">
          <cell r="K15337"/>
          <cell r="V15337"/>
          <cell r="W15337"/>
        </row>
        <row r="15338">
          <cell r="K15338"/>
          <cell r="V15338"/>
          <cell r="W15338"/>
        </row>
        <row r="15339">
          <cell r="K15339"/>
          <cell r="V15339"/>
          <cell r="W15339"/>
        </row>
        <row r="15340">
          <cell r="K15340"/>
          <cell r="V15340"/>
          <cell r="W15340"/>
        </row>
        <row r="15341">
          <cell r="K15341"/>
          <cell r="V15341"/>
          <cell r="W15341"/>
        </row>
        <row r="15342">
          <cell r="K15342"/>
          <cell r="V15342"/>
          <cell r="W15342"/>
        </row>
        <row r="15343">
          <cell r="K15343"/>
          <cell r="V15343"/>
          <cell r="W15343"/>
        </row>
        <row r="15344">
          <cell r="K15344"/>
          <cell r="V15344"/>
          <cell r="W15344"/>
        </row>
        <row r="15345">
          <cell r="K15345"/>
          <cell r="V15345"/>
          <cell r="W15345"/>
        </row>
        <row r="15346">
          <cell r="K15346"/>
          <cell r="V15346"/>
          <cell r="W15346"/>
        </row>
        <row r="15347">
          <cell r="K15347"/>
          <cell r="V15347"/>
          <cell r="W15347"/>
        </row>
        <row r="15348">
          <cell r="K15348"/>
          <cell r="V15348"/>
          <cell r="W15348"/>
        </row>
        <row r="15349">
          <cell r="K15349"/>
          <cell r="V15349"/>
          <cell r="W15349"/>
        </row>
        <row r="15350">
          <cell r="K15350"/>
          <cell r="V15350"/>
          <cell r="W15350"/>
        </row>
        <row r="15351">
          <cell r="K15351"/>
          <cell r="V15351"/>
          <cell r="W15351"/>
        </row>
        <row r="15352">
          <cell r="K15352"/>
          <cell r="V15352"/>
          <cell r="W15352"/>
        </row>
        <row r="15353">
          <cell r="K15353"/>
          <cell r="V15353"/>
          <cell r="W15353"/>
        </row>
        <row r="15354">
          <cell r="K15354"/>
          <cell r="V15354"/>
          <cell r="W15354"/>
        </row>
        <row r="15355">
          <cell r="K15355"/>
          <cell r="V15355"/>
          <cell r="W15355"/>
        </row>
        <row r="15356">
          <cell r="K15356"/>
          <cell r="V15356"/>
          <cell r="W15356"/>
        </row>
        <row r="15357">
          <cell r="K15357"/>
          <cell r="V15357"/>
          <cell r="W15357"/>
        </row>
        <row r="15358">
          <cell r="K15358"/>
          <cell r="V15358"/>
          <cell r="W15358"/>
        </row>
        <row r="15359">
          <cell r="K15359"/>
          <cell r="V15359"/>
          <cell r="W15359"/>
        </row>
        <row r="15360">
          <cell r="K15360"/>
          <cell r="V15360"/>
          <cell r="W15360"/>
        </row>
        <row r="15361">
          <cell r="K15361"/>
          <cell r="V15361"/>
          <cell r="W15361"/>
        </row>
        <row r="15362">
          <cell r="K15362"/>
          <cell r="V15362"/>
          <cell r="W15362"/>
        </row>
        <row r="15363">
          <cell r="K15363"/>
          <cell r="V15363"/>
          <cell r="W15363"/>
        </row>
        <row r="15364">
          <cell r="K15364"/>
          <cell r="V15364"/>
          <cell r="W15364"/>
        </row>
        <row r="15365">
          <cell r="K15365"/>
          <cell r="V15365"/>
          <cell r="W15365"/>
        </row>
        <row r="15366">
          <cell r="K15366"/>
          <cell r="V15366"/>
          <cell r="W15366"/>
        </row>
        <row r="15367">
          <cell r="K15367"/>
          <cell r="V15367"/>
          <cell r="W15367"/>
        </row>
        <row r="15368">
          <cell r="K15368"/>
          <cell r="V15368"/>
          <cell r="W15368"/>
        </row>
        <row r="15369">
          <cell r="K15369"/>
          <cell r="V15369"/>
          <cell r="W15369"/>
        </row>
        <row r="15370">
          <cell r="K15370"/>
          <cell r="V15370"/>
          <cell r="W15370"/>
        </row>
        <row r="15371">
          <cell r="K15371"/>
          <cell r="V15371"/>
          <cell r="W15371"/>
        </row>
        <row r="15372">
          <cell r="K15372"/>
          <cell r="V15372"/>
          <cell r="W15372"/>
        </row>
        <row r="15373">
          <cell r="K15373"/>
          <cell r="V15373"/>
          <cell r="W15373"/>
        </row>
        <row r="15374">
          <cell r="K15374"/>
          <cell r="V15374"/>
          <cell r="W15374"/>
        </row>
        <row r="15375">
          <cell r="K15375"/>
          <cell r="V15375"/>
          <cell r="W15375"/>
        </row>
        <row r="15376">
          <cell r="K15376"/>
          <cell r="V15376"/>
          <cell r="W15376"/>
        </row>
        <row r="15377">
          <cell r="K15377"/>
          <cell r="V15377"/>
          <cell r="W15377"/>
        </row>
        <row r="15378">
          <cell r="K15378"/>
          <cell r="V15378"/>
          <cell r="W15378"/>
        </row>
        <row r="15379">
          <cell r="K15379"/>
          <cell r="V15379"/>
          <cell r="W15379"/>
        </row>
        <row r="15380">
          <cell r="K15380"/>
          <cell r="V15380"/>
          <cell r="W15380"/>
        </row>
        <row r="15381">
          <cell r="K15381"/>
          <cell r="V15381"/>
          <cell r="W15381"/>
        </row>
        <row r="15382">
          <cell r="K15382"/>
          <cell r="V15382"/>
          <cell r="W15382"/>
        </row>
        <row r="15383">
          <cell r="K15383"/>
          <cell r="V15383"/>
          <cell r="W15383"/>
        </row>
        <row r="15384">
          <cell r="K15384"/>
          <cell r="V15384"/>
          <cell r="W15384"/>
        </row>
        <row r="15385">
          <cell r="K15385"/>
          <cell r="V15385"/>
          <cell r="W15385"/>
        </row>
        <row r="15386">
          <cell r="K15386"/>
          <cell r="V15386"/>
          <cell r="W15386"/>
        </row>
        <row r="15387">
          <cell r="K15387"/>
          <cell r="V15387"/>
          <cell r="W15387"/>
        </row>
        <row r="15388">
          <cell r="K15388"/>
          <cell r="V15388"/>
          <cell r="W15388"/>
        </row>
        <row r="15389">
          <cell r="K15389"/>
          <cell r="V15389"/>
          <cell r="W15389"/>
        </row>
        <row r="15390">
          <cell r="K15390"/>
          <cell r="V15390"/>
          <cell r="W15390"/>
        </row>
        <row r="15391">
          <cell r="K15391"/>
          <cell r="V15391"/>
          <cell r="W15391"/>
        </row>
        <row r="15392">
          <cell r="K15392"/>
          <cell r="V15392"/>
          <cell r="W15392"/>
        </row>
        <row r="15393">
          <cell r="K15393"/>
          <cell r="V15393"/>
          <cell r="W15393"/>
        </row>
        <row r="15394">
          <cell r="K15394"/>
          <cell r="V15394"/>
          <cell r="W15394"/>
        </row>
        <row r="15395">
          <cell r="K15395"/>
          <cell r="V15395"/>
          <cell r="W15395"/>
        </row>
        <row r="15396">
          <cell r="K15396"/>
          <cell r="V15396"/>
          <cell r="W15396"/>
        </row>
        <row r="15397">
          <cell r="K15397"/>
          <cell r="V15397"/>
          <cell r="W15397"/>
        </row>
        <row r="15398">
          <cell r="K15398"/>
          <cell r="V15398"/>
          <cell r="W15398"/>
        </row>
        <row r="15399">
          <cell r="K15399"/>
          <cell r="V15399"/>
          <cell r="W15399"/>
        </row>
        <row r="15400">
          <cell r="K15400"/>
          <cell r="V15400"/>
          <cell r="W15400"/>
        </row>
        <row r="15401">
          <cell r="K15401"/>
          <cell r="V15401"/>
          <cell r="W15401"/>
        </row>
        <row r="15402">
          <cell r="K15402"/>
          <cell r="V15402"/>
          <cell r="W15402"/>
        </row>
        <row r="15403">
          <cell r="K15403"/>
          <cell r="V15403"/>
          <cell r="W15403"/>
        </row>
        <row r="15404">
          <cell r="K15404"/>
          <cell r="V15404"/>
          <cell r="W15404"/>
        </row>
        <row r="15405">
          <cell r="K15405"/>
          <cell r="V15405"/>
          <cell r="W15405"/>
        </row>
        <row r="15406">
          <cell r="K15406"/>
          <cell r="V15406"/>
          <cell r="W15406"/>
        </row>
        <row r="15407">
          <cell r="K15407"/>
          <cell r="V15407"/>
          <cell r="W15407"/>
        </row>
        <row r="15408">
          <cell r="K15408"/>
          <cell r="V15408"/>
          <cell r="W15408"/>
        </row>
        <row r="15409">
          <cell r="K15409"/>
          <cell r="V15409"/>
          <cell r="W15409"/>
        </row>
        <row r="15410">
          <cell r="K15410"/>
          <cell r="V15410"/>
          <cell r="W15410"/>
        </row>
        <row r="15411">
          <cell r="K15411"/>
          <cell r="V15411"/>
          <cell r="W15411"/>
        </row>
        <row r="15412">
          <cell r="K15412"/>
          <cell r="V15412"/>
          <cell r="W15412"/>
        </row>
        <row r="15413">
          <cell r="K15413"/>
          <cell r="V15413"/>
          <cell r="W15413"/>
        </row>
        <row r="15414">
          <cell r="K15414"/>
          <cell r="V15414"/>
          <cell r="W15414"/>
        </row>
        <row r="15415">
          <cell r="K15415"/>
          <cell r="V15415"/>
          <cell r="W15415"/>
        </row>
        <row r="15416">
          <cell r="K15416"/>
          <cell r="V15416"/>
          <cell r="W15416"/>
        </row>
        <row r="15417">
          <cell r="K15417"/>
          <cell r="V15417"/>
          <cell r="W15417"/>
        </row>
        <row r="15418">
          <cell r="K15418"/>
          <cell r="V15418"/>
          <cell r="W15418"/>
        </row>
        <row r="15419">
          <cell r="K15419"/>
          <cell r="V15419"/>
          <cell r="W15419"/>
        </row>
        <row r="15420">
          <cell r="K15420"/>
          <cell r="V15420"/>
          <cell r="W15420"/>
        </row>
        <row r="15421">
          <cell r="K15421"/>
          <cell r="V15421"/>
          <cell r="W15421"/>
        </row>
        <row r="15422">
          <cell r="K15422"/>
          <cell r="V15422"/>
          <cell r="W15422"/>
        </row>
        <row r="15423">
          <cell r="K15423"/>
          <cell r="V15423"/>
          <cell r="W15423"/>
        </row>
        <row r="15424">
          <cell r="K15424"/>
          <cell r="V15424"/>
          <cell r="W15424"/>
        </row>
        <row r="15425">
          <cell r="K15425"/>
          <cell r="V15425"/>
          <cell r="W15425"/>
        </row>
        <row r="15426">
          <cell r="K15426"/>
          <cell r="V15426"/>
          <cell r="W15426"/>
        </row>
        <row r="15427">
          <cell r="K15427"/>
          <cell r="V15427"/>
          <cell r="W15427"/>
        </row>
        <row r="15428">
          <cell r="K15428"/>
          <cell r="V15428"/>
          <cell r="W15428"/>
        </row>
        <row r="15429">
          <cell r="K15429"/>
          <cell r="V15429"/>
          <cell r="W15429"/>
        </row>
        <row r="15430">
          <cell r="K15430"/>
          <cell r="V15430"/>
          <cell r="W15430"/>
        </row>
        <row r="15431">
          <cell r="K15431"/>
          <cell r="V15431"/>
          <cell r="W15431"/>
        </row>
        <row r="15432">
          <cell r="K15432"/>
          <cell r="V15432"/>
          <cell r="W15432"/>
        </row>
        <row r="15433">
          <cell r="K15433"/>
          <cell r="V15433"/>
          <cell r="W15433"/>
        </row>
        <row r="15434">
          <cell r="K15434"/>
          <cell r="V15434"/>
          <cell r="W15434"/>
        </row>
        <row r="15435">
          <cell r="K15435"/>
          <cell r="V15435"/>
          <cell r="W15435"/>
        </row>
        <row r="15436">
          <cell r="K15436"/>
          <cell r="V15436"/>
          <cell r="W15436"/>
        </row>
        <row r="15437">
          <cell r="K15437"/>
          <cell r="V15437"/>
          <cell r="W15437"/>
        </row>
        <row r="15438">
          <cell r="K15438"/>
          <cell r="V15438"/>
          <cell r="W15438"/>
        </row>
        <row r="15439">
          <cell r="K15439"/>
          <cell r="V15439"/>
          <cell r="W15439"/>
        </row>
        <row r="15440">
          <cell r="K15440"/>
          <cell r="V15440"/>
          <cell r="W15440"/>
        </row>
        <row r="15441">
          <cell r="K15441"/>
          <cell r="V15441"/>
          <cell r="W15441"/>
        </row>
        <row r="15442">
          <cell r="K15442"/>
          <cell r="V15442"/>
          <cell r="W15442"/>
        </row>
        <row r="15443">
          <cell r="K15443"/>
          <cell r="V15443"/>
          <cell r="W15443"/>
        </row>
        <row r="15444">
          <cell r="K15444"/>
          <cell r="V15444"/>
          <cell r="W15444"/>
        </row>
        <row r="15445">
          <cell r="K15445"/>
          <cell r="V15445"/>
          <cell r="W15445"/>
        </row>
        <row r="15446">
          <cell r="K15446"/>
          <cell r="V15446"/>
          <cell r="W15446"/>
        </row>
        <row r="15447">
          <cell r="K15447"/>
          <cell r="V15447"/>
          <cell r="W15447"/>
        </row>
        <row r="15448">
          <cell r="K15448"/>
          <cell r="V15448"/>
          <cell r="W15448"/>
        </row>
        <row r="15449">
          <cell r="K15449"/>
          <cell r="V15449"/>
          <cell r="W15449"/>
        </row>
        <row r="15450">
          <cell r="K15450"/>
          <cell r="V15450"/>
          <cell r="W15450"/>
        </row>
        <row r="15451">
          <cell r="K15451"/>
          <cell r="V15451"/>
          <cell r="W15451"/>
        </row>
        <row r="15452">
          <cell r="K15452"/>
          <cell r="V15452"/>
          <cell r="W15452"/>
        </row>
        <row r="15453">
          <cell r="K15453"/>
          <cell r="V15453"/>
          <cell r="W15453"/>
        </row>
        <row r="15454">
          <cell r="K15454"/>
          <cell r="V15454"/>
          <cell r="W15454"/>
        </row>
        <row r="15455">
          <cell r="K15455"/>
          <cell r="V15455"/>
          <cell r="W15455"/>
        </row>
        <row r="15456">
          <cell r="K15456"/>
          <cell r="V15456"/>
          <cell r="W15456"/>
        </row>
        <row r="15457">
          <cell r="K15457"/>
          <cell r="V15457"/>
          <cell r="W15457"/>
        </row>
        <row r="15458">
          <cell r="K15458"/>
          <cell r="V15458"/>
          <cell r="W15458"/>
        </row>
        <row r="15459">
          <cell r="K15459"/>
          <cell r="V15459"/>
          <cell r="W15459"/>
        </row>
        <row r="15460">
          <cell r="K15460"/>
          <cell r="V15460"/>
          <cell r="W15460"/>
        </row>
        <row r="15461">
          <cell r="K15461"/>
          <cell r="V15461"/>
          <cell r="W15461"/>
        </row>
        <row r="15462">
          <cell r="K15462"/>
          <cell r="V15462"/>
          <cell r="W15462"/>
        </row>
        <row r="15463">
          <cell r="K15463"/>
          <cell r="V15463"/>
          <cell r="W15463"/>
        </row>
        <row r="15464">
          <cell r="K15464"/>
          <cell r="V15464"/>
          <cell r="W15464"/>
        </row>
        <row r="15465">
          <cell r="K15465"/>
          <cell r="V15465"/>
          <cell r="W15465"/>
        </row>
        <row r="15466">
          <cell r="K15466"/>
          <cell r="V15466"/>
          <cell r="W15466"/>
        </row>
        <row r="15467">
          <cell r="K15467"/>
          <cell r="V15467"/>
          <cell r="W15467"/>
        </row>
        <row r="15468">
          <cell r="K15468"/>
          <cell r="V15468"/>
          <cell r="W15468"/>
        </row>
        <row r="15469">
          <cell r="K15469"/>
          <cell r="V15469"/>
          <cell r="W15469"/>
        </row>
        <row r="15470">
          <cell r="K15470"/>
          <cell r="V15470"/>
          <cell r="W15470"/>
        </row>
        <row r="15471">
          <cell r="K15471"/>
          <cell r="V15471"/>
          <cell r="W15471"/>
        </row>
        <row r="15472">
          <cell r="K15472"/>
          <cell r="V15472"/>
          <cell r="W15472"/>
        </row>
        <row r="15473">
          <cell r="K15473"/>
          <cell r="V15473"/>
          <cell r="W15473"/>
        </row>
        <row r="15474">
          <cell r="K15474"/>
          <cell r="V15474"/>
          <cell r="W15474"/>
        </row>
        <row r="15475">
          <cell r="K15475"/>
          <cell r="V15475"/>
          <cell r="W15475"/>
        </row>
        <row r="15476">
          <cell r="K15476"/>
          <cell r="V15476"/>
          <cell r="W15476"/>
        </row>
        <row r="15477">
          <cell r="K15477"/>
          <cell r="V15477"/>
          <cell r="W15477"/>
        </row>
        <row r="15478">
          <cell r="K15478"/>
          <cell r="V15478"/>
          <cell r="W15478"/>
        </row>
        <row r="15479">
          <cell r="K15479"/>
          <cell r="V15479"/>
          <cell r="W15479"/>
        </row>
        <row r="15480">
          <cell r="K15480"/>
          <cell r="V15480"/>
          <cell r="W15480"/>
        </row>
        <row r="15481">
          <cell r="K15481"/>
          <cell r="V15481"/>
          <cell r="W15481"/>
        </row>
        <row r="15482">
          <cell r="K15482"/>
          <cell r="V15482"/>
          <cell r="W15482"/>
        </row>
        <row r="15483">
          <cell r="K15483"/>
          <cell r="V15483"/>
          <cell r="W15483"/>
        </row>
        <row r="15484">
          <cell r="K15484"/>
          <cell r="V15484"/>
          <cell r="W15484"/>
        </row>
        <row r="15485">
          <cell r="K15485"/>
          <cell r="V15485"/>
          <cell r="W15485"/>
        </row>
        <row r="15486">
          <cell r="K15486"/>
          <cell r="V15486"/>
          <cell r="W15486"/>
        </row>
        <row r="15487">
          <cell r="K15487"/>
          <cell r="V15487"/>
          <cell r="W15487"/>
        </row>
        <row r="15488">
          <cell r="K15488"/>
          <cell r="V15488"/>
          <cell r="W15488"/>
        </row>
        <row r="15489">
          <cell r="K15489"/>
          <cell r="V15489"/>
          <cell r="W15489"/>
        </row>
        <row r="15490">
          <cell r="K15490"/>
          <cell r="V15490"/>
          <cell r="W15490"/>
        </row>
        <row r="15491">
          <cell r="K15491"/>
          <cell r="V15491"/>
          <cell r="W15491"/>
        </row>
        <row r="15492">
          <cell r="K15492"/>
          <cell r="V15492"/>
          <cell r="W15492"/>
        </row>
        <row r="15493">
          <cell r="K15493"/>
          <cell r="V15493"/>
          <cell r="W15493"/>
        </row>
        <row r="15494">
          <cell r="K15494"/>
          <cell r="V15494"/>
          <cell r="W15494"/>
        </row>
        <row r="15495">
          <cell r="K15495"/>
          <cell r="V15495"/>
          <cell r="W15495"/>
        </row>
        <row r="15496">
          <cell r="K15496"/>
          <cell r="V15496"/>
          <cell r="W15496"/>
        </row>
        <row r="15497">
          <cell r="K15497"/>
          <cell r="V15497"/>
          <cell r="W15497"/>
        </row>
        <row r="15498">
          <cell r="K15498"/>
          <cell r="V15498"/>
          <cell r="W15498"/>
        </row>
        <row r="15499">
          <cell r="K15499"/>
          <cell r="V15499"/>
          <cell r="W15499"/>
        </row>
        <row r="15500">
          <cell r="K15500"/>
          <cell r="V15500"/>
          <cell r="W15500"/>
        </row>
        <row r="15501">
          <cell r="K15501"/>
          <cell r="V15501"/>
          <cell r="W15501"/>
        </row>
        <row r="15502">
          <cell r="K15502"/>
          <cell r="V15502"/>
          <cell r="W15502"/>
        </row>
        <row r="15503">
          <cell r="K15503"/>
          <cell r="V15503"/>
          <cell r="W15503"/>
        </row>
        <row r="15504">
          <cell r="K15504"/>
          <cell r="V15504"/>
          <cell r="W15504"/>
        </row>
        <row r="15505">
          <cell r="K15505"/>
          <cell r="V15505"/>
          <cell r="W15505"/>
        </row>
        <row r="15506">
          <cell r="K15506"/>
          <cell r="V15506"/>
          <cell r="W15506"/>
        </row>
        <row r="15507">
          <cell r="K15507"/>
          <cell r="V15507"/>
          <cell r="W15507"/>
        </row>
        <row r="15508">
          <cell r="K15508"/>
          <cell r="V15508"/>
          <cell r="W15508"/>
        </row>
        <row r="15509">
          <cell r="K15509"/>
          <cell r="V15509"/>
          <cell r="W15509"/>
        </row>
        <row r="15510">
          <cell r="K15510"/>
          <cell r="V15510"/>
          <cell r="W15510"/>
        </row>
        <row r="15511">
          <cell r="K15511"/>
          <cell r="V15511"/>
          <cell r="W15511"/>
        </row>
        <row r="15512">
          <cell r="K15512"/>
          <cell r="V15512"/>
          <cell r="W15512"/>
        </row>
        <row r="15513">
          <cell r="K15513"/>
          <cell r="V15513"/>
          <cell r="W15513"/>
        </row>
        <row r="15514">
          <cell r="K15514"/>
          <cell r="V15514"/>
          <cell r="W15514"/>
        </row>
        <row r="15515">
          <cell r="K15515"/>
          <cell r="V15515"/>
          <cell r="W15515"/>
        </row>
        <row r="15516">
          <cell r="K15516"/>
          <cell r="V15516"/>
          <cell r="W15516"/>
        </row>
        <row r="15517">
          <cell r="K15517"/>
          <cell r="V15517"/>
          <cell r="W15517"/>
        </row>
        <row r="15518">
          <cell r="K15518"/>
          <cell r="V15518"/>
          <cell r="W15518"/>
        </row>
        <row r="15519">
          <cell r="K15519"/>
          <cell r="V15519"/>
          <cell r="W15519"/>
        </row>
        <row r="15520">
          <cell r="K15520"/>
          <cell r="V15520"/>
          <cell r="W15520"/>
        </row>
        <row r="15521">
          <cell r="K15521"/>
          <cell r="V15521"/>
          <cell r="W15521"/>
        </row>
        <row r="15522">
          <cell r="K15522"/>
          <cell r="V15522"/>
          <cell r="W15522"/>
        </row>
        <row r="15523">
          <cell r="K15523"/>
          <cell r="V15523"/>
          <cell r="W15523"/>
        </row>
        <row r="15524">
          <cell r="K15524"/>
          <cell r="V15524"/>
          <cell r="W15524"/>
        </row>
        <row r="15525">
          <cell r="K15525"/>
          <cell r="V15525"/>
          <cell r="W15525"/>
        </row>
        <row r="15526">
          <cell r="K15526"/>
          <cell r="V15526"/>
          <cell r="W15526"/>
        </row>
        <row r="15527">
          <cell r="K15527"/>
          <cell r="V15527"/>
          <cell r="W15527"/>
        </row>
        <row r="15528">
          <cell r="K15528"/>
          <cell r="V15528"/>
          <cell r="W15528"/>
        </row>
        <row r="15529">
          <cell r="K15529"/>
          <cell r="V15529"/>
          <cell r="W15529"/>
        </row>
        <row r="15530">
          <cell r="K15530"/>
          <cell r="V15530"/>
          <cell r="W15530"/>
        </row>
        <row r="15531">
          <cell r="K15531"/>
          <cell r="V15531"/>
          <cell r="W15531"/>
        </row>
        <row r="15532">
          <cell r="K15532"/>
          <cell r="V15532"/>
          <cell r="W15532"/>
        </row>
        <row r="15533">
          <cell r="K15533"/>
          <cell r="V15533"/>
          <cell r="W15533"/>
        </row>
        <row r="15534">
          <cell r="K15534"/>
          <cell r="V15534"/>
          <cell r="W15534"/>
        </row>
        <row r="15535">
          <cell r="K15535"/>
          <cell r="V15535"/>
          <cell r="W15535"/>
        </row>
        <row r="15536">
          <cell r="K15536"/>
          <cell r="V15536"/>
          <cell r="W15536"/>
        </row>
        <row r="15537">
          <cell r="K15537"/>
          <cell r="V15537"/>
          <cell r="W15537"/>
        </row>
        <row r="15538">
          <cell r="K15538"/>
          <cell r="V15538"/>
          <cell r="W15538"/>
        </row>
        <row r="15539">
          <cell r="K15539"/>
          <cell r="V15539"/>
          <cell r="W15539"/>
        </row>
        <row r="15540">
          <cell r="K15540"/>
          <cell r="V15540"/>
          <cell r="W15540"/>
        </row>
        <row r="15541">
          <cell r="K15541"/>
          <cell r="V15541"/>
          <cell r="W15541"/>
        </row>
        <row r="15542">
          <cell r="K15542"/>
          <cell r="V15542"/>
          <cell r="W15542"/>
        </row>
        <row r="15543">
          <cell r="K15543"/>
          <cell r="V15543"/>
          <cell r="W15543"/>
        </row>
        <row r="15544">
          <cell r="K15544"/>
          <cell r="V15544"/>
          <cell r="W15544"/>
        </row>
        <row r="15545">
          <cell r="K15545"/>
          <cell r="V15545"/>
          <cell r="W15545"/>
        </row>
        <row r="15546">
          <cell r="K15546"/>
          <cell r="V15546"/>
          <cell r="W15546"/>
        </row>
        <row r="15547">
          <cell r="K15547"/>
          <cell r="V15547"/>
          <cell r="W15547"/>
        </row>
        <row r="15548">
          <cell r="K15548"/>
          <cell r="V15548"/>
          <cell r="W15548"/>
        </row>
        <row r="15549">
          <cell r="K15549"/>
          <cell r="V15549"/>
          <cell r="W15549"/>
        </row>
        <row r="15550">
          <cell r="K15550"/>
          <cell r="V15550"/>
          <cell r="W15550"/>
        </row>
        <row r="15551">
          <cell r="K15551"/>
          <cell r="V15551"/>
          <cell r="W15551"/>
        </row>
        <row r="15552">
          <cell r="K15552"/>
          <cell r="V15552"/>
          <cell r="W15552"/>
        </row>
        <row r="15553">
          <cell r="K15553"/>
          <cell r="V15553"/>
          <cell r="W15553"/>
        </row>
        <row r="15554">
          <cell r="K15554"/>
          <cell r="V15554"/>
          <cell r="W15554"/>
        </row>
        <row r="15555">
          <cell r="K15555"/>
          <cell r="V15555"/>
          <cell r="W15555"/>
        </row>
        <row r="15556">
          <cell r="K15556"/>
          <cell r="V15556"/>
          <cell r="W15556"/>
        </row>
        <row r="15557">
          <cell r="K15557"/>
          <cell r="V15557"/>
          <cell r="W15557"/>
        </row>
        <row r="15558">
          <cell r="K15558"/>
          <cell r="V15558"/>
          <cell r="W15558"/>
        </row>
        <row r="15559">
          <cell r="K15559"/>
          <cell r="V15559"/>
          <cell r="W15559"/>
        </row>
        <row r="15560">
          <cell r="K15560"/>
          <cell r="V15560"/>
          <cell r="W15560"/>
        </row>
        <row r="15561">
          <cell r="K15561"/>
          <cell r="V15561"/>
          <cell r="W15561"/>
        </row>
        <row r="15562">
          <cell r="K15562"/>
          <cell r="V15562"/>
          <cell r="W15562"/>
        </row>
        <row r="15563">
          <cell r="K15563"/>
          <cell r="V15563"/>
          <cell r="W15563"/>
        </row>
        <row r="15564">
          <cell r="K15564"/>
          <cell r="V15564"/>
          <cell r="W15564"/>
        </row>
        <row r="15565">
          <cell r="K15565"/>
          <cell r="V15565"/>
          <cell r="W15565"/>
        </row>
        <row r="15566">
          <cell r="K15566"/>
          <cell r="V15566"/>
          <cell r="W15566"/>
        </row>
        <row r="15567">
          <cell r="K15567"/>
          <cell r="V15567"/>
          <cell r="W15567"/>
        </row>
        <row r="15568">
          <cell r="K15568"/>
          <cell r="V15568"/>
          <cell r="W15568"/>
        </row>
        <row r="15569">
          <cell r="K15569"/>
          <cell r="V15569"/>
          <cell r="W15569"/>
        </row>
        <row r="15570">
          <cell r="K15570"/>
          <cell r="V15570"/>
          <cell r="W15570"/>
        </row>
        <row r="15571">
          <cell r="K15571"/>
          <cell r="V15571"/>
          <cell r="W15571"/>
        </row>
        <row r="15572">
          <cell r="K15572"/>
          <cell r="V15572"/>
          <cell r="W15572"/>
        </row>
        <row r="15573">
          <cell r="K15573"/>
          <cell r="V15573"/>
          <cell r="W15573"/>
        </row>
        <row r="15574">
          <cell r="K15574"/>
          <cell r="V15574"/>
          <cell r="W15574"/>
        </row>
        <row r="15575">
          <cell r="K15575"/>
          <cell r="V15575"/>
          <cell r="W15575"/>
        </row>
        <row r="15576">
          <cell r="K15576"/>
          <cell r="V15576"/>
          <cell r="W15576"/>
        </row>
        <row r="15577">
          <cell r="K15577"/>
          <cell r="V15577"/>
          <cell r="W15577"/>
        </row>
        <row r="15578">
          <cell r="K15578"/>
          <cell r="V15578"/>
          <cell r="W15578"/>
        </row>
        <row r="15579">
          <cell r="K15579"/>
          <cell r="V15579"/>
          <cell r="W15579"/>
        </row>
        <row r="15580">
          <cell r="K15580"/>
          <cell r="V15580"/>
          <cell r="W15580"/>
        </row>
        <row r="15581">
          <cell r="K15581"/>
          <cell r="V15581"/>
          <cell r="W15581"/>
        </row>
        <row r="15582">
          <cell r="K15582"/>
          <cell r="V15582"/>
          <cell r="W15582"/>
        </row>
        <row r="15583">
          <cell r="K15583"/>
          <cell r="V15583"/>
          <cell r="W15583"/>
        </row>
        <row r="15584">
          <cell r="K15584"/>
          <cell r="V15584"/>
          <cell r="W15584"/>
        </row>
        <row r="15585">
          <cell r="K15585"/>
          <cell r="V15585"/>
          <cell r="W15585"/>
        </row>
        <row r="15586">
          <cell r="K15586"/>
          <cell r="V15586"/>
          <cell r="W15586"/>
        </row>
        <row r="15587">
          <cell r="K15587"/>
          <cell r="V15587"/>
          <cell r="W15587"/>
        </row>
        <row r="15588">
          <cell r="K15588"/>
          <cell r="V15588"/>
          <cell r="W15588"/>
        </row>
        <row r="15589">
          <cell r="K15589"/>
          <cell r="V15589"/>
          <cell r="W15589"/>
        </row>
        <row r="15590">
          <cell r="K15590"/>
          <cell r="V15590"/>
          <cell r="W15590"/>
        </row>
        <row r="15591">
          <cell r="K15591"/>
          <cell r="V15591"/>
          <cell r="W15591"/>
        </row>
        <row r="15592">
          <cell r="K15592"/>
          <cell r="V15592"/>
          <cell r="W15592"/>
        </row>
        <row r="15593">
          <cell r="K15593"/>
          <cell r="V15593"/>
          <cell r="W15593"/>
        </row>
        <row r="15594">
          <cell r="K15594"/>
          <cell r="V15594"/>
          <cell r="W15594"/>
        </row>
        <row r="15595">
          <cell r="K15595"/>
          <cell r="V15595"/>
          <cell r="W15595"/>
        </row>
        <row r="15596">
          <cell r="K15596"/>
          <cell r="V15596"/>
          <cell r="W15596"/>
        </row>
        <row r="15597">
          <cell r="K15597"/>
          <cell r="V15597"/>
          <cell r="W15597"/>
        </row>
        <row r="15598">
          <cell r="K15598"/>
          <cell r="V15598"/>
          <cell r="W15598"/>
        </row>
        <row r="15599">
          <cell r="K15599"/>
          <cell r="V15599"/>
          <cell r="W15599"/>
        </row>
        <row r="15600">
          <cell r="K15600"/>
          <cell r="V15600"/>
          <cell r="W15600"/>
        </row>
        <row r="15601">
          <cell r="K15601"/>
          <cell r="V15601"/>
          <cell r="W15601"/>
        </row>
        <row r="15602">
          <cell r="K15602"/>
          <cell r="V15602"/>
          <cell r="W15602"/>
        </row>
        <row r="15603">
          <cell r="K15603"/>
          <cell r="V15603"/>
          <cell r="W15603"/>
        </row>
        <row r="15604">
          <cell r="K15604"/>
          <cell r="V15604"/>
          <cell r="W15604"/>
        </row>
        <row r="15605">
          <cell r="K15605"/>
          <cell r="V15605"/>
          <cell r="W15605"/>
        </row>
        <row r="15606">
          <cell r="K15606"/>
          <cell r="V15606"/>
          <cell r="W15606"/>
        </row>
        <row r="15607">
          <cell r="K15607"/>
          <cell r="V15607"/>
          <cell r="W15607"/>
        </row>
        <row r="15608">
          <cell r="K15608"/>
          <cell r="V15608"/>
          <cell r="W15608"/>
        </row>
        <row r="15609">
          <cell r="K15609"/>
          <cell r="V15609"/>
          <cell r="W15609"/>
        </row>
        <row r="15610">
          <cell r="K15610"/>
          <cell r="V15610"/>
          <cell r="W15610"/>
        </row>
        <row r="15611">
          <cell r="K15611"/>
          <cell r="V15611"/>
          <cell r="W15611"/>
        </row>
        <row r="15612">
          <cell r="K15612"/>
          <cell r="V15612"/>
          <cell r="W15612"/>
        </row>
        <row r="15613">
          <cell r="K15613"/>
          <cell r="V15613"/>
          <cell r="W15613"/>
        </row>
        <row r="15614">
          <cell r="K15614"/>
          <cell r="V15614"/>
          <cell r="W15614"/>
        </row>
        <row r="15615">
          <cell r="K15615"/>
          <cell r="V15615"/>
          <cell r="W15615"/>
        </row>
        <row r="15616">
          <cell r="K15616"/>
          <cell r="V15616"/>
          <cell r="W15616"/>
        </row>
        <row r="15617">
          <cell r="K15617"/>
          <cell r="V15617"/>
          <cell r="W15617"/>
        </row>
        <row r="15618">
          <cell r="K15618"/>
          <cell r="V15618"/>
          <cell r="W15618"/>
        </row>
        <row r="15619">
          <cell r="K15619"/>
          <cell r="V15619"/>
          <cell r="W15619"/>
        </row>
        <row r="15620">
          <cell r="K15620"/>
          <cell r="V15620"/>
          <cell r="W15620"/>
        </row>
        <row r="15621">
          <cell r="K15621"/>
          <cell r="V15621"/>
          <cell r="W15621"/>
        </row>
        <row r="15622">
          <cell r="K15622"/>
          <cell r="V15622"/>
          <cell r="W15622"/>
        </row>
        <row r="15623">
          <cell r="K15623"/>
          <cell r="V15623"/>
          <cell r="W15623"/>
        </row>
        <row r="15624">
          <cell r="K15624"/>
          <cell r="V15624"/>
          <cell r="W15624"/>
        </row>
        <row r="15625">
          <cell r="K15625"/>
          <cell r="V15625"/>
          <cell r="W15625"/>
        </row>
        <row r="15626">
          <cell r="K15626"/>
          <cell r="V15626"/>
          <cell r="W15626"/>
        </row>
        <row r="15627">
          <cell r="K15627"/>
          <cell r="V15627"/>
          <cell r="W15627"/>
        </row>
        <row r="15628">
          <cell r="K15628"/>
          <cell r="V15628"/>
          <cell r="W15628"/>
        </row>
        <row r="15629">
          <cell r="K15629"/>
          <cell r="V15629"/>
          <cell r="W15629"/>
        </row>
        <row r="15630">
          <cell r="K15630"/>
          <cell r="V15630"/>
          <cell r="W15630"/>
        </row>
        <row r="15631">
          <cell r="K15631"/>
          <cell r="V15631"/>
          <cell r="W15631"/>
        </row>
        <row r="15632">
          <cell r="K15632"/>
          <cell r="V15632"/>
          <cell r="W15632"/>
        </row>
        <row r="15633">
          <cell r="K15633"/>
          <cell r="V15633"/>
          <cell r="W15633"/>
        </row>
        <row r="15634">
          <cell r="K15634"/>
          <cell r="V15634"/>
          <cell r="W15634"/>
        </row>
        <row r="15635">
          <cell r="K15635"/>
          <cell r="V15635"/>
          <cell r="W15635"/>
        </row>
        <row r="15636">
          <cell r="K15636"/>
          <cell r="V15636"/>
          <cell r="W15636"/>
        </row>
        <row r="15637">
          <cell r="K15637"/>
          <cell r="V15637"/>
          <cell r="W15637"/>
        </row>
        <row r="15638">
          <cell r="K15638"/>
          <cell r="V15638"/>
          <cell r="W15638"/>
        </row>
        <row r="15639">
          <cell r="K15639"/>
          <cell r="V15639"/>
          <cell r="W15639"/>
        </row>
        <row r="15640">
          <cell r="K15640"/>
          <cell r="V15640"/>
          <cell r="W15640"/>
        </row>
        <row r="15641">
          <cell r="K15641"/>
          <cell r="V15641"/>
          <cell r="W15641"/>
        </row>
        <row r="15642">
          <cell r="K15642"/>
          <cell r="V15642"/>
          <cell r="W15642"/>
        </row>
        <row r="15643">
          <cell r="K15643"/>
          <cell r="V15643"/>
          <cell r="W15643"/>
        </row>
        <row r="15644">
          <cell r="K15644"/>
          <cell r="V15644"/>
          <cell r="W15644"/>
        </row>
        <row r="15645">
          <cell r="K15645"/>
          <cell r="V15645"/>
          <cell r="W15645"/>
        </row>
        <row r="15646">
          <cell r="K15646"/>
          <cell r="V15646"/>
          <cell r="W15646"/>
        </row>
        <row r="15647">
          <cell r="K15647"/>
          <cell r="V15647"/>
          <cell r="W15647"/>
        </row>
        <row r="15648">
          <cell r="K15648"/>
          <cell r="V15648"/>
          <cell r="W15648"/>
        </row>
        <row r="15649">
          <cell r="K15649"/>
          <cell r="V15649"/>
          <cell r="W15649"/>
        </row>
        <row r="15650">
          <cell r="K15650"/>
          <cell r="V15650"/>
          <cell r="W15650"/>
        </row>
        <row r="15651">
          <cell r="K15651"/>
          <cell r="V15651"/>
          <cell r="W15651"/>
        </row>
        <row r="15652">
          <cell r="K15652"/>
          <cell r="V15652"/>
          <cell r="W15652"/>
        </row>
        <row r="15653">
          <cell r="K15653"/>
          <cell r="V15653"/>
          <cell r="W15653"/>
        </row>
        <row r="15654">
          <cell r="K15654"/>
          <cell r="V15654"/>
          <cell r="W15654"/>
        </row>
        <row r="15655">
          <cell r="K15655"/>
          <cell r="V15655"/>
          <cell r="W15655"/>
        </row>
        <row r="15656">
          <cell r="K15656"/>
          <cell r="V15656"/>
          <cell r="W15656"/>
        </row>
        <row r="15657">
          <cell r="K15657"/>
          <cell r="V15657"/>
          <cell r="W15657"/>
        </row>
        <row r="15658">
          <cell r="K15658"/>
          <cell r="V15658"/>
          <cell r="W15658"/>
        </row>
        <row r="15659">
          <cell r="K15659"/>
          <cell r="V15659"/>
          <cell r="W15659"/>
        </row>
        <row r="15660">
          <cell r="K15660"/>
          <cell r="V15660"/>
          <cell r="W15660"/>
        </row>
        <row r="15661">
          <cell r="K15661"/>
          <cell r="V15661"/>
          <cell r="W15661"/>
        </row>
        <row r="15662">
          <cell r="K15662"/>
          <cell r="V15662"/>
          <cell r="W15662"/>
        </row>
        <row r="15663">
          <cell r="K15663"/>
          <cell r="V15663"/>
          <cell r="W15663"/>
        </row>
        <row r="15664">
          <cell r="K15664"/>
          <cell r="V15664"/>
          <cell r="W15664"/>
        </row>
        <row r="15665">
          <cell r="K15665"/>
          <cell r="V15665"/>
          <cell r="W15665"/>
        </row>
        <row r="15666">
          <cell r="K15666"/>
          <cell r="V15666"/>
          <cell r="W15666"/>
        </row>
        <row r="15667">
          <cell r="K15667"/>
          <cell r="V15667"/>
          <cell r="W15667"/>
        </row>
        <row r="15668">
          <cell r="K15668"/>
          <cell r="V15668"/>
          <cell r="W15668"/>
        </row>
        <row r="15669">
          <cell r="K15669"/>
          <cell r="V15669"/>
          <cell r="W15669"/>
        </row>
        <row r="15670">
          <cell r="K15670"/>
          <cell r="V15670"/>
          <cell r="W15670"/>
        </row>
        <row r="15671">
          <cell r="K15671"/>
          <cell r="V15671"/>
          <cell r="W15671"/>
        </row>
        <row r="15672">
          <cell r="K15672"/>
          <cell r="V15672"/>
          <cell r="W15672"/>
        </row>
        <row r="15673">
          <cell r="K15673"/>
          <cell r="V15673"/>
          <cell r="W15673"/>
        </row>
        <row r="15674">
          <cell r="K15674"/>
          <cell r="V15674"/>
          <cell r="W15674"/>
        </row>
        <row r="15675">
          <cell r="K15675"/>
          <cell r="V15675"/>
          <cell r="W15675"/>
        </row>
        <row r="15676">
          <cell r="K15676"/>
          <cell r="V15676"/>
          <cell r="W15676"/>
        </row>
        <row r="15677">
          <cell r="K15677"/>
          <cell r="V15677"/>
          <cell r="W15677"/>
        </row>
        <row r="15678">
          <cell r="K15678"/>
          <cell r="V15678"/>
          <cell r="W15678"/>
        </row>
        <row r="15679">
          <cell r="K15679"/>
          <cell r="V15679"/>
          <cell r="W15679"/>
        </row>
        <row r="15680">
          <cell r="K15680"/>
          <cell r="V15680"/>
          <cell r="W15680"/>
        </row>
        <row r="15681">
          <cell r="K15681"/>
          <cell r="V15681"/>
          <cell r="W15681"/>
        </row>
        <row r="15682">
          <cell r="K15682"/>
          <cell r="V15682"/>
          <cell r="W15682"/>
        </row>
        <row r="15683">
          <cell r="K15683"/>
          <cell r="V15683"/>
          <cell r="W15683"/>
        </row>
        <row r="15684">
          <cell r="K15684"/>
          <cell r="V15684"/>
          <cell r="W15684"/>
        </row>
        <row r="15685">
          <cell r="K15685"/>
          <cell r="V15685"/>
          <cell r="W15685"/>
        </row>
        <row r="15686">
          <cell r="K15686"/>
          <cell r="V15686"/>
          <cell r="W15686"/>
        </row>
        <row r="15687">
          <cell r="K15687"/>
          <cell r="V15687"/>
          <cell r="W15687"/>
        </row>
        <row r="15688">
          <cell r="K15688"/>
          <cell r="V15688"/>
          <cell r="W15688"/>
        </row>
        <row r="15689">
          <cell r="K15689"/>
          <cell r="V15689"/>
          <cell r="W15689"/>
        </row>
        <row r="15690">
          <cell r="K15690"/>
          <cell r="V15690"/>
          <cell r="W15690"/>
        </row>
        <row r="15691">
          <cell r="K15691"/>
          <cell r="V15691"/>
          <cell r="W15691"/>
        </row>
        <row r="15692">
          <cell r="K15692"/>
          <cell r="V15692"/>
          <cell r="W15692"/>
        </row>
        <row r="15693">
          <cell r="K15693"/>
          <cell r="V15693"/>
          <cell r="W15693"/>
        </row>
        <row r="15694">
          <cell r="K15694"/>
          <cell r="V15694"/>
          <cell r="W15694"/>
        </row>
        <row r="15695">
          <cell r="K15695"/>
          <cell r="V15695"/>
          <cell r="W15695"/>
        </row>
        <row r="15696">
          <cell r="K15696"/>
          <cell r="V15696"/>
          <cell r="W15696"/>
        </row>
        <row r="15697">
          <cell r="K15697"/>
          <cell r="V15697"/>
          <cell r="W15697"/>
        </row>
        <row r="15698">
          <cell r="K15698"/>
          <cell r="V15698"/>
          <cell r="W15698"/>
        </row>
        <row r="15699">
          <cell r="K15699"/>
          <cell r="V15699"/>
          <cell r="W15699"/>
        </row>
        <row r="15700">
          <cell r="K15700"/>
          <cell r="V15700"/>
          <cell r="W15700"/>
        </row>
        <row r="15701">
          <cell r="K15701"/>
          <cell r="V15701"/>
          <cell r="W15701"/>
        </row>
        <row r="15702">
          <cell r="K15702"/>
          <cell r="V15702"/>
          <cell r="W15702"/>
        </row>
        <row r="15703">
          <cell r="K15703"/>
          <cell r="V15703"/>
          <cell r="W15703"/>
        </row>
        <row r="15704">
          <cell r="K15704"/>
          <cell r="V15704"/>
          <cell r="W15704"/>
        </row>
        <row r="15705">
          <cell r="K15705"/>
          <cell r="V15705"/>
          <cell r="W15705"/>
        </row>
        <row r="15706">
          <cell r="K15706"/>
          <cell r="V15706"/>
          <cell r="W15706"/>
        </row>
        <row r="15707">
          <cell r="K15707"/>
          <cell r="V15707"/>
          <cell r="W15707"/>
        </row>
        <row r="15708">
          <cell r="K15708"/>
          <cell r="V15708"/>
          <cell r="W15708"/>
        </row>
        <row r="15709">
          <cell r="K15709"/>
          <cell r="V15709"/>
          <cell r="W15709"/>
        </row>
        <row r="15710">
          <cell r="K15710"/>
          <cell r="V15710"/>
          <cell r="W15710"/>
        </row>
        <row r="15711">
          <cell r="K15711"/>
          <cell r="V15711"/>
          <cell r="W15711"/>
        </row>
        <row r="15712">
          <cell r="K15712"/>
          <cell r="V15712"/>
          <cell r="W15712"/>
        </row>
        <row r="15713">
          <cell r="K15713"/>
          <cell r="V15713"/>
          <cell r="W15713"/>
        </row>
        <row r="15714">
          <cell r="K15714"/>
          <cell r="V15714"/>
          <cell r="W15714"/>
        </row>
        <row r="15715">
          <cell r="K15715"/>
          <cell r="V15715"/>
          <cell r="W15715"/>
        </row>
        <row r="15716">
          <cell r="K15716"/>
          <cell r="V15716"/>
          <cell r="W15716"/>
        </row>
        <row r="15717">
          <cell r="K15717"/>
          <cell r="V15717"/>
          <cell r="W15717"/>
        </row>
        <row r="15718">
          <cell r="K15718"/>
          <cell r="V15718"/>
          <cell r="W15718"/>
        </row>
        <row r="15719">
          <cell r="K15719"/>
          <cell r="V15719"/>
          <cell r="W15719"/>
        </row>
        <row r="15720">
          <cell r="K15720"/>
          <cell r="V15720"/>
          <cell r="W15720"/>
        </row>
        <row r="15721">
          <cell r="K15721"/>
          <cell r="V15721"/>
          <cell r="W15721"/>
        </row>
        <row r="15722">
          <cell r="K15722"/>
          <cell r="V15722"/>
          <cell r="W15722"/>
        </row>
        <row r="15723">
          <cell r="K15723"/>
          <cell r="V15723"/>
          <cell r="W15723"/>
        </row>
        <row r="15724">
          <cell r="K15724"/>
          <cell r="V15724"/>
          <cell r="W15724"/>
        </row>
        <row r="15725">
          <cell r="K15725"/>
          <cell r="V15725"/>
          <cell r="W15725"/>
        </row>
        <row r="15726">
          <cell r="K15726"/>
          <cell r="V15726"/>
          <cell r="W15726"/>
        </row>
        <row r="15727">
          <cell r="K15727"/>
          <cell r="V15727"/>
          <cell r="W15727"/>
        </row>
        <row r="15728">
          <cell r="K15728"/>
          <cell r="V15728"/>
          <cell r="W15728"/>
        </row>
        <row r="15729">
          <cell r="K15729"/>
          <cell r="V15729"/>
          <cell r="W15729"/>
        </row>
        <row r="15730">
          <cell r="K15730"/>
          <cell r="V15730"/>
          <cell r="W15730"/>
        </row>
        <row r="15731">
          <cell r="K15731"/>
          <cell r="V15731"/>
          <cell r="W15731"/>
        </row>
        <row r="15732">
          <cell r="K15732"/>
          <cell r="V15732"/>
          <cell r="W15732"/>
        </row>
        <row r="15733">
          <cell r="K15733"/>
          <cell r="V15733"/>
          <cell r="W15733"/>
        </row>
        <row r="15734">
          <cell r="K15734"/>
          <cell r="V15734"/>
          <cell r="W15734"/>
        </row>
        <row r="15735">
          <cell r="K15735"/>
          <cell r="V15735"/>
          <cell r="W15735"/>
        </row>
        <row r="15736">
          <cell r="K15736"/>
          <cell r="V15736"/>
          <cell r="W15736"/>
        </row>
        <row r="15737">
          <cell r="K15737"/>
          <cell r="V15737"/>
          <cell r="W15737"/>
        </row>
        <row r="15738">
          <cell r="K15738"/>
          <cell r="V15738"/>
          <cell r="W15738"/>
        </row>
        <row r="15739">
          <cell r="K15739"/>
          <cell r="V15739"/>
          <cell r="W15739"/>
        </row>
        <row r="15740">
          <cell r="K15740"/>
          <cell r="V15740"/>
          <cell r="W15740"/>
        </row>
        <row r="15741">
          <cell r="K15741"/>
          <cell r="V15741"/>
          <cell r="W15741"/>
        </row>
        <row r="15742">
          <cell r="K15742"/>
          <cell r="V15742"/>
          <cell r="W15742"/>
        </row>
        <row r="15743">
          <cell r="K15743"/>
          <cell r="V15743"/>
          <cell r="W15743"/>
        </row>
        <row r="15744">
          <cell r="K15744"/>
          <cell r="V15744"/>
          <cell r="W15744"/>
        </row>
        <row r="15745">
          <cell r="K15745"/>
          <cell r="V15745"/>
          <cell r="W15745"/>
        </row>
        <row r="15746">
          <cell r="K15746"/>
          <cell r="V15746"/>
          <cell r="W15746"/>
        </row>
        <row r="15747">
          <cell r="K15747"/>
          <cell r="V15747"/>
          <cell r="W15747"/>
        </row>
        <row r="15748">
          <cell r="K15748"/>
          <cell r="V15748"/>
          <cell r="W15748"/>
        </row>
        <row r="15749">
          <cell r="K15749"/>
          <cell r="V15749"/>
          <cell r="W15749"/>
        </row>
        <row r="15750">
          <cell r="K15750"/>
          <cell r="V15750"/>
          <cell r="W15750"/>
        </row>
        <row r="15751">
          <cell r="K15751"/>
          <cell r="V15751"/>
          <cell r="W15751"/>
        </row>
        <row r="15752">
          <cell r="K15752"/>
          <cell r="V15752"/>
          <cell r="W15752"/>
        </row>
        <row r="15753">
          <cell r="K15753"/>
          <cell r="V15753"/>
          <cell r="W15753"/>
        </row>
        <row r="15754">
          <cell r="K15754"/>
          <cell r="V15754"/>
          <cell r="W15754"/>
        </row>
        <row r="15755">
          <cell r="K15755"/>
          <cell r="V15755"/>
          <cell r="W15755"/>
        </row>
        <row r="15756">
          <cell r="K15756"/>
          <cell r="V15756"/>
          <cell r="W15756"/>
        </row>
        <row r="15757">
          <cell r="K15757"/>
          <cell r="V15757"/>
          <cell r="W15757"/>
        </row>
        <row r="15758">
          <cell r="K15758"/>
          <cell r="V15758"/>
          <cell r="W15758"/>
        </row>
        <row r="15759">
          <cell r="K15759"/>
          <cell r="V15759"/>
          <cell r="W15759"/>
        </row>
        <row r="15760">
          <cell r="K15760"/>
          <cell r="V15760"/>
          <cell r="W15760"/>
        </row>
        <row r="15761">
          <cell r="K15761"/>
          <cell r="V15761"/>
          <cell r="W15761"/>
        </row>
        <row r="15762">
          <cell r="K15762"/>
          <cell r="V15762"/>
          <cell r="W15762"/>
        </row>
        <row r="15763">
          <cell r="K15763"/>
          <cell r="V15763"/>
          <cell r="W15763"/>
        </row>
        <row r="15764">
          <cell r="K15764"/>
          <cell r="V15764"/>
          <cell r="W15764"/>
        </row>
        <row r="15765">
          <cell r="K15765"/>
          <cell r="V15765"/>
          <cell r="W15765"/>
        </row>
        <row r="15766">
          <cell r="K15766"/>
          <cell r="V15766"/>
          <cell r="W15766"/>
        </row>
        <row r="15767">
          <cell r="K15767"/>
          <cell r="V15767"/>
          <cell r="W15767"/>
        </row>
        <row r="15768">
          <cell r="K15768"/>
          <cell r="V15768"/>
          <cell r="W15768"/>
        </row>
        <row r="15769">
          <cell r="K15769"/>
          <cell r="V15769"/>
          <cell r="W15769"/>
        </row>
        <row r="15770">
          <cell r="K15770"/>
          <cell r="V15770"/>
          <cell r="W15770"/>
        </row>
        <row r="15771">
          <cell r="K15771"/>
          <cell r="V15771"/>
          <cell r="W15771"/>
        </row>
        <row r="15772">
          <cell r="K15772"/>
          <cell r="V15772"/>
          <cell r="W15772"/>
        </row>
        <row r="15773">
          <cell r="K15773"/>
          <cell r="V15773"/>
          <cell r="W15773"/>
        </row>
        <row r="15774">
          <cell r="K15774"/>
          <cell r="V15774"/>
          <cell r="W15774"/>
        </row>
        <row r="15775">
          <cell r="K15775"/>
          <cell r="V15775"/>
          <cell r="W15775"/>
        </row>
        <row r="15776">
          <cell r="K15776"/>
          <cell r="V15776"/>
          <cell r="W15776"/>
        </row>
        <row r="15777">
          <cell r="K15777"/>
          <cell r="V15777"/>
          <cell r="W15777"/>
        </row>
        <row r="15778">
          <cell r="K15778"/>
          <cell r="V15778"/>
          <cell r="W15778"/>
        </row>
        <row r="15779">
          <cell r="K15779"/>
          <cell r="V15779"/>
          <cell r="W15779"/>
        </row>
        <row r="15780">
          <cell r="K15780"/>
          <cell r="V15780"/>
          <cell r="W15780"/>
        </row>
        <row r="15781">
          <cell r="K15781"/>
          <cell r="V15781"/>
          <cell r="W15781"/>
        </row>
        <row r="15782">
          <cell r="K15782"/>
          <cell r="V15782"/>
          <cell r="W15782"/>
        </row>
        <row r="15783">
          <cell r="K15783"/>
          <cell r="V15783"/>
          <cell r="W15783"/>
        </row>
        <row r="15784">
          <cell r="K15784"/>
          <cell r="V15784"/>
          <cell r="W15784"/>
        </row>
        <row r="15785">
          <cell r="K15785"/>
          <cell r="V15785"/>
          <cell r="W15785"/>
        </row>
        <row r="15786">
          <cell r="K15786"/>
          <cell r="V15786"/>
          <cell r="W15786"/>
        </row>
        <row r="15787">
          <cell r="K15787"/>
          <cell r="V15787"/>
          <cell r="W15787"/>
        </row>
        <row r="15788">
          <cell r="K15788"/>
          <cell r="V15788"/>
          <cell r="W15788"/>
        </row>
        <row r="15789">
          <cell r="K15789"/>
          <cell r="V15789"/>
          <cell r="W15789"/>
        </row>
        <row r="15790">
          <cell r="K15790"/>
          <cell r="V15790"/>
          <cell r="W15790"/>
        </row>
        <row r="15791">
          <cell r="K15791"/>
          <cell r="V15791"/>
          <cell r="W15791"/>
        </row>
        <row r="15792">
          <cell r="K15792"/>
          <cell r="V15792"/>
          <cell r="W15792"/>
        </row>
        <row r="15793">
          <cell r="K15793"/>
          <cell r="V15793"/>
          <cell r="W15793"/>
        </row>
        <row r="15794">
          <cell r="K15794"/>
          <cell r="V15794"/>
          <cell r="W15794"/>
        </row>
        <row r="15795">
          <cell r="K15795"/>
          <cell r="V15795"/>
          <cell r="W15795"/>
        </row>
        <row r="15796">
          <cell r="K15796"/>
          <cell r="V15796"/>
          <cell r="W15796"/>
        </row>
        <row r="15797">
          <cell r="K15797"/>
          <cell r="V15797"/>
          <cell r="W15797"/>
        </row>
        <row r="15798">
          <cell r="K15798"/>
          <cell r="V15798"/>
          <cell r="W15798"/>
        </row>
        <row r="15799">
          <cell r="K15799"/>
          <cell r="V15799"/>
          <cell r="W15799"/>
        </row>
        <row r="15800">
          <cell r="K15800"/>
          <cell r="V15800"/>
          <cell r="W15800"/>
        </row>
        <row r="15801">
          <cell r="K15801"/>
          <cell r="V15801"/>
          <cell r="W15801"/>
        </row>
        <row r="15802">
          <cell r="K15802"/>
          <cell r="V15802"/>
          <cell r="W15802"/>
        </row>
        <row r="15803">
          <cell r="K15803"/>
          <cell r="V15803"/>
          <cell r="W15803"/>
        </row>
        <row r="15804">
          <cell r="K15804"/>
          <cell r="V15804"/>
          <cell r="W15804"/>
        </row>
        <row r="15805">
          <cell r="K15805"/>
          <cell r="V15805"/>
          <cell r="W15805"/>
        </row>
        <row r="15806">
          <cell r="K15806"/>
          <cell r="V15806"/>
          <cell r="W15806"/>
        </row>
        <row r="15807">
          <cell r="K15807"/>
          <cell r="V15807"/>
          <cell r="W15807"/>
        </row>
        <row r="15808">
          <cell r="K15808"/>
          <cell r="V15808"/>
          <cell r="W15808"/>
        </row>
        <row r="15809">
          <cell r="K15809"/>
          <cell r="V15809"/>
          <cell r="W15809"/>
        </row>
        <row r="15810">
          <cell r="K15810"/>
          <cell r="V15810"/>
          <cell r="W15810"/>
        </row>
        <row r="15811">
          <cell r="K15811"/>
          <cell r="V15811"/>
          <cell r="W15811"/>
        </row>
        <row r="15812">
          <cell r="K15812"/>
          <cell r="V15812"/>
          <cell r="W15812"/>
        </row>
        <row r="15813">
          <cell r="K15813"/>
          <cell r="V15813"/>
          <cell r="W15813"/>
        </row>
        <row r="15814">
          <cell r="K15814"/>
          <cell r="V15814"/>
          <cell r="W15814"/>
        </row>
        <row r="15815">
          <cell r="K15815"/>
          <cell r="V15815"/>
          <cell r="W15815"/>
        </row>
        <row r="15816">
          <cell r="K15816"/>
          <cell r="V15816"/>
          <cell r="W15816"/>
        </row>
        <row r="15817">
          <cell r="K15817"/>
          <cell r="V15817"/>
          <cell r="W15817"/>
        </row>
        <row r="15818">
          <cell r="K15818"/>
          <cell r="V15818"/>
          <cell r="W15818"/>
        </row>
        <row r="15819">
          <cell r="K15819"/>
          <cell r="V15819"/>
          <cell r="W15819"/>
        </row>
        <row r="15820">
          <cell r="K15820"/>
          <cell r="V15820"/>
          <cell r="W15820"/>
        </row>
        <row r="15821">
          <cell r="K15821"/>
          <cell r="V15821"/>
          <cell r="W15821"/>
        </row>
        <row r="15822">
          <cell r="K15822"/>
          <cell r="V15822"/>
          <cell r="W15822"/>
        </row>
        <row r="15823">
          <cell r="K15823"/>
          <cell r="V15823"/>
          <cell r="W15823"/>
        </row>
        <row r="15824">
          <cell r="K15824"/>
          <cell r="V15824"/>
          <cell r="W15824"/>
        </row>
        <row r="15825">
          <cell r="K15825"/>
          <cell r="V15825"/>
          <cell r="W15825"/>
        </row>
        <row r="15826">
          <cell r="K15826"/>
          <cell r="V15826"/>
          <cell r="W15826"/>
        </row>
        <row r="15827">
          <cell r="K15827"/>
          <cell r="V15827"/>
          <cell r="W15827"/>
        </row>
        <row r="15828">
          <cell r="K15828"/>
          <cell r="V15828"/>
          <cell r="W15828"/>
        </row>
        <row r="15829">
          <cell r="K15829"/>
          <cell r="V15829"/>
          <cell r="W15829"/>
        </row>
        <row r="15830">
          <cell r="K15830"/>
          <cell r="V15830"/>
          <cell r="W15830"/>
        </row>
        <row r="15831">
          <cell r="K15831"/>
          <cell r="V15831"/>
          <cell r="W15831"/>
        </row>
        <row r="15832">
          <cell r="K15832"/>
          <cell r="V15832"/>
          <cell r="W15832"/>
        </row>
        <row r="15833">
          <cell r="K15833"/>
          <cell r="V15833"/>
          <cell r="W15833"/>
        </row>
        <row r="15834">
          <cell r="K15834"/>
          <cell r="V15834"/>
          <cell r="W15834"/>
        </row>
        <row r="15835">
          <cell r="K15835"/>
          <cell r="V15835"/>
          <cell r="W15835"/>
        </row>
        <row r="15836">
          <cell r="K15836"/>
          <cell r="V15836"/>
          <cell r="W15836"/>
        </row>
        <row r="15837">
          <cell r="K15837"/>
          <cell r="V15837"/>
          <cell r="W15837"/>
        </row>
        <row r="15838">
          <cell r="K15838"/>
          <cell r="V15838"/>
          <cell r="W15838"/>
        </row>
        <row r="15839">
          <cell r="K15839"/>
          <cell r="V15839"/>
          <cell r="W15839"/>
        </row>
        <row r="15840">
          <cell r="K15840"/>
          <cell r="V15840"/>
          <cell r="W15840"/>
        </row>
        <row r="15841">
          <cell r="K15841"/>
          <cell r="V15841"/>
          <cell r="W15841"/>
        </row>
        <row r="15842">
          <cell r="K15842"/>
          <cell r="V15842"/>
          <cell r="W15842"/>
        </row>
        <row r="15843">
          <cell r="K15843"/>
          <cell r="V15843"/>
          <cell r="W15843"/>
        </row>
        <row r="15844">
          <cell r="K15844"/>
          <cell r="V15844"/>
          <cell r="W15844"/>
        </row>
        <row r="15845">
          <cell r="K15845"/>
          <cell r="V15845"/>
          <cell r="W15845"/>
        </row>
        <row r="15846">
          <cell r="K15846"/>
          <cell r="V15846"/>
          <cell r="W15846"/>
        </row>
        <row r="15847">
          <cell r="K15847"/>
          <cell r="V15847"/>
          <cell r="W15847"/>
        </row>
        <row r="15848">
          <cell r="K15848"/>
          <cell r="V15848"/>
          <cell r="W15848"/>
        </row>
        <row r="15849">
          <cell r="K15849"/>
          <cell r="V15849"/>
          <cell r="W15849"/>
        </row>
        <row r="15850">
          <cell r="K15850"/>
          <cell r="V15850"/>
          <cell r="W15850"/>
        </row>
        <row r="15851">
          <cell r="K15851"/>
          <cell r="V15851"/>
          <cell r="W15851"/>
        </row>
        <row r="15852">
          <cell r="K15852"/>
          <cell r="V15852"/>
          <cell r="W15852"/>
        </row>
        <row r="15853">
          <cell r="K15853"/>
          <cell r="V15853"/>
          <cell r="W15853"/>
        </row>
        <row r="15854">
          <cell r="K15854"/>
          <cell r="V15854"/>
          <cell r="W15854"/>
        </row>
        <row r="15855">
          <cell r="K15855"/>
          <cell r="V15855"/>
          <cell r="W15855"/>
        </row>
        <row r="15856">
          <cell r="K15856"/>
          <cell r="V15856"/>
          <cell r="W15856"/>
        </row>
        <row r="15857">
          <cell r="K15857"/>
          <cell r="V15857"/>
          <cell r="W15857"/>
        </row>
        <row r="15858">
          <cell r="K15858"/>
          <cell r="V15858"/>
          <cell r="W15858"/>
        </row>
        <row r="15859">
          <cell r="K15859"/>
          <cell r="V15859"/>
          <cell r="W15859"/>
        </row>
        <row r="15860">
          <cell r="K15860"/>
          <cell r="V15860"/>
          <cell r="W15860"/>
        </row>
        <row r="15861">
          <cell r="K15861"/>
          <cell r="V15861"/>
          <cell r="W15861"/>
        </row>
        <row r="15862">
          <cell r="K15862"/>
          <cell r="V15862"/>
          <cell r="W15862"/>
        </row>
        <row r="15863">
          <cell r="K15863"/>
          <cell r="V15863"/>
          <cell r="W15863"/>
        </row>
        <row r="15864">
          <cell r="K15864"/>
          <cell r="V15864"/>
          <cell r="W15864"/>
        </row>
        <row r="15865">
          <cell r="K15865"/>
          <cell r="V15865"/>
          <cell r="W15865"/>
        </row>
        <row r="15866">
          <cell r="K15866"/>
          <cell r="V15866"/>
          <cell r="W15866"/>
        </row>
        <row r="15867">
          <cell r="K15867"/>
          <cell r="V15867"/>
          <cell r="W15867"/>
        </row>
        <row r="15868">
          <cell r="K15868"/>
          <cell r="V15868"/>
          <cell r="W15868"/>
        </row>
        <row r="15869">
          <cell r="K15869"/>
          <cell r="V15869"/>
          <cell r="W15869"/>
        </row>
        <row r="15870">
          <cell r="K15870"/>
          <cell r="V15870"/>
          <cell r="W15870"/>
        </row>
        <row r="15871">
          <cell r="K15871"/>
          <cell r="V15871"/>
          <cell r="W15871"/>
        </row>
        <row r="15872">
          <cell r="K15872"/>
          <cell r="V15872"/>
          <cell r="W15872"/>
        </row>
        <row r="15873">
          <cell r="K15873"/>
          <cell r="V15873"/>
          <cell r="W15873"/>
        </row>
        <row r="15874">
          <cell r="K15874"/>
          <cell r="V15874"/>
          <cell r="W15874"/>
        </row>
        <row r="15875">
          <cell r="K15875"/>
          <cell r="V15875"/>
          <cell r="W15875"/>
        </row>
        <row r="15876">
          <cell r="K15876"/>
          <cell r="V15876"/>
          <cell r="W15876"/>
        </row>
        <row r="15877">
          <cell r="K15877"/>
          <cell r="V15877"/>
          <cell r="W15877"/>
        </row>
        <row r="15878">
          <cell r="K15878"/>
          <cell r="V15878"/>
          <cell r="W15878"/>
        </row>
        <row r="15879">
          <cell r="K15879"/>
          <cell r="V15879"/>
          <cell r="W15879"/>
        </row>
        <row r="15880">
          <cell r="K15880"/>
          <cell r="V15880"/>
          <cell r="W15880"/>
        </row>
        <row r="15881">
          <cell r="K15881"/>
          <cell r="V15881"/>
          <cell r="W15881"/>
        </row>
        <row r="15882">
          <cell r="K15882"/>
          <cell r="V15882"/>
          <cell r="W15882"/>
        </row>
        <row r="15883">
          <cell r="K15883"/>
          <cell r="V15883"/>
          <cell r="W15883"/>
        </row>
        <row r="15884">
          <cell r="K15884"/>
          <cell r="V15884"/>
          <cell r="W15884"/>
        </row>
        <row r="15885">
          <cell r="K15885"/>
          <cell r="V15885"/>
          <cell r="W15885"/>
        </row>
        <row r="15886">
          <cell r="K15886"/>
          <cell r="V15886"/>
          <cell r="W15886"/>
        </row>
        <row r="15887">
          <cell r="K15887"/>
          <cell r="V15887"/>
          <cell r="W15887"/>
        </row>
        <row r="15888">
          <cell r="K15888"/>
          <cell r="V15888"/>
          <cell r="W15888"/>
        </row>
        <row r="15889">
          <cell r="K15889"/>
          <cell r="V15889"/>
          <cell r="W15889"/>
        </row>
        <row r="15890">
          <cell r="K15890"/>
          <cell r="V15890"/>
          <cell r="W15890"/>
        </row>
        <row r="15891">
          <cell r="K15891"/>
          <cell r="V15891"/>
          <cell r="W15891"/>
        </row>
        <row r="15892">
          <cell r="K15892"/>
          <cell r="V15892"/>
          <cell r="W15892"/>
        </row>
        <row r="15893">
          <cell r="K15893"/>
          <cell r="V15893"/>
          <cell r="W15893"/>
        </row>
        <row r="15894">
          <cell r="K15894"/>
          <cell r="V15894"/>
          <cell r="W15894"/>
        </row>
        <row r="15895">
          <cell r="K15895"/>
          <cell r="V15895"/>
          <cell r="W15895"/>
        </row>
        <row r="15896">
          <cell r="K15896"/>
          <cell r="V15896"/>
          <cell r="W15896"/>
        </row>
        <row r="15897">
          <cell r="K15897"/>
          <cell r="V15897"/>
          <cell r="W15897"/>
        </row>
        <row r="15898">
          <cell r="K15898"/>
          <cell r="V15898"/>
          <cell r="W15898"/>
        </row>
        <row r="15899">
          <cell r="K15899"/>
          <cell r="V15899"/>
          <cell r="W15899"/>
        </row>
        <row r="15900">
          <cell r="K15900"/>
          <cell r="V15900"/>
          <cell r="W15900"/>
        </row>
        <row r="15901">
          <cell r="K15901"/>
          <cell r="V15901"/>
          <cell r="W15901"/>
        </row>
        <row r="15902">
          <cell r="K15902"/>
          <cell r="V15902"/>
          <cell r="W15902"/>
        </row>
        <row r="15903">
          <cell r="K15903"/>
          <cell r="V15903"/>
          <cell r="W15903"/>
        </row>
        <row r="15904">
          <cell r="K15904"/>
          <cell r="V15904"/>
          <cell r="W15904"/>
        </row>
        <row r="15905">
          <cell r="K15905"/>
          <cell r="V15905"/>
          <cell r="W15905"/>
        </row>
        <row r="15906">
          <cell r="K15906"/>
          <cell r="V15906"/>
          <cell r="W15906"/>
        </row>
        <row r="15907">
          <cell r="K15907"/>
          <cell r="V15907"/>
          <cell r="W15907"/>
        </row>
        <row r="15908">
          <cell r="K15908"/>
          <cell r="V15908"/>
          <cell r="W15908"/>
        </row>
        <row r="15909">
          <cell r="K15909"/>
          <cell r="V15909"/>
          <cell r="W15909"/>
        </row>
        <row r="15910">
          <cell r="K15910"/>
          <cell r="V15910"/>
          <cell r="W15910"/>
        </row>
        <row r="15911">
          <cell r="K15911"/>
          <cell r="V15911"/>
          <cell r="W15911"/>
        </row>
        <row r="15912">
          <cell r="K15912"/>
          <cell r="V15912"/>
          <cell r="W15912"/>
        </row>
        <row r="15913">
          <cell r="K15913"/>
          <cell r="V15913"/>
          <cell r="W15913"/>
        </row>
        <row r="15914">
          <cell r="K15914"/>
          <cell r="V15914"/>
          <cell r="W15914"/>
        </row>
        <row r="15915">
          <cell r="K15915"/>
          <cell r="V15915"/>
          <cell r="W15915"/>
        </row>
        <row r="15916">
          <cell r="K15916"/>
          <cell r="V15916"/>
          <cell r="W15916"/>
        </row>
        <row r="15917">
          <cell r="K15917"/>
          <cell r="V15917"/>
          <cell r="W15917"/>
        </row>
        <row r="15918">
          <cell r="K15918"/>
          <cell r="V15918"/>
          <cell r="W15918"/>
        </row>
        <row r="15919">
          <cell r="K15919"/>
          <cell r="V15919"/>
          <cell r="W15919"/>
        </row>
        <row r="15920">
          <cell r="K15920"/>
          <cell r="V15920"/>
          <cell r="W15920"/>
        </row>
        <row r="15921">
          <cell r="K15921"/>
          <cell r="V15921"/>
          <cell r="W15921"/>
        </row>
        <row r="15922">
          <cell r="K15922"/>
          <cell r="V15922"/>
          <cell r="W15922"/>
        </row>
        <row r="15923">
          <cell r="K15923"/>
          <cell r="V15923"/>
          <cell r="W15923"/>
        </row>
        <row r="15924">
          <cell r="K15924"/>
          <cell r="V15924"/>
          <cell r="W15924"/>
        </row>
        <row r="15925">
          <cell r="K15925"/>
          <cell r="V15925"/>
          <cell r="W15925"/>
        </row>
        <row r="15926">
          <cell r="K15926"/>
          <cell r="V15926"/>
          <cell r="W15926"/>
        </row>
        <row r="15927">
          <cell r="K15927"/>
          <cell r="V15927"/>
          <cell r="W15927"/>
        </row>
        <row r="15928">
          <cell r="K15928"/>
          <cell r="V15928"/>
          <cell r="W15928"/>
        </row>
        <row r="15929">
          <cell r="K15929"/>
          <cell r="V15929"/>
          <cell r="W15929"/>
        </row>
        <row r="15930">
          <cell r="K15930"/>
          <cell r="V15930"/>
          <cell r="W15930"/>
        </row>
        <row r="15931">
          <cell r="K15931"/>
          <cell r="V15931"/>
          <cell r="W15931"/>
        </row>
        <row r="15932">
          <cell r="K15932"/>
          <cell r="V15932"/>
          <cell r="W15932"/>
        </row>
        <row r="15933">
          <cell r="K15933"/>
          <cell r="V15933"/>
          <cell r="W15933"/>
        </row>
        <row r="15934">
          <cell r="K15934"/>
          <cell r="V15934"/>
          <cell r="W15934"/>
        </row>
        <row r="15935">
          <cell r="K15935"/>
          <cell r="V15935"/>
          <cell r="W15935"/>
        </row>
        <row r="15936">
          <cell r="K15936"/>
          <cell r="V15936"/>
          <cell r="W15936"/>
        </row>
        <row r="15937">
          <cell r="K15937"/>
          <cell r="V15937"/>
          <cell r="W15937"/>
        </row>
        <row r="15938">
          <cell r="K15938"/>
          <cell r="V15938"/>
          <cell r="W15938"/>
        </row>
        <row r="15939">
          <cell r="K15939"/>
          <cell r="V15939"/>
          <cell r="W15939"/>
        </row>
        <row r="15940">
          <cell r="K15940"/>
          <cell r="V15940"/>
          <cell r="W15940"/>
        </row>
        <row r="15941">
          <cell r="K15941"/>
          <cell r="V15941"/>
          <cell r="W15941"/>
        </row>
        <row r="15942">
          <cell r="K15942"/>
          <cell r="V15942"/>
          <cell r="W15942"/>
        </row>
        <row r="15943">
          <cell r="K15943"/>
          <cell r="V15943"/>
          <cell r="W15943"/>
        </row>
        <row r="15944">
          <cell r="K15944"/>
          <cell r="V15944"/>
          <cell r="W15944"/>
        </row>
        <row r="15945">
          <cell r="K15945"/>
          <cell r="V15945"/>
          <cell r="W15945"/>
        </row>
        <row r="15946">
          <cell r="K15946"/>
          <cell r="V15946"/>
          <cell r="W15946"/>
        </row>
        <row r="15947">
          <cell r="K15947"/>
          <cell r="V15947"/>
          <cell r="W15947"/>
        </row>
        <row r="15948">
          <cell r="K15948"/>
          <cell r="V15948"/>
          <cell r="W15948"/>
        </row>
        <row r="15949">
          <cell r="K15949"/>
          <cell r="V15949"/>
          <cell r="W15949"/>
        </row>
        <row r="15950">
          <cell r="K15950"/>
          <cell r="V15950"/>
          <cell r="W15950"/>
        </row>
        <row r="15951">
          <cell r="K15951"/>
          <cell r="V15951"/>
          <cell r="W15951"/>
        </row>
        <row r="15952">
          <cell r="K15952"/>
          <cell r="V15952"/>
          <cell r="W15952"/>
        </row>
        <row r="15953">
          <cell r="K15953"/>
          <cell r="V15953"/>
          <cell r="W15953"/>
        </row>
        <row r="15954">
          <cell r="K15954"/>
          <cell r="V15954"/>
          <cell r="W15954"/>
        </row>
        <row r="15955">
          <cell r="K15955"/>
          <cell r="V15955"/>
          <cell r="W15955"/>
        </row>
        <row r="15956">
          <cell r="K15956"/>
          <cell r="V15956"/>
          <cell r="W15956"/>
        </row>
        <row r="15957">
          <cell r="K15957"/>
          <cell r="V15957"/>
          <cell r="W15957"/>
        </row>
        <row r="15958">
          <cell r="K15958"/>
          <cell r="V15958"/>
          <cell r="W15958"/>
        </row>
        <row r="15959">
          <cell r="K15959"/>
          <cell r="V15959"/>
          <cell r="W15959"/>
        </row>
        <row r="15960">
          <cell r="K15960"/>
          <cell r="V15960"/>
          <cell r="W15960"/>
        </row>
        <row r="15961">
          <cell r="K15961"/>
          <cell r="V15961"/>
          <cell r="W15961"/>
        </row>
        <row r="15962">
          <cell r="K15962"/>
          <cell r="V15962"/>
          <cell r="W15962"/>
        </row>
        <row r="15963">
          <cell r="K15963"/>
          <cell r="V15963"/>
          <cell r="W15963"/>
        </row>
        <row r="15964">
          <cell r="K15964"/>
          <cell r="V15964"/>
          <cell r="W15964"/>
        </row>
        <row r="15965">
          <cell r="K15965"/>
          <cell r="V15965"/>
          <cell r="W15965"/>
        </row>
        <row r="15966">
          <cell r="K15966"/>
          <cell r="V15966"/>
          <cell r="W15966"/>
        </row>
        <row r="15967">
          <cell r="K15967"/>
          <cell r="V15967"/>
          <cell r="W15967"/>
        </row>
        <row r="15968">
          <cell r="K15968"/>
          <cell r="V15968"/>
          <cell r="W15968"/>
        </row>
        <row r="15969">
          <cell r="K15969"/>
          <cell r="V15969"/>
          <cell r="W15969"/>
        </row>
        <row r="15970">
          <cell r="K15970"/>
          <cell r="V15970"/>
          <cell r="W15970"/>
        </row>
        <row r="15971">
          <cell r="K15971"/>
          <cell r="V15971"/>
          <cell r="W15971"/>
        </row>
        <row r="15972">
          <cell r="K15972"/>
          <cell r="V15972"/>
          <cell r="W15972"/>
        </row>
        <row r="15973">
          <cell r="K15973"/>
          <cell r="V15973"/>
          <cell r="W15973"/>
        </row>
        <row r="15974">
          <cell r="K15974"/>
          <cell r="V15974"/>
          <cell r="W15974"/>
        </row>
        <row r="15975">
          <cell r="K15975"/>
          <cell r="V15975"/>
          <cell r="W15975"/>
        </row>
        <row r="15976">
          <cell r="K15976"/>
          <cell r="V15976"/>
          <cell r="W15976"/>
        </row>
        <row r="15977">
          <cell r="K15977"/>
          <cell r="V15977"/>
          <cell r="W15977"/>
        </row>
        <row r="15978">
          <cell r="K15978"/>
          <cell r="V15978"/>
          <cell r="W15978"/>
        </row>
        <row r="15979">
          <cell r="K15979"/>
          <cell r="V15979"/>
          <cell r="W15979"/>
        </row>
        <row r="15980">
          <cell r="K15980"/>
          <cell r="V15980"/>
          <cell r="W15980"/>
        </row>
        <row r="15981">
          <cell r="K15981"/>
          <cell r="V15981"/>
          <cell r="W15981"/>
        </row>
        <row r="15982">
          <cell r="K15982"/>
          <cell r="V15982"/>
          <cell r="W15982"/>
        </row>
        <row r="15983">
          <cell r="K15983"/>
          <cell r="V15983"/>
          <cell r="W15983"/>
        </row>
        <row r="15984">
          <cell r="K15984"/>
          <cell r="V15984"/>
          <cell r="W15984"/>
        </row>
        <row r="15985">
          <cell r="K15985"/>
          <cell r="V15985"/>
          <cell r="W15985"/>
        </row>
        <row r="15986">
          <cell r="K15986"/>
          <cell r="V15986"/>
          <cell r="W15986"/>
        </row>
        <row r="15987">
          <cell r="K15987"/>
          <cell r="V15987"/>
          <cell r="W15987"/>
        </row>
        <row r="15988">
          <cell r="K15988"/>
          <cell r="V15988"/>
          <cell r="W15988"/>
        </row>
        <row r="15989">
          <cell r="K15989"/>
          <cell r="V15989"/>
          <cell r="W15989"/>
        </row>
        <row r="15990">
          <cell r="K15990"/>
          <cell r="V15990"/>
          <cell r="W15990"/>
        </row>
        <row r="15991">
          <cell r="K15991"/>
          <cell r="V15991"/>
          <cell r="W15991"/>
        </row>
        <row r="15992">
          <cell r="K15992"/>
          <cell r="V15992"/>
          <cell r="W15992"/>
        </row>
        <row r="15993">
          <cell r="K15993"/>
          <cell r="V15993"/>
          <cell r="W15993"/>
        </row>
        <row r="15994">
          <cell r="K15994"/>
          <cell r="V15994"/>
          <cell r="W15994"/>
        </row>
        <row r="15995">
          <cell r="K15995"/>
          <cell r="V15995"/>
          <cell r="W15995"/>
        </row>
        <row r="15996">
          <cell r="K15996"/>
          <cell r="V15996"/>
          <cell r="W15996"/>
        </row>
        <row r="15997">
          <cell r="K15997"/>
          <cell r="V15997"/>
          <cell r="W15997"/>
        </row>
        <row r="15998">
          <cell r="K15998"/>
          <cell r="V15998"/>
          <cell r="W15998"/>
        </row>
        <row r="15999">
          <cell r="K15999"/>
          <cell r="V15999"/>
          <cell r="W15999"/>
        </row>
        <row r="16000">
          <cell r="K16000"/>
          <cell r="V16000"/>
          <cell r="W16000"/>
        </row>
        <row r="16001">
          <cell r="K16001"/>
          <cell r="V16001"/>
          <cell r="W16001"/>
        </row>
        <row r="16002">
          <cell r="K16002"/>
          <cell r="V16002"/>
          <cell r="W16002"/>
        </row>
        <row r="16003">
          <cell r="K16003"/>
          <cell r="V16003"/>
          <cell r="W16003"/>
        </row>
        <row r="16004">
          <cell r="K16004"/>
          <cell r="V16004"/>
          <cell r="W16004"/>
        </row>
        <row r="16005">
          <cell r="K16005"/>
          <cell r="V16005"/>
          <cell r="W16005"/>
        </row>
        <row r="16006">
          <cell r="K16006"/>
          <cell r="V16006"/>
          <cell r="W16006"/>
        </row>
        <row r="16007">
          <cell r="K16007"/>
          <cell r="V16007"/>
          <cell r="W16007"/>
        </row>
        <row r="16008">
          <cell r="K16008"/>
          <cell r="V16008"/>
          <cell r="W16008"/>
        </row>
        <row r="16009">
          <cell r="K16009"/>
          <cell r="V16009"/>
          <cell r="W16009"/>
        </row>
        <row r="16010">
          <cell r="K16010"/>
          <cell r="V16010"/>
          <cell r="W16010"/>
        </row>
        <row r="16011">
          <cell r="K16011"/>
          <cell r="V16011"/>
          <cell r="W16011"/>
        </row>
        <row r="16012">
          <cell r="K16012"/>
          <cell r="V16012"/>
          <cell r="W16012"/>
        </row>
        <row r="16013">
          <cell r="K16013"/>
          <cell r="V16013"/>
          <cell r="W16013"/>
        </row>
        <row r="16014">
          <cell r="K16014"/>
          <cell r="V16014"/>
          <cell r="W16014"/>
        </row>
        <row r="16015">
          <cell r="K16015"/>
          <cell r="V16015"/>
          <cell r="W16015"/>
        </row>
        <row r="16016">
          <cell r="K16016"/>
          <cell r="V16016"/>
          <cell r="W16016"/>
        </row>
        <row r="16017">
          <cell r="K16017"/>
          <cell r="V16017"/>
          <cell r="W16017"/>
        </row>
        <row r="16018">
          <cell r="K16018"/>
          <cell r="V16018"/>
          <cell r="W16018"/>
        </row>
        <row r="16019">
          <cell r="K16019"/>
          <cell r="V16019"/>
          <cell r="W16019"/>
        </row>
        <row r="16020">
          <cell r="K16020"/>
          <cell r="V16020"/>
          <cell r="W16020"/>
        </row>
        <row r="16021">
          <cell r="K16021"/>
          <cell r="V16021"/>
          <cell r="W16021"/>
        </row>
        <row r="16022">
          <cell r="K16022"/>
          <cell r="V16022"/>
          <cell r="W16022"/>
        </row>
        <row r="16023">
          <cell r="K16023"/>
          <cell r="V16023"/>
          <cell r="W16023"/>
        </row>
        <row r="16024">
          <cell r="K16024"/>
          <cell r="V16024"/>
          <cell r="W16024"/>
        </row>
        <row r="16025">
          <cell r="K16025"/>
          <cell r="V16025"/>
          <cell r="W16025"/>
        </row>
        <row r="16026">
          <cell r="K16026"/>
          <cell r="V16026"/>
          <cell r="W16026"/>
        </row>
        <row r="16027">
          <cell r="K16027"/>
          <cell r="V16027"/>
          <cell r="W16027"/>
        </row>
        <row r="16028">
          <cell r="K16028"/>
          <cell r="V16028"/>
          <cell r="W16028"/>
        </row>
        <row r="16029">
          <cell r="K16029"/>
          <cell r="V16029"/>
          <cell r="W16029"/>
        </row>
        <row r="16030">
          <cell r="K16030"/>
          <cell r="V16030"/>
          <cell r="W16030"/>
        </row>
        <row r="16031">
          <cell r="K16031"/>
          <cell r="V16031"/>
          <cell r="W16031"/>
        </row>
        <row r="16032">
          <cell r="K16032"/>
          <cell r="V16032"/>
          <cell r="W16032"/>
        </row>
        <row r="16033">
          <cell r="K16033"/>
          <cell r="V16033"/>
          <cell r="W16033"/>
        </row>
        <row r="16034">
          <cell r="K16034"/>
          <cell r="V16034"/>
          <cell r="W16034"/>
        </row>
        <row r="16035">
          <cell r="K16035"/>
          <cell r="V16035"/>
          <cell r="W16035"/>
        </row>
        <row r="16036">
          <cell r="K16036"/>
          <cell r="V16036"/>
          <cell r="W16036"/>
        </row>
        <row r="16037">
          <cell r="K16037"/>
          <cell r="V16037"/>
          <cell r="W16037"/>
        </row>
        <row r="16038">
          <cell r="K16038"/>
          <cell r="V16038"/>
          <cell r="W16038"/>
        </row>
        <row r="16039">
          <cell r="K16039"/>
          <cell r="V16039"/>
          <cell r="W16039"/>
        </row>
        <row r="16040">
          <cell r="K16040"/>
          <cell r="V16040"/>
          <cell r="W16040"/>
        </row>
        <row r="16041">
          <cell r="K16041"/>
          <cell r="V16041"/>
          <cell r="W16041"/>
        </row>
        <row r="16042">
          <cell r="K16042"/>
          <cell r="V16042"/>
          <cell r="W16042"/>
        </row>
        <row r="16043">
          <cell r="K16043"/>
          <cell r="V16043"/>
          <cell r="W16043"/>
        </row>
        <row r="16044">
          <cell r="K16044"/>
          <cell r="V16044"/>
          <cell r="W16044"/>
        </row>
        <row r="16045">
          <cell r="K16045"/>
          <cell r="V16045"/>
          <cell r="W16045"/>
        </row>
        <row r="16046">
          <cell r="K16046"/>
          <cell r="V16046"/>
          <cell r="W16046"/>
        </row>
        <row r="16047">
          <cell r="K16047"/>
          <cell r="V16047"/>
          <cell r="W16047"/>
        </row>
        <row r="16048">
          <cell r="K16048"/>
          <cell r="V16048"/>
          <cell r="W16048"/>
        </row>
        <row r="16049">
          <cell r="K16049"/>
          <cell r="V16049"/>
          <cell r="W16049"/>
        </row>
        <row r="16050">
          <cell r="K16050"/>
          <cell r="V16050"/>
          <cell r="W16050"/>
        </row>
        <row r="16051">
          <cell r="K16051"/>
          <cell r="V16051"/>
          <cell r="W16051"/>
        </row>
        <row r="16052">
          <cell r="K16052"/>
          <cell r="V16052"/>
          <cell r="W16052"/>
        </row>
        <row r="16053">
          <cell r="K16053"/>
          <cell r="V16053"/>
          <cell r="W16053"/>
        </row>
        <row r="16054">
          <cell r="K16054"/>
          <cell r="V16054"/>
          <cell r="W16054"/>
        </row>
        <row r="16055">
          <cell r="K16055"/>
          <cell r="V16055"/>
          <cell r="W16055"/>
        </row>
        <row r="16056">
          <cell r="K16056"/>
          <cell r="V16056"/>
          <cell r="W16056"/>
        </row>
        <row r="16057">
          <cell r="K16057"/>
          <cell r="V16057"/>
          <cell r="W16057"/>
        </row>
        <row r="16058">
          <cell r="K16058"/>
          <cell r="V16058"/>
          <cell r="W16058"/>
        </row>
        <row r="16059">
          <cell r="K16059"/>
          <cell r="V16059"/>
          <cell r="W16059"/>
        </row>
        <row r="16060">
          <cell r="K16060"/>
          <cell r="V16060"/>
          <cell r="W16060"/>
        </row>
        <row r="16061">
          <cell r="K16061"/>
          <cell r="V16061"/>
          <cell r="W16061"/>
        </row>
        <row r="16062">
          <cell r="K16062"/>
          <cell r="V16062"/>
          <cell r="W16062"/>
        </row>
        <row r="16063">
          <cell r="K16063"/>
          <cell r="V16063"/>
          <cell r="W16063"/>
        </row>
        <row r="16064">
          <cell r="K16064"/>
          <cell r="V16064"/>
          <cell r="W16064"/>
        </row>
        <row r="16065">
          <cell r="K16065"/>
          <cell r="V16065"/>
          <cell r="W16065"/>
        </row>
        <row r="16066">
          <cell r="K16066"/>
          <cell r="V16066"/>
          <cell r="W16066"/>
        </row>
        <row r="16067">
          <cell r="K16067"/>
          <cell r="V16067"/>
          <cell r="W16067"/>
        </row>
        <row r="16068">
          <cell r="K16068"/>
          <cell r="V16068"/>
          <cell r="W16068"/>
        </row>
        <row r="16069">
          <cell r="K16069"/>
          <cell r="V16069"/>
          <cell r="W16069"/>
        </row>
        <row r="16070">
          <cell r="K16070"/>
          <cell r="V16070"/>
          <cell r="W16070"/>
        </row>
        <row r="16071">
          <cell r="K16071"/>
          <cell r="V16071"/>
          <cell r="W16071"/>
        </row>
        <row r="16072">
          <cell r="K16072"/>
          <cell r="V16072"/>
          <cell r="W16072"/>
        </row>
        <row r="16073">
          <cell r="K16073"/>
          <cell r="V16073"/>
          <cell r="W16073"/>
        </row>
        <row r="16074">
          <cell r="K16074"/>
          <cell r="V16074"/>
          <cell r="W16074"/>
        </row>
        <row r="16075">
          <cell r="K16075"/>
          <cell r="V16075"/>
          <cell r="W16075"/>
        </row>
        <row r="16076">
          <cell r="K16076"/>
          <cell r="V16076"/>
          <cell r="W16076"/>
        </row>
        <row r="16077">
          <cell r="K16077"/>
          <cell r="V16077"/>
          <cell r="W16077"/>
        </row>
        <row r="16078">
          <cell r="K16078"/>
          <cell r="V16078"/>
          <cell r="W16078"/>
        </row>
        <row r="16079">
          <cell r="K16079"/>
          <cell r="V16079"/>
          <cell r="W16079"/>
        </row>
        <row r="16080">
          <cell r="K16080"/>
          <cell r="V16080"/>
          <cell r="W16080"/>
        </row>
        <row r="16081">
          <cell r="K16081"/>
          <cell r="V16081"/>
          <cell r="W16081"/>
        </row>
        <row r="16082">
          <cell r="K16082"/>
          <cell r="V16082"/>
          <cell r="W16082"/>
        </row>
        <row r="16083">
          <cell r="K16083"/>
          <cell r="V16083"/>
          <cell r="W16083"/>
        </row>
        <row r="16084">
          <cell r="K16084"/>
          <cell r="V16084"/>
          <cell r="W16084"/>
        </row>
        <row r="16085">
          <cell r="K16085"/>
          <cell r="V16085"/>
          <cell r="W16085"/>
        </row>
        <row r="16086">
          <cell r="K16086"/>
          <cell r="V16086"/>
          <cell r="W16086"/>
        </row>
        <row r="16087">
          <cell r="K16087"/>
          <cell r="V16087"/>
          <cell r="W16087"/>
        </row>
        <row r="16088">
          <cell r="K16088"/>
          <cell r="V16088"/>
          <cell r="W16088"/>
        </row>
        <row r="16089">
          <cell r="K16089"/>
          <cell r="V16089"/>
          <cell r="W16089"/>
        </row>
        <row r="16090">
          <cell r="K16090"/>
          <cell r="V16090"/>
          <cell r="W16090"/>
        </row>
        <row r="16091">
          <cell r="K16091"/>
          <cell r="V16091"/>
          <cell r="W16091"/>
        </row>
        <row r="16092">
          <cell r="K16092"/>
          <cell r="V16092"/>
          <cell r="W16092"/>
        </row>
        <row r="16093">
          <cell r="K16093"/>
          <cell r="V16093"/>
          <cell r="W16093"/>
        </row>
        <row r="16094">
          <cell r="K16094"/>
          <cell r="V16094"/>
          <cell r="W16094"/>
        </row>
        <row r="16095">
          <cell r="K16095"/>
          <cell r="V16095"/>
          <cell r="W16095"/>
        </row>
        <row r="16096">
          <cell r="K16096"/>
          <cell r="V16096"/>
          <cell r="W16096"/>
        </row>
        <row r="16097">
          <cell r="K16097"/>
          <cell r="V16097"/>
          <cell r="W16097"/>
        </row>
        <row r="16098">
          <cell r="K16098"/>
          <cell r="V16098"/>
          <cell r="W16098"/>
        </row>
        <row r="16099">
          <cell r="K16099"/>
          <cell r="V16099"/>
          <cell r="W16099"/>
        </row>
        <row r="16100">
          <cell r="K16100"/>
          <cell r="V16100"/>
          <cell r="W16100"/>
        </row>
        <row r="16101">
          <cell r="K16101"/>
          <cell r="V16101"/>
          <cell r="W16101"/>
        </row>
        <row r="16102">
          <cell r="K16102"/>
          <cell r="V16102"/>
          <cell r="W16102"/>
        </row>
        <row r="16103">
          <cell r="K16103"/>
          <cell r="V16103"/>
          <cell r="W16103"/>
        </row>
        <row r="16104">
          <cell r="K16104"/>
          <cell r="V16104"/>
          <cell r="W16104"/>
        </row>
        <row r="16105">
          <cell r="K16105"/>
          <cell r="V16105"/>
          <cell r="W16105"/>
        </row>
        <row r="16106">
          <cell r="K16106"/>
          <cell r="V16106"/>
          <cell r="W16106"/>
        </row>
        <row r="16107">
          <cell r="K16107"/>
          <cell r="V16107"/>
          <cell r="W16107"/>
        </row>
        <row r="16108">
          <cell r="K16108"/>
          <cell r="V16108"/>
          <cell r="W16108"/>
        </row>
        <row r="16109">
          <cell r="K16109"/>
          <cell r="V16109"/>
          <cell r="W16109"/>
        </row>
        <row r="16110">
          <cell r="K16110"/>
          <cell r="V16110"/>
          <cell r="W16110"/>
        </row>
        <row r="16111">
          <cell r="K16111"/>
          <cell r="V16111"/>
          <cell r="W16111"/>
        </row>
        <row r="16112">
          <cell r="K16112"/>
          <cell r="V16112"/>
          <cell r="W16112"/>
        </row>
        <row r="16113">
          <cell r="K16113"/>
          <cell r="V16113"/>
          <cell r="W16113"/>
        </row>
        <row r="16114">
          <cell r="K16114"/>
          <cell r="V16114"/>
          <cell r="W16114"/>
        </row>
        <row r="16115">
          <cell r="K16115"/>
          <cell r="V16115"/>
          <cell r="W16115"/>
        </row>
        <row r="16116">
          <cell r="K16116"/>
          <cell r="V16116"/>
          <cell r="W16116"/>
        </row>
        <row r="16117">
          <cell r="K16117"/>
          <cell r="V16117"/>
          <cell r="W16117"/>
        </row>
        <row r="16118">
          <cell r="K16118"/>
          <cell r="V16118"/>
          <cell r="W16118"/>
        </row>
        <row r="16119">
          <cell r="K16119"/>
          <cell r="V16119"/>
          <cell r="W16119"/>
        </row>
        <row r="16120">
          <cell r="K16120"/>
          <cell r="V16120"/>
          <cell r="W16120"/>
        </row>
        <row r="16121">
          <cell r="K16121"/>
          <cell r="V16121"/>
          <cell r="W16121"/>
        </row>
        <row r="16122">
          <cell r="K16122"/>
          <cell r="V16122"/>
          <cell r="W16122"/>
        </row>
        <row r="16123">
          <cell r="K16123"/>
          <cell r="V16123"/>
          <cell r="W16123"/>
        </row>
        <row r="16124">
          <cell r="K16124"/>
          <cell r="V16124"/>
          <cell r="W16124"/>
        </row>
        <row r="16125">
          <cell r="K16125"/>
          <cell r="V16125"/>
          <cell r="W16125"/>
        </row>
        <row r="16126">
          <cell r="K16126"/>
          <cell r="V16126"/>
          <cell r="W16126"/>
        </row>
        <row r="16127">
          <cell r="K16127"/>
          <cell r="V16127"/>
          <cell r="W16127"/>
        </row>
        <row r="16128">
          <cell r="K16128"/>
          <cell r="V16128"/>
          <cell r="W16128"/>
        </row>
        <row r="16129">
          <cell r="K16129"/>
          <cell r="V16129"/>
          <cell r="W16129"/>
        </row>
        <row r="16130">
          <cell r="K16130"/>
          <cell r="V16130"/>
          <cell r="W16130"/>
        </row>
        <row r="16131">
          <cell r="K16131"/>
          <cell r="V16131"/>
          <cell r="W16131"/>
        </row>
        <row r="16132">
          <cell r="K16132"/>
          <cell r="V16132"/>
          <cell r="W16132"/>
        </row>
        <row r="16133">
          <cell r="K16133"/>
          <cell r="V16133"/>
          <cell r="W16133"/>
        </row>
        <row r="16134">
          <cell r="K16134"/>
          <cell r="V16134"/>
          <cell r="W16134"/>
        </row>
        <row r="16135">
          <cell r="K16135"/>
          <cell r="V16135"/>
          <cell r="W16135"/>
        </row>
        <row r="16136">
          <cell r="K16136"/>
          <cell r="V16136"/>
          <cell r="W16136"/>
        </row>
        <row r="16137">
          <cell r="K16137"/>
          <cell r="V16137"/>
          <cell r="W16137"/>
        </row>
        <row r="16138">
          <cell r="K16138"/>
          <cell r="V16138"/>
          <cell r="W16138"/>
        </row>
        <row r="16139">
          <cell r="K16139"/>
          <cell r="V16139"/>
          <cell r="W16139"/>
        </row>
        <row r="16140">
          <cell r="K16140"/>
          <cell r="V16140"/>
          <cell r="W16140"/>
        </row>
        <row r="16141">
          <cell r="K16141"/>
          <cell r="V16141"/>
          <cell r="W16141"/>
        </row>
        <row r="16142">
          <cell r="K16142"/>
          <cell r="V16142"/>
          <cell r="W16142"/>
        </row>
        <row r="16143">
          <cell r="K16143"/>
          <cell r="V16143"/>
          <cell r="W16143"/>
        </row>
        <row r="16144">
          <cell r="K16144"/>
          <cell r="V16144"/>
          <cell r="W16144"/>
        </row>
        <row r="16145">
          <cell r="K16145"/>
          <cell r="V16145"/>
          <cell r="W16145"/>
        </row>
        <row r="16146">
          <cell r="K16146"/>
          <cell r="V16146"/>
          <cell r="W16146"/>
        </row>
        <row r="16147">
          <cell r="K16147"/>
          <cell r="V16147"/>
          <cell r="W16147"/>
        </row>
        <row r="16148">
          <cell r="K16148"/>
          <cell r="V16148"/>
          <cell r="W16148"/>
        </row>
        <row r="16149">
          <cell r="K16149"/>
          <cell r="V16149"/>
          <cell r="W16149"/>
        </row>
        <row r="16150">
          <cell r="K16150"/>
          <cell r="V16150"/>
          <cell r="W16150"/>
        </row>
        <row r="16151">
          <cell r="K16151"/>
          <cell r="V16151"/>
          <cell r="W16151"/>
        </row>
        <row r="16152">
          <cell r="K16152"/>
          <cell r="V16152"/>
          <cell r="W16152"/>
        </row>
        <row r="16153">
          <cell r="K16153"/>
          <cell r="V16153"/>
          <cell r="W16153"/>
        </row>
        <row r="16154">
          <cell r="K16154"/>
          <cell r="V16154"/>
          <cell r="W16154"/>
        </row>
        <row r="16155">
          <cell r="K16155"/>
          <cell r="V16155"/>
          <cell r="W16155"/>
        </row>
        <row r="16156">
          <cell r="K16156"/>
          <cell r="V16156"/>
          <cell r="W16156"/>
        </row>
        <row r="16157">
          <cell r="K16157"/>
          <cell r="V16157"/>
          <cell r="W16157"/>
        </row>
        <row r="16158">
          <cell r="K16158"/>
          <cell r="V16158"/>
          <cell r="W16158"/>
        </row>
        <row r="16159">
          <cell r="K16159"/>
          <cell r="V16159"/>
          <cell r="W16159"/>
        </row>
        <row r="16160">
          <cell r="K16160"/>
          <cell r="V16160"/>
          <cell r="W16160"/>
        </row>
        <row r="16161">
          <cell r="K16161"/>
          <cell r="V16161"/>
          <cell r="W16161"/>
        </row>
        <row r="16162">
          <cell r="K16162"/>
          <cell r="V16162"/>
          <cell r="W16162"/>
        </row>
        <row r="16163">
          <cell r="K16163"/>
          <cell r="V16163"/>
          <cell r="W16163"/>
        </row>
        <row r="16164">
          <cell r="K16164"/>
          <cell r="V16164"/>
          <cell r="W16164"/>
        </row>
        <row r="16165">
          <cell r="K16165"/>
          <cell r="V16165"/>
          <cell r="W16165"/>
        </row>
        <row r="16166">
          <cell r="K16166"/>
          <cell r="V16166"/>
          <cell r="W16166"/>
        </row>
        <row r="16167">
          <cell r="K16167"/>
          <cell r="V16167"/>
          <cell r="W16167"/>
        </row>
        <row r="16168">
          <cell r="K16168"/>
          <cell r="V16168"/>
          <cell r="W16168"/>
        </row>
        <row r="16169">
          <cell r="K16169"/>
          <cell r="V16169"/>
          <cell r="W16169"/>
        </row>
        <row r="16170">
          <cell r="K16170"/>
          <cell r="V16170"/>
          <cell r="W16170"/>
        </row>
        <row r="16171">
          <cell r="K16171"/>
          <cell r="V16171"/>
          <cell r="W16171"/>
        </row>
        <row r="16172">
          <cell r="K16172"/>
          <cell r="V16172"/>
          <cell r="W16172"/>
        </row>
        <row r="16173">
          <cell r="K16173"/>
          <cell r="V16173"/>
          <cell r="W16173"/>
        </row>
        <row r="16174">
          <cell r="K16174"/>
          <cell r="V16174"/>
          <cell r="W16174"/>
        </row>
        <row r="16175">
          <cell r="K16175"/>
          <cell r="V16175"/>
          <cell r="W16175"/>
        </row>
        <row r="16176">
          <cell r="K16176"/>
          <cell r="V16176"/>
          <cell r="W16176"/>
        </row>
        <row r="16177">
          <cell r="K16177"/>
          <cell r="V16177"/>
          <cell r="W16177"/>
        </row>
        <row r="16178">
          <cell r="K16178"/>
          <cell r="V16178"/>
          <cell r="W16178"/>
        </row>
        <row r="16179">
          <cell r="K16179"/>
          <cell r="V16179"/>
          <cell r="W16179"/>
        </row>
        <row r="16180">
          <cell r="K16180"/>
          <cell r="V16180"/>
          <cell r="W16180"/>
        </row>
        <row r="16181">
          <cell r="K16181"/>
          <cell r="V16181"/>
          <cell r="W16181"/>
        </row>
        <row r="16182">
          <cell r="K16182"/>
          <cell r="V16182"/>
          <cell r="W16182"/>
        </row>
        <row r="16183">
          <cell r="K16183"/>
          <cell r="V16183"/>
          <cell r="W16183"/>
        </row>
        <row r="16184">
          <cell r="K16184"/>
          <cell r="V16184"/>
          <cell r="W16184"/>
        </row>
        <row r="16185">
          <cell r="K16185"/>
          <cell r="V16185"/>
          <cell r="W16185"/>
        </row>
        <row r="16186">
          <cell r="K16186"/>
          <cell r="V16186"/>
          <cell r="W16186"/>
        </row>
        <row r="16187">
          <cell r="K16187"/>
          <cell r="V16187"/>
          <cell r="W16187"/>
        </row>
        <row r="16188">
          <cell r="K16188"/>
          <cell r="V16188"/>
          <cell r="W16188"/>
        </row>
        <row r="16189">
          <cell r="K16189"/>
          <cell r="V16189"/>
          <cell r="W16189"/>
        </row>
        <row r="16190">
          <cell r="K16190"/>
          <cell r="V16190"/>
          <cell r="W16190"/>
        </row>
        <row r="16191">
          <cell r="K16191"/>
          <cell r="V16191"/>
          <cell r="W16191"/>
        </row>
        <row r="16192">
          <cell r="K16192"/>
          <cell r="V16192"/>
          <cell r="W16192"/>
        </row>
        <row r="16193">
          <cell r="K16193"/>
          <cell r="V16193"/>
          <cell r="W16193"/>
        </row>
        <row r="16194">
          <cell r="K16194"/>
          <cell r="V16194"/>
          <cell r="W16194"/>
        </row>
        <row r="16195">
          <cell r="K16195"/>
          <cell r="V16195"/>
          <cell r="W16195"/>
        </row>
        <row r="16196">
          <cell r="K16196"/>
          <cell r="V16196"/>
          <cell r="W16196"/>
        </row>
        <row r="16197">
          <cell r="K16197"/>
          <cell r="V16197"/>
          <cell r="W16197"/>
        </row>
        <row r="16198">
          <cell r="K16198"/>
          <cell r="V16198"/>
          <cell r="W16198"/>
        </row>
        <row r="16199">
          <cell r="K16199"/>
          <cell r="V16199"/>
          <cell r="W16199"/>
        </row>
        <row r="16200">
          <cell r="K16200"/>
          <cell r="V16200"/>
          <cell r="W16200"/>
        </row>
        <row r="16201">
          <cell r="K16201"/>
          <cell r="V16201"/>
          <cell r="W16201"/>
        </row>
        <row r="16202">
          <cell r="K16202"/>
          <cell r="V16202"/>
          <cell r="W16202"/>
        </row>
        <row r="16203">
          <cell r="K16203"/>
          <cell r="V16203"/>
          <cell r="W16203"/>
        </row>
        <row r="16204">
          <cell r="K16204"/>
          <cell r="V16204"/>
          <cell r="W16204"/>
        </row>
        <row r="16205">
          <cell r="K16205"/>
          <cell r="V16205"/>
          <cell r="W16205"/>
        </row>
        <row r="16206">
          <cell r="K16206"/>
          <cell r="V16206"/>
          <cell r="W16206"/>
        </row>
        <row r="16207">
          <cell r="K16207"/>
          <cell r="V16207"/>
          <cell r="W16207"/>
        </row>
        <row r="16208">
          <cell r="K16208"/>
          <cell r="V16208"/>
          <cell r="W16208"/>
        </row>
        <row r="16209">
          <cell r="K16209"/>
          <cell r="V16209"/>
          <cell r="W16209"/>
        </row>
        <row r="16210">
          <cell r="K16210"/>
          <cell r="V16210"/>
          <cell r="W16210"/>
        </row>
        <row r="16211">
          <cell r="K16211"/>
          <cell r="V16211"/>
          <cell r="W16211"/>
        </row>
        <row r="16212">
          <cell r="K16212"/>
          <cell r="V16212"/>
          <cell r="W16212"/>
        </row>
        <row r="16213">
          <cell r="K16213"/>
          <cell r="V16213"/>
          <cell r="W16213"/>
        </row>
        <row r="16214">
          <cell r="K16214"/>
          <cell r="V16214"/>
          <cell r="W16214"/>
        </row>
        <row r="16215">
          <cell r="K16215"/>
          <cell r="V16215"/>
          <cell r="W16215"/>
        </row>
        <row r="16216">
          <cell r="K16216"/>
          <cell r="V16216"/>
          <cell r="W16216"/>
        </row>
        <row r="16217">
          <cell r="K16217"/>
          <cell r="V16217"/>
          <cell r="W16217"/>
        </row>
        <row r="16218">
          <cell r="K16218"/>
          <cell r="V16218"/>
          <cell r="W16218"/>
        </row>
        <row r="16219">
          <cell r="K16219"/>
          <cell r="V16219"/>
          <cell r="W16219"/>
        </row>
        <row r="16220">
          <cell r="K16220"/>
          <cell r="V16220"/>
          <cell r="W16220"/>
        </row>
        <row r="16221">
          <cell r="K16221"/>
          <cell r="V16221"/>
          <cell r="W16221"/>
        </row>
        <row r="16222">
          <cell r="K16222"/>
          <cell r="V16222"/>
          <cell r="W16222"/>
        </row>
        <row r="16223">
          <cell r="K16223"/>
          <cell r="V16223"/>
          <cell r="W16223"/>
        </row>
        <row r="16224">
          <cell r="K16224"/>
          <cell r="V16224"/>
          <cell r="W16224"/>
        </row>
        <row r="16225">
          <cell r="K16225"/>
          <cell r="V16225"/>
          <cell r="W16225"/>
        </row>
        <row r="16226">
          <cell r="K16226"/>
          <cell r="V16226"/>
          <cell r="W16226"/>
        </row>
        <row r="16227">
          <cell r="K16227"/>
          <cell r="V16227"/>
          <cell r="W16227"/>
        </row>
        <row r="16228">
          <cell r="K16228"/>
          <cell r="V16228"/>
          <cell r="W16228"/>
        </row>
        <row r="16229">
          <cell r="K16229"/>
          <cell r="V16229"/>
          <cell r="W16229"/>
        </row>
        <row r="16230">
          <cell r="K16230"/>
          <cell r="V16230"/>
          <cell r="W16230"/>
        </row>
        <row r="16231">
          <cell r="K16231"/>
          <cell r="V16231"/>
          <cell r="W16231"/>
        </row>
        <row r="16232">
          <cell r="K16232"/>
          <cell r="V16232"/>
          <cell r="W16232"/>
        </row>
        <row r="16233">
          <cell r="K16233"/>
          <cell r="V16233"/>
          <cell r="W16233"/>
        </row>
        <row r="16234">
          <cell r="K16234"/>
          <cell r="V16234"/>
          <cell r="W16234"/>
        </row>
        <row r="16235">
          <cell r="K16235"/>
          <cell r="V16235"/>
          <cell r="W16235"/>
        </row>
        <row r="16236">
          <cell r="K16236"/>
          <cell r="V16236"/>
          <cell r="W16236"/>
        </row>
        <row r="16237">
          <cell r="K16237"/>
          <cell r="V16237"/>
          <cell r="W16237"/>
        </row>
        <row r="16238">
          <cell r="K16238"/>
          <cell r="V16238"/>
          <cell r="W16238"/>
        </row>
        <row r="16239">
          <cell r="K16239"/>
          <cell r="V16239"/>
          <cell r="W16239"/>
        </row>
        <row r="16240">
          <cell r="K16240"/>
          <cell r="V16240"/>
          <cell r="W16240"/>
        </row>
        <row r="16241">
          <cell r="K16241"/>
          <cell r="V16241"/>
          <cell r="W16241"/>
        </row>
        <row r="16242">
          <cell r="K16242"/>
          <cell r="V16242"/>
          <cell r="W16242"/>
        </row>
        <row r="16243">
          <cell r="K16243"/>
          <cell r="V16243"/>
          <cell r="W16243"/>
        </row>
        <row r="16244">
          <cell r="K16244"/>
          <cell r="V16244"/>
          <cell r="W16244"/>
        </row>
        <row r="16245">
          <cell r="K16245"/>
          <cell r="V16245"/>
          <cell r="W16245"/>
        </row>
        <row r="16246">
          <cell r="K16246"/>
          <cell r="V16246"/>
          <cell r="W16246"/>
        </row>
        <row r="16247">
          <cell r="K16247"/>
          <cell r="V16247"/>
          <cell r="W16247"/>
        </row>
        <row r="16248">
          <cell r="K16248"/>
          <cell r="V16248"/>
          <cell r="W16248"/>
        </row>
        <row r="16249">
          <cell r="K16249"/>
          <cell r="V16249"/>
          <cell r="W16249"/>
        </row>
        <row r="16250">
          <cell r="K16250"/>
          <cell r="V16250"/>
          <cell r="W16250"/>
        </row>
        <row r="16251">
          <cell r="K16251"/>
          <cell r="V16251"/>
          <cell r="W16251"/>
        </row>
        <row r="16252">
          <cell r="K16252"/>
          <cell r="V16252"/>
          <cell r="W16252"/>
        </row>
        <row r="16253">
          <cell r="K16253"/>
          <cell r="V16253"/>
          <cell r="W16253"/>
        </row>
        <row r="16254">
          <cell r="K16254"/>
          <cell r="V16254"/>
          <cell r="W16254"/>
        </row>
        <row r="16255">
          <cell r="K16255"/>
          <cell r="V16255"/>
          <cell r="W16255"/>
        </row>
        <row r="16256">
          <cell r="K16256"/>
          <cell r="V16256"/>
          <cell r="W16256"/>
        </row>
        <row r="16257">
          <cell r="K16257"/>
          <cell r="V16257"/>
          <cell r="W16257"/>
        </row>
        <row r="16258">
          <cell r="K16258"/>
          <cell r="V16258"/>
          <cell r="W16258"/>
        </row>
        <row r="16259">
          <cell r="K16259"/>
          <cell r="V16259"/>
          <cell r="W16259"/>
        </row>
        <row r="16260">
          <cell r="K16260"/>
          <cell r="V16260"/>
          <cell r="W16260"/>
        </row>
        <row r="16261">
          <cell r="K16261"/>
          <cell r="V16261"/>
          <cell r="W16261"/>
        </row>
        <row r="16262">
          <cell r="K16262"/>
          <cell r="V16262"/>
          <cell r="W16262"/>
        </row>
        <row r="16263">
          <cell r="K16263"/>
          <cell r="V16263"/>
          <cell r="W16263"/>
        </row>
        <row r="16264">
          <cell r="K16264"/>
          <cell r="V16264"/>
          <cell r="W16264"/>
        </row>
        <row r="16265">
          <cell r="K16265"/>
          <cell r="V16265"/>
          <cell r="W16265"/>
        </row>
        <row r="16266">
          <cell r="K16266"/>
          <cell r="V16266"/>
          <cell r="W16266"/>
        </row>
        <row r="16267">
          <cell r="K16267"/>
          <cell r="V16267"/>
          <cell r="W16267"/>
        </row>
        <row r="16268">
          <cell r="K16268"/>
          <cell r="V16268"/>
          <cell r="W16268"/>
        </row>
        <row r="16269">
          <cell r="K16269"/>
          <cell r="V16269"/>
          <cell r="W16269"/>
        </row>
        <row r="16270">
          <cell r="K16270"/>
          <cell r="V16270"/>
          <cell r="W16270"/>
        </row>
        <row r="16271">
          <cell r="K16271"/>
          <cell r="V16271"/>
          <cell r="W16271"/>
        </row>
        <row r="16272">
          <cell r="K16272"/>
          <cell r="V16272"/>
          <cell r="W16272"/>
        </row>
        <row r="16273">
          <cell r="K16273"/>
          <cell r="V16273"/>
          <cell r="W16273"/>
        </row>
        <row r="16274">
          <cell r="K16274"/>
          <cell r="V16274"/>
          <cell r="W16274"/>
        </row>
        <row r="16275">
          <cell r="K16275"/>
          <cell r="V16275"/>
          <cell r="W16275"/>
        </row>
        <row r="16276">
          <cell r="K16276"/>
          <cell r="V16276"/>
          <cell r="W16276"/>
        </row>
        <row r="16277">
          <cell r="K16277"/>
          <cell r="V16277"/>
          <cell r="W16277"/>
        </row>
        <row r="16278">
          <cell r="K16278"/>
          <cell r="V16278"/>
          <cell r="W16278"/>
        </row>
        <row r="16279">
          <cell r="K16279"/>
          <cell r="V16279"/>
          <cell r="W16279"/>
        </row>
        <row r="16280">
          <cell r="K16280"/>
          <cell r="V16280"/>
          <cell r="W16280"/>
        </row>
        <row r="16281">
          <cell r="K16281"/>
          <cell r="V16281"/>
          <cell r="W16281"/>
        </row>
        <row r="16282">
          <cell r="K16282"/>
          <cell r="V16282"/>
          <cell r="W16282"/>
        </row>
        <row r="16283">
          <cell r="K16283"/>
          <cell r="V16283"/>
          <cell r="W16283"/>
        </row>
        <row r="16284">
          <cell r="K16284"/>
          <cell r="V16284"/>
          <cell r="W16284"/>
        </row>
        <row r="16285">
          <cell r="K16285"/>
          <cell r="V16285"/>
          <cell r="W16285"/>
        </row>
        <row r="16286">
          <cell r="K16286"/>
          <cell r="V16286"/>
          <cell r="W16286"/>
        </row>
        <row r="16287">
          <cell r="K16287"/>
          <cell r="V16287"/>
          <cell r="W16287"/>
        </row>
        <row r="16288">
          <cell r="K16288"/>
          <cell r="V16288"/>
          <cell r="W16288"/>
        </row>
        <row r="16289">
          <cell r="K16289"/>
          <cell r="V16289"/>
          <cell r="W16289"/>
        </row>
        <row r="16290">
          <cell r="K16290"/>
          <cell r="V16290"/>
          <cell r="W16290"/>
        </row>
        <row r="16291">
          <cell r="K16291"/>
          <cell r="V16291"/>
          <cell r="W16291"/>
        </row>
        <row r="16292">
          <cell r="K16292"/>
          <cell r="V16292"/>
          <cell r="W16292"/>
        </row>
        <row r="16293">
          <cell r="K16293"/>
          <cell r="V16293"/>
          <cell r="W16293"/>
        </row>
        <row r="16294">
          <cell r="K16294"/>
          <cell r="V16294"/>
          <cell r="W16294"/>
        </row>
        <row r="16295">
          <cell r="K16295"/>
          <cell r="V16295"/>
          <cell r="W16295"/>
        </row>
        <row r="16296">
          <cell r="K16296"/>
          <cell r="V16296"/>
          <cell r="W16296"/>
        </row>
        <row r="16297">
          <cell r="K16297"/>
          <cell r="V16297"/>
          <cell r="W16297"/>
        </row>
        <row r="16298">
          <cell r="K16298"/>
          <cell r="V16298"/>
          <cell r="W16298"/>
        </row>
        <row r="16299">
          <cell r="K16299"/>
          <cell r="V16299"/>
          <cell r="W16299"/>
        </row>
        <row r="16300">
          <cell r="K16300"/>
          <cell r="V16300"/>
          <cell r="W16300"/>
        </row>
        <row r="16301">
          <cell r="K16301"/>
          <cell r="V16301"/>
          <cell r="W16301"/>
        </row>
        <row r="16302">
          <cell r="K16302"/>
          <cell r="V16302"/>
          <cell r="W16302"/>
        </row>
        <row r="16303">
          <cell r="K16303"/>
          <cell r="V16303"/>
          <cell r="W16303"/>
        </row>
        <row r="16304">
          <cell r="K16304"/>
          <cell r="V16304"/>
          <cell r="W16304"/>
        </row>
        <row r="16305">
          <cell r="K16305"/>
          <cell r="V16305"/>
          <cell r="W16305"/>
        </row>
        <row r="16306">
          <cell r="K16306"/>
          <cell r="V16306"/>
          <cell r="W16306"/>
        </row>
        <row r="16307">
          <cell r="K16307"/>
          <cell r="V16307"/>
          <cell r="W16307"/>
        </row>
        <row r="16308">
          <cell r="K16308"/>
          <cell r="V16308"/>
          <cell r="W16308"/>
        </row>
        <row r="16309">
          <cell r="K16309"/>
          <cell r="V16309"/>
          <cell r="W16309"/>
        </row>
        <row r="16310">
          <cell r="K16310"/>
          <cell r="V16310"/>
          <cell r="W16310"/>
        </row>
        <row r="16311">
          <cell r="K16311"/>
          <cell r="V16311"/>
          <cell r="W16311"/>
        </row>
        <row r="16312">
          <cell r="K16312"/>
          <cell r="V16312"/>
          <cell r="W16312"/>
        </row>
        <row r="16313">
          <cell r="K16313"/>
          <cell r="V16313"/>
          <cell r="W16313"/>
        </row>
        <row r="16314">
          <cell r="K16314"/>
          <cell r="V16314"/>
          <cell r="W16314"/>
        </row>
        <row r="16315">
          <cell r="K16315"/>
          <cell r="V16315"/>
          <cell r="W16315"/>
        </row>
        <row r="16316">
          <cell r="K16316"/>
          <cell r="V16316"/>
          <cell r="W16316"/>
        </row>
        <row r="16317">
          <cell r="K16317"/>
          <cell r="V16317"/>
          <cell r="W16317"/>
        </row>
        <row r="16318">
          <cell r="K16318"/>
          <cell r="V16318"/>
          <cell r="W16318"/>
        </row>
        <row r="16319">
          <cell r="K16319"/>
          <cell r="V16319"/>
          <cell r="W16319"/>
        </row>
        <row r="16320">
          <cell r="K16320"/>
          <cell r="V16320"/>
          <cell r="W16320"/>
        </row>
        <row r="16321">
          <cell r="K16321"/>
          <cell r="V16321"/>
          <cell r="W16321"/>
        </row>
        <row r="16322">
          <cell r="K16322"/>
          <cell r="V16322"/>
          <cell r="W16322"/>
        </row>
        <row r="16323">
          <cell r="K16323"/>
          <cell r="V16323"/>
          <cell r="W16323"/>
        </row>
        <row r="16324">
          <cell r="K16324"/>
          <cell r="V16324"/>
          <cell r="W16324"/>
        </row>
        <row r="16325">
          <cell r="K16325"/>
          <cell r="V16325"/>
          <cell r="W16325"/>
        </row>
        <row r="16326">
          <cell r="K16326"/>
          <cell r="V16326"/>
          <cell r="W16326"/>
        </row>
        <row r="16327">
          <cell r="K16327"/>
          <cell r="V16327"/>
          <cell r="W16327"/>
        </row>
        <row r="16328">
          <cell r="K16328"/>
          <cell r="V16328"/>
          <cell r="W16328"/>
        </row>
        <row r="16329">
          <cell r="K16329"/>
          <cell r="V16329"/>
          <cell r="W16329"/>
        </row>
        <row r="16330">
          <cell r="K16330"/>
          <cell r="V16330"/>
          <cell r="W16330"/>
        </row>
        <row r="16331">
          <cell r="K16331"/>
          <cell r="V16331"/>
          <cell r="W16331"/>
        </row>
        <row r="16332">
          <cell r="K16332"/>
          <cell r="V16332"/>
          <cell r="W16332"/>
        </row>
        <row r="16333">
          <cell r="K16333"/>
          <cell r="V16333"/>
          <cell r="W16333"/>
        </row>
        <row r="16334">
          <cell r="K16334"/>
          <cell r="V16334"/>
          <cell r="W16334"/>
        </row>
        <row r="16335">
          <cell r="K16335"/>
          <cell r="V16335"/>
          <cell r="W16335"/>
        </row>
        <row r="16336">
          <cell r="K16336"/>
          <cell r="V16336"/>
          <cell r="W16336"/>
        </row>
        <row r="16337">
          <cell r="K16337"/>
          <cell r="V16337"/>
          <cell r="W16337"/>
        </row>
        <row r="16338">
          <cell r="K16338"/>
          <cell r="V16338"/>
          <cell r="W16338"/>
        </row>
        <row r="16339">
          <cell r="K16339"/>
          <cell r="V16339"/>
          <cell r="W16339"/>
        </row>
        <row r="16340">
          <cell r="K16340"/>
          <cell r="V16340"/>
          <cell r="W16340"/>
        </row>
        <row r="16341">
          <cell r="K16341"/>
          <cell r="V16341"/>
          <cell r="W16341"/>
        </row>
        <row r="16342">
          <cell r="K16342"/>
          <cell r="V16342"/>
          <cell r="W16342"/>
        </row>
        <row r="16343">
          <cell r="K16343"/>
          <cell r="V16343"/>
          <cell r="W16343"/>
        </row>
        <row r="16344">
          <cell r="K16344"/>
          <cell r="V16344"/>
          <cell r="W16344"/>
        </row>
        <row r="16345">
          <cell r="K16345"/>
          <cell r="V16345"/>
          <cell r="W16345"/>
        </row>
        <row r="16346">
          <cell r="K16346"/>
          <cell r="V16346"/>
          <cell r="W16346"/>
        </row>
        <row r="16347">
          <cell r="K16347"/>
          <cell r="V16347"/>
          <cell r="W16347"/>
        </row>
        <row r="16348">
          <cell r="K16348"/>
          <cell r="V16348"/>
          <cell r="W16348"/>
        </row>
        <row r="16349">
          <cell r="K16349"/>
          <cell r="V16349"/>
          <cell r="W16349"/>
        </row>
        <row r="16350">
          <cell r="K16350"/>
          <cell r="V16350"/>
          <cell r="W16350"/>
        </row>
        <row r="16351">
          <cell r="K16351"/>
          <cell r="V16351"/>
          <cell r="W16351"/>
        </row>
        <row r="16352">
          <cell r="K16352"/>
          <cell r="V16352"/>
          <cell r="W16352"/>
        </row>
        <row r="16353">
          <cell r="K16353"/>
          <cell r="V16353"/>
          <cell r="W16353"/>
        </row>
        <row r="16354">
          <cell r="K16354"/>
          <cell r="V16354"/>
          <cell r="W16354"/>
        </row>
        <row r="16355">
          <cell r="K16355"/>
          <cell r="V16355"/>
          <cell r="W16355"/>
        </row>
        <row r="16356">
          <cell r="K16356"/>
          <cell r="V16356"/>
          <cell r="W16356"/>
        </row>
        <row r="16357">
          <cell r="K16357"/>
          <cell r="V16357"/>
          <cell r="W16357"/>
        </row>
        <row r="16358">
          <cell r="K16358"/>
          <cell r="V16358"/>
          <cell r="W16358"/>
        </row>
        <row r="16359">
          <cell r="K16359"/>
          <cell r="V16359"/>
          <cell r="W16359"/>
        </row>
        <row r="16360">
          <cell r="K16360"/>
          <cell r="V16360"/>
          <cell r="W16360"/>
        </row>
        <row r="16361">
          <cell r="K16361"/>
          <cell r="V16361"/>
          <cell r="W16361"/>
        </row>
        <row r="16362">
          <cell r="K16362"/>
          <cell r="V16362"/>
          <cell r="W16362"/>
        </row>
        <row r="16363">
          <cell r="K16363"/>
          <cell r="V16363"/>
          <cell r="W16363"/>
        </row>
        <row r="16364">
          <cell r="K16364"/>
          <cell r="V16364"/>
          <cell r="W16364"/>
        </row>
        <row r="16365">
          <cell r="K16365"/>
          <cell r="V16365"/>
          <cell r="W16365"/>
        </row>
        <row r="16366">
          <cell r="K16366"/>
          <cell r="V16366"/>
          <cell r="W16366"/>
        </row>
        <row r="16367">
          <cell r="K16367"/>
          <cell r="V16367"/>
          <cell r="W16367"/>
        </row>
        <row r="16368">
          <cell r="K16368"/>
          <cell r="V16368"/>
          <cell r="W16368"/>
        </row>
        <row r="16369">
          <cell r="K16369"/>
          <cell r="V16369"/>
          <cell r="W16369"/>
        </row>
        <row r="16370">
          <cell r="K16370"/>
          <cell r="V16370"/>
          <cell r="W16370"/>
        </row>
        <row r="16371">
          <cell r="K16371"/>
          <cell r="V16371"/>
          <cell r="W16371"/>
        </row>
        <row r="16372">
          <cell r="K16372"/>
          <cell r="V16372"/>
          <cell r="W16372"/>
        </row>
        <row r="16373">
          <cell r="K16373"/>
          <cell r="V16373"/>
          <cell r="W16373"/>
        </row>
        <row r="16374">
          <cell r="K16374"/>
          <cell r="V16374"/>
          <cell r="W16374"/>
        </row>
        <row r="16375">
          <cell r="K16375"/>
          <cell r="V16375"/>
          <cell r="W16375"/>
        </row>
        <row r="16376">
          <cell r="K16376"/>
          <cell r="V16376"/>
          <cell r="W16376"/>
        </row>
        <row r="16377">
          <cell r="K16377"/>
          <cell r="V16377"/>
          <cell r="W16377"/>
        </row>
        <row r="16378">
          <cell r="K16378"/>
          <cell r="V16378"/>
          <cell r="W16378"/>
        </row>
        <row r="16379">
          <cell r="K16379"/>
          <cell r="V16379"/>
          <cell r="W16379"/>
        </row>
        <row r="16380">
          <cell r="K16380"/>
          <cell r="V16380"/>
          <cell r="W16380"/>
        </row>
        <row r="16381">
          <cell r="K16381"/>
          <cell r="V16381"/>
          <cell r="W16381"/>
        </row>
        <row r="16382">
          <cell r="K16382"/>
          <cell r="V16382"/>
          <cell r="W16382"/>
        </row>
        <row r="16383">
          <cell r="K16383"/>
          <cell r="V16383"/>
          <cell r="W16383"/>
        </row>
        <row r="16384">
          <cell r="K16384"/>
          <cell r="V16384"/>
          <cell r="W16384"/>
        </row>
        <row r="16385">
          <cell r="K16385"/>
          <cell r="V16385"/>
          <cell r="W16385"/>
        </row>
        <row r="16386">
          <cell r="K16386"/>
          <cell r="V16386"/>
          <cell r="W16386"/>
        </row>
        <row r="16387">
          <cell r="K16387"/>
          <cell r="V16387"/>
          <cell r="W16387"/>
        </row>
        <row r="16388">
          <cell r="K16388"/>
          <cell r="V16388"/>
          <cell r="W16388"/>
        </row>
        <row r="16389">
          <cell r="K16389"/>
          <cell r="V16389"/>
          <cell r="W16389"/>
        </row>
        <row r="16390">
          <cell r="K16390"/>
          <cell r="V16390"/>
          <cell r="W16390"/>
        </row>
        <row r="16391">
          <cell r="K16391"/>
          <cell r="V16391"/>
          <cell r="W16391"/>
        </row>
        <row r="16392">
          <cell r="K16392"/>
          <cell r="V16392"/>
          <cell r="W16392"/>
        </row>
        <row r="16393">
          <cell r="K16393"/>
          <cell r="V16393"/>
          <cell r="W16393"/>
        </row>
        <row r="16394">
          <cell r="K16394"/>
          <cell r="V16394"/>
          <cell r="W16394"/>
        </row>
        <row r="16395">
          <cell r="K16395"/>
          <cell r="V16395"/>
          <cell r="W16395"/>
        </row>
        <row r="16396">
          <cell r="K16396"/>
          <cell r="V16396"/>
          <cell r="W16396"/>
        </row>
        <row r="16397">
          <cell r="K16397"/>
          <cell r="V16397"/>
          <cell r="W16397"/>
        </row>
        <row r="16398">
          <cell r="K16398"/>
          <cell r="V16398"/>
          <cell r="W16398"/>
        </row>
        <row r="16399">
          <cell r="K16399"/>
          <cell r="V16399"/>
          <cell r="W16399"/>
        </row>
        <row r="16400">
          <cell r="K16400"/>
          <cell r="V16400"/>
          <cell r="W16400"/>
        </row>
        <row r="16401">
          <cell r="K16401"/>
          <cell r="V16401"/>
          <cell r="W16401"/>
        </row>
        <row r="16402">
          <cell r="K16402"/>
          <cell r="V16402"/>
          <cell r="W16402"/>
        </row>
        <row r="16403">
          <cell r="K16403"/>
          <cell r="V16403"/>
          <cell r="W16403"/>
        </row>
        <row r="16404">
          <cell r="K16404"/>
          <cell r="V16404"/>
          <cell r="W16404"/>
        </row>
        <row r="16405">
          <cell r="K16405"/>
          <cell r="V16405"/>
          <cell r="W16405"/>
        </row>
        <row r="16406">
          <cell r="K16406"/>
          <cell r="V16406"/>
          <cell r="W16406"/>
        </row>
        <row r="16407">
          <cell r="K16407"/>
          <cell r="V16407"/>
          <cell r="W16407"/>
        </row>
        <row r="16408">
          <cell r="K16408"/>
          <cell r="V16408"/>
          <cell r="W16408"/>
        </row>
        <row r="16409">
          <cell r="K16409"/>
          <cell r="V16409"/>
          <cell r="W16409"/>
        </row>
        <row r="16410">
          <cell r="K16410"/>
          <cell r="V16410"/>
          <cell r="W16410"/>
        </row>
        <row r="16411">
          <cell r="K16411"/>
          <cell r="V16411"/>
          <cell r="W16411"/>
        </row>
        <row r="16412">
          <cell r="K16412"/>
          <cell r="V16412"/>
          <cell r="W16412"/>
        </row>
        <row r="16413">
          <cell r="K16413"/>
          <cell r="V16413"/>
          <cell r="W16413"/>
        </row>
        <row r="16414">
          <cell r="K16414"/>
          <cell r="V16414"/>
          <cell r="W16414"/>
        </row>
        <row r="16415">
          <cell r="K16415"/>
          <cell r="V16415"/>
          <cell r="W16415"/>
        </row>
        <row r="16416">
          <cell r="K16416"/>
          <cell r="V16416"/>
          <cell r="W16416"/>
        </row>
        <row r="16417">
          <cell r="K16417"/>
          <cell r="V16417"/>
          <cell r="W16417"/>
        </row>
        <row r="16418">
          <cell r="K16418"/>
          <cell r="V16418"/>
          <cell r="W16418"/>
        </row>
        <row r="16419">
          <cell r="K16419"/>
          <cell r="V16419"/>
          <cell r="W16419"/>
        </row>
        <row r="16420">
          <cell r="K16420"/>
          <cell r="V16420"/>
          <cell r="W16420"/>
        </row>
        <row r="16421">
          <cell r="K16421"/>
          <cell r="V16421"/>
          <cell r="W16421"/>
        </row>
        <row r="16422">
          <cell r="K16422"/>
          <cell r="V16422"/>
          <cell r="W16422"/>
        </row>
        <row r="16423">
          <cell r="K16423"/>
          <cell r="V16423"/>
          <cell r="W16423"/>
        </row>
        <row r="16424">
          <cell r="K16424"/>
          <cell r="V16424"/>
          <cell r="W16424"/>
        </row>
        <row r="16425">
          <cell r="K16425"/>
          <cell r="V16425"/>
          <cell r="W16425"/>
        </row>
        <row r="16426">
          <cell r="K16426"/>
          <cell r="V16426"/>
          <cell r="W16426"/>
        </row>
        <row r="16427">
          <cell r="K16427"/>
          <cell r="V16427"/>
          <cell r="W16427"/>
        </row>
        <row r="16428">
          <cell r="K16428"/>
          <cell r="V16428"/>
          <cell r="W16428"/>
        </row>
        <row r="16429">
          <cell r="K16429"/>
          <cell r="V16429"/>
          <cell r="W16429"/>
        </row>
        <row r="16430">
          <cell r="K16430"/>
          <cell r="V16430"/>
          <cell r="W16430"/>
        </row>
        <row r="16431">
          <cell r="K16431"/>
          <cell r="V16431"/>
          <cell r="W16431"/>
        </row>
        <row r="16432">
          <cell r="K16432"/>
          <cell r="V16432"/>
          <cell r="W16432"/>
        </row>
        <row r="16433">
          <cell r="K16433"/>
          <cell r="V16433"/>
          <cell r="W16433"/>
        </row>
        <row r="16434">
          <cell r="K16434"/>
          <cell r="V16434"/>
          <cell r="W16434"/>
        </row>
        <row r="16435">
          <cell r="K16435"/>
          <cell r="V16435"/>
          <cell r="W16435"/>
        </row>
        <row r="16436">
          <cell r="K16436"/>
          <cell r="V16436"/>
          <cell r="W16436"/>
        </row>
        <row r="16437">
          <cell r="K16437"/>
          <cell r="V16437"/>
          <cell r="W16437"/>
        </row>
        <row r="16438">
          <cell r="K16438"/>
          <cell r="V16438"/>
          <cell r="W16438"/>
        </row>
        <row r="16439">
          <cell r="K16439"/>
          <cell r="V16439"/>
          <cell r="W16439"/>
        </row>
        <row r="16440">
          <cell r="K16440"/>
          <cell r="V16440"/>
          <cell r="W16440"/>
        </row>
        <row r="16441">
          <cell r="K16441"/>
          <cell r="V16441"/>
          <cell r="W16441"/>
        </row>
        <row r="16442">
          <cell r="K16442"/>
          <cell r="V16442"/>
          <cell r="W16442"/>
        </row>
        <row r="16443">
          <cell r="K16443"/>
          <cell r="V16443"/>
          <cell r="W16443"/>
        </row>
        <row r="16444">
          <cell r="K16444"/>
          <cell r="V16444"/>
          <cell r="W16444"/>
        </row>
        <row r="16445">
          <cell r="K16445"/>
          <cell r="V16445"/>
          <cell r="W16445"/>
        </row>
        <row r="16446">
          <cell r="K16446"/>
          <cell r="V16446"/>
          <cell r="W16446"/>
        </row>
        <row r="16447">
          <cell r="K16447"/>
          <cell r="V16447"/>
          <cell r="W16447"/>
        </row>
        <row r="16448">
          <cell r="K16448"/>
          <cell r="V16448"/>
          <cell r="W16448"/>
        </row>
        <row r="16449">
          <cell r="K16449"/>
          <cell r="V16449"/>
          <cell r="W16449"/>
        </row>
        <row r="16450">
          <cell r="K16450"/>
          <cell r="V16450"/>
          <cell r="W16450"/>
        </row>
        <row r="16451">
          <cell r="K16451"/>
          <cell r="V16451"/>
          <cell r="W16451"/>
        </row>
        <row r="16452">
          <cell r="K16452"/>
          <cell r="V16452"/>
          <cell r="W16452"/>
        </row>
        <row r="16453">
          <cell r="K16453"/>
          <cell r="V16453"/>
          <cell r="W16453"/>
        </row>
        <row r="16454">
          <cell r="K16454"/>
          <cell r="V16454"/>
          <cell r="W16454"/>
        </row>
        <row r="16455">
          <cell r="K16455"/>
          <cell r="V16455"/>
          <cell r="W16455"/>
        </row>
        <row r="16456">
          <cell r="K16456"/>
          <cell r="V16456"/>
          <cell r="W16456"/>
        </row>
        <row r="16457">
          <cell r="K16457"/>
          <cell r="V16457"/>
          <cell r="W16457"/>
        </row>
        <row r="16458">
          <cell r="K16458"/>
          <cell r="V16458"/>
          <cell r="W16458"/>
        </row>
        <row r="16459">
          <cell r="K16459"/>
          <cell r="V16459"/>
          <cell r="W16459"/>
        </row>
        <row r="16460">
          <cell r="K16460"/>
          <cell r="V16460"/>
          <cell r="W16460"/>
        </row>
        <row r="16461">
          <cell r="K16461"/>
          <cell r="V16461"/>
          <cell r="W16461"/>
        </row>
        <row r="16462">
          <cell r="K16462"/>
          <cell r="V16462"/>
          <cell r="W16462"/>
        </row>
        <row r="16463">
          <cell r="K16463"/>
          <cell r="V16463"/>
          <cell r="W16463"/>
        </row>
        <row r="16464">
          <cell r="K16464"/>
          <cell r="V16464"/>
          <cell r="W16464"/>
        </row>
        <row r="16465">
          <cell r="K16465"/>
          <cell r="V16465"/>
          <cell r="W16465"/>
        </row>
        <row r="16466">
          <cell r="K16466"/>
          <cell r="V16466"/>
          <cell r="W16466"/>
        </row>
        <row r="16467">
          <cell r="K16467"/>
          <cell r="V16467"/>
          <cell r="W16467"/>
        </row>
        <row r="16468">
          <cell r="K16468"/>
          <cell r="V16468"/>
          <cell r="W16468"/>
        </row>
        <row r="16469">
          <cell r="K16469"/>
          <cell r="V16469"/>
          <cell r="W16469"/>
        </row>
        <row r="16470">
          <cell r="K16470"/>
          <cell r="V16470"/>
          <cell r="W16470"/>
        </row>
        <row r="16471">
          <cell r="K16471"/>
          <cell r="V16471"/>
          <cell r="W16471"/>
        </row>
        <row r="16472">
          <cell r="K16472"/>
          <cell r="V16472"/>
          <cell r="W16472"/>
        </row>
        <row r="16473">
          <cell r="K16473"/>
          <cell r="V16473"/>
          <cell r="W16473"/>
        </row>
        <row r="16474">
          <cell r="K16474"/>
          <cell r="V16474"/>
          <cell r="W16474"/>
        </row>
        <row r="16475">
          <cell r="K16475"/>
          <cell r="V16475"/>
          <cell r="W16475"/>
        </row>
        <row r="16476">
          <cell r="K16476"/>
          <cell r="V16476"/>
          <cell r="W16476"/>
        </row>
        <row r="16477">
          <cell r="K16477"/>
          <cell r="V16477"/>
          <cell r="W16477"/>
        </row>
        <row r="16478">
          <cell r="K16478"/>
          <cell r="V16478"/>
          <cell r="W16478"/>
        </row>
        <row r="16479">
          <cell r="K16479"/>
          <cell r="V16479"/>
          <cell r="W16479"/>
        </row>
        <row r="16480">
          <cell r="K16480"/>
          <cell r="V16480"/>
          <cell r="W16480"/>
        </row>
        <row r="16481">
          <cell r="K16481"/>
          <cell r="V16481"/>
          <cell r="W16481"/>
        </row>
        <row r="16482">
          <cell r="K16482"/>
          <cell r="V16482"/>
          <cell r="W16482"/>
        </row>
        <row r="16483">
          <cell r="K16483"/>
          <cell r="V16483"/>
          <cell r="W16483"/>
        </row>
        <row r="16484">
          <cell r="K16484"/>
          <cell r="V16484"/>
          <cell r="W16484"/>
        </row>
        <row r="16485">
          <cell r="K16485"/>
          <cell r="V16485"/>
          <cell r="W16485"/>
        </row>
        <row r="16486">
          <cell r="K16486"/>
          <cell r="V16486"/>
          <cell r="W16486"/>
        </row>
        <row r="16487">
          <cell r="K16487"/>
          <cell r="V16487"/>
          <cell r="W16487"/>
        </row>
        <row r="16488">
          <cell r="K16488"/>
          <cell r="V16488"/>
          <cell r="W16488"/>
        </row>
        <row r="16489">
          <cell r="K16489"/>
          <cell r="V16489"/>
          <cell r="W16489"/>
        </row>
        <row r="16490">
          <cell r="K16490"/>
          <cell r="V16490"/>
          <cell r="W16490"/>
        </row>
        <row r="16491">
          <cell r="K16491"/>
          <cell r="V16491"/>
          <cell r="W16491"/>
        </row>
        <row r="16492">
          <cell r="K16492"/>
          <cell r="V16492"/>
          <cell r="W16492"/>
        </row>
        <row r="16493">
          <cell r="K16493"/>
          <cell r="V16493"/>
          <cell r="W16493"/>
        </row>
        <row r="16494">
          <cell r="K16494"/>
          <cell r="V16494"/>
          <cell r="W16494"/>
        </row>
        <row r="16495">
          <cell r="K16495"/>
          <cell r="V16495"/>
          <cell r="W16495"/>
        </row>
        <row r="16496">
          <cell r="K16496"/>
          <cell r="V16496"/>
          <cell r="W16496"/>
        </row>
        <row r="16497">
          <cell r="K16497"/>
          <cell r="V16497"/>
          <cell r="W16497"/>
        </row>
        <row r="16498">
          <cell r="K16498"/>
          <cell r="V16498"/>
          <cell r="W16498"/>
        </row>
        <row r="16499">
          <cell r="K16499"/>
          <cell r="V16499"/>
          <cell r="W16499"/>
        </row>
        <row r="16500">
          <cell r="K16500"/>
          <cell r="V16500"/>
          <cell r="W16500"/>
        </row>
        <row r="16501">
          <cell r="K16501"/>
          <cell r="V16501"/>
          <cell r="W16501"/>
        </row>
        <row r="16502">
          <cell r="K16502"/>
          <cell r="V16502"/>
          <cell r="W16502"/>
        </row>
        <row r="16503">
          <cell r="K16503"/>
          <cell r="V16503"/>
          <cell r="W16503"/>
        </row>
        <row r="16504">
          <cell r="K16504"/>
          <cell r="V16504"/>
          <cell r="W16504"/>
        </row>
        <row r="16505">
          <cell r="K16505"/>
          <cell r="V16505"/>
          <cell r="W16505"/>
        </row>
        <row r="16506">
          <cell r="K16506"/>
          <cell r="V16506"/>
          <cell r="W16506"/>
        </row>
        <row r="16507">
          <cell r="K16507"/>
          <cell r="V16507"/>
          <cell r="W16507"/>
        </row>
        <row r="16508">
          <cell r="K16508"/>
          <cell r="V16508"/>
          <cell r="W16508"/>
        </row>
        <row r="16509">
          <cell r="K16509"/>
          <cell r="V16509"/>
          <cell r="W16509"/>
        </row>
        <row r="16510">
          <cell r="K16510"/>
          <cell r="V16510"/>
          <cell r="W16510"/>
        </row>
        <row r="16511">
          <cell r="K16511"/>
          <cell r="V16511"/>
          <cell r="W16511"/>
        </row>
        <row r="16512">
          <cell r="K16512"/>
          <cell r="V16512"/>
          <cell r="W16512"/>
        </row>
        <row r="16513">
          <cell r="K16513"/>
          <cell r="V16513"/>
          <cell r="W16513"/>
        </row>
        <row r="16514">
          <cell r="K16514"/>
          <cell r="V16514"/>
          <cell r="W16514"/>
        </row>
        <row r="16515">
          <cell r="K16515"/>
          <cell r="V16515"/>
          <cell r="W16515"/>
        </row>
        <row r="16516">
          <cell r="K16516"/>
          <cell r="V16516"/>
          <cell r="W16516"/>
        </row>
        <row r="16517">
          <cell r="K16517"/>
          <cell r="V16517"/>
          <cell r="W16517"/>
        </row>
        <row r="16518">
          <cell r="K16518"/>
          <cell r="V16518"/>
          <cell r="W16518"/>
        </row>
        <row r="16519">
          <cell r="K16519"/>
          <cell r="V16519"/>
          <cell r="W16519"/>
        </row>
        <row r="16520">
          <cell r="K16520"/>
          <cell r="V16520"/>
          <cell r="W16520"/>
        </row>
        <row r="16521">
          <cell r="K16521"/>
          <cell r="V16521"/>
          <cell r="W16521"/>
        </row>
        <row r="16522">
          <cell r="K16522"/>
          <cell r="V16522"/>
          <cell r="W16522"/>
        </row>
        <row r="16523">
          <cell r="K16523"/>
          <cell r="V16523"/>
          <cell r="W16523"/>
        </row>
        <row r="16524">
          <cell r="K16524"/>
          <cell r="V16524"/>
          <cell r="W16524"/>
        </row>
        <row r="16525">
          <cell r="K16525"/>
          <cell r="V16525"/>
          <cell r="W16525"/>
        </row>
        <row r="16526">
          <cell r="K16526"/>
          <cell r="V16526"/>
          <cell r="W16526"/>
        </row>
        <row r="16527">
          <cell r="K16527"/>
          <cell r="V16527"/>
          <cell r="W16527"/>
        </row>
        <row r="16528">
          <cell r="K16528"/>
          <cell r="V16528"/>
          <cell r="W16528"/>
        </row>
        <row r="16529">
          <cell r="K16529"/>
          <cell r="V16529"/>
          <cell r="W16529"/>
        </row>
        <row r="16530">
          <cell r="K16530"/>
          <cell r="V16530"/>
          <cell r="W16530"/>
        </row>
        <row r="16531">
          <cell r="K16531"/>
          <cell r="V16531"/>
          <cell r="W16531"/>
        </row>
        <row r="16532">
          <cell r="K16532"/>
          <cell r="V16532"/>
          <cell r="W16532"/>
        </row>
        <row r="16533">
          <cell r="K16533"/>
          <cell r="V16533"/>
          <cell r="W16533"/>
        </row>
        <row r="16534">
          <cell r="K16534"/>
          <cell r="V16534"/>
          <cell r="W16534"/>
        </row>
        <row r="16535">
          <cell r="K16535"/>
          <cell r="V16535"/>
          <cell r="W16535"/>
        </row>
        <row r="16536">
          <cell r="K16536"/>
          <cell r="V16536"/>
          <cell r="W16536"/>
        </row>
        <row r="16537">
          <cell r="K16537"/>
          <cell r="V16537"/>
          <cell r="W16537"/>
        </row>
        <row r="16538">
          <cell r="K16538"/>
          <cell r="V16538"/>
          <cell r="W16538"/>
        </row>
        <row r="16539">
          <cell r="K16539"/>
          <cell r="V16539"/>
          <cell r="W16539"/>
        </row>
        <row r="16540">
          <cell r="K16540"/>
          <cell r="V16540"/>
          <cell r="W16540"/>
        </row>
        <row r="16541">
          <cell r="K16541"/>
          <cell r="V16541"/>
          <cell r="W16541"/>
        </row>
        <row r="16542">
          <cell r="K16542"/>
          <cell r="V16542"/>
          <cell r="W16542"/>
        </row>
        <row r="16543">
          <cell r="K16543"/>
          <cell r="V16543"/>
          <cell r="W16543"/>
        </row>
        <row r="16544">
          <cell r="K16544"/>
          <cell r="V16544"/>
          <cell r="W16544"/>
        </row>
        <row r="16545">
          <cell r="K16545"/>
          <cell r="V16545"/>
          <cell r="W16545"/>
        </row>
        <row r="16546">
          <cell r="K16546"/>
          <cell r="V16546"/>
          <cell r="W16546"/>
        </row>
        <row r="16547">
          <cell r="K16547"/>
          <cell r="V16547"/>
          <cell r="W16547"/>
        </row>
        <row r="16548">
          <cell r="K16548"/>
          <cell r="V16548"/>
          <cell r="W16548"/>
        </row>
        <row r="16549">
          <cell r="K16549"/>
          <cell r="V16549"/>
          <cell r="W16549"/>
        </row>
        <row r="16550">
          <cell r="K16550"/>
          <cell r="V16550"/>
          <cell r="W16550"/>
        </row>
        <row r="16551">
          <cell r="K16551"/>
          <cell r="V16551"/>
          <cell r="W16551"/>
        </row>
        <row r="16552">
          <cell r="K16552"/>
          <cell r="V16552"/>
          <cell r="W16552"/>
        </row>
        <row r="16553">
          <cell r="K16553"/>
          <cell r="V16553"/>
          <cell r="W16553"/>
        </row>
        <row r="16554">
          <cell r="K16554"/>
          <cell r="V16554"/>
          <cell r="W16554"/>
        </row>
        <row r="16555">
          <cell r="K16555"/>
          <cell r="V16555"/>
          <cell r="W16555"/>
        </row>
        <row r="16556">
          <cell r="K16556"/>
          <cell r="V16556"/>
          <cell r="W16556"/>
        </row>
        <row r="16557">
          <cell r="K16557"/>
          <cell r="V16557"/>
          <cell r="W16557"/>
        </row>
        <row r="16558">
          <cell r="K16558"/>
          <cell r="V16558"/>
          <cell r="W16558"/>
        </row>
        <row r="16559">
          <cell r="K16559"/>
          <cell r="V16559"/>
          <cell r="W16559"/>
        </row>
        <row r="16560">
          <cell r="K16560"/>
          <cell r="V16560"/>
          <cell r="W16560"/>
        </row>
        <row r="16561">
          <cell r="K16561"/>
          <cell r="V16561"/>
          <cell r="W16561"/>
        </row>
        <row r="16562">
          <cell r="K16562"/>
          <cell r="V16562"/>
          <cell r="W16562"/>
        </row>
        <row r="16563">
          <cell r="K16563"/>
          <cell r="V16563"/>
          <cell r="W16563"/>
        </row>
        <row r="16564">
          <cell r="K16564"/>
          <cell r="V16564"/>
          <cell r="W16564"/>
        </row>
        <row r="16565">
          <cell r="K16565"/>
          <cell r="V16565"/>
          <cell r="W16565"/>
        </row>
        <row r="16566">
          <cell r="K16566"/>
          <cell r="V16566"/>
          <cell r="W16566"/>
        </row>
        <row r="16567">
          <cell r="K16567"/>
          <cell r="V16567"/>
          <cell r="W16567"/>
        </row>
        <row r="16568">
          <cell r="K16568"/>
          <cell r="V16568"/>
          <cell r="W16568"/>
        </row>
        <row r="16569">
          <cell r="K16569"/>
          <cell r="V16569"/>
          <cell r="W16569"/>
        </row>
        <row r="16570">
          <cell r="K16570"/>
          <cell r="V16570"/>
          <cell r="W16570"/>
        </row>
        <row r="16571">
          <cell r="K16571"/>
          <cell r="V16571"/>
          <cell r="W16571"/>
        </row>
        <row r="16572">
          <cell r="K16572"/>
          <cell r="V16572"/>
          <cell r="W16572"/>
        </row>
        <row r="16573">
          <cell r="K16573"/>
          <cell r="V16573"/>
          <cell r="W16573"/>
        </row>
        <row r="16574">
          <cell r="K16574"/>
          <cell r="V16574"/>
          <cell r="W16574"/>
        </row>
        <row r="16575">
          <cell r="K16575"/>
          <cell r="V16575"/>
          <cell r="W16575"/>
        </row>
        <row r="16576">
          <cell r="K16576"/>
          <cell r="V16576"/>
          <cell r="W16576"/>
        </row>
        <row r="16577">
          <cell r="K16577"/>
          <cell r="V16577"/>
          <cell r="W16577"/>
        </row>
        <row r="16578">
          <cell r="K16578"/>
          <cell r="V16578"/>
          <cell r="W16578"/>
        </row>
        <row r="16579">
          <cell r="K16579"/>
          <cell r="V16579"/>
          <cell r="W16579"/>
        </row>
        <row r="16580">
          <cell r="K16580"/>
          <cell r="V16580"/>
          <cell r="W16580"/>
        </row>
        <row r="16581">
          <cell r="K16581"/>
          <cell r="V16581"/>
          <cell r="W16581"/>
        </row>
        <row r="16582">
          <cell r="K16582"/>
          <cell r="V16582"/>
          <cell r="W16582"/>
        </row>
        <row r="16583">
          <cell r="K16583"/>
          <cell r="V16583"/>
          <cell r="W16583"/>
        </row>
        <row r="16584">
          <cell r="K16584"/>
          <cell r="V16584"/>
          <cell r="W16584"/>
        </row>
        <row r="16585">
          <cell r="K16585"/>
          <cell r="V16585"/>
          <cell r="W16585"/>
        </row>
        <row r="16586">
          <cell r="K16586"/>
          <cell r="V16586"/>
          <cell r="W16586"/>
        </row>
        <row r="16587">
          <cell r="K16587"/>
          <cell r="V16587"/>
          <cell r="W16587"/>
        </row>
        <row r="16588">
          <cell r="K16588"/>
          <cell r="V16588"/>
          <cell r="W16588"/>
        </row>
        <row r="16589">
          <cell r="K16589"/>
          <cell r="V16589"/>
          <cell r="W16589"/>
        </row>
        <row r="16590">
          <cell r="K16590"/>
          <cell r="V16590"/>
          <cell r="W16590"/>
        </row>
        <row r="16591">
          <cell r="K16591"/>
          <cell r="V16591"/>
          <cell r="W16591"/>
        </row>
        <row r="16592">
          <cell r="K16592"/>
          <cell r="V16592"/>
          <cell r="W16592"/>
        </row>
        <row r="16593">
          <cell r="K16593"/>
          <cell r="V16593"/>
          <cell r="W16593"/>
        </row>
        <row r="16594">
          <cell r="K16594"/>
          <cell r="V16594"/>
          <cell r="W16594"/>
        </row>
        <row r="16595">
          <cell r="K16595"/>
          <cell r="V16595"/>
          <cell r="W16595"/>
        </row>
        <row r="16596">
          <cell r="K16596"/>
          <cell r="V16596"/>
          <cell r="W16596"/>
        </row>
        <row r="16597">
          <cell r="K16597"/>
          <cell r="V16597"/>
          <cell r="W16597"/>
        </row>
        <row r="16598">
          <cell r="K16598"/>
          <cell r="V16598"/>
          <cell r="W16598"/>
        </row>
        <row r="16599">
          <cell r="K16599"/>
          <cell r="V16599"/>
          <cell r="W16599"/>
        </row>
        <row r="16600">
          <cell r="K16600"/>
          <cell r="V16600"/>
          <cell r="W16600"/>
        </row>
        <row r="16601">
          <cell r="K16601"/>
          <cell r="V16601"/>
          <cell r="W16601"/>
        </row>
        <row r="16602">
          <cell r="K16602"/>
          <cell r="V16602"/>
          <cell r="W16602"/>
        </row>
        <row r="16603">
          <cell r="K16603"/>
          <cell r="V16603"/>
          <cell r="W16603"/>
        </row>
        <row r="16604">
          <cell r="K16604"/>
          <cell r="V16604"/>
          <cell r="W16604"/>
        </row>
        <row r="16605">
          <cell r="K16605"/>
          <cell r="V16605"/>
          <cell r="W16605"/>
        </row>
        <row r="16606">
          <cell r="K16606"/>
          <cell r="V16606"/>
          <cell r="W16606"/>
        </row>
        <row r="16607">
          <cell r="K16607"/>
          <cell r="V16607"/>
          <cell r="W16607"/>
        </row>
        <row r="16608">
          <cell r="K16608"/>
          <cell r="V16608"/>
          <cell r="W16608"/>
        </row>
        <row r="16609">
          <cell r="K16609"/>
          <cell r="V16609"/>
          <cell r="W16609"/>
        </row>
        <row r="16610">
          <cell r="K16610"/>
          <cell r="V16610"/>
          <cell r="W16610"/>
        </row>
        <row r="16611">
          <cell r="K16611"/>
          <cell r="V16611"/>
          <cell r="W16611"/>
        </row>
        <row r="16612">
          <cell r="K16612"/>
          <cell r="V16612"/>
          <cell r="W16612"/>
        </row>
        <row r="16613">
          <cell r="K16613"/>
          <cell r="V16613"/>
          <cell r="W16613"/>
        </row>
        <row r="16614">
          <cell r="K16614"/>
          <cell r="V16614"/>
          <cell r="W16614"/>
        </row>
        <row r="16615">
          <cell r="K16615"/>
          <cell r="V16615"/>
          <cell r="W16615"/>
        </row>
        <row r="16616">
          <cell r="K16616"/>
          <cell r="V16616"/>
          <cell r="W16616"/>
        </row>
        <row r="16617">
          <cell r="K16617"/>
          <cell r="V16617"/>
          <cell r="W16617"/>
        </row>
        <row r="16618">
          <cell r="K16618"/>
          <cell r="V16618"/>
          <cell r="W16618"/>
        </row>
        <row r="16619">
          <cell r="K16619"/>
          <cell r="V16619"/>
          <cell r="W16619"/>
        </row>
        <row r="16620">
          <cell r="K16620"/>
          <cell r="V16620"/>
          <cell r="W16620"/>
        </row>
        <row r="16621">
          <cell r="K16621"/>
          <cell r="V16621"/>
          <cell r="W16621"/>
        </row>
        <row r="16622">
          <cell r="K16622"/>
          <cell r="V16622"/>
          <cell r="W16622"/>
        </row>
        <row r="16623">
          <cell r="K16623"/>
          <cell r="V16623"/>
          <cell r="W16623"/>
        </row>
        <row r="16624">
          <cell r="K16624"/>
          <cell r="V16624"/>
          <cell r="W16624"/>
        </row>
        <row r="16625">
          <cell r="K16625"/>
          <cell r="V16625"/>
          <cell r="W16625"/>
        </row>
        <row r="16626">
          <cell r="K16626"/>
          <cell r="V16626"/>
          <cell r="W16626"/>
        </row>
        <row r="16627">
          <cell r="K16627"/>
          <cell r="V16627"/>
          <cell r="W16627"/>
        </row>
        <row r="16628">
          <cell r="K16628"/>
          <cell r="V16628"/>
          <cell r="W16628"/>
        </row>
        <row r="16629">
          <cell r="K16629"/>
          <cell r="V16629"/>
          <cell r="W16629"/>
        </row>
        <row r="16630">
          <cell r="K16630"/>
          <cell r="V16630"/>
          <cell r="W16630"/>
        </row>
        <row r="16631">
          <cell r="K16631"/>
          <cell r="V16631"/>
          <cell r="W16631"/>
        </row>
        <row r="16632">
          <cell r="K16632"/>
          <cell r="V16632"/>
          <cell r="W16632"/>
        </row>
        <row r="16633">
          <cell r="K16633"/>
          <cell r="V16633"/>
          <cell r="W16633"/>
        </row>
        <row r="16634">
          <cell r="K16634"/>
          <cell r="V16634"/>
          <cell r="W16634"/>
        </row>
        <row r="16635">
          <cell r="K16635"/>
          <cell r="V16635"/>
          <cell r="W16635"/>
        </row>
        <row r="16636">
          <cell r="K16636"/>
          <cell r="V16636"/>
          <cell r="W16636"/>
        </row>
        <row r="16637">
          <cell r="K16637"/>
          <cell r="V16637"/>
          <cell r="W16637"/>
        </row>
        <row r="16638">
          <cell r="K16638"/>
          <cell r="V16638"/>
          <cell r="W16638"/>
        </row>
        <row r="16639">
          <cell r="K16639"/>
          <cell r="V16639"/>
          <cell r="W16639"/>
        </row>
        <row r="16640">
          <cell r="K16640"/>
          <cell r="V16640"/>
          <cell r="W16640"/>
        </row>
        <row r="16641">
          <cell r="K16641"/>
          <cell r="V16641"/>
          <cell r="W16641"/>
        </row>
        <row r="16642">
          <cell r="K16642"/>
          <cell r="V16642"/>
          <cell r="W16642"/>
        </row>
        <row r="16643">
          <cell r="K16643"/>
          <cell r="V16643"/>
          <cell r="W16643"/>
        </row>
        <row r="16644">
          <cell r="K16644"/>
          <cell r="V16644"/>
          <cell r="W16644"/>
        </row>
        <row r="16645">
          <cell r="K16645"/>
          <cell r="V16645"/>
          <cell r="W16645"/>
        </row>
        <row r="16646">
          <cell r="K16646"/>
          <cell r="V16646"/>
          <cell r="W16646"/>
        </row>
        <row r="16647">
          <cell r="K16647"/>
          <cell r="V16647"/>
          <cell r="W16647"/>
        </row>
        <row r="16648">
          <cell r="K16648"/>
          <cell r="V16648"/>
          <cell r="W16648"/>
        </row>
        <row r="16649">
          <cell r="K16649"/>
          <cell r="V16649"/>
          <cell r="W16649"/>
        </row>
        <row r="16650">
          <cell r="K16650"/>
          <cell r="V16650"/>
          <cell r="W16650"/>
        </row>
        <row r="16651">
          <cell r="K16651"/>
          <cell r="V16651"/>
          <cell r="W16651"/>
        </row>
        <row r="16652">
          <cell r="K16652"/>
          <cell r="V16652"/>
          <cell r="W16652"/>
        </row>
        <row r="16653">
          <cell r="K16653"/>
          <cell r="V16653"/>
          <cell r="W16653"/>
        </row>
        <row r="16654">
          <cell r="K16654"/>
          <cell r="V16654"/>
          <cell r="W16654"/>
        </row>
        <row r="16655">
          <cell r="K16655"/>
          <cell r="V16655"/>
          <cell r="W16655"/>
        </row>
        <row r="16656">
          <cell r="K16656"/>
          <cell r="V16656"/>
          <cell r="W16656"/>
        </row>
        <row r="16657">
          <cell r="K16657"/>
          <cell r="V16657"/>
          <cell r="W16657"/>
        </row>
        <row r="16658">
          <cell r="K16658"/>
          <cell r="V16658"/>
          <cell r="W16658"/>
        </row>
        <row r="16659">
          <cell r="K16659"/>
          <cell r="V16659"/>
          <cell r="W16659"/>
        </row>
        <row r="16660">
          <cell r="K16660"/>
          <cell r="V16660"/>
          <cell r="W16660"/>
        </row>
        <row r="16661">
          <cell r="K16661"/>
          <cell r="V16661"/>
          <cell r="W16661"/>
        </row>
        <row r="16662">
          <cell r="K16662"/>
          <cell r="V16662"/>
          <cell r="W16662"/>
        </row>
        <row r="16663">
          <cell r="K16663"/>
          <cell r="V16663"/>
          <cell r="W16663"/>
        </row>
        <row r="16664">
          <cell r="K16664"/>
          <cell r="V16664"/>
          <cell r="W16664"/>
        </row>
        <row r="16665">
          <cell r="K16665"/>
          <cell r="V16665"/>
          <cell r="W16665"/>
        </row>
        <row r="16666">
          <cell r="K16666"/>
          <cell r="V16666"/>
          <cell r="W16666"/>
        </row>
        <row r="16667">
          <cell r="K16667"/>
          <cell r="V16667"/>
          <cell r="W16667"/>
        </row>
        <row r="16668">
          <cell r="K16668"/>
          <cell r="V16668"/>
          <cell r="W16668"/>
        </row>
        <row r="16669">
          <cell r="K16669"/>
          <cell r="V16669"/>
          <cell r="W16669"/>
        </row>
        <row r="16670">
          <cell r="K16670"/>
          <cell r="V16670"/>
          <cell r="W16670"/>
        </row>
        <row r="16671">
          <cell r="K16671"/>
          <cell r="V16671"/>
          <cell r="W16671"/>
        </row>
        <row r="16672">
          <cell r="K16672"/>
          <cell r="V16672"/>
          <cell r="W16672"/>
        </row>
        <row r="16673">
          <cell r="K16673"/>
          <cell r="V16673"/>
          <cell r="W16673"/>
        </row>
        <row r="16674">
          <cell r="K16674"/>
          <cell r="V16674"/>
          <cell r="W16674"/>
        </row>
        <row r="16675">
          <cell r="K16675"/>
          <cell r="V16675"/>
          <cell r="W16675"/>
        </row>
        <row r="16676">
          <cell r="K16676"/>
          <cell r="V16676"/>
          <cell r="W16676"/>
        </row>
        <row r="16677">
          <cell r="K16677"/>
          <cell r="V16677"/>
          <cell r="W16677"/>
        </row>
        <row r="16678">
          <cell r="K16678"/>
          <cell r="V16678"/>
          <cell r="W16678"/>
        </row>
        <row r="16679">
          <cell r="K16679"/>
          <cell r="V16679"/>
          <cell r="W16679"/>
        </row>
        <row r="16680">
          <cell r="K16680"/>
          <cell r="V16680"/>
          <cell r="W16680"/>
        </row>
        <row r="16681">
          <cell r="K16681"/>
          <cell r="V16681"/>
          <cell r="W16681"/>
        </row>
        <row r="16682">
          <cell r="K16682"/>
          <cell r="V16682"/>
          <cell r="W16682"/>
        </row>
        <row r="16683">
          <cell r="K16683"/>
          <cell r="V16683"/>
          <cell r="W16683"/>
        </row>
        <row r="16684">
          <cell r="K16684"/>
          <cell r="V16684"/>
          <cell r="W16684"/>
        </row>
        <row r="16685">
          <cell r="K16685"/>
          <cell r="V16685"/>
          <cell r="W16685"/>
        </row>
        <row r="16686">
          <cell r="K16686"/>
          <cell r="V16686"/>
          <cell r="W16686"/>
        </row>
        <row r="16687">
          <cell r="K16687"/>
          <cell r="V16687"/>
          <cell r="W16687"/>
        </row>
        <row r="16688">
          <cell r="K16688"/>
          <cell r="V16688"/>
          <cell r="W16688"/>
        </row>
        <row r="16689">
          <cell r="K16689"/>
          <cell r="V16689"/>
          <cell r="W16689"/>
        </row>
        <row r="16690">
          <cell r="K16690"/>
          <cell r="V16690"/>
          <cell r="W16690"/>
        </row>
        <row r="16691">
          <cell r="K16691"/>
          <cell r="V16691"/>
          <cell r="W16691"/>
        </row>
        <row r="16692">
          <cell r="K16692"/>
          <cell r="V16692"/>
          <cell r="W16692"/>
        </row>
        <row r="16693">
          <cell r="K16693"/>
          <cell r="V16693"/>
          <cell r="W16693"/>
        </row>
        <row r="16694">
          <cell r="K16694"/>
          <cell r="V16694"/>
          <cell r="W16694"/>
        </row>
        <row r="16695">
          <cell r="K16695"/>
          <cell r="V16695"/>
          <cell r="W16695"/>
        </row>
        <row r="16696">
          <cell r="K16696"/>
          <cell r="V16696"/>
          <cell r="W16696"/>
        </row>
        <row r="16697">
          <cell r="K16697"/>
          <cell r="V16697"/>
          <cell r="W16697"/>
        </row>
        <row r="16698">
          <cell r="K16698"/>
          <cell r="V16698"/>
          <cell r="W16698"/>
        </row>
        <row r="16699">
          <cell r="K16699"/>
          <cell r="V16699"/>
          <cell r="W16699"/>
        </row>
        <row r="16700">
          <cell r="K16700"/>
          <cell r="V16700"/>
          <cell r="W16700"/>
        </row>
        <row r="16701">
          <cell r="K16701"/>
          <cell r="V16701"/>
          <cell r="W16701"/>
        </row>
        <row r="16702">
          <cell r="K16702"/>
          <cell r="V16702"/>
          <cell r="W16702"/>
        </row>
        <row r="16703">
          <cell r="K16703"/>
          <cell r="V16703"/>
          <cell r="W16703"/>
        </row>
        <row r="16704">
          <cell r="K16704"/>
          <cell r="V16704"/>
          <cell r="W16704"/>
        </row>
        <row r="16705">
          <cell r="K16705"/>
          <cell r="V16705"/>
          <cell r="W16705"/>
        </row>
        <row r="16706">
          <cell r="K16706"/>
          <cell r="V16706"/>
          <cell r="W16706"/>
        </row>
        <row r="16707">
          <cell r="K16707"/>
          <cell r="V16707"/>
          <cell r="W16707"/>
        </row>
        <row r="16708">
          <cell r="K16708"/>
          <cell r="V16708"/>
          <cell r="W16708"/>
        </row>
        <row r="16709">
          <cell r="K16709"/>
          <cell r="V16709"/>
          <cell r="W16709"/>
        </row>
        <row r="16710">
          <cell r="K16710"/>
          <cell r="V16710"/>
          <cell r="W16710"/>
        </row>
        <row r="16711">
          <cell r="K16711"/>
          <cell r="V16711"/>
          <cell r="W16711"/>
        </row>
        <row r="16712">
          <cell r="K16712"/>
          <cell r="V16712"/>
          <cell r="W16712"/>
        </row>
        <row r="16713">
          <cell r="K16713"/>
          <cell r="V16713"/>
          <cell r="W16713"/>
        </row>
        <row r="16714">
          <cell r="K16714"/>
          <cell r="V16714"/>
          <cell r="W16714"/>
        </row>
        <row r="16715">
          <cell r="K16715"/>
          <cell r="V16715"/>
          <cell r="W16715"/>
        </row>
        <row r="16716">
          <cell r="K16716"/>
          <cell r="V16716"/>
          <cell r="W16716"/>
        </row>
        <row r="16717">
          <cell r="K16717"/>
          <cell r="V16717"/>
          <cell r="W16717"/>
        </row>
        <row r="16718">
          <cell r="K16718"/>
          <cell r="V16718"/>
          <cell r="W16718"/>
        </row>
        <row r="16719">
          <cell r="K16719"/>
          <cell r="V16719"/>
          <cell r="W16719"/>
        </row>
        <row r="16720">
          <cell r="K16720"/>
          <cell r="V16720"/>
          <cell r="W16720"/>
        </row>
        <row r="16721">
          <cell r="K16721"/>
          <cell r="V16721"/>
          <cell r="W16721"/>
        </row>
        <row r="16722">
          <cell r="K16722"/>
          <cell r="V16722"/>
          <cell r="W16722"/>
        </row>
        <row r="16723">
          <cell r="K16723"/>
          <cell r="V16723"/>
          <cell r="W16723"/>
        </row>
        <row r="16724">
          <cell r="K16724"/>
          <cell r="V16724"/>
          <cell r="W16724"/>
        </row>
        <row r="16725">
          <cell r="K16725"/>
          <cell r="V16725"/>
          <cell r="W16725"/>
        </row>
        <row r="16726">
          <cell r="K16726"/>
          <cell r="V16726"/>
          <cell r="W16726"/>
        </row>
        <row r="16727">
          <cell r="K16727"/>
          <cell r="V16727"/>
          <cell r="W16727"/>
        </row>
        <row r="16728">
          <cell r="K16728"/>
          <cell r="V16728"/>
          <cell r="W16728"/>
        </row>
        <row r="16729">
          <cell r="K16729"/>
          <cell r="V16729"/>
          <cell r="W16729"/>
        </row>
        <row r="16730">
          <cell r="K16730"/>
          <cell r="V16730"/>
          <cell r="W16730"/>
        </row>
        <row r="16731">
          <cell r="K16731"/>
          <cell r="V16731"/>
          <cell r="W16731"/>
        </row>
        <row r="16732">
          <cell r="K16732"/>
          <cell r="V16732"/>
          <cell r="W16732"/>
        </row>
        <row r="16733">
          <cell r="K16733"/>
          <cell r="V16733"/>
          <cell r="W16733"/>
        </row>
        <row r="16734">
          <cell r="K16734"/>
          <cell r="V16734"/>
          <cell r="W16734"/>
        </row>
        <row r="16735">
          <cell r="K16735"/>
          <cell r="V16735"/>
          <cell r="W16735"/>
        </row>
        <row r="16736">
          <cell r="K16736"/>
          <cell r="V16736"/>
          <cell r="W16736"/>
        </row>
        <row r="16737">
          <cell r="K16737"/>
          <cell r="V16737"/>
          <cell r="W16737"/>
        </row>
        <row r="16738">
          <cell r="K16738"/>
          <cell r="V16738"/>
          <cell r="W16738"/>
        </row>
        <row r="16739">
          <cell r="K16739"/>
          <cell r="V16739"/>
          <cell r="W16739"/>
        </row>
        <row r="16740">
          <cell r="K16740"/>
          <cell r="V16740"/>
          <cell r="W16740"/>
        </row>
        <row r="16741">
          <cell r="K16741"/>
          <cell r="V16741"/>
          <cell r="W16741"/>
        </row>
        <row r="16742">
          <cell r="K16742"/>
          <cell r="V16742"/>
          <cell r="W16742"/>
        </row>
        <row r="16743">
          <cell r="K16743"/>
          <cell r="V16743"/>
          <cell r="W16743"/>
        </row>
        <row r="16744">
          <cell r="K16744"/>
          <cell r="V16744"/>
          <cell r="W16744"/>
        </row>
        <row r="16745">
          <cell r="K16745"/>
          <cell r="V16745"/>
          <cell r="W16745"/>
        </row>
        <row r="16746">
          <cell r="K16746"/>
          <cell r="V16746"/>
          <cell r="W16746"/>
        </row>
        <row r="16747">
          <cell r="K16747"/>
          <cell r="V16747"/>
          <cell r="W16747"/>
        </row>
        <row r="16748">
          <cell r="K16748"/>
          <cell r="V16748"/>
          <cell r="W16748"/>
        </row>
        <row r="16749">
          <cell r="K16749"/>
          <cell r="V16749"/>
          <cell r="W16749"/>
        </row>
        <row r="16750">
          <cell r="K16750"/>
          <cell r="V16750"/>
          <cell r="W16750"/>
        </row>
        <row r="16751">
          <cell r="K16751"/>
          <cell r="V16751"/>
          <cell r="W16751"/>
        </row>
        <row r="16752">
          <cell r="K16752"/>
          <cell r="V16752"/>
          <cell r="W16752"/>
        </row>
        <row r="16753">
          <cell r="K16753"/>
          <cell r="V16753"/>
          <cell r="W16753"/>
        </row>
        <row r="16754">
          <cell r="K16754"/>
          <cell r="V16754"/>
          <cell r="W16754"/>
        </row>
        <row r="16755">
          <cell r="K16755"/>
          <cell r="V16755"/>
          <cell r="W16755"/>
        </row>
        <row r="16756">
          <cell r="K16756"/>
          <cell r="V16756"/>
          <cell r="W16756"/>
        </row>
        <row r="16757">
          <cell r="K16757"/>
          <cell r="V16757"/>
          <cell r="W16757"/>
        </row>
        <row r="16758">
          <cell r="K16758"/>
          <cell r="V16758"/>
          <cell r="W16758"/>
        </row>
        <row r="16759">
          <cell r="K16759"/>
          <cell r="V16759"/>
          <cell r="W16759"/>
        </row>
        <row r="16760">
          <cell r="K16760"/>
          <cell r="V16760"/>
          <cell r="W16760"/>
        </row>
        <row r="16761">
          <cell r="K16761"/>
          <cell r="V16761"/>
          <cell r="W16761"/>
        </row>
        <row r="16762">
          <cell r="K16762"/>
          <cell r="V16762"/>
          <cell r="W16762"/>
        </row>
        <row r="16763">
          <cell r="K16763"/>
          <cell r="V16763"/>
          <cell r="W16763"/>
        </row>
        <row r="16764">
          <cell r="K16764"/>
          <cell r="V16764"/>
          <cell r="W16764"/>
        </row>
        <row r="16765">
          <cell r="K16765"/>
          <cell r="V16765"/>
          <cell r="W16765"/>
        </row>
        <row r="16766">
          <cell r="K16766"/>
          <cell r="V16766"/>
          <cell r="W16766"/>
        </row>
        <row r="16767">
          <cell r="K16767"/>
          <cell r="V16767"/>
          <cell r="W16767"/>
        </row>
        <row r="16768">
          <cell r="K16768"/>
          <cell r="V16768"/>
          <cell r="W16768"/>
        </row>
        <row r="16769">
          <cell r="K16769"/>
          <cell r="V16769"/>
          <cell r="W16769"/>
        </row>
        <row r="16770">
          <cell r="K16770"/>
          <cell r="V16770"/>
          <cell r="W16770"/>
        </row>
        <row r="16771">
          <cell r="K16771"/>
          <cell r="V16771"/>
          <cell r="W16771"/>
        </row>
        <row r="16772">
          <cell r="K16772"/>
          <cell r="V16772"/>
          <cell r="W16772"/>
        </row>
        <row r="16773">
          <cell r="K16773"/>
          <cell r="V16773"/>
          <cell r="W16773"/>
        </row>
        <row r="16774">
          <cell r="K16774"/>
          <cell r="V16774"/>
          <cell r="W16774"/>
        </row>
        <row r="16775">
          <cell r="K16775"/>
          <cell r="V16775"/>
          <cell r="W16775"/>
        </row>
        <row r="16776">
          <cell r="K16776"/>
          <cell r="V16776"/>
          <cell r="W16776"/>
        </row>
        <row r="16777">
          <cell r="K16777"/>
          <cell r="V16777"/>
          <cell r="W16777"/>
        </row>
        <row r="16778">
          <cell r="K16778"/>
          <cell r="V16778"/>
          <cell r="W16778"/>
        </row>
        <row r="16779">
          <cell r="K16779"/>
          <cell r="V16779"/>
          <cell r="W16779"/>
        </row>
        <row r="16780">
          <cell r="K16780"/>
          <cell r="V16780"/>
          <cell r="W16780"/>
        </row>
        <row r="16781">
          <cell r="K16781"/>
          <cell r="V16781"/>
          <cell r="W16781"/>
        </row>
        <row r="16782">
          <cell r="K16782"/>
          <cell r="V16782"/>
          <cell r="W16782"/>
        </row>
        <row r="16783">
          <cell r="K16783"/>
          <cell r="V16783"/>
          <cell r="W16783"/>
        </row>
        <row r="16784">
          <cell r="K16784"/>
          <cell r="V16784"/>
          <cell r="W16784"/>
        </row>
        <row r="16785">
          <cell r="K16785"/>
          <cell r="V16785"/>
          <cell r="W16785"/>
        </row>
        <row r="16786">
          <cell r="K16786"/>
          <cell r="V16786"/>
          <cell r="W16786"/>
        </row>
        <row r="16787">
          <cell r="K16787"/>
          <cell r="V16787"/>
          <cell r="W16787"/>
        </row>
        <row r="16788">
          <cell r="K16788"/>
          <cell r="V16788"/>
          <cell r="W16788"/>
        </row>
        <row r="16789">
          <cell r="K16789"/>
          <cell r="V16789"/>
          <cell r="W16789"/>
        </row>
        <row r="16790">
          <cell r="K16790"/>
          <cell r="V16790"/>
          <cell r="W16790"/>
        </row>
        <row r="16791">
          <cell r="K16791"/>
          <cell r="V16791"/>
          <cell r="W16791"/>
        </row>
        <row r="16792">
          <cell r="K16792"/>
          <cell r="V16792"/>
          <cell r="W16792"/>
        </row>
        <row r="16793">
          <cell r="K16793"/>
          <cell r="V16793"/>
          <cell r="W16793"/>
        </row>
        <row r="16794">
          <cell r="K16794"/>
          <cell r="V16794"/>
          <cell r="W16794"/>
        </row>
        <row r="16795">
          <cell r="K16795"/>
          <cell r="V16795"/>
          <cell r="W16795"/>
        </row>
        <row r="16796">
          <cell r="K16796"/>
          <cell r="V16796"/>
          <cell r="W16796"/>
        </row>
        <row r="16797">
          <cell r="K16797"/>
          <cell r="V16797"/>
          <cell r="W16797"/>
        </row>
        <row r="16798">
          <cell r="K16798"/>
          <cell r="V16798"/>
          <cell r="W16798"/>
        </row>
        <row r="16799">
          <cell r="K16799"/>
          <cell r="V16799"/>
          <cell r="W16799"/>
        </row>
        <row r="16800">
          <cell r="K16800"/>
          <cell r="V16800"/>
          <cell r="W16800"/>
        </row>
        <row r="16801">
          <cell r="K16801"/>
          <cell r="V16801"/>
          <cell r="W16801"/>
        </row>
        <row r="16802">
          <cell r="K16802"/>
          <cell r="V16802"/>
          <cell r="W16802"/>
        </row>
        <row r="16803">
          <cell r="K16803"/>
          <cell r="V16803"/>
          <cell r="W16803"/>
        </row>
        <row r="16804">
          <cell r="K16804"/>
          <cell r="V16804"/>
          <cell r="W16804"/>
        </row>
        <row r="16805">
          <cell r="K16805"/>
          <cell r="V16805"/>
          <cell r="W16805"/>
        </row>
        <row r="16806">
          <cell r="K16806"/>
          <cell r="V16806"/>
          <cell r="W16806"/>
        </row>
        <row r="16807">
          <cell r="K16807"/>
          <cell r="V16807"/>
          <cell r="W16807"/>
        </row>
        <row r="16808">
          <cell r="K16808"/>
          <cell r="V16808"/>
          <cell r="W16808"/>
        </row>
        <row r="16809">
          <cell r="K16809"/>
          <cell r="V16809"/>
          <cell r="W16809"/>
        </row>
        <row r="16810">
          <cell r="K16810"/>
          <cell r="V16810"/>
          <cell r="W16810"/>
        </row>
        <row r="16811">
          <cell r="K16811"/>
          <cell r="V16811"/>
          <cell r="W16811"/>
        </row>
        <row r="16812">
          <cell r="K16812"/>
          <cell r="V16812"/>
          <cell r="W16812"/>
        </row>
        <row r="16813">
          <cell r="K16813"/>
          <cell r="V16813"/>
          <cell r="W16813"/>
        </row>
        <row r="16814">
          <cell r="K16814"/>
          <cell r="V16814"/>
          <cell r="W16814"/>
        </row>
        <row r="16815">
          <cell r="K16815"/>
          <cell r="V16815"/>
          <cell r="W16815"/>
        </row>
        <row r="16816">
          <cell r="K16816"/>
          <cell r="V16816"/>
          <cell r="W16816"/>
        </row>
        <row r="16817">
          <cell r="K16817"/>
          <cell r="V16817"/>
          <cell r="W16817"/>
        </row>
        <row r="16818">
          <cell r="K16818"/>
          <cell r="V16818"/>
          <cell r="W16818"/>
        </row>
        <row r="16819">
          <cell r="K16819"/>
          <cell r="V16819"/>
          <cell r="W16819"/>
        </row>
        <row r="16820">
          <cell r="K16820"/>
          <cell r="V16820"/>
          <cell r="W16820"/>
        </row>
        <row r="16821">
          <cell r="K16821"/>
          <cell r="V16821"/>
          <cell r="W16821"/>
        </row>
        <row r="16822">
          <cell r="K16822"/>
          <cell r="V16822"/>
          <cell r="W16822"/>
        </row>
        <row r="16823">
          <cell r="K16823"/>
          <cell r="V16823"/>
          <cell r="W16823"/>
        </row>
        <row r="16824">
          <cell r="K16824"/>
          <cell r="V16824"/>
          <cell r="W16824"/>
        </row>
        <row r="16825">
          <cell r="K16825"/>
          <cell r="V16825"/>
          <cell r="W16825"/>
        </row>
        <row r="16826">
          <cell r="K16826"/>
          <cell r="V16826"/>
          <cell r="W16826"/>
        </row>
        <row r="16827">
          <cell r="K16827"/>
          <cell r="V16827"/>
          <cell r="W16827"/>
        </row>
        <row r="16828">
          <cell r="K16828"/>
          <cell r="V16828"/>
          <cell r="W16828"/>
        </row>
        <row r="16829">
          <cell r="K16829"/>
          <cell r="V16829"/>
          <cell r="W16829"/>
        </row>
        <row r="16830">
          <cell r="K16830"/>
          <cell r="V16830"/>
          <cell r="W16830"/>
        </row>
        <row r="16831">
          <cell r="K16831"/>
          <cell r="V16831"/>
          <cell r="W16831"/>
        </row>
        <row r="16832">
          <cell r="K16832"/>
          <cell r="V16832"/>
          <cell r="W16832"/>
        </row>
        <row r="16833">
          <cell r="K16833"/>
          <cell r="V16833"/>
          <cell r="W16833"/>
        </row>
        <row r="16834">
          <cell r="K16834"/>
          <cell r="V16834"/>
          <cell r="W16834"/>
        </row>
        <row r="16835">
          <cell r="K16835"/>
          <cell r="V16835"/>
          <cell r="W16835"/>
        </row>
        <row r="16836">
          <cell r="K16836"/>
          <cell r="V16836"/>
          <cell r="W16836"/>
        </row>
        <row r="16837">
          <cell r="K16837"/>
          <cell r="V16837"/>
          <cell r="W16837"/>
        </row>
        <row r="16838">
          <cell r="K16838"/>
          <cell r="V16838"/>
          <cell r="W16838"/>
        </row>
        <row r="16839">
          <cell r="K16839"/>
          <cell r="V16839"/>
          <cell r="W16839"/>
        </row>
        <row r="16840">
          <cell r="K16840"/>
          <cell r="V16840"/>
          <cell r="W16840"/>
        </row>
        <row r="16841">
          <cell r="K16841"/>
          <cell r="V16841"/>
          <cell r="W16841"/>
        </row>
        <row r="16842">
          <cell r="K16842"/>
          <cell r="V16842"/>
          <cell r="W16842"/>
        </row>
        <row r="16843">
          <cell r="K16843"/>
          <cell r="V16843"/>
          <cell r="W16843"/>
        </row>
        <row r="16844">
          <cell r="K16844"/>
          <cell r="V16844"/>
          <cell r="W16844"/>
        </row>
        <row r="16845">
          <cell r="K16845"/>
          <cell r="V16845"/>
          <cell r="W16845"/>
        </row>
        <row r="16846">
          <cell r="K16846"/>
          <cell r="V16846"/>
          <cell r="W16846"/>
        </row>
        <row r="16847">
          <cell r="K16847"/>
          <cell r="V16847"/>
          <cell r="W16847"/>
        </row>
        <row r="16848">
          <cell r="K16848"/>
          <cell r="V16848"/>
          <cell r="W16848"/>
        </row>
        <row r="16849">
          <cell r="K16849"/>
          <cell r="V16849"/>
          <cell r="W16849"/>
        </row>
        <row r="16850">
          <cell r="K16850"/>
          <cell r="V16850"/>
          <cell r="W16850"/>
        </row>
        <row r="16851">
          <cell r="K16851"/>
          <cell r="V16851"/>
          <cell r="W16851"/>
        </row>
        <row r="16852">
          <cell r="K16852"/>
          <cell r="V16852"/>
          <cell r="W16852"/>
        </row>
        <row r="16853">
          <cell r="K16853"/>
          <cell r="V16853"/>
          <cell r="W16853"/>
        </row>
        <row r="16854">
          <cell r="K16854"/>
          <cell r="V16854"/>
          <cell r="W16854"/>
        </row>
        <row r="16855">
          <cell r="K16855"/>
          <cell r="V16855"/>
          <cell r="W16855"/>
        </row>
        <row r="16856">
          <cell r="K16856"/>
          <cell r="V16856"/>
          <cell r="W16856"/>
        </row>
        <row r="16857">
          <cell r="K16857"/>
          <cell r="V16857"/>
          <cell r="W16857"/>
        </row>
        <row r="16858">
          <cell r="K16858"/>
          <cell r="V16858"/>
          <cell r="W16858"/>
        </row>
        <row r="16859">
          <cell r="K16859"/>
          <cell r="V16859"/>
          <cell r="W16859"/>
        </row>
        <row r="16860">
          <cell r="K16860"/>
          <cell r="V16860"/>
          <cell r="W16860"/>
        </row>
        <row r="16861">
          <cell r="K16861"/>
          <cell r="V16861"/>
          <cell r="W16861"/>
        </row>
        <row r="16862">
          <cell r="K16862"/>
          <cell r="V16862"/>
          <cell r="W16862"/>
        </row>
        <row r="16863">
          <cell r="K16863"/>
          <cell r="V16863"/>
          <cell r="W16863"/>
        </row>
        <row r="16864">
          <cell r="K16864"/>
          <cell r="V16864"/>
          <cell r="W16864"/>
        </row>
        <row r="16865">
          <cell r="K16865"/>
          <cell r="V16865"/>
          <cell r="W16865"/>
        </row>
        <row r="16866">
          <cell r="K16866"/>
          <cell r="V16866"/>
          <cell r="W16866"/>
        </row>
        <row r="16867">
          <cell r="K16867"/>
          <cell r="V16867"/>
          <cell r="W16867"/>
        </row>
        <row r="16868">
          <cell r="K16868"/>
          <cell r="V16868"/>
          <cell r="W16868"/>
        </row>
        <row r="16869">
          <cell r="K16869"/>
          <cell r="V16869"/>
          <cell r="W16869"/>
        </row>
        <row r="16870">
          <cell r="K16870"/>
          <cell r="V16870"/>
          <cell r="W16870"/>
        </row>
        <row r="16871">
          <cell r="K16871"/>
          <cell r="V16871"/>
          <cell r="W16871"/>
        </row>
        <row r="16872">
          <cell r="K16872"/>
          <cell r="V16872"/>
          <cell r="W16872"/>
        </row>
        <row r="16873">
          <cell r="K16873"/>
          <cell r="V16873"/>
          <cell r="W16873"/>
        </row>
        <row r="16874">
          <cell r="K16874"/>
          <cell r="V16874"/>
          <cell r="W16874"/>
        </row>
        <row r="16875">
          <cell r="K16875"/>
          <cell r="V16875"/>
          <cell r="W16875"/>
        </row>
        <row r="16876">
          <cell r="K16876"/>
          <cell r="V16876"/>
          <cell r="W16876"/>
        </row>
        <row r="16877">
          <cell r="K16877"/>
          <cell r="V16877"/>
          <cell r="W16877"/>
        </row>
        <row r="16878">
          <cell r="K16878"/>
          <cell r="V16878"/>
          <cell r="W16878"/>
        </row>
        <row r="16879">
          <cell r="K16879"/>
          <cell r="V16879"/>
          <cell r="W16879"/>
        </row>
        <row r="16880">
          <cell r="K16880"/>
          <cell r="V16880"/>
          <cell r="W16880"/>
        </row>
        <row r="16881">
          <cell r="K16881"/>
          <cell r="V16881"/>
          <cell r="W16881"/>
        </row>
        <row r="16882">
          <cell r="K16882"/>
          <cell r="V16882"/>
          <cell r="W16882"/>
        </row>
        <row r="16883">
          <cell r="K16883"/>
          <cell r="V16883"/>
          <cell r="W16883"/>
        </row>
        <row r="16884">
          <cell r="K16884"/>
          <cell r="V16884"/>
          <cell r="W16884"/>
        </row>
        <row r="16885">
          <cell r="K16885"/>
          <cell r="V16885"/>
          <cell r="W16885"/>
        </row>
        <row r="16886">
          <cell r="K16886"/>
          <cell r="V16886"/>
          <cell r="W16886"/>
        </row>
        <row r="16887">
          <cell r="K16887"/>
          <cell r="V16887"/>
          <cell r="W16887"/>
        </row>
        <row r="16888">
          <cell r="K16888"/>
          <cell r="V16888"/>
          <cell r="W16888"/>
        </row>
        <row r="16889">
          <cell r="K16889"/>
          <cell r="V16889"/>
          <cell r="W16889"/>
        </row>
        <row r="16890">
          <cell r="K16890"/>
          <cell r="V16890"/>
          <cell r="W16890"/>
        </row>
        <row r="16891">
          <cell r="K16891"/>
          <cell r="V16891"/>
          <cell r="W16891"/>
        </row>
        <row r="16892">
          <cell r="K16892"/>
          <cell r="V16892"/>
          <cell r="W16892"/>
        </row>
        <row r="16893">
          <cell r="K16893"/>
          <cell r="V16893"/>
          <cell r="W16893"/>
        </row>
        <row r="16894">
          <cell r="K16894"/>
          <cell r="V16894"/>
          <cell r="W16894"/>
        </row>
        <row r="16895">
          <cell r="K16895"/>
          <cell r="V16895"/>
          <cell r="W16895"/>
        </row>
        <row r="16896">
          <cell r="K16896"/>
          <cell r="V16896"/>
          <cell r="W16896"/>
        </row>
        <row r="16897">
          <cell r="K16897"/>
          <cell r="V16897"/>
          <cell r="W16897"/>
        </row>
        <row r="16898">
          <cell r="K16898"/>
          <cell r="V16898"/>
          <cell r="W16898"/>
        </row>
        <row r="16899">
          <cell r="K16899"/>
          <cell r="V16899"/>
          <cell r="W16899"/>
        </row>
        <row r="16900">
          <cell r="K16900"/>
          <cell r="V16900"/>
          <cell r="W16900"/>
        </row>
        <row r="16901">
          <cell r="K16901"/>
          <cell r="V16901"/>
          <cell r="W16901"/>
        </row>
        <row r="16902">
          <cell r="K16902"/>
          <cell r="V16902"/>
          <cell r="W16902"/>
        </row>
        <row r="16903">
          <cell r="K16903"/>
          <cell r="V16903"/>
          <cell r="W16903"/>
        </row>
        <row r="16904">
          <cell r="K16904"/>
          <cell r="V16904"/>
          <cell r="W16904"/>
        </row>
        <row r="16905">
          <cell r="K16905"/>
          <cell r="V16905"/>
          <cell r="W16905"/>
        </row>
        <row r="16906">
          <cell r="K16906"/>
          <cell r="V16906"/>
          <cell r="W16906"/>
        </row>
        <row r="16907">
          <cell r="K16907"/>
          <cell r="V16907"/>
          <cell r="W16907"/>
        </row>
        <row r="16908">
          <cell r="K16908"/>
          <cell r="V16908"/>
          <cell r="W16908"/>
        </row>
        <row r="16909">
          <cell r="K16909"/>
          <cell r="V16909"/>
          <cell r="W16909"/>
        </row>
        <row r="16910">
          <cell r="K16910"/>
          <cell r="V16910"/>
          <cell r="W16910"/>
        </row>
        <row r="16911">
          <cell r="K16911"/>
          <cell r="V16911"/>
          <cell r="W16911"/>
        </row>
        <row r="16912">
          <cell r="K16912"/>
          <cell r="V16912"/>
          <cell r="W16912"/>
        </row>
        <row r="16913">
          <cell r="K16913"/>
          <cell r="V16913"/>
          <cell r="W16913"/>
        </row>
        <row r="16914">
          <cell r="K16914"/>
          <cell r="V16914"/>
          <cell r="W16914"/>
        </row>
        <row r="16915">
          <cell r="K16915"/>
          <cell r="V16915"/>
          <cell r="W16915"/>
        </row>
        <row r="16916">
          <cell r="K16916"/>
          <cell r="V16916"/>
          <cell r="W16916"/>
        </row>
        <row r="16917">
          <cell r="K16917"/>
          <cell r="V16917"/>
          <cell r="W16917"/>
        </row>
        <row r="16918">
          <cell r="K16918"/>
          <cell r="V16918"/>
          <cell r="W16918"/>
        </row>
        <row r="16919">
          <cell r="K16919"/>
          <cell r="V16919"/>
          <cell r="W16919"/>
        </row>
        <row r="16920">
          <cell r="K16920"/>
          <cell r="V16920"/>
          <cell r="W16920"/>
        </row>
        <row r="16921">
          <cell r="K16921"/>
          <cell r="V16921"/>
          <cell r="W16921"/>
        </row>
        <row r="16922">
          <cell r="K16922"/>
          <cell r="V16922"/>
          <cell r="W16922"/>
        </row>
        <row r="16923">
          <cell r="K16923"/>
          <cell r="V16923"/>
          <cell r="W16923"/>
        </row>
        <row r="16924">
          <cell r="K16924"/>
          <cell r="V16924"/>
          <cell r="W16924"/>
        </row>
        <row r="16925">
          <cell r="K16925"/>
          <cell r="V16925"/>
          <cell r="W16925"/>
        </row>
        <row r="16926">
          <cell r="K16926"/>
          <cell r="V16926"/>
          <cell r="W16926"/>
        </row>
        <row r="16927">
          <cell r="K16927"/>
          <cell r="V16927"/>
          <cell r="W16927"/>
        </row>
        <row r="16928">
          <cell r="K16928"/>
          <cell r="V16928"/>
          <cell r="W16928"/>
        </row>
        <row r="16929">
          <cell r="K16929"/>
          <cell r="V16929"/>
          <cell r="W16929"/>
        </row>
        <row r="16930">
          <cell r="K16930"/>
          <cell r="V16930"/>
          <cell r="W16930"/>
        </row>
        <row r="16931">
          <cell r="K16931"/>
          <cell r="V16931"/>
          <cell r="W16931"/>
        </row>
        <row r="16932">
          <cell r="K16932"/>
          <cell r="V16932"/>
          <cell r="W16932"/>
        </row>
        <row r="16933">
          <cell r="K16933"/>
          <cell r="V16933"/>
          <cell r="W16933"/>
        </row>
        <row r="16934">
          <cell r="K16934"/>
          <cell r="V16934"/>
          <cell r="W16934"/>
        </row>
        <row r="16935">
          <cell r="K16935"/>
          <cell r="V16935"/>
          <cell r="W16935"/>
        </row>
        <row r="16936">
          <cell r="K16936"/>
          <cell r="V16936"/>
          <cell r="W16936"/>
        </row>
        <row r="16937">
          <cell r="K16937"/>
          <cell r="V16937"/>
          <cell r="W16937"/>
        </row>
        <row r="16938">
          <cell r="K16938"/>
          <cell r="V16938"/>
          <cell r="W16938"/>
        </row>
        <row r="16939">
          <cell r="K16939"/>
          <cell r="V16939"/>
          <cell r="W16939"/>
        </row>
        <row r="16940">
          <cell r="K16940"/>
          <cell r="V16940"/>
          <cell r="W16940"/>
        </row>
        <row r="16941">
          <cell r="K16941"/>
          <cell r="V16941"/>
          <cell r="W16941"/>
        </row>
        <row r="16942">
          <cell r="K16942"/>
          <cell r="V16942"/>
          <cell r="W16942"/>
        </row>
        <row r="16943">
          <cell r="K16943"/>
          <cell r="V16943"/>
          <cell r="W16943"/>
        </row>
        <row r="16944">
          <cell r="K16944"/>
          <cell r="V16944"/>
          <cell r="W16944"/>
        </row>
        <row r="16945">
          <cell r="K16945"/>
          <cell r="V16945"/>
          <cell r="W16945"/>
        </row>
        <row r="16946">
          <cell r="K16946"/>
          <cell r="V16946"/>
          <cell r="W16946"/>
        </row>
        <row r="16947">
          <cell r="K16947"/>
          <cell r="V16947"/>
          <cell r="W16947"/>
        </row>
        <row r="16948">
          <cell r="K16948"/>
          <cell r="V16948"/>
          <cell r="W16948"/>
        </row>
        <row r="16949">
          <cell r="K16949"/>
          <cell r="V16949"/>
          <cell r="W16949"/>
        </row>
        <row r="16950">
          <cell r="K16950"/>
          <cell r="V16950"/>
          <cell r="W16950"/>
        </row>
        <row r="16951">
          <cell r="K16951"/>
          <cell r="V16951"/>
          <cell r="W16951"/>
        </row>
        <row r="16952">
          <cell r="K16952"/>
          <cell r="V16952"/>
          <cell r="W16952"/>
        </row>
        <row r="16953">
          <cell r="K16953"/>
          <cell r="V16953"/>
          <cell r="W16953"/>
        </row>
        <row r="16954">
          <cell r="K16954"/>
          <cell r="V16954"/>
          <cell r="W16954"/>
        </row>
        <row r="16955">
          <cell r="K16955"/>
          <cell r="V16955"/>
          <cell r="W16955"/>
        </row>
        <row r="16956">
          <cell r="K16956"/>
          <cell r="V16956"/>
          <cell r="W16956"/>
        </row>
        <row r="16957">
          <cell r="K16957"/>
          <cell r="V16957"/>
          <cell r="W16957"/>
        </row>
        <row r="16958">
          <cell r="K16958"/>
          <cell r="V16958"/>
          <cell r="W16958"/>
        </row>
        <row r="16959">
          <cell r="K16959"/>
          <cell r="V16959"/>
          <cell r="W16959"/>
        </row>
        <row r="16960">
          <cell r="K16960"/>
          <cell r="V16960"/>
          <cell r="W16960"/>
        </row>
        <row r="16961">
          <cell r="K16961"/>
          <cell r="V16961"/>
          <cell r="W16961"/>
        </row>
        <row r="16962">
          <cell r="K16962"/>
          <cell r="V16962"/>
          <cell r="W16962"/>
        </row>
        <row r="16963">
          <cell r="K16963"/>
          <cell r="V16963"/>
          <cell r="W16963"/>
        </row>
        <row r="16964">
          <cell r="K16964"/>
          <cell r="V16964"/>
          <cell r="W16964"/>
        </row>
        <row r="16965">
          <cell r="K16965"/>
          <cell r="V16965"/>
          <cell r="W16965"/>
        </row>
        <row r="16966">
          <cell r="K16966"/>
          <cell r="V16966"/>
          <cell r="W16966"/>
        </row>
        <row r="16967">
          <cell r="K16967"/>
          <cell r="V16967"/>
          <cell r="W16967"/>
        </row>
        <row r="16968">
          <cell r="K16968"/>
          <cell r="V16968"/>
          <cell r="W16968"/>
        </row>
        <row r="16969">
          <cell r="K16969"/>
          <cell r="V16969"/>
          <cell r="W16969"/>
        </row>
        <row r="16970">
          <cell r="K16970"/>
          <cell r="V16970"/>
          <cell r="W16970"/>
        </row>
        <row r="16971">
          <cell r="K16971"/>
          <cell r="V16971"/>
          <cell r="W16971"/>
        </row>
        <row r="16972">
          <cell r="K16972"/>
          <cell r="V16972"/>
          <cell r="W16972"/>
        </row>
        <row r="16973">
          <cell r="K16973"/>
          <cell r="V16973"/>
          <cell r="W16973"/>
        </row>
        <row r="16974">
          <cell r="K16974"/>
          <cell r="V16974"/>
          <cell r="W16974"/>
        </row>
        <row r="16975">
          <cell r="K16975"/>
          <cell r="V16975"/>
          <cell r="W16975"/>
        </row>
        <row r="16976">
          <cell r="K16976"/>
          <cell r="V16976"/>
          <cell r="W16976"/>
        </row>
        <row r="16977">
          <cell r="K16977"/>
          <cell r="V16977"/>
          <cell r="W16977"/>
        </row>
        <row r="16978">
          <cell r="K16978"/>
          <cell r="V16978"/>
          <cell r="W16978"/>
        </row>
        <row r="16979">
          <cell r="K16979"/>
          <cell r="V16979"/>
          <cell r="W16979"/>
        </row>
        <row r="16980">
          <cell r="K16980"/>
          <cell r="V16980"/>
          <cell r="W16980"/>
        </row>
        <row r="16981">
          <cell r="K16981"/>
          <cell r="V16981"/>
          <cell r="W16981"/>
        </row>
        <row r="16982">
          <cell r="K16982"/>
          <cell r="V16982"/>
          <cell r="W16982"/>
        </row>
        <row r="16983">
          <cell r="K16983"/>
          <cell r="V16983"/>
          <cell r="W16983"/>
        </row>
        <row r="16984">
          <cell r="K16984"/>
          <cell r="V16984"/>
          <cell r="W16984"/>
        </row>
        <row r="16985">
          <cell r="K16985"/>
          <cell r="V16985"/>
          <cell r="W16985"/>
        </row>
        <row r="16986">
          <cell r="K16986"/>
          <cell r="V16986"/>
          <cell r="W16986"/>
        </row>
        <row r="16987">
          <cell r="K16987"/>
          <cell r="V16987"/>
          <cell r="W16987"/>
        </row>
        <row r="16988">
          <cell r="K16988"/>
          <cell r="V16988"/>
          <cell r="W16988"/>
        </row>
        <row r="16989">
          <cell r="K16989"/>
          <cell r="V16989"/>
          <cell r="W16989"/>
        </row>
        <row r="16990">
          <cell r="K16990"/>
          <cell r="V16990"/>
          <cell r="W16990"/>
        </row>
        <row r="16991">
          <cell r="K16991"/>
          <cell r="V16991"/>
          <cell r="W16991"/>
        </row>
        <row r="16992">
          <cell r="K16992"/>
          <cell r="V16992"/>
          <cell r="W16992"/>
        </row>
        <row r="16993">
          <cell r="K16993"/>
          <cell r="V16993"/>
          <cell r="W16993"/>
        </row>
        <row r="16994">
          <cell r="K16994"/>
          <cell r="V16994"/>
          <cell r="W16994"/>
        </row>
        <row r="16995">
          <cell r="K16995"/>
          <cell r="V16995"/>
          <cell r="W16995"/>
        </row>
        <row r="16996">
          <cell r="K16996"/>
          <cell r="V16996"/>
          <cell r="W16996"/>
        </row>
        <row r="16997">
          <cell r="K16997"/>
          <cell r="V16997"/>
          <cell r="W16997"/>
        </row>
        <row r="16998">
          <cell r="K16998"/>
          <cell r="V16998"/>
          <cell r="W16998"/>
        </row>
        <row r="16999">
          <cell r="K16999"/>
          <cell r="V16999"/>
          <cell r="W16999"/>
        </row>
        <row r="17000">
          <cell r="K17000"/>
          <cell r="V17000"/>
          <cell r="W17000"/>
        </row>
        <row r="17001">
          <cell r="K17001"/>
          <cell r="V17001"/>
          <cell r="W17001"/>
        </row>
        <row r="17002">
          <cell r="K17002"/>
          <cell r="V17002"/>
          <cell r="W17002"/>
        </row>
        <row r="17003">
          <cell r="K17003"/>
          <cell r="V17003"/>
          <cell r="W17003"/>
        </row>
        <row r="17004">
          <cell r="K17004"/>
          <cell r="V17004"/>
          <cell r="W17004"/>
        </row>
        <row r="17005">
          <cell r="K17005"/>
          <cell r="V17005"/>
          <cell r="W17005"/>
        </row>
        <row r="17006">
          <cell r="K17006"/>
          <cell r="V17006"/>
          <cell r="W17006"/>
        </row>
        <row r="17007">
          <cell r="K17007"/>
          <cell r="V17007"/>
          <cell r="W17007"/>
        </row>
        <row r="17008">
          <cell r="K17008"/>
          <cell r="V17008"/>
          <cell r="W17008"/>
        </row>
        <row r="17009">
          <cell r="K17009"/>
          <cell r="V17009"/>
          <cell r="W17009"/>
        </row>
        <row r="17010">
          <cell r="K17010"/>
          <cell r="V17010"/>
          <cell r="W17010"/>
        </row>
        <row r="17011">
          <cell r="K17011"/>
          <cell r="V17011"/>
          <cell r="W17011"/>
        </row>
        <row r="17012">
          <cell r="K17012"/>
          <cell r="V17012"/>
          <cell r="W17012"/>
        </row>
        <row r="17013">
          <cell r="K17013"/>
          <cell r="V17013"/>
          <cell r="W17013"/>
        </row>
        <row r="17014">
          <cell r="K17014"/>
          <cell r="V17014"/>
          <cell r="W17014"/>
        </row>
        <row r="17015">
          <cell r="K17015"/>
          <cell r="V17015"/>
          <cell r="W17015"/>
        </row>
        <row r="17016">
          <cell r="K17016"/>
          <cell r="V17016"/>
          <cell r="W17016"/>
        </row>
        <row r="17017">
          <cell r="K17017"/>
          <cell r="V17017"/>
          <cell r="W17017"/>
        </row>
        <row r="17018">
          <cell r="K17018"/>
          <cell r="V17018"/>
          <cell r="W17018"/>
        </row>
        <row r="17019">
          <cell r="K17019"/>
          <cell r="V17019"/>
          <cell r="W17019"/>
        </row>
        <row r="17020">
          <cell r="K17020"/>
          <cell r="V17020"/>
          <cell r="W17020"/>
        </row>
        <row r="17021">
          <cell r="K17021"/>
          <cell r="V17021"/>
          <cell r="W17021"/>
        </row>
        <row r="17022">
          <cell r="K17022"/>
          <cell r="V17022"/>
          <cell r="W17022"/>
        </row>
        <row r="17023">
          <cell r="K17023"/>
          <cell r="V17023"/>
          <cell r="W17023"/>
        </row>
        <row r="17024">
          <cell r="K17024"/>
          <cell r="V17024"/>
          <cell r="W17024"/>
        </row>
        <row r="17025">
          <cell r="K17025"/>
          <cell r="V17025"/>
          <cell r="W17025"/>
        </row>
        <row r="17026">
          <cell r="K17026"/>
          <cell r="V17026"/>
          <cell r="W17026"/>
        </row>
        <row r="17027">
          <cell r="K17027"/>
          <cell r="V17027"/>
          <cell r="W17027"/>
        </row>
        <row r="17028">
          <cell r="K17028"/>
          <cell r="V17028"/>
          <cell r="W17028"/>
        </row>
        <row r="17029">
          <cell r="K17029"/>
          <cell r="V17029"/>
          <cell r="W17029"/>
        </row>
        <row r="17030">
          <cell r="K17030"/>
          <cell r="V17030"/>
          <cell r="W17030"/>
        </row>
        <row r="17031">
          <cell r="K17031"/>
          <cell r="V17031"/>
          <cell r="W17031"/>
        </row>
        <row r="17032">
          <cell r="K17032"/>
          <cell r="V17032"/>
          <cell r="W17032"/>
        </row>
        <row r="17033">
          <cell r="K17033"/>
          <cell r="V17033"/>
          <cell r="W17033"/>
        </row>
        <row r="17034">
          <cell r="K17034"/>
          <cell r="V17034"/>
          <cell r="W17034"/>
        </row>
        <row r="17035">
          <cell r="K17035"/>
          <cell r="V17035"/>
          <cell r="W17035"/>
        </row>
        <row r="17036">
          <cell r="K17036"/>
          <cell r="V17036"/>
          <cell r="W17036"/>
        </row>
        <row r="17037">
          <cell r="K17037"/>
          <cell r="V17037"/>
          <cell r="W17037"/>
        </row>
        <row r="17038">
          <cell r="K17038"/>
          <cell r="V17038"/>
          <cell r="W17038"/>
        </row>
        <row r="17039">
          <cell r="K17039"/>
          <cell r="V17039"/>
          <cell r="W17039"/>
        </row>
        <row r="17040">
          <cell r="K17040"/>
          <cell r="V17040"/>
          <cell r="W17040"/>
        </row>
        <row r="17041">
          <cell r="K17041"/>
          <cell r="V17041"/>
          <cell r="W17041"/>
        </row>
        <row r="17042">
          <cell r="K17042"/>
          <cell r="V17042"/>
          <cell r="W17042"/>
        </row>
        <row r="17043">
          <cell r="K17043"/>
          <cell r="V17043"/>
          <cell r="W17043"/>
        </row>
        <row r="17044">
          <cell r="K17044"/>
          <cell r="V17044"/>
          <cell r="W17044"/>
        </row>
        <row r="17045">
          <cell r="K17045"/>
          <cell r="V17045"/>
          <cell r="W17045"/>
        </row>
        <row r="17046">
          <cell r="K17046"/>
          <cell r="V17046"/>
          <cell r="W17046"/>
        </row>
        <row r="17047">
          <cell r="K17047"/>
          <cell r="V17047"/>
          <cell r="W17047"/>
        </row>
        <row r="17048">
          <cell r="K17048"/>
          <cell r="V17048"/>
          <cell r="W17048"/>
        </row>
        <row r="17049">
          <cell r="K17049"/>
          <cell r="V17049"/>
          <cell r="W17049"/>
        </row>
        <row r="17050">
          <cell r="K17050"/>
          <cell r="V17050"/>
          <cell r="W17050"/>
        </row>
        <row r="17051">
          <cell r="K17051"/>
          <cell r="V17051"/>
          <cell r="W17051"/>
        </row>
        <row r="17052">
          <cell r="K17052"/>
          <cell r="V17052"/>
          <cell r="W17052"/>
        </row>
        <row r="17053">
          <cell r="K17053"/>
          <cell r="V17053"/>
          <cell r="W17053"/>
        </row>
        <row r="17054">
          <cell r="K17054"/>
          <cell r="V17054"/>
          <cell r="W17054"/>
        </row>
        <row r="17055">
          <cell r="K17055"/>
          <cell r="V17055"/>
          <cell r="W17055"/>
        </row>
        <row r="17056">
          <cell r="K17056"/>
          <cell r="V17056"/>
          <cell r="W17056"/>
        </row>
        <row r="17057">
          <cell r="K17057"/>
          <cell r="V17057"/>
          <cell r="W17057"/>
        </row>
        <row r="17058">
          <cell r="K17058"/>
          <cell r="V17058"/>
          <cell r="W17058"/>
        </row>
        <row r="17059">
          <cell r="K17059"/>
          <cell r="V17059"/>
          <cell r="W17059"/>
        </row>
        <row r="17060">
          <cell r="K17060"/>
          <cell r="V17060"/>
          <cell r="W17060"/>
        </row>
        <row r="17061">
          <cell r="K17061"/>
          <cell r="V17061"/>
          <cell r="W17061"/>
        </row>
        <row r="17062">
          <cell r="K17062"/>
          <cell r="V17062"/>
          <cell r="W17062"/>
        </row>
        <row r="17063">
          <cell r="K17063"/>
          <cell r="V17063"/>
          <cell r="W17063"/>
        </row>
        <row r="17064">
          <cell r="K17064"/>
          <cell r="V17064"/>
          <cell r="W17064"/>
        </row>
        <row r="17065">
          <cell r="K17065"/>
          <cell r="V17065"/>
          <cell r="W17065"/>
        </row>
        <row r="17066">
          <cell r="K17066"/>
          <cell r="V17066"/>
          <cell r="W17066"/>
        </row>
        <row r="17067">
          <cell r="K17067"/>
          <cell r="V17067"/>
          <cell r="W17067"/>
        </row>
        <row r="17068">
          <cell r="K17068"/>
          <cell r="V17068"/>
          <cell r="W17068"/>
        </row>
        <row r="17069">
          <cell r="K17069"/>
          <cell r="V17069"/>
          <cell r="W17069"/>
        </row>
        <row r="17070">
          <cell r="K17070"/>
          <cell r="V17070"/>
          <cell r="W17070"/>
        </row>
        <row r="17071">
          <cell r="K17071"/>
          <cell r="V17071"/>
          <cell r="W17071"/>
        </row>
        <row r="17072">
          <cell r="K17072"/>
          <cell r="V17072"/>
          <cell r="W17072"/>
        </row>
        <row r="17073">
          <cell r="K17073"/>
          <cell r="V17073"/>
          <cell r="W17073"/>
        </row>
        <row r="17074">
          <cell r="K17074"/>
          <cell r="V17074"/>
          <cell r="W17074"/>
        </row>
        <row r="17075">
          <cell r="K17075"/>
          <cell r="V17075"/>
          <cell r="W17075"/>
        </row>
        <row r="17076">
          <cell r="K17076"/>
          <cell r="V17076"/>
          <cell r="W17076"/>
        </row>
        <row r="17077">
          <cell r="K17077"/>
          <cell r="V17077"/>
          <cell r="W17077"/>
        </row>
        <row r="17078">
          <cell r="K17078"/>
          <cell r="V17078"/>
          <cell r="W17078"/>
        </row>
        <row r="17079">
          <cell r="K17079"/>
          <cell r="V17079"/>
          <cell r="W17079"/>
        </row>
        <row r="17080">
          <cell r="K17080"/>
          <cell r="V17080"/>
          <cell r="W17080"/>
        </row>
        <row r="17081">
          <cell r="K17081"/>
          <cell r="V17081"/>
          <cell r="W17081"/>
        </row>
        <row r="17082">
          <cell r="K17082"/>
          <cell r="V17082"/>
          <cell r="W17082"/>
        </row>
        <row r="17083">
          <cell r="K17083"/>
          <cell r="V17083"/>
          <cell r="W17083"/>
        </row>
        <row r="17084">
          <cell r="K17084"/>
          <cell r="V17084"/>
          <cell r="W17084"/>
        </row>
        <row r="17085">
          <cell r="K17085"/>
          <cell r="V17085"/>
          <cell r="W17085"/>
        </row>
        <row r="17086">
          <cell r="K17086"/>
          <cell r="V17086"/>
          <cell r="W17086"/>
        </row>
        <row r="17087">
          <cell r="K17087"/>
          <cell r="V17087"/>
          <cell r="W17087"/>
        </row>
        <row r="17088">
          <cell r="K17088"/>
          <cell r="V17088"/>
          <cell r="W17088"/>
        </row>
        <row r="17089">
          <cell r="K17089"/>
          <cell r="V17089"/>
          <cell r="W17089"/>
        </row>
        <row r="17090">
          <cell r="K17090"/>
          <cell r="V17090"/>
          <cell r="W17090"/>
        </row>
        <row r="17091">
          <cell r="K17091"/>
          <cell r="V17091"/>
          <cell r="W17091"/>
        </row>
        <row r="17092">
          <cell r="K17092"/>
          <cell r="V17092"/>
          <cell r="W17092"/>
        </row>
        <row r="17093">
          <cell r="K17093"/>
          <cell r="V17093"/>
          <cell r="W17093"/>
        </row>
        <row r="17094">
          <cell r="K17094"/>
          <cell r="V17094"/>
          <cell r="W17094"/>
        </row>
        <row r="17095">
          <cell r="K17095"/>
          <cell r="V17095"/>
          <cell r="W17095"/>
        </row>
        <row r="17096">
          <cell r="K17096"/>
          <cell r="V17096"/>
          <cell r="W17096"/>
        </row>
        <row r="17097">
          <cell r="K17097"/>
          <cell r="V17097"/>
          <cell r="W17097"/>
        </row>
        <row r="17098">
          <cell r="K17098"/>
          <cell r="V17098"/>
          <cell r="W17098"/>
        </row>
        <row r="17099">
          <cell r="K17099"/>
          <cell r="V17099"/>
          <cell r="W17099"/>
        </row>
        <row r="17100">
          <cell r="K17100"/>
          <cell r="V17100"/>
          <cell r="W17100"/>
        </row>
        <row r="17101">
          <cell r="K17101"/>
          <cell r="V17101"/>
          <cell r="W17101"/>
        </row>
        <row r="17102">
          <cell r="K17102"/>
          <cell r="V17102"/>
          <cell r="W17102"/>
        </row>
        <row r="17103">
          <cell r="K17103"/>
          <cell r="V17103"/>
          <cell r="W17103"/>
        </row>
        <row r="17104">
          <cell r="K17104"/>
          <cell r="V17104"/>
          <cell r="W17104"/>
        </row>
        <row r="17105">
          <cell r="K17105"/>
          <cell r="V17105"/>
          <cell r="W17105"/>
        </row>
        <row r="17106">
          <cell r="K17106"/>
          <cell r="V17106"/>
          <cell r="W17106"/>
        </row>
        <row r="17107">
          <cell r="K17107"/>
          <cell r="V17107"/>
          <cell r="W17107"/>
        </row>
        <row r="17108">
          <cell r="K17108"/>
          <cell r="V17108"/>
          <cell r="W17108"/>
        </row>
        <row r="17109">
          <cell r="K17109"/>
          <cell r="V17109"/>
          <cell r="W17109"/>
        </row>
        <row r="17110">
          <cell r="K17110"/>
          <cell r="V17110"/>
          <cell r="W17110"/>
        </row>
        <row r="17111">
          <cell r="K17111"/>
          <cell r="V17111"/>
          <cell r="W17111"/>
        </row>
        <row r="17112">
          <cell r="K17112"/>
          <cell r="V17112"/>
          <cell r="W17112"/>
        </row>
        <row r="17113">
          <cell r="K17113"/>
          <cell r="V17113"/>
          <cell r="W17113"/>
        </row>
        <row r="17114">
          <cell r="K17114"/>
          <cell r="V17114"/>
          <cell r="W17114"/>
        </row>
        <row r="17115">
          <cell r="K17115"/>
          <cell r="V17115"/>
          <cell r="W17115"/>
        </row>
        <row r="17116">
          <cell r="K17116"/>
          <cell r="V17116"/>
          <cell r="W17116"/>
        </row>
        <row r="17117">
          <cell r="K17117"/>
          <cell r="V17117"/>
          <cell r="W17117"/>
        </row>
        <row r="17118">
          <cell r="K17118"/>
          <cell r="V17118"/>
          <cell r="W17118"/>
        </row>
        <row r="17119">
          <cell r="K17119"/>
          <cell r="V17119"/>
          <cell r="W17119"/>
        </row>
        <row r="17120">
          <cell r="K17120"/>
          <cell r="V17120"/>
          <cell r="W17120"/>
        </row>
        <row r="17121">
          <cell r="K17121"/>
          <cell r="V17121"/>
          <cell r="W17121"/>
        </row>
        <row r="17122">
          <cell r="K17122"/>
          <cell r="V17122"/>
          <cell r="W17122"/>
        </row>
        <row r="17123">
          <cell r="K17123"/>
          <cell r="V17123"/>
          <cell r="W17123"/>
        </row>
        <row r="17124">
          <cell r="K17124"/>
          <cell r="V17124"/>
          <cell r="W17124"/>
        </row>
        <row r="17125">
          <cell r="K17125"/>
          <cell r="V17125"/>
          <cell r="W17125"/>
        </row>
        <row r="17126">
          <cell r="K17126"/>
          <cell r="V17126"/>
          <cell r="W17126"/>
        </row>
        <row r="17127">
          <cell r="K17127"/>
          <cell r="V17127"/>
          <cell r="W17127"/>
        </row>
        <row r="17128">
          <cell r="K17128"/>
          <cell r="V17128"/>
          <cell r="W17128"/>
        </row>
        <row r="17129">
          <cell r="K17129"/>
          <cell r="V17129"/>
          <cell r="W17129"/>
        </row>
        <row r="17130">
          <cell r="K17130"/>
          <cell r="V17130"/>
          <cell r="W17130"/>
        </row>
        <row r="17131">
          <cell r="K17131"/>
          <cell r="V17131"/>
          <cell r="W17131"/>
        </row>
        <row r="17132">
          <cell r="K17132"/>
          <cell r="V17132"/>
          <cell r="W17132"/>
        </row>
        <row r="17133">
          <cell r="K17133"/>
          <cell r="V17133"/>
          <cell r="W17133"/>
        </row>
        <row r="17134">
          <cell r="K17134"/>
          <cell r="V17134"/>
          <cell r="W17134"/>
        </row>
        <row r="17135">
          <cell r="K17135"/>
          <cell r="V17135"/>
          <cell r="W17135"/>
        </row>
        <row r="17136">
          <cell r="K17136"/>
          <cell r="V17136"/>
          <cell r="W17136"/>
        </row>
        <row r="17137">
          <cell r="K17137"/>
          <cell r="V17137"/>
          <cell r="W17137"/>
        </row>
        <row r="17138">
          <cell r="K17138"/>
          <cell r="V17138"/>
          <cell r="W17138"/>
        </row>
        <row r="17139">
          <cell r="K17139"/>
          <cell r="V17139"/>
          <cell r="W17139"/>
        </row>
        <row r="17140">
          <cell r="K17140"/>
          <cell r="V17140"/>
          <cell r="W17140"/>
        </row>
        <row r="17141">
          <cell r="K17141"/>
          <cell r="V17141"/>
          <cell r="W17141"/>
        </row>
        <row r="17142">
          <cell r="K17142"/>
          <cell r="V17142"/>
          <cell r="W17142"/>
        </row>
        <row r="17143">
          <cell r="K17143"/>
          <cell r="V17143"/>
          <cell r="W17143"/>
        </row>
        <row r="17144">
          <cell r="K17144"/>
          <cell r="V17144"/>
          <cell r="W17144"/>
        </row>
        <row r="17145">
          <cell r="K17145"/>
          <cell r="V17145"/>
          <cell r="W17145"/>
        </row>
        <row r="17146">
          <cell r="K17146"/>
          <cell r="V17146"/>
          <cell r="W17146"/>
        </row>
        <row r="17147">
          <cell r="K17147"/>
          <cell r="V17147"/>
          <cell r="W17147"/>
        </row>
        <row r="17148">
          <cell r="K17148"/>
          <cell r="V17148"/>
          <cell r="W17148"/>
        </row>
        <row r="17149">
          <cell r="K17149"/>
          <cell r="V17149"/>
          <cell r="W17149"/>
        </row>
        <row r="17150">
          <cell r="K17150"/>
          <cell r="V17150"/>
          <cell r="W17150"/>
        </row>
        <row r="17151">
          <cell r="K17151"/>
          <cell r="V17151"/>
          <cell r="W17151"/>
        </row>
        <row r="17152">
          <cell r="K17152"/>
          <cell r="V17152"/>
          <cell r="W17152"/>
        </row>
        <row r="17153">
          <cell r="K17153"/>
          <cell r="V17153"/>
          <cell r="W17153"/>
        </row>
        <row r="17154">
          <cell r="K17154"/>
          <cell r="V17154"/>
          <cell r="W17154"/>
        </row>
        <row r="17155">
          <cell r="K17155"/>
          <cell r="V17155"/>
          <cell r="W17155"/>
        </row>
        <row r="17156">
          <cell r="K17156"/>
          <cell r="V17156"/>
          <cell r="W17156"/>
        </row>
        <row r="17157">
          <cell r="K17157"/>
          <cell r="V17157"/>
          <cell r="W17157"/>
        </row>
        <row r="17158">
          <cell r="K17158"/>
          <cell r="V17158"/>
          <cell r="W17158"/>
        </row>
        <row r="17159">
          <cell r="K17159"/>
          <cell r="V17159"/>
          <cell r="W17159"/>
        </row>
        <row r="17160">
          <cell r="K17160"/>
          <cell r="V17160"/>
          <cell r="W17160"/>
        </row>
        <row r="17161">
          <cell r="K17161"/>
          <cell r="V17161"/>
          <cell r="W17161"/>
        </row>
        <row r="17162">
          <cell r="K17162"/>
          <cell r="V17162"/>
          <cell r="W17162"/>
        </row>
        <row r="17163">
          <cell r="K17163"/>
          <cell r="V17163"/>
          <cell r="W17163"/>
        </row>
        <row r="17164">
          <cell r="K17164"/>
          <cell r="V17164"/>
          <cell r="W17164"/>
        </row>
        <row r="17165">
          <cell r="K17165"/>
          <cell r="V17165"/>
          <cell r="W17165"/>
        </row>
        <row r="17166">
          <cell r="K17166"/>
          <cell r="V17166"/>
          <cell r="W17166"/>
        </row>
        <row r="17167">
          <cell r="K17167"/>
          <cell r="V17167"/>
          <cell r="W17167"/>
        </row>
        <row r="17168">
          <cell r="K17168"/>
          <cell r="V17168"/>
          <cell r="W17168"/>
        </row>
        <row r="17169">
          <cell r="K17169"/>
          <cell r="V17169"/>
          <cell r="W17169"/>
        </row>
        <row r="17170">
          <cell r="K17170"/>
          <cell r="V17170"/>
          <cell r="W17170"/>
        </row>
        <row r="17171">
          <cell r="K17171"/>
          <cell r="V17171"/>
          <cell r="W17171"/>
        </row>
        <row r="17172">
          <cell r="K17172"/>
          <cell r="V17172"/>
          <cell r="W17172"/>
        </row>
        <row r="17173">
          <cell r="K17173"/>
          <cell r="V17173"/>
          <cell r="W17173"/>
        </row>
        <row r="17174">
          <cell r="K17174"/>
          <cell r="V17174"/>
          <cell r="W17174"/>
        </row>
        <row r="17175">
          <cell r="K17175"/>
          <cell r="V17175"/>
          <cell r="W17175"/>
        </row>
        <row r="17176">
          <cell r="K17176"/>
          <cell r="V17176"/>
          <cell r="W17176"/>
        </row>
        <row r="17177">
          <cell r="K17177"/>
          <cell r="V17177"/>
          <cell r="W17177"/>
        </row>
        <row r="17178">
          <cell r="K17178"/>
          <cell r="V17178"/>
          <cell r="W17178"/>
        </row>
        <row r="17179">
          <cell r="K17179"/>
          <cell r="V17179"/>
          <cell r="W17179"/>
        </row>
        <row r="17180">
          <cell r="K17180"/>
          <cell r="V17180"/>
          <cell r="W17180"/>
        </row>
        <row r="17181">
          <cell r="K17181"/>
          <cell r="V17181"/>
          <cell r="W17181"/>
        </row>
        <row r="17182">
          <cell r="K17182"/>
          <cell r="V17182"/>
          <cell r="W17182"/>
        </row>
        <row r="17183">
          <cell r="K17183"/>
          <cell r="V17183"/>
          <cell r="W17183"/>
        </row>
        <row r="17184">
          <cell r="K17184"/>
          <cell r="V17184"/>
          <cell r="W17184"/>
        </row>
        <row r="17185">
          <cell r="K17185"/>
          <cell r="V17185"/>
          <cell r="W17185"/>
        </row>
        <row r="17186">
          <cell r="K17186"/>
          <cell r="V17186"/>
          <cell r="W17186"/>
        </row>
        <row r="17187">
          <cell r="K17187"/>
          <cell r="V17187"/>
          <cell r="W17187"/>
        </row>
        <row r="17188">
          <cell r="K17188"/>
          <cell r="V17188"/>
          <cell r="W17188"/>
        </row>
        <row r="17189">
          <cell r="K17189"/>
          <cell r="V17189"/>
          <cell r="W17189"/>
        </row>
        <row r="17190">
          <cell r="K17190"/>
          <cell r="V17190"/>
          <cell r="W17190"/>
        </row>
        <row r="17191">
          <cell r="K17191"/>
          <cell r="V17191"/>
          <cell r="W17191"/>
        </row>
        <row r="17192">
          <cell r="K17192"/>
          <cell r="V17192"/>
          <cell r="W17192"/>
        </row>
        <row r="17193">
          <cell r="K17193"/>
          <cell r="V17193"/>
          <cell r="W17193"/>
        </row>
        <row r="17194">
          <cell r="K17194"/>
          <cell r="V17194"/>
          <cell r="W17194"/>
        </row>
        <row r="17195">
          <cell r="K17195"/>
          <cell r="V17195"/>
          <cell r="W17195"/>
        </row>
        <row r="17196">
          <cell r="K17196"/>
          <cell r="V17196"/>
          <cell r="W17196"/>
        </row>
        <row r="17197">
          <cell r="K17197"/>
          <cell r="V17197"/>
          <cell r="W17197"/>
        </row>
        <row r="17198">
          <cell r="K17198"/>
          <cell r="V17198"/>
          <cell r="W17198"/>
        </row>
        <row r="17199">
          <cell r="K17199"/>
          <cell r="V17199"/>
          <cell r="W17199"/>
        </row>
        <row r="17200">
          <cell r="K17200"/>
          <cell r="V17200"/>
          <cell r="W17200"/>
        </row>
        <row r="17201">
          <cell r="K17201"/>
          <cell r="V17201"/>
          <cell r="W17201"/>
        </row>
        <row r="17202">
          <cell r="K17202"/>
          <cell r="V17202"/>
          <cell r="W17202"/>
        </row>
        <row r="17203">
          <cell r="K17203"/>
          <cell r="V17203"/>
          <cell r="W17203"/>
        </row>
        <row r="17204">
          <cell r="K17204"/>
          <cell r="V17204"/>
          <cell r="W17204"/>
        </row>
        <row r="17205">
          <cell r="K17205"/>
          <cell r="V17205"/>
          <cell r="W17205"/>
        </row>
        <row r="17206">
          <cell r="K17206"/>
          <cell r="V17206"/>
          <cell r="W17206"/>
        </row>
        <row r="17207">
          <cell r="K17207"/>
          <cell r="V17207"/>
          <cell r="W17207"/>
        </row>
        <row r="17208">
          <cell r="K17208"/>
          <cell r="V17208"/>
          <cell r="W17208"/>
        </row>
        <row r="17209">
          <cell r="K17209"/>
          <cell r="V17209"/>
          <cell r="W17209"/>
        </row>
        <row r="17210">
          <cell r="K17210"/>
          <cell r="V17210"/>
          <cell r="W17210"/>
        </row>
        <row r="17211">
          <cell r="K17211"/>
          <cell r="V17211"/>
          <cell r="W17211"/>
        </row>
        <row r="17212">
          <cell r="K17212"/>
          <cell r="V17212"/>
          <cell r="W17212"/>
        </row>
        <row r="17213">
          <cell r="K17213"/>
          <cell r="V17213"/>
          <cell r="W17213"/>
        </row>
        <row r="17214">
          <cell r="K17214"/>
          <cell r="V17214"/>
          <cell r="W17214"/>
        </row>
        <row r="17215">
          <cell r="K17215"/>
          <cell r="V17215"/>
          <cell r="W17215"/>
        </row>
        <row r="17216">
          <cell r="K17216"/>
          <cell r="V17216"/>
          <cell r="W17216"/>
        </row>
        <row r="17217">
          <cell r="K17217"/>
          <cell r="V17217"/>
          <cell r="W17217"/>
        </row>
        <row r="17218">
          <cell r="K17218"/>
          <cell r="V17218"/>
          <cell r="W17218"/>
        </row>
        <row r="17219">
          <cell r="K17219"/>
          <cell r="V17219"/>
          <cell r="W17219"/>
        </row>
        <row r="17220">
          <cell r="K17220"/>
          <cell r="V17220"/>
          <cell r="W17220"/>
        </row>
        <row r="17221">
          <cell r="K17221"/>
          <cell r="V17221"/>
          <cell r="W17221"/>
        </row>
        <row r="17222">
          <cell r="K17222"/>
          <cell r="V17222"/>
          <cell r="W17222"/>
        </row>
        <row r="17223">
          <cell r="K17223"/>
          <cell r="V17223"/>
          <cell r="W17223"/>
        </row>
        <row r="17224">
          <cell r="K17224"/>
          <cell r="V17224"/>
          <cell r="W17224"/>
        </row>
        <row r="17225">
          <cell r="K17225"/>
          <cell r="V17225"/>
          <cell r="W17225"/>
        </row>
        <row r="17226">
          <cell r="K17226"/>
          <cell r="V17226"/>
          <cell r="W17226"/>
        </row>
        <row r="17227">
          <cell r="K17227"/>
          <cell r="V17227"/>
          <cell r="W17227"/>
        </row>
        <row r="17228">
          <cell r="K17228"/>
          <cell r="V17228"/>
          <cell r="W17228"/>
        </row>
        <row r="17229">
          <cell r="K17229"/>
          <cell r="V17229"/>
          <cell r="W17229"/>
        </row>
        <row r="17230">
          <cell r="K17230"/>
          <cell r="V17230"/>
          <cell r="W17230"/>
        </row>
        <row r="17231">
          <cell r="K17231"/>
          <cell r="V17231"/>
          <cell r="W17231"/>
        </row>
        <row r="17232">
          <cell r="K17232"/>
          <cell r="V17232"/>
          <cell r="W17232"/>
        </row>
        <row r="17233">
          <cell r="K17233"/>
          <cell r="V17233"/>
          <cell r="W17233"/>
        </row>
        <row r="17234">
          <cell r="K17234"/>
          <cell r="V17234"/>
          <cell r="W17234"/>
        </row>
        <row r="17235">
          <cell r="K17235"/>
          <cell r="V17235"/>
          <cell r="W17235"/>
        </row>
        <row r="17236">
          <cell r="K17236"/>
          <cell r="V17236"/>
          <cell r="W17236"/>
        </row>
        <row r="17237">
          <cell r="K17237"/>
          <cell r="V17237"/>
          <cell r="W17237"/>
        </row>
        <row r="17238">
          <cell r="K17238"/>
          <cell r="V17238"/>
          <cell r="W17238"/>
        </row>
        <row r="17239">
          <cell r="K17239"/>
          <cell r="V17239"/>
          <cell r="W17239"/>
        </row>
        <row r="17240">
          <cell r="K17240"/>
          <cell r="V17240"/>
          <cell r="W17240"/>
        </row>
        <row r="17241">
          <cell r="K17241"/>
          <cell r="V17241"/>
          <cell r="W17241"/>
        </row>
        <row r="17242">
          <cell r="K17242"/>
          <cell r="V17242"/>
          <cell r="W17242"/>
        </row>
        <row r="17243">
          <cell r="K17243"/>
          <cell r="V17243"/>
          <cell r="W17243"/>
        </row>
        <row r="17244">
          <cell r="K17244"/>
          <cell r="V17244"/>
          <cell r="W17244"/>
        </row>
        <row r="17245">
          <cell r="K17245"/>
          <cell r="V17245"/>
          <cell r="W17245"/>
        </row>
        <row r="17246">
          <cell r="K17246"/>
          <cell r="V17246"/>
          <cell r="W17246"/>
        </row>
        <row r="17247">
          <cell r="K17247"/>
          <cell r="V17247"/>
          <cell r="W17247"/>
        </row>
        <row r="17248">
          <cell r="K17248"/>
          <cell r="V17248"/>
          <cell r="W17248"/>
        </row>
        <row r="17249">
          <cell r="K17249"/>
          <cell r="V17249"/>
          <cell r="W17249"/>
        </row>
        <row r="17250">
          <cell r="K17250"/>
          <cell r="V17250"/>
          <cell r="W17250"/>
        </row>
        <row r="17251">
          <cell r="K17251"/>
          <cell r="V17251"/>
          <cell r="W17251"/>
        </row>
        <row r="17252">
          <cell r="K17252"/>
          <cell r="V17252"/>
          <cell r="W17252"/>
        </row>
        <row r="17253">
          <cell r="K17253"/>
          <cell r="V17253"/>
          <cell r="W17253"/>
        </row>
        <row r="17254">
          <cell r="K17254"/>
          <cell r="V17254"/>
          <cell r="W17254"/>
        </row>
        <row r="17255">
          <cell r="K17255"/>
          <cell r="V17255"/>
          <cell r="W17255"/>
        </row>
        <row r="17256">
          <cell r="K17256"/>
          <cell r="V17256"/>
          <cell r="W17256"/>
        </row>
        <row r="17257">
          <cell r="K17257"/>
          <cell r="V17257"/>
          <cell r="W17257"/>
        </row>
        <row r="17258">
          <cell r="K17258"/>
          <cell r="V17258"/>
          <cell r="W17258"/>
        </row>
        <row r="17259">
          <cell r="K17259"/>
          <cell r="V17259"/>
          <cell r="W17259"/>
        </row>
        <row r="17260">
          <cell r="K17260"/>
          <cell r="V17260"/>
          <cell r="W17260"/>
        </row>
        <row r="17261">
          <cell r="K17261"/>
          <cell r="V17261"/>
          <cell r="W17261"/>
        </row>
        <row r="17262">
          <cell r="K17262"/>
          <cell r="V17262"/>
          <cell r="W17262"/>
        </row>
        <row r="17263">
          <cell r="K17263"/>
          <cell r="V17263"/>
          <cell r="W17263"/>
        </row>
        <row r="17264">
          <cell r="K17264"/>
          <cell r="V17264"/>
          <cell r="W17264"/>
        </row>
        <row r="17265">
          <cell r="K17265"/>
          <cell r="V17265"/>
          <cell r="W17265"/>
        </row>
        <row r="17266">
          <cell r="K17266"/>
          <cell r="V17266"/>
          <cell r="W17266"/>
        </row>
        <row r="17267">
          <cell r="K17267"/>
          <cell r="V17267"/>
          <cell r="W17267"/>
        </row>
        <row r="17268">
          <cell r="K17268"/>
          <cell r="V17268"/>
          <cell r="W17268"/>
        </row>
        <row r="17269">
          <cell r="K17269"/>
          <cell r="V17269"/>
          <cell r="W17269"/>
        </row>
        <row r="17270">
          <cell r="K17270"/>
          <cell r="V17270"/>
          <cell r="W17270"/>
        </row>
        <row r="17271">
          <cell r="K17271"/>
          <cell r="V17271"/>
          <cell r="W17271"/>
        </row>
        <row r="17272">
          <cell r="K17272"/>
          <cell r="V17272"/>
          <cell r="W17272"/>
        </row>
        <row r="17273">
          <cell r="K17273"/>
          <cell r="V17273"/>
          <cell r="W17273"/>
        </row>
        <row r="17274">
          <cell r="K17274"/>
          <cell r="V17274"/>
          <cell r="W17274"/>
        </row>
        <row r="17275">
          <cell r="K17275"/>
          <cell r="V17275"/>
          <cell r="W17275"/>
        </row>
        <row r="17276">
          <cell r="K17276"/>
          <cell r="V17276"/>
          <cell r="W17276"/>
        </row>
        <row r="17277">
          <cell r="K17277"/>
          <cell r="V17277"/>
          <cell r="W17277"/>
        </row>
        <row r="17278">
          <cell r="K17278"/>
          <cell r="V17278"/>
          <cell r="W17278"/>
        </row>
        <row r="17279">
          <cell r="K17279"/>
          <cell r="V17279"/>
          <cell r="W17279"/>
        </row>
        <row r="17280">
          <cell r="K17280"/>
          <cell r="V17280"/>
          <cell r="W17280"/>
        </row>
        <row r="17281">
          <cell r="K17281"/>
          <cell r="V17281"/>
          <cell r="W17281"/>
        </row>
        <row r="17282">
          <cell r="K17282"/>
          <cell r="V17282"/>
          <cell r="W17282"/>
        </row>
        <row r="17283">
          <cell r="K17283"/>
          <cell r="V17283"/>
          <cell r="W17283"/>
        </row>
        <row r="17284">
          <cell r="K17284"/>
          <cell r="V17284"/>
          <cell r="W17284"/>
        </row>
        <row r="17285">
          <cell r="K17285"/>
          <cell r="V17285"/>
          <cell r="W17285"/>
        </row>
        <row r="17286">
          <cell r="K17286"/>
          <cell r="V17286"/>
          <cell r="W17286"/>
        </row>
        <row r="17287">
          <cell r="K17287"/>
          <cell r="V17287"/>
          <cell r="W17287"/>
        </row>
        <row r="17288">
          <cell r="K17288"/>
          <cell r="V17288"/>
          <cell r="W17288"/>
        </row>
        <row r="17289">
          <cell r="K17289"/>
          <cell r="V17289"/>
          <cell r="W17289"/>
        </row>
        <row r="17290">
          <cell r="K17290"/>
          <cell r="V17290"/>
          <cell r="W17290"/>
        </row>
        <row r="17291">
          <cell r="K17291"/>
          <cell r="V17291"/>
          <cell r="W17291"/>
        </row>
        <row r="17292">
          <cell r="K17292"/>
          <cell r="V17292"/>
          <cell r="W17292"/>
        </row>
        <row r="17293">
          <cell r="K17293"/>
          <cell r="V17293"/>
          <cell r="W17293"/>
        </row>
        <row r="17294">
          <cell r="K17294"/>
          <cell r="V17294"/>
          <cell r="W17294"/>
        </row>
        <row r="17295">
          <cell r="K17295"/>
          <cell r="V17295"/>
          <cell r="W17295"/>
        </row>
        <row r="17296">
          <cell r="K17296"/>
          <cell r="V17296"/>
          <cell r="W17296"/>
        </row>
        <row r="17297">
          <cell r="K17297"/>
          <cell r="V17297"/>
          <cell r="W17297"/>
        </row>
        <row r="17298">
          <cell r="K17298"/>
          <cell r="V17298"/>
          <cell r="W17298"/>
        </row>
        <row r="17299">
          <cell r="K17299"/>
          <cell r="V17299"/>
          <cell r="W17299"/>
        </row>
        <row r="17300">
          <cell r="K17300"/>
          <cell r="V17300"/>
          <cell r="W17300"/>
        </row>
        <row r="17301">
          <cell r="K17301"/>
          <cell r="V17301"/>
          <cell r="W17301"/>
        </row>
        <row r="17302">
          <cell r="K17302"/>
          <cell r="V17302"/>
          <cell r="W17302"/>
        </row>
        <row r="17303">
          <cell r="K17303"/>
          <cell r="V17303"/>
          <cell r="W17303"/>
        </row>
        <row r="17304">
          <cell r="K17304"/>
          <cell r="V17304"/>
          <cell r="W17304"/>
        </row>
        <row r="17305">
          <cell r="K17305"/>
          <cell r="V17305"/>
          <cell r="W17305"/>
        </row>
        <row r="17306">
          <cell r="K17306"/>
          <cell r="V17306"/>
          <cell r="W17306"/>
        </row>
        <row r="17307">
          <cell r="K17307"/>
          <cell r="V17307"/>
          <cell r="W17307"/>
        </row>
        <row r="17308">
          <cell r="K17308"/>
          <cell r="V17308"/>
          <cell r="W17308"/>
        </row>
        <row r="17309">
          <cell r="K17309"/>
          <cell r="V17309"/>
          <cell r="W17309"/>
        </row>
        <row r="17310">
          <cell r="K17310"/>
          <cell r="V17310"/>
          <cell r="W17310"/>
        </row>
        <row r="17311">
          <cell r="K17311"/>
          <cell r="V17311"/>
          <cell r="W17311"/>
        </row>
        <row r="17312">
          <cell r="K17312"/>
          <cell r="V17312"/>
          <cell r="W17312"/>
        </row>
        <row r="17313">
          <cell r="K17313"/>
          <cell r="V17313"/>
          <cell r="W17313"/>
        </row>
        <row r="17314">
          <cell r="K17314"/>
          <cell r="V17314"/>
          <cell r="W17314"/>
        </row>
        <row r="17315">
          <cell r="K17315"/>
          <cell r="V17315"/>
          <cell r="W17315"/>
        </row>
        <row r="17316">
          <cell r="K17316"/>
          <cell r="V17316"/>
          <cell r="W17316"/>
        </row>
        <row r="17317">
          <cell r="K17317"/>
          <cell r="V17317"/>
          <cell r="W17317"/>
        </row>
        <row r="17318">
          <cell r="K17318"/>
          <cell r="V17318"/>
          <cell r="W17318"/>
        </row>
        <row r="17319">
          <cell r="K17319"/>
          <cell r="V17319"/>
          <cell r="W17319"/>
        </row>
        <row r="17320">
          <cell r="K17320"/>
          <cell r="V17320"/>
          <cell r="W17320"/>
        </row>
        <row r="17321">
          <cell r="K17321"/>
          <cell r="V17321"/>
          <cell r="W17321"/>
        </row>
        <row r="17322">
          <cell r="K17322"/>
          <cell r="V17322"/>
          <cell r="W17322"/>
        </row>
        <row r="17323">
          <cell r="K17323"/>
          <cell r="V17323"/>
          <cell r="W17323"/>
        </row>
        <row r="17324">
          <cell r="K17324"/>
          <cell r="V17324"/>
          <cell r="W17324"/>
        </row>
        <row r="17325">
          <cell r="K17325"/>
          <cell r="V17325"/>
          <cell r="W17325"/>
        </row>
        <row r="17326">
          <cell r="K17326"/>
          <cell r="V17326"/>
          <cell r="W17326"/>
        </row>
        <row r="17327">
          <cell r="K17327"/>
          <cell r="V17327"/>
          <cell r="W17327"/>
        </row>
        <row r="17328">
          <cell r="K17328"/>
          <cell r="V17328"/>
          <cell r="W17328"/>
        </row>
        <row r="17329">
          <cell r="K17329"/>
          <cell r="V17329"/>
          <cell r="W17329"/>
        </row>
        <row r="17330">
          <cell r="K17330"/>
          <cell r="V17330"/>
          <cell r="W17330"/>
        </row>
        <row r="17331">
          <cell r="K17331"/>
          <cell r="V17331"/>
          <cell r="W17331"/>
        </row>
        <row r="17332">
          <cell r="K17332"/>
          <cell r="V17332"/>
          <cell r="W17332"/>
        </row>
        <row r="17333">
          <cell r="K17333"/>
          <cell r="V17333"/>
          <cell r="W17333"/>
        </row>
        <row r="17334">
          <cell r="K17334"/>
          <cell r="V17334"/>
          <cell r="W17334"/>
        </row>
        <row r="17335">
          <cell r="K17335"/>
          <cell r="V17335"/>
          <cell r="W17335"/>
        </row>
        <row r="17336">
          <cell r="K17336"/>
          <cell r="V17336"/>
          <cell r="W17336"/>
        </row>
        <row r="17337">
          <cell r="K17337"/>
          <cell r="V17337"/>
          <cell r="W17337"/>
        </row>
        <row r="17338">
          <cell r="K17338"/>
          <cell r="V17338"/>
          <cell r="W17338"/>
        </row>
        <row r="17339">
          <cell r="K17339"/>
          <cell r="V17339"/>
          <cell r="W17339"/>
        </row>
        <row r="17340">
          <cell r="K17340"/>
          <cell r="V17340"/>
          <cell r="W17340"/>
        </row>
        <row r="17341">
          <cell r="K17341"/>
          <cell r="V17341"/>
          <cell r="W17341"/>
        </row>
        <row r="17342">
          <cell r="K17342"/>
          <cell r="V17342"/>
          <cell r="W17342"/>
        </row>
        <row r="17343">
          <cell r="K17343"/>
          <cell r="V17343"/>
          <cell r="W17343"/>
        </row>
        <row r="17344">
          <cell r="K17344"/>
          <cell r="V17344"/>
          <cell r="W17344"/>
        </row>
        <row r="17345">
          <cell r="K17345"/>
          <cell r="V17345"/>
          <cell r="W17345"/>
        </row>
        <row r="17346">
          <cell r="K17346"/>
          <cell r="V17346"/>
          <cell r="W17346"/>
        </row>
        <row r="17347">
          <cell r="K17347"/>
          <cell r="V17347"/>
          <cell r="W17347"/>
        </row>
        <row r="17348">
          <cell r="K17348"/>
          <cell r="V17348"/>
          <cell r="W17348"/>
        </row>
        <row r="17349">
          <cell r="K17349"/>
          <cell r="V17349"/>
          <cell r="W17349"/>
        </row>
        <row r="17350">
          <cell r="K17350"/>
          <cell r="V17350"/>
          <cell r="W17350"/>
        </row>
        <row r="17351">
          <cell r="K17351"/>
          <cell r="V17351"/>
          <cell r="W17351"/>
        </row>
        <row r="17352">
          <cell r="K17352"/>
          <cell r="V17352"/>
          <cell r="W17352"/>
        </row>
        <row r="17353">
          <cell r="K17353"/>
          <cell r="V17353"/>
          <cell r="W17353"/>
        </row>
        <row r="17354">
          <cell r="K17354"/>
          <cell r="V17354"/>
          <cell r="W17354"/>
        </row>
        <row r="17355">
          <cell r="K17355"/>
          <cell r="V17355"/>
          <cell r="W17355"/>
        </row>
        <row r="17356">
          <cell r="K17356"/>
          <cell r="V17356"/>
          <cell r="W17356"/>
        </row>
        <row r="17357">
          <cell r="K17357"/>
          <cell r="V17357"/>
          <cell r="W17357"/>
        </row>
        <row r="17358">
          <cell r="K17358"/>
          <cell r="V17358"/>
          <cell r="W17358"/>
        </row>
        <row r="17359">
          <cell r="K17359"/>
          <cell r="V17359"/>
          <cell r="W17359"/>
        </row>
        <row r="17360">
          <cell r="K17360"/>
          <cell r="V17360"/>
          <cell r="W17360"/>
        </row>
        <row r="17361">
          <cell r="K17361"/>
          <cell r="V17361"/>
          <cell r="W17361"/>
        </row>
        <row r="17362">
          <cell r="K17362"/>
          <cell r="V17362"/>
          <cell r="W17362"/>
        </row>
        <row r="17363">
          <cell r="K17363"/>
          <cell r="V17363"/>
          <cell r="W17363"/>
        </row>
        <row r="17364">
          <cell r="K17364"/>
          <cell r="V17364"/>
          <cell r="W17364"/>
        </row>
        <row r="17365">
          <cell r="K17365"/>
          <cell r="V17365"/>
          <cell r="W17365"/>
        </row>
        <row r="17366">
          <cell r="K17366"/>
          <cell r="V17366"/>
          <cell r="W17366"/>
        </row>
        <row r="17367">
          <cell r="K17367"/>
          <cell r="V17367"/>
          <cell r="W17367"/>
        </row>
        <row r="17368">
          <cell r="K17368"/>
          <cell r="V17368"/>
          <cell r="W17368"/>
        </row>
        <row r="17369">
          <cell r="K17369"/>
          <cell r="V17369"/>
          <cell r="W17369"/>
        </row>
        <row r="17370">
          <cell r="K17370"/>
          <cell r="V17370"/>
          <cell r="W17370"/>
        </row>
        <row r="17371">
          <cell r="K17371"/>
          <cell r="V17371"/>
          <cell r="W17371"/>
        </row>
        <row r="17372">
          <cell r="K17372"/>
          <cell r="V17372"/>
          <cell r="W17372"/>
        </row>
        <row r="17373">
          <cell r="K17373"/>
          <cell r="V17373"/>
          <cell r="W17373"/>
        </row>
        <row r="17374">
          <cell r="K17374"/>
          <cell r="V17374"/>
          <cell r="W17374"/>
        </row>
        <row r="17375">
          <cell r="K17375"/>
          <cell r="V17375"/>
          <cell r="W17375"/>
        </row>
        <row r="17376">
          <cell r="K17376"/>
          <cell r="V17376"/>
          <cell r="W17376"/>
        </row>
        <row r="17377">
          <cell r="K17377"/>
          <cell r="V17377"/>
          <cell r="W17377"/>
        </row>
        <row r="17378">
          <cell r="K17378"/>
          <cell r="V17378"/>
          <cell r="W17378"/>
        </row>
        <row r="17379">
          <cell r="K17379"/>
          <cell r="V17379"/>
          <cell r="W17379"/>
        </row>
        <row r="17380">
          <cell r="K17380"/>
          <cell r="V17380"/>
          <cell r="W17380"/>
        </row>
        <row r="17381">
          <cell r="K17381"/>
          <cell r="V17381"/>
          <cell r="W17381"/>
        </row>
        <row r="17382">
          <cell r="K17382"/>
          <cell r="V17382"/>
          <cell r="W17382"/>
        </row>
        <row r="17383">
          <cell r="K17383"/>
          <cell r="V17383"/>
          <cell r="W17383"/>
        </row>
        <row r="17384">
          <cell r="K17384"/>
          <cell r="V17384"/>
          <cell r="W17384"/>
        </row>
        <row r="17385">
          <cell r="K17385"/>
          <cell r="V17385"/>
          <cell r="W17385"/>
        </row>
        <row r="17386">
          <cell r="K17386"/>
          <cell r="V17386"/>
          <cell r="W17386"/>
        </row>
        <row r="17387">
          <cell r="K17387"/>
          <cell r="V17387"/>
          <cell r="W17387"/>
        </row>
        <row r="17388">
          <cell r="K17388"/>
          <cell r="V17388"/>
          <cell r="W17388"/>
        </row>
        <row r="17389">
          <cell r="K17389"/>
          <cell r="V17389"/>
          <cell r="W17389"/>
        </row>
        <row r="17390">
          <cell r="K17390"/>
          <cell r="V17390"/>
          <cell r="W17390"/>
        </row>
        <row r="17391">
          <cell r="K17391"/>
          <cell r="V17391"/>
          <cell r="W17391"/>
        </row>
        <row r="17392">
          <cell r="K17392"/>
          <cell r="V17392"/>
          <cell r="W17392"/>
        </row>
        <row r="17393">
          <cell r="K17393"/>
          <cell r="V17393"/>
          <cell r="W17393"/>
        </row>
        <row r="17394">
          <cell r="K17394"/>
          <cell r="V17394"/>
          <cell r="W17394"/>
        </row>
        <row r="17395">
          <cell r="K17395"/>
          <cell r="V17395"/>
          <cell r="W17395"/>
        </row>
        <row r="17396">
          <cell r="K17396"/>
          <cell r="V17396"/>
          <cell r="W17396"/>
        </row>
        <row r="17397">
          <cell r="K17397"/>
          <cell r="V17397"/>
          <cell r="W17397"/>
        </row>
        <row r="17398">
          <cell r="K17398"/>
          <cell r="V17398"/>
          <cell r="W17398"/>
        </row>
        <row r="17399">
          <cell r="K17399"/>
          <cell r="V17399"/>
          <cell r="W17399"/>
        </row>
        <row r="17400">
          <cell r="K17400"/>
          <cell r="V17400"/>
          <cell r="W17400"/>
        </row>
        <row r="17401">
          <cell r="K17401"/>
          <cell r="V17401"/>
          <cell r="W17401"/>
        </row>
        <row r="17402">
          <cell r="K17402"/>
          <cell r="V17402"/>
          <cell r="W17402"/>
        </row>
        <row r="17403">
          <cell r="K17403"/>
          <cell r="V17403"/>
          <cell r="W17403"/>
        </row>
        <row r="17404">
          <cell r="K17404"/>
          <cell r="V17404"/>
          <cell r="W17404"/>
        </row>
        <row r="17405">
          <cell r="K17405"/>
          <cell r="V17405"/>
          <cell r="W17405"/>
        </row>
        <row r="17406">
          <cell r="K17406"/>
          <cell r="V17406"/>
          <cell r="W17406"/>
        </row>
        <row r="17407">
          <cell r="K17407"/>
          <cell r="V17407"/>
          <cell r="W17407"/>
        </row>
        <row r="17408">
          <cell r="K17408"/>
          <cell r="V17408"/>
          <cell r="W17408"/>
        </row>
        <row r="17409">
          <cell r="K17409"/>
          <cell r="V17409"/>
          <cell r="W17409"/>
        </row>
        <row r="17410">
          <cell r="K17410"/>
          <cell r="V17410"/>
          <cell r="W17410"/>
        </row>
        <row r="17411">
          <cell r="K17411"/>
          <cell r="V17411"/>
          <cell r="W17411"/>
        </row>
        <row r="17412">
          <cell r="K17412"/>
          <cell r="V17412"/>
          <cell r="W17412"/>
        </row>
        <row r="17413">
          <cell r="K17413"/>
          <cell r="V17413"/>
          <cell r="W17413"/>
        </row>
        <row r="17414">
          <cell r="K17414"/>
          <cell r="V17414"/>
          <cell r="W17414"/>
        </row>
        <row r="17415">
          <cell r="K17415"/>
          <cell r="V17415"/>
          <cell r="W17415"/>
        </row>
        <row r="17416">
          <cell r="K17416"/>
          <cell r="V17416"/>
          <cell r="W17416"/>
        </row>
        <row r="17417">
          <cell r="K17417"/>
          <cell r="V17417"/>
          <cell r="W17417"/>
        </row>
        <row r="17418">
          <cell r="K17418"/>
          <cell r="V17418"/>
          <cell r="W17418"/>
        </row>
        <row r="17419">
          <cell r="K17419"/>
          <cell r="V17419"/>
          <cell r="W17419"/>
        </row>
        <row r="17420">
          <cell r="K17420"/>
          <cell r="V17420"/>
          <cell r="W17420"/>
        </row>
        <row r="17421">
          <cell r="K17421"/>
          <cell r="V17421"/>
          <cell r="W17421"/>
        </row>
        <row r="17422">
          <cell r="K17422"/>
          <cell r="V17422"/>
          <cell r="W17422"/>
        </row>
        <row r="17423">
          <cell r="K17423"/>
          <cell r="V17423"/>
          <cell r="W17423"/>
        </row>
        <row r="17424">
          <cell r="K17424"/>
          <cell r="V17424"/>
          <cell r="W17424"/>
        </row>
        <row r="17425">
          <cell r="K17425"/>
          <cell r="V17425"/>
          <cell r="W17425"/>
        </row>
        <row r="17426">
          <cell r="K17426"/>
          <cell r="V17426"/>
          <cell r="W17426"/>
        </row>
        <row r="17427">
          <cell r="K17427"/>
          <cell r="V17427"/>
          <cell r="W17427"/>
        </row>
        <row r="17428">
          <cell r="K17428"/>
          <cell r="V17428"/>
          <cell r="W17428"/>
        </row>
        <row r="17429">
          <cell r="K17429"/>
          <cell r="V17429"/>
          <cell r="W17429"/>
        </row>
        <row r="17430">
          <cell r="K17430"/>
          <cell r="V17430"/>
          <cell r="W17430"/>
        </row>
        <row r="17431">
          <cell r="K17431"/>
          <cell r="V17431"/>
          <cell r="W17431"/>
        </row>
        <row r="17432">
          <cell r="K17432"/>
          <cell r="V17432"/>
          <cell r="W17432"/>
        </row>
        <row r="17433">
          <cell r="K17433"/>
          <cell r="V17433"/>
          <cell r="W17433"/>
        </row>
        <row r="17434">
          <cell r="K17434"/>
          <cell r="V17434"/>
          <cell r="W17434"/>
        </row>
        <row r="17435">
          <cell r="K17435"/>
          <cell r="V17435"/>
          <cell r="W17435"/>
        </row>
        <row r="17436">
          <cell r="K17436"/>
          <cell r="V17436"/>
          <cell r="W17436"/>
        </row>
        <row r="17437">
          <cell r="K17437"/>
          <cell r="V17437"/>
          <cell r="W17437"/>
        </row>
        <row r="17438">
          <cell r="K17438"/>
          <cell r="V17438"/>
          <cell r="W17438"/>
        </row>
        <row r="17439">
          <cell r="K17439"/>
          <cell r="V17439"/>
          <cell r="W17439"/>
        </row>
        <row r="17440">
          <cell r="K17440"/>
          <cell r="V17440"/>
          <cell r="W17440"/>
        </row>
        <row r="17441">
          <cell r="K17441"/>
          <cell r="V17441"/>
          <cell r="W17441"/>
        </row>
        <row r="17442">
          <cell r="K17442"/>
          <cell r="V17442"/>
          <cell r="W17442"/>
        </row>
        <row r="17443">
          <cell r="K17443"/>
          <cell r="V17443"/>
          <cell r="W17443"/>
        </row>
        <row r="17444">
          <cell r="K17444"/>
          <cell r="V17444"/>
          <cell r="W17444"/>
        </row>
        <row r="17445">
          <cell r="K17445"/>
          <cell r="V17445"/>
          <cell r="W17445"/>
        </row>
        <row r="17446">
          <cell r="K17446"/>
          <cell r="V17446"/>
          <cell r="W17446"/>
        </row>
        <row r="17447">
          <cell r="K17447"/>
          <cell r="V17447"/>
          <cell r="W17447"/>
        </row>
        <row r="17448">
          <cell r="K17448"/>
          <cell r="V17448"/>
          <cell r="W17448"/>
        </row>
        <row r="17449">
          <cell r="K17449"/>
          <cell r="V17449"/>
          <cell r="W17449"/>
        </row>
        <row r="17450">
          <cell r="K17450"/>
          <cell r="V17450"/>
          <cell r="W17450"/>
        </row>
        <row r="17451">
          <cell r="K17451"/>
          <cell r="V17451"/>
          <cell r="W17451"/>
        </row>
        <row r="17452">
          <cell r="K17452"/>
          <cell r="V17452"/>
          <cell r="W17452"/>
        </row>
        <row r="17453">
          <cell r="K17453"/>
          <cell r="V17453"/>
          <cell r="W17453"/>
        </row>
        <row r="17454">
          <cell r="K17454"/>
          <cell r="V17454"/>
          <cell r="W17454"/>
        </row>
        <row r="17455">
          <cell r="K17455"/>
          <cell r="V17455"/>
          <cell r="W17455"/>
        </row>
        <row r="17456">
          <cell r="K17456"/>
          <cell r="V17456"/>
          <cell r="W17456"/>
        </row>
        <row r="17457">
          <cell r="K17457"/>
          <cell r="V17457"/>
          <cell r="W17457"/>
        </row>
        <row r="17458">
          <cell r="K17458"/>
          <cell r="V17458"/>
          <cell r="W17458"/>
        </row>
        <row r="17459">
          <cell r="K17459"/>
          <cell r="V17459"/>
          <cell r="W17459"/>
        </row>
        <row r="17460">
          <cell r="K17460"/>
          <cell r="V17460"/>
          <cell r="W17460"/>
        </row>
        <row r="17461">
          <cell r="K17461"/>
          <cell r="V17461"/>
          <cell r="W17461"/>
        </row>
        <row r="17462">
          <cell r="K17462"/>
          <cell r="V17462"/>
          <cell r="W17462"/>
        </row>
        <row r="17463">
          <cell r="K17463"/>
          <cell r="V17463"/>
          <cell r="W17463"/>
        </row>
        <row r="17464">
          <cell r="K17464"/>
          <cell r="V17464"/>
          <cell r="W17464"/>
        </row>
        <row r="17465">
          <cell r="K17465"/>
          <cell r="V17465"/>
          <cell r="W17465"/>
        </row>
        <row r="17466">
          <cell r="K17466"/>
          <cell r="V17466"/>
          <cell r="W17466"/>
        </row>
        <row r="17467">
          <cell r="K17467"/>
          <cell r="V17467"/>
          <cell r="W17467"/>
        </row>
        <row r="17468">
          <cell r="K17468"/>
          <cell r="V17468"/>
          <cell r="W17468"/>
        </row>
        <row r="17469">
          <cell r="K17469"/>
          <cell r="V17469"/>
          <cell r="W17469"/>
        </row>
        <row r="17470">
          <cell r="K17470"/>
          <cell r="V17470"/>
          <cell r="W17470"/>
        </row>
        <row r="17471">
          <cell r="K17471"/>
          <cell r="V17471"/>
          <cell r="W17471"/>
        </row>
        <row r="17472">
          <cell r="K17472"/>
          <cell r="V17472"/>
          <cell r="W17472"/>
        </row>
        <row r="17473">
          <cell r="K17473"/>
          <cell r="V17473"/>
          <cell r="W17473"/>
        </row>
        <row r="17474">
          <cell r="K17474"/>
          <cell r="V17474"/>
          <cell r="W17474"/>
        </row>
        <row r="17475">
          <cell r="K17475"/>
          <cell r="V17475"/>
          <cell r="W17475"/>
        </row>
        <row r="17476">
          <cell r="K17476"/>
          <cell r="V17476"/>
          <cell r="W17476"/>
        </row>
        <row r="17477">
          <cell r="K17477"/>
          <cell r="V17477"/>
          <cell r="W17477"/>
        </row>
        <row r="17478">
          <cell r="K17478"/>
          <cell r="V17478"/>
          <cell r="W17478"/>
        </row>
        <row r="17479">
          <cell r="K17479"/>
          <cell r="V17479"/>
          <cell r="W17479"/>
        </row>
        <row r="17480">
          <cell r="K17480"/>
          <cell r="V17480"/>
          <cell r="W17480"/>
        </row>
        <row r="17481">
          <cell r="K17481"/>
          <cell r="V17481"/>
          <cell r="W17481"/>
        </row>
        <row r="17482">
          <cell r="K17482"/>
          <cell r="V17482"/>
          <cell r="W17482"/>
        </row>
        <row r="17483">
          <cell r="K17483"/>
          <cell r="V17483"/>
          <cell r="W17483"/>
        </row>
        <row r="17484">
          <cell r="K17484"/>
          <cell r="V17484"/>
          <cell r="W17484"/>
        </row>
        <row r="17485">
          <cell r="K17485"/>
          <cell r="V17485"/>
          <cell r="W17485"/>
        </row>
        <row r="17486">
          <cell r="K17486"/>
          <cell r="V17486"/>
          <cell r="W17486"/>
        </row>
        <row r="17487">
          <cell r="K17487"/>
          <cell r="V17487"/>
          <cell r="W17487"/>
        </row>
        <row r="17488">
          <cell r="K17488"/>
          <cell r="V17488"/>
          <cell r="W17488"/>
        </row>
        <row r="17489">
          <cell r="K17489"/>
          <cell r="V17489"/>
          <cell r="W17489"/>
        </row>
        <row r="17490">
          <cell r="K17490"/>
          <cell r="V17490"/>
          <cell r="W17490"/>
        </row>
        <row r="17491">
          <cell r="K17491"/>
          <cell r="V17491"/>
          <cell r="W17491"/>
        </row>
        <row r="17492">
          <cell r="K17492"/>
          <cell r="V17492"/>
          <cell r="W17492"/>
        </row>
        <row r="17493">
          <cell r="K17493"/>
          <cell r="V17493"/>
          <cell r="W17493"/>
        </row>
        <row r="17494">
          <cell r="K17494"/>
          <cell r="V17494"/>
          <cell r="W17494"/>
        </row>
        <row r="17495">
          <cell r="K17495"/>
          <cell r="V17495"/>
          <cell r="W17495"/>
        </row>
        <row r="17496">
          <cell r="K17496"/>
          <cell r="V17496"/>
          <cell r="W17496"/>
        </row>
        <row r="17497">
          <cell r="K17497"/>
          <cell r="V17497"/>
          <cell r="W17497"/>
        </row>
        <row r="17498">
          <cell r="K17498"/>
          <cell r="V17498"/>
          <cell r="W17498"/>
        </row>
        <row r="17499">
          <cell r="K17499"/>
          <cell r="V17499"/>
          <cell r="W17499"/>
        </row>
        <row r="17500">
          <cell r="K17500"/>
          <cell r="V17500"/>
          <cell r="W17500"/>
        </row>
        <row r="17501">
          <cell r="K17501"/>
          <cell r="V17501"/>
          <cell r="W17501"/>
        </row>
        <row r="17502">
          <cell r="K17502"/>
          <cell r="V17502"/>
          <cell r="W17502"/>
        </row>
        <row r="17503">
          <cell r="K17503"/>
          <cell r="V17503"/>
          <cell r="W17503"/>
        </row>
        <row r="17504">
          <cell r="K17504"/>
          <cell r="V17504"/>
          <cell r="W17504"/>
        </row>
        <row r="17505">
          <cell r="K17505"/>
          <cell r="V17505"/>
          <cell r="W17505"/>
        </row>
        <row r="17506">
          <cell r="K17506"/>
          <cell r="V17506"/>
          <cell r="W17506"/>
        </row>
        <row r="17507">
          <cell r="K17507"/>
          <cell r="V17507"/>
          <cell r="W17507"/>
        </row>
        <row r="17508">
          <cell r="K17508"/>
          <cell r="V17508"/>
          <cell r="W17508"/>
        </row>
        <row r="17509">
          <cell r="K17509"/>
          <cell r="V17509"/>
          <cell r="W17509"/>
        </row>
        <row r="17510">
          <cell r="K17510"/>
          <cell r="V17510"/>
          <cell r="W17510"/>
        </row>
        <row r="17511">
          <cell r="K17511"/>
          <cell r="V17511"/>
          <cell r="W17511"/>
        </row>
        <row r="17512">
          <cell r="K17512"/>
          <cell r="V17512"/>
          <cell r="W17512"/>
        </row>
        <row r="17513">
          <cell r="K17513"/>
          <cell r="V17513"/>
          <cell r="W17513"/>
        </row>
        <row r="17514">
          <cell r="K17514"/>
          <cell r="V17514"/>
          <cell r="W17514"/>
        </row>
        <row r="17515">
          <cell r="K17515"/>
          <cell r="V17515"/>
          <cell r="W17515"/>
        </row>
        <row r="17516">
          <cell r="K17516"/>
          <cell r="V17516"/>
          <cell r="W17516"/>
        </row>
        <row r="17517">
          <cell r="K17517"/>
          <cell r="V17517"/>
          <cell r="W17517"/>
        </row>
        <row r="17518">
          <cell r="K17518"/>
          <cell r="V17518"/>
          <cell r="W17518"/>
        </row>
        <row r="17519">
          <cell r="K17519"/>
          <cell r="V17519"/>
          <cell r="W17519"/>
        </row>
        <row r="17520">
          <cell r="K17520"/>
          <cell r="V17520"/>
          <cell r="W17520"/>
        </row>
        <row r="17521">
          <cell r="K17521"/>
          <cell r="V17521"/>
          <cell r="W17521"/>
        </row>
        <row r="17522">
          <cell r="K17522"/>
          <cell r="V17522"/>
          <cell r="W17522"/>
        </row>
        <row r="17523">
          <cell r="K17523"/>
          <cell r="V17523"/>
          <cell r="W17523"/>
        </row>
        <row r="17524">
          <cell r="K17524"/>
          <cell r="V17524"/>
          <cell r="W17524"/>
        </row>
        <row r="17525">
          <cell r="K17525"/>
          <cell r="V17525"/>
          <cell r="W17525"/>
        </row>
        <row r="17526">
          <cell r="K17526"/>
          <cell r="V17526"/>
          <cell r="W17526"/>
        </row>
        <row r="17527">
          <cell r="K17527"/>
          <cell r="V17527"/>
          <cell r="W17527"/>
        </row>
        <row r="17528">
          <cell r="K17528"/>
          <cell r="V17528"/>
          <cell r="W17528"/>
        </row>
        <row r="17529">
          <cell r="K17529"/>
          <cell r="V17529"/>
          <cell r="W17529"/>
        </row>
        <row r="17530">
          <cell r="K17530"/>
          <cell r="V17530"/>
          <cell r="W17530"/>
        </row>
        <row r="17531">
          <cell r="K17531"/>
          <cell r="V17531"/>
          <cell r="W17531"/>
        </row>
        <row r="17532">
          <cell r="K17532"/>
          <cell r="V17532"/>
          <cell r="W17532"/>
        </row>
        <row r="17533">
          <cell r="K17533"/>
          <cell r="V17533"/>
          <cell r="W17533"/>
        </row>
        <row r="17534">
          <cell r="K17534"/>
          <cell r="V17534"/>
          <cell r="W17534"/>
        </row>
        <row r="17535">
          <cell r="K17535"/>
          <cell r="V17535"/>
          <cell r="W17535"/>
        </row>
        <row r="17536">
          <cell r="K17536"/>
          <cell r="V17536"/>
          <cell r="W17536"/>
        </row>
        <row r="17537">
          <cell r="K17537"/>
          <cell r="V17537"/>
          <cell r="W17537"/>
        </row>
        <row r="17538">
          <cell r="K17538"/>
          <cell r="V17538"/>
          <cell r="W17538"/>
        </row>
        <row r="17539">
          <cell r="K17539"/>
          <cell r="V17539"/>
          <cell r="W17539"/>
        </row>
        <row r="17540">
          <cell r="K17540"/>
          <cell r="V17540"/>
          <cell r="W17540"/>
        </row>
        <row r="17541">
          <cell r="K17541"/>
          <cell r="V17541"/>
          <cell r="W17541"/>
        </row>
        <row r="17542">
          <cell r="K17542"/>
          <cell r="V17542"/>
          <cell r="W17542"/>
        </row>
        <row r="17543">
          <cell r="K17543"/>
          <cell r="V17543"/>
          <cell r="W17543"/>
        </row>
        <row r="17544">
          <cell r="K17544"/>
          <cell r="V17544"/>
          <cell r="W17544"/>
        </row>
        <row r="17545">
          <cell r="K17545"/>
          <cell r="V17545"/>
          <cell r="W17545"/>
        </row>
        <row r="17546">
          <cell r="K17546"/>
          <cell r="V17546"/>
          <cell r="W17546"/>
        </row>
        <row r="17547">
          <cell r="K17547"/>
          <cell r="V17547"/>
          <cell r="W17547"/>
        </row>
        <row r="17548">
          <cell r="K17548"/>
          <cell r="V17548"/>
          <cell r="W17548"/>
        </row>
        <row r="17549">
          <cell r="K17549"/>
          <cell r="V17549"/>
          <cell r="W17549"/>
        </row>
        <row r="17550">
          <cell r="K17550"/>
          <cell r="V17550"/>
          <cell r="W17550"/>
        </row>
        <row r="17551">
          <cell r="K17551"/>
          <cell r="V17551"/>
          <cell r="W17551"/>
        </row>
        <row r="17552">
          <cell r="K17552"/>
          <cell r="V17552"/>
          <cell r="W17552"/>
        </row>
        <row r="17553">
          <cell r="K17553"/>
          <cell r="V17553"/>
          <cell r="W17553"/>
        </row>
        <row r="17554">
          <cell r="K17554"/>
          <cell r="V17554"/>
          <cell r="W17554"/>
        </row>
        <row r="17555">
          <cell r="K17555"/>
          <cell r="V17555"/>
          <cell r="W17555"/>
        </row>
        <row r="17556">
          <cell r="K17556"/>
          <cell r="V17556"/>
          <cell r="W17556"/>
        </row>
        <row r="17557">
          <cell r="K17557"/>
          <cell r="V17557"/>
          <cell r="W17557"/>
        </row>
        <row r="17558">
          <cell r="K17558"/>
          <cell r="V17558"/>
          <cell r="W17558"/>
        </row>
        <row r="17559">
          <cell r="K17559"/>
          <cell r="V17559"/>
          <cell r="W17559"/>
        </row>
        <row r="17560">
          <cell r="K17560"/>
          <cell r="V17560"/>
          <cell r="W17560"/>
        </row>
        <row r="17561">
          <cell r="K17561"/>
          <cell r="V17561"/>
          <cell r="W17561"/>
        </row>
        <row r="17562">
          <cell r="K17562"/>
          <cell r="V17562"/>
          <cell r="W17562"/>
        </row>
        <row r="17563">
          <cell r="K17563"/>
          <cell r="V17563"/>
          <cell r="W17563"/>
        </row>
        <row r="17564">
          <cell r="K17564"/>
          <cell r="V17564"/>
          <cell r="W17564"/>
        </row>
        <row r="17565">
          <cell r="K17565"/>
          <cell r="V17565"/>
          <cell r="W17565"/>
        </row>
        <row r="17566">
          <cell r="K17566"/>
          <cell r="V17566"/>
          <cell r="W17566"/>
        </row>
        <row r="17567">
          <cell r="K17567"/>
          <cell r="V17567"/>
          <cell r="W17567"/>
        </row>
        <row r="17568">
          <cell r="K17568"/>
          <cell r="V17568"/>
          <cell r="W17568"/>
        </row>
        <row r="17569">
          <cell r="K17569"/>
          <cell r="V17569"/>
          <cell r="W17569"/>
        </row>
        <row r="17570">
          <cell r="K17570"/>
          <cell r="V17570"/>
          <cell r="W17570"/>
        </row>
        <row r="17571">
          <cell r="K17571"/>
          <cell r="V17571"/>
          <cell r="W17571"/>
        </row>
        <row r="17572">
          <cell r="K17572"/>
          <cell r="V17572"/>
          <cell r="W17572"/>
        </row>
        <row r="17573">
          <cell r="K17573"/>
          <cell r="V17573"/>
          <cell r="W17573"/>
        </row>
        <row r="17574">
          <cell r="K17574"/>
          <cell r="V17574"/>
          <cell r="W17574"/>
        </row>
        <row r="17575">
          <cell r="K17575"/>
          <cell r="V17575"/>
          <cell r="W17575"/>
        </row>
        <row r="17576">
          <cell r="K17576"/>
          <cell r="V17576"/>
          <cell r="W17576"/>
        </row>
        <row r="17577">
          <cell r="K17577"/>
          <cell r="V17577"/>
          <cell r="W17577"/>
        </row>
        <row r="17578">
          <cell r="K17578"/>
          <cell r="V17578"/>
          <cell r="W17578"/>
        </row>
        <row r="17579">
          <cell r="K17579"/>
          <cell r="V17579"/>
          <cell r="W17579"/>
        </row>
        <row r="17580">
          <cell r="K17580"/>
          <cell r="V17580"/>
          <cell r="W17580"/>
        </row>
        <row r="17581">
          <cell r="K17581"/>
          <cell r="V17581"/>
          <cell r="W17581"/>
        </row>
        <row r="17582">
          <cell r="K17582"/>
          <cell r="V17582"/>
          <cell r="W17582"/>
        </row>
        <row r="17583">
          <cell r="K17583"/>
          <cell r="V17583"/>
          <cell r="W17583"/>
        </row>
        <row r="17584">
          <cell r="K17584"/>
          <cell r="V17584"/>
          <cell r="W17584"/>
        </row>
        <row r="17585">
          <cell r="K17585"/>
          <cell r="V17585"/>
          <cell r="W17585"/>
        </row>
        <row r="17586">
          <cell r="K17586"/>
          <cell r="V17586"/>
          <cell r="W17586"/>
        </row>
        <row r="17587">
          <cell r="K17587"/>
          <cell r="V17587"/>
          <cell r="W17587"/>
        </row>
        <row r="17588">
          <cell r="K17588"/>
          <cell r="V17588"/>
          <cell r="W17588"/>
        </row>
        <row r="17589">
          <cell r="K17589"/>
          <cell r="V17589"/>
          <cell r="W17589"/>
        </row>
        <row r="17590">
          <cell r="K17590"/>
          <cell r="V17590"/>
          <cell r="W17590"/>
        </row>
        <row r="17591">
          <cell r="K17591"/>
          <cell r="V17591"/>
          <cell r="W17591"/>
        </row>
        <row r="17592">
          <cell r="K17592"/>
          <cell r="V17592"/>
          <cell r="W17592"/>
        </row>
        <row r="17593">
          <cell r="K17593"/>
          <cell r="V17593"/>
          <cell r="W17593"/>
        </row>
        <row r="17594">
          <cell r="K17594"/>
          <cell r="V17594"/>
          <cell r="W17594"/>
        </row>
        <row r="17595">
          <cell r="K17595"/>
          <cell r="V17595"/>
          <cell r="W17595"/>
        </row>
        <row r="17596">
          <cell r="K17596"/>
          <cell r="V17596"/>
          <cell r="W17596"/>
        </row>
        <row r="17597">
          <cell r="K17597"/>
          <cell r="V17597"/>
          <cell r="W17597"/>
        </row>
        <row r="17598">
          <cell r="K17598"/>
          <cell r="V17598"/>
          <cell r="W17598"/>
        </row>
        <row r="17599">
          <cell r="K17599"/>
          <cell r="V17599"/>
          <cell r="W17599"/>
        </row>
        <row r="17600">
          <cell r="K17600"/>
          <cell r="V17600"/>
          <cell r="W17600"/>
        </row>
        <row r="17601">
          <cell r="K17601"/>
          <cell r="V17601"/>
          <cell r="W17601"/>
        </row>
        <row r="17602">
          <cell r="K17602"/>
          <cell r="V17602"/>
          <cell r="W17602"/>
        </row>
        <row r="17603">
          <cell r="K17603"/>
          <cell r="V17603"/>
          <cell r="W17603"/>
        </row>
        <row r="17604">
          <cell r="K17604"/>
          <cell r="V17604"/>
          <cell r="W17604"/>
        </row>
        <row r="17605">
          <cell r="K17605"/>
          <cell r="V17605"/>
          <cell r="W17605"/>
        </row>
        <row r="17606">
          <cell r="K17606"/>
          <cell r="V17606"/>
          <cell r="W17606"/>
        </row>
        <row r="17607">
          <cell r="K17607"/>
          <cell r="V17607"/>
          <cell r="W17607"/>
        </row>
        <row r="17608">
          <cell r="K17608"/>
          <cell r="V17608"/>
          <cell r="W17608"/>
        </row>
        <row r="17609">
          <cell r="K17609"/>
          <cell r="V17609"/>
          <cell r="W17609"/>
        </row>
        <row r="17610">
          <cell r="K17610"/>
          <cell r="V17610"/>
          <cell r="W17610"/>
        </row>
        <row r="17611">
          <cell r="K17611"/>
          <cell r="V17611"/>
          <cell r="W17611"/>
        </row>
        <row r="17612">
          <cell r="K17612"/>
          <cell r="V17612"/>
          <cell r="W17612"/>
        </row>
        <row r="17613">
          <cell r="K17613"/>
          <cell r="V17613"/>
          <cell r="W17613"/>
        </row>
        <row r="17614">
          <cell r="K17614"/>
          <cell r="V17614"/>
          <cell r="W17614"/>
        </row>
        <row r="17615">
          <cell r="K17615"/>
          <cell r="V17615"/>
          <cell r="W17615"/>
        </row>
        <row r="17616">
          <cell r="K17616"/>
          <cell r="V17616"/>
          <cell r="W17616"/>
        </row>
        <row r="17617">
          <cell r="K17617"/>
          <cell r="V17617"/>
          <cell r="W17617"/>
        </row>
        <row r="17618">
          <cell r="K17618"/>
          <cell r="V17618"/>
          <cell r="W17618"/>
        </row>
        <row r="17619">
          <cell r="K17619"/>
          <cell r="V17619"/>
          <cell r="W17619"/>
        </row>
        <row r="17620">
          <cell r="K17620"/>
          <cell r="V17620"/>
          <cell r="W17620"/>
        </row>
        <row r="17621">
          <cell r="K17621"/>
          <cell r="V17621"/>
          <cell r="W17621"/>
        </row>
        <row r="17622">
          <cell r="K17622"/>
          <cell r="V17622"/>
          <cell r="W17622"/>
        </row>
        <row r="17623">
          <cell r="K17623"/>
          <cell r="V17623"/>
          <cell r="W17623"/>
        </row>
        <row r="17624">
          <cell r="K17624"/>
          <cell r="V17624"/>
          <cell r="W17624"/>
        </row>
        <row r="17625">
          <cell r="K17625"/>
          <cell r="V17625"/>
          <cell r="W17625"/>
        </row>
        <row r="17626">
          <cell r="K17626"/>
          <cell r="V17626"/>
          <cell r="W17626"/>
        </row>
        <row r="17627">
          <cell r="K17627"/>
          <cell r="V17627"/>
          <cell r="W17627"/>
        </row>
        <row r="17628">
          <cell r="K17628"/>
          <cell r="V17628"/>
          <cell r="W17628"/>
        </row>
        <row r="17629">
          <cell r="K17629"/>
          <cell r="V17629"/>
          <cell r="W17629"/>
        </row>
        <row r="17630">
          <cell r="K17630"/>
          <cell r="V17630"/>
          <cell r="W17630"/>
        </row>
        <row r="17631">
          <cell r="K17631"/>
          <cell r="V17631"/>
          <cell r="W17631"/>
        </row>
        <row r="17632">
          <cell r="K17632"/>
          <cell r="V17632"/>
          <cell r="W17632"/>
        </row>
        <row r="17633">
          <cell r="K17633"/>
          <cell r="V17633"/>
          <cell r="W17633"/>
        </row>
        <row r="17634">
          <cell r="K17634"/>
          <cell r="V17634"/>
          <cell r="W17634"/>
        </row>
        <row r="17635">
          <cell r="K17635"/>
          <cell r="V17635"/>
          <cell r="W17635"/>
        </row>
        <row r="17636">
          <cell r="K17636"/>
          <cell r="V17636"/>
          <cell r="W17636"/>
        </row>
        <row r="17637">
          <cell r="K17637"/>
          <cell r="V17637"/>
          <cell r="W17637"/>
        </row>
        <row r="17638">
          <cell r="K17638"/>
          <cell r="V17638"/>
          <cell r="W17638"/>
        </row>
        <row r="17639">
          <cell r="K17639"/>
          <cell r="V17639"/>
          <cell r="W17639"/>
        </row>
        <row r="17640">
          <cell r="K17640"/>
          <cell r="V17640"/>
          <cell r="W17640"/>
        </row>
        <row r="17641">
          <cell r="K17641"/>
          <cell r="V17641"/>
          <cell r="W17641"/>
        </row>
        <row r="17642">
          <cell r="K17642"/>
          <cell r="V17642"/>
          <cell r="W17642"/>
        </row>
        <row r="17643">
          <cell r="K17643"/>
          <cell r="V17643"/>
          <cell r="W17643"/>
        </row>
        <row r="17644">
          <cell r="K17644"/>
          <cell r="V17644"/>
          <cell r="W17644"/>
        </row>
        <row r="17645">
          <cell r="K17645"/>
          <cell r="V17645"/>
          <cell r="W17645"/>
        </row>
        <row r="17646">
          <cell r="K17646"/>
          <cell r="V17646"/>
          <cell r="W17646"/>
        </row>
        <row r="17647">
          <cell r="K17647"/>
          <cell r="V17647"/>
          <cell r="W17647"/>
        </row>
        <row r="17648">
          <cell r="K17648"/>
          <cell r="V17648"/>
          <cell r="W17648"/>
        </row>
        <row r="17649">
          <cell r="K17649"/>
          <cell r="V17649"/>
          <cell r="W17649"/>
        </row>
        <row r="17650">
          <cell r="K17650"/>
          <cell r="V17650"/>
          <cell r="W17650"/>
        </row>
        <row r="17651">
          <cell r="K17651"/>
          <cell r="V17651"/>
          <cell r="W17651"/>
        </row>
        <row r="17652">
          <cell r="K17652"/>
          <cell r="V17652"/>
          <cell r="W17652"/>
        </row>
        <row r="17653">
          <cell r="K17653"/>
          <cell r="V17653"/>
          <cell r="W17653"/>
        </row>
        <row r="17654">
          <cell r="K17654"/>
          <cell r="V17654"/>
          <cell r="W17654"/>
        </row>
        <row r="17655">
          <cell r="K17655"/>
          <cell r="V17655"/>
          <cell r="W17655"/>
        </row>
        <row r="17656">
          <cell r="K17656"/>
          <cell r="V17656"/>
          <cell r="W17656"/>
        </row>
        <row r="17657">
          <cell r="K17657"/>
          <cell r="V17657"/>
          <cell r="W17657"/>
        </row>
        <row r="17658">
          <cell r="K17658"/>
          <cell r="V17658"/>
          <cell r="W17658"/>
        </row>
        <row r="17659">
          <cell r="K17659"/>
          <cell r="V17659"/>
          <cell r="W17659"/>
        </row>
        <row r="17660">
          <cell r="K17660"/>
          <cell r="V17660"/>
          <cell r="W17660"/>
        </row>
        <row r="17661">
          <cell r="K17661"/>
          <cell r="V17661"/>
          <cell r="W17661"/>
        </row>
        <row r="17662">
          <cell r="K17662"/>
          <cell r="V17662"/>
          <cell r="W17662"/>
        </row>
        <row r="17663">
          <cell r="K17663"/>
          <cell r="V17663"/>
          <cell r="W17663"/>
        </row>
        <row r="17664">
          <cell r="K17664"/>
          <cell r="V17664"/>
          <cell r="W17664"/>
        </row>
        <row r="17665">
          <cell r="K17665"/>
          <cell r="V17665"/>
          <cell r="W17665"/>
        </row>
        <row r="17666">
          <cell r="K17666"/>
          <cell r="V17666"/>
          <cell r="W17666"/>
        </row>
        <row r="17667">
          <cell r="K17667"/>
          <cell r="V17667"/>
          <cell r="W17667"/>
        </row>
        <row r="17668">
          <cell r="K17668"/>
          <cell r="V17668"/>
          <cell r="W17668"/>
        </row>
        <row r="17669">
          <cell r="K17669"/>
          <cell r="V17669"/>
          <cell r="W17669"/>
        </row>
        <row r="17670">
          <cell r="K17670"/>
          <cell r="V17670"/>
          <cell r="W17670"/>
        </row>
        <row r="17671">
          <cell r="K17671"/>
          <cell r="V17671"/>
          <cell r="W17671"/>
        </row>
        <row r="17672">
          <cell r="K17672"/>
          <cell r="V17672"/>
          <cell r="W17672"/>
        </row>
        <row r="17673">
          <cell r="K17673"/>
          <cell r="V17673"/>
          <cell r="W17673"/>
        </row>
        <row r="17674">
          <cell r="K17674"/>
          <cell r="V17674"/>
          <cell r="W17674"/>
        </row>
        <row r="17675">
          <cell r="K17675"/>
          <cell r="V17675"/>
          <cell r="W17675"/>
        </row>
        <row r="17676">
          <cell r="K17676"/>
          <cell r="V17676"/>
          <cell r="W17676"/>
        </row>
        <row r="17677">
          <cell r="K17677"/>
          <cell r="V17677"/>
          <cell r="W17677"/>
        </row>
        <row r="17678">
          <cell r="K17678"/>
          <cell r="V17678"/>
          <cell r="W17678"/>
        </row>
        <row r="17679">
          <cell r="K17679"/>
          <cell r="V17679"/>
          <cell r="W17679"/>
        </row>
        <row r="17680">
          <cell r="K17680"/>
          <cell r="V17680"/>
          <cell r="W17680"/>
        </row>
        <row r="17681">
          <cell r="K17681"/>
          <cell r="V17681"/>
          <cell r="W17681"/>
        </row>
        <row r="17682">
          <cell r="K17682"/>
          <cell r="V17682"/>
          <cell r="W17682"/>
        </row>
        <row r="17683">
          <cell r="K17683"/>
          <cell r="V17683"/>
          <cell r="W17683"/>
        </row>
        <row r="17684">
          <cell r="K17684"/>
          <cell r="V17684"/>
          <cell r="W17684"/>
        </row>
        <row r="17685">
          <cell r="K17685"/>
          <cell r="V17685"/>
          <cell r="W17685"/>
        </row>
        <row r="17686">
          <cell r="K17686"/>
          <cell r="V17686"/>
          <cell r="W17686"/>
        </row>
        <row r="17687">
          <cell r="K17687"/>
          <cell r="V17687"/>
          <cell r="W17687"/>
        </row>
        <row r="17688">
          <cell r="K17688"/>
          <cell r="V17688"/>
          <cell r="W17688"/>
        </row>
        <row r="17689">
          <cell r="K17689"/>
          <cell r="V17689"/>
          <cell r="W17689"/>
        </row>
        <row r="17690">
          <cell r="K17690"/>
          <cell r="V17690"/>
          <cell r="W17690"/>
        </row>
        <row r="17691">
          <cell r="K17691"/>
          <cell r="V17691"/>
          <cell r="W17691"/>
        </row>
        <row r="17692">
          <cell r="K17692"/>
          <cell r="V17692"/>
          <cell r="W17692"/>
        </row>
        <row r="17693">
          <cell r="K17693"/>
          <cell r="V17693"/>
          <cell r="W17693"/>
        </row>
        <row r="17694">
          <cell r="K17694"/>
          <cell r="V17694"/>
          <cell r="W17694"/>
        </row>
        <row r="17695">
          <cell r="K17695"/>
          <cell r="V17695"/>
          <cell r="W17695"/>
        </row>
        <row r="17696">
          <cell r="K17696"/>
          <cell r="V17696"/>
          <cell r="W17696"/>
        </row>
        <row r="17697">
          <cell r="K17697"/>
          <cell r="V17697"/>
          <cell r="W17697"/>
        </row>
        <row r="17698">
          <cell r="K17698"/>
          <cell r="V17698"/>
          <cell r="W17698"/>
        </row>
        <row r="17699">
          <cell r="K17699"/>
          <cell r="V17699"/>
          <cell r="W17699"/>
        </row>
        <row r="17700">
          <cell r="K17700"/>
          <cell r="V17700"/>
          <cell r="W17700"/>
        </row>
        <row r="17701">
          <cell r="K17701"/>
          <cell r="V17701"/>
          <cell r="W17701"/>
        </row>
        <row r="17702">
          <cell r="K17702"/>
          <cell r="V17702"/>
          <cell r="W17702"/>
        </row>
        <row r="17703">
          <cell r="K17703"/>
          <cell r="V17703"/>
          <cell r="W17703"/>
        </row>
        <row r="17704">
          <cell r="K17704"/>
          <cell r="V17704"/>
          <cell r="W17704"/>
        </row>
        <row r="17705">
          <cell r="K17705"/>
          <cell r="V17705"/>
          <cell r="W17705"/>
        </row>
        <row r="17706">
          <cell r="K17706"/>
          <cell r="V17706"/>
          <cell r="W17706"/>
        </row>
        <row r="17707">
          <cell r="K17707"/>
          <cell r="V17707"/>
          <cell r="W17707"/>
        </row>
        <row r="17708">
          <cell r="K17708"/>
          <cell r="V17708"/>
          <cell r="W17708"/>
        </row>
        <row r="17709">
          <cell r="K17709"/>
          <cell r="V17709"/>
          <cell r="W17709"/>
        </row>
        <row r="17710">
          <cell r="K17710"/>
          <cell r="V17710"/>
          <cell r="W17710"/>
        </row>
        <row r="17711">
          <cell r="K17711"/>
          <cell r="V17711"/>
          <cell r="W17711"/>
        </row>
        <row r="17712">
          <cell r="K17712"/>
          <cell r="V17712"/>
          <cell r="W17712"/>
        </row>
        <row r="17713">
          <cell r="K17713"/>
          <cell r="V17713"/>
          <cell r="W17713"/>
        </row>
        <row r="17714">
          <cell r="K17714"/>
          <cell r="V17714"/>
          <cell r="W17714"/>
        </row>
        <row r="17715">
          <cell r="K17715"/>
          <cell r="V17715"/>
          <cell r="W17715"/>
        </row>
        <row r="17716">
          <cell r="K17716"/>
          <cell r="V17716"/>
          <cell r="W17716"/>
        </row>
        <row r="17717">
          <cell r="K17717"/>
          <cell r="V17717"/>
          <cell r="W17717"/>
        </row>
        <row r="17718">
          <cell r="K17718"/>
          <cell r="V17718"/>
          <cell r="W17718"/>
        </row>
        <row r="17719">
          <cell r="K17719"/>
          <cell r="V17719"/>
          <cell r="W17719"/>
        </row>
        <row r="17720">
          <cell r="K17720"/>
          <cell r="V17720"/>
          <cell r="W17720"/>
        </row>
        <row r="17721">
          <cell r="K17721"/>
          <cell r="V17721"/>
          <cell r="W17721"/>
        </row>
        <row r="17722">
          <cell r="K17722"/>
          <cell r="V17722"/>
          <cell r="W17722"/>
        </row>
        <row r="17723">
          <cell r="K17723"/>
          <cell r="V17723"/>
          <cell r="W17723"/>
        </row>
        <row r="17724">
          <cell r="K17724"/>
          <cell r="V17724"/>
          <cell r="W17724"/>
        </row>
        <row r="17725">
          <cell r="K17725"/>
          <cell r="V17725"/>
          <cell r="W17725"/>
        </row>
        <row r="17726">
          <cell r="K17726"/>
          <cell r="V17726"/>
          <cell r="W17726"/>
        </row>
        <row r="17727">
          <cell r="K17727"/>
          <cell r="V17727"/>
          <cell r="W17727"/>
        </row>
        <row r="17728">
          <cell r="K17728"/>
          <cell r="V17728"/>
          <cell r="W17728"/>
        </row>
        <row r="17729">
          <cell r="K17729"/>
          <cell r="V17729"/>
          <cell r="W17729"/>
        </row>
        <row r="17730">
          <cell r="K17730"/>
          <cell r="V17730"/>
          <cell r="W17730"/>
        </row>
        <row r="17731">
          <cell r="K17731"/>
          <cell r="V17731"/>
          <cell r="W17731"/>
        </row>
        <row r="17732">
          <cell r="K17732"/>
          <cell r="V17732"/>
          <cell r="W17732"/>
        </row>
        <row r="17733">
          <cell r="K17733"/>
          <cell r="V17733"/>
          <cell r="W17733"/>
        </row>
        <row r="17734">
          <cell r="K17734"/>
          <cell r="V17734"/>
          <cell r="W17734"/>
        </row>
        <row r="17735">
          <cell r="K17735"/>
          <cell r="V17735"/>
          <cell r="W17735"/>
        </row>
        <row r="17736">
          <cell r="K17736"/>
          <cell r="V17736"/>
          <cell r="W17736"/>
        </row>
        <row r="17737">
          <cell r="K17737"/>
          <cell r="V17737"/>
          <cell r="W17737"/>
        </row>
        <row r="17738">
          <cell r="K17738"/>
          <cell r="V17738"/>
          <cell r="W17738"/>
        </row>
        <row r="17739">
          <cell r="K17739"/>
          <cell r="V17739"/>
          <cell r="W17739"/>
        </row>
        <row r="17740">
          <cell r="K17740"/>
          <cell r="V17740"/>
          <cell r="W17740"/>
        </row>
        <row r="17741">
          <cell r="K17741"/>
          <cell r="V17741"/>
          <cell r="W17741"/>
        </row>
        <row r="17742">
          <cell r="K17742"/>
          <cell r="V17742"/>
          <cell r="W17742"/>
        </row>
        <row r="17743">
          <cell r="K17743"/>
          <cell r="V17743"/>
          <cell r="W17743"/>
        </row>
        <row r="17744">
          <cell r="K17744"/>
          <cell r="V17744"/>
          <cell r="W17744"/>
        </row>
        <row r="17745">
          <cell r="K17745"/>
          <cell r="V17745"/>
          <cell r="W17745"/>
        </row>
        <row r="17746">
          <cell r="K17746"/>
          <cell r="V17746"/>
          <cell r="W17746"/>
        </row>
        <row r="17747">
          <cell r="K17747"/>
          <cell r="V17747"/>
          <cell r="W17747"/>
        </row>
        <row r="17748">
          <cell r="K17748"/>
          <cell r="V17748"/>
          <cell r="W17748"/>
        </row>
        <row r="17749">
          <cell r="K17749"/>
          <cell r="V17749"/>
          <cell r="W17749"/>
        </row>
        <row r="17750">
          <cell r="K17750"/>
          <cell r="V17750"/>
          <cell r="W17750"/>
        </row>
        <row r="17751">
          <cell r="K17751"/>
          <cell r="V17751"/>
          <cell r="W17751"/>
        </row>
        <row r="17752">
          <cell r="K17752"/>
          <cell r="V17752"/>
          <cell r="W17752"/>
        </row>
        <row r="17753">
          <cell r="K17753"/>
          <cell r="V17753"/>
          <cell r="W17753"/>
        </row>
        <row r="17754">
          <cell r="K17754"/>
          <cell r="V17754"/>
          <cell r="W17754"/>
        </row>
        <row r="17755">
          <cell r="K17755"/>
          <cell r="V17755"/>
          <cell r="W17755"/>
        </row>
        <row r="17756">
          <cell r="K17756"/>
          <cell r="V17756"/>
          <cell r="W17756"/>
        </row>
        <row r="17757">
          <cell r="K17757"/>
          <cell r="V17757"/>
          <cell r="W17757"/>
        </row>
        <row r="17758">
          <cell r="K17758"/>
          <cell r="V17758"/>
          <cell r="W17758"/>
        </row>
        <row r="17759">
          <cell r="K17759"/>
          <cell r="V17759"/>
          <cell r="W17759"/>
        </row>
        <row r="17760">
          <cell r="K17760"/>
          <cell r="V17760"/>
          <cell r="W17760"/>
        </row>
        <row r="17761">
          <cell r="K17761"/>
          <cell r="V17761"/>
          <cell r="W17761"/>
        </row>
        <row r="17762">
          <cell r="K17762"/>
          <cell r="V17762"/>
          <cell r="W17762"/>
        </row>
        <row r="17763">
          <cell r="K17763"/>
          <cell r="V17763"/>
          <cell r="W17763"/>
        </row>
        <row r="17764">
          <cell r="K17764"/>
          <cell r="V17764"/>
          <cell r="W17764"/>
        </row>
        <row r="17765">
          <cell r="K17765"/>
          <cell r="V17765"/>
          <cell r="W17765"/>
        </row>
        <row r="17766">
          <cell r="K17766"/>
          <cell r="V17766"/>
          <cell r="W17766"/>
        </row>
        <row r="17767">
          <cell r="K17767"/>
          <cell r="V17767"/>
          <cell r="W17767"/>
        </row>
        <row r="17768">
          <cell r="K17768"/>
          <cell r="V17768"/>
          <cell r="W17768"/>
        </row>
        <row r="17769">
          <cell r="K17769"/>
          <cell r="V17769"/>
          <cell r="W17769"/>
        </row>
        <row r="17770">
          <cell r="K17770"/>
          <cell r="V17770"/>
          <cell r="W17770"/>
        </row>
        <row r="17771">
          <cell r="K17771"/>
          <cell r="V17771"/>
          <cell r="W17771"/>
        </row>
        <row r="17772">
          <cell r="K17772"/>
          <cell r="V17772"/>
          <cell r="W17772"/>
        </row>
        <row r="17773">
          <cell r="K17773"/>
          <cell r="V17773"/>
          <cell r="W17773"/>
        </row>
        <row r="17774">
          <cell r="K17774"/>
          <cell r="V17774"/>
          <cell r="W17774"/>
        </row>
        <row r="17775">
          <cell r="K17775"/>
          <cell r="V17775"/>
          <cell r="W17775"/>
        </row>
        <row r="17776">
          <cell r="K17776"/>
          <cell r="V17776"/>
          <cell r="W17776"/>
        </row>
        <row r="17777">
          <cell r="K17777"/>
          <cell r="V17777"/>
          <cell r="W17777"/>
        </row>
        <row r="17778">
          <cell r="K17778"/>
          <cell r="V17778"/>
          <cell r="W17778"/>
        </row>
        <row r="17779">
          <cell r="K17779"/>
          <cell r="V17779"/>
          <cell r="W17779"/>
        </row>
        <row r="17780">
          <cell r="K17780"/>
          <cell r="V17780"/>
          <cell r="W17780"/>
        </row>
        <row r="17781">
          <cell r="K17781"/>
          <cell r="V17781"/>
          <cell r="W17781"/>
        </row>
        <row r="17782">
          <cell r="K17782"/>
          <cell r="V17782"/>
          <cell r="W17782"/>
        </row>
        <row r="17783">
          <cell r="K17783"/>
          <cell r="V17783"/>
          <cell r="W17783"/>
        </row>
        <row r="17784">
          <cell r="K17784"/>
          <cell r="V17784"/>
          <cell r="W17784"/>
        </row>
        <row r="17785">
          <cell r="K17785"/>
          <cell r="V17785"/>
          <cell r="W17785"/>
        </row>
        <row r="17786">
          <cell r="K17786"/>
          <cell r="V17786"/>
          <cell r="W17786"/>
        </row>
        <row r="17787">
          <cell r="K17787"/>
          <cell r="V17787"/>
          <cell r="W17787"/>
        </row>
        <row r="17788">
          <cell r="K17788"/>
          <cell r="V17788"/>
          <cell r="W17788"/>
        </row>
        <row r="17789">
          <cell r="K17789"/>
          <cell r="V17789"/>
          <cell r="W17789"/>
        </row>
        <row r="17790">
          <cell r="K17790"/>
          <cell r="V17790"/>
          <cell r="W17790"/>
        </row>
        <row r="17791">
          <cell r="K17791"/>
          <cell r="V17791"/>
          <cell r="W17791"/>
        </row>
        <row r="17792">
          <cell r="K17792"/>
          <cell r="V17792"/>
          <cell r="W17792"/>
        </row>
        <row r="17793">
          <cell r="K17793"/>
          <cell r="V17793"/>
          <cell r="W17793"/>
        </row>
        <row r="17794">
          <cell r="K17794"/>
          <cell r="V17794"/>
          <cell r="W17794"/>
        </row>
        <row r="17795">
          <cell r="K17795"/>
          <cell r="V17795"/>
          <cell r="W17795"/>
        </row>
        <row r="17796">
          <cell r="K17796"/>
          <cell r="V17796"/>
          <cell r="W17796"/>
        </row>
        <row r="17797">
          <cell r="K17797"/>
          <cell r="V17797"/>
          <cell r="W17797"/>
        </row>
        <row r="17798">
          <cell r="K17798"/>
          <cell r="V17798"/>
          <cell r="W17798"/>
        </row>
        <row r="17799">
          <cell r="K17799"/>
          <cell r="V17799"/>
          <cell r="W17799"/>
        </row>
        <row r="17800">
          <cell r="K17800"/>
          <cell r="V17800"/>
          <cell r="W17800"/>
        </row>
        <row r="17801">
          <cell r="K17801"/>
          <cell r="V17801"/>
          <cell r="W17801"/>
        </row>
        <row r="17802">
          <cell r="K17802"/>
          <cell r="V17802"/>
          <cell r="W17802"/>
        </row>
        <row r="17803">
          <cell r="K17803"/>
          <cell r="V17803"/>
          <cell r="W17803"/>
        </row>
        <row r="17804">
          <cell r="K17804"/>
          <cell r="V17804"/>
          <cell r="W17804"/>
        </row>
        <row r="17805">
          <cell r="K17805"/>
          <cell r="V17805"/>
          <cell r="W17805"/>
        </row>
        <row r="17806">
          <cell r="K17806"/>
          <cell r="V17806"/>
          <cell r="W17806"/>
        </row>
        <row r="17807">
          <cell r="K17807"/>
          <cell r="V17807"/>
          <cell r="W17807"/>
        </row>
        <row r="17808">
          <cell r="K17808"/>
          <cell r="V17808"/>
          <cell r="W17808"/>
        </row>
        <row r="17809">
          <cell r="K17809"/>
          <cell r="V17809"/>
          <cell r="W17809"/>
        </row>
        <row r="17810">
          <cell r="K17810"/>
          <cell r="V17810"/>
          <cell r="W17810"/>
        </row>
        <row r="17811">
          <cell r="K17811"/>
          <cell r="V17811"/>
          <cell r="W17811"/>
        </row>
        <row r="17812">
          <cell r="K17812"/>
          <cell r="V17812"/>
          <cell r="W17812"/>
        </row>
        <row r="17813">
          <cell r="K17813"/>
          <cell r="V17813"/>
          <cell r="W17813"/>
        </row>
        <row r="17814">
          <cell r="K17814"/>
          <cell r="V17814"/>
          <cell r="W17814"/>
        </row>
        <row r="17815">
          <cell r="K17815"/>
          <cell r="V17815"/>
          <cell r="W17815"/>
        </row>
        <row r="17816">
          <cell r="K17816"/>
          <cell r="V17816"/>
          <cell r="W17816"/>
        </row>
        <row r="17817">
          <cell r="K17817"/>
          <cell r="V17817"/>
          <cell r="W17817"/>
        </row>
        <row r="17818">
          <cell r="K17818"/>
          <cell r="V17818"/>
          <cell r="W17818"/>
        </row>
        <row r="17819">
          <cell r="K17819"/>
          <cell r="V17819"/>
          <cell r="W17819"/>
        </row>
        <row r="17820">
          <cell r="K17820"/>
          <cell r="V17820"/>
          <cell r="W17820"/>
        </row>
        <row r="17821">
          <cell r="K17821"/>
          <cell r="V17821"/>
          <cell r="W17821"/>
        </row>
        <row r="17822">
          <cell r="K17822"/>
          <cell r="V17822"/>
          <cell r="W17822"/>
        </row>
        <row r="17823">
          <cell r="K17823"/>
          <cell r="V17823"/>
          <cell r="W17823"/>
        </row>
        <row r="17824">
          <cell r="K17824"/>
          <cell r="V17824"/>
          <cell r="W17824"/>
        </row>
        <row r="17825">
          <cell r="K17825"/>
          <cell r="V17825"/>
          <cell r="W17825"/>
        </row>
        <row r="17826">
          <cell r="K17826"/>
          <cell r="V17826"/>
          <cell r="W17826"/>
        </row>
        <row r="17827">
          <cell r="K17827"/>
          <cell r="V17827"/>
          <cell r="W17827"/>
        </row>
        <row r="17828">
          <cell r="K17828"/>
          <cell r="V17828"/>
          <cell r="W17828"/>
        </row>
        <row r="17829">
          <cell r="K17829"/>
          <cell r="V17829"/>
          <cell r="W17829"/>
        </row>
        <row r="17830">
          <cell r="K17830"/>
          <cell r="V17830"/>
          <cell r="W17830"/>
        </row>
        <row r="17831">
          <cell r="K17831"/>
          <cell r="V17831"/>
          <cell r="W17831"/>
        </row>
        <row r="17832">
          <cell r="K17832"/>
          <cell r="V17832"/>
          <cell r="W17832"/>
        </row>
        <row r="17833">
          <cell r="K17833"/>
          <cell r="V17833"/>
          <cell r="W17833"/>
        </row>
        <row r="17834">
          <cell r="K17834"/>
          <cell r="V17834"/>
          <cell r="W17834"/>
        </row>
        <row r="17835">
          <cell r="K17835"/>
          <cell r="V17835"/>
          <cell r="W17835"/>
        </row>
        <row r="17836">
          <cell r="K17836"/>
          <cell r="V17836"/>
          <cell r="W17836"/>
        </row>
        <row r="17837">
          <cell r="K17837"/>
          <cell r="V17837"/>
          <cell r="W17837"/>
        </row>
        <row r="17838">
          <cell r="K17838"/>
          <cell r="V17838"/>
          <cell r="W17838"/>
        </row>
        <row r="17839">
          <cell r="K17839"/>
          <cell r="V17839"/>
          <cell r="W17839"/>
        </row>
        <row r="17840">
          <cell r="K17840"/>
          <cell r="V17840"/>
          <cell r="W17840"/>
        </row>
        <row r="17841">
          <cell r="K17841"/>
          <cell r="V17841"/>
          <cell r="W17841"/>
        </row>
        <row r="17842">
          <cell r="K17842"/>
          <cell r="V17842"/>
          <cell r="W17842"/>
        </row>
        <row r="17843">
          <cell r="K17843"/>
          <cell r="V17843"/>
          <cell r="W17843"/>
        </row>
        <row r="17844">
          <cell r="K17844"/>
          <cell r="V17844"/>
          <cell r="W17844"/>
        </row>
        <row r="17845">
          <cell r="K17845"/>
          <cell r="V17845"/>
          <cell r="W17845"/>
        </row>
        <row r="17846">
          <cell r="K17846"/>
          <cell r="V17846"/>
          <cell r="W17846"/>
        </row>
        <row r="17847">
          <cell r="K17847"/>
          <cell r="V17847"/>
          <cell r="W17847"/>
        </row>
        <row r="17848">
          <cell r="K17848"/>
          <cell r="V17848"/>
          <cell r="W17848"/>
        </row>
        <row r="17849">
          <cell r="K17849"/>
          <cell r="V17849"/>
          <cell r="W17849"/>
        </row>
        <row r="17850">
          <cell r="K17850"/>
          <cell r="V17850"/>
          <cell r="W17850"/>
        </row>
        <row r="17851">
          <cell r="K17851"/>
          <cell r="V17851"/>
          <cell r="W17851"/>
        </row>
        <row r="17852">
          <cell r="K17852"/>
          <cell r="V17852"/>
          <cell r="W17852"/>
        </row>
        <row r="17853">
          <cell r="K17853"/>
          <cell r="V17853"/>
          <cell r="W17853"/>
        </row>
        <row r="17854">
          <cell r="K17854"/>
          <cell r="V17854"/>
          <cell r="W17854"/>
        </row>
        <row r="17855">
          <cell r="K17855"/>
          <cell r="V17855"/>
          <cell r="W17855"/>
        </row>
        <row r="17856">
          <cell r="K17856"/>
          <cell r="V17856"/>
          <cell r="W17856"/>
        </row>
        <row r="17857">
          <cell r="K17857"/>
          <cell r="V17857"/>
          <cell r="W17857"/>
        </row>
        <row r="17858">
          <cell r="K17858"/>
          <cell r="V17858"/>
          <cell r="W17858"/>
        </row>
        <row r="17859">
          <cell r="K17859"/>
          <cell r="V17859"/>
          <cell r="W17859"/>
        </row>
        <row r="17860">
          <cell r="K17860"/>
          <cell r="V17860"/>
          <cell r="W17860"/>
        </row>
        <row r="17861">
          <cell r="K17861"/>
          <cell r="V17861"/>
          <cell r="W17861"/>
        </row>
        <row r="17862">
          <cell r="K17862"/>
          <cell r="V17862"/>
          <cell r="W17862"/>
        </row>
        <row r="17863">
          <cell r="K17863"/>
          <cell r="V17863"/>
          <cell r="W17863"/>
        </row>
        <row r="17864">
          <cell r="K17864"/>
          <cell r="V17864"/>
          <cell r="W17864"/>
        </row>
        <row r="17865">
          <cell r="K17865"/>
          <cell r="V17865"/>
          <cell r="W17865"/>
        </row>
        <row r="17866">
          <cell r="K17866"/>
          <cell r="V17866"/>
          <cell r="W17866"/>
        </row>
        <row r="17867">
          <cell r="K17867"/>
          <cell r="V17867"/>
          <cell r="W17867"/>
        </row>
        <row r="17868">
          <cell r="K17868"/>
          <cell r="V17868"/>
          <cell r="W17868"/>
        </row>
        <row r="17869">
          <cell r="K17869"/>
          <cell r="V17869"/>
          <cell r="W17869"/>
        </row>
        <row r="17870">
          <cell r="K17870"/>
          <cell r="V17870"/>
          <cell r="W17870"/>
        </row>
        <row r="17871">
          <cell r="K17871"/>
          <cell r="V17871"/>
          <cell r="W17871"/>
        </row>
        <row r="17872">
          <cell r="K17872"/>
          <cell r="V17872"/>
          <cell r="W17872"/>
        </row>
        <row r="17873">
          <cell r="K17873"/>
          <cell r="V17873"/>
          <cell r="W17873"/>
        </row>
        <row r="17874">
          <cell r="K17874"/>
          <cell r="V17874"/>
          <cell r="W17874"/>
        </row>
        <row r="17875">
          <cell r="K17875"/>
          <cell r="V17875"/>
          <cell r="W17875"/>
        </row>
        <row r="17876">
          <cell r="K17876"/>
          <cell r="V17876"/>
          <cell r="W17876"/>
        </row>
        <row r="17877">
          <cell r="K17877"/>
          <cell r="V17877"/>
          <cell r="W17877"/>
        </row>
        <row r="17878">
          <cell r="K17878"/>
          <cell r="V17878"/>
          <cell r="W17878"/>
        </row>
        <row r="17879">
          <cell r="K17879"/>
          <cell r="V17879"/>
          <cell r="W17879"/>
        </row>
        <row r="17880">
          <cell r="K17880"/>
          <cell r="V17880"/>
          <cell r="W17880"/>
        </row>
        <row r="17881">
          <cell r="K17881"/>
          <cell r="V17881"/>
          <cell r="W17881"/>
        </row>
        <row r="17882">
          <cell r="K17882"/>
          <cell r="V17882"/>
          <cell r="W17882"/>
        </row>
        <row r="17883">
          <cell r="K17883"/>
          <cell r="V17883"/>
          <cell r="W17883"/>
        </row>
        <row r="17884">
          <cell r="K17884"/>
          <cell r="V17884"/>
          <cell r="W17884"/>
        </row>
        <row r="17885">
          <cell r="K17885"/>
          <cell r="V17885"/>
          <cell r="W17885"/>
        </row>
        <row r="17886">
          <cell r="K17886"/>
          <cell r="V17886"/>
          <cell r="W17886"/>
        </row>
        <row r="17887">
          <cell r="K17887"/>
          <cell r="V17887"/>
          <cell r="W17887"/>
        </row>
        <row r="17888">
          <cell r="K17888"/>
          <cell r="V17888"/>
          <cell r="W17888"/>
        </row>
        <row r="17889">
          <cell r="K17889"/>
          <cell r="V17889"/>
          <cell r="W17889"/>
        </row>
        <row r="17890">
          <cell r="K17890"/>
          <cell r="V17890"/>
          <cell r="W17890"/>
        </row>
        <row r="17891">
          <cell r="K17891"/>
          <cell r="V17891"/>
          <cell r="W17891"/>
        </row>
        <row r="17892">
          <cell r="K17892"/>
          <cell r="V17892"/>
          <cell r="W17892"/>
        </row>
        <row r="17893">
          <cell r="K17893"/>
          <cell r="V17893"/>
          <cell r="W17893"/>
        </row>
        <row r="17894">
          <cell r="K17894"/>
          <cell r="V17894"/>
          <cell r="W17894"/>
        </row>
        <row r="17895">
          <cell r="K17895"/>
          <cell r="V17895"/>
          <cell r="W17895"/>
        </row>
        <row r="17896">
          <cell r="K17896"/>
          <cell r="V17896"/>
          <cell r="W17896"/>
        </row>
        <row r="17897">
          <cell r="K17897"/>
          <cell r="V17897"/>
          <cell r="W17897"/>
        </row>
        <row r="17898">
          <cell r="K17898"/>
          <cell r="V17898"/>
          <cell r="W17898"/>
        </row>
        <row r="17899">
          <cell r="K17899"/>
          <cell r="V17899"/>
          <cell r="W17899"/>
        </row>
        <row r="17900">
          <cell r="K17900"/>
          <cell r="V17900"/>
          <cell r="W17900"/>
        </row>
        <row r="17901">
          <cell r="K17901"/>
          <cell r="V17901"/>
          <cell r="W17901"/>
        </row>
        <row r="17902">
          <cell r="K17902"/>
          <cell r="V17902"/>
          <cell r="W17902"/>
        </row>
        <row r="17903">
          <cell r="K17903"/>
          <cell r="V17903"/>
          <cell r="W17903"/>
        </row>
        <row r="17904">
          <cell r="K17904"/>
          <cell r="V17904"/>
          <cell r="W17904"/>
        </row>
        <row r="17905">
          <cell r="K17905"/>
          <cell r="V17905"/>
          <cell r="W17905"/>
        </row>
        <row r="17906">
          <cell r="K17906"/>
          <cell r="V17906"/>
          <cell r="W17906"/>
        </row>
        <row r="17907">
          <cell r="K17907"/>
          <cell r="V17907"/>
          <cell r="W17907"/>
        </row>
        <row r="17908">
          <cell r="K17908"/>
          <cell r="V17908"/>
          <cell r="W17908"/>
        </row>
        <row r="17909">
          <cell r="K17909"/>
          <cell r="V17909"/>
          <cell r="W17909"/>
        </row>
        <row r="17910">
          <cell r="K17910"/>
          <cell r="V17910"/>
          <cell r="W17910"/>
        </row>
        <row r="17911">
          <cell r="K17911"/>
          <cell r="V17911"/>
          <cell r="W17911"/>
        </row>
        <row r="17912">
          <cell r="K17912"/>
          <cell r="V17912"/>
          <cell r="W17912"/>
        </row>
        <row r="17913">
          <cell r="K17913"/>
          <cell r="V17913"/>
          <cell r="W17913"/>
        </row>
        <row r="17914">
          <cell r="K17914"/>
          <cell r="V17914"/>
          <cell r="W17914"/>
        </row>
        <row r="17915">
          <cell r="K17915"/>
          <cell r="V17915"/>
          <cell r="W17915"/>
        </row>
        <row r="17916">
          <cell r="K17916"/>
          <cell r="V17916"/>
          <cell r="W17916"/>
        </row>
        <row r="17917">
          <cell r="K17917"/>
          <cell r="V17917"/>
          <cell r="W17917"/>
        </row>
        <row r="17918">
          <cell r="K17918"/>
          <cell r="V17918"/>
          <cell r="W17918"/>
        </row>
        <row r="17919">
          <cell r="K17919"/>
          <cell r="V17919"/>
          <cell r="W17919"/>
        </row>
        <row r="17920">
          <cell r="K17920"/>
          <cell r="V17920"/>
          <cell r="W17920"/>
        </row>
        <row r="17921">
          <cell r="K17921"/>
          <cell r="V17921"/>
          <cell r="W17921"/>
        </row>
        <row r="17922">
          <cell r="K17922"/>
          <cell r="V17922"/>
          <cell r="W17922"/>
        </row>
        <row r="17923">
          <cell r="K17923"/>
          <cell r="V17923"/>
          <cell r="W17923"/>
        </row>
        <row r="17924">
          <cell r="K17924"/>
          <cell r="V17924"/>
          <cell r="W17924"/>
        </row>
        <row r="17925">
          <cell r="K17925"/>
          <cell r="V17925"/>
          <cell r="W17925"/>
        </row>
        <row r="17926">
          <cell r="K17926"/>
          <cell r="V17926"/>
          <cell r="W17926"/>
        </row>
        <row r="17927">
          <cell r="K17927"/>
          <cell r="V17927"/>
          <cell r="W17927"/>
        </row>
        <row r="17928">
          <cell r="K17928"/>
          <cell r="V17928"/>
          <cell r="W17928"/>
        </row>
        <row r="17929">
          <cell r="K17929"/>
          <cell r="V17929"/>
          <cell r="W17929"/>
        </row>
        <row r="17930">
          <cell r="K17930"/>
          <cell r="V17930"/>
          <cell r="W17930"/>
        </row>
        <row r="17931">
          <cell r="K17931"/>
          <cell r="V17931"/>
          <cell r="W17931"/>
        </row>
        <row r="17932">
          <cell r="K17932"/>
          <cell r="V17932"/>
          <cell r="W17932"/>
        </row>
        <row r="17933">
          <cell r="K17933"/>
          <cell r="V17933"/>
          <cell r="W17933"/>
        </row>
        <row r="17934">
          <cell r="K17934"/>
          <cell r="V17934"/>
          <cell r="W17934"/>
        </row>
        <row r="17935">
          <cell r="K17935"/>
          <cell r="V17935"/>
          <cell r="W17935"/>
        </row>
        <row r="17936">
          <cell r="K17936"/>
          <cell r="V17936"/>
          <cell r="W17936"/>
        </row>
        <row r="17937">
          <cell r="K17937"/>
          <cell r="V17937"/>
          <cell r="W17937"/>
        </row>
        <row r="17938">
          <cell r="K17938"/>
          <cell r="V17938"/>
          <cell r="W17938"/>
        </row>
        <row r="17939">
          <cell r="K17939"/>
          <cell r="V17939"/>
          <cell r="W17939"/>
        </row>
        <row r="17940">
          <cell r="K17940"/>
          <cell r="V17940"/>
          <cell r="W17940"/>
        </row>
        <row r="17941">
          <cell r="K17941"/>
          <cell r="V17941"/>
          <cell r="W17941"/>
        </row>
        <row r="17942">
          <cell r="K17942"/>
          <cell r="V17942"/>
          <cell r="W17942"/>
        </row>
        <row r="17943">
          <cell r="K17943"/>
          <cell r="V17943"/>
          <cell r="W17943"/>
        </row>
        <row r="17944">
          <cell r="K17944"/>
          <cell r="V17944"/>
          <cell r="W17944"/>
        </row>
        <row r="17945">
          <cell r="K17945"/>
          <cell r="V17945"/>
          <cell r="W17945"/>
        </row>
        <row r="17946">
          <cell r="K17946"/>
          <cell r="V17946"/>
          <cell r="W17946"/>
        </row>
        <row r="17947">
          <cell r="K17947"/>
          <cell r="V17947"/>
          <cell r="W17947"/>
        </row>
        <row r="17948">
          <cell r="K17948"/>
          <cell r="V17948"/>
          <cell r="W17948"/>
        </row>
        <row r="17949">
          <cell r="K17949"/>
          <cell r="V17949"/>
          <cell r="W17949"/>
        </row>
        <row r="17950">
          <cell r="K17950"/>
          <cell r="V17950"/>
          <cell r="W17950"/>
        </row>
        <row r="17951">
          <cell r="K17951"/>
          <cell r="V17951"/>
          <cell r="W17951"/>
        </row>
        <row r="17952">
          <cell r="K17952"/>
          <cell r="V17952"/>
          <cell r="W17952"/>
        </row>
        <row r="17953">
          <cell r="K17953"/>
          <cell r="V17953"/>
          <cell r="W17953"/>
        </row>
        <row r="17954">
          <cell r="K17954"/>
          <cell r="V17954"/>
          <cell r="W17954"/>
        </row>
        <row r="17955">
          <cell r="K17955"/>
          <cell r="V17955"/>
          <cell r="W17955"/>
        </row>
        <row r="17956">
          <cell r="K17956"/>
          <cell r="V17956"/>
          <cell r="W17956"/>
        </row>
        <row r="17957">
          <cell r="K17957"/>
          <cell r="V17957"/>
          <cell r="W17957"/>
        </row>
        <row r="17958">
          <cell r="K17958"/>
          <cell r="V17958"/>
          <cell r="W17958"/>
        </row>
        <row r="17959">
          <cell r="K17959"/>
          <cell r="V17959"/>
          <cell r="W17959"/>
        </row>
        <row r="17960">
          <cell r="K17960"/>
          <cell r="V17960"/>
          <cell r="W17960"/>
        </row>
        <row r="17961">
          <cell r="K17961"/>
          <cell r="V17961"/>
          <cell r="W17961"/>
        </row>
        <row r="17962">
          <cell r="K17962"/>
          <cell r="V17962"/>
          <cell r="W17962"/>
        </row>
        <row r="17963">
          <cell r="K17963"/>
          <cell r="V17963"/>
          <cell r="W17963"/>
        </row>
        <row r="17964">
          <cell r="K17964"/>
          <cell r="V17964"/>
          <cell r="W17964"/>
        </row>
        <row r="17965">
          <cell r="K17965"/>
          <cell r="V17965"/>
          <cell r="W17965"/>
        </row>
        <row r="17966">
          <cell r="K17966"/>
          <cell r="V17966"/>
          <cell r="W17966"/>
        </row>
        <row r="17967">
          <cell r="K17967"/>
          <cell r="V17967"/>
          <cell r="W17967"/>
        </row>
        <row r="17968">
          <cell r="K17968"/>
          <cell r="V17968"/>
          <cell r="W17968"/>
        </row>
        <row r="17969">
          <cell r="K17969"/>
          <cell r="V17969"/>
          <cell r="W17969"/>
        </row>
        <row r="17970">
          <cell r="K17970"/>
          <cell r="V17970"/>
          <cell r="W17970"/>
        </row>
        <row r="17971">
          <cell r="K17971"/>
          <cell r="V17971"/>
          <cell r="W17971"/>
        </row>
        <row r="17972">
          <cell r="K17972"/>
          <cell r="V17972"/>
          <cell r="W17972"/>
        </row>
        <row r="17973">
          <cell r="K17973"/>
          <cell r="V17973"/>
          <cell r="W17973"/>
        </row>
        <row r="17974">
          <cell r="K17974"/>
          <cell r="V17974"/>
          <cell r="W17974"/>
        </row>
        <row r="17975">
          <cell r="K17975"/>
          <cell r="V17975"/>
          <cell r="W17975"/>
        </row>
        <row r="17976">
          <cell r="K17976"/>
          <cell r="V17976"/>
          <cell r="W17976"/>
        </row>
        <row r="17977">
          <cell r="K17977"/>
          <cell r="V17977"/>
          <cell r="W17977"/>
        </row>
        <row r="17978">
          <cell r="K17978"/>
          <cell r="V17978"/>
          <cell r="W17978"/>
        </row>
        <row r="17979">
          <cell r="K17979"/>
          <cell r="V17979"/>
          <cell r="W17979"/>
        </row>
        <row r="17980">
          <cell r="K17980"/>
          <cell r="V17980"/>
          <cell r="W17980"/>
        </row>
        <row r="17981">
          <cell r="K17981"/>
          <cell r="V17981"/>
          <cell r="W17981"/>
        </row>
        <row r="17982">
          <cell r="K17982"/>
          <cell r="V17982"/>
          <cell r="W17982"/>
        </row>
        <row r="17983">
          <cell r="K17983"/>
          <cell r="V17983"/>
          <cell r="W17983"/>
        </row>
        <row r="17984">
          <cell r="K17984"/>
          <cell r="V17984"/>
          <cell r="W17984"/>
        </row>
        <row r="17985">
          <cell r="K17985"/>
          <cell r="V17985"/>
          <cell r="W17985"/>
        </row>
        <row r="17986">
          <cell r="K17986"/>
          <cell r="V17986"/>
          <cell r="W17986"/>
        </row>
        <row r="17987">
          <cell r="K17987"/>
          <cell r="V17987"/>
          <cell r="W17987"/>
        </row>
        <row r="17988">
          <cell r="K17988"/>
          <cell r="V17988"/>
          <cell r="W17988"/>
        </row>
        <row r="17989">
          <cell r="K17989"/>
          <cell r="V17989"/>
          <cell r="W17989"/>
        </row>
        <row r="17990">
          <cell r="K17990"/>
          <cell r="V17990"/>
          <cell r="W17990"/>
        </row>
        <row r="17991">
          <cell r="K17991"/>
          <cell r="V17991"/>
          <cell r="W17991"/>
        </row>
        <row r="17992">
          <cell r="K17992"/>
          <cell r="V17992"/>
          <cell r="W17992"/>
        </row>
        <row r="17993">
          <cell r="K17993"/>
          <cell r="V17993"/>
          <cell r="W17993"/>
        </row>
        <row r="17994">
          <cell r="K17994"/>
          <cell r="V17994"/>
          <cell r="W17994"/>
        </row>
        <row r="17995">
          <cell r="K17995"/>
          <cell r="V17995"/>
          <cell r="W17995"/>
        </row>
        <row r="17996">
          <cell r="K17996"/>
          <cell r="V17996"/>
          <cell r="W17996"/>
        </row>
        <row r="17997">
          <cell r="K17997"/>
          <cell r="V17997"/>
          <cell r="W17997"/>
        </row>
        <row r="17998">
          <cell r="K17998"/>
          <cell r="V17998"/>
          <cell r="W17998"/>
        </row>
        <row r="17999">
          <cell r="K17999"/>
          <cell r="V17999"/>
          <cell r="W17999"/>
        </row>
        <row r="18000">
          <cell r="K18000"/>
          <cell r="V18000"/>
          <cell r="W18000"/>
        </row>
        <row r="18001">
          <cell r="K18001"/>
          <cell r="V18001"/>
          <cell r="W18001"/>
        </row>
        <row r="18002">
          <cell r="K18002"/>
          <cell r="V18002"/>
          <cell r="W18002"/>
        </row>
        <row r="18003">
          <cell r="K18003"/>
          <cell r="V18003"/>
          <cell r="W18003"/>
        </row>
        <row r="18004">
          <cell r="K18004"/>
          <cell r="V18004"/>
          <cell r="W18004"/>
        </row>
        <row r="18005">
          <cell r="K18005"/>
          <cell r="V18005"/>
          <cell r="W18005"/>
        </row>
        <row r="18006">
          <cell r="K18006"/>
          <cell r="V18006"/>
          <cell r="W18006"/>
        </row>
        <row r="18007">
          <cell r="K18007"/>
          <cell r="V18007"/>
          <cell r="W18007"/>
        </row>
        <row r="18008">
          <cell r="K18008"/>
          <cell r="V18008"/>
          <cell r="W18008"/>
        </row>
        <row r="18009">
          <cell r="K18009"/>
          <cell r="V18009"/>
          <cell r="W18009"/>
        </row>
        <row r="18010">
          <cell r="K18010"/>
          <cell r="V18010"/>
          <cell r="W18010"/>
        </row>
        <row r="18011">
          <cell r="K18011"/>
          <cell r="V18011"/>
          <cell r="W18011"/>
        </row>
        <row r="18012">
          <cell r="K18012"/>
          <cell r="V18012"/>
          <cell r="W18012"/>
        </row>
        <row r="18013">
          <cell r="K18013"/>
          <cell r="V18013"/>
          <cell r="W18013"/>
        </row>
        <row r="18014">
          <cell r="K18014"/>
          <cell r="V18014"/>
          <cell r="W18014"/>
        </row>
        <row r="18015">
          <cell r="K18015"/>
          <cell r="V18015"/>
          <cell r="W18015"/>
        </row>
        <row r="18016">
          <cell r="K18016"/>
          <cell r="V18016"/>
          <cell r="W18016"/>
        </row>
        <row r="18017">
          <cell r="K18017"/>
          <cell r="V18017"/>
          <cell r="W18017"/>
        </row>
        <row r="18018">
          <cell r="K18018"/>
          <cell r="V18018"/>
          <cell r="W18018"/>
        </row>
        <row r="18019">
          <cell r="K18019"/>
          <cell r="V18019"/>
          <cell r="W18019"/>
        </row>
        <row r="18020">
          <cell r="K18020"/>
          <cell r="V18020"/>
          <cell r="W18020"/>
        </row>
        <row r="18021">
          <cell r="K18021"/>
          <cell r="V18021"/>
          <cell r="W18021"/>
        </row>
        <row r="18022">
          <cell r="K18022"/>
          <cell r="V18022"/>
          <cell r="W18022"/>
        </row>
        <row r="18023">
          <cell r="K18023"/>
          <cell r="V18023"/>
          <cell r="W18023"/>
        </row>
        <row r="18024">
          <cell r="K18024"/>
          <cell r="V18024"/>
          <cell r="W18024"/>
        </row>
        <row r="18025">
          <cell r="K18025"/>
          <cell r="V18025"/>
          <cell r="W18025"/>
        </row>
        <row r="18026">
          <cell r="K18026"/>
          <cell r="V18026"/>
          <cell r="W18026"/>
        </row>
        <row r="18027">
          <cell r="K18027"/>
          <cell r="V18027"/>
          <cell r="W18027"/>
        </row>
        <row r="18028">
          <cell r="K18028"/>
          <cell r="V18028"/>
          <cell r="W18028"/>
        </row>
        <row r="18029">
          <cell r="K18029"/>
          <cell r="V18029"/>
          <cell r="W18029"/>
        </row>
        <row r="18030">
          <cell r="K18030"/>
          <cell r="V18030"/>
          <cell r="W18030"/>
        </row>
        <row r="18031">
          <cell r="K18031"/>
          <cell r="V18031"/>
          <cell r="W18031"/>
        </row>
        <row r="18032">
          <cell r="K18032"/>
          <cell r="V18032"/>
          <cell r="W18032"/>
        </row>
        <row r="18033">
          <cell r="K18033"/>
          <cell r="V18033"/>
          <cell r="W18033"/>
        </row>
        <row r="18034">
          <cell r="K18034"/>
          <cell r="V18034"/>
          <cell r="W18034"/>
        </row>
        <row r="18035">
          <cell r="K18035"/>
          <cell r="V18035"/>
          <cell r="W18035"/>
        </row>
        <row r="18036">
          <cell r="K18036"/>
          <cell r="V18036"/>
          <cell r="W18036"/>
        </row>
        <row r="18037">
          <cell r="K18037"/>
          <cell r="V18037"/>
          <cell r="W18037"/>
        </row>
        <row r="18038">
          <cell r="K18038"/>
          <cell r="V18038"/>
          <cell r="W18038"/>
        </row>
        <row r="18039">
          <cell r="K18039"/>
          <cell r="V18039"/>
          <cell r="W18039"/>
        </row>
        <row r="18040">
          <cell r="K18040"/>
          <cell r="V18040"/>
          <cell r="W18040"/>
        </row>
        <row r="18041">
          <cell r="K18041"/>
          <cell r="V18041"/>
          <cell r="W18041"/>
        </row>
        <row r="18042">
          <cell r="K18042"/>
          <cell r="V18042"/>
          <cell r="W18042"/>
        </row>
        <row r="18043">
          <cell r="K18043"/>
          <cell r="V18043"/>
          <cell r="W18043"/>
        </row>
        <row r="18044">
          <cell r="K18044"/>
          <cell r="V18044"/>
          <cell r="W18044"/>
        </row>
        <row r="18045">
          <cell r="K18045"/>
          <cell r="V18045"/>
          <cell r="W18045"/>
        </row>
        <row r="18046">
          <cell r="K18046"/>
          <cell r="V18046"/>
          <cell r="W18046"/>
        </row>
        <row r="18047">
          <cell r="K18047"/>
          <cell r="V18047"/>
          <cell r="W18047"/>
        </row>
        <row r="18048">
          <cell r="K18048"/>
          <cell r="V18048"/>
          <cell r="W18048"/>
        </row>
        <row r="18049">
          <cell r="K18049"/>
          <cell r="V18049"/>
          <cell r="W18049"/>
        </row>
        <row r="18050">
          <cell r="K18050"/>
          <cell r="V18050"/>
          <cell r="W18050"/>
        </row>
        <row r="18051">
          <cell r="K18051"/>
          <cell r="V18051"/>
          <cell r="W18051"/>
        </row>
        <row r="18052">
          <cell r="K18052"/>
          <cell r="V18052"/>
          <cell r="W18052"/>
        </row>
        <row r="18053">
          <cell r="K18053"/>
          <cell r="V18053"/>
          <cell r="W18053"/>
        </row>
        <row r="18054">
          <cell r="K18054"/>
          <cell r="V18054"/>
          <cell r="W18054"/>
        </row>
        <row r="18055">
          <cell r="K18055"/>
          <cell r="V18055"/>
          <cell r="W18055"/>
        </row>
        <row r="18056">
          <cell r="K18056"/>
          <cell r="V18056"/>
          <cell r="W18056"/>
        </row>
        <row r="18057">
          <cell r="K18057"/>
          <cell r="V18057"/>
          <cell r="W18057"/>
        </row>
        <row r="18058">
          <cell r="K18058"/>
          <cell r="V18058"/>
          <cell r="W18058"/>
        </row>
        <row r="18059">
          <cell r="K18059"/>
          <cell r="V18059"/>
          <cell r="W18059"/>
        </row>
        <row r="18060">
          <cell r="K18060"/>
          <cell r="V18060"/>
          <cell r="W18060"/>
        </row>
        <row r="18061">
          <cell r="K18061"/>
          <cell r="V18061"/>
          <cell r="W18061"/>
        </row>
        <row r="18062">
          <cell r="K18062"/>
          <cell r="V18062"/>
          <cell r="W18062"/>
        </row>
        <row r="18063">
          <cell r="K18063"/>
          <cell r="V18063"/>
          <cell r="W18063"/>
        </row>
        <row r="18064">
          <cell r="K18064"/>
          <cell r="V18064"/>
          <cell r="W18064"/>
        </row>
        <row r="18065">
          <cell r="K18065"/>
          <cell r="V18065"/>
          <cell r="W18065"/>
        </row>
        <row r="18066">
          <cell r="K18066"/>
          <cell r="V18066"/>
          <cell r="W18066"/>
        </row>
        <row r="18067">
          <cell r="K18067"/>
          <cell r="V18067"/>
          <cell r="W18067"/>
        </row>
        <row r="18068">
          <cell r="K18068"/>
          <cell r="V18068"/>
          <cell r="W18068"/>
        </row>
        <row r="18069">
          <cell r="K18069"/>
          <cell r="V18069"/>
          <cell r="W18069"/>
        </row>
        <row r="18070">
          <cell r="K18070"/>
          <cell r="V18070"/>
          <cell r="W18070"/>
        </row>
        <row r="18071">
          <cell r="K18071"/>
          <cell r="V18071"/>
          <cell r="W18071"/>
        </row>
        <row r="18072">
          <cell r="K18072"/>
          <cell r="V18072"/>
          <cell r="W18072"/>
        </row>
        <row r="18073">
          <cell r="K18073"/>
          <cell r="V18073"/>
          <cell r="W18073"/>
        </row>
        <row r="18074">
          <cell r="K18074"/>
          <cell r="V18074"/>
          <cell r="W18074"/>
        </row>
        <row r="18075">
          <cell r="K18075"/>
          <cell r="V18075"/>
          <cell r="W18075"/>
        </row>
        <row r="18076">
          <cell r="K18076"/>
          <cell r="V18076"/>
          <cell r="W18076"/>
        </row>
        <row r="18077">
          <cell r="K18077"/>
          <cell r="V18077"/>
          <cell r="W18077"/>
        </row>
        <row r="18078">
          <cell r="K18078"/>
          <cell r="V18078"/>
          <cell r="W18078"/>
        </row>
        <row r="18079">
          <cell r="K18079"/>
          <cell r="V18079"/>
          <cell r="W18079"/>
        </row>
        <row r="18080">
          <cell r="K18080"/>
          <cell r="V18080"/>
          <cell r="W18080"/>
        </row>
        <row r="18081">
          <cell r="K18081"/>
          <cell r="V18081"/>
          <cell r="W18081"/>
        </row>
        <row r="18082">
          <cell r="K18082"/>
          <cell r="V18082"/>
          <cell r="W18082"/>
        </row>
        <row r="18083">
          <cell r="K18083"/>
          <cell r="V18083"/>
          <cell r="W18083"/>
        </row>
        <row r="18084">
          <cell r="K18084"/>
          <cell r="V18084"/>
          <cell r="W18084"/>
        </row>
        <row r="18085">
          <cell r="K18085"/>
          <cell r="V18085"/>
          <cell r="W18085"/>
        </row>
        <row r="18086">
          <cell r="K18086"/>
          <cell r="V18086"/>
          <cell r="W18086"/>
        </row>
        <row r="18087">
          <cell r="K18087"/>
          <cell r="V18087"/>
          <cell r="W18087"/>
        </row>
        <row r="18088">
          <cell r="K18088"/>
          <cell r="V18088"/>
          <cell r="W18088"/>
        </row>
        <row r="18089">
          <cell r="K18089"/>
          <cell r="V18089"/>
          <cell r="W18089"/>
        </row>
        <row r="18090">
          <cell r="K18090"/>
          <cell r="V18090"/>
          <cell r="W18090"/>
        </row>
        <row r="18091">
          <cell r="K18091"/>
          <cell r="V18091"/>
          <cell r="W18091"/>
        </row>
        <row r="18092">
          <cell r="K18092"/>
          <cell r="V18092"/>
          <cell r="W18092"/>
        </row>
        <row r="18093">
          <cell r="K18093"/>
          <cell r="V18093"/>
          <cell r="W18093"/>
        </row>
        <row r="18094">
          <cell r="K18094"/>
          <cell r="V18094"/>
          <cell r="W18094"/>
        </row>
        <row r="18095">
          <cell r="K18095"/>
          <cell r="V18095"/>
          <cell r="W18095"/>
        </row>
        <row r="18096">
          <cell r="K18096"/>
          <cell r="V18096"/>
          <cell r="W18096"/>
        </row>
        <row r="18097">
          <cell r="K18097"/>
          <cell r="V18097"/>
          <cell r="W18097"/>
        </row>
        <row r="18098">
          <cell r="K18098"/>
          <cell r="V18098"/>
          <cell r="W18098"/>
        </row>
        <row r="18099">
          <cell r="K18099"/>
          <cell r="V18099"/>
          <cell r="W18099"/>
        </row>
        <row r="18100">
          <cell r="K18100"/>
          <cell r="V18100"/>
          <cell r="W18100"/>
        </row>
        <row r="18101">
          <cell r="K18101"/>
          <cell r="V18101"/>
          <cell r="W18101"/>
        </row>
        <row r="18102">
          <cell r="K18102"/>
          <cell r="V18102"/>
          <cell r="W18102"/>
        </row>
        <row r="18103">
          <cell r="K18103"/>
          <cell r="V18103"/>
          <cell r="W18103"/>
        </row>
        <row r="18104">
          <cell r="K18104"/>
          <cell r="V18104"/>
          <cell r="W18104"/>
        </row>
        <row r="18105">
          <cell r="K18105"/>
          <cell r="V18105"/>
          <cell r="W18105"/>
        </row>
        <row r="18106">
          <cell r="K18106"/>
          <cell r="V18106"/>
          <cell r="W18106"/>
        </row>
        <row r="18107">
          <cell r="K18107"/>
          <cell r="V18107"/>
          <cell r="W18107"/>
        </row>
        <row r="18108">
          <cell r="K18108"/>
          <cell r="V18108"/>
          <cell r="W18108"/>
        </row>
        <row r="18109">
          <cell r="K18109"/>
          <cell r="V18109"/>
          <cell r="W18109"/>
        </row>
        <row r="18110">
          <cell r="K18110"/>
          <cell r="V18110"/>
          <cell r="W18110"/>
        </row>
        <row r="18111">
          <cell r="K18111"/>
          <cell r="V18111"/>
          <cell r="W18111"/>
        </row>
        <row r="18112">
          <cell r="K18112"/>
          <cell r="V18112"/>
          <cell r="W18112"/>
        </row>
        <row r="18113">
          <cell r="K18113"/>
          <cell r="V18113"/>
          <cell r="W18113"/>
        </row>
        <row r="18114">
          <cell r="K18114"/>
          <cell r="V18114"/>
          <cell r="W18114"/>
        </row>
        <row r="18115">
          <cell r="K18115"/>
          <cell r="V18115"/>
          <cell r="W18115"/>
        </row>
        <row r="18116">
          <cell r="K18116"/>
          <cell r="V18116"/>
          <cell r="W18116"/>
        </row>
        <row r="18117">
          <cell r="K18117"/>
          <cell r="V18117"/>
          <cell r="W18117"/>
        </row>
        <row r="18118">
          <cell r="K18118"/>
          <cell r="V18118"/>
          <cell r="W18118"/>
        </row>
        <row r="18119">
          <cell r="K18119"/>
          <cell r="V18119"/>
          <cell r="W18119"/>
        </row>
        <row r="18120">
          <cell r="K18120"/>
          <cell r="V18120"/>
          <cell r="W18120"/>
        </row>
        <row r="18121">
          <cell r="K18121"/>
          <cell r="V18121"/>
          <cell r="W18121"/>
        </row>
        <row r="18122">
          <cell r="K18122"/>
          <cell r="V18122"/>
          <cell r="W18122"/>
        </row>
        <row r="18123">
          <cell r="K18123"/>
          <cell r="V18123"/>
          <cell r="W18123"/>
        </row>
        <row r="18124">
          <cell r="K18124"/>
          <cell r="V18124"/>
          <cell r="W18124"/>
        </row>
        <row r="18125">
          <cell r="K18125"/>
          <cell r="V18125"/>
          <cell r="W18125"/>
        </row>
        <row r="18126">
          <cell r="K18126"/>
          <cell r="V18126"/>
          <cell r="W18126"/>
        </row>
        <row r="18127">
          <cell r="K18127"/>
          <cell r="V18127"/>
          <cell r="W18127"/>
        </row>
        <row r="18128">
          <cell r="K18128"/>
          <cell r="V18128"/>
          <cell r="W18128"/>
        </row>
        <row r="18129">
          <cell r="K18129"/>
          <cell r="V18129"/>
          <cell r="W18129"/>
        </row>
        <row r="18130">
          <cell r="K18130"/>
          <cell r="V18130"/>
          <cell r="W18130"/>
        </row>
        <row r="18131">
          <cell r="K18131"/>
          <cell r="V18131"/>
          <cell r="W18131"/>
        </row>
        <row r="18132">
          <cell r="K18132"/>
          <cell r="V18132"/>
          <cell r="W18132"/>
        </row>
        <row r="18133">
          <cell r="K18133"/>
          <cell r="V18133"/>
          <cell r="W18133"/>
        </row>
        <row r="18134">
          <cell r="K18134"/>
          <cell r="V18134"/>
          <cell r="W18134"/>
        </row>
        <row r="18135">
          <cell r="K18135"/>
          <cell r="V18135"/>
          <cell r="W18135"/>
        </row>
        <row r="18136">
          <cell r="K18136"/>
          <cell r="V18136"/>
          <cell r="W18136"/>
        </row>
        <row r="18137">
          <cell r="K18137"/>
          <cell r="V18137"/>
          <cell r="W18137"/>
        </row>
        <row r="18138">
          <cell r="K18138"/>
          <cell r="V18138"/>
          <cell r="W18138"/>
        </row>
        <row r="18139">
          <cell r="K18139"/>
          <cell r="V18139"/>
          <cell r="W18139"/>
        </row>
        <row r="18140">
          <cell r="K18140"/>
          <cell r="V18140"/>
          <cell r="W18140"/>
        </row>
        <row r="18141">
          <cell r="K18141"/>
          <cell r="V18141"/>
          <cell r="W18141"/>
        </row>
        <row r="18142">
          <cell r="K18142"/>
          <cell r="V18142"/>
          <cell r="W18142"/>
        </row>
        <row r="18143">
          <cell r="K18143"/>
          <cell r="V18143"/>
          <cell r="W18143"/>
        </row>
        <row r="18144">
          <cell r="K18144"/>
          <cell r="V18144"/>
          <cell r="W18144"/>
        </row>
        <row r="18145">
          <cell r="K18145"/>
          <cell r="V18145"/>
          <cell r="W18145"/>
        </row>
        <row r="18146">
          <cell r="K18146"/>
          <cell r="V18146"/>
          <cell r="W18146"/>
        </row>
        <row r="18147">
          <cell r="K18147"/>
          <cell r="V18147"/>
          <cell r="W18147"/>
        </row>
        <row r="18148">
          <cell r="K18148"/>
          <cell r="V18148"/>
          <cell r="W18148"/>
        </row>
        <row r="18149">
          <cell r="K18149"/>
          <cell r="V18149"/>
          <cell r="W18149"/>
        </row>
        <row r="18150">
          <cell r="K18150"/>
          <cell r="V18150"/>
          <cell r="W18150"/>
        </row>
        <row r="18151">
          <cell r="K18151"/>
          <cell r="V18151"/>
          <cell r="W18151"/>
        </row>
        <row r="18152">
          <cell r="K18152"/>
          <cell r="V18152"/>
          <cell r="W18152"/>
        </row>
        <row r="18153">
          <cell r="K18153"/>
          <cell r="V18153"/>
          <cell r="W18153"/>
        </row>
        <row r="18154">
          <cell r="K18154"/>
          <cell r="V18154"/>
          <cell r="W18154"/>
        </row>
        <row r="18155">
          <cell r="K18155"/>
          <cell r="V18155"/>
          <cell r="W18155"/>
        </row>
        <row r="18156">
          <cell r="K18156"/>
          <cell r="V18156"/>
          <cell r="W18156"/>
        </row>
        <row r="18157">
          <cell r="K18157"/>
          <cell r="V18157"/>
          <cell r="W18157"/>
        </row>
        <row r="18158">
          <cell r="K18158"/>
          <cell r="V18158"/>
          <cell r="W18158"/>
        </row>
        <row r="18159">
          <cell r="K18159"/>
          <cell r="V18159"/>
          <cell r="W18159"/>
        </row>
        <row r="18160">
          <cell r="K18160"/>
          <cell r="V18160"/>
          <cell r="W18160"/>
        </row>
        <row r="18161">
          <cell r="K18161"/>
          <cell r="V18161"/>
          <cell r="W18161"/>
        </row>
        <row r="18162">
          <cell r="K18162"/>
          <cell r="V18162"/>
          <cell r="W18162"/>
        </row>
        <row r="18163">
          <cell r="K18163"/>
          <cell r="V18163"/>
          <cell r="W18163"/>
        </row>
        <row r="18164">
          <cell r="K18164"/>
          <cell r="V18164"/>
          <cell r="W18164"/>
        </row>
        <row r="18165">
          <cell r="K18165"/>
          <cell r="V18165"/>
          <cell r="W18165"/>
        </row>
        <row r="18166">
          <cell r="K18166"/>
          <cell r="V18166"/>
          <cell r="W18166"/>
        </row>
        <row r="18167">
          <cell r="K18167"/>
          <cell r="V18167"/>
          <cell r="W18167"/>
        </row>
        <row r="18168">
          <cell r="K18168"/>
          <cell r="V18168"/>
          <cell r="W18168"/>
        </row>
        <row r="18169">
          <cell r="K18169"/>
          <cell r="V18169"/>
          <cell r="W18169"/>
        </row>
        <row r="18170">
          <cell r="K18170"/>
          <cell r="V18170"/>
          <cell r="W18170"/>
        </row>
        <row r="18171">
          <cell r="K18171"/>
          <cell r="V18171"/>
          <cell r="W18171"/>
        </row>
        <row r="18172">
          <cell r="K18172"/>
          <cell r="V18172"/>
          <cell r="W18172"/>
        </row>
        <row r="18173">
          <cell r="K18173"/>
          <cell r="V18173"/>
          <cell r="W18173"/>
        </row>
        <row r="18174">
          <cell r="K18174"/>
          <cell r="V18174"/>
          <cell r="W18174"/>
        </row>
        <row r="18175">
          <cell r="K18175"/>
          <cell r="V18175"/>
          <cell r="W18175"/>
        </row>
        <row r="18176">
          <cell r="K18176"/>
          <cell r="V18176"/>
          <cell r="W18176"/>
        </row>
        <row r="18177">
          <cell r="K18177"/>
          <cell r="V18177"/>
          <cell r="W18177"/>
        </row>
        <row r="18178">
          <cell r="K18178"/>
          <cell r="V18178"/>
          <cell r="W18178"/>
        </row>
        <row r="18179">
          <cell r="K18179"/>
          <cell r="V18179"/>
          <cell r="W18179"/>
        </row>
        <row r="18180">
          <cell r="K18180"/>
          <cell r="V18180"/>
          <cell r="W18180"/>
        </row>
        <row r="18181">
          <cell r="K18181"/>
          <cell r="V18181"/>
          <cell r="W18181"/>
        </row>
        <row r="18182">
          <cell r="K18182"/>
          <cell r="V18182"/>
          <cell r="W18182"/>
        </row>
        <row r="18183">
          <cell r="K18183"/>
          <cell r="V18183"/>
          <cell r="W18183"/>
        </row>
        <row r="18184">
          <cell r="K18184"/>
          <cell r="V18184"/>
          <cell r="W18184"/>
        </row>
        <row r="18185">
          <cell r="K18185"/>
          <cell r="V18185"/>
          <cell r="W18185"/>
        </row>
        <row r="18186">
          <cell r="K18186"/>
          <cell r="V18186"/>
          <cell r="W18186"/>
        </row>
        <row r="18187">
          <cell r="K18187"/>
          <cell r="V18187"/>
          <cell r="W18187"/>
        </row>
        <row r="18188">
          <cell r="K18188"/>
          <cell r="V18188"/>
          <cell r="W18188"/>
        </row>
        <row r="18189">
          <cell r="K18189"/>
          <cell r="V18189"/>
          <cell r="W18189"/>
        </row>
        <row r="18190">
          <cell r="K18190"/>
          <cell r="V18190"/>
          <cell r="W18190"/>
        </row>
        <row r="18191">
          <cell r="K18191"/>
          <cell r="V18191"/>
          <cell r="W18191"/>
        </row>
        <row r="18192">
          <cell r="K18192"/>
          <cell r="V18192"/>
          <cell r="W18192"/>
        </row>
        <row r="18193">
          <cell r="K18193"/>
          <cell r="V18193"/>
          <cell r="W18193"/>
        </row>
        <row r="18194">
          <cell r="K18194"/>
          <cell r="V18194"/>
          <cell r="W18194"/>
        </row>
        <row r="18195">
          <cell r="K18195"/>
          <cell r="V18195"/>
          <cell r="W18195"/>
        </row>
        <row r="18196">
          <cell r="K18196"/>
          <cell r="V18196"/>
          <cell r="W18196"/>
        </row>
        <row r="18197">
          <cell r="K18197"/>
          <cell r="V18197"/>
          <cell r="W18197"/>
        </row>
        <row r="18198">
          <cell r="K18198"/>
          <cell r="V18198"/>
          <cell r="W18198"/>
        </row>
        <row r="18199">
          <cell r="K18199"/>
          <cell r="V18199"/>
          <cell r="W18199"/>
        </row>
        <row r="18200">
          <cell r="K18200"/>
          <cell r="V18200"/>
          <cell r="W18200"/>
        </row>
        <row r="18201">
          <cell r="K18201"/>
          <cell r="V18201"/>
          <cell r="W18201"/>
        </row>
        <row r="18202">
          <cell r="K18202"/>
          <cell r="V18202"/>
          <cell r="W18202"/>
        </row>
        <row r="18203">
          <cell r="K18203"/>
          <cell r="V18203"/>
          <cell r="W18203"/>
        </row>
        <row r="18204">
          <cell r="K18204"/>
          <cell r="V18204"/>
          <cell r="W18204"/>
        </row>
        <row r="18205">
          <cell r="K18205"/>
          <cell r="V18205"/>
          <cell r="W18205"/>
        </row>
        <row r="18206">
          <cell r="K18206"/>
          <cell r="V18206"/>
          <cell r="W18206"/>
        </row>
        <row r="18207">
          <cell r="K18207"/>
          <cell r="V18207"/>
          <cell r="W18207"/>
        </row>
        <row r="18208">
          <cell r="K18208"/>
          <cell r="V18208"/>
          <cell r="W18208"/>
        </row>
        <row r="18209">
          <cell r="K18209"/>
          <cell r="V18209"/>
          <cell r="W18209"/>
        </row>
        <row r="18210">
          <cell r="K18210"/>
          <cell r="V18210"/>
          <cell r="W18210"/>
        </row>
        <row r="18211">
          <cell r="K18211"/>
          <cell r="V18211"/>
          <cell r="W18211"/>
        </row>
        <row r="18212">
          <cell r="K18212"/>
          <cell r="V18212"/>
          <cell r="W18212"/>
        </row>
        <row r="18213">
          <cell r="K18213"/>
          <cell r="V18213"/>
          <cell r="W18213"/>
        </row>
        <row r="18214">
          <cell r="K18214"/>
          <cell r="V18214"/>
          <cell r="W18214"/>
        </row>
        <row r="18215">
          <cell r="K18215"/>
          <cell r="V18215"/>
          <cell r="W18215"/>
        </row>
        <row r="18216">
          <cell r="K18216"/>
          <cell r="V18216"/>
          <cell r="W18216"/>
        </row>
        <row r="18217">
          <cell r="K18217"/>
          <cell r="V18217"/>
          <cell r="W18217"/>
        </row>
        <row r="18218">
          <cell r="K18218"/>
          <cell r="V18218"/>
          <cell r="W18218"/>
        </row>
        <row r="18219">
          <cell r="K18219"/>
          <cell r="V18219"/>
          <cell r="W18219"/>
        </row>
        <row r="18220">
          <cell r="K18220"/>
          <cell r="V18220"/>
          <cell r="W18220"/>
        </row>
        <row r="18221">
          <cell r="K18221"/>
          <cell r="V18221"/>
          <cell r="W18221"/>
        </row>
        <row r="18222">
          <cell r="K18222"/>
          <cell r="V18222"/>
          <cell r="W18222"/>
        </row>
        <row r="18223">
          <cell r="K18223"/>
          <cell r="V18223"/>
          <cell r="W18223"/>
        </row>
        <row r="18224">
          <cell r="K18224"/>
          <cell r="V18224"/>
          <cell r="W18224"/>
        </row>
        <row r="18225">
          <cell r="K18225"/>
          <cell r="V18225"/>
          <cell r="W18225"/>
        </row>
        <row r="18226">
          <cell r="K18226"/>
          <cell r="V18226"/>
          <cell r="W18226"/>
        </row>
        <row r="18227">
          <cell r="K18227"/>
          <cell r="V18227"/>
          <cell r="W18227"/>
        </row>
        <row r="18228">
          <cell r="K18228"/>
          <cell r="V18228"/>
          <cell r="W18228"/>
        </row>
        <row r="18229">
          <cell r="K18229"/>
          <cell r="V18229"/>
          <cell r="W18229"/>
        </row>
        <row r="18230">
          <cell r="K18230"/>
          <cell r="V18230"/>
          <cell r="W18230"/>
        </row>
        <row r="18231">
          <cell r="K18231"/>
          <cell r="V18231"/>
          <cell r="W18231"/>
        </row>
        <row r="18232">
          <cell r="K18232"/>
          <cell r="V18232"/>
          <cell r="W18232"/>
        </row>
        <row r="18233">
          <cell r="K18233"/>
          <cell r="V18233"/>
          <cell r="W18233"/>
        </row>
        <row r="18234">
          <cell r="K18234"/>
          <cell r="V18234"/>
          <cell r="W18234"/>
        </row>
        <row r="18235">
          <cell r="K18235"/>
          <cell r="V18235"/>
          <cell r="W18235"/>
        </row>
        <row r="18236">
          <cell r="K18236"/>
          <cell r="V18236"/>
          <cell r="W18236"/>
        </row>
        <row r="18237">
          <cell r="K18237"/>
          <cell r="V18237"/>
          <cell r="W18237"/>
        </row>
        <row r="18238">
          <cell r="K18238"/>
          <cell r="V18238"/>
          <cell r="W18238"/>
        </row>
        <row r="18239">
          <cell r="K18239"/>
          <cell r="V18239"/>
          <cell r="W18239"/>
        </row>
        <row r="18240">
          <cell r="K18240"/>
          <cell r="V18240"/>
          <cell r="W18240"/>
        </row>
        <row r="18241">
          <cell r="K18241"/>
          <cell r="V18241"/>
          <cell r="W18241"/>
        </row>
        <row r="18242">
          <cell r="K18242"/>
          <cell r="V18242"/>
          <cell r="W18242"/>
        </row>
        <row r="18243">
          <cell r="K18243"/>
          <cell r="V18243"/>
          <cell r="W18243"/>
        </row>
        <row r="18244">
          <cell r="K18244"/>
          <cell r="V18244"/>
          <cell r="W18244"/>
        </row>
        <row r="18245">
          <cell r="K18245"/>
          <cell r="V18245"/>
          <cell r="W18245"/>
        </row>
        <row r="18246">
          <cell r="K18246"/>
          <cell r="V18246"/>
          <cell r="W18246"/>
        </row>
        <row r="18247">
          <cell r="K18247"/>
          <cell r="V18247"/>
          <cell r="W18247"/>
        </row>
        <row r="18248">
          <cell r="K18248"/>
          <cell r="V18248"/>
          <cell r="W18248"/>
        </row>
        <row r="18249">
          <cell r="K18249"/>
          <cell r="V18249"/>
          <cell r="W18249"/>
        </row>
        <row r="18250">
          <cell r="K18250"/>
          <cell r="V18250"/>
          <cell r="W18250"/>
        </row>
        <row r="18251">
          <cell r="K18251"/>
          <cell r="V18251"/>
          <cell r="W18251"/>
        </row>
        <row r="18252">
          <cell r="K18252"/>
          <cell r="V18252"/>
          <cell r="W18252"/>
        </row>
        <row r="18253">
          <cell r="K18253"/>
          <cell r="V18253"/>
          <cell r="W18253"/>
        </row>
        <row r="18254">
          <cell r="K18254"/>
          <cell r="V18254"/>
          <cell r="W18254"/>
        </row>
        <row r="18255">
          <cell r="K18255"/>
          <cell r="V18255"/>
          <cell r="W18255"/>
        </row>
        <row r="18256">
          <cell r="K18256"/>
          <cell r="V18256"/>
          <cell r="W18256"/>
        </row>
        <row r="18257">
          <cell r="K18257"/>
          <cell r="V18257"/>
          <cell r="W18257"/>
        </row>
        <row r="18258">
          <cell r="K18258"/>
          <cell r="V18258"/>
          <cell r="W18258"/>
        </row>
        <row r="18259">
          <cell r="K18259"/>
          <cell r="V18259"/>
          <cell r="W18259"/>
        </row>
        <row r="18260">
          <cell r="K18260"/>
          <cell r="V18260"/>
          <cell r="W18260"/>
        </row>
        <row r="18261">
          <cell r="K18261"/>
          <cell r="V18261"/>
          <cell r="W18261"/>
        </row>
        <row r="18262">
          <cell r="K18262"/>
          <cell r="V18262"/>
          <cell r="W18262"/>
        </row>
        <row r="18263">
          <cell r="K18263"/>
          <cell r="V18263"/>
          <cell r="W18263"/>
        </row>
        <row r="18264">
          <cell r="K18264"/>
          <cell r="V18264"/>
          <cell r="W18264"/>
        </row>
        <row r="18265">
          <cell r="K18265"/>
          <cell r="V18265"/>
          <cell r="W18265"/>
        </row>
        <row r="18266">
          <cell r="K18266"/>
          <cell r="V18266"/>
          <cell r="W18266"/>
        </row>
        <row r="18267">
          <cell r="K18267"/>
          <cell r="V18267"/>
          <cell r="W18267"/>
        </row>
        <row r="18268">
          <cell r="K18268"/>
          <cell r="V18268"/>
          <cell r="W18268"/>
        </row>
        <row r="18269">
          <cell r="K18269"/>
          <cell r="V18269"/>
          <cell r="W18269"/>
        </row>
        <row r="18270">
          <cell r="K18270"/>
          <cell r="V18270"/>
          <cell r="W18270"/>
        </row>
        <row r="18271">
          <cell r="K18271"/>
          <cell r="V18271"/>
          <cell r="W18271"/>
        </row>
        <row r="18272">
          <cell r="K18272"/>
          <cell r="V18272"/>
          <cell r="W18272"/>
        </row>
        <row r="18273">
          <cell r="K18273"/>
          <cell r="V18273"/>
          <cell r="W18273"/>
        </row>
        <row r="18274">
          <cell r="K18274"/>
          <cell r="V18274"/>
          <cell r="W18274"/>
        </row>
        <row r="18275">
          <cell r="K18275"/>
          <cell r="V18275"/>
          <cell r="W18275"/>
        </row>
        <row r="18276">
          <cell r="K18276"/>
          <cell r="V18276"/>
          <cell r="W18276"/>
        </row>
        <row r="18277">
          <cell r="K18277"/>
          <cell r="V18277"/>
          <cell r="W18277"/>
        </row>
        <row r="18278">
          <cell r="K18278"/>
          <cell r="V18278"/>
          <cell r="W18278"/>
        </row>
        <row r="18279">
          <cell r="K18279"/>
          <cell r="V18279"/>
          <cell r="W18279"/>
        </row>
        <row r="18280">
          <cell r="K18280"/>
          <cell r="V18280"/>
          <cell r="W18280"/>
        </row>
        <row r="18281">
          <cell r="K18281"/>
          <cell r="V18281"/>
          <cell r="W18281"/>
        </row>
        <row r="18282">
          <cell r="K18282"/>
          <cell r="V18282"/>
          <cell r="W18282"/>
        </row>
        <row r="18283">
          <cell r="K18283"/>
          <cell r="V18283"/>
          <cell r="W18283"/>
        </row>
        <row r="18284">
          <cell r="K18284"/>
          <cell r="V18284"/>
          <cell r="W18284"/>
        </row>
        <row r="18285">
          <cell r="K18285"/>
          <cell r="V18285"/>
          <cell r="W18285"/>
        </row>
        <row r="18286">
          <cell r="K18286"/>
          <cell r="V18286"/>
          <cell r="W18286"/>
        </row>
        <row r="18287">
          <cell r="K18287"/>
          <cell r="V18287"/>
          <cell r="W18287"/>
        </row>
        <row r="18288">
          <cell r="K18288"/>
          <cell r="V18288"/>
          <cell r="W18288"/>
        </row>
        <row r="18289">
          <cell r="K18289"/>
          <cell r="V18289"/>
          <cell r="W18289"/>
        </row>
        <row r="18290">
          <cell r="K18290"/>
          <cell r="V18290"/>
          <cell r="W18290"/>
        </row>
        <row r="18291">
          <cell r="K18291"/>
          <cell r="V18291"/>
          <cell r="W18291"/>
        </row>
        <row r="18292">
          <cell r="K18292"/>
          <cell r="V18292"/>
          <cell r="W18292"/>
        </row>
        <row r="18293">
          <cell r="K18293"/>
          <cell r="V18293"/>
          <cell r="W18293"/>
        </row>
        <row r="18294">
          <cell r="K18294"/>
          <cell r="V18294"/>
          <cell r="W18294"/>
        </row>
        <row r="18295">
          <cell r="K18295"/>
          <cell r="V18295"/>
          <cell r="W18295"/>
        </row>
        <row r="18296">
          <cell r="K18296"/>
          <cell r="V18296"/>
          <cell r="W18296"/>
        </row>
        <row r="18297">
          <cell r="K18297"/>
          <cell r="V18297"/>
          <cell r="W18297"/>
        </row>
        <row r="18298">
          <cell r="K18298"/>
          <cell r="V18298"/>
          <cell r="W18298"/>
        </row>
        <row r="18299">
          <cell r="K18299"/>
          <cell r="V18299"/>
          <cell r="W18299"/>
        </row>
        <row r="18300">
          <cell r="K18300"/>
          <cell r="V18300"/>
          <cell r="W18300"/>
        </row>
        <row r="18301">
          <cell r="K18301"/>
          <cell r="V18301"/>
          <cell r="W18301"/>
        </row>
        <row r="18302">
          <cell r="K18302"/>
          <cell r="V18302"/>
          <cell r="W18302"/>
        </row>
        <row r="18303">
          <cell r="K18303"/>
          <cell r="V18303"/>
          <cell r="W18303"/>
        </row>
        <row r="18304">
          <cell r="K18304"/>
          <cell r="V18304"/>
          <cell r="W18304"/>
        </row>
        <row r="18305">
          <cell r="K18305"/>
          <cell r="V18305"/>
          <cell r="W18305"/>
        </row>
        <row r="18306">
          <cell r="K18306"/>
          <cell r="V18306"/>
          <cell r="W18306"/>
        </row>
        <row r="18307">
          <cell r="K18307"/>
          <cell r="V18307"/>
          <cell r="W18307"/>
        </row>
        <row r="18308">
          <cell r="K18308"/>
          <cell r="V18308"/>
          <cell r="W18308"/>
        </row>
        <row r="18309">
          <cell r="K18309"/>
          <cell r="V18309"/>
          <cell r="W18309"/>
        </row>
        <row r="18310">
          <cell r="K18310"/>
          <cell r="V18310"/>
          <cell r="W18310"/>
        </row>
        <row r="18311">
          <cell r="K18311"/>
          <cell r="V18311"/>
          <cell r="W18311"/>
        </row>
        <row r="18312">
          <cell r="K18312"/>
          <cell r="V18312"/>
          <cell r="W18312"/>
        </row>
        <row r="18313">
          <cell r="K18313"/>
          <cell r="V18313"/>
          <cell r="W18313"/>
        </row>
        <row r="18314">
          <cell r="K18314"/>
          <cell r="V18314"/>
          <cell r="W18314"/>
        </row>
        <row r="18315">
          <cell r="K18315"/>
          <cell r="V18315"/>
          <cell r="W18315"/>
        </row>
        <row r="18316">
          <cell r="K18316"/>
          <cell r="V18316"/>
          <cell r="W18316"/>
        </row>
        <row r="18317">
          <cell r="K18317"/>
          <cell r="V18317"/>
          <cell r="W18317"/>
        </row>
        <row r="18318">
          <cell r="K18318"/>
          <cell r="V18318"/>
          <cell r="W18318"/>
        </row>
        <row r="18319">
          <cell r="K18319"/>
          <cell r="V18319"/>
          <cell r="W18319"/>
        </row>
        <row r="18320">
          <cell r="K18320"/>
          <cell r="V18320"/>
          <cell r="W18320"/>
        </row>
        <row r="18321">
          <cell r="K18321"/>
          <cell r="V18321"/>
          <cell r="W18321"/>
        </row>
        <row r="18322">
          <cell r="K18322"/>
          <cell r="V18322"/>
          <cell r="W18322"/>
        </row>
        <row r="18323">
          <cell r="K18323"/>
          <cell r="V18323"/>
          <cell r="W18323"/>
        </row>
        <row r="18324">
          <cell r="K18324"/>
          <cell r="V18324"/>
          <cell r="W18324"/>
        </row>
        <row r="18325">
          <cell r="K18325"/>
          <cell r="V18325"/>
          <cell r="W18325"/>
        </row>
        <row r="18326">
          <cell r="K18326"/>
          <cell r="V18326"/>
          <cell r="W18326"/>
        </row>
        <row r="18327">
          <cell r="K18327"/>
          <cell r="V18327"/>
          <cell r="W18327"/>
        </row>
        <row r="18328">
          <cell r="K18328"/>
          <cell r="V18328"/>
          <cell r="W18328"/>
        </row>
        <row r="18329">
          <cell r="K18329"/>
          <cell r="V18329"/>
          <cell r="W18329"/>
        </row>
        <row r="18330">
          <cell r="K18330"/>
          <cell r="V18330"/>
          <cell r="W18330"/>
        </row>
        <row r="18331">
          <cell r="K18331"/>
          <cell r="V18331"/>
          <cell r="W18331"/>
        </row>
        <row r="18332">
          <cell r="K18332"/>
          <cell r="V18332"/>
          <cell r="W18332"/>
        </row>
        <row r="18333">
          <cell r="K18333"/>
          <cell r="V18333"/>
          <cell r="W18333"/>
        </row>
        <row r="18334">
          <cell r="K18334"/>
          <cell r="V18334"/>
          <cell r="W18334"/>
        </row>
        <row r="18335">
          <cell r="K18335"/>
          <cell r="V18335"/>
          <cell r="W18335"/>
        </row>
        <row r="18336">
          <cell r="K18336"/>
          <cell r="V18336"/>
          <cell r="W18336"/>
        </row>
        <row r="18337">
          <cell r="K18337"/>
          <cell r="V18337"/>
          <cell r="W18337"/>
        </row>
        <row r="18338">
          <cell r="K18338"/>
          <cell r="V18338"/>
          <cell r="W18338"/>
        </row>
        <row r="18339">
          <cell r="K18339"/>
          <cell r="V18339"/>
          <cell r="W18339"/>
        </row>
        <row r="18340">
          <cell r="K18340"/>
          <cell r="V18340"/>
          <cell r="W18340"/>
        </row>
        <row r="18341">
          <cell r="K18341"/>
          <cell r="V18341"/>
          <cell r="W18341"/>
        </row>
        <row r="18342">
          <cell r="K18342"/>
          <cell r="V18342"/>
          <cell r="W18342"/>
        </row>
        <row r="18343">
          <cell r="K18343"/>
          <cell r="V18343"/>
          <cell r="W18343"/>
        </row>
        <row r="18344">
          <cell r="K18344"/>
          <cell r="V18344"/>
          <cell r="W18344"/>
        </row>
        <row r="18345">
          <cell r="K18345"/>
          <cell r="V18345"/>
          <cell r="W18345"/>
        </row>
        <row r="18346">
          <cell r="K18346"/>
          <cell r="V18346"/>
          <cell r="W18346"/>
        </row>
        <row r="18347">
          <cell r="K18347"/>
          <cell r="V18347"/>
          <cell r="W18347"/>
        </row>
        <row r="18348">
          <cell r="K18348"/>
          <cell r="V18348"/>
          <cell r="W18348"/>
        </row>
        <row r="18349">
          <cell r="K18349"/>
          <cell r="V18349"/>
          <cell r="W18349"/>
        </row>
        <row r="18350">
          <cell r="K18350"/>
          <cell r="V18350"/>
          <cell r="W18350"/>
        </row>
        <row r="18351">
          <cell r="K18351"/>
          <cell r="V18351"/>
          <cell r="W18351"/>
        </row>
        <row r="18352">
          <cell r="K18352"/>
          <cell r="V18352"/>
          <cell r="W18352"/>
        </row>
        <row r="18353">
          <cell r="K18353"/>
          <cell r="V18353"/>
          <cell r="W18353"/>
        </row>
        <row r="18354">
          <cell r="K18354"/>
          <cell r="V18354"/>
          <cell r="W18354"/>
        </row>
        <row r="18355">
          <cell r="K18355"/>
          <cell r="V18355"/>
          <cell r="W18355"/>
        </row>
        <row r="18356">
          <cell r="K18356"/>
          <cell r="V18356"/>
          <cell r="W18356"/>
        </row>
        <row r="18357">
          <cell r="K18357"/>
          <cell r="V18357"/>
          <cell r="W18357"/>
        </row>
        <row r="18358">
          <cell r="K18358"/>
          <cell r="V18358"/>
          <cell r="W18358"/>
        </row>
        <row r="18359">
          <cell r="K18359"/>
          <cell r="V18359"/>
          <cell r="W18359"/>
        </row>
        <row r="18360">
          <cell r="K18360"/>
          <cell r="V18360"/>
          <cell r="W18360"/>
        </row>
        <row r="18361">
          <cell r="K18361"/>
          <cell r="V18361"/>
          <cell r="W18361"/>
        </row>
        <row r="18362">
          <cell r="K18362"/>
          <cell r="V18362"/>
          <cell r="W18362"/>
        </row>
        <row r="18363">
          <cell r="K18363"/>
          <cell r="V18363"/>
          <cell r="W18363"/>
        </row>
        <row r="18364">
          <cell r="K18364"/>
          <cell r="V18364"/>
          <cell r="W18364"/>
        </row>
        <row r="18365">
          <cell r="K18365"/>
          <cell r="V18365"/>
          <cell r="W18365"/>
        </row>
        <row r="18366">
          <cell r="K18366"/>
          <cell r="V18366"/>
          <cell r="W18366"/>
        </row>
        <row r="18367">
          <cell r="K18367"/>
          <cell r="V18367"/>
          <cell r="W18367"/>
        </row>
        <row r="18368">
          <cell r="K18368"/>
          <cell r="V18368"/>
          <cell r="W18368"/>
        </row>
        <row r="18369">
          <cell r="K18369"/>
          <cell r="V18369"/>
          <cell r="W18369"/>
        </row>
        <row r="18370">
          <cell r="K18370"/>
          <cell r="V18370"/>
          <cell r="W18370"/>
        </row>
        <row r="18371">
          <cell r="K18371"/>
          <cell r="V18371"/>
          <cell r="W18371"/>
        </row>
        <row r="18372">
          <cell r="K18372"/>
          <cell r="V18372"/>
          <cell r="W18372"/>
        </row>
        <row r="18373">
          <cell r="K18373"/>
          <cell r="V18373"/>
          <cell r="W18373"/>
        </row>
        <row r="18374">
          <cell r="K18374"/>
          <cell r="V18374"/>
          <cell r="W18374"/>
        </row>
        <row r="18375">
          <cell r="K18375"/>
          <cell r="V18375"/>
          <cell r="W18375"/>
        </row>
        <row r="18376">
          <cell r="K18376"/>
          <cell r="V18376"/>
          <cell r="W18376"/>
        </row>
        <row r="18377">
          <cell r="K18377"/>
          <cell r="V18377"/>
          <cell r="W18377"/>
        </row>
        <row r="18378">
          <cell r="K18378"/>
          <cell r="V18378"/>
          <cell r="W18378"/>
        </row>
        <row r="18379">
          <cell r="K18379"/>
          <cell r="V18379"/>
          <cell r="W18379"/>
        </row>
        <row r="18380">
          <cell r="K18380"/>
          <cell r="V18380"/>
          <cell r="W18380"/>
        </row>
        <row r="18381">
          <cell r="K18381"/>
          <cell r="V18381"/>
          <cell r="W18381"/>
        </row>
        <row r="18382">
          <cell r="K18382"/>
          <cell r="V18382"/>
          <cell r="W18382"/>
        </row>
        <row r="18383">
          <cell r="K18383"/>
          <cell r="V18383"/>
          <cell r="W18383"/>
        </row>
        <row r="18384">
          <cell r="K18384"/>
          <cell r="V18384"/>
          <cell r="W18384"/>
        </row>
        <row r="18385">
          <cell r="K18385"/>
          <cell r="V18385"/>
          <cell r="W18385"/>
        </row>
        <row r="18386">
          <cell r="K18386"/>
          <cell r="V18386"/>
          <cell r="W18386"/>
        </row>
        <row r="18387">
          <cell r="K18387"/>
          <cell r="V18387"/>
          <cell r="W18387"/>
        </row>
        <row r="18388">
          <cell r="K18388"/>
          <cell r="V18388"/>
          <cell r="W18388"/>
        </row>
        <row r="18389">
          <cell r="K18389"/>
          <cell r="V18389"/>
          <cell r="W18389"/>
        </row>
        <row r="18390">
          <cell r="K18390"/>
          <cell r="V18390"/>
          <cell r="W18390"/>
        </row>
        <row r="18391">
          <cell r="K18391"/>
          <cell r="V18391"/>
          <cell r="W18391"/>
        </row>
        <row r="18392">
          <cell r="K18392"/>
          <cell r="V18392"/>
          <cell r="W18392"/>
        </row>
        <row r="18393">
          <cell r="K18393"/>
          <cell r="V18393"/>
          <cell r="W18393"/>
        </row>
        <row r="18394">
          <cell r="K18394"/>
          <cell r="V18394"/>
          <cell r="W18394"/>
        </row>
        <row r="18395">
          <cell r="K18395"/>
          <cell r="V18395"/>
          <cell r="W18395"/>
        </row>
        <row r="18396">
          <cell r="K18396"/>
          <cell r="V18396"/>
          <cell r="W18396"/>
        </row>
        <row r="18397">
          <cell r="K18397"/>
          <cell r="V18397"/>
          <cell r="W18397"/>
        </row>
        <row r="18398">
          <cell r="K18398"/>
          <cell r="V18398"/>
          <cell r="W18398"/>
        </row>
        <row r="18399">
          <cell r="K18399"/>
          <cell r="V18399"/>
          <cell r="W18399"/>
        </row>
        <row r="18400">
          <cell r="K18400"/>
          <cell r="V18400"/>
          <cell r="W18400"/>
        </row>
        <row r="18401">
          <cell r="K18401"/>
          <cell r="V18401"/>
          <cell r="W18401"/>
        </row>
        <row r="18402">
          <cell r="K18402"/>
          <cell r="V18402"/>
          <cell r="W18402"/>
        </row>
        <row r="18403">
          <cell r="K18403"/>
          <cell r="V18403"/>
          <cell r="W18403"/>
        </row>
        <row r="18404">
          <cell r="K18404"/>
          <cell r="V18404"/>
          <cell r="W18404"/>
        </row>
        <row r="18405">
          <cell r="K18405"/>
          <cell r="V18405"/>
          <cell r="W18405"/>
        </row>
        <row r="18406">
          <cell r="K18406"/>
          <cell r="V18406"/>
          <cell r="W18406"/>
        </row>
        <row r="18407">
          <cell r="K18407"/>
          <cell r="V18407"/>
          <cell r="W18407"/>
        </row>
        <row r="18408">
          <cell r="K18408"/>
          <cell r="V18408"/>
          <cell r="W18408"/>
        </row>
        <row r="18409">
          <cell r="K18409"/>
          <cell r="V18409"/>
          <cell r="W18409"/>
        </row>
        <row r="18410">
          <cell r="K18410"/>
          <cell r="V18410"/>
          <cell r="W18410"/>
        </row>
        <row r="18411">
          <cell r="K18411"/>
          <cell r="V18411"/>
          <cell r="W18411"/>
        </row>
        <row r="18412">
          <cell r="K18412"/>
          <cell r="V18412"/>
          <cell r="W18412"/>
        </row>
        <row r="18413">
          <cell r="K18413"/>
          <cell r="V18413"/>
          <cell r="W18413"/>
        </row>
        <row r="18414">
          <cell r="K18414"/>
          <cell r="V18414"/>
          <cell r="W18414"/>
        </row>
        <row r="18415">
          <cell r="K18415"/>
          <cell r="V18415"/>
          <cell r="W18415"/>
        </row>
        <row r="18416">
          <cell r="K18416"/>
          <cell r="V18416"/>
          <cell r="W18416"/>
        </row>
        <row r="18417">
          <cell r="K18417"/>
          <cell r="V18417"/>
          <cell r="W18417"/>
        </row>
        <row r="18418">
          <cell r="K18418"/>
          <cell r="V18418"/>
          <cell r="W18418"/>
        </row>
        <row r="18419">
          <cell r="K18419"/>
          <cell r="V18419"/>
          <cell r="W18419"/>
        </row>
        <row r="18420">
          <cell r="K18420"/>
          <cell r="V18420"/>
          <cell r="W18420"/>
        </row>
        <row r="18421">
          <cell r="K18421"/>
          <cell r="V18421"/>
          <cell r="W18421"/>
        </row>
        <row r="18422">
          <cell r="K18422"/>
          <cell r="V18422"/>
          <cell r="W18422"/>
        </row>
        <row r="18423">
          <cell r="K18423"/>
          <cell r="V18423"/>
          <cell r="W18423"/>
        </row>
        <row r="18424">
          <cell r="K18424"/>
          <cell r="V18424"/>
          <cell r="W18424"/>
        </row>
        <row r="18425">
          <cell r="K18425"/>
          <cell r="V18425"/>
          <cell r="W18425"/>
        </row>
        <row r="18426">
          <cell r="K18426"/>
          <cell r="V18426"/>
          <cell r="W18426"/>
        </row>
        <row r="18427">
          <cell r="K18427"/>
          <cell r="V18427"/>
          <cell r="W18427"/>
        </row>
        <row r="18428">
          <cell r="K18428"/>
          <cell r="V18428"/>
          <cell r="W18428"/>
        </row>
        <row r="18429">
          <cell r="K18429"/>
          <cell r="V18429"/>
          <cell r="W18429"/>
        </row>
        <row r="18430">
          <cell r="K18430"/>
          <cell r="V18430"/>
          <cell r="W18430"/>
        </row>
        <row r="18431">
          <cell r="K18431"/>
          <cell r="V18431"/>
          <cell r="W18431"/>
        </row>
        <row r="18432">
          <cell r="K18432"/>
          <cell r="V18432"/>
          <cell r="W18432"/>
        </row>
        <row r="18433">
          <cell r="K18433"/>
          <cell r="V18433"/>
          <cell r="W18433"/>
        </row>
        <row r="18434">
          <cell r="K18434"/>
          <cell r="V18434"/>
          <cell r="W18434"/>
        </row>
        <row r="18435">
          <cell r="K18435"/>
          <cell r="V18435"/>
          <cell r="W18435"/>
        </row>
        <row r="18436">
          <cell r="K18436"/>
          <cell r="V18436"/>
          <cell r="W18436"/>
        </row>
        <row r="18437">
          <cell r="K18437"/>
          <cell r="V18437"/>
          <cell r="W18437"/>
        </row>
        <row r="18438">
          <cell r="K18438"/>
          <cell r="V18438"/>
          <cell r="W18438"/>
        </row>
        <row r="18439">
          <cell r="K18439"/>
          <cell r="V18439"/>
          <cell r="W18439"/>
        </row>
        <row r="18440">
          <cell r="K18440"/>
          <cell r="V18440"/>
          <cell r="W18440"/>
        </row>
        <row r="18441">
          <cell r="K18441"/>
          <cell r="V18441"/>
          <cell r="W18441"/>
        </row>
        <row r="18442">
          <cell r="K18442"/>
          <cell r="V18442"/>
          <cell r="W18442"/>
        </row>
        <row r="18443">
          <cell r="K18443"/>
          <cell r="V18443"/>
          <cell r="W18443"/>
        </row>
        <row r="18444">
          <cell r="K18444"/>
          <cell r="V18444"/>
          <cell r="W18444"/>
        </row>
        <row r="18445">
          <cell r="K18445"/>
          <cell r="V18445"/>
          <cell r="W18445"/>
        </row>
        <row r="18446">
          <cell r="K18446"/>
          <cell r="V18446"/>
          <cell r="W18446"/>
        </row>
        <row r="18447">
          <cell r="K18447"/>
          <cell r="V18447"/>
          <cell r="W18447"/>
        </row>
        <row r="18448">
          <cell r="K18448"/>
          <cell r="V18448"/>
          <cell r="W18448"/>
        </row>
        <row r="18449">
          <cell r="K18449"/>
          <cell r="V18449"/>
          <cell r="W18449"/>
        </row>
        <row r="18450">
          <cell r="K18450"/>
          <cell r="V18450"/>
          <cell r="W18450"/>
        </row>
        <row r="18451">
          <cell r="K18451"/>
          <cell r="V18451"/>
          <cell r="W18451"/>
        </row>
        <row r="18452">
          <cell r="K18452"/>
          <cell r="V18452"/>
          <cell r="W18452"/>
        </row>
        <row r="18453">
          <cell r="K18453"/>
          <cell r="V18453"/>
          <cell r="W18453"/>
        </row>
        <row r="18454">
          <cell r="K18454"/>
          <cell r="V18454"/>
          <cell r="W18454"/>
        </row>
        <row r="18455">
          <cell r="K18455"/>
          <cell r="V18455"/>
          <cell r="W18455"/>
        </row>
        <row r="18456">
          <cell r="K18456"/>
          <cell r="V18456"/>
          <cell r="W18456"/>
        </row>
        <row r="18457">
          <cell r="K18457"/>
          <cell r="V18457"/>
          <cell r="W18457"/>
        </row>
        <row r="18458">
          <cell r="K18458"/>
          <cell r="V18458"/>
          <cell r="W18458"/>
        </row>
        <row r="18459">
          <cell r="K18459"/>
          <cell r="V18459"/>
          <cell r="W18459"/>
        </row>
        <row r="18460">
          <cell r="K18460"/>
          <cell r="V18460"/>
          <cell r="W18460"/>
        </row>
        <row r="18461">
          <cell r="K18461"/>
          <cell r="V18461"/>
          <cell r="W18461"/>
        </row>
        <row r="18462">
          <cell r="K18462"/>
          <cell r="V18462"/>
          <cell r="W18462"/>
        </row>
        <row r="18463">
          <cell r="K18463"/>
          <cell r="V18463"/>
          <cell r="W18463"/>
        </row>
        <row r="18464">
          <cell r="K18464"/>
          <cell r="V18464"/>
          <cell r="W18464"/>
        </row>
        <row r="18465">
          <cell r="K18465"/>
          <cell r="V18465"/>
          <cell r="W18465"/>
        </row>
        <row r="18466">
          <cell r="K18466"/>
          <cell r="V18466"/>
          <cell r="W18466"/>
        </row>
        <row r="18467">
          <cell r="K18467"/>
          <cell r="V18467"/>
          <cell r="W18467"/>
        </row>
        <row r="18468">
          <cell r="K18468"/>
          <cell r="V18468"/>
          <cell r="W18468"/>
        </row>
        <row r="18469">
          <cell r="K18469"/>
          <cell r="V18469"/>
          <cell r="W18469"/>
        </row>
        <row r="18470">
          <cell r="K18470"/>
          <cell r="V18470"/>
          <cell r="W18470"/>
        </row>
        <row r="18471">
          <cell r="K18471"/>
          <cell r="V18471"/>
          <cell r="W18471"/>
        </row>
        <row r="18472">
          <cell r="K18472"/>
          <cell r="V18472"/>
          <cell r="W18472"/>
        </row>
        <row r="18473">
          <cell r="K18473"/>
          <cell r="V18473"/>
          <cell r="W18473"/>
        </row>
        <row r="18474">
          <cell r="K18474"/>
          <cell r="V18474"/>
          <cell r="W18474"/>
        </row>
        <row r="18475">
          <cell r="K18475"/>
          <cell r="V18475"/>
          <cell r="W18475"/>
        </row>
        <row r="18476">
          <cell r="K18476"/>
          <cell r="V18476"/>
          <cell r="W18476"/>
        </row>
        <row r="18477">
          <cell r="K18477"/>
          <cell r="V18477"/>
          <cell r="W18477"/>
        </row>
        <row r="18478">
          <cell r="K18478"/>
          <cell r="V18478"/>
          <cell r="W18478"/>
        </row>
        <row r="18479">
          <cell r="K18479"/>
          <cell r="V18479"/>
          <cell r="W18479"/>
        </row>
        <row r="18480">
          <cell r="K18480"/>
          <cell r="V18480"/>
          <cell r="W18480"/>
        </row>
        <row r="18481">
          <cell r="K18481"/>
          <cell r="V18481"/>
          <cell r="W18481"/>
        </row>
        <row r="18482">
          <cell r="K18482"/>
          <cell r="V18482"/>
          <cell r="W18482"/>
        </row>
        <row r="18483">
          <cell r="K18483"/>
          <cell r="V18483"/>
          <cell r="W18483"/>
        </row>
        <row r="18484">
          <cell r="K18484"/>
          <cell r="V18484"/>
          <cell r="W18484"/>
        </row>
        <row r="18485">
          <cell r="K18485"/>
          <cell r="V18485"/>
          <cell r="W18485"/>
        </row>
        <row r="18486">
          <cell r="K18486"/>
          <cell r="V18486"/>
          <cell r="W18486"/>
        </row>
        <row r="18487">
          <cell r="K18487"/>
          <cell r="V18487"/>
          <cell r="W18487"/>
        </row>
        <row r="18488">
          <cell r="K18488"/>
          <cell r="V18488"/>
          <cell r="W18488"/>
        </row>
        <row r="18489">
          <cell r="K18489"/>
          <cell r="V18489"/>
          <cell r="W18489"/>
        </row>
        <row r="18490">
          <cell r="K18490"/>
          <cell r="V18490"/>
          <cell r="W18490"/>
        </row>
        <row r="18491">
          <cell r="K18491"/>
          <cell r="V18491"/>
          <cell r="W18491"/>
        </row>
        <row r="18492">
          <cell r="K18492"/>
          <cell r="V18492"/>
          <cell r="W18492"/>
        </row>
        <row r="18493">
          <cell r="K18493"/>
          <cell r="V18493"/>
          <cell r="W18493"/>
        </row>
        <row r="18494">
          <cell r="K18494"/>
          <cell r="V18494"/>
          <cell r="W18494"/>
        </row>
        <row r="18495">
          <cell r="K18495"/>
          <cell r="V18495"/>
          <cell r="W18495"/>
        </row>
        <row r="18496">
          <cell r="K18496"/>
          <cell r="V18496"/>
          <cell r="W18496"/>
        </row>
        <row r="18497">
          <cell r="K18497"/>
          <cell r="V18497"/>
          <cell r="W18497"/>
        </row>
        <row r="18498">
          <cell r="K18498"/>
          <cell r="V18498"/>
          <cell r="W18498"/>
        </row>
        <row r="18499">
          <cell r="K18499"/>
          <cell r="V18499"/>
          <cell r="W18499"/>
        </row>
        <row r="18500">
          <cell r="K18500"/>
          <cell r="V18500"/>
          <cell r="W18500"/>
        </row>
        <row r="18501">
          <cell r="K18501"/>
          <cell r="V18501"/>
          <cell r="W18501"/>
        </row>
        <row r="18502">
          <cell r="K18502"/>
          <cell r="V18502"/>
          <cell r="W18502"/>
        </row>
        <row r="18503">
          <cell r="K18503"/>
          <cell r="V18503"/>
          <cell r="W18503"/>
        </row>
        <row r="18504">
          <cell r="K18504"/>
          <cell r="V18504"/>
          <cell r="W18504"/>
        </row>
        <row r="18505">
          <cell r="K18505"/>
          <cell r="V18505"/>
          <cell r="W18505"/>
        </row>
        <row r="18506">
          <cell r="K18506"/>
          <cell r="V18506"/>
          <cell r="W18506"/>
        </row>
        <row r="18507">
          <cell r="K18507"/>
          <cell r="V18507"/>
          <cell r="W18507"/>
        </row>
        <row r="18508">
          <cell r="K18508"/>
          <cell r="V18508"/>
          <cell r="W18508"/>
        </row>
        <row r="18509">
          <cell r="K18509"/>
          <cell r="V18509"/>
          <cell r="W18509"/>
        </row>
        <row r="18510">
          <cell r="K18510"/>
          <cell r="V18510"/>
          <cell r="W18510"/>
        </row>
        <row r="18511">
          <cell r="K18511"/>
          <cell r="V18511"/>
          <cell r="W18511"/>
        </row>
        <row r="18512">
          <cell r="K18512"/>
          <cell r="V18512"/>
          <cell r="W18512"/>
        </row>
        <row r="18513">
          <cell r="K18513"/>
          <cell r="V18513"/>
          <cell r="W18513"/>
        </row>
        <row r="18514">
          <cell r="K18514"/>
          <cell r="V18514"/>
          <cell r="W18514"/>
        </row>
        <row r="18515">
          <cell r="K18515"/>
          <cell r="V18515"/>
          <cell r="W18515"/>
        </row>
        <row r="18516">
          <cell r="K18516"/>
          <cell r="V18516"/>
          <cell r="W18516"/>
        </row>
        <row r="18517">
          <cell r="K18517"/>
          <cell r="V18517"/>
          <cell r="W18517"/>
        </row>
        <row r="18518">
          <cell r="K18518"/>
          <cell r="V18518"/>
          <cell r="W18518"/>
        </row>
        <row r="18519">
          <cell r="K18519"/>
          <cell r="V18519"/>
          <cell r="W18519"/>
        </row>
        <row r="18520">
          <cell r="K18520"/>
          <cell r="V18520"/>
          <cell r="W18520"/>
        </row>
        <row r="18521">
          <cell r="K18521"/>
          <cell r="V18521"/>
          <cell r="W18521"/>
        </row>
        <row r="18522">
          <cell r="K18522"/>
          <cell r="V18522"/>
          <cell r="W18522"/>
        </row>
        <row r="18523">
          <cell r="K18523"/>
          <cell r="V18523"/>
          <cell r="W18523"/>
        </row>
        <row r="18524">
          <cell r="K18524"/>
          <cell r="V18524"/>
          <cell r="W18524"/>
        </row>
        <row r="18525">
          <cell r="K18525"/>
          <cell r="V18525"/>
          <cell r="W18525"/>
        </row>
        <row r="18526">
          <cell r="K18526"/>
          <cell r="V18526"/>
          <cell r="W18526"/>
        </row>
        <row r="18527">
          <cell r="K18527"/>
          <cell r="V18527"/>
          <cell r="W18527"/>
        </row>
        <row r="18528">
          <cell r="K18528"/>
          <cell r="V18528"/>
          <cell r="W18528"/>
        </row>
        <row r="18529">
          <cell r="K18529"/>
          <cell r="V18529"/>
          <cell r="W18529"/>
        </row>
        <row r="18530">
          <cell r="K18530"/>
          <cell r="V18530"/>
          <cell r="W18530"/>
        </row>
        <row r="18531">
          <cell r="K18531"/>
          <cell r="V18531"/>
          <cell r="W18531"/>
        </row>
        <row r="18532">
          <cell r="K18532"/>
          <cell r="V18532"/>
          <cell r="W18532"/>
        </row>
        <row r="18533">
          <cell r="K18533"/>
          <cell r="V18533"/>
          <cell r="W18533"/>
        </row>
        <row r="18534">
          <cell r="K18534"/>
          <cell r="V18534"/>
          <cell r="W18534"/>
        </row>
        <row r="18535">
          <cell r="K18535"/>
          <cell r="V18535"/>
          <cell r="W18535"/>
        </row>
        <row r="18536">
          <cell r="K18536"/>
          <cell r="V18536"/>
          <cell r="W18536"/>
        </row>
        <row r="18537">
          <cell r="K18537"/>
          <cell r="V18537"/>
          <cell r="W18537"/>
        </row>
        <row r="18538">
          <cell r="K18538"/>
          <cell r="V18538"/>
          <cell r="W18538"/>
        </row>
        <row r="18539">
          <cell r="K18539"/>
          <cell r="V18539"/>
          <cell r="W18539"/>
        </row>
        <row r="18540">
          <cell r="K18540"/>
          <cell r="V18540"/>
          <cell r="W18540"/>
        </row>
        <row r="18541">
          <cell r="K18541"/>
          <cell r="V18541"/>
          <cell r="W18541"/>
        </row>
        <row r="18542">
          <cell r="K18542"/>
          <cell r="V18542"/>
          <cell r="W18542"/>
        </row>
        <row r="18543">
          <cell r="K18543"/>
          <cell r="V18543"/>
          <cell r="W18543"/>
        </row>
        <row r="18544">
          <cell r="K18544"/>
          <cell r="V18544"/>
          <cell r="W18544"/>
        </row>
        <row r="18545">
          <cell r="K18545"/>
          <cell r="V18545"/>
          <cell r="W18545"/>
        </row>
        <row r="18546">
          <cell r="K18546"/>
          <cell r="V18546"/>
          <cell r="W18546"/>
        </row>
        <row r="18547">
          <cell r="K18547"/>
          <cell r="V18547"/>
          <cell r="W18547"/>
        </row>
        <row r="18548">
          <cell r="K18548"/>
          <cell r="V18548"/>
          <cell r="W18548"/>
        </row>
        <row r="18549">
          <cell r="K18549"/>
          <cell r="V18549"/>
          <cell r="W18549"/>
        </row>
        <row r="18550">
          <cell r="K18550"/>
          <cell r="V18550"/>
          <cell r="W18550"/>
        </row>
        <row r="18551">
          <cell r="K18551"/>
          <cell r="V18551"/>
          <cell r="W18551"/>
        </row>
        <row r="18552">
          <cell r="K18552"/>
          <cell r="V18552"/>
          <cell r="W18552"/>
        </row>
        <row r="18553">
          <cell r="K18553"/>
          <cell r="V18553"/>
          <cell r="W18553"/>
        </row>
        <row r="18554">
          <cell r="K18554"/>
          <cell r="V18554"/>
          <cell r="W18554"/>
        </row>
        <row r="18555">
          <cell r="K18555"/>
          <cell r="V18555"/>
          <cell r="W18555"/>
        </row>
        <row r="18556">
          <cell r="K18556"/>
          <cell r="V18556"/>
          <cell r="W18556"/>
        </row>
        <row r="18557">
          <cell r="K18557"/>
          <cell r="V18557"/>
          <cell r="W18557"/>
        </row>
        <row r="18558">
          <cell r="K18558"/>
          <cell r="V18558"/>
          <cell r="W18558"/>
        </row>
        <row r="18559">
          <cell r="K18559"/>
          <cell r="V18559"/>
          <cell r="W18559"/>
        </row>
        <row r="18560">
          <cell r="K18560"/>
          <cell r="V18560"/>
          <cell r="W18560"/>
        </row>
        <row r="18561">
          <cell r="K18561"/>
          <cell r="V18561"/>
          <cell r="W18561"/>
        </row>
        <row r="18562">
          <cell r="K18562"/>
          <cell r="V18562"/>
          <cell r="W18562"/>
        </row>
        <row r="18563">
          <cell r="K18563"/>
          <cell r="V18563"/>
          <cell r="W18563"/>
        </row>
        <row r="18564">
          <cell r="K18564"/>
          <cell r="V18564"/>
          <cell r="W18564"/>
        </row>
        <row r="18565">
          <cell r="K18565"/>
          <cell r="V18565"/>
          <cell r="W18565"/>
        </row>
        <row r="18566">
          <cell r="K18566"/>
          <cell r="V18566"/>
          <cell r="W18566"/>
        </row>
        <row r="18567">
          <cell r="K18567"/>
          <cell r="V18567"/>
          <cell r="W18567"/>
        </row>
        <row r="18568">
          <cell r="K18568"/>
          <cell r="V18568"/>
          <cell r="W18568"/>
        </row>
        <row r="18569">
          <cell r="K18569"/>
          <cell r="V18569"/>
          <cell r="W18569"/>
        </row>
        <row r="18570">
          <cell r="K18570"/>
          <cell r="V18570"/>
          <cell r="W18570"/>
        </row>
        <row r="18571">
          <cell r="K18571"/>
          <cell r="V18571"/>
          <cell r="W18571"/>
        </row>
        <row r="18572">
          <cell r="K18572"/>
          <cell r="V18572"/>
          <cell r="W18572"/>
        </row>
        <row r="18573">
          <cell r="K18573"/>
          <cell r="V18573"/>
          <cell r="W18573"/>
        </row>
        <row r="18574">
          <cell r="K18574"/>
          <cell r="V18574"/>
          <cell r="W18574"/>
        </row>
        <row r="18575">
          <cell r="K18575"/>
          <cell r="V18575"/>
          <cell r="W18575"/>
        </row>
        <row r="18576">
          <cell r="K18576"/>
          <cell r="V18576"/>
          <cell r="W18576"/>
        </row>
        <row r="18577">
          <cell r="K18577"/>
          <cell r="V18577"/>
          <cell r="W18577"/>
        </row>
        <row r="18578">
          <cell r="K18578"/>
          <cell r="V18578"/>
          <cell r="W18578"/>
        </row>
        <row r="18579">
          <cell r="K18579"/>
          <cell r="V18579"/>
          <cell r="W18579"/>
        </row>
        <row r="18580">
          <cell r="K18580"/>
          <cell r="V18580"/>
          <cell r="W18580"/>
        </row>
        <row r="18581">
          <cell r="K18581"/>
          <cell r="V18581"/>
          <cell r="W18581"/>
        </row>
        <row r="18582">
          <cell r="K18582"/>
          <cell r="V18582"/>
          <cell r="W18582"/>
        </row>
        <row r="18583">
          <cell r="K18583"/>
          <cell r="V18583"/>
          <cell r="W18583"/>
        </row>
        <row r="18584">
          <cell r="K18584"/>
          <cell r="V18584"/>
          <cell r="W18584"/>
        </row>
        <row r="18585">
          <cell r="K18585"/>
          <cell r="V18585"/>
          <cell r="W18585"/>
        </row>
        <row r="18586">
          <cell r="K18586"/>
          <cell r="V18586"/>
          <cell r="W18586"/>
        </row>
        <row r="18587">
          <cell r="K18587"/>
          <cell r="V18587"/>
          <cell r="W18587"/>
        </row>
        <row r="18588">
          <cell r="K18588"/>
          <cell r="V18588"/>
          <cell r="W18588"/>
        </row>
        <row r="18589">
          <cell r="K18589"/>
          <cell r="V18589"/>
          <cell r="W18589"/>
        </row>
        <row r="18590">
          <cell r="K18590"/>
          <cell r="V18590"/>
          <cell r="W18590"/>
        </row>
        <row r="18591">
          <cell r="K18591"/>
          <cell r="V18591"/>
          <cell r="W18591"/>
        </row>
        <row r="18592">
          <cell r="K18592"/>
          <cell r="V18592"/>
          <cell r="W18592"/>
        </row>
        <row r="18593">
          <cell r="K18593"/>
          <cell r="V18593"/>
          <cell r="W18593"/>
        </row>
        <row r="18594">
          <cell r="K18594"/>
          <cell r="V18594"/>
          <cell r="W18594"/>
        </row>
        <row r="18595">
          <cell r="K18595"/>
          <cell r="V18595"/>
          <cell r="W18595"/>
        </row>
        <row r="18596">
          <cell r="K18596"/>
          <cell r="V18596"/>
          <cell r="W18596"/>
        </row>
        <row r="18597">
          <cell r="K18597"/>
          <cell r="V18597"/>
          <cell r="W18597"/>
        </row>
        <row r="18598">
          <cell r="K18598"/>
          <cell r="V18598"/>
          <cell r="W18598"/>
        </row>
        <row r="18599">
          <cell r="K18599"/>
          <cell r="V18599"/>
          <cell r="W18599"/>
        </row>
        <row r="18600">
          <cell r="K18600"/>
          <cell r="V18600"/>
          <cell r="W18600"/>
        </row>
        <row r="18601">
          <cell r="K18601"/>
          <cell r="V18601"/>
          <cell r="W18601"/>
        </row>
        <row r="18602">
          <cell r="K18602"/>
          <cell r="V18602"/>
          <cell r="W18602"/>
        </row>
        <row r="18603">
          <cell r="K18603"/>
          <cell r="V18603"/>
          <cell r="W18603"/>
        </row>
        <row r="18604">
          <cell r="K18604"/>
          <cell r="V18604"/>
          <cell r="W18604"/>
        </row>
        <row r="18605">
          <cell r="K18605"/>
          <cell r="V18605"/>
          <cell r="W18605"/>
        </row>
        <row r="18606">
          <cell r="K18606"/>
          <cell r="V18606"/>
          <cell r="W18606"/>
        </row>
        <row r="18607">
          <cell r="K18607"/>
          <cell r="V18607"/>
          <cell r="W18607"/>
        </row>
        <row r="18608">
          <cell r="K18608"/>
          <cell r="V18608"/>
          <cell r="W18608"/>
        </row>
        <row r="18609">
          <cell r="K18609"/>
          <cell r="V18609"/>
          <cell r="W18609"/>
        </row>
        <row r="18610">
          <cell r="K18610"/>
          <cell r="V18610"/>
          <cell r="W18610"/>
        </row>
        <row r="18611">
          <cell r="K18611"/>
          <cell r="V18611"/>
          <cell r="W18611"/>
        </row>
        <row r="18612">
          <cell r="K18612"/>
          <cell r="V18612"/>
          <cell r="W18612"/>
        </row>
        <row r="18613">
          <cell r="K18613"/>
          <cell r="V18613"/>
          <cell r="W18613"/>
        </row>
        <row r="18614">
          <cell r="K18614"/>
          <cell r="V18614"/>
          <cell r="W18614"/>
        </row>
        <row r="18615">
          <cell r="K18615"/>
          <cell r="V18615"/>
          <cell r="W18615"/>
        </row>
        <row r="18616">
          <cell r="K18616"/>
          <cell r="V18616"/>
          <cell r="W18616"/>
        </row>
        <row r="18617">
          <cell r="K18617"/>
          <cell r="V18617"/>
          <cell r="W18617"/>
        </row>
        <row r="18618">
          <cell r="K18618"/>
          <cell r="V18618"/>
          <cell r="W18618"/>
        </row>
        <row r="18619">
          <cell r="K18619"/>
          <cell r="V18619"/>
          <cell r="W18619"/>
        </row>
        <row r="18620">
          <cell r="K18620"/>
          <cell r="V18620"/>
          <cell r="W18620"/>
        </row>
        <row r="18621">
          <cell r="K18621"/>
          <cell r="V18621"/>
          <cell r="W18621"/>
        </row>
        <row r="18622">
          <cell r="K18622"/>
          <cell r="V18622"/>
          <cell r="W18622"/>
        </row>
        <row r="18623">
          <cell r="K18623"/>
          <cell r="V18623"/>
          <cell r="W18623"/>
        </row>
        <row r="18624">
          <cell r="K18624"/>
          <cell r="V18624"/>
          <cell r="W18624"/>
        </row>
        <row r="18625">
          <cell r="K18625"/>
          <cell r="V18625"/>
          <cell r="W18625"/>
        </row>
        <row r="18626">
          <cell r="K18626"/>
          <cell r="V18626"/>
          <cell r="W18626"/>
        </row>
        <row r="18627">
          <cell r="K18627"/>
          <cell r="V18627"/>
          <cell r="W18627"/>
        </row>
        <row r="18628">
          <cell r="K18628"/>
          <cell r="V18628"/>
          <cell r="W18628"/>
        </row>
        <row r="18629">
          <cell r="K18629"/>
          <cell r="V18629"/>
          <cell r="W18629"/>
        </row>
        <row r="18630">
          <cell r="K18630"/>
          <cell r="V18630"/>
          <cell r="W18630"/>
        </row>
        <row r="18631">
          <cell r="K18631"/>
          <cell r="V18631"/>
          <cell r="W18631"/>
        </row>
        <row r="18632">
          <cell r="K18632"/>
          <cell r="V18632"/>
          <cell r="W18632"/>
        </row>
        <row r="18633">
          <cell r="K18633"/>
          <cell r="V18633"/>
          <cell r="W18633"/>
        </row>
        <row r="18634">
          <cell r="K18634"/>
          <cell r="V18634"/>
          <cell r="W18634"/>
        </row>
        <row r="18635">
          <cell r="K18635"/>
          <cell r="V18635"/>
          <cell r="W18635"/>
        </row>
        <row r="18636">
          <cell r="K18636"/>
          <cell r="V18636"/>
          <cell r="W18636"/>
        </row>
        <row r="18637">
          <cell r="K18637"/>
          <cell r="V18637"/>
          <cell r="W18637"/>
        </row>
        <row r="18638">
          <cell r="K18638"/>
          <cell r="V18638"/>
          <cell r="W18638"/>
        </row>
        <row r="18639">
          <cell r="K18639"/>
          <cell r="V18639"/>
          <cell r="W18639"/>
        </row>
        <row r="18640">
          <cell r="K18640"/>
          <cell r="V18640"/>
          <cell r="W18640"/>
        </row>
        <row r="18641">
          <cell r="K18641"/>
          <cell r="V18641"/>
          <cell r="W18641"/>
        </row>
        <row r="18642">
          <cell r="K18642"/>
          <cell r="V18642"/>
          <cell r="W18642"/>
        </row>
        <row r="18643">
          <cell r="K18643"/>
          <cell r="V18643"/>
          <cell r="W18643"/>
        </row>
        <row r="18644">
          <cell r="K18644"/>
          <cell r="V18644"/>
          <cell r="W18644"/>
        </row>
        <row r="18645">
          <cell r="K18645"/>
          <cell r="V18645"/>
          <cell r="W18645"/>
        </row>
        <row r="18646">
          <cell r="K18646"/>
          <cell r="V18646"/>
          <cell r="W18646"/>
        </row>
        <row r="18647">
          <cell r="K18647"/>
          <cell r="V18647"/>
          <cell r="W18647"/>
        </row>
        <row r="18648">
          <cell r="K18648"/>
          <cell r="V18648"/>
          <cell r="W18648"/>
        </row>
        <row r="18649">
          <cell r="K18649"/>
          <cell r="V18649"/>
          <cell r="W18649"/>
        </row>
        <row r="18650">
          <cell r="K18650"/>
          <cell r="V18650"/>
          <cell r="W18650"/>
        </row>
        <row r="18651">
          <cell r="K18651"/>
          <cell r="V18651"/>
          <cell r="W18651"/>
        </row>
        <row r="18652">
          <cell r="K18652"/>
          <cell r="V18652"/>
          <cell r="W18652"/>
        </row>
        <row r="18653">
          <cell r="K18653"/>
          <cell r="V18653"/>
          <cell r="W18653"/>
        </row>
        <row r="18654">
          <cell r="K18654"/>
          <cell r="V18654"/>
          <cell r="W18654"/>
        </row>
        <row r="18655">
          <cell r="K18655"/>
          <cell r="V18655"/>
          <cell r="W18655"/>
        </row>
        <row r="18656">
          <cell r="K18656"/>
          <cell r="V18656"/>
          <cell r="W18656"/>
        </row>
        <row r="18657">
          <cell r="K18657"/>
          <cell r="V18657"/>
          <cell r="W18657"/>
        </row>
        <row r="18658">
          <cell r="K18658"/>
          <cell r="V18658"/>
          <cell r="W18658"/>
        </row>
        <row r="18659">
          <cell r="K18659"/>
          <cell r="V18659"/>
          <cell r="W18659"/>
        </row>
        <row r="18660">
          <cell r="K18660"/>
          <cell r="V18660"/>
          <cell r="W18660"/>
        </row>
        <row r="18661">
          <cell r="K18661"/>
          <cell r="V18661"/>
          <cell r="W18661"/>
        </row>
        <row r="18662">
          <cell r="K18662"/>
          <cell r="V18662"/>
          <cell r="W18662"/>
        </row>
        <row r="18663">
          <cell r="K18663"/>
          <cell r="V18663"/>
          <cell r="W18663"/>
        </row>
        <row r="18664">
          <cell r="K18664"/>
          <cell r="V18664"/>
          <cell r="W18664"/>
        </row>
        <row r="18665">
          <cell r="K18665"/>
          <cell r="V18665"/>
          <cell r="W18665"/>
        </row>
        <row r="18666">
          <cell r="K18666"/>
          <cell r="V18666"/>
          <cell r="W18666"/>
        </row>
        <row r="18667">
          <cell r="K18667"/>
          <cell r="V18667"/>
          <cell r="W18667"/>
        </row>
        <row r="18668">
          <cell r="K18668"/>
          <cell r="V18668"/>
          <cell r="W18668"/>
        </row>
        <row r="18669">
          <cell r="K18669"/>
          <cell r="V18669"/>
          <cell r="W18669"/>
        </row>
        <row r="18670">
          <cell r="K18670"/>
          <cell r="V18670"/>
          <cell r="W18670"/>
        </row>
        <row r="18671">
          <cell r="K18671"/>
          <cell r="V18671"/>
          <cell r="W18671"/>
        </row>
        <row r="18672">
          <cell r="K18672"/>
          <cell r="V18672"/>
          <cell r="W18672"/>
        </row>
        <row r="18673">
          <cell r="K18673"/>
          <cell r="V18673"/>
          <cell r="W18673"/>
        </row>
        <row r="18674">
          <cell r="K18674"/>
          <cell r="V18674"/>
          <cell r="W18674"/>
        </row>
        <row r="18675">
          <cell r="K18675"/>
          <cell r="V18675"/>
          <cell r="W18675"/>
        </row>
        <row r="18676">
          <cell r="K18676"/>
          <cell r="V18676"/>
          <cell r="W18676"/>
        </row>
        <row r="18677">
          <cell r="K18677"/>
          <cell r="V18677"/>
          <cell r="W18677"/>
        </row>
        <row r="18678">
          <cell r="K18678"/>
          <cell r="V18678"/>
          <cell r="W18678"/>
        </row>
        <row r="18679">
          <cell r="K18679"/>
          <cell r="V18679"/>
          <cell r="W18679"/>
        </row>
        <row r="18680">
          <cell r="K18680"/>
          <cell r="V18680"/>
          <cell r="W18680"/>
        </row>
        <row r="18681">
          <cell r="K18681"/>
          <cell r="V18681"/>
          <cell r="W18681"/>
        </row>
        <row r="18682">
          <cell r="K18682"/>
          <cell r="V18682"/>
          <cell r="W18682"/>
        </row>
        <row r="18683">
          <cell r="K18683"/>
          <cell r="V18683"/>
          <cell r="W18683"/>
        </row>
        <row r="18684">
          <cell r="K18684"/>
          <cell r="V18684"/>
          <cell r="W18684"/>
        </row>
        <row r="18685">
          <cell r="K18685"/>
          <cell r="V18685"/>
          <cell r="W18685"/>
        </row>
        <row r="18686">
          <cell r="K18686"/>
          <cell r="V18686"/>
          <cell r="W18686"/>
        </row>
        <row r="18687">
          <cell r="K18687"/>
          <cell r="V18687"/>
          <cell r="W18687"/>
        </row>
        <row r="18688">
          <cell r="K18688"/>
          <cell r="V18688"/>
          <cell r="W18688"/>
        </row>
        <row r="18689">
          <cell r="K18689"/>
          <cell r="V18689"/>
          <cell r="W18689"/>
        </row>
        <row r="18690">
          <cell r="K18690"/>
          <cell r="V18690"/>
          <cell r="W18690"/>
        </row>
        <row r="18691">
          <cell r="K18691"/>
          <cell r="V18691"/>
          <cell r="W18691"/>
        </row>
        <row r="18692">
          <cell r="K18692"/>
          <cell r="V18692"/>
          <cell r="W18692"/>
        </row>
        <row r="18693">
          <cell r="K18693"/>
          <cell r="V18693"/>
          <cell r="W18693"/>
        </row>
        <row r="18694">
          <cell r="K18694"/>
          <cell r="V18694"/>
          <cell r="W18694"/>
        </row>
        <row r="18695">
          <cell r="K18695"/>
          <cell r="V18695"/>
          <cell r="W18695"/>
        </row>
        <row r="18696">
          <cell r="K18696"/>
          <cell r="V18696"/>
          <cell r="W18696"/>
        </row>
        <row r="18697">
          <cell r="K18697"/>
          <cell r="V18697"/>
          <cell r="W18697"/>
        </row>
        <row r="18698">
          <cell r="K18698"/>
          <cell r="V18698"/>
          <cell r="W18698"/>
        </row>
        <row r="18699">
          <cell r="K18699"/>
          <cell r="V18699"/>
          <cell r="W18699"/>
        </row>
        <row r="18700">
          <cell r="K18700"/>
          <cell r="V18700"/>
          <cell r="W18700"/>
        </row>
        <row r="18701">
          <cell r="K18701"/>
          <cell r="V18701"/>
          <cell r="W18701"/>
        </row>
        <row r="18702">
          <cell r="K18702"/>
          <cell r="V18702"/>
          <cell r="W18702"/>
        </row>
        <row r="18703">
          <cell r="K18703"/>
          <cell r="V18703"/>
          <cell r="W18703"/>
        </row>
        <row r="18704">
          <cell r="K18704"/>
          <cell r="V18704"/>
          <cell r="W18704"/>
        </row>
        <row r="18705">
          <cell r="K18705"/>
          <cell r="V18705"/>
          <cell r="W18705"/>
        </row>
        <row r="18706">
          <cell r="K18706"/>
          <cell r="V18706"/>
          <cell r="W18706"/>
        </row>
        <row r="18707">
          <cell r="K18707"/>
          <cell r="V18707"/>
          <cell r="W18707"/>
        </row>
        <row r="18708">
          <cell r="K18708"/>
          <cell r="V18708"/>
          <cell r="W18708"/>
        </row>
        <row r="18709">
          <cell r="K18709"/>
          <cell r="V18709"/>
          <cell r="W18709"/>
        </row>
        <row r="18710">
          <cell r="K18710"/>
          <cell r="V18710"/>
          <cell r="W18710"/>
        </row>
        <row r="18711">
          <cell r="K18711"/>
          <cell r="V18711"/>
          <cell r="W18711"/>
        </row>
        <row r="18712">
          <cell r="K18712"/>
          <cell r="V18712"/>
          <cell r="W18712"/>
        </row>
        <row r="18713">
          <cell r="K18713"/>
          <cell r="V18713"/>
          <cell r="W18713"/>
        </row>
        <row r="18714">
          <cell r="K18714"/>
          <cell r="V18714"/>
          <cell r="W18714"/>
        </row>
        <row r="18715">
          <cell r="K18715"/>
          <cell r="V18715"/>
          <cell r="W18715"/>
        </row>
        <row r="18716">
          <cell r="K18716"/>
          <cell r="V18716"/>
          <cell r="W18716"/>
        </row>
        <row r="18717">
          <cell r="K18717"/>
          <cell r="V18717"/>
          <cell r="W18717"/>
        </row>
        <row r="18718">
          <cell r="K18718"/>
          <cell r="V18718"/>
          <cell r="W18718"/>
        </row>
        <row r="18719">
          <cell r="K18719"/>
          <cell r="V18719"/>
          <cell r="W18719"/>
        </row>
        <row r="18720">
          <cell r="K18720"/>
          <cell r="V18720"/>
          <cell r="W18720"/>
        </row>
        <row r="18721">
          <cell r="K18721"/>
          <cell r="V18721"/>
          <cell r="W18721"/>
        </row>
        <row r="18722">
          <cell r="K18722"/>
          <cell r="V18722"/>
          <cell r="W18722"/>
        </row>
        <row r="18723">
          <cell r="K18723"/>
          <cell r="V18723"/>
          <cell r="W18723"/>
        </row>
        <row r="18724">
          <cell r="K18724"/>
          <cell r="V18724"/>
          <cell r="W18724"/>
        </row>
        <row r="18725">
          <cell r="K18725"/>
          <cell r="V18725"/>
          <cell r="W18725"/>
        </row>
        <row r="18726">
          <cell r="K18726"/>
          <cell r="V18726"/>
          <cell r="W18726"/>
        </row>
        <row r="18727">
          <cell r="K18727"/>
          <cell r="V18727"/>
          <cell r="W18727"/>
        </row>
        <row r="18728">
          <cell r="K18728"/>
          <cell r="V18728"/>
          <cell r="W18728"/>
        </row>
        <row r="18729">
          <cell r="K18729"/>
          <cell r="V18729"/>
          <cell r="W18729"/>
        </row>
        <row r="18730">
          <cell r="K18730"/>
          <cell r="V18730"/>
          <cell r="W18730"/>
        </row>
        <row r="18731">
          <cell r="K18731"/>
          <cell r="V18731"/>
          <cell r="W18731"/>
        </row>
        <row r="18732">
          <cell r="K18732"/>
          <cell r="V18732"/>
          <cell r="W18732"/>
        </row>
        <row r="18733">
          <cell r="K18733"/>
          <cell r="V18733"/>
          <cell r="W18733"/>
        </row>
        <row r="18734">
          <cell r="K18734"/>
          <cell r="V18734"/>
          <cell r="W18734"/>
        </row>
        <row r="18735">
          <cell r="K18735"/>
          <cell r="V18735"/>
          <cell r="W18735"/>
        </row>
        <row r="18736">
          <cell r="K18736"/>
          <cell r="V18736"/>
          <cell r="W18736"/>
        </row>
        <row r="18737">
          <cell r="K18737"/>
          <cell r="V18737"/>
          <cell r="W18737"/>
        </row>
        <row r="18738">
          <cell r="K18738"/>
          <cell r="V18738"/>
          <cell r="W18738"/>
        </row>
        <row r="18739">
          <cell r="K18739"/>
          <cell r="V18739"/>
          <cell r="W18739"/>
        </row>
        <row r="18740">
          <cell r="K18740"/>
          <cell r="V18740"/>
          <cell r="W18740"/>
        </row>
        <row r="18741">
          <cell r="K18741"/>
          <cell r="V18741"/>
          <cell r="W18741"/>
        </row>
        <row r="18742">
          <cell r="K18742"/>
          <cell r="V18742"/>
          <cell r="W18742"/>
        </row>
        <row r="18743">
          <cell r="K18743"/>
          <cell r="V18743"/>
          <cell r="W18743"/>
        </row>
        <row r="18744">
          <cell r="K18744"/>
          <cell r="V18744"/>
          <cell r="W18744"/>
        </row>
        <row r="18745">
          <cell r="K18745"/>
          <cell r="V18745"/>
          <cell r="W18745"/>
        </row>
        <row r="18746">
          <cell r="K18746"/>
          <cell r="V18746"/>
          <cell r="W18746"/>
        </row>
        <row r="18747">
          <cell r="K18747"/>
          <cell r="V18747"/>
          <cell r="W18747"/>
        </row>
        <row r="18748">
          <cell r="K18748"/>
          <cell r="V18748"/>
          <cell r="W18748"/>
        </row>
        <row r="18749">
          <cell r="K18749"/>
          <cell r="V18749"/>
          <cell r="W18749"/>
        </row>
        <row r="18750">
          <cell r="K18750"/>
          <cell r="V18750"/>
          <cell r="W18750"/>
        </row>
        <row r="18751">
          <cell r="K18751"/>
          <cell r="V18751"/>
          <cell r="W18751"/>
        </row>
        <row r="18752">
          <cell r="K18752"/>
          <cell r="V18752"/>
          <cell r="W18752"/>
        </row>
        <row r="18753">
          <cell r="K18753"/>
          <cell r="V18753"/>
          <cell r="W18753"/>
        </row>
        <row r="18754">
          <cell r="K18754"/>
          <cell r="V18754"/>
          <cell r="W18754"/>
        </row>
        <row r="18755">
          <cell r="K18755"/>
          <cell r="V18755"/>
          <cell r="W18755"/>
        </row>
        <row r="18756">
          <cell r="K18756"/>
          <cell r="V18756"/>
          <cell r="W18756"/>
        </row>
        <row r="18757">
          <cell r="K18757"/>
          <cell r="V18757"/>
          <cell r="W18757"/>
        </row>
        <row r="18758">
          <cell r="K18758"/>
          <cell r="V18758"/>
          <cell r="W18758"/>
        </row>
        <row r="18759">
          <cell r="K18759"/>
          <cell r="V18759"/>
          <cell r="W18759"/>
        </row>
        <row r="18760">
          <cell r="K18760"/>
          <cell r="V18760"/>
          <cell r="W18760"/>
        </row>
        <row r="18761">
          <cell r="K18761"/>
          <cell r="V18761"/>
          <cell r="W18761"/>
        </row>
        <row r="18762">
          <cell r="K18762"/>
          <cell r="V18762"/>
          <cell r="W18762"/>
        </row>
        <row r="18763">
          <cell r="K18763"/>
          <cell r="V18763"/>
          <cell r="W18763"/>
        </row>
        <row r="18764">
          <cell r="K18764"/>
          <cell r="V18764"/>
          <cell r="W18764"/>
        </row>
        <row r="18765">
          <cell r="K18765"/>
          <cell r="V18765"/>
          <cell r="W18765"/>
        </row>
        <row r="18766">
          <cell r="K18766"/>
          <cell r="V18766"/>
          <cell r="W18766"/>
        </row>
        <row r="18767">
          <cell r="K18767"/>
          <cell r="V18767"/>
          <cell r="W18767"/>
        </row>
        <row r="18768">
          <cell r="K18768"/>
          <cell r="V18768"/>
          <cell r="W18768"/>
        </row>
        <row r="18769">
          <cell r="K18769"/>
          <cell r="V18769"/>
          <cell r="W18769"/>
        </row>
        <row r="18770">
          <cell r="K18770"/>
          <cell r="V18770"/>
          <cell r="W18770"/>
        </row>
        <row r="18771">
          <cell r="K18771"/>
          <cell r="V18771"/>
          <cell r="W18771"/>
        </row>
        <row r="18772">
          <cell r="K18772"/>
          <cell r="V18772"/>
          <cell r="W18772"/>
        </row>
        <row r="18773">
          <cell r="K18773"/>
          <cell r="V18773"/>
          <cell r="W18773"/>
        </row>
        <row r="18774">
          <cell r="K18774"/>
          <cell r="V18774"/>
          <cell r="W18774"/>
        </row>
        <row r="18775">
          <cell r="K18775"/>
          <cell r="V18775"/>
          <cell r="W18775"/>
        </row>
        <row r="18776">
          <cell r="K18776"/>
          <cell r="V18776"/>
          <cell r="W18776"/>
        </row>
        <row r="18777">
          <cell r="K18777"/>
          <cell r="V18777"/>
          <cell r="W18777"/>
        </row>
        <row r="18778">
          <cell r="K18778"/>
          <cell r="V18778"/>
          <cell r="W18778"/>
        </row>
        <row r="18779">
          <cell r="K18779"/>
          <cell r="V18779"/>
          <cell r="W18779"/>
        </row>
        <row r="18780">
          <cell r="K18780"/>
          <cell r="V18780"/>
          <cell r="W18780"/>
        </row>
        <row r="18781">
          <cell r="K18781"/>
          <cell r="V18781"/>
          <cell r="W18781"/>
        </row>
        <row r="18782">
          <cell r="K18782"/>
          <cell r="V18782"/>
          <cell r="W18782"/>
        </row>
        <row r="18783">
          <cell r="K18783"/>
          <cell r="V18783"/>
          <cell r="W18783"/>
        </row>
        <row r="18784">
          <cell r="K18784"/>
          <cell r="V18784"/>
          <cell r="W18784"/>
        </row>
        <row r="18785">
          <cell r="K18785"/>
          <cell r="V18785"/>
          <cell r="W18785"/>
        </row>
        <row r="18786">
          <cell r="K18786"/>
          <cell r="V18786"/>
          <cell r="W18786"/>
        </row>
        <row r="18787">
          <cell r="K18787"/>
          <cell r="V18787"/>
          <cell r="W18787"/>
        </row>
        <row r="18788">
          <cell r="K18788"/>
          <cell r="V18788"/>
          <cell r="W18788"/>
        </row>
        <row r="18789">
          <cell r="K18789"/>
          <cell r="V18789"/>
          <cell r="W18789"/>
        </row>
        <row r="18790">
          <cell r="K18790"/>
          <cell r="V18790"/>
          <cell r="W18790"/>
        </row>
        <row r="18791">
          <cell r="K18791"/>
          <cell r="V18791"/>
          <cell r="W18791"/>
        </row>
        <row r="18792">
          <cell r="K18792"/>
          <cell r="V18792"/>
          <cell r="W18792"/>
        </row>
        <row r="18793">
          <cell r="K18793"/>
          <cell r="V18793"/>
          <cell r="W18793"/>
        </row>
        <row r="18794">
          <cell r="K18794"/>
          <cell r="V18794"/>
          <cell r="W18794"/>
        </row>
        <row r="18795">
          <cell r="K18795"/>
          <cell r="V18795"/>
          <cell r="W18795"/>
        </row>
        <row r="18796">
          <cell r="K18796"/>
          <cell r="V18796"/>
          <cell r="W18796"/>
        </row>
        <row r="18797">
          <cell r="K18797"/>
          <cell r="V18797"/>
          <cell r="W18797"/>
        </row>
        <row r="18798">
          <cell r="K18798"/>
          <cell r="V18798"/>
          <cell r="W18798"/>
        </row>
        <row r="18799">
          <cell r="K18799"/>
          <cell r="V18799"/>
          <cell r="W18799"/>
        </row>
        <row r="18800">
          <cell r="K18800"/>
          <cell r="V18800"/>
          <cell r="W18800"/>
        </row>
        <row r="18801">
          <cell r="K18801"/>
          <cell r="V18801"/>
          <cell r="W18801"/>
        </row>
        <row r="18802">
          <cell r="K18802"/>
          <cell r="V18802"/>
          <cell r="W18802"/>
        </row>
        <row r="18803">
          <cell r="K18803"/>
          <cell r="V18803"/>
          <cell r="W18803"/>
        </row>
        <row r="18804">
          <cell r="K18804"/>
          <cell r="V18804"/>
          <cell r="W18804"/>
        </row>
        <row r="18805">
          <cell r="K18805"/>
          <cell r="V18805"/>
          <cell r="W18805"/>
        </row>
        <row r="18806">
          <cell r="K18806"/>
          <cell r="V18806"/>
          <cell r="W18806"/>
        </row>
        <row r="18807">
          <cell r="K18807"/>
          <cell r="V18807"/>
          <cell r="W18807"/>
        </row>
        <row r="18808">
          <cell r="K18808"/>
          <cell r="V18808"/>
          <cell r="W18808"/>
        </row>
        <row r="18809">
          <cell r="K18809"/>
          <cell r="V18809"/>
          <cell r="W18809"/>
        </row>
        <row r="18810">
          <cell r="K18810"/>
          <cell r="V18810"/>
          <cell r="W18810"/>
        </row>
        <row r="18811">
          <cell r="K18811"/>
          <cell r="V18811"/>
          <cell r="W18811"/>
        </row>
        <row r="18812">
          <cell r="K18812"/>
          <cell r="V18812"/>
          <cell r="W18812"/>
        </row>
        <row r="18813">
          <cell r="K18813"/>
          <cell r="V18813"/>
          <cell r="W18813"/>
        </row>
        <row r="18814">
          <cell r="K18814"/>
          <cell r="V18814"/>
          <cell r="W18814"/>
        </row>
        <row r="18815">
          <cell r="K18815"/>
          <cell r="V18815"/>
          <cell r="W18815"/>
        </row>
        <row r="18816">
          <cell r="K18816"/>
          <cell r="V18816"/>
          <cell r="W18816"/>
        </row>
        <row r="18817">
          <cell r="K18817"/>
          <cell r="V18817"/>
          <cell r="W18817"/>
        </row>
        <row r="18818">
          <cell r="K18818"/>
          <cell r="V18818"/>
          <cell r="W18818"/>
        </row>
        <row r="18819">
          <cell r="K18819"/>
          <cell r="V18819"/>
          <cell r="W18819"/>
        </row>
        <row r="18820">
          <cell r="K18820"/>
          <cell r="V18820"/>
          <cell r="W18820"/>
        </row>
        <row r="18821">
          <cell r="K18821"/>
          <cell r="V18821"/>
          <cell r="W18821"/>
        </row>
        <row r="18822">
          <cell r="K18822"/>
          <cell r="V18822"/>
          <cell r="W18822"/>
        </row>
        <row r="18823">
          <cell r="K18823"/>
          <cell r="V18823"/>
          <cell r="W18823"/>
        </row>
        <row r="18824">
          <cell r="K18824"/>
          <cell r="V18824"/>
          <cell r="W18824"/>
        </row>
        <row r="18825">
          <cell r="K18825"/>
          <cell r="V18825"/>
          <cell r="W18825"/>
        </row>
        <row r="18826">
          <cell r="K18826"/>
          <cell r="V18826"/>
          <cell r="W18826"/>
        </row>
        <row r="18827">
          <cell r="K18827"/>
          <cell r="V18827"/>
          <cell r="W18827"/>
        </row>
        <row r="18828">
          <cell r="K18828"/>
          <cell r="V18828"/>
          <cell r="W18828"/>
        </row>
        <row r="18829">
          <cell r="K18829"/>
          <cell r="V18829"/>
          <cell r="W18829"/>
        </row>
        <row r="18830">
          <cell r="K18830"/>
          <cell r="V18830"/>
          <cell r="W18830"/>
        </row>
        <row r="18831">
          <cell r="K18831"/>
          <cell r="V18831"/>
          <cell r="W18831"/>
        </row>
        <row r="18832">
          <cell r="K18832"/>
          <cell r="V18832"/>
          <cell r="W18832"/>
        </row>
        <row r="18833">
          <cell r="K18833"/>
          <cell r="V18833"/>
          <cell r="W18833"/>
        </row>
        <row r="18834">
          <cell r="K18834"/>
          <cell r="V18834"/>
          <cell r="W18834"/>
        </row>
        <row r="18835">
          <cell r="K18835"/>
          <cell r="V18835"/>
          <cell r="W18835"/>
        </row>
        <row r="18836">
          <cell r="K18836"/>
          <cell r="V18836"/>
          <cell r="W18836"/>
        </row>
        <row r="18837">
          <cell r="K18837"/>
          <cell r="V18837"/>
          <cell r="W18837"/>
        </row>
        <row r="18838">
          <cell r="K18838"/>
          <cell r="V18838"/>
          <cell r="W18838"/>
        </row>
        <row r="18839">
          <cell r="K18839"/>
          <cell r="V18839"/>
          <cell r="W18839"/>
        </row>
        <row r="18840">
          <cell r="K18840"/>
          <cell r="V18840"/>
          <cell r="W18840"/>
        </row>
        <row r="18841">
          <cell r="K18841"/>
          <cell r="V18841"/>
          <cell r="W18841"/>
        </row>
        <row r="18842">
          <cell r="K18842"/>
          <cell r="V18842"/>
          <cell r="W18842"/>
        </row>
        <row r="18843">
          <cell r="K18843"/>
          <cell r="V18843"/>
          <cell r="W18843"/>
        </row>
        <row r="18844">
          <cell r="K18844"/>
          <cell r="V18844"/>
          <cell r="W18844"/>
        </row>
        <row r="18845">
          <cell r="K18845"/>
          <cell r="V18845"/>
          <cell r="W18845"/>
        </row>
        <row r="18846">
          <cell r="K18846"/>
          <cell r="V18846"/>
          <cell r="W18846"/>
        </row>
        <row r="18847">
          <cell r="K18847"/>
          <cell r="V18847"/>
          <cell r="W18847"/>
        </row>
        <row r="18848">
          <cell r="K18848"/>
          <cell r="V18848"/>
          <cell r="W18848"/>
        </row>
        <row r="18849">
          <cell r="K18849"/>
          <cell r="V18849"/>
          <cell r="W18849"/>
        </row>
        <row r="18850">
          <cell r="K18850"/>
          <cell r="V18850"/>
          <cell r="W18850"/>
        </row>
        <row r="18851">
          <cell r="K18851"/>
          <cell r="V18851"/>
          <cell r="W18851"/>
        </row>
        <row r="18852">
          <cell r="K18852"/>
          <cell r="V18852"/>
          <cell r="W18852"/>
        </row>
        <row r="18853">
          <cell r="K18853"/>
          <cell r="V18853"/>
          <cell r="W18853"/>
        </row>
        <row r="18854">
          <cell r="K18854"/>
          <cell r="V18854"/>
          <cell r="W18854"/>
        </row>
        <row r="18855">
          <cell r="K18855"/>
          <cell r="V18855"/>
          <cell r="W18855"/>
        </row>
        <row r="18856">
          <cell r="K18856"/>
          <cell r="V18856"/>
          <cell r="W18856"/>
        </row>
        <row r="18857">
          <cell r="K18857"/>
          <cell r="V18857"/>
          <cell r="W18857"/>
        </row>
        <row r="18858">
          <cell r="K18858"/>
          <cell r="V18858"/>
          <cell r="W18858"/>
        </row>
        <row r="18859">
          <cell r="K18859"/>
          <cell r="V18859"/>
          <cell r="W18859"/>
        </row>
        <row r="18860">
          <cell r="K18860"/>
          <cell r="V18860"/>
          <cell r="W18860"/>
        </row>
        <row r="18861">
          <cell r="K18861"/>
          <cell r="V18861"/>
          <cell r="W18861"/>
        </row>
        <row r="18862">
          <cell r="K18862"/>
          <cell r="V18862"/>
          <cell r="W18862"/>
        </row>
        <row r="18863">
          <cell r="K18863"/>
          <cell r="V18863"/>
          <cell r="W18863"/>
        </row>
        <row r="18864">
          <cell r="K18864"/>
          <cell r="V18864"/>
          <cell r="W18864"/>
        </row>
        <row r="18865">
          <cell r="K18865"/>
          <cell r="V18865"/>
          <cell r="W18865"/>
        </row>
        <row r="18866">
          <cell r="K18866"/>
          <cell r="V18866"/>
          <cell r="W18866"/>
        </row>
        <row r="18867">
          <cell r="K18867"/>
          <cell r="V18867"/>
          <cell r="W18867"/>
        </row>
        <row r="18868">
          <cell r="K18868"/>
          <cell r="V18868"/>
          <cell r="W18868"/>
        </row>
        <row r="18869">
          <cell r="K18869"/>
          <cell r="V18869"/>
          <cell r="W18869"/>
        </row>
        <row r="18870">
          <cell r="K18870"/>
          <cell r="V18870"/>
          <cell r="W18870"/>
        </row>
        <row r="18871">
          <cell r="K18871"/>
          <cell r="V18871"/>
          <cell r="W18871"/>
        </row>
        <row r="18872">
          <cell r="K18872"/>
          <cell r="V18872"/>
          <cell r="W18872"/>
        </row>
        <row r="18873">
          <cell r="K18873"/>
          <cell r="V18873"/>
          <cell r="W18873"/>
        </row>
        <row r="18874">
          <cell r="K18874"/>
          <cell r="V18874"/>
          <cell r="W18874"/>
        </row>
        <row r="18875">
          <cell r="K18875"/>
          <cell r="V18875"/>
          <cell r="W18875"/>
        </row>
        <row r="18876">
          <cell r="K18876"/>
          <cell r="V18876"/>
          <cell r="W18876"/>
        </row>
        <row r="18877">
          <cell r="K18877"/>
          <cell r="V18877"/>
          <cell r="W18877"/>
        </row>
        <row r="18878">
          <cell r="K18878"/>
          <cell r="V18878"/>
          <cell r="W18878"/>
        </row>
        <row r="18879">
          <cell r="K18879"/>
          <cell r="V18879"/>
          <cell r="W18879"/>
        </row>
        <row r="18880">
          <cell r="K18880"/>
          <cell r="V18880"/>
          <cell r="W18880"/>
        </row>
        <row r="18881">
          <cell r="K18881"/>
          <cell r="V18881"/>
          <cell r="W18881"/>
        </row>
        <row r="18882">
          <cell r="K18882"/>
          <cell r="V18882"/>
          <cell r="W18882"/>
        </row>
        <row r="18883">
          <cell r="K18883"/>
          <cell r="V18883"/>
          <cell r="W18883"/>
        </row>
        <row r="18884">
          <cell r="K18884"/>
          <cell r="V18884"/>
          <cell r="W18884"/>
        </row>
        <row r="18885">
          <cell r="K18885"/>
          <cell r="V18885"/>
          <cell r="W18885"/>
        </row>
        <row r="18886">
          <cell r="K18886"/>
          <cell r="V18886"/>
          <cell r="W18886"/>
        </row>
        <row r="18887">
          <cell r="K18887"/>
          <cell r="V18887"/>
          <cell r="W18887"/>
        </row>
        <row r="18888">
          <cell r="K18888"/>
          <cell r="V18888"/>
          <cell r="W18888"/>
        </row>
        <row r="18889">
          <cell r="K18889"/>
          <cell r="V18889"/>
          <cell r="W18889"/>
        </row>
        <row r="18890">
          <cell r="K18890"/>
          <cell r="V18890"/>
          <cell r="W18890"/>
        </row>
        <row r="18891">
          <cell r="K18891"/>
          <cell r="V18891"/>
          <cell r="W18891"/>
        </row>
        <row r="18892">
          <cell r="K18892"/>
          <cell r="V18892"/>
          <cell r="W18892"/>
        </row>
        <row r="18893">
          <cell r="K18893"/>
          <cell r="V18893"/>
          <cell r="W18893"/>
        </row>
        <row r="18894">
          <cell r="K18894"/>
          <cell r="V18894"/>
          <cell r="W18894"/>
        </row>
        <row r="18895">
          <cell r="K18895"/>
          <cell r="V18895"/>
          <cell r="W18895"/>
        </row>
        <row r="18896">
          <cell r="K18896"/>
          <cell r="V18896"/>
          <cell r="W18896"/>
        </row>
        <row r="18897">
          <cell r="K18897"/>
          <cell r="V18897"/>
          <cell r="W18897"/>
        </row>
        <row r="18898">
          <cell r="K18898"/>
          <cell r="V18898"/>
          <cell r="W18898"/>
        </row>
        <row r="18899">
          <cell r="K18899"/>
          <cell r="V18899"/>
          <cell r="W18899"/>
        </row>
        <row r="18900">
          <cell r="K18900"/>
          <cell r="V18900"/>
          <cell r="W18900"/>
        </row>
        <row r="18901">
          <cell r="K18901"/>
          <cell r="V18901"/>
          <cell r="W18901"/>
        </row>
        <row r="18902">
          <cell r="K18902"/>
          <cell r="V18902"/>
          <cell r="W18902"/>
        </row>
        <row r="18903">
          <cell r="K18903"/>
          <cell r="V18903"/>
          <cell r="W18903"/>
        </row>
        <row r="18904">
          <cell r="K18904"/>
          <cell r="V18904"/>
          <cell r="W18904"/>
        </row>
        <row r="18905">
          <cell r="K18905"/>
          <cell r="V18905"/>
          <cell r="W18905"/>
        </row>
        <row r="18906">
          <cell r="K18906"/>
          <cell r="V18906"/>
          <cell r="W18906"/>
        </row>
        <row r="18907">
          <cell r="K18907"/>
          <cell r="V18907"/>
          <cell r="W18907"/>
        </row>
        <row r="18908">
          <cell r="K18908"/>
          <cell r="V18908"/>
          <cell r="W18908"/>
        </row>
        <row r="18909">
          <cell r="K18909"/>
          <cell r="V18909"/>
          <cell r="W18909"/>
        </row>
        <row r="18910">
          <cell r="K18910"/>
          <cell r="V18910"/>
          <cell r="W18910"/>
        </row>
        <row r="18911">
          <cell r="K18911"/>
          <cell r="V18911"/>
          <cell r="W18911"/>
        </row>
        <row r="18912">
          <cell r="K18912"/>
          <cell r="V18912"/>
          <cell r="W18912"/>
        </row>
        <row r="18913">
          <cell r="K18913"/>
          <cell r="V18913"/>
          <cell r="W18913"/>
        </row>
        <row r="18914">
          <cell r="K18914"/>
          <cell r="V18914"/>
          <cell r="W18914"/>
        </row>
        <row r="18915">
          <cell r="K18915"/>
          <cell r="V18915"/>
          <cell r="W18915"/>
        </row>
        <row r="18916">
          <cell r="K18916"/>
          <cell r="V18916"/>
          <cell r="W18916"/>
        </row>
        <row r="18917">
          <cell r="K18917"/>
          <cell r="V18917"/>
          <cell r="W18917"/>
        </row>
        <row r="18918">
          <cell r="K18918"/>
          <cell r="V18918"/>
          <cell r="W18918"/>
        </row>
        <row r="18919">
          <cell r="K18919"/>
          <cell r="V18919"/>
          <cell r="W18919"/>
        </row>
        <row r="18920">
          <cell r="K18920"/>
          <cell r="V18920"/>
          <cell r="W18920"/>
        </row>
        <row r="18921">
          <cell r="K18921"/>
          <cell r="V18921"/>
          <cell r="W18921"/>
        </row>
        <row r="18922">
          <cell r="K18922"/>
          <cell r="V18922"/>
          <cell r="W18922"/>
        </row>
        <row r="18923">
          <cell r="K18923"/>
          <cell r="V18923"/>
          <cell r="W18923"/>
        </row>
        <row r="18924">
          <cell r="K18924"/>
          <cell r="V18924"/>
          <cell r="W18924"/>
        </row>
        <row r="18925">
          <cell r="K18925"/>
          <cell r="V18925"/>
          <cell r="W18925"/>
        </row>
        <row r="18926">
          <cell r="K18926"/>
          <cell r="V18926"/>
          <cell r="W18926"/>
        </row>
        <row r="18927">
          <cell r="K18927"/>
          <cell r="V18927"/>
          <cell r="W18927"/>
        </row>
        <row r="18928">
          <cell r="K18928"/>
          <cell r="V18928"/>
          <cell r="W18928"/>
        </row>
        <row r="18929">
          <cell r="K18929"/>
          <cell r="V18929"/>
          <cell r="W18929"/>
        </row>
        <row r="18930">
          <cell r="K18930"/>
          <cell r="V18930"/>
          <cell r="W18930"/>
        </row>
        <row r="18931">
          <cell r="K18931"/>
          <cell r="V18931"/>
          <cell r="W18931"/>
        </row>
        <row r="18932">
          <cell r="K18932"/>
          <cell r="V18932"/>
          <cell r="W18932"/>
        </row>
        <row r="18933">
          <cell r="K18933"/>
          <cell r="V18933"/>
          <cell r="W18933"/>
        </row>
        <row r="18934">
          <cell r="K18934"/>
          <cell r="V18934"/>
          <cell r="W18934"/>
        </row>
        <row r="18935">
          <cell r="K18935"/>
          <cell r="V18935"/>
          <cell r="W18935"/>
        </row>
        <row r="18936">
          <cell r="K18936"/>
          <cell r="V18936"/>
          <cell r="W18936"/>
        </row>
        <row r="18937">
          <cell r="K18937"/>
          <cell r="V18937"/>
          <cell r="W18937"/>
        </row>
        <row r="18938">
          <cell r="K18938"/>
          <cell r="V18938"/>
          <cell r="W18938"/>
        </row>
        <row r="18939">
          <cell r="K18939"/>
          <cell r="V18939"/>
          <cell r="W18939"/>
        </row>
        <row r="18940">
          <cell r="K18940"/>
          <cell r="V18940"/>
          <cell r="W18940"/>
        </row>
        <row r="18941">
          <cell r="K18941"/>
          <cell r="V18941"/>
          <cell r="W18941"/>
        </row>
        <row r="18942">
          <cell r="K18942"/>
          <cell r="V18942"/>
          <cell r="W18942"/>
        </row>
        <row r="18943">
          <cell r="K18943"/>
          <cell r="V18943"/>
          <cell r="W18943"/>
        </row>
        <row r="18944">
          <cell r="K18944"/>
          <cell r="V18944"/>
          <cell r="W18944"/>
        </row>
        <row r="18945">
          <cell r="K18945"/>
          <cell r="V18945"/>
          <cell r="W18945"/>
        </row>
        <row r="18946">
          <cell r="K18946"/>
          <cell r="V18946"/>
          <cell r="W18946"/>
        </row>
        <row r="18947">
          <cell r="K18947"/>
          <cell r="V18947"/>
          <cell r="W18947"/>
        </row>
        <row r="18948">
          <cell r="K18948"/>
          <cell r="V18948"/>
          <cell r="W18948"/>
        </row>
        <row r="18949">
          <cell r="K18949"/>
          <cell r="V18949"/>
          <cell r="W18949"/>
        </row>
        <row r="18950">
          <cell r="K18950"/>
          <cell r="V18950"/>
          <cell r="W18950"/>
        </row>
        <row r="18951">
          <cell r="K18951"/>
          <cell r="V18951"/>
          <cell r="W18951"/>
        </row>
        <row r="18952">
          <cell r="K18952"/>
          <cell r="V18952"/>
          <cell r="W18952"/>
        </row>
        <row r="18953">
          <cell r="K18953"/>
          <cell r="V18953"/>
          <cell r="W18953"/>
        </row>
        <row r="18954">
          <cell r="K18954"/>
          <cell r="V18954"/>
          <cell r="W18954"/>
        </row>
        <row r="18955">
          <cell r="K18955"/>
          <cell r="V18955"/>
          <cell r="W18955"/>
        </row>
        <row r="18956">
          <cell r="K18956"/>
          <cell r="V18956"/>
          <cell r="W18956"/>
        </row>
        <row r="18957">
          <cell r="K18957"/>
          <cell r="V18957"/>
          <cell r="W18957"/>
        </row>
        <row r="18958">
          <cell r="K18958"/>
          <cell r="V18958"/>
          <cell r="W18958"/>
        </row>
        <row r="18959">
          <cell r="K18959"/>
          <cell r="V18959"/>
          <cell r="W18959"/>
        </row>
        <row r="18960">
          <cell r="K18960"/>
          <cell r="V18960"/>
          <cell r="W18960"/>
        </row>
        <row r="18961">
          <cell r="K18961"/>
          <cell r="V18961"/>
          <cell r="W18961"/>
        </row>
        <row r="18962">
          <cell r="K18962"/>
          <cell r="V18962"/>
          <cell r="W18962"/>
        </row>
        <row r="18963">
          <cell r="K18963"/>
          <cell r="V18963"/>
          <cell r="W18963"/>
        </row>
        <row r="18964">
          <cell r="K18964"/>
          <cell r="V18964"/>
          <cell r="W18964"/>
        </row>
        <row r="18965">
          <cell r="K18965"/>
          <cell r="V18965"/>
          <cell r="W18965"/>
        </row>
        <row r="18966">
          <cell r="K18966"/>
          <cell r="V18966"/>
          <cell r="W18966"/>
        </row>
        <row r="18967">
          <cell r="K18967"/>
          <cell r="V18967"/>
          <cell r="W18967"/>
        </row>
        <row r="18968">
          <cell r="K18968"/>
          <cell r="V18968"/>
          <cell r="W18968"/>
        </row>
        <row r="18969">
          <cell r="K18969"/>
          <cell r="V18969"/>
          <cell r="W18969"/>
        </row>
        <row r="18970">
          <cell r="K18970"/>
          <cell r="V18970"/>
          <cell r="W18970"/>
        </row>
        <row r="18971">
          <cell r="K18971"/>
          <cell r="V18971"/>
          <cell r="W18971"/>
        </row>
        <row r="18972">
          <cell r="K18972"/>
          <cell r="V18972"/>
          <cell r="W18972"/>
        </row>
        <row r="18973">
          <cell r="K18973"/>
          <cell r="V18973"/>
          <cell r="W18973"/>
        </row>
        <row r="18974">
          <cell r="K18974"/>
          <cell r="V18974"/>
          <cell r="W18974"/>
        </row>
        <row r="18975">
          <cell r="K18975"/>
          <cell r="V18975"/>
          <cell r="W18975"/>
        </row>
        <row r="18976">
          <cell r="K18976"/>
          <cell r="V18976"/>
          <cell r="W18976"/>
        </row>
        <row r="18977">
          <cell r="K18977"/>
          <cell r="V18977"/>
          <cell r="W18977"/>
        </row>
        <row r="18978">
          <cell r="K18978"/>
          <cell r="V18978"/>
          <cell r="W18978"/>
        </row>
        <row r="18979">
          <cell r="K18979"/>
          <cell r="V18979"/>
          <cell r="W18979"/>
        </row>
        <row r="18980">
          <cell r="K18980"/>
          <cell r="V18980"/>
          <cell r="W18980"/>
        </row>
        <row r="18981">
          <cell r="K18981"/>
          <cell r="V18981"/>
          <cell r="W18981"/>
        </row>
        <row r="18982">
          <cell r="K18982"/>
          <cell r="V18982"/>
          <cell r="W18982"/>
        </row>
        <row r="18983">
          <cell r="K18983"/>
          <cell r="V18983"/>
          <cell r="W18983"/>
        </row>
        <row r="18984">
          <cell r="K18984"/>
          <cell r="V18984"/>
          <cell r="W18984"/>
        </row>
        <row r="18985">
          <cell r="K18985"/>
          <cell r="V18985"/>
          <cell r="W18985"/>
        </row>
        <row r="18986">
          <cell r="K18986"/>
          <cell r="V18986"/>
          <cell r="W18986"/>
        </row>
        <row r="18987">
          <cell r="K18987"/>
          <cell r="V18987"/>
          <cell r="W18987"/>
        </row>
        <row r="18988">
          <cell r="K18988"/>
          <cell r="V18988"/>
          <cell r="W18988"/>
        </row>
        <row r="18989">
          <cell r="K18989"/>
          <cell r="V18989"/>
          <cell r="W18989"/>
        </row>
        <row r="18990">
          <cell r="K18990"/>
          <cell r="V18990"/>
          <cell r="W18990"/>
        </row>
        <row r="18991">
          <cell r="K18991"/>
          <cell r="V18991"/>
          <cell r="W18991"/>
        </row>
        <row r="18992">
          <cell r="K18992"/>
          <cell r="V18992"/>
          <cell r="W18992"/>
        </row>
        <row r="18993">
          <cell r="K18993"/>
          <cell r="V18993"/>
          <cell r="W18993"/>
        </row>
        <row r="18994">
          <cell r="K18994"/>
          <cell r="V18994"/>
          <cell r="W18994"/>
        </row>
        <row r="18995">
          <cell r="K18995"/>
          <cell r="V18995"/>
          <cell r="W18995"/>
        </row>
        <row r="18996">
          <cell r="K18996"/>
          <cell r="V18996"/>
          <cell r="W18996"/>
        </row>
        <row r="18997">
          <cell r="K18997"/>
          <cell r="V18997"/>
          <cell r="W18997"/>
        </row>
        <row r="18998">
          <cell r="K18998"/>
          <cell r="V18998"/>
          <cell r="W18998"/>
        </row>
        <row r="18999">
          <cell r="K18999"/>
          <cell r="V18999"/>
          <cell r="W18999"/>
        </row>
        <row r="19000">
          <cell r="K19000"/>
          <cell r="V19000"/>
          <cell r="W19000"/>
        </row>
        <row r="19001">
          <cell r="K19001"/>
          <cell r="V19001"/>
          <cell r="W19001"/>
        </row>
        <row r="19002">
          <cell r="K19002"/>
          <cell r="V19002"/>
          <cell r="W19002"/>
        </row>
        <row r="19003">
          <cell r="K19003"/>
          <cell r="V19003"/>
          <cell r="W19003"/>
        </row>
        <row r="19004">
          <cell r="K19004"/>
          <cell r="V19004"/>
          <cell r="W19004"/>
        </row>
        <row r="19005">
          <cell r="K19005"/>
          <cell r="V19005"/>
          <cell r="W19005"/>
        </row>
        <row r="19006">
          <cell r="K19006"/>
          <cell r="V19006"/>
          <cell r="W19006"/>
        </row>
        <row r="19007">
          <cell r="K19007"/>
          <cell r="V19007"/>
          <cell r="W19007"/>
        </row>
        <row r="19008">
          <cell r="K19008"/>
          <cell r="V19008"/>
          <cell r="W19008"/>
        </row>
        <row r="19009">
          <cell r="K19009"/>
          <cell r="V19009"/>
          <cell r="W19009"/>
        </row>
        <row r="19010">
          <cell r="K19010"/>
          <cell r="V19010"/>
          <cell r="W19010"/>
        </row>
        <row r="19011">
          <cell r="K19011"/>
          <cell r="V19011"/>
          <cell r="W19011"/>
        </row>
        <row r="19012">
          <cell r="K19012"/>
          <cell r="V19012"/>
          <cell r="W19012"/>
        </row>
        <row r="19013">
          <cell r="K19013"/>
          <cell r="V19013"/>
          <cell r="W19013"/>
        </row>
        <row r="19014">
          <cell r="K19014"/>
          <cell r="V19014"/>
          <cell r="W19014"/>
        </row>
        <row r="19015">
          <cell r="K19015"/>
          <cell r="V19015"/>
          <cell r="W19015"/>
        </row>
        <row r="19016">
          <cell r="K19016"/>
          <cell r="V19016"/>
          <cell r="W19016"/>
        </row>
        <row r="19017">
          <cell r="K19017"/>
          <cell r="V19017"/>
          <cell r="W19017"/>
        </row>
        <row r="19018">
          <cell r="K19018"/>
          <cell r="V19018"/>
          <cell r="W19018"/>
        </row>
        <row r="19019">
          <cell r="K19019"/>
          <cell r="V19019"/>
          <cell r="W19019"/>
        </row>
        <row r="19020">
          <cell r="K19020"/>
          <cell r="V19020"/>
          <cell r="W19020"/>
        </row>
        <row r="19021">
          <cell r="K19021"/>
          <cell r="V19021"/>
          <cell r="W19021"/>
        </row>
        <row r="19022">
          <cell r="K19022"/>
          <cell r="V19022"/>
          <cell r="W19022"/>
        </row>
        <row r="19023">
          <cell r="K19023"/>
          <cell r="V19023"/>
          <cell r="W19023"/>
        </row>
        <row r="19024">
          <cell r="K19024"/>
          <cell r="V19024"/>
          <cell r="W19024"/>
        </row>
        <row r="19025">
          <cell r="K19025"/>
          <cell r="V19025"/>
          <cell r="W19025"/>
        </row>
        <row r="19026">
          <cell r="K19026"/>
          <cell r="V19026"/>
          <cell r="W19026"/>
        </row>
        <row r="19027">
          <cell r="K19027"/>
          <cell r="V19027"/>
          <cell r="W19027"/>
        </row>
        <row r="19028">
          <cell r="K19028"/>
          <cell r="V19028"/>
          <cell r="W19028"/>
        </row>
        <row r="19029">
          <cell r="K19029"/>
          <cell r="V19029"/>
          <cell r="W19029"/>
        </row>
        <row r="19030">
          <cell r="K19030"/>
          <cell r="V19030"/>
          <cell r="W19030"/>
        </row>
        <row r="19031">
          <cell r="K19031"/>
          <cell r="V19031"/>
          <cell r="W19031"/>
        </row>
        <row r="19032">
          <cell r="K19032"/>
          <cell r="V19032"/>
          <cell r="W19032"/>
        </row>
        <row r="19033">
          <cell r="K19033"/>
          <cell r="V19033"/>
          <cell r="W19033"/>
        </row>
        <row r="19034">
          <cell r="K19034"/>
          <cell r="V19034"/>
          <cell r="W19034"/>
        </row>
        <row r="19035">
          <cell r="K19035"/>
          <cell r="V19035"/>
          <cell r="W19035"/>
        </row>
        <row r="19036">
          <cell r="K19036"/>
          <cell r="V19036"/>
          <cell r="W19036"/>
        </row>
        <row r="19037">
          <cell r="K19037"/>
          <cell r="V19037"/>
          <cell r="W19037"/>
        </row>
        <row r="19038">
          <cell r="K19038"/>
          <cell r="V19038"/>
          <cell r="W19038"/>
        </row>
        <row r="19039">
          <cell r="K19039"/>
          <cell r="V19039"/>
          <cell r="W19039"/>
        </row>
        <row r="19040">
          <cell r="K19040"/>
          <cell r="V19040"/>
          <cell r="W19040"/>
        </row>
        <row r="19041">
          <cell r="K19041"/>
          <cell r="V19041"/>
          <cell r="W19041"/>
        </row>
        <row r="19042">
          <cell r="K19042"/>
          <cell r="V19042"/>
          <cell r="W19042"/>
        </row>
        <row r="19043">
          <cell r="K19043"/>
          <cell r="V19043"/>
          <cell r="W19043"/>
        </row>
        <row r="19044">
          <cell r="K19044"/>
          <cell r="V19044"/>
          <cell r="W19044"/>
        </row>
        <row r="19045">
          <cell r="K19045"/>
          <cell r="V19045"/>
          <cell r="W19045"/>
        </row>
        <row r="19046">
          <cell r="K19046"/>
          <cell r="V19046"/>
          <cell r="W19046"/>
        </row>
        <row r="19047">
          <cell r="K19047"/>
          <cell r="V19047"/>
          <cell r="W19047"/>
        </row>
        <row r="19048">
          <cell r="K19048"/>
          <cell r="V19048"/>
          <cell r="W19048"/>
        </row>
        <row r="19049">
          <cell r="K19049"/>
          <cell r="V19049"/>
          <cell r="W19049"/>
        </row>
        <row r="19050">
          <cell r="K19050"/>
          <cell r="V19050"/>
          <cell r="W19050"/>
        </row>
        <row r="19051">
          <cell r="K19051"/>
          <cell r="V19051"/>
          <cell r="W19051"/>
        </row>
        <row r="19052">
          <cell r="K19052"/>
          <cell r="V19052"/>
          <cell r="W19052"/>
        </row>
        <row r="19053">
          <cell r="K19053"/>
          <cell r="V19053"/>
          <cell r="W19053"/>
        </row>
        <row r="19054">
          <cell r="K19054"/>
          <cell r="V19054"/>
          <cell r="W19054"/>
        </row>
        <row r="19055">
          <cell r="K19055"/>
          <cell r="V19055"/>
          <cell r="W19055"/>
        </row>
        <row r="19056">
          <cell r="K19056"/>
          <cell r="V19056"/>
          <cell r="W19056"/>
        </row>
        <row r="19057">
          <cell r="K19057"/>
          <cell r="V19057"/>
          <cell r="W19057"/>
        </row>
        <row r="19058">
          <cell r="K19058"/>
          <cell r="V19058"/>
          <cell r="W19058"/>
        </row>
        <row r="19059">
          <cell r="K19059"/>
          <cell r="V19059"/>
          <cell r="W19059"/>
        </row>
        <row r="19060">
          <cell r="K19060"/>
          <cell r="V19060"/>
          <cell r="W19060"/>
        </row>
        <row r="19061">
          <cell r="K19061"/>
          <cell r="V19061"/>
          <cell r="W19061"/>
        </row>
        <row r="19062">
          <cell r="K19062"/>
          <cell r="V19062"/>
          <cell r="W19062"/>
        </row>
        <row r="19063">
          <cell r="K19063"/>
          <cell r="V19063"/>
          <cell r="W19063"/>
        </row>
        <row r="19064">
          <cell r="K19064"/>
          <cell r="V19064"/>
          <cell r="W19064"/>
        </row>
        <row r="19065">
          <cell r="K19065"/>
          <cell r="V19065"/>
          <cell r="W19065"/>
        </row>
        <row r="19066">
          <cell r="K19066"/>
          <cell r="V19066"/>
          <cell r="W19066"/>
        </row>
        <row r="19067">
          <cell r="K19067"/>
          <cell r="V19067"/>
          <cell r="W19067"/>
        </row>
        <row r="19068">
          <cell r="K19068"/>
          <cell r="V19068"/>
          <cell r="W19068"/>
        </row>
        <row r="19069">
          <cell r="K19069"/>
          <cell r="V19069"/>
          <cell r="W19069"/>
        </row>
        <row r="19070">
          <cell r="K19070"/>
          <cell r="V19070"/>
          <cell r="W19070"/>
        </row>
        <row r="19071">
          <cell r="K19071"/>
          <cell r="V19071"/>
          <cell r="W19071"/>
        </row>
        <row r="19072">
          <cell r="K19072"/>
          <cell r="V19072"/>
          <cell r="W19072"/>
        </row>
        <row r="19073">
          <cell r="K19073"/>
          <cell r="V19073"/>
          <cell r="W19073"/>
        </row>
        <row r="19074">
          <cell r="K19074"/>
          <cell r="V19074"/>
          <cell r="W19074"/>
        </row>
        <row r="19075">
          <cell r="K19075"/>
          <cell r="V19075"/>
          <cell r="W19075"/>
        </row>
        <row r="19076">
          <cell r="K19076"/>
          <cell r="V19076"/>
          <cell r="W19076"/>
        </row>
        <row r="19077">
          <cell r="K19077"/>
          <cell r="V19077"/>
          <cell r="W19077"/>
        </row>
        <row r="19078">
          <cell r="K19078"/>
          <cell r="V19078"/>
          <cell r="W19078"/>
        </row>
        <row r="19079">
          <cell r="K19079"/>
          <cell r="V19079"/>
          <cell r="W19079"/>
        </row>
        <row r="19080">
          <cell r="K19080"/>
          <cell r="V19080"/>
          <cell r="W19080"/>
        </row>
        <row r="19081">
          <cell r="K19081"/>
          <cell r="V19081"/>
          <cell r="W19081"/>
        </row>
        <row r="19082">
          <cell r="K19082"/>
          <cell r="V19082"/>
          <cell r="W19082"/>
        </row>
        <row r="19083">
          <cell r="K19083"/>
          <cell r="V19083"/>
          <cell r="W19083"/>
        </row>
        <row r="19084">
          <cell r="K19084"/>
          <cell r="V19084"/>
          <cell r="W19084"/>
        </row>
        <row r="19085">
          <cell r="K19085"/>
          <cell r="V19085"/>
          <cell r="W19085"/>
        </row>
        <row r="19086">
          <cell r="K19086"/>
          <cell r="V19086"/>
          <cell r="W19086"/>
        </row>
        <row r="19087">
          <cell r="K19087"/>
          <cell r="V19087"/>
          <cell r="W19087"/>
        </row>
        <row r="19088">
          <cell r="K19088"/>
          <cell r="V19088"/>
          <cell r="W19088"/>
        </row>
        <row r="19089">
          <cell r="K19089"/>
          <cell r="V19089"/>
          <cell r="W19089"/>
        </row>
        <row r="19090">
          <cell r="K19090"/>
          <cell r="V19090"/>
          <cell r="W19090"/>
        </row>
        <row r="19091">
          <cell r="K19091"/>
          <cell r="V19091"/>
          <cell r="W19091"/>
        </row>
        <row r="19092">
          <cell r="K19092"/>
          <cell r="V19092"/>
          <cell r="W19092"/>
        </row>
        <row r="19093">
          <cell r="K19093"/>
          <cell r="V19093"/>
          <cell r="W19093"/>
        </row>
        <row r="19094">
          <cell r="K19094"/>
          <cell r="V19094"/>
          <cell r="W19094"/>
        </row>
        <row r="19095">
          <cell r="K19095"/>
          <cell r="V19095"/>
          <cell r="W19095"/>
        </row>
        <row r="19096">
          <cell r="K19096"/>
          <cell r="V19096"/>
          <cell r="W19096"/>
        </row>
        <row r="19097">
          <cell r="K19097"/>
          <cell r="V19097"/>
          <cell r="W19097"/>
        </row>
        <row r="19098">
          <cell r="K19098"/>
          <cell r="V19098"/>
          <cell r="W19098"/>
        </row>
        <row r="19099">
          <cell r="K19099"/>
          <cell r="V19099"/>
          <cell r="W19099"/>
        </row>
        <row r="19100">
          <cell r="K19100"/>
          <cell r="V19100"/>
          <cell r="W19100"/>
        </row>
        <row r="19101">
          <cell r="K19101"/>
          <cell r="V19101"/>
          <cell r="W19101"/>
        </row>
        <row r="19102">
          <cell r="K19102"/>
          <cell r="V19102"/>
          <cell r="W19102"/>
        </row>
        <row r="19103">
          <cell r="K19103"/>
          <cell r="V19103"/>
          <cell r="W19103"/>
        </row>
        <row r="19104">
          <cell r="K19104"/>
          <cell r="V19104"/>
          <cell r="W19104"/>
        </row>
        <row r="19105">
          <cell r="K19105"/>
          <cell r="V19105"/>
          <cell r="W19105"/>
        </row>
        <row r="19106">
          <cell r="K19106"/>
          <cell r="V19106"/>
          <cell r="W19106"/>
        </row>
        <row r="19107">
          <cell r="K19107"/>
          <cell r="V19107"/>
          <cell r="W19107"/>
        </row>
        <row r="19108">
          <cell r="K19108"/>
          <cell r="V19108"/>
          <cell r="W19108"/>
        </row>
        <row r="19109">
          <cell r="K19109"/>
          <cell r="V19109"/>
          <cell r="W19109"/>
        </row>
        <row r="19110">
          <cell r="K19110"/>
          <cell r="V19110"/>
          <cell r="W19110"/>
        </row>
        <row r="19111">
          <cell r="K19111"/>
          <cell r="V19111"/>
          <cell r="W19111"/>
        </row>
        <row r="19112">
          <cell r="K19112"/>
          <cell r="V19112"/>
          <cell r="W19112"/>
        </row>
        <row r="19113">
          <cell r="K19113"/>
          <cell r="V19113"/>
          <cell r="W19113"/>
        </row>
        <row r="19114">
          <cell r="K19114"/>
          <cell r="V19114"/>
          <cell r="W19114"/>
        </row>
        <row r="19115">
          <cell r="K19115"/>
          <cell r="V19115"/>
          <cell r="W19115"/>
        </row>
        <row r="19116">
          <cell r="K19116"/>
          <cell r="V19116"/>
          <cell r="W19116"/>
        </row>
        <row r="19117">
          <cell r="K19117"/>
          <cell r="V19117"/>
          <cell r="W19117"/>
        </row>
        <row r="19118">
          <cell r="K19118"/>
          <cell r="V19118"/>
          <cell r="W19118"/>
        </row>
        <row r="19119">
          <cell r="K19119"/>
          <cell r="V19119"/>
          <cell r="W19119"/>
        </row>
        <row r="19120">
          <cell r="K19120"/>
          <cell r="V19120"/>
          <cell r="W19120"/>
        </row>
        <row r="19121">
          <cell r="K19121"/>
          <cell r="V19121"/>
          <cell r="W19121"/>
        </row>
        <row r="19122">
          <cell r="K19122"/>
          <cell r="V19122"/>
          <cell r="W19122"/>
        </row>
        <row r="19123">
          <cell r="K19123"/>
          <cell r="V19123"/>
          <cell r="W19123"/>
        </row>
        <row r="19124">
          <cell r="K19124"/>
          <cell r="V19124"/>
          <cell r="W19124"/>
        </row>
        <row r="19125">
          <cell r="K19125"/>
          <cell r="V19125"/>
          <cell r="W19125"/>
        </row>
        <row r="19126">
          <cell r="K19126"/>
          <cell r="V19126"/>
          <cell r="W19126"/>
        </row>
        <row r="19127">
          <cell r="K19127"/>
          <cell r="V19127"/>
          <cell r="W19127"/>
        </row>
        <row r="19128">
          <cell r="K19128"/>
          <cell r="V19128"/>
          <cell r="W19128"/>
        </row>
        <row r="19129">
          <cell r="K19129"/>
          <cell r="V19129"/>
          <cell r="W19129"/>
        </row>
        <row r="19130">
          <cell r="K19130"/>
          <cell r="V19130"/>
          <cell r="W19130"/>
        </row>
        <row r="19131">
          <cell r="K19131"/>
          <cell r="V19131"/>
          <cell r="W19131"/>
        </row>
        <row r="19132">
          <cell r="K19132"/>
          <cell r="V19132"/>
          <cell r="W19132"/>
        </row>
        <row r="19133">
          <cell r="K19133"/>
          <cell r="V19133"/>
          <cell r="W19133"/>
        </row>
        <row r="19134">
          <cell r="K19134"/>
          <cell r="V19134"/>
          <cell r="W19134"/>
        </row>
        <row r="19135">
          <cell r="K19135"/>
          <cell r="V19135"/>
          <cell r="W19135"/>
        </row>
        <row r="19136">
          <cell r="K19136"/>
          <cell r="V19136"/>
          <cell r="W19136"/>
        </row>
        <row r="19137">
          <cell r="K19137"/>
          <cell r="V19137"/>
          <cell r="W19137"/>
        </row>
        <row r="19138">
          <cell r="K19138"/>
          <cell r="V19138"/>
          <cell r="W19138"/>
        </row>
        <row r="19139">
          <cell r="K19139"/>
          <cell r="V19139"/>
          <cell r="W19139"/>
        </row>
        <row r="19140">
          <cell r="K19140"/>
          <cell r="V19140"/>
          <cell r="W19140"/>
        </row>
        <row r="19141">
          <cell r="K19141"/>
          <cell r="V19141"/>
          <cell r="W19141"/>
        </row>
        <row r="19142">
          <cell r="K19142"/>
          <cell r="V19142"/>
          <cell r="W19142"/>
        </row>
        <row r="19143">
          <cell r="K19143"/>
          <cell r="V19143"/>
          <cell r="W19143"/>
        </row>
        <row r="19144">
          <cell r="K19144"/>
          <cell r="V19144"/>
          <cell r="W19144"/>
        </row>
        <row r="19145">
          <cell r="K19145"/>
          <cell r="V19145"/>
          <cell r="W19145"/>
        </row>
        <row r="19146">
          <cell r="K19146"/>
          <cell r="V19146"/>
          <cell r="W19146"/>
        </row>
        <row r="19147">
          <cell r="K19147"/>
          <cell r="V19147"/>
          <cell r="W19147"/>
        </row>
        <row r="19148">
          <cell r="K19148"/>
          <cell r="V19148"/>
          <cell r="W19148"/>
        </row>
        <row r="19149">
          <cell r="K19149"/>
          <cell r="V19149"/>
          <cell r="W19149"/>
        </row>
        <row r="19150">
          <cell r="K19150"/>
          <cell r="V19150"/>
          <cell r="W19150"/>
        </row>
        <row r="19151">
          <cell r="K19151"/>
          <cell r="V19151"/>
          <cell r="W19151"/>
        </row>
        <row r="19152">
          <cell r="K19152"/>
          <cell r="V19152"/>
          <cell r="W19152"/>
        </row>
        <row r="19153">
          <cell r="K19153"/>
          <cell r="V19153"/>
          <cell r="W19153"/>
        </row>
        <row r="19154">
          <cell r="K19154"/>
          <cell r="V19154"/>
          <cell r="W19154"/>
        </row>
        <row r="19155">
          <cell r="K19155"/>
          <cell r="V19155"/>
          <cell r="W19155"/>
        </row>
        <row r="19156">
          <cell r="K19156"/>
          <cell r="V19156"/>
          <cell r="W19156"/>
        </row>
        <row r="19157">
          <cell r="K19157"/>
          <cell r="V19157"/>
          <cell r="W19157"/>
        </row>
        <row r="19158">
          <cell r="K19158"/>
          <cell r="V19158"/>
          <cell r="W19158"/>
        </row>
        <row r="19159">
          <cell r="K19159"/>
          <cell r="V19159"/>
          <cell r="W19159"/>
        </row>
        <row r="19160">
          <cell r="K19160"/>
          <cell r="V19160"/>
          <cell r="W19160"/>
        </row>
        <row r="19161">
          <cell r="K19161"/>
          <cell r="V19161"/>
          <cell r="W19161"/>
        </row>
        <row r="19162">
          <cell r="K19162"/>
          <cell r="V19162"/>
          <cell r="W19162"/>
        </row>
        <row r="19163">
          <cell r="K19163"/>
          <cell r="V19163"/>
          <cell r="W19163"/>
        </row>
        <row r="19164">
          <cell r="K19164"/>
          <cell r="V19164"/>
          <cell r="W19164"/>
        </row>
        <row r="19165">
          <cell r="K19165"/>
          <cell r="V19165"/>
          <cell r="W19165"/>
        </row>
        <row r="19166">
          <cell r="K19166"/>
          <cell r="V19166"/>
          <cell r="W19166"/>
        </row>
        <row r="19167">
          <cell r="K19167"/>
          <cell r="V19167"/>
          <cell r="W19167"/>
        </row>
        <row r="19168">
          <cell r="K19168"/>
          <cell r="V19168"/>
          <cell r="W19168"/>
        </row>
        <row r="19169">
          <cell r="K19169"/>
          <cell r="V19169"/>
          <cell r="W19169"/>
        </row>
        <row r="19170">
          <cell r="K19170"/>
          <cell r="V19170"/>
          <cell r="W19170"/>
        </row>
        <row r="19171">
          <cell r="K19171"/>
          <cell r="V19171"/>
          <cell r="W19171"/>
        </row>
        <row r="19172">
          <cell r="K19172"/>
          <cell r="V19172"/>
          <cell r="W19172"/>
        </row>
        <row r="19173">
          <cell r="K19173"/>
          <cell r="V19173"/>
          <cell r="W19173"/>
        </row>
        <row r="19174">
          <cell r="K19174"/>
          <cell r="V19174"/>
          <cell r="W19174"/>
        </row>
        <row r="19175">
          <cell r="K19175"/>
          <cell r="V19175"/>
          <cell r="W19175"/>
        </row>
        <row r="19176">
          <cell r="K19176"/>
          <cell r="V19176"/>
          <cell r="W19176"/>
        </row>
        <row r="19177">
          <cell r="K19177"/>
          <cell r="V19177"/>
          <cell r="W19177"/>
        </row>
        <row r="19178">
          <cell r="K19178"/>
          <cell r="V19178"/>
          <cell r="W19178"/>
        </row>
        <row r="19179">
          <cell r="K19179"/>
          <cell r="V19179"/>
          <cell r="W19179"/>
        </row>
        <row r="19180">
          <cell r="K19180"/>
          <cell r="V19180"/>
          <cell r="W19180"/>
        </row>
        <row r="19181">
          <cell r="K19181"/>
          <cell r="V19181"/>
          <cell r="W19181"/>
        </row>
        <row r="19182">
          <cell r="K19182"/>
          <cell r="V19182"/>
          <cell r="W19182"/>
        </row>
        <row r="19183">
          <cell r="K19183"/>
          <cell r="V19183"/>
          <cell r="W19183"/>
        </row>
        <row r="19184">
          <cell r="K19184"/>
          <cell r="V19184"/>
          <cell r="W19184"/>
        </row>
        <row r="19185">
          <cell r="K19185"/>
          <cell r="V19185"/>
          <cell r="W19185"/>
        </row>
        <row r="19186">
          <cell r="K19186"/>
          <cell r="V19186"/>
          <cell r="W19186"/>
        </row>
        <row r="19187">
          <cell r="K19187"/>
          <cell r="V19187"/>
          <cell r="W19187"/>
        </row>
        <row r="19188">
          <cell r="K19188"/>
          <cell r="V19188"/>
          <cell r="W19188"/>
        </row>
        <row r="19189">
          <cell r="K19189"/>
          <cell r="V19189"/>
          <cell r="W19189"/>
        </row>
        <row r="19190">
          <cell r="K19190"/>
          <cell r="V19190"/>
          <cell r="W19190"/>
        </row>
        <row r="19191">
          <cell r="K19191"/>
          <cell r="V19191"/>
          <cell r="W19191"/>
        </row>
        <row r="19192">
          <cell r="K19192"/>
          <cell r="V19192"/>
          <cell r="W19192"/>
        </row>
        <row r="19193">
          <cell r="K19193"/>
          <cell r="V19193"/>
          <cell r="W19193"/>
        </row>
        <row r="19194">
          <cell r="K19194"/>
          <cell r="V19194"/>
          <cell r="W19194"/>
        </row>
        <row r="19195">
          <cell r="K19195"/>
          <cell r="V19195"/>
          <cell r="W19195"/>
        </row>
        <row r="19196">
          <cell r="K19196"/>
          <cell r="V19196"/>
          <cell r="W19196"/>
        </row>
        <row r="19197">
          <cell r="K19197"/>
          <cell r="V19197"/>
          <cell r="W19197"/>
        </row>
        <row r="19198">
          <cell r="K19198"/>
          <cell r="V19198"/>
          <cell r="W19198"/>
        </row>
        <row r="19199">
          <cell r="K19199"/>
          <cell r="V19199"/>
          <cell r="W19199"/>
        </row>
        <row r="19200">
          <cell r="K19200"/>
          <cell r="V19200"/>
          <cell r="W19200"/>
        </row>
        <row r="19201">
          <cell r="K19201"/>
          <cell r="V19201"/>
          <cell r="W19201"/>
        </row>
        <row r="19202">
          <cell r="K19202"/>
          <cell r="V19202"/>
          <cell r="W19202"/>
        </row>
        <row r="19203">
          <cell r="K19203"/>
          <cell r="V19203"/>
          <cell r="W19203"/>
        </row>
        <row r="19204">
          <cell r="K19204"/>
          <cell r="V19204"/>
          <cell r="W19204"/>
        </row>
        <row r="19205">
          <cell r="K19205"/>
          <cell r="V19205"/>
          <cell r="W19205"/>
        </row>
        <row r="19206">
          <cell r="K19206"/>
          <cell r="V19206"/>
          <cell r="W19206"/>
        </row>
        <row r="19207">
          <cell r="K19207"/>
          <cell r="V19207"/>
          <cell r="W19207"/>
        </row>
        <row r="19208">
          <cell r="K19208"/>
          <cell r="V19208"/>
          <cell r="W19208"/>
        </row>
        <row r="19209">
          <cell r="K19209"/>
          <cell r="V19209"/>
          <cell r="W19209"/>
        </row>
        <row r="19210">
          <cell r="K19210"/>
          <cell r="V19210"/>
          <cell r="W19210"/>
        </row>
        <row r="19211">
          <cell r="K19211"/>
          <cell r="V19211"/>
          <cell r="W19211"/>
        </row>
        <row r="19212">
          <cell r="K19212"/>
          <cell r="V19212"/>
          <cell r="W19212"/>
        </row>
        <row r="19213">
          <cell r="K19213"/>
          <cell r="V19213"/>
          <cell r="W19213"/>
        </row>
        <row r="19214">
          <cell r="K19214"/>
          <cell r="V19214"/>
          <cell r="W19214"/>
        </row>
        <row r="19215">
          <cell r="K19215"/>
          <cell r="V19215"/>
          <cell r="W19215"/>
        </row>
        <row r="19216">
          <cell r="K19216"/>
          <cell r="V19216"/>
          <cell r="W19216"/>
        </row>
        <row r="19217">
          <cell r="K19217"/>
          <cell r="V19217"/>
          <cell r="W19217"/>
        </row>
        <row r="19218">
          <cell r="K19218"/>
          <cell r="V19218"/>
          <cell r="W19218"/>
        </row>
        <row r="19219">
          <cell r="K19219"/>
          <cell r="V19219"/>
          <cell r="W19219"/>
        </row>
        <row r="19220">
          <cell r="K19220"/>
          <cell r="V19220"/>
          <cell r="W19220"/>
        </row>
        <row r="19221">
          <cell r="K19221"/>
          <cell r="V19221"/>
          <cell r="W19221"/>
        </row>
        <row r="19222">
          <cell r="K19222"/>
          <cell r="V19222"/>
          <cell r="W19222"/>
        </row>
        <row r="19223">
          <cell r="K19223"/>
          <cell r="V19223"/>
          <cell r="W19223"/>
        </row>
        <row r="19224">
          <cell r="K19224"/>
          <cell r="V19224"/>
          <cell r="W19224"/>
        </row>
        <row r="19225">
          <cell r="K19225"/>
          <cell r="V19225"/>
          <cell r="W19225"/>
        </row>
        <row r="19226">
          <cell r="K19226"/>
          <cell r="V19226"/>
          <cell r="W19226"/>
        </row>
        <row r="19227">
          <cell r="K19227"/>
          <cell r="V19227"/>
          <cell r="W19227"/>
        </row>
        <row r="19228">
          <cell r="K19228"/>
          <cell r="V19228"/>
          <cell r="W19228"/>
        </row>
        <row r="19229">
          <cell r="K19229"/>
          <cell r="V19229"/>
          <cell r="W19229"/>
        </row>
        <row r="19230">
          <cell r="K19230"/>
          <cell r="V19230"/>
          <cell r="W19230"/>
        </row>
        <row r="19231">
          <cell r="K19231"/>
          <cell r="V19231"/>
          <cell r="W19231"/>
        </row>
        <row r="19232">
          <cell r="K19232"/>
          <cell r="V19232"/>
          <cell r="W19232"/>
        </row>
        <row r="19233">
          <cell r="K19233"/>
          <cell r="V19233"/>
          <cell r="W19233"/>
        </row>
        <row r="19234">
          <cell r="K19234"/>
          <cell r="V19234"/>
          <cell r="W19234"/>
        </row>
        <row r="19235">
          <cell r="K19235"/>
          <cell r="V19235"/>
          <cell r="W19235"/>
        </row>
        <row r="19236">
          <cell r="K19236"/>
          <cell r="V19236"/>
          <cell r="W19236"/>
        </row>
        <row r="19237">
          <cell r="K19237"/>
          <cell r="V19237"/>
          <cell r="W19237"/>
        </row>
        <row r="19238">
          <cell r="K19238"/>
          <cell r="V19238"/>
          <cell r="W19238"/>
        </row>
        <row r="19239">
          <cell r="K19239"/>
          <cell r="V19239"/>
          <cell r="W19239"/>
        </row>
        <row r="19240">
          <cell r="K19240"/>
          <cell r="V19240"/>
          <cell r="W19240"/>
        </row>
        <row r="19241">
          <cell r="K19241"/>
          <cell r="V19241"/>
          <cell r="W19241"/>
        </row>
        <row r="19242">
          <cell r="K19242"/>
          <cell r="V19242"/>
          <cell r="W19242"/>
        </row>
        <row r="19243">
          <cell r="K19243"/>
          <cell r="V19243"/>
          <cell r="W19243"/>
        </row>
        <row r="19244">
          <cell r="K19244"/>
          <cell r="V19244"/>
          <cell r="W19244"/>
        </row>
        <row r="19245">
          <cell r="K19245"/>
          <cell r="V19245"/>
          <cell r="W19245"/>
        </row>
        <row r="19246">
          <cell r="K19246"/>
          <cell r="V19246"/>
          <cell r="W19246"/>
        </row>
        <row r="19247">
          <cell r="K19247"/>
          <cell r="V19247"/>
          <cell r="W19247"/>
        </row>
        <row r="19248">
          <cell r="K19248"/>
          <cell r="V19248"/>
          <cell r="W19248"/>
        </row>
        <row r="19249">
          <cell r="K19249"/>
          <cell r="V19249"/>
          <cell r="W19249"/>
        </row>
        <row r="19250">
          <cell r="K19250"/>
          <cell r="V19250"/>
          <cell r="W19250"/>
        </row>
        <row r="19251">
          <cell r="K19251"/>
          <cell r="V19251"/>
          <cell r="W19251"/>
        </row>
        <row r="19252">
          <cell r="K19252"/>
          <cell r="V19252"/>
          <cell r="W19252"/>
        </row>
        <row r="19253">
          <cell r="K19253"/>
          <cell r="V19253"/>
          <cell r="W19253"/>
        </row>
        <row r="19254">
          <cell r="K19254"/>
          <cell r="V19254"/>
          <cell r="W19254"/>
        </row>
        <row r="19255">
          <cell r="K19255"/>
          <cell r="V19255"/>
          <cell r="W19255"/>
        </row>
        <row r="19256">
          <cell r="K19256"/>
          <cell r="V19256"/>
          <cell r="W19256"/>
        </row>
        <row r="19257">
          <cell r="K19257"/>
          <cell r="V19257"/>
          <cell r="W19257"/>
        </row>
        <row r="19258">
          <cell r="K19258"/>
          <cell r="V19258"/>
          <cell r="W19258"/>
        </row>
        <row r="19259">
          <cell r="K19259"/>
          <cell r="V19259"/>
          <cell r="W19259"/>
        </row>
        <row r="19260">
          <cell r="K19260"/>
          <cell r="V19260"/>
          <cell r="W19260"/>
        </row>
        <row r="19261">
          <cell r="K19261"/>
          <cell r="V19261"/>
          <cell r="W19261"/>
        </row>
        <row r="19262">
          <cell r="K19262"/>
          <cell r="V19262"/>
          <cell r="W19262"/>
        </row>
        <row r="19263">
          <cell r="K19263"/>
          <cell r="V19263"/>
          <cell r="W19263"/>
        </row>
        <row r="19264">
          <cell r="K19264"/>
          <cell r="V19264"/>
          <cell r="W19264"/>
        </row>
        <row r="19265">
          <cell r="K19265"/>
          <cell r="V19265"/>
          <cell r="W19265"/>
        </row>
        <row r="19266">
          <cell r="K19266"/>
          <cell r="V19266"/>
          <cell r="W19266"/>
        </row>
        <row r="19267">
          <cell r="K19267"/>
          <cell r="V19267"/>
          <cell r="W19267"/>
        </row>
        <row r="19268">
          <cell r="K19268"/>
          <cell r="V19268"/>
          <cell r="W19268"/>
        </row>
        <row r="19269">
          <cell r="K19269"/>
          <cell r="V19269"/>
          <cell r="W19269"/>
        </row>
        <row r="19270">
          <cell r="K19270"/>
          <cell r="V19270"/>
          <cell r="W19270"/>
        </row>
        <row r="19271">
          <cell r="K19271"/>
          <cell r="V19271"/>
          <cell r="W19271"/>
        </row>
        <row r="19272">
          <cell r="K19272"/>
          <cell r="V19272"/>
          <cell r="W19272"/>
        </row>
        <row r="19273">
          <cell r="K19273"/>
          <cell r="V19273"/>
          <cell r="W19273"/>
        </row>
        <row r="19274">
          <cell r="K19274"/>
          <cell r="V19274"/>
          <cell r="W19274"/>
        </row>
        <row r="19275">
          <cell r="K19275"/>
          <cell r="V19275"/>
          <cell r="W19275"/>
        </row>
        <row r="19276">
          <cell r="K19276"/>
          <cell r="V19276"/>
          <cell r="W19276"/>
        </row>
        <row r="19277">
          <cell r="K19277"/>
          <cell r="V19277"/>
          <cell r="W19277"/>
        </row>
        <row r="19278">
          <cell r="K19278"/>
          <cell r="V19278"/>
          <cell r="W19278"/>
        </row>
        <row r="19279">
          <cell r="K19279"/>
          <cell r="V19279"/>
          <cell r="W19279"/>
        </row>
        <row r="19280">
          <cell r="K19280"/>
          <cell r="V19280"/>
          <cell r="W19280"/>
        </row>
        <row r="19281">
          <cell r="K19281"/>
          <cell r="V19281"/>
          <cell r="W19281"/>
        </row>
        <row r="19282">
          <cell r="K19282"/>
          <cell r="V19282"/>
          <cell r="W19282"/>
        </row>
        <row r="19283">
          <cell r="K19283"/>
          <cell r="V19283"/>
          <cell r="W19283"/>
        </row>
        <row r="19284">
          <cell r="K19284"/>
          <cell r="V19284"/>
          <cell r="W19284"/>
        </row>
        <row r="19285">
          <cell r="K19285"/>
          <cell r="V19285"/>
          <cell r="W19285"/>
        </row>
        <row r="19286">
          <cell r="K19286"/>
          <cell r="V19286"/>
          <cell r="W19286"/>
        </row>
        <row r="19287">
          <cell r="K19287"/>
          <cell r="V19287"/>
          <cell r="W19287"/>
        </row>
        <row r="19288">
          <cell r="K19288"/>
          <cell r="V19288"/>
          <cell r="W19288"/>
        </row>
        <row r="19289">
          <cell r="K19289"/>
          <cell r="V19289"/>
          <cell r="W19289"/>
        </row>
        <row r="19290">
          <cell r="K19290"/>
          <cell r="V19290"/>
          <cell r="W19290"/>
        </row>
        <row r="19291">
          <cell r="K19291"/>
          <cell r="V19291"/>
          <cell r="W19291"/>
        </row>
        <row r="19292">
          <cell r="K19292"/>
          <cell r="V19292"/>
          <cell r="W19292"/>
        </row>
        <row r="19293">
          <cell r="K19293"/>
          <cell r="V19293"/>
          <cell r="W19293"/>
        </row>
        <row r="19294">
          <cell r="K19294"/>
          <cell r="V19294"/>
          <cell r="W19294"/>
        </row>
        <row r="19295">
          <cell r="K19295"/>
          <cell r="V19295"/>
          <cell r="W19295"/>
        </row>
        <row r="19296">
          <cell r="K19296"/>
          <cell r="V19296"/>
          <cell r="W19296"/>
        </row>
        <row r="19297">
          <cell r="K19297"/>
          <cell r="V19297"/>
          <cell r="W19297"/>
        </row>
        <row r="19298">
          <cell r="K19298"/>
          <cell r="V19298"/>
          <cell r="W19298"/>
        </row>
        <row r="19299">
          <cell r="K19299"/>
          <cell r="V19299"/>
          <cell r="W19299"/>
        </row>
        <row r="19300">
          <cell r="K19300"/>
          <cell r="V19300"/>
          <cell r="W19300"/>
        </row>
        <row r="19301">
          <cell r="K19301"/>
          <cell r="V19301"/>
          <cell r="W19301"/>
        </row>
        <row r="19302">
          <cell r="K19302"/>
          <cell r="V19302"/>
          <cell r="W19302"/>
        </row>
        <row r="19303">
          <cell r="K19303"/>
          <cell r="V19303"/>
          <cell r="W19303"/>
        </row>
        <row r="19304">
          <cell r="K19304"/>
          <cell r="V19304"/>
          <cell r="W19304"/>
        </row>
        <row r="19305">
          <cell r="K19305"/>
          <cell r="V19305"/>
          <cell r="W19305"/>
        </row>
        <row r="19306">
          <cell r="K19306"/>
          <cell r="V19306"/>
          <cell r="W19306"/>
        </row>
        <row r="19307">
          <cell r="K19307"/>
          <cell r="V19307"/>
          <cell r="W19307"/>
        </row>
        <row r="19308">
          <cell r="K19308"/>
          <cell r="V19308"/>
          <cell r="W19308"/>
        </row>
        <row r="19309">
          <cell r="K19309"/>
          <cell r="V19309"/>
          <cell r="W19309"/>
        </row>
        <row r="19310">
          <cell r="K19310"/>
          <cell r="V19310"/>
          <cell r="W19310"/>
        </row>
        <row r="19311">
          <cell r="K19311"/>
          <cell r="V19311"/>
          <cell r="W19311"/>
        </row>
        <row r="19312">
          <cell r="K19312"/>
          <cell r="V19312"/>
          <cell r="W19312"/>
        </row>
        <row r="19313">
          <cell r="K19313"/>
          <cell r="V19313"/>
          <cell r="W19313"/>
        </row>
        <row r="19314">
          <cell r="K19314"/>
          <cell r="V19314"/>
          <cell r="W19314"/>
        </row>
        <row r="19315">
          <cell r="K19315"/>
          <cell r="V19315"/>
          <cell r="W19315"/>
        </row>
        <row r="19316">
          <cell r="K19316"/>
          <cell r="V19316"/>
          <cell r="W19316"/>
        </row>
        <row r="19317">
          <cell r="K19317"/>
          <cell r="V19317"/>
          <cell r="W19317"/>
        </row>
        <row r="19318">
          <cell r="K19318"/>
          <cell r="V19318"/>
          <cell r="W19318"/>
        </row>
        <row r="19319">
          <cell r="K19319"/>
          <cell r="V19319"/>
          <cell r="W19319"/>
        </row>
        <row r="19320">
          <cell r="K19320"/>
          <cell r="V19320"/>
          <cell r="W19320"/>
        </row>
        <row r="19321">
          <cell r="K19321"/>
          <cell r="V19321"/>
          <cell r="W19321"/>
        </row>
        <row r="19322">
          <cell r="K19322"/>
          <cell r="V19322"/>
          <cell r="W19322"/>
        </row>
        <row r="19323">
          <cell r="K19323"/>
          <cell r="V19323"/>
          <cell r="W19323"/>
        </row>
        <row r="19324">
          <cell r="K19324"/>
          <cell r="V19324"/>
          <cell r="W19324"/>
        </row>
        <row r="19325">
          <cell r="K19325"/>
          <cell r="V19325"/>
          <cell r="W19325"/>
        </row>
        <row r="19326">
          <cell r="K19326"/>
          <cell r="V19326"/>
          <cell r="W19326"/>
        </row>
        <row r="19327">
          <cell r="K19327"/>
          <cell r="V19327"/>
          <cell r="W19327"/>
        </row>
        <row r="19328">
          <cell r="K19328"/>
          <cell r="V19328"/>
          <cell r="W19328"/>
        </row>
        <row r="19329">
          <cell r="K19329"/>
          <cell r="V19329"/>
          <cell r="W19329"/>
        </row>
        <row r="19330">
          <cell r="K19330"/>
          <cell r="V19330"/>
          <cell r="W19330"/>
        </row>
        <row r="19331">
          <cell r="K19331"/>
          <cell r="V19331"/>
          <cell r="W19331"/>
        </row>
        <row r="19332">
          <cell r="K19332"/>
          <cell r="V19332"/>
          <cell r="W19332"/>
        </row>
        <row r="19333">
          <cell r="K19333"/>
          <cell r="V19333"/>
          <cell r="W19333"/>
        </row>
        <row r="19334">
          <cell r="K19334"/>
          <cell r="V19334"/>
          <cell r="W19334"/>
        </row>
        <row r="19335">
          <cell r="K19335"/>
          <cell r="V19335"/>
          <cell r="W19335"/>
        </row>
        <row r="19336">
          <cell r="K19336"/>
          <cell r="V19336"/>
          <cell r="W19336"/>
        </row>
        <row r="19337">
          <cell r="K19337"/>
          <cell r="V19337"/>
          <cell r="W19337"/>
        </row>
        <row r="19338">
          <cell r="K19338"/>
          <cell r="V19338"/>
          <cell r="W19338"/>
        </row>
        <row r="19339">
          <cell r="K19339"/>
          <cell r="V19339"/>
          <cell r="W19339"/>
        </row>
        <row r="19340">
          <cell r="K19340"/>
          <cell r="V19340"/>
          <cell r="W19340"/>
        </row>
        <row r="19341">
          <cell r="K19341"/>
          <cell r="V19341"/>
          <cell r="W19341"/>
        </row>
        <row r="19342">
          <cell r="K19342"/>
          <cell r="V19342"/>
          <cell r="W19342"/>
        </row>
        <row r="19343">
          <cell r="K19343"/>
          <cell r="V19343"/>
          <cell r="W19343"/>
        </row>
        <row r="19344">
          <cell r="K19344"/>
          <cell r="V19344"/>
          <cell r="W19344"/>
        </row>
        <row r="19345">
          <cell r="K19345"/>
          <cell r="V19345"/>
          <cell r="W19345"/>
        </row>
        <row r="19346">
          <cell r="K19346"/>
          <cell r="V19346"/>
          <cell r="W19346"/>
        </row>
        <row r="19347">
          <cell r="K19347"/>
          <cell r="V19347"/>
          <cell r="W19347"/>
        </row>
        <row r="19348">
          <cell r="K19348"/>
          <cell r="V19348"/>
          <cell r="W19348"/>
        </row>
        <row r="19349">
          <cell r="K19349"/>
          <cell r="V19349"/>
          <cell r="W19349"/>
        </row>
        <row r="19350">
          <cell r="K19350"/>
          <cell r="V19350"/>
          <cell r="W19350"/>
        </row>
        <row r="19351">
          <cell r="K19351"/>
          <cell r="V19351"/>
          <cell r="W19351"/>
        </row>
        <row r="19352">
          <cell r="K19352"/>
          <cell r="V19352"/>
          <cell r="W19352"/>
        </row>
        <row r="19353">
          <cell r="K19353"/>
          <cell r="V19353"/>
          <cell r="W19353"/>
        </row>
        <row r="19354">
          <cell r="K19354"/>
          <cell r="V19354"/>
          <cell r="W19354"/>
        </row>
        <row r="19355">
          <cell r="K19355"/>
          <cell r="V19355"/>
          <cell r="W19355"/>
        </row>
        <row r="19356">
          <cell r="K19356"/>
          <cell r="V19356"/>
          <cell r="W19356"/>
        </row>
        <row r="19357">
          <cell r="K19357"/>
          <cell r="V19357"/>
          <cell r="W19357"/>
        </row>
        <row r="19358">
          <cell r="K19358"/>
          <cell r="V19358"/>
          <cell r="W19358"/>
        </row>
        <row r="19359">
          <cell r="K19359"/>
          <cell r="V19359"/>
          <cell r="W19359"/>
        </row>
        <row r="19360">
          <cell r="K19360"/>
          <cell r="V19360"/>
          <cell r="W19360"/>
        </row>
        <row r="19361">
          <cell r="K19361"/>
          <cell r="V19361"/>
          <cell r="W19361"/>
        </row>
        <row r="19362">
          <cell r="K19362"/>
          <cell r="V19362"/>
          <cell r="W19362"/>
        </row>
        <row r="19363">
          <cell r="K19363"/>
          <cell r="V19363"/>
          <cell r="W19363"/>
        </row>
        <row r="19364">
          <cell r="K19364"/>
          <cell r="V19364"/>
          <cell r="W19364"/>
        </row>
        <row r="19365">
          <cell r="K19365"/>
          <cell r="V19365"/>
          <cell r="W19365"/>
        </row>
        <row r="19366">
          <cell r="K19366"/>
          <cell r="V19366"/>
          <cell r="W19366"/>
        </row>
        <row r="19367">
          <cell r="K19367"/>
          <cell r="V19367"/>
          <cell r="W19367"/>
        </row>
        <row r="19368">
          <cell r="K19368"/>
          <cell r="V19368"/>
          <cell r="W19368"/>
        </row>
        <row r="19369">
          <cell r="K19369"/>
          <cell r="V19369"/>
          <cell r="W19369"/>
        </row>
        <row r="19370">
          <cell r="K19370"/>
          <cell r="V19370"/>
          <cell r="W19370"/>
        </row>
        <row r="19371">
          <cell r="K19371"/>
          <cell r="V19371"/>
          <cell r="W19371"/>
        </row>
        <row r="19372">
          <cell r="K19372"/>
          <cell r="V19372"/>
          <cell r="W19372"/>
        </row>
        <row r="19373">
          <cell r="K19373"/>
          <cell r="V19373"/>
          <cell r="W19373"/>
        </row>
        <row r="19374">
          <cell r="K19374"/>
          <cell r="V19374"/>
          <cell r="W19374"/>
        </row>
        <row r="19375">
          <cell r="K19375"/>
          <cell r="V19375"/>
          <cell r="W19375"/>
        </row>
        <row r="19376">
          <cell r="K19376"/>
          <cell r="V19376"/>
          <cell r="W19376"/>
        </row>
        <row r="19377">
          <cell r="K19377"/>
          <cell r="V19377"/>
          <cell r="W19377"/>
        </row>
        <row r="19378">
          <cell r="K19378"/>
          <cell r="V19378"/>
          <cell r="W19378"/>
        </row>
        <row r="19379">
          <cell r="K19379"/>
          <cell r="V19379"/>
          <cell r="W19379"/>
        </row>
        <row r="19380">
          <cell r="K19380"/>
          <cell r="V19380"/>
          <cell r="W19380"/>
        </row>
        <row r="19381">
          <cell r="K19381"/>
          <cell r="V19381"/>
          <cell r="W19381"/>
        </row>
        <row r="19382">
          <cell r="K19382"/>
          <cell r="V19382"/>
          <cell r="W19382"/>
        </row>
        <row r="19383">
          <cell r="K19383"/>
          <cell r="V19383"/>
          <cell r="W19383"/>
        </row>
        <row r="19384">
          <cell r="K19384"/>
          <cell r="V19384"/>
          <cell r="W19384"/>
        </row>
        <row r="19385">
          <cell r="K19385"/>
          <cell r="V19385"/>
          <cell r="W19385"/>
        </row>
        <row r="19386">
          <cell r="K19386"/>
          <cell r="V19386"/>
          <cell r="W19386"/>
        </row>
        <row r="19387">
          <cell r="K19387"/>
          <cell r="V19387"/>
          <cell r="W19387"/>
        </row>
        <row r="19388">
          <cell r="K19388"/>
          <cell r="V19388"/>
          <cell r="W19388"/>
        </row>
        <row r="19389">
          <cell r="K19389"/>
          <cell r="V19389"/>
          <cell r="W19389"/>
        </row>
        <row r="19390">
          <cell r="K19390"/>
          <cell r="V19390"/>
          <cell r="W19390"/>
        </row>
        <row r="19391">
          <cell r="K19391"/>
          <cell r="V19391"/>
          <cell r="W19391"/>
        </row>
        <row r="19392">
          <cell r="K19392"/>
          <cell r="V19392"/>
          <cell r="W19392"/>
        </row>
        <row r="19393">
          <cell r="K19393"/>
          <cell r="V19393"/>
          <cell r="W19393"/>
        </row>
        <row r="19394">
          <cell r="K19394"/>
          <cell r="V19394"/>
          <cell r="W19394"/>
        </row>
        <row r="19395">
          <cell r="K19395"/>
          <cell r="V19395"/>
          <cell r="W19395"/>
        </row>
        <row r="19396">
          <cell r="K19396"/>
          <cell r="V19396"/>
          <cell r="W19396"/>
        </row>
        <row r="19397">
          <cell r="K19397"/>
          <cell r="V19397"/>
          <cell r="W19397"/>
        </row>
        <row r="19398">
          <cell r="K19398"/>
          <cell r="V19398"/>
          <cell r="W19398"/>
        </row>
        <row r="19399">
          <cell r="K19399"/>
          <cell r="V19399"/>
          <cell r="W19399"/>
        </row>
        <row r="19400">
          <cell r="K19400"/>
          <cell r="V19400"/>
          <cell r="W19400"/>
        </row>
        <row r="19401">
          <cell r="K19401"/>
          <cell r="V19401"/>
          <cell r="W19401"/>
        </row>
        <row r="19402">
          <cell r="K19402"/>
          <cell r="V19402"/>
          <cell r="W19402"/>
        </row>
        <row r="19403">
          <cell r="K19403"/>
          <cell r="V19403"/>
          <cell r="W19403"/>
        </row>
        <row r="19404">
          <cell r="K19404"/>
          <cell r="V19404"/>
          <cell r="W19404"/>
        </row>
        <row r="19405">
          <cell r="K19405"/>
          <cell r="V19405"/>
          <cell r="W19405"/>
        </row>
        <row r="19406">
          <cell r="K19406"/>
          <cell r="V19406"/>
          <cell r="W19406"/>
        </row>
        <row r="19407">
          <cell r="K19407"/>
          <cell r="V19407"/>
          <cell r="W19407"/>
        </row>
        <row r="19408">
          <cell r="K19408"/>
          <cell r="V19408"/>
          <cell r="W19408"/>
        </row>
        <row r="19409">
          <cell r="K19409"/>
          <cell r="V19409"/>
          <cell r="W19409"/>
        </row>
        <row r="19410">
          <cell r="K19410"/>
          <cell r="V19410"/>
          <cell r="W19410"/>
        </row>
        <row r="19411">
          <cell r="K19411"/>
          <cell r="V19411"/>
          <cell r="W19411"/>
        </row>
        <row r="19412">
          <cell r="K19412"/>
          <cell r="V19412"/>
          <cell r="W19412"/>
        </row>
        <row r="19413">
          <cell r="K19413"/>
          <cell r="V19413"/>
          <cell r="W19413"/>
        </row>
        <row r="19414">
          <cell r="K19414"/>
          <cell r="V19414"/>
          <cell r="W19414"/>
        </row>
        <row r="19415">
          <cell r="K19415"/>
          <cell r="V19415"/>
          <cell r="W19415"/>
        </row>
        <row r="19416">
          <cell r="K19416"/>
          <cell r="V19416"/>
          <cell r="W19416"/>
        </row>
        <row r="19417">
          <cell r="K19417"/>
          <cell r="V19417"/>
          <cell r="W19417"/>
        </row>
        <row r="19418">
          <cell r="K19418"/>
          <cell r="V19418"/>
          <cell r="W19418"/>
        </row>
        <row r="19419">
          <cell r="K19419"/>
          <cell r="V19419"/>
          <cell r="W19419"/>
        </row>
        <row r="19420">
          <cell r="K19420"/>
          <cell r="V19420"/>
          <cell r="W19420"/>
        </row>
        <row r="19421">
          <cell r="K19421"/>
          <cell r="V19421"/>
          <cell r="W19421"/>
        </row>
        <row r="19422">
          <cell r="K19422"/>
          <cell r="V19422"/>
          <cell r="W19422"/>
        </row>
        <row r="19423">
          <cell r="K19423"/>
          <cell r="V19423"/>
          <cell r="W19423"/>
        </row>
        <row r="19424">
          <cell r="K19424"/>
          <cell r="V19424"/>
          <cell r="W19424"/>
        </row>
        <row r="19425">
          <cell r="K19425"/>
          <cell r="V19425"/>
          <cell r="W19425"/>
        </row>
        <row r="19426">
          <cell r="K19426"/>
          <cell r="V19426"/>
          <cell r="W19426"/>
        </row>
        <row r="19427">
          <cell r="K19427"/>
          <cell r="V19427"/>
          <cell r="W19427"/>
        </row>
        <row r="19428">
          <cell r="K19428"/>
          <cell r="V19428"/>
          <cell r="W19428"/>
        </row>
        <row r="19429">
          <cell r="K19429"/>
          <cell r="V19429"/>
          <cell r="W19429"/>
        </row>
        <row r="19430">
          <cell r="K19430"/>
          <cell r="V19430"/>
          <cell r="W19430"/>
        </row>
        <row r="19431">
          <cell r="K19431"/>
          <cell r="V19431"/>
          <cell r="W19431"/>
        </row>
        <row r="19432">
          <cell r="K19432"/>
          <cell r="V19432"/>
          <cell r="W19432"/>
        </row>
        <row r="19433">
          <cell r="K19433"/>
          <cell r="V19433"/>
          <cell r="W19433"/>
        </row>
        <row r="19434">
          <cell r="K19434"/>
          <cell r="V19434"/>
          <cell r="W19434"/>
        </row>
        <row r="19435">
          <cell r="K19435"/>
          <cell r="V19435"/>
          <cell r="W19435"/>
        </row>
        <row r="19436">
          <cell r="K19436"/>
          <cell r="V19436"/>
          <cell r="W19436"/>
        </row>
        <row r="19437">
          <cell r="K19437"/>
          <cell r="V19437"/>
          <cell r="W19437"/>
        </row>
        <row r="19438">
          <cell r="K19438"/>
          <cell r="V19438"/>
          <cell r="W19438"/>
        </row>
        <row r="19439">
          <cell r="K19439"/>
          <cell r="V19439"/>
          <cell r="W19439"/>
        </row>
        <row r="19440">
          <cell r="K19440"/>
          <cell r="V19440"/>
          <cell r="W19440"/>
        </row>
        <row r="19441">
          <cell r="K19441"/>
          <cell r="V19441"/>
          <cell r="W19441"/>
        </row>
        <row r="19442">
          <cell r="K19442"/>
          <cell r="V19442"/>
          <cell r="W19442"/>
        </row>
        <row r="19443">
          <cell r="K19443"/>
          <cell r="V19443"/>
          <cell r="W19443"/>
        </row>
        <row r="19444">
          <cell r="K19444"/>
          <cell r="V19444"/>
          <cell r="W19444"/>
        </row>
        <row r="19445">
          <cell r="K19445"/>
          <cell r="V19445"/>
          <cell r="W19445"/>
        </row>
        <row r="19446">
          <cell r="K19446"/>
          <cell r="V19446"/>
          <cell r="W19446"/>
        </row>
        <row r="19447">
          <cell r="K19447"/>
          <cell r="V19447"/>
          <cell r="W19447"/>
        </row>
        <row r="19448">
          <cell r="K19448"/>
          <cell r="V19448"/>
          <cell r="W19448"/>
        </row>
        <row r="19449">
          <cell r="K19449"/>
          <cell r="V19449"/>
          <cell r="W19449"/>
        </row>
        <row r="19450">
          <cell r="K19450"/>
          <cell r="V19450"/>
          <cell r="W19450"/>
        </row>
        <row r="19451">
          <cell r="K19451"/>
          <cell r="V19451"/>
          <cell r="W19451"/>
        </row>
        <row r="19452">
          <cell r="K19452"/>
          <cell r="V19452"/>
          <cell r="W19452"/>
        </row>
        <row r="19453">
          <cell r="K19453"/>
          <cell r="V19453"/>
          <cell r="W19453"/>
        </row>
        <row r="19454">
          <cell r="K19454"/>
          <cell r="V19454"/>
          <cell r="W19454"/>
        </row>
        <row r="19455">
          <cell r="K19455"/>
          <cell r="V19455"/>
          <cell r="W19455"/>
        </row>
        <row r="19456">
          <cell r="K19456"/>
          <cell r="V19456"/>
          <cell r="W19456"/>
        </row>
        <row r="19457">
          <cell r="K19457"/>
          <cell r="V19457"/>
          <cell r="W19457"/>
        </row>
        <row r="19458">
          <cell r="K19458"/>
          <cell r="V19458"/>
          <cell r="W19458"/>
        </row>
        <row r="19459">
          <cell r="K19459"/>
          <cell r="V19459"/>
          <cell r="W19459"/>
        </row>
        <row r="19460">
          <cell r="K19460"/>
          <cell r="V19460"/>
          <cell r="W19460"/>
        </row>
        <row r="19461">
          <cell r="K19461"/>
          <cell r="V19461"/>
          <cell r="W19461"/>
        </row>
        <row r="19462">
          <cell r="K19462"/>
          <cell r="V19462"/>
          <cell r="W19462"/>
        </row>
        <row r="19463">
          <cell r="K19463"/>
          <cell r="V19463"/>
          <cell r="W19463"/>
        </row>
        <row r="19464">
          <cell r="K19464"/>
          <cell r="V19464"/>
          <cell r="W19464"/>
        </row>
        <row r="19465">
          <cell r="K19465"/>
          <cell r="V19465"/>
          <cell r="W19465"/>
        </row>
        <row r="19466">
          <cell r="K19466"/>
          <cell r="V19466"/>
          <cell r="W19466"/>
        </row>
        <row r="19467">
          <cell r="K19467"/>
          <cell r="V19467"/>
          <cell r="W19467"/>
        </row>
        <row r="19468">
          <cell r="K19468"/>
          <cell r="V19468"/>
          <cell r="W19468"/>
        </row>
        <row r="19469">
          <cell r="K19469"/>
          <cell r="V19469"/>
          <cell r="W19469"/>
        </row>
        <row r="19470">
          <cell r="K19470"/>
          <cell r="V19470"/>
          <cell r="W19470"/>
        </row>
        <row r="19471">
          <cell r="K19471"/>
          <cell r="V19471"/>
          <cell r="W19471"/>
        </row>
        <row r="19472">
          <cell r="K19472"/>
          <cell r="V19472"/>
          <cell r="W19472"/>
        </row>
        <row r="19473">
          <cell r="K19473"/>
          <cell r="V19473"/>
          <cell r="W19473"/>
        </row>
        <row r="19474">
          <cell r="K19474"/>
          <cell r="V19474"/>
          <cell r="W19474"/>
        </row>
        <row r="19475">
          <cell r="K19475"/>
          <cell r="V19475"/>
          <cell r="W19475"/>
        </row>
        <row r="19476">
          <cell r="K19476"/>
          <cell r="V19476"/>
          <cell r="W19476"/>
        </row>
        <row r="19477">
          <cell r="K19477"/>
          <cell r="V19477"/>
          <cell r="W19477"/>
        </row>
        <row r="19478">
          <cell r="K19478"/>
          <cell r="V19478"/>
          <cell r="W19478"/>
        </row>
        <row r="19479">
          <cell r="K19479"/>
          <cell r="V19479"/>
          <cell r="W19479"/>
        </row>
        <row r="19480">
          <cell r="K19480"/>
          <cell r="V19480"/>
          <cell r="W19480"/>
        </row>
        <row r="19481">
          <cell r="K19481"/>
          <cell r="V19481"/>
          <cell r="W19481"/>
        </row>
        <row r="19482">
          <cell r="K19482"/>
          <cell r="V19482"/>
          <cell r="W19482"/>
        </row>
        <row r="19483">
          <cell r="K19483"/>
          <cell r="V19483"/>
          <cell r="W19483"/>
        </row>
        <row r="19484">
          <cell r="K19484"/>
          <cell r="V19484"/>
          <cell r="W19484"/>
        </row>
        <row r="19485">
          <cell r="K19485"/>
          <cell r="V19485"/>
          <cell r="W19485"/>
        </row>
        <row r="19486">
          <cell r="K19486"/>
          <cell r="V19486"/>
          <cell r="W19486"/>
        </row>
        <row r="19487">
          <cell r="K19487"/>
          <cell r="V19487"/>
          <cell r="W19487"/>
        </row>
        <row r="19488">
          <cell r="K19488"/>
          <cell r="V19488"/>
          <cell r="W19488"/>
        </row>
        <row r="19489">
          <cell r="K19489"/>
          <cell r="V19489"/>
          <cell r="W19489"/>
        </row>
        <row r="19490">
          <cell r="K19490"/>
          <cell r="V19490"/>
          <cell r="W19490"/>
        </row>
        <row r="19491">
          <cell r="K19491"/>
          <cell r="V19491"/>
          <cell r="W19491"/>
        </row>
        <row r="19492">
          <cell r="K19492"/>
          <cell r="V19492"/>
          <cell r="W19492"/>
        </row>
        <row r="19493">
          <cell r="K19493"/>
          <cell r="V19493"/>
          <cell r="W19493"/>
        </row>
        <row r="19494">
          <cell r="K19494"/>
          <cell r="V19494"/>
          <cell r="W19494"/>
        </row>
        <row r="19495">
          <cell r="K19495"/>
          <cell r="V19495"/>
          <cell r="W19495"/>
        </row>
        <row r="19496">
          <cell r="K19496"/>
          <cell r="V19496"/>
          <cell r="W19496"/>
        </row>
        <row r="19497">
          <cell r="K19497"/>
          <cell r="V19497"/>
          <cell r="W19497"/>
        </row>
        <row r="19498">
          <cell r="K19498"/>
          <cell r="V19498"/>
          <cell r="W19498"/>
        </row>
        <row r="19499">
          <cell r="K19499"/>
          <cell r="V19499"/>
          <cell r="W19499"/>
        </row>
        <row r="19500">
          <cell r="K19500"/>
          <cell r="V19500"/>
          <cell r="W19500"/>
        </row>
        <row r="19501">
          <cell r="K19501"/>
          <cell r="V19501"/>
          <cell r="W19501"/>
        </row>
        <row r="19502">
          <cell r="K19502"/>
          <cell r="V19502"/>
          <cell r="W19502"/>
        </row>
        <row r="19503">
          <cell r="K19503"/>
          <cell r="V19503"/>
          <cell r="W19503"/>
        </row>
        <row r="19504">
          <cell r="K19504"/>
          <cell r="V19504"/>
          <cell r="W19504"/>
        </row>
        <row r="19505">
          <cell r="K19505"/>
          <cell r="V19505"/>
          <cell r="W19505"/>
        </row>
        <row r="19506">
          <cell r="K19506"/>
          <cell r="V19506"/>
          <cell r="W19506"/>
        </row>
        <row r="19507">
          <cell r="K19507"/>
          <cell r="V19507"/>
          <cell r="W19507"/>
        </row>
        <row r="19508">
          <cell r="K19508"/>
          <cell r="V19508"/>
          <cell r="W19508"/>
        </row>
        <row r="19509">
          <cell r="K19509"/>
          <cell r="V19509"/>
          <cell r="W19509"/>
        </row>
        <row r="19510">
          <cell r="K19510"/>
          <cell r="V19510"/>
          <cell r="W19510"/>
        </row>
        <row r="19511">
          <cell r="K19511"/>
          <cell r="V19511"/>
          <cell r="W19511"/>
        </row>
        <row r="19512">
          <cell r="K19512"/>
          <cell r="V19512"/>
          <cell r="W19512"/>
        </row>
        <row r="19513">
          <cell r="K19513"/>
          <cell r="V19513"/>
          <cell r="W19513"/>
        </row>
        <row r="19514">
          <cell r="K19514"/>
          <cell r="V19514"/>
          <cell r="W19514"/>
        </row>
        <row r="19515">
          <cell r="K19515"/>
          <cell r="V19515"/>
          <cell r="W19515"/>
        </row>
        <row r="19516">
          <cell r="K19516"/>
          <cell r="V19516"/>
          <cell r="W19516"/>
        </row>
        <row r="19517">
          <cell r="K19517"/>
          <cell r="V19517"/>
          <cell r="W19517"/>
        </row>
        <row r="19518">
          <cell r="K19518"/>
          <cell r="V19518"/>
          <cell r="W19518"/>
        </row>
        <row r="19519">
          <cell r="K19519"/>
          <cell r="V19519"/>
          <cell r="W19519"/>
        </row>
        <row r="19520">
          <cell r="K19520"/>
          <cell r="V19520"/>
          <cell r="W19520"/>
        </row>
        <row r="19521">
          <cell r="K19521"/>
          <cell r="V19521"/>
          <cell r="W19521"/>
        </row>
        <row r="19522">
          <cell r="K19522"/>
          <cell r="V19522"/>
          <cell r="W19522"/>
        </row>
        <row r="19523">
          <cell r="K19523"/>
          <cell r="V19523"/>
          <cell r="W19523"/>
        </row>
        <row r="19524">
          <cell r="K19524"/>
          <cell r="V19524"/>
          <cell r="W19524"/>
        </row>
        <row r="19525">
          <cell r="K19525"/>
          <cell r="V19525"/>
          <cell r="W19525"/>
        </row>
        <row r="19526">
          <cell r="K19526"/>
          <cell r="V19526"/>
          <cell r="W19526"/>
        </row>
        <row r="19527">
          <cell r="K19527"/>
          <cell r="V19527"/>
          <cell r="W19527"/>
        </row>
        <row r="19528">
          <cell r="K19528"/>
          <cell r="V19528"/>
          <cell r="W19528"/>
        </row>
        <row r="19529">
          <cell r="K19529"/>
          <cell r="V19529"/>
          <cell r="W19529"/>
        </row>
        <row r="19530">
          <cell r="K19530"/>
          <cell r="V19530"/>
          <cell r="W19530"/>
        </row>
        <row r="19531">
          <cell r="K19531"/>
          <cell r="V19531"/>
          <cell r="W19531"/>
        </row>
        <row r="19532">
          <cell r="K19532"/>
          <cell r="V19532"/>
          <cell r="W19532"/>
        </row>
        <row r="19533">
          <cell r="K19533"/>
          <cell r="V19533"/>
          <cell r="W19533"/>
        </row>
        <row r="19534">
          <cell r="K19534"/>
          <cell r="V19534"/>
          <cell r="W19534"/>
        </row>
        <row r="19535">
          <cell r="K19535"/>
          <cell r="V19535"/>
          <cell r="W19535"/>
        </row>
        <row r="19536">
          <cell r="K19536"/>
          <cell r="V19536"/>
          <cell r="W19536"/>
        </row>
        <row r="19537">
          <cell r="K19537"/>
          <cell r="V19537"/>
          <cell r="W19537"/>
        </row>
        <row r="19538">
          <cell r="K19538"/>
          <cell r="V19538"/>
          <cell r="W19538"/>
        </row>
        <row r="19539">
          <cell r="K19539"/>
          <cell r="V19539"/>
          <cell r="W19539"/>
        </row>
        <row r="19540">
          <cell r="K19540"/>
          <cell r="V19540"/>
          <cell r="W19540"/>
        </row>
        <row r="19541">
          <cell r="K19541"/>
          <cell r="V19541"/>
          <cell r="W19541"/>
        </row>
        <row r="19542">
          <cell r="K19542"/>
          <cell r="V19542"/>
          <cell r="W19542"/>
        </row>
        <row r="19543">
          <cell r="K19543"/>
          <cell r="V19543"/>
          <cell r="W19543"/>
        </row>
        <row r="19544">
          <cell r="K19544"/>
          <cell r="V19544"/>
          <cell r="W19544"/>
        </row>
        <row r="19545">
          <cell r="K19545"/>
          <cell r="V19545"/>
          <cell r="W19545"/>
        </row>
        <row r="19546">
          <cell r="K19546"/>
          <cell r="V19546"/>
          <cell r="W19546"/>
        </row>
        <row r="19547">
          <cell r="K19547"/>
          <cell r="V19547"/>
          <cell r="W19547"/>
        </row>
        <row r="19548">
          <cell r="K19548"/>
          <cell r="V19548"/>
          <cell r="W19548"/>
        </row>
        <row r="19549">
          <cell r="K19549"/>
          <cell r="V19549"/>
          <cell r="W19549"/>
        </row>
        <row r="19550">
          <cell r="K19550"/>
          <cell r="V19550"/>
          <cell r="W19550"/>
        </row>
        <row r="19551">
          <cell r="K19551"/>
          <cell r="V19551"/>
          <cell r="W19551"/>
        </row>
        <row r="19552">
          <cell r="K19552"/>
          <cell r="V19552"/>
          <cell r="W19552"/>
        </row>
        <row r="19553">
          <cell r="K19553"/>
          <cell r="V19553"/>
          <cell r="W19553"/>
        </row>
        <row r="19554">
          <cell r="K19554"/>
          <cell r="V19554"/>
          <cell r="W19554"/>
        </row>
        <row r="19555">
          <cell r="K19555"/>
          <cell r="V19555"/>
          <cell r="W19555"/>
        </row>
        <row r="19556">
          <cell r="K19556"/>
          <cell r="V19556"/>
          <cell r="W19556"/>
        </row>
        <row r="19557">
          <cell r="K19557"/>
          <cell r="V19557"/>
          <cell r="W19557"/>
        </row>
        <row r="19558">
          <cell r="K19558"/>
          <cell r="V19558"/>
          <cell r="W19558"/>
        </row>
        <row r="19559">
          <cell r="K19559"/>
          <cell r="V19559"/>
          <cell r="W19559"/>
        </row>
        <row r="19560">
          <cell r="K19560"/>
          <cell r="V19560"/>
          <cell r="W19560"/>
        </row>
        <row r="19561">
          <cell r="K19561"/>
          <cell r="V19561"/>
          <cell r="W19561"/>
        </row>
        <row r="19562">
          <cell r="K19562"/>
          <cell r="V19562"/>
          <cell r="W19562"/>
        </row>
        <row r="19563">
          <cell r="K19563"/>
          <cell r="V19563"/>
          <cell r="W19563"/>
        </row>
        <row r="19564">
          <cell r="K19564"/>
          <cell r="V19564"/>
          <cell r="W19564"/>
        </row>
        <row r="19565">
          <cell r="K19565"/>
          <cell r="V19565"/>
          <cell r="W19565"/>
        </row>
        <row r="19566">
          <cell r="K19566"/>
          <cell r="V19566"/>
          <cell r="W19566"/>
        </row>
        <row r="19567">
          <cell r="K19567"/>
          <cell r="V19567"/>
          <cell r="W19567"/>
        </row>
        <row r="19568">
          <cell r="K19568"/>
          <cell r="V19568"/>
          <cell r="W19568"/>
        </row>
        <row r="19569">
          <cell r="K19569"/>
          <cell r="V19569"/>
          <cell r="W19569"/>
        </row>
        <row r="19570">
          <cell r="K19570"/>
          <cell r="V19570"/>
          <cell r="W19570"/>
        </row>
        <row r="19571">
          <cell r="K19571"/>
          <cell r="V19571"/>
          <cell r="W19571"/>
        </row>
        <row r="19572">
          <cell r="K19572"/>
          <cell r="V19572"/>
          <cell r="W19572"/>
        </row>
        <row r="19573">
          <cell r="K19573"/>
          <cell r="V19573"/>
          <cell r="W19573"/>
        </row>
        <row r="19574">
          <cell r="K19574"/>
          <cell r="V19574"/>
          <cell r="W19574"/>
        </row>
        <row r="19575">
          <cell r="K19575"/>
          <cell r="V19575"/>
          <cell r="W19575"/>
        </row>
        <row r="19576">
          <cell r="K19576"/>
          <cell r="V19576"/>
          <cell r="W19576"/>
        </row>
        <row r="19577">
          <cell r="K19577"/>
          <cell r="V19577"/>
          <cell r="W19577"/>
        </row>
        <row r="19578">
          <cell r="K19578"/>
          <cell r="V19578"/>
          <cell r="W19578"/>
        </row>
        <row r="19579">
          <cell r="K19579"/>
          <cell r="V19579"/>
          <cell r="W19579"/>
        </row>
        <row r="19580">
          <cell r="K19580"/>
          <cell r="V19580"/>
          <cell r="W19580"/>
        </row>
        <row r="19581">
          <cell r="K19581"/>
          <cell r="V19581"/>
          <cell r="W19581"/>
        </row>
        <row r="19582">
          <cell r="K19582"/>
          <cell r="V19582"/>
          <cell r="W19582"/>
        </row>
        <row r="19583">
          <cell r="K19583"/>
          <cell r="V19583"/>
          <cell r="W19583"/>
        </row>
        <row r="19584">
          <cell r="K19584"/>
          <cell r="V19584"/>
          <cell r="W19584"/>
        </row>
        <row r="19585">
          <cell r="K19585"/>
          <cell r="V19585"/>
          <cell r="W19585"/>
        </row>
        <row r="19586">
          <cell r="K19586"/>
          <cell r="V19586"/>
          <cell r="W19586"/>
        </row>
        <row r="19587">
          <cell r="K19587"/>
          <cell r="V19587"/>
          <cell r="W19587"/>
        </row>
        <row r="19588">
          <cell r="K19588"/>
          <cell r="V19588"/>
          <cell r="W19588"/>
        </row>
        <row r="19589">
          <cell r="K19589"/>
          <cell r="V19589"/>
          <cell r="W19589"/>
        </row>
        <row r="19590">
          <cell r="K19590"/>
          <cell r="V19590"/>
          <cell r="W19590"/>
        </row>
        <row r="19591">
          <cell r="K19591"/>
          <cell r="V19591"/>
          <cell r="W19591"/>
        </row>
        <row r="19592">
          <cell r="K19592"/>
          <cell r="V19592"/>
          <cell r="W19592"/>
        </row>
        <row r="19593">
          <cell r="K19593"/>
          <cell r="V19593"/>
          <cell r="W19593"/>
        </row>
        <row r="19594">
          <cell r="K19594"/>
          <cell r="V19594"/>
          <cell r="W19594"/>
        </row>
        <row r="19595">
          <cell r="K19595"/>
          <cell r="V19595"/>
          <cell r="W19595"/>
        </row>
        <row r="19596">
          <cell r="K19596"/>
          <cell r="V19596"/>
          <cell r="W19596"/>
        </row>
        <row r="19597">
          <cell r="K19597"/>
          <cell r="V19597"/>
          <cell r="W19597"/>
        </row>
        <row r="19598">
          <cell r="K19598"/>
          <cell r="V19598"/>
          <cell r="W19598"/>
        </row>
        <row r="19599">
          <cell r="K19599"/>
          <cell r="V19599"/>
          <cell r="W19599"/>
        </row>
        <row r="19600">
          <cell r="K19600"/>
          <cell r="V19600"/>
          <cell r="W19600"/>
        </row>
        <row r="19601">
          <cell r="K19601"/>
          <cell r="V19601"/>
          <cell r="W19601"/>
        </row>
        <row r="19602">
          <cell r="K19602"/>
          <cell r="V19602"/>
          <cell r="W19602"/>
        </row>
        <row r="19603">
          <cell r="K19603"/>
          <cell r="V19603"/>
          <cell r="W19603"/>
        </row>
        <row r="19604">
          <cell r="K19604"/>
          <cell r="V19604"/>
          <cell r="W19604"/>
        </row>
        <row r="19605">
          <cell r="K19605"/>
          <cell r="V19605"/>
          <cell r="W19605"/>
        </row>
        <row r="19606">
          <cell r="K19606"/>
          <cell r="V19606"/>
          <cell r="W19606"/>
        </row>
        <row r="19607">
          <cell r="K19607"/>
          <cell r="V19607"/>
          <cell r="W19607"/>
        </row>
        <row r="19608">
          <cell r="K19608"/>
          <cell r="V19608"/>
          <cell r="W19608"/>
        </row>
        <row r="19609">
          <cell r="K19609"/>
          <cell r="V19609"/>
          <cell r="W19609"/>
        </row>
        <row r="19610">
          <cell r="K19610"/>
          <cell r="V19610"/>
          <cell r="W19610"/>
        </row>
        <row r="19611">
          <cell r="K19611"/>
          <cell r="V19611"/>
          <cell r="W19611"/>
        </row>
        <row r="19612">
          <cell r="K19612"/>
          <cell r="V19612"/>
          <cell r="W19612"/>
        </row>
        <row r="19613">
          <cell r="K19613"/>
          <cell r="V19613"/>
          <cell r="W19613"/>
        </row>
        <row r="19614">
          <cell r="K19614"/>
          <cell r="V19614"/>
          <cell r="W19614"/>
        </row>
        <row r="19615">
          <cell r="K19615"/>
          <cell r="V19615"/>
          <cell r="W19615"/>
        </row>
        <row r="19616">
          <cell r="K19616"/>
          <cell r="V19616"/>
          <cell r="W19616"/>
        </row>
        <row r="19617">
          <cell r="K19617"/>
          <cell r="V19617"/>
          <cell r="W19617"/>
        </row>
        <row r="19618">
          <cell r="K19618"/>
          <cell r="V19618"/>
          <cell r="W19618"/>
        </row>
        <row r="19619">
          <cell r="K19619"/>
          <cell r="V19619"/>
          <cell r="W19619"/>
        </row>
        <row r="19620">
          <cell r="K19620"/>
          <cell r="V19620"/>
          <cell r="W19620"/>
        </row>
        <row r="19621">
          <cell r="K19621"/>
          <cell r="V19621"/>
          <cell r="W19621"/>
        </row>
        <row r="19622">
          <cell r="K19622"/>
          <cell r="V19622"/>
          <cell r="W19622"/>
        </row>
        <row r="19623">
          <cell r="K19623"/>
          <cell r="V19623"/>
          <cell r="W19623"/>
        </row>
        <row r="19624">
          <cell r="K19624"/>
          <cell r="V19624"/>
          <cell r="W19624"/>
        </row>
        <row r="19625">
          <cell r="K19625"/>
          <cell r="V19625"/>
          <cell r="W19625"/>
        </row>
        <row r="19626">
          <cell r="K19626"/>
          <cell r="V19626"/>
          <cell r="W19626"/>
        </row>
        <row r="19627">
          <cell r="K19627"/>
          <cell r="V19627"/>
          <cell r="W19627"/>
        </row>
        <row r="19628">
          <cell r="K19628"/>
          <cell r="V19628"/>
          <cell r="W19628"/>
        </row>
        <row r="19629">
          <cell r="K19629"/>
          <cell r="V19629"/>
          <cell r="W19629"/>
        </row>
        <row r="19630">
          <cell r="K19630"/>
          <cell r="V19630"/>
          <cell r="W19630"/>
        </row>
        <row r="19631">
          <cell r="K19631"/>
          <cell r="V19631"/>
          <cell r="W19631"/>
        </row>
        <row r="19632">
          <cell r="K19632"/>
          <cell r="V19632"/>
          <cell r="W19632"/>
        </row>
        <row r="19633">
          <cell r="K19633"/>
          <cell r="V19633"/>
          <cell r="W19633"/>
        </row>
        <row r="19634">
          <cell r="K19634"/>
          <cell r="V19634"/>
          <cell r="W19634"/>
        </row>
        <row r="19635">
          <cell r="K19635"/>
          <cell r="V19635"/>
          <cell r="W19635"/>
        </row>
        <row r="19636">
          <cell r="K19636"/>
          <cell r="V19636"/>
          <cell r="W19636"/>
        </row>
        <row r="19637">
          <cell r="K19637"/>
          <cell r="V19637"/>
          <cell r="W19637"/>
        </row>
        <row r="19638">
          <cell r="K19638"/>
          <cell r="V19638"/>
          <cell r="W19638"/>
        </row>
        <row r="19639">
          <cell r="K19639"/>
          <cell r="V19639"/>
          <cell r="W19639"/>
        </row>
        <row r="19640">
          <cell r="K19640"/>
          <cell r="V19640"/>
          <cell r="W19640"/>
        </row>
        <row r="19641">
          <cell r="K19641"/>
          <cell r="V19641"/>
          <cell r="W19641"/>
        </row>
        <row r="19642">
          <cell r="K19642"/>
          <cell r="V19642"/>
          <cell r="W19642"/>
        </row>
        <row r="19643">
          <cell r="K19643"/>
          <cell r="V19643"/>
          <cell r="W19643"/>
        </row>
        <row r="19644">
          <cell r="K19644"/>
          <cell r="V19644"/>
          <cell r="W19644"/>
        </row>
        <row r="19645">
          <cell r="K19645"/>
          <cell r="V19645"/>
          <cell r="W19645"/>
        </row>
        <row r="19646">
          <cell r="K19646"/>
          <cell r="V19646"/>
          <cell r="W19646"/>
        </row>
        <row r="19647">
          <cell r="K19647"/>
          <cell r="V19647"/>
          <cell r="W19647"/>
        </row>
        <row r="19648">
          <cell r="K19648"/>
          <cell r="V19648"/>
          <cell r="W19648"/>
        </row>
        <row r="19649">
          <cell r="K19649"/>
          <cell r="V19649"/>
          <cell r="W19649"/>
        </row>
        <row r="19650">
          <cell r="K19650"/>
          <cell r="V19650"/>
          <cell r="W19650"/>
        </row>
        <row r="19651">
          <cell r="K19651"/>
          <cell r="V19651"/>
          <cell r="W19651"/>
        </row>
        <row r="19652">
          <cell r="K19652"/>
          <cell r="V19652"/>
          <cell r="W19652"/>
        </row>
        <row r="19653">
          <cell r="K19653"/>
          <cell r="V19653"/>
          <cell r="W19653"/>
        </row>
        <row r="19654">
          <cell r="K19654"/>
          <cell r="V19654"/>
          <cell r="W19654"/>
        </row>
        <row r="19655">
          <cell r="K19655"/>
          <cell r="V19655"/>
          <cell r="W19655"/>
        </row>
        <row r="19656">
          <cell r="K19656"/>
          <cell r="V19656"/>
          <cell r="W19656"/>
        </row>
        <row r="19657">
          <cell r="K19657"/>
          <cell r="V19657"/>
          <cell r="W19657"/>
        </row>
        <row r="19658">
          <cell r="K19658"/>
          <cell r="V19658"/>
          <cell r="W19658"/>
        </row>
        <row r="19659">
          <cell r="K19659"/>
          <cell r="V19659"/>
          <cell r="W19659"/>
        </row>
        <row r="19660">
          <cell r="K19660"/>
          <cell r="V19660"/>
          <cell r="W19660"/>
        </row>
        <row r="19661">
          <cell r="K19661"/>
          <cell r="V19661"/>
          <cell r="W19661"/>
        </row>
        <row r="19662">
          <cell r="K19662"/>
          <cell r="V19662"/>
          <cell r="W19662"/>
        </row>
        <row r="19663">
          <cell r="K19663"/>
          <cell r="V19663"/>
          <cell r="W19663"/>
        </row>
        <row r="19664">
          <cell r="K19664"/>
          <cell r="V19664"/>
          <cell r="W19664"/>
        </row>
        <row r="19665">
          <cell r="K19665"/>
          <cell r="V19665"/>
          <cell r="W19665"/>
        </row>
        <row r="19666">
          <cell r="K19666"/>
          <cell r="V19666"/>
          <cell r="W19666"/>
        </row>
        <row r="19667">
          <cell r="K19667"/>
          <cell r="V19667"/>
          <cell r="W19667"/>
        </row>
        <row r="19668">
          <cell r="K19668"/>
          <cell r="V19668"/>
          <cell r="W19668"/>
        </row>
        <row r="19669">
          <cell r="K19669"/>
          <cell r="V19669"/>
          <cell r="W19669"/>
        </row>
        <row r="19670">
          <cell r="K19670"/>
          <cell r="V19670"/>
          <cell r="W19670"/>
        </row>
        <row r="19671">
          <cell r="K19671"/>
          <cell r="V19671"/>
          <cell r="W19671"/>
        </row>
        <row r="19672">
          <cell r="K19672"/>
          <cell r="V19672"/>
          <cell r="W19672"/>
        </row>
        <row r="19673">
          <cell r="K19673"/>
          <cell r="V19673"/>
          <cell r="W19673"/>
        </row>
        <row r="19674">
          <cell r="K19674"/>
          <cell r="V19674"/>
          <cell r="W19674"/>
        </row>
        <row r="19675">
          <cell r="K19675"/>
          <cell r="V19675"/>
          <cell r="W19675"/>
        </row>
        <row r="19676">
          <cell r="K19676"/>
          <cell r="V19676"/>
          <cell r="W19676"/>
        </row>
        <row r="19677">
          <cell r="K19677"/>
          <cell r="V19677"/>
          <cell r="W19677"/>
        </row>
        <row r="19678">
          <cell r="K19678"/>
          <cell r="V19678"/>
          <cell r="W19678"/>
        </row>
        <row r="19679">
          <cell r="K19679"/>
          <cell r="V19679"/>
          <cell r="W19679"/>
        </row>
        <row r="19680">
          <cell r="K19680"/>
          <cell r="V19680"/>
          <cell r="W19680"/>
        </row>
        <row r="19681">
          <cell r="K19681"/>
          <cell r="V19681"/>
          <cell r="W19681"/>
        </row>
        <row r="19682">
          <cell r="K19682"/>
          <cell r="V19682"/>
          <cell r="W19682"/>
        </row>
        <row r="19683">
          <cell r="K19683"/>
          <cell r="V19683"/>
          <cell r="W19683"/>
        </row>
        <row r="19684">
          <cell r="K19684"/>
          <cell r="V19684"/>
          <cell r="W19684"/>
        </row>
        <row r="19685">
          <cell r="K19685"/>
          <cell r="V19685"/>
          <cell r="W19685"/>
        </row>
        <row r="19686">
          <cell r="K19686"/>
          <cell r="V19686"/>
          <cell r="W19686"/>
        </row>
        <row r="19687">
          <cell r="K19687"/>
          <cell r="V19687"/>
          <cell r="W19687"/>
        </row>
        <row r="19688">
          <cell r="K19688"/>
          <cell r="V19688"/>
          <cell r="W19688"/>
        </row>
        <row r="19689">
          <cell r="K19689"/>
          <cell r="V19689"/>
          <cell r="W19689"/>
        </row>
        <row r="19690">
          <cell r="K19690"/>
          <cell r="V19690"/>
          <cell r="W19690"/>
        </row>
        <row r="19691">
          <cell r="K19691"/>
          <cell r="V19691"/>
          <cell r="W19691"/>
        </row>
        <row r="19692">
          <cell r="K19692"/>
          <cell r="V19692"/>
          <cell r="W19692"/>
        </row>
        <row r="19693">
          <cell r="K19693"/>
          <cell r="V19693"/>
          <cell r="W19693"/>
        </row>
        <row r="19694">
          <cell r="K19694"/>
          <cell r="V19694"/>
          <cell r="W19694"/>
        </row>
        <row r="19695">
          <cell r="K19695"/>
          <cell r="V19695"/>
          <cell r="W19695"/>
        </row>
        <row r="19696">
          <cell r="K19696"/>
          <cell r="V19696"/>
          <cell r="W19696"/>
        </row>
        <row r="19697">
          <cell r="K19697"/>
          <cell r="V19697"/>
          <cell r="W19697"/>
        </row>
        <row r="19698">
          <cell r="K19698"/>
          <cell r="V19698"/>
          <cell r="W19698"/>
        </row>
        <row r="19699">
          <cell r="K19699"/>
          <cell r="V19699"/>
          <cell r="W19699"/>
        </row>
        <row r="19700">
          <cell r="K19700"/>
          <cell r="V19700"/>
          <cell r="W19700"/>
        </row>
        <row r="19701">
          <cell r="K19701"/>
          <cell r="V19701"/>
          <cell r="W19701"/>
        </row>
        <row r="19702">
          <cell r="K19702"/>
          <cell r="V19702"/>
          <cell r="W19702"/>
        </row>
        <row r="19703">
          <cell r="K19703"/>
          <cell r="V19703"/>
          <cell r="W19703"/>
        </row>
        <row r="19704">
          <cell r="K19704"/>
          <cell r="V19704"/>
          <cell r="W19704"/>
        </row>
        <row r="19705">
          <cell r="K19705"/>
          <cell r="V19705"/>
          <cell r="W19705"/>
        </row>
        <row r="19706">
          <cell r="K19706"/>
          <cell r="V19706"/>
          <cell r="W19706"/>
        </row>
        <row r="19707">
          <cell r="K19707"/>
          <cell r="V19707"/>
          <cell r="W19707"/>
        </row>
        <row r="19708">
          <cell r="K19708"/>
          <cell r="V19708"/>
          <cell r="W19708"/>
        </row>
        <row r="19709">
          <cell r="K19709"/>
          <cell r="V19709"/>
          <cell r="W19709"/>
        </row>
        <row r="19710">
          <cell r="K19710"/>
          <cell r="V19710"/>
          <cell r="W19710"/>
        </row>
        <row r="19711">
          <cell r="K19711"/>
          <cell r="V19711"/>
          <cell r="W19711"/>
        </row>
        <row r="19712">
          <cell r="K19712"/>
          <cell r="V19712"/>
          <cell r="W19712"/>
        </row>
        <row r="19713">
          <cell r="K19713"/>
          <cell r="V19713"/>
          <cell r="W19713"/>
        </row>
        <row r="19714">
          <cell r="K19714"/>
          <cell r="V19714"/>
          <cell r="W19714"/>
        </row>
        <row r="19715">
          <cell r="K19715"/>
          <cell r="V19715"/>
          <cell r="W19715"/>
        </row>
        <row r="19716">
          <cell r="K19716"/>
          <cell r="V19716"/>
          <cell r="W19716"/>
        </row>
        <row r="19717">
          <cell r="K19717"/>
          <cell r="V19717"/>
          <cell r="W19717"/>
        </row>
        <row r="19718">
          <cell r="K19718"/>
          <cell r="V19718"/>
          <cell r="W19718"/>
        </row>
        <row r="19719">
          <cell r="K19719"/>
          <cell r="V19719"/>
          <cell r="W19719"/>
        </row>
        <row r="19720">
          <cell r="K19720"/>
          <cell r="V19720"/>
          <cell r="W19720"/>
        </row>
        <row r="19721">
          <cell r="K19721"/>
          <cell r="V19721"/>
          <cell r="W19721"/>
        </row>
        <row r="19722">
          <cell r="K19722"/>
          <cell r="V19722"/>
          <cell r="W19722"/>
        </row>
        <row r="19723">
          <cell r="K19723"/>
          <cell r="V19723"/>
          <cell r="W19723"/>
        </row>
        <row r="19724">
          <cell r="K19724"/>
          <cell r="V19724"/>
          <cell r="W19724"/>
        </row>
        <row r="19725">
          <cell r="K19725"/>
          <cell r="V19725"/>
          <cell r="W19725"/>
        </row>
        <row r="19726">
          <cell r="K19726"/>
          <cell r="V19726"/>
          <cell r="W19726"/>
        </row>
        <row r="19727">
          <cell r="K19727"/>
          <cell r="V19727"/>
          <cell r="W19727"/>
        </row>
        <row r="19728">
          <cell r="K19728"/>
          <cell r="V19728"/>
          <cell r="W19728"/>
        </row>
        <row r="19729">
          <cell r="K19729"/>
          <cell r="V19729"/>
          <cell r="W19729"/>
        </row>
        <row r="19730">
          <cell r="K19730"/>
          <cell r="V19730"/>
          <cell r="W19730"/>
        </row>
        <row r="19731">
          <cell r="K19731"/>
          <cell r="V19731"/>
          <cell r="W19731"/>
        </row>
        <row r="19732">
          <cell r="K19732"/>
          <cell r="V19732"/>
          <cell r="W19732"/>
        </row>
        <row r="19733">
          <cell r="K19733"/>
          <cell r="V19733"/>
          <cell r="W19733"/>
        </row>
        <row r="19734">
          <cell r="K19734"/>
          <cell r="V19734"/>
          <cell r="W19734"/>
        </row>
        <row r="19735">
          <cell r="K19735"/>
          <cell r="V19735"/>
          <cell r="W19735"/>
        </row>
        <row r="19736">
          <cell r="K19736"/>
          <cell r="V19736"/>
          <cell r="W19736"/>
        </row>
        <row r="19737">
          <cell r="K19737"/>
          <cell r="V19737"/>
          <cell r="W19737"/>
        </row>
        <row r="19738">
          <cell r="K19738"/>
          <cell r="V19738"/>
          <cell r="W19738"/>
        </row>
        <row r="19739">
          <cell r="K19739"/>
          <cell r="V19739"/>
          <cell r="W19739"/>
        </row>
        <row r="19740">
          <cell r="K19740"/>
          <cell r="V19740"/>
          <cell r="W19740"/>
        </row>
        <row r="19741">
          <cell r="K19741"/>
          <cell r="V19741"/>
          <cell r="W19741"/>
        </row>
        <row r="19742">
          <cell r="K19742"/>
          <cell r="V19742"/>
          <cell r="W19742"/>
        </row>
        <row r="19743">
          <cell r="K19743"/>
          <cell r="V19743"/>
          <cell r="W19743"/>
        </row>
        <row r="19744">
          <cell r="K19744"/>
          <cell r="V19744"/>
          <cell r="W19744"/>
        </row>
        <row r="19745">
          <cell r="K19745"/>
          <cell r="V19745"/>
          <cell r="W19745"/>
        </row>
        <row r="19746">
          <cell r="K19746"/>
          <cell r="V19746"/>
          <cell r="W19746"/>
        </row>
        <row r="19747">
          <cell r="K19747"/>
          <cell r="V19747"/>
          <cell r="W19747"/>
        </row>
        <row r="19748">
          <cell r="K19748"/>
          <cell r="V19748"/>
          <cell r="W19748"/>
        </row>
        <row r="19749">
          <cell r="K19749"/>
          <cell r="V19749"/>
          <cell r="W19749"/>
        </row>
        <row r="19750">
          <cell r="K19750"/>
          <cell r="V19750"/>
          <cell r="W19750"/>
        </row>
        <row r="19751">
          <cell r="K19751"/>
          <cell r="V19751"/>
          <cell r="W19751"/>
        </row>
        <row r="19752">
          <cell r="K19752"/>
          <cell r="V19752"/>
          <cell r="W19752"/>
        </row>
        <row r="19753">
          <cell r="K19753"/>
          <cell r="V19753"/>
          <cell r="W19753"/>
        </row>
        <row r="19754">
          <cell r="K19754"/>
          <cell r="V19754"/>
          <cell r="W19754"/>
        </row>
        <row r="19755">
          <cell r="K19755"/>
          <cell r="V19755"/>
          <cell r="W19755"/>
        </row>
        <row r="19756">
          <cell r="K19756"/>
          <cell r="V19756"/>
          <cell r="W19756"/>
        </row>
        <row r="19757">
          <cell r="K19757"/>
          <cell r="V19757"/>
          <cell r="W19757"/>
        </row>
        <row r="19758">
          <cell r="K19758"/>
          <cell r="V19758"/>
          <cell r="W19758"/>
        </row>
        <row r="19759">
          <cell r="K19759"/>
          <cell r="V19759"/>
          <cell r="W19759"/>
        </row>
        <row r="19760">
          <cell r="K19760"/>
          <cell r="V19760"/>
          <cell r="W19760"/>
        </row>
        <row r="19761">
          <cell r="K19761"/>
          <cell r="V19761"/>
          <cell r="W19761"/>
        </row>
        <row r="19762">
          <cell r="K19762"/>
          <cell r="V19762"/>
          <cell r="W19762"/>
        </row>
        <row r="19763">
          <cell r="K19763"/>
          <cell r="V19763"/>
          <cell r="W19763"/>
        </row>
        <row r="19764">
          <cell r="K19764"/>
          <cell r="V19764"/>
          <cell r="W19764"/>
        </row>
        <row r="19765">
          <cell r="K19765"/>
          <cell r="V19765"/>
          <cell r="W19765"/>
        </row>
        <row r="19766">
          <cell r="K19766"/>
          <cell r="V19766"/>
          <cell r="W19766"/>
        </row>
        <row r="19767">
          <cell r="K19767"/>
          <cell r="V19767"/>
          <cell r="W19767"/>
        </row>
        <row r="19768">
          <cell r="K19768"/>
          <cell r="V19768"/>
          <cell r="W19768"/>
        </row>
        <row r="19769">
          <cell r="K19769"/>
          <cell r="V19769"/>
          <cell r="W19769"/>
        </row>
        <row r="19770">
          <cell r="K19770"/>
          <cell r="V19770"/>
          <cell r="W19770"/>
        </row>
        <row r="19771">
          <cell r="K19771"/>
          <cell r="V19771"/>
          <cell r="W19771"/>
        </row>
        <row r="19772">
          <cell r="K19772"/>
          <cell r="V19772"/>
          <cell r="W19772"/>
        </row>
        <row r="19773">
          <cell r="K19773"/>
          <cell r="V19773"/>
          <cell r="W19773"/>
        </row>
        <row r="19774">
          <cell r="K19774"/>
          <cell r="V19774"/>
          <cell r="W19774"/>
        </row>
        <row r="19775">
          <cell r="K19775"/>
          <cell r="V19775"/>
          <cell r="W19775"/>
        </row>
        <row r="19776">
          <cell r="K19776"/>
          <cell r="V19776"/>
          <cell r="W19776"/>
        </row>
        <row r="19777">
          <cell r="K19777"/>
          <cell r="V19777"/>
          <cell r="W19777"/>
        </row>
        <row r="19778">
          <cell r="K19778"/>
          <cell r="V19778"/>
          <cell r="W19778"/>
        </row>
        <row r="19779">
          <cell r="K19779"/>
          <cell r="V19779"/>
          <cell r="W19779"/>
        </row>
        <row r="19780">
          <cell r="K19780"/>
          <cell r="V19780"/>
          <cell r="W19780"/>
        </row>
        <row r="19781">
          <cell r="K19781"/>
          <cell r="V19781"/>
          <cell r="W19781"/>
        </row>
        <row r="19782">
          <cell r="K19782"/>
          <cell r="V19782"/>
          <cell r="W19782"/>
        </row>
        <row r="19783">
          <cell r="K19783"/>
          <cell r="V19783"/>
          <cell r="W19783"/>
        </row>
        <row r="19784">
          <cell r="K19784"/>
          <cell r="V19784"/>
          <cell r="W19784"/>
        </row>
        <row r="19785">
          <cell r="K19785"/>
          <cell r="V19785"/>
          <cell r="W19785"/>
        </row>
        <row r="19786">
          <cell r="K19786"/>
          <cell r="V19786"/>
          <cell r="W19786"/>
        </row>
        <row r="19787">
          <cell r="K19787"/>
          <cell r="V19787"/>
          <cell r="W19787"/>
        </row>
        <row r="19788">
          <cell r="K19788"/>
          <cell r="V19788"/>
          <cell r="W19788"/>
        </row>
        <row r="19789">
          <cell r="K19789"/>
          <cell r="V19789"/>
          <cell r="W19789"/>
        </row>
        <row r="19790">
          <cell r="K19790"/>
          <cell r="V19790"/>
          <cell r="W19790"/>
        </row>
        <row r="19791">
          <cell r="K19791"/>
          <cell r="V19791"/>
          <cell r="W19791"/>
        </row>
        <row r="19792">
          <cell r="K19792"/>
          <cell r="V19792"/>
          <cell r="W19792"/>
        </row>
        <row r="19793">
          <cell r="K19793"/>
          <cell r="V19793"/>
          <cell r="W19793"/>
        </row>
        <row r="19794">
          <cell r="K19794"/>
          <cell r="V19794"/>
          <cell r="W19794"/>
        </row>
        <row r="19795">
          <cell r="K19795"/>
          <cell r="V19795"/>
          <cell r="W19795"/>
        </row>
        <row r="19796">
          <cell r="K19796"/>
          <cell r="V19796"/>
          <cell r="W19796"/>
        </row>
        <row r="19797">
          <cell r="K19797"/>
          <cell r="V19797"/>
          <cell r="W19797"/>
        </row>
        <row r="19798">
          <cell r="K19798"/>
          <cell r="V19798"/>
          <cell r="W19798"/>
        </row>
        <row r="19799">
          <cell r="K19799"/>
          <cell r="V19799"/>
          <cell r="W19799"/>
        </row>
        <row r="19800">
          <cell r="K19800"/>
          <cell r="V19800"/>
          <cell r="W19800"/>
        </row>
        <row r="19801">
          <cell r="K19801"/>
          <cell r="V19801"/>
          <cell r="W19801"/>
        </row>
        <row r="19802">
          <cell r="K19802"/>
          <cell r="V19802"/>
          <cell r="W19802"/>
        </row>
        <row r="19803">
          <cell r="K19803"/>
          <cell r="V19803"/>
          <cell r="W19803"/>
        </row>
        <row r="19804">
          <cell r="K19804"/>
          <cell r="V19804"/>
          <cell r="W19804"/>
        </row>
        <row r="19805">
          <cell r="K19805"/>
          <cell r="V19805"/>
          <cell r="W19805"/>
        </row>
        <row r="19806">
          <cell r="K19806"/>
          <cell r="V19806"/>
          <cell r="W19806"/>
        </row>
        <row r="19807">
          <cell r="K19807"/>
          <cell r="V19807"/>
          <cell r="W19807"/>
        </row>
        <row r="19808">
          <cell r="K19808"/>
          <cell r="V19808"/>
          <cell r="W19808"/>
        </row>
        <row r="19809">
          <cell r="K19809"/>
          <cell r="V19809"/>
          <cell r="W19809"/>
        </row>
        <row r="19810">
          <cell r="K19810"/>
          <cell r="V19810"/>
          <cell r="W19810"/>
        </row>
        <row r="19811">
          <cell r="K19811"/>
          <cell r="V19811"/>
          <cell r="W19811"/>
        </row>
        <row r="19812">
          <cell r="K19812"/>
          <cell r="V19812"/>
          <cell r="W19812"/>
        </row>
        <row r="19813">
          <cell r="K19813"/>
          <cell r="V19813"/>
          <cell r="W19813"/>
        </row>
        <row r="19814">
          <cell r="K19814"/>
          <cell r="V19814"/>
          <cell r="W19814"/>
        </row>
        <row r="19815">
          <cell r="K19815"/>
          <cell r="V19815"/>
          <cell r="W19815"/>
        </row>
        <row r="19816">
          <cell r="K19816"/>
          <cell r="V19816"/>
          <cell r="W19816"/>
        </row>
        <row r="19817">
          <cell r="K19817"/>
          <cell r="V19817"/>
          <cell r="W19817"/>
        </row>
        <row r="19818">
          <cell r="K19818"/>
          <cell r="V19818"/>
          <cell r="W19818"/>
        </row>
        <row r="19819">
          <cell r="K19819"/>
          <cell r="V19819"/>
          <cell r="W19819"/>
        </row>
        <row r="19820">
          <cell r="K19820"/>
          <cell r="V19820"/>
          <cell r="W19820"/>
        </row>
        <row r="19821">
          <cell r="K19821"/>
          <cell r="V19821"/>
          <cell r="W19821"/>
        </row>
        <row r="19822">
          <cell r="K19822"/>
          <cell r="V19822"/>
          <cell r="W19822"/>
        </row>
        <row r="19823">
          <cell r="K19823"/>
          <cell r="V19823"/>
          <cell r="W19823"/>
        </row>
        <row r="19824">
          <cell r="K19824"/>
          <cell r="V19824"/>
          <cell r="W19824"/>
        </row>
        <row r="19825">
          <cell r="K19825"/>
          <cell r="V19825"/>
          <cell r="W19825"/>
        </row>
        <row r="19826">
          <cell r="K19826"/>
          <cell r="V19826"/>
          <cell r="W19826"/>
        </row>
        <row r="19827">
          <cell r="K19827"/>
          <cell r="V19827"/>
          <cell r="W19827"/>
        </row>
        <row r="19828">
          <cell r="K19828"/>
          <cell r="V19828"/>
          <cell r="W19828"/>
        </row>
        <row r="19829">
          <cell r="K19829"/>
          <cell r="V19829"/>
          <cell r="W19829"/>
        </row>
        <row r="19830">
          <cell r="K19830"/>
          <cell r="V19830"/>
          <cell r="W19830"/>
        </row>
        <row r="19831">
          <cell r="K19831"/>
          <cell r="V19831"/>
          <cell r="W19831"/>
        </row>
        <row r="19832">
          <cell r="K19832"/>
          <cell r="V19832"/>
          <cell r="W19832"/>
        </row>
        <row r="19833">
          <cell r="K19833"/>
          <cell r="V19833"/>
          <cell r="W19833"/>
        </row>
        <row r="19834">
          <cell r="K19834"/>
          <cell r="V19834"/>
          <cell r="W19834"/>
        </row>
        <row r="19835">
          <cell r="K19835"/>
          <cell r="V19835"/>
          <cell r="W19835"/>
        </row>
        <row r="19836">
          <cell r="K19836"/>
          <cell r="V19836"/>
          <cell r="W19836"/>
        </row>
        <row r="19837">
          <cell r="K19837"/>
          <cell r="V19837"/>
          <cell r="W19837"/>
        </row>
        <row r="19838">
          <cell r="K19838"/>
          <cell r="V19838"/>
          <cell r="W19838"/>
        </row>
        <row r="19839">
          <cell r="K19839"/>
          <cell r="V19839"/>
          <cell r="W19839"/>
        </row>
        <row r="19840">
          <cell r="K19840"/>
          <cell r="V19840"/>
          <cell r="W19840"/>
        </row>
        <row r="19841">
          <cell r="K19841"/>
          <cell r="V19841"/>
          <cell r="W19841"/>
        </row>
        <row r="19842">
          <cell r="K19842"/>
          <cell r="V19842"/>
          <cell r="W19842"/>
        </row>
        <row r="19843">
          <cell r="K19843"/>
          <cell r="V19843"/>
          <cell r="W19843"/>
        </row>
        <row r="19844">
          <cell r="K19844"/>
          <cell r="V19844"/>
          <cell r="W19844"/>
        </row>
        <row r="19845">
          <cell r="K19845"/>
          <cell r="V19845"/>
          <cell r="W19845"/>
        </row>
        <row r="19846">
          <cell r="K19846"/>
          <cell r="V19846"/>
          <cell r="W19846"/>
        </row>
        <row r="19847">
          <cell r="K19847"/>
          <cell r="V19847"/>
          <cell r="W19847"/>
        </row>
        <row r="19848">
          <cell r="K19848"/>
          <cell r="V19848"/>
          <cell r="W19848"/>
        </row>
        <row r="19849">
          <cell r="K19849"/>
          <cell r="V19849"/>
          <cell r="W19849"/>
        </row>
        <row r="19850">
          <cell r="K19850"/>
          <cell r="V19850"/>
          <cell r="W19850"/>
        </row>
        <row r="19851">
          <cell r="K19851"/>
          <cell r="V19851"/>
          <cell r="W19851"/>
        </row>
        <row r="19852">
          <cell r="K19852"/>
          <cell r="V19852"/>
          <cell r="W19852"/>
        </row>
        <row r="19853">
          <cell r="K19853"/>
          <cell r="V19853"/>
          <cell r="W19853"/>
        </row>
        <row r="19854">
          <cell r="K19854"/>
          <cell r="V19854"/>
          <cell r="W19854"/>
        </row>
        <row r="19855">
          <cell r="K19855"/>
          <cell r="V19855"/>
          <cell r="W19855"/>
        </row>
        <row r="19856">
          <cell r="K19856"/>
          <cell r="V19856"/>
          <cell r="W19856"/>
        </row>
        <row r="19857">
          <cell r="K19857"/>
          <cell r="V19857"/>
          <cell r="W19857"/>
        </row>
        <row r="19858">
          <cell r="K19858"/>
          <cell r="V19858"/>
          <cell r="W19858"/>
        </row>
        <row r="19859">
          <cell r="K19859"/>
          <cell r="V19859"/>
          <cell r="W19859"/>
        </row>
        <row r="19860">
          <cell r="K19860"/>
          <cell r="V19860"/>
          <cell r="W19860"/>
        </row>
        <row r="19861">
          <cell r="K19861"/>
          <cell r="V19861"/>
          <cell r="W19861"/>
        </row>
        <row r="19862">
          <cell r="K19862"/>
          <cell r="V19862"/>
          <cell r="W19862"/>
        </row>
        <row r="19863">
          <cell r="K19863"/>
          <cell r="V19863"/>
          <cell r="W19863"/>
        </row>
        <row r="19864">
          <cell r="K19864"/>
          <cell r="V19864"/>
          <cell r="W19864"/>
        </row>
        <row r="19865">
          <cell r="K19865"/>
          <cell r="V19865"/>
          <cell r="W19865"/>
        </row>
        <row r="19866">
          <cell r="K19866"/>
          <cell r="V19866"/>
          <cell r="W19866"/>
        </row>
        <row r="19867">
          <cell r="K19867"/>
          <cell r="V19867"/>
          <cell r="W19867"/>
        </row>
        <row r="19868">
          <cell r="K19868"/>
          <cell r="V19868"/>
          <cell r="W19868"/>
        </row>
        <row r="19869">
          <cell r="K19869"/>
          <cell r="V19869"/>
          <cell r="W19869"/>
        </row>
        <row r="19870">
          <cell r="K19870"/>
          <cell r="V19870"/>
          <cell r="W19870"/>
        </row>
        <row r="19871">
          <cell r="K19871"/>
          <cell r="V19871"/>
          <cell r="W19871"/>
        </row>
        <row r="19872">
          <cell r="K19872"/>
          <cell r="V19872"/>
          <cell r="W19872"/>
        </row>
        <row r="19873">
          <cell r="K19873"/>
          <cell r="V19873"/>
          <cell r="W19873"/>
        </row>
        <row r="19874">
          <cell r="K19874"/>
          <cell r="V19874"/>
          <cell r="W19874"/>
        </row>
        <row r="19875">
          <cell r="K19875"/>
          <cell r="V19875"/>
          <cell r="W19875"/>
        </row>
        <row r="19876">
          <cell r="K19876"/>
          <cell r="V19876"/>
          <cell r="W19876"/>
        </row>
        <row r="19877">
          <cell r="K19877"/>
          <cell r="V19877"/>
          <cell r="W19877"/>
        </row>
        <row r="19878">
          <cell r="K19878"/>
          <cell r="V19878"/>
          <cell r="W19878"/>
        </row>
        <row r="19879">
          <cell r="K19879"/>
          <cell r="V19879"/>
          <cell r="W19879"/>
        </row>
        <row r="19880">
          <cell r="K19880"/>
          <cell r="V19880"/>
          <cell r="W19880"/>
        </row>
        <row r="19881">
          <cell r="K19881"/>
          <cell r="V19881"/>
          <cell r="W19881"/>
        </row>
        <row r="19882">
          <cell r="K19882"/>
          <cell r="V19882"/>
          <cell r="W19882"/>
        </row>
        <row r="19883">
          <cell r="K19883"/>
          <cell r="V19883"/>
          <cell r="W19883"/>
        </row>
        <row r="19884">
          <cell r="K19884"/>
          <cell r="V19884"/>
          <cell r="W19884"/>
        </row>
        <row r="19885">
          <cell r="K19885"/>
          <cell r="V19885"/>
          <cell r="W19885"/>
        </row>
        <row r="19886">
          <cell r="K19886"/>
          <cell r="V19886"/>
          <cell r="W19886"/>
        </row>
        <row r="19887">
          <cell r="K19887"/>
          <cell r="V19887"/>
          <cell r="W19887"/>
        </row>
        <row r="19888">
          <cell r="K19888"/>
          <cell r="V19888"/>
          <cell r="W19888"/>
        </row>
        <row r="19889">
          <cell r="K19889"/>
          <cell r="V19889"/>
          <cell r="W19889"/>
        </row>
        <row r="19890">
          <cell r="K19890"/>
          <cell r="V19890"/>
          <cell r="W19890"/>
        </row>
        <row r="19891">
          <cell r="K19891"/>
          <cell r="V19891"/>
          <cell r="W19891"/>
        </row>
        <row r="19892">
          <cell r="K19892"/>
          <cell r="V19892"/>
          <cell r="W19892"/>
        </row>
        <row r="19893">
          <cell r="K19893"/>
          <cell r="V19893"/>
          <cell r="W19893"/>
        </row>
        <row r="19894">
          <cell r="K19894"/>
          <cell r="V19894"/>
          <cell r="W19894"/>
        </row>
        <row r="19895">
          <cell r="K19895"/>
          <cell r="V19895"/>
          <cell r="W19895"/>
        </row>
        <row r="19896">
          <cell r="K19896"/>
          <cell r="V19896"/>
          <cell r="W19896"/>
        </row>
        <row r="19897">
          <cell r="K19897"/>
          <cell r="V19897"/>
          <cell r="W19897"/>
        </row>
        <row r="19898">
          <cell r="K19898"/>
          <cell r="V19898"/>
          <cell r="W19898"/>
        </row>
        <row r="19899">
          <cell r="K19899"/>
          <cell r="V19899"/>
          <cell r="W19899"/>
        </row>
        <row r="19900">
          <cell r="K19900"/>
          <cell r="V19900"/>
          <cell r="W19900"/>
        </row>
        <row r="19901">
          <cell r="K19901"/>
          <cell r="V19901"/>
          <cell r="W19901"/>
        </row>
        <row r="19902">
          <cell r="K19902"/>
          <cell r="V19902"/>
          <cell r="W19902"/>
        </row>
        <row r="19903">
          <cell r="K19903"/>
          <cell r="V19903"/>
          <cell r="W19903"/>
        </row>
        <row r="19904">
          <cell r="K19904"/>
          <cell r="V19904"/>
          <cell r="W19904"/>
        </row>
        <row r="19905">
          <cell r="K19905"/>
          <cell r="V19905"/>
          <cell r="W19905"/>
        </row>
        <row r="19906">
          <cell r="K19906"/>
          <cell r="V19906"/>
          <cell r="W19906"/>
        </row>
        <row r="19907">
          <cell r="K19907"/>
          <cell r="V19907"/>
          <cell r="W19907"/>
        </row>
        <row r="19908">
          <cell r="K19908"/>
          <cell r="V19908"/>
          <cell r="W19908"/>
        </row>
        <row r="19909">
          <cell r="K19909"/>
          <cell r="V19909"/>
          <cell r="W19909"/>
        </row>
        <row r="19910">
          <cell r="K19910"/>
          <cell r="V19910"/>
          <cell r="W19910"/>
        </row>
        <row r="19911">
          <cell r="K19911"/>
          <cell r="V19911"/>
          <cell r="W19911"/>
        </row>
        <row r="19912">
          <cell r="K19912"/>
          <cell r="V19912"/>
          <cell r="W19912"/>
        </row>
        <row r="19913">
          <cell r="K19913"/>
          <cell r="V19913"/>
          <cell r="W19913"/>
        </row>
        <row r="19914">
          <cell r="K19914"/>
          <cell r="V19914"/>
          <cell r="W19914"/>
        </row>
        <row r="19915">
          <cell r="K19915"/>
          <cell r="V19915"/>
          <cell r="W19915"/>
        </row>
        <row r="19916">
          <cell r="K19916"/>
          <cell r="V19916"/>
          <cell r="W19916"/>
        </row>
        <row r="19917">
          <cell r="K19917"/>
          <cell r="V19917"/>
          <cell r="W19917"/>
        </row>
        <row r="19918">
          <cell r="K19918"/>
          <cell r="V19918"/>
          <cell r="W19918"/>
        </row>
        <row r="19919">
          <cell r="K19919"/>
          <cell r="V19919"/>
          <cell r="W19919"/>
        </row>
        <row r="19920">
          <cell r="K19920"/>
          <cell r="V19920"/>
          <cell r="W19920"/>
        </row>
        <row r="19921">
          <cell r="K19921"/>
          <cell r="V19921"/>
          <cell r="W19921"/>
        </row>
        <row r="19922">
          <cell r="K19922"/>
          <cell r="V19922"/>
          <cell r="W19922"/>
        </row>
        <row r="19923">
          <cell r="K19923"/>
          <cell r="V19923"/>
          <cell r="W19923"/>
        </row>
        <row r="19924">
          <cell r="K19924"/>
          <cell r="V19924"/>
          <cell r="W19924"/>
        </row>
        <row r="19925">
          <cell r="K19925"/>
          <cell r="V19925"/>
          <cell r="W19925"/>
        </row>
        <row r="19926">
          <cell r="K19926"/>
          <cell r="V19926"/>
          <cell r="W19926"/>
        </row>
        <row r="19927">
          <cell r="K19927"/>
          <cell r="V19927"/>
          <cell r="W19927"/>
        </row>
        <row r="19928">
          <cell r="K19928"/>
          <cell r="V19928"/>
          <cell r="W19928"/>
        </row>
        <row r="19929">
          <cell r="K19929"/>
          <cell r="V19929"/>
          <cell r="W19929"/>
        </row>
        <row r="19930">
          <cell r="K19930"/>
          <cell r="V19930"/>
          <cell r="W19930"/>
        </row>
        <row r="19931">
          <cell r="K19931"/>
          <cell r="V19931"/>
          <cell r="W19931"/>
        </row>
        <row r="19932">
          <cell r="K19932"/>
          <cell r="V19932"/>
          <cell r="W19932"/>
        </row>
        <row r="19933">
          <cell r="K19933"/>
          <cell r="V19933"/>
          <cell r="W19933"/>
        </row>
        <row r="19934">
          <cell r="K19934"/>
          <cell r="V19934"/>
          <cell r="W19934"/>
        </row>
        <row r="19935">
          <cell r="K19935"/>
          <cell r="V19935"/>
          <cell r="W19935"/>
        </row>
        <row r="19936">
          <cell r="K19936"/>
          <cell r="V19936"/>
          <cell r="W19936"/>
        </row>
        <row r="19937">
          <cell r="K19937"/>
          <cell r="V19937"/>
          <cell r="W19937"/>
        </row>
        <row r="19938">
          <cell r="K19938"/>
          <cell r="V19938"/>
          <cell r="W19938"/>
        </row>
        <row r="19939">
          <cell r="K19939"/>
          <cell r="V19939"/>
          <cell r="W19939"/>
        </row>
        <row r="19940">
          <cell r="K19940"/>
          <cell r="V19940"/>
          <cell r="W19940"/>
        </row>
        <row r="19941">
          <cell r="K19941"/>
          <cell r="V19941"/>
          <cell r="W19941"/>
        </row>
        <row r="19942">
          <cell r="K19942"/>
          <cell r="V19942"/>
          <cell r="W19942"/>
        </row>
        <row r="19943">
          <cell r="K19943"/>
          <cell r="V19943"/>
          <cell r="W19943"/>
        </row>
        <row r="19944">
          <cell r="K19944"/>
          <cell r="V19944"/>
          <cell r="W19944"/>
        </row>
        <row r="19945">
          <cell r="K19945"/>
          <cell r="V19945"/>
          <cell r="W19945"/>
        </row>
        <row r="19946">
          <cell r="K19946"/>
          <cell r="V19946"/>
          <cell r="W19946"/>
        </row>
        <row r="19947">
          <cell r="K19947"/>
          <cell r="V19947"/>
          <cell r="W19947"/>
        </row>
        <row r="19948">
          <cell r="K19948"/>
          <cell r="V19948"/>
          <cell r="W19948"/>
        </row>
        <row r="19949">
          <cell r="K19949"/>
          <cell r="V19949"/>
          <cell r="W19949"/>
        </row>
        <row r="19950">
          <cell r="K19950"/>
          <cell r="V19950"/>
          <cell r="W19950"/>
        </row>
        <row r="19951">
          <cell r="K19951"/>
          <cell r="V19951"/>
          <cell r="W19951"/>
        </row>
        <row r="19952">
          <cell r="K19952"/>
          <cell r="V19952"/>
          <cell r="W19952"/>
        </row>
        <row r="19953">
          <cell r="K19953"/>
          <cell r="V19953"/>
          <cell r="W19953"/>
        </row>
        <row r="19954">
          <cell r="K19954"/>
          <cell r="V19954"/>
          <cell r="W19954"/>
        </row>
        <row r="19955">
          <cell r="K19955"/>
          <cell r="V19955"/>
          <cell r="W19955"/>
        </row>
        <row r="19956">
          <cell r="K19956"/>
          <cell r="V19956"/>
          <cell r="W19956"/>
        </row>
        <row r="19957">
          <cell r="K19957"/>
          <cell r="V19957"/>
          <cell r="W19957"/>
        </row>
        <row r="19958">
          <cell r="K19958"/>
          <cell r="V19958"/>
          <cell r="W19958"/>
        </row>
        <row r="19959">
          <cell r="K19959"/>
          <cell r="V19959"/>
          <cell r="W19959"/>
        </row>
        <row r="19960">
          <cell r="K19960"/>
          <cell r="V19960"/>
          <cell r="W19960"/>
        </row>
        <row r="19961">
          <cell r="K19961"/>
          <cell r="V19961"/>
          <cell r="W19961"/>
        </row>
        <row r="19962">
          <cell r="K19962"/>
          <cell r="V19962"/>
          <cell r="W19962"/>
        </row>
        <row r="19963">
          <cell r="K19963"/>
          <cell r="V19963"/>
          <cell r="W19963"/>
        </row>
        <row r="19964">
          <cell r="K19964"/>
          <cell r="V19964"/>
          <cell r="W19964"/>
        </row>
        <row r="19965">
          <cell r="K19965"/>
          <cell r="V19965"/>
          <cell r="W19965"/>
        </row>
        <row r="19966">
          <cell r="K19966"/>
          <cell r="V19966"/>
          <cell r="W19966"/>
        </row>
        <row r="19967">
          <cell r="K19967"/>
          <cell r="V19967"/>
          <cell r="W19967"/>
        </row>
        <row r="19968">
          <cell r="K19968"/>
          <cell r="V19968"/>
          <cell r="W19968"/>
        </row>
        <row r="19969">
          <cell r="K19969"/>
          <cell r="V19969"/>
          <cell r="W19969"/>
        </row>
        <row r="19970">
          <cell r="K19970"/>
          <cell r="V19970"/>
          <cell r="W19970"/>
        </row>
        <row r="19971">
          <cell r="K19971"/>
          <cell r="V19971"/>
          <cell r="W19971"/>
        </row>
        <row r="19972">
          <cell r="K19972"/>
          <cell r="V19972"/>
          <cell r="W19972"/>
        </row>
        <row r="19973">
          <cell r="K19973"/>
          <cell r="V19973"/>
          <cell r="W19973"/>
        </row>
        <row r="19974">
          <cell r="K19974"/>
          <cell r="V19974"/>
          <cell r="W19974"/>
        </row>
        <row r="19975">
          <cell r="K19975"/>
          <cell r="V19975"/>
          <cell r="W19975"/>
        </row>
        <row r="19976">
          <cell r="K19976"/>
          <cell r="V19976"/>
          <cell r="W19976"/>
        </row>
        <row r="19977">
          <cell r="K19977"/>
          <cell r="V19977"/>
          <cell r="W19977"/>
        </row>
        <row r="19978">
          <cell r="K19978"/>
          <cell r="V19978"/>
          <cell r="W19978"/>
        </row>
        <row r="19979">
          <cell r="K19979"/>
          <cell r="V19979"/>
          <cell r="W19979"/>
        </row>
        <row r="19980">
          <cell r="K19980"/>
          <cell r="V19980"/>
          <cell r="W19980"/>
        </row>
        <row r="19981">
          <cell r="K19981"/>
          <cell r="V19981"/>
          <cell r="W19981"/>
        </row>
        <row r="19982">
          <cell r="K19982"/>
          <cell r="V19982"/>
          <cell r="W19982"/>
        </row>
        <row r="19983">
          <cell r="K19983"/>
          <cell r="V19983"/>
          <cell r="W19983"/>
        </row>
        <row r="19984">
          <cell r="K19984"/>
          <cell r="V19984"/>
          <cell r="W19984"/>
        </row>
        <row r="19985">
          <cell r="K19985"/>
          <cell r="V19985"/>
          <cell r="W19985"/>
        </row>
        <row r="19986">
          <cell r="K19986"/>
          <cell r="V19986"/>
          <cell r="W19986"/>
        </row>
        <row r="19987">
          <cell r="K19987"/>
          <cell r="V19987"/>
          <cell r="W19987"/>
        </row>
        <row r="19988">
          <cell r="K19988"/>
          <cell r="V19988"/>
          <cell r="W19988"/>
        </row>
        <row r="19989">
          <cell r="K19989"/>
          <cell r="V19989"/>
          <cell r="W19989"/>
        </row>
        <row r="19990">
          <cell r="K19990"/>
          <cell r="V19990"/>
          <cell r="W19990"/>
        </row>
        <row r="19991">
          <cell r="K19991"/>
          <cell r="V19991"/>
          <cell r="W19991"/>
        </row>
        <row r="19992">
          <cell r="K19992"/>
          <cell r="V19992"/>
          <cell r="W19992"/>
        </row>
        <row r="19993">
          <cell r="K19993"/>
          <cell r="V19993"/>
          <cell r="W19993"/>
        </row>
        <row r="19994">
          <cell r="K19994"/>
          <cell r="V19994"/>
          <cell r="W19994"/>
        </row>
        <row r="19995">
          <cell r="K19995"/>
          <cell r="V19995"/>
          <cell r="W19995"/>
        </row>
        <row r="19996">
          <cell r="K19996"/>
          <cell r="V19996"/>
          <cell r="W19996"/>
        </row>
        <row r="19997">
          <cell r="K19997"/>
          <cell r="V19997"/>
          <cell r="W19997"/>
        </row>
        <row r="19998">
          <cell r="K19998"/>
          <cell r="V19998"/>
          <cell r="W19998"/>
        </row>
        <row r="19999">
          <cell r="K19999"/>
          <cell r="V19999"/>
          <cell r="W19999"/>
        </row>
        <row r="20000">
          <cell r="K20000"/>
          <cell r="V20000"/>
          <cell r="W20000"/>
        </row>
        <row r="20001">
          <cell r="K20001"/>
          <cell r="V20001"/>
          <cell r="W20001"/>
        </row>
        <row r="20002">
          <cell r="K20002"/>
          <cell r="V20002"/>
          <cell r="W20002"/>
        </row>
        <row r="20003">
          <cell r="K20003"/>
          <cell r="V20003"/>
          <cell r="W20003"/>
        </row>
        <row r="20004">
          <cell r="K20004"/>
          <cell r="V20004"/>
          <cell r="W20004"/>
        </row>
        <row r="20005">
          <cell r="K20005"/>
          <cell r="V20005"/>
          <cell r="W20005"/>
        </row>
        <row r="20006">
          <cell r="K20006"/>
          <cell r="V20006"/>
          <cell r="W20006"/>
        </row>
        <row r="20007">
          <cell r="K20007"/>
          <cell r="V20007"/>
          <cell r="W20007"/>
        </row>
        <row r="20008">
          <cell r="K20008"/>
          <cell r="V20008"/>
          <cell r="W20008"/>
        </row>
        <row r="20009">
          <cell r="K20009"/>
          <cell r="V20009"/>
          <cell r="W20009"/>
        </row>
        <row r="20010">
          <cell r="K20010"/>
          <cell r="V20010"/>
          <cell r="W20010"/>
        </row>
        <row r="20011">
          <cell r="K20011"/>
          <cell r="V20011"/>
          <cell r="W20011"/>
        </row>
        <row r="20012">
          <cell r="K20012"/>
          <cell r="V20012"/>
          <cell r="W20012"/>
        </row>
        <row r="20013">
          <cell r="K20013"/>
          <cell r="V20013"/>
          <cell r="W20013"/>
        </row>
        <row r="20014">
          <cell r="K20014"/>
          <cell r="V20014"/>
          <cell r="W20014"/>
        </row>
        <row r="20015">
          <cell r="K20015"/>
          <cell r="V20015"/>
          <cell r="W20015"/>
        </row>
        <row r="20016">
          <cell r="K20016"/>
          <cell r="V20016"/>
          <cell r="W20016"/>
        </row>
        <row r="20017">
          <cell r="K20017"/>
          <cell r="V20017"/>
          <cell r="W20017"/>
        </row>
        <row r="20018">
          <cell r="K20018"/>
          <cell r="V20018"/>
          <cell r="W20018"/>
        </row>
        <row r="20019">
          <cell r="K20019"/>
          <cell r="V20019"/>
          <cell r="W20019"/>
        </row>
        <row r="20020">
          <cell r="K20020"/>
          <cell r="V20020"/>
          <cell r="W20020"/>
        </row>
        <row r="20021">
          <cell r="K20021"/>
          <cell r="V20021"/>
          <cell r="W20021"/>
        </row>
        <row r="20022">
          <cell r="K20022"/>
          <cell r="V20022"/>
          <cell r="W20022"/>
        </row>
        <row r="20023">
          <cell r="K20023"/>
          <cell r="V20023"/>
          <cell r="W20023"/>
        </row>
        <row r="20024">
          <cell r="K20024"/>
          <cell r="V20024"/>
          <cell r="W20024"/>
        </row>
        <row r="20025">
          <cell r="K20025"/>
          <cell r="V20025"/>
          <cell r="W20025"/>
        </row>
        <row r="20026">
          <cell r="K20026"/>
          <cell r="V20026"/>
          <cell r="W20026"/>
        </row>
        <row r="20027">
          <cell r="K20027"/>
          <cell r="V20027"/>
          <cell r="W20027"/>
        </row>
        <row r="20028">
          <cell r="K20028"/>
          <cell r="V20028"/>
          <cell r="W20028"/>
        </row>
        <row r="20029">
          <cell r="K20029"/>
          <cell r="V20029"/>
          <cell r="W20029"/>
        </row>
        <row r="20030">
          <cell r="K20030"/>
          <cell r="V20030"/>
          <cell r="W20030"/>
        </row>
        <row r="20031">
          <cell r="K20031"/>
          <cell r="V20031"/>
          <cell r="W20031"/>
        </row>
        <row r="20032">
          <cell r="K20032"/>
          <cell r="V20032"/>
          <cell r="W20032"/>
        </row>
        <row r="20033">
          <cell r="K20033"/>
          <cell r="V20033"/>
          <cell r="W20033"/>
        </row>
        <row r="20034">
          <cell r="K20034"/>
          <cell r="V20034"/>
          <cell r="W20034"/>
        </row>
        <row r="20035">
          <cell r="K20035"/>
          <cell r="V20035"/>
          <cell r="W20035"/>
        </row>
        <row r="20036">
          <cell r="K20036"/>
          <cell r="V20036"/>
          <cell r="W20036"/>
        </row>
        <row r="20037">
          <cell r="K20037"/>
          <cell r="V20037"/>
          <cell r="W20037"/>
        </row>
        <row r="20038">
          <cell r="K20038"/>
          <cell r="V20038"/>
          <cell r="W20038"/>
        </row>
        <row r="20039">
          <cell r="K20039"/>
          <cell r="V20039"/>
          <cell r="W20039"/>
        </row>
        <row r="20040">
          <cell r="K20040"/>
          <cell r="V20040"/>
          <cell r="W20040"/>
        </row>
        <row r="20041">
          <cell r="K20041"/>
          <cell r="V20041"/>
          <cell r="W20041"/>
        </row>
        <row r="20042">
          <cell r="K20042"/>
          <cell r="V20042"/>
          <cell r="W20042"/>
        </row>
        <row r="20043">
          <cell r="K20043"/>
          <cell r="V20043"/>
          <cell r="W20043"/>
        </row>
        <row r="20044">
          <cell r="K20044"/>
          <cell r="V20044"/>
          <cell r="W20044"/>
        </row>
        <row r="20045">
          <cell r="K20045"/>
          <cell r="V20045"/>
          <cell r="W20045"/>
        </row>
        <row r="20046">
          <cell r="K20046"/>
          <cell r="V20046"/>
          <cell r="W20046"/>
        </row>
        <row r="20047">
          <cell r="K20047"/>
          <cell r="V20047"/>
          <cell r="W20047"/>
        </row>
        <row r="20048">
          <cell r="K20048"/>
          <cell r="V20048"/>
          <cell r="W20048"/>
        </row>
        <row r="20049">
          <cell r="K20049"/>
          <cell r="V20049"/>
          <cell r="W20049"/>
        </row>
        <row r="20050">
          <cell r="K20050"/>
          <cell r="V20050"/>
          <cell r="W20050"/>
        </row>
        <row r="20051">
          <cell r="K20051"/>
          <cell r="V20051"/>
          <cell r="W20051"/>
        </row>
        <row r="20052">
          <cell r="K20052"/>
          <cell r="V20052"/>
          <cell r="W20052"/>
        </row>
        <row r="20053">
          <cell r="K20053"/>
          <cell r="V20053"/>
          <cell r="W20053"/>
        </row>
        <row r="20054">
          <cell r="K20054"/>
          <cell r="V20054"/>
          <cell r="W20054"/>
        </row>
        <row r="20055">
          <cell r="K20055"/>
          <cell r="V20055"/>
          <cell r="W20055"/>
        </row>
        <row r="20056">
          <cell r="K20056"/>
          <cell r="V20056"/>
          <cell r="W20056"/>
        </row>
        <row r="20057">
          <cell r="K20057"/>
          <cell r="V20057"/>
          <cell r="W20057"/>
        </row>
        <row r="20058">
          <cell r="K20058"/>
          <cell r="V20058"/>
          <cell r="W20058"/>
        </row>
        <row r="20059">
          <cell r="K20059"/>
          <cell r="V20059"/>
          <cell r="W20059"/>
        </row>
        <row r="20060">
          <cell r="K20060"/>
          <cell r="V20060"/>
          <cell r="W20060"/>
        </row>
        <row r="20061">
          <cell r="K20061"/>
          <cell r="V20061"/>
          <cell r="W20061"/>
        </row>
        <row r="20062">
          <cell r="K20062"/>
          <cell r="V20062"/>
          <cell r="W20062"/>
        </row>
        <row r="20063">
          <cell r="K20063"/>
          <cell r="V20063"/>
          <cell r="W20063"/>
        </row>
        <row r="20064">
          <cell r="K20064"/>
          <cell r="V20064"/>
          <cell r="W20064"/>
        </row>
        <row r="20065">
          <cell r="K20065"/>
          <cell r="V20065"/>
          <cell r="W20065"/>
        </row>
        <row r="20066">
          <cell r="K20066"/>
          <cell r="V20066"/>
          <cell r="W20066"/>
        </row>
        <row r="20067">
          <cell r="K20067"/>
          <cell r="V20067"/>
          <cell r="W20067"/>
        </row>
        <row r="20068">
          <cell r="K20068"/>
          <cell r="V20068"/>
          <cell r="W20068"/>
        </row>
        <row r="20069">
          <cell r="K20069"/>
          <cell r="V20069"/>
          <cell r="W20069"/>
        </row>
        <row r="20070">
          <cell r="K20070"/>
          <cell r="V20070"/>
          <cell r="W20070"/>
        </row>
        <row r="20071">
          <cell r="K20071"/>
          <cell r="V20071"/>
          <cell r="W20071"/>
        </row>
        <row r="20072">
          <cell r="K20072"/>
          <cell r="V20072"/>
          <cell r="W20072"/>
        </row>
        <row r="20073">
          <cell r="K20073"/>
          <cell r="V20073"/>
          <cell r="W20073"/>
        </row>
        <row r="20074">
          <cell r="K20074"/>
          <cell r="V20074"/>
          <cell r="W20074"/>
        </row>
        <row r="20075">
          <cell r="K20075"/>
          <cell r="V20075"/>
          <cell r="W20075"/>
        </row>
        <row r="20076">
          <cell r="K20076"/>
          <cell r="V20076"/>
          <cell r="W20076"/>
        </row>
        <row r="20077">
          <cell r="K20077"/>
          <cell r="V20077"/>
          <cell r="W20077"/>
        </row>
        <row r="20078">
          <cell r="K20078"/>
          <cell r="V20078"/>
          <cell r="W20078"/>
        </row>
        <row r="20079">
          <cell r="K20079"/>
          <cell r="V20079"/>
          <cell r="W20079"/>
        </row>
        <row r="20080">
          <cell r="K20080"/>
          <cell r="V20080"/>
          <cell r="W20080"/>
        </row>
        <row r="20081">
          <cell r="K20081"/>
          <cell r="V20081"/>
          <cell r="W20081"/>
        </row>
        <row r="20082">
          <cell r="K20082"/>
          <cell r="V20082"/>
          <cell r="W20082"/>
        </row>
        <row r="20083">
          <cell r="K20083"/>
          <cell r="V20083"/>
          <cell r="W20083"/>
        </row>
        <row r="20084">
          <cell r="K20084"/>
          <cell r="V20084"/>
          <cell r="W20084"/>
        </row>
        <row r="20085">
          <cell r="K20085"/>
          <cell r="V20085"/>
          <cell r="W20085"/>
        </row>
        <row r="20086">
          <cell r="K20086"/>
          <cell r="V20086"/>
          <cell r="W20086"/>
        </row>
        <row r="20087">
          <cell r="K20087"/>
          <cell r="V20087"/>
          <cell r="W20087"/>
        </row>
        <row r="20088">
          <cell r="K20088"/>
          <cell r="V20088"/>
          <cell r="W20088"/>
        </row>
        <row r="20089">
          <cell r="K20089"/>
          <cell r="V20089"/>
          <cell r="W20089"/>
        </row>
        <row r="20090">
          <cell r="K20090"/>
          <cell r="V20090"/>
          <cell r="W20090"/>
        </row>
        <row r="20091">
          <cell r="K20091"/>
          <cell r="V20091"/>
          <cell r="W20091"/>
        </row>
        <row r="20092">
          <cell r="K20092"/>
          <cell r="V20092"/>
          <cell r="W20092"/>
        </row>
        <row r="20093">
          <cell r="K20093"/>
          <cell r="V20093"/>
          <cell r="W20093"/>
        </row>
        <row r="20094">
          <cell r="K20094"/>
          <cell r="V20094"/>
          <cell r="W20094"/>
        </row>
        <row r="20095">
          <cell r="K20095"/>
          <cell r="V20095"/>
          <cell r="W20095"/>
        </row>
        <row r="20096">
          <cell r="K20096"/>
          <cell r="V20096"/>
          <cell r="W20096"/>
        </row>
        <row r="20097">
          <cell r="K20097"/>
          <cell r="V20097"/>
          <cell r="W20097"/>
        </row>
        <row r="20098">
          <cell r="K20098"/>
          <cell r="V20098"/>
          <cell r="W20098"/>
        </row>
        <row r="20099">
          <cell r="K20099"/>
          <cell r="V20099"/>
          <cell r="W20099"/>
        </row>
        <row r="20100">
          <cell r="K20100"/>
          <cell r="V20100"/>
          <cell r="W20100"/>
        </row>
        <row r="20101">
          <cell r="K20101"/>
          <cell r="V20101"/>
          <cell r="W20101"/>
        </row>
        <row r="20102">
          <cell r="K20102"/>
          <cell r="V20102"/>
          <cell r="W20102"/>
        </row>
        <row r="20103">
          <cell r="K20103"/>
          <cell r="V20103"/>
          <cell r="W20103"/>
        </row>
        <row r="20104">
          <cell r="K20104"/>
          <cell r="V20104"/>
          <cell r="W20104"/>
        </row>
        <row r="20105">
          <cell r="K20105"/>
          <cell r="V20105"/>
          <cell r="W20105"/>
        </row>
        <row r="20106">
          <cell r="K20106"/>
          <cell r="V20106"/>
          <cell r="W20106"/>
        </row>
        <row r="20107">
          <cell r="K20107"/>
          <cell r="V20107"/>
          <cell r="W20107"/>
        </row>
        <row r="20108">
          <cell r="K20108"/>
          <cell r="V20108"/>
          <cell r="W20108"/>
        </row>
        <row r="20109">
          <cell r="K20109"/>
          <cell r="V20109"/>
          <cell r="W20109"/>
        </row>
        <row r="20110">
          <cell r="K20110"/>
          <cell r="V20110"/>
          <cell r="W20110"/>
        </row>
        <row r="20111">
          <cell r="K20111"/>
          <cell r="V20111"/>
          <cell r="W20111"/>
        </row>
        <row r="20112">
          <cell r="K20112"/>
          <cell r="V20112"/>
          <cell r="W20112"/>
        </row>
        <row r="20113">
          <cell r="K20113"/>
          <cell r="V20113"/>
          <cell r="W20113"/>
        </row>
        <row r="20114">
          <cell r="K20114"/>
          <cell r="V20114"/>
          <cell r="W20114"/>
        </row>
        <row r="20115">
          <cell r="K20115"/>
          <cell r="V20115"/>
          <cell r="W20115"/>
        </row>
        <row r="20116">
          <cell r="K20116"/>
          <cell r="V20116"/>
          <cell r="W20116"/>
        </row>
        <row r="20117">
          <cell r="K20117"/>
          <cell r="V20117"/>
          <cell r="W20117"/>
        </row>
        <row r="20118">
          <cell r="K20118"/>
          <cell r="V20118"/>
          <cell r="W20118"/>
        </row>
        <row r="20119">
          <cell r="K20119"/>
          <cell r="V20119"/>
          <cell r="W20119"/>
        </row>
        <row r="20120">
          <cell r="K20120"/>
          <cell r="V20120"/>
          <cell r="W20120"/>
        </row>
        <row r="20121">
          <cell r="K20121"/>
          <cell r="V20121"/>
          <cell r="W20121"/>
        </row>
        <row r="20122">
          <cell r="K20122"/>
          <cell r="V20122"/>
          <cell r="W20122"/>
        </row>
        <row r="20123">
          <cell r="K20123"/>
          <cell r="V20123"/>
          <cell r="W20123"/>
        </row>
        <row r="20124">
          <cell r="K20124"/>
          <cell r="V20124"/>
          <cell r="W20124"/>
        </row>
        <row r="20125">
          <cell r="K20125"/>
          <cell r="V20125"/>
          <cell r="W20125"/>
        </row>
        <row r="20126">
          <cell r="K20126"/>
          <cell r="V20126"/>
          <cell r="W20126"/>
        </row>
        <row r="20127">
          <cell r="K20127"/>
          <cell r="V20127"/>
          <cell r="W20127"/>
        </row>
        <row r="20128">
          <cell r="K20128"/>
          <cell r="V20128"/>
          <cell r="W20128"/>
        </row>
        <row r="20129">
          <cell r="K20129"/>
          <cell r="V20129"/>
          <cell r="W20129"/>
        </row>
        <row r="20130">
          <cell r="K20130"/>
          <cell r="V20130"/>
          <cell r="W20130"/>
        </row>
        <row r="20131">
          <cell r="K20131"/>
          <cell r="V20131"/>
          <cell r="W20131"/>
        </row>
        <row r="20132">
          <cell r="K20132"/>
          <cell r="V20132"/>
          <cell r="W20132"/>
        </row>
        <row r="20133">
          <cell r="K20133"/>
          <cell r="V20133"/>
          <cell r="W20133"/>
        </row>
        <row r="20134">
          <cell r="K20134"/>
          <cell r="V20134"/>
          <cell r="W20134"/>
        </row>
        <row r="20135">
          <cell r="K20135"/>
          <cell r="V20135"/>
          <cell r="W20135"/>
        </row>
        <row r="20136">
          <cell r="K20136"/>
          <cell r="V20136"/>
          <cell r="W20136"/>
        </row>
        <row r="20137">
          <cell r="K20137"/>
          <cell r="V20137"/>
          <cell r="W20137"/>
        </row>
        <row r="20138">
          <cell r="K20138"/>
          <cell r="V20138"/>
          <cell r="W20138"/>
        </row>
        <row r="20139">
          <cell r="K20139"/>
          <cell r="V20139"/>
          <cell r="W20139"/>
        </row>
        <row r="20140">
          <cell r="K20140"/>
          <cell r="V20140"/>
          <cell r="W20140"/>
        </row>
        <row r="20141">
          <cell r="K20141"/>
          <cell r="V20141"/>
          <cell r="W20141"/>
        </row>
        <row r="20142">
          <cell r="K20142"/>
          <cell r="V20142"/>
          <cell r="W20142"/>
        </row>
        <row r="20143">
          <cell r="K20143"/>
          <cell r="V20143"/>
          <cell r="W20143"/>
        </row>
        <row r="20144">
          <cell r="K20144"/>
          <cell r="V20144"/>
          <cell r="W20144"/>
        </row>
        <row r="20145">
          <cell r="K20145"/>
          <cell r="V20145"/>
          <cell r="W20145"/>
        </row>
        <row r="20146">
          <cell r="K20146"/>
          <cell r="V20146"/>
          <cell r="W20146"/>
        </row>
        <row r="20147">
          <cell r="K20147"/>
          <cell r="V20147"/>
          <cell r="W20147"/>
        </row>
        <row r="20148">
          <cell r="K20148"/>
          <cell r="V20148"/>
          <cell r="W20148"/>
        </row>
        <row r="20149">
          <cell r="K20149"/>
          <cell r="V20149"/>
          <cell r="W20149"/>
        </row>
        <row r="20150">
          <cell r="K20150"/>
          <cell r="V20150"/>
          <cell r="W20150"/>
        </row>
        <row r="20151">
          <cell r="K20151"/>
          <cell r="V20151"/>
          <cell r="W20151"/>
        </row>
        <row r="20152">
          <cell r="K20152"/>
          <cell r="V20152"/>
          <cell r="W20152"/>
        </row>
        <row r="20153">
          <cell r="K20153"/>
          <cell r="V20153"/>
          <cell r="W20153"/>
        </row>
        <row r="20154">
          <cell r="K20154"/>
          <cell r="V20154"/>
          <cell r="W20154"/>
        </row>
        <row r="20155">
          <cell r="K20155"/>
          <cell r="V20155"/>
          <cell r="W20155"/>
        </row>
        <row r="20156">
          <cell r="K20156"/>
          <cell r="V20156"/>
          <cell r="W20156"/>
        </row>
        <row r="20157">
          <cell r="K20157"/>
          <cell r="V20157"/>
          <cell r="W20157"/>
        </row>
        <row r="20158">
          <cell r="K20158"/>
          <cell r="V20158"/>
          <cell r="W20158"/>
        </row>
        <row r="20159">
          <cell r="K20159"/>
          <cell r="V20159"/>
          <cell r="W20159"/>
        </row>
        <row r="20160">
          <cell r="K20160"/>
          <cell r="V20160"/>
          <cell r="W20160"/>
        </row>
        <row r="20161">
          <cell r="K20161"/>
          <cell r="V20161"/>
          <cell r="W20161"/>
        </row>
        <row r="20162">
          <cell r="K20162"/>
          <cell r="V20162"/>
          <cell r="W20162"/>
        </row>
        <row r="20163">
          <cell r="K20163"/>
          <cell r="V20163"/>
          <cell r="W20163"/>
        </row>
        <row r="20164">
          <cell r="K20164"/>
          <cell r="V20164"/>
          <cell r="W20164"/>
        </row>
        <row r="20165">
          <cell r="K20165"/>
          <cell r="V20165"/>
          <cell r="W20165"/>
        </row>
        <row r="20166">
          <cell r="K20166"/>
          <cell r="V20166"/>
          <cell r="W20166"/>
        </row>
        <row r="20167">
          <cell r="K20167"/>
          <cell r="V20167"/>
          <cell r="W20167"/>
        </row>
        <row r="20168">
          <cell r="K20168"/>
          <cell r="V20168"/>
          <cell r="W20168"/>
        </row>
        <row r="20169">
          <cell r="K20169"/>
          <cell r="V20169"/>
          <cell r="W20169"/>
        </row>
        <row r="20170">
          <cell r="K20170"/>
          <cell r="V20170"/>
          <cell r="W20170"/>
        </row>
        <row r="20171">
          <cell r="K20171"/>
          <cell r="V20171"/>
          <cell r="W20171"/>
        </row>
        <row r="20172">
          <cell r="K20172"/>
          <cell r="V20172"/>
          <cell r="W20172"/>
        </row>
        <row r="20173">
          <cell r="K20173"/>
          <cell r="V20173"/>
          <cell r="W20173"/>
        </row>
        <row r="20174">
          <cell r="K20174"/>
          <cell r="V20174"/>
          <cell r="W20174"/>
        </row>
        <row r="20175">
          <cell r="K20175"/>
          <cell r="V20175"/>
          <cell r="W20175"/>
        </row>
        <row r="20176">
          <cell r="K20176"/>
          <cell r="V20176"/>
          <cell r="W20176"/>
        </row>
        <row r="20177">
          <cell r="K20177"/>
          <cell r="V20177"/>
          <cell r="W20177"/>
        </row>
        <row r="20178">
          <cell r="K20178"/>
          <cell r="V20178"/>
          <cell r="W20178"/>
        </row>
        <row r="20179">
          <cell r="K20179"/>
          <cell r="V20179"/>
          <cell r="W20179"/>
        </row>
        <row r="20180">
          <cell r="K20180"/>
          <cell r="V20180"/>
          <cell r="W20180"/>
        </row>
        <row r="20181">
          <cell r="K20181"/>
          <cell r="V20181"/>
          <cell r="W20181"/>
        </row>
        <row r="20182">
          <cell r="K20182"/>
          <cell r="V20182"/>
          <cell r="W20182"/>
        </row>
        <row r="20183">
          <cell r="K20183"/>
          <cell r="V20183"/>
          <cell r="W20183"/>
        </row>
        <row r="20184">
          <cell r="K20184"/>
          <cell r="V20184"/>
          <cell r="W20184"/>
        </row>
        <row r="20185">
          <cell r="K20185"/>
          <cell r="V20185"/>
          <cell r="W20185"/>
        </row>
        <row r="20186">
          <cell r="K20186"/>
          <cell r="V20186"/>
          <cell r="W20186"/>
        </row>
        <row r="20187">
          <cell r="K20187"/>
          <cell r="V20187"/>
          <cell r="W20187"/>
        </row>
        <row r="20188">
          <cell r="K20188"/>
          <cell r="V20188"/>
          <cell r="W20188"/>
        </row>
        <row r="20189">
          <cell r="K20189"/>
          <cell r="V20189"/>
          <cell r="W20189"/>
        </row>
        <row r="20190">
          <cell r="K20190"/>
          <cell r="V20190"/>
          <cell r="W20190"/>
        </row>
        <row r="20191">
          <cell r="K20191"/>
          <cell r="V20191"/>
          <cell r="W20191"/>
        </row>
        <row r="20192">
          <cell r="K20192"/>
          <cell r="V20192"/>
          <cell r="W20192"/>
        </row>
        <row r="20193">
          <cell r="K20193"/>
          <cell r="V20193"/>
          <cell r="W20193"/>
        </row>
        <row r="20194">
          <cell r="K20194"/>
          <cell r="V20194"/>
          <cell r="W20194"/>
        </row>
        <row r="20195">
          <cell r="K20195"/>
          <cell r="V20195"/>
          <cell r="W20195"/>
        </row>
        <row r="20196">
          <cell r="K20196"/>
          <cell r="V20196"/>
          <cell r="W20196"/>
        </row>
        <row r="20197">
          <cell r="K20197"/>
          <cell r="V20197"/>
          <cell r="W20197"/>
        </row>
        <row r="20198">
          <cell r="K20198"/>
          <cell r="V20198"/>
          <cell r="W20198"/>
        </row>
        <row r="20199">
          <cell r="K20199"/>
          <cell r="V20199"/>
          <cell r="W20199"/>
        </row>
        <row r="20200">
          <cell r="K20200"/>
          <cell r="V20200"/>
          <cell r="W20200"/>
        </row>
        <row r="20201">
          <cell r="K20201"/>
          <cell r="V20201"/>
          <cell r="W20201"/>
        </row>
        <row r="20202">
          <cell r="K20202"/>
          <cell r="V20202"/>
          <cell r="W20202"/>
        </row>
        <row r="20203">
          <cell r="K20203"/>
          <cell r="V20203"/>
          <cell r="W20203"/>
        </row>
        <row r="20204">
          <cell r="K20204"/>
          <cell r="V20204"/>
          <cell r="W20204"/>
        </row>
        <row r="20205">
          <cell r="K20205"/>
          <cell r="V20205"/>
          <cell r="W20205"/>
        </row>
        <row r="20206">
          <cell r="K20206"/>
          <cell r="V20206"/>
          <cell r="W20206"/>
        </row>
        <row r="20207">
          <cell r="K20207"/>
          <cell r="V20207"/>
          <cell r="W20207"/>
        </row>
        <row r="20208">
          <cell r="K20208"/>
          <cell r="V20208"/>
          <cell r="W20208"/>
        </row>
        <row r="20209">
          <cell r="K20209"/>
          <cell r="V20209"/>
          <cell r="W20209"/>
        </row>
        <row r="20210">
          <cell r="K20210"/>
          <cell r="V20210"/>
          <cell r="W20210"/>
        </row>
        <row r="20211">
          <cell r="K20211"/>
          <cell r="V20211"/>
          <cell r="W20211"/>
        </row>
        <row r="20212">
          <cell r="K20212"/>
          <cell r="V20212"/>
          <cell r="W20212"/>
        </row>
        <row r="20213">
          <cell r="K20213"/>
          <cell r="V20213"/>
          <cell r="W20213"/>
        </row>
        <row r="20214">
          <cell r="K20214"/>
          <cell r="V20214"/>
          <cell r="W20214"/>
        </row>
        <row r="20215">
          <cell r="K20215"/>
          <cell r="V20215"/>
          <cell r="W20215"/>
        </row>
        <row r="20216">
          <cell r="K20216"/>
          <cell r="V20216"/>
          <cell r="W20216"/>
        </row>
        <row r="20217">
          <cell r="K20217"/>
          <cell r="V20217"/>
          <cell r="W20217"/>
        </row>
        <row r="20218">
          <cell r="K20218"/>
          <cell r="V20218"/>
          <cell r="W20218"/>
        </row>
        <row r="20219">
          <cell r="K20219"/>
          <cell r="V20219"/>
          <cell r="W20219"/>
        </row>
        <row r="20220">
          <cell r="K20220"/>
          <cell r="V20220"/>
          <cell r="W20220"/>
        </row>
        <row r="20221">
          <cell r="K20221"/>
          <cell r="V20221"/>
          <cell r="W20221"/>
        </row>
        <row r="20222">
          <cell r="K20222"/>
          <cell r="V20222"/>
          <cell r="W20222"/>
        </row>
        <row r="20223">
          <cell r="K20223"/>
          <cell r="V20223"/>
          <cell r="W20223"/>
        </row>
        <row r="20224">
          <cell r="K20224"/>
          <cell r="V20224"/>
          <cell r="W20224"/>
        </row>
        <row r="20225">
          <cell r="K20225"/>
          <cell r="V20225"/>
          <cell r="W20225"/>
        </row>
        <row r="20226">
          <cell r="K20226"/>
          <cell r="V20226"/>
          <cell r="W20226"/>
        </row>
        <row r="20227">
          <cell r="K20227"/>
          <cell r="V20227"/>
          <cell r="W20227"/>
        </row>
        <row r="20228">
          <cell r="K20228"/>
          <cell r="V20228"/>
          <cell r="W20228"/>
        </row>
        <row r="20229">
          <cell r="K20229"/>
          <cell r="V20229"/>
          <cell r="W20229"/>
        </row>
        <row r="20230">
          <cell r="K20230"/>
          <cell r="V20230"/>
          <cell r="W20230"/>
        </row>
        <row r="20231">
          <cell r="K20231"/>
          <cell r="V20231"/>
          <cell r="W20231"/>
        </row>
        <row r="20232">
          <cell r="K20232"/>
          <cell r="V20232"/>
          <cell r="W20232"/>
        </row>
        <row r="20233">
          <cell r="K20233"/>
          <cell r="V20233"/>
          <cell r="W20233"/>
        </row>
        <row r="20234">
          <cell r="K20234"/>
          <cell r="V20234"/>
          <cell r="W20234"/>
        </row>
        <row r="20235">
          <cell r="K20235"/>
          <cell r="V20235"/>
          <cell r="W20235"/>
        </row>
        <row r="20236">
          <cell r="K20236"/>
          <cell r="V20236"/>
          <cell r="W20236"/>
        </row>
        <row r="20237">
          <cell r="K20237"/>
          <cell r="V20237"/>
          <cell r="W20237"/>
        </row>
        <row r="20238">
          <cell r="K20238"/>
          <cell r="V20238"/>
          <cell r="W20238"/>
        </row>
        <row r="20239">
          <cell r="K20239"/>
          <cell r="V20239"/>
          <cell r="W20239"/>
        </row>
        <row r="20240">
          <cell r="K20240"/>
          <cell r="V20240"/>
          <cell r="W20240"/>
        </row>
        <row r="20241">
          <cell r="K20241"/>
          <cell r="V20241"/>
          <cell r="W20241"/>
        </row>
        <row r="20242">
          <cell r="K20242"/>
          <cell r="V20242"/>
          <cell r="W20242"/>
        </row>
        <row r="20243">
          <cell r="K20243"/>
          <cell r="V20243"/>
          <cell r="W20243"/>
        </row>
        <row r="20244">
          <cell r="K20244"/>
          <cell r="V20244"/>
          <cell r="W20244"/>
        </row>
        <row r="20245">
          <cell r="K20245"/>
          <cell r="V20245"/>
          <cell r="W20245"/>
        </row>
        <row r="20246">
          <cell r="K20246"/>
          <cell r="V20246"/>
          <cell r="W20246"/>
        </row>
        <row r="20247">
          <cell r="K20247"/>
          <cell r="V20247"/>
          <cell r="W20247"/>
        </row>
        <row r="20248">
          <cell r="K20248"/>
          <cell r="V20248"/>
          <cell r="W20248"/>
        </row>
        <row r="20249">
          <cell r="K20249"/>
          <cell r="V20249"/>
          <cell r="W20249"/>
        </row>
        <row r="20250">
          <cell r="K20250"/>
          <cell r="V20250"/>
          <cell r="W20250"/>
        </row>
        <row r="20251">
          <cell r="K20251"/>
          <cell r="V20251"/>
          <cell r="W20251"/>
        </row>
        <row r="20252">
          <cell r="K20252"/>
          <cell r="V20252"/>
          <cell r="W20252"/>
        </row>
        <row r="20253">
          <cell r="K20253"/>
          <cell r="V20253"/>
          <cell r="W20253"/>
        </row>
        <row r="20254">
          <cell r="K20254"/>
          <cell r="V20254"/>
          <cell r="W20254"/>
        </row>
        <row r="20255">
          <cell r="K20255"/>
          <cell r="V20255"/>
          <cell r="W20255"/>
        </row>
        <row r="20256">
          <cell r="K20256"/>
          <cell r="V20256"/>
          <cell r="W20256"/>
        </row>
        <row r="20257">
          <cell r="K20257"/>
          <cell r="V20257"/>
          <cell r="W20257"/>
        </row>
        <row r="20258">
          <cell r="K20258"/>
          <cell r="V20258"/>
          <cell r="W20258"/>
        </row>
        <row r="20259">
          <cell r="K20259"/>
          <cell r="V20259"/>
          <cell r="W20259"/>
        </row>
        <row r="20260">
          <cell r="K20260"/>
          <cell r="V20260"/>
          <cell r="W20260"/>
        </row>
        <row r="20261">
          <cell r="K20261"/>
          <cell r="V20261"/>
          <cell r="W20261"/>
        </row>
        <row r="20262">
          <cell r="K20262"/>
          <cell r="V20262"/>
          <cell r="W20262"/>
        </row>
        <row r="20263">
          <cell r="K20263"/>
          <cell r="V20263"/>
          <cell r="W20263"/>
        </row>
        <row r="20264">
          <cell r="K20264"/>
          <cell r="V20264"/>
          <cell r="W20264"/>
        </row>
        <row r="20265">
          <cell r="K20265"/>
          <cell r="V20265"/>
          <cell r="W20265"/>
        </row>
        <row r="20266">
          <cell r="K20266"/>
          <cell r="V20266"/>
          <cell r="W20266"/>
        </row>
        <row r="20267">
          <cell r="K20267"/>
          <cell r="V20267"/>
          <cell r="W20267"/>
        </row>
        <row r="20268">
          <cell r="K20268"/>
          <cell r="V20268"/>
          <cell r="W20268"/>
        </row>
        <row r="20269">
          <cell r="K20269"/>
          <cell r="V20269"/>
          <cell r="W20269"/>
        </row>
        <row r="20270">
          <cell r="K20270"/>
          <cell r="V20270"/>
          <cell r="W20270"/>
        </row>
        <row r="20271">
          <cell r="K20271"/>
          <cell r="V20271"/>
          <cell r="W20271"/>
        </row>
        <row r="20272">
          <cell r="K20272"/>
          <cell r="V20272"/>
          <cell r="W20272"/>
        </row>
        <row r="20273">
          <cell r="K20273"/>
          <cell r="V20273"/>
          <cell r="W20273"/>
        </row>
        <row r="20274">
          <cell r="K20274"/>
          <cell r="V20274"/>
          <cell r="W20274"/>
        </row>
        <row r="20275">
          <cell r="K20275"/>
          <cell r="V20275"/>
          <cell r="W20275"/>
        </row>
        <row r="20276">
          <cell r="K20276"/>
          <cell r="V20276"/>
          <cell r="W20276"/>
        </row>
        <row r="20277">
          <cell r="K20277"/>
          <cell r="V20277"/>
          <cell r="W20277"/>
        </row>
        <row r="20278">
          <cell r="K20278"/>
          <cell r="V20278"/>
          <cell r="W20278"/>
        </row>
        <row r="20279">
          <cell r="K20279"/>
          <cell r="V20279"/>
          <cell r="W20279"/>
        </row>
        <row r="20280">
          <cell r="K20280"/>
          <cell r="V20280"/>
          <cell r="W20280"/>
        </row>
        <row r="20281">
          <cell r="K20281"/>
          <cell r="V20281"/>
          <cell r="W20281"/>
        </row>
        <row r="20282">
          <cell r="K20282"/>
          <cell r="V20282"/>
          <cell r="W20282"/>
        </row>
        <row r="20283">
          <cell r="K20283"/>
          <cell r="V20283"/>
          <cell r="W20283"/>
        </row>
        <row r="20284">
          <cell r="K20284"/>
          <cell r="V20284"/>
          <cell r="W20284"/>
        </row>
        <row r="20285">
          <cell r="K20285"/>
          <cell r="V20285"/>
          <cell r="W20285"/>
        </row>
        <row r="20286">
          <cell r="K20286"/>
          <cell r="V20286"/>
          <cell r="W20286"/>
        </row>
        <row r="20287">
          <cell r="K20287"/>
          <cell r="V20287"/>
          <cell r="W20287"/>
        </row>
        <row r="20288">
          <cell r="K20288"/>
          <cell r="V20288"/>
          <cell r="W20288"/>
        </row>
        <row r="20289">
          <cell r="K20289"/>
          <cell r="V20289"/>
          <cell r="W20289"/>
        </row>
        <row r="20290">
          <cell r="K20290"/>
          <cell r="V20290"/>
          <cell r="W20290"/>
        </row>
        <row r="20291">
          <cell r="K20291"/>
          <cell r="V20291"/>
          <cell r="W20291"/>
        </row>
        <row r="20292">
          <cell r="K20292"/>
          <cell r="V20292"/>
          <cell r="W20292"/>
        </row>
        <row r="20293">
          <cell r="K20293"/>
          <cell r="V20293"/>
          <cell r="W20293"/>
        </row>
        <row r="20294">
          <cell r="K20294"/>
          <cell r="V20294"/>
          <cell r="W20294"/>
        </row>
        <row r="20295">
          <cell r="K20295"/>
          <cell r="V20295"/>
          <cell r="W20295"/>
        </row>
        <row r="20296">
          <cell r="K20296"/>
          <cell r="V20296"/>
          <cell r="W20296"/>
        </row>
        <row r="20297">
          <cell r="K20297"/>
          <cell r="V20297"/>
          <cell r="W20297"/>
        </row>
        <row r="20298">
          <cell r="K20298"/>
          <cell r="V20298"/>
          <cell r="W20298"/>
        </row>
        <row r="20299">
          <cell r="K20299"/>
          <cell r="V20299"/>
          <cell r="W20299"/>
        </row>
        <row r="20300">
          <cell r="K20300"/>
          <cell r="V20300"/>
          <cell r="W20300"/>
        </row>
        <row r="20301">
          <cell r="K20301"/>
          <cell r="V20301"/>
          <cell r="W20301"/>
        </row>
        <row r="20302">
          <cell r="K20302"/>
          <cell r="V20302"/>
          <cell r="W20302"/>
        </row>
        <row r="20303">
          <cell r="K20303"/>
          <cell r="V20303"/>
          <cell r="W20303"/>
        </row>
        <row r="20304">
          <cell r="K20304"/>
          <cell r="V20304"/>
          <cell r="W20304"/>
        </row>
        <row r="20305">
          <cell r="K20305"/>
          <cell r="V20305"/>
          <cell r="W20305"/>
        </row>
        <row r="20306">
          <cell r="K20306"/>
          <cell r="V20306"/>
          <cell r="W20306"/>
        </row>
        <row r="20307">
          <cell r="K20307"/>
          <cell r="V20307"/>
          <cell r="W20307"/>
        </row>
        <row r="20308">
          <cell r="K20308"/>
          <cell r="V20308"/>
          <cell r="W20308"/>
        </row>
        <row r="20309">
          <cell r="K20309"/>
          <cell r="V20309"/>
          <cell r="W20309"/>
        </row>
        <row r="20310">
          <cell r="K20310"/>
          <cell r="V20310"/>
          <cell r="W20310"/>
        </row>
        <row r="20311">
          <cell r="K20311"/>
          <cell r="V20311"/>
          <cell r="W20311"/>
        </row>
        <row r="20312">
          <cell r="K20312"/>
          <cell r="V20312"/>
          <cell r="W20312"/>
        </row>
        <row r="20313">
          <cell r="K20313"/>
          <cell r="V20313"/>
          <cell r="W20313"/>
        </row>
        <row r="20314">
          <cell r="K20314"/>
          <cell r="V20314"/>
          <cell r="W20314"/>
        </row>
        <row r="20315">
          <cell r="K20315"/>
          <cell r="V20315"/>
          <cell r="W20315"/>
        </row>
        <row r="20316">
          <cell r="K20316"/>
          <cell r="V20316"/>
          <cell r="W20316"/>
        </row>
        <row r="20317">
          <cell r="K20317"/>
          <cell r="V20317"/>
          <cell r="W20317"/>
        </row>
        <row r="20318">
          <cell r="K20318"/>
          <cell r="V20318"/>
          <cell r="W20318"/>
        </row>
        <row r="20319">
          <cell r="K20319"/>
          <cell r="V20319"/>
          <cell r="W20319"/>
        </row>
        <row r="20320">
          <cell r="K20320"/>
          <cell r="V20320"/>
          <cell r="W20320"/>
        </row>
        <row r="20321">
          <cell r="K20321"/>
          <cell r="V20321"/>
          <cell r="W20321"/>
        </row>
        <row r="20322">
          <cell r="K20322"/>
          <cell r="V20322"/>
          <cell r="W20322"/>
        </row>
        <row r="20323">
          <cell r="K20323"/>
          <cell r="V20323"/>
          <cell r="W20323"/>
        </row>
        <row r="20324">
          <cell r="K20324"/>
          <cell r="V20324"/>
          <cell r="W20324"/>
        </row>
        <row r="20325">
          <cell r="K20325"/>
          <cell r="V20325"/>
          <cell r="W20325"/>
        </row>
        <row r="20326">
          <cell r="K20326"/>
          <cell r="V20326"/>
          <cell r="W20326"/>
        </row>
        <row r="20327">
          <cell r="K20327"/>
          <cell r="V20327"/>
          <cell r="W20327"/>
        </row>
        <row r="20328">
          <cell r="K20328"/>
          <cell r="V20328"/>
          <cell r="W20328"/>
        </row>
        <row r="20329">
          <cell r="K20329"/>
          <cell r="V20329"/>
          <cell r="W20329"/>
        </row>
        <row r="20330">
          <cell r="K20330"/>
          <cell r="V20330"/>
          <cell r="W20330"/>
        </row>
        <row r="20331">
          <cell r="K20331"/>
          <cell r="V20331"/>
          <cell r="W20331"/>
        </row>
        <row r="20332">
          <cell r="K20332"/>
          <cell r="V20332"/>
          <cell r="W20332"/>
        </row>
        <row r="20333">
          <cell r="K20333"/>
          <cell r="V20333"/>
          <cell r="W20333"/>
        </row>
        <row r="20334">
          <cell r="K20334"/>
          <cell r="V20334"/>
          <cell r="W20334"/>
        </row>
        <row r="20335">
          <cell r="K20335"/>
          <cell r="V20335"/>
          <cell r="W20335"/>
        </row>
        <row r="20336">
          <cell r="K20336"/>
          <cell r="V20336"/>
          <cell r="W20336"/>
        </row>
        <row r="20337">
          <cell r="K20337"/>
          <cell r="V20337"/>
          <cell r="W20337"/>
        </row>
        <row r="20338">
          <cell r="K20338"/>
          <cell r="V20338"/>
          <cell r="W20338"/>
        </row>
        <row r="20339">
          <cell r="K20339"/>
          <cell r="V20339"/>
          <cell r="W20339"/>
        </row>
        <row r="20340">
          <cell r="K20340"/>
          <cell r="V20340"/>
          <cell r="W20340"/>
        </row>
        <row r="20341">
          <cell r="K20341"/>
          <cell r="V20341"/>
          <cell r="W20341"/>
        </row>
        <row r="20342">
          <cell r="K20342"/>
          <cell r="V20342"/>
          <cell r="W20342"/>
        </row>
        <row r="20343">
          <cell r="K20343"/>
          <cell r="V20343"/>
          <cell r="W20343"/>
        </row>
        <row r="20344">
          <cell r="K20344"/>
          <cell r="V20344"/>
          <cell r="W20344"/>
        </row>
        <row r="20345">
          <cell r="K20345"/>
          <cell r="V20345"/>
          <cell r="W20345"/>
        </row>
        <row r="20346">
          <cell r="K20346"/>
          <cell r="V20346"/>
          <cell r="W20346"/>
        </row>
        <row r="20347">
          <cell r="K20347"/>
          <cell r="V20347"/>
          <cell r="W20347"/>
        </row>
        <row r="20348">
          <cell r="K20348"/>
          <cell r="V20348"/>
          <cell r="W20348"/>
        </row>
        <row r="20349">
          <cell r="K20349"/>
          <cell r="V20349"/>
          <cell r="W20349"/>
        </row>
        <row r="20350">
          <cell r="K20350"/>
          <cell r="V20350"/>
          <cell r="W20350"/>
        </row>
        <row r="20351">
          <cell r="K20351"/>
          <cell r="V20351"/>
          <cell r="W20351"/>
        </row>
        <row r="20352">
          <cell r="K20352"/>
          <cell r="V20352"/>
          <cell r="W20352"/>
        </row>
        <row r="20353">
          <cell r="K20353"/>
          <cell r="V20353"/>
          <cell r="W20353"/>
        </row>
        <row r="20354">
          <cell r="K20354"/>
          <cell r="V20354"/>
          <cell r="W20354"/>
        </row>
        <row r="20355">
          <cell r="K20355"/>
          <cell r="V20355"/>
          <cell r="W20355"/>
        </row>
        <row r="20356">
          <cell r="K20356"/>
          <cell r="V20356"/>
          <cell r="W20356"/>
        </row>
        <row r="20357">
          <cell r="K20357"/>
          <cell r="V20357"/>
          <cell r="W20357"/>
        </row>
        <row r="20358">
          <cell r="K20358"/>
          <cell r="V20358"/>
          <cell r="W20358"/>
        </row>
        <row r="20359">
          <cell r="K20359"/>
          <cell r="V20359"/>
          <cell r="W20359"/>
        </row>
        <row r="20360">
          <cell r="K20360"/>
          <cell r="V20360"/>
          <cell r="W20360"/>
        </row>
        <row r="20361">
          <cell r="K20361"/>
          <cell r="V20361"/>
          <cell r="W20361"/>
        </row>
        <row r="20362">
          <cell r="K20362"/>
          <cell r="V20362"/>
          <cell r="W20362"/>
        </row>
        <row r="20363">
          <cell r="K20363"/>
          <cell r="V20363"/>
          <cell r="W20363"/>
        </row>
        <row r="20364">
          <cell r="K20364"/>
          <cell r="V20364"/>
          <cell r="W20364"/>
        </row>
        <row r="20365">
          <cell r="K20365"/>
          <cell r="V20365"/>
          <cell r="W20365"/>
        </row>
        <row r="20366">
          <cell r="K20366"/>
          <cell r="V20366"/>
          <cell r="W20366"/>
        </row>
        <row r="20367">
          <cell r="K20367"/>
          <cell r="V20367"/>
          <cell r="W20367"/>
        </row>
        <row r="20368">
          <cell r="K20368"/>
          <cell r="V20368"/>
          <cell r="W20368"/>
        </row>
        <row r="20369">
          <cell r="K20369"/>
          <cell r="V20369"/>
          <cell r="W20369"/>
        </row>
        <row r="20370">
          <cell r="K20370"/>
          <cell r="V20370"/>
          <cell r="W20370"/>
        </row>
        <row r="20371">
          <cell r="K20371"/>
          <cell r="V20371"/>
          <cell r="W20371"/>
        </row>
        <row r="20372">
          <cell r="K20372"/>
          <cell r="V20372"/>
          <cell r="W20372"/>
        </row>
        <row r="20373">
          <cell r="K20373"/>
          <cell r="V20373"/>
          <cell r="W20373"/>
        </row>
        <row r="20374">
          <cell r="K20374"/>
          <cell r="V20374"/>
          <cell r="W20374"/>
        </row>
        <row r="20375">
          <cell r="K20375"/>
          <cell r="V20375"/>
          <cell r="W20375"/>
        </row>
        <row r="20376">
          <cell r="K20376"/>
          <cell r="V20376"/>
          <cell r="W20376"/>
        </row>
        <row r="20377">
          <cell r="K20377"/>
          <cell r="V20377"/>
          <cell r="W20377"/>
        </row>
        <row r="20378">
          <cell r="K20378"/>
          <cell r="V20378"/>
          <cell r="W20378"/>
        </row>
        <row r="20379">
          <cell r="K20379"/>
          <cell r="V20379"/>
          <cell r="W20379"/>
        </row>
        <row r="20380">
          <cell r="K20380"/>
          <cell r="V20380"/>
          <cell r="W20380"/>
        </row>
        <row r="20381">
          <cell r="K20381"/>
          <cell r="V20381"/>
          <cell r="W20381"/>
        </row>
        <row r="20382">
          <cell r="K20382"/>
          <cell r="V20382"/>
          <cell r="W20382"/>
        </row>
        <row r="20383">
          <cell r="K20383"/>
          <cell r="V20383"/>
          <cell r="W20383"/>
        </row>
        <row r="20384">
          <cell r="K20384"/>
          <cell r="V20384"/>
          <cell r="W20384"/>
        </row>
        <row r="20385">
          <cell r="K20385"/>
          <cell r="V20385"/>
          <cell r="W20385"/>
        </row>
        <row r="20386">
          <cell r="K20386"/>
          <cell r="V20386"/>
          <cell r="W20386"/>
        </row>
        <row r="20387">
          <cell r="K20387"/>
          <cell r="V20387"/>
          <cell r="W20387"/>
        </row>
        <row r="20388">
          <cell r="K20388"/>
          <cell r="V20388"/>
          <cell r="W20388"/>
        </row>
        <row r="20389">
          <cell r="K20389"/>
          <cell r="V20389"/>
          <cell r="W20389"/>
        </row>
        <row r="20390">
          <cell r="K20390"/>
          <cell r="V20390"/>
          <cell r="W20390"/>
        </row>
        <row r="20391">
          <cell r="K20391"/>
          <cell r="V20391"/>
          <cell r="W20391"/>
        </row>
        <row r="20392">
          <cell r="K20392"/>
          <cell r="V20392"/>
          <cell r="W20392"/>
        </row>
        <row r="20393">
          <cell r="K20393"/>
          <cell r="V20393"/>
          <cell r="W20393"/>
        </row>
        <row r="20394">
          <cell r="K20394"/>
          <cell r="V20394"/>
          <cell r="W20394"/>
        </row>
        <row r="20395">
          <cell r="K20395"/>
          <cell r="V20395"/>
          <cell r="W20395"/>
        </row>
        <row r="20396">
          <cell r="K20396"/>
          <cell r="V20396"/>
          <cell r="W20396"/>
        </row>
        <row r="20397">
          <cell r="K20397"/>
          <cell r="V20397"/>
          <cell r="W20397"/>
        </row>
        <row r="20398">
          <cell r="K20398"/>
          <cell r="V20398"/>
          <cell r="W20398"/>
        </row>
        <row r="20399">
          <cell r="K20399"/>
          <cell r="V20399"/>
          <cell r="W20399"/>
        </row>
        <row r="20400">
          <cell r="K20400"/>
          <cell r="V20400"/>
          <cell r="W20400"/>
        </row>
        <row r="20401">
          <cell r="K20401"/>
          <cell r="V20401"/>
          <cell r="W20401"/>
        </row>
        <row r="20402">
          <cell r="K20402"/>
          <cell r="V20402"/>
          <cell r="W20402"/>
        </row>
        <row r="20403">
          <cell r="K20403"/>
          <cell r="V20403"/>
          <cell r="W20403"/>
        </row>
        <row r="20404">
          <cell r="K20404"/>
          <cell r="V20404"/>
          <cell r="W20404"/>
        </row>
        <row r="20405">
          <cell r="K20405"/>
          <cell r="V20405"/>
          <cell r="W20405"/>
        </row>
        <row r="20406">
          <cell r="K20406"/>
          <cell r="V20406"/>
          <cell r="W20406"/>
        </row>
        <row r="20407">
          <cell r="K20407"/>
          <cell r="V20407"/>
          <cell r="W20407"/>
        </row>
        <row r="20408">
          <cell r="K20408"/>
          <cell r="V20408"/>
          <cell r="W20408"/>
        </row>
        <row r="20409">
          <cell r="K20409"/>
          <cell r="V20409"/>
          <cell r="W20409"/>
        </row>
        <row r="20410">
          <cell r="K20410"/>
          <cell r="V20410"/>
          <cell r="W20410"/>
        </row>
        <row r="20411">
          <cell r="K20411"/>
          <cell r="V20411"/>
          <cell r="W20411"/>
        </row>
        <row r="20412">
          <cell r="K20412"/>
          <cell r="V20412"/>
          <cell r="W20412"/>
        </row>
        <row r="20413">
          <cell r="K20413"/>
          <cell r="V20413"/>
          <cell r="W20413"/>
        </row>
        <row r="20414">
          <cell r="K20414"/>
          <cell r="V20414"/>
          <cell r="W20414"/>
        </row>
        <row r="20415">
          <cell r="K20415"/>
          <cell r="V20415"/>
          <cell r="W20415"/>
        </row>
        <row r="20416">
          <cell r="K20416"/>
          <cell r="V20416"/>
          <cell r="W20416"/>
        </row>
        <row r="20417">
          <cell r="K20417"/>
          <cell r="V20417"/>
          <cell r="W20417"/>
        </row>
        <row r="20418">
          <cell r="K20418"/>
          <cell r="V20418"/>
          <cell r="W20418"/>
        </row>
        <row r="20419">
          <cell r="K20419"/>
          <cell r="V20419"/>
          <cell r="W20419"/>
        </row>
        <row r="20420">
          <cell r="K20420"/>
          <cell r="V20420"/>
          <cell r="W20420"/>
        </row>
        <row r="20421">
          <cell r="K20421"/>
          <cell r="V20421"/>
          <cell r="W20421"/>
        </row>
        <row r="20422">
          <cell r="K20422"/>
          <cell r="V20422"/>
          <cell r="W20422"/>
        </row>
        <row r="20423">
          <cell r="K20423"/>
          <cell r="V20423"/>
          <cell r="W20423"/>
        </row>
        <row r="20424">
          <cell r="K20424"/>
          <cell r="V20424"/>
          <cell r="W20424"/>
        </row>
        <row r="20425">
          <cell r="K20425"/>
          <cell r="V20425"/>
          <cell r="W20425"/>
        </row>
        <row r="20426">
          <cell r="K20426"/>
          <cell r="V20426"/>
          <cell r="W20426"/>
        </row>
        <row r="20427">
          <cell r="K20427"/>
          <cell r="V20427"/>
          <cell r="W20427"/>
        </row>
        <row r="20428">
          <cell r="K20428"/>
          <cell r="V20428"/>
          <cell r="W20428"/>
        </row>
        <row r="20429">
          <cell r="K20429"/>
          <cell r="V20429"/>
          <cell r="W20429"/>
        </row>
        <row r="20430">
          <cell r="K20430"/>
          <cell r="V20430"/>
          <cell r="W20430"/>
        </row>
        <row r="20431">
          <cell r="K20431"/>
          <cell r="V20431"/>
          <cell r="W20431"/>
        </row>
        <row r="20432">
          <cell r="K20432"/>
          <cell r="V20432"/>
          <cell r="W20432"/>
        </row>
        <row r="20433">
          <cell r="K20433"/>
          <cell r="V20433"/>
          <cell r="W20433"/>
        </row>
        <row r="20434">
          <cell r="K20434"/>
          <cell r="V20434"/>
          <cell r="W20434"/>
        </row>
        <row r="20435">
          <cell r="K20435"/>
          <cell r="V20435"/>
          <cell r="W20435"/>
        </row>
        <row r="20436">
          <cell r="K20436"/>
          <cell r="V20436"/>
          <cell r="W20436"/>
        </row>
        <row r="20437">
          <cell r="K20437"/>
          <cell r="V20437"/>
          <cell r="W20437"/>
        </row>
        <row r="20438">
          <cell r="K20438"/>
          <cell r="V20438"/>
          <cell r="W20438"/>
        </row>
        <row r="20439">
          <cell r="K20439"/>
          <cell r="V20439"/>
          <cell r="W20439"/>
        </row>
        <row r="20440">
          <cell r="K20440"/>
          <cell r="V20440"/>
          <cell r="W20440"/>
        </row>
        <row r="20441">
          <cell r="K20441"/>
          <cell r="V20441"/>
          <cell r="W20441"/>
        </row>
        <row r="20442">
          <cell r="K20442"/>
          <cell r="V20442"/>
          <cell r="W20442"/>
        </row>
        <row r="20443">
          <cell r="K20443"/>
          <cell r="V20443"/>
          <cell r="W20443"/>
        </row>
        <row r="20444">
          <cell r="K20444"/>
          <cell r="V20444"/>
          <cell r="W20444"/>
        </row>
        <row r="20445">
          <cell r="K20445"/>
          <cell r="V20445"/>
          <cell r="W20445"/>
        </row>
        <row r="20446">
          <cell r="K20446"/>
          <cell r="V20446"/>
          <cell r="W20446"/>
        </row>
        <row r="20447">
          <cell r="K20447"/>
          <cell r="V20447"/>
          <cell r="W20447"/>
        </row>
        <row r="20448">
          <cell r="K20448"/>
          <cell r="V20448"/>
          <cell r="W20448"/>
        </row>
        <row r="20449">
          <cell r="K20449"/>
          <cell r="V20449"/>
          <cell r="W20449"/>
        </row>
        <row r="20450">
          <cell r="K20450"/>
          <cell r="V20450"/>
          <cell r="W20450"/>
        </row>
        <row r="20451">
          <cell r="K20451"/>
          <cell r="V20451"/>
          <cell r="W20451"/>
        </row>
        <row r="20452">
          <cell r="K20452"/>
          <cell r="V20452"/>
          <cell r="W20452"/>
        </row>
        <row r="20453">
          <cell r="K20453"/>
          <cell r="V20453"/>
          <cell r="W20453"/>
        </row>
        <row r="20454">
          <cell r="K20454"/>
          <cell r="V20454"/>
          <cell r="W20454"/>
        </row>
        <row r="20455">
          <cell r="K20455"/>
          <cell r="V20455"/>
          <cell r="W20455"/>
        </row>
        <row r="20456">
          <cell r="K20456"/>
          <cell r="V20456"/>
          <cell r="W20456"/>
        </row>
        <row r="20457">
          <cell r="K20457"/>
          <cell r="V20457"/>
          <cell r="W20457"/>
        </row>
        <row r="20458">
          <cell r="K20458"/>
          <cell r="V20458"/>
          <cell r="W20458"/>
        </row>
        <row r="20459">
          <cell r="K20459"/>
          <cell r="V20459"/>
          <cell r="W20459"/>
        </row>
        <row r="20460">
          <cell r="K20460"/>
          <cell r="V20460"/>
          <cell r="W20460"/>
        </row>
        <row r="20461">
          <cell r="K20461"/>
          <cell r="V20461"/>
          <cell r="W20461"/>
        </row>
        <row r="20462">
          <cell r="K20462"/>
          <cell r="V20462"/>
          <cell r="W20462"/>
        </row>
        <row r="20463">
          <cell r="K20463"/>
          <cell r="V20463"/>
          <cell r="W20463"/>
        </row>
        <row r="20464">
          <cell r="K20464"/>
          <cell r="V20464"/>
          <cell r="W20464"/>
        </row>
        <row r="20465">
          <cell r="K20465"/>
          <cell r="V20465"/>
          <cell r="W20465"/>
        </row>
        <row r="20466">
          <cell r="K20466"/>
          <cell r="V20466"/>
          <cell r="W20466"/>
        </row>
        <row r="20467">
          <cell r="K20467"/>
          <cell r="V20467"/>
          <cell r="W20467"/>
        </row>
        <row r="20468">
          <cell r="K20468"/>
          <cell r="V20468"/>
          <cell r="W20468"/>
        </row>
        <row r="20469">
          <cell r="K20469"/>
          <cell r="V20469"/>
          <cell r="W20469"/>
        </row>
        <row r="20470">
          <cell r="K20470"/>
          <cell r="V20470"/>
          <cell r="W20470"/>
        </row>
        <row r="20471">
          <cell r="K20471"/>
          <cell r="V20471"/>
          <cell r="W20471"/>
        </row>
        <row r="20472">
          <cell r="K20472"/>
          <cell r="V20472"/>
          <cell r="W20472"/>
        </row>
        <row r="20473">
          <cell r="K20473"/>
          <cell r="V20473"/>
          <cell r="W20473"/>
        </row>
        <row r="20474">
          <cell r="K20474"/>
          <cell r="V20474"/>
          <cell r="W20474"/>
        </row>
        <row r="20475">
          <cell r="K20475"/>
          <cell r="V20475"/>
          <cell r="W20475"/>
        </row>
        <row r="20476">
          <cell r="K20476"/>
          <cell r="V20476"/>
          <cell r="W20476"/>
        </row>
        <row r="20477">
          <cell r="K20477"/>
          <cell r="V20477"/>
          <cell r="W20477"/>
        </row>
        <row r="20478">
          <cell r="K20478"/>
          <cell r="V20478"/>
          <cell r="W20478"/>
        </row>
        <row r="20479">
          <cell r="K20479"/>
          <cell r="V20479"/>
          <cell r="W20479"/>
        </row>
        <row r="20480">
          <cell r="K20480"/>
          <cell r="V20480"/>
          <cell r="W20480"/>
        </row>
        <row r="20481">
          <cell r="K20481"/>
          <cell r="V20481"/>
          <cell r="W20481"/>
        </row>
        <row r="20482">
          <cell r="K20482"/>
          <cell r="V20482"/>
          <cell r="W20482"/>
        </row>
        <row r="20483">
          <cell r="K20483"/>
          <cell r="V20483"/>
          <cell r="W20483"/>
        </row>
        <row r="20484">
          <cell r="K20484"/>
          <cell r="V20484"/>
          <cell r="W20484"/>
        </row>
        <row r="20485">
          <cell r="K20485"/>
          <cell r="V20485"/>
          <cell r="W20485"/>
        </row>
        <row r="20486">
          <cell r="K20486"/>
          <cell r="V20486"/>
          <cell r="W20486"/>
        </row>
        <row r="20487">
          <cell r="K20487"/>
          <cell r="V20487"/>
          <cell r="W20487"/>
        </row>
        <row r="20488">
          <cell r="K20488"/>
          <cell r="V20488"/>
          <cell r="W20488"/>
        </row>
        <row r="20489">
          <cell r="K20489"/>
          <cell r="V20489"/>
          <cell r="W20489"/>
        </row>
        <row r="20490">
          <cell r="K20490"/>
          <cell r="V20490"/>
          <cell r="W20490"/>
        </row>
        <row r="20491">
          <cell r="K20491"/>
          <cell r="V20491"/>
          <cell r="W20491"/>
        </row>
        <row r="20492">
          <cell r="K20492"/>
          <cell r="V20492"/>
          <cell r="W20492"/>
        </row>
        <row r="20493">
          <cell r="K20493"/>
          <cell r="V20493"/>
          <cell r="W20493"/>
        </row>
        <row r="20494">
          <cell r="K20494"/>
          <cell r="V20494"/>
          <cell r="W20494"/>
        </row>
        <row r="20495">
          <cell r="K20495"/>
          <cell r="V20495"/>
          <cell r="W20495"/>
        </row>
        <row r="20496">
          <cell r="K20496"/>
          <cell r="V20496"/>
          <cell r="W20496"/>
        </row>
        <row r="20497">
          <cell r="K20497"/>
          <cell r="V20497"/>
          <cell r="W20497"/>
        </row>
        <row r="20498">
          <cell r="K20498"/>
          <cell r="V20498"/>
          <cell r="W20498"/>
        </row>
        <row r="20499">
          <cell r="K20499"/>
          <cell r="V20499"/>
          <cell r="W20499"/>
        </row>
        <row r="20500">
          <cell r="K20500"/>
          <cell r="V20500"/>
          <cell r="W20500"/>
        </row>
        <row r="20501">
          <cell r="K20501"/>
          <cell r="V20501"/>
          <cell r="W20501"/>
        </row>
        <row r="20502">
          <cell r="K20502"/>
          <cell r="V20502"/>
          <cell r="W20502"/>
        </row>
        <row r="20503">
          <cell r="K20503"/>
          <cell r="V20503"/>
          <cell r="W20503"/>
        </row>
        <row r="20504">
          <cell r="K20504"/>
          <cell r="V20504"/>
          <cell r="W20504"/>
        </row>
        <row r="20505">
          <cell r="K20505"/>
          <cell r="V20505"/>
          <cell r="W20505"/>
        </row>
        <row r="20506">
          <cell r="K20506"/>
          <cell r="V20506"/>
          <cell r="W20506"/>
        </row>
        <row r="20507">
          <cell r="K20507"/>
          <cell r="V20507"/>
          <cell r="W20507"/>
        </row>
        <row r="20508">
          <cell r="K20508"/>
          <cell r="V20508"/>
          <cell r="W20508"/>
        </row>
        <row r="20509">
          <cell r="K20509"/>
          <cell r="V20509"/>
          <cell r="W20509"/>
        </row>
        <row r="20510">
          <cell r="K20510"/>
          <cell r="V20510"/>
          <cell r="W20510"/>
        </row>
        <row r="20511">
          <cell r="K20511"/>
          <cell r="V20511"/>
          <cell r="W20511"/>
        </row>
        <row r="20512">
          <cell r="K20512"/>
          <cell r="V20512"/>
          <cell r="W20512"/>
        </row>
        <row r="20513">
          <cell r="K20513"/>
          <cell r="V20513"/>
          <cell r="W20513"/>
        </row>
        <row r="20514">
          <cell r="K20514"/>
          <cell r="V20514"/>
          <cell r="W20514"/>
        </row>
        <row r="20515">
          <cell r="K20515"/>
          <cell r="V20515"/>
          <cell r="W20515"/>
        </row>
        <row r="20516">
          <cell r="K20516"/>
          <cell r="V20516"/>
          <cell r="W20516"/>
        </row>
        <row r="20517">
          <cell r="K20517"/>
          <cell r="V20517"/>
          <cell r="W20517"/>
        </row>
        <row r="20518">
          <cell r="K20518"/>
          <cell r="V20518"/>
          <cell r="W20518"/>
        </row>
        <row r="20519">
          <cell r="K20519"/>
          <cell r="V20519"/>
          <cell r="W20519"/>
        </row>
        <row r="20520">
          <cell r="K20520"/>
          <cell r="V20520"/>
          <cell r="W20520"/>
        </row>
        <row r="20521">
          <cell r="K20521"/>
          <cell r="V20521"/>
          <cell r="W20521"/>
        </row>
        <row r="20522">
          <cell r="K20522"/>
          <cell r="V20522"/>
          <cell r="W20522"/>
        </row>
        <row r="20523">
          <cell r="K20523"/>
          <cell r="V20523"/>
          <cell r="W20523"/>
        </row>
        <row r="20524">
          <cell r="K20524"/>
          <cell r="V20524"/>
          <cell r="W20524"/>
        </row>
        <row r="20525">
          <cell r="K20525"/>
          <cell r="V20525"/>
          <cell r="W20525"/>
        </row>
        <row r="20526">
          <cell r="K20526"/>
          <cell r="V20526"/>
          <cell r="W20526"/>
        </row>
        <row r="20527">
          <cell r="K20527"/>
          <cell r="V20527"/>
          <cell r="W20527"/>
        </row>
        <row r="20528">
          <cell r="K20528"/>
          <cell r="V20528"/>
          <cell r="W20528"/>
        </row>
        <row r="20529">
          <cell r="K20529"/>
          <cell r="V20529"/>
          <cell r="W20529"/>
        </row>
        <row r="20530">
          <cell r="K20530"/>
          <cell r="V20530"/>
          <cell r="W20530"/>
        </row>
        <row r="20531">
          <cell r="K20531"/>
          <cell r="V20531"/>
          <cell r="W20531"/>
        </row>
        <row r="20532">
          <cell r="K20532"/>
          <cell r="V20532"/>
          <cell r="W20532"/>
        </row>
        <row r="20533">
          <cell r="K20533"/>
          <cell r="V20533"/>
          <cell r="W20533"/>
        </row>
        <row r="20534">
          <cell r="K20534"/>
          <cell r="V20534"/>
          <cell r="W20534"/>
        </row>
        <row r="20535">
          <cell r="K20535"/>
          <cell r="V20535"/>
          <cell r="W20535"/>
        </row>
        <row r="20536">
          <cell r="K20536"/>
          <cell r="V20536"/>
          <cell r="W20536"/>
        </row>
        <row r="20537">
          <cell r="K20537"/>
          <cell r="V20537"/>
          <cell r="W20537"/>
        </row>
        <row r="20538">
          <cell r="K20538"/>
          <cell r="V20538"/>
          <cell r="W20538"/>
        </row>
        <row r="20539">
          <cell r="K20539"/>
          <cell r="V20539"/>
          <cell r="W20539"/>
        </row>
        <row r="20540">
          <cell r="K20540"/>
          <cell r="V20540"/>
          <cell r="W20540"/>
        </row>
        <row r="20541">
          <cell r="K20541"/>
          <cell r="V20541"/>
          <cell r="W20541"/>
        </row>
        <row r="20542">
          <cell r="K20542"/>
          <cell r="V20542"/>
          <cell r="W20542"/>
        </row>
        <row r="20543">
          <cell r="K20543"/>
          <cell r="V20543"/>
          <cell r="W20543"/>
        </row>
        <row r="20544">
          <cell r="K20544"/>
          <cell r="V20544"/>
          <cell r="W20544"/>
        </row>
        <row r="20545">
          <cell r="K20545"/>
          <cell r="V20545"/>
          <cell r="W20545"/>
        </row>
        <row r="20546">
          <cell r="K20546"/>
          <cell r="V20546"/>
          <cell r="W20546"/>
        </row>
        <row r="20547">
          <cell r="K20547"/>
          <cell r="V20547"/>
          <cell r="W20547"/>
        </row>
        <row r="20548">
          <cell r="K20548"/>
          <cell r="V20548"/>
          <cell r="W20548"/>
        </row>
        <row r="20549">
          <cell r="K20549"/>
          <cell r="V20549"/>
          <cell r="W20549"/>
        </row>
        <row r="20550">
          <cell r="K20550"/>
          <cell r="V20550"/>
          <cell r="W20550"/>
        </row>
        <row r="20551">
          <cell r="K20551"/>
          <cell r="V20551"/>
          <cell r="W20551"/>
        </row>
        <row r="20552">
          <cell r="K20552"/>
          <cell r="V20552"/>
          <cell r="W20552"/>
        </row>
        <row r="20553">
          <cell r="K20553"/>
          <cell r="V20553"/>
          <cell r="W20553"/>
        </row>
        <row r="20554">
          <cell r="K20554"/>
          <cell r="V20554"/>
          <cell r="W20554"/>
        </row>
        <row r="20555">
          <cell r="K20555"/>
          <cell r="V20555"/>
          <cell r="W20555"/>
        </row>
        <row r="20556">
          <cell r="K20556"/>
          <cell r="V20556"/>
          <cell r="W20556"/>
        </row>
        <row r="20557">
          <cell r="K20557"/>
          <cell r="V20557"/>
          <cell r="W20557"/>
        </row>
        <row r="20558">
          <cell r="K20558"/>
          <cell r="V20558"/>
          <cell r="W20558"/>
        </row>
        <row r="20559">
          <cell r="K20559"/>
          <cell r="V20559"/>
          <cell r="W20559"/>
        </row>
        <row r="20560">
          <cell r="K20560"/>
          <cell r="V20560"/>
          <cell r="W20560"/>
        </row>
        <row r="20561">
          <cell r="K20561"/>
          <cell r="V20561"/>
          <cell r="W20561"/>
        </row>
        <row r="20562">
          <cell r="K20562"/>
          <cell r="V20562"/>
          <cell r="W20562"/>
        </row>
        <row r="20563">
          <cell r="K20563"/>
          <cell r="V20563"/>
          <cell r="W20563"/>
        </row>
        <row r="20564">
          <cell r="K20564"/>
          <cell r="V20564"/>
          <cell r="W20564"/>
        </row>
        <row r="20565">
          <cell r="K20565"/>
          <cell r="V20565"/>
          <cell r="W20565"/>
        </row>
        <row r="20566">
          <cell r="K20566"/>
          <cell r="V20566"/>
          <cell r="W20566"/>
        </row>
        <row r="20567">
          <cell r="K20567"/>
          <cell r="V20567"/>
          <cell r="W20567"/>
        </row>
        <row r="20568">
          <cell r="K20568"/>
          <cell r="V20568"/>
          <cell r="W20568"/>
        </row>
        <row r="20569">
          <cell r="K20569"/>
          <cell r="V20569"/>
          <cell r="W20569"/>
        </row>
        <row r="20570">
          <cell r="K20570"/>
          <cell r="V20570"/>
          <cell r="W20570"/>
        </row>
        <row r="20571">
          <cell r="K20571"/>
          <cell r="V20571"/>
          <cell r="W20571"/>
        </row>
        <row r="20572">
          <cell r="K20572"/>
          <cell r="V20572"/>
          <cell r="W20572"/>
        </row>
        <row r="20573">
          <cell r="K20573"/>
          <cell r="V20573"/>
          <cell r="W20573"/>
        </row>
        <row r="20574">
          <cell r="K20574"/>
          <cell r="V20574"/>
          <cell r="W20574"/>
        </row>
        <row r="20575">
          <cell r="K20575"/>
          <cell r="V20575"/>
          <cell r="W20575"/>
        </row>
        <row r="20576">
          <cell r="K20576"/>
          <cell r="V20576"/>
          <cell r="W20576"/>
        </row>
        <row r="20577">
          <cell r="K20577"/>
          <cell r="V20577"/>
          <cell r="W20577"/>
        </row>
        <row r="20578">
          <cell r="K20578"/>
          <cell r="V20578"/>
          <cell r="W20578"/>
        </row>
        <row r="20579">
          <cell r="K20579"/>
          <cell r="V20579"/>
          <cell r="W20579"/>
        </row>
        <row r="20580">
          <cell r="K20580"/>
          <cell r="V20580"/>
          <cell r="W20580"/>
        </row>
        <row r="20581">
          <cell r="K20581"/>
          <cell r="V20581"/>
          <cell r="W20581"/>
        </row>
        <row r="20582">
          <cell r="K20582"/>
          <cell r="V20582"/>
          <cell r="W20582"/>
        </row>
        <row r="20583">
          <cell r="K20583"/>
          <cell r="V20583"/>
          <cell r="W20583"/>
        </row>
        <row r="20584">
          <cell r="K20584"/>
          <cell r="V20584"/>
          <cell r="W20584"/>
        </row>
        <row r="20585">
          <cell r="K20585"/>
          <cell r="V20585"/>
          <cell r="W20585"/>
        </row>
        <row r="20586">
          <cell r="K20586"/>
          <cell r="V20586"/>
          <cell r="W20586"/>
        </row>
        <row r="20587">
          <cell r="K20587"/>
          <cell r="V20587"/>
          <cell r="W20587"/>
        </row>
        <row r="20588">
          <cell r="K20588"/>
          <cell r="V20588"/>
          <cell r="W20588"/>
        </row>
        <row r="20589">
          <cell r="K20589"/>
          <cell r="V20589"/>
          <cell r="W20589"/>
        </row>
        <row r="20590">
          <cell r="K20590"/>
          <cell r="V20590"/>
          <cell r="W20590"/>
        </row>
        <row r="20591">
          <cell r="K20591"/>
          <cell r="V20591"/>
          <cell r="W20591"/>
        </row>
        <row r="20592">
          <cell r="K20592"/>
          <cell r="V20592"/>
          <cell r="W20592"/>
        </row>
        <row r="20593">
          <cell r="K20593"/>
          <cell r="V20593"/>
          <cell r="W20593"/>
        </row>
        <row r="20594">
          <cell r="K20594"/>
          <cell r="V20594"/>
          <cell r="W20594"/>
        </row>
        <row r="20595">
          <cell r="K20595"/>
          <cell r="V20595"/>
          <cell r="W20595"/>
        </row>
        <row r="20596">
          <cell r="K20596"/>
          <cell r="V20596"/>
          <cell r="W20596"/>
        </row>
        <row r="20597">
          <cell r="K20597"/>
          <cell r="V20597"/>
          <cell r="W20597"/>
        </row>
        <row r="20598">
          <cell r="K20598"/>
          <cell r="V20598"/>
          <cell r="W20598"/>
        </row>
        <row r="20599">
          <cell r="K20599"/>
          <cell r="V20599"/>
          <cell r="W20599"/>
        </row>
        <row r="20600">
          <cell r="K20600"/>
          <cell r="V20600"/>
          <cell r="W20600"/>
        </row>
        <row r="20601">
          <cell r="K20601"/>
          <cell r="V20601"/>
          <cell r="W20601"/>
        </row>
        <row r="20602">
          <cell r="K20602"/>
          <cell r="V20602"/>
          <cell r="W20602"/>
        </row>
        <row r="20603">
          <cell r="K20603"/>
          <cell r="V20603"/>
          <cell r="W20603"/>
        </row>
        <row r="20604">
          <cell r="K20604"/>
          <cell r="V20604"/>
          <cell r="W20604"/>
        </row>
        <row r="20605">
          <cell r="K20605"/>
          <cell r="V20605"/>
          <cell r="W20605"/>
        </row>
        <row r="20606">
          <cell r="K20606"/>
          <cell r="V20606"/>
          <cell r="W20606"/>
        </row>
        <row r="20607">
          <cell r="K20607"/>
          <cell r="V20607"/>
          <cell r="W20607"/>
        </row>
        <row r="20608">
          <cell r="K20608"/>
          <cell r="V20608"/>
          <cell r="W20608"/>
        </row>
        <row r="20609">
          <cell r="K20609"/>
          <cell r="V20609"/>
          <cell r="W20609"/>
        </row>
        <row r="20610">
          <cell r="K20610"/>
          <cell r="V20610"/>
          <cell r="W20610"/>
        </row>
        <row r="20611">
          <cell r="K20611"/>
          <cell r="V20611"/>
          <cell r="W20611"/>
        </row>
        <row r="20612">
          <cell r="K20612"/>
          <cell r="V20612"/>
          <cell r="W20612"/>
        </row>
        <row r="20613">
          <cell r="K20613"/>
          <cell r="V20613"/>
          <cell r="W20613"/>
        </row>
        <row r="20614">
          <cell r="K20614"/>
          <cell r="V20614"/>
          <cell r="W20614"/>
        </row>
        <row r="20615">
          <cell r="K20615"/>
          <cell r="V20615"/>
          <cell r="W20615"/>
        </row>
        <row r="20616">
          <cell r="K20616"/>
          <cell r="V20616"/>
          <cell r="W20616"/>
        </row>
        <row r="20617">
          <cell r="K20617"/>
          <cell r="V20617"/>
          <cell r="W20617"/>
        </row>
        <row r="20618">
          <cell r="K20618"/>
          <cell r="V20618"/>
          <cell r="W20618"/>
        </row>
        <row r="20619">
          <cell r="K20619"/>
          <cell r="V20619"/>
          <cell r="W20619"/>
        </row>
        <row r="20620">
          <cell r="K20620"/>
          <cell r="V20620"/>
          <cell r="W20620"/>
        </row>
        <row r="20621">
          <cell r="K20621"/>
          <cell r="V20621"/>
          <cell r="W20621"/>
        </row>
        <row r="20622">
          <cell r="K20622"/>
          <cell r="V20622"/>
          <cell r="W20622"/>
        </row>
        <row r="20623">
          <cell r="K20623"/>
          <cell r="V20623"/>
          <cell r="W20623"/>
        </row>
        <row r="20624">
          <cell r="K20624"/>
          <cell r="V20624"/>
          <cell r="W20624"/>
        </row>
        <row r="20625">
          <cell r="K20625"/>
          <cell r="V20625"/>
          <cell r="W20625"/>
        </row>
        <row r="20626">
          <cell r="K20626"/>
          <cell r="V20626"/>
          <cell r="W20626"/>
        </row>
        <row r="20627">
          <cell r="K20627"/>
          <cell r="V20627"/>
          <cell r="W20627"/>
        </row>
        <row r="20628">
          <cell r="K20628"/>
          <cell r="V20628"/>
          <cell r="W20628"/>
        </row>
        <row r="20629">
          <cell r="K20629"/>
          <cell r="V20629"/>
          <cell r="W20629"/>
        </row>
        <row r="20630">
          <cell r="K20630"/>
          <cell r="V20630"/>
          <cell r="W20630"/>
        </row>
        <row r="20631">
          <cell r="K20631"/>
          <cell r="V20631"/>
          <cell r="W20631"/>
        </row>
        <row r="20632">
          <cell r="K20632"/>
          <cell r="V20632"/>
          <cell r="W20632"/>
        </row>
        <row r="20633">
          <cell r="K20633"/>
          <cell r="V20633"/>
          <cell r="W20633"/>
        </row>
        <row r="20634">
          <cell r="K20634"/>
          <cell r="V20634"/>
          <cell r="W20634"/>
        </row>
        <row r="20635">
          <cell r="K20635"/>
          <cell r="V20635"/>
          <cell r="W20635"/>
        </row>
        <row r="20636">
          <cell r="K20636"/>
          <cell r="V20636"/>
          <cell r="W20636"/>
        </row>
        <row r="20637">
          <cell r="K20637"/>
          <cell r="V20637"/>
          <cell r="W20637"/>
        </row>
        <row r="20638">
          <cell r="K20638"/>
          <cell r="V20638"/>
          <cell r="W20638"/>
        </row>
        <row r="20639">
          <cell r="K20639"/>
          <cell r="V20639"/>
          <cell r="W20639"/>
        </row>
        <row r="20640">
          <cell r="K20640"/>
          <cell r="V20640"/>
          <cell r="W20640"/>
        </row>
        <row r="20641">
          <cell r="K20641"/>
          <cell r="V20641"/>
          <cell r="W20641"/>
        </row>
        <row r="20642">
          <cell r="K20642"/>
          <cell r="V20642"/>
          <cell r="W20642"/>
        </row>
        <row r="20643">
          <cell r="K20643"/>
          <cell r="V20643"/>
          <cell r="W20643"/>
        </row>
        <row r="20644">
          <cell r="K20644"/>
          <cell r="V20644"/>
          <cell r="W20644"/>
        </row>
        <row r="20645">
          <cell r="K20645"/>
          <cell r="V20645"/>
          <cell r="W20645"/>
        </row>
        <row r="20646">
          <cell r="K20646"/>
          <cell r="V20646"/>
          <cell r="W20646"/>
        </row>
        <row r="20647">
          <cell r="K20647"/>
          <cell r="V20647"/>
          <cell r="W20647"/>
        </row>
        <row r="20648">
          <cell r="K20648"/>
          <cell r="V20648"/>
          <cell r="W20648"/>
        </row>
        <row r="20649">
          <cell r="K20649"/>
          <cell r="V20649"/>
          <cell r="W20649"/>
        </row>
        <row r="20650">
          <cell r="K20650"/>
          <cell r="V20650"/>
          <cell r="W20650"/>
        </row>
        <row r="20651">
          <cell r="K20651"/>
          <cell r="V20651"/>
          <cell r="W20651"/>
        </row>
        <row r="20652">
          <cell r="K20652"/>
          <cell r="V20652"/>
          <cell r="W20652"/>
        </row>
        <row r="20653">
          <cell r="K20653"/>
          <cell r="V20653"/>
          <cell r="W20653"/>
        </row>
        <row r="20654">
          <cell r="K20654"/>
          <cell r="V20654"/>
          <cell r="W20654"/>
        </row>
        <row r="20655">
          <cell r="K20655"/>
          <cell r="V20655"/>
          <cell r="W20655"/>
        </row>
        <row r="20656">
          <cell r="K20656"/>
          <cell r="V20656"/>
          <cell r="W20656"/>
        </row>
        <row r="20657">
          <cell r="K20657"/>
          <cell r="V20657"/>
          <cell r="W20657"/>
        </row>
        <row r="20658">
          <cell r="K20658"/>
          <cell r="V20658"/>
          <cell r="W20658"/>
        </row>
        <row r="20659">
          <cell r="K20659"/>
          <cell r="V20659"/>
          <cell r="W20659"/>
        </row>
        <row r="20660">
          <cell r="K20660"/>
          <cell r="V20660"/>
          <cell r="W20660"/>
        </row>
        <row r="20661">
          <cell r="K20661"/>
          <cell r="V20661"/>
          <cell r="W20661"/>
        </row>
        <row r="20662">
          <cell r="K20662"/>
          <cell r="V20662"/>
          <cell r="W20662"/>
        </row>
        <row r="20663">
          <cell r="K20663"/>
          <cell r="V20663"/>
          <cell r="W20663"/>
        </row>
        <row r="20664">
          <cell r="K20664"/>
          <cell r="V20664"/>
          <cell r="W20664"/>
        </row>
        <row r="20665">
          <cell r="K20665"/>
          <cell r="V20665"/>
          <cell r="W20665"/>
        </row>
        <row r="20666">
          <cell r="K20666"/>
          <cell r="V20666"/>
          <cell r="W20666"/>
        </row>
        <row r="20667">
          <cell r="K20667"/>
          <cell r="V20667"/>
          <cell r="W20667"/>
        </row>
        <row r="20668">
          <cell r="K20668"/>
          <cell r="V20668"/>
          <cell r="W20668"/>
        </row>
        <row r="20669">
          <cell r="K20669"/>
          <cell r="V20669"/>
          <cell r="W20669"/>
        </row>
        <row r="20670">
          <cell r="K20670"/>
          <cell r="V20670"/>
          <cell r="W20670"/>
        </row>
        <row r="20671">
          <cell r="K20671"/>
          <cell r="V20671"/>
          <cell r="W20671"/>
        </row>
        <row r="20672">
          <cell r="K20672"/>
          <cell r="V20672"/>
          <cell r="W20672"/>
        </row>
        <row r="20673">
          <cell r="K20673"/>
          <cell r="V20673"/>
          <cell r="W20673"/>
        </row>
        <row r="20674">
          <cell r="K20674"/>
          <cell r="V20674"/>
          <cell r="W20674"/>
        </row>
        <row r="20675">
          <cell r="K20675"/>
          <cell r="V20675"/>
          <cell r="W20675"/>
        </row>
        <row r="20676">
          <cell r="K20676"/>
          <cell r="V20676"/>
          <cell r="W20676"/>
        </row>
        <row r="20677">
          <cell r="K20677"/>
          <cell r="V20677"/>
          <cell r="W20677"/>
        </row>
        <row r="20678">
          <cell r="K20678"/>
          <cell r="V20678"/>
          <cell r="W20678"/>
        </row>
        <row r="20679">
          <cell r="K20679"/>
          <cell r="V20679"/>
          <cell r="W20679"/>
        </row>
        <row r="20680">
          <cell r="K20680"/>
          <cell r="V20680"/>
          <cell r="W20680"/>
        </row>
        <row r="20681">
          <cell r="K20681"/>
          <cell r="V20681"/>
          <cell r="W20681"/>
        </row>
        <row r="20682">
          <cell r="K20682"/>
          <cell r="V20682"/>
          <cell r="W20682"/>
        </row>
        <row r="20683">
          <cell r="K20683"/>
          <cell r="V20683"/>
          <cell r="W20683"/>
        </row>
        <row r="20684">
          <cell r="K20684"/>
          <cell r="V20684"/>
          <cell r="W20684"/>
        </row>
        <row r="20685">
          <cell r="K20685"/>
          <cell r="V20685"/>
          <cell r="W20685"/>
        </row>
        <row r="20686">
          <cell r="K20686"/>
          <cell r="V20686"/>
          <cell r="W20686"/>
        </row>
        <row r="20687">
          <cell r="K20687"/>
          <cell r="V20687"/>
          <cell r="W20687"/>
        </row>
        <row r="20688">
          <cell r="K20688"/>
          <cell r="V20688"/>
          <cell r="W20688"/>
        </row>
        <row r="20689">
          <cell r="K20689"/>
          <cell r="V20689"/>
          <cell r="W20689"/>
        </row>
        <row r="20690">
          <cell r="K20690"/>
          <cell r="V20690"/>
          <cell r="W20690"/>
        </row>
        <row r="20691">
          <cell r="K20691"/>
          <cell r="V20691"/>
          <cell r="W20691"/>
        </row>
        <row r="20692">
          <cell r="K20692"/>
          <cell r="V20692"/>
          <cell r="W20692"/>
        </row>
        <row r="20693">
          <cell r="K20693"/>
          <cell r="V20693"/>
          <cell r="W20693"/>
        </row>
        <row r="20694">
          <cell r="K20694"/>
          <cell r="V20694"/>
          <cell r="W20694"/>
        </row>
        <row r="20695">
          <cell r="K20695"/>
          <cell r="V20695"/>
          <cell r="W20695"/>
        </row>
        <row r="20696">
          <cell r="K20696"/>
          <cell r="V20696"/>
          <cell r="W20696"/>
        </row>
        <row r="20697">
          <cell r="K20697"/>
          <cell r="V20697"/>
          <cell r="W20697"/>
        </row>
        <row r="20698">
          <cell r="K20698"/>
          <cell r="V20698"/>
          <cell r="W20698"/>
        </row>
        <row r="20699">
          <cell r="K20699"/>
          <cell r="V20699"/>
          <cell r="W20699"/>
        </row>
        <row r="20700">
          <cell r="K20700"/>
          <cell r="V20700"/>
          <cell r="W20700"/>
        </row>
        <row r="20701">
          <cell r="K20701"/>
          <cell r="V20701"/>
          <cell r="W20701"/>
        </row>
        <row r="20702">
          <cell r="K20702"/>
          <cell r="V20702"/>
          <cell r="W20702"/>
        </row>
        <row r="20703">
          <cell r="K20703"/>
          <cell r="V20703"/>
          <cell r="W20703"/>
        </row>
        <row r="20704">
          <cell r="K20704"/>
          <cell r="V20704"/>
          <cell r="W20704"/>
        </row>
        <row r="20705">
          <cell r="K20705"/>
          <cell r="V20705"/>
          <cell r="W20705"/>
        </row>
        <row r="20706">
          <cell r="K20706"/>
          <cell r="V20706"/>
          <cell r="W20706"/>
        </row>
        <row r="20707">
          <cell r="K20707"/>
          <cell r="V20707"/>
          <cell r="W20707"/>
        </row>
        <row r="20708">
          <cell r="K20708"/>
          <cell r="V20708"/>
          <cell r="W20708"/>
        </row>
        <row r="20709">
          <cell r="K20709"/>
          <cell r="V20709"/>
          <cell r="W20709"/>
        </row>
        <row r="20710">
          <cell r="K20710"/>
          <cell r="V20710"/>
          <cell r="W20710"/>
        </row>
        <row r="20711">
          <cell r="K20711"/>
          <cell r="V20711"/>
          <cell r="W20711"/>
        </row>
        <row r="20712">
          <cell r="K20712"/>
          <cell r="V20712"/>
          <cell r="W20712"/>
        </row>
        <row r="20713">
          <cell r="K20713"/>
          <cell r="V20713"/>
          <cell r="W20713"/>
        </row>
        <row r="20714">
          <cell r="K20714"/>
          <cell r="V20714"/>
          <cell r="W20714"/>
        </row>
        <row r="20715">
          <cell r="K20715"/>
          <cell r="V20715"/>
          <cell r="W20715"/>
        </row>
        <row r="20716">
          <cell r="K20716"/>
          <cell r="V20716"/>
          <cell r="W20716"/>
        </row>
        <row r="20717">
          <cell r="K20717"/>
          <cell r="V20717"/>
          <cell r="W20717"/>
        </row>
        <row r="20718">
          <cell r="K20718"/>
          <cell r="V20718"/>
          <cell r="W20718"/>
        </row>
        <row r="20719">
          <cell r="K20719"/>
          <cell r="V20719"/>
          <cell r="W20719"/>
        </row>
        <row r="20720">
          <cell r="K20720"/>
          <cell r="V20720"/>
          <cell r="W20720"/>
        </row>
        <row r="20721">
          <cell r="K20721"/>
          <cell r="V20721"/>
          <cell r="W20721"/>
        </row>
        <row r="20722">
          <cell r="K20722"/>
          <cell r="V20722"/>
          <cell r="W20722"/>
        </row>
        <row r="20723">
          <cell r="K20723"/>
          <cell r="V20723"/>
          <cell r="W20723"/>
        </row>
        <row r="20724">
          <cell r="K20724"/>
          <cell r="V20724"/>
          <cell r="W20724"/>
        </row>
        <row r="20725">
          <cell r="K20725"/>
          <cell r="V20725"/>
          <cell r="W20725"/>
        </row>
        <row r="20726">
          <cell r="K20726"/>
          <cell r="V20726"/>
          <cell r="W20726"/>
        </row>
        <row r="20727">
          <cell r="K20727"/>
          <cell r="V20727"/>
          <cell r="W20727"/>
        </row>
        <row r="20728">
          <cell r="K20728"/>
          <cell r="V20728"/>
          <cell r="W20728"/>
        </row>
        <row r="20729">
          <cell r="K20729"/>
          <cell r="V20729"/>
          <cell r="W20729"/>
        </row>
        <row r="20730">
          <cell r="K20730"/>
          <cell r="V20730"/>
          <cell r="W20730"/>
        </row>
        <row r="20731">
          <cell r="K20731"/>
          <cell r="V20731"/>
          <cell r="W20731"/>
        </row>
        <row r="20732">
          <cell r="K20732"/>
          <cell r="V20732"/>
          <cell r="W20732"/>
        </row>
        <row r="20733">
          <cell r="K20733"/>
          <cell r="V20733"/>
          <cell r="W20733"/>
        </row>
        <row r="20734">
          <cell r="K20734"/>
          <cell r="V20734"/>
          <cell r="W20734"/>
        </row>
        <row r="20735">
          <cell r="K20735"/>
          <cell r="V20735"/>
          <cell r="W20735"/>
        </row>
        <row r="20736">
          <cell r="K20736"/>
          <cell r="V20736"/>
          <cell r="W20736"/>
        </row>
        <row r="20737">
          <cell r="K20737"/>
          <cell r="V20737"/>
          <cell r="W20737"/>
        </row>
        <row r="20738">
          <cell r="K20738"/>
          <cell r="V20738"/>
          <cell r="W20738"/>
        </row>
        <row r="20739">
          <cell r="K20739"/>
          <cell r="V20739"/>
          <cell r="W20739"/>
        </row>
        <row r="20740">
          <cell r="K20740"/>
          <cell r="V20740"/>
          <cell r="W20740"/>
        </row>
        <row r="20741">
          <cell r="K20741"/>
          <cell r="V20741"/>
          <cell r="W20741"/>
        </row>
        <row r="20742">
          <cell r="K20742"/>
          <cell r="V20742"/>
          <cell r="W20742"/>
        </row>
        <row r="20743">
          <cell r="K20743"/>
          <cell r="V20743"/>
          <cell r="W20743"/>
        </row>
        <row r="20744">
          <cell r="K20744"/>
          <cell r="V20744"/>
          <cell r="W20744"/>
        </row>
        <row r="20745">
          <cell r="K20745"/>
          <cell r="V20745"/>
          <cell r="W20745"/>
        </row>
        <row r="20746">
          <cell r="K20746"/>
          <cell r="V20746"/>
          <cell r="W20746"/>
        </row>
        <row r="20747">
          <cell r="K20747"/>
          <cell r="V20747"/>
          <cell r="W20747"/>
        </row>
        <row r="20748">
          <cell r="K20748"/>
          <cell r="V20748"/>
          <cell r="W20748"/>
        </row>
        <row r="20749">
          <cell r="K20749"/>
          <cell r="V20749"/>
          <cell r="W20749"/>
        </row>
        <row r="20750">
          <cell r="K20750"/>
          <cell r="V20750"/>
          <cell r="W20750"/>
        </row>
        <row r="20751">
          <cell r="K20751"/>
          <cell r="V20751"/>
          <cell r="W20751"/>
        </row>
        <row r="20752">
          <cell r="K20752"/>
          <cell r="V20752"/>
          <cell r="W20752"/>
        </row>
        <row r="20753">
          <cell r="K20753"/>
          <cell r="V20753"/>
          <cell r="W20753"/>
        </row>
        <row r="20754">
          <cell r="K20754"/>
          <cell r="V20754"/>
          <cell r="W20754"/>
        </row>
        <row r="20755">
          <cell r="K20755"/>
          <cell r="V20755"/>
          <cell r="W20755"/>
        </row>
        <row r="20756">
          <cell r="K20756"/>
          <cell r="V20756"/>
          <cell r="W20756"/>
        </row>
        <row r="20757">
          <cell r="K20757"/>
          <cell r="V20757"/>
          <cell r="W20757"/>
        </row>
        <row r="20758">
          <cell r="K20758"/>
          <cell r="V20758"/>
          <cell r="W20758"/>
        </row>
        <row r="20759">
          <cell r="K20759"/>
          <cell r="V20759"/>
          <cell r="W20759"/>
        </row>
        <row r="20760">
          <cell r="K20760"/>
          <cell r="V20760"/>
          <cell r="W20760"/>
        </row>
        <row r="20761">
          <cell r="K20761"/>
          <cell r="V20761"/>
          <cell r="W20761"/>
        </row>
        <row r="20762">
          <cell r="K20762"/>
          <cell r="V20762"/>
          <cell r="W20762"/>
        </row>
        <row r="20763">
          <cell r="K20763"/>
          <cell r="V20763"/>
          <cell r="W20763"/>
        </row>
        <row r="20764">
          <cell r="K20764"/>
          <cell r="V20764"/>
          <cell r="W20764"/>
        </row>
        <row r="20765">
          <cell r="K20765"/>
          <cell r="V20765"/>
          <cell r="W20765"/>
        </row>
        <row r="20766">
          <cell r="K20766"/>
          <cell r="V20766"/>
          <cell r="W20766"/>
        </row>
        <row r="20767">
          <cell r="K20767"/>
          <cell r="V20767"/>
          <cell r="W20767"/>
        </row>
        <row r="20768">
          <cell r="K20768"/>
          <cell r="V20768"/>
          <cell r="W20768"/>
        </row>
        <row r="20769">
          <cell r="K20769"/>
          <cell r="V20769"/>
          <cell r="W20769"/>
        </row>
        <row r="20770">
          <cell r="K20770"/>
          <cell r="V20770"/>
          <cell r="W20770"/>
        </row>
        <row r="20771">
          <cell r="K20771"/>
          <cell r="V20771"/>
          <cell r="W20771"/>
        </row>
        <row r="20772">
          <cell r="K20772"/>
          <cell r="V20772"/>
          <cell r="W20772"/>
        </row>
        <row r="20773">
          <cell r="K20773"/>
          <cell r="V20773"/>
          <cell r="W20773"/>
        </row>
        <row r="20774">
          <cell r="K20774"/>
          <cell r="V20774"/>
          <cell r="W20774"/>
        </row>
        <row r="20775">
          <cell r="K20775"/>
          <cell r="V20775"/>
          <cell r="W20775"/>
        </row>
        <row r="20776">
          <cell r="K20776"/>
          <cell r="V20776"/>
          <cell r="W20776"/>
        </row>
        <row r="20777">
          <cell r="K20777"/>
          <cell r="V20777"/>
          <cell r="W20777"/>
        </row>
        <row r="20778">
          <cell r="K20778"/>
          <cell r="V20778"/>
          <cell r="W20778"/>
        </row>
        <row r="20779">
          <cell r="K20779"/>
          <cell r="V20779"/>
          <cell r="W20779"/>
        </row>
        <row r="20780">
          <cell r="K20780"/>
          <cell r="V20780"/>
          <cell r="W20780"/>
        </row>
        <row r="20781">
          <cell r="K20781"/>
          <cell r="V20781"/>
          <cell r="W20781"/>
        </row>
        <row r="20782">
          <cell r="K20782"/>
          <cell r="V20782"/>
          <cell r="W20782"/>
        </row>
        <row r="20783">
          <cell r="K20783"/>
          <cell r="V20783"/>
          <cell r="W20783"/>
        </row>
        <row r="20784">
          <cell r="K20784"/>
          <cell r="V20784"/>
          <cell r="W20784"/>
        </row>
        <row r="20785">
          <cell r="K20785"/>
          <cell r="V20785"/>
          <cell r="W20785"/>
        </row>
        <row r="20786">
          <cell r="K20786"/>
          <cell r="V20786"/>
          <cell r="W20786"/>
        </row>
        <row r="20787">
          <cell r="K20787"/>
          <cell r="V20787"/>
          <cell r="W20787"/>
        </row>
        <row r="20788">
          <cell r="K20788"/>
          <cell r="V20788"/>
          <cell r="W20788"/>
        </row>
        <row r="20789">
          <cell r="K20789"/>
          <cell r="V20789"/>
          <cell r="W20789"/>
        </row>
        <row r="20790">
          <cell r="K20790"/>
          <cell r="V20790"/>
          <cell r="W20790"/>
        </row>
        <row r="20791">
          <cell r="K20791"/>
          <cell r="V20791"/>
          <cell r="W20791"/>
        </row>
        <row r="20792">
          <cell r="K20792"/>
          <cell r="V20792"/>
          <cell r="W20792"/>
        </row>
        <row r="20793">
          <cell r="K20793"/>
          <cell r="V20793"/>
          <cell r="W20793"/>
        </row>
        <row r="20794">
          <cell r="K20794"/>
          <cell r="V20794"/>
          <cell r="W20794"/>
        </row>
        <row r="20795">
          <cell r="K20795"/>
          <cell r="V20795"/>
          <cell r="W20795"/>
        </row>
        <row r="20796">
          <cell r="K20796"/>
          <cell r="V20796"/>
          <cell r="W20796"/>
        </row>
        <row r="20797">
          <cell r="K20797"/>
          <cell r="V20797"/>
          <cell r="W20797"/>
        </row>
        <row r="20798">
          <cell r="K20798"/>
          <cell r="V20798"/>
          <cell r="W20798"/>
        </row>
        <row r="20799">
          <cell r="K20799"/>
          <cell r="V20799"/>
          <cell r="W20799"/>
        </row>
        <row r="20800">
          <cell r="K20800"/>
          <cell r="V20800"/>
          <cell r="W20800"/>
        </row>
        <row r="20801">
          <cell r="K20801"/>
          <cell r="V20801"/>
          <cell r="W20801"/>
        </row>
        <row r="20802">
          <cell r="K20802"/>
          <cell r="V20802"/>
          <cell r="W20802"/>
        </row>
        <row r="20803">
          <cell r="K20803"/>
          <cell r="V20803"/>
          <cell r="W20803"/>
        </row>
        <row r="20804">
          <cell r="K20804"/>
          <cell r="V20804"/>
          <cell r="W20804"/>
        </row>
        <row r="20805">
          <cell r="K20805"/>
          <cell r="V20805"/>
          <cell r="W20805"/>
        </row>
        <row r="20806">
          <cell r="K20806"/>
          <cell r="V20806"/>
          <cell r="W20806"/>
        </row>
        <row r="20807">
          <cell r="K20807"/>
          <cell r="V20807"/>
          <cell r="W20807"/>
        </row>
        <row r="20808">
          <cell r="K20808"/>
          <cell r="V20808"/>
          <cell r="W20808"/>
        </row>
        <row r="20809">
          <cell r="K20809"/>
          <cell r="V20809"/>
          <cell r="W20809"/>
        </row>
        <row r="20810">
          <cell r="K20810"/>
          <cell r="V20810"/>
          <cell r="W20810"/>
        </row>
        <row r="20811">
          <cell r="K20811"/>
          <cell r="V20811"/>
          <cell r="W20811"/>
        </row>
        <row r="20812">
          <cell r="K20812"/>
          <cell r="V20812"/>
          <cell r="W20812"/>
        </row>
        <row r="20813">
          <cell r="K20813"/>
          <cell r="V20813"/>
          <cell r="W20813"/>
        </row>
        <row r="20814">
          <cell r="K20814"/>
          <cell r="V20814"/>
          <cell r="W20814"/>
        </row>
        <row r="20815">
          <cell r="K20815"/>
          <cell r="V20815"/>
          <cell r="W20815"/>
        </row>
        <row r="20816">
          <cell r="K20816"/>
          <cell r="V20816"/>
          <cell r="W20816"/>
        </row>
        <row r="20817">
          <cell r="K20817"/>
          <cell r="V20817"/>
          <cell r="W20817"/>
        </row>
        <row r="20818">
          <cell r="K20818"/>
          <cell r="V20818"/>
          <cell r="W20818"/>
        </row>
        <row r="20819">
          <cell r="K20819"/>
          <cell r="V20819"/>
          <cell r="W20819"/>
        </row>
        <row r="20820">
          <cell r="K20820"/>
          <cell r="V20820"/>
          <cell r="W20820"/>
        </row>
        <row r="20821">
          <cell r="K20821"/>
          <cell r="V20821"/>
          <cell r="W20821"/>
        </row>
        <row r="20822">
          <cell r="K20822"/>
          <cell r="V20822"/>
          <cell r="W20822"/>
        </row>
        <row r="20823">
          <cell r="K20823"/>
          <cell r="V20823"/>
          <cell r="W20823"/>
        </row>
        <row r="20824">
          <cell r="K20824"/>
          <cell r="V20824"/>
          <cell r="W20824"/>
        </row>
        <row r="20825">
          <cell r="K20825"/>
          <cell r="V20825"/>
          <cell r="W20825"/>
        </row>
        <row r="20826">
          <cell r="K20826"/>
          <cell r="V20826"/>
          <cell r="W20826"/>
        </row>
        <row r="20827">
          <cell r="K20827"/>
          <cell r="V20827"/>
          <cell r="W20827"/>
        </row>
        <row r="20828">
          <cell r="K20828"/>
          <cell r="V20828"/>
          <cell r="W20828"/>
        </row>
        <row r="20829">
          <cell r="K20829"/>
          <cell r="V20829"/>
          <cell r="W20829"/>
        </row>
        <row r="20830">
          <cell r="K20830"/>
          <cell r="V20830"/>
          <cell r="W20830"/>
        </row>
        <row r="20831">
          <cell r="K20831"/>
          <cell r="V20831"/>
          <cell r="W20831"/>
        </row>
        <row r="20832">
          <cell r="K20832"/>
          <cell r="V20832"/>
          <cell r="W20832"/>
        </row>
        <row r="20833">
          <cell r="K20833"/>
          <cell r="V20833"/>
          <cell r="W20833"/>
        </row>
        <row r="20834">
          <cell r="K20834"/>
          <cell r="V20834"/>
          <cell r="W20834"/>
        </row>
        <row r="20835">
          <cell r="K20835"/>
          <cell r="V20835"/>
          <cell r="W20835"/>
        </row>
        <row r="20836">
          <cell r="K20836"/>
          <cell r="V20836"/>
          <cell r="W20836"/>
        </row>
        <row r="20837">
          <cell r="K20837"/>
          <cell r="V20837"/>
          <cell r="W20837"/>
        </row>
        <row r="20838">
          <cell r="K20838"/>
          <cell r="V20838"/>
          <cell r="W20838"/>
        </row>
        <row r="20839">
          <cell r="K20839"/>
          <cell r="V20839"/>
          <cell r="W20839"/>
        </row>
        <row r="20840">
          <cell r="K20840"/>
          <cell r="V20840"/>
          <cell r="W20840"/>
        </row>
        <row r="20841">
          <cell r="K20841"/>
          <cell r="V20841"/>
          <cell r="W20841"/>
        </row>
        <row r="20842">
          <cell r="K20842"/>
          <cell r="V20842"/>
          <cell r="W20842"/>
        </row>
        <row r="20843">
          <cell r="K20843"/>
          <cell r="V20843"/>
          <cell r="W20843"/>
        </row>
        <row r="20844">
          <cell r="K20844"/>
          <cell r="V20844"/>
          <cell r="W20844"/>
        </row>
        <row r="20845">
          <cell r="K20845"/>
          <cell r="V20845"/>
          <cell r="W20845"/>
        </row>
        <row r="20846">
          <cell r="K20846"/>
          <cell r="V20846"/>
          <cell r="W20846"/>
        </row>
        <row r="20847">
          <cell r="K20847"/>
          <cell r="V20847"/>
          <cell r="W20847"/>
        </row>
        <row r="20848">
          <cell r="K20848"/>
          <cell r="V20848"/>
          <cell r="W20848"/>
        </row>
        <row r="20849">
          <cell r="K20849"/>
          <cell r="V20849"/>
          <cell r="W20849"/>
        </row>
        <row r="20850">
          <cell r="K20850"/>
          <cell r="V20850"/>
          <cell r="W20850"/>
        </row>
        <row r="20851">
          <cell r="K20851"/>
          <cell r="V20851"/>
          <cell r="W20851"/>
        </row>
        <row r="20852">
          <cell r="K20852"/>
          <cell r="V20852"/>
          <cell r="W20852"/>
        </row>
        <row r="20853">
          <cell r="K20853"/>
          <cell r="V20853"/>
          <cell r="W20853"/>
        </row>
        <row r="20854">
          <cell r="K20854"/>
          <cell r="V20854"/>
          <cell r="W20854"/>
        </row>
        <row r="20855">
          <cell r="K20855"/>
          <cell r="V20855"/>
          <cell r="W20855"/>
        </row>
        <row r="20856">
          <cell r="K20856"/>
          <cell r="V20856"/>
          <cell r="W20856"/>
        </row>
        <row r="20857">
          <cell r="K20857"/>
          <cell r="V20857"/>
          <cell r="W20857"/>
        </row>
        <row r="20858">
          <cell r="K20858"/>
          <cell r="V20858"/>
          <cell r="W20858"/>
        </row>
        <row r="20859">
          <cell r="K20859"/>
          <cell r="V20859"/>
          <cell r="W20859"/>
        </row>
        <row r="20860">
          <cell r="K20860"/>
          <cell r="V20860"/>
          <cell r="W20860"/>
        </row>
        <row r="20861">
          <cell r="K20861"/>
          <cell r="V20861"/>
          <cell r="W20861"/>
        </row>
        <row r="20862">
          <cell r="K20862"/>
          <cell r="V20862"/>
          <cell r="W20862"/>
        </row>
        <row r="20863">
          <cell r="K20863"/>
          <cell r="V20863"/>
          <cell r="W20863"/>
        </row>
        <row r="20864">
          <cell r="K20864"/>
          <cell r="V20864"/>
          <cell r="W20864"/>
        </row>
        <row r="20865">
          <cell r="K20865"/>
          <cell r="V20865"/>
          <cell r="W20865"/>
        </row>
        <row r="20866">
          <cell r="K20866"/>
          <cell r="V20866"/>
          <cell r="W20866"/>
        </row>
        <row r="20867">
          <cell r="K20867"/>
          <cell r="V20867"/>
          <cell r="W20867"/>
        </row>
        <row r="20868">
          <cell r="K20868"/>
          <cell r="V20868"/>
          <cell r="W20868"/>
        </row>
        <row r="20869">
          <cell r="K20869"/>
          <cell r="V20869"/>
          <cell r="W20869"/>
        </row>
        <row r="20870">
          <cell r="K20870"/>
          <cell r="V20870"/>
          <cell r="W20870"/>
        </row>
        <row r="20871">
          <cell r="K20871"/>
          <cell r="V20871"/>
          <cell r="W20871"/>
        </row>
        <row r="20872">
          <cell r="K20872"/>
          <cell r="V20872"/>
          <cell r="W20872"/>
        </row>
        <row r="20873">
          <cell r="K20873"/>
          <cell r="V20873"/>
          <cell r="W20873"/>
        </row>
        <row r="20874">
          <cell r="K20874"/>
          <cell r="V20874"/>
          <cell r="W20874"/>
        </row>
        <row r="20875">
          <cell r="K20875"/>
          <cell r="V20875"/>
          <cell r="W20875"/>
        </row>
        <row r="20876">
          <cell r="K20876"/>
          <cell r="V20876"/>
          <cell r="W20876"/>
        </row>
        <row r="20877">
          <cell r="K20877"/>
          <cell r="V20877"/>
          <cell r="W20877"/>
        </row>
        <row r="20878">
          <cell r="K20878"/>
          <cell r="V20878"/>
          <cell r="W20878"/>
        </row>
        <row r="20879">
          <cell r="K20879"/>
          <cell r="V20879"/>
          <cell r="W20879"/>
        </row>
        <row r="20880">
          <cell r="K20880"/>
          <cell r="V20880"/>
          <cell r="W20880"/>
        </row>
        <row r="20881">
          <cell r="K20881"/>
          <cell r="V20881"/>
          <cell r="W20881"/>
        </row>
        <row r="20882">
          <cell r="K20882"/>
          <cell r="V20882"/>
          <cell r="W20882"/>
        </row>
        <row r="20883">
          <cell r="K20883"/>
          <cell r="V20883"/>
          <cell r="W20883"/>
        </row>
        <row r="20884">
          <cell r="K20884"/>
          <cell r="V20884"/>
          <cell r="W20884"/>
        </row>
        <row r="20885">
          <cell r="K20885"/>
          <cell r="V20885"/>
          <cell r="W20885"/>
        </row>
        <row r="20886">
          <cell r="K20886"/>
          <cell r="V20886"/>
          <cell r="W20886"/>
        </row>
        <row r="20887">
          <cell r="K20887"/>
          <cell r="V20887"/>
          <cell r="W20887"/>
        </row>
        <row r="20888">
          <cell r="K20888"/>
          <cell r="V20888"/>
          <cell r="W20888"/>
        </row>
        <row r="20889">
          <cell r="K20889"/>
          <cell r="V20889"/>
          <cell r="W20889"/>
        </row>
        <row r="20890">
          <cell r="K20890"/>
          <cell r="V20890"/>
          <cell r="W20890"/>
        </row>
        <row r="20891">
          <cell r="K20891"/>
          <cell r="V20891"/>
          <cell r="W20891"/>
        </row>
        <row r="20892">
          <cell r="K20892"/>
          <cell r="V20892"/>
          <cell r="W20892"/>
        </row>
        <row r="20893">
          <cell r="K20893"/>
          <cell r="V20893"/>
          <cell r="W20893"/>
        </row>
        <row r="20894">
          <cell r="K20894"/>
          <cell r="V20894"/>
          <cell r="W20894"/>
        </row>
        <row r="20895">
          <cell r="K20895"/>
          <cell r="V20895"/>
          <cell r="W20895"/>
        </row>
        <row r="20896">
          <cell r="K20896"/>
          <cell r="V20896"/>
          <cell r="W20896"/>
        </row>
        <row r="20897">
          <cell r="K20897"/>
          <cell r="V20897"/>
          <cell r="W20897"/>
        </row>
        <row r="20898">
          <cell r="K20898"/>
          <cell r="V20898"/>
          <cell r="W20898"/>
        </row>
        <row r="20899">
          <cell r="K20899"/>
          <cell r="V20899"/>
          <cell r="W20899"/>
        </row>
        <row r="20900">
          <cell r="K20900"/>
          <cell r="V20900"/>
          <cell r="W20900"/>
        </row>
        <row r="20901">
          <cell r="K20901"/>
          <cell r="V20901"/>
          <cell r="W20901"/>
        </row>
        <row r="20902">
          <cell r="K20902"/>
          <cell r="V20902"/>
          <cell r="W20902"/>
        </row>
        <row r="20903">
          <cell r="K20903"/>
          <cell r="V20903"/>
          <cell r="W20903"/>
        </row>
        <row r="20904">
          <cell r="K20904"/>
          <cell r="V20904"/>
          <cell r="W20904"/>
        </row>
        <row r="20905">
          <cell r="K20905"/>
          <cell r="V20905"/>
          <cell r="W20905"/>
        </row>
        <row r="20906">
          <cell r="K20906"/>
          <cell r="V20906"/>
          <cell r="W20906"/>
        </row>
        <row r="20907">
          <cell r="K20907"/>
          <cell r="V20907"/>
          <cell r="W20907"/>
        </row>
        <row r="20908">
          <cell r="K20908"/>
          <cell r="V20908"/>
          <cell r="W20908"/>
        </row>
        <row r="20909">
          <cell r="K20909"/>
          <cell r="V20909"/>
          <cell r="W20909"/>
        </row>
        <row r="20910">
          <cell r="K20910"/>
          <cell r="V20910"/>
          <cell r="W20910"/>
        </row>
        <row r="20911">
          <cell r="K20911"/>
          <cell r="V20911"/>
          <cell r="W20911"/>
        </row>
        <row r="20912">
          <cell r="K20912"/>
          <cell r="V20912"/>
          <cell r="W20912"/>
        </row>
        <row r="20913">
          <cell r="K20913"/>
          <cell r="V20913"/>
          <cell r="W20913"/>
        </row>
        <row r="20914">
          <cell r="K20914"/>
          <cell r="V20914"/>
          <cell r="W20914"/>
        </row>
        <row r="20915">
          <cell r="K20915"/>
          <cell r="V20915"/>
          <cell r="W20915"/>
        </row>
        <row r="20916">
          <cell r="K20916"/>
          <cell r="V20916"/>
          <cell r="W20916"/>
        </row>
        <row r="20917">
          <cell r="K20917"/>
          <cell r="V20917"/>
          <cell r="W20917"/>
        </row>
        <row r="20918">
          <cell r="K20918"/>
          <cell r="V20918"/>
          <cell r="W20918"/>
        </row>
        <row r="20919">
          <cell r="K20919"/>
          <cell r="V20919"/>
          <cell r="W20919"/>
        </row>
        <row r="20920">
          <cell r="K20920"/>
          <cell r="V20920"/>
          <cell r="W20920"/>
        </row>
        <row r="20921">
          <cell r="K20921"/>
          <cell r="V20921"/>
          <cell r="W20921"/>
        </row>
        <row r="20922">
          <cell r="K20922"/>
          <cell r="V20922"/>
          <cell r="W20922"/>
        </row>
        <row r="20923">
          <cell r="K20923"/>
          <cell r="V20923"/>
          <cell r="W20923"/>
        </row>
        <row r="20924">
          <cell r="K20924"/>
          <cell r="V20924"/>
          <cell r="W20924"/>
        </row>
        <row r="20925">
          <cell r="K20925"/>
          <cell r="V20925"/>
          <cell r="W20925"/>
        </row>
        <row r="20926">
          <cell r="K20926"/>
          <cell r="V20926"/>
          <cell r="W20926"/>
        </row>
        <row r="20927">
          <cell r="K20927"/>
          <cell r="V20927"/>
          <cell r="W20927"/>
        </row>
        <row r="20928">
          <cell r="K20928"/>
          <cell r="V20928"/>
          <cell r="W20928"/>
        </row>
        <row r="20929">
          <cell r="K20929"/>
          <cell r="V20929"/>
          <cell r="W20929"/>
        </row>
        <row r="20930">
          <cell r="K20930"/>
          <cell r="V20930"/>
          <cell r="W20930"/>
        </row>
        <row r="20931">
          <cell r="K20931"/>
          <cell r="V20931"/>
          <cell r="W20931"/>
        </row>
        <row r="20932">
          <cell r="K20932"/>
          <cell r="V20932"/>
          <cell r="W20932"/>
        </row>
        <row r="20933">
          <cell r="K20933"/>
          <cell r="V20933"/>
          <cell r="W20933"/>
        </row>
        <row r="20934">
          <cell r="K20934"/>
          <cell r="V20934"/>
          <cell r="W20934"/>
        </row>
        <row r="20935">
          <cell r="K20935"/>
          <cell r="V20935"/>
          <cell r="W20935"/>
        </row>
        <row r="20936">
          <cell r="K20936"/>
          <cell r="V20936"/>
          <cell r="W20936"/>
        </row>
        <row r="20937">
          <cell r="K20937"/>
          <cell r="V20937"/>
          <cell r="W20937"/>
        </row>
        <row r="20938">
          <cell r="K20938"/>
          <cell r="V20938"/>
          <cell r="W20938"/>
        </row>
        <row r="20939">
          <cell r="K20939"/>
          <cell r="V20939"/>
          <cell r="W20939"/>
        </row>
        <row r="20940">
          <cell r="K20940"/>
          <cell r="V20940"/>
          <cell r="W20940"/>
        </row>
        <row r="20941">
          <cell r="K20941"/>
          <cell r="V20941"/>
          <cell r="W20941"/>
        </row>
        <row r="20942">
          <cell r="K20942"/>
          <cell r="V20942"/>
          <cell r="W20942"/>
        </row>
        <row r="20943">
          <cell r="K20943"/>
          <cell r="V20943"/>
          <cell r="W20943"/>
        </row>
        <row r="20944">
          <cell r="K20944"/>
          <cell r="V20944"/>
          <cell r="W20944"/>
        </row>
        <row r="20945">
          <cell r="K20945"/>
          <cell r="V20945"/>
          <cell r="W20945"/>
        </row>
        <row r="20946">
          <cell r="K20946"/>
          <cell r="V20946"/>
          <cell r="W20946"/>
        </row>
        <row r="20947">
          <cell r="K20947"/>
          <cell r="V20947"/>
          <cell r="W20947"/>
        </row>
        <row r="20948">
          <cell r="K20948"/>
          <cell r="V20948"/>
          <cell r="W20948"/>
        </row>
        <row r="20949">
          <cell r="K20949"/>
          <cell r="V20949"/>
          <cell r="W20949"/>
        </row>
        <row r="20950">
          <cell r="K20950"/>
          <cell r="V20950"/>
          <cell r="W20950"/>
        </row>
        <row r="20951">
          <cell r="K20951"/>
          <cell r="V20951"/>
          <cell r="W20951"/>
        </row>
        <row r="20952">
          <cell r="K20952"/>
          <cell r="V20952"/>
          <cell r="W20952"/>
        </row>
        <row r="20953">
          <cell r="K20953"/>
          <cell r="V20953"/>
          <cell r="W20953"/>
        </row>
        <row r="20954">
          <cell r="K20954"/>
          <cell r="V20954"/>
          <cell r="W20954"/>
        </row>
        <row r="20955">
          <cell r="K20955"/>
          <cell r="V20955"/>
          <cell r="W20955"/>
        </row>
        <row r="20956">
          <cell r="K20956"/>
          <cell r="V20956"/>
          <cell r="W20956"/>
        </row>
        <row r="20957">
          <cell r="K20957"/>
          <cell r="V20957"/>
          <cell r="W20957"/>
        </row>
        <row r="20958">
          <cell r="K20958"/>
          <cell r="V20958"/>
          <cell r="W20958"/>
        </row>
        <row r="20959">
          <cell r="K20959"/>
          <cell r="V20959"/>
          <cell r="W20959"/>
        </row>
        <row r="20960">
          <cell r="K20960"/>
          <cell r="V20960"/>
          <cell r="W20960"/>
        </row>
        <row r="20961">
          <cell r="K20961"/>
          <cell r="V20961"/>
          <cell r="W20961"/>
        </row>
        <row r="20962">
          <cell r="K20962"/>
          <cell r="V20962"/>
          <cell r="W20962"/>
        </row>
        <row r="20963">
          <cell r="K20963"/>
          <cell r="V20963"/>
          <cell r="W20963"/>
        </row>
        <row r="20964">
          <cell r="K20964"/>
          <cell r="V20964"/>
          <cell r="W20964"/>
        </row>
        <row r="20965">
          <cell r="K20965"/>
          <cell r="V20965"/>
          <cell r="W20965"/>
        </row>
        <row r="20966">
          <cell r="K20966"/>
          <cell r="V20966"/>
          <cell r="W20966"/>
        </row>
        <row r="20967">
          <cell r="K20967"/>
          <cell r="V20967"/>
          <cell r="W20967"/>
        </row>
        <row r="20968">
          <cell r="K20968"/>
          <cell r="V20968"/>
          <cell r="W20968"/>
        </row>
        <row r="20969">
          <cell r="K20969"/>
          <cell r="V20969"/>
          <cell r="W20969"/>
        </row>
        <row r="20970">
          <cell r="K20970"/>
          <cell r="V20970"/>
          <cell r="W20970"/>
        </row>
        <row r="20971">
          <cell r="K20971"/>
          <cell r="V20971"/>
          <cell r="W20971"/>
        </row>
        <row r="20972">
          <cell r="K20972"/>
          <cell r="V20972"/>
          <cell r="W20972"/>
        </row>
        <row r="20973">
          <cell r="K20973"/>
          <cell r="V20973"/>
          <cell r="W20973"/>
        </row>
        <row r="20974">
          <cell r="K20974"/>
          <cell r="V20974"/>
          <cell r="W20974"/>
        </row>
        <row r="20975">
          <cell r="K20975"/>
          <cell r="V20975"/>
          <cell r="W20975"/>
        </row>
        <row r="20976">
          <cell r="K20976"/>
          <cell r="V20976"/>
          <cell r="W20976"/>
        </row>
        <row r="20977">
          <cell r="K20977"/>
          <cell r="V20977"/>
          <cell r="W20977"/>
        </row>
        <row r="20978">
          <cell r="K20978"/>
          <cell r="V20978"/>
          <cell r="W20978"/>
        </row>
        <row r="20979">
          <cell r="K20979"/>
          <cell r="V20979"/>
          <cell r="W20979"/>
        </row>
        <row r="20980">
          <cell r="K20980"/>
          <cell r="V20980"/>
          <cell r="W20980"/>
        </row>
        <row r="20981">
          <cell r="K20981"/>
          <cell r="V20981"/>
          <cell r="W20981"/>
        </row>
        <row r="20982">
          <cell r="K20982"/>
          <cell r="V20982"/>
          <cell r="W20982"/>
        </row>
        <row r="20983">
          <cell r="K20983"/>
          <cell r="V20983"/>
          <cell r="W20983"/>
        </row>
        <row r="20984">
          <cell r="K20984"/>
          <cell r="V20984"/>
          <cell r="W20984"/>
        </row>
        <row r="20985">
          <cell r="K20985"/>
          <cell r="V20985"/>
          <cell r="W20985"/>
        </row>
        <row r="20986">
          <cell r="K20986"/>
          <cell r="V20986"/>
          <cell r="W20986"/>
        </row>
        <row r="20987">
          <cell r="K20987"/>
          <cell r="V20987"/>
          <cell r="W20987"/>
        </row>
        <row r="20988">
          <cell r="K20988"/>
          <cell r="V20988"/>
          <cell r="W20988"/>
        </row>
        <row r="20989">
          <cell r="K20989"/>
          <cell r="V20989"/>
          <cell r="W20989"/>
        </row>
        <row r="20990">
          <cell r="K20990"/>
          <cell r="V20990"/>
          <cell r="W20990"/>
        </row>
        <row r="20991">
          <cell r="K20991"/>
          <cell r="V20991"/>
          <cell r="W20991"/>
        </row>
        <row r="20992">
          <cell r="K20992"/>
          <cell r="V20992"/>
          <cell r="W20992"/>
        </row>
        <row r="20993">
          <cell r="K20993"/>
          <cell r="V20993"/>
          <cell r="W20993"/>
        </row>
        <row r="20994">
          <cell r="K20994"/>
          <cell r="V20994"/>
          <cell r="W20994"/>
        </row>
        <row r="20995">
          <cell r="K20995"/>
          <cell r="V20995"/>
          <cell r="W20995"/>
        </row>
        <row r="20996">
          <cell r="K20996"/>
          <cell r="V20996"/>
          <cell r="W20996"/>
        </row>
        <row r="20997">
          <cell r="K20997"/>
          <cell r="V20997"/>
          <cell r="W20997"/>
        </row>
        <row r="20998">
          <cell r="K20998"/>
          <cell r="V20998"/>
          <cell r="W20998"/>
        </row>
        <row r="20999">
          <cell r="K20999"/>
          <cell r="V20999"/>
          <cell r="W20999"/>
        </row>
        <row r="21000">
          <cell r="K21000"/>
          <cell r="V21000"/>
          <cell r="W21000"/>
        </row>
        <row r="21001">
          <cell r="K21001"/>
          <cell r="V21001"/>
          <cell r="W21001"/>
        </row>
        <row r="21002">
          <cell r="K21002"/>
          <cell r="V21002"/>
          <cell r="W21002"/>
        </row>
        <row r="21003">
          <cell r="K21003"/>
          <cell r="V21003"/>
          <cell r="W21003"/>
        </row>
        <row r="21004">
          <cell r="K21004"/>
          <cell r="V21004"/>
          <cell r="W21004"/>
        </row>
        <row r="21005">
          <cell r="K21005"/>
          <cell r="V21005"/>
          <cell r="W21005"/>
        </row>
        <row r="21006">
          <cell r="K21006"/>
          <cell r="V21006"/>
          <cell r="W21006"/>
        </row>
        <row r="21007">
          <cell r="K21007"/>
          <cell r="V21007"/>
          <cell r="W21007"/>
        </row>
        <row r="21008">
          <cell r="K21008"/>
          <cell r="V21008"/>
          <cell r="W21008"/>
        </row>
      </sheetData>
      <sheetData sheetId="3">
        <row r="1">
          <cell r="B1" t="str">
            <v>2023-10-08 → 2024-01-08の受注実績を(I)列に表示しています</v>
          </cell>
          <cell r="C1"/>
          <cell r="F1">
            <v>23090.909090000001</v>
          </cell>
          <cell r="J1" t="str">
            <v>2024/01/09_02:42</v>
          </cell>
          <cell r="K1" t="str">
            <v>2024/01/09_07:31</v>
          </cell>
          <cell r="L1">
            <v>13100</v>
          </cell>
          <cell r="M1"/>
          <cell r="N1">
            <v>12320</v>
          </cell>
          <cell r="O1">
            <v>0.94045801529999995</v>
          </cell>
          <cell r="V1" t="str">
            <v>PT設定なし</v>
          </cell>
          <cell r="W1"/>
        </row>
        <row r="2">
          <cell r="B2" t="str">
            <v>BRIDGESTONE</v>
          </cell>
          <cell r="C2"/>
          <cell r="D2"/>
          <cell r="E2"/>
          <cell r="F2"/>
          <cell r="G2"/>
          <cell r="H2"/>
          <cell r="I2"/>
          <cell r="J2"/>
          <cell r="K2"/>
          <cell r="L2" t="str">
            <v>ヤフー</v>
          </cell>
          <cell r="M2"/>
          <cell r="N2"/>
          <cell r="O2"/>
          <cell r="P2"/>
          <cell r="Q2"/>
          <cell r="R2"/>
          <cell r="S2"/>
          <cell r="T2"/>
          <cell r="U2"/>
          <cell r="V2" t="str">
            <v>楽天</v>
          </cell>
          <cell r="W2"/>
          <cell r="X2"/>
          <cell r="Y2"/>
          <cell r="Z2"/>
          <cell r="AA2"/>
          <cell r="AB2"/>
          <cell r="AC2"/>
          <cell r="AD2"/>
          <cell r="AE2"/>
          <cell r="AF2"/>
          <cell r="AG2" t="str">
            <v>AU</v>
          </cell>
          <cell r="AH2"/>
        </row>
        <row r="3">
          <cell r="B3"/>
          <cell r="C3"/>
          <cell r="D3"/>
          <cell r="E3"/>
          <cell r="F3"/>
          <cell r="G3"/>
          <cell r="H3"/>
          <cell r="I3"/>
          <cell r="J3"/>
          <cell r="K3"/>
          <cell r="L3" t="str">
            <v>SC</v>
          </cell>
          <cell r="M3"/>
          <cell r="N3"/>
          <cell r="O3"/>
          <cell r="P3"/>
          <cell r="Q3"/>
          <cell r="R3"/>
          <cell r="S3"/>
          <cell r="T3"/>
          <cell r="U3"/>
          <cell r="V3" t="str">
            <v>SC</v>
          </cell>
          <cell r="W3" t="str">
            <v>SP</v>
          </cell>
          <cell r="X3"/>
          <cell r="Y3"/>
          <cell r="Z3"/>
          <cell r="AA3"/>
          <cell r="AB3"/>
          <cell r="AC3"/>
          <cell r="AD3"/>
          <cell r="AE3"/>
          <cell r="AF3"/>
          <cell r="AG3" t="str">
            <v>SC</v>
          </cell>
          <cell r="AH3"/>
        </row>
        <row r="4">
          <cell r="B4" t="str">
            <v>商品コード</v>
          </cell>
          <cell r="C4" t="str">
            <v>JANコード</v>
          </cell>
          <cell r="D4" t="str">
            <v>メーカー
CODE</v>
          </cell>
          <cell r="E4" t="str">
            <v>パターン</v>
          </cell>
          <cell r="F4" t="str">
            <v>サイズ</v>
          </cell>
          <cell r="G4" t="str">
            <v>サイズ略</v>
          </cell>
          <cell r="H4" t="str">
            <v>A表</v>
          </cell>
          <cell r="I4" t="str">
            <v>最終原価</v>
          </cell>
          <cell r="J4" t="str">
            <v>実績</v>
          </cell>
          <cell r="K4" t="str">
            <v>在庫</v>
          </cell>
          <cell r="L4" t="str">
            <v>売価
（送料込）</v>
          </cell>
          <cell r="M4" t="str">
            <v>送料別
（税抜）</v>
          </cell>
          <cell r="N4" t="str">
            <v>粗利率</v>
          </cell>
          <cell r="O4" t="str">
            <v>備考</v>
          </cell>
          <cell r="P4" t="str">
            <v>自社
差異</v>
          </cell>
          <cell r="Q4" t="str">
            <v>更新</v>
          </cell>
          <cell r="R4" t="str">
            <v>ヤフー
最安値
（送料込）</v>
          </cell>
          <cell r="S4" t="str">
            <v>店舗名</v>
          </cell>
          <cell r="T4" t="str">
            <v>前回金額</v>
          </cell>
          <cell r="U4" t="str">
            <v>前回
差異</v>
          </cell>
          <cell r="V4" t="str">
            <v>売価
（送料込）</v>
          </cell>
          <cell r="W4" t="str">
            <v>売価
（送料込）</v>
          </cell>
          <cell r="X4" t="str">
            <v>送料別
（税抜）</v>
          </cell>
          <cell r="Y4" t="str">
            <v>粗利率</v>
          </cell>
          <cell r="Z4" t="str">
            <v>備考</v>
          </cell>
          <cell r="AA4" t="str">
            <v>自社
差異</v>
          </cell>
          <cell r="AB4" t="str">
            <v>更新</v>
          </cell>
          <cell r="AC4" t="str">
            <v>楽天
最安値
（送料込）</v>
          </cell>
          <cell r="AD4" t="str">
            <v>店舗名</v>
          </cell>
          <cell r="AE4" t="str">
            <v>前回金額</v>
          </cell>
          <cell r="AF4" t="str">
            <v>前回
差異</v>
          </cell>
          <cell r="AG4" t="str">
            <v>商品LotNo
単品</v>
          </cell>
          <cell r="AH4" t="str">
            <v>商品LotNo
4本セット</v>
          </cell>
        </row>
        <row r="5">
          <cell r="B5">
            <v>2454018119991</v>
          </cell>
          <cell r="C5">
            <v>4961914329976</v>
          </cell>
          <cell r="D5" t="str">
            <v/>
          </cell>
          <cell r="E5" t="str">
            <v>S001（並行）</v>
          </cell>
          <cell r="F5" t="str">
            <v>245/40R18 97Y XL MO</v>
          </cell>
          <cell r="G5" t="str">
            <v>245/40R18 MO</v>
          </cell>
          <cell r="H5" t="str">
            <v/>
          </cell>
          <cell r="I5">
            <v>16127</v>
          </cell>
          <cell r="J5">
            <v>2</v>
          </cell>
          <cell r="K5">
            <v>0</v>
          </cell>
          <cell r="L5">
            <v>21980</v>
          </cell>
          <cell r="M5">
            <v>19027.272730000001</v>
          </cell>
          <cell r="N5">
            <v>0.1524271381</v>
          </cell>
          <cell r="O5"/>
          <cell r="P5">
            <v>6520</v>
          </cell>
          <cell r="Q5">
            <v>45201</v>
          </cell>
          <cell r="R5">
            <v>28500</v>
          </cell>
          <cell r="S5" t="str">
            <v>プレミアムタイヤ TIRE Wheel</v>
          </cell>
          <cell r="T5">
            <v>28500</v>
          </cell>
          <cell r="U5">
            <v>0</v>
          </cell>
          <cell r="V5">
            <v>21980</v>
          </cell>
          <cell r="W5">
            <v>21480</v>
          </cell>
          <cell r="X5">
            <v>18572.727269999999</v>
          </cell>
          <cell r="Y5">
            <v>0.13168379829999999</v>
          </cell>
          <cell r="Z5"/>
          <cell r="AA5">
            <v>7020</v>
          </cell>
          <cell r="AB5">
            <v>45201</v>
          </cell>
          <cell r="AC5">
            <v>28500</v>
          </cell>
          <cell r="AD5" t="str">
            <v>tirewheel 楽天市場店</v>
          </cell>
          <cell r="AE5">
            <v>28500</v>
          </cell>
          <cell r="AF5">
            <v>0</v>
          </cell>
          <cell r="AG5" t="str">
            <v/>
          </cell>
          <cell r="AH5" t="str">
            <v/>
          </cell>
        </row>
        <row r="6">
          <cell r="B6">
            <v>2454018119557</v>
          </cell>
          <cell r="C6" t="str">
            <v/>
          </cell>
          <cell r="D6" t="str">
            <v/>
          </cell>
          <cell r="E6" t="str">
            <v>POTENZA Sport（並行）</v>
          </cell>
          <cell r="F6" t="str">
            <v>245/40R18 97Y XL</v>
          </cell>
          <cell r="G6" t="str">
            <v>245/40R18</v>
          </cell>
          <cell r="H6" t="str">
            <v/>
          </cell>
          <cell r="I6">
            <v>16355</v>
          </cell>
          <cell r="J6">
            <v>81</v>
          </cell>
          <cell r="K6">
            <v>19</v>
          </cell>
          <cell r="L6">
            <v>22950</v>
          </cell>
          <cell r="M6">
            <v>19909.090909999999</v>
          </cell>
          <cell r="N6">
            <v>0.17851598169999999</v>
          </cell>
          <cell r="O6"/>
          <cell r="P6">
            <v>210</v>
          </cell>
          <cell r="Q6">
            <v>45299</v>
          </cell>
          <cell r="R6">
            <v>23160</v>
          </cell>
          <cell r="S6" t="str">
            <v>日光商会</v>
          </cell>
          <cell r="T6">
            <v>23160</v>
          </cell>
          <cell r="U6">
            <v>0</v>
          </cell>
          <cell r="V6">
            <v>22980</v>
          </cell>
          <cell r="W6">
            <v>22980</v>
          </cell>
          <cell r="X6">
            <v>19936.36364</v>
          </cell>
          <cell r="Y6">
            <v>0.1796397629</v>
          </cell>
          <cell r="Z6"/>
          <cell r="AA6">
            <v>181</v>
          </cell>
          <cell r="AB6">
            <v>45299</v>
          </cell>
          <cell r="AC6">
            <v>23161</v>
          </cell>
          <cell r="AD6" t="str">
            <v>日光商会</v>
          </cell>
          <cell r="AE6">
            <v>23161</v>
          </cell>
          <cell r="AF6">
            <v>0</v>
          </cell>
          <cell r="AG6">
            <v>604463543</v>
          </cell>
          <cell r="AH6">
            <v>604463547</v>
          </cell>
        </row>
        <row r="7">
          <cell r="B7">
            <v>2254018119553</v>
          </cell>
          <cell r="C7" t="str">
            <v/>
          </cell>
          <cell r="D7" t="str">
            <v/>
          </cell>
          <cell r="E7" t="str">
            <v>POTENZA Sport（並行）</v>
          </cell>
          <cell r="F7" t="str">
            <v>225/40R18 92Y XL</v>
          </cell>
          <cell r="G7" t="str">
            <v>225/40R18</v>
          </cell>
          <cell r="H7" t="str">
            <v/>
          </cell>
          <cell r="I7">
            <v>11517</v>
          </cell>
          <cell r="J7">
            <v>207</v>
          </cell>
          <cell r="K7">
            <v>12</v>
          </cell>
          <cell r="L7">
            <v>18480</v>
          </cell>
          <cell r="M7">
            <v>16322.727269999999</v>
          </cell>
          <cell r="N7">
            <v>0.29441938179999999</v>
          </cell>
          <cell r="O7"/>
          <cell r="P7">
            <v>320</v>
          </cell>
          <cell r="Q7">
            <v>45299</v>
          </cell>
          <cell r="R7">
            <v>18800</v>
          </cell>
          <cell r="S7" t="str">
            <v>日光商会</v>
          </cell>
          <cell r="T7">
            <v>18800</v>
          </cell>
          <cell r="U7">
            <v>0</v>
          </cell>
          <cell r="V7">
            <v>17980</v>
          </cell>
          <cell r="W7">
            <v>17800</v>
          </cell>
          <cell r="X7">
            <v>15704.54545</v>
          </cell>
          <cell r="Y7">
            <v>0.26664544140000002</v>
          </cell>
          <cell r="Z7"/>
          <cell r="AA7">
            <v>1000</v>
          </cell>
          <cell r="AB7">
            <v>45299</v>
          </cell>
          <cell r="AC7">
            <v>18800</v>
          </cell>
          <cell r="AD7" t="str">
            <v>日光商会</v>
          </cell>
          <cell r="AE7">
            <v>18800</v>
          </cell>
          <cell r="AF7">
            <v>0</v>
          </cell>
          <cell r="AG7">
            <v>604463541</v>
          </cell>
          <cell r="AH7">
            <v>604463545</v>
          </cell>
        </row>
        <row r="8">
          <cell r="B8">
            <v>2054517119555</v>
          </cell>
          <cell r="C8" t="str">
            <v/>
          </cell>
          <cell r="D8" t="str">
            <v/>
          </cell>
          <cell r="E8" t="str">
            <v>POTENZA Sport（並行）</v>
          </cell>
          <cell r="F8" t="str">
            <v>205/45R17 88Y XL</v>
          </cell>
          <cell r="G8" t="str">
            <v>205/45R17</v>
          </cell>
          <cell r="H8" t="str">
            <v/>
          </cell>
          <cell r="I8">
            <v>14611</v>
          </cell>
          <cell r="J8">
            <v>6</v>
          </cell>
          <cell r="K8">
            <v>134</v>
          </cell>
          <cell r="L8">
            <v>20480</v>
          </cell>
          <cell r="M8">
            <v>18140.909090000001</v>
          </cell>
          <cell r="N8">
            <v>0.19458281129999999</v>
          </cell>
          <cell r="O8">
            <v>81920</v>
          </cell>
          <cell r="P8">
            <v>520</v>
          </cell>
          <cell r="Q8">
            <v>45299</v>
          </cell>
          <cell r="R8">
            <v>21000</v>
          </cell>
          <cell r="S8" t="str">
            <v>タイヤショップZERO</v>
          </cell>
          <cell r="T8">
            <v>19300</v>
          </cell>
          <cell r="U8">
            <v>1700</v>
          </cell>
          <cell r="V8">
            <v>20980</v>
          </cell>
          <cell r="W8">
            <v>19980</v>
          </cell>
          <cell r="X8">
            <v>17686.36364</v>
          </cell>
          <cell r="Y8">
            <v>0.17388332049999999</v>
          </cell>
          <cell r="Z8"/>
          <cell r="AA8">
            <v>-1730</v>
          </cell>
          <cell r="AB8">
            <v>45299</v>
          </cell>
          <cell r="AC8">
            <v>18250</v>
          </cell>
          <cell r="AD8" t="str">
            <v>タイヤスクエアミツヤ</v>
          </cell>
          <cell r="AE8">
            <v>18250</v>
          </cell>
          <cell r="AF8">
            <v>0</v>
          </cell>
          <cell r="AG8" t="str">
            <v/>
          </cell>
          <cell r="AH8" t="str">
            <v/>
          </cell>
        </row>
        <row r="9">
          <cell r="B9">
            <v>2254517119559</v>
          </cell>
          <cell r="C9" t="str">
            <v/>
          </cell>
          <cell r="D9" t="str">
            <v/>
          </cell>
          <cell r="E9" t="str">
            <v>POTENZA Sport（並行）</v>
          </cell>
          <cell r="F9" t="str">
            <v>225/45R17 94Y XL</v>
          </cell>
          <cell r="G9" t="str">
            <v>225/45R17</v>
          </cell>
          <cell r="H9" t="str">
            <v/>
          </cell>
          <cell r="I9">
            <v>11004</v>
          </cell>
          <cell r="J9">
            <v>0</v>
          </cell>
          <cell r="K9">
            <v>1</v>
          </cell>
          <cell r="L9">
            <v>16480</v>
          </cell>
          <cell r="M9">
            <v>14504.54545</v>
          </cell>
          <cell r="N9">
            <v>0.24134127229999999</v>
          </cell>
          <cell r="O9"/>
          <cell r="P9">
            <v>20</v>
          </cell>
          <cell r="Q9">
            <v>45299</v>
          </cell>
          <cell r="R9">
            <v>16500</v>
          </cell>
          <cell r="S9" t="str">
            <v>日光商会</v>
          </cell>
          <cell r="T9">
            <v>16450</v>
          </cell>
          <cell r="U9">
            <v>50</v>
          </cell>
          <cell r="V9">
            <v>16480</v>
          </cell>
          <cell r="W9">
            <v>16500</v>
          </cell>
          <cell r="X9">
            <v>14522.727269999999</v>
          </cell>
          <cell r="Y9">
            <v>0.2422910798</v>
          </cell>
          <cell r="Z9"/>
          <cell r="AA9">
            <v>0</v>
          </cell>
          <cell r="AB9">
            <v>45299</v>
          </cell>
          <cell r="AC9">
            <v>16500</v>
          </cell>
          <cell r="AD9" t="str">
            <v>日光商会</v>
          </cell>
          <cell r="AE9">
            <v>16500</v>
          </cell>
          <cell r="AF9">
            <v>0</v>
          </cell>
          <cell r="AG9">
            <v>604463540</v>
          </cell>
          <cell r="AH9">
            <v>604463544</v>
          </cell>
        </row>
        <row r="10">
          <cell r="B10">
            <v>2254518119558</v>
          </cell>
          <cell r="C10" t="str">
            <v/>
          </cell>
          <cell r="D10" t="str">
            <v/>
          </cell>
          <cell r="E10" t="str">
            <v>POTENZA Sport（並行）</v>
          </cell>
          <cell r="F10" t="str">
            <v>225/45R18 95Y XL</v>
          </cell>
          <cell r="G10" t="str">
            <v>225/45R18</v>
          </cell>
          <cell r="H10" t="str">
            <v/>
          </cell>
          <cell r="I10">
            <v>14786</v>
          </cell>
          <cell r="J10">
            <v>0</v>
          </cell>
          <cell r="K10">
            <v>0</v>
          </cell>
          <cell r="L10">
            <v>21900</v>
          </cell>
          <cell r="M10">
            <v>18954.545450000001</v>
          </cell>
          <cell r="N10">
            <v>0.21992326139999999</v>
          </cell>
          <cell r="O10"/>
          <cell r="P10">
            <v>3180</v>
          </cell>
          <cell r="Q10">
            <v>45299</v>
          </cell>
          <cell r="R10">
            <v>25080</v>
          </cell>
          <cell r="S10" t="str">
            <v>タイヤショップZERO</v>
          </cell>
          <cell r="T10">
            <v>23800</v>
          </cell>
          <cell r="U10">
            <v>1280</v>
          </cell>
          <cell r="V10">
            <v>22700</v>
          </cell>
          <cell r="W10">
            <v>22680</v>
          </cell>
          <cell r="X10">
            <v>19663.63636</v>
          </cell>
          <cell r="Y10">
            <v>0.24805362919999999</v>
          </cell>
          <cell r="Z10"/>
          <cell r="AA10">
            <v>-1680</v>
          </cell>
          <cell r="AB10">
            <v>45299</v>
          </cell>
          <cell r="AC10">
            <v>21000</v>
          </cell>
          <cell r="AD10" t="str">
            <v>タイヤスクエアミツヤ</v>
          </cell>
          <cell r="AE10">
            <v>21000</v>
          </cell>
          <cell r="AF10">
            <v>0</v>
          </cell>
          <cell r="AG10">
            <v>604463542</v>
          </cell>
          <cell r="AH10">
            <v>604463546</v>
          </cell>
        </row>
        <row r="11">
          <cell r="B11">
            <v>2256018119489</v>
          </cell>
          <cell r="C11" t="str">
            <v/>
          </cell>
          <cell r="D11" t="str">
            <v/>
          </cell>
          <cell r="E11" t="str">
            <v>ALENZA 001（並行）</v>
          </cell>
          <cell r="F11" t="str">
            <v>225/60R18 104W XL ☆</v>
          </cell>
          <cell r="G11" t="str">
            <v>225/60R18</v>
          </cell>
          <cell r="H11" t="str">
            <v/>
          </cell>
          <cell r="I11">
            <v>13664</v>
          </cell>
          <cell r="J11">
            <v>0</v>
          </cell>
          <cell r="K11">
            <v>0</v>
          </cell>
          <cell r="L11">
            <v>19800</v>
          </cell>
          <cell r="M11">
            <v>17181.818179999998</v>
          </cell>
          <cell r="N11">
            <v>0.20474074070000001</v>
          </cell>
          <cell r="O11"/>
          <cell r="P11">
            <v>5200</v>
          </cell>
          <cell r="Q11">
            <v>45250</v>
          </cell>
          <cell r="R11">
            <v>25000</v>
          </cell>
          <cell r="S11" t="str">
            <v>プレミアムタイヤ TIRE Wheel</v>
          </cell>
          <cell r="T11">
            <v>25000</v>
          </cell>
          <cell r="U11">
            <v>0</v>
          </cell>
          <cell r="V11"/>
          <cell r="W11">
            <v>18800</v>
          </cell>
          <cell r="X11">
            <v>16272.727269999999</v>
          </cell>
          <cell r="Y11">
            <v>0.1603128492</v>
          </cell>
          <cell r="Z11"/>
          <cell r="AA11">
            <v>6200</v>
          </cell>
          <cell r="AB11">
            <v>45250</v>
          </cell>
          <cell r="AC11">
            <v>25000</v>
          </cell>
          <cell r="AD11" t="str">
            <v>tirewheel 楽天市場店</v>
          </cell>
          <cell r="AE11">
            <v>25000</v>
          </cell>
          <cell r="AF11">
            <v>0</v>
          </cell>
          <cell r="AG11" t="str">
            <v/>
          </cell>
          <cell r="AH11" t="str">
            <v/>
          </cell>
        </row>
        <row r="12">
          <cell r="B12">
            <v>2353519119557</v>
          </cell>
          <cell r="C12" t="str">
            <v/>
          </cell>
          <cell r="D12" t="str">
            <v/>
          </cell>
          <cell r="E12" t="str">
            <v>POTENZA Sport（並行）</v>
          </cell>
          <cell r="F12" t="str">
            <v>235/35R19 91Y XL</v>
          </cell>
          <cell r="G12" t="str">
            <v>235/35R19</v>
          </cell>
          <cell r="H12" t="str">
            <v/>
          </cell>
          <cell r="I12">
            <v>17640</v>
          </cell>
          <cell r="J12">
            <v>0</v>
          </cell>
          <cell r="K12">
            <v>32</v>
          </cell>
          <cell r="L12">
            <v>25800</v>
          </cell>
          <cell r="M12">
            <v>22500</v>
          </cell>
          <cell r="N12">
            <v>0.216</v>
          </cell>
          <cell r="O12">
            <v>103200</v>
          </cell>
          <cell r="P12">
            <v>-3050</v>
          </cell>
          <cell r="Q12">
            <v>45299</v>
          </cell>
          <cell r="R12">
            <v>22750</v>
          </cell>
          <cell r="S12" t="str">
            <v>タイヤディーラー</v>
          </cell>
          <cell r="T12">
            <v>22750</v>
          </cell>
          <cell r="U12">
            <v>0</v>
          </cell>
          <cell r="V12">
            <v>26780</v>
          </cell>
          <cell r="W12">
            <v>24980</v>
          </cell>
          <cell r="X12">
            <v>21754.545450000001</v>
          </cell>
          <cell r="Y12">
            <v>0.18913497700000001</v>
          </cell>
          <cell r="Z12"/>
          <cell r="AA12">
            <v>-1890</v>
          </cell>
          <cell r="AB12">
            <v>45299</v>
          </cell>
          <cell r="AC12">
            <v>23090</v>
          </cell>
          <cell r="AD12" t="str">
            <v>タイヤディーラー　楽天市場店</v>
          </cell>
          <cell r="AE12">
            <v>23000</v>
          </cell>
          <cell r="AF12">
            <v>90</v>
          </cell>
          <cell r="AG12" t="str">
            <v/>
          </cell>
          <cell r="AH12" t="str">
            <v/>
          </cell>
        </row>
        <row r="13">
          <cell r="B13">
            <v>2256018118819</v>
          </cell>
          <cell r="C13" t="str">
            <v/>
          </cell>
          <cell r="D13" t="str">
            <v/>
          </cell>
          <cell r="E13" t="str">
            <v>ALENZA 001（並行）</v>
          </cell>
          <cell r="F13" t="str">
            <v>225/60R18 100H</v>
          </cell>
          <cell r="G13" t="str">
            <v>225/60R18</v>
          </cell>
          <cell r="H13" t="str">
            <v/>
          </cell>
          <cell r="I13">
            <v>16166</v>
          </cell>
          <cell r="J13">
            <v>4</v>
          </cell>
          <cell r="K13">
            <v>1</v>
          </cell>
          <cell r="L13">
            <v>21480</v>
          </cell>
          <cell r="M13">
            <v>18572.727269999999</v>
          </cell>
          <cell r="N13">
            <v>0.12958394519999999</v>
          </cell>
          <cell r="O13"/>
          <cell r="P13">
            <v>6670</v>
          </cell>
          <cell r="Q13">
            <v>45299</v>
          </cell>
          <cell r="R13">
            <v>28150</v>
          </cell>
          <cell r="S13" t="str">
            <v>矢東タイヤ2号店</v>
          </cell>
          <cell r="T13">
            <v>25000</v>
          </cell>
          <cell r="U13">
            <v>3150</v>
          </cell>
          <cell r="V13"/>
          <cell r="W13">
            <v>21400</v>
          </cell>
          <cell r="X13">
            <v>18500</v>
          </cell>
          <cell r="Y13">
            <v>0.12616216220000001</v>
          </cell>
          <cell r="Z13"/>
          <cell r="AA13">
            <v>3600</v>
          </cell>
          <cell r="AB13">
            <v>45299</v>
          </cell>
          <cell r="AC13">
            <v>25000</v>
          </cell>
          <cell r="AD13" t="str">
            <v>tirewheel 楽天市場店</v>
          </cell>
          <cell r="AE13">
            <v>25000</v>
          </cell>
          <cell r="AF13">
            <v>0</v>
          </cell>
          <cell r="AG13" t="str">
            <v/>
          </cell>
          <cell r="AH13" t="str">
            <v/>
          </cell>
        </row>
        <row r="14">
          <cell r="B14">
            <v>2256517118839</v>
          </cell>
          <cell r="C14" t="str">
            <v/>
          </cell>
          <cell r="D14" t="str">
            <v/>
          </cell>
          <cell r="E14" t="str">
            <v>ALENZA 001（並行）</v>
          </cell>
          <cell r="F14" t="str">
            <v>225/65R17 102V</v>
          </cell>
          <cell r="G14" t="str">
            <v>225/65R17</v>
          </cell>
          <cell r="H14" t="str">
            <v/>
          </cell>
          <cell r="I14">
            <v>12454</v>
          </cell>
          <cell r="J14">
            <v>0</v>
          </cell>
          <cell r="K14">
            <v>0</v>
          </cell>
          <cell r="L14">
            <v>16480</v>
          </cell>
          <cell r="M14">
            <v>14027.272730000001</v>
          </cell>
          <cell r="N14">
            <v>0.11215813350000001</v>
          </cell>
          <cell r="O14"/>
          <cell r="P14">
            <v>2620</v>
          </cell>
          <cell r="Q14">
            <v>45299</v>
          </cell>
          <cell r="R14">
            <v>19100</v>
          </cell>
          <cell r="S14" t="str">
            <v>ブランドタイヤ</v>
          </cell>
          <cell r="T14">
            <v>19100</v>
          </cell>
          <cell r="U14">
            <v>0</v>
          </cell>
          <cell r="V14"/>
          <cell r="W14">
            <v>16500</v>
          </cell>
          <cell r="X14">
            <v>14045.45455</v>
          </cell>
          <cell r="Y14">
            <v>0.1133074434</v>
          </cell>
          <cell r="Z14"/>
          <cell r="AA14">
            <v>2600</v>
          </cell>
          <cell r="AB14">
            <v>45299</v>
          </cell>
          <cell r="AC14">
            <v>19100</v>
          </cell>
          <cell r="AD14" t="str">
            <v>BRANDTIRE</v>
          </cell>
          <cell r="AE14">
            <v>19100</v>
          </cell>
          <cell r="AF14">
            <v>0</v>
          </cell>
          <cell r="AG14" t="str">
            <v/>
          </cell>
          <cell r="AH14" t="str">
            <v/>
          </cell>
        </row>
        <row r="15">
          <cell r="B15">
            <v>2355518118814</v>
          </cell>
          <cell r="C15" t="str">
            <v/>
          </cell>
          <cell r="D15" t="str">
            <v/>
          </cell>
          <cell r="E15" t="str">
            <v>ALENZA 001（並行）</v>
          </cell>
          <cell r="F15" t="str">
            <v>235/55R18 100V AO</v>
          </cell>
          <cell r="G15" t="str">
            <v>235/55R18</v>
          </cell>
          <cell r="H15" t="str">
            <v/>
          </cell>
          <cell r="I15">
            <v>16302</v>
          </cell>
          <cell r="J15">
            <v>1</v>
          </cell>
          <cell r="K15">
            <v>1</v>
          </cell>
          <cell r="L15">
            <v>22480</v>
          </cell>
          <cell r="M15">
            <v>19481.818179999998</v>
          </cell>
          <cell r="N15">
            <v>0.1632197853</v>
          </cell>
          <cell r="O15"/>
          <cell r="P15">
            <v>4810</v>
          </cell>
          <cell r="Q15">
            <v>45299</v>
          </cell>
          <cell r="R15">
            <v>27290</v>
          </cell>
          <cell r="S15" t="str">
            <v>トミータイヤ</v>
          </cell>
          <cell r="T15">
            <v>23900</v>
          </cell>
          <cell r="U15">
            <v>3390</v>
          </cell>
          <cell r="V15"/>
          <cell r="W15">
            <v>21480</v>
          </cell>
          <cell r="X15">
            <v>18572.727269999999</v>
          </cell>
          <cell r="Y15">
            <v>0.1222613803</v>
          </cell>
          <cell r="Z15"/>
          <cell r="AA15">
            <v>4320</v>
          </cell>
          <cell r="AB15">
            <v>45299</v>
          </cell>
          <cell r="AC15">
            <v>25800</v>
          </cell>
          <cell r="AD15" t="str">
            <v>BRANDTIRE</v>
          </cell>
          <cell r="AE15">
            <v>23900</v>
          </cell>
          <cell r="AF15">
            <v>1900</v>
          </cell>
          <cell r="AG15" t="str">
            <v/>
          </cell>
          <cell r="AH15" t="str">
            <v/>
          </cell>
        </row>
        <row r="16">
          <cell r="B16">
            <v>2354018119949</v>
          </cell>
          <cell r="C16" t="str">
            <v/>
          </cell>
          <cell r="D16" t="str">
            <v/>
          </cell>
          <cell r="E16" t="str">
            <v>T005（並行）</v>
          </cell>
          <cell r="F16" t="str">
            <v>235/40R18 95Y XL</v>
          </cell>
          <cell r="G16" t="str">
            <v>235/40R18</v>
          </cell>
          <cell r="H16" t="str">
            <v/>
          </cell>
          <cell r="I16">
            <v>12981</v>
          </cell>
          <cell r="J16">
            <v>0</v>
          </cell>
          <cell r="K16">
            <v>0</v>
          </cell>
          <cell r="L16">
            <v>18900</v>
          </cell>
          <cell r="M16">
            <v>16363.63636</v>
          </cell>
          <cell r="N16">
            <v>0.2067166667</v>
          </cell>
          <cell r="O16"/>
          <cell r="P16">
            <v>4100</v>
          </cell>
          <cell r="Q16">
            <v>45250</v>
          </cell>
          <cell r="R16">
            <v>23000</v>
          </cell>
          <cell r="S16" t="str">
            <v>プレミアムタイヤ TIRE Wheel</v>
          </cell>
          <cell r="T16">
            <v>23000</v>
          </cell>
          <cell r="U16">
            <v>0</v>
          </cell>
          <cell r="V16"/>
          <cell r="W16">
            <v>18880</v>
          </cell>
          <cell r="X16">
            <v>16345.45455</v>
          </cell>
          <cell r="Y16">
            <v>0.20583426029999999</v>
          </cell>
          <cell r="Z16"/>
          <cell r="AA16">
            <v>4110</v>
          </cell>
          <cell r="AB16">
            <v>45250</v>
          </cell>
          <cell r="AC16">
            <v>22990</v>
          </cell>
          <cell r="AD16" t="str">
            <v>TIRE SHOP 4U 楽天市場店</v>
          </cell>
          <cell r="AE16">
            <v>22990</v>
          </cell>
          <cell r="AF16">
            <v>0</v>
          </cell>
          <cell r="AG16" t="str">
            <v/>
          </cell>
          <cell r="AH16" t="str">
            <v/>
          </cell>
        </row>
        <row r="17">
          <cell r="B17">
            <v>2354518119944</v>
          </cell>
          <cell r="C17" t="str">
            <v/>
          </cell>
          <cell r="D17" t="str">
            <v/>
          </cell>
          <cell r="E17" t="str">
            <v>T005（並行）</v>
          </cell>
          <cell r="F17" t="str">
            <v>235/45R18 94W</v>
          </cell>
          <cell r="G17" t="str">
            <v>235/45R18</v>
          </cell>
          <cell r="H17" t="str">
            <v/>
          </cell>
          <cell r="I17">
            <v>8345</v>
          </cell>
          <cell r="J17">
            <v>0</v>
          </cell>
          <cell r="K17">
            <v>0</v>
          </cell>
          <cell r="L17">
            <v>14980</v>
          </cell>
          <cell r="M17">
            <v>12800</v>
          </cell>
          <cell r="N17">
            <v>0.34804687499999998</v>
          </cell>
          <cell r="O17"/>
          <cell r="P17">
            <v>12320</v>
          </cell>
          <cell r="Q17">
            <v>45250</v>
          </cell>
          <cell r="R17">
            <v>27300</v>
          </cell>
          <cell r="S17" t="str">
            <v>日光商会</v>
          </cell>
          <cell r="T17">
            <v>27300</v>
          </cell>
          <cell r="U17">
            <v>0</v>
          </cell>
          <cell r="V17"/>
          <cell r="W17">
            <v>15480</v>
          </cell>
          <cell r="X17">
            <v>13254.54545</v>
          </cell>
          <cell r="Y17">
            <v>0.37040466389999999</v>
          </cell>
          <cell r="Z17"/>
          <cell r="AA17">
            <v>11820</v>
          </cell>
          <cell r="AB17">
            <v>45250</v>
          </cell>
          <cell r="AC17">
            <v>27300</v>
          </cell>
          <cell r="AD17" t="str">
            <v>日光商会</v>
          </cell>
          <cell r="AE17">
            <v>27300</v>
          </cell>
          <cell r="AF17">
            <v>0</v>
          </cell>
          <cell r="AG17" t="str">
            <v/>
          </cell>
          <cell r="AH17" t="str">
            <v/>
          </cell>
        </row>
        <row r="18">
          <cell r="B18">
            <v>2455019118815</v>
          </cell>
          <cell r="C18" t="str">
            <v/>
          </cell>
          <cell r="D18" t="str">
            <v/>
          </cell>
          <cell r="E18" t="str">
            <v>ALENZA 001（並行）</v>
          </cell>
          <cell r="F18" t="str">
            <v>245/50R19 105W XL ☆ RFT</v>
          </cell>
          <cell r="G18" t="str">
            <v>245/50R19</v>
          </cell>
          <cell r="H18" t="str">
            <v/>
          </cell>
          <cell r="I18">
            <v>24151</v>
          </cell>
          <cell r="J18">
            <v>17</v>
          </cell>
          <cell r="K18">
            <v>3</v>
          </cell>
          <cell r="L18">
            <v>35980</v>
          </cell>
          <cell r="M18">
            <v>31754.545450000001</v>
          </cell>
          <cell r="N18">
            <v>0.2394474664</v>
          </cell>
          <cell r="O18">
            <v>143920</v>
          </cell>
          <cell r="P18">
            <v>1799</v>
          </cell>
          <cell r="Q18">
            <v>45299</v>
          </cell>
          <cell r="R18">
            <v>37779</v>
          </cell>
          <cell r="S18" t="str">
            <v>TIRE SHOP 4U</v>
          </cell>
          <cell r="T18">
            <v>37779</v>
          </cell>
          <cell r="U18">
            <v>0</v>
          </cell>
          <cell r="V18"/>
          <cell r="W18">
            <v>33580</v>
          </cell>
          <cell r="X18">
            <v>29572.727269999999</v>
          </cell>
          <cell r="Y18">
            <v>0.18333538269999999</v>
          </cell>
          <cell r="Z18"/>
          <cell r="AA18">
            <v>-80</v>
          </cell>
          <cell r="AB18">
            <v>45299</v>
          </cell>
          <cell r="AC18">
            <v>33500</v>
          </cell>
          <cell r="AD18" t="str">
            <v>TIRE SHOP 4U 楽天市場店</v>
          </cell>
          <cell r="AE18">
            <v>33500</v>
          </cell>
          <cell r="AF18">
            <v>0</v>
          </cell>
          <cell r="AG18" t="str">
            <v/>
          </cell>
          <cell r="AH18" t="str">
            <v/>
          </cell>
        </row>
        <row r="19">
          <cell r="B19">
            <v>2354518119517</v>
          </cell>
          <cell r="C19" t="str">
            <v/>
          </cell>
          <cell r="D19" t="str">
            <v/>
          </cell>
          <cell r="E19" t="str">
            <v>T005（並行）</v>
          </cell>
          <cell r="F19" t="str">
            <v>235/45R18 98Y XL</v>
          </cell>
          <cell r="G19" t="str">
            <v>235/45R18</v>
          </cell>
          <cell r="H19" t="str">
            <v/>
          </cell>
          <cell r="I19">
            <v>16848</v>
          </cell>
          <cell r="J19">
            <v>0</v>
          </cell>
          <cell r="K19">
            <v>0</v>
          </cell>
          <cell r="L19">
            <v>21480</v>
          </cell>
          <cell r="M19">
            <v>18572.727269999999</v>
          </cell>
          <cell r="N19">
            <v>9.2863436120000004E-2</v>
          </cell>
          <cell r="O19"/>
          <cell r="P19">
            <v>9720</v>
          </cell>
          <cell r="Q19">
            <v>45299</v>
          </cell>
          <cell r="R19">
            <v>31200</v>
          </cell>
          <cell r="S19" t="str">
            <v>プレミアムタイヤ TIRE Wheel</v>
          </cell>
          <cell r="T19">
            <v>27300</v>
          </cell>
          <cell r="U19">
            <v>3900</v>
          </cell>
          <cell r="V19"/>
          <cell r="W19">
            <v>21600</v>
          </cell>
          <cell r="X19">
            <v>18681.818179999998</v>
          </cell>
          <cell r="Y19">
            <v>9.8160583940000004E-2</v>
          </cell>
          <cell r="Z19"/>
          <cell r="AA19">
            <v>9600</v>
          </cell>
          <cell r="AB19">
            <v>45299</v>
          </cell>
          <cell r="AC19">
            <v>31200</v>
          </cell>
          <cell r="AD19" t="str">
            <v>tirewheel 楽天市場店</v>
          </cell>
          <cell r="AE19">
            <v>27300</v>
          </cell>
          <cell r="AF19">
            <v>3900</v>
          </cell>
          <cell r="AG19" t="str">
            <v/>
          </cell>
          <cell r="AH19" t="str">
            <v/>
          </cell>
        </row>
        <row r="20">
          <cell r="B20">
            <v>2254518119947</v>
          </cell>
          <cell r="C20" t="str">
            <v/>
          </cell>
          <cell r="D20" t="str">
            <v/>
          </cell>
          <cell r="E20" t="str">
            <v>T005（並行）</v>
          </cell>
          <cell r="F20" t="str">
            <v>225/45R18 95Y XL ☆</v>
          </cell>
          <cell r="G20" t="str">
            <v>225/45R18</v>
          </cell>
          <cell r="H20" t="str">
            <v/>
          </cell>
          <cell r="I20">
            <v>11927</v>
          </cell>
          <cell r="J20">
            <v>0</v>
          </cell>
          <cell r="K20">
            <v>0</v>
          </cell>
          <cell r="L20">
            <v>16480</v>
          </cell>
          <cell r="M20">
            <v>14163.63636</v>
          </cell>
          <cell r="N20">
            <v>0.1579139923</v>
          </cell>
          <cell r="O20"/>
          <cell r="P20">
            <v>11620</v>
          </cell>
          <cell r="Q20">
            <v>45250</v>
          </cell>
          <cell r="R20">
            <v>28100</v>
          </cell>
          <cell r="S20" t="str">
            <v>プレミアムタイヤ TIRE Wheel</v>
          </cell>
          <cell r="T20">
            <v>28100</v>
          </cell>
          <cell r="U20">
            <v>0</v>
          </cell>
          <cell r="V20"/>
          <cell r="W20">
            <v>18800</v>
          </cell>
          <cell r="X20">
            <v>16272.727269999999</v>
          </cell>
          <cell r="Y20">
            <v>0.26705586590000002</v>
          </cell>
          <cell r="Z20"/>
          <cell r="AA20">
            <v>9300</v>
          </cell>
          <cell r="AB20">
            <v>45250</v>
          </cell>
          <cell r="AC20">
            <v>28100</v>
          </cell>
          <cell r="AD20" t="str">
            <v>tirewheel 楽天市場店</v>
          </cell>
          <cell r="AE20">
            <v>28100</v>
          </cell>
          <cell r="AF20">
            <v>0</v>
          </cell>
          <cell r="AG20" t="str">
            <v/>
          </cell>
          <cell r="AH20" t="str">
            <v/>
          </cell>
        </row>
        <row r="21">
          <cell r="B21">
            <v>2055516119515</v>
          </cell>
          <cell r="C21" t="str">
            <v/>
          </cell>
          <cell r="D21" t="str">
            <v/>
          </cell>
          <cell r="E21" t="str">
            <v>T005（並行）（ストップ）</v>
          </cell>
          <cell r="F21" t="str">
            <v>205/55R16 91V</v>
          </cell>
          <cell r="G21" t="str">
            <v>205/55R16</v>
          </cell>
          <cell r="H21" t="str">
            <v/>
          </cell>
          <cell r="I21">
            <v>9968</v>
          </cell>
          <cell r="J21">
            <v>0</v>
          </cell>
          <cell r="K21">
            <v>0</v>
          </cell>
          <cell r="L21">
            <v>12180</v>
          </cell>
          <cell r="M21">
            <v>10663.63636</v>
          </cell>
          <cell r="N21">
            <v>6.5234441599999998E-2</v>
          </cell>
          <cell r="O21"/>
          <cell r="P21">
            <v>4420</v>
          </cell>
          <cell r="Q21">
            <v>45299</v>
          </cell>
          <cell r="R21">
            <v>16600</v>
          </cell>
          <cell r="S21" t="str">
            <v>プレミアムタイヤ TIRE Wheel</v>
          </cell>
          <cell r="T21">
            <v>16500</v>
          </cell>
          <cell r="U21">
            <v>100</v>
          </cell>
          <cell r="V21"/>
          <cell r="W21">
            <v>11980</v>
          </cell>
          <cell r="X21">
            <v>10481.81818</v>
          </cell>
          <cell r="Y21">
            <v>4.9019947959999997E-2</v>
          </cell>
          <cell r="Z21"/>
          <cell r="AA21">
            <v>4620</v>
          </cell>
          <cell r="AB21">
            <v>45299</v>
          </cell>
          <cell r="AC21">
            <v>16600</v>
          </cell>
          <cell r="AD21" t="str">
            <v>tirewheel 楽天市場店</v>
          </cell>
          <cell r="AE21">
            <v>16500</v>
          </cell>
          <cell r="AF21">
            <v>100</v>
          </cell>
          <cell r="AG21" t="str">
            <v/>
          </cell>
          <cell r="AH21" t="str">
            <v/>
          </cell>
        </row>
        <row r="22">
          <cell r="B22">
            <v>2055516119942</v>
          </cell>
          <cell r="C22" t="str">
            <v/>
          </cell>
          <cell r="D22" t="str">
            <v/>
          </cell>
          <cell r="E22" t="str">
            <v>T005（並行）</v>
          </cell>
          <cell r="F22" t="str">
            <v>205/55R16 91V</v>
          </cell>
          <cell r="G22" t="str">
            <v>205/55R16</v>
          </cell>
          <cell r="H22" t="str">
            <v/>
          </cell>
          <cell r="I22">
            <v>9968</v>
          </cell>
          <cell r="J22">
            <v>8</v>
          </cell>
          <cell r="K22">
            <v>75</v>
          </cell>
          <cell r="L22">
            <v>14480</v>
          </cell>
          <cell r="M22">
            <v>12754.54545</v>
          </cell>
          <cell r="N22">
            <v>0.2184746971</v>
          </cell>
          <cell r="O22">
            <v>57920</v>
          </cell>
          <cell r="P22">
            <v>2120</v>
          </cell>
          <cell r="Q22">
            <v>45299</v>
          </cell>
          <cell r="R22">
            <v>16600</v>
          </cell>
          <cell r="S22" t="str">
            <v>プレミアムタイヤ TIRE Wheel</v>
          </cell>
          <cell r="T22">
            <v>16500</v>
          </cell>
          <cell r="U22">
            <v>100</v>
          </cell>
          <cell r="V22"/>
          <cell r="W22">
            <v>13980</v>
          </cell>
          <cell r="X22">
            <v>12300</v>
          </cell>
          <cell r="Y22">
            <v>0.18959349589999999</v>
          </cell>
          <cell r="Z22"/>
          <cell r="AA22">
            <v>2620</v>
          </cell>
          <cell r="AB22">
            <v>45299</v>
          </cell>
          <cell r="AC22">
            <v>16600</v>
          </cell>
          <cell r="AD22" t="str">
            <v>tirewheel 楽天市場店</v>
          </cell>
          <cell r="AE22">
            <v>16500</v>
          </cell>
          <cell r="AF22">
            <v>100</v>
          </cell>
          <cell r="AG22" t="str">
            <v/>
          </cell>
          <cell r="AH22" t="str">
            <v/>
          </cell>
        </row>
        <row r="23">
          <cell r="B23">
            <v>2055516118822</v>
          </cell>
          <cell r="C23" t="str">
            <v/>
          </cell>
          <cell r="D23" t="str">
            <v/>
          </cell>
          <cell r="E23" t="str">
            <v>T005（並行）</v>
          </cell>
          <cell r="F23" t="str">
            <v>205/55R16 91W AO</v>
          </cell>
          <cell r="G23" t="str">
            <v>205/55R16</v>
          </cell>
          <cell r="H23" t="str">
            <v/>
          </cell>
          <cell r="I23">
            <v>9156</v>
          </cell>
          <cell r="J23">
            <v>4</v>
          </cell>
          <cell r="K23">
            <v>0</v>
          </cell>
          <cell r="L23">
            <v>13280</v>
          </cell>
          <cell r="M23">
            <v>11595.45455</v>
          </cell>
          <cell r="N23">
            <v>0.21038024299999999</v>
          </cell>
          <cell r="O23"/>
          <cell r="P23">
            <v>3320</v>
          </cell>
          <cell r="Q23">
            <v>45299</v>
          </cell>
          <cell r="R23">
            <v>16600</v>
          </cell>
          <cell r="S23" t="str">
            <v>プレミアムタイヤ TIRE Wheel</v>
          </cell>
          <cell r="T23">
            <v>16500</v>
          </cell>
          <cell r="U23">
            <v>100</v>
          </cell>
          <cell r="V23"/>
          <cell r="W23">
            <v>12980</v>
          </cell>
          <cell r="X23">
            <v>11322.727269999999</v>
          </cell>
          <cell r="Y23">
            <v>0.19136089919999999</v>
          </cell>
          <cell r="Z23"/>
          <cell r="AA23">
            <v>3620</v>
          </cell>
          <cell r="AB23">
            <v>45299</v>
          </cell>
          <cell r="AC23">
            <v>16600</v>
          </cell>
          <cell r="AD23" t="str">
            <v>tirewheel 楽天市場店</v>
          </cell>
          <cell r="AE23">
            <v>16500</v>
          </cell>
          <cell r="AF23">
            <v>100</v>
          </cell>
          <cell r="AG23" t="str">
            <v/>
          </cell>
          <cell r="AH23" t="str">
            <v/>
          </cell>
        </row>
        <row r="24">
          <cell r="B24">
            <v>1956515119517</v>
          </cell>
          <cell r="C24" t="str">
            <v/>
          </cell>
          <cell r="D24" t="str">
            <v/>
          </cell>
          <cell r="E24" t="str">
            <v>T005（並行）</v>
          </cell>
          <cell r="F24" t="str">
            <v>195/65R15 91V</v>
          </cell>
          <cell r="G24" t="str">
            <v>195/65R15</v>
          </cell>
          <cell r="H24" t="str">
            <v/>
          </cell>
          <cell r="I24">
            <v>8749</v>
          </cell>
          <cell r="J24">
            <v>4</v>
          </cell>
          <cell r="K24">
            <v>66</v>
          </cell>
          <cell r="L24">
            <v>10680</v>
          </cell>
          <cell r="M24">
            <v>9231.8181820000009</v>
          </cell>
          <cell r="N24">
            <v>5.2299359920000003E-2</v>
          </cell>
          <cell r="O24"/>
          <cell r="P24">
            <v>-10680</v>
          </cell>
          <cell r="Q24">
            <v>45299</v>
          </cell>
          <cell r="R24"/>
          <cell r="S24"/>
          <cell r="T24"/>
          <cell r="U24">
            <v>0</v>
          </cell>
          <cell r="V24"/>
          <cell r="W24">
            <v>10800</v>
          </cell>
          <cell r="X24">
            <v>9340.9090909999995</v>
          </cell>
          <cell r="Y24">
            <v>6.336739659E-2</v>
          </cell>
          <cell r="Z24"/>
          <cell r="AA24">
            <v>-10800</v>
          </cell>
          <cell r="AB24">
            <v>45299</v>
          </cell>
          <cell r="AC24"/>
          <cell r="AD24"/>
          <cell r="AE24"/>
          <cell r="AF24">
            <v>0</v>
          </cell>
          <cell r="AG24" t="str">
            <v/>
          </cell>
          <cell r="AH24" t="str">
            <v/>
          </cell>
        </row>
        <row r="25">
          <cell r="B25">
            <v>1956515119944</v>
          </cell>
          <cell r="C25" t="str">
            <v/>
          </cell>
          <cell r="D25" t="str">
            <v/>
          </cell>
          <cell r="E25" t="str">
            <v>T005（並行）</v>
          </cell>
          <cell r="F25" t="str">
            <v>195/65R15 91H</v>
          </cell>
          <cell r="G25" t="str">
            <v>195/65R15</v>
          </cell>
          <cell r="H25" t="str">
            <v/>
          </cell>
          <cell r="I25">
            <v>5789</v>
          </cell>
          <cell r="J25">
            <v>0</v>
          </cell>
          <cell r="K25">
            <v>0</v>
          </cell>
          <cell r="L25">
            <v>9480</v>
          </cell>
          <cell r="M25">
            <v>8209.0909090000005</v>
          </cell>
          <cell r="N25">
            <v>0.29480620159999998</v>
          </cell>
          <cell r="O25"/>
          <cell r="P25">
            <v>-9480</v>
          </cell>
          <cell r="Q25">
            <v>45250</v>
          </cell>
          <cell r="R25"/>
          <cell r="S25"/>
          <cell r="T25"/>
          <cell r="U25">
            <v>0</v>
          </cell>
          <cell r="V25"/>
          <cell r="W25">
            <v>9800</v>
          </cell>
          <cell r="X25">
            <v>8500</v>
          </cell>
          <cell r="Y25">
            <v>0.31894117649999998</v>
          </cell>
          <cell r="Z25"/>
          <cell r="AA25">
            <v>-9800</v>
          </cell>
          <cell r="AB25">
            <v>45250</v>
          </cell>
          <cell r="AC25"/>
          <cell r="AD25"/>
          <cell r="AE25"/>
          <cell r="AF25">
            <v>0</v>
          </cell>
          <cell r="AG25" t="str">
            <v/>
          </cell>
          <cell r="AH25" t="str">
            <v/>
          </cell>
        </row>
        <row r="26">
          <cell r="B26">
            <v>2156016119842</v>
          </cell>
          <cell r="C26" t="str">
            <v/>
          </cell>
          <cell r="D26" t="str">
            <v/>
          </cell>
          <cell r="E26" t="str">
            <v>T001（並行）</v>
          </cell>
          <cell r="F26" t="str">
            <v>215/60R16 95V</v>
          </cell>
          <cell r="G26" t="str">
            <v>215/60R16</v>
          </cell>
          <cell r="H26" t="str">
            <v/>
          </cell>
          <cell r="I26">
            <v>8214</v>
          </cell>
          <cell r="J26">
            <v>2</v>
          </cell>
          <cell r="K26">
            <v>0</v>
          </cell>
          <cell r="L26">
            <v>9980</v>
          </cell>
          <cell r="M26">
            <v>8118.181818</v>
          </cell>
          <cell r="N26">
            <v>-1.180291153E-2</v>
          </cell>
          <cell r="O26"/>
          <cell r="P26">
            <v>5020</v>
          </cell>
          <cell r="Q26">
            <v>45299</v>
          </cell>
          <cell r="R26">
            <v>15000</v>
          </cell>
          <cell r="S26" t="str">
            <v>ワールドセレクト3号店</v>
          </cell>
          <cell r="T26">
            <v>15000</v>
          </cell>
          <cell r="U26">
            <v>0</v>
          </cell>
          <cell r="V26"/>
          <cell r="W26">
            <v>10480</v>
          </cell>
          <cell r="X26">
            <v>8572.7272730000004</v>
          </cell>
          <cell r="Y26">
            <v>4.1845174970000003E-2</v>
          </cell>
          <cell r="Z26"/>
          <cell r="AA26">
            <v>1720</v>
          </cell>
          <cell r="AB26">
            <v>45299</v>
          </cell>
          <cell r="AC26">
            <v>12200</v>
          </cell>
          <cell r="AD26" t="str">
            <v>tirewheel 楽天市場店</v>
          </cell>
          <cell r="AE26">
            <v>12200</v>
          </cell>
          <cell r="AF26">
            <v>0</v>
          </cell>
          <cell r="AG26" t="str">
            <v/>
          </cell>
          <cell r="AH26" t="str">
            <v/>
          </cell>
        </row>
        <row r="27">
          <cell r="B27">
            <v>2355519117038</v>
          </cell>
          <cell r="C27" t="str">
            <v/>
          </cell>
          <cell r="D27" t="str">
            <v/>
          </cell>
          <cell r="E27" t="str">
            <v>DUELER HP SPORT（並行）</v>
          </cell>
          <cell r="F27" t="str">
            <v>235/55R19 101V</v>
          </cell>
          <cell r="G27" t="str">
            <v>235/55R19</v>
          </cell>
          <cell r="H27" t="str">
            <v/>
          </cell>
          <cell r="I27">
            <v>18266</v>
          </cell>
          <cell r="J27">
            <v>22</v>
          </cell>
          <cell r="K27">
            <v>114</v>
          </cell>
          <cell r="L27">
            <v>22299</v>
          </cell>
          <cell r="M27">
            <v>19317.272730000001</v>
          </cell>
          <cell r="N27">
            <v>5.4421384539999999E-2</v>
          </cell>
          <cell r="O27"/>
          <cell r="P27">
            <v>5401</v>
          </cell>
          <cell r="Q27">
            <v>45299</v>
          </cell>
          <cell r="R27">
            <v>27700</v>
          </cell>
          <cell r="S27" t="str">
            <v>プレミアムタイヤ TIRE Wheel</v>
          </cell>
          <cell r="T27">
            <v>27700</v>
          </cell>
          <cell r="U27">
            <v>0</v>
          </cell>
          <cell r="V27"/>
          <cell r="W27">
            <v>22300</v>
          </cell>
          <cell r="X27">
            <v>19318.181820000002</v>
          </cell>
          <cell r="Y27">
            <v>5.4465882350000001E-2</v>
          </cell>
          <cell r="Z27"/>
          <cell r="AA27">
            <v>5400</v>
          </cell>
          <cell r="AB27">
            <v>45299</v>
          </cell>
          <cell r="AC27">
            <v>27700</v>
          </cell>
          <cell r="AD27" t="str">
            <v>tirewheel 楽天市場店</v>
          </cell>
          <cell r="AE27">
            <v>27700</v>
          </cell>
          <cell r="AF27">
            <v>0</v>
          </cell>
          <cell r="AG27" t="str">
            <v/>
          </cell>
          <cell r="AH27" t="str">
            <v/>
          </cell>
        </row>
        <row r="28">
          <cell r="B28">
            <v>2355519116901</v>
          </cell>
          <cell r="C28" t="str">
            <v/>
          </cell>
          <cell r="D28" t="str">
            <v/>
          </cell>
          <cell r="E28" t="str">
            <v>DUELER HP SPORT（並行）</v>
          </cell>
          <cell r="F28" t="str">
            <v>235/55R19 101V MO</v>
          </cell>
          <cell r="G28" t="str">
            <v>235/55R19</v>
          </cell>
          <cell r="H28" t="str">
            <v/>
          </cell>
          <cell r="I28">
            <v>18266</v>
          </cell>
          <cell r="J28">
            <v>0</v>
          </cell>
          <cell r="K28">
            <v>3</v>
          </cell>
          <cell r="L28">
            <v>24980</v>
          </cell>
          <cell r="M28">
            <v>21754.545450000001</v>
          </cell>
          <cell r="N28">
            <v>0.16035938150000001</v>
          </cell>
          <cell r="O28"/>
          <cell r="P28">
            <v>2720</v>
          </cell>
          <cell r="Q28">
            <v>45299</v>
          </cell>
          <cell r="R28">
            <v>27700</v>
          </cell>
          <cell r="S28" t="str">
            <v>プレミアムタイヤ TIRE Wheel</v>
          </cell>
          <cell r="T28">
            <v>27700</v>
          </cell>
          <cell r="U28">
            <v>0</v>
          </cell>
          <cell r="V28"/>
          <cell r="W28">
            <v>28200</v>
          </cell>
          <cell r="X28">
            <v>24681.818179999998</v>
          </cell>
          <cell r="Y28">
            <v>0.25994106810000001</v>
          </cell>
          <cell r="Z28"/>
          <cell r="AA28">
            <v>-500</v>
          </cell>
          <cell r="AB28">
            <v>45299</v>
          </cell>
          <cell r="AC28">
            <v>27700</v>
          </cell>
          <cell r="AD28" t="str">
            <v>tirewheel 楽天市場店</v>
          </cell>
          <cell r="AE28">
            <v>27700</v>
          </cell>
          <cell r="AF28">
            <v>0</v>
          </cell>
          <cell r="AG28" t="str">
            <v/>
          </cell>
          <cell r="AH28" t="str">
            <v/>
          </cell>
        </row>
        <row r="29">
          <cell r="B29">
            <v>2054517118527</v>
          </cell>
          <cell r="C29">
            <v>4961914965228</v>
          </cell>
          <cell r="D29" t="str">
            <v>PSR89477</v>
          </cell>
          <cell r="E29" t="str">
            <v>POTENZA Adrenalin RE004（並行）</v>
          </cell>
          <cell r="F29" t="str">
            <v>205/45R17 88W XL</v>
          </cell>
          <cell r="G29" t="str">
            <v>205/45R17</v>
          </cell>
          <cell r="H29" t="str">
            <v/>
          </cell>
          <cell r="I29">
            <v>10055</v>
          </cell>
          <cell r="J29">
            <v>39</v>
          </cell>
          <cell r="K29">
            <v>48</v>
          </cell>
          <cell r="L29">
            <v>18680</v>
          </cell>
          <cell r="M29">
            <v>16504.545450000001</v>
          </cell>
          <cell r="N29">
            <v>0.39077389150000003</v>
          </cell>
          <cell r="O29">
            <v>74720</v>
          </cell>
          <cell r="P29">
            <v>0</v>
          </cell>
          <cell r="Q29">
            <v>45299</v>
          </cell>
          <cell r="R29">
            <v>18680</v>
          </cell>
          <cell r="S29" t="str">
            <v>タイヤディーラー</v>
          </cell>
          <cell r="T29">
            <v>20600</v>
          </cell>
          <cell r="U29">
            <v>-1920</v>
          </cell>
          <cell r="V29">
            <v>18680</v>
          </cell>
          <cell r="W29">
            <v>18980</v>
          </cell>
          <cell r="X29">
            <v>16777.272730000001</v>
          </cell>
          <cell r="Y29">
            <v>0.40067732319999999</v>
          </cell>
          <cell r="Z29">
            <v>75920</v>
          </cell>
          <cell r="AA29">
            <v>-300</v>
          </cell>
          <cell r="AB29">
            <v>45299</v>
          </cell>
          <cell r="AC29">
            <v>18680</v>
          </cell>
          <cell r="AD29" t="str">
            <v>タイヤディーラー　楽天市場店</v>
          </cell>
          <cell r="AE29">
            <v>20600</v>
          </cell>
          <cell r="AF29">
            <v>-1920</v>
          </cell>
          <cell r="AG29">
            <v>604472979</v>
          </cell>
          <cell r="AH29">
            <v>604473025</v>
          </cell>
        </row>
        <row r="30">
          <cell r="B30">
            <v>2055516118525</v>
          </cell>
          <cell r="C30">
            <v>4961914965167</v>
          </cell>
          <cell r="D30" t="str">
            <v>PSR89471</v>
          </cell>
          <cell r="E30" t="str">
            <v>POTENZA Adrenalin RE004（並行）</v>
          </cell>
          <cell r="F30" t="str">
            <v>205/55R16 91W</v>
          </cell>
          <cell r="G30" t="str">
            <v>205/55R16</v>
          </cell>
          <cell r="H30" t="str">
            <v/>
          </cell>
          <cell r="I30">
            <v>9220</v>
          </cell>
          <cell r="J30">
            <v>39</v>
          </cell>
          <cell r="K30">
            <v>0</v>
          </cell>
          <cell r="L30">
            <v>12900</v>
          </cell>
          <cell r="M30">
            <v>11250</v>
          </cell>
          <cell r="N30">
            <v>0.18044444439999999</v>
          </cell>
          <cell r="O30"/>
          <cell r="P30">
            <v>1950</v>
          </cell>
          <cell r="Q30">
            <v>45299</v>
          </cell>
          <cell r="R30">
            <v>14850</v>
          </cell>
          <cell r="S30" t="str">
            <v>タイヤホイール専門店コニシタイヤ</v>
          </cell>
          <cell r="T30">
            <v>12500</v>
          </cell>
          <cell r="U30">
            <v>2350</v>
          </cell>
          <cell r="V30">
            <v>12980</v>
          </cell>
          <cell r="W30">
            <v>13500</v>
          </cell>
          <cell r="X30">
            <v>11795.45455</v>
          </cell>
          <cell r="Y30">
            <v>0.21834296719999999</v>
          </cell>
          <cell r="Z30"/>
          <cell r="AA30">
            <v>1350</v>
          </cell>
          <cell r="AB30">
            <v>45299</v>
          </cell>
          <cell r="AC30">
            <v>14850</v>
          </cell>
          <cell r="AD30" t="str">
            <v>タイヤホイール専門店コニシタイヤ</v>
          </cell>
          <cell r="AE30">
            <v>11100</v>
          </cell>
          <cell r="AF30">
            <v>3750</v>
          </cell>
          <cell r="AG30">
            <v>604472973</v>
          </cell>
          <cell r="AH30">
            <v>604473019</v>
          </cell>
        </row>
        <row r="31">
          <cell r="B31">
            <v>2154517118524</v>
          </cell>
          <cell r="C31">
            <v>4961914965235</v>
          </cell>
          <cell r="D31" t="str">
            <v>PSR89478</v>
          </cell>
          <cell r="E31" t="str">
            <v>POTENZA Adrenalin RE004（並行）</v>
          </cell>
          <cell r="F31" t="str">
            <v>215/45R17 91W XL</v>
          </cell>
          <cell r="G31" t="str">
            <v>215/45R17</v>
          </cell>
          <cell r="H31">
            <v>22</v>
          </cell>
          <cell r="I31">
            <v>10540</v>
          </cell>
          <cell r="J31">
            <v>94</v>
          </cell>
          <cell r="K31">
            <v>0</v>
          </cell>
          <cell r="L31">
            <v>14980</v>
          </cell>
          <cell r="M31">
            <v>13140.909089999999</v>
          </cell>
          <cell r="N31">
            <v>0.1979245936</v>
          </cell>
          <cell r="O31"/>
          <cell r="P31">
            <v>3720</v>
          </cell>
          <cell r="Q31">
            <v>45299</v>
          </cell>
          <cell r="R31">
            <v>18700</v>
          </cell>
          <cell r="S31" t="str">
            <v>タイヤショップZERO</v>
          </cell>
          <cell r="T31">
            <v>13550</v>
          </cell>
          <cell r="U31">
            <v>5150</v>
          </cell>
          <cell r="V31">
            <v>14980</v>
          </cell>
          <cell r="W31">
            <v>14750</v>
          </cell>
          <cell r="X31">
            <v>12931.81818</v>
          </cell>
          <cell r="Y31">
            <v>0.1849560633</v>
          </cell>
          <cell r="Z31"/>
          <cell r="AA31">
            <v>-580</v>
          </cell>
          <cell r="AB31">
            <v>45299</v>
          </cell>
          <cell r="AC31">
            <v>14170</v>
          </cell>
          <cell r="AD31" t="str">
            <v>タイヤショップZERO楽天市場店</v>
          </cell>
          <cell r="AE31">
            <v>13850</v>
          </cell>
          <cell r="AF31">
            <v>320</v>
          </cell>
          <cell r="AG31">
            <v>604472976</v>
          </cell>
          <cell r="AH31">
            <v>604473022</v>
          </cell>
        </row>
        <row r="32">
          <cell r="B32">
            <v>2155517118521</v>
          </cell>
          <cell r="C32">
            <v>4961914965181</v>
          </cell>
          <cell r="D32" t="str">
            <v>PSR89473</v>
          </cell>
          <cell r="E32" t="str">
            <v>POTENZA Adrenalin RE004（並行）</v>
          </cell>
          <cell r="F32" t="str">
            <v>215/55R17 94W</v>
          </cell>
          <cell r="G32" t="str">
            <v>215/55R17</v>
          </cell>
          <cell r="H32">
            <v>22</v>
          </cell>
          <cell r="I32">
            <v>10765</v>
          </cell>
          <cell r="J32">
            <v>26</v>
          </cell>
          <cell r="K32">
            <v>23</v>
          </cell>
          <cell r="L32">
            <v>15980</v>
          </cell>
          <cell r="M32">
            <v>13572.727269999999</v>
          </cell>
          <cell r="N32">
            <v>0.20686537169999999</v>
          </cell>
          <cell r="O32"/>
          <cell r="P32">
            <v>1170</v>
          </cell>
          <cell r="Q32">
            <v>45299</v>
          </cell>
          <cell r="R32">
            <v>17150</v>
          </cell>
          <cell r="S32" t="str">
            <v>矢東タイヤ2号店</v>
          </cell>
          <cell r="T32">
            <v>17150</v>
          </cell>
          <cell r="U32">
            <v>0</v>
          </cell>
          <cell r="V32">
            <v>15980</v>
          </cell>
          <cell r="W32">
            <v>15880</v>
          </cell>
          <cell r="X32">
            <v>13481.81818</v>
          </cell>
          <cell r="Y32">
            <v>0.2015171949</v>
          </cell>
          <cell r="Z32"/>
          <cell r="AA32">
            <v>-1360</v>
          </cell>
          <cell r="AB32">
            <v>45299</v>
          </cell>
          <cell r="AC32">
            <v>14520</v>
          </cell>
          <cell r="AD32" t="str">
            <v>タイヤショップZERO楽天市場店</v>
          </cell>
          <cell r="AE32">
            <v>14520</v>
          </cell>
          <cell r="AF32">
            <v>0</v>
          </cell>
          <cell r="AG32">
            <v>604472975</v>
          </cell>
          <cell r="AH32">
            <v>604473021</v>
          </cell>
        </row>
        <row r="33">
          <cell r="B33">
            <v>2254018118525</v>
          </cell>
          <cell r="C33">
            <v>4961914965297</v>
          </cell>
          <cell r="D33" t="str">
            <v>PSR89485</v>
          </cell>
          <cell r="E33" t="str">
            <v>POTENZA Adrenalin RE004（並行）</v>
          </cell>
          <cell r="F33" t="str">
            <v>225/40R18 92W XL</v>
          </cell>
          <cell r="G33" t="str">
            <v>225/40R18</v>
          </cell>
          <cell r="H33" t="str">
            <v/>
          </cell>
          <cell r="I33">
            <v>12760</v>
          </cell>
          <cell r="J33">
            <v>0</v>
          </cell>
          <cell r="K33">
            <v>0</v>
          </cell>
          <cell r="L33">
            <v>20980</v>
          </cell>
          <cell r="M33">
            <v>18595.454549999999</v>
          </cell>
          <cell r="N33">
            <v>0.31381080420000002</v>
          </cell>
          <cell r="O33"/>
          <cell r="P33">
            <v>3780</v>
          </cell>
          <cell r="Q33">
            <v>45299</v>
          </cell>
          <cell r="R33">
            <v>24760</v>
          </cell>
          <cell r="S33" t="str">
            <v>AUTOWAY Yahoo!ショッピング店</v>
          </cell>
          <cell r="T33">
            <v>17780</v>
          </cell>
          <cell r="U33">
            <v>6980</v>
          </cell>
          <cell r="V33">
            <v>20980</v>
          </cell>
          <cell r="W33">
            <v>20400</v>
          </cell>
          <cell r="X33">
            <v>18068.181820000002</v>
          </cell>
          <cell r="Y33">
            <v>0.29378616349999997</v>
          </cell>
          <cell r="Z33"/>
          <cell r="AA33">
            <v>4360</v>
          </cell>
          <cell r="AB33">
            <v>45299</v>
          </cell>
          <cell r="AC33">
            <v>24760</v>
          </cell>
          <cell r="AD33" t="str">
            <v>AUTOWAY（オートウェイ）</v>
          </cell>
          <cell r="AE33">
            <v>18100</v>
          </cell>
          <cell r="AF33">
            <v>6660</v>
          </cell>
          <cell r="AG33">
            <v>604472982</v>
          </cell>
          <cell r="AH33">
            <v>604473028</v>
          </cell>
        </row>
        <row r="34">
          <cell r="B34">
            <v>2254518118520</v>
          </cell>
          <cell r="C34">
            <v>4961914965372</v>
          </cell>
          <cell r="D34" t="str">
            <v>PSR89493</v>
          </cell>
          <cell r="E34" t="str">
            <v>POTENZA Adrenalin RE004（並行）</v>
          </cell>
          <cell r="F34" t="str">
            <v>225/45R18 95W XL</v>
          </cell>
          <cell r="G34" t="str">
            <v>225/45R18</v>
          </cell>
          <cell r="H34" t="str">
            <v/>
          </cell>
          <cell r="I34">
            <v>12659</v>
          </cell>
          <cell r="J34">
            <v>209</v>
          </cell>
          <cell r="K34">
            <v>118</v>
          </cell>
          <cell r="L34">
            <v>19800</v>
          </cell>
          <cell r="M34">
            <v>17045.454549999999</v>
          </cell>
          <cell r="N34">
            <v>0.2573386667</v>
          </cell>
          <cell r="O34"/>
          <cell r="P34">
            <v>3590</v>
          </cell>
          <cell r="Q34">
            <v>45299</v>
          </cell>
          <cell r="R34">
            <v>23390</v>
          </cell>
          <cell r="S34" t="str">
            <v>タイヤホイール専門店コニシタイヤ</v>
          </cell>
          <cell r="T34">
            <v>18700</v>
          </cell>
          <cell r="U34">
            <v>4690</v>
          </cell>
          <cell r="V34">
            <v>19800</v>
          </cell>
          <cell r="W34">
            <v>19480</v>
          </cell>
          <cell r="X34">
            <v>16754.545450000001</v>
          </cell>
          <cell r="Y34">
            <v>0.24444384159999999</v>
          </cell>
          <cell r="Z34"/>
          <cell r="AA34">
            <v>3910</v>
          </cell>
          <cell r="AB34">
            <v>45299</v>
          </cell>
          <cell r="AC34">
            <v>23390</v>
          </cell>
          <cell r="AD34" t="str">
            <v>タイヤホイール専門店コニシタイヤ</v>
          </cell>
          <cell r="AE34">
            <v>15850</v>
          </cell>
          <cell r="AF34">
            <v>7540</v>
          </cell>
          <cell r="AG34">
            <v>604472983</v>
          </cell>
          <cell r="AH34">
            <v>604473029</v>
          </cell>
        </row>
        <row r="35">
          <cell r="B35">
            <v>2354517118528</v>
          </cell>
          <cell r="C35">
            <v>4961914965259</v>
          </cell>
          <cell r="D35" t="str">
            <v>PSR89480</v>
          </cell>
          <cell r="E35" t="str">
            <v>POTENZA Adrenalin RE004（並行）</v>
          </cell>
          <cell r="F35" t="str">
            <v>235/45R17 97W XL</v>
          </cell>
          <cell r="G35" t="str">
            <v>235/45R17</v>
          </cell>
          <cell r="H35">
            <v>22</v>
          </cell>
          <cell r="I35">
            <v>12598</v>
          </cell>
          <cell r="J35">
            <v>36</v>
          </cell>
          <cell r="K35">
            <v>11</v>
          </cell>
          <cell r="L35">
            <v>18380</v>
          </cell>
          <cell r="M35">
            <v>15754.54545</v>
          </cell>
          <cell r="N35">
            <v>0.2003577611</v>
          </cell>
          <cell r="O35"/>
          <cell r="P35">
            <v>-580</v>
          </cell>
          <cell r="Q35">
            <v>45299</v>
          </cell>
          <cell r="R35">
            <v>17800</v>
          </cell>
          <cell r="S35" t="str">
            <v>TIRE&amp;WHEEL PLAZA</v>
          </cell>
          <cell r="T35">
            <v>17800</v>
          </cell>
          <cell r="U35">
            <v>0</v>
          </cell>
          <cell r="V35">
            <v>18380</v>
          </cell>
          <cell r="W35">
            <v>18400</v>
          </cell>
          <cell r="X35">
            <v>15772.727269999999</v>
          </cell>
          <cell r="Y35">
            <v>0.2012795389</v>
          </cell>
          <cell r="Z35"/>
          <cell r="AA35">
            <v>-20</v>
          </cell>
          <cell r="AB35">
            <v>45299</v>
          </cell>
          <cell r="AC35">
            <v>18380</v>
          </cell>
          <cell r="AD35" t="str">
            <v>タイヤ＆ホイールプラザ</v>
          </cell>
          <cell r="AE35">
            <v>18380</v>
          </cell>
          <cell r="AF35">
            <v>0</v>
          </cell>
          <cell r="AG35">
            <v>604472980</v>
          </cell>
          <cell r="AH35">
            <v>604473026</v>
          </cell>
        </row>
        <row r="36">
          <cell r="B36">
            <v>2454018118529</v>
          </cell>
          <cell r="C36">
            <v>4961914965426</v>
          </cell>
          <cell r="D36" t="str">
            <v>PSR89498</v>
          </cell>
          <cell r="E36" t="str">
            <v>POTENZA Adrenalin RE004（並行）</v>
          </cell>
          <cell r="F36" t="str">
            <v>245/40R18 97W XL</v>
          </cell>
          <cell r="G36" t="str">
            <v>245/40R18</v>
          </cell>
          <cell r="H36">
            <v>22</v>
          </cell>
          <cell r="I36">
            <v>14519</v>
          </cell>
          <cell r="J36">
            <v>89</v>
          </cell>
          <cell r="K36">
            <v>66</v>
          </cell>
          <cell r="L36">
            <v>21980</v>
          </cell>
          <cell r="M36">
            <v>19027.272730000001</v>
          </cell>
          <cell r="N36">
            <v>0.23693741039999999</v>
          </cell>
          <cell r="O36"/>
          <cell r="P36">
            <v>7270</v>
          </cell>
          <cell r="Q36">
            <v>45299</v>
          </cell>
          <cell r="R36">
            <v>29250</v>
          </cell>
          <cell r="S36" t="str">
            <v>矢東タイヤ2号店</v>
          </cell>
          <cell r="T36">
            <v>21200</v>
          </cell>
          <cell r="U36">
            <v>8050</v>
          </cell>
          <cell r="V36">
            <v>21980</v>
          </cell>
          <cell r="W36">
            <v>22000</v>
          </cell>
          <cell r="X36">
            <v>19045.454549999999</v>
          </cell>
          <cell r="Y36">
            <v>0.23766587110000001</v>
          </cell>
          <cell r="Z36"/>
          <cell r="AA36">
            <v>7250</v>
          </cell>
          <cell r="AB36">
            <v>45299</v>
          </cell>
          <cell r="AC36">
            <v>29250</v>
          </cell>
          <cell r="AD36" t="str">
            <v>タイヤ専門店 yatoh矢東</v>
          </cell>
          <cell r="AE36">
            <v>21500</v>
          </cell>
          <cell r="AF36">
            <v>7750</v>
          </cell>
          <cell r="AG36">
            <v>604472984</v>
          </cell>
          <cell r="AH36">
            <v>604473030</v>
          </cell>
        </row>
        <row r="37">
          <cell r="B37">
            <v>2055016118520</v>
          </cell>
          <cell r="C37">
            <v>4961914965174</v>
          </cell>
          <cell r="D37" t="str">
            <v>PSR89472</v>
          </cell>
          <cell r="E37" t="str">
            <v>POTENZA Adrenalin RE004（並行）</v>
          </cell>
          <cell r="F37" t="str">
            <v>205/50R16 87W</v>
          </cell>
          <cell r="G37" t="str">
            <v>205/50R16</v>
          </cell>
          <cell r="H37" t="str">
            <v/>
          </cell>
          <cell r="I37">
            <v>9364</v>
          </cell>
          <cell r="J37">
            <v>35</v>
          </cell>
          <cell r="K37">
            <v>1</v>
          </cell>
          <cell r="L37">
            <v>14200</v>
          </cell>
          <cell r="M37">
            <v>12431.81818</v>
          </cell>
          <cell r="N37">
            <v>0.2467714808</v>
          </cell>
          <cell r="O37"/>
          <cell r="P37">
            <v>1190</v>
          </cell>
          <cell r="Q37">
            <v>45299</v>
          </cell>
          <cell r="R37">
            <v>15390</v>
          </cell>
          <cell r="S37" t="str">
            <v>矢東タイヤ2号店</v>
          </cell>
          <cell r="T37">
            <v>15390</v>
          </cell>
          <cell r="U37">
            <v>0</v>
          </cell>
          <cell r="V37"/>
          <cell r="W37">
            <v>14800</v>
          </cell>
          <cell r="X37">
            <v>12977.272730000001</v>
          </cell>
          <cell r="Y37">
            <v>0.2784308231</v>
          </cell>
          <cell r="Z37"/>
          <cell r="AA37">
            <v>590</v>
          </cell>
          <cell r="AB37">
            <v>45299</v>
          </cell>
          <cell r="AC37">
            <v>15390</v>
          </cell>
          <cell r="AD37" t="str">
            <v>タイヤ専門店 yatoh矢東</v>
          </cell>
          <cell r="AE37">
            <v>15390</v>
          </cell>
          <cell r="AF37">
            <v>0</v>
          </cell>
          <cell r="AG37">
            <v>604472974</v>
          </cell>
          <cell r="AH37">
            <v>604473020</v>
          </cell>
        </row>
        <row r="38">
          <cell r="B38">
            <v>2254517118521</v>
          </cell>
          <cell r="C38">
            <v>4961914965242</v>
          </cell>
          <cell r="D38" t="str">
            <v>PSR89479</v>
          </cell>
          <cell r="E38" t="str">
            <v>POTENZA Adrenalin RE004（並行）</v>
          </cell>
          <cell r="F38" t="str">
            <v>225/45R17 94W XL</v>
          </cell>
          <cell r="G38" t="str">
            <v>225/45R17</v>
          </cell>
          <cell r="H38">
            <v>22</v>
          </cell>
          <cell r="I38">
            <v>11265</v>
          </cell>
          <cell r="J38">
            <v>6</v>
          </cell>
          <cell r="K38">
            <v>15</v>
          </cell>
          <cell r="L38">
            <v>15400</v>
          </cell>
          <cell r="M38">
            <v>13522.727269999999</v>
          </cell>
          <cell r="N38">
            <v>0.16695798319999999</v>
          </cell>
          <cell r="O38">
            <v>61600</v>
          </cell>
          <cell r="P38">
            <v>0</v>
          </cell>
          <cell r="Q38">
            <v>45299</v>
          </cell>
          <cell r="R38">
            <v>15400</v>
          </cell>
          <cell r="S38" t="str">
            <v>TIRE&amp;WHEEL PLAZA</v>
          </cell>
          <cell r="T38">
            <v>13990</v>
          </cell>
          <cell r="U38">
            <v>1410</v>
          </cell>
          <cell r="V38"/>
          <cell r="W38">
            <v>15680</v>
          </cell>
          <cell r="X38">
            <v>13777.272730000001</v>
          </cell>
          <cell r="Y38">
            <v>0.18234905970000001</v>
          </cell>
          <cell r="Z38"/>
          <cell r="AA38">
            <v>-450</v>
          </cell>
          <cell r="AB38">
            <v>45299</v>
          </cell>
          <cell r="AC38">
            <v>15230</v>
          </cell>
          <cell r="AD38" t="str">
            <v>タイヤショップZERO楽天市場店</v>
          </cell>
          <cell r="AE38">
            <v>14500</v>
          </cell>
          <cell r="AF38">
            <v>730</v>
          </cell>
          <cell r="AG38">
            <v>604472977</v>
          </cell>
          <cell r="AH38">
            <v>604473023</v>
          </cell>
        </row>
        <row r="39">
          <cell r="B39">
            <v>2255017118523</v>
          </cell>
          <cell r="C39">
            <v>4961914965211</v>
          </cell>
          <cell r="D39" t="str">
            <v>PSR89476</v>
          </cell>
          <cell r="E39" t="str">
            <v>POTENZA Adrenalin RE004（並行）</v>
          </cell>
          <cell r="F39" t="str">
            <v>225/50R17 98W XL</v>
          </cell>
          <cell r="G39" t="str">
            <v>225/50R17</v>
          </cell>
          <cell r="H39">
            <v>22</v>
          </cell>
          <cell r="I39">
            <v>11128</v>
          </cell>
          <cell r="J39">
            <v>16</v>
          </cell>
          <cell r="K39">
            <v>35</v>
          </cell>
          <cell r="L39">
            <v>17200</v>
          </cell>
          <cell r="M39">
            <v>14681.81818</v>
          </cell>
          <cell r="N39">
            <v>0.24205572759999999</v>
          </cell>
          <cell r="O39"/>
          <cell r="P39">
            <v>0</v>
          </cell>
          <cell r="Q39">
            <v>45299</v>
          </cell>
          <cell r="R39">
            <v>17200</v>
          </cell>
          <cell r="S39" t="str">
            <v>TIRE&amp;WHEEL PLAZA</v>
          </cell>
          <cell r="T39">
            <v>17200</v>
          </cell>
          <cell r="U39">
            <v>0</v>
          </cell>
          <cell r="V39"/>
          <cell r="W39">
            <v>17800</v>
          </cell>
          <cell r="X39">
            <v>15227.272730000001</v>
          </cell>
          <cell r="Y39">
            <v>0.26920597010000002</v>
          </cell>
          <cell r="Z39"/>
          <cell r="AA39">
            <v>0</v>
          </cell>
          <cell r="AB39">
            <v>45299</v>
          </cell>
          <cell r="AC39">
            <v>17800</v>
          </cell>
          <cell r="AD39" t="str">
            <v>タイヤ＆ホイールプラザ</v>
          </cell>
          <cell r="AE39">
            <v>17800</v>
          </cell>
          <cell r="AF39">
            <v>0</v>
          </cell>
          <cell r="AG39">
            <v>604472978</v>
          </cell>
          <cell r="AH39">
            <v>604473024</v>
          </cell>
        </row>
        <row r="40">
          <cell r="B40">
            <v>2354018118522</v>
          </cell>
          <cell r="C40">
            <v>4961914965303</v>
          </cell>
          <cell r="D40" t="str">
            <v>PSR89486</v>
          </cell>
          <cell r="E40" t="str">
            <v>POTENZA Adrenalin RE004（並行）</v>
          </cell>
          <cell r="F40" t="str">
            <v>235/40R18 95W XL</v>
          </cell>
          <cell r="G40" t="str">
            <v>235/40R18</v>
          </cell>
          <cell r="H40">
            <v>22</v>
          </cell>
          <cell r="I40">
            <v>14006</v>
          </cell>
          <cell r="J40">
            <v>24</v>
          </cell>
          <cell r="K40">
            <v>20</v>
          </cell>
          <cell r="L40">
            <v>22880</v>
          </cell>
          <cell r="M40">
            <v>19845.454549999999</v>
          </cell>
          <cell r="N40">
            <v>0.29424644979999998</v>
          </cell>
          <cell r="O40"/>
          <cell r="P40">
            <v>5270</v>
          </cell>
          <cell r="Q40">
            <v>45299</v>
          </cell>
          <cell r="R40">
            <v>28150</v>
          </cell>
          <cell r="S40" t="str">
            <v>矢東タイヤ2号店</v>
          </cell>
          <cell r="T40">
            <v>21835</v>
          </cell>
          <cell r="U40">
            <v>6315</v>
          </cell>
          <cell r="V40"/>
          <cell r="W40">
            <v>21800</v>
          </cell>
          <cell r="X40">
            <v>18863.63636</v>
          </cell>
          <cell r="Y40">
            <v>0.257513253</v>
          </cell>
          <cell r="Z40">
            <v>87200</v>
          </cell>
          <cell r="AA40">
            <v>600</v>
          </cell>
          <cell r="AB40">
            <v>45299</v>
          </cell>
          <cell r="AC40">
            <v>22400</v>
          </cell>
          <cell r="AD40" t="str">
            <v>タイヤディーラー　楽天市場店</v>
          </cell>
          <cell r="AE40">
            <v>21960</v>
          </cell>
          <cell r="AF40">
            <v>440</v>
          </cell>
          <cell r="AG40">
            <v>604472985</v>
          </cell>
          <cell r="AH40">
            <v>604473031</v>
          </cell>
        </row>
        <row r="41">
          <cell r="B41">
            <v>2454019118528</v>
          </cell>
          <cell r="C41">
            <v>4961914965440</v>
          </cell>
          <cell r="D41" t="str">
            <v>PSR89500</v>
          </cell>
          <cell r="E41" t="str">
            <v>POTENZA Adrenalin RE004（並行）</v>
          </cell>
          <cell r="F41" t="str">
            <v>245/40R19 98W XL</v>
          </cell>
          <cell r="G41" t="str">
            <v>245/40R19</v>
          </cell>
          <cell r="H41" t="str">
            <v/>
          </cell>
          <cell r="I41">
            <v>16624</v>
          </cell>
          <cell r="J41">
            <v>5</v>
          </cell>
          <cell r="K41">
            <v>18</v>
          </cell>
          <cell r="L41">
            <v>29980</v>
          </cell>
          <cell r="M41">
            <v>26300</v>
          </cell>
          <cell r="N41">
            <v>0.3679087452</v>
          </cell>
          <cell r="O41">
            <v>119920</v>
          </cell>
          <cell r="P41">
            <v>-180</v>
          </cell>
          <cell r="Q41">
            <v>45299</v>
          </cell>
          <cell r="R41">
            <v>29800</v>
          </cell>
          <cell r="S41" t="str">
            <v>タイヤディーラー2号店</v>
          </cell>
          <cell r="T41">
            <v>35190</v>
          </cell>
          <cell r="U41">
            <v>-5390</v>
          </cell>
          <cell r="V41"/>
          <cell r="W41">
            <v>29800</v>
          </cell>
          <cell r="X41">
            <v>26136.36364</v>
          </cell>
          <cell r="Y41">
            <v>0.3639513043</v>
          </cell>
          <cell r="Z41">
            <v>119200</v>
          </cell>
          <cell r="AA41">
            <v>0</v>
          </cell>
          <cell r="AB41">
            <v>45299</v>
          </cell>
          <cell r="AC41">
            <v>29800</v>
          </cell>
          <cell r="AD41" t="str">
            <v>タイヤディーラー　楽天市場店</v>
          </cell>
          <cell r="AE41">
            <v>35190</v>
          </cell>
          <cell r="AF41">
            <v>-5390</v>
          </cell>
          <cell r="AG41">
            <v>604472988</v>
          </cell>
          <cell r="AH41">
            <v>604473034</v>
          </cell>
        </row>
        <row r="42">
          <cell r="B42">
            <v>2454517118525</v>
          </cell>
          <cell r="C42" t="str">
            <v/>
          </cell>
          <cell r="D42" t="str">
            <v/>
          </cell>
          <cell r="E42" t="str">
            <v>POTENZA Adrenalin RE004（並行）</v>
          </cell>
          <cell r="F42" t="str">
            <v>245/45R17 99W XL</v>
          </cell>
          <cell r="G42" t="str">
            <v>245/45R17</v>
          </cell>
          <cell r="H42">
            <v>22</v>
          </cell>
          <cell r="I42">
            <v>12911</v>
          </cell>
          <cell r="J42">
            <v>18</v>
          </cell>
          <cell r="K42">
            <v>1</v>
          </cell>
          <cell r="L42">
            <v>18880</v>
          </cell>
          <cell r="M42">
            <v>16209.090910000001</v>
          </cell>
          <cell r="N42">
            <v>0.20347167690000001</v>
          </cell>
          <cell r="O42"/>
          <cell r="P42">
            <v>0</v>
          </cell>
          <cell r="Q42">
            <v>45299</v>
          </cell>
          <cell r="R42">
            <v>18880</v>
          </cell>
          <cell r="S42" t="str">
            <v>TIRE&amp;WHEEL PLAZA</v>
          </cell>
          <cell r="T42">
            <v>18880</v>
          </cell>
          <cell r="U42">
            <v>0</v>
          </cell>
          <cell r="V42"/>
          <cell r="W42">
            <v>18980</v>
          </cell>
          <cell r="X42">
            <v>16300</v>
          </cell>
          <cell r="Y42">
            <v>0.20791411039999999</v>
          </cell>
          <cell r="Z42"/>
          <cell r="AA42">
            <v>-18980</v>
          </cell>
          <cell r="AB42">
            <v>45299</v>
          </cell>
          <cell r="AC42"/>
          <cell r="AD42"/>
          <cell r="AE42"/>
          <cell r="AF42">
            <v>0</v>
          </cell>
          <cell r="AG42">
            <v>604472981</v>
          </cell>
          <cell r="AH42">
            <v>604473027</v>
          </cell>
        </row>
        <row r="43">
          <cell r="B43">
            <v>2454518118524</v>
          </cell>
          <cell r="C43">
            <v>4961914965280</v>
          </cell>
          <cell r="D43" t="str">
            <v>PSR89484</v>
          </cell>
          <cell r="E43" t="str">
            <v>POTENZA Adrenalin RE004（並行）</v>
          </cell>
          <cell r="F43" t="str">
            <v>245/45R18 100W XL</v>
          </cell>
          <cell r="G43" t="str">
            <v>245/45R18</v>
          </cell>
          <cell r="H43" t="str">
            <v/>
          </cell>
          <cell r="I43">
            <v>11037</v>
          </cell>
          <cell r="J43">
            <v>0</v>
          </cell>
          <cell r="K43">
            <v>0</v>
          </cell>
          <cell r="L43">
            <v>18200</v>
          </cell>
          <cell r="M43">
            <v>15590.909089999999</v>
          </cell>
          <cell r="N43">
            <v>0.29208746359999999</v>
          </cell>
          <cell r="O43"/>
          <cell r="P43">
            <v>5330</v>
          </cell>
          <cell r="Q43">
            <v>45299</v>
          </cell>
          <cell r="R43">
            <v>23530</v>
          </cell>
          <cell r="S43" t="str">
            <v>クロスポイント</v>
          </cell>
          <cell r="T43">
            <v>23530</v>
          </cell>
          <cell r="U43">
            <v>0</v>
          </cell>
          <cell r="V43"/>
          <cell r="W43">
            <v>18700</v>
          </cell>
          <cell r="X43">
            <v>16045.45455</v>
          </cell>
          <cell r="Y43">
            <v>0.31214164309999998</v>
          </cell>
          <cell r="Z43"/>
          <cell r="AA43">
            <v>4830</v>
          </cell>
          <cell r="AB43">
            <v>45299</v>
          </cell>
          <cell r="AC43">
            <v>23530</v>
          </cell>
          <cell r="AD43" t="str">
            <v>タイヤショップZERO楽天市場店</v>
          </cell>
          <cell r="AE43">
            <v>23530</v>
          </cell>
          <cell r="AF43">
            <v>0</v>
          </cell>
          <cell r="AG43">
            <v>604472987</v>
          </cell>
          <cell r="AH43">
            <v>604473033</v>
          </cell>
        </row>
        <row r="44">
          <cell r="B44">
            <v>2553518118524</v>
          </cell>
          <cell r="C44">
            <v>4961914965433</v>
          </cell>
          <cell r="D44" t="str">
            <v>PSR89499</v>
          </cell>
          <cell r="E44" t="str">
            <v>POTENZA Adrenalin RE004（並行）</v>
          </cell>
          <cell r="F44" t="str">
            <v>255/35R18 94W XL</v>
          </cell>
          <cell r="G44" t="str">
            <v>255/35R18</v>
          </cell>
          <cell r="H44" t="str">
            <v/>
          </cell>
          <cell r="I44">
            <v>16567</v>
          </cell>
          <cell r="J44">
            <v>20</v>
          </cell>
          <cell r="K44">
            <v>0</v>
          </cell>
          <cell r="L44">
            <v>23800</v>
          </cell>
          <cell r="M44">
            <v>20681.818179999998</v>
          </cell>
          <cell r="N44">
            <v>0.19895824179999999</v>
          </cell>
          <cell r="O44"/>
          <cell r="P44">
            <v>2340</v>
          </cell>
          <cell r="Q44">
            <v>45299</v>
          </cell>
          <cell r="R44">
            <v>26140</v>
          </cell>
          <cell r="S44" t="str">
            <v>タイヤディーラー</v>
          </cell>
          <cell r="T44">
            <v>23800</v>
          </cell>
          <cell r="U44">
            <v>2340</v>
          </cell>
          <cell r="V44"/>
          <cell r="W44">
            <v>23980</v>
          </cell>
          <cell r="X44">
            <v>20845.454549999999</v>
          </cell>
          <cell r="Y44">
            <v>0.2052464021</v>
          </cell>
          <cell r="Z44"/>
          <cell r="AA44">
            <v>1720</v>
          </cell>
          <cell r="AB44">
            <v>45299</v>
          </cell>
          <cell r="AC44">
            <v>25700</v>
          </cell>
          <cell r="AD44" t="str">
            <v>タイヤディーラー　楽天市場店</v>
          </cell>
          <cell r="AE44">
            <v>28000</v>
          </cell>
          <cell r="AF44">
            <v>-2300</v>
          </cell>
          <cell r="AG44">
            <v>604472986</v>
          </cell>
          <cell r="AH44">
            <v>604473032</v>
          </cell>
        </row>
        <row r="45">
          <cell r="B45">
            <v>1756515119278</v>
          </cell>
          <cell r="C45">
            <v>4961914963446</v>
          </cell>
          <cell r="D45" t="str">
            <v>PSR07747</v>
          </cell>
          <cell r="E45" t="str">
            <v>REGNO GR-XII</v>
          </cell>
          <cell r="F45" t="str">
            <v>175/65R15 84H</v>
          </cell>
          <cell r="G45" t="str">
            <v>175/65R15</v>
          </cell>
          <cell r="H45">
            <v>15100</v>
          </cell>
          <cell r="I45">
            <v>8180.4250000000002</v>
          </cell>
          <cell r="J45">
            <v>56</v>
          </cell>
          <cell r="K45">
            <v>10</v>
          </cell>
          <cell r="L45">
            <v>10980</v>
          </cell>
          <cell r="M45">
            <v>9504.5454549999995</v>
          </cell>
          <cell r="N45">
            <v>0.1393144429</v>
          </cell>
          <cell r="O45"/>
          <cell r="P45">
            <v>-580</v>
          </cell>
          <cell r="Q45">
            <v>45299</v>
          </cell>
          <cell r="R45">
            <v>10400</v>
          </cell>
          <cell r="S45" t="str">
            <v>ブランドタイヤ</v>
          </cell>
          <cell r="T45">
            <v>10400</v>
          </cell>
          <cell r="U45">
            <v>0</v>
          </cell>
          <cell r="V45">
            <v>10980</v>
          </cell>
          <cell r="W45">
            <v>11000</v>
          </cell>
          <cell r="X45">
            <v>9522.7272730000004</v>
          </cell>
          <cell r="Y45">
            <v>0.14095775660000001</v>
          </cell>
          <cell r="Z45"/>
          <cell r="AA45">
            <v>-800</v>
          </cell>
          <cell r="AB45">
            <v>45299</v>
          </cell>
          <cell r="AC45">
            <v>10200</v>
          </cell>
          <cell r="AD45" t="str">
            <v>BRANDTIRE</v>
          </cell>
          <cell r="AE45">
            <v>10200</v>
          </cell>
          <cell r="AF45">
            <v>0</v>
          </cell>
          <cell r="AG45">
            <v>604473005</v>
          </cell>
          <cell r="AH45">
            <v>604473051</v>
          </cell>
        </row>
        <row r="46">
          <cell r="B46">
            <v>1856015119270</v>
          </cell>
          <cell r="C46">
            <v>4961914963354</v>
          </cell>
          <cell r="D46" t="str">
            <v>PSR07727</v>
          </cell>
          <cell r="E46" t="str">
            <v>REGNO GR-XII</v>
          </cell>
          <cell r="F46" t="str">
            <v>185/60R15 84H</v>
          </cell>
          <cell r="G46" t="str">
            <v>185/60R15</v>
          </cell>
          <cell r="H46">
            <v>18700</v>
          </cell>
          <cell r="I46">
            <v>10130.725</v>
          </cell>
          <cell r="J46">
            <v>16</v>
          </cell>
          <cell r="K46">
            <v>1</v>
          </cell>
          <cell r="L46">
            <v>13300</v>
          </cell>
          <cell r="M46">
            <v>11613.63636</v>
          </cell>
          <cell r="N46">
            <v>0.12768708409999999</v>
          </cell>
          <cell r="O46"/>
          <cell r="P46">
            <v>0</v>
          </cell>
          <cell r="Q46">
            <v>45299</v>
          </cell>
          <cell r="R46">
            <v>13300</v>
          </cell>
          <cell r="S46" t="str">
            <v>ブランドタイヤ</v>
          </cell>
          <cell r="T46">
            <v>13300</v>
          </cell>
          <cell r="U46">
            <v>0</v>
          </cell>
          <cell r="V46">
            <v>13800</v>
          </cell>
          <cell r="W46">
            <v>13780</v>
          </cell>
          <cell r="X46">
            <v>12050</v>
          </cell>
          <cell r="Y46">
            <v>0.1592759336</v>
          </cell>
          <cell r="Z46"/>
          <cell r="AA46">
            <v>-480</v>
          </cell>
          <cell r="AB46">
            <v>45299</v>
          </cell>
          <cell r="AC46">
            <v>13300</v>
          </cell>
          <cell r="AD46" t="str">
            <v>BRANDTIRE</v>
          </cell>
          <cell r="AE46">
            <v>13300</v>
          </cell>
          <cell r="AF46">
            <v>0</v>
          </cell>
          <cell r="AG46">
            <v>604473006</v>
          </cell>
          <cell r="AH46">
            <v>604473052</v>
          </cell>
        </row>
        <row r="47">
          <cell r="B47">
            <v>1856515119275</v>
          </cell>
          <cell r="C47">
            <v>4961914963590</v>
          </cell>
          <cell r="D47" t="str">
            <v>PSR07770</v>
          </cell>
          <cell r="E47" t="str">
            <v>REGNO GR-XII</v>
          </cell>
          <cell r="F47" t="str">
            <v>185/65R15 88H</v>
          </cell>
          <cell r="G47" t="str">
            <v>185/65R15</v>
          </cell>
          <cell r="H47">
            <v>17000</v>
          </cell>
          <cell r="I47">
            <v>9209.75</v>
          </cell>
          <cell r="J47">
            <v>52</v>
          </cell>
          <cell r="K47">
            <v>0</v>
          </cell>
          <cell r="L47">
            <v>12700</v>
          </cell>
          <cell r="M47">
            <v>11068.18182</v>
          </cell>
          <cell r="N47">
            <v>0.16790759750000001</v>
          </cell>
          <cell r="O47"/>
          <cell r="P47">
            <v>-700</v>
          </cell>
          <cell r="Q47">
            <v>45299</v>
          </cell>
          <cell r="R47">
            <v>12000</v>
          </cell>
          <cell r="S47" t="str">
            <v>ブランドタイヤ</v>
          </cell>
          <cell r="T47">
            <v>12000</v>
          </cell>
          <cell r="U47">
            <v>0</v>
          </cell>
          <cell r="V47">
            <v>12600</v>
          </cell>
          <cell r="W47">
            <v>12549</v>
          </cell>
          <cell r="X47">
            <v>10930.909089999999</v>
          </cell>
          <cell r="Y47">
            <v>0.15745800069999999</v>
          </cell>
          <cell r="Z47"/>
          <cell r="AA47">
            <v>-849</v>
          </cell>
          <cell r="AB47">
            <v>45299</v>
          </cell>
          <cell r="AC47">
            <v>11700</v>
          </cell>
          <cell r="AD47" t="str">
            <v>BRANDTIRE</v>
          </cell>
          <cell r="AE47">
            <v>11700</v>
          </cell>
          <cell r="AF47">
            <v>0</v>
          </cell>
          <cell r="AG47">
            <v>604473004</v>
          </cell>
          <cell r="AH47">
            <v>604473050</v>
          </cell>
        </row>
        <row r="48">
          <cell r="B48">
            <v>1956515119272</v>
          </cell>
          <cell r="C48">
            <v>4961914963323</v>
          </cell>
          <cell r="D48" t="str">
            <v>PSR07715</v>
          </cell>
          <cell r="E48" t="str">
            <v>REGNO GR-XII</v>
          </cell>
          <cell r="F48" t="str">
            <v>195/65R15 91H</v>
          </cell>
          <cell r="G48" t="str">
            <v>195/65R15</v>
          </cell>
          <cell r="H48">
            <v>18800</v>
          </cell>
          <cell r="I48">
            <v>10152</v>
          </cell>
          <cell r="J48">
            <v>6</v>
          </cell>
          <cell r="K48">
            <v>1</v>
          </cell>
          <cell r="L48">
            <v>13250</v>
          </cell>
          <cell r="M48">
            <v>11568.18182</v>
          </cell>
          <cell r="N48">
            <v>0.1224204322</v>
          </cell>
          <cell r="O48"/>
          <cell r="P48">
            <v>-350</v>
          </cell>
          <cell r="Q48">
            <v>45299</v>
          </cell>
          <cell r="R48">
            <v>12900</v>
          </cell>
          <cell r="S48" t="str">
            <v>ブランドタイヤ</v>
          </cell>
          <cell r="T48">
            <v>12900</v>
          </cell>
          <cell r="U48">
            <v>0</v>
          </cell>
          <cell r="V48">
            <v>13650</v>
          </cell>
          <cell r="W48">
            <v>13650</v>
          </cell>
          <cell r="X48">
            <v>11931.81818</v>
          </cell>
          <cell r="Y48">
            <v>0.1491657143</v>
          </cell>
          <cell r="Z48"/>
          <cell r="AA48">
            <v>-1250</v>
          </cell>
          <cell r="AB48">
            <v>45299</v>
          </cell>
          <cell r="AC48">
            <v>12400</v>
          </cell>
          <cell r="AD48" t="str">
            <v>BRANDTIRE</v>
          </cell>
          <cell r="AE48">
            <v>12400</v>
          </cell>
          <cell r="AF48">
            <v>0</v>
          </cell>
          <cell r="AG48">
            <v>604473003</v>
          </cell>
          <cell r="AH48">
            <v>604473049</v>
          </cell>
        </row>
        <row r="49">
          <cell r="B49">
            <v>1855516119277</v>
          </cell>
          <cell r="C49">
            <v>4961914963606</v>
          </cell>
          <cell r="D49" t="str">
            <v>PSR07771</v>
          </cell>
          <cell r="E49" t="str">
            <v>REGNO GR-XII</v>
          </cell>
          <cell r="F49" t="str">
            <v>185/55R16 83V</v>
          </cell>
          <cell r="G49" t="str">
            <v>185/55R16</v>
          </cell>
          <cell r="H49">
            <v>23200</v>
          </cell>
          <cell r="I49">
            <v>12460</v>
          </cell>
          <cell r="J49">
            <v>0</v>
          </cell>
          <cell r="K49">
            <v>0</v>
          </cell>
          <cell r="L49">
            <v>17280</v>
          </cell>
          <cell r="M49">
            <v>15231.81818</v>
          </cell>
          <cell r="N49">
            <v>0.1819755297</v>
          </cell>
          <cell r="O49"/>
          <cell r="P49">
            <v>-80</v>
          </cell>
          <cell r="Q49">
            <v>45264</v>
          </cell>
          <cell r="R49">
            <v>17200</v>
          </cell>
          <cell r="S49" t="str">
            <v>ブランドタイヤ</v>
          </cell>
          <cell r="T49">
            <v>17200</v>
          </cell>
          <cell r="U49">
            <v>0</v>
          </cell>
          <cell r="V49">
            <v>17280</v>
          </cell>
          <cell r="W49">
            <v>17480</v>
          </cell>
          <cell r="X49">
            <v>15413.63636</v>
          </cell>
          <cell r="Y49">
            <v>0.1916248894</v>
          </cell>
          <cell r="Z49"/>
          <cell r="AA49">
            <v>-780</v>
          </cell>
          <cell r="AB49">
            <v>45264</v>
          </cell>
          <cell r="AC49">
            <v>16700</v>
          </cell>
          <cell r="AD49" t="str">
            <v>BRANDTIRE</v>
          </cell>
          <cell r="AE49">
            <v>16700</v>
          </cell>
          <cell r="AF49">
            <v>0</v>
          </cell>
          <cell r="AG49">
            <v>604473009</v>
          </cell>
          <cell r="AH49">
            <v>604473055</v>
          </cell>
        </row>
        <row r="50">
          <cell r="B50">
            <v>2055516119270</v>
          </cell>
          <cell r="C50">
            <v>4961914963576</v>
          </cell>
          <cell r="D50" t="str">
            <v>PSR07768</v>
          </cell>
          <cell r="E50" t="str">
            <v>REGNO GR-XII</v>
          </cell>
          <cell r="F50" t="str">
            <v>205/55R16 91V</v>
          </cell>
          <cell r="G50" t="str">
            <v>205/55R16</v>
          </cell>
          <cell r="H50">
            <v>25100</v>
          </cell>
          <cell r="I50">
            <v>13597.924999999999</v>
          </cell>
          <cell r="J50">
            <v>0</v>
          </cell>
          <cell r="K50">
            <v>0</v>
          </cell>
          <cell r="L50">
            <v>18390</v>
          </cell>
          <cell r="M50">
            <v>16240.909089999999</v>
          </cell>
          <cell r="N50">
            <v>0.1627362161</v>
          </cell>
          <cell r="O50"/>
          <cell r="P50">
            <v>-1490</v>
          </cell>
          <cell r="Q50">
            <v>45264</v>
          </cell>
          <cell r="R50">
            <v>16900</v>
          </cell>
          <cell r="S50" t="str">
            <v>ブランドタイヤ</v>
          </cell>
          <cell r="T50">
            <v>16900</v>
          </cell>
          <cell r="U50">
            <v>0</v>
          </cell>
          <cell r="V50">
            <v>18390</v>
          </cell>
          <cell r="W50">
            <v>18401</v>
          </cell>
          <cell r="X50">
            <v>16250.909089999999</v>
          </cell>
          <cell r="Y50">
            <v>0.16325142649999999</v>
          </cell>
          <cell r="Z50"/>
          <cell r="AA50">
            <v>-1701</v>
          </cell>
          <cell r="AB50">
            <v>45264</v>
          </cell>
          <cell r="AC50">
            <v>16700</v>
          </cell>
          <cell r="AD50" t="str">
            <v>BRANDTIRE</v>
          </cell>
          <cell r="AE50">
            <v>16700</v>
          </cell>
          <cell r="AF50">
            <v>0</v>
          </cell>
          <cell r="AG50">
            <v>604473008</v>
          </cell>
          <cell r="AH50">
            <v>604473054</v>
          </cell>
        </row>
        <row r="51">
          <cell r="B51">
            <v>2156016119279</v>
          </cell>
          <cell r="C51">
            <v>4961914963347</v>
          </cell>
          <cell r="D51" t="str">
            <v>PSR07717</v>
          </cell>
          <cell r="E51" t="str">
            <v>REGNO GR-XII</v>
          </cell>
          <cell r="F51" t="str">
            <v>215/60R16 95V</v>
          </cell>
          <cell r="G51" t="str">
            <v>215/60R16</v>
          </cell>
          <cell r="H51">
            <v>24500</v>
          </cell>
          <cell r="I51">
            <v>13272.875</v>
          </cell>
          <cell r="J51">
            <v>23</v>
          </cell>
          <cell r="K51">
            <v>8</v>
          </cell>
          <cell r="L51">
            <v>17980</v>
          </cell>
          <cell r="M51">
            <v>15390.909089999999</v>
          </cell>
          <cell r="N51">
            <v>0.13761591849999999</v>
          </cell>
          <cell r="O51"/>
          <cell r="P51">
            <v>-1480</v>
          </cell>
          <cell r="Q51">
            <v>45299</v>
          </cell>
          <cell r="R51">
            <v>16500</v>
          </cell>
          <cell r="S51" t="str">
            <v>ブランドタイヤ</v>
          </cell>
          <cell r="T51">
            <v>16500</v>
          </cell>
          <cell r="U51">
            <v>0</v>
          </cell>
          <cell r="V51">
            <v>17980</v>
          </cell>
          <cell r="W51">
            <v>18000</v>
          </cell>
          <cell r="X51">
            <v>15409.090910000001</v>
          </cell>
          <cell r="Y51">
            <v>0.13863348079999999</v>
          </cell>
          <cell r="Z51"/>
          <cell r="AA51">
            <v>-1700</v>
          </cell>
          <cell r="AB51">
            <v>45299</v>
          </cell>
          <cell r="AC51">
            <v>16300</v>
          </cell>
          <cell r="AD51" t="str">
            <v>BRANDTIRE</v>
          </cell>
          <cell r="AE51">
            <v>16300</v>
          </cell>
          <cell r="AF51">
            <v>0</v>
          </cell>
          <cell r="AG51">
            <v>604473007</v>
          </cell>
          <cell r="AH51">
            <v>604473053</v>
          </cell>
        </row>
        <row r="52">
          <cell r="B52">
            <v>2055017119274</v>
          </cell>
          <cell r="C52">
            <v>4961914963439</v>
          </cell>
          <cell r="D52" t="str">
            <v>PSR07746</v>
          </cell>
          <cell r="E52" t="str">
            <v>REGNO GR-XII</v>
          </cell>
          <cell r="F52" t="str">
            <v>205/50R17 89V</v>
          </cell>
          <cell r="G52" t="str">
            <v>205/50R17</v>
          </cell>
          <cell r="H52">
            <v>29500</v>
          </cell>
          <cell r="I52">
            <v>16272.2</v>
          </cell>
          <cell r="J52">
            <v>0</v>
          </cell>
          <cell r="K52">
            <v>1</v>
          </cell>
          <cell r="L52">
            <v>21700</v>
          </cell>
          <cell r="M52">
            <v>19250</v>
          </cell>
          <cell r="N52">
            <v>0.1546909091</v>
          </cell>
          <cell r="O52"/>
          <cell r="P52">
            <v>0</v>
          </cell>
          <cell r="Q52">
            <v>45299</v>
          </cell>
          <cell r="R52">
            <v>21700</v>
          </cell>
          <cell r="S52" t="str">
            <v>ブランドタイヤ</v>
          </cell>
          <cell r="T52">
            <v>21700</v>
          </cell>
          <cell r="U52">
            <v>0</v>
          </cell>
          <cell r="V52">
            <v>21780</v>
          </cell>
          <cell r="W52">
            <v>21500</v>
          </cell>
          <cell r="X52">
            <v>19068.181820000002</v>
          </cell>
          <cell r="Y52">
            <v>0.1466307509</v>
          </cell>
          <cell r="Z52"/>
          <cell r="AA52">
            <v>500</v>
          </cell>
          <cell r="AB52">
            <v>45299</v>
          </cell>
          <cell r="AC52">
            <v>22000</v>
          </cell>
          <cell r="AD52" t="str">
            <v>BRANDTIRE</v>
          </cell>
          <cell r="AE52">
            <v>22000</v>
          </cell>
          <cell r="AF52">
            <v>0</v>
          </cell>
          <cell r="AG52">
            <v>604473011</v>
          </cell>
          <cell r="AH52">
            <v>604473057</v>
          </cell>
        </row>
        <row r="53">
          <cell r="B53">
            <v>2154517119279</v>
          </cell>
          <cell r="C53">
            <v>4961914963620</v>
          </cell>
          <cell r="D53" t="str">
            <v>PSR07773</v>
          </cell>
          <cell r="E53" t="str">
            <v>REGNO GR-XII</v>
          </cell>
          <cell r="F53" t="str">
            <v>215/45R17 91W XL</v>
          </cell>
          <cell r="G53" t="str">
            <v>215/45R17</v>
          </cell>
          <cell r="H53">
            <v>33600</v>
          </cell>
          <cell r="I53">
            <v>18185</v>
          </cell>
          <cell r="J53">
            <v>1</v>
          </cell>
          <cell r="K53">
            <v>0</v>
          </cell>
          <cell r="L53">
            <v>23950</v>
          </cell>
          <cell r="M53">
            <v>21295.454549999999</v>
          </cell>
          <cell r="N53">
            <v>0.1460618997</v>
          </cell>
          <cell r="O53"/>
          <cell r="P53">
            <v>1150</v>
          </cell>
          <cell r="Q53">
            <v>45264</v>
          </cell>
          <cell r="R53">
            <v>25100</v>
          </cell>
          <cell r="S53" t="str">
            <v>ブランドタイヤ</v>
          </cell>
          <cell r="T53">
            <v>25100</v>
          </cell>
          <cell r="U53">
            <v>0</v>
          </cell>
          <cell r="V53">
            <v>23950</v>
          </cell>
          <cell r="W53">
            <v>23980</v>
          </cell>
          <cell r="X53">
            <v>21322.727269999999</v>
          </cell>
          <cell r="Y53">
            <v>0.14715412489999999</v>
          </cell>
          <cell r="Z53"/>
          <cell r="AA53">
            <v>1320</v>
          </cell>
          <cell r="AB53">
            <v>45264</v>
          </cell>
          <cell r="AC53">
            <v>25300</v>
          </cell>
          <cell r="AD53" t="str">
            <v>BRANDTIRE</v>
          </cell>
          <cell r="AE53">
            <v>25300</v>
          </cell>
          <cell r="AF53">
            <v>0</v>
          </cell>
          <cell r="AG53">
            <v>604473012</v>
          </cell>
          <cell r="AH53">
            <v>604473058</v>
          </cell>
        </row>
        <row r="54">
          <cell r="B54">
            <v>2155517119276</v>
          </cell>
          <cell r="C54">
            <v>4961914963316</v>
          </cell>
          <cell r="D54" t="str">
            <v>PSR07714</v>
          </cell>
          <cell r="E54" t="str">
            <v>REGNO GR-XII</v>
          </cell>
          <cell r="F54" t="str">
            <v>215/55R17 94V</v>
          </cell>
          <cell r="G54" t="str">
            <v>215/55R17</v>
          </cell>
          <cell r="H54">
            <v>30200</v>
          </cell>
          <cell r="I54">
            <v>16347</v>
          </cell>
          <cell r="J54">
            <v>49</v>
          </cell>
          <cell r="K54">
            <v>0</v>
          </cell>
          <cell r="L54">
            <v>22100</v>
          </cell>
          <cell r="M54">
            <v>19136.36364</v>
          </cell>
          <cell r="N54">
            <v>0.1457624703</v>
          </cell>
          <cell r="O54"/>
          <cell r="P54">
            <v>-600</v>
          </cell>
          <cell r="Q54">
            <v>45299</v>
          </cell>
          <cell r="R54">
            <v>21500</v>
          </cell>
          <cell r="S54" t="str">
            <v>ブランドタイヤ</v>
          </cell>
          <cell r="T54">
            <v>21500</v>
          </cell>
          <cell r="U54">
            <v>0</v>
          </cell>
          <cell r="V54">
            <v>22100</v>
          </cell>
          <cell r="W54">
            <v>22080</v>
          </cell>
          <cell r="X54">
            <v>19118.181820000002</v>
          </cell>
          <cell r="Y54">
            <v>0.14495007130000001</v>
          </cell>
          <cell r="Z54"/>
          <cell r="AA54">
            <v>-580</v>
          </cell>
          <cell r="AB54">
            <v>45299</v>
          </cell>
          <cell r="AC54">
            <v>21500</v>
          </cell>
          <cell r="AD54" t="str">
            <v>BRANDTIRE</v>
          </cell>
          <cell r="AE54">
            <v>21500</v>
          </cell>
          <cell r="AF54">
            <v>0</v>
          </cell>
          <cell r="AG54">
            <v>604473010</v>
          </cell>
          <cell r="AH54">
            <v>604473056</v>
          </cell>
        </row>
        <row r="55">
          <cell r="B55">
            <v>2254517119276</v>
          </cell>
          <cell r="C55">
            <v>4961914963668</v>
          </cell>
          <cell r="D55" t="str">
            <v>PSR07779</v>
          </cell>
          <cell r="E55" t="str">
            <v>REGNO GR-XII</v>
          </cell>
          <cell r="F55" t="str">
            <v>225/45R17 91W</v>
          </cell>
          <cell r="G55" t="str">
            <v>225/45R17</v>
          </cell>
          <cell r="H55">
            <v>35800</v>
          </cell>
          <cell r="I55">
            <v>19394.650000000001</v>
          </cell>
          <cell r="J55">
            <v>0</v>
          </cell>
          <cell r="K55">
            <v>0</v>
          </cell>
          <cell r="L55">
            <v>25570</v>
          </cell>
          <cell r="M55">
            <v>22768.181820000002</v>
          </cell>
          <cell r="N55">
            <v>0.14816869630000001</v>
          </cell>
          <cell r="O55"/>
          <cell r="P55">
            <v>-1070</v>
          </cell>
          <cell r="Q55">
            <v>45264</v>
          </cell>
          <cell r="R55">
            <v>24500</v>
          </cell>
          <cell r="S55" t="str">
            <v>ブランドタイヤ</v>
          </cell>
          <cell r="T55">
            <v>24500</v>
          </cell>
          <cell r="U55">
            <v>0</v>
          </cell>
          <cell r="V55">
            <v>25570</v>
          </cell>
          <cell r="W55">
            <v>25580</v>
          </cell>
          <cell r="X55">
            <v>22777.272730000001</v>
          </cell>
          <cell r="Y55">
            <v>0.1485086809</v>
          </cell>
          <cell r="Z55"/>
          <cell r="AA55">
            <v>-1080</v>
          </cell>
          <cell r="AB55">
            <v>45264</v>
          </cell>
          <cell r="AC55">
            <v>24500</v>
          </cell>
          <cell r="AD55" t="str">
            <v>BRANDTIRE</v>
          </cell>
          <cell r="AE55">
            <v>24500</v>
          </cell>
          <cell r="AF55">
            <v>0</v>
          </cell>
          <cell r="AG55">
            <v>604473013</v>
          </cell>
          <cell r="AH55">
            <v>604473059</v>
          </cell>
        </row>
        <row r="56">
          <cell r="B56">
            <v>2255017119353</v>
          </cell>
          <cell r="C56">
            <v>4961914963477</v>
          </cell>
          <cell r="D56" t="str">
            <v>PSR07754</v>
          </cell>
          <cell r="E56" t="str">
            <v>REGNO GR-XII</v>
          </cell>
          <cell r="F56" t="str">
            <v>225/50R17 98V XL</v>
          </cell>
          <cell r="G56" t="str">
            <v>225/50R17</v>
          </cell>
          <cell r="H56">
            <v>34700</v>
          </cell>
          <cell r="I56">
            <v>18798.724999999999</v>
          </cell>
          <cell r="J56">
            <v>0</v>
          </cell>
          <cell r="K56">
            <v>2</v>
          </cell>
          <cell r="L56">
            <v>24500</v>
          </cell>
          <cell r="M56">
            <v>21318.181820000002</v>
          </cell>
          <cell r="N56">
            <v>0.1181834755</v>
          </cell>
          <cell r="O56"/>
          <cell r="P56">
            <v>-1400</v>
          </cell>
          <cell r="Q56">
            <v>45299</v>
          </cell>
          <cell r="R56">
            <v>23100</v>
          </cell>
          <cell r="S56" t="str">
            <v>ブランドタイヤ</v>
          </cell>
          <cell r="T56">
            <v>23100</v>
          </cell>
          <cell r="U56">
            <v>0</v>
          </cell>
          <cell r="V56">
            <v>25220</v>
          </cell>
          <cell r="W56">
            <v>25250</v>
          </cell>
          <cell r="X56">
            <v>22000</v>
          </cell>
          <cell r="Y56">
            <v>0.14551249999999999</v>
          </cell>
          <cell r="Z56"/>
          <cell r="AA56">
            <v>-2451</v>
          </cell>
          <cell r="AB56">
            <v>45299</v>
          </cell>
          <cell r="AC56">
            <v>22799</v>
          </cell>
          <cell r="AD56" t="str">
            <v>タイヤディーラー　楽天市場店</v>
          </cell>
          <cell r="AE56">
            <v>22799</v>
          </cell>
          <cell r="AF56">
            <v>0</v>
          </cell>
          <cell r="AG56">
            <v>608166398</v>
          </cell>
          <cell r="AH56">
            <v>608166399</v>
          </cell>
        </row>
        <row r="57">
          <cell r="B57">
            <v>2154518119278</v>
          </cell>
          <cell r="C57">
            <v>4961914963507</v>
          </cell>
          <cell r="D57" t="str">
            <v>PSR07757</v>
          </cell>
          <cell r="E57" t="str">
            <v>REGNO GR-XII</v>
          </cell>
          <cell r="F57" t="str">
            <v>215/45R18 89W</v>
          </cell>
          <cell r="G57" t="str">
            <v>215/45R18</v>
          </cell>
          <cell r="H57">
            <v>39200</v>
          </cell>
          <cell r="I57">
            <v>21622.720000000001</v>
          </cell>
          <cell r="J57">
            <v>0</v>
          </cell>
          <cell r="K57">
            <v>0</v>
          </cell>
          <cell r="L57">
            <v>28980</v>
          </cell>
          <cell r="M57">
            <v>25390.909090000001</v>
          </cell>
          <cell r="N57">
            <v>0.14840701749999999</v>
          </cell>
          <cell r="O57"/>
          <cell r="P57">
            <v>-1580</v>
          </cell>
          <cell r="Q57">
            <v>45264</v>
          </cell>
          <cell r="R57">
            <v>27400</v>
          </cell>
          <cell r="S57" t="str">
            <v>ブランドタイヤ</v>
          </cell>
          <cell r="T57">
            <v>27400</v>
          </cell>
          <cell r="U57">
            <v>0</v>
          </cell>
          <cell r="V57"/>
          <cell r="W57">
            <v>28900</v>
          </cell>
          <cell r="X57">
            <v>25318.181820000002</v>
          </cell>
          <cell r="Y57">
            <v>0.1459607899</v>
          </cell>
          <cell r="Z57"/>
          <cell r="AA57">
            <v>-1500</v>
          </cell>
          <cell r="AB57">
            <v>45264</v>
          </cell>
          <cell r="AC57">
            <v>27400</v>
          </cell>
          <cell r="AD57" t="str">
            <v>BRANDTIRE</v>
          </cell>
          <cell r="AE57">
            <v>27400</v>
          </cell>
          <cell r="AF57">
            <v>0</v>
          </cell>
          <cell r="AG57">
            <v>604473016</v>
          </cell>
          <cell r="AH57">
            <v>604473062</v>
          </cell>
        </row>
        <row r="58">
          <cell r="B58">
            <v>2254518119275</v>
          </cell>
          <cell r="C58">
            <v>4961914963408</v>
          </cell>
          <cell r="D58" t="str">
            <v>PSR07732</v>
          </cell>
          <cell r="E58" t="str">
            <v>REGNO GR-XII</v>
          </cell>
          <cell r="F58" t="str">
            <v>225/45R18 95W XL</v>
          </cell>
          <cell r="G58" t="str">
            <v>225/45R18</v>
          </cell>
          <cell r="H58">
            <v>41500</v>
          </cell>
          <cell r="I58">
            <v>22482.625</v>
          </cell>
          <cell r="J58">
            <v>2</v>
          </cell>
          <cell r="K58">
            <v>1</v>
          </cell>
          <cell r="L58">
            <v>28980</v>
          </cell>
          <cell r="M58">
            <v>25390.909090000001</v>
          </cell>
          <cell r="N58">
            <v>0.1145403688</v>
          </cell>
          <cell r="O58"/>
          <cell r="P58">
            <v>-1480</v>
          </cell>
          <cell r="Q58">
            <v>45299</v>
          </cell>
          <cell r="R58">
            <v>27500</v>
          </cell>
          <cell r="S58" t="str">
            <v>ブランドタイヤ</v>
          </cell>
          <cell r="T58">
            <v>27500</v>
          </cell>
          <cell r="U58">
            <v>0</v>
          </cell>
          <cell r="V58">
            <v>30080</v>
          </cell>
          <cell r="W58">
            <v>30050</v>
          </cell>
          <cell r="X58">
            <v>26363.63636</v>
          </cell>
          <cell r="Y58">
            <v>0.14721077590000001</v>
          </cell>
          <cell r="Z58"/>
          <cell r="AA58">
            <v>-2850</v>
          </cell>
          <cell r="AB58">
            <v>45299</v>
          </cell>
          <cell r="AC58">
            <v>27200</v>
          </cell>
          <cell r="AD58" t="str">
            <v>BRANDTIRE</v>
          </cell>
          <cell r="AE58">
            <v>27200</v>
          </cell>
          <cell r="AF58">
            <v>0</v>
          </cell>
          <cell r="AG58">
            <v>604473014</v>
          </cell>
          <cell r="AH58">
            <v>604473060</v>
          </cell>
        </row>
        <row r="59">
          <cell r="B59">
            <v>2255018119277</v>
          </cell>
          <cell r="C59">
            <v>4961914963828</v>
          </cell>
          <cell r="D59" t="str">
            <v>PSR07810</v>
          </cell>
          <cell r="E59" t="str">
            <v>REGNO GR-XII</v>
          </cell>
          <cell r="F59" t="str">
            <v>225/50R18 95W</v>
          </cell>
          <cell r="G59" t="str">
            <v>225/50R18</v>
          </cell>
          <cell r="H59">
            <v>36900</v>
          </cell>
          <cell r="I59">
            <v>19990.575000000001</v>
          </cell>
          <cell r="J59">
            <v>8</v>
          </cell>
          <cell r="K59">
            <v>28</v>
          </cell>
          <cell r="L59">
            <v>26800</v>
          </cell>
          <cell r="M59">
            <v>23409.090909999999</v>
          </cell>
          <cell r="N59">
            <v>0.14603368929999999</v>
          </cell>
          <cell r="O59"/>
          <cell r="P59">
            <v>-1600</v>
          </cell>
          <cell r="Q59">
            <v>45299</v>
          </cell>
          <cell r="R59">
            <v>25200</v>
          </cell>
          <cell r="S59" t="str">
            <v>ブランドタイヤ</v>
          </cell>
          <cell r="T59">
            <v>25200</v>
          </cell>
          <cell r="U59">
            <v>0</v>
          </cell>
          <cell r="V59">
            <v>26800</v>
          </cell>
          <cell r="W59">
            <v>26780</v>
          </cell>
          <cell r="X59">
            <v>23390.909090000001</v>
          </cell>
          <cell r="Y59">
            <v>0.145369899</v>
          </cell>
          <cell r="Z59"/>
          <cell r="AA59">
            <v>-1580</v>
          </cell>
          <cell r="AB59">
            <v>45299</v>
          </cell>
          <cell r="AC59">
            <v>25200</v>
          </cell>
          <cell r="AD59" t="str">
            <v>BRANDTIRE</v>
          </cell>
          <cell r="AE59">
            <v>25200</v>
          </cell>
          <cell r="AF59">
            <v>0</v>
          </cell>
          <cell r="AG59">
            <v>608166400</v>
          </cell>
          <cell r="AH59">
            <v>608166401</v>
          </cell>
        </row>
        <row r="60">
          <cell r="B60">
            <v>2354518119272</v>
          </cell>
          <cell r="C60">
            <v>4961914963729</v>
          </cell>
          <cell r="D60" t="str">
            <v>PSR07789</v>
          </cell>
          <cell r="E60" t="str">
            <v>REGNO GR-XII</v>
          </cell>
          <cell r="F60" t="str">
            <v>235/45R18 94W</v>
          </cell>
          <cell r="G60" t="str">
            <v>235/45R18</v>
          </cell>
          <cell r="H60">
            <v>45300</v>
          </cell>
          <cell r="I60">
            <v>24541.275000000001</v>
          </cell>
          <cell r="J60">
            <v>1</v>
          </cell>
          <cell r="K60">
            <v>1</v>
          </cell>
          <cell r="L60">
            <v>31500</v>
          </cell>
          <cell r="M60">
            <v>27681.818179999998</v>
          </cell>
          <cell r="N60">
            <v>0.11345147780000001</v>
          </cell>
          <cell r="O60"/>
          <cell r="P60">
            <v>-600</v>
          </cell>
          <cell r="Q60">
            <v>45299</v>
          </cell>
          <cell r="R60">
            <v>30900</v>
          </cell>
          <cell r="S60" t="str">
            <v>ブランドタイヤ</v>
          </cell>
          <cell r="T60">
            <v>30900</v>
          </cell>
          <cell r="U60">
            <v>0</v>
          </cell>
          <cell r="V60">
            <v>32650</v>
          </cell>
          <cell r="W60">
            <v>32750</v>
          </cell>
          <cell r="X60">
            <v>28818.181820000002</v>
          </cell>
          <cell r="Y60">
            <v>0.14841001579999999</v>
          </cell>
          <cell r="Z60"/>
          <cell r="AA60">
            <v>-1850</v>
          </cell>
          <cell r="AB60">
            <v>45299</v>
          </cell>
          <cell r="AC60">
            <v>30900</v>
          </cell>
          <cell r="AD60" t="str">
            <v>BRANDTIRE</v>
          </cell>
          <cell r="AE60">
            <v>30900</v>
          </cell>
          <cell r="AF60">
            <v>0</v>
          </cell>
          <cell r="AG60">
            <v>604473017</v>
          </cell>
          <cell r="AH60">
            <v>604473063</v>
          </cell>
        </row>
        <row r="61">
          <cell r="B61">
            <v>2355018119274</v>
          </cell>
          <cell r="C61">
            <v>4961914963583</v>
          </cell>
          <cell r="D61" t="str">
            <v>PSR07769</v>
          </cell>
          <cell r="E61" t="str">
            <v>REGNO GR-XII</v>
          </cell>
          <cell r="F61" t="str">
            <v>235/50R18 101V XL</v>
          </cell>
          <cell r="G61" t="str">
            <v>235/50R18</v>
          </cell>
          <cell r="H61">
            <v>36600</v>
          </cell>
          <cell r="I61">
            <v>20188.560000000001</v>
          </cell>
          <cell r="J61">
            <v>0</v>
          </cell>
          <cell r="K61">
            <v>0</v>
          </cell>
          <cell r="L61">
            <v>26600</v>
          </cell>
          <cell r="M61">
            <v>23227.272730000001</v>
          </cell>
          <cell r="N61">
            <v>0.13082520550000001</v>
          </cell>
          <cell r="O61"/>
          <cell r="P61">
            <v>-2120</v>
          </cell>
          <cell r="Q61">
            <v>45264</v>
          </cell>
          <cell r="R61">
            <v>24480</v>
          </cell>
          <cell r="S61" t="str">
            <v>ブランドタイヤ</v>
          </cell>
          <cell r="T61">
            <v>24480</v>
          </cell>
          <cell r="U61">
            <v>0</v>
          </cell>
          <cell r="V61"/>
          <cell r="W61">
            <v>26180</v>
          </cell>
          <cell r="X61">
            <v>22845.454549999999</v>
          </cell>
          <cell r="Y61">
            <v>0.1162986072</v>
          </cell>
          <cell r="Z61"/>
          <cell r="AA61">
            <v>-1780</v>
          </cell>
          <cell r="AB61">
            <v>45264</v>
          </cell>
          <cell r="AC61">
            <v>24400</v>
          </cell>
          <cell r="AD61" t="str">
            <v>タイヤディーラー　楽天市場店</v>
          </cell>
          <cell r="AE61">
            <v>24400</v>
          </cell>
          <cell r="AF61">
            <v>0</v>
          </cell>
          <cell r="AG61">
            <v>604473015</v>
          </cell>
          <cell r="AH61">
            <v>604473061</v>
          </cell>
        </row>
        <row r="62">
          <cell r="B62">
            <v>2455018119271</v>
          </cell>
          <cell r="C62">
            <v>4961914963415</v>
          </cell>
          <cell r="D62" t="str">
            <v>PSR07744</v>
          </cell>
          <cell r="E62" t="str">
            <v>REGNO GR-XII</v>
          </cell>
          <cell r="F62" t="str">
            <v>245/50R18 100W</v>
          </cell>
          <cell r="G62" t="str">
            <v>245/50R18</v>
          </cell>
          <cell r="H62">
            <v>38500</v>
          </cell>
          <cell r="I62">
            <v>20857.375</v>
          </cell>
          <cell r="J62">
            <v>0</v>
          </cell>
          <cell r="K62">
            <v>0</v>
          </cell>
          <cell r="L62">
            <v>27900</v>
          </cell>
          <cell r="M62">
            <v>24409.090909999999</v>
          </cell>
          <cell r="N62">
            <v>0.14550791430000001</v>
          </cell>
          <cell r="O62"/>
          <cell r="P62">
            <v>-1000</v>
          </cell>
          <cell r="Q62">
            <v>45264</v>
          </cell>
          <cell r="R62">
            <v>26900</v>
          </cell>
          <cell r="S62" t="str">
            <v>ブランドタイヤ</v>
          </cell>
          <cell r="T62">
            <v>26900</v>
          </cell>
          <cell r="U62">
            <v>0</v>
          </cell>
          <cell r="V62">
            <v>27900</v>
          </cell>
          <cell r="W62">
            <v>27900</v>
          </cell>
          <cell r="X62">
            <v>24409.090909999999</v>
          </cell>
          <cell r="Y62">
            <v>0.14550791430000001</v>
          </cell>
          <cell r="Z62"/>
          <cell r="AA62">
            <v>-1000</v>
          </cell>
          <cell r="AB62">
            <v>45264</v>
          </cell>
          <cell r="AC62">
            <v>26900</v>
          </cell>
          <cell r="AD62" t="str">
            <v>BRANDTIRE</v>
          </cell>
          <cell r="AE62">
            <v>26900</v>
          </cell>
          <cell r="AF62">
            <v>0</v>
          </cell>
          <cell r="AG62">
            <v>608166402</v>
          </cell>
          <cell r="AH62">
            <v>608166403</v>
          </cell>
        </row>
        <row r="63">
          <cell r="B63">
            <v>2254519119274</v>
          </cell>
          <cell r="C63">
            <v>4961914963552</v>
          </cell>
          <cell r="D63" t="str">
            <v>PSR07766</v>
          </cell>
          <cell r="E63" t="str">
            <v>REGNO GR-XII</v>
          </cell>
          <cell r="F63" t="str">
            <v>225/45R19 96W XL</v>
          </cell>
          <cell r="G63" t="str">
            <v>225/45R19</v>
          </cell>
          <cell r="H63">
            <v>45000</v>
          </cell>
          <cell r="I63">
            <v>24822</v>
          </cell>
          <cell r="J63">
            <v>0</v>
          </cell>
          <cell r="K63">
            <v>0</v>
          </cell>
          <cell r="L63">
            <v>33080</v>
          </cell>
          <cell r="M63">
            <v>29118.181820000002</v>
          </cell>
          <cell r="N63">
            <v>0.1475429285</v>
          </cell>
          <cell r="O63"/>
          <cell r="P63">
            <v>-180</v>
          </cell>
          <cell r="Q63">
            <v>45264</v>
          </cell>
          <cell r="R63">
            <v>32900</v>
          </cell>
          <cell r="S63" t="str">
            <v>ブランドタイヤ</v>
          </cell>
          <cell r="T63">
            <v>32900</v>
          </cell>
          <cell r="U63">
            <v>0</v>
          </cell>
          <cell r="V63"/>
          <cell r="W63">
            <v>31980</v>
          </cell>
          <cell r="X63">
            <v>28118.181820000002</v>
          </cell>
          <cell r="Y63">
            <v>0.1172259942</v>
          </cell>
          <cell r="Z63"/>
          <cell r="AA63">
            <v>1920</v>
          </cell>
          <cell r="AB63">
            <v>45264</v>
          </cell>
          <cell r="AC63">
            <v>33900</v>
          </cell>
          <cell r="AD63" t="str">
            <v>BRANDTIRE</v>
          </cell>
          <cell r="AE63">
            <v>33900</v>
          </cell>
          <cell r="AF63">
            <v>0</v>
          </cell>
          <cell r="AG63">
            <v>604473018</v>
          </cell>
          <cell r="AH63">
            <v>604473064</v>
          </cell>
        </row>
        <row r="64">
          <cell r="B64">
            <v>2454519119278</v>
          </cell>
          <cell r="C64">
            <v>4961914963675</v>
          </cell>
          <cell r="D64" t="str">
            <v>PSR07780</v>
          </cell>
          <cell r="E64" t="str">
            <v>REGNO GR-XII</v>
          </cell>
          <cell r="F64" t="str">
            <v>245/45R19 98W</v>
          </cell>
          <cell r="G64" t="str">
            <v>245/45R19</v>
          </cell>
          <cell r="H64">
            <v>49800</v>
          </cell>
          <cell r="I64">
            <v>26979.15</v>
          </cell>
          <cell r="J64">
            <v>2</v>
          </cell>
          <cell r="K64">
            <v>1</v>
          </cell>
          <cell r="L64">
            <v>34580</v>
          </cell>
          <cell r="M64">
            <v>30481.818179999998</v>
          </cell>
          <cell r="N64">
            <v>0.1149100805</v>
          </cell>
          <cell r="O64"/>
          <cell r="P64">
            <v>-1480</v>
          </cell>
          <cell r="Q64">
            <v>45299</v>
          </cell>
          <cell r="R64">
            <v>33100</v>
          </cell>
          <cell r="S64" t="str">
            <v>ブランドタイヤ</v>
          </cell>
          <cell r="T64">
            <v>33100</v>
          </cell>
          <cell r="U64">
            <v>0</v>
          </cell>
          <cell r="V64">
            <v>35800</v>
          </cell>
          <cell r="W64">
            <v>35780</v>
          </cell>
          <cell r="X64">
            <v>31572.727269999999</v>
          </cell>
          <cell r="Y64">
            <v>0.1454919378</v>
          </cell>
          <cell r="Z64"/>
          <cell r="AA64">
            <v>-2680</v>
          </cell>
          <cell r="AB64">
            <v>45299</v>
          </cell>
          <cell r="AC64">
            <v>33100</v>
          </cell>
          <cell r="AD64" t="str">
            <v>BRANDTIRE</v>
          </cell>
          <cell r="AE64">
            <v>33100</v>
          </cell>
          <cell r="AF64">
            <v>0</v>
          </cell>
          <cell r="AG64">
            <v>608166404</v>
          </cell>
          <cell r="AH64">
            <v>608166405</v>
          </cell>
        </row>
        <row r="65">
          <cell r="B65">
            <v>1956016119351</v>
          </cell>
          <cell r="C65">
            <v>4961914452711</v>
          </cell>
          <cell r="D65" t="str">
            <v>PSR00498</v>
          </cell>
          <cell r="E65" t="str">
            <v>REGNO GRVII</v>
          </cell>
          <cell r="F65" t="str">
            <v>195/60R16 89H</v>
          </cell>
          <cell r="G65" t="str">
            <v>195/60R16</v>
          </cell>
          <cell r="H65">
            <v>21800</v>
          </cell>
          <cell r="I65">
            <v>11810.15</v>
          </cell>
          <cell r="J65">
            <v>0</v>
          </cell>
          <cell r="K65">
            <v>3</v>
          </cell>
          <cell r="L65">
            <v>15700</v>
          </cell>
          <cell r="M65">
            <v>13795.45455</v>
          </cell>
          <cell r="N65">
            <v>0.14391004939999999</v>
          </cell>
          <cell r="O65"/>
          <cell r="P65">
            <v>0</v>
          </cell>
          <cell r="Q65">
            <v>45299</v>
          </cell>
          <cell r="R65">
            <v>15700</v>
          </cell>
          <cell r="S65" t="str">
            <v>ブランドタイヤ</v>
          </cell>
          <cell r="T65">
            <v>15700</v>
          </cell>
          <cell r="U65">
            <v>0</v>
          </cell>
          <cell r="V65">
            <v>15950</v>
          </cell>
          <cell r="W65">
            <v>16000</v>
          </cell>
          <cell r="X65">
            <v>14068.18182</v>
          </cell>
          <cell r="Y65">
            <v>0.1605063005</v>
          </cell>
          <cell r="Z65"/>
          <cell r="AA65">
            <v>-100</v>
          </cell>
          <cell r="AB65">
            <v>45299</v>
          </cell>
          <cell r="AC65">
            <v>15900</v>
          </cell>
          <cell r="AD65" t="str">
            <v>BRANDTIRE</v>
          </cell>
          <cell r="AE65">
            <v>15900</v>
          </cell>
          <cell r="AF65">
            <v>0</v>
          </cell>
          <cell r="AG65">
            <v>604472995</v>
          </cell>
          <cell r="AH65">
            <v>604473041</v>
          </cell>
        </row>
        <row r="66">
          <cell r="B66">
            <v>2056016119357</v>
          </cell>
          <cell r="C66">
            <v>4961914452728</v>
          </cell>
          <cell r="D66" t="str">
            <v>PSR00499</v>
          </cell>
          <cell r="E66" t="str">
            <v>REGNO GRVII（平均単価）</v>
          </cell>
          <cell r="F66" t="str">
            <v>205/60R16 92H</v>
          </cell>
          <cell r="G66" t="str">
            <v>205/60R16</v>
          </cell>
          <cell r="H66">
            <v>23000</v>
          </cell>
          <cell r="I66">
            <v>12333</v>
          </cell>
          <cell r="J66">
            <v>26</v>
          </cell>
          <cell r="K66">
            <v>14</v>
          </cell>
          <cell r="L66">
            <v>16390</v>
          </cell>
          <cell r="M66">
            <v>13945.45455</v>
          </cell>
          <cell r="N66">
            <v>0.1156258149</v>
          </cell>
          <cell r="O66"/>
          <cell r="P66">
            <v>-840</v>
          </cell>
          <cell r="Q66">
            <v>45299</v>
          </cell>
          <cell r="R66">
            <v>15550</v>
          </cell>
          <cell r="S66" t="str">
            <v>ブランドタイヤ</v>
          </cell>
          <cell r="T66">
            <v>15550</v>
          </cell>
          <cell r="U66">
            <v>0</v>
          </cell>
          <cell r="V66">
            <v>16390</v>
          </cell>
          <cell r="W66">
            <v>16350</v>
          </cell>
          <cell r="X66">
            <v>13909.090910000001</v>
          </cell>
          <cell r="Y66">
            <v>0.1133137255</v>
          </cell>
          <cell r="Z66"/>
          <cell r="AA66">
            <v>-850</v>
          </cell>
          <cell r="AB66">
            <v>45299</v>
          </cell>
          <cell r="AC66">
            <v>15500</v>
          </cell>
          <cell r="AD66" t="str">
            <v>BRANDTIRE</v>
          </cell>
          <cell r="AE66">
            <v>15500</v>
          </cell>
          <cell r="AF66">
            <v>0</v>
          </cell>
          <cell r="AG66">
            <v>604472993</v>
          </cell>
          <cell r="AH66">
            <v>604473039</v>
          </cell>
        </row>
        <row r="67">
          <cell r="B67">
            <v>2156016119354</v>
          </cell>
          <cell r="C67">
            <v>4961914452735</v>
          </cell>
          <cell r="D67" t="str">
            <v>PSR00501</v>
          </cell>
          <cell r="E67" t="str">
            <v>REGNO GRVII</v>
          </cell>
          <cell r="F67" t="str">
            <v>215/60R16 95H</v>
          </cell>
          <cell r="G67" t="str">
            <v>215/60R16</v>
          </cell>
          <cell r="H67">
            <v>24300</v>
          </cell>
          <cell r="I67">
            <v>13403.88</v>
          </cell>
          <cell r="J67">
            <v>0</v>
          </cell>
          <cell r="K67">
            <v>0</v>
          </cell>
          <cell r="L67">
            <v>17980</v>
          </cell>
          <cell r="M67">
            <v>15390.909089999999</v>
          </cell>
          <cell r="N67">
            <v>0.12910407560000001</v>
          </cell>
          <cell r="O67"/>
          <cell r="P67">
            <v>-1780</v>
          </cell>
          <cell r="Q67">
            <v>45264</v>
          </cell>
          <cell r="R67">
            <v>16200</v>
          </cell>
          <cell r="S67" t="str">
            <v>タイヤショップZERO</v>
          </cell>
          <cell r="T67">
            <v>16200</v>
          </cell>
          <cell r="U67">
            <v>0</v>
          </cell>
          <cell r="V67">
            <v>17680</v>
          </cell>
          <cell r="W67">
            <v>17650</v>
          </cell>
          <cell r="X67">
            <v>15090.909089999999</v>
          </cell>
          <cell r="Y67">
            <v>0.1117910843</v>
          </cell>
          <cell r="Z67"/>
          <cell r="AA67">
            <v>-1550</v>
          </cell>
          <cell r="AB67">
            <v>45264</v>
          </cell>
          <cell r="AC67">
            <v>16100</v>
          </cell>
          <cell r="AD67" t="str">
            <v>BRANDTIRE</v>
          </cell>
          <cell r="AE67">
            <v>16100</v>
          </cell>
          <cell r="AF67">
            <v>0</v>
          </cell>
          <cell r="AG67">
            <v>604472992</v>
          </cell>
          <cell r="AH67">
            <v>604473038</v>
          </cell>
        </row>
        <row r="68">
          <cell r="B68">
            <v>2355018119359</v>
          </cell>
          <cell r="C68">
            <v>4961914455439</v>
          </cell>
          <cell r="D68" t="str">
            <v>PSR00512</v>
          </cell>
          <cell r="E68" t="str">
            <v>REGNO GRVII</v>
          </cell>
          <cell r="F68" t="str">
            <v>235/50R18 101V XL</v>
          </cell>
          <cell r="G68" t="str">
            <v>235/50R18</v>
          </cell>
          <cell r="H68">
            <v>36300</v>
          </cell>
          <cell r="I68">
            <v>19545</v>
          </cell>
          <cell r="J68">
            <v>0</v>
          </cell>
          <cell r="K68">
            <v>1</v>
          </cell>
          <cell r="L68">
            <v>25400</v>
          </cell>
          <cell r="M68">
            <v>22136.36364</v>
          </cell>
          <cell r="N68">
            <v>0.117063655</v>
          </cell>
          <cell r="O68"/>
          <cell r="P68">
            <v>0</v>
          </cell>
          <cell r="Q68">
            <v>45299</v>
          </cell>
          <cell r="R68">
            <v>25400</v>
          </cell>
          <cell r="S68" t="str">
            <v>カーパーツ アクセス</v>
          </cell>
          <cell r="T68">
            <v>25400</v>
          </cell>
          <cell r="U68">
            <v>0</v>
          </cell>
          <cell r="V68">
            <v>26250</v>
          </cell>
          <cell r="W68">
            <v>26200</v>
          </cell>
          <cell r="X68">
            <v>22863.63636</v>
          </cell>
          <cell r="Y68">
            <v>0.14514910540000001</v>
          </cell>
          <cell r="Z68"/>
          <cell r="AA68">
            <v>-1000</v>
          </cell>
          <cell r="AB68">
            <v>45299</v>
          </cell>
          <cell r="AC68">
            <v>25200</v>
          </cell>
          <cell r="AD68" t="str">
            <v>BRANDTIRE</v>
          </cell>
          <cell r="AE68">
            <v>25200</v>
          </cell>
          <cell r="AF68">
            <v>0</v>
          </cell>
          <cell r="AG68">
            <v>604473000</v>
          </cell>
          <cell r="AH68">
            <v>604473046</v>
          </cell>
        </row>
        <row r="69">
          <cell r="B69">
            <v>1956515119357</v>
          </cell>
          <cell r="C69">
            <v>4961914452704</v>
          </cell>
          <cell r="D69" t="str">
            <v>PSR00497</v>
          </cell>
          <cell r="E69" t="str">
            <v>REGNO GRVII</v>
          </cell>
          <cell r="F69" t="str">
            <v>195/65R15 91H</v>
          </cell>
          <cell r="G69" t="str">
            <v>195/65R15</v>
          </cell>
          <cell r="H69">
            <v>18700</v>
          </cell>
          <cell r="I69">
            <v>10130.725</v>
          </cell>
          <cell r="J69">
            <v>0</v>
          </cell>
          <cell r="K69">
            <v>0</v>
          </cell>
          <cell r="L69">
            <v>13770</v>
          </cell>
          <cell r="M69">
            <v>12040.909089999999</v>
          </cell>
          <cell r="N69">
            <v>0.1586411854</v>
          </cell>
          <cell r="O69"/>
          <cell r="P69">
            <v>-970</v>
          </cell>
          <cell r="Q69">
            <v>45264</v>
          </cell>
          <cell r="R69">
            <v>12800</v>
          </cell>
          <cell r="S69" t="str">
            <v>ブランドタイヤ</v>
          </cell>
          <cell r="T69">
            <v>12800</v>
          </cell>
          <cell r="U69">
            <v>0</v>
          </cell>
          <cell r="V69">
            <v>13580</v>
          </cell>
          <cell r="W69">
            <v>13600</v>
          </cell>
          <cell r="X69">
            <v>11886.36364</v>
          </cell>
          <cell r="Y69">
            <v>0.14770191199999999</v>
          </cell>
          <cell r="Z69"/>
          <cell r="AA69">
            <v>-1090</v>
          </cell>
          <cell r="AB69">
            <v>45264</v>
          </cell>
          <cell r="AC69">
            <v>12510</v>
          </cell>
          <cell r="AD69" t="str">
            <v>タイヤウェイ</v>
          </cell>
          <cell r="AE69">
            <v>12510</v>
          </cell>
          <cell r="AF69">
            <v>0</v>
          </cell>
          <cell r="AG69">
            <v>604472991</v>
          </cell>
          <cell r="AH69">
            <v>604473037</v>
          </cell>
        </row>
        <row r="70">
          <cell r="B70">
            <v>2155517119351</v>
          </cell>
          <cell r="C70">
            <v>4961914455514</v>
          </cell>
          <cell r="D70" t="str">
            <v>PSR00526</v>
          </cell>
          <cell r="E70" t="str">
            <v>REGNO GRVII</v>
          </cell>
          <cell r="F70" t="str">
            <v>215/55R17 94V</v>
          </cell>
          <cell r="G70" t="str">
            <v>215/55R17</v>
          </cell>
          <cell r="H70">
            <v>29900</v>
          </cell>
          <cell r="I70">
            <v>16198.325000000001</v>
          </cell>
          <cell r="J70">
            <v>28</v>
          </cell>
          <cell r="K70">
            <v>3</v>
          </cell>
          <cell r="L70">
            <v>21780</v>
          </cell>
          <cell r="M70">
            <v>18845.454549999999</v>
          </cell>
          <cell r="N70">
            <v>0.14046514709999999</v>
          </cell>
          <cell r="O70"/>
          <cell r="P70">
            <v>-1680</v>
          </cell>
          <cell r="Q70">
            <v>45299</v>
          </cell>
          <cell r="R70">
            <v>20100</v>
          </cell>
          <cell r="S70" t="str">
            <v>ブランドタイヤ</v>
          </cell>
          <cell r="T70">
            <v>20100</v>
          </cell>
          <cell r="U70">
            <v>0</v>
          </cell>
          <cell r="V70">
            <v>21780</v>
          </cell>
          <cell r="W70">
            <v>21800</v>
          </cell>
          <cell r="X70">
            <v>18863.63636</v>
          </cell>
          <cell r="Y70">
            <v>0.1412936145</v>
          </cell>
          <cell r="Z70"/>
          <cell r="AA70">
            <v>-2100</v>
          </cell>
          <cell r="AB70">
            <v>45299</v>
          </cell>
          <cell r="AC70">
            <v>19700</v>
          </cell>
          <cell r="AD70" t="str">
            <v>BRANDTIRE</v>
          </cell>
          <cell r="AE70">
            <v>19700</v>
          </cell>
          <cell r="AF70">
            <v>0</v>
          </cell>
          <cell r="AG70">
            <v>604472996</v>
          </cell>
          <cell r="AH70">
            <v>604473042</v>
          </cell>
        </row>
        <row r="71">
          <cell r="B71">
            <v>2156017119353</v>
          </cell>
          <cell r="C71">
            <v>4961914452759</v>
          </cell>
          <cell r="D71" t="str">
            <v>PSR00503</v>
          </cell>
          <cell r="E71" t="str">
            <v>REGNO GRVII</v>
          </cell>
          <cell r="F71" t="str">
            <v>215/60R17 96H</v>
          </cell>
          <cell r="G71" t="str">
            <v>215/60R17</v>
          </cell>
          <cell r="H71">
            <v>26200</v>
          </cell>
          <cell r="I71">
            <v>14193.85</v>
          </cell>
          <cell r="J71">
            <v>0</v>
          </cell>
          <cell r="K71">
            <v>2</v>
          </cell>
          <cell r="L71">
            <v>18800</v>
          </cell>
          <cell r="M71">
            <v>16136.36364</v>
          </cell>
          <cell r="N71">
            <v>0.1203811268</v>
          </cell>
          <cell r="O71"/>
          <cell r="P71">
            <v>-700</v>
          </cell>
          <cell r="Q71">
            <v>45299</v>
          </cell>
          <cell r="R71">
            <v>18100</v>
          </cell>
          <cell r="S71" t="str">
            <v>ブランドタイヤ</v>
          </cell>
          <cell r="T71">
            <v>18100</v>
          </cell>
          <cell r="U71">
            <v>0</v>
          </cell>
          <cell r="V71">
            <v>19280</v>
          </cell>
          <cell r="W71">
            <v>19260</v>
          </cell>
          <cell r="X71">
            <v>16554.545450000001</v>
          </cell>
          <cell r="Y71">
            <v>0.14260104339999999</v>
          </cell>
          <cell r="Z71"/>
          <cell r="AA71">
            <v>-1770</v>
          </cell>
          <cell r="AB71">
            <v>45299</v>
          </cell>
          <cell r="AC71">
            <v>17490</v>
          </cell>
          <cell r="AD71" t="str">
            <v>BRANDTIRE</v>
          </cell>
          <cell r="AE71">
            <v>17490</v>
          </cell>
          <cell r="AF71">
            <v>0</v>
          </cell>
          <cell r="AG71">
            <v>604472997</v>
          </cell>
          <cell r="AH71">
            <v>604473043</v>
          </cell>
        </row>
        <row r="72">
          <cell r="B72">
            <v>2255518119357</v>
          </cell>
          <cell r="C72">
            <v>4961914455521</v>
          </cell>
          <cell r="D72" t="str">
            <v>PSR00529</v>
          </cell>
          <cell r="E72" t="str">
            <v>REGNO GRVII</v>
          </cell>
          <cell r="F72" t="str">
            <v>225/55R18 98V</v>
          </cell>
          <cell r="G72" t="str">
            <v>225/55R18</v>
          </cell>
          <cell r="H72">
            <v>34500</v>
          </cell>
          <cell r="I72">
            <v>18690.375</v>
          </cell>
          <cell r="J72">
            <v>0</v>
          </cell>
          <cell r="K72">
            <v>2</v>
          </cell>
          <cell r="L72">
            <v>24200</v>
          </cell>
          <cell r="M72">
            <v>21045.454549999999</v>
          </cell>
          <cell r="N72">
            <v>0.11190442759999999</v>
          </cell>
          <cell r="O72"/>
          <cell r="P72">
            <v>0</v>
          </cell>
          <cell r="Q72">
            <v>45299</v>
          </cell>
          <cell r="R72">
            <v>24200</v>
          </cell>
          <cell r="S72" t="str">
            <v>ブランドタイヤ</v>
          </cell>
          <cell r="T72">
            <v>24200</v>
          </cell>
          <cell r="U72">
            <v>0</v>
          </cell>
          <cell r="V72">
            <v>25150</v>
          </cell>
          <cell r="W72">
            <v>25200</v>
          </cell>
          <cell r="X72">
            <v>21954.545450000001</v>
          </cell>
          <cell r="Y72">
            <v>0.14867857139999999</v>
          </cell>
          <cell r="Z72"/>
          <cell r="AA72">
            <v>-1000</v>
          </cell>
          <cell r="AB72">
            <v>45299</v>
          </cell>
          <cell r="AC72">
            <v>24200</v>
          </cell>
          <cell r="AD72" t="str">
            <v>BRANDTIRE</v>
          </cell>
          <cell r="AE72">
            <v>24200</v>
          </cell>
          <cell r="AF72">
            <v>0</v>
          </cell>
          <cell r="AG72">
            <v>604473001</v>
          </cell>
          <cell r="AH72">
            <v>604473047</v>
          </cell>
        </row>
        <row r="73">
          <cell r="B73">
            <v>2055516119355</v>
          </cell>
          <cell r="C73">
            <v>4961914455460</v>
          </cell>
          <cell r="D73" t="str">
            <v>PSR00516</v>
          </cell>
          <cell r="E73" t="str">
            <v>REGNO GRVII</v>
          </cell>
          <cell r="F73" t="str">
            <v>205/55R16 91V</v>
          </cell>
          <cell r="G73" t="str">
            <v>205/55R16</v>
          </cell>
          <cell r="H73">
            <v>24800</v>
          </cell>
          <cell r="I73">
            <v>13679.68</v>
          </cell>
          <cell r="J73">
            <v>0</v>
          </cell>
          <cell r="K73">
            <v>0</v>
          </cell>
          <cell r="L73">
            <v>17800</v>
          </cell>
          <cell r="M73">
            <v>15704.54545</v>
          </cell>
          <cell r="N73">
            <v>0.12893499280000001</v>
          </cell>
          <cell r="O73"/>
          <cell r="P73">
            <v>-1000</v>
          </cell>
          <cell r="Q73">
            <v>45264</v>
          </cell>
          <cell r="R73">
            <v>16800</v>
          </cell>
          <cell r="S73" t="str">
            <v>ブランドタイヤ</v>
          </cell>
          <cell r="T73">
            <v>16800</v>
          </cell>
          <cell r="U73">
            <v>0</v>
          </cell>
          <cell r="V73">
            <v>17600</v>
          </cell>
          <cell r="W73">
            <v>17580</v>
          </cell>
          <cell r="X73">
            <v>15504.54545</v>
          </cell>
          <cell r="Y73">
            <v>0.1176987394</v>
          </cell>
          <cell r="Z73"/>
          <cell r="AA73">
            <v>-1080</v>
          </cell>
          <cell r="AB73">
            <v>45264</v>
          </cell>
          <cell r="AC73">
            <v>16500</v>
          </cell>
          <cell r="AD73" t="str">
            <v>BRANDTIRE</v>
          </cell>
          <cell r="AE73">
            <v>16500</v>
          </cell>
          <cell r="AF73">
            <v>0</v>
          </cell>
          <cell r="AG73">
            <v>604472994</v>
          </cell>
          <cell r="AH73">
            <v>604473040</v>
          </cell>
        </row>
        <row r="74">
          <cell r="B74">
            <v>2256017119350</v>
          </cell>
          <cell r="C74">
            <v>4961914452773</v>
          </cell>
          <cell r="D74" t="str">
            <v>PSR00509</v>
          </cell>
          <cell r="E74" t="str">
            <v>REGNO GRVII</v>
          </cell>
          <cell r="F74" t="str">
            <v>225/60R17 99H</v>
          </cell>
          <cell r="G74" t="str">
            <v>225/60R17</v>
          </cell>
          <cell r="H74">
            <v>27500</v>
          </cell>
          <cell r="I74">
            <v>14898.125</v>
          </cell>
          <cell r="J74">
            <v>0</v>
          </cell>
          <cell r="K74">
            <v>0</v>
          </cell>
          <cell r="L74">
            <v>20280</v>
          </cell>
          <cell r="M74">
            <v>17481.818179999998</v>
          </cell>
          <cell r="N74">
            <v>0.14779316170000001</v>
          </cell>
          <cell r="O74"/>
          <cell r="P74">
            <v>-680</v>
          </cell>
          <cell r="Q74">
            <v>45264</v>
          </cell>
          <cell r="R74">
            <v>19600</v>
          </cell>
          <cell r="S74" t="str">
            <v>ブランドタイヤ</v>
          </cell>
          <cell r="T74">
            <v>19600</v>
          </cell>
          <cell r="U74">
            <v>0</v>
          </cell>
          <cell r="V74">
            <v>20280</v>
          </cell>
          <cell r="W74">
            <v>20200</v>
          </cell>
          <cell r="X74">
            <v>17409.090909999999</v>
          </cell>
          <cell r="Y74">
            <v>0.14423302869999999</v>
          </cell>
          <cell r="Z74"/>
          <cell r="AA74">
            <v>-600</v>
          </cell>
          <cell r="AB74">
            <v>45264</v>
          </cell>
          <cell r="AC74">
            <v>19600</v>
          </cell>
          <cell r="AD74" t="str">
            <v>BRANDTIRE</v>
          </cell>
          <cell r="AE74">
            <v>19600</v>
          </cell>
          <cell r="AF74">
            <v>0</v>
          </cell>
          <cell r="AG74">
            <v>604472998</v>
          </cell>
          <cell r="AH74">
            <v>604473044</v>
          </cell>
        </row>
        <row r="75">
          <cell r="B75">
            <v>2055517119354</v>
          </cell>
          <cell r="C75">
            <v>4961914455538</v>
          </cell>
          <cell r="D75" t="str">
            <v>PSR00533</v>
          </cell>
          <cell r="E75" t="str">
            <v>REGNO GRVII</v>
          </cell>
          <cell r="F75" t="str">
            <v>205/55R17 91V</v>
          </cell>
          <cell r="G75" t="str">
            <v>205/55R17</v>
          </cell>
          <cell r="H75">
            <v>28800</v>
          </cell>
          <cell r="I75">
            <v>15602.4</v>
          </cell>
          <cell r="J75">
            <v>10</v>
          </cell>
          <cell r="K75">
            <v>1</v>
          </cell>
          <cell r="L75">
            <v>20480</v>
          </cell>
          <cell r="M75">
            <v>17663.63636</v>
          </cell>
          <cell r="N75">
            <v>0.1166937725</v>
          </cell>
          <cell r="O75"/>
          <cell r="P75">
            <v>-1180</v>
          </cell>
          <cell r="Q75">
            <v>45299</v>
          </cell>
          <cell r="R75">
            <v>19300</v>
          </cell>
          <cell r="S75" t="str">
            <v>ブランドタイヤ</v>
          </cell>
          <cell r="T75">
            <v>19300</v>
          </cell>
          <cell r="U75">
            <v>0</v>
          </cell>
          <cell r="V75">
            <v>21080</v>
          </cell>
          <cell r="W75">
            <v>21100</v>
          </cell>
          <cell r="X75">
            <v>18227.272730000001</v>
          </cell>
          <cell r="Y75">
            <v>0.14400798000000001</v>
          </cell>
          <cell r="Z75"/>
          <cell r="AA75">
            <v>-2100</v>
          </cell>
          <cell r="AB75">
            <v>45299</v>
          </cell>
          <cell r="AC75">
            <v>19000</v>
          </cell>
          <cell r="AD75" t="str">
            <v>BRANDTIRE</v>
          </cell>
          <cell r="AE75">
            <v>19000</v>
          </cell>
          <cell r="AF75">
            <v>0</v>
          </cell>
          <cell r="AG75">
            <v>604472999</v>
          </cell>
          <cell r="AH75">
            <v>604473045</v>
          </cell>
        </row>
        <row r="76">
          <cell r="B76">
            <v>2255018119352</v>
          </cell>
          <cell r="C76">
            <v>4961914455507</v>
          </cell>
          <cell r="D76" t="str">
            <v>PSR00524</v>
          </cell>
          <cell r="E76" t="str">
            <v>REGNO GRVII</v>
          </cell>
          <cell r="F76" t="str">
            <v>225/50R18 95V</v>
          </cell>
          <cell r="G76" t="str">
            <v>225/50R18</v>
          </cell>
          <cell r="H76">
            <v>35200</v>
          </cell>
          <cell r="I76">
            <v>19069.599999999999</v>
          </cell>
          <cell r="J76">
            <v>4</v>
          </cell>
          <cell r="K76">
            <v>0</v>
          </cell>
          <cell r="L76">
            <v>25480</v>
          </cell>
          <cell r="M76">
            <v>22209.090909999999</v>
          </cell>
          <cell r="N76">
            <v>0.14136062220000001</v>
          </cell>
          <cell r="O76"/>
          <cell r="P76">
            <v>-1980</v>
          </cell>
          <cell r="Q76">
            <v>45264</v>
          </cell>
          <cell r="R76">
            <v>23500</v>
          </cell>
          <cell r="S76" t="str">
            <v>ブランドタイヤ</v>
          </cell>
          <cell r="T76">
            <v>23500</v>
          </cell>
          <cell r="U76">
            <v>0</v>
          </cell>
          <cell r="V76">
            <v>25480</v>
          </cell>
          <cell r="W76">
            <v>25500</v>
          </cell>
          <cell r="X76">
            <v>22227.272730000001</v>
          </cell>
          <cell r="Y76">
            <v>0.14206298570000001</v>
          </cell>
          <cell r="Z76"/>
          <cell r="AA76">
            <v>-2400</v>
          </cell>
          <cell r="AB76">
            <v>45264</v>
          </cell>
          <cell r="AC76">
            <v>23100</v>
          </cell>
          <cell r="AD76" t="str">
            <v>BRANDTIRE</v>
          </cell>
          <cell r="AE76">
            <v>23100</v>
          </cell>
          <cell r="AF76">
            <v>0</v>
          </cell>
          <cell r="AG76">
            <v>604473002</v>
          </cell>
          <cell r="AH76">
            <v>604473048</v>
          </cell>
        </row>
        <row r="77">
          <cell r="B77">
            <v>1956515118220</v>
          </cell>
          <cell r="C77">
            <v>4961914457631</v>
          </cell>
          <cell r="D77" t="str">
            <v>PSR00315</v>
          </cell>
          <cell r="E77" t="str">
            <v>ECOPIA NH100RV</v>
          </cell>
          <cell r="F77" t="str">
            <v>195/65R15 91H（在庫限り）</v>
          </cell>
          <cell r="G77" t="str">
            <v>195/65R15</v>
          </cell>
          <cell r="H77">
            <v>14400</v>
          </cell>
          <cell r="I77">
            <v>8275.2000000000007</v>
          </cell>
          <cell r="J77">
            <v>0</v>
          </cell>
          <cell r="K77">
            <v>4</v>
          </cell>
          <cell r="L77">
            <v>11450</v>
          </cell>
          <cell r="M77">
            <v>9931.8181820000009</v>
          </cell>
          <cell r="N77">
            <v>0.16679908469999999</v>
          </cell>
          <cell r="O77"/>
          <cell r="P77">
            <v>-11450</v>
          </cell>
          <cell r="Q77">
            <v>45299</v>
          </cell>
          <cell r="R77"/>
          <cell r="S77"/>
          <cell r="T77"/>
          <cell r="U77">
            <v>0</v>
          </cell>
          <cell r="V77"/>
          <cell r="W77"/>
          <cell r="X77">
            <v>-477.27272729999999</v>
          </cell>
          <cell r="Y77">
            <v>18.338514289999999</v>
          </cell>
          <cell r="Z77"/>
          <cell r="AA77">
            <v>0</v>
          </cell>
          <cell r="AB77">
            <v>45299</v>
          </cell>
          <cell r="AC77"/>
          <cell r="AD77"/>
          <cell r="AE77"/>
          <cell r="AF77">
            <v>0</v>
          </cell>
          <cell r="AG77" t="str">
            <v/>
          </cell>
          <cell r="AH77" t="str">
            <v/>
          </cell>
        </row>
        <row r="78">
          <cell r="B78">
            <v>1655514119190</v>
          </cell>
          <cell r="C78">
            <v>4961914455415</v>
          </cell>
          <cell r="D78" t="str">
            <v>PSR06099</v>
          </cell>
          <cell r="E78" t="str">
            <v>REGNO GR-Leggera</v>
          </cell>
          <cell r="F78" t="str">
            <v>165/55R14 72V</v>
          </cell>
          <cell r="G78" t="str">
            <v>165/55R14</v>
          </cell>
          <cell r="H78" t="str">
            <v/>
          </cell>
          <cell r="I78">
            <v>8300</v>
          </cell>
          <cell r="J78">
            <v>1</v>
          </cell>
          <cell r="K78">
            <v>2</v>
          </cell>
          <cell r="L78">
            <v>11000</v>
          </cell>
          <cell r="M78">
            <v>9522.7272730000004</v>
          </cell>
          <cell r="N78">
            <v>0.12840095469999999</v>
          </cell>
          <cell r="O78"/>
          <cell r="P78">
            <v>0</v>
          </cell>
          <cell r="Q78">
            <v>45299</v>
          </cell>
          <cell r="R78">
            <v>11000</v>
          </cell>
          <cell r="S78" t="str">
            <v>アイティータイヤ</v>
          </cell>
          <cell r="T78">
            <v>11000</v>
          </cell>
          <cell r="U78">
            <v>0</v>
          </cell>
          <cell r="V78">
            <v>11270</v>
          </cell>
          <cell r="W78">
            <v>11280</v>
          </cell>
          <cell r="X78">
            <v>9777.2727269999996</v>
          </cell>
          <cell r="Y78">
            <v>0.15109251509999999</v>
          </cell>
          <cell r="Z78"/>
          <cell r="AA78">
            <v>-280</v>
          </cell>
          <cell r="AB78">
            <v>45299</v>
          </cell>
          <cell r="AC78">
            <v>11000</v>
          </cell>
          <cell r="AD78" t="str">
            <v>BRANDTIRE</v>
          </cell>
          <cell r="AE78">
            <v>11000</v>
          </cell>
          <cell r="AF78">
            <v>0</v>
          </cell>
          <cell r="AG78">
            <v>604472989</v>
          </cell>
          <cell r="AH78">
            <v>604473035</v>
          </cell>
        </row>
        <row r="79">
          <cell r="B79">
            <v>1556514119190</v>
          </cell>
          <cell r="C79">
            <v>4961914455408</v>
          </cell>
          <cell r="D79" t="str">
            <v>PSR06098</v>
          </cell>
          <cell r="E79" t="str">
            <v>REGNO GR-Leggera</v>
          </cell>
          <cell r="F79" t="str">
            <v>155/65R14 75H</v>
          </cell>
          <cell r="G79" t="str">
            <v>155/65R14</v>
          </cell>
          <cell r="H79" t="str">
            <v/>
          </cell>
          <cell r="I79">
            <v>6809</v>
          </cell>
          <cell r="J79">
            <v>12</v>
          </cell>
          <cell r="K79">
            <v>16</v>
          </cell>
          <cell r="L79">
            <v>9050</v>
          </cell>
          <cell r="M79">
            <v>7750</v>
          </cell>
          <cell r="N79">
            <v>0.1214193548</v>
          </cell>
          <cell r="O79"/>
          <cell r="P79">
            <v>-450</v>
          </cell>
          <cell r="Q79">
            <v>45299</v>
          </cell>
          <cell r="R79">
            <v>8600</v>
          </cell>
          <cell r="S79" t="str">
            <v>ブランドタイヤ</v>
          </cell>
          <cell r="T79">
            <v>8600</v>
          </cell>
          <cell r="U79">
            <v>0</v>
          </cell>
          <cell r="V79">
            <v>9200</v>
          </cell>
          <cell r="W79">
            <v>9180</v>
          </cell>
          <cell r="X79">
            <v>7868.181818</v>
          </cell>
          <cell r="Y79">
            <v>0.13461582899999999</v>
          </cell>
          <cell r="Z79"/>
          <cell r="AA79">
            <v>-1680</v>
          </cell>
          <cell r="AB79">
            <v>45299</v>
          </cell>
          <cell r="AC79">
            <v>7500</v>
          </cell>
          <cell r="AD79" t="str">
            <v>タイヤスクエアミツヤ</v>
          </cell>
          <cell r="AE79">
            <v>7500</v>
          </cell>
          <cell r="AF79">
            <v>0</v>
          </cell>
          <cell r="AG79" t="str">
            <v/>
          </cell>
          <cell r="AH79" t="str">
            <v/>
          </cell>
        </row>
        <row r="80">
          <cell r="B80">
            <v>1655515119199</v>
          </cell>
          <cell r="C80">
            <v>4961914455422</v>
          </cell>
          <cell r="D80" t="str">
            <v>PSR06102</v>
          </cell>
          <cell r="E80" t="str">
            <v>REGNO GR-Leggera</v>
          </cell>
          <cell r="F80" t="str">
            <v>165/55R15 75V</v>
          </cell>
          <cell r="G80" t="str">
            <v>165/55R15</v>
          </cell>
          <cell r="H80" t="str">
            <v/>
          </cell>
          <cell r="I80">
            <v>9161</v>
          </cell>
          <cell r="J80">
            <v>0</v>
          </cell>
          <cell r="K80">
            <v>20</v>
          </cell>
          <cell r="L80">
            <v>12200</v>
          </cell>
          <cell r="M80">
            <v>10613.63636</v>
          </cell>
          <cell r="N80">
            <v>0.1368650964</v>
          </cell>
          <cell r="O80"/>
          <cell r="P80">
            <v>-1000</v>
          </cell>
          <cell r="Q80">
            <v>45299</v>
          </cell>
          <cell r="R80">
            <v>11200</v>
          </cell>
          <cell r="S80" t="str">
            <v>ブランドタイヤ</v>
          </cell>
          <cell r="T80">
            <v>11200</v>
          </cell>
          <cell r="U80">
            <v>0</v>
          </cell>
          <cell r="V80">
            <v>12200</v>
          </cell>
          <cell r="W80">
            <v>12280</v>
          </cell>
          <cell r="X80">
            <v>10686.36364</v>
          </cell>
          <cell r="Y80">
            <v>0.1427392599</v>
          </cell>
          <cell r="Z80"/>
          <cell r="AA80">
            <v>-1330</v>
          </cell>
          <cell r="AB80">
            <v>45299</v>
          </cell>
          <cell r="AC80">
            <v>10950</v>
          </cell>
          <cell r="AD80" t="str">
            <v>BRANDTIRE</v>
          </cell>
          <cell r="AE80">
            <v>10950</v>
          </cell>
          <cell r="AF80">
            <v>0</v>
          </cell>
          <cell r="AG80">
            <v>604472990</v>
          </cell>
          <cell r="AH80">
            <v>604473036</v>
          </cell>
        </row>
        <row r="81">
          <cell r="B81">
            <v>2256517118174</v>
          </cell>
          <cell r="C81">
            <v>4961914968205</v>
          </cell>
          <cell r="D81" t="str">
            <v>PSR08143</v>
          </cell>
          <cell r="E81" t="str">
            <v>ALENZA LX100</v>
          </cell>
          <cell r="F81" t="str">
            <v>225/65R17 102H</v>
          </cell>
          <cell r="G81" t="str">
            <v>225/65R17</v>
          </cell>
          <cell r="H81">
            <v>26500</v>
          </cell>
          <cell r="I81">
            <v>14045</v>
          </cell>
          <cell r="J81">
            <v>0</v>
          </cell>
          <cell r="K81">
            <v>20</v>
          </cell>
          <cell r="L81">
            <v>18980</v>
          </cell>
          <cell r="M81">
            <v>16300</v>
          </cell>
          <cell r="N81">
            <v>0.1383435583</v>
          </cell>
          <cell r="O81"/>
          <cell r="P81">
            <v>-1580</v>
          </cell>
          <cell r="Q81">
            <v>45299</v>
          </cell>
          <cell r="R81">
            <v>17400</v>
          </cell>
          <cell r="S81" t="str">
            <v>ブランドタイヤ</v>
          </cell>
          <cell r="T81">
            <v>17400</v>
          </cell>
          <cell r="U81">
            <v>0</v>
          </cell>
          <cell r="V81"/>
          <cell r="W81">
            <v>19180</v>
          </cell>
          <cell r="X81">
            <v>16481.818179999998</v>
          </cell>
          <cell r="Y81">
            <v>0.14784886929999999</v>
          </cell>
          <cell r="Z81"/>
          <cell r="AA81">
            <v>-1780</v>
          </cell>
          <cell r="AB81">
            <v>45299</v>
          </cell>
          <cell r="AC81">
            <v>17400</v>
          </cell>
          <cell r="AD81" t="str">
            <v>BRANDTIRE</v>
          </cell>
          <cell r="AE81">
            <v>17400</v>
          </cell>
          <cell r="AF81">
            <v>0</v>
          </cell>
          <cell r="AG81" t="str">
            <v/>
          </cell>
          <cell r="AH81" t="str">
            <v/>
          </cell>
        </row>
        <row r="82">
          <cell r="B82">
            <v>2256018118178</v>
          </cell>
          <cell r="C82">
            <v>4961914968250</v>
          </cell>
          <cell r="D82" t="str">
            <v>PSR08148</v>
          </cell>
          <cell r="E82" t="str">
            <v>ALENZA LX100</v>
          </cell>
          <cell r="F82" t="str">
            <v>225/60R18 100H</v>
          </cell>
          <cell r="G82" t="str">
            <v>225/60R18</v>
          </cell>
          <cell r="H82">
            <v>34100</v>
          </cell>
          <cell r="I82">
            <v>18070</v>
          </cell>
          <cell r="J82">
            <v>0</v>
          </cell>
          <cell r="K82">
            <v>0</v>
          </cell>
          <cell r="L82">
            <v>23980</v>
          </cell>
          <cell r="M82">
            <v>20981.818179999998</v>
          </cell>
          <cell r="N82">
            <v>0.1387781629</v>
          </cell>
          <cell r="O82"/>
          <cell r="P82">
            <v>-700</v>
          </cell>
          <cell r="Q82">
            <v>45250</v>
          </cell>
          <cell r="R82">
            <v>23280</v>
          </cell>
          <cell r="S82" t="str">
            <v>タイヤZ</v>
          </cell>
          <cell r="T82">
            <v>23280</v>
          </cell>
          <cell r="U82">
            <v>0</v>
          </cell>
          <cell r="V82"/>
          <cell r="W82">
            <v>23280</v>
          </cell>
          <cell r="X82">
            <v>20345.454549999999</v>
          </cell>
          <cell r="Y82">
            <v>0.1118409294</v>
          </cell>
          <cell r="Z82"/>
          <cell r="AA82">
            <v>2120</v>
          </cell>
          <cell r="AB82">
            <v>45250</v>
          </cell>
          <cell r="AC82">
            <v>25400</v>
          </cell>
          <cell r="AD82" t="str">
            <v>BRANDTIRE</v>
          </cell>
          <cell r="AE82">
            <v>25400</v>
          </cell>
          <cell r="AF82">
            <v>0</v>
          </cell>
          <cell r="AG82" t="str">
            <v/>
          </cell>
          <cell r="AH82" t="str">
            <v/>
          </cell>
        </row>
        <row r="83">
          <cell r="B83">
            <v>2355518118173</v>
          </cell>
          <cell r="C83">
            <v>4961914968298</v>
          </cell>
          <cell r="D83" t="str">
            <v>PSR08152</v>
          </cell>
          <cell r="E83" t="str">
            <v>ALENZA LX100</v>
          </cell>
          <cell r="F83" t="str">
            <v>235/55R18 100V</v>
          </cell>
          <cell r="G83" t="str">
            <v>235/55R18</v>
          </cell>
          <cell r="H83">
            <v>36800</v>
          </cell>
          <cell r="I83">
            <v>19504</v>
          </cell>
          <cell r="J83">
            <v>0</v>
          </cell>
          <cell r="K83">
            <v>0</v>
          </cell>
          <cell r="L83">
            <v>25900</v>
          </cell>
          <cell r="M83">
            <v>22590.909090000001</v>
          </cell>
          <cell r="N83">
            <v>0.13664386319999999</v>
          </cell>
          <cell r="O83"/>
          <cell r="P83">
            <v>-200</v>
          </cell>
          <cell r="Q83">
            <v>45257</v>
          </cell>
          <cell r="R83">
            <v>25700</v>
          </cell>
          <cell r="S83" t="str">
            <v>ブランドタイヤ</v>
          </cell>
          <cell r="T83">
            <v>25700</v>
          </cell>
          <cell r="U83">
            <v>0</v>
          </cell>
          <cell r="V83"/>
          <cell r="W83">
            <v>26200</v>
          </cell>
          <cell r="X83">
            <v>22863.63636</v>
          </cell>
          <cell r="Y83">
            <v>0.14694234589999999</v>
          </cell>
          <cell r="Z83"/>
          <cell r="AA83">
            <v>-700</v>
          </cell>
          <cell r="AB83">
            <v>45257</v>
          </cell>
          <cell r="AC83">
            <v>25500</v>
          </cell>
          <cell r="AD83" t="str">
            <v>BRANDTIRE</v>
          </cell>
          <cell r="AE83">
            <v>25500</v>
          </cell>
          <cell r="AF83">
            <v>0</v>
          </cell>
          <cell r="AG83" t="str">
            <v/>
          </cell>
          <cell r="AH83" t="str">
            <v/>
          </cell>
        </row>
        <row r="84">
          <cell r="B84">
            <v>1756514111334</v>
          </cell>
          <cell r="C84">
            <v>4961914968861</v>
          </cell>
          <cell r="D84" t="str">
            <v>PXR02013</v>
          </cell>
          <cell r="E84" t="str">
            <v>VRX3</v>
          </cell>
          <cell r="F84" t="str">
            <v>175/65R14 82Q</v>
          </cell>
          <cell r="G84" t="str">
            <v>175/65R14</v>
          </cell>
          <cell r="H84">
            <v>18200</v>
          </cell>
          <cell r="I84">
            <v>10525.2</v>
          </cell>
          <cell r="J84">
            <v>60</v>
          </cell>
          <cell r="K84">
            <v>0</v>
          </cell>
          <cell r="L84">
            <v>14200</v>
          </cell>
          <cell r="M84">
            <v>12431.81818</v>
          </cell>
          <cell r="N84">
            <v>0.1533659963</v>
          </cell>
          <cell r="O84"/>
          <cell r="P84">
            <v>0</v>
          </cell>
          <cell r="Q84">
            <v>45257</v>
          </cell>
          <cell r="R84">
            <v>14200</v>
          </cell>
          <cell r="S84" t="str">
            <v>※日光商会</v>
          </cell>
          <cell r="T84">
            <v>14200</v>
          </cell>
          <cell r="U84">
            <v>0</v>
          </cell>
          <cell r="V84"/>
          <cell r="W84">
            <v>14200</v>
          </cell>
          <cell r="X84">
            <v>12431.81818</v>
          </cell>
          <cell r="Y84">
            <v>0.1533659963</v>
          </cell>
          <cell r="Z84"/>
          <cell r="AA84">
            <v>1000</v>
          </cell>
          <cell r="AB84">
            <v>45257</v>
          </cell>
          <cell r="AC84">
            <v>15200</v>
          </cell>
          <cell r="AD84" t="str">
            <v>日光商会</v>
          </cell>
          <cell r="AE84">
            <v>15200</v>
          </cell>
          <cell r="AF84">
            <v>0</v>
          </cell>
          <cell r="AG84">
            <v>650402041</v>
          </cell>
          <cell r="AH84">
            <v>650401966</v>
          </cell>
        </row>
        <row r="85">
          <cell r="B85">
            <v>1656514111337</v>
          </cell>
          <cell r="C85">
            <v>4961914969721</v>
          </cell>
          <cell r="D85" t="str">
            <v>PXR02014</v>
          </cell>
          <cell r="E85" t="str">
            <v>VRX3</v>
          </cell>
          <cell r="F85" t="str">
            <v>165/65R14 79Q</v>
          </cell>
          <cell r="G85" t="str">
            <v>165/65R14</v>
          </cell>
          <cell r="H85">
            <v>15700</v>
          </cell>
          <cell r="I85">
            <v>9074.7999999999993</v>
          </cell>
          <cell r="J85">
            <v>134</v>
          </cell>
          <cell r="K85">
            <v>174</v>
          </cell>
          <cell r="L85">
            <v>11590</v>
          </cell>
          <cell r="M85">
            <v>10059.090910000001</v>
          </cell>
          <cell r="N85">
            <v>9.785088116E-2</v>
          </cell>
          <cell r="O85">
            <v>46360</v>
          </cell>
          <cell r="P85">
            <v>-390</v>
          </cell>
          <cell r="Q85">
            <v>45299</v>
          </cell>
          <cell r="R85">
            <v>11200</v>
          </cell>
          <cell r="S85" t="str">
            <v>ブランドタイヤ</v>
          </cell>
          <cell r="T85">
            <v>11200</v>
          </cell>
          <cell r="U85">
            <v>0</v>
          </cell>
          <cell r="V85">
            <v>12170</v>
          </cell>
          <cell r="W85">
            <v>11600</v>
          </cell>
          <cell r="X85">
            <v>10068.18182</v>
          </cell>
          <cell r="Y85">
            <v>9.8665462750000002E-2</v>
          </cell>
          <cell r="Z85">
            <v>46400</v>
          </cell>
          <cell r="AA85">
            <v>-400</v>
          </cell>
          <cell r="AB85">
            <v>45299</v>
          </cell>
          <cell r="AC85">
            <v>11200</v>
          </cell>
          <cell r="AD85" t="str">
            <v>BRANDTIRE</v>
          </cell>
          <cell r="AE85">
            <v>11200</v>
          </cell>
          <cell r="AF85">
            <v>0</v>
          </cell>
          <cell r="AG85">
            <v>650408603</v>
          </cell>
          <cell r="AH85">
            <v>650408620</v>
          </cell>
        </row>
        <row r="86">
          <cell r="B86">
            <v>1857014111333</v>
          </cell>
          <cell r="C86">
            <v>4961914969738</v>
          </cell>
          <cell r="D86" t="str">
            <v>PXR02016</v>
          </cell>
          <cell r="E86" t="str">
            <v>VRX3</v>
          </cell>
          <cell r="F86" t="str">
            <v>185/70R14 88Q</v>
          </cell>
          <cell r="G86" t="str">
            <v>185/70R14</v>
          </cell>
          <cell r="H86">
            <v>19200</v>
          </cell>
          <cell r="I86">
            <v>11103.4</v>
          </cell>
          <cell r="J86">
            <v>108</v>
          </cell>
          <cell r="K86">
            <v>0</v>
          </cell>
          <cell r="L86">
            <v>14980</v>
          </cell>
          <cell r="M86">
            <v>13140.909089999999</v>
          </cell>
          <cell r="N86">
            <v>0.15505084750000001</v>
          </cell>
          <cell r="O86"/>
          <cell r="P86">
            <v>-380</v>
          </cell>
          <cell r="Q86">
            <v>45257</v>
          </cell>
          <cell r="R86">
            <v>14600</v>
          </cell>
          <cell r="S86" t="str">
            <v>タイヤボックス</v>
          </cell>
          <cell r="T86">
            <v>14600</v>
          </cell>
          <cell r="U86">
            <v>0</v>
          </cell>
          <cell r="V86">
            <v>14950</v>
          </cell>
          <cell r="W86">
            <v>14890</v>
          </cell>
          <cell r="X86">
            <v>13059.090910000001</v>
          </cell>
          <cell r="Y86">
            <v>0.14975704840000001</v>
          </cell>
          <cell r="Z86"/>
          <cell r="AA86">
            <v>10</v>
          </cell>
          <cell r="AB86">
            <v>45257</v>
          </cell>
          <cell r="AC86">
            <v>14900</v>
          </cell>
          <cell r="AD86" t="str">
            <v>OKタイヤ</v>
          </cell>
          <cell r="AE86">
            <v>14900</v>
          </cell>
          <cell r="AF86">
            <v>0</v>
          </cell>
          <cell r="AG86">
            <v>650408604</v>
          </cell>
          <cell r="AH86">
            <v>650408621</v>
          </cell>
        </row>
        <row r="87">
          <cell r="B87">
            <v>1757014111336</v>
          </cell>
          <cell r="C87">
            <v>4961914969745</v>
          </cell>
          <cell r="D87" t="str">
            <v>PXR02017</v>
          </cell>
          <cell r="E87" t="str">
            <v>VRX3</v>
          </cell>
          <cell r="F87" t="str">
            <v>175/70R14 84Q</v>
          </cell>
          <cell r="G87" t="str">
            <v>175/70R14</v>
          </cell>
          <cell r="H87">
            <v>17100</v>
          </cell>
          <cell r="I87">
            <v>9888.2000000000007</v>
          </cell>
          <cell r="J87">
            <v>42</v>
          </cell>
          <cell r="K87">
            <v>2</v>
          </cell>
          <cell r="L87">
            <v>13300</v>
          </cell>
          <cell r="M87">
            <v>11613.63636</v>
          </cell>
          <cell r="N87">
            <v>0.148569863</v>
          </cell>
          <cell r="O87"/>
          <cell r="P87">
            <v>-190</v>
          </cell>
          <cell r="Q87">
            <v>45299</v>
          </cell>
          <cell r="R87">
            <v>13110</v>
          </cell>
          <cell r="S87" t="str">
            <v>タイヤボックス</v>
          </cell>
          <cell r="T87">
            <v>13397</v>
          </cell>
          <cell r="U87">
            <v>-287</v>
          </cell>
          <cell r="V87"/>
          <cell r="W87">
            <v>13380</v>
          </cell>
          <cell r="X87">
            <v>11686.36364</v>
          </cell>
          <cell r="Y87">
            <v>0.1538685336</v>
          </cell>
          <cell r="Z87"/>
          <cell r="AA87">
            <v>320</v>
          </cell>
          <cell r="AB87">
            <v>45299</v>
          </cell>
          <cell r="AC87">
            <v>13700</v>
          </cell>
          <cell r="AD87" t="str">
            <v>ジェイクロス楽天市場店</v>
          </cell>
          <cell r="AE87">
            <v>14500</v>
          </cell>
          <cell r="AF87">
            <v>-800</v>
          </cell>
          <cell r="AG87">
            <v>650408605</v>
          </cell>
          <cell r="AH87">
            <v>650408622</v>
          </cell>
        </row>
        <row r="88">
          <cell r="B88">
            <v>1657014111339</v>
          </cell>
          <cell r="C88">
            <v>4961914969752</v>
          </cell>
          <cell r="D88" t="str">
            <v>PXR02018</v>
          </cell>
          <cell r="E88" t="str">
            <v>VRX3</v>
          </cell>
          <cell r="F88" t="str">
            <v>165/70R14 81Q</v>
          </cell>
          <cell r="G88" t="str">
            <v>165/70R14</v>
          </cell>
          <cell r="H88">
            <v>15800</v>
          </cell>
          <cell r="I88">
            <v>9133.6</v>
          </cell>
          <cell r="J88">
            <v>0</v>
          </cell>
          <cell r="K88">
            <v>0</v>
          </cell>
          <cell r="L88"/>
          <cell r="M88">
            <v>-409.09090909999998</v>
          </cell>
          <cell r="N88">
            <v>23.326577780000001</v>
          </cell>
          <cell r="O88"/>
          <cell r="P88">
            <v>12440</v>
          </cell>
          <cell r="Q88">
            <v>45257</v>
          </cell>
          <cell r="R88">
            <v>12440</v>
          </cell>
          <cell r="S88" t="str">
            <v>タイヤボックス</v>
          </cell>
          <cell r="T88">
            <v>12440</v>
          </cell>
          <cell r="U88">
            <v>0</v>
          </cell>
          <cell r="V88"/>
          <cell r="W88"/>
          <cell r="X88">
            <v>-409.09090909999998</v>
          </cell>
          <cell r="Y88">
            <v>23.326577780000001</v>
          </cell>
          <cell r="Z88"/>
          <cell r="AA88">
            <v>12500</v>
          </cell>
          <cell r="AB88">
            <v>45257</v>
          </cell>
          <cell r="AC88">
            <v>12500</v>
          </cell>
          <cell r="AD88" t="str">
            <v>OKタイヤ</v>
          </cell>
          <cell r="AE88">
            <v>12500</v>
          </cell>
          <cell r="AF88">
            <v>0</v>
          </cell>
          <cell r="AG88">
            <v>650408606</v>
          </cell>
          <cell r="AH88">
            <v>650408623</v>
          </cell>
        </row>
        <row r="89">
          <cell r="B89">
            <v>1956515111337</v>
          </cell>
          <cell r="C89">
            <v>4961914968847</v>
          </cell>
          <cell r="D89" t="str">
            <v>PXR02003</v>
          </cell>
          <cell r="E89" t="str">
            <v>VRX3</v>
          </cell>
          <cell r="F89" t="str">
            <v>195/65R15 91Q</v>
          </cell>
          <cell r="G89" t="str">
            <v>195/65R15</v>
          </cell>
          <cell r="H89">
            <v>24700</v>
          </cell>
          <cell r="I89">
            <v>13720</v>
          </cell>
          <cell r="J89">
            <v>370</v>
          </cell>
          <cell r="K89">
            <v>0</v>
          </cell>
          <cell r="L89">
            <v>18280</v>
          </cell>
          <cell r="M89">
            <v>16140.909089999999</v>
          </cell>
          <cell r="N89">
            <v>0.14998591950000001</v>
          </cell>
          <cell r="O89"/>
          <cell r="P89">
            <v>-530</v>
          </cell>
          <cell r="Q89">
            <v>45257</v>
          </cell>
          <cell r="R89">
            <v>17750</v>
          </cell>
          <cell r="S89" t="str">
            <v>タイヤボックス</v>
          </cell>
          <cell r="T89">
            <v>17750</v>
          </cell>
          <cell r="U89">
            <v>0</v>
          </cell>
          <cell r="V89">
            <v>18280</v>
          </cell>
          <cell r="W89">
            <v>18300</v>
          </cell>
          <cell r="X89">
            <v>16159.090910000001</v>
          </cell>
          <cell r="Y89">
            <v>0.15094233470000001</v>
          </cell>
          <cell r="Z89"/>
          <cell r="AA89">
            <v>-610</v>
          </cell>
          <cell r="AB89">
            <v>45257</v>
          </cell>
          <cell r="AC89">
            <v>17690</v>
          </cell>
          <cell r="AD89" t="str">
            <v>NEVES</v>
          </cell>
          <cell r="AE89">
            <v>17690</v>
          </cell>
          <cell r="AF89">
            <v>0</v>
          </cell>
          <cell r="AG89">
            <v>650408607</v>
          </cell>
          <cell r="AH89">
            <v>650408624</v>
          </cell>
        </row>
        <row r="90">
          <cell r="B90">
            <v>1856515111330</v>
          </cell>
          <cell r="C90">
            <v>4961914969646</v>
          </cell>
          <cell r="D90" t="str">
            <v>PXR02004</v>
          </cell>
          <cell r="E90" t="str">
            <v>VRX3</v>
          </cell>
          <cell r="F90" t="str">
            <v>185/65R15 88Q</v>
          </cell>
          <cell r="G90" t="str">
            <v>185/65R15</v>
          </cell>
          <cell r="H90">
            <v>22200</v>
          </cell>
          <cell r="I90">
            <v>12348</v>
          </cell>
          <cell r="J90">
            <v>193</v>
          </cell>
          <cell r="K90">
            <v>3</v>
          </cell>
          <cell r="L90">
            <v>16400</v>
          </cell>
          <cell r="M90">
            <v>14431.81818</v>
          </cell>
          <cell r="N90">
            <v>0.14439055119999999</v>
          </cell>
          <cell r="O90"/>
          <cell r="P90">
            <v>-900</v>
          </cell>
          <cell r="Q90">
            <v>45299</v>
          </cell>
          <cell r="R90">
            <v>15500</v>
          </cell>
          <cell r="S90" t="str">
            <v>ブランドタイヤ</v>
          </cell>
          <cell r="T90">
            <v>15500</v>
          </cell>
          <cell r="U90">
            <v>0</v>
          </cell>
          <cell r="V90">
            <v>16400</v>
          </cell>
          <cell r="W90">
            <v>16550</v>
          </cell>
          <cell r="X90">
            <v>14568.18182</v>
          </cell>
          <cell r="Y90">
            <v>0.152399376</v>
          </cell>
          <cell r="Z90"/>
          <cell r="AA90">
            <v>-1000</v>
          </cell>
          <cell r="AB90">
            <v>45299</v>
          </cell>
          <cell r="AC90">
            <v>15550</v>
          </cell>
          <cell r="AD90" t="str">
            <v>TIRE SHOP 4U 楽天市場店</v>
          </cell>
          <cell r="AE90">
            <v>15550</v>
          </cell>
          <cell r="AF90">
            <v>0</v>
          </cell>
          <cell r="AG90">
            <v>650408608</v>
          </cell>
          <cell r="AH90">
            <v>650408625</v>
          </cell>
        </row>
        <row r="91">
          <cell r="B91">
            <v>1756515111333</v>
          </cell>
          <cell r="C91">
            <v>4961914968854</v>
          </cell>
          <cell r="D91" t="str">
            <v>PXR02005</v>
          </cell>
          <cell r="E91" t="str">
            <v>VRX3</v>
          </cell>
          <cell r="F91" t="str">
            <v>175/65R15 84Q</v>
          </cell>
          <cell r="G91" t="str">
            <v>175/65R15</v>
          </cell>
          <cell r="H91">
            <v>19700</v>
          </cell>
          <cell r="I91">
            <v>10976</v>
          </cell>
          <cell r="J91">
            <v>188</v>
          </cell>
          <cell r="K91">
            <v>0</v>
          </cell>
          <cell r="L91">
            <v>14750</v>
          </cell>
          <cell r="M91">
            <v>12931.81818</v>
          </cell>
          <cell r="N91">
            <v>0.15124077329999999</v>
          </cell>
          <cell r="O91"/>
          <cell r="P91">
            <v>-239</v>
          </cell>
          <cell r="Q91">
            <v>45257</v>
          </cell>
          <cell r="R91">
            <v>14511</v>
          </cell>
          <cell r="S91" t="str">
            <v>タイヤボックス</v>
          </cell>
          <cell r="T91">
            <v>14511</v>
          </cell>
          <cell r="U91">
            <v>0</v>
          </cell>
          <cell r="V91">
            <v>14750</v>
          </cell>
          <cell r="W91">
            <v>14780</v>
          </cell>
          <cell r="X91">
            <v>12959.090910000001</v>
          </cell>
          <cell r="Y91">
            <v>0.1530270081</v>
          </cell>
          <cell r="Z91"/>
          <cell r="AA91">
            <v>-990</v>
          </cell>
          <cell r="AB91">
            <v>45257</v>
          </cell>
          <cell r="AC91">
            <v>13790</v>
          </cell>
          <cell r="AD91" t="str">
            <v>NEVES</v>
          </cell>
          <cell r="AE91">
            <v>13790</v>
          </cell>
          <cell r="AF91">
            <v>0</v>
          </cell>
          <cell r="AG91">
            <v>650408609</v>
          </cell>
          <cell r="AH91">
            <v>650408626</v>
          </cell>
        </row>
        <row r="92">
          <cell r="B92">
            <v>1856015111335</v>
          </cell>
          <cell r="C92">
            <v>4961914968830</v>
          </cell>
          <cell r="D92" t="str">
            <v>PXR01998</v>
          </cell>
          <cell r="E92" t="str">
            <v>VRX3</v>
          </cell>
          <cell r="F92" t="str">
            <v>185/60R15 84Q</v>
          </cell>
          <cell r="G92" t="str">
            <v>185/60R15</v>
          </cell>
          <cell r="H92">
            <v>28100</v>
          </cell>
          <cell r="I92">
            <v>16248.4</v>
          </cell>
          <cell r="J92">
            <v>106</v>
          </cell>
          <cell r="K92">
            <v>286</v>
          </cell>
          <cell r="L92">
            <v>20100</v>
          </cell>
          <cell r="M92">
            <v>17795.454549999999</v>
          </cell>
          <cell r="N92">
            <v>8.6935376760000002E-2</v>
          </cell>
          <cell r="O92">
            <v>80400</v>
          </cell>
          <cell r="P92">
            <v>-610</v>
          </cell>
          <cell r="Q92">
            <v>45299</v>
          </cell>
          <cell r="R92">
            <v>19490</v>
          </cell>
          <cell r="S92" t="str">
            <v>ブランドタイヤ</v>
          </cell>
          <cell r="T92">
            <v>19490</v>
          </cell>
          <cell r="U92">
            <v>0</v>
          </cell>
          <cell r="V92">
            <v>20760</v>
          </cell>
          <cell r="W92">
            <v>20100</v>
          </cell>
          <cell r="X92">
            <v>17795.454549999999</v>
          </cell>
          <cell r="Y92">
            <v>8.6935376760000002E-2</v>
          </cell>
          <cell r="Z92">
            <v>80400</v>
          </cell>
          <cell r="AA92">
            <v>-550</v>
          </cell>
          <cell r="AB92">
            <v>45299</v>
          </cell>
          <cell r="AC92">
            <v>19550</v>
          </cell>
          <cell r="AD92" t="str">
            <v>BRANDTIRE</v>
          </cell>
          <cell r="AE92">
            <v>19550</v>
          </cell>
          <cell r="AF92">
            <v>0</v>
          </cell>
          <cell r="AG92">
            <v>650408610</v>
          </cell>
          <cell r="AH92">
            <v>650408627</v>
          </cell>
        </row>
        <row r="93">
          <cell r="B93">
            <v>1656515111336</v>
          </cell>
          <cell r="C93">
            <v>4961914969653</v>
          </cell>
          <cell r="D93" t="str">
            <v>PXR02006</v>
          </cell>
          <cell r="E93" t="str">
            <v>VRX3</v>
          </cell>
          <cell r="F93" t="str">
            <v>165/65R15 81Q</v>
          </cell>
          <cell r="G93" t="str">
            <v>165/65R15</v>
          </cell>
          <cell r="H93">
            <v>18200</v>
          </cell>
          <cell r="I93">
            <v>10525.2</v>
          </cell>
          <cell r="J93">
            <v>52</v>
          </cell>
          <cell r="K93">
            <v>0</v>
          </cell>
          <cell r="L93">
            <v>14180</v>
          </cell>
          <cell r="M93">
            <v>12413.63636</v>
          </cell>
          <cell r="N93">
            <v>0.15212596119999999</v>
          </cell>
          <cell r="O93"/>
          <cell r="P93">
            <v>-329</v>
          </cell>
          <cell r="Q93">
            <v>45257</v>
          </cell>
          <cell r="R93">
            <v>13851</v>
          </cell>
          <cell r="S93" t="str">
            <v>タイヤボックス</v>
          </cell>
          <cell r="T93">
            <v>13851</v>
          </cell>
          <cell r="U93">
            <v>0</v>
          </cell>
          <cell r="V93">
            <v>14180</v>
          </cell>
          <cell r="W93">
            <v>14300</v>
          </cell>
          <cell r="X93">
            <v>12522.727269999999</v>
          </cell>
          <cell r="Y93">
            <v>0.15951215969999999</v>
          </cell>
          <cell r="Z93"/>
          <cell r="AA93">
            <v>-200</v>
          </cell>
          <cell r="AB93">
            <v>45257</v>
          </cell>
          <cell r="AC93">
            <v>14100</v>
          </cell>
          <cell r="AD93" t="str">
            <v>TIRE DIRECT　楽天市場店</v>
          </cell>
          <cell r="AE93">
            <v>14100</v>
          </cell>
          <cell r="AF93">
            <v>0</v>
          </cell>
          <cell r="AG93">
            <v>650408611</v>
          </cell>
          <cell r="AH93">
            <v>650408628</v>
          </cell>
        </row>
        <row r="94">
          <cell r="B94">
            <v>1655515111339</v>
          </cell>
          <cell r="C94">
            <v>4961914969585</v>
          </cell>
          <cell r="D94" t="str">
            <v>PXR01996</v>
          </cell>
          <cell r="E94" t="str">
            <v>VRX3</v>
          </cell>
          <cell r="F94" t="str">
            <v>165/55R15 75Q</v>
          </cell>
          <cell r="G94" t="str">
            <v>165/55R15</v>
          </cell>
          <cell r="H94">
            <v>25900</v>
          </cell>
          <cell r="I94">
            <v>13965</v>
          </cell>
          <cell r="J94">
            <v>289</v>
          </cell>
          <cell r="K94">
            <v>0</v>
          </cell>
          <cell r="L94">
            <v>18600</v>
          </cell>
          <cell r="M94">
            <v>16431.818179999998</v>
          </cell>
          <cell r="N94">
            <v>0.1501244813</v>
          </cell>
          <cell r="O94"/>
          <cell r="P94">
            <v>0</v>
          </cell>
          <cell r="Q94">
            <v>45271</v>
          </cell>
          <cell r="R94">
            <v>18600</v>
          </cell>
          <cell r="S94" t="str">
            <v>TIRE SHOP 4U</v>
          </cell>
          <cell r="T94">
            <v>18600</v>
          </cell>
          <cell r="U94">
            <v>0</v>
          </cell>
          <cell r="V94">
            <v>18600</v>
          </cell>
          <cell r="W94">
            <v>18650</v>
          </cell>
          <cell r="X94">
            <v>16477.272730000001</v>
          </cell>
          <cell r="Y94">
            <v>0.1524689655</v>
          </cell>
          <cell r="Z94"/>
          <cell r="AA94">
            <v>1650</v>
          </cell>
          <cell r="AB94">
            <v>45271</v>
          </cell>
          <cell r="AC94">
            <v>20300</v>
          </cell>
          <cell r="AD94" t="str">
            <v>OKタイヤ</v>
          </cell>
          <cell r="AE94">
            <v>20300</v>
          </cell>
          <cell r="AF94">
            <v>0</v>
          </cell>
          <cell r="AG94">
            <v>650408612</v>
          </cell>
          <cell r="AH94">
            <v>650408629</v>
          </cell>
        </row>
        <row r="95">
          <cell r="B95">
            <v>1656015111331</v>
          </cell>
          <cell r="C95">
            <v>4961914969615</v>
          </cell>
          <cell r="D95" t="str">
            <v>PXR02000</v>
          </cell>
          <cell r="E95" t="str">
            <v>VRX3</v>
          </cell>
          <cell r="F95" t="str">
            <v>165/60R15 77Q</v>
          </cell>
          <cell r="G95" t="str">
            <v>165/60R15</v>
          </cell>
          <cell r="H95">
            <v>24200</v>
          </cell>
          <cell r="I95">
            <v>13994.4</v>
          </cell>
          <cell r="J95">
            <v>60</v>
          </cell>
          <cell r="K95">
            <v>41</v>
          </cell>
          <cell r="L95">
            <v>18225</v>
          </cell>
          <cell r="M95">
            <v>16090.909089999999</v>
          </cell>
          <cell r="N95">
            <v>0.1302915254</v>
          </cell>
          <cell r="O95"/>
          <cell r="P95">
            <v>0</v>
          </cell>
          <cell r="Q95">
            <v>45299</v>
          </cell>
          <cell r="R95">
            <v>18225</v>
          </cell>
          <cell r="S95" t="str">
            <v>タイヤボックス</v>
          </cell>
          <cell r="T95">
            <v>19570</v>
          </cell>
          <cell r="U95">
            <v>-1345</v>
          </cell>
          <cell r="V95"/>
          <cell r="W95">
            <v>18200</v>
          </cell>
          <cell r="X95">
            <v>16068.18182</v>
          </cell>
          <cell r="Y95">
            <v>0.12906138610000001</v>
          </cell>
          <cell r="Z95">
            <v>72800</v>
          </cell>
          <cell r="AA95">
            <v>500</v>
          </cell>
          <cell r="AB95">
            <v>45299</v>
          </cell>
          <cell r="AC95">
            <v>18700</v>
          </cell>
          <cell r="AD95" t="str">
            <v>ジェイクロス楽天市場店</v>
          </cell>
          <cell r="AE95">
            <v>18700</v>
          </cell>
          <cell r="AF95">
            <v>0</v>
          </cell>
          <cell r="AG95">
            <v>650408613</v>
          </cell>
          <cell r="AH95">
            <v>650408630</v>
          </cell>
        </row>
        <row r="96">
          <cell r="B96">
            <v>2156516111339</v>
          </cell>
          <cell r="C96">
            <v>4961914969516</v>
          </cell>
          <cell r="D96" t="str">
            <v>PXR01989</v>
          </cell>
          <cell r="E96" t="str">
            <v>VRX3</v>
          </cell>
          <cell r="F96" t="str">
            <v>215/65R16 98Q</v>
          </cell>
          <cell r="G96" t="str">
            <v>215/65R16</v>
          </cell>
          <cell r="H96">
            <v>34300</v>
          </cell>
          <cell r="I96">
            <v>19835.2</v>
          </cell>
          <cell r="J96">
            <v>4</v>
          </cell>
          <cell r="K96">
            <v>28</v>
          </cell>
          <cell r="L96">
            <v>25540</v>
          </cell>
          <cell r="M96">
            <v>22263.63636</v>
          </cell>
          <cell r="N96">
            <v>0.1090763577</v>
          </cell>
          <cell r="O96">
            <v>102160</v>
          </cell>
          <cell r="P96">
            <v>-1840</v>
          </cell>
          <cell r="Q96">
            <v>45299</v>
          </cell>
          <cell r="R96">
            <v>23700</v>
          </cell>
          <cell r="S96" t="str">
            <v>タイヤマックス</v>
          </cell>
          <cell r="T96">
            <v>23700</v>
          </cell>
          <cell r="U96">
            <v>0</v>
          </cell>
          <cell r="V96"/>
          <cell r="W96">
            <v>25550</v>
          </cell>
          <cell r="X96">
            <v>22272.727269999999</v>
          </cell>
          <cell r="Y96">
            <v>0.10944</v>
          </cell>
          <cell r="Z96">
            <v>102200</v>
          </cell>
          <cell r="AA96">
            <v>-2070</v>
          </cell>
          <cell r="AB96">
            <v>45299</v>
          </cell>
          <cell r="AC96">
            <v>23480</v>
          </cell>
          <cell r="AD96" t="str">
            <v>NEVES</v>
          </cell>
          <cell r="AE96">
            <v>23480</v>
          </cell>
          <cell r="AF96">
            <v>0</v>
          </cell>
          <cell r="AG96">
            <v>650408614</v>
          </cell>
          <cell r="AH96">
            <v>650408631</v>
          </cell>
        </row>
        <row r="97">
          <cell r="B97">
            <v>2156016111334</v>
          </cell>
          <cell r="C97">
            <v>4961914969462</v>
          </cell>
          <cell r="D97" t="str">
            <v>PXR01984</v>
          </cell>
          <cell r="E97" t="str">
            <v>VRX3</v>
          </cell>
          <cell r="F97" t="str">
            <v>215/60R16 95Q</v>
          </cell>
          <cell r="G97" t="str">
            <v>215/60R16</v>
          </cell>
          <cell r="H97">
            <v>36900</v>
          </cell>
          <cell r="I97">
            <v>21334.6</v>
          </cell>
          <cell r="J97">
            <v>18</v>
          </cell>
          <cell r="K97">
            <v>38</v>
          </cell>
          <cell r="L97">
            <v>27450</v>
          </cell>
          <cell r="M97">
            <v>24000</v>
          </cell>
          <cell r="N97">
            <v>0.11105833330000001</v>
          </cell>
          <cell r="O97">
            <v>109800</v>
          </cell>
          <cell r="P97">
            <v>-1750</v>
          </cell>
          <cell r="Q97">
            <v>45299</v>
          </cell>
          <cell r="R97">
            <v>25700</v>
          </cell>
          <cell r="S97" t="str">
            <v>タイヤマックス</v>
          </cell>
          <cell r="T97">
            <v>26000</v>
          </cell>
          <cell r="U97">
            <v>-300</v>
          </cell>
          <cell r="V97"/>
          <cell r="W97">
            <v>27420</v>
          </cell>
          <cell r="X97">
            <v>23972.727269999999</v>
          </cell>
          <cell r="Y97">
            <v>0.1100470231</v>
          </cell>
          <cell r="Z97">
            <v>109680</v>
          </cell>
          <cell r="AA97">
            <v>-1720</v>
          </cell>
          <cell r="AB97">
            <v>45299</v>
          </cell>
          <cell r="AC97">
            <v>25700</v>
          </cell>
          <cell r="AD97" t="str">
            <v>NEVES</v>
          </cell>
          <cell r="AE97">
            <v>25700</v>
          </cell>
          <cell r="AF97">
            <v>0</v>
          </cell>
          <cell r="AG97">
            <v>650408615</v>
          </cell>
          <cell r="AH97">
            <v>650408632</v>
          </cell>
        </row>
        <row r="98">
          <cell r="B98">
            <v>2055017111308</v>
          </cell>
          <cell r="C98">
            <v>4961914969288</v>
          </cell>
          <cell r="D98" t="str">
            <v>PXR01952</v>
          </cell>
          <cell r="E98" t="str">
            <v>VRX3</v>
          </cell>
          <cell r="F98" t="str">
            <v>205/50R17 93Q XL</v>
          </cell>
          <cell r="G98" t="str">
            <v>205/50R17</v>
          </cell>
          <cell r="H98">
            <v>44000</v>
          </cell>
          <cell r="I98">
            <v>25440.799999999999</v>
          </cell>
          <cell r="J98">
            <v>20</v>
          </cell>
          <cell r="K98">
            <v>0</v>
          </cell>
          <cell r="L98">
            <v>33780</v>
          </cell>
          <cell r="M98">
            <v>30231.818179999998</v>
          </cell>
          <cell r="N98">
            <v>0.15847601859999999</v>
          </cell>
          <cell r="O98"/>
          <cell r="P98">
            <v>-700</v>
          </cell>
          <cell r="Q98">
            <v>45299</v>
          </cell>
          <cell r="R98">
            <v>33080</v>
          </cell>
          <cell r="S98" t="str">
            <v>タイヤボックス</v>
          </cell>
          <cell r="T98">
            <v>33650</v>
          </cell>
          <cell r="U98">
            <v>-570</v>
          </cell>
          <cell r="V98">
            <v>33700</v>
          </cell>
          <cell r="W98">
            <v>33800</v>
          </cell>
          <cell r="X98">
            <v>30250</v>
          </cell>
          <cell r="Y98">
            <v>0.15898181820000001</v>
          </cell>
          <cell r="Z98"/>
          <cell r="AA98">
            <v>-150</v>
          </cell>
          <cell r="AB98">
            <v>45299</v>
          </cell>
          <cell r="AC98">
            <v>33650</v>
          </cell>
          <cell r="AD98" t="str">
            <v>タイヤショップトレッド</v>
          </cell>
          <cell r="AE98">
            <v>33300</v>
          </cell>
          <cell r="AF98">
            <v>350</v>
          </cell>
          <cell r="AG98">
            <v>650408616</v>
          </cell>
          <cell r="AH98">
            <v>650408633</v>
          </cell>
        </row>
        <row r="99">
          <cell r="B99">
            <v>2155017111305</v>
          </cell>
          <cell r="C99">
            <v>4961914969271</v>
          </cell>
          <cell r="D99" t="str">
            <v>PXR01949</v>
          </cell>
          <cell r="E99" t="str">
            <v>VRX3</v>
          </cell>
          <cell r="F99" t="str">
            <v>215/50R17 91Q</v>
          </cell>
          <cell r="G99" t="str">
            <v>215/50R17</v>
          </cell>
          <cell r="H99">
            <v>48600</v>
          </cell>
          <cell r="I99">
            <v>28096.6</v>
          </cell>
          <cell r="J99">
            <v>16</v>
          </cell>
          <cell r="K99">
            <v>24</v>
          </cell>
          <cell r="L99">
            <v>37480</v>
          </cell>
          <cell r="M99">
            <v>33118.181819999998</v>
          </cell>
          <cell r="N99">
            <v>0.15162613229999999</v>
          </cell>
          <cell r="O99"/>
          <cell r="P99">
            <v>-2040</v>
          </cell>
          <cell r="Q99">
            <v>45299</v>
          </cell>
          <cell r="R99">
            <v>35440</v>
          </cell>
          <cell r="S99" t="str">
            <v>タイヤボックス</v>
          </cell>
          <cell r="T99">
            <v>38150</v>
          </cell>
          <cell r="U99">
            <v>-2710</v>
          </cell>
          <cell r="V99">
            <v>37480</v>
          </cell>
          <cell r="W99">
            <v>37500</v>
          </cell>
          <cell r="X99">
            <v>33136.363640000003</v>
          </cell>
          <cell r="Y99">
            <v>0.15209163240000001</v>
          </cell>
          <cell r="Z99"/>
          <cell r="AA99">
            <v>690</v>
          </cell>
          <cell r="AB99">
            <v>45299</v>
          </cell>
          <cell r="AC99">
            <v>38190</v>
          </cell>
          <cell r="AD99" t="str">
            <v>US TIRES</v>
          </cell>
          <cell r="AE99">
            <v>36700</v>
          </cell>
          <cell r="AF99">
            <v>1490</v>
          </cell>
          <cell r="AG99">
            <v>650408617</v>
          </cell>
          <cell r="AH99">
            <v>650408634</v>
          </cell>
        </row>
        <row r="100">
          <cell r="B100">
            <v>2156017111333</v>
          </cell>
          <cell r="C100">
            <v>4961914969349</v>
          </cell>
          <cell r="D100" t="str">
            <v>PXR01956</v>
          </cell>
          <cell r="E100" t="str">
            <v>VRX3</v>
          </cell>
          <cell r="F100" t="str">
            <v>215/60R17 96Q</v>
          </cell>
          <cell r="G100" t="str">
            <v>215/60R17</v>
          </cell>
          <cell r="H100">
            <v>39700</v>
          </cell>
          <cell r="I100">
            <v>22951.599999999999</v>
          </cell>
          <cell r="J100">
            <v>42</v>
          </cell>
          <cell r="K100">
            <v>59</v>
          </cell>
          <cell r="L100">
            <v>29780</v>
          </cell>
          <cell r="M100">
            <v>26118.181820000002</v>
          </cell>
          <cell r="N100">
            <v>0.1212405151</v>
          </cell>
          <cell r="O100">
            <v>119120</v>
          </cell>
          <cell r="P100">
            <v>-2580</v>
          </cell>
          <cell r="Q100">
            <v>45299</v>
          </cell>
          <cell r="R100">
            <v>27200</v>
          </cell>
          <cell r="S100" t="str">
            <v>ブランドタイヤ</v>
          </cell>
          <cell r="T100">
            <v>27200</v>
          </cell>
          <cell r="U100">
            <v>0</v>
          </cell>
          <cell r="V100">
            <v>30700</v>
          </cell>
          <cell r="W100">
            <v>29800</v>
          </cell>
          <cell r="X100">
            <v>26136.36364</v>
          </cell>
          <cell r="Y100">
            <v>0.1218518261</v>
          </cell>
          <cell r="Z100">
            <v>119200</v>
          </cell>
          <cell r="AA100">
            <v>900</v>
          </cell>
          <cell r="AB100">
            <v>45299</v>
          </cell>
          <cell r="AC100">
            <v>30700</v>
          </cell>
          <cell r="AD100" t="str">
            <v>ジェイクロス楽天市場店</v>
          </cell>
          <cell r="AE100">
            <v>30500</v>
          </cell>
          <cell r="AF100">
            <v>200</v>
          </cell>
          <cell r="AG100">
            <v>650408618</v>
          </cell>
          <cell r="AH100">
            <v>650408635</v>
          </cell>
        </row>
        <row r="101">
          <cell r="B101">
            <v>2155517111300</v>
          </cell>
          <cell r="C101">
            <v>4961914969318</v>
          </cell>
          <cell r="D101" t="str">
            <v>PXR01951</v>
          </cell>
          <cell r="E101" t="str">
            <v>VRX3（22年製あり）</v>
          </cell>
          <cell r="F101" t="str">
            <v>215/55R17 94Q</v>
          </cell>
          <cell r="G101" t="str">
            <v>215/55R17</v>
          </cell>
          <cell r="H101">
            <v>46500</v>
          </cell>
          <cell r="I101">
            <v>26891.200000000001</v>
          </cell>
          <cell r="J101">
            <v>8</v>
          </cell>
          <cell r="K101">
            <v>72</v>
          </cell>
          <cell r="L101">
            <v>34450</v>
          </cell>
          <cell r="M101">
            <v>30363.63636</v>
          </cell>
          <cell r="N101">
            <v>0.1143616766</v>
          </cell>
          <cell r="O101">
            <v>137800</v>
          </cell>
          <cell r="P101">
            <v>350</v>
          </cell>
          <cell r="Q101">
            <v>45299</v>
          </cell>
          <cell r="R101">
            <v>34800</v>
          </cell>
          <cell r="S101" t="str">
            <v>タイヤ1番</v>
          </cell>
          <cell r="T101">
            <v>34666</v>
          </cell>
          <cell r="U101">
            <v>134</v>
          </cell>
          <cell r="V101">
            <v>34480</v>
          </cell>
          <cell r="W101">
            <v>34480</v>
          </cell>
          <cell r="X101">
            <v>30390.909090000001</v>
          </cell>
          <cell r="Y101">
            <v>0.11515644630000001</v>
          </cell>
          <cell r="Z101">
            <v>137920</v>
          </cell>
          <cell r="AA101">
            <v>320</v>
          </cell>
          <cell r="AB101">
            <v>45299</v>
          </cell>
          <cell r="AC101">
            <v>34800</v>
          </cell>
          <cell r="AD101" t="str">
            <v>タイヤ1番</v>
          </cell>
          <cell r="AE101">
            <v>34800</v>
          </cell>
          <cell r="AF101">
            <v>0</v>
          </cell>
          <cell r="AG101">
            <v>650408619</v>
          </cell>
          <cell r="AH101">
            <v>650408636</v>
          </cell>
        </row>
        <row r="102">
          <cell r="B102">
            <v>2255518119586</v>
          </cell>
          <cell r="C102" t="str">
            <v/>
          </cell>
          <cell r="D102" t="str">
            <v>PXR01823</v>
          </cell>
          <cell r="E102" t="str">
            <v>DM-V3（並行）</v>
          </cell>
          <cell r="F102" t="str">
            <v>225/55R18 98T</v>
          </cell>
          <cell r="G102" t="str">
            <v>225/55R18</v>
          </cell>
          <cell r="H102" t="str">
            <v/>
          </cell>
          <cell r="I102">
            <v>15677</v>
          </cell>
          <cell r="J102">
            <v>402</v>
          </cell>
          <cell r="K102">
            <v>3</v>
          </cell>
          <cell r="L102">
            <v>24500</v>
          </cell>
          <cell r="M102">
            <v>21318.181820000002</v>
          </cell>
          <cell r="N102">
            <v>0.26461833689999997</v>
          </cell>
          <cell r="O102">
            <v>98000</v>
          </cell>
          <cell r="P102">
            <v>-240</v>
          </cell>
          <cell r="Q102">
            <v>45299</v>
          </cell>
          <cell r="R102">
            <v>24260</v>
          </cell>
          <cell r="S102" t="str">
            <v>TIRE SHOP 4U</v>
          </cell>
          <cell r="T102">
            <v>24280</v>
          </cell>
          <cell r="U102">
            <v>-20</v>
          </cell>
          <cell r="V102">
            <v>24580</v>
          </cell>
          <cell r="W102">
            <v>24480</v>
          </cell>
          <cell r="X102">
            <v>21300</v>
          </cell>
          <cell r="Y102">
            <v>0.26399061029999998</v>
          </cell>
          <cell r="Z102"/>
          <cell r="AA102">
            <v>-159</v>
          </cell>
          <cell r="AB102">
            <v>45299</v>
          </cell>
          <cell r="AC102">
            <v>24321</v>
          </cell>
          <cell r="AD102" t="str">
            <v>Super TIREMARKET</v>
          </cell>
          <cell r="AE102">
            <v>24300</v>
          </cell>
          <cell r="AF102">
            <v>21</v>
          </cell>
          <cell r="AG102">
            <v>650552192</v>
          </cell>
          <cell r="AH102">
            <v>650565441</v>
          </cell>
        </row>
        <row r="103">
          <cell r="B103">
            <v>2355520119588</v>
          </cell>
          <cell r="C103" t="str">
            <v/>
          </cell>
          <cell r="D103" t="str">
            <v>PXR01888</v>
          </cell>
          <cell r="E103" t="str">
            <v>DM-V3（並行）</v>
          </cell>
          <cell r="F103" t="str">
            <v>235/55R20 102T</v>
          </cell>
          <cell r="G103" t="str">
            <v>235/55R20</v>
          </cell>
          <cell r="H103" t="str">
            <v/>
          </cell>
          <cell r="I103">
            <v>20004</v>
          </cell>
          <cell r="J103">
            <v>88</v>
          </cell>
          <cell r="K103">
            <v>1</v>
          </cell>
          <cell r="L103">
            <v>28760</v>
          </cell>
          <cell r="M103">
            <v>25190.909090000001</v>
          </cell>
          <cell r="N103">
            <v>0.20590400580000001</v>
          </cell>
          <cell r="O103"/>
          <cell r="P103">
            <v>-10</v>
          </cell>
          <cell r="Q103">
            <v>45299</v>
          </cell>
          <cell r="R103">
            <v>28750</v>
          </cell>
          <cell r="S103" t="str">
            <v>ホットパーツ</v>
          </cell>
          <cell r="T103">
            <v>28750</v>
          </cell>
          <cell r="U103">
            <v>0</v>
          </cell>
          <cell r="V103">
            <v>29250</v>
          </cell>
          <cell r="W103">
            <v>29200</v>
          </cell>
          <cell r="X103">
            <v>25590.909090000001</v>
          </cell>
          <cell r="Y103">
            <v>0.21831616340000001</v>
          </cell>
          <cell r="Z103"/>
          <cell r="AA103">
            <v>-110</v>
          </cell>
          <cell r="AB103">
            <v>45299</v>
          </cell>
          <cell r="AC103">
            <v>29090</v>
          </cell>
          <cell r="AD103" t="str">
            <v>TIRE SHOP 4U 楽天市場店</v>
          </cell>
          <cell r="AE103">
            <v>29100</v>
          </cell>
          <cell r="AF103">
            <v>-10</v>
          </cell>
          <cell r="AG103">
            <v>650565432</v>
          </cell>
          <cell r="AH103">
            <v>650565442</v>
          </cell>
        </row>
        <row r="104">
          <cell r="B104">
            <v>2256017119589</v>
          </cell>
          <cell r="C104" t="str">
            <v/>
          </cell>
          <cell r="D104" t="str">
            <v>PXR01630</v>
          </cell>
          <cell r="E104" t="str">
            <v>DM-V3（並行）</v>
          </cell>
          <cell r="F104" t="str">
            <v>225/60R17 99S</v>
          </cell>
          <cell r="G104" t="str">
            <v>225/60R17</v>
          </cell>
          <cell r="H104" t="str">
            <v/>
          </cell>
          <cell r="I104">
            <v>15321</v>
          </cell>
          <cell r="J104">
            <v>156</v>
          </cell>
          <cell r="K104">
            <v>0</v>
          </cell>
          <cell r="L104">
            <v>21700</v>
          </cell>
          <cell r="M104">
            <v>18772.727269999999</v>
          </cell>
          <cell r="N104">
            <v>0.18386924939999999</v>
          </cell>
          <cell r="O104"/>
          <cell r="P104">
            <v>280</v>
          </cell>
          <cell r="Q104">
            <v>45264</v>
          </cell>
          <cell r="R104">
            <v>21980</v>
          </cell>
          <cell r="S104" t="str">
            <v>タイヤボックス</v>
          </cell>
          <cell r="T104">
            <v>21980</v>
          </cell>
          <cell r="U104">
            <v>0</v>
          </cell>
          <cell r="V104">
            <v>21700</v>
          </cell>
          <cell r="W104">
            <v>21900</v>
          </cell>
          <cell r="X104">
            <v>18954.545450000001</v>
          </cell>
          <cell r="Y104">
            <v>0.19169784170000001</v>
          </cell>
          <cell r="Z104"/>
          <cell r="AA104">
            <v>580</v>
          </cell>
          <cell r="AB104">
            <v>45264</v>
          </cell>
          <cell r="AC104">
            <v>22480</v>
          </cell>
          <cell r="AD104" t="str">
            <v>タイヤマックス</v>
          </cell>
          <cell r="AE104">
            <v>22480</v>
          </cell>
          <cell r="AF104">
            <v>0</v>
          </cell>
          <cell r="AG104">
            <v>650565433</v>
          </cell>
          <cell r="AH104">
            <v>650565443</v>
          </cell>
        </row>
        <row r="105">
          <cell r="B105">
            <v>2256018119588</v>
          </cell>
          <cell r="C105" t="str">
            <v/>
          </cell>
          <cell r="D105" t="str">
            <v>PXR01854</v>
          </cell>
          <cell r="E105" t="str">
            <v>DM-V3（並行）</v>
          </cell>
          <cell r="F105" t="str">
            <v>225/60R18 100S</v>
          </cell>
          <cell r="G105" t="str">
            <v>225/60R18</v>
          </cell>
          <cell r="H105" t="str">
            <v/>
          </cell>
          <cell r="I105">
            <v>15673</v>
          </cell>
          <cell r="J105">
            <v>346</v>
          </cell>
          <cell r="K105">
            <v>1</v>
          </cell>
          <cell r="L105">
            <v>21980</v>
          </cell>
          <cell r="M105">
            <v>19027.272730000001</v>
          </cell>
          <cell r="N105">
            <v>0.17628762540000001</v>
          </cell>
          <cell r="O105"/>
          <cell r="P105">
            <v>-130</v>
          </cell>
          <cell r="Q105">
            <v>45299</v>
          </cell>
          <cell r="R105">
            <v>21850</v>
          </cell>
          <cell r="S105" t="str">
            <v>TIRE&amp;WHEEL PLAZA</v>
          </cell>
          <cell r="T105">
            <v>21880</v>
          </cell>
          <cell r="U105">
            <v>-30</v>
          </cell>
          <cell r="V105">
            <v>21980</v>
          </cell>
          <cell r="W105">
            <v>22000</v>
          </cell>
          <cell r="X105">
            <v>19045.454549999999</v>
          </cell>
          <cell r="Y105">
            <v>0.17707398569999999</v>
          </cell>
          <cell r="Z105"/>
          <cell r="AA105">
            <v>-1020</v>
          </cell>
          <cell r="AB105">
            <v>45299</v>
          </cell>
          <cell r="AC105">
            <v>20980</v>
          </cell>
          <cell r="AD105" t="str">
            <v>タイヤショップZERO楽天市場店</v>
          </cell>
          <cell r="AE105">
            <v>21900</v>
          </cell>
          <cell r="AF105">
            <v>-920</v>
          </cell>
          <cell r="AG105">
            <v>650565434</v>
          </cell>
          <cell r="AH105">
            <v>650565444</v>
          </cell>
        </row>
        <row r="106">
          <cell r="B106">
            <v>2656517119582</v>
          </cell>
          <cell r="C106" t="str">
            <v/>
          </cell>
          <cell r="D106" t="str">
            <v>PXR01819</v>
          </cell>
          <cell r="E106" t="str">
            <v>DM-V3（並行）</v>
          </cell>
          <cell r="F106" t="str">
            <v>265/65R17 112R</v>
          </cell>
          <cell r="G106" t="str">
            <v>265/65R17</v>
          </cell>
          <cell r="H106" t="str">
            <v/>
          </cell>
          <cell r="I106">
            <v>17525</v>
          </cell>
          <cell r="J106">
            <v>380</v>
          </cell>
          <cell r="K106">
            <v>0</v>
          </cell>
          <cell r="L106">
            <v>24000</v>
          </cell>
          <cell r="M106">
            <v>20863.63636</v>
          </cell>
          <cell r="N106">
            <v>0.16002178650000001</v>
          </cell>
          <cell r="O106"/>
          <cell r="P106">
            <v>-1100</v>
          </cell>
          <cell r="Q106">
            <v>45264</v>
          </cell>
          <cell r="R106">
            <v>22900</v>
          </cell>
          <cell r="S106" t="str">
            <v>庄内タイヤ中古・アウトレット店</v>
          </cell>
          <cell r="T106">
            <v>22900</v>
          </cell>
          <cell r="U106">
            <v>0</v>
          </cell>
          <cell r="V106">
            <v>24000</v>
          </cell>
          <cell r="W106">
            <v>24001</v>
          </cell>
          <cell r="X106">
            <v>20864.545450000001</v>
          </cell>
          <cell r="Y106">
            <v>0.16005838529999999</v>
          </cell>
          <cell r="Z106"/>
          <cell r="AA106">
            <v>-1</v>
          </cell>
          <cell r="AB106">
            <v>45264</v>
          </cell>
          <cell r="AC106">
            <v>24000</v>
          </cell>
          <cell r="AD106" t="str">
            <v>TIRE SHOP 4U 楽天市場店</v>
          </cell>
          <cell r="AE106">
            <v>24000</v>
          </cell>
          <cell r="AF106">
            <v>0</v>
          </cell>
          <cell r="AG106">
            <v>650565435</v>
          </cell>
          <cell r="AH106">
            <v>650565445</v>
          </cell>
        </row>
        <row r="107">
          <cell r="B107">
            <v>2356018119585</v>
          </cell>
          <cell r="C107" t="str">
            <v/>
          </cell>
          <cell r="D107" t="str">
            <v>PXR01858</v>
          </cell>
          <cell r="E107" t="str">
            <v>DM-V3（並行）</v>
          </cell>
          <cell r="F107" t="str">
            <v>235/60R18 107S</v>
          </cell>
          <cell r="G107" t="str">
            <v>235/60R18</v>
          </cell>
          <cell r="H107" t="str">
            <v/>
          </cell>
          <cell r="I107">
            <v>17830</v>
          </cell>
          <cell r="J107">
            <v>73</v>
          </cell>
          <cell r="K107">
            <v>59</v>
          </cell>
          <cell r="L107">
            <v>24380</v>
          </cell>
          <cell r="M107">
            <v>21209.090909999999</v>
          </cell>
          <cell r="N107">
            <v>0.15932276040000001</v>
          </cell>
          <cell r="O107"/>
          <cell r="P107">
            <v>-480</v>
          </cell>
          <cell r="Q107">
            <v>45299</v>
          </cell>
          <cell r="R107">
            <v>23900</v>
          </cell>
          <cell r="S107" t="str">
            <v>ブランドタイヤ</v>
          </cell>
          <cell r="T107">
            <v>23900</v>
          </cell>
          <cell r="U107">
            <v>0</v>
          </cell>
          <cell r="V107">
            <v>24380</v>
          </cell>
          <cell r="W107">
            <v>24380</v>
          </cell>
          <cell r="X107">
            <v>21209.090909999999</v>
          </cell>
          <cell r="Y107">
            <v>0.15932276040000001</v>
          </cell>
          <cell r="Z107"/>
          <cell r="AA107">
            <v>-480</v>
          </cell>
          <cell r="AB107">
            <v>45299</v>
          </cell>
          <cell r="AC107">
            <v>23900</v>
          </cell>
          <cell r="AD107" t="str">
            <v>BRANDTIRE</v>
          </cell>
          <cell r="AE107">
            <v>23900</v>
          </cell>
          <cell r="AF107">
            <v>0</v>
          </cell>
          <cell r="AG107">
            <v>650565436</v>
          </cell>
          <cell r="AH107">
            <v>650565446</v>
          </cell>
        </row>
        <row r="108">
          <cell r="B108">
            <v>2355518119583</v>
          </cell>
          <cell r="C108" t="str">
            <v/>
          </cell>
          <cell r="D108" t="str">
            <v>PXR01856</v>
          </cell>
          <cell r="E108" t="str">
            <v>DM-V3（並行）</v>
          </cell>
          <cell r="F108" t="str">
            <v>235/55R18 100T</v>
          </cell>
          <cell r="G108" t="str">
            <v>235/55R18</v>
          </cell>
          <cell r="H108" t="str">
            <v/>
          </cell>
          <cell r="I108">
            <v>16506</v>
          </cell>
          <cell r="J108">
            <v>364</v>
          </cell>
          <cell r="K108">
            <v>0</v>
          </cell>
          <cell r="L108">
            <v>23680</v>
          </cell>
          <cell r="M108">
            <v>20572.727269999999</v>
          </cell>
          <cell r="N108">
            <v>0.19767565179999999</v>
          </cell>
          <cell r="O108"/>
          <cell r="P108">
            <v>-30</v>
          </cell>
          <cell r="Q108">
            <v>45299</v>
          </cell>
          <cell r="R108">
            <v>23650</v>
          </cell>
          <cell r="S108" t="str">
            <v>庄内タイヤ中古・アウトレット店</v>
          </cell>
          <cell r="T108">
            <v>23650</v>
          </cell>
          <cell r="U108">
            <v>0</v>
          </cell>
          <cell r="V108">
            <v>23680</v>
          </cell>
          <cell r="W108">
            <v>23980</v>
          </cell>
          <cell r="X108">
            <v>20845.454549999999</v>
          </cell>
          <cell r="Y108">
            <v>0.2081726995</v>
          </cell>
          <cell r="Z108"/>
          <cell r="AA108">
            <v>-340</v>
          </cell>
          <cell r="AB108">
            <v>45299</v>
          </cell>
          <cell r="AC108">
            <v>23640</v>
          </cell>
          <cell r="AD108" t="str">
            <v>TIRE SHOP 4U 楽天市場店</v>
          </cell>
          <cell r="AE108">
            <v>23640</v>
          </cell>
          <cell r="AF108">
            <v>0</v>
          </cell>
          <cell r="AG108">
            <v>650565437</v>
          </cell>
          <cell r="AH108">
            <v>650565447</v>
          </cell>
        </row>
        <row r="109">
          <cell r="B109">
            <v>2355519119582</v>
          </cell>
          <cell r="C109" t="str">
            <v/>
          </cell>
          <cell r="D109" t="str">
            <v>PXR01877</v>
          </cell>
          <cell r="E109" t="str">
            <v>DM-V3（並行）</v>
          </cell>
          <cell r="F109" t="str">
            <v>235/55R19 105T</v>
          </cell>
          <cell r="G109" t="str">
            <v>235/55R19</v>
          </cell>
          <cell r="H109" t="str">
            <v/>
          </cell>
          <cell r="I109">
            <v>18254</v>
          </cell>
          <cell r="J109">
            <v>144</v>
          </cell>
          <cell r="K109">
            <v>0</v>
          </cell>
          <cell r="L109">
            <v>25980</v>
          </cell>
          <cell r="M109">
            <v>22663.63636</v>
          </cell>
          <cell r="N109">
            <v>0.19456879260000001</v>
          </cell>
          <cell r="O109"/>
          <cell r="P109">
            <v>-10</v>
          </cell>
          <cell r="Q109">
            <v>45264</v>
          </cell>
          <cell r="R109">
            <v>25970</v>
          </cell>
          <cell r="S109" t="str">
            <v>ホットパーツ</v>
          </cell>
          <cell r="T109">
            <v>25970</v>
          </cell>
          <cell r="U109">
            <v>0</v>
          </cell>
          <cell r="V109">
            <v>30480</v>
          </cell>
          <cell r="W109">
            <v>30470</v>
          </cell>
          <cell r="X109">
            <v>26745.454549999999</v>
          </cell>
          <cell r="Y109">
            <v>0.31749150240000001</v>
          </cell>
          <cell r="Z109"/>
          <cell r="AA109">
            <v>-20</v>
          </cell>
          <cell r="AB109">
            <v>45264</v>
          </cell>
          <cell r="AC109">
            <v>30450</v>
          </cell>
          <cell r="AD109" t="str">
            <v>ホットパーツ</v>
          </cell>
          <cell r="AE109">
            <v>30450</v>
          </cell>
          <cell r="AF109">
            <v>0</v>
          </cell>
          <cell r="AG109">
            <v>650565438</v>
          </cell>
          <cell r="AH109">
            <v>650565448</v>
          </cell>
        </row>
        <row r="110">
          <cell r="B110">
            <v>2656018119586</v>
          </cell>
          <cell r="C110" t="str">
            <v/>
          </cell>
          <cell r="D110" t="str">
            <v>PXR01868</v>
          </cell>
          <cell r="E110" t="str">
            <v>DM-V3（並行）</v>
          </cell>
          <cell r="F110" t="str">
            <v>265/60R18 110R</v>
          </cell>
          <cell r="G110" t="str">
            <v>265/60R18</v>
          </cell>
          <cell r="H110" t="str">
            <v/>
          </cell>
          <cell r="I110">
            <v>18803</v>
          </cell>
          <cell r="J110">
            <v>198</v>
          </cell>
          <cell r="K110">
            <v>2</v>
          </cell>
          <cell r="L110">
            <v>27280</v>
          </cell>
          <cell r="M110">
            <v>23845.454549999999</v>
          </cell>
          <cell r="N110">
            <v>0.21146397259999999</v>
          </cell>
          <cell r="O110"/>
          <cell r="P110">
            <v>-300</v>
          </cell>
          <cell r="Q110">
            <v>45299</v>
          </cell>
          <cell r="R110">
            <v>26980</v>
          </cell>
          <cell r="S110" t="str">
            <v>ホットパーツ</v>
          </cell>
          <cell r="T110">
            <v>26980</v>
          </cell>
          <cell r="U110">
            <v>0</v>
          </cell>
          <cell r="V110">
            <v>27480</v>
          </cell>
          <cell r="W110">
            <v>27300</v>
          </cell>
          <cell r="X110">
            <v>23863.63636</v>
          </cell>
          <cell r="Y110">
            <v>0.21206476190000001</v>
          </cell>
          <cell r="Z110"/>
          <cell r="AA110">
            <v>-100</v>
          </cell>
          <cell r="AB110">
            <v>45299</v>
          </cell>
          <cell r="AC110">
            <v>27200</v>
          </cell>
          <cell r="AD110" t="str">
            <v>ホットパーツ</v>
          </cell>
          <cell r="AE110">
            <v>27200</v>
          </cell>
          <cell r="AF110">
            <v>0</v>
          </cell>
          <cell r="AG110">
            <v>650565439</v>
          </cell>
          <cell r="AH110">
            <v>650565449</v>
          </cell>
        </row>
        <row r="111">
          <cell r="B111">
            <v>2855020119588</v>
          </cell>
          <cell r="C111" t="str">
            <v/>
          </cell>
          <cell r="D111" t="str">
            <v>PXR01839</v>
          </cell>
          <cell r="E111" t="str">
            <v>DM-V3（並行）</v>
          </cell>
          <cell r="F111" t="str">
            <v>285/50R20 116T</v>
          </cell>
          <cell r="G111" t="str">
            <v>285/50R20</v>
          </cell>
          <cell r="H111" t="str">
            <v/>
          </cell>
          <cell r="I111">
            <v>22339</v>
          </cell>
          <cell r="J111">
            <v>4</v>
          </cell>
          <cell r="K111">
            <v>0</v>
          </cell>
          <cell r="L111">
            <v>32800</v>
          </cell>
          <cell r="M111">
            <v>28863.63636</v>
          </cell>
          <cell r="N111">
            <v>0.22605039369999999</v>
          </cell>
          <cell r="O111"/>
          <cell r="P111">
            <v>1100</v>
          </cell>
          <cell r="Q111">
            <v>45264</v>
          </cell>
          <cell r="R111">
            <v>33900</v>
          </cell>
          <cell r="S111" t="str">
            <v>プレミアムタイヤ TIRE Wheel</v>
          </cell>
          <cell r="T111">
            <v>33900</v>
          </cell>
          <cell r="U111">
            <v>0</v>
          </cell>
          <cell r="V111"/>
          <cell r="W111">
            <v>32680</v>
          </cell>
          <cell r="X111">
            <v>28754.545450000001</v>
          </cell>
          <cell r="Y111">
            <v>0.22311413220000001</v>
          </cell>
          <cell r="Z111"/>
          <cell r="AA111">
            <v>1220</v>
          </cell>
          <cell r="AB111">
            <v>45264</v>
          </cell>
          <cell r="AC111">
            <v>33900</v>
          </cell>
          <cell r="AD111" t="str">
            <v>tirewheel 楽天市場店</v>
          </cell>
          <cell r="AE111">
            <v>33900</v>
          </cell>
          <cell r="AF111">
            <v>0</v>
          </cell>
          <cell r="AG111">
            <v>650565440</v>
          </cell>
          <cell r="AH111">
            <v>650565450</v>
          </cell>
        </row>
        <row r="112">
          <cell r="C112"/>
          <cell r="D112"/>
          <cell r="E112"/>
          <cell r="F112"/>
          <cell r="G112"/>
          <cell r="H112"/>
          <cell r="I112"/>
          <cell r="J112"/>
          <cell r="K112"/>
          <cell r="V112"/>
          <cell r="W112"/>
        </row>
        <row r="113">
          <cell r="C113"/>
          <cell r="D113"/>
          <cell r="E113"/>
          <cell r="F113"/>
          <cell r="G113"/>
          <cell r="H113"/>
          <cell r="I113"/>
          <cell r="J113"/>
          <cell r="K113"/>
          <cell r="V113"/>
          <cell r="W113"/>
        </row>
        <row r="114">
          <cell r="C114"/>
          <cell r="D114"/>
          <cell r="E114"/>
          <cell r="F114"/>
          <cell r="G114"/>
          <cell r="H114"/>
          <cell r="I114"/>
          <cell r="J114"/>
          <cell r="K114"/>
          <cell r="V114"/>
          <cell r="W114"/>
        </row>
        <row r="115">
          <cell r="C115"/>
          <cell r="D115"/>
          <cell r="E115"/>
          <cell r="F115"/>
          <cell r="G115"/>
          <cell r="H115"/>
          <cell r="I115"/>
          <cell r="J115"/>
          <cell r="K115"/>
          <cell r="V115"/>
          <cell r="W115"/>
        </row>
        <row r="116">
          <cell r="C116"/>
          <cell r="D116"/>
          <cell r="E116"/>
          <cell r="F116"/>
          <cell r="G116"/>
          <cell r="H116"/>
          <cell r="I116"/>
          <cell r="J116"/>
          <cell r="K116"/>
          <cell r="V116"/>
          <cell r="W116"/>
        </row>
        <row r="117">
          <cell r="C117"/>
          <cell r="D117"/>
          <cell r="E117"/>
          <cell r="F117"/>
          <cell r="G117"/>
          <cell r="H117"/>
          <cell r="I117"/>
          <cell r="J117"/>
          <cell r="K117"/>
          <cell r="V117"/>
          <cell r="W117"/>
        </row>
        <row r="118">
          <cell r="C118"/>
          <cell r="D118"/>
          <cell r="E118"/>
          <cell r="F118"/>
          <cell r="G118"/>
          <cell r="H118"/>
          <cell r="I118"/>
          <cell r="J118"/>
          <cell r="K118"/>
          <cell r="V118"/>
          <cell r="W118"/>
        </row>
        <row r="119">
          <cell r="C119"/>
          <cell r="D119"/>
          <cell r="E119"/>
          <cell r="F119"/>
          <cell r="G119"/>
          <cell r="H119"/>
          <cell r="I119"/>
          <cell r="J119"/>
          <cell r="K119"/>
          <cell r="V119"/>
          <cell r="W119"/>
        </row>
        <row r="120">
          <cell r="C120"/>
          <cell r="D120"/>
          <cell r="E120"/>
          <cell r="F120"/>
          <cell r="G120"/>
          <cell r="H120"/>
          <cell r="I120"/>
          <cell r="J120"/>
          <cell r="K120"/>
          <cell r="V120"/>
          <cell r="W120"/>
        </row>
        <row r="121">
          <cell r="C121"/>
          <cell r="D121"/>
          <cell r="E121"/>
          <cell r="F121"/>
          <cell r="G121"/>
          <cell r="H121"/>
          <cell r="I121"/>
          <cell r="J121"/>
          <cell r="K121"/>
          <cell r="V121"/>
          <cell r="W121"/>
        </row>
        <row r="122">
          <cell r="C122"/>
          <cell r="D122"/>
          <cell r="E122"/>
          <cell r="F122"/>
          <cell r="G122"/>
          <cell r="H122"/>
          <cell r="I122"/>
          <cell r="J122"/>
          <cell r="K122"/>
          <cell r="V122"/>
          <cell r="W122"/>
        </row>
        <row r="123">
          <cell r="C123"/>
          <cell r="D123"/>
          <cell r="E123"/>
          <cell r="F123"/>
          <cell r="G123"/>
          <cell r="H123"/>
          <cell r="I123"/>
          <cell r="J123"/>
          <cell r="K123"/>
          <cell r="V123"/>
          <cell r="W123"/>
        </row>
        <row r="124">
          <cell r="C124"/>
          <cell r="D124"/>
          <cell r="E124"/>
          <cell r="F124"/>
          <cell r="G124"/>
          <cell r="H124"/>
          <cell r="I124"/>
          <cell r="J124"/>
          <cell r="K124"/>
          <cell r="V124"/>
          <cell r="W124"/>
        </row>
        <row r="125">
          <cell r="C125"/>
          <cell r="D125"/>
          <cell r="E125"/>
          <cell r="F125"/>
          <cell r="G125"/>
          <cell r="H125"/>
          <cell r="I125"/>
          <cell r="J125"/>
          <cell r="K125"/>
          <cell r="V125"/>
          <cell r="W125"/>
        </row>
        <row r="126">
          <cell r="C126"/>
          <cell r="D126"/>
          <cell r="E126"/>
          <cell r="F126"/>
          <cell r="G126"/>
          <cell r="H126"/>
          <cell r="I126"/>
          <cell r="J126"/>
          <cell r="K126"/>
          <cell r="V126"/>
          <cell r="W126"/>
        </row>
        <row r="127">
          <cell r="C127"/>
          <cell r="D127"/>
          <cell r="E127"/>
          <cell r="F127"/>
          <cell r="G127"/>
          <cell r="H127"/>
          <cell r="I127"/>
          <cell r="J127"/>
          <cell r="K127"/>
          <cell r="V127"/>
          <cell r="W127"/>
        </row>
        <row r="128">
          <cell r="C128"/>
          <cell r="D128"/>
          <cell r="E128"/>
          <cell r="F128"/>
          <cell r="G128"/>
          <cell r="H128"/>
          <cell r="I128"/>
          <cell r="J128"/>
          <cell r="K128"/>
          <cell r="V128"/>
          <cell r="W128"/>
        </row>
        <row r="129">
          <cell r="C129"/>
          <cell r="D129"/>
          <cell r="E129"/>
          <cell r="F129"/>
          <cell r="G129"/>
          <cell r="H129"/>
          <cell r="I129"/>
          <cell r="J129"/>
          <cell r="K129"/>
          <cell r="V129"/>
          <cell r="W129"/>
        </row>
        <row r="130">
          <cell r="C130"/>
          <cell r="D130"/>
          <cell r="E130"/>
          <cell r="F130"/>
          <cell r="G130"/>
          <cell r="H130"/>
          <cell r="I130"/>
          <cell r="J130"/>
          <cell r="K130"/>
          <cell r="V130"/>
          <cell r="W130"/>
        </row>
        <row r="131">
          <cell r="C131"/>
          <cell r="D131"/>
          <cell r="E131"/>
          <cell r="F131"/>
          <cell r="G131"/>
          <cell r="H131"/>
          <cell r="I131"/>
          <cell r="J131"/>
          <cell r="K131"/>
          <cell r="V131"/>
          <cell r="W131"/>
        </row>
        <row r="132">
          <cell r="C132"/>
          <cell r="D132"/>
          <cell r="E132"/>
          <cell r="F132"/>
          <cell r="G132"/>
          <cell r="H132"/>
          <cell r="I132"/>
          <cell r="J132"/>
          <cell r="K132"/>
          <cell r="V132"/>
          <cell r="W132"/>
        </row>
        <row r="133">
          <cell r="C133"/>
          <cell r="D133"/>
          <cell r="E133"/>
          <cell r="F133"/>
          <cell r="G133"/>
          <cell r="H133"/>
          <cell r="I133"/>
          <cell r="J133"/>
          <cell r="K133"/>
          <cell r="V133"/>
          <cell r="W133"/>
        </row>
        <row r="134">
          <cell r="C134"/>
          <cell r="D134"/>
          <cell r="E134"/>
          <cell r="F134"/>
          <cell r="G134"/>
          <cell r="H134"/>
          <cell r="I134"/>
          <cell r="J134"/>
          <cell r="K134"/>
          <cell r="V134"/>
          <cell r="W134"/>
        </row>
        <row r="135">
          <cell r="C135"/>
          <cell r="D135"/>
          <cell r="E135"/>
          <cell r="F135"/>
          <cell r="G135"/>
          <cell r="H135"/>
          <cell r="I135"/>
          <cell r="J135"/>
          <cell r="K135"/>
          <cell r="V135"/>
          <cell r="W135"/>
        </row>
        <row r="136">
          <cell r="C136"/>
          <cell r="D136"/>
          <cell r="E136"/>
          <cell r="F136"/>
          <cell r="G136"/>
          <cell r="H136"/>
          <cell r="I136"/>
          <cell r="J136"/>
          <cell r="K136"/>
          <cell r="V136"/>
          <cell r="W136"/>
        </row>
        <row r="137">
          <cell r="C137"/>
          <cell r="D137"/>
          <cell r="E137"/>
          <cell r="F137"/>
          <cell r="G137"/>
          <cell r="H137"/>
          <cell r="I137"/>
          <cell r="J137"/>
          <cell r="K137"/>
          <cell r="V137"/>
          <cell r="W137"/>
        </row>
        <row r="138">
          <cell r="C138"/>
          <cell r="D138"/>
          <cell r="E138"/>
          <cell r="F138"/>
          <cell r="G138"/>
          <cell r="H138"/>
          <cell r="I138"/>
          <cell r="J138"/>
          <cell r="K138"/>
          <cell r="V138"/>
          <cell r="W138"/>
        </row>
        <row r="139">
          <cell r="C139"/>
          <cell r="D139"/>
          <cell r="E139"/>
          <cell r="F139"/>
          <cell r="G139"/>
          <cell r="H139"/>
          <cell r="I139"/>
          <cell r="J139"/>
          <cell r="K139"/>
          <cell r="V139"/>
          <cell r="W139"/>
        </row>
        <row r="140">
          <cell r="C140"/>
          <cell r="D140"/>
          <cell r="E140"/>
          <cell r="F140"/>
          <cell r="G140"/>
          <cell r="H140"/>
          <cell r="I140"/>
          <cell r="J140"/>
          <cell r="K140"/>
          <cell r="V140"/>
          <cell r="W140"/>
        </row>
        <row r="141">
          <cell r="C141"/>
          <cell r="D141"/>
          <cell r="E141"/>
          <cell r="F141"/>
          <cell r="G141"/>
          <cell r="H141"/>
          <cell r="I141"/>
          <cell r="J141"/>
          <cell r="K141"/>
          <cell r="V141"/>
          <cell r="W141"/>
        </row>
        <row r="142">
          <cell r="C142"/>
          <cell r="D142"/>
          <cell r="E142"/>
          <cell r="F142"/>
          <cell r="G142"/>
          <cell r="H142"/>
          <cell r="I142"/>
          <cell r="J142"/>
          <cell r="K142"/>
          <cell r="V142"/>
          <cell r="W142"/>
        </row>
        <row r="143">
          <cell r="C143"/>
          <cell r="D143"/>
          <cell r="E143"/>
          <cell r="F143"/>
          <cell r="G143"/>
          <cell r="H143"/>
          <cell r="I143"/>
          <cell r="J143"/>
          <cell r="K143"/>
          <cell r="V143"/>
          <cell r="W143"/>
        </row>
        <row r="144">
          <cell r="C144"/>
          <cell r="D144"/>
          <cell r="E144"/>
          <cell r="F144"/>
          <cell r="G144"/>
          <cell r="H144"/>
          <cell r="I144"/>
          <cell r="J144"/>
          <cell r="K144"/>
          <cell r="V144"/>
          <cell r="W144"/>
        </row>
        <row r="145">
          <cell r="C145"/>
          <cell r="D145"/>
          <cell r="E145"/>
          <cell r="F145"/>
          <cell r="G145"/>
          <cell r="H145"/>
          <cell r="I145"/>
          <cell r="J145"/>
          <cell r="K145"/>
          <cell r="V145"/>
          <cell r="W145"/>
        </row>
        <row r="146">
          <cell r="C146"/>
          <cell r="D146"/>
          <cell r="E146"/>
          <cell r="F146"/>
          <cell r="G146"/>
          <cell r="H146"/>
          <cell r="I146"/>
          <cell r="J146"/>
          <cell r="K146"/>
          <cell r="V146"/>
          <cell r="W146"/>
        </row>
        <row r="147">
          <cell r="C147"/>
          <cell r="D147"/>
          <cell r="E147"/>
          <cell r="F147"/>
          <cell r="G147"/>
          <cell r="H147"/>
          <cell r="I147"/>
          <cell r="J147"/>
          <cell r="K147"/>
          <cell r="V147"/>
          <cell r="W147"/>
        </row>
        <row r="148">
          <cell r="C148"/>
          <cell r="D148"/>
          <cell r="E148"/>
          <cell r="F148"/>
          <cell r="G148"/>
          <cell r="H148"/>
          <cell r="I148"/>
          <cell r="J148"/>
          <cell r="K148"/>
          <cell r="V148"/>
          <cell r="W148"/>
        </row>
        <row r="149">
          <cell r="C149"/>
          <cell r="D149"/>
          <cell r="E149"/>
          <cell r="F149"/>
          <cell r="G149"/>
          <cell r="H149"/>
          <cell r="I149"/>
          <cell r="J149"/>
          <cell r="K149"/>
          <cell r="V149"/>
          <cell r="W149"/>
        </row>
        <row r="150">
          <cell r="C150"/>
          <cell r="D150"/>
          <cell r="E150"/>
          <cell r="F150"/>
          <cell r="G150"/>
          <cell r="H150"/>
          <cell r="I150"/>
          <cell r="J150"/>
          <cell r="K150"/>
          <cell r="V150"/>
          <cell r="W150"/>
        </row>
        <row r="151">
          <cell r="C151"/>
          <cell r="D151"/>
          <cell r="E151"/>
          <cell r="F151"/>
          <cell r="G151"/>
          <cell r="H151"/>
          <cell r="I151"/>
          <cell r="J151"/>
          <cell r="K151"/>
          <cell r="V151"/>
          <cell r="W151"/>
        </row>
        <row r="152">
          <cell r="C152"/>
          <cell r="D152"/>
          <cell r="E152"/>
          <cell r="F152"/>
          <cell r="G152"/>
          <cell r="H152"/>
          <cell r="I152"/>
          <cell r="J152"/>
          <cell r="K152"/>
          <cell r="V152"/>
          <cell r="W152"/>
        </row>
        <row r="153">
          <cell r="C153"/>
          <cell r="D153"/>
          <cell r="E153"/>
          <cell r="F153"/>
          <cell r="G153"/>
          <cell r="H153"/>
          <cell r="I153"/>
          <cell r="J153"/>
          <cell r="K153"/>
          <cell r="V153"/>
          <cell r="W153"/>
        </row>
        <row r="154">
          <cell r="C154"/>
          <cell r="D154"/>
          <cell r="E154"/>
          <cell r="F154"/>
          <cell r="G154"/>
          <cell r="H154"/>
          <cell r="I154"/>
          <cell r="J154"/>
          <cell r="K154"/>
          <cell r="V154"/>
          <cell r="W154"/>
        </row>
        <row r="155">
          <cell r="C155"/>
          <cell r="D155"/>
          <cell r="E155"/>
          <cell r="F155"/>
          <cell r="G155"/>
          <cell r="H155"/>
          <cell r="I155"/>
          <cell r="J155"/>
          <cell r="K155"/>
          <cell r="V155"/>
          <cell r="W155"/>
        </row>
        <row r="156">
          <cell r="C156"/>
          <cell r="D156"/>
          <cell r="E156"/>
          <cell r="F156"/>
          <cell r="G156"/>
          <cell r="H156"/>
          <cell r="I156"/>
          <cell r="J156"/>
          <cell r="K156"/>
          <cell r="V156"/>
          <cell r="W156"/>
        </row>
        <row r="157">
          <cell r="C157"/>
          <cell r="D157"/>
          <cell r="E157"/>
          <cell r="F157"/>
          <cell r="G157"/>
          <cell r="H157"/>
          <cell r="I157"/>
          <cell r="J157"/>
          <cell r="K157"/>
          <cell r="V157"/>
          <cell r="W157"/>
        </row>
        <row r="158">
          <cell r="C158"/>
          <cell r="D158"/>
          <cell r="E158"/>
          <cell r="F158"/>
          <cell r="G158"/>
          <cell r="H158"/>
          <cell r="I158"/>
          <cell r="J158"/>
          <cell r="K158"/>
          <cell r="V158"/>
          <cell r="W158"/>
        </row>
        <row r="159">
          <cell r="C159"/>
          <cell r="D159"/>
          <cell r="E159"/>
          <cell r="F159"/>
          <cell r="G159"/>
          <cell r="H159"/>
          <cell r="I159"/>
          <cell r="J159"/>
          <cell r="K159"/>
          <cell r="V159"/>
          <cell r="W159"/>
        </row>
        <row r="160">
          <cell r="C160"/>
          <cell r="D160"/>
          <cell r="E160"/>
          <cell r="F160"/>
          <cell r="G160"/>
          <cell r="H160"/>
          <cell r="I160"/>
          <cell r="J160"/>
          <cell r="K160"/>
          <cell r="V160"/>
          <cell r="W160"/>
        </row>
        <row r="161">
          <cell r="C161"/>
          <cell r="D161"/>
          <cell r="E161"/>
          <cell r="F161"/>
          <cell r="G161"/>
          <cell r="H161"/>
          <cell r="I161"/>
          <cell r="J161"/>
          <cell r="K161"/>
          <cell r="V161"/>
          <cell r="W161"/>
        </row>
        <row r="162">
          <cell r="C162"/>
          <cell r="D162"/>
          <cell r="E162"/>
          <cell r="F162"/>
          <cell r="G162"/>
          <cell r="H162"/>
          <cell r="I162"/>
          <cell r="J162"/>
          <cell r="K162"/>
          <cell r="V162"/>
          <cell r="W162"/>
        </row>
        <row r="163">
          <cell r="C163"/>
          <cell r="D163"/>
          <cell r="E163"/>
          <cell r="F163"/>
          <cell r="G163"/>
          <cell r="H163"/>
          <cell r="I163"/>
          <cell r="J163"/>
          <cell r="K163"/>
          <cell r="V163"/>
          <cell r="W163"/>
        </row>
        <row r="164">
          <cell r="C164"/>
          <cell r="D164"/>
          <cell r="E164"/>
          <cell r="F164"/>
          <cell r="G164"/>
          <cell r="H164"/>
          <cell r="I164"/>
          <cell r="J164"/>
          <cell r="K164"/>
          <cell r="V164"/>
          <cell r="W164"/>
        </row>
        <row r="165">
          <cell r="C165"/>
          <cell r="D165"/>
          <cell r="E165"/>
          <cell r="F165"/>
          <cell r="G165"/>
          <cell r="H165"/>
          <cell r="I165"/>
          <cell r="J165"/>
          <cell r="K165"/>
          <cell r="V165"/>
          <cell r="W165"/>
        </row>
        <row r="166">
          <cell r="C166"/>
          <cell r="D166"/>
          <cell r="E166"/>
          <cell r="F166"/>
          <cell r="G166"/>
          <cell r="H166"/>
          <cell r="I166"/>
          <cell r="J166"/>
          <cell r="K166"/>
          <cell r="V166"/>
          <cell r="W166"/>
        </row>
        <row r="167">
          <cell r="C167"/>
          <cell r="D167"/>
          <cell r="E167"/>
          <cell r="F167"/>
          <cell r="G167"/>
          <cell r="H167"/>
          <cell r="I167"/>
          <cell r="J167"/>
          <cell r="K167"/>
          <cell r="V167"/>
          <cell r="W167"/>
        </row>
        <row r="168">
          <cell r="C168"/>
          <cell r="D168"/>
          <cell r="E168"/>
          <cell r="F168"/>
          <cell r="G168"/>
          <cell r="H168"/>
          <cell r="I168"/>
          <cell r="J168"/>
          <cell r="K168"/>
          <cell r="V168"/>
          <cell r="W168"/>
        </row>
        <row r="169">
          <cell r="C169"/>
          <cell r="D169"/>
          <cell r="E169"/>
          <cell r="F169"/>
          <cell r="G169"/>
          <cell r="H169"/>
          <cell r="I169"/>
          <cell r="J169"/>
          <cell r="K169"/>
          <cell r="V169"/>
          <cell r="W169"/>
        </row>
        <row r="170">
          <cell r="C170"/>
          <cell r="D170"/>
          <cell r="E170"/>
          <cell r="F170"/>
          <cell r="G170"/>
          <cell r="H170"/>
          <cell r="I170"/>
          <cell r="J170"/>
          <cell r="K170"/>
          <cell r="V170"/>
          <cell r="W170"/>
        </row>
        <row r="171">
          <cell r="C171"/>
          <cell r="D171"/>
          <cell r="E171"/>
          <cell r="F171"/>
          <cell r="G171"/>
          <cell r="H171"/>
          <cell r="I171"/>
          <cell r="J171"/>
          <cell r="K171"/>
          <cell r="V171"/>
          <cell r="W171"/>
        </row>
        <row r="172">
          <cell r="C172"/>
          <cell r="D172"/>
          <cell r="E172"/>
          <cell r="F172"/>
          <cell r="G172"/>
          <cell r="H172"/>
          <cell r="I172"/>
          <cell r="J172"/>
          <cell r="K172"/>
          <cell r="V172"/>
          <cell r="W172"/>
        </row>
        <row r="173">
          <cell r="C173"/>
          <cell r="D173"/>
          <cell r="E173"/>
          <cell r="F173"/>
          <cell r="G173"/>
          <cell r="H173"/>
          <cell r="I173"/>
          <cell r="J173"/>
          <cell r="K173"/>
          <cell r="V173"/>
          <cell r="W173"/>
        </row>
        <row r="174">
          <cell r="C174"/>
          <cell r="D174"/>
          <cell r="E174"/>
          <cell r="F174"/>
          <cell r="G174"/>
          <cell r="H174"/>
          <cell r="I174"/>
          <cell r="J174"/>
          <cell r="K174"/>
          <cell r="V174"/>
          <cell r="W174"/>
        </row>
        <row r="175">
          <cell r="C175"/>
          <cell r="D175"/>
          <cell r="E175"/>
          <cell r="F175"/>
          <cell r="G175"/>
          <cell r="H175"/>
          <cell r="I175"/>
          <cell r="J175"/>
          <cell r="K175"/>
          <cell r="V175"/>
          <cell r="W175"/>
        </row>
        <row r="176">
          <cell r="C176"/>
          <cell r="D176"/>
          <cell r="E176"/>
          <cell r="F176"/>
          <cell r="G176"/>
          <cell r="H176"/>
          <cell r="I176"/>
          <cell r="J176"/>
          <cell r="K176"/>
          <cell r="V176"/>
          <cell r="W176"/>
        </row>
        <row r="177">
          <cell r="C177"/>
          <cell r="D177"/>
          <cell r="E177"/>
          <cell r="F177"/>
          <cell r="G177"/>
          <cell r="H177"/>
          <cell r="I177"/>
          <cell r="J177"/>
          <cell r="K177"/>
          <cell r="V177"/>
          <cell r="W177"/>
        </row>
        <row r="178">
          <cell r="C178"/>
          <cell r="D178"/>
          <cell r="E178"/>
          <cell r="F178"/>
          <cell r="G178"/>
          <cell r="H178"/>
          <cell r="I178"/>
          <cell r="J178"/>
          <cell r="K178"/>
          <cell r="V178"/>
          <cell r="W178"/>
        </row>
        <row r="179">
          <cell r="C179"/>
          <cell r="D179"/>
          <cell r="E179"/>
          <cell r="F179"/>
          <cell r="G179"/>
          <cell r="H179"/>
          <cell r="I179"/>
          <cell r="J179"/>
          <cell r="K179"/>
          <cell r="V179"/>
          <cell r="W179"/>
        </row>
        <row r="180">
          <cell r="C180"/>
          <cell r="D180"/>
          <cell r="E180"/>
          <cell r="F180"/>
          <cell r="G180"/>
          <cell r="H180"/>
          <cell r="I180"/>
          <cell r="J180"/>
          <cell r="K180"/>
          <cell r="V180"/>
          <cell r="W180"/>
        </row>
        <row r="181">
          <cell r="C181"/>
          <cell r="D181"/>
          <cell r="E181"/>
          <cell r="F181"/>
          <cell r="G181"/>
          <cell r="H181"/>
          <cell r="I181"/>
          <cell r="J181"/>
          <cell r="K181"/>
          <cell r="V181"/>
          <cell r="W181"/>
        </row>
        <row r="182">
          <cell r="C182"/>
          <cell r="D182"/>
          <cell r="E182"/>
          <cell r="F182"/>
          <cell r="G182"/>
          <cell r="H182"/>
          <cell r="I182"/>
          <cell r="J182"/>
          <cell r="K182"/>
          <cell r="V182"/>
          <cell r="W182"/>
        </row>
        <row r="183">
          <cell r="C183"/>
          <cell r="D183"/>
          <cell r="E183"/>
          <cell r="F183"/>
          <cell r="G183"/>
          <cell r="H183"/>
          <cell r="I183"/>
          <cell r="J183"/>
          <cell r="K183"/>
          <cell r="V183"/>
          <cell r="W183"/>
        </row>
        <row r="184">
          <cell r="C184"/>
          <cell r="D184"/>
          <cell r="E184"/>
          <cell r="F184"/>
          <cell r="G184"/>
          <cell r="H184"/>
          <cell r="I184"/>
          <cell r="J184"/>
          <cell r="K184"/>
          <cell r="V184"/>
          <cell r="W184"/>
        </row>
        <row r="185">
          <cell r="C185"/>
          <cell r="D185"/>
          <cell r="E185"/>
          <cell r="F185"/>
          <cell r="G185"/>
          <cell r="H185"/>
          <cell r="I185"/>
          <cell r="J185"/>
          <cell r="K185"/>
          <cell r="V185"/>
          <cell r="W185"/>
        </row>
        <row r="186">
          <cell r="C186"/>
          <cell r="D186"/>
          <cell r="E186"/>
          <cell r="F186"/>
          <cell r="G186"/>
          <cell r="H186"/>
          <cell r="I186"/>
          <cell r="J186"/>
          <cell r="K186"/>
          <cell r="V186"/>
          <cell r="W186"/>
        </row>
        <row r="187">
          <cell r="C187"/>
          <cell r="D187"/>
          <cell r="E187"/>
          <cell r="F187"/>
          <cell r="G187"/>
          <cell r="H187"/>
          <cell r="I187"/>
          <cell r="J187"/>
          <cell r="K187"/>
          <cell r="V187"/>
          <cell r="W187"/>
        </row>
        <row r="188">
          <cell r="C188"/>
          <cell r="D188"/>
          <cell r="E188"/>
          <cell r="F188"/>
          <cell r="G188"/>
          <cell r="H188"/>
          <cell r="I188"/>
          <cell r="J188"/>
          <cell r="K188"/>
          <cell r="V188"/>
          <cell r="W188"/>
        </row>
        <row r="189">
          <cell r="C189"/>
          <cell r="D189"/>
          <cell r="E189"/>
          <cell r="F189"/>
          <cell r="G189"/>
          <cell r="H189"/>
          <cell r="I189"/>
          <cell r="J189"/>
          <cell r="K189"/>
          <cell r="V189"/>
          <cell r="W189"/>
        </row>
        <row r="190">
          <cell r="C190"/>
          <cell r="D190"/>
          <cell r="E190"/>
          <cell r="F190"/>
          <cell r="G190"/>
          <cell r="H190"/>
          <cell r="I190"/>
          <cell r="J190"/>
          <cell r="K190"/>
          <cell r="V190"/>
          <cell r="W190"/>
        </row>
        <row r="191">
          <cell r="C191"/>
          <cell r="D191"/>
          <cell r="E191"/>
          <cell r="F191"/>
          <cell r="G191"/>
          <cell r="H191"/>
          <cell r="I191"/>
          <cell r="J191"/>
          <cell r="K191"/>
          <cell r="V191"/>
          <cell r="W191"/>
        </row>
        <row r="192">
          <cell r="C192"/>
          <cell r="D192"/>
          <cell r="E192"/>
          <cell r="F192"/>
          <cell r="G192"/>
          <cell r="H192"/>
          <cell r="I192"/>
          <cell r="J192"/>
          <cell r="K192"/>
          <cell r="V192"/>
          <cell r="W192"/>
        </row>
        <row r="193">
          <cell r="C193"/>
          <cell r="D193"/>
          <cell r="E193"/>
          <cell r="F193"/>
          <cell r="G193"/>
          <cell r="H193"/>
          <cell r="I193"/>
          <cell r="J193"/>
          <cell r="K193"/>
          <cell r="V193"/>
          <cell r="W193"/>
        </row>
        <row r="194">
          <cell r="C194"/>
          <cell r="D194"/>
          <cell r="E194"/>
          <cell r="F194"/>
          <cell r="G194"/>
          <cell r="H194"/>
          <cell r="I194"/>
          <cell r="J194"/>
          <cell r="K194"/>
          <cell r="V194"/>
          <cell r="W194"/>
        </row>
        <row r="195">
          <cell r="C195"/>
          <cell r="D195"/>
          <cell r="E195"/>
          <cell r="F195"/>
          <cell r="G195"/>
          <cell r="H195"/>
          <cell r="I195"/>
          <cell r="J195"/>
          <cell r="K195"/>
          <cell r="V195"/>
          <cell r="W195"/>
        </row>
        <row r="196">
          <cell r="C196"/>
          <cell r="D196"/>
          <cell r="E196"/>
          <cell r="F196"/>
          <cell r="G196"/>
          <cell r="H196"/>
          <cell r="I196"/>
          <cell r="J196"/>
          <cell r="K196"/>
          <cell r="V196"/>
          <cell r="W196"/>
        </row>
        <row r="197">
          <cell r="C197"/>
          <cell r="D197"/>
          <cell r="E197"/>
          <cell r="F197"/>
          <cell r="G197"/>
          <cell r="H197"/>
          <cell r="I197"/>
          <cell r="J197"/>
          <cell r="K197"/>
          <cell r="V197"/>
          <cell r="W197"/>
        </row>
        <row r="198">
          <cell r="C198"/>
          <cell r="D198"/>
          <cell r="E198"/>
          <cell r="F198"/>
          <cell r="G198"/>
          <cell r="H198"/>
          <cell r="I198"/>
          <cell r="J198"/>
          <cell r="K198"/>
          <cell r="V198"/>
          <cell r="W198"/>
        </row>
        <row r="199">
          <cell r="C199"/>
          <cell r="D199"/>
          <cell r="E199"/>
          <cell r="F199"/>
          <cell r="G199"/>
          <cell r="H199"/>
          <cell r="I199"/>
          <cell r="J199"/>
          <cell r="K199"/>
          <cell r="V199"/>
          <cell r="W199"/>
        </row>
        <row r="200">
          <cell r="C200"/>
          <cell r="D200"/>
          <cell r="E200"/>
          <cell r="F200"/>
          <cell r="G200"/>
          <cell r="H200"/>
          <cell r="I200"/>
          <cell r="J200"/>
          <cell r="K200"/>
          <cell r="V200"/>
          <cell r="W200"/>
        </row>
        <row r="201">
          <cell r="C201"/>
          <cell r="D201"/>
          <cell r="E201"/>
          <cell r="F201"/>
          <cell r="G201"/>
          <cell r="H201"/>
          <cell r="I201"/>
          <cell r="J201"/>
          <cell r="K201"/>
          <cell r="V201"/>
          <cell r="W201"/>
        </row>
        <row r="202">
          <cell r="C202"/>
          <cell r="D202"/>
          <cell r="E202"/>
          <cell r="F202"/>
          <cell r="G202"/>
          <cell r="H202"/>
          <cell r="I202"/>
          <cell r="J202"/>
          <cell r="K202"/>
          <cell r="V202"/>
          <cell r="W202"/>
        </row>
        <row r="203">
          <cell r="C203"/>
          <cell r="D203"/>
          <cell r="E203"/>
          <cell r="F203"/>
          <cell r="G203"/>
          <cell r="H203"/>
          <cell r="I203"/>
          <cell r="J203"/>
          <cell r="K203"/>
          <cell r="V203"/>
          <cell r="W203"/>
        </row>
        <row r="204">
          <cell r="C204"/>
          <cell r="D204"/>
          <cell r="E204"/>
          <cell r="F204"/>
          <cell r="G204"/>
          <cell r="H204"/>
          <cell r="I204"/>
          <cell r="J204"/>
          <cell r="K204"/>
          <cell r="V204"/>
          <cell r="W204"/>
        </row>
        <row r="205">
          <cell r="C205"/>
          <cell r="D205"/>
          <cell r="E205"/>
          <cell r="F205"/>
          <cell r="G205"/>
          <cell r="H205"/>
          <cell r="I205"/>
          <cell r="J205"/>
          <cell r="K205"/>
          <cell r="V205"/>
          <cell r="W205"/>
        </row>
        <row r="206">
          <cell r="C206"/>
          <cell r="D206"/>
          <cell r="E206"/>
          <cell r="F206"/>
          <cell r="G206"/>
          <cell r="H206"/>
          <cell r="I206"/>
          <cell r="J206"/>
          <cell r="K206"/>
          <cell r="V206"/>
          <cell r="W206"/>
        </row>
        <row r="207">
          <cell r="C207"/>
          <cell r="D207"/>
          <cell r="E207"/>
          <cell r="F207"/>
          <cell r="G207"/>
          <cell r="H207"/>
          <cell r="I207"/>
          <cell r="J207"/>
          <cell r="K207"/>
          <cell r="V207"/>
          <cell r="W207"/>
        </row>
        <row r="208">
          <cell r="C208"/>
          <cell r="D208"/>
          <cell r="E208"/>
          <cell r="F208"/>
          <cell r="G208"/>
          <cell r="H208"/>
          <cell r="I208"/>
          <cell r="J208"/>
          <cell r="K208"/>
          <cell r="V208"/>
          <cell r="W208"/>
        </row>
        <row r="209">
          <cell r="C209"/>
          <cell r="D209"/>
          <cell r="E209"/>
          <cell r="F209"/>
          <cell r="G209"/>
          <cell r="H209"/>
          <cell r="I209"/>
          <cell r="J209"/>
          <cell r="K209"/>
          <cell r="V209"/>
          <cell r="W209"/>
        </row>
        <row r="210">
          <cell r="C210"/>
          <cell r="D210"/>
          <cell r="E210"/>
          <cell r="F210"/>
          <cell r="G210"/>
          <cell r="H210"/>
          <cell r="I210"/>
          <cell r="J210"/>
          <cell r="K210"/>
          <cell r="V210"/>
          <cell r="W210"/>
        </row>
        <row r="211">
          <cell r="C211"/>
          <cell r="D211"/>
          <cell r="E211"/>
          <cell r="F211"/>
          <cell r="G211"/>
          <cell r="H211"/>
          <cell r="I211"/>
          <cell r="J211"/>
          <cell r="K211"/>
          <cell r="V211"/>
          <cell r="W211"/>
        </row>
        <row r="212">
          <cell r="C212"/>
          <cell r="D212"/>
          <cell r="E212"/>
          <cell r="F212"/>
          <cell r="G212"/>
          <cell r="H212"/>
          <cell r="I212"/>
          <cell r="J212"/>
          <cell r="K212"/>
          <cell r="V212"/>
          <cell r="W212"/>
        </row>
        <row r="213">
          <cell r="C213"/>
          <cell r="D213"/>
          <cell r="E213"/>
          <cell r="F213"/>
          <cell r="G213"/>
          <cell r="H213"/>
          <cell r="I213"/>
          <cell r="J213"/>
          <cell r="K213"/>
          <cell r="V213"/>
          <cell r="W213"/>
        </row>
        <row r="214">
          <cell r="C214"/>
          <cell r="D214"/>
          <cell r="E214"/>
          <cell r="F214"/>
          <cell r="G214"/>
          <cell r="H214"/>
          <cell r="I214"/>
          <cell r="J214"/>
          <cell r="K214"/>
          <cell r="V214"/>
          <cell r="W214"/>
        </row>
        <row r="215">
          <cell r="C215"/>
          <cell r="D215"/>
          <cell r="E215"/>
          <cell r="F215"/>
          <cell r="G215"/>
          <cell r="H215"/>
          <cell r="I215"/>
          <cell r="J215"/>
          <cell r="K215"/>
          <cell r="V215"/>
          <cell r="W215"/>
        </row>
        <row r="216">
          <cell r="C216"/>
          <cell r="D216"/>
          <cell r="E216"/>
          <cell r="F216"/>
          <cell r="G216"/>
          <cell r="H216"/>
          <cell r="I216"/>
          <cell r="J216"/>
          <cell r="K216"/>
          <cell r="V216"/>
          <cell r="W216"/>
        </row>
        <row r="217">
          <cell r="C217"/>
          <cell r="D217"/>
          <cell r="E217"/>
          <cell r="F217"/>
          <cell r="G217"/>
          <cell r="H217"/>
          <cell r="I217"/>
          <cell r="J217"/>
          <cell r="K217"/>
          <cell r="V217"/>
          <cell r="W217"/>
        </row>
        <row r="218">
          <cell r="C218"/>
          <cell r="D218"/>
          <cell r="E218"/>
          <cell r="F218"/>
          <cell r="G218"/>
          <cell r="H218"/>
          <cell r="I218"/>
          <cell r="J218"/>
          <cell r="K218"/>
          <cell r="V218"/>
          <cell r="W218"/>
        </row>
        <row r="219">
          <cell r="C219"/>
          <cell r="D219"/>
          <cell r="E219"/>
          <cell r="F219"/>
          <cell r="G219"/>
          <cell r="H219"/>
          <cell r="I219"/>
          <cell r="J219"/>
          <cell r="K219"/>
          <cell r="V219"/>
          <cell r="W219"/>
        </row>
        <row r="220">
          <cell r="C220"/>
          <cell r="D220"/>
          <cell r="E220"/>
          <cell r="F220"/>
          <cell r="G220"/>
          <cell r="H220"/>
          <cell r="I220"/>
          <cell r="J220"/>
          <cell r="K220"/>
          <cell r="V220"/>
          <cell r="W220"/>
        </row>
        <row r="221">
          <cell r="C221"/>
          <cell r="D221"/>
          <cell r="E221"/>
          <cell r="F221"/>
          <cell r="G221"/>
          <cell r="H221"/>
          <cell r="I221"/>
          <cell r="J221"/>
          <cell r="K221"/>
          <cell r="V221"/>
          <cell r="W221"/>
        </row>
        <row r="222">
          <cell r="C222"/>
          <cell r="D222"/>
          <cell r="E222"/>
          <cell r="F222"/>
          <cell r="G222"/>
          <cell r="H222"/>
          <cell r="I222"/>
          <cell r="J222"/>
          <cell r="K222"/>
          <cell r="V222"/>
          <cell r="W222"/>
        </row>
        <row r="223">
          <cell r="C223"/>
          <cell r="D223"/>
          <cell r="E223"/>
          <cell r="F223"/>
          <cell r="G223"/>
          <cell r="H223"/>
          <cell r="I223"/>
          <cell r="J223"/>
          <cell r="K223"/>
          <cell r="V223"/>
          <cell r="W223"/>
        </row>
        <row r="224">
          <cell r="C224"/>
          <cell r="D224"/>
          <cell r="E224"/>
          <cell r="F224"/>
          <cell r="G224"/>
          <cell r="H224"/>
          <cell r="I224"/>
          <cell r="J224"/>
          <cell r="K224"/>
          <cell r="V224"/>
          <cell r="W224"/>
        </row>
        <row r="225">
          <cell r="C225"/>
          <cell r="D225"/>
          <cell r="E225"/>
          <cell r="F225"/>
          <cell r="G225"/>
          <cell r="H225"/>
          <cell r="I225"/>
          <cell r="J225"/>
          <cell r="K225"/>
          <cell r="V225"/>
          <cell r="W225"/>
        </row>
        <row r="226">
          <cell r="C226"/>
          <cell r="D226"/>
          <cell r="E226"/>
          <cell r="F226"/>
          <cell r="G226"/>
          <cell r="H226"/>
          <cell r="I226"/>
          <cell r="J226"/>
          <cell r="K226"/>
          <cell r="V226"/>
          <cell r="W226"/>
        </row>
        <row r="227">
          <cell r="C227"/>
          <cell r="D227"/>
          <cell r="E227"/>
          <cell r="F227"/>
          <cell r="G227"/>
          <cell r="H227"/>
          <cell r="I227"/>
          <cell r="J227"/>
          <cell r="K227"/>
          <cell r="V227"/>
          <cell r="W227"/>
        </row>
        <row r="228">
          <cell r="C228"/>
          <cell r="D228"/>
          <cell r="E228"/>
          <cell r="F228"/>
          <cell r="G228"/>
          <cell r="H228"/>
          <cell r="I228"/>
          <cell r="J228"/>
          <cell r="K228"/>
          <cell r="V228"/>
          <cell r="W228"/>
        </row>
        <row r="229">
          <cell r="C229"/>
          <cell r="D229"/>
          <cell r="E229"/>
          <cell r="F229"/>
          <cell r="G229"/>
          <cell r="H229"/>
          <cell r="I229"/>
          <cell r="J229"/>
          <cell r="K229"/>
          <cell r="V229"/>
          <cell r="W229"/>
        </row>
        <row r="230">
          <cell r="C230"/>
          <cell r="D230"/>
          <cell r="E230"/>
          <cell r="F230"/>
          <cell r="G230"/>
          <cell r="H230"/>
          <cell r="I230"/>
          <cell r="J230"/>
          <cell r="K230"/>
          <cell r="V230"/>
          <cell r="W230"/>
        </row>
        <row r="231">
          <cell r="C231"/>
          <cell r="D231"/>
          <cell r="E231"/>
          <cell r="F231"/>
          <cell r="G231"/>
          <cell r="H231"/>
          <cell r="I231"/>
          <cell r="J231"/>
          <cell r="K231"/>
          <cell r="V231"/>
          <cell r="W231"/>
        </row>
        <row r="232">
          <cell r="C232"/>
          <cell r="D232"/>
          <cell r="E232"/>
          <cell r="F232"/>
          <cell r="G232"/>
          <cell r="H232"/>
          <cell r="I232"/>
          <cell r="J232"/>
          <cell r="K232"/>
          <cell r="V232"/>
          <cell r="W232"/>
        </row>
        <row r="233">
          <cell r="C233"/>
          <cell r="D233"/>
          <cell r="E233"/>
          <cell r="F233"/>
          <cell r="G233"/>
          <cell r="H233"/>
          <cell r="I233"/>
          <cell r="J233"/>
          <cell r="K233"/>
          <cell r="V233"/>
          <cell r="W233"/>
        </row>
        <row r="234">
          <cell r="C234"/>
          <cell r="D234"/>
          <cell r="E234"/>
          <cell r="F234"/>
          <cell r="G234"/>
          <cell r="H234"/>
          <cell r="I234"/>
          <cell r="J234"/>
          <cell r="K234"/>
          <cell r="V234"/>
          <cell r="W234"/>
        </row>
        <row r="235">
          <cell r="C235"/>
          <cell r="D235"/>
          <cell r="E235"/>
          <cell r="F235"/>
          <cell r="G235"/>
          <cell r="H235"/>
          <cell r="I235"/>
          <cell r="J235"/>
          <cell r="K235"/>
          <cell r="V235"/>
          <cell r="W235"/>
        </row>
        <row r="236">
          <cell r="C236"/>
          <cell r="D236"/>
          <cell r="E236"/>
          <cell r="F236"/>
          <cell r="G236"/>
          <cell r="H236"/>
          <cell r="I236"/>
          <cell r="J236"/>
          <cell r="K236"/>
          <cell r="V236"/>
          <cell r="W236"/>
        </row>
        <row r="237">
          <cell r="C237"/>
          <cell r="D237"/>
          <cell r="E237"/>
          <cell r="F237"/>
          <cell r="G237"/>
          <cell r="H237"/>
          <cell r="I237"/>
          <cell r="J237"/>
          <cell r="K237"/>
          <cell r="V237"/>
          <cell r="W237"/>
        </row>
        <row r="238">
          <cell r="C238"/>
          <cell r="D238"/>
          <cell r="E238"/>
          <cell r="F238"/>
          <cell r="G238"/>
          <cell r="H238"/>
          <cell r="I238"/>
          <cell r="J238"/>
          <cell r="K238"/>
          <cell r="V238"/>
          <cell r="W238"/>
        </row>
        <row r="239">
          <cell r="C239"/>
          <cell r="D239"/>
          <cell r="E239"/>
          <cell r="F239"/>
          <cell r="G239"/>
          <cell r="H239"/>
          <cell r="I239"/>
          <cell r="J239"/>
          <cell r="K239"/>
          <cell r="V239"/>
          <cell r="W239"/>
        </row>
        <row r="240">
          <cell r="C240"/>
          <cell r="D240"/>
          <cell r="E240"/>
          <cell r="F240"/>
          <cell r="G240"/>
          <cell r="H240"/>
          <cell r="I240"/>
          <cell r="J240"/>
          <cell r="K240"/>
          <cell r="V240"/>
          <cell r="W240"/>
        </row>
        <row r="241">
          <cell r="C241"/>
          <cell r="D241"/>
          <cell r="E241"/>
          <cell r="F241"/>
          <cell r="G241"/>
          <cell r="H241"/>
          <cell r="I241"/>
          <cell r="J241"/>
          <cell r="K241"/>
          <cell r="V241"/>
          <cell r="W241"/>
        </row>
        <row r="242">
          <cell r="C242"/>
          <cell r="D242"/>
          <cell r="E242"/>
          <cell r="F242"/>
          <cell r="G242"/>
          <cell r="H242"/>
          <cell r="I242"/>
          <cell r="J242"/>
          <cell r="K242"/>
          <cell r="V242"/>
          <cell r="W242"/>
        </row>
        <row r="243">
          <cell r="C243"/>
          <cell r="D243"/>
          <cell r="E243"/>
          <cell r="F243"/>
          <cell r="G243"/>
          <cell r="H243"/>
          <cell r="I243"/>
          <cell r="J243"/>
          <cell r="K243"/>
          <cell r="V243"/>
          <cell r="W243"/>
        </row>
        <row r="244">
          <cell r="C244"/>
          <cell r="D244"/>
          <cell r="E244"/>
          <cell r="F244"/>
          <cell r="G244"/>
          <cell r="H244"/>
          <cell r="I244"/>
          <cell r="J244"/>
          <cell r="K244"/>
          <cell r="V244"/>
          <cell r="W244"/>
        </row>
        <row r="245">
          <cell r="C245"/>
          <cell r="D245"/>
          <cell r="E245"/>
          <cell r="F245"/>
          <cell r="G245"/>
          <cell r="H245"/>
          <cell r="I245"/>
          <cell r="J245"/>
          <cell r="K245"/>
          <cell r="V245"/>
          <cell r="W245"/>
        </row>
        <row r="246">
          <cell r="C246"/>
          <cell r="D246"/>
          <cell r="E246"/>
          <cell r="F246"/>
          <cell r="G246"/>
          <cell r="H246"/>
          <cell r="I246"/>
          <cell r="J246"/>
          <cell r="K246"/>
          <cell r="V246"/>
          <cell r="W246"/>
        </row>
        <row r="247">
          <cell r="C247"/>
          <cell r="D247"/>
          <cell r="E247"/>
          <cell r="F247"/>
          <cell r="G247"/>
          <cell r="H247"/>
          <cell r="I247"/>
          <cell r="J247"/>
          <cell r="K247"/>
          <cell r="V247"/>
          <cell r="W247"/>
        </row>
        <row r="248">
          <cell r="C248"/>
          <cell r="D248"/>
          <cell r="E248"/>
          <cell r="F248"/>
          <cell r="G248"/>
          <cell r="H248"/>
          <cell r="I248"/>
          <cell r="J248"/>
          <cell r="K248"/>
          <cell r="V248"/>
          <cell r="W248"/>
        </row>
        <row r="249">
          <cell r="C249"/>
          <cell r="D249"/>
          <cell r="E249"/>
          <cell r="F249"/>
          <cell r="G249"/>
          <cell r="H249"/>
          <cell r="I249"/>
          <cell r="J249"/>
          <cell r="K249"/>
          <cell r="V249"/>
          <cell r="W249"/>
        </row>
        <row r="250">
          <cell r="C250"/>
          <cell r="D250"/>
          <cell r="E250"/>
          <cell r="F250"/>
          <cell r="G250"/>
          <cell r="H250"/>
          <cell r="I250"/>
          <cell r="J250"/>
          <cell r="K250"/>
          <cell r="V250"/>
          <cell r="W250"/>
        </row>
        <row r="251">
          <cell r="C251"/>
          <cell r="D251"/>
          <cell r="E251"/>
          <cell r="F251"/>
          <cell r="G251"/>
          <cell r="H251"/>
          <cell r="I251"/>
          <cell r="J251"/>
          <cell r="K251"/>
          <cell r="V251"/>
          <cell r="W251"/>
        </row>
        <row r="252">
          <cell r="C252"/>
          <cell r="D252"/>
          <cell r="E252"/>
          <cell r="F252"/>
          <cell r="G252"/>
          <cell r="H252"/>
          <cell r="I252"/>
          <cell r="J252"/>
          <cell r="K252"/>
          <cell r="V252"/>
          <cell r="W252"/>
        </row>
        <row r="253">
          <cell r="C253"/>
          <cell r="D253"/>
          <cell r="E253"/>
          <cell r="F253"/>
          <cell r="G253"/>
          <cell r="H253"/>
          <cell r="I253"/>
          <cell r="J253"/>
          <cell r="K253"/>
          <cell r="V253"/>
          <cell r="W253"/>
        </row>
        <row r="254">
          <cell r="C254"/>
          <cell r="D254"/>
          <cell r="E254"/>
          <cell r="F254"/>
          <cell r="G254"/>
          <cell r="H254"/>
          <cell r="I254"/>
          <cell r="J254"/>
          <cell r="K254"/>
          <cell r="V254"/>
          <cell r="W254"/>
        </row>
        <row r="255">
          <cell r="C255"/>
          <cell r="D255"/>
          <cell r="E255"/>
          <cell r="F255"/>
          <cell r="G255"/>
          <cell r="H255"/>
          <cell r="I255"/>
          <cell r="J255"/>
          <cell r="K255"/>
          <cell r="V255"/>
          <cell r="W255"/>
        </row>
        <row r="256">
          <cell r="C256"/>
          <cell r="D256"/>
          <cell r="E256"/>
          <cell r="F256"/>
          <cell r="G256"/>
          <cell r="H256"/>
          <cell r="I256"/>
          <cell r="J256"/>
          <cell r="K256"/>
          <cell r="V256"/>
          <cell r="W256"/>
        </row>
        <row r="257">
          <cell r="C257"/>
          <cell r="D257"/>
          <cell r="E257"/>
          <cell r="F257"/>
          <cell r="G257"/>
          <cell r="H257"/>
          <cell r="I257"/>
          <cell r="J257"/>
          <cell r="K257"/>
          <cell r="V257"/>
          <cell r="W257"/>
        </row>
        <row r="258">
          <cell r="C258"/>
          <cell r="D258"/>
          <cell r="E258"/>
          <cell r="F258"/>
          <cell r="G258"/>
          <cell r="H258"/>
          <cell r="I258"/>
          <cell r="J258"/>
          <cell r="K258"/>
          <cell r="V258"/>
          <cell r="W258"/>
        </row>
        <row r="259">
          <cell r="C259"/>
          <cell r="D259"/>
          <cell r="E259"/>
          <cell r="F259"/>
          <cell r="G259"/>
          <cell r="H259"/>
          <cell r="I259"/>
          <cell r="J259"/>
          <cell r="K259"/>
          <cell r="V259"/>
          <cell r="W259"/>
        </row>
        <row r="260">
          <cell r="C260"/>
          <cell r="D260"/>
          <cell r="E260"/>
          <cell r="F260"/>
          <cell r="G260"/>
          <cell r="H260"/>
          <cell r="I260"/>
          <cell r="J260"/>
          <cell r="K260"/>
          <cell r="V260"/>
          <cell r="W260"/>
        </row>
        <row r="261">
          <cell r="C261"/>
          <cell r="D261"/>
          <cell r="E261"/>
          <cell r="F261"/>
          <cell r="G261"/>
          <cell r="H261"/>
          <cell r="I261"/>
          <cell r="J261"/>
          <cell r="K261"/>
          <cell r="V261"/>
          <cell r="W261"/>
        </row>
        <row r="262">
          <cell r="C262"/>
          <cell r="D262"/>
          <cell r="E262"/>
          <cell r="F262"/>
          <cell r="G262"/>
          <cell r="H262"/>
          <cell r="I262"/>
          <cell r="J262"/>
          <cell r="K262"/>
          <cell r="V262"/>
          <cell r="W262"/>
        </row>
        <row r="263">
          <cell r="C263"/>
          <cell r="D263"/>
          <cell r="E263"/>
          <cell r="F263"/>
          <cell r="G263"/>
          <cell r="H263"/>
          <cell r="I263"/>
          <cell r="J263"/>
          <cell r="K263"/>
          <cell r="V263"/>
          <cell r="W263"/>
        </row>
        <row r="264">
          <cell r="C264"/>
          <cell r="D264"/>
          <cell r="E264"/>
          <cell r="F264"/>
          <cell r="G264"/>
          <cell r="H264"/>
          <cell r="I264"/>
          <cell r="J264"/>
          <cell r="K264"/>
          <cell r="V264"/>
          <cell r="W264"/>
        </row>
        <row r="265">
          <cell r="C265"/>
          <cell r="D265"/>
          <cell r="E265"/>
          <cell r="F265"/>
          <cell r="G265"/>
          <cell r="H265"/>
          <cell r="I265"/>
          <cell r="J265"/>
          <cell r="K265"/>
          <cell r="V265"/>
          <cell r="W265"/>
        </row>
        <row r="266">
          <cell r="C266"/>
          <cell r="D266"/>
          <cell r="E266"/>
          <cell r="F266"/>
          <cell r="G266"/>
          <cell r="H266"/>
          <cell r="I266"/>
          <cell r="J266"/>
          <cell r="K266"/>
          <cell r="V266"/>
          <cell r="W266"/>
        </row>
        <row r="267">
          <cell r="C267"/>
          <cell r="D267"/>
          <cell r="E267"/>
          <cell r="F267"/>
          <cell r="G267"/>
          <cell r="H267"/>
          <cell r="I267"/>
          <cell r="J267"/>
          <cell r="K267"/>
          <cell r="V267"/>
          <cell r="W267"/>
        </row>
        <row r="268">
          <cell r="C268"/>
          <cell r="D268"/>
          <cell r="E268"/>
          <cell r="F268"/>
          <cell r="G268"/>
          <cell r="H268"/>
          <cell r="I268"/>
          <cell r="J268"/>
          <cell r="K268"/>
          <cell r="V268"/>
          <cell r="W268"/>
        </row>
        <row r="269">
          <cell r="C269"/>
          <cell r="D269"/>
          <cell r="E269"/>
          <cell r="F269"/>
          <cell r="G269"/>
          <cell r="H269"/>
          <cell r="I269"/>
          <cell r="J269"/>
          <cell r="K269"/>
          <cell r="V269"/>
          <cell r="W269"/>
        </row>
        <row r="270">
          <cell r="C270"/>
          <cell r="D270"/>
          <cell r="E270"/>
          <cell r="F270"/>
          <cell r="G270"/>
          <cell r="H270"/>
          <cell r="I270"/>
          <cell r="J270"/>
          <cell r="K270"/>
          <cell r="V270"/>
          <cell r="W270"/>
        </row>
        <row r="271">
          <cell r="C271"/>
          <cell r="D271"/>
          <cell r="E271"/>
          <cell r="F271"/>
          <cell r="G271"/>
          <cell r="H271"/>
          <cell r="I271"/>
          <cell r="J271"/>
          <cell r="K271"/>
          <cell r="V271"/>
          <cell r="W271"/>
        </row>
        <row r="272">
          <cell r="C272"/>
          <cell r="D272"/>
          <cell r="E272"/>
          <cell r="F272"/>
          <cell r="G272"/>
          <cell r="H272"/>
          <cell r="I272"/>
          <cell r="J272"/>
          <cell r="K272"/>
          <cell r="V272"/>
          <cell r="W272"/>
        </row>
        <row r="273">
          <cell r="C273"/>
          <cell r="D273"/>
          <cell r="E273"/>
          <cell r="F273"/>
          <cell r="G273"/>
          <cell r="H273"/>
          <cell r="I273"/>
          <cell r="J273"/>
          <cell r="K273"/>
          <cell r="V273"/>
          <cell r="W273"/>
        </row>
        <row r="274">
          <cell r="C274"/>
          <cell r="D274"/>
          <cell r="E274"/>
          <cell r="F274"/>
          <cell r="G274"/>
          <cell r="H274"/>
          <cell r="I274"/>
          <cell r="J274"/>
          <cell r="K274"/>
          <cell r="V274"/>
          <cell r="W274"/>
        </row>
        <row r="275">
          <cell r="C275"/>
          <cell r="D275"/>
          <cell r="E275"/>
          <cell r="F275"/>
          <cell r="G275"/>
          <cell r="H275"/>
          <cell r="I275"/>
          <cell r="J275"/>
          <cell r="K275"/>
          <cell r="V275"/>
          <cell r="W275"/>
        </row>
        <row r="276">
          <cell r="C276"/>
          <cell r="D276"/>
          <cell r="E276"/>
          <cell r="F276"/>
          <cell r="G276"/>
          <cell r="H276"/>
          <cell r="I276"/>
          <cell r="J276"/>
          <cell r="K276"/>
          <cell r="V276"/>
          <cell r="W276"/>
        </row>
        <row r="277">
          <cell r="C277"/>
          <cell r="D277"/>
          <cell r="E277"/>
          <cell r="F277"/>
          <cell r="G277"/>
          <cell r="H277"/>
          <cell r="I277"/>
          <cell r="J277"/>
          <cell r="K277"/>
          <cell r="V277"/>
          <cell r="W277"/>
        </row>
        <row r="278">
          <cell r="C278"/>
          <cell r="D278"/>
          <cell r="E278"/>
          <cell r="F278"/>
          <cell r="G278"/>
          <cell r="H278"/>
          <cell r="I278"/>
          <cell r="J278"/>
          <cell r="K278"/>
          <cell r="V278"/>
          <cell r="W278"/>
        </row>
        <row r="279">
          <cell r="C279"/>
          <cell r="D279"/>
          <cell r="E279"/>
          <cell r="F279"/>
          <cell r="G279"/>
          <cell r="H279"/>
          <cell r="I279"/>
          <cell r="J279"/>
          <cell r="K279"/>
          <cell r="V279"/>
          <cell r="W279"/>
        </row>
        <row r="280">
          <cell r="C280"/>
          <cell r="D280"/>
          <cell r="E280"/>
          <cell r="F280"/>
          <cell r="G280"/>
          <cell r="H280"/>
          <cell r="I280"/>
          <cell r="J280"/>
          <cell r="K280"/>
          <cell r="V280"/>
          <cell r="W280"/>
        </row>
        <row r="281">
          <cell r="C281"/>
          <cell r="D281"/>
          <cell r="E281"/>
          <cell r="F281"/>
          <cell r="G281"/>
          <cell r="H281"/>
          <cell r="I281"/>
          <cell r="J281"/>
          <cell r="K281"/>
          <cell r="V281"/>
          <cell r="W281"/>
        </row>
        <row r="282">
          <cell r="C282"/>
          <cell r="D282"/>
          <cell r="E282"/>
          <cell r="F282"/>
          <cell r="G282"/>
          <cell r="H282"/>
          <cell r="I282"/>
          <cell r="J282"/>
          <cell r="K282"/>
          <cell r="V282"/>
          <cell r="W282"/>
        </row>
        <row r="283">
          <cell r="C283"/>
          <cell r="D283"/>
          <cell r="E283"/>
          <cell r="F283"/>
          <cell r="G283"/>
          <cell r="H283"/>
          <cell r="I283"/>
          <cell r="J283"/>
          <cell r="K283"/>
          <cell r="V283"/>
          <cell r="W283"/>
        </row>
        <row r="284">
          <cell r="C284"/>
          <cell r="D284"/>
          <cell r="E284"/>
          <cell r="F284"/>
          <cell r="G284"/>
          <cell r="H284"/>
          <cell r="I284"/>
          <cell r="J284"/>
          <cell r="K284"/>
          <cell r="V284"/>
          <cell r="W284"/>
        </row>
        <row r="285">
          <cell r="C285"/>
          <cell r="D285"/>
          <cell r="E285"/>
          <cell r="F285"/>
          <cell r="G285"/>
          <cell r="H285"/>
          <cell r="I285"/>
          <cell r="J285"/>
          <cell r="K285"/>
          <cell r="V285"/>
          <cell r="W285"/>
        </row>
        <row r="286">
          <cell r="C286"/>
          <cell r="D286"/>
          <cell r="E286"/>
          <cell r="F286"/>
          <cell r="G286"/>
          <cell r="H286"/>
          <cell r="I286"/>
          <cell r="J286"/>
          <cell r="K286"/>
          <cell r="V286"/>
          <cell r="W286"/>
        </row>
        <row r="287">
          <cell r="C287"/>
          <cell r="D287"/>
          <cell r="E287"/>
          <cell r="F287"/>
          <cell r="G287"/>
          <cell r="H287"/>
          <cell r="I287"/>
          <cell r="J287"/>
          <cell r="K287"/>
          <cell r="V287"/>
          <cell r="W287"/>
        </row>
        <row r="288">
          <cell r="C288"/>
          <cell r="D288"/>
          <cell r="E288"/>
          <cell r="F288"/>
          <cell r="G288"/>
          <cell r="H288"/>
          <cell r="I288"/>
          <cell r="J288"/>
          <cell r="K288"/>
          <cell r="V288"/>
          <cell r="W288"/>
        </row>
        <row r="289">
          <cell r="C289"/>
          <cell r="D289"/>
          <cell r="E289"/>
          <cell r="F289"/>
          <cell r="G289"/>
          <cell r="H289"/>
          <cell r="I289"/>
          <cell r="J289"/>
          <cell r="K289"/>
          <cell r="V289"/>
          <cell r="W289"/>
        </row>
        <row r="290">
          <cell r="C290"/>
          <cell r="D290"/>
          <cell r="E290"/>
          <cell r="F290"/>
          <cell r="G290"/>
          <cell r="H290"/>
          <cell r="I290"/>
          <cell r="J290"/>
          <cell r="K290"/>
          <cell r="V290"/>
          <cell r="W290"/>
        </row>
        <row r="291">
          <cell r="C291"/>
          <cell r="D291"/>
          <cell r="E291"/>
          <cell r="F291"/>
          <cell r="G291"/>
          <cell r="H291"/>
          <cell r="I291"/>
          <cell r="J291"/>
          <cell r="K291"/>
          <cell r="V291"/>
          <cell r="W291"/>
        </row>
        <row r="292">
          <cell r="C292"/>
          <cell r="D292"/>
          <cell r="E292"/>
          <cell r="F292"/>
          <cell r="G292"/>
          <cell r="H292"/>
          <cell r="I292"/>
          <cell r="J292"/>
          <cell r="K292"/>
          <cell r="V292"/>
          <cell r="W292"/>
        </row>
        <row r="293">
          <cell r="C293"/>
          <cell r="D293"/>
          <cell r="E293"/>
          <cell r="F293"/>
          <cell r="G293"/>
          <cell r="H293"/>
          <cell r="I293"/>
          <cell r="J293"/>
          <cell r="K293"/>
          <cell r="V293"/>
          <cell r="W293"/>
        </row>
        <row r="294">
          <cell r="C294"/>
          <cell r="D294"/>
          <cell r="E294"/>
          <cell r="F294"/>
          <cell r="G294"/>
          <cell r="H294"/>
          <cell r="I294"/>
          <cell r="J294"/>
          <cell r="K294"/>
          <cell r="V294"/>
          <cell r="W294"/>
        </row>
        <row r="295">
          <cell r="C295"/>
          <cell r="D295"/>
          <cell r="E295"/>
          <cell r="F295"/>
          <cell r="G295"/>
          <cell r="H295"/>
          <cell r="I295"/>
          <cell r="J295"/>
          <cell r="K295"/>
          <cell r="V295"/>
          <cell r="W295"/>
        </row>
        <row r="296">
          <cell r="C296"/>
          <cell r="D296"/>
          <cell r="E296"/>
          <cell r="F296"/>
          <cell r="G296"/>
          <cell r="H296"/>
          <cell r="I296"/>
          <cell r="J296"/>
          <cell r="K296"/>
          <cell r="V296"/>
          <cell r="W296"/>
        </row>
        <row r="297">
          <cell r="C297"/>
          <cell r="D297"/>
          <cell r="E297"/>
          <cell r="F297"/>
          <cell r="G297"/>
          <cell r="H297"/>
          <cell r="I297"/>
          <cell r="J297"/>
          <cell r="K297"/>
          <cell r="V297"/>
          <cell r="W297"/>
        </row>
        <row r="298">
          <cell r="C298"/>
          <cell r="D298"/>
          <cell r="E298"/>
          <cell r="F298"/>
          <cell r="G298"/>
          <cell r="H298"/>
          <cell r="I298"/>
          <cell r="J298"/>
          <cell r="K298"/>
          <cell r="V298"/>
          <cell r="W298"/>
        </row>
        <row r="299">
          <cell r="C299"/>
          <cell r="D299"/>
          <cell r="E299"/>
          <cell r="F299"/>
          <cell r="G299"/>
          <cell r="H299"/>
          <cell r="I299"/>
          <cell r="J299"/>
          <cell r="K299"/>
          <cell r="V299"/>
          <cell r="W299"/>
        </row>
        <row r="300">
          <cell r="C300"/>
          <cell r="D300"/>
          <cell r="E300"/>
          <cell r="F300"/>
          <cell r="G300"/>
          <cell r="H300"/>
          <cell r="I300"/>
          <cell r="J300"/>
          <cell r="K300"/>
          <cell r="V300"/>
          <cell r="W300"/>
        </row>
        <row r="301">
          <cell r="C301"/>
          <cell r="D301"/>
          <cell r="E301"/>
          <cell r="F301"/>
          <cell r="G301"/>
          <cell r="H301"/>
          <cell r="I301"/>
          <cell r="J301"/>
          <cell r="K301"/>
          <cell r="V301"/>
          <cell r="W301"/>
        </row>
        <row r="302">
          <cell r="C302"/>
          <cell r="D302"/>
          <cell r="E302"/>
          <cell r="F302"/>
          <cell r="G302"/>
          <cell r="H302"/>
          <cell r="I302"/>
          <cell r="J302"/>
          <cell r="K302"/>
          <cell r="V302"/>
          <cell r="W302"/>
        </row>
        <row r="303">
          <cell r="C303"/>
          <cell r="D303"/>
          <cell r="E303"/>
          <cell r="F303"/>
          <cell r="G303"/>
          <cell r="H303"/>
          <cell r="I303"/>
          <cell r="J303"/>
          <cell r="K303"/>
          <cell r="V303"/>
          <cell r="W303"/>
        </row>
        <row r="304">
          <cell r="C304"/>
          <cell r="D304"/>
          <cell r="E304"/>
          <cell r="F304"/>
          <cell r="G304"/>
          <cell r="H304"/>
          <cell r="I304"/>
          <cell r="J304"/>
          <cell r="K304"/>
          <cell r="V304"/>
          <cell r="W304"/>
        </row>
        <row r="305">
          <cell r="C305"/>
          <cell r="D305"/>
          <cell r="E305"/>
          <cell r="F305"/>
          <cell r="G305"/>
          <cell r="H305"/>
          <cell r="I305"/>
          <cell r="J305"/>
          <cell r="K305"/>
          <cell r="V305"/>
          <cell r="W305"/>
        </row>
        <row r="306">
          <cell r="C306"/>
          <cell r="D306"/>
          <cell r="E306"/>
          <cell r="F306"/>
          <cell r="G306"/>
          <cell r="H306"/>
          <cell r="I306"/>
          <cell r="J306"/>
          <cell r="K306"/>
          <cell r="V306"/>
          <cell r="W306"/>
        </row>
        <row r="307">
          <cell r="C307"/>
          <cell r="D307"/>
          <cell r="E307"/>
          <cell r="F307"/>
          <cell r="G307"/>
          <cell r="H307"/>
          <cell r="I307"/>
          <cell r="J307"/>
          <cell r="K307"/>
          <cell r="V307"/>
          <cell r="W307"/>
        </row>
        <row r="308">
          <cell r="C308"/>
          <cell r="D308"/>
          <cell r="E308"/>
          <cell r="F308"/>
          <cell r="G308"/>
          <cell r="H308"/>
          <cell r="I308"/>
          <cell r="J308"/>
          <cell r="K308"/>
          <cell r="V308"/>
          <cell r="W308"/>
        </row>
        <row r="309">
          <cell r="C309"/>
          <cell r="D309"/>
          <cell r="E309"/>
          <cell r="F309"/>
          <cell r="G309"/>
          <cell r="H309"/>
          <cell r="I309"/>
          <cell r="J309"/>
          <cell r="K309"/>
          <cell r="V309"/>
          <cell r="W309"/>
        </row>
        <row r="310">
          <cell r="C310"/>
          <cell r="D310"/>
          <cell r="E310"/>
          <cell r="F310"/>
          <cell r="G310"/>
          <cell r="H310"/>
          <cell r="I310"/>
          <cell r="J310"/>
          <cell r="K310"/>
          <cell r="V310"/>
          <cell r="W310"/>
        </row>
        <row r="311">
          <cell r="C311"/>
          <cell r="D311"/>
          <cell r="E311"/>
          <cell r="F311"/>
          <cell r="G311"/>
          <cell r="H311"/>
          <cell r="I311"/>
          <cell r="J311"/>
          <cell r="K311"/>
          <cell r="V311"/>
          <cell r="W311"/>
        </row>
        <row r="312">
          <cell r="C312"/>
          <cell r="D312"/>
          <cell r="E312"/>
          <cell r="F312"/>
          <cell r="G312"/>
          <cell r="H312"/>
          <cell r="I312"/>
          <cell r="J312"/>
          <cell r="K312"/>
          <cell r="V312"/>
          <cell r="W312"/>
        </row>
        <row r="313">
          <cell r="C313"/>
          <cell r="D313"/>
          <cell r="E313"/>
          <cell r="F313"/>
          <cell r="G313"/>
          <cell r="H313"/>
          <cell r="I313"/>
          <cell r="J313"/>
          <cell r="K313"/>
          <cell r="V313"/>
          <cell r="W313"/>
        </row>
        <row r="314">
          <cell r="C314"/>
          <cell r="D314"/>
          <cell r="E314"/>
          <cell r="F314"/>
          <cell r="G314"/>
          <cell r="H314"/>
          <cell r="I314"/>
          <cell r="J314"/>
          <cell r="K314"/>
          <cell r="V314"/>
          <cell r="W314"/>
        </row>
        <row r="315">
          <cell r="C315"/>
          <cell r="D315"/>
          <cell r="E315"/>
          <cell r="F315"/>
          <cell r="G315"/>
          <cell r="H315"/>
          <cell r="I315"/>
          <cell r="J315"/>
          <cell r="K315"/>
          <cell r="V315"/>
          <cell r="W315"/>
        </row>
        <row r="316">
          <cell r="C316"/>
          <cell r="D316"/>
          <cell r="E316"/>
          <cell r="F316"/>
          <cell r="G316"/>
          <cell r="H316"/>
          <cell r="I316"/>
          <cell r="J316"/>
          <cell r="K316"/>
          <cell r="V316"/>
          <cell r="W316"/>
        </row>
        <row r="317">
          <cell r="C317"/>
          <cell r="D317"/>
          <cell r="E317"/>
          <cell r="F317"/>
          <cell r="G317"/>
          <cell r="H317"/>
          <cell r="I317"/>
          <cell r="J317"/>
          <cell r="K317"/>
          <cell r="V317"/>
          <cell r="W317"/>
        </row>
        <row r="318">
          <cell r="C318"/>
          <cell r="D318"/>
          <cell r="E318"/>
          <cell r="F318"/>
          <cell r="G318"/>
          <cell r="H318"/>
          <cell r="I318"/>
          <cell r="J318"/>
          <cell r="K318"/>
          <cell r="V318"/>
          <cell r="W318"/>
        </row>
        <row r="319">
          <cell r="C319"/>
          <cell r="D319"/>
          <cell r="E319"/>
          <cell r="F319"/>
          <cell r="G319"/>
          <cell r="H319"/>
          <cell r="I319"/>
          <cell r="J319"/>
          <cell r="K319"/>
          <cell r="V319"/>
          <cell r="W319"/>
        </row>
        <row r="320">
          <cell r="C320"/>
          <cell r="D320"/>
          <cell r="E320"/>
          <cell r="F320"/>
          <cell r="G320"/>
          <cell r="H320"/>
          <cell r="I320"/>
          <cell r="J320"/>
          <cell r="K320"/>
          <cell r="V320"/>
          <cell r="W320"/>
        </row>
        <row r="321">
          <cell r="C321"/>
          <cell r="D321"/>
          <cell r="E321"/>
          <cell r="F321"/>
          <cell r="G321"/>
          <cell r="H321"/>
          <cell r="I321"/>
          <cell r="J321"/>
          <cell r="K321"/>
          <cell r="V321"/>
          <cell r="W321"/>
        </row>
        <row r="322">
          <cell r="C322"/>
          <cell r="D322"/>
          <cell r="E322"/>
          <cell r="F322"/>
          <cell r="G322"/>
          <cell r="H322"/>
          <cell r="I322"/>
          <cell r="J322"/>
          <cell r="K322"/>
          <cell r="V322"/>
          <cell r="W322"/>
        </row>
        <row r="323">
          <cell r="C323"/>
          <cell r="D323"/>
          <cell r="E323"/>
          <cell r="F323"/>
          <cell r="G323"/>
          <cell r="H323"/>
          <cell r="I323"/>
          <cell r="J323"/>
          <cell r="K323"/>
          <cell r="V323"/>
          <cell r="W323"/>
        </row>
        <row r="324">
          <cell r="C324"/>
          <cell r="D324"/>
          <cell r="E324"/>
          <cell r="F324"/>
          <cell r="G324"/>
          <cell r="H324"/>
          <cell r="I324"/>
          <cell r="J324"/>
          <cell r="K324"/>
          <cell r="V324"/>
          <cell r="W324"/>
        </row>
        <row r="325">
          <cell r="C325"/>
          <cell r="D325"/>
          <cell r="E325"/>
          <cell r="F325"/>
          <cell r="G325"/>
          <cell r="H325"/>
          <cell r="I325"/>
          <cell r="J325"/>
          <cell r="K325"/>
          <cell r="V325"/>
          <cell r="W325"/>
        </row>
        <row r="326">
          <cell r="C326"/>
          <cell r="D326"/>
          <cell r="E326"/>
          <cell r="F326"/>
          <cell r="G326"/>
          <cell r="H326"/>
          <cell r="I326"/>
          <cell r="J326"/>
          <cell r="K326"/>
          <cell r="V326"/>
          <cell r="W326"/>
        </row>
        <row r="327">
          <cell r="C327"/>
          <cell r="D327"/>
          <cell r="E327"/>
          <cell r="F327"/>
          <cell r="G327"/>
          <cell r="H327"/>
          <cell r="I327"/>
          <cell r="J327"/>
          <cell r="K327"/>
          <cell r="V327"/>
          <cell r="W327"/>
        </row>
        <row r="328">
          <cell r="C328"/>
          <cell r="D328"/>
          <cell r="E328"/>
          <cell r="F328"/>
          <cell r="G328"/>
          <cell r="H328"/>
          <cell r="I328"/>
          <cell r="J328"/>
          <cell r="K328"/>
          <cell r="V328"/>
          <cell r="W328"/>
        </row>
        <row r="329">
          <cell r="C329"/>
          <cell r="D329"/>
          <cell r="E329"/>
          <cell r="F329"/>
          <cell r="G329"/>
          <cell r="H329"/>
          <cell r="I329"/>
          <cell r="J329"/>
          <cell r="K329"/>
          <cell r="V329"/>
          <cell r="W329"/>
        </row>
        <row r="330">
          <cell r="C330"/>
          <cell r="D330"/>
          <cell r="E330"/>
          <cell r="F330"/>
          <cell r="G330"/>
          <cell r="H330"/>
          <cell r="I330"/>
          <cell r="J330"/>
          <cell r="K330"/>
          <cell r="V330"/>
          <cell r="W330"/>
        </row>
        <row r="331">
          <cell r="C331"/>
          <cell r="D331"/>
          <cell r="E331"/>
          <cell r="F331"/>
          <cell r="G331"/>
          <cell r="H331"/>
          <cell r="I331"/>
          <cell r="J331"/>
          <cell r="K331"/>
          <cell r="V331"/>
          <cell r="W331"/>
        </row>
        <row r="332">
          <cell r="C332"/>
          <cell r="D332"/>
          <cell r="E332"/>
          <cell r="F332"/>
          <cell r="G332"/>
          <cell r="H332"/>
          <cell r="I332"/>
          <cell r="J332"/>
          <cell r="K332"/>
          <cell r="V332"/>
          <cell r="W332"/>
        </row>
        <row r="333">
          <cell r="C333"/>
          <cell r="D333"/>
          <cell r="E333"/>
          <cell r="F333"/>
          <cell r="G333"/>
          <cell r="H333"/>
          <cell r="I333"/>
          <cell r="J333"/>
          <cell r="K333"/>
          <cell r="V333"/>
          <cell r="W333"/>
        </row>
        <row r="334">
          <cell r="C334"/>
          <cell r="D334"/>
          <cell r="E334"/>
          <cell r="F334"/>
          <cell r="G334"/>
          <cell r="H334"/>
          <cell r="I334"/>
          <cell r="J334"/>
          <cell r="K334"/>
          <cell r="V334"/>
          <cell r="W334"/>
        </row>
        <row r="335">
          <cell r="C335"/>
          <cell r="D335"/>
          <cell r="E335"/>
          <cell r="F335"/>
          <cell r="G335"/>
          <cell r="H335"/>
          <cell r="I335"/>
          <cell r="J335"/>
          <cell r="K335"/>
          <cell r="V335"/>
          <cell r="W335"/>
        </row>
        <row r="336">
          <cell r="C336"/>
          <cell r="D336"/>
          <cell r="E336"/>
          <cell r="F336"/>
          <cell r="G336"/>
          <cell r="H336"/>
          <cell r="I336"/>
          <cell r="J336"/>
          <cell r="K336"/>
          <cell r="V336"/>
          <cell r="W336"/>
        </row>
        <row r="337">
          <cell r="C337"/>
          <cell r="D337"/>
          <cell r="E337"/>
          <cell r="F337"/>
          <cell r="G337"/>
          <cell r="H337"/>
          <cell r="I337"/>
          <cell r="J337"/>
          <cell r="K337"/>
          <cell r="V337"/>
          <cell r="W337"/>
        </row>
        <row r="338">
          <cell r="C338"/>
          <cell r="D338"/>
          <cell r="E338"/>
          <cell r="F338"/>
          <cell r="G338"/>
          <cell r="H338"/>
          <cell r="I338"/>
          <cell r="J338"/>
          <cell r="K338"/>
          <cell r="V338"/>
          <cell r="W338"/>
        </row>
        <row r="339">
          <cell r="C339"/>
          <cell r="D339"/>
          <cell r="E339"/>
          <cell r="F339"/>
          <cell r="G339"/>
          <cell r="H339"/>
          <cell r="I339"/>
          <cell r="J339"/>
          <cell r="K339"/>
          <cell r="V339"/>
          <cell r="W339"/>
        </row>
        <row r="340">
          <cell r="C340"/>
          <cell r="D340"/>
          <cell r="E340"/>
          <cell r="F340"/>
          <cell r="G340"/>
          <cell r="H340"/>
          <cell r="I340"/>
          <cell r="J340"/>
          <cell r="K340"/>
          <cell r="V340"/>
          <cell r="W340"/>
        </row>
        <row r="341">
          <cell r="C341"/>
          <cell r="D341"/>
          <cell r="E341"/>
          <cell r="F341"/>
          <cell r="G341"/>
          <cell r="H341"/>
          <cell r="I341"/>
          <cell r="J341"/>
          <cell r="K341"/>
          <cell r="V341"/>
          <cell r="W341"/>
        </row>
        <row r="342">
          <cell r="C342"/>
          <cell r="D342"/>
          <cell r="E342"/>
          <cell r="F342"/>
          <cell r="G342"/>
          <cell r="H342"/>
          <cell r="I342"/>
          <cell r="J342"/>
          <cell r="K342"/>
          <cell r="V342"/>
          <cell r="W342"/>
        </row>
        <row r="343">
          <cell r="C343"/>
          <cell r="D343"/>
          <cell r="E343"/>
          <cell r="F343"/>
          <cell r="G343"/>
          <cell r="H343"/>
          <cell r="I343"/>
          <cell r="J343"/>
          <cell r="K343"/>
          <cell r="V343"/>
          <cell r="W343"/>
        </row>
        <row r="344">
          <cell r="C344"/>
          <cell r="D344"/>
          <cell r="E344"/>
          <cell r="F344"/>
          <cell r="G344"/>
          <cell r="H344"/>
          <cell r="I344"/>
          <cell r="J344"/>
          <cell r="K344"/>
          <cell r="V344"/>
          <cell r="W344"/>
        </row>
        <row r="345">
          <cell r="C345"/>
          <cell r="D345"/>
          <cell r="E345"/>
          <cell r="F345"/>
          <cell r="G345"/>
          <cell r="H345"/>
          <cell r="I345"/>
          <cell r="J345"/>
          <cell r="K345"/>
          <cell r="V345"/>
          <cell r="W345"/>
        </row>
        <row r="346">
          <cell r="C346"/>
          <cell r="D346"/>
          <cell r="E346"/>
          <cell r="F346"/>
          <cell r="G346"/>
          <cell r="H346"/>
          <cell r="I346"/>
          <cell r="J346"/>
          <cell r="K346"/>
          <cell r="V346"/>
          <cell r="W346"/>
        </row>
        <row r="347">
          <cell r="C347"/>
          <cell r="D347"/>
          <cell r="E347"/>
          <cell r="F347"/>
          <cell r="G347"/>
          <cell r="H347"/>
          <cell r="I347"/>
          <cell r="J347"/>
          <cell r="K347"/>
          <cell r="V347"/>
          <cell r="W347"/>
        </row>
        <row r="348">
          <cell r="C348"/>
          <cell r="D348"/>
          <cell r="E348"/>
          <cell r="F348"/>
          <cell r="G348"/>
          <cell r="H348"/>
          <cell r="I348"/>
          <cell r="J348"/>
          <cell r="K348"/>
          <cell r="V348"/>
          <cell r="W348"/>
        </row>
        <row r="349">
          <cell r="C349"/>
          <cell r="D349"/>
          <cell r="E349"/>
          <cell r="F349"/>
          <cell r="G349"/>
          <cell r="H349"/>
          <cell r="I349"/>
          <cell r="J349"/>
          <cell r="K349"/>
          <cell r="V349"/>
          <cell r="W349"/>
        </row>
        <row r="350">
          <cell r="C350"/>
          <cell r="D350"/>
          <cell r="E350"/>
          <cell r="F350"/>
          <cell r="G350"/>
          <cell r="H350"/>
          <cell r="I350"/>
          <cell r="J350"/>
          <cell r="K350"/>
          <cell r="V350"/>
          <cell r="W350"/>
        </row>
        <row r="351">
          <cell r="C351"/>
          <cell r="D351"/>
          <cell r="E351"/>
          <cell r="F351"/>
          <cell r="G351"/>
          <cell r="H351"/>
          <cell r="I351"/>
          <cell r="J351"/>
          <cell r="K351"/>
          <cell r="V351"/>
          <cell r="W351"/>
        </row>
        <row r="352">
          <cell r="C352"/>
          <cell r="D352"/>
          <cell r="E352"/>
          <cell r="F352"/>
          <cell r="G352"/>
          <cell r="H352"/>
          <cell r="I352"/>
          <cell r="J352"/>
          <cell r="K352"/>
          <cell r="V352"/>
          <cell r="W352"/>
        </row>
        <row r="353">
          <cell r="C353"/>
          <cell r="D353"/>
          <cell r="E353"/>
          <cell r="F353"/>
          <cell r="G353"/>
          <cell r="H353"/>
          <cell r="I353"/>
          <cell r="J353"/>
          <cell r="K353"/>
          <cell r="V353"/>
          <cell r="W353"/>
        </row>
        <row r="354">
          <cell r="C354"/>
          <cell r="D354"/>
          <cell r="E354"/>
          <cell r="F354"/>
          <cell r="G354"/>
          <cell r="H354"/>
          <cell r="I354"/>
          <cell r="J354"/>
          <cell r="K354"/>
          <cell r="V354"/>
          <cell r="W354"/>
        </row>
        <row r="355">
          <cell r="C355"/>
          <cell r="D355"/>
          <cell r="E355"/>
          <cell r="F355"/>
          <cell r="G355"/>
          <cell r="H355"/>
          <cell r="I355"/>
          <cell r="J355"/>
          <cell r="K355"/>
          <cell r="V355"/>
          <cell r="W355"/>
        </row>
        <row r="356">
          <cell r="C356"/>
          <cell r="D356"/>
          <cell r="E356"/>
          <cell r="F356"/>
          <cell r="G356"/>
          <cell r="H356"/>
          <cell r="I356"/>
          <cell r="J356"/>
          <cell r="K356"/>
          <cell r="V356"/>
          <cell r="W356"/>
        </row>
        <row r="357">
          <cell r="C357"/>
          <cell r="D357"/>
          <cell r="E357"/>
          <cell r="F357"/>
          <cell r="G357"/>
          <cell r="H357"/>
          <cell r="I357"/>
          <cell r="J357"/>
          <cell r="K357"/>
          <cell r="V357"/>
          <cell r="W357"/>
        </row>
        <row r="358">
          <cell r="C358"/>
          <cell r="D358"/>
          <cell r="E358"/>
          <cell r="F358"/>
          <cell r="G358"/>
          <cell r="H358"/>
          <cell r="I358"/>
          <cell r="J358"/>
          <cell r="K358"/>
          <cell r="V358"/>
          <cell r="W358"/>
        </row>
        <row r="359">
          <cell r="C359"/>
          <cell r="D359"/>
          <cell r="E359"/>
          <cell r="F359"/>
          <cell r="G359"/>
          <cell r="H359"/>
          <cell r="I359"/>
          <cell r="J359"/>
          <cell r="K359"/>
          <cell r="V359"/>
          <cell r="W359"/>
        </row>
        <row r="360">
          <cell r="C360"/>
          <cell r="D360"/>
          <cell r="E360"/>
          <cell r="F360"/>
          <cell r="G360"/>
          <cell r="H360"/>
          <cell r="I360"/>
          <cell r="J360"/>
          <cell r="K360"/>
          <cell r="V360"/>
          <cell r="W360"/>
        </row>
        <row r="361">
          <cell r="C361"/>
          <cell r="D361"/>
          <cell r="E361"/>
          <cell r="F361"/>
          <cell r="G361"/>
          <cell r="H361"/>
          <cell r="I361"/>
          <cell r="J361"/>
          <cell r="K361"/>
          <cell r="V361"/>
          <cell r="W361"/>
        </row>
        <row r="362">
          <cell r="C362"/>
          <cell r="D362"/>
          <cell r="E362"/>
          <cell r="F362"/>
          <cell r="G362"/>
          <cell r="H362"/>
          <cell r="I362"/>
          <cell r="J362"/>
          <cell r="K362"/>
          <cell r="V362"/>
          <cell r="W362"/>
        </row>
        <row r="363">
          <cell r="C363"/>
          <cell r="D363"/>
          <cell r="E363"/>
          <cell r="F363"/>
          <cell r="G363"/>
          <cell r="H363"/>
          <cell r="I363"/>
          <cell r="J363"/>
          <cell r="K363"/>
          <cell r="V363"/>
          <cell r="W363"/>
        </row>
        <row r="364">
          <cell r="C364"/>
          <cell r="D364"/>
          <cell r="E364"/>
          <cell r="F364"/>
          <cell r="G364"/>
          <cell r="H364"/>
          <cell r="I364"/>
          <cell r="J364"/>
          <cell r="K364"/>
          <cell r="V364"/>
          <cell r="W364"/>
        </row>
        <row r="365">
          <cell r="C365"/>
          <cell r="D365"/>
          <cell r="E365"/>
          <cell r="F365"/>
          <cell r="G365"/>
          <cell r="H365"/>
          <cell r="I365"/>
          <cell r="J365"/>
          <cell r="K365"/>
          <cell r="V365"/>
          <cell r="W365"/>
        </row>
        <row r="366">
          <cell r="C366"/>
          <cell r="D366"/>
          <cell r="E366"/>
          <cell r="F366"/>
          <cell r="G366"/>
          <cell r="H366"/>
          <cell r="I366"/>
          <cell r="J366"/>
          <cell r="K366"/>
          <cell r="V366"/>
          <cell r="W366"/>
        </row>
        <row r="367">
          <cell r="C367"/>
          <cell r="D367"/>
          <cell r="E367"/>
          <cell r="F367"/>
          <cell r="G367"/>
          <cell r="H367"/>
          <cell r="I367"/>
          <cell r="J367"/>
          <cell r="K367"/>
          <cell r="V367"/>
          <cell r="W367"/>
        </row>
        <row r="368">
          <cell r="C368"/>
          <cell r="D368"/>
          <cell r="E368"/>
          <cell r="F368"/>
          <cell r="G368"/>
          <cell r="H368"/>
          <cell r="I368"/>
          <cell r="J368"/>
          <cell r="K368"/>
          <cell r="V368"/>
          <cell r="W368"/>
        </row>
        <row r="369">
          <cell r="C369"/>
          <cell r="D369"/>
          <cell r="E369"/>
          <cell r="F369"/>
          <cell r="G369"/>
          <cell r="H369"/>
          <cell r="I369"/>
          <cell r="J369"/>
          <cell r="K369"/>
          <cell r="V369"/>
          <cell r="W369"/>
        </row>
        <row r="370">
          <cell r="C370"/>
          <cell r="D370"/>
          <cell r="E370"/>
          <cell r="F370"/>
          <cell r="G370"/>
          <cell r="H370"/>
          <cell r="I370"/>
          <cell r="J370"/>
          <cell r="K370"/>
          <cell r="V370"/>
          <cell r="W370"/>
        </row>
        <row r="371">
          <cell r="C371"/>
          <cell r="D371"/>
          <cell r="E371"/>
          <cell r="F371"/>
          <cell r="G371"/>
          <cell r="H371"/>
          <cell r="I371"/>
          <cell r="J371"/>
          <cell r="K371"/>
          <cell r="V371"/>
          <cell r="W371"/>
        </row>
        <row r="372">
          <cell r="C372"/>
          <cell r="D372"/>
          <cell r="E372"/>
          <cell r="F372"/>
          <cell r="G372"/>
          <cell r="H372"/>
          <cell r="I372"/>
          <cell r="J372"/>
          <cell r="K372"/>
          <cell r="V372"/>
          <cell r="W372"/>
        </row>
        <row r="373">
          <cell r="C373"/>
          <cell r="D373"/>
          <cell r="E373"/>
          <cell r="F373"/>
          <cell r="G373"/>
          <cell r="H373"/>
          <cell r="I373"/>
          <cell r="J373"/>
          <cell r="K373"/>
          <cell r="V373"/>
          <cell r="W373"/>
        </row>
        <row r="374">
          <cell r="C374"/>
          <cell r="D374"/>
          <cell r="E374"/>
          <cell r="F374"/>
          <cell r="G374"/>
          <cell r="H374"/>
          <cell r="I374"/>
          <cell r="J374"/>
          <cell r="K374"/>
          <cell r="V374"/>
          <cell r="W374"/>
        </row>
        <row r="375">
          <cell r="C375"/>
          <cell r="D375"/>
          <cell r="E375"/>
          <cell r="F375"/>
          <cell r="G375"/>
          <cell r="H375"/>
          <cell r="I375"/>
          <cell r="J375"/>
          <cell r="K375"/>
          <cell r="V375"/>
          <cell r="W375"/>
        </row>
        <row r="376">
          <cell r="C376"/>
          <cell r="D376"/>
          <cell r="E376"/>
          <cell r="F376"/>
          <cell r="G376"/>
          <cell r="H376"/>
          <cell r="I376"/>
          <cell r="J376"/>
          <cell r="K376"/>
          <cell r="V376"/>
          <cell r="W376"/>
        </row>
        <row r="377">
          <cell r="C377"/>
          <cell r="D377"/>
          <cell r="E377"/>
          <cell r="F377"/>
          <cell r="G377"/>
          <cell r="H377"/>
          <cell r="I377"/>
          <cell r="J377"/>
          <cell r="K377"/>
          <cell r="V377"/>
          <cell r="W377"/>
        </row>
        <row r="378">
          <cell r="C378"/>
          <cell r="D378"/>
          <cell r="E378"/>
          <cell r="F378"/>
          <cell r="G378"/>
          <cell r="H378"/>
          <cell r="I378"/>
          <cell r="J378"/>
          <cell r="K378"/>
          <cell r="V378"/>
          <cell r="W378"/>
        </row>
        <row r="379">
          <cell r="C379"/>
          <cell r="D379"/>
          <cell r="E379"/>
          <cell r="F379"/>
          <cell r="G379"/>
          <cell r="H379"/>
          <cell r="I379"/>
          <cell r="J379"/>
          <cell r="K379"/>
          <cell r="V379"/>
          <cell r="W379"/>
        </row>
        <row r="380">
          <cell r="C380"/>
          <cell r="D380"/>
          <cell r="E380"/>
          <cell r="F380"/>
          <cell r="G380"/>
          <cell r="H380"/>
          <cell r="I380"/>
          <cell r="J380"/>
          <cell r="K380"/>
          <cell r="V380"/>
          <cell r="W380"/>
        </row>
        <row r="381">
          <cell r="C381"/>
          <cell r="D381"/>
          <cell r="E381"/>
          <cell r="F381"/>
          <cell r="G381"/>
          <cell r="H381"/>
          <cell r="I381"/>
          <cell r="J381"/>
          <cell r="K381"/>
          <cell r="V381"/>
          <cell r="W381"/>
        </row>
        <row r="382">
          <cell r="C382"/>
          <cell r="D382"/>
          <cell r="E382"/>
          <cell r="F382"/>
          <cell r="G382"/>
          <cell r="H382"/>
          <cell r="I382"/>
          <cell r="J382"/>
          <cell r="K382"/>
          <cell r="V382"/>
          <cell r="W382"/>
        </row>
        <row r="383">
          <cell r="C383"/>
          <cell r="D383"/>
          <cell r="E383"/>
          <cell r="F383"/>
          <cell r="G383"/>
          <cell r="H383"/>
          <cell r="I383"/>
          <cell r="J383"/>
          <cell r="K383"/>
          <cell r="V383"/>
          <cell r="W383"/>
        </row>
        <row r="384">
          <cell r="C384"/>
          <cell r="D384"/>
          <cell r="E384"/>
          <cell r="F384"/>
          <cell r="G384"/>
          <cell r="H384"/>
          <cell r="I384"/>
          <cell r="J384"/>
          <cell r="K384"/>
          <cell r="V384"/>
          <cell r="W384"/>
        </row>
        <row r="385">
          <cell r="C385"/>
          <cell r="D385"/>
          <cell r="E385"/>
          <cell r="F385"/>
          <cell r="G385"/>
          <cell r="H385"/>
          <cell r="I385"/>
          <cell r="J385"/>
          <cell r="K385"/>
          <cell r="V385"/>
          <cell r="W385"/>
        </row>
        <row r="386">
          <cell r="C386"/>
          <cell r="D386"/>
          <cell r="E386"/>
          <cell r="F386"/>
          <cell r="G386"/>
          <cell r="H386"/>
          <cell r="I386"/>
          <cell r="J386"/>
          <cell r="K386"/>
          <cell r="V386"/>
          <cell r="W386"/>
        </row>
        <row r="387">
          <cell r="C387"/>
          <cell r="D387"/>
          <cell r="E387"/>
          <cell r="F387"/>
          <cell r="G387"/>
          <cell r="H387"/>
          <cell r="I387"/>
          <cell r="J387"/>
          <cell r="K387"/>
          <cell r="V387"/>
          <cell r="W387"/>
        </row>
        <row r="388">
          <cell r="C388"/>
          <cell r="D388"/>
          <cell r="E388"/>
          <cell r="F388"/>
          <cell r="G388"/>
          <cell r="H388"/>
          <cell r="I388"/>
          <cell r="J388"/>
          <cell r="K388"/>
          <cell r="V388"/>
          <cell r="W388"/>
        </row>
        <row r="389">
          <cell r="C389"/>
          <cell r="D389"/>
          <cell r="E389"/>
          <cell r="F389"/>
          <cell r="G389"/>
          <cell r="H389"/>
          <cell r="I389"/>
          <cell r="J389"/>
          <cell r="K389"/>
          <cell r="V389"/>
          <cell r="W389"/>
        </row>
        <row r="390">
          <cell r="C390"/>
          <cell r="D390"/>
          <cell r="E390"/>
          <cell r="F390"/>
          <cell r="G390"/>
          <cell r="H390"/>
          <cell r="I390"/>
          <cell r="J390"/>
          <cell r="K390"/>
          <cell r="V390"/>
          <cell r="W390"/>
        </row>
        <row r="391">
          <cell r="C391"/>
          <cell r="D391"/>
          <cell r="E391"/>
          <cell r="F391"/>
          <cell r="G391"/>
          <cell r="H391"/>
          <cell r="I391"/>
          <cell r="J391"/>
          <cell r="K391"/>
          <cell r="V391"/>
          <cell r="W391"/>
        </row>
        <row r="392">
          <cell r="C392"/>
          <cell r="D392"/>
          <cell r="E392"/>
          <cell r="F392"/>
          <cell r="G392"/>
          <cell r="H392"/>
          <cell r="I392"/>
          <cell r="J392"/>
          <cell r="K392"/>
          <cell r="V392"/>
          <cell r="W392"/>
        </row>
        <row r="393">
          <cell r="C393"/>
          <cell r="D393"/>
          <cell r="E393"/>
          <cell r="F393"/>
          <cell r="G393"/>
          <cell r="H393"/>
          <cell r="I393"/>
          <cell r="J393"/>
          <cell r="K393"/>
          <cell r="V393"/>
          <cell r="W393"/>
        </row>
        <row r="394">
          <cell r="C394"/>
          <cell r="D394"/>
          <cell r="E394"/>
          <cell r="F394"/>
          <cell r="G394"/>
          <cell r="H394"/>
          <cell r="I394"/>
          <cell r="J394"/>
          <cell r="K394"/>
          <cell r="V394"/>
          <cell r="W394"/>
        </row>
        <row r="395">
          <cell r="C395"/>
          <cell r="D395"/>
          <cell r="E395"/>
          <cell r="F395"/>
          <cell r="G395"/>
          <cell r="H395"/>
          <cell r="I395"/>
          <cell r="J395"/>
          <cell r="K395"/>
          <cell r="V395"/>
          <cell r="W395"/>
        </row>
        <row r="396">
          <cell r="C396"/>
          <cell r="D396"/>
          <cell r="E396"/>
          <cell r="F396"/>
          <cell r="G396"/>
          <cell r="H396"/>
          <cell r="I396"/>
          <cell r="J396"/>
          <cell r="K396"/>
          <cell r="V396"/>
          <cell r="W396"/>
        </row>
        <row r="397">
          <cell r="C397"/>
          <cell r="D397"/>
          <cell r="E397"/>
          <cell r="F397"/>
          <cell r="G397"/>
          <cell r="H397"/>
          <cell r="I397"/>
          <cell r="J397"/>
          <cell r="K397"/>
          <cell r="V397"/>
          <cell r="W397"/>
        </row>
        <row r="398">
          <cell r="C398"/>
          <cell r="D398"/>
          <cell r="E398"/>
          <cell r="F398"/>
          <cell r="G398"/>
          <cell r="H398"/>
          <cell r="I398"/>
          <cell r="J398"/>
          <cell r="K398"/>
          <cell r="V398"/>
          <cell r="W398"/>
        </row>
        <row r="399">
          <cell r="C399"/>
          <cell r="D399"/>
          <cell r="E399"/>
          <cell r="F399"/>
          <cell r="G399"/>
          <cell r="H399"/>
          <cell r="I399"/>
          <cell r="J399"/>
          <cell r="K399"/>
          <cell r="V399"/>
          <cell r="W399"/>
        </row>
        <row r="400">
          <cell r="C400"/>
          <cell r="D400"/>
          <cell r="E400"/>
          <cell r="F400"/>
          <cell r="G400"/>
          <cell r="H400"/>
          <cell r="I400"/>
          <cell r="J400"/>
          <cell r="K400"/>
          <cell r="V400"/>
          <cell r="W400"/>
        </row>
        <row r="401">
          <cell r="C401"/>
          <cell r="D401"/>
          <cell r="E401"/>
          <cell r="F401"/>
          <cell r="G401"/>
          <cell r="H401"/>
          <cell r="I401"/>
          <cell r="J401"/>
          <cell r="K401"/>
          <cell r="V401"/>
          <cell r="W401"/>
        </row>
        <row r="402">
          <cell r="C402"/>
          <cell r="D402"/>
          <cell r="E402"/>
          <cell r="F402"/>
          <cell r="G402"/>
          <cell r="H402"/>
          <cell r="I402"/>
          <cell r="J402"/>
          <cell r="K402"/>
          <cell r="V402"/>
          <cell r="W402"/>
        </row>
        <row r="403">
          <cell r="C403"/>
          <cell r="D403"/>
          <cell r="E403"/>
          <cell r="F403"/>
          <cell r="G403"/>
          <cell r="H403"/>
          <cell r="I403"/>
          <cell r="J403"/>
          <cell r="K403"/>
          <cell r="V403"/>
          <cell r="W403"/>
        </row>
        <row r="404">
          <cell r="C404"/>
          <cell r="D404"/>
          <cell r="E404"/>
          <cell r="F404"/>
          <cell r="G404"/>
          <cell r="H404"/>
          <cell r="I404"/>
          <cell r="J404"/>
          <cell r="K404"/>
          <cell r="V404"/>
          <cell r="W404"/>
        </row>
        <row r="405">
          <cell r="C405"/>
          <cell r="D405"/>
          <cell r="E405"/>
          <cell r="F405"/>
          <cell r="G405"/>
          <cell r="H405"/>
          <cell r="I405"/>
          <cell r="J405"/>
          <cell r="K405"/>
          <cell r="V405"/>
          <cell r="W405"/>
        </row>
        <row r="406">
          <cell r="C406"/>
          <cell r="D406"/>
          <cell r="E406"/>
          <cell r="F406"/>
          <cell r="G406"/>
          <cell r="H406"/>
          <cell r="I406"/>
          <cell r="J406"/>
          <cell r="K406"/>
          <cell r="V406"/>
          <cell r="W406"/>
        </row>
        <row r="407">
          <cell r="C407"/>
          <cell r="D407"/>
          <cell r="E407"/>
          <cell r="F407"/>
          <cell r="G407"/>
          <cell r="H407"/>
          <cell r="I407"/>
          <cell r="J407"/>
          <cell r="K407"/>
          <cell r="V407"/>
          <cell r="W407"/>
        </row>
        <row r="408">
          <cell r="C408"/>
          <cell r="D408"/>
          <cell r="E408"/>
          <cell r="F408"/>
          <cell r="G408"/>
          <cell r="H408"/>
          <cell r="I408"/>
          <cell r="J408"/>
          <cell r="K408"/>
          <cell r="V408"/>
          <cell r="W408"/>
        </row>
        <row r="409">
          <cell r="C409"/>
          <cell r="D409"/>
          <cell r="E409"/>
          <cell r="F409"/>
          <cell r="G409"/>
          <cell r="H409"/>
          <cell r="I409"/>
          <cell r="J409"/>
          <cell r="K409"/>
          <cell r="V409"/>
          <cell r="W409"/>
        </row>
        <row r="410">
          <cell r="C410"/>
          <cell r="D410"/>
          <cell r="E410"/>
          <cell r="F410"/>
          <cell r="G410"/>
          <cell r="H410"/>
          <cell r="I410"/>
          <cell r="J410"/>
          <cell r="K410"/>
          <cell r="V410"/>
          <cell r="W410"/>
        </row>
        <row r="411">
          <cell r="C411"/>
          <cell r="D411"/>
          <cell r="E411"/>
          <cell r="F411"/>
          <cell r="G411"/>
          <cell r="H411"/>
          <cell r="I411"/>
          <cell r="J411"/>
          <cell r="K411"/>
          <cell r="V411"/>
          <cell r="W411"/>
        </row>
        <row r="412">
          <cell r="C412"/>
          <cell r="D412"/>
          <cell r="E412"/>
          <cell r="F412"/>
          <cell r="G412"/>
          <cell r="H412"/>
          <cell r="I412"/>
          <cell r="J412"/>
          <cell r="K412"/>
          <cell r="V412"/>
          <cell r="W412"/>
        </row>
        <row r="413">
          <cell r="C413"/>
          <cell r="D413"/>
          <cell r="E413"/>
          <cell r="F413"/>
          <cell r="G413"/>
          <cell r="H413"/>
          <cell r="I413"/>
          <cell r="J413"/>
          <cell r="K413"/>
          <cell r="V413"/>
          <cell r="W413"/>
        </row>
        <row r="414">
          <cell r="C414"/>
          <cell r="D414"/>
          <cell r="E414"/>
          <cell r="F414"/>
          <cell r="G414"/>
          <cell r="H414"/>
          <cell r="I414"/>
          <cell r="J414"/>
          <cell r="K414"/>
          <cell r="V414"/>
          <cell r="W414"/>
        </row>
        <row r="415">
          <cell r="C415"/>
          <cell r="D415"/>
          <cell r="E415"/>
          <cell r="F415"/>
          <cell r="G415"/>
          <cell r="H415"/>
          <cell r="I415"/>
          <cell r="J415"/>
          <cell r="K415"/>
          <cell r="V415"/>
          <cell r="W415"/>
        </row>
        <row r="416">
          <cell r="C416"/>
          <cell r="D416"/>
          <cell r="E416"/>
          <cell r="F416"/>
          <cell r="G416"/>
          <cell r="H416"/>
          <cell r="I416"/>
          <cell r="J416"/>
          <cell r="K416"/>
          <cell r="V416"/>
          <cell r="W416"/>
        </row>
        <row r="417">
          <cell r="C417"/>
          <cell r="D417"/>
          <cell r="E417"/>
          <cell r="F417"/>
          <cell r="G417"/>
          <cell r="H417"/>
          <cell r="I417"/>
          <cell r="J417"/>
          <cell r="K417"/>
          <cell r="V417"/>
          <cell r="W417"/>
        </row>
        <row r="418">
          <cell r="C418"/>
          <cell r="D418"/>
          <cell r="E418"/>
          <cell r="F418"/>
          <cell r="G418"/>
          <cell r="H418"/>
          <cell r="I418"/>
          <cell r="J418"/>
          <cell r="K418"/>
          <cell r="V418"/>
          <cell r="W418"/>
        </row>
        <row r="419">
          <cell r="C419"/>
          <cell r="D419"/>
          <cell r="E419"/>
          <cell r="F419"/>
          <cell r="G419"/>
          <cell r="H419"/>
          <cell r="I419"/>
          <cell r="J419"/>
          <cell r="K419"/>
          <cell r="V419"/>
          <cell r="W419"/>
        </row>
        <row r="420">
          <cell r="C420"/>
          <cell r="D420"/>
          <cell r="E420"/>
          <cell r="F420"/>
          <cell r="G420"/>
          <cell r="H420"/>
          <cell r="I420"/>
          <cell r="J420"/>
          <cell r="K420"/>
          <cell r="V420"/>
          <cell r="W420"/>
        </row>
        <row r="421">
          <cell r="C421"/>
          <cell r="D421"/>
          <cell r="E421"/>
          <cell r="F421"/>
          <cell r="G421"/>
          <cell r="H421"/>
          <cell r="I421"/>
          <cell r="J421"/>
          <cell r="K421"/>
          <cell r="V421"/>
          <cell r="W421"/>
        </row>
        <row r="422">
          <cell r="C422"/>
          <cell r="D422"/>
          <cell r="E422"/>
          <cell r="F422"/>
          <cell r="G422"/>
          <cell r="H422"/>
          <cell r="I422"/>
          <cell r="J422"/>
          <cell r="K422"/>
          <cell r="V422"/>
          <cell r="W422"/>
        </row>
        <row r="423">
          <cell r="C423"/>
          <cell r="D423"/>
          <cell r="E423"/>
          <cell r="F423"/>
          <cell r="G423"/>
          <cell r="H423"/>
          <cell r="I423"/>
          <cell r="J423"/>
          <cell r="K423"/>
          <cell r="V423"/>
          <cell r="W423"/>
        </row>
        <row r="424">
          <cell r="C424"/>
          <cell r="D424"/>
          <cell r="E424"/>
          <cell r="F424"/>
          <cell r="G424"/>
          <cell r="H424"/>
          <cell r="I424"/>
          <cell r="J424"/>
          <cell r="K424"/>
          <cell r="V424"/>
          <cell r="W424"/>
        </row>
        <row r="425">
          <cell r="C425"/>
          <cell r="D425"/>
          <cell r="E425"/>
          <cell r="F425"/>
          <cell r="G425"/>
          <cell r="H425"/>
          <cell r="I425"/>
          <cell r="J425"/>
          <cell r="K425"/>
          <cell r="V425"/>
          <cell r="W425"/>
        </row>
        <row r="426">
          <cell r="C426"/>
          <cell r="D426"/>
          <cell r="E426"/>
          <cell r="F426"/>
          <cell r="G426"/>
          <cell r="H426"/>
          <cell r="I426"/>
          <cell r="J426"/>
          <cell r="K426"/>
          <cell r="V426"/>
          <cell r="W426"/>
        </row>
        <row r="427">
          <cell r="C427"/>
          <cell r="D427"/>
          <cell r="E427"/>
          <cell r="F427"/>
          <cell r="G427"/>
          <cell r="H427"/>
          <cell r="I427"/>
          <cell r="J427"/>
          <cell r="K427"/>
          <cell r="V427"/>
          <cell r="W427"/>
        </row>
        <row r="428">
          <cell r="C428"/>
          <cell r="D428"/>
          <cell r="E428"/>
          <cell r="F428"/>
          <cell r="G428"/>
          <cell r="H428"/>
          <cell r="I428"/>
          <cell r="J428"/>
          <cell r="K428"/>
          <cell r="V428"/>
          <cell r="W428"/>
        </row>
        <row r="429">
          <cell r="C429"/>
          <cell r="D429"/>
          <cell r="E429"/>
          <cell r="F429"/>
          <cell r="G429"/>
          <cell r="H429"/>
          <cell r="I429"/>
          <cell r="J429"/>
          <cell r="K429"/>
          <cell r="V429"/>
          <cell r="W429"/>
        </row>
        <row r="430">
          <cell r="C430"/>
          <cell r="D430"/>
          <cell r="E430"/>
          <cell r="F430"/>
          <cell r="G430"/>
          <cell r="H430"/>
          <cell r="I430"/>
          <cell r="J430"/>
          <cell r="K430"/>
          <cell r="V430"/>
          <cell r="W430"/>
        </row>
        <row r="431">
          <cell r="C431"/>
          <cell r="D431"/>
          <cell r="E431"/>
          <cell r="F431"/>
          <cell r="G431"/>
          <cell r="H431"/>
          <cell r="I431"/>
          <cell r="J431"/>
          <cell r="K431"/>
          <cell r="V431"/>
          <cell r="W431"/>
        </row>
        <row r="432">
          <cell r="C432"/>
          <cell r="D432"/>
          <cell r="E432"/>
          <cell r="F432"/>
          <cell r="G432"/>
          <cell r="H432"/>
          <cell r="I432"/>
          <cell r="J432"/>
          <cell r="K432"/>
          <cell r="V432"/>
          <cell r="W432"/>
        </row>
        <row r="433">
          <cell r="C433"/>
          <cell r="D433"/>
          <cell r="E433"/>
          <cell r="F433"/>
          <cell r="G433"/>
          <cell r="H433"/>
          <cell r="I433"/>
          <cell r="J433"/>
          <cell r="K433"/>
          <cell r="V433"/>
          <cell r="W433"/>
        </row>
        <row r="434">
          <cell r="C434"/>
          <cell r="D434"/>
          <cell r="E434"/>
          <cell r="F434"/>
          <cell r="G434"/>
          <cell r="H434"/>
          <cell r="I434"/>
          <cell r="J434"/>
          <cell r="K434"/>
          <cell r="V434"/>
          <cell r="W434"/>
        </row>
        <row r="435">
          <cell r="C435"/>
          <cell r="D435"/>
          <cell r="E435"/>
          <cell r="F435"/>
          <cell r="G435"/>
          <cell r="H435"/>
          <cell r="I435"/>
          <cell r="J435"/>
          <cell r="K435"/>
          <cell r="V435"/>
          <cell r="W435"/>
        </row>
        <row r="436">
          <cell r="C436"/>
          <cell r="D436"/>
          <cell r="E436"/>
          <cell r="F436"/>
          <cell r="G436"/>
          <cell r="H436"/>
          <cell r="I436"/>
          <cell r="J436"/>
          <cell r="K436"/>
          <cell r="V436"/>
          <cell r="W436"/>
        </row>
        <row r="437">
          <cell r="C437"/>
          <cell r="D437"/>
          <cell r="E437"/>
          <cell r="F437"/>
          <cell r="G437"/>
          <cell r="H437"/>
          <cell r="I437"/>
          <cell r="J437"/>
          <cell r="K437"/>
          <cell r="V437"/>
          <cell r="W437"/>
        </row>
        <row r="438">
          <cell r="C438"/>
          <cell r="D438"/>
          <cell r="E438"/>
          <cell r="F438"/>
          <cell r="G438"/>
          <cell r="H438"/>
          <cell r="I438"/>
          <cell r="J438"/>
          <cell r="K438"/>
          <cell r="V438"/>
          <cell r="W438"/>
        </row>
        <row r="439">
          <cell r="C439"/>
          <cell r="D439"/>
          <cell r="E439"/>
          <cell r="F439"/>
          <cell r="G439"/>
          <cell r="H439"/>
          <cell r="I439"/>
          <cell r="J439"/>
          <cell r="K439"/>
          <cell r="V439"/>
          <cell r="W439"/>
        </row>
        <row r="440">
          <cell r="C440"/>
          <cell r="D440"/>
          <cell r="E440"/>
          <cell r="F440"/>
          <cell r="G440"/>
          <cell r="H440"/>
          <cell r="I440"/>
          <cell r="J440"/>
          <cell r="K440"/>
          <cell r="V440"/>
          <cell r="W440"/>
        </row>
        <row r="441">
          <cell r="C441"/>
          <cell r="D441"/>
          <cell r="E441"/>
          <cell r="F441"/>
          <cell r="G441"/>
          <cell r="H441"/>
          <cell r="I441"/>
          <cell r="J441"/>
          <cell r="K441"/>
          <cell r="V441"/>
          <cell r="W441"/>
        </row>
        <row r="442">
          <cell r="C442"/>
          <cell r="D442"/>
          <cell r="E442"/>
          <cell r="F442"/>
          <cell r="G442"/>
          <cell r="H442"/>
          <cell r="I442"/>
          <cell r="J442"/>
          <cell r="K442"/>
          <cell r="V442"/>
          <cell r="W442"/>
        </row>
        <row r="443">
          <cell r="C443"/>
          <cell r="D443"/>
          <cell r="E443"/>
          <cell r="F443"/>
          <cell r="G443"/>
          <cell r="H443"/>
          <cell r="I443"/>
          <cell r="J443"/>
          <cell r="K443"/>
          <cell r="V443"/>
          <cell r="W443"/>
        </row>
        <row r="444">
          <cell r="C444"/>
          <cell r="D444"/>
          <cell r="E444"/>
          <cell r="F444"/>
          <cell r="G444"/>
          <cell r="H444"/>
          <cell r="I444"/>
          <cell r="J444"/>
          <cell r="K444"/>
          <cell r="V444"/>
          <cell r="W444"/>
        </row>
        <row r="445">
          <cell r="C445"/>
          <cell r="D445"/>
          <cell r="E445"/>
          <cell r="F445"/>
          <cell r="G445"/>
          <cell r="H445"/>
          <cell r="I445"/>
          <cell r="J445"/>
          <cell r="K445"/>
          <cell r="V445"/>
          <cell r="W445"/>
        </row>
        <row r="446">
          <cell r="C446"/>
          <cell r="D446"/>
          <cell r="E446"/>
          <cell r="F446"/>
          <cell r="G446"/>
          <cell r="H446"/>
          <cell r="I446"/>
          <cell r="J446"/>
          <cell r="K446"/>
          <cell r="V446"/>
          <cell r="W446"/>
        </row>
        <row r="447">
          <cell r="C447"/>
          <cell r="D447"/>
          <cell r="E447"/>
          <cell r="F447"/>
          <cell r="G447"/>
          <cell r="H447"/>
          <cell r="I447"/>
          <cell r="J447"/>
          <cell r="K447"/>
          <cell r="V447"/>
          <cell r="W447"/>
        </row>
        <row r="448">
          <cell r="C448"/>
          <cell r="D448"/>
          <cell r="E448"/>
          <cell r="F448"/>
          <cell r="G448"/>
          <cell r="H448"/>
          <cell r="I448"/>
          <cell r="J448"/>
          <cell r="K448"/>
          <cell r="V448"/>
          <cell r="W448"/>
        </row>
        <row r="449">
          <cell r="C449"/>
          <cell r="D449"/>
          <cell r="E449"/>
          <cell r="F449"/>
          <cell r="G449"/>
          <cell r="H449"/>
          <cell r="I449"/>
          <cell r="J449"/>
          <cell r="K449"/>
          <cell r="V449"/>
          <cell r="W449"/>
        </row>
        <row r="450">
          <cell r="C450"/>
          <cell r="D450"/>
          <cell r="E450"/>
          <cell r="F450"/>
          <cell r="G450"/>
          <cell r="H450"/>
          <cell r="I450"/>
          <cell r="J450"/>
          <cell r="K450"/>
          <cell r="V450"/>
          <cell r="W450"/>
        </row>
        <row r="451">
          <cell r="C451"/>
          <cell r="D451"/>
          <cell r="E451"/>
          <cell r="F451"/>
          <cell r="G451"/>
          <cell r="H451"/>
          <cell r="I451"/>
          <cell r="J451"/>
          <cell r="K451"/>
          <cell r="V451"/>
          <cell r="W451"/>
        </row>
        <row r="452">
          <cell r="C452"/>
          <cell r="D452"/>
          <cell r="E452"/>
          <cell r="F452"/>
          <cell r="G452"/>
          <cell r="H452"/>
          <cell r="I452"/>
          <cell r="J452"/>
          <cell r="K452"/>
          <cell r="V452"/>
          <cell r="W452"/>
        </row>
        <row r="453">
          <cell r="C453"/>
          <cell r="D453"/>
          <cell r="E453"/>
          <cell r="F453"/>
          <cell r="G453"/>
          <cell r="H453"/>
          <cell r="I453"/>
          <cell r="J453"/>
          <cell r="K453"/>
          <cell r="V453"/>
          <cell r="W453"/>
        </row>
        <row r="454">
          <cell r="C454"/>
          <cell r="D454"/>
          <cell r="E454"/>
          <cell r="F454"/>
          <cell r="G454"/>
          <cell r="H454"/>
          <cell r="I454"/>
          <cell r="J454"/>
          <cell r="K454"/>
          <cell r="V454"/>
          <cell r="W454"/>
        </row>
        <row r="455">
          <cell r="C455"/>
          <cell r="D455"/>
          <cell r="E455"/>
          <cell r="F455"/>
          <cell r="G455"/>
          <cell r="H455"/>
          <cell r="I455"/>
          <cell r="J455"/>
          <cell r="K455"/>
          <cell r="V455"/>
          <cell r="W455"/>
        </row>
        <row r="456">
          <cell r="C456"/>
          <cell r="D456"/>
          <cell r="E456"/>
          <cell r="F456"/>
          <cell r="G456"/>
          <cell r="H456"/>
          <cell r="I456"/>
          <cell r="J456"/>
          <cell r="K456"/>
          <cell r="V456"/>
          <cell r="W456"/>
        </row>
        <row r="457">
          <cell r="C457"/>
          <cell r="D457"/>
          <cell r="E457"/>
          <cell r="F457"/>
          <cell r="G457"/>
          <cell r="H457"/>
          <cell r="I457"/>
          <cell r="J457"/>
          <cell r="K457"/>
          <cell r="V457"/>
          <cell r="W457"/>
        </row>
        <row r="458">
          <cell r="C458"/>
          <cell r="D458"/>
          <cell r="E458"/>
          <cell r="F458"/>
          <cell r="G458"/>
          <cell r="H458"/>
          <cell r="I458"/>
          <cell r="J458"/>
          <cell r="K458"/>
          <cell r="V458"/>
          <cell r="W458"/>
        </row>
        <row r="459">
          <cell r="C459"/>
          <cell r="D459"/>
          <cell r="E459"/>
          <cell r="F459"/>
          <cell r="G459"/>
          <cell r="H459"/>
          <cell r="I459"/>
          <cell r="J459"/>
          <cell r="K459"/>
          <cell r="V459"/>
          <cell r="W459"/>
        </row>
        <row r="460">
          <cell r="C460"/>
          <cell r="D460"/>
          <cell r="E460"/>
          <cell r="F460"/>
          <cell r="G460"/>
          <cell r="H460"/>
          <cell r="I460"/>
          <cell r="J460"/>
          <cell r="K460"/>
          <cell r="V460"/>
          <cell r="W460"/>
        </row>
        <row r="461">
          <cell r="C461"/>
          <cell r="D461"/>
          <cell r="E461"/>
          <cell r="F461"/>
          <cell r="G461"/>
          <cell r="H461"/>
          <cell r="I461"/>
          <cell r="J461"/>
          <cell r="K461"/>
          <cell r="V461"/>
          <cell r="W461"/>
        </row>
        <row r="462">
          <cell r="C462"/>
          <cell r="D462"/>
          <cell r="E462"/>
          <cell r="F462"/>
          <cell r="G462"/>
          <cell r="H462"/>
          <cell r="I462"/>
          <cell r="J462"/>
          <cell r="K462"/>
          <cell r="V462"/>
          <cell r="W462"/>
        </row>
        <row r="463">
          <cell r="C463"/>
          <cell r="D463"/>
          <cell r="E463"/>
          <cell r="F463"/>
          <cell r="G463"/>
          <cell r="H463"/>
          <cell r="I463"/>
          <cell r="J463"/>
          <cell r="K463"/>
          <cell r="V463"/>
          <cell r="W463"/>
        </row>
        <row r="464">
          <cell r="C464"/>
          <cell r="D464"/>
          <cell r="E464"/>
          <cell r="F464"/>
          <cell r="G464"/>
          <cell r="H464"/>
          <cell r="I464"/>
          <cell r="J464"/>
          <cell r="K464"/>
          <cell r="V464"/>
          <cell r="W464"/>
        </row>
        <row r="465">
          <cell r="C465"/>
          <cell r="D465"/>
          <cell r="E465"/>
          <cell r="F465"/>
          <cell r="G465"/>
          <cell r="H465"/>
          <cell r="I465"/>
          <cell r="J465"/>
          <cell r="K465"/>
          <cell r="V465"/>
          <cell r="W465"/>
        </row>
        <row r="466">
          <cell r="C466"/>
          <cell r="D466"/>
          <cell r="E466"/>
          <cell r="F466"/>
          <cell r="G466"/>
          <cell r="H466"/>
          <cell r="I466"/>
          <cell r="J466"/>
          <cell r="K466"/>
          <cell r="V466"/>
          <cell r="W466"/>
        </row>
        <row r="467">
          <cell r="C467"/>
          <cell r="D467"/>
          <cell r="E467"/>
          <cell r="F467"/>
          <cell r="G467"/>
          <cell r="H467"/>
          <cell r="I467"/>
          <cell r="J467"/>
          <cell r="K467"/>
          <cell r="V467"/>
          <cell r="W467"/>
        </row>
        <row r="468">
          <cell r="C468"/>
          <cell r="D468"/>
          <cell r="E468"/>
          <cell r="F468"/>
          <cell r="G468"/>
          <cell r="H468"/>
          <cell r="I468"/>
          <cell r="J468"/>
          <cell r="K468"/>
          <cell r="V468"/>
          <cell r="W468"/>
        </row>
        <row r="469">
          <cell r="C469"/>
          <cell r="D469"/>
          <cell r="E469"/>
          <cell r="F469"/>
          <cell r="G469"/>
          <cell r="H469"/>
          <cell r="I469"/>
          <cell r="J469"/>
          <cell r="K469"/>
          <cell r="V469"/>
          <cell r="W469"/>
        </row>
        <row r="470">
          <cell r="C470"/>
          <cell r="D470"/>
          <cell r="E470"/>
          <cell r="F470"/>
          <cell r="G470"/>
          <cell r="H470"/>
          <cell r="I470"/>
          <cell r="J470"/>
          <cell r="K470"/>
          <cell r="V470"/>
          <cell r="W470"/>
        </row>
        <row r="471">
          <cell r="C471"/>
          <cell r="D471"/>
          <cell r="E471"/>
          <cell r="F471"/>
          <cell r="G471"/>
          <cell r="H471"/>
          <cell r="I471"/>
          <cell r="J471"/>
          <cell r="K471"/>
          <cell r="V471"/>
          <cell r="W471"/>
        </row>
        <row r="472">
          <cell r="C472"/>
          <cell r="D472"/>
          <cell r="E472"/>
          <cell r="F472"/>
          <cell r="G472"/>
          <cell r="H472"/>
          <cell r="I472"/>
          <cell r="J472"/>
          <cell r="K472"/>
          <cell r="V472"/>
          <cell r="W472"/>
        </row>
        <row r="473">
          <cell r="C473"/>
          <cell r="D473"/>
          <cell r="E473"/>
          <cell r="F473"/>
          <cell r="G473"/>
          <cell r="H473"/>
          <cell r="I473"/>
          <cell r="J473"/>
          <cell r="K473"/>
          <cell r="V473"/>
          <cell r="W473"/>
        </row>
        <row r="474">
          <cell r="C474"/>
          <cell r="D474"/>
          <cell r="E474"/>
          <cell r="F474"/>
          <cell r="G474"/>
          <cell r="H474"/>
          <cell r="I474"/>
          <cell r="J474"/>
          <cell r="K474"/>
          <cell r="V474"/>
          <cell r="W474"/>
        </row>
        <row r="475">
          <cell r="C475"/>
          <cell r="D475"/>
          <cell r="E475"/>
          <cell r="F475"/>
          <cell r="G475"/>
          <cell r="H475"/>
          <cell r="I475"/>
          <cell r="J475"/>
          <cell r="K475"/>
          <cell r="V475"/>
          <cell r="W475"/>
        </row>
        <row r="476">
          <cell r="C476"/>
          <cell r="D476"/>
          <cell r="E476"/>
          <cell r="F476"/>
          <cell r="G476"/>
          <cell r="H476"/>
          <cell r="I476"/>
          <cell r="J476"/>
          <cell r="K476"/>
          <cell r="V476"/>
          <cell r="W476"/>
        </row>
        <row r="477">
          <cell r="C477"/>
          <cell r="D477"/>
          <cell r="E477"/>
          <cell r="F477"/>
          <cell r="G477"/>
          <cell r="H477"/>
          <cell r="I477"/>
          <cell r="J477"/>
          <cell r="K477"/>
          <cell r="V477"/>
          <cell r="W477"/>
        </row>
        <row r="478">
          <cell r="C478"/>
          <cell r="D478"/>
          <cell r="E478"/>
          <cell r="F478"/>
          <cell r="G478"/>
          <cell r="H478"/>
          <cell r="I478"/>
          <cell r="J478"/>
          <cell r="K478"/>
          <cell r="V478"/>
          <cell r="W478"/>
        </row>
        <row r="479">
          <cell r="C479"/>
          <cell r="D479"/>
          <cell r="E479"/>
          <cell r="F479"/>
          <cell r="G479"/>
          <cell r="H479"/>
          <cell r="I479"/>
          <cell r="J479"/>
          <cell r="K479"/>
          <cell r="V479"/>
          <cell r="W479"/>
        </row>
        <row r="480">
          <cell r="C480"/>
          <cell r="D480"/>
          <cell r="E480"/>
          <cell r="F480"/>
          <cell r="G480"/>
          <cell r="H480"/>
          <cell r="I480"/>
          <cell r="J480"/>
          <cell r="K480"/>
          <cell r="V480"/>
          <cell r="W480"/>
        </row>
        <row r="481">
          <cell r="C481"/>
          <cell r="D481"/>
          <cell r="E481"/>
          <cell r="F481"/>
          <cell r="G481"/>
          <cell r="H481"/>
          <cell r="I481"/>
          <cell r="J481"/>
          <cell r="K481"/>
          <cell r="V481"/>
          <cell r="W481"/>
        </row>
        <row r="482">
          <cell r="C482"/>
          <cell r="D482"/>
          <cell r="E482"/>
          <cell r="F482"/>
          <cell r="G482"/>
          <cell r="H482"/>
          <cell r="I482"/>
          <cell r="J482"/>
          <cell r="K482"/>
          <cell r="V482"/>
          <cell r="W482"/>
        </row>
        <row r="483">
          <cell r="C483"/>
          <cell r="D483"/>
          <cell r="E483"/>
          <cell r="F483"/>
          <cell r="G483"/>
          <cell r="H483"/>
          <cell r="I483"/>
          <cell r="J483"/>
          <cell r="K483"/>
          <cell r="V483"/>
          <cell r="W483"/>
        </row>
        <row r="484">
          <cell r="C484"/>
          <cell r="D484"/>
          <cell r="E484"/>
          <cell r="F484"/>
          <cell r="G484"/>
          <cell r="H484"/>
          <cell r="I484"/>
          <cell r="J484"/>
          <cell r="K484"/>
          <cell r="V484"/>
          <cell r="W484"/>
        </row>
        <row r="485">
          <cell r="C485"/>
          <cell r="D485"/>
          <cell r="E485"/>
          <cell r="F485"/>
          <cell r="G485"/>
          <cell r="H485"/>
          <cell r="I485"/>
          <cell r="J485"/>
          <cell r="K485"/>
          <cell r="V485"/>
          <cell r="W485"/>
        </row>
        <row r="486">
          <cell r="C486"/>
          <cell r="D486"/>
          <cell r="E486"/>
          <cell r="F486"/>
          <cell r="G486"/>
          <cell r="H486"/>
          <cell r="I486"/>
          <cell r="J486"/>
          <cell r="K486"/>
          <cell r="V486"/>
          <cell r="W486"/>
        </row>
        <row r="487">
          <cell r="C487"/>
          <cell r="D487"/>
          <cell r="E487"/>
          <cell r="F487"/>
          <cell r="G487"/>
          <cell r="H487"/>
          <cell r="I487"/>
          <cell r="J487"/>
          <cell r="K487"/>
          <cell r="V487"/>
          <cell r="W487"/>
        </row>
        <row r="488">
          <cell r="C488"/>
          <cell r="D488"/>
          <cell r="E488"/>
          <cell r="F488"/>
          <cell r="G488"/>
          <cell r="H488"/>
          <cell r="I488"/>
          <cell r="J488"/>
          <cell r="K488"/>
          <cell r="V488"/>
          <cell r="W488"/>
        </row>
        <row r="489">
          <cell r="C489"/>
          <cell r="D489"/>
          <cell r="E489"/>
          <cell r="F489"/>
          <cell r="G489"/>
          <cell r="H489"/>
          <cell r="I489"/>
          <cell r="J489"/>
          <cell r="K489"/>
          <cell r="V489"/>
          <cell r="W489"/>
        </row>
        <row r="490">
          <cell r="C490"/>
          <cell r="D490"/>
          <cell r="E490"/>
          <cell r="F490"/>
          <cell r="G490"/>
          <cell r="H490"/>
          <cell r="I490"/>
          <cell r="J490"/>
          <cell r="K490"/>
          <cell r="V490"/>
          <cell r="W490"/>
        </row>
        <row r="491">
          <cell r="C491"/>
          <cell r="D491"/>
          <cell r="E491"/>
          <cell r="F491"/>
          <cell r="G491"/>
          <cell r="H491"/>
          <cell r="I491"/>
          <cell r="J491"/>
          <cell r="K491"/>
          <cell r="V491"/>
          <cell r="W491"/>
        </row>
        <row r="492">
          <cell r="C492"/>
          <cell r="D492"/>
          <cell r="E492"/>
          <cell r="F492"/>
          <cell r="G492"/>
          <cell r="H492"/>
          <cell r="I492"/>
          <cell r="J492"/>
          <cell r="K492"/>
          <cell r="V492"/>
          <cell r="W492"/>
        </row>
        <row r="493">
          <cell r="C493"/>
          <cell r="D493"/>
          <cell r="E493"/>
          <cell r="F493"/>
          <cell r="G493"/>
          <cell r="H493"/>
          <cell r="I493"/>
          <cell r="J493"/>
          <cell r="K493"/>
          <cell r="V493"/>
          <cell r="W493"/>
        </row>
        <row r="494">
          <cell r="C494"/>
          <cell r="D494"/>
          <cell r="E494"/>
          <cell r="F494"/>
          <cell r="G494"/>
          <cell r="H494"/>
          <cell r="I494"/>
          <cell r="J494"/>
          <cell r="K494"/>
          <cell r="V494"/>
          <cell r="W494"/>
        </row>
        <row r="495">
          <cell r="C495"/>
          <cell r="D495"/>
          <cell r="E495"/>
          <cell r="F495"/>
          <cell r="G495"/>
          <cell r="H495"/>
          <cell r="I495"/>
          <cell r="J495"/>
          <cell r="K495"/>
          <cell r="V495"/>
          <cell r="W495"/>
        </row>
        <row r="496">
          <cell r="C496"/>
          <cell r="D496"/>
          <cell r="E496"/>
          <cell r="F496"/>
          <cell r="G496"/>
          <cell r="H496"/>
          <cell r="I496"/>
          <cell r="J496"/>
          <cell r="K496"/>
          <cell r="V496"/>
          <cell r="W496"/>
        </row>
        <row r="497">
          <cell r="C497"/>
          <cell r="D497"/>
          <cell r="E497"/>
          <cell r="F497"/>
          <cell r="G497"/>
          <cell r="H497"/>
          <cell r="I497"/>
          <cell r="J497"/>
          <cell r="K497"/>
          <cell r="V497"/>
          <cell r="W497"/>
        </row>
        <row r="498">
          <cell r="C498"/>
          <cell r="D498"/>
          <cell r="E498"/>
          <cell r="F498"/>
          <cell r="G498"/>
          <cell r="H498"/>
          <cell r="I498"/>
          <cell r="J498"/>
          <cell r="K498"/>
          <cell r="V498"/>
          <cell r="W498"/>
        </row>
        <row r="499">
          <cell r="C499"/>
          <cell r="D499"/>
          <cell r="E499"/>
          <cell r="F499"/>
          <cell r="G499"/>
          <cell r="H499"/>
          <cell r="I499"/>
          <cell r="J499"/>
          <cell r="K499"/>
          <cell r="V499"/>
          <cell r="W499"/>
        </row>
        <row r="500">
          <cell r="C500"/>
          <cell r="D500"/>
          <cell r="E500"/>
          <cell r="F500"/>
          <cell r="G500"/>
          <cell r="H500"/>
          <cell r="I500"/>
          <cell r="J500"/>
          <cell r="K500"/>
          <cell r="V500"/>
          <cell r="W500"/>
        </row>
        <row r="501">
          <cell r="C501"/>
          <cell r="D501"/>
          <cell r="E501"/>
          <cell r="F501"/>
          <cell r="G501"/>
          <cell r="H501"/>
          <cell r="I501"/>
          <cell r="J501"/>
          <cell r="K501"/>
          <cell r="V501"/>
          <cell r="W501"/>
        </row>
        <row r="502">
          <cell r="C502"/>
          <cell r="D502"/>
          <cell r="E502"/>
          <cell r="F502"/>
          <cell r="G502"/>
          <cell r="H502"/>
          <cell r="I502"/>
          <cell r="J502"/>
          <cell r="K502"/>
          <cell r="V502"/>
          <cell r="W502"/>
        </row>
        <row r="503">
          <cell r="C503"/>
          <cell r="D503"/>
          <cell r="E503"/>
          <cell r="F503"/>
          <cell r="G503"/>
          <cell r="H503"/>
          <cell r="I503"/>
          <cell r="J503"/>
          <cell r="K503"/>
          <cell r="V503"/>
          <cell r="W503"/>
        </row>
        <row r="504">
          <cell r="C504"/>
          <cell r="D504"/>
          <cell r="E504"/>
          <cell r="F504"/>
          <cell r="G504"/>
          <cell r="H504"/>
          <cell r="I504"/>
          <cell r="J504"/>
          <cell r="K504"/>
          <cell r="V504"/>
          <cell r="W504"/>
        </row>
        <row r="505">
          <cell r="K505"/>
          <cell r="V505"/>
          <cell r="W505"/>
        </row>
        <row r="506">
          <cell r="K506"/>
          <cell r="V506"/>
          <cell r="W506"/>
        </row>
        <row r="507">
          <cell r="K507"/>
          <cell r="V507"/>
          <cell r="W507"/>
        </row>
        <row r="508">
          <cell r="K508"/>
          <cell r="V508"/>
          <cell r="W508"/>
        </row>
        <row r="509">
          <cell r="K509"/>
          <cell r="V509"/>
          <cell r="W509"/>
        </row>
        <row r="510">
          <cell r="K510"/>
          <cell r="V510"/>
          <cell r="W510"/>
        </row>
        <row r="511">
          <cell r="K511"/>
          <cell r="V511"/>
          <cell r="W511"/>
        </row>
        <row r="512">
          <cell r="K512"/>
          <cell r="V512"/>
          <cell r="W512"/>
        </row>
        <row r="513">
          <cell r="K513"/>
          <cell r="V513"/>
          <cell r="W513"/>
        </row>
        <row r="514">
          <cell r="K514"/>
          <cell r="V514"/>
          <cell r="W514"/>
        </row>
        <row r="515">
          <cell r="K515"/>
          <cell r="V515"/>
          <cell r="W515"/>
        </row>
        <row r="516">
          <cell r="K516"/>
          <cell r="V516"/>
          <cell r="W516"/>
        </row>
        <row r="517">
          <cell r="K517"/>
          <cell r="V517"/>
          <cell r="W517"/>
        </row>
        <row r="518">
          <cell r="K518"/>
          <cell r="V518"/>
          <cell r="W518"/>
        </row>
        <row r="519">
          <cell r="K519"/>
          <cell r="V519"/>
          <cell r="W519"/>
        </row>
        <row r="520">
          <cell r="K520"/>
          <cell r="V520"/>
          <cell r="W520"/>
        </row>
        <row r="521">
          <cell r="K521"/>
          <cell r="V521"/>
          <cell r="W521"/>
        </row>
        <row r="522">
          <cell r="K522"/>
          <cell r="V522"/>
          <cell r="W522"/>
        </row>
        <row r="523">
          <cell r="K523"/>
          <cell r="V523"/>
          <cell r="W523"/>
        </row>
        <row r="524">
          <cell r="K524"/>
          <cell r="V524"/>
          <cell r="W524"/>
        </row>
        <row r="525">
          <cell r="K525"/>
          <cell r="V525"/>
          <cell r="W525"/>
        </row>
        <row r="526">
          <cell r="K526"/>
          <cell r="V526"/>
          <cell r="W526"/>
        </row>
        <row r="527">
          <cell r="K527"/>
          <cell r="V527"/>
          <cell r="W527"/>
        </row>
        <row r="528">
          <cell r="K528"/>
          <cell r="V528"/>
          <cell r="W528"/>
        </row>
        <row r="529">
          <cell r="K529"/>
          <cell r="V529"/>
          <cell r="W529"/>
        </row>
        <row r="530">
          <cell r="K530"/>
          <cell r="V530"/>
          <cell r="W530"/>
        </row>
        <row r="531">
          <cell r="K531"/>
          <cell r="V531"/>
          <cell r="W531"/>
        </row>
        <row r="532">
          <cell r="K532"/>
          <cell r="V532"/>
          <cell r="W532"/>
        </row>
        <row r="533">
          <cell r="K533"/>
          <cell r="V533"/>
          <cell r="W533"/>
        </row>
        <row r="534">
          <cell r="K534"/>
          <cell r="V534"/>
          <cell r="W534"/>
        </row>
        <row r="535">
          <cell r="K535"/>
          <cell r="V535"/>
          <cell r="W535"/>
        </row>
        <row r="536">
          <cell r="K536"/>
          <cell r="V536"/>
          <cell r="W536"/>
        </row>
        <row r="537">
          <cell r="K537"/>
          <cell r="V537"/>
          <cell r="W537"/>
        </row>
        <row r="538">
          <cell r="K538"/>
          <cell r="V538"/>
          <cell r="W538"/>
        </row>
        <row r="539">
          <cell r="K539"/>
          <cell r="V539"/>
          <cell r="W539"/>
        </row>
        <row r="540">
          <cell r="K540"/>
          <cell r="V540"/>
          <cell r="W540"/>
        </row>
        <row r="541">
          <cell r="K541"/>
          <cell r="V541"/>
          <cell r="W541"/>
        </row>
        <row r="542">
          <cell r="K542"/>
          <cell r="V542"/>
          <cell r="W542"/>
        </row>
        <row r="543">
          <cell r="K543"/>
          <cell r="V543"/>
          <cell r="W543"/>
        </row>
        <row r="544">
          <cell r="K544"/>
          <cell r="V544"/>
          <cell r="W544"/>
        </row>
        <row r="545">
          <cell r="K545"/>
          <cell r="V545"/>
          <cell r="W545"/>
        </row>
        <row r="546">
          <cell r="K546"/>
          <cell r="V546"/>
          <cell r="W546"/>
        </row>
        <row r="547">
          <cell r="K547"/>
          <cell r="V547"/>
          <cell r="W547"/>
        </row>
        <row r="548">
          <cell r="K548"/>
          <cell r="V548"/>
          <cell r="W548"/>
        </row>
        <row r="549">
          <cell r="K549"/>
          <cell r="V549"/>
          <cell r="W549"/>
        </row>
        <row r="550">
          <cell r="K550"/>
          <cell r="V550"/>
          <cell r="W550"/>
        </row>
        <row r="551">
          <cell r="K551"/>
          <cell r="V551"/>
          <cell r="W551"/>
        </row>
        <row r="552">
          <cell r="K552"/>
          <cell r="V552"/>
          <cell r="W552"/>
        </row>
        <row r="553">
          <cell r="K553"/>
          <cell r="V553"/>
          <cell r="W553"/>
        </row>
        <row r="554">
          <cell r="K554"/>
          <cell r="V554"/>
          <cell r="W554"/>
        </row>
        <row r="555">
          <cell r="K555"/>
          <cell r="V555"/>
          <cell r="W555"/>
        </row>
        <row r="556">
          <cell r="K556"/>
          <cell r="V556"/>
          <cell r="W556"/>
        </row>
        <row r="557">
          <cell r="K557"/>
          <cell r="V557"/>
          <cell r="W557"/>
        </row>
        <row r="558">
          <cell r="K558"/>
          <cell r="V558"/>
          <cell r="W558"/>
        </row>
        <row r="559">
          <cell r="K559"/>
          <cell r="V559"/>
          <cell r="W559"/>
        </row>
        <row r="560">
          <cell r="K560"/>
          <cell r="V560"/>
          <cell r="W560"/>
        </row>
        <row r="561">
          <cell r="K561"/>
          <cell r="V561"/>
          <cell r="W561"/>
        </row>
        <row r="562">
          <cell r="K562"/>
          <cell r="V562"/>
          <cell r="W562"/>
        </row>
        <row r="563">
          <cell r="K563"/>
          <cell r="V563"/>
          <cell r="W563"/>
        </row>
        <row r="564">
          <cell r="K564"/>
          <cell r="V564"/>
          <cell r="W564"/>
        </row>
        <row r="565">
          <cell r="K565"/>
          <cell r="V565"/>
          <cell r="W565"/>
        </row>
        <row r="566">
          <cell r="K566"/>
          <cell r="V566"/>
          <cell r="W566"/>
        </row>
        <row r="567">
          <cell r="K567"/>
          <cell r="V567"/>
          <cell r="W567"/>
        </row>
        <row r="568">
          <cell r="K568"/>
          <cell r="V568"/>
          <cell r="W568"/>
        </row>
        <row r="569">
          <cell r="K569"/>
          <cell r="V569"/>
          <cell r="W569"/>
        </row>
        <row r="570">
          <cell r="K570"/>
          <cell r="V570"/>
          <cell r="W570"/>
        </row>
        <row r="571">
          <cell r="K571"/>
          <cell r="V571"/>
          <cell r="W571"/>
        </row>
        <row r="572">
          <cell r="K572"/>
          <cell r="V572"/>
          <cell r="W572"/>
        </row>
        <row r="573">
          <cell r="K573"/>
          <cell r="V573"/>
          <cell r="W573"/>
        </row>
        <row r="574">
          <cell r="K574"/>
          <cell r="V574"/>
          <cell r="W574"/>
        </row>
        <row r="575">
          <cell r="K575"/>
          <cell r="V575"/>
          <cell r="W575"/>
        </row>
        <row r="576">
          <cell r="K576"/>
          <cell r="V576"/>
          <cell r="W576"/>
        </row>
        <row r="577">
          <cell r="K577"/>
          <cell r="V577"/>
          <cell r="W577"/>
        </row>
        <row r="578">
          <cell r="K578"/>
          <cell r="V578"/>
          <cell r="W578"/>
        </row>
        <row r="579">
          <cell r="K579"/>
          <cell r="V579"/>
          <cell r="W579"/>
        </row>
        <row r="580">
          <cell r="K580"/>
          <cell r="V580"/>
          <cell r="W580"/>
        </row>
        <row r="581">
          <cell r="K581"/>
          <cell r="V581"/>
          <cell r="W581"/>
        </row>
        <row r="582">
          <cell r="K582"/>
          <cell r="V582"/>
          <cell r="W582"/>
        </row>
        <row r="583">
          <cell r="K583"/>
          <cell r="V583"/>
          <cell r="W583"/>
        </row>
        <row r="584">
          <cell r="K584"/>
          <cell r="V584"/>
          <cell r="W584"/>
        </row>
        <row r="585">
          <cell r="K585"/>
          <cell r="V585"/>
          <cell r="W585"/>
        </row>
        <row r="586">
          <cell r="K586"/>
          <cell r="V586"/>
          <cell r="W586"/>
        </row>
        <row r="587">
          <cell r="K587"/>
          <cell r="V587"/>
          <cell r="W587"/>
        </row>
        <row r="588">
          <cell r="K588"/>
          <cell r="V588"/>
          <cell r="W588"/>
        </row>
        <row r="589">
          <cell r="K589"/>
          <cell r="V589"/>
          <cell r="W589"/>
        </row>
        <row r="590">
          <cell r="K590"/>
          <cell r="V590"/>
          <cell r="W590"/>
        </row>
        <row r="591">
          <cell r="K591"/>
          <cell r="V591"/>
          <cell r="W591"/>
        </row>
        <row r="592">
          <cell r="K592"/>
          <cell r="V592"/>
          <cell r="W592"/>
        </row>
        <row r="593">
          <cell r="K593"/>
          <cell r="V593"/>
          <cell r="W593"/>
        </row>
        <row r="594">
          <cell r="K594"/>
          <cell r="V594"/>
          <cell r="W594"/>
        </row>
        <row r="595">
          <cell r="K595"/>
          <cell r="V595"/>
          <cell r="W595"/>
        </row>
        <row r="596">
          <cell r="K596"/>
          <cell r="V596"/>
          <cell r="W596"/>
        </row>
        <row r="597">
          <cell r="K597"/>
          <cell r="V597"/>
          <cell r="W597"/>
        </row>
        <row r="598">
          <cell r="K598"/>
          <cell r="V598"/>
          <cell r="W598"/>
        </row>
        <row r="599">
          <cell r="K599"/>
          <cell r="V599"/>
          <cell r="W599"/>
        </row>
        <row r="600">
          <cell r="K600"/>
          <cell r="V600"/>
          <cell r="W600"/>
        </row>
        <row r="601">
          <cell r="K601"/>
          <cell r="V601"/>
          <cell r="W601"/>
        </row>
        <row r="602">
          <cell r="K602"/>
          <cell r="V602"/>
          <cell r="W602"/>
        </row>
        <row r="603">
          <cell r="K603"/>
          <cell r="V603"/>
          <cell r="W603"/>
        </row>
        <row r="604">
          <cell r="K604"/>
          <cell r="V604"/>
          <cell r="W604"/>
        </row>
        <row r="605">
          <cell r="K605"/>
          <cell r="V605"/>
          <cell r="W605"/>
        </row>
        <row r="606">
          <cell r="K606"/>
          <cell r="V606"/>
          <cell r="W606"/>
        </row>
        <row r="607">
          <cell r="K607"/>
          <cell r="V607"/>
          <cell r="W607"/>
        </row>
        <row r="608">
          <cell r="K608"/>
          <cell r="V608"/>
          <cell r="W608"/>
        </row>
        <row r="609">
          <cell r="K609"/>
          <cell r="V609"/>
          <cell r="W609"/>
        </row>
        <row r="610">
          <cell r="K610"/>
          <cell r="V610"/>
          <cell r="W610"/>
        </row>
        <row r="611">
          <cell r="K611"/>
          <cell r="V611"/>
          <cell r="W611"/>
        </row>
        <row r="612">
          <cell r="K612"/>
          <cell r="V612"/>
          <cell r="W612"/>
        </row>
        <row r="613">
          <cell r="K613"/>
          <cell r="V613"/>
          <cell r="W613"/>
        </row>
        <row r="614">
          <cell r="K614"/>
          <cell r="V614"/>
          <cell r="W614"/>
        </row>
        <row r="615">
          <cell r="K615"/>
          <cell r="V615"/>
          <cell r="W615"/>
        </row>
        <row r="616">
          <cell r="K616"/>
          <cell r="V616"/>
          <cell r="W616"/>
        </row>
        <row r="617">
          <cell r="K617"/>
          <cell r="V617"/>
          <cell r="W617"/>
        </row>
        <row r="618">
          <cell r="K618"/>
          <cell r="V618"/>
          <cell r="W618"/>
        </row>
        <row r="619">
          <cell r="K619"/>
          <cell r="V619"/>
          <cell r="W619"/>
        </row>
        <row r="620">
          <cell r="K620"/>
          <cell r="V620"/>
          <cell r="W620"/>
        </row>
        <row r="621">
          <cell r="K621"/>
          <cell r="V621"/>
          <cell r="W621"/>
        </row>
        <row r="622">
          <cell r="K622"/>
          <cell r="V622"/>
          <cell r="W622"/>
        </row>
        <row r="623">
          <cell r="K623"/>
          <cell r="V623"/>
          <cell r="W623"/>
        </row>
        <row r="624">
          <cell r="K624"/>
          <cell r="V624"/>
          <cell r="W624"/>
        </row>
        <row r="625">
          <cell r="K625"/>
          <cell r="V625"/>
          <cell r="W625"/>
        </row>
        <row r="626">
          <cell r="K626"/>
          <cell r="V626"/>
          <cell r="W626"/>
        </row>
        <row r="627">
          <cell r="K627"/>
          <cell r="V627"/>
          <cell r="W627"/>
        </row>
        <row r="628">
          <cell r="K628"/>
          <cell r="V628"/>
          <cell r="W628"/>
        </row>
        <row r="629">
          <cell r="K629"/>
          <cell r="V629"/>
          <cell r="W629"/>
        </row>
        <row r="630">
          <cell r="K630"/>
          <cell r="V630"/>
          <cell r="W630"/>
        </row>
        <row r="631">
          <cell r="K631"/>
          <cell r="V631"/>
          <cell r="W631"/>
        </row>
        <row r="632">
          <cell r="K632"/>
          <cell r="V632"/>
          <cell r="W632"/>
        </row>
        <row r="633">
          <cell r="K633"/>
          <cell r="V633"/>
          <cell r="W633"/>
        </row>
        <row r="634">
          <cell r="K634"/>
          <cell r="V634"/>
          <cell r="W634"/>
        </row>
        <row r="635">
          <cell r="K635"/>
          <cell r="V635"/>
          <cell r="W635"/>
        </row>
        <row r="636">
          <cell r="K636"/>
          <cell r="V636"/>
          <cell r="W636"/>
        </row>
        <row r="637">
          <cell r="K637"/>
          <cell r="V637"/>
          <cell r="W637"/>
        </row>
        <row r="638">
          <cell r="K638"/>
          <cell r="V638"/>
          <cell r="W638"/>
        </row>
        <row r="639">
          <cell r="K639"/>
          <cell r="V639"/>
          <cell r="W639"/>
        </row>
        <row r="640">
          <cell r="K640"/>
          <cell r="V640"/>
          <cell r="W640"/>
        </row>
        <row r="641">
          <cell r="K641"/>
          <cell r="V641"/>
          <cell r="W641"/>
        </row>
        <row r="642">
          <cell r="K642"/>
          <cell r="V642"/>
          <cell r="W642"/>
        </row>
        <row r="643">
          <cell r="K643"/>
          <cell r="V643"/>
          <cell r="W643"/>
        </row>
        <row r="644">
          <cell r="K644"/>
          <cell r="V644"/>
          <cell r="W644"/>
        </row>
        <row r="645">
          <cell r="K645"/>
          <cell r="V645"/>
          <cell r="W645"/>
        </row>
        <row r="646">
          <cell r="K646"/>
          <cell r="V646"/>
          <cell r="W646"/>
        </row>
        <row r="647">
          <cell r="K647"/>
          <cell r="V647"/>
          <cell r="W647"/>
        </row>
        <row r="648">
          <cell r="K648"/>
          <cell r="V648"/>
          <cell r="W648"/>
        </row>
        <row r="649">
          <cell r="K649"/>
          <cell r="V649"/>
          <cell r="W649"/>
        </row>
        <row r="650">
          <cell r="K650"/>
          <cell r="V650"/>
          <cell r="W650"/>
        </row>
        <row r="651">
          <cell r="K651"/>
          <cell r="V651"/>
          <cell r="W651"/>
        </row>
        <row r="652">
          <cell r="K652"/>
          <cell r="V652"/>
          <cell r="W652"/>
        </row>
        <row r="653">
          <cell r="K653"/>
          <cell r="V653"/>
          <cell r="W653"/>
        </row>
        <row r="654">
          <cell r="K654"/>
          <cell r="V654"/>
          <cell r="W654"/>
        </row>
        <row r="655">
          <cell r="K655"/>
          <cell r="V655"/>
          <cell r="W655"/>
        </row>
        <row r="656">
          <cell r="K656"/>
          <cell r="V656"/>
          <cell r="W656"/>
        </row>
        <row r="657">
          <cell r="K657"/>
          <cell r="V657"/>
          <cell r="W657"/>
        </row>
        <row r="658">
          <cell r="K658"/>
          <cell r="V658"/>
          <cell r="W658"/>
        </row>
        <row r="659">
          <cell r="K659"/>
          <cell r="V659"/>
          <cell r="W659"/>
        </row>
        <row r="660">
          <cell r="K660"/>
          <cell r="V660"/>
          <cell r="W660"/>
        </row>
        <row r="661">
          <cell r="K661"/>
          <cell r="V661"/>
          <cell r="W661"/>
        </row>
        <row r="662">
          <cell r="K662"/>
          <cell r="V662"/>
          <cell r="W662"/>
        </row>
        <row r="663">
          <cell r="K663"/>
          <cell r="V663"/>
          <cell r="W663"/>
        </row>
        <row r="664">
          <cell r="K664"/>
          <cell r="V664"/>
          <cell r="W664"/>
        </row>
        <row r="665">
          <cell r="K665"/>
          <cell r="V665"/>
          <cell r="W665"/>
        </row>
        <row r="666">
          <cell r="K666"/>
          <cell r="V666"/>
          <cell r="W666"/>
        </row>
        <row r="667">
          <cell r="K667"/>
          <cell r="V667"/>
          <cell r="W667"/>
        </row>
        <row r="668">
          <cell r="K668"/>
          <cell r="V668"/>
          <cell r="W668"/>
        </row>
        <row r="669">
          <cell r="K669"/>
          <cell r="V669"/>
          <cell r="W669"/>
        </row>
        <row r="670">
          <cell r="K670"/>
          <cell r="V670"/>
          <cell r="W670"/>
        </row>
        <row r="671">
          <cell r="K671"/>
          <cell r="V671"/>
          <cell r="W671"/>
        </row>
        <row r="672">
          <cell r="K672"/>
          <cell r="V672"/>
          <cell r="W672"/>
        </row>
        <row r="673">
          <cell r="K673"/>
          <cell r="V673"/>
          <cell r="W673"/>
        </row>
        <row r="674">
          <cell r="K674"/>
          <cell r="V674"/>
          <cell r="W674"/>
        </row>
        <row r="675">
          <cell r="K675"/>
          <cell r="V675"/>
          <cell r="W675"/>
        </row>
        <row r="676">
          <cell r="K676"/>
          <cell r="V676"/>
          <cell r="W676"/>
        </row>
        <row r="677">
          <cell r="K677"/>
          <cell r="V677"/>
          <cell r="W677"/>
        </row>
        <row r="678">
          <cell r="K678"/>
          <cell r="V678"/>
          <cell r="W678"/>
        </row>
        <row r="679">
          <cell r="K679"/>
          <cell r="V679"/>
          <cell r="W679"/>
        </row>
        <row r="680">
          <cell r="K680"/>
          <cell r="V680"/>
          <cell r="W680"/>
        </row>
        <row r="681">
          <cell r="K681"/>
          <cell r="V681"/>
          <cell r="W681"/>
        </row>
        <row r="682">
          <cell r="K682"/>
          <cell r="V682"/>
          <cell r="W682"/>
        </row>
        <row r="683">
          <cell r="K683"/>
          <cell r="V683"/>
          <cell r="W683"/>
        </row>
        <row r="684">
          <cell r="K684"/>
          <cell r="V684"/>
          <cell r="W684"/>
        </row>
        <row r="685">
          <cell r="K685"/>
          <cell r="V685"/>
          <cell r="W685"/>
        </row>
        <row r="686">
          <cell r="K686"/>
          <cell r="V686"/>
          <cell r="W686"/>
        </row>
        <row r="687">
          <cell r="K687"/>
          <cell r="V687"/>
          <cell r="W687"/>
        </row>
        <row r="688">
          <cell r="K688"/>
          <cell r="V688"/>
          <cell r="W688"/>
        </row>
        <row r="689">
          <cell r="K689"/>
          <cell r="V689"/>
          <cell r="W689"/>
        </row>
        <row r="690">
          <cell r="K690"/>
          <cell r="V690"/>
          <cell r="W690"/>
        </row>
        <row r="691">
          <cell r="K691"/>
          <cell r="V691"/>
          <cell r="W691"/>
        </row>
        <row r="692">
          <cell r="K692"/>
          <cell r="V692"/>
          <cell r="W692"/>
        </row>
        <row r="693">
          <cell r="K693"/>
          <cell r="V693"/>
          <cell r="W693"/>
        </row>
        <row r="694">
          <cell r="K694"/>
          <cell r="V694"/>
          <cell r="W694"/>
        </row>
        <row r="695">
          <cell r="K695"/>
          <cell r="V695"/>
          <cell r="W695"/>
        </row>
        <row r="696">
          <cell r="K696"/>
          <cell r="V696"/>
          <cell r="W696"/>
        </row>
        <row r="697">
          <cell r="K697"/>
          <cell r="V697"/>
          <cell r="W697"/>
        </row>
        <row r="698">
          <cell r="K698"/>
          <cell r="V698"/>
          <cell r="W698"/>
        </row>
        <row r="699">
          <cell r="K699"/>
          <cell r="V699"/>
          <cell r="W699"/>
        </row>
        <row r="700">
          <cell r="K700"/>
          <cell r="V700"/>
          <cell r="W700"/>
        </row>
        <row r="701">
          <cell r="K701"/>
          <cell r="V701"/>
          <cell r="W701"/>
        </row>
        <row r="702">
          <cell r="K702"/>
          <cell r="V702"/>
          <cell r="W702"/>
        </row>
        <row r="703">
          <cell r="K703"/>
          <cell r="V703"/>
          <cell r="W703"/>
        </row>
        <row r="704">
          <cell r="K704"/>
          <cell r="V704"/>
          <cell r="W704"/>
        </row>
        <row r="705">
          <cell r="K705"/>
          <cell r="V705"/>
          <cell r="W705"/>
        </row>
        <row r="706">
          <cell r="K706"/>
          <cell r="V706"/>
          <cell r="W706"/>
        </row>
        <row r="707">
          <cell r="K707"/>
          <cell r="V707"/>
          <cell r="W707"/>
        </row>
        <row r="708">
          <cell r="K708"/>
          <cell r="V708"/>
          <cell r="W708"/>
        </row>
        <row r="709">
          <cell r="K709"/>
          <cell r="V709"/>
          <cell r="W709"/>
        </row>
        <row r="710">
          <cell r="K710"/>
          <cell r="V710"/>
          <cell r="W710"/>
        </row>
        <row r="711">
          <cell r="K711"/>
          <cell r="V711"/>
          <cell r="W711"/>
        </row>
        <row r="712">
          <cell r="K712"/>
          <cell r="V712"/>
          <cell r="W712"/>
        </row>
        <row r="713">
          <cell r="K713"/>
          <cell r="V713"/>
          <cell r="W713"/>
        </row>
        <row r="714">
          <cell r="K714"/>
          <cell r="V714"/>
          <cell r="W714"/>
        </row>
        <row r="715">
          <cell r="K715"/>
          <cell r="V715"/>
          <cell r="W715"/>
        </row>
        <row r="716">
          <cell r="K716"/>
          <cell r="V716"/>
          <cell r="W716"/>
        </row>
        <row r="717">
          <cell r="K717"/>
          <cell r="V717"/>
          <cell r="W717"/>
        </row>
        <row r="718">
          <cell r="K718"/>
          <cell r="V718"/>
          <cell r="W718"/>
        </row>
        <row r="719">
          <cell r="K719"/>
          <cell r="V719"/>
          <cell r="W719"/>
        </row>
        <row r="720">
          <cell r="K720"/>
          <cell r="V720"/>
          <cell r="W720"/>
        </row>
        <row r="721">
          <cell r="K721"/>
          <cell r="V721"/>
          <cell r="W721"/>
        </row>
        <row r="722">
          <cell r="K722"/>
          <cell r="V722"/>
          <cell r="W722"/>
        </row>
        <row r="723">
          <cell r="K723"/>
          <cell r="V723"/>
          <cell r="W723"/>
        </row>
        <row r="724">
          <cell r="K724"/>
          <cell r="V724"/>
          <cell r="W724"/>
        </row>
        <row r="725">
          <cell r="K725"/>
          <cell r="V725"/>
          <cell r="W725"/>
        </row>
        <row r="726">
          <cell r="K726"/>
          <cell r="V726"/>
          <cell r="W726"/>
        </row>
        <row r="727">
          <cell r="K727"/>
          <cell r="V727"/>
          <cell r="W727"/>
        </row>
        <row r="728">
          <cell r="K728"/>
          <cell r="V728"/>
          <cell r="W728"/>
        </row>
        <row r="729">
          <cell r="K729"/>
          <cell r="V729"/>
          <cell r="W729"/>
        </row>
        <row r="730">
          <cell r="K730"/>
          <cell r="V730"/>
          <cell r="W730"/>
        </row>
        <row r="731">
          <cell r="K731"/>
          <cell r="V731"/>
          <cell r="W731"/>
        </row>
        <row r="732">
          <cell r="K732"/>
          <cell r="V732"/>
          <cell r="W732"/>
        </row>
        <row r="733">
          <cell r="K733"/>
          <cell r="V733"/>
          <cell r="W733"/>
        </row>
        <row r="734">
          <cell r="K734"/>
          <cell r="V734"/>
          <cell r="W734"/>
        </row>
        <row r="735">
          <cell r="K735"/>
          <cell r="V735"/>
          <cell r="W735"/>
        </row>
        <row r="736">
          <cell r="K736"/>
          <cell r="V736"/>
          <cell r="W736"/>
        </row>
        <row r="737">
          <cell r="K737"/>
          <cell r="V737"/>
          <cell r="W737"/>
        </row>
        <row r="738">
          <cell r="K738"/>
          <cell r="V738"/>
          <cell r="W738"/>
        </row>
        <row r="739">
          <cell r="K739"/>
          <cell r="V739"/>
          <cell r="W739"/>
        </row>
        <row r="740">
          <cell r="K740"/>
          <cell r="V740"/>
          <cell r="W740"/>
        </row>
        <row r="741">
          <cell r="K741"/>
          <cell r="V741"/>
          <cell r="W741"/>
        </row>
        <row r="742">
          <cell r="K742"/>
          <cell r="V742"/>
          <cell r="W742"/>
        </row>
        <row r="743">
          <cell r="K743"/>
          <cell r="V743"/>
          <cell r="W743"/>
        </row>
        <row r="744">
          <cell r="K744"/>
          <cell r="V744"/>
          <cell r="W744"/>
        </row>
        <row r="745">
          <cell r="K745"/>
          <cell r="V745"/>
          <cell r="W745"/>
        </row>
        <row r="746">
          <cell r="K746"/>
          <cell r="V746"/>
          <cell r="W746"/>
        </row>
        <row r="747">
          <cell r="K747"/>
          <cell r="V747"/>
          <cell r="W747"/>
        </row>
        <row r="748">
          <cell r="K748"/>
          <cell r="V748"/>
          <cell r="W748"/>
        </row>
        <row r="749">
          <cell r="K749"/>
          <cell r="V749"/>
          <cell r="W749"/>
        </row>
        <row r="750">
          <cell r="K750"/>
          <cell r="V750"/>
          <cell r="W750"/>
        </row>
        <row r="751">
          <cell r="K751"/>
          <cell r="V751"/>
          <cell r="W751"/>
        </row>
        <row r="752">
          <cell r="K752"/>
          <cell r="V752"/>
          <cell r="W752"/>
        </row>
        <row r="753">
          <cell r="K753"/>
          <cell r="V753"/>
          <cell r="W753"/>
        </row>
        <row r="754">
          <cell r="K754"/>
          <cell r="V754"/>
          <cell r="W754"/>
        </row>
        <row r="755">
          <cell r="K755"/>
          <cell r="V755"/>
          <cell r="W755"/>
        </row>
        <row r="756">
          <cell r="K756"/>
          <cell r="V756"/>
          <cell r="W756"/>
        </row>
        <row r="757">
          <cell r="K757"/>
          <cell r="V757"/>
          <cell r="W757"/>
        </row>
        <row r="758">
          <cell r="K758"/>
          <cell r="V758"/>
          <cell r="W758"/>
        </row>
        <row r="759">
          <cell r="K759"/>
          <cell r="V759"/>
          <cell r="W759"/>
        </row>
        <row r="760">
          <cell r="K760"/>
          <cell r="V760"/>
          <cell r="W760"/>
        </row>
        <row r="761">
          <cell r="K761"/>
          <cell r="V761"/>
          <cell r="W761"/>
        </row>
        <row r="762">
          <cell r="K762"/>
          <cell r="V762"/>
          <cell r="W762"/>
        </row>
        <row r="763">
          <cell r="K763"/>
          <cell r="V763"/>
          <cell r="W763"/>
        </row>
        <row r="764">
          <cell r="K764"/>
          <cell r="V764"/>
          <cell r="W764"/>
        </row>
        <row r="765">
          <cell r="K765"/>
          <cell r="V765"/>
          <cell r="W765"/>
        </row>
        <row r="766">
          <cell r="K766"/>
          <cell r="V766"/>
          <cell r="W766"/>
        </row>
        <row r="767">
          <cell r="K767"/>
          <cell r="V767"/>
          <cell r="W767"/>
        </row>
        <row r="768">
          <cell r="K768"/>
          <cell r="V768"/>
          <cell r="W768"/>
        </row>
        <row r="769">
          <cell r="K769"/>
          <cell r="V769"/>
          <cell r="W769"/>
        </row>
        <row r="770">
          <cell r="K770"/>
          <cell r="V770"/>
          <cell r="W770"/>
        </row>
        <row r="771">
          <cell r="K771"/>
          <cell r="V771"/>
          <cell r="W771"/>
        </row>
        <row r="772">
          <cell r="K772"/>
          <cell r="V772"/>
          <cell r="W772"/>
        </row>
        <row r="773">
          <cell r="K773"/>
          <cell r="V773"/>
          <cell r="W773"/>
        </row>
        <row r="774">
          <cell r="K774"/>
          <cell r="V774"/>
          <cell r="W774"/>
        </row>
        <row r="775">
          <cell r="K775"/>
          <cell r="V775"/>
          <cell r="W775"/>
        </row>
        <row r="776">
          <cell r="K776"/>
          <cell r="V776"/>
          <cell r="W776"/>
        </row>
        <row r="777">
          <cell r="K777"/>
          <cell r="V777"/>
          <cell r="W777"/>
        </row>
        <row r="778">
          <cell r="K778"/>
          <cell r="V778"/>
          <cell r="W778"/>
        </row>
        <row r="779">
          <cell r="K779"/>
          <cell r="V779"/>
          <cell r="W779"/>
        </row>
        <row r="780">
          <cell r="K780"/>
          <cell r="V780"/>
          <cell r="W780"/>
        </row>
        <row r="781">
          <cell r="K781"/>
          <cell r="V781"/>
          <cell r="W781"/>
        </row>
        <row r="782">
          <cell r="K782"/>
          <cell r="V782"/>
          <cell r="W782"/>
        </row>
        <row r="783">
          <cell r="K783"/>
          <cell r="V783"/>
          <cell r="W783"/>
        </row>
        <row r="784">
          <cell r="K784"/>
          <cell r="V784"/>
          <cell r="W784"/>
        </row>
        <row r="785">
          <cell r="K785"/>
          <cell r="V785"/>
          <cell r="W785"/>
        </row>
        <row r="786">
          <cell r="K786"/>
          <cell r="V786"/>
          <cell r="W786"/>
        </row>
        <row r="787">
          <cell r="K787"/>
          <cell r="V787"/>
          <cell r="W787"/>
        </row>
        <row r="788">
          <cell r="K788"/>
          <cell r="V788"/>
          <cell r="W788"/>
        </row>
        <row r="789">
          <cell r="K789"/>
          <cell r="V789"/>
          <cell r="W789"/>
        </row>
        <row r="790">
          <cell r="K790"/>
          <cell r="V790"/>
          <cell r="W790"/>
        </row>
        <row r="791">
          <cell r="K791"/>
          <cell r="V791"/>
          <cell r="W791"/>
        </row>
        <row r="792">
          <cell r="K792"/>
          <cell r="V792"/>
          <cell r="W792"/>
        </row>
        <row r="793">
          <cell r="K793"/>
          <cell r="V793"/>
          <cell r="W793"/>
        </row>
        <row r="794">
          <cell r="K794"/>
          <cell r="V794"/>
          <cell r="W794"/>
        </row>
        <row r="795">
          <cell r="K795"/>
          <cell r="V795"/>
          <cell r="W795"/>
        </row>
        <row r="796">
          <cell r="K796"/>
          <cell r="V796"/>
          <cell r="W796"/>
        </row>
        <row r="797">
          <cell r="K797"/>
          <cell r="V797"/>
          <cell r="W797"/>
        </row>
        <row r="798">
          <cell r="K798"/>
          <cell r="V798"/>
          <cell r="W798"/>
        </row>
        <row r="799">
          <cell r="K799"/>
          <cell r="V799"/>
          <cell r="W799"/>
        </row>
        <row r="800">
          <cell r="K800"/>
          <cell r="V800"/>
          <cell r="W800"/>
        </row>
        <row r="801">
          <cell r="K801"/>
          <cell r="V801"/>
          <cell r="W801"/>
        </row>
        <row r="802">
          <cell r="K802"/>
          <cell r="V802"/>
          <cell r="W802"/>
        </row>
        <row r="803">
          <cell r="K803"/>
          <cell r="V803"/>
          <cell r="W803"/>
        </row>
        <row r="804">
          <cell r="K804"/>
          <cell r="V804"/>
          <cell r="W804"/>
        </row>
        <row r="805">
          <cell r="K805"/>
          <cell r="V805"/>
          <cell r="W805"/>
        </row>
        <row r="806">
          <cell r="K806"/>
          <cell r="V806"/>
          <cell r="W806"/>
        </row>
        <row r="807">
          <cell r="K807"/>
          <cell r="V807"/>
          <cell r="W807"/>
        </row>
        <row r="808">
          <cell r="K808"/>
          <cell r="V808"/>
          <cell r="W808"/>
        </row>
        <row r="809">
          <cell r="K809"/>
          <cell r="V809"/>
          <cell r="W809"/>
        </row>
        <row r="810">
          <cell r="K810"/>
          <cell r="V810"/>
          <cell r="W810"/>
        </row>
        <row r="811">
          <cell r="K811"/>
          <cell r="V811"/>
          <cell r="W811"/>
        </row>
        <row r="812">
          <cell r="K812"/>
          <cell r="V812"/>
          <cell r="W812"/>
        </row>
        <row r="813">
          <cell r="K813"/>
          <cell r="V813"/>
          <cell r="W813"/>
        </row>
        <row r="814">
          <cell r="K814"/>
          <cell r="V814"/>
          <cell r="W814"/>
        </row>
        <row r="815">
          <cell r="K815"/>
          <cell r="V815"/>
          <cell r="W815"/>
        </row>
        <row r="816">
          <cell r="K816"/>
          <cell r="V816"/>
          <cell r="W816"/>
        </row>
        <row r="817">
          <cell r="K817"/>
          <cell r="V817"/>
          <cell r="W817"/>
        </row>
        <row r="818">
          <cell r="K818"/>
          <cell r="V818"/>
          <cell r="W818"/>
        </row>
        <row r="819">
          <cell r="K819"/>
          <cell r="V819"/>
          <cell r="W819"/>
        </row>
        <row r="820">
          <cell r="K820"/>
          <cell r="V820"/>
          <cell r="W820"/>
        </row>
        <row r="821">
          <cell r="K821"/>
          <cell r="V821"/>
          <cell r="W821"/>
        </row>
        <row r="822">
          <cell r="K822"/>
          <cell r="V822"/>
          <cell r="W822"/>
        </row>
        <row r="823">
          <cell r="K823"/>
          <cell r="V823"/>
          <cell r="W823"/>
        </row>
        <row r="824">
          <cell r="K824"/>
          <cell r="V824"/>
          <cell r="W824"/>
        </row>
        <row r="825">
          <cell r="K825"/>
          <cell r="V825"/>
          <cell r="W825"/>
        </row>
        <row r="826">
          <cell r="K826"/>
          <cell r="V826"/>
          <cell r="W826"/>
        </row>
        <row r="827">
          <cell r="K827"/>
          <cell r="V827"/>
          <cell r="W827"/>
        </row>
        <row r="828">
          <cell r="K828"/>
          <cell r="V828"/>
          <cell r="W828"/>
        </row>
        <row r="829">
          <cell r="K829"/>
          <cell r="V829"/>
          <cell r="W829"/>
        </row>
        <row r="830">
          <cell r="K830"/>
          <cell r="V830"/>
          <cell r="W830"/>
        </row>
        <row r="831">
          <cell r="K831"/>
          <cell r="V831"/>
          <cell r="W831"/>
        </row>
        <row r="832">
          <cell r="K832"/>
          <cell r="V832"/>
          <cell r="W832"/>
        </row>
        <row r="833">
          <cell r="K833"/>
          <cell r="V833"/>
          <cell r="W833"/>
        </row>
        <row r="834">
          <cell r="K834"/>
          <cell r="V834"/>
          <cell r="W834"/>
        </row>
        <row r="835">
          <cell r="K835"/>
          <cell r="V835"/>
          <cell r="W835"/>
        </row>
        <row r="836">
          <cell r="K836"/>
          <cell r="V836"/>
          <cell r="W836"/>
        </row>
        <row r="837">
          <cell r="K837"/>
          <cell r="V837"/>
          <cell r="W837"/>
        </row>
        <row r="838">
          <cell r="K838"/>
          <cell r="V838"/>
          <cell r="W838"/>
        </row>
        <row r="839">
          <cell r="K839"/>
          <cell r="V839"/>
          <cell r="W839"/>
        </row>
        <row r="840">
          <cell r="K840"/>
          <cell r="V840"/>
          <cell r="W840"/>
        </row>
        <row r="841">
          <cell r="K841"/>
          <cell r="V841"/>
          <cell r="W841"/>
        </row>
        <row r="842">
          <cell r="K842"/>
          <cell r="V842"/>
          <cell r="W842"/>
        </row>
        <row r="843">
          <cell r="K843"/>
          <cell r="V843"/>
          <cell r="W843"/>
        </row>
        <row r="844">
          <cell r="K844"/>
          <cell r="V844"/>
          <cell r="W844"/>
        </row>
        <row r="845">
          <cell r="K845"/>
          <cell r="V845"/>
          <cell r="W845"/>
        </row>
        <row r="846">
          <cell r="K846"/>
          <cell r="V846"/>
          <cell r="W846"/>
        </row>
        <row r="847">
          <cell r="K847"/>
          <cell r="V847"/>
          <cell r="W847"/>
        </row>
        <row r="848">
          <cell r="K848"/>
          <cell r="V848"/>
          <cell r="W848"/>
        </row>
      </sheetData>
      <sheetData sheetId="4">
        <row r="1">
          <cell r="B1" t="str">
            <v>2023-10-08 → 2024-01-08の受注実績を(I)列に表示しています</v>
          </cell>
          <cell r="C1"/>
          <cell r="F1" t="str">
            <v>背景黄色原価：4月新原価</v>
          </cell>
          <cell r="J1" t="str">
            <v>2024/01/09_02:42</v>
          </cell>
          <cell r="K1" t="str">
            <v>2024/01/09_07:30</v>
          </cell>
          <cell r="N1" t="str">
            <v>PT設定なし</v>
          </cell>
          <cell r="O1" t="str">
            <v>PT3倍</v>
          </cell>
          <cell r="V1" t="str">
            <v>PT設定なし</v>
          </cell>
          <cell r="W1"/>
        </row>
        <row r="2">
          <cell r="B2" t="str">
            <v>YOKOHAMA</v>
          </cell>
          <cell r="C2"/>
          <cell r="D2"/>
          <cell r="E2"/>
          <cell r="F2"/>
          <cell r="G2"/>
          <cell r="H2"/>
          <cell r="I2"/>
          <cell r="J2"/>
          <cell r="K2"/>
          <cell r="L2" t="str">
            <v>ヤフー</v>
          </cell>
          <cell r="M2"/>
          <cell r="N2"/>
          <cell r="O2"/>
          <cell r="P2"/>
          <cell r="Q2"/>
          <cell r="R2"/>
          <cell r="S2"/>
          <cell r="T2"/>
          <cell r="U2"/>
          <cell r="V2" t="str">
            <v>楽天</v>
          </cell>
          <cell r="W2"/>
          <cell r="X2"/>
          <cell r="Y2"/>
          <cell r="Z2"/>
          <cell r="AA2"/>
          <cell r="AB2"/>
          <cell r="AC2"/>
          <cell r="AD2"/>
          <cell r="AE2"/>
          <cell r="AF2"/>
          <cell r="AG2" t="str">
            <v>AU</v>
          </cell>
          <cell r="AH2"/>
        </row>
        <row r="3">
          <cell r="B3"/>
          <cell r="C3"/>
          <cell r="D3"/>
          <cell r="E3"/>
          <cell r="F3"/>
          <cell r="G3"/>
          <cell r="H3"/>
          <cell r="I3"/>
          <cell r="J3"/>
          <cell r="K3"/>
          <cell r="L3" t="str">
            <v>SC</v>
          </cell>
          <cell r="M3"/>
          <cell r="N3"/>
          <cell r="O3"/>
          <cell r="P3"/>
          <cell r="Q3"/>
          <cell r="R3"/>
          <cell r="S3"/>
          <cell r="T3"/>
          <cell r="U3"/>
          <cell r="V3" t="str">
            <v>SC</v>
          </cell>
          <cell r="W3" t="str">
            <v>SP</v>
          </cell>
          <cell r="X3"/>
          <cell r="Y3"/>
          <cell r="Z3"/>
          <cell r="AA3"/>
          <cell r="AB3"/>
          <cell r="AC3"/>
          <cell r="AD3"/>
          <cell r="AE3"/>
          <cell r="AF3"/>
          <cell r="AG3" t="str">
            <v>SC</v>
          </cell>
          <cell r="AH3"/>
        </row>
        <row r="4">
          <cell r="B4" t="str">
            <v>商品コード</v>
          </cell>
          <cell r="C4" t="str">
            <v>JANコード</v>
          </cell>
          <cell r="D4" t="str">
            <v>メーカー
CODE</v>
          </cell>
          <cell r="E4" t="str">
            <v>パターン</v>
          </cell>
          <cell r="F4" t="str">
            <v>サイズ</v>
          </cell>
          <cell r="G4" t="str">
            <v>サイズ略</v>
          </cell>
          <cell r="H4" t="str">
            <v>A表</v>
          </cell>
          <cell r="I4" t="str">
            <v>最終原価</v>
          </cell>
          <cell r="J4" t="str">
            <v>実績</v>
          </cell>
          <cell r="K4" t="str">
            <v>在庫</v>
          </cell>
          <cell r="L4" t="str">
            <v>売価
（送料込）</v>
          </cell>
          <cell r="M4" t="str">
            <v>送料別
（税抜）</v>
          </cell>
          <cell r="N4" t="str">
            <v>粗利率</v>
          </cell>
          <cell r="O4" t="str">
            <v>備考</v>
          </cell>
          <cell r="P4" t="str">
            <v>自社
差異</v>
          </cell>
          <cell r="Q4" t="str">
            <v>更新</v>
          </cell>
          <cell r="R4" t="str">
            <v>ヤフー
最安値
（送料込）</v>
          </cell>
          <cell r="S4" t="str">
            <v>店舗名</v>
          </cell>
          <cell r="T4" t="str">
            <v>前回金額</v>
          </cell>
          <cell r="U4" t="str">
            <v>前回
差異</v>
          </cell>
          <cell r="V4" t="str">
            <v>売価
（送料込）</v>
          </cell>
          <cell r="W4" t="str">
            <v>売価
（送料込）</v>
          </cell>
          <cell r="X4" t="str">
            <v>送料別
（税抜）</v>
          </cell>
          <cell r="Y4" t="str">
            <v>粗利率</v>
          </cell>
          <cell r="Z4" t="str">
            <v>備考</v>
          </cell>
          <cell r="AA4" t="str">
            <v>自社
差異</v>
          </cell>
          <cell r="AB4" t="str">
            <v>更新</v>
          </cell>
          <cell r="AC4" t="str">
            <v>楽天
最安値
（送料込）</v>
          </cell>
          <cell r="AD4" t="str">
            <v>店舗名</v>
          </cell>
          <cell r="AE4" t="str">
            <v>前回金額</v>
          </cell>
          <cell r="AF4" t="str">
            <v>前回
差異</v>
          </cell>
          <cell r="AG4" t="str">
            <v>商品LotNo
単品</v>
          </cell>
          <cell r="AH4" t="str">
            <v>商品LotNo
4本セット</v>
          </cell>
        </row>
        <row r="5">
          <cell r="B5">
            <v>2154517129810</v>
          </cell>
          <cell r="C5">
            <v>4968814899912</v>
          </cell>
          <cell r="D5" t="str">
            <v>R0393</v>
          </cell>
          <cell r="E5" t="str">
            <v>Advan Fleva V701（並行）</v>
          </cell>
          <cell r="F5" t="str">
            <v>215/45R17 91W XL</v>
          </cell>
          <cell r="G5" t="str">
            <v>215/45R17</v>
          </cell>
          <cell r="H5" t="str">
            <v/>
          </cell>
          <cell r="I5">
            <v>10860</v>
          </cell>
          <cell r="J5">
            <v>0</v>
          </cell>
          <cell r="K5">
            <v>0</v>
          </cell>
          <cell r="L5">
            <v>15199</v>
          </cell>
          <cell r="M5">
            <v>13340</v>
          </cell>
          <cell r="N5">
            <v>0.18590704650000001</v>
          </cell>
          <cell r="O5"/>
          <cell r="P5">
            <v>2451</v>
          </cell>
          <cell r="Q5">
            <v>45299</v>
          </cell>
          <cell r="R5">
            <v>17650</v>
          </cell>
          <cell r="S5" t="str">
            <v>カーポートマルゼン</v>
          </cell>
          <cell r="T5">
            <v>17200</v>
          </cell>
          <cell r="U5">
            <v>450</v>
          </cell>
          <cell r="V5">
            <v>14800</v>
          </cell>
          <cell r="W5">
            <v>14980</v>
          </cell>
          <cell r="X5">
            <v>13140.909089999999</v>
          </cell>
          <cell r="Y5">
            <v>0.17357315810000001</v>
          </cell>
          <cell r="Z5"/>
          <cell r="AA5">
            <v>2220</v>
          </cell>
          <cell r="AB5">
            <v>45299</v>
          </cell>
          <cell r="AC5">
            <v>17200</v>
          </cell>
          <cell r="AD5" t="str">
            <v>タイヤショップZERO楽天市場店</v>
          </cell>
          <cell r="AE5">
            <v>17200</v>
          </cell>
          <cell r="AF5">
            <v>0</v>
          </cell>
          <cell r="AG5">
            <v>606918301</v>
          </cell>
          <cell r="AH5">
            <v>606918307</v>
          </cell>
        </row>
        <row r="6">
          <cell r="B6">
            <v>2254517129800</v>
          </cell>
          <cell r="C6">
            <v>4968814899813</v>
          </cell>
          <cell r="D6" t="str">
            <v>R0382</v>
          </cell>
          <cell r="E6" t="str">
            <v>Advan Fleva V701（並行）</v>
          </cell>
          <cell r="F6" t="str">
            <v>225/45R17 94W XL</v>
          </cell>
          <cell r="G6" t="str">
            <v>225/45R17</v>
          </cell>
          <cell r="H6" t="str">
            <v/>
          </cell>
          <cell r="I6">
            <v>10724</v>
          </cell>
          <cell r="J6">
            <v>0</v>
          </cell>
          <cell r="K6">
            <v>0</v>
          </cell>
          <cell r="L6">
            <v>15480</v>
          </cell>
          <cell r="M6">
            <v>13595.45455</v>
          </cell>
          <cell r="N6">
            <v>0.21120695419999999</v>
          </cell>
          <cell r="O6"/>
          <cell r="P6">
            <v>-380</v>
          </cell>
          <cell r="Q6">
            <v>45299</v>
          </cell>
          <cell r="R6">
            <v>15100</v>
          </cell>
          <cell r="S6" t="str">
            <v>タイヤZ</v>
          </cell>
          <cell r="T6">
            <v>14980</v>
          </cell>
          <cell r="U6">
            <v>120</v>
          </cell>
          <cell r="V6"/>
          <cell r="W6">
            <v>15480</v>
          </cell>
          <cell r="X6">
            <v>13595.45455</v>
          </cell>
          <cell r="Y6">
            <v>0.21120695419999999</v>
          </cell>
          <cell r="Z6"/>
          <cell r="AA6">
            <v>-380</v>
          </cell>
          <cell r="AB6">
            <v>45299</v>
          </cell>
          <cell r="AC6">
            <v>15100</v>
          </cell>
          <cell r="AD6" t="str">
            <v>タイヤZ 楽天市場店</v>
          </cell>
          <cell r="AE6">
            <v>14980</v>
          </cell>
          <cell r="AF6">
            <v>120</v>
          </cell>
          <cell r="AG6">
            <v>606918303</v>
          </cell>
          <cell r="AH6">
            <v>606918309</v>
          </cell>
        </row>
        <row r="7">
          <cell r="B7">
            <v>2254018129811</v>
          </cell>
          <cell r="C7">
            <v>4968814931025</v>
          </cell>
          <cell r="D7" t="str">
            <v>R0394</v>
          </cell>
          <cell r="E7" t="str">
            <v>Advan Fleva V701（並行）</v>
          </cell>
          <cell r="F7" t="str">
            <v>225/40R18 92W XL（販売中）</v>
          </cell>
          <cell r="G7" t="str">
            <v>225/40R18</v>
          </cell>
          <cell r="H7" t="str">
            <v/>
          </cell>
          <cell r="I7">
            <v>14601</v>
          </cell>
          <cell r="J7">
            <v>17</v>
          </cell>
          <cell r="K7">
            <v>19</v>
          </cell>
          <cell r="L7">
            <v>22480</v>
          </cell>
          <cell r="M7">
            <v>19959.090909999999</v>
          </cell>
          <cell r="N7">
            <v>0.26845365519999997</v>
          </cell>
          <cell r="O7"/>
          <cell r="P7">
            <v>-80</v>
          </cell>
          <cell r="Q7">
            <v>45299</v>
          </cell>
          <cell r="R7">
            <v>22400</v>
          </cell>
          <cell r="S7" t="str">
            <v>ツーリズム本店</v>
          </cell>
          <cell r="T7">
            <v>17000</v>
          </cell>
          <cell r="U7">
            <v>5400</v>
          </cell>
          <cell r="V7">
            <v>22480</v>
          </cell>
          <cell r="W7">
            <v>22800</v>
          </cell>
          <cell r="X7">
            <v>20250</v>
          </cell>
          <cell r="Y7">
            <v>0.27896296300000001</v>
          </cell>
          <cell r="Z7"/>
          <cell r="AA7">
            <v>130</v>
          </cell>
          <cell r="AB7">
            <v>45299</v>
          </cell>
          <cell r="AC7">
            <v>22930</v>
          </cell>
          <cell r="AD7" t="str">
            <v>タイヤショップZERO楽天市場店</v>
          </cell>
          <cell r="AE7">
            <v>17000</v>
          </cell>
          <cell r="AF7">
            <v>5930</v>
          </cell>
          <cell r="AG7">
            <v>606918306</v>
          </cell>
          <cell r="AH7">
            <v>606918312</v>
          </cell>
        </row>
        <row r="8">
          <cell r="B8">
            <v>2254018129972</v>
          </cell>
          <cell r="C8">
            <v>4968814931025</v>
          </cell>
          <cell r="D8" t="str">
            <v>R0394</v>
          </cell>
          <cell r="E8" t="str">
            <v>Advan Fleva V701（並行）J</v>
          </cell>
          <cell r="F8" t="str">
            <v>225/40R18 92W XL（ストップ）</v>
          </cell>
          <cell r="G8" t="str">
            <v>225/40R18</v>
          </cell>
          <cell r="H8" t="str">
            <v/>
          </cell>
          <cell r="I8">
            <v>13788</v>
          </cell>
          <cell r="J8">
            <v>0</v>
          </cell>
          <cell r="K8">
            <v>0</v>
          </cell>
          <cell r="L8">
            <v>18300</v>
          </cell>
          <cell r="M8">
            <v>16159.090910000001</v>
          </cell>
          <cell r="N8">
            <v>0.14673417720000001</v>
          </cell>
          <cell r="O8"/>
          <cell r="P8">
            <v>-10</v>
          </cell>
          <cell r="Q8">
            <v>45257</v>
          </cell>
          <cell r="R8">
            <v>18290</v>
          </cell>
          <cell r="S8" t="str">
            <v>TIRE SHOP 4U</v>
          </cell>
          <cell r="T8">
            <v>18290</v>
          </cell>
          <cell r="U8">
            <v>0</v>
          </cell>
          <cell r="V8">
            <v>18300</v>
          </cell>
          <cell r="W8">
            <v>18280</v>
          </cell>
          <cell r="X8">
            <v>16140.909089999999</v>
          </cell>
          <cell r="Y8">
            <v>0.14577302170000001</v>
          </cell>
          <cell r="Z8"/>
          <cell r="AA8">
            <v>10</v>
          </cell>
          <cell r="AB8">
            <v>45299</v>
          </cell>
          <cell r="AC8">
            <v>18290</v>
          </cell>
          <cell r="AD8" t="str">
            <v>TIRE SHOP 4U 楽天市場店</v>
          </cell>
          <cell r="AE8">
            <v>18290</v>
          </cell>
          <cell r="AF8">
            <v>0</v>
          </cell>
          <cell r="AG8">
            <v>606918306</v>
          </cell>
          <cell r="AH8">
            <v>606918312</v>
          </cell>
        </row>
        <row r="9">
          <cell r="B9">
            <v>2254518129816</v>
          </cell>
          <cell r="C9">
            <v>4968814900007</v>
          </cell>
          <cell r="D9" t="str">
            <v>R0402</v>
          </cell>
          <cell r="E9" t="str">
            <v>Advan Fleva V701（並行）</v>
          </cell>
          <cell r="F9" t="str">
            <v>225/45R18 95W XL</v>
          </cell>
          <cell r="G9" t="str">
            <v>225/45R18</v>
          </cell>
          <cell r="H9" t="str">
            <v/>
          </cell>
          <cell r="I9">
            <v>13890</v>
          </cell>
          <cell r="J9">
            <v>18</v>
          </cell>
          <cell r="K9">
            <v>42</v>
          </cell>
          <cell r="L9">
            <v>21320</v>
          </cell>
          <cell r="M9">
            <v>18427.272730000001</v>
          </cell>
          <cell r="N9">
            <v>0.2462259497</v>
          </cell>
          <cell r="O9"/>
          <cell r="P9">
            <v>0</v>
          </cell>
          <cell r="Q9">
            <v>45299</v>
          </cell>
          <cell r="R9">
            <v>21320</v>
          </cell>
          <cell r="S9" t="str">
            <v>アイティータイヤ</v>
          </cell>
          <cell r="T9">
            <v>21320</v>
          </cell>
          <cell r="U9">
            <v>0</v>
          </cell>
          <cell r="V9"/>
          <cell r="W9">
            <v>21320</v>
          </cell>
          <cell r="X9">
            <v>18427.272730000001</v>
          </cell>
          <cell r="Y9">
            <v>0.2462259497</v>
          </cell>
          <cell r="Z9"/>
          <cell r="AA9">
            <v>0</v>
          </cell>
          <cell r="AB9">
            <v>45299</v>
          </cell>
          <cell r="AC9">
            <v>21320</v>
          </cell>
          <cell r="AD9" t="str">
            <v>カーポートマルゼン 楽天市場店</v>
          </cell>
          <cell r="AE9">
            <v>21380</v>
          </cell>
          <cell r="AF9">
            <v>-60</v>
          </cell>
          <cell r="AG9">
            <v>606918304</v>
          </cell>
          <cell r="AH9">
            <v>606918310</v>
          </cell>
        </row>
        <row r="10">
          <cell r="B10">
            <v>2354018129801</v>
          </cell>
          <cell r="C10">
            <v>4968814892562</v>
          </cell>
          <cell r="D10" t="str">
            <v>R0855</v>
          </cell>
          <cell r="E10" t="str">
            <v>Advan Fleva V701（並行、PHI）</v>
          </cell>
          <cell r="F10" t="str">
            <v>235/40R18 95W XL</v>
          </cell>
          <cell r="G10" t="str">
            <v>235/40R18</v>
          </cell>
          <cell r="H10" t="str">
            <v/>
          </cell>
          <cell r="I10">
            <v>14958</v>
          </cell>
          <cell r="J10">
            <v>8</v>
          </cell>
          <cell r="K10">
            <v>0</v>
          </cell>
          <cell r="L10">
            <v>23980</v>
          </cell>
          <cell r="M10">
            <v>20845.454549999999</v>
          </cell>
          <cell r="N10">
            <v>0.2824334932</v>
          </cell>
          <cell r="O10"/>
          <cell r="P10">
            <v>110</v>
          </cell>
          <cell r="Q10">
            <v>45299</v>
          </cell>
          <cell r="R10">
            <v>24090</v>
          </cell>
          <cell r="S10" t="str">
            <v>トミータイヤ</v>
          </cell>
          <cell r="T10">
            <v>22000</v>
          </cell>
          <cell r="U10">
            <v>2090</v>
          </cell>
          <cell r="V10"/>
          <cell r="W10">
            <v>24200</v>
          </cell>
          <cell r="X10">
            <v>21045.454549999999</v>
          </cell>
          <cell r="Y10">
            <v>0.28925269980000001</v>
          </cell>
          <cell r="Z10"/>
          <cell r="AA10">
            <v>400</v>
          </cell>
          <cell r="AB10">
            <v>45299</v>
          </cell>
          <cell r="AC10">
            <v>24600</v>
          </cell>
          <cell r="AD10" t="str">
            <v>タイヤウェイ</v>
          </cell>
          <cell r="AE10">
            <v>22000</v>
          </cell>
          <cell r="AF10">
            <v>2600</v>
          </cell>
          <cell r="AG10">
            <v>606919438</v>
          </cell>
          <cell r="AH10">
            <v>606919469</v>
          </cell>
        </row>
        <row r="11">
          <cell r="B11">
            <v>2454018129808</v>
          </cell>
          <cell r="C11">
            <v>4968814887032</v>
          </cell>
          <cell r="D11" t="str">
            <v>R0384</v>
          </cell>
          <cell r="E11" t="str">
            <v>Advan Fleva V701（並行）</v>
          </cell>
          <cell r="F11" t="str">
            <v>245/40R18 97W XL（販売中）</v>
          </cell>
          <cell r="G11" t="str">
            <v>245/40R18</v>
          </cell>
          <cell r="H11" t="str">
            <v/>
          </cell>
          <cell r="I11">
            <v>15324</v>
          </cell>
          <cell r="J11">
            <v>10</v>
          </cell>
          <cell r="K11">
            <v>69</v>
          </cell>
          <cell r="L11">
            <v>25200</v>
          </cell>
          <cell r="M11">
            <v>21954.545450000001</v>
          </cell>
          <cell r="N11">
            <v>0.30201242239999998</v>
          </cell>
          <cell r="O11"/>
          <cell r="P11">
            <v>-10</v>
          </cell>
          <cell r="Q11">
            <v>45299</v>
          </cell>
          <cell r="R11">
            <v>25190</v>
          </cell>
          <cell r="S11" t="str">
            <v>トミータイヤ</v>
          </cell>
          <cell r="T11">
            <v>25190</v>
          </cell>
          <cell r="U11">
            <v>0</v>
          </cell>
          <cell r="V11">
            <v>25200</v>
          </cell>
          <cell r="W11">
            <v>25280</v>
          </cell>
          <cell r="X11">
            <v>22027.272730000001</v>
          </cell>
          <cell r="Y11">
            <v>0.3043169624</v>
          </cell>
          <cell r="Z11"/>
          <cell r="AA11">
            <v>20</v>
          </cell>
          <cell r="AB11">
            <v>45299</v>
          </cell>
          <cell r="AC11">
            <v>25300</v>
          </cell>
          <cell r="AD11" t="str">
            <v>タイヤウェイ</v>
          </cell>
          <cell r="AE11">
            <v>25300</v>
          </cell>
          <cell r="AF11">
            <v>0</v>
          </cell>
          <cell r="AG11">
            <v>606918305</v>
          </cell>
          <cell r="AH11">
            <v>606918311</v>
          </cell>
        </row>
        <row r="12">
          <cell r="B12">
            <v>2454018129976</v>
          </cell>
          <cell r="C12">
            <v>4968814887032</v>
          </cell>
          <cell r="D12" t="str">
            <v>R0384</v>
          </cell>
          <cell r="E12" t="str">
            <v>Advan Fleva V701（並行）J</v>
          </cell>
          <cell r="F12" t="str">
            <v>245/40R18 97W XL（ストップ）</v>
          </cell>
          <cell r="G12" t="str">
            <v>245/40R18</v>
          </cell>
          <cell r="H12" t="str">
            <v/>
          </cell>
          <cell r="I12">
            <v>14473</v>
          </cell>
          <cell r="J12">
            <v>0</v>
          </cell>
          <cell r="K12">
            <v>0</v>
          </cell>
          <cell r="L12">
            <v>20580</v>
          </cell>
          <cell r="M12">
            <v>17754.545450000001</v>
          </cell>
          <cell r="N12">
            <v>0.184828469</v>
          </cell>
          <cell r="O12"/>
          <cell r="P12">
            <v>4610</v>
          </cell>
          <cell r="Q12">
            <v>45257</v>
          </cell>
          <cell r="R12">
            <v>25190</v>
          </cell>
          <cell r="S12" t="str">
            <v>トミータイヤ</v>
          </cell>
          <cell r="T12">
            <v>25190</v>
          </cell>
          <cell r="U12">
            <v>0</v>
          </cell>
          <cell r="V12">
            <v>20400</v>
          </cell>
          <cell r="W12">
            <v>20380</v>
          </cell>
          <cell r="X12">
            <v>17572.727269999999</v>
          </cell>
          <cell r="Y12">
            <v>0.17639420589999999</v>
          </cell>
          <cell r="Z12"/>
          <cell r="AA12">
            <v>4920</v>
          </cell>
          <cell r="AB12">
            <v>45299</v>
          </cell>
          <cell r="AC12">
            <v>25300</v>
          </cell>
          <cell r="AD12" t="str">
            <v>タイヤウェイ</v>
          </cell>
          <cell r="AE12">
            <v>25300</v>
          </cell>
          <cell r="AF12">
            <v>0</v>
          </cell>
          <cell r="AG12">
            <v>606918305</v>
          </cell>
          <cell r="AH12">
            <v>606918311</v>
          </cell>
        </row>
        <row r="13">
          <cell r="B13">
            <v>2254019129810</v>
          </cell>
          <cell r="C13">
            <v>4968814900144</v>
          </cell>
          <cell r="D13" t="str">
            <v>R0416</v>
          </cell>
          <cell r="E13" t="str">
            <v>Advan Fleva V701（並行）J</v>
          </cell>
          <cell r="F13" t="str">
            <v>225/40R19 93W XL</v>
          </cell>
          <cell r="G13" t="str">
            <v>225/40R19</v>
          </cell>
          <cell r="H13" t="str">
            <v/>
          </cell>
          <cell r="I13">
            <v>15669</v>
          </cell>
          <cell r="J13">
            <v>6</v>
          </cell>
          <cell r="K13">
            <v>30</v>
          </cell>
          <cell r="L13">
            <v>23800</v>
          </cell>
          <cell r="M13">
            <v>20681.818179999998</v>
          </cell>
          <cell r="N13">
            <v>0.242378022</v>
          </cell>
          <cell r="O13"/>
          <cell r="P13">
            <v>120</v>
          </cell>
          <cell r="Q13">
            <v>45299</v>
          </cell>
          <cell r="R13">
            <v>23920</v>
          </cell>
          <cell r="S13" t="str">
            <v>AUTOWAY Yahoo!ショッピング店</v>
          </cell>
          <cell r="T13">
            <v>23920</v>
          </cell>
          <cell r="U13">
            <v>0</v>
          </cell>
          <cell r="V13"/>
          <cell r="W13">
            <v>23700</v>
          </cell>
          <cell r="X13">
            <v>20590.909090000001</v>
          </cell>
          <cell r="Y13">
            <v>0.23903311259999999</v>
          </cell>
          <cell r="Z13"/>
          <cell r="AA13">
            <v>0</v>
          </cell>
          <cell r="AB13">
            <v>45299</v>
          </cell>
          <cell r="AC13">
            <v>23700</v>
          </cell>
          <cell r="AD13" t="str">
            <v>タイヤショップZERO楽天市場店</v>
          </cell>
          <cell r="AE13">
            <v>23700</v>
          </cell>
          <cell r="AF13">
            <v>0</v>
          </cell>
          <cell r="AG13">
            <v>606919439</v>
          </cell>
          <cell r="AH13">
            <v>606919470</v>
          </cell>
        </row>
        <row r="14">
          <cell r="B14">
            <v>2454019129784</v>
          </cell>
          <cell r="C14">
            <v>4968814932503</v>
          </cell>
          <cell r="D14" t="str">
            <v>R0713</v>
          </cell>
          <cell r="E14" t="str">
            <v>Advan Sport V105（並行）J</v>
          </cell>
          <cell r="F14" t="str">
            <v>245/40R19 98Y XL MO</v>
          </cell>
          <cell r="G14" t="str">
            <v>245/40R19</v>
          </cell>
          <cell r="H14" t="str">
            <v/>
          </cell>
          <cell r="I14">
            <v>18883</v>
          </cell>
          <cell r="J14">
            <v>11</v>
          </cell>
          <cell r="K14">
            <v>9</v>
          </cell>
          <cell r="L14">
            <v>25800</v>
          </cell>
          <cell r="M14">
            <v>22977.272730000001</v>
          </cell>
          <cell r="N14">
            <v>0.1781879327</v>
          </cell>
          <cell r="O14"/>
          <cell r="P14">
            <v>7200</v>
          </cell>
          <cell r="Q14">
            <v>45299</v>
          </cell>
          <cell r="R14">
            <v>33000</v>
          </cell>
          <cell r="S14" t="str">
            <v>プレミアムタイヤ TIRE Wheel</v>
          </cell>
          <cell r="T14">
            <v>33000</v>
          </cell>
          <cell r="U14">
            <v>0</v>
          </cell>
          <cell r="V14"/>
          <cell r="W14"/>
          <cell r="X14">
            <v>-477.27272729999999</v>
          </cell>
          <cell r="Y14">
            <v>40.56438095</v>
          </cell>
          <cell r="Z14"/>
          <cell r="AA14">
            <v>33000</v>
          </cell>
          <cell r="AB14">
            <v>45299</v>
          </cell>
          <cell r="AC14">
            <v>33000</v>
          </cell>
          <cell r="AD14" t="str">
            <v>tirewheel 楽天市場店</v>
          </cell>
          <cell r="AE14">
            <v>33000</v>
          </cell>
          <cell r="AF14">
            <v>0</v>
          </cell>
          <cell r="AG14" t="str">
            <v/>
          </cell>
          <cell r="AH14" t="str">
            <v>×</v>
          </cell>
        </row>
        <row r="15">
          <cell r="B15">
            <v>2253519129795</v>
          </cell>
          <cell r="C15">
            <v>4548515027403</v>
          </cell>
          <cell r="D15" t="str">
            <v>R7558</v>
          </cell>
          <cell r="E15" t="str">
            <v>Advan Sport V107（並行）J</v>
          </cell>
          <cell r="F15" t="str">
            <v>225/35R19 88Y XL</v>
          </cell>
          <cell r="G15" t="str">
            <v>225/35R19</v>
          </cell>
          <cell r="H15" t="str">
            <v/>
          </cell>
          <cell r="I15">
            <v>16023</v>
          </cell>
          <cell r="J15">
            <v>12</v>
          </cell>
          <cell r="K15">
            <v>0</v>
          </cell>
          <cell r="L15">
            <v>21980</v>
          </cell>
          <cell r="M15">
            <v>19504.545450000001</v>
          </cell>
          <cell r="N15">
            <v>0.1784991843</v>
          </cell>
          <cell r="O15"/>
          <cell r="P15">
            <v>15920</v>
          </cell>
          <cell r="Q15">
            <v>45299</v>
          </cell>
          <cell r="R15">
            <v>37900</v>
          </cell>
          <cell r="S15" t="str">
            <v>タイヤウェイ</v>
          </cell>
          <cell r="T15">
            <v>30800</v>
          </cell>
          <cell r="U15">
            <v>7100</v>
          </cell>
          <cell r="V15"/>
          <cell r="W15">
            <v>23800</v>
          </cell>
          <cell r="X15">
            <v>21159.090909999999</v>
          </cell>
          <cell r="Y15">
            <v>0.24273684209999999</v>
          </cell>
          <cell r="Z15"/>
          <cell r="AA15">
            <v>13600</v>
          </cell>
          <cell r="AB15">
            <v>45299</v>
          </cell>
          <cell r="AC15">
            <v>37400</v>
          </cell>
          <cell r="AD15" t="str">
            <v>タイヤウェイ</v>
          </cell>
          <cell r="AE15">
            <v>30800</v>
          </cell>
          <cell r="AF15">
            <v>6600</v>
          </cell>
          <cell r="AG15" t="str">
            <v/>
          </cell>
          <cell r="AH15" t="str">
            <v>×</v>
          </cell>
        </row>
        <row r="16">
          <cell r="B16">
            <v>2254018129798</v>
          </cell>
          <cell r="C16">
            <v>4548515027571</v>
          </cell>
          <cell r="D16" t="str">
            <v>R7575</v>
          </cell>
          <cell r="E16" t="str">
            <v>Advan Sport V107（並行）J</v>
          </cell>
          <cell r="F16" t="str">
            <v>225/40R18 92Y XL</v>
          </cell>
          <cell r="G16" t="str">
            <v>225/40R18</v>
          </cell>
          <cell r="H16" t="str">
            <v/>
          </cell>
          <cell r="I16">
            <v>12176</v>
          </cell>
          <cell r="J16">
            <v>62</v>
          </cell>
          <cell r="K16">
            <v>32</v>
          </cell>
          <cell r="L16">
            <v>17000</v>
          </cell>
          <cell r="M16">
            <v>14500</v>
          </cell>
          <cell r="N16">
            <v>0.1602758621</v>
          </cell>
          <cell r="O16"/>
          <cell r="P16">
            <v>11000</v>
          </cell>
          <cell r="Q16">
            <v>45299</v>
          </cell>
          <cell r="R16">
            <v>28000</v>
          </cell>
          <cell r="S16" t="str">
            <v>プレミアムタイヤ TIRE Wheel</v>
          </cell>
          <cell r="T16">
            <v>20900</v>
          </cell>
          <cell r="U16">
            <v>7100</v>
          </cell>
          <cell r="V16"/>
          <cell r="W16">
            <v>17400</v>
          </cell>
          <cell r="X16">
            <v>14863.63636</v>
          </cell>
          <cell r="Y16">
            <v>0.1808195719</v>
          </cell>
          <cell r="Z16"/>
          <cell r="AA16">
            <v>10600</v>
          </cell>
          <cell r="AB16">
            <v>45299</v>
          </cell>
          <cell r="AC16">
            <v>28000</v>
          </cell>
          <cell r="AD16" t="str">
            <v>tirewheel 楽天市場店</v>
          </cell>
          <cell r="AE16">
            <v>20900</v>
          </cell>
          <cell r="AF16">
            <v>7100</v>
          </cell>
          <cell r="AG16" t="str">
            <v/>
          </cell>
          <cell r="AH16" t="str">
            <v>×</v>
          </cell>
        </row>
        <row r="17">
          <cell r="B17">
            <v>2454018129792</v>
          </cell>
          <cell r="C17">
            <v>4548515027427</v>
          </cell>
          <cell r="D17" t="str">
            <v>R7560</v>
          </cell>
          <cell r="E17" t="str">
            <v>Advan Sport V107（並行）J</v>
          </cell>
          <cell r="F17" t="str">
            <v>245/40R18 97Y XL</v>
          </cell>
          <cell r="G17" t="str">
            <v>245/40R18</v>
          </cell>
          <cell r="H17" t="str">
            <v/>
          </cell>
          <cell r="I17">
            <v>14622</v>
          </cell>
          <cell r="J17">
            <v>48</v>
          </cell>
          <cell r="K17">
            <v>8</v>
          </cell>
          <cell r="L17">
            <v>20980</v>
          </cell>
          <cell r="M17">
            <v>18118.181820000002</v>
          </cell>
          <cell r="N17">
            <v>0.1929653788</v>
          </cell>
          <cell r="O17"/>
          <cell r="P17">
            <v>10220</v>
          </cell>
          <cell r="Q17">
            <v>45299</v>
          </cell>
          <cell r="R17">
            <v>31200</v>
          </cell>
          <cell r="S17" t="str">
            <v>プレミアムタイヤ TIRE Wheel</v>
          </cell>
          <cell r="T17">
            <v>31200</v>
          </cell>
          <cell r="U17">
            <v>0</v>
          </cell>
          <cell r="V17"/>
          <cell r="W17">
            <v>20950</v>
          </cell>
          <cell r="X17">
            <v>18090.909090000001</v>
          </cell>
          <cell r="Y17">
            <v>0.1917487437</v>
          </cell>
          <cell r="Z17"/>
          <cell r="AA17">
            <v>10250</v>
          </cell>
          <cell r="AB17">
            <v>45299</v>
          </cell>
          <cell r="AC17">
            <v>31200</v>
          </cell>
          <cell r="AD17" t="str">
            <v>tirewheel 楽天市場店</v>
          </cell>
          <cell r="AE17">
            <v>31200</v>
          </cell>
          <cell r="AF17">
            <v>0</v>
          </cell>
          <cell r="AG17" t="str">
            <v/>
          </cell>
          <cell r="AH17" t="str">
            <v>×</v>
          </cell>
        </row>
        <row r="18">
          <cell r="B18">
            <v>1956016129879</v>
          </cell>
          <cell r="C18" t="str">
            <v/>
          </cell>
          <cell r="D18" t="str">
            <v>R7505</v>
          </cell>
          <cell r="E18" t="str">
            <v>ADVAN dB V552（並行）</v>
          </cell>
          <cell r="F18" t="str">
            <v>195/60R16 89V</v>
          </cell>
          <cell r="G18" t="str">
            <v>195/60R16</v>
          </cell>
          <cell r="H18" t="str">
            <v/>
          </cell>
          <cell r="I18">
            <v>8636</v>
          </cell>
          <cell r="J18">
            <v>20</v>
          </cell>
          <cell r="K18">
            <v>27</v>
          </cell>
          <cell r="L18">
            <v>11980</v>
          </cell>
          <cell r="M18">
            <v>10413.63636</v>
          </cell>
          <cell r="N18">
            <v>0.17070274990000001</v>
          </cell>
          <cell r="O18"/>
          <cell r="P18">
            <v>-11980</v>
          </cell>
          <cell r="Q18">
            <v>45299</v>
          </cell>
          <cell r="R18"/>
          <cell r="S18"/>
          <cell r="T18"/>
          <cell r="U18">
            <v>0</v>
          </cell>
          <cell r="V18">
            <v>11980</v>
          </cell>
          <cell r="W18">
            <v>11980</v>
          </cell>
          <cell r="X18">
            <v>10413.63636</v>
          </cell>
          <cell r="Y18">
            <v>0.17070274990000001</v>
          </cell>
          <cell r="Z18"/>
          <cell r="AA18">
            <v>-11980</v>
          </cell>
          <cell r="AB18">
            <v>45299</v>
          </cell>
          <cell r="AC18"/>
          <cell r="AD18"/>
          <cell r="AE18"/>
          <cell r="AF18">
            <v>0</v>
          </cell>
          <cell r="AG18">
            <v>621003911</v>
          </cell>
          <cell r="AH18">
            <v>621001719</v>
          </cell>
        </row>
        <row r="19">
          <cell r="B19">
            <v>2056016129875</v>
          </cell>
          <cell r="C19">
            <v>4968814930646</v>
          </cell>
          <cell r="D19" t="str">
            <v>R7504</v>
          </cell>
          <cell r="E19" t="str">
            <v>ADVAN dB V552（並行）</v>
          </cell>
          <cell r="F19" t="str">
            <v>205/60R16 92V</v>
          </cell>
          <cell r="G19" t="str">
            <v>205/60R16</v>
          </cell>
          <cell r="H19" t="str">
            <v/>
          </cell>
          <cell r="I19">
            <v>8531</v>
          </cell>
          <cell r="J19">
            <v>40</v>
          </cell>
          <cell r="K19">
            <v>0</v>
          </cell>
          <cell r="L19">
            <v>12430</v>
          </cell>
          <cell r="M19">
            <v>10345.45455</v>
          </cell>
          <cell r="N19">
            <v>0.1753866432</v>
          </cell>
          <cell r="O19"/>
          <cell r="P19">
            <v>770</v>
          </cell>
          <cell r="Q19">
            <v>45299</v>
          </cell>
          <cell r="R19">
            <v>13200</v>
          </cell>
          <cell r="S19" t="str">
            <v>タイヤショップあやの</v>
          </cell>
          <cell r="T19">
            <v>11700</v>
          </cell>
          <cell r="U19">
            <v>1500</v>
          </cell>
          <cell r="V19">
            <v>12430</v>
          </cell>
          <cell r="W19">
            <v>12880</v>
          </cell>
          <cell r="X19">
            <v>10754.54545</v>
          </cell>
          <cell r="Y19">
            <v>0.2067540152</v>
          </cell>
          <cell r="Z19"/>
          <cell r="AA19">
            <v>-3380</v>
          </cell>
          <cell r="AB19">
            <v>45299</v>
          </cell>
          <cell r="AC19">
            <v>9500</v>
          </cell>
          <cell r="AD19" t="str">
            <v>フェイス　楽天市場店</v>
          </cell>
          <cell r="AE19">
            <v>9200</v>
          </cell>
          <cell r="AF19">
            <v>300</v>
          </cell>
          <cell r="AG19">
            <v>621003910</v>
          </cell>
          <cell r="AH19">
            <v>621001718</v>
          </cell>
        </row>
        <row r="20">
          <cell r="B20">
            <v>2156016129896</v>
          </cell>
          <cell r="C20">
            <v>4968814930592</v>
          </cell>
          <cell r="D20" t="str">
            <v>R4851</v>
          </cell>
          <cell r="E20" t="str">
            <v>ADVAN dB V552（並行）</v>
          </cell>
          <cell r="F20" t="str">
            <v>215/60R16 99V</v>
          </cell>
          <cell r="G20" t="str">
            <v>215/60R16</v>
          </cell>
          <cell r="H20" t="str">
            <v/>
          </cell>
          <cell r="I20">
            <v>9301</v>
          </cell>
          <cell r="J20">
            <v>4</v>
          </cell>
          <cell r="K20">
            <v>12</v>
          </cell>
          <cell r="L20">
            <v>13350</v>
          </cell>
          <cell r="M20">
            <v>11181.81818</v>
          </cell>
          <cell r="N20">
            <v>0.168203252</v>
          </cell>
          <cell r="O20"/>
          <cell r="P20">
            <v>-370</v>
          </cell>
          <cell r="Q20">
            <v>45299</v>
          </cell>
          <cell r="R20">
            <v>12980</v>
          </cell>
          <cell r="S20" t="str">
            <v>タイヤショップあやの</v>
          </cell>
          <cell r="T20">
            <v>12400</v>
          </cell>
          <cell r="U20">
            <v>580</v>
          </cell>
          <cell r="V20">
            <v>13350</v>
          </cell>
          <cell r="W20">
            <v>13480</v>
          </cell>
          <cell r="X20">
            <v>11300</v>
          </cell>
          <cell r="Y20">
            <v>0.17690265490000001</v>
          </cell>
          <cell r="Z20"/>
          <cell r="AA20">
            <v>-500</v>
          </cell>
          <cell r="AB20">
            <v>45299</v>
          </cell>
          <cell r="AC20">
            <v>12980</v>
          </cell>
          <cell r="AD20" t="str">
            <v>タイヤショップあやの　楽天市場店</v>
          </cell>
          <cell r="AE20">
            <v>12980</v>
          </cell>
          <cell r="AF20">
            <v>0</v>
          </cell>
          <cell r="AG20">
            <v>606919446</v>
          </cell>
          <cell r="AH20">
            <v>606919477</v>
          </cell>
        </row>
        <row r="21">
          <cell r="B21">
            <v>2055017129891</v>
          </cell>
          <cell r="C21" t="str">
            <v/>
          </cell>
          <cell r="D21" t="str">
            <v>R7517</v>
          </cell>
          <cell r="E21" t="str">
            <v>ADVAN dB V552（並行）</v>
          </cell>
          <cell r="F21" t="str">
            <v>205/50R17 93W</v>
          </cell>
          <cell r="G21" t="str">
            <v>205/50R17</v>
          </cell>
          <cell r="H21" t="str">
            <v/>
          </cell>
          <cell r="I21">
            <v>9406</v>
          </cell>
          <cell r="J21">
            <v>24</v>
          </cell>
          <cell r="K21">
            <v>16</v>
          </cell>
          <cell r="L21">
            <v>13090</v>
          </cell>
          <cell r="M21">
            <v>11422.727269999999</v>
          </cell>
          <cell r="N21">
            <v>0.1765539196</v>
          </cell>
          <cell r="O21"/>
          <cell r="P21">
            <v>770</v>
          </cell>
          <cell r="Q21">
            <v>45299</v>
          </cell>
          <cell r="R21">
            <v>13860</v>
          </cell>
          <cell r="S21" t="str">
            <v>タイヤショップあやの</v>
          </cell>
          <cell r="T21">
            <v>13860</v>
          </cell>
          <cell r="U21">
            <v>0</v>
          </cell>
          <cell r="V21">
            <v>13860</v>
          </cell>
          <cell r="W21">
            <v>14000</v>
          </cell>
          <cell r="X21">
            <v>12250</v>
          </cell>
          <cell r="Y21">
            <v>0.2321632653</v>
          </cell>
          <cell r="Z21"/>
          <cell r="AA21">
            <v>-140</v>
          </cell>
          <cell r="AB21">
            <v>45299</v>
          </cell>
          <cell r="AC21">
            <v>13860</v>
          </cell>
          <cell r="AD21" t="str">
            <v>タイヤショップあやの　楽天市場店</v>
          </cell>
          <cell r="AE21">
            <v>13860</v>
          </cell>
          <cell r="AF21">
            <v>0</v>
          </cell>
          <cell r="AG21">
            <v>611562018</v>
          </cell>
          <cell r="AH21">
            <v>611562022</v>
          </cell>
        </row>
        <row r="22">
          <cell r="B22">
            <v>2155017129898</v>
          </cell>
          <cell r="C22">
            <v>4968814930691</v>
          </cell>
          <cell r="D22" t="str">
            <v/>
          </cell>
          <cell r="E22" t="str">
            <v>ADVAN dB V552（並行）</v>
          </cell>
          <cell r="F22" t="str">
            <v>215/50R17 95W</v>
          </cell>
          <cell r="G22" t="str">
            <v>215/50R17</v>
          </cell>
          <cell r="H22" t="str">
            <v/>
          </cell>
          <cell r="I22">
            <v>10195</v>
          </cell>
          <cell r="J22">
            <v>0</v>
          </cell>
          <cell r="K22">
            <v>0</v>
          </cell>
          <cell r="L22">
            <v>16940</v>
          </cell>
          <cell r="M22">
            <v>14445.45455</v>
          </cell>
          <cell r="N22">
            <v>0.29424166140000002</v>
          </cell>
          <cell r="O22"/>
          <cell r="P22">
            <v>0</v>
          </cell>
          <cell r="Q22">
            <v>45299</v>
          </cell>
          <cell r="R22">
            <v>16940</v>
          </cell>
          <cell r="S22" t="str">
            <v>タイヤショップあやの</v>
          </cell>
          <cell r="T22">
            <v>15800</v>
          </cell>
          <cell r="U22">
            <v>1140</v>
          </cell>
          <cell r="V22">
            <v>17120</v>
          </cell>
          <cell r="W22">
            <v>16070</v>
          </cell>
          <cell r="X22">
            <v>13654.54545</v>
          </cell>
          <cell r="Y22">
            <v>0.25336218379999997</v>
          </cell>
          <cell r="Z22"/>
          <cell r="AA22">
            <v>870</v>
          </cell>
          <cell r="AB22">
            <v>45299</v>
          </cell>
          <cell r="AC22">
            <v>16940</v>
          </cell>
          <cell r="AD22" t="str">
            <v>タイヤショップあやの　楽天市場店</v>
          </cell>
          <cell r="AE22">
            <v>16399</v>
          </cell>
          <cell r="AF22">
            <v>541</v>
          </cell>
          <cell r="AG22">
            <v>606919442</v>
          </cell>
          <cell r="AH22">
            <v>606919473</v>
          </cell>
        </row>
        <row r="23">
          <cell r="B23">
            <v>2155517129893</v>
          </cell>
          <cell r="C23">
            <v>4968814927646</v>
          </cell>
          <cell r="D23" t="str">
            <v>R4855</v>
          </cell>
          <cell r="E23" t="str">
            <v>ADVAN dB V552（並行）</v>
          </cell>
          <cell r="F23" t="str">
            <v>215/55R17 94W</v>
          </cell>
          <cell r="G23" t="str">
            <v>215/55R17</v>
          </cell>
          <cell r="H23" t="str">
            <v/>
          </cell>
          <cell r="I23">
            <v>10509</v>
          </cell>
          <cell r="J23">
            <v>54</v>
          </cell>
          <cell r="K23">
            <v>2</v>
          </cell>
          <cell r="L23">
            <v>16200</v>
          </cell>
          <cell r="M23">
            <v>13772.727269999999</v>
          </cell>
          <cell r="N23">
            <v>0.236970297</v>
          </cell>
          <cell r="O23"/>
          <cell r="P23">
            <v>1301</v>
          </cell>
          <cell r="Q23">
            <v>45299</v>
          </cell>
          <cell r="R23">
            <v>17501</v>
          </cell>
          <cell r="S23" t="str">
            <v>タイヤディーラー2号店</v>
          </cell>
          <cell r="T23">
            <v>16600</v>
          </cell>
          <cell r="U23">
            <v>901</v>
          </cell>
          <cell r="V23">
            <v>16200</v>
          </cell>
          <cell r="W23">
            <v>15800</v>
          </cell>
          <cell r="X23">
            <v>13409.090910000001</v>
          </cell>
          <cell r="Y23">
            <v>0.2162779661</v>
          </cell>
          <cell r="Z23"/>
          <cell r="AA23">
            <v>1410</v>
          </cell>
          <cell r="AB23">
            <v>45299</v>
          </cell>
          <cell r="AC23">
            <v>17210</v>
          </cell>
          <cell r="AD23" t="str">
            <v>タイヤディーラー　楽天市場店</v>
          </cell>
          <cell r="AE23">
            <v>17980</v>
          </cell>
          <cell r="AF23">
            <v>-770</v>
          </cell>
          <cell r="AG23">
            <v>606919440</v>
          </cell>
          <cell r="AH23">
            <v>606919471</v>
          </cell>
        </row>
        <row r="24">
          <cell r="B24">
            <v>2254517129879</v>
          </cell>
          <cell r="C24" t="str">
            <v/>
          </cell>
          <cell r="D24" t="str">
            <v>R4861</v>
          </cell>
          <cell r="E24" t="str">
            <v>ADVAN dB V552（並行）</v>
          </cell>
          <cell r="F24" t="str">
            <v>225/45R17 94W</v>
          </cell>
          <cell r="G24" t="str">
            <v>225/45R17</v>
          </cell>
          <cell r="H24" t="str">
            <v/>
          </cell>
          <cell r="I24">
            <v>11400</v>
          </cell>
          <cell r="J24">
            <v>26</v>
          </cell>
          <cell r="K24">
            <v>14</v>
          </cell>
          <cell r="L24">
            <v>15640</v>
          </cell>
          <cell r="M24">
            <v>13740.909089999999</v>
          </cell>
          <cell r="N24">
            <v>0.17036056899999999</v>
          </cell>
          <cell r="O24"/>
          <cell r="P24">
            <v>310</v>
          </cell>
          <cell r="Q24">
            <v>45299</v>
          </cell>
          <cell r="R24">
            <v>15950</v>
          </cell>
          <cell r="S24" t="str">
            <v>タイヤショップあやの</v>
          </cell>
          <cell r="T24">
            <v>15500</v>
          </cell>
          <cell r="U24">
            <v>450</v>
          </cell>
          <cell r="V24">
            <v>16390</v>
          </cell>
          <cell r="W24">
            <v>15950</v>
          </cell>
          <cell r="X24">
            <v>14022.727269999999</v>
          </cell>
          <cell r="Y24">
            <v>0.18703403569999999</v>
          </cell>
          <cell r="Z24"/>
          <cell r="AA24">
            <v>0</v>
          </cell>
          <cell r="AB24">
            <v>45299</v>
          </cell>
          <cell r="AC24">
            <v>15950</v>
          </cell>
          <cell r="AD24" t="str">
            <v>タイヤショップあやの　楽天市場店</v>
          </cell>
          <cell r="AE24">
            <v>15990</v>
          </cell>
          <cell r="AF24">
            <v>-40</v>
          </cell>
          <cell r="AG24">
            <v>621003905</v>
          </cell>
          <cell r="AH24">
            <v>621001714</v>
          </cell>
        </row>
        <row r="25">
          <cell r="B25">
            <v>2255017129895</v>
          </cell>
          <cell r="C25">
            <v>4968814930677</v>
          </cell>
          <cell r="D25" t="str">
            <v>R4863</v>
          </cell>
          <cell r="E25" t="str">
            <v>ADVAN dB V552（並行）</v>
          </cell>
          <cell r="F25" t="str">
            <v>225/50R17 98W</v>
          </cell>
          <cell r="G25" t="str">
            <v>225/50R17</v>
          </cell>
          <cell r="H25" t="str">
            <v/>
          </cell>
          <cell r="I25">
            <v>11067</v>
          </cell>
          <cell r="J25">
            <v>36</v>
          </cell>
          <cell r="K25">
            <v>0</v>
          </cell>
          <cell r="L25">
            <v>15950</v>
          </cell>
          <cell r="M25">
            <v>13545.45455</v>
          </cell>
          <cell r="N25">
            <v>0.1829731544</v>
          </cell>
          <cell r="O25"/>
          <cell r="P25">
            <v>2890</v>
          </cell>
          <cell r="Q25">
            <v>45299</v>
          </cell>
          <cell r="R25">
            <v>18840</v>
          </cell>
          <cell r="S25" t="str">
            <v>タイヤディーラー2号店</v>
          </cell>
          <cell r="T25">
            <v>15000</v>
          </cell>
          <cell r="U25">
            <v>3840</v>
          </cell>
          <cell r="V25">
            <v>15980</v>
          </cell>
          <cell r="W25">
            <v>15800</v>
          </cell>
          <cell r="X25">
            <v>13409.090910000001</v>
          </cell>
          <cell r="Y25">
            <v>0.1746644068</v>
          </cell>
          <cell r="Z25"/>
          <cell r="AA25">
            <v>0</v>
          </cell>
          <cell r="AB25">
            <v>45299</v>
          </cell>
          <cell r="AC25">
            <v>15800</v>
          </cell>
          <cell r="AD25" t="str">
            <v>フェイス　楽天市場店</v>
          </cell>
          <cell r="AE25">
            <v>15800</v>
          </cell>
          <cell r="AF25">
            <v>0</v>
          </cell>
          <cell r="AG25">
            <v>606919443</v>
          </cell>
          <cell r="AH25">
            <v>606919474</v>
          </cell>
        </row>
        <row r="26">
          <cell r="B26">
            <v>2255517129890</v>
          </cell>
          <cell r="C26">
            <v>4968814930653</v>
          </cell>
          <cell r="D26" t="str">
            <v>R4852</v>
          </cell>
          <cell r="E26" t="str">
            <v>ADVAN dB V552（並行）</v>
          </cell>
          <cell r="F26" t="str">
            <v>225/55R17 101W</v>
          </cell>
          <cell r="G26" t="str">
            <v>225/55R17</v>
          </cell>
          <cell r="H26" t="str">
            <v/>
          </cell>
          <cell r="I26">
            <v>10735</v>
          </cell>
          <cell r="J26">
            <v>13</v>
          </cell>
          <cell r="K26">
            <v>27</v>
          </cell>
          <cell r="L26">
            <v>15200</v>
          </cell>
          <cell r="M26">
            <v>12863.63636</v>
          </cell>
          <cell r="N26">
            <v>0.16547703180000001</v>
          </cell>
          <cell r="O26"/>
          <cell r="P26">
            <v>-720</v>
          </cell>
          <cell r="Q26">
            <v>45299</v>
          </cell>
          <cell r="R26">
            <v>14480</v>
          </cell>
          <cell r="S26" t="str">
            <v>トミータイヤ</v>
          </cell>
          <cell r="T26">
            <v>14480</v>
          </cell>
          <cell r="U26">
            <v>0</v>
          </cell>
          <cell r="V26">
            <v>15200</v>
          </cell>
          <cell r="W26">
            <v>15480</v>
          </cell>
          <cell r="X26">
            <v>13118.18182</v>
          </cell>
          <cell r="Y26">
            <v>0.18167013169999999</v>
          </cell>
          <cell r="Z26"/>
          <cell r="AA26">
            <v>-960</v>
          </cell>
          <cell r="AB26">
            <v>45299</v>
          </cell>
          <cell r="AC26">
            <v>14520</v>
          </cell>
          <cell r="AD26" t="str">
            <v>タイヤショップあやの　楽天市場店</v>
          </cell>
          <cell r="AE26">
            <v>14520</v>
          </cell>
          <cell r="AF26">
            <v>0</v>
          </cell>
          <cell r="AG26">
            <v>606919441</v>
          </cell>
          <cell r="AH26">
            <v>606919472</v>
          </cell>
        </row>
        <row r="27">
          <cell r="B27">
            <v>2254018129873</v>
          </cell>
          <cell r="C27" t="str">
            <v/>
          </cell>
          <cell r="D27" t="str">
            <v/>
          </cell>
          <cell r="E27" t="str">
            <v>ADVAN dB V552（並行）</v>
          </cell>
          <cell r="F27" t="str">
            <v>225/40R18 92Y</v>
          </cell>
          <cell r="G27" t="str">
            <v>225/40R18</v>
          </cell>
          <cell r="H27" t="str">
            <v/>
          </cell>
          <cell r="I27">
            <v>12809</v>
          </cell>
          <cell r="J27">
            <v>82</v>
          </cell>
          <cell r="K27">
            <v>0</v>
          </cell>
          <cell r="L27">
            <v>17480</v>
          </cell>
          <cell r="M27">
            <v>15413.63636</v>
          </cell>
          <cell r="N27">
            <v>0.16898260100000001</v>
          </cell>
          <cell r="O27"/>
          <cell r="P27">
            <v>1500</v>
          </cell>
          <cell r="Q27">
            <v>45299</v>
          </cell>
          <cell r="R27">
            <v>18980</v>
          </cell>
          <cell r="S27" t="str">
            <v>タイヤディーラー</v>
          </cell>
          <cell r="T27">
            <v>18980</v>
          </cell>
          <cell r="U27">
            <v>0</v>
          </cell>
          <cell r="V27">
            <v>17900</v>
          </cell>
          <cell r="W27">
            <v>17400</v>
          </cell>
          <cell r="X27">
            <v>15340.909089999999</v>
          </cell>
          <cell r="Y27">
            <v>0.16504296299999999</v>
          </cell>
          <cell r="Z27"/>
          <cell r="AA27">
            <v>50</v>
          </cell>
          <cell r="AB27">
            <v>45299</v>
          </cell>
          <cell r="AC27">
            <v>17450</v>
          </cell>
          <cell r="AD27" t="str">
            <v>タイヤショップZERO楽天市場店</v>
          </cell>
          <cell r="AE27">
            <v>17400</v>
          </cell>
          <cell r="AF27">
            <v>50</v>
          </cell>
          <cell r="AG27">
            <v>621003909</v>
          </cell>
          <cell r="AH27">
            <v>621001717</v>
          </cell>
        </row>
        <row r="28">
          <cell r="B28">
            <v>2254518129892</v>
          </cell>
          <cell r="C28" t="str">
            <v/>
          </cell>
          <cell r="D28" t="str">
            <v>R6195</v>
          </cell>
          <cell r="E28" t="str">
            <v>ADVAN dB V552（並行）</v>
          </cell>
          <cell r="F28" t="str">
            <v>225/45R18 95W XL</v>
          </cell>
          <cell r="G28" t="str">
            <v>225/45R18</v>
          </cell>
          <cell r="H28" t="str">
            <v/>
          </cell>
          <cell r="I28">
            <v>12170</v>
          </cell>
          <cell r="J28">
            <v>110</v>
          </cell>
          <cell r="K28">
            <v>176</v>
          </cell>
          <cell r="L28">
            <v>16920</v>
          </cell>
          <cell r="M28">
            <v>14427.272730000001</v>
          </cell>
          <cell r="N28">
            <v>0.15645872720000001</v>
          </cell>
          <cell r="O28"/>
          <cell r="P28">
            <v>-20</v>
          </cell>
          <cell r="Q28">
            <v>45299</v>
          </cell>
          <cell r="R28">
            <v>16900</v>
          </cell>
          <cell r="S28" t="str">
            <v>トミータイヤ</v>
          </cell>
          <cell r="T28">
            <v>16600</v>
          </cell>
          <cell r="U28">
            <v>300</v>
          </cell>
          <cell r="V28">
            <v>18000</v>
          </cell>
          <cell r="W28">
            <v>17480</v>
          </cell>
          <cell r="X28">
            <v>14936.36364</v>
          </cell>
          <cell r="Y28">
            <v>0.1852099817</v>
          </cell>
          <cell r="Z28"/>
          <cell r="AA28">
            <v>520</v>
          </cell>
          <cell r="AB28">
            <v>45299</v>
          </cell>
          <cell r="AC28">
            <v>18000</v>
          </cell>
          <cell r="AD28" t="str">
            <v>タイヤショップあやの　楽天市場店</v>
          </cell>
          <cell r="AE28">
            <v>18000</v>
          </cell>
          <cell r="AF28">
            <v>0</v>
          </cell>
          <cell r="AG28">
            <v>606919444</v>
          </cell>
          <cell r="AH28">
            <v>606919475</v>
          </cell>
        </row>
        <row r="29">
          <cell r="B29">
            <v>2255018129870</v>
          </cell>
          <cell r="C29" t="str">
            <v/>
          </cell>
          <cell r="D29" t="str">
            <v>R7519</v>
          </cell>
          <cell r="E29" t="str">
            <v>ADVAN dB V552（並行）</v>
          </cell>
          <cell r="F29" t="str">
            <v>225/50R18 95W</v>
          </cell>
          <cell r="G29" t="str">
            <v>225/50R18</v>
          </cell>
          <cell r="H29" t="str">
            <v/>
          </cell>
          <cell r="I29">
            <v>13378</v>
          </cell>
          <cell r="J29">
            <v>2</v>
          </cell>
          <cell r="K29">
            <v>38</v>
          </cell>
          <cell r="L29">
            <v>18980</v>
          </cell>
          <cell r="M29">
            <v>16300</v>
          </cell>
          <cell r="N29">
            <v>0.1792638037</v>
          </cell>
          <cell r="O29"/>
          <cell r="P29">
            <v>-1780</v>
          </cell>
          <cell r="Q29">
            <v>45299</v>
          </cell>
          <cell r="R29">
            <v>17200</v>
          </cell>
          <cell r="S29" t="str">
            <v>庄内タイヤ中古・アウトレット店</v>
          </cell>
          <cell r="T29">
            <v>17200</v>
          </cell>
          <cell r="U29">
            <v>0</v>
          </cell>
          <cell r="V29">
            <v>18980</v>
          </cell>
          <cell r="W29">
            <v>18980</v>
          </cell>
          <cell r="X29">
            <v>16300</v>
          </cell>
          <cell r="Y29">
            <v>0.1792638037</v>
          </cell>
          <cell r="Z29"/>
          <cell r="AA29">
            <v>-610</v>
          </cell>
          <cell r="AB29">
            <v>45299</v>
          </cell>
          <cell r="AC29">
            <v>18370</v>
          </cell>
          <cell r="AD29" t="str">
            <v>タイヤショップあやの　楽天市場店</v>
          </cell>
          <cell r="AE29">
            <v>18370</v>
          </cell>
          <cell r="AF29">
            <v>0</v>
          </cell>
          <cell r="AG29">
            <v>621003906</v>
          </cell>
          <cell r="AH29">
            <v>621001715</v>
          </cell>
        </row>
        <row r="30">
          <cell r="B30">
            <v>2354518129899</v>
          </cell>
          <cell r="C30">
            <v>4968814932268</v>
          </cell>
          <cell r="D30" t="str">
            <v>R4858</v>
          </cell>
          <cell r="E30" t="str">
            <v>ADVAN dB V552（並行）</v>
          </cell>
          <cell r="F30" t="str">
            <v>235/45R18 94Y</v>
          </cell>
          <cell r="G30" t="str">
            <v>235/45R18</v>
          </cell>
          <cell r="H30" t="str">
            <v/>
          </cell>
          <cell r="I30">
            <v>12713</v>
          </cell>
          <cell r="J30">
            <v>40</v>
          </cell>
          <cell r="K30">
            <v>0</v>
          </cell>
          <cell r="L30">
            <v>18650</v>
          </cell>
          <cell r="M30">
            <v>16000</v>
          </cell>
          <cell r="N30">
            <v>0.2054375</v>
          </cell>
          <cell r="O30"/>
          <cell r="P30">
            <v>7984</v>
          </cell>
          <cell r="Q30">
            <v>45299</v>
          </cell>
          <cell r="R30">
            <v>26634</v>
          </cell>
          <cell r="S30" t="str">
            <v>カーパーツ アクセス</v>
          </cell>
          <cell r="T30">
            <v>26634</v>
          </cell>
          <cell r="U30">
            <v>0</v>
          </cell>
          <cell r="V30"/>
          <cell r="W30">
            <v>18750</v>
          </cell>
          <cell r="X30">
            <v>16090.909089999999</v>
          </cell>
          <cell r="Y30">
            <v>0.20992655369999999</v>
          </cell>
          <cell r="Z30"/>
          <cell r="AA30">
            <v>0</v>
          </cell>
          <cell r="AB30">
            <v>45299</v>
          </cell>
          <cell r="AC30">
            <v>18750</v>
          </cell>
          <cell r="AD30" t="str">
            <v>タイヤショップZERO楽天市場店</v>
          </cell>
          <cell r="AE30">
            <v>28380</v>
          </cell>
          <cell r="AF30">
            <v>-9630</v>
          </cell>
          <cell r="AG30">
            <v>606919445</v>
          </cell>
          <cell r="AH30">
            <v>606919476</v>
          </cell>
        </row>
        <row r="31">
          <cell r="B31">
            <v>2355018129877</v>
          </cell>
          <cell r="C31">
            <v>4968814927738</v>
          </cell>
          <cell r="D31" t="str">
            <v>R4866</v>
          </cell>
          <cell r="E31" t="str">
            <v>ADVAN dB V552（並行）</v>
          </cell>
          <cell r="F31" t="str">
            <v>235/50R18 97W</v>
          </cell>
          <cell r="G31" t="str">
            <v>235/50R18</v>
          </cell>
          <cell r="H31" t="str">
            <v/>
          </cell>
          <cell r="I31">
            <v>11837</v>
          </cell>
          <cell r="J31">
            <v>59</v>
          </cell>
          <cell r="K31">
            <v>1</v>
          </cell>
          <cell r="L31">
            <v>16980</v>
          </cell>
          <cell r="M31">
            <v>14481.81818</v>
          </cell>
          <cell r="N31">
            <v>0.1826302574</v>
          </cell>
          <cell r="O31"/>
          <cell r="P31">
            <v>4362</v>
          </cell>
          <cell r="Q31">
            <v>45299</v>
          </cell>
          <cell r="R31">
            <v>21342</v>
          </cell>
          <cell r="S31" t="str">
            <v>カーパーツ アクセス</v>
          </cell>
          <cell r="T31">
            <v>16000</v>
          </cell>
          <cell r="U31">
            <v>5342</v>
          </cell>
          <cell r="V31">
            <v>19000</v>
          </cell>
          <cell r="W31">
            <v>20000</v>
          </cell>
          <cell r="X31">
            <v>17227.272730000001</v>
          </cell>
          <cell r="Y31">
            <v>0.31289182059999998</v>
          </cell>
          <cell r="Z31"/>
          <cell r="AA31">
            <v>1183</v>
          </cell>
          <cell r="AB31">
            <v>45299</v>
          </cell>
          <cell r="AC31">
            <v>21183</v>
          </cell>
          <cell r="AD31" t="str">
            <v>インチアップauto-info</v>
          </cell>
          <cell r="AE31">
            <v>21183</v>
          </cell>
          <cell r="AF31">
            <v>0</v>
          </cell>
          <cell r="AG31">
            <v>621003907</v>
          </cell>
          <cell r="AH31">
            <v>621001716</v>
          </cell>
        </row>
        <row r="32">
          <cell r="B32">
            <v>2454018129877</v>
          </cell>
          <cell r="C32">
            <v>4968814932206</v>
          </cell>
          <cell r="D32" t="str">
            <v/>
          </cell>
          <cell r="E32" t="str">
            <v>ADVAN dB V552（並行）</v>
          </cell>
          <cell r="F32" t="str">
            <v>245/40R18 93Y</v>
          </cell>
          <cell r="G32" t="str">
            <v>245/40R18</v>
          </cell>
          <cell r="H32" t="str">
            <v/>
          </cell>
          <cell r="I32">
            <v>13997</v>
          </cell>
          <cell r="J32">
            <v>23</v>
          </cell>
          <cell r="K32">
            <v>0</v>
          </cell>
          <cell r="L32">
            <v>18980</v>
          </cell>
          <cell r="M32">
            <v>16300</v>
          </cell>
          <cell r="N32">
            <v>0.1412883436</v>
          </cell>
          <cell r="O32"/>
          <cell r="P32">
            <v>10024</v>
          </cell>
          <cell r="Q32">
            <v>45299</v>
          </cell>
          <cell r="R32">
            <v>29004</v>
          </cell>
          <cell r="S32" t="str">
            <v>カーパーツ アクセス</v>
          </cell>
          <cell r="T32">
            <v>19950</v>
          </cell>
          <cell r="U32">
            <v>9054</v>
          </cell>
          <cell r="V32">
            <v>18980</v>
          </cell>
          <cell r="W32">
            <v>18950</v>
          </cell>
          <cell r="X32">
            <v>16272.727269999999</v>
          </cell>
          <cell r="Y32">
            <v>0.139849162</v>
          </cell>
          <cell r="Z32"/>
          <cell r="AA32">
            <v>50</v>
          </cell>
          <cell r="AB32">
            <v>45299</v>
          </cell>
          <cell r="AC32">
            <v>19000</v>
          </cell>
          <cell r="AD32" t="str">
            <v>タイヤショップZERO楽天市場店</v>
          </cell>
          <cell r="AE32">
            <v>19000</v>
          </cell>
          <cell r="AF32">
            <v>0</v>
          </cell>
          <cell r="AG32">
            <v>621003908</v>
          </cell>
          <cell r="AH32">
            <v>621003913</v>
          </cell>
        </row>
        <row r="33">
          <cell r="B33">
            <v>2454518129896</v>
          </cell>
          <cell r="C33" t="str">
            <v/>
          </cell>
          <cell r="D33" t="str">
            <v>R4859</v>
          </cell>
          <cell r="E33" t="str">
            <v>ADVAN dB V552（並行）</v>
          </cell>
          <cell r="F33" t="str">
            <v>245/45R18 96Y</v>
          </cell>
          <cell r="G33" t="str">
            <v>245/45R18</v>
          </cell>
          <cell r="H33" t="str">
            <v/>
          </cell>
          <cell r="I33">
            <v>12713</v>
          </cell>
          <cell r="J33">
            <v>4</v>
          </cell>
          <cell r="K33">
            <v>34</v>
          </cell>
          <cell r="L33">
            <v>17980</v>
          </cell>
          <cell r="M33">
            <v>15390.909089999999</v>
          </cell>
          <cell r="N33">
            <v>0.173992912</v>
          </cell>
          <cell r="O33"/>
          <cell r="P33">
            <v>-1150</v>
          </cell>
          <cell r="Q33">
            <v>45299</v>
          </cell>
          <cell r="R33">
            <v>16830</v>
          </cell>
          <cell r="S33" t="str">
            <v>庄内タイヤ</v>
          </cell>
          <cell r="T33">
            <v>16500</v>
          </cell>
          <cell r="U33">
            <v>330</v>
          </cell>
          <cell r="V33">
            <v>17980</v>
          </cell>
          <cell r="W33">
            <v>19200</v>
          </cell>
          <cell r="X33">
            <v>16500</v>
          </cell>
          <cell r="Y33">
            <v>0.22951515149999999</v>
          </cell>
          <cell r="Z33"/>
          <cell r="AA33">
            <v>7538</v>
          </cell>
          <cell r="AB33">
            <v>45299</v>
          </cell>
          <cell r="AC33">
            <v>26738</v>
          </cell>
          <cell r="AD33" t="str">
            <v>インチアップauto-info</v>
          </cell>
          <cell r="AE33">
            <v>26738</v>
          </cell>
          <cell r="AF33">
            <v>0</v>
          </cell>
          <cell r="AG33">
            <v>611562019</v>
          </cell>
          <cell r="AH33">
            <v>611562023</v>
          </cell>
        </row>
        <row r="34">
          <cell r="B34">
            <v>2355519129895</v>
          </cell>
          <cell r="C34" t="str">
            <v/>
          </cell>
          <cell r="D34" t="str">
            <v>R7514</v>
          </cell>
          <cell r="E34" t="str">
            <v>ADVAN dB V552（並行）</v>
          </cell>
          <cell r="F34" t="str">
            <v>235/55R19 101W</v>
          </cell>
          <cell r="G34" t="str">
            <v>235/55R19</v>
          </cell>
          <cell r="H34" t="str">
            <v/>
          </cell>
          <cell r="I34">
            <v>14435</v>
          </cell>
          <cell r="J34">
            <v>12</v>
          </cell>
          <cell r="K34">
            <v>28</v>
          </cell>
          <cell r="L34">
            <v>22800</v>
          </cell>
          <cell r="M34">
            <v>19772.727269999999</v>
          </cell>
          <cell r="N34">
            <v>0.26995402299999999</v>
          </cell>
          <cell r="O34"/>
          <cell r="P34">
            <v>3062</v>
          </cell>
          <cell r="Q34">
            <v>45299</v>
          </cell>
          <cell r="R34">
            <v>25862</v>
          </cell>
          <cell r="S34" t="str">
            <v>矢東タイヤ2号店</v>
          </cell>
          <cell r="T34">
            <v>26990</v>
          </cell>
          <cell r="U34">
            <v>-1128</v>
          </cell>
          <cell r="V34">
            <v>22800</v>
          </cell>
          <cell r="W34">
            <v>23980</v>
          </cell>
          <cell r="X34">
            <v>20845.454549999999</v>
          </cell>
          <cell r="Y34">
            <v>0.30752289579999997</v>
          </cell>
          <cell r="Z34"/>
          <cell r="AA34">
            <v>920</v>
          </cell>
          <cell r="AB34">
            <v>45299</v>
          </cell>
          <cell r="AC34">
            <v>24900</v>
          </cell>
          <cell r="AD34" t="str">
            <v>フェイス　楽天市場店</v>
          </cell>
          <cell r="AE34">
            <v>24900</v>
          </cell>
          <cell r="AF34">
            <v>0</v>
          </cell>
          <cell r="AG34">
            <v>611562020</v>
          </cell>
          <cell r="AH34">
            <v>611562024</v>
          </cell>
        </row>
        <row r="35">
          <cell r="B35">
            <v>2454019129876</v>
          </cell>
          <cell r="C35" t="str">
            <v/>
          </cell>
          <cell r="D35" t="str">
            <v/>
          </cell>
          <cell r="E35" t="str">
            <v>ADVAN dB V552（並行）</v>
          </cell>
          <cell r="F35" t="str">
            <v>245/40R19 98Y</v>
          </cell>
          <cell r="G35" t="str">
            <v>245/40R19</v>
          </cell>
          <cell r="H35" t="str">
            <v/>
          </cell>
          <cell r="I35">
            <v>17072</v>
          </cell>
          <cell r="J35">
            <v>0</v>
          </cell>
          <cell r="K35">
            <v>36</v>
          </cell>
          <cell r="L35">
            <v>23480</v>
          </cell>
          <cell r="M35">
            <v>20390.909090000001</v>
          </cell>
          <cell r="N35">
            <v>0.1627641551</v>
          </cell>
          <cell r="O35"/>
          <cell r="P35">
            <v>-3680</v>
          </cell>
          <cell r="Q35">
            <v>45299</v>
          </cell>
          <cell r="R35">
            <v>19800</v>
          </cell>
          <cell r="S35" t="str">
            <v>タイヤショップあやの</v>
          </cell>
          <cell r="T35">
            <v>19500</v>
          </cell>
          <cell r="U35">
            <v>300</v>
          </cell>
          <cell r="V35">
            <v>23480</v>
          </cell>
          <cell r="W35">
            <v>23800</v>
          </cell>
          <cell r="X35">
            <v>20681.818179999998</v>
          </cell>
          <cell r="Y35">
            <v>0.17454065930000001</v>
          </cell>
          <cell r="Z35"/>
          <cell r="AA35">
            <v>-4000</v>
          </cell>
          <cell r="AB35">
            <v>45299</v>
          </cell>
          <cell r="AC35">
            <v>19800</v>
          </cell>
          <cell r="AD35" t="str">
            <v>タイヤショップあやの　楽天市場店</v>
          </cell>
          <cell r="AE35">
            <v>19800</v>
          </cell>
          <cell r="AF35">
            <v>0</v>
          </cell>
          <cell r="AG35">
            <v>621003912</v>
          </cell>
          <cell r="AH35">
            <v>621003914</v>
          </cell>
        </row>
        <row r="36">
          <cell r="B36">
            <v>2753519129899</v>
          </cell>
          <cell r="C36" t="str">
            <v/>
          </cell>
          <cell r="D36" t="str">
            <v/>
          </cell>
          <cell r="E36" t="str">
            <v>ADVAN dB V552（並行）</v>
          </cell>
          <cell r="F36" t="str">
            <v>275/35R19 100Y</v>
          </cell>
          <cell r="G36" t="str">
            <v>275/35R19</v>
          </cell>
          <cell r="H36" t="str">
            <v/>
          </cell>
          <cell r="I36">
            <v>18709</v>
          </cell>
          <cell r="J36">
            <v>0</v>
          </cell>
          <cell r="K36">
            <v>0</v>
          </cell>
          <cell r="L36">
            <v>29980</v>
          </cell>
          <cell r="M36">
            <v>26300</v>
          </cell>
          <cell r="N36">
            <v>0.28863117869999999</v>
          </cell>
          <cell r="O36"/>
          <cell r="P36">
            <v>-29980</v>
          </cell>
          <cell r="Q36">
            <v>45299</v>
          </cell>
          <cell r="R36"/>
          <cell r="S36"/>
          <cell r="T36"/>
          <cell r="U36">
            <v>0</v>
          </cell>
          <cell r="V36">
            <v>34980</v>
          </cell>
          <cell r="W36">
            <v>38800</v>
          </cell>
          <cell r="X36">
            <v>34318.181819999998</v>
          </cell>
          <cell r="Y36">
            <v>0.45483708610000001</v>
          </cell>
          <cell r="Z36"/>
          <cell r="AA36">
            <v>830</v>
          </cell>
          <cell r="AB36">
            <v>45299</v>
          </cell>
          <cell r="AC36">
            <v>39630</v>
          </cell>
          <cell r="AD36" t="str">
            <v>タイヤショップZERO楽天市場店</v>
          </cell>
          <cell r="AE36">
            <v>39630</v>
          </cell>
          <cell r="AF36">
            <v>0</v>
          </cell>
          <cell r="AG36">
            <v>611562021</v>
          </cell>
          <cell r="AH36">
            <v>611562025</v>
          </cell>
        </row>
        <row r="37">
          <cell r="B37">
            <v>2055516129866</v>
          </cell>
          <cell r="C37">
            <v>4968814963095</v>
          </cell>
          <cell r="D37" t="str">
            <v>R4575</v>
          </cell>
          <cell r="E37" t="str">
            <v>BluEarth-GT AE51（並行）</v>
          </cell>
          <cell r="F37" t="str">
            <v>205/55R16 94V XL</v>
          </cell>
          <cell r="G37" t="str">
            <v>205/55R16</v>
          </cell>
          <cell r="H37" t="str">
            <v/>
          </cell>
          <cell r="I37">
            <v>8994</v>
          </cell>
          <cell r="J37">
            <v>0</v>
          </cell>
          <cell r="K37">
            <v>0</v>
          </cell>
          <cell r="L37">
            <v>12150</v>
          </cell>
          <cell r="M37">
            <v>10568.18182</v>
          </cell>
          <cell r="N37">
            <v>0.14895483870000001</v>
          </cell>
          <cell r="O37"/>
          <cell r="P37">
            <v>-100</v>
          </cell>
          <cell r="Q37">
            <v>45299</v>
          </cell>
          <cell r="R37">
            <v>12050</v>
          </cell>
          <cell r="S37" t="str">
            <v>タイヤショップZERO</v>
          </cell>
          <cell r="T37">
            <v>11500</v>
          </cell>
          <cell r="U37">
            <v>550</v>
          </cell>
          <cell r="V37"/>
          <cell r="W37">
            <v>12180</v>
          </cell>
          <cell r="X37">
            <v>10595.45455</v>
          </cell>
          <cell r="Y37">
            <v>0.15114543110000001</v>
          </cell>
          <cell r="Z37"/>
          <cell r="AA37">
            <v>-280</v>
          </cell>
          <cell r="AB37">
            <v>45299</v>
          </cell>
          <cell r="AC37">
            <v>11900</v>
          </cell>
          <cell r="AD37" t="str">
            <v>タイヤウェイ</v>
          </cell>
          <cell r="AE37">
            <v>11500</v>
          </cell>
          <cell r="AF37">
            <v>400</v>
          </cell>
          <cell r="AG37">
            <v>606919457</v>
          </cell>
          <cell r="AH37">
            <v>606919488</v>
          </cell>
        </row>
        <row r="38">
          <cell r="B38">
            <v>2154517129865</v>
          </cell>
          <cell r="C38">
            <v>4968814963354</v>
          </cell>
          <cell r="D38" t="str">
            <v>R4601</v>
          </cell>
          <cell r="E38" t="str">
            <v>BluEarth-GT AE51（並行）</v>
          </cell>
          <cell r="F38" t="str">
            <v>215/45R17 91W XL（販売中）</v>
          </cell>
          <cell r="G38" t="str">
            <v>215/45R17</v>
          </cell>
          <cell r="H38" t="str">
            <v/>
          </cell>
          <cell r="I38">
            <v>12096</v>
          </cell>
          <cell r="J38">
            <v>108</v>
          </cell>
          <cell r="K38">
            <v>56</v>
          </cell>
          <cell r="L38">
            <v>16880</v>
          </cell>
          <cell r="M38">
            <v>14868.18182</v>
          </cell>
          <cell r="N38">
            <v>0.18645062670000001</v>
          </cell>
          <cell r="O38"/>
          <cell r="P38">
            <v>0</v>
          </cell>
          <cell r="Q38">
            <v>45299</v>
          </cell>
          <cell r="R38">
            <v>16880</v>
          </cell>
          <cell r="S38" t="str">
            <v>トミータイヤ</v>
          </cell>
          <cell r="T38">
            <v>16880</v>
          </cell>
          <cell r="U38">
            <v>0</v>
          </cell>
          <cell r="V38">
            <v>16880</v>
          </cell>
          <cell r="W38">
            <v>17480</v>
          </cell>
          <cell r="X38">
            <v>15413.63636</v>
          </cell>
          <cell r="Y38">
            <v>0.21524034210000001</v>
          </cell>
          <cell r="Z38"/>
          <cell r="AA38">
            <v>-600</v>
          </cell>
          <cell r="AB38">
            <v>45299</v>
          </cell>
          <cell r="AC38">
            <v>16880</v>
          </cell>
          <cell r="AD38" t="str">
            <v>TIRE SHOP 4U 楽天市場店</v>
          </cell>
          <cell r="AE38">
            <v>16880</v>
          </cell>
          <cell r="AF38">
            <v>0</v>
          </cell>
          <cell r="AG38">
            <v>606919448</v>
          </cell>
          <cell r="AH38">
            <v>606919479</v>
          </cell>
        </row>
        <row r="39">
          <cell r="B39">
            <v>2154517129964</v>
          </cell>
          <cell r="C39">
            <v>4968814963354</v>
          </cell>
          <cell r="D39" t="str">
            <v>R4601</v>
          </cell>
          <cell r="E39" t="str">
            <v>BluEarth-GT AE51（並行）J</v>
          </cell>
          <cell r="F39" t="str">
            <v>215/45R17 91W XL（ストップ）</v>
          </cell>
          <cell r="G39" t="str">
            <v>215/45R17</v>
          </cell>
          <cell r="H39" t="str">
            <v/>
          </cell>
          <cell r="I39">
            <v>11417</v>
          </cell>
          <cell r="J39">
            <v>0</v>
          </cell>
          <cell r="K39">
            <v>0</v>
          </cell>
          <cell r="L39">
            <v>15280</v>
          </cell>
          <cell r="M39">
            <v>13413.63636</v>
          </cell>
          <cell r="N39">
            <v>0.14885123689999999</v>
          </cell>
          <cell r="O39"/>
          <cell r="P39">
            <v>1600</v>
          </cell>
          <cell r="Q39">
            <v>45257</v>
          </cell>
          <cell r="R39">
            <v>16880</v>
          </cell>
          <cell r="S39" t="str">
            <v>トミータイヤ</v>
          </cell>
          <cell r="T39">
            <v>16880</v>
          </cell>
          <cell r="U39">
            <v>0</v>
          </cell>
          <cell r="V39">
            <v>14980</v>
          </cell>
          <cell r="W39">
            <v>14970</v>
          </cell>
          <cell r="X39">
            <v>13131.81818</v>
          </cell>
          <cell r="Y39">
            <v>0.1305849775</v>
          </cell>
          <cell r="Z39"/>
          <cell r="AA39">
            <v>2830</v>
          </cell>
          <cell r="AB39">
            <v>45299</v>
          </cell>
          <cell r="AC39">
            <v>17800</v>
          </cell>
          <cell r="AD39" t="str">
            <v>タイヤウェイ</v>
          </cell>
          <cell r="AE39">
            <v>17800</v>
          </cell>
          <cell r="AF39">
            <v>0</v>
          </cell>
          <cell r="AG39">
            <v>606919448</v>
          </cell>
          <cell r="AH39">
            <v>606919479</v>
          </cell>
        </row>
        <row r="40">
          <cell r="B40">
            <v>2155017129867</v>
          </cell>
          <cell r="C40">
            <v>4968814963439</v>
          </cell>
          <cell r="D40" t="str">
            <v>R4609</v>
          </cell>
          <cell r="E40" t="str">
            <v>BluEarth-GT AE51（並行）J</v>
          </cell>
          <cell r="F40" t="str">
            <v>215/50R17 95W XL（販売中）</v>
          </cell>
          <cell r="G40" t="str">
            <v>215/50R17</v>
          </cell>
          <cell r="H40" t="str">
            <v/>
          </cell>
          <cell r="I40">
            <v>11742</v>
          </cell>
          <cell r="J40">
            <v>23</v>
          </cell>
          <cell r="K40">
            <v>44</v>
          </cell>
          <cell r="L40">
            <v>16480</v>
          </cell>
          <cell r="M40">
            <v>14027.272730000001</v>
          </cell>
          <cell r="N40">
            <v>0.16291639660000001</v>
          </cell>
          <cell r="O40"/>
          <cell r="P40">
            <v>-780</v>
          </cell>
          <cell r="Q40">
            <v>45299</v>
          </cell>
          <cell r="R40">
            <v>15700</v>
          </cell>
          <cell r="S40" t="str">
            <v>タイヤウェイ</v>
          </cell>
          <cell r="T40">
            <v>15700</v>
          </cell>
          <cell r="U40">
            <v>0</v>
          </cell>
          <cell r="V40">
            <v>16480</v>
          </cell>
          <cell r="W40">
            <v>16800</v>
          </cell>
          <cell r="X40">
            <v>14318.18182</v>
          </cell>
          <cell r="Y40">
            <v>0.1799238095</v>
          </cell>
          <cell r="Z40"/>
          <cell r="AA40">
            <v>-900</v>
          </cell>
          <cell r="AB40">
            <v>45299</v>
          </cell>
          <cell r="AC40">
            <v>15900</v>
          </cell>
          <cell r="AD40" t="str">
            <v>TIRE SHOP 4U 楽天市場店</v>
          </cell>
          <cell r="AE40">
            <v>15900</v>
          </cell>
          <cell r="AF40">
            <v>0</v>
          </cell>
          <cell r="AG40">
            <v>606919451</v>
          </cell>
          <cell r="AH40">
            <v>606919482</v>
          </cell>
        </row>
        <row r="41">
          <cell r="B41">
            <v>2155017129966</v>
          </cell>
          <cell r="C41">
            <v>4968814963439</v>
          </cell>
          <cell r="D41" t="str">
            <v>R4609</v>
          </cell>
          <cell r="E41" t="str">
            <v>BluEarth-GT AE51（並行）J</v>
          </cell>
          <cell r="F41" t="str">
            <v>215/50R17 95W XL（ストップ）</v>
          </cell>
          <cell r="G41" t="str">
            <v>215/50R17</v>
          </cell>
          <cell r="H41" t="str">
            <v/>
          </cell>
          <cell r="I41">
            <v>11082</v>
          </cell>
          <cell r="J41">
            <v>0</v>
          </cell>
          <cell r="K41">
            <v>3</v>
          </cell>
          <cell r="L41">
            <v>15950</v>
          </cell>
          <cell r="M41">
            <v>13545.45455</v>
          </cell>
          <cell r="N41">
            <v>0.18186577179999999</v>
          </cell>
          <cell r="O41"/>
          <cell r="P41">
            <v>-250</v>
          </cell>
          <cell r="Q41">
            <v>45299</v>
          </cell>
          <cell r="R41">
            <v>15700</v>
          </cell>
          <cell r="S41" t="str">
            <v>タイヤウェイ</v>
          </cell>
          <cell r="T41">
            <v>15700</v>
          </cell>
          <cell r="U41">
            <v>0</v>
          </cell>
          <cell r="V41">
            <v>16100</v>
          </cell>
          <cell r="W41">
            <v>16080</v>
          </cell>
          <cell r="X41">
            <v>13663.63636</v>
          </cell>
          <cell r="Y41">
            <v>0.1889421158</v>
          </cell>
          <cell r="Z41"/>
          <cell r="AA41">
            <v>-180</v>
          </cell>
          <cell r="AB41">
            <v>45299</v>
          </cell>
          <cell r="AC41">
            <v>15900</v>
          </cell>
          <cell r="AD41" t="str">
            <v>TIRE SHOP 4U 楽天市場店</v>
          </cell>
          <cell r="AE41">
            <v>15900</v>
          </cell>
          <cell r="AF41">
            <v>0</v>
          </cell>
          <cell r="AG41">
            <v>606919451</v>
          </cell>
          <cell r="AH41">
            <v>606919482</v>
          </cell>
        </row>
        <row r="42">
          <cell r="B42">
            <v>2254517129862</v>
          </cell>
          <cell r="C42">
            <v>4968814963323</v>
          </cell>
          <cell r="D42" t="str">
            <v>R4598</v>
          </cell>
          <cell r="E42" t="str">
            <v>BluEarth-GT AE51（並行）</v>
          </cell>
          <cell r="F42" t="str">
            <v>225/45R17 94W XL</v>
          </cell>
          <cell r="G42" t="str">
            <v>225/45R17</v>
          </cell>
          <cell r="H42" t="str">
            <v/>
          </cell>
          <cell r="I42">
            <v>10173</v>
          </cell>
          <cell r="J42">
            <v>0</v>
          </cell>
          <cell r="K42">
            <v>0</v>
          </cell>
          <cell r="L42">
            <v>14200</v>
          </cell>
          <cell r="M42">
            <v>12431.81818</v>
          </cell>
          <cell r="N42">
            <v>0.18169652650000001</v>
          </cell>
          <cell r="O42"/>
          <cell r="P42">
            <v>2250</v>
          </cell>
          <cell r="Q42">
            <v>45299</v>
          </cell>
          <cell r="R42">
            <v>16450</v>
          </cell>
          <cell r="S42" t="str">
            <v>タイヤショップZERO</v>
          </cell>
          <cell r="T42">
            <v>16200</v>
          </cell>
          <cell r="U42">
            <v>250</v>
          </cell>
          <cell r="V42">
            <v>14280</v>
          </cell>
          <cell r="W42">
            <v>14200</v>
          </cell>
          <cell r="X42">
            <v>12431.81818</v>
          </cell>
          <cell r="Y42">
            <v>0.18169652650000001</v>
          </cell>
          <cell r="Z42"/>
          <cell r="AA42">
            <v>2251</v>
          </cell>
          <cell r="AB42">
            <v>45299</v>
          </cell>
          <cell r="AC42">
            <v>16451</v>
          </cell>
          <cell r="AD42" t="str">
            <v>タイヤショップZERO楽天市場店</v>
          </cell>
          <cell r="AE42">
            <v>16451</v>
          </cell>
          <cell r="AF42">
            <v>0</v>
          </cell>
          <cell r="AG42">
            <v>606919453</v>
          </cell>
          <cell r="AH42">
            <v>606919484</v>
          </cell>
        </row>
        <row r="43">
          <cell r="B43">
            <v>2255017129864</v>
          </cell>
          <cell r="C43">
            <v>4968814963071</v>
          </cell>
          <cell r="D43" t="str">
            <v>R4573</v>
          </cell>
          <cell r="E43" t="str">
            <v>BluEarth-GT AE51（並行）J</v>
          </cell>
          <cell r="F43" t="str">
            <v>225/50R17 98W XL</v>
          </cell>
          <cell r="G43" t="str">
            <v>225/50R17</v>
          </cell>
          <cell r="H43" t="str">
            <v/>
          </cell>
          <cell r="I43">
            <v>10519</v>
          </cell>
          <cell r="J43">
            <v>0</v>
          </cell>
          <cell r="K43">
            <v>0</v>
          </cell>
          <cell r="L43">
            <v>15800</v>
          </cell>
          <cell r="M43">
            <v>13409.090910000001</v>
          </cell>
          <cell r="N43">
            <v>0.21553220340000001</v>
          </cell>
          <cell r="O43"/>
          <cell r="P43">
            <v>1600</v>
          </cell>
          <cell r="Q43">
            <v>45299</v>
          </cell>
          <cell r="R43">
            <v>17400</v>
          </cell>
          <cell r="S43" t="str">
            <v>アークタイヤ</v>
          </cell>
          <cell r="T43">
            <v>17400</v>
          </cell>
          <cell r="U43">
            <v>0</v>
          </cell>
          <cell r="V43">
            <v>15800</v>
          </cell>
          <cell r="W43">
            <v>15970</v>
          </cell>
          <cell r="X43">
            <v>13563.63636</v>
          </cell>
          <cell r="Y43">
            <v>0.22447050939999999</v>
          </cell>
          <cell r="Z43"/>
          <cell r="AA43">
            <v>1430</v>
          </cell>
          <cell r="AB43">
            <v>45299</v>
          </cell>
          <cell r="AC43">
            <v>17400</v>
          </cell>
          <cell r="AD43" t="str">
            <v>アークタイヤ 楽天市場店</v>
          </cell>
          <cell r="AE43">
            <v>17400</v>
          </cell>
          <cell r="AF43">
            <v>0</v>
          </cell>
          <cell r="AG43">
            <v>606919452</v>
          </cell>
          <cell r="AH43">
            <v>606919483</v>
          </cell>
        </row>
        <row r="44">
          <cell r="B44">
            <v>2255517129869</v>
          </cell>
          <cell r="C44">
            <v>4968814963163</v>
          </cell>
          <cell r="D44" t="str">
            <v>R4582</v>
          </cell>
          <cell r="E44" t="str">
            <v>BluEarth-GT AE51（並行）</v>
          </cell>
          <cell r="F44" t="str">
            <v>225/55R17 101W XL</v>
          </cell>
          <cell r="G44" t="str">
            <v>225/55R17</v>
          </cell>
          <cell r="H44" t="str">
            <v/>
          </cell>
          <cell r="I44">
            <v>10490</v>
          </cell>
          <cell r="J44">
            <v>0</v>
          </cell>
          <cell r="K44">
            <v>0</v>
          </cell>
          <cell r="L44">
            <v>14600</v>
          </cell>
          <cell r="M44">
            <v>12318.18182</v>
          </cell>
          <cell r="N44">
            <v>0.14841328409999999</v>
          </cell>
          <cell r="O44"/>
          <cell r="P44">
            <v>1691</v>
          </cell>
          <cell r="Q44">
            <v>45299</v>
          </cell>
          <cell r="R44">
            <v>16291</v>
          </cell>
          <cell r="S44" t="str">
            <v>タイヤディーラー2号店</v>
          </cell>
          <cell r="T44">
            <v>16291</v>
          </cell>
          <cell r="U44">
            <v>0</v>
          </cell>
          <cell r="V44">
            <v>14800</v>
          </cell>
          <cell r="W44">
            <v>14780</v>
          </cell>
          <cell r="X44">
            <v>12481.81818</v>
          </cell>
          <cell r="Y44">
            <v>0.15957756740000001</v>
          </cell>
          <cell r="Z44"/>
          <cell r="AA44">
            <v>1220</v>
          </cell>
          <cell r="AB44">
            <v>45299</v>
          </cell>
          <cell r="AC44">
            <v>16000</v>
          </cell>
          <cell r="AD44" t="str">
            <v>タイヤディーラー　楽天市場店</v>
          </cell>
          <cell r="AE44">
            <v>16000</v>
          </cell>
          <cell r="AF44">
            <v>0</v>
          </cell>
          <cell r="AG44">
            <v>606919450</v>
          </cell>
          <cell r="AH44">
            <v>606919481</v>
          </cell>
        </row>
        <row r="45">
          <cell r="B45">
            <v>2254518129861</v>
          </cell>
          <cell r="C45">
            <v>4968814963200</v>
          </cell>
          <cell r="D45" t="str">
            <v>R4586</v>
          </cell>
          <cell r="E45" t="str">
            <v>BluEarth-GT AE51（並行）J</v>
          </cell>
          <cell r="F45" t="str">
            <v>225/45R18 95W XL（販売中）</v>
          </cell>
          <cell r="G45" t="str">
            <v>225/45R18</v>
          </cell>
          <cell r="H45" t="str">
            <v/>
          </cell>
          <cell r="I45">
            <v>13559</v>
          </cell>
          <cell r="J45">
            <v>78</v>
          </cell>
          <cell r="K45">
            <v>30</v>
          </cell>
          <cell r="L45">
            <v>18900</v>
          </cell>
          <cell r="M45">
            <v>16227.272730000001</v>
          </cell>
          <cell r="N45">
            <v>0.16443137250000001</v>
          </cell>
          <cell r="O45"/>
          <cell r="P45">
            <v>1200</v>
          </cell>
          <cell r="Q45">
            <v>45299</v>
          </cell>
          <cell r="R45">
            <v>20100</v>
          </cell>
          <cell r="S45" t="str">
            <v>タイヤディーラー2号店</v>
          </cell>
          <cell r="T45">
            <v>18900</v>
          </cell>
          <cell r="U45">
            <v>1200</v>
          </cell>
          <cell r="V45">
            <v>18900</v>
          </cell>
          <cell r="W45">
            <v>18800</v>
          </cell>
          <cell r="X45">
            <v>16136.36364</v>
          </cell>
          <cell r="Y45">
            <v>0.15972394370000001</v>
          </cell>
          <cell r="Z45"/>
          <cell r="AA45">
            <v>960</v>
          </cell>
          <cell r="AB45">
            <v>45299</v>
          </cell>
          <cell r="AC45">
            <v>19760</v>
          </cell>
          <cell r="AD45" t="str">
            <v>タイヤディーラー　楽天市場店</v>
          </cell>
          <cell r="AE45">
            <v>18800</v>
          </cell>
          <cell r="AF45">
            <v>960</v>
          </cell>
          <cell r="AG45">
            <v>606919454</v>
          </cell>
          <cell r="AH45">
            <v>606919485</v>
          </cell>
        </row>
        <row r="46">
          <cell r="B46">
            <v>2254518129960</v>
          </cell>
          <cell r="C46">
            <v>4968814963200</v>
          </cell>
          <cell r="D46" t="str">
            <v>R4586</v>
          </cell>
          <cell r="E46" t="str">
            <v>BluEarth-GT AE51（並行）J</v>
          </cell>
          <cell r="F46" t="str">
            <v>225/45R18 95W XL（ストップ）</v>
          </cell>
          <cell r="G46" t="str">
            <v>225/45R18</v>
          </cell>
          <cell r="H46" t="str">
            <v/>
          </cell>
          <cell r="I46">
            <v>12801</v>
          </cell>
          <cell r="J46">
            <v>0</v>
          </cell>
          <cell r="K46">
            <v>1</v>
          </cell>
          <cell r="L46">
            <v>18500</v>
          </cell>
          <cell r="M46">
            <v>15863.63636</v>
          </cell>
          <cell r="N46">
            <v>0.19306017189999999</v>
          </cell>
          <cell r="O46"/>
          <cell r="P46">
            <v>1600</v>
          </cell>
          <cell r="Q46">
            <v>45299</v>
          </cell>
          <cell r="R46">
            <v>20100</v>
          </cell>
          <cell r="S46" t="str">
            <v>タイヤディーラー2号店</v>
          </cell>
          <cell r="T46">
            <v>18900</v>
          </cell>
          <cell r="U46">
            <v>1200</v>
          </cell>
          <cell r="V46">
            <v>18680</v>
          </cell>
          <cell r="W46">
            <v>18780</v>
          </cell>
          <cell r="X46">
            <v>16118.18182</v>
          </cell>
          <cell r="Y46">
            <v>0.20580372250000001</v>
          </cell>
          <cell r="Z46"/>
          <cell r="AA46">
            <v>980</v>
          </cell>
          <cell r="AB46">
            <v>45299</v>
          </cell>
          <cell r="AC46">
            <v>19760</v>
          </cell>
          <cell r="AD46" t="str">
            <v>タイヤディーラー　楽天市場店</v>
          </cell>
          <cell r="AE46">
            <v>18800</v>
          </cell>
          <cell r="AF46">
            <v>960</v>
          </cell>
          <cell r="AG46">
            <v>606919454</v>
          </cell>
          <cell r="AH46">
            <v>606919485</v>
          </cell>
        </row>
        <row r="47">
          <cell r="B47">
            <v>2354518129868</v>
          </cell>
          <cell r="C47">
            <v>4968814963255</v>
          </cell>
          <cell r="D47" t="str">
            <v>R4591</v>
          </cell>
          <cell r="E47" t="str">
            <v>BluEarth-GT AE51（並行）</v>
          </cell>
          <cell r="F47" t="str">
            <v>235/45R18 94W（販売中）</v>
          </cell>
          <cell r="G47" t="str">
            <v>235/45R18</v>
          </cell>
          <cell r="H47" t="str">
            <v/>
          </cell>
          <cell r="I47">
            <v>13787</v>
          </cell>
          <cell r="J47">
            <v>90</v>
          </cell>
          <cell r="K47">
            <v>0</v>
          </cell>
          <cell r="L47">
            <v>19800</v>
          </cell>
          <cell r="M47">
            <v>17045.454549999999</v>
          </cell>
          <cell r="N47">
            <v>0.19116266670000001</v>
          </cell>
          <cell r="O47"/>
          <cell r="P47">
            <v>1001</v>
          </cell>
          <cell r="Q47">
            <v>45299</v>
          </cell>
          <cell r="R47">
            <v>20801</v>
          </cell>
          <cell r="S47" t="str">
            <v>タイヤディーラー2号店</v>
          </cell>
          <cell r="T47">
            <v>19800</v>
          </cell>
          <cell r="U47">
            <v>1001</v>
          </cell>
          <cell r="V47">
            <v>20400</v>
          </cell>
          <cell r="W47">
            <v>20500</v>
          </cell>
          <cell r="X47">
            <v>17681.818179999998</v>
          </cell>
          <cell r="Y47">
            <v>0.22027249360000001</v>
          </cell>
          <cell r="Z47">
            <v>82000</v>
          </cell>
          <cell r="AA47">
            <v>-600</v>
          </cell>
          <cell r="AB47">
            <v>45299</v>
          </cell>
          <cell r="AC47">
            <v>19900</v>
          </cell>
          <cell r="AD47" t="str">
            <v>タイヤディーラー　楽天市場店</v>
          </cell>
          <cell r="AE47">
            <v>19900</v>
          </cell>
          <cell r="AF47">
            <v>0</v>
          </cell>
          <cell r="AG47">
            <v>606919455</v>
          </cell>
          <cell r="AH47">
            <v>606919455</v>
          </cell>
        </row>
        <row r="48">
          <cell r="B48">
            <v>2354518129967</v>
          </cell>
          <cell r="C48">
            <v>4968814963255</v>
          </cell>
          <cell r="D48" t="str">
            <v>R4591</v>
          </cell>
          <cell r="E48" t="str">
            <v>BluEarth-GT AE51（並行）</v>
          </cell>
          <cell r="F48" t="str">
            <v>235/45R18 94W（ストップ）</v>
          </cell>
          <cell r="G48" t="str">
            <v>235/45R18</v>
          </cell>
          <cell r="H48" t="str">
            <v/>
          </cell>
          <cell r="I48">
            <v>13017</v>
          </cell>
          <cell r="J48">
            <v>0</v>
          </cell>
          <cell r="K48">
            <v>2</v>
          </cell>
          <cell r="L48">
            <v>20900</v>
          </cell>
          <cell r="M48">
            <v>18045.454549999999</v>
          </cell>
          <cell r="N48">
            <v>0.27865491180000002</v>
          </cell>
          <cell r="O48"/>
          <cell r="P48">
            <v>-99</v>
          </cell>
          <cell r="Q48">
            <v>45299</v>
          </cell>
          <cell r="R48">
            <v>20801</v>
          </cell>
          <cell r="S48" t="str">
            <v>タイヤディーラー2号店</v>
          </cell>
          <cell r="T48">
            <v>19800</v>
          </cell>
          <cell r="U48">
            <v>1001</v>
          </cell>
          <cell r="V48">
            <v>20900</v>
          </cell>
          <cell r="W48">
            <v>20980</v>
          </cell>
          <cell r="X48">
            <v>18118.181820000002</v>
          </cell>
          <cell r="Y48">
            <v>0.28155042650000001</v>
          </cell>
          <cell r="Z48"/>
          <cell r="AA48">
            <v>-1080</v>
          </cell>
          <cell r="AB48">
            <v>45299</v>
          </cell>
          <cell r="AC48">
            <v>19900</v>
          </cell>
          <cell r="AD48" t="str">
            <v>タイヤディーラー　楽天市場店</v>
          </cell>
          <cell r="AE48">
            <v>19900</v>
          </cell>
          <cell r="AF48">
            <v>0</v>
          </cell>
          <cell r="AG48">
            <v>606919455</v>
          </cell>
          <cell r="AH48">
            <v>606919486</v>
          </cell>
        </row>
        <row r="49">
          <cell r="B49">
            <v>2454018129860</v>
          </cell>
          <cell r="C49">
            <v>4968814963590</v>
          </cell>
          <cell r="D49" t="str">
            <v>R4625</v>
          </cell>
          <cell r="E49" t="str">
            <v>BluEarth-GT AE51（並行）</v>
          </cell>
          <cell r="F49" t="str">
            <v>245/40R18 97W XL</v>
          </cell>
          <cell r="G49" t="str">
            <v>245/40R18</v>
          </cell>
          <cell r="H49" t="str">
            <v/>
          </cell>
          <cell r="I49">
            <v>12507</v>
          </cell>
          <cell r="J49">
            <v>0</v>
          </cell>
          <cell r="K49">
            <v>3</v>
          </cell>
          <cell r="L49">
            <v>20980</v>
          </cell>
          <cell r="M49">
            <v>18118.181820000002</v>
          </cell>
          <cell r="N49">
            <v>0.3096989463</v>
          </cell>
          <cell r="O49"/>
          <cell r="P49">
            <v>-3780</v>
          </cell>
          <cell r="Q49">
            <v>45299</v>
          </cell>
          <cell r="R49">
            <v>17200</v>
          </cell>
          <cell r="S49" t="str">
            <v>タイヤZ</v>
          </cell>
          <cell r="T49">
            <v>15900</v>
          </cell>
          <cell r="U49">
            <v>1300</v>
          </cell>
          <cell r="V49">
            <v>18480</v>
          </cell>
          <cell r="W49">
            <v>17980</v>
          </cell>
          <cell r="X49">
            <v>15390.909089999999</v>
          </cell>
          <cell r="Y49">
            <v>0.18737743649999999</v>
          </cell>
          <cell r="Z49"/>
          <cell r="AA49">
            <v>-780</v>
          </cell>
          <cell r="AB49">
            <v>45299</v>
          </cell>
          <cell r="AC49">
            <v>17200</v>
          </cell>
          <cell r="AD49" t="str">
            <v>タイヤZ 楽天市場店</v>
          </cell>
          <cell r="AE49">
            <v>15900</v>
          </cell>
          <cell r="AF49">
            <v>1300</v>
          </cell>
          <cell r="AG49" t="str">
            <v>×</v>
          </cell>
          <cell r="AH49" t="str">
            <v>×</v>
          </cell>
        </row>
        <row r="50">
          <cell r="B50">
            <v>2454518129865</v>
          </cell>
          <cell r="C50">
            <v>4968814963101</v>
          </cell>
          <cell r="D50" t="str">
            <v>R4576</v>
          </cell>
          <cell r="E50" t="str">
            <v>BluEarth-GT AE51（並行）</v>
          </cell>
          <cell r="F50" t="str">
            <v>245/45R18 100W XL</v>
          </cell>
          <cell r="G50" t="str">
            <v>245/45R18</v>
          </cell>
          <cell r="H50" t="str">
            <v/>
          </cell>
          <cell r="I50">
            <v>12096</v>
          </cell>
          <cell r="J50">
            <v>0</v>
          </cell>
          <cell r="K50">
            <v>0</v>
          </cell>
          <cell r="L50">
            <v>16800</v>
          </cell>
          <cell r="M50">
            <v>14318.18182</v>
          </cell>
          <cell r="N50">
            <v>0.1552</v>
          </cell>
          <cell r="O50"/>
          <cell r="P50">
            <v>2600</v>
          </cell>
          <cell r="Q50">
            <v>45299</v>
          </cell>
          <cell r="R50">
            <v>19400</v>
          </cell>
          <cell r="S50" t="str">
            <v>タイヤZ</v>
          </cell>
          <cell r="T50">
            <v>19400</v>
          </cell>
          <cell r="U50">
            <v>0</v>
          </cell>
          <cell r="V50">
            <v>16580</v>
          </cell>
          <cell r="W50">
            <v>16580</v>
          </cell>
          <cell r="X50">
            <v>14118.18182</v>
          </cell>
          <cell r="Y50">
            <v>0.14323245330000001</v>
          </cell>
          <cell r="Z50"/>
          <cell r="AA50">
            <v>2820</v>
          </cell>
          <cell r="AB50">
            <v>45299</v>
          </cell>
          <cell r="AC50">
            <v>19400</v>
          </cell>
          <cell r="AD50" t="str">
            <v>タイヤZ 楽天市場店</v>
          </cell>
          <cell r="AE50">
            <v>19390</v>
          </cell>
          <cell r="AF50">
            <v>10</v>
          </cell>
          <cell r="AG50">
            <v>606919456</v>
          </cell>
          <cell r="AH50">
            <v>606919487</v>
          </cell>
        </row>
        <row r="51">
          <cell r="B51">
            <v>2454019129869</v>
          </cell>
          <cell r="C51">
            <v>4968814963286</v>
          </cell>
          <cell r="D51" t="str">
            <v>R4594</v>
          </cell>
          <cell r="E51" t="str">
            <v>BluEarth-GT AE51（並行）</v>
          </cell>
          <cell r="F51" t="str">
            <v>245/40R19 98W XL</v>
          </cell>
          <cell r="G51" t="str">
            <v>245/40R19</v>
          </cell>
          <cell r="H51" t="str">
            <v/>
          </cell>
          <cell r="I51">
            <v>13636</v>
          </cell>
          <cell r="J51">
            <v>0</v>
          </cell>
          <cell r="K51">
            <v>0</v>
          </cell>
          <cell r="L51">
            <v>19480</v>
          </cell>
          <cell r="M51">
            <v>16754.545450000001</v>
          </cell>
          <cell r="N51">
            <v>0.1861313077</v>
          </cell>
          <cell r="O51"/>
          <cell r="P51">
            <v>1420</v>
          </cell>
          <cell r="Q51">
            <v>45299</v>
          </cell>
          <cell r="R51">
            <v>20900</v>
          </cell>
          <cell r="S51" t="str">
            <v>タイヤZ</v>
          </cell>
          <cell r="T51">
            <v>20900</v>
          </cell>
          <cell r="U51">
            <v>0</v>
          </cell>
          <cell r="V51">
            <v>18980</v>
          </cell>
          <cell r="W51">
            <v>18800</v>
          </cell>
          <cell r="X51">
            <v>16136.36364</v>
          </cell>
          <cell r="Y51">
            <v>0.15495211270000001</v>
          </cell>
          <cell r="Z51"/>
          <cell r="AA51">
            <v>2100</v>
          </cell>
          <cell r="AB51">
            <v>45299</v>
          </cell>
          <cell r="AC51">
            <v>20900</v>
          </cell>
          <cell r="AD51" t="str">
            <v>アークタイヤ 楽天市場店</v>
          </cell>
          <cell r="AE51">
            <v>20900</v>
          </cell>
          <cell r="AF51">
            <v>0</v>
          </cell>
          <cell r="AG51">
            <v>606919458</v>
          </cell>
          <cell r="AH51">
            <v>606919489</v>
          </cell>
        </row>
        <row r="52">
          <cell r="B52">
            <v>2256017129854</v>
          </cell>
          <cell r="C52">
            <v>4968814990121</v>
          </cell>
          <cell r="D52" t="str">
            <v>R5780</v>
          </cell>
          <cell r="E52" t="str">
            <v>BluEarth-XT AE61（並行）J</v>
          </cell>
          <cell r="F52" t="str">
            <v>225/60R17 99V（販売中）</v>
          </cell>
          <cell r="G52" t="str">
            <v>225/60R17</v>
          </cell>
          <cell r="H52" t="str">
            <v/>
          </cell>
          <cell r="I52">
            <v>12695</v>
          </cell>
          <cell r="J52">
            <v>10</v>
          </cell>
          <cell r="K52">
            <v>30</v>
          </cell>
          <cell r="L52">
            <v>17800</v>
          </cell>
          <cell r="M52">
            <v>15227.272730000001</v>
          </cell>
          <cell r="N52">
            <v>0.1662985075</v>
          </cell>
          <cell r="O52"/>
          <cell r="P52">
            <v>-3820</v>
          </cell>
          <cell r="Q52">
            <v>45299</v>
          </cell>
          <cell r="R52">
            <v>13980</v>
          </cell>
          <cell r="S52" t="str">
            <v>タイヤショップあやの</v>
          </cell>
          <cell r="T52">
            <v>13980</v>
          </cell>
          <cell r="U52">
            <v>0</v>
          </cell>
          <cell r="V52">
            <v>17800</v>
          </cell>
          <cell r="W52">
            <v>17980</v>
          </cell>
          <cell r="X52">
            <v>15390.909089999999</v>
          </cell>
          <cell r="Y52">
            <v>0.17516243349999999</v>
          </cell>
          <cell r="Z52"/>
          <cell r="AA52">
            <v>-4000</v>
          </cell>
          <cell r="AB52">
            <v>45299</v>
          </cell>
          <cell r="AC52">
            <v>13980</v>
          </cell>
          <cell r="AD52" t="str">
            <v>タイヤショップあやの　楽天市場店</v>
          </cell>
          <cell r="AE52">
            <v>13980</v>
          </cell>
          <cell r="AF52">
            <v>0</v>
          </cell>
          <cell r="AG52">
            <v>606919459</v>
          </cell>
          <cell r="AH52">
            <v>606919490</v>
          </cell>
        </row>
        <row r="53">
          <cell r="B53">
            <v>2256017129946</v>
          </cell>
          <cell r="C53">
            <v>4968814990121</v>
          </cell>
          <cell r="D53" t="str">
            <v>R5780</v>
          </cell>
          <cell r="E53" t="str">
            <v>BluEarth-XT AE61（並行）J</v>
          </cell>
          <cell r="F53" t="str">
            <v>225/60R17 99V（ストップ）</v>
          </cell>
          <cell r="G53" t="str">
            <v>225/60R17</v>
          </cell>
          <cell r="H53" t="str">
            <v/>
          </cell>
          <cell r="I53">
            <v>11983</v>
          </cell>
          <cell r="J53">
            <v>0</v>
          </cell>
          <cell r="K53">
            <v>0</v>
          </cell>
          <cell r="L53">
            <v>16490</v>
          </cell>
          <cell r="M53">
            <v>14036.36364</v>
          </cell>
          <cell r="N53">
            <v>0.1462888601</v>
          </cell>
          <cell r="O53"/>
          <cell r="P53">
            <v>-2510</v>
          </cell>
          <cell r="Q53">
            <v>45257</v>
          </cell>
          <cell r="R53">
            <v>13980</v>
          </cell>
          <cell r="S53" t="str">
            <v>タイヤショップあやの</v>
          </cell>
          <cell r="T53">
            <v>13980</v>
          </cell>
          <cell r="U53">
            <v>0</v>
          </cell>
          <cell r="V53">
            <v>14980</v>
          </cell>
          <cell r="W53">
            <v>14900</v>
          </cell>
          <cell r="X53">
            <v>12590.909089999999</v>
          </cell>
          <cell r="Y53">
            <v>4.8281588450000003E-2</v>
          </cell>
          <cell r="Z53"/>
          <cell r="AA53">
            <v>-920</v>
          </cell>
          <cell r="AB53">
            <v>45299</v>
          </cell>
          <cell r="AC53">
            <v>13980</v>
          </cell>
          <cell r="AD53" t="str">
            <v>タイヤショップあやの　楽天市場店</v>
          </cell>
          <cell r="AE53">
            <v>13980</v>
          </cell>
          <cell r="AF53">
            <v>0</v>
          </cell>
          <cell r="AG53">
            <v>606919459</v>
          </cell>
          <cell r="AH53">
            <v>606919490</v>
          </cell>
        </row>
        <row r="54">
          <cell r="B54">
            <v>2256517129859</v>
          </cell>
          <cell r="C54">
            <v>4968814989941</v>
          </cell>
          <cell r="D54" t="str">
            <v>R5762</v>
          </cell>
          <cell r="E54" t="str">
            <v>BluEarth-XT AE61（並行）</v>
          </cell>
          <cell r="F54" t="str">
            <v>225/65R17 102H</v>
          </cell>
          <cell r="G54" t="str">
            <v>225/65R17</v>
          </cell>
          <cell r="H54" t="str">
            <v/>
          </cell>
          <cell r="I54">
            <v>9260</v>
          </cell>
          <cell r="J54">
            <v>20</v>
          </cell>
          <cell r="K54">
            <v>32</v>
          </cell>
          <cell r="L54">
            <v>13200</v>
          </cell>
          <cell r="M54">
            <v>11045.45455</v>
          </cell>
          <cell r="N54">
            <v>0.16164609050000001</v>
          </cell>
          <cell r="O54"/>
          <cell r="P54">
            <v>-550</v>
          </cell>
          <cell r="Q54">
            <v>45299</v>
          </cell>
          <cell r="R54">
            <v>12650</v>
          </cell>
          <cell r="S54" t="str">
            <v>タイヤショップZERO</v>
          </cell>
          <cell r="T54">
            <v>12650</v>
          </cell>
          <cell r="U54">
            <v>0</v>
          </cell>
          <cell r="V54"/>
          <cell r="W54">
            <v>13200</v>
          </cell>
          <cell r="X54">
            <v>11045.45455</v>
          </cell>
          <cell r="Y54">
            <v>0.16164609050000001</v>
          </cell>
          <cell r="Z54"/>
          <cell r="AA54">
            <v>-550</v>
          </cell>
          <cell r="AB54">
            <v>45299</v>
          </cell>
          <cell r="AC54">
            <v>12650</v>
          </cell>
          <cell r="AD54" t="str">
            <v>タイヤショップZERO楽天市場店</v>
          </cell>
          <cell r="AE54">
            <v>12650</v>
          </cell>
          <cell r="AF54">
            <v>0</v>
          </cell>
          <cell r="AG54">
            <v>606919460</v>
          </cell>
          <cell r="AH54">
            <v>606919491</v>
          </cell>
        </row>
        <row r="55">
          <cell r="B55">
            <v>2355517129941</v>
          </cell>
          <cell r="C55">
            <v>4968814990145</v>
          </cell>
          <cell r="D55" t="str">
            <v>R5782</v>
          </cell>
          <cell r="E55" t="str">
            <v>BluEarth-XT AE61（並行）</v>
          </cell>
          <cell r="F55" t="str">
            <v>235/55R17 99H</v>
          </cell>
          <cell r="G55" t="str">
            <v>235/55R17</v>
          </cell>
          <cell r="H55" t="str">
            <v/>
          </cell>
          <cell r="I55">
            <v>9649</v>
          </cell>
          <cell r="J55">
            <v>0</v>
          </cell>
          <cell r="K55">
            <v>0</v>
          </cell>
          <cell r="L55">
            <v>14900</v>
          </cell>
          <cell r="M55">
            <v>12590.909089999999</v>
          </cell>
          <cell r="N55">
            <v>0.23365342959999999</v>
          </cell>
          <cell r="O55"/>
          <cell r="P55">
            <v>300</v>
          </cell>
          <cell r="Q55">
            <v>45299</v>
          </cell>
          <cell r="R55">
            <v>15200</v>
          </cell>
          <cell r="S55" t="str">
            <v>アークタイヤ</v>
          </cell>
          <cell r="T55">
            <v>15200</v>
          </cell>
          <cell r="U55">
            <v>0</v>
          </cell>
          <cell r="V55"/>
          <cell r="W55">
            <v>15890</v>
          </cell>
          <cell r="X55">
            <v>13490.909089999999</v>
          </cell>
          <cell r="Y55">
            <v>0.284777628</v>
          </cell>
          <cell r="Z55"/>
          <cell r="AA55">
            <v>-690</v>
          </cell>
          <cell r="AB55">
            <v>45299</v>
          </cell>
          <cell r="AC55">
            <v>15200</v>
          </cell>
          <cell r="AD55" t="str">
            <v>アークタイヤ 楽天市場店</v>
          </cell>
          <cell r="AE55">
            <v>15200</v>
          </cell>
          <cell r="AF55">
            <v>0</v>
          </cell>
          <cell r="AG55" t="str">
            <v>×</v>
          </cell>
          <cell r="AH55" t="str">
            <v>×</v>
          </cell>
        </row>
        <row r="56">
          <cell r="B56">
            <v>2356517129856</v>
          </cell>
          <cell r="C56">
            <v>4968814990107</v>
          </cell>
          <cell r="D56" t="str">
            <v>R5778</v>
          </cell>
          <cell r="E56" t="str">
            <v>BluEarth-XT AE61（並行、20年製あり）</v>
          </cell>
          <cell r="F56" t="str">
            <v>235/65R17 108V</v>
          </cell>
          <cell r="G56" t="str">
            <v>235/65R17</v>
          </cell>
          <cell r="H56" t="str">
            <v/>
          </cell>
          <cell r="I56">
            <v>9408</v>
          </cell>
          <cell r="J56">
            <v>0</v>
          </cell>
          <cell r="K56">
            <v>2</v>
          </cell>
          <cell r="L56">
            <v>12980</v>
          </cell>
          <cell r="M56">
            <v>10845.45455</v>
          </cell>
          <cell r="N56">
            <v>0.1325398156</v>
          </cell>
          <cell r="O56"/>
          <cell r="P56">
            <v>5760</v>
          </cell>
          <cell r="Q56">
            <v>45299</v>
          </cell>
          <cell r="R56">
            <v>18740</v>
          </cell>
          <cell r="S56" t="str">
            <v>タイヤ1番</v>
          </cell>
          <cell r="T56">
            <v>18740</v>
          </cell>
          <cell r="U56">
            <v>0</v>
          </cell>
          <cell r="V56">
            <v>14880</v>
          </cell>
          <cell r="W56">
            <v>13970</v>
          </cell>
          <cell r="X56">
            <v>11745.45455</v>
          </cell>
          <cell r="Y56">
            <v>0.1990092879</v>
          </cell>
          <cell r="Z56"/>
          <cell r="AA56">
            <v>4770</v>
          </cell>
          <cell r="AB56">
            <v>45299</v>
          </cell>
          <cell r="AC56">
            <v>18740</v>
          </cell>
          <cell r="AD56" t="str">
            <v>タイヤ1番</v>
          </cell>
          <cell r="AE56">
            <v>18740</v>
          </cell>
          <cell r="AF56">
            <v>0</v>
          </cell>
          <cell r="AG56">
            <v>606919461</v>
          </cell>
          <cell r="AH56">
            <v>606919492</v>
          </cell>
        </row>
        <row r="57">
          <cell r="B57">
            <v>2255018129856</v>
          </cell>
          <cell r="C57">
            <v>4968814989958</v>
          </cell>
          <cell r="D57" t="str">
            <v>R5763</v>
          </cell>
          <cell r="E57" t="str">
            <v>BluEarth-XT AE61（並行）</v>
          </cell>
          <cell r="F57" t="str">
            <v>225/50R18 95V</v>
          </cell>
          <cell r="G57" t="str">
            <v>225/50R18</v>
          </cell>
          <cell r="H57" t="str">
            <v/>
          </cell>
          <cell r="I57">
            <v>11259</v>
          </cell>
          <cell r="J57">
            <v>0</v>
          </cell>
          <cell r="K57">
            <v>0</v>
          </cell>
          <cell r="L57">
            <v>15940</v>
          </cell>
          <cell r="M57">
            <v>13536.36364</v>
          </cell>
          <cell r="N57">
            <v>0.16824042980000001</v>
          </cell>
          <cell r="O57"/>
          <cell r="P57">
            <v>540</v>
          </cell>
          <cell r="Q57">
            <v>45299</v>
          </cell>
          <cell r="R57">
            <v>16480</v>
          </cell>
          <cell r="S57" t="str">
            <v>トミータイヤ</v>
          </cell>
          <cell r="T57">
            <v>16480</v>
          </cell>
          <cell r="U57">
            <v>0</v>
          </cell>
          <cell r="V57"/>
          <cell r="W57">
            <v>15930</v>
          </cell>
          <cell r="X57">
            <v>13527.272730000001</v>
          </cell>
          <cell r="Y57">
            <v>0.1676814516</v>
          </cell>
          <cell r="Z57"/>
          <cell r="AA57">
            <v>970</v>
          </cell>
          <cell r="AB57">
            <v>45299</v>
          </cell>
          <cell r="AC57">
            <v>16900</v>
          </cell>
          <cell r="AD57" t="str">
            <v>フェイス　楽天市場店</v>
          </cell>
          <cell r="AE57">
            <v>16900</v>
          </cell>
          <cell r="AF57">
            <v>0</v>
          </cell>
          <cell r="AG57">
            <v>606919462</v>
          </cell>
          <cell r="AH57">
            <v>606919493</v>
          </cell>
        </row>
        <row r="58">
          <cell r="B58">
            <v>2255518129943</v>
          </cell>
          <cell r="C58">
            <v>4968814990169</v>
          </cell>
          <cell r="D58" t="str">
            <v>R5784</v>
          </cell>
          <cell r="E58" t="str">
            <v>BluEarth-XT AE61（並行）</v>
          </cell>
          <cell r="F58" t="str">
            <v>225/55R18 98V（販売中）</v>
          </cell>
          <cell r="G58" t="str">
            <v>225/55R18</v>
          </cell>
          <cell r="H58" t="str">
            <v/>
          </cell>
          <cell r="I58">
            <v>13152</v>
          </cell>
          <cell r="J58">
            <v>72</v>
          </cell>
          <cell r="K58">
            <v>29</v>
          </cell>
          <cell r="L58">
            <v>18680</v>
          </cell>
          <cell r="M58">
            <v>16027.272730000001</v>
          </cell>
          <cell r="N58">
            <v>0.1793987521</v>
          </cell>
          <cell r="O58"/>
          <cell r="P58">
            <v>-1200</v>
          </cell>
          <cell r="Q58">
            <v>45299</v>
          </cell>
          <cell r="R58">
            <v>17480</v>
          </cell>
          <cell r="S58" t="str">
            <v>トミータイヤ</v>
          </cell>
          <cell r="T58">
            <v>17020</v>
          </cell>
          <cell r="U58">
            <v>460</v>
          </cell>
          <cell r="V58">
            <v>18700</v>
          </cell>
          <cell r="W58">
            <v>18600</v>
          </cell>
          <cell r="X58">
            <v>15954.54545</v>
          </cell>
          <cell r="Y58">
            <v>0.1756581197</v>
          </cell>
          <cell r="Z58"/>
          <cell r="AA58">
            <v>-1000</v>
          </cell>
          <cell r="AB58">
            <v>45299</v>
          </cell>
          <cell r="AC58">
            <v>17600</v>
          </cell>
          <cell r="AD58" t="str">
            <v>タイヤショップあやの　楽天市場店</v>
          </cell>
          <cell r="AE58">
            <v>17050</v>
          </cell>
          <cell r="AF58">
            <v>550</v>
          </cell>
          <cell r="AG58">
            <v>606919463</v>
          </cell>
          <cell r="AH58">
            <v>606919494</v>
          </cell>
        </row>
        <row r="59">
          <cell r="B59">
            <v>2255518129950</v>
          </cell>
          <cell r="C59">
            <v>4968814990169</v>
          </cell>
          <cell r="D59" t="str">
            <v>R5784</v>
          </cell>
          <cell r="E59" t="str">
            <v>BluEarth-XT AE61A（中-並行）</v>
          </cell>
          <cell r="F59" t="str">
            <v>225/55R18 98V（ストップ）</v>
          </cell>
          <cell r="G59" t="str">
            <v>225/55R18</v>
          </cell>
          <cell r="H59" t="str">
            <v/>
          </cell>
          <cell r="I59">
            <v>12417</v>
          </cell>
          <cell r="J59">
            <v>0</v>
          </cell>
          <cell r="K59">
            <v>0</v>
          </cell>
          <cell r="L59">
            <v>17000</v>
          </cell>
          <cell r="M59">
            <v>14500</v>
          </cell>
          <cell r="N59">
            <v>0.1436551724</v>
          </cell>
          <cell r="O59"/>
          <cell r="P59">
            <v>480</v>
          </cell>
          <cell r="Q59">
            <v>45299</v>
          </cell>
          <cell r="R59">
            <v>17480</v>
          </cell>
          <cell r="S59" t="str">
            <v>トミータイヤ</v>
          </cell>
          <cell r="T59">
            <v>17020</v>
          </cell>
          <cell r="U59">
            <v>460</v>
          </cell>
          <cell r="V59">
            <v>17590</v>
          </cell>
          <cell r="W59">
            <v>17600</v>
          </cell>
          <cell r="X59">
            <v>15045.45455</v>
          </cell>
          <cell r="Y59">
            <v>0.17470090629999999</v>
          </cell>
          <cell r="Z59"/>
          <cell r="AA59">
            <v>0</v>
          </cell>
          <cell r="AB59">
            <v>45299</v>
          </cell>
          <cell r="AC59">
            <v>17600</v>
          </cell>
          <cell r="AD59" t="str">
            <v>タイヤショップあやの　楽天市場店</v>
          </cell>
          <cell r="AE59">
            <v>17050</v>
          </cell>
          <cell r="AF59">
            <v>550</v>
          </cell>
          <cell r="AG59">
            <v>606919463</v>
          </cell>
          <cell r="AH59">
            <v>606919494</v>
          </cell>
        </row>
        <row r="60">
          <cell r="B60">
            <v>2256018129853</v>
          </cell>
          <cell r="C60">
            <v>4968814990138</v>
          </cell>
          <cell r="D60" t="str">
            <v>R5781</v>
          </cell>
          <cell r="E60" t="str">
            <v>BluEarth-XT AE61（並行）</v>
          </cell>
          <cell r="F60" t="str">
            <v>225/60R18 100H（販売中）</v>
          </cell>
          <cell r="G60" t="str">
            <v>225/60R18</v>
          </cell>
          <cell r="H60" t="str">
            <v/>
          </cell>
          <cell r="I60">
            <v>13050</v>
          </cell>
          <cell r="J60">
            <v>35</v>
          </cell>
          <cell r="K60">
            <v>37</v>
          </cell>
          <cell r="L60">
            <v>18150</v>
          </cell>
          <cell r="M60">
            <v>15545.45455</v>
          </cell>
          <cell r="N60">
            <v>0.16052631580000001</v>
          </cell>
          <cell r="O60"/>
          <cell r="P60">
            <v>-1150</v>
          </cell>
          <cell r="Q60">
            <v>45299</v>
          </cell>
          <cell r="R60">
            <v>17000</v>
          </cell>
          <cell r="S60" t="str">
            <v>トミータイヤ</v>
          </cell>
          <cell r="T60">
            <v>17000</v>
          </cell>
          <cell r="U60">
            <v>0</v>
          </cell>
          <cell r="V60"/>
          <cell r="W60">
            <v>18100</v>
          </cell>
          <cell r="X60">
            <v>15500</v>
          </cell>
          <cell r="Y60">
            <v>0.1580645161</v>
          </cell>
          <cell r="Z60"/>
          <cell r="AA60">
            <v>0</v>
          </cell>
          <cell r="AB60">
            <v>45299</v>
          </cell>
          <cell r="AC60">
            <v>18100</v>
          </cell>
          <cell r="AD60" t="str">
            <v>タイヤウェイ</v>
          </cell>
          <cell r="AE60">
            <v>18100</v>
          </cell>
          <cell r="AF60">
            <v>0</v>
          </cell>
          <cell r="AG60">
            <v>606919465</v>
          </cell>
          <cell r="AH60">
            <v>606919496</v>
          </cell>
        </row>
        <row r="61">
          <cell r="B61">
            <v>2256018129952</v>
          </cell>
          <cell r="C61">
            <v>4968814990138</v>
          </cell>
          <cell r="D61" t="str">
            <v>R5781</v>
          </cell>
          <cell r="E61" t="str">
            <v>BluEarth-XT AE61A（中-並行）</v>
          </cell>
          <cell r="F61" t="str">
            <v>225/60R18 100H（ストップ）</v>
          </cell>
          <cell r="G61" t="str">
            <v>225/60R18</v>
          </cell>
          <cell r="H61" t="str">
            <v/>
          </cell>
          <cell r="I61">
            <v>12146</v>
          </cell>
          <cell r="J61">
            <v>0</v>
          </cell>
          <cell r="K61">
            <v>0</v>
          </cell>
          <cell r="L61">
            <v>17940</v>
          </cell>
          <cell r="M61">
            <v>15354.54545</v>
          </cell>
          <cell r="N61">
            <v>0.20896388399999999</v>
          </cell>
          <cell r="O61"/>
          <cell r="P61">
            <v>-940</v>
          </cell>
          <cell r="Q61">
            <v>45257</v>
          </cell>
          <cell r="R61">
            <v>17000</v>
          </cell>
          <cell r="S61" t="str">
            <v>トミータイヤ</v>
          </cell>
          <cell r="T61">
            <v>17000</v>
          </cell>
          <cell r="U61">
            <v>0</v>
          </cell>
          <cell r="V61"/>
          <cell r="W61">
            <v>18480</v>
          </cell>
          <cell r="X61">
            <v>15845.45455</v>
          </cell>
          <cell r="Y61">
            <v>0.233471027</v>
          </cell>
          <cell r="Z61"/>
          <cell r="AA61">
            <v>-380</v>
          </cell>
          <cell r="AB61">
            <v>45299</v>
          </cell>
          <cell r="AC61">
            <v>18100</v>
          </cell>
          <cell r="AD61" t="str">
            <v>タイヤウェイ</v>
          </cell>
          <cell r="AE61">
            <v>18100</v>
          </cell>
          <cell r="AF61">
            <v>0</v>
          </cell>
          <cell r="AG61">
            <v>606919465</v>
          </cell>
          <cell r="AH61">
            <v>606919496</v>
          </cell>
        </row>
        <row r="62">
          <cell r="B62">
            <v>2355518129858</v>
          </cell>
          <cell r="C62">
            <v>4968814989965</v>
          </cell>
          <cell r="D62" t="str">
            <v>R5764</v>
          </cell>
          <cell r="E62" t="str">
            <v>BluEarth-XT AE61（並行）</v>
          </cell>
          <cell r="F62" t="str">
            <v>235/55R18 100V（ストップ）</v>
          </cell>
          <cell r="G62" t="str">
            <v>235/55R18</v>
          </cell>
          <cell r="H62" t="str">
            <v/>
          </cell>
          <cell r="I62">
            <v>12645</v>
          </cell>
          <cell r="J62">
            <v>0</v>
          </cell>
          <cell r="K62">
            <v>0</v>
          </cell>
          <cell r="L62">
            <v>17280</v>
          </cell>
          <cell r="M62">
            <v>14754.54545</v>
          </cell>
          <cell r="N62">
            <v>0.14297597040000001</v>
          </cell>
          <cell r="O62"/>
          <cell r="P62">
            <v>-1800</v>
          </cell>
          <cell r="Q62">
            <v>45257</v>
          </cell>
          <cell r="R62">
            <v>15480</v>
          </cell>
          <cell r="S62" t="str">
            <v>トミータイヤ</v>
          </cell>
          <cell r="T62">
            <v>15480</v>
          </cell>
          <cell r="U62">
            <v>0</v>
          </cell>
          <cell r="V62">
            <v>15950</v>
          </cell>
          <cell r="W62">
            <v>15940</v>
          </cell>
          <cell r="X62">
            <v>13536.36364</v>
          </cell>
          <cell r="Y62">
            <v>6.5849563469999997E-2</v>
          </cell>
          <cell r="Z62"/>
          <cell r="AA62">
            <v>450</v>
          </cell>
          <cell r="AB62">
            <v>45299</v>
          </cell>
          <cell r="AC62">
            <v>16390</v>
          </cell>
          <cell r="AD62" t="str">
            <v>タイヤショップあやの　楽天市場店</v>
          </cell>
          <cell r="AE62">
            <v>16390</v>
          </cell>
          <cell r="AF62">
            <v>0</v>
          </cell>
          <cell r="AG62">
            <v>606919464</v>
          </cell>
          <cell r="AH62">
            <v>606919495</v>
          </cell>
        </row>
        <row r="63">
          <cell r="B63">
            <v>2355518129940</v>
          </cell>
          <cell r="C63">
            <v>4968814989965</v>
          </cell>
          <cell r="D63" t="str">
            <v>R5764</v>
          </cell>
          <cell r="E63" t="str">
            <v>BluEarth-XT AE61（並行）</v>
          </cell>
          <cell r="F63" t="str">
            <v>235/55R18 100V（販売中）</v>
          </cell>
          <cell r="G63" t="str">
            <v>235/55R18</v>
          </cell>
          <cell r="H63" t="str">
            <v/>
          </cell>
          <cell r="I63">
            <v>12944</v>
          </cell>
          <cell r="J63">
            <v>78</v>
          </cell>
          <cell r="K63">
            <v>76</v>
          </cell>
          <cell r="L63">
            <v>18480</v>
          </cell>
          <cell r="M63">
            <v>15845.45455</v>
          </cell>
          <cell r="N63">
            <v>0.18310958120000001</v>
          </cell>
          <cell r="O63"/>
          <cell r="P63">
            <v>-2500</v>
          </cell>
          <cell r="Q63">
            <v>45299</v>
          </cell>
          <cell r="R63">
            <v>15980</v>
          </cell>
          <cell r="S63" t="str">
            <v>トミータイヤ</v>
          </cell>
          <cell r="T63">
            <v>15480</v>
          </cell>
          <cell r="U63">
            <v>500</v>
          </cell>
          <cell r="V63">
            <v>18480</v>
          </cell>
          <cell r="W63">
            <v>18600</v>
          </cell>
          <cell r="X63">
            <v>15954.54545</v>
          </cell>
          <cell r="Y63">
            <v>0.18869515670000001</v>
          </cell>
          <cell r="Z63"/>
          <cell r="AA63">
            <v>-2210</v>
          </cell>
          <cell r="AB63">
            <v>45299</v>
          </cell>
          <cell r="AC63">
            <v>16390</v>
          </cell>
          <cell r="AD63" t="str">
            <v>タイヤショップあやの　楽天市場店</v>
          </cell>
          <cell r="AE63">
            <v>16390</v>
          </cell>
          <cell r="AF63">
            <v>0</v>
          </cell>
          <cell r="AG63">
            <v>606919464</v>
          </cell>
          <cell r="AH63">
            <v>606919495</v>
          </cell>
        </row>
        <row r="64">
          <cell r="B64">
            <v>2355518129957</v>
          </cell>
          <cell r="C64">
            <v>4968814989965</v>
          </cell>
          <cell r="D64" t="str">
            <v>R5764</v>
          </cell>
          <cell r="E64" t="str">
            <v>BluEarth-XT AE61A（中-並行）</v>
          </cell>
          <cell r="F64" t="str">
            <v>235/55R18 100V（ストップ）</v>
          </cell>
          <cell r="G64" t="str">
            <v>235/55R18</v>
          </cell>
          <cell r="H64" t="str">
            <v/>
          </cell>
          <cell r="I64">
            <v>12645</v>
          </cell>
          <cell r="J64">
            <v>0</v>
          </cell>
          <cell r="K64">
            <v>0</v>
          </cell>
          <cell r="L64">
            <v>17280</v>
          </cell>
          <cell r="M64">
            <v>14754.54545</v>
          </cell>
          <cell r="N64">
            <v>0.14297597040000001</v>
          </cell>
          <cell r="O64"/>
          <cell r="P64">
            <v>-1800</v>
          </cell>
          <cell r="Q64">
            <v>45257</v>
          </cell>
          <cell r="R64">
            <v>15480</v>
          </cell>
          <cell r="S64" t="str">
            <v>トミータイヤ</v>
          </cell>
          <cell r="T64">
            <v>15480</v>
          </cell>
          <cell r="U64">
            <v>0</v>
          </cell>
          <cell r="V64">
            <v>15950</v>
          </cell>
          <cell r="W64">
            <v>15940</v>
          </cell>
          <cell r="X64">
            <v>13536.36364</v>
          </cell>
          <cell r="Y64">
            <v>6.5849563469999997E-2</v>
          </cell>
          <cell r="Z64"/>
          <cell r="AA64">
            <v>450</v>
          </cell>
          <cell r="AB64">
            <v>45299</v>
          </cell>
          <cell r="AC64">
            <v>16390</v>
          </cell>
          <cell r="AD64" t="str">
            <v>タイヤショップあやの　楽天市場店</v>
          </cell>
          <cell r="AE64">
            <v>16390</v>
          </cell>
          <cell r="AF64">
            <v>0</v>
          </cell>
          <cell r="AG64">
            <v>606919464</v>
          </cell>
          <cell r="AH64">
            <v>606919495</v>
          </cell>
        </row>
        <row r="65">
          <cell r="B65">
            <v>2356018129850</v>
          </cell>
          <cell r="C65">
            <v>4968814990084</v>
          </cell>
          <cell r="D65" t="str">
            <v>R5776</v>
          </cell>
          <cell r="E65" t="str">
            <v>BluEarth-XT AE61（並行）</v>
          </cell>
          <cell r="F65" t="str">
            <v>235/60R18 103W（販売中）</v>
          </cell>
          <cell r="G65" t="str">
            <v>235/60R18</v>
          </cell>
          <cell r="H65" t="str">
            <v/>
          </cell>
          <cell r="I65">
            <v>12525</v>
          </cell>
          <cell r="J65">
            <v>16</v>
          </cell>
          <cell r="K65">
            <v>74</v>
          </cell>
          <cell r="L65">
            <v>17800</v>
          </cell>
          <cell r="M65">
            <v>15227.272730000001</v>
          </cell>
          <cell r="N65">
            <v>0.1774626866</v>
          </cell>
          <cell r="O65"/>
          <cell r="P65">
            <v>-640</v>
          </cell>
          <cell r="Q65">
            <v>45299</v>
          </cell>
          <cell r="R65">
            <v>17160</v>
          </cell>
          <cell r="S65" t="str">
            <v>TIRE SHOP 4U 2号店</v>
          </cell>
          <cell r="T65">
            <v>17160</v>
          </cell>
          <cell r="U65">
            <v>0</v>
          </cell>
          <cell r="V65">
            <v>17800</v>
          </cell>
          <cell r="W65">
            <v>17600</v>
          </cell>
          <cell r="X65">
            <v>15045.45455</v>
          </cell>
          <cell r="Y65">
            <v>0.16752265860000001</v>
          </cell>
          <cell r="Z65"/>
          <cell r="AA65">
            <v>-440</v>
          </cell>
          <cell r="AB65">
            <v>45299</v>
          </cell>
          <cell r="AC65">
            <v>17160</v>
          </cell>
          <cell r="AD65" t="str">
            <v>TIRE SHOP 4U 楽天市場店</v>
          </cell>
          <cell r="AE65">
            <v>17160</v>
          </cell>
          <cell r="AF65">
            <v>0</v>
          </cell>
          <cell r="AG65">
            <v>606919466</v>
          </cell>
          <cell r="AH65">
            <v>606919497</v>
          </cell>
        </row>
        <row r="66">
          <cell r="B66">
            <v>2356018129942</v>
          </cell>
          <cell r="C66">
            <v>4968814990084</v>
          </cell>
          <cell r="D66" t="str">
            <v>R5776</v>
          </cell>
          <cell r="E66" t="str">
            <v>BluEarth-XT AE61（並行）J</v>
          </cell>
          <cell r="F66" t="str">
            <v>235/60R18 103W（ストップ）</v>
          </cell>
          <cell r="G66" t="str">
            <v>235/60R18</v>
          </cell>
          <cell r="H66" t="str">
            <v/>
          </cell>
          <cell r="I66">
            <v>12249</v>
          </cell>
          <cell r="J66">
            <v>0</v>
          </cell>
          <cell r="K66">
            <v>1</v>
          </cell>
          <cell r="L66">
            <v>17160</v>
          </cell>
          <cell r="M66">
            <v>14645.45455</v>
          </cell>
          <cell r="N66">
            <v>0.16363128490000001</v>
          </cell>
          <cell r="O66"/>
          <cell r="P66">
            <v>0</v>
          </cell>
          <cell r="Q66">
            <v>45299</v>
          </cell>
          <cell r="R66">
            <v>17160</v>
          </cell>
          <cell r="S66" t="str">
            <v>TIRE SHOP 4U 2号店</v>
          </cell>
          <cell r="T66">
            <v>17160</v>
          </cell>
          <cell r="U66">
            <v>0</v>
          </cell>
          <cell r="V66">
            <v>18300</v>
          </cell>
          <cell r="W66">
            <v>18290</v>
          </cell>
          <cell r="X66">
            <v>15672.727269999999</v>
          </cell>
          <cell r="Y66">
            <v>0.21845127610000001</v>
          </cell>
          <cell r="Z66"/>
          <cell r="AA66">
            <v>-1130</v>
          </cell>
          <cell r="AB66">
            <v>45299</v>
          </cell>
          <cell r="AC66">
            <v>17160</v>
          </cell>
          <cell r="AD66" t="str">
            <v>TIRE SHOP 4U 楽天市場店</v>
          </cell>
          <cell r="AE66">
            <v>17160</v>
          </cell>
          <cell r="AF66">
            <v>0</v>
          </cell>
          <cell r="AG66">
            <v>606919466</v>
          </cell>
          <cell r="AH66">
            <v>606919497</v>
          </cell>
        </row>
        <row r="67">
          <cell r="B67">
            <v>2356018129959</v>
          </cell>
          <cell r="C67">
            <v>4968814990084</v>
          </cell>
          <cell r="D67" t="str">
            <v>R5776</v>
          </cell>
          <cell r="E67" t="str">
            <v>BluEarth-XT AE61A（中-並行）</v>
          </cell>
          <cell r="F67" t="str">
            <v>235/60R18 103W（ストップ）</v>
          </cell>
          <cell r="G67" t="str">
            <v>235/60R18</v>
          </cell>
          <cell r="H67" t="str">
            <v/>
          </cell>
          <cell r="I67">
            <v>11543</v>
          </cell>
          <cell r="J67">
            <v>0</v>
          </cell>
          <cell r="K67">
            <v>0</v>
          </cell>
          <cell r="L67">
            <v>17590</v>
          </cell>
          <cell r="M67">
            <v>15036.36364</v>
          </cell>
          <cell r="N67">
            <v>0.23232769040000001</v>
          </cell>
          <cell r="O67"/>
          <cell r="P67">
            <v>-430</v>
          </cell>
          <cell r="Q67">
            <v>45257</v>
          </cell>
          <cell r="R67">
            <v>17160</v>
          </cell>
          <cell r="S67" t="str">
            <v>TIRE SHOP 4U 2号店</v>
          </cell>
          <cell r="T67">
            <v>17160</v>
          </cell>
          <cell r="U67">
            <v>0</v>
          </cell>
          <cell r="V67">
            <v>18440</v>
          </cell>
          <cell r="W67">
            <v>18450</v>
          </cell>
          <cell r="X67">
            <v>15818.18182</v>
          </cell>
          <cell r="Y67">
            <v>0.27027011490000002</v>
          </cell>
          <cell r="Z67"/>
          <cell r="AA67">
            <v>-1290</v>
          </cell>
          <cell r="AB67">
            <v>45299</v>
          </cell>
          <cell r="AC67">
            <v>17160</v>
          </cell>
          <cell r="AD67" t="str">
            <v>TIRE SHOP 4U 楽天市場店</v>
          </cell>
          <cell r="AE67">
            <v>17160</v>
          </cell>
          <cell r="AF67">
            <v>0</v>
          </cell>
          <cell r="AG67">
            <v>606919466</v>
          </cell>
          <cell r="AH67">
            <v>606919497</v>
          </cell>
        </row>
        <row r="68">
          <cell r="B68">
            <v>2255519129850</v>
          </cell>
          <cell r="C68">
            <v>4968814990183</v>
          </cell>
          <cell r="D68" t="str">
            <v>R5786</v>
          </cell>
          <cell r="E68" t="str">
            <v>BluEarth-XT AE61（並行）</v>
          </cell>
          <cell r="F68" t="str">
            <v>225/55R19 99V（ストップ）</v>
          </cell>
          <cell r="G68" t="str">
            <v>225/55R19</v>
          </cell>
          <cell r="H68" t="str">
            <v/>
          </cell>
          <cell r="I68">
            <v>14190</v>
          </cell>
          <cell r="J68">
            <v>0</v>
          </cell>
          <cell r="K68">
            <v>0</v>
          </cell>
          <cell r="L68">
            <v>19800</v>
          </cell>
          <cell r="M68">
            <v>17045.454549999999</v>
          </cell>
          <cell r="N68">
            <v>0.16752</v>
          </cell>
          <cell r="O68"/>
          <cell r="P68">
            <v>50</v>
          </cell>
          <cell r="Q68">
            <v>45257</v>
          </cell>
          <cell r="R68">
            <v>19850</v>
          </cell>
          <cell r="S68" t="str">
            <v>トミータイヤ</v>
          </cell>
          <cell r="T68">
            <v>19850</v>
          </cell>
          <cell r="U68">
            <v>0</v>
          </cell>
          <cell r="V68"/>
          <cell r="W68">
            <v>19980</v>
          </cell>
          <cell r="X68">
            <v>17209.090909999999</v>
          </cell>
          <cell r="Y68">
            <v>0.17543581620000001</v>
          </cell>
          <cell r="Z68"/>
          <cell r="AA68">
            <v>-180</v>
          </cell>
          <cell r="AB68">
            <v>45299</v>
          </cell>
          <cell r="AC68">
            <v>19800</v>
          </cell>
          <cell r="AD68" t="str">
            <v>タイヤウェイ</v>
          </cell>
          <cell r="AE68">
            <v>19800</v>
          </cell>
          <cell r="AF68">
            <v>0</v>
          </cell>
          <cell r="AG68">
            <v>606919467</v>
          </cell>
          <cell r="AH68">
            <v>606919498</v>
          </cell>
        </row>
        <row r="69">
          <cell r="B69">
            <v>2255519129959</v>
          </cell>
          <cell r="C69">
            <v>4968814990183</v>
          </cell>
          <cell r="D69" t="str">
            <v>R5786</v>
          </cell>
          <cell r="E69" t="str">
            <v>BluEarth-XT AE61A（中-並行）</v>
          </cell>
          <cell r="F69" t="str">
            <v>225/55R19 99V（販売中）</v>
          </cell>
          <cell r="G69" t="str">
            <v>225/55R19</v>
          </cell>
          <cell r="H69" t="str">
            <v/>
          </cell>
          <cell r="I69">
            <v>13218</v>
          </cell>
          <cell r="J69">
            <v>0</v>
          </cell>
          <cell r="K69">
            <v>0</v>
          </cell>
          <cell r="L69">
            <v>19800</v>
          </cell>
          <cell r="M69">
            <v>17045.454549999999</v>
          </cell>
          <cell r="N69">
            <v>0.22454399999999999</v>
          </cell>
          <cell r="O69"/>
          <cell r="P69">
            <v>100</v>
          </cell>
          <cell r="Q69">
            <v>45299</v>
          </cell>
          <cell r="R69">
            <v>19900</v>
          </cell>
          <cell r="S69" t="str">
            <v>タイヤウェイ</v>
          </cell>
          <cell r="T69">
            <v>19900</v>
          </cell>
          <cell r="U69">
            <v>0</v>
          </cell>
          <cell r="V69"/>
          <cell r="W69">
            <v>19980</v>
          </cell>
          <cell r="X69">
            <v>17209.090909999999</v>
          </cell>
          <cell r="Y69">
            <v>0.23191759109999999</v>
          </cell>
          <cell r="Z69"/>
          <cell r="AA69">
            <v>-180</v>
          </cell>
          <cell r="AB69">
            <v>45299</v>
          </cell>
          <cell r="AC69">
            <v>19800</v>
          </cell>
          <cell r="AD69" t="str">
            <v>タイヤウェイ</v>
          </cell>
          <cell r="AE69">
            <v>19800</v>
          </cell>
          <cell r="AF69">
            <v>0</v>
          </cell>
          <cell r="AG69">
            <v>606919467</v>
          </cell>
          <cell r="AH69">
            <v>606919498</v>
          </cell>
        </row>
        <row r="70">
          <cell r="B70">
            <v>2355519129949</v>
          </cell>
          <cell r="C70">
            <v>4968814990091</v>
          </cell>
          <cell r="D70" t="str">
            <v>R5777</v>
          </cell>
          <cell r="E70" t="str">
            <v>BluEarth-XT AE61（並行）J</v>
          </cell>
          <cell r="F70" t="str">
            <v>235/55R19 101V（販売中）</v>
          </cell>
          <cell r="G70" t="str">
            <v>235/55R19</v>
          </cell>
          <cell r="H70" t="str">
            <v/>
          </cell>
          <cell r="I70">
            <v>14258</v>
          </cell>
          <cell r="J70">
            <v>40</v>
          </cell>
          <cell r="K70">
            <v>0</v>
          </cell>
          <cell r="L70">
            <v>20900</v>
          </cell>
          <cell r="M70">
            <v>18045.454549999999</v>
          </cell>
          <cell r="N70">
            <v>0.209884131</v>
          </cell>
          <cell r="O70"/>
          <cell r="P70">
            <v>590</v>
          </cell>
          <cell r="Q70">
            <v>45299</v>
          </cell>
          <cell r="R70">
            <v>21490</v>
          </cell>
          <cell r="S70" t="str">
            <v>トミータイヤ</v>
          </cell>
          <cell r="T70">
            <v>20980</v>
          </cell>
          <cell r="U70">
            <v>510</v>
          </cell>
          <cell r="V70">
            <v>20900</v>
          </cell>
          <cell r="W70">
            <v>21480</v>
          </cell>
          <cell r="X70">
            <v>18572.727269999999</v>
          </cell>
          <cell r="Y70">
            <v>0.23231522269999999</v>
          </cell>
          <cell r="Z70"/>
          <cell r="AA70">
            <v>20</v>
          </cell>
          <cell r="AB70">
            <v>45299</v>
          </cell>
          <cell r="AC70">
            <v>21500</v>
          </cell>
          <cell r="AD70" t="str">
            <v>タイヤウェイ</v>
          </cell>
          <cell r="AE70">
            <v>21500</v>
          </cell>
          <cell r="AF70">
            <v>0</v>
          </cell>
          <cell r="AG70">
            <v>606919468</v>
          </cell>
          <cell r="AH70">
            <v>606919499</v>
          </cell>
        </row>
        <row r="71">
          <cell r="B71">
            <v>2355519129956</v>
          </cell>
          <cell r="C71">
            <v>4968814990091</v>
          </cell>
          <cell r="D71" t="str">
            <v>R5777</v>
          </cell>
          <cell r="E71" t="str">
            <v>BluEarth-XT AE61（並行）J</v>
          </cell>
          <cell r="F71" t="str">
            <v>235/55R19 101V（ストップ）</v>
          </cell>
          <cell r="G71" t="str">
            <v>235/55R19</v>
          </cell>
          <cell r="H71" t="str">
            <v/>
          </cell>
          <cell r="I71">
            <v>13463</v>
          </cell>
          <cell r="J71">
            <v>0</v>
          </cell>
          <cell r="K71">
            <v>0</v>
          </cell>
          <cell r="L71">
            <v>19980</v>
          </cell>
          <cell r="M71">
            <v>17209.090909999999</v>
          </cell>
          <cell r="N71">
            <v>0.2176809297</v>
          </cell>
          <cell r="O71"/>
          <cell r="P71">
            <v>1000</v>
          </cell>
          <cell r="Q71">
            <v>45257</v>
          </cell>
          <cell r="R71">
            <v>20980</v>
          </cell>
          <cell r="S71" t="str">
            <v>トミータイヤ</v>
          </cell>
          <cell r="T71">
            <v>20980</v>
          </cell>
          <cell r="U71">
            <v>0</v>
          </cell>
          <cell r="V71">
            <v>19980</v>
          </cell>
          <cell r="W71">
            <v>21000</v>
          </cell>
          <cell r="X71">
            <v>18136.36364</v>
          </cell>
          <cell r="Y71">
            <v>0.257679198</v>
          </cell>
          <cell r="Z71"/>
          <cell r="AA71">
            <v>500</v>
          </cell>
          <cell r="AB71">
            <v>45299</v>
          </cell>
          <cell r="AC71">
            <v>21500</v>
          </cell>
          <cell r="AD71" t="str">
            <v>タイヤウェイ</v>
          </cell>
          <cell r="AE71">
            <v>21500</v>
          </cell>
          <cell r="AF71">
            <v>0</v>
          </cell>
          <cell r="AG71">
            <v>606919468</v>
          </cell>
          <cell r="AH71">
            <v>606919499</v>
          </cell>
        </row>
        <row r="72">
          <cell r="B72">
            <v>2355519129857</v>
          </cell>
          <cell r="C72">
            <v>4968814990091</v>
          </cell>
          <cell r="D72" t="str">
            <v>R5777</v>
          </cell>
          <cell r="E72" t="str">
            <v>BluEarth-XT AE61A（中-並行）</v>
          </cell>
          <cell r="F72" t="str">
            <v>235/55R19 101V（ストップ）</v>
          </cell>
          <cell r="G72" t="str">
            <v>235/55R19</v>
          </cell>
          <cell r="H72" t="str">
            <v/>
          </cell>
          <cell r="I72">
            <v>12490</v>
          </cell>
          <cell r="J72">
            <v>0</v>
          </cell>
          <cell r="K72">
            <v>0</v>
          </cell>
          <cell r="L72">
            <v>19980</v>
          </cell>
          <cell r="M72">
            <v>17209.090909999999</v>
          </cell>
          <cell r="N72">
            <v>0.27422081349999999</v>
          </cell>
          <cell r="O72"/>
          <cell r="P72">
            <v>1000</v>
          </cell>
          <cell r="Q72">
            <v>45257</v>
          </cell>
          <cell r="R72">
            <v>20980</v>
          </cell>
          <cell r="S72" t="str">
            <v>トミータイヤ</v>
          </cell>
          <cell r="T72">
            <v>20980</v>
          </cell>
          <cell r="U72">
            <v>0</v>
          </cell>
          <cell r="V72">
            <v>19980</v>
          </cell>
          <cell r="W72">
            <v>21000</v>
          </cell>
          <cell r="X72">
            <v>18136.36364</v>
          </cell>
          <cell r="Y72">
            <v>0.3113283208</v>
          </cell>
          <cell r="Z72"/>
          <cell r="AA72">
            <v>500</v>
          </cell>
          <cell r="AB72">
            <v>45299</v>
          </cell>
          <cell r="AC72">
            <v>21500</v>
          </cell>
          <cell r="AD72" t="str">
            <v>タイヤウェイ</v>
          </cell>
          <cell r="AE72">
            <v>21500</v>
          </cell>
          <cell r="AF72">
            <v>0</v>
          </cell>
          <cell r="AG72">
            <v>606919468</v>
          </cell>
          <cell r="AH72">
            <v>606919499</v>
          </cell>
        </row>
        <row r="73">
          <cell r="B73">
            <v>1956515129905</v>
          </cell>
          <cell r="C73">
            <v>4968814937409</v>
          </cell>
          <cell r="D73" t="str">
            <v>R3318</v>
          </cell>
          <cell r="E73" t="str">
            <v>BluEarth-4S AW21（並行）</v>
          </cell>
          <cell r="F73" t="str">
            <v>195/65R15 91H</v>
          </cell>
          <cell r="G73" t="str">
            <v>195/65R15</v>
          </cell>
          <cell r="H73" t="str">
            <v/>
          </cell>
          <cell r="I73">
            <v>6901</v>
          </cell>
          <cell r="J73">
            <v>0</v>
          </cell>
          <cell r="K73">
            <v>0</v>
          </cell>
          <cell r="L73">
            <v>11000</v>
          </cell>
          <cell r="M73">
            <v>9522.7272730000004</v>
          </cell>
          <cell r="N73">
            <v>0.27531264919999998</v>
          </cell>
          <cell r="O73"/>
          <cell r="P73">
            <v>2340</v>
          </cell>
          <cell r="Q73">
            <v>45299</v>
          </cell>
          <cell r="R73">
            <v>13340</v>
          </cell>
          <cell r="S73" t="str">
            <v>タイヤショップZERO</v>
          </cell>
          <cell r="T73">
            <v>13340</v>
          </cell>
          <cell r="U73">
            <v>0</v>
          </cell>
          <cell r="V73">
            <v>11000</v>
          </cell>
          <cell r="W73">
            <v>11000</v>
          </cell>
          <cell r="X73">
            <v>9522.7272730000004</v>
          </cell>
          <cell r="Y73">
            <v>0.27531264919999998</v>
          </cell>
          <cell r="Z73"/>
          <cell r="AA73">
            <v>2340</v>
          </cell>
          <cell r="AB73">
            <v>45299</v>
          </cell>
          <cell r="AC73">
            <v>13340</v>
          </cell>
          <cell r="AD73" t="str">
            <v>タイヤショップZERO楽天市場店</v>
          </cell>
          <cell r="AE73">
            <v>13340</v>
          </cell>
          <cell r="AF73">
            <v>0</v>
          </cell>
          <cell r="AG73" t="str">
            <v>×</v>
          </cell>
          <cell r="AH73" t="str">
            <v>×</v>
          </cell>
        </row>
        <row r="74">
          <cell r="B74">
            <v>2055516129903</v>
          </cell>
          <cell r="C74">
            <v>4968814937393</v>
          </cell>
          <cell r="D74" t="str">
            <v>R3317</v>
          </cell>
          <cell r="E74" t="str">
            <v>BluEarth-4S AW21（並行）</v>
          </cell>
          <cell r="F74" t="str">
            <v>205/55R16 91V</v>
          </cell>
          <cell r="G74" t="str">
            <v>205/55R16</v>
          </cell>
          <cell r="H74" t="str">
            <v/>
          </cell>
          <cell r="I74">
            <v>7775</v>
          </cell>
          <cell r="J74">
            <v>0</v>
          </cell>
          <cell r="K74">
            <v>0</v>
          </cell>
          <cell r="L74">
            <v>12980</v>
          </cell>
          <cell r="M74">
            <v>11322.727269999999</v>
          </cell>
          <cell r="N74">
            <v>0.31332798070000001</v>
          </cell>
          <cell r="O74"/>
          <cell r="P74">
            <v>6253</v>
          </cell>
          <cell r="Q74">
            <v>45257</v>
          </cell>
          <cell r="R74">
            <v>19233</v>
          </cell>
          <cell r="S74" t="str">
            <v>ADVAN-SHOP</v>
          </cell>
          <cell r="T74">
            <v>19233</v>
          </cell>
          <cell r="U74">
            <v>0</v>
          </cell>
          <cell r="V74"/>
          <cell r="W74">
            <v>12980</v>
          </cell>
          <cell r="X74">
            <v>11322.727269999999</v>
          </cell>
          <cell r="Y74">
            <v>0.31332798070000001</v>
          </cell>
          <cell r="Z74"/>
          <cell r="AA74">
            <v>5050</v>
          </cell>
          <cell r="AB74">
            <v>45299</v>
          </cell>
          <cell r="AC74">
            <v>18030</v>
          </cell>
          <cell r="AD74" t="str">
            <v>タイヤショップZERO楽天市場店</v>
          </cell>
          <cell r="AE74">
            <v>18030</v>
          </cell>
          <cell r="AF74">
            <v>0</v>
          </cell>
          <cell r="AG74" t="str">
            <v>×</v>
          </cell>
          <cell r="AH74" t="str">
            <v>×</v>
          </cell>
        </row>
        <row r="75">
          <cell r="B75">
            <v>2056016129905</v>
          </cell>
          <cell r="C75">
            <v>4968814937430</v>
          </cell>
          <cell r="D75" t="str">
            <v>R3321</v>
          </cell>
          <cell r="E75" t="str">
            <v>BluEarth-4S AW21（並行）</v>
          </cell>
          <cell r="F75" t="str">
            <v>205/60R16 96H</v>
          </cell>
          <cell r="G75" t="str">
            <v>205/60R16</v>
          </cell>
          <cell r="H75" t="str">
            <v/>
          </cell>
          <cell r="I75">
            <v>8756</v>
          </cell>
          <cell r="J75">
            <v>0</v>
          </cell>
          <cell r="K75">
            <v>1</v>
          </cell>
          <cell r="L75">
            <v>14980</v>
          </cell>
          <cell r="M75">
            <v>12663.63636</v>
          </cell>
          <cell r="N75">
            <v>0.30857142859999998</v>
          </cell>
          <cell r="O75"/>
          <cell r="P75">
            <v>2720</v>
          </cell>
          <cell r="Q75">
            <v>45299</v>
          </cell>
          <cell r="R75">
            <v>17700</v>
          </cell>
          <cell r="S75" t="str">
            <v>タイヤウェイ</v>
          </cell>
          <cell r="T75">
            <v>17700</v>
          </cell>
          <cell r="U75">
            <v>0</v>
          </cell>
          <cell r="V75">
            <v>14500</v>
          </cell>
          <cell r="W75">
            <v>14500</v>
          </cell>
          <cell r="X75">
            <v>12227.272730000001</v>
          </cell>
          <cell r="Y75">
            <v>0.28389591079999998</v>
          </cell>
          <cell r="Z75"/>
          <cell r="AA75">
            <v>2230</v>
          </cell>
          <cell r="AB75">
            <v>45299</v>
          </cell>
          <cell r="AC75">
            <v>16730</v>
          </cell>
          <cell r="AD75" t="str">
            <v>タイヤショップZERO楽天市場店</v>
          </cell>
          <cell r="AE75">
            <v>16730</v>
          </cell>
          <cell r="AF75">
            <v>0</v>
          </cell>
          <cell r="AG75" t="str">
            <v>×</v>
          </cell>
          <cell r="AH75" t="str">
            <v>×</v>
          </cell>
        </row>
        <row r="76">
          <cell r="B76">
            <v>2155017129904</v>
          </cell>
          <cell r="C76">
            <v>4968814959128</v>
          </cell>
          <cell r="D76" t="str">
            <v>R4453</v>
          </cell>
          <cell r="E76" t="str">
            <v>BluEarth-4S AW21（並行）</v>
          </cell>
          <cell r="F76" t="str">
            <v>215/50R17 95W XL</v>
          </cell>
          <cell r="G76" t="str">
            <v>215/50R17</v>
          </cell>
          <cell r="H76" t="str">
            <v/>
          </cell>
          <cell r="I76">
            <v>8649</v>
          </cell>
          <cell r="J76">
            <v>0</v>
          </cell>
          <cell r="K76">
            <v>1</v>
          </cell>
          <cell r="L76">
            <v>15780</v>
          </cell>
          <cell r="M76">
            <v>13390.909089999999</v>
          </cell>
          <cell r="N76">
            <v>0.35411405299999998</v>
          </cell>
          <cell r="O76"/>
          <cell r="P76">
            <v>7944</v>
          </cell>
          <cell r="Q76">
            <v>45299</v>
          </cell>
          <cell r="R76">
            <v>23724</v>
          </cell>
          <cell r="S76" t="str">
            <v>ADVAN-SHOP</v>
          </cell>
          <cell r="T76">
            <v>23724</v>
          </cell>
          <cell r="U76">
            <v>0</v>
          </cell>
          <cell r="V76">
            <v>21610</v>
          </cell>
          <cell r="W76">
            <v>21610</v>
          </cell>
          <cell r="X76">
            <v>18690.909090000001</v>
          </cell>
          <cell r="Y76">
            <v>0.53726167319999996</v>
          </cell>
          <cell r="Z76"/>
          <cell r="AA76">
            <v>2790</v>
          </cell>
          <cell r="AB76">
            <v>45299</v>
          </cell>
          <cell r="AC76">
            <v>24400</v>
          </cell>
          <cell r="AD76" t="str">
            <v>tirewheel 楽天市場店</v>
          </cell>
          <cell r="AE76">
            <v>24400</v>
          </cell>
          <cell r="AF76">
            <v>0</v>
          </cell>
          <cell r="AG76" t="str">
            <v>×</v>
          </cell>
          <cell r="AH76" t="str">
            <v>×</v>
          </cell>
        </row>
        <row r="77">
          <cell r="B77">
            <v>2155517129909</v>
          </cell>
          <cell r="C77">
            <v>4968814959104</v>
          </cell>
          <cell r="D77" t="str">
            <v>R4451</v>
          </cell>
          <cell r="E77" t="str">
            <v>BluEarth-4S AW21（並行）</v>
          </cell>
          <cell r="F77" t="str">
            <v>215/55R17 98W XL</v>
          </cell>
          <cell r="G77" t="str">
            <v>215/55R17</v>
          </cell>
          <cell r="H77" t="str">
            <v/>
          </cell>
          <cell r="I77">
            <v>10195</v>
          </cell>
          <cell r="J77">
            <v>0</v>
          </cell>
          <cell r="K77">
            <v>0</v>
          </cell>
          <cell r="L77">
            <v>14980</v>
          </cell>
          <cell r="M77">
            <v>12663.63636</v>
          </cell>
          <cell r="N77">
            <v>0.19493898060000001</v>
          </cell>
          <cell r="O77"/>
          <cell r="P77">
            <v>4720</v>
          </cell>
          <cell r="Q77">
            <v>45257</v>
          </cell>
          <cell r="R77">
            <v>19700</v>
          </cell>
          <cell r="S77" t="str">
            <v>タイヤウェイ</v>
          </cell>
          <cell r="T77">
            <v>19700</v>
          </cell>
          <cell r="U77">
            <v>0</v>
          </cell>
          <cell r="V77">
            <v>14980</v>
          </cell>
          <cell r="W77">
            <v>14980</v>
          </cell>
          <cell r="X77">
            <v>12663.63636</v>
          </cell>
          <cell r="Y77">
            <v>0.19493898060000001</v>
          </cell>
          <cell r="Z77"/>
          <cell r="AA77">
            <v>4790</v>
          </cell>
          <cell r="AB77">
            <v>45299</v>
          </cell>
          <cell r="AC77">
            <v>19770</v>
          </cell>
          <cell r="AD77" t="str">
            <v>タイヤZ 楽天市場店</v>
          </cell>
          <cell r="AE77">
            <v>19770</v>
          </cell>
          <cell r="AF77">
            <v>0</v>
          </cell>
          <cell r="AG77" t="str">
            <v>×</v>
          </cell>
          <cell r="AH77" t="str">
            <v>×</v>
          </cell>
        </row>
        <row r="78">
          <cell r="B78">
            <v>2254517129909</v>
          </cell>
          <cell r="C78">
            <v>4968814937454</v>
          </cell>
          <cell r="D78" t="str">
            <v>R3323</v>
          </cell>
          <cell r="E78" t="str">
            <v>BluEarth-4S AW21（並行）</v>
          </cell>
          <cell r="F78" t="str">
            <v>225/45R17 94V XL</v>
          </cell>
          <cell r="G78" t="str">
            <v>225/45R17</v>
          </cell>
          <cell r="H78" t="str">
            <v/>
          </cell>
          <cell r="I78">
            <v>9905</v>
          </cell>
          <cell r="J78">
            <v>12</v>
          </cell>
          <cell r="K78">
            <v>2</v>
          </cell>
          <cell r="L78">
            <v>15980</v>
          </cell>
          <cell r="M78">
            <v>13572.727269999999</v>
          </cell>
          <cell r="N78">
            <v>0.27022772940000001</v>
          </cell>
          <cell r="O78"/>
          <cell r="P78">
            <v>7660</v>
          </cell>
          <cell r="Q78">
            <v>45299</v>
          </cell>
          <cell r="R78">
            <v>23640</v>
          </cell>
          <cell r="S78" t="str">
            <v>タイヤショップZERO</v>
          </cell>
          <cell r="T78">
            <v>23640</v>
          </cell>
          <cell r="U78">
            <v>0</v>
          </cell>
          <cell r="V78">
            <v>15980</v>
          </cell>
          <cell r="W78">
            <v>15980</v>
          </cell>
          <cell r="X78">
            <v>13572.727269999999</v>
          </cell>
          <cell r="Y78">
            <v>0.27022772940000001</v>
          </cell>
          <cell r="Z78"/>
          <cell r="AA78">
            <v>7660</v>
          </cell>
          <cell r="AB78">
            <v>45299</v>
          </cell>
          <cell r="AC78">
            <v>23640</v>
          </cell>
          <cell r="AD78" t="str">
            <v>タイヤショップZERO楽天市場店</v>
          </cell>
          <cell r="AE78">
            <v>23640</v>
          </cell>
          <cell r="AF78">
            <v>0</v>
          </cell>
          <cell r="AG78" t="str">
            <v>×</v>
          </cell>
          <cell r="AH78" t="str">
            <v>×</v>
          </cell>
        </row>
        <row r="79">
          <cell r="B79">
            <v>2255017129901</v>
          </cell>
          <cell r="C79">
            <v>4968814937478</v>
          </cell>
          <cell r="D79" t="str">
            <v>R3325</v>
          </cell>
          <cell r="E79" t="str">
            <v>BluEarth-4S AW21（並行）</v>
          </cell>
          <cell r="F79" t="str">
            <v>225/50R17 98V XL</v>
          </cell>
          <cell r="G79" t="str">
            <v>225/50R17</v>
          </cell>
          <cell r="H79" t="str">
            <v/>
          </cell>
          <cell r="I79">
            <v>10340</v>
          </cell>
          <cell r="J79">
            <v>0</v>
          </cell>
          <cell r="K79">
            <v>0</v>
          </cell>
          <cell r="L79">
            <v>18980</v>
          </cell>
          <cell r="M79">
            <v>16300</v>
          </cell>
          <cell r="N79">
            <v>0.36564417179999997</v>
          </cell>
          <cell r="O79"/>
          <cell r="P79">
            <v>920</v>
          </cell>
          <cell r="Q79">
            <v>45257</v>
          </cell>
          <cell r="R79">
            <v>19900</v>
          </cell>
          <cell r="S79" t="str">
            <v>プレミアムタイヤ TIRE Wheel</v>
          </cell>
          <cell r="T79">
            <v>19900</v>
          </cell>
          <cell r="U79">
            <v>0</v>
          </cell>
          <cell r="V79">
            <v>18980</v>
          </cell>
          <cell r="W79">
            <v>18980</v>
          </cell>
          <cell r="X79">
            <v>16300</v>
          </cell>
          <cell r="Y79">
            <v>0.36564417179999997</v>
          </cell>
          <cell r="Z79"/>
          <cell r="AA79">
            <v>920</v>
          </cell>
          <cell r="AB79">
            <v>45257</v>
          </cell>
          <cell r="AC79">
            <v>19900</v>
          </cell>
          <cell r="AD79" t="str">
            <v>tirewheel 楽天市場店</v>
          </cell>
          <cell r="AE79">
            <v>19900</v>
          </cell>
          <cell r="AF79">
            <v>0</v>
          </cell>
          <cell r="AG79" t="str">
            <v>×</v>
          </cell>
          <cell r="AH79" t="str">
            <v>×</v>
          </cell>
        </row>
        <row r="80">
          <cell r="B80">
            <v>2256017129908</v>
          </cell>
          <cell r="C80">
            <v>4968814959081</v>
          </cell>
          <cell r="D80" t="str">
            <v>R4449</v>
          </cell>
          <cell r="E80" t="str">
            <v>BluEarth-4S AW21（並行）</v>
          </cell>
          <cell r="F80" t="str">
            <v>225/60R17 103V XL</v>
          </cell>
          <cell r="G80" t="str">
            <v>225/60R17</v>
          </cell>
          <cell r="H80" t="str">
            <v/>
          </cell>
          <cell r="I80">
            <v>10270</v>
          </cell>
          <cell r="J80">
            <v>0</v>
          </cell>
          <cell r="K80">
            <v>0</v>
          </cell>
          <cell r="L80">
            <v>18710</v>
          </cell>
          <cell r="M80">
            <v>16054.54545</v>
          </cell>
          <cell r="N80">
            <v>0.36030577580000001</v>
          </cell>
          <cell r="O80"/>
          <cell r="P80">
            <v>1290</v>
          </cell>
          <cell r="Q80">
            <v>45257</v>
          </cell>
          <cell r="R80">
            <v>20000</v>
          </cell>
          <cell r="S80" t="str">
            <v>プレミアムタイヤ TIRE Wheel</v>
          </cell>
          <cell r="T80">
            <v>20000</v>
          </cell>
          <cell r="U80">
            <v>0</v>
          </cell>
          <cell r="V80">
            <v>18220</v>
          </cell>
          <cell r="W80">
            <v>18220</v>
          </cell>
          <cell r="X80">
            <v>15609.090910000001</v>
          </cell>
          <cell r="Y80">
            <v>0.34205008739999998</v>
          </cell>
          <cell r="Z80"/>
          <cell r="AA80">
            <v>1840</v>
          </cell>
          <cell r="AB80">
            <v>45257</v>
          </cell>
          <cell r="AC80">
            <v>20060</v>
          </cell>
          <cell r="AD80" t="str">
            <v>タイヤショップZERO楽天市場店</v>
          </cell>
          <cell r="AE80">
            <v>20060</v>
          </cell>
          <cell r="AF80">
            <v>0</v>
          </cell>
          <cell r="AG80" t="str">
            <v>×</v>
          </cell>
          <cell r="AH80" t="str">
            <v>×</v>
          </cell>
        </row>
        <row r="81">
          <cell r="B81">
            <v>2255518129905</v>
          </cell>
          <cell r="C81">
            <v>4968814959098</v>
          </cell>
          <cell r="D81" t="str">
            <v>R4450</v>
          </cell>
          <cell r="E81" t="str">
            <v>BluEarth-4S AW21（並行）</v>
          </cell>
          <cell r="F81" t="str">
            <v>225/55R18 98V</v>
          </cell>
          <cell r="G81" t="str">
            <v>225/55R18</v>
          </cell>
          <cell r="H81" t="str">
            <v/>
          </cell>
          <cell r="I81">
            <v>10523</v>
          </cell>
          <cell r="J81">
            <v>0</v>
          </cell>
          <cell r="K81">
            <v>0</v>
          </cell>
          <cell r="L81">
            <v>20570</v>
          </cell>
          <cell r="M81">
            <v>17745.454549999999</v>
          </cell>
          <cell r="N81">
            <v>0.4070030738</v>
          </cell>
          <cell r="O81"/>
          <cell r="P81">
            <v>4430</v>
          </cell>
          <cell r="Q81">
            <v>45257</v>
          </cell>
          <cell r="R81">
            <v>25000</v>
          </cell>
          <cell r="S81" t="str">
            <v>プレミアムタイヤ TIRE Wheel</v>
          </cell>
          <cell r="T81">
            <v>25000</v>
          </cell>
          <cell r="U81">
            <v>0</v>
          </cell>
          <cell r="V81">
            <v>22300</v>
          </cell>
          <cell r="W81">
            <v>22300</v>
          </cell>
          <cell r="X81">
            <v>19318.181820000002</v>
          </cell>
          <cell r="Y81">
            <v>0.45528000000000002</v>
          </cell>
          <cell r="Z81"/>
          <cell r="AA81">
            <v>2690</v>
          </cell>
          <cell r="AB81">
            <v>45257</v>
          </cell>
          <cell r="AC81">
            <v>24990</v>
          </cell>
          <cell r="AD81" t="str">
            <v>ホイールランド 楽天市場店</v>
          </cell>
          <cell r="AE81">
            <v>24990</v>
          </cell>
          <cell r="AF81">
            <v>0</v>
          </cell>
          <cell r="AG81" t="str">
            <v>×</v>
          </cell>
          <cell r="AH81" t="str">
            <v>×</v>
          </cell>
        </row>
        <row r="82">
          <cell r="B82">
            <v>2256018129907</v>
          </cell>
          <cell r="C82">
            <v>4968814958992</v>
          </cell>
          <cell r="D82" t="str">
            <v>R4440</v>
          </cell>
          <cell r="E82" t="str">
            <v>BluEarth-4S AW21（並行）</v>
          </cell>
          <cell r="F82" t="str">
            <v>225/60R18 104V XL</v>
          </cell>
          <cell r="G82" t="str">
            <v>225/60R18</v>
          </cell>
          <cell r="H82" t="str">
            <v/>
          </cell>
          <cell r="I82">
            <v>12492</v>
          </cell>
          <cell r="J82">
            <v>0</v>
          </cell>
          <cell r="K82">
            <v>0</v>
          </cell>
          <cell r="L82">
            <v>20980</v>
          </cell>
          <cell r="M82">
            <v>18118.181820000002</v>
          </cell>
          <cell r="N82">
            <v>0.31052684400000002</v>
          </cell>
          <cell r="O82"/>
          <cell r="P82">
            <v>4364</v>
          </cell>
          <cell r="Q82">
            <v>45257</v>
          </cell>
          <cell r="R82">
            <v>25344</v>
          </cell>
          <cell r="S82" t="str">
            <v>ADVAN-SHOP</v>
          </cell>
          <cell r="T82">
            <v>25344</v>
          </cell>
          <cell r="U82">
            <v>0</v>
          </cell>
          <cell r="V82">
            <v>20980</v>
          </cell>
          <cell r="W82">
            <v>20980</v>
          </cell>
          <cell r="X82">
            <v>18118.181820000002</v>
          </cell>
          <cell r="Y82">
            <v>0.31052684400000002</v>
          </cell>
          <cell r="Z82"/>
          <cell r="AA82">
            <v>-80</v>
          </cell>
          <cell r="AB82">
            <v>45257</v>
          </cell>
          <cell r="AC82">
            <v>20900</v>
          </cell>
          <cell r="AD82" t="str">
            <v>アークタイヤ 楽天市場店</v>
          </cell>
          <cell r="AE82">
            <v>20900</v>
          </cell>
          <cell r="AF82">
            <v>0</v>
          </cell>
          <cell r="AG82" t="str">
            <v>×</v>
          </cell>
          <cell r="AH82" t="str">
            <v>×</v>
          </cell>
        </row>
        <row r="83">
          <cell r="B83">
            <v>2355518129902</v>
          </cell>
          <cell r="C83">
            <v>4968814984526</v>
          </cell>
          <cell r="D83" t="str">
            <v>R5422</v>
          </cell>
          <cell r="E83" t="str">
            <v>BluEarth-4S AW21（並行）</v>
          </cell>
          <cell r="F83" t="str">
            <v>235/55R18 100V</v>
          </cell>
          <cell r="G83" t="str">
            <v>235/55R18</v>
          </cell>
          <cell r="H83" t="str">
            <v/>
          </cell>
          <cell r="I83">
            <v>12773</v>
          </cell>
          <cell r="J83">
            <v>0</v>
          </cell>
          <cell r="K83">
            <v>0</v>
          </cell>
          <cell r="L83">
            <v>25500</v>
          </cell>
          <cell r="M83">
            <v>22227.272730000001</v>
          </cell>
          <cell r="N83">
            <v>0.42534560329999999</v>
          </cell>
          <cell r="O83"/>
          <cell r="P83">
            <v>-100</v>
          </cell>
          <cell r="Q83">
            <v>45257</v>
          </cell>
          <cell r="R83">
            <v>25400</v>
          </cell>
          <cell r="S83" t="str">
            <v>アークタイヤ</v>
          </cell>
          <cell r="T83">
            <v>25400</v>
          </cell>
          <cell r="U83">
            <v>0</v>
          </cell>
          <cell r="V83">
            <v>20500</v>
          </cell>
          <cell r="W83">
            <v>20500</v>
          </cell>
          <cell r="X83">
            <v>17681.818179999998</v>
          </cell>
          <cell r="Y83">
            <v>0.2776195373</v>
          </cell>
          <cell r="Z83"/>
          <cell r="AA83">
            <v>4900</v>
          </cell>
          <cell r="AB83">
            <v>45257</v>
          </cell>
          <cell r="AC83">
            <v>25400</v>
          </cell>
          <cell r="AD83" t="str">
            <v>アークタイヤ 楽天市場店</v>
          </cell>
          <cell r="AE83">
            <v>25400</v>
          </cell>
          <cell r="AF83">
            <v>0</v>
          </cell>
          <cell r="AG83" t="str">
            <v>×</v>
          </cell>
          <cell r="AH83" t="str">
            <v>×</v>
          </cell>
        </row>
        <row r="84">
          <cell r="B84">
            <v>2255519129904</v>
          </cell>
          <cell r="C84">
            <v>4968814958985</v>
          </cell>
          <cell r="D84" t="str">
            <v>R4439</v>
          </cell>
          <cell r="E84" t="str">
            <v>BluEarth-4S AW21（並行）</v>
          </cell>
          <cell r="F84" t="str">
            <v>225/55R19 99V</v>
          </cell>
          <cell r="G84" t="str">
            <v>225/55R19</v>
          </cell>
          <cell r="H84" t="str">
            <v/>
          </cell>
          <cell r="I84">
            <v>13060</v>
          </cell>
          <cell r="J84">
            <v>0</v>
          </cell>
          <cell r="K84">
            <v>0</v>
          </cell>
          <cell r="L84">
            <v>23980</v>
          </cell>
          <cell r="M84">
            <v>20845.454549999999</v>
          </cell>
          <cell r="N84">
            <v>0.3734845181</v>
          </cell>
          <cell r="O84"/>
          <cell r="P84">
            <v>2320</v>
          </cell>
          <cell r="Q84">
            <v>45257</v>
          </cell>
          <cell r="R84">
            <v>26300</v>
          </cell>
          <cell r="S84" t="str">
            <v>プレミアムタイヤ TIRE Wheel</v>
          </cell>
          <cell r="T84">
            <v>26300</v>
          </cell>
          <cell r="U84">
            <v>0</v>
          </cell>
          <cell r="V84">
            <v>24980</v>
          </cell>
          <cell r="W84">
            <v>24980</v>
          </cell>
          <cell r="X84">
            <v>21754.545450000001</v>
          </cell>
          <cell r="Y84">
            <v>0.39966569159999998</v>
          </cell>
          <cell r="Z84"/>
          <cell r="AA84">
            <v>1320</v>
          </cell>
          <cell r="AB84">
            <v>45257</v>
          </cell>
          <cell r="AC84">
            <v>26300</v>
          </cell>
          <cell r="AD84" t="str">
            <v>tirewheel 楽天市場店</v>
          </cell>
          <cell r="AE84">
            <v>26300</v>
          </cell>
          <cell r="AF84">
            <v>0</v>
          </cell>
          <cell r="AG84" t="str">
            <v>×</v>
          </cell>
          <cell r="AH84" t="str">
            <v>×</v>
          </cell>
        </row>
        <row r="85">
          <cell r="B85">
            <v>2555518129876</v>
          </cell>
          <cell r="C85">
            <v>4968814962111</v>
          </cell>
          <cell r="D85" t="str">
            <v>R4531</v>
          </cell>
          <cell r="E85" t="str">
            <v>GeoLandar X-CV G057（並行）</v>
          </cell>
          <cell r="F85" t="str">
            <v>255/55R18 109W XL</v>
          </cell>
          <cell r="G85" t="str">
            <v>255/55R18</v>
          </cell>
          <cell r="H85" t="str">
            <v/>
          </cell>
          <cell r="I85">
            <v>11480</v>
          </cell>
          <cell r="J85">
            <v>0</v>
          </cell>
          <cell r="K85">
            <v>0</v>
          </cell>
          <cell r="L85">
            <v>11980</v>
          </cell>
          <cell r="M85">
            <v>9936.363636</v>
          </cell>
          <cell r="N85">
            <v>-0.15535224149999999</v>
          </cell>
          <cell r="O85"/>
          <cell r="P85">
            <v>15510</v>
          </cell>
          <cell r="Q85">
            <v>45257</v>
          </cell>
          <cell r="R85">
            <v>27490</v>
          </cell>
          <cell r="S85" t="str">
            <v>タイヤ1番</v>
          </cell>
          <cell r="T85">
            <v>27490</v>
          </cell>
          <cell r="U85">
            <v>0</v>
          </cell>
          <cell r="V85"/>
          <cell r="W85">
            <v>21980</v>
          </cell>
          <cell r="X85">
            <v>19027.272730000001</v>
          </cell>
          <cell r="Y85">
            <v>0.39665551840000002</v>
          </cell>
          <cell r="Z85"/>
          <cell r="AA85">
            <v>5510</v>
          </cell>
          <cell r="AB85">
            <v>45257</v>
          </cell>
          <cell r="AC85">
            <v>27490</v>
          </cell>
          <cell r="AD85" t="str">
            <v>タイヤ1番</v>
          </cell>
          <cell r="AE85">
            <v>27490</v>
          </cell>
          <cell r="AF85">
            <v>0</v>
          </cell>
          <cell r="AG85" t="str">
            <v/>
          </cell>
          <cell r="AH85" t="str">
            <v/>
          </cell>
        </row>
        <row r="86">
          <cell r="B86"/>
          <cell r="C86" t="str">
            <v/>
          </cell>
          <cell r="D86" t="str">
            <v/>
          </cell>
          <cell r="E86" t="str">
            <v/>
          </cell>
          <cell r="F86" t="str">
            <v/>
          </cell>
          <cell r="G86" t="str">
            <v/>
          </cell>
          <cell r="H86" t="str">
            <v/>
          </cell>
          <cell r="I86" t="str">
            <v/>
          </cell>
          <cell r="J86" t="str">
            <v/>
          </cell>
          <cell r="K86" t="str">
            <v/>
          </cell>
          <cell r="L86"/>
          <cell r="M86"/>
          <cell r="N86"/>
          <cell r="O86"/>
          <cell r="P86"/>
          <cell r="Q86"/>
          <cell r="R86"/>
          <cell r="S86"/>
          <cell r="T86"/>
          <cell r="U86"/>
          <cell r="V86"/>
          <cell r="W86"/>
          <cell r="X86"/>
          <cell r="Y86"/>
          <cell r="Z86"/>
          <cell r="AA86"/>
          <cell r="AB86"/>
          <cell r="AC86"/>
          <cell r="AD86"/>
          <cell r="AE86"/>
          <cell r="AF86"/>
          <cell r="AG86" t="str">
            <v/>
          </cell>
          <cell r="AH86" t="str">
            <v/>
          </cell>
        </row>
        <row r="87">
          <cell r="B87"/>
          <cell r="C87" t="str">
            <v/>
          </cell>
          <cell r="D87" t="str">
            <v/>
          </cell>
          <cell r="E87" t="str">
            <v/>
          </cell>
          <cell r="F87" t="str">
            <v/>
          </cell>
          <cell r="G87" t="str">
            <v/>
          </cell>
          <cell r="H87" t="str">
            <v/>
          </cell>
          <cell r="I87" t="str">
            <v/>
          </cell>
          <cell r="J87" t="str">
            <v/>
          </cell>
          <cell r="K87" t="str">
            <v/>
          </cell>
          <cell r="L87"/>
          <cell r="M87"/>
          <cell r="N87"/>
          <cell r="O87"/>
          <cell r="P87"/>
          <cell r="Q87"/>
          <cell r="R87"/>
          <cell r="S87"/>
          <cell r="T87"/>
          <cell r="U87"/>
          <cell r="V87"/>
          <cell r="W87"/>
          <cell r="X87"/>
          <cell r="Y87"/>
          <cell r="Z87"/>
          <cell r="AA87"/>
          <cell r="AB87"/>
          <cell r="AC87"/>
          <cell r="AD87"/>
          <cell r="AE87"/>
          <cell r="AF87"/>
          <cell r="AG87" t="str">
            <v/>
          </cell>
          <cell r="AH87" t="str">
            <v/>
          </cell>
        </row>
        <row r="88">
          <cell r="B88"/>
          <cell r="C88" t="str">
            <v/>
          </cell>
          <cell r="D88" t="str">
            <v/>
          </cell>
          <cell r="E88" t="str">
            <v/>
          </cell>
          <cell r="F88" t="str">
            <v/>
          </cell>
          <cell r="G88" t="str">
            <v/>
          </cell>
          <cell r="H88" t="str">
            <v/>
          </cell>
          <cell r="I88" t="str">
            <v/>
          </cell>
          <cell r="J88" t="str">
            <v/>
          </cell>
          <cell r="K88" t="str">
            <v/>
          </cell>
          <cell r="L88"/>
          <cell r="M88"/>
          <cell r="N88"/>
          <cell r="O88"/>
          <cell r="P88"/>
          <cell r="Q88"/>
          <cell r="R88"/>
          <cell r="S88"/>
          <cell r="T88"/>
          <cell r="U88"/>
          <cell r="V88"/>
          <cell r="W88"/>
          <cell r="X88"/>
          <cell r="Y88"/>
          <cell r="Z88"/>
          <cell r="AA88"/>
          <cell r="AB88"/>
          <cell r="AC88"/>
          <cell r="AD88"/>
          <cell r="AE88"/>
          <cell r="AF88"/>
          <cell r="AG88" t="str">
            <v/>
          </cell>
          <cell r="AH88" t="str">
            <v/>
          </cell>
        </row>
        <row r="89">
          <cell r="B89"/>
          <cell r="C89" t="str">
            <v/>
          </cell>
          <cell r="D89" t="str">
            <v/>
          </cell>
          <cell r="E89" t="str">
            <v/>
          </cell>
          <cell r="F89" t="str">
            <v/>
          </cell>
          <cell r="G89" t="str">
            <v/>
          </cell>
          <cell r="H89" t="str">
            <v/>
          </cell>
          <cell r="I89" t="str">
            <v/>
          </cell>
          <cell r="J89" t="str">
            <v/>
          </cell>
          <cell r="K89" t="str">
            <v/>
          </cell>
          <cell r="L89"/>
          <cell r="M89"/>
          <cell r="N89"/>
          <cell r="O89"/>
          <cell r="P89"/>
          <cell r="Q89"/>
          <cell r="R89"/>
          <cell r="S89"/>
          <cell r="T89"/>
          <cell r="U89"/>
          <cell r="V89"/>
          <cell r="W89"/>
          <cell r="X89"/>
          <cell r="Y89"/>
          <cell r="Z89"/>
          <cell r="AA89"/>
          <cell r="AB89"/>
          <cell r="AC89"/>
          <cell r="AD89"/>
          <cell r="AE89"/>
          <cell r="AF89"/>
          <cell r="AG89" t="str">
            <v/>
          </cell>
          <cell r="AH89" t="str">
            <v/>
          </cell>
        </row>
        <row r="90">
          <cell r="B90"/>
          <cell r="C90" t="str">
            <v/>
          </cell>
          <cell r="D90" t="str">
            <v/>
          </cell>
          <cell r="E90" t="str">
            <v/>
          </cell>
          <cell r="F90" t="str">
            <v/>
          </cell>
          <cell r="G90" t="str">
            <v/>
          </cell>
          <cell r="H90" t="str">
            <v/>
          </cell>
          <cell r="I90" t="str">
            <v/>
          </cell>
          <cell r="J90" t="str">
            <v/>
          </cell>
          <cell r="K90" t="str">
            <v/>
          </cell>
          <cell r="L90"/>
          <cell r="M90"/>
          <cell r="N90"/>
          <cell r="O90"/>
          <cell r="P90"/>
          <cell r="Q90"/>
          <cell r="R90"/>
          <cell r="S90"/>
          <cell r="T90"/>
          <cell r="U90"/>
          <cell r="V90"/>
          <cell r="W90"/>
          <cell r="X90"/>
          <cell r="Y90"/>
          <cell r="Z90"/>
          <cell r="AA90"/>
          <cell r="AB90"/>
          <cell r="AC90"/>
          <cell r="AD90"/>
          <cell r="AE90"/>
          <cell r="AF90"/>
          <cell r="AG90" t="str">
            <v/>
          </cell>
          <cell r="AH90" t="str">
            <v/>
          </cell>
        </row>
        <row r="91">
          <cell r="C91"/>
          <cell r="D91"/>
          <cell r="E91"/>
          <cell r="F91"/>
          <cell r="G91"/>
          <cell r="H91"/>
          <cell r="I91"/>
          <cell r="J91"/>
          <cell r="K91"/>
          <cell r="V91"/>
          <cell r="W91"/>
        </row>
        <row r="92">
          <cell r="C92"/>
          <cell r="D92"/>
          <cell r="E92"/>
          <cell r="F92"/>
          <cell r="G92"/>
          <cell r="H92"/>
          <cell r="I92"/>
          <cell r="J92"/>
          <cell r="K92"/>
          <cell r="V92"/>
          <cell r="W92"/>
        </row>
        <row r="93">
          <cell r="C93"/>
          <cell r="D93"/>
          <cell r="E93"/>
          <cell r="F93"/>
          <cell r="G93"/>
          <cell r="H93"/>
          <cell r="I93"/>
          <cell r="J93"/>
          <cell r="K93"/>
          <cell r="V93"/>
          <cell r="W93"/>
        </row>
        <row r="94">
          <cell r="C94"/>
          <cell r="D94"/>
          <cell r="E94"/>
          <cell r="F94"/>
          <cell r="G94"/>
          <cell r="H94"/>
          <cell r="I94"/>
          <cell r="J94"/>
          <cell r="K94"/>
          <cell r="V94"/>
          <cell r="W94"/>
        </row>
        <row r="95">
          <cell r="C95"/>
          <cell r="D95"/>
          <cell r="E95"/>
          <cell r="F95"/>
          <cell r="G95"/>
          <cell r="H95"/>
          <cell r="I95"/>
          <cell r="J95"/>
          <cell r="K95"/>
          <cell r="V95"/>
          <cell r="W95"/>
        </row>
        <row r="96">
          <cell r="C96"/>
          <cell r="D96"/>
          <cell r="E96"/>
          <cell r="F96"/>
          <cell r="G96"/>
          <cell r="H96"/>
          <cell r="I96"/>
          <cell r="J96"/>
          <cell r="K96"/>
          <cell r="V96"/>
          <cell r="W96"/>
        </row>
        <row r="97">
          <cell r="C97"/>
          <cell r="D97"/>
          <cell r="E97"/>
          <cell r="F97"/>
          <cell r="G97"/>
          <cell r="H97"/>
          <cell r="I97"/>
          <cell r="J97"/>
          <cell r="K97"/>
          <cell r="V97"/>
          <cell r="W97"/>
        </row>
        <row r="98">
          <cell r="C98"/>
          <cell r="D98"/>
          <cell r="E98"/>
          <cell r="F98"/>
          <cell r="G98"/>
          <cell r="H98"/>
          <cell r="I98"/>
          <cell r="J98"/>
          <cell r="K98"/>
          <cell r="V98"/>
          <cell r="W98"/>
        </row>
        <row r="99">
          <cell r="C99"/>
          <cell r="D99"/>
          <cell r="E99"/>
          <cell r="F99"/>
          <cell r="G99"/>
          <cell r="H99"/>
          <cell r="I99"/>
          <cell r="J99"/>
          <cell r="K99"/>
          <cell r="V99"/>
          <cell r="W99"/>
        </row>
        <row r="100">
          <cell r="C100"/>
          <cell r="D100"/>
          <cell r="E100"/>
          <cell r="F100"/>
          <cell r="G100"/>
          <cell r="H100"/>
          <cell r="I100"/>
          <cell r="J100"/>
          <cell r="K100"/>
          <cell r="V100"/>
          <cell r="W100"/>
        </row>
        <row r="101">
          <cell r="C101"/>
          <cell r="D101"/>
          <cell r="E101"/>
          <cell r="F101"/>
          <cell r="G101"/>
          <cell r="H101"/>
          <cell r="I101"/>
          <cell r="J101"/>
          <cell r="K101"/>
          <cell r="V101"/>
          <cell r="W101"/>
        </row>
        <row r="102">
          <cell r="C102"/>
          <cell r="D102"/>
          <cell r="E102"/>
          <cell r="F102"/>
          <cell r="G102"/>
          <cell r="H102"/>
          <cell r="I102"/>
          <cell r="J102"/>
          <cell r="K102"/>
          <cell r="V102"/>
          <cell r="W102"/>
        </row>
        <row r="103">
          <cell r="C103"/>
          <cell r="D103"/>
          <cell r="E103"/>
          <cell r="F103"/>
          <cell r="G103"/>
          <cell r="H103"/>
          <cell r="I103"/>
          <cell r="J103"/>
          <cell r="K103"/>
          <cell r="V103"/>
          <cell r="W103"/>
        </row>
        <row r="104">
          <cell r="C104"/>
          <cell r="D104"/>
          <cell r="E104"/>
          <cell r="F104"/>
          <cell r="G104"/>
          <cell r="H104"/>
          <cell r="I104"/>
          <cell r="J104"/>
          <cell r="K104"/>
          <cell r="V104"/>
          <cell r="W104"/>
        </row>
        <row r="105">
          <cell r="C105"/>
          <cell r="D105"/>
          <cell r="E105"/>
          <cell r="F105"/>
          <cell r="G105"/>
          <cell r="H105"/>
          <cell r="I105"/>
          <cell r="J105"/>
          <cell r="K105"/>
          <cell r="V105"/>
          <cell r="W105"/>
        </row>
        <row r="106">
          <cell r="C106"/>
          <cell r="D106"/>
          <cell r="E106"/>
          <cell r="F106"/>
          <cell r="G106"/>
          <cell r="H106"/>
          <cell r="I106"/>
          <cell r="J106"/>
          <cell r="K106"/>
          <cell r="V106"/>
          <cell r="W106"/>
        </row>
        <row r="107">
          <cell r="C107"/>
          <cell r="D107"/>
          <cell r="E107"/>
          <cell r="F107"/>
          <cell r="G107"/>
          <cell r="H107"/>
          <cell r="I107"/>
          <cell r="J107"/>
          <cell r="K107"/>
          <cell r="V107"/>
          <cell r="W107"/>
        </row>
        <row r="108">
          <cell r="C108"/>
          <cell r="D108"/>
          <cell r="E108"/>
          <cell r="F108"/>
          <cell r="G108"/>
          <cell r="H108"/>
          <cell r="I108"/>
          <cell r="J108"/>
          <cell r="K108"/>
          <cell r="V108"/>
          <cell r="W108"/>
        </row>
        <row r="109">
          <cell r="C109"/>
          <cell r="D109"/>
          <cell r="E109"/>
          <cell r="F109"/>
          <cell r="G109"/>
          <cell r="H109"/>
          <cell r="I109"/>
          <cell r="J109"/>
          <cell r="K109"/>
          <cell r="V109"/>
          <cell r="W109"/>
        </row>
        <row r="110">
          <cell r="C110"/>
          <cell r="D110"/>
          <cell r="E110"/>
          <cell r="F110"/>
          <cell r="G110"/>
          <cell r="H110"/>
          <cell r="I110"/>
          <cell r="J110"/>
          <cell r="K110"/>
          <cell r="V110"/>
          <cell r="W110"/>
        </row>
        <row r="111">
          <cell r="C111"/>
          <cell r="D111"/>
          <cell r="E111"/>
          <cell r="F111"/>
          <cell r="G111"/>
          <cell r="H111"/>
          <cell r="I111"/>
          <cell r="J111"/>
          <cell r="K111"/>
          <cell r="V111"/>
          <cell r="W111"/>
        </row>
        <row r="112">
          <cell r="C112"/>
          <cell r="D112"/>
          <cell r="E112"/>
          <cell r="F112"/>
          <cell r="G112"/>
          <cell r="H112"/>
          <cell r="I112"/>
          <cell r="J112"/>
          <cell r="K112"/>
          <cell r="V112"/>
          <cell r="W112"/>
        </row>
        <row r="113">
          <cell r="C113"/>
          <cell r="D113"/>
          <cell r="E113"/>
          <cell r="F113"/>
          <cell r="G113"/>
          <cell r="H113"/>
          <cell r="I113"/>
          <cell r="J113"/>
          <cell r="K113"/>
          <cell r="V113"/>
          <cell r="W113"/>
        </row>
        <row r="114">
          <cell r="C114"/>
          <cell r="D114"/>
          <cell r="E114"/>
          <cell r="F114"/>
          <cell r="G114"/>
          <cell r="H114"/>
          <cell r="I114"/>
          <cell r="J114"/>
          <cell r="K114"/>
          <cell r="V114"/>
          <cell r="W114"/>
        </row>
        <row r="115">
          <cell r="C115"/>
          <cell r="D115"/>
          <cell r="E115"/>
          <cell r="F115"/>
          <cell r="G115"/>
          <cell r="H115"/>
          <cell r="I115"/>
          <cell r="J115"/>
          <cell r="K115"/>
          <cell r="V115"/>
          <cell r="W115"/>
        </row>
        <row r="116">
          <cell r="C116"/>
          <cell r="D116"/>
          <cell r="E116"/>
          <cell r="F116"/>
          <cell r="G116"/>
          <cell r="H116"/>
          <cell r="I116"/>
          <cell r="J116"/>
          <cell r="K116"/>
          <cell r="V116"/>
          <cell r="W116"/>
        </row>
        <row r="117">
          <cell r="C117"/>
          <cell r="D117"/>
          <cell r="E117"/>
          <cell r="F117"/>
          <cell r="G117"/>
          <cell r="H117"/>
          <cell r="I117"/>
          <cell r="J117"/>
          <cell r="K117"/>
          <cell r="V117"/>
          <cell r="W117"/>
        </row>
        <row r="118">
          <cell r="C118"/>
          <cell r="D118"/>
          <cell r="E118"/>
          <cell r="F118"/>
          <cell r="G118"/>
          <cell r="H118"/>
          <cell r="I118"/>
          <cell r="J118"/>
          <cell r="K118"/>
          <cell r="V118"/>
          <cell r="W118"/>
        </row>
        <row r="119">
          <cell r="C119"/>
          <cell r="D119"/>
          <cell r="E119"/>
          <cell r="F119"/>
          <cell r="G119"/>
          <cell r="H119"/>
          <cell r="I119"/>
          <cell r="J119"/>
          <cell r="K119"/>
          <cell r="V119"/>
          <cell r="W119"/>
        </row>
        <row r="120">
          <cell r="C120"/>
          <cell r="D120"/>
          <cell r="E120"/>
          <cell r="F120"/>
          <cell r="G120"/>
          <cell r="H120"/>
          <cell r="I120"/>
          <cell r="J120"/>
          <cell r="K120"/>
          <cell r="V120"/>
          <cell r="W120"/>
        </row>
        <row r="121">
          <cell r="C121"/>
          <cell r="D121"/>
          <cell r="E121"/>
          <cell r="F121"/>
          <cell r="G121"/>
          <cell r="H121"/>
          <cell r="I121"/>
          <cell r="J121"/>
          <cell r="K121"/>
          <cell r="V121"/>
          <cell r="W121"/>
        </row>
        <row r="122">
          <cell r="C122"/>
          <cell r="D122"/>
          <cell r="E122"/>
          <cell r="F122"/>
          <cell r="G122"/>
          <cell r="H122"/>
          <cell r="I122"/>
          <cell r="J122"/>
          <cell r="K122"/>
          <cell r="V122"/>
          <cell r="W122"/>
        </row>
        <row r="123">
          <cell r="C123"/>
          <cell r="D123"/>
          <cell r="E123"/>
          <cell r="F123"/>
          <cell r="G123"/>
          <cell r="H123"/>
          <cell r="I123"/>
          <cell r="J123"/>
          <cell r="K123"/>
          <cell r="V123"/>
          <cell r="W123"/>
        </row>
        <row r="124">
          <cell r="C124"/>
          <cell r="D124"/>
          <cell r="E124"/>
          <cell r="F124"/>
          <cell r="G124"/>
          <cell r="H124"/>
          <cell r="I124"/>
          <cell r="J124"/>
          <cell r="K124"/>
          <cell r="V124"/>
          <cell r="W124"/>
        </row>
        <row r="125">
          <cell r="C125"/>
          <cell r="D125"/>
          <cell r="E125"/>
          <cell r="F125"/>
          <cell r="G125"/>
          <cell r="H125"/>
          <cell r="I125"/>
          <cell r="J125"/>
          <cell r="K125"/>
          <cell r="V125"/>
          <cell r="W125"/>
        </row>
        <row r="126">
          <cell r="C126"/>
          <cell r="D126"/>
          <cell r="E126"/>
          <cell r="F126"/>
          <cell r="G126"/>
          <cell r="H126"/>
          <cell r="I126"/>
          <cell r="J126"/>
          <cell r="K126"/>
          <cell r="V126"/>
          <cell r="W126"/>
        </row>
        <row r="127">
          <cell r="C127"/>
          <cell r="D127"/>
          <cell r="E127"/>
          <cell r="F127"/>
          <cell r="G127"/>
          <cell r="H127"/>
          <cell r="I127"/>
          <cell r="J127"/>
          <cell r="K127"/>
          <cell r="V127"/>
          <cell r="W127"/>
        </row>
        <row r="128">
          <cell r="C128"/>
          <cell r="D128"/>
          <cell r="E128"/>
          <cell r="F128"/>
          <cell r="G128"/>
          <cell r="H128"/>
          <cell r="I128"/>
          <cell r="J128"/>
          <cell r="K128"/>
          <cell r="V128"/>
          <cell r="W128"/>
        </row>
        <row r="129">
          <cell r="C129"/>
          <cell r="D129"/>
          <cell r="E129"/>
          <cell r="F129"/>
          <cell r="G129"/>
          <cell r="H129"/>
          <cell r="I129"/>
          <cell r="J129"/>
          <cell r="K129"/>
          <cell r="V129"/>
          <cell r="W129"/>
        </row>
        <row r="130">
          <cell r="C130"/>
          <cell r="D130"/>
          <cell r="E130"/>
          <cell r="F130"/>
          <cell r="G130"/>
          <cell r="H130"/>
          <cell r="I130"/>
          <cell r="J130"/>
          <cell r="K130"/>
          <cell r="V130"/>
          <cell r="W130"/>
        </row>
        <row r="131">
          <cell r="C131"/>
          <cell r="D131"/>
          <cell r="E131"/>
          <cell r="F131"/>
          <cell r="G131"/>
          <cell r="H131"/>
          <cell r="I131"/>
          <cell r="J131"/>
          <cell r="K131"/>
          <cell r="V131"/>
          <cell r="W131"/>
        </row>
        <row r="132">
          <cell r="C132"/>
          <cell r="D132"/>
          <cell r="E132"/>
          <cell r="F132"/>
          <cell r="G132"/>
          <cell r="H132"/>
          <cell r="I132"/>
          <cell r="J132"/>
          <cell r="K132"/>
          <cell r="V132"/>
          <cell r="W132"/>
        </row>
        <row r="133">
          <cell r="C133"/>
          <cell r="D133"/>
          <cell r="E133"/>
          <cell r="F133"/>
          <cell r="G133"/>
          <cell r="H133"/>
          <cell r="I133"/>
          <cell r="J133"/>
          <cell r="K133"/>
          <cell r="V133"/>
          <cell r="W133"/>
        </row>
        <row r="134">
          <cell r="C134"/>
          <cell r="D134"/>
          <cell r="E134"/>
          <cell r="F134"/>
          <cell r="G134"/>
          <cell r="H134"/>
          <cell r="I134"/>
          <cell r="J134"/>
          <cell r="K134"/>
          <cell r="V134"/>
          <cell r="W134"/>
        </row>
        <row r="135">
          <cell r="C135"/>
          <cell r="D135"/>
          <cell r="E135"/>
          <cell r="F135"/>
          <cell r="G135"/>
          <cell r="H135"/>
          <cell r="I135"/>
          <cell r="J135"/>
          <cell r="K135"/>
          <cell r="V135"/>
          <cell r="W135"/>
        </row>
        <row r="136">
          <cell r="C136"/>
          <cell r="D136"/>
          <cell r="E136"/>
          <cell r="F136"/>
          <cell r="G136"/>
          <cell r="H136"/>
          <cell r="I136"/>
          <cell r="J136"/>
          <cell r="K136"/>
          <cell r="V136"/>
          <cell r="W136"/>
        </row>
        <row r="137">
          <cell r="C137"/>
          <cell r="D137"/>
          <cell r="E137"/>
          <cell r="F137"/>
          <cell r="G137"/>
          <cell r="H137"/>
          <cell r="I137"/>
          <cell r="J137"/>
          <cell r="K137"/>
          <cell r="V137"/>
          <cell r="W137"/>
        </row>
        <row r="138">
          <cell r="C138"/>
          <cell r="D138"/>
          <cell r="E138"/>
          <cell r="F138"/>
          <cell r="G138"/>
          <cell r="H138"/>
          <cell r="I138"/>
          <cell r="J138"/>
          <cell r="K138"/>
          <cell r="V138"/>
          <cell r="W138"/>
        </row>
        <row r="139">
          <cell r="C139"/>
          <cell r="D139"/>
          <cell r="E139"/>
          <cell r="F139"/>
          <cell r="G139"/>
          <cell r="H139"/>
          <cell r="I139"/>
          <cell r="J139"/>
          <cell r="K139"/>
          <cell r="V139"/>
          <cell r="W139"/>
        </row>
        <row r="140">
          <cell r="C140"/>
          <cell r="D140"/>
          <cell r="E140"/>
          <cell r="F140"/>
          <cell r="G140"/>
          <cell r="H140"/>
          <cell r="I140"/>
          <cell r="J140"/>
          <cell r="K140"/>
          <cell r="V140"/>
          <cell r="W140"/>
        </row>
        <row r="141">
          <cell r="C141"/>
          <cell r="D141"/>
          <cell r="E141"/>
          <cell r="F141"/>
          <cell r="G141"/>
          <cell r="H141"/>
          <cell r="I141"/>
          <cell r="J141"/>
          <cell r="K141"/>
          <cell r="V141"/>
          <cell r="W141"/>
        </row>
        <row r="142">
          <cell r="C142"/>
          <cell r="D142"/>
          <cell r="E142"/>
          <cell r="F142"/>
          <cell r="G142"/>
          <cell r="H142"/>
          <cell r="I142"/>
          <cell r="J142"/>
          <cell r="K142"/>
          <cell r="V142"/>
          <cell r="W142"/>
        </row>
        <row r="143">
          <cell r="C143"/>
          <cell r="D143"/>
          <cell r="E143"/>
          <cell r="F143"/>
          <cell r="G143"/>
          <cell r="H143"/>
          <cell r="I143"/>
          <cell r="J143"/>
          <cell r="K143"/>
          <cell r="V143"/>
          <cell r="W143"/>
        </row>
        <row r="144">
          <cell r="C144"/>
          <cell r="D144"/>
          <cell r="E144"/>
          <cell r="F144"/>
          <cell r="G144"/>
          <cell r="H144"/>
          <cell r="I144"/>
          <cell r="J144"/>
          <cell r="K144"/>
          <cell r="V144"/>
          <cell r="W144"/>
        </row>
        <row r="145">
          <cell r="C145"/>
          <cell r="D145"/>
          <cell r="E145"/>
          <cell r="F145"/>
          <cell r="G145"/>
          <cell r="H145"/>
          <cell r="I145"/>
          <cell r="J145"/>
          <cell r="K145"/>
          <cell r="V145"/>
          <cell r="W145"/>
        </row>
        <row r="146">
          <cell r="C146"/>
          <cell r="D146"/>
          <cell r="E146"/>
          <cell r="F146"/>
          <cell r="G146"/>
          <cell r="H146"/>
          <cell r="I146"/>
          <cell r="J146"/>
          <cell r="K146"/>
          <cell r="V146"/>
          <cell r="W146"/>
        </row>
        <row r="147">
          <cell r="C147"/>
          <cell r="D147"/>
          <cell r="E147"/>
          <cell r="F147"/>
          <cell r="G147"/>
          <cell r="H147"/>
          <cell r="I147"/>
          <cell r="J147"/>
          <cell r="K147"/>
          <cell r="V147"/>
          <cell r="W147"/>
        </row>
        <row r="148">
          <cell r="C148"/>
          <cell r="D148"/>
          <cell r="E148"/>
          <cell r="F148"/>
          <cell r="G148"/>
          <cell r="H148"/>
          <cell r="I148"/>
          <cell r="J148"/>
          <cell r="K148"/>
          <cell r="V148"/>
          <cell r="W148"/>
        </row>
        <row r="149">
          <cell r="C149"/>
          <cell r="D149"/>
          <cell r="E149"/>
          <cell r="F149"/>
          <cell r="G149"/>
          <cell r="H149"/>
          <cell r="I149"/>
          <cell r="J149"/>
          <cell r="K149"/>
          <cell r="V149"/>
          <cell r="W149"/>
        </row>
        <row r="150">
          <cell r="C150"/>
          <cell r="D150"/>
          <cell r="E150"/>
          <cell r="F150"/>
          <cell r="G150"/>
          <cell r="H150"/>
          <cell r="I150"/>
          <cell r="J150"/>
          <cell r="K150"/>
          <cell r="V150"/>
          <cell r="W150"/>
        </row>
        <row r="151">
          <cell r="C151"/>
          <cell r="D151"/>
          <cell r="E151"/>
          <cell r="F151"/>
          <cell r="G151"/>
          <cell r="H151"/>
          <cell r="I151"/>
          <cell r="J151"/>
          <cell r="K151"/>
          <cell r="V151"/>
          <cell r="W151"/>
        </row>
        <row r="152">
          <cell r="C152"/>
          <cell r="D152"/>
          <cell r="E152"/>
          <cell r="F152"/>
          <cell r="G152"/>
          <cell r="H152"/>
          <cell r="I152"/>
          <cell r="J152"/>
          <cell r="K152"/>
          <cell r="V152"/>
          <cell r="W152"/>
        </row>
        <row r="153">
          <cell r="C153"/>
          <cell r="D153"/>
          <cell r="E153"/>
          <cell r="F153"/>
          <cell r="G153"/>
          <cell r="H153"/>
          <cell r="I153"/>
          <cell r="J153"/>
          <cell r="K153"/>
          <cell r="V153"/>
          <cell r="W153"/>
        </row>
        <row r="154">
          <cell r="C154"/>
          <cell r="D154"/>
          <cell r="E154"/>
          <cell r="F154"/>
          <cell r="G154"/>
          <cell r="H154"/>
          <cell r="I154"/>
          <cell r="J154"/>
          <cell r="K154"/>
          <cell r="V154"/>
          <cell r="W154"/>
        </row>
        <row r="155">
          <cell r="C155"/>
          <cell r="D155"/>
          <cell r="E155"/>
          <cell r="F155"/>
          <cell r="G155"/>
          <cell r="H155"/>
          <cell r="I155"/>
          <cell r="J155"/>
          <cell r="K155"/>
          <cell r="V155"/>
          <cell r="W155"/>
        </row>
        <row r="156">
          <cell r="C156"/>
          <cell r="D156"/>
          <cell r="E156"/>
          <cell r="F156"/>
          <cell r="G156"/>
          <cell r="H156"/>
          <cell r="I156"/>
          <cell r="J156"/>
          <cell r="K156"/>
          <cell r="V156"/>
          <cell r="W156"/>
        </row>
        <row r="157">
          <cell r="C157"/>
          <cell r="D157"/>
          <cell r="E157"/>
          <cell r="F157"/>
          <cell r="G157"/>
          <cell r="H157"/>
          <cell r="I157"/>
          <cell r="J157"/>
          <cell r="K157"/>
          <cell r="V157"/>
          <cell r="W157"/>
        </row>
        <row r="158">
          <cell r="C158"/>
          <cell r="D158"/>
          <cell r="E158"/>
          <cell r="F158"/>
          <cell r="G158"/>
          <cell r="H158"/>
          <cell r="I158"/>
          <cell r="J158"/>
          <cell r="K158"/>
          <cell r="V158"/>
          <cell r="W158"/>
        </row>
        <row r="159">
          <cell r="C159"/>
          <cell r="D159"/>
          <cell r="E159"/>
          <cell r="F159"/>
          <cell r="G159"/>
          <cell r="H159"/>
          <cell r="I159"/>
          <cell r="J159"/>
          <cell r="K159"/>
          <cell r="V159"/>
          <cell r="W159"/>
        </row>
        <row r="160">
          <cell r="C160"/>
          <cell r="D160"/>
          <cell r="E160"/>
          <cell r="F160"/>
          <cell r="G160"/>
          <cell r="H160"/>
          <cell r="I160"/>
          <cell r="J160"/>
          <cell r="K160"/>
          <cell r="V160"/>
          <cell r="W160"/>
        </row>
        <row r="161">
          <cell r="C161"/>
          <cell r="D161"/>
          <cell r="E161"/>
          <cell r="F161"/>
          <cell r="G161"/>
          <cell r="H161"/>
          <cell r="I161"/>
          <cell r="J161"/>
          <cell r="K161"/>
          <cell r="V161"/>
          <cell r="W161"/>
        </row>
        <row r="162">
          <cell r="C162"/>
          <cell r="D162"/>
          <cell r="E162"/>
          <cell r="F162"/>
          <cell r="G162"/>
          <cell r="H162"/>
          <cell r="I162"/>
          <cell r="J162"/>
          <cell r="K162"/>
          <cell r="V162"/>
          <cell r="W162"/>
        </row>
        <row r="163">
          <cell r="C163"/>
          <cell r="D163"/>
          <cell r="E163"/>
          <cell r="F163"/>
          <cell r="G163"/>
          <cell r="H163"/>
          <cell r="I163"/>
          <cell r="J163"/>
          <cell r="K163"/>
          <cell r="V163"/>
          <cell r="W163"/>
        </row>
        <row r="164">
          <cell r="C164"/>
          <cell r="D164"/>
          <cell r="E164"/>
          <cell r="F164"/>
          <cell r="G164"/>
          <cell r="H164"/>
          <cell r="I164"/>
          <cell r="J164"/>
          <cell r="K164"/>
          <cell r="V164"/>
          <cell r="W164"/>
        </row>
        <row r="165">
          <cell r="C165"/>
          <cell r="D165"/>
          <cell r="E165"/>
          <cell r="F165"/>
          <cell r="G165"/>
          <cell r="H165"/>
          <cell r="I165"/>
          <cell r="J165"/>
          <cell r="K165"/>
          <cell r="V165"/>
          <cell r="W165"/>
        </row>
        <row r="166">
          <cell r="C166"/>
          <cell r="D166"/>
          <cell r="E166"/>
          <cell r="F166"/>
          <cell r="G166"/>
          <cell r="H166"/>
          <cell r="I166"/>
          <cell r="J166"/>
          <cell r="K166"/>
          <cell r="V166"/>
          <cell r="W166"/>
        </row>
        <row r="167">
          <cell r="C167"/>
          <cell r="D167"/>
          <cell r="E167"/>
          <cell r="F167"/>
          <cell r="G167"/>
          <cell r="H167"/>
          <cell r="I167"/>
          <cell r="J167"/>
          <cell r="K167"/>
          <cell r="V167"/>
          <cell r="W167"/>
        </row>
        <row r="168">
          <cell r="C168"/>
          <cell r="D168"/>
          <cell r="E168"/>
          <cell r="F168"/>
          <cell r="G168"/>
          <cell r="H168"/>
          <cell r="I168"/>
          <cell r="J168"/>
          <cell r="K168"/>
          <cell r="V168"/>
          <cell r="W168"/>
        </row>
        <row r="169">
          <cell r="C169"/>
          <cell r="D169"/>
          <cell r="E169"/>
          <cell r="F169"/>
          <cell r="G169"/>
          <cell r="H169"/>
          <cell r="I169"/>
          <cell r="J169"/>
          <cell r="K169"/>
          <cell r="V169"/>
          <cell r="W169"/>
        </row>
        <row r="170">
          <cell r="C170"/>
          <cell r="D170"/>
          <cell r="E170"/>
          <cell r="F170"/>
          <cell r="G170"/>
          <cell r="H170"/>
          <cell r="I170"/>
          <cell r="J170"/>
          <cell r="K170"/>
          <cell r="V170"/>
          <cell r="W170"/>
        </row>
        <row r="171">
          <cell r="C171"/>
          <cell r="D171"/>
          <cell r="E171"/>
          <cell r="F171"/>
          <cell r="G171"/>
          <cell r="H171"/>
          <cell r="I171"/>
          <cell r="J171"/>
          <cell r="K171"/>
          <cell r="V171"/>
          <cell r="W171"/>
        </row>
        <row r="172">
          <cell r="C172"/>
          <cell r="D172"/>
          <cell r="E172"/>
          <cell r="F172"/>
          <cell r="G172"/>
          <cell r="H172"/>
          <cell r="I172"/>
          <cell r="J172"/>
          <cell r="K172"/>
          <cell r="V172"/>
          <cell r="W172"/>
        </row>
        <row r="173">
          <cell r="C173"/>
          <cell r="D173"/>
          <cell r="E173"/>
          <cell r="F173"/>
          <cell r="G173"/>
          <cell r="H173"/>
          <cell r="I173"/>
          <cell r="J173"/>
          <cell r="K173"/>
          <cell r="V173"/>
          <cell r="W173"/>
        </row>
        <row r="174">
          <cell r="C174"/>
          <cell r="D174"/>
          <cell r="E174"/>
          <cell r="F174"/>
          <cell r="G174"/>
          <cell r="H174"/>
          <cell r="I174"/>
          <cell r="J174"/>
          <cell r="K174"/>
          <cell r="V174"/>
          <cell r="W174"/>
        </row>
        <row r="175">
          <cell r="C175"/>
          <cell r="D175"/>
          <cell r="E175"/>
          <cell r="F175"/>
          <cell r="G175"/>
          <cell r="H175"/>
          <cell r="I175"/>
          <cell r="J175"/>
          <cell r="K175"/>
          <cell r="V175"/>
          <cell r="W175"/>
        </row>
        <row r="176">
          <cell r="C176"/>
          <cell r="D176"/>
          <cell r="E176"/>
          <cell r="F176"/>
          <cell r="G176"/>
          <cell r="H176"/>
          <cell r="I176"/>
          <cell r="J176"/>
          <cell r="K176"/>
          <cell r="V176"/>
          <cell r="W176"/>
        </row>
        <row r="177">
          <cell r="C177"/>
          <cell r="D177"/>
          <cell r="E177"/>
          <cell r="F177"/>
          <cell r="G177"/>
          <cell r="H177"/>
          <cell r="I177"/>
          <cell r="J177"/>
          <cell r="K177"/>
          <cell r="V177"/>
          <cell r="W177"/>
        </row>
        <row r="178">
          <cell r="C178"/>
          <cell r="D178"/>
          <cell r="E178"/>
          <cell r="F178"/>
          <cell r="G178"/>
          <cell r="H178"/>
          <cell r="I178"/>
          <cell r="J178"/>
          <cell r="K178"/>
          <cell r="V178"/>
          <cell r="W178"/>
        </row>
        <row r="179">
          <cell r="C179"/>
          <cell r="D179"/>
          <cell r="E179"/>
          <cell r="F179"/>
          <cell r="G179"/>
          <cell r="H179"/>
          <cell r="I179"/>
          <cell r="J179"/>
          <cell r="K179"/>
          <cell r="V179"/>
          <cell r="W179"/>
        </row>
        <row r="180">
          <cell r="C180"/>
          <cell r="D180"/>
          <cell r="E180"/>
          <cell r="F180"/>
          <cell r="G180"/>
          <cell r="H180"/>
          <cell r="I180"/>
          <cell r="J180"/>
          <cell r="K180"/>
          <cell r="V180"/>
          <cell r="W180"/>
        </row>
        <row r="181">
          <cell r="C181"/>
          <cell r="D181"/>
          <cell r="E181"/>
          <cell r="F181"/>
          <cell r="G181"/>
          <cell r="H181"/>
          <cell r="I181"/>
          <cell r="J181"/>
          <cell r="K181"/>
          <cell r="V181"/>
          <cell r="W181"/>
        </row>
        <row r="182">
          <cell r="C182"/>
          <cell r="D182"/>
          <cell r="E182"/>
          <cell r="F182"/>
          <cell r="G182"/>
          <cell r="H182"/>
          <cell r="I182"/>
          <cell r="J182"/>
          <cell r="K182"/>
          <cell r="V182"/>
          <cell r="W182"/>
        </row>
        <row r="183">
          <cell r="C183"/>
          <cell r="D183"/>
          <cell r="E183"/>
          <cell r="F183"/>
          <cell r="G183"/>
          <cell r="H183"/>
          <cell r="I183"/>
          <cell r="J183"/>
          <cell r="K183"/>
          <cell r="V183"/>
          <cell r="W183"/>
        </row>
        <row r="184">
          <cell r="C184"/>
          <cell r="D184"/>
          <cell r="E184"/>
          <cell r="F184"/>
          <cell r="G184"/>
          <cell r="H184"/>
          <cell r="I184"/>
          <cell r="J184"/>
          <cell r="K184"/>
          <cell r="V184"/>
          <cell r="W184"/>
        </row>
        <row r="185">
          <cell r="C185"/>
          <cell r="D185"/>
          <cell r="E185"/>
          <cell r="F185"/>
          <cell r="G185"/>
          <cell r="H185"/>
          <cell r="I185"/>
          <cell r="J185"/>
          <cell r="K185"/>
          <cell r="V185"/>
          <cell r="W185"/>
        </row>
        <row r="186">
          <cell r="C186"/>
          <cell r="D186"/>
          <cell r="E186"/>
          <cell r="F186"/>
          <cell r="G186"/>
          <cell r="H186"/>
          <cell r="I186"/>
          <cell r="J186"/>
          <cell r="K186"/>
          <cell r="V186"/>
          <cell r="W186"/>
        </row>
        <row r="187">
          <cell r="C187"/>
          <cell r="D187"/>
          <cell r="E187"/>
          <cell r="F187"/>
          <cell r="G187"/>
          <cell r="H187"/>
          <cell r="I187"/>
          <cell r="J187"/>
          <cell r="K187"/>
          <cell r="V187"/>
          <cell r="W187"/>
        </row>
        <row r="188">
          <cell r="C188"/>
          <cell r="D188"/>
          <cell r="E188"/>
          <cell r="F188"/>
          <cell r="G188"/>
          <cell r="H188"/>
          <cell r="I188"/>
          <cell r="J188"/>
          <cell r="K188"/>
          <cell r="V188"/>
          <cell r="W188"/>
        </row>
        <row r="189">
          <cell r="C189"/>
          <cell r="D189"/>
          <cell r="E189"/>
          <cell r="F189"/>
          <cell r="G189"/>
          <cell r="H189"/>
          <cell r="I189"/>
          <cell r="J189"/>
          <cell r="K189"/>
          <cell r="V189"/>
          <cell r="W189"/>
        </row>
        <row r="190">
          <cell r="C190"/>
          <cell r="D190"/>
          <cell r="E190"/>
          <cell r="F190"/>
          <cell r="G190"/>
          <cell r="H190"/>
          <cell r="I190"/>
          <cell r="J190"/>
          <cell r="K190"/>
          <cell r="V190"/>
          <cell r="W190"/>
        </row>
        <row r="191">
          <cell r="C191"/>
          <cell r="D191"/>
          <cell r="E191"/>
          <cell r="F191"/>
          <cell r="G191"/>
          <cell r="H191"/>
          <cell r="I191"/>
          <cell r="J191"/>
          <cell r="K191"/>
          <cell r="V191"/>
          <cell r="W191"/>
        </row>
        <row r="192">
          <cell r="C192"/>
          <cell r="D192"/>
          <cell r="E192"/>
          <cell r="F192"/>
          <cell r="G192"/>
          <cell r="H192"/>
          <cell r="I192"/>
          <cell r="J192"/>
          <cell r="K192"/>
          <cell r="V192"/>
          <cell r="W192"/>
        </row>
        <row r="193">
          <cell r="C193"/>
          <cell r="D193"/>
          <cell r="E193"/>
          <cell r="F193"/>
          <cell r="G193"/>
          <cell r="H193"/>
          <cell r="I193"/>
          <cell r="J193"/>
          <cell r="K193"/>
          <cell r="V193"/>
          <cell r="W193"/>
        </row>
        <row r="194">
          <cell r="C194"/>
          <cell r="D194"/>
          <cell r="E194"/>
          <cell r="F194"/>
          <cell r="G194"/>
          <cell r="H194"/>
          <cell r="I194"/>
          <cell r="J194"/>
          <cell r="K194"/>
          <cell r="V194"/>
          <cell r="W194"/>
        </row>
        <row r="195">
          <cell r="C195"/>
          <cell r="D195"/>
          <cell r="E195"/>
          <cell r="F195"/>
          <cell r="G195"/>
          <cell r="H195"/>
          <cell r="I195"/>
          <cell r="J195"/>
          <cell r="K195"/>
          <cell r="V195"/>
          <cell r="W195"/>
        </row>
        <row r="196">
          <cell r="C196"/>
          <cell r="D196"/>
          <cell r="E196"/>
          <cell r="F196"/>
          <cell r="G196"/>
          <cell r="H196"/>
          <cell r="I196"/>
          <cell r="J196"/>
          <cell r="K196"/>
          <cell r="V196"/>
          <cell r="W196"/>
        </row>
        <row r="197">
          <cell r="C197"/>
          <cell r="D197"/>
          <cell r="E197"/>
          <cell r="F197"/>
          <cell r="G197"/>
          <cell r="H197"/>
          <cell r="I197"/>
          <cell r="J197"/>
          <cell r="K197"/>
          <cell r="V197"/>
          <cell r="W197"/>
        </row>
        <row r="198">
          <cell r="C198"/>
          <cell r="D198"/>
          <cell r="E198"/>
          <cell r="F198"/>
          <cell r="G198"/>
          <cell r="H198"/>
          <cell r="I198"/>
          <cell r="J198"/>
          <cell r="K198"/>
          <cell r="V198"/>
          <cell r="W198"/>
        </row>
        <row r="199">
          <cell r="C199"/>
          <cell r="D199"/>
          <cell r="E199"/>
          <cell r="F199"/>
          <cell r="G199"/>
          <cell r="H199"/>
          <cell r="I199"/>
          <cell r="J199"/>
          <cell r="K199"/>
          <cell r="V199"/>
          <cell r="W199"/>
        </row>
        <row r="200">
          <cell r="C200"/>
          <cell r="D200"/>
          <cell r="E200"/>
          <cell r="F200"/>
          <cell r="G200"/>
          <cell r="H200"/>
          <cell r="I200"/>
          <cell r="J200"/>
          <cell r="K200"/>
          <cell r="V200"/>
          <cell r="W200"/>
        </row>
        <row r="201">
          <cell r="C201"/>
          <cell r="D201"/>
          <cell r="E201"/>
          <cell r="F201"/>
          <cell r="G201"/>
          <cell r="H201"/>
          <cell r="I201"/>
          <cell r="J201"/>
          <cell r="K201"/>
          <cell r="V201"/>
          <cell r="W201"/>
        </row>
        <row r="202">
          <cell r="C202"/>
          <cell r="D202"/>
          <cell r="E202"/>
          <cell r="F202"/>
          <cell r="G202"/>
          <cell r="H202"/>
          <cell r="I202"/>
          <cell r="J202"/>
          <cell r="K202"/>
          <cell r="V202"/>
          <cell r="W202"/>
        </row>
        <row r="203">
          <cell r="C203"/>
          <cell r="D203"/>
          <cell r="E203"/>
          <cell r="F203"/>
          <cell r="G203"/>
          <cell r="H203"/>
          <cell r="I203"/>
          <cell r="J203"/>
          <cell r="K203"/>
          <cell r="V203"/>
          <cell r="W203"/>
        </row>
        <row r="204">
          <cell r="C204"/>
          <cell r="D204"/>
          <cell r="E204"/>
          <cell r="F204"/>
          <cell r="G204"/>
          <cell r="H204"/>
          <cell r="I204"/>
          <cell r="J204"/>
          <cell r="K204"/>
          <cell r="V204"/>
          <cell r="W204"/>
        </row>
        <row r="205">
          <cell r="C205"/>
          <cell r="D205"/>
          <cell r="E205"/>
          <cell r="F205"/>
          <cell r="G205"/>
          <cell r="H205"/>
          <cell r="I205"/>
          <cell r="J205"/>
          <cell r="K205"/>
          <cell r="V205"/>
          <cell r="W205"/>
        </row>
        <row r="206">
          <cell r="C206"/>
          <cell r="D206"/>
          <cell r="E206"/>
          <cell r="F206"/>
          <cell r="G206"/>
          <cell r="H206"/>
          <cell r="I206"/>
          <cell r="J206"/>
          <cell r="K206"/>
          <cell r="V206"/>
          <cell r="W206"/>
        </row>
        <row r="207">
          <cell r="C207"/>
          <cell r="D207"/>
          <cell r="E207"/>
          <cell r="F207"/>
          <cell r="G207"/>
          <cell r="H207"/>
          <cell r="I207"/>
          <cell r="J207"/>
          <cell r="K207"/>
          <cell r="V207"/>
          <cell r="W207"/>
        </row>
        <row r="208">
          <cell r="C208"/>
          <cell r="D208"/>
          <cell r="E208"/>
          <cell r="F208"/>
          <cell r="G208"/>
          <cell r="H208"/>
          <cell r="I208"/>
          <cell r="J208"/>
          <cell r="K208"/>
          <cell r="V208"/>
          <cell r="W208"/>
        </row>
        <row r="209">
          <cell r="C209"/>
          <cell r="D209"/>
          <cell r="E209"/>
          <cell r="F209"/>
          <cell r="G209"/>
          <cell r="H209"/>
          <cell r="I209"/>
          <cell r="J209"/>
          <cell r="K209"/>
          <cell r="V209"/>
          <cell r="W209"/>
        </row>
        <row r="210">
          <cell r="C210"/>
          <cell r="D210"/>
          <cell r="E210"/>
          <cell r="F210"/>
          <cell r="G210"/>
          <cell r="H210"/>
          <cell r="I210"/>
          <cell r="J210"/>
          <cell r="K210"/>
          <cell r="V210"/>
          <cell r="W210"/>
        </row>
        <row r="211">
          <cell r="C211"/>
          <cell r="D211"/>
          <cell r="E211"/>
          <cell r="F211"/>
          <cell r="G211"/>
          <cell r="H211"/>
          <cell r="I211"/>
          <cell r="J211"/>
          <cell r="K211"/>
          <cell r="V211"/>
          <cell r="W211"/>
        </row>
        <row r="212">
          <cell r="C212"/>
          <cell r="D212"/>
          <cell r="E212"/>
          <cell r="F212"/>
          <cell r="G212"/>
          <cell r="H212"/>
          <cell r="I212"/>
          <cell r="J212"/>
          <cell r="K212"/>
          <cell r="V212"/>
          <cell r="W212"/>
        </row>
        <row r="213">
          <cell r="C213"/>
          <cell r="D213"/>
          <cell r="E213"/>
          <cell r="F213"/>
          <cell r="G213"/>
          <cell r="H213"/>
          <cell r="I213"/>
          <cell r="J213"/>
          <cell r="K213"/>
          <cell r="V213"/>
          <cell r="W213"/>
        </row>
        <row r="214">
          <cell r="C214"/>
          <cell r="D214"/>
          <cell r="E214"/>
          <cell r="F214"/>
          <cell r="G214"/>
          <cell r="H214"/>
          <cell r="I214"/>
          <cell r="J214"/>
          <cell r="K214"/>
          <cell r="V214"/>
          <cell r="W214"/>
        </row>
        <row r="215">
          <cell r="C215"/>
          <cell r="D215"/>
          <cell r="E215"/>
          <cell r="F215"/>
          <cell r="G215"/>
          <cell r="H215"/>
          <cell r="I215"/>
          <cell r="J215"/>
          <cell r="K215"/>
          <cell r="V215"/>
          <cell r="W215"/>
        </row>
        <row r="216">
          <cell r="C216"/>
          <cell r="D216"/>
          <cell r="E216"/>
          <cell r="F216"/>
          <cell r="G216"/>
          <cell r="H216"/>
          <cell r="I216"/>
          <cell r="J216"/>
          <cell r="K216"/>
          <cell r="V216"/>
          <cell r="W216"/>
        </row>
        <row r="217">
          <cell r="C217"/>
          <cell r="D217"/>
          <cell r="E217"/>
          <cell r="F217"/>
          <cell r="G217"/>
          <cell r="H217"/>
          <cell r="I217"/>
          <cell r="J217"/>
          <cell r="K217"/>
          <cell r="V217"/>
          <cell r="W217"/>
        </row>
        <row r="218">
          <cell r="C218"/>
          <cell r="D218"/>
          <cell r="E218"/>
          <cell r="F218"/>
          <cell r="G218"/>
          <cell r="H218"/>
          <cell r="I218"/>
          <cell r="J218"/>
          <cell r="K218"/>
          <cell r="V218"/>
          <cell r="W218"/>
        </row>
        <row r="219">
          <cell r="C219"/>
          <cell r="D219"/>
          <cell r="E219"/>
          <cell r="F219"/>
          <cell r="G219"/>
          <cell r="H219"/>
          <cell r="I219"/>
          <cell r="J219"/>
          <cell r="K219"/>
          <cell r="V219"/>
          <cell r="W219"/>
        </row>
        <row r="220">
          <cell r="C220"/>
          <cell r="D220"/>
          <cell r="E220"/>
          <cell r="F220"/>
          <cell r="G220"/>
          <cell r="H220"/>
          <cell r="I220"/>
          <cell r="J220"/>
          <cell r="K220"/>
          <cell r="V220"/>
          <cell r="W220"/>
        </row>
        <row r="221">
          <cell r="C221"/>
          <cell r="D221"/>
          <cell r="E221"/>
          <cell r="F221"/>
          <cell r="G221"/>
          <cell r="H221"/>
          <cell r="I221"/>
          <cell r="J221"/>
          <cell r="K221"/>
          <cell r="V221"/>
          <cell r="W221"/>
        </row>
        <row r="222">
          <cell r="C222"/>
          <cell r="D222"/>
          <cell r="E222"/>
          <cell r="F222"/>
          <cell r="G222"/>
          <cell r="H222"/>
          <cell r="I222"/>
          <cell r="J222"/>
          <cell r="K222"/>
          <cell r="V222"/>
          <cell r="W222"/>
        </row>
        <row r="223">
          <cell r="C223"/>
          <cell r="D223"/>
          <cell r="E223"/>
          <cell r="F223"/>
          <cell r="G223"/>
          <cell r="H223"/>
          <cell r="I223"/>
          <cell r="J223"/>
          <cell r="K223"/>
          <cell r="V223"/>
          <cell r="W223"/>
        </row>
        <row r="224">
          <cell r="C224"/>
          <cell r="D224"/>
          <cell r="E224"/>
          <cell r="F224"/>
          <cell r="G224"/>
          <cell r="H224"/>
          <cell r="I224"/>
          <cell r="J224"/>
          <cell r="K224"/>
          <cell r="V224"/>
          <cell r="W224"/>
        </row>
        <row r="225">
          <cell r="C225"/>
          <cell r="D225"/>
          <cell r="E225"/>
          <cell r="F225"/>
          <cell r="G225"/>
          <cell r="H225"/>
          <cell r="I225"/>
          <cell r="J225"/>
          <cell r="K225"/>
          <cell r="V225"/>
          <cell r="W225"/>
        </row>
        <row r="226">
          <cell r="C226"/>
          <cell r="D226"/>
          <cell r="E226"/>
          <cell r="F226"/>
          <cell r="G226"/>
          <cell r="H226"/>
          <cell r="I226"/>
          <cell r="J226"/>
          <cell r="K226"/>
          <cell r="V226"/>
          <cell r="W226"/>
        </row>
        <row r="227">
          <cell r="C227"/>
          <cell r="D227"/>
          <cell r="E227"/>
          <cell r="F227"/>
          <cell r="G227"/>
          <cell r="H227"/>
          <cell r="I227"/>
          <cell r="J227"/>
          <cell r="K227"/>
          <cell r="V227"/>
          <cell r="W227"/>
        </row>
        <row r="228">
          <cell r="C228"/>
          <cell r="D228"/>
          <cell r="E228"/>
          <cell r="F228"/>
          <cell r="G228"/>
          <cell r="H228"/>
          <cell r="I228"/>
          <cell r="J228"/>
          <cell r="K228"/>
          <cell r="V228"/>
          <cell r="W228"/>
        </row>
        <row r="229">
          <cell r="C229"/>
          <cell r="D229"/>
          <cell r="E229"/>
          <cell r="F229"/>
          <cell r="G229"/>
          <cell r="H229"/>
          <cell r="I229"/>
          <cell r="J229"/>
          <cell r="K229"/>
          <cell r="V229"/>
          <cell r="W229"/>
        </row>
        <row r="230">
          <cell r="C230"/>
          <cell r="D230"/>
          <cell r="E230"/>
          <cell r="F230"/>
          <cell r="G230"/>
          <cell r="H230"/>
          <cell r="I230"/>
          <cell r="J230"/>
          <cell r="K230"/>
          <cell r="V230"/>
          <cell r="W230"/>
        </row>
        <row r="231">
          <cell r="C231"/>
          <cell r="D231"/>
          <cell r="E231"/>
          <cell r="F231"/>
          <cell r="G231"/>
          <cell r="H231"/>
          <cell r="I231"/>
          <cell r="J231"/>
          <cell r="K231"/>
          <cell r="V231"/>
          <cell r="W231"/>
        </row>
        <row r="232">
          <cell r="C232"/>
          <cell r="D232"/>
          <cell r="E232"/>
          <cell r="F232"/>
          <cell r="G232"/>
          <cell r="H232"/>
          <cell r="I232"/>
          <cell r="J232"/>
          <cell r="K232"/>
          <cell r="V232"/>
          <cell r="W232"/>
        </row>
        <row r="233">
          <cell r="C233"/>
          <cell r="D233"/>
          <cell r="E233"/>
          <cell r="F233"/>
          <cell r="G233"/>
          <cell r="H233"/>
          <cell r="I233"/>
          <cell r="J233"/>
          <cell r="K233"/>
          <cell r="V233"/>
          <cell r="W233"/>
        </row>
        <row r="234">
          <cell r="C234"/>
          <cell r="D234"/>
          <cell r="E234"/>
          <cell r="F234"/>
          <cell r="G234"/>
          <cell r="H234"/>
          <cell r="I234"/>
          <cell r="J234"/>
          <cell r="K234"/>
          <cell r="V234"/>
          <cell r="W234"/>
        </row>
        <row r="235">
          <cell r="C235"/>
          <cell r="D235"/>
          <cell r="E235"/>
          <cell r="F235"/>
          <cell r="G235"/>
          <cell r="H235"/>
          <cell r="I235"/>
          <cell r="J235"/>
          <cell r="K235"/>
          <cell r="V235"/>
          <cell r="W235"/>
        </row>
        <row r="236">
          <cell r="C236"/>
          <cell r="D236"/>
          <cell r="E236"/>
          <cell r="F236"/>
          <cell r="G236"/>
          <cell r="H236"/>
          <cell r="I236"/>
          <cell r="J236"/>
          <cell r="K236"/>
          <cell r="V236"/>
          <cell r="W236"/>
        </row>
        <row r="237">
          <cell r="C237"/>
          <cell r="D237"/>
          <cell r="E237"/>
          <cell r="F237"/>
          <cell r="G237"/>
          <cell r="H237"/>
          <cell r="I237"/>
          <cell r="J237"/>
          <cell r="K237"/>
          <cell r="V237"/>
          <cell r="W237"/>
        </row>
        <row r="238">
          <cell r="C238"/>
          <cell r="D238"/>
          <cell r="E238"/>
          <cell r="F238"/>
          <cell r="G238"/>
          <cell r="H238"/>
          <cell r="I238"/>
          <cell r="J238"/>
          <cell r="K238"/>
          <cell r="V238"/>
          <cell r="W238"/>
        </row>
        <row r="239">
          <cell r="C239"/>
          <cell r="D239"/>
          <cell r="E239"/>
          <cell r="F239"/>
          <cell r="G239"/>
          <cell r="H239"/>
          <cell r="I239"/>
          <cell r="J239"/>
          <cell r="K239"/>
          <cell r="V239"/>
          <cell r="W239"/>
        </row>
        <row r="240">
          <cell r="C240"/>
          <cell r="D240"/>
          <cell r="E240"/>
          <cell r="F240"/>
          <cell r="G240"/>
          <cell r="H240"/>
          <cell r="I240"/>
          <cell r="J240"/>
          <cell r="K240"/>
          <cell r="V240"/>
          <cell r="W240"/>
        </row>
        <row r="241">
          <cell r="C241"/>
          <cell r="D241"/>
          <cell r="E241"/>
          <cell r="F241"/>
          <cell r="G241"/>
          <cell r="H241"/>
          <cell r="I241"/>
          <cell r="J241"/>
          <cell r="K241"/>
          <cell r="V241"/>
          <cell r="W241"/>
        </row>
        <row r="242">
          <cell r="C242"/>
          <cell r="D242"/>
          <cell r="E242"/>
          <cell r="F242"/>
          <cell r="G242"/>
          <cell r="H242"/>
          <cell r="I242"/>
          <cell r="J242"/>
          <cell r="K242"/>
          <cell r="V242"/>
          <cell r="W242"/>
        </row>
        <row r="243">
          <cell r="C243"/>
          <cell r="D243"/>
          <cell r="E243"/>
          <cell r="F243"/>
          <cell r="G243"/>
          <cell r="H243"/>
          <cell r="I243"/>
          <cell r="J243"/>
          <cell r="K243"/>
          <cell r="V243"/>
          <cell r="W243"/>
        </row>
        <row r="244">
          <cell r="C244"/>
          <cell r="D244"/>
          <cell r="E244"/>
          <cell r="F244"/>
          <cell r="G244"/>
          <cell r="H244"/>
          <cell r="I244"/>
          <cell r="J244"/>
          <cell r="K244"/>
          <cell r="V244"/>
          <cell r="W244"/>
        </row>
        <row r="245">
          <cell r="C245"/>
          <cell r="D245"/>
          <cell r="E245"/>
          <cell r="F245"/>
          <cell r="G245"/>
          <cell r="H245"/>
          <cell r="I245"/>
          <cell r="J245"/>
          <cell r="K245"/>
          <cell r="V245"/>
          <cell r="W245"/>
        </row>
        <row r="246">
          <cell r="C246"/>
          <cell r="D246"/>
          <cell r="E246"/>
          <cell r="F246"/>
          <cell r="G246"/>
          <cell r="H246"/>
          <cell r="I246"/>
          <cell r="J246"/>
          <cell r="K246"/>
          <cell r="V246"/>
          <cell r="W246"/>
        </row>
        <row r="247">
          <cell r="C247"/>
          <cell r="D247"/>
          <cell r="E247"/>
          <cell r="F247"/>
          <cell r="G247"/>
          <cell r="H247"/>
          <cell r="I247"/>
          <cell r="J247"/>
          <cell r="K247"/>
          <cell r="V247"/>
          <cell r="W247"/>
        </row>
        <row r="248">
          <cell r="C248"/>
          <cell r="D248"/>
          <cell r="E248"/>
          <cell r="F248"/>
          <cell r="G248"/>
          <cell r="H248"/>
          <cell r="I248"/>
          <cell r="J248"/>
          <cell r="K248"/>
          <cell r="V248"/>
          <cell r="W248"/>
        </row>
        <row r="249">
          <cell r="C249"/>
          <cell r="D249"/>
          <cell r="E249"/>
          <cell r="F249"/>
          <cell r="G249"/>
          <cell r="H249"/>
          <cell r="I249"/>
          <cell r="J249"/>
          <cell r="K249"/>
          <cell r="V249"/>
          <cell r="W249"/>
        </row>
        <row r="250">
          <cell r="C250"/>
          <cell r="D250"/>
          <cell r="E250"/>
          <cell r="F250"/>
          <cell r="G250"/>
          <cell r="H250"/>
          <cell r="I250"/>
          <cell r="J250"/>
          <cell r="K250"/>
          <cell r="V250"/>
          <cell r="W250"/>
        </row>
        <row r="251">
          <cell r="C251"/>
          <cell r="D251"/>
          <cell r="E251"/>
          <cell r="F251"/>
          <cell r="G251"/>
          <cell r="H251"/>
          <cell r="I251"/>
          <cell r="J251"/>
          <cell r="K251"/>
          <cell r="V251"/>
          <cell r="W251"/>
        </row>
        <row r="252">
          <cell r="C252"/>
          <cell r="D252"/>
          <cell r="E252"/>
          <cell r="F252"/>
          <cell r="G252"/>
          <cell r="H252"/>
          <cell r="I252"/>
          <cell r="J252"/>
          <cell r="K252"/>
          <cell r="V252"/>
          <cell r="W252"/>
        </row>
        <row r="253">
          <cell r="C253"/>
          <cell r="D253"/>
          <cell r="E253"/>
          <cell r="F253"/>
          <cell r="G253"/>
          <cell r="H253"/>
          <cell r="I253"/>
          <cell r="J253"/>
          <cell r="K253"/>
          <cell r="V253"/>
          <cell r="W253"/>
        </row>
        <row r="254">
          <cell r="C254"/>
          <cell r="D254"/>
          <cell r="E254"/>
          <cell r="F254"/>
          <cell r="G254"/>
          <cell r="H254"/>
          <cell r="I254"/>
          <cell r="J254"/>
          <cell r="K254"/>
          <cell r="V254"/>
          <cell r="W254"/>
        </row>
        <row r="255">
          <cell r="C255"/>
          <cell r="D255"/>
          <cell r="E255"/>
          <cell r="F255"/>
          <cell r="G255"/>
          <cell r="H255"/>
          <cell r="I255"/>
          <cell r="J255"/>
          <cell r="K255"/>
          <cell r="V255"/>
          <cell r="W255"/>
        </row>
        <row r="256">
          <cell r="C256"/>
          <cell r="D256"/>
          <cell r="E256"/>
          <cell r="F256"/>
          <cell r="G256"/>
          <cell r="H256"/>
          <cell r="I256"/>
          <cell r="J256"/>
          <cell r="K256"/>
          <cell r="V256"/>
          <cell r="W256"/>
        </row>
        <row r="257">
          <cell r="C257"/>
          <cell r="D257"/>
          <cell r="E257"/>
          <cell r="F257"/>
          <cell r="G257"/>
          <cell r="H257"/>
          <cell r="I257"/>
          <cell r="J257"/>
          <cell r="K257"/>
          <cell r="V257"/>
          <cell r="W257"/>
        </row>
        <row r="258">
          <cell r="C258"/>
          <cell r="D258"/>
          <cell r="E258"/>
          <cell r="F258"/>
          <cell r="G258"/>
          <cell r="H258"/>
          <cell r="I258"/>
          <cell r="J258"/>
          <cell r="K258"/>
          <cell r="V258"/>
          <cell r="W258"/>
        </row>
        <row r="259">
          <cell r="C259"/>
          <cell r="D259"/>
          <cell r="E259"/>
          <cell r="F259"/>
          <cell r="G259"/>
          <cell r="H259"/>
          <cell r="I259"/>
          <cell r="J259"/>
          <cell r="K259"/>
          <cell r="V259"/>
          <cell r="W259"/>
        </row>
        <row r="260">
          <cell r="C260"/>
          <cell r="D260"/>
          <cell r="E260"/>
          <cell r="F260"/>
          <cell r="G260"/>
          <cell r="H260"/>
          <cell r="I260"/>
          <cell r="J260"/>
          <cell r="K260"/>
          <cell r="V260"/>
          <cell r="W260"/>
        </row>
        <row r="261">
          <cell r="C261"/>
          <cell r="D261"/>
          <cell r="E261"/>
          <cell r="F261"/>
          <cell r="G261"/>
          <cell r="H261"/>
          <cell r="I261"/>
          <cell r="J261"/>
          <cell r="K261"/>
          <cell r="V261"/>
          <cell r="W261"/>
        </row>
        <row r="262">
          <cell r="C262"/>
          <cell r="D262"/>
          <cell r="E262"/>
          <cell r="F262"/>
          <cell r="G262"/>
          <cell r="H262"/>
          <cell r="I262"/>
          <cell r="J262"/>
          <cell r="K262"/>
          <cell r="V262"/>
          <cell r="W262"/>
        </row>
        <row r="263">
          <cell r="C263"/>
          <cell r="D263"/>
          <cell r="E263"/>
          <cell r="F263"/>
          <cell r="G263"/>
          <cell r="H263"/>
          <cell r="I263"/>
          <cell r="J263"/>
          <cell r="K263"/>
          <cell r="V263"/>
          <cell r="W263"/>
        </row>
        <row r="264">
          <cell r="C264"/>
          <cell r="D264"/>
          <cell r="E264"/>
          <cell r="F264"/>
          <cell r="G264"/>
          <cell r="H264"/>
          <cell r="I264"/>
          <cell r="J264"/>
          <cell r="K264"/>
          <cell r="V264"/>
          <cell r="W264"/>
        </row>
        <row r="265">
          <cell r="C265"/>
          <cell r="D265"/>
          <cell r="E265"/>
          <cell r="F265"/>
          <cell r="G265"/>
          <cell r="H265"/>
          <cell r="I265"/>
          <cell r="J265"/>
          <cell r="K265"/>
          <cell r="V265"/>
          <cell r="W265"/>
        </row>
        <row r="266">
          <cell r="C266"/>
          <cell r="D266"/>
          <cell r="E266"/>
          <cell r="F266"/>
          <cell r="G266"/>
          <cell r="H266"/>
          <cell r="I266"/>
          <cell r="J266"/>
          <cell r="K266"/>
          <cell r="V266"/>
          <cell r="W266"/>
        </row>
        <row r="267">
          <cell r="C267"/>
          <cell r="D267"/>
          <cell r="E267"/>
          <cell r="F267"/>
          <cell r="G267"/>
          <cell r="H267"/>
          <cell r="I267"/>
          <cell r="J267"/>
          <cell r="K267"/>
          <cell r="V267"/>
          <cell r="W267"/>
        </row>
        <row r="268">
          <cell r="C268"/>
          <cell r="D268"/>
          <cell r="E268"/>
          <cell r="F268"/>
          <cell r="G268"/>
          <cell r="H268"/>
          <cell r="I268"/>
          <cell r="J268"/>
          <cell r="K268"/>
          <cell r="V268"/>
          <cell r="W268"/>
        </row>
        <row r="269">
          <cell r="C269"/>
          <cell r="D269"/>
          <cell r="E269"/>
          <cell r="F269"/>
          <cell r="G269"/>
          <cell r="H269"/>
          <cell r="I269"/>
          <cell r="J269"/>
          <cell r="K269"/>
          <cell r="V269"/>
          <cell r="W269"/>
        </row>
        <row r="270">
          <cell r="C270"/>
          <cell r="D270"/>
          <cell r="E270"/>
          <cell r="F270"/>
          <cell r="G270"/>
          <cell r="H270"/>
          <cell r="I270"/>
          <cell r="J270"/>
          <cell r="K270"/>
          <cell r="V270"/>
          <cell r="W270"/>
        </row>
        <row r="271">
          <cell r="C271"/>
          <cell r="D271"/>
          <cell r="E271"/>
          <cell r="F271"/>
          <cell r="G271"/>
          <cell r="H271"/>
          <cell r="I271"/>
          <cell r="J271"/>
          <cell r="K271"/>
          <cell r="V271"/>
          <cell r="W271"/>
        </row>
        <row r="272">
          <cell r="C272"/>
          <cell r="D272"/>
          <cell r="E272"/>
          <cell r="F272"/>
          <cell r="G272"/>
          <cell r="H272"/>
          <cell r="I272"/>
          <cell r="J272"/>
          <cell r="K272"/>
          <cell r="V272"/>
          <cell r="W272"/>
        </row>
        <row r="273">
          <cell r="C273"/>
          <cell r="D273"/>
          <cell r="E273"/>
          <cell r="F273"/>
          <cell r="G273"/>
          <cell r="H273"/>
          <cell r="I273"/>
          <cell r="J273"/>
          <cell r="K273"/>
          <cell r="V273"/>
          <cell r="W273"/>
        </row>
        <row r="274">
          <cell r="C274"/>
          <cell r="D274"/>
          <cell r="E274"/>
          <cell r="F274"/>
          <cell r="G274"/>
          <cell r="H274"/>
          <cell r="I274"/>
          <cell r="J274"/>
          <cell r="K274"/>
          <cell r="V274"/>
          <cell r="W274"/>
        </row>
        <row r="275">
          <cell r="C275"/>
          <cell r="D275"/>
          <cell r="E275"/>
          <cell r="F275"/>
          <cell r="G275"/>
          <cell r="H275"/>
          <cell r="I275"/>
          <cell r="J275"/>
          <cell r="K275"/>
          <cell r="V275"/>
          <cell r="W275"/>
        </row>
        <row r="276">
          <cell r="C276"/>
          <cell r="D276"/>
          <cell r="E276"/>
          <cell r="F276"/>
          <cell r="G276"/>
          <cell r="H276"/>
          <cell r="I276"/>
          <cell r="J276"/>
          <cell r="K276"/>
          <cell r="V276"/>
          <cell r="W276"/>
        </row>
        <row r="277">
          <cell r="C277"/>
          <cell r="D277"/>
          <cell r="E277"/>
          <cell r="F277"/>
          <cell r="G277"/>
          <cell r="H277"/>
          <cell r="I277"/>
          <cell r="J277"/>
          <cell r="K277"/>
          <cell r="V277"/>
          <cell r="W277"/>
        </row>
        <row r="278">
          <cell r="C278"/>
          <cell r="D278"/>
          <cell r="E278"/>
          <cell r="F278"/>
          <cell r="G278"/>
          <cell r="H278"/>
          <cell r="I278"/>
          <cell r="J278"/>
          <cell r="K278"/>
          <cell r="V278"/>
          <cell r="W278"/>
        </row>
        <row r="279">
          <cell r="C279"/>
          <cell r="D279"/>
          <cell r="E279"/>
          <cell r="F279"/>
          <cell r="G279"/>
          <cell r="H279"/>
          <cell r="I279"/>
          <cell r="J279"/>
          <cell r="K279"/>
          <cell r="V279"/>
          <cell r="W279"/>
        </row>
        <row r="280">
          <cell r="C280"/>
          <cell r="D280"/>
          <cell r="E280"/>
          <cell r="F280"/>
          <cell r="G280"/>
          <cell r="H280"/>
          <cell r="I280"/>
          <cell r="J280"/>
          <cell r="K280"/>
          <cell r="V280"/>
          <cell r="W280"/>
        </row>
        <row r="281">
          <cell r="C281"/>
          <cell r="D281"/>
          <cell r="E281"/>
          <cell r="F281"/>
          <cell r="G281"/>
          <cell r="H281"/>
          <cell r="I281"/>
          <cell r="J281"/>
          <cell r="K281"/>
          <cell r="V281"/>
          <cell r="W281"/>
        </row>
        <row r="282">
          <cell r="C282"/>
          <cell r="D282"/>
          <cell r="E282"/>
          <cell r="F282"/>
          <cell r="G282"/>
          <cell r="H282"/>
          <cell r="I282"/>
          <cell r="J282"/>
          <cell r="K282"/>
          <cell r="V282"/>
          <cell r="W282"/>
        </row>
        <row r="283">
          <cell r="C283"/>
          <cell r="D283"/>
          <cell r="E283"/>
          <cell r="F283"/>
          <cell r="G283"/>
          <cell r="H283"/>
          <cell r="I283"/>
          <cell r="J283"/>
          <cell r="K283"/>
          <cell r="V283"/>
          <cell r="W283"/>
        </row>
        <row r="284">
          <cell r="C284"/>
          <cell r="D284"/>
          <cell r="E284"/>
          <cell r="F284"/>
          <cell r="G284"/>
          <cell r="H284"/>
          <cell r="I284"/>
          <cell r="J284"/>
          <cell r="K284"/>
          <cell r="V284"/>
          <cell r="W284"/>
        </row>
        <row r="285">
          <cell r="C285"/>
          <cell r="D285"/>
          <cell r="E285"/>
          <cell r="F285"/>
          <cell r="G285"/>
          <cell r="H285"/>
          <cell r="I285"/>
          <cell r="J285"/>
          <cell r="K285"/>
          <cell r="V285"/>
          <cell r="W285"/>
        </row>
        <row r="286">
          <cell r="C286"/>
          <cell r="D286"/>
          <cell r="E286"/>
          <cell r="F286"/>
          <cell r="G286"/>
          <cell r="H286"/>
          <cell r="I286"/>
          <cell r="J286"/>
          <cell r="K286"/>
          <cell r="V286"/>
          <cell r="W286"/>
        </row>
        <row r="287">
          <cell r="C287"/>
          <cell r="D287"/>
          <cell r="E287"/>
          <cell r="F287"/>
          <cell r="G287"/>
          <cell r="H287"/>
          <cell r="I287"/>
          <cell r="J287"/>
          <cell r="K287"/>
          <cell r="V287"/>
          <cell r="W287"/>
        </row>
        <row r="288">
          <cell r="C288"/>
          <cell r="D288"/>
          <cell r="E288"/>
          <cell r="F288"/>
          <cell r="G288"/>
          <cell r="H288"/>
          <cell r="I288"/>
          <cell r="J288"/>
          <cell r="K288"/>
          <cell r="V288"/>
          <cell r="W288"/>
        </row>
        <row r="289">
          <cell r="C289"/>
          <cell r="D289"/>
          <cell r="E289"/>
          <cell r="F289"/>
          <cell r="G289"/>
          <cell r="H289"/>
          <cell r="I289"/>
          <cell r="J289"/>
          <cell r="K289"/>
          <cell r="V289"/>
          <cell r="W289"/>
        </row>
        <row r="290">
          <cell r="C290"/>
          <cell r="D290"/>
          <cell r="E290"/>
          <cell r="F290"/>
          <cell r="G290"/>
          <cell r="H290"/>
          <cell r="I290"/>
          <cell r="J290"/>
          <cell r="K290"/>
          <cell r="V290"/>
          <cell r="W290"/>
        </row>
        <row r="291">
          <cell r="C291"/>
          <cell r="D291"/>
          <cell r="E291"/>
          <cell r="F291"/>
          <cell r="G291"/>
          <cell r="H291"/>
          <cell r="I291"/>
          <cell r="J291"/>
          <cell r="K291"/>
          <cell r="V291"/>
          <cell r="W291"/>
        </row>
        <row r="292">
          <cell r="C292"/>
          <cell r="D292"/>
          <cell r="E292"/>
          <cell r="F292"/>
          <cell r="G292"/>
          <cell r="H292"/>
          <cell r="I292"/>
          <cell r="J292"/>
          <cell r="K292"/>
          <cell r="V292"/>
          <cell r="W292"/>
        </row>
        <row r="293">
          <cell r="C293"/>
          <cell r="D293"/>
          <cell r="E293"/>
          <cell r="F293"/>
          <cell r="G293"/>
          <cell r="H293"/>
          <cell r="I293"/>
          <cell r="J293"/>
          <cell r="K293"/>
          <cell r="V293"/>
          <cell r="W293"/>
        </row>
        <row r="294">
          <cell r="C294"/>
          <cell r="D294"/>
          <cell r="E294"/>
          <cell r="F294"/>
          <cell r="G294"/>
          <cell r="H294"/>
          <cell r="I294"/>
          <cell r="J294"/>
          <cell r="K294"/>
          <cell r="V294"/>
          <cell r="W294"/>
        </row>
        <row r="295">
          <cell r="C295"/>
          <cell r="D295"/>
          <cell r="E295"/>
          <cell r="F295"/>
          <cell r="G295"/>
          <cell r="H295"/>
          <cell r="I295"/>
          <cell r="J295"/>
          <cell r="K295"/>
          <cell r="V295"/>
          <cell r="W295"/>
        </row>
        <row r="296">
          <cell r="C296"/>
          <cell r="D296"/>
          <cell r="E296"/>
          <cell r="F296"/>
          <cell r="G296"/>
          <cell r="H296"/>
          <cell r="I296"/>
          <cell r="J296"/>
          <cell r="K296"/>
          <cell r="V296"/>
          <cell r="W296"/>
        </row>
        <row r="297">
          <cell r="C297"/>
          <cell r="D297"/>
          <cell r="E297"/>
          <cell r="F297"/>
          <cell r="G297"/>
          <cell r="H297"/>
          <cell r="I297"/>
          <cell r="J297"/>
          <cell r="K297"/>
          <cell r="V297"/>
          <cell r="W297"/>
        </row>
        <row r="298">
          <cell r="C298"/>
          <cell r="D298"/>
          <cell r="E298"/>
          <cell r="F298"/>
          <cell r="G298"/>
          <cell r="H298"/>
          <cell r="I298"/>
          <cell r="J298"/>
          <cell r="K298"/>
          <cell r="V298"/>
          <cell r="W298"/>
        </row>
        <row r="299">
          <cell r="C299"/>
          <cell r="D299"/>
          <cell r="E299"/>
          <cell r="F299"/>
          <cell r="G299"/>
          <cell r="H299"/>
          <cell r="I299"/>
          <cell r="J299"/>
          <cell r="K299"/>
          <cell r="V299"/>
          <cell r="W299"/>
        </row>
        <row r="300">
          <cell r="C300"/>
          <cell r="D300"/>
          <cell r="E300"/>
          <cell r="F300"/>
          <cell r="G300"/>
          <cell r="H300"/>
          <cell r="I300"/>
          <cell r="J300"/>
          <cell r="K300"/>
          <cell r="V300"/>
          <cell r="W300"/>
        </row>
        <row r="301">
          <cell r="C301"/>
          <cell r="D301"/>
          <cell r="E301"/>
          <cell r="F301"/>
          <cell r="G301"/>
          <cell r="H301"/>
          <cell r="I301"/>
          <cell r="J301"/>
          <cell r="K301"/>
          <cell r="V301"/>
          <cell r="W301"/>
        </row>
        <row r="302">
          <cell r="C302"/>
          <cell r="D302"/>
          <cell r="E302"/>
          <cell r="F302"/>
          <cell r="G302"/>
          <cell r="H302"/>
          <cell r="I302"/>
          <cell r="J302"/>
          <cell r="K302"/>
          <cell r="V302"/>
          <cell r="W302"/>
        </row>
        <row r="303">
          <cell r="C303"/>
          <cell r="D303"/>
          <cell r="E303"/>
          <cell r="F303"/>
          <cell r="G303"/>
          <cell r="H303"/>
          <cell r="I303"/>
          <cell r="J303"/>
          <cell r="K303"/>
          <cell r="V303"/>
          <cell r="W303"/>
        </row>
        <row r="304">
          <cell r="C304"/>
          <cell r="D304"/>
          <cell r="E304"/>
          <cell r="F304"/>
          <cell r="G304"/>
          <cell r="H304"/>
          <cell r="I304"/>
          <cell r="J304"/>
          <cell r="K304"/>
          <cell r="V304"/>
          <cell r="W304"/>
        </row>
        <row r="305">
          <cell r="C305"/>
          <cell r="D305"/>
          <cell r="E305"/>
          <cell r="F305"/>
          <cell r="G305"/>
          <cell r="H305"/>
          <cell r="I305"/>
          <cell r="J305"/>
          <cell r="K305"/>
          <cell r="V305"/>
          <cell r="W305"/>
        </row>
        <row r="306">
          <cell r="C306"/>
          <cell r="D306"/>
          <cell r="E306"/>
          <cell r="F306"/>
          <cell r="G306"/>
          <cell r="H306"/>
          <cell r="I306"/>
          <cell r="J306"/>
          <cell r="K306"/>
          <cell r="V306"/>
          <cell r="W306"/>
        </row>
        <row r="307">
          <cell r="C307"/>
          <cell r="D307"/>
          <cell r="E307"/>
          <cell r="F307"/>
          <cell r="G307"/>
          <cell r="H307"/>
          <cell r="I307"/>
          <cell r="J307"/>
          <cell r="K307"/>
          <cell r="V307"/>
          <cell r="W307"/>
        </row>
        <row r="308">
          <cell r="C308"/>
          <cell r="D308"/>
          <cell r="E308"/>
          <cell r="F308"/>
          <cell r="G308"/>
          <cell r="H308"/>
          <cell r="I308"/>
          <cell r="J308"/>
          <cell r="K308"/>
          <cell r="V308"/>
          <cell r="W308"/>
        </row>
        <row r="309">
          <cell r="C309"/>
          <cell r="D309"/>
          <cell r="E309"/>
          <cell r="F309"/>
          <cell r="G309"/>
          <cell r="H309"/>
          <cell r="I309"/>
          <cell r="J309"/>
          <cell r="K309"/>
          <cell r="V309"/>
          <cell r="W309"/>
        </row>
        <row r="310">
          <cell r="C310"/>
          <cell r="D310"/>
          <cell r="E310"/>
          <cell r="F310"/>
          <cell r="G310"/>
          <cell r="H310"/>
          <cell r="I310"/>
          <cell r="J310"/>
          <cell r="K310"/>
          <cell r="V310"/>
          <cell r="W310"/>
        </row>
        <row r="311">
          <cell r="C311"/>
          <cell r="D311"/>
          <cell r="E311"/>
          <cell r="F311"/>
          <cell r="G311"/>
          <cell r="H311"/>
          <cell r="I311"/>
          <cell r="J311"/>
          <cell r="K311"/>
          <cell r="V311"/>
          <cell r="W311"/>
        </row>
        <row r="312">
          <cell r="C312"/>
          <cell r="D312"/>
          <cell r="E312"/>
          <cell r="F312"/>
          <cell r="G312"/>
          <cell r="H312"/>
          <cell r="I312"/>
          <cell r="J312"/>
          <cell r="K312"/>
          <cell r="V312"/>
          <cell r="W312"/>
        </row>
        <row r="313">
          <cell r="C313"/>
          <cell r="D313"/>
          <cell r="E313"/>
          <cell r="F313"/>
          <cell r="G313"/>
          <cell r="H313"/>
          <cell r="I313"/>
          <cell r="J313"/>
          <cell r="K313"/>
          <cell r="V313"/>
          <cell r="W313"/>
        </row>
        <row r="314">
          <cell r="C314"/>
          <cell r="D314"/>
          <cell r="E314"/>
          <cell r="F314"/>
          <cell r="G314"/>
          <cell r="H314"/>
          <cell r="I314"/>
          <cell r="J314"/>
          <cell r="K314"/>
          <cell r="V314"/>
          <cell r="W314"/>
        </row>
        <row r="315">
          <cell r="C315"/>
          <cell r="D315"/>
          <cell r="E315"/>
          <cell r="F315"/>
          <cell r="G315"/>
          <cell r="H315"/>
          <cell r="I315"/>
          <cell r="J315"/>
          <cell r="K315"/>
          <cell r="V315"/>
          <cell r="W315"/>
        </row>
        <row r="316">
          <cell r="C316"/>
          <cell r="D316"/>
          <cell r="E316"/>
          <cell r="F316"/>
          <cell r="G316"/>
          <cell r="H316"/>
          <cell r="I316"/>
          <cell r="J316"/>
          <cell r="K316"/>
          <cell r="V316"/>
          <cell r="W316"/>
        </row>
        <row r="317">
          <cell r="C317"/>
          <cell r="D317"/>
          <cell r="E317"/>
          <cell r="F317"/>
          <cell r="G317"/>
          <cell r="H317"/>
          <cell r="I317"/>
          <cell r="J317"/>
          <cell r="K317"/>
          <cell r="V317"/>
          <cell r="W317"/>
        </row>
        <row r="318">
          <cell r="C318"/>
          <cell r="D318"/>
          <cell r="E318"/>
          <cell r="F318"/>
          <cell r="G318"/>
          <cell r="H318"/>
          <cell r="I318"/>
          <cell r="J318"/>
          <cell r="K318"/>
          <cell r="V318"/>
          <cell r="W318"/>
        </row>
        <row r="319">
          <cell r="C319"/>
          <cell r="D319"/>
          <cell r="E319"/>
          <cell r="F319"/>
          <cell r="G319"/>
          <cell r="H319"/>
          <cell r="I319"/>
          <cell r="J319"/>
          <cell r="K319"/>
          <cell r="V319"/>
          <cell r="W319"/>
        </row>
        <row r="320">
          <cell r="C320"/>
          <cell r="D320"/>
          <cell r="E320"/>
          <cell r="F320"/>
          <cell r="G320"/>
          <cell r="H320"/>
          <cell r="I320"/>
          <cell r="J320"/>
          <cell r="K320"/>
          <cell r="V320"/>
          <cell r="W320"/>
        </row>
        <row r="321">
          <cell r="C321"/>
          <cell r="D321"/>
          <cell r="E321"/>
          <cell r="F321"/>
          <cell r="G321"/>
          <cell r="H321"/>
          <cell r="I321"/>
          <cell r="J321"/>
          <cell r="K321"/>
          <cell r="V321"/>
          <cell r="W321"/>
        </row>
        <row r="322">
          <cell r="C322"/>
          <cell r="D322"/>
          <cell r="E322"/>
          <cell r="F322"/>
          <cell r="G322"/>
          <cell r="H322"/>
          <cell r="I322"/>
          <cell r="J322"/>
          <cell r="K322"/>
          <cell r="V322"/>
          <cell r="W322"/>
        </row>
        <row r="323">
          <cell r="C323"/>
          <cell r="D323"/>
          <cell r="E323"/>
          <cell r="F323"/>
          <cell r="G323"/>
          <cell r="H323"/>
          <cell r="I323"/>
          <cell r="J323"/>
          <cell r="K323"/>
          <cell r="V323"/>
          <cell r="W323"/>
        </row>
        <row r="324">
          <cell r="C324"/>
          <cell r="D324"/>
          <cell r="E324"/>
          <cell r="F324"/>
          <cell r="G324"/>
          <cell r="H324"/>
          <cell r="I324"/>
          <cell r="J324"/>
          <cell r="K324"/>
          <cell r="V324"/>
          <cell r="W324"/>
        </row>
        <row r="325">
          <cell r="C325"/>
          <cell r="D325"/>
          <cell r="E325"/>
          <cell r="F325"/>
          <cell r="G325"/>
          <cell r="H325"/>
          <cell r="I325"/>
          <cell r="J325"/>
          <cell r="K325"/>
          <cell r="V325"/>
          <cell r="W325"/>
        </row>
        <row r="326">
          <cell r="C326"/>
          <cell r="D326"/>
          <cell r="E326"/>
          <cell r="F326"/>
          <cell r="G326"/>
          <cell r="H326"/>
          <cell r="I326"/>
          <cell r="J326"/>
          <cell r="K326"/>
          <cell r="V326"/>
          <cell r="W326"/>
        </row>
        <row r="327">
          <cell r="C327"/>
          <cell r="D327"/>
          <cell r="E327"/>
          <cell r="F327"/>
          <cell r="G327"/>
          <cell r="H327"/>
          <cell r="I327"/>
          <cell r="J327"/>
          <cell r="K327"/>
          <cell r="V327"/>
          <cell r="W327"/>
        </row>
        <row r="328">
          <cell r="C328"/>
          <cell r="D328"/>
          <cell r="E328"/>
          <cell r="F328"/>
          <cell r="G328"/>
          <cell r="H328"/>
          <cell r="I328"/>
          <cell r="J328"/>
          <cell r="K328"/>
          <cell r="V328"/>
          <cell r="W328"/>
        </row>
        <row r="329">
          <cell r="C329"/>
          <cell r="D329"/>
          <cell r="E329"/>
          <cell r="F329"/>
          <cell r="G329"/>
          <cell r="H329"/>
          <cell r="I329"/>
          <cell r="J329"/>
          <cell r="K329"/>
          <cell r="V329"/>
          <cell r="W329"/>
        </row>
        <row r="330">
          <cell r="C330"/>
          <cell r="D330"/>
          <cell r="E330"/>
          <cell r="F330"/>
          <cell r="G330"/>
          <cell r="H330"/>
          <cell r="I330"/>
          <cell r="J330"/>
          <cell r="K330"/>
          <cell r="V330"/>
          <cell r="W330"/>
        </row>
        <row r="331">
          <cell r="C331"/>
          <cell r="D331"/>
          <cell r="E331"/>
          <cell r="F331"/>
          <cell r="G331"/>
          <cell r="H331"/>
          <cell r="I331"/>
          <cell r="J331"/>
          <cell r="K331"/>
          <cell r="V331"/>
          <cell r="W331"/>
        </row>
        <row r="332">
          <cell r="C332"/>
          <cell r="D332"/>
          <cell r="E332"/>
          <cell r="F332"/>
          <cell r="G332"/>
          <cell r="H332"/>
          <cell r="I332"/>
          <cell r="J332"/>
          <cell r="K332"/>
          <cell r="V332"/>
          <cell r="W332"/>
        </row>
        <row r="333">
          <cell r="C333"/>
          <cell r="D333"/>
          <cell r="E333"/>
          <cell r="F333"/>
          <cell r="G333"/>
          <cell r="H333"/>
          <cell r="I333"/>
          <cell r="J333"/>
          <cell r="K333"/>
          <cell r="V333"/>
          <cell r="W333"/>
        </row>
        <row r="334">
          <cell r="C334"/>
          <cell r="D334"/>
          <cell r="E334"/>
          <cell r="F334"/>
          <cell r="G334"/>
          <cell r="H334"/>
          <cell r="I334"/>
          <cell r="J334"/>
          <cell r="K334"/>
          <cell r="V334"/>
          <cell r="W334"/>
        </row>
        <row r="335">
          <cell r="C335"/>
          <cell r="D335"/>
          <cell r="E335"/>
          <cell r="F335"/>
          <cell r="G335"/>
          <cell r="H335"/>
          <cell r="I335"/>
          <cell r="J335"/>
          <cell r="K335"/>
          <cell r="V335"/>
          <cell r="W335"/>
        </row>
        <row r="336">
          <cell r="C336"/>
          <cell r="D336"/>
          <cell r="E336"/>
          <cell r="F336"/>
          <cell r="G336"/>
          <cell r="H336"/>
          <cell r="I336"/>
          <cell r="J336"/>
          <cell r="K336"/>
          <cell r="V336"/>
          <cell r="W336"/>
        </row>
        <row r="337">
          <cell r="C337"/>
          <cell r="D337"/>
          <cell r="E337"/>
          <cell r="F337"/>
          <cell r="G337"/>
          <cell r="H337"/>
          <cell r="I337"/>
          <cell r="J337"/>
          <cell r="K337"/>
          <cell r="V337"/>
          <cell r="W337"/>
        </row>
        <row r="338">
          <cell r="C338"/>
          <cell r="D338"/>
          <cell r="E338"/>
          <cell r="F338"/>
          <cell r="G338"/>
          <cell r="H338"/>
          <cell r="I338"/>
          <cell r="J338"/>
          <cell r="K338"/>
          <cell r="V338"/>
          <cell r="W338"/>
        </row>
        <row r="339">
          <cell r="C339"/>
          <cell r="D339"/>
          <cell r="E339"/>
          <cell r="F339"/>
          <cell r="G339"/>
          <cell r="H339"/>
          <cell r="I339"/>
          <cell r="J339"/>
          <cell r="K339"/>
          <cell r="V339"/>
          <cell r="W339"/>
        </row>
        <row r="340">
          <cell r="C340"/>
          <cell r="D340"/>
          <cell r="E340"/>
          <cell r="F340"/>
          <cell r="G340"/>
          <cell r="H340"/>
          <cell r="I340"/>
          <cell r="J340"/>
          <cell r="K340"/>
          <cell r="V340"/>
          <cell r="W340"/>
        </row>
        <row r="341">
          <cell r="C341"/>
          <cell r="D341"/>
          <cell r="E341"/>
          <cell r="F341"/>
          <cell r="G341"/>
          <cell r="H341"/>
          <cell r="I341"/>
          <cell r="J341"/>
          <cell r="K341"/>
          <cell r="V341"/>
          <cell r="W341"/>
        </row>
        <row r="342">
          <cell r="C342"/>
          <cell r="D342"/>
          <cell r="E342"/>
          <cell r="F342"/>
          <cell r="G342"/>
          <cell r="H342"/>
          <cell r="I342"/>
          <cell r="J342"/>
          <cell r="K342"/>
          <cell r="V342"/>
          <cell r="W342"/>
        </row>
        <row r="343">
          <cell r="C343"/>
          <cell r="D343"/>
          <cell r="E343"/>
          <cell r="F343"/>
          <cell r="G343"/>
          <cell r="H343"/>
          <cell r="I343"/>
          <cell r="J343"/>
          <cell r="K343"/>
          <cell r="V343"/>
          <cell r="W343"/>
        </row>
        <row r="344">
          <cell r="C344"/>
          <cell r="D344"/>
          <cell r="E344"/>
          <cell r="F344"/>
          <cell r="G344"/>
          <cell r="H344"/>
          <cell r="I344"/>
          <cell r="J344"/>
          <cell r="K344"/>
          <cell r="V344"/>
          <cell r="W344"/>
        </row>
        <row r="345">
          <cell r="C345"/>
          <cell r="D345"/>
          <cell r="E345"/>
          <cell r="F345"/>
          <cell r="G345"/>
          <cell r="H345"/>
          <cell r="I345"/>
          <cell r="J345"/>
          <cell r="K345"/>
          <cell r="V345"/>
          <cell r="W345"/>
        </row>
        <row r="346">
          <cell r="C346"/>
          <cell r="D346"/>
          <cell r="E346"/>
          <cell r="F346"/>
          <cell r="G346"/>
          <cell r="H346"/>
          <cell r="I346"/>
          <cell r="J346"/>
          <cell r="K346"/>
          <cell r="V346"/>
          <cell r="W346"/>
        </row>
        <row r="347">
          <cell r="C347"/>
          <cell r="D347"/>
          <cell r="E347"/>
          <cell r="F347"/>
          <cell r="G347"/>
          <cell r="H347"/>
          <cell r="I347"/>
          <cell r="J347"/>
          <cell r="K347"/>
          <cell r="V347"/>
          <cell r="W347"/>
        </row>
        <row r="348">
          <cell r="C348"/>
          <cell r="D348"/>
          <cell r="E348"/>
          <cell r="F348"/>
          <cell r="G348"/>
          <cell r="H348"/>
          <cell r="I348"/>
          <cell r="J348"/>
          <cell r="K348"/>
          <cell r="V348"/>
          <cell r="W348"/>
        </row>
        <row r="349">
          <cell r="C349"/>
          <cell r="D349"/>
          <cell r="E349"/>
          <cell r="F349"/>
          <cell r="G349"/>
          <cell r="H349"/>
          <cell r="I349"/>
          <cell r="J349"/>
          <cell r="K349"/>
          <cell r="V349"/>
          <cell r="W349"/>
        </row>
        <row r="350">
          <cell r="C350"/>
          <cell r="D350"/>
          <cell r="E350"/>
          <cell r="F350"/>
          <cell r="G350"/>
          <cell r="H350"/>
          <cell r="I350"/>
          <cell r="J350"/>
          <cell r="K350"/>
          <cell r="V350"/>
          <cell r="W350"/>
        </row>
        <row r="351">
          <cell r="C351"/>
          <cell r="D351"/>
          <cell r="E351"/>
          <cell r="F351"/>
          <cell r="G351"/>
          <cell r="H351"/>
          <cell r="I351"/>
          <cell r="J351"/>
          <cell r="K351"/>
          <cell r="V351"/>
          <cell r="W351"/>
        </row>
        <row r="352">
          <cell r="C352"/>
          <cell r="D352"/>
          <cell r="E352"/>
          <cell r="F352"/>
          <cell r="G352"/>
          <cell r="H352"/>
          <cell r="I352"/>
          <cell r="J352"/>
          <cell r="K352"/>
          <cell r="V352"/>
          <cell r="W352"/>
        </row>
        <row r="353">
          <cell r="C353"/>
          <cell r="D353"/>
          <cell r="E353"/>
          <cell r="F353"/>
          <cell r="G353"/>
          <cell r="H353"/>
          <cell r="I353"/>
          <cell r="J353"/>
          <cell r="K353"/>
          <cell r="V353"/>
          <cell r="W353"/>
        </row>
        <row r="354">
          <cell r="C354"/>
          <cell r="D354"/>
          <cell r="E354"/>
          <cell r="F354"/>
          <cell r="G354"/>
          <cell r="H354"/>
          <cell r="I354"/>
          <cell r="J354"/>
          <cell r="K354"/>
          <cell r="V354"/>
          <cell r="W354"/>
        </row>
        <row r="355">
          <cell r="C355"/>
          <cell r="D355"/>
          <cell r="E355"/>
          <cell r="F355"/>
          <cell r="G355"/>
          <cell r="H355"/>
          <cell r="I355"/>
          <cell r="J355"/>
          <cell r="K355"/>
          <cell r="V355"/>
          <cell r="W355"/>
        </row>
        <row r="356">
          <cell r="C356"/>
          <cell r="D356"/>
          <cell r="E356"/>
          <cell r="F356"/>
          <cell r="G356"/>
          <cell r="H356"/>
          <cell r="I356"/>
          <cell r="J356"/>
          <cell r="K356"/>
          <cell r="V356"/>
          <cell r="W356"/>
        </row>
        <row r="357">
          <cell r="C357"/>
          <cell r="D357"/>
          <cell r="E357"/>
          <cell r="F357"/>
          <cell r="G357"/>
          <cell r="H357"/>
          <cell r="I357"/>
          <cell r="J357"/>
          <cell r="K357"/>
          <cell r="V357"/>
          <cell r="W357"/>
        </row>
        <row r="358">
          <cell r="C358"/>
          <cell r="D358"/>
          <cell r="E358"/>
          <cell r="F358"/>
          <cell r="G358"/>
          <cell r="H358"/>
          <cell r="I358"/>
          <cell r="J358"/>
          <cell r="K358"/>
          <cell r="V358"/>
          <cell r="W358"/>
        </row>
        <row r="359">
          <cell r="C359"/>
          <cell r="D359"/>
          <cell r="E359"/>
          <cell r="F359"/>
          <cell r="G359"/>
          <cell r="H359"/>
          <cell r="I359"/>
          <cell r="J359"/>
          <cell r="K359"/>
          <cell r="V359"/>
          <cell r="W359"/>
        </row>
        <row r="360">
          <cell r="C360"/>
          <cell r="D360"/>
          <cell r="E360"/>
          <cell r="F360"/>
          <cell r="G360"/>
          <cell r="H360"/>
          <cell r="I360"/>
          <cell r="J360"/>
          <cell r="K360"/>
          <cell r="V360"/>
          <cell r="W360"/>
        </row>
        <row r="361">
          <cell r="C361"/>
          <cell r="D361"/>
          <cell r="E361"/>
          <cell r="F361"/>
          <cell r="G361"/>
          <cell r="H361"/>
          <cell r="I361"/>
          <cell r="J361"/>
          <cell r="K361"/>
          <cell r="V361"/>
          <cell r="W361"/>
        </row>
        <row r="362">
          <cell r="C362"/>
          <cell r="D362"/>
          <cell r="E362"/>
          <cell r="F362"/>
          <cell r="G362"/>
          <cell r="H362"/>
          <cell r="I362"/>
          <cell r="J362"/>
          <cell r="K362"/>
          <cell r="V362"/>
          <cell r="W362"/>
        </row>
        <row r="363">
          <cell r="C363"/>
          <cell r="D363"/>
          <cell r="E363"/>
          <cell r="F363"/>
          <cell r="G363"/>
          <cell r="H363"/>
          <cell r="I363"/>
          <cell r="J363"/>
          <cell r="K363"/>
          <cell r="V363"/>
          <cell r="W363"/>
        </row>
        <row r="364">
          <cell r="C364"/>
          <cell r="D364"/>
          <cell r="E364"/>
          <cell r="F364"/>
          <cell r="G364"/>
          <cell r="H364"/>
          <cell r="I364"/>
          <cell r="J364"/>
          <cell r="K364"/>
          <cell r="V364"/>
          <cell r="W364"/>
        </row>
        <row r="365">
          <cell r="C365"/>
          <cell r="D365"/>
          <cell r="E365"/>
          <cell r="F365"/>
          <cell r="G365"/>
          <cell r="H365"/>
          <cell r="I365"/>
          <cell r="J365"/>
          <cell r="K365"/>
          <cell r="V365"/>
          <cell r="W365"/>
        </row>
        <row r="366">
          <cell r="C366"/>
          <cell r="D366"/>
          <cell r="E366"/>
          <cell r="F366"/>
          <cell r="G366"/>
          <cell r="H366"/>
          <cell r="I366"/>
          <cell r="J366"/>
          <cell r="K366"/>
          <cell r="V366"/>
          <cell r="W366"/>
        </row>
        <row r="367">
          <cell r="C367"/>
          <cell r="D367"/>
          <cell r="E367"/>
          <cell r="F367"/>
          <cell r="G367"/>
          <cell r="H367"/>
          <cell r="I367"/>
          <cell r="J367"/>
          <cell r="K367"/>
          <cell r="V367"/>
          <cell r="W367"/>
        </row>
        <row r="368">
          <cell r="C368"/>
          <cell r="D368"/>
          <cell r="E368"/>
          <cell r="F368"/>
          <cell r="G368"/>
          <cell r="H368"/>
          <cell r="I368"/>
          <cell r="J368"/>
          <cell r="K368"/>
          <cell r="V368"/>
          <cell r="W368"/>
        </row>
        <row r="369">
          <cell r="C369"/>
          <cell r="D369"/>
          <cell r="E369"/>
          <cell r="F369"/>
          <cell r="G369"/>
          <cell r="H369"/>
          <cell r="I369"/>
          <cell r="J369"/>
          <cell r="K369"/>
          <cell r="V369"/>
          <cell r="W369"/>
        </row>
        <row r="370">
          <cell r="C370"/>
          <cell r="D370"/>
          <cell r="E370"/>
          <cell r="F370"/>
          <cell r="G370"/>
          <cell r="H370"/>
          <cell r="I370"/>
          <cell r="J370"/>
          <cell r="K370"/>
          <cell r="V370"/>
          <cell r="W370"/>
        </row>
        <row r="371">
          <cell r="C371"/>
          <cell r="D371"/>
          <cell r="E371"/>
          <cell r="F371"/>
          <cell r="G371"/>
          <cell r="H371"/>
          <cell r="I371"/>
          <cell r="J371"/>
          <cell r="K371"/>
          <cell r="V371"/>
          <cell r="W371"/>
        </row>
        <row r="372">
          <cell r="C372"/>
          <cell r="D372"/>
          <cell r="E372"/>
          <cell r="F372"/>
          <cell r="G372"/>
          <cell r="H372"/>
          <cell r="I372"/>
          <cell r="J372"/>
          <cell r="K372"/>
          <cell r="V372"/>
          <cell r="W372"/>
        </row>
        <row r="373">
          <cell r="C373"/>
          <cell r="D373"/>
          <cell r="E373"/>
          <cell r="F373"/>
          <cell r="G373"/>
          <cell r="H373"/>
          <cell r="I373"/>
          <cell r="J373"/>
          <cell r="K373"/>
          <cell r="V373"/>
          <cell r="W373"/>
        </row>
        <row r="374">
          <cell r="C374"/>
          <cell r="D374"/>
          <cell r="E374"/>
          <cell r="F374"/>
          <cell r="G374"/>
          <cell r="H374"/>
          <cell r="I374"/>
          <cell r="J374"/>
          <cell r="K374"/>
          <cell r="V374"/>
          <cell r="W374"/>
        </row>
        <row r="375">
          <cell r="C375"/>
          <cell r="D375"/>
          <cell r="E375"/>
          <cell r="F375"/>
          <cell r="G375"/>
          <cell r="H375"/>
          <cell r="I375"/>
          <cell r="J375"/>
          <cell r="K375"/>
          <cell r="V375"/>
          <cell r="W375"/>
        </row>
        <row r="376">
          <cell r="C376"/>
          <cell r="D376"/>
          <cell r="E376"/>
          <cell r="F376"/>
          <cell r="G376"/>
          <cell r="H376"/>
          <cell r="I376"/>
          <cell r="J376"/>
          <cell r="K376"/>
          <cell r="V376"/>
          <cell r="W376"/>
        </row>
        <row r="377">
          <cell r="C377"/>
          <cell r="D377"/>
          <cell r="E377"/>
          <cell r="F377"/>
          <cell r="G377"/>
          <cell r="H377"/>
          <cell r="I377"/>
          <cell r="J377"/>
          <cell r="K377"/>
          <cell r="V377"/>
          <cell r="W377"/>
        </row>
        <row r="378">
          <cell r="C378"/>
          <cell r="D378"/>
          <cell r="E378"/>
          <cell r="F378"/>
          <cell r="G378"/>
          <cell r="H378"/>
          <cell r="I378"/>
          <cell r="J378"/>
          <cell r="K378"/>
          <cell r="V378"/>
          <cell r="W378"/>
        </row>
        <row r="379">
          <cell r="C379"/>
          <cell r="D379"/>
          <cell r="E379"/>
          <cell r="F379"/>
          <cell r="G379"/>
          <cell r="H379"/>
          <cell r="I379"/>
          <cell r="J379"/>
          <cell r="K379"/>
          <cell r="V379"/>
          <cell r="W379"/>
        </row>
        <row r="380">
          <cell r="C380"/>
          <cell r="D380"/>
          <cell r="E380"/>
          <cell r="F380"/>
          <cell r="G380"/>
          <cell r="H380"/>
          <cell r="I380"/>
          <cell r="J380"/>
          <cell r="K380"/>
          <cell r="V380"/>
          <cell r="W380"/>
        </row>
        <row r="381">
          <cell r="C381"/>
          <cell r="D381"/>
          <cell r="E381"/>
          <cell r="F381"/>
          <cell r="G381"/>
          <cell r="H381"/>
          <cell r="I381"/>
          <cell r="J381"/>
          <cell r="K381"/>
          <cell r="V381"/>
          <cell r="W381"/>
        </row>
        <row r="382">
          <cell r="C382"/>
          <cell r="D382"/>
          <cell r="E382"/>
          <cell r="F382"/>
          <cell r="G382"/>
          <cell r="H382"/>
          <cell r="I382"/>
          <cell r="J382"/>
          <cell r="K382"/>
          <cell r="V382"/>
          <cell r="W382"/>
        </row>
        <row r="383">
          <cell r="C383"/>
          <cell r="D383"/>
          <cell r="E383"/>
          <cell r="F383"/>
          <cell r="G383"/>
          <cell r="H383"/>
          <cell r="I383"/>
          <cell r="J383"/>
          <cell r="K383"/>
          <cell r="V383"/>
          <cell r="W383"/>
        </row>
        <row r="384">
          <cell r="C384"/>
          <cell r="D384"/>
          <cell r="E384"/>
          <cell r="F384"/>
          <cell r="G384"/>
          <cell r="H384"/>
          <cell r="I384"/>
          <cell r="J384"/>
          <cell r="K384"/>
          <cell r="V384"/>
          <cell r="W384"/>
        </row>
        <row r="385">
          <cell r="C385"/>
          <cell r="D385"/>
          <cell r="E385"/>
          <cell r="F385"/>
          <cell r="G385"/>
          <cell r="H385"/>
          <cell r="I385"/>
          <cell r="J385"/>
          <cell r="K385"/>
          <cell r="V385"/>
          <cell r="W385"/>
        </row>
        <row r="386">
          <cell r="C386"/>
          <cell r="D386"/>
          <cell r="E386"/>
          <cell r="F386"/>
          <cell r="G386"/>
          <cell r="H386"/>
          <cell r="I386"/>
          <cell r="J386"/>
          <cell r="K386"/>
          <cell r="V386"/>
          <cell r="W386"/>
        </row>
        <row r="387">
          <cell r="C387"/>
          <cell r="D387"/>
          <cell r="E387"/>
          <cell r="F387"/>
          <cell r="G387"/>
          <cell r="H387"/>
          <cell r="I387"/>
          <cell r="J387"/>
          <cell r="K387"/>
          <cell r="V387"/>
          <cell r="W387"/>
        </row>
        <row r="388">
          <cell r="C388"/>
          <cell r="D388"/>
          <cell r="E388"/>
          <cell r="F388"/>
          <cell r="G388"/>
          <cell r="H388"/>
          <cell r="I388"/>
          <cell r="J388"/>
          <cell r="K388"/>
          <cell r="V388"/>
          <cell r="W388"/>
        </row>
        <row r="389">
          <cell r="C389"/>
          <cell r="D389"/>
          <cell r="E389"/>
          <cell r="F389"/>
          <cell r="G389"/>
          <cell r="H389"/>
          <cell r="I389"/>
          <cell r="J389"/>
          <cell r="K389"/>
          <cell r="V389"/>
          <cell r="W389"/>
        </row>
        <row r="390">
          <cell r="C390"/>
          <cell r="D390"/>
          <cell r="E390"/>
          <cell r="F390"/>
          <cell r="G390"/>
          <cell r="H390"/>
          <cell r="I390"/>
          <cell r="J390"/>
          <cell r="K390"/>
          <cell r="V390"/>
          <cell r="W390"/>
        </row>
        <row r="391">
          <cell r="C391"/>
          <cell r="D391"/>
          <cell r="E391"/>
          <cell r="F391"/>
          <cell r="G391"/>
          <cell r="H391"/>
          <cell r="I391"/>
          <cell r="J391"/>
          <cell r="K391"/>
          <cell r="V391"/>
          <cell r="W391"/>
        </row>
        <row r="392">
          <cell r="C392"/>
          <cell r="D392"/>
          <cell r="E392"/>
          <cell r="F392"/>
          <cell r="G392"/>
          <cell r="H392"/>
          <cell r="I392"/>
          <cell r="J392"/>
          <cell r="K392"/>
          <cell r="V392"/>
          <cell r="W392"/>
        </row>
        <row r="393">
          <cell r="C393"/>
          <cell r="D393"/>
          <cell r="E393"/>
          <cell r="F393"/>
          <cell r="G393"/>
          <cell r="H393"/>
          <cell r="I393"/>
          <cell r="J393"/>
          <cell r="K393"/>
          <cell r="V393"/>
          <cell r="W393"/>
        </row>
        <row r="394">
          <cell r="C394"/>
          <cell r="D394"/>
          <cell r="E394"/>
          <cell r="F394"/>
          <cell r="G394"/>
          <cell r="H394"/>
          <cell r="I394"/>
          <cell r="J394"/>
          <cell r="K394"/>
          <cell r="V394"/>
          <cell r="W394"/>
        </row>
        <row r="395">
          <cell r="C395"/>
          <cell r="D395"/>
          <cell r="E395"/>
          <cell r="F395"/>
          <cell r="G395"/>
          <cell r="H395"/>
          <cell r="I395"/>
          <cell r="J395"/>
          <cell r="K395"/>
          <cell r="V395"/>
          <cell r="W395"/>
        </row>
        <row r="396">
          <cell r="C396"/>
          <cell r="D396"/>
          <cell r="E396"/>
          <cell r="F396"/>
          <cell r="G396"/>
          <cell r="H396"/>
          <cell r="I396"/>
          <cell r="J396"/>
          <cell r="K396"/>
          <cell r="V396"/>
          <cell r="W396"/>
        </row>
        <row r="397">
          <cell r="C397"/>
          <cell r="D397"/>
          <cell r="E397"/>
          <cell r="F397"/>
          <cell r="G397"/>
          <cell r="H397"/>
          <cell r="I397"/>
          <cell r="J397"/>
          <cell r="K397"/>
          <cell r="V397"/>
          <cell r="W397"/>
        </row>
        <row r="398">
          <cell r="C398"/>
          <cell r="D398"/>
          <cell r="E398"/>
          <cell r="F398"/>
          <cell r="G398"/>
          <cell r="H398"/>
          <cell r="I398"/>
          <cell r="J398"/>
          <cell r="K398"/>
          <cell r="V398"/>
          <cell r="W398"/>
        </row>
        <row r="399">
          <cell r="C399"/>
          <cell r="D399"/>
          <cell r="E399"/>
          <cell r="F399"/>
          <cell r="G399"/>
          <cell r="H399"/>
          <cell r="I399"/>
          <cell r="J399"/>
          <cell r="K399"/>
          <cell r="V399"/>
          <cell r="W399"/>
        </row>
        <row r="400">
          <cell r="C400"/>
          <cell r="D400"/>
          <cell r="E400"/>
          <cell r="F400"/>
          <cell r="G400"/>
          <cell r="H400"/>
          <cell r="I400"/>
          <cell r="J400"/>
          <cell r="K400"/>
          <cell r="V400"/>
          <cell r="W400"/>
        </row>
        <row r="401">
          <cell r="C401"/>
          <cell r="D401"/>
          <cell r="E401"/>
          <cell r="F401"/>
          <cell r="G401"/>
          <cell r="H401"/>
          <cell r="I401"/>
          <cell r="J401"/>
          <cell r="K401"/>
          <cell r="V401"/>
          <cell r="W401"/>
        </row>
        <row r="402">
          <cell r="C402"/>
          <cell r="D402"/>
          <cell r="E402"/>
          <cell r="F402"/>
          <cell r="G402"/>
          <cell r="H402"/>
          <cell r="I402"/>
          <cell r="J402"/>
          <cell r="K402"/>
          <cell r="V402"/>
          <cell r="W402"/>
        </row>
        <row r="403">
          <cell r="C403"/>
          <cell r="D403"/>
          <cell r="E403"/>
          <cell r="F403"/>
          <cell r="G403"/>
          <cell r="H403"/>
          <cell r="I403"/>
          <cell r="J403"/>
          <cell r="K403"/>
          <cell r="V403"/>
          <cell r="W403"/>
        </row>
        <row r="404">
          <cell r="C404"/>
          <cell r="D404"/>
          <cell r="E404"/>
          <cell r="F404"/>
          <cell r="G404"/>
          <cell r="H404"/>
          <cell r="I404"/>
          <cell r="J404"/>
          <cell r="K404"/>
          <cell r="V404"/>
          <cell r="W404"/>
        </row>
        <row r="405">
          <cell r="C405"/>
          <cell r="D405"/>
          <cell r="E405"/>
          <cell r="F405"/>
          <cell r="G405"/>
          <cell r="H405"/>
          <cell r="I405"/>
          <cell r="J405"/>
          <cell r="K405"/>
          <cell r="V405"/>
          <cell r="W405"/>
        </row>
        <row r="406">
          <cell r="C406"/>
          <cell r="D406"/>
          <cell r="E406"/>
          <cell r="F406"/>
          <cell r="G406"/>
          <cell r="H406"/>
          <cell r="I406"/>
          <cell r="J406"/>
          <cell r="K406"/>
          <cell r="V406"/>
          <cell r="W406"/>
        </row>
        <row r="407">
          <cell r="C407"/>
          <cell r="D407"/>
          <cell r="E407"/>
          <cell r="F407"/>
          <cell r="G407"/>
          <cell r="H407"/>
          <cell r="I407"/>
          <cell r="J407"/>
          <cell r="K407"/>
          <cell r="V407"/>
          <cell r="W407"/>
        </row>
        <row r="408">
          <cell r="C408"/>
          <cell r="D408"/>
          <cell r="E408"/>
          <cell r="F408"/>
          <cell r="G408"/>
          <cell r="H408"/>
          <cell r="I408"/>
          <cell r="J408"/>
          <cell r="K408"/>
          <cell r="V408"/>
          <cell r="W408"/>
        </row>
        <row r="409">
          <cell r="C409"/>
          <cell r="D409"/>
          <cell r="E409"/>
          <cell r="F409"/>
          <cell r="G409"/>
          <cell r="H409"/>
          <cell r="I409"/>
          <cell r="J409"/>
          <cell r="K409"/>
          <cell r="V409"/>
          <cell r="W409"/>
        </row>
        <row r="410">
          <cell r="C410"/>
          <cell r="D410"/>
          <cell r="E410"/>
          <cell r="F410"/>
          <cell r="G410"/>
          <cell r="H410"/>
          <cell r="I410"/>
          <cell r="J410"/>
          <cell r="K410"/>
          <cell r="V410"/>
          <cell r="W410"/>
        </row>
        <row r="411">
          <cell r="C411"/>
          <cell r="D411"/>
          <cell r="E411"/>
          <cell r="F411"/>
          <cell r="G411"/>
          <cell r="H411"/>
          <cell r="I411"/>
          <cell r="J411"/>
          <cell r="K411"/>
          <cell r="V411"/>
          <cell r="W411"/>
        </row>
        <row r="412">
          <cell r="C412"/>
          <cell r="D412"/>
          <cell r="E412"/>
          <cell r="F412"/>
          <cell r="G412"/>
          <cell r="H412"/>
          <cell r="I412"/>
          <cell r="J412"/>
          <cell r="K412"/>
          <cell r="V412"/>
          <cell r="W412"/>
        </row>
        <row r="413">
          <cell r="C413"/>
          <cell r="D413"/>
          <cell r="E413"/>
          <cell r="F413"/>
          <cell r="G413"/>
          <cell r="H413"/>
          <cell r="I413"/>
          <cell r="J413"/>
          <cell r="K413"/>
          <cell r="V413"/>
          <cell r="W413"/>
        </row>
        <row r="414">
          <cell r="C414"/>
          <cell r="D414"/>
          <cell r="E414"/>
          <cell r="F414"/>
          <cell r="G414"/>
          <cell r="H414"/>
          <cell r="I414"/>
          <cell r="J414"/>
          <cell r="K414"/>
          <cell r="V414"/>
          <cell r="W414"/>
        </row>
        <row r="415">
          <cell r="C415"/>
          <cell r="D415"/>
          <cell r="E415"/>
          <cell r="F415"/>
          <cell r="G415"/>
          <cell r="H415"/>
          <cell r="I415"/>
          <cell r="J415"/>
          <cell r="K415"/>
          <cell r="V415"/>
          <cell r="W415"/>
        </row>
        <row r="416">
          <cell r="C416"/>
          <cell r="D416"/>
          <cell r="E416"/>
          <cell r="F416"/>
          <cell r="G416"/>
          <cell r="H416"/>
          <cell r="I416"/>
          <cell r="J416"/>
          <cell r="K416"/>
          <cell r="V416"/>
          <cell r="W416"/>
        </row>
        <row r="417">
          <cell r="C417"/>
          <cell r="D417"/>
          <cell r="E417"/>
          <cell r="F417"/>
          <cell r="G417"/>
          <cell r="H417"/>
          <cell r="I417"/>
          <cell r="J417"/>
          <cell r="K417"/>
          <cell r="V417"/>
          <cell r="W417"/>
        </row>
        <row r="418">
          <cell r="C418"/>
          <cell r="D418"/>
          <cell r="E418"/>
          <cell r="F418"/>
          <cell r="G418"/>
          <cell r="H418"/>
          <cell r="I418"/>
          <cell r="J418"/>
          <cell r="K418"/>
          <cell r="V418"/>
          <cell r="W418"/>
        </row>
        <row r="419">
          <cell r="C419"/>
          <cell r="D419"/>
          <cell r="E419"/>
          <cell r="F419"/>
          <cell r="G419"/>
          <cell r="H419"/>
          <cell r="I419"/>
          <cell r="J419"/>
          <cell r="K419"/>
          <cell r="V419"/>
          <cell r="W419"/>
        </row>
        <row r="420">
          <cell r="C420"/>
          <cell r="D420"/>
          <cell r="E420"/>
          <cell r="F420"/>
          <cell r="G420"/>
          <cell r="H420"/>
          <cell r="I420"/>
          <cell r="J420"/>
          <cell r="K420"/>
          <cell r="V420"/>
          <cell r="W420"/>
        </row>
        <row r="421">
          <cell r="C421"/>
          <cell r="D421"/>
          <cell r="E421"/>
          <cell r="F421"/>
          <cell r="G421"/>
          <cell r="H421"/>
          <cell r="I421"/>
          <cell r="J421"/>
          <cell r="K421"/>
          <cell r="V421"/>
          <cell r="W421"/>
        </row>
        <row r="422">
          <cell r="C422"/>
          <cell r="D422"/>
          <cell r="E422"/>
          <cell r="F422"/>
          <cell r="G422"/>
          <cell r="H422"/>
          <cell r="I422"/>
          <cell r="J422"/>
          <cell r="K422"/>
          <cell r="V422"/>
          <cell r="W422"/>
        </row>
        <row r="423">
          <cell r="C423"/>
          <cell r="D423"/>
          <cell r="E423"/>
          <cell r="F423"/>
          <cell r="G423"/>
          <cell r="H423"/>
          <cell r="I423"/>
          <cell r="J423"/>
          <cell r="K423"/>
          <cell r="V423"/>
          <cell r="W423"/>
        </row>
        <row r="424">
          <cell r="C424"/>
          <cell r="D424"/>
          <cell r="E424"/>
          <cell r="F424"/>
          <cell r="G424"/>
          <cell r="H424"/>
          <cell r="I424"/>
          <cell r="J424"/>
          <cell r="K424"/>
          <cell r="V424"/>
          <cell r="W424"/>
        </row>
        <row r="425">
          <cell r="C425"/>
          <cell r="D425"/>
          <cell r="E425"/>
          <cell r="F425"/>
          <cell r="G425"/>
          <cell r="H425"/>
          <cell r="I425"/>
          <cell r="J425"/>
          <cell r="K425"/>
          <cell r="V425"/>
          <cell r="W425"/>
        </row>
        <row r="426">
          <cell r="C426"/>
          <cell r="D426"/>
          <cell r="E426"/>
          <cell r="F426"/>
          <cell r="G426"/>
          <cell r="H426"/>
          <cell r="I426"/>
          <cell r="J426"/>
          <cell r="K426"/>
          <cell r="V426"/>
          <cell r="W426"/>
        </row>
        <row r="427">
          <cell r="C427"/>
          <cell r="D427"/>
          <cell r="E427"/>
          <cell r="F427"/>
          <cell r="G427"/>
          <cell r="H427"/>
          <cell r="I427"/>
          <cell r="J427"/>
          <cell r="K427"/>
          <cell r="V427"/>
          <cell r="W427"/>
        </row>
        <row r="428">
          <cell r="C428"/>
          <cell r="D428"/>
          <cell r="E428"/>
          <cell r="F428"/>
          <cell r="G428"/>
          <cell r="H428"/>
          <cell r="I428"/>
          <cell r="J428"/>
          <cell r="K428"/>
          <cell r="V428"/>
          <cell r="W428"/>
        </row>
        <row r="429">
          <cell r="C429"/>
          <cell r="D429"/>
          <cell r="E429"/>
          <cell r="F429"/>
          <cell r="G429"/>
          <cell r="H429"/>
          <cell r="I429"/>
          <cell r="J429"/>
          <cell r="K429"/>
          <cell r="V429"/>
          <cell r="W429"/>
        </row>
        <row r="430">
          <cell r="C430"/>
          <cell r="D430"/>
          <cell r="E430"/>
          <cell r="F430"/>
          <cell r="G430"/>
          <cell r="H430"/>
          <cell r="I430"/>
          <cell r="J430"/>
          <cell r="K430"/>
          <cell r="V430"/>
          <cell r="W430"/>
        </row>
        <row r="431">
          <cell r="C431"/>
          <cell r="D431"/>
          <cell r="E431"/>
          <cell r="F431"/>
          <cell r="G431"/>
          <cell r="H431"/>
          <cell r="I431"/>
          <cell r="J431"/>
          <cell r="K431"/>
          <cell r="V431"/>
          <cell r="W431"/>
        </row>
        <row r="432">
          <cell r="C432"/>
          <cell r="D432"/>
          <cell r="E432"/>
          <cell r="F432"/>
          <cell r="G432"/>
          <cell r="H432"/>
          <cell r="I432"/>
          <cell r="J432"/>
          <cell r="K432"/>
          <cell r="V432"/>
          <cell r="W432"/>
        </row>
        <row r="433">
          <cell r="C433"/>
          <cell r="D433"/>
          <cell r="E433"/>
          <cell r="F433"/>
          <cell r="G433"/>
          <cell r="H433"/>
          <cell r="I433"/>
          <cell r="J433"/>
          <cell r="K433"/>
          <cell r="V433"/>
          <cell r="W433"/>
        </row>
        <row r="434">
          <cell r="C434"/>
          <cell r="D434"/>
          <cell r="E434"/>
          <cell r="F434"/>
          <cell r="G434"/>
          <cell r="H434"/>
          <cell r="I434"/>
          <cell r="J434"/>
          <cell r="K434"/>
          <cell r="V434"/>
          <cell r="W434"/>
        </row>
        <row r="435">
          <cell r="C435"/>
          <cell r="D435"/>
          <cell r="E435"/>
          <cell r="F435"/>
          <cell r="G435"/>
          <cell r="H435"/>
          <cell r="I435"/>
          <cell r="J435"/>
          <cell r="K435"/>
          <cell r="V435"/>
          <cell r="W435"/>
        </row>
        <row r="436">
          <cell r="C436"/>
          <cell r="D436"/>
          <cell r="E436"/>
          <cell r="F436"/>
          <cell r="G436"/>
          <cell r="H436"/>
          <cell r="I436"/>
          <cell r="J436"/>
          <cell r="K436"/>
          <cell r="V436"/>
          <cell r="W436"/>
        </row>
        <row r="437">
          <cell r="C437"/>
          <cell r="D437"/>
          <cell r="E437"/>
          <cell r="F437"/>
          <cell r="G437"/>
          <cell r="H437"/>
          <cell r="I437"/>
          <cell r="J437"/>
          <cell r="K437"/>
          <cell r="V437"/>
          <cell r="W437"/>
        </row>
        <row r="438">
          <cell r="C438"/>
          <cell r="D438"/>
          <cell r="E438"/>
          <cell r="F438"/>
          <cell r="G438"/>
          <cell r="H438"/>
          <cell r="I438"/>
          <cell r="J438"/>
          <cell r="K438"/>
          <cell r="V438"/>
          <cell r="W438"/>
        </row>
        <row r="439">
          <cell r="C439"/>
          <cell r="D439"/>
          <cell r="E439"/>
          <cell r="F439"/>
          <cell r="G439"/>
          <cell r="H439"/>
          <cell r="I439"/>
          <cell r="J439"/>
          <cell r="K439"/>
          <cell r="V439"/>
          <cell r="W439"/>
        </row>
        <row r="440">
          <cell r="C440"/>
          <cell r="D440"/>
          <cell r="E440"/>
          <cell r="F440"/>
          <cell r="G440"/>
          <cell r="H440"/>
          <cell r="I440"/>
          <cell r="J440"/>
          <cell r="K440"/>
          <cell r="V440"/>
          <cell r="W440"/>
        </row>
        <row r="441">
          <cell r="C441"/>
          <cell r="D441"/>
          <cell r="E441"/>
          <cell r="F441"/>
          <cell r="G441"/>
          <cell r="H441"/>
          <cell r="I441"/>
          <cell r="J441"/>
          <cell r="K441"/>
          <cell r="V441"/>
          <cell r="W441"/>
        </row>
        <row r="442">
          <cell r="C442"/>
          <cell r="D442"/>
          <cell r="E442"/>
          <cell r="F442"/>
          <cell r="G442"/>
          <cell r="H442"/>
          <cell r="I442"/>
          <cell r="J442"/>
          <cell r="K442"/>
          <cell r="V442"/>
          <cell r="W442"/>
        </row>
        <row r="443">
          <cell r="C443"/>
          <cell r="D443"/>
          <cell r="E443"/>
          <cell r="F443"/>
          <cell r="G443"/>
          <cell r="H443"/>
          <cell r="I443"/>
          <cell r="J443"/>
          <cell r="K443"/>
          <cell r="V443"/>
          <cell r="W443"/>
        </row>
        <row r="444">
          <cell r="C444"/>
          <cell r="D444"/>
          <cell r="E444"/>
          <cell r="F444"/>
          <cell r="G444"/>
          <cell r="H444"/>
          <cell r="I444"/>
          <cell r="J444"/>
          <cell r="K444"/>
          <cell r="V444"/>
          <cell r="W444"/>
        </row>
        <row r="445">
          <cell r="C445"/>
          <cell r="D445"/>
          <cell r="E445"/>
          <cell r="F445"/>
          <cell r="G445"/>
          <cell r="H445"/>
          <cell r="I445"/>
          <cell r="J445"/>
          <cell r="K445"/>
          <cell r="V445"/>
          <cell r="W445"/>
        </row>
        <row r="446">
          <cell r="C446"/>
          <cell r="D446"/>
          <cell r="E446"/>
          <cell r="F446"/>
          <cell r="G446"/>
          <cell r="H446"/>
          <cell r="I446"/>
          <cell r="J446"/>
          <cell r="K446"/>
          <cell r="V446"/>
          <cell r="W446"/>
        </row>
        <row r="447">
          <cell r="C447"/>
          <cell r="D447"/>
          <cell r="E447"/>
          <cell r="F447"/>
          <cell r="G447"/>
          <cell r="H447"/>
          <cell r="I447"/>
          <cell r="J447"/>
          <cell r="K447"/>
          <cell r="V447"/>
          <cell r="W447"/>
        </row>
        <row r="448">
          <cell r="C448"/>
          <cell r="D448"/>
          <cell r="E448"/>
          <cell r="F448"/>
          <cell r="G448"/>
          <cell r="H448"/>
          <cell r="I448"/>
          <cell r="J448"/>
          <cell r="K448"/>
          <cell r="V448"/>
          <cell r="W448"/>
        </row>
        <row r="449">
          <cell r="C449"/>
          <cell r="D449"/>
          <cell r="E449"/>
          <cell r="F449"/>
          <cell r="G449"/>
          <cell r="H449"/>
          <cell r="I449"/>
          <cell r="J449"/>
          <cell r="K449"/>
          <cell r="V449"/>
          <cell r="W449"/>
        </row>
        <row r="450">
          <cell r="C450"/>
          <cell r="D450"/>
          <cell r="E450"/>
          <cell r="F450"/>
          <cell r="G450"/>
          <cell r="H450"/>
          <cell r="I450"/>
          <cell r="J450"/>
          <cell r="K450"/>
          <cell r="V450"/>
          <cell r="W450"/>
        </row>
        <row r="451">
          <cell r="C451"/>
          <cell r="D451"/>
          <cell r="E451"/>
          <cell r="F451"/>
          <cell r="G451"/>
          <cell r="H451"/>
          <cell r="I451"/>
          <cell r="J451"/>
          <cell r="K451"/>
          <cell r="V451"/>
          <cell r="W451"/>
        </row>
        <row r="452">
          <cell r="C452"/>
          <cell r="D452"/>
          <cell r="E452"/>
          <cell r="F452"/>
          <cell r="G452"/>
          <cell r="H452"/>
          <cell r="I452"/>
          <cell r="J452"/>
          <cell r="K452"/>
          <cell r="V452"/>
          <cell r="W452"/>
        </row>
        <row r="453">
          <cell r="C453"/>
          <cell r="D453"/>
          <cell r="E453"/>
          <cell r="F453"/>
          <cell r="G453"/>
          <cell r="H453"/>
          <cell r="I453"/>
          <cell r="J453"/>
          <cell r="K453"/>
          <cell r="V453"/>
          <cell r="W453"/>
        </row>
        <row r="454">
          <cell r="C454"/>
          <cell r="D454"/>
          <cell r="E454"/>
          <cell r="F454"/>
          <cell r="G454"/>
          <cell r="H454"/>
          <cell r="I454"/>
          <cell r="J454"/>
          <cell r="K454"/>
          <cell r="V454"/>
          <cell r="W454"/>
        </row>
        <row r="455">
          <cell r="C455"/>
          <cell r="D455"/>
          <cell r="E455"/>
          <cell r="F455"/>
          <cell r="G455"/>
          <cell r="H455"/>
          <cell r="I455"/>
          <cell r="J455"/>
          <cell r="K455"/>
          <cell r="V455"/>
          <cell r="W455"/>
        </row>
        <row r="456">
          <cell r="C456"/>
          <cell r="D456"/>
          <cell r="E456"/>
          <cell r="F456"/>
          <cell r="G456"/>
          <cell r="H456"/>
          <cell r="I456"/>
          <cell r="J456"/>
          <cell r="K456"/>
          <cell r="V456"/>
          <cell r="W456"/>
        </row>
        <row r="457">
          <cell r="C457"/>
          <cell r="D457"/>
          <cell r="E457"/>
          <cell r="F457"/>
          <cell r="G457"/>
          <cell r="H457"/>
          <cell r="I457"/>
          <cell r="J457"/>
          <cell r="K457"/>
          <cell r="V457"/>
          <cell r="W457"/>
        </row>
        <row r="458">
          <cell r="C458"/>
          <cell r="D458"/>
          <cell r="E458"/>
          <cell r="F458"/>
          <cell r="G458"/>
          <cell r="H458"/>
          <cell r="I458"/>
          <cell r="J458"/>
          <cell r="K458"/>
          <cell r="V458"/>
          <cell r="W458"/>
        </row>
        <row r="459">
          <cell r="C459"/>
          <cell r="D459"/>
          <cell r="E459"/>
          <cell r="F459"/>
          <cell r="G459"/>
          <cell r="H459"/>
          <cell r="I459"/>
          <cell r="J459"/>
          <cell r="K459"/>
          <cell r="V459"/>
          <cell r="W459"/>
        </row>
        <row r="460">
          <cell r="C460"/>
          <cell r="D460"/>
          <cell r="E460"/>
          <cell r="F460"/>
          <cell r="G460"/>
          <cell r="H460"/>
          <cell r="I460"/>
          <cell r="J460"/>
          <cell r="K460"/>
          <cell r="V460"/>
          <cell r="W460"/>
        </row>
        <row r="461">
          <cell r="C461"/>
          <cell r="D461"/>
          <cell r="E461"/>
          <cell r="F461"/>
          <cell r="G461"/>
          <cell r="H461"/>
          <cell r="I461"/>
          <cell r="J461"/>
          <cell r="K461"/>
          <cell r="V461"/>
          <cell r="W461"/>
        </row>
        <row r="462">
          <cell r="C462"/>
          <cell r="D462"/>
          <cell r="E462"/>
          <cell r="F462"/>
          <cell r="G462"/>
          <cell r="H462"/>
          <cell r="I462"/>
          <cell r="J462"/>
          <cell r="K462"/>
          <cell r="V462"/>
          <cell r="W462"/>
        </row>
        <row r="463">
          <cell r="C463"/>
          <cell r="D463"/>
          <cell r="E463"/>
          <cell r="F463"/>
          <cell r="G463"/>
          <cell r="H463"/>
          <cell r="I463"/>
          <cell r="J463"/>
          <cell r="K463"/>
          <cell r="V463"/>
          <cell r="W463"/>
        </row>
        <row r="464">
          <cell r="C464"/>
          <cell r="D464"/>
          <cell r="E464"/>
          <cell r="F464"/>
          <cell r="G464"/>
          <cell r="H464"/>
          <cell r="I464"/>
          <cell r="J464"/>
          <cell r="K464"/>
          <cell r="V464"/>
          <cell r="W464"/>
        </row>
        <row r="465">
          <cell r="C465"/>
          <cell r="D465"/>
          <cell r="E465"/>
          <cell r="F465"/>
          <cell r="G465"/>
          <cell r="H465"/>
          <cell r="I465"/>
          <cell r="J465"/>
          <cell r="K465"/>
          <cell r="V465"/>
          <cell r="W465"/>
        </row>
        <row r="466">
          <cell r="C466"/>
          <cell r="D466"/>
          <cell r="E466"/>
          <cell r="F466"/>
          <cell r="G466"/>
          <cell r="H466"/>
          <cell r="I466"/>
          <cell r="J466"/>
          <cell r="K466"/>
          <cell r="V466"/>
          <cell r="W466"/>
        </row>
        <row r="467">
          <cell r="C467"/>
          <cell r="D467"/>
          <cell r="E467"/>
          <cell r="F467"/>
          <cell r="G467"/>
          <cell r="H467"/>
          <cell r="I467"/>
          <cell r="J467"/>
          <cell r="K467"/>
          <cell r="V467"/>
          <cell r="W467"/>
        </row>
        <row r="468">
          <cell r="C468"/>
          <cell r="D468"/>
          <cell r="E468"/>
          <cell r="F468"/>
          <cell r="G468"/>
          <cell r="H468"/>
          <cell r="I468"/>
          <cell r="J468"/>
          <cell r="K468"/>
          <cell r="V468"/>
          <cell r="W468"/>
        </row>
        <row r="469">
          <cell r="C469"/>
          <cell r="D469"/>
          <cell r="E469"/>
          <cell r="F469"/>
          <cell r="G469"/>
          <cell r="H469"/>
          <cell r="I469"/>
          <cell r="J469"/>
          <cell r="K469"/>
          <cell r="V469"/>
          <cell r="W469"/>
        </row>
        <row r="470">
          <cell r="C470"/>
          <cell r="D470"/>
          <cell r="E470"/>
          <cell r="F470"/>
          <cell r="G470"/>
          <cell r="H470"/>
          <cell r="I470"/>
          <cell r="J470"/>
          <cell r="K470"/>
          <cell r="V470"/>
          <cell r="W470"/>
        </row>
        <row r="471">
          <cell r="C471"/>
          <cell r="D471"/>
          <cell r="E471"/>
          <cell r="F471"/>
          <cell r="G471"/>
          <cell r="H471"/>
          <cell r="I471"/>
          <cell r="J471"/>
          <cell r="K471"/>
          <cell r="V471"/>
          <cell r="W471"/>
        </row>
        <row r="472">
          <cell r="C472"/>
          <cell r="D472"/>
          <cell r="E472"/>
          <cell r="F472"/>
          <cell r="G472"/>
          <cell r="H472"/>
          <cell r="I472"/>
          <cell r="J472"/>
          <cell r="K472"/>
          <cell r="V472"/>
          <cell r="W472"/>
        </row>
        <row r="473">
          <cell r="C473"/>
          <cell r="D473"/>
          <cell r="E473"/>
          <cell r="F473"/>
          <cell r="G473"/>
          <cell r="H473"/>
          <cell r="I473"/>
          <cell r="J473"/>
          <cell r="K473"/>
          <cell r="V473"/>
          <cell r="W473"/>
        </row>
        <row r="474">
          <cell r="C474"/>
          <cell r="D474"/>
          <cell r="E474"/>
          <cell r="F474"/>
          <cell r="G474"/>
          <cell r="H474"/>
          <cell r="I474"/>
          <cell r="J474"/>
          <cell r="K474"/>
          <cell r="V474"/>
          <cell r="W474"/>
        </row>
        <row r="475">
          <cell r="C475"/>
          <cell r="D475"/>
          <cell r="E475"/>
          <cell r="F475"/>
          <cell r="G475"/>
          <cell r="H475"/>
          <cell r="I475"/>
          <cell r="J475"/>
          <cell r="K475"/>
          <cell r="V475"/>
          <cell r="W475"/>
        </row>
        <row r="476">
          <cell r="C476"/>
          <cell r="D476"/>
          <cell r="E476"/>
          <cell r="F476"/>
          <cell r="G476"/>
          <cell r="H476"/>
          <cell r="I476"/>
          <cell r="J476"/>
          <cell r="K476"/>
          <cell r="V476"/>
          <cell r="W476"/>
        </row>
        <row r="477">
          <cell r="C477"/>
          <cell r="D477"/>
          <cell r="E477"/>
          <cell r="F477"/>
          <cell r="G477"/>
          <cell r="H477"/>
          <cell r="I477"/>
          <cell r="J477"/>
          <cell r="K477"/>
          <cell r="V477"/>
          <cell r="W477"/>
        </row>
        <row r="478">
          <cell r="C478"/>
          <cell r="D478"/>
          <cell r="E478"/>
          <cell r="F478"/>
          <cell r="G478"/>
          <cell r="H478"/>
          <cell r="I478"/>
          <cell r="J478"/>
          <cell r="K478"/>
          <cell r="V478"/>
          <cell r="W478"/>
        </row>
        <row r="479">
          <cell r="C479"/>
          <cell r="D479"/>
          <cell r="E479"/>
          <cell r="F479"/>
          <cell r="G479"/>
          <cell r="H479"/>
          <cell r="I479"/>
          <cell r="J479"/>
          <cell r="K479"/>
          <cell r="V479"/>
          <cell r="W479"/>
        </row>
        <row r="480">
          <cell r="C480"/>
          <cell r="D480"/>
          <cell r="E480"/>
          <cell r="F480"/>
          <cell r="G480"/>
          <cell r="H480"/>
          <cell r="I480"/>
          <cell r="J480"/>
          <cell r="K480"/>
          <cell r="V480"/>
          <cell r="W480"/>
        </row>
        <row r="481">
          <cell r="C481"/>
          <cell r="D481"/>
          <cell r="E481"/>
          <cell r="F481"/>
          <cell r="G481"/>
          <cell r="H481"/>
          <cell r="I481"/>
          <cell r="J481"/>
          <cell r="K481"/>
          <cell r="V481"/>
          <cell r="W481"/>
        </row>
        <row r="482">
          <cell r="C482"/>
          <cell r="D482"/>
          <cell r="E482"/>
          <cell r="F482"/>
          <cell r="G482"/>
          <cell r="H482"/>
          <cell r="I482"/>
          <cell r="J482"/>
          <cell r="K482"/>
          <cell r="V482"/>
          <cell r="W482"/>
        </row>
        <row r="483">
          <cell r="C483"/>
          <cell r="D483"/>
          <cell r="E483"/>
          <cell r="F483"/>
          <cell r="G483"/>
          <cell r="H483"/>
          <cell r="I483"/>
          <cell r="J483"/>
          <cell r="K483"/>
          <cell r="V483"/>
          <cell r="W483"/>
        </row>
        <row r="484">
          <cell r="C484"/>
          <cell r="D484"/>
          <cell r="E484"/>
          <cell r="F484"/>
          <cell r="G484"/>
          <cell r="H484"/>
          <cell r="I484"/>
          <cell r="J484"/>
          <cell r="K484"/>
          <cell r="V484"/>
          <cell r="W484"/>
        </row>
        <row r="485">
          <cell r="C485"/>
          <cell r="D485"/>
          <cell r="E485"/>
          <cell r="F485"/>
          <cell r="G485"/>
          <cell r="H485"/>
          <cell r="I485"/>
          <cell r="J485"/>
          <cell r="K485"/>
          <cell r="V485"/>
          <cell r="W485"/>
        </row>
        <row r="486">
          <cell r="C486"/>
          <cell r="D486"/>
          <cell r="E486"/>
          <cell r="F486"/>
          <cell r="G486"/>
          <cell r="H486"/>
          <cell r="I486"/>
          <cell r="J486"/>
          <cell r="K486"/>
          <cell r="V486"/>
          <cell r="W486"/>
        </row>
        <row r="487">
          <cell r="C487"/>
          <cell r="D487"/>
          <cell r="E487"/>
          <cell r="F487"/>
          <cell r="G487"/>
          <cell r="H487"/>
          <cell r="I487"/>
          <cell r="J487"/>
          <cell r="K487"/>
          <cell r="V487"/>
          <cell r="W487"/>
        </row>
        <row r="488">
          <cell r="C488"/>
          <cell r="D488"/>
          <cell r="E488"/>
          <cell r="F488"/>
          <cell r="G488"/>
          <cell r="H488"/>
          <cell r="I488"/>
          <cell r="J488"/>
          <cell r="K488"/>
          <cell r="V488"/>
          <cell r="W488"/>
        </row>
        <row r="489">
          <cell r="C489"/>
          <cell r="D489"/>
          <cell r="E489"/>
          <cell r="F489"/>
          <cell r="G489"/>
          <cell r="H489"/>
          <cell r="I489"/>
          <cell r="J489"/>
          <cell r="K489"/>
          <cell r="V489"/>
          <cell r="W489"/>
        </row>
        <row r="490">
          <cell r="C490"/>
          <cell r="D490"/>
          <cell r="E490"/>
          <cell r="F490"/>
          <cell r="G490"/>
          <cell r="H490"/>
          <cell r="I490"/>
          <cell r="J490"/>
          <cell r="K490"/>
          <cell r="V490"/>
          <cell r="W490"/>
        </row>
        <row r="491">
          <cell r="C491"/>
          <cell r="D491"/>
          <cell r="E491"/>
          <cell r="F491"/>
          <cell r="G491"/>
          <cell r="H491"/>
          <cell r="I491"/>
          <cell r="J491"/>
          <cell r="K491"/>
          <cell r="V491"/>
          <cell r="W491"/>
        </row>
        <row r="492">
          <cell r="C492"/>
          <cell r="D492"/>
          <cell r="E492"/>
          <cell r="F492"/>
          <cell r="G492"/>
          <cell r="H492"/>
          <cell r="I492"/>
          <cell r="J492"/>
          <cell r="K492"/>
          <cell r="V492"/>
          <cell r="W492"/>
        </row>
        <row r="493">
          <cell r="C493"/>
          <cell r="D493"/>
          <cell r="E493"/>
          <cell r="F493"/>
          <cell r="G493"/>
          <cell r="H493"/>
          <cell r="I493"/>
          <cell r="J493"/>
          <cell r="K493"/>
          <cell r="V493"/>
          <cell r="W493"/>
        </row>
        <row r="494">
          <cell r="C494"/>
          <cell r="D494"/>
          <cell r="E494"/>
          <cell r="F494"/>
          <cell r="G494"/>
          <cell r="H494"/>
          <cell r="I494"/>
          <cell r="J494"/>
          <cell r="K494"/>
          <cell r="V494"/>
          <cell r="W494"/>
        </row>
        <row r="495">
          <cell r="C495"/>
          <cell r="D495"/>
          <cell r="E495"/>
          <cell r="F495"/>
          <cell r="G495"/>
          <cell r="H495"/>
          <cell r="I495"/>
          <cell r="J495"/>
          <cell r="K495"/>
          <cell r="V495"/>
          <cell r="W495"/>
        </row>
        <row r="496">
          <cell r="C496"/>
          <cell r="D496"/>
          <cell r="E496"/>
          <cell r="F496"/>
          <cell r="G496"/>
          <cell r="H496"/>
          <cell r="I496"/>
          <cell r="J496"/>
          <cell r="K496"/>
          <cell r="V496"/>
          <cell r="W496"/>
        </row>
        <row r="497">
          <cell r="C497"/>
          <cell r="D497"/>
          <cell r="E497"/>
          <cell r="F497"/>
          <cell r="G497"/>
          <cell r="H497"/>
          <cell r="I497"/>
          <cell r="J497"/>
          <cell r="K497"/>
          <cell r="V497"/>
          <cell r="W497"/>
        </row>
        <row r="498">
          <cell r="C498"/>
          <cell r="D498"/>
          <cell r="E498"/>
          <cell r="F498"/>
          <cell r="G498"/>
          <cell r="H498"/>
          <cell r="I498"/>
          <cell r="J498"/>
          <cell r="K498"/>
          <cell r="V498"/>
          <cell r="W498"/>
        </row>
        <row r="499">
          <cell r="C499"/>
          <cell r="D499"/>
          <cell r="E499"/>
          <cell r="F499"/>
          <cell r="G499"/>
          <cell r="H499"/>
          <cell r="I499"/>
          <cell r="J499"/>
          <cell r="K499"/>
          <cell r="V499"/>
          <cell r="W499"/>
        </row>
        <row r="500">
          <cell r="C500"/>
          <cell r="D500"/>
          <cell r="E500"/>
          <cell r="F500"/>
          <cell r="G500"/>
          <cell r="H500"/>
          <cell r="I500"/>
          <cell r="J500"/>
          <cell r="K500"/>
          <cell r="V500"/>
          <cell r="W500"/>
        </row>
        <row r="501">
          <cell r="C501"/>
          <cell r="D501"/>
          <cell r="E501"/>
          <cell r="F501"/>
          <cell r="G501"/>
          <cell r="H501"/>
          <cell r="I501"/>
          <cell r="J501"/>
          <cell r="K501"/>
          <cell r="V501"/>
          <cell r="W501"/>
        </row>
        <row r="502">
          <cell r="K502"/>
          <cell r="V502"/>
          <cell r="W502"/>
        </row>
        <row r="503">
          <cell r="K503"/>
          <cell r="V503"/>
          <cell r="W503"/>
        </row>
        <row r="504">
          <cell r="K504"/>
          <cell r="V504"/>
          <cell r="W504"/>
        </row>
        <row r="505">
          <cell r="K505"/>
          <cell r="V505"/>
          <cell r="W505"/>
        </row>
        <row r="506">
          <cell r="K506"/>
          <cell r="V506"/>
          <cell r="W506"/>
        </row>
        <row r="507">
          <cell r="K507"/>
          <cell r="V507"/>
          <cell r="W507"/>
        </row>
        <row r="508">
          <cell r="K508"/>
          <cell r="V508"/>
          <cell r="W508"/>
        </row>
        <row r="509">
          <cell r="K509"/>
          <cell r="V509"/>
          <cell r="W509"/>
        </row>
        <row r="510">
          <cell r="K510"/>
          <cell r="V510"/>
          <cell r="W510"/>
        </row>
        <row r="511">
          <cell r="K511"/>
          <cell r="V511"/>
          <cell r="W511"/>
        </row>
        <row r="512">
          <cell r="K512"/>
          <cell r="V512"/>
          <cell r="W512"/>
        </row>
        <row r="513">
          <cell r="K513"/>
          <cell r="V513"/>
          <cell r="W513"/>
        </row>
        <row r="514">
          <cell r="K514"/>
          <cell r="V514"/>
          <cell r="W514"/>
        </row>
        <row r="515">
          <cell r="K515"/>
          <cell r="V515"/>
          <cell r="W515"/>
        </row>
        <row r="516">
          <cell r="K516"/>
          <cell r="V516"/>
          <cell r="W516"/>
        </row>
        <row r="517">
          <cell r="K517"/>
          <cell r="V517"/>
          <cell r="W517"/>
        </row>
        <row r="518">
          <cell r="K518"/>
          <cell r="V518"/>
          <cell r="W518"/>
        </row>
        <row r="519">
          <cell r="K519"/>
          <cell r="V519"/>
          <cell r="W519"/>
        </row>
        <row r="520">
          <cell r="K520"/>
          <cell r="V520"/>
          <cell r="W520"/>
        </row>
        <row r="521">
          <cell r="K521"/>
          <cell r="V521"/>
          <cell r="W521"/>
        </row>
        <row r="522">
          <cell r="K522"/>
          <cell r="V522"/>
          <cell r="W522"/>
        </row>
        <row r="523">
          <cell r="K523"/>
          <cell r="V523"/>
          <cell r="W523"/>
        </row>
        <row r="524">
          <cell r="K524"/>
          <cell r="V524"/>
          <cell r="W524"/>
        </row>
        <row r="525">
          <cell r="K525"/>
          <cell r="V525"/>
          <cell r="W525"/>
        </row>
        <row r="526">
          <cell r="K526"/>
          <cell r="V526"/>
          <cell r="W526"/>
        </row>
        <row r="527">
          <cell r="K527"/>
          <cell r="V527"/>
          <cell r="W527"/>
        </row>
        <row r="528">
          <cell r="K528"/>
          <cell r="V528"/>
          <cell r="W528"/>
        </row>
        <row r="529">
          <cell r="K529"/>
          <cell r="V529"/>
          <cell r="W529"/>
        </row>
        <row r="530">
          <cell r="K530"/>
          <cell r="V530"/>
          <cell r="W530"/>
        </row>
        <row r="531">
          <cell r="K531"/>
          <cell r="V531"/>
          <cell r="W531"/>
        </row>
        <row r="532">
          <cell r="K532"/>
          <cell r="V532"/>
          <cell r="W532"/>
        </row>
        <row r="533">
          <cell r="K533"/>
          <cell r="V533"/>
          <cell r="W533"/>
        </row>
        <row r="534">
          <cell r="K534"/>
          <cell r="V534"/>
          <cell r="W534"/>
        </row>
        <row r="535">
          <cell r="K535"/>
          <cell r="V535"/>
          <cell r="W535"/>
        </row>
        <row r="536">
          <cell r="K536"/>
          <cell r="V536"/>
          <cell r="W536"/>
        </row>
        <row r="537">
          <cell r="K537"/>
          <cell r="V537"/>
          <cell r="W537"/>
        </row>
        <row r="538">
          <cell r="K538"/>
          <cell r="V538"/>
          <cell r="W538"/>
        </row>
        <row r="539">
          <cell r="K539"/>
          <cell r="V539"/>
          <cell r="W539"/>
        </row>
        <row r="540">
          <cell r="K540"/>
          <cell r="V540"/>
          <cell r="W540"/>
        </row>
        <row r="541">
          <cell r="K541"/>
          <cell r="V541"/>
          <cell r="W541"/>
        </row>
        <row r="542">
          <cell r="K542"/>
          <cell r="V542"/>
          <cell r="W542"/>
        </row>
        <row r="543">
          <cell r="K543"/>
          <cell r="V543"/>
          <cell r="W543"/>
        </row>
        <row r="544">
          <cell r="K544"/>
          <cell r="V544"/>
          <cell r="W544"/>
        </row>
        <row r="545">
          <cell r="K545"/>
          <cell r="V545"/>
          <cell r="W545"/>
        </row>
        <row r="546">
          <cell r="K546"/>
          <cell r="V546"/>
          <cell r="W546"/>
        </row>
        <row r="547">
          <cell r="K547"/>
          <cell r="V547"/>
          <cell r="W547"/>
        </row>
        <row r="548">
          <cell r="K548"/>
          <cell r="V548"/>
          <cell r="W548"/>
        </row>
        <row r="549">
          <cell r="K549"/>
          <cell r="V549"/>
          <cell r="W549"/>
        </row>
        <row r="550">
          <cell r="K550"/>
          <cell r="V550"/>
          <cell r="W550"/>
        </row>
        <row r="551">
          <cell r="K551"/>
          <cell r="V551"/>
          <cell r="W551"/>
        </row>
        <row r="552">
          <cell r="K552"/>
          <cell r="V552"/>
          <cell r="W552"/>
        </row>
        <row r="553">
          <cell r="K553"/>
          <cell r="V553"/>
          <cell r="W553"/>
        </row>
        <row r="554">
          <cell r="K554"/>
          <cell r="V554"/>
          <cell r="W554"/>
        </row>
        <row r="555">
          <cell r="K555"/>
          <cell r="V555"/>
          <cell r="W555"/>
        </row>
        <row r="556">
          <cell r="K556"/>
          <cell r="V556"/>
          <cell r="W556"/>
        </row>
        <row r="557">
          <cell r="K557"/>
          <cell r="V557"/>
          <cell r="W557"/>
        </row>
        <row r="558">
          <cell r="K558"/>
          <cell r="V558"/>
          <cell r="W558"/>
        </row>
        <row r="559">
          <cell r="K559"/>
          <cell r="V559"/>
          <cell r="W559"/>
        </row>
        <row r="560">
          <cell r="K560"/>
          <cell r="V560"/>
          <cell r="W560"/>
        </row>
        <row r="561">
          <cell r="K561"/>
          <cell r="V561"/>
          <cell r="W561"/>
        </row>
        <row r="562">
          <cell r="K562"/>
          <cell r="V562"/>
          <cell r="W562"/>
        </row>
        <row r="563">
          <cell r="K563"/>
          <cell r="V563"/>
          <cell r="W563"/>
        </row>
        <row r="564">
          <cell r="K564"/>
          <cell r="V564"/>
          <cell r="W564"/>
        </row>
        <row r="565">
          <cell r="K565"/>
          <cell r="V565"/>
          <cell r="W565"/>
        </row>
        <row r="566">
          <cell r="K566"/>
          <cell r="V566"/>
          <cell r="W566"/>
        </row>
        <row r="567">
          <cell r="K567"/>
          <cell r="V567"/>
          <cell r="W567"/>
        </row>
        <row r="568">
          <cell r="K568"/>
          <cell r="V568"/>
          <cell r="W568"/>
        </row>
        <row r="569">
          <cell r="K569"/>
          <cell r="V569"/>
          <cell r="W569"/>
        </row>
        <row r="570">
          <cell r="K570"/>
          <cell r="V570"/>
          <cell r="W570"/>
        </row>
        <row r="571">
          <cell r="K571"/>
          <cell r="V571"/>
          <cell r="W571"/>
        </row>
        <row r="572">
          <cell r="K572"/>
          <cell r="V572"/>
          <cell r="W572"/>
        </row>
        <row r="573">
          <cell r="K573"/>
          <cell r="V573"/>
          <cell r="W573"/>
        </row>
        <row r="574">
          <cell r="K574"/>
          <cell r="V574"/>
          <cell r="W574"/>
        </row>
        <row r="575">
          <cell r="K575"/>
          <cell r="V575"/>
          <cell r="W575"/>
        </row>
        <row r="576">
          <cell r="K576"/>
          <cell r="V576"/>
          <cell r="W576"/>
        </row>
        <row r="577">
          <cell r="K577"/>
          <cell r="V577"/>
          <cell r="W577"/>
        </row>
        <row r="578">
          <cell r="K578"/>
          <cell r="V578"/>
          <cell r="W578"/>
        </row>
        <row r="579">
          <cell r="K579"/>
          <cell r="V579"/>
          <cell r="W579"/>
        </row>
        <row r="580">
          <cell r="K580"/>
          <cell r="V580"/>
          <cell r="W580"/>
        </row>
        <row r="581">
          <cell r="K581"/>
          <cell r="V581"/>
          <cell r="W581"/>
        </row>
        <row r="582">
          <cell r="K582"/>
          <cell r="V582"/>
          <cell r="W582"/>
        </row>
        <row r="583">
          <cell r="K583"/>
          <cell r="V583"/>
          <cell r="W583"/>
        </row>
        <row r="584">
          <cell r="K584"/>
          <cell r="V584"/>
          <cell r="W584"/>
        </row>
        <row r="585">
          <cell r="K585"/>
          <cell r="V585"/>
          <cell r="W585"/>
        </row>
        <row r="586">
          <cell r="K586"/>
          <cell r="V586"/>
          <cell r="W586"/>
        </row>
        <row r="587">
          <cell r="K587"/>
          <cell r="V587"/>
          <cell r="W587"/>
        </row>
        <row r="588">
          <cell r="K588"/>
          <cell r="V588"/>
          <cell r="W588"/>
        </row>
        <row r="589">
          <cell r="K589"/>
          <cell r="V589"/>
          <cell r="W589"/>
        </row>
        <row r="590">
          <cell r="K590"/>
          <cell r="V590"/>
          <cell r="W590"/>
        </row>
        <row r="591">
          <cell r="K591"/>
          <cell r="V591"/>
          <cell r="W591"/>
        </row>
        <row r="592">
          <cell r="K592"/>
          <cell r="V592"/>
          <cell r="W592"/>
        </row>
        <row r="593">
          <cell r="K593"/>
          <cell r="V593"/>
          <cell r="W593"/>
        </row>
        <row r="594">
          <cell r="K594"/>
          <cell r="V594"/>
          <cell r="W594"/>
        </row>
        <row r="595">
          <cell r="K595"/>
          <cell r="V595"/>
          <cell r="W595"/>
        </row>
        <row r="596">
          <cell r="K596"/>
          <cell r="V596"/>
          <cell r="W596"/>
        </row>
        <row r="597">
          <cell r="K597"/>
          <cell r="V597"/>
          <cell r="W597"/>
        </row>
        <row r="598">
          <cell r="K598"/>
          <cell r="V598"/>
          <cell r="W598"/>
        </row>
        <row r="599">
          <cell r="K599"/>
          <cell r="V599"/>
          <cell r="W599"/>
        </row>
        <row r="600">
          <cell r="K600"/>
          <cell r="V600"/>
          <cell r="W600"/>
        </row>
        <row r="601">
          <cell r="K601"/>
          <cell r="V601"/>
          <cell r="W601"/>
        </row>
        <row r="602">
          <cell r="K602"/>
          <cell r="V602"/>
          <cell r="W602"/>
        </row>
        <row r="603">
          <cell r="K603"/>
          <cell r="V603"/>
          <cell r="W603"/>
        </row>
        <row r="604">
          <cell r="K604"/>
          <cell r="V604"/>
          <cell r="W604"/>
        </row>
        <row r="605">
          <cell r="K605"/>
          <cell r="V605"/>
          <cell r="W605"/>
        </row>
        <row r="606">
          <cell r="K606"/>
          <cell r="V606"/>
          <cell r="W606"/>
        </row>
        <row r="607">
          <cell r="K607"/>
          <cell r="V607"/>
          <cell r="W607"/>
        </row>
        <row r="608">
          <cell r="K608"/>
          <cell r="V608"/>
          <cell r="W608"/>
        </row>
        <row r="609">
          <cell r="K609"/>
          <cell r="V609"/>
          <cell r="W609"/>
        </row>
        <row r="610">
          <cell r="K610"/>
          <cell r="V610"/>
          <cell r="W610"/>
        </row>
        <row r="611">
          <cell r="K611"/>
          <cell r="V611"/>
          <cell r="W611"/>
        </row>
        <row r="612">
          <cell r="K612"/>
          <cell r="V612"/>
          <cell r="W612"/>
        </row>
        <row r="613">
          <cell r="K613"/>
          <cell r="V613"/>
          <cell r="W613"/>
        </row>
        <row r="614">
          <cell r="K614"/>
          <cell r="V614"/>
          <cell r="W614"/>
        </row>
        <row r="615">
          <cell r="K615"/>
          <cell r="V615"/>
          <cell r="W615"/>
        </row>
        <row r="616">
          <cell r="K616"/>
          <cell r="V616"/>
          <cell r="W616"/>
        </row>
        <row r="617">
          <cell r="K617"/>
          <cell r="V617"/>
          <cell r="W617"/>
        </row>
        <row r="618">
          <cell r="K618"/>
          <cell r="V618"/>
          <cell r="W618"/>
        </row>
        <row r="619">
          <cell r="K619"/>
          <cell r="V619"/>
          <cell r="W619"/>
        </row>
        <row r="620">
          <cell r="K620"/>
          <cell r="V620"/>
          <cell r="W620"/>
        </row>
        <row r="621">
          <cell r="K621"/>
          <cell r="V621"/>
          <cell r="W621"/>
        </row>
        <row r="622">
          <cell r="K622"/>
          <cell r="V622"/>
          <cell r="W622"/>
        </row>
        <row r="623">
          <cell r="K623"/>
          <cell r="V623"/>
          <cell r="W623"/>
        </row>
        <row r="624">
          <cell r="K624"/>
          <cell r="V624"/>
          <cell r="W624"/>
        </row>
        <row r="625">
          <cell r="K625"/>
          <cell r="V625"/>
          <cell r="W625"/>
        </row>
        <row r="626">
          <cell r="K626"/>
          <cell r="V626"/>
          <cell r="W626"/>
        </row>
        <row r="627">
          <cell r="K627"/>
          <cell r="V627"/>
          <cell r="W627"/>
        </row>
        <row r="628">
          <cell r="K628"/>
          <cell r="V628"/>
          <cell r="W628"/>
        </row>
        <row r="629">
          <cell r="K629"/>
          <cell r="V629"/>
          <cell r="W629"/>
        </row>
        <row r="630">
          <cell r="K630"/>
          <cell r="V630"/>
          <cell r="W630"/>
        </row>
        <row r="631">
          <cell r="K631"/>
          <cell r="V631"/>
          <cell r="W631"/>
        </row>
        <row r="632">
          <cell r="K632"/>
          <cell r="V632"/>
          <cell r="W632"/>
        </row>
        <row r="633">
          <cell r="K633"/>
          <cell r="V633"/>
          <cell r="W633"/>
        </row>
        <row r="634">
          <cell r="K634"/>
          <cell r="V634"/>
          <cell r="W634"/>
        </row>
        <row r="635">
          <cell r="K635"/>
          <cell r="V635"/>
          <cell r="W635"/>
        </row>
        <row r="636">
          <cell r="K636"/>
          <cell r="V636"/>
          <cell r="W636"/>
        </row>
        <row r="637">
          <cell r="K637"/>
          <cell r="V637"/>
          <cell r="W637"/>
        </row>
        <row r="638">
          <cell r="K638"/>
          <cell r="V638"/>
          <cell r="W638"/>
        </row>
        <row r="639">
          <cell r="K639"/>
          <cell r="V639"/>
          <cell r="W639"/>
        </row>
        <row r="640">
          <cell r="K640"/>
          <cell r="V640"/>
          <cell r="W640"/>
        </row>
        <row r="641">
          <cell r="K641"/>
          <cell r="V641"/>
          <cell r="W641"/>
        </row>
        <row r="642">
          <cell r="K642"/>
          <cell r="V642"/>
          <cell r="W642"/>
        </row>
        <row r="643">
          <cell r="K643"/>
          <cell r="V643"/>
          <cell r="W643"/>
        </row>
        <row r="644">
          <cell r="K644"/>
          <cell r="V644"/>
          <cell r="W644"/>
        </row>
        <row r="645">
          <cell r="K645"/>
          <cell r="V645"/>
          <cell r="W645"/>
        </row>
        <row r="646">
          <cell r="K646"/>
          <cell r="V646"/>
          <cell r="W646"/>
        </row>
        <row r="647">
          <cell r="K647"/>
          <cell r="V647"/>
          <cell r="W647"/>
        </row>
        <row r="648">
          <cell r="K648"/>
          <cell r="V648"/>
          <cell r="W648"/>
        </row>
        <row r="649">
          <cell r="K649"/>
          <cell r="V649"/>
          <cell r="W649"/>
        </row>
        <row r="650">
          <cell r="K650"/>
          <cell r="V650"/>
          <cell r="W650"/>
        </row>
        <row r="651">
          <cell r="K651"/>
          <cell r="V651"/>
          <cell r="W651"/>
        </row>
        <row r="652">
          <cell r="K652"/>
          <cell r="V652"/>
          <cell r="W652"/>
        </row>
        <row r="653">
          <cell r="K653"/>
          <cell r="V653"/>
          <cell r="W653"/>
        </row>
        <row r="654">
          <cell r="K654"/>
          <cell r="V654"/>
          <cell r="W654"/>
        </row>
        <row r="655">
          <cell r="K655"/>
          <cell r="V655"/>
          <cell r="W655"/>
        </row>
        <row r="656">
          <cell r="K656"/>
          <cell r="V656"/>
          <cell r="W656"/>
        </row>
        <row r="657">
          <cell r="K657"/>
          <cell r="V657"/>
          <cell r="W657"/>
        </row>
        <row r="658">
          <cell r="K658"/>
          <cell r="V658"/>
          <cell r="W658"/>
        </row>
        <row r="659">
          <cell r="K659"/>
          <cell r="V659"/>
          <cell r="W659"/>
        </row>
        <row r="660">
          <cell r="K660"/>
          <cell r="V660"/>
          <cell r="W660"/>
        </row>
        <row r="661">
          <cell r="K661"/>
          <cell r="V661"/>
          <cell r="W661"/>
        </row>
        <row r="662">
          <cell r="K662"/>
          <cell r="V662"/>
          <cell r="W662"/>
        </row>
        <row r="663">
          <cell r="K663"/>
          <cell r="V663"/>
          <cell r="W663"/>
        </row>
        <row r="664">
          <cell r="K664"/>
          <cell r="V664"/>
          <cell r="W664"/>
        </row>
        <row r="665">
          <cell r="K665"/>
          <cell r="V665"/>
          <cell r="W665"/>
        </row>
        <row r="666">
          <cell r="K666"/>
          <cell r="V666"/>
          <cell r="W666"/>
        </row>
        <row r="667">
          <cell r="K667"/>
          <cell r="V667"/>
          <cell r="W667"/>
        </row>
        <row r="668">
          <cell r="K668"/>
          <cell r="V668"/>
          <cell r="W668"/>
        </row>
        <row r="669">
          <cell r="K669"/>
          <cell r="V669"/>
          <cell r="W669"/>
        </row>
        <row r="670">
          <cell r="K670"/>
          <cell r="V670"/>
          <cell r="W670"/>
        </row>
        <row r="671">
          <cell r="K671"/>
          <cell r="V671"/>
          <cell r="W671"/>
        </row>
        <row r="672">
          <cell r="K672"/>
          <cell r="V672"/>
          <cell r="W672"/>
        </row>
        <row r="673">
          <cell r="K673"/>
          <cell r="V673"/>
          <cell r="W673"/>
        </row>
        <row r="674">
          <cell r="K674"/>
          <cell r="V674"/>
          <cell r="W674"/>
        </row>
        <row r="675">
          <cell r="K675"/>
          <cell r="V675"/>
          <cell r="W675"/>
        </row>
        <row r="676">
          <cell r="K676"/>
          <cell r="V676"/>
          <cell r="W676"/>
        </row>
        <row r="677">
          <cell r="K677"/>
          <cell r="V677"/>
          <cell r="W677"/>
        </row>
        <row r="678">
          <cell r="K678"/>
          <cell r="V678"/>
          <cell r="W678"/>
        </row>
        <row r="679">
          <cell r="K679"/>
          <cell r="V679"/>
          <cell r="W679"/>
        </row>
        <row r="680">
          <cell r="K680"/>
          <cell r="V680"/>
          <cell r="W680"/>
        </row>
        <row r="681">
          <cell r="K681"/>
          <cell r="V681"/>
          <cell r="W681"/>
        </row>
        <row r="682">
          <cell r="K682"/>
          <cell r="V682"/>
          <cell r="W682"/>
        </row>
        <row r="683">
          <cell r="K683"/>
          <cell r="V683"/>
          <cell r="W683"/>
        </row>
        <row r="684">
          <cell r="K684"/>
          <cell r="V684"/>
          <cell r="W684"/>
        </row>
        <row r="685">
          <cell r="K685"/>
          <cell r="V685"/>
          <cell r="W685"/>
        </row>
        <row r="686">
          <cell r="K686"/>
          <cell r="V686"/>
          <cell r="W686"/>
        </row>
        <row r="687">
          <cell r="K687"/>
          <cell r="V687"/>
          <cell r="W687"/>
        </row>
        <row r="688">
          <cell r="K688"/>
          <cell r="V688"/>
          <cell r="W688"/>
        </row>
        <row r="689">
          <cell r="K689"/>
          <cell r="V689"/>
          <cell r="W689"/>
        </row>
        <row r="690">
          <cell r="K690"/>
          <cell r="V690"/>
          <cell r="W690"/>
        </row>
        <row r="691">
          <cell r="K691"/>
          <cell r="V691"/>
          <cell r="W691"/>
        </row>
        <row r="692">
          <cell r="K692"/>
          <cell r="V692"/>
          <cell r="W692"/>
        </row>
        <row r="693">
          <cell r="K693"/>
          <cell r="V693"/>
          <cell r="W693"/>
        </row>
        <row r="694">
          <cell r="K694"/>
          <cell r="V694"/>
          <cell r="W694"/>
        </row>
        <row r="695">
          <cell r="K695"/>
          <cell r="V695"/>
          <cell r="W695"/>
        </row>
        <row r="696">
          <cell r="K696"/>
          <cell r="V696"/>
          <cell r="W696"/>
        </row>
        <row r="697">
          <cell r="K697"/>
          <cell r="V697"/>
          <cell r="W697"/>
        </row>
        <row r="698">
          <cell r="K698"/>
          <cell r="V698"/>
          <cell r="W698"/>
        </row>
        <row r="699">
          <cell r="K699"/>
          <cell r="V699"/>
          <cell r="W699"/>
        </row>
        <row r="700">
          <cell r="K700"/>
          <cell r="V700"/>
          <cell r="W700"/>
        </row>
        <row r="701">
          <cell r="K701"/>
          <cell r="V701"/>
          <cell r="W701"/>
        </row>
        <row r="702">
          <cell r="K702"/>
          <cell r="V702"/>
          <cell r="W702"/>
        </row>
        <row r="703">
          <cell r="K703"/>
          <cell r="V703"/>
          <cell r="W703"/>
        </row>
        <row r="704">
          <cell r="K704"/>
          <cell r="V704"/>
          <cell r="W704"/>
        </row>
        <row r="705">
          <cell r="K705"/>
          <cell r="V705"/>
          <cell r="W705"/>
        </row>
        <row r="706">
          <cell r="K706"/>
          <cell r="V706"/>
          <cell r="W706"/>
        </row>
        <row r="707">
          <cell r="K707"/>
          <cell r="V707"/>
          <cell r="W707"/>
        </row>
        <row r="708">
          <cell r="K708"/>
          <cell r="V708"/>
          <cell r="W708"/>
        </row>
        <row r="709">
          <cell r="K709"/>
          <cell r="V709"/>
          <cell r="W709"/>
        </row>
        <row r="710">
          <cell r="K710"/>
          <cell r="V710"/>
          <cell r="W710"/>
        </row>
        <row r="711">
          <cell r="K711"/>
          <cell r="V711"/>
          <cell r="W711"/>
        </row>
        <row r="712">
          <cell r="K712"/>
          <cell r="V712"/>
          <cell r="W712"/>
        </row>
        <row r="713">
          <cell r="K713"/>
          <cell r="V713"/>
          <cell r="W713"/>
        </row>
        <row r="714">
          <cell r="K714"/>
          <cell r="V714"/>
          <cell r="W714"/>
        </row>
        <row r="715">
          <cell r="K715"/>
          <cell r="V715"/>
          <cell r="W715"/>
        </row>
        <row r="716">
          <cell r="K716"/>
          <cell r="V716"/>
          <cell r="W716"/>
        </row>
        <row r="717">
          <cell r="K717"/>
          <cell r="V717"/>
          <cell r="W717"/>
        </row>
        <row r="718">
          <cell r="K718"/>
          <cell r="V718"/>
          <cell r="W718"/>
        </row>
        <row r="719">
          <cell r="K719"/>
          <cell r="V719"/>
          <cell r="W719"/>
        </row>
        <row r="720">
          <cell r="K720"/>
          <cell r="V720"/>
          <cell r="W720"/>
        </row>
        <row r="721">
          <cell r="K721"/>
          <cell r="V721"/>
          <cell r="W721"/>
        </row>
        <row r="722">
          <cell r="K722"/>
          <cell r="V722"/>
          <cell r="W722"/>
        </row>
        <row r="723">
          <cell r="K723"/>
          <cell r="V723"/>
          <cell r="W723"/>
        </row>
        <row r="724">
          <cell r="K724"/>
          <cell r="V724"/>
          <cell r="W724"/>
        </row>
        <row r="725">
          <cell r="K725"/>
          <cell r="V725"/>
          <cell r="W725"/>
        </row>
        <row r="726">
          <cell r="K726"/>
          <cell r="V726"/>
          <cell r="W726"/>
        </row>
        <row r="727">
          <cell r="K727"/>
          <cell r="V727"/>
          <cell r="W727"/>
        </row>
        <row r="728">
          <cell r="K728"/>
          <cell r="V728"/>
          <cell r="W728"/>
        </row>
        <row r="729">
          <cell r="K729"/>
          <cell r="V729"/>
          <cell r="W729"/>
        </row>
        <row r="730">
          <cell r="K730"/>
          <cell r="V730"/>
          <cell r="W730"/>
        </row>
        <row r="731">
          <cell r="K731"/>
          <cell r="V731"/>
          <cell r="W731"/>
        </row>
        <row r="732">
          <cell r="K732"/>
          <cell r="V732"/>
          <cell r="W732"/>
        </row>
        <row r="733">
          <cell r="K733"/>
          <cell r="V733"/>
          <cell r="W733"/>
        </row>
        <row r="734">
          <cell r="K734"/>
          <cell r="V734"/>
          <cell r="W734"/>
        </row>
        <row r="735">
          <cell r="K735"/>
          <cell r="V735"/>
          <cell r="W735"/>
        </row>
        <row r="736">
          <cell r="K736"/>
          <cell r="V736"/>
          <cell r="W736"/>
        </row>
        <row r="737">
          <cell r="K737"/>
          <cell r="V737"/>
          <cell r="W737"/>
        </row>
        <row r="738">
          <cell r="K738"/>
          <cell r="V738"/>
          <cell r="W738"/>
        </row>
        <row r="739">
          <cell r="K739"/>
          <cell r="V739"/>
          <cell r="W739"/>
        </row>
        <row r="740">
          <cell r="K740"/>
          <cell r="V740"/>
          <cell r="W740"/>
        </row>
        <row r="741">
          <cell r="K741"/>
          <cell r="V741"/>
          <cell r="W741"/>
        </row>
        <row r="742">
          <cell r="K742"/>
          <cell r="V742"/>
          <cell r="W742"/>
        </row>
        <row r="743">
          <cell r="K743"/>
          <cell r="V743"/>
          <cell r="W743"/>
        </row>
        <row r="744">
          <cell r="K744"/>
          <cell r="V744"/>
          <cell r="W744"/>
        </row>
        <row r="745">
          <cell r="K745"/>
          <cell r="V745"/>
          <cell r="W745"/>
        </row>
        <row r="746">
          <cell r="K746"/>
          <cell r="V746"/>
          <cell r="W746"/>
        </row>
        <row r="747">
          <cell r="K747"/>
          <cell r="V747"/>
          <cell r="W747"/>
        </row>
        <row r="748">
          <cell r="K748"/>
          <cell r="V748"/>
          <cell r="W748"/>
        </row>
        <row r="749">
          <cell r="K749"/>
          <cell r="V749"/>
          <cell r="W749"/>
        </row>
        <row r="750">
          <cell r="K750"/>
          <cell r="V750"/>
          <cell r="W750"/>
        </row>
        <row r="751">
          <cell r="K751"/>
          <cell r="V751"/>
          <cell r="W751"/>
        </row>
        <row r="752">
          <cell r="K752"/>
          <cell r="V752"/>
          <cell r="W752"/>
        </row>
        <row r="753">
          <cell r="K753"/>
          <cell r="V753"/>
          <cell r="W753"/>
        </row>
        <row r="754">
          <cell r="K754"/>
          <cell r="V754"/>
          <cell r="W754"/>
        </row>
        <row r="755">
          <cell r="K755"/>
          <cell r="V755"/>
          <cell r="W755"/>
        </row>
        <row r="756">
          <cell r="K756"/>
          <cell r="V756"/>
          <cell r="W756"/>
        </row>
        <row r="757">
          <cell r="K757"/>
          <cell r="V757"/>
          <cell r="W757"/>
        </row>
        <row r="758">
          <cell r="K758"/>
          <cell r="V758"/>
          <cell r="W758"/>
        </row>
        <row r="759">
          <cell r="K759"/>
          <cell r="V759"/>
          <cell r="W759"/>
        </row>
        <row r="760">
          <cell r="K760"/>
          <cell r="V760"/>
          <cell r="W760"/>
        </row>
        <row r="761">
          <cell r="K761"/>
          <cell r="V761"/>
          <cell r="W761"/>
        </row>
        <row r="762">
          <cell r="K762"/>
          <cell r="V762"/>
          <cell r="W762"/>
        </row>
        <row r="763">
          <cell r="K763"/>
          <cell r="V763"/>
          <cell r="W763"/>
        </row>
        <row r="764">
          <cell r="K764"/>
          <cell r="V764"/>
          <cell r="W764"/>
        </row>
        <row r="765">
          <cell r="K765"/>
          <cell r="V765"/>
          <cell r="W765"/>
        </row>
        <row r="766">
          <cell r="K766"/>
          <cell r="V766"/>
          <cell r="W766"/>
        </row>
        <row r="767">
          <cell r="K767"/>
          <cell r="V767"/>
          <cell r="W767"/>
        </row>
        <row r="768">
          <cell r="K768"/>
          <cell r="V768"/>
          <cell r="W768"/>
        </row>
        <row r="769">
          <cell r="K769"/>
          <cell r="V769"/>
          <cell r="W769"/>
        </row>
        <row r="770">
          <cell r="K770"/>
          <cell r="V770"/>
          <cell r="W770"/>
        </row>
        <row r="771">
          <cell r="K771"/>
          <cell r="V771"/>
          <cell r="W771"/>
        </row>
        <row r="772">
          <cell r="K772"/>
          <cell r="V772"/>
          <cell r="W772"/>
        </row>
        <row r="773">
          <cell r="K773"/>
          <cell r="V773"/>
          <cell r="W773"/>
        </row>
        <row r="774">
          <cell r="K774"/>
          <cell r="V774"/>
          <cell r="W774"/>
        </row>
        <row r="775">
          <cell r="K775"/>
          <cell r="V775"/>
          <cell r="W775"/>
        </row>
        <row r="776">
          <cell r="K776"/>
          <cell r="V776"/>
          <cell r="W776"/>
        </row>
        <row r="777">
          <cell r="K777"/>
          <cell r="V777"/>
          <cell r="W777"/>
        </row>
        <row r="778">
          <cell r="K778"/>
          <cell r="V778"/>
          <cell r="W778"/>
        </row>
        <row r="779">
          <cell r="K779"/>
          <cell r="V779"/>
          <cell r="W779"/>
        </row>
        <row r="780">
          <cell r="K780"/>
          <cell r="V780"/>
          <cell r="W780"/>
        </row>
        <row r="781">
          <cell r="K781"/>
          <cell r="V781"/>
          <cell r="W781"/>
        </row>
        <row r="782">
          <cell r="K782"/>
          <cell r="V782"/>
          <cell r="W782"/>
        </row>
        <row r="783">
          <cell r="K783"/>
          <cell r="V783"/>
          <cell r="W783"/>
        </row>
        <row r="784">
          <cell r="K784"/>
          <cell r="V784"/>
          <cell r="W784"/>
        </row>
        <row r="785">
          <cell r="K785"/>
          <cell r="V785"/>
          <cell r="W785"/>
        </row>
        <row r="786">
          <cell r="K786"/>
          <cell r="V786"/>
          <cell r="W786"/>
        </row>
        <row r="787">
          <cell r="K787"/>
          <cell r="V787"/>
          <cell r="W787"/>
        </row>
        <row r="788">
          <cell r="K788"/>
          <cell r="V788"/>
          <cell r="W788"/>
        </row>
        <row r="789">
          <cell r="K789"/>
          <cell r="V789"/>
          <cell r="W789"/>
        </row>
        <row r="790">
          <cell r="K790"/>
          <cell r="V790"/>
          <cell r="W790"/>
        </row>
        <row r="791">
          <cell r="K791"/>
          <cell r="V791"/>
          <cell r="W791"/>
        </row>
        <row r="792">
          <cell r="K792"/>
          <cell r="V792"/>
          <cell r="W792"/>
        </row>
        <row r="793">
          <cell r="K793"/>
          <cell r="V793"/>
          <cell r="W793"/>
        </row>
        <row r="794">
          <cell r="K794"/>
          <cell r="V794"/>
          <cell r="W794"/>
        </row>
        <row r="795">
          <cell r="K795"/>
          <cell r="V795"/>
          <cell r="W795"/>
        </row>
        <row r="796">
          <cell r="K796"/>
          <cell r="V796"/>
          <cell r="W796"/>
        </row>
        <row r="797">
          <cell r="K797"/>
          <cell r="V797"/>
          <cell r="W797"/>
        </row>
        <row r="798">
          <cell r="K798"/>
          <cell r="V798"/>
          <cell r="W798"/>
        </row>
        <row r="799">
          <cell r="K799"/>
          <cell r="V799"/>
          <cell r="W799"/>
        </row>
        <row r="800">
          <cell r="K800"/>
          <cell r="V800"/>
          <cell r="W800"/>
        </row>
        <row r="801">
          <cell r="K801"/>
          <cell r="V801"/>
          <cell r="W801"/>
        </row>
        <row r="802">
          <cell r="K802"/>
          <cell r="V802"/>
          <cell r="W802"/>
        </row>
        <row r="803">
          <cell r="K803"/>
          <cell r="V803"/>
          <cell r="W803"/>
        </row>
        <row r="804">
          <cell r="K804"/>
          <cell r="V804"/>
          <cell r="W804"/>
        </row>
        <row r="805">
          <cell r="K805"/>
          <cell r="V805"/>
          <cell r="W805"/>
        </row>
        <row r="806">
          <cell r="K806"/>
          <cell r="V806"/>
          <cell r="W806"/>
        </row>
        <row r="807">
          <cell r="K807"/>
          <cell r="V807"/>
          <cell r="W807"/>
        </row>
        <row r="808">
          <cell r="K808"/>
          <cell r="V808"/>
          <cell r="W808"/>
        </row>
        <row r="809">
          <cell r="K809"/>
          <cell r="V809"/>
          <cell r="W809"/>
        </row>
        <row r="810">
          <cell r="K810"/>
          <cell r="V810"/>
          <cell r="W810"/>
        </row>
        <row r="811">
          <cell r="K811"/>
          <cell r="V811"/>
          <cell r="W811"/>
        </row>
        <row r="812">
          <cell r="K812"/>
          <cell r="V812"/>
          <cell r="W812"/>
        </row>
        <row r="813">
          <cell r="K813"/>
          <cell r="V813"/>
          <cell r="W813"/>
        </row>
        <row r="814">
          <cell r="K814"/>
          <cell r="V814"/>
          <cell r="W814"/>
        </row>
        <row r="815">
          <cell r="K815"/>
          <cell r="V815"/>
          <cell r="W815"/>
        </row>
        <row r="816">
          <cell r="K816"/>
          <cell r="V816"/>
          <cell r="W816"/>
        </row>
        <row r="817">
          <cell r="K817"/>
          <cell r="V817"/>
          <cell r="W817"/>
        </row>
        <row r="818">
          <cell r="K818"/>
          <cell r="V818"/>
          <cell r="W818"/>
        </row>
        <row r="819">
          <cell r="K819"/>
          <cell r="V819"/>
          <cell r="W819"/>
        </row>
        <row r="820">
          <cell r="K820"/>
          <cell r="V820"/>
          <cell r="W820"/>
        </row>
        <row r="821">
          <cell r="K821"/>
          <cell r="V821"/>
          <cell r="W821"/>
        </row>
        <row r="822">
          <cell r="K822"/>
          <cell r="V822"/>
          <cell r="W822"/>
        </row>
        <row r="823">
          <cell r="K823"/>
          <cell r="V823"/>
          <cell r="W823"/>
        </row>
        <row r="824">
          <cell r="K824"/>
          <cell r="V824"/>
          <cell r="W824"/>
        </row>
        <row r="825">
          <cell r="K825"/>
          <cell r="V825"/>
          <cell r="W825"/>
        </row>
        <row r="826">
          <cell r="K826"/>
          <cell r="V826"/>
          <cell r="W826"/>
        </row>
        <row r="827">
          <cell r="K827"/>
          <cell r="V827"/>
          <cell r="W827"/>
        </row>
        <row r="828">
          <cell r="K828"/>
          <cell r="V828"/>
          <cell r="W828"/>
        </row>
        <row r="829">
          <cell r="K829"/>
          <cell r="V829"/>
          <cell r="W829"/>
        </row>
        <row r="830">
          <cell r="K830"/>
          <cell r="V830"/>
          <cell r="W830"/>
        </row>
        <row r="831">
          <cell r="K831"/>
          <cell r="V831"/>
          <cell r="W831"/>
        </row>
        <row r="832">
          <cell r="K832"/>
          <cell r="V832"/>
          <cell r="W832"/>
        </row>
        <row r="833">
          <cell r="K833"/>
          <cell r="V833"/>
          <cell r="W833"/>
        </row>
        <row r="834">
          <cell r="K834"/>
          <cell r="V834"/>
          <cell r="W834"/>
        </row>
        <row r="835">
          <cell r="K835"/>
          <cell r="V835"/>
          <cell r="W835"/>
        </row>
        <row r="836">
          <cell r="K836"/>
          <cell r="V836"/>
          <cell r="W836"/>
        </row>
        <row r="837">
          <cell r="K837"/>
          <cell r="V837"/>
          <cell r="W837"/>
        </row>
        <row r="838">
          <cell r="K838"/>
          <cell r="V838"/>
          <cell r="W838"/>
        </row>
        <row r="839">
          <cell r="K839"/>
          <cell r="V839"/>
          <cell r="W839"/>
        </row>
        <row r="840">
          <cell r="K840"/>
          <cell r="V840"/>
          <cell r="W840"/>
        </row>
        <row r="841">
          <cell r="K841"/>
          <cell r="V841"/>
          <cell r="W841"/>
        </row>
        <row r="842">
          <cell r="K842"/>
          <cell r="V842"/>
          <cell r="W842"/>
        </row>
        <row r="843">
          <cell r="K843"/>
          <cell r="V843"/>
          <cell r="W843"/>
        </row>
        <row r="844">
          <cell r="K844"/>
          <cell r="V844"/>
          <cell r="W844"/>
        </row>
      </sheetData>
      <sheetData sheetId="5"/>
      <sheetData sheetId="6">
        <row r="1">
          <cell r="B1" t="str">
            <v>2023-10-08 → 2024-01-08の受注実績を(I)列に表示しています</v>
          </cell>
          <cell r="C1"/>
          <cell r="F1" t="str">
            <v>背景黄色原価：4月新原価</v>
          </cell>
          <cell r="J1" t="str">
            <v>2024/01/09_02:42</v>
          </cell>
          <cell r="K1" t="str">
            <v>2024/01/09_07:31</v>
          </cell>
          <cell r="N1" t="str">
            <v>PT設定なし</v>
          </cell>
          <cell r="O1" t="str">
            <v>PT3倍</v>
          </cell>
          <cell r="V1" t="str">
            <v>PT設定なし</v>
          </cell>
          <cell r="W1"/>
        </row>
        <row r="2">
          <cell r="B2" t="str">
            <v>DUNLOP</v>
          </cell>
          <cell r="C2"/>
          <cell r="D2"/>
          <cell r="E2"/>
          <cell r="F2"/>
          <cell r="G2"/>
          <cell r="H2"/>
          <cell r="I2"/>
          <cell r="J2"/>
          <cell r="K2"/>
          <cell r="L2" t="str">
            <v>ヤフー</v>
          </cell>
          <cell r="M2"/>
          <cell r="N2"/>
          <cell r="O2"/>
          <cell r="P2"/>
          <cell r="Q2"/>
          <cell r="R2"/>
          <cell r="S2"/>
          <cell r="T2"/>
          <cell r="U2"/>
          <cell r="V2" t="str">
            <v>楽天</v>
          </cell>
          <cell r="W2"/>
          <cell r="X2"/>
          <cell r="Y2"/>
          <cell r="Z2"/>
          <cell r="AA2"/>
          <cell r="AB2"/>
          <cell r="AC2"/>
          <cell r="AD2"/>
          <cell r="AE2"/>
          <cell r="AF2"/>
          <cell r="AG2" t="str">
            <v>AU</v>
          </cell>
          <cell r="AH2"/>
        </row>
        <row r="3">
          <cell r="B3"/>
          <cell r="C3"/>
          <cell r="D3"/>
          <cell r="E3"/>
          <cell r="F3"/>
          <cell r="G3"/>
          <cell r="H3"/>
          <cell r="I3"/>
          <cell r="J3"/>
          <cell r="K3"/>
          <cell r="L3" t="str">
            <v>SC</v>
          </cell>
          <cell r="M3"/>
          <cell r="N3"/>
          <cell r="O3"/>
          <cell r="P3"/>
          <cell r="Q3"/>
          <cell r="R3"/>
          <cell r="S3"/>
          <cell r="T3"/>
          <cell r="U3"/>
          <cell r="V3" t="str">
            <v>SC</v>
          </cell>
          <cell r="W3" t="str">
            <v>SP</v>
          </cell>
          <cell r="X3"/>
          <cell r="Y3"/>
          <cell r="Z3"/>
          <cell r="AA3"/>
          <cell r="AB3"/>
          <cell r="AC3"/>
          <cell r="AD3"/>
          <cell r="AE3"/>
          <cell r="AF3"/>
          <cell r="AG3" t="str">
            <v>SC</v>
          </cell>
          <cell r="AH3"/>
        </row>
        <row r="4">
          <cell r="B4" t="str">
            <v>商品コード</v>
          </cell>
          <cell r="C4" t="str">
            <v>JANコード</v>
          </cell>
          <cell r="D4" t="str">
            <v>メーカー
CODE</v>
          </cell>
          <cell r="E4" t="str">
            <v>パターン</v>
          </cell>
          <cell r="F4" t="str">
            <v>サイズ</v>
          </cell>
          <cell r="G4" t="str">
            <v>サイズ略</v>
          </cell>
          <cell r="H4" t="str">
            <v>A表</v>
          </cell>
          <cell r="I4" t="str">
            <v>最終原価</v>
          </cell>
          <cell r="J4" t="str">
            <v>実績</v>
          </cell>
          <cell r="K4" t="str">
            <v>在庫</v>
          </cell>
          <cell r="L4" t="str">
            <v>売価
（送料込）</v>
          </cell>
          <cell r="M4" t="str">
            <v>送料別
（税抜）</v>
          </cell>
          <cell r="N4" t="str">
            <v>粗利率</v>
          </cell>
          <cell r="O4" t="str">
            <v>備考</v>
          </cell>
          <cell r="P4" t="str">
            <v>自社
差異</v>
          </cell>
          <cell r="Q4" t="str">
            <v>更新</v>
          </cell>
          <cell r="R4" t="str">
            <v>ヤフー
最安値
（送料込）</v>
          </cell>
          <cell r="S4" t="str">
            <v>店舗名</v>
          </cell>
          <cell r="T4" t="str">
            <v>前回金額</v>
          </cell>
          <cell r="U4" t="str">
            <v>前回
差異</v>
          </cell>
          <cell r="V4" t="str">
            <v>売価
（送料込）</v>
          </cell>
          <cell r="W4" t="str">
            <v>売価
（送料込）</v>
          </cell>
          <cell r="X4" t="str">
            <v>送料別
（税抜）</v>
          </cell>
          <cell r="Y4" t="str">
            <v>粗利率</v>
          </cell>
          <cell r="Z4" t="str">
            <v>備考</v>
          </cell>
          <cell r="AA4" t="str">
            <v>自社
差異</v>
          </cell>
          <cell r="AB4" t="str">
            <v>更新</v>
          </cell>
          <cell r="AC4" t="str">
            <v>楽天
最安値
（送料込）</v>
          </cell>
          <cell r="AD4" t="str">
            <v>店舗名</v>
          </cell>
          <cell r="AE4" t="str">
            <v>前回金額</v>
          </cell>
          <cell r="AF4" t="str">
            <v>前回
差異</v>
          </cell>
          <cell r="AG4" t="str">
            <v>商品LotNo
単品</v>
          </cell>
          <cell r="AH4" t="str">
            <v>商品LotNo
4本セット</v>
          </cell>
        </row>
        <row r="5">
          <cell r="B5">
            <v>1956515167068</v>
          </cell>
          <cell r="C5">
            <v>4981160780628</v>
          </cell>
          <cell r="D5" t="str">
            <v>327764</v>
          </cell>
          <cell r="E5" t="str">
            <v>LE MANS V</v>
          </cell>
          <cell r="F5" t="str">
            <v>195/65R15 91H（在庫限り）</v>
          </cell>
          <cell r="G5" t="str">
            <v>195/65R15</v>
          </cell>
          <cell r="H5">
            <v>17900</v>
          </cell>
          <cell r="I5">
            <v>7960</v>
          </cell>
          <cell r="J5">
            <v>0</v>
          </cell>
          <cell r="K5">
            <v>0</v>
          </cell>
          <cell r="L5">
            <v>9200</v>
          </cell>
          <cell r="M5">
            <v>7954.5454550000004</v>
          </cell>
          <cell r="N5">
            <v>-6.8571428570000004E-4</v>
          </cell>
          <cell r="O5"/>
          <cell r="P5">
            <v>790</v>
          </cell>
          <cell r="Q5">
            <v>44931</v>
          </cell>
          <cell r="R5">
            <v>9990</v>
          </cell>
          <cell r="S5" t="str">
            <v>アークタイヤ</v>
          </cell>
          <cell r="T5">
            <v>9990</v>
          </cell>
          <cell r="U5">
            <v>0</v>
          </cell>
          <cell r="V5">
            <v>10700</v>
          </cell>
          <cell r="W5">
            <v>10280</v>
          </cell>
          <cell r="X5">
            <v>8936.363636</v>
          </cell>
          <cell r="Y5">
            <v>0.1092573754</v>
          </cell>
          <cell r="Z5">
            <v>41120</v>
          </cell>
          <cell r="AA5">
            <v>-10</v>
          </cell>
          <cell r="AB5">
            <v>44931</v>
          </cell>
          <cell r="AC5">
            <v>10270</v>
          </cell>
          <cell r="AD5" t="str">
            <v>アークタイヤ</v>
          </cell>
          <cell r="AE5">
            <v>10270</v>
          </cell>
          <cell r="AF5">
            <v>0</v>
          </cell>
          <cell r="AG5"/>
          <cell r="AH5"/>
        </row>
        <row r="6">
          <cell r="B6">
            <v>1856016167065</v>
          </cell>
          <cell r="C6">
            <v>4981160803433</v>
          </cell>
          <cell r="D6" t="str">
            <v>327814</v>
          </cell>
          <cell r="E6" t="str">
            <v>LE MANS V</v>
          </cell>
          <cell r="F6" t="str">
            <v>185/60R16 86H（在庫限り）</v>
          </cell>
          <cell r="G6" t="str">
            <v>185/60R16</v>
          </cell>
          <cell r="H6">
            <v>18600</v>
          </cell>
          <cell r="I6">
            <v>8270</v>
          </cell>
          <cell r="J6">
            <v>0</v>
          </cell>
          <cell r="K6">
            <v>1</v>
          </cell>
          <cell r="L6">
            <v>9480</v>
          </cell>
          <cell r="M6">
            <v>8140.9090910000004</v>
          </cell>
          <cell r="N6">
            <v>-1.5857063090000002E-2</v>
          </cell>
          <cell r="O6"/>
          <cell r="P6">
            <v>1710</v>
          </cell>
          <cell r="Q6">
            <v>45257</v>
          </cell>
          <cell r="R6">
            <v>11190</v>
          </cell>
          <cell r="S6" t="str">
            <v>トミータイヤ</v>
          </cell>
          <cell r="T6">
            <v>11190</v>
          </cell>
          <cell r="U6">
            <v>0</v>
          </cell>
          <cell r="V6">
            <v>11200</v>
          </cell>
          <cell r="W6">
            <v>11150</v>
          </cell>
          <cell r="X6">
            <v>9659.0909090000005</v>
          </cell>
          <cell r="Y6">
            <v>0.14381176470000001</v>
          </cell>
          <cell r="Z6"/>
          <cell r="AA6">
            <v>150</v>
          </cell>
          <cell r="AB6">
            <v>45257</v>
          </cell>
          <cell r="AC6">
            <v>11300</v>
          </cell>
          <cell r="AD6" t="str">
            <v>アークタイヤ 楽天市場店</v>
          </cell>
          <cell r="AE6">
            <v>11300</v>
          </cell>
          <cell r="AF6">
            <v>0</v>
          </cell>
          <cell r="AG6" t="str">
            <v/>
          </cell>
          <cell r="AH6" t="str">
            <v/>
          </cell>
        </row>
        <row r="7">
          <cell r="B7">
            <v>2055017167060</v>
          </cell>
          <cell r="C7">
            <v>4981160794304</v>
          </cell>
          <cell r="D7" t="str">
            <v>327794</v>
          </cell>
          <cell r="E7" t="str">
            <v>LE MANS V</v>
          </cell>
          <cell r="F7" t="str">
            <v>205/50R17 93V XL（在庫限り）</v>
          </cell>
          <cell r="G7" t="str">
            <v>205/50R17</v>
          </cell>
          <cell r="H7">
            <v>27100</v>
          </cell>
          <cell r="I7">
            <v>12200</v>
          </cell>
          <cell r="J7">
            <v>0</v>
          </cell>
          <cell r="K7">
            <v>0</v>
          </cell>
          <cell r="L7">
            <v>14280</v>
          </cell>
          <cell r="M7">
            <v>12572.727269999999</v>
          </cell>
          <cell r="N7">
            <v>2.9645697759999999E-2</v>
          </cell>
          <cell r="O7"/>
          <cell r="P7">
            <v>1060</v>
          </cell>
          <cell r="Q7">
            <v>44931</v>
          </cell>
          <cell r="R7">
            <v>15340</v>
          </cell>
          <cell r="S7" t="str">
            <v>アークタイヤ</v>
          </cell>
          <cell r="T7">
            <v>15340</v>
          </cell>
          <cell r="U7">
            <v>0</v>
          </cell>
          <cell r="V7">
            <v>16200</v>
          </cell>
          <cell r="W7">
            <v>15350</v>
          </cell>
          <cell r="X7">
            <v>13545.45455</v>
          </cell>
          <cell r="Y7">
            <v>9.9328859059999997E-2</v>
          </cell>
          <cell r="Z7">
            <v>61400</v>
          </cell>
          <cell r="AA7">
            <v>-60</v>
          </cell>
          <cell r="AB7">
            <v>44931</v>
          </cell>
          <cell r="AC7">
            <v>15290</v>
          </cell>
          <cell r="AD7" t="str">
            <v>アークタイヤ</v>
          </cell>
          <cell r="AE7">
            <v>15290</v>
          </cell>
          <cell r="AF7">
            <v>0</v>
          </cell>
          <cell r="AG7"/>
          <cell r="AH7"/>
        </row>
        <row r="8">
          <cell r="B8">
            <v>2055516167066</v>
          </cell>
          <cell r="C8">
            <v>4981160790283</v>
          </cell>
          <cell r="D8" t="str">
            <v>327786</v>
          </cell>
          <cell r="E8" t="str">
            <v>LE MANS V</v>
          </cell>
          <cell r="F8" t="str">
            <v>205/55R16 91V（在庫限り）</v>
          </cell>
          <cell r="G8" t="str">
            <v>205/55R16</v>
          </cell>
          <cell r="H8">
            <v>22400</v>
          </cell>
          <cell r="I8">
            <v>10030</v>
          </cell>
          <cell r="J8">
            <v>0</v>
          </cell>
          <cell r="K8">
            <v>0</v>
          </cell>
          <cell r="L8">
            <v>11800</v>
          </cell>
          <cell r="M8">
            <v>10318.18182</v>
          </cell>
          <cell r="N8">
            <v>2.7929515419999999E-2</v>
          </cell>
          <cell r="O8"/>
          <cell r="P8">
            <v>480</v>
          </cell>
          <cell r="Q8">
            <v>44931</v>
          </cell>
          <cell r="R8">
            <v>12280</v>
          </cell>
          <cell r="S8" t="str">
            <v>アークタイヤ</v>
          </cell>
          <cell r="T8">
            <v>12280</v>
          </cell>
          <cell r="U8">
            <v>0</v>
          </cell>
          <cell r="V8">
            <v>13400</v>
          </cell>
          <cell r="W8">
            <v>12650</v>
          </cell>
          <cell r="X8">
            <v>11090.909089999999</v>
          </cell>
          <cell r="Y8">
            <v>9.5655737699999993E-2</v>
          </cell>
          <cell r="Z8">
            <v>50600</v>
          </cell>
          <cell r="AA8">
            <v>70</v>
          </cell>
          <cell r="AB8">
            <v>44931</v>
          </cell>
          <cell r="AC8">
            <v>12720</v>
          </cell>
          <cell r="AD8" t="str">
            <v>アークタイヤ</v>
          </cell>
          <cell r="AE8">
            <v>12720</v>
          </cell>
          <cell r="AF8">
            <v>0</v>
          </cell>
          <cell r="AG8"/>
          <cell r="AH8"/>
        </row>
        <row r="9">
          <cell r="B9">
            <v>2156016167065</v>
          </cell>
          <cell r="C9">
            <v>4981160790290</v>
          </cell>
          <cell r="D9" t="str">
            <v>327787</v>
          </cell>
          <cell r="E9" t="str">
            <v>LE MANS V</v>
          </cell>
          <cell r="F9" t="str">
            <v>215/60R16 95H（在庫限り）</v>
          </cell>
          <cell r="G9" t="str">
            <v>215/60R16</v>
          </cell>
          <cell r="H9">
            <v>22200</v>
          </cell>
          <cell r="I9">
            <v>9990</v>
          </cell>
          <cell r="J9">
            <v>0</v>
          </cell>
          <cell r="K9">
            <v>0</v>
          </cell>
          <cell r="L9">
            <v>11480</v>
          </cell>
          <cell r="M9">
            <v>9618.1818179999991</v>
          </cell>
          <cell r="N9">
            <v>-3.8657844990000002E-2</v>
          </cell>
          <cell r="O9"/>
          <cell r="P9">
            <v>-770</v>
          </cell>
          <cell r="Q9">
            <v>45215</v>
          </cell>
          <cell r="R9">
            <v>10710</v>
          </cell>
          <cell r="S9" t="str">
            <v>アークタイヤ</v>
          </cell>
          <cell r="T9">
            <v>10710</v>
          </cell>
          <cell r="U9">
            <v>0</v>
          </cell>
          <cell r="V9">
            <v>13780</v>
          </cell>
          <cell r="W9">
            <v>13180</v>
          </cell>
          <cell r="X9">
            <v>11163.63636</v>
          </cell>
          <cell r="Y9">
            <v>0.1051302932</v>
          </cell>
          <cell r="Z9"/>
          <cell r="AA9">
            <v>-2470</v>
          </cell>
          <cell r="AB9">
            <v>44931</v>
          </cell>
          <cell r="AC9">
            <v>10710</v>
          </cell>
          <cell r="AD9" t="str">
            <v>アークタイヤ</v>
          </cell>
          <cell r="AE9">
            <v>10710</v>
          </cell>
          <cell r="AF9">
            <v>0</v>
          </cell>
          <cell r="AG9" t="str">
            <v/>
          </cell>
          <cell r="AH9" t="str">
            <v/>
          </cell>
        </row>
        <row r="10">
          <cell r="B10">
            <v>1955016169977</v>
          </cell>
          <cell r="C10">
            <v>4981160904666</v>
          </cell>
          <cell r="D10" t="str">
            <v>310317</v>
          </cell>
          <cell r="E10" t="str">
            <v>DIREZZA DZ102（並行）</v>
          </cell>
          <cell r="F10" t="str">
            <v>195/50R16 84V</v>
          </cell>
          <cell r="G10" t="str">
            <v>195/50R16</v>
          </cell>
          <cell r="H10" t="str">
            <v/>
          </cell>
          <cell r="I10">
            <v>7396</v>
          </cell>
          <cell r="J10">
            <v>71</v>
          </cell>
          <cell r="K10">
            <v>86</v>
          </cell>
          <cell r="L10">
            <v>10100</v>
          </cell>
          <cell r="M10">
            <v>8704.5454549999995</v>
          </cell>
          <cell r="N10">
            <v>0.1503289817</v>
          </cell>
          <cell r="O10"/>
          <cell r="P10">
            <v>-5</v>
          </cell>
          <cell r="Q10">
            <v>45299</v>
          </cell>
          <cell r="R10">
            <v>10095</v>
          </cell>
          <cell r="S10" t="str">
            <v>タイヤショップTWOMAX</v>
          </cell>
          <cell r="T10">
            <v>9620</v>
          </cell>
          <cell r="U10">
            <v>475</v>
          </cell>
          <cell r="V10"/>
          <cell r="W10">
            <v>10060</v>
          </cell>
          <cell r="X10">
            <v>8668.1818179999991</v>
          </cell>
          <cell r="Y10">
            <v>0.1467645517</v>
          </cell>
          <cell r="Z10"/>
          <cell r="AA10">
            <v>0</v>
          </cell>
          <cell r="AB10">
            <v>45299</v>
          </cell>
          <cell r="AC10">
            <v>10060</v>
          </cell>
          <cell r="AD10" t="str">
            <v>タイヤショップZERO楽天市場店</v>
          </cell>
          <cell r="AE10">
            <v>10060</v>
          </cell>
          <cell r="AF10">
            <v>0</v>
          </cell>
          <cell r="AG10">
            <v>636964101</v>
          </cell>
          <cell r="AH10">
            <v>636964113</v>
          </cell>
        </row>
        <row r="11">
          <cell r="B11">
            <v>2054517169970</v>
          </cell>
          <cell r="C11" t="str">
            <v/>
          </cell>
          <cell r="D11" t="str">
            <v/>
          </cell>
          <cell r="E11" t="str">
            <v>DIREZZA DZ102（並行）</v>
          </cell>
          <cell r="F11" t="str">
            <v>205/45R17 84W</v>
          </cell>
          <cell r="G11" t="str">
            <v>205/45R17</v>
          </cell>
          <cell r="H11" t="str">
            <v/>
          </cell>
          <cell r="I11">
            <v>7477</v>
          </cell>
          <cell r="J11">
            <v>18</v>
          </cell>
          <cell r="K11">
            <v>0</v>
          </cell>
          <cell r="L11">
            <v>10380</v>
          </cell>
          <cell r="M11">
            <v>8959.0909090000005</v>
          </cell>
          <cell r="N11">
            <v>0.16542871640000001</v>
          </cell>
          <cell r="O11"/>
          <cell r="P11">
            <v>-230</v>
          </cell>
          <cell r="Q11">
            <v>45299</v>
          </cell>
          <cell r="R11">
            <v>10150</v>
          </cell>
          <cell r="S11" t="str">
            <v>日光商会</v>
          </cell>
          <cell r="T11">
            <v>10150</v>
          </cell>
          <cell r="U11">
            <v>0</v>
          </cell>
          <cell r="V11"/>
          <cell r="W11">
            <v>10400</v>
          </cell>
          <cell r="X11">
            <v>8977.2727269999996</v>
          </cell>
          <cell r="Y11">
            <v>0.16711898729999999</v>
          </cell>
          <cell r="Z11"/>
          <cell r="AA11">
            <v>-249</v>
          </cell>
          <cell r="AB11">
            <v>45299</v>
          </cell>
          <cell r="AC11">
            <v>10151</v>
          </cell>
          <cell r="AD11" t="str">
            <v>日光商会</v>
          </cell>
          <cell r="AE11">
            <v>10151</v>
          </cell>
          <cell r="AF11">
            <v>0</v>
          </cell>
          <cell r="AG11">
            <v>636964099</v>
          </cell>
          <cell r="AH11">
            <v>636964111</v>
          </cell>
        </row>
        <row r="12">
          <cell r="B12">
            <v>2154517169977</v>
          </cell>
          <cell r="C12" t="str">
            <v/>
          </cell>
          <cell r="D12" t="str">
            <v/>
          </cell>
          <cell r="E12" t="str">
            <v>DIREZZA DZ102（並行）</v>
          </cell>
          <cell r="F12" t="str">
            <v>215/45R17 87W</v>
          </cell>
          <cell r="G12" t="str">
            <v>215/45R17</v>
          </cell>
          <cell r="H12" t="str">
            <v/>
          </cell>
          <cell r="I12">
            <v>7768</v>
          </cell>
          <cell r="J12">
            <v>36</v>
          </cell>
          <cell r="K12">
            <v>2</v>
          </cell>
          <cell r="L12">
            <v>10580</v>
          </cell>
          <cell r="M12">
            <v>9140.9090909999995</v>
          </cell>
          <cell r="N12">
            <v>0.15019393340000001</v>
          </cell>
          <cell r="O12"/>
          <cell r="P12">
            <v>-380</v>
          </cell>
          <cell r="Q12">
            <v>45299</v>
          </cell>
          <cell r="R12">
            <v>10200</v>
          </cell>
          <cell r="S12" t="str">
            <v>日光商会</v>
          </cell>
          <cell r="T12">
            <v>10200</v>
          </cell>
          <cell r="U12">
            <v>0</v>
          </cell>
          <cell r="V12"/>
          <cell r="W12">
            <v>10600</v>
          </cell>
          <cell r="X12">
            <v>9159.0909090000005</v>
          </cell>
          <cell r="Y12">
            <v>0.15188089330000001</v>
          </cell>
          <cell r="Z12"/>
          <cell r="AA12">
            <v>-1600</v>
          </cell>
          <cell r="AB12">
            <v>45299</v>
          </cell>
          <cell r="AC12">
            <v>9000</v>
          </cell>
          <cell r="AD12" t="str">
            <v>タイヤスクエアミツヤ</v>
          </cell>
          <cell r="AE12">
            <v>9000</v>
          </cell>
          <cell r="AF12">
            <v>0</v>
          </cell>
          <cell r="AG12">
            <v>636964097</v>
          </cell>
          <cell r="AH12">
            <v>636964109</v>
          </cell>
        </row>
        <row r="13">
          <cell r="B13">
            <v>2254517169974</v>
          </cell>
          <cell r="C13">
            <v>4981160904802</v>
          </cell>
          <cell r="D13" t="str">
            <v>310345</v>
          </cell>
          <cell r="E13" t="str">
            <v>DIREZZA DZ102（並行）</v>
          </cell>
          <cell r="F13" t="str">
            <v>225/45R17 94W XL</v>
          </cell>
          <cell r="G13" t="str">
            <v>225/45R17</v>
          </cell>
          <cell r="H13" t="str">
            <v/>
          </cell>
          <cell r="I13">
            <v>7760</v>
          </cell>
          <cell r="J13">
            <v>42</v>
          </cell>
          <cell r="K13">
            <v>0</v>
          </cell>
          <cell r="L13">
            <v>10680</v>
          </cell>
          <cell r="M13">
            <v>9231.8181820000009</v>
          </cell>
          <cell r="N13">
            <v>0.15942885279999999</v>
          </cell>
          <cell r="O13"/>
          <cell r="P13">
            <v>320</v>
          </cell>
          <cell r="Q13">
            <v>45299</v>
          </cell>
          <cell r="R13">
            <v>11000</v>
          </cell>
          <cell r="S13" t="str">
            <v>日光商会</v>
          </cell>
          <cell r="T13">
            <v>10800</v>
          </cell>
          <cell r="U13">
            <v>200</v>
          </cell>
          <cell r="V13"/>
          <cell r="W13">
            <v>10450</v>
          </cell>
          <cell r="X13">
            <v>9022.7272730000004</v>
          </cell>
          <cell r="Y13">
            <v>0.13994962220000001</v>
          </cell>
          <cell r="Z13"/>
          <cell r="AA13">
            <v>550</v>
          </cell>
          <cell r="AB13">
            <v>45299</v>
          </cell>
          <cell r="AC13">
            <v>11000</v>
          </cell>
          <cell r="AD13" t="str">
            <v>日光商会</v>
          </cell>
          <cell r="AE13">
            <v>11000</v>
          </cell>
          <cell r="AF13">
            <v>0</v>
          </cell>
          <cell r="AG13">
            <v>636964100</v>
          </cell>
          <cell r="AH13">
            <v>636964112</v>
          </cell>
        </row>
        <row r="14">
          <cell r="B14">
            <v>2155017169979</v>
          </cell>
          <cell r="C14">
            <v>4981160904734</v>
          </cell>
          <cell r="D14" t="str">
            <v>310331</v>
          </cell>
          <cell r="E14" t="str">
            <v>DIREZZA DZ102（並行）</v>
          </cell>
          <cell r="F14" t="str">
            <v>215/50R17 91V</v>
          </cell>
          <cell r="G14" t="str">
            <v>215/50R17</v>
          </cell>
          <cell r="H14" t="str">
            <v/>
          </cell>
          <cell r="I14">
            <v>8320</v>
          </cell>
          <cell r="J14">
            <v>20</v>
          </cell>
          <cell r="K14">
            <v>68</v>
          </cell>
          <cell r="L14">
            <v>11880</v>
          </cell>
          <cell r="M14">
            <v>9845.4545450000005</v>
          </cell>
          <cell r="N14">
            <v>0.15493998149999999</v>
          </cell>
          <cell r="O14"/>
          <cell r="P14">
            <v>-580</v>
          </cell>
          <cell r="Q14">
            <v>45299</v>
          </cell>
          <cell r="R14">
            <v>11300</v>
          </cell>
          <cell r="S14" t="str">
            <v>日光商会</v>
          </cell>
          <cell r="T14">
            <v>11200</v>
          </cell>
          <cell r="U14">
            <v>100</v>
          </cell>
          <cell r="V14"/>
          <cell r="W14">
            <v>11790</v>
          </cell>
          <cell r="X14">
            <v>9763.636364</v>
          </cell>
          <cell r="Y14">
            <v>0.14785847299999999</v>
          </cell>
          <cell r="Z14"/>
          <cell r="AA14">
            <v>-490</v>
          </cell>
          <cell r="AB14">
            <v>45299</v>
          </cell>
          <cell r="AC14">
            <v>11300</v>
          </cell>
          <cell r="AD14" t="str">
            <v>日光商会</v>
          </cell>
          <cell r="AE14">
            <v>11300</v>
          </cell>
          <cell r="AF14">
            <v>0</v>
          </cell>
          <cell r="AG14">
            <v>636964098</v>
          </cell>
          <cell r="AH14">
            <v>636964110</v>
          </cell>
        </row>
        <row r="15">
          <cell r="B15">
            <v>2153518169979</v>
          </cell>
          <cell r="C15" t="str">
            <v/>
          </cell>
          <cell r="D15" t="str">
            <v/>
          </cell>
          <cell r="E15" t="str">
            <v>DIREZZA DZ102（並行）</v>
          </cell>
          <cell r="F15" t="str">
            <v>215/35R18 84W</v>
          </cell>
          <cell r="G15" t="str">
            <v>215/35R18</v>
          </cell>
          <cell r="H15" t="str">
            <v/>
          </cell>
          <cell r="I15">
            <v>8481</v>
          </cell>
          <cell r="J15">
            <v>1</v>
          </cell>
          <cell r="K15">
            <v>3</v>
          </cell>
          <cell r="L15">
            <v>12860</v>
          </cell>
          <cell r="M15">
            <v>10736.36364</v>
          </cell>
          <cell r="N15">
            <v>0.21006773919999999</v>
          </cell>
          <cell r="O15"/>
          <cell r="P15">
            <v>-930</v>
          </cell>
          <cell r="Q15">
            <v>45299</v>
          </cell>
          <cell r="R15">
            <v>11930</v>
          </cell>
          <cell r="S15" t="str">
            <v>トミータイヤ</v>
          </cell>
          <cell r="T15">
            <v>11800</v>
          </cell>
          <cell r="U15">
            <v>130</v>
          </cell>
          <cell r="V15"/>
          <cell r="W15">
            <v>12490</v>
          </cell>
          <cell r="X15">
            <v>10400</v>
          </cell>
          <cell r="Y15">
            <v>0.18451923079999999</v>
          </cell>
          <cell r="Z15"/>
          <cell r="AA15">
            <v>-560</v>
          </cell>
          <cell r="AB15">
            <v>45299</v>
          </cell>
          <cell r="AC15">
            <v>11930</v>
          </cell>
          <cell r="AD15" t="str">
            <v>TIRE SHOP 4U 楽天市場店</v>
          </cell>
          <cell r="AE15">
            <v>11930</v>
          </cell>
          <cell r="AF15">
            <v>0</v>
          </cell>
          <cell r="AG15">
            <v>636964094</v>
          </cell>
          <cell r="AH15">
            <v>636964106</v>
          </cell>
        </row>
        <row r="16">
          <cell r="B16">
            <v>2154018169971</v>
          </cell>
          <cell r="C16" t="str">
            <v/>
          </cell>
          <cell r="D16" t="str">
            <v/>
          </cell>
          <cell r="E16" t="str">
            <v>DIREZZA DZ102（並行）</v>
          </cell>
          <cell r="F16" t="str">
            <v>215/40R18 89W XL</v>
          </cell>
          <cell r="G16" t="str">
            <v>215/40R18</v>
          </cell>
          <cell r="H16" t="str">
            <v/>
          </cell>
          <cell r="I16">
            <v>8667</v>
          </cell>
          <cell r="J16">
            <v>50</v>
          </cell>
          <cell r="K16">
            <v>0</v>
          </cell>
          <cell r="L16">
            <v>12180</v>
          </cell>
          <cell r="M16">
            <v>10595.45455</v>
          </cell>
          <cell r="N16">
            <v>0.18200772200000001</v>
          </cell>
          <cell r="O16"/>
          <cell r="P16">
            <v>0</v>
          </cell>
          <cell r="Q16">
            <v>45299</v>
          </cell>
          <cell r="R16">
            <v>12180</v>
          </cell>
          <cell r="S16" t="str">
            <v>トミータイヤ</v>
          </cell>
          <cell r="T16">
            <v>12150</v>
          </cell>
          <cell r="U16">
            <v>30</v>
          </cell>
          <cell r="V16"/>
          <cell r="W16">
            <v>12200</v>
          </cell>
          <cell r="X16">
            <v>10613.63636</v>
          </cell>
          <cell r="Y16">
            <v>0.18340899359999999</v>
          </cell>
          <cell r="Z16"/>
          <cell r="AA16">
            <v>1200</v>
          </cell>
          <cell r="AB16">
            <v>45299</v>
          </cell>
          <cell r="AC16">
            <v>13400</v>
          </cell>
          <cell r="AD16" t="str">
            <v>タイヤショップZERO楽天市場店</v>
          </cell>
          <cell r="AE16">
            <v>13400</v>
          </cell>
          <cell r="AF16">
            <v>0</v>
          </cell>
          <cell r="AG16">
            <v>636964096</v>
          </cell>
          <cell r="AH16">
            <v>636964108</v>
          </cell>
        </row>
        <row r="17">
          <cell r="B17">
            <v>2254018169978</v>
          </cell>
          <cell r="C17" t="str">
            <v/>
          </cell>
          <cell r="D17" t="str">
            <v/>
          </cell>
          <cell r="E17" t="str">
            <v>DIREZZA DZ102（並行）</v>
          </cell>
          <cell r="F17" t="str">
            <v>225/40R18 88W</v>
          </cell>
          <cell r="G17" t="str">
            <v>225/40R18</v>
          </cell>
          <cell r="H17" t="str">
            <v/>
          </cell>
          <cell r="I17">
            <v>8367</v>
          </cell>
          <cell r="J17">
            <v>66</v>
          </cell>
          <cell r="K17">
            <v>150</v>
          </cell>
          <cell r="L17">
            <v>11380</v>
          </cell>
          <cell r="M17">
            <v>9868.1818179999991</v>
          </cell>
          <cell r="N17">
            <v>0.1521234454</v>
          </cell>
          <cell r="O17"/>
          <cell r="P17">
            <v>-1200</v>
          </cell>
          <cell r="Q17">
            <v>45299</v>
          </cell>
          <cell r="R17">
            <v>10180</v>
          </cell>
          <cell r="S17" t="str">
            <v>トミータイヤ</v>
          </cell>
          <cell r="T17">
            <v>10180</v>
          </cell>
          <cell r="U17">
            <v>0</v>
          </cell>
          <cell r="V17"/>
          <cell r="W17">
            <v>11300</v>
          </cell>
          <cell r="X17">
            <v>9795.4545450000005</v>
          </cell>
          <cell r="Y17">
            <v>0.14582830629999999</v>
          </cell>
          <cell r="Z17"/>
          <cell r="AA17">
            <v>-980</v>
          </cell>
          <cell r="AB17">
            <v>45299</v>
          </cell>
          <cell r="AC17">
            <v>10320</v>
          </cell>
          <cell r="AD17" t="str">
            <v>タイヤショップZERO楽天市場店</v>
          </cell>
          <cell r="AE17">
            <v>10320</v>
          </cell>
          <cell r="AF17">
            <v>0</v>
          </cell>
          <cell r="AG17">
            <v>636964090</v>
          </cell>
          <cell r="AH17">
            <v>636964102</v>
          </cell>
        </row>
        <row r="18">
          <cell r="B18">
            <v>2254518169973</v>
          </cell>
          <cell r="C18" t="str">
            <v/>
          </cell>
          <cell r="D18" t="str">
            <v/>
          </cell>
          <cell r="E18" t="str">
            <v>DIREZZA DZ102（並行）</v>
          </cell>
          <cell r="F18" t="str">
            <v>225/45R18 91W</v>
          </cell>
          <cell r="G18" t="str">
            <v>225/45R18</v>
          </cell>
          <cell r="H18" t="str">
            <v/>
          </cell>
          <cell r="I18">
            <v>8770</v>
          </cell>
          <cell r="J18">
            <v>38</v>
          </cell>
          <cell r="K18">
            <v>120</v>
          </cell>
          <cell r="L18">
            <v>12350</v>
          </cell>
          <cell r="M18">
            <v>10272.727269999999</v>
          </cell>
          <cell r="N18">
            <v>0.14628318579999999</v>
          </cell>
          <cell r="O18"/>
          <cell r="P18">
            <v>-50</v>
          </cell>
          <cell r="Q18">
            <v>45299</v>
          </cell>
          <cell r="R18">
            <v>12300</v>
          </cell>
          <cell r="S18" t="str">
            <v>タイヤショップTWOMAX</v>
          </cell>
          <cell r="T18">
            <v>12300</v>
          </cell>
          <cell r="U18">
            <v>0</v>
          </cell>
          <cell r="V18"/>
          <cell r="W18">
            <v>12380</v>
          </cell>
          <cell r="X18">
            <v>10300</v>
          </cell>
          <cell r="Y18">
            <v>0.1485436893</v>
          </cell>
          <cell r="Z18"/>
          <cell r="AA18">
            <v>-1080</v>
          </cell>
          <cell r="AB18">
            <v>45299</v>
          </cell>
          <cell r="AC18">
            <v>11300</v>
          </cell>
          <cell r="AD18" t="str">
            <v>激安タイヤ業販スーパー</v>
          </cell>
          <cell r="AE18">
            <v>11300</v>
          </cell>
          <cell r="AF18">
            <v>0</v>
          </cell>
          <cell r="AG18">
            <v>636964091</v>
          </cell>
          <cell r="AH18">
            <v>636964103</v>
          </cell>
        </row>
        <row r="19">
          <cell r="B19">
            <v>2255018169975</v>
          </cell>
          <cell r="C19">
            <v>4981160977035</v>
          </cell>
          <cell r="D19" t="str">
            <v>321849</v>
          </cell>
          <cell r="E19" t="str">
            <v>DIREZZA DZ102（並行）</v>
          </cell>
          <cell r="F19" t="str">
            <v>225/50R18 95W</v>
          </cell>
          <cell r="G19" t="str">
            <v>225/50R18</v>
          </cell>
          <cell r="H19" t="str">
            <v/>
          </cell>
          <cell r="I19">
            <v>9465</v>
          </cell>
          <cell r="J19">
            <v>0</v>
          </cell>
          <cell r="K19">
            <v>0</v>
          </cell>
          <cell r="L19">
            <v>13480</v>
          </cell>
          <cell r="M19">
            <v>11300</v>
          </cell>
          <cell r="N19">
            <v>0.16238938050000001</v>
          </cell>
          <cell r="O19"/>
          <cell r="P19">
            <v>1170</v>
          </cell>
          <cell r="Q19">
            <v>45299</v>
          </cell>
          <cell r="R19">
            <v>14650</v>
          </cell>
          <cell r="S19" t="str">
            <v>タイヤディーラー</v>
          </cell>
          <cell r="T19">
            <v>14650</v>
          </cell>
          <cell r="U19">
            <v>0</v>
          </cell>
          <cell r="V19"/>
          <cell r="W19">
            <v>13800</v>
          </cell>
          <cell r="X19">
            <v>11590.909089999999</v>
          </cell>
          <cell r="Y19">
            <v>0.18341176470000001</v>
          </cell>
          <cell r="Z19"/>
          <cell r="AA19">
            <v>900</v>
          </cell>
          <cell r="AB19">
            <v>45299</v>
          </cell>
          <cell r="AC19">
            <v>14700</v>
          </cell>
          <cell r="AD19" t="str">
            <v>ビックラック</v>
          </cell>
          <cell r="AE19">
            <v>14700</v>
          </cell>
          <cell r="AF19">
            <v>0</v>
          </cell>
          <cell r="AG19">
            <v>636964092</v>
          </cell>
          <cell r="AH19">
            <v>636964104</v>
          </cell>
        </row>
        <row r="20">
          <cell r="B20">
            <v>2355018169972</v>
          </cell>
          <cell r="C20" t="str">
            <v/>
          </cell>
          <cell r="D20" t="str">
            <v/>
          </cell>
          <cell r="E20" t="str">
            <v>DIREZZA DZ102（並行）</v>
          </cell>
          <cell r="F20" t="str">
            <v>235/50R18 97V</v>
          </cell>
          <cell r="G20" t="str">
            <v>235/50R18</v>
          </cell>
          <cell r="H20" t="str">
            <v/>
          </cell>
          <cell r="I20">
            <v>9763</v>
          </cell>
          <cell r="J20">
            <v>20</v>
          </cell>
          <cell r="K20">
            <v>88</v>
          </cell>
          <cell r="L20">
            <v>13800</v>
          </cell>
          <cell r="M20">
            <v>11590.909089999999</v>
          </cell>
          <cell r="N20">
            <v>0.15770196080000001</v>
          </cell>
          <cell r="O20"/>
          <cell r="P20">
            <v>-380</v>
          </cell>
          <cell r="Q20">
            <v>45299</v>
          </cell>
          <cell r="R20">
            <v>13420</v>
          </cell>
          <cell r="S20" t="str">
            <v>TIRE SHOP 4U</v>
          </cell>
          <cell r="T20">
            <v>13000</v>
          </cell>
          <cell r="U20">
            <v>420</v>
          </cell>
          <cell r="V20"/>
          <cell r="W20">
            <v>13710</v>
          </cell>
          <cell r="X20">
            <v>11509.090910000001</v>
          </cell>
          <cell r="Y20">
            <v>0.15171406000000001</v>
          </cell>
          <cell r="Z20"/>
          <cell r="AA20">
            <v>-180</v>
          </cell>
          <cell r="AB20">
            <v>45299</v>
          </cell>
          <cell r="AC20">
            <v>13530</v>
          </cell>
          <cell r="AD20" t="str">
            <v>TIRE SHOP 4U 楽天市場店</v>
          </cell>
          <cell r="AE20">
            <v>13530</v>
          </cell>
          <cell r="AF20">
            <v>0</v>
          </cell>
          <cell r="AG20">
            <v>636964093</v>
          </cell>
          <cell r="AH20">
            <v>636964105</v>
          </cell>
        </row>
        <row r="21">
          <cell r="B21">
            <v>2454018169972</v>
          </cell>
          <cell r="C21">
            <v>4981160904956</v>
          </cell>
          <cell r="D21" t="str">
            <v>310375</v>
          </cell>
          <cell r="E21" t="str">
            <v>DIREZZA DZ102（並行）</v>
          </cell>
          <cell r="F21" t="str">
            <v>245/40R18 97W XL</v>
          </cell>
          <cell r="G21" t="str">
            <v>245/40R18</v>
          </cell>
          <cell r="H21" t="str">
            <v/>
          </cell>
          <cell r="I21">
            <v>9520</v>
          </cell>
          <cell r="J21">
            <v>80</v>
          </cell>
          <cell r="K21">
            <v>1</v>
          </cell>
          <cell r="L21">
            <v>13480</v>
          </cell>
          <cell r="M21">
            <v>11300</v>
          </cell>
          <cell r="N21">
            <v>0.15752212390000001</v>
          </cell>
          <cell r="O21"/>
          <cell r="P21">
            <v>-80</v>
          </cell>
          <cell r="Q21">
            <v>45299</v>
          </cell>
          <cell r="R21">
            <v>13400</v>
          </cell>
          <cell r="S21" t="str">
            <v>タイヤショップTWOMAX</v>
          </cell>
          <cell r="T21">
            <v>12850</v>
          </cell>
          <cell r="U21">
            <v>550</v>
          </cell>
          <cell r="V21"/>
          <cell r="W21">
            <v>13600</v>
          </cell>
          <cell r="X21">
            <v>11409.090910000001</v>
          </cell>
          <cell r="Y21">
            <v>0.16557768919999999</v>
          </cell>
          <cell r="Z21"/>
          <cell r="AA21">
            <v>-150</v>
          </cell>
          <cell r="AB21">
            <v>45299</v>
          </cell>
          <cell r="AC21">
            <v>13450</v>
          </cell>
          <cell r="AD21" t="str">
            <v>ビックラック</v>
          </cell>
          <cell r="AE21">
            <v>12850</v>
          </cell>
          <cell r="AF21">
            <v>600</v>
          </cell>
          <cell r="AG21">
            <v>636964095</v>
          </cell>
          <cell r="AH21">
            <v>636964107</v>
          </cell>
        </row>
        <row r="22">
          <cell r="B22">
            <v>1756515167071</v>
          </cell>
          <cell r="C22">
            <v>4982266069693</v>
          </cell>
          <cell r="D22" t="str">
            <v>355219</v>
          </cell>
          <cell r="E22" t="str">
            <v>LE MANS V+（旧A表48掛）</v>
          </cell>
          <cell r="F22" t="str">
            <v>175/65R15 84H</v>
          </cell>
          <cell r="G22" t="str">
            <v>175/65R15</v>
          </cell>
          <cell r="H22">
            <v>13900</v>
          </cell>
          <cell r="I22">
            <v>6400</v>
          </cell>
          <cell r="J22">
            <v>0</v>
          </cell>
          <cell r="K22">
            <v>0</v>
          </cell>
          <cell r="L22">
            <v>8740</v>
          </cell>
          <cell r="M22">
            <v>7468.181818</v>
          </cell>
          <cell r="N22">
            <v>0.14303104080000001</v>
          </cell>
          <cell r="O22"/>
          <cell r="P22">
            <v>-540</v>
          </cell>
          <cell r="Q22">
            <v>45299</v>
          </cell>
          <cell r="R22">
            <v>8200</v>
          </cell>
          <cell r="S22" t="str">
            <v>アークタイヤ</v>
          </cell>
          <cell r="T22">
            <v>8200</v>
          </cell>
          <cell r="U22">
            <v>0</v>
          </cell>
          <cell r="V22">
            <v>8860</v>
          </cell>
          <cell r="W22">
            <v>9540</v>
          </cell>
          <cell r="X22">
            <v>8195.4545450000005</v>
          </cell>
          <cell r="Y22">
            <v>0.2190793123</v>
          </cell>
          <cell r="Z22"/>
          <cell r="AA22">
            <v>-1140</v>
          </cell>
          <cell r="AB22">
            <v>45299</v>
          </cell>
          <cell r="AC22">
            <v>8400</v>
          </cell>
          <cell r="AD22" t="str">
            <v>アークタイヤ 楽天市場店</v>
          </cell>
          <cell r="AE22">
            <v>8400</v>
          </cell>
          <cell r="AF22">
            <v>0</v>
          </cell>
          <cell r="AG22" t="str">
            <v/>
          </cell>
          <cell r="AH22" t="str">
            <v/>
          </cell>
        </row>
        <row r="23">
          <cell r="B23">
            <v>1856515167078</v>
          </cell>
          <cell r="C23">
            <v>4982266069259</v>
          </cell>
          <cell r="D23" t="str">
            <v>355175</v>
          </cell>
          <cell r="E23" t="str">
            <v>LE MANS V+（旧A表48掛）</v>
          </cell>
          <cell r="F23" t="str">
            <v>185/65R15 88H</v>
          </cell>
          <cell r="G23" t="str">
            <v>185/65R15</v>
          </cell>
          <cell r="H23">
            <v>16000</v>
          </cell>
          <cell r="I23">
            <v>7360</v>
          </cell>
          <cell r="J23">
            <v>0</v>
          </cell>
          <cell r="K23">
            <v>0</v>
          </cell>
          <cell r="L23">
            <v>9980</v>
          </cell>
          <cell r="M23">
            <v>8595.4545450000005</v>
          </cell>
          <cell r="N23">
            <v>0.14373347440000001</v>
          </cell>
          <cell r="O23"/>
          <cell r="P23">
            <v>-580</v>
          </cell>
          <cell r="Q23">
            <v>45299</v>
          </cell>
          <cell r="R23">
            <v>9400</v>
          </cell>
          <cell r="S23" t="str">
            <v>アークタイヤ</v>
          </cell>
          <cell r="T23">
            <v>9400</v>
          </cell>
          <cell r="U23">
            <v>0</v>
          </cell>
          <cell r="V23">
            <v>10200</v>
          </cell>
          <cell r="W23">
            <v>10100</v>
          </cell>
          <cell r="X23">
            <v>8704.5454549999995</v>
          </cell>
          <cell r="Y23">
            <v>0.15446475200000001</v>
          </cell>
          <cell r="Z23"/>
          <cell r="AA23">
            <v>-500</v>
          </cell>
          <cell r="AB23">
            <v>45299</v>
          </cell>
          <cell r="AC23">
            <v>9600</v>
          </cell>
          <cell r="AD23" t="str">
            <v>アークタイヤ 楽天市場店</v>
          </cell>
          <cell r="AE23">
            <v>9600</v>
          </cell>
          <cell r="AF23">
            <v>0</v>
          </cell>
          <cell r="AG23" t="str">
            <v/>
          </cell>
          <cell r="AH23" t="str">
            <v/>
          </cell>
        </row>
        <row r="24">
          <cell r="B24">
            <v>1856015167073</v>
          </cell>
          <cell r="C24">
            <v>4982266069235</v>
          </cell>
          <cell r="D24" t="str">
            <v>355173</v>
          </cell>
          <cell r="E24" t="str">
            <v>LE MANS V+（旧A表48掛）</v>
          </cell>
          <cell r="F24" t="str">
            <v>185/60R15 84H</v>
          </cell>
          <cell r="G24" t="str">
            <v>185/60R15</v>
          </cell>
          <cell r="H24">
            <v>16800</v>
          </cell>
          <cell r="I24">
            <v>7730</v>
          </cell>
          <cell r="J24">
            <v>2</v>
          </cell>
          <cell r="K24">
            <v>0</v>
          </cell>
          <cell r="L24">
            <v>10590</v>
          </cell>
          <cell r="M24">
            <v>9150</v>
          </cell>
          <cell r="N24">
            <v>0.15519125680000001</v>
          </cell>
          <cell r="O24"/>
          <cell r="P24">
            <v>-790</v>
          </cell>
          <cell r="Q24">
            <v>45299</v>
          </cell>
          <cell r="R24">
            <v>9800</v>
          </cell>
          <cell r="S24" t="str">
            <v>アークタイヤ</v>
          </cell>
          <cell r="T24">
            <v>9800</v>
          </cell>
          <cell r="U24">
            <v>0</v>
          </cell>
          <cell r="V24">
            <v>10700</v>
          </cell>
          <cell r="W24">
            <v>10980</v>
          </cell>
          <cell r="X24">
            <v>9504.5454549999995</v>
          </cell>
          <cell r="Y24">
            <v>0.18670492590000001</v>
          </cell>
          <cell r="Z24"/>
          <cell r="AA24">
            <v>-880</v>
          </cell>
          <cell r="AB24">
            <v>45299</v>
          </cell>
          <cell r="AC24">
            <v>10100</v>
          </cell>
          <cell r="AD24" t="str">
            <v>アークタイヤ 楽天市場店</v>
          </cell>
          <cell r="AE24">
            <v>10100</v>
          </cell>
          <cell r="AF24">
            <v>0</v>
          </cell>
          <cell r="AG24" t="str">
            <v/>
          </cell>
          <cell r="AH24" t="str">
            <v/>
          </cell>
        </row>
        <row r="25">
          <cell r="B25">
            <v>1956515167075</v>
          </cell>
          <cell r="C25">
            <v>4982266069242</v>
          </cell>
          <cell r="D25" t="str">
            <v>355174</v>
          </cell>
          <cell r="E25" t="str">
            <v>LE MANS V+（旧A表48掛）</v>
          </cell>
          <cell r="F25" t="str">
            <v>195/65R15 91H</v>
          </cell>
          <cell r="G25" t="str">
            <v>195/65R15</v>
          </cell>
          <cell r="H25">
            <v>17900</v>
          </cell>
          <cell r="I25">
            <v>8240</v>
          </cell>
          <cell r="J25">
            <v>0</v>
          </cell>
          <cell r="K25">
            <v>3</v>
          </cell>
          <cell r="L25">
            <v>11320</v>
          </cell>
          <cell r="M25">
            <v>9813.636364</v>
          </cell>
          <cell r="N25">
            <v>0.1603520148</v>
          </cell>
          <cell r="O25"/>
          <cell r="P25">
            <v>-730</v>
          </cell>
          <cell r="Q25">
            <v>45299</v>
          </cell>
          <cell r="R25">
            <v>10590</v>
          </cell>
          <cell r="S25" t="str">
            <v>トミータイヤ</v>
          </cell>
          <cell r="T25">
            <v>10600</v>
          </cell>
          <cell r="U25">
            <v>-10</v>
          </cell>
          <cell r="V25">
            <v>11480</v>
          </cell>
          <cell r="W25">
            <v>11500</v>
          </cell>
          <cell r="X25">
            <v>9977.2727269999996</v>
          </cell>
          <cell r="Y25">
            <v>0.17412300680000001</v>
          </cell>
          <cell r="Z25"/>
          <cell r="AA25">
            <v>-700</v>
          </cell>
          <cell r="AB25">
            <v>45299</v>
          </cell>
          <cell r="AC25">
            <v>10800</v>
          </cell>
          <cell r="AD25" t="str">
            <v>アークタイヤ 楽天市場店</v>
          </cell>
          <cell r="AE25">
            <v>10800</v>
          </cell>
          <cell r="AF25">
            <v>0</v>
          </cell>
          <cell r="AG25" t="str">
            <v/>
          </cell>
          <cell r="AH25" t="str">
            <v/>
          </cell>
        </row>
        <row r="26">
          <cell r="B26">
            <v>1856016167072</v>
          </cell>
          <cell r="C26">
            <v>4982266069204</v>
          </cell>
          <cell r="D26" t="str">
            <v>355170</v>
          </cell>
          <cell r="E26" t="str">
            <v>LE MANS V+（旧A表48掛）</v>
          </cell>
          <cell r="F26" t="str">
            <v>185/60R16 86H</v>
          </cell>
          <cell r="G26" t="str">
            <v>185/60R16</v>
          </cell>
          <cell r="H26">
            <v>19000</v>
          </cell>
          <cell r="I26">
            <v>9120</v>
          </cell>
          <cell r="J26">
            <v>4</v>
          </cell>
          <cell r="K26">
            <v>3</v>
          </cell>
          <cell r="L26">
            <v>12300</v>
          </cell>
          <cell r="M26">
            <v>10704.54545</v>
          </cell>
          <cell r="N26">
            <v>0.14802547769999999</v>
          </cell>
          <cell r="O26"/>
          <cell r="P26">
            <v>-1200</v>
          </cell>
          <cell r="Q26">
            <v>45299</v>
          </cell>
          <cell r="R26">
            <v>11100</v>
          </cell>
          <cell r="S26" t="str">
            <v>アークタイヤ</v>
          </cell>
          <cell r="T26">
            <v>11100</v>
          </cell>
          <cell r="U26">
            <v>0</v>
          </cell>
          <cell r="V26">
            <v>11900</v>
          </cell>
          <cell r="W26">
            <v>11880</v>
          </cell>
          <cell r="X26">
            <v>10322.727269999999</v>
          </cell>
          <cell r="Y26">
            <v>0.11651254950000001</v>
          </cell>
          <cell r="Z26"/>
          <cell r="AA26">
            <v>-580</v>
          </cell>
          <cell r="AB26">
            <v>45299</v>
          </cell>
          <cell r="AC26">
            <v>11300</v>
          </cell>
          <cell r="AD26" t="str">
            <v>アークタイヤ 楽天市場店</v>
          </cell>
          <cell r="AE26">
            <v>11300</v>
          </cell>
          <cell r="AF26">
            <v>0</v>
          </cell>
          <cell r="AG26" t="str">
            <v/>
          </cell>
          <cell r="AH26" t="str">
            <v/>
          </cell>
        </row>
        <row r="27">
          <cell r="B27">
            <v>1855516167070</v>
          </cell>
          <cell r="C27">
            <v>4982266069273</v>
          </cell>
          <cell r="D27" t="str">
            <v>355177</v>
          </cell>
          <cell r="E27" t="str">
            <v>LE MANS V+（旧A表48掛）</v>
          </cell>
          <cell r="F27" t="str">
            <v>185/55R16 83V</v>
          </cell>
          <cell r="G27" t="str">
            <v>185/55R16</v>
          </cell>
          <cell r="H27">
            <v>21800</v>
          </cell>
          <cell r="I27">
            <v>10030</v>
          </cell>
          <cell r="J27">
            <v>2</v>
          </cell>
          <cell r="K27">
            <v>1</v>
          </cell>
          <cell r="L27">
            <v>13720</v>
          </cell>
          <cell r="M27">
            <v>11995.45455</v>
          </cell>
          <cell r="N27">
            <v>0.16384994319999999</v>
          </cell>
          <cell r="O27"/>
          <cell r="P27">
            <v>-930</v>
          </cell>
          <cell r="Q27">
            <v>45299</v>
          </cell>
          <cell r="R27">
            <v>12790</v>
          </cell>
          <cell r="S27" t="str">
            <v>トミータイヤ</v>
          </cell>
          <cell r="T27">
            <v>12800</v>
          </cell>
          <cell r="U27">
            <v>-10</v>
          </cell>
          <cell r="V27">
            <v>13850</v>
          </cell>
          <cell r="W27">
            <v>13940</v>
          </cell>
          <cell r="X27">
            <v>12195.45455</v>
          </cell>
          <cell r="Y27">
            <v>0.1775624301</v>
          </cell>
          <cell r="Z27"/>
          <cell r="AA27">
            <v>-1040</v>
          </cell>
          <cell r="AB27">
            <v>45299</v>
          </cell>
          <cell r="AC27">
            <v>12900</v>
          </cell>
          <cell r="AD27" t="str">
            <v>アークタイヤ 楽天市場店</v>
          </cell>
          <cell r="AE27">
            <v>12900</v>
          </cell>
          <cell r="AF27">
            <v>0</v>
          </cell>
          <cell r="AG27" t="str">
            <v/>
          </cell>
          <cell r="AH27" t="str">
            <v/>
          </cell>
        </row>
        <row r="28">
          <cell r="B28">
            <v>2055516167073</v>
          </cell>
          <cell r="C28">
            <v>4982266069303</v>
          </cell>
          <cell r="D28" t="str">
            <v>355180</v>
          </cell>
          <cell r="E28" t="str">
            <v>LE MANS V+（旧A表48掛）</v>
          </cell>
          <cell r="F28" t="str">
            <v>205/55R16 91V</v>
          </cell>
          <cell r="G28" t="str">
            <v>205/55R16</v>
          </cell>
          <cell r="H28">
            <v>22500</v>
          </cell>
          <cell r="I28">
            <v>10800</v>
          </cell>
          <cell r="J28">
            <v>2</v>
          </cell>
          <cell r="K28">
            <v>12</v>
          </cell>
          <cell r="L28">
            <v>14400</v>
          </cell>
          <cell r="M28">
            <v>12613.63636</v>
          </cell>
          <cell r="N28">
            <v>0.14378378380000001</v>
          </cell>
          <cell r="O28"/>
          <cell r="P28">
            <v>-1010</v>
          </cell>
          <cell r="Q28">
            <v>45299</v>
          </cell>
          <cell r="R28">
            <v>13390</v>
          </cell>
          <cell r="S28" t="str">
            <v>トミータイヤ</v>
          </cell>
          <cell r="T28">
            <v>13400</v>
          </cell>
          <cell r="U28">
            <v>-10</v>
          </cell>
          <cell r="V28">
            <v>14370</v>
          </cell>
          <cell r="W28">
            <v>14370</v>
          </cell>
          <cell r="X28">
            <v>12586.36364</v>
          </cell>
          <cell r="Y28">
            <v>0.14192849399999999</v>
          </cell>
          <cell r="Z28"/>
          <cell r="AA28">
            <v>-770</v>
          </cell>
          <cell r="AB28">
            <v>45299</v>
          </cell>
          <cell r="AC28">
            <v>13600</v>
          </cell>
          <cell r="AD28" t="str">
            <v>アークタイヤ 楽天市場店</v>
          </cell>
          <cell r="AE28">
            <v>13600</v>
          </cell>
          <cell r="AF28">
            <v>0</v>
          </cell>
          <cell r="AG28" t="str">
            <v/>
          </cell>
          <cell r="AH28" t="str">
            <v/>
          </cell>
        </row>
        <row r="29">
          <cell r="B29">
            <v>1954517167079</v>
          </cell>
          <cell r="C29">
            <v>4982266069327</v>
          </cell>
          <cell r="D29" t="str">
            <v>355182</v>
          </cell>
          <cell r="E29" t="str">
            <v>LE MANS V+（旧A表48掛）</v>
          </cell>
          <cell r="F29" t="str">
            <v>195/45R17 81W</v>
          </cell>
          <cell r="G29" t="str">
            <v>195/45R17</v>
          </cell>
          <cell r="H29">
            <v>27500</v>
          </cell>
          <cell r="I29">
            <v>13200</v>
          </cell>
          <cell r="J29">
            <v>1</v>
          </cell>
          <cell r="K29">
            <v>10</v>
          </cell>
          <cell r="L29">
            <v>17580</v>
          </cell>
          <cell r="M29">
            <v>15504.54545</v>
          </cell>
          <cell r="N29">
            <v>0.14863676340000001</v>
          </cell>
          <cell r="O29"/>
          <cell r="P29">
            <v>-1090</v>
          </cell>
          <cell r="Q29">
            <v>45299</v>
          </cell>
          <cell r="R29">
            <v>16490</v>
          </cell>
          <cell r="S29" t="str">
            <v>トミータイヤ</v>
          </cell>
          <cell r="T29">
            <v>16500</v>
          </cell>
          <cell r="U29">
            <v>-10</v>
          </cell>
          <cell r="V29">
            <v>17860</v>
          </cell>
          <cell r="W29">
            <v>17860</v>
          </cell>
          <cell r="X29">
            <v>15759.090910000001</v>
          </cell>
          <cell r="Y29">
            <v>0.16238823190000001</v>
          </cell>
          <cell r="Z29"/>
          <cell r="AA29">
            <v>-1260</v>
          </cell>
          <cell r="AB29">
            <v>45299</v>
          </cell>
          <cell r="AC29">
            <v>16600</v>
          </cell>
          <cell r="AD29" t="str">
            <v>アークタイヤ 楽天市場店</v>
          </cell>
          <cell r="AE29">
            <v>16600</v>
          </cell>
          <cell r="AF29">
            <v>0</v>
          </cell>
          <cell r="AG29" t="str">
            <v/>
          </cell>
          <cell r="AH29" t="str">
            <v/>
          </cell>
        </row>
        <row r="30">
          <cell r="B30">
            <v>2055017167077</v>
          </cell>
          <cell r="C30">
            <v>4982266069440</v>
          </cell>
          <cell r="D30" t="str">
            <v>355194</v>
          </cell>
          <cell r="E30" t="str">
            <v>LE MANS V+（旧A表48掛）</v>
          </cell>
          <cell r="F30" t="str">
            <v>205/50R17 93V XL</v>
          </cell>
          <cell r="G30" t="str">
            <v>205/50R17</v>
          </cell>
          <cell r="H30">
            <v>27300</v>
          </cell>
          <cell r="I30">
            <v>13110</v>
          </cell>
          <cell r="J30">
            <v>4</v>
          </cell>
          <cell r="K30">
            <v>6</v>
          </cell>
          <cell r="L30">
            <v>17500</v>
          </cell>
          <cell r="M30">
            <v>15431.81818</v>
          </cell>
          <cell r="N30">
            <v>0.1504565538</v>
          </cell>
          <cell r="O30"/>
          <cell r="P30">
            <v>-1110</v>
          </cell>
          <cell r="Q30">
            <v>45299</v>
          </cell>
          <cell r="R30">
            <v>16390</v>
          </cell>
          <cell r="S30" t="str">
            <v>トミータイヤ</v>
          </cell>
          <cell r="T30">
            <v>16400</v>
          </cell>
          <cell r="U30">
            <v>-10</v>
          </cell>
          <cell r="V30">
            <v>17650</v>
          </cell>
          <cell r="W30">
            <v>17650</v>
          </cell>
          <cell r="X30">
            <v>15568.18182</v>
          </cell>
          <cell r="Y30">
            <v>0.15789781019999999</v>
          </cell>
          <cell r="Z30"/>
          <cell r="AA30">
            <v>-1050</v>
          </cell>
          <cell r="AB30">
            <v>45299</v>
          </cell>
          <cell r="AC30">
            <v>16600</v>
          </cell>
          <cell r="AD30" t="str">
            <v>アークタイヤ 楽天市場店</v>
          </cell>
          <cell r="AE30">
            <v>16600</v>
          </cell>
          <cell r="AF30">
            <v>0</v>
          </cell>
          <cell r="AG30" t="str">
            <v/>
          </cell>
          <cell r="AH30" t="str">
            <v/>
          </cell>
        </row>
        <row r="31">
          <cell r="B31">
            <v>2154517167072</v>
          </cell>
          <cell r="C31">
            <v>4982266069297</v>
          </cell>
          <cell r="D31" t="str">
            <v>355179</v>
          </cell>
          <cell r="E31" t="str">
            <v>LE MANS V+（旧A表48掛）</v>
          </cell>
          <cell r="F31" t="str">
            <v>215/45R17 91W XL</v>
          </cell>
          <cell r="G31" t="str">
            <v>215/45R17</v>
          </cell>
          <cell r="H31">
            <v>31100</v>
          </cell>
          <cell r="I31">
            <v>14930</v>
          </cell>
          <cell r="J31">
            <v>8</v>
          </cell>
          <cell r="K31">
            <v>0</v>
          </cell>
          <cell r="L31">
            <v>19780</v>
          </cell>
          <cell r="M31">
            <v>17504.545450000001</v>
          </cell>
          <cell r="N31">
            <v>0.14707868090000001</v>
          </cell>
          <cell r="O31"/>
          <cell r="P31">
            <v>-1180</v>
          </cell>
          <cell r="Q31">
            <v>45299</v>
          </cell>
          <cell r="R31">
            <v>18600</v>
          </cell>
          <cell r="S31" t="str">
            <v>トミータイヤ</v>
          </cell>
          <cell r="T31">
            <v>18600</v>
          </cell>
          <cell r="U31">
            <v>0</v>
          </cell>
          <cell r="V31">
            <v>19670</v>
          </cell>
          <cell r="W31">
            <v>19670</v>
          </cell>
          <cell r="X31">
            <v>17404.545450000001</v>
          </cell>
          <cell r="Y31">
            <v>0.1421781144</v>
          </cell>
          <cell r="Z31"/>
          <cell r="AA31">
            <v>-20</v>
          </cell>
          <cell r="AB31">
            <v>45299</v>
          </cell>
          <cell r="AC31">
            <v>19650</v>
          </cell>
          <cell r="AD31" t="str">
            <v>ラスティーボルト</v>
          </cell>
          <cell r="AE31">
            <v>19650</v>
          </cell>
          <cell r="AF31">
            <v>0</v>
          </cell>
          <cell r="AG31" t="str">
            <v/>
          </cell>
          <cell r="AH31" t="str">
            <v/>
          </cell>
        </row>
        <row r="32">
          <cell r="B32">
            <v>1956515169864</v>
          </cell>
          <cell r="C32" t="str">
            <v/>
          </cell>
          <cell r="D32" t="str">
            <v/>
          </cell>
          <cell r="E32" t="str">
            <v>WINTER MAXX 02（並行）旧年</v>
          </cell>
          <cell r="F32" t="str">
            <v>195/65R15 91S</v>
          </cell>
          <cell r="G32" t="str">
            <v>195/65R15</v>
          </cell>
          <cell r="H32" t="str">
            <v/>
          </cell>
          <cell r="I32">
            <v>6050</v>
          </cell>
          <cell r="J32">
            <v>58</v>
          </cell>
          <cell r="K32">
            <v>0</v>
          </cell>
          <cell r="L32">
            <v>9120</v>
          </cell>
          <cell r="M32">
            <v>7813.636364</v>
          </cell>
          <cell r="N32">
            <v>0.2257126236</v>
          </cell>
          <cell r="O32"/>
          <cell r="P32">
            <v>-210</v>
          </cell>
          <cell r="Q32">
            <v>45264</v>
          </cell>
          <cell r="R32">
            <v>8910</v>
          </cell>
          <cell r="S32" t="str">
            <v>タイヤショップあやの</v>
          </cell>
          <cell r="T32">
            <v>8910</v>
          </cell>
          <cell r="U32">
            <v>0</v>
          </cell>
          <cell r="V32"/>
          <cell r="W32">
            <v>9120</v>
          </cell>
          <cell r="X32">
            <v>7813.636364</v>
          </cell>
          <cell r="Y32">
            <v>0.2257126236</v>
          </cell>
          <cell r="Z32"/>
          <cell r="AA32">
            <v>-210</v>
          </cell>
          <cell r="AB32">
            <v>45264</v>
          </cell>
          <cell r="AC32">
            <v>8910</v>
          </cell>
          <cell r="AD32" t="str">
            <v>タイヤショップあやの　楽天市場店</v>
          </cell>
          <cell r="AE32">
            <v>8910</v>
          </cell>
          <cell r="AF32">
            <v>0</v>
          </cell>
          <cell r="AG32">
            <v>650063534</v>
          </cell>
          <cell r="AH32">
            <v>650063544</v>
          </cell>
        </row>
        <row r="33">
          <cell r="B33">
            <v>2056016169864</v>
          </cell>
          <cell r="C33" t="str">
            <v/>
          </cell>
          <cell r="D33" t="str">
            <v/>
          </cell>
          <cell r="E33" t="str">
            <v>WINTER MAXX 02（並行）旧年</v>
          </cell>
          <cell r="F33" t="str">
            <v>205/60R16 92S</v>
          </cell>
          <cell r="G33" t="str">
            <v>205/60R16</v>
          </cell>
          <cell r="H33" t="str">
            <v/>
          </cell>
          <cell r="I33">
            <v>8990</v>
          </cell>
          <cell r="J33">
            <v>324</v>
          </cell>
          <cell r="K33">
            <v>0</v>
          </cell>
          <cell r="L33">
            <v>13100</v>
          </cell>
          <cell r="M33">
            <v>10954.54545</v>
          </cell>
          <cell r="N33">
            <v>0.17933609959999999</v>
          </cell>
          <cell r="O33"/>
          <cell r="P33">
            <v>0</v>
          </cell>
          <cell r="Q33">
            <v>45264</v>
          </cell>
          <cell r="R33">
            <v>13100</v>
          </cell>
          <cell r="S33" t="str">
            <v>庄内タイヤ中古・アウトレット店</v>
          </cell>
          <cell r="T33">
            <v>13100</v>
          </cell>
          <cell r="U33">
            <v>0</v>
          </cell>
          <cell r="V33"/>
          <cell r="W33">
            <v>13200</v>
          </cell>
          <cell r="X33">
            <v>11045.45455</v>
          </cell>
          <cell r="Y33">
            <v>0.186090535</v>
          </cell>
          <cell r="Z33"/>
          <cell r="AA33">
            <v>0</v>
          </cell>
          <cell r="AB33">
            <v>45264</v>
          </cell>
          <cell r="AC33">
            <v>13200</v>
          </cell>
          <cell r="AD33" t="str">
            <v>タイヤショップあやの　楽天市場店</v>
          </cell>
          <cell r="AE33">
            <v>13200</v>
          </cell>
          <cell r="AF33">
            <v>0</v>
          </cell>
          <cell r="AG33">
            <v>650063536</v>
          </cell>
          <cell r="AH33">
            <v>650063546</v>
          </cell>
        </row>
        <row r="34">
          <cell r="B34">
            <v>1856515169867</v>
          </cell>
          <cell r="C34" t="str">
            <v/>
          </cell>
          <cell r="D34" t="str">
            <v/>
          </cell>
          <cell r="E34" t="str">
            <v>WINTER MAXX 02（並行）旧年</v>
          </cell>
          <cell r="F34" t="str">
            <v>185/65R15 88S</v>
          </cell>
          <cell r="G34" t="str">
            <v>185/65R15</v>
          </cell>
          <cell r="H34" t="str">
            <v/>
          </cell>
          <cell r="I34">
            <v>5950</v>
          </cell>
          <cell r="J34">
            <v>32</v>
          </cell>
          <cell r="K34">
            <v>0</v>
          </cell>
          <cell r="L34">
            <v>9200</v>
          </cell>
          <cell r="M34">
            <v>7886.363636</v>
          </cell>
          <cell r="N34">
            <v>0.2455331412</v>
          </cell>
          <cell r="O34"/>
          <cell r="P34">
            <v>-50</v>
          </cell>
          <cell r="Q34">
            <v>45264</v>
          </cell>
          <cell r="R34">
            <v>9150</v>
          </cell>
          <cell r="S34" t="str">
            <v>タイヤショップあやの</v>
          </cell>
          <cell r="T34">
            <v>9150</v>
          </cell>
          <cell r="U34">
            <v>0</v>
          </cell>
          <cell r="V34"/>
          <cell r="W34">
            <v>9200</v>
          </cell>
          <cell r="X34">
            <v>7886.363636</v>
          </cell>
          <cell r="Y34">
            <v>0.2455331412</v>
          </cell>
          <cell r="Z34"/>
          <cell r="AA34">
            <v>-50</v>
          </cell>
          <cell r="AB34">
            <v>45264</v>
          </cell>
          <cell r="AC34">
            <v>9150</v>
          </cell>
          <cell r="AD34" t="str">
            <v>タイヤショップあやの　楽天市場店</v>
          </cell>
          <cell r="AE34">
            <v>9150</v>
          </cell>
          <cell r="AF34">
            <v>0</v>
          </cell>
          <cell r="AG34">
            <v>650063533</v>
          </cell>
          <cell r="AH34">
            <v>650063543</v>
          </cell>
        </row>
        <row r="35">
          <cell r="B35">
            <v>1856015169862</v>
          </cell>
          <cell r="C35" t="str">
            <v/>
          </cell>
          <cell r="D35" t="str">
            <v/>
          </cell>
          <cell r="E35" t="str">
            <v>WINTER MAXX 02（並行）旧年</v>
          </cell>
          <cell r="F35" t="str">
            <v>185/60R15 84S</v>
          </cell>
          <cell r="G35" t="str">
            <v>185/60R15</v>
          </cell>
          <cell r="H35" t="str">
            <v/>
          </cell>
          <cell r="I35">
            <v>6270</v>
          </cell>
          <cell r="J35">
            <v>208</v>
          </cell>
          <cell r="K35">
            <v>0</v>
          </cell>
          <cell r="L35">
            <v>9350</v>
          </cell>
          <cell r="M35">
            <v>8022.7272730000004</v>
          </cell>
          <cell r="N35">
            <v>0.218470255</v>
          </cell>
          <cell r="O35"/>
          <cell r="P35">
            <v>25</v>
          </cell>
          <cell r="Q35">
            <v>45264</v>
          </cell>
          <cell r="R35">
            <v>9375</v>
          </cell>
          <cell r="S35" t="str">
            <v>タイヤショップあやの</v>
          </cell>
          <cell r="T35">
            <v>9375</v>
          </cell>
          <cell r="U35">
            <v>0</v>
          </cell>
          <cell r="V35"/>
          <cell r="W35">
            <v>9370</v>
          </cell>
          <cell r="X35">
            <v>8040.9090910000004</v>
          </cell>
          <cell r="Y35">
            <v>0.22023742230000001</v>
          </cell>
          <cell r="Z35"/>
          <cell r="AA35">
            <v>-31</v>
          </cell>
          <cell r="AB35">
            <v>45264</v>
          </cell>
          <cell r="AC35">
            <v>9339</v>
          </cell>
          <cell r="AD35" t="str">
            <v>Super TIREMARKET</v>
          </cell>
          <cell r="AE35">
            <v>9339</v>
          </cell>
          <cell r="AF35">
            <v>0</v>
          </cell>
          <cell r="AG35">
            <v>650063532</v>
          </cell>
          <cell r="AH35">
            <v>650063542</v>
          </cell>
        </row>
        <row r="36">
          <cell r="B36">
            <v>2156016169861</v>
          </cell>
          <cell r="C36" t="str">
            <v/>
          </cell>
          <cell r="D36" t="str">
            <v/>
          </cell>
          <cell r="E36" t="str">
            <v>WINTER MAXX 02（並行）旧年</v>
          </cell>
          <cell r="F36" t="str">
            <v>215/60R16 95S</v>
          </cell>
          <cell r="G36" t="str">
            <v>215/60R16</v>
          </cell>
          <cell r="H36" t="str">
            <v/>
          </cell>
          <cell r="I36">
            <v>8490</v>
          </cell>
          <cell r="J36">
            <v>133</v>
          </cell>
          <cell r="K36">
            <v>3</v>
          </cell>
          <cell r="L36">
            <v>12210</v>
          </cell>
          <cell r="M36">
            <v>10145.45455</v>
          </cell>
          <cell r="N36">
            <v>0.16317204299999999</v>
          </cell>
          <cell r="O36"/>
          <cell r="P36">
            <v>-770</v>
          </cell>
          <cell r="Q36">
            <v>45299</v>
          </cell>
          <cell r="R36">
            <v>11440</v>
          </cell>
          <cell r="S36" t="str">
            <v>タイヤショップあやの</v>
          </cell>
          <cell r="T36">
            <v>11440</v>
          </cell>
          <cell r="U36">
            <v>0</v>
          </cell>
          <cell r="V36"/>
          <cell r="W36">
            <v>12650</v>
          </cell>
          <cell r="X36">
            <v>10545.45455</v>
          </cell>
          <cell r="Y36">
            <v>0.19491379310000001</v>
          </cell>
          <cell r="Z36"/>
          <cell r="AA36">
            <v>0</v>
          </cell>
          <cell r="AB36">
            <v>45299</v>
          </cell>
          <cell r="AC36">
            <v>12650</v>
          </cell>
          <cell r="AD36" t="str">
            <v>タイヤショップあやの　楽天市場店</v>
          </cell>
          <cell r="AE36">
            <v>12650</v>
          </cell>
          <cell r="AF36">
            <v>0</v>
          </cell>
          <cell r="AG36">
            <v>650063538</v>
          </cell>
          <cell r="AH36">
            <v>650063548</v>
          </cell>
        </row>
        <row r="37">
          <cell r="B37">
            <v>2055516169862</v>
          </cell>
          <cell r="C37" t="str">
            <v/>
          </cell>
          <cell r="D37" t="str">
            <v/>
          </cell>
          <cell r="E37" t="str">
            <v>WINTER MAXX 02（並行）旧年</v>
          </cell>
          <cell r="F37" t="str">
            <v>205/55R16 91S</v>
          </cell>
          <cell r="G37" t="str">
            <v>205/55R16</v>
          </cell>
          <cell r="H37" t="str">
            <v/>
          </cell>
          <cell r="I37">
            <v>7370</v>
          </cell>
          <cell r="J37">
            <v>68</v>
          </cell>
          <cell r="K37">
            <v>0</v>
          </cell>
          <cell r="L37">
            <v>10450</v>
          </cell>
          <cell r="M37">
            <v>9022.7272730000004</v>
          </cell>
          <cell r="N37">
            <v>0.18317380350000001</v>
          </cell>
          <cell r="O37"/>
          <cell r="P37">
            <v>0</v>
          </cell>
          <cell r="Q37">
            <v>45264</v>
          </cell>
          <cell r="R37">
            <v>10450</v>
          </cell>
          <cell r="S37" t="str">
            <v>タイヤショップあやの</v>
          </cell>
          <cell r="T37">
            <v>10450</v>
          </cell>
          <cell r="U37">
            <v>0</v>
          </cell>
          <cell r="V37"/>
          <cell r="W37">
            <v>10450</v>
          </cell>
          <cell r="X37">
            <v>9022.7272730000004</v>
          </cell>
          <cell r="Y37">
            <v>0.18317380350000001</v>
          </cell>
          <cell r="Z37"/>
          <cell r="AA37">
            <v>0</v>
          </cell>
          <cell r="AB37">
            <v>45264</v>
          </cell>
          <cell r="AC37">
            <v>10450</v>
          </cell>
          <cell r="AD37" t="str">
            <v>タイヤショップあやの　楽天市場店</v>
          </cell>
          <cell r="AE37">
            <v>10450</v>
          </cell>
          <cell r="AF37">
            <v>0</v>
          </cell>
          <cell r="AG37">
            <v>650063535</v>
          </cell>
          <cell r="AH37">
            <v>650063545</v>
          </cell>
        </row>
        <row r="38">
          <cell r="B38">
            <v>1757014169863</v>
          </cell>
          <cell r="C38" t="str">
            <v/>
          </cell>
          <cell r="D38" t="str">
            <v/>
          </cell>
          <cell r="E38" t="str">
            <v>WINTER MAXX 02（並行）旧年</v>
          </cell>
          <cell r="F38" t="str">
            <v>175/70R14 84S</v>
          </cell>
          <cell r="G38" t="str">
            <v>175/70R14</v>
          </cell>
          <cell r="H38" t="str">
            <v/>
          </cell>
          <cell r="I38">
            <v>4350</v>
          </cell>
          <cell r="J38">
            <v>24</v>
          </cell>
          <cell r="K38">
            <v>0</v>
          </cell>
          <cell r="L38">
            <v>6550</v>
          </cell>
          <cell r="M38">
            <v>5477.2727269999996</v>
          </cell>
          <cell r="N38">
            <v>0.2058091286</v>
          </cell>
          <cell r="O38"/>
          <cell r="P38">
            <v>380</v>
          </cell>
          <cell r="Q38">
            <v>45264</v>
          </cell>
          <cell r="R38">
            <v>6930</v>
          </cell>
          <cell r="S38" t="str">
            <v>タイヤショップあやの</v>
          </cell>
          <cell r="T38">
            <v>6930</v>
          </cell>
          <cell r="U38">
            <v>0</v>
          </cell>
          <cell r="V38"/>
          <cell r="W38">
            <v>6600</v>
          </cell>
          <cell r="X38">
            <v>5522.7272730000004</v>
          </cell>
          <cell r="Y38">
            <v>0.21234567900000001</v>
          </cell>
          <cell r="Z38"/>
          <cell r="AA38">
            <v>330</v>
          </cell>
          <cell r="AB38">
            <v>45264</v>
          </cell>
          <cell r="AC38">
            <v>6930</v>
          </cell>
          <cell r="AD38" t="str">
            <v>タイヤショップあやの　楽天市場店</v>
          </cell>
          <cell r="AE38">
            <v>6930</v>
          </cell>
          <cell r="AF38">
            <v>0</v>
          </cell>
          <cell r="AG38">
            <v>650063531</v>
          </cell>
          <cell r="AH38">
            <v>650063541</v>
          </cell>
        </row>
        <row r="39">
          <cell r="B39">
            <v>2155517169868</v>
          </cell>
          <cell r="C39" t="str">
            <v/>
          </cell>
          <cell r="D39" t="str">
            <v/>
          </cell>
          <cell r="E39" t="str">
            <v>WINTER MAXX 02（並行）旧年</v>
          </cell>
          <cell r="F39" t="str">
            <v>215/55R17 94S</v>
          </cell>
          <cell r="G39" t="str">
            <v>215/55R17</v>
          </cell>
          <cell r="H39" t="str">
            <v/>
          </cell>
          <cell r="I39">
            <v>11744</v>
          </cell>
          <cell r="J39">
            <v>42</v>
          </cell>
          <cell r="K39">
            <v>2</v>
          </cell>
          <cell r="L39">
            <v>16500</v>
          </cell>
          <cell r="M39">
            <v>14045.45455</v>
          </cell>
          <cell r="N39">
            <v>0.16385760520000001</v>
          </cell>
          <cell r="O39"/>
          <cell r="P39">
            <v>-1210</v>
          </cell>
          <cell r="Q39">
            <v>45299</v>
          </cell>
          <cell r="R39">
            <v>15290</v>
          </cell>
          <cell r="S39" t="str">
            <v>タイヤショップあやの</v>
          </cell>
          <cell r="T39">
            <v>15290</v>
          </cell>
          <cell r="U39">
            <v>0</v>
          </cell>
          <cell r="V39"/>
          <cell r="W39">
            <v>16500</v>
          </cell>
          <cell r="X39">
            <v>14045.45455</v>
          </cell>
          <cell r="Y39">
            <v>0.16385760520000001</v>
          </cell>
          <cell r="Z39"/>
          <cell r="AA39">
            <v>-1210</v>
          </cell>
          <cell r="AB39">
            <v>45299</v>
          </cell>
          <cell r="AC39">
            <v>15290</v>
          </cell>
          <cell r="AD39" t="str">
            <v>タイヤショップあやの　楽天市場店</v>
          </cell>
          <cell r="AE39">
            <v>15290</v>
          </cell>
          <cell r="AF39">
            <v>0</v>
          </cell>
          <cell r="AG39">
            <v>650063537</v>
          </cell>
          <cell r="AH39">
            <v>650063547</v>
          </cell>
        </row>
        <row r="40">
          <cell r="B40">
            <v>2255017169853</v>
          </cell>
          <cell r="C40" t="str">
            <v/>
          </cell>
          <cell r="D40" t="str">
            <v/>
          </cell>
          <cell r="E40" t="str">
            <v>WINTER MAXX 02（並行）旧年</v>
          </cell>
          <cell r="F40" t="str">
            <v>225/50R17 94S（8本 Qレンジ）</v>
          </cell>
          <cell r="G40" t="str">
            <v>225/50R17</v>
          </cell>
          <cell r="H40" t="str">
            <v/>
          </cell>
          <cell r="I40">
            <v>12336</v>
          </cell>
          <cell r="J40">
            <v>12</v>
          </cell>
          <cell r="K40">
            <v>0</v>
          </cell>
          <cell r="L40">
            <v>17200</v>
          </cell>
          <cell r="M40">
            <v>14681.81818</v>
          </cell>
          <cell r="N40">
            <v>0.15977708979999999</v>
          </cell>
          <cell r="O40"/>
          <cell r="P40">
            <v>-1800</v>
          </cell>
          <cell r="Q40">
            <v>45299</v>
          </cell>
          <cell r="R40">
            <v>15400</v>
          </cell>
          <cell r="S40" t="str">
            <v>タイヤショップあやの</v>
          </cell>
          <cell r="T40">
            <v>15400</v>
          </cell>
          <cell r="U40">
            <v>0</v>
          </cell>
          <cell r="V40"/>
          <cell r="W40">
            <v>17280</v>
          </cell>
          <cell r="X40">
            <v>14754.54545</v>
          </cell>
          <cell r="Y40">
            <v>0.1639186691</v>
          </cell>
          <cell r="Z40"/>
          <cell r="AA40">
            <v>-1880</v>
          </cell>
          <cell r="AB40">
            <v>45299</v>
          </cell>
          <cell r="AC40">
            <v>15400</v>
          </cell>
          <cell r="AD40" t="str">
            <v>タイヤショップあやの　楽天市場店</v>
          </cell>
          <cell r="AE40">
            <v>15400</v>
          </cell>
          <cell r="AF40">
            <v>0</v>
          </cell>
          <cell r="AG40">
            <v>650063540</v>
          </cell>
          <cell r="AH40">
            <v>650063550</v>
          </cell>
        </row>
        <row r="41">
          <cell r="B41">
            <v>2254018169824</v>
          </cell>
          <cell r="C41" t="str">
            <v/>
          </cell>
          <cell r="D41" t="str">
            <v/>
          </cell>
          <cell r="E41" t="str">
            <v>WINTER MAXX 02（並行）旧年</v>
          </cell>
          <cell r="F41" t="str">
            <v>225/40R18 92S XL</v>
          </cell>
          <cell r="G41" t="str">
            <v>225/40R18</v>
          </cell>
          <cell r="H41" t="str">
            <v/>
          </cell>
          <cell r="I41">
            <v>16180</v>
          </cell>
          <cell r="J41">
            <v>24</v>
          </cell>
          <cell r="K41">
            <v>4</v>
          </cell>
          <cell r="L41">
            <v>21560</v>
          </cell>
          <cell r="M41">
            <v>19122.727269999999</v>
          </cell>
          <cell r="N41">
            <v>0.1538863798</v>
          </cell>
          <cell r="O41"/>
          <cell r="P41">
            <v>-1080</v>
          </cell>
          <cell r="Q41">
            <v>45299</v>
          </cell>
          <cell r="R41">
            <v>20480</v>
          </cell>
          <cell r="S41" t="str">
            <v>ホットパーツ</v>
          </cell>
          <cell r="T41">
            <v>20480</v>
          </cell>
          <cell r="U41">
            <v>0</v>
          </cell>
          <cell r="V41"/>
          <cell r="W41">
            <v>21560</v>
          </cell>
          <cell r="X41">
            <v>19122.727269999999</v>
          </cell>
          <cell r="Y41">
            <v>0.1538863798</v>
          </cell>
          <cell r="Z41"/>
          <cell r="AA41">
            <v>-220</v>
          </cell>
          <cell r="AB41">
            <v>45299</v>
          </cell>
          <cell r="AC41">
            <v>21340</v>
          </cell>
          <cell r="AD41" t="str">
            <v>タイヤショップあやの　楽天市場店</v>
          </cell>
          <cell r="AE41">
            <v>21340</v>
          </cell>
          <cell r="AF41">
            <v>0</v>
          </cell>
          <cell r="AG41">
            <v>650063539</v>
          </cell>
          <cell r="AH41">
            <v>650063549</v>
          </cell>
        </row>
        <row r="42">
          <cell r="C42"/>
          <cell r="D42"/>
          <cell r="E42"/>
          <cell r="F42"/>
          <cell r="G42"/>
          <cell r="H42"/>
          <cell r="I42"/>
          <cell r="J42"/>
          <cell r="K42"/>
          <cell r="V42"/>
          <cell r="W42"/>
        </row>
        <row r="43">
          <cell r="C43"/>
          <cell r="D43"/>
          <cell r="E43"/>
          <cell r="F43"/>
          <cell r="G43"/>
          <cell r="H43"/>
          <cell r="I43"/>
          <cell r="J43"/>
          <cell r="K43"/>
          <cell r="V43"/>
          <cell r="W43"/>
        </row>
        <row r="44">
          <cell r="C44"/>
          <cell r="D44"/>
          <cell r="E44"/>
          <cell r="F44"/>
          <cell r="G44"/>
          <cell r="H44"/>
          <cell r="I44"/>
          <cell r="J44"/>
          <cell r="K44"/>
          <cell r="V44"/>
          <cell r="W44"/>
        </row>
        <row r="45">
          <cell r="C45"/>
          <cell r="D45"/>
          <cell r="E45"/>
          <cell r="F45"/>
          <cell r="G45"/>
          <cell r="H45"/>
          <cell r="I45"/>
          <cell r="J45"/>
          <cell r="K45"/>
          <cell r="V45"/>
          <cell r="W45"/>
        </row>
        <row r="46">
          <cell r="C46"/>
          <cell r="D46"/>
          <cell r="E46"/>
          <cell r="F46"/>
          <cell r="G46"/>
          <cell r="H46"/>
          <cell r="I46"/>
          <cell r="J46"/>
          <cell r="K46"/>
          <cell r="V46"/>
          <cell r="W46"/>
        </row>
        <row r="47">
          <cell r="C47"/>
          <cell r="D47"/>
          <cell r="E47"/>
          <cell r="F47"/>
          <cell r="G47"/>
          <cell r="H47"/>
          <cell r="I47"/>
          <cell r="J47"/>
          <cell r="K47"/>
          <cell r="V47"/>
          <cell r="W47"/>
        </row>
        <row r="48">
          <cell r="C48"/>
          <cell r="D48"/>
          <cell r="E48"/>
          <cell r="F48"/>
          <cell r="G48"/>
          <cell r="H48"/>
          <cell r="I48"/>
          <cell r="J48"/>
          <cell r="K48"/>
          <cell r="V48"/>
          <cell r="W48"/>
        </row>
        <row r="49">
          <cell r="C49"/>
          <cell r="D49"/>
          <cell r="E49"/>
          <cell r="F49"/>
          <cell r="G49"/>
          <cell r="H49"/>
          <cell r="I49"/>
          <cell r="J49"/>
          <cell r="K49"/>
          <cell r="V49"/>
          <cell r="W49"/>
        </row>
        <row r="50">
          <cell r="C50"/>
          <cell r="D50"/>
          <cell r="E50"/>
          <cell r="F50"/>
          <cell r="G50"/>
          <cell r="H50"/>
          <cell r="I50"/>
          <cell r="J50"/>
          <cell r="K50"/>
          <cell r="V50"/>
          <cell r="W50"/>
        </row>
        <row r="51">
          <cell r="C51"/>
          <cell r="D51"/>
          <cell r="E51"/>
          <cell r="F51"/>
          <cell r="G51"/>
          <cell r="H51"/>
          <cell r="I51"/>
          <cell r="J51"/>
          <cell r="K51"/>
          <cell r="V51"/>
          <cell r="W51"/>
        </row>
        <row r="52">
          <cell r="C52"/>
          <cell r="D52"/>
          <cell r="E52"/>
          <cell r="F52"/>
          <cell r="G52"/>
          <cell r="H52"/>
          <cell r="I52"/>
          <cell r="J52"/>
          <cell r="K52"/>
          <cell r="V52"/>
          <cell r="W52"/>
        </row>
        <row r="53">
          <cell r="C53"/>
          <cell r="D53"/>
          <cell r="E53"/>
          <cell r="F53"/>
          <cell r="G53"/>
          <cell r="H53"/>
          <cell r="I53"/>
          <cell r="J53"/>
          <cell r="K53"/>
          <cell r="V53"/>
          <cell r="W53"/>
        </row>
        <row r="54">
          <cell r="C54"/>
          <cell r="D54"/>
          <cell r="E54"/>
          <cell r="F54"/>
          <cell r="G54"/>
          <cell r="H54"/>
          <cell r="I54"/>
          <cell r="J54"/>
          <cell r="K54"/>
          <cell r="V54"/>
          <cell r="W54"/>
        </row>
        <row r="55">
          <cell r="C55"/>
          <cell r="D55"/>
          <cell r="E55"/>
          <cell r="F55"/>
          <cell r="G55"/>
          <cell r="H55"/>
          <cell r="I55"/>
          <cell r="J55"/>
          <cell r="K55"/>
          <cell r="V55"/>
          <cell r="W55"/>
        </row>
        <row r="56">
          <cell r="C56"/>
          <cell r="D56"/>
          <cell r="E56"/>
          <cell r="F56"/>
          <cell r="G56"/>
          <cell r="H56"/>
          <cell r="I56"/>
          <cell r="J56"/>
          <cell r="K56"/>
          <cell r="V56"/>
          <cell r="W56"/>
        </row>
        <row r="57">
          <cell r="C57"/>
          <cell r="D57"/>
          <cell r="E57"/>
          <cell r="F57"/>
          <cell r="G57"/>
          <cell r="H57"/>
          <cell r="I57"/>
          <cell r="J57"/>
          <cell r="K57"/>
          <cell r="V57"/>
          <cell r="W57"/>
        </row>
        <row r="58">
          <cell r="C58"/>
          <cell r="D58"/>
          <cell r="E58"/>
          <cell r="F58"/>
          <cell r="G58"/>
          <cell r="H58"/>
          <cell r="I58"/>
          <cell r="J58"/>
          <cell r="K58"/>
          <cell r="V58"/>
          <cell r="W58"/>
        </row>
        <row r="59">
          <cell r="C59"/>
          <cell r="D59"/>
          <cell r="E59"/>
          <cell r="F59"/>
          <cell r="G59"/>
          <cell r="H59"/>
          <cell r="I59"/>
          <cell r="J59"/>
          <cell r="K59"/>
          <cell r="V59"/>
          <cell r="W59"/>
        </row>
        <row r="60">
          <cell r="C60"/>
          <cell r="D60"/>
          <cell r="E60"/>
          <cell r="F60"/>
          <cell r="G60"/>
          <cell r="H60"/>
          <cell r="I60"/>
          <cell r="J60"/>
          <cell r="K60"/>
          <cell r="V60"/>
          <cell r="W60"/>
        </row>
        <row r="61">
          <cell r="C61"/>
          <cell r="D61"/>
          <cell r="E61"/>
          <cell r="F61"/>
          <cell r="G61"/>
          <cell r="H61"/>
          <cell r="I61"/>
          <cell r="J61"/>
          <cell r="K61"/>
          <cell r="V61"/>
          <cell r="W61"/>
        </row>
        <row r="62">
          <cell r="C62"/>
          <cell r="D62"/>
          <cell r="E62"/>
          <cell r="F62"/>
          <cell r="G62"/>
          <cell r="H62"/>
          <cell r="I62"/>
          <cell r="J62"/>
          <cell r="K62"/>
          <cell r="V62"/>
          <cell r="W62"/>
        </row>
        <row r="63">
          <cell r="C63"/>
          <cell r="D63"/>
          <cell r="E63"/>
          <cell r="F63"/>
          <cell r="G63"/>
          <cell r="H63"/>
          <cell r="I63"/>
          <cell r="J63"/>
          <cell r="K63"/>
          <cell r="V63"/>
          <cell r="W63"/>
        </row>
        <row r="64">
          <cell r="C64"/>
          <cell r="D64"/>
          <cell r="E64"/>
          <cell r="F64"/>
          <cell r="G64"/>
          <cell r="H64"/>
          <cell r="I64"/>
          <cell r="J64"/>
          <cell r="K64"/>
          <cell r="V64"/>
          <cell r="W64"/>
        </row>
        <row r="65">
          <cell r="C65"/>
          <cell r="D65"/>
          <cell r="E65"/>
          <cell r="F65"/>
          <cell r="G65"/>
          <cell r="H65"/>
          <cell r="I65"/>
          <cell r="J65"/>
          <cell r="K65"/>
          <cell r="V65"/>
          <cell r="W65"/>
        </row>
        <row r="66">
          <cell r="C66"/>
          <cell r="D66"/>
          <cell r="E66"/>
          <cell r="F66"/>
          <cell r="G66"/>
          <cell r="H66"/>
          <cell r="I66"/>
          <cell r="J66"/>
          <cell r="K66"/>
          <cell r="V66"/>
          <cell r="W66"/>
        </row>
        <row r="67">
          <cell r="C67"/>
          <cell r="D67"/>
          <cell r="E67"/>
          <cell r="F67"/>
          <cell r="G67"/>
          <cell r="H67"/>
          <cell r="I67"/>
          <cell r="J67"/>
          <cell r="K67"/>
          <cell r="V67"/>
          <cell r="W67"/>
        </row>
        <row r="68">
          <cell r="C68"/>
          <cell r="D68"/>
          <cell r="E68"/>
          <cell r="F68"/>
          <cell r="G68"/>
          <cell r="H68"/>
          <cell r="I68"/>
          <cell r="J68"/>
          <cell r="K68"/>
          <cell r="V68"/>
          <cell r="W68"/>
        </row>
        <row r="69">
          <cell r="C69"/>
          <cell r="D69"/>
          <cell r="E69"/>
          <cell r="F69"/>
          <cell r="G69"/>
          <cell r="H69"/>
          <cell r="I69"/>
          <cell r="J69"/>
          <cell r="K69"/>
          <cell r="V69"/>
          <cell r="W69"/>
        </row>
        <row r="70">
          <cell r="C70"/>
          <cell r="D70"/>
          <cell r="E70"/>
          <cell r="F70"/>
          <cell r="G70"/>
          <cell r="H70"/>
          <cell r="I70"/>
          <cell r="J70"/>
          <cell r="K70"/>
          <cell r="V70"/>
          <cell r="W70"/>
        </row>
        <row r="71">
          <cell r="C71"/>
          <cell r="D71"/>
          <cell r="E71"/>
          <cell r="F71"/>
          <cell r="G71"/>
          <cell r="H71"/>
          <cell r="I71"/>
          <cell r="J71"/>
          <cell r="K71"/>
          <cell r="V71"/>
          <cell r="W71"/>
        </row>
        <row r="72">
          <cell r="C72"/>
          <cell r="D72"/>
          <cell r="E72"/>
          <cell r="F72"/>
          <cell r="G72"/>
          <cell r="H72"/>
          <cell r="I72"/>
          <cell r="J72"/>
          <cell r="K72"/>
          <cell r="V72"/>
          <cell r="W72"/>
        </row>
        <row r="73">
          <cell r="C73"/>
          <cell r="D73"/>
          <cell r="E73"/>
          <cell r="F73"/>
          <cell r="G73"/>
          <cell r="H73"/>
          <cell r="I73"/>
          <cell r="J73"/>
          <cell r="K73"/>
          <cell r="V73"/>
          <cell r="W73"/>
        </row>
        <row r="74">
          <cell r="C74"/>
          <cell r="D74"/>
          <cell r="E74"/>
          <cell r="F74"/>
          <cell r="G74"/>
          <cell r="H74"/>
          <cell r="I74"/>
          <cell r="J74"/>
          <cell r="K74"/>
          <cell r="V74"/>
          <cell r="W74"/>
        </row>
        <row r="75">
          <cell r="C75"/>
          <cell r="D75"/>
          <cell r="E75"/>
          <cell r="F75"/>
          <cell r="G75"/>
          <cell r="H75"/>
          <cell r="I75"/>
          <cell r="J75"/>
          <cell r="K75"/>
          <cell r="V75"/>
          <cell r="W75"/>
        </row>
        <row r="76">
          <cell r="C76"/>
          <cell r="D76"/>
          <cell r="E76"/>
          <cell r="F76"/>
          <cell r="G76"/>
          <cell r="H76"/>
          <cell r="I76"/>
          <cell r="J76"/>
          <cell r="K76"/>
          <cell r="V76"/>
          <cell r="W76"/>
        </row>
        <row r="77">
          <cell r="C77"/>
          <cell r="D77"/>
          <cell r="E77"/>
          <cell r="F77"/>
          <cell r="G77"/>
          <cell r="H77"/>
          <cell r="I77"/>
          <cell r="J77"/>
          <cell r="K77"/>
          <cell r="V77"/>
          <cell r="W77"/>
        </row>
        <row r="78">
          <cell r="C78"/>
          <cell r="D78"/>
          <cell r="E78"/>
          <cell r="F78"/>
          <cell r="G78"/>
          <cell r="H78"/>
          <cell r="I78"/>
          <cell r="J78"/>
          <cell r="K78"/>
          <cell r="V78"/>
          <cell r="W78"/>
        </row>
        <row r="79">
          <cell r="C79"/>
          <cell r="D79"/>
          <cell r="E79"/>
          <cell r="F79"/>
          <cell r="G79"/>
          <cell r="H79"/>
          <cell r="I79"/>
          <cell r="J79"/>
          <cell r="K79"/>
          <cell r="V79"/>
          <cell r="W79"/>
        </row>
        <row r="80">
          <cell r="C80"/>
          <cell r="D80"/>
          <cell r="E80"/>
          <cell r="F80"/>
          <cell r="G80"/>
          <cell r="H80"/>
          <cell r="I80"/>
          <cell r="J80"/>
          <cell r="K80"/>
          <cell r="V80"/>
          <cell r="W80"/>
        </row>
        <row r="81">
          <cell r="C81"/>
          <cell r="D81"/>
          <cell r="E81"/>
          <cell r="F81"/>
          <cell r="G81"/>
          <cell r="H81"/>
          <cell r="I81"/>
          <cell r="J81"/>
          <cell r="K81"/>
          <cell r="V81"/>
          <cell r="W81"/>
        </row>
        <row r="82">
          <cell r="C82"/>
          <cell r="D82"/>
          <cell r="E82"/>
          <cell r="F82"/>
          <cell r="G82"/>
          <cell r="H82"/>
          <cell r="I82"/>
          <cell r="J82"/>
          <cell r="K82"/>
          <cell r="V82"/>
          <cell r="W82"/>
        </row>
        <row r="83">
          <cell r="C83"/>
          <cell r="D83"/>
          <cell r="E83"/>
          <cell r="F83"/>
          <cell r="G83"/>
          <cell r="H83"/>
          <cell r="I83"/>
          <cell r="J83"/>
          <cell r="K83"/>
          <cell r="V83"/>
          <cell r="W83"/>
        </row>
        <row r="84">
          <cell r="C84"/>
          <cell r="D84"/>
          <cell r="E84"/>
          <cell r="F84"/>
          <cell r="G84"/>
          <cell r="H84"/>
          <cell r="I84"/>
          <cell r="J84"/>
          <cell r="K84"/>
          <cell r="V84"/>
          <cell r="W84"/>
        </row>
        <row r="85">
          <cell r="C85"/>
          <cell r="D85"/>
          <cell r="E85"/>
          <cell r="F85"/>
          <cell r="G85"/>
          <cell r="H85"/>
          <cell r="I85"/>
          <cell r="J85"/>
          <cell r="K85"/>
          <cell r="V85"/>
          <cell r="W85"/>
        </row>
        <row r="86">
          <cell r="C86"/>
          <cell r="D86"/>
          <cell r="E86"/>
          <cell r="F86"/>
          <cell r="G86"/>
          <cell r="H86"/>
          <cell r="I86"/>
          <cell r="J86"/>
          <cell r="K86"/>
          <cell r="V86"/>
          <cell r="W86"/>
        </row>
        <row r="87">
          <cell r="C87"/>
          <cell r="D87"/>
          <cell r="E87"/>
          <cell r="F87"/>
          <cell r="G87"/>
          <cell r="H87"/>
          <cell r="I87"/>
          <cell r="J87"/>
          <cell r="K87"/>
          <cell r="V87"/>
          <cell r="W87"/>
        </row>
        <row r="88">
          <cell r="C88"/>
          <cell r="D88"/>
          <cell r="E88"/>
          <cell r="F88"/>
          <cell r="G88"/>
          <cell r="H88"/>
          <cell r="I88"/>
          <cell r="J88"/>
          <cell r="K88"/>
          <cell r="V88"/>
          <cell r="W88"/>
        </row>
        <row r="89">
          <cell r="C89"/>
          <cell r="D89"/>
          <cell r="E89"/>
          <cell r="F89"/>
          <cell r="G89"/>
          <cell r="H89"/>
          <cell r="I89"/>
          <cell r="J89"/>
          <cell r="K89"/>
          <cell r="V89"/>
          <cell r="W89"/>
        </row>
        <row r="90">
          <cell r="C90"/>
          <cell r="D90"/>
          <cell r="E90"/>
          <cell r="F90"/>
          <cell r="G90"/>
          <cell r="H90"/>
          <cell r="I90"/>
          <cell r="J90"/>
          <cell r="K90"/>
          <cell r="V90"/>
          <cell r="W90"/>
        </row>
        <row r="91">
          <cell r="C91"/>
          <cell r="D91"/>
          <cell r="E91"/>
          <cell r="F91"/>
          <cell r="G91"/>
          <cell r="H91"/>
          <cell r="I91"/>
          <cell r="J91"/>
          <cell r="K91"/>
          <cell r="V91"/>
          <cell r="W91"/>
        </row>
        <row r="92">
          <cell r="C92"/>
          <cell r="D92"/>
          <cell r="E92"/>
          <cell r="F92"/>
          <cell r="G92"/>
          <cell r="H92"/>
          <cell r="I92"/>
          <cell r="J92"/>
          <cell r="K92"/>
          <cell r="V92"/>
          <cell r="W92"/>
        </row>
        <row r="93">
          <cell r="C93"/>
          <cell r="D93"/>
          <cell r="E93"/>
          <cell r="F93"/>
          <cell r="G93"/>
          <cell r="H93"/>
          <cell r="I93"/>
          <cell r="J93"/>
          <cell r="K93"/>
          <cell r="V93"/>
          <cell r="W93"/>
        </row>
        <row r="94">
          <cell r="C94"/>
          <cell r="D94"/>
          <cell r="E94"/>
          <cell r="F94"/>
          <cell r="G94"/>
          <cell r="H94"/>
          <cell r="I94"/>
          <cell r="J94"/>
          <cell r="K94"/>
          <cell r="V94"/>
          <cell r="W94"/>
        </row>
        <row r="95">
          <cell r="C95"/>
          <cell r="D95"/>
          <cell r="E95"/>
          <cell r="F95"/>
          <cell r="G95"/>
          <cell r="H95"/>
          <cell r="I95"/>
          <cell r="J95"/>
          <cell r="K95"/>
          <cell r="V95"/>
          <cell r="W95"/>
        </row>
        <row r="96">
          <cell r="C96"/>
          <cell r="D96"/>
          <cell r="E96"/>
          <cell r="F96"/>
          <cell r="G96"/>
          <cell r="H96"/>
          <cell r="I96"/>
          <cell r="J96"/>
          <cell r="K96"/>
          <cell r="V96"/>
          <cell r="W96"/>
        </row>
        <row r="97">
          <cell r="C97"/>
          <cell r="D97"/>
          <cell r="E97"/>
          <cell r="F97"/>
          <cell r="G97"/>
          <cell r="H97"/>
          <cell r="I97"/>
          <cell r="J97"/>
          <cell r="K97"/>
          <cell r="V97"/>
          <cell r="W97"/>
        </row>
        <row r="98">
          <cell r="C98"/>
          <cell r="D98"/>
          <cell r="E98"/>
          <cell r="F98"/>
          <cell r="G98"/>
          <cell r="H98"/>
          <cell r="I98"/>
          <cell r="J98"/>
          <cell r="K98"/>
          <cell r="V98"/>
          <cell r="W98"/>
        </row>
        <row r="99">
          <cell r="C99"/>
          <cell r="D99"/>
          <cell r="E99"/>
          <cell r="F99"/>
          <cell r="G99"/>
          <cell r="H99"/>
          <cell r="I99"/>
          <cell r="J99"/>
          <cell r="K99"/>
          <cell r="V99"/>
          <cell r="W99"/>
        </row>
        <row r="100">
          <cell r="C100"/>
          <cell r="D100"/>
          <cell r="E100"/>
          <cell r="F100"/>
          <cell r="G100"/>
          <cell r="H100"/>
          <cell r="I100"/>
          <cell r="J100"/>
          <cell r="K100"/>
          <cell r="V100"/>
          <cell r="W100"/>
        </row>
        <row r="101">
          <cell r="C101"/>
          <cell r="D101"/>
          <cell r="E101"/>
          <cell r="F101"/>
          <cell r="G101"/>
          <cell r="H101"/>
          <cell r="I101"/>
          <cell r="J101"/>
          <cell r="K101"/>
          <cell r="V101"/>
          <cell r="W101"/>
        </row>
        <row r="102">
          <cell r="C102"/>
          <cell r="D102"/>
          <cell r="E102"/>
          <cell r="F102"/>
          <cell r="G102"/>
          <cell r="H102"/>
          <cell r="I102"/>
          <cell r="J102"/>
          <cell r="K102"/>
          <cell r="V102"/>
          <cell r="W102"/>
        </row>
        <row r="103">
          <cell r="C103"/>
          <cell r="D103"/>
          <cell r="E103"/>
          <cell r="F103"/>
          <cell r="G103"/>
          <cell r="H103"/>
          <cell r="I103"/>
          <cell r="J103"/>
          <cell r="K103"/>
          <cell r="V103"/>
          <cell r="W103"/>
        </row>
        <row r="104">
          <cell r="C104"/>
          <cell r="D104"/>
          <cell r="E104"/>
          <cell r="F104"/>
          <cell r="G104"/>
          <cell r="H104"/>
          <cell r="I104"/>
          <cell r="J104"/>
          <cell r="K104"/>
          <cell r="V104"/>
          <cell r="W104"/>
        </row>
        <row r="105">
          <cell r="C105"/>
          <cell r="D105"/>
          <cell r="E105"/>
          <cell r="F105"/>
          <cell r="G105"/>
          <cell r="H105"/>
          <cell r="I105"/>
          <cell r="J105"/>
          <cell r="K105"/>
          <cell r="V105"/>
          <cell r="W105"/>
        </row>
        <row r="106">
          <cell r="C106"/>
          <cell r="D106"/>
          <cell r="E106"/>
          <cell r="F106"/>
          <cell r="G106"/>
          <cell r="H106"/>
          <cell r="I106"/>
          <cell r="J106"/>
          <cell r="K106"/>
          <cell r="V106"/>
          <cell r="W106"/>
        </row>
        <row r="107">
          <cell r="C107"/>
          <cell r="D107"/>
          <cell r="E107"/>
          <cell r="F107"/>
          <cell r="G107"/>
          <cell r="H107"/>
          <cell r="I107"/>
          <cell r="J107"/>
          <cell r="K107"/>
          <cell r="V107"/>
          <cell r="W107"/>
        </row>
        <row r="108">
          <cell r="C108"/>
          <cell r="D108"/>
          <cell r="E108"/>
          <cell r="F108"/>
          <cell r="G108"/>
          <cell r="H108"/>
          <cell r="I108"/>
          <cell r="J108"/>
          <cell r="K108"/>
          <cell r="V108"/>
          <cell r="W108"/>
        </row>
        <row r="109">
          <cell r="C109"/>
          <cell r="D109"/>
          <cell r="E109"/>
          <cell r="F109"/>
          <cell r="G109"/>
          <cell r="H109"/>
          <cell r="I109"/>
          <cell r="J109"/>
          <cell r="K109"/>
          <cell r="V109"/>
          <cell r="W109"/>
        </row>
        <row r="110">
          <cell r="C110"/>
          <cell r="D110"/>
          <cell r="E110"/>
          <cell r="F110"/>
          <cell r="G110"/>
          <cell r="H110"/>
          <cell r="I110"/>
          <cell r="J110"/>
          <cell r="K110"/>
          <cell r="V110"/>
          <cell r="W110"/>
        </row>
        <row r="111">
          <cell r="C111"/>
          <cell r="D111"/>
          <cell r="E111"/>
          <cell r="F111"/>
          <cell r="G111"/>
          <cell r="H111"/>
          <cell r="I111"/>
          <cell r="J111"/>
          <cell r="K111"/>
          <cell r="V111"/>
          <cell r="W111"/>
        </row>
        <row r="112">
          <cell r="C112"/>
          <cell r="D112"/>
          <cell r="E112"/>
          <cell r="F112"/>
          <cell r="G112"/>
          <cell r="H112"/>
          <cell r="I112"/>
          <cell r="J112"/>
          <cell r="K112"/>
          <cell r="V112"/>
          <cell r="W112"/>
        </row>
        <row r="113">
          <cell r="C113"/>
          <cell r="D113"/>
          <cell r="E113"/>
          <cell r="F113"/>
          <cell r="G113"/>
          <cell r="H113"/>
          <cell r="I113"/>
          <cell r="J113"/>
          <cell r="K113"/>
          <cell r="V113"/>
          <cell r="W113"/>
        </row>
        <row r="114">
          <cell r="C114"/>
          <cell r="D114"/>
          <cell r="E114"/>
          <cell r="F114"/>
          <cell r="G114"/>
          <cell r="H114"/>
          <cell r="I114"/>
          <cell r="J114"/>
          <cell r="K114"/>
          <cell r="V114"/>
          <cell r="W114"/>
        </row>
        <row r="115">
          <cell r="C115"/>
          <cell r="D115"/>
          <cell r="E115"/>
          <cell r="F115"/>
          <cell r="G115"/>
          <cell r="H115"/>
          <cell r="I115"/>
          <cell r="J115"/>
          <cell r="K115"/>
          <cell r="V115"/>
          <cell r="W115"/>
        </row>
        <row r="116">
          <cell r="C116"/>
          <cell r="D116"/>
          <cell r="E116"/>
          <cell r="F116"/>
          <cell r="G116"/>
          <cell r="H116"/>
          <cell r="I116"/>
          <cell r="J116"/>
          <cell r="K116"/>
          <cell r="V116"/>
          <cell r="W116"/>
        </row>
        <row r="117">
          <cell r="C117"/>
          <cell r="D117"/>
          <cell r="E117"/>
          <cell r="F117"/>
          <cell r="G117"/>
          <cell r="H117"/>
          <cell r="I117"/>
          <cell r="J117"/>
          <cell r="K117"/>
          <cell r="V117"/>
          <cell r="W117"/>
        </row>
        <row r="118">
          <cell r="C118"/>
          <cell r="D118"/>
          <cell r="E118"/>
          <cell r="F118"/>
          <cell r="G118"/>
          <cell r="H118"/>
          <cell r="I118"/>
          <cell r="J118"/>
          <cell r="K118"/>
          <cell r="V118"/>
          <cell r="W118"/>
        </row>
        <row r="119">
          <cell r="C119"/>
          <cell r="D119"/>
          <cell r="E119"/>
          <cell r="F119"/>
          <cell r="G119"/>
          <cell r="H119"/>
          <cell r="I119"/>
          <cell r="J119"/>
          <cell r="K119"/>
          <cell r="V119"/>
          <cell r="W119"/>
        </row>
        <row r="120">
          <cell r="C120"/>
          <cell r="D120"/>
          <cell r="E120"/>
          <cell r="F120"/>
          <cell r="G120"/>
          <cell r="H120"/>
          <cell r="I120"/>
          <cell r="J120"/>
          <cell r="K120"/>
          <cell r="V120"/>
          <cell r="W120"/>
        </row>
        <row r="121">
          <cell r="C121"/>
          <cell r="D121"/>
          <cell r="E121"/>
          <cell r="F121"/>
          <cell r="G121"/>
          <cell r="H121"/>
          <cell r="I121"/>
          <cell r="J121"/>
          <cell r="K121"/>
          <cell r="V121"/>
          <cell r="W121"/>
        </row>
        <row r="122">
          <cell r="C122"/>
          <cell r="D122"/>
          <cell r="E122"/>
          <cell r="F122"/>
          <cell r="G122"/>
          <cell r="H122"/>
          <cell r="I122"/>
          <cell r="J122"/>
          <cell r="K122"/>
          <cell r="V122"/>
          <cell r="W122"/>
        </row>
        <row r="123">
          <cell r="C123"/>
          <cell r="D123"/>
          <cell r="E123"/>
          <cell r="F123"/>
          <cell r="G123"/>
          <cell r="H123"/>
          <cell r="I123"/>
          <cell r="J123"/>
          <cell r="K123"/>
          <cell r="V123"/>
          <cell r="W123"/>
        </row>
        <row r="124">
          <cell r="C124"/>
          <cell r="D124"/>
          <cell r="E124"/>
          <cell r="F124"/>
          <cell r="G124"/>
          <cell r="H124"/>
          <cell r="I124"/>
          <cell r="J124"/>
          <cell r="K124"/>
          <cell r="V124"/>
          <cell r="W124"/>
        </row>
        <row r="125">
          <cell r="C125"/>
          <cell r="D125"/>
          <cell r="E125"/>
          <cell r="F125"/>
          <cell r="G125"/>
          <cell r="H125"/>
          <cell r="I125"/>
          <cell r="J125"/>
          <cell r="K125"/>
          <cell r="V125"/>
          <cell r="W125"/>
        </row>
        <row r="126">
          <cell r="C126"/>
          <cell r="D126"/>
          <cell r="E126"/>
          <cell r="F126"/>
          <cell r="G126"/>
          <cell r="H126"/>
          <cell r="I126"/>
          <cell r="J126"/>
          <cell r="K126"/>
          <cell r="V126"/>
          <cell r="W126"/>
        </row>
        <row r="127">
          <cell r="C127"/>
          <cell r="D127"/>
          <cell r="E127"/>
          <cell r="F127"/>
          <cell r="G127"/>
          <cell r="H127"/>
          <cell r="I127"/>
          <cell r="J127"/>
          <cell r="K127"/>
          <cell r="V127"/>
          <cell r="W127"/>
        </row>
        <row r="128">
          <cell r="C128"/>
          <cell r="D128"/>
          <cell r="E128"/>
          <cell r="F128"/>
          <cell r="G128"/>
          <cell r="H128"/>
          <cell r="I128"/>
          <cell r="J128"/>
          <cell r="K128"/>
          <cell r="V128"/>
          <cell r="W128"/>
        </row>
        <row r="129">
          <cell r="C129"/>
          <cell r="D129"/>
          <cell r="E129"/>
          <cell r="F129"/>
          <cell r="G129"/>
          <cell r="H129"/>
          <cell r="I129"/>
          <cell r="J129"/>
          <cell r="K129"/>
          <cell r="V129"/>
          <cell r="W129"/>
        </row>
        <row r="130">
          <cell r="C130"/>
          <cell r="D130"/>
          <cell r="E130"/>
          <cell r="F130"/>
          <cell r="G130"/>
          <cell r="H130"/>
          <cell r="I130"/>
          <cell r="J130"/>
          <cell r="K130"/>
          <cell r="V130"/>
          <cell r="W130"/>
        </row>
        <row r="131">
          <cell r="C131"/>
          <cell r="D131"/>
          <cell r="E131"/>
          <cell r="F131"/>
          <cell r="G131"/>
          <cell r="H131"/>
          <cell r="I131"/>
          <cell r="J131"/>
          <cell r="K131"/>
          <cell r="V131"/>
          <cell r="W131"/>
        </row>
        <row r="132">
          <cell r="C132"/>
          <cell r="D132"/>
          <cell r="E132"/>
          <cell r="F132"/>
          <cell r="G132"/>
          <cell r="H132"/>
          <cell r="I132"/>
          <cell r="J132"/>
          <cell r="K132"/>
          <cell r="V132"/>
          <cell r="W132"/>
        </row>
        <row r="133">
          <cell r="C133"/>
          <cell r="D133"/>
          <cell r="E133"/>
          <cell r="F133"/>
          <cell r="G133"/>
          <cell r="H133"/>
          <cell r="I133"/>
          <cell r="J133"/>
          <cell r="K133"/>
          <cell r="V133"/>
          <cell r="W133"/>
        </row>
        <row r="134">
          <cell r="C134"/>
          <cell r="D134"/>
          <cell r="E134"/>
          <cell r="F134"/>
          <cell r="G134"/>
          <cell r="H134"/>
          <cell r="I134"/>
          <cell r="J134"/>
          <cell r="K134"/>
          <cell r="V134"/>
          <cell r="W134"/>
        </row>
        <row r="135">
          <cell r="C135"/>
          <cell r="D135"/>
          <cell r="E135"/>
          <cell r="F135"/>
          <cell r="G135"/>
          <cell r="H135"/>
          <cell r="I135"/>
          <cell r="J135"/>
          <cell r="K135"/>
          <cell r="V135"/>
          <cell r="W135"/>
        </row>
        <row r="136">
          <cell r="C136"/>
          <cell r="D136"/>
          <cell r="E136"/>
          <cell r="F136"/>
          <cell r="G136"/>
          <cell r="H136"/>
          <cell r="I136"/>
          <cell r="J136"/>
          <cell r="K136"/>
          <cell r="V136"/>
          <cell r="W136"/>
        </row>
        <row r="137">
          <cell r="C137"/>
          <cell r="D137"/>
          <cell r="E137"/>
          <cell r="F137"/>
          <cell r="G137"/>
          <cell r="H137"/>
          <cell r="I137"/>
          <cell r="J137"/>
          <cell r="K137"/>
          <cell r="V137"/>
          <cell r="W137"/>
        </row>
        <row r="138">
          <cell r="C138"/>
          <cell r="D138"/>
          <cell r="E138"/>
          <cell r="F138"/>
          <cell r="G138"/>
          <cell r="H138"/>
          <cell r="I138"/>
          <cell r="J138"/>
          <cell r="K138"/>
          <cell r="V138"/>
          <cell r="W138"/>
        </row>
        <row r="139">
          <cell r="C139"/>
          <cell r="D139"/>
          <cell r="E139"/>
          <cell r="F139"/>
          <cell r="G139"/>
          <cell r="H139"/>
          <cell r="I139"/>
          <cell r="J139"/>
          <cell r="K139"/>
          <cell r="V139"/>
          <cell r="W139"/>
        </row>
        <row r="140">
          <cell r="C140"/>
          <cell r="D140"/>
          <cell r="E140"/>
          <cell r="F140"/>
          <cell r="G140"/>
          <cell r="H140"/>
          <cell r="I140"/>
          <cell r="J140"/>
          <cell r="K140"/>
          <cell r="V140"/>
          <cell r="W140"/>
        </row>
        <row r="141">
          <cell r="C141"/>
          <cell r="D141"/>
          <cell r="E141"/>
          <cell r="F141"/>
          <cell r="G141"/>
          <cell r="H141"/>
          <cell r="I141"/>
          <cell r="J141"/>
          <cell r="K141"/>
          <cell r="V141"/>
          <cell r="W141"/>
        </row>
        <row r="142">
          <cell r="C142"/>
          <cell r="D142"/>
          <cell r="E142"/>
          <cell r="F142"/>
          <cell r="G142"/>
          <cell r="H142"/>
          <cell r="I142"/>
          <cell r="J142"/>
          <cell r="K142"/>
          <cell r="V142"/>
          <cell r="W142"/>
        </row>
        <row r="143">
          <cell r="C143"/>
          <cell r="D143"/>
          <cell r="E143"/>
          <cell r="F143"/>
          <cell r="G143"/>
          <cell r="H143"/>
          <cell r="I143"/>
          <cell r="J143"/>
          <cell r="K143"/>
          <cell r="V143"/>
          <cell r="W143"/>
        </row>
        <row r="144">
          <cell r="C144"/>
          <cell r="D144"/>
          <cell r="E144"/>
          <cell r="F144"/>
          <cell r="G144"/>
          <cell r="H144"/>
          <cell r="I144"/>
          <cell r="J144"/>
          <cell r="K144"/>
          <cell r="V144"/>
          <cell r="W144"/>
        </row>
        <row r="145">
          <cell r="C145"/>
          <cell r="D145"/>
          <cell r="E145"/>
          <cell r="F145"/>
          <cell r="G145"/>
          <cell r="H145"/>
          <cell r="I145"/>
          <cell r="J145"/>
          <cell r="K145"/>
          <cell r="V145"/>
          <cell r="W145"/>
        </row>
        <row r="146">
          <cell r="C146"/>
          <cell r="D146"/>
          <cell r="E146"/>
          <cell r="F146"/>
          <cell r="G146"/>
          <cell r="H146"/>
          <cell r="I146"/>
          <cell r="J146"/>
          <cell r="K146"/>
          <cell r="V146"/>
          <cell r="W146"/>
        </row>
        <row r="147">
          <cell r="C147"/>
          <cell r="D147"/>
          <cell r="E147"/>
          <cell r="F147"/>
          <cell r="G147"/>
          <cell r="H147"/>
          <cell r="I147"/>
          <cell r="J147"/>
          <cell r="K147"/>
          <cell r="V147"/>
          <cell r="W147"/>
        </row>
        <row r="148">
          <cell r="C148"/>
          <cell r="D148"/>
          <cell r="E148"/>
          <cell r="F148"/>
          <cell r="G148"/>
          <cell r="H148"/>
          <cell r="I148"/>
          <cell r="J148"/>
          <cell r="K148"/>
          <cell r="V148"/>
          <cell r="W148"/>
        </row>
        <row r="149">
          <cell r="C149"/>
          <cell r="D149"/>
          <cell r="E149"/>
          <cell r="F149"/>
          <cell r="G149"/>
          <cell r="H149"/>
          <cell r="I149"/>
          <cell r="J149"/>
          <cell r="K149"/>
          <cell r="V149"/>
          <cell r="W149"/>
        </row>
        <row r="150">
          <cell r="C150"/>
          <cell r="D150"/>
          <cell r="E150"/>
          <cell r="F150"/>
          <cell r="G150"/>
          <cell r="H150"/>
          <cell r="I150"/>
          <cell r="J150"/>
          <cell r="K150"/>
          <cell r="V150"/>
          <cell r="W150"/>
        </row>
        <row r="151">
          <cell r="C151"/>
          <cell r="D151"/>
          <cell r="E151"/>
          <cell r="F151"/>
          <cell r="G151"/>
          <cell r="H151"/>
          <cell r="I151"/>
          <cell r="J151"/>
          <cell r="K151"/>
          <cell r="V151"/>
          <cell r="W151"/>
        </row>
        <row r="152">
          <cell r="C152"/>
          <cell r="D152"/>
          <cell r="E152"/>
          <cell r="F152"/>
          <cell r="G152"/>
          <cell r="H152"/>
          <cell r="I152"/>
          <cell r="J152"/>
          <cell r="K152"/>
          <cell r="V152"/>
          <cell r="W152"/>
        </row>
        <row r="153">
          <cell r="C153"/>
          <cell r="D153"/>
          <cell r="E153"/>
          <cell r="F153"/>
          <cell r="G153"/>
          <cell r="H153"/>
          <cell r="I153"/>
          <cell r="J153"/>
          <cell r="K153"/>
          <cell r="V153"/>
          <cell r="W153"/>
        </row>
        <row r="154">
          <cell r="C154"/>
          <cell r="D154"/>
          <cell r="E154"/>
          <cell r="F154"/>
          <cell r="G154"/>
          <cell r="H154"/>
          <cell r="I154"/>
          <cell r="J154"/>
          <cell r="K154"/>
          <cell r="V154"/>
          <cell r="W154"/>
        </row>
        <row r="155">
          <cell r="C155"/>
          <cell r="D155"/>
          <cell r="E155"/>
          <cell r="F155"/>
          <cell r="G155"/>
          <cell r="H155"/>
          <cell r="I155"/>
          <cell r="J155"/>
          <cell r="K155"/>
          <cell r="V155"/>
          <cell r="W155"/>
        </row>
        <row r="156">
          <cell r="C156"/>
          <cell r="D156"/>
          <cell r="E156"/>
          <cell r="F156"/>
          <cell r="G156"/>
          <cell r="H156"/>
          <cell r="I156"/>
          <cell r="J156"/>
          <cell r="K156"/>
          <cell r="V156"/>
          <cell r="W156"/>
        </row>
        <row r="157">
          <cell r="C157"/>
          <cell r="D157"/>
          <cell r="E157"/>
          <cell r="F157"/>
          <cell r="G157"/>
          <cell r="H157"/>
          <cell r="I157"/>
          <cell r="J157"/>
          <cell r="K157"/>
          <cell r="V157"/>
          <cell r="W157"/>
        </row>
        <row r="158">
          <cell r="C158"/>
          <cell r="D158"/>
          <cell r="E158"/>
          <cell r="F158"/>
          <cell r="G158"/>
          <cell r="H158"/>
          <cell r="I158"/>
          <cell r="J158"/>
          <cell r="K158"/>
          <cell r="V158"/>
          <cell r="W158"/>
        </row>
        <row r="159">
          <cell r="C159"/>
          <cell r="D159"/>
          <cell r="E159"/>
          <cell r="F159"/>
          <cell r="G159"/>
          <cell r="H159"/>
          <cell r="I159"/>
          <cell r="J159"/>
          <cell r="K159"/>
          <cell r="V159"/>
          <cell r="W159"/>
        </row>
        <row r="160">
          <cell r="C160"/>
          <cell r="D160"/>
          <cell r="E160"/>
          <cell r="F160"/>
          <cell r="G160"/>
          <cell r="H160"/>
          <cell r="I160"/>
          <cell r="J160"/>
          <cell r="K160"/>
          <cell r="V160"/>
          <cell r="W160"/>
        </row>
        <row r="161">
          <cell r="C161"/>
          <cell r="D161"/>
          <cell r="E161"/>
          <cell r="F161"/>
          <cell r="G161"/>
          <cell r="H161"/>
          <cell r="I161"/>
          <cell r="J161"/>
          <cell r="K161"/>
          <cell r="V161"/>
          <cell r="W161"/>
        </row>
        <row r="162">
          <cell r="C162"/>
          <cell r="D162"/>
          <cell r="E162"/>
          <cell r="F162"/>
          <cell r="G162"/>
          <cell r="H162"/>
          <cell r="I162"/>
          <cell r="J162"/>
          <cell r="K162"/>
          <cell r="V162"/>
          <cell r="W162"/>
        </row>
        <row r="163">
          <cell r="C163"/>
          <cell r="D163"/>
          <cell r="E163"/>
          <cell r="F163"/>
          <cell r="G163"/>
          <cell r="H163"/>
          <cell r="I163"/>
          <cell r="J163"/>
          <cell r="K163"/>
          <cell r="V163"/>
          <cell r="W163"/>
        </row>
        <row r="164">
          <cell r="C164"/>
          <cell r="D164"/>
          <cell r="E164"/>
          <cell r="F164"/>
          <cell r="G164"/>
          <cell r="H164"/>
          <cell r="I164"/>
          <cell r="J164"/>
          <cell r="K164"/>
          <cell r="V164"/>
          <cell r="W164"/>
        </row>
        <row r="165">
          <cell r="C165"/>
          <cell r="D165"/>
          <cell r="E165"/>
          <cell r="F165"/>
          <cell r="G165"/>
          <cell r="H165"/>
          <cell r="I165"/>
          <cell r="J165"/>
          <cell r="K165"/>
          <cell r="V165"/>
          <cell r="W165"/>
        </row>
        <row r="166">
          <cell r="C166"/>
          <cell r="D166"/>
          <cell r="E166"/>
          <cell r="F166"/>
          <cell r="G166"/>
          <cell r="H166"/>
          <cell r="I166"/>
          <cell r="J166"/>
          <cell r="K166"/>
          <cell r="V166"/>
          <cell r="W166"/>
        </row>
        <row r="167">
          <cell r="C167"/>
          <cell r="D167"/>
          <cell r="E167"/>
          <cell r="F167"/>
          <cell r="G167"/>
          <cell r="H167"/>
          <cell r="I167"/>
          <cell r="J167"/>
          <cell r="K167"/>
          <cell r="V167"/>
          <cell r="W167"/>
        </row>
        <row r="168">
          <cell r="C168"/>
          <cell r="D168"/>
          <cell r="E168"/>
          <cell r="F168"/>
          <cell r="G168"/>
          <cell r="H168"/>
          <cell r="I168"/>
          <cell r="J168"/>
          <cell r="K168"/>
          <cell r="V168"/>
          <cell r="W168"/>
        </row>
        <row r="169">
          <cell r="C169"/>
          <cell r="D169"/>
          <cell r="E169"/>
          <cell r="F169"/>
          <cell r="G169"/>
          <cell r="H169"/>
          <cell r="I169"/>
          <cell r="J169"/>
          <cell r="K169"/>
          <cell r="V169"/>
          <cell r="W169"/>
        </row>
        <row r="170">
          <cell r="C170"/>
          <cell r="D170"/>
          <cell r="E170"/>
          <cell r="F170"/>
          <cell r="G170"/>
          <cell r="H170"/>
          <cell r="I170"/>
          <cell r="J170"/>
          <cell r="K170"/>
          <cell r="V170"/>
          <cell r="W170"/>
        </row>
        <row r="171">
          <cell r="C171"/>
          <cell r="D171"/>
          <cell r="E171"/>
          <cell r="F171"/>
          <cell r="G171"/>
          <cell r="H171"/>
          <cell r="I171"/>
          <cell r="J171"/>
          <cell r="K171"/>
          <cell r="V171"/>
          <cell r="W171"/>
        </row>
        <row r="172">
          <cell r="C172"/>
          <cell r="D172"/>
          <cell r="E172"/>
          <cell r="F172"/>
          <cell r="G172"/>
          <cell r="H172"/>
          <cell r="I172"/>
          <cell r="J172"/>
          <cell r="K172"/>
          <cell r="V172"/>
          <cell r="W172"/>
        </row>
        <row r="173">
          <cell r="C173"/>
          <cell r="D173"/>
          <cell r="E173"/>
          <cell r="F173"/>
          <cell r="G173"/>
          <cell r="H173"/>
          <cell r="I173"/>
          <cell r="J173"/>
          <cell r="K173"/>
          <cell r="V173"/>
          <cell r="W173"/>
        </row>
        <row r="174">
          <cell r="C174"/>
          <cell r="D174"/>
          <cell r="E174"/>
          <cell r="F174"/>
          <cell r="G174"/>
          <cell r="H174"/>
          <cell r="I174"/>
          <cell r="J174"/>
          <cell r="K174"/>
          <cell r="V174"/>
          <cell r="W174"/>
        </row>
        <row r="175">
          <cell r="C175"/>
          <cell r="D175"/>
          <cell r="E175"/>
          <cell r="F175"/>
          <cell r="G175"/>
          <cell r="H175"/>
          <cell r="I175"/>
          <cell r="J175"/>
          <cell r="K175"/>
          <cell r="V175"/>
          <cell r="W175"/>
        </row>
        <row r="176">
          <cell r="C176"/>
          <cell r="D176"/>
          <cell r="E176"/>
          <cell r="F176"/>
          <cell r="G176"/>
          <cell r="H176"/>
          <cell r="I176"/>
          <cell r="J176"/>
          <cell r="K176"/>
          <cell r="V176"/>
          <cell r="W176"/>
        </row>
        <row r="177">
          <cell r="C177"/>
          <cell r="D177"/>
          <cell r="E177"/>
          <cell r="F177"/>
          <cell r="G177"/>
          <cell r="H177"/>
          <cell r="I177"/>
          <cell r="J177"/>
          <cell r="K177"/>
          <cell r="V177"/>
          <cell r="W177"/>
        </row>
        <row r="178">
          <cell r="C178"/>
          <cell r="D178"/>
          <cell r="E178"/>
          <cell r="F178"/>
          <cell r="G178"/>
          <cell r="H178"/>
          <cell r="I178"/>
          <cell r="J178"/>
          <cell r="K178"/>
          <cell r="V178"/>
          <cell r="W178"/>
        </row>
        <row r="179">
          <cell r="C179"/>
          <cell r="D179"/>
          <cell r="E179"/>
          <cell r="F179"/>
          <cell r="G179"/>
          <cell r="H179"/>
          <cell r="I179"/>
          <cell r="J179"/>
          <cell r="K179"/>
          <cell r="V179"/>
          <cell r="W179"/>
        </row>
        <row r="180">
          <cell r="C180"/>
          <cell r="D180"/>
          <cell r="E180"/>
          <cell r="F180"/>
          <cell r="G180"/>
          <cell r="H180"/>
          <cell r="I180"/>
          <cell r="J180"/>
          <cell r="K180"/>
          <cell r="V180"/>
          <cell r="W180"/>
        </row>
        <row r="181">
          <cell r="C181"/>
          <cell r="D181"/>
          <cell r="E181"/>
          <cell r="F181"/>
          <cell r="G181"/>
          <cell r="H181"/>
          <cell r="I181"/>
          <cell r="J181"/>
          <cell r="K181"/>
          <cell r="V181"/>
          <cell r="W181"/>
        </row>
        <row r="182">
          <cell r="C182"/>
          <cell r="D182"/>
          <cell r="E182"/>
          <cell r="F182"/>
          <cell r="G182"/>
          <cell r="H182"/>
          <cell r="I182"/>
          <cell r="J182"/>
          <cell r="K182"/>
          <cell r="V182"/>
          <cell r="W182"/>
        </row>
        <row r="183">
          <cell r="C183"/>
          <cell r="D183"/>
          <cell r="E183"/>
          <cell r="F183"/>
          <cell r="G183"/>
          <cell r="H183"/>
          <cell r="I183"/>
          <cell r="J183"/>
          <cell r="K183"/>
          <cell r="V183"/>
          <cell r="W183"/>
        </row>
        <row r="184">
          <cell r="C184"/>
          <cell r="D184"/>
          <cell r="E184"/>
          <cell r="F184"/>
          <cell r="G184"/>
          <cell r="H184"/>
          <cell r="I184"/>
          <cell r="J184"/>
          <cell r="K184"/>
          <cell r="V184"/>
          <cell r="W184"/>
        </row>
        <row r="185">
          <cell r="C185"/>
          <cell r="D185"/>
          <cell r="E185"/>
          <cell r="F185"/>
          <cell r="G185"/>
          <cell r="H185"/>
          <cell r="I185"/>
          <cell r="J185"/>
          <cell r="K185"/>
          <cell r="V185"/>
          <cell r="W185"/>
        </row>
        <row r="186">
          <cell r="C186"/>
          <cell r="D186"/>
          <cell r="E186"/>
          <cell r="F186"/>
          <cell r="G186"/>
          <cell r="H186"/>
          <cell r="I186"/>
          <cell r="J186"/>
          <cell r="K186"/>
          <cell r="V186"/>
          <cell r="W186"/>
        </row>
        <row r="187">
          <cell r="C187"/>
          <cell r="D187"/>
          <cell r="E187"/>
          <cell r="F187"/>
          <cell r="G187"/>
          <cell r="H187"/>
          <cell r="I187"/>
          <cell r="J187"/>
          <cell r="K187"/>
          <cell r="V187"/>
          <cell r="W187"/>
        </row>
        <row r="188">
          <cell r="C188"/>
          <cell r="D188"/>
          <cell r="E188"/>
          <cell r="F188"/>
          <cell r="G188"/>
          <cell r="H188"/>
          <cell r="I188"/>
          <cell r="J188"/>
          <cell r="K188"/>
          <cell r="V188"/>
          <cell r="W188"/>
        </row>
        <row r="189">
          <cell r="C189"/>
          <cell r="D189"/>
          <cell r="E189"/>
          <cell r="F189"/>
          <cell r="G189"/>
          <cell r="H189"/>
          <cell r="I189"/>
          <cell r="J189"/>
          <cell r="K189"/>
          <cell r="V189"/>
          <cell r="W189"/>
        </row>
        <row r="190">
          <cell r="C190"/>
          <cell r="D190"/>
          <cell r="E190"/>
          <cell r="F190"/>
          <cell r="G190"/>
          <cell r="H190"/>
          <cell r="I190"/>
          <cell r="J190"/>
          <cell r="K190"/>
          <cell r="V190"/>
          <cell r="W190"/>
        </row>
        <row r="191">
          <cell r="C191"/>
          <cell r="D191"/>
          <cell r="E191"/>
          <cell r="F191"/>
          <cell r="G191"/>
          <cell r="H191"/>
          <cell r="I191"/>
          <cell r="J191"/>
          <cell r="K191"/>
          <cell r="V191"/>
          <cell r="W191"/>
        </row>
        <row r="192">
          <cell r="C192"/>
          <cell r="D192"/>
          <cell r="E192"/>
          <cell r="F192"/>
          <cell r="G192"/>
          <cell r="H192"/>
          <cell r="I192"/>
          <cell r="J192"/>
          <cell r="K192"/>
          <cell r="V192"/>
          <cell r="W192"/>
        </row>
        <row r="193">
          <cell r="C193"/>
          <cell r="D193"/>
          <cell r="E193"/>
          <cell r="F193"/>
          <cell r="G193"/>
          <cell r="H193"/>
          <cell r="I193"/>
          <cell r="J193"/>
          <cell r="K193"/>
          <cell r="V193"/>
          <cell r="W193"/>
        </row>
        <row r="194">
          <cell r="C194"/>
          <cell r="D194"/>
          <cell r="E194"/>
          <cell r="F194"/>
          <cell r="G194"/>
          <cell r="H194"/>
          <cell r="I194"/>
          <cell r="J194"/>
          <cell r="K194"/>
          <cell r="V194"/>
          <cell r="W194"/>
        </row>
        <row r="195">
          <cell r="C195"/>
          <cell r="D195"/>
          <cell r="E195"/>
          <cell r="F195"/>
          <cell r="G195"/>
          <cell r="H195"/>
          <cell r="I195"/>
          <cell r="J195"/>
          <cell r="K195"/>
          <cell r="V195"/>
          <cell r="W195"/>
        </row>
        <row r="196">
          <cell r="C196"/>
          <cell r="D196"/>
          <cell r="E196"/>
          <cell r="F196"/>
          <cell r="G196"/>
          <cell r="H196"/>
          <cell r="I196"/>
          <cell r="J196"/>
          <cell r="K196"/>
          <cell r="V196"/>
          <cell r="W196"/>
        </row>
        <row r="197">
          <cell r="C197"/>
          <cell r="D197"/>
          <cell r="E197"/>
          <cell r="F197"/>
          <cell r="G197"/>
          <cell r="H197"/>
          <cell r="I197"/>
          <cell r="J197"/>
          <cell r="K197"/>
          <cell r="V197"/>
          <cell r="W197"/>
        </row>
        <row r="198">
          <cell r="C198"/>
          <cell r="D198"/>
          <cell r="E198"/>
          <cell r="F198"/>
          <cell r="G198"/>
          <cell r="H198"/>
          <cell r="I198"/>
          <cell r="J198"/>
          <cell r="K198"/>
          <cell r="V198"/>
          <cell r="W198"/>
        </row>
        <row r="199">
          <cell r="C199"/>
          <cell r="D199"/>
          <cell r="E199"/>
          <cell r="F199"/>
          <cell r="G199"/>
          <cell r="H199"/>
          <cell r="I199"/>
          <cell r="J199"/>
          <cell r="K199"/>
          <cell r="V199"/>
          <cell r="W199"/>
        </row>
        <row r="200">
          <cell r="C200"/>
          <cell r="D200"/>
          <cell r="E200"/>
          <cell r="F200"/>
          <cell r="G200"/>
          <cell r="H200"/>
          <cell r="I200"/>
          <cell r="J200"/>
          <cell r="K200"/>
          <cell r="V200"/>
          <cell r="W200"/>
        </row>
        <row r="201">
          <cell r="K201"/>
          <cell r="V201"/>
          <cell r="W201"/>
        </row>
        <row r="202">
          <cell r="K202"/>
          <cell r="V202"/>
          <cell r="W202"/>
        </row>
        <row r="203">
          <cell r="K203"/>
          <cell r="V203"/>
          <cell r="W203"/>
        </row>
        <row r="204">
          <cell r="K204"/>
          <cell r="V204"/>
          <cell r="W204"/>
        </row>
        <row r="205">
          <cell r="K205"/>
          <cell r="V205"/>
          <cell r="W205"/>
        </row>
        <row r="206">
          <cell r="K206"/>
          <cell r="V206"/>
          <cell r="W206"/>
        </row>
        <row r="207">
          <cell r="K207"/>
          <cell r="V207"/>
          <cell r="W207"/>
        </row>
        <row r="208">
          <cell r="K208"/>
          <cell r="V208"/>
          <cell r="W208"/>
        </row>
        <row r="209">
          <cell r="K209"/>
          <cell r="V209"/>
          <cell r="W209"/>
        </row>
        <row r="210">
          <cell r="K210"/>
          <cell r="V210"/>
          <cell r="W210"/>
        </row>
        <row r="211">
          <cell r="K211"/>
          <cell r="V211"/>
          <cell r="W211"/>
        </row>
        <row r="212">
          <cell r="K212"/>
          <cell r="V212"/>
          <cell r="W212"/>
        </row>
        <row r="213">
          <cell r="K213"/>
          <cell r="V213"/>
          <cell r="W213"/>
        </row>
        <row r="214">
          <cell r="K214"/>
          <cell r="V214"/>
          <cell r="W214"/>
        </row>
        <row r="215">
          <cell r="K215"/>
          <cell r="V215"/>
          <cell r="W215"/>
        </row>
        <row r="216">
          <cell r="K216"/>
          <cell r="V216"/>
          <cell r="W216"/>
        </row>
        <row r="217">
          <cell r="K217"/>
          <cell r="V217"/>
          <cell r="W217"/>
        </row>
        <row r="218">
          <cell r="K218"/>
          <cell r="V218"/>
          <cell r="W218"/>
        </row>
        <row r="219">
          <cell r="K219"/>
          <cell r="V219"/>
          <cell r="W219"/>
        </row>
        <row r="220">
          <cell r="K220"/>
          <cell r="V220"/>
          <cell r="W220"/>
        </row>
        <row r="221">
          <cell r="K221"/>
          <cell r="V221"/>
          <cell r="W221"/>
        </row>
        <row r="222">
          <cell r="K222"/>
          <cell r="V222"/>
          <cell r="W222"/>
        </row>
        <row r="223">
          <cell r="K223"/>
          <cell r="V223"/>
          <cell r="W223"/>
        </row>
        <row r="224">
          <cell r="K224"/>
          <cell r="V224"/>
          <cell r="W224"/>
        </row>
        <row r="225">
          <cell r="K225"/>
          <cell r="V225"/>
          <cell r="W225"/>
        </row>
        <row r="226">
          <cell r="K226"/>
          <cell r="V226"/>
          <cell r="W226"/>
        </row>
        <row r="227">
          <cell r="K227"/>
          <cell r="V227"/>
          <cell r="W227"/>
        </row>
        <row r="228">
          <cell r="K228"/>
          <cell r="V228"/>
          <cell r="W228"/>
        </row>
        <row r="229">
          <cell r="K229"/>
          <cell r="V229"/>
          <cell r="W229"/>
        </row>
        <row r="230">
          <cell r="K230"/>
          <cell r="V230"/>
          <cell r="W230"/>
        </row>
        <row r="231">
          <cell r="K231"/>
          <cell r="V231"/>
          <cell r="W231"/>
        </row>
        <row r="232">
          <cell r="K232"/>
          <cell r="V232"/>
          <cell r="W232"/>
        </row>
        <row r="233">
          <cell r="K233"/>
          <cell r="V233"/>
          <cell r="W233"/>
        </row>
        <row r="234">
          <cell r="K234"/>
          <cell r="V234"/>
          <cell r="W234"/>
        </row>
        <row r="235">
          <cell r="K235"/>
          <cell r="V235"/>
          <cell r="W235"/>
        </row>
        <row r="236">
          <cell r="K236"/>
          <cell r="V236"/>
          <cell r="W236"/>
        </row>
        <row r="237">
          <cell r="K237"/>
          <cell r="V237"/>
          <cell r="W237"/>
        </row>
        <row r="238">
          <cell r="K238"/>
          <cell r="V238"/>
          <cell r="W238"/>
        </row>
        <row r="239">
          <cell r="K239"/>
          <cell r="V239"/>
          <cell r="W239"/>
        </row>
        <row r="240">
          <cell r="K240"/>
          <cell r="V240"/>
          <cell r="W240"/>
        </row>
        <row r="241">
          <cell r="K241"/>
          <cell r="V241"/>
          <cell r="W241"/>
        </row>
        <row r="242">
          <cell r="K242"/>
          <cell r="V242"/>
          <cell r="W242"/>
        </row>
        <row r="243">
          <cell r="K243"/>
          <cell r="V243"/>
          <cell r="W243"/>
        </row>
        <row r="244">
          <cell r="K244"/>
          <cell r="V244"/>
          <cell r="W244"/>
        </row>
        <row r="245">
          <cell r="K245"/>
          <cell r="V245"/>
          <cell r="W245"/>
        </row>
        <row r="246">
          <cell r="K246"/>
          <cell r="V246"/>
          <cell r="W246"/>
        </row>
        <row r="247">
          <cell r="K247"/>
          <cell r="V247"/>
          <cell r="W247"/>
        </row>
        <row r="248">
          <cell r="K248"/>
          <cell r="V248"/>
          <cell r="W248"/>
        </row>
        <row r="249">
          <cell r="K249"/>
          <cell r="V249"/>
          <cell r="W249"/>
        </row>
        <row r="250">
          <cell r="K250"/>
          <cell r="V250"/>
          <cell r="W250"/>
        </row>
        <row r="251">
          <cell r="K251"/>
          <cell r="V251"/>
          <cell r="W251"/>
        </row>
        <row r="252">
          <cell r="K252"/>
          <cell r="V252"/>
          <cell r="W252"/>
        </row>
        <row r="253">
          <cell r="K253"/>
          <cell r="V253"/>
          <cell r="W253"/>
        </row>
        <row r="254">
          <cell r="K254"/>
          <cell r="V254"/>
          <cell r="W254"/>
        </row>
        <row r="255">
          <cell r="K255"/>
          <cell r="V255"/>
          <cell r="W255"/>
        </row>
        <row r="256">
          <cell r="K256"/>
          <cell r="V256"/>
          <cell r="W256"/>
        </row>
        <row r="257">
          <cell r="K257"/>
          <cell r="V257"/>
          <cell r="W257"/>
        </row>
        <row r="258">
          <cell r="K258"/>
          <cell r="V258"/>
          <cell r="W258"/>
        </row>
        <row r="259">
          <cell r="K259"/>
          <cell r="V259"/>
          <cell r="W259"/>
        </row>
        <row r="260">
          <cell r="K260"/>
          <cell r="V260"/>
          <cell r="W260"/>
        </row>
        <row r="261">
          <cell r="K261"/>
          <cell r="V261"/>
          <cell r="W261"/>
        </row>
        <row r="262">
          <cell r="K262"/>
          <cell r="V262"/>
          <cell r="W262"/>
        </row>
        <row r="263">
          <cell r="K263"/>
          <cell r="V263"/>
          <cell r="W263"/>
        </row>
        <row r="264">
          <cell r="K264"/>
          <cell r="V264"/>
          <cell r="W264"/>
        </row>
        <row r="265">
          <cell r="K265"/>
          <cell r="V265"/>
          <cell r="W265"/>
        </row>
        <row r="266">
          <cell r="K266"/>
          <cell r="V266"/>
          <cell r="W266"/>
        </row>
        <row r="267">
          <cell r="K267"/>
          <cell r="V267"/>
          <cell r="W267"/>
        </row>
        <row r="268">
          <cell r="K268"/>
          <cell r="V268"/>
          <cell r="W268"/>
        </row>
        <row r="269">
          <cell r="K269"/>
          <cell r="V269"/>
          <cell r="W269"/>
        </row>
        <row r="270">
          <cell r="K270"/>
          <cell r="V270"/>
          <cell r="W270"/>
        </row>
        <row r="271">
          <cell r="K271"/>
          <cell r="V271"/>
          <cell r="W271"/>
        </row>
        <row r="272">
          <cell r="K272"/>
          <cell r="V272"/>
          <cell r="W272"/>
        </row>
        <row r="273">
          <cell r="K273"/>
          <cell r="V273"/>
          <cell r="W273"/>
        </row>
        <row r="274">
          <cell r="K274"/>
          <cell r="V274"/>
          <cell r="W274"/>
        </row>
        <row r="275">
          <cell r="K275"/>
          <cell r="V275"/>
          <cell r="W275"/>
        </row>
        <row r="276">
          <cell r="K276"/>
          <cell r="V276"/>
          <cell r="W276"/>
        </row>
        <row r="277">
          <cell r="K277"/>
          <cell r="V277"/>
          <cell r="W277"/>
        </row>
        <row r="278">
          <cell r="K278"/>
          <cell r="V278"/>
          <cell r="W278"/>
        </row>
        <row r="279">
          <cell r="K279"/>
          <cell r="V279"/>
          <cell r="W279"/>
        </row>
        <row r="280">
          <cell r="K280"/>
          <cell r="V280"/>
          <cell r="W280"/>
        </row>
        <row r="281">
          <cell r="K281"/>
          <cell r="V281"/>
          <cell r="W281"/>
        </row>
        <row r="282">
          <cell r="K282"/>
          <cell r="V282"/>
          <cell r="W282"/>
        </row>
        <row r="283">
          <cell r="K283"/>
          <cell r="V283"/>
          <cell r="W283"/>
        </row>
        <row r="284">
          <cell r="K284"/>
          <cell r="V284"/>
          <cell r="W284"/>
        </row>
        <row r="285">
          <cell r="K285"/>
          <cell r="V285"/>
          <cell r="W285"/>
        </row>
        <row r="286">
          <cell r="K286"/>
          <cell r="V286"/>
          <cell r="W286"/>
        </row>
        <row r="287">
          <cell r="K287"/>
          <cell r="V287"/>
          <cell r="W287"/>
        </row>
        <row r="288">
          <cell r="K288"/>
          <cell r="V288"/>
          <cell r="W288"/>
        </row>
        <row r="289">
          <cell r="K289"/>
          <cell r="V289"/>
          <cell r="W289"/>
        </row>
        <row r="290">
          <cell r="K290"/>
          <cell r="V290"/>
          <cell r="W290"/>
        </row>
        <row r="291">
          <cell r="K291"/>
          <cell r="V291"/>
          <cell r="W291"/>
        </row>
        <row r="292">
          <cell r="K292"/>
          <cell r="V292"/>
          <cell r="W292"/>
        </row>
        <row r="293">
          <cell r="K293"/>
          <cell r="V293"/>
          <cell r="W293"/>
        </row>
        <row r="294">
          <cell r="K294"/>
          <cell r="V294"/>
          <cell r="W294"/>
        </row>
        <row r="295">
          <cell r="K295"/>
          <cell r="V295"/>
          <cell r="W295"/>
        </row>
        <row r="296">
          <cell r="K296"/>
          <cell r="V296"/>
          <cell r="W296"/>
        </row>
        <row r="297">
          <cell r="K297"/>
          <cell r="V297"/>
          <cell r="W297"/>
        </row>
        <row r="298">
          <cell r="K298"/>
          <cell r="V298"/>
          <cell r="W298"/>
        </row>
        <row r="299">
          <cell r="K299"/>
          <cell r="V299"/>
          <cell r="W299"/>
        </row>
        <row r="300">
          <cell r="K300"/>
          <cell r="V300"/>
          <cell r="W300"/>
        </row>
        <row r="301">
          <cell r="K301"/>
          <cell r="V301"/>
          <cell r="W301"/>
        </row>
        <row r="302">
          <cell r="K302"/>
          <cell r="V302"/>
          <cell r="W302"/>
        </row>
        <row r="303">
          <cell r="K303"/>
          <cell r="V303"/>
          <cell r="W303"/>
        </row>
        <row r="304">
          <cell r="K304"/>
          <cell r="V304"/>
          <cell r="W304"/>
        </row>
        <row r="305">
          <cell r="K305"/>
          <cell r="V305"/>
          <cell r="W305"/>
        </row>
        <row r="306">
          <cell r="K306"/>
          <cell r="V306"/>
          <cell r="W306"/>
        </row>
        <row r="307">
          <cell r="K307"/>
          <cell r="V307"/>
          <cell r="W307"/>
        </row>
        <row r="308">
          <cell r="K308"/>
          <cell r="V308"/>
          <cell r="W308"/>
        </row>
        <row r="309">
          <cell r="K309"/>
          <cell r="V309"/>
          <cell r="W309"/>
        </row>
        <row r="310">
          <cell r="K310"/>
          <cell r="V310"/>
          <cell r="W310"/>
        </row>
        <row r="311">
          <cell r="K311"/>
          <cell r="V311"/>
          <cell r="W311"/>
        </row>
        <row r="312">
          <cell r="K312"/>
          <cell r="V312"/>
          <cell r="W312"/>
        </row>
        <row r="313">
          <cell r="K313"/>
          <cell r="V313"/>
          <cell r="W313"/>
        </row>
        <row r="314">
          <cell r="K314"/>
          <cell r="V314"/>
          <cell r="W314"/>
        </row>
        <row r="315">
          <cell r="K315"/>
          <cell r="V315"/>
          <cell r="W315"/>
        </row>
        <row r="316">
          <cell r="K316"/>
          <cell r="V316"/>
          <cell r="W316"/>
        </row>
        <row r="317">
          <cell r="K317"/>
          <cell r="V317"/>
          <cell r="W317"/>
        </row>
        <row r="318">
          <cell r="K318"/>
          <cell r="V318"/>
          <cell r="W318"/>
        </row>
        <row r="319">
          <cell r="K319"/>
          <cell r="V319"/>
          <cell r="W319"/>
        </row>
        <row r="320">
          <cell r="K320"/>
          <cell r="V320"/>
          <cell r="W320"/>
        </row>
        <row r="321">
          <cell r="K321"/>
          <cell r="V321"/>
          <cell r="W321"/>
        </row>
        <row r="322">
          <cell r="K322"/>
          <cell r="V322"/>
          <cell r="W322"/>
        </row>
        <row r="323">
          <cell r="K323"/>
          <cell r="V323"/>
          <cell r="W323"/>
        </row>
        <row r="324">
          <cell r="K324"/>
          <cell r="V324"/>
          <cell r="W324"/>
        </row>
        <row r="325">
          <cell r="K325"/>
          <cell r="V325"/>
          <cell r="W325"/>
        </row>
        <row r="326">
          <cell r="K326"/>
          <cell r="V326"/>
          <cell r="W326"/>
        </row>
        <row r="327">
          <cell r="K327"/>
          <cell r="V327"/>
          <cell r="W327"/>
        </row>
        <row r="328">
          <cell r="K328"/>
          <cell r="V328"/>
          <cell r="W328"/>
        </row>
        <row r="329">
          <cell r="K329"/>
          <cell r="V329"/>
          <cell r="W329"/>
        </row>
        <row r="330">
          <cell r="K330"/>
          <cell r="V330"/>
          <cell r="W330"/>
        </row>
        <row r="331">
          <cell r="K331"/>
          <cell r="V331"/>
          <cell r="W331"/>
        </row>
        <row r="332">
          <cell r="K332"/>
          <cell r="V332"/>
          <cell r="W332"/>
        </row>
        <row r="333">
          <cell r="K333"/>
          <cell r="V333"/>
          <cell r="W333"/>
        </row>
        <row r="334">
          <cell r="K334"/>
          <cell r="V334"/>
          <cell r="W334"/>
        </row>
        <row r="335">
          <cell r="K335"/>
          <cell r="V335"/>
          <cell r="W335"/>
        </row>
        <row r="336">
          <cell r="K336"/>
          <cell r="V336"/>
          <cell r="W336"/>
        </row>
        <row r="337">
          <cell r="K337"/>
          <cell r="V337"/>
          <cell r="W337"/>
        </row>
        <row r="338">
          <cell r="K338"/>
          <cell r="V338"/>
          <cell r="W338"/>
        </row>
        <row r="339">
          <cell r="K339"/>
          <cell r="V339"/>
          <cell r="W339"/>
        </row>
        <row r="340">
          <cell r="K340"/>
          <cell r="V340"/>
          <cell r="W340"/>
        </row>
        <row r="341">
          <cell r="K341"/>
          <cell r="V341"/>
          <cell r="W341"/>
        </row>
        <row r="342">
          <cell r="K342"/>
          <cell r="V342"/>
          <cell r="W342"/>
        </row>
        <row r="343">
          <cell r="K343"/>
          <cell r="V343"/>
          <cell r="W343"/>
        </row>
        <row r="344">
          <cell r="K344"/>
          <cell r="V344"/>
          <cell r="W344"/>
        </row>
        <row r="345">
          <cell r="K345"/>
          <cell r="V345"/>
          <cell r="W345"/>
        </row>
        <row r="346">
          <cell r="K346"/>
          <cell r="V346"/>
          <cell r="W346"/>
        </row>
        <row r="347">
          <cell r="K347"/>
          <cell r="V347"/>
          <cell r="W347"/>
        </row>
        <row r="348">
          <cell r="K348"/>
          <cell r="V348"/>
          <cell r="W348"/>
        </row>
        <row r="349">
          <cell r="K349"/>
          <cell r="V349"/>
          <cell r="W349"/>
        </row>
        <row r="350">
          <cell r="K350"/>
          <cell r="V350"/>
          <cell r="W350"/>
        </row>
        <row r="351">
          <cell r="K351"/>
          <cell r="V351"/>
          <cell r="W351"/>
        </row>
        <row r="352">
          <cell r="K352"/>
          <cell r="V352"/>
          <cell r="W352"/>
        </row>
        <row r="353">
          <cell r="K353"/>
          <cell r="V353"/>
          <cell r="W353"/>
        </row>
        <row r="354">
          <cell r="K354"/>
          <cell r="V354"/>
          <cell r="W354"/>
        </row>
        <row r="355">
          <cell r="K355"/>
          <cell r="V355"/>
          <cell r="W355"/>
        </row>
        <row r="356">
          <cell r="K356"/>
          <cell r="V356"/>
          <cell r="W356"/>
        </row>
        <row r="357">
          <cell r="K357"/>
          <cell r="V357"/>
          <cell r="W357"/>
        </row>
        <row r="358">
          <cell r="K358"/>
          <cell r="V358"/>
          <cell r="W358"/>
        </row>
        <row r="359">
          <cell r="K359"/>
          <cell r="V359"/>
          <cell r="W359"/>
        </row>
        <row r="360">
          <cell r="K360"/>
          <cell r="V360"/>
          <cell r="W360"/>
        </row>
        <row r="361">
          <cell r="K361"/>
          <cell r="V361"/>
          <cell r="W361"/>
        </row>
        <row r="362">
          <cell r="K362"/>
          <cell r="V362"/>
          <cell r="W362"/>
        </row>
        <row r="363">
          <cell r="K363"/>
          <cell r="V363"/>
          <cell r="W363"/>
        </row>
        <row r="364">
          <cell r="K364"/>
          <cell r="V364"/>
          <cell r="W364"/>
        </row>
        <row r="365">
          <cell r="K365"/>
          <cell r="V365"/>
          <cell r="W365"/>
        </row>
        <row r="366">
          <cell r="K366"/>
          <cell r="V366"/>
          <cell r="W366"/>
        </row>
        <row r="367">
          <cell r="K367"/>
          <cell r="V367"/>
          <cell r="W367"/>
        </row>
        <row r="368">
          <cell r="K368"/>
          <cell r="V368"/>
          <cell r="W368"/>
        </row>
        <row r="369">
          <cell r="K369"/>
          <cell r="V369"/>
          <cell r="W369"/>
        </row>
        <row r="370">
          <cell r="K370"/>
          <cell r="V370"/>
          <cell r="W370"/>
        </row>
        <row r="371">
          <cell r="K371"/>
          <cell r="V371"/>
          <cell r="W371"/>
        </row>
        <row r="372">
          <cell r="K372"/>
          <cell r="V372"/>
          <cell r="W372"/>
        </row>
        <row r="373">
          <cell r="K373"/>
          <cell r="V373"/>
          <cell r="W373"/>
        </row>
        <row r="374">
          <cell r="K374"/>
          <cell r="V374"/>
          <cell r="W374"/>
        </row>
        <row r="375">
          <cell r="K375"/>
          <cell r="V375"/>
          <cell r="W375"/>
        </row>
        <row r="376">
          <cell r="K376"/>
          <cell r="V376"/>
          <cell r="W376"/>
        </row>
        <row r="377">
          <cell r="K377"/>
          <cell r="V377"/>
          <cell r="W377"/>
        </row>
        <row r="378">
          <cell r="K378"/>
          <cell r="V378"/>
          <cell r="W378"/>
        </row>
        <row r="379">
          <cell r="K379"/>
          <cell r="V379"/>
          <cell r="W379"/>
        </row>
        <row r="380">
          <cell r="K380"/>
          <cell r="V380"/>
          <cell r="W380"/>
        </row>
        <row r="381">
          <cell r="K381"/>
          <cell r="V381"/>
          <cell r="W381"/>
        </row>
        <row r="382">
          <cell r="K382"/>
          <cell r="V382"/>
          <cell r="W382"/>
        </row>
        <row r="383">
          <cell r="K383"/>
          <cell r="V383"/>
          <cell r="W383"/>
        </row>
        <row r="384">
          <cell r="K384"/>
          <cell r="V384"/>
          <cell r="W384"/>
        </row>
        <row r="385">
          <cell r="K385"/>
          <cell r="V385"/>
          <cell r="W385"/>
        </row>
        <row r="386">
          <cell r="K386"/>
          <cell r="V386"/>
          <cell r="W386"/>
        </row>
        <row r="387">
          <cell r="K387"/>
          <cell r="V387"/>
          <cell r="W387"/>
        </row>
        <row r="388">
          <cell r="K388"/>
          <cell r="V388"/>
          <cell r="W388"/>
        </row>
        <row r="389">
          <cell r="K389"/>
          <cell r="V389"/>
          <cell r="W389"/>
        </row>
        <row r="390">
          <cell r="K390"/>
          <cell r="V390"/>
          <cell r="W390"/>
        </row>
        <row r="391">
          <cell r="K391"/>
          <cell r="V391"/>
          <cell r="W391"/>
        </row>
        <row r="392">
          <cell r="K392"/>
          <cell r="V392"/>
          <cell r="W392"/>
        </row>
        <row r="393">
          <cell r="K393"/>
          <cell r="V393"/>
          <cell r="W393"/>
        </row>
        <row r="394">
          <cell r="K394"/>
          <cell r="V394"/>
          <cell r="W394"/>
        </row>
        <row r="395">
          <cell r="K395"/>
          <cell r="V395"/>
          <cell r="W395"/>
        </row>
        <row r="396">
          <cell r="K396"/>
          <cell r="V396"/>
          <cell r="W396"/>
        </row>
        <row r="397">
          <cell r="K397"/>
          <cell r="V397"/>
          <cell r="W397"/>
        </row>
        <row r="398">
          <cell r="K398"/>
          <cell r="V398"/>
          <cell r="W398"/>
        </row>
        <row r="399">
          <cell r="K399"/>
          <cell r="V399"/>
          <cell r="W399"/>
        </row>
        <row r="400">
          <cell r="K400"/>
          <cell r="V400"/>
          <cell r="W400"/>
        </row>
        <row r="401">
          <cell r="K401"/>
          <cell r="V401"/>
          <cell r="W401"/>
        </row>
        <row r="402">
          <cell r="K402"/>
          <cell r="V402"/>
          <cell r="W402"/>
        </row>
        <row r="403">
          <cell r="K403"/>
          <cell r="V403"/>
          <cell r="W403"/>
        </row>
        <row r="404">
          <cell r="K404"/>
          <cell r="V404"/>
          <cell r="W404"/>
        </row>
        <row r="405">
          <cell r="K405"/>
          <cell r="V405"/>
          <cell r="W405"/>
        </row>
        <row r="406">
          <cell r="K406"/>
          <cell r="V406"/>
          <cell r="W406"/>
        </row>
        <row r="407">
          <cell r="K407"/>
          <cell r="V407"/>
          <cell r="W407"/>
        </row>
        <row r="408">
          <cell r="K408"/>
          <cell r="V408"/>
          <cell r="W408"/>
        </row>
        <row r="409">
          <cell r="K409"/>
          <cell r="V409"/>
          <cell r="W409"/>
        </row>
        <row r="410">
          <cell r="K410"/>
          <cell r="V410"/>
          <cell r="W410"/>
        </row>
        <row r="411">
          <cell r="K411"/>
          <cell r="V411"/>
          <cell r="W411"/>
        </row>
        <row r="412">
          <cell r="K412"/>
          <cell r="V412"/>
          <cell r="W412"/>
        </row>
        <row r="413">
          <cell r="K413"/>
          <cell r="V413"/>
          <cell r="W413"/>
        </row>
        <row r="414">
          <cell r="K414"/>
          <cell r="V414"/>
          <cell r="W414"/>
        </row>
        <row r="415">
          <cell r="K415"/>
          <cell r="V415"/>
          <cell r="W415"/>
        </row>
        <row r="416">
          <cell r="K416"/>
          <cell r="V416"/>
          <cell r="W416"/>
        </row>
        <row r="417">
          <cell r="K417"/>
          <cell r="V417"/>
          <cell r="W417"/>
        </row>
        <row r="418">
          <cell r="K418"/>
          <cell r="V418"/>
          <cell r="W418"/>
        </row>
        <row r="419">
          <cell r="K419"/>
          <cell r="V419"/>
          <cell r="W419"/>
        </row>
        <row r="420">
          <cell r="K420"/>
          <cell r="V420"/>
          <cell r="W420"/>
        </row>
        <row r="421">
          <cell r="K421"/>
          <cell r="V421"/>
          <cell r="W421"/>
        </row>
        <row r="422">
          <cell r="K422"/>
          <cell r="V422"/>
          <cell r="W422"/>
        </row>
        <row r="423">
          <cell r="K423"/>
          <cell r="V423"/>
          <cell r="W423"/>
        </row>
        <row r="424">
          <cell r="K424"/>
          <cell r="V424"/>
          <cell r="W424"/>
        </row>
        <row r="425">
          <cell r="K425"/>
          <cell r="V425"/>
          <cell r="W425"/>
        </row>
        <row r="426">
          <cell r="K426"/>
          <cell r="V426"/>
          <cell r="W426"/>
        </row>
        <row r="427">
          <cell r="K427"/>
          <cell r="V427"/>
          <cell r="W427"/>
        </row>
        <row r="428">
          <cell r="K428"/>
          <cell r="V428"/>
          <cell r="W428"/>
        </row>
        <row r="429">
          <cell r="K429"/>
          <cell r="V429"/>
          <cell r="W429"/>
        </row>
        <row r="430">
          <cell r="K430"/>
          <cell r="V430"/>
          <cell r="W430"/>
        </row>
        <row r="431">
          <cell r="K431"/>
          <cell r="V431"/>
          <cell r="W431"/>
        </row>
        <row r="432">
          <cell r="K432"/>
          <cell r="V432"/>
          <cell r="W432"/>
        </row>
        <row r="433">
          <cell r="K433"/>
          <cell r="V433"/>
          <cell r="W433"/>
        </row>
        <row r="434">
          <cell r="K434"/>
          <cell r="V434"/>
          <cell r="W434"/>
        </row>
        <row r="435">
          <cell r="K435"/>
          <cell r="V435"/>
          <cell r="W435"/>
        </row>
        <row r="436">
          <cell r="K436"/>
          <cell r="V436"/>
          <cell r="W436"/>
        </row>
        <row r="437">
          <cell r="K437"/>
          <cell r="V437"/>
          <cell r="W437"/>
        </row>
        <row r="438">
          <cell r="K438"/>
          <cell r="V438"/>
          <cell r="W438"/>
        </row>
        <row r="439">
          <cell r="K439"/>
          <cell r="V439"/>
          <cell r="W439"/>
        </row>
        <row r="440">
          <cell r="K440"/>
          <cell r="V440"/>
          <cell r="W440"/>
        </row>
        <row r="441">
          <cell r="K441"/>
          <cell r="V441"/>
          <cell r="W441"/>
        </row>
        <row r="442">
          <cell r="K442"/>
          <cell r="V442"/>
          <cell r="W442"/>
        </row>
        <row r="443">
          <cell r="K443"/>
          <cell r="V443"/>
          <cell r="W443"/>
        </row>
        <row r="444">
          <cell r="K444"/>
          <cell r="V444"/>
          <cell r="W444"/>
        </row>
        <row r="445">
          <cell r="K445"/>
          <cell r="V445"/>
          <cell r="W445"/>
        </row>
        <row r="446">
          <cell r="K446"/>
          <cell r="V446"/>
          <cell r="W446"/>
        </row>
        <row r="447">
          <cell r="K447"/>
          <cell r="V447"/>
          <cell r="W447"/>
        </row>
        <row r="448">
          <cell r="K448"/>
          <cell r="V448"/>
          <cell r="W448"/>
        </row>
        <row r="449">
          <cell r="K449"/>
          <cell r="V449"/>
          <cell r="W449"/>
        </row>
        <row r="450">
          <cell r="K450"/>
          <cell r="V450"/>
          <cell r="W450"/>
        </row>
        <row r="451">
          <cell r="K451"/>
          <cell r="V451"/>
          <cell r="W451"/>
        </row>
        <row r="452">
          <cell r="K452"/>
          <cell r="V452"/>
          <cell r="W452"/>
        </row>
        <row r="453">
          <cell r="K453"/>
          <cell r="V453"/>
          <cell r="W453"/>
        </row>
        <row r="454">
          <cell r="K454"/>
          <cell r="V454"/>
          <cell r="W454"/>
        </row>
        <row r="455">
          <cell r="K455"/>
          <cell r="V455"/>
          <cell r="W455"/>
        </row>
        <row r="456">
          <cell r="K456"/>
          <cell r="V456"/>
          <cell r="W456"/>
        </row>
        <row r="457">
          <cell r="K457"/>
          <cell r="V457"/>
          <cell r="W457"/>
        </row>
        <row r="458">
          <cell r="K458"/>
          <cell r="V458"/>
          <cell r="W458"/>
        </row>
        <row r="459">
          <cell r="K459"/>
          <cell r="V459"/>
          <cell r="W459"/>
        </row>
        <row r="460">
          <cell r="K460"/>
          <cell r="V460"/>
          <cell r="W460"/>
        </row>
        <row r="461">
          <cell r="K461"/>
          <cell r="V461"/>
          <cell r="W461"/>
        </row>
        <row r="462">
          <cell r="K462"/>
          <cell r="V462"/>
          <cell r="W462"/>
        </row>
        <row r="463">
          <cell r="K463"/>
          <cell r="V463"/>
          <cell r="W463"/>
        </row>
        <row r="464">
          <cell r="K464"/>
          <cell r="V464"/>
          <cell r="W464"/>
        </row>
        <row r="465">
          <cell r="K465"/>
          <cell r="V465"/>
          <cell r="W465"/>
        </row>
        <row r="466">
          <cell r="K466"/>
          <cell r="V466"/>
          <cell r="W466"/>
        </row>
        <row r="467">
          <cell r="K467"/>
          <cell r="V467"/>
          <cell r="W467"/>
        </row>
        <row r="468">
          <cell r="K468"/>
          <cell r="V468"/>
          <cell r="W468"/>
        </row>
        <row r="469">
          <cell r="K469"/>
          <cell r="V469"/>
          <cell r="W469"/>
        </row>
        <row r="470">
          <cell r="K470"/>
          <cell r="V470"/>
          <cell r="W470"/>
        </row>
        <row r="471">
          <cell r="K471"/>
          <cell r="V471"/>
          <cell r="W471"/>
        </row>
        <row r="472">
          <cell r="K472"/>
          <cell r="V472"/>
          <cell r="W472"/>
        </row>
        <row r="473">
          <cell r="K473"/>
          <cell r="V473"/>
          <cell r="W473"/>
        </row>
        <row r="474">
          <cell r="K474"/>
          <cell r="V474"/>
          <cell r="W474"/>
        </row>
        <row r="475">
          <cell r="K475"/>
          <cell r="V475"/>
          <cell r="W475"/>
        </row>
        <row r="476">
          <cell r="K476"/>
          <cell r="V476"/>
          <cell r="W476"/>
        </row>
        <row r="477">
          <cell r="K477"/>
          <cell r="V477"/>
          <cell r="W477"/>
        </row>
        <row r="478">
          <cell r="K478"/>
          <cell r="V478"/>
          <cell r="W478"/>
        </row>
        <row r="479">
          <cell r="K479"/>
          <cell r="V479"/>
          <cell r="W479"/>
        </row>
        <row r="480">
          <cell r="K480"/>
          <cell r="V480"/>
          <cell r="W480"/>
        </row>
        <row r="481">
          <cell r="K481"/>
          <cell r="V481"/>
          <cell r="W481"/>
        </row>
        <row r="482">
          <cell r="K482"/>
          <cell r="V482"/>
          <cell r="W482"/>
        </row>
        <row r="483">
          <cell r="K483"/>
          <cell r="V483"/>
          <cell r="W483"/>
        </row>
        <row r="484">
          <cell r="K484"/>
          <cell r="V484"/>
          <cell r="W484"/>
        </row>
        <row r="485">
          <cell r="K485"/>
          <cell r="V485"/>
          <cell r="W485"/>
        </row>
        <row r="486">
          <cell r="K486"/>
          <cell r="V486"/>
          <cell r="W486"/>
        </row>
        <row r="487">
          <cell r="K487"/>
          <cell r="V487"/>
          <cell r="W487"/>
        </row>
        <row r="488">
          <cell r="K488"/>
          <cell r="V488"/>
          <cell r="W488"/>
        </row>
        <row r="489">
          <cell r="K489"/>
          <cell r="V489"/>
          <cell r="W489"/>
        </row>
        <row r="490">
          <cell r="K490"/>
          <cell r="V490"/>
          <cell r="W490"/>
        </row>
        <row r="491">
          <cell r="K491"/>
          <cell r="V491"/>
          <cell r="W491"/>
        </row>
        <row r="492">
          <cell r="K492"/>
          <cell r="V492"/>
          <cell r="W492"/>
        </row>
        <row r="493">
          <cell r="K493"/>
          <cell r="V493"/>
          <cell r="W493"/>
        </row>
        <row r="494">
          <cell r="K494"/>
          <cell r="V494"/>
          <cell r="W494"/>
        </row>
        <row r="495">
          <cell r="K495"/>
          <cell r="V495"/>
          <cell r="W495"/>
        </row>
        <row r="496">
          <cell r="K496"/>
          <cell r="V496"/>
          <cell r="W496"/>
        </row>
        <row r="497">
          <cell r="K497"/>
          <cell r="V497"/>
          <cell r="W497"/>
        </row>
        <row r="498">
          <cell r="K498"/>
          <cell r="V498"/>
          <cell r="W498"/>
        </row>
        <row r="499">
          <cell r="K499"/>
          <cell r="V499"/>
          <cell r="W499"/>
        </row>
        <row r="500">
          <cell r="K500"/>
          <cell r="V500"/>
          <cell r="W500"/>
        </row>
        <row r="501">
          <cell r="K501"/>
          <cell r="V501"/>
          <cell r="W501"/>
        </row>
        <row r="502">
          <cell r="K502"/>
          <cell r="V502"/>
          <cell r="W502"/>
        </row>
        <row r="503">
          <cell r="K503"/>
          <cell r="V503"/>
          <cell r="W503"/>
        </row>
        <row r="504">
          <cell r="K504"/>
          <cell r="V504"/>
          <cell r="W504"/>
        </row>
        <row r="505">
          <cell r="K505"/>
          <cell r="V505"/>
          <cell r="W505"/>
        </row>
        <row r="506">
          <cell r="K506"/>
          <cell r="V506"/>
          <cell r="W506"/>
        </row>
        <row r="507">
          <cell r="K507"/>
          <cell r="V507"/>
          <cell r="W507"/>
        </row>
        <row r="508">
          <cell r="K508"/>
          <cell r="V508"/>
          <cell r="W508"/>
        </row>
        <row r="509">
          <cell r="K509"/>
          <cell r="V509"/>
          <cell r="W509"/>
        </row>
        <row r="510">
          <cell r="K510"/>
          <cell r="V510"/>
          <cell r="W510"/>
        </row>
        <row r="511">
          <cell r="K511"/>
          <cell r="V511"/>
          <cell r="W511"/>
        </row>
        <row r="512">
          <cell r="K512"/>
          <cell r="V512"/>
          <cell r="W512"/>
        </row>
        <row r="513">
          <cell r="K513"/>
          <cell r="V513"/>
          <cell r="W513"/>
        </row>
        <row r="514">
          <cell r="K514"/>
          <cell r="V514"/>
          <cell r="W514"/>
        </row>
        <row r="515">
          <cell r="K515"/>
          <cell r="V515"/>
          <cell r="W515"/>
        </row>
        <row r="516">
          <cell r="K516"/>
          <cell r="V516"/>
          <cell r="W516"/>
        </row>
        <row r="517">
          <cell r="K517"/>
          <cell r="V517"/>
          <cell r="W517"/>
        </row>
        <row r="518">
          <cell r="K518"/>
          <cell r="V518"/>
          <cell r="W518"/>
        </row>
        <row r="519">
          <cell r="K519"/>
          <cell r="V519"/>
          <cell r="W519"/>
        </row>
        <row r="520">
          <cell r="K520"/>
          <cell r="V520"/>
          <cell r="W520"/>
        </row>
        <row r="521">
          <cell r="K521"/>
          <cell r="V521"/>
          <cell r="W521"/>
        </row>
        <row r="522">
          <cell r="K522"/>
          <cell r="V522"/>
          <cell r="W522"/>
        </row>
        <row r="523">
          <cell r="K523"/>
          <cell r="V523"/>
          <cell r="W523"/>
        </row>
        <row r="524">
          <cell r="K524"/>
          <cell r="V524"/>
          <cell r="W524"/>
        </row>
        <row r="525">
          <cell r="K525"/>
          <cell r="V525"/>
          <cell r="W525"/>
        </row>
        <row r="526">
          <cell r="K526"/>
          <cell r="V526"/>
          <cell r="W526"/>
        </row>
        <row r="527">
          <cell r="K527"/>
          <cell r="V527"/>
          <cell r="W527"/>
        </row>
        <row r="528">
          <cell r="K528"/>
          <cell r="V528"/>
          <cell r="W528"/>
        </row>
        <row r="529">
          <cell r="K529"/>
          <cell r="V529"/>
          <cell r="W529"/>
        </row>
        <row r="530">
          <cell r="K530"/>
          <cell r="V530"/>
          <cell r="W530"/>
        </row>
        <row r="531">
          <cell r="K531"/>
          <cell r="V531"/>
          <cell r="W531"/>
        </row>
        <row r="532">
          <cell r="K532"/>
          <cell r="V532"/>
          <cell r="W532"/>
        </row>
        <row r="533">
          <cell r="K533"/>
          <cell r="V533"/>
          <cell r="W533"/>
        </row>
        <row r="534">
          <cell r="K534"/>
          <cell r="V534"/>
          <cell r="W534"/>
        </row>
        <row r="535">
          <cell r="K535"/>
          <cell r="V535"/>
          <cell r="W535"/>
        </row>
        <row r="536">
          <cell r="K536"/>
          <cell r="V536"/>
          <cell r="W536"/>
        </row>
        <row r="537">
          <cell r="K537"/>
          <cell r="V537"/>
          <cell r="W537"/>
        </row>
        <row r="538">
          <cell r="K538"/>
          <cell r="V538"/>
          <cell r="W538"/>
        </row>
        <row r="539">
          <cell r="K539"/>
          <cell r="V539"/>
          <cell r="W539"/>
        </row>
        <row r="540">
          <cell r="K540"/>
          <cell r="V540"/>
          <cell r="W540"/>
        </row>
        <row r="541">
          <cell r="K541"/>
          <cell r="V541"/>
          <cell r="W541"/>
        </row>
        <row r="542">
          <cell r="K542"/>
          <cell r="V542"/>
          <cell r="W542"/>
        </row>
        <row r="543">
          <cell r="K543"/>
          <cell r="V543"/>
          <cell r="W543"/>
        </row>
        <row r="544">
          <cell r="K544"/>
          <cell r="V544"/>
          <cell r="W544"/>
        </row>
        <row r="545">
          <cell r="K545"/>
          <cell r="V545"/>
          <cell r="W545"/>
        </row>
        <row r="546">
          <cell r="K546"/>
          <cell r="V546"/>
          <cell r="W546"/>
        </row>
        <row r="547">
          <cell r="K547"/>
          <cell r="V547"/>
          <cell r="W547"/>
        </row>
        <row r="548">
          <cell r="K548"/>
          <cell r="V548"/>
          <cell r="W548"/>
        </row>
        <row r="549">
          <cell r="K549"/>
          <cell r="V549"/>
          <cell r="W549"/>
        </row>
        <row r="550">
          <cell r="K550"/>
          <cell r="V550"/>
          <cell r="W550"/>
        </row>
        <row r="551">
          <cell r="K551"/>
          <cell r="V551"/>
          <cell r="W551"/>
        </row>
        <row r="552">
          <cell r="K552"/>
          <cell r="V552"/>
          <cell r="W552"/>
        </row>
        <row r="553">
          <cell r="K553"/>
          <cell r="V553"/>
          <cell r="W553"/>
        </row>
        <row r="554">
          <cell r="K554"/>
          <cell r="V554"/>
          <cell r="W554"/>
        </row>
        <row r="555">
          <cell r="K555"/>
          <cell r="V555"/>
          <cell r="W555"/>
        </row>
        <row r="556">
          <cell r="K556"/>
          <cell r="V556"/>
          <cell r="W556"/>
        </row>
        <row r="557">
          <cell r="K557"/>
          <cell r="V557"/>
          <cell r="W557"/>
        </row>
        <row r="558">
          <cell r="K558"/>
          <cell r="V558"/>
          <cell r="W558"/>
        </row>
        <row r="559">
          <cell r="K559"/>
          <cell r="V559"/>
          <cell r="W559"/>
        </row>
        <row r="560">
          <cell r="K560"/>
          <cell r="V560"/>
          <cell r="W560"/>
        </row>
        <row r="561">
          <cell r="K561"/>
          <cell r="V561"/>
          <cell r="W561"/>
        </row>
        <row r="562">
          <cell r="K562"/>
          <cell r="V562"/>
          <cell r="W562"/>
        </row>
        <row r="563">
          <cell r="K563"/>
          <cell r="V563"/>
          <cell r="W563"/>
        </row>
        <row r="564">
          <cell r="K564"/>
          <cell r="V564"/>
          <cell r="W564"/>
        </row>
        <row r="565">
          <cell r="K565"/>
          <cell r="V565"/>
          <cell r="W565"/>
        </row>
        <row r="566">
          <cell r="K566"/>
          <cell r="V566"/>
          <cell r="W566"/>
        </row>
        <row r="567">
          <cell r="K567"/>
          <cell r="V567"/>
          <cell r="W567"/>
        </row>
        <row r="568">
          <cell r="K568"/>
          <cell r="V568"/>
          <cell r="W568"/>
        </row>
        <row r="569">
          <cell r="K569"/>
          <cell r="V569"/>
          <cell r="W569"/>
        </row>
        <row r="570">
          <cell r="K570"/>
          <cell r="V570"/>
          <cell r="W570"/>
        </row>
        <row r="571">
          <cell r="K571"/>
          <cell r="V571"/>
          <cell r="W571"/>
        </row>
        <row r="572">
          <cell r="K572"/>
          <cell r="V572"/>
          <cell r="W572"/>
        </row>
        <row r="573">
          <cell r="K573"/>
          <cell r="V573"/>
          <cell r="W573"/>
        </row>
        <row r="574">
          <cell r="K574"/>
          <cell r="V574"/>
          <cell r="W574"/>
        </row>
        <row r="575">
          <cell r="K575"/>
          <cell r="V575"/>
          <cell r="W575"/>
        </row>
        <row r="576">
          <cell r="K576"/>
          <cell r="V576"/>
          <cell r="W576"/>
        </row>
        <row r="577">
          <cell r="K577"/>
          <cell r="V577"/>
          <cell r="W577"/>
        </row>
        <row r="578">
          <cell r="K578"/>
          <cell r="V578"/>
          <cell r="W578"/>
        </row>
        <row r="579">
          <cell r="K579"/>
          <cell r="V579"/>
          <cell r="W579"/>
        </row>
        <row r="580">
          <cell r="K580"/>
          <cell r="V580"/>
          <cell r="W580"/>
        </row>
        <row r="581">
          <cell r="K581"/>
          <cell r="V581"/>
          <cell r="W581"/>
        </row>
        <row r="582">
          <cell r="K582"/>
          <cell r="V582"/>
          <cell r="W582"/>
        </row>
        <row r="583">
          <cell r="K583"/>
          <cell r="V583"/>
          <cell r="W583"/>
        </row>
        <row r="584">
          <cell r="K584"/>
          <cell r="V584"/>
          <cell r="W584"/>
        </row>
        <row r="585">
          <cell r="K585"/>
          <cell r="V585"/>
          <cell r="W585"/>
        </row>
        <row r="586">
          <cell r="K586"/>
          <cell r="V586"/>
          <cell r="W586"/>
        </row>
        <row r="587">
          <cell r="K587"/>
          <cell r="V587"/>
          <cell r="W587"/>
        </row>
        <row r="588">
          <cell r="K588"/>
          <cell r="V588"/>
          <cell r="W588"/>
        </row>
        <row r="589">
          <cell r="K589"/>
          <cell r="V589"/>
          <cell r="W589"/>
        </row>
        <row r="590">
          <cell r="K590"/>
          <cell r="V590"/>
          <cell r="W590"/>
        </row>
        <row r="591">
          <cell r="K591"/>
          <cell r="V591"/>
          <cell r="W591"/>
        </row>
        <row r="592">
          <cell r="K592"/>
          <cell r="V592"/>
          <cell r="W592"/>
        </row>
        <row r="593">
          <cell r="K593"/>
          <cell r="V593"/>
          <cell r="W593"/>
        </row>
        <row r="594">
          <cell r="K594"/>
          <cell r="V594"/>
          <cell r="W594"/>
        </row>
        <row r="595">
          <cell r="K595"/>
          <cell r="V595"/>
          <cell r="W595"/>
        </row>
        <row r="596">
          <cell r="K596"/>
          <cell r="V596"/>
          <cell r="W596"/>
        </row>
        <row r="597">
          <cell r="K597"/>
          <cell r="V597"/>
          <cell r="W597"/>
        </row>
        <row r="598">
          <cell r="K598"/>
          <cell r="V598"/>
          <cell r="W598"/>
        </row>
        <row r="599">
          <cell r="K599"/>
          <cell r="V599"/>
          <cell r="W599"/>
        </row>
        <row r="600">
          <cell r="K600"/>
          <cell r="V600"/>
          <cell r="W600"/>
        </row>
        <row r="601">
          <cell r="K601"/>
          <cell r="V601"/>
          <cell r="W601"/>
        </row>
        <row r="602">
          <cell r="K602"/>
          <cell r="V602"/>
          <cell r="W602"/>
        </row>
        <row r="603">
          <cell r="K603"/>
          <cell r="V603"/>
          <cell r="W603"/>
        </row>
        <row r="604">
          <cell r="K604"/>
          <cell r="V604"/>
          <cell r="W604"/>
        </row>
        <row r="605">
          <cell r="K605"/>
          <cell r="V605"/>
          <cell r="W605"/>
        </row>
        <row r="606">
          <cell r="K606"/>
          <cell r="V606"/>
          <cell r="W606"/>
        </row>
        <row r="607">
          <cell r="K607"/>
          <cell r="V607"/>
          <cell r="W607"/>
        </row>
        <row r="608">
          <cell r="K608"/>
          <cell r="V608"/>
          <cell r="W608"/>
        </row>
        <row r="609">
          <cell r="K609"/>
          <cell r="V609"/>
          <cell r="W609"/>
        </row>
        <row r="610">
          <cell r="K610"/>
          <cell r="V610"/>
          <cell r="W610"/>
        </row>
        <row r="611">
          <cell r="K611"/>
          <cell r="V611"/>
          <cell r="W611"/>
        </row>
        <row r="612">
          <cell r="K612"/>
          <cell r="V612"/>
          <cell r="W612"/>
        </row>
        <row r="613">
          <cell r="K613"/>
          <cell r="V613"/>
          <cell r="W613"/>
        </row>
        <row r="614">
          <cell r="K614"/>
          <cell r="V614"/>
          <cell r="W614"/>
        </row>
        <row r="615">
          <cell r="K615"/>
          <cell r="V615"/>
          <cell r="W615"/>
        </row>
        <row r="616">
          <cell r="K616"/>
          <cell r="V616"/>
          <cell r="W616"/>
        </row>
        <row r="617">
          <cell r="K617"/>
          <cell r="V617"/>
          <cell r="W617"/>
        </row>
        <row r="618">
          <cell r="K618"/>
          <cell r="V618"/>
          <cell r="W618"/>
        </row>
        <row r="619">
          <cell r="K619"/>
          <cell r="V619"/>
          <cell r="W619"/>
        </row>
        <row r="620">
          <cell r="K620"/>
          <cell r="V620"/>
          <cell r="W620"/>
        </row>
        <row r="621">
          <cell r="K621"/>
          <cell r="V621"/>
          <cell r="W621"/>
        </row>
        <row r="622">
          <cell r="K622"/>
          <cell r="V622"/>
          <cell r="W622"/>
        </row>
        <row r="623">
          <cell r="K623"/>
          <cell r="V623"/>
          <cell r="W623"/>
        </row>
        <row r="624">
          <cell r="K624"/>
          <cell r="V624"/>
          <cell r="W624"/>
        </row>
        <row r="625">
          <cell r="K625"/>
          <cell r="V625"/>
          <cell r="W625"/>
        </row>
        <row r="626">
          <cell r="K626"/>
          <cell r="V626"/>
          <cell r="W626"/>
        </row>
        <row r="627">
          <cell r="K627"/>
          <cell r="V627"/>
          <cell r="W627"/>
        </row>
        <row r="628">
          <cell r="K628"/>
          <cell r="V628"/>
          <cell r="W628"/>
        </row>
        <row r="629">
          <cell r="K629"/>
          <cell r="V629"/>
          <cell r="W629"/>
        </row>
        <row r="630">
          <cell r="K630"/>
          <cell r="V630"/>
          <cell r="W630"/>
        </row>
        <row r="631">
          <cell r="K631"/>
          <cell r="V631"/>
          <cell r="W631"/>
        </row>
        <row r="632">
          <cell r="K632"/>
          <cell r="V632"/>
          <cell r="W632"/>
        </row>
        <row r="633">
          <cell r="K633"/>
          <cell r="V633"/>
          <cell r="W633"/>
        </row>
        <row r="634">
          <cell r="K634"/>
          <cell r="V634"/>
          <cell r="W634"/>
        </row>
        <row r="635">
          <cell r="K635"/>
          <cell r="V635"/>
          <cell r="W635"/>
        </row>
        <row r="636">
          <cell r="K636"/>
          <cell r="V636"/>
          <cell r="W636"/>
        </row>
        <row r="637">
          <cell r="K637"/>
          <cell r="V637"/>
          <cell r="W637"/>
        </row>
        <row r="638">
          <cell r="K638"/>
          <cell r="V638"/>
          <cell r="W638"/>
        </row>
        <row r="639">
          <cell r="K639"/>
          <cell r="V639"/>
          <cell r="W639"/>
        </row>
        <row r="640">
          <cell r="K640"/>
          <cell r="V640"/>
          <cell r="W640"/>
        </row>
        <row r="641">
          <cell r="K641"/>
          <cell r="V641"/>
          <cell r="W641"/>
        </row>
        <row r="642">
          <cell r="K642"/>
          <cell r="V642"/>
          <cell r="W642"/>
        </row>
        <row r="643">
          <cell r="K643"/>
          <cell r="V643"/>
          <cell r="W643"/>
        </row>
        <row r="644">
          <cell r="K644"/>
          <cell r="V644"/>
          <cell r="W644"/>
        </row>
        <row r="645">
          <cell r="K645"/>
          <cell r="V645"/>
          <cell r="W645"/>
        </row>
        <row r="646">
          <cell r="K646"/>
          <cell r="V646"/>
          <cell r="W646"/>
        </row>
        <row r="647">
          <cell r="K647"/>
          <cell r="V647"/>
          <cell r="W647"/>
        </row>
        <row r="648">
          <cell r="K648"/>
          <cell r="V648"/>
          <cell r="W648"/>
        </row>
        <row r="649">
          <cell r="K649"/>
          <cell r="V649"/>
          <cell r="W649"/>
        </row>
        <row r="650">
          <cell r="K650"/>
          <cell r="V650"/>
          <cell r="W650"/>
        </row>
        <row r="651">
          <cell r="K651"/>
          <cell r="V651"/>
          <cell r="W651"/>
        </row>
        <row r="652">
          <cell r="K652"/>
          <cell r="V652"/>
          <cell r="W652"/>
        </row>
        <row r="653">
          <cell r="K653"/>
          <cell r="V653"/>
          <cell r="W653"/>
        </row>
        <row r="654">
          <cell r="K654"/>
          <cell r="V654"/>
          <cell r="W654"/>
        </row>
        <row r="655">
          <cell r="K655"/>
          <cell r="V655"/>
          <cell r="W655"/>
        </row>
        <row r="656">
          <cell r="K656"/>
          <cell r="V656"/>
          <cell r="W656"/>
        </row>
        <row r="657">
          <cell r="K657"/>
          <cell r="V657"/>
          <cell r="W657"/>
        </row>
        <row r="658">
          <cell r="K658"/>
          <cell r="V658"/>
          <cell r="W658"/>
        </row>
        <row r="659">
          <cell r="K659"/>
          <cell r="V659"/>
          <cell r="W659"/>
        </row>
        <row r="660">
          <cell r="K660"/>
          <cell r="V660"/>
          <cell r="W660"/>
        </row>
        <row r="661">
          <cell r="K661"/>
          <cell r="V661"/>
          <cell r="W661"/>
        </row>
        <row r="662">
          <cell r="K662"/>
          <cell r="V662"/>
          <cell r="W662"/>
        </row>
        <row r="663">
          <cell r="K663"/>
          <cell r="V663"/>
          <cell r="W663"/>
        </row>
        <row r="664">
          <cell r="K664"/>
          <cell r="V664"/>
          <cell r="W664"/>
        </row>
        <row r="665">
          <cell r="K665"/>
          <cell r="V665"/>
          <cell r="W665"/>
        </row>
        <row r="666">
          <cell r="K666"/>
          <cell r="V666"/>
          <cell r="W666"/>
        </row>
        <row r="667">
          <cell r="K667"/>
          <cell r="V667"/>
          <cell r="W667"/>
        </row>
        <row r="668">
          <cell r="K668"/>
          <cell r="V668"/>
          <cell r="W668"/>
        </row>
        <row r="669">
          <cell r="K669"/>
          <cell r="V669"/>
          <cell r="W669"/>
        </row>
        <row r="670">
          <cell r="K670"/>
          <cell r="V670"/>
          <cell r="W670"/>
        </row>
        <row r="671">
          <cell r="K671"/>
          <cell r="V671"/>
          <cell r="W671"/>
        </row>
        <row r="672">
          <cell r="K672"/>
          <cell r="V672"/>
          <cell r="W672"/>
        </row>
        <row r="673">
          <cell r="K673"/>
          <cell r="V673"/>
          <cell r="W673"/>
        </row>
        <row r="674">
          <cell r="K674"/>
          <cell r="V674"/>
          <cell r="W674"/>
        </row>
        <row r="675">
          <cell r="K675"/>
          <cell r="V675"/>
          <cell r="W675"/>
        </row>
        <row r="676">
          <cell r="K676"/>
          <cell r="V676"/>
          <cell r="W676"/>
        </row>
        <row r="677">
          <cell r="K677"/>
          <cell r="V677"/>
          <cell r="W677"/>
        </row>
        <row r="678">
          <cell r="K678"/>
          <cell r="V678"/>
          <cell r="W678"/>
        </row>
        <row r="679">
          <cell r="K679"/>
          <cell r="V679"/>
          <cell r="W679"/>
        </row>
        <row r="680">
          <cell r="K680"/>
          <cell r="V680"/>
          <cell r="W680"/>
        </row>
        <row r="681">
          <cell r="K681"/>
          <cell r="V681"/>
          <cell r="W681"/>
        </row>
        <row r="682">
          <cell r="K682"/>
          <cell r="V682"/>
          <cell r="W682"/>
        </row>
        <row r="683">
          <cell r="K683"/>
          <cell r="V683"/>
          <cell r="W683"/>
        </row>
        <row r="684">
          <cell r="K684"/>
          <cell r="V684"/>
          <cell r="W684"/>
        </row>
        <row r="685">
          <cell r="K685"/>
          <cell r="V685"/>
          <cell r="W685"/>
        </row>
        <row r="686">
          <cell r="K686"/>
          <cell r="V686"/>
          <cell r="W686"/>
        </row>
        <row r="687">
          <cell r="K687"/>
          <cell r="V687"/>
          <cell r="W687"/>
        </row>
        <row r="688">
          <cell r="K688"/>
          <cell r="V688"/>
          <cell r="W688"/>
        </row>
        <row r="689">
          <cell r="K689"/>
          <cell r="V689"/>
          <cell r="W689"/>
        </row>
        <row r="690">
          <cell r="K690"/>
          <cell r="V690"/>
          <cell r="W690"/>
        </row>
        <row r="691">
          <cell r="K691"/>
          <cell r="V691"/>
          <cell r="W691"/>
        </row>
        <row r="692">
          <cell r="K692"/>
          <cell r="V692"/>
          <cell r="W692"/>
        </row>
        <row r="693">
          <cell r="K693"/>
          <cell r="V693"/>
          <cell r="W693"/>
        </row>
        <row r="694">
          <cell r="K694"/>
          <cell r="V694"/>
          <cell r="W694"/>
        </row>
        <row r="695">
          <cell r="K695"/>
          <cell r="V695"/>
          <cell r="W695"/>
        </row>
        <row r="696">
          <cell r="K696"/>
          <cell r="V696"/>
          <cell r="W696"/>
        </row>
        <row r="697">
          <cell r="K697"/>
          <cell r="V697"/>
          <cell r="W697"/>
        </row>
        <row r="698">
          <cell r="K698"/>
          <cell r="V698"/>
          <cell r="W698"/>
        </row>
        <row r="699">
          <cell r="K699"/>
          <cell r="V699"/>
          <cell r="W699"/>
        </row>
        <row r="700">
          <cell r="K700"/>
          <cell r="V700"/>
          <cell r="W700"/>
        </row>
        <row r="701">
          <cell r="K701"/>
          <cell r="V701"/>
          <cell r="W701"/>
        </row>
        <row r="702">
          <cell r="K702"/>
          <cell r="V702"/>
          <cell r="W702"/>
        </row>
        <row r="703">
          <cell r="K703"/>
          <cell r="V703"/>
          <cell r="W703"/>
        </row>
        <row r="704">
          <cell r="K704"/>
          <cell r="V704"/>
          <cell r="W704"/>
        </row>
        <row r="705">
          <cell r="K705"/>
          <cell r="V705"/>
          <cell r="W705"/>
        </row>
        <row r="706">
          <cell r="K706"/>
          <cell r="V706"/>
          <cell r="W706"/>
        </row>
        <row r="707">
          <cell r="K707"/>
          <cell r="V707"/>
          <cell r="W707"/>
        </row>
        <row r="708">
          <cell r="K708"/>
          <cell r="V708"/>
          <cell r="W708"/>
        </row>
        <row r="709">
          <cell r="K709"/>
          <cell r="V709"/>
          <cell r="W709"/>
        </row>
        <row r="710">
          <cell r="K710"/>
          <cell r="V710"/>
          <cell r="W710"/>
        </row>
        <row r="711">
          <cell r="K711"/>
          <cell r="V711"/>
          <cell r="W711"/>
        </row>
        <row r="712">
          <cell r="K712"/>
          <cell r="V712"/>
          <cell r="W712"/>
        </row>
        <row r="713">
          <cell r="K713"/>
          <cell r="V713"/>
          <cell r="W713"/>
        </row>
        <row r="714">
          <cell r="K714"/>
          <cell r="V714"/>
          <cell r="W714"/>
        </row>
        <row r="715">
          <cell r="K715"/>
          <cell r="V715"/>
          <cell r="W715"/>
        </row>
        <row r="716">
          <cell r="K716"/>
          <cell r="V716"/>
          <cell r="W716"/>
        </row>
        <row r="717">
          <cell r="K717"/>
          <cell r="V717"/>
          <cell r="W717"/>
        </row>
        <row r="718">
          <cell r="K718"/>
          <cell r="V718"/>
          <cell r="W718"/>
        </row>
        <row r="719">
          <cell r="K719"/>
          <cell r="V719"/>
          <cell r="W719"/>
        </row>
        <row r="720">
          <cell r="K720"/>
          <cell r="V720"/>
          <cell r="W720"/>
        </row>
        <row r="721">
          <cell r="K721"/>
          <cell r="V721"/>
          <cell r="W721"/>
        </row>
        <row r="722">
          <cell r="K722"/>
          <cell r="V722"/>
          <cell r="W722"/>
        </row>
        <row r="723">
          <cell r="K723"/>
          <cell r="V723"/>
          <cell r="W723"/>
        </row>
        <row r="724">
          <cell r="K724"/>
          <cell r="V724"/>
          <cell r="W724"/>
        </row>
        <row r="725">
          <cell r="K725"/>
          <cell r="V725"/>
          <cell r="W725"/>
        </row>
        <row r="726">
          <cell r="K726"/>
          <cell r="V726"/>
          <cell r="W726"/>
        </row>
        <row r="727">
          <cell r="K727"/>
          <cell r="V727"/>
          <cell r="W727"/>
        </row>
        <row r="728">
          <cell r="K728"/>
          <cell r="V728"/>
          <cell r="W728"/>
        </row>
        <row r="729">
          <cell r="K729"/>
          <cell r="V729"/>
          <cell r="W729"/>
        </row>
        <row r="730">
          <cell r="K730"/>
          <cell r="V730"/>
          <cell r="W730"/>
        </row>
        <row r="731">
          <cell r="K731"/>
          <cell r="V731"/>
          <cell r="W731"/>
        </row>
        <row r="732">
          <cell r="K732"/>
          <cell r="V732"/>
          <cell r="W732"/>
        </row>
        <row r="733">
          <cell r="K733"/>
          <cell r="V733"/>
          <cell r="W733"/>
        </row>
        <row r="734">
          <cell r="K734"/>
          <cell r="V734"/>
          <cell r="W734"/>
        </row>
        <row r="735">
          <cell r="K735"/>
          <cell r="V735"/>
          <cell r="W735"/>
        </row>
        <row r="736">
          <cell r="K736"/>
          <cell r="V736"/>
          <cell r="W736"/>
        </row>
        <row r="737">
          <cell r="K737"/>
          <cell r="V737"/>
          <cell r="W737"/>
        </row>
        <row r="738">
          <cell r="K738"/>
          <cell r="V738"/>
          <cell r="W738"/>
        </row>
        <row r="739">
          <cell r="K739"/>
          <cell r="V739"/>
          <cell r="W739"/>
        </row>
        <row r="740">
          <cell r="K740"/>
          <cell r="V740"/>
          <cell r="W740"/>
        </row>
        <row r="741">
          <cell r="K741"/>
          <cell r="V741"/>
          <cell r="W741"/>
        </row>
        <row r="742">
          <cell r="K742"/>
          <cell r="V742"/>
          <cell r="W742"/>
        </row>
        <row r="743">
          <cell r="K743"/>
          <cell r="V743"/>
          <cell r="W743"/>
        </row>
        <row r="744">
          <cell r="K744"/>
          <cell r="V744"/>
          <cell r="W744"/>
        </row>
        <row r="745">
          <cell r="K745"/>
          <cell r="V745"/>
          <cell r="W745"/>
        </row>
        <row r="746">
          <cell r="K746"/>
          <cell r="V746"/>
          <cell r="W746"/>
        </row>
        <row r="747">
          <cell r="K747"/>
          <cell r="V747"/>
          <cell r="W747"/>
        </row>
        <row r="748">
          <cell r="K748"/>
          <cell r="V748"/>
          <cell r="W748"/>
        </row>
        <row r="749">
          <cell r="K749"/>
          <cell r="V749"/>
          <cell r="W749"/>
        </row>
        <row r="750">
          <cell r="K750"/>
          <cell r="V750"/>
          <cell r="W750"/>
        </row>
        <row r="751">
          <cell r="K751"/>
          <cell r="V751"/>
          <cell r="W751"/>
        </row>
        <row r="752">
          <cell r="K752"/>
          <cell r="V752"/>
          <cell r="W752"/>
        </row>
        <row r="753">
          <cell r="K753"/>
          <cell r="V753"/>
          <cell r="W753"/>
        </row>
        <row r="754">
          <cell r="K754"/>
          <cell r="V754"/>
          <cell r="W754"/>
        </row>
        <row r="755">
          <cell r="K755"/>
          <cell r="V755"/>
          <cell r="W755"/>
        </row>
        <row r="756">
          <cell r="K756"/>
          <cell r="V756"/>
          <cell r="W756"/>
        </row>
        <row r="757">
          <cell r="K757"/>
          <cell r="V757"/>
          <cell r="W757"/>
        </row>
        <row r="758">
          <cell r="K758"/>
          <cell r="V758"/>
          <cell r="W758"/>
        </row>
        <row r="759">
          <cell r="K759"/>
          <cell r="V759"/>
          <cell r="W759"/>
        </row>
        <row r="760">
          <cell r="K760"/>
          <cell r="V760"/>
          <cell r="W760"/>
        </row>
        <row r="761">
          <cell r="K761"/>
          <cell r="V761"/>
          <cell r="W761"/>
        </row>
        <row r="762">
          <cell r="K762"/>
          <cell r="V762"/>
          <cell r="W762"/>
        </row>
        <row r="763">
          <cell r="K763"/>
          <cell r="V763"/>
          <cell r="W763"/>
        </row>
        <row r="764">
          <cell r="K764"/>
          <cell r="V764"/>
          <cell r="W764"/>
        </row>
        <row r="765">
          <cell r="K765"/>
          <cell r="V765"/>
          <cell r="W765"/>
        </row>
        <row r="766">
          <cell r="K766"/>
          <cell r="V766"/>
          <cell r="W766"/>
        </row>
        <row r="767">
          <cell r="K767"/>
          <cell r="V767"/>
          <cell r="W767"/>
        </row>
        <row r="768">
          <cell r="K768"/>
          <cell r="V768"/>
          <cell r="W768"/>
        </row>
        <row r="769">
          <cell r="K769"/>
          <cell r="V769"/>
          <cell r="W769"/>
        </row>
        <row r="770">
          <cell r="K770"/>
          <cell r="V770"/>
          <cell r="W770"/>
        </row>
        <row r="771">
          <cell r="K771"/>
          <cell r="V771"/>
          <cell r="W771"/>
        </row>
        <row r="772">
          <cell r="K772"/>
          <cell r="V772"/>
          <cell r="W772"/>
        </row>
        <row r="773">
          <cell r="K773"/>
          <cell r="V773"/>
          <cell r="W773"/>
        </row>
        <row r="774">
          <cell r="K774"/>
          <cell r="V774"/>
          <cell r="W774"/>
        </row>
        <row r="775">
          <cell r="K775"/>
          <cell r="V775"/>
          <cell r="W775"/>
        </row>
        <row r="776">
          <cell r="K776"/>
          <cell r="V776"/>
          <cell r="W776"/>
        </row>
        <row r="777">
          <cell r="K777"/>
          <cell r="V777"/>
          <cell r="W777"/>
        </row>
        <row r="778">
          <cell r="K778"/>
          <cell r="V778"/>
          <cell r="W778"/>
        </row>
        <row r="779">
          <cell r="K779"/>
          <cell r="V779"/>
          <cell r="W779"/>
        </row>
        <row r="780">
          <cell r="K780"/>
          <cell r="V780"/>
          <cell r="W780"/>
        </row>
        <row r="781">
          <cell r="K781"/>
          <cell r="V781"/>
          <cell r="W781"/>
        </row>
        <row r="782">
          <cell r="K782"/>
          <cell r="V782"/>
          <cell r="W782"/>
        </row>
        <row r="783">
          <cell r="K783"/>
          <cell r="V783"/>
          <cell r="W783"/>
        </row>
        <row r="784">
          <cell r="K784"/>
          <cell r="V784"/>
          <cell r="W784"/>
        </row>
        <row r="785">
          <cell r="K785"/>
          <cell r="V785"/>
          <cell r="W785"/>
        </row>
        <row r="786">
          <cell r="K786"/>
          <cell r="V786"/>
          <cell r="W786"/>
        </row>
        <row r="787">
          <cell r="K787"/>
          <cell r="V787"/>
          <cell r="W787"/>
        </row>
        <row r="788">
          <cell r="K788"/>
          <cell r="V788"/>
          <cell r="W788"/>
        </row>
        <row r="789">
          <cell r="K789"/>
          <cell r="V789"/>
          <cell r="W789"/>
        </row>
        <row r="790">
          <cell r="K790"/>
          <cell r="V790"/>
          <cell r="W790"/>
        </row>
        <row r="791">
          <cell r="K791"/>
          <cell r="V791"/>
          <cell r="W791"/>
        </row>
        <row r="792">
          <cell r="K792"/>
          <cell r="V792"/>
          <cell r="W792"/>
        </row>
        <row r="793">
          <cell r="K793"/>
          <cell r="V793"/>
          <cell r="W793"/>
        </row>
        <row r="794">
          <cell r="K794"/>
          <cell r="V794"/>
          <cell r="W794"/>
        </row>
        <row r="795">
          <cell r="K795"/>
          <cell r="V795"/>
          <cell r="W795"/>
        </row>
        <row r="796">
          <cell r="K796"/>
          <cell r="V796"/>
          <cell r="W796"/>
        </row>
        <row r="797">
          <cell r="K797"/>
          <cell r="V797"/>
          <cell r="W797"/>
        </row>
        <row r="798">
          <cell r="K798"/>
          <cell r="V798"/>
          <cell r="W798"/>
        </row>
        <row r="799">
          <cell r="K799"/>
          <cell r="V799"/>
          <cell r="W799"/>
        </row>
        <row r="800">
          <cell r="K800"/>
          <cell r="V800"/>
          <cell r="W800"/>
        </row>
        <row r="801">
          <cell r="K801"/>
          <cell r="V801"/>
          <cell r="W801"/>
        </row>
        <row r="802">
          <cell r="K802"/>
          <cell r="V802"/>
          <cell r="W802"/>
        </row>
        <row r="803">
          <cell r="K803"/>
          <cell r="V803"/>
          <cell r="W803"/>
        </row>
        <row r="804">
          <cell r="K804"/>
          <cell r="V804"/>
          <cell r="W804"/>
        </row>
        <row r="805">
          <cell r="K805"/>
          <cell r="V805"/>
          <cell r="W805"/>
        </row>
        <row r="806">
          <cell r="K806"/>
          <cell r="V806"/>
          <cell r="W806"/>
        </row>
        <row r="807">
          <cell r="K807"/>
          <cell r="V807"/>
          <cell r="W807"/>
        </row>
        <row r="808">
          <cell r="K808"/>
          <cell r="V808"/>
          <cell r="W808"/>
        </row>
        <row r="809">
          <cell r="K809"/>
          <cell r="V809"/>
          <cell r="W809"/>
        </row>
        <row r="810">
          <cell r="K810"/>
          <cell r="V810"/>
          <cell r="W810"/>
        </row>
        <row r="811">
          <cell r="K811"/>
          <cell r="V811"/>
          <cell r="W811"/>
        </row>
        <row r="812">
          <cell r="K812"/>
          <cell r="V812"/>
          <cell r="W812"/>
        </row>
        <row r="813">
          <cell r="K813"/>
          <cell r="V813"/>
          <cell r="W813"/>
        </row>
        <row r="814">
          <cell r="K814"/>
          <cell r="V814"/>
          <cell r="W814"/>
        </row>
        <row r="815">
          <cell r="K815"/>
          <cell r="V815"/>
          <cell r="W815"/>
        </row>
        <row r="816">
          <cell r="K816"/>
          <cell r="V816"/>
          <cell r="W816"/>
        </row>
        <row r="817">
          <cell r="K817"/>
          <cell r="V817"/>
          <cell r="W817"/>
        </row>
        <row r="818">
          <cell r="K818"/>
          <cell r="V818"/>
          <cell r="W818"/>
        </row>
        <row r="819">
          <cell r="K819"/>
          <cell r="V819"/>
          <cell r="W819"/>
        </row>
        <row r="820">
          <cell r="K820"/>
          <cell r="V820"/>
          <cell r="W820"/>
        </row>
        <row r="821">
          <cell r="K821"/>
          <cell r="V821"/>
          <cell r="W821"/>
        </row>
        <row r="822">
          <cell r="K822"/>
          <cell r="V822"/>
          <cell r="W822"/>
        </row>
        <row r="823">
          <cell r="K823"/>
          <cell r="V823"/>
          <cell r="W823"/>
        </row>
        <row r="824">
          <cell r="K824"/>
          <cell r="V824"/>
          <cell r="W824"/>
        </row>
        <row r="825">
          <cell r="K825"/>
          <cell r="V825"/>
          <cell r="W825"/>
        </row>
      </sheetData>
      <sheetData sheetId="7">
        <row r="1">
          <cell r="B1" t="str">
            <v>2023-10-08 → 2024-01-08の受注実績を(I)列に表示しています</v>
          </cell>
          <cell r="C1"/>
          <cell r="J1" t="str">
            <v>2024/01/09_02:42</v>
          </cell>
          <cell r="K1" t="str">
            <v>2024/01/09_07:31</v>
          </cell>
          <cell r="V1"/>
          <cell r="W1"/>
        </row>
        <row r="2">
          <cell r="B2" t="str">
            <v>CONTINENTAL</v>
          </cell>
          <cell r="C2"/>
          <cell r="D2"/>
          <cell r="E2"/>
          <cell r="F2"/>
          <cell r="G2"/>
          <cell r="H2"/>
          <cell r="I2"/>
          <cell r="J2"/>
          <cell r="K2"/>
          <cell r="L2" t="str">
            <v>ヤフー</v>
          </cell>
          <cell r="M2"/>
          <cell r="N2"/>
          <cell r="O2"/>
          <cell r="P2"/>
          <cell r="Q2"/>
          <cell r="R2"/>
          <cell r="S2"/>
          <cell r="T2"/>
          <cell r="U2"/>
          <cell r="V2" t="str">
            <v>楽天</v>
          </cell>
          <cell r="W2"/>
          <cell r="X2"/>
          <cell r="Y2"/>
          <cell r="Z2"/>
          <cell r="AA2"/>
          <cell r="AB2"/>
          <cell r="AC2"/>
          <cell r="AD2"/>
          <cell r="AE2"/>
          <cell r="AF2"/>
          <cell r="AG2" t="str">
            <v>AU</v>
          </cell>
          <cell r="AH2"/>
        </row>
        <row r="3">
          <cell r="B3"/>
          <cell r="C3"/>
          <cell r="D3"/>
          <cell r="E3"/>
          <cell r="F3"/>
          <cell r="G3"/>
          <cell r="H3"/>
          <cell r="I3"/>
          <cell r="J3"/>
          <cell r="K3"/>
          <cell r="L3" t="str">
            <v>SC</v>
          </cell>
          <cell r="M3"/>
          <cell r="N3"/>
          <cell r="O3"/>
          <cell r="P3"/>
          <cell r="Q3"/>
          <cell r="R3"/>
          <cell r="S3"/>
          <cell r="T3"/>
          <cell r="U3"/>
          <cell r="V3" t="str">
            <v>SC</v>
          </cell>
          <cell r="W3" t="str">
            <v>SP</v>
          </cell>
          <cell r="X3"/>
          <cell r="Y3"/>
          <cell r="Z3"/>
          <cell r="AA3"/>
          <cell r="AB3"/>
          <cell r="AC3"/>
          <cell r="AD3"/>
          <cell r="AE3"/>
          <cell r="AF3"/>
          <cell r="AG3" t="str">
            <v>SC</v>
          </cell>
          <cell r="AH3"/>
        </row>
        <row r="4">
          <cell r="B4" t="str">
            <v>商品コード</v>
          </cell>
          <cell r="C4" t="str">
            <v>JANコード</v>
          </cell>
          <cell r="D4" t="str">
            <v>メーカー
CODE</v>
          </cell>
          <cell r="E4" t="str">
            <v>パターン</v>
          </cell>
          <cell r="F4" t="str">
            <v>サイズ</v>
          </cell>
          <cell r="G4" t="str">
            <v>サイズ略</v>
          </cell>
          <cell r="H4" t="str">
            <v>A表</v>
          </cell>
          <cell r="I4" t="str">
            <v>最終原価</v>
          </cell>
          <cell r="J4" t="str">
            <v>実績</v>
          </cell>
          <cell r="K4" t="str">
            <v>在庫</v>
          </cell>
          <cell r="L4" t="str">
            <v>売価
（送料込）</v>
          </cell>
          <cell r="M4" t="str">
            <v>送料別
（税抜）</v>
          </cell>
          <cell r="N4" t="str">
            <v>粗利率</v>
          </cell>
          <cell r="O4" t="str">
            <v>備考</v>
          </cell>
          <cell r="P4" t="str">
            <v>自社
差異</v>
          </cell>
          <cell r="Q4" t="str">
            <v>更新</v>
          </cell>
          <cell r="R4" t="str">
            <v>ヤフー
最安値
（送料込）</v>
          </cell>
          <cell r="S4" t="str">
            <v>店舗名</v>
          </cell>
          <cell r="T4" t="str">
            <v>前回金額</v>
          </cell>
          <cell r="U4" t="str">
            <v>前回
差異</v>
          </cell>
          <cell r="V4" t="str">
            <v>売価
（送料込）</v>
          </cell>
          <cell r="W4" t="str">
            <v>売価
（送料込）</v>
          </cell>
          <cell r="X4" t="str">
            <v>送料別
（税抜）</v>
          </cell>
          <cell r="Y4" t="str">
            <v>粗利率</v>
          </cell>
          <cell r="Z4" t="str">
            <v>備考</v>
          </cell>
          <cell r="AA4" t="str">
            <v>自社
差異</v>
          </cell>
          <cell r="AB4" t="str">
            <v>更新</v>
          </cell>
          <cell r="AC4" t="str">
            <v>楽天
最安値
（送料込）</v>
          </cell>
          <cell r="AD4" t="str">
            <v>店舗名</v>
          </cell>
          <cell r="AE4" t="str">
            <v>前回金額</v>
          </cell>
          <cell r="AF4" t="str">
            <v>前回
差異</v>
          </cell>
          <cell r="AG4" t="str">
            <v>商品LotNo
単品</v>
          </cell>
          <cell r="AH4" t="str">
            <v>商品LotNo
4本セット</v>
          </cell>
        </row>
        <row r="5">
          <cell r="B5">
            <v>2055516208066</v>
          </cell>
          <cell r="C5">
            <v>4019238035957</v>
          </cell>
          <cell r="D5" t="str">
            <v>15572660000</v>
          </cell>
          <cell r="E5" t="str">
            <v>ExtremeContact DWS06 PLUS（四半値引）</v>
          </cell>
          <cell r="F5" t="str">
            <v>205/55ZR16 91W</v>
          </cell>
          <cell r="G5" t="str">
            <v>205/55R16</v>
          </cell>
          <cell r="H5">
            <v>21000</v>
          </cell>
          <cell r="I5">
            <v>8411</v>
          </cell>
          <cell r="J5">
            <v>18</v>
          </cell>
          <cell r="K5">
            <v>74</v>
          </cell>
          <cell r="L5">
            <v>12100</v>
          </cell>
          <cell r="M5">
            <v>10522.727269999999</v>
          </cell>
          <cell r="N5">
            <v>0.20068250539999999</v>
          </cell>
          <cell r="O5"/>
          <cell r="P5">
            <v>0</v>
          </cell>
          <cell r="Q5">
            <v>45299</v>
          </cell>
          <cell r="R5">
            <v>12100</v>
          </cell>
          <cell r="S5" t="str">
            <v>コニシタイヤ Yahoo!店</v>
          </cell>
          <cell r="T5">
            <v>12100</v>
          </cell>
          <cell r="U5">
            <v>0</v>
          </cell>
          <cell r="V5">
            <v>12100</v>
          </cell>
          <cell r="W5">
            <v>12100</v>
          </cell>
          <cell r="X5">
            <v>10522.727269999999</v>
          </cell>
          <cell r="Y5">
            <v>0.20068250539999999</v>
          </cell>
          <cell r="Z5"/>
          <cell r="AA5">
            <v>0</v>
          </cell>
          <cell r="AB5">
            <v>45299</v>
          </cell>
          <cell r="AC5">
            <v>12100</v>
          </cell>
          <cell r="AD5" t="str">
            <v>タイヤホイール専門店 小西タイヤ</v>
          </cell>
          <cell r="AE5">
            <v>12100</v>
          </cell>
          <cell r="AF5">
            <v>0</v>
          </cell>
          <cell r="AG5">
            <v>605430003</v>
          </cell>
          <cell r="AH5">
            <v>605430042</v>
          </cell>
        </row>
        <row r="6">
          <cell r="B6">
            <v>2055017208060</v>
          </cell>
          <cell r="C6">
            <v>4019238035940</v>
          </cell>
          <cell r="D6" t="str">
            <v>15572650000</v>
          </cell>
          <cell r="E6" t="str">
            <v>ExtremeContact DWS06 PLUS（39掛）</v>
          </cell>
          <cell r="F6" t="str">
            <v>205/50ZR17 93W XL</v>
          </cell>
          <cell r="G6" t="str">
            <v>205/50R17</v>
          </cell>
          <cell r="H6">
            <v>23900</v>
          </cell>
          <cell r="I6">
            <v>9300</v>
          </cell>
          <cell r="J6">
            <v>1</v>
          </cell>
          <cell r="K6">
            <v>17</v>
          </cell>
          <cell r="L6">
            <v>13940</v>
          </cell>
          <cell r="M6">
            <v>12195.45455</v>
          </cell>
          <cell r="N6">
            <v>0.23742079760000001</v>
          </cell>
          <cell r="O6"/>
          <cell r="P6">
            <v>1160</v>
          </cell>
          <cell r="Q6">
            <v>45299</v>
          </cell>
          <cell r="R6">
            <v>15100</v>
          </cell>
          <cell r="S6" t="str">
            <v>タイヤ1番</v>
          </cell>
          <cell r="T6">
            <v>13930</v>
          </cell>
          <cell r="U6">
            <v>1170</v>
          </cell>
          <cell r="V6">
            <v>13970</v>
          </cell>
          <cell r="W6">
            <v>13970</v>
          </cell>
          <cell r="X6">
            <v>12222.727269999999</v>
          </cell>
          <cell r="Y6">
            <v>0.23912235030000001</v>
          </cell>
          <cell r="Z6"/>
          <cell r="AA6">
            <v>960</v>
          </cell>
          <cell r="AB6">
            <v>45299</v>
          </cell>
          <cell r="AC6">
            <v>14930</v>
          </cell>
          <cell r="AD6" t="str">
            <v>オールドギア楽天市場店</v>
          </cell>
          <cell r="AE6">
            <v>13960</v>
          </cell>
          <cell r="AF6">
            <v>970</v>
          </cell>
          <cell r="AG6">
            <v>605430005</v>
          </cell>
          <cell r="AH6">
            <v>605430044</v>
          </cell>
        </row>
        <row r="7">
          <cell r="B7">
            <v>2054517208068</v>
          </cell>
          <cell r="C7">
            <v>4019238035926</v>
          </cell>
          <cell r="D7" t="str">
            <v>15572630000</v>
          </cell>
          <cell r="E7" t="str">
            <v>ExtremeContact DWS06 PLUS（四半値引）</v>
          </cell>
          <cell r="F7" t="str">
            <v>205/45ZR17 88W XL</v>
          </cell>
          <cell r="G7" t="str">
            <v>205/45R17</v>
          </cell>
          <cell r="H7">
            <v>26900</v>
          </cell>
          <cell r="I7">
            <v>10778</v>
          </cell>
          <cell r="J7">
            <v>32</v>
          </cell>
          <cell r="K7">
            <v>1</v>
          </cell>
          <cell r="L7">
            <v>15250</v>
          </cell>
          <cell r="M7">
            <v>13386.36364</v>
          </cell>
          <cell r="N7">
            <v>0.19485229200000001</v>
          </cell>
          <cell r="O7"/>
          <cell r="P7">
            <v>0</v>
          </cell>
          <cell r="Q7">
            <v>45299</v>
          </cell>
          <cell r="R7">
            <v>15250</v>
          </cell>
          <cell r="S7" t="str">
            <v>タイヤーウッズ</v>
          </cell>
          <cell r="T7">
            <v>15250</v>
          </cell>
          <cell r="U7">
            <v>0</v>
          </cell>
          <cell r="V7">
            <v>15240</v>
          </cell>
          <cell r="W7">
            <v>15240</v>
          </cell>
          <cell r="X7">
            <v>13377.272730000001</v>
          </cell>
          <cell r="Y7">
            <v>0.1943051308</v>
          </cell>
          <cell r="Z7"/>
          <cell r="AA7">
            <v>10</v>
          </cell>
          <cell r="AB7">
            <v>45299</v>
          </cell>
          <cell r="AC7">
            <v>15250</v>
          </cell>
          <cell r="AD7" t="str">
            <v>タイヤーウッズ</v>
          </cell>
          <cell r="AE7">
            <v>15250</v>
          </cell>
          <cell r="AF7">
            <v>0</v>
          </cell>
          <cell r="AG7">
            <v>605430004</v>
          </cell>
          <cell r="AH7">
            <v>605430043</v>
          </cell>
        </row>
        <row r="8">
          <cell r="B8">
            <v>2155017208067</v>
          </cell>
          <cell r="C8">
            <v>4019238035995</v>
          </cell>
          <cell r="D8" t="str">
            <v>15572700000</v>
          </cell>
          <cell r="E8" t="str">
            <v>ExtremeContact DWS06 PLUS（四半値引）</v>
          </cell>
          <cell r="F8" t="str">
            <v>215/50ZR17 95W XL</v>
          </cell>
          <cell r="G8" t="str">
            <v>215/50R17</v>
          </cell>
          <cell r="H8">
            <v>25800</v>
          </cell>
          <cell r="I8">
            <v>10333</v>
          </cell>
          <cell r="J8">
            <v>10</v>
          </cell>
          <cell r="K8">
            <v>25</v>
          </cell>
          <cell r="L8">
            <v>14800</v>
          </cell>
          <cell r="M8">
            <v>12500</v>
          </cell>
          <cell r="N8">
            <v>0.17335999999999999</v>
          </cell>
          <cell r="O8"/>
          <cell r="P8">
            <v>800</v>
          </cell>
          <cell r="Q8">
            <v>45299</v>
          </cell>
          <cell r="R8">
            <v>15600</v>
          </cell>
          <cell r="S8" t="str">
            <v>タイヤ1番</v>
          </cell>
          <cell r="T8">
            <v>14300</v>
          </cell>
          <cell r="U8">
            <v>1300</v>
          </cell>
          <cell r="V8">
            <v>14510</v>
          </cell>
          <cell r="W8">
            <v>14510</v>
          </cell>
          <cell r="X8">
            <v>12236.36364</v>
          </cell>
          <cell r="Y8">
            <v>0.15554977710000001</v>
          </cell>
          <cell r="Z8"/>
          <cell r="AA8">
            <v>1090</v>
          </cell>
          <cell r="AB8">
            <v>45299</v>
          </cell>
          <cell r="AC8">
            <v>15600</v>
          </cell>
          <cell r="AD8" t="str">
            <v>タイヤマックス</v>
          </cell>
          <cell r="AE8">
            <v>14510</v>
          </cell>
          <cell r="AF8">
            <v>1090</v>
          </cell>
          <cell r="AG8">
            <v>611494923</v>
          </cell>
          <cell r="AH8">
            <v>611495085</v>
          </cell>
        </row>
        <row r="9">
          <cell r="B9">
            <v>2254517208062</v>
          </cell>
          <cell r="C9">
            <v>4019238036046</v>
          </cell>
          <cell r="D9" t="str">
            <v>15572750000</v>
          </cell>
          <cell r="E9" t="str">
            <v>ExtremeContact DWS06 PLUS（四半値引）</v>
          </cell>
          <cell r="F9" t="str">
            <v>225/45ZR17 91W</v>
          </cell>
          <cell r="G9" t="str">
            <v>225/45R17</v>
          </cell>
          <cell r="H9">
            <v>28500</v>
          </cell>
          <cell r="I9">
            <v>11419</v>
          </cell>
          <cell r="J9">
            <v>17</v>
          </cell>
          <cell r="K9">
            <v>141</v>
          </cell>
          <cell r="L9">
            <v>16680</v>
          </cell>
          <cell r="M9">
            <v>14686.36364</v>
          </cell>
          <cell r="N9">
            <v>0.22247601359999999</v>
          </cell>
          <cell r="O9"/>
          <cell r="P9">
            <v>0</v>
          </cell>
          <cell r="Q9">
            <v>45299</v>
          </cell>
          <cell r="R9">
            <v>16680</v>
          </cell>
          <cell r="S9" t="str">
            <v>タイヤーウッズ</v>
          </cell>
          <cell r="T9">
            <v>16680</v>
          </cell>
          <cell r="U9">
            <v>0</v>
          </cell>
          <cell r="V9">
            <v>16740</v>
          </cell>
          <cell r="W9">
            <v>16740</v>
          </cell>
          <cell r="X9">
            <v>14740.909089999999</v>
          </cell>
          <cell r="Y9">
            <v>0.2253530681</v>
          </cell>
          <cell r="Z9"/>
          <cell r="AA9">
            <v>0</v>
          </cell>
          <cell r="AB9">
            <v>45299</v>
          </cell>
          <cell r="AC9">
            <v>16740</v>
          </cell>
          <cell r="AD9" t="str">
            <v>タイヤマックス</v>
          </cell>
          <cell r="AE9">
            <v>16740</v>
          </cell>
          <cell r="AF9">
            <v>0</v>
          </cell>
          <cell r="AG9">
            <v>605430006</v>
          </cell>
          <cell r="AH9">
            <v>605430045</v>
          </cell>
        </row>
        <row r="10">
          <cell r="B10">
            <v>2255018208063</v>
          </cell>
          <cell r="C10">
            <v>4019238036091</v>
          </cell>
          <cell r="D10" t="str">
            <v>15572810000</v>
          </cell>
          <cell r="E10" t="str">
            <v>ExtremeContact DWS06 PLUS（四半値引）</v>
          </cell>
          <cell r="F10" t="str">
            <v>225/50ZR18 95W</v>
          </cell>
          <cell r="G10" t="str">
            <v>225/50R18</v>
          </cell>
          <cell r="H10">
            <v>28100</v>
          </cell>
          <cell r="I10">
            <v>11259</v>
          </cell>
          <cell r="J10">
            <v>29</v>
          </cell>
          <cell r="K10">
            <v>63</v>
          </cell>
          <cell r="L10">
            <v>16200</v>
          </cell>
          <cell r="M10">
            <v>13772.727269999999</v>
          </cell>
          <cell r="N10">
            <v>0.18251485149999999</v>
          </cell>
          <cell r="O10">
            <v>64800</v>
          </cell>
          <cell r="P10">
            <v>-770</v>
          </cell>
          <cell r="Q10">
            <v>45299</v>
          </cell>
          <cell r="R10">
            <v>15430</v>
          </cell>
          <cell r="S10" t="str">
            <v>タイヤーウッズ</v>
          </cell>
          <cell r="T10">
            <v>15430</v>
          </cell>
          <cell r="U10">
            <v>0</v>
          </cell>
          <cell r="V10">
            <v>15980</v>
          </cell>
          <cell r="W10">
            <v>15980</v>
          </cell>
          <cell r="X10">
            <v>13572.727269999999</v>
          </cell>
          <cell r="Y10">
            <v>0.17046885470000001</v>
          </cell>
          <cell r="Z10"/>
          <cell r="AA10">
            <v>-500</v>
          </cell>
          <cell r="AB10">
            <v>45299</v>
          </cell>
          <cell r="AC10">
            <v>15480</v>
          </cell>
          <cell r="AD10" t="str">
            <v>TIRE SHOP 4U 楽天市場店</v>
          </cell>
          <cell r="AE10">
            <v>15480</v>
          </cell>
          <cell r="AF10">
            <v>0</v>
          </cell>
          <cell r="AG10">
            <v>605429980</v>
          </cell>
          <cell r="AH10">
            <v>605430019</v>
          </cell>
        </row>
        <row r="11">
          <cell r="B11">
            <v>2354518208068</v>
          </cell>
          <cell r="C11">
            <v>4019238036169</v>
          </cell>
          <cell r="D11" t="str">
            <v>15572880000</v>
          </cell>
          <cell r="E11" t="str">
            <v>ExtremeContact DWS06 PLUS（四半値引）</v>
          </cell>
          <cell r="F11" t="str">
            <v>235/45ZR18 98Y XL</v>
          </cell>
          <cell r="G11" t="str">
            <v>235/45R18</v>
          </cell>
          <cell r="H11">
            <v>33500</v>
          </cell>
          <cell r="I11">
            <v>13421</v>
          </cell>
          <cell r="J11">
            <v>18</v>
          </cell>
          <cell r="K11">
            <v>20</v>
          </cell>
          <cell r="L11">
            <v>19500</v>
          </cell>
          <cell r="M11">
            <v>16772.727269999999</v>
          </cell>
          <cell r="N11">
            <v>0.19983197829999999</v>
          </cell>
          <cell r="O11"/>
          <cell r="P11">
            <v>0</v>
          </cell>
          <cell r="Q11">
            <v>45299</v>
          </cell>
          <cell r="R11">
            <v>19500</v>
          </cell>
          <cell r="S11" t="str">
            <v>タイヤーウッズ</v>
          </cell>
          <cell r="T11">
            <v>19500</v>
          </cell>
          <cell r="U11">
            <v>0</v>
          </cell>
          <cell r="V11">
            <v>19480</v>
          </cell>
          <cell r="W11">
            <v>19480</v>
          </cell>
          <cell r="X11">
            <v>16754.545450000001</v>
          </cell>
          <cell r="Y11">
            <v>0.19896364620000001</v>
          </cell>
          <cell r="Z11"/>
          <cell r="AA11">
            <v>0</v>
          </cell>
          <cell r="AB11">
            <v>45299</v>
          </cell>
          <cell r="AC11">
            <v>19480</v>
          </cell>
          <cell r="AD11" t="str">
            <v>タイヤーウッズ</v>
          </cell>
          <cell r="AE11">
            <v>19480</v>
          </cell>
          <cell r="AF11">
            <v>0</v>
          </cell>
          <cell r="AG11">
            <v>605430014</v>
          </cell>
          <cell r="AH11">
            <v>605430053</v>
          </cell>
        </row>
        <row r="12">
          <cell r="B12">
            <v>2354018208063</v>
          </cell>
          <cell r="C12">
            <v>4019238036138</v>
          </cell>
          <cell r="D12" t="str">
            <v>15572850000</v>
          </cell>
          <cell r="E12" t="str">
            <v>ExtremeContact DWS06 PLUS（四半値引）</v>
          </cell>
          <cell r="F12" t="str">
            <v>235/40ZR18 95Y XL</v>
          </cell>
          <cell r="G12" t="str">
            <v>235/40R18</v>
          </cell>
          <cell r="H12">
            <v>29500</v>
          </cell>
          <cell r="I12">
            <v>11819</v>
          </cell>
          <cell r="J12">
            <v>12</v>
          </cell>
          <cell r="K12">
            <v>0</v>
          </cell>
          <cell r="L12">
            <v>16980</v>
          </cell>
          <cell r="M12">
            <v>14481.81818</v>
          </cell>
          <cell r="N12">
            <v>0.18387319520000001</v>
          </cell>
          <cell r="O12"/>
          <cell r="P12">
            <v>-480</v>
          </cell>
          <cell r="Q12">
            <v>45299</v>
          </cell>
          <cell r="R12">
            <v>16500</v>
          </cell>
          <cell r="S12" t="str">
            <v>タイヤホイール専門店コニシタイヤ</v>
          </cell>
          <cell r="T12">
            <v>15280</v>
          </cell>
          <cell r="U12">
            <v>1220</v>
          </cell>
          <cell r="V12">
            <v>16980</v>
          </cell>
          <cell r="W12">
            <v>16980</v>
          </cell>
          <cell r="X12">
            <v>14481.81818</v>
          </cell>
          <cell r="Y12">
            <v>0.18387319520000001</v>
          </cell>
          <cell r="Z12"/>
          <cell r="AA12">
            <v>-480</v>
          </cell>
          <cell r="AB12">
            <v>45299</v>
          </cell>
          <cell r="AC12">
            <v>16500</v>
          </cell>
          <cell r="AD12" t="str">
            <v>タイヤホイール専門店コニシタイヤ</v>
          </cell>
          <cell r="AE12">
            <v>15320</v>
          </cell>
          <cell r="AF12">
            <v>1180</v>
          </cell>
          <cell r="AG12">
            <v>605429990</v>
          </cell>
          <cell r="AH12">
            <v>605430029</v>
          </cell>
        </row>
        <row r="13">
          <cell r="B13">
            <v>2154018208069</v>
          </cell>
          <cell r="C13">
            <v>4019238035964</v>
          </cell>
          <cell r="D13" t="str">
            <v>15572670000</v>
          </cell>
          <cell r="E13" t="str">
            <v>ExtremeContact DWS06 PLUS（四半値引）</v>
          </cell>
          <cell r="F13" t="str">
            <v>215/40ZR18 89Y XL</v>
          </cell>
          <cell r="G13" t="str">
            <v>215/40R18</v>
          </cell>
          <cell r="H13">
            <v>31400</v>
          </cell>
          <cell r="I13">
            <v>12576</v>
          </cell>
          <cell r="J13">
            <v>4</v>
          </cell>
          <cell r="K13">
            <v>2</v>
          </cell>
          <cell r="L13">
            <v>18000</v>
          </cell>
          <cell r="M13">
            <v>15409.090910000001</v>
          </cell>
          <cell r="N13">
            <v>0.18385840710000001</v>
          </cell>
          <cell r="O13">
            <v>72000</v>
          </cell>
          <cell r="P13">
            <v>350</v>
          </cell>
          <cell r="Q13">
            <v>45299</v>
          </cell>
          <cell r="R13">
            <v>18350</v>
          </cell>
          <cell r="S13" t="str">
            <v>タイヤーウッズ</v>
          </cell>
          <cell r="T13">
            <v>18350</v>
          </cell>
          <cell r="U13">
            <v>0</v>
          </cell>
          <cell r="V13">
            <v>18170</v>
          </cell>
          <cell r="W13">
            <v>18170</v>
          </cell>
          <cell r="X13">
            <v>15563.63636</v>
          </cell>
          <cell r="Y13">
            <v>0.19196261680000001</v>
          </cell>
          <cell r="Z13"/>
          <cell r="AA13">
            <v>10</v>
          </cell>
          <cell r="AB13">
            <v>45299</v>
          </cell>
          <cell r="AC13">
            <v>18180</v>
          </cell>
          <cell r="AD13" t="str">
            <v>タイヤーウッズ</v>
          </cell>
          <cell r="AE13">
            <v>18170</v>
          </cell>
          <cell r="AF13">
            <v>10</v>
          </cell>
          <cell r="AG13">
            <v>605429981</v>
          </cell>
          <cell r="AH13">
            <v>605430020</v>
          </cell>
        </row>
        <row r="14">
          <cell r="B14">
            <v>2653518208062</v>
          </cell>
          <cell r="C14">
            <v>4019238036534</v>
          </cell>
          <cell r="D14" t="str">
            <v>15573280000</v>
          </cell>
          <cell r="E14" t="str">
            <v>ExtremeContact DWS06 PLUS（四半値引）</v>
          </cell>
          <cell r="F14" t="str">
            <v>265/35ZR18 97Y XL</v>
          </cell>
          <cell r="G14" t="str">
            <v>265/35R18</v>
          </cell>
          <cell r="H14">
            <v>28900</v>
          </cell>
          <cell r="I14">
            <v>11579</v>
          </cell>
          <cell r="J14">
            <v>8</v>
          </cell>
          <cell r="K14">
            <v>1</v>
          </cell>
          <cell r="L14">
            <v>16600</v>
          </cell>
          <cell r="M14">
            <v>14136.36364</v>
          </cell>
          <cell r="N14">
            <v>0.18090675240000001</v>
          </cell>
          <cell r="O14"/>
          <cell r="P14">
            <v>750</v>
          </cell>
          <cell r="Q14">
            <v>45299</v>
          </cell>
          <cell r="R14">
            <v>17350</v>
          </cell>
          <cell r="S14" t="str">
            <v>タイヤーウッズ</v>
          </cell>
          <cell r="T14">
            <v>16900</v>
          </cell>
          <cell r="U14">
            <v>450</v>
          </cell>
          <cell r="V14">
            <v>17280</v>
          </cell>
          <cell r="W14">
            <v>17280</v>
          </cell>
          <cell r="X14">
            <v>14754.54545</v>
          </cell>
          <cell r="Y14">
            <v>0.21522489219999999</v>
          </cell>
          <cell r="Z14"/>
          <cell r="AA14">
            <v>170</v>
          </cell>
          <cell r="AB14">
            <v>45299</v>
          </cell>
          <cell r="AC14">
            <v>17450</v>
          </cell>
          <cell r="AD14" t="str">
            <v>タイヤ1番</v>
          </cell>
          <cell r="AE14">
            <v>17390</v>
          </cell>
          <cell r="AF14">
            <v>60</v>
          </cell>
          <cell r="AG14">
            <v>605429982</v>
          </cell>
          <cell r="AH14">
            <v>605430021</v>
          </cell>
        </row>
        <row r="15">
          <cell r="B15">
            <v>2753518208069</v>
          </cell>
          <cell r="C15">
            <v>4019238036633</v>
          </cell>
          <cell r="D15" t="str">
            <v>15573380000</v>
          </cell>
          <cell r="E15" t="str">
            <v>ExtremeContact DWS06 PLUS（四半値引）</v>
          </cell>
          <cell r="F15" t="str">
            <v>275/35ZR18 95Y</v>
          </cell>
          <cell r="G15" t="str">
            <v>275/35R18</v>
          </cell>
          <cell r="H15">
            <v>41300</v>
          </cell>
          <cell r="I15">
            <v>16545</v>
          </cell>
          <cell r="J15">
            <v>0</v>
          </cell>
          <cell r="K15">
            <v>19</v>
          </cell>
          <cell r="L15">
            <v>23300</v>
          </cell>
          <cell r="M15">
            <v>20227.272730000001</v>
          </cell>
          <cell r="N15">
            <v>0.1820449438</v>
          </cell>
          <cell r="O15"/>
          <cell r="P15">
            <v>3300</v>
          </cell>
          <cell r="Q15">
            <v>45299</v>
          </cell>
          <cell r="R15">
            <v>26600</v>
          </cell>
          <cell r="S15" t="str">
            <v>TIRE SHOP 4U 2号店</v>
          </cell>
          <cell r="T15">
            <v>23950</v>
          </cell>
          <cell r="U15">
            <v>2650</v>
          </cell>
          <cell r="V15">
            <v>23950</v>
          </cell>
          <cell r="W15">
            <v>23950</v>
          </cell>
          <cell r="X15">
            <v>20818.181820000002</v>
          </cell>
          <cell r="Y15">
            <v>0.2052620087</v>
          </cell>
          <cell r="Z15"/>
          <cell r="AA15">
            <v>830</v>
          </cell>
          <cell r="AB15">
            <v>45299</v>
          </cell>
          <cell r="AC15">
            <v>24780</v>
          </cell>
          <cell r="AD15" t="str">
            <v>タイヤーウッズ</v>
          </cell>
          <cell r="AE15">
            <v>24770</v>
          </cell>
          <cell r="AF15">
            <v>10</v>
          </cell>
          <cell r="AG15">
            <v>605430005</v>
          </cell>
          <cell r="AH15">
            <v>605430044</v>
          </cell>
        </row>
        <row r="16">
          <cell r="B16">
            <v>2254018208066</v>
          </cell>
          <cell r="C16">
            <v>4019238036022</v>
          </cell>
          <cell r="D16" t="str">
            <v>15572730000</v>
          </cell>
          <cell r="E16" t="str">
            <v>ExtremeContact DWS06 PLUS（四半値引）</v>
          </cell>
          <cell r="F16" t="str">
            <v>225/40ZR18 92Y XL</v>
          </cell>
          <cell r="G16" t="str">
            <v>225/40R18</v>
          </cell>
          <cell r="H16">
            <v>26100</v>
          </cell>
          <cell r="I16">
            <v>10458</v>
          </cell>
          <cell r="J16">
            <v>52</v>
          </cell>
          <cell r="K16">
            <v>28</v>
          </cell>
          <cell r="L16">
            <v>14400</v>
          </cell>
          <cell r="M16">
            <v>12613.63636</v>
          </cell>
          <cell r="N16">
            <v>0.1708972973</v>
          </cell>
          <cell r="O16"/>
          <cell r="P16">
            <v>-100</v>
          </cell>
          <cell r="Q16">
            <v>45299</v>
          </cell>
          <cell r="R16">
            <v>14300</v>
          </cell>
          <cell r="S16" t="str">
            <v>タイヤホイール専門店コニシタイヤ</v>
          </cell>
          <cell r="T16">
            <v>14250</v>
          </cell>
          <cell r="U16">
            <v>50</v>
          </cell>
          <cell r="V16">
            <v>14400</v>
          </cell>
          <cell r="W16">
            <v>14400</v>
          </cell>
          <cell r="X16">
            <v>12613.63636</v>
          </cell>
          <cell r="Y16">
            <v>0.1708972973</v>
          </cell>
          <cell r="Z16"/>
          <cell r="AA16">
            <v>-700</v>
          </cell>
          <cell r="AB16">
            <v>45299</v>
          </cell>
          <cell r="AC16">
            <v>13700</v>
          </cell>
          <cell r="AD16" t="str">
            <v>TIRE SHOP 4U 楽天市場店</v>
          </cell>
          <cell r="AE16">
            <v>13700</v>
          </cell>
          <cell r="AF16">
            <v>0</v>
          </cell>
          <cell r="AG16">
            <v>605429984</v>
          </cell>
          <cell r="AH16">
            <v>605430023</v>
          </cell>
        </row>
        <row r="17">
          <cell r="B17">
            <v>2254518208061</v>
          </cell>
          <cell r="C17">
            <v>4019238036053</v>
          </cell>
          <cell r="D17" t="str">
            <v>15572760000</v>
          </cell>
          <cell r="E17" t="str">
            <v>ExtremeContact DWS06 PLUS（四半値引）</v>
          </cell>
          <cell r="F17" t="str">
            <v>225/45ZR18 91Y</v>
          </cell>
          <cell r="G17" t="str">
            <v>225/45R18</v>
          </cell>
          <cell r="H17">
            <v>26900</v>
          </cell>
          <cell r="I17">
            <v>10778</v>
          </cell>
          <cell r="J17">
            <v>37</v>
          </cell>
          <cell r="K17">
            <v>0</v>
          </cell>
          <cell r="L17">
            <v>15300</v>
          </cell>
          <cell r="M17">
            <v>12954.54545</v>
          </cell>
          <cell r="N17">
            <v>0.16801403509999999</v>
          </cell>
          <cell r="O17"/>
          <cell r="P17">
            <v>3670</v>
          </cell>
          <cell r="Q17">
            <v>45299</v>
          </cell>
          <cell r="R17">
            <v>18970</v>
          </cell>
          <cell r="S17" t="str">
            <v>タイヤが安いスーパータイヤマーケット</v>
          </cell>
          <cell r="T17">
            <v>20500</v>
          </cell>
          <cell r="U17">
            <v>-1530</v>
          </cell>
          <cell r="V17">
            <v>15300</v>
          </cell>
          <cell r="W17">
            <v>15300</v>
          </cell>
          <cell r="X17">
            <v>12954.54545</v>
          </cell>
          <cell r="Y17">
            <v>0.16801403509999999</v>
          </cell>
          <cell r="Z17"/>
          <cell r="AA17">
            <v>2680</v>
          </cell>
          <cell r="AB17">
            <v>45299</v>
          </cell>
          <cell r="AC17">
            <v>17980</v>
          </cell>
          <cell r="AD17" t="str">
            <v>スーパータイヤマーケット</v>
          </cell>
          <cell r="AE17">
            <v>14920</v>
          </cell>
          <cell r="AF17">
            <v>3060</v>
          </cell>
          <cell r="AG17">
            <v>605429979</v>
          </cell>
          <cell r="AH17">
            <v>605430018</v>
          </cell>
        </row>
        <row r="18">
          <cell r="B18">
            <v>2454018208060</v>
          </cell>
          <cell r="C18">
            <v>4019238036268</v>
          </cell>
          <cell r="D18" t="str">
            <v>15573000000</v>
          </cell>
          <cell r="E18" t="str">
            <v>ExtremeContact DWS06 PLUS（四半値引）</v>
          </cell>
          <cell r="F18" t="str">
            <v>245/40ZR18 97Y XL</v>
          </cell>
          <cell r="G18" t="str">
            <v>245/40R18</v>
          </cell>
          <cell r="H18">
            <v>27300</v>
          </cell>
          <cell r="I18">
            <v>10938</v>
          </cell>
          <cell r="J18">
            <v>168</v>
          </cell>
          <cell r="K18">
            <v>61</v>
          </cell>
          <cell r="L18">
            <v>15400</v>
          </cell>
          <cell r="M18">
            <v>13045.45455</v>
          </cell>
          <cell r="N18">
            <v>0.1615470383</v>
          </cell>
          <cell r="O18">
            <v>61600</v>
          </cell>
          <cell r="P18">
            <v>0</v>
          </cell>
          <cell r="Q18">
            <v>45299</v>
          </cell>
          <cell r="R18">
            <v>15400</v>
          </cell>
          <cell r="S18" t="str">
            <v>タイヤホイール専門店コニシタイヤ</v>
          </cell>
          <cell r="T18">
            <v>14000</v>
          </cell>
          <cell r="U18">
            <v>1400</v>
          </cell>
          <cell r="V18">
            <v>15400</v>
          </cell>
          <cell r="W18">
            <v>15400</v>
          </cell>
          <cell r="X18">
            <v>13045.45455</v>
          </cell>
          <cell r="Y18">
            <v>0.1615470383</v>
          </cell>
          <cell r="Z18"/>
          <cell r="AA18">
            <v>-400</v>
          </cell>
          <cell r="AB18">
            <v>45299</v>
          </cell>
          <cell r="AC18">
            <v>15000</v>
          </cell>
          <cell r="AD18" t="str">
            <v>タイヤーウッズ</v>
          </cell>
          <cell r="AE18">
            <v>15000</v>
          </cell>
          <cell r="AF18">
            <v>0</v>
          </cell>
          <cell r="AG18">
            <v>605430004</v>
          </cell>
          <cell r="AH18">
            <v>605430043</v>
          </cell>
        </row>
        <row r="19">
          <cell r="B19">
            <v>2553518208065</v>
          </cell>
          <cell r="C19">
            <v>4019238036381</v>
          </cell>
          <cell r="D19" t="str">
            <v>15573120000</v>
          </cell>
          <cell r="E19" t="str">
            <v>ExtremeContact DWS06 PLUS（四半値引）</v>
          </cell>
          <cell r="F19" t="str">
            <v>255/35ZR18 94Y XL</v>
          </cell>
          <cell r="G19" t="str">
            <v>255/35R18</v>
          </cell>
          <cell r="H19">
            <v>35600</v>
          </cell>
          <cell r="I19">
            <v>14258</v>
          </cell>
          <cell r="J19">
            <v>0</v>
          </cell>
          <cell r="K19">
            <v>0</v>
          </cell>
          <cell r="L19">
            <v>19780</v>
          </cell>
          <cell r="M19">
            <v>17027.272730000001</v>
          </cell>
          <cell r="N19">
            <v>0.16263748</v>
          </cell>
          <cell r="O19"/>
          <cell r="P19">
            <v>1120</v>
          </cell>
          <cell r="Q19">
            <v>45299</v>
          </cell>
          <cell r="R19">
            <v>20900</v>
          </cell>
          <cell r="S19" t="str">
            <v>タイヤーウッズ</v>
          </cell>
          <cell r="T19">
            <v>20900</v>
          </cell>
          <cell r="U19">
            <v>0</v>
          </cell>
          <cell r="V19">
            <v>19780</v>
          </cell>
          <cell r="W19">
            <v>19780</v>
          </cell>
          <cell r="X19">
            <v>17027.272730000001</v>
          </cell>
          <cell r="Y19">
            <v>0.16263748</v>
          </cell>
          <cell r="Z19"/>
          <cell r="AA19">
            <v>1160</v>
          </cell>
          <cell r="AB19">
            <v>45299</v>
          </cell>
          <cell r="AC19">
            <v>20940</v>
          </cell>
          <cell r="AD19" t="str">
            <v>タイヤ1番</v>
          </cell>
          <cell r="AE19">
            <v>20940</v>
          </cell>
          <cell r="AF19">
            <v>0</v>
          </cell>
          <cell r="AG19">
            <v>605429985</v>
          </cell>
          <cell r="AH19">
            <v>605430024</v>
          </cell>
        </row>
        <row r="20">
          <cell r="B20">
            <v>2154518208064</v>
          </cell>
          <cell r="C20">
            <v>4019238035988</v>
          </cell>
          <cell r="D20" t="str">
            <v>15572690000</v>
          </cell>
          <cell r="E20" t="str">
            <v>ExtremeContact DWS06 PLUS（39掛）</v>
          </cell>
          <cell r="F20" t="str">
            <v>215/45ZR18 93Y XL</v>
          </cell>
          <cell r="G20" t="str">
            <v>215/45R18</v>
          </cell>
          <cell r="H20">
            <v>23300</v>
          </cell>
          <cell r="I20">
            <v>9000</v>
          </cell>
          <cell r="J20">
            <v>20</v>
          </cell>
          <cell r="K20">
            <v>0</v>
          </cell>
          <cell r="L20">
            <v>13480</v>
          </cell>
          <cell r="M20">
            <v>11300</v>
          </cell>
          <cell r="N20">
            <v>0.20353982300000001</v>
          </cell>
          <cell r="O20"/>
          <cell r="P20">
            <v>750</v>
          </cell>
          <cell r="Q20">
            <v>45299</v>
          </cell>
          <cell r="R20">
            <v>14230</v>
          </cell>
          <cell r="S20" t="str">
            <v>TIRE SHOP 4U 2号店</v>
          </cell>
          <cell r="T20">
            <v>13500</v>
          </cell>
          <cell r="U20">
            <v>730</v>
          </cell>
          <cell r="V20">
            <v>13480</v>
          </cell>
          <cell r="W20">
            <v>13480</v>
          </cell>
          <cell r="X20">
            <v>11300</v>
          </cell>
          <cell r="Y20">
            <v>0.20353982300000001</v>
          </cell>
          <cell r="Z20"/>
          <cell r="AA20">
            <v>-630</v>
          </cell>
          <cell r="AB20">
            <v>45299</v>
          </cell>
          <cell r="AC20">
            <v>12850</v>
          </cell>
          <cell r="AD20" t="str">
            <v>オールドギア楽天市場店</v>
          </cell>
          <cell r="AE20">
            <v>12850</v>
          </cell>
          <cell r="AF20">
            <v>0</v>
          </cell>
          <cell r="AG20">
            <v>611494923</v>
          </cell>
          <cell r="AH20">
            <v>611495085</v>
          </cell>
        </row>
        <row r="21">
          <cell r="B21">
            <v>2154518208071</v>
          </cell>
          <cell r="C21">
            <v>4019238035988</v>
          </cell>
          <cell r="D21" t="str">
            <v>15572690000</v>
          </cell>
          <cell r="E21" t="str">
            <v>ExtremeContact DWS06 PLUS（22年製）</v>
          </cell>
          <cell r="F21" t="str">
            <v>215/45ZR18 93Y XL</v>
          </cell>
          <cell r="G21" t="str">
            <v>215/45R18</v>
          </cell>
          <cell r="H21">
            <v>23300</v>
          </cell>
          <cell r="I21">
            <v>6990</v>
          </cell>
          <cell r="J21">
            <v>46</v>
          </cell>
          <cell r="K21">
            <v>64</v>
          </cell>
          <cell r="L21">
            <v>13480</v>
          </cell>
          <cell r="M21">
            <v>11300</v>
          </cell>
          <cell r="N21">
            <v>0.3814159292</v>
          </cell>
          <cell r="O21"/>
          <cell r="P21">
            <v>750</v>
          </cell>
          <cell r="Q21">
            <v>45299</v>
          </cell>
          <cell r="R21">
            <v>14230</v>
          </cell>
          <cell r="S21" t="str">
            <v>TIRE SHOP 4U 2号店</v>
          </cell>
          <cell r="T21">
            <v>13500</v>
          </cell>
          <cell r="U21">
            <v>730</v>
          </cell>
          <cell r="V21">
            <v>13480</v>
          </cell>
          <cell r="W21">
            <v>13480</v>
          </cell>
          <cell r="X21">
            <v>11300</v>
          </cell>
          <cell r="Y21">
            <v>0.3814159292</v>
          </cell>
          <cell r="Z21"/>
          <cell r="AA21">
            <v>-630</v>
          </cell>
          <cell r="AB21">
            <v>45299</v>
          </cell>
          <cell r="AC21">
            <v>12850</v>
          </cell>
          <cell r="AD21" t="str">
            <v>オールドギア楽天市場店</v>
          </cell>
          <cell r="AE21">
            <v>12850</v>
          </cell>
          <cell r="AF21">
            <v>0</v>
          </cell>
          <cell r="AG21">
            <v>611494923</v>
          </cell>
          <cell r="AH21">
            <v>611495085</v>
          </cell>
        </row>
        <row r="22">
          <cell r="B22">
            <v>2355018208060</v>
          </cell>
          <cell r="C22">
            <v>4019238036183</v>
          </cell>
          <cell r="D22" t="str">
            <v>15572900000</v>
          </cell>
          <cell r="E22" t="str">
            <v>ExtremeContact DWS06 PLUS</v>
          </cell>
          <cell r="F22" t="str">
            <v>235/50ZR18 97W</v>
          </cell>
          <cell r="G22" t="str">
            <v>235/50R18</v>
          </cell>
          <cell r="H22">
            <v>25900</v>
          </cell>
          <cell r="I22">
            <v>11655</v>
          </cell>
          <cell r="J22">
            <v>9</v>
          </cell>
          <cell r="K22">
            <v>103</v>
          </cell>
          <cell r="L22">
            <v>14680</v>
          </cell>
          <cell r="M22">
            <v>12390.909089999999</v>
          </cell>
          <cell r="N22">
            <v>5.9391049160000001E-2</v>
          </cell>
          <cell r="O22"/>
          <cell r="P22">
            <v>4141</v>
          </cell>
          <cell r="Q22">
            <v>45299</v>
          </cell>
          <cell r="R22">
            <v>18821</v>
          </cell>
          <cell r="S22" t="str">
            <v>タイヤマックス</v>
          </cell>
          <cell r="T22">
            <v>15900</v>
          </cell>
          <cell r="U22">
            <v>2921</v>
          </cell>
          <cell r="V22">
            <v>14680</v>
          </cell>
          <cell r="W22">
            <v>14680</v>
          </cell>
          <cell r="X22">
            <v>12390.909089999999</v>
          </cell>
          <cell r="Y22">
            <v>5.9391049160000001E-2</v>
          </cell>
          <cell r="Z22"/>
          <cell r="AA22">
            <v>4141</v>
          </cell>
          <cell r="AB22">
            <v>45299</v>
          </cell>
          <cell r="AC22">
            <v>18821</v>
          </cell>
          <cell r="AD22" t="str">
            <v>タイヤ1番</v>
          </cell>
          <cell r="AE22">
            <v>16890</v>
          </cell>
          <cell r="AF22">
            <v>1931</v>
          </cell>
          <cell r="AG22">
            <v>605430006</v>
          </cell>
          <cell r="AH22">
            <v>605430045</v>
          </cell>
        </row>
        <row r="23">
          <cell r="B23">
            <v>2454518208065</v>
          </cell>
          <cell r="C23">
            <v>4019238036305</v>
          </cell>
          <cell r="D23" t="str">
            <v>15573040000</v>
          </cell>
          <cell r="E23" t="str">
            <v>ExtremeContact DWS06 PLUS（四半値引）</v>
          </cell>
          <cell r="F23" t="str">
            <v>245/45ZR18 100Y XL</v>
          </cell>
          <cell r="G23" t="str">
            <v>245/45R18</v>
          </cell>
          <cell r="H23">
            <v>31200</v>
          </cell>
          <cell r="I23">
            <v>12496</v>
          </cell>
          <cell r="J23">
            <v>58</v>
          </cell>
          <cell r="K23">
            <v>39</v>
          </cell>
          <cell r="L23">
            <v>18370</v>
          </cell>
          <cell r="M23">
            <v>15745.45455</v>
          </cell>
          <cell r="N23">
            <v>0.20637413390000001</v>
          </cell>
          <cell r="O23">
            <v>73480</v>
          </cell>
          <cell r="P23">
            <v>110</v>
          </cell>
          <cell r="Q23">
            <v>45299</v>
          </cell>
          <cell r="R23">
            <v>18480</v>
          </cell>
          <cell r="S23" t="str">
            <v>TIRE SHOP 4U</v>
          </cell>
          <cell r="T23">
            <v>18480</v>
          </cell>
          <cell r="U23">
            <v>0</v>
          </cell>
          <cell r="V23">
            <v>18380</v>
          </cell>
          <cell r="W23">
            <v>18380</v>
          </cell>
          <cell r="X23">
            <v>15754.54545</v>
          </cell>
          <cell r="Y23">
            <v>0.20683208310000001</v>
          </cell>
          <cell r="Z23"/>
          <cell r="AA23">
            <v>20</v>
          </cell>
          <cell r="AB23">
            <v>45299</v>
          </cell>
          <cell r="AC23">
            <v>18400</v>
          </cell>
          <cell r="AD23" t="str">
            <v>TIRE SHOP 4U 楽天市場店</v>
          </cell>
          <cell r="AE23">
            <v>18380</v>
          </cell>
          <cell r="AF23">
            <v>20</v>
          </cell>
          <cell r="AG23">
            <v>605429987</v>
          </cell>
          <cell r="AH23">
            <v>605430026</v>
          </cell>
        </row>
        <row r="24">
          <cell r="B24">
            <v>2554018208067</v>
          </cell>
          <cell r="C24">
            <v>4019238036435</v>
          </cell>
          <cell r="D24" t="str">
            <v>15573160000</v>
          </cell>
          <cell r="E24" t="str">
            <v>ExtremeContact DWS06 PLUS（四半値引）</v>
          </cell>
          <cell r="F24" t="str">
            <v>255/40ZR18 99Y XL</v>
          </cell>
          <cell r="G24" t="str">
            <v>255/40R18</v>
          </cell>
          <cell r="H24">
            <v>34300</v>
          </cell>
          <cell r="I24">
            <v>13742</v>
          </cell>
          <cell r="J24">
            <v>0</v>
          </cell>
          <cell r="K24">
            <v>0</v>
          </cell>
          <cell r="L24">
            <v>19990</v>
          </cell>
          <cell r="M24">
            <v>17218.181820000002</v>
          </cell>
          <cell r="N24">
            <v>0.20189017949999999</v>
          </cell>
          <cell r="O24"/>
          <cell r="P24">
            <v>450</v>
          </cell>
          <cell r="Q24">
            <v>45299</v>
          </cell>
          <cell r="R24">
            <v>20440</v>
          </cell>
          <cell r="S24" t="str">
            <v>タイヤーウッズ</v>
          </cell>
          <cell r="T24">
            <v>20440</v>
          </cell>
          <cell r="U24">
            <v>0</v>
          </cell>
          <cell r="V24">
            <v>19990</v>
          </cell>
          <cell r="W24">
            <v>19990</v>
          </cell>
          <cell r="X24">
            <v>17218.181820000002</v>
          </cell>
          <cell r="Y24">
            <v>0.20189017949999999</v>
          </cell>
          <cell r="Z24"/>
          <cell r="AA24">
            <v>460</v>
          </cell>
          <cell r="AB24">
            <v>45299</v>
          </cell>
          <cell r="AC24">
            <v>20450</v>
          </cell>
          <cell r="AD24" t="str">
            <v>TIRE SHOP 4U 楽天市場店</v>
          </cell>
          <cell r="AE24">
            <v>20450</v>
          </cell>
          <cell r="AF24">
            <v>0</v>
          </cell>
          <cell r="AG24">
            <v>605429988</v>
          </cell>
          <cell r="AH24">
            <v>605430027</v>
          </cell>
        </row>
        <row r="25">
          <cell r="B25">
            <v>2356018208067</v>
          </cell>
          <cell r="C25">
            <v>4019238036220</v>
          </cell>
          <cell r="D25" t="str">
            <v>15572940000</v>
          </cell>
          <cell r="E25" t="str">
            <v>ExtremeContact DWS06 PLUS（四半値引）</v>
          </cell>
          <cell r="F25" t="str">
            <v>235/60ZR18 107W XL</v>
          </cell>
          <cell r="G25" t="str">
            <v>235/60R18</v>
          </cell>
          <cell r="H25">
            <v>34700</v>
          </cell>
          <cell r="I25">
            <v>13902</v>
          </cell>
          <cell r="J25">
            <v>0</v>
          </cell>
          <cell r="K25">
            <v>3</v>
          </cell>
          <cell r="L25">
            <v>20500</v>
          </cell>
          <cell r="M25">
            <v>17681.818179999998</v>
          </cell>
          <cell r="N25">
            <v>0.2137686375</v>
          </cell>
          <cell r="O25"/>
          <cell r="P25">
            <v>420</v>
          </cell>
          <cell r="Q25">
            <v>45299</v>
          </cell>
          <cell r="R25">
            <v>20920</v>
          </cell>
          <cell r="S25" t="str">
            <v>タイヤマックス</v>
          </cell>
          <cell r="T25">
            <v>20500</v>
          </cell>
          <cell r="U25">
            <v>420</v>
          </cell>
          <cell r="V25">
            <v>20530</v>
          </cell>
          <cell r="W25">
            <v>20530</v>
          </cell>
          <cell r="X25">
            <v>17709.090909999999</v>
          </cell>
          <cell r="Y25">
            <v>0.21497946609999999</v>
          </cell>
          <cell r="Z25"/>
          <cell r="AA25">
            <v>390</v>
          </cell>
          <cell r="AB25">
            <v>45299</v>
          </cell>
          <cell r="AC25">
            <v>20920</v>
          </cell>
          <cell r="AD25" t="str">
            <v>タイヤ1番</v>
          </cell>
          <cell r="AE25">
            <v>20520</v>
          </cell>
          <cell r="AF25">
            <v>400</v>
          </cell>
          <cell r="AG25">
            <v>605429989</v>
          </cell>
          <cell r="AH25">
            <v>605430028</v>
          </cell>
        </row>
        <row r="26">
          <cell r="B26">
            <v>2453519208067</v>
          </cell>
          <cell r="C26">
            <v>4019238036244</v>
          </cell>
          <cell r="D26" t="str">
            <v>15572960000</v>
          </cell>
          <cell r="E26" t="str">
            <v>ExtremeContact DWS06 PLUS（四半値引）</v>
          </cell>
          <cell r="F26" t="str">
            <v>245/35ZR19 93Y XL</v>
          </cell>
          <cell r="G26" t="str">
            <v>245/35R19</v>
          </cell>
          <cell r="H26">
            <v>30100</v>
          </cell>
          <cell r="I26">
            <v>12060</v>
          </cell>
          <cell r="J26">
            <v>0</v>
          </cell>
          <cell r="K26">
            <v>0</v>
          </cell>
          <cell r="L26">
            <v>17440</v>
          </cell>
          <cell r="M26">
            <v>14900</v>
          </cell>
          <cell r="N26">
            <v>0.19060402679999999</v>
          </cell>
          <cell r="O26"/>
          <cell r="P26">
            <v>-50</v>
          </cell>
          <cell r="Q26">
            <v>45299</v>
          </cell>
          <cell r="R26">
            <v>17390</v>
          </cell>
          <cell r="S26" t="str">
            <v>タイヤーウッズ</v>
          </cell>
          <cell r="T26">
            <v>17390</v>
          </cell>
          <cell r="U26">
            <v>0</v>
          </cell>
          <cell r="V26">
            <v>17450</v>
          </cell>
          <cell r="W26">
            <v>17450</v>
          </cell>
          <cell r="X26">
            <v>14909.090910000001</v>
          </cell>
          <cell r="Y26">
            <v>0.191097561</v>
          </cell>
          <cell r="Z26"/>
          <cell r="AA26">
            <v>-59</v>
          </cell>
          <cell r="AB26">
            <v>45299</v>
          </cell>
          <cell r="AC26">
            <v>17391</v>
          </cell>
          <cell r="AD26" t="str">
            <v>タイヤ1番</v>
          </cell>
          <cell r="AE26">
            <v>17391</v>
          </cell>
          <cell r="AF26">
            <v>0</v>
          </cell>
          <cell r="AG26">
            <v>605429994</v>
          </cell>
          <cell r="AH26">
            <v>605430033</v>
          </cell>
        </row>
        <row r="27">
          <cell r="B27">
            <v>2353519208060</v>
          </cell>
          <cell r="C27">
            <v>4019238036121</v>
          </cell>
          <cell r="D27" t="str">
            <v>15572840000</v>
          </cell>
          <cell r="E27" t="str">
            <v>ExtremeContact DWS06 PLUS（四半値引）</v>
          </cell>
          <cell r="F27" t="str">
            <v>235/35ZR19 91Y XL</v>
          </cell>
          <cell r="G27" t="str">
            <v>235/35R19</v>
          </cell>
          <cell r="H27">
            <v>28700</v>
          </cell>
          <cell r="I27">
            <v>11499</v>
          </cell>
          <cell r="J27">
            <v>2</v>
          </cell>
          <cell r="K27">
            <v>2</v>
          </cell>
          <cell r="L27">
            <v>16500</v>
          </cell>
          <cell r="M27">
            <v>14045.45455</v>
          </cell>
          <cell r="N27">
            <v>0.1813009709</v>
          </cell>
          <cell r="O27"/>
          <cell r="P27">
            <v>690</v>
          </cell>
          <cell r="Q27">
            <v>45299</v>
          </cell>
          <cell r="R27">
            <v>17190</v>
          </cell>
          <cell r="S27" t="str">
            <v>TIRE SHOP 4U</v>
          </cell>
          <cell r="T27">
            <v>16190</v>
          </cell>
          <cell r="U27">
            <v>1000</v>
          </cell>
          <cell r="V27">
            <v>16500</v>
          </cell>
          <cell r="W27">
            <v>16500</v>
          </cell>
          <cell r="X27">
            <v>14045.45455</v>
          </cell>
          <cell r="Y27">
            <v>0.1813009709</v>
          </cell>
          <cell r="Z27"/>
          <cell r="AA27">
            <v>460</v>
          </cell>
          <cell r="AB27">
            <v>45299</v>
          </cell>
          <cell r="AC27">
            <v>16960</v>
          </cell>
          <cell r="AD27" t="str">
            <v>TIRE SHOP 4U 楽天市場店</v>
          </cell>
          <cell r="AE27">
            <v>16400</v>
          </cell>
          <cell r="AF27">
            <v>560</v>
          </cell>
          <cell r="AG27">
            <v>605429995</v>
          </cell>
          <cell r="AH27">
            <v>605430034</v>
          </cell>
        </row>
        <row r="28">
          <cell r="B28">
            <v>2753519208068</v>
          </cell>
          <cell r="C28">
            <v>4019238036640</v>
          </cell>
          <cell r="D28" t="str">
            <v>15573390000</v>
          </cell>
          <cell r="E28" t="str">
            <v>ExtremeContact DWS06 PLUS（四半値引）</v>
          </cell>
          <cell r="F28" t="str">
            <v>275/35ZR19 100Y XL</v>
          </cell>
          <cell r="G28" t="str">
            <v>275/35R19</v>
          </cell>
          <cell r="H28">
            <v>38000</v>
          </cell>
          <cell r="I28">
            <v>15219</v>
          </cell>
          <cell r="J28">
            <v>0</v>
          </cell>
          <cell r="K28">
            <v>0</v>
          </cell>
          <cell r="L28">
            <v>21970</v>
          </cell>
          <cell r="M28">
            <v>19018.181820000002</v>
          </cell>
          <cell r="N28">
            <v>0.19976577440000001</v>
          </cell>
          <cell r="O28"/>
          <cell r="P28">
            <v>420</v>
          </cell>
          <cell r="Q28">
            <v>45299</v>
          </cell>
          <cell r="R28">
            <v>22390</v>
          </cell>
          <cell r="S28" t="str">
            <v>タイヤマックス</v>
          </cell>
          <cell r="T28">
            <v>22390</v>
          </cell>
          <cell r="U28">
            <v>0</v>
          </cell>
          <cell r="V28">
            <v>22450</v>
          </cell>
          <cell r="W28">
            <v>22450</v>
          </cell>
          <cell r="X28">
            <v>19454.545450000001</v>
          </cell>
          <cell r="Y28">
            <v>0.21771495330000001</v>
          </cell>
          <cell r="Z28"/>
          <cell r="AA28">
            <v>-60</v>
          </cell>
          <cell r="AB28">
            <v>45299</v>
          </cell>
          <cell r="AC28">
            <v>22390</v>
          </cell>
          <cell r="AD28" t="str">
            <v>タイヤ1番</v>
          </cell>
          <cell r="AE28">
            <v>22390</v>
          </cell>
          <cell r="AF28">
            <v>0</v>
          </cell>
          <cell r="AG28">
            <v>605429996</v>
          </cell>
          <cell r="AH28">
            <v>605430035</v>
          </cell>
        </row>
        <row r="29">
          <cell r="B29">
            <v>2753019208063</v>
          </cell>
          <cell r="C29">
            <v>4019238036619</v>
          </cell>
          <cell r="D29" t="str">
            <v>15573360000</v>
          </cell>
          <cell r="E29" t="str">
            <v>ExtremeContact DWS06 PLUS（四半値引）</v>
          </cell>
          <cell r="F29" t="str">
            <v>275/30ZR19 96Y XL</v>
          </cell>
          <cell r="G29" t="str">
            <v>275/30R19</v>
          </cell>
          <cell r="H29">
            <v>35700</v>
          </cell>
          <cell r="I29">
            <v>14302</v>
          </cell>
          <cell r="J29">
            <v>6</v>
          </cell>
          <cell r="K29">
            <v>13</v>
          </cell>
          <cell r="L29">
            <v>20350</v>
          </cell>
          <cell r="M29">
            <v>17545.454549999999</v>
          </cell>
          <cell r="N29">
            <v>0.18486010359999999</v>
          </cell>
          <cell r="O29">
            <v>81400</v>
          </cell>
          <cell r="P29">
            <v>0</v>
          </cell>
          <cell r="Q29">
            <v>45299</v>
          </cell>
          <cell r="R29">
            <v>20350</v>
          </cell>
          <cell r="S29" t="str">
            <v>コニシタイヤ Yahoo!店</v>
          </cell>
          <cell r="T29">
            <v>20350</v>
          </cell>
          <cell r="U29">
            <v>0</v>
          </cell>
          <cell r="V29">
            <v>20350</v>
          </cell>
          <cell r="W29">
            <v>20350</v>
          </cell>
          <cell r="X29">
            <v>17545.454549999999</v>
          </cell>
          <cell r="Y29">
            <v>0.18486010359999999</v>
          </cell>
          <cell r="Z29"/>
          <cell r="AA29">
            <v>0</v>
          </cell>
          <cell r="AB29">
            <v>45299</v>
          </cell>
          <cell r="AC29">
            <v>20350</v>
          </cell>
          <cell r="AD29" t="str">
            <v>タイヤホイール専門店コニシタイヤ</v>
          </cell>
          <cell r="AE29">
            <v>20350</v>
          </cell>
          <cell r="AF29">
            <v>0</v>
          </cell>
          <cell r="AG29">
            <v>605429997</v>
          </cell>
          <cell r="AH29">
            <v>605430036</v>
          </cell>
        </row>
        <row r="30">
          <cell r="B30">
            <v>2254019208065</v>
          </cell>
          <cell r="C30">
            <v>4019238036039</v>
          </cell>
          <cell r="D30" t="str">
            <v>15572740000</v>
          </cell>
          <cell r="E30" t="str">
            <v>ExtremeContact DWS06 PLUS（四半値引）</v>
          </cell>
          <cell r="F30" t="str">
            <v>225/40ZR19 93Y XL</v>
          </cell>
          <cell r="G30" t="str">
            <v>225/40R19</v>
          </cell>
          <cell r="H30">
            <v>29100</v>
          </cell>
          <cell r="I30">
            <v>11659</v>
          </cell>
          <cell r="J30">
            <v>41</v>
          </cell>
          <cell r="K30">
            <v>2</v>
          </cell>
          <cell r="L30">
            <v>16480</v>
          </cell>
          <cell r="M30">
            <v>14027.272730000001</v>
          </cell>
          <cell r="N30">
            <v>0.1688334413</v>
          </cell>
          <cell r="O30"/>
          <cell r="P30">
            <v>-30</v>
          </cell>
          <cell r="Q30">
            <v>45299</v>
          </cell>
          <cell r="R30">
            <v>16450</v>
          </cell>
          <cell r="S30" t="str">
            <v>タイヤーウッズ</v>
          </cell>
          <cell r="T30">
            <v>16450</v>
          </cell>
          <cell r="U30">
            <v>0</v>
          </cell>
          <cell r="V30">
            <v>17200</v>
          </cell>
          <cell r="W30">
            <v>17200</v>
          </cell>
          <cell r="X30">
            <v>14681.81818</v>
          </cell>
          <cell r="Y30">
            <v>0.2058885449</v>
          </cell>
          <cell r="Z30">
            <v>68800</v>
          </cell>
          <cell r="AA30">
            <v>0</v>
          </cell>
          <cell r="AB30">
            <v>45299</v>
          </cell>
          <cell r="AC30">
            <v>17200</v>
          </cell>
          <cell r="AD30" t="str">
            <v>TIRE SHOP 4U 楽天市場店</v>
          </cell>
          <cell r="AE30">
            <v>17200</v>
          </cell>
          <cell r="AF30">
            <v>0</v>
          </cell>
          <cell r="AG30">
            <v>605429980</v>
          </cell>
          <cell r="AH30">
            <v>605430019</v>
          </cell>
        </row>
        <row r="31">
          <cell r="B31">
            <v>2354019208062</v>
          </cell>
          <cell r="C31">
            <v>4019238036145</v>
          </cell>
          <cell r="D31" t="str">
            <v>15572860000</v>
          </cell>
          <cell r="E31" t="str">
            <v>ExtremeContact DWS06 PLUS（四半値引）</v>
          </cell>
          <cell r="F31" t="str">
            <v>235/40ZR19 96W XL</v>
          </cell>
          <cell r="G31" t="str">
            <v>235/40R19</v>
          </cell>
          <cell r="H31">
            <v>32200</v>
          </cell>
          <cell r="I31">
            <v>12896</v>
          </cell>
          <cell r="J31">
            <v>0</v>
          </cell>
          <cell r="K31">
            <v>1</v>
          </cell>
          <cell r="L31">
            <v>19420</v>
          </cell>
          <cell r="M31">
            <v>16700</v>
          </cell>
          <cell r="N31">
            <v>0.22778443109999999</v>
          </cell>
          <cell r="O31"/>
          <cell r="P31">
            <v>-520</v>
          </cell>
          <cell r="Q31">
            <v>45299</v>
          </cell>
          <cell r="R31">
            <v>18900</v>
          </cell>
          <cell r="S31" t="str">
            <v>タイヤーウッズ</v>
          </cell>
          <cell r="T31">
            <v>18900</v>
          </cell>
          <cell r="U31">
            <v>0</v>
          </cell>
          <cell r="V31">
            <v>18990</v>
          </cell>
          <cell r="W31">
            <v>18990</v>
          </cell>
          <cell r="X31">
            <v>16309.090910000001</v>
          </cell>
          <cell r="Y31">
            <v>0.20927536229999999</v>
          </cell>
          <cell r="Z31"/>
          <cell r="AA31">
            <v>-10</v>
          </cell>
          <cell r="AB31">
            <v>45299</v>
          </cell>
          <cell r="AC31">
            <v>18980</v>
          </cell>
          <cell r="AD31" t="str">
            <v>TIRE SHOP 4U 楽天市場店</v>
          </cell>
          <cell r="AE31">
            <v>18980</v>
          </cell>
          <cell r="AF31">
            <v>0</v>
          </cell>
          <cell r="AG31">
            <v>605429998</v>
          </cell>
          <cell r="AH31">
            <v>605430037</v>
          </cell>
        </row>
        <row r="32">
          <cell r="B32">
            <v>2454019208069</v>
          </cell>
          <cell r="C32">
            <v>4019238036275</v>
          </cell>
          <cell r="D32" t="str">
            <v>15573010000</v>
          </cell>
          <cell r="E32" t="str">
            <v>ExtremeContact DWS06 PLUS（四半値引）</v>
          </cell>
          <cell r="F32" t="str">
            <v>245/40ZR19 98Y XL</v>
          </cell>
          <cell r="G32" t="str">
            <v>245/40R19</v>
          </cell>
          <cell r="H32">
            <v>31100</v>
          </cell>
          <cell r="I32">
            <v>12460</v>
          </cell>
          <cell r="J32">
            <v>84</v>
          </cell>
          <cell r="K32">
            <v>7</v>
          </cell>
          <cell r="L32">
            <v>17980</v>
          </cell>
          <cell r="M32">
            <v>15390.909089999999</v>
          </cell>
          <cell r="N32">
            <v>0.19043118719999999</v>
          </cell>
          <cell r="O32"/>
          <cell r="P32">
            <v>170</v>
          </cell>
          <cell r="Q32">
            <v>45299</v>
          </cell>
          <cell r="R32">
            <v>18150</v>
          </cell>
          <cell r="S32" t="str">
            <v>コニシタイヤ Yahoo!店</v>
          </cell>
          <cell r="T32">
            <v>18150</v>
          </cell>
          <cell r="U32">
            <v>0</v>
          </cell>
          <cell r="V32">
            <v>17980</v>
          </cell>
          <cell r="W32">
            <v>17980</v>
          </cell>
          <cell r="X32">
            <v>15390.909089999999</v>
          </cell>
          <cell r="Y32">
            <v>0.19043118719999999</v>
          </cell>
          <cell r="Z32"/>
          <cell r="AA32">
            <v>0</v>
          </cell>
          <cell r="AB32">
            <v>45299</v>
          </cell>
          <cell r="AC32">
            <v>17980</v>
          </cell>
          <cell r="AD32" t="str">
            <v>TIRE SHOP 4U 楽天市場店</v>
          </cell>
          <cell r="AE32">
            <v>17980</v>
          </cell>
          <cell r="AF32">
            <v>0</v>
          </cell>
          <cell r="AG32">
            <v>605429992</v>
          </cell>
          <cell r="AH32">
            <v>605430031</v>
          </cell>
        </row>
        <row r="33">
          <cell r="B33">
            <v>2454519208064</v>
          </cell>
          <cell r="C33">
            <v>4019238036312</v>
          </cell>
          <cell r="D33" t="str">
            <v>15573050000</v>
          </cell>
          <cell r="E33" t="str">
            <v>ExtremeContact DWS06 PLUS（四半値引）</v>
          </cell>
          <cell r="F33" t="str">
            <v>245/45ZR19 98Y</v>
          </cell>
          <cell r="G33" t="str">
            <v>245/45R19</v>
          </cell>
          <cell r="H33">
            <v>31000</v>
          </cell>
          <cell r="I33">
            <v>12416</v>
          </cell>
          <cell r="J33">
            <v>42</v>
          </cell>
          <cell r="K33">
            <v>1</v>
          </cell>
          <cell r="L33">
            <v>17670</v>
          </cell>
          <cell r="M33">
            <v>15109.090910000001</v>
          </cell>
          <cell r="N33">
            <v>0.17824308059999999</v>
          </cell>
          <cell r="O33"/>
          <cell r="P33">
            <v>-620</v>
          </cell>
          <cell r="Q33">
            <v>45299</v>
          </cell>
          <cell r="R33">
            <v>17050</v>
          </cell>
          <cell r="S33" t="str">
            <v>タイヤホイール専門店コニシタイヤ</v>
          </cell>
          <cell r="T33">
            <v>16800</v>
          </cell>
          <cell r="U33">
            <v>250</v>
          </cell>
          <cell r="V33">
            <v>17670</v>
          </cell>
          <cell r="W33">
            <v>17670</v>
          </cell>
          <cell r="X33">
            <v>15109.090910000001</v>
          </cell>
          <cell r="Y33">
            <v>0.17824308059999999</v>
          </cell>
          <cell r="Z33"/>
          <cell r="AA33">
            <v>-620</v>
          </cell>
          <cell r="AB33">
            <v>45299</v>
          </cell>
          <cell r="AC33">
            <v>17050</v>
          </cell>
          <cell r="AD33" t="str">
            <v>タイヤホイール専門店コニシタイヤ</v>
          </cell>
          <cell r="AE33">
            <v>16900</v>
          </cell>
          <cell r="AF33">
            <v>150</v>
          </cell>
          <cell r="AG33">
            <v>605429999</v>
          </cell>
          <cell r="AH33">
            <v>605430038</v>
          </cell>
        </row>
        <row r="34">
          <cell r="B34">
            <v>2754019208060</v>
          </cell>
          <cell r="C34">
            <v>4019238036671</v>
          </cell>
          <cell r="D34" t="str">
            <v>15573420000</v>
          </cell>
          <cell r="E34" t="str">
            <v>ExtremeContact DWS06 PLUS（四半値引）</v>
          </cell>
          <cell r="F34" t="str">
            <v>275/40ZR19 101Y</v>
          </cell>
          <cell r="G34" t="str">
            <v>275/40R19</v>
          </cell>
          <cell r="H34">
            <v>37700</v>
          </cell>
          <cell r="I34">
            <v>15103</v>
          </cell>
          <cell r="J34">
            <v>22</v>
          </cell>
          <cell r="K34">
            <v>1</v>
          </cell>
          <cell r="L34">
            <v>21780</v>
          </cell>
          <cell r="M34">
            <v>18845.454549999999</v>
          </cell>
          <cell r="N34">
            <v>0.19858658949999999</v>
          </cell>
          <cell r="O34">
            <v>87120</v>
          </cell>
          <cell r="P34">
            <v>800</v>
          </cell>
          <cell r="Q34">
            <v>45299</v>
          </cell>
          <cell r="R34">
            <v>22580</v>
          </cell>
          <cell r="S34" t="str">
            <v>TIRE SHOP 4U</v>
          </cell>
          <cell r="T34">
            <v>22000</v>
          </cell>
          <cell r="U34">
            <v>580</v>
          </cell>
          <cell r="V34">
            <v>21780</v>
          </cell>
          <cell r="W34">
            <v>21780</v>
          </cell>
          <cell r="X34">
            <v>18845.454549999999</v>
          </cell>
          <cell r="Y34">
            <v>0.19858658949999999</v>
          </cell>
          <cell r="Z34"/>
          <cell r="AA34">
            <v>290</v>
          </cell>
          <cell r="AB34">
            <v>45299</v>
          </cell>
          <cell r="AC34">
            <v>22070</v>
          </cell>
          <cell r="AD34" t="str">
            <v>TIRE SHOP 4U 楽天市場店</v>
          </cell>
          <cell r="AE34">
            <v>22070</v>
          </cell>
          <cell r="AF34">
            <v>0</v>
          </cell>
          <cell r="AG34">
            <v>605430000</v>
          </cell>
          <cell r="AH34">
            <v>605430039</v>
          </cell>
        </row>
        <row r="35">
          <cell r="B35">
            <v>2553519208064</v>
          </cell>
          <cell r="C35">
            <v>4019238036411</v>
          </cell>
          <cell r="D35" t="str">
            <v>15573130000</v>
          </cell>
          <cell r="E35" t="str">
            <v>ExtremeContact DWS06 PLUS（四半値引）</v>
          </cell>
          <cell r="F35" t="str">
            <v>255/35ZR19 96Y XL</v>
          </cell>
          <cell r="G35" t="str">
            <v>255/35R19</v>
          </cell>
          <cell r="H35">
            <v>36100</v>
          </cell>
          <cell r="I35">
            <v>14463</v>
          </cell>
          <cell r="J35">
            <v>4</v>
          </cell>
          <cell r="K35">
            <v>0</v>
          </cell>
          <cell r="L35">
            <v>21450</v>
          </cell>
          <cell r="M35">
            <v>18545.454549999999</v>
          </cell>
          <cell r="N35">
            <v>0.22013235289999999</v>
          </cell>
          <cell r="O35"/>
          <cell r="P35">
            <v>0</v>
          </cell>
          <cell r="Q35">
            <v>45299</v>
          </cell>
          <cell r="R35">
            <v>21450</v>
          </cell>
          <cell r="S35" t="str">
            <v>タイヤーウッズ</v>
          </cell>
          <cell r="T35">
            <v>21450</v>
          </cell>
          <cell r="U35">
            <v>0</v>
          </cell>
          <cell r="V35">
            <v>21600</v>
          </cell>
          <cell r="W35">
            <v>21600</v>
          </cell>
          <cell r="X35">
            <v>18681.818179999998</v>
          </cell>
          <cell r="Y35">
            <v>0.2258248175</v>
          </cell>
          <cell r="Z35"/>
          <cell r="AA35">
            <v>-30</v>
          </cell>
          <cell r="AB35">
            <v>45299</v>
          </cell>
          <cell r="AC35">
            <v>21570</v>
          </cell>
          <cell r="AD35" t="str">
            <v>タイヤーウッズ</v>
          </cell>
          <cell r="AE35">
            <v>21570</v>
          </cell>
          <cell r="AF35">
            <v>0</v>
          </cell>
          <cell r="AG35">
            <v>605430014</v>
          </cell>
          <cell r="AH35">
            <v>605430053</v>
          </cell>
        </row>
        <row r="36">
          <cell r="B36">
            <v>2254519208060</v>
          </cell>
          <cell r="C36">
            <v>4019238036060</v>
          </cell>
          <cell r="D36" t="str">
            <v>15572780000</v>
          </cell>
          <cell r="E36" t="str">
            <v>ExtremeContact DWS06 PLUS（四半値引）</v>
          </cell>
          <cell r="F36" t="str">
            <v>225/45R19 92W</v>
          </cell>
          <cell r="G36" t="str">
            <v>225/45R19</v>
          </cell>
          <cell r="H36">
            <v>27300</v>
          </cell>
          <cell r="I36">
            <v>10938</v>
          </cell>
          <cell r="J36">
            <v>68</v>
          </cell>
          <cell r="K36">
            <v>47</v>
          </cell>
          <cell r="L36">
            <v>15700</v>
          </cell>
          <cell r="M36">
            <v>13318.18182</v>
          </cell>
          <cell r="N36">
            <v>0.17871672350000001</v>
          </cell>
          <cell r="O36">
            <v>62800</v>
          </cell>
          <cell r="P36">
            <v>800</v>
          </cell>
          <cell r="Q36">
            <v>45299</v>
          </cell>
          <cell r="R36">
            <v>16500</v>
          </cell>
          <cell r="S36" t="str">
            <v>TIRE SHOP 4U</v>
          </cell>
          <cell r="T36">
            <v>16500</v>
          </cell>
          <cell r="U36">
            <v>0</v>
          </cell>
          <cell r="V36">
            <v>15660</v>
          </cell>
          <cell r="W36">
            <v>15660</v>
          </cell>
          <cell r="X36">
            <v>13281.81818</v>
          </cell>
          <cell r="Y36">
            <v>0.17646817249999999</v>
          </cell>
          <cell r="Z36"/>
          <cell r="AA36">
            <v>320</v>
          </cell>
          <cell r="AB36">
            <v>45299</v>
          </cell>
          <cell r="AC36">
            <v>15980</v>
          </cell>
          <cell r="AD36" t="str">
            <v>TIRE SHOP 4U 楽天市場店</v>
          </cell>
          <cell r="AE36">
            <v>15690</v>
          </cell>
          <cell r="AF36">
            <v>290</v>
          </cell>
          <cell r="AG36">
            <v>605429993</v>
          </cell>
          <cell r="AH36">
            <v>605430032</v>
          </cell>
        </row>
        <row r="37">
          <cell r="B37">
            <v>2555019208063</v>
          </cell>
          <cell r="C37">
            <v>4019238036480</v>
          </cell>
          <cell r="D37" t="str">
            <v>15573220000</v>
          </cell>
          <cell r="E37" t="str">
            <v>ExtremeContact DWS06 PLUS（四半値引）</v>
          </cell>
          <cell r="F37" t="str">
            <v>255/50R19 107W XL</v>
          </cell>
          <cell r="G37" t="str">
            <v>255/50R19</v>
          </cell>
          <cell r="H37">
            <v>44500</v>
          </cell>
          <cell r="I37">
            <v>17827</v>
          </cell>
          <cell r="J37">
            <v>0</v>
          </cell>
          <cell r="K37">
            <v>44</v>
          </cell>
          <cell r="L37">
            <v>25850</v>
          </cell>
          <cell r="M37">
            <v>22545.454549999999</v>
          </cell>
          <cell r="N37">
            <v>0.20928629030000001</v>
          </cell>
          <cell r="O37"/>
          <cell r="P37">
            <v>50</v>
          </cell>
          <cell r="Q37">
            <v>45299</v>
          </cell>
          <cell r="R37">
            <v>25900</v>
          </cell>
          <cell r="S37" t="str">
            <v>タイヤーウッズ</v>
          </cell>
          <cell r="T37">
            <v>25900</v>
          </cell>
          <cell r="U37">
            <v>0</v>
          </cell>
          <cell r="V37">
            <v>25850</v>
          </cell>
          <cell r="W37">
            <v>25850</v>
          </cell>
          <cell r="X37">
            <v>22545.454549999999</v>
          </cell>
          <cell r="Y37">
            <v>0.20928629030000001</v>
          </cell>
          <cell r="Z37"/>
          <cell r="AA37">
            <v>30</v>
          </cell>
          <cell r="AB37">
            <v>45299</v>
          </cell>
          <cell r="AC37">
            <v>25880</v>
          </cell>
          <cell r="AD37" t="str">
            <v>タイヤーウッズ</v>
          </cell>
          <cell r="AE37">
            <v>25880</v>
          </cell>
          <cell r="AF37">
            <v>0</v>
          </cell>
          <cell r="AG37">
            <v>605430002</v>
          </cell>
          <cell r="AH37">
            <v>605430041</v>
          </cell>
        </row>
        <row r="38">
          <cell r="B38">
            <v>2453520208063</v>
          </cell>
          <cell r="C38">
            <v>4019238036930</v>
          </cell>
          <cell r="D38" t="str">
            <v>15572970000</v>
          </cell>
          <cell r="E38" t="str">
            <v>ExtremeContact DWS06 PLUS（四半値引）</v>
          </cell>
          <cell r="F38" t="str">
            <v>245/35ZR20 95Y XL</v>
          </cell>
          <cell r="G38" t="str">
            <v>245/35R20</v>
          </cell>
          <cell r="H38">
            <v>27400</v>
          </cell>
          <cell r="I38">
            <v>10974</v>
          </cell>
          <cell r="J38">
            <v>7</v>
          </cell>
          <cell r="K38">
            <v>0</v>
          </cell>
          <cell r="L38">
            <v>15550</v>
          </cell>
          <cell r="M38">
            <v>13181.81818</v>
          </cell>
          <cell r="N38">
            <v>0.1674896552</v>
          </cell>
          <cell r="O38"/>
          <cell r="P38">
            <v>900</v>
          </cell>
          <cell r="Q38">
            <v>45299</v>
          </cell>
          <cell r="R38">
            <v>16450</v>
          </cell>
          <cell r="S38" t="str">
            <v>TIRE SHOP 4U</v>
          </cell>
          <cell r="T38">
            <v>16450</v>
          </cell>
          <cell r="U38">
            <v>0</v>
          </cell>
          <cell r="V38">
            <v>15550</v>
          </cell>
          <cell r="W38">
            <v>15550</v>
          </cell>
          <cell r="X38">
            <v>13181.81818</v>
          </cell>
          <cell r="Y38">
            <v>0.1674896552</v>
          </cell>
          <cell r="Z38"/>
          <cell r="AA38">
            <v>1050</v>
          </cell>
          <cell r="AB38">
            <v>45299</v>
          </cell>
          <cell r="AC38">
            <v>16600</v>
          </cell>
          <cell r="AD38" t="str">
            <v>TIRE SHOP 4U 楽天市場店</v>
          </cell>
          <cell r="AE38">
            <v>16600</v>
          </cell>
          <cell r="AF38">
            <v>0</v>
          </cell>
          <cell r="AG38">
            <v>605430007</v>
          </cell>
          <cell r="AH38">
            <v>605430046</v>
          </cell>
        </row>
        <row r="39">
          <cell r="B39">
            <v>2454520208060</v>
          </cell>
          <cell r="C39">
            <v>4019238036329</v>
          </cell>
          <cell r="D39" t="str">
            <v>15573060000</v>
          </cell>
          <cell r="E39" t="str">
            <v>ExtremeContact DWS06 PLUS（四半値引）</v>
          </cell>
          <cell r="F39" t="str">
            <v>245/45ZR20 103Y XL</v>
          </cell>
          <cell r="G39" t="str">
            <v>245/45R20</v>
          </cell>
          <cell r="H39">
            <v>40300</v>
          </cell>
          <cell r="I39">
            <v>16145</v>
          </cell>
          <cell r="J39">
            <v>2</v>
          </cell>
          <cell r="K39">
            <v>0</v>
          </cell>
          <cell r="L39">
            <v>22500</v>
          </cell>
          <cell r="M39">
            <v>19500</v>
          </cell>
          <cell r="N39">
            <v>0.17205128210000001</v>
          </cell>
          <cell r="O39"/>
          <cell r="P39">
            <v>-599</v>
          </cell>
          <cell r="Q39">
            <v>45299</v>
          </cell>
          <cell r="R39">
            <v>21901</v>
          </cell>
          <cell r="S39" t="str">
            <v>タイヤマックス</v>
          </cell>
          <cell r="T39">
            <v>21901</v>
          </cell>
          <cell r="U39">
            <v>0</v>
          </cell>
          <cell r="V39">
            <v>22500</v>
          </cell>
          <cell r="W39">
            <v>22500</v>
          </cell>
          <cell r="X39">
            <v>19500</v>
          </cell>
          <cell r="Y39">
            <v>0.17205128210000001</v>
          </cell>
          <cell r="Z39"/>
          <cell r="AA39">
            <v>-599</v>
          </cell>
          <cell r="AB39">
            <v>45299</v>
          </cell>
          <cell r="AC39">
            <v>21901</v>
          </cell>
          <cell r="AD39" t="str">
            <v>タイヤマックス</v>
          </cell>
          <cell r="AE39">
            <v>21901</v>
          </cell>
          <cell r="AF39">
            <v>0</v>
          </cell>
          <cell r="AG39">
            <v>605430008</v>
          </cell>
          <cell r="AH39">
            <v>605430047</v>
          </cell>
        </row>
        <row r="40">
          <cell r="B40">
            <v>2553520208060</v>
          </cell>
          <cell r="C40">
            <v>4019238036398</v>
          </cell>
          <cell r="D40" t="str">
            <v>15573140000</v>
          </cell>
          <cell r="E40" t="str">
            <v>ExtremeContact DWS06 PLUS（四半値引）</v>
          </cell>
          <cell r="F40" t="str">
            <v>255/35ZR20 97Y XL</v>
          </cell>
          <cell r="G40" t="str">
            <v>255/35R20</v>
          </cell>
          <cell r="H40">
            <v>34700</v>
          </cell>
          <cell r="I40">
            <v>13902</v>
          </cell>
          <cell r="J40">
            <v>19</v>
          </cell>
          <cell r="K40">
            <v>2</v>
          </cell>
          <cell r="L40">
            <v>19800</v>
          </cell>
          <cell r="M40">
            <v>17045.454549999999</v>
          </cell>
          <cell r="N40">
            <v>0.184416</v>
          </cell>
          <cell r="O40"/>
          <cell r="P40">
            <v>-1030</v>
          </cell>
          <cell r="Q40">
            <v>45299</v>
          </cell>
          <cell r="R40">
            <v>18770</v>
          </cell>
          <cell r="S40" t="str">
            <v>タイヤーウッズ</v>
          </cell>
          <cell r="T40">
            <v>18770</v>
          </cell>
          <cell r="U40">
            <v>0</v>
          </cell>
          <cell r="V40">
            <v>19800</v>
          </cell>
          <cell r="W40">
            <v>19800</v>
          </cell>
          <cell r="X40">
            <v>17045.454549999999</v>
          </cell>
          <cell r="Y40">
            <v>0.184416</v>
          </cell>
          <cell r="Z40"/>
          <cell r="AA40">
            <v>800</v>
          </cell>
          <cell r="AB40">
            <v>45299</v>
          </cell>
          <cell r="AC40">
            <v>20600</v>
          </cell>
          <cell r="AD40" t="str">
            <v>TIRE SHOP 4U 楽天市場店</v>
          </cell>
          <cell r="AE40">
            <v>18770</v>
          </cell>
          <cell r="AF40">
            <v>1830</v>
          </cell>
          <cell r="AG40">
            <v>605430009</v>
          </cell>
          <cell r="AH40">
            <v>605430048</v>
          </cell>
        </row>
        <row r="41">
          <cell r="B41">
            <v>2753020208069</v>
          </cell>
          <cell r="C41">
            <v>4019238036626</v>
          </cell>
          <cell r="D41" t="str">
            <v>15573370000</v>
          </cell>
          <cell r="E41" t="str">
            <v>ExtremeContact DWS06 PLUS（四半値引）</v>
          </cell>
          <cell r="F41" t="str">
            <v>275/30ZR20 97Y XL</v>
          </cell>
          <cell r="G41" t="str">
            <v>275/30R20</v>
          </cell>
          <cell r="H41">
            <v>36000</v>
          </cell>
          <cell r="I41">
            <v>14418</v>
          </cell>
          <cell r="J41">
            <v>6</v>
          </cell>
          <cell r="K41">
            <v>0</v>
          </cell>
          <cell r="L41">
            <v>20450</v>
          </cell>
          <cell r="M41">
            <v>17636.36364</v>
          </cell>
          <cell r="N41">
            <v>0.18248453610000001</v>
          </cell>
          <cell r="O41"/>
          <cell r="P41">
            <v>880</v>
          </cell>
          <cell r="Q41">
            <v>45299</v>
          </cell>
          <cell r="R41">
            <v>21330</v>
          </cell>
          <cell r="S41" t="str">
            <v>タイヤーウッズ</v>
          </cell>
          <cell r="T41">
            <v>21330</v>
          </cell>
          <cell r="U41">
            <v>0</v>
          </cell>
          <cell r="V41">
            <v>20500</v>
          </cell>
          <cell r="W41">
            <v>20500</v>
          </cell>
          <cell r="X41">
            <v>17681.818179999998</v>
          </cell>
          <cell r="Y41">
            <v>0.18458611829999999</v>
          </cell>
          <cell r="Z41"/>
          <cell r="AA41">
            <v>830</v>
          </cell>
          <cell r="AB41">
            <v>45299</v>
          </cell>
          <cell r="AC41">
            <v>21330</v>
          </cell>
          <cell r="AD41" t="str">
            <v>TIRE SHOP 4U 楽天市場店</v>
          </cell>
          <cell r="AE41">
            <v>21330</v>
          </cell>
          <cell r="AF41">
            <v>0</v>
          </cell>
          <cell r="AG41">
            <v>605430010</v>
          </cell>
          <cell r="AH41">
            <v>605430049</v>
          </cell>
        </row>
        <row r="42">
          <cell r="B42">
            <v>2654520208064</v>
          </cell>
          <cell r="C42">
            <v>4019238036602</v>
          </cell>
          <cell r="D42" t="str">
            <v>15573350000</v>
          </cell>
          <cell r="E42" t="str">
            <v>ExtremeContact DWS06 PLUS（四半値引）</v>
          </cell>
          <cell r="F42" t="str">
            <v>265/45ZR20 104Y</v>
          </cell>
          <cell r="G42" t="str">
            <v>265/45R20</v>
          </cell>
          <cell r="H42">
            <v>48400</v>
          </cell>
          <cell r="I42">
            <v>19384</v>
          </cell>
          <cell r="J42">
            <v>0</v>
          </cell>
          <cell r="K42">
            <v>1</v>
          </cell>
          <cell r="L42">
            <v>27900</v>
          </cell>
          <cell r="M42">
            <v>24409.090909999999</v>
          </cell>
          <cell r="N42">
            <v>0.20586964620000001</v>
          </cell>
          <cell r="O42"/>
          <cell r="P42">
            <v>-20</v>
          </cell>
          <cell r="Q42">
            <v>45299</v>
          </cell>
          <cell r="R42">
            <v>27880</v>
          </cell>
          <cell r="S42" t="str">
            <v>タイヤーウッズ</v>
          </cell>
          <cell r="T42">
            <v>27880</v>
          </cell>
          <cell r="U42">
            <v>0</v>
          </cell>
          <cell r="V42">
            <v>27500</v>
          </cell>
          <cell r="W42">
            <v>27500</v>
          </cell>
          <cell r="X42">
            <v>24045.454549999999</v>
          </cell>
          <cell r="Y42">
            <v>0.19386011340000001</v>
          </cell>
          <cell r="Z42"/>
          <cell r="AA42">
            <v>500</v>
          </cell>
          <cell r="AB42">
            <v>45299</v>
          </cell>
          <cell r="AC42">
            <v>28000</v>
          </cell>
          <cell r="AD42" t="str">
            <v>TIRE SHOP 4U 楽天市場店</v>
          </cell>
          <cell r="AE42">
            <v>28000</v>
          </cell>
          <cell r="AF42">
            <v>0</v>
          </cell>
          <cell r="AG42">
            <v>605430011</v>
          </cell>
          <cell r="AH42">
            <v>605430050</v>
          </cell>
        </row>
        <row r="43">
          <cell r="B43">
            <v>2454020208065</v>
          </cell>
          <cell r="C43">
            <v>4019238036282</v>
          </cell>
          <cell r="D43" t="str">
            <v>15573020000</v>
          </cell>
          <cell r="E43" t="str">
            <v>ExtremeContact DWS06 PLUS（四半値引）</v>
          </cell>
          <cell r="F43" t="str">
            <v>245/40ZR20 99Y XL</v>
          </cell>
          <cell r="G43" t="str">
            <v>245/40R20</v>
          </cell>
          <cell r="H43">
            <v>37300</v>
          </cell>
          <cell r="I43">
            <v>14943</v>
          </cell>
          <cell r="J43">
            <v>0</v>
          </cell>
          <cell r="K43">
            <v>0</v>
          </cell>
          <cell r="L43">
            <v>20330</v>
          </cell>
          <cell r="M43">
            <v>17527.272730000001</v>
          </cell>
          <cell r="N43">
            <v>0.1474429461</v>
          </cell>
          <cell r="O43"/>
          <cell r="P43">
            <v>2670</v>
          </cell>
          <cell r="Q43">
            <v>45299</v>
          </cell>
          <cell r="R43">
            <v>23000</v>
          </cell>
          <cell r="S43" t="str">
            <v>タイヤーウッズ</v>
          </cell>
          <cell r="T43">
            <v>23000</v>
          </cell>
          <cell r="U43">
            <v>0</v>
          </cell>
          <cell r="V43">
            <v>20330</v>
          </cell>
          <cell r="W43">
            <v>20330</v>
          </cell>
          <cell r="X43">
            <v>17527.272730000001</v>
          </cell>
          <cell r="Y43">
            <v>0.1474429461</v>
          </cell>
          <cell r="Z43"/>
          <cell r="AA43">
            <v>2670</v>
          </cell>
          <cell r="AB43">
            <v>45299</v>
          </cell>
          <cell r="AC43">
            <v>23000</v>
          </cell>
          <cell r="AD43" t="str">
            <v>タイヤーウッズ</v>
          </cell>
          <cell r="AE43">
            <v>23000</v>
          </cell>
          <cell r="AF43">
            <v>0</v>
          </cell>
          <cell r="AG43">
            <v>605430012</v>
          </cell>
          <cell r="AH43">
            <v>605430051</v>
          </cell>
        </row>
        <row r="44">
          <cell r="B44">
            <v>2754020208066</v>
          </cell>
          <cell r="C44">
            <v>4019238036701</v>
          </cell>
          <cell r="D44" t="str">
            <v>15573430000</v>
          </cell>
          <cell r="E44" t="str">
            <v>ExtremeContact DWS06 PLUS（四半値引）</v>
          </cell>
          <cell r="F44" t="str">
            <v>275/40ZR20 106Y XL</v>
          </cell>
          <cell r="G44" t="str">
            <v>275/40R20</v>
          </cell>
          <cell r="H44">
            <v>45800</v>
          </cell>
          <cell r="I44">
            <v>18343</v>
          </cell>
          <cell r="J44">
            <v>0</v>
          </cell>
          <cell r="K44">
            <v>0</v>
          </cell>
          <cell r="L44">
            <v>26631</v>
          </cell>
          <cell r="M44">
            <v>23255.454549999999</v>
          </cell>
          <cell r="N44">
            <v>0.21123881010000001</v>
          </cell>
          <cell r="O44"/>
          <cell r="P44">
            <v>3169</v>
          </cell>
          <cell r="Q44">
            <v>45299</v>
          </cell>
          <cell r="R44">
            <v>29800</v>
          </cell>
          <cell r="S44" t="str">
            <v>T-BOX Auto Parts</v>
          </cell>
          <cell r="T44">
            <v>29800</v>
          </cell>
          <cell r="U44">
            <v>0</v>
          </cell>
          <cell r="V44">
            <v>26670</v>
          </cell>
          <cell r="W44">
            <v>26670</v>
          </cell>
          <cell r="X44">
            <v>23290.909090000001</v>
          </cell>
          <cell r="Y44">
            <v>0.21243950040000001</v>
          </cell>
          <cell r="Z44"/>
          <cell r="AA44">
            <v>330</v>
          </cell>
          <cell r="AB44">
            <v>45299</v>
          </cell>
          <cell r="AC44">
            <v>27000</v>
          </cell>
          <cell r="AD44" t="str">
            <v>タイヤーウッズ</v>
          </cell>
          <cell r="AE44">
            <v>27000</v>
          </cell>
          <cell r="AF44">
            <v>0</v>
          </cell>
          <cell r="AG44">
            <v>605430015</v>
          </cell>
          <cell r="AH44">
            <v>605430054</v>
          </cell>
        </row>
        <row r="45">
          <cell r="B45">
            <v>2754520208061</v>
          </cell>
          <cell r="C45">
            <v>4019238036732</v>
          </cell>
          <cell r="D45" t="str">
            <v>15573460000</v>
          </cell>
          <cell r="E45" t="str">
            <v>ExtremeContact DWS06 PLUS（四半値引）</v>
          </cell>
          <cell r="F45" t="str">
            <v>275/45R20 110W XL</v>
          </cell>
          <cell r="G45" t="str">
            <v>275/45R20</v>
          </cell>
          <cell r="H45">
            <v>48400</v>
          </cell>
          <cell r="I45">
            <v>19384</v>
          </cell>
          <cell r="J45">
            <v>9</v>
          </cell>
          <cell r="K45">
            <v>1</v>
          </cell>
          <cell r="L45">
            <v>26660</v>
          </cell>
          <cell r="M45">
            <v>23281.818179999998</v>
          </cell>
          <cell r="N45">
            <v>0.167418977</v>
          </cell>
          <cell r="O45"/>
          <cell r="P45">
            <v>1540</v>
          </cell>
          <cell r="Q45">
            <v>45299</v>
          </cell>
          <cell r="R45">
            <v>28200</v>
          </cell>
          <cell r="S45" t="str">
            <v>タイヤーウッズ</v>
          </cell>
          <cell r="T45">
            <v>27200</v>
          </cell>
          <cell r="U45">
            <v>1000</v>
          </cell>
          <cell r="V45">
            <v>26670</v>
          </cell>
          <cell r="W45">
            <v>26670</v>
          </cell>
          <cell r="X45">
            <v>23290.909090000001</v>
          </cell>
          <cell r="Y45">
            <v>0.16774395</v>
          </cell>
          <cell r="Z45"/>
          <cell r="AA45">
            <v>1580</v>
          </cell>
          <cell r="AB45">
            <v>45299</v>
          </cell>
          <cell r="AC45">
            <v>28250</v>
          </cell>
          <cell r="AD45" t="str">
            <v>タイヤマックス</v>
          </cell>
          <cell r="AE45">
            <v>27700</v>
          </cell>
          <cell r="AF45">
            <v>550</v>
          </cell>
          <cell r="AG45">
            <v>605430013</v>
          </cell>
          <cell r="AH45">
            <v>605430052</v>
          </cell>
        </row>
        <row r="46">
          <cell r="B46">
            <v>2055516209858</v>
          </cell>
          <cell r="C46">
            <v>4019238754155</v>
          </cell>
          <cell r="D46" t="str">
            <v/>
          </cell>
          <cell r="E46" t="str">
            <v>MaxContact MC5</v>
          </cell>
          <cell r="F46" t="str">
            <v>205/55R16 91V</v>
          </cell>
          <cell r="G46" t="str">
            <v>205/55R16</v>
          </cell>
          <cell r="H46" t="str">
            <v/>
          </cell>
          <cell r="I46">
            <v>6000</v>
          </cell>
          <cell r="J46">
            <v>0</v>
          </cell>
          <cell r="K46">
            <v>0</v>
          </cell>
          <cell r="L46">
            <v>9179</v>
          </cell>
          <cell r="M46">
            <v>7867.2727269999996</v>
          </cell>
          <cell r="N46">
            <v>0.2373468916</v>
          </cell>
          <cell r="O46"/>
          <cell r="P46">
            <v>1216</v>
          </cell>
          <cell r="Q46">
            <v>45299</v>
          </cell>
          <cell r="R46">
            <v>10395</v>
          </cell>
          <cell r="S46" t="str">
            <v>オートバックスYahoo!ショッピング店</v>
          </cell>
          <cell r="T46">
            <v>10395</v>
          </cell>
          <cell r="U46">
            <v>0</v>
          </cell>
          <cell r="V46">
            <v>9179</v>
          </cell>
          <cell r="W46">
            <v>9179</v>
          </cell>
          <cell r="X46">
            <v>7867.2727269999996</v>
          </cell>
          <cell r="Y46">
            <v>0.2373468916</v>
          </cell>
          <cell r="Z46"/>
          <cell r="AA46">
            <v>4678</v>
          </cell>
          <cell r="AB46">
            <v>45299</v>
          </cell>
          <cell r="AC46">
            <v>13857</v>
          </cell>
          <cell r="AD46" t="str">
            <v>カーパーツ　アクセス　楽天市場店</v>
          </cell>
          <cell r="AE46">
            <v>13857</v>
          </cell>
          <cell r="AF46">
            <v>0</v>
          </cell>
          <cell r="AG46">
            <v>619681728</v>
          </cell>
          <cell r="AH46">
            <v>619681735</v>
          </cell>
        </row>
        <row r="47">
          <cell r="B47">
            <v>2154517209819</v>
          </cell>
          <cell r="C47">
            <v>4019238471984</v>
          </cell>
          <cell r="D47" t="str">
            <v/>
          </cell>
          <cell r="E47" t="str">
            <v>MaxContact MC5</v>
          </cell>
          <cell r="F47" t="str">
            <v>215/45R17 91W XL</v>
          </cell>
          <cell r="G47" t="str">
            <v>215/45R17</v>
          </cell>
          <cell r="H47" t="str">
            <v/>
          </cell>
          <cell r="I47">
            <v>6300</v>
          </cell>
          <cell r="J47">
            <v>48</v>
          </cell>
          <cell r="K47">
            <v>16</v>
          </cell>
          <cell r="L47">
            <v>10780</v>
          </cell>
          <cell r="M47">
            <v>9322.7272730000004</v>
          </cell>
          <cell r="N47">
            <v>0.32423208190000002</v>
          </cell>
          <cell r="O47"/>
          <cell r="P47">
            <v>20</v>
          </cell>
          <cell r="Q47">
            <v>45299</v>
          </cell>
          <cell r="R47">
            <v>10800</v>
          </cell>
          <cell r="S47" t="str">
            <v>ラバラバ</v>
          </cell>
          <cell r="T47">
            <v>10800</v>
          </cell>
          <cell r="U47">
            <v>0</v>
          </cell>
          <cell r="V47">
            <v>10780</v>
          </cell>
          <cell r="W47">
            <v>10780</v>
          </cell>
          <cell r="X47">
            <v>9322.7272730000004</v>
          </cell>
          <cell r="Y47">
            <v>0.32423208190000002</v>
          </cell>
          <cell r="Z47"/>
          <cell r="AA47">
            <v>20</v>
          </cell>
          <cell r="AB47">
            <v>45299</v>
          </cell>
          <cell r="AC47">
            <v>10800</v>
          </cell>
          <cell r="AD47" t="str">
            <v>ラバラバ　楽天市場店</v>
          </cell>
          <cell r="AE47">
            <v>10800</v>
          </cell>
          <cell r="AF47">
            <v>0</v>
          </cell>
          <cell r="AG47">
            <v>619681731</v>
          </cell>
          <cell r="AH47">
            <v>619681738</v>
          </cell>
        </row>
        <row r="48">
          <cell r="B48">
            <v>2155017209811</v>
          </cell>
          <cell r="C48">
            <v>4019238586121</v>
          </cell>
          <cell r="D48" t="str">
            <v/>
          </cell>
          <cell r="E48" t="str">
            <v>MaxContact MC5</v>
          </cell>
          <cell r="F48" t="str">
            <v>215/50R17 91V</v>
          </cell>
          <cell r="G48" t="str">
            <v>215/50R17</v>
          </cell>
          <cell r="H48" t="str">
            <v/>
          </cell>
          <cell r="I48">
            <v>6600</v>
          </cell>
          <cell r="J48">
            <v>96</v>
          </cell>
          <cell r="K48">
            <v>12</v>
          </cell>
          <cell r="L48">
            <v>10160</v>
          </cell>
          <cell r="M48">
            <v>8281.8181820000009</v>
          </cell>
          <cell r="N48">
            <v>0.20307354559999999</v>
          </cell>
          <cell r="O48"/>
          <cell r="P48">
            <v>20</v>
          </cell>
          <cell r="Q48">
            <v>45299</v>
          </cell>
          <cell r="R48">
            <v>10180</v>
          </cell>
          <cell r="S48" t="str">
            <v>タイヤ購入と取付予約 TIREHOOD</v>
          </cell>
          <cell r="T48">
            <v>10180</v>
          </cell>
          <cell r="U48">
            <v>0</v>
          </cell>
          <cell r="V48">
            <v>10100</v>
          </cell>
          <cell r="W48">
            <v>10100</v>
          </cell>
          <cell r="X48">
            <v>8227.2727269999996</v>
          </cell>
          <cell r="Y48">
            <v>0.19779005520000001</v>
          </cell>
          <cell r="Z48"/>
          <cell r="AA48">
            <v>69</v>
          </cell>
          <cell r="AB48">
            <v>45299</v>
          </cell>
          <cell r="AC48">
            <v>10169</v>
          </cell>
          <cell r="AD48" t="str">
            <v>タイヤ購入と交換予約 TIREHOOD</v>
          </cell>
          <cell r="AE48">
            <v>10300</v>
          </cell>
          <cell r="AF48">
            <v>-131</v>
          </cell>
          <cell r="AG48">
            <v>619681733</v>
          </cell>
          <cell r="AH48">
            <v>619681740</v>
          </cell>
        </row>
        <row r="49">
          <cell r="B49">
            <v>2155517209816</v>
          </cell>
          <cell r="C49">
            <v>4019238775013</v>
          </cell>
          <cell r="D49" t="str">
            <v/>
          </cell>
          <cell r="E49" t="str">
            <v>MaxContact MC5</v>
          </cell>
          <cell r="F49" t="str">
            <v>215/55R17 94V</v>
          </cell>
          <cell r="G49" t="str">
            <v>215/55R17</v>
          </cell>
          <cell r="H49" t="str">
            <v/>
          </cell>
          <cell r="I49">
            <v>6500</v>
          </cell>
          <cell r="J49">
            <v>75</v>
          </cell>
          <cell r="K49">
            <v>0</v>
          </cell>
          <cell r="L49">
            <v>9620</v>
          </cell>
          <cell r="M49">
            <v>7790.9090910000004</v>
          </cell>
          <cell r="N49">
            <v>0.1656942824</v>
          </cell>
          <cell r="O49"/>
          <cell r="P49">
            <v>20</v>
          </cell>
          <cell r="Q49">
            <v>45299</v>
          </cell>
          <cell r="R49">
            <v>9640</v>
          </cell>
          <cell r="S49" t="str">
            <v>タイヤ購入と取付予約 TIREHOOD</v>
          </cell>
          <cell r="T49">
            <v>9640</v>
          </cell>
          <cell r="U49">
            <v>0</v>
          </cell>
          <cell r="V49">
            <v>9630</v>
          </cell>
          <cell r="W49">
            <v>9630</v>
          </cell>
          <cell r="X49">
            <v>7800</v>
          </cell>
          <cell r="Y49">
            <v>0.16666666669999999</v>
          </cell>
          <cell r="Z49"/>
          <cell r="AA49">
            <v>0</v>
          </cell>
          <cell r="AB49">
            <v>45299</v>
          </cell>
          <cell r="AC49">
            <v>9630</v>
          </cell>
          <cell r="AD49" t="str">
            <v>タイヤ購入と交換予約 TIREHOOD</v>
          </cell>
          <cell r="AE49">
            <v>9750</v>
          </cell>
          <cell r="AF49">
            <v>-120</v>
          </cell>
          <cell r="AG49">
            <v>619681729</v>
          </cell>
          <cell r="AH49">
            <v>619681736</v>
          </cell>
        </row>
        <row r="50">
          <cell r="B50">
            <v>2254517209854</v>
          </cell>
          <cell r="C50">
            <v>4019238591286</v>
          </cell>
          <cell r="D50" t="str">
            <v/>
          </cell>
          <cell r="E50" t="str">
            <v>MaxContact MC5</v>
          </cell>
          <cell r="F50" t="str">
            <v>225/45R17 91V</v>
          </cell>
          <cell r="G50" t="str">
            <v>225/45R17</v>
          </cell>
          <cell r="H50" t="str">
            <v/>
          </cell>
          <cell r="I50">
            <v>6600</v>
          </cell>
          <cell r="J50">
            <v>0</v>
          </cell>
          <cell r="K50">
            <v>0</v>
          </cell>
          <cell r="L50">
            <v>9960</v>
          </cell>
          <cell r="M50">
            <v>8577.2727269999996</v>
          </cell>
          <cell r="N50">
            <v>0.2305246423</v>
          </cell>
          <cell r="O50"/>
          <cell r="P50">
            <v>640</v>
          </cell>
          <cell r="Q50">
            <v>45299</v>
          </cell>
          <cell r="R50">
            <v>10600</v>
          </cell>
          <cell r="S50" t="str">
            <v>ラバラバ</v>
          </cell>
          <cell r="T50">
            <v>10600</v>
          </cell>
          <cell r="U50">
            <v>0</v>
          </cell>
          <cell r="V50">
            <v>10000</v>
          </cell>
          <cell r="W50">
            <v>10000</v>
          </cell>
          <cell r="X50">
            <v>8613.636364</v>
          </cell>
          <cell r="Y50">
            <v>0.2337730871</v>
          </cell>
          <cell r="Z50"/>
          <cell r="AA50">
            <v>600</v>
          </cell>
          <cell r="AB50">
            <v>45299</v>
          </cell>
          <cell r="AC50">
            <v>10600</v>
          </cell>
          <cell r="AD50" t="str">
            <v>ラバラバ　楽天市場店</v>
          </cell>
          <cell r="AE50">
            <v>10600</v>
          </cell>
          <cell r="AF50">
            <v>0</v>
          </cell>
          <cell r="AG50">
            <v>619681732</v>
          </cell>
          <cell r="AH50">
            <v>619681739</v>
          </cell>
        </row>
        <row r="51">
          <cell r="B51">
            <v>2254518209822</v>
          </cell>
          <cell r="C51">
            <v>4019238732122</v>
          </cell>
          <cell r="D51" t="str">
            <v/>
          </cell>
          <cell r="E51" t="str">
            <v>MaxContact MC5</v>
          </cell>
          <cell r="F51" t="str">
            <v>225/45R18 91W</v>
          </cell>
          <cell r="G51" t="str">
            <v>225/45R18</v>
          </cell>
          <cell r="H51" t="str">
            <v/>
          </cell>
          <cell r="I51">
            <v>7500</v>
          </cell>
          <cell r="J51">
            <v>22</v>
          </cell>
          <cell r="K51">
            <v>0</v>
          </cell>
          <cell r="L51">
            <v>10970</v>
          </cell>
          <cell r="M51">
            <v>9018.1818179999991</v>
          </cell>
          <cell r="N51">
            <v>0.16834677419999999</v>
          </cell>
          <cell r="O51"/>
          <cell r="P51">
            <v>830</v>
          </cell>
          <cell r="Q51">
            <v>45299</v>
          </cell>
          <cell r="R51">
            <v>11800</v>
          </cell>
          <cell r="S51" t="str">
            <v>ラバラバ</v>
          </cell>
          <cell r="T51">
            <v>11800</v>
          </cell>
          <cell r="U51">
            <v>0</v>
          </cell>
          <cell r="V51">
            <v>10970</v>
          </cell>
          <cell r="W51">
            <v>10970</v>
          </cell>
          <cell r="X51">
            <v>9018.1818179999991</v>
          </cell>
          <cell r="Y51">
            <v>0.16834677419999999</v>
          </cell>
          <cell r="Z51"/>
          <cell r="AA51">
            <v>830</v>
          </cell>
          <cell r="AB51">
            <v>45299</v>
          </cell>
          <cell r="AC51">
            <v>11800</v>
          </cell>
          <cell r="AD51" t="str">
            <v>ラバラバ　楽天市場店</v>
          </cell>
          <cell r="AE51">
            <v>11800</v>
          </cell>
          <cell r="AF51">
            <v>0</v>
          </cell>
          <cell r="AG51">
            <v>619681727</v>
          </cell>
          <cell r="AH51">
            <v>619681734</v>
          </cell>
        </row>
        <row r="52">
          <cell r="B52">
            <v>2255017209818</v>
          </cell>
          <cell r="C52">
            <v>4019238646191</v>
          </cell>
          <cell r="D52" t="str">
            <v/>
          </cell>
          <cell r="E52" t="str">
            <v>MaxContact MC5</v>
          </cell>
          <cell r="F52" t="str">
            <v>225/50R17 94V</v>
          </cell>
          <cell r="G52" t="str">
            <v>225/50R17</v>
          </cell>
          <cell r="H52" t="str">
            <v/>
          </cell>
          <cell r="I52">
            <v>7400</v>
          </cell>
          <cell r="J52">
            <v>0</v>
          </cell>
          <cell r="K52">
            <v>0</v>
          </cell>
          <cell r="L52">
            <v>11800</v>
          </cell>
          <cell r="M52">
            <v>9772.7272730000004</v>
          </cell>
          <cell r="N52">
            <v>0.2427906977</v>
          </cell>
          <cell r="O52"/>
          <cell r="P52">
            <v>7589</v>
          </cell>
          <cell r="Q52">
            <v>45299</v>
          </cell>
          <cell r="R52">
            <v>19389</v>
          </cell>
          <cell r="S52" t="str">
            <v>カーパーツ アクセス</v>
          </cell>
          <cell r="T52">
            <v>19389</v>
          </cell>
          <cell r="U52">
            <v>0</v>
          </cell>
          <cell r="V52">
            <v>10840</v>
          </cell>
          <cell r="W52">
            <v>10840</v>
          </cell>
          <cell r="X52">
            <v>8900</v>
          </cell>
          <cell r="Y52">
            <v>0.1685393258</v>
          </cell>
          <cell r="Z52"/>
          <cell r="AA52">
            <v>8414</v>
          </cell>
          <cell r="AB52">
            <v>45299</v>
          </cell>
          <cell r="AC52">
            <v>19254</v>
          </cell>
          <cell r="AD52" t="str">
            <v>カーパーツ　アクセス　楽天市場店</v>
          </cell>
          <cell r="AE52">
            <v>19254</v>
          </cell>
          <cell r="AF52">
            <v>0</v>
          </cell>
          <cell r="AG52">
            <v>619681730</v>
          </cell>
          <cell r="AH52">
            <v>619681737</v>
          </cell>
        </row>
        <row r="53">
          <cell r="B53"/>
          <cell r="C53" t="str">
            <v/>
          </cell>
          <cell r="D53" t="str">
            <v/>
          </cell>
          <cell r="E53" t="str">
            <v/>
          </cell>
          <cell r="F53" t="str">
            <v/>
          </cell>
          <cell r="G53" t="str">
            <v/>
          </cell>
          <cell r="H53" t="str">
            <v/>
          </cell>
          <cell r="I53" t="str">
            <v/>
          </cell>
          <cell r="J53" t="str">
            <v/>
          </cell>
          <cell r="K53" t="str">
            <v/>
          </cell>
          <cell r="L53"/>
          <cell r="M53"/>
          <cell r="N53"/>
          <cell r="O53"/>
          <cell r="P53"/>
          <cell r="Q53"/>
          <cell r="R53"/>
          <cell r="S53"/>
          <cell r="T53"/>
          <cell r="U53"/>
          <cell r="V53"/>
          <cell r="W53"/>
          <cell r="X53"/>
          <cell r="Y53"/>
          <cell r="Z53"/>
          <cell r="AA53"/>
          <cell r="AB53"/>
          <cell r="AC53"/>
          <cell r="AD53"/>
          <cell r="AE53"/>
          <cell r="AF53"/>
          <cell r="AG53" t="str">
            <v/>
          </cell>
          <cell r="AH53" t="str">
            <v/>
          </cell>
        </row>
        <row r="54">
          <cell r="B54"/>
          <cell r="C54" t="str">
            <v/>
          </cell>
          <cell r="D54" t="str">
            <v/>
          </cell>
          <cell r="E54" t="str">
            <v/>
          </cell>
          <cell r="F54" t="str">
            <v/>
          </cell>
          <cell r="G54" t="str">
            <v/>
          </cell>
          <cell r="H54" t="str">
            <v/>
          </cell>
          <cell r="I54" t="str">
            <v/>
          </cell>
          <cell r="J54" t="str">
            <v/>
          </cell>
          <cell r="K54" t="str">
            <v/>
          </cell>
          <cell r="L54"/>
          <cell r="M54"/>
          <cell r="N54"/>
          <cell r="O54"/>
          <cell r="P54"/>
          <cell r="Q54"/>
          <cell r="R54"/>
          <cell r="S54"/>
          <cell r="T54"/>
          <cell r="U54"/>
          <cell r="V54"/>
          <cell r="W54"/>
          <cell r="X54"/>
          <cell r="Y54"/>
          <cell r="Z54"/>
          <cell r="AA54"/>
          <cell r="AB54"/>
          <cell r="AC54"/>
          <cell r="AD54"/>
          <cell r="AE54"/>
          <cell r="AF54"/>
          <cell r="AG54" t="str">
            <v/>
          </cell>
          <cell r="AH54" t="str">
            <v/>
          </cell>
        </row>
        <row r="55">
          <cell r="B55"/>
          <cell r="C55" t="str">
            <v/>
          </cell>
          <cell r="D55" t="str">
            <v/>
          </cell>
          <cell r="E55" t="str">
            <v/>
          </cell>
          <cell r="F55" t="str">
            <v/>
          </cell>
          <cell r="G55" t="str">
            <v/>
          </cell>
          <cell r="H55" t="str">
            <v/>
          </cell>
          <cell r="I55" t="str">
            <v/>
          </cell>
          <cell r="J55" t="str">
            <v/>
          </cell>
          <cell r="K55" t="str">
            <v/>
          </cell>
          <cell r="L55"/>
          <cell r="M55"/>
          <cell r="N55"/>
          <cell r="O55"/>
          <cell r="P55"/>
          <cell r="Q55"/>
          <cell r="R55"/>
          <cell r="S55"/>
          <cell r="T55"/>
          <cell r="U55"/>
          <cell r="V55"/>
          <cell r="W55"/>
          <cell r="X55"/>
          <cell r="Y55"/>
          <cell r="Z55"/>
          <cell r="AA55"/>
          <cell r="AB55"/>
          <cell r="AC55"/>
          <cell r="AD55"/>
          <cell r="AE55"/>
          <cell r="AF55"/>
          <cell r="AG55" t="str">
            <v/>
          </cell>
          <cell r="AH55" t="str">
            <v/>
          </cell>
        </row>
        <row r="56">
          <cell r="B56"/>
          <cell r="C56" t="str">
            <v/>
          </cell>
          <cell r="D56" t="str">
            <v/>
          </cell>
          <cell r="E56" t="str">
            <v/>
          </cell>
          <cell r="F56" t="str">
            <v/>
          </cell>
          <cell r="G56" t="str">
            <v/>
          </cell>
          <cell r="H56" t="str">
            <v/>
          </cell>
          <cell r="I56" t="str">
            <v/>
          </cell>
          <cell r="J56" t="str">
            <v/>
          </cell>
          <cell r="K56" t="str">
            <v/>
          </cell>
          <cell r="L56"/>
          <cell r="M56"/>
          <cell r="N56"/>
          <cell r="O56"/>
          <cell r="P56"/>
          <cell r="Q56"/>
          <cell r="R56"/>
          <cell r="S56"/>
          <cell r="T56"/>
          <cell r="U56"/>
          <cell r="V56"/>
          <cell r="W56"/>
          <cell r="X56"/>
          <cell r="Y56"/>
          <cell r="Z56"/>
          <cell r="AA56"/>
          <cell r="AB56"/>
          <cell r="AC56"/>
          <cell r="AD56"/>
          <cell r="AE56"/>
          <cell r="AF56"/>
          <cell r="AG56" t="str">
            <v/>
          </cell>
          <cell r="AH56" t="str">
            <v/>
          </cell>
        </row>
        <row r="57">
          <cell r="B57"/>
          <cell r="C57" t="str">
            <v/>
          </cell>
          <cell r="D57" t="str">
            <v/>
          </cell>
          <cell r="E57" t="str">
            <v/>
          </cell>
          <cell r="F57" t="str">
            <v/>
          </cell>
          <cell r="G57" t="str">
            <v/>
          </cell>
          <cell r="H57" t="str">
            <v/>
          </cell>
          <cell r="I57" t="str">
            <v/>
          </cell>
          <cell r="J57" t="str">
            <v/>
          </cell>
          <cell r="K57" t="str">
            <v/>
          </cell>
          <cell r="L57"/>
          <cell r="M57"/>
          <cell r="N57"/>
          <cell r="O57"/>
          <cell r="P57"/>
          <cell r="Q57"/>
          <cell r="R57"/>
          <cell r="S57"/>
          <cell r="T57"/>
          <cell r="U57"/>
          <cell r="V57"/>
          <cell r="W57"/>
          <cell r="X57"/>
          <cell r="Y57"/>
          <cell r="Z57"/>
          <cell r="AA57"/>
          <cell r="AB57"/>
          <cell r="AC57"/>
          <cell r="AD57"/>
          <cell r="AE57"/>
          <cell r="AF57"/>
          <cell r="AG57" t="str">
            <v/>
          </cell>
          <cell r="AH57" t="str">
            <v/>
          </cell>
        </row>
        <row r="58">
          <cell r="B58"/>
          <cell r="C58"/>
          <cell r="D58"/>
          <cell r="E58"/>
          <cell r="F58"/>
          <cell r="G58"/>
          <cell r="H58"/>
          <cell r="I58"/>
          <cell r="J58"/>
          <cell r="K58"/>
          <cell r="L58"/>
          <cell r="M58"/>
          <cell r="N58"/>
          <cell r="O58"/>
          <cell r="P58"/>
          <cell r="Q58"/>
          <cell r="R58"/>
          <cell r="S58"/>
          <cell r="T58"/>
          <cell r="U58"/>
          <cell r="V58"/>
          <cell r="W58"/>
          <cell r="X58"/>
          <cell r="Y58"/>
          <cell r="Z58"/>
          <cell r="AA58"/>
          <cell r="AB58"/>
          <cell r="AC58"/>
          <cell r="AD58"/>
          <cell r="AE58"/>
          <cell r="AF58"/>
          <cell r="AG58"/>
          <cell r="AH58"/>
        </row>
        <row r="59">
          <cell r="B59"/>
          <cell r="C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B60"/>
          <cell r="C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B61"/>
          <cell r="C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B62"/>
          <cell r="C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8">
        <row r="1">
          <cell r="B1" t="str">
            <v>2023-10-08 → 2024-01-08の受注実績を(I)列に表示しています</v>
          </cell>
          <cell r="C1"/>
          <cell r="E1"/>
          <cell r="J1" t="str">
            <v>2024/01/09_02:42</v>
          </cell>
          <cell r="K1" t="str">
            <v>2024/01/09_07:31</v>
          </cell>
          <cell r="V1"/>
          <cell r="AB1"/>
          <cell r="AC1"/>
        </row>
        <row r="2">
          <cell r="B2" t="str">
            <v>FALKEN</v>
          </cell>
          <cell r="C2"/>
          <cell r="D2"/>
          <cell r="E2"/>
          <cell r="F2"/>
          <cell r="G2"/>
          <cell r="H2"/>
          <cell r="I2"/>
          <cell r="J2"/>
          <cell r="K2"/>
          <cell r="L2" t="str">
            <v>ヤフー</v>
          </cell>
          <cell r="M2"/>
          <cell r="N2"/>
          <cell r="O2"/>
          <cell r="P2"/>
          <cell r="Q2"/>
          <cell r="R2"/>
          <cell r="S2"/>
          <cell r="T2"/>
          <cell r="U2"/>
          <cell r="V2" t="str">
            <v>楽天</v>
          </cell>
          <cell r="W2"/>
          <cell r="X2"/>
          <cell r="Y2"/>
          <cell r="Z2"/>
          <cell r="AA2"/>
          <cell r="AB2"/>
          <cell r="AC2"/>
          <cell r="AD2"/>
          <cell r="AE2"/>
          <cell r="AF2"/>
          <cell r="AG2" t="str">
            <v>AU</v>
          </cell>
          <cell r="AH2"/>
        </row>
        <row r="3">
          <cell r="B3"/>
          <cell r="C3"/>
          <cell r="D3"/>
          <cell r="E3"/>
          <cell r="F3"/>
          <cell r="G3"/>
          <cell r="H3"/>
          <cell r="I3"/>
          <cell r="J3"/>
          <cell r="K3"/>
          <cell r="L3" t="str">
            <v>SC</v>
          </cell>
          <cell r="M3"/>
          <cell r="N3"/>
          <cell r="O3"/>
          <cell r="P3"/>
          <cell r="Q3"/>
          <cell r="R3"/>
          <cell r="S3"/>
          <cell r="T3"/>
          <cell r="U3"/>
          <cell r="V3" t="str">
            <v>SC</v>
          </cell>
          <cell r="W3" t="str">
            <v>SP</v>
          </cell>
          <cell r="X3"/>
          <cell r="Y3"/>
          <cell r="Z3"/>
          <cell r="AA3"/>
          <cell r="AB3"/>
          <cell r="AC3"/>
          <cell r="AD3"/>
          <cell r="AE3"/>
          <cell r="AF3"/>
          <cell r="AG3" t="str">
            <v>SC</v>
          </cell>
          <cell r="AH3"/>
        </row>
        <row r="4">
          <cell r="B4" t="str">
            <v>商品コード</v>
          </cell>
          <cell r="C4" t="str">
            <v>JANコード</v>
          </cell>
          <cell r="D4" t="str">
            <v>メーカー
CODE</v>
          </cell>
          <cell r="E4" t="str">
            <v>パターン</v>
          </cell>
          <cell r="F4" t="str">
            <v>サイズ</v>
          </cell>
          <cell r="G4" t="str">
            <v>サイズ略</v>
          </cell>
          <cell r="H4" t="str">
            <v>A表</v>
          </cell>
          <cell r="I4" t="str">
            <v>最終原価</v>
          </cell>
          <cell r="J4" t="str">
            <v>実績</v>
          </cell>
          <cell r="K4" t="str">
            <v>在庫</v>
          </cell>
          <cell r="L4" t="str">
            <v>売価
（送料込）</v>
          </cell>
          <cell r="M4" t="str">
            <v>送料別
（税抜）</v>
          </cell>
          <cell r="N4" t="str">
            <v>粗利率</v>
          </cell>
          <cell r="O4" t="str">
            <v>備考</v>
          </cell>
          <cell r="P4" t="str">
            <v>自社
差異</v>
          </cell>
          <cell r="Q4" t="str">
            <v>更新</v>
          </cell>
          <cell r="R4" t="str">
            <v>ヤフー
最安値
（送料込）</v>
          </cell>
          <cell r="S4" t="str">
            <v>店舗名</v>
          </cell>
          <cell r="T4" t="str">
            <v>前回金額</v>
          </cell>
          <cell r="U4" t="str">
            <v>前回
差異</v>
          </cell>
          <cell r="V4" t="str">
            <v>売価
（送料込）</v>
          </cell>
          <cell r="W4" t="str">
            <v>売価
（送料込）</v>
          </cell>
          <cell r="X4" t="str">
            <v>送料別
（税抜）</v>
          </cell>
          <cell r="Y4" t="str">
            <v>粗利率</v>
          </cell>
          <cell r="Z4" t="str">
            <v>備考</v>
          </cell>
          <cell r="AA4" t="str">
            <v>自社
差異</v>
          </cell>
          <cell r="AB4" t="str">
            <v>更新</v>
          </cell>
          <cell r="AC4" t="str">
            <v>楽天
最安値
（送料込）</v>
          </cell>
          <cell r="AD4" t="str">
            <v>店舗名</v>
          </cell>
          <cell r="AE4" t="str">
            <v>前回金額</v>
          </cell>
          <cell r="AF4" t="str">
            <v>前回
差異</v>
          </cell>
          <cell r="AG4" t="str">
            <v>商品LotNo
単品</v>
          </cell>
          <cell r="AH4" t="str">
            <v>商品LotNo
4本セット</v>
          </cell>
        </row>
        <row r="5">
          <cell r="B5">
            <v>2255518189305</v>
          </cell>
          <cell r="C5">
            <v>4981160820430</v>
          </cell>
          <cell r="D5" t="str">
            <v/>
          </cell>
          <cell r="E5" t="str">
            <v>AZENIS FK510 SUV</v>
          </cell>
          <cell r="F5" t="str">
            <v>225/55R18 102W XL</v>
          </cell>
          <cell r="G5" t="str">
            <v>225/55R18</v>
          </cell>
          <cell r="H5" t="str">
            <v/>
          </cell>
          <cell r="I5">
            <v>12937</v>
          </cell>
          <cell r="J5">
            <v>28</v>
          </cell>
          <cell r="K5">
            <v>25</v>
          </cell>
          <cell r="L5">
            <v>17980</v>
          </cell>
          <cell r="M5">
            <v>15390.909089999999</v>
          </cell>
          <cell r="N5">
            <v>0.1594388659</v>
          </cell>
          <cell r="O5">
            <v>71920</v>
          </cell>
          <cell r="P5">
            <v>3220</v>
          </cell>
          <cell r="Q5">
            <v>45120</v>
          </cell>
          <cell r="R5">
            <v>21200</v>
          </cell>
          <cell r="S5" t="str">
            <v>FHstyle</v>
          </cell>
          <cell r="T5">
            <v>17299</v>
          </cell>
          <cell r="U5">
            <v>3901</v>
          </cell>
          <cell r="V5">
            <v>18980</v>
          </cell>
          <cell r="W5">
            <v>18980</v>
          </cell>
          <cell r="X5">
            <v>16300</v>
          </cell>
          <cell r="Y5">
            <v>0.2063190184</v>
          </cell>
          <cell r="Z5"/>
          <cell r="AA5">
            <v>1020</v>
          </cell>
          <cell r="AB5">
            <v>44992.610322569446</v>
          </cell>
          <cell r="AC5">
            <v>20000</v>
          </cell>
          <cell r="AD5" t="str">
            <v>ZERO</v>
          </cell>
          <cell r="AE5">
            <v>15590</v>
          </cell>
          <cell r="AF5">
            <v>4410</v>
          </cell>
          <cell r="AG5">
            <v>605409045</v>
          </cell>
          <cell r="AH5">
            <v>605409070</v>
          </cell>
        </row>
        <row r="6">
          <cell r="B6">
            <v>2255018189300</v>
          </cell>
          <cell r="C6">
            <v>4981160553185</v>
          </cell>
          <cell r="D6" t="str">
            <v/>
          </cell>
          <cell r="E6" t="str">
            <v>AZENIS FK510 SUV</v>
          </cell>
          <cell r="F6" t="str">
            <v>225/50R18 99W XL</v>
          </cell>
          <cell r="G6" t="str">
            <v>225/50R18</v>
          </cell>
          <cell r="H6" t="str">
            <v/>
          </cell>
          <cell r="I6">
            <v>12335</v>
          </cell>
          <cell r="J6">
            <v>4</v>
          </cell>
          <cell r="K6">
            <v>3</v>
          </cell>
          <cell r="L6">
            <v>16980</v>
          </cell>
          <cell r="M6">
            <v>14481.81818</v>
          </cell>
          <cell r="N6">
            <v>0.1482423101</v>
          </cell>
          <cell r="O6"/>
          <cell r="P6">
            <v>1670</v>
          </cell>
          <cell r="Q6">
            <v>45120</v>
          </cell>
          <cell r="R6">
            <v>18650</v>
          </cell>
          <cell r="S6" t="str">
            <v>Arika</v>
          </cell>
          <cell r="T6">
            <v>15970</v>
          </cell>
          <cell r="U6">
            <v>2680</v>
          </cell>
          <cell r="V6">
            <v>17980</v>
          </cell>
          <cell r="W6">
            <v>17450</v>
          </cell>
          <cell r="X6">
            <v>14909.090910000001</v>
          </cell>
          <cell r="Y6">
            <v>0.17265243899999999</v>
          </cell>
          <cell r="Z6"/>
          <cell r="AA6">
            <v>20</v>
          </cell>
          <cell r="AB6">
            <v>44931</v>
          </cell>
          <cell r="AC6">
            <v>17470</v>
          </cell>
          <cell r="AD6" t="str">
            <v>アークタイヤ</v>
          </cell>
          <cell r="AE6">
            <v>15890</v>
          </cell>
          <cell r="AF6">
            <v>1580</v>
          </cell>
          <cell r="AG6">
            <v>605409046</v>
          </cell>
          <cell r="AH6">
            <v>605409071</v>
          </cell>
        </row>
        <row r="7">
          <cell r="B7">
            <v>2355019189306</v>
          </cell>
          <cell r="C7">
            <v>4981160553215</v>
          </cell>
          <cell r="D7" t="str">
            <v/>
          </cell>
          <cell r="E7" t="str">
            <v>AZENIS FK510 SUV</v>
          </cell>
          <cell r="F7" t="str">
            <v>235/50R19 103W XL</v>
          </cell>
          <cell r="G7" t="str">
            <v>235/50R19</v>
          </cell>
          <cell r="H7" t="str">
            <v/>
          </cell>
          <cell r="I7">
            <v>13236</v>
          </cell>
          <cell r="J7">
            <v>16</v>
          </cell>
          <cell r="K7">
            <v>19</v>
          </cell>
          <cell r="L7">
            <v>18480</v>
          </cell>
          <cell r="M7">
            <v>15845.45455</v>
          </cell>
          <cell r="N7">
            <v>0.16468158350000001</v>
          </cell>
          <cell r="O7">
            <v>73920</v>
          </cell>
          <cell r="P7">
            <v>6880</v>
          </cell>
          <cell r="Q7">
            <v>44931</v>
          </cell>
          <cell r="R7">
            <v>25360</v>
          </cell>
          <cell r="S7" t="str">
            <v>ウェブタイヤ</v>
          </cell>
          <cell r="T7"/>
          <cell r="U7">
            <v>25360</v>
          </cell>
          <cell r="V7">
            <v>19500</v>
          </cell>
          <cell r="W7">
            <v>18980</v>
          </cell>
          <cell r="X7">
            <v>16300</v>
          </cell>
          <cell r="Y7">
            <v>0.18797546009999999</v>
          </cell>
          <cell r="Z7"/>
          <cell r="AA7">
            <v>6350</v>
          </cell>
          <cell r="AB7">
            <v>44931</v>
          </cell>
          <cell r="AC7">
            <v>25330</v>
          </cell>
          <cell r="AD7" t="str">
            <v>ウェブタイヤ</v>
          </cell>
          <cell r="AE7"/>
          <cell r="AF7"/>
          <cell r="AG7">
            <v>605409035</v>
          </cell>
          <cell r="AH7">
            <v>605409060</v>
          </cell>
        </row>
        <row r="8">
          <cell r="B8">
            <v>2754020189303</v>
          </cell>
          <cell r="C8">
            <v>4981160824322</v>
          </cell>
          <cell r="D8" t="str">
            <v/>
          </cell>
          <cell r="E8" t="str">
            <v>AZENIS FK510 SUV</v>
          </cell>
          <cell r="F8" t="str">
            <v>275/40R20 106Y XL</v>
          </cell>
          <cell r="G8" t="str">
            <v>275/40R20</v>
          </cell>
          <cell r="H8" t="str">
            <v/>
          </cell>
          <cell r="I8">
            <v>20392</v>
          </cell>
          <cell r="J8">
            <v>0</v>
          </cell>
          <cell r="K8">
            <v>0</v>
          </cell>
          <cell r="L8">
            <v>29980</v>
          </cell>
          <cell r="M8">
            <v>26300</v>
          </cell>
          <cell r="N8">
            <v>0.22463878330000001</v>
          </cell>
          <cell r="O8"/>
          <cell r="P8">
            <v>2020</v>
          </cell>
          <cell r="Q8">
            <v>45120</v>
          </cell>
          <cell r="R8">
            <v>32000</v>
          </cell>
          <cell r="S8" t="str">
            <v>タイヤーウッズ</v>
          </cell>
          <cell r="T8">
            <v>29990</v>
          </cell>
          <cell r="U8">
            <v>2010</v>
          </cell>
          <cell r="V8">
            <v>29980</v>
          </cell>
          <cell r="W8">
            <v>30800</v>
          </cell>
          <cell r="X8">
            <v>27045.454549999999</v>
          </cell>
          <cell r="Y8">
            <v>0.24601008399999999</v>
          </cell>
          <cell r="Z8"/>
          <cell r="AA8">
            <v>2970</v>
          </cell>
          <cell r="AB8">
            <v>45120</v>
          </cell>
          <cell r="AC8">
            <v>33770</v>
          </cell>
          <cell r="AD8" t="str">
            <v>T-フラット</v>
          </cell>
          <cell r="AE8">
            <v>30670</v>
          </cell>
          <cell r="AF8">
            <v>3100</v>
          </cell>
          <cell r="AG8">
            <v>605409032</v>
          </cell>
          <cell r="AH8">
            <v>605409057</v>
          </cell>
        </row>
        <row r="9">
          <cell r="B9">
            <v>2254518189209</v>
          </cell>
          <cell r="C9">
            <v>4981160373103</v>
          </cell>
          <cell r="D9" t="str">
            <v/>
          </cell>
          <cell r="E9" t="str">
            <v>AZENIS FK510</v>
          </cell>
          <cell r="F9" t="str">
            <v>225/45R18 95Y XL</v>
          </cell>
          <cell r="G9" t="str">
            <v>225/45R18</v>
          </cell>
          <cell r="H9" t="str">
            <v/>
          </cell>
          <cell r="I9">
            <v>13789</v>
          </cell>
          <cell r="J9">
            <v>5</v>
          </cell>
          <cell r="K9">
            <v>0</v>
          </cell>
          <cell r="L9">
            <v>17980</v>
          </cell>
          <cell r="M9">
            <v>15390.909089999999</v>
          </cell>
          <cell r="N9">
            <v>0.1040815121</v>
          </cell>
          <cell r="O9"/>
          <cell r="P9">
            <v>-120</v>
          </cell>
          <cell r="Q9">
            <v>45120</v>
          </cell>
          <cell r="R9">
            <v>17860</v>
          </cell>
          <cell r="S9" t="str">
            <v>タイヤステージ湘南</v>
          </cell>
          <cell r="T9">
            <v>13200</v>
          </cell>
          <cell r="U9">
            <v>4660</v>
          </cell>
          <cell r="V9"/>
          <cell r="W9">
            <v>20000</v>
          </cell>
          <cell r="X9">
            <v>17227.272730000001</v>
          </cell>
          <cell r="Y9">
            <v>0.19958311349999999</v>
          </cell>
          <cell r="Z9"/>
          <cell r="AA9">
            <v>270</v>
          </cell>
          <cell r="AB9">
            <v>45120</v>
          </cell>
          <cell r="AC9">
            <v>20270</v>
          </cell>
          <cell r="AD9" t="str">
            <v>T-フラット</v>
          </cell>
          <cell r="AE9">
            <v>13200</v>
          </cell>
          <cell r="AF9">
            <v>7070</v>
          </cell>
          <cell r="AG9">
            <v>605409048</v>
          </cell>
          <cell r="AH9">
            <v>605409073</v>
          </cell>
        </row>
        <row r="10">
          <cell r="B10">
            <v>2354518189206</v>
          </cell>
          <cell r="C10">
            <v>4981160609752</v>
          </cell>
          <cell r="D10" t="str">
            <v/>
          </cell>
          <cell r="E10" t="str">
            <v>AZENIS FK510</v>
          </cell>
          <cell r="F10" t="str">
            <v>235/45R18 98Y XL</v>
          </cell>
          <cell r="G10" t="str">
            <v>235/45R18</v>
          </cell>
          <cell r="H10" t="str">
            <v/>
          </cell>
          <cell r="I10">
            <v>12641</v>
          </cell>
          <cell r="J10">
            <v>42</v>
          </cell>
          <cell r="K10">
            <v>0</v>
          </cell>
          <cell r="L10">
            <v>17480</v>
          </cell>
          <cell r="M10">
            <v>14936.36364</v>
          </cell>
          <cell r="N10">
            <v>0.15367620209999999</v>
          </cell>
          <cell r="O10"/>
          <cell r="P10">
            <v>3150</v>
          </cell>
          <cell r="Q10">
            <v>45120</v>
          </cell>
          <cell r="R10">
            <v>20630</v>
          </cell>
          <cell r="S10" t="str">
            <v>タイヤステージ湘南</v>
          </cell>
          <cell r="T10">
            <v>15730</v>
          </cell>
          <cell r="U10">
            <v>4900</v>
          </cell>
          <cell r="V10">
            <v>17480</v>
          </cell>
          <cell r="W10">
            <v>17400</v>
          </cell>
          <cell r="X10">
            <v>14863.63636</v>
          </cell>
          <cell r="Y10">
            <v>0.14953516820000001</v>
          </cell>
          <cell r="Z10"/>
          <cell r="AA10">
            <v>2750</v>
          </cell>
          <cell r="AB10">
            <v>45120</v>
          </cell>
          <cell r="AC10">
            <v>20150</v>
          </cell>
          <cell r="AD10" t="str">
            <v>タイヤステージ湘南</v>
          </cell>
          <cell r="AE10">
            <v>15640</v>
          </cell>
          <cell r="AF10">
            <v>4510</v>
          </cell>
          <cell r="AG10">
            <v>605409047</v>
          </cell>
          <cell r="AH10">
            <v>605409072</v>
          </cell>
        </row>
        <row r="11">
          <cell r="B11">
            <v>2454018189208</v>
          </cell>
          <cell r="C11">
            <v>4981160365993</v>
          </cell>
          <cell r="D11" t="str">
            <v/>
          </cell>
          <cell r="E11" t="str">
            <v>AZENIS FK510</v>
          </cell>
          <cell r="F11" t="str">
            <v>245/40R18 97Y XL</v>
          </cell>
          <cell r="G11" t="str">
            <v>245/40R18</v>
          </cell>
          <cell r="H11" t="str">
            <v/>
          </cell>
          <cell r="I11">
            <v>11745</v>
          </cell>
          <cell r="J11">
            <v>2</v>
          </cell>
          <cell r="K11">
            <v>1</v>
          </cell>
          <cell r="L11">
            <v>15480</v>
          </cell>
          <cell r="M11">
            <v>13118.18182</v>
          </cell>
          <cell r="N11">
            <v>0.1046777547</v>
          </cell>
          <cell r="O11"/>
          <cell r="P11">
            <v>8720</v>
          </cell>
          <cell r="Q11">
            <v>45120</v>
          </cell>
          <cell r="R11">
            <v>24200</v>
          </cell>
          <cell r="S11" t="str">
            <v>タイやもん</v>
          </cell>
          <cell r="T11">
            <v>16890</v>
          </cell>
          <cell r="U11">
            <v>7310</v>
          </cell>
          <cell r="V11"/>
          <cell r="W11">
            <v>17200</v>
          </cell>
          <cell r="X11">
            <v>14681.81818</v>
          </cell>
          <cell r="Y11">
            <v>0.20003095979999999</v>
          </cell>
          <cell r="Z11"/>
          <cell r="AA11">
            <v>5210</v>
          </cell>
          <cell r="AB11">
            <v>45120</v>
          </cell>
          <cell r="AC11">
            <v>22410</v>
          </cell>
          <cell r="AD11" t="str">
            <v>タイヤステージ湘南</v>
          </cell>
          <cell r="AE11">
            <v>16890</v>
          </cell>
          <cell r="AF11">
            <v>5520</v>
          </cell>
          <cell r="AG11">
            <v>605409049</v>
          </cell>
          <cell r="AH11">
            <v>605409074</v>
          </cell>
        </row>
        <row r="12">
          <cell r="B12">
            <v>2254018189204</v>
          </cell>
          <cell r="C12">
            <v>4981160373127</v>
          </cell>
          <cell r="D12" t="str">
            <v/>
          </cell>
          <cell r="E12" t="str">
            <v>AZENIS FK510</v>
          </cell>
          <cell r="F12" t="str">
            <v>225/40R18 92Y XL</v>
          </cell>
          <cell r="G12" t="str">
            <v>225/40R18</v>
          </cell>
          <cell r="H12" t="str">
            <v/>
          </cell>
          <cell r="I12">
            <v>11001</v>
          </cell>
          <cell r="J12">
            <v>49</v>
          </cell>
          <cell r="K12">
            <v>0</v>
          </cell>
          <cell r="L12">
            <v>15480</v>
          </cell>
          <cell r="M12">
            <v>13118.18182</v>
          </cell>
          <cell r="N12">
            <v>0.16139293139999999</v>
          </cell>
          <cell r="O12"/>
          <cell r="P12">
            <v>4430</v>
          </cell>
          <cell r="Q12">
            <v>45120</v>
          </cell>
          <cell r="R12">
            <v>19910</v>
          </cell>
          <cell r="S12" t="str">
            <v>タイヤステージ湘南</v>
          </cell>
          <cell r="T12">
            <v>14590</v>
          </cell>
          <cell r="U12">
            <v>5320</v>
          </cell>
          <cell r="V12">
            <v>16480</v>
          </cell>
          <cell r="W12">
            <v>16100</v>
          </cell>
          <cell r="X12">
            <v>13681.81818</v>
          </cell>
          <cell r="Y12">
            <v>0.19594019930000001</v>
          </cell>
          <cell r="Z12"/>
          <cell r="AA12">
            <v>2800</v>
          </cell>
          <cell r="AB12">
            <v>45120</v>
          </cell>
          <cell r="AC12">
            <v>18900</v>
          </cell>
          <cell r="AD12" t="str">
            <v>タイヤステージ湘南</v>
          </cell>
          <cell r="AE12">
            <v>15790</v>
          </cell>
          <cell r="AF12">
            <v>3110</v>
          </cell>
          <cell r="AG12">
            <v>605409050</v>
          </cell>
          <cell r="AH12">
            <v>605409075</v>
          </cell>
        </row>
        <row r="13">
          <cell r="B13">
            <v>2254519189208</v>
          </cell>
          <cell r="C13">
            <v>4981160611946</v>
          </cell>
          <cell r="D13" t="str">
            <v/>
          </cell>
          <cell r="E13" t="str">
            <v>AZENIS FK510</v>
          </cell>
          <cell r="F13" t="str">
            <v>225/45R19 96Y XL</v>
          </cell>
          <cell r="G13" t="str">
            <v>225/45R19</v>
          </cell>
          <cell r="H13" t="str">
            <v/>
          </cell>
          <cell r="I13">
            <v>13684</v>
          </cell>
          <cell r="J13">
            <v>18</v>
          </cell>
          <cell r="K13">
            <v>14</v>
          </cell>
          <cell r="L13">
            <v>19800</v>
          </cell>
          <cell r="M13">
            <v>17045.454549999999</v>
          </cell>
          <cell r="N13">
            <v>0.19720533330000001</v>
          </cell>
          <cell r="O13"/>
          <cell r="P13">
            <v>3410</v>
          </cell>
          <cell r="Q13">
            <v>45120</v>
          </cell>
          <cell r="R13">
            <v>23210</v>
          </cell>
          <cell r="S13" t="str">
            <v>タイやもん</v>
          </cell>
          <cell r="T13">
            <v>17400</v>
          </cell>
          <cell r="U13">
            <v>5810</v>
          </cell>
          <cell r="V13">
            <v>20000</v>
          </cell>
          <cell r="W13">
            <v>19980</v>
          </cell>
          <cell r="X13">
            <v>17209.090909999999</v>
          </cell>
          <cell r="Y13">
            <v>0.20483888010000001</v>
          </cell>
          <cell r="Z13"/>
          <cell r="AA13">
            <v>5870</v>
          </cell>
          <cell r="AB13">
            <v>44931</v>
          </cell>
          <cell r="AC13">
            <v>25850</v>
          </cell>
          <cell r="AD13" t="str">
            <v>Goodman</v>
          </cell>
          <cell r="AE13">
            <v>17600</v>
          </cell>
          <cell r="AF13">
            <v>8250</v>
          </cell>
          <cell r="AG13">
            <v>605409037</v>
          </cell>
          <cell r="AH13">
            <v>605409062</v>
          </cell>
        </row>
        <row r="14">
          <cell r="B14">
            <v>2454019189207</v>
          </cell>
          <cell r="C14">
            <v>4981160611878</v>
          </cell>
          <cell r="D14" t="str">
            <v/>
          </cell>
          <cell r="E14" t="str">
            <v>AZENIS FK510</v>
          </cell>
          <cell r="F14" t="str">
            <v>245/40R19 98Y XL</v>
          </cell>
          <cell r="G14" t="str">
            <v>245/40R19</v>
          </cell>
          <cell r="H14" t="str">
            <v/>
          </cell>
          <cell r="I14">
            <v>14727</v>
          </cell>
          <cell r="J14">
            <v>48</v>
          </cell>
          <cell r="K14">
            <v>40</v>
          </cell>
          <cell r="L14">
            <v>19600</v>
          </cell>
          <cell r="M14">
            <v>16863.63636</v>
          </cell>
          <cell r="N14">
            <v>0.12670080859999999</v>
          </cell>
          <cell r="O14">
            <v>78400</v>
          </cell>
          <cell r="P14">
            <v>-900</v>
          </cell>
          <cell r="Q14">
            <v>45119</v>
          </cell>
          <cell r="R14">
            <v>18700</v>
          </cell>
          <cell r="S14" t="str">
            <v>あやの</v>
          </cell>
          <cell r="T14">
            <v>18500</v>
          </cell>
          <cell r="U14">
            <v>200</v>
          </cell>
          <cell r="V14">
            <v>20480</v>
          </cell>
          <cell r="W14">
            <v>19980</v>
          </cell>
          <cell r="X14">
            <v>17209.090909999999</v>
          </cell>
          <cell r="Y14">
            <v>0.1442313788</v>
          </cell>
          <cell r="Z14">
            <v>79920</v>
          </cell>
          <cell r="AA14">
            <v>-1280</v>
          </cell>
          <cell r="AB14">
            <v>44931</v>
          </cell>
          <cell r="AC14">
            <v>18700</v>
          </cell>
          <cell r="AD14" t="str">
            <v>あやの</v>
          </cell>
          <cell r="AE14">
            <v>19680</v>
          </cell>
          <cell r="AF14">
            <v>-980</v>
          </cell>
          <cell r="AG14">
            <v>605409038</v>
          </cell>
          <cell r="AH14">
            <v>605409063</v>
          </cell>
        </row>
        <row r="15">
          <cell r="B15">
            <v>2353519189208</v>
          </cell>
          <cell r="C15">
            <v>4981160366129</v>
          </cell>
          <cell r="D15" t="str">
            <v/>
          </cell>
          <cell r="E15" t="str">
            <v>AZENIS FK510</v>
          </cell>
          <cell r="F15" t="str">
            <v>235/35R19 91Y XL</v>
          </cell>
          <cell r="G15" t="str">
            <v>235/35R19</v>
          </cell>
          <cell r="H15" t="str">
            <v/>
          </cell>
          <cell r="I15">
            <v>12147</v>
          </cell>
          <cell r="J15">
            <v>0</v>
          </cell>
          <cell r="K15">
            <v>0</v>
          </cell>
          <cell r="L15">
            <v>19980</v>
          </cell>
          <cell r="M15">
            <v>17209.090909999999</v>
          </cell>
          <cell r="N15">
            <v>0.29415213950000002</v>
          </cell>
          <cell r="O15"/>
          <cell r="P15">
            <v>870</v>
          </cell>
          <cell r="Q15">
            <v>44931</v>
          </cell>
          <cell r="R15">
            <v>20850</v>
          </cell>
          <cell r="S15" t="str">
            <v>トミータイヤ</v>
          </cell>
          <cell r="T15">
            <v>17320</v>
          </cell>
          <cell r="U15">
            <v>3530</v>
          </cell>
          <cell r="V15">
            <v>19980</v>
          </cell>
          <cell r="W15">
            <v>20200</v>
          </cell>
          <cell r="X15">
            <v>17409.090909999999</v>
          </cell>
          <cell r="Y15">
            <v>0.3022610966</v>
          </cell>
          <cell r="Z15"/>
          <cell r="AA15">
            <v>200</v>
          </cell>
          <cell r="AB15">
            <v>44931</v>
          </cell>
          <cell r="AC15">
            <v>20400</v>
          </cell>
          <cell r="AD15" t="str">
            <v>ウェブタイヤ</v>
          </cell>
          <cell r="AE15">
            <v>18490</v>
          </cell>
          <cell r="AF15">
            <v>1910</v>
          </cell>
          <cell r="AG15">
            <v>605409039</v>
          </cell>
          <cell r="AH15">
            <v>605409064</v>
          </cell>
        </row>
        <row r="16">
          <cell r="B16">
            <v>2453519189205</v>
          </cell>
          <cell r="C16">
            <v>4981160610451</v>
          </cell>
          <cell r="D16" t="str">
            <v/>
          </cell>
          <cell r="E16" t="str">
            <v>AZENIS FK510</v>
          </cell>
          <cell r="F16" t="str">
            <v>245/35R19 93Y XL</v>
          </cell>
          <cell r="G16" t="str">
            <v>245/35R19</v>
          </cell>
          <cell r="H16" t="str">
            <v/>
          </cell>
          <cell r="I16">
            <v>13355</v>
          </cell>
          <cell r="J16">
            <v>14</v>
          </cell>
          <cell r="K16">
            <v>0</v>
          </cell>
          <cell r="L16">
            <v>19480</v>
          </cell>
          <cell r="M16">
            <v>16754.545450000001</v>
          </cell>
          <cell r="N16">
            <v>0.20290287570000001</v>
          </cell>
          <cell r="O16"/>
          <cell r="P16">
            <v>3050</v>
          </cell>
          <cell r="Q16">
            <v>45119</v>
          </cell>
          <cell r="R16">
            <v>22530</v>
          </cell>
          <cell r="S16" t="str">
            <v>トミータイヤ</v>
          </cell>
          <cell r="T16">
            <v>18290</v>
          </cell>
          <cell r="U16">
            <v>4240</v>
          </cell>
          <cell r="V16"/>
          <cell r="W16">
            <v>19480</v>
          </cell>
          <cell r="X16">
            <v>16754.545450000001</v>
          </cell>
          <cell r="Y16">
            <v>0.20290287570000001</v>
          </cell>
          <cell r="Z16"/>
          <cell r="AA16">
            <v>2530</v>
          </cell>
          <cell r="AB16">
            <v>44931</v>
          </cell>
          <cell r="AC16">
            <v>22010</v>
          </cell>
          <cell r="AD16" t="str">
            <v>ウェブタイヤ</v>
          </cell>
          <cell r="AE16">
            <v>18490</v>
          </cell>
          <cell r="AF16">
            <v>3520</v>
          </cell>
          <cell r="AG16">
            <v>605409040</v>
          </cell>
          <cell r="AH16">
            <v>605409065</v>
          </cell>
        </row>
        <row r="17">
          <cell r="B17">
            <v>2253519189201</v>
          </cell>
          <cell r="C17">
            <v>4981160611144</v>
          </cell>
          <cell r="D17" t="str">
            <v/>
          </cell>
          <cell r="E17" t="str">
            <v>AZENIS FK510</v>
          </cell>
          <cell r="F17" t="str">
            <v>225/35R19 88Y XL</v>
          </cell>
          <cell r="G17" t="str">
            <v>225/35R19</v>
          </cell>
          <cell r="H17" t="str">
            <v/>
          </cell>
          <cell r="I17">
            <v>12418</v>
          </cell>
          <cell r="J17">
            <v>26</v>
          </cell>
          <cell r="K17">
            <v>0</v>
          </cell>
          <cell r="L17">
            <v>17480</v>
          </cell>
          <cell r="M17">
            <v>14936.36364</v>
          </cell>
          <cell r="N17">
            <v>0.1686062082</v>
          </cell>
          <cell r="O17"/>
          <cell r="P17">
            <v>4890</v>
          </cell>
          <cell r="Q17">
            <v>45120</v>
          </cell>
          <cell r="R17">
            <v>22370</v>
          </cell>
          <cell r="S17" t="str">
            <v>タイヤステージ湘南</v>
          </cell>
          <cell r="T17">
            <v>16740</v>
          </cell>
          <cell r="U17">
            <v>5630</v>
          </cell>
          <cell r="V17">
            <v>17480</v>
          </cell>
          <cell r="W17">
            <v>17400</v>
          </cell>
          <cell r="X17">
            <v>14863.63636</v>
          </cell>
          <cell r="Y17">
            <v>0.16453822630000001</v>
          </cell>
          <cell r="Z17"/>
          <cell r="AA17">
            <v>4700</v>
          </cell>
          <cell r="AB17">
            <v>45120</v>
          </cell>
          <cell r="AC17">
            <v>22100</v>
          </cell>
          <cell r="AD17" t="str">
            <v>タイヤステージ湘南</v>
          </cell>
          <cell r="AE17">
            <v>17980</v>
          </cell>
          <cell r="AF17">
            <v>4120</v>
          </cell>
          <cell r="AG17">
            <v>605409036</v>
          </cell>
          <cell r="AH17">
            <v>605409061</v>
          </cell>
        </row>
        <row r="18">
          <cell r="B18">
            <v>2354019189200</v>
          </cell>
          <cell r="C18">
            <v>4981160611984</v>
          </cell>
          <cell r="D18" t="str">
            <v/>
          </cell>
          <cell r="E18" t="str">
            <v>AZENIS FK510</v>
          </cell>
          <cell r="F18" t="str">
            <v>235/40R19 96Y XL</v>
          </cell>
          <cell r="G18" t="str">
            <v>235/40R19</v>
          </cell>
          <cell r="H18" t="str">
            <v/>
          </cell>
          <cell r="I18">
            <v>16439</v>
          </cell>
          <cell r="J18">
            <v>0</v>
          </cell>
          <cell r="K18">
            <v>0</v>
          </cell>
          <cell r="L18">
            <v>22800</v>
          </cell>
          <cell r="M18">
            <v>19772.727269999999</v>
          </cell>
          <cell r="N18">
            <v>0.1686022989</v>
          </cell>
          <cell r="O18"/>
          <cell r="P18">
            <v>-3000</v>
          </cell>
          <cell r="Q18">
            <v>44931</v>
          </cell>
          <cell r="R18">
            <v>19800</v>
          </cell>
          <cell r="S18" t="str">
            <v>あやの</v>
          </cell>
          <cell r="T18">
            <v>19600</v>
          </cell>
          <cell r="U18">
            <v>200</v>
          </cell>
          <cell r="V18">
            <v>22800</v>
          </cell>
          <cell r="W18">
            <v>22350</v>
          </cell>
          <cell r="X18">
            <v>19363.63636</v>
          </cell>
          <cell r="Y18">
            <v>0.15103755869999999</v>
          </cell>
          <cell r="Z18"/>
          <cell r="AA18">
            <v>-2550</v>
          </cell>
          <cell r="AB18">
            <v>44931</v>
          </cell>
          <cell r="AC18">
            <v>19800</v>
          </cell>
          <cell r="AD18" t="str">
            <v>あやの</v>
          </cell>
          <cell r="AE18">
            <v>20550</v>
          </cell>
          <cell r="AF18">
            <v>-750</v>
          </cell>
          <cell r="AG18">
            <v>605409041</v>
          </cell>
          <cell r="AH18">
            <v>605409066</v>
          </cell>
        </row>
        <row r="19">
          <cell r="B19">
            <v>2254019189203</v>
          </cell>
          <cell r="C19">
            <v>4981160611922</v>
          </cell>
          <cell r="D19" t="str">
            <v/>
          </cell>
          <cell r="E19" t="str">
            <v>AZENIS FK510</v>
          </cell>
          <cell r="F19" t="str">
            <v>225/40R19 93Y XL</v>
          </cell>
          <cell r="G19" t="str">
            <v>225/40R19</v>
          </cell>
          <cell r="H19" t="str">
            <v/>
          </cell>
          <cell r="I19">
            <v>15599</v>
          </cell>
          <cell r="J19">
            <v>0</v>
          </cell>
          <cell r="K19">
            <v>0</v>
          </cell>
          <cell r="L19">
            <v>20980</v>
          </cell>
          <cell r="M19">
            <v>18118.181820000002</v>
          </cell>
          <cell r="N19">
            <v>0.1390416458</v>
          </cell>
          <cell r="O19"/>
          <cell r="P19">
            <v>-1180</v>
          </cell>
          <cell r="Q19">
            <v>44931</v>
          </cell>
          <cell r="R19">
            <v>19800</v>
          </cell>
          <cell r="S19" t="str">
            <v>あやの</v>
          </cell>
          <cell r="T19">
            <v>17530</v>
          </cell>
          <cell r="U19">
            <v>2270</v>
          </cell>
          <cell r="V19">
            <v>20980</v>
          </cell>
          <cell r="W19">
            <v>21200</v>
          </cell>
          <cell r="X19">
            <v>18318.181820000002</v>
          </cell>
          <cell r="Y19">
            <v>0.14844168730000001</v>
          </cell>
          <cell r="Z19"/>
          <cell r="AA19">
            <v>-1400</v>
          </cell>
          <cell r="AB19">
            <v>44931</v>
          </cell>
          <cell r="AC19">
            <v>19800</v>
          </cell>
          <cell r="AD19" t="str">
            <v>あやの</v>
          </cell>
          <cell r="AE19">
            <v>17510</v>
          </cell>
          <cell r="AF19">
            <v>2290</v>
          </cell>
          <cell r="AG19">
            <v>605409042</v>
          </cell>
          <cell r="AH19">
            <v>605409067</v>
          </cell>
        </row>
        <row r="20">
          <cell r="B20">
            <v>2553519189202</v>
          </cell>
          <cell r="C20">
            <v>4981160612127</v>
          </cell>
          <cell r="D20" t="str">
            <v/>
          </cell>
          <cell r="E20" t="str">
            <v>AZENIS FK510</v>
          </cell>
          <cell r="F20" t="str">
            <v>255/35R19 96Y XL</v>
          </cell>
          <cell r="G20" t="str">
            <v>255/35R19</v>
          </cell>
          <cell r="H20" t="str">
            <v/>
          </cell>
          <cell r="I20">
            <v>14428</v>
          </cell>
          <cell r="J20">
            <v>14</v>
          </cell>
          <cell r="K20">
            <v>0</v>
          </cell>
          <cell r="L20">
            <v>20480</v>
          </cell>
          <cell r="M20">
            <v>17663.63636</v>
          </cell>
          <cell r="N20">
            <v>0.18318064849999999</v>
          </cell>
          <cell r="O20"/>
          <cell r="P20">
            <v>3040</v>
          </cell>
          <cell r="Q20">
            <v>45119</v>
          </cell>
          <cell r="R20">
            <v>23520</v>
          </cell>
          <cell r="S20" t="str">
            <v>トミータイヤ</v>
          </cell>
          <cell r="T20"/>
          <cell r="U20">
            <v>23520</v>
          </cell>
          <cell r="V20">
            <v>20480</v>
          </cell>
          <cell r="W20">
            <v>20400</v>
          </cell>
          <cell r="X20">
            <v>17590.909090000001</v>
          </cell>
          <cell r="Y20">
            <v>0.17980361759999999</v>
          </cell>
          <cell r="Z20"/>
          <cell r="AA20">
            <v>2550</v>
          </cell>
          <cell r="AB20">
            <v>44931</v>
          </cell>
          <cell r="AC20">
            <v>22950</v>
          </cell>
          <cell r="AD20" t="str">
            <v>ウェブタイヤ</v>
          </cell>
          <cell r="AE20"/>
          <cell r="AF20">
            <v>22950</v>
          </cell>
          <cell r="AG20">
            <v>605409043</v>
          </cell>
          <cell r="AH20">
            <v>605409068</v>
          </cell>
        </row>
        <row r="21">
          <cell r="B21">
            <v>2454020189203</v>
          </cell>
          <cell r="C21">
            <v>4981160612059</v>
          </cell>
          <cell r="D21" t="str">
            <v/>
          </cell>
          <cell r="E21" t="str">
            <v>AZENIS FK510</v>
          </cell>
          <cell r="F21" t="str">
            <v>245/40R20 99Y XL</v>
          </cell>
          <cell r="G21" t="str">
            <v>245/40R20</v>
          </cell>
          <cell r="H21" t="str">
            <v/>
          </cell>
          <cell r="I21">
            <v>15249</v>
          </cell>
          <cell r="J21">
            <v>1</v>
          </cell>
          <cell r="K21">
            <v>0</v>
          </cell>
          <cell r="L21">
            <v>23480</v>
          </cell>
          <cell r="M21">
            <v>20390.909090000001</v>
          </cell>
          <cell r="N21">
            <v>0.25216674100000003</v>
          </cell>
          <cell r="O21"/>
          <cell r="P21">
            <v>260</v>
          </cell>
          <cell r="Q21">
            <v>45119</v>
          </cell>
          <cell r="R21">
            <v>23740</v>
          </cell>
          <cell r="S21" t="str">
            <v>トミータイヤ</v>
          </cell>
          <cell r="T21">
            <v>19000</v>
          </cell>
          <cell r="U21">
            <v>4740</v>
          </cell>
          <cell r="V21">
            <v>23480</v>
          </cell>
          <cell r="W21">
            <v>23000</v>
          </cell>
          <cell r="X21">
            <v>19954.545450000001</v>
          </cell>
          <cell r="Y21">
            <v>0.23581321180000001</v>
          </cell>
          <cell r="Z21"/>
          <cell r="AA21">
            <v>210</v>
          </cell>
          <cell r="AB21">
            <v>44931</v>
          </cell>
          <cell r="AC21">
            <v>23210</v>
          </cell>
          <cell r="AD21" t="str">
            <v>ウェブタイヤ</v>
          </cell>
          <cell r="AE21">
            <v>20390</v>
          </cell>
          <cell r="AF21">
            <v>2820</v>
          </cell>
          <cell r="AG21">
            <v>605409029</v>
          </cell>
          <cell r="AH21">
            <v>605409054</v>
          </cell>
        </row>
        <row r="22">
          <cell r="B22">
            <v>2453520189201</v>
          </cell>
          <cell r="C22">
            <v>4981160612035</v>
          </cell>
          <cell r="D22" t="str">
            <v/>
          </cell>
          <cell r="E22" t="str">
            <v>AZENIS FK510</v>
          </cell>
          <cell r="F22" t="str">
            <v>245/35R20 95Y XL</v>
          </cell>
          <cell r="G22" t="str">
            <v>245/35R20</v>
          </cell>
          <cell r="H22" t="str">
            <v/>
          </cell>
          <cell r="I22">
            <v>13508</v>
          </cell>
          <cell r="J22">
            <v>0</v>
          </cell>
          <cell r="K22">
            <v>0</v>
          </cell>
          <cell r="L22">
            <v>20400</v>
          </cell>
          <cell r="M22">
            <v>17590.909090000001</v>
          </cell>
          <cell r="N22">
            <v>0.2321033592</v>
          </cell>
          <cell r="O22"/>
          <cell r="P22">
            <v>260</v>
          </cell>
          <cell r="Q22">
            <v>44931</v>
          </cell>
          <cell r="R22">
            <v>20660</v>
          </cell>
          <cell r="S22" t="str">
            <v>トミータイヤ</v>
          </cell>
          <cell r="T22">
            <v>16480</v>
          </cell>
          <cell r="U22">
            <v>4180</v>
          </cell>
          <cell r="V22">
            <v>20400</v>
          </cell>
          <cell r="W22">
            <v>20000</v>
          </cell>
          <cell r="X22">
            <v>17227.272730000001</v>
          </cell>
          <cell r="Y22">
            <v>0.21589445909999999</v>
          </cell>
          <cell r="Z22"/>
          <cell r="AA22">
            <v>140</v>
          </cell>
          <cell r="AB22">
            <v>44931</v>
          </cell>
          <cell r="AC22">
            <v>20140</v>
          </cell>
          <cell r="AD22" t="str">
            <v>アークタイヤ</v>
          </cell>
          <cell r="AE22">
            <v>17690</v>
          </cell>
          <cell r="AF22">
            <v>2450</v>
          </cell>
          <cell r="AG22">
            <v>605409027</v>
          </cell>
          <cell r="AH22">
            <v>605409052</v>
          </cell>
        </row>
        <row r="23">
          <cell r="B23">
            <v>2454520189208</v>
          </cell>
          <cell r="C23">
            <v>4981160612066</v>
          </cell>
          <cell r="D23" t="str">
            <v/>
          </cell>
          <cell r="E23" t="str">
            <v>AZENIS FK510</v>
          </cell>
          <cell r="F23" t="str">
            <v>245/45R20 103Y XL</v>
          </cell>
          <cell r="G23" t="str">
            <v>245/45R20</v>
          </cell>
          <cell r="H23" t="str">
            <v/>
          </cell>
          <cell r="I23">
            <v>15398</v>
          </cell>
          <cell r="J23">
            <v>2</v>
          </cell>
          <cell r="K23">
            <v>0</v>
          </cell>
          <cell r="L23">
            <v>21800</v>
          </cell>
          <cell r="M23">
            <v>18863.63636</v>
          </cell>
          <cell r="N23">
            <v>0.18372048190000001</v>
          </cell>
          <cell r="O23"/>
          <cell r="P23">
            <v>2200</v>
          </cell>
          <cell r="Q23">
            <v>45120</v>
          </cell>
          <cell r="R23">
            <v>24000</v>
          </cell>
          <cell r="S23" t="str">
            <v>タイヤーウッズ</v>
          </cell>
          <cell r="T23">
            <v>12100</v>
          </cell>
          <cell r="U23">
            <v>11900</v>
          </cell>
          <cell r="V23">
            <v>22480</v>
          </cell>
          <cell r="W23">
            <v>22400</v>
          </cell>
          <cell r="X23">
            <v>19409.090909999999</v>
          </cell>
          <cell r="Y23">
            <v>0.2066604215</v>
          </cell>
          <cell r="Z23"/>
          <cell r="AA23">
            <v>680</v>
          </cell>
          <cell r="AB23">
            <v>44931</v>
          </cell>
          <cell r="AC23">
            <v>23080</v>
          </cell>
          <cell r="AD23" t="str">
            <v>ウェブタイヤ</v>
          </cell>
          <cell r="AE23">
            <v>19090</v>
          </cell>
          <cell r="AF23">
            <v>3990</v>
          </cell>
          <cell r="AG23">
            <v>605409030</v>
          </cell>
          <cell r="AH23">
            <v>605409055</v>
          </cell>
        </row>
        <row r="24">
          <cell r="B24">
            <v>2753520189202</v>
          </cell>
          <cell r="C24">
            <v>4981160612301</v>
          </cell>
          <cell r="D24" t="str">
            <v/>
          </cell>
          <cell r="E24" t="str">
            <v>AZENIS FK510</v>
          </cell>
          <cell r="F24" t="str">
            <v>275/35R20 102Y XL</v>
          </cell>
          <cell r="G24" t="str">
            <v>275/35R20</v>
          </cell>
          <cell r="H24" t="str">
            <v/>
          </cell>
          <cell r="I24">
            <v>19798</v>
          </cell>
          <cell r="J24">
            <v>0</v>
          </cell>
          <cell r="K24">
            <v>0</v>
          </cell>
          <cell r="L24">
            <v>26600</v>
          </cell>
          <cell r="M24">
            <v>23227.272730000001</v>
          </cell>
          <cell r="N24">
            <v>0.14763992170000001</v>
          </cell>
          <cell r="O24"/>
          <cell r="P24">
            <v>-2140</v>
          </cell>
          <cell r="Q24">
            <v>44931</v>
          </cell>
          <cell r="R24">
            <v>24460</v>
          </cell>
          <cell r="S24" t="str">
            <v>トミータイヤ</v>
          </cell>
          <cell r="T24">
            <v>17600</v>
          </cell>
          <cell r="U24">
            <v>6860</v>
          </cell>
          <cell r="V24">
            <v>26600</v>
          </cell>
          <cell r="W24">
            <v>26800</v>
          </cell>
          <cell r="X24">
            <v>23409.090909999999</v>
          </cell>
          <cell r="Y24">
            <v>0.15426019420000001</v>
          </cell>
          <cell r="Z24"/>
          <cell r="AA24">
            <v>-2920</v>
          </cell>
          <cell r="AB24">
            <v>44931</v>
          </cell>
          <cell r="AC24">
            <v>23880</v>
          </cell>
          <cell r="AD24" t="str">
            <v>ウェブタイヤ</v>
          </cell>
          <cell r="AE24">
            <v>20570</v>
          </cell>
          <cell r="AF24">
            <v>3310</v>
          </cell>
          <cell r="AG24">
            <v>605409031</v>
          </cell>
          <cell r="AH24">
            <v>605409056</v>
          </cell>
        </row>
        <row r="25">
          <cell r="B25">
            <v>2555020189207</v>
          </cell>
          <cell r="C25">
            <v>4981160612189</v>
          </cell>
          <cell r="D25" t="str">
            <v/>
          </cell>
          <cell r="E25" t="str">
            <v>AZENIS FK510</v>
          </cell>
          <cell r="F25" t="str">
            <v>255/50R20 109Y XL</v>
          </cell>
          <cell r="G25" t="str">
            <v>255/50R20</v>
          </cell>
          <cell r="H25" t="str">
            <v/>
          </cell>
          <cell r="I25">
            <v>14720</v>
          </cell>
          <cell r="J25">
            <v>0</v>
          </cell>
          <cell r="K25">
            <v>1</v>
          </cell>
          <cell r="L25">
            <v>18800</v>
          </cell>
          <cell r="M25">
            <v>16136.36364</v>
          </cell>
          <cell r="N25">
            <v>8.7774647890000002E-2</v>
          </cell>
          <cell r="O25"/>
          <cell r="P25">
            <v>5170</v>
          </cell>
          <cell r="Q25">
            <v>44931</v>
          </cell>
          <cell r="R25">
            <v>23970</v>
          </cell>
          <cell r="S25" t="str">
            <v>トミータイヤ</v>
          </cell>
          <cell r="T25"/>
          <cell r="U25">
            <v>23970</v>
          </cell>
          <cell r="V25">
            <v>23480</v>
          </cell>
          <cell r="W25">
            <v>23950</v>
          </cell>
          <cell r="X25">
            <v>20818.181820000002</v>
          </cell>
          <cell r="Y25">
            <v>0.29292576419999999</v>
          </cell>
          <cell r="Z25"/>
          <cell r="AA25">
            <v>370</v>
          </cell>
          <cell r="AB25">
            <v>44931</v>
          </cell>
          <cell r="AC25">
            <v>24320</v>
          </cell>
          <cell r="AD25" t="str">
            <v>ウェブタイヤ</v>
          </cell>
          <cell r="AE25"/>
          <cell r="AF25">
            <v>24320</v>
          </cell>
          <cell r="AG25">
            <v>605409033</v>
          </cell>
          <cell r="AH25">
            <v>605409058</v>
          </cell>
        </row>
        <row r="26">
          <cell r="B26">
            <v>2553520189208</v>
          </cell>
          <cell r="C26">
            <v>4981160612134</v>
          </cell>
          <cell r="D26" t="str">
            <v/>
          </cell>
          <cell r="E26" t="str">
            <v>AZENIS FK510</v>
          </cell>
          <cell r="F26" t="str">
            <v>255/35R20 97Y XL</v>
          </cell>
          <cell r="G26" t="str">
            <v>255/35R20</v>
          </cell>
          <cell r="H26" t="str">
            <v/>
          </cell>
          <cell r="I26">
            <v>17419</v>
          </cell>
          <cell r="J26">
            <v>0</v>
          </cell>
          <cell r="K26">
            <v>0</v>
          </cell>
          <cell r="L26">
            <v>23650</v>
          </cell>
          <cell r="M26">
            <v>20545.454549999999</v>
          </cell>
          <cell r="N26">
            <v>0.15217256639999999</v>
          </cell>
          <cell r="O26"/>
          <cell r="P26">
            <v>-4100</v>
          </cell>
          <cell r="Q26">
            <v>44931</v>
          </cell>
          <cell r="R26">
            <v>19550</v>
          </cell>
          <cell r="S26" t="str">
            <v>トミータイヤ</v>
          </cell>
          <cell r="T26"/>
          <cell r="U26">
            <v>19550</v>
          </cell>
          <cell r="V26">
            <v>23650</v>
          </cell>
          <cell r="W26">
            <v>23800</v>
          </cell>
          <cell r="X26">
            <v>20681.818179999998</v>
          </cell>
          <cell r="Y26">
            <v>0.15776263739999999</v>
          </cell>
          <cell r="Z26"/>
          <cell r="AA26">
            <v>-4750</v>
          </cell>
          <cell r="AB26">
            <v>44931</v>
          </cell>
          <cell r="AC26">
            <v>19050</v>
          </cell>
          <cell r="AD26" t="str">
            <v>ウェブタイヤ</v>
          </cell>
          <cell r="AE26"/>
          <cell r="AF26">
            <v>19050</v>
          </cell>
          <cell r="AG26">
            <v>605409028</v>
          </cell>
          <cell r="AH26">
            <v>605409053</v>
          </cell>
        </row>
        <row r="27">
          <cell r="B27">
            <v>2753020189207</v>
          </cell>
          <cell r="C27">
            <v>4981160612271</v>
          </cell>
          <cell r="D27" t="str">
            <v/>
          </cell>
          <cell r="E27" t="str">
            <v>AZENIS FK510</v>
          </cell>
          <cell r="F27" t="str">
            <v>275/30R20 97Y XL</v>
          </cell>
          <cell r="G27" t="str">
            <v>275/30R20</v>
          </cell>
          <cell r="H27" t="str">
            <v/>
          </cell>
          <cell r="I27">
            <v>18094</v>
          </cell>
          <cell r="J27">
            <v>0</v>
          </cell>
          <cell r="K27">
            <v>0</v>
          </cell>
          <cell r="L27">
            <v>29480</v>
          </cell>
          <cell r="M27">
            <v>25845.454549999999</v>
          </cell>
          <cell r="N27">
            <v>0.29991558210000002</v>
          </cell>
          <cell r="O27"/>
          <cell r="P27">
            <v>520</v>
          </cell>
          <cell r="Q27">
            <v>44931</v>
          </cell>
          <cell r="R27">
            <v>30000</v>
          </cell>
          <cell r="S27" t="str">
            <v>トミータイヤ</v>
          </cell>
          <cell r="T27"/>
          <cell r="U27">
            <v>30000</v>
          </cell>
          <cell r="V27">
            <v>29480</v>
          </cell>
          <cell r="W27">
            <v>27800</v>
          </cell>
          <cell r="X27">
            <v>24318.181820000002</v>
          </cell>
          <cell r="Y27">
            <v>0.25594766359999999</v>
          </cell>
          <cell r="Z27"/>
          <cell r="AA27">
            <v>190</v>
          </cell>
          <cell r="AB27">
            <v>44931</v>
          </cell>
          <cell r="AC27">
            <v>27990</v>
          </cell>
          <cell r="AD27" t="str">
            <v>ウェブタイヤ</v>
          </cell>
          <cell r="AE27"/>
          <cell r="AF27">
            <v>27990</v>
          </cell>
          <cell r="AG27">
            <v>605409034</v>
          </cell>
          <cell r="AH27">
            <v>605409059</v>
          </cell>
        </row>
        <row r="28">
          <cell r="B28">
            <v>2453521189200</v>
          </cell>
          <cell r="C28">
            <v>4981160612042</v>
          </cell>
          <cell r="D28" t="str">
            <v/>
          </cell>
          <cell r="E28" t="str">
            <v>AZENIS FK510</v>
          </cell>
          <cell r="F28" t="str">
            <v>245/35R21 96Y XL</v>
          </cell>
          <cell r="G28" t="str">
            <v>245/35R21</v>
          </cell>
          <cell r="H28" t="str">
            <v/>
          </cell>
          <cell r="I28">
            <v>14504</v>
          </cell>
          <cell r="J28">
            <v>1</v>
          </cell>
          <cell r="K28">
            <v>0</v>
          </cell>
          <cell r="L28">
            <v>21800</v>
          </cell>
          <cell r="M28">
            <v>18863.63636</v>
          </cell>
          <cell r="N28">
            <v>0.23111325299999999</v>
          </cell>
          <cell r="O28"/>
          <cell r="P28">
            <v>3670</v>
          </cell>
          <cell r="Q28">
            <v>44931</v>
          </cell>
          <cell r="R28">
            <v>25470</v>
          </cell>
          <cell r="S28" t="str">
            <v>トミータイヤ</v>
          </cell>
          <cell r="T28">
            <v>20910</v>
          </cell>
          <cell r="U28">
            <v>4560</v>
          </cell>
          <cell r="V28">
            <v>23980</v>
          </cell>
          <cell r="W28">
            <v>22480</v>
          </cell>
          <cell r="X28">
            <v>19481.818179999998</v>
          </cell>
          <cell r="Y28">
            <v>0.2555109659</v>
          </cell>
          <cell r="Z28"/>
          <cell r="AA28">
            <v>2480</v>
          </cell>
          <cell r="AB28">
            <v>44931</v>
          </cell>
          <cell r="AC28">
            <v>24960</v>
          </cell>
          <cell r="AD28" t="str">
            <v>ウェブタイヤ</v>
          </cell>
          <cell r="AE28">
            <v>22580</v>
          </cell>
          <cell r="AF28">
            <v>2380</v>
          </cell>
          <cell r="AG28">
            <v>605409044</v>
          </cell>
          <cell r="AH28">
            <v>605409069</v>
          </cell>
        </row>
        <row r="29">
          <cell r="B29">
            <v>2354018189201</v>
          </cell>
          <cell r="C29">
            <v>4981160365986</v>
          </cell>
          <cell r="D29" t="str">
            <v/>
          </cell>
          <cell r="E29" t="str">
            <v>AZENIS FK510</v>
          </cell>
          <cell r="F29" t="str">
            <v>235/40R18 95Y XL</v>
          </cell>
          <cell r="G29" t="str">
            <v>235/40R18</v>
          </cell>
          <cell r="H29" t="str">
            <v/>
          </cell>
          <cell r="I29">
            <v>13108</v>
          </cell>
          <cell r="J29">
            <v>1</v>
          </cell>
          <cell r="K29">
            <v>0</v>
          </cell>
          <cell r="L29">
            <v>17980</v>
          </cell>
          <cell r="M29">
            <v>15390.909089999999</v>
          </cell>
          <cell r="N29">
            <v>0.1483284111</v>
          </cell>
          <cell r="O29"/>
          <cell r="P29">
            <v>-600</v>
          </cell>
          <cell r="Q29">
            <v>44931</v>
          </cell>
          <cell r="R29">
            <v>17380</v>
          </cell>
          <cell r="S29" t="str">
            <v>あやの</v>
          </cell>
          <cell r="T29">
            <v>20910</v>
          </cell>
          <cell r="U29">
            <v>-3530</v>
          </cell>
          <cell r="V29">
            <v>17980</v>
          </cell>
          <cell r="W29">
            <v>17950</v>
          </cell>
          <cell r="X29">
            <v>15363.63636</v>
          </cell>
          <cell r="Y29">
            <v>0.14681656800000001</v>
          </cell>
          <cell r="Z29">
            <v>71800</v>
          </cell>
          <cell r="AA29">
            <v>-570</v>
          </cell>
          <cell r="AB29">
            <v>44931</v>
          </cell>
          <cell r="AC29">
            <v>17380</v>
          </cell>
          <cell r="AD29" t="str">
            <v>あやの</v>
          </cell>
          <cell r="AE29">
            <v>22580</v>
          </cell>
          <cell r="AF29">
            <v>-5200</v>
          </cell>
          <cell r="AG29">
            <v>605409051</v>
          </cell>
          <cell r="AH29">
            <v>605409076</v>
          </cell>
        </row>
        <row r="30">
          <cell r="B30">
            <v>2453521189217</v>
          </cell>
          <cell r="C30">
            <v>4982266073232</v>
          </cell>
          <cell r="D30" t="str">
            <v/>
          </cell>
          <cell r="E30" t="str">
            <v>AZENIS FK520L</v>
          </cell>
          <cell r="F30" t="str">
            <v>245/35R21 96Y XL</v>
          </cell>
          <cell r="G30" t="str">
            <v>245/35R21</v>
          </cell>
          <cell r="H30" t="str">
            <v/>
          </cell>
          <cell r="I30">
            <v>15919</v>
          </cell>
          <cell r="J30">
            <v>6</v>
          </cell>
          <cell r="K30">
            <v>2</v>
          </cell>
          <cell r="L30">
            <v>29980</v>
          </cell>
          <cell r="M30">
            <v>26300</v>
          </cell>
          <cell r="N30">
            <v>0.39471482889999998</v>
          </cell>
          <cell r="O30"/>
          <cell r="P30">
            <v>-29980</v>
          </cell>
          <cell r="Q30"/>
          <cell r="R30"/>
          <cell r="S30"/>
          <cell r="T30"/>
          <cell r="U30">
            <v>0</v>
          </cell>
          <cell r="V30">
            <v>29980</v>
          </cell>
          <cell r="W30"/>
          <cell r="X30">
            <v>-954.54545450000001</v>
          </cell>
          <cell r="Y30">
            <v>17.67704762</v>
          </cell>
          <cell r="Z30">
            <v>0</v>
          </cell>
          <cell r="AA30">
            <v>0</v>
          </cell>
          <cell r="AB30"/>
          <cell r="AC30"/>
          <cell r="AD30"/>
          <cell r="AE30"/>
          <cell r="AF30">
            <v>0</v>
          </cell>
          <cell r="AG30" t="str">
            <v/>
          </cell>
          <cell r="AH30" t="str">
            <v/>
          </cell>
        </row>
        <row r="31">
          <cell r="B31">
            <v>2454020189210</v>
          </cell>
          <cell r="C31">
            <v>4982266073263</v>
          </cell>
          <cell r="D31" t="str">
            <v/>
          </cell>
          <cell r="E31" t="str">
            <v>AZENIS FK520L</v>
          </cell>
          <cell r="F31" t="str">
            <v>245/40R20 99Y XL</v>
          </cell>
          <cell r="G31" t="str">
            <v>245/40R20</v>
          </cell>
          <cell r="H31" t="str">
            <v/>
          </cell>
          <cell r="I31">
            <v>17055</v>
          </cell>
          <cell r="J31">
            <v>0</v>
          </cell>
          <cell r="K31">
            <v>12</v>
          </cell>
          <cell r="L31">
            <v>29980</v>
          </cell>
          <cell r="M31">
            <v>26300</v>
          </cell>
          <cell r="N31">
            <v>0.3515209125</v>
          </cell>
          <cell r="O31">
            <v>119920</v>
          </cell>
          <cell r="P31">
            <v>-29980</v>
          </cell>
          <cell r="Q31"/>
          <cell r="R31"/>
          <cell r="S31"/>
          <cell r="T31"/>
          <cell r="U31">
            <v>0</v>
          </cell>
          <cell r="V31">
            <v>32000</v>
          </cell>
          <cell r="W31"/>
          <cell r="X31">
            <v>-954.54545450000001</v>
          </cell>
          <cell r="Y31">
            <v>18.867142860000001</v>
          </cell>
          <cell r="Z31">
            <v>0</v>
          </cell>
          <cell r="AA31">
            <v>0</v>
          </cell>
          <cell r="AB31"/>
          <cell r="AC31"/>
          <cell r="AD31"/>
          <cell r="AE31"/>
          <cell r="AF31">
            <v>0</v>
          </cell>
          <cell r="AG31" t="str">
            <v/>
          </cell>
          <cell r="AH31" t="str">
            <v/>
          </cell>
        </row>
        <row r="32">
          <cell r="B32">
            <v>2453519189212</v>
          </cell>
          <cell r="C32">
            <v>4982266073218</v>
          </cell>
          <cell r="D32" t="str">
            <v/>
          </cell>
          <cell r="E32" t="str">
            <v>AZENIS FK520L</v>
          </cell>
          <cell r="F32" t="str">
            <v>245/35R19 93Y XL</v>
          </cell>
          <cell r="G32" t="str">
            <v>245/35R19</v>
          </cell>
          <cell r="H32" t="str">
            <v/>
          </cell>
          <cell r="I32">
            <v>14641</v>
          </cell>
          <cell r="J32">
            <v>4</v>
          </cell>
          <cell r="K32">
            <v>32</v>
          </cell>
          <cell r="L32">
            <v>26800</v>
          </cell>
          <cell r="M32">
            <v>23409.090909999999</v>
          </cell>
          <cell r="N32">
            <v>0.37455922330000002</v>
          </cell>
          <cell r="O32">
            <v>107200</v>
          </cell>
          <cell r="P32">
            <v>-26800</v>
          </cell>
          <cell r="Q32"/>
          <cell r="R32"/>
          <cell r="S32"/>
          <cell r="T32"/>
          <cell r="U32">
            <v>0</v>
          </cell>
          <cell r="V32">
            <v>27800</v>
          </cell>
          <cell r="W32"/>
          <cell r="X32">
            <v>-954.54545450000001</v>
          </cell>
          <cell r="Y32">
            <v>16.338190480000002</v>
          </cell>
          <cell r="Z32">
            <v>0</v>
          </cell>
          <cell r="AA32">
            <v>0</v>
          </cell>
          <cell r="AB32"/>
          <cell r="AC32"/>
          <cell r="AD32"/>
          <cell r="AE32"/>
          <cell r="AF32">
            <v>0</v>
          </cell>
          <cell r="AG32" t="str">
            <v/>
          </cell>
          <cell r="AH32" t="str">
            <v/>
          </cell>
        </row>
        <row r="33">
          <cell r="B33">
            <v>2353519189215</v>
          </cell>
          <cell r="C33">
            <v>4982266073119</v>
          </cell>
          <cell r="D33" t="str">
            <v/>
          </cell>
          <cell r="E33" t="str">
            <v>AZENIS FK520L</v>
          </cell>
          <cell r="F33" t="str">
            <v>235/35R19 91Y XL</v>
          </cell>
          <cell r="G33" t="str">
            <v>235/35R19</v>
          </cell>
          <cell r="H33" t="str">
            <v/>
          </cell>
          <cell r="I33">
            <v>13931</v>
          </cell>
          <cell r="J33">
            <v>1</v>
          </cell>
          <cell r="K33">
            <v>51</v>
          </cell>
          <cell r="L33">
            <v>25780</v>
          </cell>
          <cell r="M33">
            <v>22481.818179999998</v>
          </cell>
          <cell r="N33">
            <v>0.38034371210000001</v>
          </cell>
          <cell r="O33">
            <v>103120</v>
          </cell>
          <cell r="P33">
            <v>-25780</v>
          </cell>
          <cell r="Q33"/>
          <cell r="R33"/>
          <cell r="S33"/>
          <cell r="T33"/>
          <cell r="U33">
            <v>0</v>
          </cell>
          <cell r="V33">
            <v>26480</v>
          </cell>
          <cell r="W33"/>
          <cell r="X33">
            <v>-954.54545450000001</v>
          </cell>
          <cell r="Y33">
            <v>15.59438095</v>
          </cell>
          <cell r="Z33">
            <v>0</v>
          </cell>
          <cell r="AA33">
            <v>0</v>
          </cell>
          <cell r="AB33"/>
          <cell r="AC33"/>
          <cell r="AD33"/>
          <cell r="AE33"/>
          <cell r="AF33">
            <v>0</v>
          </cell>
          <cell r="AG33" t="str">
            <v/>
          </cell>
          <cell r="AH33" t="str">
            <v/>
          </cell>
        </row>
        <row r="34">
          <cell r="B34">
            <v>2454018189215</v>
          </cell>
          <cell r="C34">
            <v>4982266073249</v>
          </cell>
          <cell r="D34" t="str">
            <v/>
          </cell>
          <cell r="E34" t="str">
            <v>AZENIS FK520L</v>
          </cell>
          <cell r="F34" t="str">
            <v>245/40R18 97Y XL</v>
          </cell>
          <cell r="G34" t="str">
            <v>245/40R18</v>
          </cell>
          <cell r="H34" t="str">
            <v/>
          </cell>
          <cell r="I34">
            <v>12937</v>
          </cell>
          <cell r="J34">
            <v>4</v>
          </cell>
          <cell r="K34">
            <v>12</v>
          </cell>
          <cell r="L34">
            <v>23980</v>
          </cell>
          <cell r="M34">
            <v>20845.454549999999</v>
          </cell>
          <cell r="N34">
            <v>0.37938508500000001</v>
          </cell>
          <cell r="O34">
            <v>95920</v>
          </cell>
          <cell r="P34">
            <v>-23980</v>
          </cell>
          <cell r="Q34"/>
          <cell r="R34"/>
          <cell r="S34"/>
          <cell r="T34"/>
          <cell r="U34">
            <v>0</v>
          </cell>
          <cell r="V34">
            <v>24680</v>
          </cell>
          <cell r="W34"/>
          <cell r="X34">
            <v>-954.54545450000001</v>
          </cell>
          <cell r="Y34">
            <v>14.553047619999999</v>
          </cell>
          <cell r="Z34">
            <v>0</v>
          </cell>
          <cell r="AA34">
            <v>0</v>
          </cell>
          <cell r="AB34"/>
          <cell r="AC34"/>
          <cell r="AD34"/>
          <cell r="AE34"/>
          <cell r="AF34">
            <v>0</v>
          </cell>
          <cell r="AG34" t="str">
            <v/>
          </cell>
          <cell r="AH34" t="str">
            <v/>
          </cell>
        </row>
        <row r="35">
          <cell r="B35">
            <v>2354018189218</v>
          </cell>
          <cell r="C35">
            <v>4982266073133</v>
          </cell>
          <cell r="D35" t="str">
            <v/>
          </cell>
          <cell r="E35" t="str">
            <v>AZENIS FK520L</v>
          </cell>
          <cell r="F35" t="str">
            <v>235/40R18 95Y XL</v>
          </cell>
          <cell r="G35" t="str">
            <v>235/40R18</v>
          </cell>
          <cell r="H35" t="str">
            <v/>
          </cell>
          <cell r="I35">
            <v>13108</v>
          </cell>
          <cell r="J35">
            <v>4</v>
          </cell>
          <cell r="K35">
            <v>20</v>
          </cell>
          <cell r="L35">
            <v>23800</v>
          </cell>
          <cell r="M35">
            <v>20681.818179999998</v>
          </cell>
          <cell r="N35">
            <v>0.3662065934</v>
          </cell>
          <cell r="O35">
            <v>95200</v>
          </cell>
          <cell r="P35">
            <v>-23800</v>
          </cell>
          <cell r="Q35"/>
          <cell r="R35"/>
          <cell r="S35"/>
          <cell r="T35"/>
          <cell r="U35">
            <v>0</v>
          </cell>
          <cell r="V35">
            <v>24800</v>
          </cell>
          <cell r="W35"/>
          <cell r="X35">
            <v>-954.54545450000001</v>
          </cell>
          <cell r="Y35">
            <v>14.73219048</v>
          </cell>
          <cell r="Z35">
            <v>0</v>
          </cell>
          <cell r="AA35">
            <v>0</v>
          </cell>
          <cell r="AB35"/>
          <cell r="AC35"/>
          <cell r="AD35"/>
          <cell r="AE35"/>
          <cell r="AF35">
            <v>0</v>
          </cell>
          <cell r="AG35" t="str">
            <v/>
          </cell>
          <cell r="AH35" t="str">
            <v/>
          </cell>
        </row>
        <row r="36">
          <cell r="B36">
            <v>2254518189216</v>
          </cell>
          <cell r="C36">
            <v>4982266073058</v>
          </cell>
          <cell r="D36" t="str">
            <v/>
          </cell>
          <cell r="E36" t="str">
            <v>AZENIS FK520L</v>
          </cell>
          <cell r="F36" t="str">
            <v>225/45R18 95Y XL</v>
          </cell>
          <cell r="G36" t="str">
            <v>225/45R18</v>
          </cell>
          <cell r="H36" t="str">
            <v/>
          </cell>
          <cell r="I36">
            <v>13789</v>
          </cell>
          <cell r="J36">
            <v>4</v>
          </cell>
          <cell r="K36">
            <v>9</v>
          </cell>
          <cell r="L36">
            <v>21800</v>
          </cell>
          <cell r="M36">
            <v>18863.63636</v>
          </cell>
          <cell r="N36">
            <v>0.26901686749999998</v>
          </cell>
          <cell r="O36"/>
          <cell r="P36">
            <v>-21800</v>
          </cell>
          <cell r="Q36"/>
          <cell r="R36"/>
          <cell r="S36"/>
          <cell r="T36"/>
          <cell r="U36">
            <v>0</v>
          </cell>
          <cell r="V36">
            <v>21800</v>
          </cell>
          <cell r="W36"/>
          <cell r="X36">
            <v>-954.54545450000001</v>
          </cell>
          <cell r="Y36">
            <v>15.445619049999999</v>
          </cell>
          <cell r="Z36">
            <v>0</v>
          </cell>
          <cell r="AA36">
            <v>0</v>
          </cell>
          <cell r="AB36"/>
          <cell r="AC36"/>
          <cell r="AD36"/>
          <cell r="AE36"/>
          <cell r="AF36">
            <v>0</v>
          </cell>
          <cell r="AG36" t="str">
            <v/>
          </cell>
          <cell r="AH36" t="str">
            <v/>
          </cell>
        </row>
        <row r="37">
          <cell r="B37">
            <v>2255518189213</v>
          </cell>
          <cell r="C37">
            <v>4982266073096</v>
          </cell>
          <cell r="D37" t="str">
            <v/>
          </cell>
          <cell r="E37" t="str">
            <v>AZENIS FK520L</v>
          </cell>
          <cell r="F37" t="str">
            <v>225/55R18 102W XL</v>
          </cell>
          <cell r="G37" t="str">
            <v>225/55R18</v>
          </cell>
          <cell r="H37" t="str">
            <v/>
          </cell>
          <cell r="I37">
            <v>12937</v>
          </cell>
          <cell r="J37">
            <v>0</v>
          </cell>
          <cell r="K37">
            <v>36</v>
          </cell>
          <cell r="L37">
            <v>20480</v>
          </cell>
          <cell r="M37">
            <v>17663.63636</v>
          </cell>
          <cell r="N37">
            <v>0.26759135360000003</v>
          </cell>
          <cell r="O37"/>
          <cell r="P37">
            <v>-20480</v>
          </cell>
          <cell r="Q37"/>
          <cell r="R37"/>
          <cell r="S37"/>
          <cell r="T37"/>
          <cell r="U37">
            <v>0</v>
          </cell>
          <cell r="V37">
            <v>20480</v>
          </cell>
          <cell r="W37"/>
          <cell r="X37">
            <v>-954.54545450000001</v>
          </cell>
          <cell r="Y37">
            <v>14.553047619999999</v>
          </cell>
          <cell r="Z37">
            <v>0</v>
          </cell>
          <cell r="AA37">
            <v>0</v>
          </cell>
          <cell r="AB37"/>
          <cell r="AC37"/>
          <cell r="AD37"/>
          <cell r="AE37"/>
          <cell r="AF37">
            <v>0</v>
          </cell>
          <cell r="AG37" t="str">
            <v/>
          </cell>
          <cell r="AH37" t="str">
            <v/>
          </cell>
        </row>
        <row r="38">
          <cell r="C38"/>
          <cell r="D38"/>
          <cell r="E38"/>
          <cell r="F38"/>
          <cell r="G38"/>
          <cell r="H38"/>
          <cell r="I38"/>
          <cell r="J38"/>
          <cell r="K38"/>
          <cell r="AB38"/>
          <cell r="AC38"/>
        </row>
        <row r="39">
          <cell r="C39"/>
          <cell r="D39"/>
          <cell r="E39"/>
          <cell r="F39"/>
          <cell r="G39"/>
          <cell r="H39"/>
          <cell r="I39"/>
          <cell r="J39"/>
          <cell r="K39"/>
          <cell r="AB39"/>
          <cell r="AC39"/>
        </row>
        <row r="40">
          <cell r="C40"/>
          <cell r="D40"/>
          <cell r="E40"/>
          <cell r="F40"/>
          <cell r="G40"/>
          <cell r="H40"/>
          <cell r="I40"/>
          <cell r="J40"/>
          <cell r="K40"/>
          <cell r="AB40"/>
          <cell r="AC40"/>
        </row>
        <row r="41">
          <cell r="C41"/>
          <cell r="D41"/>
          <cell r="E41"/>
          <cell r="F41"/>
          <cell r="G41"/>
          <cell r="H41"/>
          <cell r="I41"/>
          <cell r="J41"/>
          <cell r="K41"/>
          <cell r="AB41"/>
          <cell r="AC41"/>
        </row>
        <row r="42">
          <cell r="C42"/>
          <cell r="D42"/>
          <cell r="E42"/>
          <cell r="F42"/>
          <cell r="G42"/>
          <cell r="H42"/>
          <cell r="I42"/>
          <cell r="J42"/>
          <cell r="K42"/>
          <cell r="AB42"/>
          <cell r="AC42"/>
        </row>
        <row r="43">
          <cell r="C43"/>
          <cell r="D43"/>
          <cell r="E43"/>
          <cell r="F43"/>
          <cell r="G43"/>
          <cell r="H43"/>
          <cell r="I43"/>
          <cell r="J43"/>
          <cell r="K43"/>
          <cell r="AB43"/>
          <cell r="AC43"/>
        </row>
        <row r="44">
          <cell r="C44"/>
          <cell r="D44"/>
          <cell r="E44"/>
          <cell r="F44"/>
          <cell r="G44"/>
          <cell r="H44"/>
          <cell r="I44"/>
          <cell r="J44"/>
          <cell r="K44"/>
          <cell r="AB44"/>
          <cell r="AC44"/>
        </row>
        <row r="45">
          <cell r="C45"/>
          <cell r="D45"/>
          <cell r="E45"/>
          <cell r="F45"/>
          <cell r="G45"/>
          <cell r="H45"/>
          <cell r="I45"/>
          <cell r="J45"/>
          <cell r="K45"/>
          <cell r="AB45"/>
          <cell r="AC45"/>
        </row>
        <row r="46">
          <cell r="C46"/>
          <cell r="D46"/>
          <cell r="E46"/>
          <cell r="F46"/>
          <cell r="G46"/>
          <cell r="H46"/>
          <cell r="I46"/>
          <cell r="J46"/>
          <cell r="K46"/>
          <cell r="AB46"/>
          <cell r="AC46"/>
        </row>
        <row r="47">
          <cell r="C47"/>
          <cell r="D47"/>
          <cell r="E47"/>
          <cell r="F47"/>
          <cell r="G47"/>
          <cell r="H47"/>
          <cell r="I47"/>
          <cell r="J47"/>
          <cell r="K47"/>
          <cell r="AB47"/>
          <cell r="AC47"/>
        </row>
        <row r="48">
          <cell r="C48"/>
          <cell r="D48"/>
          <cell r="E48"/>
          <cell r="F48"/>
          <cell r="G48"/>
          <cell r="H48"/>
          <cell r="I48"/>
          <cell r="J48"/>
          <cell r="K48"/>
          <cell r="AB48"/>
          <cell r="AC48"/>
        </row>
        <row r="49">
          <cell r="C49"/>
          <cell r="D49"/>
          <cell r="E49"/>
          <cell r="F49"/>
          <cell r="G49"/>
          <cell r="H49"/>
          <cell r="I49"/>
          <cell r="J49"/>
          <cell r="K49"/>
          <cell r="AB49"/>
          <cell r="AC49"/>
        </row>
        <row r="50">
          <cell r="C50"/>
          <cell r="D50"/>
          <cell r="E50"/>
          <cell r="F50"/>
          <cell r="G50"/>
          <cell r="H50"/>
          <cell r="I50"/>
          <cell r="J50"/>
          <cell r="K50"/>
          <cell r="AB50"/>
          <cell r="AC50"/>
        </row>
        <row r="51">
          <cell r="C51"/>
          <cell r="D51"/>
          <cell r="E51"/>
          <cell r="F51"/>
          <cell r="G51"/>
          <cell r="H51"/>
          <cell r="I51"/>
          <cell r="J51"/>
          <cell r="K51"/>
          <cell r="AB51"/>
          <cell r="AC51"/>
        </row>
        <row r="52">
          <cell r="C52"/>
          <cell r="D52"/>
          <cell r="E52"/>
          <cell r="F52"/>
          <cell r="G52"/>
          <cell r="H52"/>
          <cell r="I52"/>
          <cell r="J52"/>
          <cell r="K52"/>
          <cell r="AB52"/>
          <cell r="AC52"/>
        </row>
        <row r="53">
          <cell r="C53"/>
          <cell r="D53"/>
          <cell r="E53"/>
          <cell r="F53"/>
          <cell r="G53"/>
          <cell r="H53"/>
          <cell r="I53"/>
          <cell r="J53"/>
          <cell r="K53"/>
          <cell r="AB53"/>
          <cell r="AC53"/>
        </row>
        <row r="54">
          <cell r="C54"/>
          <cell r="D54"/>
          <cell r="E54"/>
          <cell r="F54"/>
          <cell r="G54"/>
          <cell r="H54"/>
          <cell r="I54"/>
          <cell r="J54"/>
          <cell r="K54"/>
          <cell r="AB54"/>
          <cell r="AC54"/>
        </row>
        <row r="55">
          <cell r="C55"/>
          <cell r="D55"/>
          <cell r="E55"/>
          <cell r="F55"/>
          <cell r="G55"/>
          <cell r="H55"/>
          <cell r="I55"/>
          <cell r="J55"/>
          <cell r="K55"/>
          <cell r="AB55"/>
          <cell r="AC55"/>
        </row>
        <row r="56">
          <cell r="C56"/>
          <cell r="D56"/>
          <cell r="E56"/>
          <cell r="F56"/>
          <cell r="G56"/>
          <cell r="H56"/>
          <cell r="I56"/>
          <cell r="J56"/>
          <cell r="K56"/>
          <cell r="AB56"/>
          <cell r="AC56"/>
        </row>
        <row r="57">
          <cell r="C57"/>
          <cell r="D57"/>
          <cell r="E57"/>
          <cell r="F57"/>
          <cell r="G57"/>
          <cell r="H57"/>
          <cell r="I57"/>
          <cell r="J57"/>
          <cell r="K57"/>
          <cell r="AB57"/>
          <cell r="AC57"/>
        </row>
        <row r="58">
          <cell r="C58"/>
          <cell r="D58"/>
          <cell r="E58"/>
          <cell r="F58"/>
          <cell r="G58"/>
          <cell r="H58"/>
          <cell r="I58"/>
          <cell r="J58"/>
          <cell r="K58"/>
          <cell r="AB58"/>
          <cell r="AC58"/>
        </row>
        <row r="59">
          <cell r="C59"/>
          <cell r="D59"/>
          <cell r="E59"/>
          <cell r="F59"/>
          <cell r="G59"/>
          <cell r="H59"/>
          <cell r="I59"/>
          <cell r="J59"/>
          <cell r="K59"/>
          <cell r="AB59"/>
          <cell r="AC59"/>
        </row>
        <row r="60">
          <cell r="C60"/>
          <cell r="D60"/>
          <cell r="E60"/>
          <cell r="F60"/>
          <cell r="G60"/>
          <cell r="H60"/>
          <cell r="I60"/>
          <cell r="J60"/>
          <cell r="K60"/>
          <cell r="AB60"/>
          <cell r="AC60"/>
        </row>
        <row r="61">
          <cell r="C61"/>
          <cell r="D61"/>
          <cell r="E61"/>
          <cell r="F61"/>
          <cell r="G61"/>
          <cell r="H61"/>
          <cell r="I61"/>
          <cell r="J61"/>
          <cell r="K61"/>
          <cell r="AB61"/>
          <cell r="AC61"/>
        </row>
        <row r="62">
          <cell r="C62"/>
          <cell r="D62"/>
          <cell r="E62"/>
          <cell r="F62"/>
          <cell r="G62"/>
          <cell r="H62"/>
          <cell r="I62"/>
          <cell r="J62"/>
          <cell r="K62"/>
          <cell r="AB62"/>
          <cell r="AC62"/>
        </row>
        <row r="63">
          <cell r="C63"/>
          <cell r="D63"/>
          <cell r="E63"/>
          <cell r="F63"/>
          <cell r="G63"/>
          <cell r="H63"/>
          <cell r="I63"/>
          <cell r="J63"/>
          <cell r="K63"/>
          <cell r="AB63"/>
          <cell r="AC63"/>
        </row>
        <row r="64">
          <cell r="C64"/>
          <cell r="D64"/>
          <cell r="E64"/>
          <cell r="F64"/>
          <cell r="G64"/>
          <cell r="H64"/>
          <cell r="I64"/>
          <cell r="J64"/>
          <cell r="K64"/>
          <cell r="AB64"/>
          <cell r="AC64"/>
        </row>
        <row r="65">
          <cell r="C65"/>
          <cell r="D65"/>
          <cell r="E65"/>
          <cell r="F65"/>
          <cell r="G65"/>
          <cell r="H65"/>
          <cell r="I65"/>
          <cell r="J65"/>
          <cell r="K65"/>
          <cell r="AB65"/>
          <cell r="AC65"/>
        </row>
        <row r="66">
          <cell r="C66"/>
          <cell r="D66"/>
          <cell r="E66"/>
          <cell r="F66"/>
          <cell r="G66"/>
          <cell r="H66"/>
          <cell r="I66"/>
          <cell r="J66"/>
          <cell r="K66"/>
          <cell r="AB66"/>
          <cell r="AC66"/>
        </row>
        <row r="67">
          <cell r="C67"/>
          <cell r="D67"/>
          <cell r="E67"/>
          <cell r="F67"/>
          <cell r="G67"/>
          <cell r="H67"/>
          <cell r="I67"/>
          <cell r="J67"/>
          <cell r="K67"/>
          <cell r="AB67"/>
          <cell r="AC67"/>
        </row>
        <row r="68">
          <cell r="C68"/>
          <cell r="D68"/>
          <cell r="E68"/>
          <cell r="F68"/>
          <cell r="G68"/>
          <cell r="H68"/>
          <cell r="I68"/>
          <cell r="J68"/>
          <cell r="K68"/>
          <cell r="AB68"/>
          <cell r="AC68"/>
        </row>
        <row r="69">
          <cell r="C69"/>
          <cell r="D69"/>
          <cell r="E69"/>
          <cell r="F69"/>
          <cell r="G69"/>
          <cell r="H69"/>
          <cell r="I69"/>
          <cell r="J69"/>
          <cell r="K69"/>
          <cell r="AB69"/>
          <cell r="AC69"/>
        </row>
        <row r="70">
          <cell r="C70"/>
          <cell r="D70"/>
          <cell r="E70"/>
          <cell r="F70"/>
          <cell r="G70"/>
          <cell r="H70"/>
          <cell r="I70"/>
          <cell r="J70"/>
          <cell r="K70"/>
          <cell r="AB70"/>
          <cell r="AC70"/>
        </row>
        <row r="71">
          <cell r="C71"/>
          <cell r="D71"/>
          <cell r="E71"/>
          <cell r="F71"/>
          <cell r="G71"/>
          <cell r="H71"/>
          <cell r="I71"/>
          <cell r="J71"/>
          <cell r="K71"/>
          <cell r="AB71"/>
          <cell r="AC71"/>
        </row>
        <row r="72">
          <cell r="C72"/>
          <cell r="D72"/>
          <cell r="E72"/>
          <cell r="F72"/>
          <cell r="G72"/>
          <cell r="H72"/>
          <cell r="I72"/>
          <cell r="J72"/>
          <cell r="K72"/>
          <cell r="AB72"/>
          <cell r="AC72"/>
        </row>
        <row r="73">
          <cell r="C73"/>
          <cell r="D73"/>
          <cell r="E73"/>
          <cell r="F73"/>
          <cell r="G73"/>
          <cell r="H73"/>
          <cell r="I73"/>
          <cell r="J73"/>
          <cell r="K73"/>
          <cell r="AB73"/>
          <cell r="AC73"/>
        </row>
        <row r="74">
          <cell r="C74"/>
          <cell r="D74"/>
          <cell r="E74"/>
          <cell r="F74"/>
          <cell r="G74"/>
          <cell r="H74"/>
          <cell r="I74"/>
          <cell r="J74"/>
          <cell r="K74"/>
          <cell r="AB74"/>
          <cell r="AC74"/>
        </row>
        <row r="75">
          <cell r="C75"/>
          <cell r="D75"/>
          <cell r="E75"/>
          <cell r="F75"/>
          <cell r="G75"/>
          <cell r="H75"/>
          <cell r="I75"/>
          <cell r="J75"/>
          <cell r="K75"/>
          <cell r="AB75"/>
          <cell r="AC75"/>
        </row>
        <row r="76">
          <cell r="C76"/>
          <cell r="D76"/>
          <cell r="E76"/>
          <cell r="F76"/>
          <cell r="G76"/>
          <cell r="H76"/>
          <cell r="I76"/>
          <cell r="J76"/>
          <cell r="K76"/>
          <cell r="AB76"/>
          <cell r="AC76"/>
        </row>
        <row r="77">
          <cell r="C77"/>
          <cell r="D77"/>
          <cell r="E77"/>
          <cell r="F77"/>
          <cell r="G77"/>
          <cell r="H77"/>
          <cell r="I77"/>
          <cell r="J77"/>
          <cell r="K77"/>
          <cell r="AB77"/>
          <cell r="AC77"/>
        </row>
        <row r="78">
          <cell r="C78"/>
          <cell r="D78"/>
          <cell r="E78"/>
          <cell r="F78"/>
          <cell r="G78"/>
          <cell r="H78"/>
          <cell r="I78"/>
          <cell r="J78"/>
          <cell r="K78"/>
          <cell r="AB78"/>
          <cell r="AC78"/>
        </row>
        <row r="79">
          <cell r="C79"/>
          <cell r="D79"/>
          <cell r="E79"/>
          <cell r="F79"/>
          <cell r="G79"/>
          <cell r="H79"/>
          <cell r="I79"/>
          <cell r="J79"/>
          <cell r="K79"/>
          <cell r="AB79"/>
          <cell r="AC79"/>
        </row>
        <row r="80">
          <cell r="C80"/>
          <cell r="D80"/>
          <cell r="E80"/>
          <cell r="F80"/>
          <cell r="G80"/>
          <cell r="H80"/>
          <cell r="I80"/>
          <cell r="J80"/>
          <cell r="K80"/>
          <cell r="AB80"/>
          <cell r="AC80"/>
        </row>
        <row r="81">
          <cell r="C81"/>
          <cell r="D81"/>
          <cell r="E81"/>
          <cell r="F81"/>
          <cell r="G81"/>
          <cell r="H81"/>
          <cell r="I81"/>
          <cell r="J81"/>
          <cell r="K81"/>
          <cell r="AB81"/>
          <cell r="AC81"/>
        </row>
        <row r="82">
          <cell r="C82"/>
          <cell r="D82"/>
          <cell r="E82"/>
          <cell r="F82"/>
          <cell r="G82"/>
          <cell r="H82"/>
          <cell r="I82"/>
          <cell r="J82"/>
          <cell r="K82"/>
          <cell r="AB82"/>
          <cell r="AC82"/>
        </row>
        <row r="83">
          <cell r="C83"/>
          <cell r="D83"/>
          <cell r="E83"/>
          <cell r="F83"/>
          <cell r="G83"/>
          <cell r="H83"/>
          <cell r="I83"/>
          <cell r="J83"/>
          <cell r="K83"/>
          <cell r="AB83"/>
          <cell r="AC83"/>
        </row>
        <row r="84">
          <cell r="C84"/>
          <cell r="D84"/>
          <cell r="E84"/>
          <cell r="F84"/>
          <cell r="G84"/>
          <cell r="H84"/>
          <cell r="I84"/>
          <cell r="J84"/>
          <cell r="K84"/>
          <cell r="AB84"/>
          <cell r="AC84"/>
        </row>
        <row r="85">
          <cell r="C85"/>
          <cell r="D85"/>
          <cell r="E85"/>
          <cell r="F85"/>
          <cell r="G85"/>
          <cell r="H85"/>
          <cell r="I85"/>
          <cell r="J85"/>
          <cell r="K85"/>
          <cell r="AB85"/>
          <cell r="AC85"/>
        </row>
        <row r="86">
          <cell r="C86"/>
          <cell r="D86"/>
          <cell r="E86"/>
          <cell r="F86"/>
          <cell r="G86"/>
          <cell r="H86"/>
          <cell r="I86"/>
          <cell r="J86"/>
          <cell r="K86"/>
          <cell r="AB86"/>
          <cell r="AC86"/>
        </row>
        <row r="87">
          <cell r="C87"/>
          <cell r="D87"/>
          <cell r="E87"/>
          <cell r="F87"/>
          <cell r="G87"/>
          <cell r="H87"/>
          <cell r="I87"/>
          <cell r="J87"/>
          <cell r="K87"/>
          <cell r="AB87"/>
          <cell r="AC87"/>
        </row>
        <row r="88">
          <cell r="C88"/>
          <cell r="D88"/>
          <cell r="E88"/>
          <cell r="F88"/>
          <cell r="G88"/>
          <cell r="H88"/>
          <cell r="I88"/>
          <cell r="J88"/>
          <cell r="K88"/>
          <cell r="AB88"/>
          <cell r="AC88"/>
        </row>
        <row r="89">
          <cell r="C89"/>
          <cell r="D89"/>
          <cell r="E89"/>
          <cell r="F89"/>
          <cell r="G89"/>
          <cell r="H89"/>
          <cell r="I89"/>
          <cell r="J89"/>
          <cell r="K89"/>
          <cell r="AB89"/>
          <cell r="AC89"/>
        </row>
        <row r="90">
          <cell r="C90"/>
          <cell r="D90"/>
          <cell r="E90"/>
          <cell r="F90"/>
          <cell r="G90"/>
          <cell r="H90"/>
          <cell r="I90"/>
          <cell r="J90"/>
          <cell r="K90"/>
          <cell r="AB90"/>
          <cell r="AC90"/>
        </row>
        <row r="91">
          <cell r="C91"/>
          <cell r="D91"/>
          <cell r="E91"/>
          <cell r="F91"/>
          <cell r="G91"/>
          <cell r="H91"/>
          <cell r="I91"/>
          <cell r="J91"/>
          <cell r="K91"/>
          <cell r="AB91"/>
          <cell r="AC91"/>
        </row>
        <row r="92">
          <cell r="C92"/>
          <cell r="D92"/>
          <cell r="E92"/>
          <cell r="F92"/>
          <cell r="G92"/>
          <cell r="H92"/>
          <cell r="I92"/>
          <cell r="J92"/>
          <cell r="K92"/>
          <cell r="AB92"/>
          <cell r="AC92"/>
        </row>
        <row r="93">
          <cell r="C93"/>
          <cell r="D93"/>
          <cell r="E93"/>
          <cell r="F93"/>
          <cell r="G93"/>
          <cell r="H93"/>
          <cell r="I93"/>
          <cell r="J93"/>
          <cell r="K93"/>
          <cell r="AB93"/>
          <cell r="AC93"/>
        </row>
        <row r="94">
          <cell r="C94"/>
          <cell r="D94"/>
          <cell r="E94"/>
          <cell r="F94"/>
          <cell r="G94"/>
          <cell r="H94"/>
          <cell r="I94"/>
          <cell r="J94"/>
          <cell r="K94"/>
          <cell r="AB94"/>
          <cell r="AC94"/>
        </row>
        <row r="95">
          <cell r="C95"/>
          <cell r="D95"/>
          <cell r="E95"/>
          <cell r="F95"/>
          <cell r="G95"/>
          <cell r="H95"/>
          <cell r="I95"/>
          <cell r="J95"/>
          <cell r="K95"/>
          <cell r="AB95"/>
          <cell r="AC95"/>
        </row>
        <row r="96">
          <cell r="C96"/>
          <cell r="D96"/>
          <cell r="E96"/>
          <cell r="F96"/>
          <cell r="G96"/>
          <cell r="H96"/>
          <cell r="I96"/>
          <cell r="J96"/>
          <cell r="K96"/>
          <cell r="AB96"/>
          <cell r="AC96"/>
        </row>
        <row r="97">
          <cell r="C97"/>
          <cell r="D97"/>
          <cell r="E97"/>
          <cell r="F97"/>
          <cell r="G97"/>
          <cell r="H97"/>
          <cell r="I97"/>
          <cell r="J97"/>
          <cell r="K97"/>
          <cell r="AB97"/>
          <cell r="AC97"/>
        </row>
        <row r="98">
          <cell r="C98"/>
          <cell r="D98"/>
          <cell r="E98"/>
          <cell r="F98"/>
          <cell r="G98"/>
          <cell r="H98"/>
          <cell r="I98"/>
          <cell r="J98"/>
          <cell r="K98"/>
          <cell r="AB98"/>
          <cell r="AC98"/>
        </row>
        <row r="99">
          <cell r="C99"/>
          <cell r="D99"/>
          <cell r="E99"/>
          <cell r="F99"/>
          <cell r="G99"/>
          <cell r="H99"/>
          <cell r="I99"/>
          <cell r="J99"/>
          <cell r="K99"/>
          <cell r="AB99"/>
          <cell r="AC99"/>
        </row>
        <row r="100">
          <cell r="C100"/>
          <cell r="D100"/>
          <cell r="E100"/>
          <cell r="F100"/>
          <cell r="G100"/>
          <cell r="H100"/>
          <cell r="I100"/>
          <cell r="J100"/>
          <cell r="K100"/>
          <cell r="AB100"/>
          <cell r="AC100"/>
        </row>
        <row r="101">
          <cell r="C101"/>
          <cell r="D101"/>
          <cell r="E101"/>
          <cell r="F101"/>
          <cell r="G101"/>
          <cell r="H101"/>
          <cell r="I101"/>
          <cell r="J101"/>
          <cell r="K101"/>
          <cell r="AB101"/>
          <cell r="AC101"/>
        </row>
        <row r="102">
          <cell r="C102"/>
          <cell r="D102"/>
          <cell r="E102"/>
          <cell r="F102"/>
          <cell r="G102"/>
          <cell r="H102"/>
          <cell r="I102"/>
          <cell r="J102"/>
          <cell r="K102"/>
          <cell r="AB102"/>
          <cell r="AC102"/>
        </row>
        <row r="103">
          <cell r="C103"/>
          <cell r="D103"/>
          <cell r="E103"/>
          <cell r="F103"/>
          <cell r="G103"/>
          <cell r="H103"/>
          <cell r="I103"/>
          <cell r="J103"/>
          <cell r="K103"/>
          <cell r="AB103"/>
          <cell r="AC103"/>
        </row>
        <row r="104">
          <cell r="C104"/>
          <cell r="D104"/>
          <cell r="E104"/>
          <cell r="F104"/>
          <cell r="G104"/>
          <cell r="H104"/>
          <cell r="I104"/>
          <cell r="J104"/>
          <cell r="K104"/>
          <cell r="AB104"/>
          <cell r="AC104"/>
        </row>
        <row r="105">
          <cell r="C105"/>
          <cell r="D105"/>
          <cell r="E105"/>
          <cell r="F105"/>
          <cell r="G105"/>
          <cell r="H105"/>
          <cell r="I105"/>
          <cell r="J105"/>
          <cell r="K105"/>
          <cell r="AB105"/>
          <cell r="AC105"/>
        </row>
        <row r="106">
          <cell r="C106"/>
          <cell r="D106"/>
          <cell r="E106"/>
          <cell r="F106"/>
          <cell r="G106"/>
          <cell r="H106"/>
          <cell r="I106"/>
          <cell r="J106"/>
          <cell r="K106"/>
          <cell r="AB106"/>
          <cell r="AC106"/>
        </row>
        <row r="107">
          <cell r="C107"/>
          <cell r="D107"/>
          <cell r="E107"/>
          <cell r="F107"/>
          <cell r="G107"/>
          <cell r="H107"/>
          <cell r="I107"/>
          <cell r="J107"/>
          <cell r="K107"/>
          <cell r="AB107"/>
          <cell r="AC107"/>
        </row>
        <row r="108">
          <cell r="C108"/>
          <cell r="D108"/>
          <cell r="E108"/>
          <cell r="F108"/>
          <cell r="G108"/>
          <cell r="H108"/>
          <cell r="I108"/>
          <cell r="J108"/>
          <cell r="K108"/>
          <cell r="AB108"/>
          <cell r="AC108"/>
        </row>
        <row r="109">
          <cell r="C109"/>
          <cell r="D109"/>
          <cell r="E109"/>
          <cell r="F109"/>
          <cell r="G109"/>
          <cell r="H109"/>
          <cell r="I109"/>
          <cell r="J109"/>
          <cell r="K109"/>
          <cell r="AB109"/>
          <cell r="AC109"/>
        </row>
        <row r="110">
          <cell r="C110"/>
          <cell r="D110"/>
          <cell r="E110"/>
          <cell r="F110"/>
          <cell r="G110"/>
          <cell r="H110"/>
          <cell r="I110"/>
          <cell r="J110"/>
          <cell r="K110"/>
          <cell r="AB110"/>
          <cell r="AC110"/>
        </row>
        <row r="111">
          <cell r="C111"/>
          <cell r="D111"/>
          <cell r="E111"/>
          <cell r="F111"/>
          <cell r="G111"/>
          <cell r="H111"/>
          <cell r="I111"/>
          <cell r="J111"/>
          <cell r="K111"/>
          <cell r="AB111"/>
          <cell r="AC111"/>
        </row>
        <row r="112">
          <cell r="C112"/>
          <cell r="D112"/>
          <cell r="E112"/>
          <cell r="F112"/>
          <cell r="G112"/>
          <cell r="H112"/>
          <cell r="I112"/>
          <cell r="J112"/>
          <cell r="K112"/>
          <cell r="AB112"/>
          <cell r="AC112"/>
        </row>
        <row r="113">
          <cell r="C113"/>
          <cell r="D113"/>
          <cell r="E113"/>
          <cell r="F113"/>
          <cell r="G113"/>
          <cell r="H113"/>
          <cell r="I113"/>
          <cell r="J113"/>
          <cell r="K113"/>
          <cell r="AB113"/>
          <cell r="AC113"/>
        </row>
        <row r="114">
          <cell r="C114"/>
          <cell r="D114"/>
          <cell r="E114"/>
          <cell r="F114"/>
          <cell r="G114"/>
          <cell r="H114"/>
          <cell r="I114"/>
          <cell r="J114"/>
          <cell r="K114"/>
          <cell r="AB114"/>
          <cell r="AC114"/>
        </row>
        <row r="115">
          <cell r="C115"/>
          <cell r="D115"/>
          <cell r="E115"/>
          <cell r="F115"/>
          <cell r="G115"/>
          <cell r="H115"/>
          <cell r="I115"/>
          <cell r="J115"/>
          <cell r="K115"/>
          <cell r="AB115"/>
          <cell r="AC115"/>
        </row>
        <row r="116">
          <cell r="C116"/>
          <cell r="D116"/>
          <cell r="E116"/>
          <cell r="F116"/>
          <cell r="G116"/>
          <cell r="H116"/>
          <cell r="I116"/>
          <cell r="J116"/>
          <cell r="K116"/>
          <cell r="AB116"/>
          <cell r="AC116"/>
        </row>
        <row r="117">
          <cell r="C117"/>
          <cell r="D117"/>
          <cell r="E117"/>
          <cell r="F117"/>
          <cell r="G117"/>
          <cell r="H117"/>
          <cell r="I117"/>
          <cell r="J117"/>
          <cell r="K117"/>
          <cell r="AB117"/>
          <cell r="AC117"/>
        </row>
        <row r="118">
          <cell r="C118"/>
          <cell r="D118"/>
          <cell r="E118"/>
          <cell r="F118"/>
          <cell r="G118"/>
          <cell r="H118"/>
          <cell r="I118"/>
          <cell r="J118"/>
          <cell r="K118"/>
          <cell r="AB118"/>
          <cell r="AC118"/>
        </row>
        <row r="119">
          <cell r="C119"/>
          <cell r="D119"/>
          <cell r="E119"/>
          <cell r="F119"/>
          <cell r="G119"/>
          <cell r="H119"/>
          <cell r="I119"/>
          <cell r="J119"/>
          <cell r="K119"/>
          <cell r="AB119"/>
          <cell r="AC119"/>
        </row>
        <row r="120">
          <cell r="C120"/>
          <cell r="D120"/>
          <cell r="E120"/>
          <cell r="F120"/>
          <cell r="G120"/>
          <cell r="H120"/>
          <cell r="I120"/>
          <cell r="J120"/>
          <cell r="K120"/>
          <cell r="AB120"/>
          <cell r="AC120"/>
        </row>
        <row r="121">
          <cell r="C121"/>
          <cell r="D121"/>
          <cell r="E121"/>
          <cell r="F121"/>
          <cell r="G121"/>
          <cell r="H121"/>
          <cell r="I121"/>
          <cell r="J121"/>
          <cell r="K121"/>
          <cell r="AB121"/>
          <cell r="AC121"/>
        </row>
        <row r="122">
          <cell r="C122"/>
          <cell r="D122"/>
          <cell r="E122"/>
          <cell r="F122"/>
          <cell r="G122"/>
          <cell r="H122"/>
          <cell r="I122"/>
          <cell r="J122"/>
          <cell r="K122"/>
          <cell r="AB122"/>
          <cell r="AC122"/>
        </row>
        <row r="123">
          <cell r="C123"/>
          <cell r="D123"/>
          <cell r="E123"/>
          <cell r="F123"/>
          <cell r="G123"/>
          <cell r="H123"/>
          <cell r="I123"/>
          <cell r="J123"/>
          <cell r="K123"/>
          <cell r="AB123"/>
          <cell r="AC123"/>
        </row>
        <row r="124">
          <cell r="C124"/>
          <cell r="D124"/>
          <cell r="E124"/>
          <cell r="F124"/>
          <cell r="G124"/>
          <cell r="H124"/>
          <cell r="I124"/>
          <cell r="J124"/>
          <cell r="K124"/>
          <cell r="AB124"/>
          <cell r="AC124"/>
        </row>
        <row r="125">
          <cell r="C125"/>
          <cell r="D125"/>
          <cell r="E125"/>
          <cell r="F125"/>
          <cell r="G125"/>
          <cell r="H125"/>
          <cell r="I125"/>
          <cell r="J125"/>
          <cell r="K125"/>
          <cell r="AB125"/>
          <cell r="AC125"/>
        </row>
        <row r="126">
          <cell r="C126"/>
          <cell r="D126"/>
          <cell r="E126"/>
          <cell r="F126"/>
          <cell r="G126"/>
          <cell r="H126"/>
          <cell r="I126"/>
          <cell r="J126"/>
          <cell r="K126"/>
          <cell r="AB126"/>
          <cell r="AC126"/>
        </row>
        <row r="127">
          <cell r="C127"/>
          <cell r="D127"/>
          <cell r="E127"/>
          <cell r="F127"/>
          <cell r="G127"/>
          <cell r="H127"/>
          <cell r="I127"/>
          <cell r="J127"/>
          <cell r="K127"/>
          <cell r="AB127"/>
          <cell r="AC127"/>
        </row>
        <row r="128">
          <cell r="C128"/>
          <cell r="D128"/>
          <cell r="E128"/>
          <cell r="F128"/>
          <cell r="G128"/>
          <cell r="H128"/>
          <cell r="I128"/>
          <cell r="J128"/>
          <cell r="K128"/>
          <cell r="AB128"/>
          <cell r="AC128"/>
        </row>
        <row r="129">
          <cell r="C129"/>
          <cell r="D129"/>
          <cell r="E129"/>
          <cell r="F129"/>
          <cell r="G129"/>
          <cell r="H129"/>
          <cell r="I129"/>
          <cell r="J129"/>
          <cell r="K129"/>
          <cell r="AB129"/>
          <cell r="AC129"/>
        </row>
        <row r="130">
          <cell r="C130"/>
          <cell r="D130"/>
          <cell r="E130"/>
          <cell r="F130"/>
          <cell r="G130"/>
          <cell r="H130"/>
          <cell r="I130"/>
          <cell r="J130"/>
          <cell r="K130"/>
          <cell r="AB130"/>
          <cell r="AC130"/>
        </row>
        <row r="131">
          <cell r="C131"/>
          <cell r="D131"/>
          <cell r="E131"/>
          <cell r="F131"/>
          <cell r="G131"/>
          <cell r="H131"/>
          <cell r="I131"/>
          <cell r="J131"/>
          <cell r="K131"/>
          <cell r="AB131"/>
          <cell r="AC131"/>
        </row>
        <row r="132">
          <cell r="C132"/>
          <cell r="D132"/>
          <cell r="E132"/>
          <cell r="F132"/>
          <cell r="G132"/>
          <cell r="H132"/>
          <cell r="I132"/>
          <cell r="J132"/>
          <cell r="K132"/>
          <cell r="AB132"/>
          <cell r="AC132"/>
        </row>
        <row r="133">
          <cell r="C133"/>
          <cell r="D133"/>
          <cell r="E133"/>
          <cell r="F133"/>
          <cell r="G133"/>
          <cell r="H133"/>
          <cell r="I133"/>
          <cell r="J133"/>
          <cell r="K133"/>
          <cell r="AB133"/>
          <cell r="AC133"/>
        </row>
        <row r="134">
          <cell r="C134"/>
          <cell r="D134"/>
          <cell r="E134"/>
          <cell r="F134"/>
          <cell r="G134"/>
          <cell r="H134"/>
          <cell r="I134"/>
          <cell r="J134"/>
          <cell r="K134"/>
          <cell r="AB134"/>
          <cell r="AC134"/>
        </row>
        <row r="135">
          <cell r="C135"/>
          <cell r="D135"/>
          <cell r="E135"/>
          <cell r="F135"/>
          <cell r="G135"/>
          <cell r="H135"/>
          <cell r="I135"/>
          <cell r="J135"/>
          <cell r="K135"/>
          <cell r="AB135"/>
          <cell r="AC135"/>
        </row>
        <row r="136">
          <cell r="C136"/>
          <cell r="D136"/>
          <cell r="E136"/>
          <cell r="F136"/>
          <cell r="G136"/>
          <cell r="H136"/>
          <cell r="I136"/>
          <cell r="J136"/>
          <cell r="K136"/>
          <cell r="AB136"/>
          <cell r="AC136"/>
        </row>
        <row r="137">
          <cell r="C137"/>
          <cell r="D137"/>
          <cell r="E137"/>
          <cell r="F137"/>
          <cell r="G137"/>
          <cell r="H137"/>
          <cell r="I137"/>
          <cell r="J137"/>
          <cell r="K137"/>
          <cell r="AB137"/>
          <cell r="AC137"/>
        </row>
        <row r="138">
          <cell r="C138"/>
          <cell r="D138"/>
          <cell r="E138"/>
          <cell r="F138"/>
          <cell r="G138"/>
          <cell r="H138"/>
          <cell r="I138"/>
          <cell r="J138"/>
          <cell r="K138"/>
          <cell r="AB138"/>
          <cell r="AC138"/>
        </row>
        <row r="139">
          <cell r="C139"/>
          <cell r="D139"/>
          <cell r="E139"/>
          <cell r="F139"/>
          <cell r="G139"/>
          <cell r="H139"/>
          <cell r="I139"/>
          <cell r="J139"/>
          <cell r="K139"/>
          <cell r="AB139"/>
          <cell r="AC139"/>
        </row>
        <row r="140">
          <cell r="C140"/>
          <cell r="D140"/>
          <cell r="E140"/>
          <cell r="F140"/>
          <cell r="G140"/>
          <cell r="H140"/>
          <cell r="I140"/>
          <cell r="J140"/>
          <cell r="K140"/>
          <cell r="AB140"/>
          <cell r="AC140"/>
        </row>
        <row r="141">
          <cell r="C141"/>
          <cell r="D141"/>
          <cell r="E141"/>
          <cell r="F141"/>
          <cell r="G141"/>
          <cell r="H141"/>
          <cell r="I141"/>
          <cell r="J141"/>
          <cell r="K141"/>
          <cell r="AB141"/>
          <cell r="AC141"/>
        </row>
        <row r="142">
          <cell r="C142"/>
          <cell r="D142"/>
          <cell r="E142"/>
          <cell r="F142"/>
          <cell r="G142"/>
          <cell r="H142"/>
          <cell r="I142"/>
          <cell r="J142"/>
          <cell r="K142"/>
          <cell r="AB142"/>
          <cell r="AC142"/>
        </row>
        <row r="143">
          <cell r="C143"/>
          <cell r="D143"/>
          <cell r="E143"/>
          <cell r="F143"/>
          <cell r="G143"/>
          <cell r="H143"/>
          <cell r="I143"/>
          <cell r="J143"/>
          <cell r="K143"/>
          <cell r="AB143"/>
          <cell r="AC143"/>
        </row>
        <row r="144">
          <cell r="C144"/>
          <cell r="D144"/>
          <cell r="E144"/>
          <cell r="F144"/>
          <cell r="G144"/>
          <cell r="H144"/>
          <cell r="I144"/>
          <cell r="J144"/>
          <cell r="K144"/>
          <cell r="AB144"/>
          <cell r="AC144"/>
        </row>
        <row r="145">
          <cell r="C145"/>
          <cell r="D145"/>
          <cell r="E145"/>
          <cell r="F145"/>
          <cell r="G145"/>
          <cell r="H145"/>
          <cell r="I145"/>
          <cell r="J145"/>
          <cell r="K145"/>
          <cell r="AB145"/>
          <cell r="AC145"/>
        </row>
        <row r="146">
          <cell r="C146"/>
          <cell r="D146"/>
          <cell r="E146"/>
          <cell r="F146"/>
          <cell r="G146"/>
          <cell r="H146"/>
          <cell r="I146"/>
          <cell r="J146"/>
          <cell r="K146"/>
          <cell r="AB146"/>
          <cell r="AC146"/>
        </row>
        <row r="147">
          <cell r="C147"/>
          <cell r="D147"/>
          <cell r="E147"/>
          <cell r="F147"/>
          <cell r="G147"/>
          <cell r="H147"/>
          <cell r="I147"/>
          <cell r="J147"/>
          <cell r="K147"/>
          <cell r="AB147"/>
          <cell r="AC147"/>
        </row>
        <row r="148">
          <cell r="C148"/>
          <cell r="D148"/>
          <cell r="E148"/>
          <cell r="F148"/>
          <cell r="G148"/>
          <cell r="H148"/>
          <cell r="I148"/>
          <cell r="J148"/>
          <cell r="K148"/>
          <cell r="AB148"/>
          <cell r="AC148"/>
        </row>
        <row r="149">
          <cell r="C149"/>
          <cell r="D149"/>
          <cell r="E149"/>
          <cell r="F149"/>
          <cell r="G149"/>
          <cell r="H149"/>
          <cell r="I149"/>
          <cell r="J149"/>
          <cell r="K149"/>
          <cell r="AB149"/>
          <cell r="AC149"/>
        </row>
        <row r="150">
          <cell r="C150"/>
          <cell r="D150"/>
          <cell r="E150"/>
          <cell r="F150"/>
          <cell r="G150"/>
          <cell r="H150"/>
          <cell r="I150"/>
          <cell r="J150"/>
          <cell r="K150"/>
          <cell r="AB150"/>
          <cell r="AC150"/>
        </row>
        <row r="151">
          <cell r="E151"/>
          <cell r="AB151"/>
          <cell r="AC151"/>
        </row>
        <row r="152">
          <cell r="E152"/>
          <cell r="AB152"/>
          <cell r="AC152"/>
        </row>
        <row r="153">
          <cell r="E153"/>
          <cell r="AB153"/>
          <cell r="AC153"/>
        </row>
        <row r="154">
          <cell r="E154"/>
          <cell r="AB154"/>
          <cell r="AC154"/>
        </row>
        <row r="155">
          <cell r="E155"/>
          <cell r="AB155"/>
          <cell r="AC155"/>
        </row>
        <row r="156">
          <cell r="E156"/>
          <cell r="AB156"/>
          <cell r="AC156"/>
        </row>
        <row r="157">
          <cell r="E157"/>
          <cell r="AB157"/>
          <cell r="AC157"/>
        </row>
        <row r="158">
          <cell r="E158"/>
          <cell r="AB158"/>
          <cell r="AC158"/>
        </row>
        <row r="159">
          <cell r="E159"/>
          <cell r="AB159"/>
          <cell r="AC159"/>
        </row>
        <row r="160">
          <cell r="E160"/>
          <cell r="AB160"/>
          <cell r="AC160"/>
        </row>
        <row r="161">
          <cell r="E161"/>
          <cell r="AB161"/>
          <cell r="AC161"/>
        </row>
        <row r="162">
          <cell r="E162"/>
          <cell r="AB162"/>
          <cell r="AC162"/>
        </row>
        <row r="163">
          <cell r="E163"/>
          <cell r="AB163"/>
          <cell r="AC163"/>
        </row>
        <row r="164">
          <cell r="E164"/>
          <cell r="AB164"/>
          <cell r="AC164"/>
        </row>
        <row r="165">
          <cell r="E165"/>
          <cell r="AB165"/>
          <cell r="AC165"/>
        </row>
        <row r="166">
          <cell r="E166"/>
          <cell r="AB166"/>
          <cell r="AC166"/>
        </row>
        <row r="167">
          <cell r="E167"/>
          <cell r="AB167"/>
          <cell r="AC167"/>
        </row>
        <row r="168">
          <cell r="E168"/>
          <cell r="AB168"/>
          <cell r="AC168"/>
        </row>
        <row r="169">
          <cell r="E169"/>
          <cell r="AB169"/>
          <cell r="AC169"/>
        </row>
        <row r="170">
          <cell r="E170"/>
          <cell r="AB170"/>
          <cell r="AC170"/>
        </row>
        <row r="171">
          <cell r="E171"/>
          <cell r="AB171"/>
          <cell r="AC171"/>
        </row>
        <row r="172">
          <cell r="E172"/>
          <cell r="AB172"/>
          <cell r="AC172"/>
        </row>
        <row r="173">
          <cell r="E173"/>
          <cell r="AB173"/>
          <cell r="AC173"/>
        </row>
        <row r="174">
          <cell r="E174"/>
          <cell r="AB174"/>
          <cell r="AC174"/>
        </row>
        <row r="175">
          <cell r="E175"/>
          <cell r="AB175"/>
          <cell r="AC175"/>
        </row>
        <row r="176">
          <cell r="E176"/>
          <cell r="AB176"/>
          <cell r="AC176"/>
        </row>
        <row r="177">
          <cell r="E177"/>
          <cell r="AB177"/>
          <cell r="AC177"/>
        </row>
        <row r="178">
          <cell r="E178"/>
          <cell r="AB178"/>
          <cell r="AC178"/>
        </row>
        <row r="179">
          <cell r="E179"/>
          <cell r="AB179"/>
          <cell r="AC179"/>
        </row>
        <row r="180">
          <cell r="E180"/>
          <cell r="AB180"/>
          <cell r="AC180"/>
        </row>
        <row r="181">
          <cell r="E181"/>
          <cell r="AB181"/>
          <cell r="AC181"/>
        </row>
        <row r="182">
          <cell r="E182"/>
          <cell r="AB182"/>
          <cell r="AC182"/>
        </row>
        <row r="183">
          <cell r="E183"/>
          <cell r="AB183"/>
          <cell r="AC183"/>
        </row>
        <row r="184">
          <cell r="E184"/>
          <cell r="AB184"/>
          <cell r="AC184"/>
        </row>
        <row r="185">
          <cell r="E185"/>
          <cell r="AB185"/>
          <cell r="AC185"/>
        </row>
        <row r="186">
          <cell r="E186"/>
          <cell r="AB186"/>
          <cell r="AC186"/>
        </row>
        <row r="187">
          <cell r="E187"/>
          <cell r="AB187"/>
          <cell r="AC187"/>
        </row>
        <row r="188">
          <cell r="E188"/>
          <cell r="AB188"/>
          <cell r="AC188"/>
        </row>
        <row r="189">
          <cell r="E189"/>
          <cell r="AB189"/>
          <cell r="AC189"/>
        </row>
        <row r="190">
          <cell r="E190"/>
          <cell r="AB190"/>
          <cell r="AC190"/>
        </row>
        <row r="191">
          <cell r="E191"/>
          <cell r="AB191"/>
          <cell r="AC191"/>
        </row>
        <row r="192">
          <cell r="E192"/>
          <cell r="AB192"/>
          <cell r="AC192"/>
        </row>
        <row r="193">
          <cell r="E193"/>
          <cell r="AB193"/>
          <cell r="AC193"/>
        </row>
        <row r="194">
          <cell r="E194"/>
          <cell r="AB194"/>
          <cell r="AC194"/>
        </row>
        <row r="195">
          <cell r="E195"/>
          <cell r="AB195"/>
          <cell r="AC195"/>
        </row>
        <row r="196">
          <cell r="E196"/>
          <cell r="AB196"/>
          <cell r="AC196"/>
        </row>
        <row r="197">
          <cell r="E197"/>
          <cell r="AB197"/>
          <cell r="AC197"/>
        </row>
        <row r="198">
          <cell r="E198"/>
          <cell r="AB198"/>
          <cell r="AC198"/>
        </row>
        <row r="199">
          <cell r="E199"/>
          <cell r="AB199"/>
          <cell r="AC199"/>
        </row>
        <row r="200">
          <cell r="E200"/>
          <cell r="AB200"/>
          <cell r="AC200"/>
        </row>
        <row r="201">
          <cell r="E201"/>
          <cell r="AB201"/>
          <cell r="AC201"/>
        </row>
        <row r="202">
          <cell r="E202"/>
          <cell r="AB202"/>
          <cell r="AC202"/>
        </row>
        <row r="203">
          <cell r="E203"/>
          <cell r="AB203"/>
          <cell r="AC203"/>
        </row>
        <row r="204">
          <cell r="E204"/>
          <cell r="AB204"/>
          <cell r="AC204"/>
        </row>
        <row r="205">
          <cell r="E205"/>
          <cell r="AB205"/>
          <cell r="AC205"/>
        </row>
        <row r="206">
          <cell r="E206"/>
          <cell r="AB206"/>
          <cell r="AC206"/>
        </row>
        <row r="207">
          <cell r="E207"/>
          <cell r="AB207"/>
          <cell r="AC207"/>
        </row>
        <row r="208">
          <cell r="E208"/>
          <cell r="AB208"/>
          <cell r="AC208"/>
        </row>
        <row r="209">
          <cell r="E209"/>
          <cell r="AB209"/>
          <cell r="AC209"/>
        </row>
        <row r="210">
          <cell r="E210"/>
          <cell r="AB210"/>
          <cell r="AC210"/>
        </row>
        <row r="211">
          <cell r="E211"/>
          <cell r="AB211"/>
          <cell r="AC211"/>
        </row>
        <row r="212">
          <cell r="E212"/>
          <cell r="AB212"/>
          <cell r="AC212"/>
        </row>
        <row r="213">
          <cell r="E213"/>
          <cell r="AB213"/>
          <cell r="AC213"/>
        </row>
        <row r="214">
          <cell r="E214"/>
          <cell r="AB214"/>
          <cell r="AC214"/>
        </row>
        <row r="215">
          <cell r="E215"/>
          <cell r="AB215"/>
          <cell r="AC215"/>
        </row>
        <row r="216">
          <cell r="E216"/>
          <cell r="AB216"/>
          <cell r="AC216"/>
        </row>
        <row r="217">
          <cell r="E217"/>
          <cell r="AB217"/>
          <cell r="AC217"/>
        </row>
        <row r="218">
          <cell r="E218"/>
          <cell r="AB218"/>
          <cell r="AC218"/>
        </row>
        <row r="219">
          <cell r="E219"/>
          <cell r="AB219"/>
          <cell r="AC219"/>
        </row>
        <row r="220">
          <cell r="E220"/>
          <cell r="AB220"/>
          <cell r="AC220"/>
        </row>
        <row r="221">
          <cell r="E221"/>
          <cell r="AB221"/>
          <cell r="AC221"/>
        </row>
        <row r="222">
          <cell r="E222"/>
          <cell r="AB222"/>
          <cell r="AC222"/>
        </row>
        <row r="223">
          <cell r="E223"/>
          <cell r="AB223"/>
          <cell r="AC223"/>
        </row>
        <row r="224">
          <cell r="E224"/>
          <cell r="AB224"/>
          <cell r="AC224"/>
        </row>
        <row r="225">
          <cell r="E225"/>
          <cell r="AB225"/>
          <cell r="AC225"/>
        </row>
        <row r="226">
          <cell r="E226"/>
          <cell r="AB226"/>
          <cell r="AC226"/>
        </row>
        <row r="227">
          <cell r="E227"/>
          <cell r="AB227"/>
          <cell r="AC227"/>
        </row>
        <row r="228">
          <cell r="E228"/>
          <cell r="AB228"/>
          <cell r="AC228"/>
        </row>
        <row r="229">
          <cell r="E229"/>
          <cell r="AB229"/>
          <cell r="AC229"/>
        </row>
        <row r="230">
          <cell r="E230"/>
          <cell r="AB230"/>
          <cell r="AC230"/>
        </row>
        <row r="231">
          <cell r="E231"/>
          <cell r="AB231"/>
          <cell r="AC231"/>
        </row>
        <row r="232">
          <cell r="E232"/>
          <cell r="AB232"/>
          <cell r="AC232"/>
        </row>
        <row r="233">
          <cell r="E233"/>
          <cell r="AB233"/>
          <cell r="AC233"/>
        </row>
        <row r="234">
          <cell r="E234"/>
          <cell r="AB234"/>
          <cell r="AC234"/>
        </row>
        <row r="235">
          <cell r="E235"/>
          <cell r="AB235"/>
          <cell r="AC235"/>
        </row>
        <row r="236">
          <cell r="E236"/>
          <cell r="AB236"/>
          <cell r="AC236"/>
        </row>
        <row r="237">
          <cell r="E237"/>
          <cell r="AB237"/>
          <cell r="AC237"/>
        </row>
        <row r="238">
          <cell r="E238"/>
          <cell r="AB238"/>
          <cell r="AC238"/>
        </row>
        <row r="239">
          <cell r="E239"/>
          <cell r="AB239"/>
          <cell r="AC239"/>
        </row>
        <row r="240">
          <cell r="E240"/>
          <cell r="AB240"/>
          <cell r="AC240"/>
        </row>
        <row r="241">
          <cell r="E241"/>
          <cell r="AB241"/>
          <cell r="AC241"/>
        </row>
        <row r="242">
          <cell r="E242"/>
          <cell r="AB242"/>
          <cell r="AC242"/>
        </row>
        <row r="243">
          <cell r="E243"/>
          <cell r="AB243"/>
          <cell r="AC243"/>
        </row>
        <row r="244">
          <cell r="E244"/>
          <cell r="AB244"/>
          <cell r="AC244"/>
        </row>
        <row r="245">
          <cell r="E245"/>
          <cell r="AB245"/>
          <cell r="AC245"/>
        </row>
        <row r="246">
          <cell r="E246"/>
          <cell r="AB246"/>
          <cell r="AC246"/>
        </row>
        <row r="247">
          <cell r="E247"/>
          <cell r="AB247"/>
          <cell r="AC247"/>
        </row>
        <row r="248">
          <cell r="E248"/>
          <cell r="AB248"/>
          <cell r="AC248"/>
        </row>
        <row r="249">
          <cell r="E249"/>
          <cell r="AB249"/>
          <cell r="AC249"/>
        </row>
        <row r="250">
          <cell r="E250"/>
          <cell r="AB250"/>
          <cell r="AC250"/>
        </row>
        <row r="251">
          <cell r="E251"/>
          <cell r="AB251"/>
          <cell r="AC251"/>
        </row>
        <row r="252">
          <cell r="E252"/>
          <cell r="AB252"/>
          <cell r="AC252"/>
        </row>
        <row r="253">
          <cell r="E253"/>
          <cell r="AB253"/>
          <cell r="AC253"/>
        </row>
        <row r="254">
          <cell r="E254"/>
          <cell r="AB254"/>
          <cell r="AC254"/>
        </row>
        <row r="255">
          <cell r="E255"/>
          <cell r="AB255"/>
          <cell r="AC255"/>
        </row>
        <row r="256">
          <cell r="E256"/>
          <cell r="AB256"/>
          <cell r="AC256"/>
        </row>
        <row r="257">
          <cell r="E257"/>
          <cell r="AB257"/>
          <cell r="AC257"/>
        </row>
        <row r="258">
          <cell r="E258"/>
          <cell r="AB258"/>
          <cell r="AC258"/>
        </row>
        <row r="259">
          <cell r="E259"/>
          <cell r="AB259"/>
          <cell r="AC259"/>
        </row>
        <row r="260">
          <cell r="E260"/>
          <cell r="AB260"/>
          <cell r="AC260"/>
        </row>
        <row r="261">
          <cell r="E261"/>
          <cell r="AB261"/>
          <cell r="AC261"/>
        </row>
        <row r="262">
          <cell r="E262"/>
          <cell r="AB262"/>
          <cell r="AC262"/>
        </row>
        <row r="263">
          <cell r="E263"/>
          <cell r="AB263"/>
          <cell r="AC263"/>
        </row>
        <row r="264">
          <cell r="E264"/>
          <cell r="AB264"/>
          <cell r="AC264"/>
        </row>
        <row r="265">
          <cell r="E265"/>
          <cell r="AB265"/>
          <cell r="AC265"/>
        </row>
        <row r="266">
          <cell r="E266"/>
          <cell r="AB266"/>
          <cell r="AC266"/>
        </row>
        <row r="267">
          <cell r="E267"/>
          <cell r="AB267"/>
          <cell r="AC267"/>
        </row>
        <row r="268">
          <cell r="E268"/>
          <cell r="AB268"/>
          <cell r="AC268"/>
        </row>
        <row r="269">
          <cell r="E269"/>
          <cell r="AB269"/>
          <cell r="AC269"/>
        </row>
        <row r="270">
          <cell r="E270"/>
          <cell r="AB270"/>
          <cell r="AC270"/>
        </row>
        <row r="271">
          <cell r="E271"/>
          <cell r="AB271"/>
          <cell r="AC271"/>
        </row>
        <row r="272">
          <cell r="E272"/>
          <cell r="AB272"/>
          <cell r="AC272"/>
        </row>
        <row r="273">
          <cell r="E273"/>
          <cell r="AB273"/>
          <cell r="AC273"/>
        </row>
        <row r="274">
          <cell r="E274"/>
          <cell r="AB274"/>
          <cell r="AC274"/>
        </row>
        <row r="275">
          <cell r="E275"/>
          <cell r="AB275"/>
          <cell r="AC275"/>
        </row>
        <row r="276">
          <cell r="E276"/>
          <cell r="AB276"/>
          <cell r="AC276"/>
        </row>
        <row r="277">
          <cell r="E277"/>
          <cell r="AB277"/>
          <cell r="AC277"/>
        </row>
        <row r="278">
          <cell r="E278"/>
          <cell r="AB278"/>
          <cell r="AC278"/>
        </row>
        <row r="279">
          <cell r="E279"/>
          <cell r="AB279"/>
          <cell r="AC279"/>
        </row>
        <row r="280">
          <cell r="E280"/>
          <cell r="AB280"/>
          <cell r="AC280"/>
        </row>
        <row r="281">
          <cell r="E281"/>
          <cell r="AB281"/>
          <cell r="AC281"/>
        </row>
        <row r="282">
          <cell r="E282"/>
          <cell r="AB282"/>
          <cell r="AC282"/>
        </row>
        <row r="283">
          <cell r="E283"/>
          <cell r="AB283"/>
          <cell r="AC283"/>
        </row>
        <row r="284">
          <cell r="E284"/>
          <cell r="AB284"/>
          <cell r="AC284"/>
        </row>
        <row r="285">
          <cell r="E285"/>
          <cell r="AB285"/>
          <cell r="AC285"/>
        </row>
        <row r="286">
          <cell r="E286"/>
          <cell r="AB286"/>
          <cell r="AC286"/>
        </row>
        <row r="287">
          <cell r="E287"/>
          <cell r="AB287"/>
          <cell r="AC287"/>
        </row>
        <row r="288">
          <cell r="E288"/>
          <cell r="AB288"/>
          <cell r="AC288"/>
        </row>
        <row r="289">
          <cell r="E289"/>
          <cell r="AB289"/>
          <cell r="AC289"/>
        </row>
        <row r="290">
          <cell r="E290"/>
          <cell r="AB290"/>
          <cell r="AC290"/>
        </row>
        <row r="291">
          <cell r="E291"/>
          <cell r="AB291"/>
          <cell r="AC291"/>
        </row>
        <row r="292">
          <cell r="E292"/>
          <cell r="AB292"/>
          <cell r="AC292"/>
        </row>
        <row r="293">
          <cell r="E293"/>
          <cell r="AB293"/>
          <cell r="AC293"/>
        </row>
        <row r="294">
          <cell r="E294"/>
          <cell r="AB294"/>
          <cell r="AC294"/>
        </row>
        <row r="295">
          <cell r="E295"/>
          <cell r="AB295"/>
          <cell r="AC295"/>
        </row>
        <row r="296">
          <cell r="E296"/>
          <cell r="AB296"/>
          <cell r="AC296"/>
        </row>
        <row r="297">
          <cell r="E297"/>
          <cell r="AB297"/>
          <cell r="AC297"/>
        </row>
        <row r="298">
          <cell r="E298"/>
          <cell r="AB298"/>
          <cell r="AC298"/>
        </row>
        <row r="299">
          <cell r="E299"/>
          <cell r="AB299"/>
          <cell r="AC299"/>
        </row>
        <row r="300">
          <cell r="E300"/>
          <cell r="AB300"/>
          <cell r="AC300"/>
        </row>
        <row r="301">
          <cell r="E301"/>
          <cell r="AB301"/>
          <cell r="AC301"/>
        </row>
        <row r="302">
          <cell r="E302"/>
          <cell r="AB302"/>
          <cell r="AC302"/>
        </row>
        <row r="303">
          <cell r="E303"/>
          <cell r="AB303"/>
          <cell r="AC303"/>
        </row>
        <row r="304">
          <cell r="E304"/>
          <cell r="AB304"/>
          <cell r="AC304"/>
        </row>
        <row r="305">
          <cell r="E305"/>
          <cell r="AB305"/>
          <cell r="AC305"/>
        </row>
        <row r="306">
          <cell r="E306"/>
          <cell r="AB306"/>
          <cell r="AC306"/>
        </row>
        <row r="307">
          <cell r="E307"/>
          <cell r="AB307"/>
          <cell r="AC307"/>
        </row>
        <row r="308">
          <cell r="E308"/>
          <cell r="AB308"/>
          <cell r="AC308"/>
        </row>
        <row r="309">
          <cell r="E309"/>
          <cell r="AB309"/>
          <cell r="AC309"/>
        </row>
        <row r="310">
          <cell r="E310"/>
          <cell r="AB310"/>
          <cell r="AC310"/>
        </row>
        <row r="311">
          <cell r="E311"/>
          <cell r="AB311"/>
          <cell r="AC311"/>
        </row>
        <row r="312">
          <cell r="E312"/>
          <cell r="AB312"/>
          <cell r="AC312"/>
        </row>
        <row r="313">
          <cell r="E313"/>
          <cell r="AB313"/>
          <cell r="AC313"/>
        </row>
        <row r="314">
          <cell r="E314"/>
          <cell r="AB314"/>
          <cell r="AC314"/>
        </row>
        <row r="315">
          <cell r="E315"/>
          <cell r="AB315"/>
          <cell r="AC315"/>
        </row>
        <row r="316">
          <cell r="E316"/>
          <cell r="AB316"/>
          <cell r="AC316"/>
        </row>
        <row r="317">
          <cell r="E317"/>
          <cell r="AB317"/>
          <cell r="AC317"/>
        </row>
        <row r="318">
          <cell r="E318"/>
          <cell r="AB318"/>
          <cell r="AC318"/>
        </row>
        <row r="319">
          <cell r="E319"/>
          <cell r="AB319"/>
          <cell r="AC319"/>
        </row>
        <row r="320">
          <cell r="E320"/>
          <cell r="AB320"/>
          <cell r="AC320"/>
        </row>
        <row r="321">
          <cell r="E321"/>
          <cell r="AB321"/>
          <cell r="AC321"/>
        </row>
        <row r="322">
          <cell r="E322"/>
          <cell r="AB322"/>
          <cell r="AC322"/>
        </row>
        <row r="323">
          <cell r="E323"/>
          <cell r="AB323"/>
          <cell r="AC323"/>
        </row>
        <row r="324">
          <cell r="E324"/>
          <cell r="AB324"/>
          <cell r="AC324"/>
        </row>
        <row r="325">
          <cell r="E325"/>
          <cell r="AB325"/>
          <cell r="AC325"/>
        </row>
        <row r="326">
          <cell r="E326"/>
          <cell r="AB326"/>
          <cell r="AC326"/>
        </row>
        <row r="327">
          <cell r="E327"/>
          <cell r="AB327"/>
          <cell r="AC327"/>
        </row>
        <row r="328">
          <cell r="E328"/>
          <cell r="AB328"/>
          <cell r="AC328"/>
        </row>
        <row r="329">
          <cell r="E329"/>
          <cell r="AB329"/>
          <cell r="AC329"/>
        </row>
        <row r="330">
          <cell r="E330"/>
          <cell r="AB330"/>
          <cell r="AC330"/>
        </row>
        <row r="331">
          <cell r="E331"/>
          <cell r="AB331"/>
          <cell r="AC331"/>
        </row>
        <row r="332">
          <cell r="E332"/>
          <cell r="AB332"/>
          <cell r="AC332"/>
        </row>
        <row r="333">
          <cell r="E333"/>
          <cell r="AB333"/>
          <cell r="AC333"/>
        </row>
        <row r="334">
          <cell r="E334"/>
          <cell r="AB334"/>
          <cell r="AC334"/>
        </row>
        <row r="335">
          <cell r="E335"/>
          <cell r="AB335"/>
          <cell r="AC335"/>
        </row>
        <row r="336">
          <cell r="E336"/>
          <cell r="AB336"/>
          <cell r="AC336"/>
        </row>
        <row r="337">
          <cell r="E337"/>
          <cell r="AB337"/>
          <cell r="AC337"/>
        </row>
        <row r="338">
          <cell r="E338"/>
          <cell r="AB338"/>
          <cell r="AC338"/>
        </row>
        <row r="339">
          <cell r="E339"/>
          <cell r="AB339"/>
          <cell r="AC339"/>
        </row>
        <row r="340">
          <cell r="E340"/>
          <cell r="AB340"/>
          <cell r="AC340"/>
        </row>
        <row r="341">
          <cell r="E341"/>
          <cell r="AB341"/>
          <cell r="AC341"/>
        </row>
        <row r="342">
          <cell r="E342"/>
          <cell r="AB342"/>
          <cell r="AC342"/>
        </row>
        <row r="343">
          <cell r="E343"/>
          <cell r="AB343"/>
          <cell r="AC343"/>
        </row>
        <row r="344">
          <cell r="E344"/>
          <cell r="AB344"/>
          <cell r="AC344"/>
        </row>
        <row r="345">
          <cell r="E345"/>
          <cell r="AB345"/>
          <cell r="AC345"/>
        </row>
        <row r="346">
          <cell r="E346"/>
          <cell r="AB346"/>
          <cell r="AC346"/>
        </row>
        <row r="347">
          <cell r="E347"/>
          <cell r="AB347"/>
          <cell r="AC347"/>
        </row>
        <row r="348">
          <cell r="E348"/>
          <cell r="AB348"/>
          <cell r="AC348"/>
        </row>
        <row r="349">
          <cell r="E349"/>
          <cell r="AB349"/>
          <cell r="AC349"/>
        </row>
        <row r="350">
          <cell r="E350"/>
          <cell r="AB350"/>
          <cell r="AC350"/>
        </row>
        <row r="351">
          <cell r="E351"/>
          <cell r="AB351"/>
          <cell r="AC351"/>
        </row>
        <row r="352">
          <cell r="E352"/>
          <cell r="AB352"/>
          <cell r="AC352"/>
        </row>
        <row r="353">
          <cell r="E353"/>
          <cell r="AB353"/>
          <cell r="AC353"/>
        </row>
        <row r="354">
          <cell r="E354"/>
          <cell r="AB354"/>
          <cell r="AC354"/>
        </row>
        <row r="355">
          <cell r="E355"/>
          <cell r="AB355"/>
          <cell r="AC355"/>
        </row>
        <row r="356">
          <cell r="E356"/>
          <cell r="AB356"/>
          <cell r="AC356"/>
        </row>
        <row r="357">
          <cell r="E357"/>
          <cell r="AB357"/>
          <cell r="AC357"/>
        </row>
        <row r="358">
          <cell r="E358"/>
          <cell r="AB358"/>
          <cell r="AC358"/>
        </row>
        <row r="359">
          <cell r="E359"/>
          <cell r="AB359"/>
          <cell r="AC359"/>
        </row>
        <row r="360">
          <cell r="E360"/>
          <cell r="AB360"/>
          <cell r="AC360"/>
        </row>
        <row r="361">
          <cell r="E361"/>
          <cell r="AB361"/>
          <cell r="AC361"/>
        </row>
        <row r="362">
          <cell r="E362"/>
          <cell r="AB362"/>
          <cell r="AC362"/>
        </row>
        <row r="363">
          <cell r="E363"/>
          <cell r="AB363"/>
          <cell r="AC363"/>
        </row>
        <row r="364">
          <cell r="E364"/>
          <cell r="AB364"/>
          <cell r="AC364"/>
        </row>
        <row r="365">
          <cell r="E365"/>
          <cell r="AB365"/>
          <cell r="AC365"/>
        </row>
        <row r="366">
          <cell r="E366"/>
          <cell r="AB366"/>
          <cell r="AC366"/>
        </row>
        <row r="367">
          <cell r="E367"/>
          <cell r="AB367"/>
          <cell r="AC367"/>
        </row>
        <row r="368">
          <cell r="E368"/>
          <cell r="AB368"/>
          <cell r="AC368"/>
        </row>
        <row r="369">
          <cell r="E369"/>
          <cell r="AB369"/>
          <cell r="AC369"/>
        </row>
        <row r="370">
          <cell r="E370"/>
          <cell r="AB370"/>
          <cell r="AC370"/>
        </row>
        <row r="371">
          <cell r="E371"/>
          <cell r="AB371"/>
          <cell r="AC371"/>
        </row>
        <row r="372">
          <cell r="E372"/>
          <cell r="AB372"/>
          <cell r="AC372"/>
        </row>
        <row r="373">
          <cell r="E373"/>
          <cell r="AB373"/>
          <cell r="AC373"/>
        </row>
        <row r="374">
          <cell r="E374"/>
          <cell r="AB374"/>
          <cell r="AC374"/>
        </row>
        <row r="375">
          <cell r="E375"/>
          <cell r="AB375"/>
          <cell r="AC375"/>
        </row>
        <row r="376">
          <cell r="E376"/>
          <cell r="AB376"/>
          <cell r="AC376"/>
        </row>
        <row r="377">
          <cell r="E377"/>
          <cell r="AB377"/>
          <cell r="AC377"/>
        </row>
        <row r="378">
          <cell r="E378"/>
          <cell r="AB378"/>
          <cell r="AC378"/>
        </row>
        <row r="379">
          <cell r="E379"/>
          <cell r="AB379"/>
          <cell r="AC379"/>
        </row>
        <row r="380">
          <cell r="E380"/>
          <cell r="AB380"/>
          <cell r="AC380"/>
        </row>
        <row r="381">
          <cell r="E381"/>
          <cell r="AB381"/>
          <cell r="AC381"/>
        </row>
        <row r="382">
          <cell r="E382"/>
          <cell r="AB382"/>
          <cell r="AC382"/>
        </row>
        <row r="383">
          <cell r="E383"/>
          <cell r="AB383"/>
          <cell r="AC383"/>
        </row>
        <row r="384">
          <cell r="E384"/>
          <cell r="AB384"/>
          <cell r="AC384"/>
        </row>
        <row r="385">
          <cell r="E385"/>
          <cell r="AB385"/>
          <cell r="AC385"/>
        </row>
        <row r="386">
          <cell r="E386"/>
          <cell r="AB386"/>
          <cell r="AC386"/>
        </row>
        <row r="387">
          <cell r="E387"/>
          <cell r="AB387"/>
          <cell r="AC387"/>
        </row>
        <row r="388">
          <cell r="E388"/>
          <cell r="AB388"/>
          <cell r="AC388"/>
        </row>
        <row r="389">
          <cell r="E389"/>
          <cell r="AB389"/>
          <cell r="AC389"/>
        </row>
        <row r="390">
          <cell r="E390"/>
          <cell r="AB390"/>
          <cell r="AC390"/>
        </row>
        <row r="391">
          <cell r="E391"/>
          <cell r="AB391"/>
          <cell r="AC391"/>
        </row>
        <row r="392">
          <cell r="E392"/>
          <cell r="AB392"/>
          <cell r="AC392"/>
        </row>
        <row r="393">
          <cell r="E393"/>
          <cell r="AB393"/>
          <cell r="AC393"/>
        </row>
        <row r="394">
          <cell r="E394"/>
          <cell r="AB394"/>
          <cell r="AC394"/>
        </row>
        <row r="395">
          <cell r="E395"/>
          <cell r="AB395"/>
          <cell r="AC395"/>
        </row>
        <row r="396">
          <cell r="E396"/>
          <cell r="AB396"/>
          <cell r="AC396"/>
        </row>
        <row r="397">
          <cell r="E397"/>
          <cell r="AB397"/>
          <cell r="AC397"/>
        </row>
        <row r="398">
          <cell r="E398"/>
          <cell r="AB398"/>
          <cell r="AC398"/>
        </row>
        <row r="399">
          <cell r="E399"/>
          <cell r="AB399"/>
          <cell r="AC399"/>
        </row>
        <row r="400">
          <cell r="E400"/>
          <cell r="AB400"/>
          <cell r="AC400"/>
        </row>
        <row r="401">
          <cell r="E401"/>
          <cell r="AB401"/>
          <cell r="AC401"/>
        </row>
        <row r="402">
          <cell r="E402"/>
          <cell r="AB402"/>
          <cell r="AC402"/>
        </row>
        <row r="403">
          <cell r="E403"/>
          <cell r="AB403"/>
          <cell r="AC403"/>
        </row>
        <row r="404">
          <cell r="E404"/>
          <cell r="AB404"/>
          <cell r="AC404"/>
        </row>
        <row r="405">
          <cell r="E405"/>
          <cell r="AB405"/>
          <cell r="AC405"/>
        </row>
        <row r="406">
          <cell r="E406"/>
          <cell r="AB406"/>
          <cell r="AC406"/>
        </row>
        <row r="407">
          <cell r="E407"/>
          <cell r="AB407"/>
          <cell r="AC407"/>
        </row>
        <row r="408">
          <cell r="E408"/>
          <cell r="AB408"/>
          <cell r="AC408"/>
        </row>
        <row r="409">
          <cell r="E409"/>
          <cell r="AB409"/>
          <cell r="AC409"/>
        </row>
        <row r="410">
          <cell r="E410"/>
          <cell r="AB410"/>
          <cell r="AC410"/>
        </row>
        <row r="411">
          <cell r="E411"/>
          <cell r="AB411"/>
          <cell r="AC411"/>
        </row>
        <row r="412">
          <cell r="E412"/>
          <cell r="AB412"/>
          <cell r="AC412"/>
        </row>
        <row r="413">
          <cell r="E413"/>
          <cell r="AB413"/>
          <cell r="AC413"/>
        </row>
        <row r="414">
          <cell r="E414"/>
          <cell r="AB414"/>
          <cell r="AC414"/>
        </row>
        <row r="415">
          <cell r="E415"/>
          <cell r="AB415"/>
          <cell r="AC415"/>
        </row>
        <row r="416">
          <cell r="E416"/>
          <cell r="AB416"/>
          <cell r="AC416"/>
        </row>
        <row r="417">
          <cell r="E417"/>
          <cell r="AB417"/>
          <cell r="AC417"/>
        </row>
        <row r="418">
          <cell r="E418"/>
          <cell r="AB418"/>
          <cell r="AC418"/>
        </row>
        <row r="419">
          <cell r="E419"/>
          <cell r="AB419"/>
          <cell r="AC419"/>
        </row>
        <row r="420">
          <cell r="E420"/>
          <cell r="AB420"/>
          <cell r="AC420"/>
        </row>
        <row r="421">
          <cell r="E421"/>
          <cell r="AB421"/>
          <cell r="AC421"/>
        </row>
        <row r="422">
          <cell r="E422"/>
          <cell r="AB422"/>
          <cell r="AC422"/>
        </row>
        <row r="423">
          <cell r="E423"/>
          <cell r="AB423"/>
          <cell r="AC423"/>
        </row>
        <row r="424">
          <cell r="E424"/>
          <cell r="AB424"/>
          <cell r="AC424"/>
        </row>
        <row r="425">
          <cell r="E425"/>
          <cell r="AB425"/>
          <cell r="AC425"/>
        </row>
        <row r="426">
          <cell r="E426"/>
          <cell r="AB426"/>
          <cell r="AC426"/>
        </row>
        <row r="427">
          <cell r="E427"/>
          <cell r="AB427"/>
          <cell r="AC427"/>
        </row>
        <row r="428">
          <cell r="E428"/>
          <cell r="AB428"/>
          <cell r="AC428"/>
        </row>
        <row r="429">
          <cell r="E429"/>
          <cell r="AB429"/>
          <cell r="AC429"/>
        </row>
        <row r="430">
          <cell r="E430"/>
          <cell r="AB430"/>
          <cell r="AC430"/>
        </row>
        <row r="431">
          <cell r="E431"/>
          <cell r="AB431"/>
          <cell r="AC431"/>
        </row>
        <row r="432">
          <cell r="E432"/>
          <cell r="AB432"/>
          <cell r="AC432"/>
        </row>
        <row r="433">
          <cell r="E433"/>
          <cell r="AB433"/>
          <cell r="AC433"/>
        </row>
        <row r="434">
          <cell r="E434"/>
          <cell r="AB434"/>
          <cell r="AC434"/>
        </row>
        <row r="435">
          <cell r="E435"/>
          <cell r="AB435"/>
          <cell r="AC435"/>
        </row>
        <row r="436">
          <cell r="E436"/>
          <cell r="AB436"/>
          <cell r="AC436"/>
        </row>
        <row r="437">
          <cell r="E437"/>
          <cell r="AB437"/>
          <cell r="AC437"/>
        </row>
        <row r="438">
          <cell r="E438"/>
          <cell r="AB438"/>
          <cell r="AC438"/>
        </row>
        <row r="439">
          <cell r="E439"/>
          <cell r="AB439"/>
          <cell r="AC439"/>
        </row>
        <row r="440">
          <cell r="E440"/>
          <cell r="AB440"/>
          <cell r="AC440"/>
        </row>
        <row r="441">
          <cell r="E441"/>
          <cell r="AB441"/>
          <cell r="AC441"/>
        </row>
        <row r="442">
          <cell r="E442"/>
          <cell r="AB442"/>
          <cell r="AC442"/>
        </row>
        <row r="443">
          <cell r="E443"/>
          <cell r="AB443"/>
          <cell r="AC443"/>
        </row>
        <row r="444">
          <cell r="E444"/>
          <cell r="AB444"/>
          <cell r="AC444"/>
        </row>
        <row r="445">
          <cell r="E445"/>
          <cell r="AB445"/>
          <cell r="AC445"/>
        </row>
        <row r="446">
          <cell r="E446"/>
          <cell r="AB446"/>
          <cell r="AC446"/>
        </row>
        <row r="447">
          <cell r="E447"/>
          <cell r="AB447"/>
          <cell r="AC447"/>
        </row>
        <row r="448">
          <cell r="E448"/>
          <cell r="AB448"/>
          <cell r="AC448"/>
        </row>
        <row r="449">
          <cell r="E449"/>
          <cell r="AB449"/>
          <cell r="AC449"/>
        </row>
        <row r="450">
          <cell r="E450"/>
          <cell r="AB450"/>
          <cell r="AC450"/>
        </row>
        <row r="451">
          <cell r="E451"/>
          <cell r="AB451"/>
          <cell r="AC451"/>
        </row>
        <row r="452">
          <cell r="E452"/>
          <cell r="AB452"/>
          <cell r="AC452"/>
        </row>
        <row r="453">
          <cell r="E453"/>
          <cell r="AB453"/>
          <cell r="AC453"/>
        </row>
        <row r="454">
          <cell r="E454"/>
          <cell r="AB454"/>
          <cell r="AC454"/>
        </row>
        <row r="455">
          <cell r="E455"/>
          <cell r="AB455"/>
          <cell r="AC455"/>
        </row>
        <row r="456">
          <cell r="E456"/>
          <cell r="AB456"/>
          <cell r="AC456"/>
        </row>
        <row r="457">
          <cell r="E457"/>
          <cell r="AB457"/>
          <cell r="AC457"/>
        </row>
        <row r="458">
          <cell r="E458"/>
          <cell r="AB458"/>
          <cell r="AC458"/>
        </row>
        <row r="459">
          <cell r="E459"/>
          <cell r="AB459"/>
          <cell r="AC459"/>
        </row>
        <row r="460">
          <cell r="E460"/>
          <cell r="AB460"/>
          <cell r="AC460"/>
        </row>
        <row r="461">
          <cell r="E461"/>
          <cell r="AB461"/>
          <cell r="AC461"/>
        </row>
        <row r="462">
          <cell r="E462"/>
          <cell r="AB462"/>
          <cell r="AC462"/>
        </row>
        <row r="463">
          <cell r="E463"/>
          <cell r="AB463"/>
          <cell r="AC463"/>
        </row>
        <row r="464">
          <cell r="E464"/>
          <cell r="AB464"/>
          <cell r="AC464"/>
        </row>
        <row r="465">
          <cell r="E465"/>
          <cell r="AB465"/>
          <cell r="AC465"/>
        </row>
        <row r="466">
          <cell r="E466"/>
          <cell r="AB466"/>
          <cell r="AC466"/>
        </row>
        <row r="467">
          <cell r="E467"/>
          <cell r="AB467"/>
          <cell r="AC467"/>
        </row>
        <row r="468">
          <cell r="E468"/>
          <cell r="AB468"/>
          <cell r="AC468"/>
        </row>
        <row r="469">
          <cell r="E469"/>
          <cell r="AB469"/>
          <cell r="AC469"/>
        </row>
        <row r="470">
          <cell r="E470"/>
          <cell r="AB470"/>
          <cell r="AC470"/>
        </row>
        <row r="471">
          <cell r="E471"/>
          <cell r="AB471"/>
          <cell r="AC471"/>
        </row>
        <row r="472">
          <cell r="E472"/>
          <cell r="AB472"/>
          <cell r="AC472"/>
        </row>
        <row r="473">
          <cell r="E473"/>
          <cell r="AB473"/>
          <cell r="AC473"/>
        </row>
        <row r="474">
          <cell r="E474"/>
          <cell r="AB474"/>
          <cell r="AC474"/>
        </row>
        <row r="475">
          <cell r="E475"/>
          <cell r="AB475"/>
          <cell r="AC475"/>
        </row>
        <row r="476">
          <cell r="E476"/>
          <cell r="AB476"/>
          <cell r="AC476"/>
        </row>
        <row r="477">
          <cell r="E477"/>
          <cell r="AB477"/>
          <cell r="AC477"/>
        </row>
        <row r="478">
          <cell r="E478"/>
          <cell r="AB478"/>
          <cell r="AC478"/>
        </row>
        <row r="479">
          <cell r="E479"/>
          <cell r="AB479"/>
          <cell r="AC479"/>
        </row>
        <row r="480">
          <cell r="E480"/>
          <cell r="AB480"/>
          <cell r="AC480"/>
        </row>
        <row r="481">
          <cell r="E481"/>
          <cell r="AB481"/>
          <cell r="AC481"/>
        </row>
        <row r="482">
          <cell r="E482"/>
          <cell r="AB482"/>
          <cell r="AC482"/>
        </row>
        <row r="483">
          <cell r="E483"/>
          <cell r="AB483"/>
          <cell r="AC483"/>
        </row>
        <row r="484">
          <cell r="E484"/>
          <cell r="AB484"/>
          <cell r="AC484"/>
        </row>
        <row r="485">
          <cell r="E485"/>
          <cell r="AB485"/>
          <cell r="AC485"/>
        </row>
        <row r="486">
          <cell r="E486"/>
          <cell r="AB486"/>
          <cell r="AC486"/>
        </row>
        <row r="487">
          <cell r="E487"/>
          <cell r="AB487"/>
          <cell r="AC487"/>
        </row>
        <row r="488">
          <cell r="E488"/>
          <cell r="AB488"/>
          <cell r="AC488"/>
        </row>
        <row r="489">
          <cell r="E489"/>
          <cell r="AB489"/>
          <cell r="AC489"/>
        </row>
        <row r="490">
          <cell r="E490"/>
          <cell r="AB490"/>
          <cell r="AC490"/>
        </row>
        <row r="491">
          <cell r="E491"/>
          <cell r="AB491"/>
          <cell r="AC491"/>
        </row>
        <row r="492">
          <cell r="E492"/>
          <cell r="AB492"/>
          <cell r="AC492"/>
        </row>
        <row r="493">
          <cell r="E493"/>
          <cell r="AB493"/>
          <cell r="AC493"/>
        </row>
        <row r="494">
          <cell r="E494"/>
          <cell r="AB494"/>
          <cell r="AC494"/>
        </row>
        <row r="495">
          <cell r="E495"/>
          <cell r="AB495"/>
          <cell r="AC495"/>
        </row>
        <row r="496">
          <cell r="E496"/>
          <cell r="AB496"/>
          <cell r="AC496"/>
        </row>
        <row r="497">
          <cell r="E497"/>
          <cell r="AB497"/>
          <cell r="AC497"/>
        </row>
        <row r="498">
          <cell r="E498"/>
          <cell r="AB498"/>
          <cell r="AC498"/>
        </row>
        <row r="499">
          <cell r="E499"/>
          <cell r="AB499"/>
          <cell r="AC499"/>
        </row>
        <row r="500">
          <cell r="E500"/>
          <cell r="AB500"/>
          <cell r="AC500"/>
        </row>
        <row r="501">
          <cell r="E501"/>
          <cell r="AB501"/>
          <cell r="AC501"/>
        </row>
        <row r="502">
          <cell r="E502"/>
          <cell r="AB502"/>
          <cell r="AC502"/>
        </row>
        <row r="503">
          <cell r="E503"/>
          <cell r="AB503"/>
          <cell r="AC503"/>
        </row>
        <row r="504">
          <cell r="E504"/>
          <cell r="AB504"/>
          <cell r="AC504"/>
        </row>
        <row r="505">
          <cell r="E505"/>
          <cell r="AB505"/>
          <cell r="AC505"/>
        </row>
        <row r="506">
          <cell r="E506"/>
          <cell r="AB506"/>
          <cell r="AC506"/>
        </row>
        <row r="507">
          <cell r="E507"/>
          <cell r="AB507"/>
          <cell r="AC507"/>
        </row>
        <row r="508">
          <cell r="E508"/>
          <cell r="AB508"/>
          <cell r="AC508"/>
        </row>
        <row r="509">
          <cell r="E509"/>
          <cell r="AB509"/>
          <cell r="AC509"/>
        </row>
        <row r="510">
          <cell r="E510"/>
          <cell r="AB510"/>
          <cell r="AC510"/>
        </row>
        <row r="511">
          <cell r="E511"/>
          <cell r="AB511"/>
          <cell r="AC511"/>
        </row>
        <row r="512">
          <cell r="E512"/>
          <cell r="AB512"/>
          <cell r="AC512"/>
        </row>
        <row r="513">
          <cell r="E513"/>
          <cell r="AB513"/>
          <cell r="AC513"/>
        </row>
        <row r="514">
          <cell r="E514"/>
          <cell r="AB514"/>
          <cell r="AC514"/>
        </row>
        <row r="515">
          <cell r="E515"/>
          <cell r="AB515"/>
          <cell r="AC515"/>
        </row>
        <row r="516">
          <cell r="E516"/>
          <cell r="AB516"/>
          <cell r="AC516"/>
        </row>
        <row r="517">
          <cell r="E517"/>
          <cell r="AB517"/>
          <cell r="AC517"/>
        </row>
        <row r="518">
          <cell r="E518"/>
          <cell r="AB518"/>
          <cell r="AC518"/>
        </row>
        <row r="519">
          <cell r="E519"/>
          <cell r="AB519"/>
          <cell r="AC519"/>
        </row>
        <row r="520">
          <cell r="E520"/>
          <cell r="AB520"/>
          <cell r="AC520"/>
        </row>
        <row r="521">
          <cell r="E521"/>
          <cell r="AB521"/>
          <cell r="AC521"/>
        </row>
        <row r="522">
          <cell r="E522"/>
          <cell r="AB522"/>
          <cell r="AC522"/>
        </row>
        <row r="523">
          <cell r="E523"/>
          <cell r="AB523"/>
          <cell r="AC523"/>
        </row>
        <row r="524">
          <cell r="E524"/>
          <cell r="AB524"/>
          <cell r="AC524"/>
        </row>
        <row r="525">
          <cell r="E525"/>
          <cell r="AB525"/>
          <cell r="AC525"/>
        </row>
        <row r="526">
          <cell r="E526"/>
          <cell r="AB526"/>
          <cell r="AC526"/>
        </row>
        <row r="527">
          <cell r="E527"/>
          <cell r="AB527"/>
          <cell r="AC527"/>
        </row>
        <row r="528">
          <cell r="E528"/>
          <cell r="AB528"/>
          <cell r="AC528"/>
        </row>
        <row r="529">
          <cell r="E529"/>
          <cell r="AB529"/>
          <cell r="AC529"/>
        </row>
        <row r="530">
          <cell r="E530"/>
          <cell r="AB530"/>
          <cell r="AC530"/>
        </row>
        <row r="531">
          <cell r="E531"/>
          <cell r="AB531"/>
          <cell r="AC531"/>
        </row>
        <row r="532">
          <cell r="E532"/>
          <cell r="AB532"/>
          <cell r="AC532"/>
        </row>
        <row r="533">
          <cell r="E533"/>
          <cell r="AB533"/>
          <cell r="AC533"/>
        </row>
        <row r="534">
          <cell r="E534"/>
          <cell r="AB534"/>
          <cell r="AC534"/>
        </row>
        <row r="535">
          <cell r="E535"/>
          <cell r="AB535"/>
          <cell r="AC535"/>
        </row>
        <row r="536">
          <cell r="E536"/>
          <cell r="AB536"/>
          <cell r="AC536"/>
        </row>
        <row r="537">
          <cell r="E537"/>
          <cell r="AB537"/>
          <cell r="AC537"/>
        </row>
        <row r="538">
          <cell r="E538"/>
          <cell r="AB538"/>
          <cell r="AC538"/>
        </row>
        <row r="539">
          <cell r="E539"/>
          <cell r="AB539"/>
          <cell r="AC539"/>
        </row>
        <row r="540">
          <cell r="E540"/>
          <cell r="AB540"/>
          <cell r="AC540"/>
        </row>
        <row r="541">
          <cell r="E541"/>
          <cell r="AB541"/>
          <cell r="AC541"/>
        </row>
        <row r="542">
          <cell r="E542"/>
          <cell r="AB542"/>
          <cell r="AC542"/>
        </row>
        <row r="543">
          <cell r="E543"/>
          <cell r="AB543"/>
          <cell r="AC543"/>
        </row>
        <row r="544">
          <cell r="E544"/>
          <cell r="AB544"/>
          <cell r="AC544"/>
        </row>
        <row r="545">
          <cell r="E545"/>
          <cell r="AB545"/>
          <cell r="AC545"/>
        </row>
        <row r="546">
          <cell r="E546"/>
          <cell r="AB546"/>
          <cell r="AC546"/>
        </row>
        <row r="547">
          <cell r="E547"/>
          <cell r="AB547"/>
          <cell r="AC547"/>
        </row>
        <row r="548">
          <cell r="E548"/>
          <cell r="AB548"/>
          <cell r="AC548"/>
        </row>
        <row r="549">
          <cell r="E549"/>
          <cell r="AB549"/>
          <cell r="AC549"/>
        </row>
        <row r="550">
          <cell r="E550"/>
          <cell r="AB550"/>
          <cell r="AC550"/>
        </row>
        <row r="551">
          <cell r="E551"/>
          <cell r="AB551"/>
          <cell r="AC551"/>
        </row>
        <row r="552">
          <cell r="E552"/>
          <cell r="AB552"/>
          <cell r="AC552"/>
        </row>
        <row r="553">
          <cell r="E553"/>
          <cell r="AB553"/>
          <cell r="AC553"/>
        </row>
        <row r="554">
          <cell r="E554"/>
          <cell r="AB554"/>
          <cell r="AC554"/>
        </row>
        <row r="555">
          <cell r="E555"/>
          <cell r="AB555"/>
          <cell r="AC555"/>
        </row>
        <row r="556">
          <cell r="E556"/>
          <cell r="AB556"/>
          <cell r="AC556"/>
        </row>
        <row r="557">
          <cell r="E557"/>
          <cell r="AB557"/>
          <cell r="AC557"/>
        </row>
        <row r="558">
          <cell r="E558"/>
          <cell r="AB558"/>
          <cell r="AC558"/>
        </row>
        <row r="559">
          <cell r="E559"/>
          <cell r="AB559"/>
          <cell r="AC559"/>
        </row>
        <row r="560">
          <cell r="E560"/>
          <cell r="AB560"/>
          <cell r="AC560"/>
        </row>
        <row r="561">
          <cell r="E561"/>
          <cell r="AB561"/>
          <cell r="AC561"/>
        </row>
        <row r="562">
          <cell r="E562"/>
          <cell r="AB562"/>
          <cell r="AC562"/>
        </row>
        <row r="563">
          <cell r="E563"/>
          <cell r="AB563"/>
          <cell r="AC563"/>
        </row>
        <row r="564">
          <cell r="E564"/>
          <cell r="AB564"/>
          <cell r="AC564"/>
        </row>
        <row r="565">
          <cell r="E565"/>
          <cell r="AB565"/>
          <cell r="AC565"/>
        </row>
        <row r="566">
          <cell r="E566"/>
          <cell r="AB566"/>
          <cell r="AC566"/>
        </row>
        <row r="567">
          <cell r="E567"/>
          <cell r="AB567"/>
          <cell r="AC567"/>
        </row>
        <row r="568">
          <cell r="E568"/>
          <cell r="AB568"/>
          <cell r="AC568"/>
        </row>
        <row r="569">
          <cell r="E569"/>
          <cell r="AB569"/>
          <cell r="AC569"/>
        </row>
        <row r="570">
          <cell r="E570"/>
          <cell r="AB570"/>
          <cell r="AC570"/>
        </row>
        <row r="571">
          <cell r="E571"/>
          <cell r="AB571"/>
          <cell r="AC571"/>
        </row>
        <row r="572">
          <cell r="E572"/>
          <cell r="AB572"/>
          <cell r="AC572"/>
        </row>
        <row r="573">
          <cell r="E573"/>
          <cell r="AB573"/>
          <cell r="AC573"/>
        </row>
        <row r="574">
          <cell r="E574"/>
          <cell r="AB574"/>
          <cell r="AC574"/>
        </row>
        <row r="575">
          <cell r="E575"/>
          <cell r="AB575"/>
          <cell r="AC575"/>
        </row>
        <row r="576">
          <cell r="E576"/>
          <cell r="AB576"/>
          <cell r="AC576"/>
        </row>
        <row r="577">
          <cell r="E577"/>
          <cell r="AB577"/>
          <cell r="AC577"/>
        </row>
        <row r="578">
          <cell r="E578"/>
          <cell r="AB578"/>
          <cell r="AC578"/>
        </row>
        <row r="579">
          <cell r="E579"/>
          <cell r="AB579"/>
          <cell r="AC579"/>
        </row>
        <row r="580">
          <cell r="E580"/>
          <cell r="AB580"/>
          <cell r="AC580"/>
        </row>
        <row r="581">
          <cell r="E581"/>
          <cell r="AB581"/>
          <cell r="AC581"/>
        </row>
        <row r="582">
          <cell r="E582"/>
          <cell r="AB582"/>
          <cell r="AC582"/>
        </row>
        <row r="583">
          <cell r="E583"/>
          <cell r="AB583"/>
          <cell r="AC583"/>
        </row>
        <row r="584">
          <cell r="E584"/>
          <cell r="AB584"/>
          <cell r="AC584"/>
        </row>
        <row r="585">
          <cell r="E585"/>
          <cell r="AB585"/>
          <cell r="AC585"/>
        </row>
        <row r="586">
          <cell r="E586"/>
          <cell r="AB586"/>
          <cell r="AC586"/>
        </row>
        <row r="587">
          <cell r="E587"/>
          <cell r="AB587"/>
          <cell r="AC587"/>
        </row>
        <row r="588">
          <cell r="E588"/>
          <cell r="AB588"/>
          <cell r="AC588"/>
        </row>
        <row r="589">
          <cell r="E589"/>
          <cell r="AB589"/>
          <cell r="AC589"/>
        </row>
        <row r="590">
          <cell r="E590"/>
          <cell r="AB590"/>
          <cell r="AC590"/>
        </row>
        <row r="591">
          <cell r="E591"/>
          <cell r="AB591"/>
          <cell r="AC591"/>
        </row>
        <row r="592">
          <cell r="E592"/>
          <cell r="AB592"/>
          <cell r="AC592"/>
        </row>
        <row r="593">
          <cell r="E593"/>
          <cell r="AB593"/>
          <cell r="AC593"/>
        </row>
        <row r="594">
          <cell r="E594"/>
          <cell r="AB594"/>
          <cell r="AC594"/>
        </row>
        <row r="595">
          <cell r="E595"/>
          <cell r="AB595"/>
          <cell r="AC595"/>
        </row>
        <row r="596">
          <cell r="E596"/>
          <cell r="AB596"/>
          <cell r="AC596"/>
        </row>
        <row r="597">
          <cell r="E597"/>
          <cell r="AB597"/>
          <cell r="AC597"/>
        </row>
        <row r="598">
          <cell r="E598"/>
          <cell r="AB598"/>
          <cell r="AC598"/>
        </row>
        <row r="599">
          <cell r="E599"/>
          <cell r="AB599"/>
          <cell r="AC599"/>
        </row>
        <row r="600">
          <cell r="E600"/>
          <cell r="AB600"/>
          <cell r="AC600"/>
        </row>
        <row r="601">
          <cell r="E601"/>
          <cell r="AB601"/>
          <cell r="AC601"/>
        </row>
        <row r="602">
          <cell r="E602"/>
          <cell r="AB602"/>
          <cell r="AC602"/>
        </row>
        <row r="603">
          <cell r="E603"/>
          <cell r="AB603"/>
          <cell r="AC603"/>
        </row>
        <row r="604">
          <cell r="E604"/>
          <cell r="AB604"/>
          <cell r="AC604"/>
        </row>
        <row r="605">
          <cell r="E605"/>
          <cell r="AB605"/>
          <cell r="AC605"/>
        </row>
        <row r="606">
          <cell r="E606"/>
          <cell r="AB606"/>
          <cell r="AC606"/>
        </row>
        <row r="607">
          <cell r="E607"/>
          <cell r="AB607"/>
          <cell r="AC607"/>
        </row>
        <row r="608">
          <cell r="E608"/>
          <cell r="AB608"/>
          <cell r="AC608"/>
        </row>
        <row r="609">
          <cell r="E609"/>
          <cell r="AB609"/>
          <cell r="AC609"/>
        </row>
        <row r="610">
          <cell r="E610"/>
          <cell r="AB610"/>
          <cell r="AC610"/>
        </row>
        <row r="611">
          <cell r="E611"/>
          <cell r="AB611"/>
          <cell r="AC611"/>
        </row>
        <row r="612">
          <cell r="E612"/>
          <cell r="AB612"/>
          <cell r="AC612"/>
        </row>
        <row r="613">
          <cell r="E613"/>
          <cell r="AB613"/>
          <cell r="AC613"/>
        </row>
        <row r="614">
          <cell r="E614"/>
          <cell r="AB614"/>
          <cell r="AC614"/>
        </row>
        <row r="615">
          <cell r="E615"/>
          <cell r="AB615"/>
          <cell r="AC615"/>
        </row>
        <row r="616">
          <cell r="E616"/>
          <cell r="AB616"/>
          <cell r="AC616"/>
        </row>
        <row r="617">
          <cell r="E617"/>
          <cell r="AB617"/>
          <cell r="AC617"/>
        </row>
        <row r="618">
          <cell r="E618"/>
          <cell r="AB618"/>
          <cell r="AC618"/>
        </row>
        <row r="619">
          <cell r="E619"/>
          <cell r="AB619"/>
          <cell r="AC619"/>
        </row>
        <row r="620">
          <cell r="E620"/>
          <cell r="AB620"/>
          <cell r="AC620"/>
        </row>
        <row r="621">
          <cell r="E621"/>
          <cell r="AB621"/>
          <cell r="AC621"/>
        </row>
        <row r="622">
          <cell r="E622"/>
          <cell r="AB622"/>
          <cell r="AC622"/>
        </row>
        <row r="623">
          <cell r="E623"/>
          <cell r="AB623"/>
          <cell r="AC623"/>
        </row>
        <row r="624">
          <cell r="E624"/>
          <cell r="AB624"/>
          <cell r="AC624"/>
        </row>
        <row r="625">
          <cell r="E625"/>
          <cell r="AB625"/>
          <cell r="AC625"/>
        </row>
        <row r="626">
          <cell r="E626"/>
          <cell r="AB626"/>
          <cell r="AC626"/>
        </row>
        <row r="627">
          <cell r="E627"/>
          <cell r="AB627"/>
          <cell r="AC627"/>
        </row>
        <row r="628">
          <cell r="E628"/>
          <cell r="AB628"/>
          <cell r="AC628"/>
        </row>
        <row r="629">
          <cell r="E629"/>
          <cell r="AB629"/>
          <cell r="AC629"/>
        </row>
        <row r="630">
          <cell r="E630"/>
          <cell r="AB630"/>
          <cell r="AC630"/>
        </row>
        <row r="631">
          <cell r="E631"/>
          <cell r="AB631"/>
          <cell r="AC631"/>
        </row>
        <row r="632">
          <cell r="E632"/>
          <cell r="AB632"/>
          <cell r="AC632"/>
        </row>
        <row r="633">
          <cell r="E633"/>
          <cell r="AB633"/>
          <cell r="AC633"/>
        </row>
        <row r="634">
          <cell r="E634"/>
          <cell r="AB634"/>
          <cell r="AC634"/>
        </row>
        <row r="635">
          <cell r="E635"/>
          <cell r="AB635"/>
          <cell r="AC635"/>
        </row>
        <row r="636">
          <cell r="E636"/>
          <cell r="AB636"/>
          <cell r="AC636"/>
        </row>
        <row r="637">
          <cell r="E637"/>
          <cell r="AB637"/>
          <cell r="AC637"/>
        </row>
        <row r="638">
          <cell r="E638"/>
          <cell r="AB638"/>
          <cell r="AC638"/>
        </row>
        <row r="639">
          <cell r="E639"/>
          <cell r="AB639"/>
          <cell r="AC639"/>
        </row>
        <row r="640">
          <cell r="E640"/>
          <cell r="AB640"/>
          <cell r="AC640"/>
        </row>
        <row r="641">
          <cell r="E641"/>
          <cell r="AB641"/>
          <cell r="AC641"/>
        </row>
        <row r="642">
          <cell r="E642"/>
          <cell r="AB642"/>
          <cell r="AC642"/>
        </row>
        <row r="643">
          <cell r="E643"/>
          <cell r="AB643"/>
          <cell r="AC643"/>
        </row>
        <row r="644">
          <cell r="E644"/>
          <cell r="AB644"/>
          <cell r="AC644"/>
        </row>
        <row r="645">
          <cell r="E645"/>
          <cell r="AB645"/>
          <cell r="AC645"/>
        </row>
        <row r="646">
          <cell r="E646"/>
          <cell r="AB646"/>
          <cell r="AC646"/>
        </row>
        <row r="647">
          <cell r="E647"/>
          <cell r="AB647"/>
          <cell r="AC647"/>
        </row>
        <row r="648">
          <cell r="E648"/>
          <cell r="AB648"/>
          <cell r="AC648"/>
        </row>
        <row r="649">
          <cell r="E649"/>
          <cell r="AB649"/>
          <cell r="AC649"/>
        </row>
        <row r="650">
          <cell r="E650"/>
          <cell r="AB650"/>
          <cell r="AC650"/>
        </row>
        <row r="651">
          <cell r="E651"/>
          <cell r="AB651"/>
          <cell r="AC651"/>
        </row>
        <row r="652">
          <cell r="E652"/>
          <cell r="AB652"/>
          <cell r="AC652"/>
        </row>
        <row r="653">
          <cell r="E653"/>
          <cell r="AB653"/>
          <cell r="AC653"/>
        </row>
        <row r="654">
          <cell r="E654"/>
          <cell r="AB654"/>
          <cell r="AC654"/>
        </row>
        <row r="655">
          <cell r="E655"/>
          <cell r="AB655"/>
          <cell r="AC655"/>
        </row>
        <row r="656">
          <cell r="E656"/>
          <cell r="AB656"/>
          <cell r="AC656"/>
        </row>
        <row r="657">
          <cell r="E657"/>
          <cell r="AB657"/>
          <cell r="AC657"/>
        </row>
        <row r="658">
          <cell r="E658"/>
          <cell r="AB658"/>
          <cell r="AC658"/>
        </row>
        <row r="659">
          <cell r="E659"/>
          <cell r="AB659"/>
          <cell r="AC659"/>
        </row>
        <row r="660">
          <cell r="E660"/>
          <cell r="AB660"/>
          <cell r="AC660"/>
        </row>
        <row r="661">
          <cell r="E661"/>
          <cell r="AB661"/>
          <cell r="AC661"/>
        </row>
        <row r="662">
          <cell r="E662"/>
          <cell r="AB662"/>
          <cell r="AC662"/>
        </row>
        <row r="663">
          <cell r="E663"/>
          <cell r="AB663"/>
          <cell r="AC663"/>
        </row>
        <row r="664">
          <cell r="E664"/>
          <cell r="AB664"/>
          <cell r="AC664"/>
        </row>
        <row r="665">
          <cell r="E665"/>
          <cell r="AB665"/>
          <cell r="AC665"/>
        </row>
        <row r="666">
          <cell r="E666"/>
          <cell r="AB666"/>
          <cell r="AC666"/>
        </row>
        <row r="667">
          <cell r="E667"/>
          <cell r="AB667"/>
          <cell r="AC667"/>
        </row>
        <row r="668">
          <cell r="E668"/>
          <cell r="AB668"/>
          <cell r="AC668"/>
        </row>
        <row r="669">
          <cell r="E669"/>
          <cell r="AB669"/>
          <cell r="AC669"/>
        </row>
        <row r="670">
          <cell r="E670"/>
          <cell r="AB670"/>
          <cell r="AC670"/>
        </row>
        <row r="671">
          <cell r="E671"/>
          <cell r="AB671"/>
          <cell r="AC671"/>
        </row>
        <row r="672">
          <cell r="E672"/>
          <cell r="AB672"/>
          <cell r="AC672"/>
        </row>
        <row r="673">
          <cell r="E673"/>
          <cell r="AB673"/>
          <cell r="AC673"/>
        </row>
        <row r="674">
          <cell r="E674"/>
          <cell r="AB674"/>
          <cell r="AC674"/>
        </row>
        <row r="675">
          <cell r="E675"/>
          <cell r="AB675"/>
          <cell r="AC675"/>
        </row>
        <row r="676">
          <cell r="E676"/>
          <cell r="AB676"/>
          <cell r="AC676"/>
        </row>
        <row r="677">
          <cell r="E677"/>
          <cell r="AB677"/>
          <cell r="AC677"/>
        </row>
        <row r="678">
          <cell r="E678"/>
          <cell r="AB678"/>
          <cell r="AC678"/>
        </row>
        <row r="679">
          <cell r="E679"/>
          <cell r="AB679"/>
          <cell r="AC679"/>
        </row>
        <row r="680">
          <cell r="E680"/>
          <cell r="AB680"/>
          <cell r="AC680"/>
        </row>
        <row r="681">
          <cell r="E681"/>
          <cell r="AB681"/>
          <cell r="AC681"/>
        </row>
        <row r="682">
          <cell r="E682"/>
          <cell r="AB682"/>
          <cell r="AC682"/>
        </row>
        <row r="683">
          <cell r="E683"/>
          <cell r="AB683"/>
          <cell r="AC683"/>
        </row>
        <row r="684">
          <cell r="E684"/>
          <cell r="AB684"/>
          <cell r="AC684"/>
        </row>
        <row r="685">
          <cell r="E685"/>
          <cell r="AB685"/>
          <cell r="AC685"/>
        </row>
        <row r="686">
          <cell r="E686"/>
          <cell r="AB686"/>
          <cell r="AC686"/>
        </row>
        <row r="687">
          <cell r="E687"/>
          <cell r="AB687"/>
          <cell r="AC687"/>
        </row>
        <row r="688">
          <cell r="E688"/>
          <cell r="AB688"/>
          <cell r="AC688"/>
        </row>
        <row r="689">
          <cell r="E689"/>
          <cell r="AB689"/>
          <cell r="AC689"/>
        </row>
        <row r="690">
          <cell r="E690"/>
          <cell r="AB690"/>
          <cell r="AC690"/>
        </row>
        <row r="691">
          <cell r="E691"/>
          <cell r="AB691"/>
          <cell r="AC691"/>
        </row>
        <row r="692">
          <cell r="E692"/>
          <cell r="AB692"/>
          <cell r="AC692"/>
        </row>
        <row r="693">
          <cell r="E693"/>
          <cell r="AB693"/>
          <cell r="AC693"/>
        </row>
        <row r="694">
          <cell r="E694"/>
          <cell r="AB694"/>
          <cell r="AC694"/>
        </row>
        <row r="695">
          <cell r="E695"/>
          <cell r="AB695"/>
          <cell r="AC695"/>
        </row>
        <row r="696">
          <cell r="E696"/>
          <cell r="AB696"/>
          <cell r="AC696"/>
        </row>
        <row r="697">
          <cell r="E697"/>
          <cell r="AB697"/>
          <cell r="AC697"/>
        </row>
        <row r="698">
          <cell r="E698"/>
          <cell r="AB698"/>
          <cell r="AC698"/>
        </row>
        <row r="699">
          <cell r="E699"/>
          <cell r="AB699"/>
          <cell r="AC699"/>
        </row>
        <row r="700">
          <cell r="E700"/>
          <cell r="AB700"/>
          <cell r="AC700"/>
        </row>
        <row r="701">
          <cell r="E701"/>
          <cell r="AB701"/>
          <cell r="AC701"/>
        </row>
        <row r="702">
          <cell r="E702"/>
          <cell r="AB702"/>
          <cell r="AC702"/>
        </row>
        <row r="703">
          <cell r="E703"/>
          <cell r="AB703"/>
          <cell r="AC703"/>
        </row>
        <row r="704">
          <cell r="E704"/>
          <cell r="AB704"/>
          <cell r="AC704"/>
        </row>
        <row r="705">
          <cell r="E705"/>
          <cell r="AB705"/>
          <cell r="AC705"/>
        </row>
        <row r="706">
          <cell r="E706"/>
          <cell r="AB706"/>
          <cell r="AC706"/>
        </row>
        <row r="707">
          <cell r="E707"/>
          <cell r="AB707"/>
          <cell r="AC707"/>
        </row>
        <row r="708">
          <cell r="E708"/>
          <cell r="AB708"/>
          <cell r="AC708"/>
        </row>
        <row r="709">
          <cell r="E709"/>
          <cell r="AB709"/>
          <cell r="AC709"/>
        </row>
        <row r="710">
          <cell r="E710"/>
          <cell r="AB710"/>
          <cell r="AC710"/>
        </row>
        <row r="711">
          <cell r="E711"/>
          <cell r="AB711"/>
          <cell r="AC711"/>
        </row>
        <row r="712">
          <cell r="E712"/>
          <cell r="AB712"/>
          <cell r="AC712"/>
        </row>
        <row r="713">
          <cell r="E713"/>
          <cell r="AB713"/>
          <cell r="AC713"/>
        </row>
        <row r="714">
          <cell r="E714"/>
          <cell r="AB714"/>
          <cell r="AC714"/>
        </row>
        <row r="715">
          <cell r="E715"/>
          <cell r="AB715"/>
          <cell r="AC715"/>
        </row>
        <row r="716">
          <cell r="E716"/>
          <cell r="AB716"/>
          <cell r="AC716"/>
        </row>
        <row r="717">
          <cell r="E717"/>
          <cell r="AB717"/>
          <cell r="AC717"/>
        </row>
        <row r="718">
          <cell r="E718"/>
          <cell r="AB718"/>
          <cell r="AC718"/>
        </row>
        <row r="719">
          <cell r="E719"/>
          <cell r="AB719"/>
          <cell r="AC719"/>
        </row>
        <row r="720">
          <cell r="E720"/>
          <cell r="AB720"/>
          <cell r="AC720"/>
        </row>
        <row r="721">
          <cell r="E721"/>
          <cell r="AB721"/>
          <cell r="AC721"/>
        </row>
        <row r="722">
          <cell r="E722"/>
          <cell r="AB722"/>
          <cell r="AC722"/>
        </row>
        <row r="723">
          <cell r="E723"/>
          <cell r="AB723"/>
          <cell r="AC723"/>
        </row>
        <row r="724">
          <cell r="E724"/>
          <cell r="AB724"/>
          <cell r="AC724"/>
        </row>
        <row r="725">
          <cell r="E725"/>
          <cell r="AB725"/>
          <cell r="AC725"/>
        </row>
        <row r="726">
          <cell r="E726"/>
          <cell r="AB726"/>
          <cell r="AC726"/>
        </row>
        <row r="727">
          <cell r="E727"/>
          <cell r="AB727"/>
          <cell r="AC727"/>
        </row>
        <row r="728">
          <cell r="E728"/>
          <cell r="AB728"/>
          <cell r="AC728"/>
        </row>
        <row r="729">
          <cell r="E729"/>
          <cell r="AB729"/>
          <cell r="AC729"/>
        </row>
        <row r="730">
          <cell r="E730"/>
          <cell r="AB730"/>
          <cell r="AC730"/>
        </row>
        <row r="731">
          <cell r="E731"/>
          <cell r="AB731"/>
          <cell r="AC731"/>
        </row>
        <row r="732">
          <cell r="E732"/>
          <cell r="AB732"/>
          <cell r="AC732"/>
        </row>
        <row r="733">
          <cell r="E733"/>
          <cell r="AB733"/>
          <cell r="AC733"/>
        </row>
        <row r="734">
          <cell r="E734"/>
          <cell r="AB734"/>
          <cell r="AC734"/>
        </row>
        <row r="735">
          <cell r="E735"/>
          <cell r="AB735"/>
          <cell r="AC735"/>
        </row>
        <row r="736">
          <cell r="E736"/>
          <cell r="AB736"/>
          <cell r="AC736"/>
        </row>
        <row r="737">
          <cell r="E737"/>
          <cell r="AB737"/>
          <cell r="AC737"/>
        </row>
        <row r="738">
          <cell r="E738"/>
          <cell r="AB738"/>
          <cell r="AC738"/>
        </row>
        <row r="739">
          <cell r="E739"/>
          <cell r="AB739"/>
          <cell r="AC739"/>
        </row>
        <row r="740">
          <cell r="E740"/>
          <cell r="AB740"/>
          <cell r="AC740"/>
        </row>
        <row r="741">
          <cell r="E741"/>
          <cell r="AB741"/>
          <cell r="AC741"/>
        </row>
        <row r="742">
          <cell r="E742"/>
          <cell r="AB742"/>
          <cell r="AC742"/>
        </row>
        <row r="743">
          <cell r="E743"/>
          <cell r="AB743"/>
          <cell r="AC743"/>
        </row>
        <row r="744">
          <cell r="E744"/>
          <cell r="AB744"/>
          <cell r="AC744"/>
        </row>
        <row r="745">
          <cell r="E745"/>
          <cell r="AB745"/>
          <cell r="AC745"/>
        </row>
        <row r="746">
          <cell r="E746"/>
          <cell r="AB746"/>
          <cell r="AC746"/>
        </row>
        <row r="747">
          <cell r="E747"/>
          <cell r="AB747"/>
          <cell r="AC747"/>
        </row>
        <row r="748">
          <cell r="E748"/>
          <cell r="AB748"/>
          <cell r="AC748"/>
        </row>
        <row r="749">
          <cell r="E749"/>
          <cell r="AB749"/>
          <cell r="AC749"/>
        </row>
        <row r="750">
          <cell r="E750"/>
          <cell r="AB750"/>
          <cell r="AC750"/>
        </row>
        <row r="751">
          <cell r="E751"/>
          <cell r="AB751"/>
          <cell r="AC751"/>
        </row>
        <row r="752">
          <cell r="E752"/>
          <cell r="AB752"/>
          <cell r="AC752"/>
        </row>
        <row r="753">
          <cell r="E753"/>
          <cell r="AB753"/>
          <cell r="AC753"/>
        </row>
        <row r="754">
          <cell r="E754"/>
          <cell r="AB754"/>
          <cell r="AC754"/>
        </row>
        <row r="755">
          <cell r="E755"/>
          <cell r="AB755"/>
          <cell r="AC755"/>
        </row>
        <row r="756">
          <cell r="E756"/>
          <cell r="AB756"/>
          <cell r="AC756"/>
        </row>
        <row r="757">
          <cell r="E757"/>
          <cell r="AB757"/>
          <cell r="AC757"/>
        </row>
        <row r="758">
          <cell r="E758"/>
          <cell r="AB758"/>
          <cell r="AC758"/>
        </row>
        <row r="759">
          <cell r="E759"/>
          <cell r="AB759"/>
          <cell r="AC759"/>
        </row>
        <row r="760">
          <cell r="E760"/>
          <cell r="AB760"/>
          <cell r="AC760"/>
        </row>
        <row r="761">
          <cell r="E761"/>
          <cell r="AB761"/>
          <cell r="AC761"/>
        </row>
        <row r="762">
          <cell r="E762"/>
          <cell r="AB762"/>
          <cell r="AC762"/>
        </row>
        <row r="763">
          <cell r="E763"/>
          <cell r="AB763"/>
          <cell r="AC763"/>
        </row>
        <row r="764">
          <cell r="E764"/>
          <cell r="AB764"/>
          <cell r="AC764"/>
        </row>
        <row r="765">
          <cell r="E765"/>
          <cell r="AB765"/>
          <cell r="AC765"/>
        </row>
        <row r="766">
          <cell r="E766"/>
          <cell r="AB766"/>
          <cell r="AC766"/>
        </row>
        <row r="767">
          <cell r="E767"/>
          <cell r="AB767"/>
          <cell r="AC767"/>
        </row>
        <row r="768">
          <cell r="E768"/>
          <cell r="AB768"/>
          <cell r="AC768"/>
        </row>
        <row r="769">
          <cell r="E769"/>
          <cell r="AB769"/>
          <cell r="AC769"/>
        </row>
        <row r="770">
          <cell r="E770"/>
          <cell r="AB770"/>
          <cell r="AC770"/>
        </row>
        <row r="771">
          <cell r="E771"/>
          <cell r="AB771"/>
          <cell r="AC771"/>
        </row>
        <row r="772">
          <cell r="E772"/>
          <cell r="AB772"/>
          <cell r="AC772"/>
        </row>
        <row r="773">
          <cell r="E773"/>
          <cell r="AB773"/>
          <cell r="AC773"/>
        </row>
        <row r="774">
          <cell r="E774"/>
          <cell r="AB774"/>
          <cell r="AC774"/>
        </row>
        <row r="775">
          <cell r="E775"/>
          <cell r="AB775"/>
          <cell r="AC775"/>
        </row>
        <row r="776">
          <cell r="E776"/>
          <cell r="AB776"/>
          <cell r="AC776"/>
        </row>
        <row r="777">
          <cell r="E777"/>
          <cell r="AB777"/>
          <cell r="AC777"/>
        </row>
        <row r="778">
          <cell r="E778"/>
          <cell r="AB778"/>
          <cell r="AC778"/>
        </row>
        <row r="779">
          <cell r="E779"/>
          <cell r="AB779"/>
          <cell r="AC779"/>
        </row>
        <row r="780">
          <cell r="E780"/>
          <cell r="AB780"/>
          <cell r="AC780"/>
        </row>
        <row r="781">
          <cell r="E781"/>
          <cell r="AB781"/>
          <cell r="AC781"/>
        </row>
        <row r="782">
          <cell r="E782"/>
          <cell r="AB782"/>
          <cell r="AC782"/>
        </row>
        <row r="783">
          <cell r="E783"/>
          <cell r="AB783"/>
          <cell r="AC783"/>
        </row>
        <row r="784">
          <cell r="E784"/>
          <cell r="AB784"/>
          <cell r="AC784"/>
        </row>
        <row r="785">
          <cell r="E785"/>
          <cell r="AB785"/>
          <cell r="AC785"/>
        </row>
        <row r="786">
          <cell r="E786"/>
          <cell r="AB786"/>
          <cell r="AC786"/>
        </row>
        <row r="787">
          <cell r="E787"/>
          <cell r="AB787"/>
          <cell r="AC787"/>
        </row>
        <row r="788">
          <cell r="E788"/>
          <cell r="AB788"/>
          <cell r="AC788"/>
        </row>
        <row r="789">
          <cell r="E789"/>
          <cell r="AB789"/>
          <cell r="AC789"/>
        </row>
        <row r="790">
          <cell r="E790"/>
          <cell r="AB790"/>
          <cell r="AC790"/>
        </row>
        <row r="791">
          <cell r="E791"/>
          <cell r="AB791"/>
          <cell r="AC791"/>
        </row>
        <row r="792">
          <cell r="E792"/>
          <cell r="AB792"/>
          <cell r="AC792"/>
        </row>
        <row r="793">
          <cell r="E793"/>
          <cell r="AB793"/>
          <cell r="AC793"/>
        </row>
        <row r="794">
          <cell r="E794"/>
          <cell r="AB794"/>
          <cell r="AC794"/>
        </row>
        <row r="795">
          <cell r="E795"/>
          <cell r="AB795"/>
          <cell r="AC795"/>
        </row>
        <row r="796">
          <cell r="E796"/>
          <cell r="AB796"/>
          <cell r="AC796"/>
        </row>
        <row r="797">
          <cell r="E797"/>
          <cell r="AB797"/>
          <cell r="AC797"/>
        </row>
        <row r="798">
          <cell r="E798"/>
          <cell r="AB798"/>
          <cell r="AC798"/>
        </row>
        <row r="799">
          <cell r="E799"/>
          <cell r="AB799"/>
          <cell r="AC799"/>
        </row>
        <row r="800">
          <cell r="E800"/>
          <cell r="AB800"/>
          <cell r="AC800"/>
        </row>
        <row r="801">
          <cell r="E801"/>
          <cell r="AB801"/>
          <cell r="AC801"/>
        </row>
        <row r="802">
          <cell r="E802"/>
          <cell r="AB802"/>
          <cell r="AC802"/>
        </row>
        <row r="803">
          <cell r="E803"/>
          <cell r="AB803"/>
          <cell r="AC803"/>
        </row>
        <row r="804">
          <cell r="E804"/>
          <cell r="AB804"/>
          <cell r="AC804"/>
        </row>
        <row r="805">
          <cell r="E805"/>
          <cell r="AB805"/>
          <cell r="AC805"/>
        </row>
        <row r="806">
          <cell r="E806"/>
          <cell r="AB806"/>
          <cell r="AC806"/>
        </row>
        <row r="807">
          <cell r="E807"/>
          <cell r="AB807"/>
          <cell r="AC807"/>
        </row>
        <row r="808">
          <cell r="E808"/>
          <cell r="AB808"/>
          <cell r="AC808"/>
        </row>
        <row r="809">
          <cell r="E809"/>
          <cell r="AB809"/>
          <cell r="AC809"/>
        </row>
        <row r="810">
          <cell r="E810"/>
          <cell r="AB810"/>
          <cell r="AC810"/>
        </row>
        <row r="811">
          <cell r="E811"/>
          <cell r="AB811"/>
          <cell r="AC811"/>
        </row>
        <row r="812">
          <cell r="E812"/>
          <cell r="AB812"/>
          <cell r="AC812"/>
        </row>
        <row r="813">
          <cell r="E813"/>
          <cell r="AB813"/>
          <cell r="AC813"/>
        </row>
        <row r="814">
          <cell r="E814"/>
          <cell r="AB814"/>
          <cell r="AC814"/>
        </row>
        <row r="815">
          <cell r="E815"/>
          <cell r="AB815"/>
          <cell r="AC815"/>
        </row>
        <row r="816">
          <cell r="E816"/>
          <cell r="AB816"/>
          <cell r="AC816"/>
        </row>
        <row r="817">
          <cell r="E817"/>
          <cell r="AB817"/>
          <cell r="AC817"/>
        </row>
        <row r="818">
          <cell r="E818"/>
          <cell r="AB818"/>
          <cell r="AC818"/>
        </row>
        <row r="819">
          <cell r="E819"/>
          <cell r="AB819"/>
          <cell r="AC819"/>
        </row>
        <row r="820">
          <cell r="E820"/>
          <cell r="AB820"/>
          <cell r="AC820"/>
        </row>
        <row r="821">
          <cell r="E821"/>
          <cell r="AB821"/>
          <cell r="AC821"/>
        </row>
        <row r="822">
          <cell r="E822"/>
          <cell r="AB822"/>
          <cell r="AC822"/>
        </row>
        <row r="823">
          <cell r="E823"/>
          <cell r="AB823"/>
          <cell r="AC823"/>
        </row>
        <row r="824">
          <cell r="E824"/>
          <cell r="AB824"/>
          <cell r="AC824"/>
        </row>
        <row r="825">
          <cell r="E825"/>
          <cell r="AB825"/>
          <cell r="AC825"/>
        </row>
        <row r="826">
          <cell r="E826"/>
          <cell r="AB826"/>
          <cell r="AC826"/>
        </row>
        <row r="827">
          <cell r="E827"/>
          <cell r="AB827"/>
          <cell r="AC827"/>
        </row>
        <row r="828">
          <cell r="E828"/>
          <cell r="AB828"/>
          <cell r="AC828"/>
        </row>
        <row r="829">
          <cell r="E829"/>
          <cell r="AB829"/>
          <cell r="AC829"/>
        </row>
        <row r="830">
          <cell r="E830"/>
          <cell r="AB830"/>
          <cell r="AC830"/>
        </row>
        <row r="831">
          <cell r="E831"/>
          <cell r="AB831"/>
          <cell r="AC831"/>
        </row>
        <row r="832">
          <cell r="E832"/>
          <cell r="AB832"/>
          <cell r="AC832"/>
        </row>
        <row r="833">
          <cell r="E833"/>
          <cell r="AB833"/>
          <cell r="AC833"/>
        </row>
        <row r="834">
          <cell r="E834"/>
          <cell r="AB834"/>
          <cell r="AC834"/>
        </row>
        <row r="835">
          <cell r="E835"/>
          <cell r="AB835"/>
          <cell r="AC835"/>
        </row>
        <row r="836">
          <cell r="E836"/>
          <cell r="AB836"/>
          <cell r="AC836"/>
        </row>
        <row r="837">
          <cell r="E837"/>
          <cell r="AB837"/>
          <cell r="AC837"/>
        </row>
        <row r="838">
          <cell r="E838"/>
          <cell r="AB838"/>
          <cell r="AC838"/>
        </row>
        <row r="839">
          <cell r="E839"/>
          <cell r="AB839"/>
          <cell r="AC839"/>
        </row>
        <row r="840">
          <cell r="E840"/>
          <cell r="AB840"/>
          <cell r="AC840"/>
        </row>
        <row r="841">
          <cell r="E841"/>
          <cell r="AB841"/>
          <cell r="AC841"/>
        </row>
        <row r="842">
          <cell r="E842"/>
          <cell r="AB842"/>
          <cell r="AC842"/>
        </row>
        <row r="843">
          <cell r="E843"/>
          <cell r="AB843"/>
          <cell r="AC843"/>
        </row>
        <row r="844">
          <cell r="E844"/>
          <cell r="AB844"/>
          <cell r="AC844"/>
        </row>
        <row r="845">
          <cell r="E845"/>
          <cell r="AB845"/>
          <cell r="AC845"/>
        </row>
        <row r="846">
          <cell r="E846"/>
          <cell r="AB846"/>
          <cell r="AC846"/>
        </row>
        <row r="847">
          <cell r="E847"/>
          <cell r="AB847"/>
          <cell r="AC847"/>
        </row>
        <row r="848">
          <cell r="E848"/>
          <cell r="AB848"/>
          <cell r="AC848"/>
        </row>
        <row r="849">
          <cell r="E849"/>
          <cell r="AB849"/>
          <cell r="AC849"/>
        </row>
        <row r="850">
          <cell r="E850"/>
          <cell r="AB850"/>
          <cell r="AC850"/>
        </row>
        <row r="851">
          <cell r="E851"/>
          <cell r="AB851"/>
          <cell r="AC851"/>
        </row>
        <row r="852">
          <cell r="E852"/>
          <cell r="AB852"/>
          <cell r="AC852"/>
        </row>
        <row r="853">
          <cell r="E853"/>
          <cell r="AB853"/>
          <cell r="AC853"/>
        </row>
        <row r="854">
          <cell r="E854"/>
          <cell r="AB854"/>
          <cell r="AC854"/>
        </row>
        <row r="855">
          <cell r="E855"/>
          <cell r="AB855"/>
          <cell r="AC855"/>
        </row>
        <row r="856">
          <cell r="E856"/>
          <cell r="AB856"/>
          <cell r="AC856"/>
        </row>
        <row r="857">
          <cell r="E857"/>
          <cell r="AB857"/>
          <cell r="AC857"/>
        </row>
        <row r="858">
          <cell r="E858"/>
          <cell r="AB858"/>
          <cell r="AC858"/>
        </row>
        <row r="859">
          <cell r="E859"/>
          <cell r="AB859"/>
          <cell r="AC859"/>
        </row>
        <row r="860">
          <cell r="E860"/>
          <cell r="AB860"/>
          <cell r="AC860"/>
        </row>
        <row r="861">
          <cell r="E861"/>
          <cell r="AB861"/>
          <cell r="AC861"/>
        </row>
        <row r="862">
          <cell r="E862"/>
          <cell r="AB862"/>
          <cell r="AC862"/>
        </row>
        <row r="863">
          <cell r="E863"/>
          <cell r="AB863"/>
          <cell r="AC863"/>
        </row>
        <row r="864">
          <cell r="E864"/>
          <cell r="AB864"/>
          <cell r="AC864"/>
        </row>
        <row r="865">
          <cell r="E865"/>
          <cell r="AB865"/>
          <cell r="AC865"/>
        </row>
        <row r="866">
          <cell r="E866"/>
          <cell r="AB866"/>
          <cell r="AC866"/>
        </row>
        <row r="867">
          <cell r="E867"/>
          <cell r="AB867"/>
          <cell r="AC867"/>
        </row>
        <row r="868">
          <cell r="E868"/>
          <cell r="AB868"/>
          <cell r="AC868"/>
        </row>
        <row r="869">
          <cell r="E869"/>
          <cell r="AB869"/>
          <cell r="AC869"/>
        </row>
        <row r="870">
          <cell r="E870"/>
          <cell r="AB870"/>
          <cell r="AC870"/>
        </row>
        <row r="871">
          <cell r="E871"/>
          <cell r="AB871"/>
          <cell r="AC871"/>
        </row>
        <row r="872">
          <cell r="E872"/>
          <cell r="AB872"/>
          <cell r="AC872"/>
        </row>
        <row r="873">
          <cell r="E873"/>
          <cell r="AB873"/>
          <cell r="AC873"/>
        </row>
        <row r="874">
          <cell r="E874"/>
          <cell r="AB874"/>
          <cell r="AC874"/>
        </row>
        <row r="875">
          <cell r="E875"/>
          <cell r="AB875"/>
          <cell r="AC875"/>
        </row>
        <row r="876">
          <cell r="E876"/>
          <cell r="AB876"/>
          <cell r="AC876"/>
        </row>
        <row r="877">
          <cell r="E877"/>
          <cell r="AB877"/>
          <cell r="AC877"/>
        </row>
        <row r="878">
          <cell r="E878"/>
          <cell r="AB878"/>
          <cell r="AC878"/>
        </row>
        <row r="879">
          <cell r="E879"/>
          <cell r="AB879"/>
          <cell r="AC879"/>
        </row>
        <row r="880">
          <cell r="E880"/>
          <cell r="AB880"/>
          <cell r="AC880"/>
        </row>
        <row r="881">
          <cell r="E881"/>
          <cell r="AB881"/>
          <cell r="AC881"/>
        </row>
        <row r="882">
          <cell r="E882"/>
          <cell r="AB882"/>
          <cell r="AC882"/>
        </row>
        <row r="883">
          <cell r="E883"/>
          <cell r="AB883"/>
          <cell r="AC883"/>
        </row>
        <row r="884">
          <cell r="E884"/>
          <cell r="AB884"/>
          <cell r="AC884"/>
        </row>
        <row r="885">
          <cell r="E885"/>
          <cell r="AB885"/>
          <cell r="AC885"/>
        </row>
        <row r="886">
          <cell r="E886"/>
          <cell r="AB886"/>
          <cell r="AC886"/>
        </row>
        <row r="887">
          <cell r="E887"/>
          <cell r="AB887"/>
          <cell r="AC887"/>
        </row>
        <row r="888">
          <cell r="E888"/>
          <cell r="AB888"/>
          <cell r="AC888"/>
        </row>
        <row r="889">
          <cell r="E889"/>
          <cell r="AB889"/>
          <cell r="AC889"/>
        </row>
        <row r="890">
          <cell r="E890"/>
          <cell r="AB890"/>
          <cell r="AC890"/>
        </row>
        <row r="891">
          <cell r="E891"/>
          <cell r="AB891"/>
          <cell r="AC891"/>
        </row>
        <row r="892">
          <cell r="E892"/>
          <cell r="AB892"/>
          <cell r="AC892"/>
        </row>
        <row r="893">
          <cell r="E893"/>
          <cell r="AB893"/>
          <cell r="AC893"/>
        </row>
        <row r="894">
          <cell r="E894"/>
          <cell r="AB894"/>
          <cell r="AC894"/>
        </row>
        <row r="895">
          <cell r="E895"/>
          <cell r="AB895"/>
          <cell r="AC895"/>
        </row>
        <row r="896">
          <cell r="E896"/>
          <cell r="AB896"/>
          <cell r="AC896"/>
        </row>
        <row r="897">
          <cell r="E897"/>
          <cell r="AB897"/>
          <cell r="AC897"/>
        </row>
        <row r="898">
          <cell r="E898"/>
          <cell r="AB898"/>
          <cell r="AC898"/>
        </row>
        <row r="899">
          <cell r="E899"/>
          <cell r="AB899"/>
          <cell r="AC899"/>
        </row>
        <row r="900">
          <cell r="E900"/>
          <cell r="AB900"/>
          <cell r="AC900"/>
        </row>
        <row r="901">
          <cell r="E901"/>
          <cell r="AB901"/>
          <cell r="AC901"/>
        </row>
        <row r="902">
          <cell r="E902"/>
          <cell r="AB902"/>
          <cell r="AC902"/>
        </row>
        <row r="903">
          <cell r="E903"/>
          <cell r="AB903"/>
          <cell r="AC903"/>
        </row>
        <row r="904">
          <cell r="E904"/>
          <cell r="AB904"/>
          <cell r="AC904"/>
        </row>
        <row r="905">
          <cell r="E905"/>
          <cell r="AB905"/>
          <cell r="AC905"/>
        </row>
        <row r="906">
          <cell r="E906"/>
          <cell r="AB906"/>
          <cell r="AC906"/>
        </row>
        <row r="907">
          <cell r="E907"/>
          <cell r="AB907"/>
          <cell r="AC907"/>
        </row>
        <row r="908">
          <cell r="E908"/>
          <cell r="AB908"/>
          <cell r="AC908"/>
        </row>
        <row r="909">
          <cell r="E909"/>
          <cell r="AB909"/>
          <cell r="AC909"/>
        </row>
        <row r="910">
          <cell r="E910"/>
          <cell r="AB910"/>
          <cell r="AC910"/>
        </row>
        <row r="911">
          <cell r="E911"/>
          <cell r="AB911"/>
          <cell r="AC911"/>
        </row>
        <row r="912">
          <cell r="E912"/>
          <cell r="AB912"/>
          <cell r="AC912"/>
        </row>
        <row r="913">
          <cell r="E913"/>
          <cell r="AB913"/>
          <cell r="AC913"/>
        </row>
        <row r="914">
          <cell r="E914"/>
          <cell r="AB914"/>
          <cell r="AC914"/>
        </row>
        <row r="915">
          <cell r="E915"/>
          <cell r="AB915"/>
          <cell r="AC915"/>
        </row>
        <row r="916">
          <cell r="E916"/>
          <cell r="AB916"/>
          <cell r="AC916"/>
        </row>
        <row r="917">
          <cell r="E917"/>
          <cell r="AB917"/>
          <cell r="AC917"/>
        </row>
        <row r="918">
          <cell r="E918"/>
          <cell r="AB918"/>
          <cell r="AC918"/>
        </row>
        <row r="919">
          <cell r="E919"/>
          <cell r="AB919"/>
          <cell r="AC919"/>
        </row>
        <row r="920">
          <cell r="E920"/>
          <cell r="AB920"/>
          <cell r="AC920"/>
        </row>
        <row r="921">
          <cell r="E921"/>
          <cell r="AB921"/>
          <cell r="AC921"/>
        </row>
        <row r="922">
          <cell r="E922"/>
          <cell r="AB922"/>
          <cell r="AC922"/>
        </row>
        <row r="923">
          <cell r="E923"/>
          <cell r="AB923"/>
          <cell r="AC923"/>
        </row>
        <row r="924">
          <cell r="E924"/>
          <cell r="AB924"/>
          <cell r="AC924"/>
        </row>
        <row r="925">
          <cell r="E925"/>
          <cell r="AB925"/>
          <cell r="AC925"/>
        </row>
        <row r="926">
          <cell r="E926"/>
          <cell r="AB926"/>
          <cell r="AC926"/>
        </row>
        <row r="927">
          <cell r="E927"/>
          <cell r="AB927"/>
          <cell r="AC927"/>
        </row>
        <row r="928">
          <cell r="E928"/>
          <cell r="AB928"/>
          <cell r="AC928"/>
        </row>
        <row r="929">
          <cell r="E929"/>
          <cell r="AB929"/>
          <cell r="AC929"/>
        </row>
        <row r="930">
          <cell r="E930"/>
          <cell r="AB930"/>
          <cell r="AC930"/>
        </row>
        <row r="931">
          <cell r="E931"/>
          <cell r="AB931"/>
          <cell r="AC931"/>
        </row>
        <row r="932">
          <cell r="E932"/>
          <cell r="AB932"/>
          <cell r="AC932"/>
        </row>
        <row r="933">
          <cell r="E933"/>
          <cell r="AB933"/>
          <cell r="AC933"/>
        </row>
        <row r="934">
          <cell r="E934"/>
          <cell r="AB934"/>
          <cell r="AC934"/>
        </row>
        <row r="935">
          <cell r="E935"/>
          <cell r="AB935"/>
          <cell r="AC935"/>
        </row>
        <row r="936">
          <cell r="E936"/>
          <cell r="AB936"/>
          <cell r="AC936"/>
        </row>
        <row r="937">
          <cell r="E937"/>
          <cell r="AB937"/>
          <cell r="AC937"/>
        </row>
        <row r="938">
          <cell r="E938"/>
          <cell r="AB938"/>
          <cell r="AC938"/>
        </row>
        <row r="939">
          <cell r="E939"/>
          <cell r="AB939"/>
          <cell r="AC939"/>
        </row>
        <row r="940">
          <cell r="E940"/>
          <cell r="AB940"/>
          <cell r="AC940"/>
        </row>
        <row r="941">
          <cell r="E941"/>
          <cell r="AB941"/>
          <cell r="AC941"/>
        </row>
        <row r="942">
          <cell r="E942"/>
          <cell r="AB942"/>
          <cell r="AC942"/>
        </row>
        <row r="943">
          <cell r="E943"/>
          <cell r="AB943"/>
          <cell r="AC943"/>
        </row>
        <row r="944">
          <cell r="E944"/>
          <cell r="AB944"/>
          <cell r="AC944"/>
        </row>
        <row r="945">
          <cell r="E945"/>
          <cell r="AB945"/>
          <cell r="AC945"/>
        </row>
        <row r="946">
          <cell r="E946"/>
          <cell r="AB946"/>
          <cell r="AC946"/>
        </row>
        <row r="947">
          <cell r="E947"/>
          <cell r="AB947"/>
          <cell r="AC947"/>
        </row>
        <row r="948">
          <cell r="E948"/>
          <cell r="AB948"/>
          <cell r="AC948"/>
        </row>
        <row r="949">
          <cell r="E949"/>
          <cell r="AB949"/>
          <cell r="AC949"/>
        </row>
        <row r="950">
          <cell r="E950"/>
          <cell r="AB950"/>
          <cell r="AC950"/>
        </row>
        <row r="951">
          <cell r="E951"/>
          <cell r="AB951"/>
          <cell r="AC951"/>
        </row>
        <row r="952">
          <cell r="E952"/>
          <cell r="AB952"/>
          <cell r="AC952"/>
        </row>
        <row r="953">
          <cell r="E953"/>
          <cell r="AB953"/>
          <cell r="AC953"/>
        </row>
        <row r="954">
          <cell r="E954"/>
          <cell r="AB954"/>
          <cell r="AC954"/>
        </row>
        <row r="955">
          <cell r="E955"/>
          <cell r="AB955"/>
          <cell r="AC955"/>
        </row>
        <row r="956">
          <cell r="E956"/>
          <cell r="AB956"/>
          <cell r="AC956"/>
        </row>
        <row r="957">
          <cell r="E957"/>
          <cell r="AB957"/>
          <cell r="AC957"/>
        </row>
        <row r="958">
          <cell r="E958"/>
          <cell r="AB958"/>
          <cell r="AC958"/>
        </row>
        <row r="959">
          <cell r="E959"/>
          <cell r="AB959"/>
          <cell r="AC959"/>
        </row>
        <row r="960">
          <cell r="E960"/>
          <cell r="AB960"/>
          <cell r="AC960"/>
        </row>
        <row r="961">
          <cell r="E961"/>
          <cell r="AB961"/>
          <cell r="AC961"/>
        </row>
        <row r="962">
          <cell r="E962"/>
          <cell r="AB962"/>
          <cell r="AC962"/>
        </row>
        <row r="963">
          <cell r="E963"/>
          <cell r="AB963"/>
          <cell r="AC963"/>
        </row>
        <row r="964">
          <cell r="E964"/>
          <cell r="AB964"/>
          <cell r="AC964"/>
        </row>
        <row r="965">
          <cell r="E965"/>
          <cell r="AB965"/>
          <cell r="AC965"/>
        </row>
        <row r="966">
          <cell r="E966"/>
          <cell r="AB966"/>
          <cell r="AC966"/>
        </row>
        <row r="967">
          <cell r="E967"/>
          <cell r="AB967"/>
          <cell r="AC967"/>
        </row>
        <row r="968">
          <cell r="E968"/>
          <cell r="AB968"/>
          <cell r="AC968"/>
        </row>
        <row r="969">
          <cell r="E969"/>
          <cell r="AB969"/>
          <cell r="AC969"/>
        </row>
        <row r="970">
          <cell r="E970"/>
          <cell r="AB970"/>
          <cell r="AC970"/>
        </row>
        <row r="971">
          <cell r="E971"/>
          <cell r="AB971"/>
          <cell r="AC971"/>
        </row>
        <row r="972">
          <cell r="E972"/>
          <cell r="AB972"/>
          <cell r="AC972"/>
        </row>
        <row r="973">
          <cell r="E973"/>
          <cell r="AB973"/>
          <cell r="AC973"/>
        </row>
        <row r="974">
          <cell r="E974"/>
          <cell r="AB974"/>
          <cell r="AC974"/>
        </row>
        <row r="975">
          <cell r="E975"/>
          <cell r="AB975"/>
          <cell r="AC975"/>
        </row>
        <row r="976">
          <cell r="E976"/>
          <cell r="AB976"/>
          <cell r="AC976"/>
        </row>
        <row r="977">
          <cell r="E977"/>
          <cell r="AB977"/>
          <cell r="AC977"/>
        </row>
        <row r="978">
          <cell r="E978"/>
          <cell r="AB978"/>
          <cell r="AC978"/>
        </row>
        <row r="979">
          <cell r="E979"/>
          <cell r="AB979"/>
          <cell r="AC979"/>
        </row>
        <row r="980">
          <cell r="E980"/>
          <cell r="AB980"/>
          <cell r="AC980"/>
        </row>
        <row r="981">
          <cell r="E981"/>
          <cell r="AB981"/>
          <cell r="AC981"/>
        </row>
        <row r="982">
          <cell r="E982"/>
          <cell r="AB982"/>
          <cell r="AC982"/>
        </row>
        <row r="983">
          <cell r="E983"/>
          <cell r="AB983"/>
          <cell r="AC983"/>
        </row>
        <row r="984">
          <cell r="E984"/>
          <cell r="AB984"/>
          <cell r="AC984"/>
        </row>
        <row r="985">
          <cell r="E985"/>
          <cell r="AB985"/>
          <cell r="AC985"/>
        </row>
        <row r="986">
          <cell r="E986"/>
          <cell r="AB986"/>
          <cell r="AC986"/>
        </row>
        <row r="987">
          <cell r="E987"/>
          <cell r="AB987"/>
          <cell r="AC987"/>
        </row>
        <row r="988">
          <cell r="E988"/>
          <cell r="AB988"/>
          <cell r="AC988"/>
        </row>
        <row r="989">
          <cell r="E989"/>
          <cell r="AB989"/>
          <cell r="AC989"/>
        </row>
        <row r="990">
          <cell r="E990"/>
          <cell r="AB990"/>
          <cell r="AC990"/>
        </row>
        <row r="991">
          <cell r="E991"/>
          <cell r="AB991"/>
          <cell r="AC991"/>
        </row>
        <row r="992">
          <cell r="E992"/>
          <cell r="AB992"/>
          <cell r="AC992"/>
        </row>
        <row r="993">
          <cell r="E993"/>
          <cell r="AB993"/>
          <cell r="AC993"/>
        </row>
        <row r="994">
          <cell r="E994"/>
          <cell r="AB994"/>
          <cell r="AC994"/>
        </row>
        <row r="995">
          <cell r="E995"/>
          <cell r="AB995"/>
          <cell r="AC995"/>
        </row>
        <row r="996">
          <cell r="E996"/>
          <cell r="AB996"/>
          <cell r="AC996"/>
        </row>
      </sheetData>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agaushi" refreshedDate="45300.441741782408" createdVersion="8" refreshedVersion="8" minRefreshableVersion="3" recordCount="1620" xr:uid="{DEEEBB5F-8DDA-428A-A48A-0ED73DAD48D9}">
  <cacheSource type="worksheet">
    <worksheetSource ref="A1:J1048576" sheet="在庫"/>
  </cacheSource>
  <cacheFields count="10">
    <cacheField name="倉庫" numFmtId="180">
      <sharedItems containsBlank="1" count="3">
        <s v="CJ"/>
        <m/>
        <s v="東"/>
      </sharedItems>
    </cacheField>
    <cacheField name="Product Code" numFmtId="0">
      <sharedItems containsBlank="1" containsMixedTypes="1" containsNumber="1" containsInteger="1" minValue="853556157519" maxValue="9804852220033" count="1055">
        <m/>
        <n v="2355519095893"/>
        <n v="2954019155504"/>
        <n v="1657014111155"/>
        <n v="2353519206509"/>
        <n v="2355018149073"/>
        <n v="1856015208974"/>
        <n v="2454019207970"/>
        <n v="2155517209717"/>
        <n v="1954017093885"/>
        <n v="2055516093907"/>
        <n v="2255517095027"/>
        <n v="2656517050205"/>
        <n v="2055516133962"/>
        <n v="1956016229746"/>
        <n v="1955016093883"/>
        <n v="1756515239204"/>
        <n v="1756515149084"/>
        <n v="1654016335695"/>
        <n v="1655514335699"/>
        <n v="2454018328003"/>
        <n v="1857014110282"/>
        <n v="2256517149888"/>
        <n v="2857017142326"/>
        <n v="1956515170235"/>
        <n v="1657014169996"/>
        <n v="1956016169981"/>
        <n v="2156016121036"/>
        <n v="2255518121039"/>
        <n v="1857014327024"/>
        <s v="1655514EG0120"/>
        <n v="2254518139020"/>
        <n v="2056016208945"/>
        <n v="1856015111151"/>
        <n v="2255517119983"/>
        <n v="2255018050204"/>
        <n v="2256018050201"/>
        <n v="2256517050207"/>
        <n v="2356018050208"/>
        <n v="1657014327358"/>
        <n v="2056016167068"/>
        <n v="1756514134104"/>
        <n v="1956016138116"/>
        <n v="1956515530213"/>
        <n v="2054517139492"/>
        <n v="2154017132174"/>
        <n v="2154018139493"/>
        <n v="2453520132177"/>
        <n v="2453520138117"/>
        <n v="1856515093889"/>
        <n v="1954516093881"/>
        <n v="2155017096008"/>
        <n v="2156516094045"/>
        <n v="2157015094017"/>
        <n v="2455020095891"/>
        <n v="2553519095879"/>
        <n v="3253021095891"/>
        <n v="1656514239024"/>
        <n v="1657014239026"/>
        <n v="1756514239021"/>
        <n v="1757014239023"/>
        <n v="2156016239021"/>
        <n v="2256517149086"/>
        <n v="1758016172028"/>
        <n v="2255519380046"/>
        <n v="2753020095881"/>
        <n v="1956515118220"/>
        <n v="1756514355035"/>
        <n v="1757014358137"/>
        <n v="2156016358135"/>
        <n v="2657017142322"/>
        <n v="2356517129856"/>
        <n v="1655515121031"/>
        <n v="2055517121036"/>
        <n v="2056516121034"/>
        <n v="2156017121035"/>
        <n v="2254519121031"/>
        <n v="2154516130022"/>
        <n v="2254517130073"/>
        <n v="1756515157003"/>
        <n v="2554518159043"/>
        <n v="2155517130394"/>
        <n v="1955016139024"/>
        <n v="2454018139029"/>
        <n v="1956515159735"/>
        <s v="VEC15555142017"/>
        <n v="1956516157709"/>
        <n v="2255516157702"/>
        <n v="2154517159749"/>
        <n v="2355518159978"/>
        <n v="2154018139943"/>
        <n v="2256517206611"/>
        <n v="2254518206616"/>
        <n v="2255518206613"/>
        <n v="2256018206615"/>
        <n v="1757014328352"/>
        <n v="2254518328356"/>
        <n v="2256018328362"/>
        <n v="2254018119492"/>
        <n v="2254518119558"/>
        <n v="2256018119489"/>
        <n v="1653517093882"/>
        <n v="2254018096007"/>
        <n v="2554019095888"/>
        <n v="2354518328353"/>
        <n v="2753518208069"/>
        <n v="1656515134007"/>
        <n v="1756515134004"/>
        <n v="1758016130639"/>
        <n v="1956515134008"/>
        <n v="2154517139499"/>
        <n v="2155518134131"/>
        <n v="2656517130198"/>
        <n v="1656513093894"/>
        <n v="1756015093887"/>
        <n v="1856515096019"/>
        <n v="2054516095881"/>
        <n v="2056516094000"/>
        <n v="2155517095990"/>
        <n v="2156016096013"/>
        <n v="2156516096001"/>
        <n v="2255517094006"/>
        <n v="2354517095881"/>
        <n v="2555019095892"/>
        <n v="2555020095898"/>
        <n v="2656517095886"/>
        <n v="2853521095899"/>
        <n v="1956515239208"/>
        <n v="1458013239013"/>
        <n v="1655515239019"/>
        <n v="1656513239018"/>
        <n v="2156017328007"/>
        <n v="2356517094000"/>
        <n v="2555019208063"/>
        <n v="1956515167068"/>
        <n v="2656517327604"/>
        <n v="2256517327606"/>
        <n v="2256017327601"/>
        <n v="2255517328002"/>
        <n v="2056016328001"/>
        <n v="1856515328004"/>
        <s v="1656514VRX321"/>
        <s v="1656515VRX321"/>
        <n v="2555020189207"/>
        <n v="2155017129904"/>
        <n v="2155017121021"/>
        <n v="2156516121031"/>
        <n v="1555514130075"/>
        <n v="1655514130454"/>
        <n v="1756016130079"/>
        <n v="1955516130071"/>
        <n v="2055516130398"/>
        <n v="2056515130075"/>
        <n v="2154518130075"/>
        <n v="2156016130076"/>
        <n v="1655514151800"/>
        <n v="1657014157733"/>
        <n v="1757014157730"/>
        <n v="1855515151735"/>
        <n v="1856514151801"/>
        <n v="2155017155507"/>
        <n v="2255518157762"/>
        <n v="2554517159044"/>
        <n v="2753518155509"/>
        <n v="2354018159730"/>
        <n v="1954517155502"/>
        <n v="2254018158408"/>
        <n v="2254518157703"/>
        <n v="2454518157707"/>
        <n v="2354018157705"/>
        <n v="2454018157702"/>
        <n v="2354019157704"/>
        <n v="2156016157707"/>
        <n v="2155516157705"/>
        <n v="2154516157708"/>
        <n v="2255017157706"/>
        <n v="2054517157700"/>
        <n v="2254517157704"/>
        <n v="2354517157701"/>
        <n v="1856514157735"/>
        <n v="1956017130072"/>
        <n v="2055017130088"/>
        <n v="2454018159041"/>
        <n v="2454018159966"/>
        <n v="2254517159968"/>
        <n v="2254517158602"/>
        <n v="2454518158605"/>
        <n v="2554019158606"/>
        <n v="2554518159258"/>
        <n v="2155516159181"/>
        <n v="2055516159672"/>
        <n v="2753519159650"/>
        <n v="2154517159657"/>
        <n v="2056515157751"/>
        <n v="2354018139947"/>
        <n v="2254018139940"/>
        <n v="2256517157661"/>
        <n v="1756015157756"/>
        <n v="2355518157707"/>
        <n v="1856515139389"/>
        <n v="2755519158527"/>
        <n v="2554018159697"/>
        <n v="2453520159877"/>
        <n v="2754020157661"/>
        <n v="2454520157665"/>
        <n v="2255516159256"/>
        <n v="2155518157703"/>
        <n v="2553019159873"/>
        <n v="2255017159663"/>
        <n v="2154517159664"/>
        <n v="2254518159660"/>
        <n v="2454519159175"/>
        <n v="2256017157031"/>
        <n v="2256018157078"/>
        <n v="2155017328352"/>
        <n v="2255518328360"/>
        <n v="1956515169864"/>
        <n v="2056016169864"/>
        <n v="2156016169861"/>
        <n v="2155517169868"/>
        <n v="2254018169824"/>
        <n v="2056016129974"/>
        <n v="2156016129971"/>
        <n v="2155517129978"/>
        <n v="2256517129972"/>
        <n v="2656517328366"/>
        <n v="1656515206568"/>
        <n v="1855516209596"/>
        <n v="2055516206611"/>
        <n v="2254518209686"/>
        <n v="2256517206635"/>
        <n v="2256017206630"/>
        <n v="1757014206636"/>
        <n v="2055017208060"/>
        <n v="2254517208062"/>
        <n v="2155017208067"/>
        <n v="2354518206637"/>
        <n v="1856515208962"/>
        <n v="2155017206636"/>
        <n v="2355018208060"/>
        <n v="2156516209609"/>
        <n v="1757014208968"/>
        <n v="1956016206631"/>
        <n v="1857014208965"/>
        <n v="2156516206639"/>
        <n v="1756515208965"/>
        <n v="1655514208962"/>
        <n v="2056016208976"/>
        <n v="2155517206631"/>
        <n v="1655514327366"/>
        <n v="1657014327020"/>
        <n v="1856015327361"/>
        <n v="2055017328003"/>
        <n v="2056515328007"/>
        <n v="2155517328357"/>
        <n v="2156016328008"/>
        <n v="2156516328003"/>
        <n v="2157016327602"/>
        <n v="2254018328009"/>
        <n v="2254517328357"/>
        <n v="2454518328008"/>
        <n v="2056016119357"/>
        <n v="2155517119276"/>
        <n v="2256517118174"/>
        <n v="2354018119949"/>
        <n v="2156016093890"/>
        <n v="2254018094003"/>
        <n v="2354518095880"/>
        <n v="2156516050270"/>
        <n v="2256517050214"/>
        <n v="2256517050276"/>
        <n v="2356018050277"/>
        <n v="2154018208069"/>
        <n v="2353519208060"/>
        <n v="2354518208068"/>
        <n v="2356018208067"/>
        <n v="2453519189205"/>
        <n v="1655015138119"/>
        <n v="1558013094008"/>
        <n v="2253020095886"/>
        <n v="2454518095887"/>
        <n v="3054022095893"/>
        <n v="2055017232034"/>
        <n v="1856015148980"/>
        <n v="2156016170478"/>
        <n v="1654016050017"/>
        <n v="1654516050012"/>
        <n v="1655016050014"/>
        <n v="1950815050266"/>
        <n v="2355519050205"/>
        <n v="2656517050212"/>
        <n v="1756515328007"/>
        <n v="1855515328007"/>
        <n v="1955016328008"/>
        <n v="2355518328077"/>
        <n v="2753019208063"/>
        <n v="2754019208060"/>
        <n v="1655514119190"/>
        <s v="1856015VRX322"/>
        <n v="1956515119517"/>
        <n v="2055017119274"/>
        <s v="2155517VRX322"/>
        <n v="2254517118521"/>
        <n v="2254517119559"/>
        <n v="2256018118819"/>
        <n v="2355518118814"/>
        <n v="2355519117038"/>
        <n v="2355519116901"/>
        <n v="1856016167065"/>
        <n v="2253519189201"/>
        <n v="2254018189204"/>
        <n v="2254519189208"/>
        <n v="2255018189300"/>
        <n v="2354018189201"/>
        <n v="2355019189306"/>
        <n v="2454019189207"/>
        <n v="2553519189202"/>
        <n v="1856515149005"/>
        <n v="1956515149002"/>
        <n v="2155017149001"/>
        <n v="2256517149000"/>
        <n v="2654520149831"/>
        <n v="2056016129905"/>
        <n v="2254018129798"/>
        <n v="2254517129909"/>
        <n v="2355519129857"/>
        <n v="2356018129850"/>
        <n v="2454018129860"/>
        <n v="2454018129792"/>
        <n v="2454019129784"/>
        <n v="2753519129899"/>
        <n v="2454019490037"/>
        <n v="2055516129934"/>
        <n v="2454018129938"/>
        <n v="1556514209921"/>
        <n v="2154518208071"/>
        <n v="2254018208066"/>
        <n v="2255518139225"/>
        <n v="2253520095881"/>
        <n v="2156016206634"/>
        <n v="1956515157038"/>
        <n v="1958015156948"/>
        <n v="1458013130396"/>
        <n v="1458013130457"/>
        <n v="1458013130075"/>
        <n v="1556513130073"/>
        <n v="1556513130394"/>
        <n v="1556514130072"/>
        <n v="1556514130454"/>
        <n v="1557013130075"/>
        <n v="1558013130393"/>
        <n v="1558013130072"/>
        <n v="1654516132077"/>
        <n v="1655015130076"/>
        <n v="1655514130072"/>
        <n v="1655514139020"/>
        <n v="1655515130071"/>
        <n v="1655515132051"/>
        <n v="1656015130073"/>
        <n v="1656513130070"/>
        <n v="1656514130079"/>
        <n v="1656514130390"/>
        <n v="1657014130392"/>
        <n v="1657014130071"/>
        <n v="1756016130390"/>
        <n v="1756514130076"/>
        <n v="1756514130397"/>
        <n v="1756515130075"/>
        <n v="1757014130078"/>
        <n v="1757014130399"/>
        <n v="1855515130075"/>
        <n v="1856015130398"/>
        <n v="1856015130077"/>
        <n v="1856514130073"/>
        <n v="1856514130394"/>
        <n v="1856515130072"/>
        <n v="1856515130393"/>
        <n v="1857014130075"/>
        <n v="1857014130396"/>
        <n v="1954516132078"/>
        <n v="1955016130076"/>
        <n v="1956015130074"/>
        <n v="1956016130080"/>
        <n v="1956515130390"/>
        <n v="1956515130079"/>
        <n v="1958015139088"/>
        <n v="2054017132078"/>
        <n v="2054516132074"/>
        <n v="2054517132073"/>
        <n v="2055017132075"/>
        <n v="2055516130077"/>
        <n v="2056016130390"/>
        <n v="2056016130079"/>
        <n v="2056516130074"/>
        <n v="2057015130077"/>
        <n v="2154017132075"/>
        <n v="2154517130076"/>
        <n v="2154517130380"/>
        <n v="2154518132079"/>
        <n v="2155017130399"/>
        <n v="2155017130078"/>
        <n v="2155017132072"/>
        <n v="2155517130073"/>
        <n v="2155517132077"/>
        <n v="2156017130075"/>
        <n v="2156017139085"/>
        <n v="2156516130071"/>
        <n v="2156516139081"/>
        <n v="2254018130077"/>
        <n v="2254518130072"/>
        <n v="2254518132076"/>
        <n v="2255517130070"/>
        <n v="2355018130071"/>
        <n v="2355018132075"/>
        <n v="2454517132071"/>
        <n v="1458013151803"/>
        <n v="1556513151801"/>
        <n v="1655515151809"/>
        <n v="1656514151807"/>
        <n v="1657014151809"/>
        <n v="1756015151808"/>
        <n v="1756514151804"/>
        <n v="1756514157738"/>
        <n v="1757014151806"/>
        <n v="1855516151802"/>
        <n v="1856515151800"/>
        <n v="1857014151803"/>
        <n v="1954516155411"/>
        <n v="1955016151804"/>
        <n v="1955515151800"/>
        <n v="1956515159049"/>
        <n v="1956515151807"/>
        <n v="2054516155417"/>
        <n v="2055017155500"/>
        <n v="2055516151805"/>
        <n v="2055516155506"/>
        <n v="2056515151803"/>
        <n v="2056516159044"/>
        <n v="2154516155421"/>
        <n v="2155516155435"/>
        <n v="2156017157010"/>
        <n v="2254019158407"/>
        <n v="2254519158402"/>
        <n v="2255516155432"/>
        <n v="2353519158402"/>
        <n v="2354517155509"/>
        <n v="2355017159042"/>
        <n v="2355018159140"/>
        <n v="2453519158409"/>
        <n v="2454019158401"/>
        <n v="2553519158406"/>
        <n v="2656517154699"/>
        <n v="1756515130389"/>
        <n v="1756515139382"/>
        <n v="1955516130392"/>
        <n v="2154517132070"/>
        <n v="2155517139380"/>
        <n v="2156016139383"/>
        <n v="2254517132077"/>
        <n v="2454519132079"/>
        <n v="1958015156566"/>
        <n v="2254518158403"/>
        <n v="2253519132078"/>
        <n v="1856515159042"/>
        <n v="2554017155508"/>
        <n v="2554018132072"/>
        <n v="1656514157755"/>
        <n v="1956015132078"/>
        <n v="1756016132073"/>
        <n v="2155516132078"/>
        <n v="1656015130608"/>
        <n v="1655515130606"/>
        <n v="1856515130607"/>
        <n v="1956515130604"/>
        <n v="1855516130609"/>
        <n v="1956016130608"/>
        <n v="2056016130604"/>
        <n v="2055516130602"/>
        <n v="2156017130600"/>
        <n v="2256017130607"/>
        <n v="2155517130608"/>
        <n v="2055017130606"/>
        <n v="2255018130609"/>
        <n v="2355018130606"/>
        <n v="2254518130607"/>
        <n v="2454020130601"/>
        <n v="2356018157716"/>
        <n v="2355018157702"/>
        <n v="2254018157708"/>
        <n v="1856015157708"/>
        <n v="2156516157702"/>
        <n v="1956016157704"/>
        <n v="1955516157702"/>
        <n v="2055516157708"/>
        <n v="2156017157706"/>
        <n v="2055517157707"/>
        <n v="2155517157704"/>
        <n v="2255517157701"/>
        <n v="2055017157702"/>
        <n v="2155017157709"/>
        <n v="2154517157707"/>
        <n v="1756515157706"/>
        <n v="2056016157700"/>
        <n v="2157016157766"/>
        <n v="2055516139384"/>
        <n v="2056515139382"/>
        <n v="2455018159048"/>
        <n v="2454020158407"/>
        <n v="1956015159044"/>
        <n v="2853020158408"/>
        <n v="2154517158407"/>
        <n v="2255016155505"/>
        <n v="2254517158404"/>
        <n v="1656515130078"/>
        <n v="1855516130074"/>
        <n v="1856016130076"/>
        <n v="1956516130078"/>
        <n v="2055517130076"/>
        <n v="2155018130077"/>
        <n v="2155518130072"/>
        <n v="2156516132075"/>
        <n v="2054017158603"/>
        <n v="2054517158608"/>
        <n v="2154018158609"/>
        <n v="2154517158605"/>
        <n v="2154518158604"/>
        <n v="2155517158602"/>
        <n v="2254018158606"/>
        <n v="2254019158605"/>
        <n v="2254518158601"/>
        <n v="2254519158600"/>
        <n v="2255017158604"/>
        <n v="2255517158609"/>
        <n v="2353519158600"/>
        <n v="2354018158603"/>
        <n v="2354019158602"/>
        <n v="2354518158608"/>
        <n v="2355018158600"/>
        <n v="2453518158608"/>
        <n v="2453519158607"/>
        <n v="2454017158601"/>
        <n v="2454018158600"/>
        <n v="2454019158609"/>
        <n v="2454517158606"/>
        <n v="2553518158605"/>
        <n v="2553519158604"/>
        <n v="2554018158607"/>
        <n v="2554519158601"/>
        <n v="2653518158602"/>
        <n v="2753519158608"/>
        <n v="2054517159254"/>
        <n v="2055017159256"/>
        <n v="2055517159251"/>
        <n v="2155017159253"/>
        <n v="2155517159258"/>
        <n v="2155518159257"/>
        <n v="2156017159250"/>
        <n v="2254018159252"/>
        <n v="2254517159258"/>
        <n v="2254518159257"/>
        <n v="2255518159254"/>
        <n v="2256017159257"/>
        <n v="2354517159255"/>
        <n v="2355517159252"/>
        <n v="2355518159251"/>
        <n v="2454517159252"/>
        <n v="2454518159251"/>
        <n v="1955015155575"/>
        <n v="1856515159189"/>
        <n v="2055517159183"/>
        <n v="2255018159181"/>
        <n v="2255518159186"/>
        <n v="2354518159186"/>
        <n v="1855515155412"/>
        <n v="1955515155419"/>
        <n v="2356018159307"/>
        <n v="2355520159300"/>
        <n v="2256517159306"/>
        <n v="2656517159304"/>
        <n v="2456018159304"/>
        <n v="2255518159308"/>
        <n v="2255519159307"/>
        <n v="1450612130586"/>
        <n v="2355020158506"/>
        <n v="2255519158508"/>
        <n v="1955016157707"/>
        <n v="2055517157011"/>
        <n v="2255517157015"/>
        <n v="2256017157017"/>
        <n v="2255518157014"/>
        <n v="2356018157013"/>
        <n v="2055017157016"/>
        <n v="2255017157010"/>
        <n v="2255518157700"/>
        <n v="2255018157668"/>
        <n v="2256018157702"/>
        <n v="2255519157662"/>
        <n v="2255017159656"/>
        <n v="2656517157669"/>
        <n v="2354518159254"/>
        <n v="1855515132079"/>
        <n v="2154017158600"/>
        <n v="2155018157661"/>
        <n v="2157015158016"/>
        <n v="1856016151804"/>
        <n v="1955516159263"/>
        <n v="2255517159262"/>
        <n v="2056016159261"/>
        <n v="2554520157662"/>
        <n v="1956016159265"/>
        <n v="2555518157664"/>
        <n v="2255017159267"/>
        <n v="2156516159256"/>
        <n v="2156016159268"/>
        <n v="1655514130393"/>
        <n v="2154517159268"/>
        <n v="2055516159269"/>
        <n v="2255018159259"/>
        <n v="2254019132070"/>
        <n v="2156016157004"/>
        <n v="1956515157007"/>
        <n v="2354018132078"/>
        <n v="2355018157016"/>
        <n v="2256016159265"/>
        <n v="2054018155502"/>
        <n v="1556514206555"/>
        <n v="1956515206644"/>
        <n v="2056016206644"/>
        <n v="2256517206642"/>
        <n v="1656514206644"/>
        <n v="2256018119588"/>
        <n v="2355518119583"/>
        <n v="2355520119588"/>
        <n v="2454518208065"/>
        <n v="2653518208062"/>
        <n v="2256017200119"/>
        <n v="2055516208066"/>
        <n v="2055017200118"/>
        <n v="2254517200110"/>
        <n v="2055516200114"/>
        <n v="1956016208727"/>
        <n v="1757014200115"/>
        <n v="2354518200116"/>
        <n v="1956515208723"/>
        <n v="2254518200119"/>
        <n v="1956515200116"/>
        <n v="2055516208721"/>
        <n v="2056016200116"/>
        <n v="1756514208966"/>
        <n v="1856015208721"/>
        <n v="2155517200110"/>
        <n v="1856515200119"/>
        <n v="1956016200110"/>
        <n v="2056016208723"/>
        <n v="2156016208966"/>
        <n v="1956515208969"/>
        <n v="1656015208727"/>
        <n v="1856015200114"/>
        <n v="1656514208723"/>
        <n v="2055516209858"/>
        <n v="2154517209819"/>
        <n v="2155017209811"/>
        <n v="2156017095893"/>
        <n v="2255519095896"/>
        <n v="2256517095895"/>
        <n v="2355518095894"/>
        <n v="2356018095896"/>
        <n v="2454520095899"/>
        <n v="2654022095896"/>
        <n v="1556514327021"/>
        <n v="1756514327360"/>
        <n v="1757014327362"/>
        <n v="1856514327367"/>
        <n v="1857014327369"/>
        <n v="1954516328006"/>
        <n v="1955516328003"/>
        <n v="2255518327608"/>
        <n v="2355018328072"/>
        <n v="2355018328003"/>
        <n v="2454019328002"/>
        <n v="1655515119199"/>
        <n v="1756515119278"/>
        <n v="1856015119270"/>
        <n v="1856515119275"/>
        <n v="2255018119277"/>
        <n v="2355518118173"/>
        <n v="1556513094009"/>
        <n v="1557013094001"/>
        <n v="1557013093882"/>
        <n v="1656014094000"/>
        <n v="1656014093881"/>
        <n v="1656015094009"/>
        <n v="1656514094005"/>
        <n v="1657014094007"/>
        <n v="1756515094001"/>
        <n v="1757014093885"/>
        <n v="1855516093881"/>
        <n v="1856015094003"/>
        <n v="1856514093880"/>
        <n v="1856515094008"/>
        <n v="1954517093880"/>
        <n v="1955016093890"/>
        <n v="1955516094007"/>
        <n v="1955516093994"/>
        <n v="1955516093888"/>
        <n v="1956016093880"/>
        <n v="2054017095885"/>
        <n v="2055017094007"/>
        <n v="2055017093888"/>
        <n v="2055516093891"/>
        <n v="2055517094002"/>
        <n v="2055517093883"/>
        <n v="2056016093886"/>
        <n v="2056515094001"/>
        <n v="2154018093887"/>
        <n v="2154517094002"/>
        <n v="2154518095886"/>
        <n v="2154517093883"/>
        <n v="2155017095889"/>
        <n v="2155517094009"/>
        <n v="2156016095887"/>
        <n v="2156017094001"/>
        <n v="2156516094007"/>
        <n v="2156516093888"/>
        <n v="2253519095885"/>
        <n v="2254018090104"/>
        <n v="2254517094009"/>
        <n v="2254518095883"/>
        <n v="2254519095882"/>
        <n v="2255018093881"/>
        <n v="2255017095886"/>
        <n v="2255517095881"/>
        <n v="2256017095029"/>
        <n v="2256018093888"/>
        <n v="2354018095885"/>
        <n v="2355018094007"/>
        <n v="2453020095880"/>
        <n v="2453519095889"/>
        <n v="2453520095885"/>
        <n v="2454019095881"/>
        <n v="2454020095870"/>
        <n v="2454519095886"/>
        <n v="2455018095872"/>
        <n v="2553520095882"/>
        <n v="2050816050285"/>
        <n v="2157016050272"/>
        <n v="2256017050271"/>
        <n v="2356017050278"/>
        <n v="2657016050277"/>
        <n v="2056016328353"/>
        <n v="2054517208068"/>
        <n v="2254019208065"/>
        <n v="2255018208063"/>
        <n v="2354019208062"/>
        <n v="2454018208060"/>
        <n v="2454019208069"/>
        <n v="2454519208064"/>
        <n v="2454520208060"/>
        <n v="2654520208064"/>
        <n v="2753020208069"/>
        <n v="2754520208061"/>
        <n v="1657014093888"/>
        <n v="2056016094005"/>
        <n v="2155517093880"/>
        <n v="2355518094002"/>
        <n v="1557013231208"/>
        <n v="1656514231202"/>
        <n v="1756514231209"/>
        <n v="1756515231208"/>
        <n v="1757014231201"/>
        <n v="1856015231200"/>
        <n v="1856514231206"/>
        <n v="1856515231205"/>
        <n v="1958015231232"/>
        <n v="2055017231204"/>
        <n v="2056016231202"/>
        <n v="2154517231209"/>
        <n v="2155517231206"/>
        <n v="2156016231209"/>
        <n v="2156017231208"/>
        <n v="2157016231206"/>
        <n v="2255517231203"/>
        <n v="2256517231200"/>
        <n v="2355018231204"/>
        <n v="2356018231201"/>
        <n v="1458013231161"/>
        <n v="1556513231169"/>
        <n v="1655515231167"/>
        <n v="1656015231169"/>
        <n v="2656517050298"/>
        <n v="1856514094009"/>
        <n v="1855515094001"/>
        <n v="1956016119351"/>
        <n v="2055517119354"/>
        <n v="2155517119351"/>
        <n v="2156016119279"/>
        <n v="2156017119353"/>
        <n v="2254518119275"/>
        <n v="2255017119353"/>
        <n v="2255518119357"/>
        <n v="2354518119272"/>
        <n v="2454018119557"/>
        <n v="2454519119278"/>
        <n v="1855516167070"/>
        <n v="1856016167072"/>
        <n v="1954517167079"/>
        <n v="1955016169977"/>
        <n v="1956515167075"/>
        <n v="2055017167077"/>
        <n v="2055516167073"/>
        <n v="2153518169979"/>
        <n v="2154517169977"/>
        <n v="2155017169979"/>
        <n v="2254018169978"/>
        <n v="2254517169974"/>
        <n v="2254518169973"/>
        <n v="2454018169972"/>
        <n v="2255518189305"/>
        <n v="2454018189208"/>
        <n v="1956016129879"/>
        <n v="2155017129867"/>
        <n v="2254018129873"/>
        <n v="2254518129960"/>
        <n v="2255518129943"/>
        <n v="2354518129868"/>
        <n v="2355518129940"/>
        <n v="2454018129877"/>
        <n v="2454019129876"/>
        <n v="2055516328351"/>
        <n v="1556514119190"/>
        <n v="1956515119272"/>
        <n v="2355018119359"/>
        <n v="2156017232045"/>
        <n v="2256017232042"/>
        <n v="2155017111305"/>
        <n v="1756515110282"/>
        <n v="1656515208722"/>
        <n v="1556514208726"/>
        <n v="2355518209604"/>
        <n v="2256517209605"/>
        <n v="2355519209603"/>
        <n v="1656015111331"/>
        <n v="1757014111336"/>
        <n v="2156016111334"/>
        <n v="2155517111300"/>
        <n v="2056016110286"/>
        <n v="2055016118520"/>
        <n v="2055516118525"/>
        <n v="2054517118527"/>
        <n v="2154517118524"/>
        <n v="2155517118521"/>
        <n v="2255017118523"/>
        <n v="2354517118528"/>
        <n v="2454517118525"/>
        <n v="2254518118520"/>
        <n v="2454018118529"/>
        <n v="2454019118528"/>
        <n v="2655020095901"/>
        <n v="2156516111339"/>
        <n v="1856015111335"/>
        <n v="2156017111333"/>
        <n v="2156017328359"/>
        <n v="2256017328363"/>
        <n v="1856515111330"/>
        <n v="1656514111337"/>
        <n v="1756515206640"/>
        <n v="2454018159652"/>
        <n v="2254019159657"/>
        <n v="2055516159986"/>
        <n v="2254018119553"/>
        <n v="2254517159678"/>
        <n v="2453521189217"/>
        <n v="2454020189210"/>
        <n v="2453519189212"/>
        <n v="2353519189215"/>
        <n v="2454018189215"/>
        <n v="2354018189218"/>
        <n v="2254518189216"/>
        <n v="2255518189213"/>
        <n v="1556514093889"/>
        <n v="1956515094005"/>
        <n v="1656515094004"/>
        <n v="2255518119586"/>
        <n v="2356018119585"/>
        <n v="1756514206641"/>
        <n v="2255518209591"/>
        <n v="2256018209593"/>
        <n v="1856515328356"/>
        <n v="2156516328362"/>
        <n v="2656018119586"/>
        <n v="2156516206646"/>
        <n v="2055516094003"/>
        <n v="1556514231205"/>
        <n v="1956515231226"/>
        <n v="1655514231168"/>
        <n v="1855515231208"/>
        <n v="1955516231204"/>
        <n v="1655515208725"/>
        <n v="2256017129854"/>
        <n v="2254519208060"/>
        <n v="1756515200112"/>
        <n v="1855516200111"/>
        <n v="2255017094001"/>
        <n v="2355018095028"/>
        <n v="1756514093883"/>
        <n v="1757014094004"/>
        <n v="2356018094004"/>
        <n v="2454018094007"/>
        <n v="2156516231204"/>
        <n v="2055516231200"/>
        <n v="2255017231208"/>
        <n v="2355018169972"/>
        <n v="2155517167079"/>
        <n v="2254518200126"/>
        <n v="2054517119555"/>
        <n v="2353519119557"/>
        <n v="2055516119942"/>
        <n v="2455019118815"/>
        <n v="2055516159979"/>
        <n v="2254018159962"/>
        <n v="2254018159672"/>
        <n v="2254517159654"/>
        <n v="2254018159658"/>
        <n v="2055516139940"/>
        <n v="2553519159687"/>
        <n v="2454019159651"/>
        <n v="2553518159657"/>
        <n v="2653518159654"/>
        <n v="2355019149829"/>
        <n v="2553520208060"/>
        <n v="2254518129861"/>
        <n v="2154517129865"/>
        <n v="2254019129810"/>
        <n v="2256018129853"/>
        <n v="2254018129811"/>
        <n v="2254518129816"/>
        <n v="2454018129808"/>
        <n v="2156016129896"/>
        <n v="2055017129891"/>
        <n v="2155517129893"/>
        <n v="2254517129879"/>
        <n v="2255517129890"/>
        <n v="2254518129892"/>
        <n v="2255018129870"/>
        <n v="2355018129877"/>
        <n v="2454518129896"/>
        <n v="2355519129895"/>
        <n v="2256517129859"/>
        <n v="1856016208720"/>
        <n v="1756514094002"/>
        <n v="2155517208727"/>
        <n v="2354018118522"/>
        <n v="2154517209604"/>
        <n v="2254518209600"/>
        <n v="2454519209603"/>
        <n v="2155517209595"/>
        <n v="1656514130604"/>
        <n v="2055517130601"/>
        <n v="2255519130603"/>
        <n v="2255517130605"/>
        <n v="1756016130604"/>
        <n v="1755515130603"/>
        <n v="1856015130602"/>
        <n v="2255017169853"/>
        <n v="2354019158404"/>
        <n v="1956515157700"/>
        <n v="1856015134112"/>
        <n v="2156516170343"/>
        <n v="2157016170345"/>
        <n v="2256517170349"/>
        <n v="6654852021047"/>
        <n v="5454542079959"/>
        <n v="5604356079960"/>
        <n v="5605356070759"/>
        <n v="5605356070780"/>
        <n v="5454542350102"/>
        <n v="4454542141305"/>
        <n v="4454542140186"/>
        <n v="7703856031329"/>
        <n v="5454542070192"/>
        <n v="9804852220033"/>
        <n v="853556157519"/>
        <n v="854556157417"/>
        <n v="5454542158708"/>
        <n v="855256157165"/>
        <n v="5454542039922"/>
        <n v="5554556039922"/>
        <n v="7704856039926"/>
        <n v="3404542039943"/>
        <n v="5454542039946"/>
        <n v="6654352039948"/>
        <n v="7604042039948"/>
        <n v="7704856039940"/>
        <n v="9755556030636"/>
        <n v="7604052151319"/>
        <n v="2404242020068"/>
        <n v="4454542012063"/>
        <n v="4454542012056"/>
        <n v="5554342012054"/>
        <n v="853856012716"/>
        <n v="853856012709"/>
        <n v="854556012709"/>
        <n v="7705356012303"/>
        <n v="5454542260142"/>
        <n v="4582401602732"/>
        <n v="4454542012070"/>
        <n v="5554342012061"/>
        <n v="5555042012054"/>
        <n v="5555042012061"/>
        <n v="2353420151271"/>
        <n v="1956516134137" u="1"/>
        <n v="2156016159046" u="1"/>
        <n v="2156016328350" u="1"/>
        <n v="2355518328367" u="1"/>
        <n v="2254518206630" u="1"/>
        <n v="1956515328001" u="1"/>
        <n v="2253519129795" u="1"/>
        <n v="1556514151800" u="1"/>
        <n v="1756515151803" u="1"/>
        <n v="2256016159043" u="1"/>
        <n v="2356016159040" u="1"/>
        <n v="1856515157703" u="1"/>
        <n v="2354519158607" u="1"/>
        <n v="2255517132074" u="1"/>
        <n v="2156016206641" u="1"/>
        <n v="2254018200114" u="1"/>
        <n v="1856515208726" u="1"/>
        <n v="1955516200118" u="1"/>
        <n v="1556514094008" u="1"/>
        <n v="1956515093893" u="1"/>
        <n v="2156016094002" u="1"/>
        <n v="2156017206640" u="1"/>
        <n v="2553519208064" u="1"/>
        <n v="2155017094004" u="1"/>
        <n v="1856015167073" u="1"/>
        <n v="2254518189209" u="1"/>
        <n v="1556514110289" u="1"/>
        <n v="2056516232051" u="1"/>
        <n v="2056016129875" u="1"/>
        <n v="6653856151699" u="1"/>
        <n v="1656015206563" u="1"/>
        <n v="1757014169863" u="1"/>
        <n v="1657014206561" u="1"/>
        <n v="2656018206637" u="1"/>
        <n v="2454018206639" u="1"/>
        <n v="2254517206631" u="1"/>
        <n v="2154517169854" u="1"/>
        <n v="1958015156900" u="1"/>
        <n v="2354518157700" u="1"/>
        <n v="1458013232038" u="1"/>
        <n v="1856515110289" u="1"/>
        <n v="2256517328368" u="1"/>
        <n v="2254019159879" u="1"/>
        <n v="2055017111308" u="1"/>
        <n v="2255018159051" u="1"/>
      </sharedItems>
    </cacheField>
    <cacheField name="Product No" numFmtId="0">
      <sharedItems containsBlank="1" containsMixedTypes="1" containsNumber="1" containsInteger="1" minValue="3528700026382" maxValue="5452000829221"/>
    </cacheField>
    <cacheField name="Product Name" numFmtId="0">
      <sharedItems containsBlank="1"/>
    </cacheField>
    <cacheField name="Lot No" numFmtId="0">
      <sharedItems containsString="0" containsBlank="1" containsNumber="1" containsInteger="1" minValue="15" maxValue="5222"/>
    </cacheField>
    <cacheField name="Remain Qty" numFmtId="0">
      <sharedItems containsString="0" containsBlank="1" containsNumber="1" containsInteger="1" minValue="1" maxValue="580"/>
    </cacheField>
    <cacheField name="PI Plan Qty" numFmtId="0">
      <sharedItems containsString="0" containsBlank="1" containsNumber="1" containsInteger="1" minValue="0" maxValue="0"/>
    </cacheField>
    <cacheField name="Product Grade" numFmtId="0">
      <sharedItems containsBlank="1"/>
    </cacheField>
    <cacheField name="Product State" numFmtId="0">
      <sharedItems containsBlank="1"/>
    </cacheField>
    <cacheField name="Remark"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agaushi" refreshedDate="45300.50046516204" createdVersion="8" refreshedVersion="8" minRefreshableVersion="3" recordCount="112" xr:uid="{787545EA-FB8F-46C6-9D12-C293F5311473}">
  <cacheSource type="worksheet">
    <worksheetSource ref="A1:E1048576" sheet="戻"/>
  </cacheSource>
  <cacheFields count="5">
    <cacheField name="書式を落とす" numFmtId="186">
      <sharedItems containsString="0" containsBlank="1" containsNumber="1" containsInteger="1" minValue="1450612130586" maxValue="2853020158408" count="309">
        <n v="1956515157700"/>
        <n v="2255018208063"/>
        <n v="2454518208065"/>
        <n v="2355518157707"/>
        <m/>
        <n v="2255517157015" u="1"/>
        <n v="2254018159962" u="1"/>
        <n v="2056515130075" u="1"/>
        <n v="2155518130072" u="1"/>
        <n v="2155517132077" u="1"/>
        <n v="1656515130078" u="1"/>
        <n v="1655515132051" u="1"/>
        <n v="2454019208069" u="1"/>
        <n v="2354018157705" u="1"/>
        <n v="2454519132062" u="1"/>
        <n v="2154018158609" u="1"/>
        <n v="2055017155500" u="1"/>
        <n v="1556514151800" u="1"/>
        <n v="2354518158608" u="1"/>
        <n v="2553519158604" u="1"/>
        <n v="2453519158409" u="1"/>
        <n v="1955516159263" u="1"/>
        <n v="2455018159048" u="1"/>
        <n v="2155018157661" u="1"/>
        <n v="2554520157662" u="1"/>
        <n v="2255018159259" u="1"/>
        <n v="2255018157668" u="1"/>
        <n v="2656517154699" u="1"/>
        <n v="2255518157700" u="1"/>
        <n v="2156016159268" u="1"/>
        <n v="2653518158602" u="1"/>
        <n v="1856515130072" u="1"/>
        <n v="2155018130077" u="1"/>
        <n v="2056016130390" u="1"/>
        <n v="2155017130399" u="1"/>
        <n v="1855515130075" u="1"/>
        <n v="2156017130075" u="1"/>
        <n v="1757014130078" u="1"/>
        <n v="1655514130072" u="1"/>
        <n v="2055516130077" u="1"/>
        <n v="2155517130073" u="1"/>
        <n v="1657014130071" u="1"/>
        <n v="2055517130076" u="1"/>
        <n v="1656015130073" u="1"/>
        <n v="1857014130075" u="1"/>
        <n v="1458013130075" u="1"/>
        <n v="1557013130075" u="1"/>
        <n v="1956515130079" u="1"/>
        <n v="1556514130072" u="1"/>
        <n v="1655515130071" u="1"/>
        <n v="1956016130080" u="1"/>
        <n v="1656514130079" u="1"/>
        <n v="1655015130076" u="1"/>
        <n v="1856015130398" u="1"/>
        <n v="1757014130399" u="1"/>
        <n v="1556513130394" u="1"/>
        <n v="1558013130072" u="1"/>
        <n v="1458013130396" u="1"/>
        <n v="1956515130390" u="1"/>
        <n v="2355018132075" u="1"/>
        <n v="2254518132076" u="1"/>
        <n v="2055017132075" u="1"/>
        <n v="2154517132070" u="1"/>
        <n v="2254518158601" u="1"/>
        <n v="2656517157669" u="1"/>
        <n v="2356018157716" u="1"/>
        <n v="2054018155502" u="1"/>
        <n v="2454017158601" u="1"/>
        <n v="2255517158609" u="1"/>
        <n v="2256517159306" u="1"/>
        <n v="2256016159265" u="1"/>
        <n v="2256017159257" u="1"/>
        <n v="2255516159256" u="1"/>
        <n v="2554518159258" u="1"/>
        <n v="2255017158604" u="1"/>
        <n v="2353519158600" u="1"/>
        <n v="2354518159254" u="1"/>
        <n v="2356016159040" u="1"/>
        <n v="2254517159258" u="1"/>
        <n v="2156017157706" u="1"/>
        <n v="2155017157709" u="1"/>
        <n v="1955516157702" u="1"/>
        <n v="1956016157704" u="1"/>
        <n v="1756515157706" u="1"/>
        <n v="1756514157738" u="1"/>
        <n v="1656514157755" u="1"/>
        <n v="1955015155575" u="1"/>
        <n v="2056515151803" u="1"/>
        <n v="1856515157703" u="1"/>
        <n v="1756015151808" u="1"/>
        <n v="2554018158607" u="1"/>
        <n v="2056016130604" u="1"/>
        <n v="1956515130604" u="1"/>
        <n v="1656015130608" u="1"/>
        <n v="1756016130604" u="1"/>
        <n v="2355018130606" u="1"/>
        <n v="1856515130607" u="1"/>
        <n v="2255018130609" u="1"/>
        <n v="2156017130600" u="1"/>
        <n v="1755515130603" u="1"/>
        <n v="2256017130607" u="1"/>
        <n v="1856015130602" u="1"/>
        <n v="2255517130605" u="1"/>
        <n v="2454519132079" u="1"/>
        <n v="1956016130608" u="1"/>
        <n v="1656514130604" u="1"/>
        <n v="2155517130608" u="1"/>
        <n v="1654516132077" u="1"/>
        <n v="1756016132073" u="1"/>
        <n v="1857014130396" u="1"/>
        <n v="1450612130586" u="1"/>
        <n v="1556513130073" u="1"/>
        <n v="1657014130392" u="1"/>
        <n v="2056516130074" u="1"/>
        <n v="1756016130079" u="1"/>
        <n v="1956017130072" u="1"/>
        <n v="2154517130076" u="1"/>
        <n v="2454020130601" u="1"/>
        <n v="2055017157702" u="1"/>
        <n v="2355519129895" u="1"/>
        <n v="2154517159664" u="1"/>
        <n v="1756015157756" u="1"/>
        <n v="1956515151807" u="1"/>
        <n v="1757014151806" u="1"/>
        <n v="2154516155421" u="1"/>
        <n v="2454517159252" u="1"/>
        <n v="1956016159265" u="1"/>
        <n v="1856515159189" u="1"/>
        <n v="1955016157707" u="1"/>
        <n v="2054516155417" u="1"/>
        <n v="1756515151803" u="1"/>
        <n v="2453518158608" u="1"/>
        <n v="2354518159186" u="1"/>
        <n v="2553518158605" u="1"/>
        <n v="2255017159267" u="1"/>
        <n v="2554519158601" u="1"/>
        <n v="2254519158402" u="1"/>
        <n v="2353519158402" u="1"/>
        <n v="2254019158407" u="1"/>
        <n v="2853020158408" u="1"/>
        <n v="2055517157707" u="1"/>
        <n v="2254519158600" u="1"/>
        <n v="2354018158603" u="1"/>
        <n v="2356018159307" u="1"/>
        <n v="1956015132078" u="1"/>
        <n v="2054517118527" u="1"/>
        <n v="2254517118521" u="1"/>
        <n v="2254518118520" u="1"/>
        <n v="2354018118522" u="1"/>
        <n v="2454018118529" u="1"/>
        <n v="2454019118528" u="1"/>
        <n v="2255518129943" u="1"/>
        <n v="2156516130071" u="1"/>
        <n v="1656513130070" u="1"/>
        <n v="1955016130076" u="1"/>
        <n v="2254518130072" u="1"/>
        <n v="1856015130077" u="1"/>
        <n v="1756515130075" u="1"/>
        <n v="2056016130079" u="1"/>
        <n v="2156016130076" u="1"/>
        <n v="2155017130078" u="1"/>
        <n v="2255517130070" u="1"/>
        <n v="2055017159256" u="1"/>
        <n v="2254518159257" u="1"/>
        <n v="1656515157754" u="1"/>
        <n v="2156017159250" u="1"/>
        <n v="2255518159186" u="1"/>
        <n v="1956515159049" u="1"/>
        <n v="1655515151809" u="1"/>
        <n v="2157015158016" u="1"/>
        <n v="2154017158600" u="1"/>
        <n v="1958015156566" u="1"/>
        <n v="2554017155508" u="1"/>
        <n v="2254518158403" u="1"/>
        <n v="2255519158508" u="1"/>
        <n v="1954516155411" u="1"/>
        <n v="2553520208060" u="1"/>
        <n v="2354018139947" u="1"/>
        <n v="2653518159654" u="1"/>
        <n v="2055516208066" u="1"/>
        <n v="2553520000000" u="1"/>
        <n v="2354020000000" u="1"/>
        <n v="2653520000000" u="1"/>
        <n v="2055520000000" u="1"/>
        <n v="1855516130609" u="1"/>
        <n v="2255516155432" u="1"/>
        <n v="1655515119199" u="1"/>
        <n v="2054517208068" u="1"/>
        <n v="2156016119279" u="1"/>
        <n v="2255017118523" u="1"/>
        <n v="2354517118528" u="1"/>
        <n v="2355018119359" u="1"/>
        <n v="2454018129808" u="1"/>
        <n v="2454517118525" u="1"/>
        <n v="2454519208064" u="1"/>
        <n v="2453520159877" u="1"/>
        <n v="2055516139384" u="1"/>
        <n v="1756515139382" u="1"/>
        <n v="2156016139383" u="1"/>
        <n v="2454517132071" u="1"/>
        <n v="2154017132075" u="1"/>
        <n v="2054516132074" u="1"/>
        <n v="2155516132078" u="1"/>
        <n v="2254517132077" u="1"/>
        <n v="1655514139020" u="1"/>
        <n v="1958015139088" u="1"/>
        <n v="2156516139081" u="1"/>
        <n v="2156017139085" u="1"/>
        <n v="2453519158607" u="1"/>
        <n v="2454518159251" u="1"/>
        <n v="2254018159252" u="1"/>
        <n v="2155517159258" u="1"/>
        <n v="2255018159051" u="1"/>
        <n v="2355018159140" u="1"/>
        <n v="1656514151807" u="1"/>
        <n v="2154517159268" u="1"/>
        <n v="2254018158606" u="1"/>
        <n v="1856016130076" u="1"/>
        <n v="2057015130077" u="1"/>
        <n v="2355018130071" u="1"/>
        <n v="2254018130077" u="1"/>
        <n v="1955516130071" u="1"/>
        <n v="1956015130074" u="1"/>
        <n v="2255518159254" u="1"/>
        <n v="2054017158603" u="1"/>
        <n v="2156016157004" u="1"/>
        <n v="2355018157702" u="1"/>
        <n v="2154517157707" u="1"/>
        <n v="1958015156900" u="1"/>
        <n v="1956515157007" u="1"/>
        <n v="1856515157000" u="1"/>
        <n v="2256517118174" u="1"/>
        <n v="2055016118520" u="1"/>
        <n v="2155517118521" u="1"/>
        <n v="2454018119557" u="1"/>
        <n v="1556514119190" u="1"/>
        <n v="2154518208064" u="1"/>
        <n v="2155017208067" u="1"/>
        <n v="2254018208066" u="1"/>
        <n v="2254019208065" u="1"/>
        <n v="2355018208060" u="1"/>
        <n v="2454018208060" u="1"/>
        <n v="2253519189201" u="1"/>
        <n v="2254018189204" u="1"/>
        <n v="2254519189208" u="1"/>
        <n v="2454019189207" u="1"/>
        <n v="2255518189305" u="1"/>
        <n v="2355019189306" u="1"/>
        <n v="2056016129875" u="1"/>
        <n v="2254518129892" u="1"/>
        <n v="2355018129877" u="1"/>
        <n v="2454518129896" u="1"/>
        <n v="2156016129896" u="1"/>
        <n v="2155517129893" u="1"/>
        <n v="2255017129895" u="1"/>
        <n v="2255517129890" u="1"/>
        <n v="2354518129899" u="1"/>
        <n v="2454019129784" u="1"/>
        <n v="2254018129798" u="1"/>
        <n v="2355518119583" u="1"/>
        <n v="2255017157010" u="1"/>
        <n v="2055017157016" u="1"/>
        <n v="2055516157005" u="1"/>
        <n v="2355019157718" u="1"/>
        <n v="1855516151802" u="1"/>
        <n v="1956015159044" u="1"/>
        <n v="2354519158607" u="1"/>
        <n v="2157016157766" u="1"/>
        <n v="1856514157735" u="1"/>
        <n v="1955016151804" u="1"/>
        <n v="1955515155419" u="1"/>
        <n v="2454020158407" u="1"/>
        <n v="2753519158608" u="1"/>
        <n v="2256018157702" u="1"/>
        <n v="1857014151803" u="1"/>
        <n v="2255519157662" u="1"/>
        <n v="1856515151800" u="1"/>
        <n v="1856515159042" u="1"/>
        <n v="2054517158608" u="1"/>
        <n v="2255016155505" u="1"/>
        <n v="2055516159269" u="1"/>
        <n v="2355017159042" u="1"/>
        <n v="1855515155412" u="1"/>
        <n v="2155518159257" u="1"/>
        <n v="2456018159304" u="1"/>
        <n v="2255518159308" u="1"/>
        <n v="1656514130390" u="1"/>
        <n v="1558013130393" u="1"/>
        <n v="1756016130390" u="1"/>
        <n v="1856015159184" u="1"/>
        <n v="2255519159307" u="1"/>
        <n v="2054517159254" u="1"/>
        <n v="2155517158602" u="1"/>
        <n v="1856015157708" u="1"/>
        <n v="2354518157700" u="1"/>
        <n v="1756514151804" u="1"/>
        <n v="2454019158609" u="1"/>
        <n v="2354019158602" u="1"/>
        <n v="2256017157703" u="1"/>
        <n v="2254018157708" u="1"/>
        <n v="2255517159262" u="1"/>
        <n v="2355519157669" u="1"/>
        <n v="2454518157707" u="1"/>
        <n v="1657014151809" u="1"/>
        <n v="1856016151804" u="1"/>
        <n v="1855516130074" u="1"/>
        <n v="2154517130380" u="1"/>
        <n v="2154518130075" u="1"/>
        <n v="1955516130392" u="1"/>
      </sharedItems>
    </cacheField>
    <cacheField name="Product No" numFmtId="0">
      <sharedItems containsNonDate="0" containsString="0" containsBlank="1"/>
    </cacheField>
    <cacheField name="Product Name" numFmtId="0">
      <sharedItems containsNonDate="0" containsBlank="1" count="382">
        <m/>
        <s v="MI 225/55R17 101H XL XICE SNOW 特" u="1"/>
        <s v="MI 225/40R18 92YXL CROSSCLIMATE2 EU" u="1"/>
        <s v="MI 235/55R18 104V XL CROSS CLIMATE 2" u="1"/>
        <s v="GY 205/65R15 94H VEC 4SEASONS MS Hybrid" u="1"/>
        <s v="GY 215/55R18 95H VEC 4SEASONS HB" u="1"/>
        <s v="GY 215/55R17 94V EAGLE LS EXE特" u="1"/>
        <s v="GY 165/65R15 81H VEC 4SEASONS HB" u="1"/>
        <s v="GY 165/55R15 75V E-LS2000 HB2 特" u="1"/>
        <s v="CO 245/40R19 98Y XL ExCont DWS06+特" u="1"/>
        <s v="MI 235/40R18 95Y XL CROSS CLIMATE 2" u="1"/>
        <s v="GY 245/45R19 102W XL EAGLE LS EXE" u="1"/>
        <s v="MI 215/40R18 89YXL PILOT SPORT 5" u="1"/>
        <s v="MI 205/50ZR17 93(Y) XL PILOT SPORT 4" u="1"/>
        <s v="MI 155/65R14 79H ENERGY SAVER 4" u="1"/>
        <s v="MI 235/45R18 98YXL PILOT SPORT 5" u="1"/>
        <s v="MI 255/35R19 96YXL PILOT SPORT 5" u="1"/>
        <s v="MI 245/35ZR19 (93Y)XL PILOT SPORT 4 S" u="1"/>
        <s v="MI 195/55R16 87H PRIMACY4+" u="1"/>
        <s v="MI 245/50R18 100W PRIMACY4（PCY4）" u="1"/>
        <s v="MI 215/50R18 92W CROSSCLIMATE2 SUV" u="1"/>
        <s v="MI 255/45R20 105VXL CROSSCLIMATE2 SUV" u="1"/>
        <s v="MI 225/50R18 99WXL PRIMACY 4+" u="1"/>
        <s v="MI 225/50R18 95W CROSSCLIMATE2 SUV" u="1"/>
        <s v="MI 265/65R17 112S LATITUDE TOUR" u="1"/>
        <s v="MI 225/55R18 98V CROSS CLIMATE 2" u="1"/>
        <s v="MI 215/60R16 99VXL PRIMACY4+" u="1"/>
        <s v="MI 265/35R18 97YXL PILOT SPORT 5" u="1"/>
        <s v="MI 235/55R18 104VXL CROSSCLIMATE2" u="1"/>
        <s v="GY 185/65R15 88H VEC 4SEASONS MS Hybrid" u="1"/>
        <s v="GY 215/50R18 92H VEC 4SEASONS HB" u="1"/>
        <s v="GY 205/60R16 92H EfficientGrip ECO EG01" u="1"/>
        <s v="GY 215/50R17 91V EfficientGrip ECO EG01" u="1"/>
        <s v="GY 185/55R15 82H VEC 4SEASONS MS Hybrid" u="1"/>
        <s v="GY 215/60R17 96H VEC 4SEASONS MS Hybrid" u="1"/>
        <s v="GY 175/70R14 84H VEC 4SEASONS MS Hybrid" u="1"/>
        <s v="GY 165/55R14 72H VEC 4SEASONS MS Hybrid" u="1"/>
        <s v="GY 205/55R16 91H VEC 4SEASONS MS Hybrid" u="1"/>
        <s v="GY 215/55R17 94H VEC 4SEASONS MS Hybrid" u="1"/>
        <s v="GY 165/70R14 81S VEC 4SEASONS MS Hybrid" u="1"/>
        <s v="GY 205/55R17 95H XL VEC 4SEASONS HB" u="1"/>
        <s v="GY 165/60R15 77H VEC 4SEASONS MS Hybrid" u="1"/>
        <s v="GY 185/70R14 88H VEC 4SEASONS MS Hybrid" u="1"/>
        <s v="GY 145/80R13 75S VEC 4SEASONS MS Hybrid" u="1"/>
        <s v="GY 155/70R13 75H VEC 4SEASONS MS Hybrid" u="1"/>
        <s v="GY 195/65R15 91H VEC 4SEASONS MS Hybrid" u="1"/>
        <s v="GY 155/65R14 75H VEC 4SEASONS MS Hybrid" u="1"/>
        <s v="GY 165/55R15 75H VEC 4SEASONS MS Hybrid" u="1"/>
        <s v="GY 195/60R16 89H VEC 4SEASONS MS Hybrid" u="1"/>
        <s v="GY 165/65R14 79H VEC 4SEASONS MS Hybrid" u="1"/>
        <s v="GY 165/50R15 73H VEC 4SEASONS MS Hybrid" u="1"/>
        <s v="GY 185/60R15 84H EfficientGrip ECO EG01" u="1"/>
        <s v="GY 175/70R14 84S EfficientGrip ECO EG01" u="1"/>
        <s v="GY 155/65R13 73S EfficientGrip ECO EG01" u="1"/>
        <s v="GY 155/80R13 79S VEC 4SEASONS MS Hybrid" u="1"/>
        <s v="GY 145/80R13 75S EfficientGrip ECO EG01" u="1"/>
        <s v="GY 195/65R15 91H EfficientGrip ECO EG01" u="1"/>
        <s v="GY 235/50R18 97V EAGLE LS EXE特" u="1"/>
        <s v="GY 225/45R18 91W EAGLE LS EXE特" u="1"/>
        <s v="GY 205/50R17 93V XL EAGLE LS EXE特" u="1"/>
        <s v="GY 215/45R17 91W XL EAGLE LS EXE特" u="1"/>
        <s v="MI 225/45R18 95YXL PILOT SPORT 5" u="1"/>
        <s v="MI 265/65R17 112H CROSSCLIMATE2 SUV" u="1"/>
        <s v="MI 235/60R18 107HXL VOL CROSSCLIMATE2" u="1"/>
        <s v="MI 205/40R18 86Y XL PILOT SPORT 4" u="1"/>
        <s v="MI 245/40R17 95YXL PILOT SPORT 5" u="1"/>
        <s v="MI 225/55R17 101YXL PILOT SPORT 5" u="1"/>
        <s v="MI 225/65R17 106HXL PRIMACY SUV+" u="1"/>
        <s v="MI 225/60R16 102WXL PRIMACY4+" u="1"/>
        <s v="MI 225/60R17 99V PRIMACY 4+" u="1"/>
        <s v="MI 225/55R16 99WXL PRIMACY4+" u="1"/>
        <s v="MI 255/45R18 99Y PRIMACY 4+" u="1"/>
        <s v="MI 225/50R17 98YXL PILOT SPORT 5" u="1"/>
        <s v="MI 235/35R19 91YXL PILOT SPORT 5" u="1"/>
        <s v="MI 235/45R18 98YXL PRIMACY4+" u="1"/>
        <s v="MI 235/60R16 100V PRIMACY 4" u="1"/>
        <s v="MI 225/45R17 94WXL PRIMACY 4+" u="1"/>
        <s v="MI 235/40R18 95YXL CROSSCLIMATE2" u="1"/>
        <s v="MI 215/60R17 100VXL CROSSCLIMATE2" u="1"/>
        <s v="MI 215/50R17 95WXL CROSSCLIMATE2" u="1"/>
        <s v="MI 195/55R16 91VXL CROSSCLIMATE2" u="1"/>
        <s v="MI 195/60R16 93HXL CROSSCLIMATE2" u="1"/>
        <s v="MI 175/65R15 88HXL CROSSCLIMATE2" u="1"/>
        <s v="MI 175/65R14 86HXL CrCLIMATE+" u="1"/>
        <s v="MI 165/65R14 83T XL CROSS CLIMATE+" u="1"/>
        <s v="MI 195/50R15 86VXL PILOT SPORT 3" u="1"/>
        <s v="MI 205/65R15 99H ENERGY SAVER 4" u="1"/>
        <s v="MI 185/65R15 92VXL CROSSCLIMATE2" u="1"/>
        <s v="MI 185/65R15 92V XL CROSS CLIMATE 2" u="1"/>
        <s v="CO 225/50R18 95W ExCont DWS06+特" u="1"/>
        <s v="GY 205/60R16 92V EfficientGrip RVF02" u="1"/>
        <s v="GY 195/65R15 91H EfficientGrip RVF02" u="1"/>
        <s v="GY 165/60R15 77H EfficientGrip RVF02" u="1"/>
        <s v="GY 175/60R16 82H EfficientGrip RVF02" u="1"/>
        <s v="GY 235/50R18 101WXL EfficientGrip RVF02" u="1"/>
        <s v="GY 185/65R15 88H EfficientGrip RVF02" u="1"/>
        <s v="GY 225/50R18 99VXL EfficientGrip RVF02" u="1"/>
        <s v="GY 215/60R17 100HXL EfficientGrip RVF02" u="1"/>
        <s v="GY 175/55R15 77V EfficientGrip RVF02" u="1"/>
        <s v="GY 225/60R17 99H EfficientGrip RVF02" u="1"/>
        <s v="GY 185/60R15 84H EfficientGrip RVF02" u="1"/>
        <s v="GY 225/55R17 101VXL EfficientGrip RVF02" u="1"/>
        <s v="GY 245/45R19 102W XL EAGLE LS EXE特" u="1"/>
        <s v="GY 195/60R16 89H EfficientGrip RVF02" u="1"/>
        <s v="GY 165/65R14 79H EfficientGrip RVF02" u="1"/>
        <s v="GY 215/55R17 98VXL EfficientGrip RVF02" u="1"/>
        <s v="GY 165/45R16 74W XL EAGLE LS EXE特" u="1"/>
        <s v="GY 175/60Ｒ16 82H XL EAGLE LS EXE 特" u="1"/>
        <s v="GY 185/70R14 88S EfficientGrip ECO EG01" u="1"/>
        <s v="GY 145R12 6PR CARGO PRO" u="1"/>
        <s v="GY 155/65R13 73H VEC 4SEASONS MS Hybrid" u="1"/>
        <s v="GY 165/70R14 81S EfficientGrip ECO EG01" u="1"/>
        <s v="GY 205/65R16 95H VEC 4SEASONS MS Hybrid" u="1"/>
        <s v="GY 175/60R16 82H VEC 4SEASONS MS Hybrid" u="1"/>
        <s v="GY 195/60R17 90H VEC 4SEASONS HB" u="1"/>
        <s v="GY 215/45R17 91H XL VEC 4SEASONS MS Hybrid" u="1"/>
        <s v="GY 245/40R20 99WXL EfficientGrip RVF02" u="1"/>
        <s v="MI 215/45R17 91V XL PRIMACY 4+ EU" u="1"/>
        <s v="MI 175/60R15 85H XL CROSSCLIMATE+" u="1"/>
        <s v="MI 205/50R17 93WXL CROSSCLIMATE2" u="1"/>
        <s v="MI 195/65R15 95H XL ENERGY SAVER 4" u="1"/>
        <s v="MI 175/70R14 88T ENERGY SAVER 4" u="1"/>
        <s v="MI 215/45R16 90V XL Pilot Sport 3 AO" u="1"/>
        <s v="MI 245/45R17 99YXL PRIMACY 4+" u="1"/>
        <s v="MI 195/60R16 93VXL PRIMACY4+" u="1"/>
        <s v="MI 185/65R15 88H e-PRIMACY" u="1"/>
        <s v="MI 195/50R16 88V CROSSCLIMATE2" u="1"/>
        <s v="MI 205/45R16 87W XL PILOT SPORT 3" u="1"/>
        <s v="MI 175/65R15 88H ENERGY SAVER 4" u="1"/>
        <s v="MI 245/35R18 92YXL PILOT SPORT 5" u="1"/>
        <s v="MI 235/45R18 98WXL e-PRIMACY" u="1"/>
        <s v="MI 255/35R18 94YXL PILOT SPORT 5" u="1"/>
        <s v="MI 225/50R17 98YXL PRIMACY 4+ DT" u="1"/>
        <s v="MI 255/45R19 104YXL PILOT SPORT 5" u="1"/>
        <s v="MI 225/45ZR19 (96Y)XL PILOT SPORT 4 S" u="1"/>
        <s v="MI 235/35ZR19 (91Y)XL PILOT SPORT 4 S" u="1"/>
        <s v="MI 225/40ZR19 (93Y)XL PILOT SPORT 4 S" u="1"/>
        <s v="MI 285/30ZR20 (99Y)XL PILOT SPORT 4 S" u="1"/>
        <s v="MI 205/55R17 95VXL CROSSCLIMATE2" u="1"/>
        <s v="MI 225/45R19 96YXL PILOT SPORT 5" u="1"/>
        <s v="MI 235/40R18 95YXL PILOT SPORT 5" u="1"/>
        <s v="MI 235/60R18 103V PRIMACY SUV+" u="1"/>
        <s v="GY 195/60R15 88H EAGLE LS EXE特" u="1"/>
        <s v="BS 205/45R17 88WXL POTENZA Adrenalin RE004EU" u="1"/>
        <s v="BS 225/45R17 94WXL POTENZA Adrenalin RE004EU" u="1"/>
        <s v="BS 225/45R18 95WXL POTENZA Adrenalin RE004EU" u="1"/>
        <s v="BS 235/40R18 95WXL POTENZA Adrenalin RE004EU" u="1"/>
        <s v="BS 245/40R18 97WXL POTENZA Adrenalin RE004EU" u="1"/>
        <s v="BS 245/40R19 98WXL POTENZA Adrenalin RE004EU" u="1"/>
        <s v="YH 225/55R18 98V BluEarth-XT AE61 EU" u="1"/>
        <s v="GY 215/65R16 98H VEC 4SEASONS MS Hybrid" u="1"/>
        <s v="GY 165/65R13 77H VEC 4SEASONS MS Hybrid" u="1"/>
        <s v="GY 195/50R16 84H VEC 4SEASONS MS Hybrid" u="1"/>
        <s v="GY 225/45R18 91H VEC 4SEASONS MS Hybrid" u="1"/>
        <s v="GY 185/60R15 84H VEC 4SEASONS MS Hybrid" u="1"/>
        <s v="GY 175/65R15 84H VEC 4SEASONS MS Hybrid" u="1"/>
        <s v="GY 205/60R16 92H VEC 4SEASONS MS Hybrid" u="1"/>
        <s v="GY 215/60R16 95H VEC 4SEASONS MS Hybrid" u="1"/>
        <s v="GY 215/50R17 95H XL VEC 4SEASONS MS Hybrid" u="1"/>
        <s v="GY 225/55R17 101H XL VEC 4SEASONS MS Hybrid" u="1"/>
        <s v="MI 205/50R17 93WXL PRIMACY 4+" u="1"/>
        <s v="MI 225/45R18 95YXL PRIMACY 4+" u="1"/>
        <s v="MI 165/65R15 85H CROSSCLIMATE+" u="1"/>
        <s v="MI 215/60R17 96V PRIMACY 4+" u="1"/>
        <s v="MI 225/55R18 98V e-PRIMACY" u="1"/>
        <s v="MI 195/65R15 91V PRIMACY 4" u="1"/>
        <s v="MI 165/55R15 75V ENERGY SAVER 4" u="1"/>
        <s v="MI 215/70R15 109/107R CROSSCLIMATE CAMPING" u="1"/>
        <s v="MI 215/40R17 87YXLL PILOT SPORT 5" u="1"/>
        <s v="MI 195/80R15C 108/106S AGILIS3特" u="1"/>
        <s v="MI 255/40R17 98Y XL PILOT SPORT 4 （PS4）" u="1"/>
        <s v="MI 225/45R18 (95Y)XLPILOT SPORTS 4S" u="1"/>
        <s v="MI 225/55R19 99V  Pilot Sport4 SUV" u="1"/>
        <s v="MI 195/45R16 84V XL PILOT SPORT 3" u="1"/>
        <s v="年式表記" u="1"/>
        <s v="GY 185/55R16 83V EfficientGrip RVF02" u="1"/>
        <s v="MI 225/55ZR16 95W Pilot Sport 3" u="1"/>
        <s v="BS 165/55R15 75V REGNO GR-Leggera 特" u="1"/>
        <s v="CO 205/45R17 88WXL ExCont DWS06+特" u="1"/>
        <s v="BS 215/60R16 95V REGNO GR-XII特" u="1"/>
        <s v="BS 225/50R17 98WXL POTENZA Adrenalin RE004EU" u="1"/>
        <s v="BS 235/45R17 97W XL POTENZA Adrenalin RE004 EU" u="1"/>
        <s v="BS 235/50R18 101VXL REGNO GRVII特" u="1"/>
        <s v="BS 245/40R18 97W XL POTENZA Adrenalin RE004 EU " u="1"/>
        <s v="BS 235/45R17 97W XL POTENZA Adrenalin RE004 EU " u="1"/>
        <s v="BS 245/40R18 97W XL POTENZA Adrenalin RE004 EU" u="1"/>
        <s v="YH 245/40R18 97WXL ADVAN Fleva V701 EU" u="1"/>
        <s v="BS 245/45R17 99WXL POTENZA Adrenalin RE004EU" u="1"/>
        <s v="CO 245/45R19 98Y ExCont DWS06+特" u="1"/>
        <s v="CO 255/35ZR20 97YXL ExCont DWS06+特" u="1"/>
        <s v="MI 245/35ZR20 95YXL PILOT SPORT 4SEU" u="1"/>
        <s v="GY 235/40R18 95WXL VECTOR-4S Gen3 EU" u="1"/>
        <s v="MI 265/35R18 97YXL PILOT SPORT 5EU" u="1"/>
        <s v="GY 205/55R16 91V EffiGrip ECO EG01特" u="1"/>
        <s v="GY 175/65R15 84H EffiGrip ECO EG01特" u="1"/>
        <s v="GY 215/60R16 95H EfficientGrip ECO EG01特" u="1"/>
        <s v="GY 245/45R17 95W EAGLE LS EXE特" u="1"/>
        <s v="GY 215/40R17 87W XL EAGLE LS EXE特" u="1"/>
        <s v="GY 205/45R16 87W XL EAGLE LS EXE 特" u="1"/>
        <s v="GY 215/55R16 93V EAGLE LS EXE特" u="1"/>
        <s v="GY 225/45R17 91W EAGLE LS EXE特" u="1"/>
        <s v="GY 165/55R14 72V REV RS-02特" u="1"/>
        <s v="GY 195/80R15 107/105L EAGLE#1 NASCAR特" u="1"/>
        <s v="GY 215/65R16C 109/107R EAGLE#1 NASCAR特" u="1"/>
        <s v="GY 215/60R17C 109/107R EAGLE#1 NASCAR特" u="1"/>
        <s v="MI 195/65R15 95VXL CROSSCLIMATE2" u="1"/>
        <s v="MI 245/35R19 93YXL PILOT SPORT 5" u="1"/>
        <s v="MI 245/45R18 100WXL PRIMACY 4+" u="1"/>
        <s v="MI 225/40R18 92YXL PRIMACY 4+" u="1"/>
        <s v="MI 215/55R17 94W PRIMACY 4+" u="1"/>
        <s v="MI 225/50R18 95V PRIMACY4 DT RP" u="1"/>
        <s v="MI 235/50R18 101YXL PRIMACY4ST" u="1"/>
        <s v="MI 165/65R14 83H ENERGY SAVER 4" u="1"/>
        <s v="MI 215/45R17 91WXL PRIMACY4+" u="1"/>
        <s v="MI 225/40R18 92YXL PILOT SPORT 5" u="1"/>
        <s v="GY 185/60R16 86H VEC 4SEASONS HB" u="1"/>
        <s v="GY 205/70R15 96H VEC 4SEASONS MS Hybrid" u="1"/>
        <s v="GY 235/50R18 101H XL VEC 4SEASONS MS Hybrid" u="1"/>
        <s v="GY 225/40R18 92H XL VEC 4SEASONS MS Hybrid" u="1"/>
        <s v="GY 195/55R16 87H VEC 4SEASONS MS Hybrid" u="1"/>
        <s v="GY 195/60R15 88H VEC 4SEASONS MS Hybrid" u="1"/>
        <s v="MI 225/55R18 102VXL PRIMACY 4+" u="1"/>
        <s v="MI 205/40R17 84YXL PILOT SPORT 5" u="1"/>
        <s v="MI 215/60R16 99HXL X-ICE SNOW" u="1"/>
        <s v="MI 235/50R18 101YXL CROSSCLIMATE2" u="1"/>
        <s v="MI 215/45R17 91YXL CROSSCLIMATE2" u="1"/>
        <s v="MI 195/80R15LT107/105R Agilis X-ICE" u="1"/>
        <s v="MI 195/65R15 95TXL X-ICE SNOW" u="1"/>
        <s v="MI 185/65R15 92TXL X-ICE SNOW" u="1"/>
        <s v="ALENZA LX100 225/65R17 102H" u="1"/>
        <s v="POTENZA Adrenalin RE004 205/50R16 87W" u="1"/>
        <s v="POTENZA Adrenalin RE004 215/55R17 94W" u="1"/>
        <s v="POTENZA Adrenalin RE004 225/50R17 98W XL" u="1"/>
        <s v="POTENZA Sport 245/40R18 97Y XL" u="1"/>
        <s v="REGNO GR-Leggera 155/65R14 75H" u="1"/>
        <s v="EfficientGrip ECO EG01 175/70R14 84S" u="1"/>
        <s v="EfficientGrip ECO EG01 185/70R14 88S" u="1"/>
        <s v="EfficientGrip ECO EG01 215/60R16 95H" u="1"/>
        <s v="ExtremeContact DWS06 PLUS 215/45ZR18 93Y XL" u="1"/>
        <s v="ExtremeContact DWS06 PLUS 215/50ZR17 95W XL" u="1"/>
        <s v="ExtremeContact DWS06 PLUS 225/40ZR18 92Y XL" u="1"/>
        <s v="ExtremeContact DWS06 PLUS 225/40ZR19 93Y XL" u="1"/>
        <s v="ExtremeContact DWS06 PLUS 235/50ZR18 97W" u="1"/>
        <s v="ExtremeContact DWS06 PLUS 245/40ZR18 97Y XL" u="1"/>
        <s v="ExtremeContact DWS06 PLUS 245/40ZR19 98Y XL" u="1"/>
        <s v="AZENIS FK510 225/35ZR19 (88Y) XL" u="1"/>
        <s v="AZENIS FK510 225/40ZR18 (92Y) XL" u="1"/>
        <s v="AZENIS FK510 225/45ZR19 96Y XL" u="1"/>
        <s v="AZENIS FK510 245/40ZR19 (98Y) XL" u="1"/>
        <s v="AZENIS FK510 SUV 225/55R18 102W XL" u="1"/>
        <s v="AZENIS FK510 SUV 235/50R19 103W XL" u="1"/>
        <s v="ADVAN dB V552 205/60R16 92V" u="1"/>
        <s v="ADVAN dB V552 225/45R18 95W XL" u="1"/>
        <s v="ADVAN dB V552 235/50R18 97W" u="1"/>
        <s v="ADVAN dB V552 245/45R18 96Y" u="1"/>
        <s v="ADVAN dB V552 215/60R16 99V XL" u="1"/>
        <s v="ADVAN dB V552 215/55R17 94W" u="1"/>
        <s v="ADVAN dB V552 225/50R17 98W XL" u="1"/>
        <s v="ADVAN dB V552 225/55R17 101W XL" u="1"/>
        <s v="ADVAN dB V552 235/45R18 94Y" u="1"/>
        <s v="ADVAN Sport V105 245/40ZR19 98Y XL MO" u="1"/>
        <s v="ADVAN Sport V107 225/40ZR18 92Y XL" u="1"/>
        <s v="BLIZZAK DM-V3 235/55R18 100T" u="1"/>
        <s v="AGILIS 3 195/80R15C 108/106S" u="1"/>
        <s v="X-ICE SNOW 225/50R17 98H XL" u="1"/>
        <s v="X-ICE SNOW 205/50R17 93H XL" u="1"/>
        <s v="X-ICE SNOW 205/55R16 94H XL" u="1"/>
        <s v="MI 235/50R19 103VXL VOL CROSSCLIMATE2" u="1"/>
        <s v="MI 185/55R16 87V ENERGY SAVER 4" u="1"/>
        <s v="MI 195/60R15 92VXL PRIMACY4" u="1"/>
        <s v="MI 235/45R19 99YXL PILOT SPORT 5" u="1"/>
        <s v="MI 215/70R16 100H TL CROSS CLIMATE SUV" u="1"/>
        <s v="MI 185/65R14 90HXL CrCLIMATE+" u="1"/>
        <s v="MI 195/50R16 88V ENERGY SAVER 4" u="1"/>
        <s v="MI 195/55R15 89VXL Pilot Sport 3" u="1"/>
        <s v="MI 245/40ZR20 (99Y)XL PILOT SPORT 4 S" u="1"/>
        <s v="MI 275/35R19 100YXL PILOT SPORT 5" u="1"/>
        <s v="MI 225/60R18 104W XL CROSS CLIMATE 2" u="1"/>
        <s v="MI 185/70R14 92H ENERGY SAVER 4" u="1"/>
        <s v="【待機】MI 205/50ZR17 93(Y) XL PILOT SPORT 4" u="1"/>
        <s v="MI 225/55R19 99V CROSSCLIMATE2 SUV" u="1"/>
        <s v="MI 185/65R15 92H ENERGY SAVER 4" u="1"/>
        <s v="MI 185/65R15 88T PRIMACY4" u="1"/>
        <s v="MI 205/45R17 88YXL PILOT SPORT 5" u="1"/>
        <s v="MI 225/50R16 92Y PS4" u="1"/>
        <s v="MI 205/55R16 91W PRIMACY4+" u="1"/>
        <s v="MI 235/50R17 96W PRIMACY 4" u="1"/>
        <s v="MI 185/55R15 86V XL Pilot Sport 3" u="1"/>
        <s v="MI 215/55R18 99VXL PRIMACY 4+" u="1"/>
        <s v="MI 245/60R18 105V PRIMACY SUV+" u="1"/>
        <s v="MI 225/55R18 98V PRIMACY SUV+" u="1"/>
        <s v="MI 175/60R15 81H ENERGY SAVER 4" u="1"/>
        <s v="GY 165/65R14 79S EfficientGrip ECO EG01" u="1"/>
        <s v="GY 155/80R13 79S EfficientGrip ECO EG01" u="1"/>
        <s v="GY 175/60R16 82H EfficientGrip ECO EG01" u="1"/>
        <s v="MI 185/60R15 88HXL e-PRIMACY" u="1"/>
        <s v="MI 225/55R19 99V PRIMACY SUV+" u="1"/>
        <s v="MI 205/45R17 88VXL PRIMACY 4+" u="1"/>
        <s v="MI 215/55R17 98YXL PILOT SPORT 5" u="1"/>
        <s v="MI 185/60R15 88VXL CROSSCLIMATE2" u="1"/>
        <s v="MI 235/45R18 98YXL CROSSCLIMATE2" u="1"/>
        <s v="MI 175/65R14 86H ENERGY SAVER 4" u="1"/>
        <s v="MI 245/40R19 98YXL PILOT SPORT 5" u="1"/>
        <s v="MI 235/40R19 96YXL PILOT SPORT 5" u="1"/>
        <s v="MI 205/55R16 94HXL X-ICE SNOW" u="1"/>
        <s v="MI 225/60R17 99V CROSSCLIMATE2" u="1"/>
        <s v="MI 225/40R18 92YXL CROSSCLIMATE2" u="1"/>
        <s v="MI 225/55R17 101WXL PRIMACY4+" u="1"/>
        <s v="MI 235/55R19 105WXL CROSSCLIMATE2 SUV" u="1"/>
        <s v="MI 245/45R18 100YXL CROSSCLIMATE2" u="1"/>
        <s v="MI 165/70R14 85T ENERGY SAVER 4" u="1"/>
        <s v="MI 185/60R16 86H ENERGY SAVER 4" u="1"/>
        <s v="GY 185/55R16 83H VEC 4SEASONS HB" u="1"/>
        <s v="GY 215/45R17 91W XL EfficientGrip ECO EG01" u="1"/>
        <s v="GY 215/45R18 89H VEC 4SEASONS MS Hybrid" u="1"/>
        <s v="GY 195/55R16 87V EfficientGrip ECO EG01" u="1"/>
        <s v="MI 215/45R18 93YXL PILOT SPORT 5" u="1"/>
        <s v="MI 215/55R17 98WXL CROSSCLIMATE2" u="1"/>
        <s v="MI 225/50R18 99WXL e-PRIMACY" u="1"/>
        <s v="MI 235/55R18 104VXL PRIMACY 4+" u="1"/>
        <s v="MI 225/55R17 101YXL CROSSCLIMATE2" u="1"/>
        <s v="GY 195/65R16 92H VEC 4SEASONS HB" u="1"/>
        <s v="GY 195/45R16 84W XL EAGLE LS EXE特" u="1"/>
        <s v="CO 225/45R19 92W ExCont DWS06+特" u="1"/>
        <s v="BS 205/45R17 88YXL POTENZA SPORT EU" u="1"/>
        <s v="BS 245/40R18 97YXL POTENZA SPORT EU" u="1"/>
        <s v="BS 235/35R19 91YXL POTENZA SPORT EU" u="1"/>
        <s v="BS 205/55R16 91V TURANZA T005 EU" u="1"/>
        <s v="BS 245/50R19 105WXL(*) RFT ALENZA001EU" u="1"/>
        <s v="MI 205/55R16 91W CROSS CLIMATE2 EU" u="1"/>
        <s v="MI 225/45R17 94WXL PRIMACY4+ EU" u="1"/>
        <s v="MI 225/40R18 92YXL PRIMACY4+ EU" u="1"/>
        <s v="MI 215/45R17 91VXL PRIMACY4+ EU" u="1"/>
        <s v="MI 225/45R17 94YXL PILOT SPORT5 EU" u="1"/>
        <s v="MI 225/40R18 92YXL PILOT SPORT5 EU" u="1"/>
        <s v="GY 205/55R16 91V VECTOR-4S Gen3 EU" u="1"/>
        <s v="GY 155/65R14 75S EffiGrip EG01 new" u="1"/>
        <s v="MI 165/55R14 72V ENERGY SAVER 4" u="1"/>
        <s v="MI 205/60R16 96WXL PRIMACY4+" u="1"/>
        <s v="MI 215/45R17 91YXL PS4S" u="1"/>
        <s v="MI 265/60R18 110H CROSSCLIMATE2 SUV" u="1"/>
        <s v="MI 235/40ZR19 (96Y)XL PILOT SPORT 4 S" u="1"/>
        <s v="MI 235/55R20 102V PRIMACY SUV+" u="1"/>
        <s v="GY 205/55R16 94VXL EfficientGrip RVF02" u="1"/>
        <s v="GY 205/50R17 93VXL EfficientGrip RVF02" u="1"/>
        <s v="GY 165/55R14 72V EfficientGrip ECO EG01" u="1"/>
        <s v="MI 205/60R16 96VXL CROSSCLIMATE2" u="1"/>
        <s v="MI 185/55R16 83V CROSSCLIMATE2" u="1"/>
        <s v="MI 245/40ZR19 (98Y)XL PILOT SPORT 4 S" u="1"/>
        <s v="MI 255/35ZR19 (96Y)XL PILOT SPORT 4 S" u="1"/>
        <s v="MI 235/55R18 104VXL PRIMACY SUV+" u="1"/>
        <s v="GY 175/65R14 82H VEC 4SEASONS MS Hybrid" u="1"/>
        <s v="CO 245/40R19 98YXL ExCont DWS06+特" u="1"/>
        <s v="CO 265/35R18 97YXL ExCont DWS06+特" u="1"/>
        <s v="CO 185/65R15 92HXL AllSeasonContact特" u="1"/>
        <s v="CO 195/65R15 95HXL AllSeasonContact特" u="1"/>
        <s v="CO 175/65R15 84H AllSeasonContact特" u="1"/>
        <s v="CO 215/55R17 98VXL AllSeasonContact特" u="1"/>
        <s v="CO 195/60R16 89H AllSeasonContact特" u="1"/>
        <s v="CO 185/60R15 88VXL AllSeasonContact特" u="1"/>
        <s v="CO 175/70R14 88TXL AllSeasonContact特" u="1"/>
        <s v="CO 185/55R16 87VXL AllSeasonContact特" u="1"/>
        <s v="CO 225/50R18 99WXL AllSeasonContact特" u="1"/>
        <s v="CO 225/55R18 98V AllSeasonContact特" u="1"/>
        <s v="CO 205/55R16 94VXL AllSeasonContact特" u="1"/>
        <s v="CO 215/50R17 95VXL AllSeasonContact特" u="1"/>
        <s v="CO 225/60R18 100H AllSeasonContact特" u="1"/>
        <s v="CO 225/45R18 95VXL AllSeasonContact特" u="1"/>
        <s v="MI 225/65R17 106TXL X-ICE SNOW SUV特" u="1"/>
        <s v="MI 265/65R17 112T X-ICE SNOW SUV特" u="1"/>
        <s v="MI 235/60R18 107TXL X-ICE SNOW SUV特" u="1"/>
        <s v="MI 225/60R17 103TXL X-ICE SNOW特" u="1"/>
        <s v="MI 215/60R17 100TXL X-ICE SNOW特" u="1"/>
        <s v="GY 165/55R15 75V EfficientGrip RVF02" u="1"/>
        <s v="MI 205/55R17 95TXL X-ICE SNOW特" u="1"/>
        <s v="MI 225/55R17 101HXL X-ICE SNOW特" u="1"/>
        <s v="MI 225/50R17 98HXL X-ICE SNOW特" u="1"/>
        <s v="MI 205/50R17 93HXL X-ICE SNOW特" u="1"/>
        <s v="MI 225/55R18 102HXL X-ICE SNOW特" u="1"/>
        <s v="MI 235/50R18 101HXL X-ICE SNOW特" u="1"/>
        <s v="MI 225/60R18 100H TL X-ICE SNOW特" u="1"/>
        <s v="GY 225/35R19 88WXL EAGLE LS EXE特" u="1"/>
      </sharedItems>
    </cacheField>
    <cacheField name="Lot No" numFmtId="0">
      <sharedItems containsNonDate="0" containsString="0" containsBlank="1"/>
    </cacheField>
    <cacheField name="Remain Qt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20">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1"/>
    <x v="0"/>
    <m/>
    <m/>
    <m/>
    <m/>
    <m/>
    <m/>
    <m/>
    <m/>
  </r>
  <r>
    <x v="1"/>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0"/>
    <x v="0"/>
    <m/>
    <m/>
    <m/>
    <m/>
    <m/>
    <m/>
    <m/>
    <m/>
  </r>
  <r>
    <x v="2"/>
    <x v="1"/>
    <m/>
    <s v="LS 235/55R19 105W XL LS588 SUV"/>
    <n v="15"/>
    <n v="2"/>
    <n v="0"/>
    <s v="Normal"/>
    <m/>
    <m/>
  </r>
  <r>
    <x v="0"/>
    <x v="2"/>
    <n v="4985009687239"/>
    <s v="MI 295/40ZR19 108(Y) XL PILOT SPORT 4 N0"/>
    <n v="3617"/>
    <n v="2"/>
    <n v="0"/>
    <s v="Normal"/>
    <s v="B2C"/>
    <s v="||||"/>
  </r>
  <r>
    <x v="2"/>
    <x v="3"/>
    <m/>
    <s v="BS 165/70R14 81S NEXTRY特"/>
    <n v="17"/>
    <n v="1"/>
    <n v="0"/>
    <s v="Normal"/>
    <m/>
    <m/>
  </r>
  <r>
    <x v="2"/>
    <x v="4"/>
    <m/>
    <s v="CO 235/35R19 91TXL CVC7"/>
    <n v="18"/>
    <n v="4"/>
    <n v="0"/>
    <s v="Normal"/>
    <m/>
    <m/>
  </r>
  <r>
    <x v="2"/>
    <x v="5"/>
    <m/>
    <s v="PI 235/50R18 97Q WiceA 20以前特"/>
    <n v="18"/>
    <n v="3"/>
    <n v="0"/>
    <s v="Normal"/>
    <m/>
    <m/>
  </r>
  <r>
    <x v="2"/>
    <x v="6"/>
    <m/>
    <s v="CO 185/60R15 84H CC6 # 特"/>
    <n v="19"/>
    <n v="1"/>
    <n v="0"/>
    <s v="Normal"/>
    <m/>
    <m/>
  </r>
  <r>
    <x v="2"/>
    <x v="7"/>
    <m/>
    <s v="CO 245/40ZR19 98Y XL FR EC DWS06 #特"/>
    <n v="19"/>
    <n v="1"/>
    <n v="0"/>
    <s v="Normal"/>
    <m/>
    <m/>
  </r>
  <r>
    <x v="2"/>
    <x v="8"/>
    <m/>
    <s v="CO 215/55R17 94V PremContact5 CSeal EU"/>
    <n v="19"/>
    <n v="2"/>
    <n v="0"/>
    <s v="Normal"/>
    <m/>
    <m/>
  </r>
  <r>
    <x v="2"/>
    <x v="9"/>
    <m/>
    <s v="LS 195/40ZR17 81W XL LS388"/>
    <n v="19"/>
    <n v="1"/>
    <n v="0"/>
    <s v="Normal"/>
    <m/>
    <m/>
  </r>
  <r>
    <x v="2"/>
    <x v="10"/>
    <m/>
    <s v="LS 205/55R16 94W XL LS388"/>
    <n v="19"/>
    <n v="1"/>
    <n v="0"/>
    <s v="Normal"/>
    <m/>
    <m/>
  </r>
  <r>
    <x v="2"/>
    <x v="11"/>
    <m/>
    <s v="LS 225/55R17 101W XL CLV2"/>
    <n v="19"/>
    <n v="1"/>
    <n v="0"/>
    <s v="Normal"/>
    <m/>
    <m/>
  </r>
  <r>
    <x v="2"/>
    <x v="12"/>
    <m/>
    <s v="UG 265/65R17 112H LATERAL FORCE 4S"/>
    <n v="19"/>
    <n v="2"/>
    <n v="0"/>
    <s v="Normal"/>
    <m/>
    <m/>
  </r>
  <r>
    <x v="2"/>
    <x v="13"/>
    <m/>
    <s v="GY 205/55R16 91Q NAVI6 19特"/>
    <n v="19"/>
    <n v="4"/>
    <n v="0"/>
    <s v="Normal"/>
    <m/>
    <m/>
  </r>
  <r>
    <x v="2"/>
    <x v="14"/>
    <m/>
    <s v="HK 195/60R16 89H KINERGY4S H740 EU"/>
    <n v="19"/>
    <n v="6"/>
    <n v="0"/>
    <s v="Normal"/>
    <m/>
    <m/>
  </r>
  <r>
    <x v="2"/>
    <x v="15"/>
    <m/>
    <s v="LS 195/50R16 84V LS388"/>
    <n v="19"/>
    <n v="1"/>
    <n v="0"/>
    <s v="Normal"/>
    <m/>
    <m/>
  </r>
  <r>
    <x v="2"/>
    <x v="16"/>
    <m/>
    <s v="NX 175/65R15 84T Nblue 4Season EU"/>
    <n v="19"/>
    <n v="2"/>
    <n v="0"/>
    <s v="Normal"/>
    <m/>
    <m/>
  </r>
  <r>
    <x v="2"/>
    <x v="17"/>
    <m/>
    <s v="PI 175/65R15 84Q WiceA+ 20以前特"/>
    <n v="19"/>
    <n v="2"/>
    <n v="0"/>
    <s v="Normal"/>
    <m/>
    <m/>
  </r>
  <r>
    <x v="2"/>
    <x v="18"/>
    <m/>
    <s v="RC 165/40R16 73V XL RP570"/>
    <n v="19"/>
    <n v="16"/>
    <n v="0"/>
    <s v="Normal"/>
    <m/>
    <m/>
  </r>
  <r>
    <x v="2"/>
    <x v="19"/>
    <m/>
    <s v="RC 165/55R14 72H RP570"/>
    <n v="19"/>
    <n v="1"/>
    <n v="0"/>
    <s v="Normal"/>
    <m/>
    <m/>
  </r>
  <r>
    <x v="2"/>
    <x v="20"/>
    <m/>
    <s v="VK 245/40R18 97Y XL ProTech NewGen"/>
    <n v="19"/>
    <n v="6"/>
    <n v="0"/>
    <s v="Normal"/>
    <m/>
    <m/>
  </r>
  <r>
    <x v="2"/>
    <x v="21"/>
    <m/>
    <s v="BS 185/70R14 88Q BLIZZAK VRX2特"/>
    <n v="19"/>
    <n v="2"/>
    <n v="0"/>
    <s v="Normal"/>
    <m/>
    <m/>
  </r>
  <r>
    <x v="2"/>
    <x v="22"/>
    <m/>
    <s v="PI 225/65R17 106VXL Cintrato Allseason+ s-i EU"/>
    <n v="19"/>
    <n v="8"/>
    <n v="0"/>
    <s v="Normal"/>
    <m/>
    <m/>
  </r>
  <r>
    <x v="2"/>
    <x v="23"/>
    <m/>
    <s v="PI 285/70R17 121R SCORPION A/T+特"/>
    <n v="19"/>
    <n v="1"/>
    <n v="0"/>
    <s v="Normal"/>
    <m/>
    <m/>
  </r>
  <r>
    <x v="2"/>
    <x v="24"/>
    <m/>
    <s v="TO 195/65R15 91H TRANPATH ML"/>
    <n v="19"/>
    <n v="1"/>
    <n v="0"/>
    <s v="Normal"/>
    <m/>
    <m/>
  </r>
  <r>
    <x v="2"/>
    <x v="25"/>
    <m/>
    <s v="DL 165/70R14 81H SP TOURING EU"/>
    <n v="19"/>
    <n v="2"/>
    <n v="0"/>
    <s v="Normal"/>
    <m/>
    <m/>
  </r>
  <r>
    <x v="2"/>
    <x v="26"/>
    <m/>
    <s v="DL 195/60R16 89H ENASAVE EC300+ EU"/>
    <n v="19"/>
    <n v="2"/>
    <n v="0"/>
    <s v="Normal"/>
    <m/>
    <m/>
  </r>
  <r>
    <x v="2"/>
    <x v="27"/>
    <m/>
    <s v="YH 215/60R16 95H BluEarth RV-02特"/>
    <n v="19"/>
    <n v="2"/>
    <n v="0"/>
    <s v="Normal"/>
    <m/>
    <m/>
  </r>
  <r>
    <x v="2"/>
    <x v="28"/>
    <m/>
    <s v="YH 225/55R18 98V BluEarth RV-02特"/>
    <n v="19"/>
    <n v="2"/>
    <n v="0"/>
    <s v="Normal"/>
    <m/>
    <m/>
  </r>
  <r>
    <x v="2"/>
    <x v="29"/>
    <m/>
    <s v="VK 185/70R14 88T CityTech II"/>
    <n v="19"/>
    <n v="1"/>
    <n v="0"/>
    <s v="Normal"/>
    <m/>
    <m/>
  </r>
  <r>
    <x v="0"/>
    <x v="30"/>
    <n v="4992496140178"/>
    <s v="GY 165/55R14 72V EfficientGrip ECO EG01"/>
    <n v="5020"/>
    <n v="1"/>
    <n v="0"/>
    <s v="Normal"/>
    <s v="B2C"/>
    <s v="||JAPAN||JAPAN"/>
  </r>
  <r>
    <x v="0"/>
    <x v="31"/>
    <s v="4992496087244-2254518139020"/>
    <s v="GY 225/45R18 91W REV RS-02特"/>
    <n v="5120"/>
    <n v="1"/>
    <n v="0"/>
    <s v="Normal"/>
    <s v="B2C"/>
    <s v="コード変更||コード変更||コード変更"/>
  </r>
  <r>
    <x v="2"/>
    <x v="32"/>
    <m/>
    <s v="CO 205/60R16 92V ComfortContact CC5"/>
    <n v="20"/>
    <n v="12"/>
    <n v="0"/>
    <s v="Normal"/>
    <m/>
    <m/>
  </r>
  <r>
    <x v="2"/>
    <x v="33"/>
    <m/>
    <s v="BS 185/60R15 84H NEXTRY特"/>
    <n v="20"/>
    <n v="1"/>
    <n v="0"/>
    <s v="Normal"/>
    <m/>
    <m/>
  </r>
  <r>
    <x v="2"/>
    <x v="34"/>
    <m/>
    <s v="BS 225/55R17 101WXL WEATHER CONTROL A005evoEU"/>
    <n v="20"/>
    <n v="8"/>
    <n v="0"/>
    <s v="Normal"/>
    <m/>
    <m/>
  </r>
  <r>
    <x v="2"/>
    <x v="35"/>
    <m/>
    <s v="UG 225/50R18 99W XL LATERAL FORCE 4S"/>
    <n v="20"/>
    <n v="1"/>
    <n v="0"/>
    <s v="Normal"/>
    <m/>
    <m/>
  </r>
  <r>
    <x v="2"/>
    <x v="36"/>
    <m/>
    <s v="UG 225/60R18 100W LATERAL FORCE 4S"/>
    <n v="20"/>
    <n v="2"/>
    <n v="0"/>
    <s v="Normal"/>
    <m/>
    <m/>
  </r>
  <r>
    <x v="2"/>
    <x v="37"/>
    <m/>
    <s v="UG 225/65R17 102H LATERAL FORCE 4S"/>
    <n v="20"/>
    <n v="1"/>
    <n v="0"/>
    <s v="Normal"/>
    <m/>
    <m/>
  </r>
  <r>
    <x v="2"/>
    <x v="38"/>
    <m/>
    <s v="UG 235/60R18 107V XL LATERAL FORCE 4S"/>
    <n v="20"/>
    <n v="2"/>
    <n v="0"/>
    <s v="Normal"/>
    <m/>
    <m/>
  </r>
  <r>
    <x v="2"/>
    <x v="39"/>
    <m/>
    <s v="VK 165/70R14 81T FR City Tech CT5"/>
    <n v="20"/>
    <n v="1"/>
    <n v="0"/>
    <s v="Normal"/>
    <m/>
    <m/>
  </r>
  <r>
    <x v="2"/>
    <x v="40"/>
    <m/>
    <s v="DL 205/60R16 92H LE MANS V"/>
    <n v="20"/>
    <n v="5"/>
    <n v="0"/>
    <s v="Normal"/>
    <m/>
    <m/>
  </r>
  <r>
    <x v="2"/>
    <x v="41"/>
    <m/>
    <s v="GY 175/65R14 82Q NAVI7 20"/>
    <n v="20"/>
    <n v="4"/>
    <n v="0"/>
    <s v="Normal"/>
    <m/>
    <m/>
  </r>
  <r>
    <x v="2"/>
    <x v="42"/>
    <m/>
    <s v="GY 195/60R16 89H EfficientGrip Comfort特"/>
    <n v="20"/>
    <n v="1"/>
    <n v="0"/>
    <s v="Normal"/>
    <m/>
    <m/>
  </r>
  <r>
    <x v="2"/>
    <x v="43"/>
    <m/>
    <s v="GY 195/65R15 91H VECTOR 4SeasonGen2 EU 21TEST用"/>
    <n v="20"/>
    <n v="4"/>
    <n v="0"/>
    <s v="Normal"/>
    <m/>
    <m/>
  </r>
  <r>
    <x v="2"/>
    <x v="44"/>
    <m/>
    <s v="GY 205/45R17 88WXL EAGLE F1SPORT特"/>
    <n v="20"/>
    <n v="1"/>
    <n v="0"/>
    <s v="Normal"/>
    <m/>
    <m/>
  </r>
  <r>
    <x v="2"/>
    <x v="45"/>
    <m/>
    <s v="GY 215/40R17 87W XL EAGLE LS EXE特2"/>
    <n v="20"/>
    <n v="3"/>
    <n v="0"/>
    <s v="Normal"/>
    <m/>
    <m/>
  </r>
  <r>
    <x v="2"/>
    <x v="46"/>
    <m/>
    <s v="GY 215/40R18 89WXL EAGLE F1SPORT特"/>
    <n v="20"/>
    <n v="49"/>
    <n v="0"/>
    <s v="Normal"/>
    <m/>
    <m/>
  </r>
  <r>
    <x v="2"/>
    <x v="47"/>
    <m/>
    <s v="GY 245/35R20 95W XL EAGLE LS EXE特2"/>
    <n v="20"/>
    <n v="68"/>
    <n v="0"/>
    <s v="Normal"/>
    <m/>
    <m/>
  </r>
  <r>
    <x v="2"/>
    <x v="48"/>
    <m/>
    <s v="GY 245/35R20 95W XL EfficientGrip Comfort特"/>
    <n v="20"/>
    <n v="3"/>
    <n v="0"/>
    <s v="Normal"/>
    <m/>
    <m/>
  </r>
  <r>
    <x v="2"/>
    <x v="49"/>
    <m/>
    <s v="LS 185/65R15 88T LS388"/>
    <n v="20"/>
    <n v="1"/>
    <n v="0"/>
    <s v="Normal"/>
    <m/>
    <m/>
  </r>
  <r>
    <x v="2"/>
    <x v="50"/>
    <m/>
    <s v="LS 195/45R16 84V XL LS388"/>
    <n v="20"/>
    <n v="1"/>
    <n v="0"/>
    <s v="Normal"/>
    <m/>
    <m/>
  </r>
  <r>
    <x v="2"/>
    <x v="51"/>
    <m/>
    <s v="LS 215/50R17 95TXL WINTER LANDER"/>
    <n v="20"/>
    <n v="1"/>
    <n v="0"/>
    <s v="Normal"/>
    <m/>
    <m/>
  </r>
  <r>
    <x v="2"/>
    <x v="52"/>
    <m/>
    <s v="LS 215/65R16C 109/107T 4-SEASONS VAN"/>
    <n v="20"/>
    <n v="1"/>
    <n v="0"/>
    <s v="Normal"/>
    <m/>
    <m/>
  </r>
  <r>
    <x v="2"/>
    <x v="53"/>
    <m/>
    <s v="LS 215/70R15C 109/107R 4-SEASONS VAN"/>
    <n v="20"/>
    <n v="3"/>
    <n v="0"/>
    <s v="Normal"/>
    <m/>
    <m/>
  </r>
  <r>
    <x v="2"/>
    <x v="54"/>
    <m/>
    <s v="LS 245/50R20 102W LS588 SUV"/>
    <n v="20"/>
    <n v="2"/>
    <n v="0"/>
    <s v="Normal"/>
    <m/>
    <m/>
  </r>
  <r>
    <x v="2"/>
    <x v="55"/>
    <m/>
    <s v="LS 255/35ZR19 96W XL LS588 UHP"/>
    <n v="20"/>
    <n v="1"/>
    <n v="0"/>
    <s v="Normal"/>
    <m/>
    <m/>
  </r>
  <r>
    <x v="2"/>
    <x v="56"/>
    <m/>
    <s v="LS 325/30R21 108V XL LS588 SUV"/>
    <n v="20"/>
    <n v="2"/>
    <n v="0"/>
    <s v="Normal"/>
    <m/>
    <m/>
  </r>
  <r>
    <x v="2"/>
    <x v="57"/>
    <m/>
    <s v="NX 165/65R14 79H Nblue HD Plus 特"/>
    <n v="20"/>
    <n v="1"/>
    <n v="0"/>
    <s v="Normal"/>
    <m/>
    <m/>
  </r>
  <r>
    <x v="2"/>
    <x v="58"/>
    <m/>
    <s v="NX 165/70R14 81T Nblue HD Plus 特"/>
    <n v="20"/>
    <n v="2"/>
    <n v="0"/>
    <s v="Normal"/>
    <m/>
    <m/>
  </r>
  <r>
    <x v="2"/>
    <x v="59"/>
    <m/>
    <s v="NX 175/65R14 86T XL NBLUE HD PLUS 特"/>
    <n v="20"/>
    <n v="1"/>
    <n v="0"/>
    <s v="Normal"/>
    <m/>
    <m/>
  </r>
  <r>
    <x v="2"/>
    <x v="60"/>
    <m/>
    <s v="NX 175/70R14 84T Nblue HD Plus 特"/>
    <n v="20"/>
    <n v="2"/>
    <n v="0"/>
    <s v="Normal"/>
    <m/>
    <m/>
  </r>
  <r>
    <x v="2"/>
    <x v="61"/>
    <m/>
    <s v="NX 215/60R16 95H Nblue HD Plus 特"/>
    <n v="20"/>
    <n v="1"/>
    <n v="0"/>
    <s v="Normal"/>
    <m/>
    <m/>
  </r>
  <r>
    <x v="2"/>
    <x v="62"/>
    <m/>
    <s v="PI 225/65R17 102Q WiceA+ 20以前特"/>
    <n v="20"/>
    <n v="2"/>
    <n v="0"/>
    <s v="Normal"/>
    <m/>
    <m/>
  </r>
  <r>
    <x v="2"/>
    <x v="63"/>
    <m/>
    <s v="TO 175/80R16 91S PROXES CF2 SUV"/>
    <n v="20"/>
    <n v="1"/>
    <n v="0"/>
    <s v="Normal"/>
    <m/>
    <m/>
  </r>
  <r>
    <x v="2"/>
    <x v="64"/>
    <m/>
    <s v="VR 225/55R19 99WXL Ultrac Satin"/>
    <n v="20"/>
    <n v="1"/>
    <n v="0"/>
    <s v="Normal"/>
    <m/>
    <m/>
  </r>
  <r>
    <x v="2"/>
    <x v="65"/>
    <m/>
    <s v="LS 275/30ZR20 97W XL LS588 UHP"/>
    <n v="20"/>
    <n v="1"/>
    <n v="0"/>
    <s v="Normal"/>
    <m/>
    <m/>
  </r>
  <r>
    <x v="2"/>
    <x v="1"/>
    <m/>
    <s v="LS 235/55R19 105W XL LS588 SUV"/>
    <n v="20"/>
    <n v="1"/>
    <n v="0"/>
    <s v="Normal"/>
    <m/>
    <m/>
  </r>
  <r>
    <x v="2"/>
    <x v="66"/>
    <m/>
    <s v="BS 195/65R15 91H ECOPIA NH100RV特"/>
    <n v="20"/>
    <n v="4"/>
    <n v="0"/>
    <s v="Normal"/>
    <m/>
    <m/>
  </r>
  <r>
    <x v="2"/>
    <x v="67"/>
    <m/>
    <s v="GL 175/65R14 82H COLO H01new"/>
    <n v="20"/>
    <n v="1"/>
    <n v="0"/>
    <s v="Normal"/>
    <m/>
    <m/>
  </r>
  <r>
    <x v="2"/>
    <x v="68"/>
    <m/>
    <s v="GL 175/70R14 88T XL GREENWING A/S"/>
    <n v="20"/>
    <n v="1"/>
    <n v="0"/>
    <s v="Normal"/>
    <m/>
    <m/>
  </r>
  <r>
    <x v="2"/>
    <x v="69"/>
    <m/>
    <s v="GL 215/60R16 99H XL GREENWING A/S"/>
    <n v="20"/>
    <n v="1"/>
    <n v="0"/>
    <s v="Normal"/>
    <m/>
    <m/>
  </r>
  <r>
    <x v="2"/>
    <x v="70"/>
    <m/>
    <s v="PI 265/70R17 115T SCORPION A/T+特"/>
    <n v="20"/>
    <n v="4"/>
    <n v="0"/>
    <s v="Normal"/>
    <m/>
    <m/>
  </r>
  <r>
    <x v="2"/>
    <x v="71"/>
    <m/>
    <s v="YH 235/65R17 108VXL BluEarth-XT AE61 EU"/>
    <n v="20"/>
    <n v="4"/>
    <n v="0"/>
    <s v="Normal"/>
    <m/>
    <m/>
  </r>
  <r>
    <x v="2"/>
    <x v="72"/>
    <m/>
    <s v="YH 165/55R15 75V BluEarth RV-02CK特"/>
    <n v="20"/>
    <n v="3"/>
    <n v="0"/>
    <s v="Normal"/>
    <m/>
    <m/>
  </r>
  <r>
    <x v="2"/>
    <x v="73"/>
    <m/>
    <s v="YH 205/55R17 91V BluEarth RV-02特"/>
    <n v="20"/>
    <n v="3"/>
    <n v="0"/>
    <s v="Normal"/>
    <m/>
    <m/>
  </r>
  <r>
    <x v="2"/>
    <x v="74"/>
    <m/>
    <s v="YH 205/65R16 95H BluEarth RV-02特"/>
    <n v="20"/>
    <n v="3"/>
    <n v="0"/>
    <s v="Normal"/>
    <m/>
    <m/>
  </r>
  <r>
    <x v="2"/>
    <x v="75"/>
    <m/>
    <s v="YH 215/60R17 96HRV02 X L ECJL"/>
    <n v="20"/>
    <n v="2"/>
    <n v="0"/>
    <s v="Normal"/>
    <m/>
    <m/>
  </r>
  <r>
    <x v="2"/>
    <x v="76"/>
    <m/>
    <s v="YH 225/45R19 96W XL BluEarth RV-02特"/>
    <n v="20"/>
    <n v="1"/>
    <n v="0"/>
    <s v="Normal"/>
    <m/>
    <m/>
  </r>
  <r>
    <x v="0"/>
    <x v="77"/>
    <n v="4992496087107"/>
    <s v="GY 215/45R16 86W EGREV02"/>
    <n v="921"/>
    <n v="1"/>
    <n v="0"/>
    <s v="Normal"/>
    <s v="B2C"/>
    <s v="CHARTER||CHARTER||CHARTER"/>
  </r>
  <r>
    <x v="0"/>
    <x v="78"/>
    <n v="4992496142639"/>
    <s v="GY 225/45R17 91H VEC 4SEASONS MS Hybrid"/>
    <n v="5021"/>
    <n v="14"/>
    <n v="0"/>
    <s v="Normal"/>
    <s v="B2C"/>
    <s v="||JAPAN||JAPAN"/>
  </r>
  <r>
    <x v="0"/>
    <x v="79"/>
    <n v="4985009757093"/>
    <s v="MI 175/65R15 88TXL X-ICE SNOW"/>
    <n v="2221"/>
    <n v="1"/>
    <n v="0"/>
    <s v="Normal"/>
    <s v="B2C"/>
    <s v="||ドイツ||ドイツ"/>
  </r>
  <r>
    <x v="0"/>
    <x v="80"/>
    <n v="4985009700044"/>
    <s v="MI 255/45R18 99Y PRIMACY 4"/>
    <n v="3221"/>
    <n v="1"/>
    <n v="0"/>
    <s v="Normal"/>
    <s v="B2C"/>
    <s v="||SPAIN||SPAIN"/>
  </r>
  <r>
    <x v="0"/>
    <x v="81"/>
    <s v="4992496140215-2155517130394"/>
    <s v="GY 215/55R17 94V EfficientGrip ECO EG01"/>
    <n v="3821"/>
    <n v="3"/>
    <n v="0"/>
    <s v="Normal"/>
    <s v="B2C"/>
    <s v="||||"/>
  </r>
  <r>
    <x v="0"/>
    <x v="82"/>
    <s v="4992496088432-1955016139024"/>
    <s v="GY 195/50R16 84V REV RS-02特"/>
    <n v="321"/>
    <n v="1"/>
    <n v="0"/>
    <s v="Normal"/>
    <s v="B2C"/>
    <s v="||||"/>
  </r>
  <r>
    <x v="0"/>
    <x v="83"/>
    <s v="4992496087237-2454018139029"/>
    <s v="GY 245/40R18 93W REV RS-02特"/>
    <n v="721"/>
    <n v="1"/>
    <n v="0"/>
    <s v="Normal"/>
    <s v="B2C"/>
    <s v="||||"/>
  </r>
  <r>
    <x v="0"/>
    <x v="84"/>
    <n v="3528704149667"/>
    <s v="MI 195/65R15 91V PRIMACY 4 EU"/>
    <n v="521"/>
    <n v="1"/>
    <n v="0"/>
    <s v="Normal"/>
    <s v="B2C"/>
    <s v="||ポーランド||ポーランド"/>
  </r>
  <r>
    <x v="0"/>
    <x v="85"/>
    <s v="4992496142387-VEC15555142017"/>
    <s v="GY 155/55R14 69H VEC 4SEASONS MS Hybrid(旧)"/>
    <n v="4621"/>
    <n v="1"/>
    <n v="0"/>
    <s v="Normal"/>
    <s v="B2C"/>
    <s v="コード変更||JAPAN||"/>
  </r>
  <r>
    <x v="0"/>
    <x v="86"/>
    <n v="4985009753613"/>
    <s v="MI 195/65R16 92V CROSSCLIMATE2"/>
    <n v="4421"/>
    <n v="3"/>
    <n v="0"/>
    <s v="Normal"/>
    <s v="B2C"/>
    <s v="||GERMANY||GERMANY"/>
  </r>
  <r>
    <x v="0"/>
    <x v="87"/>
    <n v="4985009753408"/>
    <s v="MI 225/55R16 99WXL CROSSCLIMATE2"/>
    <n v="4821"/>
    <n v="3"/>
    <n v="0"/>
    <s v="Normal"/>
    <s v="B2C"/>
    <s v="||ITALY||ITALY"/>
  </r>
  <r>
    <x v="0"/>
    <x v="88"/>
    <n v="3528700610369"/>
    <s v="MI 215/45R17 91W PRIMACY4 (2)EU"/>
    <n v="5221"/>
    <n v="2"/>
    <n v="0"/>
    <s v="Normal"/>
    <s v="B2C"/>
    <s v="||SPAIN||SPAIN"/>
  </r>
  <r>
    <x v="0"/>
    <x v="88"/>
    <n v="3528700610369"/>
    <s v="MI 215/45R17 91W PRIMACY4 (2)EU"/>
    <n v="1721"/>
    <n v="1"/>
    <n v="0"/>
    <s v="Normal"/>
    <s v="B2C"/>
    <s v="||スペイン||スペイン"/>
  </r>
  <r>
    <x v="0"/>
    <x v="89"/>
    <n v="3528700026382"/>
    <s v="MI 235/55R18 104HXL VOL CROSSCLIMATE2 EU"/>
    <n v="3221"/>
    <n v="1"/>
    <n v="0"/>
    <s v="Normal"/>
    <s v="B2C"/>
    <s v="||スペイン||スペイン"/>
  </r>
  <r>
    <x v="0"/>
    <x v="90"/>
    <n v="5452000732163"/>
    <s v="GY 215/40R18 89WXL VECTOR-4S Gen3 EU"/>
    <n v="3521"/>
    <n v="1"/>
    <n v="0"/>
    <s v="Normal"/>
    <s v="B2C"/>
    <s v="||SLOVENIA||SLOVENIA"/>
  </r>
  <r>
    <x v="2"/>
    <x v="91"/>
    <m/>
    <s v="CO 225/65R17 102T NorthContact NC6特21"/>
    <n v="21"/>
    <n v="1"/>
    <n v="0"/>
    <s v="Normal"/>
    <m/>
    <m/>
  </r>
  <r>
    <x v="2"/>
    <x v="92"/>
    <m/>
    <s v="CO 225/45R18 95T XL NorthContact NC6特"/>
    <n v="21"/>
    <n v="3"/>
    <n v="0"/>
    <s v="Normal"/>
    <m/>
    <m/>
  </r>
  <r>
    <x v="2"/>
    <x v="93"/>
    <m/>
    <s v="CO 225/55R18 98T NorthContact NC6特"/>
    <n v="21"/>
    <n v="2"/>
    <n v="0"/>
    <s v="Normal"/>
    <m/>
    <m/>
  </r>
  <r>
    <x v="2"/>
    <x v="94"/>
    <m/>
    <s v="CO 225/60R18 104T XL NorthContact NC6特"/>
    <n v="21"/>
    <n v="2"/>
    <n v="0"/>
    <s v="Normal"/>
    <m/>
    <m/>
  </r>
  <r>
    <x v="2"/>
    <x v="95"/>
    <m/>
    <s v="VK 175/70R14 84T WinTech WT6"/>
    <n v="21"/>
    <n v="2"/>
    <n v="0"/>
    <s v="Normal"/>
    <m/>
    <m/>
  </r>
  <r>
    <x v="2"/>
    <x v="96"/>
    <m/>
    <s v="VK 225/45R18 95T XL FR WinTech WT6"/>
    <n v="21"/>
    <n v="2"/>
    <n v="0"/>
    <s v="Normal"/>
    <m/>
    <m/>
  </r>
  <r>
    <x v="2"/>
    <x v="97"/>
    <m/>
    <s v="VK 225/60R18 104TXL WinTech WT6SUV"/>
    <n v="21"/>
    <n v="2"/>
    <n v="0"/>
    <s v="Normal"/>
    <m/>
    <m/>
  </r>
  <r>
    <x v="2"/>
    <x v="98"/>
    <m/>
    <s v="BS 225/40R18 92YXL WEATHER CONTROL A005evoEU"/>
    <n v="21"/>
    <n v="3"/>
    <n v="0"/>
    <s v="Normal"/>
    <m/>
    <m/>
  </r>
  <r>
    <x v="2"/>
    <x v="99"/>
    <m/>
    <s v="BS 225/45R18 95YXL POTENZA SPORT EU"/>
    <n v="21"/>
    <n v="1"/>
    <n v="0"/>
    <s v="Normal"/>
    <m/>
    <m/>
  </r>
  <r>
    <x v="2"/>
    <x v="100"/>
    <m/>
    <s v="BS 225/60R18 104WXL ALENZA001(*) EU"/>
    <n v="21"/>
    <n v="1"/>
    <n v="0"/>
    <s v="Normal"/>
    <m/>
    <m/>
  </r>
  <r>
    <x v="2"/>
    <x v="101"/>
    <m/>
    <s v="LS 165/35R17 75V XL LS388"/>
    <n v="21"/>
    <n v="27"/>
    <n v="0"/>
    <s v="Normal"/>
    <m/>
    <m/>
  </r>
  <r>
    <x v="2"/>
    <x v="102"/>
    <m/>
    <s v="LS 225/40R18 92TXL WINTER LANDER"/>
    <n v="21"/>
    <n v="2"/>
    <n v="0"/>
    <s v="Normal"/>
    <m/>
    <m/>
  </r>
  <r>
    <x v="2"/>
    <x v="103"/>
    <m/>
    <s v="LS 255/40R19 100W XL LS588 UHP"/>
    <n v="21"/>
    <n v="3"/>
    <n v="0"/>
    <s v="Normal"/>
    <m/>
    <m/>
  </r>
  <r>
    <x v="2"/>
    <x v="104"/>
    <m/>
    <s v="VK 235/45R18 94T WinTech WT6"/>
    <n v="21"/>
    <n v="1"/>
    <n v="0"/>
    <s v="Normal"/>
    <m/>
    <m/>
  </r>
  <r>
    <x v="2"/>
    <x v="105"/>
    <m/>
    <s v="CO 275/35R18 95Y ExCont DWS06+特"/>
    <n v="21"/>
    <n v="23"/>
    <n v="0"/>
    <s v="Normal"/>
    <m/>
    <m/>
  </r>
  <r>
    <x v="2"/>
    <x v="106"/>
    <m/>
    <s v="GY 165/65R15 81Q ICENAVI7 21"/>
    <n v="21"/>
    <n v="4"/>
    <n v="0"/>
    <s v="Normal"/>
    <m/>
    <m/>
  </r>
  <r>
    <x v="2"/>
    <x v="107"/>
    <m/>
    <s v="GY 175/65R15 84Q ICENAVI7 21"/>
    <n v="21"/>
    <n v="4"/>
    <n v="0"/>
    <s v="Normal"/>
    <m/>
    <m/>
  </r>
  <r>
    <x v="2"/>
    <x v="108"/>
    <m/>
    <s v="GY 175/80R16 91S EfficientGrip SUV HP01特"/>
    <n v="21"/>
    <n v="8"/>
    <n v="0"/>
    <s v="Normal"/>
    <m/>
    <m/>
  </r>
  <r>
    <x v="2"/>
    <x v="109"/>
    <m/>
    <s v="GY 195/65R15 91Q ICENAVI7 21"/>
    <n v="21"/>
    <n v="2"/>
    <n v="0"/>
    <s v="Normal"/>
    <m/>
    <m/>
  </r>
  <r>
    <x v="2"/>
    <x v="110"/>
    <m/>
    <s v="GY 215/45R17 91YXL EAGLE F1SPORT特"/>
    <n v="21"/>
    <n v="1"/>
    <n v="0"/>
    <s v="Normal"/>
    <m/>
    <m/>
  </r>
  <r>
    <x v="2"/>
    <x v="111"/>
    <m/>
    <s v="GY 215/55R18 95Q NAVI8特21"/>
    <n v="21"/>
    <n v="4"/>
    <n v="0"/>
    <s v="Normal"/>
    <m/>
    <m/>
  </r>
  <r>
    <x v="2"/>
    <x v="112"/>
    <m/>
    <s v="GY 265/65R17 112S LT WRANGLER DURATRAC特"/>
    <n v="21"/>
    <n v="8"/>
    <n v="0"/>
    <s v="Normal"/>
    <m/>
    <m/>
  </r>
  <r>
    <x v="2"/>
    <x v="113"/>
    <m/>
    <s v="LS 165/65R13 77H LS388"/>
    <n v="21"/>
    <n v="2"/>
    <n v="0"/>
    <s v="Normal"/>
    <m/>
    <m/>
  </r>
  <r>
    <x v="2"/>
    <x v="114"/>
    <m/>
    <s v="LS 175/60R15 81H LS388"/>
    <n v="21"/>
    <n v="4"/>
    <n v="0"/>
    <s v="Normal"/>
    <m/>
    <m/>
  </r>
  <r>
    <x v="2"/>
    <x v="115"/>
    <m/>
    <s v="LS 185/65R15 88T WINTER LANDER new"/>
    <n v="21"/>
    <n v="1"/>
    <n v="0"/>
    <s v="Normal"/>
    <m/>
    <m/>
  </r>
  <r>
    <x v="2"/>
    <x v="116"/>
    <m/>
    <s v="LS 205/45ZR16 87W XL LS588 UHP"/>
    <n v="21"/>
    <n v="7"/>
    <n v="0"/>
    <s v="Normal"/>
    <m/>
    <m/>
  </r>
  <r>
    <x v="2"/>
    <x v="117"/>
    <m/>
    <s v="LS 205/65ZR16 95W 4-SEASONS"/>
    <n v="21"/>
    <n v="2"/>
    <n v="0"/>
    <s v="Normal"/>
    <m/>
    <m/>
  </r>
  <r>
    <x v="2"/>
    <x v="118"/>
    <m/>
    <s v="LS 215/55R17 98TXL WINTER LANDER new"/>
    <n v="21"/>
    <n v="1"/>
    <n v="0"/>
    <s v="Normal"/>
    <m/>
    <m/>
  </r>
  <r>
    <x v="2"/>
    <x v="119"/>
    <m/>
    <s v="LS 215/60R16 99TXL WINTER LANDER new"/>
    <n v="21"/>
    <n v="1"/>
    <n v="0"/>
    <s v="Normal"/>
    <m/>
    <m/>
  </r>
  <r>
    <x v="2"/>
    <x v="120"/>
    <m/>
    <s v="LS 215/65R16 98T WINTER LANDER"/>
    <n v="21"/>
    <n v="3"/>
    <n v="0"/>
    <s v="Normal"/>
    <m/>
    <m/>
  </r>
  <r>
    <x v="2"/>
    <x v="121"/>
    <m/>
    <s v="LS 225/55R17 101W XL 4-SEASONS CHI"/>
    <n v="21"/>
    <n v="1"/>
    <n v="0"/>
    <s v="Normal"/>
    <m/>
    <m/>
  </r>
  <r>
    <x v="2"/>
    <x v="122"/>
    <m/>
    <s v="LS 235/45ZR17 97WXL LS588UHP"/>
    <n v="21"/>
    <n v="1"/>
    <n v="0"/>
    <s v="Normal"/>
    <m/>
    <m/>
  </r>
  <r>
    <x v="2"/>
    <x v="123"/>
    <m/>
    <s v="LS 255/50R19 103W LS588 SUV"/>
    <n v="21"/>
    <n v="1"/>
    <n v="0"/>
    <s v="Normal"/>
    <m/>
    <m/>
  </r>
  <r>
    <x v="2"/>
    <x v="124"/>
    <m/>
    <s v="LS 255/50R20 109YXL LS588 SUV"/>
    <n v="21"/>
    <n v="1"/>
    <n v="0"/>
    <s v="Normal"/>
    <m/>
    <m/>
  </r>
  <r>
    <x v="2"/>
    <x v="125"/>
    <m/>
    <s v="LS 265/65R17 112H LS588SUV"/>
    <n v="21"/>
    <n v="1"/>
    <n v="0"/>
    <s v="Normal"/>
    <m/>
    <m/>
  </r>
  <r>
    <x v="2"/>
    <x v="126"/>
    <m/>
    <s v="LS 285/35R21 105V XL LS588 SUV"/>
    <n v="21"/>
    <n v="2"/>
    <n v="0"/>
    <s v="Normal"/>
    <m/>
    <m/>
  </r>
  <r>
    <x v="2"/>
    <x v="127"/>
    <m/>
    <s v="NX 195/65R15 91H Nblue 4Season EU"/>
    <n v="21"/>
    <n v="2"/>
    <n v="0"/>
    <s v="Normal"/>
    <m/>
    <m/>
  </r>
  <r>
    <x v="2"/>
    <x v="128"/>
    <m/>
    <s v="RO 145/80R13 75S Nblue ECO SH01 特"/>
    <n v="21"/>
    <n v="1"/>
    <n v="0"/>
    <s v="Normal"/>
    <m/>
    <m/>
  </r>
  <r>
    <x v="2"/>
    <x v="129"/>
    <m/>
    <s v="RO 165/55R15 75V Nblue ECO SH01 特"/>
    <n v="21"/>
    <n v="1"/>
    <n v="0"/>
    <s v="Normal"/>
    <m/>
    <m/>
  </r>
  <r>
    <x v="2"/>
    <x v="130"/>
    <m/>
    <s v="RO 165/65R13 77T Nblue ECO SH01 特"/>
    <n v="21"/>
    <n v="2"/>
    <n v="0"/>
    <s v="Normal"/>
    <m/>
    <m/>
  </r>
  <r>
    <x v="2"/>
    <x v="131"/>
    <m/>
    <s v="VK 215/60R17 96V PROTECH NEWGEN"/>
    <n v="21"/>
    <n v="50"/>
    <n v="0"/>
    <s v="Normal"/>
    <m/>
    <m/>
  </r>
  <r>
    <x v="2"/>
    <x v="132"/>
    <m/>
    <s v="LS 235/65R17 108VXL 4-SEASONS CHI"/>
    <n v="21"/>
    <n v="50"/>
    <n v="0"/>
    <s v="Normal"/>
    <m/>
    <m/>
  </r>
  <r>
    <x v="2"/>
    <x v="133"/>
    <m/>
    <s v="CO 255/50R19 107WXL ExCont DWS06+特"/>
    <n v="21"/>
    <n v="8"/>
    <n v="0"/>
    <s v="Normal"/>
    <m/>
    <m/>
  </r>
  <r>
    <x v="2"/>
    <x v="134"/>
    <m/>
    <s v="DL 195/65R15 91H LE MANS V"/>
    <n v="21"/>
    <n v="2"/>
    <n v="0"/>
    <s v="Normal"/>
    <m/>
    <m/>
  </r>
  <r>
    <x v="2"/>
    <x v="135"/>
    <m/>
    <s v="VK 265/65R17 112T FR TeraTech HT"/>
    <n v="21"/>
    <n v="1"/>
    <n v="0"/>
    <s v="Normal"/>
    <m/>
    <m/>
  </r>
  <r>
    <x v="2"/>
    <x v="136"/>
    <m/>
    <s v="VK 225/65R17 102H FR TeraTech HT"/>
    <n v="21"/>
    <n v="16"/>
    <n v="0"/>
    <s v="Normal"/>
    <m/>
    <m/>
  </r>
  <r>
    <x v="2"/>
    <x v="137"/>
    <m/>
    <s v="VK 225/60R17 99H FR TeraTech HT"/>
    <n v="21"/>
    <n v="10"/>
    <n v="0"/>
    <s v="Normal"/>
    <m/>
    <m/>
  </r>
  <r>
    <x v="2"/>
    <x v="138"/>
    <m/>
    <s v="VK 225/55R17 101Y XL ProTech NewGen"/>
    <n v="21"/>
    <n v="5"/>
    <n v="0"/>
    <s v="Normal"/>
    <m/>
    <m/>
  </r>
  <r>
    <x v="2"/>
    <x v="139"/>
    <m/>
    <s v="VK 205/60R16 92H ProTech NewGen"/>
    <n v="21"/>
    <n v="17"/>
    <n v="0"/>
    <s v="Normal"/>
    <m/>
    <m/>
  </r>
  <r>
    <x v="2"/>
    <x v="140"/>
    <m/>
    <s v="VK 185/65R15 88T ProTech NewGen"/>
    <n v="21"/>
    <n v="2"/>
    <n v="0"/>
    <s v="Normal"/>
    <m/>
    <m/>
  </r>
  <r>
    <x v="2"/>
    <x v="141"/>
    <m/>
    <s v="BS 165/65R14 79Q BLIZZAK VRX3特"/>
    <n v="21"/>
    <n v="4"/>
    <n v="0"/>
    <s v="Normal"/>
    <m/>
    <m/>
  </r>
  <r>
    <x v="2"/>
    <x v="142"/>
    <m/>
    <s v="BS 165/65R15 81Q BLIZZAK VRX3特"/>
    <n v="21"/>
    <n v="6"/>
    <n v="0"/>
    <s v="Normal"/>
    <m/>
    <m/>
  </r>
  <r>
    <x v="2"/>
    <x v="143"/>
    <m/>
    <s v="FK 255/50R20 109YXL FK510EU"/>
    <n v="21"/>
    <n v="1"/>
    <n v="0"/>
    <s v="Normal"/>
    <m/>
    <m/>
  </r>
  <r>
    <x v="2"/>
    <x v="144"/>
    <m/>
    <s v="YH 215/50R17 95WXL Bluearth4S AW21 EU"/>
    <n v="21"/>
    <n v="1"/>
    <n v="0"/>
    <s v="Normal"/>
    <m/>
    <m/>
  </r>
  <r>
    <x v="2"/>
    <x v="145"/>
    <m/>
    <s v="YH 215/50R17 95VRV02 XRBL ECYL"/>
    <n v="21"/>
    <n v="4"/>
    <n v="0"/>
    <s v="Normal"/>
    <m/>
    <m/>
  </r>
  <r>
    <x v="2"/>
    <x v="146"/>
    <m/>
    <s v="YH 215/65R16 98H BluEarth RV-02特"/>
    <n v="21"/>
    <n v="2"/>
    <n v="0"/>
    <s v="Normal"/>
    <m/>
    <m/>
  </r>
  <r>
    <x v="2"/>
    <x v="75"/>
    <m/>
    <s v="YH 215/60R17 96HRV02 X L ECJL"/>
    <n v="21"/>
    <n v="10"/>
    <n v="0"/>
    <s v="Normal"/>
    <m/>
    <m/>
  </r>
  <r>
    <x v="0"/>
    <x v="147"/>
    <n v="4992496142387"/>
    <s v="GY 155/55R14 69H VEC 4SEASONS MS Hybrid"/>
    <n v="4522"/>
    <n v="11"/>
    <n v="0"/>
    <s v="Normal"/>
    <s v="B2C"/>
    <s v="||JAPAN||"/>
  </r>
  <r>
    <x v="0"/>
    <x v="148"/>
    <n v="4992496151945"/>
    <s v="GY 165/55R14 72V EffiGrip EG01 new"/>
    <n v="2322"/>
    <n v="1"/>
    <n v="0"/>
    <s v="Normal"/>
    <s v="B2C"/>
    <s v="||CHINA||CHINA"/>
  </r>
  <r>
    <x v="0"/>
    <x v="149"/>
    <n v="4992496142530"/>
    <s v="GY 175/60R16 82H VEC 4SEASONS MS Hybrid"/>
    <n v="4822"/>
    <n v="1"/>
    <n v="0"/>
    <s v="Normal"/>
    <s v="B2C"/>
    <s v="||JAPAN||JAPAN"/>
  </r>
  <r>
    <x v="0"/>
    <x v="150"/>
    <n v="4992496142554"/>
    <s v="GY 195/55R16 87H VEC 4SEASONS MS Hybrid"/>
    <n v="5122"/>
    <n v="3"/>
    <n v="0"/>
    <s v="Normal"/>
    <s v="B2C"/>
    <s v="||JAPAN||JAPAN"/>
  </r>
  <r>
    <x v="0"/>
    <x v="151"/>
    <n v="4992496140208"/>
    <s v="GY 205/55R16 91V EfficientGrip ECO EG01"/>
    <n v="322"/>
    <n v="1"/>
    <n v="0"/>
    <s v="Normal"/>
    <s v="B2C"/>
    <s v="||JAPAN||JAPAN"/>
  </r>
  <r>
    <x v="0"/>
    <x v="152"/>
    <n v="4992496142448"/>
    <s v="GY 205/65R15 94H VEC 4SEASONS MS Hybrid"/>
    <n v="5122"/>
    <n v="1"/>
    <n v="0"/>
    <s v="Normal"/>
    <s v="B2C"/>
    <s v="||JAPAN||JAPAN"/>
  </r>
  <r>
    <x v="0"/>
    <x v="152"/>
    <n v="4992496142448"/>
    <s v="GY 205/65R15 94H VEC 4SEASONS MS Hybrid"/>
    <n v="5122"/>
    <n v="8"/>
    <n v="0"/>
    <s v="Normal"/>
    <s v="B2C"/>
    <s v="||JAPAN||JAPAN"/>
  </r>
  <r>
    <x v="0"/>
    <x v="153"/>
    <n v="4992496142653"/>
    <s v="GY 215/45R18 89H VEC 4SEASONS MS Hybrid"/>
    <n v="4822"/>
    <n v="8"/>
    <n v="0"/>
    <s v="Normal"/>
    <s v="B2C"/>
    <s v="||JAPAN||JAPAN"/>
  </r>
  <r>
    <x v="0"/>
    <x v="154"/>
    <n v="4992496141465"/>
    <s v="GY 215/60R16 95H VEC 4SEASONS MS Hybrid"/>
    <n v="5122"/>
    <n v="4"/>
    <n v="0"/>
    <s v="Normal"/>
    <s v="B2C"/>
    <s v="||JAPAN||JAPAN"/>
  </r>
  <r>
    <x v="0"/>
    <x v="78"/>
    <n v="4992496142639"/>
    <s v="GY 225/45R17 91H VEC 4SEASONS MS Hybrid"/>
    <n v="4822"/>
    <n v="1"/>
    <n v="0"/>
    <s v="Normal"/>
    <s v="B2C"/>
    <s v="||JAPAN||JAPAN"/>
  </r>
  <r>
    <x v="0"/>
    <x v="155"/>
    <n v="4985009751275"/>
    <s v="MI 165/55R14 72V ENERGY SAVER 4"/>
    <n v="1722"/>
    <n v="3"/>
    <n v="0"/>
    <s v="Normal"/>
    <s v="B2C"/>
    <s v="||THAI||THAI"/>
  </r>
  <r>
    <x v="0"/>
    <x v="156"/>
    <n v="4985009755549"/>
    <s v="MI 165/70R14 85T XL CROSS CLIMATE＋"/>
    <n v="3022"/>
    <n v="33"/>
    <n v="0"/>
    <s v="Normal"/>
    <s v="B2C"/>
    <s v="||POLAND||POLAND"/>
  </r>
  <r>
    <x v="0"/>
    <x v="156"/>
    <n v="4985009755549"/>
    <s v="MI 165/70R14 85T XL CROSS CLIMATE＋"/>
    <n v="3122"/>
    <n v="2"/>
    <n v="0"/>
    <s v="Normal"/>
    <s v="B2C"/>
    <s v="||POLAND||POLAND"/>
  </r>
  <r>
    <x v="0"/>
    <x v="156"/>
    <n v="4985009755549"/>
    <s v="MI 165/70R14 85T XL CROSS CLIMATE＋"/>
    <n v="3122"/>
    <n v="8"/>
    <n v="0"/>
    <s v="Normal"/>
    <s v="B2C"/>
    <s v="||POLAND||POLAND"/>
  </r>
  <r>
    <x v="0"/>
    <x v="156"/>
    <n v="4985009755549"/>
    <s v="MI 165/70R14 85T XL CROSS CLIMATE＋"/>
    <n v="3122"/>
    <n v="10"/>
    <n v="0"/>
    <s v="Normal"/>
    <s v="B2C"/>
    <s v="||POLAND||POLAND"/>
  </r>
  <r>
    <x v="0"/>
    <x v="157"/>
    <n v="4985009755563"/>
    <s v="MI 175/70R14 88TXL CrCLIMATE+"/>
    <n v="2522"/>
    <n v="8"/>
    <n v="0"/>
    <s v="Normal"/>
    <s v="B2C"/>
    <s v="||POLAND||POLAND"/>
  </r>
  <r>
    <x v="0"/>
    <x v="157"/>
    <n v="4985009755563"/>
    <s v="MI 175/70R14 88TXL CrCLIMATE+"/>
    <n v="4222"/>
    <n v="8"/>
    <n v="0"/>
    <s v="Normal"/>
    <s v="B2C"/>
    <s v="||POLAND||POLAND"/>
  </r>
  <r>
    <x v="0"/>
    <x v="157"/>
    <n v="4985009755563"/>
    <s v="MI 175/70R14 88TXL CrCLIMATE+"/>
    <n v="4222"/>
    <n v="12"/>
    <n v="0"/>
    <s v="Normal"/>
    <s v="B2C"/>
    <s v="||POLAND||POLAND"/>
  </r>
  <r>
    <x v="0"/>
    <x v="158"/>
    <n v="4985009645406"/>
    <s v="MI 185/55R15 82H ENERGY SAVER +"/>
    <n v="4522"/>
    <n v="2"/>
    <n v="0"/>
    <s v="Normal"/>
    <s v="B2C"/>
    <s v="||POLAND||POLAND"/>
  </r>
  <r>
    <x v="0"/>
    <x v="158"/>
    <n v="4985009645406"/>
    <s v="MI 185/55R15 82H ENERGY SAVER +"/>
    <n v="4522"/>
    <n v="1"/>
    <n v="0"/>
    <s v="Normal"/>
    <s v="B2C"/>
    <s v="||POLAND||POLAND"/>
  </r>
  <r>
    <x v="0"/>
    <x v="159"/>
    <n v="4985009751121"/>
    <s v="MI 185/65R14 90H ENERGY SAVER 4"/>
    <n v="5022"/>
    <n v="8"/>
    <n v="0"/>
    <s v="Normal"/>
    <s v="B2C"/>
    <s v="||THAI||THAI"/>
  </r>
  <r>
    <x v="0"/>
    <x v="160"/>
    <n v="4985009687215"/>
    <s v="MI 215/50ZR17 95(Y) XL PILOT SPORT 4"/>
    <n v="4022"/>
    <n v="1"/>
    <n v="0"/>
    <s v="Normal"/>
    <s v="B2C"/>
    <s v="||SPAIN||SPAIN"/>
  </r>
  <r>
    <x v="0"/>
    <x v="160"/>
    <n v="4985009687215"/>
    <s v="MI 215/50ZR17 95(Y) XL PILOT SPORT 4"/>
    <n v="3922"/>
    <n v="13"/>
    <n v="0"/>
    <s v="Normal"/>
    <s v="B2C"/>
    <s v="||SPAIN||SPAIN"/>
  </r>
  <r>
    <x v="0"/>
    <x v="161"/>
    <n v="4985009756195"/>
    <s v="MI 225/55R18 98V CROSSCLIMATE SUV"/>
    <n v="1522"/>
    <n v="1"/>
    <n v="0"/>
    <s v="Normal"/>
    <s v="B2C"/>
    <s v="||SPAIN||SPAIN"/>
  </r>
  <r>
    <x v="0"/>
    <x v="162"/>
    <n v="4985009700488"/>
    <s v="MI 255/45R17 98W PRIMACY 4"/>
    <n v="1722"/>
    <n v="4"/>
    <n v="0"/>
    <s v="Normal"/>
    <s v="B2C"/>
    <s v="||CHINA||CHINA"/>
  </r>
  <r>
    <x v="0"/>
    <x v="162"/>
    <n v="4985009700488"/>
    <s v="MI 255/45R17 98W PRIMACY 4"/>
    <n v="322"/>
    <n v="4"/>
    <n v="0"/>
    <s v="Normal"/>
    <s v="B2C"/>
    <s v="||CHINA||CHINA"/>
  </r>
  <r>
    <x v="0"/>
    <x v="162"/>
    <n v="4985009700488"/>
    <s v="MI 255/45R17 98W PRIMACY 4"/>
    <n v="1722"/>
    <n v="2"/>
    <n v="0"/>
    <s v="Normal"/>
    <s v="B2C"/>
    <s v="||CHINA||CHINA"/>
  </r>
  <r>
    <x v="0"/>
    <x v="162"/>
    <n v="4985009700488"/>
    <s v="MI 255/45R17 98W PRIMACY 4"/>
    <n v="322"/>
    <n v="2"/>
    <n v="0"/>
    <s v="Normal"/>
    <s v="B2C"/>
    <s v="||CHINA||CHINA"/>
  </r>
  <r>
    <x v="0"/>
    <x v="162"/>
    <n v="4985009700488"/>
    <s v="MI 255/45R17 98W PRIMACY 4"/>
    <n v="822"/>
    <n v="8"/>
    <n v="0"/>
    <s v="Normal"/>
    <s v="B2C"/>
    <s v="||CHINA||CHINA"/>
  </r>
  <r>
    <x v="0"/>
    <x v="163"/>
    <n v="4985009687130"/>
    <s v="MI 275/35ZR18 99Y XL PILOT SPORT 4"/>
    <n v="622"/>
    <n v="4"/>
    <n v="0"/>
    <s v="Normal"/>
    <s v="B2C"/>
    <s v="||FRANCE||FRANCE"/>
  </r>
  <r>
    <x v="0"/>
    <x v="163"/>
    <n v="4985009687130"/>
    <s v="MI 275/35ZR18 99Y XL PILOT SPORT 4"/>
    <n v="522"/>
    <n v="8"/>
    <n v="0"/>
    <s v="Normal"/>
    <s v="B2C"/>
    <s v="||FRANCE||FRANCE"/>
  </r>
  <r>
    <x v="0"/>
    <x v="163"/>
    <n v="4985009687130"/>
    <s v="MI 275/35ZR18 99Y XL PILOT SPORT 4"/>
    <n v="2422"/>
    <n v="8"/>
    <n v="0"/>
    <s v="Normal"/>
    <s v="B2C"/>
    <s v="||FRANCE||FRANCE"/>
  </r>
  <r>
    <x v="0"/>
    <x v="164"/>
    <n v="3528709577649"/>
    <s v="MI 235/40R18 91W PRIMACY 4 EU"/>
    <n v="2322"/>
    <n v="2"/>
    <n v="0"/>
    <s v="Normal"/>
    <s v="B2C"/>
    <s v="お客様都合による返品||GERMANY||GERMANY"/>
  </r>
  <r>
    <x v="0"/>
    <x v="164"/>
    <n v="3528709577649"/>
    <s v="MI 235/40R18 91W PRIMACY 4 EU"/>
    <n v="2322"/>
    <n v="1"/>
    <n v="0"/>
    <s v="Normal"/>
    <s v="B2C"/>
    <s v="||GERMANY||GERMANY"/>
  </r>
  <r>
    <x v="0"/>
    <x v="165"/>
    <n v="4985009693032"/>
    <s v="MI 195/45R17 81W PILOT SPORT 4"/>
    <n v="4322"/>
    <n v="17"/>
    <n v="0"/>
    <s v="Normal"/>
    <s v="B2C"/>
    <s v="||ITALY||ITALY"/>
  </r>
  <r>
    <x v="0"/>
    <x v="165"/>
    <n v="4985009693032"/>
    <s v="MI 195/45R17 81W PILOT SPORT 4"/>
    <n v="4322"/>
    <n v="28"/>
    <n v="0"/>
    <s v="Normal"/>
    <s v="B2C"/>
    <s v="||ITALY||ITALY"/>
  </r>
  <r>
    <x v="0"/>
    <x v="166"/>
    <n v="4985009692073"/>
    <s v="MI 225/40R18 92Y XL PILOT SPORT 4S (PS4S)"/>
    <n v="2522"/>
    <n v="1"/>
    <n v="0"/>
    <s v="Normal"/>
    <s v="B2C"/>
    <s v="||USA||USA"/>
  </r>
  <r>
    <x v="0"/>
    <x v="166"/>
    <n v="4985009692073"/>
    <s v="MI 225/40R18 92Y XL PILOT SPORT 4S (PS4S)"/>
    <n v="3422"/>
    <n v="2"/>
    <n v="0"/>
    <s v="Normal"/>
    <s v="B2C"/>
    <s v="||USA||"/>
  </r>
  <r>
    <x v="0"/>
    <x v="166"/>
    <n v="4985009692073"/>
    <s v="MI 225/40R18 92Y XL PILOT SPORT 4S (PS4S)"/>
    <n v="2922"/>
    <n v="3"/>
    <n v="0"/>
    <s v="Normal"/>
    <s v="B2C"/>
    <s v="||USA||"/>
  </r>
  <r>
    <x v="0"/>
    <x v="167"/>
    <n v="4985009753231"/>
    <s v="MI 225/45R18 95YXL CROSSCLIMATE2"/>
    <n v="5022"/>
    <n v="24"/>
    <n v="0"/>
    <s v="Normal"/>
    <s v="B2C"/>
    <s v="||SPAIN||SPAIN"/>
  </r>
  <r>
    <x v="0"/>
    <x v="167"/>
    <n v="4985009753231"/>
    <s v="MI 225/45R18 95YXL CROSSCLIMATE2"/>
    <n v="5022"/>
    <n v="7"/>
    <n v="0"/>
    <s v="Normal"/>
    <s v="B2C"/>
    <s v="||SPAIN||SPAIN"/>
  </r>
  <r>
    <x v="0"/>
    <x v="167"/>
    <n v="4985009753231"/>
    <s v="MI 225/45R18 95YXL CROSSCLIMATE2"/>
    <n v="5022"/>
    <n v="11"/>
    <n v="0"/>
    <s v="Normal"/>
    <s v="B2C"/>
    <s v="||SPAIN||SPAIN"/>
  </r>
  <r>
    <x v="0"/>
    <x v="167"/>
    <n v="4985009753231"/>
    <s v="MI 225/45R18 95YXL CROSSCLIMATE2"/>
    <n v="5122"/>
    <n v="3"/>
    <n v="0"/>
    <s v="Normal"/>
    <s v="B2C"/>
    <s v="||SPAIN||"/>
  </r>
  <r>
    <x v="0"/>
    <x v="168"/>
    <n v="4985009753255"/>
    <s v="MI 245/45R18 100YXL CROSSCLIMATE2"/>
    <n v="3622"/>
    <n v="4"/>
    <n v="0"/>
    <s v="Normal"/>
    <s v="B2C"/>
    <s v="||SPAIN||SPAIN"/>
  </r>
  <r>
    <x v="0"/>
    <x v="168"/>
    <n v="4985009753255"/>
    <s v="MI 245/45R18 100YXL CROSSCLIMATE2"/>
    <n v="3622"/>
    <n v="2"/>
    <n v="0"/>
    <s v="Normal"/>
    <s v="B2C"/>
    <s v="||SPAIN||SPAIN"/>
  </r>
  <r>
    <x v="0"/>
    <x v="169"/>
    <n v="4985009753101"/>
    <s v="MI 235/40R18 95YXL CROSSCLIMATE2"/>
    <n v="4322"/>
    <n v="8"/>
    <n v="0"/>
    <s v="Normal"/>
    <s v="B2C"/>
    <s v="||SPAIN||SPAIN"/>
  </r>
  <r>
    <x v="0"/>
    <x v="169"/>
    <n v="4985009753101"/>
    <s v="MI 235/40R18 95YXL CROSSCLIMATE2"/>
    <n v="4322"/>
    <n v="2"/>
    <n v="0"/>
    <s v="Normal"/>
    <s v="B2C"/>
    <s v="||SPAIN||SPAIN"/>
  </r>
  <r>
    <x v="0"/>
    <x v="169"/>
    <n v="4985009753101"/>
    <s v="MI 235/40R18 95YXL CROSSCLIMATE2"/>
    <n v="4222"/>
    <n v="4"/>
    <n v="0"/>
    <s v="Normal"/>
    <s v="B2C"/>
    <s v="||SPAIN||SPAIN"/>
  </r>
  <r>
    <x v="0"/>
    <x v="170"/>
    <n v="4985009753118"/>
    <s v="MI 245/40R18 97YXL CROSSCLIMATE2"/>
    <n v="4622"/>
    <n v="5"/>
    <n v="0"/>
    <s v="Normal"/>
    <s v="B2C"/>
    <s v="||SPAIN||SPAIN"/>
  </r>
  <r>
    <x v="0"/>
    <x v="170"/>
    <n v="4985009753118"/>
    <s v="MI 245/40R18 97YXL CROSSCLIMATE2"/>
    <n v="5022"/>
    <n v="1"/>
    <n v="0"/>
    <s v="Normal"/>
    <s v="B2C"/>
    <s v="||SPAIN||SPAIN"/>
  </r>
  <r>
    <x v="0"/>
    <x v="170"/>
    <n v="4985009753118"/>
    <s v="MI 245/40R18 97YXL CROSSCLIMATE2"/>
    <n v="5122"/>
    <n v="24"/>
    <n v="0"/>
    <s v="Normal"/>
    <s v="B2C"/>
    <s v="||SPAIN||SPAIN"/>
  </r>
  <r>
    <x v="0"/>
    <x v="170"/>
    <n v="4985009753118"/>
    <s v="MI 245/40R18 97YXL CROSSCLIMATE2"/>
    <n v="4522"/>
    <n v="1"/>
    <n v="0"/>
    <s v="Normal"/>
    <s v="B2C"/>
    <s v="||SPAIN||SPAIN"/>
  </r>
  <r>
    <x v="0"/>
    <x v="171"/>
    <n v="4985009753132"/>
    <s v="MI 235/40R19 96YXL CROSSCLIMATE2"/>
    <n v="3922"/>
    <n v="4"/>
    <n v="0"/>
    <s v="Normal"/>
    <s v="B2C"/>
    <s v="||SPAIN||SPAIN"/>
  </r>
  <r>
    <x v="0"/>
    <x v="171"/>
    <n v="4985009753132"/>
    <s v="MI 235/40R19 96YXL CROSSCLIMATE2"/>
    <n v="4022"/>
    <n v="8"/>
    <n v="0"/>
    <s v="Normal"/>
    <s v="B2C"/>
    <s v="||SPAIN||"/>
  </r>
  <r>
    <x v="0"/>
    <x v="86"/>
    <n v="4985009753613"/>
    <s v="MI 195/65R16 92V CROSSCLIMATE2"/>
    <n v="1122"/>
    <n v="2"/>
    <n v="0"/>
    <s v="Normal"/>
    <s v="B2C"/>
    <s v="||GERMANY||GERMANY"/>
  </r>
  <r>
    <x v="0"/>
    <x v="86"/>
    <n v="4985009753613"/>
    <s v="MI 195/65R16 92V CROSSCLIMATE2"/>
    <n v="622"/>
    <n v="6"/>
    <n v="0"/>
    <s v="Normal"/>
    <s v="B2C"/>
    <s v="||GERMANY||GERMANY"/>
  </r>
  <r>
    <x v="0"/>
    <x v="172"/>
    <n v="4985009753514"/>
    <s v="MI 215/60R16 99VXL CROSSCLIMATE2"/>
    <n v="4122"/>
    <n v="20"/>
    <n v="0"/>
    <s v="Normal"/>
    <s v="B2C"/>
    <s v="||ITALY||ITALY"/>
  </r>
  <r>
    <x v="0"/>
    <x v="173"/>
    <n v="4985009753392"/>
    <s v="MI 215/55R16 97WXL CROSSCLIMATE2"/>
    <n v="2022"/>
    <n v="4"/>
    <n v="0"/>
    <s v="Normal"/>
    <s v="B2C"/>
    <s v="||GERMANY||GERMANY"/>
  </r>
  <r>
    <x v="0"/>
    <x v="87"/>
    <n v="4985009753408"/>
    <s v="MI 225/55R16 99WXL CROSSCLIMATE2"/>
    <n v="922"/>
    <n v="2"/>
    <n v="0"/>
    <s v="Normal"/>
    <s v="B2C"/>
    <s v="||ITALY||ITALY"/>
  </r>
  <r>
    <x v="0"/>
    <x v="87"/>
    <n v="4985009753408"/>
    <s v="MI 225/55R16 99WXL CROSSCLIMATE2"/>
    <n v="1922"/>
    <n v="4"/>
    <n v="0"/>
    <s v="Normal"/>
    <s v="B2C"/>
    <s v="||ITALY||"/>
  </r>
  <r>
    <x v="0"/>
    <x v="87"/>
    <n v="4985009753408"/>
    <s v="MI 225/55R16 99WXL CROSSCLIMATE2"/>
    <n v="322"/>
    <n v="2"/>
    <n v="0"/>
    <s v="Normal"/>
    <s v="B2C"/>
    <s v="||ITALY||ITALY"/>
  </r>
  <r>
    <x v="0"/>
    <x v="87"/>
    <n v="4985009753408"/>
    <s v="MI 225/55R16 99WXL CROSSCLIMATE2"/>
    <n v="3222"/>
    <n v="2"/>
    <n v="0"/>
    <s v="Normal"/>
    <s v="B2C"/>
    <s v="||ITALY||ITALY"/>
  </r>
  <r>
    <x v="0"/>
    <x v="174"/>
    <n v="4985009753170"/>
    <s v="MI 215/45R16 90VXL CROSSCLIMATE2"/>
    <n v="4022"/>
    <n v="7"/>
    <n v="0"/>
    <s v="Normal"/>
    <s v="B2C"/>
    <s v="||GERMANY||GERMANY"/>
  </r>
  <r>
    <x v="0"/>
    <x v="175"/>
    <n v="4985009753330"/>
    <s v="MI 225/50R17 98YXL CROSSCLIMATE2"/>
    <n v="4322"/>
    <n v="5"/>
    <n v="0"/>
    <s v="Normal"/>
    <s v="B2C"/>
    <s v="||GERMANY||GERMANY"/>
  </r>
  <r>
    <x v="0"/>
    <x v="176"/>
    <n v="4985009753187"/>
    <s v="MI 205/45R17 88WXL CROSSCLIMATE2"/>
    <n v="4722"/>
    <n v="6"/>
    <n v="0"/>
    <s v="Normal"/>
    <s v="B2C"/>
    <s v="||GERMANY||GERMANY"/>
  </r>
  <r>
    <x v="0"/>
    <x v="176"/>
    <n v="4985009753187"/>
    <s v="MI 205/45R17 88WXL CROSSCLIMATE2"/>
    <n v="4922"/>
    <n v="8"/>
    <n v="0"/>
    <s v="Normal"/>
    <s v="B2C"/>
    <s v="||GERMANY||GERMANY"/>
  </r>
  <r>
    <x v="0"/>
    <x v="177"/>
    <n v="4985009753200"/>
    <s v="MI 225/45R17 94YXL CROSSCLIMATE2"/>
    <n v="5022"/>
    <n v="5"/>
    <n v="0"/>
    <s v="Normal"/>
    <s v="B2C"/>
    <s v="||SPAIN||SPAIN"/>
  </r>
  <r>
    <x v="0"/>
    <x v="177"/>
    <n v="4985009753200"/>
    <s v="MI 225/45R17 94YXL CROSSCLIMATE2"/>
    <n v="5022"/>
    <n v="25"/>
    <n v="0"/>
    <s v="Normal"/>
    <s v="B2C"/>
    <s v="||SPAIN||SPAIN"/>
  </r>
  <r>
    <x v="0"/>
    <x v="178"/>
    <n v="4985009753217"/>
    <s v="MI 235/45R17 97YXL CROSSCLIMATE2"/>
    <n v="1722"/>
    <n v="12"/>
    <n v="0"/>
    <s v="Normal"/>
    <s v="B2C"/>
    <s v="||SPAIN||SPAIN"/>
  </r>
  <r>
    <x v="0"/>
    <x v="179"/>
    <n v="4985009755587"/>
    <s v="MI 185/65R14 90HXL CrCLIMATE+"/>
    <n v="822"/>
    <n v="6"/>
    <n v="0"/>
    <s v="Normal"/>
    <s v="B2C"/>
    <s v="||POLAND||POLAND"/>
  </r>
  <r>
    <x v="0"/>
    <x v="180"/>
    <n v="4992496155233"/>
    <s v="GY 195/60R17 90H VEC 4SEASONS HB"/>
    <n v="5122"/>
    <n v="8"/>
    <n v="0"/>
    <s v="Normal"/>
    <s v="B2C"/>
    <s v="||JAPAN||JAPAN"/>
  </r>
  <r>
    <x v="0"/>
    <x v="181"/>
    <n v="4992496155240"/>
    <s v="GY 205/50R17 93H XL VEC 4SEASONS HB"/>
    <n v="5222"/>
    <n v="6"/>
    <n v="0"/>
    <s v="Normal"/>
    <s v="B2C"/>
    <s v="||JAPAN||JAPAN"/>
  </r>
  <r>
    <x v="0"/>
    <x v="181"/>
    <n v="4992496155240"/>
    <s v="GY 205/50R17 93H XL VEC 4SEASONS HB"/>
    <n v="5222"/>
    <n v="8"/>
    <n v="0"/>
    <s v="Normal"/>
    <s v="B2C"/>
    <s v="||JAPAN||"/>
  </r>
  <r>
    <x v="0"/>
    <x v="182"/>
    <n v="4985009701805"/>
    <s v="MI 245/40R18 93H PRIMACY4（PCY4）"/>
    <n v="422"/>
    <n v="4"/>
    <n v="0"/>
    <s v="Normal"/>
    <s v="B2C"/>
    <s v="||SPAIN||SPAIN"/>
  </r>
  <r>
    <x v="0"/>
    <x v="183"/>
    <n v="3528708947740"/>
    <s v="MI 245/40R18 97YXL CROSSCLIMATE2 EU"/>
    <n v="822"/>
    <n v="3"/>
    <n v="0"/>
    <s v="Normal"/>
    <s v="B2C"/>
    <s v="||SPAIN||SPAIN"/>
  </r>
  <r>
    <x v="0"/>
    <x v="184"/>
    <n v="3528708268685"/>
    <s v="MI 225/45R17 94YXL CROSSCLIMATE2 EU"/>
    <n v="2022"/>
    <n v="3"/>
    <n v="0"/>
    <s v="Normal"/>
    <s v="B2C"/>
    <s v="||SPAIN||SPAIN"/>
  </r>
  <r>
    <x v="0"/>
    <x v="185"/>
    <n v="4985009708057"/>
    <s v="MI 225/45R17 94YXL PILOT SPORT 5"/>
    <n v="5122"/>
    <n v="2"/>
    <n v="0"/>
    <s v="Normal"/>
    <s v="B2C"/>
    <s v="||THAI||THAI"/>
  </r>
  <r>
    <x v="0"/>
    <x v="186"/>
    <n v="4985009708200"/>
    <s v="MI 245/45R18 100YXL PILOT SPORT 5"/>
    <n v="2022"/>
    <n v="6"/>
    <n v="0"/>
    <s v="Normal"/>
    <s v="B2C"/>
    <s v="||THAI||THAI"/>
  </r>
  <r>
    <x v="0"/>
    <x v="187"/>
    <n v="4985009708354"/>
    <s v="MI 255/40R19 100YXL PILOT SPORT 5"/>
    <n v="2122"/>
    <n v="10"/>
    <n v="0"/>
    <s v="Normal"/>
    <s v="B2C"/>
    <s v="||THAI||THAI"/>
  </r>
  <r>
    <x v="0"/>
    <x v="188"/>
    <n v="4985009705490"/>
    <s v="MI 255/45R18 99Y PRIMACY 4+"/>
    <n v="1222"/>
    <n v="5"/>
    <n v="0"/>
    <s v="Normal"/>
    <s v="B2C"/>
    <s v="||SPAIN||SPAIN"/>
  </r>
  <r>
    <x v="0"/>
    <x v="188"/>
    <n v="4985009705490"/>
    <s v="MI 255/45R18 99Y PRIMACY 4+"/>
    <n v="1322"/>
    <n v="1"/>
    <n v="0"/>
    <s v="Normal"/>
    <s v="B2C"/>
    <s v="||SPAIN||SPAIN"/>
  </r>
  <r>
    <x v="0"/>
    <x v="189"/>
    <n v="4985009704202"/>
    <s v="MI 215/55R16 97WXL e-PRIMACY"/>
    <n v="2422"/>
    <n v="3"/>
    <n v="0"/>
    <s v="Normal"/>
    <s v="B2C"/>
    <s v="||GERMANY||GERMANY"/>
  </r>
  <r>
    <x v="0"/>
    <x v="189"/>
    <n v="4985009704202"/>
    <s v="MI 215/55R16 97WXL e-PRIMACY"/>
    <n v="2222"/>
    <n v="7"/>
    <n v="0"/>
    <s v="Normal"/>
    <s v="B2C"/>
    <s v="||GERMANY||GERMANY"/>
  </r>
  <r>
    <x v="0"/>
    <x v="190"/>
    <n v="3528704440573"/>
    <s v="MI 205/55R16 91V PRIMACY4+ EU"/>
    <n v="1622"/>
    <n v="61"/>
    <n v="0"/>
    <s v="Normal"/>
    <s v="B2C"/>
    <s v="||ITALY||ITALY"/>
  </r>
  <r>
    <x v="0"/>
    <x v="191"/>
    <n v="3528702707760"/>
    <s v="MI 275/35R19 100YXL PILOT SPORT5 EU"/>
    <n v="4022"/>
    <n v="1"/>
    <n v="0"/>
    <s v="Normal"/>
    <s v="B2C"/>
    <s v="||SPAIN||SPAIN"/>
  </r>
  <r>
    <x v="0"/>
    <x v="192"/>
    <n v="3528702175026"/>
    <s v="MI 215/45R17 91YXL PILOT SPORT5 EU"/>
    <n v="4822"/>
    <n v="1"/>
    <n v="0"/>
    <s v="Normal"/>
    <s v="B2C"/>
    <s v="||GERMANY||GERMANY"/>
  </r>
  <r>
    <x v="0"/>
    <x v="193"/>
    <n v="4985009755389"/>
    <s v="MI 205/65R15 99V XL CROSSCLIMATE+"/>
    <n v="4022"/>
    <n v="18"/>
    <n v="0"/>
    <s v="Normal"/>
    <s v="B2C"/>
    <s v="||THAI||THAI"/>
  </r>
  <r>
    <x v="0"/>
    <x v="193"/>
    <n v="4985009755389"/>
    <s v="MI 205/65R15 99V XL CROSSCLIMATE+"/>
    <n v="4022"/>
    <n v="22"/>
    <n v="0"/>
    <s v="Normal"/>
    <s v="B2C"/>
    <s v="||ITALY||ITALY"/>
  </r>
  <r>
    <x v="0"/>
    <x v="193"/>
    <n v="4985009755389"/>
    <s v="MI 205/65R15 99V XL CROSSCLIMATE+"/>
    <n v="1322"/>
    <n v="4"/>
    <n v="0"/>
    <s v="Normal"/>
    <s v="B2C"/>
    <s v="||ITALY||ITALY"/>
  </r>
  <r>
    <x v="0"/>
    <x v="193"/>
    <n v="4985009755389"/>
    <s v="MI 205/65R15 99V XL CROSSCLIMATE+"/>
    <n v="1822"/>
    <n v="18"/>
    <n v="0"/>
    <s v="Normal"/>
    <s v="B2C"/>
    <s v="||ITALY||ITALY"/>
  </r>
  <r>
    <x v="0"/>
    <x v="194"/>
    <n v="5452000829221"/>
    <s v="GY 235/40R18 95WXL VECTOR-4S Gen3 EU"/>
    <n v="2722"/>
    <n v="2"/>
    <n v="0"/>
    <s v="Normal"/>
    <s v="B2C"/>
    <s v="||POLAND||POLAND"/>
  </r>
  <r>
    <x v="0"/>
    <x v="195"/>
    <n v="5452000727060"/>
    <s v="GY 225/40R18 92YXL VECTOR-4S Gen3 EU"/>
    <n v="1222"/>
    <n v="1"/>
    <n v="0"/>
    <s v="Normal"/>
    <s v="B2C"/>
    <s v="||SLOVENIA||SLOVENIA"/>
  </r>
  <r>
    <x v="0"/>
    <x v="196"/>
    <n v="4985009709047"/>
    <s v="MI 225/65R17 106VXL CROSSCLIMATE2 SUV"/>
    <n v="2622"/>
    <n v="6"/>
    <n v="0"/>
    <s v="Normal"/>
    <s v="B2C"/>
    <s v="||SPAIN||SPAIN"/>
  </r>
  <r>
    <x v="0"/>
    <x v="196"/>
    <n v="4985009709047"/>
    <s v="MI 225/65R17 106VXL CROSSCLIMATE2 SUV"/>
    <n v="2822"/>
    <n v="17"/>
    <n v="0"/>
    <s v="Normal"/>
    <s v="B2C"/>
    <s v="||SPAIN||SPAIN"/>
  </r>
  <r>
    <x v="0"/>
    <x v="197"/>
    <n v="4985009755600"/>
    <s v="MI 175/60R15 85H XL CROSSCLIMATE+"/>
    <n v="4622"/>
    <n v="8"/>
    <n v="0"/>
    <s v="Normal"/>
    <s v="B2C"/>
    <s v="||POLAND||"/>
  </r>
  <r>
    <x v="0"/>
    <x v="198"/>
    <n v="4985009753934"/>
    <s v="MI 235/55R18 104VXL CROSSCLIMATE2"/>
    <n v="4622"/>
    <n v="7"/>
    <n v="0"/>
    <s v="Normal"/>
    <s v="B2C"/>
    <s v="||SPAIN||SPAIN"/>
  </r>
  <r>
    <x v="0"/>
    <x v="199"/>
    <s v="4992496140055-1856515139389"/>
    <s v="GY 185/65R15 88S EfficientGrip ECO EG01特"/>
    <n v="4222"/>
    <n v="1"/>
    <n v="0"/>
    <s v="Normal"/>
    <s v="B2C"/>
    <s v="||JAPAN||JAPAN"/>
  </r>
  <r>
    <x v="0"/>
    <x v="200"/>
    <n v="3528704167814"/>
    <s v="MI 275/55R19 111WTL PILOT SPORT4SUV EU"/>
    <n v="1422"/>
    <n v="2"/>
    <n v="0"/>
    <s v="Normal"/>
    <s v="B2C"/>
    <s v="||FRANCE||FRANCE"/>
  </r>
  <r>
    <x v="0"/>
    <x v="201"/>
    <n v="3528706854446"/>
    <s v="MI 255/40R18 99YXL PILOT SPORT4* EU"/>
    <n v="522"/>
    <n v="6"/>
    <n v="0"/>
    <s v="Normal"/>
    <s v="B2C"/>
    <s v="||SPAIN||SPAIN"/>
  </r>
  <r>
    <x v="0"/>
    <x v="201"/>
    <n v="3528706854446"/>
    <s v="MI 255/40R18 99YXL PILOT SPORT4* EU"/>
    <n v="522"/>
    <n v="2"/>
    <n v="0"/>
    <s v="Normal"/>
    <s v="B2C"/>
    <s v="||SPAIN||SPAIN"/>
  </r>
  <r>
    <x v="0"/>
    <x v="202"/>
    <n v="3528703709435"/>
    <s v="MI 245/35ZR20 95YXL PILOT SPORT 4SEU"/>
    <n v="2622"/>
    <n v="3"/>
    <n v="0"/>
    <s v="Normal"/>
    <s v="B2C"/>
    <s v="||FRANCE||FRANCE"/>
  </r>
  <r>
    <x v="0"/>
    <x v="203"/>
    <n v="4985009709313"/>
    <s v="MI 275/40R20 106YXL CROSSCLIMATE2 SUV"/>
    <n v="1622"/>
    <n v="8"/>
    <n v="0"/>
    <s v="Normal"/>
    <s v="B2C"/>
    <s v="||SPAIN||SPAIN"/>
  </r>
  <r>
    <x v="0"/>
    <x v="204"/>
    <n v="4985009709269"/>
    <s v="MI 245/45R20 103WXL CROSSCLIMATE2 SUV"/>
    <n v="5122"/>
    <n v="8"/>
    <n v="0"/>
    <s v="Normal"/>
    <s v="B2C"/>
    <s v="||SPAIN||SPAIN"/>
  </r>
  <r>
    <x v="0"/>
    <x v="205"/>
    <n v="4985009705209"/>
    <s v="MI 225/55R16 99WXL PRIMACY4+"/>
    <n v="4522"/>
    <n v="7"/>
    <n v="0"/>
    <s v="Normal"/>
    <s v="B2C"/>
    <s v="||POLAND||POLAND"/>
  </r>
  <r>
    <x v="0"/>
    <x v="206"/>
    <n v="4985009753828"/>
    <s v="MI 215/55R18 99VXL CROSSCLIMATE2"/>
    <n v="4422"/>
    <n v="3"/>
    <n v="0"/>
    <s v="Normal"/>
    <s v="B2C"/>
    <s v="||SPAIN||SPAIN"/>
  </r>
  <r>
    <x v="0"/>
    <x v="207"/>
    <n v="3528708733879"/>
    <s v="MI 255/30R19 91YXL ZP PILOT SPORT4SEU"/>
    <n v="3722"/>
    <n v="18"/>
    <n v="0"/>
    <s v="Normal"/>
    <s v="B2C"/>
    <s v="||FRANCE||FRANCE"/>
  </r>
  <r>
    <x v="0"/>
    <x v="208"/>
    <n v="3528705843236"/>
    <s v="MI 225/50R17 94Y PRIMACY4+EU"/>
    <n v="222"/>
    <n v="1"/>
    <n v="0"/>
    <s v="Normal"/>
    <s v="B2C"/>
    <s v="||ITALY||ITALY"/>
  </r>
  <r>
    <x v="0"/>
    <x v="209"/>
    <n v="3528704931903"/>
    <s v="MI 215/45R17 91VXL PRIMACY4+ EU"/>
    <n v="922"/>
    <n v="8"/>
    <n v="0"/>
    <s v="Normal"/>
    <s v="B2C"/>
    <s v="||GERMANY||GERMANY"/>
  </r>
  <r>
    <x v="0"/>
    <x v="210"/>
    <n v="3528704587247"/>
    <s v="MI 225/45R18 95WXL PRIMACY 4+ EU"/>
    <n v="1622"/>
    <n v="15"/>
    <n v="0"/>
    <s v="Normal"/>
    <s v="B2C"/>
    <s v="||SPAIN||SPAIN"/>
  </r>
  <r>
    <x v="0"/>
    <x v="210"/>
    <n v="3528704587247"/>
    <s v="MI 225/45R18 95WXL PRIMACY 4+ EU"/>
    <n v="1622"/>
    <n v="24"/>
    <n v="0"/>
    <s v="Normal"/>
    <s v="B2C"/>
    <s v="||SPAIN||SPAIN"/>
  </r>
  <r>
    <x v="0"/>
    <x v="211"/>
    <n v="4985009704769"/>
    <s v="MI 245/45R19 102YXL(*)MO e-PRIMACY"/>
    <n v="5022"/>
    <n v="4"/>
    <n v="0"/>
    <s v="Normal"/>
    <s v="B2C"/>
    <s v="||GERMANY||"/>
  </r>
  <r>
    <x v="0"/>
    <x v="212"/>
    <s v="4985009757406-2256017157031"/>
    <s v="MI 225/60R17 103TXL X-ICE SNOW 22特"/>
    <n v="3622"/>
    <n v="3"/>
    <n v="0"/>
    <s v="Normal"/>
    <s v="B2C"/>
    <s v="||CHINA||CHINA"/>
  </r>
  <r>
    <x v="0"/>
    <x v="213"/>
    <s v="4985009757536-2256018157078"/>
    <s v="MI 225/60R18 100H TL X-ICE SNOW 22特"/>
    <n v="2322"/>
    <n v="3"/>
    <n v="0"/>
    <s v="Normal"/>
    <s v="B2C"/>
    <s v="||CHINA||CHINA"/>
  </r>
  <r>
    <x v="2"/>
    <x v="214"/>
    <m/>
    <s v="VK 215/50R17 95TXL WinTech WT6"/>
    <n v="22"/>
    <n v="11"/>
    <n v="0"/>
    <s v="Normal"/>
    <m/>
    <m/>
  </r>
  <r>
    <x v="2"/>
    <x v="215"/>
    <m/>
    <s v="VK 225/55R18 98T WinTech WT6SUV"/>
    <n v="22"/>
    <n v="10"/>
    <n v="0"/>
    <s v="Normal"/>
    <m/>
    <m/>
  </r>
  <r>
    <x v="2"/>
    <x v="216"/>
    <m/>
    <s v="DL 195/65R15 91S WM02 22EU"/>
    <n v="22"/>
    <n v="4"/>
    <n v="0"/>
    <s v="Normal"/>
    <m/>
    <m/>
  </r>
  <r>
    <x v="2"/>
    <x v="217"/>
    <m/>
    <s v="DL 205/60R16 92S WM02 22EU"/>
    <n v="22"/>
    <n v="8"/>
    <n v="0"/>
    <s v="Normal"/>
    <m/>
    <m/>
  </r>
  <r>
    <x v="2"/>
    <x v="218"/>
    <m/>
    <s v="DL 215/60R16 95S WM02 22EU"/>
    <n v="22"/>
    <n v="3"/>
    <n v="0"/>
    <s v="Normal"/>
    <m/>
    <m/>
  </r>
  <r>
    <x v="2"/>
    <x v="219"/>
    <m/>
    <s v="DL 215/55R17 94S WM02 22EU"/>
    <n v="22"/>
    <n v="2"/>
    <n v="0"/>
    <s v="Normal"/>
    <m/>
    <m/>
  </r>
  <r>
    <x v="2"/>
    <x v="220"/>
    <m/>
    <s v="DL 225/40R18 92SXL WM02 22EU"/>
    <n v="22"/>
    <n v="4"/>
    <n v="0"/>
    <s v="Normal"/>
    <m/>
    <m/>
  </r>
  <r>
    <x v="2"/>
    <x v="221"/>
    <m/>
    <s v="YH 205/60R16 92T IG52C 22EU"/>
    <n v="22"/>
    <n v="4"/>
    <n v="0"/>
    <s v="Normal"/>
    <m/>
    <m/>
  </r>
  <r>
    <x v="2"/>
    <x v="222"/>
    <m/>
    <s v="YH 215/60R16 95T IG52C 22EU"/>
    <n v="22"/>
    <n v="4"/>
    <n v="0"/>
    <s v="Normal"/>
    <m/>
    <m/>
  </r>
  <r>
    <x v="2"/>
    <x v="223"/>
    <m/>
    <s v="YH 215/55R17 94T IG52C 22EU"/>
    <n v="22"/>
    <n v="4"/>
    <n v="0"/>
    <s v="Normal"/>
    <m/>
    <m/>
  </r>
  <r>
    <x v="2"/>
    <x v="224"/>
    <m/>
    <s v="YH 225/65R17 102T IG52C 22EU"/>
    <n v="22"/>
    <n v="8"/>
    <n v="0"/>
    <s v="Normal"/>
    <m/>
    <m/>
  </r>
  <r>
    <x v="2"/>
    <x v="225"/>
    <m/>
    <s v="VK 265/65R17 116TXL WinTech WT6SUV"/>
    <n v="22"/>
    <n v="4"/>
    <n v="0"/>
    <s v="Normal"/>
    <m/>
    <m/>
  </r>
  <r>
    <x v="2"/>
    <x v="226"/>
    <m/>
    <s v="CO 165/65R15 81T NorthContact NC6特22"/>
    <n v="22"/>
    <n v="1"/>
    <n v="0"/>
    <s v="Normal"/>
    <m/>
    <m/>
  </r>
  <r>
    <x v="2"/>
    <x v="227"/>
    <m/>
    <s v="CO 185/55R16 83V UltraContact UC6特"/>
    <n v="22"/>
    <n v="1"/>
    <n v="0"/>
    <s v="Normal"/>
    <m/>
    <m/>
  </r>
  <r>
    <x v="2"/>
    <x v="228"/>
    <m/>
    <s v="CO 205/55R16 94T XL NorthContact NC6 特"/>
    <n v="22"/>
    <n v="2"/>
    <n v="0"/>
    <s v="Normal"/>
    <m/>
    <m/>
  </r>
  <r>
    <x v="2"/>
    <x v="229"/>
    <m/>
    <s v="CO 225/45R18 95VXL PremiumContact6EU"/>
    <n v="22"/>
    <n v="1"/>
    <n v="0"/>
    <s v="Normal"/>
    <m/>
    <m/>
  </r>
  <r>
    <x v="2"/>
    <x v="230"/>
    <m/>
    <s v="CO 225/65R17 102T NorthContact NC6特22"/>
    <n v="22"/>
    <n v="3"/>
    <n v="0"/>
    <s v="Normal"/>
    <m/>
    <m/>
  </r>
  <r>
    <x v="2"/>
    <x v="231"/>
    <m/>
    <s v="CO 225/60R17 99T NorthContact NC6特22"/>
    <n v="22"/>
    <n v="4"/>
    <n v="0"/>
    <s v="Normal"/>
    <m/>
    <m/>
  </r>
  <r>
    <x v="2"/>
    <x v="232"/>
    <m/>
    <s v="CO 175/70R14 84T NorthContact NC6特22"/>
    <n v="22"/>
    <n v="4"/>
    <n v="0"/>
    <s v="Normal"/>
    <m/>
    <m/>
  </r>
  <r>
    <x v="2"/>
    <x v="233"/>
    <m/>
    <s v="CO 205/50R17 93WXL ExCont DWS06+特"/>
    <n v="22"/>
    <n v="26"/>
    <n v="0"/>
    <s v="Normal"/>
    <m/>
    <m/>
  </r>
  <r>
    <x v="2"/>
    <x v="133"/>
    <m/>
    <s v="CO 255/50R19 107WXL ExCont DWS06+特"/>
    <n v="22"/>
    <n v="44"/>
    <n v="0"/>
    <s v="Normal"/>
    <m/>
    <m/>
  </r>
  <r>
    <x v="2"/>
    <x v="234"/>
    <m/>
    <s v="CO 225/45R17 91W ExCont DWS06+特"/>
    <n v="22"/>
    <n v="158"/>
    <n v="0"/>
    <s v="Normal"/>
    <m/>
    <m/>
  </r>
  <r>
    <x v="2"/>
    <x v="235"/>
    <m/>
    <s v="CO 215/50R17 95WXL ExCont DWS06+特"/>
    <n v="22"/>
    <n v="37"/>
    <n v="0"/>
    <s v="Normal"/>
    <m/>
    <m/>
  </r>
  <r>
    <x v="2"/>
    <x v="236"/>
    <m/>
    <s v="CO 235/45R18 94T NorthContact NC6特22"/>
    <n v="22"/>
    <n v="8"/>
    <n v="0"/>
    <s v="Normal"/>
    <m/>
    <m/>
  </r>
  <r>
    <x v="2"/>
    <x v="237"/>
    <m/>
    <s v="CO 185/65R15 88H CC6 特"/>
    <n v="22"/>
    <n v="9"/>
    <n v="0"/>
    <s v="Normal"/>
    <m/>
    <m/>
  </r>
  <r>
    <x v="2"/>
    <x v="238"/>
    <m/>
    <s v="CO 215/50R17 95TXL NorthContact NC6特22"/>
    <n v="22"/>
    <n v="2"/>
    <n v="0"/>
    <s v="Normal"/>
    <m/>
    <m/>
  </r>
  <r>
    <x v="2"/>
    <x v="239"/>
    <m/>
    <s v="CO 235/50R18 97W ExCont DWS06+特"/>
    <n v="22"/>
    <n v="142"/>
    <n v="0"/>
    <s v="Normal"/>
    <m/>
    <m/>
  </r>
  <r>
    <x v="2"/>
    <x v="240"/>
    <m/>
    <s v="CO 215/65R16 98H UC6特"/>
    <n v="22"/>
    <n v="44"/>
    <n v="0"/>
    <s v="Normal"/>
    <m/>
    <m/>
  </r>
  <r>
    <x v="2"/>
    <x v="241"/>
    <m/>
    <s v="CO 175/70R14 84H CC6 # 特"/>
    <n v="22"/>
    <n v="59"/>
    <n v="0"/>
    <s v="Normal"/>
    <m/>
    <m/>
  </r>
  <r>
    <x v="2"/>
    <x v="242"/>
    <m/>
    <s v="CO 195/60R16 93T NorthContact NC6特22"/>
    <n v="22"/>
    <n v="2"/>
    <n v="0"/>
    <s v="Normal"/>
    <m/>
    <m/>
  </r>
  <r>
    <x v="2"/>
    <x v="243"/>
    <m/>
    <s v="CO 185/70R14 88H CC6 特"/>
    <n v="22"/>
    <n v="75"/>
    <n v="0"/>
    <s v="Normal"/>
    <m/>
    <m/>
  </r>
  <r>
    <x v="2"/>
    <x v="244"/>
    <m/>
    <s v="CO 215/65R16 102TXL NortcContact NC6特22"/>
    <n v="22"/>
    <n v="8"/>
    <n v="0"/>
    <s v="Normal"/>
    <m/>
    <m/>
  </r>
  <r>
    <x v="2"/>
    <x v="245"/>
    <m/>
    <s v="CO 175/65R15 84H CC6 特"/>
    <n v="22"/>
    <n v="36"/>
    <n v="0"/>
    <s v="Normal"/>
    <m/>
    <m/>
  </r>
  <r>
    <x v="2"/>
    <x v="246"/>
    <m/>
    <s v="CO 165/55R14 72H CC6 特"/>
    <n v="22"/>
    <n v="107"/>
    <n v="0"/>
    <s v="Normal"/>
    <m/>
    <m/>
  </r>
  <r>
    <x v="2"/>
    <x v="247"/>
    <m/>
    <s v="CO 205/60R16 92H CC6 # 特"/>
    <n v="22"/>
    <n v="146"/>
    <n v="0"/>
    <s v="Normal"/>
    <m/>
    <m/>
  </r>
  <r>
    <x v="2"/>
    <x v="248"/>
    <m/>
    <s v="CO 215/55R17 98TXL NorthContact NC6特22"/>
    <n v="22"/>
    <n v="7"/>
    <n v="0"/>
    <s v="Normal"/>
    <m/>
    <m/>
  </r>
  <r>
    <x v="2"/>
    <x v="249"/>
    <m/>
    <s v="VK 165/55R14 72H FR City Tech CT6"/>
    <n v="22"/>
    <n v="349"/>
    <n v="0"/>
    <s v="Normal"/>
    <m/>
    <m/>
  </r>
  <r>
    <x v="2"/>
    <x v="250"/>
    <m/>
    <s v="VK 165/70R14 81T CityTech II"/>
    <n v="22"/>
    <n v="94"/>
    <n v="0"/>
    <s v="Normal"/>
    <m/>
    <m/>
  </r>
  <r>
    <x v="2"/>
    <x v="251"/>
    <m/>
    <s v="VK 185/60R15 84H CityTech CT6"/>
    <n v="22"/>
    <n v="154"/>
    <n v="0"/>
    <s v="Normal"/>
    <m/>
    <m/>
  </r>
  <r>
    <x v="2"/>
    <x v="252"/>
    <m/>
    <s v="VK 205/50R17 93Y XL PROTECH NEWGEN"/>
    <n v="22"/>
    <n v="228"/>
    <n v="0"/>
    <s v="Normal"/>
    <m/>
    <m/>
  </r>
  <r>
    <x v="2"/>
    <x v="253"/>
    <m/>
    <s v="VK 205/65R15 94V ProTech NewGen"/>
    <n v="22"/>
    <n v="38"/>
    <n v="0"/>
    <s v="Normal"/>
    <m/>
    <m/>
  </r>
  <r>
    <x v="2"/>
    <x v="254"/>
    <m/>
    <s v="VK 215/55R17 98TXL WinTech WT6"/>
    <n v="22"/>
    <n v="3"/>
    <n v="0"/>
    <s v="Normal"/>
    <m/>
    <m/>
  </r>
  <r>
    <x v="2"/>
    <x v="255"/>
    <m/>
    <s v="VK 215/60R16 99V XL ProTech NewGen"/>
    <n v="22"/>
    <n v="164"/>
    <n v="0"/>
    <s v="Normal"/>
    <m/>
    <m/>
  </r>
  <r>
    <x v="2"/>
    <x v="256"/>
    <m/>
    <s v="VK 215/65R16 98H ProTech NewGen"/>
    <n v="22"/>
    <n v="66"/>
    <n v="0"/>
    <s v="Normal"/>
    <m/>
    <m/>
  </r>
  <r>
    <x v="2"/>
    <x v="257"/>
    <m/>
    <s v="VK 215/70R16 100T FR TeraTech HT"/>
    <n v="22"/>
    <n v="11"/>
    <n v="0"/>
    <s v="Normal"/>
    <m/>
    <m/>
  </r>
  <r>
    <x v="2"/>
    <x v="258"/>
    <m/>
    <s v="VK 225/40R18 92Y XL ProTech NewGen"/>
    <n v="22"/>
    <n v="151"/>
    <n v="0"/>
    <s v="Normal"/>
    <m/>
    <m/>
  </r>
  <r>
    <x v="2"/>
    <x v="259"/>
    <m/>
    <s v="VK 225/45R17 94TXL WinTech WT6"/>
    <n v="22"/>
    <n v="1"/>
    <n v="0"/>
    <s v="Normal"/>
    <m/>
    <m/>
  </r>
  <r>
    <x v="2"/>
    <x v="260"/>
    <m/>
    <s v="VK 245/45R18 100Y XL PROTECH NEWGEN"/>
    <n v="22"/>
    <n v="12"/>
    <n v="0"/>
    <s v="Normal"/>
    <m/>
    <m/>
  </r>
  <r>
    <x v="2"/>
    <x v="261"/>
    <m/>
    <s v="BS 205/60R16 92H REGNO GRVII特"/>
    <n v="22"/>
    <n v="42"/>
    <n v="0"/>
    <s v="Normal"/>
    <m/>
    <m/>
  </r>
  <r>
    <x v="2"/>
    <x v="262"/>
    <m/>
    <s v="BS 215/55R17 94V REGNO GR-XII特"/>
    <n v="22"/>
    <n v="31"/>
    <n v="0"/>
    <s v="Normal"/>
    <m/>
    <m/>
  </r>
  <r>
    <x v="2"/>
    <x v="263"/>
    <m/>
    <s v="BS 225/65R17 102H ALENZA LX100特2"/>
    <n v="22"/>
    <n v="67"/>
    <n v="0"/>
    <s v="Normal"/>
    <m/>
    <m/>
  </r>
  <r>
    <x v="2"/>
    <x v="264"/>
    <m/>
    <s v="BS 235/40R18 95Y XL TURANZA T005 EU"/>
    <n v="22"/>
    <n v="2"/>
    <n v="0"/>
    <s v="Normal"/>
    <m/>
    <m/>
  </r>
  <r>
    <x v="2"/>
    <x v="265"/>
    <m/>
    <s v="LS 215/60R16 95V LS388"/>
    <n v="22"/>
    <n v="11"/>
    <n v="0"/>
    <s v="Normal"/>
    <m/>
    <m/>
  </r>
  <r>
    <x v="2"/>
    <x v="266"/>
    <m/>
    <s v="LS 225/40R18 92YXL 4-SEASONS CHI"/>
    <n v="22"/>
    <n v="62"/>
    <n v="0"/>
    <s v="Normal"/>
    <m/>
    <m/>
  </r>
  <r>
    <x v="2"/>
    <x v="267"/>
    <m/>
    <s v="LS 235/45R18 98W XL LS588 UHP"/>
    <n v="22"/>
    <n v="11"/>
    <n v="0"/>
    <s v="Normal"/>
    <m/>
    <m/>
  </r>
  <r>
    <x v="2"/>
    <x v="132"/>
    <m/>
    <s v="LS 235/65R17 108VXL 4-SEASONS CHI"/>
    <n v="22"/>
    <n v="56"/>
    <n v="0"/>
    <s v="Normal"/>
    <m/>
    <m/>
  </r>
  <r>
    <x v="2"/>
    <x v="65"/>
    <m/>
    <s v="LS 275/30ZR20 97W XL LS588 UHP"/>
    <n v="22"/>
    <n v="1"/>
    <n v="0"/>
    <s v="Normal"/>
    <m/>
    <m/>
  </r>
  <r>
    <x v="2"/>
    <x v="268"/>
    <m/>
    <s v="UG 215/65R16 98H LATERAL FORCE A/T"/>
    <n v="22"/>
    <n v="2"/>
    <n v="0"/>
    <s v="Normal"/>
    <m/>
    <m/>
  </r>
  <r>
    <x v="2"/>
    <x v="269"/>
    <m/>
    <s v="UG 225/65R17 102H LATERAL FORCE 4Snew"/>
    <n v="22"/>
    <n v="104"/>
    <n v="0"/>
    <s v="Normal"/>
    <m/>
    <m/>
  </r>
  <r>
    <x v="2"/>
    <x v="270"/>
    <m/>
    <s v="UG 225/65R17 102H LATERAL FORCE A/T"/>
    <n v="22"/>
    <n v="60"/>
    <n v="0"/>
    <s v="Normal"/>
    <m/>
    <m/>
  </r>
  <r>
    <x v="2"/>
    <x v="271"/>
    <m/>
    <s v="UG 235/60R18 107HXL LATERAL FORCE A/T"/>
    <n v="22"/>
    <n v="24"/>
    <n v="0"/>
    <s v="Normal"/>
    <m/>
    <m/>
  </r>
  <r>
    <x v="2"/>
    <x v="272"/>
    <m/>
    <s v="CO 215/40R18 89YXL ExCont DWS06+特"/>
    <n v="22"/>
    <n v="2"/>
    <n v="0"/>
    <s v="Normal"/>
    <m/>
    <m/>
  </r>
  <r>
    <x v="2"/>
    <x v="273"/>
    <m/>
    <s v="CO 235/35ZR19 91YXL ExCont DWS06+特"/>
    <n v="22"/>
    <n v="2"/>
    <n v="0"/>
    <s v="Normal"/>
    <m/>
    <m/>
  </r>
  <r>
    <x v="2"/>
    <x v="274"/>
    <m/>
    <s v="CO 235/45R18 98YXL ExCont DWS06+特"/>
    <n v="22"/>
    <n v="20"/>
    <n v="0"/>
    <s v="Normal"/>
    <m/>
    <m/>
  </r>
  <r>
    <x v="2"/>
    <x v="275"/>
    <m/>
    <s v="CO 235/60R18 107WXL ExCont DWS06+特"/>
    <n v="22"/>
    <n v="3"/>
    <n v="0"/>
    <s v="Normal"/>
    <m/>
    <m/>
  </r>
  <r>
    <x v="2"/>
    <x v="134"/>
    <m/>
    <s v="DL 195/65R15 91H LE MANS V"/>
    <n v="22"/>
    <n v="2"/>
    <n v="0"/>
    <s v="Normal"/>
    <m/>
    <m/>
  </r>
  <r>
    <x v="2"/>
    <x v="276"/>
    <m/>
    <s v="FK 245/35R19 93Y XL FK510 EU"/>
    <n v="22"/>
    <n v="5"/>
    <n v="0"/>
    <s v="Normal"/>
    <m/>
    <m/>
  </r>
  <r>
    <x v="2"/>
    <x v="277"/>
    <m/>
    <s v="GY 165/50R15 73V EfficientGrip Comfort特"/>
    <n v="22"/>
    <n v="1"/>
    <n v="0"/>
    <s v="Normal"/>
    <m/>
    <m/>
  </r>
  <r>
    <x v="2"/>
    <x v="278"/>
    <m/>
    <s v="LS 155/80R13 79T 4-SEASONS CHI"/>
    <n v="22"/>
    <n v="1"/>
    <n v="0"/>
    <s v="Normal"/>
    <m/>
    <m/>
  </r>
  <r>
    <x v="2"/>
    <x v="279"/>
    <m/>
    <s v="LS 225/30R20 85WXL LS588SUV new"/>
    <n v="22"/>
    <n v="3"/>
    <n v="0"/>
    <s v="Normal"/>
    <m/>
    <m/>
  </r>
  <r>
    <x v="2"/>
    <x v="280"/>
    <m/>
    <s v="LS 245/45R18 100W XL LS588 UHP"/>
    <n v="22"/>
    <n v="2"/>
    <n v="0"/>
    <s v="Normal"/>
    <m/>
    <m/>
  </r>
  <r>
    <x v="2"/>
    <x v="281"/>
    <m/>
    <s v="LS 305/40R22 114V XL LS588 SUV"/>
    <n v="22"/>
    <n v="7"/>
    <n v="0"/>
    <s v="Normal"/>
    <m/>
    <m/>
  </r>
  <r>
    <x v="2"/>
    <x v="282"/>
    <m/>
    <s v="NX 205/50R17 93TXL WINGUARD ICE2特"/>
    <n v="22"/>
    <n v="1"/>
    <n v="0"/>
    <s v="Normal"/>
    <m/>
    <m/>
  </r>
  <r>
    <x v="2"/>
    <x v="283"/>
    <m/>
    <s v="PI 185/60R15 88HXL WinterIceZero ASIMMETRICO"/>
    <n v="22"/>
    <n v="4"/>
    <n v="0"/>
    <s v="Normal"/>
    <m/>
    <m/>
  </r>
  <r>
    <x v="2"/>
    <x v="284"/>
    <m/>
    <s v="TO 215/60R16 95H TRANPATH MP7"/>
    <n v="22"/>
    <n v="4"/>
    <n v="0"/>
    <s v="Normal"/>
    <m/>
    <m/>
  </r>
  <r>
    <x v="2"/>
    <x v="285"/>
    <m/>
    <s v="UG 165/40R16 73V ROAD MILEAGE"/>
    <n v="22"/>
    <n v="52"/>
    <n v="0"/>
    <s v="Normal"/>
    <m/>
    <m/>
  </r>
  <r>
    <x v="2"/>
    <x v="286"/>
    <m/>
    <s v="UG 165/45R16 74V ROAD MILEAGE"/>
    <n v="22"/>
    <n v="41"/>
    <n v="0"/>
    <s v="Normal"/>
    <m/>
    <m/>
  </r>
  <r>
    <x v="2"/>
    <x v="287"/>
    <m/>
    <s v="UG 165/50R16 75V ROAD MILEAGE"/>
    <n v="22"/>
    <n v="22"/>
    <n v="0"/>
    <s v="Normal"/>
    <m/>
    <m/>
  </r>
  <r>
    <x v="2"/>
    <x v="288"/>
    <m/>
    <s v="UG 195R15C 107/105Q PRESTIGE II"/>
    <n v="22"/>
    <n v="68"/>
    <n v="0"/>
    <s v="Normal"/>
    <m/>
    <m/>
  </r>
  <r>
    <x v="2"/>
    <x v="289"/>
    <m/>
    <s v="UG 235/55R19 105W LATERAL FORCE 4S"/>
    <n v="22"/>
    <n v="3"/>
    <n v="0"/>
    <s v="Normal"/>
    <m/>
    <m/>
  </r>
  <r>
    <x v="2"/>
    <x v="290"/>
    <m/>
    <s v="UG 265/65R17 112H LATERAL FORCE 4S new"/>
    <n v="22"/>
    <n v="12"/>
    <n v="0"/>
    <s v="Normal"/>
    <m/>
    <m/>
  </r>
  <r>
    <x v="2"/>
    <x v="291"/>
    <m/>
    <s v="VK 175/65R15 84H ProTech NewGen"/>
    <n v="22"/>
    <n v="251"/>
    <n v="0"/>
    <s v="Normal"/>
    <m/>
    <m/>
  </r>
  <r>
    <x v="2"/>
    <x v="292"/>
    <m/>
    <s v="VK 185/55R15 82V ProTech NewGen"/>
    <n v="22"/>
    <n v="43"/>
    <n v="0"/>
    <s v="Normal"/>
    <m/>
    <m/>
  </r>
  <r>
    <x v="2"/>
    <x v="293"/>
    <m/>
    <s v="VK 195/50R16 88V XL ProTech NewGen"/>
    <n v="22"/>
    <n v="5"/>
    <n v="0"/>
    <s v="Normal"/>
    <m/>
    <m/>
  </r>
  <r>
    <x v="2"/>
    <x v="294"/>
    <m/>
    <s v="VK 235/55R18 104V XL Prp Tech PT6"/>
    <n v="22"/>
    <n v="36"/>
    <n v="0"/>
    <s v="Normal"/>
    <m/>
    <m/>
  </r>
  <r>
    <x v="2"/>
    <x v="295"/>
    <m/>
    <s v="CO 275/30R19 96YXL ExCont DWS06+特"/>
    <n v="22"/>
    <n v="4"/>
    <n v="0"/>
    <s v="Normal"/>
    <m/>
    <m/>
  </r>
  <r>
    <x v="2"/>
    <x v="296"/>
    <m/>
    <s v="CO 275/40R19 101Y ExCont DWS06+特"/>
    <n v="22"/>
    <n v="1"/>
    <n v="0"/>
    <s v="Normal"/>
    <m/>
    <m/>
  </r>
  <r>
    <x v="2"/>
    <x v="297"/>
    <m/>
    <s v="BS 165/55R14 72V REGNO GR-Leggera 特"/>
    <n v="22"/>
    <n v="2"/>
    <n v="0"/>
    <s v="Normal"/>
    <m/>
    <m/>
  </r>
  <r>
    <x v="2"/>
    <x v="298"/>
    <m/>
    <s v="BS 185/60R15 84Q BLIZZAK VRX3特"/>
    <n v="22"/>
    <n v="2"/>
    <n v="0"/>
    <s v="Normal"/>
    <m/>
    <m/>
  </r>
  <r>
    <x v="2"/>
    <x v="299"/>
    <m/>
    <s v="BS 195/65R15 91V TURANZA T005 EU"/>
    <n v="22"/>
    <n v="71"/>
    <n v="0"/>
    <s v="Normal"/>
    <m/>
    <m/>
  </r>
  <r>
    <x v="2"/>
    <x v="300"/>
    <m/>
    <s v="BS 205/50R17 89V REGNO GR-XII特"/>
    <n v="22"/>
    <n v="1"/>
    <n v="0"/>
    <s v="Normal"/>
    <m/>
    <m/>
  </r>
  <r>
    <x v="2"/>
    <x v="301"/>
    <m/>
    <s v="BS 215/55R17 94Q VRX3特"/>
    <n v="22"/>
    <n v="2"/>
    <n v="0"/>
    <s v="Normal"/>
    <m/>
    <m/>
  </r>
  <r>
    <x v="2"/>
    <x v="302"/>
    <m/>
    <s v="BS 225/45R17 94WXL POTENZA Adrenalin RE004EU"/>
    <n v="22"/>
    <n v="1"/>
    <n v="0"/>
    <s v="Normal"/>
    <m/>
    <m/>
  </r>
  <r>
    <x v="2"/>
    <x v="303"/>
    <m/>
    <s v="BS 225/45R17 94YXL POTENZA SPORT EU"/>
    <n v="22"/>
    <n v="1"/>
    <n v="0"/>
    <s v="Normal"/>
    <m/>
    <m/>
  </r>
  <r>
    <x v="2"/>
    <x v="304"/>
    <m/>
    <s v="BS 225/60R18 100H ALENZA001EU"/>
    <n v="22"/>
    <n v="1"/>
    <n v="0"/>
    <s v="Normal"/>
    <m/>
    <m/>
  </r>
  <r>
    <x v="2"/>
    <x v="305"/>
    <m/>
    <s v="BS 235/55R18 100V AO ALENZA001EU"/>
    <n v="22"/>
    <n v="1"/>
    <n v="0"/>
    <s v="Normal"/>
    <m/>
    <m/>
  </r>
  <r>
    <x v="2"/>
    <x v="306"/>
    <m/>
    <s v="BS 235/55R19 101V DUELER H/P SPORT EU"/>
    <n v="22"/>
    <n v="134"/>
    <n v="0"/>
    <s v="Normal"/>
    <m/>
    <m/>
  </r>
  <r>
    <x v="2"/>
    <x v="307"/>
    <m/>
    <s v="BS 235/55R19 101V DUELER H/P SPORT MO EU"/>
    <n v="22"/>
    <n v="3"/>
    <n v="0"/>
    <s v="Normal"/>
    <m/>
    <m/>
  </r>
  <r>
    <x v="2"/>
    <x v="308"/>
    <m/>
    <s v="DL 185/60R16 86H LE MANS V"/>
    <n v="22"/>
    <n v="1"/>
    <n v="0"/>
    <s v="Normal"/>
    <m/>
    <m/>
  </r>
  <r>
    <x v="2"/>
    <x v="309"/>
    <m/>
    <s v="FK 225/35ZR19 88Y XL FK510 EU"/>
    <n v="22"/>
    <n v="3"/>
    <n v="0"/>
    <s v="Normal"/>
    <m/>
    <m/>
  </r>
  <r>
    <x v="2"/>
    <x v="310"/>
    <m/>
    <s v="FK 225/40R18 92Y XL AZENIS FK510EU"/>
    <n v="22"/>
    <n v="4"/>
    <n v="0"/>
    <s v="Normal"/>
    <m/>
    <m/>
  </r>
  <r>
    <x v="2"/>
    <x v="311"/>
    <m/>
    <s v="FK 225/45R19 96Y XL FK510 EU"/>
    <n v="22"/>
    <n v="14"/>
    <n v="0"/>
    <s v="Normal"/>
    <m/>
    <m/>
  </r>
  <r>
    <x v="2"/>
    <x v="312"/>
    <m/>
    <s v="FK 225/50R18 99W XL FK510SUV EU"/>
    <n v="22"/>
    <n v="3"/>
    <n v="0"/>
    <s v="Normal"/>
    <m/>
    <m/>
  </r>
  <r>
    <x v="2"/>
    <x v="313"/>
    <m/>
    <s v="FK 235/40R18 95YXL FK510EU"/>
    <n v="22"/>
    <n v="4"/>
    <n v="0"/>
    <s v="Normal"/>
    <m/>
    <m/>
  </r>
  <r>
    <x v="2"/>
    <x v="314"/>
    <m/>
    <s v="FK 235/50R19 103WXL FK510SUV EU"/>
    <n v="22"/>
    <n v="23"/>
    <n v="0"/>
    <s v="Normal"/>
    <m/>
    <m/>
  </r>
  <r>
    <x v="2"/>
    <x v="315"/>
    <m/>
    <s v="FK 245/40ZR19 98Y XL FK510 EU"/>
    <n v="22"/>
    <n v="48"/>
    <n v="0"/>
    <s v="Normal"/>
    <m/>
    <m/>
  </r>
  <r>
    <x v="2"/>
    <x v="316"/>
    <m/>
    <s v="FK 255/35R19 96YXL FK510EU"/>
    <n v="22"/>
    <n v="4"/>
    <n v="0"/>
    <s v="Normal"/>
    <m/>
    <m/>
  </r>
  <r>
    <x v="2"/>
    <x v="317"/>
    <m/>
    <s v="PI 185/65R15 92TXL IceZERO ASIMMETRICO特"/>
    <n v="22"/>
    <n v="3"/>
    <n v="0"/>
    <s v="Normal"/>
    <m/>
    <m/>
  </r>
  <r>
    <x v="2"/>
    <x v="318"/>
    <m/>
    <s v="PI 195/65R15 91T IceZERO ASIMMETRICO特"/>
    <n v="22"/>
    <n v="2"/>
    <n v="0"/>
    <s v="Normal"/>
    <m/>
    <m/>
  </r>
  <r>
    <x v="2"/>
    <x v="319"/>
    <m/>
    <s v="PI 215/50R17 95HXL IceZERO ASIMMETRICO特"/>
    <n v="22"/>
    <n v="8"/>
    <n v="0"/>
    <s v="Normal"/>
    <m/>
    <m/>
  </r>
  <r>
    <x v="2"/>
    <x v="320"/>
    <m/>
    <s v="PI 225/65R17 106HXL ICE ZERO ASIMMETRICO特"/>
    <n v="22"/>
    <n v="3"/>
    <n v="0"/>
    <s v="Normal"/>
    <m/>
    <m/>
  </r>
  <r>
    <x v="2"/>
    <x v="321"/>
    <m/>
    <s v="PI 265/45R20(MO) 104Y SCORPION EU"/>
    <n v="22"/>
    <n v="8"/>
    <n v="0"/>
    <s v="Normal"/>
    <m/>
    <m/>
  </r>
  <r>
    <x v="2"/>
    <x v="322"/>
    <m/>
    <s v="YH 205/60R16 96H Bluearth4S AW21 EU"/>
    <n v="22"/>
    <n v="1"/>
    <n v="0"/>
    <s v="Normal"/>
    <m/>
    <m/>
  </r>
  <r>
    <x v="2"/>
    <x v="323"/>
    <m/>
    <s v="YH 225/40R18 92YXL ADVAN Sport V107EU"/>
    <n v="22"/>
    <n v="233"/>
    <n v="0"/>
    <s v="Normal"/>
    <m/>
    <m/>
  </r>
  <r>
    <x v="2"/>
    <x v="324"/>
    <m/>
    <s v="YH 225/45R17 94VXL Bluearth4S AW21 EU"/>
    <n v="22"/>
    <n v="2"/>
    <n v="0"/>
    <s v="Normal"/>
    <m/>
    <m/>
  </r>
  <r>
    <x v="2"/>
    <x v="325"/>
    <m/>
    <s v="YH 235/55R19 101V BLUEARTH-XT AE61 EU"/>
    <n v="22"/>
    <n v="2"/>
    <n v="0"/>
    <s v="Normal"/>
    <m/>
    <m/>
  </r>
  <r>
    <x v="2"/>
    <x v="326"/>
    <m/>
    <s v="YH 235/60R18 103W BluEarth-XT AE61 EU"/>
    <n v="22"/>
    <n v="1"/>
    <n v="0"/>
    <s v="Normal"/>
    <m/>
    <m/>
  </r>
  <r>
    <x v="2"/>
    <x v="327"/>
    <m/>
    <s v="YH 245/40R18 97WXL Bluearth-GT AE51 EU"/>
    <n v="22"/>
    <n v="3"/>
    <n v="0"/>
    <s v="Normal"/>
    <m/>
    <m/>
  </r>
  <r>
    <x v="2"/>
    <x v="328"/>
    <m/>
    <s v="YH 245/40R18 97YXL ADVAN Sport V107EU"/>
    <n v="22"/>
    <n v="24"/>
    <n v="0"/>
    <s v="Normal"/>
    <m/>
    <m/>
  </r>
  <r>
    <x v="2"/>
    <x v="329"/>
    <m/>
    <s v="YH 245/40R19 98YXL MO ADVAN Sport V105EU"/>
    <n v="22"/>
    <n v="44"/>
    <n v="0"/>
    <s v="Normal"/>
    <m/>
    <m/>
  </r>
  <r>
    <x v="2"/>
    <x v="330"/>
    <m/>
    <s v="YH 275/35R19 100Y ADVAN dB V552 EU"/>
    <n v="22"/>
    <n v="1"/>
    <n v="0"/>
    <s v="Normal"/>
    <m/>
    <m/>
  </r>
  <r>
    <x v="2"/>
    <x v="331"/>
    <m/>
    <s v="ZM 245/40R19 98W ZEALION"/>
    <n v="22"/>
    <n v="1"/>
    <n v="0"/>
    <s v="Normal"/>
    <m/>
    <m/>
  </r>
  <r>
    <x v="2"/>
    <x v="332"/>
    <m/>
    <s v="YH 205/55R16 91W ADVAN dB V551 EU"/>
    <n v="22"/>
    <n v="4"/>
    <n v="0"/>
    <s v="Normal"/>
    <m/>
    <m/>
  </r>
  <r>
    <x v="2"/>
    <x v="333"/>
    <m/>
    <s v="YH 245/40R18 93W ADVAN dB V551 EU"/>
    <n v="22"/>
    <n v="1"/>
    <n v="0"/>
    <s v="Normal"/>
    <m/>
    <m/>
  </r>
  <r>
    <x v="2"/>
    <x v="334"/>
    <m/>
    <s v="CO 155/65R14 75T EcoContact 6#特"/>
    <n v="22"/>
    <n v="40"/>
    <n v="0"/>
    <s v="Normal"/>
    <m/>
    <m/>
  </r>
  <r>
    <x v="2"/>
    <x v="335"/>
    <m/>
    <s v="CO 215/45R18 93Y XL ExCont DWS06+特22"/>
    <n v="22"/>
    <n v="68"/>
    <n v="0"/>
    <s v="Normal"/>
    <m/>
    <m/>
  </r>
  <r>
    <x v="2"/>
    <x v="336"/>
    <m/>
    <s v="CO 225/40R18 92YXL ExCont DWS06+特"/>
    <n v="22"/>
    <n v="32"/>
    <n v="0"/>
    <s v="Normal"/>
    <m/>
    <m/>
  </r>
  <r>
    <x v="2"/>
    <x v="337"/>
    <m/>
    <s v="GY 225/55R18 98V AssuranceWeatherReady特"/>
    <n v="22"/>
    <n v="88"/>
    <n v="0"/>
    <s v="Normal"/>
    <m/>
    <m/>
  </r>
  <r>
    <x v="2"/>
    <x v="209"/>
    <m/>
    <s v="MI 215/45R17 91VXL PRIMACY4+ EU"/>
    <n v="22"/>
    <n v="1"/>
    <n v="0"/>
    <s v="Normal"/>
    <m/>
    <m/>
  </r>
  <r>
    <x v="2"/>
    <x v="338"/>
    <m/>
    <s v="LS 225/35ZR20 90W XL LS588 UHP"/>
    <n v="22"/>
    <n v="1"/>
    <n v="0"/>
    <s v="Normal"/>
    <m/>
    <m/>
  </r>
  <r>
    <x v="2"/>
    <x v="169"/>
    <m/>
    <s v="MI 235/40R18 95Y XL CROSS CLIMATE 2"/>
    <n v="22"/>
    <n v="4"/>
    <n v="0"/>
    <s v="Normal"/>
    <m/>
    <m/>
  </r>
  <r>
    <x v="2"/>
    <x v="339"/>
    <m/>
    <s v="CO 215/60R16 99TXL NorthContact NC6特22"/>
    <n v="22"/>
    <n v="4"/>
    <n v="0"/>
    <s v="Normal"/>
    <m/>
    <m/>
  </r>
  <r>
    <x v="2"/>
    <x v="340"/>
    <m/>
    <s v="MI 195/65R15 95TXL X-ICE SNOW 22"/>
    <n v="22"/>
    <n v="4"/>
    <n v="0"/>
    <s v="Normal"/>
    <m/>
    <m/>
  </r>
  <r>
    <x v="2"/>
    <x v="341"/>
    <m/>
    <s v="MI 195/80R15LT107/105R Agilis X-ICE 22"/>
    <n v="22"/>
    <n v="4"/>
    <n v="0"/>
    <s v="Normal"/>
    <m/>
    <m/>
  </r>
  <r>
    <x v="2"/>
    <x v="152"/>
    <m/>
    <s v="GY 205/65R15 94H VEC 4SEASONS MS Hybrid"/>
    <n v="22"/>
    <n v="4"/>
    <n v="0"/>
    <s v="Normal"/>
    <m/>
    <m/>
  </r>
  <r>
    <x v="0"/>
    <x v="342"/>
    <n v="4992496139905"/>
    <s v="GY 145/80R13 75S EfficientGrip ECO EG01"/>
    <n v="4923"/>
    <n v="40"/>
    <n v="0"/>
    <s v="Normal"/>
    <s v="B2C"/>
    <s v="||JAPAN||"/>
  </r>
  <r>
    <x v="0"/>
    <x v="342"/>
    <n v="4992496139905"/>
    <s v="GY 145/80R13 75S EfficientGrip ECO EG01"/>
    <n v="4923"/>
    <n v="40"/>
    <n v="0"/>
    <s v="Normal"/>
    <s v="B2C"/>
    <s v="||JAPAN||"/>
  </r>
  <r>
    <x v="0"/>
    <x v="343"/>
    <n v="4992496151938"/>
    <s v="GY 145/80R13 75S EffiGrip EG01 new"/>
    <n v="423"/>
    <n v="4"/>
    <n v="0"/>
    <s v="Normal"/>
    <s v="B2C"/>
    <s v="||JAPAN||JAPAN"/>
  </r>
  <r>
    <x v="0"/>
    <x v="344"/>
    <n v="4992496142264"/>
    <s v="GY 145/80R13 75S VEC 4SEASONS MS Hybrid"/>
    <n v="4123"/>
    <n v="12"/>
    <n v="0"/>
    <s v="Normal"/>
    <s v="B2C"/>
    <s v="||JAPAN||JAPAN"/>
  </r>
  <r>
    <x v="0"/>
    <x v="344"/>
    <n v="4992496142264"/>
    <s v="GY 145/80R13 75S VEC 4SEASONS MS Hybrid"/>
    <n v="4123"/>
    <n v="20"/>
    <n v="0"/>
    <s v="Normal"/>
    <s v="B2C"/>
    <s v="||JAPAN||"/>
  </r>
  <r>
    <x v="0"/>
    <x v="345"/>
    <n v="4992496142301"/>
    <s v="GY 155/65R13 73H VEC 4SEASONS MS Hybrid"/>
    <n v="4223"/>
    <n v="4"/>
    <n v="0"/>
    <s v="Normal"/>
    <s v="B2C"/>
    <s v="||JAPAN||JAPAN"/>
  </r>
  <r>
    <x v="0"/>
    <x v="346"/>
    <n v="4992496139981"/>
    <s v="GY 155/65R13 73S EfficientGrip ECO EG01"/>
    <n v="4723"/>
    <n v="16"/>
    <n v="0"/>
    <s v="Normal"/>
    <s v="B2C"/>
    <s v="||JAPAN||JAPAN"/>
  </r>
  <r>
    <x v="0"/>
    <x v="346"/>
    <n v="4992496139981"/>
    <s v="GY 155/65R13 73S EfficientGrip ECO EG01"/>
    <n v="4723"/>
    <n v="12"/>
    <n v="0"/>
    <s v="Normal"/>
    <s v="B2C"/>
    <s v="||JAPAN||"/>
  </r>
  <r>
    <x v="0"/>
    <x v="346"/>
    <n v="4992496139981"/>
    <s v="GY 155/65R13 73S EfficientGrip ECO EG01"/>
    <n v="4223"/>
    <n v="8"/>
    <n v="0"/>
    <s v="Normal"/>
    <s v="B2C"/>
    <s v="||JAPAN||JAPAN"/>
  </r>
  <r>
    <x v="0"/>
    <x v="347"/>
    <n v="4992496142349"/>
    <s v="GY 155/65R14 75H VEC 4SEASONS MS Hybrid"/>
    <n v="4623"/>
    <n v="8"/>
    <n v="0"/>
    <s v="Normal"/>
    <s v="B2C"/>
    <s v="||JAPAN||"/>
  </r>
  <r>
    <x v="0"/>
    <x v="348"/>
    <n v="4992496151952"/>
    <s v="GY 155/65R14 75S EffiGrip EG01 new"/>
    <n v="3823"/>
    <n v="11"/>
    <n v="0"/>
    <s v="Normal"/>
    <s v="B2C"/>
    <s v="||CHINA||"/>
  </r>
  <r>
    <x v="0"/>
    <x v="348"/>
    <n v="4992496151952"/>
    <s v="GY 155/65R14 75S EffiGrip EG01 new"/>
    <n v="3923"/>
    <n v="40"/>
    <n v="0"/>
    <s v="Normal"/>
    <s v="B2C"/>
    <s v="||CHINA||"/>
  </r>
  <r>
    <x v="0"/>
    <x v="348"/>
    <n v="4992496151952"/>
    <s v="GY 155/65R14 75S EffiGrip EG01 new"/>
    <n v="3923"/>
    <n v="40"/>
    <n v="0"/>
    <s v="Normal"/>
    <s v="B2C"/>
    <s v="||CHINA||"/>
  </r>
  <r>
    <x v="0"/>
    <x v="349"/>
    <n v="4992496142295"/>
    <s v="GY 155/70R13 75H VEC 4SEASONS MS Hybrid"/>
    <n v="4423"/>
    <n v="20"/>
    <n v="0"/>
    <s v="Normal"/>
    <s v="B2C"/>
    <s v="||JAPAN||"/>
  </r>
  <r>
    <x v="0"/>
    <x v="349"/>
    <n v="4992496142295"/>
    <s v="GY 155/70R13 75H VEC 4SEASONS MS Hybrid"/>
    <n v="4423"/>
    <n v="8"/>
    <n v="0"/>
    <s v="Normal"/>
    <s v="B2C"/>
    <s v="||JAPAN||JAPAN"/>
  </r>
  <r>
    <x v="0"/>
    <x v="350"/>
    <n v="4992496139912"/>
    <s v="GY 155/80R13 79S EfficientGrip ECO EG01"/>
    <n v="3923"/>
    <n v="20"/>
    <n v="0"/>
    <s v="Normal"/>
    <s v="B2C"/>
    <s v="||JAPAN||"/>
  </r>
  <r>
    <x v="0"/>
    <x v="350"/>
    <n v="4992496139912"/>
    <s v="GY 155/80R13 79S EfficientGrip ECO EG01"/>
    <n v="2623"/>
    <n v="9"/>
    <n v="0"/>
    <s v="Normal"/>
    <s v="B2C"/>
    <s v="||JAPAN||JAPAN"/>
  </r>
  <r>
    <x v="0"/>
    <x v="350"/>
    <n v="4992496139912"/>
    <s v="GY 155/80R13 79S EfficientGrip ECO EG01"/>
    <n v="2623"/>
    <n v="20"/>
    <n v="0"/>
    <s v="Normal"/>
    <s v="B2C"/>
    <s v="||JAPAN||"/>
  </r>
  <r>
    <x v="0"/>
    <x v="350"/>
    <n v="4992496139912"/>
    <s v="GY 155/80R13 79S EfficientGrip ECO EG01"/>
    <n v="4023"/>
    <n v="9"/>
    <n v="0"/>
    <s v="Normal"/>
    <s v="B2C"/>
    <s v="||JAPAN||"/>
  </r>
  <r>
    <x v="0"/>
    <x v="351"/>
    <n v="4992496142271"/>
    <s v="GY 155/80R13 79S VEC 4SEASONS MS Hybrid"/>
    <n v="4623"/>
    <n v="16"/>
    <n v="0"/>
    <s v="Normal"/>
    <s v="B2C"/>
    <s v="||JAPAN||"/>
  </r>
  <r>
    <x v="0"/>
    <x v="352"/>
    <n v="4992496096772"/>
    <s v="GY 165/45R16 74W XL EAGLE LS EXE特"/>
    <n v="4823"/>
    <n v="40"/>
    <n v="0"/>
    <s v="Normal"/>
    <s v="B2C"/>
    <s v="||JAPAN||"/>
  </r>
  <r>
    <x v="0"/>
    <x v="352"/>
    <n v="4992496096772"/>
    <s v="GY 165/45R16 74W XL EAGLE LS EXE特"/>
    <n v="4323"/>
    <n v="1"/>
    <n v="0"/>
    <s v="Normal"/>
    <s v="B2C"/>
    <s v="||JAPAN||JAPAN"/>
  </r>
  <r>
    <x v="0"/>
    <x v="353"/>
    <n v="4992496142509"/>
    <s v="GY 165/50R15 73H VEC 4SEASONS MS Hybrid"/>
    <n v="4523"/>
    <n v="4"/>
    <n v="0"/>
    <s v="Normal"/>
    <s v="B2C"/>
    <s v="||JAPAN||"/>
  </r>
  <r>
    <x v="0"/>
    <x v="353"/>
    <n v="4992496142509"/>
    <s v="GY 165/50R15 73H VEC 4SEASONS MS Hybrid"/>
    <n v="4523"/>
    <n v="4"/>
    <n v="0"/>
    <s v="Normal"/>
    <s v="B2C"/>
    <s v="||JAPAN||JAPAN"/>
  </r>
  <r>
    <x v="0"/>
    <x v="353"/>
    <n v="4992496142509"/>
    <s v="GY 165/50R15 73H VEC 4SEASONS MS Hybrid"/>
    <n v="4523"/>
    <n v="4"/>
    <n v="0"/>
    <s v="Normal"/>
    <s v="B2C"/>
    <s v="||JAPAN||"/>
  </r>
  <r>
    <x v="0"/>
    <x v="353"/>
    <n v="4992496142509"/>
    <s v="GY 165/50R15 73H VEC 4SEASONS MS Hybrid"/>
    <n v="4523"/>
    <n v="8"/>
    <n v="0"/>
    <s v="Normal"/>
    <s v="B2C"/>
    <s v="||JAPAN||"/>
  </r>
  <r>
    <x v="0"/>
    <x v="354"/>
    <n v="4992496142394"/>
    <s v="GY 165/55R14 72H VEC 4SEASONS MS Hybrid"/>
    <n v="4323"/>
    <n v="12"/>
    <n v="0"/>
    <s v="Normal"/>
    <s v="B2C"/>
    <s v="||JAPAN||"/>
  </r>
  <r>
    <x v="0"/>
    <x v="354"/>
    <n v="4992496142394"/>
    <s v="GY 165/55R14 72H VEC 4SEASONS MS Hybrid"/>
    <n v="4323"/>
    <n v="20"/>
    <n v="0"/>
    <s v="Normal"/>
    <s v="B2C"/>
    <s v="||JAPAN||"/>
  </r>
  <r>
    <x v="0"/>
    <x v="355"/>
    <n v="4992496086940"/>
    <s v="GY 165/55R14 72V REV RS-02特"/>
    <n v="2023"/>
    <n v="16"/>
    <n v="0"/>
    <s v="Normal"/>
    <s v="B2C"/>
    <s v="||JAPAN||JAPAN"/>
  </r>
  <r>
    <x v="0"/>
    <x v="355"/>
    <n v="4992496086940"/>
    <s v="GY 165/55R14 72V REV RS-02特"/>
    <n v="2023"/>
    <n v="40"/>
    <n v="0"/>
    <s v="Normal"/>
    <s v="B2C"/>
    <s v="||JAPAN||"/>
  </r>
  <r>
    <x v="0"/>
    <x v="356"/>
    <n v="4992496142486"/>
    <s v="GY 165/55R15 75H VEC 4SEASONS MS Hybrid"/>
    <n v="4723"/>
    <n v="16"/>
    <n v="0"/>
    <s v="Normal"/>
    <s v="B2C"/>
    <s v="||JAPAN||"/>
  </r>
  <r>
    <x v="0"/>
    <x v="356"/>
    <n v="4992496142486"/>
    <s v="GY 165/55R15 75H VEC 4SEASONS MS Hybrid"/>
    <n v="4723"/>
    <n v="8"/>
    <n v="0"/>
    <s v="Normal"/>
    <s v="B2C"/>
    <s v="||JAPAN||"/>
  </r>
  <r>
    <x v="0"/>
    <x v="357"/>
    <n v="4992496090688"/>
    <s v="GY 165/55R15 75V E-LS2000 HB2 特"/>
    <n v="4823"/>
    <n v="140"/>
    <n v="0"/>
    <s v="Normal"/>
    <s v="B2C"/>
    <s v="||JAPAN||"/>
  </r>
  <r>
    <x v="0"/>
    <x v="357"/>
    <n v="4992496090688"/>
    <s v="GY 165/55R15 75V E-LS2000 HB2 特"/>
    <n v="3523"/>
    <n v="18"/>
    <n v="0"/>
    <s v="Normal"/>
    <s v="B2C"/>
    <s v="||JAPAN||"/>
  </r>
  <r>
    <x v="0"/>
    <x v="357"/>
    <n v="4992496090688"/>
    <s v="GY 165/55R15 75V E-LS2000 HB2 特"/>
    <n v="4823"/>
    <n v="50"/>
    <n v="0"/>
    <s v="Normal"/>
    <s v="B2C"/>
    <s v="||JAPAN||"/>
  </r>
  <r>
    <x v="0"/>
    <x v="357"/>
    <n v="4992496090688"/>
    <s v="GY 165/55R15 75V E-LS2000 HB2 特"/>
    <n v="4723"/>
    <n v="36"/>
    <n v="0"/>
    <s v="Normal"/>
    <s v="B2C"/>
    <s v="||JAPAN||"/>
  </r>
  <r>
    <x v="0"/>
    <x v="358"/>
    <n v="4992496142455"/>
    <s v="GY 165/60R15 77H VEC 4SEASONS MS Hybrid"/>
    <n v="4723"/>
    <n v="7"/>
    <n v="0"/>
    <s v="Normal"/>
    <s v="B2C"/>
    <s v="||JAPAN||"/>
  </r>
  <r>
    <x v="0"/>
    <x v="358"/>
    <n v="4992496142455"/>
    <s v="GY 165/60R15 77H VEC 4SEASONS MS Hybrid"/>
    <n v="4723"/>
    <n v="1"/>
    <n v="0"/>
    <s v="Normal"/>
    <s v="B2C"/>
    <s v="||JAPAN||JAPAN"/>
  </r>
  <r>
    <x v="0"/>
    <x v="358"/>
    <n v="4992496142455"/>
    <s v="GY 165/60R15 77H VEC 4SEASONS MS Hybrid"/>
    <n v="4223"/>
    <n v="23"/>
    <n v="0"/>
    <s v="Normal"/>
    <s v="B2C"/>
    <s v="||JAPAN||"/>
  </r>
  <r>
    <x v="0"/>
    <x v="359"/>
    <n v="4992496142318"/>
    <s v="GY 165/65R13 77H VEC 4SEASONS MS Hybrid"/>
    <n v="4623"/>
    <n v="16"/>
    <n v="0"/>
    <s v="Normal"/>
    <s v="B2C"/>
    <s v="||JAPAN||"/>
  </r>
  <r>
    <x v="0"/>
    <x v="359"/>
    <n v="4992496142318"/>
    <s v="GY 165/65R13 77H VEC 4SEASONS MS Hybrid"/>
    <n v="4623"/>
    <n v="4"/>
    <n v="0"/>
    <s v="Normal"/>
    <s v="B2C"/>
    <s v="||JAPAN||JAPAN"/>
  </r>
  <r>
    <x v="0"/>
    <x v="360"/>
    <n v="4992496142356"/>
    <s v="GY 165/65R14 79H VEC 4SEASONS MS Hybrid"/>
    <n v="4323"/>
    <n v="20"/>
    <n v="0"/>
    <s v="Normal"/>
    <s v="B2C"/>
    <s v="||JAPAN||"/>
  </r>
  <r>
    <x v="0"/>
    <x v="360"/>
    <n v="4992496142356"/>
    <s v="GY 165/65R14 79H VEC 4SEASONS MS Hybrid"/>
    <n v="4323"/>
    <n v="12"/>
    <n v="0"/>
    <s v="Normal"/>
    <s v="B2C"/>
    <s v="||JAPAN||"/>
  </r>
  <r>
    <x v="0"/>
    <x v="360"/>
    <n v="4992496142356"/>
    <s v="GY 165/65R14 79H VEC 4SEASONS MS Hybrid"/>
    <n v="4323"/>
    <n v="8"/>
    <n v="0"/>
    <s v="Normal"/>
    <s v="B2C"/>
    <s v="||JAPAN||"/>
  </r>
  <r>
    <x v="0"/>
    <x v="360"/>
    <n v="4992496142356"/>
    <s v="GY 165/65R14 79H VEC 4SEASONS MS Hybrid"/>
    <n v="4323"/>
    <n v="6"/>
    <n v="0"/>
    <s v="Normal"/>
    <s v="B2C"/>
    <s v="||JAPAN||JAPAN"/>
  </r>
  <r>
    <x v="0"/>
    <x v="361"/>
    <n v="4992496143964"/>
    <s v="GY 165/65R14 79S EfficientGrip ECO EG01"/>
    <n v="4023"/>
    <n v="10"/>
    <n v="0"/>
    <s v="Normal"/>
    <s v="B2C"/>
    <s v="||JAPAN||JAPAN"/>
  </r>
  <r>
    <x v="0"/>
    <x v="361"/>
    <n v="4992496143964"/>
    <s v="GY 165/65R14 79S EfficientGrip ECO EG01"/>
    <n v="3623"/>
    <n v="4"/>
    <n v="0"/>
    <s v="Normal"/>
    <s v="B2C"/>
    <s v="||JAPAN||"/>
  </r>
  <r>
    <x v="0"/>
    <x v="361"/>
    <n v="4992496143964"/>
    <s v="GY 165/65R14 79S EfficientGrip ECO EG01"/>
    <n v="3623"/>
    <n v="20"/>
    <n v="0"/>
    <s v="Normal"/>
    <s v="B2C"/>
    <s v="||JAPAN||"/>
  </r>
  <r>
    <x v="0"/>
    <x v="361"/>
    <n v="4992496143964"/>
    <s v="GY 165/65R14 79S EfficientGrip ECO EG01"/>
    <n v="4123"/>
    <n v="4"/>
    <n v="0"/>
    <s v="Normal"/>
    <s v="B2C"/>
    <s v="||JAPAN||JAPAN"/>
  </r>
  <r>
    <x v="0"/>
    <x v="361"/>
    <n v="4992496143964"/>
    <s v="GY 165/65R14 79S EfficientGrip ECO EG01"/>
    <n v="4223"/>
    <n v="30"/>
    <n v="0"/>
    <s v="Normal"/>
    <s v="B2C"/>
    <s v="||JAPAN||"/>
  </r>
  <r>
    <x v="0"/>
    <x v="361"/>
    <n v="4992496143964"/>
    <s v="GY 165/65R14 79S EfficientGrip ECO EG01"/>
    <n v="4023"/>
    <n v="24"/>
    <n v="0"/>
    <s v="Normal"/>
    <s v="B2C"/>
    <s v="||JAPAN||"/>
  </r>
  <r>
    <x v="0"/>
    <x v="361"/>
    <n v="4992496143964"/>
    <s v="GY 165/65R14 79S EfficientGrip ECO EG01"/>
    <n v="4023"/>
    <n v="10"/>
    <n v="0"/>
    <s v="Normal"/>
    <s v="B2C"/>
    <s v="||JAPAN||"/>
  </r>
  <r>
    <x v="0"/>
    <x v="362"/>
    <n v="4992496139950"/>
    <s v="GY 165/70R14 81S EfficientGrip ECO EG01"/>
    <n v="4323"/>
    <n v="20"/>
    <n v="0"/>
    <s v="Normal"/>
    <s v="B2C"/>
    <s v="||JAPAN||JAPAN"/>
  </r>
  <r>
    <x v="0"/>
    <x v="362"/>
    <n v="4992496139950"/>
    <s v="GY 165/70R14 81S EfficientGrip ECO EG01"/>
    <n v="4323"/>
    <n v="20"/>
    <n v="0"/>
    <s v="Normal"/>
    <s v="B2C"/>
    <s v="||JAPAN||"/>
  </r>
  <r>
    <x v="0"/>
    <x v="362"/>
    <n v="4992496139950"/>
    <s v="GY 165/70R14 81S EfficientGrip ECO EG01"/>
    <n v="4323"/>
    <n v="20"/>
    <n v="0"/>
    <s v="Normal"/>
    <s v="B2C"/>
    <s v="||JAPAN||JAPAN"/>
  </r>
  <r>
    <x v="0"/>
    <x v="363"/>
    <n v="4992496142288"/>
    <s v="GY 165/70R14 81S VEC 4SEASONS MS Hybrid"/>
    <n v="4023"/>
    <n v="12"/>
    <n v="0"/>
    <s v="Normal"/>
    <s v="B2C"/>
    <s v="||JAPAN||"/>
  </r>
  <r>
    <x v="0"/>
    <x v="363"/>
    <n v="4992496142288"/>
    <s v="GY 165/70R14 81S VEC 4SEASONS MS Hybrid"/>
    <n v="4523"/>
    <n v="8"/>
    <n v="0"/>
    <s v="Normal"/>
    <s v="B2C"/>
    <s v="||JAPAN||"/>
  </r>
  <r>
    <x v="0"/>
    <x v="364"/>
    <n v="4992496140123"/>
    <s v="GY 175/60R16 82H EfficientGrip ECO EG01"/>
    <n v="4023"/>
    <n v="18"/>
    <n v="0"/>
    <s v="Normal"/>
    <s v="B2C"/>
    <s v="||JAPAN||"/>
  </r>
  <r>
    <x v="0"/>
    <x v="364"/>
    <n v="4992496140123"/>
    <s v="GY 175/60R16 82H EfficientGrip ECO EG01"/>
    <n v="4023"/>
    <n v="8"/>
    <n v="0"/>
    <s v="Normal"/>
    <s v="B2C"/>
    <s v="||JAPAN||"/>
  </r>
  <r>
    <x v="0"/>
    <x v="364"/>
    <n v="4992496140123"/>
    <s v="GY 175/60R16 82H EfficientGrip ECO EG01"/>
    <n v="2523"/>
    <n v="2"/>
    <n v="0"/>
    <s v="Normal"/>
    <s v="B2C"/>
    <s v="||JAPAN||JAPAN"/>
  </r>
  <r>
    <x v="0"/>
    <x v="149"/>
    <n v="4992496142530"/>
    <s v="GY 175/60R16 82H VEC 4SEASONS MS Hybrid"/>
    <n v="4223"/>
    <n v="4"/>
    <n v="0"/>
    <s v="Normal"/>
    <s v="B2C"/>
    <s v="||JAPAN||JAPAN"/>
  </r>
  <r>
    <x v="0"/>
    <x v="149"/>
    <n v="4992496142530"/>
    <s v="GY 175/60R16 82H VEC 4SEASONS MS Hybrid"/>
    <n v="4223"/>
    <n v="4"/>
    <n v="0"/>
    <s v="Normal"/>
    <s v="B2C"/>
    <s v="||JAPAN||"/>
  </r>
  <r>
    <x v="0"/>
    <x v="149"/>
    <n v="4992496142530"/>
    <s v="GY 175/60R16 82H VEC 4SEASONS MS Hybrid"/>
    <n v="3123"/>
    <n v="10"/>
    <n v="0"/>
    <s v="Normal"/>
    <s v="B2C"/>
    <s v="||JAPAN||JAPAN"/>
  </r>
  <r>
    <x v="0"/>
    <x v="149"/>
    <n v="4992496142530"/>
    <s v="GY 175/60R16 82H VEC 4SEASONS MS Hybrid"/>
    <n v="4123"/>
    <n v="5"/>
    <n v="0"/>
    <s v="Normal"/>
    <s v="B2C"/>
    <s v="||JAPAN||"/>
  </r>
  <r>
    <x v="0"/>
    <x v="365"/>
    <n v="4992496142363"/>
    <s v="GY 175/65R14 82H VEC 4SEASONS MS Hybrid"/>
    <n v="3423"/>
    <n v="8"/>
    <n v="0"/>
    <s v="Normal"/>
    <s v="B2C"/>
    <s v="||JAPAN||JAPAN"/>
  </r>
  <r>
    <x v="0"/>
    <x v="365"/>
    <n v="4992496142363"/>
    <s v="GY 175/65R14 82H VEC 4SEASONS MS Hybrid"/>
    <n v="3423"/>
    <n v="12"/>
    <n v="0"/>
    <s v="Normal"/>
    <s v="B2C"/>
    <s v="||JAPAN||JAPAN"/>
  </r>
  <r>
    <x v="0"/>
    <x v="366"/>
    <n v="4992496140017"/>
    <s v="GY 175/65R14 82S EfficientGrip ECO EG01"/>
    <n v="3523"/>
    <n v="40"/>
    <n v="0"/>
    <s v="Normal"/>
    <s v="B2C"/>
    <s v="||JAPAN||JAPAN"/>
  </r>
  <r>
    <x v="0"/>
    <x v="366"/>
    <n v="4992496140017"/>
    <s v="GY 175/65R14 82S EfficientGrip ECO EG01"/>
    <n v="2923"/>
    <n v="1"/>
    <n v="0"/>
    <s v="Normal"/>
    <s v="B2C"/>
    <s v="||JAPAN||JAPAN"/>
  </r>
  <r>
    <x v="0"/>
    <x v="367"/>
    <n v="4992496142417"/>
    <s v="GY 175/65R15 84H VEC 4SEASONS MS Hybrid"/>
    <n v="4123"/>
    <n v="7"/>
    <n v="0"/>
    <s v="Normal"/>
    <s v="B2C"/>
    <s v="||JAPAN||JAPAN"/>
  </r>
  <r>
    <x v="0"/>
    <x v="367"/>
    <n v="4992496142417"/>
    <s v="GY 175/65R15 84H VEC 4SEASONS MS Hybrid"/>
    <n v="4123"/>
    <n v="12"/>
    <n v="0"/>
    <s v="Normal"/>
    <s v="B2C"/>
    <s v="||JAPAN||"/>
  </r>
  <r>
    <x v="0"/>
    <x v="367"/>
    <n v="4992496142417"/>
    <s v="GY 175/65R15 84H VEC 4SEASONS MS Hybrid"/>
    <n v="4123"/>
    <n v="5"/>
    <n v="0"/>
    <s v="Normal"/>
    <s v="B2C"/>
    <s v="||JAPAN||JAPAN"/>
  </r>
  <r>
    <x v="0"/>
    <x v="368"/>
    <n v="4992496142325"/>
    <s v="GY 175/70R14 84H VEC 4SEASONS MS Hybrid"/>
    <n v="4423"/>
    <n v="20"/>
    <n v="0"/>
    <s v="Normal"/>
    <s v="B2C"/>
    <s v="||JAPAN||"/>
  </r>
  <r>
    <x v="0"/>
    <x v="368"/>
    <n v="4992496142325"/>
    <s v="GY 175/70R14 84H VEC 4SEASONS MS Hybrid"/>
    <n v="3523"/>
    <n v="8"/>
    <n v="0"/>
    <s v="Normal"/>
    <s v="B2C"/>
    <s v="||JAPAN||"/>
  </r>
  <r>
    <x v="0"/>
    <x v="369"/>
    <n v="4992496139967"/>
    <s v="GY 175/70R14 84S EfficientGrip ECO EG01"/>
    <n v="5123"/>
    <n v="18"/>
    <n v="0"/>
    <s v="Normal"/>
    <s v="B2C"/>
    <s v="||JAPAN||"/>
  </r>
  <r>
    <x v="0"/>
    <x v="369"/>
    <n v="4992496139967"/>
    <s v="GY 175/70R14 84S EfficientGrip ECO EG01"/>
    <n v="5123"/>
    <n v="32"/>
    <n v="0"/>
    <s v="Normal"/>
    <s v="B2C"/>
    <s v="||JAPAN||"/>
  </r>
  <r>
    <x v="0"/>
    <x v="370"/>
    <n v="4992496142493"/>
    <s v="GY 185/55R15 82H VEC 4SEASONS MS Hybrid"/>
    <n v="4223"/>
    <n v="2"/>
    <n v="0"/>
    <s v="Normal"/>
    <s v="B2C"/>
    <s v="||JAPAN||"/>
  </r>
  <r>
    <x v="0"/>
    <x v="370"/>
    <n v="4992496142493"/>
    <s v="GY 185/55R15 82H VEC 4SEASONS MS Hybrid"/>
    <n v="4223"/>
    <n v="8"/>
    <n v="0"/>
    <s v="Normal"/>
    <s v="B2C"/>
    <s v="||JAPAN||"/>
  </r>
  <r>
    <x v="0"/>
    <x v="370"/>
    <n v="4992496142493"/>
    <s v="GY 185/55R15 82H VEC 4SEASONS MS Hybrid"/>
    <n v="4223"/>
    <n v="2"/>
    <n v="0"/>
    <s v="Normal"/>
    <s v="B2C"/>
    <s v="||JAPAN||JAPAN"/>
  </r>
  <r>
    <x v="0"/>
    <x v="371"/>
    <n v="4992496140109"/>
    <s v="GY 185/60R15 84H EfficientGrip ECO EG01"/>
    <n v="4623"/>
    <n v="32"/>
    <n v="0"/>
    <s v="Normal"/>
    <s v="B2C"/>
    <s v="||JAPAN||"/>
  </r>
  <r>
    <x v="0"/>
    <x v="371"/>
    <n v="4992496140109"/>
    <s v="GY 185/60R15 84H EfficientGrip ECO EG01"/>
    <n v="4623"/>
    <n v="2"/>
    <n v="0"/>
    <s v="Normal"/>
    <s v="B2C"/>
    <s v="||JAPAN||"/>
  </r>
  <r>
    <x v="0"/>
    <x v="372"/>
    <n v="4992496142462"/>
    <s v="GY 185/60R15 84H VEC 4SEASONS MS Hybrid"/>
    <n v="4523"/>
    <n v="32"/>
    <n v="0"/>
    <s v="Normal"/>
    <s v="B2C"/>
    <s v="||JAPAN||"/>
  </r>
  <r>
    <x v="0"/>
    <x v="372"/>
    <n v="4992496142462"/>
    <s v="GY 185/60R15 84H VEC 4SEASONS MS Hybrid"/>
    <n v="4523"/>
    <n v="12"/>
    <n v="0"/>
    <s v="Normal"/>
    <s v="B2C"/>
    <s v="||JAPAN||JAPAN"/>
  </r>
  <r>
    <x v="0"/>
    <x v="372"/>
    <n v="4992496142462"/>
    <s v="GY 185/60R15 84H VEC 4SEASONS MS Hybrid"/>
    <n v="4123"/>
    <n v="8"/>
    <n v="0"/>
    <s v="Normal"/>
    <s v="B2C"/>
    <s v="||JAPAN||JAPAN"/>
  </r>
  <r>
    <x v="0"/>
    <x v="373"/>
    <n v="4992496142370"/>
    <s v="GY 185/65R14 86H VEC 4SEASONS MS Hybrid"/>
    <n v="3423"/>
    <n v="4"/>
    <n v="0"/>
    <s v="Normal"/>
    <s v="B2C"/>
    <s v="||JAPAN||"/>
  </r>
  <r>
    <x v="0"/>
    <x v="374"/>
    <n v="4992496140024"/>
    <s v="GY 185/65R14 86S EfficientGrip ECO EG01"/>
    <n v="3523"/>
    <n v="6"/>
    <n v="0"/>
    <s v="Normal"/>
    <s v="B2C"/>
    <s v="||JAPAN||JAPAN"/>
  </r>
  <r>
    <x v="0"/>
    <x v="374"/>
    <n v="4992496140024"/>
    <s v="GY 185/65R14 86S EfficientGrip ECO EG01"/>
    <n v="2923"/>
    <n v="6"/>
    <n v="0"/>
    <s v="Normal"/>
    <s v="B2C"/>
    <s v="||JAPAN||JAPAN"/>
  </r>
  <r>
    <x v="0"/>
    <x v="375"/>
    <n v="4992496142431"/>
    <s v="GY 185/65R15 88H VEC 4SEASONS MS Hybrid"/>
    <n v="4123"/>
    <n v="20"/>
    <n v="0"/>
    <s v="Normal"/>
    <s v="B2C"/>
    <s v="||JAPAN||"/>
  </r>
  <r>
    <x v="0"/>
    <x v="376"/>
    <n v="4992496140055"/>
    <s v="GY 185/65R15 88S EfficientGrip ECO EG01"/>
    <n v="3423"/>
    <n v="19"/>
    <n v="0"/>
    <s v="Normal"/>
    <s v="B2C"/>
    <s v="||JAPAN||"/>
  </r>
  <r>
    <x v="0"/>
    <x v="377"/>
    <n v="4992496142332"/>
    <s v="GY 185/70R14 88H VEC 4SEASONS MS Hybrid"/>
    <n v="4723"/>
    <n v="12"/>
    <n v="0"/>
    <s v="Normal"/>
    <s v="B2C"/>
    <s v="||JAPAN||"/>
  </r>
  <r>
    <x v="0"/>
    <x v="377"/>
    <n v="4992496142332"/>
    <s v="GY 185/70R14 88H VEC 4SEASONS MS Hybrid"/>
    <n v="4723"/>
    <n v="8"/>
    <n v="0"/>
    <s v="Normal"/>
    <s v="B2C"/>
    <s v="||JAPAN||"/>
  </r>
  <r>
    <x v="0"/>
    <x v="378"/>
    <n v="4992496139974"/>
    <s v="GY 185/70R14 88S EfficientGrip ECO EG01"/>
    <n v="4623"/>
    <n v="20"/>
    <n v="0"/>
    <s v="Normal"/>
    <s v="B2C"/>
    <s v="||JAPAN||JAPAN"/>
  </r>
  <r>
    <x v="0"/>
    <x v="378"/>
    <n v="4992496139974"/>
    <s v="GY 185/70R14 88S EfficientGrip ECO EG01"/>
    <n v="4423"/>
    <n v="17"/>
    <n v="0"/>
    <s v="Normal"/>
    <s v="B2C"/>
    <s v="||JAPAN||"/>
  </r>
  <r>
    <x v="0"/>
    <x v="379"/>
    <n v="4992496096789"/>
    <s v="GY 195/45R16 84W XL EAGLE LS EXE特"/>
    <n v="3723"/>
    <n v="10"/>
    <n v="0"/>
    <s v="Normal"/>
    <s v="B2C"/>
    <s v="||JAPAN||JAPAN"/>
  </r>
  <r>
    <x v="0"/>
    <x v="380"/>
    <n v="4992496142578"/>
    <s v="GY 195/50R16 84H VEC 4SEASONS MS Hybrid"/>
    <n v="723"/>
    <n v="3"/>
    <n v="0"/>
    <s v="Normal"/>
    <s v="B2C"/>
    <s v="||JAPAN||JAPAN"/>
  </r>
  <r>
    <x v="0"/>
    <x v="380"/>
    <n v="4992496142578"/>
    <s v="GY 195/50R16 84H VEC 4SEASONS MS Hybrid"/>
    <n v="3923"/>
    <n v="12"/>
    <n v="0"/>
    <s v="Normal"/>
    <s v="B2C"/>
    <s v="||JAPAN||JAPAN"/>
  </r>
  <r>
    <x v="0"/>
    <x v="380"/>
    <n v="4992496142578"/>
    <s v="GY 195/50R16 84H VEC 4SEASONS MS Hybrid"/>
    <n v="3923"/>
    <n v="1"/>
    <n v="0"/>
    <s v="Normal"/>
    <s v="B2C"/>
    <s v="||JAPAN||"/>
  </r>
  <r>
    <x v="0"/>
    <x v="150"/>
    <n v="4992496142554"/>
    <s v="GY 195/55R16 87H VEC 4SEASONS MS Hybrid"/>
    <n v="2623"/>
    <n v="1"/>
    <n v="0"/>
    <s v="Normal"/>
    <s v="B2C"/>
    <s v="||JAPAN||"/>
  </r>
  <r>
    <x v="0"/>
    <x v="150"/>
    <n v="4992496142554"/>
    <s v="GY 195/55R16 87H VEC 4SEASONS MS Hybrid"/>
    <n v="2623"/>
    <n v="1"/>
    <n v="0"/>
    <s v="Normal"/>
    <s v="B2C"/>
    <s v="||JAPAN||"/>
  </r>
  <r>
    <x v="0"/>
    <x v="381"/>
    <n v="4992496142479"/>
    <s v="GY 195/60R15 88H VEC 4SEASONS MS Hybrid"/>
    <n v="423"/>
    <n v="2"/>
    <n v="0"/>
    <s v="Normal"/>
    <s v="B2C"/>
    <s v="||JAPAN||"/>
  </r>
  <r>
    <x v="0"/>
    <x v="381"/>
    <n v="4992496142479"/>
    <s v="GY 195/60R15 88H VEC 4SEASONS MS Hybrid"/>
    <n v="423"/>
    <n v="2"/>
    <n v="0"/>
    <s v="Normal"/>
    <s v="B2C"/>
    <s v="||JAPAN||JAPAN"/>
  </r>
  <r>
    <x v="0"/>
    <x v="381"/>
    <n v="4992496142479"/>
    <s v="GY 195/60R15 88H VEC 4SEASONS MS Hybrid"/>
    <n v="423"/>
    <n v="10"/>
    <n v="0"/>
    <s v="Normal"/>
    <s v="B2C"/>
    <s v="||JAPAN||"/>
  </r>
  <r>
    <x v="0"/>
    <x v="382"/>
    <n v="4992496142424"/>
    <s v="GY 195/60R16 89H VEC 4SEASONS MS Hybrid"/>
    <n v="4123"/>
    <n v="22"/>
    <n v="0"/>
    <s v="Normal"/>
    <s v="B2C"/>
    <s v="||JAPAN||"/>
  </r>
  <r>
    <x v="0"/>
    <x v="382"/>
    <n v="4992496142424"/>
    <s v="GY 195/60R16 89H VEC 4SEASONS MS Hybrid"/>
    <n v="4123"/>
    <n v="13"/>
    <n v="0"/>
    <s v="Normal"/>
    <s v="B2C"/>
    <s v="||JAPAN||"/>
  </r>
  <r>
    <x v="0"/>
    <x v="382"/>
    <n v="4992496142424"/>
    <s v="GY 195/60R16 89H VEC 4SEASONS MS Hybrid"/>
    <n v="4123"/>
    <n v="12"/>
    <n v="0"/>
    <s v="Normal"/>
    <s v="B2C"/>
    <s v="||JAPAN||"/>
  </r>
  <r>
    <x v="0"/>
    <x v="383"/>
    <n v="4992496140062"/>
    <s v="GY 195/65R15 91H EfficientGrip ECO EG01"/>
    <n v="4823"/>
    <n v="50"/>
    <n v="0"/>
    <s v="Normal"/>
    <s v="B2C"/>
    <s v="||JAPAN||"/>
  </r>
  <r>
    <x v="0"/>
    <x v="383"/>
    <n v="4992496140062"/>
    <s v="GY 195/65R15 91H EfficientGrip ECO EG01"/>
    <n v="4823"/>
    <n v="51"/>
    <n v="0"/>
    <s v="Normal"/>
    <s v="B2C"/>
    <s v="||JAPAN||"/>
  </r>
  <r>
    <x v="0"/>
    <x v="383"/>
    <n v="4992496140062"/>
    <s v="GY 195/65R15 91H EfficientGrip ECO EG01"/>
    <n v="4323"/>
    <n v="34"/>
    <n v="0"/>
    <s v="Normal"/>
    <s v="B2C"/>
    <s v="||JAPAN||"/>
  </r>
  <r>
    <x v="0"/>
    <x v="383"/>
    <n v="4992496140062"/>
    <s v="GY 195/65R15 91H EfficientGrip ECO EG01"/>
    <n v="4323"/>
    <n v="60"/>
    <n v="0"/>
    <s v="Normal"/>
    <s v="B2C"/>
    <s v="||JAPAN||"/>
  </r>
  <r>
    <x v="0"/>
    <x v="384"/>
    <n v="4992496141458"/>
    <s v="GY 195/65R15 91H VEC 4SEASONS MS Hybrid"/>
    <n v="3923"/>
    <n v="5"/>
    <n v="0"/>
    <s v="Normal"/>
    <s v="B2C"/>
    <s v="||JAPAN||JAPAN"/>
  </r>
  <r>
    <x v="0"/>
    <x v="384"/>
    <n v="4992496141458"/>
    <s v="GY 195/65R15 91H VEC 4SEASONS MS Hybrid"/>
    <n v="3923"/>
    <n v="9"/>
    <n v="0"/>
    <s v="Normal"/>
    <s v="B2C"/>
    <s v="||JAPAN||"/>
  </r>
  <r>
    <x v="0"/>
    <x v="385"/>
    <n v="4992496138588"/>
    <s v="GY 195/80R15 107/105L EAGLE#1 NASCAR特"/>
    <n v="4223"/>
    <n v="4"/>
    <n v="0"/>
    <s v="Normal"/>
    <s v="B2C"/>
    <s v="||JAPAN||JAPAN"/>
  </r>
  <r>
    <x v="0"/>
    <x v="385"/>
    <n v="4992496138588"/>
    <s v="GY 195/80R15 107/105L EAGLE#1 NASCAR特"/>
    <n v="4223"/>
    <n v="24"/>
    <n v="0"/>
    <s v="Normal"/>
    <s v="B2C"/>
    <s v="||JAPAN||"/>
  </r>
  <r>
    <x v="0"/>
    <x v="385"/>
    <n v="4992496138588"/>
    <s v="GY 195/80R15 107/105L EAGLE#1 NASCAR特"/>
    <n v="4223"/>
    <n v="13"/>
    <n v="0"/>
    <s v="Normal"/>
    <s v="B2C"/>
    <s v="||JAPAN||"/>
  </r>
  <r>
    <x v="0"/>
    <x v="386"/>
    <n v="4992496096901"/>
    <s v="GY 205/40R17 84WXL EAGLE LS EXE特"/>
    <n v="1923"/>
    <n v="12"/>
    <n v="0"/>
    <s v="Normal"/>
    <s v="B2C"/>
    <s v="||JAPAN||JAPAN"/>
  </r>
  <r>
    <x v="0"/>
    <x v="386"/>
    <n v="4992496096901"/>
    <s v="GY 205/40R17 84WXL EAGLE LS EXE特"/>
    <n v="923"/>
    <n v="1"/>
    <n v="0"/>
    <s v="Normal"/>
    <s v="B2C"/>
    <s v="||JAPAN||JAPAN"/>
  </r>
  <r>
    <x v="0"/>
    <x v="387"/>
    <n v="4992496096796"/>
    <s v="GY 205/45R16 87W XL EAGLE LS EXE 特"/>
    <n v="2723"/>
    <n v="4"/>
    <n v="0"/>
    <s v="Normal"/>
    <s v="B2C"/>
    <s v="||JAPAN||JAPAN"/>
  </r>
  <r>
    <x v="0"/>
    <x v="388"/>
    <n v="4992496096857"/>
    <s v="GY 205/45R17 88W XL EAGLE LS EXE特"/>
    <n v="2123"/>
    <n v="24"/>
    <n v="0"/>
    <s v="Normal"/>
    <s v="B2C"/>
    <s v="||JAPAN||JAPAN"/>
  </r>
  <r>
    <x v="0"/>
    <x v="388"/>
    <n v="4992496096857"/>
    <s v="GY 205/45R17 88W XL EAGLE LS EXE特"/>
    <n v="2123"/>
    <n v="8"/>
    <n v="0"/>
    <s v="Normal"/>
    <s v="B2C"/>
    <s v="||JAPAN||JAPAN"/>
  </r>
  <r>
    <x v="0"/>
    <x v="389"/>
    <n v="4992496096826"/>
    <s v="GY 205/50R17 93V XL EAGLE LS EXE特"/>
    <n v="2423"/>
    <n v="11"/>
    <n v="0"/>
    <s v="Normal"/>
    <s v="B2C"/>
    <s v="||JAPAN||JAPAN"/>
  </r>
  <r>
    <x v="0"/>
    <x v="389"/>
    <n v="4992496096826"/>
    <s v="GY 205/50R17 93V XL EAGLE LS EXE特"/>
    <n v="2423"/>
    <n v="20"/>
    <n v="0"/>
    <s v="Normal"/>
    <s v="B2C"/>
    <s v="||JAPAN||JAPAN"/>
  </r>
  <r>
    <x v="0"/>
    <x v="389"/>
    <n v="4992496096826"/>
    <s v="GY 205/50R17 93V XL EAGLE LS EXE特"/>
    <n v="4923"/>
    <n v="24"/>
    <n v="0"/>
    <s v="Normal"/>
    <s v="B2C"/>
    <s v="||JAPAN||"/>
  </r>
  <r>
    <x v="0"/>
    <x v="389"/>
    <n v="4992496096826"/>
    <s v="GY 205/50R17 93V XL EAGLE LS EXE特"/>
    <n v="1623"/>
    <n v="4"/>
    <n v="0"/>
    <s v="Normal"/>
    <s v="B2C"/>
    <s v="||JAPAN||JAPAN"/>
  </r>
  <r>
    <x v="0"/>
    <x v="389"/>
    <n v="4992496096826"/>
    <s v="GY 205/50R17 93V XL EAGLE LS EXE特"/>
    <n v="1523"/>
    <n v="19"/>
    <n v="0"/>
    <s v="Normal"/>
    <s v="B2C"/>
    <s v="||JAPAN||"/>
  </r>
  <r>
    <x v="0"/>
    <x v="390"/>
    <n v="4992496142561"/>
    <s v="GY 205/55R16 91H VEC 4SEASONS MS Hybrid"/>
    <n v="4123"/>
    <n v="4"/>
    <n v="0"/>
    <s v="Normal"/>
    <s v="B2C"/>
    <s v="||JAPAN||"/>
  </r>
  <r>
    <x v="0"/>
    <x v="391"/>
    <n v="4992496140147"/>
    <s v="GY 205/60R16 92H EfficientGrip ECO EG01"/>
    <n v="2423"/>
    <n v="3"/>
    <n v="0"/>
    <s v="Normal"/>
    <s v="B2C"/>
    <s v="||JAPAN||JAPAN"/>
  </r>
  <r>
    <x v="0"/>
    <x v="391"/>
    <n v="4992496140147"/>
    <s v="GY 205/60R16 92H EfficientGrip ECO EG01"/>
    <n v="2423"/>
    <n v="25"/>
    <n v="0"/>
    <s v="Normal"/>
    <s v="B2C"/>
    <s v="||JAPAN||JAPAN"/>
  </r>
  <r>
    <x v="0"/>
    <x v="391"/>
    <n v="4992496140147"/>
    <s v="GY 205/60R16 92H EfficientGrip ECO EG01"/>
    <n v="4923"/>
    <n v="8"/>
    <n v="0"/>
    <s v="Normal"/>
    <s v="B2C"/>
    <s v="||JAPAN||"/>
  </r>
  <r>
    <x v="0"/>
    <x v="392"/>
    <n v="4992496142547"/>
    <s v="GY 205/60R16 92H VEC 4SEASONS MS Hybrid"/>
    <n v="3823"/>
    <n v="20"/>
    <n v="0"/>
    <s v="Normal"/>
    <s v="B2C"/>
    <s v="||JAPAN||JAPAN"/>
  </r>
  <r>
    <x v="0"/>
    <x v="152"/>
    <n v="4992496142448"/>
    <s v="GY 205/65R15 94H VEC 4SEASONS MS Hybrid"/>
    <n v="4223"/>
    <n v="7"/>
    <n v="0"/>
    <s v="Normal"/>
    <s v="B2C"/>
    <s v="||JAPAN||"/>
  </r>
  <r>
    <x v="0"/>
    <x v="393"/>
    <n v="4992496142516"/>
    <s v="GY 205/65R16 95H VEC 4SEASONS MS Hybrid"/>
    <n v="5023"/>
    <n v="8"/>
    <n v="0"/>
    <s v="Normal"/>
    <s v="B2C"/>
    <s v="||JAPAN||"/>
  </r>
  <r>
    <x v="0"/>
    <x v="394"/>
    <n v="4992496142400"/>
    <s v="GY 205/70R15 96H VEC 4SEASONS MS Hybrid"/>
    <n v="4223"/>
    <n v="24"/>
    <n v="0"/>
    <s v="Normal"/>
    <s v="B2C"/>
    <s v="||JAPAN||"/>
  </r>
  <r>
    <x v="0"/>
    <x v="394"/>
    <n v="4992496142400"/>
    <s v="GY 205/70R15 96H VEC 4SEASONS MS Hybrid"/>
    <n v="4223"/>
    <n v="8"/>
    <n v="0"/>
    <s v="Normal"/>
    <s v="B2C"/>
    <s v="||JAPAN||"/>
  </r>
  <r>
    <x v="0"/>
    <x v="395"/>
    <n v="4992496096918"/>
    <s v="GY 215/40R17 87W XL EAGLE LS EXE特"/>
    <n v="3523"/>
    <n v="16"/>
    <n v="0"/>
    <s v="Normal"/>
    <s v="B2C"/>
    <s v="||JAPAN||JAPAN"/>
  </r>
  <r>
    <x v="0"/>
    <x v="395"/>
    <n v="4992496096918"/>
    <s v="GY 215/40R17 87W XL EAGLE LS EXE特"/>
    <n v="3023"/>
    <n v="2"/>
    <n v="0"/>
    <s v="Normal"/>
    <s v="B2C"/>
    <s v="||JAPAN||JAPAN"/>
  </r>
  <r>
    <x v="0"/>
    <x v="396"/>
    <n v="4992496142622"/>
    <s v="GY 215/45R17 91H XL VEC 4SEASONS MS Hybrid"/>
    <n v="4623"/>
    <n v="4"/>
    <n v="0"/>
    <s v="Normal"/>
    <s v="B2C"/>
    <s v="||JAPAN||"/>
  </r>
  <r>
    <x v="0"/>
    <x v="396"/>
    <n v="4992496142622"/>
    <s v="GY 215/45R17 91H XL VEC 4SEASONS MS Hybrid"/>
    <n v="4623"/>
    <n v="4"/>
    <n v="0"/>
    <s v="Normal"/>
    <s v="B2C"/>
    <s v="||JAPAN||"/>
  </r>
  <r>
    <x v="0"/>
    <x v="397"/>
    <n v="4992496141342"/>
    <s v="GY 215/45R17 91W XL EfficientGrip ECO EG01"/>
    <n v="3223"/>
    <n v="1"/>
    <n v="0"/>
    <s v="Normal"/>
    <s v="B2C"/>
    <s v="||JAPAN||JAPAN"/>
  </r>
  <r>
    <x v="0"/>
    <x v="397"/>
    <n v="4992496141342"/>
    <s v="GY 215/45R17 91W XL EfficientGrip ECO EG01"/>
    <n v="4223"/>
    <n v="4"/>
    <n v="0"/>
    <s v="Normal"/>
    <s v="B2C"/>
    <s v="||JAPAN||JAPAN"/>
  </r>
  <r>
    <x v="0"/>
    <x v="397"/>
    <n v="4992496141342"/>
    <s v="GY 215/45R17 91W XL EfficientGrip ECO EG01"/>
    <n v="4223"/>
    <n v="4"/>
    <n v="0"/>
    <s v="Normal"/>
    <s v="B2C"/>
    <s v="||JAPAN||JAPAN"/>
  </r>
  <r>
    <x v="0"/>
    <x v="153"/>
    <n v="4992496142653"/>
    <s v="GY 215/45R18 89H VEC 4SEASONS MS Hybrid"/>
    <n v="3423"/>
    <n v="4"/>
    <n v="0"/>
    <s v="Normal"/>
    <s v="B2C"/>
    <s v="||JAPAN||"/>
  </r>
  <r>
    <x v="0"/>
    <x v="153"/>
    <n v="4992496142653"/>
    <s v="GY 215/45R18 89H VEC 4SEASONS MS Hybrid"/>
    <n v="4323"/>
    <n v="8"/>
    <n v="0"/>
    <s v="Normal"/>
    <s v="B2C"/>
    <s v="||JAPAN||JAPAN"/>
  </r>
  <r>
    <x v="0"/>
    <x v="398"/>
    <n v="4992496096932"/>
    <s v="GY 215/45R18 89W EAGLE LS EXE特"/>
    <n v="2923"/>
    <n v="2"/>
    <n v="0"/>
    <s v="Normal"/>
    <s v="B2C"/>
    <s v="||JAPAN||JAPAN"/>
  </r>
  <r>
    <x v="0"/>
    <x v="399"/>
    <n v="4992496140253"/>
    <s v="GY 215/50R17 91V EfficientGrip ECO EG01"/>
    <n v="2223"/>
    <n v="8"/>
    <n v="0"/>
    <s v="Normal"/>
    <s v="B2C"/>
    <s v="||JAPAN||"/>
  </r>
  <r>
    <x v="0"/>
    <x v="400"/>
    <n v="4992496142615"/>
    <s v="GY 215/50R17 95H XL VEC 4SEASONS MS Hybrid"/>
    <n v="4523"/>
    <n v="8"/>
    <n v="0"/>
    <s v="Normal"/>
    <s v="B2C"/>
    <s v="||JAPAN||JAPAN"/>
  </r>
  <r>
    <x v="0"/>
    <x v="400"/>
    <n v="4992496142615"/>
    <s v="GY 215/50R17 95H XL VEC 4SEASONS MS Hybrid"/>
    <n v="423"/>
    <n v="1"/>
    <n v="0"/>
    <s v="Normal"/>
    <s v="B2C"/>
    <s v="||JAPAN||"/>
  </r>
  <r>
    <x v="0"/>
    <x v="400"/>
    <n v="4992496142615"/>
    <s v="GY 215/50R17 95H XL VEC 4SEASONS MS Hybrid"/>
    <n v="4523"/>
    <n v="11"/>
    <n v="0"/>
    <s v="Normal"/>
    <s v="B2C"/>
    <s v="||JAPAN||JAPAN"/>
  </r>
  <r>
    <x v="0"/>
    <x v="401"/>
    <n v="4992496096833"/>
    <s v="GY 215/50R17 95V XL EAGLE LS EXE特"/>
    <n v="3023"/>
    <n v="4"/>
    <n v="0"/>
    <s v="Normal"/>
    <s v="B2C"/>
    <s v="||JAPAN||"/>
  </r>
  <r>
    <x v="0"/>
    <x v="401"/>
    <n v="4992496096833"/>
    <s v="GY 215/50R17 95V XL EAGLE LS EXE特"/>
    <n v="3023"/>
    <n v="3"/>
    <n v="0"/>
    <s v="Normal"/>
    <s v="B2C"/>
    <s v="||JAPAN||"/>
  </r>
  <r>
    <x v="0"/>
    <x v="402"/>
    <n v="4992496142592"/>
    <s v="GY 215/55R17 94H VEC 4SEASONS MS Hybrid"/>
    <n v="4423"/>
    <n v="4"/>
    <n v="0"/>
    <s v="Normal"/>
    <s v="B2C"/>
    <s v="||JAPAN||JAPAN"/>
  </r>
  <r>
    <x v="0"/>
    <x v="402"/>
    <n v="4992496142592"/>
    <s v="GY 215/55R17 94H VEC 4SEASONS MS Hybrid"/>
    <n v="3823"/>
    <n v="16"/>
    <n v="0"/>
    <s v="Normal"/>
    <s v="B2C"/>
    <s v="||JAPAN||"/>
  </r>
  <r>
    <x v="0"/>
    <x v="402"/>
    <n v="4992496142592"/>
    <s v="GY 215/55R17 94H VEC 4SEASONS MS Hybrid"/>
    <n v="4423"/>
    <n v="12"/>
    <n v="0"/>
    <s v="Normal"/>
    <s v="B2C"/>
    <s v="||JAPAN||"/>
  </r>
  <r>
    <x v="0"/>
    <x v="403"/>
    <n v="4992496096802"/>
    <s v="GY 215/55R17 94V EAGLE LS EXE特"/>
    <n v="4123"/>
    <n v="20"/>
    <n v="0"/>
    <s v="Normal"/>
    <s v="B2C"/>
    <s v="||JAPAN||"/>
  </r>
  <r>
    <x v="0"/>
    <x v="403"/>
    <n v="4992496096802"/>
    <s v="GY 215/55R17 94V EAGLE LS EXE特"/>
    <n v="4123"/>
    <n v="20"/>
    <n v="0"/>
    <s v="Normal"/>
    <s v="B2C"/>
    <s v="||JAPAN||JAPAN"/>
  </r>
  <r>
    <x v="0"/>
    <x v="403"/>
    <n v="4992496096802"/>
    <s v="GY 215/55R17 94V EAGLE LS EXE特"/>
    <n v="2123"/>
    <n v="5"/>
    <n v="0"/>
    <s v="Normal"/>
    <s v="B2C"/>
    <s v="||JAPAN||JAPAN"/>
  </r>
  <r>
    <x v="0"/>
    <x v="403"/>
    <n v="4992496096802"/>
    <s v="GY 215/55R17 94V EAGLE LS EXE特"/>
    <n v="3123"/>
    <n v="3"/>
    <n v="0"/>
    <s v="Normal"/>
    <s v="B2C"/>
    <s v="||JAPAN||JAPAN"/>
  </r>
  <r>
    <x v="0"/>
    <x v="154"/>
    <n v="4992496141465"/>
    <s v="GY 215/60R16 95H VEC 4SEASONS MS Hybrid"/>
    <n v="3523"/>
    <n v="4"/>
    <n v="0"/>
    <s v="Normal"/>
    <s v="B2C"/>
    <s v="||JAPAN||JAPAN"/>
  </r>
  <r>
    <x v="0"/>
    <x v="154"/>
    <n v="4992496141465"/>
    <s v="GY 215/60R16 95H VEC 4SEASONS MS Hybrid"/>
    <n v="3523"/>
    <n v="16"/>
    <n v="0"/>
    <s v="Normal"/>
    <s v="B2C"/>
    <s v="||JAPAN||"/>
  </r>
  <r>
    <x v="0"/>
    <x v="404"/>
    <n v="4992496142585"/>
    <s v="GY 215/60R17 96H VEC 4SEASONS MS Hybrid"/>
    <n v="4723"/>
    <n v="4"/>
    <n v="0"/>
    <s v="Normal"/>
    <s v="B2C"/>
    <s v="||JAPAN||"/>
  </r>
  <r>
    <x v="0"/>
    <x v="404"/>
    <n v="4992496142585"/>
    <s v="GY 215/60R17 96H VEC 4SEASONS MS Hybrid"/>
    <n v="3923"/>
    <n v="12"/>
    <n v="0"/>
    <s v="Normal"/>
    <s v="B2C"/>
    <s v="||JAPAN||JAPAN"/>
  </r>
  <r>
    <x v="0"/>
    <x v="405"/>
    <n v="4992496138601"/>
    <s v="GY 215/60R17C 109/107R EAGLE#1 NASCAR特"/>
    <n v="4023"/>
    <n v="21"/>
    <n v="0"/>
    <s v="Normal"/>
    <s v="B2C"/>
    <s v="||JAPAN||"/>
  </r>
  <r>
    <x v="0"/>
    <x v="405"/>
    <n v="4992496138601"/>
    <s v="GY 215/60R17C 109/107R EAGLE#1 NASCAR特"/>
    <n v="4023"/>
    <n v="19"/>
    <n v="0"/>
    <s v="Normal"/>
    <s v="B2C"/>
    <s v="||JAPAN||"/>
  </r>
  <r>
    <x v="0"/>
    <x v="405"/>
    <n v="4992496138601"/>
    <s v="GY 215/60R17C 109/107R EAGLE#1 NASCAR特"/>
    <n v="3723"/>
    <n v="5"/>
    <n v="0"/>
    <s v="Normal"/>
    <s v="B2C"/>
    <s v="||JAPAN||"/>
  </r>
  <r>
    <x v="0"/>
    <x v="406"/>
    <n v="4992496142523"/>
    <s v="GY 215/65R16 98H VEC 4SEASONS MS Hybrid"/>
    <n v="3123"/>
    <n v="2"/>
    <n v="0"/>
    <s v="Normal"/>
    <s v="B2C"/>
    <s v="||JAPAN||JAPAN"/>
  </r>
  <r>
    <x v="0"/>
    <x v="406"/>
    <n v="4992496142523"/>
    <s v="GY 215/65R16 98H VEC 4SEASONS MS Hybrid"/>
    <n v="4423"/>
    <n v="4"/>
    <n v="0"/>
    <s v="Normal"/>
    <s v="B2C"/>
    <s v="||JAPAN||"/>
  </r>
  <r>
    <x v="0"/>
    <x v="406"/>
    <n v="4992496142523"/>
    <s v="GY 215/65R16 98H VEC 4SEASONS MS Hybrid"/>
    <n v="4423"/>
    <n v="4"/>
    <n v="0"/>
    <s v="Normal"/>
    <s v="B2C"/>
    <s v="||JAPAN||"/>
  </r>
  <r>
    <x v="0"/>
    <x v="407"/>
    <n v="4992496138595"/>
    <s v="GY 215/65R16C 109/107R EAGLE#1 NASCAR特"/>
    <n v="4123"/>
    <n v="15"/>
    <n v="0"/>
    <s v="Normal"/>
    <s v="B2C"/>
    <s v="||JAPAN||"/>
  </r>
  <r>
    <x v="0"/>
    <x v="407"/>
    <n v="4992496138595"/>
    <s v="GY 215/65R16C 109/107R EAGLE#1 NASCAR特"/>
    <n v="4123"/>
    <n v="21"/>
    <n v="0"/>
    <s v="Normal"/>
    <s v="B2C"/>
    <s v="||JAPAN||"/>
  </r>
  <r>
    <x v="0"/>
    <x v="407"/>
    <n v="4992496138595"/>
    <s v="GY 215/65R16C 109/107R EAGLE#1 NASCAR特"/>
    <n v="4123"/>
    <n v="18"/>
    <n v="0"/>
    <s v="Normal"/>
    <s v="B2C"/>
    <s v="||JAPAN||"/>
  </r>
  <r>
    <x v="0"/>
    <x v="408"/>
    <n v="4992496142677"/>
    <s v="GY 225/40R18 92H XL VEC 4SEASONS MS Hybrid"/>
    <n v="4023"/>
    <n v="14"/>
    <n v="0"/>
    <s v="Normal"/>
    <s v="B2C"/>
    <s v="||JAPAN||JAPAN"/>
  </r>
  <r>
    <x v="0"/>
    <x v="408"/>
    <n v="4992496142677"/>
    <s v="GY 225/40R18 92H XL VEC 4SEASONS MS Hybrid"/>
    <n v="4023"/>
    <n v="6"/>
    <n v="0"/>
    <s v="Normal"/>
    <s v="B2C"/>
    <s v="||JAPAN||"/>
  </r>
  <r>
    <x v="0"/>
    <x v="408"/>
    <n v="4992496142677"/>
    <s v="GY 225/40R18 92H XL VEC 4SEASONS MS Hybrid"/>
    <n v="3523"/>
    <n v="2"/>
    <n v="0"/>
    <s v="Normal"/>
    <s v="B2C"/>
    <s v="||JAPAN||JAPAN"/>
  </r>
  <r>
    <x v="0"/>
    <x v="409"/>
    <n v="4992496142660"/>
    <s v="GY 225/45R18 91H VEC 4SEASONS MS Hybrid"/>
    <n v="4323"/>
    <n v="13"/>
    <n v="0"/>
    <s v="Normal"/>
    <s v="B2C"/>
    <s v="||JAPAN||JAPAN"/>
  </r>
  <r>
    <x v="0"/>
    <x v="409"/>
    <n v="4992496142660"/>
    <s v="GY 225/45R18 91H VEC 4SEASONS MS Hybrid"/>
    <n v="4323"/>
    <n v="7"/>
    <n v="0"/>
    <s v="Normal"/>
    <s v="B2C"/>
    <s v="||JAPAN||JAPAN"/>
  </r>
  <r>
    <x v="0"/>
    <x v="410"/>
    <n v="4992496096949"/>
    <s v="GY 225/45R18 91W EAGLE LS EXE特"/>
    <n v="5023"/>
    <n v="18"/>
    <n v="0"/>
    <s v="Normal"/>
    <s v="B2C"/>
    <s v="||JAPAN||"/>
  </r>
  <r>
    <x v="0"/>
    <x v="410"/>
    <n v="4992496096949"/>
    <s v="GY 225/45R18 91W EAGLE LS EXE特"/>
    <n v="5023"/>
    <n v="12"/>
    <n v="0"/>
    <s v="Normal"/>
    <s v="B2C"/>
    <s v="||JAPAN||"/>
  </r>
  <r>
    <x v="0"/>
    <x v="410"/>
    <n v="4992496096949"/>
    <s v="GY 225/45R18 91W EAGLE LS EXE特"/>
    <n v="4923"/>
    <n v="30"/>
    <n v="0"/>
    <s v="Normal"/>
    <s v="B2C"/>
    <s v="||JAPAN||"/>
  </r>
  <r>
    <x v="0"/>
    <x v="410"/>
    <n v="4992496096949"/>
    <s v="GY 225/45R18 91W EAGLE LS EXE特"/>
    <n v="3123"/>
    <n v="5"/>
    <n v="0"/>
    <s v="Normal"/>
    <s v="B2C"/>
    <s v="||JAPAN||JAPAN"/>
  </r>
  <r>
    <x v="0"/>
    <x v="411"/>
    <n v="4992496142608"/>
    <s v="GY 225/55R17 101H XL VEC 4SEASONS MS Hybrid"/>
    <n v="3423"/>
    <n v="8"/>
    <n v="0"/>
    <s v="Normal"/>
    <s v="B2C"/>
    <s v="||JAPAN||JAPAN"/>
  </r>
  <r>
    <x v="0"/>
    <x v="411"/>
    <n v="4992496142608"/>
    <s v="GY 225/55R17 101H XL VEC 4SEASONS MS Hybrid"/>
    <n v="3423"/>
    <n v="8"/>
    <n v="0"/>
    <s v="Normal"/>
    <s v="B2C"/>
    <s v="||JAPAN||"/>
  </r>
  <r>
    <x v="0"/>
    <x v="411"/>
    <n v="4992496142608"/>
    <s v="GY 225/55R17 101H XL VEC 4SEASONS MS Hybrid"/>
    <n v="3423"/>
    <n v="4"/>
    <n v="0"/>
    <s v="Normal"/>
    <s v="B2C"/>
    <s v="||JAPAN||"/>
  </r>
  <r>
    <x v="0"/>
    <x v="412"/>
    <n v="4992496142646"/>
    <s v="GY 235/50R18 101H XL VEC 4SEASONS MS Hybrid"/>
    <n v="3923"/>
    <n v="3"/>
    <n v="0"/>
    <s v="Normal"/>
    <s v="B2C"/>
    <s v="||JAPAN||JAPAN"/>
  </r>
  <r>
    <x v="0"/>
    <x v="412"/>
    <n v="4992496142646"/>
    <s v="GY 235/50R18 101H XL VEC 4SEASONS MS Hybrid"/>
    <n v="3923"/>
    <n v="24"/>
    <n v="0"/>
    <s v="Normal"/>
    <s v="B2C"/>
    <s v="||JAPAN||"/>
  </r>
  <r>
    <x v="0"/>
    <x v="413"/>
    <n v="4992496096925"/>
    <s v="GY 235/50R18 97V EAGLE LS EXE特"/>
    <n v="3123"/>
    <n v="22"/>
    <n v="0"/>
    <s v="Normal"/>
    <s v="B2C"/>
    <s v="||JAPAN||"/>
  </r>
  <r>
    <x v="0"/>
    <x v="413"/>
    <n v="4992496096925"/>
    <s v="GY 235/50R18 97V EAGLE LS EXE特"/>
    <n v="3123"/>
    <n v="14"/>
    <n v="0"/>
    <s v="Normal"/>
    <s v="B2C"/>
    <s v="||JAPAN||"/>
  </r>
  <r>
    <x v="0"/>
    <x v="413"/>
    <n v="4992496096925"/>
    <s v="GY 235/50R18 97V EAGLE LS EXE特"/>
    <n v="3923"/>
    <n v="20"/>
    <n v="0"/>
    <s v="Normal"/>
    <s v="B2C"/>
    <s v="||JAPAN||"/>
  </r>
  <r>
    <x v="0"/>
    <x v="413"/>
    <n v="4992496096925"/>
    <s v="GY 235/50R18 97V EAGLE LS EXE特"/>
    <n v="3123"/>
    <n v="2"/>
    <n v="0"/>
    <s v="Normal"/>
    <s v="B2C"/>
    <s v="||JAPAN||JAPAN"/>
  </r>
  <r>
    <x v="0"/>
    <x v="413"/>
    <n v="4992496096925"/>
    <s v="GY 235/50R18 97V EAGLE LS EXE特"/>
    <n v="3123"/>
    <n v="22"/>
    <n v="0"/>
    <s v="Normal"/>
    <s v="B2C"/>
    <s v="||JAPAN||JAPAN"/>
  </r>
  <r>
    <x v="0"/>
    <x v="414"/>
    <n v="4992496096895"/>
    <s v="GY 245/45R17 95W EAGLE LS EXE特"/>
    <n v="2523"/>
    <n v="10"/>
    <n v="0"/>
    <s v="Normal"/>
    <s v="B2C"/>
    <s v="||JAPAN||JAPAN"/>
  </r>
  <r>
    <x v="0"/>
    <x v="415"/>
    <n v="4985009751190"/>
    <s v="MI 145/80R13 79S ENERGY SAVER 4"/>
    <n v="223"/>
    <n v="11"/>
    <n v="0"/>
    <s v="Normal"/>
    <s v="B2C"/>
    <s v="||THAI||THAI"/>
  </r>
  <r>
    <x v="0"/>
    <x v="415"/>
    <n v="4985009751190"/>
    <s v="MI 145/80R13 79S ENERGY SAVER 4"/>
    <n v="623"/>
    <n v="7"/>
    <n v="0"/>
    <s v="Normal"/>
    <s v="B2C"/>
    <s v="||THAI||"/>
  </r>
  <r>
    <x v="0"/>
    <x v="415"/>
    <n v="4985009751190"/>
    <s v="MI 145/80R13 79S ENERGY SAVER 4"/>
    <n v="1423"/>
    <n v="1"/>
    <n v="0"/>
    <s v="Normal"/>
    <s v="B2C"/>
    <s v="||THAI||THAI"/>
  </r>
  <r>
    <x v="0"/>
    <x v="416"/>
    <n v="4985009751305"/>
    <s v="MI 155/65R13 73S ENERGY SAVER 4"/>
    <n v="623"/>
    <n v="4"/>
    <n v="0"/>
    <s v="Normal"/>
    <s v="B2C"/>
    <s v="||THAI||"/>
  </r>
  <r>
    <x v="0"/>
    <x v="155"/>
    <n v="4985009751275"/>
    <s v="MI 165/55R14 72V ENERGY SAVER 4"/>
    <n v="2623"/>
    <n v="9"/>
    <n v="0"/>
    <s v="Normal"/>
    <s v="B2C"/>
    <s v="||THAI||"/>
  </r>
  <r>
    <x v="0"/>
    <x v="417"/>
    <n v="4985009751268"/>
    <s v="MI 165/55R15 75V ENERGY SAVER 4"/>
    <n v="3023"/>
    <n v="10"/>
    <n v="0"/>
    <s v="Normal"/>
    <s v="B2C"/>
    <s v="||THAI||"/>
  </r>
  <r>
    <x v="0"/>
    <x v="417"/>
    <n v="4985009751268"/>
    <s v="MI 165/55R15 75V ENERGY SAVER 4"/>
    <n v="2323"/>
    <n v="1"/>
    <n v="0"/>
    <s v="Normal"/>
    <s v="B2C"/>
    <s v="||THAI||"/>
  </r>
  <r>
    <x v="0"/>
    <x v="417"/>
    <n v="4985009751268"/>
    <s v="MI 165/55R15 75V ENERGY SAVER 4"/>
    <n v="2623"/>
    <n v="2"/>
    <n v="0"/>
    <s v="Normal"/>
    <s v="B2C"/>
    <s v="||THAI||THAI"/>
  </r>
  <r>
    <x v="0"/>
    <x v="417"/>
    <n v="4985009751268"/>
    <s v="MI 165/55R15 75V ENERGY SAVER 4"/>
    <n v="2223"/>
    <n v="2"/>
    <n v="0"/>
    <s v="Normal"/>
    <s v="B2C"/>
    <s v="||THAI||THAI"/>
  </r>
  <r>
    <x v="0"/>
    <x v="418"/>
    <n v="4985009751343"/>
    <s v="MI 165/65R14 83H ENERGY SAVER 4"/>
    <n v="823"/>
    <n v="4"/>
    <n v="0"/>
    <s v="Normal"/>
    <s v="B2C"/>
    <s v="||THAI||"/>
  </r>
  <r>
    <x v="0"/>
    <x v="418"/>
    <n v="4985009751343"/>
    <s v="MI 165/65R14 83H ENERGY SAVER 4"/>
    <n v="2623"/>
    <n v="4"/>
    <n v="0"/>
    <s v="Normal"/>
    <s v="B2C"/>
    <s v="||THAI||"/>
  </r>
  <r>
    <x v="0"/>
    <x v="419"/>
    <n v="4985009751138"/>
    <s v="MI 165/70R14 85T ENERGY SAVER 4"/>
    <n v="2423"/>
    <n v="6"/>
    <n v="0"/>
    <s v="Normal"/>
    <s v="B2C"/>
    <s v="||THAI||"/>
  </r>
  <r>
    <x v="0"/>
    <x v="419"/>
    <n v="4985009751138"/>
    <s v="MI 165/70R14 85T ENERGY SAVER 4"/>
    <n v="3523"/>
    <n v="11"/>
    <n v="0"/>
    <s v="Normal"/>
    <s v="B2C"/>
    <s v="||THAI||"/>
  </r>
  <r>
    <x v="0"/>
    <x v="419"/>
    <n v="4985009751138"/>
    <s v="MI 165/70R14 85T ENERGY SAVER 4"/>
    <n v="3523"/>
    <n v="4"/>
    <n v="0"/>
    <s v="Normal"/>
    <s v="B2C"/>
    <s v="||THAI||THAI"/>
  </r>
  <r>
    <x v="0"/>
    <x v="419"/>
    <n v="4985009751138"/>
    <s v="MI 165/70R14 85T ENERGY SAVER 4"/>
    <n v="3023"/>
    <n v="1"/>
    <n v="0"/>
    <s v="Normal"/>
    <s v="B2C"/>
    <s v="||THAI||THAI"/>
  </r>
  <r>
    <x v="0"/>
    <x v="420"/>
    <n v="4985009751213"/>
    <s v="MI 175/60R15 81H ENERGY SAVER 4"/>
    <n v="1723"/>
    <n v="1"/>
    <n v="0"/>
    <s v="Normal"/>
    <s v="B2C"/>
    <s v="||THAI||THAI"/>
  </r>
  <r>
    <x v="0"/>
    <x v="420"/>
    <n v="4985009751213"/>
    <s v="MI 175/60R15 81H ENERGY SAVER 4"/>
    <n v="1723"/>
    <n v="1"/>
    <n v="0"/>
    <s v="Normal"/>
    <s v="B2C"/>
    <s v="||THAI||THAI"/>
  </r>
  <r>
    <x v="0"/>
    <x v="421"/>
    <n v="4985009751206"/>
    <s v="MI 175/65R14 86H ENERGY SAVER 4"/>
    <n v="3123"/>
    <n v="17"/>
    <n v="0"/>
    <s v="Normal"/>
    <s v="B2C"/>
    <s v="||THAI||"/>
  </r>
  <r>
    <x v="0"/>
    <x v="421"/>
    <n v="4985009751206"/>
    <s v="MI 175/65R14 86H ENERGY SAVER 4"/>
    <n v="2723"/>
    <n v="1"/>
    <n v="0"/>
    <s v="Normal"/>
    <s v="B2C"/>
    <s v="||THAI||"/>
  </r>
  <r>
    <x v="0"/>
    <x v="421"/>
    <n v="4985009751206"/>
    <s v="MI 175/65R14 86H ENERGY SAVER 4"/>
    <n v="2623"/>
    <n v="1"/>
    <n v="0"/>
    <s v="Normal"/>
    <s v="B2C"/>
    <s v="||THAI||THAI"/>
  </r>
  <r>
    <x v="0"/>
    <x v="422"/>
    <n v="4985009755556"/>
    <s v="MI 175/65R14 86HXL CrCLIMATE+"/>
    <n v="4023"/>
    <n v="1"/>
    <n v="0"/>
    <s v="Normal"/>
    <s v="B2C"/>
    <s v="||POLAND||POLAND"/>
  </r>
  <r>
    <x v="0"/>
    <x v="423"/>
    <n v="4985009751176"/>
    <s v="MI 175/70R14 88T ENERGY SAVER 4"/>
    <n v="2923"/>
    <n v="12"/>
    <n v="0"/>
    <s v="Normal"/>
    <s v="B2C"/>
    <s v="||THAI||THAI"/>
  </r>
  <r>
    <x v="0"/>
    <x v="423"/>
    <n v="4985009751176"/>
    <s v="MI 175/70R14 88T ENERGY SAVER 4"/>
    <n v="2123"/>
    <n v="12"/>
    <n v="0"/>
    <s v="Normal"/>
    <s v="B2C"/>
    <s v="||THAI||"/>
  </r>
  <r>
    <x v="0"/>
    <x v="424"/>
    <n v="4985009751244"/>
    <s v="MI 185/55R16 87V ENERGY SAVER 4"/>
    <n v="3923"/>
    <n v="8"/>
    <n v="0"/>
    <s v="Normal"/>
    <s v="B2C"/>
    <s v="||THAI||"/>
  </r>
  <r>
    <x v="0"/>
    <x v="424"/>
    <n v="4985009751244"/>
    <s v="MI 185/55R16 87V ENERGY SAVER 4"/>
    <n v="2923"/>
    <n v="8"/>
    <n v="0"/>
    <s v="Normal"/>
    <s v="B2C"/>
    <s v="||THAI||THAI"/>
  </r>
  <r>
    <x v="0"/>
    <x v="425"/>
    <n v="4985009751299"/>
    <s v="MI 185/65R15 92H ENERGY SAVER 4"/>
    <n v="2623"/>
    <n v="3"/>
    <n v="0"/>
    <s v="Normal"/>
    <s v="B2C"/>
    <s v="||THAI||THAI"/>
  </r>
  <r>
    <x v="0"/>
    <x v="426"/>
    <n v="4985009751329"/>
    <s v="MI 185/70R14 92H ENERGY SAVER 4"/>
    <n v="2823"/>
    <n v="10"/>
    <n v="0"/>
    <s v="Normal"/>
    <s v="B2C"/>
    <s v="||THAI||"/>
  </r>
  <r>
    <x v="0"/>
    <x v="426"/>
    <n v="4985009751329"/>
    <s v="MI 185/70R14 92H ENERGY SAVER 4"/>
    <n v="2823"/>
    <n v="6"/>
    <n v="0"/>
    <s v="Normal"/>
    <s v="B2C"/>
    <s v="||THAI||THAI"/>
  </r>
  <r>
    <x v="0"/>
    <x v="427"/>
    <n v="4985009686133"/>
    <s v="MI 195/45R16 84V XL PILOT SPORT 3"/>
    <n v="2723"/>
    <n v="2"/>
    <n v="0"/>
    <s v="Normal"/>
    <s v="B2C"/>
    <s v="||GERMANY||GERMANY"/>
  </r>
  <r>
    <x v="0"/>
    <x v="428"/>
    <n v="4985009751220"/>
    <s v="MI 195/50R16 88V ENERGY SAVER 4"/>
    <n v="3823"/>
    <n v="4"/>
    <n v="0"/>
    <s v="Normal"/>
    <s v="B2C"/>
    <s v="||THAI||"/>
  </r>
  <r>
    <x v="0"/>
    <x v="428"/>
    <n v="4985009751220"/>
    <s v="MI 195/50R16 88V ENERGY SAVER 4"/>
    <n v="3823"/>
    <n v="4"/>
    <n v="0"/>
    <s v="Normal"/>
    <s v="B2C"/>
    <s v="||THAI||"/>
  </r>
  <r>
    <x v="0"/>
    <x v="428"/>
    <n v="4985009751220"/>
    <s v="MI 195/50R16 88V ENERGY SAVER 4"/>
    <n v="2823"/>
    <n v="3"/>
    <n v="0"/>
    <s v="Normal"/>
    <s v="B2C"/>
    <s v="||THAI||THAI"/>
  </r>
  <r>
    <x v="0"/>
    <x v="428"/>
    <n v="4985009751220"/>
    <s v="MI 195/50R16 88V ENERGY SAVER 4"/>
    <n v="2423"/>
    <n v="5"/>
    <n v="0"/>
    <s v="Normal"/>
    <s v="B2C"/>
    <s v="||THAI||THAI"/>
  </r>
  <r>
    <x v="0"/>
    <x v="429"/>
    <n v="4985009751251"/>
    <s v="MI 195/55R15 89V ENERGY SAVER 4"/>
    <n v="523"/>
    <n v="2"/>
    <n v="0"/>
    <s v="Normal"/>
    <s v="B2C"/>
    <s v="||THAI||"/>
  </r>
  <r>
    <x v="0"/>
    <x v="430"/>
    <n v="4985009700990"/>
    <s v="MI 195/65R15 91V PRIMACY 4"/>
    <n v="3823"/>
    <n v="4"/>
    <n v="0"/>
    <s v="Normal"/>
    <s v="B2C"/>
    <s v="||THAI||"/>
  </r>
  <r>
    <x v="0"/>
    <x v="430"/>
    <n v="4985009700990"/>
    <s v="MI 195/65R15 91V PRIMACY 4"/>
    <n v="3823"/>
    <n v="6"/>
    <n v="0"/>
    <s v="Normal"/>
    <s v="B2C"/>
    <s v="||THAI||"/>
  </r>
  <r>
    <x v="0"/>
    <x v="430"/>
    <n v="4985009700990"/>
    <s v="MI 195/65R15 91V PRIMACY 4"/>
    <n v="4323"/>
    <n v="14"/>
    <n v="0"/>
    <s v="Normal"/>
    <s v="B2C"/>
    <s v="||THAI||"/>
  </r>
  <r>
    <x v="0"/>
    <x v="431"/>
    <n v="4985009751312"/>
    <s v="MI 195/65R15 95H XL ENERGY SAVER 4"/>
    <n v="2623"/>
    <n v="2"/>
    <n v="0"/>
    <s v="Normal"/>
    <s v="B2C"/>
    <s v="||THAI||THAI"/>
  </r>
  <r>
    <x v="0"/>
    <x v="432"/>
    <n v="4985009686126"/>
    <s v="MI 205/45R16 87W XL PILOT SPORT 3"/>
    <n v="1723"/>
    <n v="4"/>
    <n v="0"/>
    <s v="Normal"/>
    <s v="B2C"/>
    <s v="||GERMANY||"/>
  </r>
  <r>
    <x v="0"/>
    <x v="432"/>
    <n v="4985009686126"/>
    <s v="MI 205/45R16 87W XL PILOT SPORT 3"/>
    <n v="1723"/>
    <n v="2"/>
    <n v="0"/>
    <s v="Normal"/>
    <s v="B2C"/>
    <s v="||GERMANY||"/>
  </r>
  <r>
    <x v="0"/>
    <x v="433"/>
    <n v="4985009687192"/>
    <s v="MI 205/50ZR17 93(Y) XL PILOT SPORT 4"/>
    <n v="1923"/>
    <n v="10"/>
    <n v="0"/>
    <s v="Normal"/>
    <s v="B2C"/>
    <s v="||SPAIN||"/>
  </r>
  <r>
    <x v="0"/>
    <x v="433"/>
    <n v="4985009687192"/>
    <s v="MI 205/50ZR17 93(Y) XL PILOT SPORT 4"/>
    <n v="1923"/>
    <n v="3"/>
    <n v="0"/>
    <s v="Normal"/>
    <s v="B2C"/>
    <s v="||SPAIN||SPAIN"/>
  </r>
  <r>
    <x v="0"/>
    <x v="433"/>
    <n v="4985009687192"/>
    <s v="MI 205/50ZR17 93(Y) XL PILOT SPORT 4"/>
    <n v="1823"/>
    <n v="7"/>
    <n v="0"/>
    <s v="Normal"/>
    <s v="B2C"/>
    <s v="||SPAIN||"/>
  </r>
  <r>
    <x v="0"/>
    <x v="434"/>
    <n v="4985009751282"/>
    <s v="MI 205/55R16 94V ENERGY SAVER 4"/>
    <n v="1623"/>
    <n v="2"/>
    <n v="0"/>
    <s v="Normal"/>
    <s v="B2C"/>
    <s v="||THAI||THAI"/>
  </r>
  <r>
    <x v="0"/>
    <x v="435"/>
    <n v="4985009687185"/>
    <s v="MI 205/55ZR16 94(Y) XL PILOT SPORT 4"/>
    <n v="2023"/>
    <n v="4"/>
    <n v="0"/>
    <s v="Normal"/>
    <s v="B2C"/>
    <s v="||SPAIN||SPAIN"/>
  </r>
  <r>
    <x v="0"/>
    <x v="435"/>
    <n v="4985009687185"/>
    <s v="MI 205/55ZR16 94(Y) XL PILOT SPORT 4"/>
    <n v="2023"/>
    <n v="2"/>
    <n v="0"/>
    <s v="Normal"/>
    <s v="B2C"/>
    <s v="||SPAIN||SPAIN"/>
  </r>
  <r>
    <x v="0"/>
    <x v="435"/>
    <n v="4985009687185"/>
    <s v="MI 205/55ZR16 94(Y) XL PILOT SPORT 4"/>
    <n v="2023"/>
    <n v="8"/>
    <n v="0"/>
    <s v="Normal"/>
    <s v="B2C"/>
    <s v="||SPAIN||SPAIN"/>
  </r>
  <r>
    <x v="0"/>
    <x v="436"/>
    <n v="4985009751145"/>
    <s v="MI 205/65R15 99H ENERGY SAVER 4"/>
    <n v="4023"/>
    <n v="4"/>
    <n v="0"/>
    <s v="Normal"/>
    <s v="B2C"/>
    <s v="||THAI||THAI"/>
  </r>
  <r>
    <x v="0"/>
    <x v="436"/>
    <n v="4985009751145"/>
    <s v="MI 205/65R15 99H ENERGY SAVER 4"/>
    <n v="3923"/>
    <n v="12"/>
    <n v="0"/>
    <s v="Normal"/>
    <s v="B2C"/>
    <s v="||THAI||"/>
  </r>
  <r>
    <x v="0"/>
    <x v="436"/>
    <n v="4985009751145"/>
    <s v="MI 205/65R15 99H ENERGY SAVER 4"/>
    <n v="4623"/>
    <n v="14"/>
    <n v="0"/>
    <s v="Normal"/>
    <s v="B2C"/>
    <s v="||THAI||"/>
  </r>
  <r>
    <x v="0"/>
    <x v="437"/>
    <n v="4985009700327"/>
    <s v="MI 205/65R16 95V PRIMACY 4"/>
    <n v="1323"/>
    <n v="12"/>
    <n v="0"/>
    <s v="Normal"/>
    <s v="B2C"/>
    <s v="||THAI||THAI"/>
  </r>
  <r>
    <x v="0"/>
    <x v="438"/>
    <n v="4985009686041"/>
    <s v="MI 215/45R16 90V XL Pilot Sport 3 AO"/>
    <n v="2323"/>
    <n v="2"/>
    <n v="0"/>
    <s v="Normal"/>
    <s v="B2C"/>
    <s v="||ITALY||ITALY"/>
  </r>
  <r>
    <x v="0"/>
    <x v="439"/>
    <n v="4985009686294"/>
    <s v="MI 215/55R16 93W Pilot Sport 3"/>
    <n v="623"/>
    <n v="1"/>
    <n v="0"/>
    <s v="Normal"/>
    <s v="B2C"/>
    <s v="||THAI||THAI"/>
  </r>
  <r>
    <x v="0"/>
    <x v="439"/>
    <n v="4985009686294"/>
    <s v="MI 215/55R16 93W Pilot Sport 3"/>
    <n v="623"/>
    <n v="5"/>
    <n v="0"/>
    <s v="Normal"/>
    <s v="B2C"/>
    <s v="||THAI||THAI"/>
  </r>
  <r>
    <x v="0"/>
    <x v="440"/>
    <n v="4985009757352"/>
    <s v="MI 215/60R17 100TXL X-ICE SNOW特"/>
    <n v="2423"/>
    <n v="2"/>
    <n v="0"/>
    <s v="Normal"/>
    <s v="B2C"/>
    <s v="||CHINA||CHINA"/>
  </r>
  <r>
    <x v="0"/>
    <x v="441"/>
    <n v="4985009689028"/>
    <s v="MI 225/40ZR19 (93Y)XL PILOT SPORT 4 S"/>
    <n v="923"/>
    <n v="2"/>
    <n v="0"/>
    <s v="Normal"/>
    <s v="B2C"/>
    <s v="||GERMANY||GERMANY"/>
  </r>
  <r>
    <x v="0"/>
    <x v="441"/>
    <n v="4985009689028"/>
    <s v="MI 225/40ZR19 (93Y)XL PILOT SPORT 4 S"/>
    <n v="3323"/>
    <n v="6"/>
    <n v="0"/>
    <s v="Normal"/>
    <s v="B2C"/>
    <s v="||GERMANY||"/>
  </r>
  <r>
    <x v="0"/>
    <x v="442"/>
    <n v="4985009689035"/>
    <s v="MI 225/45ZR19 (96Y)XL PILOT SPORT 4 S"/>
    <n v="1323"/>
    <n v="2"/>
    <n v="0"/>
    <s v="Normal"/>
    <s v="B2C"/>
    <s v="||ITALY||"/>
  </r>
  <r>
    <x v="0"/>
    <x v="442"/>
    <n v="4985009689035"/>
    <s v="MI 225/45ZR19 (96Y)XL PILOT SPORT 4 S"/>
    <n v="623"/>
    <n v="2"/>
    <n v="0"/>
    <s v="Normal"/>
    <s v="B2C"/>
    <s v="||ITALY||"/>
  </r>
  <r>
    <x v="0"/>
    <x v="442"/>
    <n v="4985009689035"/>
    <s v="MI 225/45ZR19 (96Y)XL PILOT SPORT 4 S"/>
    <n v="523"/>
    <n v="4"/>
    <n v="0"/>
    <s v="Normal"/>
    <s v="B2C"/>
    <s v="||ITALY||"/>
  </r>
  <r>
    <x v="0"/>
    <x v="443"/>
    <n v="4985009686300"/>
    <s v="MI 225/55ZR16 95W Pilot Sport 3"/>
    <n v="2023"/>
    <n v="8"/>
    <n v="0"/>
    <s v="Normal"/>
    <s v="B2C"/>
    <s v="||THAI||"/>
  </r>
  <r>
    <x v="0"/>
    <x v="444"/>
    <n v="4985009689042"/>
    <s v="MI 235/35ZR19 (91Y)XL PILOT SPORT 4 S"/>
    <n v="2123"/>
    <n v="3"/>
    <n v="0"/>
    <s v="Normal"/>
    <s v="B2C"/>
    <s v="||AMERICA||AMERICA"/>
  </r>
  <r>
    <x v="0"/>
    <x v="444"/>
    <n v="4985009689042"/>
    <s v="MI 235/35ZR19 (91Y)XL PILOT SPORT 4 S"/>
    <n v="623"/>
    <n v="3"/>
    <n v="0"/>
    <s v="Normal"/>
    <s v="B2C"/>
    <s v="||USA||"/>
  </r>
  <r>
    <x v="0"/>
    <x v="445"/>
    <n v="4985009687048"/>
    <s v="MI 235/45ZR17 97Y XL PILOT SPORT 4"/>
    <n v="1323"/>
    <n v="8"/>
    <n v="0"/>
    <s v="Normal"/>
    <s v="B2C"/>
    <s v="||SPAIN||SPAIN"/>
  </r>
  <r>
    <x v="0"/>
    <x v="446"/>
    <n v="4985009700167"/>
    <s v="MI 235/50R17 96W PRIMACY 4"/>
    <n v="1923"/>
    <n v="4"/>
    <n v="0"/>
    <s v="Normal"/>
    <s v="B2C"/>
    <s v="||CHINA||CHINA"/>
  </r>
  <r>
    <x v="0"/>
    <x v="446"/>
    <n v="4985009700167"/>
    <s v="MI 235/50R17 96W PRIMACY 4"/>
    <n v="3823"/>
    <n v="4"/>
    <n v="0"/>
    <s v="Normal"/>
    <s v="B2C"/>
    <s v="||CHINA||"/>
  </r>
  <r>
    <x v="0"/>
    <x v="447"/>
    <n v="4985009702055"/>
    <s v="MI 235/50R18 101YXL PRIMACY4ST"/>
    <n v="2423"/>
    <n v="4"/>
    <n v="0"/>
    <s v="Normal"/>
    <s v="B2C"/>
    <s v="||CHINA||CHINA"/>
  </r>
  <r>
    <x v="0"/>
    <x v="447"/>
    <n v="4985009702055"/>
    <s v="MI 235/50R18 101YXL PRIMACY4ST"/>
    <n v="2423"/>
    <n v="3"/>
    <n v="0"/>
    <s v="Normal"/>
    <s v="B2C"/>
    <s v="||CHINA||CHINA"/>
  </r>
  <r>
    <x v="0"/>
    <x v="448"/>
    <n v="4985009689066"/>
    <s v="MI 245/35ZR19 (93Y)XL PILOT SPORT 4 S"/>
    <n v="323"/>
    <n v="2"/>
    <n v="0"/>
    <s v="Normal"/>
    <s v="B2C"/>
    <s v="||FRANCE||"/>
  </r>
  <r>
    <x v="0"/>
    <x v="448"/>
    <n v="4985009689066"/>
    <s v="MI 245/35ZR19 (93Y)XL PILOT SPORT 4 S"/>
    <n v="223"/>
    <n v="4"/>
    <n v="0"/>
    <s v="Normal"/>
    <s v="B2C"/>
    <s v="||FRANCE||FRANCE"/>
  </r>
  <r>
    <x v="0"/>
    <x v="449"/>
    <n v="4985009689301"/>
    <s v="MI 245/40ZR19 (98Y)XL PILOT SPORT 4 S"/>
    <n v="2123"/>
    <n v="4"/>
    <n v="0"/>
    <s v="Normal"/>
    <s v="B2C"/>
    <s v="||USA||USA"/>
  </r>
  <r>
    <x v="0"/>
    <x v="450"/>
    <n v="4985009689080"/>
    <s v="MI 255/35ZR19 (96Y)XL PILOT SPORT 4 S"/>
    <n v="2323"/>
    <n v="17"/>
    <n v="0"/>
    <s v="Normal"/>
    <s v="B2C"/>
    <s v="||GERMANY||"/>
  </r>
  <r>
    <x v="0"/>
    <x v="450"/>
    <n v="4985009689080"/>
    <s v="MI 255/35ZR19 (96Y)XL PILOT SPORT 4 S"/>
    <n v="123"/>
    <n v="1"/>
    <n v="0"/>
    <s v="Normal"/>
    <s v="B2C"/>
    <s v="||FRNCE||FRNCE"/>
  </r>
  <r>
    <x v="0"/>
    <x v="451"/>
    <n v="4985009729090"/>
    <s v="MI 265/65R17 112S LATITUDE TOUR"/>
    <n v="3823"/>
    <n v="4"/>
    <n v="0"/>
    <s v="Normal"/>
    <s v="B2C"/>
    <s v="||THAI||THAI"/>
  </r>
  <r>
    <x v="0"/>
    <x v="451"/>
    <n v="4985009729090"/>
    <s v="MI 265/65R17 112S LATITUDE TOUR"/>
    <n v="3723"/>
    <n v="10"/>
    <n v="0"/>
    <s v="Normal"/>
    <s v="B2C"/>
    <s v="||THAI||"/>
  </r>
  <r>
    <x v="0"/>
    <x v="451"/>
    <n v="4985009729090"/>
    <s v="MI 265/65R17 112S LATITUDE TOUR"/>
    <n v="3823"/>
    <n v="4"/>
    <n v="0"/>
    <s v="Normal"/>
    <s v="B2C"/>
    <s v="||THAI||"/>
  </r>
  <r>
    <x v="0"/>
    <x v="451"/>
    <n v="4985009729090"/>
    <s v="MI 265/65R17 112S LATITUDE TOUR"/>
    <n v="3723"/>
    <n v="8"/>
    <n v="0"/>
    <s v="Normal"/>
    <s v="B2C"/>
    <s v="||THAI||"/>
  </r>
  <r>
    <x v="0"/>
    <x v="452"/>
    <s v="4992496141298-1756515130389"/>
    <s v="GY 175/65R15 84H EfficientGrip ECO EG01 J"/>
    <n v="1123"/>
    <n v="2"/>
    <n v="0"/>
    <s v="Normal"/>
    <s v="B2C"/>
    <s v="お客様都合により受取辞退・返品||JAPAN||JAPAN"/>
  </r>
  <r>
    <x v="0"/>
    <x v="452"/>
    <s v="4992496141298-1756515130389"/>
    <s v="GY 175/65R15 84H EfficientGrip ECO EG01 J"/>
    <n v="1123"/>
    <n v="4"/>
    <n v="0"/>
    <s v="Normal"/>
    <s v="B2C"/>
    <s v="お客様受取辞退・返品||JAPAN||JAPAN"/>
  </r>
  <r>
    <x v="0"/>
    <x v="452"/>
    <s v="4992496141298-1756515130389"/>
    <s v="GY 175/65R15 84H EfficientGrip ECO EG01 J"/>
    <n v="1123"/>
    <n v="2"/>
    <n v="0"/>
    <s v="Normal"/>
    <s v="B2C"/>
    <s v="お客様受取辞退・返品||JAPAN||JAPAN"/>
  </r>
  <r>
    <x v="0"/>
    <x v="452"/>
    <s v="4992496141298-1756515130389"/>
    <s v="GY 175/65R15 84H EfficientGrip ECO EG01 J"/>
    <n v="923"/>
    <n v="1"/>
    <n v="0"/>
    <s v="Normal"/>
    <s v="B2C"/>
    <s v="||JAPAN||JAPAN"/>
  </r>
  <r>
    <x v="0"/>
    <x v="453"/>
    <s v="4992496141298-1756515139382"/>
    <s v="GY 175/65R15 84H EffiGrip ECO EG01特"/>
    <n v="2523"/>
    <n v="36"/>
    <n v="0"/>
    <s v="Normal"/>
    <s v="B2C"/>
    <s v="||JAPAN||JAPAN"/>
  </r>
  <r>
    <x v="0"/>
    <x v="453"/>
    <s v="4992496141298-1756515139382"/>
    <s v="GY 175/65R15 84H EffiGrip ECO EG01特"/>
    <n v="2523"/>
    <n v="29"/>
    <n v="0"/>
    <s v="Normal"/>
    <s v="B2C"/>
    <s v="||JAPAN||JAPAN"/>
  </r>
  <r>
    <x v="0"/>
    <x v="454"/>
    <s v="4992496140192-1955516130392"/>
    <s v="GY 195/55R16 87V EfficientGrip ECO EG01"/>
    <n v="4423"/>
    <n v="8"/>
    <n v="0"/>
    <s v="Normal"/>
    <s v="B2C"/>
    <s v="||JAPAN||"/>
  </r>
  <r>
    <x v="0"/>
    <x v="454"/>
    <s v="4992496140192-1955516130392"/>
    <s v="GY 195/55R16 87V EfficientGrip ECO EG01"/>
    <n v="4423"/>
    <n v="8"/>
    <n v="0"/>
    <s v="Normal"/>
    <s v="B2C"/>
    <s v="||JAPAN||JAPAN"/>
  </r>
  <r>
    <x v="0"/>
    <x v="454"/>
    <s v="4992496140192-1955516130392"/>
    <s v="GY 195/55R16 87V EfficientGrip ECO EG01"/>
    <n v="4223"/>
    <n v="8"/>
    <n v="0"/>
    <s v="Normal"/>
    <s v="B2C"/>
    <s v="||JAPAN||JAPAN"/>
  </r>
  <r>
    <x v="0"/>
    <x v="455"/>
    <s v="4992496096864-2154517132070"/>
    <s v="GY 215/45R17 91W XL EAGLE LS EXE特"/>
    <n v="4123"/>
    <n v="17"/>
    <n v="0"/>
    <s v="Normal"/>
    <s v="B2C"/>
    <s v="||JAPAN||JAPAN"/>
  </r>
  <r>
    <x v="0"/>
    <x v="455"/>
    <s v="4992496096864-2154517132070"/>
    <s v="GY 215/45R17 91W XL EAGLE LS EXE特"/>
    <n v="5023"/>
    <n v="24"/>
    <n v="0"/>
    <s v="Normal"/>
    <s v="B2C"/>
    <s v="||JAPAN||"/>
  </r>
  <r>
    <x v="0"/>
    <x v="455"/>
    <s v="4992496096864-2154517132070"/>
    <s v="GY 215/45R17 91W XL EAGLE LS EXE特"/>
    <n v="5023"/>
    <n v="16"/>
    <n v="0"/>
    <s v="Normal"/>
    <s v="B2C"/>
    <s v="||JAPAN||"/>
  </r>
  <r>
    <x v="0"/>
    <x v="456"/>
    <s v="4992496140215-2155517139380"/>
    <s v="GY 215/55R17 94V EfficientGrip ECO EG01特"/>
    <n v="3423"/>
    <n v="7"/>
    <n v="0"/>
    <s v="Normal"/>
    <s v="B2C"/>
    <s v="||JAPAN||JAPAN"/>
  </r>
  <r>
    <x v="0"/>
    <x v="457"/>
    <s v="4992496140154-2156016139383"/>
    <s v="GY 215/60R16 95H EfficientGrip ECO EG01特"/>
    <n v="3323"/>
    <n v="12"/>
    <n v="0"/>
    <s v="Normal"/>
    <s v="B2C"/>
    <s v="||JAPAN||"/>
  </r>
  <r>
    <x v="0"/>
    <x v="458"/>
    <s v="4992496096871-2254517132077"/>
    <s v="GY 225/45R17 91W EAGLE LS EXE特"/>
    <n v="2123"/>
    <n v="8"/>
    <n v="0"/>
    <s v="Normal"/>
    <s v="B2C"/>
    <s v="||JAPAN||JAPAN"/>
  </r>
  <r>
    <x v="0"/>
    <x v="458"/>
    <s v="4992496096871-2254517132077"/>
    <s v="GY 225/45R17 91W EAGLE LS EXE特"/>
    <n v="3323"/>
    <n v="10"/>
    <n v="0"/>
    <s v="Normal"/>
    <s v="B2C"/>
    <s v="||JAPAN||"/>
  </r>
  <r>
    <x v="0"/>
    <x v="459"/>
    <s v="4992496097038-2454519132079"/>
    <s v="GY 245/45R19 102W XL EAGLE LS EXE特"/>
    <n v="5023"/>
    <n v="20"/>
    <n v="0"/>
    <s v="Normal"/>
    <s v="B2C"/>
    <s v="||JAPAN||JAPAN"/>
  </r>
  <r>
    <x v="0"/>
    <x v="459"/>
    <s v="4992496097038-2454519132079"/>
    <s v="GY 245/45R19 102W XL EAGLE LS EXE特"/>
    <n v="4323"/>
    <n v="7"/>
    <n v="0"/>
    <s v="Normal"/>
    <s v="B2C"/>
    <s v="||JAPAN||"/>
  </r>
  <r>
    <x v="0"/>
    <x v="460"/>
    <s v="4985009716069-1958015156566"/>
    <s v="MI 195/80R15C 108/106S AGILIS3特"/>
    <n v="3323"/>
    <n v="10"/>
    <n v="0"/>
    <s v="Normal"/>
    <s v="B2C"/>
    <s v="||THAI||"/>
  </r>
  <r>
    <x v="0"/>
    <x v="460"/>
    <s v="4985009716069-1958015156566"/>
    <s v="MI 195/80R15C 108/106S AGILIS3特"/>
    <n v="3723"/>
    <n v="2"/>
    <n v="0"/>
    <s v="Normal"/>
    <s v="B2C"/>
    <s v="||THAI||THAI"/>
  </r>
  <r>
    <x v="0"/>
    <x v="460"/>
    <s v="4985009716069-1958015156566"/>
    <s v="MI 195/80R15C 108/106S AGILIS3特"/>
    <n v="3723"/>
    <n v="8"/>
    <n v="0"/>
    <s v="Normal"/>
    <s v="B2C"/>
    <s v="||THAI||THAI"/>
  </r>
  <r>
    <x v="0"/>
    <x v="461"/>
    <n v="4985009692080"/>
    <s v="MI 225/45R18 (95Y)XLPILOT SPORTS 4S"/>
    <n v="1123"/>
    <n v="2"/>
    <n v="0"/>
    <s v="Normal"/>
    <s v="B2C"/>
    <s v="||USA||USA"/>
  </r>
  <r>
    <x v="0"/>
    <x v="461"/>
    <n v="4985009692080"/>
    <s v="MI 225/45R18 (95Y)XLPILOT SPORTS 4S"/>
    <n v="1123"/>
    <n v="2"/>
    <n v="0"/>
    <s v="Normal"/>
    <s v="B2C"/>
    <s v="||USA||USA"/>
  </r>
  <r>
    <x v="0"/>
    <x v="461"/>
    <n v="4985009692080"/>
    <s v="MI 225/45R18 (95Y)XLPILOT SPORTS 4S"/>
    <n v="1123"/>
    <n v="2"/>
    <n v="0"/>
    <s v="Normal"/>
    <s v="B2C"/>
    <s v="||USA||"/>
  </r>
  <r>
    <x v="0"/>
    <x v="462"/>
    <n v="4992496097076"/>
    <s v="GY 225/35R19 88WXL EAGLE LS EXE特"/>
    <n v="4123"/>
    <n v="19"/>
    <n v="0"/>
    <s v="Normal"/>
    <s v="B2C"/>
    <s v="||JAPAN||JAPAN"/>
  </r>
  <r>
    <x v="0"/>
    <x v="463"/>
    <n v="4985009700693"/>
    <s v="MI 185/65R15 88T PRIMACY4"/>
    <n v="1723"/>
    <n v="8"/>
    <n v="0"/>
    <s v="Normal"/>
    <s v="B2C"/>
    <s v="||POLAND||POLAND"/>
  </r>
  <r>
    <x v="0"/>
    <x v="464"/>
    <n v="4985009687659"/>
    <s v="MI 255/40R17 98Y XL PILOT SPORT 4 （PS4）"/>
    <n v="3023"/>
    <n v="2"/>
    <n v="0"/>
    <s v="Normal"/>
    <s v="B2C"/>
    <s v="||SPAIN||"/>
  </r>
  <r>
    <x v="0"/>
    <x v="464"/>
    <n v="4985009687659"/>
    <s v="MI 255/40R17 98Y XL PILOT SPORT 4 （PS4）"/>
    <n v="3023"/>
    <n v="1"/>
    <n v="0"/>
    <s v="Normal"/>
    <s v="B2C"/>
    <s v="||SPAIN||"/>
  </r>
  <r>
    <x v="0"/>
    <x v="465"/>
    <n v="4992496097014"/>
    <s v="GY 255/40R18 99WXL EAGLE LS EXE特"/>
    <n v="1523"/>
    <n v="2"/>
    <n v="0"/>
    <s v="Normal"/>
    <s v="B2C"/>
    <s v="||JAPAN||JAPAN"/>
  </r>
  <r>
    <x v="0"/>
    <x v="466"/>
    <n v="4985009755747"/>
    <s v="MI 165/65R14 83T XL CROSS CLIMATE+"/>
    <n v="2123"/>
    <n v="7"/>
    <n v="0"/>
    <s v="Normal"/>
    <s v="B2C"/>
    <s v="||POLAND||POLAND"/>
  </r>
  <r>
    <x v="0"/>
    <x v="466"/>
    <n v="4985009755747"/>
    <s v="MI 165/65R14 83T XL CROSS CLIMATE+"/>
    <n v="2223"/>
    <n v="1"/>
    <n v="0"/>
    <s v="Normal"/>
    <s v="B2C"/>
    <s v="||POLAND||POLAND"/>
  </r>
  <r>
    <x v="0"/>
    <x v="467"/>
    <n v="4992496096574"/>
    <s v="GY 195/60R15 88H EAGLE LS EXE特"/>
    <n v="3523"/>
    <n v="14"/>
    <n v="0"/>
    <s v="Normal"/>
    <s v="B2C"/>
    <s v="||JAPAN||"/>
  </r>
  <r>
    <x v="0"/>
    <x v="467"/>
    <n v="4992496096574"/>
    <s v="GY 195/60R15 88H EAGLE LS EXE特"/>
    <n v="1123"/>
    <n v="2"/>
    <n v="0"/>
    <s v="Normal"/>
    <s v="B2C"/>
    <s v="||JAPAN||JAPAN"/>
  </r>
  <r>
    <x v="0"/>
    <x v="468"/>
    <n v="4992496096666"/>
    <s v="GY 175/60Ｒ16 82H XL EAGLE LS EXE 特"/>
    <n v="1723"/>
    <n v="1"/>
    <n v="0"/>
    <s v="Normal"/>
    <s v="B2C"/>
    <s v="||JAPAN||JAPAN"/>
  </r>
  <r>
    <x v="0"/>
    <x v="468"/>
    <n v="4992496096666"/>
    <s v="GY 175/60Ｒ16 82H XL EAGLE LS EXE 特"/>
    <n v="4523"/>
    <n v="7"/>
    <n v="0"/>
    <s v="Normal"/>
    <s v="B2C"/>
    <s v="||JAPAN||"/>
  </r>
  <r>
    <x v="0"/>
    <x v="468"/>
    <n v="4992496096666"/>
    <s v="GY 175/60Ｒ16 82H XL EAGLE LS EXE 特"/>
    <n v="2023"/>
    <n v="8"/>
    <n v="0"/>
    <s v="Normal"/>
    <s v="B2C"/>
    <s v="||JAPAN||"/>
  </r>
  <r>
    <x v="0"/>
    <x v="469"/>
    <n v="4992496096741"/>
    <s v="GY 215/55R16 93V EAGLE LS EXE特"/>
    <n v="1923"/>
    <n v="1"/>
    <n v="0"/>
    <s v="Normal"/>
    <s v="B2C"/>
    <s v="||JAPAN||JAPAN"/>
  </r>
  <r>
    <x v="0"/>
    <x v="469"/>
    <n v="4992496096741"/>
    <s v="GY 215/55R16 93V EAGLE LS EXE特"/>
    <n v="4423"/>
    <n v="12"/>
    <n v="0"/>
    <s v="Normal"/>
    <s v="B2C"/>
    <s v="||JAPAN||JAPAN"/>
  </r>
  <r>
    <x v="0"/>
    <x v="470"/>
    <n v="4992496153031"/>
    <s v="GY 165/60R15 77H EfficientGrip RVF02"/>
    <n v="3923"/>
    <n v="12"/>
    <n v="0"/>
    <s v="Normal"/>
    <s v="B2C"/>
    <s v="||JAPAN||"/>
  </r>
  <r>
    <x v="0"/>
    <x v="470"/>
    <n v="4992496153031"/>
    <s v="GY 165/60R15 77H EfficientGrip RVF02"/>
    <n v="2923"/>
    <n v="1"/>
    <n v="0"/>
    <s v="Normal"/>
    <s v="B2C"/>
    <s v="||JAPAN||JAPAN"/>
  </r>
  <r>
    <x v="0"/>
    <x v="470"/>
    <n v="4992496153031"/>
    <s v="GY 165/60R15 77H EfficientGrip RVF02"/>
    <n v="2923"/>
    <n v="8"/>
    <n v="0"/>
    <s v="Normal"/>
    <s v="B2C"/>
    <s v="||JAPAN||"/>
  </r>
  <r>
    <x v="0"/>
    <x v="471"/>
    <n v="4992496152959"/>
    <s v="GY 165/55R15 75V EfficientGrip RVF02"/>
    <n v="3523"/>
    <n v="2"/>
    <n v="0"/>
    <s v="Normal"/>
    <s v="B2C"/>
    <s v="||JAPAN||JAPAN"/>
  </r>
  <r>
    <x v="0"/>
    <x v="471"/>
    <n v="4992496152959"/>
    <s v="GY 165/55R15 75V EfficientGrip RVF02"/>
    <n v="4123"/>
    <n v="16"/>
    <n v="0"/>
    <s v="Normal"/>
    <s v="B2C"/>
    <s v="||JAPAN||JAPAN"/>
  </r>
  <r>
    <x v="0"/>
    <x v="472"/>
    <n v="4992496152881"/>
    <s v="GY 185/65R15 88H EfficientGrip RVF02"/>
    <n v="2523"/>
    <n v="3"/>
    <n v="0"/>
    <s v="Normal"/>
    <s v="B2C"/>
    <s v="||JAPAN||"/>
  </r>
  <r>
    <x v="0"/>
    <x v="472"/>
    <n v="4992496152881"/>
    <s v="GY 185/65R15 88H EfficientGrip RVF02"/>
    <n v="2523"/>
    <n v="4"/>
    <n v="0"/>
    <s v="Normal"/>
    <s v="B2C"/>
    <s v="||JAPAN||"/>
  </r>
  <r>
    <x v="0"/>
    <x v="472"/>
    <n v="4992496152881"/>
    <s v="GY 185/65R15 88H EfficientGrip RVF02"/>
    <n v="2523"/>
    <n v="1"/>
    <n v="0"/>
    <s v="Normal"/>
    <s v="B2C"/>
    <s v="||JAPAN||"/>
  </r>
  <r>
    <x v="0"/>
    <x v="472"/>
    <n v="4992496152881"/>
    <s v="GY 185/65R15 88H EfficientGrip RVF02"/>
    <n v="2523"/>
    <n v="4"/>
    <n v="0"/>
    <s v="Normal"/>
    <s v="B2C"/>
    <s v="||JAPAN||"/>
  </r>
  <r>
    <x v="0"/>
    <x v="473"/>
    <n v="4992496152874"/>
    <s v="GY 195/65R15 91H EfficientGrip RVF02"/>
    <n v="4023"/>
    <n v="1"/>
    <n v="0"/>
    <s v="Normal"/>
    <s v="B2C"/>
    <s v="||JAPAN||JAPAN"/>
  </r>
  <r>
    <x v="0"/>
    <x v="473"/>
    <n v="4992496152874"/>
    <s v="GY 195/65R15 91H EfficientGrip RVF02"/>
    <n v="4023"/>
    <n v="2"/>
    <n v="0"/>
    <s v="Normal"/>
    <s v="B2C"/>
    <s v="||JAPAN||"/>
  </r>
  <r>
    <x v="0"/>
    <x v="473"/>
    <n v="4992496152874"/>
    <s v="GY 195/65R15 91H EfficientGrip RVF02"/>
    <n v="4023"/>
    <n v="2"/>
    <n v="0"/>
    <s v="Normal"/>
    <s v="B2C"/>
    <s v="||JAPAN||"/>
  </r>
  <r>
    <x v="0"/>
    <x v="473"/>
    <n v="4992496152874"/>
    <s v="GY 195/65R15 91H EfficientGrip RVF02"/>
    <n v="4623"/>
    <n v="15"/>
    <n v="0"/>
    <s v="Normal"/>
    <s v="B2C"/>
    <s v="||JAPAN||"/>
  </r>
  <r>
    <x v="0"/>
    <x v="473"/>
    <n v="4992496152874"/>
    <s v="GY 195/65R15 91H EfficientGrip RVF02"/>
    <n v="4623"/>
    <n v="8"/>
    <n v="0"/>
    <s v="Normal"/>
    <s v="B2C"/>
    <s v="||JAPAN||"/>
  </r>
  <r>
    <x v="0"/>
    <x v="474"/>
    <n v="4992496153093"/>
    <s v="GY 185/55R16 83V EfficientGrip RVF02"/>
    <n v="2023"/>
    <n v="4"/>
    <n v="0"/>
    <s v="Normal"/>
    <s v="B2C"/>
    <s v="||JAPAN||"/>
  </r>
  <r>
    <x v="0"/>
    <x v="474"/>
    <n v="4992496153093"/>
    <s v="GY 185/55R16 83V EfficientGrip RVF02"/>
    <n v="2023"/>
    <n v="4"/>
    <n v="0"/>
    <s v="Normal"/>
    <s v="B2C"/>
    <s v="||JAPAN||"/>
  </r>
  <r>
    <x v="0"/>
    <x v="475"/>
    <n v="4992496152911"/>
    <s v="GY 195/60R16 89H EfficientGrip RVF02"/>
    <n v="4223"/>
    <n v="10"/>
    <n v="0"/>
    <s v="Normal"/>
    <s v="B2C"/>
    <s v="||JAPAN||"/>
  </r>
  <r>
    <x v="0"/>
    <x v="475"/>
    <n v="4992496152911"/>
    <s v="GY 195/60R16 89H EfficientGrip RVF02"/>
    <n v="4223"/>
    <n v="5"/>
    <n v="0"/>
    <s v="Normal"/>
    <s v="B2C"/>
    <s v="||JAPAN||"/>
  </r>
  <r>
    <x v="0"/>
    <x v="475"/>
    <n v="4992496152911"/>
    <s v="GY 195/60R16 89H EfficientGrip RVF02"/>
    <n v="4223"/>
    <n v="4"/>
    <n v="0"/>
    <s v="Normal"/>
    <s v="B2C"/>
    <s v="||JAPAN||"/>
  </r>
  <r>
    <x v="0"/>
    <x v="476"/>
    <n v="4992496152867"/>
    <s v="GY 205/60R16 92V EfficientGrip RVF02"/>
    <n v="4323"/>
    <n v="7"/>
    <n v="0"/>
    <s v="Normal"/>
    <s v="B2C"/>
    <s v="||JAPAN||JAPAN"/>
  </r>
  <r>
    <x v="0"/>
    <x v="476"/>
    <n v="4992496152867"/>
    <s v="GY 205/60R16 92V EfficientGrip RVF02"/>
    <n v="4323"/>
    <n v="16"/>
    <n v="0"/>
    <s v="Normal"/>
    <s v="B2C"/>
    <s v="||JAPAN||JAPAN"/>
  </r>
  <r>
    <x v="0"/>
    <x v="477"/>
    <n v="4992496153024"/>
    <s v="GY 205/55R16 94VXL EfficientGrip RVF02"/>
    <n v="3023"/>
    <n v="2"/>
    <n v="0"/>
    <s v="Normal"/>
    <s v="B2C"/>
    <s v="||JAPAN||JAPAN"/>
  </r>
  <r>
    <x v="0"/>
    <x v="477"/>
    <n v="4992496153024"/>
    <s v="GY 205/55R16 94VXL EfficientGrip RVF02"/>
    <n v="3023"/>
    <n v="4"/>
    <n v="0"/>
    <s v="Normal"/>
    <s v="B2C"/>
    <s v="||JAPAN||"/>
  </r>
  <r>
    <x v="0"/>
    <x v="478"/>
    <n v="4992496152904"/>
    <s v="GY 215/60R17 100HXL EfficientGrip RVF02"/>
    <n v="3123"/>
    <n v="6"/>
    <n v="0"/>
    <s v="Normal"/>
    <s v="B2C"/>
    <s v="||JAPAN||JAPAN"/>
  </r>
  <r>
    <x v="0"/>
    <x v="478"/>
    <n v="4992496152904"/>
    <s v="GY 215/60R17 100HXL EfficientGrip RVF02"/>
    <n v="2123"/>
    <n v="5"/>
    <n v="0"/>
    <s v="Normal"/>
    <s v="B2C"/>
    <s v="||JAPAN||JAPAN"/>
  </r>
  <r>
    <x v="0"/>
    <x v="478"/>
    <n v="4992496152904"/>
    <s v="GY 215/60R17 100HXL EfficientGrip RVF02"/>
    <n v="2623"/>
    <n v="8"/>
    <n v="0"/>
    <s v="Normal"/>
    <s v="B2C"/>
    <s v="||JAPAN||"/>
  </r>
  <r>
    <x v="0"/>
    <x v="479"/>
    <n v="4992496152973"/>
    <s v="GY 225/60R17 99H EfficientGrip RVF02"/>
    <n v="4123"/>
    <n v="4"/>
    <n v="0"/>
    <s v="Normal"/>
    <s v="B2C"/>
    <s v="||JAPAN||"/>
  </r>
  <r>
    <x v="0"/>
    <x v="479"/>
    <n v="4992496152973"/>
    <s v="GY 225/60R17 99H EfficientGrip RVF02"/>
    <n v="4023"/>
    <n v="4"/>
    <n v="0"/>
    <s v="Normal"/>
    <s v="B2C"/>
    <s v="||JAPAN||JAPAN"/>
  </r>
  <r>
    <x v="0"/>
    <x v="479"/>
    <n v="4992496152973"/>
    <s v="GY 225/60R17 99H EfficientGrip RVF02"/>
    <n v="4123"/>
    <n v="4"/>
    <n v="0"/>
    <s v="Normal"/>
    <s v="B2C"/>
    <s v="||JAPAN||"/>
  </r>
  <r>
    <x v="0"/>
    <x v="480"/>
    <n v="4992496152942"/>
    <s v="GY 215/55R17 98VXL EfficientGrip RVF02"/>
    <n v="1923"/>
    <n v="1"/>
    <n v="0"/>
    <s v="Normal"/>
    <s v="B2C"/>
    <s v="||JAPAN||"/>
  </r>
  <r>
    <x v="0"/>
    <x v="480"/>
    <n v="4992496152942"/>
    <s v="GY 215/55R17 98VXL EfficientGrip RVF02"/>
    <n v="3023"/>
    <n v="3"/>
    <n v="0"/>
    <s v="Normal"/>
    <s v="B2C"/>
    <s v="||JAPAN||JAPAN"/>
  </r>
  <r>
    <x v="0"/>
    <x v="480"/>
    <n v="4992496152942"/>
    <s v="GY 215/55R17 98VXL EfficientGrip RVF02"/>
    <n v="3023"/>
    <n v="3"/>
    <n v="0"/>
    <s v="Normal"/>
    <s v="B2C"/>
    <s v="||JAPAN||"/>
  </r>
  <r>
    <x v="0"/>
    <x v="480"/>
    <n v="4992496152942"/>
    <s v="GY 215/55R17 98VXL EfficientGrip RVF02"/>
    <n v="2323"/>
    <n v="4"/>
    <n v="0"/>
    <s v="Normal"/>
    <s v="B2C"/>
    <s v="||JAPAN||JAPAN"/>
  </r>
  <r>
    <x v="0"/>
    <x v="481"/>
    <n v="4992496153079"/>
    <s v="GY 205/50R17 93VXL EfficientGrip RVF02"/>
    <n v="2023"/>
    <n v="4"/>
    <n v="0"/>
    <s v="Normal"/>
    <s v="B2C"/>
    <s v="||JAPAN||JAPAN"/>
  </r>
  <r>
    <x v="0"/>
    <x v="481"/>
    <n v="4992496153079"/>
    <s v="GY 205/50R17 93VXL EfficientGrip RVF02"/>
    <n v="2023"/>
    <n v="4"/>
    <n v="0"/>
    <s v="Normal"/>
    <s v="B2C"/>
    <s v="||JAPAN||"/>
  </r>
  <r>
    <x v="0"/>
    <x v="482"/>
    <n v="4992496152898"/>
    <s v="GY 225/50R18 99VXL EfficientGrip RVF02"/>
    <n v="3923"/>
    <n v="4"/>
    <n v="0"/>
    <s v="Normal"/>
    <s v="B2C"/>
    <s v="||JAPAN||"/>
  </r>
  <r>
    <x v="0"/>
    <x v="482"/>
    <n v="4992496152898"/>
    <s v="GY 225/50R18 99VXL EfficientGrip RVF02"/>
    <n v="2923"/>
    <n v="8"/>
    <n v="0"/>
    <s v="Normal"/>
    <s v="B2C"/>
    <s v="||JAPAN||"/>
  </r>
  <r>
    <x v="0"/>
    <x v="482"/>
    <n v="4992496152898"/>
    <s v="GY 225/50R18 99VXL EfficientGrip RVF02"/>
    <n v="2823"/>
    <n v="6"/>
    <n v="0"/>
    <s v="Normal"/>
    <s v="B2C"/>
    <s v="||JAPAN||"/>
  </r>
  <r>
    <x v="0"/>
    <x v="483"/>
    <n v="4992496152843"/>
    <s v="GY 235/50R18 101WXL EfficientGrip RVF02"/>
    <n v="4323"/>
    <n v="16"/>
    <n v="0"/>
    <s v="Normal"/>
    <s v="B2C"/>
    <s v="||JAPAN||JAPAN"/>
  </r>
  <r>
    <x v="0"/>
    <x v="483"/>
    <n v="4992496152843"/>
    <s v="GY 235/50R18 101WXL EfficientGrip RVF02"/>
    <n v="4223"/>
    <n v="4"/>
    <n v="0"/>
    <s v="Normal"/>
    <s v="B2C"/>
    <s v="||JAPAN||"/>
  </r>
  <r>
    <x v="0"/>
    <x v="483"/>
    <n v="4992496152843"/>
    <s v="GY 235/50R18 101WXL EfficientGrip RVF02"/>
    <n v="4223"/>
    <n v="8"/>
    <n v="0"/>
    <s v="Normal"/>
    <s v="B2C"/>
    <s v="||JAPAN||JAPAN"/>
  </r>
  <r>
    <x v="0"/>
    <x v="484"/>
    <n v="4992496153215"/>
    <s v="GY 225/45R18 95WXL EfficientGrip RVF02"/>
    <n v="923"/>
    <n v="22"/>
    <n v="0"/>
    <s v="Normal"/>
    <s v="B2C"/>
    <s v="||JAPAN||JAPAN"/>
  </r>
  <r>
    <x v="0"/>
    <x v="485"/>
    <n v="4992496153208"/>
    <s v="GY 245/40R20 99WXL EfficientGrip RVF02"/>
    <n v="3823"/>
    <n v="12"/>
    <n v="0"/>
    <s v="Normal"/>
    <s v="B2C"/>
    <s v="||JAPAN||"/>
  </r>
  <r>
    <x v="0"/>
    <x v="486"/>
    <n v="4985009753668"/>
    <s v="MI 235/60R18 107HXL VOL CROSSCLIMATE2"/>
    <n v="823"/>
    <n v="1"/>
    <n v="0"/>
    <s v="Normal"/>
    <s v="B2C"/>
    <s v="||SPAIN||"/>
  </r>
  <r>
    <x v="0"/>
    <x v="486"/>
    <n v="4985009753668"/>
    <s v="MI 235/60R18 107HXL VOL CROSSCLIMATE2"/>
    <n v="823"/>
    <n v="7"/>
    <n v="0"/>
    <s v="Normal"/>
    <s v="B2C"/>
    <s v="||SPAIN||"/>
  </r>
  <r>
    <x v="0"/>
    <x v="487"/>
    <n v="4985009753347"/>
    <s v="MI 235/50R18 101YXL CROSSCLIMATE2"/>
    <n v="123"/>
    <n v="3"/>
    <n v="0"/>
    <s v="Normal"/>
    <s v="B2C"/>
    <s v="||SPAIN||SPAIN"/>
  </r>
  <r>
    <x v="0"/>
    <x v="487"/>
    <n v="4985009753347"/>
    <s v="MI 235/50R18 101YXL CROSSCLIMATE2"/>
    <n v="1223"/>
    <n v="9"/>
    <n v="0"/>
    <s v="Normal"/>
    <s v="B2C"/>
    <s v="||SPAIN||"/>
  </r>
  <r>
    <x v="0"/>
    <x v="168"/>
    <n v="4985009753255"/>
    <s v="MI 245/45R18 100YXL CROSSCLIMATE2"/>
    <n v="623"/>
    <n v="8"/>
    <n v="0"/>
    <s v="Normal"/>
    <s v="B2C"/>
    <s v="||SPAIN||SPAIN"/>
  </r>
  <r>
    <x v="0"/>
    <x v="168"/>
    <n v="4985009753255"/>
    <s v="MI 245/45R18 100YXL CROSSCLIMATE2"/>
    <n v="2523"/>
    <n v="2"/>
    <n v="0"/>
    <s v="Normal"/>
    <s v="B2C"/>
    <s v="||SPAIN||SPAIN"/>
  </r>
  <r>
    <x v="0"/>
    <x v="168"/>
    <n v="4985009753255"/>
    <s v="MI 245/45R18 100YXL CROSSCLIMATE2"/>
    <n v="2523"/>
    <n v="2"/>
    <n v="0"/>
    <s v="Normal"/>
    <s v="B2C"/>
    <s v="||SPAIN||SPAIN"/>
  </r>
  <r>
    <x v="0"/>
    <x v="488"/>
    <n v="4985009753095"/>
    <s v="MI 225/40R18 92YXL CROSSCLIMATE2"/>
    <n v="2623"/>
    <n v="10"/>
    <n v="0"/>
    <s v="Normal"/>
    <s v="B2C"/>
    <s v="||SPAIN||SPAIN"/>
  </r>
  <r>
    <x v="0"/>
    <x v="169"/>
    <n v="4985009753101"/>
    <s v="MI 235/40R18 95YXL CROSSCLIMATE2"/>
    <n v="3223"/>
    <n v="2"/>
    <n v="0"/>
    <s v="Normal"/>
    <s v="B2C"/>
    <s v="||SPAIN||"/>
  </r>
  <r>
    <x v="0"/>
    <x v="489"/>
    <n v="4985009753460"/>
    <s v="MI 185/60R15 88VXL CROSSCLIMATE2"/>
    <n v="3223"/>
    <n v="2"/>
    <n v="0"/>
    <s v="Normal"/>
    <s v="B2C"/>
    <s v="||GERMANY||GERMANY"/>
  </r>
  <r>
    <x v="0"/>
    <x v="490"/>
    <n v="4985009753644"/>
    <s v="MI 215/65R16 102VXL CROSSCLIMATE2"/>
    <n v="323"/>
    <n v="10"/>
    <n v="0"/>
    <s v="Normal"/>
    <s v="B2C"/>
    <s v="||ITALY||ITALY"/>
  </r>
  <r>
    <x v="0"/>
    <x v="490"/>
    <n v="4985009753644"/>
    <s v="MI 215/65R16 102VXL CROSSCLIMATE2"/>
    <n v="323"/>
    <n v="14"/>
    <n v="0"/>
    <s v="Normal"/>
    <s v="B2C"/>
    <s v="||ITALY||ITALY"/>
  </r>
  <r>
    <x v="0"/>
    <x v="491"/>
    <n v="4985009753491"/>
    <s v="MI 195/60R16 93HXL CROSSCLIMATE2"/>
    <n v="4123"/>
    <n v="2"/>
    <n v="0"/>
    <s v="Normal"/>
    <s v="B2C"/>
    <s v="||POLAND||POLAND"/>
  </r>
  <r>
    <x v="0"/>
    <x v="492"/>
    <n v="4985009753378"/>
    <s v="MI 195/55R16 91VXL CROSSCLIMATE2"/>
    <n v="3923"/>
    <n v="7"/>
    <n v="0"/>
    <s v="Normal"/>
    <s v="B2C"/>
    <s v="||ITALY||ITALY"/>
  </r>
  <r>
    <x v="0"/>
    <x v="493"/>
    <n v="4985009753385"/>
    <s v="MI 205/55R16 94VXL CROSSCLIMATE2"/>
    <n v="523"/>
    <n v="2"/>
    <n v="0"/>
    <s v="Normal"/>
    <s v="B2C"/>
    <s v="||ITALY||ITALY"/>
  </r>
  <r>
    <x v="0"/>
    <x v="174"/>
    <n v="4985009753170"/>
    <s v="MI 215/45R16 90VXL CROSSCLIMATE2"/>
    <n v="1723"/>
    <n v="12"/>
    <n v="0"/>
    <s v="Normal"/>
    <s v="B2C"/>
    <s v="||GERMANY||"/>
  </r>
  <r>
    <x v="0"/>
    <x v="494"/>
    <n v="4985009753538"/>
    <s v="MI 215/60R17 100VXL CROSSCLIMATE2"/>
    <n v="3223"/>
    <n v="3"/>
    <n v="0"/>
    <s v="Normal"/>
    <s v="B2C"/>
    <s v="||SPAIN||"/>
  </r>
  <r>
    <x v="0"/>
    <x v="494"/>
    <n v="4985009753538"/>
    <s v="MI 215/60R17 100VXL CROSSCLIMATE2"/>
    <n v="4123"/>
    <n v="4"/>
    <n v="0"/>
    <s v="Normal"/>
    <s v="B2C"/>
    <s v="||SPAIN||"/>
  </r>
  <r>
    <x v="0"/>
    <x v="494"/>
    <n v="4985009753538"/>
    <s v="MI 215/60R17 100VXL CROSSCLIMATE2"/>
    <n v="4023"/>
    <n v="4"/>
    <n v="0"/>
    <s v="Normal"/>
    <s v="B2C"/>
    <s v="||SPAIN||"/>
  </r>
  <r>
    <x v="0"/>
    <x v="495"/>
    <n v="4985009753415"/>
    <s v="MI 205/55R17 95VXL CROSSCLIMATE2"/>
    <n v="3723"/>
    <n v="2"/>
    <n v="0"/>
    <s v="Normal"/>
    <s v="B2C"/>
    <s v="||SERBIA||SERBIA"/>
  </r>
  <r>
    <x v="0"/>
    <x v="496"/>
    <n v="4985009753422"/>
    <s v="MI 215/55R17 98WXL CROSSCLIMATE2"/>
    <n v="3723"/>
    <n v="3"/>
    <n v="0"/>
    <s v="Normal"/>
    <s v="B2C"/>
    <s v="||SPAIN||SPAIN"/>
  </r>
  <r>
    <x v="0"/>
    <x v="497"/>
    <n v="4985009753439"/>
    <s v="MI 225/55R17 101YXL CROSSCLIMATE2"/>
    <n v="2823"/>
    <n v="4"/>
    <n v="0"/>
    <s v="Normal"/>
    <s v="B2C"/>
    <s v="||SPAIN||"/>
  </r>
  <r>
    <x v="0"/>
    <x v="497"/>
    <n v="4985009753439"/>
    <s v="MI 225/55R17 101YXL CROSSCLIMATE2"/>
    <n v="1423"/>
    <n v="4"/>
    <n v="0"/>
    <s v="Normal"/>
    <s v="B2C"/>
    <s v="||SPAIN||"/>
  </r>
  <r>
    <x v="0"/>
    <x v="498"/>
    <n v="4985009753316"/>
    <s v="MI 205/50R17 93WXL CROSSCLIMATE2"/>
    <n v="3823"/>
    <n v="4"/>
    <n v="0"/>
    <s v="Normal"/>
    <s v="B2C"/>
    <s v="||ITALY||ITALY"/>
  </r>
  <r>
    <x v="0"/>
    <x v="499"/>
    <n v="4985009753323"/>
    <s v="MI 215/50R17 95WXL CROSSCLIMATE2"/>
    <n v="3923"/>
    <n v="4"/>
    <n v="0"/>
    <s v="Normal"/>
    <s v="B2C"/>
    <s v="||GERMANY||"/>
  </r>
  <r>
    <x v="0"/>
    <x v="175"/>
    <n v="4985009753330"/>
    <s v="MI 225/50R17 98YXL CROSSCLIMATE2"/>
    <n v="523"/>
    <n v="20"/>
    <n v="0"/>
    <s v="Normal"/>
    <s v="B2C"/>
    <s v="||GERMANY||GERMANY"/>
  </r>
  <r>
    <x v="0"/>
    <x v="500"/>
    <n v="4985009753194"/>
    <s v="MI 215/45R17 91YXL CROSSCLIMATE2"/>
    <n v="2023"/>
    <n v="2"/>
    <n v="0"/>
    <s v="Normal"/>
    <s v="B2C"/>
    <s v="||ITALY||ITALY"/>
  </r>
  <r>
    <x v="0"/>
    <x v="500"/>
    <n v="4985009753194"/>
    <s v="MI 215/45R17 91YXL CROSSCLIMATE2"/>
    <n v="2123"/>
    <n v="5"/>
    <n v="0"/>
    <s v="Normal"/>
    <s v="B2C"/>
    <s v="||ITALY||"/>
  </r>
  <r>
    <x v="0"/>
    <x v="501"/>
    <n v="4985009753552"/>
    <s v="MI 175/65R15 88HXL CROSSCLIMATE2"/>
    <n v="3923"/>
    <n v="7"/>
    <n v="0"/>
    <s v="Normal"/>
    <s v="B2C"/>
    <s v="||POLAND||"/>
  </r>
  <r>
    <x v="0"/>
    <x v="502"/>
    <n v="4985009753507"/>
    <s v="MI 205/60R16 96VXL CROSSCLIMATE2"/>
    <n v="3123"/>
    <n v="1"/>
    <n v="0"/>
    <s v="Normal"/>
    <s v="B2C"/>
    <s v="||GERMANY||GERMANY"/>
  </r>
  <r>
    <x v="0"/>
    <x v="503"/>
    <n v="4985009756126"/>
    <s v="MI 215/70R16 100H TL CROSS CLIMATE SUV"/>
    <n v="3523"/>
    <n v="2"/>
    <n v="0"/>
    <s v="Normal"/>
    <s v="B2C"/>
    <s v="||FRANCE||FRANCE"/>
  </r>
  <r>
    <x v="0"/>
    <x v="503"/>
    <n v="4985009756126"/>
    <s v="MI 215/70R16 100H TL CROSS CLIMATE SUV"/>
    <n v="823"/>
    <n v="1"/>
    <n v="0"/>
    <s v="Normal"/>
    <s v="B2C"/>
    <s v="||FRANCE||FRANCE"/>
  </r>
  <r>
    <x v="0"/>
    <x v="504"/>
    <s v="4992496140208-2055516139384"/>
    <s v="GY 205/55R16 91V EffiGrip ECO EG01特"/>
    <n v="4723"/>
    <n v="6"/>
    <n v="0"/>
    <s v="Normal"/>
    <s v="B2C"/>
    <s v="||JAPAN||JAPAN"/>
  </r>
  <r>
    <x v="0"/>
    <x v="504"/>
    <s v="4992496140208-2055516139384"/>
    <s v="GY 205/55R16 91V EffiGrip ECO EG01特"/>
    <n v="4723"/>
    <n v="28"/>
    <n v="0"/>
    <s v="Normal"/>
    <s v="B2C"/>
    <s v="||JAPAN||JAPAN"/>
  </r>
  <r>
    <x v="0"/>
    <x v="505"/>
    <s v="4992496140079-2056515139382"/>
    <s v="GY 205/65R15 94H EffiGrip ECO EG01特"/>
    <n v="3823"/>
    <n v="28"/>
    <n v="0"/>
    <s v="Normal"/>
    <s v="B2C"/>
    <s v="||JAPAN||"/>
  </r>
  <r>
    <x v="0"/>
    <x v="506"/>
    <n v="4985009700075"/>
    <s v="MI 245/50R18 100W PRIMACY4（PCY4）"/>
    <n v="123"/>
    <n v="1"/>
    <n v="0"/>
    <s v="Normal"/>
    <s v="B2C"/>
    <s v="||THAI||THAI"/>
  </r>
  <r>
    <x v="0"/>
    <x v="506"/>
    <n v="4985009700075"/>
    <s v="MI 245/50R18 100W PRIMACY4（PCY4）"/>
    <n v="2723"/>
    <n v="18"/>
    <n v="0"/>
    <s v="Normal"/>
    <s v="B2C"/>
    <s v="||THAI||"/>
  </r>
  <r>
    <x v="0"/>
    <x v="179"/>
    <n v="4985009755587"/>
    <s v="MI 185/65R14 90HXL CrCLIMATE+"/>
    <n v="1623"/>
    <n v="2"/>
    <n v="0"/>
    <s v="Normal"/>
    <s v="B2C"/>
    <s v="||POLAND||"/>
  </r>
  <r>
    <x v="0"/>
    <x v="507"/>
    <n v="4985009689196"/>
    <s v="MI 245/40ZR20 (99Y)XL PILOT SPORT 4 S"/>
    <n v="2623"/>
    <n v="2"/>
    <n v="0"/>
    <s v="Normal"/>
    <s v="B2C"/>
    <s v="||USA||USA"/>
  </r>
  <r>
    <x v="0"/>
    <x v="507"/>
    <n v="4985009689196"/>
    <s v="MI 245/40ZR20 (99Y)XL PILOT SPORT 4 S"/>
    <n v="2823"/>
    <n v="1"/>
    <n v="0"/>
    <s v="Normal"/>
    <s v="B2C"/>
    <s v="||USA||USA"/>
  </r>
  <r>
    <x v="0"/>
    <x v="507"/>
    <n v="4985009689196"/>
    <s v="MI 245/40ZR20 (99Y)XL PILOT SPORT 4 S"/>
    <n v="2523"/>
    <n v="1"/>
    <n v="0"/>
    <s v="Normal"/>
    <s v="B2C"/>
    <s v="||USA||USA"/>
  </r>
  <r>
    <x v="0"/>
    <x v="508"/>
    <n v="4985009701140"/>
    <s v="MI 195/60R15 92VXL PRIMACY4"/>
    <n v="3823"/>
    <n v="6"/>
    <n v="0"/>
    <s v="Normal"/>
    <s v="B2C"/>
    <s v="||THAI||"/>
  </r>
  <r>
    <x v="0"/>
    <x v="508"/>
    <n v="4985009701140"/>
    <s v="MI 195/60R15 92VXL PRIMACY4"/>
    <n v="3123"/>
    <n v="6"/>
    <n v="0"/>
    <s v="Normal"/>
    <s v="B2C"/>
    <s v="||THAI||THAI"/>
  </r>
  <r>
    <x v="0"/>
    <x v="509"/>
    <n v="4985009689264"/>
    <s v="MI 285/30ZR20 (99Y)XL PILOT SPORT 4 S"/>
    <n v="2023"/>
    <n v="2"/>
    <n v="0"/>
    <s v="Normal"/>
    <s v="B2C"/>
    <s v="||USA||"/>
  </r>
  <r>
    <x v="0"/>
    <x v="510"/>
    <n v="4985009683040"/>
    <s v="MI 215/45R17 91YXL PS4S"/>
    <n v="923"/>
    <n v="1"/>
    <n v="0"/>
    <s v="Normal"/>
    <s v="B2C"/>
    <s v="||USA||USA"/>
  </r>
  <r>
    <x v="0"/>
    <x v="510"/>
    <n v="4985009683040"/>
    <s v="MI 215/45R17 91YXL PS4S"/>
    <n v="923"/>
    <n v="4"/>
    <n v="0"/>
    <s v="Normal"/>
    <s v="B2C"/>
    <s v="||USA||"/>
  </r>
  <r>
    <x v="0"/>
    <x v="510"/>
    <n v="4985009683040"/>
    <s v="MI 215/45R17 91YXL PS4S"/>
    <n v="2023"/>
    <n v="3"/>
    <n v="0"/>
    <s v="Normal"/>
    <s v="B2C"/>
    <s v="||USA||"/>
  </r>
  <r>
    <x v="0"/>
    <x v="511"/>
    <n v="4985009693025"/>
    <s v="MI 225/50R16 92Y PS4"/>
    <n v="2823"/>
    <n v="12"/>
    <n v="0"/>
    <s v="Normal"/>
    <s v="B2C"/>
    <s v="||SPAIN||SPAIN"/>
  </r>
  <r>
    <x v="0"/>
    <x v="512"/>
    <n v="4985009683057"/>
    <s v="MI 225/45R17 94YXL PS4S"/>
    <n v="723"/>
    <n v="6"/>
    <n v="0"/>
    <s v="Normal"/>
    <s v="B2C"/>
    <s v="||USA||"/>
  </r>
  <r>
    <x v="0"/>
    <x v="513"/>
    <n v="4992496155264"/>
    <s v="GY 165/65R15 81H VEC 4SEASONS HB"/>
    <n v="5123"/>
    <n v="4"/>
    <n v="0"/>
    <s v="Normal"/>
    <s v="B2C"/>
    <s v="||JAPAN||"/>
  </r>
  <r>
    <x v="0"/>
    <x v="514"/>
    <n v="4992496155288"/>
    <s v="GY 185/55R16 83H VEC 4SEASONS HB"/>
    <n v="4623"/>
    <n v="16"/>
    <n v="0"/>
    <s v="Normal"/>
    <s v="B2C"/>
    <s v="||JAPAN||JAPAN"/>
  </r>
  <r>
    <x v="0"/>
    <x v="515"/>
    <n v="4992496155295"/>
    <s v="GY 185/60R16 86H VEC 4SEASONS HB"/>
    <n v="4623"/>
    <n v="16"/>
    <n v="0"/>
    <s v="Normal"/>
    <s v="B2C"/>
    <s v="||JAPAN||"/>
  </r>
  <r>
    <x v="0"/>
    <x v="180"/>
    <n v="4992496155233"/>
    <s v="GY 195/60R17 90H VEC 4SEASONS HB"/>
    <n v="823"/>
    <n v="4"/>
    <n v="0"/>
    <s v="Normal"/>
    <s v="B2C"/>
    <s v="||JAPAN||"/>
  </r>
  <r>
    <x v="0"/>
    <x v="516"/>
    <n v="4992496155226"/>
    <s v="GY 195/65R16 92H VEC 4SEASONS HB"/>
    <n v="623"/>
    <n v="4"/>
    <n v="0"/>
    <s v="Normal"/>
    <s v="B2C"/>
    <s v="||JAPAN||"/>
  </r>
  <r>
    <x v="0"/>
    <x v="517"/>
    <n v="4992496155257"/>
    <s v="GY 205/55R17 95H XL VEC 4SEASONS HB"/>
    <n v="723"/>
    <n v="8"/>
    <n v="0"/>
    <s v="Normal"/>
    <s v="B2C"/>
    <s v="||JAPAN||"/>
  </r>
  <r>
    <x v="0"/>
    <x v="517"/>
    <n v="4992496155257"/>
    <s v="GY 205/55R17 95H XL VEC 4SEASONS HB"/>
    <n v="4123"/>
    <n v="4"/>
    <n v="0"/>
    <s v="Normal"/>
    <s v="B2C"/>
    <s v="||JAPAN||"/>
  </r>
  <r>
    <x v="0"/>
    <x v="518"/>
    <n v="4992496155271"/>
    <s v="GY 215/50R18 92H VEC 4SEASONS HB"/>
    <n v="4523"/>
    <n v="13"/>
    <n v="0"/>
    <s v="Normal"/>
    <s v="B2C"/>
    <s v="||JAPAN||"/>
  </r>
  <r>
    <x v="0"/>
    <x v="518"/>
    <n v="4992496155271"/>
    <s v="GY 215/50R18 92H VEC 4SEASONS HB"/>
    <n v="4023"/>
    <n v="4"/>
    <n v="0"/>
    <s v="Normal"/>
    <s v="B2C"/>
    <s v="||JAPAN||JAPAN"/>
  </r>
  <r>
    <x v="0"/>
    <x v="518"/>
    <n v="4992496155271"/>
    <s v="GY 215/50R18 92H VEC 4SEASONS HB"/>
    <n v="4023"/>
    <n v="3"/>
    <n v="0"/>
    <s v="Normal"/>
    <s v="B2C"/>
    <s v="||JAPAN||"/>
  </r>
  <r>
    <x v="0"/>
    <x v="519"/>
    <n v="4992496155301"/>
    <s v="GY 215/55R18 95H VEC 4SEASONS HB"/>
    <n v="5023"/>
    <n v="8"/>
    <n v="0"/>
    <s v="Normal"/>
    <s v="B2C"/>
    <s v="||JAPAN||"/>
  </r>
  <r>
    <x v="0"/>
    <x v="519"/>
    <n v="4992496155301"/>
    <s v="GY 215/55R18 95H VEC 4SEASONS HB"/>
    <n v="5023"/>
    <n v="4"/>
    <n v="0"/>
    <s v="Normal"/>
    <s v="B2C"/>
    <s v="||JAPAN||"/>
  </r>
  <r>
    <x v="0"/>
    <x v="519"/>
    <n v="4992496155301"/>
    <s v="GY 215/55R18 95H VEC 4SEASONS HB"/>
    <n v="4123"/>
    <n v="4"/>
    <n v="0"/>
    <s v="Normal"/>
    <s v="B2C"/>
    <s v="||JAPAN||"/>
  </r>
  <r>
    <x v="0"/>
    <x v="519"/>
    <n v="4992496155301"/>
    <s v="GY 215/55R18 95H VEC 4SEASONS HB"/>
    <n v="4123"/>
    <n v="8"/>
    <n v="0"/>
    <s v="Normal"/>
    <s v="B2C"/>
    <s v="||JAPAN||"/>
  </r>
  <r>
    <x v="0"/>
    <x v="182"/>
    <n v="4985009701805"/>
    <s v="MI 245/40R18 93H PRIMACY4（PCY4）"/>
    <n v="1823"/>
    <n v="2"/>
    <n v="0"/>
    <s v="Normal"/>
    <s v="B2C"/>
    <s v="||SPAIN||SPAIN"/>
  </r>
  <r>
    <x v="0"/>
    <x v="520"/>
    <n v="4992496096659"/>
    <s v="GY 215/65R16 98H EAGLE LS EXE特"/>
    <n v="3223"/>
    <n v="7"/>
    <n v="0"/>
    <s v="Normal"/>
    <s v="B2C"/>
    <s v="||JAPAN||JAPAN"/>
  </r>
  <r>
    <x v="0"/>
    <x v="520"/>
    <n v="4992496096659"/>
    <s v="GY 215/65R16 98H EAGLE LS EXE特"/>
    <n v="3123"/>
    <n v="19"/>
    <n v="0"/>
    <s v="Normal"/>
    <s v="B2C"/>
    <s v="||JAPAN||JAPAN"/>
  </r>
  <r>
    <x v="0"/>
    <x v="521"/>
    <n v="4985009708019"/>
    <s v="MI 205/40R17 84YXL PILOT SPORT 5"/>
    <n v="3823"/>
    <n v="3"/>
    <n v="0"/>
    <s v="Normal"/>
    <s v="B2C"/>
    <s v="||ITALY||"/>
  </r>
  <r>
    <x v="0"/>
    <x v="522"/>
    <n v="4985009708026"/>
    <s v="MI 205/45R17 88YXL PILOT SPORT 5"/>
    <n v="2023"/>
    <n v="1"/>
    <n v="0"/>
    <s v="Normal"/>
    <s v="B2C"/>
    <s v="||GERMANY||GERMANY"/>
  </r>
  <r>
    <x v="0"/>
    <x v="523"/>
    <n v="4985009708118"/>
    <s v="MI 215/40R18 89YXL PILOT SPORT 5"/>
    <n v="3923"/>
    <n v="4"/>
    <n v="0"/>
    <s v="Normal"/>
    <s v="B2C"/>
    <s v="||THAI||"/>
  </r>
  <r>
    <x v="0"/>
    <x v="523"/>
    <n v="4985009708118"/>
    <s v="MI 215/40R18 89YXL PILOT SPORT 5"/>
    <n v="4123"/>
    <n v="8"/>
    <n v="0"/>
    <s v="Normal"/>
    <s v="B2C"/>
    <s v="||THAI||"/>
  </r>
  <r>
    <x v="0"/>
    <x v="524"/>
    <n v="4985009708033"/>
    <s v="MI 215/45R17 91YXL PILOT SPORT 5"/>
    <n v="1723"/>
    <n v="25"/>
    <n v="0"/>
    <s v="Normal"/>
    <s v="B2C"/>
    <s v="||GERMANY||GERMANY"/>
  </r>
  <r>
    <x v="0"/>
    <x v="524"/>
    <n v="4985009708033"/>
    <s v="MI 215/45R17 91YXL PILOT SPORT 5"/>
    <n v="1923"/>
    <n v="3"/>
    <n v="0"/>
    <s v="Normal"/>
    <s v="B2C"/>
    <s v="||GERMANY||GERMANY"/>
  </r>
  <r>
    <x v="0"/>
    <x v="525"/>
    <n v="4985009708125"/>
    <s v="MI 215/45R18 93YXL PILOT SPORT 5"/>
    <n v="2723"/>
    <n v="1"/>
    <n v="0"/>
    <s v="Normal"/>
    <s v="B2C"/>
    <s v="||SPAIN||SPAIN"/>
  </r>
  <r>
    <x v="0"/>
    <x v="525"/>
    <n v="4985009708125"/>
    <s v="MI 215/45R18 93YXL PILOT SPORT 5"/>
    <n v="3023"/>
    <n v="12"/>
    <n v="0"/>
    <s v="Normal"/>
    <s v="B2C"/>
    <s v="||SPAIN||SPAIN"/>
  </r>
  <r>
    <x v="0"/>
    <x v="525"/>
    <n v="4985009708125"/>
    <s v="MI 215/45R18 93YXL PILOT SPORT 5"/>
    <n v="3423"/>
    <n v="9"/>
    <n v="0"/>
    <s v="Normal"/>
    <s v="B2C"/>
    <s v="||SPAIN||"/>
  </r>
  <r>
    <x v="0"/>
    <x v="526"/>
    <n v="4985009708040"/>
    <s v="MI 215/55R17 98YXL PILOT SPORT 5"/>
    <n v="3123"/>
    <n v="4"/>
    <n v="0"/>
    <s v="Normal"/>
    <s v="B2C"/>
    <s v="||THAI||THAI"/>
  </r>
  <r>
    <x v="0"/>
    <x v="526"/>
    <n v="4985009708040"/>
    <s v="MI 215/55R17 98YXL PILOT SPORT 5"/>
    <n v="2423"/>
    <n v="4"/>
    <n v="0"/>
    <s v="Normal"/>
    <s v="B2C"/>
    <s v="||THAI||THAI"/>
  </r>
  <r>
    <x v="0"/>
    <x v="526"/>
    <n v="4985009708040"/>
    <s v="MI 215/55R17 98YXL PILOT SPORT 5"/>
    <n v="2723"/>
    <n v="8"/>
    <n v="0"/>
    <s v="Normal"/>
    <s v="B2C"/>
    <s v="||THAI||THAI"/>
  </r>
  <r>
    <x v="0"/>
    <x v="527"/>
    <n v="4985009708132"/>
    <s v="MI 225/40R18 92YXL PILOT SPORT 5"/>
    <n v="1923"/>
    <n v="4"/>
    <n v="0"/>
    <s v="Normal"/>
    <s v="B2C"/>
    <s v="||THAI||THAI"/>
  </r>
  <r>
    <x v="0"/>
    <x v="527"/>
    <n v="4985009708132"/>
    <s v="MI 225/40R18 92YXL PILOT SPORT 5"/>
    <n v="2023"/>
    <n v="8"/>
    <n v="0"/>
    <s v="Normal"/>
    <s v="B2C"/>
    <s v="||THAI||THAI"/>
  </r>
  <r>
    <x v="0"/>
    <x v="527"/>
    <n v="4985009708132"/>
    <s v="MI 225/40R18 92YXL PILOT SPORT 5"/>
    <n v="2923"/>
    <n v="2"/>
    <n v="0"/>
    <s v="Normal"/>
    <s v="B2C"/>
    <s v="||THAI||"/>
  </r>
  <r>
    <x v="0"/>
    <x v="528"/>
    <n v="4985009708279"/>
    <s v="MI 225/40R19 93YXL PILOT SPORT 5"/>
    <n v="2523"/>
    <n v="10"/>
    <n v="0"/>
    <s v="Normal"/>
    <s v="B2C"/>
    <s v="||SPAIN||SPAIN"/>
  </r>
  <r>
    <x v="0"/>
    <x v="185"/>
    <n v="4985009708057"/>
    <s v="MI 225/45R17 94YXL PILOT SPORT 5"/>
    <n v="1923"/>
    <n v="10"/>
    <n v="0"/>
    <s v="Normal"/>
    <s v="B2C"/>
    <s v="||THAI||THAI"/>
  </r>
  <r>
    <x v="0"/>
    <x v="185"/>
    <n v="4985009708057"/>
    <s v="MI 225/45R17 94YXL PILOT SPORT 5"/>
    <n v="2223"/>
    <n v="4"/>
    <n v="0"/>
    <s v="Normal"/>
    <s v="B2C"/>
    <s v="||THAI||"/>
  </r>
  <r>
    <x v="0"/>
    <x v="185"/>
    <n v="4985009708057"/>
    <s v="MI 225/45R17 94YXL PILOT SPORT 5"/>
    <n v="1923"/>
    <n v="6"/>
    <n v="0"/>
    <s v="Normal"/>
    <s v="B2C"/>
    <s v="||THAI||THAI"/>
  </r>
  <r>
    <x v="0"/>
    <x v="529"/>
    <n v="4985009708149"/>
    <s v="MI 225/45R18 95YXL PILOT SPORT 5"/>
    <n v="4123"/>
    <n v="10"/>
    <n v="0"/>
    <s v="Normal"/>
    <s v="B2C"/>
    <s v="||THAI||"/>
  </r>
  <r>
    <x v="0"/>
    <x v="529"/>
    <n v="4985009708149"/>
    <s v="MI 225/45R18 95YXL PILOT SPORT 5"/>
    <n v="4123"/>
    <n v="28"/>
    <n v="0"/>
    <s v="Normal"/>
    <s v="B2C"/>
    <s v="||THAI||"/>
  </r>
  <r>
    <x v="0"/>
    <x v="530"/>
    <n v="4985009708491"/>
    <s v="MI 225/45R19 96YXL PILOT SPORT 5"/>
    <n v="3823"/>
    <n v="7"/>
    <n v="0"/>
    <s v="Normal"/>
    <s v="B2C"/>
    <s v="||SPAIN||"/>
  </r>
  <r>
    <x v="0"/>
    <x v="530"/>
    <n v="4985009708491"/>
    <s v="MI 225/45R19 96YXL PILOT SPORT 5"/>
    <n v="4023"/>
    <n v="1"/>
    <n v="0"/>
    <s v="Normal"/>
    <s v="B2C"/>
    <s v="||SPAIN||"/>
  </r>
  <r>
    <x v="0"/>
    <x v="531"/>
    <n v="4985009708064"/>
    <s v="MI 225/50R17 98YXL PILOT SPORT 5"/>
    <n v="3023"/>
    <n v="3"/>
    <n v="0"/>
    <s v="Normal"/>
    <s v="B2C"/>
    <s v="||THAI||"/>
  </r>
  <r>
    <x v="0"/>
    <x v="531"/>
    <n v="4985009708064"/>
    <s v="MI 225/50R17 98YXL PILOT SPORT 5"/>
    <n v="723"/>
    <n v="4"/>
    <n v="0"/>
    <s v="Normal"/>
    <s v="B2C"/>
    <s v="||THAI||THAI"/>
  </r>
  <r>
    <x v="0"/>
    <x v="531"/>
    <n v="4985009708064"/>
    <s v="MI 225/50R17 98YXL PILOT SPORT 5"/>
    <n v="3023"/>
    <n v="8"/>
    <n v="0"/>
    <s v="Normal"/>
    <s v="B2C"/>
    <s v="||THAI||"/>
  </r>
  <r>
    <x v="0"/>
    <x v="532"/>
    <n v="4985009708071"/>
    <s v="MI 225/55R17 101YXL PILOT SPORT 5"/>
    <n v="2823"/>
    <n v="4"/>
    <n v="0"/>
    <s v="Normal"/>
    <s v="B2C"/>
    <s v="||CHINA||"/>
  </r>
  <r>
    <x v="0"/>
    <x v="533"/>
    <n v="4985009708286"/>
    <s v="MI 235/35R19 91YXL PILOT SPORT 5"/>
    <n v="4323"/>
    <n v="4"/>
    <n v="0"/>
    <s v="Normal"/>
    <s v="B2C"/>
    <s v="||CHINA||"/>
  </r>
  <r>
    <x v="0"/>
    <x v="533"/>
    <n v="4985009708286"/>
    <s v="MI 235/35R19 91YXL PILOT SPORT 5"/>
    <n v="2523"/>
    <n v="1"/>
    <n v="0"/>
    <s v="Normal"/>
    <s v="B2C"/>
    <s v="||CHINA||"/>
  </r>
  <r>
    <x v="0"/>
    <x v="533"/>
    <n v="4985009708286"/>
    <s v="MI 235/35R19 91YXL PILOT SPORT 5"/>
    <n v="2423"/>
    <n v="3"/>
    <n v="0"/>
    <s v="Normal"/>
    <s v="B2C"/>
    <s v="||CHINA||CHINA"/>
  </r>
  <r>
    <x v="0"/>
    <x v="534"/>
    <n v="4985009708156"/>
    <s v="MI 235/40R18 95YXL PILOT SPORT 5"/>
    <n v="3423"/>
    <n v="8"/>
    <n v="0"/>
    <s v="Normal"/>
    <s v="B2C"/>
    <s v="||THAI||THAI"/>
  </r>
  <r>
    <x v="0"/>
    <x v="534"/>
    <n v="4985009708156"/>
    <s v="MI 235/40R18 95YXL PILOT SPORT 5"/>
    <n v="4223"/>
    <n v="2"/>
    <n v="0"/>
    <s v="Normal"/>
    <s v="B2C"/>
    <s v="||THAI||"/>
  </r>
  <r>
    <x v="0"/>
    <x v="535"/>
    <n v="4985009708293"/>
    <s v="MI 235/40R19 96YXL PILOT SPORT 5"/>
    <n v="1823"/>
    <n v="3"/>
    <n v="0"/>
    <s v="Normal"/>
    <s v="B2C"/>
    <s v="||SPAIN||SPAIN"/>
  </r>
  <r>
    <x v="0"/>
    <x v="535"/>
    <n v="4985009708293"/>
    <s v="MI 235/40R19 96YXL PILOT SPORT 5"/>
    <n v="823"/>
    <n v="4"/>
    <n v="0"/>
    <s v="Normal"/>
    <s v="B2C"/>
    <s v="||SPAIN||"/>
  </r>
  <r>
    <x v="0"/>
    <x v="535"/>
    <n v="4985009708293"/>
    <s v="MI 235/40R19 96YXL PILOT SPORT 5"/>
    <n v="3523"/>
    <n v="2"/>
    <n v="0"/>
    <s v="Normal"/>
    <s v="B2C"/>
    <s v="||SPAIN||"/>
  </r>
  <r>
    <x v="0"/>
    <x v="535"/>
    <n v="4985009708293"/>
    <s v="MI 235/40R19 96YXL PILOT SPORT 5"/>
    <n v="2823"/>
    <n v="3"/>
    <n v="0"/>
    <s v="Normal"/>
    <s v="B2C"/>
    <s v="||SPAIN||SPAIN"/>
  </r>
  <r>
    <x v="0"/>
    <x v="536"/>
    <n v="4985009708163"/>
    <s v="MI 235/45R18 98YXL PILOT SPORT 5"/>
    <n v="4723"/>
    <n v="22"/>
    <n v="0"/>
    <s v="Normal"/>
    <s v="B2C"/>
    <s v="||THAI||"/>
  </r>
  <r>
    <x v="0"/>
    <x v="537"/>
    <n v="4985009708170"/>
    <s v="MI 235/50R18 101YXL PILOT SPORT 5"/>
    <n v="723"/>
    <n v="5"/>
    <n v="0"/>
    <s v="Normal"/>
    <s v="B2C"/>
    <s v="||CHINA||CHINA"/>
  </r>
  <r>
    <x v="0"/>
    <x v="538"/>
    <n v="4985009708187"/>
    <s v="MI 245/35R18 92YXL PILOT SPORT 5"/>
    <n v="2723"/>
    <n v="2"/>
    <n v="0"/>
    <s v="Normal"/>
    <s v="B2C"/>
    <s v="||SPAIN||"/>
  </r>
  <r>
    <x v="0"/>
    <x v="538"/>
    <n v="4985009708187"/>
    <s v="MI 245/35R18 92YXL PILOT SPORT 5"/>
    <n v="1823"/>
    <n v="2"/>
    <n v="0"/>
    <s v="Normal"/>
    <s v="B2C"/>
    <s v="||SPAIN||"/>
  </r>
  <r>
    <x v="0"/>
    <x v="538"/>
    <n v="4985009708187"/>
    <s v="MI 245/35R18 92YXL PILOT SPORT 5"/>
    <n v="1923"/>
    <n v="6"/>
    <n v="0"/>
    <s v="Normal"/>
    <s v="B2C"/>
    <s v="||SPAIN||SPAIN"/>
  </r>
  <r>
    <x v="0"/>
    <x v="539"/>
    <n v="4985009708316"/>
    <s v="MI 245/35R19 93YXL PILOT SPORT 5"/>
    <n v="1723"/>
    <n v="3"/>
    <n v="0"/>
    <s v="Normal"/>
    <s v="B2C"/>
    <s v="||CHINA||CHINA"/>
  </r>
  <r>
    <x v="0"/>
    <x v="539"/>
    <n v="4985009708316"/>
    <s v="MI 245/35R19 93YXL PILOT SPORT 5"/>
    <n v="3523"/>
    <n v="10"/>
    <n v="0"/>
    <s v="Normal"/>
    <s v="B2C"/>
    <s v="||CHINA||CHINA"/>
  </r>
  <r>
    <x v="0"/>
    <x v="540"/>
    <n v="4985009708088"/>
    <s v="MI 245/40R17 95YXL PILOT SPORT 5"/>
    <n v="3223"/>
    <n v="2"/>
    <n v="0"/>
    <s v="Normal"/>
    <s v="B2C"/>
    <s v="||GERMANY||"/>
  </r>
  <r>
    <x v="0"/>
    <x v="540"/>
    <n v="4985009708088"/>
    <s v="MI 245/40R17 95YXL PILOT SPORT 5"/>
    <n v="3123"/>
    <n v="8"/>
    <n v="0"/>
    <s v="Normal"/>
    <s v="B2C"/>
    <s v="||GERMANY||"/>
  </r>
  <r>
    <x v="0"/>
    <x v="540"/>
    <n v="4985009708088"/>
    <s v="MI 245/40R17 95YXL PILOT SPORT 5"/>
    <n v="3123"/>
    <n v="6"/>
    <n v="0"/>
    <s v="Normal"/>
    <s v="B2C"/>
    <s v="||GERMANY||"/>
  </r>
  <r>
    <x v="0"/>
    <x v="540"/>
    <n v="4985009708088"/>
    <s v="MI 245/40R17 95YXL PILOT SPORT 5"/>
    <n v="3223"/>
    <n v="2"/>
    <n v="0"/>
    <s v="Normal"/>
    <s v="B2C"/>
    <s v="||GERMANY||"/>
  </r>
  <r>
    <x v="0"/>
    <x v="541"/>
    <n v="4985009708194"/>
    <s v="MI 245/40R18 97YXL PILOT SPORT 5"/>
    <n v="923"/>
    <n v="20"/>
    <n v="0"/>
    <s v="Normal"/>
    <s v="B2C"/>
    <s v="||THAI||THAI"/>
  </r>
  <r>
    <x v="0"/>
    <x v="541"/>
    <n v="4985009708194"/>
    <s v="MI 245/40R18 97YXL PILOT SPORT 5"/>
    <n v="923"/>
    <n v="4"/>
    <n v="0"/>
    <s v="Normal"/>
    <s v="B2C"/>
    <s v="||THAI||THAI"/>
  </r>
  <r>
    <x v="0"/>
    <x v="542"/>
    <n v="4985009708323"/>
    <s v="MI 245/40R19 98YXL PILOT SPORT 5"/>
    <n v="3323"/>
    <n v="6"/>
    <n v="0"/>
    <s v="Normal"/>
    <s v="B2C"/>
    <s v="||THAI||"/>
  </r>
  <r>
    <x v="0"/>
    <x v="542"/>
    <n v="4985009708323"/>
    <s v="MI 245/40R19 98YXL PILOT SPORT 5"/>
    <n v="3523"/>
    <n v="8"/>
    <n v="0"/>
    <s v="Normal"/>
    <s v="B2C"/>
    <s v="||THAI||"/>
  </r>
  <r>
    <x v="0"/>
    <x v="543"/>
    <n v="4985009708095"/>
    <s v="MI 245/45R17 99YXL PILOT SPORT 5"/>
    <n v="2223"/>
    <n v="4"/>
    <n v="0"/>
    <s v="Normal"/>
    <s v="B2C"/>
    <s v="||THAI||THAI"/>
  </r>
  <r>
    <x v="0"/>
    <x v="186"/>
    <n v="4985009708200"/>
    <s v="MI 245/45R18 100YXL PILOT SPORT 5"/>
    <n v="3323"/>
    <n v="2"/>
    <n v="0"/>
    <s v="Normal"/>
    <s v="B2C"/>
    <s v="||THAI||THAI"/>
  </r>
  <r>
    <x v="0"/>
    <x v="544"/>
    <n v="4985009708217"/>
    <s v="MI 255/35R18 94YXL PILOT SPORT 5"/>
    <n v="2923"/>
    <n v="4"/>
    <n v="0"/>
    <s v="Normal"/>
    <s v="B2C"/>
    <s v="||SERBIA||SERBIA"/>
  </r>
  <r>
    <x v="0"/>
    <x v="544"/>
    <n v="4985009708217"/>
    <s v="MI 255/35R18 94YXL PILOT SPORT 5"/>
    <n v="2923"/>
    <n v="4"/>
    <n v="0"/>
    <s v="Normal"/>
    <s v="B2C"/>
    <s v="||SERBIA||SERBIA"/>
  </r>
  <r>
    <x v="0"/>
    <x v="544"/>
    <n v="4985009708217"/>
    <s v="MI 255/35R18 94YXL PILOT SPORT 5"/>
    <n v="2923"/>
    <n v="2"/>
    <n v="0"/>
    <s v="Normal"/>
    <s v="B2C"/>
    <s v="||SERBIA||SERBIA"/>
  </r>
  <r>
    <x v="0"/>
    <x v="544"/>
    <n v="4985009708217"/>
    <s v="MI 255/35R18 94YXL PILOT SPORT 5"/>
    <n v="3423"/>
    <n v="4"/>
    <n v="0"/>
    <s v="Normal"/>
    <s v="B2C"/>
    <s v="||SERBIA||"/>
  </r>
  <r>
    <x v="0"/>
    <x v="545"/>
    <n v="4985009708347"/>
    <s v="MI 255/35R19 96YXL PILOT SPORT 5"/>
    <n v="4623"/>
    <n v="6"/>
    <n v="0"/>
    <s v="Normal"/>
    <s v="B2C"/>
    <s v="||THAI||THAI"/>
  </r>
  <r>
    <x v="0"/>
    <x v="545"/>
    <n v="4985009708347"/>
    <s v="MI 255/35R19 96YXL PILOT SPORT 5"/>
    <n v="3823"/>
    <n v="2"/>
    <n v="0"/>
    <s v="Normal"/>
    <s v="B2C"/>
    <s v="||THAI||"/>
  </r>
  <r>
    <x v="0"/>
    <x v="545"/>
    <n v="4985009708347"/>
    <s v="MI 255/35R19 96YXL PILOT SPORT 5"/>
    <n v="3923"/>
    <n v="6"/>
    <n v="0"/>
    <s v="Normal"/>
    <s v="B2C"/>
    <s v="||THAI||"/>
  </r>
  <r>
    <x v="0"/>
    <x v="546"/>
    <n v="4985009708224"/>
    <s v="MI 255/40R18 99YXL PILOT SPORT 5"/>
    <n v="1423"/>
    <n v="3"/>
    <n v="0"/>
    <s v="Normal"/>
    <s v="B2C"/>
    <s v="||THAI||THAI"/>
  </r>
  <r>
    <x v="0"/>
    <x v="187"/>
    <n v="4985009708354"/>
    <s v="MI 255/40R19 100YXL PILOT SPORT 5"/>
    <n v="1523"/>
    <n v="2"/>
    <n v="0"/>
    <s v="Normal"/>
    <s v="B2C"/>
    <s v="||THAI||THAI"/>
  </r>
  <r>
    <x v="0"/>
    <x v="547"/>
    <n v="4985009708361"/>
    <s v="MI 255/45R19 104YXL PILOT SPORT 5"/>
    <n v="3223"/>
    <n v="6"/>
    <n v="0"/>
    <s v="Normal"/>
    <s v="B2C"/>
    <s v="||CHINA||"/>
  </r>
  <r>
    <x v="0"/>
    <x v="548"/>
    <n v="4985009708248"/>
    <s v="MI 265/35R18 97YXL PILOT SPORT 5"/>
    <n v="3723"/>
    <n v="2"/>
    <n v="0"/>
    <s v="Normal"/>
    <s v="B2C"/>
    <s v="||THAI||"/>
  </r>
  <r>
    <x v="0"/>
    <x v="548"/>
    <n v="4985009708248"/>
    <s v="MI 265/35R18 97YXL PILOT SPORT 5"/>
    <n v="3723"/>
    <n v="6"/>
    <n v="0"/>
    <s v="Normal"/>
    <s v="B2C"/>
    <s v="||THAI||"/>
  </r>
  <r>
    <x v="0"/>
    <x v="548"/>
    <n v="4985009708248"/>
    <s v="MI 265/35R18 97YXL PILOT SPORT 5"/>
    <n v="3723"/>
    <n v="6"/>
    <n v="0"/>
    <s v="Normal"/>
    <s v="B2C"/>
    <s v="||THAI||THAI"/>
  </r>
  <r>
    <x v="0"/>
    <x v="548"/>
    <n v="4985009708248"/>
    <s v="MI 265/35R18 97YXL PILOT SPORT 5"/>
    <n v="3223"/>
    <n v="2"/>
    <n v="0"/>
    <s v="Normal"/>
    <s v="B2C"/>
    <s v="||THAI||"/>
  </r>
  <r>
    <x v="0"/>
    <x v="549"/>
    <n v="4985009708378"/>
    <s v="MI 275/35R19 100YXL PILOT SPORT 5"/>
    <n v="4123"/>
    <n v="8"/>
    <n v="0"/>
    <s v="Normal"/>
    <s v="B2C"/>
    <s v="||CHINA||CHINA"/>
  </r>
  <r>
    <x v="0"/>
    <x v="549"/>
    <n v="4985009708378"/>
    <s v="MI 275/35R19 100YXL PILOT SPORT 5"/>
    <n v="4123"/>
    <n v="4"/>
    <n v="0"/>
    <s v="Normal"/>
    <s v="B2C"/>
    <s v="||CHINA||CHINA"/>
  </r>
  <r>
    <x v="0"/>
    <x v="549"/>
    <n v="4985009708378"/>
    <s v="MI 275/35R19 100YXL PILOT SPORT 5"/>
    <n v="2923"/>
    <n v="4"/>
    <n v="0"/>
    <s v="Normal"/>
    <s v="B2C"/>
    <s v="||CHINA||CHINA"/>
  </r>
  <r>
    <x v="0"/>
    <x v="550"/>
    <n v="4985009705278"/>
    <s v="MI 205/45R17 88VXL PRIMACY 4+"/>
    <n v="2923"/>
    <n v="23"/>
    <n v="0"/>
    <s v="Normal"/>
    <s v="B2C"/>
    <s v="||ITALY||ITALY"/>
  </r>
  <r>
    <x v="0"/>
    <x v="550"/>
    <n v="4985009705278"/>
    <s v="MI 205/45R17 88VXL PRIMACY 4+"/>
    <n v="2923"/>
    <n v="1"/>
    <n v="0"/>
    <s v="Normal"/>
    <s v="B2C"/>
    <s v="||ITALY||"/>
  </r>
  <r>
    <x v="0"/>
    <x v="550"/>
    <n v="4985009705278"/>
    <s v="MI 205/45R17 88VXL PRIMACY 4+"/>
    <n v="2923"/>
    <n v="4"/>
    <n v="0"/>
    <s v="Normal"/>
    <s v="B2C"/>
    <s v="||ITALY||"/>
  </r>
  <r>
    <x v="0"/>
    <x v="551"/>
    <n v="4985009705315"/>
    <s v="MI 205/50R17 93WXL PRIMACY 4+"/>
    <n v="1723"/>
    <n v="16"/>
    <n v="0"/>
    <s v="Normal"/>
    <s v="B2C"/>
    <s v="||ITALY||"/>
  </r>
  <r>
    <x v="0"/>
    <x v="552"/>
    <n v="4985009705346"/>
    <s v="MI 205/55R17 95VXL PRIMACY 4+"/>
    <n v="1323"/>
    <n v="5"/>
    <n v="0"/>
    <s v="Normal"/>
    <s v="B2C"/>
    <s v="||CHINA||CHINA"/>
  </r>
  <r>
    <x v="0"/>
    <x v="552"/>
    <n v="4985009705346"/>
    <s v="MI 205/55R17 95VXL PRIMACY 4+"/>
    <n v="1323"/>
    <n v="24"/>
    <n v="0"/>
    <s v="Normal"/>
    <s v="B2C"/>
    <s v="||CHINA||CHINA"/>
  </r>
  <r>
    <x v="0"/>
    <x v="553"/>
    <n v="4985009705322"/>
    <s v="MI 215/50R17 95WXL PRIMACY 4+"/>
    <n v="1323"/>
    <n v="1"/>
    <n v="0"/>
    <s v="Normal"/>
    <s v="B2C"/>
    <s v="||CHINA||CHINA"/>
  </r>
  <r>
    <x v="0"/>
    <x v="553"/>
    <n v="4985009705322"/>
    <s v="MI 215/50R17 95WXL PRIMACY 4+"/>
    <n v="2423"/>
    <n v="6"/>
    <n v="0"/>
    <s v="Normal"/>
    <s v="B2C"/>
    <s v="||CHINA||"/>
  </r>
  <r>
    <x v="0"/>
    <x v="553"/>
    <n v="4985009705322"/>
    <s v="MI 215/50R17 95WXL PRIMACY 4+"/>
    <n v="2423"/>
    <n v="20"/>
    <n v="0"/>
    <s v="Normal"/>
    <s v="B2C"/>
    <s v="||CHINA||CHINA"/>
  </r>
  <r>
    <x v="0"/>
    <x v="554"/>
    <n v="4985009705353"/>
    <s v="MI 215/55R17 94W PRIMACY 4+"/>
    <n v="4223"/>
    <n v="18"/>
    <n v="0"/>
    <s v="Normal"/>
    <s v="B2C"/>
    <s v="||CHINA||"/>
  </r>
  <r>
    <x v="0"/>
    <x v="555"/>
    <n v="4985009705544"/>
    <s v="MI 215/55R18 99VXL PRIMACY 4+"/>
    <n v="3323"/>
    <n v="3"/>
    <n v="0"/>
    <s v="Normal"/>
    <s v="B2C"/>
    <s v="||SPAIN||SPAIN"/>
  </r>
  <r>
    <x v="0"/>
    <x v="555"/>
    <n v="4985009705544"/>
    <s v="MI 215/55R18 99VXL PRIMACY 4+"/>
    <n v="3323"/>
    <n v="2"/>
    <n v="0"/>
    <s v="Normal"/>
    <s v="B2C"/>
    <s v="||SPAIN||SPAIN"/>
  </r>
  <r>
    <x v="0"/>
    <x v="555"/>
    <n v="4985009705544"/>
    <s v="MI 215/55R18 99VXL PRIMACY 4+"/>
    <n v="3323"/>
    <n v="6"/>
    <n v="0"/>
    <s v="Normal"/>
    <s v="B2C"/>
    <s v="||SPAIN||"/>
  </r>
  <r>
    <x v="0"/>
    <x v="556"/>
    <n v="4985009705384"/>
    <s v="MI 215/60R17 96V PRIMACY 4+"/>
    <n v="2423"/>
    <n v="8"/>
    <n v="0"/>
    <s v="Normal"/>
    <s v="B2C"/>
    <s v="||CHINA||"/>
  </r>
  <r>
    <x v="0"/>
    <x v="557"/>
    <n v="4985009705438"/>
    <s v="MI 225/40R18 92YXL PRIMACY 4+"/>
    <n v="3723"/>
    <n v="12"/>
    <n v="0"/>
    <s v="Normal"/>
    <s v="B2C"/>
    <s v="||CHINA||"/>
  </r>
  <r>
    <x v="0"/>
    <x v="558"/>
    <n v="4985009705643"/>
    <s v="MI 225/45R17 94WXL PRIMACY 4+"/>
    <n v="4223"/>
    <n v="2"/>
    <n v="0"/>
    <s v="Normal"/>
    <s v="B2C"/>
    <s v="||CHINA||"/>
  </r>
  <r>
    <x v="0"/>
    <x v="559"/>
    <n v="4985009705735"/>
    <s v="MI 225/45R18 95YXL PRIMACY 4+"/>
    <n v="3123"/>
    <n v="8"/>
    <n v="0"/>
    <s v="Normal"/>
    <s v="B2C"/>
    <s v="||SPAIN||SPAIN"/>
  </r>
  <r>
    <x v="0"/>
    <x v="559"/>
    <n v="4985009705735"/>
    <s v="MI 225/45R18 95YXL PRIMACY 4+"/>
    <n v="2723"/>
    <n v="4"/>
    <n v="0"/>
    <s v="Normal"/>
    <s v="B2C"/>
    <s v="||SPAIN||"/>
  </r>
  <r>
    <x v="0"/>
    <x v="559"/>
    <n v="4985009705735"/>
    <s v="MI 225/45R18 95YXL PRIMACY 4+"/>
    <n v="2723"/>
    <n v="10"/>
    <n v="0"/>
    <s v="Normal"/>
    <s v="B2C"/>
    <s v="||SPAIN||SPAIN"/>
  </r>
  <r>
    <x v="0"/>
    <x v="560"/>
    <n v="4985009705551"/>
    <s v="MI 225/55R18 102VXL PRIMACY 4+"/>
    <n v="3723"/>
    <n v="18"/>
    <n v="0"/>
    <s v="Normal"/>
    <s v="B2C"/>
    <s v="||CHINA||"/>
  </r>
  <r>
    <x v="0"/>
    <x v="560"/>
    <n v="4985009705551"/>
    <s v="MI 225/55R18 102VXL PRIMACY 4+"/>
    <n v="3723"/>
    <n v="4"/>
    <n v="0"/>
    <s v="Normal"/>
    <s v="B2C"/>
    <s v="||CHINA||"/>
  </r>
  <r>
    <x v="0"/>
    <x v="561"/>
    <n v="4985009705391"/>
    <s v="MI 225/60R17 99V PRIMACY 4+"/>
    <n v="2223"/>
    <n v="4"/>
    <n v="0"/>
    <s v="Normal"/>
    <s v="B2C"/>
    <s v="||SPAIN||"/>
  </r>
  <r>
    <x v="0"/>
    <x v="561"/>
    <n v="4985009705391"/>
    <s v="MI 225/60R17 99V PRIMACY 4+"/>
    <n v="2223"/>
    <n v="4"/>
    <n v="0"/>
    <s v="Normal"/>
    <s v="B2C"/>
    <s v="||SPAIN||"/>
  </r>
  <r>
    <x v="0"/>
    <x v="561"/>
    <n v="4985009705391"/>
    <s v="MI 225/60R17 99V PRIMACY 4+"/>
    <n v="3523"/>
    <n v="8"/>
    <n v="0"/>
    <s v="Normal"/>
    <s v="B2C"/>
    <s v="||SPAIN||"/>
  </r>
  <r>
    <x v="0"/>
    <x v="562"/>
    <n v="4985009705292"/>
    <s v="MI 235/45R17 97WXL PRIMACY 4+"/>
    <n v="1723"/>
    <n v="4"/>
    <n v="0"/>
    <s v="Normal"/>
    <s v="B2C"/>
    <s v="||SPAIN||SPAIN"/>
  </r>
  <r>
    <x v="0"/>
    <x v="562"/>
    <n v="4985009705292"/>
    <s v="MI 235/45R17 97WXL PRIMACY 4+"/>
    <n v="1723"/>
    <n v="4"/>
    <n v="0"/>
    <s v="Normal"/>
    <s v="B2C"/>
    <s v="||SPAIN||"/>
  </r>
  <r>
    <x v="0"/>
    <x v="563"/>
    <n v="4985009705704"/>
    <s v="MI 235/55R17 103WXL PRIMACY 4+"/>
    <n v="1823"/>
    <n v="4"/>
    <n v="0"/>
    <s v="Normal"/>
    <s v="B2C"/>
    <s v="||ITALY||"/>
  </r>
  <r>
    <x v="0"/>
    <x v="563"/>
    <n v="4985009705704"/>
    <s v="MI 235/55R17 103WXL PRIMACY 4+"/>
    <n v="2723"/>
    <n v="14"/>
    <n v="0"/>
    <s v="Normal"/>
    <s v="B2C"/>
    <s v="||CHINA||CHINA"/>
  </r>
  <r>
    <x v="0"/>
    <x v="563"/>
    <n v="4985009705704"/>
    <s v="MI 235/55R17 103WXL PRIMACY 4+"/>
    <n v="1823"/>
    <n v="2"/>
    <n v="0"/>
    <s v="Normal"/>
    <s v="B2C"/>
    <s v="||ITALY||ITALY"/>
  </r>
  <r>
    <x v="0"/>
    <x v="564"/>
    <n v="4985009705568"/>
    <s v="MI 235/55R18 104VXL PRIMACY 4+"/>
    <n v="1923"/>
    <n v="16"/>
    <n v="0"/>
    <s v="Normal"/>
    <s v="B2C"/>
    <s v="||ITALY||"/>
  </r>
  <r>
    <x v="0"/>
    <x v="564"/>
    <n v="4985009705568"/>
    <s v="MI 235/55R18 104VXL PRIMACY 4+"/>
    <n v="1923"/>
    <n v="14"/>
    <n v="0"/>
    <s v="Normal"/>
    <s v="B2C"/>
    <s v="||ITALY||ITALY"/>
  </r>
  <r>
    <x v="0"/>
    <x v="564"/>
    <n v="4985009705568"/>
    <s v="MI 235/55R18 104VXL PRIMACY 4+"/>
    <n v="1923"/>
    <n v="14"/>
    <n v="0"/>
    <s v="Normal"/>
    <s v="B2C"/>
    <s v="||ITALY||ITALY"/>
  </r>
  <r>
    <x v="0"/>
    <x v="565"/>
    <n v="4985009705308"/>
    <s v="MI 245/45R17 99YXL PRIMACY 4+"/>
    <n v="3123"/>
    <n v="8"/>
    <n v="0"/>
    <s v="Normal"/>
    <s v="B2C"/>
    <s v="||CHINA||CHINA"/>
  </r>
  <r>
    <x v="0"/>
    <x v="566"/>
    <n v="4985009705483"/>
    <s v="MI 245/45R18 100WXL PRIMACY 4+"/>
    <n v="2423"/>
    <n v="2"/>
    <n v="0"/>
    <s v="Normal"/>
    <s v="B2C"/>
    <s v="||CHINA||"/>
  </r>
  <r>
    <x v="0"/>
    <x v="566"/>
    <n v="4985009705483"/>
    <s v="MI 245/45R18 100WXL PRIMACY 4+"/>
    <n v="4123"/>
    <n v="10"/>
    <n v="0"/>
    <s v="Normal"/>
    <s v="B2C"/>
    <s v="||CHINA||"/>
  </r>
  <r>
    <x v="0"/>
    <x v="566"/>
    <n v="4985009705483"/>
    <s v="MI 245/45R18 100WXL PRIMACY 4+"/>
    <n v="2223"/>
    <n v="1"/>
    <n v="0"/>
    <s v="Normal"/>
    <s v="B2C"/>
    <s v="||CHINA||CHINA"/>
  </r>
  <r>
    <x v="0"/>
    <x v="566"/>
    <n v="4985009705483"/>
    <s v="MI 245/45R18 100WXL PRIMACY 4+"/>
    <n v="2223"/>
    <n v="5"/>
    <n v="0"/>
    <s v="Normal"/>
    <s v="B2C"/>
    <s v="||CHINA||CHINA"/>
  </r>
  <r>
    <x v="0"/>
    <x v="188"/>
    <n v="4985009705490"/>
    <s v="MI 255/45R18 99Y PRIMACY 4+"/>
    <n v="1223"/>
    <n v="2"/>
    <n v="0"/>
    <s v="Normal"/>
    <s v="B2C"/>
    <s v="||SPAIN||"/>
  </r>
  <r>
    <x v="0"/>
    <x v="567"/>
    <n v="4985009686546"/>
    <s v="MI 195/50R15 86VXL PILOT SPORT 3"/>
    <n v="1423"/>
    <n v="4"/>
    <n v="0"/>
    <s v="Normal"/>
    <s v="B2C"/>
    <s v="||THAI||THAI"/>
  </r>
  <r>
    <x v="0"/>
    <x v="567"/>
    <n v="4985009686546"/>
    <s v="MI 195/50R15 86VXL PILOT SPORT 3"/>
    <n v="1423"/>
    <n v="2"/>
    <n v="0"/>
    <s v="Normal"/>
    <s v="B2C"/>
    <s v="||THAI||THAI"/>
  </r>
  <r>
    <x v="0"/>
    <x v="567"/>
    <n v="4985009686546"/>
    <s v="MI 195/50R15 86VXL PILOT SPORT 3"/>
    <n v="1423"/>
    <n v="4"/>
    <n v="0"/>
    <s v="Normal"/>
    <s v="B2C"/>
    <s v="||THAI||"/>
  </r>
  <r>
    <x v="0"/>
    <x v="568"/>
    <n v="4985009704042"/>
    <s v="MI 185/65R15 88H e-PRIMACY"/>
    <n v="2123"/>
    <n v="4"/>
    <n v="0"/>
    <s v="Normal"/>
    <s v="B2C"/>
    <s v="||ITALY||ITALY"/>
  </r>
  <r>
    <x v="0"/>
    <x v="569"/>
    <n v="4985009704240"/>
    <s v="MI 205/55R17 95VXL e-PRIMACY"/>
    <n v="1123"/>
    <n v="4"/>
    <n v="0"/>
    <s v="Normal"/>
    <s v="B2C"/>
    <s v="||GERMANY||GERMANY"/>
  </r>
  <r>
    <x v="0"/>
    <x v="569"/>
    <n v="4985009704240"/>
    <s v="MI 205/55R17 95VXL e-PRIMACY"/>
    <n v="1123"/>
    <n v="4"/>
    <n v="0"/>
    <s v="Normal"/>
    <s v="B2C"/>
    <s v="||GERMANY||GERMANY"/>
  </r>
  <r>
    <x v="0"/>
    <x v="570"/>
    <n v="4985009704622"/>
    <s v="MI 225/50R18 99WXL e-PRIMACY"/>
    <n v="3823"/>
    <n v="6"/>
    <n v="0"/>
    <s v="Normal"/>
    <s v="B2C"/>
    <s v="||CHINA||CHINA"/>
  </r>
  <r>
    <x v="0"/>
    <x v="571"/>
    <n v="4985009704523"/>
    <s v="MI 225/55R18 98V e-PRIMACY"/>
    <n v="1823"/>
    <n v="4"/>
    <n v="0"/>
    <s v="Normal"/>
    <s v="B2C"/>
    <s v="||CHINA||CHINA"/>
  </r>
  <r>
    <x v="0"/>
    <x v="571"/>
    <n v="4985009704523"/>
    <s v="MI 225/55R18 98V e-PRIMACY"/>
    <n v="1723"/>
    <n v="1"/>
    <n v="0"/>
    <s v="Normal"/>
    <s v="B2C"/>
    <s v="||CHINA||"/>
  </r>
  <r>
    <x v="0"/>
    <x v="571"/>
    <n v="4985009704523"/>
    <s v="MI 225/55R18 98V e-PRIMACY"/>
    <n v="1823"/>
    <n v="4"/>
    <n v="0"/>
    <s v="Normal"/>
    <s v="B2C"/>
    <s v="||CHINA||"/>
  </r>
  <r>
    <x v="0"/>
    <x v="571"/>
    <n v="4985009704523"/>
    <s v="MI 225/55R18 98V e-PRIMACY"/>
    <n v="1323"/>
    <n v="1"/>
    <n v="0"/>
    <s v="Normal"/>
    <s v="B2C"/>
    <s v="||CHINA||CHINA"/>
  </r>
  <r>
    <x v="0"/>
    <x v="571"/>
    <n v="4985009704523"/>
    <s v="MI 225/55R18 98V e-PRIMACY"/>
    <n v="1723"/>
    <n v="6"/>
    <n v="0"/>
    <s v="Normal"/>
    <s v="B2C"/>
    <s v="||CHINA||"/>
  </r>
  <r>
    <x v="0"/>
    <x v="572"/>
    <n v="4985009704530"/>
    <s v="MI 235/45R18 98WXL e-PRIMACY"/>
    <n v="2123"/>
    <n v="4"/>
    <n v="0"/>
    <s v="Normal"/>
    <s v="B2C"/>
    <s v="||CHINA||"/>
  </r>
  <r>
    <x v="0"/>
    <x v="572"/>
    <n v="4985009704530"/>
    <s v="MI 235/45R18 98WXL e-PRIMACY"/>
    <n v="2123"/>
    <n v="2"/>
    <n v="0"/>
    <s v="Normal"/>
    <s v="B2C"/>
    <s v="||CHINA||"/>
  </r>
  <r>
    <x v="0"/>
    <x v="573"/>
    <n v="4985009686539"/>
    <s v="MI 185/55R15 86V XL Pilot Sport 3"/>
    <n v="3623"/>
    <n v="1"/>
    <n v="0"/>
    <s v="Normal"/>
    <s v="B2C"/>
    <s v="||THAI||"/>
  </r>
  <r>
    <x v="0"/>
    <x v="574"/>
    <n v="4985009686553"/>
    <s v="MI 195/55R15 89VXL Pilot Sport 3"/>
    <n v="2623"/>
    <n v="4"/>
    <n v="0"/>
    <s v="Normal"/>
    <s v="B2C"/>
    <s v="||THAI||"/>
  </r>
  <r>
    <x v="0"/>
    <x v="574"/>
    <n v="4985009686553"/>
    <s v="MI 195/55R15 89VXL Pilot Sport 3"/>
    <n v="1623"/>
    <n v="2"/>
    <n v="0"/>
    <s v="Normal"/>
    <s v="B2C"/>
    <s v="||THAI||THAI"/>
  </r>
  <r>
    <x v="0"/>
    <x v="574"/>
    <n v="4985009686553"/>
    <s v="MI 195/55R15 89VXL Pilot Sport 3"/>
    <n v="2123"/>
    <n v="2"/>
    <n v="0"/>
    <s v="Normal"/>
    <s v="B2C"/>
    <s v="||THAI||THAI"/>
  </r>
  <r>
    <x v="0"/>
    <x v="575"/>
    <n v="4985009706268"/>
    <s v="MI 235/60R18 103V PRIMACY SUV+"/>
    <n v="3723"/>
    <n v="13"/>
    <n v="0"/>
    <s v="Normal"/>
    <s v="B2C"/>
    <s v="||THAI||THAI"/>
  </r>
  <r>
    <x v="0"/>
    <x v="575"/>
    <n v="4985009706268"/>
    <s v="MI 235/60R18 103V PRIMACY SUV+"/>
    <n v="3723"/>
    <n v="3"/>
    <n v="0"/>
    <s v="Normal"/>
    <s v="B2C"/>
    <s v="||THAI||THAI"/>
  </r>
  <r>
    <x v="0"/>
    <x v="576"/>
    <n v="4985009706480"/>
    <s v="MI 235/55R20 102V PRIMACY SUV+"/>
    <n v="3123"/>
    <n v="3"/>
    <n v="0"/>
    <s v="Normal"/>
    <s v="B2C"/>
    <s v="||CHINA||CHINA"/>
  </r>
  <r>
    <x v="0"/>
    <x v="576"/>
    <n v="4985009706480"/>
    <s v="MI 235/55R20 102V PRIMACY SUV+"/>
    <n v="3123"/>
    <n v="1"/>
    <n v="0"/>
    <s v="Normal"/>
    <s v="B2C"/>
    <s v="||CHINA||CHINA"/>
  </r>
  <r>
    <x v="0"/>
    <x v="576"/>
    <n v="4985009706480"/>
    <s v="MI 235/55R20 102V PRIMACY SUV+"/>
    <n v="3123"/>
    <n v="5"/>
    <n v="0"/>
    <s v="Normal"/>
    <s v="B2C"/>
    <s v="||CHINA||CHINA"/>
  </r>
  <r>
    <x v="0"/>
    <x v="576"/>
    <n v="4985009706480"/>
    <s v="MI 235/55R20 102V PRIMACY SUV+"/>
    <n v="3023"/>
    <n v="3"/>
    <n v="0"/>
    <s v="Normal"/>
    <s v="B2C"/>
    <s v="||CHINA||CHINA"/>
  </r>
  <r>
    <x v="0"/>
    <x v="577"/>
    <n v="4985009706145"/>
    <s v="MI 225/65R17 106HXL PRIMACY SUV+"/>
    <n v="1923"/>
    <n v="4"/>
    <n v="0"/>
    <s v="Normal"/>
    <s v="B2C"/>
    <s v="||THAI||THAI"/>
  </r>
  <r>
    <x v="0"/>
    <x v="577"/>
    <n v="4985009706145"/>
    <s v="MI 225/65R17 106HXL PRIMACY SUV+"/>
    <n v="3023"/>
    <n v="4"/>
    <n v="0"/>
    <s v="Normal"/>
    <s v="B2C"/>
    <s v="||THAI||THAI"/>
  </r>
  <r>
    <x v="0"/>
    <x v="577"/>
    <n v="4985009706145"/>
    <s v="MI 225/65R17 106HXL PRIMACY SUV+"/>
    <n v="1223"/>
    <n v="4"/>
    <n v="0"/>
    <s v="Normal"/>
    <s v="B2C"/>
    <s v="||THAI||THAI"/>
  </r>
  <r>
    <x v="0"/>
    <x v="577"/>
    <n v="4985009706145"/>
    <s v="MI 225/65R17 106HXL PRIMACY SUV+"/>
    <n v="4523"/>
    <n v="4"/>
    <n v="0"/>
    <s v="Normal"/>
    <s v="B2C"/>
    <s v="||THAI||"/>
  </r>
  <r>
    <x v="0"/>
    <x v="578"/>
    <n v="4985009706190"/>
    <s v="MI 265/65R17 112H PRIMACY SUV+"/>
    <n v="1223"/>
    <n v="8"/>
    <n v="0"/>
    <s v="Normal"/>
    <s v="B2C"/>
    <s v="||THAI||THAI"/>
  </r>
  <r>
    <x v="0"/>
    <x v="578"/>
    <n v="4985009706190"/>
    <s v="MI 265/65R17 112H PRIMACY SUV+"/>
    <n v="1423"/>
    <n v="4"/>
    <n v="0"/>
    <s v="Normal"/>
    <s v="B2C"/>
    <s v="||THAI||THAI"/>
  </r>
  <r>
    <x v="0"/>
    <x v="579"/>
    <n v="4985009706282"/>
    <s v="MI 245/60R18 105V PRIMACY SUV+"/>
    <n v="3923"/>
    <n v="20"/>
    <n v="0"/>
    <s v="Normal"/>
    <s v="B2C"/>
    <s v="||THAI||THAI"/>
  </r>
  <r>
    <x v="0"/>
    <x v="580"/>
    <n v="4985009706237"/>
    <s v="MI 225/55R18 98V PRIMACY SUV+"/>
    <n v="3723"/>
    <n v="4"/>
    <n v="0"/>
    <s v="Normal"/>
    <s v="B2C"/>
    <s v="||CHIAN||"/>
  </r>
  <r>
    <x v="0"/>
    <x v="581"/>
    <n v="4985009706343"/>
    <s v="MI 225/55R19 99V PRIMACY SUV+"/>
    <n v="4023"/>
    <n v="7"/>
    <n v="0"/>
    <s v="Normal"/>
    <s v="B2C"/>
    <s v="||THAI||"/>
  </r>
  <r>
    <x v="0"/>
    <x v="582"/>
    <n v="4992496151976"/>
    <s v="GY 145R12 6PR CARGO PRO"/>
    <n v="2123"/>
    <n v="40"/>
    <n v="0"/>
    <s v="Normal"/>
    <s v="B2C"/>
    <s v="||CHINA||CHINA"/>
  </r>
  <r>
    <x v="0"/>
    <x v="582"/>
    <n v="4992496151976"/>
    <s v="GY 145R12 6PR CARGO PRO"/>
    <n v="2123"/>
    <n v="4"/>
    <n v="0"/>
    <s v="Normal"/>
    <s v="B2C"/>
    <s v="||CHINA||CHINA"/>
  </r>
  <r>
    <x v="0"/>
    <x v="582"/>
    <n v="4992496151976"/>
    <s v="GY 145R12 6PR CARGO PRO"/>
    <n v="1423"/>
    <n v="11"/>
    <n v="0"/>
    <s v="Normal"/>
    <s v="B2C"/>
    <s v="||CHINA||CHINA"/>
  </r>
  <r>
    <x v="0"/>
    <x v="583"/>
    <n v="4985009690697"/>
    <s v="MI 235/50R20 104Y XL Pilot Sport4 SUV"/>
    <n v="1023"/>
    <n v="8"/>
    <n v="0"/>
    <s v="Normal"/>
    <s v="B2C"/>
    <s v="||SPAIN||SPAIN"/>
  </r>
  <r>
    <x v="0"/>
    <x v="583"/>
    <n v="4985009690697"/>
    <s v="MI 235/50R20 104Y XL Pilot Sport4 SUV"/>
    <n v="1023"/>
    <n v="4"/>
    <n v="0"/>
    <s v="Normal"/>
    <s v="B2C"/>
    <s v="||SPAIN||SPAIN"/>
  </r>
  <r>
    <x v="0"/>
    <x v="584"/>
    <n v="4985009690413"/>
    <s v="MI 225/55R19 99V Pilot Sport4 SUV"/>
    <n v="4123"/>
    <n v="2"/>
    <n v="0"/>
    <s v="Normal"/>
    <s v="B2C"/>
    <s v="||CHINA||"/>
  </r>
  <r>
    <x v="0"/>
    <x v="584"/>
    <n v="4985009690413"/>
    <s v="MI 225/55R19 99V Pilot Sport4 SUV"/>
    <n v="4123"/>
    <n v="6"/>
    <n v="0"/>
    <s v="Normal"/>
    <s v="B2C"/>
    <s v="||CHINA||"/>
  </r>
  <r>
    <x v="0"/>
    <x v="585"/>
    <n v="4985009753286"/>
    <s v="MI 195/50R16 88V CROSSCLIMATE2"/>
    <n v="3023"/>
    <n v="1"/>
    <n v="0"/>
    <s v="Normal"/>
    <s v="B2C"/>
    <s v="||GERMANY||"/>
  </r>
  <r>
    <x v="0"/>
    <x v="585"/>
    <n v="4985009753286"/>
    <s v="MI 195/50R16 88V CROSSCLIMATE2"/>
    <n v="3023"/>
    <n v="3"/>
    <n v="0"/>
    <s v="Normal"/>
    <s v="B2C"/>
    <s v="||GERMANY||GERMANY"/>
  </r>
  <r>
    <x v="0"/>
    <x v="586"/>
    <n v="4985009757314"/>
    <s v="MI 205/55R17 95TXL X-ICE SNOW特"/>
    <n v="2423"/>
    <n v="8"/>
    <n v="0"/>
    <s v="Normal"/>
    <s v="B2C"/>
    <s v="||CHINA||CHINA"/>
  </r>
  <r>
    <x v="0"/>
    <x v="586"/>
    <n v="4985009757314"/>
    <s v="MI 205/55R17 95TXL X-ICE SNOW特"/>
    <n v="2423"/>
    <n v="16"/>
    <n v="0"/>
    <s v="Normal"/>
    <s v="B2C"/>
    <s v="||CHINA||CHINA"/>
  </r>
  <r>
    <x v="0"/>
    <x v="587"/>
    <n v="4985009757390"/>
    <s v="MI 225/55R17 101HXL X-ICE SNOW特"/>
    <n v="2423"/>
    <n v="12"/>
    <n v="0"/>
    <s v="Normal"/>
    <s v="B2C"/>
    <s v="||CHINA||"/>
  </r>
  <r>
    <x v="0"/>
    <x v="587"/>
    <n v="4985009757390"/>
    <s v="MI 225/55R17 101HXL X-ICE SNOW特"/>
    <n v="2423"/>
    <n v="14"/>
    <n v="0"/>
    <s v="Normal"/>
    <s v="B2C"/>
    <s v="||CHINA||CHINA"/>
  </r>
  <r>
    <x v="0"/>
    <x v="587"/>
    <n v="4985009757390"/>
    <s v="MI 225/55R17 101HXL X-ICE SNOW特"/>
    <n v="2423"/>
    <n v="18"/>
    <n v="0"/>
    <s v="Normal"/>
    <s v="B2C"/>
    <s v="||CHINA||"/>
  </r>
  <r>
    <x v="0"/>
    <x v="588"/>
    <n v="4985009757406"/>
    <s v="MI 225/60R17 103TXL X-ICE SNOW特"/>
    <n v="2423"/>
    <n v="2"/>
    <n v="0"/>
    <s v="Normal"/>
    <s v="B2C"/>
    <s v="||CHINA||CHINA"/>
  </r>
  <r>
    <x v="0"/>
    <x v="588"/>
    <n v="4985009757406"/>
    <s v="MI 225/60R17 103TXL X-ICE SNOW特"/>
    <n v="2423"/>
    <n v="21"/>
    <n v="0"/>
    <s v="Normal"/>
    <s v="B2C"/>
    <s v="||CHINA||CHINA"/>
  </r>
  <r>
    <x v="0"/>
    <x v="588"/>
    <n v="4985009757406"/>
    <s v="MI 225/60R17 103TXL X-ICE SNOW特"/>
    <n v="2423"/>
    <n v="21"/>
    <n v="0"/>
    <s v="Normal"/>
    <s v="B2C"/>
    <s v="||CHINA||CHINA"/>
  </r>
  <r>
    <x v="0"/>
    <x v="589"/>
    <n v="4985009757529"/>
    <s v="MI 225/55R18 102HXL X-ICE SNOW特"/>
    <n v="1223"/>
    <n v="2"/>
    <n v="0"/>
    <s v="Normal"/>
    <s v="B2C"/>
    <s v="||CHINA||CHINA"/>
  </r>
  <r>
    <x v="0"/>
    <x v="590"/>
    <n v="4985009758144"/>
    <s v="MI 235/60R18 107TXL X-ICE SNOW SUV特"/>
    <n v="2323"/>
    <n v="2"/>
    <n v="0"/>
    <s v="Normal"/>
    <s v="B2C"/>
    <s v="||CHINA||CHINA"/>
  </r>
  <r>
    <x v="0"/>
    <x v="591"/>
    <n v="4985009757307"/>
    <s v="MI 205/50R17 93HXL X-ICE SNOW特"/>
    <n v="2123"/>
    <n v="1"/>
    <n v="0"/>
    <s v="Normal"/>
    <s v="B2C"/>
    <s v="||CHINA||CHINA"/>
  </r>
  <r>
    <x v="0"/>
    <x v="592"/>
    <n v="4985009757383"/>
    <s v="MI 225/50R17 98HXL X-ICE SNOW特"/>
    <n v="2123"/>
    <n v="6"/>
    <n v="0"/>
    <s v="Normal"/>
    <s v="B2C"/>
    <s v="||CHINA||CHINA"/>
  </r>
  <r>
    <x v="0"/>
    <x v="592"/>
    <n v="4985009757383"/>
    <s v="MI 225/50R17 98HXL X-ICE SNOW特"/>
    <n v="2123"/>
    <n v="24"/>
    <n v="0"/>
    <s v="Normal"/>
    <s v="B2C"/>
    <s v="||CHINA||CHINA"/>
  </r>
  <r>
    <x v="0"/>
    <x v="593"/>
    <n v="4985009753835"/>
    <s v="MI 225/55R18 98V CROSS CLIMATE 2"/>
    <n v="4023"/>
    <n v="2"/>
    <n v="0"/>
    <s v="Normal"/>
    <s v="B2C"/>
    <s v="||SPAIN||"/>
  </r>
  <r>
    <x v="0"/>
    <x v="594"/>
    <n v="4985009709092"/>
    <s v="MI 225/50R18 95W CROSSCLIMATE2 SUV"/>
    <n v="4223"/>
    <n v="4"/>
    <n v="0"/>
    <s v="Normal"/>
    <s v="B2C"/>
    <s v="||SPAIN||SPAIN"/>
  </r>
  <r>
    <x v="0"/>
    <x v="595"/>
    <n v="4985009753842"/>
    <s v="MI 225/60R18 104W XL CROSS CLIMATE 2"/>
    <n v="3623"/>
    <n v="2"/>
    <n v="0"/>
    <s v="Normal"/>
    <s v="B2C"/>
    <s v="||SPAIN||SPAIN"/>
  </r>
  <r>
    <x v="0"/>
    <x v="198"/>
    <n v="4985009753934"/>
    <s v="MI 235/55R18 104VXL CROSSCLIMATE2"/>
    <n v="4223"/>
    <n v="5"/>
    <n v="0"/>
    <s v="Normal"/>
    <s v="B2C"/>
    <s v="||SPAIN||"/>
  </r>
  <r>
    <x v="0"/>
    <x v="596"/>
    <n v="4985009709160"/>
    <s v="MI 225/55R19 99V CROSSCLIMATE2 SUV"/>
    <n v="2023"/>
    <n v="3"/>
    <n v="0"/>
    <s v="Normal"/>
    <s v="B2C"/>
    <s v="||SPAIN||SPAIN"/>
  </r>
  <r>
    <x v="0"/>
    <x v="597"/>
    <n v="3528703196471"/>
    <s v="MI 225/50R17 98YXL PILOT SPORT5 EU"/>
    <n v="123"/>
    <n v="1"/>
    <n v="0"/>
    <s v="Normal"/>
    <s v="B2C"/>
    <s v="||SPAIN||SPAIN"/>
  </r>
  <r>
    <x v="0"/>
    <x v="598"/>
    <n v="4985009709078"/>
    <s v="MI 265/65R17 112H CROSSCLIMATE2 SUV"/>
    <n v="2623"/>
    <n v="8"/>
    <n v="0"/>
    <s v="Normal"/>
    <s v="B2C"/>
    <s v="||POLAND||"/>
  </r>
  <r>
    <x v="0"/>
    <x v="599"/>
    <n v="4985009705476"/>
    <s v="MI 235/45R18 98YXL PRIMACY4+"/>
    <n v="3523"/>
    <n v="5"/>
    <n v="0"/>
    <s v="Normal"/>
    <s v="B2C"/>
    <s v="||CHINA||"/>
  </r>
  <r>
    <x v="0"/>
    <x v="599"/>
    <n v="4985009705476"/>
    <s v="MI 235/45R18 98YXL PRIMACY4+"/>
    <n v="2923"/>
    <n v="3"/>
    <n v="0"/>
    <s v="Normal"/>
    <s v="B2C"/>
    <s v="||CHINA||"/>
  </r>
  <r>
    <x v="0"/>
    <x v="205"/>
    <n v="4985009705209"/>
    <s v="MI 225/55R16 99WXL PRIMACY4+"/>
    <n v="1123"/>
    <n v="1"/>
    <n v="0"/>
    <s v="Normal"/>
    <s v="B2C"/>
    <s v="||POLAND||"/>
  </r>
  <r>
    <x v="0"/>
    <x v="600"/>
    <n v="4992496096598"/>
    <s v="GY 185/55R15 82V EAGLE LS EXE特"/>
    <n v="4823"/>
    <n v="16"/>
    <n v="0"/>
    <s v="Normal"/>
    <s v="B2C"/>
    <s v="||JAPAN||"/>
  </r>
  <r>
    <x v="0"/>
    <x v="601"/>
    <n v="4985009708545"/>
    <s v="MI 215/40R17 87YXLL PILOT SPORT 5"/>
    <n v="3523"/>
    <n v="8"/>
    <n v="0"/>
    <s v="Normal"/>
    <s v="B2C"/>
    <s v="||THAI||"/>
  </r>
  <r>
    <x v="0"/>
    <x v="602"/>
    <n v="4985009709085"/>
    <s v="MI 215/50R18 92W CROSSCLIMATE2 SUV"/>
    <n v="3823"/>
    <n v="8"/>
    <n v="0"/>
    <s v="Normal"/>
    <s v="B2C"/>
    <s v="||SPAIN||"/>
  </r>
  <r>
    <x v="0"/>
    <x v="603"/>
    <n v="4985009716175"/>
    <s v="MI 215/70R15 109/107R CROSSCLIMATE CAMPING"/>
    <n v="2223"/>
    <n v="12"/>
    <n v="0"/>
    <s v="Normal"/>
    <s v="B2C"/>
    <s v="||FRANCE||"/>
  </r>
  <r>
    <x v="0"/>
    <x v="603"/>
    <n v="4985009716175"/>
    <s v="MI 215/70R15 109/107R CROSSCLIMATE CAMPING"/>
    <n v="2223"/>
    <n v="4"/>
    <n v="0"/>
    <s v="Normal"/>
    <s v="B2C"/>
    <s v="||FRANCE||"/>
  </r>
  <r>
    <x v="0"/>
    <x v="604"/>
    <n v="4985009751350"/>
    <s v="MI 185/60R16 86H ENERGY SAVER 4"/>
    <n v="2523"/>
    <n v="1"/>
    <n v="0"/>
    <s v="Normal"/>
    <s v="B2C"/>
    <s v="||THAI||"/>
  </r>
  <r>
    <x v="0"/>
    <x v="604"/>
    <n v="4985009751350"/>
    <s v="MI 185/60R16 86H ENERGY SAVER 4"/>
    <n v="2523"/>
    <n v="12"/>
    <n v="0"/>
    <s v="Normal"/>
    <s v="B2C"/>
    <s v="||THAI||THAI"/>
  </r>
  <r>
    <x v="0"/>
    <x v="605"/>
    <n v="4985009705186"/>
    <s v="MI 195/55R16 87H PRIMACY4+"/>
    <n v="3223"/>
    <n v="24"/>
    <n v="0"/>
    <s v="Normal"/>
    <s v="B2C"/>
    <s v="||CHINA||CHINA"/>
  </r>
  <r>
    <x v="0"/>
    <x v="605"/>
    <n v="4985009705186"/>
    <s v="MI 195/55R16 87H PRIMACY4+"/>
    <n v="3223"/>
    <n v="28"/>
    <n v="0"/>
    <s v="Normal"/>
    <s v="B2C"/>
    <s v="||CHINA||CHINA"/>
  </r>
  <r>
    <x v="0"/>
    <x v="605"/>
    <n v="4985009705186"/>
    <s v="MI 195/55R16 87H PRIMACY4+"/>
    <n v="3223"/>
    <n v="28"/>
    <n v="0"/>
    <s v="Normal"/>
    <s v="B2C"/>
    <s v="||CHINA||CHINA"/>
  </r>
  <r>
    <x v="0"/>
    <x v="606"/>
    <n v="4985009705360"/>
    <s v="MI 225/55R17 101WXL PRIMACY4+"/>
    <n v="1223"/>
    <n v="6"/>
    <n v="0"/>
    <s v="Normal"/>
    <s v="B2C"/>
    <s v="||CHINA||"/>
  </r>
  <r>
    <x v="0"/>
    <x v="606"/>
    <n v="4985009705360"/>
    <s v="MI 225/55R17 101WXL PRIMACY4+"/>
    <n v="523"/>
    <n v="10"/>
    <n v="0"/>
    <s v="Normal"/>
    <s v="B2C"/>
    <s v="||CHINA||"/>
  </r>
  <r>
    <x v="0"/>
    <x v="607"/>
    <n v="4985009705216"/>
    <s v="MI 205/60R16 96WXL PRIMACY4+"/>
    <n v="2623"/>
    <n v="12"/>
    <n v="0"/>
    <s v="Normal"/>
    <s v="B2C"/>
    <s v="||CHINA||"/>
  </r>
  <r>
    <x v="0"/>
    <x v="607"/>
    <n v="4985009705216"/>
    <s v="MI 205/60R16 96WXL PRIMACY4+"/>
    <n v="2623"/>
    <n v="4"/>
    <n v="0"/>
    <s v="Normal"/>
    <s v="B2C"/>
    <s v="||CHINA||CHINA"/>
  </r>
  <r>
    <x v="0"/>
    <x v="608"/>
    <n v="4985009709276"/>
    <s v="MI 255/45R20 105VXL CROSSCLIMATE2 SUV"/>
    <n v="4023"/>
    <n v="12"/>
    <n v="0"/>
    <s v="Normal"/>
    <s v="B2C"/>
    <s v="||SPAIN||"/>
  </r>
  <r>
    <x v="0"/>
    <x v="608"/>
    <n v="4985009709276"/>
    <s v="MI 255/45R20 105VXL CROSSCLIMATE2 SUV"/>
    <n v="4223"/>
    <n v="4"/>
    <n v="0"/>
    <s v="Normal"/>
    <s v="B2C"/>
    <s v="||SPAIN||"/>
  </r>
  <r>
    <x v="0"/>
    <x v="609"/>
    <n v="4985009705728"/>
    <s v="MI 195/60R16 93VXL PRIMACY4+"/>
    <n v="3023"/>
    <n v="8"/>
    <n v="0"/>
    <s v="Normal"/>
    <s v="B2C"/>
    <s v="||CHINA||CHINA"/>
  </r>
  <r>
    <x v="0"/>
    <x v="610"/>
    <n v="4985009709122"/>
    <s v="MI 255/55R18 109WXL CROSSCLIMATE2 SUV"/>
    <n v="423"/>
    <n v="8"/>
    <n v="0"/>
    <s v="Normal"/>
    <s v="B2C"/>
    <s v="||POLAND||POLAND"/>
  </r>
  <r>
    <x v="0"/>
    <x v="611"/>
    <n v="4985009004272"/>
    <s v="MI 225/50R17 98YXL PRIMACY 4+ DT"/>
    <n v="1623"/>
    <n v="14"/>
    <n v="0"/>
    <s v="Normal"/>
    <s v="B2C"/>
    <s v="||CHINA||"/>
  </r>
  <r>
    <x v="0"/>
    <x v="611"/>
    <n v="4985009004272"/>
    <s v="MI 225/50R17 98YXL PRIMACY 4+ DT"/>
    <n v="1623"/>
    <n v="10"/>
    <n v="0"/>
    <s v="Normal"/>
    <s v="B2C"/>
    <s v="||CHINA||"/>
  </r>
  <r>
    <x v="0"/>
    <x v="611"/>
    <n v="4985009004272"/>
    <s v="MI 225/50R17 98YXL PRIMACY 4+ DT"/>
    <n v="3023"/>
    <n v="4"/>
    <n v="0"/>
    <s v="Normal"/>
    <s v="B2C"/>
    <s v="||CHINA||CHINA"/>
  </r>
  <r>
    <x v="0"/>
    <x v="611"/>
    <n v="4985009004272"/>
    <s v="MI 225/50R17 98YXL PRIMACY 4+ DT"/>
    <n v="1523"/>
    <n v="12"/>
    <n v="0"/>
    <s v="Normal"/>
    <s v="B2C"/>
    <s v="||CHINA||"/>
  </r>
  <r>
    <x v="0"/>
    <x v="612"/>
    <n v="4985009705261"/>
    <s v="MI 215/65R16 102VXL PRIMACY4+"/>
    <n v="2323"/>
    <n v="8"/>
    <n v="0"/>
    <s v="Normal"/>
    <s v="B2C"/>
    <s v="||ITALY||ITALY"/>
  </r>
  <r>
    <x v="0"/>
    <x v="613"/>
    <n v="4985009705223"/>
    <s v="MI 215/60R16 99VXL PRIMACY4+"/>
    <n v="3723"/>
    <n v="4"/>
    <n v="0"/>
    <s v="Normal"/>
    <s v="B2C"/>
    <s v="||CHINA||"/>
  </r>
  <r>
    <x v="0"/>
    <x v="614"/>
    <s v="4992496140178-1655514130393"/>
    <s v="GY 165/55R14 72V EfficientGrip ECO EG01"/>
    <n v="2223"/>
    <n v="4"/>
    <n v="0"/>
    <s v="Normal"/>
    <s v="B2C"/>
    <s v="||JAPAN||JAPAN"/>
  </r>
  <r>
    <x v="0"/>
    <x v="615"/>
    <n v="4985009705285"/>
    <s v="MI 215/45R17 91WXL PRIMACY4+"/>
    <n v="4323"/>
    <n v="4"/>
    <n v="0"/>
    <s v="Normal"/>
    <s v="B2C"/>
    <s v="||CHINA||CHINA"/>
  </r>
  <r>
    <x v="0"/>
    <x v="616"/>
    <n v="4985009705629"/>
    <s v="MI 205/55R16 91W PRIMACY4+"/>
    <n v="4023"/>
    <n v="4"/>
    <n v="0"/>
    <s v="Normal"/>
    <s v="B2C"/>
    <s v="||CHINA||"/>
  </r>
  <r>
    <x v="0"/>
    <x v="616"/>
    <n v="4985009705629"/>
    <s v="MI 205/55R16 91W PRIMACY4+"/>
    <n v="2523"/>
    <n v="4"/>
    <n v="0"/>
    <s v="Normal"/>
    <s v="B2C"/>
    <s v="||CHINA||CHINA"/>
  </r>
  <r>
    <x v="0"/>
    <x v="617"/>
    <n v="4985009705513"/>
    <s v="MI 225/50R18 99WXL PRIMACY 4+"/>
    <n v="4023"/>
    <n v="1"/>
    <n v="0"/>
    <s v="Normal"/>
    <s v="B2C"/>
    <s v="||SPAIN||"/>
  </r>
  <r>
    <x v="0"/>
    <x v="618"/>
    <n v="4992496097045"/>
    <s v="GY 225/40R19 93WXL EAGLE LS EXE特"/>
    <n v="423"/>
    <n v="10"/>
    <n v="0"/>
    <s v="Normal"/>
    <s v="B2C"/>
    <s v="||JAPAN||JAPAN"/>
  </r>
  <r>
    <x v="0"/>
    <x v="619"/>
    <n v="4985009757253"/>
    <s v="MI 215/60R16 99HXL X-ICE SNOW"/>
    <n v="3223"/>
    <n v="4"/>
    <n v="0"/>
    <s v="Normal"/>
    <s v="B2C"/>
    <s v="||CHINA||"/>
  </r>
  <r>
    <x v="0"/>
    <x v="619"/>
    <n v="4985009757253"/>
    <s v="MI 215/60R16 99HXL X-ICE SNOW"/>
    <n v="3223"/>
    <n v="7"/>
    <n v="0"/>
    <s v="Normal"/>
    <s v="B2C"/>
    <s v="||CHINA||"/>
  </r>
  <r>
    <x v="0"/>
    <x v="620"/>
    <n v="4985009757130"/>
    <s v="MI 195/65R15 95TXL X-ICE SNOW"/>
    <n v="3423"/>
    <n v="1"/>
    <n v="0"/>
    <s v="Normal"/>
    <s v="B2C"/>
    <s v="||CHINA||CHINA"/>
  </r>
  <r>
    <x v="0"/>
    <x v="621"/>
    <n v="4992496096994"/>
    <s v="GY 235/40R18 95WXL EAGLE LS EXE特"/>
    <n v="3923"/>
    <n v="20"/>
    <n v="0"/>
    <s v="Normal"/>
    <s v="B2C"/>
    <s v="||JAPAN||JAPAN"/>
  </r>
  <r>
    <x v="0"/>
    <x v="440"/>
    <s v="4985009757352-2221092700144"/>
    <s v="MI 215/60R17 100TXL X-ICE SNOW特"/>
    <n v="2523"/>
    <n v="8"/>
    <n v="0"/>
    <s v="Normal"/>
    <s v="B2C"/>
    <s v="||CHINA||CHINA"/>
  </r>
  <r>
    <x v="0"/>
    <x v="622"/>
    <n v="4985009757567"/>
    <s v="MI 235/50R18 101HXL X-ICE SNOW特"/>
    <n v="2423"/>
    <n v="2"/>
    <n v="0"/>
    <s v="Normal"/>
    <s v="B2C"/>
    <s v="||CHINA||CHINA"/>
  </r>
  <r>
    <x v="0"/>
    <x v="622"/>
    <n v="4985009757567"/>
    <s v="MI 235/50R18 101HXL X-ICE SNOW特"/>
    <n v="2423"/>
    <n v="18"/>
    <n v="0"/>
    <s v="Normal"/>
    <s v="B2C"/>
    <s v="||CHINA||CHINA"/>
  </r>
  <r>
    <x v="0"/>
    <x v="623"/>
    <n v="4985009705230"/>
    <s v="MI 225/60R16 102WXL PRIMACY4+"/>
    <n v="4023"/>
    <n v="8"/>
    <n v="0"/>
    <s v="Normal"/>
    <s v="B2C"/>
    <s v="||POLAND||POLAND"/>
  </r>
  <r>
    <x v="0"/>
    <x v="624"/>
    <n v="4985009687178"/>
    <s v="MI 205/40R18 86Y XL PILOT SPORT 4"/>
    <n v="1923"/>
    <n v="12"/>
    <n v="0"/>
    <s v="Normal"/>
    <s v="B2C"/>
    <s v="||GERMANY||"/>
  </r>
  <r>
    <x v="2"/>
    <x v="625"/>
    <m/>
    <s v="CO 155/65R14 75T CVC7特"/>
    <n v="23"/>
    <n v="8"/>
    <n v="0"/>
    <s v="Normal"/>
    <m/>
    <m/>
  </r>
  <r>
    <x v="2"/>
    <x v="626"/>
    <m/>
    <s v="CO 195/65R15 91T NC6特23"/>
    <n v="23"/>
    <n v="44"/>
    <n v="0"/>
    <s v="Normal"/>
    <m/>
    <m/>
  </r>
  <r>
    <x v="2"/>
    <x v="627"/>
    <m/>
    <s v="CO 205/60R16 96TXL NC6特23"/>
    <n v="23"/>
    <n v="3"/>
    <n v="0"/>
    <s v="Normal"/>
    <m/>
    <m/>
  </r>
  <r>
    <x v="2"/>
    <x v="628"/>
    <m/>
    <s v="CO 225/65R17 102T NC6特23"/>
    <n v="23"/>
    <n v="8"/>
    <n v="0"/>
    <s v="Normal"/>
    <m/>
    <m/>
  </r>
  <r>
    <x v="2"/>
    <x v="629"/>
    <m/>
    <s v="CO 165/65R14 79T NC6特23"/>
    <n v="23"/>
    <n v="19"/>
    <n v="0"/>
    <s v="Normal"/>
    <m/>
    <m/>
  </r>
  <r>
    <x v="2"/>
    <x v="630"/>
    <m/>
    <s v="BS 225/60R18 100S DMV3EU"/>
    <n v="23"/>
    <n v="1"/>
    <n v="0"/>
    <s v="Normal"/>
    <m/>
    <m/>
  </r>
  <r>
    <x v="2"/>
    <x v="631"/>
    <m/>
    <s v="BS 235/55R18 100T DMV3EU"/>
    <n v="23"/>
    <n v="4"/>
    <n v="0"/>
    <s v="Normal"/>
    <m/>
    <m/>
  </r>
  <r>
    <x v="2"/>
    <x v="632"/>
    <m/>
    <s v="BS 235/55R20 102T DMV3EU"/>
    <n v="23"/>
    <n v="1"/>
    <n v="0"/>
    <s v="Normal"/>
    <m/>
    <m/>
  </r>
  <r>
    <x v="2"/>
    <x v="633"/>
    <m/>
    <s v="CO 245/45R18 100YXL ExCont DWS06+特"/>
    <n v="23"/>
    <n v="49"/>
    <n v="0"/>
    <s v="Normal"/>
    <m/>
    <m/>
  </r>
  <r>
    <x v="2"/>
    <x v="634"/>
    <m/>
    <s v="CO 265/35R18 97YXL ExCont DWS06+特"/>
    <n v="23"/>
    <n v="1"/>
    <n v="0"/>
    <s v="Normal"/>
    <m/>
    <m/>
  </r>
  <r>
    <x v="2"/>
    <x v="635"/>
    <m/>
    <s v="CO 225/60R17 XL 103V AllSeasonContact特"/>
    <n v="23"/>
    <n v="1"/>
    <n v="0"/>
    <s v="Normal"/>
    <m/>
    <m/>
  </r>
  <r>
    <x v="2"/>
    <x v="636"/>
    <m/>
    <s v="CO 205/55R16 91W ExCont DWS06+特"/>
    <n v="23"/>
    <n v="83"/>
    <n v="0"/>
    <s v="Normal"/>
    <m/>
    <m/>
  </r>
  <r>
    <x v="2"/>
    <x v="637"/>
    <m/>
    <s v="CO 205/50R17 89H AllSeasonContact特"/>
    <n v="23"/>
    <n v="2"/>
    <n v="0"/>
    <s v="Normal"/>
    <m/>
    <m/>
  </r>
  <r>
    <x v="2"/>
    <x v="638"/>
    <m/>
    <s v="COCO 225/45R17 94WXL AllSeasonContact特"/>
    <n v="23"/>
    <n v="2"/>
    <n v="0"/>
    <s v="Normal"/>
    <m/>
    <m/>
  </r>
  <r>
    <x v="2"/>
    <x v="639"/>
    <m/>
    <s v="CO 205/55R16 94VXL AllSeasonContact特"/>
    <n v="23"/>
    <n v="3"/>
    <n v="0"/>
    <s v="Normal"/>
    <m/>
    <m/>
  </r>
  <r>
    <x v="2"/>
    <x v="640"/>
    <m/>
    <s v="CO 195/60R16 89H ComfortContact CC7特"/>
    <n v="23"/>
    <n v="194"/>
    <n v="0"/>
    <s v="Normal"/>
    <m/>
    <m/>
  </r>
  <r>
    <x v="2"/>
    <x v="641"/>
    <m/>
    <s v="CO 175/70R14 88TXL AllSeasonContact特"/>
    <n v="23"/>
    <n v="2"/>
    <n v="0"/>
    <s v="Normal"/>
    <m/>
    <m/>
  </r>
  <r>
    <x v="2"/>
    <x v="642"/>
    <m/>
    <s v="CO 235/45R18 98YXL AllSeasonContact特"/>
    <n v="23"/>
    <n v="2"/>
    <n v="0"/>
    <s v="Normal"/>
    <m/>
    <m/>
  </r>
  <r>
    <x v="2"/>
    <x v="643"/>
    <m/>
    <s v="CO 195/65R15 91V ComfortContact CC7特"/>
    <n v="23"/>
    <n v="1"/>
    <n v="0"/>
    <s v="Normal"/>
    <m/>
    <m/>
  </r>
  <r>
    <x v="2"/>
    <x v="644"/>
    <m/>
    <s v="CO 225/45R18 95VXL AllSeasonContact特"/>
    <n v="23"/>
    <n v="5"/>
    <n v="0"/>
    <s v="Normal"/>
    <m/>
    <m/>
  </r>
  <r>
    <x v="2"/>
    <x v="645"/>
    <m/>
    <s v="CO 195/65R15 95HXL AllSeasonContact特"/>
    <n v="23"/>
    <n v="3"/>
    <n v="0"/>
    <s v="Normal"/>
    <m/>
    <m/>
  </r>
  <r>
    <x v="2"/>
    <x v="646"/>
    <m/>
    <s v="CO 205/55R16 91V ComfortContact CC7特"/>
    <n v="23"/>
    <n v="24"/>
    <n v="0"/>
    <s v="Normal"/>
    <m/>
    <m/>
  </r>
  <r>
    <x v="2"/>
    <x v="647"/>
    <m/>
    <s v="CO 205/60R16 96VXL AllSeasonContact特"/>
    <n v="23"/>
    <n v="1"/>
    <n v="0"/>
    <s v="Normal"/>
    <m/>
    <m/>
  </r>
  <r>
    <x v="2"/>
    <x v="648"/>
    <m/>
    <s v="CO 175/65R14 82H CC6 特"/>
    <n v="23"/>
    <n v="88"/>
    <n v="0"/>
    <s v="Normal"/>
    <m/>
    <m/>
  </r>
  <r>
    <x v="2"/>
    <x v="649"/>
    <m/>
    <s v="CO 185/60R15 84H ComfortContact CC7特"/>
    <n v="23"/>
    <n v="1"/>
    <n v="0"/>
    <s v="Normal"/>
    <m/>
    <m/>
  </r>
  <r>
    <x v="2"/>
    <x v="650"/>
    <m/>
    <s v="CO 215/55R17 98VXL AllSeasonContact特"/>
    <n v="23"/>
    <n v="3"/>
    <n v="0"/>
    <s v="Normal"/>
    <m/>
    <m/>
  </r>
  <r>
    <x v="2"/>
    <x v="651"/>
    <m/>
    <s v="CO 185/65R15 92HXL AllSeasonContact特"/>
    <n v="23"/>
    <n v="2"/>
    <n v="0"/>
    <s v="Normal"/>
    <m/>
    <m/>
  </r>
  <r>
    <x v="2"/>
    <x v="652"/>
    <m/>
    <s v="CO 195/60R16 89H AllSeasonContact特"/>
    <n v="23"/>
    <n v="3"/>
    <n v="0"/>
    <s v="Normal"/>
    <m/>
    <m/>
  </r>
  <r>
    <x v="2"/>
    <x v="653"/>
    <m/>
    <s v="CO 205/60R16 92V ComfortContact CC7特"/>
    <n v="23"/>
    <n v="239"/>
    <n v="0"/>
    <s v="Normal"/>
    <m/>
    <m/>
  </r>
  <r>
    <x v="2"/>
    <x v="654"/>
    <m/>
    <s v="CO 215/60R16 95V FR CC6 特"/>
    <n v="23"/>
    <n v="131"/>
    <n v="0"/>
    <s v="Normal"/>
    <m/>
    <m/>
  </r>
  <r>
    <x v="2"/>
    <x v="655"/>
    <m/>
    <s v="CO 195/65R15 91V CC6 特"/>
    <n v="23"/>
    <n v="45"/>
    <n v="0"/>
    <s v="Normal"/>
    <m/>
    <m/>
  </r>
  <r>
    <x v="2"/>
    <x v="656"/>
    <m/>
    <s v="CO 165/60R15 77H ComfortContact CC7特"/>
    <n v="23"/>
    <n v="139"/>
    <n v="0"/>
    <s v="Normal"/>
    <m/>
    <m/>
  </r>
  <r>
    <x v="2"/>
    <x v="657"/>
    <m/>
    <s v="CO 185/60R15 88VXL AllSeasonContact特"/>
    <n v="23"/>
    <n v="1"/>
    <n v="0"/>
    <s v="Normal"/>
    <m/>
    <m/>
  </r>
  <r>
    <x v="2"/>
    <x v="658"/>
    <m/>
    <s v="CO 165/65R14 79T ComfortContact CC7特"/>
    <n v="23"/>
    <n v="155"/>
    <n v="0"/>
    <s v="Normal"/>
    <m/>
    <m/>
  </r>
  <r>
    <x v="2"/>
    <x v="334"/>
    <m/>
    <s v="CO 155/65R14 75T EcoContact 6#特"/>
    <n v="23"/>
    <n v="139"/>
    <n v="0"/>
    <s v="Normal"/>
    <m/>
    <m/>
  </r>
  <r>
    <x v="2"/>
    <x v="659"/>
    <m/>
    <s v="CO 205/55R16 91V MaxContact MC5## 特"/>
    <n v="23"/>
    <n v="2"/>
    <n v="0"/>
    <s v="Normal"/>
    <m/>
    <m/>
  </r>
  <r>
    <x v="2"/>
    <x v="660"/>
    <m/>
    <s v="CO 215/45ZR17 91W XL MaxContact MC5# 特"/>
    <n v="23"/>
    <n v="20"/>
    <n v="0"/>
    <s v="Normal"/>
    <m/>
    <m/>
  </r>
  <r>
    <x v="2"/>
    <x v="661"/>
    <m/>
    <s v="CO 215/50R17 91V FR MaxContact MC5# 特"/>
    <n v="23"/>
    <n v="77"/>
    <n v="0"/>
    <s v="Normal"/>
    <m/>
    <m/>
  </r>
  <r>
    <x v="2"/>
    <x v="662"/>
    <m/>
    <s v="LS 215/60R17 96H LS588 SUV"/>
    <n v="23"/>
    <n v="131"/>
    <n v="0"/>
    <s v="Normal"/>
    <m/>
    <m/>
  </r>
  <r>
    <x v="2"/>
    <x v="663"/>
    <m/>
    <s v="LS 225/55R19 99V LS588 SUV"/>
    <n v="23"/>
    <n v="2"/>
    <n v="0"/>
    <s v="Normal"/>
    <m/>
    <m/>
  </r>
  <r>
    <x v="2"/>
    <x v="664"/>
    <m/>
    <s v="LS 225/65R17 102H LS588 SUV"/>
    <n v="23"/>
    <n v="24"/>
    <n v="0"/>
    <s v="Normal"/>
    <m/>
    <m/>
  </r>
  <r>
    <x v="2"/>
    <x v="665"/>
    <m/>
    <s v="LS 235/55R18 104V XL LS588 SUV"/>
    <n v="23"/>
    <n v="7"/>
    <n v="0"/>
    <s v="Normal"/>
    <m/>
    <m/>
  </r>
  <r>
    <x v="2"/>
    <x v="1"/>
    <m/>
    <s v="LS 235/55R19 105W XL LS588 SUV"/>
    <n v="23"/>
    <n v="12"/>
    <n v="0"/>
    <s v="Normal"/>
    <m/>
    <m/>
  </r>
  <r>
    <x v="2"/>
    <x v="666"/>
    <m/>
    <s v="LS 235/60R18 107V XL LS588 SUV"/>
    <n v="23"/>
    <n v="1"/>
    <n v="0"/>
    <s v="Normal"/>
    <m/>
    <m/>
  </r>
  <r>
    <x v="2"/>
    <x v="667"/>
    <m/>
    <s v="LS 245/45R20 103W XL LS588 SUV"/>
    <n v="23"/>
    <n v="81"/>
    <n v="0"/>
    <s v="Normal"/>
    <m/>
    <m/>
  </r>
  <r>
    <x v="2"/>
    <x v="668"/>
    <m/>
    <s v="LS 265/40R22 106W XL LS588 SUV"/>
    <n v="23"/>
    <n v="2"/>
    <n v="0"/>
    <s v="Normal"/>
    <m/>
    <m/>
  </r>
  <r>
    <x v="2"/>
    <x v="669"/>
    <m/>
    <s v="VK 155/65R14 75T CityTech II"/>
    <n v="23"/>
    <n v="18"/>
    <n v="0"/>
    <s v="Normal"/>
    <m/>
    <m/>
  </r>
  <r>
    <x v="2"/>
    <x v="249"/>
    <m/>
    <s v="VK 165/55R14 72H FR City Tech CT6"/>
    <n v="23"/>
    <n v="150"/>
    <n v="0"/>
    <s v="Normal"/>
    <m/>
    <m/>
  </r>
  <r>
    <x v="2"/>
    <x v="670"/>
    <m/>
    <s v="VK 175/65R14 82H CityTech CT6"/>
    <n v="23"/>
    <n v="337"/>
    <n v="0"/>
    <s v="Normal"/>
    <m/>
    <m/>
  </r>
  <r>
    <x v="2"/>
    <x v="671"/>
    <m/>
    <s v="VK 175/70R14 84H CityTech CT6"/>
    <n v="23"/>
    <n v="1"/>
    <n v="0"/>
    <s v="Normal"/>
    <m/>
    <m/>
  </r>
  <r>
    <x v="2"/>
    <x v="292"/>
    <m/>
    <s v="VK 185/55R15 82V ProTech NewGen"/>
    <n v="23"/>
    <n v="59"/>
    <n v="0"/>
    <s v="Normal"/>
    <m/>
    <m/>
  </r>
  <r>
    <x v="2"/>
    <x v="672"/>
    <m/>
    <s v="VK 185/65R14 86H CityTech CT6"/>
    <n v="23"/>
    <n v="37"/>
    <n v="0"/>
    <s v="Normal"/>
    <m/>
    <m/>
  </r>
  <r>
    <x v="2"/>
    <x v="673"/>
    <m/>
    <s v="VK 185/70R14 88T CityTech CT6"/>
    <n v="23"/>
    <n v="102"/>
    <n v="0"/>
    <s v="Normal"/>
    <m/>
    <m/>
  </r>
  <r>
    <x v="2"/>
    <x v="674"/>
    <m/>
    <s v="VK 195/45R16 84V ProTech NewGen"/>
    <n v="23"/>
    <n v="11"/>
    <n v="0"/>
    <s v="Normal"/>
    <m/>
    <m/>
  </r>
  <r>
    <x v="2"/>
    <x v="675"/>
    <m/>
    <s v="VK 195/55R16 87V ProTech NewGen"/>
    <n v="23"/>
    <n v="19"/>
    <n v="0"/>
    <s v="Normal"/>
    <m/>
    <m/>
  </r>
  <r>
    <x v="2"/>
    <x v="131"/>
    <m/>
    <s v="VK 215/60R17 96V PROTECH NEWGEN"/>
    <n v="23"/>
    <n v="101"/>
    <n v="0"/>
    <s v="Normal"/>
    <m/>
    <m/>
  </r>
  <r>
    <x v="2"/>
    <x v="138"/>
    <m/>
    <s v="VK 225/55R17 101Y XL ProTech NewGen"/>
    <n v="23"/>
    <n v="54"/>
    <n v="0"/>
    <s v="Normal"/>
    <m/>
    <m/>
  </r>
  <r>
    <x v="2"/>
    <x v="676"/>
    <m/>
    <s v="VK 225/55R18 98V FR TeraTech HT"/>
    <n v="23"/>
    <n v="19"/>
    <n v="0"/>
    <s v="Normal"/>
    <m/>
    <m/>
  </r>
  <r>
    <x v="2"/>
    <x v="137"/>
    <m/>
    <s v="VK 225/60R17 99H FR TeraTech HT"/>
    <n v="23"/>
    <n v="97"/>
    <n v="0"/>
    <s v="Normal"/>
    <m/>
    <m/>
  </r>
  <r>
    <x v="2"/>
    <x v="136"/>
    <m/>
    <s v="VK 225/65R17 102H FR TeraTech HT"/>
    <n v="23"/>
    <n v="130"/>
    <n v="0"/>
    <s v="Normal"/>
    <m/>
    <m/>
  </r>
  <r>
    <x v="2"/>
    <x v="677"/>
    <m/>
    <s v="VK 235/50R18 101WXL ProTech PT6 #23"/>
    <n v="23"/>
    <n v="13"/>
    <n v="0"/>
    <s v="Normal"/>
    <m/>
    <m/>
  </r>
  <r>
    <x v="2"/>
    <x v="678"/>
    <m/>
    <s v="VK 235/50R18 97V ProTech NewGen"/>
    <n v="23"/>
    <n v="128"/>
    <n v="0"/>
    <s v="Normal"/>
    <m/>
    <m/>
  </r>
  <r>
    <x v="2"/>
    <x v="294"/>
    <m/>
    <s v="VK 235/55R18 104V XL Prp Tech PT6"/>
    <n v="23"/>
    <n v="16"/>
    <n v="0"/>
    <s v="Normal"/>
    <m/>
    <m/>
  </r>
  <r>
    <x v="2"/>
    <x v="679"/>
    <m/>
    <s v="VK 245/40R19 98Y XL ProTech NewGen"/>
    <n v="23"/>
    <n v="19"/>
    <n v="0"/>
    <s v="Normal"/>
    <m/>
    <m/>
  </r>
  <r>
    <x v="2"/>
    <x v="135"/>
    <m/>
    <s v="VK 265/65R17 112T FR TeraTech HT"/>
    <n v="23"/>
    <n v="28"/>
    <n v="0"/>
    <s v="Normal"/>
    <m/>
    <m/>
  </r>
  <r>
    <x v="2"/>
    <x v="680"/>
    <m/>
    <s v="BS 165/55R15 75V REGNO GR-Leggera 特"/>
    <n v="23"/>
    <n v="20"/>
    <n v="0"/>
    <s v="Normal"/>
    <m/>
    <m/>
  </r>
  <r>
    <x v="2"/>
    <x v="681"/>
    <m/>
    <s v="BS 175/65R15 84H REGNO GR-XII特"/>
    <n v="23"/>
    <n v="28"/>
    <n v="0"/>
    <s v="Normal"/>
    <m/>
    <m/>
  </r>
  <r>
    <x v="2"/>
    <x v="682"/>
    <m/>
    <s v="BS 185/60R15 84H REGNO GR-XII特"/>
    <n v="23"/>
    <n v="1"/>
    <n v="0"/>
    <s v="Normal"/>
    <m/>
    <m/>
  </r>
  <r>
    <x v="2"/>
    <x v="683"/>
    <m/>
    <s v="BS 185/65R15 88H REGNO GR-XII特"/>
    <n v="23"/>
    <n v="11"/>
    <n v="0"/>
    <s v="Normal"/>
    <m/>
    <m/>
  </r>
  <r>
    <x v="2"/>
    <x v="684"/>
    <m/>
    <s v="BS 225/50R18 95W REGNO GR-XII特"/>
    <n v="23"/>
    <n v="70"/>
    <n v="0"/>
    <s v="Normal"/>
    <m/>
    <m/>
  </r>
  <r>
    <x v="2"/>
    <x v="685"/>
    <m/>
    <s v="BS 235/55R18 100V ALENZA LX100特2"/>
    <n v="23"/>
    <n v="7"/>
    <n v="0"/>
    <s v="Normal"/>
    <m/>
    <m/>
  </r>
  <r>
    <x v="2"/>
    <x v="686"/>
    <m/>
    <s v="LS 155/65R13 73T 4-SEASONS CHI"/>
    <n v="23"/>
    <n v="157"/>
    <n v="0"/>
    <s v="Normal"/>
    <m/>
    <m/>
  </r>
  <r>
    <x v="2"/>
    <x v="687"/>
    <m/>
    <s v="LS 155/70R13 75T 4-SEASONS CHI"/>
    <n v="23"/>
    <n v="390"/>
    <n v="0"/>
    <s v="Normal"/>
    <m/>
    <m/>
  </r>
  <r>
    <x v="2"/>
    <x v="688"/>
    <m/>
    <s v="LS 155/70R13 75T LS388"/>
    <n v="23"/>
    <n v="12"/>
    <n v="0"/>
    <s v="Normal"/>
    <m/>
    <m/>
  </r>
  <r>
    <x v="2"/>
    <x v="689"/>
    <m/>
    <s v="LS 165/60R14 75H 4-SEASONS CHI"/>
    <n v="23"/>
    <n v="3"/>
    <n v="0"/>
    <s v="Normal"/>
    <m/>
    <m/>
  </r>
  <r>
    <x v="2"/>
    <x v="690"/>
    <m/>
    <s v="LS 165/60R14 75H LS388"/>
    <n v="23"/>
    <n v="8"/>
    <n v="0"/>
    <s v="Normal"/>
    <m/>
    <m/>
  </r>
  <r>
    <x v="2"/>
    <x v="691"/>
    <m/>
    <s v="LS 165/60R15 77H 4-SEASONS CHI"/>
    <n v="23"/>
    <n v="237"/>
    <n v="0"/>
    <s v="Normal"/>
    <m/>
    <m/>
  </r>
  <r>
    <x v="2"/>
    <x v="692"/>
    <m/>
    <s v="LS 165/65R14 79T 4-SEASONS CHI"/>
    <n v="23"/>
    <n v="1"/>
    <n v="0"/>
    <s v="Normal"/>
    <m/>
    <m/>
  </r>
  <r>
    <x v="2"/>
    <x v="693"/>
    <m/>
    <s v="LS 165/70R14 81T 4-SEASONS CHI"/>
    <n v="23"/>
    <n v="27"/>
    <n v="0"/>
    <s v="Normal"/>
    <m/>
    <m/>
  </r>
  <r>
    <x v="2"/>
    <x v="694"/>
    <m/>
    <s v="LS 175/65R15 84H 4-SEASONS CHI"/>
    <n v="23"/>
    <n v="219"/>
    <n v="0"/>
    <s v="Normal"/>
    <m/>
    <m/>
  </r>
  <r>
    <x v="2"/>
    <x v="695"/>
    <m/>
    <s v="LS 175/70R14 88H XL LS388"/>
    <n v="23"/>
    <n v="218"/>
    <n v="0"/>
    <s v="Normal"/>
    <m/>
    <m/>
  </r>
  <r>
    <x v="2"/>
    <x v="696"/>
    <m/>
    <s v="LS 185/55R16 83V LS388"/>
    <n v="23"/>
    <n v="66"/>
    <n v="0"/>
    <s v="Normal"/>
    <m/>
    <m/>
  </r>
  <r>
    <x v="2"/>
    <x v="697"/>
    <m/>
    <s v="LS 185/60R15 88H XL 4-SEASONS CHI"/>
    <n v="23"/>
    <n v="43"/>
    <n v="0"/>
    <s v="Normal"/>
    <m/>
    <m/>
  </r>
  <r>
    <x v="2"/>
    <x v="698"/>
    <m/>
    <s v="LS 185/65R14 86T LS388"/>
    <n v="23"/>
    <n v="2"/>
    <n v="0"/>
    <s v="Normal"/>
    <m/>
    <m/>
  </r>
  <r>
    <x v="2"/>
    <x v="699"/>
    <m/>
    <s v="LS 185/65R15 88H 4-SEASONS CHI"/>
    <n v="23"/>
    <n v="243"/>
    <n v="0"/>
    <s v="Normal"/>
    <m/>
    <m/>
  </r>
  <r>
    <x v="2"/>
    <x v="700"/>
    <m/>
    <s v="LS 195/45ZR17 81W LS388"/>
    <n v="23"/>
    <n v="87"/>
    <n v="0"/>
    <s v="Normal"/>
    <m/>
    <m/>
  </r>
  <r>
    <x v="2"/>
    <x v="701"/>
    <m/>
    <s v="LS 195/50R16 84H LS388"/>
    <n v="23"/>
    <n v="160"/>
    <n v="0"/>
    <s v="Normal"/>
    <m/>
    <m/>
  </r>
  <r>
    <x v="2"/>
    <x v="702"/>
    <m/>
    <s v="LS 195/55R16 87H 4-SEASONS CHI"/>
    <n v="23"/>
    <n v="166"/>
    <n v="0"/>
    <s v="Normal"/>
    <m/>
    <m/>
  </r>
  <r>
    <x v="2"/>
    <x v="703"/>
    <m/>
    <s v="LS 195/55R16 91V XL 4-SEASONS CHI"/>
    <n v="23"/>
    <n v="12"/>
    <n v="0"/>
    <s v="Normal"/>
    <m/>
    <m/>
  </r>
  <r>
    <x v="2"/>
    <x v="704"/>
    <m/>
    <s v="LS 195/55R16 91W XL LS388"/>
    <n v="23"/>
    <n v="46"/>
    <n v="0"/>
    <s v="Normal"/>
    <m/>
    <m/>
  </r>
  <r>
    <x v="2"/>
    <x v="705"/>
    <m/>
    <s v="LS 195/60R16 89H LS388"/>
    <n v="23"/>
    <n v="2"/>
    <n v="0"/>
    <s v="Normal"/>
    <m/>
    <m/>
  </r>
  <r>
    <x v="2"/>
    <x v="706"/>
    <m/>
    <s v="LS 205/40ZR17 84W XL LS588 UHP"/>
    <n v="23"/>
    <n v="1"/>
    <n v="0"/>
    <s v="Normal"/>
    <m/>
    <m/>
  </r>
  <r>
    <x v="2"/>
    <x v="707"/>
    <m/>
    <s v="LS 205/50ZR17 93W XL 4-SEASONS CHI"/>
    <n v="23"/>
    <n v="116"/>
    <n v="0"/>
    <s v="Normal"/>
    <m/>
    <m/>
  </r>
  <r>
    <x v="2"/>
    <x v="708"/>
    <m/>
    <s v="LS 205/50ZR17 93W XL LS388"/>
    <n v="23"/>
    <n v="64"/>
    <n v="0"/>
    <s v="Normal"/>
    <m/>
    <m/>
  </r>
  <r>
    <x v="2"/>
    <x v="709"/>
    <m/>
    <s v="LS 205/55R16 91V LS388"/>
    <n v="23"/>
    <n v="23"/>
    <n v="0"/>
    <s v="Normal"/>
    <m/>
    <m/>
  </r>
  <r>
    <x v="2"/>
    <x v="710"/>
    <m/>
    <s v="LS 205/55R17 95V XL 4-SEASONS CHI"/>
    <n v="23"/>
    <n v="3"/>
    <n v="0"/>
    <s v="Normal"/>
    <m/>
    <m/>
  </r>
  <r>
    <x v="2"/>
    <x v="711"/>
    <m/>
    <s v="LS 205/55R17 95W XL LS388"/>
    <n v="23"/>
    <n v="25"/>
    <n v="0"/>
    <s v="Normal"/>
    <m/>
    <m/>
  </r>
  <r>
    <x v="2"/>
    <x v="712"/>
    <m/>
    <s v="LS 205/60R16 92H LS388"/>
    <n v="23"/>
    <n v="68"/>
    <n v="0"/>
    <s v="Normal"/>
    <m/>
    <m/>
  </r>
  <r>
    <x v="2"/>
    <x v="713"/>
    <m/>
    <s v="LS 205/65R15 94H 4-SEASONS CHI"/>
    <n v="23"/>
    <n v="1"/>
    <n v="0"/>
    <s v="Normal"/>
    <m/>
    <m/>
  </r>
  <r>
    <x v="2"/>
    <x v="714"/>
    <m/>
    <s v="LS 215/40R18 89W XL LS388"/>
    <n v="23"/>
    <n v="86"/>
    <n v="0"/>
    <s v="Normal"/>
    <m/>
    <m/>
  </r>
  <r>
    <x v="2"/>
    <x v="715"/>
    <m/>
    <s v="LS 215/45R17 91W XL 4-SEASONS CHI"/>
    <n v="23"/>
    <n v="36"/>
    <n v="0"/>
    <s v="Normal"/>
    <m/>
    <m/>
  </r>
  <r>
    <x v="2"/>
    <x v="716"/>
    <m/>
    <s v="LS 215/45R18 89W LS588 UHP"/>
    <n v="23"/>
    <n v="101"/>
    <n v="0"/>
    <s v="Normal"/>
    <m/>
    <m/>
  </r>
  <r>
    <x v="2"/>
    <x v="717"/>
    <m/>
    <s v="LS 215/45ZR17 91W XL LS388"/>
    <n v="23"/>
    <n v="17"/>
    <n v="0"/>
    <s v="Normal"/>
    <m/>
    <m/>
  </r>
  <r>
    <x v="2"/>
    <x v="718"/>
    <m/>
    <s v="LS 215/50R17 95W XL LS588 UHP"/>
    <n v="23"/>
    <n v="125"/>
    <n v="0"/>
    <s v="Normal"/>
    <m/>
    <m/>
  </r>
  <r>
    <x v="2"/>
    <x v="719"/>
    <m/>
    <s v="LS 215/55R17 98W XL 4-SEASONS CHI"/>
    <n v="23"/>
    <n v="83"/>
    <n v="0"/>
    <s v="Normal"/>
    <m/>
    <m/>
  </r>
  <r>
    <x v="2"/>
    <x v="720"/>
    <m/>
    <s v="LS 215/60R16 95V LS588 UHP"/>
    <n v="23"/>
    <n v="3"/>
    <n v="0"/>
    <s v="Normal"/>
    <m/>
    <m/>
  </r>
  <r>
    <x v="2"/>
    <x v="721"/>
    <m/>
    <s v="LS 215/60R17 100VXL 4-SEASONS CHI"/>
    <n v="23"/>
    <n v="85"/>
    <n v="0"/>
    <s v="Normal"/>
    <m/>
    <m/>
  </r>
  <r>
    <x v="2"/>
    <x v="722"/>
    <m/>
    <s v="LS 215/65R16 102V XL 4-SEASONS CHI"/>
    <n v="23"/>
    <n v="32"/>
    <n v="0"/>
    <s v="Normal"/>
    <m/>
    <m/>
  </r>
  <r>
    <x v="2"/>
    <x v="723"/>
    <m/>
    <s v="LS 215/65R16 98H LS388"/>
    <n v="23"/>
    <n v="3"/>
    <n v="0"/>
    <s v="Normal"/>
    <m/>
    <m/>
  </r>
  <r>
    <x v="2"/>
    <x v="724"/>
    <m/>
    <s v="LS 225/35R19 88W XL LS588 UHP"/>
    <n v="23"/>
    <n v="127"/>
    <n v="0"/>
    <s v="Normal"/>
    <m/>
    <m/>
  </r>
  <r>
    <x v="2"/>
    <x v="338"/>
    <m/>
    <s v="LS 225/35ZR20 90W XL LS588 UHP"/>
    <n v="23"/>
    <n v="16"/>
    <n v="0"/>
    <s v="Normal"/>
    <m/>
    <m/>
  </r>
  <r>
    <x v="2"/>
    <x v="725"/>
    <m/>
    <s v="LS 225/40R18 92WXL RapidDragon"/>
    <n v="23"/>
    <n v="197"/>
    <n v="0"/>
    <s v="Normal"/>
    <m/>
    <m/>
  </r>
  <r>
    <x v="2"/>
    <x v="726"/>
    <m/>
    <s v="LS 225/45R17 94V XL 4-SEASONS CHI"/>
    <n v="23"/>
    <n v="2"/>
    <n v="0"/>
    <s v="Normal"/>
    <m/>
    <m/>
  </r>
  <r>
    <x v="2"/>
    <x v="727"/>
    <m/>
    <s v="LS 225/45R18 95W XL LS588 UHP"/>
    <n v="23"/>
    <n v="2"/>
    <n v="0"/>
    <s v="Normal"/>
    <m/>
    <m/>
  </r>
  <r>
    <x v="2"/>
    <x v="728"/>
    <m/>
    <s v="LS 225/45ZR19 96W XL LS588 UHP"/>
    <n v="23"/>
    <n v="15"/>
    <n v="0"/>
    <s v="Normal"/>
    <m/>
    <m/>
  </r>
  <r>
    <x v="2"/>
    <x v="729"/>
    <m/>
    <s v="LS 225/50R18 99W XL LS388"/>
    <n v="23"/>
    <n v="13"/>
    <n v="0"/>
    <s v="Normal"/>
    <m/>
    <m/>
  </r>
  <r>
    <x v="2"/>
    <x v="730"/>
    <m/>
    <s v="LS 225/50ZR17 98W XL LS588 UHP"/>
    <n v="23"/>
    <n v="3"/>
    <n v="0"/>
    <s v="Normal"/>
    <m/>
    <m/>
  </r>
  <r>
    <x v="2"/>
    <x v="731"/>
    <m/>
    <s v="LS 225/55R17 101W XL LS588 UHP"/>
    <n v="23"/>
    <n v="51"/>
    <n v="0"/>
    <s v="Normal"/>
    <m/>
    <m/>
  </r>
  <r>
    <x v="2"/>
    <x v="732"/>
    <m/>
    <s v="LS 225/60R17 99H CLV2"/>
    <n v="23"/>
    <n v="13"/>
    <n v="0"/>
    <s v="Normal"/>
    <m/>
    <m/>
  </r>
  <r>
    <x v="2"/>
    <x v="733"/>
    <m/>
    <s v="LS 225/60R18 104VXL LS388"/>
    <n v="23"/>
    <n v="1"/>
    <n v="0"/>
    <s v="Normal"/>
    <m/>
    <m/>
  </r>
  <r>
    <x v="2"/>
    <x v="734"/>
    <m/>
    <s v="LS 235/40R18 95W XL LS588 UHP"/>
    <n v="23"/>
    <n v="2"/>
    <n v="0"/>
    <s v="Normal"/>
    <m/>
    <m/>
  </r>
  <r>
    <x v="2"/>
    <x v="735"/>
    <m/>
    <s v="LS 235/50R18 101V XL 4-SEASONS CHI"/>
    <n v="23"/>
    <n v="105"/>
    <n v="0"/>
    <s v="Normal"/>
    <m/>
    <m/>
  </r>
  <r>
    <x v="2"/>
    <x v="736"/>
    <m/>
    <s v="LS 245/30ZR20 97W XL LS588 UHP"/>
    <n v="23"/>
    <n v="35"/>
    <n v="0"/>
    <s v="Normal"/>
    <m/>
    <m/>
  </r>
  <r>
    <x v="2"/>
    <x v="737"/>
    <m/>
    <s v="LS 245/35R19 97W XL LS588 UHP"/>
    <n v="23"/>
    <n v="1"/>
    <n v="0"/>
    <s v="Normal"/>
    <m/>
    <m/>
  </r>
  <r>
    <x v="2"/>
    <x v="738"/>
    <m/>
    <s v="LS 245/35R20 95W XL LS588 UHP"/>
    <n v="23"/>
    <n v="181"/>
    <n v="0"/>
    <s v="Normal"/>
    <m/>
    <m/>
  </r>
  <r>
    <x v="2"/>
    <x v="739"/>
    <m/>
    <s v="LS 245/40R19 98W XL LS588 UHP"/>
    <n v="23"/>
    <n v="93"/>
    <n v="0"/>
    <s v="Normal"/>
    <m/>
    <m/>
  </r>
  <r>
    <x v="2"/>
    <x v="740"/>
    <m/>
    <s v="LS 245/40R20 99W XL LS588 UHP"/>
    <n v="23"/>
    <n v="31"/>
    <n v="0"/>
    <s v="Normal"/>
    <m/>
    <m/>
  </r>
  <r>
    <x v="2"/>
    <x v="741"/>
    <m/>
    <s v="LS 245/45R19 102Y XL LS588 UHP"/>
    <n v="23"/>
    <n v="1"/>
    <n v="0"/>
    <s v="Normal"/>
    <m/>
    <m/>
  </r>
  <r>
    <x v="2"/>
    <x v="742"/>
    <m/>
    <s v="LS 245/50R18 100W LS588 UHP"/>
    <n v="23"/>
    <n v="1"/>
    <n v="0"/>
    <s v="Normal"/>
    <m/>
    <m/>
  </r>
  <r>
    <x v="2"/>
    <x v="743"/>
    <m/>
    <s v="LS 255/35R20 97W XL LS588 UHP"/>
    <n v="23"/>
    <n v="24"/>
    <n v="0"/>
    <s v="Normal"/>
    <m/>
    <m/>
  </r>
  <r>
    <x v="2"/>
    <x v="744"/>
    <m/>
    <s v="UG 205R16C 110/108Q LATERAL FORCE M/T"/>
    <n v="23"/>
    <n v="32"/>
    <n v="0"/>
    <s v="Normal"/>
    <m/>
    <m/>
  </r>
  <r>
    <x v="2"/>
    <x v="745"/>
    <m/>
    <s v="UG 215/70R16 100T LATERAL FORCE A/T"/>
    <n v="23"/>
    <n v="36"/>
    <n v="0"/>
    <s v="Normal"/>
    <m/>
    <m/>
  </r>
  <r>
    <x v="2"/>
    <x v="746"/>
    <m/>
    <s v="UG 225/60R17 99H LATERAL FORCE A/T"/>
    <n v="23"/>
    <n v="12"/>
    <n v="0"/>
    <s v="Normal"/>
    <m/>
    <m/>
  </r>
  <r>
    <x v="2"/>
    <x v="747"/>
    <m/>
    <s v="UG 235/60R17 102H LATERAL FORCE A/T"/>
    <n v="23"/>
    <n v="4"/>
    <n v="0"/>
    <s v="Normal"/>
    <m/>
    <m/>
  </r>
  <r>
    <x v="2"/>
    <x v="748"/>
    <m/>
    <s v="UG 265/70R16 112H LATERAL FORCE A/T"/>
    <n v="23"/>
    <n v="20"/>
    <n v="0"/>
    <s v="Normal"/>
    <m/>
    <m/>
  </r>
  <r>
    <x v="2"/>
    <x v="749"/>
    <m/>
    <s v="VK 205/60R16 96TXL WinTech WT6"/>
    <n v="23"/>
    <n v="1"/>
    <n v="0"/>
    <s v="Normal"/>
    <m/>
    <m/>
  </r>
  <r>
    <x v="2"/>
    <x v="750"/>
    <m/>
    <s v="CO 205/45R17 88WXL ExCont DWS06+特"/>
    <n v="23"/>
    <n v="5"/>
    <n v="0"/>
    <s v="Normal"/>
    <m/>
    <m/>
  </r>
  <r>
    <x v="2"/>
    <x v="751"/>
    <m/>
    <s v="CO 225/40R19 93YXL ExCont DWS06+特"/>
    <n v="23"/>
    <n v="2"/>
    <n v="0"/>
    <s v="Normal"/>
    <m/>
    <m/>
  </r>
  <r>
    <x v="2"/>
    <x v="752"/>
    <m/>
    <s v="CO 225/50ZR18 95W ExCont DWS06+特"/>
    <n v="23"/>
    <n v="64"/>
    <n v="0"/>
    <s v="Normal"/>
    <m/>
    <m/>
  </r>
  <r>
    <x v="2"/>
    <x v="753"/>
    <m/>
    <s v="CO 235/40R19 96WXL ExCont DWS06+特"/>
    <n v="23"/>
    <n v="1"/>
    <n v="0"/>
    <s v="Normal"/>
    <m/>
    <m/>
  </r>
  <r>
    <x v="2"/>
    <x v="754"/>
    <m/>
    <s v="CO 245/40R18 97YXL ExCont DWS06+特"/>
    <n v="23"/>
    <n v="75"/>
    <n v="0"/>
    <s v="Normal"/>
    <m/>
    <m/>
  </r>
  <r>
    <x v="2"/>
    <x v="755"/>
    <m/>
    <s v="CO 245/40R19 98YXL ExCont DWS06+特"/>
    <n v="23"/>
    <n v="7"/>
    <n v="0"/>
    <s v="Normal"/>
    <m/>
    <m/>
  </r>
  <r>
    <x v="2"/>
    <x v="756"/>
    <m/>
    <s v="CO 245/45R19 98Y ExCont DWS06+特"/>
    <n v="23"/>
    <n v="5"/>
    <n v="0"/>
    <s v="Normal"/>
    <m/>
    <m/>
  </r>
  <r>
    <x v="2"/>
    <x v="757"/>
    <m/>
    <s v="CO 245/45ZR20 103YXL ExCont DWS06+特"/>
    <n v="23"/>
    <n v="6"/>
    <n v="0"/>
    <s v="Normal"/>
    <m/>
    <m/>
  </r>
  <r>
    <x v="2"/>
    <x v="758"/>
    <m/>
    <s v="CO 265/45R20 104Y ExCont DWS06+特"/>
    <n v="23"/>
    <n v="1"/>
    <n v="0"/>
    <s v="Normal"/>
    <m/>
    <m/>
  </r>
  <r>
    <x v="2"/>
    <x v="295"/>
    <m/>
    <s v="CO 275/30R19 96YXL ExCont DWS06+特"/>
    <n v="23"/>
    <n v="13"/>
    <n v="0"/>
    <s v="Normal"/>
    <m/>
    <m/>
  </r>
  <r>
    <x v="2"/>
    <x v="759"/>
    <m/>
    <s v="CO 275/30ZR20 97YXL ExCont DWS06+特"/>
    <n v="23"/>
    <n v="4"/>
    <n v="0"/>
    <s v="Normal"/>
    <m/>
    <m/>
  </r>
  <r>
    <x v="2"/>
    <x v="760"/>
    <m/>
    <s v="CO 275/45R20 110WXL ExCont DWS06+特"/>
    <n v="23"/>
    <n v="5"/>
    <n v="0"/>
    <s v="Normal"/>
    <m/>
    <m/>
  </r>
  <r>
    <x v="2"/>
    <x v="761"/>
    <m/>
    <s v="LS 165/70R14 81H LS388"/>
    <n v="23"/>
    <n v="1"/>
    <n v="0"/>
    <s v="Normal"/>
    <m/>
    <m/>
  </r>
  <r>
    <x v="2"/>
    <x v="762"/>
    <m/>
    <s v="LS 205/60R16 96H XL 4-SEASONS CHI"/>
    <n v="23"/>
    <n v="309"/>
    <n v="0"/>
    <s v="Normal"/>
    <m/>
    <m/>
  </r>
  <r>
    <x v="2"/>
    <x v="763"/>
    <m/>
    <s v="LS 215/55ZR17 98W XL LS388"/>
    <n v="23"/>
    <n v="1"/>
    <n v="0"/>
    <s v="Normal"/>
    <m/>
    <m/>
  </r>
  <r>
    <x v="2"/>
    <x v="764"/>
    <m/>
    <s v="LS 235/55R18 100V 4-SEASONS CHI"/>
    <n v="23"/>
    <n v="1"/>
    <n v="0"/>
    <s v="Normal"/>
    <m/>
    <m/>
  </r>
  <r>
    <x v="2"/>
    <x v="765"/>
    <m/>
    <s v="NX 155/70R13 75T Nblue 4Season 特"/>
    <n v="23"/>
    <n v="166"/>
    <n v="0"/>
    <s v="Normal"/>
    <m/>
    <m/>
  </r>
  <r>
    <x v="2"/>
    <x v="766"/>
    <m/>
    <s v="NX 165/65R14 79T Nblue 4Season 特"/>
    <n v="23"/>
    <n v="41"/>
    <n v="0"/>
    <s v="Normal"/>
    <m/>
    <m/>
  </r>
  <r>
    <x v="2"/>
    <x v="767"/>
    <m/>
    <s v="NX 175/65R14 82T Nblue 4Season 特"/>
    <n v="23"/>
    <n v="74"/>
    <n v="0"/>
    <s v="Normal"/>
    <m/>
    <m/>
  </r>
  <r>
    <x v="2"/>
    <x v="768"/>
    <m/>
    <s v="NX 175/65R15 84T Nblue 4Season 特"/>
    <n v="23"/>
    <n v="233"/>
    <n v="0"/>
    <s v="Normal"/>
    <m/>
    <m/>
  </r>
  <r>
    <x v="2"/>
    <x v="769"/>
    <m/>
    <s v="NX 175/70R14 84T Nblue 4Season 特"/>
    <n v="23"/>
    <n v="92"/>
    <n v="0"/>
    <s v="Normal"/>
    <m/>
    <m/>
  </r>
  <r>
    <x v="2"/>
    <x v="770"/>
    <m/>
    <s v="NX 185/60R15 88H XL Nblue 4Season 特"/>
    <n v="23"/>
    <n v="277"/>
    <n v="0"/>
    <s v="Normal"/>
    <m/>
    <m/>
  </r>
  <r>
    <x v="2"/>
    <x v="771"/>
    <m/>
    <s v="NX 185/65R14 86T Nblue 4Season 特"/>
    <n v="23"/>
    <n v="13"/>
    <n v="0"/>
    <s v="Normal"/>
    <m/>
    <m/>
  </r>
  <r>
    <x v="2"/>
    <x v="772"/>
    <m/>
    <s v="NX 185/65R15 88H Nblue 4Season 特"/>
    <n v="23"/>
    <n v="223"/>
    <n v="0"/>
    <s v="Normal"/>
    <m/>
    <m/>
  </r>
  <r>
    <x v="2"/>
    <x v="773"/>
    <m/>
    <s v="NX 195/80R15 107/105N Nblue 4SeasonVAN特"/>
    <n v="23"/>
    <n v="82"/>
    <n v="0"/>
    <s v="Normal"/>
    <m/>
    <m/>
  </r>
  <r>
    <x v="2"/>
    <x v="774"/>
    <m/>
    <s v="NX 205/50R17 93WXL Nblue 4Season特"/>
    <n v="23"/>
    <n v="76"/>
    <n v="0"/>
    <s v="Normal"/>
    <m/>
    <m/>
  </r>
  <r>
    <x v="2"/>
    <x v="775"/>
    <m/>
    <s v="NX 205/60R16 96H XL Nblue 4Season 特"/>
    <n v="23"/>
    <n v="262"/>
    <n v="0"/>
    <s v="Normal"/>
    <m/>
    <m/>
  </r>
  <r>
    <x v="2"/>
    <x v="776"/>
    <m/>
    <s v="NX 215/45R17 91W Nblue 4Season特"/>
    <n v="23"/>
    <n v="28"/>
    <n v="0"/>
    <s v="Normal"/>
    <m/>
    <m/>
  </r>
  <r>
    <x v="2"/>
    <x v="777"/>
    <m/>
    <s v="NX 215/55R17 98V NBLUE 4SEASON特"/>
    <n v="23"/>
    <n v="86"/>
    <n v="0"/>
    <s v="Normal"/>
    <m/>
    <m/>
  </r>
  <r>
    <x v="2"/>
    <x v="778"/>
    <m/>
    <s v="NX 215/60R16 95H Nblue 4Season 特"/>
    <n v="23"/>
    <n v="59"/>
    <n v="0"/>
    <s v="Normal"/>
    <m/>
    <m/>
  </r>
  <r>
    <x v="2"/>
    <x v="779"/>
    <m/>
    <s v="NX 215/60R17 96H NBLUE 4SEASON 特"/>
    <n v="23"/>
    <n v="38"/>
    <n v="0"/>
    <s v="Normal"/>
    <m/>
    <m/>
  </r>
  <r>
    <x v="2"/>
    <x v="780"/>
    <m/>
    <s v="NX 215/70R16 100H Nblue 4Season特"/>
    <n v="23"/>
    <n v="44"/>
    <n v="0"/>
    <s v="Normal"/>
    <m/>
    <m/>
  </r>
  <r>
    <x v="2"/>
    <x v="781"/>
    <m/>
    <s v="NX 225/55R17 101V XL Nblue 4Season特"/>
    <n v="23"/>
    <n v="58"/>
    <n v="0"/>
    <s v="Normal"/>
    <m/>
    <m/>
  </r>
  <r>
    <x v="2"/>
    <x v="782"/>
    <m/>
    <s v="NX 225/65R17 102H Nblue 4Season 特"/>
    <n v="23"/>
    <n v="95"/>
    <n v="0"/>
    <s v="Normal"/>
    <m/>
    <m/>
  </r>
  <r>
    <x v="2"/>
    <x v="783"/>
    <m/>
    <s v="NX 235/50R18 101VXL Nblue 4Season特"/>
    <n v="23"/>
    <n v="75"/>
    <n v="0"/>
    <s v="Normal"/>
    <m/>
    <m/>
  </r>
  <r>
    <x v="2"/>
    <x v="784"/>
    <m/>
    <s v="NX 235/60R18 107VXL Nblue 4Season特"/>
    <n v="23"/>
    <n v="12"/>
    <n v="0"/>
    <s v="Normal"/>
    <m/>
    <m/>
  </r>
  <r>
    <x v="2"/>
    <x v="785"/>
    <m/>
    <s v="RO 145/80R13 75S EUROVIS HP02特"/>
    <n v="23"/>
    <n v="52"/>
    <n v="0"/>
    <s v="Normal"/>
    <m/>
    <m/>
  </r>
  <r>
    <x v="2"/>
    <x v="786"/>
    <m/>
    <s v="RO 155/65R13 73T EUROVIS HP02特"/>
    <n v="23"/>
    <n v="7"/>
    <n v="0"/>
    <s v="Normal"/>
    <m/>
    <m/>
  </r>
  <r>
    <x v="2"/>
    <x v="787"/>
    <m/>
    <s v="RO 165/55R15 75V EUROVIS HP02特"/>
    <n v="23"/>
    <n v="8"/>
    <n v="0"/>
    <s v="Normal"/>
    <m/>
    <m/>
  </r>
  <r>
    <x v="2"/>
    <x v="788"/>
    <m/>
    <s v="RO 165/60R15 77T EUROVIS HP02特"/>
    <n v="23"/>
    <n v="23"/>
    <n v="0"/>
    <s v="Normal"/>
    <m/>
    <m/>
  </r>
  <r>
    <x v="2"/>
    <x v="789"/>
    <m/>
    <s v="UG 265/65R17 110T ROAD FORCE A/T"/>
    <n v="23"/>
    <n v="48"/>
    <n v="0"/>
    <s v="Normal"/>
    <m/>
    <m/>
  </r>
  <r>
    <x v="2"/>
    <x v="790"/>
    <m/>
    <s v="LS 185/65R14 86H 4-SEASONS CHI"/>
    <n v="23"/>
    <n v="1"/>
    <n v="0"/>
    <s v="Normal"/>
    <m/>
    <m/>
  </r>
  <r>
    <x v="2"/>
    <x v="791"/>
    <m/>
    <s v="LS 185/55R15 82H 4-SEASONS CHI"/>
    <n v="23"/>
    <n v="65"/>
    <n v="0"/>
    <s v="Normal"/>
    <m/>
    <m/>
  </r>
  <r>
    <x v="2"/>
    <x v="792"/>
    <m/>
    <s v="BS 195/60R16 89H REGNO GRVII特"/>
    <n v="23"/>
    <n v="3"/>
    <n v="0"/>
    <s v="Normal"/>
    <m/>
    <m/>
  </r>
  <r>
    <x v="2"/>
    <x v="793"/>
    <m/>
    <s v="BS 205/55R17 91V REGNO GRVII特"/>
    <n v="23"/>
    <n v="1"/>
    <n v="0"/>
    <s v="Normal"/>
    <m/>
    <m/>
  </r>
  <r>
    <x v="2"/>
    <x v="794"/>
    <m/>
    <s v="BS 215/55R17 94V REGNO GRVII特"/>
    <n v="23"/>
    <n v="3"/>
    <n v="0"/>
    <s v="Normal"/>
    <m/>
    <m/>
  </r>
  <r>
    <x v="2"/>
    <x v="795"/>
    <m/>
    <s v="BS 215/60R16 95V REGNO GR-XII特"/>
    <n v="23"/>
    <n v="8"/>
    <n v="0"/>
    <s v="Normal"/>
    <m/>
    <m/>
  </r>
  <r>
    <x v="2"/>
    <x v="796"/>
    <m/>
    <s v="BS 215/60R17 96H REGNO GRVII特"/>
    <n v="23"/>
    <n v="2"/>
    <n v="0"/>
    <s v="Normal"/>
    <m/>
    <m/>
  </r>
  <r>
    <x v="2"/>
    <x v="797"/>
    <m/>
    <s v="BS 225/45R18 95WXL REGNO GR-XII特"/>
    <n v="23"/>
    <n v="1"/>
    <n v="0"/>
    <s v="Normal"/>
    <m/>
    <m/>
  </r>
  <r>
    <x v="2"/>
    <x v="798"/>
    <m/>
    <s v="BS 225/50R17 98VXL REGNO GR-XII特"/>
    <n v="23"/>
    <n v="2"/>
    <n v="0"/>
    <s v="Normal"/>
    <m/>
    <m/>
  </r>
  <r>
    <x v="2"/>
    <x v="799"/>
    <m/>
    <s v="BS 225/55R18 98V REGNO GRVII特"/>
    <n v="23"/>
    <n v="2"/>
    <n v="0"/>
    <s v="Normal"/>
    <m/>
    <m/>
  </r>
  <r>
    <x v="2"/>
    <x v="800"/>
    <m/>
    <s v="BS 235/45R18 94W REGNO GR-XII特"/>
    <n v="23"/>
    <n v="1"/>
    <n v="0"/>
    <s v="Normal"/>
    <m/>
    <m/>
  </r>
  <r>
    <x v="2"/>
    <x v="801"/>
    <m/>
    <s v="BS 245/40R18 97YXL BS TL POTENZA SP EU"/>
    <n v="23"/>
    <n v="19"/>
    <n v="0"/>
    <s v="Normal"/>
    <m/>
    <m/>
  </r>
  <r>
    <x v="2"/>
    <x v="802"/>
    <m/>
    <s v="BS 245/45R19 98W REGNO GR-XII特"/>
    <n v="23"/>
    <n v="1"/>
    <n v="0"/>
    <s v="Normal"/>
    <m/>
    <m/>
  </r>
  <r>
    <x v="2"/>
    <x v="803"/>
    <m/>
    <s v="DL 185/55R16 83V LE MANS V+"/>
    <n v="23"/>
    <n v="1"/>
    <n v="0"/>
    <s v="Normal"/>
    <m/>
    <m/>
  </r>
  <r>
    <x v="2"/>
    <x v="804"/>
    <m/>
    <s v="DL 185/60R16 86H LE MANS V+"/>
    <n v="23"/>
    <n v="3"/>
    <n v="0"/>
    <s v="Normal"/>
    <m/>
    <m/>
  </r>
  <r>
    <x v="2"/>
    <x v="805"/>
    <m/>
    <s v="DL 195/45R17 81W LE MANS V+"/>
    <n v="23"/>
    <n v="10"/>
    <n v="0"/>
    <s v="Normal"/>
    <m/>
    <m/>
  </r>
  <r>
    <x v="2"/>
    <x v="806"/>
    <m/>
    <s v="DL 195/50R16 84V DirezzaDZ102EU"/>
    <n v="23"/>
    <n v="98"/>
    <n v="0"/>
    <s v="Normal"/>
    <m/>
    <m/>
  </r>
  <r>
    <x v="2"/>
    <x v="807"/>
    <m/>
    <s v="DL 195/65R15 91H LE MANS V+"/>
    <n v="23"/>
    <n v="7"/>
    <n v="0"/>
    <s v="Normal"/>
    <m/>
    <m/>
  </r>
  <r>
    <x v="2"/>
    <x v="808"/>
    <m/>
    <s v="DL 205/50R17 93VXL LE MANS V+"/>
    <n v="23"/>
    <n v="6"/>
    <n v="0"/>
    <s v="Normal"/>
    <m/>
    <m/>
  </r>
  <r>
    <x v="2"/>
    <x v="809"/>
    <m/>
    <s v="DL 205/55R16 91V LE MANS V+"/>
    <n v="23"/>
    <n v="12"/>
    <n v="0"/>
    <s v="Normal"/>
    <m/>
    <m/>
  </r>
  <r>
    <x v="2"/>
    <x v="810"/>
    <m/>
    <s v="DL 215/35R18 84W DirezzaDZ102EU"/>
    <n v="23"/>
    <n v="3"/>
    <n v="0"/>
    <s v="Normal"/>
    <m/>
    <m/>
  </r>
  <r>
    <x v="2"/>
    <x v="811"/>
    <m/>
    <s v="DL 215/45R17 87W DirezzaDZ102EU"/>
    <n v="23"/>
    <n v="2"/>
    <n v="0"/>
    <s v="Normal"/>
    <m/>
    <m/>
  </r>
  <r>
    <x v="2"/>
    <x v="812"/>
    <m/>
    <s v="DL 215/50R17 91V DirezzaDZ102EU"/>
    <n v="23"/>
    <n v="80"/>
    <n v="0"/>
    <s v="Normal"/>
    <m/>
    <m/>
  </r>
  <r>
    <x v="2"/>
    <x v="813"/>
    <m/>
    <s v="DL 225/40R18 88W DirezzaDZ102EU"/>
    <n v="23"/>
    <n v="163"/>
    <n v="0"/>
    <s v="Normal"/>
    <m/>
    <m/>
  </r>
  <r>
    <x v="2"/>
    <x v="814"/>
    <m/>
    <s v="DL 225/45R17 94WXLDirezzaDZ102EU"/>
    <n v="23"/>
    <n v="8"/>
    <n v="0"/>
    <s v="Normal"/>
    <m/>
    <m/>
  </r>
  <r>
    <x v="2"/>
    <x v="815"/>
    <m/>
    <s v="DL 225/45R18 91W DirezzaDZ102EU"/>
    <n v="23"/>
    <n v="132"/>
    <n v="0"/>
    <s v="Normal"/>
    <m/>
    <m/>
  </r>
  <r>
    <x v="2"/>
    <x v="816"/>
    <m/>
    <s v="DL 245/40R18 97WXL DirezzaDZ102EU"/>
    <n v="23"/>
    <n v="1"/>
    <n v="0"/>
    <s v="Normal"/>
    <m/>
    <m/>
  </r>
  <r>
    <x v="2"/>
    <x v="817"/>
    <m/>
    <s v="FK 225/55R18 102W XL FK510SUV EU"/>
    <n v="23"/>
    <n v="27"/>
    <n v="0"/>
    <s v="Normal"/>
    <m/>
    <m/>
  </r>
  <r>
    <x v="2"/>
    <x v="818"/>
    <m/>
    <s v="FK 245/40R18 97YXL FK510EU"/>
    <n v="23"/>
    <n v="1"/>
    <n v="0"/>
    <s v="Normal"/>
    <m/>
    <m/>
  </r>
  <r>
    <x v="2"/>
    <x v="819"/>
    <m/>
    <s v="YH 195/60R16 89V ADVAN dB V552EU"/>
    <n v="23"/>
    <n v="27"/>
    <n v="0"/>
    <s v="Normal"/>
    <m/>
    <m/>
  </r>
  <r>
    <x v="2"/>
    <x v="820"/>
    <m/>
    <s v="YH 215/50R17 95WXL BluEarth-GT AE51 EU"/>
    <n v="23"/>
    <n v="60"/>
    <n v="0"/>
    <s v="Normal"/>
    <m/>
    <m/>
  </r>
  <r>
    <x v="2"/>
    <x v="821"/>
    <m/>
    <s v="YH 225/40R18 92Y ADVAN dB V552EU"/>
    <n v="23"/>
    <n v="12"/>
    <n v="0"/>
    <s v="Normal"/>
    <m/>
    <m/>
  </r>
  <r>
    <x v="2"/>
    <x v="822"/>
    <m/>
    <s v="YH 225/45R18 95WXL BluEarth-GT AE51EU2"/>
    <n v="23"/>
    <n v="1"/>
    <n v="0"/>
    <s v="Normal"/>
    <m/>
    <m/>
  </r>
  <r>
    <x v="2"/>
    <x v="823"/>
    <m/>
    <s v="YH 225/55R18 98V BluEarth-XT AE61EU2"/>
    <n v="23"/>
    <n v="37"/>
    <n v="0"/>
    <s v="Normal"/>
    <m/>
    <m/>
  </r>
  <r>
    <x v="2"/>
    <x v="824"/>
    <m/>
    <s v="YH 235/45R18 94W BluEarth-GT AE51 EU"/>
    <n v="23"/>
    <n v="8"/>
    <n v="0"/>
    <s v="Normal"/>
    <m/>
    <m/>
  </r>
  <r>
    <x v="2"/>
    <x v="825"/>
    <m/>
    <s v="YH 235/55R18 100V BluEarth-XT AE61EU2"/>
    <n v="23"/>
    <n v="88"/>
    <n v="0"/>
    <s v="Normal"/>
    <m/>
    <m/>
  </r>
  <r>
    <x v="2"/>
    <x v="326"/>
    <m/>
    <s v="YH 235/60R18 103W BluEarth-XT AE61 EU"/>
    <n v="23"/>
    <n v="85"/>
    <n v="0"/>
    <s v="Normal"/>
    <m/>
    <m/>
  </r>
  <r>
    <x v="2"/>
    <x v="826"/>
    <m/>
    <s v="YH 245/40R18 93Y ADVAN dB V552EU"/>
    <n v="23"/>
    <n v="4"/>
    <n v="0"/>
    <s v="Normal"/>
    <m/>
    <m/>
  </r>
  <r>
    <x v="2"/>
    <x v="827"/>
    <m/>
    <s v="YH 245/40R19 98Y ADVAN dB V552EU"/>
    <n v="23"/>
    <n v="44"/>
    <n v="0"/>
    <s v="Normal"/>
    <m/>
    <m/>
  </r>
  <r>
    <x v="2"/>
    <x v="828"/>
    <m/>
    <s v="VK 205/55R16 94TXL WinTech WT6"/>
    <n v="23"/>
    <n v="12"/>
    <n v="0"/>
    <s v="Normal"/>
    <m/>
    <m/>
  </r>
  <r>
    <x v="2"/>
    <x v="829"/>
    <m/>
    <s v="BS 155/65R14 75H REGNO GR-Leggera 特"/>
    <n v="23"/>
    <n v="16"/>
    <n v="0"/>
    <s v="Normal"/>
    <m/>
    <m/>
  </r>
  <r>
    <x v="2"/>
    <x v="830"/>
    <m/>
    <s v="BS 195/65R15 91H REGNO GR-XII特"/>
    <n v="23"/>
    <n v="1"/>
    <n v="0"/>
    <s v="Normal"/>
    <m/>
    <m/>
  </r>
  <r>
    <x v="2"/>
    <x v="299"/>
    <m/>
    <s v="BS 195/65R15 91V TURANZA T005 EU"/>
    <n v="23"/>
    <n v="15"/>
    <n v="0"/>
    <s v="Normal"/>
    <m/>
    <m/>
  </r>
  <r>
    <x v="2"/>
    <x v="831"/>
    <m/>
    <s v="BS 235/50R18 101VXL REGNO GRVII特"/>
    <n v="23"/>
    <n v="1"/>
    <n v="0"/>
    <s v="Normal"/>
    <m/>
    <m/>
  </r>
  <r>
    <x v="2"/>
    <x v="832"/>
    <m/>
    <s v="NX 215/60R17 96Q WINGUARD ICE SUV特"/>
    <n v="23"/>
    <n v="3"/>
    <n v="0"/>
    <s v="Normal"/>
    <m/>
    <m/>
  </r>
  <r>
    <x v="2"/>
    <x v="833"/>
    <m/>
    <s v="NX 225/60R17 103QXL WINGUARD ICE SUV特"/>
    <n v="23"/>
    <n v="2"/>
    <n v="0"/>
    <s v="Normal"/>
    <m/>
    <m/>
  </r>
  <r>
    <x v="2"/>
    <x v="834"/>
    <m/>
    <s v="VRX3 215/50R17 91Q"/>
    <n v="23"/>
    <n v="24"/>
    <n v="0"/>
    <s v="Normal"/>
    <m/>
    <m/>
  </r>
  <r>
    <x v="2"/>
    <x v="835"/>
    <m/>
    <s v="BS 175/65R15 84Q BLIZZAK VRX2特"/>
    <n v="23"/>
    <n v="4"/>
    <n v="0"/>
    <s v="Normal"/>
    <m/>
    <m/>
  </r>
  <r>
    <x v="2"/>
    <x v="836"/>
    <m/>
    <s v="CO 165/65R15 81T ComfortContact CC7特"/>
    <n v="23"/>
    <n v="64"/>
    <n v="0"/>
    <s v="Normal"/>
    <m/>
    <m/>
  </r>
  <r>
    <x v="2"/>
    <x v="837"/>
    <m/>
    <s v="CO 155/65R14 75H ComfortContact CC7特"/>
    <n v="23"/>
    <n v="349"/>
    <n v="0"/>
    <s v="Normal"/>
    <m/>
    <m/>
  </r>
  <r>
    <x v="2"/>
    <x v="838"/>
    <m/>
    <s v="CO 235/55R18 104W XL UC6特"/>
    <n v="23"/>
    <n v="150"/>
    <n v="0"/>
    <s v="Normal"/>
    <m/>
    <m/>
  </r>
  <r>
    <x v="2"/>
    <x v="839"/>
    <m/>
    <s v="CO 225/65R17 102V UC6 SUV #特"/>
    <n v="23"/>
    <n v="92"/>
    <n v="0"/>
    <s v="Normal"/>
    <m/>
    <m/>
  </r>
  <r>
    <x v="2"/>
    <x v="840"/>
    <m/>
    <s v="CO 235/55R19 105V XL UC6 SUV#特"/>
    <n v="23"/>
    <n v="68"/>
    <n v="0"/>
    <s v="Normal"/>
    <m/>
    <m/>
  </r>
  <r>
    <x v="2"/>
    <x v="841"/>
    <m/>
    <s v="BS 165/60R15 77Q BLIZZAK VRX3 特"/>
    <n v="23"/>
    <n v="41"/>
    <n v="0"/>
    <s v="Normal"/>
    <m/>
    <m/>
  </r>
  <r>
    <x v="2"/>
    <x v="842"/>
    <m/>
    <s v="VRX3 175/70R14 84Q"/>
    <n v="23"/>
    <n v="2"/>
    <n v="0"/>
    <s v="Normal"/>
    <m/>
    <m/>
  </r>
  <r>
    <x v="2"/>
    <x v="843"/>
    <m/>
    <s v="VRX3 215/60R16 95Q"/>
    <n v="23"/>
    <n v="38"/>
    <n v="0"/>
    <s v="Normal"/>
    <m/>
    <m/>
  </r>
  <r>
    <x v="2"/>
    <x v="844"/>
    <m/>
    <s v="BS 215/55R17 94Q VRX3特"/>
    <n v="23"/>
    <n v="72"/>
    <n v="0"/>
    <s v="Normal"/>
    <m/>
    <m/>
  </r>
  <r>
    <x v="2"/>
    <x v="845"/>
    <m/>
    <s v="BS 205/60R16 92Q BLIZZAK VRX2特"/>
    <n v="23"/>
    <n v="1"/>
    <n v="0"/>
    <s v="Normal"/>
    <m/>
    <m/>
  </r>
  <r>
    <x v="2"/>
    <x v="846"/>
    <m/>
    <s v="BS 205/50R16 87W POTENZA Adrenalin RE004EU"/>
    <n v="23"/>
    <n v="1"/>
    <n v="0"/>
    <s v="Normal"/>
    <m/>
    <m/>
  </r>
  <r>
    <x v="2"/>
    <x v="847"/>
    <m/>
    <s v="BS 205/55R16 91W POTENZA Adrenalin RE004EU"/>
    <n v="23"/>
    <n v="6"/>
    <n v="0"/>
    <s v="Normal"/>
    <m/>
    <m/>
  </r>
  <r>
    <x v="2"/>
    <x v="848"/>
    <m/>
    <s v="BS 205/45R17 88WXL POTENZA Adrenalin RE004EU"/>
    <n v="23"/>
    <n v="48"/>
    <n v="0"/>
    <s v="Normal"/>
    <m/>
    <m/>
  </r>
  <r>
    <x v="2"/>
    <x v="849"/>
    <m/>
    <s v="BS 215/45R17 91W XL POTENZA Adrenalin RE004 EU"/>
    <n v="23"/>
    <n v="8"/>
    <n v="0"/>
    <s v="Normal"/>
    <m/>
    <m/>
  </r>
  <r>
    <x v="2"/>
    <x v="850"/>
    <m/>
    <s v="BS 215/55R17 94W POTENZA Adrenalin RE004 EU"/>
    <n v="23"/>
    <n v="31"/>
    <n v="0"/>
    <s v="Normal"/>
    <m/>
    <m/>
  </r>
  <r>
    <x v="2"/>
    <x v="851"/>
    <m/>
    <s v="BS 225/50R17 98WXL POTENZA Adrenalin RE004EU"/>
    <n v="23"/>
    <n v="43"/>
    <n v="0"/>
    <s v="Normal"/>
    <m/>
    <m/>
  </r>
  <r>
    <x v="2"/>
    <x v="852"/>
    <m/>
    <s v="BS 235/45R17 97W XL POTENZA Adrenalin RE004 EU"/>
    <n v="23"/>
    <n v="15"/>
    <n v="0"/>
    <s v="Normal"/>
    <m/>
    <m/>
  </r>
  <r>
    <x v="2"/>
    <x v="853"/>
    <m/>
    <s v="BS 245/45R17 99WXL POTENZA Adrenalin RE004EU"/>
    <n v="23"/>
    <n v="5"/>
    <n v="0"/>
    <s v="Normal"/>
    <m/>
    <m/>
  </r>
  <r>
    <x v="2"/>
    <x v="854"/>
    <m/>
    <s v="BS 225/45R18 95WXL POTENZA Adrenalin RE004EU"/>
    <n v="23"/>
    <n v="134"/>
    <n v="0"/>
    <s v="Normal"/>
    <m/>
    <m/>
  </r>
  <r>
    <x v="2"/>
    <x v="855"/>
    <m/>
    <s v="BS 245/40R18 97W XL POTENZA Adrenalin RE004 EU"/>
    <n v="23"/>
    <n v="78"/>
    <n v="0"/>
    <s v="Normal"/>
    <m/>
    <m/>
  </r>
  <r>
    <x v="2"/>
    <x v="856"/>
    <m/>
    <s v="BS 245/40R19 98WXL POTENZA Adrenalin RE004EU"/>
    <n v="23"/>
    <n v="18"/>
    <n v="0"/>
    <s v="Normal"/>
    <m/>
    <m/>
  </r>
  <r>
    <x v="2"/>
    <x v="857"/>
    <m/>
    <s v="LS 265/50ZR20 111W XL LS588 SUV"/>
    <n v="23"/>
    <n v="6"/>
    <n v="0"/>
    <s v="Normal"/>
    <m/>
    <m/>
  </r>
  <r>
    <x v="2"/>
    <x v="858"/>
    <m/>
    <s v="BS 215/65R16 98Q BLIZZAK VRX3特"/>
    <n v="23"/>
    <n v="28"/>
    <n v="0"/>
    <s v="Normal"/>
    <m/>
    <m/>
  </r>
  <r>
    <x v="2"/>
    <x v="859"/>
    <m/>
    <s v="BS 185/60R15 84Q BLIZZAK VRX3特"/>
    <n v="23"/>
    <n v="286"/>
    <n v="0"/>
    <s v="Normal"/>
    <m/>
    <m/>
  </r>
  <r>
    <x v="2"/>
    <x v="860"/>
    <m/>
    <s v="BS 215/60R17 96Q BLIZZAK VRX3特"/>
    <n v="23"/>
    <n v="59"/>
    <n v="0"/>
    <s v="Normal"/>
    <m/>
    <m/>
  </r>
  <r>
    <x v="2"/>
    <x v="861"/>
    <m/>
    <s v="VK 215/60R17 96T WinTech WT6"/>
    <n v="23"/>
    <n v="19"/>
    <n v="0"/>
    <s v="Normal"/>
    <m/>
    <m/>
  </r>
  <r>
    <x v="2"/>
    <x v="862"/>
    <m/>
    <s v="VK 225/60R17 99T WinTech WT6SUV"/>
    <n v="23"/>
    <n v="4"/>
    <n v="0"/>
    <s v="Normal"/>
    <m/>
    <m/>
  </r>
  <r>
    <x v="2"/>
    <x v="863"/>
    <m/>
    <s v="BS 185/65R15 88Q BLIZZAK VRX3特"/>
    <n v="23"/>
    <n v="3"/>
    <n v="0"/>
    <s v="Normal"/>
    <m/>
    <m/>
  </r>
  <r>
    <x v="2"/>
    <x v="864"/>
    <m/>
    <s v="BS 165/65R14 79Q BLIZZAK VRX3特"/>
    <n v="23"/>
    <n v="174"/>
    <n v="0"/>
    <s v="Normal"/>
    <m/>
    <m/>
  </r>
  <r>
    <x v="2"/>
    <x v="865"/>
    <m/>
    <s v="CO 175/65R15 84TXL NC6特23"/>
    <n v="23"/>
    <n v="122"/>
    <n v="0"/>
    <s v="Normal"/>
    <m/>
    <m/>
  </r>
  <r>
    <x v="2"/>
    <x v="192"/>
    <m/>
    <s v="MI 215/45R17 91YXL PILOT SPORT5 EU"/>
    <n v="23"/>
    <n v="18"/>
    <n v="0"/>
    <s v="Normal"/>
    <m/>
    <m/>
  </r>
  <r>
    <x v="2"/>
    <x v="866"/>
    <m/>
    <s v="MI 245/40R18 97YXL PILOT SPORT 5EU"/>
    <n v="23"/>
    <n v="59"/>
    <n v="0"/>
    <s v="Normal"/>
    <m/>
    <m/>
  </r>
  <r>
    <x v="2"/>
    <x v="867"/>
    <m/>
    <s v="MI 225/40R19 93YXL PILOT SPORT 5EU"/>
    <n v="23"/>
    <n v="16"/>
    <n v="0"/>
    <s v="Normal"/>
    <m/>
    <m/>
  </r>
  <r>
    <x v="2"/>
    <x v="184"/>
    <m/>
    <s v="MI 225/45R17 94YXL CROSSCLIMATE2 EU"/>
    <n v="23"/>
    <n v="4"/>
    <n v="0"/>
    <s v="Normal"/>
    <m/>
    <m/>
  </r>
  <r>
    <x v="2"/>
    <x v="868"/>
    <m/>
    <s v="MI 205/55R16 94VXL CROSS CLIMATE2 EU2"/>
    <n v="23"/>
    <n v="1"/>
    <n v="0"/>
    <s v="Normal"/>
    <m/>
    <m/>
  </r>
  <r>
    <x v="2"/>
    <x v="869"/>
    <m/>
    <s v="BS 225/40R18 92YXL POTENZA SPORT EU"/>
    <n v="23"/>
    <n v="30"/>
    <n v="0"/>
    <s v="Normal"/>
    <m/>
    <m/>
  </r>
  <r>
    <x v="2"/>
    <x v="870"/>
    <m/>
    <s v="MI 225/45R17 94WXL PRIMACY4+ EU"/>
    <n v="23"/>
    <n v="28"/>
    <n v="0"/>
    <s v="Normal"/>
    <m/>
    <m/>
  </r>
  <r>
    <x v="2"/>
    <x v="871"/>
    <m/>
    <s v="FK 245/35R21 96YXL FK520L EU"/>
    <n v="23"/>
    <n v="2"/>
    <n v="0"/>
    <s v="Normal"/>
    <m/>
    <m/>
  </r>
  <r>
    <x v="2"/>
    <x v="872"/>
    <m/>
    <s v="FK 245/40R20 99YXL FK520L EU"/>
    <n v="23"/>
    <n v="15"/>
    <n v="0"/>
    <s v="Normal"/>
    <m/>
    <m/>
  </r>
  <r>
    <x v="2"/>
    <x v="873"/>
    <m/>
    <s v="FK 245/35R19 93YXL FK520L EU"/>
    <n v="23"/>
    <n v="36"/>
    <n v="0"/>
    <s v="Normal"/>
    <m/>
    <m/>
  </r>
  <r>
    <x v="2"/>
    <x v="874"/>
    <m/>
    <s v="FK 235/35R19 91YXL FK520L EU"/>
    <n v="23"/>
    <n v="59"/>
    <n v="0"/>
    <s v="Normal"/>
    <m/>
    <m/>
  </r>
  <r>
    <x v="2"/>
    <x v="875"/>
    <m/>
    <s v="FK 245/40R18 97YXL FK520L EU"/>
    <n v="23"/>
    <n v="14"/>
    <n v="0"/>
    <s v="Normal"/>
    <m/>
    <m/>
  </r>
  <r>
    <x v="2"/>
    <x v="876"/>
    <m/>
    <s v="FK 235/40R18 95YXL FK520L EU"/>
    <n v="23"/>
    <n v="24"/>
    <n v="0"/>
    <s v="Normal"/>
    <m/>
    <m/>
  </r>
  <r>
    <x v="2"/>
    <x v="877"/>
    <m/>
    <s v="FK 225/45R18 95YXL FK520L EU"/>
    <n v="23"/>
    <n v="9"/>
    <n v="0"/>
    <s v="Normal"/>
    <m/>
    <m/>
  </r>
  <r>
    <x v="2"/>
    <x v="878"/>
    <m/>
    <s v="FK 225/55R18 102WXL FK520L EU"/>
    <n v="23"/>
    <n v="44"/>
    <n v="0"/>
    <s v="Normal"/>
    <m/>
    <m/>
  </r>
  <r>
    <x v="2"/>
    <x v="879"/>
    <m/>
    <s v="LS 155/65R14 75T LS388"/>
    <n v="23"/>
    <n v="377"/>
    <n v="0"/>
    <s v="Normal"/>
    <m/>
    <m/>
  </r>
  <r>
    <x v="2"/>
    <x v="880"/>
    <m/>
    <s v="LS 195/65R15 91H 4-SEASONS CHI"/>
    <n v="23"/>
    <n v="95"/>
    <n v="0"/>
    <s v="Normal"/>
    <m/>
    <m/>
  </r>
  <r>
    <x v="2"/>
    <x v="881"/>
    <m/>
    <s v="LS 165/65R15 81T 4-SEASONS CHI"/>
    <n v="23"/>
    <n v="352"/>
    <n v="0"/>
    <s v="Normal"/>
    <m/>
    <m/>
  </r>
  <r>
    <x v="2"/>
    <x v="882"/>
    <m/>
    <s v="BS 225/55R18 98T DMV3 EU"/>
    <n v="23"/>
    <n v="3"/>
    <n v="0"/>
    <s v="Normal"/>
    <m/>
    <m/>
  </r>
  <r>
    <x v="2"/>
    <x v="883"/>
    <m/>
    <s v="BS 235/60R18 107S DMV3 EU"/>
    <n v="23"/>
    <n v="59"/>
    <n v="0"/>
    <s v="Normal"/>
    <m/>
    <m/>
  </r>
  <r>
    <x v="2"/>
    <x v="884"/>
    <m/>
    <s v="CO 175/65R14 82TXL NC6特23"/>
    <n v="23"/>
    <n v="4"/>
    <n v="0"/>
    <s v="Normal"/>
    <m/>
    <m/>
  </r>
  <r>
    <x v="2"/>
    <x v="95"/>
    <m/>
    <s v="VK 175/70R14 84T WinTech WT6"/>
    <n v="23"/>
    <n v="4"/>
    <n v="0"/>
    <s v="Normal"/>
    <m/>
    <m/>
  </r>
  <r>
    <x v="2"/>
    <x v="885"/>
    <m/>
    <s v="CO 225/55R18 98H UC6SUV特"/>
    <n v="23"/>
    <n v="195"/>
    <n v="0"/>
    <s v="Normal"/>
    <m/>
    <m/>
  </r>
  <r>
    <x v="2"/>
    <x v="886"/>
    <m/>
    <s v="CO 225/60R18 100V UC6SUV特"/>
    <n v="23"/>
    <n v="196"/>
    <n v="0"/>
    <s v="Normal"/>
    <m/>
    <m/>
  </r>
  <r>
    <x v="2"/>
    <x v="357"/>
    <m/>
    <s v="GY 165/55R15 75V E-LS2000 HB2 特"/>
    <n v="23"/>
    <n v="5"/>
    <n v="0"/>
    <s v="Normal"/>
    <m/>
    <m/>
  </r>
  <r>
    <x v="2"/>
    <x v="887"/>
    <m/>
    <s v="VK 185/65R15 92TXL WinTech WT6"/>
    <n v="23"/>
    <n v="3"/>
    <n v="0"/>
    <s v="Normal"/>
    <m/>
    <m/>
  </r>
  <r>
    <x v="2"/>
    <x v="888"/>
    <m/>
    <s v="VK 215/65R16 102TXL WinTech WT6SUV"/>
    <n v="23"/>
    <n v="12"/>
    <n v="0"/>
    <s v="Normal"/>
    <m/>
    <m/>
  </r>
  <r>
    <x v="2"/>
    <x v="889"/>
    <m/>
    <s v="BS 265/60R18 110R DMV3EU"/>
    <n v="23"/>
    <n v="2"/>
    <n v="0"/>
    <s v="Normal"/>
    <m/>
    <m/>
  </r>
  <r>
    <x v="2"/>
    <x v="890"/>
    <m/>
    <s v="CO 215/65R16 102TXL NC6特23"/>
    <n v="23"/>
    <n v="4"/>
    <n v="0"/>
    <s v="Normal"/>
    <m/>
    <m/>
  </r>
  <r>
    <x v="2"/>
    <x v="891"/>
    <m/>
    <s v="LS 205/55R16 91V 4-SEASONS CHI"/>
    <n v="23"/>
    <n v="65"/>
    <n v="0"/>
    <s v="Normal"/>
    <m/>
    <m/>
  </r>
  <r>
    <x v="2"/>
    <x v="892"/>
    <m/>
    <s v="NX 155/65R14 75T Nblue 4Season 特"/>
    <n v="23"/>
    <n v="169"/>
    <n v="0"/>
    <s v="Normal"/>
    <m/>
    <m/>
  </r>
  <r>
    <x v="2"/>
    <x v="893"/>
    <m/>
    <s v="NX 195/65R15 91H Nblue 4Season特new"/>
    <n v="23"/>
    <n v="223"/>
    <n v="0"/>
    <s v="Normal"/>
    <m/>
    <m/>
  </r>
  <r>
    <x v="2"/>
    <x v="894"/>
    <m/>
    <s v="RO 165/55R14 72V EUROVIS HP02特"/>
    <n v="23"/>
    <n v="90"/>
    <n v="0"/>
    <s v="Normal"/>
    <m/>
    <m/>
  </r>
  <r>
    <x v="2"/>
    <x v="895"/>
    <m/>
    <s v="NX 185/55R15 82H Nblue 4Season特"/>
    <n v="23"/>
    <n v="124"/>
    <n v="0"/>
    <s v="Normal"/>
    <m/>
    <m/>
  </r>
  <r>
    <x v="2"/>
    <x v="896"/>
    <m/>
    <s v="NX 195/55R16 91HXL Nblue 4Season特"/>
    <n v="23"/>
    <n v="81"/>
    <n v="0"/>
    <s v="Normal"/>
    <m/>
    <m/>
  </r>
  <r>
    <x v="2"/>
    <x v="897"/>
    <m/>
    <s v="CO 165/55R15 75V ComfortContact CC7特"/>
    <n v="23"/>
    <n v="580"/>
    <n v="0"/>
    <s v="Normal"/>
    <m/>
    <m/>
  </r>
  <r>
    <x v="2"/>
    <x v="475"/>
    <m/>
    <s v="GY 195/60R16 89H EfficientGrip RVF02"/>
    <n v="23"/>
    <n v="72"/>
    <n v="0"/>
    <s v="Normal"/>
    <m/>
    <m/>
  </r>
  <r>
    <x v="2"/>
    <x v="898"/>
    <m/>
    <s v="YH 225/60R17 99V BluEarth-XT AE61 EU"/>
    <n v="23"/>
    <n v="34"/>
    <n v="0"/>
    <s v="Normal"/>
    <m/>
    <m/>
  </r>
  <r>
    <x v="2"/>
    <x v="899"/>
    <m/>
    <s v="CO 225/45R19 92W ExCont DWS06+特"/>
    <n v="23"/>
    <n v="51"/>
    <n v="0"/>
    <s v="Normal"/>
    <m/>
    <m/>
  </r>
  <r>
    <x v="2"/>
    <x v="900"/>
    <m/>
    <s v="CO 175/65R15 84H AllSeasonContact特"/>
    <n v="23"/>
    <n v="15"/>
    <n v="0"/>
    <s v="Normal"/>
    <m/>
    <m/>
  </r>
  <r>
    <x v="2"/>
    <x v="901"/>
    <m/>
    <s v="CO 185/55R16 87VXL AllSeasonContact特"/>
    <n v="23"/>
    <n v="3"/>
    <n v="0"/>
    <s v="Normal"/>
    <m/>
    <m/>
  </r>
  <r>
    <x v="2"/>
    <x v="902"/>
    <m/>
    <s v="LS 225/50R17 98VXL 4-SEASONS CHI"/>
    <n v="23"/>
    <n v="178"/>
    <n v="0"/>
    <s v="Normal"/>
    <m/>
    <m/>
  </r>
  <r>
    <x v="2"/>
    <x v="903"/>
    <m/>
    <s v="LS 235/50R18 101WXL CLV2"/>
    <n v="23"/>
    <n v="8"/>
    <n v="0"/>
    <s v="Normal"/>
    <m/>
    <m/>
  </r>
  <r>
    <x v="2"/>
    <x v="904"/>
    <m/>
    <s v="LS 175/65R14 82T LS388"/>
    <n v="23"/>
    <n v="7"/>
    <n v="0"/>
    <s v="Normal"/>
    <m/>
    <m/>
  </r>
  <r>
    <x v="2"/>
    <x v="905"/>
    <m/>
    <s v="LS 175/70R14 88TXL 4-SEASONS CHI"/>
    <n v="23"/>
    <n v="99"/>
    <n v="0"/>
    <s v="Normal"/>
    <m/>
    <m/>
  </r>
  <r>
    <x v="2"/>
    <x v="906"/>
    <m/>
    <s v="LS 235/60R18 107V XL 4-SEASONS CHI"/>
    <n v="23"/>
    <n v="20"/>
    <n v="0"/>
    <s v="Normal"/>
    <m/>
    <m/>
  </r>
  <r>
    <x v="2"/>
    <x v="907"/>
    <m/>
    <s v="LS 245/40R18 97WXL 4-SEASONS CHI"/>
    <n v="23"/>
    <n v="3"/>
    <n v="0"/>
    <s v="Normal"/>
    <m/>
    <m/>
  </r>
  <r>
    <x v="2"/>
    <x v="908"/>
    <m/>
    <s v="NX 215/65R16 98H Nblue 4Season 特"/>
    <n v="23"/>
    <n v="92"/>
    <n v="0"/>
    <s v="Normal"/>
    <m/>
    <m/>
  </r>
  <r>
    <x v="2"/>
    <x v="909"/>
    <m/>
    <s v="NX 205/55R16 91H Nblue 4Season特"/>
    <n v="23"/>
    <n v="104"/>
    <n v="0"/>
    <s v="Normal"/>
    <m/>
    <m/>
  </r>
  <r>
    <x v="2"/>
    <x v="910"/>
    <m/>
    <s v="NX 225/50R17 94V Nblue 4Season特"/>
    <n v="23"/>
    <n v="12"/>
    <n v="0"/>
    <s v="Normal"/>
    <m/>
    <m/>
  </r>
  <r>
    <x v="2"/>
    <x v="911"/>
    <m/>
    <s v="DL 235/50R18 97V DirezzaDZ102EU"/>
    <n v="23"/>
    <n v="100"/>
    <n v="0"/>
    <s v="Normal"/>
    <m/>
    <m/>
  </r>
  <r>
    <x v="2"/>
    <x v="912"/>
    <m/>
    <s v="DL 215/55R17 94V LE MANS V+"/>
    <n v="23"/>
    <n v="4"/>
    <n v="0"/>
    <s v="Normal"/>
    <m/>
    <m/>
  </r>
  <r>
    <x v="2"/>
    <x v="913"/>
    <m/>
    <s v="CO 225/45R18 95YXL AllSeasonContact特"/>
    <n v="23"/>
    <n v="1"/>
    <n v="0"/>
    <s v="Normal"/>
    <m/>
    <m/>
  </r>
  <r>
    <x v="2"/>
    <x v="914"/>
    <m/>
    <s v="BS 205/45R17 88YXL POTENZA SPORT EU"/>
    <n v="23"/>
    <n v="146"/>
    <n v="0"/>
    <s v="Normal"/>
    <m/>
    <m/>
  </r>
  <r>
    <x v="2"/>
    <x v="915"/>
    <m/>
    <s v="BS 235/35R19 91YXL POTENZA SPORT EU"/>
    <n v="23"/>
    <n v="32"/>
    <n v="0"/>
    <s v="Normal"/>
    <m/>
    <m/>
  </r>
  <r>
    <x v="2"/>
    <x v="916"/>
    <m/>
    <s v="BS 205/55R16 91V TURANZA T005 EU"/>
    <n v="23"/>
    <n v="95"/>
    <n v="0"/>
    <s v="Normal"/>
    <m/>
    <m/>
  </r>
  <r>
    <x v="2"/>
    <x v="917"/>
    <m/>
    <s v="BS 245/50R19 105WXL(*) RFT ALENZA001EU"/>
    <n v="23"/>
    <n v="3"/>
    <n v="0"/>
    <s v="Normal"/>
    <m/>
    <m/>
  </r>
  <r>
    <x v="2"/>
    <x v="918"/>
    <m/>
    <s v="MI 205/55R16 91W CROSS CLIMATE2 EU"/>
    <n v="23"/>
    <n v="13"/>
    <n v="0"/>
    <s v="Normal"/>
    <m/>
    <m/>
  </r>
  <r>
    <x v="2"/>
    <x v="919"/>
    <m/>
    <s v="MI 225/40R18 92YXL CROSSCLIMATE2 EU"/>
    <n v="23"/>
    <n v="22"/>
    <n v="0"/>
    <s v="Normal"/>
    <m/>
    <m/>
  </r>
  <r>
    <x v="2"/>
    <x v="920"/>
    <m/>
    <s v="MI 225/40R18 92YXL PRIMACY4+ EU"/>
    <n v="23"/>
    <n v="4"/>
    <n v="0"/>
    <s v="Normal"/>
    <m/>
    <m/>
  </r>
  <r>
    <x v="2"/>
    <x v="209"/>
    <m/>
    <s v="MI 215/45R17 91VXL PRIMACY4+ EU"/>
    <n v="23"/>
    <n v="31"/>
    <n v="0"/>
    <s v="Normal"/>
    <m/>
    <m/>
  </r>
  <r>
    <x v="2"/>
    <x v="921"/>
    <m/>
    <s v="MI 225/45R17 94YXL PILOT SPORT5 EU"/>
    <n v="23"/>
    <n v="40"/>
    <n v="0"/>
    <s v="Normal"/>
    <m/>
    <m/>
  </r>
  <r>
    <x v="2"/>
    <x v="922"/>
    <m/>
    <s v="MI 225/40R18 92YXL PILOT SPORT5 EU"/>
    <n v="23"/>
    <n v="80"/>
    <n v="0"/>
    <s v="Normal"/>
    <m/>
    <m/>
  </r>
  <r>
    <x v="2"/>
    <x v="923"/>
    <m/>
    <s v="GY 205/55R16 91V VECTOR-4S Gen3 EU"/>
    <n v="23"/>
    <n v="10"/>
    <n v="0"/>
    <s v="Normal"/>
    <m/>
    <m/>
  </r>
  <r>
    <x v="2"/>
    <x v="924"/>
    <m/>
    <s v="MI 255/35R19 96YXL PILOT SPORT 5EU"/>
    <n v="23"/>
    <n v="1"/>
    <n v="0"/>
    <s v="Normal"/>
    <m/>
    <m/>
  </r>
  <r>
    <x v="2"/>
    <x v="925"/>
    <m/>
    <s v="MI 245/40R19 98YXL PILOT SPORT 5EU"/>
    <n v="23"/>
    <n v="25"/>
    <n v="0"/>
    <s v="Normal"/>
    <m/>
    <m/>
  </r>
  <r>
    <x v="2"/>
    <x v="926"/>
    <m/>
    <s v="MI 255/35R18 94YXL PILOT SPORT5 EU"/>
    <n v="23"/>
    <n v="13"/>
    <n v="0"/>
    <s v="Normal"/>
    <m/>
    <m/>
  </r>
  <r>
    <x v="2"/>
    <x v="927"/>
    <m/>
    <s v="MI 265/35R18 97YXL PILOT SPORT 5EU"/>
    <n v="23"/>
    <n v="18"/>
    <n v="0"/>
    <s v="Normal"/>
    <m/>
    <m/>
  </r>
  <r>
    <x v="2"/>
    <x v="202"/>
    <m/>
    <s v="MI 245/35ZR20 95YXL PILOT SPORT 4SEU"/>
    <n v="23"/>
    <n v="32"/>
    <n v="0"/>
    <s v="Normal"/>
    <m/>
    <m/>
  </r>
  <r>
    <x v="2"/>
    <x v="928"/>
    <m/>
    <s v="PI 235/50R19 99V(VOL) PZERO PZ4 EU"/>
    <n v="23"/>
    <n v="5"/>
    <n v="0"/>
    <s v="Normal"/>
    <m/>
    <m/>
  </r>
  <r>
    <x v="2"/>
    <x v="194"/>
    <m/>
    <s v="GY 235/40R18 95WXL VECTOR-4S Gen3 EU"/>
    <n v="23"/>
    <n v="4"/>
    <n v="0"/>
    <s v="Normal"/>
    <m/>
    <m/>
  </r>
  <r>
    <x v="2"/>
    <x v="929"/>
    <m/>
    <s v="CO 255/35ZR20 97YXL ExCont DWS06+特"/>
    <n v="23"/>
    <n v="2"/>
    <n v="0"/>
    <s v="Normal"/>
    <m/>
    <m/>
  </r>
  <r>
    <x v="2"/>
    <x v="930"/>
    <m/>
    <s v="YH 225/45R18 95WXL BluEarth-GT AE51 EU"/>
    <n v="23"/>
    <n v="41"/>
    <n v="0"/>
    <s v="Normal"/>
    <m/>
    <m/>
  </r>
  <r>
    <x v="2"/>
    <x v="931"/>
    <m/>
    <s v="YH 215/45R17 91WXL BluEarth-GT AE51 EU"/>
    <n v="23"/>
    <n v="80"/>
    <n v="0"/>
    <s v="Normal"/>
    <m/>
    <m/>
  </r>
  <r>
    <x v="2"/>
    <x v="932"/>
    <m/>
    <s v="YH 225/40R19 93WXL ADVAN Fleva V701 EU"/>
    <n v="23"/>
    <n v="30"/>
    <n v="0"/>
    <s v="Normal"/>
    <m/>
    <m/>
  </r>
  <r>
    <x v="2"/>
    <x v="933"/>
    <m/>
    <s v="YH 225/60R18 100H BluEarth-XT AE61 EU"/>
    <n v="23"/>
    <n v="45"/>
    <n v="0"/>
    <s v="Normal"/>
    <m/>
    <m/>
  </r>
  <r>
    <x v="2"/>
    <x v="934"/>
    <m/>
    <s v="YH 225/40R18 92WXL PH ADVAN Fleva V701EU"/>
    <n v="23"/>
    <n v="19"/>
    <n v="0"/>
    <s v="Normal"/>
    <m/>
    <m/>
  </r>
  <r>
    <x v="2"/>
    <x v="935"/>
    <m/>
    <s v="YH 225/45R18 95WXL ADVAN Fleva V701 EU"/>
    <n v="23"/>
    <n v="42"/>
    <n v="0"/>
    <s v="Normal"/>
    <m/>
    <m/>
  </r>
  <r>
    <x v="2"/>
    <x v="936"/>
    <m/>
    <s v="YH 245/40R18 97WXL ADVAN Fleva V701 EU"/>
    <n v="23"/>
    <n v="69"/>
    <n v="0"/>
    <s v="Normal"/>
    <m/>
    <m/>
  </r>
  <r>
    <x v="2"/>
    <x v="937"/>
    <m/>
    <s v="YH 215/60R16 99V ADVAN dB V552 EU"/>
    <n v="23"/>
    <n v="12"/>
    <n v="0"/>
    <s v="Normal"/>
    <m/>
    <m/>
  </r>
  <r>
    <x v="2"/>
    <x v="938"/>
    <m/>
    <s v="YH 205/50R17 93W ADVAN dB V552 EU"/>
    <n v="23"/>
    <n v="16"/>
    <n v="0"/>
    <s v="Normal"/>
    <m/>
    <m/>
  </r>
  <r>
    <x v="2"/>
    <x v="939"/>
    <m/>
    <s v="YH 215/55R17 94W ADVAN dB V552 EU"/>
    <n v="23"/>
    <n v="2"/>
    <n v="0"/>
    <s v="Normal"/>
    <m/>
    <m/>
  </r>
  <r>
    <x v="2"/>
    <x v="940"/>
    <m/>
    <s v="YH 225/45R17 94W ADVAN dB V552EU"/>
    <n v="23"/>
    <n v="14"/>
    <n v="0"/>
    <s v="Normal"/>
    <m/>
    <m/>
  </r>
  <r>
    <x v="2"/>
    <x v="941"/>
    <m/>
    <s v="YH 225/55R17 101W ADVAN dB V552 EU"/>
    <n v="23"/>
    <n v="27"/>
    <n v="0"/>
    <s v="Normal"/>
    <m/>
    <m/>
  </r>
  <r>
    <x v="2"/>
    <x v="942"/>
    <m/>
    <s v="YH 225/45R18 95WXL ADVAN dB V552 EU"/>
    <n v="23"/>
    <n v="176"/>
    <n v="0"/>
    <s v="Normal"/>
    <m/>
    <m/>
  </r>
  <r>
    <x v="2"/>
    <x v="943"/>
    <m/>
    <s v="YH 225/50R18 95W ADVAN dB V552EU"/>
    <n v="23"/>
    <n v="38"/>
    <n v="0"/>
    <s v="Normal"/>
    <m/>
    <m/>
  </r>
  <r>
    <x v="2"/>
    <x v="944"/>
    <m/>
    <s v="YH 235/50R18 97W ADVAN dB V552EU"/>
    <n v="23"/>
    <n v="1"/>
    <n v="0"/>
    <s v="Normal"/>
    <m/>
    <m/>
  </r>
  <r>
    <x v="2"/>
    <x v="945"/>
    <m/>
    <s v="YH 245/45R18 96Y ADVAN dB V552 EU"/>
    <n v="23"/>
    <n v="34"/>
    <n v="0"/>
    <s v="Normal"/>
    <m/>
    <m/>
  </r>
  <r>
    <x v="2"/>
    <x v="946"/>
    <m/>
    <s v="YH 235/55R19 101W ADVAN dB V552 EU"/>
    <n v="23"/>
    <n v="29"/>
    <n v="0"/>
    <s v="Normal"/>
    <m/>
    <m/>
  </r>
  <r>
    <x v="2"/>
    <x v="947"/>
    <m/>
    <s v="YH 225/65R17 102H BluEarth-XT AE61 EU"/>
    <n v="23"/>
    <n v="36"/>
    <n v="0"/>
    <s v="Normal"/>
    <m/>
    <m/>
  </r>
  <r>
    <x v="2"/>
    <x v="245"/>
    <m/>
    <s v="CO 175/65R15 84H CC6 特"/>
    <n v="23"/>
    <n v="22"/>
    <n v="0"/>
    <s v="Normal"/>
    <m/>
    <m/>
  </r>
  <r>
    <x v="2"/>
    <x v="948"/>
    <m/>
    <s v="CO 185/60R16 86HXL ComfortContact CC7特"/>
    <n v="23"/>
    <n v="42"/>
    <n v="0"/>
    <s v="Normal"/>
    <m/>
    <m/>
  </r>
  <r>
    <x v="2"/>
    <x v="949"/>
    <m/>
    <s v="LS 175/65R14 82T 4-SEASONS CHI"/>
    <n v="23"/>
    <n v="4"/>
    <n v="0"/>
    <s v="Normal"/>
    <m/>
    <m/>
  </r>
  <r>
    <x v="2"/>
    <x v="950"/>
    <m/>
    <s v="CO 215/55R17 94V ComfortContact CC7特"/>
    <n v="23"/>
    <n v="232"/>
    <n v="0"/>
    <s v="Normal"/>
    <m/>
    <m/>
  </r>
  <r>
    <x v="2"/>
    <x v="251"/>
    <m/>
    <s v="VK 185/60R15 84H CityTech CT6"/>
    <n v="23"/>
    <n v="160"/>
    <n v="0"/>
    <s v="Normal"/>
    <m/>
    <m/>
  </r>
  <r>
    <x v="2"/>
    <x v="302"/>
    <m/>
    <s v="BS 225/45R17 94WXL POTENZA Adrenalin RE004EU"/>
    <n v="23"/>
    <n v="16"/>
    <n v="0"/>
    <s v="Normal"/>
    <m/>
    <m/>
  </r>
  <r>
    <x v="2"/>
    <x v="951"/>
    <m/>
    <s v="BS 235/40R18 95WXL POTENZA Adrenalin RE004EU"/>
    <n v="23"/>
    <n v="32"/>
    <n v="0"/>
    <s v="Normal"/>
    <m/>
    <m/>
  </r>
  <r>
    <x v="2"/>
    <x v="952"/>
    <m/>
    <s v="CO 215/45R17 91W XL FR UC6特"/>
    <n v="23"/>
    <n v="315"/>
    <n v="0"/>
    <s v="Normal"/>
    <m/>
    <m/>
  </r>
  <r>
    <x v="2"/>
    <x v="953"/>
    <m/>
    <s v="CO 225/45R18 95W XL FR UC6特"/>
    <n v="23"/>
    <n v="356"/>
    <n v="0"/>
    <s v="Normal"/>
    <m/>
    <m/>
  </r>
  <r>
    <x v="2"/>
    <x v="954"/>
    <m/>
    <s v="CO 245/45R19 102YXL UC6特"/>
    <n v="23"/>
    <n v="40"/>
    <n v="0"/>
    <s v="Normal"/>
    <m/>
    <m/>
  </r>
  <r>
    <x v="2"/>
    <x v="955"/>
    <m/>
    <s v="CO 215/55R17 94V UC6特"/>
    <n v="23"/>
    <n v="4"/>
    <n v="0"/>
    <s v="Normal"/>
    <m/>
    <m/>
  </r>
  <r>
    <x v="2"/>
    <x v="956"/>
    <m/>
    <s v="GY 165/65R14 79H EfficientGrip RVF02"/>
    <n v="23"/>
    <n v="80"/>
    <n v="0"/>
    <s v="Normal"/>
    <m/>
    <m/>
  </r>
  <r>
    <x v="2"/>
    <x v="957"/>
    <m/>
    <s v="GY 205/55R17 95VXL EfficientGrip RVF02"/>
    <n v="23"/>
    <n v="40"/>
    <n v="0"/>
    <s v="Normal"/>
    <m/>
    <m/>
  </r>
  <r>
    <x v="2"/>
    <x v="480"/>
    <m/>
    <s v="GY 215/55R17 98VXL EfficientGrip RVF02"/>
    <n v="23"/>
    <n v="40"/>
    <n v="0"/>
    <s v="Normal"/>
    <m/>
    <m/>
  </r>
  <r>
    <x v="2"/>
    <x v="958"/>
    <m/>
    <s v="GY 225/55R19 103WXL EfficientGrip RVF02"/>
    <n v="23"/>
    <n v="12"/>
    <n v="0"/>
    <s v="Normal"/>
    <m/>
    <m/>
  </r>
  <r>
    <x v="2"/>
    <x v="959"/>
    <m/>
    <s v="GY 225/55R17 101VXL EfficientGrip RVF02"/>
    <n v="23"/>
    <n v="12"/>
    <n v="0"/>
    <s v="Normal"/>
    <m/>
    <m/>
  </r>
  <r>
    <x v="2"/>
    <x v="476"/>
    <m/>
    <s v="GY 205/60R16 92V EfficientGrip RVF02"/>
    <n v="23"/>
    <n v="191"/>
    <n v="0"/>
    <s v="Normal"/>
    <m/>
    <m/>
  </r>
  <r>
    <x v="2"/>
    <x v="473"/>
    <m/>
    <s v="GY 195/65R15 91H EfficientGrip RVF02"/>
    <n v="23"/>
    <n v="88"/>
    <n v="0"/>
    <s v="Normal"/>
    <m/>
    <m/>
  </r>
  <r>
    <x v="2"/>
    <x v="470"/>
    <m/>
    <s v="GY 165/60R15 77H EfficientGrip RVF02"/>
    <n v="23"/>
    <n v="111"/>
    <n v="0"/>
    <s v="Normal"/>
    <m/>
    <m/>
  </r>
  <r>
    <x v="2"/>
    <x v="960"/>
    <m/>
    <s v="GY 175/60R16 82H EfficientGrip RVF02"/>
    <n v="23"/>
    <n v="60"/>
    <n v="0"/>
    <s v="Normal"/>
    <m/>
    <m/>
  </r>
  <r>
    <x v="2"/>
    <x v="483"/>
    <m/>
    <s v="GY 235/50R18 101WXL EfficientGrip RVF02"/>
    <n v="23"/>
    <n v="56"/>
    <n v="0"/>
    <s v="Normal"/>
    <m/>
    <m/>
  </r>
  <r>
    <x v="2"/>
    <x v="472"/>
    <m/>
    <s v="GY 185/65R15 88H EfficientGrip RVF02"/>
    <n v="23"/>
    <n v="20"/>
    <n v="0"/>
    <s v="Normal"/>
    <m/>
    <m/>
  </r>
  <r>
    <x v="2"/>
    <x v="482"/>
    <m/>
    <s v="GY 225/50R18 99VXL EfficientGrip RVF02"/>
    <n v="23"/>
    <n v="40"/>
    <n v="0"/>
    <s v="Normal"/>
    <m/>
    <m/>
  </r>
  <r>
    <x v="2"/>
    <x v="478"/>
    <m/>
    <s v="GY 215/60R17 100HXL EfficientGrip RVF02"/>
    <n v="23"/>
    <n v="40"/>
    <n v="0"/>
    <s v="Normal"/>
    <m/>
    <m/>
  </r>
  <r>
    <x v="2"/>
    <x v="961"/>
    <m/>
    <s v="GY 175/55R15 77V EfficientGrip RVF02"/>
    <n v="23"/>
    <n v="20"/>
    <n v="0"/>
    <s v="Normal"/>
    <m/>
    <m/>
  </r>
  <r>
    <x v="2"/>
    <x v="479"/>
    <m/>
    <s v="GY 225/60R17 99H EfficientGrip RVF02"/>
    <n v="23"/>
    <n v="32"/>
    <n v="0"/>
    <s v="Normal"/>
    <m/>
    <m/>
  </r>
  <r>
    <x v="2"/>
    <x v="962"/>
    <m/>
    <s v="GY 185/60R15 84H EfficientGrip RVF02"/>
    <n v="23"/>
    <n v="12"/>
    <n v="0"/>
    <s v="Normal"/>
    <m/>
    <m/>
  </r>
  <r>
    <x v="2"/>
    <x v="963"/>
    <m/>
    <s v="DL 225/50R17 94S WM02 22EU"/>
    <n v="23"/>
    <n v="8"/>
    <n v="0"/>
    <s v="Normal"/>
    <m/>
    <m/>
  </r>
  <r>
    <x v="2"/>
    <x v="471"/>
    <m/>
    <s v="GY 165/55R15 75V EfficientGrip RVF02"/>
    <n v="23"/>
    <n v="80"/>
    <n v="0"/>
    <s v="Normal"/>
    <m/>
    <m/>
  </r>
  <r>
    <x v="2"/>
    <x v="599"/>
    <m/>
    <s v="MI 235/45R18 98Y XL PRIMACY 4+"/>
    <n v="23"/>
    <n v="4"/>
    <n v="0"/>
    <s v="Normal"/>
    <m/>
    <m/>
  </r>
  <r>
    <x v="2"/>
    <x v="510"/>
    <m/>
    <s v="MI 215/45R17 91Y XL PILOT SPORT 4S"/>
    <n v="23"/>
    <n v="4"/>
    <n v="0"/>
    <s v="Normal"/>
    <m/>
    <m/>
  </r>
  <r>
    <x v="2"/>
    <x v="964"/>
    <m/>
    <s v="MI 235/40R19 96Y XL PILOT SPORT 4S (PS4S)"/>
    <n v="23"/>
    <n v="1"/>
    <n v="0"/>
    <s v="Normal"/>
    <m/>
    <m/>
  </r>
  <r>
    <x v="2"/>
    <x v="965"/>
    <m/>
    <s v="MI 195/65R15 95V XL CROSS CLIMATE 2"/>
    <n v="23"/>
    <n v="3"/>
    <n v="0"/>
    <s v="Normal"/>
    <m/>
    <m/>
  </r>
  <r>
    <x v="2"/>
    <x v="966"/>
    <m/>
    <s v="GY 185/60R15 84Q ICENAVI7 22"/>
    <n v="23"/>
    <n v="8"/>
    <n v="0"/>
    <s v="Normal"/>
    <m/>
    <m/>
  </r>
  <r>
    <x v="2"/>
    <x v="967"/>
    <m/>
    <s v="TO 215/65R16 98Q TRANPATH TX特"/>
    <n v="23"/>
    <n v="4"/>
    <n v="0"/>
    <s v="Normal"/>
    <m/>
    <m/>
  </r>
  <r>
    <x v="2"/>
    <x v="968"/>
    <m/>
    <s v="TO 215/70R16 100Q TRANPATH TX特"/>
    <n v="23"/>
    <n v="4"/>
    <n v="0"/>
    <s v="Normal"/>
    <m/>
    <m/>
  </r>
  <r>
    <x v="2"/>
    <x v="969"/>
    <m/>
    <s v="TO 225/65R17 102Q TRANPATH TX特"/>
    <n v="23"/>
    <n v="4"/>
    <n v="0"/>
    <s v="Normal"/>
    <m/>
    <m/>
  </r>
  <r>
    <x v="2"/>
    <x v="403"/>
    <m/>
    <s v="GY 215/55R17 94V EAG LS EXE 特"/>
    <n v="23"/>
    <n v="2"/>
    <n v="0"/>
    <s v="Normal"/>
    <m/>
    <m/>
  </r>
  <r>
    <x v="2"/>
    <x v="587"/>
    <m/>
    <s v="MI 225/55R17 101H XL XICE SNOW 特"/>
    <n v="23"/>
    <n v="4"/>
    <n v="0"/>
    <s v="Normal"/>
    <m/>
    <m/>
  </r>
  <r>
    <x v="2"/>
    <x v="970"/>
    <m/>
    <s v="▼ZACK JP-104 1665(48)5/100 HPGRA"/>
    <n v="99"/>
    <n v="4"/>
    <n v="0"/>
    <s v="Normal"/>
    <m/>
    <m/>
  </r>
  <r>
    <x v="2"/>
    <x v="971"/>
    <m/>
    <s v="AMA01 1545(45)4/100 BKP"/>
    <n v="99"/>
    <n v="3"/>
    <n v="0"/>
    <s v="Normal"/>
    <m/>
    <m/>
  </r>
  <r>
    <x v="2"/>
    <x v="972"/>
    <m/>
    <s v="AMA01 1560(43)5/114.3 メタリックダークグレー"/>
    <n v="99"/>
    <n v="8"/>
    <n v="0"/>
    <s v="Normal"/>
    <m/>
    <m/>
  </r>
  <r>
    <x v="2"/>
    <x v="973"/>
    <m/>
    <s v="AZsports MESH 1560(53)5/114.3 SIL"/>
    <n v="99"/>
    <n v="4"/>
    <n v="0"/>
    <s v="Normal"/>
    <m/>
    <m/>
  </r>
  <r>
    <x v="2"/>
    <x v="974"/>
    <m/>
    <s v="AZsports MESH 1560(53)5/114.3 ブラックポリッシュ"/>
    <n v="99"/>
    <n v="4"/>
    <n v="0"/>
    <s v="Normal"/>
    <m/>
    <m/>
  </r>
  <r>
    <x v="2"/>
    <x v="975"/>
    <m/>
    <s v="B.S.J WHEELS NW 1545(43)4/100 BDGP"/>
    <n v="99"/>
    <n v="4"/>
    <n v="0"/>
    <s v="Normal"/>
    <m/>
    <m/>
  </r>
  <r>
    <x v="2"/>
    <x v="976"/>
    <m/>
    <s v="BUSTER EIGHT 1445(45)4/100 GM"/>
    <n v="99"/>
    <n v="28"/>
    <n v="0"/>
    <s v="Normal"/>
    <m/>
    <m/>
  </r>
  <r>
    <x v="2"/>
    <x v="977"/>
    <m/>
    <s v="BUSTER EIGHT 1445(45)4/100 SIL"/>
    <n v="99"/>
    <n v="4"/>
    <n v="0"/>
    <s v="Normal"/>
    <m/>
    <m/>
  </r>
  <r>
    <x v="2"/>
    <x v="978"/>
    <m/>
    <s v="CIRCLAR C10S 1770(38)5/114.3 MBK"/>
    <n v="99"/>
    <n v="4"/>
    <n v="0"/>
    <s v="Normal"/>
    <m/>
    <m/>
  </r>
  <r>
    <x v="2"/>
    <x v="979"/>
    <m/>
    <s v="CoolBreeze 010 1545(45)4/100 MBK"/>
    <n v="99"/>
    <n v="4"/>
    <n v="0"/>
    <s v="Normal"/>
    <m/>
    <m/>
  </r>
  <r>
    <x v="2"/>
    <x v="980"/>
    <m/>
    <s v="HOMURA27 JET BE 1980(48)5/100 ブラッククロームコーティング"/>
    <n v="99"/>
    <n v="4"/>
    <n v="0"/>
    <s v="Normal"/>
    <m/>
    <m/>
  </r>
  <r>
    <x v="2"/>
    <x v="981"/>
    <m/>
    <s v="LEONIS FS 2085(35)5/114.3 パールブラックミラーカット"/>
    <n v="99"/>
    <n v="4"/>
    <n v="0"/>
    <s v="Normal"/>
    <m/>
    <m/>
  </r>
  <r>
    <x v="2"/>
    <x v="982"/>
    <m/>
    <s v="LEONIS GX 2085(45)5/114.3 ブラック/SCマシニングレッド"/>
    <n v="99"/>
    <n v="4"/>
    <n v="0"/>
    <s v="Normal"/>
    <m/>
    <m/>
  </r>
  <r>
    <x v="2"/>
    <x v="983"/>
    <m/>
    <s v="LEONIS SV 1545(45)4/100 BMC1 特"/>
    <n v="99"/>
    <n v="4"/>
    <n v="0"/>
    <s v="Normal"/>
    <m/>
    <m/>
  </r>
  <r>
    <x v="2"/>
    <x v="984"/>
    <m/>
    <s v="LEONIS SV 2085(52)5/114.3 ブラックメタルコートミラーカット"/>
    <n v="99"/>
    <n v="4"/>
    <n v="0"/>
    <s v="Normal"/>
    <m/>
    <m/>
  </r>
  <r>
    <x v="2"/>
    <x v="985"/>
    <m/>
    <s v="SMACK CREST 1545(45)4/100 BP 特"/>
    <n v="99"/>
    <n v="12"/>
    <n v="0"/>
    <s v="Normal"/>
    <m/>
    <m/>
  </r>
  <r>
    <x v="2"/>
    <x v="986"/>
    <m/>
    <s v="SMACK CREST 1555(45)5/114.3 BP 特"/>
    <n v="99"/>
    <n v="12"/>
    <n v="0"/>
    <s v="Normal"/>
    <m/>
    <m/>
  </r>
  <r>
    <x v="2"/>
    <x v="987"/>
    <m/>
    <s v="SMACK CREST 1770(48)5/114.3 BP 特"/>
    <n v="99"/>
    <n v="20"/>
    <n v="0"/>
    <s v="Normal"/>
    <m/>
    <m/>
  </r>
  <r>
    <x v="2"/>
    <x v="988"/>
    <m/>
    <s v="SMACK LEGINA 1340(45)4/100 BP 特"/>
    <n v="99"/>
    <n v="12"/>
    <n v="0"/>
    <s v="Normal"/>
    <m/>
    <m/>
  </r>
  <r>
    <x v="2"/>
    <x v="989"/>
    <m/>
    <s v="SMACK LEGINA 1545(45)4/100 BP 特"/>
    <n v="99"/>
    <n v="4"/>
    <n v="0"/>
    <s v="Normal"/>
    <m/>
    <m/>
  </r>
  <r>
    <x v="2"/>
    <x v="990"/>
    <m/>
    <s v="SMACK LEGINA 1665(43)5/100 BP 特"/>
    <n v="99"/>
    <n v="12"/>
    <n v="0"/>
    <s v="Normal"/>
    <m/>
    <m/>
  </r>
  <r>
    <x v="2"/>
    <x v="991"/>
    <m/>
    <s v="SMACK LEGINA 1760(40)4/100 BP 特"/>
    <n v="99"/>
    <n v="4"/>
    <n v="0"/>
    <s v="Normal"/>
    <m/>
    <m/>
  </r>
  <r>
    <x v="2"/>
    <x v="992"/>
    <m/>
    <s v="SMACK LEGINA 1770(48)5/114.3 BP 特"/>
    <n v="99"/>
    <n v="28"/>
    <n v="0"/>
    <s v="Normal"/>
    <m/>
    <m/>
  </r>
  <r>
    <x v="2"/>
    <x v="993"/>
    <m/>
    <s v="STEINER LMX 1975(55)5/114.3 ブラックポリッシュ"/>
    <n v="99"/>
    <n v="4"/>
    <n v="0"/>
    <s v="Normal"/>
    <m/>
    <m/>
  </r>
  <r>
    <x v="2"/>
    <x v="994"/>
    <m/>
    <s v="VELVA CHARGE 1760(40)5/100 DM"/>
    <n v="99"/>
    <n v="4"/>
    <n v="0"/>
    <s v="Normal"/>
    <m/>
    <m/>
  </r>
  <r>
    <x v="2"/>
    <x v="995"/>
    <m/>
    <s v="ZACK JP-209 1240(42)4/100 GBK"/>
    <n v="99"/>
    <n v="1"/>
    <n v="0"/>
    <s v="Normal"/>
    <m/>
    <m/>
  </r>
  <r>
    <x v="2"/>
    <x v="996"/>
    <m/>
    <s v="Z-MEIST M5 1445(45)4/100 GM"/>
    <n v="99"/>
    <n v="142"/>
    <n v="0"/>
    <s v="Normal"/>
    <m/>
    <m/>
  </r>
  <r>
    <x v="2"/>
    <x v="997"/>
    <m/>
    <s v="Z-MEIST M5 1445(45)4/100 SIL"/>
    <n v="99"/>
    <n v="40"/>
    <n v="0"/>
    <s v="Normal"/>
    <m/>
    <m/>
  </r>
  <r>
    <x v="2"/>
    <x v="998"/>
    <m/>
    <s v="Z-MEIST M5 1555(43)4/100 SIL"/>
    <n v="99"/>
    <n v="5"/>
    <n v="0"/>
    <s v="Normal"/>
    <m/>
    <m/>
  </r>
  <r>
    <x v="2"/>
    <x v="999"/>
    <m/>
    <s v="Z-MEIST MX-9 2085(38)5/114.3 BK/SPT"/>
    <n v="99"/>
    <n v="7"/>
    <n v="0"/>
    <s v="Normal"/>
    <m/>
    <m/>
  </r>
  <r>
    <x v="2"/>
    <x v="1000"/>
    <m/>
    <s v="Z-MEIST MX-9 2085(38)5/114.3 HP/BLK"/>
    <n v="99"/>
    <n v="8"/>
    <n v="0"/>
    <s v="Normal"/>
    <m/>
    <m/>
  </r>
  <r>
    <x v="2"/>
    <x v="1001"/>
    <m/>
    <s v="Z-MEIST MX-9 2085(45)5/114.3 HP/BLK"/>
    <n v="99"/>
    <n v="4"/>
    <n v="0"/>
    <s v="Normal"/>
    <m/>
    <m/>
  </r>
  <r>
    <x v="2"/>
    <x v="1002"/>
    <m/>
    <s v="Z-meist VS-1 1770(53)5/114.3 GM"/>
    <n v="99"/>
    <n v="1"/>
    <n v="0"/>
    <s v="Normal"/>
    <m/>
    <m/>
  </r>
  <r>
    <x v="2"/>
    <x v="1003"/>
    <m/>
    <s v="BBS RP 1545(45)4/100 DB RP011"/>
    <n v="99"/>
    <n v="4"/>
    <n v="0"/>
    <s v="Normal"/>
    <m/>
    <m/>
  </r>
  <r>
    <x v="2"/>
    <x v="1004"/>
    <m/>
    <s v="夢木香 NATUONE FOR ROOM 200ml"/>
    <n v="99"/>
    <n v="92"/>
    <n v="0"/>
    <s v="Normal"/>
    <m/>
    <m/>
  </r>
  <r>
    <x v="2"/>
    <x v="1005"/>
    <m/>
    <s v="Z-MEIST M5 1445(45)4/100 BP MBC"/>
    <n v="99"/>
    <n v="8"/>
    <n v="0"/>
    <s v="Normal"/>
    <m/>
    <m/>
  </r>
  <r>
    <x v="2"/>
    <x v="1006"/>
    <m/>
    <s v="Z-MEIST M5 1555(43)4/100 GM"/>
    <n v="99"/>
    <n v="4"/>
    <n v="0"/>
    <s v="Normal"/>
    <m/>
    <m/>
  </r>
  <r>
    <x v="2"/>
    <x v="1007"/>
    <m/>
    <s v="Z-MEIST M5 1555(50)4/100 SIL"/>
    <n v="99"/>
    <n v="4"/>
    <n v="0"/>
    <s v="Normal"/>
    <m/>
    <m/>
  </r>
  <r>
    <x v="2"/>
    <x v="1008"/>
    <m/>
    <s v="Z-MEIST M5 1555(50)4/100 GM"/>
    <n v="99"/>
    <n v="2"/>
    <n v="0"/>
    <s v="Normal"/>
    <m/>
    <m/>
  </r>
  <r>
    <x v="2"/>
    <x v="1009"/>
    <m/>
    <s v="NEOCARROW 1235(34)12M SMBCCA"/>
    <n v="99"/>
    <n v="4"/>
    <n v="0"/>
    <s v="Normal"/>
    <m/>
    <m/>
  </r>
  <r>
    <x v="1"/>
    <x v="0"/>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m/>
    <x v="0"/>
    <m/>
    <m/>
  </r>
  <r>
    <x v="1"/>
    <m/>
    <x v="0"/>
    <m/>
    <m/>
  </r>
  <r>
    <x v="2"/>
    <m/>
    <x v="0"/>
    <m/>
    <m/>
  </r>
  <r>
    <x v="3"/>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r>
    <x v="4"/>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F93E72-3F55-41E3-B4B3-49BEBFC4158D}" name="ピボットテーブル2" cacheId="7" applyNumberFormats="0" applyBorderFormats="0" applyFontFormats="0" applyPatternFormats="0" applyAlignmentFormats="0" applyWidthHeightFormats="1" dataCaption="値" updatedVersion="8" minRefreshableVersion="3" itemPrintTitles="1" createdVersion="8" indent="0" compact="0" compactData="0" multipleFieldFilters="0">
  <location ref="G1:I7" firstHeaderRow="1" firstDataRow="1" firstDataCol="2"/>
  <pivotFields count="5">
    <pivotField axis="axisRow" compact="0" outline="0" subtotalTop="0" showAll="0" sortType="ascending" defaultSubtotal="0">
      <items count="309">
        <item m="1" x="110"/>
        <item m="1" x="45"/>
        <item m="1" x="57"/>
        <item m="1" x="111"/>
        <item m="1" x="55"/>
        <item m="1" x="235"/>
        <item m="1" x="48"/>
        <item m="1" x="17"/>
        <item m="1" x="46"/>
        <item m="1" x="56"/>
        <item m="1" x="287"/>
        <item m="1" x="107"/>
        <item m="1" x="52"/>
        <item m="1" x="38"/>
        <item m="1" x="204"/>
        <item m="1" x="186"/>
        <item m="1" x="49"/>
        <item m="1" x="11"/>
        <item m="1" x="168"/>
        <item m="1" x="43"/>
        <item m="1" x="93"/>
        <item m="1" x="153"/>
        <item m="1" x="51"/>
        <item m="1" x="286"/>
        <item m="1" x="105"/>
        <item m="1" x="214"/>
        <item m="1" x="85"/>
        <item m="1" x="10"/>
        <item m="1" x="164"/>
        <item m="1" x="41"/>
        <item m="1" x="112"/>
        <item m="1" x="303"/>
        <item m="1" x="99"/>
        <item m="1" x="89"/>
        <item m="1" x="121"/>
        <item m="1" x="114"/>
        <item m="1" x="288"/>
        <item m="1" x="94"/>
        <item m="1" x="108"/>
        <item m="1" x="295"/>
        <item m="1" x="84"/>
        <item m="1" x="157"/>
        <item m="1" x="197"/>
        <item m="1" x="130"/>
        <item m="1" x="83"/>
        <item m="1" x="37"/>
        <item m="1" x="54"/>
        <item m="1" x="123"/>
        <item m="1" x="35"/>
        <item m="1" x="282"/>
        <item m="1" x="305"/>
        <item m="1" x="184"/>
        <item m="1" x="264"/>
        <item m="1" x="156"/>
        <item m="1" x="53"/>
        <item m="1" x="101"/>
        <item m="1" x="293"/>
        <item m="1" x="289"/>
        <item m="1" x="217"/>
        <item m="1" x="304"/>
        <item m="1" x="268"/>
        <item m="1" x="31"/>
        <item m="1" x="96"/>
        <item m="1" x="276"/>
        <item m="1" x="230"/>
        <item m="1" x="88"/>
        <item m="1" x="277"/>
        <item m="1" x="127"/>
        <item m="1" x="44"/>
        <item m="1" x="109"/>
        <item m="1" x="274"/>
        <item m="1" x="175"/>
        <item m="1" x="86"/>
        <item m="1" x="154"/>
        <item m="1" x="269"/>
        <item m="1" x="128"/>
        <item m="1" x="270"/>
        <item m="1" x="221"/>
        <item m="1" x="308"/>
        <item m="1" x="81"/>
        <item m="1" x="21"/>
        <item m="1" x="222"/>
        <item m="1" x="144"/>
        <item m="1" x="265"/>
        <item m="1" x="50"/>
        <item m="1" x="104"/>
        <item m="1" x="82"/>
        <item m="1" x="126"/>
        <item m="1" x="115"/>
        <item m="1" x="47"/>
        <item m="1" x="58"/>
        <item m="1" x="92"/>
        <item m="1" x="122"/>
        <item m="1" x="229"/>
        <item x="0"/>
        <item m="1" x="167"/>
        <item m="1" x="205"/>
        <item m="1" x="171"/>
        <item m="1" x="228"/>
        <item m="1" x="224"/>
        <item m="1" x="66"/>
        <item m="1" x="201"/>
        <item m="1" x="129"/>
        <item m="1" x="145"/>
        <item m="1" x="278"/>
        <item m="1" x="291"/>
        <item m="1" x="187"/>
        <item m="1" x="232"/>
        <item m="1" x="61"/>
        <item m="1" x="16"/>
        <item m="1" x="261"/>
        <item m="1" x="118"/>
        <item m="1" x="162"/>
        <item m="1" x="39"/>
        <item m="1" x="196"/>
        <item m="1" x="262"/>
        <item m="1" x="280"/>
        <item m="1" x="179"/>
        <item m="1" x="42"/>
        <item m="1" x="140"/>
        <item m="1" x="183"/>
        <item m="1" x="248"/>
        <item m="1" x="158"/>
        <item m="1" x="33"/>
        <item m="1" x="91"/>
        <item m="1" x="7"/>
        <item m="1" x="87"/>
        <item m="1" x="113"/>
        <item m="1" x="218"/>
        <item m="1" x="200"/>
        <item m="1" x="170"/>
        <item m="1" x="15"/>
        <item m="1" x="124"/>
        <item m="1" x="116"/>
        <item m="1" x="306"/>
        <item m="1" x="62"/>
        <item m="1" x="227"/>
        <item m="1" x="215"/>
        <item m="1" x="120"/>
        <item m="1" x="307"/>
        <item m="1" x="236"/>
        <item m="1" x="160"/>
        <item m="1" x="34"/>
        <item m="1" x="80"/>
        <item m="1" x="237"/>
        <item m="1" x="32"/>
        <item m="1" x="23"/>
        <item m="1" x="202"/>
        <item m="1" x="233"/>
        <item m="1" x="253"/>
        <item m="1" x="40"/>
        <item m="1" x="106"/>
        <item m="1" x="9"/>
        <item m="1" x="292"/>
        <item m="1" x="211"/>
        <item m="1" x="8"/>
        <item m="1" x="283"/>
        <item m="1" x="188"/>
        <item m="1" x="252"/>
        <item m="1" x="159"/>
        <item m="1" x="198"/>
        <item m="1" x="225"/>
        <item m="1" x="29"/>
        <item m="1" x="36"/>
        <item m="1" x="98"/>
        <item m="1" x="207"/>
        <item m="1" x="79"/>
        <item m="1" x="165"/>
        <item m="1" x="152"/>
        <item m="1" x="206"/>
        <item m="1" x="169"/>
        <item m="1" x="267"/>
        <item m="1" x="242"/>
        <item m="1" x="258"/>
        <item m="1" x="220"/>
        <item m="1" x="299"/>
        <item m="1" x="216"/>
        <item m="1" x="210"/>
        <item m="1" x="6"/>
        <item m="1" x="243"/>
        <item m="1" x="238"/>
        <item m="1" x="138"/>
        <item m="1" x="239"/>
        <item m="1" x="146"/>
        <item m="1" x="203"/>
        <item m="1" x="78"/>
        <item m="1" x="147"/>
        <item m="1" x="249"/>
        <item m="1" x="155"/>
        <item m="1" x="60"/>
        <item m="1" x="173"/>
        <item m="1" x="63"/>
        <item m="1" x="163"/>
        <item m="1" x="136"/>
        <item m="1" x="141"/>
        <item m="1" x="244"/>
        <item m="1" x="279"/>
        <item m="1" x="189"/>
        <item m="1" x="254"/>
        <item m="1" x="260"/>
        <item m="1" x="74"/>
        <item m="1" x="134"/>
        <item m="1" x="97"/>
        <item m="1" x="26"/>
        <item m="1" x="212"/>
        <item m="1" x="25"/>
        <item x="1"/>
        <item m="1" x="185"/>
        <item m="1" x="72"/>
        <item m="1" x="255"/>
        <item m="1" x="161"/>
        <item m="1" x="102"/>
        <item m="1" x="5"/>
        <item m="1" x="68"/>
        <item m="1" x="300"/>
        <item m="1" x="151"/>
        <item m="1" x="28"/>
        <item m="1" x="166"/>
        <item m="1" x="223"/>
        <item m="1" x="285"/>
        <item m="1" x="246"/>
        <item m="1" x="275"/>
        <item m="1" x="174"/>
        <item m="1" x="290"/>
        <item m="1" x="70"/>
        <item m="1" x="100"/>
        <item m="1" x="298"/>
        <item m="1" x="71"/>
        <item m="1" x="273"/>
        <item m="1" x="231"/>
        <item m="1" x="69"/>
        <item m="1" x="137"/>
        <item m="1" x="75"/>
        <item m="1" x="148"/>
        <item m="1" x="177"/>
        <item m="1" x="13"/>
        <item m="1" x="142"/>
        <item m="1" x="297"/>
        <item m="1" x="181"/>
        <item m="1" x="190"/>
        <item m="1" x="256"/>
        <item m="1" x="294"/>
        <item m="1" x="18"/>
        <item m="1" x="132"/>
        <item m="1" x="76"/>
        <item m="1" x="266"/>
        <item m="1" x="281"/>
        <item m="1" x="191"/>
        <item m="1" x="250"/>
        <item m="1" x="219"/>
        <item m="1" x="95"/>
        <item m="1" x="59"/>
        <item m="1" x="226"/>
        <item m="1" x="213"/>
        <item m="1" x="240"/>
        <item m="1" x="263"/>
        <item m="1" x="247"/>
        <item m="1" x="259"/>
        <item x="3"/>
        <item m="1" x="119"/>
        <item m="1" x="301"/>
        <item m="1" x="77"/>
        <item m="1" x="65"/>
        <item m="1" x="143"/>
        <item m="1" x="131"/>
        <item m="1" x="20"/>
        <item m="1" x="208"/>
        <item m="1" x="195"/>
        <item m="1" x="67"/>
        <item m="1" x="149"/>
        <item m="1" x="234"/>
        <item m="1" x="192"/>
        <item m="1" x="241"/>
        <item m="1" x="150"/>
        <item m="1" x="257"/>
        <item m="1" x="296"/>
        <item m="1" x="245"/>
        <item m="1" x="12"/>
        <item m="1" x="117"/>
        <item m="1" x="271"/>
        <item m="1" x="193"/>
        <item m="1" x="199"/>
        <item m="1" x="125"/>
        <item m="1" x="251"/>
        <item m="1" x="302"/>
        <item m="1" x="209"/>
        <item x="2"/>
        <item m="1" x="14"/>
        <item m="1" x="103"/>
        <item m="1" x="194"/>
        <item m="1" x="22"/>
        <item m="1" x="284"/>
        <item m="1" x="133"/>
        <item m="1" x="19"/>
        <item m="1" x="180"/>
        <item m="1" x="176"/>
        <item m="1" x="172"/>
        <item m="1" x="90"/>
        <item m="1" x="73"/>
        <item m="1" x="135"/>
        <item m="1" x="24"/>
        <item m="1" x="30"/>
        <item m="1" x="178"/>
        <item m="1" x="182"/>
        <item m="1" x="27"/>
        <item m="1" x="64"/>
        <item m="1" x="272"/>
        <item m="1" x="139"/>
        <item x="4"/>
      </items>
    </pivotField>
    <pivotField compact="0" outline="0" showAll="0" defaultSubtotal="0"/>
    <pivotField axis="axisRow" compact="0" outline="0" showAll="0" sortType="ascending" defaultSubtotal="0">
      <items count="382">
        <item m="1" x="279"/>
        <item m="1" x="251"/>
        <item m="1" x="256"/>
        <item m="1" x="255"/>
        <item m="1" x="252"/>
        <item m="1" x="257"/>
        <item m="1" x="258"/>
        <item m="1" x="259"/>
        <item m="1" x="253"/>
        <item m="1" x="254"/>
        <item m="1" x="260"/>
        <item m="1" x="261"/>
        <item m="1" x="263"/>
        <item m="1" x="229"/>
        <item m="1" x="245"/>
        <item m="1" x="246"/>
        <item m="1" x="247"/>
        <item m="1" x="248"/>
        <item m="1" x="249"/>
        <item m="1" x="250"/>
        <item m="1" x="262"/>
        <item m="1" x="177"/>
        <item m="1" x="143"/>
        <item m="1" x="324"/>
        <item m="1" x="327"/>
        <item m="1" x="179"/>
        <item m="1" x="144"/>
        <item m="1" x="145"/>
        <item m="1" x="180"/>
        <item m="1" x="326"/>
        <item m="1" x="146"/>
        <item m="1" x="181"/>
        <item m="1" x="184"/>
        <item m="1" x="182"/>
        <item m="1" x="185"/>
        <item m="1" x="183"/>
        <item m="1" x="147"/>
        <item m="1" x="325"/>
        <item m="1" x="148"/>
        <item m="1" x="187"/>
        <item m="1" x="328"/>
        <item m="1" x="356"/>
        <item m="1" x="360"/>
        <item m="1" x="361"/>
        <item m="1" x="359"/>
        <item m="1" x="354"/>
        <item m="1" x="358"/>
        <item m="1" x="355"/>
        <item m="1" x="178"/>
        <item m="1" x="364"/>
        <item m="1" x="365"/>
        <item m="1" x="357"/>
        <item m="1" x="367"/>
        <item m="1" x="323"/>
        <item m="1" x="89"/>
        <item m="1" x="362"/>
        <item m="1" x="363"/>
        <item m="1" x="366"/>
        <item m="1" x="9"/>
        <item m="1" x="352"/>
        <item m="1" x="188"/>
        <item m="1" x="189"/>
        <item m="1" x="353"/>
        <item m="1" x="235"/>
        <item m="1" x="236"/>
        <item m="1" x="237"/>
        <item m="1" x="238"/>
        <item m="1" x="239"/>
        <item m="1" x="240"/>
        <item m="1" x="241"/>
        <item m="1" x="242"/>
        <item m="1" x="243"/>
        <item m="1" x="244"/>
        <item m="1" x="55"/>
        <item m="1" x="43"/>
        <item m="1" x="109"/>
        <item m="1" x="110"/>
        <item m="1" x="53"/>
        <item m="1" x="46"/>
        <item m="1" x="336"/>
        <item m="1" x="44"/>
        <item m="1" x="293"/>
        <item m="1" x="54"/>
        <item m="1" x="106"/>
        <item m="1" x="50"/>
        <item m="1" x="36"/>
        <item m="1" x="345"/>
        <item m="1" x="201"/>
        <item m="1" x="47"/>
        <item m="1" x="373"/>
        <item m="1" x="8"/>
        <item m="1" x="92"/>
        <item m="1" x="41"/>
        <item m="1" x="151"/>
        <item m="1" x="104"/>
        <item m="1" x="49"/>
        <item m="1" x="292"/>
        <item m="1" x="7"/>
        <item m="1" x="111"/>
        <item m="1" x="39"/>
        <item m="1" x="98"/>
        <item m="1" x="294"/>
        <item m="1" x="93"/>
        <item m="1" x="113"/>
        <item m="1" x="107"/>
        <item m="1" x="351"/>
        <item m="1" x="194"/>
        <item m="1" x="155"/>
        <item m="1" x="35"/>
        <item m="1" x="52"/>
        <item m="1" x="33"/>
        <item m="1" x="312"/>
        <item m="1" x="175"/>
        <item m="1" x="51"/>
        <item m="1" x="100"/>
        <item m="1" x="154"/>
        <item m="1" x="215"/>
        <item m="1" x="95"/>
        <item m="1" x="29"/>
        <item m="1" x="42"/>
        <item m="1" x="108"/>
        <item m="1" x="322"/>
        <item m="1" x="152"/>
        <item m="1" x="219"/>
        <item m="1" x="315"/>
        <item m="1" x="142"/>
        <item m="1" x="220"/>
        <item m="1" x="103"/>
        <item m="1" x="48"/>
        <item m="1" x="114"/>
        <item m="1" x="56"/>
        <item m="1" x="91"/>
        <item m="1" x="45"/>
        <item m="1" x="321"/>
        <item m="1" x="202"/>
        <item m="1" x="198"/>
        <item m="1" x="59"/>
        <item m="1" x="344"/>
        <item m="1" x="37"/>
        <item m="1" x="193"/>
        <item m="1" x="335"/>
        <item m="1" x="343"/>
        <item m="1" x="40"/>
        <item m="1" x="31"/>
        <item m="1" x="156"/>
        <item m="1" x="90"/>
        <item m="1" x="4"/>
        <item m="1" x="112"/>
        <item m="1" x="216"/>
        <item m="1" x="197"/>
        <item m="1" x="115"/>
        <item m="1" x="60"/>
        <item m="1" x="313"/>
        <item m="1" x="314"/>
        <item m="1" x="32"/>
        <item m="1" x="158"/>
        <item m="1" x="30"/>
        <item m="1" x="199"/>
        <item m="1" x="38"/>
        <item m="1" x="6"/>
        <item m="1" x="105"/>
        <item m="1" x="5"/>
        <item m="1" x="195"/>
        <item m="1" x="157"/>
        <item m="1" x="97"/>
        <item m="1" x="34"/>
        <item m="1" x="204"/>
        <item m="1" x="150"/>
        <item m="1" x="203"/>
        <item m="1" x="381"/>
        <item m="1" x="218"/>
        <item m="1" x="200"/>
        <item m="1" x="153"/>
        <item m="1" x="58"/>
        <item m="1" x="96"/>
        <item m="1" x="159"/>
        <item m="1" x="101"/>
        <item m="1" x="99"/>
        <item m="1" x="191"/>
        <item m="1" x="217"/>
        <item m="1" x="94"/>
        <item m="1" x="57"/>
        <item m="1" x="116"/>
        <item m="1" x="196"/>
        <item m="1" x="11"/>
        <item m="1" x="102"/>
        <item m="1" x="14"/>
        <item m="1" x="337"/>
        <item m="1" x="166"/>
        <item m="1" x="212"/>
        <item m="1" x="84"/>
        <item m="1" x="162"/>
        <item m="1" x="310"/>
        <item m="1" x="291"/>
        <item m="1" x="118"/>
        <item m="1" x="301"/>
        <item m="1" x="83"/>
        <item m="1" x="128"/>
        <item m="1" x="82"/>
        <item m="1" x="121"/>
        <item m="1" x="287"/>
        <item m="1" x="347"/>
        <item m="1" x="268"/>
        <item m="1" x="295"/>
        <item m="1" x="299"/>
        <item m="1" x="311"/>
        <item m="1" x="272"/>
        <item m="1" x="125"/>
        <item m="1" x="282"/>
        <item m="1" x="281"/>
        <item m="1" x="228"/>
        <item m="1" x="88"/>
        <item m="1" x="87"/>
        <item m="1" x="278"/>
        <item m="1" x="173"/>
        <item m="1" x="85"/>
        <item m="1" x="126"/>
        <item m="1" x="273"/>
        <item m="1" x="274"/>
        <item m="1" x="18"/>
        <item m="1" x="80"/>
        <item m="1" x="269"/>
        <item m="1" x="81"/>
        <item m="1" x="124"/>
        <item m="1" x="165"/>
        <item m="1" x="120"/>
        <item m="1" x="227"/>
        <item m="1" x="205"/>
        <item m="1" x="169"/>
        <item m="1" x="226"/>
        <item m="1" x="222"/>
        <item m="1" x="64"/>
        <item m="1" x="127"/>
        <item m="1" x="297"/>
        <item m="1" x="283"/>
        <item m="1" x="377"/>
        <item m="1" x="119"/>
        <item m="1" x="160"/>
        <item m="1" x="13"/>
        <item m="1" x="329"/>
        <item m="1" x="285"/>
        <item m="1" x="304"/>
        <item m="1" x="374"/>
        <item m="1" x="138"/>
        <item m="1" x="346"/>
        <item m="1" x="338"/>
        <item m="1" x="86"/>
        <item m="1" x="168"/>
        <item m="1" x="12"/>
        <item m="1" x="122"/>
        <item m="1" x="117"/>
        <item m="1" x="332"/>
        <item m="1" x="213"/>
        <item m="1" x="225"/>
        <item m="1" x="339"/>
        <item m="1" x="316"/>
        <item m="1" x="79"/>
        <item m="1" x="20"/>
        <item m="1" x="209"/>
        <item m="1" x="317"/>
        <item m="1" x="298"/>
        <item m="1" x="288"/>
        <item m="1" x="223"/>
        <item m="1" x="26"/>
        <item m="1" x="372"/>
        <item m="1" x="78"/>
        <item m="1" x="163"/>
        <item m="1" x="167"/>
        <item m="1" x="271"/>
        <item m="1" x="306"/>
        <item m="1" x="2"/>
        <item m="1" x="214"/>
        <item m="1" x="334"/>
        <item m="1" x="208"/>
        <item m="1" x="331"/>
        <item m="1" x="136"/>
        <item m="1" x="76"/>
        <item m="1" x="330"/>
        <item m="1" x="333"/>
        <item m="1" x="171"/>
        <item m="1" x="61"/>
        <item m="1" x="161"/>
        <item m="1" x="139"/>
        <item m="1" x="134"/>
        <item m="1" x="284"/>
        <item m="1" x="376"/>
        <item m="1" x="72"/>
        <item m="1" x="132"/>
        <item m="1" x="210"/>
        <item m="1" x="23"/>
        <item m="1" x="318"/>
        <item m="1" x="22"/>
        <item m="1" x="70"/>
        <item m="1" x="1"/>
        <item m="1" x="375"/>
        <item m="1" x="307"/>
        <item m="1" x="320"/>
        <item m="1" x="66"/>
        <item m="1" x="378"/>
        <item m="1" x="221"/>
        <item m="1" x="25"/>
        <item m="1" x="164"/>
        <item m="1" x="290"/>
        <item m="1" x="172"/>
        <item m="1" x="280"/>
        <item m="1" x="296"/>
        <item m="1" x="176"/>
        <item m="1" x="68"/>
        <item m="1" x="371"/>
        <item m="1" x="305"/>
        <item m="1" x="69"/>
        <item m="1" x="380"/>
        <item m="1" x="277"/>
        <item m="1" x="67"/>
        <item m="1" x="368"/>
        <item m="1" x="73"/>
        <item m="1" x="135"/>
        <item m="1" x="10"/>
        <item m="1" x="77"/>
        <item m="1" x="140"/>
        <item m="1" x="303"/>
        <item m="1" x="341"/>
        <item m="1" x="130"/>
        <item m="1" x="300"/>
        <item m="1" x="15"/>
        <item m="1" x="74"/>
        <item m="1" x="270"/>
        <item m="1" x="286"/>
        <item m="1" x="379"/>
        <item m="1" x="224"/>
        <item m="1" x="211"/>
        <item m="1" x="267"/>
        <item m="1" x="3"/>
        <item m="1" x="28"/>
        <item m="1" x="319"/>
        <item m="1" x="350"/>
        <item m="1" x="308"/>
        <item m="1" x="342"/>
        <item m="1" x="75"/>
        <item m="1" x="141"/>
        <item m="1" x="63"/>
        <item m="1" x="370"/>
        <item m="1" x="129"/>
        <item m="1" x="206"/>
        <item m="1" x="17"/>
        <item m="1" x="190"/>
        <item m="1" x="65"/>
        <item m="1" x="302"/>
        <item m="1" x="348"/>
        <item m="1" x="275"/>
        <item m="1" x="123"/>
        <item m="1" x="207"/>
        <item m="1" x="309"/>
        <item m="1" x="19"/>
        <item m="1" x="289"/>
        <item m="1" x="131"/>
        <item m="1" x="16"/>
        <item m="1" x="349"/>
        <item m="1" x="170"/>
        <item m="1" x="71"/>
        <item m="1" x="133"/>
        <item m="1" x="21"/>
        <item m="1" x="27"/>
        <item m="1" x="192"/>
        <item m="1" x="340"/>
        <item m="1" x="62"/>
        <item m="1" x="24"/>
        <item m="1" x="369"/>
        <item m="1" x="276"/>
        <item m="1" x="137"/>
        <item m="1" x="230"/>
        <item m="1" x="231"/>
        <item m="1" x="232"/>
        <item m="1" x="233"/>
        <item m="1" x="234"/>
        <item m="1" x="265"/>
        <item m="1" x="266"/>
        <item m="1" x="264"/>
        <item m="1" x="149"/>
        <item m="1" x="186"/>
        <item m="1" x="174"/>
        <item x="0"/>
      </items>
    </pivotField>
    <pivotField compact="0" outline="0" showAll="0" defaultSubtotal="0"/>
    <pivotField dataField="1" compact="0" outline="0" subtotalTop="0" showAll="0" defaultSubtotal="0"/>
  </pivotFields>
  <rowFields count="2">
    <field x="0"/>
    <field x="2"/>
  </rowFields>
  <rowItems count="6">
    <i>
      <x v="94"/>
      <x v="381"/>
    </i>
    <i>
      <x v="206"/>
      <x v="381"/>
    </i>
    <i>
      <x v="258"/>
      <x v="381"/>
    </i>
    <i>
      <x v="286"/>
      <x v="381"/>
    </i>
    <i>
      <x v="308"/>
      <x v="381"/>
    </i>
    <i t="grand">
      <x/>
    </i>
  </rowItems>
  <colItems count="1">
    <i/>
  </colItems>
  <dataFields count="1">
    <dataField name="合計 / Remain Qty" fld="4" baseField="0" baseItem="0"/>
  </dataFields>
  <formats count="18">
    <format dxfId="64">
      <pivotArea type="all" dataOnly="0" outline="0" fieldPosition="0"/>
    </format>
    <format dxfId="63">
      <pivotArea dataOnly="0" labelOnly="1" outline="0" axis="axisValues" fieldPosition="0"/>
    </format>
    <format dxfId="62">
      <pivotArea dataOnly="0" labelOnly="1" outline="0" axis="axisValues" fieldPosition="0"/>
    </format>
    <format dxfId="61">
      <pivotArea type="all" dataOnly="0" outline="0" fieldPosition="0"/>
    </format>
    <format dxfId="60">
      <pivotArea outline="0" collapsedLevelsAreSubtotals="1" fieldPosition="0"/>
    </format>
    <format dxfId="59">
      <pivotArea field="2" type="button" dataOnly="0" labelOnly="1" outline="0" axis="axisRow" fieldPosition="1"/>
    </format>
    <format dxfId="58">
      <pivotArea dataOnly="0" labelOnly="1" grandRow="1" outline="0" fieldPosition="0"/>
    </format>
    <format dxfId="57">
      <pivotArea dataOnly="0" labelOnly="1" outline="0" axis="axisValues" fieldPosition="0"/>
    </format>
    <format dxfId="56">
      <pivotArea type="all" dataOnly="0" outline="0" fieldPosition="0"/>
    </format>
    <format dxfId="55">
      <pivotArea outline="0" collapsedLevelsAreSubtotals="1" fieldPosition="0"/>
    </format>
    <format dxfId="54">
      <pivotArea field="0" type="button" dataOnly="0" labelOnly="1" outline="0" axis="axisRow" fieldPosition="0"/>
    </format>
    <format dxfId="53">
      <pivotArea field="2" type="button" dataOnly="0" labelOnly="1" outline="0" axis="axisRow" fieldPosition="1"/>
    </format>
    <format dxfId="52">
      <pivotArea dataOnly="0" labelOnly="1" outline="0" fieldPosition="0">
        <references count="1">
          <reference field="0" count="0"/>
        </references>
      </pivotArea>
    </format>
    <format dxfId="51">
      <pivotArea dataOnly="0" labelOnly="1" grandRow="1" outline="0" fieldPosition="0"/>
    </format>
    <format dxfId="50">
      <pivotArea dataOnly="0" labelOnly="1" outline="0" fieldPosition="0">
        <references count="2">
          <reference field="0" count="1" selected="0">
            <x v="38"/>
          </reference>
          <reference field="2" count="1">
            <x v="104"/>
          </reference>
        </references>
      </pivotArea>
    </format>
    <format dxfId="49">
      <pivotArea dataOnly="0" labelOnly="1" outline="0" fieldPosition="0">
        <references count="2">
          <reference field="0" count="1" selected="0">
            <x v="155"/>
          </reference>
          <reference field="2" count="1">
            <x v="161"/>
          </reference>
        </references>
      </pivotArea>
    </format>
    <format dxfId="48">
      <pivotArea dataOnly="0" labelOnly="1" outline="0" fieldPosition="0">
        <references count="2">
          <reference field="0" count="1" selected="0">
            <x v="308"/>
          </reference>
          <reference field="2" count="1">
            <x v="381"/>
          </reference>
        </references>
      </pivotArea>
    </format>
    <format dxfId="4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49F793-4D30-475B-B5CF-8FB9C9576DAC}" name="ピボットテーブル1" cacheId="6"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location ref="AO1:AS1013" firstHeaderRow="1" firstDataRow="2" firstDataCol="1"/>
  <pivotFields count="10">
    <pivotField axis="axisCol" showAll="0">
      <items count="4">
        <item x="0"/>
        <item x="2"/>
        <item x="1"/>
        <item t="default"/>
      </items>
    </pivotField>
    <pivotField axis="axisRow" showAll="0">
      <items count="1056">
        <item x="981"/>
        <item x="1000"/>
        <item x="999"/>
        <item x="1001"/>
        <item x="982"/>
        <item x="984"/>
        <item x="582"/>
        <item x="344"/>
        <item x="342"/>
        <item x="343"/>
        <item x="415"/>
        <item x="785"/>
        <item m="1" x="1049"/>
        <item x="128"/>
        <item x="147"/>
        <item x="686"/>
        <item x="345"/>
        <item x="346"/>
        <item x="416"/>
        <item x="786"/>
        <item x="879"/>
        <item m="1" x="1028"/>
        <item m="1" x="1036"/>
        <item x="829"/>
        <item x="347"/>
        <item x="348"/>
        <item x="625"/>
        <item x="837"/>
        <item x="334"/>
        <item x="892"/>
        <item x="669"/>
        <item x="688"/>
        <item x="687"/>
        <item x="349"/>
        <item x="765"/>
        <item x="278"/>
        <item x="351"/>
        <item x="350"/>
        <item x="101"/>
        <item x="285"/>
        <item x="18"/>
        <item x="286"/>
        <item x="352"/>
        <item x="353"/>
        <item x="277"/>
        <item x="287"/>
        <item x="297"/>
        <item x="354"/>
        <item x="614"/>
        <item x="148"/>
        <item x="355"/>
        <item x="155"/>
        <item x="246"/>
        <item x="894"/>
        <item x="249"/>
        <item x="19"/>
        <item x="680"/>
        <item x="72"/>
        <item x="356"/>
        <item x="471"/>
        <item x="357"/>
        <item x="417"/>
        <item x="897"/>
        <item x="787"/>
        <item x="129"/>
        <item x="690"/>
        <item x="689"/>
        <item x="691"/>
        <item x="841"/>
        <item x="358"/>
        <item x="470"/>
        <item m="1" x="1040"/>
        <item x="656"/>
        <item x="788"/>
        <item x="113"/>
        <item x="359"/>
        <item x="130"/>
        <item x="692"/>
        <item x="864"/>
        <item x="360"/>
        <item x="361"/>
        <item x="956"/>
        <item x="418"/>
        <item x="466"/>
        <item x="629"/>
        <item x="658"/>
        <item x="766"/>
        <item x="57"/>
        <item x="881"/>
        <item x="106"/>
        <item x="226"/>
        <item x="836"/>
        <item x="761"/>
        <item x="693"/>
        <item x="3"/>
        <item x="363"/>
        <item x="362"/>
        <item x="419"/>
        <item x="156"/>
        <item x="25"/>
        <item m="1" x="1042"/>
        <item x="58"/>
        <item x="250"/>
        <item x="39"/>
        <item x="114"/>
        <item x="420"/>
        <item x="197"/>
        <item x="149"/>
        <item x="364"/>
        <item x="468"/>
        <item x="904"/>
        <item x="949"/>
        <item x="365"/>
        <item x="366"/>
        <item x="41"/>
        <item x="421"/>
        <item x="884"/>
        <item x="648"/>
        <item x="767"/>
        <item x="59"/>
        <item x="670"/>
        <item x="67"/>
        <item x="694"/>
        <item x="835"/>
        <item x="681"/>
        <item x="367"/>
        <item x="452"/>
        <item x="107"/>
        <item x="453"/>
        <item x="17"/>
        <item m="1" x="1018"/>
        <item x="79"/>
        <item x="900"/>
        <item x="865"/>
        <item x="245"/>
        <item x="768"/>
        <item x="16"/>
        <item x="291"/>
        <item x="695"/>
        <item x="905"/>
        <item x="842"/>
        <item x="368"/>
        <item x="369"/>
        <item x="423"/>
        <item x="157"/>
        <item m="1" x="1041"/>
        <item x="641"/>
        <item x="241"/>
        <item x="769"/>
        <item x="60"/>
        <item x="671"/>
        <item x="95"/>
        <item x="68"/>
        <item x="108"/>
        <item x="63"/>
        <item x="791"/>
        <item x="370"/>
        <item x="600"/>
        <item x="158"/>
        <item x="573"/>
        <item x="292"/>
        <item x="696"/>
        <item x="514"/>
        <item x="474"/>
        <item x="424"/>
        <item x="803"/>
        <item x="901"/>
        <item x="227"/>
        <item x="697"/>
        <item x="33"/>
        <item x="859"/>
        <item x="682"/>
        <item x="372"/>
        <item x="371"/>
        <item x="283"/>
        <item x="489"/>
        <item m="1" x="1034"/>
        <item x="657"/>
        <item x="649"/>
        <item x="6"/>
        <item x="770"/>
        <item x="251"/>
        <item x="515"/>
        <item x="604"/>
        <item x="308"/>
        <item x="804"/>
        <item x="948"/>
        <item x="698"/>
        <item x="790"/>
        <item x="373"/>
        <item x="374"/>
        <item x="159"/>
        <item x="179"/>
        <item x="771"/>
        <item x="672"/>
        <item x="49"/>
        <item x="699"/>
        <item x="115"/>
        <item m="1" x="1050"/>
        <item x="863"/>
        <item x="683"/>
        <item x="375"/>
        <item x="376"/>
        <item x="472"/>
        <item x="199"/>
        <item x="317"/>
        <item x="425"/>
        <item x="463"/>
        <item x="568"/>
        <item x="651"/>
        <item m="1" x="1026"/>
        <item x="237"/>
        <item x="772"/>
        <item x="140"/>
        <item x="887"/>
        <item x="21"/>
        <item x="377"/>
        <item x="378"/>
        <item x="426"/>
        <item x="243"/>
        <item x="29"/>
        <item x="673"/>
        <item x="288"/>
        <item x="9"/>
        <item x="50"/>
        <item x="379"/>
        <item x="427"/>
        <item x="674"/>
        <item x="700"/>
        <item x="165"/>
        <item x="805"/>
        <item x="567"/>
        <item x="15"/>
        <item x="701"/>
        <item x="380"/>
        <item x="82"/>
        <item x="428"/>
        <item x="585"/>
        <item x="806"/>
        <item x="293"/>
        <item x="429"/>
        <item x="574"/>
        <item x="704"/>
        <item x="703"/>
        <item x="702"/>
        <item x="150"/>
        <item x="454"/>
        <item x="492"/>
        <item m="1" x="1027"/>
        <item x="896"/>
        <item x="675"/>
        <item x="381"/>
        <item x="467"/>
        <item x="508"/>
        <item x="705"/>
        <item x="792"/>
        <item x="819"/>
        <item x="382"/>
        <item x="475"/>
        <item x="42"/>
        <item x="609"/>
        <item x="26"/>
        <item x="652"/>
        <item x="242"/>
        <item x="640"/>
        <item x="14"/>
        <item x="180"/>
        <item m="1" x="1029"/>
        <item x="880"/>
        <item x="66"/>
        <item x="830"/>
        <item x="299"/>
        <item x="384"/>
        <item x="383"/>
        <item x="473"/>
        <item x="109"/>
        <item x="318"/>
        <item x="431"/>
        <item x="620"/>
        <item x="430"/>
        <item x="84"/>
        <item x="134"/>
        <item x="807"/>
        <item x="216"/>
        <item x="24"/>
        <item x="645"/>
        <item x="626"/>
        <item x="643"/>
        <item x="655"/>
        <item x="893"/>
        <item x="127"/>
        <item m="1" x="1015"/>
        <item x="43"/>
        <item x="516"/>
        <item m="1" x="1010"/>
        <item x="86"/>
        <item x="385"/>
        <item x="460"/>
        <item m="1" x="1047"/>
        <item x="773"/>
        <item x="744"/>
        <item x="706"/>
        <item x="386"/>
        <item x="521"/>
        <item x="116"/>
        <item x="387"/>
        <item x="432"/>
        <item x="848"/>
        <item x="914"/>
        <item x="388"/>
        <item x="44"/>
        <item x="176"/>
        <item x="522"/>
        <item x="550"/>
        <item x="750"/>
        <item x="846"/>
        <item x="708"/>
        <item x="707"/>
        <item m="1" x="1053"/>
        <item x="300"/>
        <item x="938"/>
        <item x="181"/>
        <item x="481"/>
        <item x="389"/>
        <item x="433"/>
        <item x="591"/>
        <item x="498"/>
        <item x="551"/>
        <item x="808"/>
        <item x="637"/>
        <item x="233"/>
        <item x="774"/>
        <item x="282"/>
        <item x="252"/>
        <item x="709"/>
        <item x="10"/>
        <item x="891"/>
        <item x="847"/>
        <item x="916"/>
        <item x="332"/>
        <item x="390"/>
        <item x="151"/>
        <item x="477"/>
        <item x="13"/>
        <item x="504"/>
        <item x="923"/>
        <item x="434"/>
        <item x="435"/>
        <item x="493"/>
        <item x="616"/>
        <item x="190"/>
        <item x="918"/>
        <item x="868"/>
        <item x="809"/>
        <item x="639"/>
        <item x="228"/>
        <item x="636"/>
        <item x="646"/>
        <item x="659"/>
        <item x="909"/>
        <item x="828"/>
        <item x="711"/>
        <item x="710"/>
        <item x="793"/>
        <item x="73"/>
        <item x="517"/>
        <item x="957"/>
        <item x="586"/>
        <item x="495"/>
        <item x="569"/>
        <item x="552"/>
        <item x="712"/>
        <item x="762"/>
        <item x="845"/>
        <item x="261"/>
        <item m="1" x="1038"/>
        <item x="322"/>
        <item x="392"/>
        <item x="391"/>
        <item x="476"/>
        <item x="502"/>
        <item x="607"/>
        <item x="40"/>
        <item x="217"/>
        <item x="647"/>
        <item x="627"/>
        <item x="653"/>
        <item x="32"/>
        <item x="247"/>
        <item x="775"/>
        <item x="139"/>
        <item x="749"/>
        <item x="713"/>
        <item x="152"/>
        <item x="505"/>
        <item x="436"/>
        <item x="193"/>
        <item x="253"/>
        <item x="117"/>
        <item x="74"/>
        <item x="393"/>
        <item x="437"/>
        <item m="1" x="1037"/>
        <item x="394"/>
        <item x="810"/>
        <item x="395"/>
        <item x="45"/>
        <item x="601"/>
        <item x="714"/>
        <item x="46"/>
        <item x="90"/>
        <item x="523"/>
        <item x="272"/>
        <item x="77"/>
        <item x="438"/>
        <item x="174"/>
        <item x="717"/>
        <item x="715"/>
        <item x="849"/>
        <item x="931"/>
        <item x="396"/>
        <item x="397"/>
        <item x="455"/>
        <item x="110"/>
        <item x="500"/>
        <item x="510"/>
        <item x="524"/>
        <item x="615"/>
        <item x="192"/>
        <item x="209"/>
        <item x="88"/>
        <item m="1" x="1046"/>
        <item x="811"/>
        <item x="952"/>
        <item x="660"/>
        <item x="716"/>
        <item x="153"/>
        <item x="398"/>
        <item x="525"/>
        <item x="335"/>
        <item x="718"/>
        <item x="51"/>
        <item x="834"/>
        <item x="145"/>
        <item x="820"/>
        <item x="144"/>
        <item x="400"/>
        <item x="399"/>
        <item x="401"/>
        <item x="319"/>
        <item x="160"/>
        <item x="499"/>
        <item x="553"/>
        <item x="812"/>
        <item x="238"/>
        <item x="235"/>
        <item x="661"/>
        <item x="214"/>
        <item x="518"/>
        <item x="469"/>
        <item x="439"/>
        <item x="173"/>
        <item x="189"/>
        <item x="763"/>
        <item x="719"/>
        <item x="118"/>
        <item x="844"/>
        <item x="850"/>
        <item x="262"/>
        <item x="794"/>
        <item x="939"/>
        <item x="223"/>
        <item x="402"/>
        <item x="81"/>
        <item x="480"/>
        <item x="403"/>
        <item x="456"/>
        <item x="496"/>
        <item x="526"/>
        <item x="554"/>
        <item x="912"/>
        <item x="219"/>
        <item x="650"/>
        <item x="248"/>
        <item x="950"/>
        <item x="955"/>
        <item x="8"/>
        <item x="777"/>
        <item x="254"/>
        <item x="519"/>
        <item x="111"/>
        <item x="206"/>
        <item x="555"/>
        <item x="265"/>
        <item m="1" x="1030"/>
        <item x="720"/>
        <item x="119"/>
        <item x="843"/>
        <item x="795"/>
        <item x="27"/>
        <item x="937"/>
        <item x="222"/>
        <item x="154"/>
        <item x="457"/>
        <item x="619"/>
        <item x="172"/>
        <item m="1" x="1011"/>
        <item x="613"/>
        <item x="218"/>
        <item x="284"/>
        <item m="1" x="1024"/>
        <item x="654"/>
        <item x="778"/>
        <item x="61"/>
        <item x="255"/>
        <item m="1" x="1012"/>
        <item x="69"/>
        <item x="721"/>
        <item x="662"/>
        <item x="860"/>
        <item x="796"/>
        <item x="75"/>
        <item x="404"/>
        <item x="478"/>
        <item x="405"/>
        <item x="440"/>
        <item x="494"/>
        <item x="556"/>
        <item m="1" x="1031"/>
        <item x="779"/>
        <item x="131"/>
        <item x="861"/>
        <item x="268"/>
        <item x="723"/>
        <item x="722"/>
        <item x="52"/>
        <item x="120"/>
        <item x="858"/>
        <item x="146"/>
        <item x="406"/>
        <item x="520"/>
        <item x="407"/>
        <item x="490"/>
        <item x="612"/>
        <item x="244"/>
        <item x="890"/>
        <item x="240"/>
        <item x="908"/>
        <item x="256"/>
        <item x="888"/>
        <item x="53"/>
        <item x="603"/>
        <item x="745"/>
        <item x="503"/>
        <item x="780"/>
        <item x="257"/>
        <item x="279"/>
        <item x="724"/>
        <item m="1" x="1016"/>
        <item x="462"/>
        <item x="309"/>
        <item x="338"/>
        <item x="725"/>
        <item x="266"/>
        <item x="102"/>
        <item x="98"/>
        <item x="869"/>
        <item x="323"/>
        <item x="934"/>
        <item x="821"/>
        <item x="408"/>
        <item x="195"/>
        <item x="488"/>
        <item x="166"/>
        <item x="527"/>
        <item x="557"/>
        <item x="922"/>
        <item x="920"/>
        <item x="919"/>
        <item x="220"/>
        <item x="813"/>
        <item x="310"/>
        <item m="1" x="1025"/>
        <item x="336"/>
        <item x="258"/>
        <item x="932"/>
        <item x="618"/>
        <item x="441"/>
        <item x="528"/>
        <item x="867"/>
        <item m="1" x="1052"/>
        <item x="751"/>
        <item x="726"/>
        <item x="302"/>
        <item x="303"/>
        <item x="940"/>
        <item x="324"/>
        <item x="78"/>
        <item x="458"/>
        <item x="177"/>
        <item x="512"/>
        <item x="185"/>
        <item x="558"/>
        <item x="921"/>
        <item x="870"/>
        <item x="184"/>
        <item x="814"/>
        <item x="638"/>
        <item m="1" x="1045"/>
        <item x="234"/>
        <item x="259"/>
        <item x="727"/>
        <item x="854"/>
        <item x="797"/>
        <item x="99"/>
        <item x="935"/>
        <item x="930"/>
        <item x="942"/>
        <item x="822"/>
        <item x="409"/>
        <item x="484"/>
        <item x="410"/>
        <item x="31"/>
        <item x="167"/>
        <item x="461"/>
        <item x="529"/>
        <item x="559"/>
        <item x="210"/>
        <item x="815"/>
        <item m="1" x="1035"/>
        <item x="877"/>
        <item x="644"/>
        <item x="913"/>
        <item x="92"/>
        <item m="1" x="1014"/>
        <item x="953"/>
        <item x="229"/>
        <item x="96"/>
        <item x="728"/>
        <item x="76"/>
        <item x="442"/>
        <item x="530"/>
        <item x="311"/>
        <item x="899"/>
        <item x="511"/>
        <item x="902"/>
        <item x="730"/>
        <item x="851"/>
        <item x="798"/>
        <item x="592"/>
        <item x="175"/>
        <item x="531"/>
        <item x="611"/>
        <item x="597"/>
        <item x="208"/>
        <item x="910"/>
        <item x="35"/>
        <item x="729"/>
        <item x="684"/>
        <item x="943"/>
        <item x="482"/>
        <item m="1" x="1054"/>
        <item x="570"/>
        <item x="617"/>
        <item x="312"/>
        <item x="752"/>
        <item x="443"/>
        <item x="87"/>
        <item x="205"/>
        <item x="121"/>
        <item x="11"/>
        <item x="731"/>
        <item x="34"/>
        <item x="941"/>
        <item x="411"/>
        <item x="959"/>
        <item m="1" x="1023"/>
        <item x="587"/>
        <item x="497"/>
        <item x="606"/>
        <item x="781"/>
        <item x="138"/>
        <item x="799"/>
        <item x="882"/>
        <item x="28"/>
        <item x="823"/>
        <item x="337"/>
        <item x="589"/>
        <item x="161"/>
        <item x="571"/>
        <item x="560"/>
        <item x="580"/>
        <item x="878"/>
        <item x="817"/>
        <item x="93"/>
        <item x="885"/>
        <item x="676"/>
        <item x="215"/>
        <item x="663"/>
        <item x="958"/>
        <item x="596"/>
        <item x="584"/>
        <item x="581"/>
        <item x="64"/>
        <item m="1" x="1019"/>
        <item x="746"/>
        <item x="732"/>
        <item x="898"/>
        <item x="479"/>
        <item x="588"/>
        <item x="212"/>
        <item x="561"/>
        <item x="635"/>
        <item x="833"/>
        <item x="137"/>
        <item x="862"/>
        <item x="36"/>
        <item x="733"/>
        <item x="304"/>
        <item x="100"/>
        <item x="630"/>
        <item x="933"/>
        <item x="213"/>
        <item x="595"/>
        <item x="94"/>
        <item x="886"/>
        <item x="97"/>
        <item x="37"/>
        <item x="269"/>
        <item x="270"/>
        <item x="664"/>
        <item x="263"/>
        <item x="947"/>
        <item x="224"/>
        <item x="320"/>
        <item x="62"/>
        <item x="22"/>
        <item x="196"/>
        <item x="577"/>
        <item x="91"/>
        <item x="230"/>
        <item x="628"/>
        <item x="839"/>
        <item x="782"/>
        <item x="136"/>
        <item m="1" x="1051"/>
        <item x="915"/>
        <item x="444"/>
        <item x="533"/>
        <item x="874"/>
        <item x="4"/>
        <item x="273"/>
        <item x="734"/>
        <item x="951"/>
        <item x="264"/>
        <item x="621"/>
        <item x="194"/>
        <item x="169"/>
        <item x="534"/>
        <item x="164"/>
        <item x="313"/>
        <item x="876"/>
        <item x="171"/>
        <item x="964"/>
        <item x="535"/>
        <item x="753"/>
        <item x="122"/>
        <item x="852"/>
        <item x="445"/>
        <item x="178"/>
        <item x="562"/>
        <item x="267"/>
        <item x="800"/>
        <item x="824"/>
        <item m="1" x="1048"/>
        <item x="572"/>
        <item x="599"/>
        <item x="642"/>
        <item x="236"/>
        <item x="274"/>
        <item x="104"/>
        <item m="1" x="1022"/>
        <item x="446"/>
        <item x="735"/>
        <item x="903"/>
        <item x="831"/>
        <item x="944"/>
        <item x="412"/>
        <item x="483"/>
        <item x="5"/>
        <item x="622"/>
        <item x="487"/>
        <item x="537"/>
        <item x="447"/>
        <item x="911"/>
        <item x="239"/>
        <item x="783"/>
        <item x="678"/>
        <item x="677"/>
        <item x="928"/>
        <item x="314"/>
        <item x="583"/>
        <item x="563"/>
        <item x="764"/>
        <item x="665"/>
        <item x="685"/>
        <item x="305"/>
        <item x="631"/>
        <item x="825"/>
        <item x="198"/>
        <item x="564"/>
        <item x="89"/>
        <item x="838"/>
        <item x="294"/>
        <item m="1" x="1013"/>
        <item x="289"/>
        <item x="1"/>
        <item x="307"/>
        <item x="306"/>
        <item x="325"/>
        <item x="946"/>
        <item x="840"/>
        <item x="632"/>
        <item x="576"/>
        <item x="747"/>
        <item x="38"/>
        <item x="271"/>
        <item x="906"/>
        <item x="666"/>
        <item x="883"/>
        <item x="326"/>
        <item x="590"/>
        <item x="575"/>
        <item x="275"/>
        <item x="784"/>
        <item x="132"/>
        <item x="71"/>
        <item x="995"/>
        <item x="736"/>
        <item x="538"/>
        <item x="737"/>
        <item x="448"/>
        <item x="539"/>
        <item x="276"/>
        <item x="873"/>
        <item x="738"/>
        <item x="47"/>
        <item x="48"/>
        <item x="202"/>
        <item x="871"/>
        <item x="540"/>
        <item x="907"/>
        <item x="855"/>
        <item x="801"/>
        <item x="328"/>
        <item x="936"/>
        <item x="327"/>
        <item x="826"/>
        <item x="333"/>
        <item x="83"/>
        <item x="170"/>
        <item x="541"/>
        <item x="182"/>
        <item x="866"/>
        <item x="183"/>
        <item x="816"/>
        <item x="818"/>
        <item x="875"/>
        <item m="1" x="1044"/>
        <item x="754"/>
        <item x="20"/>
        <item x="739"/>
        <item x="856"/>
        <item x="329"/>
        <item x="827"/>
        <item x="449"/>
        <item x="542"/>
        <item x="925"/>
        <item x="315"/>
        <item x="7"/>
        <item x="755"/>
        <item x="679"/>
        <item x="331"/>
        <item x="740"/>
        <item x="485"/>
        <item x="507"/>
        <item x="872"/>
        <item x="853"/>
        <item x="414"/>
        <item x="543"/>
        <item x="565"/>
        <item x="280"/>
        <item x="945"/>
        <item x="168"/>
        <item x="186"/>
        <item x="566"/>
        <item x="633"/>
        <item x="260"/>
        <item x="741"/>
        <item x="802"/>
        <item x="459"/>
        <item x="211"/>
        <item x="756"/>
        <item x="954"/>
        <item x="667"/>
        <item x="204"/>
        <item x="757"/>
        <item x="742"/>
        <item x="506"/>
        <item x="917"/>
        <item x="54"/>
        <item x="579"/>
        <item x="207"/>
        <item x="544"/>
        <item x="926"/>
        <item x="55"/>
        <item x="450"/>
        <item x="545"/>
        <item x="924"/>
        <item x="316"/>
        <item m="1" x="1032"/>
        <item x="743"/>
        <item x="929"/>
        <item x="464"/>
        <item x="465"/>
        <item x="546"/>
        <item x="201"/>
        <item x="103"/>
        <item x="187"/>
        <item x="162"/>
        <item x="80"/>
        <item x="188"/>
        <item x="547"/>
        <item x="608"/>
        <item x="123"/>
        <item x="133"/>
        <item x="124"/>
        <item x="143"/>
        <item x="610"/>
        <item x="548"/>
        <item x="927"/>
        <item x="634"/>
        <item x="668"/>
        <item x="321"/>
        <item x="758"/>
        <item x="857"/>
        <item x="889"/>
        <item m="1" x="1043"/>
        <item x="12"/>
        <item x="290"/>
        <item x="789"/>
        <item x="125"/>
        <item x="112"/>
        <item x="451"/>
        <item x="578"/>
        <item x="135"/>
        <item x="225"/>
        <item x="748"/>
        <item x="70"/>
        <item x="295"/>
        <item x="65"/>
        <item x="759"/>
        <item x="163"/>
        <item x="105"/>
        <item x="330"/>
        <item x="549"/>
        <item x="191"/>
        <item x="296"/>
        <item x="203"/>
        <item x="760"/>
        <item x="200"/>
        <item x="509"/>
        <item x="126"/>
        <item x="23"/>
        <item x="2"/>
        <item x="281"/>
        <item x="56"/>
        <item x="988"/>
        <item x="997"/>
        <item x="996"/>
        <item x="1005"/>
        <item x="977"/>
        <item x="976"/>
        <item x="1004"/>
        <item x="985"/>
        <item x="989"/>
        <item x="979"/>
        <item x="971"/>
        <item x="983"/>
        <item x="1003"/>
        <item x="975"/>
        <item x="998"/>
        <item x="1006"/>
        <item x="986"/>
        <item x="1007"/>
        <item x="1008"/>
        <item x="972"/>
        <item x="973"/>
        <item x="974"/>
        <item x="990"/>
        <item x="970"/>
        <item x="991"/>
        <item x="994"/>
        <item x="978"/>
        <item x="987"/>
        <item x="992"/>
        <item x="1002"/>
        <item x="993"/>
        <item x="980"/>
        <item x="30"/>
        <item x="141"/>
        <item x="142"/>
        <item x="298"/>
        <item x="301"/>
        <item x="85"/>
        <item x="0"/>
        <item x="413"/>
        <item x="832"/>
        <item m="1" x="1021"/>
        <item x="960"/>
        <item x="961"/>
        <item x="962"/>
        <item x="422"/>
        <item m="1" x="1020"/>
        <item x="486"/>
        <item x="491"/>
        <item x="501"/>
        <item x="532"/>
        <item x="598"/>
        <item x="623"/>
        <item x="624"/>
        <item m="1" x="1033"/>
        <item x="963"/>
        <item m="1" x="1017"/>
        <item x="536"/>
        <item x="593"/>
        <item x="594"/>
        <item x="602"/>
        <item x="605"/>
        <item x="776"/>
        <item x="895"/>
        <item m="1" x="1039"/>
        <item x="221"/>
        <item x="231"/>
        <item x="232"/>
        <item x="339"/>
        <item x="340"/>
        <item x="341"/>
        <item x="513"/>
        <item x="965"/>
        <item x="966"/>
        <item x="967"/>
        <item x="968"/>
        <item x="969"/>
        <item x="1009"/>
        <item t="default"/>
      </items>
    </pivotField>
    <pivotField showAll="0"/>
    <pivotField showAll="0"/>
    <pivotField showAll="0"/>
    <pivotField dataField="1" showAll="0"/>
    <pivotField showAll="0"/>
    <pivotField showAll="0"/>
    <pivotField showAll="0"/>
    <pivotField showAll="0"/>
  </pivotFields>
  <rowFields count="1">
    <field x="1"/>
  </rowFields>
  <rowItems count="1011">
    <i>
      <x/>
    </i>
    <i>
      <x v="1"/>
    </i>
    <i>
      <x v="2"/>
    </i>
    <i>
      <x v="3"/>
    </i>
    <i>
      <x v="4"/>
    </i>
    <i>
      <x v="5"/>
    </i>
    <i>
      <x v="6"/>
    </i>
    <i>
      <x v="7"/>
    </i>
    <i>
      <x v="8"/>
    </i>
    <i>
      <x v="9"/>
    </i>
    <i>
      <x v="10"/>
    </i>
    <i>
      <x v="11"/>
    </i>
    <i>
      <x v="13"/>
    </i>
    <i>
      <x v="14"/>
    </i>
    <i>
      <x v="15"/>
    </i>
    <i>
      <x v="16"/>
    </i>
    <i>
      <x v="17"/>
    </i>
    <i>
      <x v="18"/>
    </i>
    <i>
      <x v="19"/>
    </i>
    <i>
      <x v="20"/>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1"/>
    </i>
    <i>
      <x v="132"/>
    </i>
    <i>
      <x v="133"/>
    </i>
    <i>
      <x v="134"/>
    </i>
    <i>
      <x v="135"/>
    </i>
    <i>
      <x v="136"/>
    </i>
    <i>
      <x v="137"/>
    </i>
    <i>
      <x v="138"/>
    </i>
    <i>
      <x v="139"/>
    </i>
    <i>
      <x v="140"/>
    </i>
    <i>
      <x v="141"/>
    </i>
    <i>
      <x v="142"/>
    </i>
    <i>
      <x v="143"/>
    </i>
    <i>
      <x v="144"/>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7"/>
    </i>
    <i>
      <x v="178"/>
    </i>
    <i>
      <x v="179"/>
    </i>
    <i>
      <x v="180"/>
    </i>
    <i>
      <x v="181"/>
    </i>
    <i>
      <x v="182"/>
    </i>
    <i>
      <x v="183"/>
    </i>
    <i>
      <x v="184"/>
    </i>
    <i>
      <x v="185"/>
    </i>
    <i>
      <x v="186"/>
    </i>
    <i>
      <x v="187"/>
    </i>
    <i>
      <x v="188"/>
    </i>
    <i>
      <x v="189"/>
    </i>
    <i>
      <x v="190"/>
    </i>
    <i>
      <x v="191"/>
    </i>
    <i>
      <x v="192"/>
    </i>
    <i>
      <x v="193"/>
    </i>
    <i>
      <x v="194"/>
    </i>
    <i>
      <x v="195"/>
    </i>
    <i>
      <x v="196"/>
    </i>
    <i>
      <x v="197"/>
    </i>
    <i>
      <x v="199"/>
    </i>
    <i>
      <x v="200"/>
    </i>
    <i>
      <x v="201"/>
    </i>
    <i>
      <x v="202"/>
    </i>
    <i>
      <x v="203"/>
    </i>
    <i>
      <x v="204"/>
    </i>
    <i>
      <x v="205"/>
    </i>
    <i>
      <x v="206"/>
    </i>
    <i>
      <x v="207"/>
    </i>
    <i>
      <x v="208"/>
    </i>
    <i>
      <x v="209"/>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9"/>
    </i>
    <i>
      <x v="250"/>
    </i>
    <i>
      <x v="251"/>
    </i>
    <i>
      <x v="252"/>
    </i>
    <i>
      <x v="253"/>
    </i>
    <i>
      <x v="254"/>
    </i>
    <i>
      <x v="255"/>
    </i>
    <i>
      <x v="256"/>
    </i>
    <i>
      <x v="257"/>
    </i>
    <i>
      <x v="258"/>
    </i>
    <i>
      <x v="259"/>
    </i>
    <i>
      <x v="260"/>
    </i>
    <i>
      <x v="261"/>
    </i>
    <i>
      <x v="262"/>
    </i>
    <i>
      <x v="263"/>
    </i>
    <i>
      <x v="264"/>
    </i>
    <i>
      <x v="265"/>
    </i>
    <i>
      <x v="266"/>
    </i>
    <i>
      <x v="268"/>
    </i>
    <i>
      <x v="269"/>
    </i>
    <i>
      <x v="270"/>
    </i>
    <i>
      <x v="271"/>
    </i>
    <i>
      <x v="272"/>
    </i>
    <i>
      <x v="273"/>
    </i>
    <i>
      <x v="274"/>
    </i>
    <i>
      <x v="275"/>
    </i>
    <i>
      <x v="276"/>
    </i>
    <i>
      <x v="277"/>
    </i>
    <i>
      <x v="278"/>
    </i>
    <i>
      <x v="279"/>
    </i>
    <i>
      <x v="280"/>
    </i>
    <i>
      <x v="281"/>
    </i>
    <i>
      <x v="282"/>
    </i>
    <i>
      <x v="283"/>
    </i>
    <i>
      <x v="284"/>
    </i>
    <i>
      <x v="285"/>
    </i>
    <i>
      <x v="286"/>
    </i>
    <i>
      <x v="287"/>
    </i>
    <i>
      <x v="288"/>
    </i>
    <i>
      <x v="289"/>
    </i>
    <i>
      <x v="290"/>
    </i>
    <i>
      <x v="292"/>
    </i>
    <i>
      <x v="293"/>
    </i>
    <i>
      <x v="295"/>
    </i>
    <i>
      <x v="296"/>
    </i>
    <i>
      <x v="297"/>
    </i>
    <i>
      <x v="299"/>
    </i>
    <i>
      <x v="300"/>
    </i>
    <i>
      <x v="301"/>
    </i>
    <i>
      <x v="302"/>
    </i>
    <i>
      <x v="303"/>
    </i>
    <i>
      <x v="304"/>
    </i>
    <i>
      <x v="305"/>
    </i>
    <i>
      <x v="306"/>
    </i>
    <i>
      <x v="307"/>
    </i>
    <i>
      <x v="308"/>
    </i>
    <i>
      <x v="309"/>
    </i>
    <i>
      <x v="310"/>
    </i>
    <i>
      <x v="311"/>
    </i>
    <i>
      <x v="312"/>
    </i>
    <i>
      <x v="313"/>
    </i>
    <i>
      <x v="314"/>
    </i>
    <i>
      <x v="315"/>
    </i>
    <i>
      <x v="316"/>
    </i>
    <i>
      <x v="317"/>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5"/>
    </i>
    <i>
      <x v="496"/>
    </i>
    <i>
      <x v="497"/>
    </i>
    <i>
      <x v="498"/>
    </i>
    <i>
      <x v="499"/>
    </i>
    <i>
      <x v="500"/>
    </i>
    <i>
      <x v="501"/>
    </i>
    <i>
      <x v="502"/>
    </i>
    <i>
      <x v="503"/>
    </i>
    <i>
      <x v="504"/>
    </i>
    <i>
      <x v="505"/>
    </i>
    <i>
      <x v="507"/>
    </i>
    <i>
      <x v="508"/>
    </i>
    <i>
      <x v="509"/>
    </i>
    <i>
      <x v="511"/>
    </i>
    <i>
      <x v="512"/>
    </i>
    <i>
      <x v="513"/>
    </i>
    <i>
      <x v="514"/>
    </i>
    <i>
      <x v="516"/>
    </i>
    <i>
      <x v="517"/>
    </i>
    <i>
      <x v="518"/>
    </i>
    <i>
      <x v="519"/>
    </i>
    <i>
      <x v="520"/>
    </i>
    <i>
      <x v="521"/>
    </i>
    <i>
      <x v="522"/>
    </i>
    <i>
      <x v="523"/>
    </i>
    <i>
      <x v="524"/>
    </i>
    <i>
      <x v="525"/>
    </i>
    <i>
      <x v="526"/>
    </i>
    <i>
      <x v="527"/>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9"/>
    </i>
    <i>
      <x v="560"/>
    </i>
    <i>
      <x v="561"/>
    </i>
    <i>
      <x v="562"/>
    </i>
    <i>
      <x v="563"/>
    </i>
    <i>
      <x v="564"/>
    </i>
    <i>
      <x v="565"/>
    </i>
    <i>
      <x v="566"/>
    </i>
    <i>
      <x v="567"/>
    </i>
    <i>
      <x v="568"/>
    </i>
    <i>
      <x v="569"/>
    </i>
    <i>
      <x v="570"/>
    </i>
    <i>
      <x v="571"/>
    </i>
    <i>
      <x v="572"/>
    </i>
    <i>
      <x v="573"/>
    </i>
    <i>
      <x v="574"/>
    </i>
    <i>
      <x v="575"/>
    </i>
    <i>
      <x v="576"/>
    </i>
    <i>
      <x v="577"/>
    </i>
    <i>
      <x v="578"/>
    </i>
    <i>
      <x v="579"/>
    </i>
    <i>
      <x v="580"/>
    </i>
    <i>
      <x v="581"/>
    </i>
    <i>
      <x v="583"/>
    </i>
    <i>
      <x v="584"/>
    </i>
    <i>
      <x v="585"/>
    </i>
    <i>
      <x v="586"/>
    </i>
    <i>
      <x v="587"/>
    </i>
    <i>
      <x v="588"/>
    </i>
    <i>
      <x v="589"/>
    </i>
    <i>
      <x v="591"/>
    </i>
    <i>
      <x v="592"/>
    </i>
    <i>
      <x v="593"/>
    </i>
    <i>
      <x v="594"/>
    </i>
    <i>
      <x v="595"/>
    </i>
    <i>
      <x v="596"/>
    </i>
    <i>
      <x v="597"/>
    </i>
    <i>
      <x v="598"/>
    </i>
    <i>
      <x v="599"/>
    </i>
    <i>
      <x v="600"/>
    </i>
    <i>
      <x v="601"/>
    </i>
    <i>
      <x v="602"/>
    </i>
    <i>
      <x v="603"/>
    </i>
    <i>
      <x v="604"/>
    </i>
    <i>
      <x v="605"/>
    </i>
    <i>
      <x v="606"/>
    </i>
    <i>
      <x v="607"/>
    </i>
    <i>
      <x v="609"/>
    </i>
    <i>
      <x v="610"/>
    </i>
    <i>
      <x v="611"/>
    </i>
    <i>
      <x v="612"/>
    </i>
    <i>
      <x v="613"/>
    </i>
    <i>
      <x v="614"/>
    </i>
    <i>
      <x v="615"/>
    </i>
    <i>
      <x v="616"/>
    </i>
    <i>
      <x v="617"/>
    </i>
    <i>
      <x v="618"/>
    </i>
    <i>
      <x v="619"/>
    </i>
    <i>
      <x v="620"/>
    </i>
    <i>
      <x v="621"/>
    </i>
    <i>
      <x v="622"/>
    </i>
    <i>
      <x v="623"/>
    </i>
    <i>
      <x v="624"/>
    </i>
    <i>
      <x v="625"/>
    </i>
    <i>
      <x v="626"/>
    </i>
    <i>
      <x v="627"/>
    </i>
    <i>
      <x v="628"/>
    </i>
    <i>
      <x v="630"/>
    </i>
    <i>
      <x v="631"/>
    </i>
    <i>
      <x v="632"/>
    </i>
    <i>
      <x v="633"/>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2"/>
    </i>
    <i>
      <x v="663"/>
    </i>
    <i>
      <x v="664"/>
    </i>
    <i>
      <x v="665"/>
    </i>
    <i>
      <x v="666"/>
    </i>
    <i>
      <x v="667"/>
    </i>
    <i>
      <x v="668"/>
    </i>
    <i>
      <x v="669"/>
    </i>
    <i>
      <x v="670"/>
    </i>
    <i>
      <x v="671"/>
    </i>
    <i>
      <x v="672"/>
    </i>
    <i>
      <x v="673"/>
    </i>
    <i>
      <x v="674"/>
    </i>
    <i>
      <x v="675"/>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5"/>
    </i>
    <i>
      <x v="776"/>
    </i>
    <i>
      <x v="777"/>
    </i>
    <i>
      <x v="778"/>
    </i>
    <i>
      <x v="779"/>
    </i>
    <i>
      <x v="780"/>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9"/>
    </i>
    <i>
      <x v="1020"/>
    </i>
    <i>
      <x v="1021"/>
    </i>
    <i>
      <x v="1022"/>
    </i>
    <i>
      <x v="1024"/>
    </i>
    <i>
      <x v="1025"/>
    </i>
    <i>
      <x v="1026"/>
    </i>
    <i>
      <x v="1027"/>
    </i>
    <i>
      <x v="1028"/>
    </i>
    <i>
      <x v="1029"/>
    </i>
    <i>
      <x v="1030"/>
    </i>
    <i>
      <x v="1032"/>
    </i>
    <i>
      <x v="1034"/>
    </i>
    <i>
      <x v="1035"/>
    </i>
    <i>
      <x v="1036"/>
    </i>
    <i>
      <x v="1037"/>
    </i>
    <i>
      <x v="1038"/>
    </i>
    <i>
      <x v="1039"/>
    </i>
    <i>
      <x v="1040"/>
    </i>
    <i>
      <x v="1042"/>
    </i>
    <i>
      <x v="1043"/>
    </i>
    <i>
      <x v="1044"/>
    </i>
    <i>
      <x v="1045"/>
    </i>
    <i>
      <x v="1046"/>
    </i>
    <i>
      <x v="1047"/>
    </i>
    <i>
      <x v="1048"/>
    </i>
    <i>
      <x v="1049"/>
    </i>
    <i>
      <x v="1050"/>
    </i>
    <i>
      <x v="1051"/>
    </i>
    <i>
      <x v="1052"/>
    </i>
    <i>
      <x v="1053"/>
    </i>
    <i>
      <x v="1054"/>
    </i>
    <i t="grand">
      <x/>
    </i>
  </rowItems>
  <colFields count="1">
    <field x="0"/>
  </colFields>
  <colItems count="4">
    <i>
      <x/>
    </i>
    <i>
      <x v="1"/>
    </i>
    <i>
      <x v="2"/>
    </i>
    <i t="grand">
      <x/>
    </i>
  </colItems>
  <dataFields count="1">
    <dataField name="合計 / Remain Qty" fld="5" baseField="0" baseItem="0"/>
  </dataFields>
  <formats count="26">
    <format dxfId="90">
      <pivotArea field="0" type="button" dataOnly="0" labelOnly="1" outline="0" axis="axisCol" fieldPosition="0"/>
    </format>
    <format dxfId="89">
      <pivotArea dataOnly="0" labelOnly="1" fieldPosition="0">
        <references count="1">
          <reference field="0" count="0"/>
        </references>
      </pivotArea>
    </format>
    <format dxfId="88">
      <pivotArea dataOnly="0" labelOnly="1" grandRow="1" outline="0" fieldPosition="0"/>
    </format>
    <format dxfId="87">
      <pivotArea dataOnly="0" labelOnly="1" fieldPosition="0">
        <references count="2">
          <reference field="0" count="1" selected="0">
            <x v="0"/>
          </reference>
          <reference field="1" count="50">
            <x v="6"/>
            <x v="7"/>
            <x v="8"/>
            <x v="9"/>
            <x v="10"/>
            <x v="14"/>
            <x v="16"/>
            <x v="17"/>
            <x v="18"/>
            <x v="24"/>
            <x v="25"/>
            <x v="33"/>
            <x v="36"/>
            <x v="37"/>
            <x v="42"/>
            <x v="43"/>
            <x v="47"/>
            <x v="48"/>
            <x v="49"/>
            <x v="50"/>
            <x v="51"/>
            <x v="58"/>
            <x v="59"/>
            <x v="60"/>
            <x v="61"/>
            <x v="69"/>
            <x v="70"/>
            <x v="75"/>
            <x v="79"/>
            <x v="80"/>
            <x v="82"/>
            <x v="83"/>
            <x v="95"/>
            <x v="96"/>
            <x v="97"/>
            <x v="98"/>
            <x v="105"/>
            <x v="106"/>
            <x v="107"/>
            <x v="108"/>
            <x v="109"/>
            <x v="112"/>
            <x v="113"/>
            <x v="115"/>
            <x v="125"/>
            <x v="126"/>
            <x v="128"/>
            <x v="130"/>
            <x v="131"/>
            <x v="141"/>
          </reference>
        </references>
      </pivotArea>
    </format>
    <format dxfId="86">
      <pivotArea dataOnly="0" labelOnly="1" fieldPosition="0">
        <references count="2">
          <reference field="0" count="1" selected="0">
            <x v="0"/>
          </reference>
          <reference field="1" count="50">
            <x v="142"/>
            <x v="143"/>
            <x v="144"/>
            <x v="156"/>
            <x v="157"/>
            <x v="158"/>
            <x v="159"/>
            <x v="162"/>
            <x v="163"/>
            <x v="164"/>
            <x v="172"/>
            <x v="173"/>
            <x v="175"/>
            <x v="182"/>
            <x v="183"/>
            <x v="189"/>
            <x v="190"/>
            <x v="191"/>
            <x v="192"/>
            <x v="201"/>
            <x v="202"/>
            <x v="203"/>
            <x v="204"/>
            <x v="206"/>
            <x v="207"/>
            <x v="208"/>
            <x v="216"/>
            <x v="217"/>
            <x v="218"/>
            <x v="225"/>
            <x v="226"/>
            <x v="229"/>
            <x v="231"/>
            <x v="234"/>
            <x v="235"/>
            <x v="236"/>
            <x v="237"/>
            <x v="240"/>
            <x v="241"/>
            <x v="245"/>
            <x v="246"/>
            <x v="247"/>
            <x v="251"/>
            <x v="252"/>
            <x v="253"/>
            <x v="257"/>
            <x v="258"/>
            <x v="260"/>
            <x v="266"/>
            <x v="272"/>
          </reference>
        </references>
      </pivotArea>
    </format>
    <format dxfId="85">
      <pivotArea dataOnly="0" labelOnly="1" fieldPosition="0">
        <references count="2">
          <reference field="0" count="1" selected="0">
            <x v="0"/>
          </reference>
          <reference field="1" count="50">
            <x v="273"/>
            <x v="274"/>
            <x v="277"/>
            <x v="278"/>
            <x v="279"/>
            <x v="280"/>
            <x v="293"/>
            <x v="295"/>
            <x v="296"/>
            <x v="297"/>
            <x v="298"/>
            <x v="302"/>
            <x v="303"/>
            <x v="305"/>
            <x v="306"/>
            <x v="309"/>
            <x v="311"/>
            <x v="312"/>
            <x v="313"/>
            <x v="321"/>
            <x v="322"/>
            <x v="323"/>
            <x v="324"/>
            <x v="325"/>
            <x v="326"/>
            <x v="327"/>
            <x v="340"/>
            <x v="341"/>
            <x v="342"/>
            <x v="344"/>
            <x v="346"/>
            <x v="347"/>
            <x v="348"/>
            <x v="349"/>
            <x v="350"/>
            <x v="365"/>
            <x v="367"/>
            <x v="368"/>
            <x v="369"/>
            <x v="370"/>
            <x v="377"/>
            <x v="378"/>
            <x v="379"/>
            <x v="380"/>
            <x v="381"/>
            <x v="393"/>
            <x v="394"/>
            <x v="395"/>
            <x v="396"/>
            <x v="400"/>
          </reference>
        </references>
      </pivotArea>
    </format>
    <format dxfId="84">
      <pivotArea dataOnly="0" labelOnly="1" fieldPosition="0">
        <references count="2">
          <reference field="0" count="1" selected="0">
            <x v="0"/>
          </reference>
          <reference field="1" count="50">
            <x v="401"/>
            <x v="403"/>
            <x v="405"/>
            <x v="407"/>
            <x v="410"/>
            <x v="411"/>
            <x v="413"/>
            <x v="414"/>
            <x v="415"/>
            <x v="420"/>
            <x v="421"/>
            <x v="422"/>
            <x v="424"/>
            <x v="425"/>
            <x v="426"/>
            <x v="427"/>
            <x v="428"/>
            <x v="429"/>
            <x v="430"/>
            <x v="436"/>
            <x v="437"/>
            <x v="438"/>
            <x v="446"/>
            <x v="447"/>
            <x v="448"/>
            <x v="450"/>
            <x v="451"/>
            <x v="452"/>
            <x v="458"/>
            <x v="459"/>
            <x v="460"/>
            <x v="461"/>
            <x v="462"/>
            <x v="472"/>
            <x v="473"/>
            <x v="474"/>
            <x v="475"/>
            <x v="476"/>
            <x v="477"/>
            <x v="478"/>
            <x v="479"/>
            <x v="489"/>
            <x v="491"/>
            <x v="492"/>
            <x v="502"/>
            <x v="503"/>
            <x v="504"/>
            <x v="505"/>
            <x v="506"/>
            <x v="507"/>
          </reference>
        </references>
      </pivotArea>
    </format>
    <format dxfId="83">
      <pivotArea dataOnly="0" labelOnly="1" fieldPosition="0">
        <references count="2">
          <reference field="0" count="1" selected="0">
            <x v="0"/>
          </reference>
          <reference field="1" count="50">
            <x v="522"/>
            <x v="523"/>
            <x v="524"/>
            <x v="525"/>
            <x v="526"/>
            <x v="527"/>
            <x v="539"/>
            <x v="540"/>
            <x v="541"/>
            <x v="542"/>
            <x v="543"/>
            <x v="551"/>
            <x v="553"/>
            <x v="559"/>
            <x v="570"/>
            <x v="571"/>
            <x v="572"/>
            <x v="573"/>
            <x v="574"/>
            <x v="575"/>
            <x v="586"/>
            <x v="587"/>
            <x v="588"/>
            <x v="590"/>
            <x v="597"/>
            <x v="598"/>
            <x v="599"/>
            <x v="600"/>
            <x v="601"/>
            <x v="602"/>
            <x v="605"/>
            <x v="619"/>
            <x v="620"/>
            <x v="621"/>
            <x v="622"/>
            <x v="623"/>
            <x v="624"/>
            <x v="625"/>
            <x v="626"/>
            <x v="627"/>
            <x v="640"/>
            <x v="641"/>
            <x v="644"/>
            <x v="649"/>
            <x v="650"/>
            <x v="651"/>
            <x v="652"/>
            <x v="653"/>
            <x v="654"/>
            <x v="660"/>
          </reference>
        </references>
      </pivotArea>
    </format>
    <format dxfId="82">
      <pivotArea dataOnly="0" labelOnly="1" fieldPosition="0">
        <references count="2">
          <reference field="0" count="1" selected="0">
            <x v="0"/>
          </reference>
          <reference field="1" count="50">
            <x v="661"/>
            <x v="662"/>
            <x v="663"/>
            <x v="666"/>
            <x v="667"/>
            <x v="668"/>
            <x v="674"/>
            <x v="676"/>
            <x v="677"/>
            <x v="678"/>
            <x v="679"/>
            <x v="687"/>
            <x v="688"/>
            <x v="689"/>
            <x v="690"/>
            <x v="691"/>
            <x v="700"/>
            <x v="701"/>
            <x v="702"/>
            <x v="704"/>
            <x v="708"/>
            <x v="709"/>
            <x v="710"/>
            <x v="711"/>
            <x v="722"/>
            <x v="723"/>
            <x v="737"/>
            <x v="738"/>
            <x v="747"/>
            <x v="748"/>
            <x v="755"/>
            <x v="756"/>
            <x v="757"/>
            <x v="758"/>
            <x v="759"/>
            <x v="762"/>
            <x v="763"/>
            <x v="764"/>
            <x v="768"/>
            <x v="769"/>
            <x v="770"/>
            <x v="774"/>
            <x v="775"/>
            <x v="776"/>
            <x v="781"/>
            <x v="782"/>
            <x v="787"/>
            <x v="788"/>
            <x v="790"/>
            <x v="791"/>
          </reference>
        </references>
      </pivotArea>
    </format>
    <format dxfId="81">
      <pivotArea dataOnly="0" labelOnly="1" fieldPosition="0">
        <references count="2">
          <reference field="0" count="1" selected="0">
            <x v="0"/>
          </reference>
          <reference field="1" count="50">
            <x v="792"/>
            <x v="793"/>
            <x v="801"/>
            <x v="802"/>
            <x v="809"/>
            <x v="810"/>
            <x v="811"/>
            <x v="823"/>
            <x v="831"/>
            <x v="832"/>
            <x v="839"/>
            <x v="841"/>
            <x v="842"/>
            <x v="848"/>
            <x v="850"/>
            <x v="859"/>
            <x v="860"/>
            <x v="861"/>
            <x v="862"/>
            <x v="864"/>
            <x v="875"/>
            <x v="876"/>
            <x v="884"/>
            <x v="885"/>
            <x v="888"/>
            <x v="889"/>
            <x v="890"/>
            <x v="893"/>
            <x v="894"/>
            <x v="895"/>
            <x v="900"/>
            <x v="901"/>
            <x v="905"/>
            <x v="908"/>
            <x v="911"/>
            <x v="912"/>
            <x v="913"/>
            <x v="916"/>
            <x v="917"/>
            <x v="923"/>
            <x v="924"/>
            <x v="925"/>
            <x v="926"/>
            <x v="928"/>
            <x v="929"/>
            <x v="930"/>
            <x v="931"/>
            <x v="932"/>
            <x v="933"/>
            <x v="938"/>
          </reference>
        </references>
      </pivotArea>
    </format>
    <format dxfId="80">
      <pivotArea dataOnly="0" labelOnly="1" fieldPosition="0">
        <references count="2">
          <reference field="0" count="1" selected="0">
            <x v="0"/>
          </reference>
          <reference field="1" count="13">
            <x v="939"/>
            <x v="953"/>
            <x v="954"/>
            <x v="962"/>
            <x v="965"/>
            <x v="966"/>
            <x v="968"/>
            <x v="970"/>
            <x v="971"/>
            <x v="974"/>
            <x v="1009"/>
            <x v="1014"/>
            <x v="1015"/>
          </reference>
        </references>
      </pivotArea>
    </format>
    <format dxfId="79">
      <pivotArea dataOnly="0" labelOnly="1" fieldPosition="0">
        <references count="2">
          <reference field="0" count="1" selected="0">
            <x v="1"/>
          </reference>
          <reference field="1" count="50">
            <x v="0"/>
            <x v="1"/>
            <x v="2"/>
            <x v="3"/>
            <x v="4"/>
            <x v="5"/>
            <x v="11"/>
            <x v="12"/>
            <x v="13"/>
            <x v="15"/>
            <x v="19"/>
            <x v="20"/>
            <x v="21"/>
            <x v="22"/>
            <x v="23"/>
            <x v="26"/>
            <x v="27"/>
            <x v="28"/>
            <x v="29"/>
            <x v="30"/>
            <x v="31"/>
            <x v="32"/>
            <x v="34"/>
            <x v="35"/>
            <x v="38"/>
            <x v="39"/>
            <x v="40"/>
            <x v="41"/>
            <x v="44"/>
            <x v="45"/>
            <x v="46"/>
            <x v="52"/>
            <x v="53"/>
            <x v="54"/>
            <x v="55"/>
            <x v="56"/>
            <x v="57"/>
            <x v="60"/>
            <x v="62"/>
            <x v="63"/>
            <x v="64"/>
            <x v="65"/>
            <x v="66"/>
            <x v="67"/>
            <x v="68"/>
            <x v="71"/>
            <x v="72"/>
            <x v="73"/>
            <x v="74"/>
            <x v="76"/>
          </reference>
        </references>
      </pivotArea>
    </format>
    <format dxfId="78">
      <pivotArea dataOnly="0" labelOnly="1" fieldPosition="0">
        <references count="2">
          <reference field="0" count="1" selected="0">
            <x v="1"/>
          </reference>
          <reference field="1" count="50">
            <x v="77"/>
            <x v="78"/>
            <x v="81"/>
            <x v="84"/>
            <x v="85"/>
            <x v="86"/>
            <x v="87"/>
            <x v="88"/>
            <x v="89"/>
            <x v="90"/>
            <x v="91"/>
            <x v="92"/>
            <x v="93"/>
            <x v="94"/>
            <x v="99"/>
            <x v="100"/>
            <x v="101"/>
            <x v="102"/>
            <x v="103"/>
            <x v="104"/>
            <x v="110"/>
            <x v="111"/>
            <x v="114"/>
            <x v="116"/>
            <x v="117"/>
            <x v="118"/>
            <x v="119"/>
            <x v="120"/>
            <x v="121"/>
            <x v="122"/>
            <x v="123"/>
            <x v="124"/>
            <x v="127"/>
            <x v="129"/>
            <x v="132"/>
            <x v="133"/>
            <x v="134"/>
            <x v="135"/>
            <x v="136"/>
            <x v="137"/>
            <x v="138"/>
            <x v="139"/>
            <x v="140"/>
            <x v="145"/>
            <x v="146"/>
            <x v="147"/>
            <x v="148"/>
            <x v="149"/>
            <x v="150"/>
            <x v="151"/>
          </reference>
        </references>
      </pivotArea>
    </format>
    <format dxfId="77">
      <pivotArea dataOnly="0" labelOnly="1" fieldPosition="0">
        <references count="2">
          <reference field="0" count="1" selected="0">
            <x v="1"/>
          </reference>
          <reference field="1" count="50">
            <x v="152"/>
            <x v="153"/>
            <x v="154"/>
            <x v="155"/>
            <x v="160"/>
            <x v="161"/>
            <x v="165"/>
            <x v="166"/>
            <x v="167"/>
            <x v="168"/>
            <x v="169"/>
            <x v="170"/>
            <x v="171"/>
            <x v="174"/>
            <x v="176"/>
            <x v="177"/>
            <x v="178"/>
            <x v="179"/>
            <x v="180"/>
            <x v="181"/>
            <x v="184"/>
            <x v="185"/>
            <x v="186"/>
            <x v="187"/>
            <x v="188"/>
            <x v="193"/>
            <x v="194"/>
            <x v="195"/>
            <x v="196"/>
            <x v="197"/>
            <x v="198"/>
            <x v="199"/>
            <x v="200"/>
            <x v="205"/>
            <x v="209"/>
            <x v="210"/>
            <x v="211"/>
            <x v="212"/>
            <x v="213"/>
            <x v="214"/>
            <x v="215"/>
            <x v="219"/>
            <x v="220"/>
            <x v="221"/>
            <x v="222"/>
            <x v="223"/>
            <x v="224"/>
            <x v="227"/>
            <x v="228"/>
            <x v="230"/>
          </reference>
        </references>
      </pivotArea>
    </format>
    <format dxfId="76">
      <pivotArea dataOnly="0" labelOnly="1" fieldPosition="0">
        <references count="2">
          <reference field="0" count="1" selected="0">
            <x v="1"/>
          </reference>
          <reference field="1" count="50">
            <x v="232"/>
            <x v="233"/>
            <x v="238"/>
            <x v="239"/>
            <x v="242"/>
            <x v="243"/>
            <x v="244"/>
            <x v="248"/>
            <x v="249"/>
            <x v="250"/>
            <x v="254"/>
            <x v="255"/>
            <x v="256"/>
            <x v="258"/>
            <x v="259"/>
            <x v="261"/>
            <x v="262"/>
            <x v="263"/>
            <x v="264"/>
            <x v="265"/>
            <x v="267"/>
            <x v="268"/>
            <x v="269"/>
            <x v="270"/>
            <x v="271"/>
            <x v="275"/>
            <x v="276"/>
            <x v="281"/>
            <x v="282"/>
            <x v="283"/>
            <x v="284"/>
            <x v="285"/>
            <x v="286"/>
            <x v="287"/>
            <x v="288"/>
            <x v="289"/>
            <x v="290"/>
            <x v="291"/>
            <x v="292"/>
            <x v="294"/>
            <x v="299"/>
            <x v="300"/>
            <x v="301"/>
            <x v="304"/>
            <x v="307"/>
            <x v="308"/>
            <x v="310"/>
            <x v="314"/>
            <x v="315"/>
            <x v="316"/>
          </reference>
        </references>
      </pivotArea>
    </format>
    <format dxfId="75">
      <pivotArea dataOnly="0" labelOnly="1" fieldPosition="0">
        <references count="2">
          <reference field="0" count="1" selected="0">
            <x v="1"/>
          </reference>
          <reference field="1" count="50">
            <x v="317"/>
            <x v="318"/>
            <x v="319"/>
            <x v="320"/>
            <x v="328"/>
            <x v="329"/>
            <x v="330"/>
            <x v="331"/>
            <x v="332"/>
            <x v="333"/>
            <x v="334"/>
            <x v="335"/>
            <x v="336"/>
            <x v="337"/>
            <x v="338"/>
            <x v="339"/>
            <x v="343"/>
            <x v="345"/>
            <x v="351"/>
            <x v="352"/>
            <x v="353"/>
            <x v="354"/>
            <x v="355"/>
            <x v="356"/>
            <x v="357"/>
            <x v="358"/>
            <x v="359"/>
            <x v="360"/>
            <x v="361"/>
            <x v="362"/>
            <x v="363"/>
            <x v="364"/>
            <x v="366"/>
            <x v="371"/>
            <x v="372"/>
            <x v="373"/>
            <x v="374"/>
            <x v="375"/>
            <x v="376"/>
            <x v="382"/>
            <x v="383"/>
            <x v="384"/>
            <x v="385"/>
            <x v="386"/>
            <x v="387"/>
            <x v="388"/>
            <x v="389"/>
            <x v="390"/>
            <x v="391"/>
            <x v="392"/>
          </reference>
        </references>
      </pivotArea>
    </format>
    <format dxfId="74">
      <pivotArea dataOnly="0" labelOnly="1" fieldPosition="0">
        <references count="2">
          <reference field="0" count="1" selected="0">
            <x v="1"/>
          </reference>
          <reference field="1" count="50">
            <x v="397"/>
            <x v="398"/>
            <x v="399"/>
            <x v="402"/>
            <x v="404"/>
            <x v="406"/>
            <x v="408"/>
            <x v="409"/>
            <x v="412"/>
            <x v="416"/>
            <x v="417"/>
            <x v="418"/>
            <x v="419"/>
            <x v="423"/>
            <x v="428"/>
            <x v="429"/>
            <x v="431"/>
            <x v="432"/>
            <x v="433"/>
            <x v="434"/>
            <x v="435"/>
            <x v="439"/>
            <x v="440"/>
            <x v="441"/>
            <x v="442"/>
            <x v="443"/>
            <x v="444"/>
            <x v="445"/>
            <x v="449"/>
            <x v="453"/>
            <x v="454"/>
            <x v="455"/>
            <x v="456"/>
            <x v="457"/>
            <x v="463"/>
            <x v="464"/>
            <x v="465"/>
            <x v="466"/>
            <x v="467"/>
            <x v="468"/>
            <x v="469"/>
            <x v="470"/>
            <x v="471"/>
            <x v="474"/>
            <x v="480"/>
            <x v="481"/>
            <x v="482"/>
            <x v="483"/>
            <x v="484"/>
            <x v="485"/>
          </reference>
        </references>
      </pivotArea>
    </format>
    <format dxfId="73">
      <pivotArea dataOnly="0" labelOnly="1" fieldPosition="0">
        <references count="2">
          <reference field="0" count="1" selected="0">
            <x v="1"/>
          </reference>
          <reference field="1" count="50">
            <x v="486"/>
            <x v="487"/>
            <x v="488"/>
            <x v="490"/>
            <x v="493"/>
            <x v="494"/>
            <x v="495"/>
            <x v="496"/>
            <x v="497"/>
            <x v="498"/>
            <x v="499"/>
            <x v="500"/>
            <x v="501"/>
            <x v="508"/>
            <x v="509"/>
            <x v="510"/>
            <x v="511"/>
            <x v="512"/>
            <x v="513"/>
            <x v="514"/>
            <x v="515"/>
            <x v="516"/>
            <x v="517"/>
            <x v="518"/>
            <x v="519"/>
            <x v="520"/>
            <x v="521"/>
            <x v="528"/>
            <x v="529"/>
            <x v="530"/>
            <x v="531"/>
            <x v="532"/>
            <x v="533"/>
            <x v="534"/>
            <x v="535"/>
            <x v="536"/>
            <x v="537"/>
            <x v="538"/>
            <x v="544"/>
            <x v="545"/>
            <x v="546"/>
            <x v="547"/>
            <x v="548"/>
            <x v="549"/>
            <x v="550"/>
            <x v="552"/>
            <x v="554"/>
            <x v="555"/>
            <x v="556"/>
            <x v="557"/>
          </reference>
        </references>
      </pivotArea>
    </format>
    <format dxfId="72">
      <pivotArea dataOnly="0" labelOnly="1" fieldPosition="0">
        <references count="2">
          <reference field="0" count="1" selected="0">
            <x v="1"/>
          </reference>
          <reference field="1" count="50">
            <x v="558"/>
            <x v="560"/>
            <x v="561"/>
            <x v="562"/>
            <x v="563"/>
            <x v="564"/>
            <x v="565"/>
            <x v="566"/>
            <x v="567"/>
            <x v="568"/>
            <x v="569"/>
            <x v="576"/>
            <x v="577"/>
            <x v="578"/>
            <x v="579"/>
            <x v="580"/>
            <x v="581"/>
            <x v="582"/>
            <x v="583"/>
            <x v="584"/>
            <x v="585"/>
            <x v="589"/>
            <x v="591"/>
            <x v="592"/>
            <x v="593"/>
            <x v="594"/>
            <x v="595"/>
            <x v="596"/>
            <x v="603"/>
            <x v="604"/>
            <x v="605"/>
            <x v="606"/>
            <x v="607"/>
            <x v="608"/>
            <x v="609"/>
            <x v="610"/>
            <x v="611"/>
            <x v="612"/>
            <x v="613"/>
            <x v="614"/>
            <x v="615"/>
            <x v="616"/>
            <x v="617"/>
            <x v="618"/>
            <x v="625"/>
            <x v="628"/>
            <x v="629"/>
            <x v="630"/>
            <x v="631"/>
            <x v="632"/>
          </reference>
        </references>
      </pivotArea>
    </format>
    <format dxfId="71">
      <pivotArea dataOnly="0" labelOnly="1" fieldPosition="0">
        <references count="2">
          <reference field="0" count="1" selected="0">
            <x v="1"/>
          </reference>
          <reference field="1" count="50">
            <x v="633"/>
            <x v="634"/>
            <x v="635"/>
            <x v="636"/>
            <x v="637"/>
            <x v="638"/>
            <x v="639"/>
            <x v="642"/>
            <x v="643"/>
            <x v="645"/>
            <x v="646"/>
            <x v="647"/>
            <x v="648"/>
            <x v="655"/>
            <x v="656"/>
            <x v="657"/>
            <x v="658"/>
            <x v="659"/>
            <x v="664"/>
            <x v="665"/>
            <x v="669"/>
            <x v="670"/>
            <x v="671"/>
            <x v="672"/>
            <x v="673"/>
            <x v="675"/>
            <x v="680"/>
            <x v="681"/>
            <x v="682"/>
            <x v="683"/>
            <x v="684"/>
            <x v="685"/>
            <x v="686"/>
            <x v="692"/>
            <x v="693"/>
            <x v="694"/>
            <x v="695"/>
            <x v="696"/>
            <x v="697"/>
            <x v="698"/>
            <x v="699"/>
            <x v="703"/>
            <x v="705"/>
            <x v="706"/>
            <x v="707"/>
            <x v="712"/>
            <x v="713"/>
            <x v="714"/>
            <x v="715"/>
            <x v="716"/>
          </reference>
        </references>
      </pivotArea>
    </format>
    <format dxfId="70">
      <pivotArea dataOnly="0" labelOnly="1" fieldPosition="0">
        <references count="2">
          <reference field="0" count="1" selected="0">
            <x v="1"/>
          </reference>
          <reference field="1" count="50">
            <x v="717"/>
            <x v="718"/>
            <x v="719"/>
            <x v="720"/>
            <x v="721"/>
            <x v="724"/>
            <x v="725"/>
            <x v="726"/>
            <x v="727"/>
            <x v="728"/>
            <x v="729"/>
            <x v="730"/>
            <x v="731"/>
            <x v="732"/>
            <x v="733"/>
            <x v="734"/>
            <x v="735"/>
            <x v="736"/>
            <x v="739"/>
            <x v="740"/>
            <x v="741"/>
            <x v="742"/>
            <x v="743"/>
            <x v="744"/>
            <x v="745"/>
            <x v="746"/>
            <x v="749"/>
            <x v="750"/>
            <x v="751"/>
            <x v="752"/>
            <x v="753"/>
            <x v="754"/>
            <x v="756"/>
            <x v="760"/>
            <x v="761"/>
            <x v="765"/>
            <x v="766"/>
            <x v="767"/>
            <x v="771"/>
            <x v="772"/>
            <x v="773"/>
            <x v="777"/>
            <x v="778"/>
            <x v="779"/>
            <x v="780"/>
            <x v="783"/>
            <x v="784"/>
            <x v="785"/>
            <x v="786"/>
            <x v="789"/>
          </reference>
        </references>
      </pivotArea>
    </format>
    <format dxfId="69">
      <pivotArea dataOnly="0" labelOnly="1" fieldPosition="0">
        <references count="2">
          <reference field="0" count="1" selected="0">
            <x v="1"/>
          </reference>
          <reference field="1" count="50">
            <x v="794"/>
            <x v="795"/>
            <x v="796"/>
            <x v="797"/>
            <x v="798"/>
            <x v="799"/>
            <x v="800"/>
            <x v="803"/>
            <x v="804"/>
            <x v="805"/>
            <x v="806"/>
            <x v="807"/>
            <x v="808"/>
            <x v="812"/>
            <x v="813"/>
            <x v="814"/>
            <x v="815"/>
            <x v="816"/>
            <x v="817"/>
            <x v="818"/>
            <x v="819"/>
            <x v="820"/>
            <x v="821"/>
            <x v="822"/>
            <x v="824"/>
            <x v="825"/>
            <x v="826"/>
            <x v="827"/>
            <x v="828"/>
            <x v="829"/>
            <x v="830"/>
            <x v="833"/>
            <x v="834"/>
            <x v="835"/>
            <x v="836"/>
            <x v="837"/>
            <x v="838"/>
            <x v="840"/>
            <x v="843"/>
            <x v="844"/>
            <x v="845"/>
            <x v="846"/>
            <x v="847"/>
            <x v="848"/>
            <x v="849"/>
            <x v="851"/>
            <x v="852"/>
            <x v="853"/>
            <x v="854"/>
            <x v="855"/>
          </reference>
        </references>
      </pivotArea>
    </format>
    <format dxfId="68">
      <pivotArea dataOnly="0" labelOnly="1" fieldPosition="0">
        <references count="2">
          <reference field="0" count="1" selected="0">
            <x v="1"/>
          </reference>
          <reference field="1" count="50">
            <x v="856"/>
            <x v="857"/>
            <x v="858"/>
            <x v="863"/>
            <x v="865"/>
            <x v="866"/>
            <x v="867"/>
            <x v="868"/>
            <x v="869"/>
            <x v="870"/>
            <x v="871"/>
            <x v="872"/>
            <x v="873"/>
            <x v="874"/>
            <x v="877"/>
            <x v="878"/>
            <x v="879"/>
            <x v="880"/>
            <x v="881"/>
            <x v="882"/>
            <x v="883"/>
            <x v="886"/>
            <x v="887"/>
            <x v="891"/>
            <x v="892"/>
            <x v="896"/>
            <x v="897"/>
            <x v="898"/>
            <x v="899"/>
            <x v="902"/>
            <x v="903"/>
            <x v="904"/>
            <x v="906"/>
            <x v="907"/>
            <x v="909"/>
            <x v="910"/>
            <x v="914"/>
            <x v="915"/>
            <x v="918"/>
            <x v="919"/>
            <x v="920"/>
            <x v="921"/>
            <x v="922"/>
            <x v="927"/>
            <x v="934"/>
            <x v="935"/>
            <x v="936"/>
            <x v="937"/>
            <x v="940"/>
            <x v="941"/>
          </reference>
        </references>
      </pivotArea>
    </format>
    <format dxfId="67">
      <pivotArea dataOnly="0" labelOnly="1" fieldPosition="0">
        <references count="2">
          <reference field="0" count="1" selected="0">
            <x v="1"/>
          </reference>
          <reference field="1" count="50">
            <x v="942"/>
            <x v="943"/>
            <x v="944"/>
            <x v="945"/>
            <x v="946"/>
            <x v="947"/>
            <x v="948"/>
            <x v="949"/>
            <x v="950"/>
            <x v="951"/>
            <x v="952"/>
            <x v="955"/>
            <x v="956"/>
            <x v="957"/>
            <x v="958"/>
            <x v="959"/>
            <x v="960"/>
            <x v="961"/>
            <x v="963"/>
            <x v="964"/>
            <x v="967"/>
            <x v="969"/>
            <x v="972"/>
            <x v="973"/>
            <x v="975"/>
            <x v="976"/>
            <x v="977"/>
            <x v="978"/>
            <x v="979"/>
            <x v="980"/>
            <x v="981"/>
            <x v="982"/>
            <x v="983"/>
            <x v="984"/>
            <x v="985"/>
            <x v="986"/>
            <x v="987"/>
            <x v="988"/>
            <x v="989"/>
            <x v="990"/>
            <x v="991"/>
            <x v="992"/>
            <x v="993"/>
            <x v="994"/>
            <x v="995"/>
            <x v="996"/>
            <x v="997"/>
            <x v="998"/>
            <x v="999"/>
            <x v="1000"/>
          </reference>
        </references>
      </pivotArea>
    </format>
    <format dxfId="66">
      <pivotArea dataOnly="0" labelOnly="1" fieldPosition="0">
        <references count="2">
          <reference field="0" count="1" selected="0">
            <x v="1"/>
          </reference>
          <reference field="1" count="12">
            <x v="1001"/>
            <x v="1002"/>
            <x v="1003"/>
            <x v="1004"/>
            <x v="1005"/>
            <x v="1006"/>
            <x v="1007"/>
            <x v="1008"/>
            <x v="1010"/>
            <x v="1011"/>
            <x v="1012"/>
            <x v="1013"/>
          </reference>
        </references>
      </pivotArea>
    </format>
    <format dxfId="65">
      <pivotArea dataOnly="0" labelOnly="1" fieldPosition="0">
        <references count="2">
          <reference field="0" count="1" selected="0">
            <x v="2"/>
          </reference>
          <reference field="1" count="1">
            <x v="101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qoo10.jp/g/965001917" TargetMode="External"/><Relationship Id="rId13" Type="http://schemas.openxmlformats.org/officeDocument/2006/relationships/hyperlink" Target="https://kakaku.com/item/K0001387087/" TargetMode="External"/><Relationship Id="rId18" Type="http://schemas.openxmlformats.org/officeDocument/2006/relationships/hyperlink" Target="https://kakaku.com/item/K0001387109/" TargetMode="External"/><Relationship Id="rId26" Type="http://schemas.openxmlformats.org/officeDocument/2006/relationships/ctrlProp" Target="../ctrlProps/ctrlProp1.xml"/><Relationship Id="rId3" Type="http://schemas.openxmlformats.org/officeDocument/2006/relationships/hyperlink" Target="https://www.qoo10.jp/g/933147380" TargetMode="External"/><Relationship Id="rId21" Type="http://schemas.openxmlformats.org/officeDocument/2006/relationships/hyperlink" Target="https://kakaku.com/item/K0001387109/" TargetMode="External"/><Relationship Id="rId7" Type="http://schemas.openxmlformats.org/officeDocument/2006/relationships/hyperlink" Target="https://www.qoo10.jp/g/965001916" TargetMode="External"/><Relationship Id="rId12" Type="http://schemas.openxmlformats.org/officeDocument/2006/relationships/hyperlink" Target="https://kakaku.com/item/K0001589848/" TargetMode="External"/><Relationship Id="rId17" Type="http://schemas.openxmlformats.org/officeDocument/2006/relationships/hyperlink" Target="https://kakaku.com/item/K0001387086/" TargetMode="External"/><Relationship Id="rId25" Type="http://schemas.openxmlformats.org/officeDocument/2006/relationships/vmlDrawing" Target="../drawings/vmlDrawing1.vml"/><Relationship Id="rId2" Type="http://schemas.openxmlformats.org/officeDocument/2006/relationships/hyperlink" Target="https://www.qoo10.jp/g/" TargetMode="External"/><Relationship Id="rId16" Type="http://schemas.openxmlformats.org/officeDocument/2006/relationships/hyperlink" Target="https://kakaku.com/item/K0001387106/" TargetMode="External"/><Relationship Id="rId20" Type="http://schemas.openxmlformats.org/officeDocument/2006/relationships/hyperlink" Target="https://kakaku.com/item/K0001387120/" TargetMode="External"/><Relationship Id="rId1" Type="http://schemas.openxmlformats.org/officeDocument/2006/relationships/hyperlink" Target="https://www.qoo10.jp/g/1074476371" TargetMode="External"/><Relationship Id="rId6" Type="http://schemas.openxmlformats.org/officeDocument/2006/relationships/hyperlink" Target="https://www.qoo10.jp/g/933147383" TargetMode="External"/><Relationship Id="rId11" Type="http://schemas.openxmlformats.org/officeDocument/2006/relationships/hyperlink" Target="https://kakaku.com/item/K0001423337/" TargetMode="External"/><Relationship Id="rId24" Type="http://schemas.openxmlformats.org/officeDocument/2006/relationships/drawing" Target="../drawings/drawing1.xml"/><Relationship Id="rId5" Type="http://schemas.openxmlformats.org/officeDocument/2006/relationships/hyperlink" Target="https://www.qoo10.jp/g/933147377" TargetMode="External"/><Relationship Id="rId15" Type="http://schemas.openxmlformats.org/officeDocument/2006/relationships/hyperlink" Target="https://kakaku.com/item/K0001387104/" TargetMode="External"/><Relationship Id="rId23" Type="http://schemas.openxmlformats.org/officeDocument/2006/relationships/printerSettings" Target="../printerSettings/printerSettings1.bin"/><Relationship Id="rId10" Type="http://schemas.openxmlformats.org/officeDocument/2006/relationships/hyperlink" Target="https://www.qoo10.jp/g/1075483584" TargetMode="External"/><Relationship Id="rId19" Type="http://schemas.openxmlformats.org/officeDocument/2006/relationships/hyperlink" Target="https://kakaku.com/item/K0001387119/" TargetMode="External"/><Relationship Id="rId4" Type="http://schemas.openxmlformats.org/officeDocument/2006/relationships/hyperlink" Target="https://www.qoo10.jp/g/933147382" TargetMode="External"/><Relationship Id="rId9" Type="http://schemas.openxmlformats.org/officeDocument/2006/relationships/hyperlink" Target="https://www.qoo10.jp/g/965001918" TargetMode="External"/><Relationship Id="rId14" Type="http://schemas.openxmlformats.org/officeDocument/2006/relationships/hyperlink" Target="https://kakaku.com/item/K0001387118/" TargetMode="External"/><Relationship Id="rId22" Type="http://schemas.openxmlformats.org/officeDocument/2006/relationships/hyperlink" Target="https://kakaku.com/shopreg/" TargetMode="External"/><Relationship Id="rId27"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17" Type="http://schemas.openxmlformats.org/officeDocument/2006/relationships/hyperlink" Target="https://www.qoo10.jp/g/954194398" TargetMode="External"/><Relationship Id="rId671" Type="http://schemas.openxmlformats.org/officeDocument/2006/relationships/hyperlink" Target="https://kakaku.com/item/K0001520793/" TargetMode="External"/><Relationship Id="rId769" Type="http://schemas.openxmlformats.org/officeDocument/2006/relationships/hyperlink" Target="https://kakaku.com/item/K0000871754/" TargetMode="External"/><Relationship Id="rId21" Type="http://schemas.openxmlformats.org/officeDocument/2006/relationships/hyperlink" Target="https://kakaku.com/item/K0001387082/" TargetMode="External"/><Relationship Id="rId324" Type="http://schemas.openxmlformats.org/officeDocument/2006/relationships/hyperlink" Target="https://kakaku.com/item/K0001387109/" TargetMode="External"/><Relationship Id="rId531" Type="http://schemas.openxmlformats.org/officeDocument/2006/relationships/hyperlink" Target="https://kakaku.com/item/K0001421415/" TargetMode="External"/><Relationship Id="rId629" Type="http://schemas.openxmlformats.org/officeDocument/2006/relationships/hyperlink" Target="https://kakaku.com/item/K0000333291/" TargetMode="External"/><Relationship Id="rId170" Type="http://schemas.openxmlformats.org/officeDocument/2006/relationships/hyperlink" Target="https://kakaku.com/item/K0001184359/" TargetMode="External"/><Relationship Id="rId836" Type="http://schemas.openxmlformats.org/officeDocument/2006/relationships/hyperlink" Target="https://kakaku.com/item/K0001122165/" TargetMode="External"/><Relationship Id="rId268" Type="http://schemas.openxmlformats.org/officeDocument/2006/relationships/hyperlink" Target="https://kakaku.com/item/K0001424172/" TargetMode="External"/><Relationship Id="rId475" Type="http://schemas.openxmlformats.org/officeDocument/2006/relationships/hyperlink" Target="https://kakaku.com/item/K0001374035/" TargetMode="External"/><Relationship Id="rId682" Type="http://schemas.openxmlformats.org/officeDocument/2006/relationships/hyperlink" Target="https://kakaku.com/item/K0001020989/" TargetMode="External"/><Relationship Id="rId903" Type="http://schemas.openxmlformats.org/officeDocument/2006/relationships/hyperlink" Target="https://kakaku.com/item/K0000795069/" TargetMode="External"/><Relationship Id="rId32" Type="http://schemas.openxmlformats.org/officeDocument/2006/relationships/hyperlink" Target="https://www.qoo10.jp/g/1074475940" TargetMode="External"/><Relationship Id="rId128" Type="http://schemas.openxmlformats.org/officeDocument/2006/relationships/hyperlink" Target="https://www.qoo10.jp/g/624039088" TargetMode="External"/><Relationship Id="rId335" Type="http://schemas.openxmlformats.org/officeDocument/2006/relationships/hyperlink" Target="https://kakaku.com/item/K0001226165/" TargetMode="External"/><Relationship Id="rId542" Type="http://schemas.openxmlformats.org/officeDocument/2006/relationships/hyperlink" Target="https://kakaku.com/item/K0000897113/" TargetMode="External"/><Relationship Id="rId181" Type="http://schemas.openxmlformats.org/officeDocument/2006/relationships/hyperlink" Target="https://www.qoo10.jp/g/1069363954" TargetMode="External"/><Relationship Id="rId402" Type="http://schemas.openxmlformats.org/officeDocument/2006/relationships/hyperlink" Target="https://kakaku.com/item/K0001277739/" TargetMode="External"/><Relationship Id="rId847" Type="http://schemas.openxmlformats.org/officeDocument/2006/relationships/hyperlink" Target="https://www.qoo10.jp/g/1074476188" TargetMode="External"/><Relationship Id="rId279" Type="http://schemas.openxmlformats.org/officeDocument/2006/relationships/hyperlink" Target="https://kakaku.com/item/K0001421799/" TargetMode="External"/><Relationship Id="rId486" Type="http://schemas.openxmlformats.org/officeDocument/2006/relationships/hyperlink" Target="https://kakaku.com/item/K0001225149/" TargetMode="External"/><Relationship Id="rId693" Type="http://schemas.openxmlformats.org/officeDocument/2006/relationships/hyperlink" Target="https://kakaku.com/item/K0001020952/" TargetMode="External"/><Relationship Id="rId707" Type="http://schemas.openxmlformats.org/officeDocument/2006/relationships/hyperlink" Target="https://www.qoo10.jp/g/1052812069" TargetMode="External"/><Relationship Id="rId914" Type="http://schemas.openxmlformats.org/officeDocument/2006/relationships/hyperlink" Target="https://www.qoo10.jp/g/1074476759" TargetMode="External"/><Relationship Id="rId43" Type="http://schemas.openxmlformats.org/officeDocument/2006/relationships/hyperlink" Target="https://www.qoo10.jp/g/998500834" TargetMode="External"/><Relationship Id="rId139" Type="http://schemas.openxmlformats.org/officeDocument/2006/relationships/hyperlink" Target="https://www.qoo10.jp/g/750958957" TargetMode="External"/><Relationship Id="rId346" Type="http://schemas.openxmlformats.org/officeDocument/2006/relationships/hyperlink" Target="https://kakaku.com/item/K0001277781/" TargetMode="External"/><Relationship Id="rId553" Type="http://schemas.openxmlformats.org/officeDocument/2006/relationships/hyperlink" Target="https://kakaku.com/item/K0000897121/" TargetMode="External"/><Relationship Id="rId760" Type="http://schemas.openxmlformats.org/officeDocument/2006/relationships/hyperlink" Target="https://www.qoo10.jp/g/1074832160" TargetMode="External"/><Relationship Id="rId192" Type="http://schemas.openxmlformats.org/officeDocument/2006/relationships/hyperlink" Target="https://www.qoo10.jp/g/986905002" TargetMode="External"/><Relationship Id="rId206" Type="http://schemas.openxmlformats.org/officeDocument/2006/relationships/hyperlink" Target="https://www.qoo10.jp/g/663333109" TargetMode="External"/><Relationship Id="rId413" Type="http://schemas.openxmlformats.org/officeDocument/2006/relationships/hyperlink" Target="https://kakaku.com/item/K0001226162/" TargetMode="External"/><Relationship Id="rId858" Type="http://schemas.openxmlformats.org/officeDocument/2006/relationships/hyperlink" Target="https://www.qoo10.jp/g/1074476457" TargetMode="External"/><Relationship Id="rId497" Type="http://schemas.openxmlformats.org/officeDocument/2006/relationships/hyperlink" Target="https://kakaku.com/item/K0001374032/" TargetMode="External"/><Relationship Id="rId620" Type="http://schemas.openxmlformats.org/officeDocument/2006/relationships/hyperlink" Target="https://kakaku.com/item/K0000732203/" TargetMode="External"/><Relationship Id="rId718" Type="http://schemas.openxmlformats.org/officeDocument/2006/relationships/hyperlink" Target="https://kakaku.com/item/K0001525606/" TargetMode="External"/><Relationship Id="rId925" Type="http://schemas.openxmlformats.org/officeDocument/2006/relationships/hyperlink" Target="https://www.qoo10.jp/g/1074475754" TargetMode="External"/><Relationship Id="rId357" Type="http://schemas.openxmlformats.org/officeDocument/2006/relationships/hyperlink" Target="https://www.qoo10.jp/g/1013118221" TargetMode="External"/><Relationship Id="rId54" Type="http://schemas.openxmlformats.org/officeDocument/2006/relationships/hyperlink" Target="https://www.qoo10.jp/g/969311196" TargetMode="External"/><Relationship Id="rId217" Type="http://schemas.openxmlformats.org/officeDocument/2006/relationships/hyperlink" Target="https://kakaku.com/item/K0000947476/" TargetMode="External"/><Relationship Id="rId564" Type="http://schemas.openxmlformats.org/officeDocument/2006/relationships/hyperlink" Target="https://kakaku.com/item/K0000897142/" TargetMode="External"/><Relationship Id="rId771" Type="http://schemas.openxmlformats.org/officeDocument/2006/relationships/hyperlink" Target="https://kakaku.com/item/K0001025400/" TargetMode="External"/><Relationship Id="rId869" Type="http://schemas.openxmlformats.org/officeDocument/2006/relationships/hyperlink" Target="https://www.qoo10.jp/g/1076493704" TargetMode="External"/><Relationship Id="rId424" Type="http://schemas.openxmlformats.org/officeDocument/2006/relationships/hyperlink" Target="https://kakaku.com/item/K0001509429/" TargetMode="External"/><Relationship Id="rId631" Type="http://schemas.openxmlformats.org/officeDocument/2006/relationships/hyperlink" Target="https://kakaku.com/item/K0000897116/" TargetMode="External"/><Relationship Id="rId729" Type="http://schemas.openxmlformats.org/officeDocument/2006/relationships/hyperlink" Target="https://kakaku.com/item/K0001299992/" TargetMode="External"/><Relationship Id="rId270" Type="http://schemas.openxmlformats.org/officeDocument/2006/relationships/hyperlink" Target="https://kakaku.com/item/K0001421813/" TargetMode="External"/><Relationship Id="rId936" Type="http://schemas.openxmlformats.org/officeDocument/2006/relationships/hyperlink" Target="https://www.qoo10.jp/g/1074476390" TargetMode="External"/><Relationship Id="rId65" Type="http://schemas.openxmlformats.org/officeDocument/2006/relationships/hyperlink" Target="https://www.qoo10.jp/g/994380918" TargetMode="External"/><Relationship Id="rId130" Type="http://schemas.openxmlformats.org/officeDocument/2006/relationships/hyperlink" Target="https://kakaku.com/item/K0001421013/" TargetMode="External"/><Relationship Id="rId368" Type="http://schemas.openxmlformats.org/officeDocument/2006/relationships/hyperlink" Target="https://www.qoo10.jp/g/933147380" TargetMode="External"/><Relationship Id="rId575" Type="http://schemas.openxmlformats.org/officeDocument/2006/relationships/hyperlink" Target="https://kakaku.com/item/K0001330598/" TargetMode="External"/><Relationship Id="rId782" Type="http://schemas.openxmlformats.org/officeDocument/2006/relationships/hyperlink" Target="https://www.qoo10.jp/g/874266002" TargetMode="External"/><Relationship Id="rId228" Type="http://schemas.openxmlformats.org/officeDocument/2006/relationships/hyperlink" Target="https://kakaku.com/item/K0001421035/" TargetMode="External"/><Relationship Id="rId435" Type="http://schemas.openxmlformats.org/officeDocument/2006/relationships/hyperlink" Target="https://www.qoo10.jp/g/1074476191" TargetMode="External"/><Relationship Id="rId642" Type="http://schemas.openxmlformats.org/officeDocument/2006/relationships/hyperlink" Target="https://kakaku.com/item/K0001332094/" TargetMode="External"/><Relationship Id="rId281" Type="http://schemas.openxmlformats.org/officeDocument/2006/relationships/hyperlink" Target="https://kakaku.com/item/K0001529339/" TargetMode="External"/><Relationship Id="rId502" Type="http://schemas.openxmlformats.org/officeDocument/2006/relationships/hyperlink" Target="https://www.qoo10.jp/g/1074475898" TargetMode="External"/><Relationship Id="rId947" Type="http://schemas.openxmlformats.org/officeDocument/2006/relationships/hyperlink" Target="https://www.qoo10.jp/g/1074476079" TargetMode="External"/><Relationship Id="rId76" Type="http://schemas.openxmlformats.org/officeDocument/2006/relationships/hyperlink" Target="https://www.qoo10.jp/g/701369188" TargetMode="External"/><Relationship Id="rId141" Type="http://schemas.openxmlformats.org/officeDocument/2006/relationships/hyperlink" Target="https://www.qoo10.jp/g/750958955" TargetMode="External"/><Relationship Id="rId379" Type="http://schemas.openxmlformats.org/officeDocument/2006/relationships/hyperlink" Target="https://www.qoo10.jp/g/1033521914" TargetMode="External"/><Relationship Id="rId586" Type="http://schemas.openxmlformats.org/officeDocument/2006/relationships/hyperlink" Target="https://kakaku.com/item/K0000519921/" TargetMode="External"/><Relationship Id="rId793" Type="http://schemas.openxmlformats.org/officeDocument/2006/relationships/hyperlink" Target="https://kakaku.com/item/K0001455258/" TargetMode="External"/><Relationship Id="rId807" Type="http://schemas.openxmlformats.org/officeDocument/2006/relationships/hyperlink" Target="https://www.qoo10.jp/g/1016442847" TargetMode="External"/><Relationship Id="rId7" Type="http://schemas.openxmlformats.org/officeDocument/2006/relationships/hyperlink" Target="https://www.qoo10.jp/g/1075537429" TargetMode="External"/><Relationship Id="rId239" Type="http://schemas.openxmlformats.org/officeDocument/2006/relationships/hyperlink" Target="https://kakaku.com/item/K0001421029/" TargetMode="External"/><Relationship Id="rId446" Type="http://schemas.openxmlformats.org/officeDocument/2006/relationships/hyperlink" Target="https://kakaku.com/item/K0001225152/" TargetMode="External"/><Relationship Id="rId653" Type="http://schemas.openxmlformats.org/officeDocument/2006/relationships/hyperlink" Target="https://kakaku.com/item/K0001332115/" TargetMode="External"/><Relationship Id="rId292" Type="http://schemas.openxmlformats.org/officeDocument/2006/relationships/hyperlink" Target="https://kakaku.com/item/K0001283636/" TargetMode="External"/><Relationship Id="rId306" Type="http://schemas.openxmlformats.org/officeDocument/2006/relationships/hyperlink" Target="https://kakaku.com/item/K0001387099/" TargetMode="External"/><Relationship Id="rId860" Type="http://schemas.openxmlformats.org/officeDocument/2006/relationships/hyperlink" Target="https://kakaku.com/item/K0001529319/" TargetMode="External"/><Relationship Id="rId87" Type="http://schemas.openxmlformats.org/officeDocument/2006/relationships/hyperlink" Target="https://www.qoo10.jp/g/750958958" TargetMode="External"/><Relationship Id="rId513" Type="http://schemas.openxmlformats.org/officeDocument/2006/relationships/hyperlink" Target="https://kakaku.com/item/K0000732224/" TargetMode="External"/><Relationship Id="rId597" Type="http://schemas.openxmlformats.org/officeDocument/2006/relationships/hyperlink" Target="https://kakaku.com/item/K0000333320/" TargetMode="External"/><Relationship Id="rId720" Type="http://schemas.openxmlformats.org/officeDocument/2006/relationships/hyperlink" Target="https://kakaku.com/item/K0001447593/" TargetMode="External"/><Relationship Id="rId818" Type="http://schemas.openxmlformats.org/officeDocument/2006/relationships/hyperlink" Target="https://kakaku.com/item/K0000836730/" TargetMode="External"/><Relationship Id="rId152" Type="http://schemas.openxmlformats.org/officeDocument/2006/relationships/hyperlink" Target="https://www.qoo10.jp/g/987327444" TargetMode="External"/><Relationship Id="rId457" Type="http://schemas.openxmlformats.org/officeDocument/2006/relationships/hyperlink" Target="https://www.qoo10.jp/g/919311997" TargetMode="External"/><Relationship Id="rId664" Type="http://schemas.openxmlformats.org/officeDocument/2006/relationships/hyperlink" Target="https://kakaku.com/item/K0001332068/" TargetMode="External"/><Relationship Id="rId871" Type="http://schemas.openxmlformats.org/officeDocument/2006/relationships/hyperlink" Target="https://www.qoo10.jp/g/1076493707" TargetMode="External"/><Relationship Id="rId14" Type="http://schemas.openxmlformats.org/officeDocument/2006/relationships/hyperlink" Target="https://kakaku.com/item/K0001529331/" TargetMode="External"/><Relationship Id="rId317" Type="http://schemas.openxmlformats.org/officeDocument/2006/relationships/hyperlink" Target="https://kakaku.com/item/K0001387113/" TargetMode="External"/><Relationship Id="rId524" Type="http://schemas.openxmlformats.org/officeDocument/2006/relationships/hyperlink" Target="https://kakaku.com/item/K0000897103/" TargetMode="External"/><Relationship Id="rId731" Type="http://schemas.openxmlformats.org/officeDocument/2006/relationships/hyperlink" Target="https://kakaku.com/item/K0001289509/" TargetMode="External"/><Relationship Id="rId98" Type="http://schemas.openxmlformats.org/officeDocument/2006/relationships/hyperlink" Target="https://www.qoo10.jp/g/1033422495" TargetMode="External"/><Relationship Id="rId163" Type="http://schemas.openxmlformats.org/officeDocument/2006/relationships/hyperlink" Target="https://kakaku.com/item/K0001421801/" TargetMode="External"/><Relationship Id="rId370" Type="http://schemas.openxmlformats.org/officeDocument/2006/relationships/hyperlink" Target="https://www.qoo10.jp/g/750958956" TargetMode="External"/><Relationship Id="rId829" Type="http://schemas.openxmlformats.org/officeDocument/2006/relationships/hyperlink" Target="https://kakaku.com/item/K0001225148/" TargetMode="External"/><Relationship Id="rId230" Type="http://schemas.openxmlformats.org/officeDocument/2006/relationships/hyperlink" Target="https://kakaku.com/item/K0001421049/" TargetMode="External"/><Relationship Id="rId468" Type="http://schemas.openxmlformats.org/officeDocument/2006/relationships/hyperlink" Target="https://kakaku.com/item/K0001371356/" TargetMode="External"/><Relationship Id="rId675" Type="http://schemas.openxmlformats.org/officeDocument/2006/relationships/hyperlink" Target="https://kakaku.com/item/K0001520766/" TargetMode="External"/><Relationship Id="rId882" Type="http://schemas.openxmlformats.org/officeDocument/2006/relationships/hyperlink" Target="https://www.qoo10.jp/g/1074476603" TargetMode="External"/><Relationship Id="rId25" Type="http://schemas.openxmlformats.org/officeDocument/2006/relationships/hyperlink" Target="https://kakaku.com/item/K0001421019/" TargetMode="External"/><Relationship Id="rId328" Type="http://schemas.openxmlformats.org/officeDocument/2006/relationships/hyperlink" Target="https://kakaku.com/item/K0001387118/" TargetMode="External"/><Relationship Id="rId535" Type="http://schemas.openxmlformats.org/officeDocument/2006/relationships/hyperlink" Target="https://kakaku.com/item/K0000897105/" TargetMode="External"/><Relationship Id="rId742" Type="http://schemas.openxmlformats.org/officeDocument/2006/relationships/hyperlink" Target="https://kakaku.com/item/K0001289502/" TargetMode="External"/><Relationship Id="rId174" Type="http://schemas.openxmlformats.org/officeDocument/2006/relationships/hyperlink" Target="https://kakaku.com/item/K0001283628/" TargetMode="External"/><Relationship Id="rId381" Type="http://schemas.openxmlformats.org/officeDocument/2006/relationships/hyperlink" Target="https://www.qoo10.jp/g/945488292" TargetMode="External"/><Relationship Id="rId602" Type="http://schemas.openxmlformats.org/officeDocument/2006/relationships/hyperlink" Target="https://kakaku.com/item/K0000339703/" TargetMode="External"/><Relationship Id="rId241" Type="http://schemas.openxmlformats.org/officeDocument/2006/relationships/hyperlink" Target="https://kakaku.com/item/K0001421044/" TargetMode="External"/><Relationship Id="rId479" Type="http://schemas.openxmlformats.org/officeDocument/2006/relationships/hyperlink" Target="https://kakaku.com/item/K0001122175/" TargetMode="External"/><Relationship Id="rId686" Type="http://schemas.openxmlformats.org/officeDocument/2006/relationships/hyperlink" Target="https://kakaku.com/item/K0001145431/" TargetMode="External"/><Relationship Id="rId893" Type="http://schemas.openxmlformats.org/officeDocument/2006/relationships/hyperlink" Target="https://www.qoo10.jp/g/1074476460" TargetMode="External"/><Relationship Id="rId907" Type="http://schemas.openxmlformats.org/officeDocument/2006/relationships/hyperlink" Target="https://kakaku.com/item/K0000836733/" TargetMode="External"/><Relationship Id="rId36" Type="http://schemas.openxmlformats.org/officeDocument/2006/relationships/hyperlink" Target="https://kakaku.com/item/K0001421040/" TargetMode="External"/><Relationship Id="rId339" Type="http://schemas.openxmlformats.org/officeDocument/2006/relationships/hyperlink" Target="https://kakaku.com/item/K0001226152/" TargetMode="External"/><Relationship Id="rId546" Type="http://schemas.openxmlformats.org/officeDocument/2006/relationships/hyperlink" Target="https://kakaku.com/item/K0000897130/" TargetMode="External"/><Relationship Id="rId753" Type="http://schemas.openxmlformats.org/officeDocument/2006/relationships/hyperlink" Target="https://kakaku.com/item/K0001226013/" TargetMode="External"/><Relationship Id="rId101" Type="http://schemas.openxmlformats.org/officeDocument/2006/relationships/hyperlink" Target="https://www.qoo10.jp/g/977382934" TargetMode="External"/><Relationship Id="rId185" Type="http://schemas.openxmlformats.org/officeDocument/2006/relationships/hyperlink" Target="https://www.qoo10.jp/g/994380910" TargetMode="External"/><Relationship Id="rId406" Type="http://schemas.openxmlformats.org/officeDocument/2006/relationships/hyperlink" Target="https://kakaku.com/item/K0001277735/" TargetMode="External"/><Relationship Id="rId392" Type="http://schemas.openxmlformats.org/officeDocument/2006/relationships/hyperlink" Target="https://www.qoo10.jp/g/1070967500" TargetMode="External"/><Relationship Id="rId613" Type="http://schemas.openxmlformats.org/officeDocument/2006/relationships/hyperlink" Target="https://kakaku.com/item/K0000732219/" TargetMode="External"/><Relationship Id="rId697" Type="http://schemas.openxmlformats.org/officeDocument/2006/relationships/hyperlink" Target="https://kakaku.com/item/K0001020986/" TargetMode="External"/><Relationship Id="rId820" Type="http://schemas.openxmlformats.org/officeDocument/2006/relationships/hyperlink" Target="https://kakaku.com/item/K0001330611/" TargetMode="External"/><Relationship Id="rId918" Type="http://schemas.openxmlformats.org/officeDocument/2006/relationships/hyperlink" Target="https://www.qoo10.jp/g/1074476324" TargetMode="External"/><Relationship Id="rId252" Type="http://schemas.openxmlformats.org/officeDocument/2006/relationships/hyperlink" Target="https://kakaku.com/item/K0001423295/" TargetMode="External"/><Relationship Id="rId47" Type="http://schemas.openxmlformats.org/officeDocument/2006/relationships/hyperlink" Target="https://www.qoo10.jp/g/996628200" TargetMode="External"/><Relationship Id="rId112" Type="http://schemas.openxmlformats.org/officeDocument/2006/relationships/hyperlink" Target="https://www.qoo10.jp/g/951079074" TargetMode="External"/><Relationship Id="rId557" Type="http://schemas.openxmlformats.org/officeDocument/2006/relationships/hyperlink" Target="https://kakaku.com/item/K0000897139/" TargetMode="External"/><Relationship Id="rId764" Type="http://schemas.openxmlformats.org/officeDocument/2006/relationships/hyperlink" Target="https://kakaku.com/item/K0001226006/" TargetMode="External"/><Relationship Id="rId196" Type="http://schemas.openxmlformats.org/officeDocument/2006/relationships/hyperlink" Target="https://www.qoo10.jp/g/715616395" TargetMode="External"/><Relationship Id="rId417" Type="http://schemas.openxmlformats.org/officeDocument/2006/relationships/hyperlink" Target="https://kakaku.com/item/K0000947501/" TargetMode="External"/><Relationship Id="rId624" Type="http://schemas.openxmlformats.org/officeDocument/2006/relationships/hyperlink" Target="https://kakaku.com/item/K0000732237/" TargetMode="External"/><Relationship Id="rId831" Type="http://schemas.openxmlformats.org/officeDocument/2006/relationships/hyperlink" Target="https://kakaku.com/item/K0000731666/" TargetMode="External"/><Relationship Id="rId263" Type="http://schemas.openxmlformats.org/officeDocument/2006/relationships/hyperlink" Target="https://kakaku.com/item/K0001370748/" TargetMode="External"/><Relationship Id="rId470" Type="http://schemas.openxmlformats.org/officeDocument/2006/relationships/hyperlink" Target="https://kakaku.com/item/K0001371391/" TargetMode="External"/><Relationship Id="rId929" Type="http://schemas.openxmlformats.org/officeDocument/2006/relationships/hyperlink" Target="https://www.qoo10.jp/g/1074476216" TargetMode="External"/><Relationship Id="rId58" Type="http://schemas.openxmlformats.org/officeDocument/2006/relationships/hyperlink" Target="https://www.qoo10.jp/g/987327443" TargetMode="External"/><Relationship Id="rId123" Type="http://schemas.openxmlformats.org/officeDocument/2006/relationships/hyperlink" Target="https://www.qoo10.jp/g/933147382" TargetMode="External"/><Relationship Id="rId330" Type="http://schemas.openxmlformats.org/officeDocument/2006/relationships/hyperlink" Target="https://kakaku.com/item/K0001231879/" TargetMode="External"/><Relationship Id="rId568" Type="http://schemas.openxmlformats.org/officeDocument/2006/relationships/hyperlink" Target="https://kakaku.com/item/K0001330584/" TargetMode="External"/><Relationship Id="rId775" Type="http://schemas.openxmlformats.org/officeDocument/2006/relationships/hyperlink" Target="https://kakaku.com/item/K0001025409/" TargetMode="External"/><Relationship Id="rId428" Type="http://schemas.openxmlformats.org/officeDocument/2006/relationships/hyperlink" Target="https://kakaku.com/item/K0001122202/" TargetMode="External"/><Relationship Id="rId635" Type="http://schemas.openxmlformats.org/officeDocument/2006/relationships/hyperlink" Target="https://kakaku.com/item/K0001332091/" TargetMode="External"/><Relationship Id="rId842" Type="http://schemas.openxmlformats.org/officeDocument/2006/relationships/hyperlink" Target="https://www.qoo10.jp/g/1074476315" TargetMode="External"/><Relationship Id="rId274" Type="http://schemas.openxmlformats.org/officeDocument/2006/relationships/hyperlink" Target="https://kakaku.com/item/K0001529337/" TargetMode="External"/><Relationship Id="rId481" Type="http://schemas.openxmlformats.org/officeDocument/2006/relationships/hyperlink" Target="https://kakaku.com/item/K0001225143/" TargetMode="External"/><Relationship Id="rId702" Type="http://schemas.openxmlformats.org/officeDocument/2006/relationships/hyperlink" Target="https://www.qoo10.jp/g/1053770763" TargetMode="External"/><Relationship Id="rId69" Type="http://schemas.openxmlformats.org/officeDocument/2006/relationships/hyperlink" Target="https://www.qoo10.jp/g/1051536516" TargetMode="External"/><Relationship Id="rId134" Type="http://schemas.openxmlformats.org/officeDocument/2006/relationships/hyperlink" Target="https://kakaku.com/item/K0000945924/" TargetMode="External"/><Relationship Id="rId579" Type="http://schemas.openxmlformats.org/officeDocument/2006/relationships/hyperlink" Target="https://kakaku.com/item/K0001330608/" TargetMode="External"/><Relationship Id="rId786" Type="http://schemas.openxmlformats.org/officeDocument/2006/relationships/hyperlink" Target="https://www.qoo10.jp/g/1033245417" TargetMode="External"/><Relationship Id="rId341" Type="http://schemas.openxmlformats.org/officeDocument/2006/relationships/hyperlink" Target="https://kakaku.com/item/K0001163259/" TargetMode="External"/><Relationship Id="rId439" Type="http://schemas.openxmlformats.org/officeDocument/2006/relationships/hyperlink" Target="https://kakaku.com/item/K0000731668/" TargetMode="External"/><Relationship Id="rId646" Type="http://schemas.openxmlformats.org/officeDocument/2006/relationships/hyperlink" Target="https://kakaku.com/item/K0001332084/" TargetMode="External"/><Relationship Id="rId201" Type="http://schemas.openxmlformats.org/officeDocument/2006/relationships/hyperlink" Target="https://www.qoo10.jp/g/1024467984" TargetMode="External"/><Relationship Id="rId285" Type="http://schemas.openxmlformats.org/officeDocument/2006/relationships/hyperlink" Target="https://kakaku.com/item/K0001421794/" TargetMode="External"/><Relationship Id="rId506" Type="http://schemas.openxmlformats.org/officeDocument/2006/relationships/hyperlink" Target="https://kakaku.com/item/K0000333318/" TargetMode="External"/><Relationship Id="rId853" Type="http://schemas.openxmlformats.org/officeDocument/2006/relationships/hyperlink" Target="https://www.qoo10.jp/g/1074476338" TargetMode="External"/><Relationship Id="rId492" Type="http://schemas.openxmlformats.org/officeDocument/2006/relationships/hyperlink" Target="https://kakaku.com/item/K0001569196/" TargetMode="External"/><Relationship Id="rId713" Type="http://schemas.openxmlformats.org/officeDocument/2006/relationships/hyperlink" Target="https://kakaku.com/item/K0000612182/" TargetMode="External"/><Relationship Id="rId797" Type="http://schemas.openxmlformats.org/officeDocument/2006/relationships/hyperlink" Target="https://kakaku.com/item/K0001118852/" TargetMode="External"/><Relationship Id="rId920" Type="http://schemas.openxmlformats.org/officeDocument/2006/relationships/hyperlink" Target="https://www.qoo10.jp/g/1074476669" TargetMode="External"/><Relationship Id="rId145" Type="http://schemas.openxmlformats.org/officeDocument/2006/relationships/hyperlink" Target="https://kakaku.com/item/K0001370732/" TargetMode="External"/><Relationship Id="rId352" Type="http://schemas.openxmlformats.org/officeDocument/2006/relationships/hyperlink" Target="https://www.qoo10.jp/g/1074475761" TargetMode="External"/><Relationship Id="rId212" Type="http://schemas.openxmlformats.org/officeDocument/2006/relationships/hyperlink" Target="https://www.qoo10.jp/g/986905013" TargetMode="External"/><Relationship Id="rId657" Type="http://schemas.openxmlformats.org/officeDocument/2006/relationships/hyperlink" Target="https://kakaku.com/item/K0001332121/" TargetMode="External"/><Relationship Id="rId864" Type="http://schemas.openxmlformats.org/officeDocument/2006/relationships/hyperlink" Target="https://kakaku.com/item/K0001277738/" TargetMode="External"/><Relationship Id="rId296" Type="http://schemas.openxmlformats.org/officeDocument/2006/relationships/hyperlink" Target="https://kakaku.com/item/K0001283630/" TargetMode="External"/><Relationship Id="rId517" Type="http://schemas.openxmlformats.org/officeDocument/2006/relationships/hyperlink" Target="https://kakaku.com/item/K0000897127/" TargetMode="External"/><Relationship Id="rId724" Type="http://schemas.openxmlformats.org/officeDocument/2006/relationships/hyperlink" Target="https://kakaku.com/item/K0000930319/" TargetMode="External"/><Relationship Id="rId931" Type="http://schemas.openxmlformats.org/officeDocument/2006/relationships/hyperlink" Target="https://www.qoo10.jp/g/1074475798" TargetMode="External"/><Relationship Id="rId60" Type="http://schemas.openxmlformats.org/officeDocument/2006/relationships/hyperlink" Target="https://www.qoo10.jp/g/996628203" TargetMode="External"/><Relationship Id="rId156" Type="http://schemas.openxmlformats.org/officeDocument/2006/relationships/hyperlink" Target="https://www.qoo10.jp/g/1002006056" TargetMode="External"/><Relationship Id="rId363" Type="http://schemas.openxmlformats.org/officeDocument/2006/relationships/hyperlink" Target="https://kakaku.com/item/K0001277761/" TargetMode="External"/><Relationship Id="rId570" Type="http://schemas.openxmlformats.org/officeDocument/2006/relationships/hyperlink" Target="https://kakaku.com/item/K0001330582/" TargetMode="External"/><Relationship Id="rId223" Type="http://schemas.openxmlformats.org/officeDocument/2006/relationships/hyperlink" Target="https://kakaku.com/item/K0001421038/" TargetMode="External"/><Relationship Id="rId430" Type="http://schemas.openxmlformats.org/officeDocument/2006/relationships/hyperlink" Target="https://kakaku.com/item/K0000836046/" TargetMode="External"/><Relationship Id="rId668" Type="http://schemas.openxmlformats.org/officeDocument/2006/relationships/hyperlink" Target="https://kakaku.com/item/K0001332076/" TargetMode="External"/><Relationship Id="rId875" Type="http://schemas.openxmlformats.org/officeDocument/2006/relationships/hyperlink" Target="https://www.qoo10.jp/g/" TargetMode="External"/><Relationship Id="rId18" Type="http://schemas.openxmlformats.org/officeDocument/2006/relationships/hyperlink" Target="https://kakaku.com/item/K0001277740/" TargetMode="External"/><Relationship Id="rId528" Type="http://schemas.openxmlformats.org/officeDocument/2006/relationships/hyperlink" Target="https://kakaku.com/item/K0001421416/" TargetMode="External"/><Relationship Id="rId735" Type="http://schemas.openxmlformats.org/officeDocument/2006/relationships/hyperlink" Target="https://www.qoo10.jp/g/1053770764" TargetMode="External"/><Relationship Id="rId942" Type="http://schemas.openxmlformats.org/officeDocument/2006/relationships/hyperlink" Target="https://www.qoo10.jp/g/1074475843" TargetMode="External"/><Relationship Id="rId167" Type="http://schemas.openxmlformats.org/officeDocument/2006/relationships/hyperlink" Target="https://kakaku.com/item/K0001226163/" TargetMode="External"/><Relationship Id="rId374" Type="http://schemas.openxmlformats.org/officeDocument/2006/relationships/hyperlink" Target="https://www.qoo10.jp/g/1074475948" TargetMode="External"/><Relationship Id="rId581" Type="http://schemas.openxmlformats.org/officeDocument/2006/relationships/hyperlink" Target="https://kakaku.com/item/K0001330604/" TargetMode="External"/><Relationship Id="rId71" Type="http://schemas.openxmlformats.org/officeDocument/2006/relationships/hyperlink" Target="https://www.qoo10.jp/g/994380912" TargetMode="External"/><Relationship Id="rId234" Type="http://schemas.openxmlformats.org/officeDocument/2006/relationships/hyperlink" Target="https://kakaku.com/item/K0001421031/" TargetMode="External"/><Relationship Id="rId679" Type="http://schemas.openxmlformats.org/officeDocument/2006/relationships/hyperlink" Target="https://kakaku.com/item/K0001145908/" TargetMode="External"/><Relationship Id="rId802" Type="http://schemas.openxmlformats.org/officeDocument/2006/relationships/hyperlink" Target="https://kakaku.com/item/K0000871754/" TargetMode="External"/><Relationship Id="rId886" Type="http://schemas.openxmlformats.org/officeDocument/2006/relationships/hyperlink" Target="https://kakaku.com/item/K0001421014/" TargetMode="External"/><Relationship Id="rId2" Type="http://schemas.openxmlformats.org/officeDocument/2006/relationships/hyperlink" Target="https://kakaku.com/item/K0001590015/" TargetMode="External"/><Relationship Id="rId29" Type="http://schemas.openxmlformats.org/officeDocument/2006/relationships/hyperlink" Target="https://kakaku.com/item/K0001226149/" TargetMode="External"/><Relationship Id="rId441" Type="http://schemas.openxmlformats.org/officeDocument/2006/relationships/hyperlink" Target="https://kakaku.com/item/K0000836047/" TargetMode="External"/><Relationship Id="rId539" Type="http://schemas.openxmlformats.org/officeDocument/2006/relationships/hyperlink" Target="https://kakaku.com/item/K0000897117/" TargetMode="External"/><Relationship Id="rId746" Type="http://schemas.openxmlformats.org/officeDocument/2006/relationships/hyperlink" Target="https://www.qoo10.jp/g/1074476266" TargetMode="External"/><Relationship Id="rId178" Type="http://schemas.openxmlformats.org/officeDocument/2006/relationships/hyperlink" Target="https://kakaku.com/item/K0001387120/" TargetMode="External"/><Relationship Id="rId301" Type="http://schemas.openxmlformats.org/officeDocument/2006/relationships/hyperlink" Target="https://kakaku.com/item/K0001461552/" TargetMode="External"/><Relationship Id="rId953" Type="http://schemas.openxmlformats.org/officeDocument/2006/relationships/hyperlink" Target="https://www.qoo10.jp/g/1074475972" TargetMode="External"/><Relationship Id="rId82" Type="http://schemas.openxmlformats.org/officeDocument/2006/relationships/hyperlink" Target="https://www.qoo10.jp/g/1051449269" TargetMode="External"/><Relationship Id="rId385" Type="http://schemas.openxmlformats.org/officeDocument/2006/relationships/hyperlink" Target="https://kakaku.com/item/K0001529336/" TargetMode="External"/><Relationship Id="rId592" Type="http://schemas.openxmlformats.org/officeDocument/2006/relationships/hyperlink" Target="https://kakaku.com/item/K0000333334/" TargetMode="External"/><Relationship Id="rId606" Type="http://schemas.openxmlformats.org/officeDocument/2006/relationships/hyperlink" Target="https://kakaku.com/item/K0000732199/" TargetMode="External"/><Relationship Id="rId813" Type="http://schemas.openxmlformats.org/officeDocument/2006/relationships/hyperlink" Target="https://www.qoo10.jp/g/1074475994" TargetMode="External"/><Relationship Id="rId245" Type="http://schemas.openxmlformats.org/officeDocument/2006/relationships/hyperlink" Target="https://kakaku.com/item/K0001340089/" TargetMode="External"/><Relationship Id="rId452" Type="http://schemas.openxmlformats.org/officeDocument/2006/relationships/hyperlink" Target="https://kakaku.com/item/K0001326355/" TargetMode="External"/><Relationship Id="rId897" Type="http://schemas.openxmlformats.org/officeDocument/2006/relationships/hyperlink" Target="https://www.qoo10.jp/g/1074476456" TargetMode="External"/><Relationship Id="rId105" Type="http://schemas.openxmlformats.org/officeDocument/2006/relationships/hyperlink" Target="https://www.qoo10.jp/g/1021771535" TargetMode="External"/><Relationship Id="rId312" Type="http://schemas.openxmlformats.org/officeDocument/2006/relationships/hyperlink" Target="https://kakaku.com/item/K0001387095/" TargetMode="External"/><Relationship Id="rId757" Type="http://schemas.openxmlformats.org/officeDocument/2006/relationships/hyperlink" Target="https://kakaku.com/item/K0001356181/" TargetMode="External"/><Relationship Id="rId93" Type="http://schemas.openxmlformats.org/officeDocument/2006/relationships/hyperlink" Target="https://www.qoo10.jp/g/842672573" TargetMode="External"/><Relationship Id="rId189" Type="http://schemas.openxmlformats.org/officeDocument/2006/relationships/hyperlink" Target="https://www.qoo10.jp/g/1021900368" TargetMode="External"/><Relationship Id="rId396" Type="http://schemas.openxmlformats.org/officeDocument/2006/relationships/hyperlink" Target="https://kakaku.com/item/K0001461545/" TargetMode="External"/><Relationship Id="rId617" Type="http://schemas.openxmlformats.org/officeDocument/2006/relationships/hyperlink" Target="https://kakaku.com/item/K0000732229/" TargetMode="External"/><Relationship Id="rId824" Type="http://schemas.openxmlformats.org/officeDocument/2006/relationships/hyperlink" Target="https://kakaku.com/item/K0001330605/" TargetMode="External"/><Relationship Id="rId256" Type="http://schemas.openxmlformats.org/officeDocument/2006/relationships/hyperlink" Target="https://kakaku.com/item/K0000947479/" TargetMode="External"/><Relationship Id="rId463" Type="http://schemas.openxmlformats.org/officeDocument/2006/relationships/hyperlink" Target="https://kakaku.com/item/K0001371382/" TargetMode="External"/><Relationship Id="rId670" Type="http://schemas.openxmlformats.org/officeDocument/2006/relationships/hyperlink" Target="https://kakaku.com/item/K0001020973/" TargetMode="External"/><Relationship Id="rId116" Type="http://schemas.openxmlformats.org/officeDocument/2006/relationships/hyperlink" Target="https://www.qoo10.jp/g/965001919" TargetMode="External"/><Relationship Id="rId323" Type="http://schemas.openxmlformats.org/officeDocument/2006/relationships/hyperlink" Target="https://kakaku.com/item/K0001387088/" TargetMode="External"/><Relationship Id="rId530" Type="http://schemas.openxmlformats.org/officeDocument/2006/relationships/hyperlink" Target="https://kakaku.com/item/K0000897108/" TargetMode="External"/><Relationship Id="rId768" Type="http://schemas.openxmlformats.org/officeDocument/2006/relationships/hyperlink" Target="https://www.qoo10.jp/g/1074475758" TargetMode="External"/><Relationship Id="rId20" Type="http://schemas.openxmlformats.org/officeDocument/2006/relationships/hyperlink" Target="https://kakaku.com/item/K0001461555/" TargetMode="External"/><Relationship Id="rId628" Type="http://schemas.openxmlformats.org/officeDocument/2006/relationships/hyperlink" Target="https://kakaku.com/item/K0000732238/" TargetMode="External"/><Relationship Id="rId835" Type="http://schemas.openxmlformats.org/officeDocument/2006/relationships/hyperlink" Target="https://kakaku.com/item/K0001122179/" TargetMode="External"/><Relationship Id="rId267" Type="http://schemas.openxmlformats.org/officeDocument/2006/relationships/hyperlink" Target="https://kakaku.com/item/K0001424185/" TargetMode="External"/><Relationship Id="rId474" Type="http://schemas.openxmlformats.org/officeDocument/2006/relationships/hyperlink" Target="https://kakaku.com/item/K0001493532/" TargetMode="External"/><Relationship Id="rId127" Type="http://schemas.openxmlformats.org/officeDocument/2006/relationships/hyperlink" Target="https://www.qoo10.jp/g/1021900371" TargetMode="External"/><Relationship Id="rId681" Type="http://schemas.openxmlformats.org/officeDocument/2006/relationships/hyperlink" Target="https://kakaku.com/item/K0001020982/" TargetMode="External"/><Relationship Id="rId779" Type="http://schemas.openxmlformats.org/officeDocument/2006/relationships/hyperlink" Target="https://www.qoo10.jp/g/861176552" TargetMode="External"/><Relationship Id="rId902" Type="http://schemas.openxmlformats.org/officeDocument/2006/relationships/hyperlink" Target="https://www.qoo10.jp/g/1074475816" TargetMode="External"/><Relationship Id="rId31" Type="http://schemas.openxmlformats.org/officeDocument/2006/relationships/hyperlink" Target="https://kakaku.com/item/K0001387074/" TargetMode="External"/><Relationship Id="rId334" Type="http://schemas.openxmlformats.org/officeDocument/2006/relationships/hyperlink" Target="https://kakaku.com/item/K0001226156/" TargetMode="External"/><Relationship Id="rId541" Type="http://schemas.openxmlformats.org/officeDocument/2006/relationships/hyperlink" Target="https://kakaku.com/item/K0001421418/" TargetMode="External"/><Relationship Id="rId639" Type="http://schemas.openxmlformats.org/officeDocument/2006/relationships/hyperlink" Target="https://kakaku.com/item/K0001332109/" TargetMode="External"/><Relationship Id="rId180" Type="http://schemas.openxmlformats.org/officeDocument/2006/relationships/hyperlink" Target="https://kakaku.com/item/K0001516000/" TargetMode="External"/><Relationship Id="rId278" Type="http://schemas.openxmlformats.org/officeDocument/2006/relationships/hyperlink" Target="https://kakaku.com/item/K0001421809/" TargetMode="External"/><Relationship Id="rId401" Type="http://schemas.openxmlformats.org/officeDocument/2006/relationships/hyperlink" Target="https://kakaku.com/item/K0001277770/" TargetMode="External"/><Relationship Id="rId846" Type="http://schemas.openxmlformats.org/officeDocument/2006/relationships/hyperlink" Target="https://www.qoo10.jp/g/1074476385" TargetMode="External"/><Relationship Id="rId485" Type="http://schemas.openxmlformats.org/officeDocument/2006/relationships/hyperlink" Target="https://kakaku.com/item/K0001225150/" TargetMode="External"/><Relationship Id="rId692" Type="http://schemas.openxmlformats.org/officeDocument/2006/relationships/hyperlink" Target="https://kakaku.com/item/K0001145418/" TargetMode="External"/><Relationship Id="rId706" Type="http://schemas.openxmlformats.org/officeDocument/2006/relationships/hyperlink" Target="https://www.qoo10.jp/g/1053770762" TargetMode="External"/><Relationship Id="rId913" Type="http://schemas.openxmlformats.org/officeDocument/2006/relationships/hyperlink" Target="https://kakaku.com/item/K0001529341/" TargetMode="External"/><Relationship Id="rId42" Type="http://schemas.openxmlformats.org/officeDocument/2006/relationships/hyperlink" Target="https://www.qoo10.jp/g/986905016" TargetMode="External"/><Relationship Id="rId138" Type="http://schemas.openxmlformats.org/officeDocument/2006/relationships/hyperlink" Target="https://www.qoo10.jp/g/994380916" TargetMode="External"/><Relationship Id="rId345" Type="http://schemas.openxmlformats.org/officeDocument/2006/relationships/hyperlink" Target="https://kakaku.com/item/K0001277767/" TargetMode="External"/><Relationship Id="rId552" Type="http://schemas.openxmlformats.org/officeDocument/2006/relationships/hyperlink" Target="https://kakaku.com/item/K0000897122/" TargetMode="External"/><Relationship Id="rId191" Type="http://schemas.openxmlformats.org/officeDocument/2006/relationships/hyperlink" Target="https://www.qoo10.jp/g/986905003" TargetMode="External"/><Relationship Id="rId205" Type="http://schemas.openxmlformats.org/officeDocument/2006/relationships/hyperlink" Target="https://www.qoo10.jp/g/998500839" TargetMode="External"/><Relationship Id="rId412" Type="http://schemas.openxmlformats.org/officeDocument/2006/relationships/hyperlink" Target="https://kakaku.com/item/K0001461530/" TargetMode="External"/><Relationship Id="rId857" Type="http://schemas.openxmlformats.org/officeDocument/2006/relationships/hyperlink" Target="https://www.qoo10.jp/g/1074476461" TargetMode="External"/><Relationship Id="rId289" Type="http://schemas.openxmlformats.org/officeDocument/2006/relationships/hyperlink" Target="https://kakaku.com/item/K0001064830/" TargetMode="External"/><Relationship Id="rId496" Type="http://schemas.openxmlformats.org/officeDocument/2006/relationships/hyperlink" Target="https://kakaku.com/item/K0001374049/" TargetMode="External"/><Relationship Id="rId717" Type="http://schemas.openxmlformats.org/officeDocument/2006/relationships/hyperlink" Target="https://kakaku.com/item/K0000612177/" TargetMode="External"/><Relationship Id="rId924" Type="http://schemas.openxmlformats.org/officeDocument/2006/relationships/hyperlink" Target="https://www.qoo10.jp/g/1074476371" TargetMode="External"/><Relationship Id="rId53" Type="http://schemas.openxmlformats.org/officeDocument/2006/relationships/hyperlink" Target="https://www.qoo10.jp/g/624039087" TargetMode="External"/><Relationship Id="rId149" Type="http://schemas.openxmlformats.org/officeDocument/2006/relationships/hyperlink" Target="https://www.qoo10.jp/g/986921896" TargetMode="External"/><Relationship Id="rId356" Type="http://schemas.openxmlformats.org/officeDocument/2006/relationships/hyperlink" Target="https://kakaku.com/item/K0001277783/" TargetMode="External"/><Relationship Id="rId563" Type="http://schemas.openxmlformats.org/officeDocument/2006/relationships/hyperlink" Target="https://kakaku.com/item/K0000897143/" TargetMode="External"/><Relationship Id="rId770" Type="http://schemas.openxmlformats.org/officeDocument/2006/relationships/hyperlink" Target="https://kakaku.com/item/K0001356188/" TargetMode="External"/><Relationship Id="rId216" Type="http://schemas.openxmlformats.org/officeDocument/2006/relationships/hyperlink" Target="https://kakaku.com/item/K0000945903/" TargetMode="External"/><Relationship Id="rId423" Type="http://schemas.openxmlformats.org/officeDocument/2006/relationships/hyperlink" Target="https://kakaku.com/item/K0001509436/" TargetMode="External"/><Relationship Id="rId868" Type="http://schemas.openxmlformats.org/officeDocument/2006/relationships/hyperlink" Target="https://www.qoo10.jp/g/1076493705" TargetMode="External"/><Relationship Id="rId630" Type="http://schemas.openxmlformats.org/officeDocument/2006/relationships/hyperlink" Target="https://kakaku.com/item/K0000897132" TargetMode="External"/><Relationship Id="rId728" Type="http://schemas.openxmlformats.org/officeDocument/2006/relationships/hyperlink" Target="https://www.qoo10.jp/g/1065244208" TargetMode="External"/><Relationship Id="rId935" Type="http://schemas.openxmlformats.org/officeDocument/2006/relationships/hyperlink" Target="https://www.qoo10.jp/g/1074476172" TargetMode="External"/><Relationship Id="rId64" Type="http://schemas.openxmlformats.org/officeDocument/2006/relationships/hyperlink" Target="https://www.qoo10.jp/g/1035613805" TargetMode="External"/><Relationship Id="rId367" Type="http://schemas.openxmlformats.org/officeDocument/2006/relationships/hyperlink" Target="https://www.qoo10.jp/g/1033521917" TargetMode="External"/><Relationship Id="rId574" Type="http://schemas.openxmlformats.org/officeDocument/2006/relationships/hyperlink" Target="https://kakaku.com/item/K0001330587/" TargetMode="External"/><Relationship Id="rId227" Type="http://schemas.openxmlformats.org/officeDocument/2006/relationships/hyperlink" Target="https://kakaku.com/item/K0001421019/" TargetMode="External"/><Relationship Id="rId781" Type="http://schemas.openxmlformats.org/officeDocument/2006/relationships/hyperlink" Target="https://www.qoo10.jp/g/861176554" TargetMode="External"/><Relationship Id="rId879" Type="http://schemas.openxmlformats.org/officeDocument/2006/relationships/hyperlink" Target="https://www.qoo10.jp/g/1074476510" TargetMode="External"/><Relationship Id="rId434" Type="http://schemas.openxmlformats.org/officeDocument/2006/relationships/hyperlink" Target="https://www.qoo10.jp/g/1074476724" TargetMode="External"/><Relationship Id="rId641" Type="http://schemas.openxmlformats.org/officeDocument/2006/relationships/hyperlink" Target="https://kakaku.com/item/K0001332097/" TargetMode="External"/><Relationship Id="rId739" Type="http://schemas.openxmlformats.org/officeDocument/2006/relationships/hyperlink" Target="https://kakaku.com/item/K0001289505/" TargetMode="External"/><Relationship Id="rId280" Type="http://schemas.openxmlformats.org/officeDocument/2006/relationships/hyperlink" Target="https://kakaku.com/item/K0001421797/" TargetMode="External"/><Relationship Id="rId501" Type="http://schemas.openxmlformats.org/officeDocument/2006/relationships/hyperlink" Target="https://kakaku.com/item/K0000333338/" TargetMode="External"/><Relationship Id="rId946" Type="http://schemas.openxmlformats.org/officeDocument/2006/relationships/hyperlink" Target="https://www.qoo10.jp/g/1074476401" TargetMode="External"/><Relationship Id="rId75" Type="http://schemas.openxmlformats.org/officeDocument/2006/relationships/hyperlink" Target="https://www.qoo10.jp/g/976550182" TargetMode="External"/><Relationship Id="rId140" Type="http://schemas.openxmlformats.org/officeDocument/2006/relationships/hyperlink" Target="https://www.qoo10.jp/g/750958960" TargetMode="External"/><Relationship Id="rId378" Type="http://schemas.openxmlformats.org/officeDocument/2006/relationships/hyperlink" Target="https://www.qoo10.jp/g/1033521919" TargetMode="External"/><Relationship Id="rId585" Type="http://schemas.openxmlformats.org/officeDocument/2006/relationships/hyperlink" Target="https://kakaku.com/item/K0000524200/" TargetMode="External"/><Relationship Id="rId792" Type="http://schemas.openxmlformats.org/officeDocument/2006/relationships/hyperlink" Target="https://kakaku.com/item/K0001226005/" TargetMode="External"/><Relationship Id="rId806" Type="http://schemas.openxmlformats.org/officeDocument/2006/relationships/hyperlink" Target="https://www.qoo10.jp/g/861176553" TargetMode="External"/><Relationship Id="rId6" Type="http://schemas.openxmlformats.org/officeDocument/2006/relationships/hyperlink" Target="https://kakaku.com/item/K0001231833/" TargetMode="External"/><Relationship Id="rId238" Type="http://schemas.openxmlformats.org/officeDocument/2006/relationships/hyperlink" Target="https://kakaku.com/item/K0001421046/" TargetMode="External"/><Relationship Id="rId445" Type="http://schemas.openxmlformats.org/officeDocument/2006/relationships/hyperlink" Target="https://kakaku.com/item/K0001225147/" TargetMode="External"/><Relationship Id="rId652" Type="http://schemas.openxmlformats.org/officeDocument/2006/relationships/hyperlink" Target="https://kakaku.com/item/K0001332143/" TargetMode="External"/><Relationship Id="rId291" Type="http://schemas.openxmlformats.org/officeDocument/2006/relationships/hyperlink" Target="https://kakaku.com/item/K0001126508/" TargetMode="External"/><Relationship Id="rId305" Type="http://schemas.openxmlformats.org/officeDocument/2006/relationships/hyperlink" Target="https://kakaku.com/item/K0001387080/" TargetMode="External"/><Relationship Id="rId512" Type="http://schemas.openxmlformats.org/officeDocument/2006/relationships/hyperlink" Target="https://kakaku.com/item/K0000339702/" TargetMode="External"/><Relationship Id="rId86" Type="http://schemas.openxmlformats.org/officeDocument/2006/relationships/hyperlink" Target="https://www.qoo10.jp/g/750958953" TargetMode="External"/><Relationship Id="rId151" Type="http://schemas.openxmlformats.org/officeDocument/2006/relationships/hyperlink" Target="https://www.qoo10.jp/g/1010361836" TargetMode="External"/><Relationship Id="rId389" Type="http://schemas.openxmlformats.org/officeDocument/2006/relationships/hyperlink" Target="https://kakaku.com/item/K0001387098/" TargetMode="External"/><Relationship Id="rId596" Type="http://schemas.openxmlformats.org/officeDocument/2006/relationships/hyperlink" Target="https://kakaku.com/item/K0000333322/" TargetMode="External"/><Relationship Id="rId817" Type="http://schemas.openxmlformats.org/officeDocument/2006/relationships/hyperlink" Target="https://kakaku.com/item/K0000731667/" TargetMode="External"/><Relationship Id="rId249" Type="http://schemas.openxmlformats.org/officeDocument/2006/relationships/hyperlink" Target="https://kakaku.com/item/K0001176910/" TargetMode="External"/><Relationship Id="rId456" Type="http://schemas.openxmlformats.org/officeDocument/2006/relationships/hyperlink" Target="https://www.qoo10.jp/g/919311986" TargetMode="External"/><Relationship Id="rId663" Type="http://schemas.openxmlformats.org/officeDocument/2006/relationships/hyperlink" Target="https://kakaku.com/item/K0001332077/" TargetMode="External"/><Relationship Id="rId870" Type="http://schemas.openxmlformats.org/officeDocument/2006/relationships/hyperlink" Target="https://www.qoo10.jp/g/1076493706" TargetMode="External"/><Relationship Id="rId13" Type="http://schemas.openxmlformats.org/officeDocument/2006/relationships/hyperlink" Target="https://kakaku.com/item/K0001421811/" TargetMode="External"/><Relationship Id="rId109" Type="http://schemas.openxmlformats.org/officeDocument/2006/relationships/hyperlink" Target="https://www.qoo10.jp/g/933147381" TargetMode="External"/><Relationship Id="rId316" Type="http://schemas.openxmlformats.org/officeDocument/2006/relationships/hyperlink" Target="https://kakaku.com/item/K0001387093/" TargetMode="External"/><Relationship Id="rId523" Type="http://schemas.openxmlformats.org/officeDocument/2006/relationships/hyperlink" Target="https://kakaku.com/item/K0001421412/" TargetMode="External"/><Relationship Id="rId97" Type="http://schemas.openxmlformats.org/officeDocument/2006/relationships/hyperlink" Target="https://www.qoo10.jp/g/1033521921" TargetMode="External"/><Relationship Id="rId730" Type="http://schemas.openxmlformats.org/officeDocument/2006/relationships/hyperlink" Target="https://kakaku.com/item/K0001472338/" TargetMode="External"/><Relationship Id="rId828" Type="http://schemas.openxmlformats.org/officeDocument/2006/relationships/hyperlink" Target="https://kakaku.com/item/K0000934787/" TargetMode="External"/><Relationship Id="rId162" Type="http://schemas.openxmlformats.org/officeDocument/2006/relationships/hyperlink" Target="https://www.qoo10.jp/g/998500842" TargetMode="External"/><Relationship Id="rId467" Type="http://schemas.openxmlformats.org/officeDocument/2006/relationships/hyperlink" Target="https://kakaku.com/item/K0001371360/" TargetMode="External"/><Relationship Id="rId674" Type="http://schemas.openxmlformats.org/officeDocument/2006/relationships/hyperlink" Target="https://kakaku.com/item/K0001520785/" TargetMode="External"/><Relationship Id="rId881" Type="http://schemas.openxmlformats.org/officeDocument/2006/relationships/hyperlink" Target="https://www.qoo10.jp/g/1074475955" TargetMode="External"/><Relationship Id="rId24" Type="http://schemas.openxmlformats.org/officeDocument/2006/relationships/hyperlink" Target="https://kakaku.com/item/K0001421029/" TargetMode="External"/><Relationship Id="rId327" Type="http://schemas.openxmlformats.org/officeDocument/2006/relationships/hyperlink" Target="https://kakaku.com/item/K0001387104/" TargetMode="External"/><Relationship Id="rId534" Type="http://schemas.openxmlformats.org/officeDocument/2006/relationships/hyperlink" Target="https://kakaku.com/item/K0000897106/" TargetMode="External"/><Relationship Id="rId741" Type="http://schemas.openxmlformats.org/officeDocument/2006/relationships/hyperlink" Target="https://www.qoo10.jp/g/1064964321" TargetMode="External"/><Relationship Id="rId839" Type="http://schemas.openxmlformats.org/officeDocument/2006/relationships/hyperlink" Target="https://kakaku.com/item/K0000731669/" TargetMode="External"/><Relationship Id="rId173" Type="http://schemas.openxmlformats.org/officeDocument/2006/relationships/hyperlink" Target="https://kakaku.com/item/K0001484649/" TargetMode="External"/><Relationship Id="rId380" Type="http://schemas.openxmlformats.org/officeDocument/2006/relationships/hyperlink" Target="https://www.qoo10.jp/g/965001928" TargetMode="External"/><Relationship Id="rId601" Type="http://schemas.openxmlformats.org/officeDocument/2006/relationships/hyperlink" Target="https://kakaku.com/item/K0000333314/" TargetMode="External"/><Relationship Id="rId240" Type="http://schemas.openxmlformats.org/officeDocument/2006/relationships/hyperlink" Target="https://kakaku.com/item/K0001421045/" TargetMode="External"/><Relationship Id="rId478" Type="http://schemas.openxmlformats.org/officeDocument/2006/relationships/hyperlink" Target="https://kakaku.com/item/K0001374026/" TargetMode="External"/><Relationship Id="rId685" Type="http://schemas.openxmlformats.org/officeDocument/2006/relationships/hyperlink" Target="https://kakaku.com/item/K0001020979/" TargetMode="External"/><Relationship Id="rId892" Type="http://schemas.openxmlformats.org/officeDocument/2006/relationships/hyperlink" Target="https://www.qoo10.jp/g/1074476193" TargetMode="External"/><Relationship Id="rId906" Type="http://schemas.openxmlformats.org/officeDocument/2006/relationships/hyperlink" Target="https://www.qoo10.jp/g/1075537432" TargetMode="External"/><Relationship Id="rId35" Type="http://schemas.openxmlformats.org/officeDocument/2006/relationships/hyperlink" Target="https://kakaku.com/item/K0001327042/" TargetMode="External"/><Relationship Id="rId100" Type="http://schemas.openxmlformats.org/officeDocument/2006/relationships/hyperlink" Target="https://www.qoo10.jp/g/1021771536" TargetMode="External"/><Relationship Id="rId338" Type="http://schemas.openxmlformats.org/officeDocument/2006/relationships/hyperlink" Target="https://kakaku.com/item/K0001226154/" TargetMode="External"/><Relationship Id="rId545" Type="http://schemas.openxmlformats.org/officeDocument/2006/relationships/hyperlink" Target="https://kakaku.com/item/K0000897111/" TargetMode="External"/><Relationship Id="rId752" Type="http://schemas.openxmlformats.org/officeDocument/2006/relationships/hyperlink" Target="https://www.qoo10.jp/g/1074476668" TargetMode="External"/><Relationship Id="rId184" Type="http://schemas.openxmlformats.org/officeDocument/2006/relationships/hyperlink" Target="https://www.qoo10.jp/g/994380911" TargetMode="External"/><Relationship Id="rId391" Type="http://schemas.openxmlformats.org/officeDocument/2006/relationships/hyperlink" Target="https://www.qoo10.jp/g/1002006057" TargetMode="External"/><Relationship Id="rId405" Type="http://schemas.openxmlformats.org/officeDocument/2006/relationships/hyperlink" Target="https://kakaku.com/item/K0001277738/" TargetMode="External"/><Relationship Id="rId612" Type="http://schemas.openxmlformats.org/officeDocument/2006/relationships/hyperlink" Target="https://kakaku.com/item/K0000732220/" TargetMode="External"/><Relationship Id="rId251" Type="http://schemas.openxmlformats.org/officeDocument/2006/relationships/hyperlink" Target="https://kakaku.com/item/K0000858767/" TargetMode="External"/><Relationship Id="rId489" Type="http://schemas.openxmlformats.org/officeDocument/2006/relationships/hyperlink" Target="https://www.qoo10.jp/g/919311992" TargetMode="External"/><Relationship Id="rId696" Type="http://schemas.openxmlformats.org/officeDocument/2006/relationships/hyperlink" Target="https://kakaku.com/item/K0001145423/" TargetMode="External"/><Relationship Id="rId917" Type="http://schemas.openxmlformats.org/officeDocument/2006/relationships/hyperlink" Target="https://www.qoo10.jp/g/1074476680" TargetMode="External"/><Relationship Id="rId46" Type="http://schemas.openxmlformats.org/officeDocument/2006/relationships/hyperlink" Target="https://www.qoo10.jp/g/1021900372" TargetMode="External"/><Relationship Id="rId349" Type="http://schemas.openxmlformats.org/officeDocument/2006/relationships/hyperlink" Target="https://www.qoo10.jp/g/1013118228" TargetMode="External"/><Relationship Id="rId556" Type="http://schemas.openxmlformats.org/officeDocument/2006/relationships/hyperlink" Target="https://kakaku.com/item/K0000897135/" TargetMode="External"/><Relationship Id="rId763" Type="http://schemas.openxmlformats.org/officeDocument/2006/relationships/hyperlink" Target="https://www.qoo10.jp/g/1074310857" TargetMode="External"/><Relationship Id="rId111" Type="http://schemas.openxmlformats.org/officeDocument/2006/relationships/hyperlink" Target="https://www.qoo10.jp/g/945488290" TargetMode="External"/><Relationship Id="rId195" Type="http://schemas.openxmlformats.org/officeDocument/2006/relationships/hyperlink" Target="https://www.qoo10.jp/g/1041425731" TargetMode="External"/><Relationship Id="rId209" Type="http://schemas.openxmlformats.org/officeDocument/2006/relationships/hyperlink" Target="https://www.qoo10.jp/g/1069363951" TargetMode="External"/><Relationship Id="rId416" Type="http://schemas.openxmlformats.org/officeDocument/2006/relationships/hyperlink" Target="https://kakaku.com/item/K0000947503/" TargetMode="External"/><Relationship Id="rId623" Type="http://schemas.openxmlformats.org/officeDocument/2006/relationships/hyperlink" Target="https://kakaku.com/item/K0000965151/" TargetMode="External"/><Relationship Id="rId830" Type="http://schemas.openxmlformats.org/officeDocument/2006/relationships/hyperlink" Target="https://kakaku.com/item/K0001374069/" TargetMode="External"/><Relationship Id="rId928" Type="http://schemas.openxmlformats.org/officeDocument/2006/relationships/hyperlink" Target="https://www.qoo10.jp/g/1074476392" TargetMode="External"/><Relationship Id="rId57" Type="http://schemas.openxmlformats.org/officeDocument/2006/relationships/hyperlink" Target="https://www.qoo10.jp/g/715616396" TargetMode="External"/><Relationship Id="rId262" Type="http://schemas.openxmlformats.org/officeDocument/2006/relationships/hyperlink" Target="https://kakaku.com/item/K0001370738/" TargetMode="External"/><Relationship Id="rId567" Type="http://schemas.openxmlformats.org/officeDocument/2006/relationships/hyperlink" Target="https://kakaku.com/item/K0001330574/" TargetMode="External"/><Relationship Id="rId122" Type="http://schemas.openxmlformats.org/officeDocument/2006/relationships/hyperlink" Target="https://www.qoo10.jp/g/933147377" TargetMode="External"/><Relationship Id="rId774" Type="http://schemas.openxmlformats.org/officeDocument/2006/relationships/hyperlink" Target="https://kakaku.com/item/K0001025405/" TargetMode="External"/><Relationship Id="rId427" Type="http://schemas.openxmlformats.org/officeDocument/2006/relationships/hyperlink" Target="https://kakaku.com/item/K0001122201/" TargetMode="External"/><Relationship Id="rId634" Type="http://schemas.openxmlformats.org/officeDocument/2006/relationships/hyperlink" Target="https://kakaku.com/item/K0001332109/" TargetMode="External"/><Relationship Id="rId841" Type="http://schemas.openxmlformats.org/officeDocument/2006/relationships/hyperlink" Target="https://www.qoo10.jp/g/1074476388" TargetMode="External"/><Relationship Id="rId273" Type="http://schemas.openxmlformats.org/officeDocument/2006/relationships/hyperlink" Target="https://kakaku.com/item/K0001421803/" TargetMode="External"/><Relationship Id="rId480" Type="http://schemas.openxmlformats.org/officeDocument/2006/relationships/hyperlink" Target="https://kakaku.com/item/K0001225138/" TargetMode="External"/><Relationship Id="rId701" Type="http://schemas.openxmlformats.org/officeDocument/2006/relationships/hyperlink" Target="https://www.qoo10.jp/g/1052812067" TargetMode="External"/><Relationship Id="rId939" Type="http://schemas.openxmlformats.org/officeDocument/2006/relationships/hyperlink" Target="https://www.qoo10.jp/g/1074475845" TargetMode="External"/><Relationship Id="rId68" Type="http://schemas.openxmlformats.org/officeDocument/2006/relationships/hyperlink" Target="https://www.qoo10.jp/g/986921895" TargetMode="External"/><Relationship Id="rId133" Type="http://schemas.openxmlformats.org/officeDocument/2006/relationships/hyperlink" Target="https://kakaku.com/item/K0001421027/" TargetMode="External"/><Relationship Id="rId340" Type="http://schemas.openxmlformats.org/officeDocument/2006/relationships/hyperlink" Target="https://kakaku.com/item/K0001226168/" TargetMode="External"/><Relationship Id="rId578" Type="http://schemas.openxmlformats.org/officeDocument/2006/relationships/hyperlink" Target="https://kakaku.com/item/K0001330594/" TargetMode="External"/><Relationship Id="rId785" Type="http://schemas.openxmlformats.org/officeDocument/2006/relationships/hyperlink" Target="https://www.qoo10.jp/g/861176546" TargetMode="External"/><Relationship Id="rId200" Type="http://schemas.openxmlformats.org/officeDocument/2006/relationships/hyperlink" Target="https://www.qoo10.jp/g/973266921" TargetMode="External"/><Relationship Id="rId438" Type="http://schemas.openxmlformats.org/officeDocument/2006/relationships/hyperlink" Target="https://kakaku.com/item/K0000836726/" TargetMode="External"/><Relationship Id="rId645" Type="http://schemas.openxmlformats.org/officeDocument/2006/relationships/hyperlink" Target="https://kakaku.com/item/K0001332102/" TargetMode="External"/><Relationship Id="rId852" Type="http://schemas.openxmlformats.org/officeDocument/2006/relationships/hyperlink" Target="https://www.qoo10.jp/g/1074476337" TargetMode="External"/><Relationship Id="rId284" Type="http://schemas.openxmlformats.org/officeDocument/2006/relationships/hyperlink" Target="https://kakaku.com/item/K0001421795/" TargetMode="External"/><Relationship Id="rId491" Type="http://schemas.openxmlformats.org/officeDocument/2006/relationships/hyperlink" Target="https://kakaku.com/item/K0001374045/" TargetMode="External"/><Relationship Id="rId505" Type="http://schemas.openxmlformats.org/officeDocument/2006/relationships/hyperlink" Target="https://kakaku.com/item/K0000333329/" TargetMode="External"/><Relationship Id="rId712" Type="http://schemas.openxmlformats.org/officeDocument/2006/relationships/hyperlink" Target="https://kakaku.com/item/K0000612158/" TargetMode="External"/><Relationship Id="rId79" Type="http://schemas.openxmlformats.org/officeDocument/2006/relationships/hyperlink" Target="https://www.qoo10.jp/g/750958961" TargetMode="External"/><Relationship Id="rId144" Type="http://schemas.openxmlformats.org/officeDocument/2006/relationships/hyperlink" Target="https://kakaku.com/item/K0000465724/" TargetMode="External"/><Relationship Id="rId589" Type="http://schemas.openxmlformats.org/officeDocument/2006/relationships/hyperlink" Target="https://kakaku.com/item/K0000333341/" TargetMode="External"/><Relationship Id="rId796" Type="http://schemas.openxmlformats.org/officeDocument/2006/relationships/hyperlink" Target="https://kakaku.com/item/K0001118857/" TargetMode="External"/><Relationship Id="rId351" Type="http://schemas.openxmlformats.org/officeDocument/2006/relationships/hyperlink" Target="https://www.qoo10.jp/g/1066652571" TargetMode="External"/><Relationship Id="rId449" Type="http://schemas.openxmlformats.org/officeDocument/2006/relationships/hyperlink" Target="https://kakaku.com/item/K0001225159/" TargetMode="External"/><Relationship Id="rId656" Type="http://schemas.openxmlformats.org/officeDocument/2006/relationships/hyperlink" Target="https://kakaku.com/item/K0001332110/" TargetMode="External"/><Relationship Id="rId863" Type="http://schemas.openxmlformats.org/officeDocument/2006/relationships/hyperlink" Target="https://kakaku.com/item/K0001277761/" TargetMode="External"/><Relationship Id="rId211" Type="http://schemas.openxmlformats.org/officeDocument/2006/relationships/hyperlink" Target="https://www.qoo10.jp/g/965001921" TargetMode="External"/><Relationship Id="rId295" Type="http://schemas.openxmlformats.org/officeDocument/2006/relationships/hyperlink" Target="https://kakaku.com/item/K0001283633/" TargetMode="External"/><Relationship Id="rId309" Type="http://schemas.openxmlformats.org/officeDocument/2006/relationships/hyperlink" Target="https://kakaku.com/item/K0001516001/" TargetMode="External"/><Relationship Id="rId516" Type="http://schemas.openxmlformats.org/officeDocument/2006/relationships/hyperlink" Target="https://www.qoo10.jp/g/744612031" TargetMode="External"/><Relationship Id="rId723" Type="http://schemas.openxmlformats.org/officeDocument/2006/relationships/hyperlink" Target="https://kakaku.com/item/K0000930339/" TargetMode="External"/><Relationship Id="rId930" Type="http://schemas.openxmlformats.org/officeDocument/2006/relationships/hyperlink" Target="https://www.qoo10.jp/g/1074476396" TargetMode="External"/><Relationship Id="rId155" Type="http://schemas.openxmlformats.org/officeDocument/2006/relationships/hyperlink" Target="https://www.qoo10.jp/g/1002006055" TargetMode="External"/><Relationship Id="rId362" Type="http://schemas.openxmlformats.org/officeDocument/2006/relationships/hyperlink" Target="https://kakaku.com/item/K0001277779/" TargetMode="External"/><Relationship Id="rId222" Type="http://schemas.openxmlformats.org/officeDocument/2006/relationships/hyperlink" Target="https://kakaku.com/item/K0001421022/" TargetMode="External"/><Relationship Id="rId667" Type="http://schemas.openxmlformats.org/officeDocument/2006/relationships/hyperlink" Target="https://kakaku.com/item/K0001332079/" TargetMode="External"/><Relationship Id="rId874" Type="http://schemas.openxmlformats.org/officeDocument/2006/relationships/hyperlink" Target="https://www.qoo10.jp/g/1076493710" TargetMode="External"/><Relationship Id="rId17" Type="http://schemas.openxmlformats.org/officeDocument/2006/relationships/hyperlink" Target="https://kakaku.com/item/K0001226148/" TargetMode="External"/><Relationship Id="rId527" Type="http://schemas.openxmlformats.org/officeDocument/2006/relationships/hyperlink" Target="https://kakaku.com/item/K0000897110/" TargetMode="External"/><Relationship Id="rId734" Type="http://schemas.openxmlformats.org/officeDocument/2006/relationships/hyperlink" Target="https://kakaku.com/item/K0000855903/" TargetMode="External"/><Relationship Id="rId941" Type="http://schemas.openxmlformats.org/officeDocument/2006/relationships/hyperlink" Target="https://www.qoo10.jp/g/1074475844" TargetMode="External"/><Relationship Id="rId70" Type="http://schemas.openxmlformats.org/officeDocument/2006/relationships/hyperlink" Target="https://www.qoo10.jp/g/998500840" TargetMode="External"/><Relationship Id="rId166" Type="http://schemas.openxmlformats.org/officeDocument/2006/relationships/hyperlink" Target="https://kakaku.com/item/K0001421798/" TargetMode="External"/><Relationship Id="rId373" Type="http://schemas.openxmlformats.org/officeDocument/2006/relationships/hyperlink" Target="https://kakaku.com/item/K0001226160/" TargetMode="External"/><Relationship Id="rId580" Type="http://schemas.openxmlformats.org/officeDocument/2006/relationships/hyperlink" Target="https://kakaku.com/item/K0001330607/" TargetMode="External"/><Relationship Id="rId801" Type="http://schemas.openxmlformats.org/officeDocument/2006/relationships/hyperlink" Target="https://kakaku.com/item/K0000871759/" TargetMode="External"/><Relationship Id="rId1" Type="http://schemas.openxmlformats.org/officeDocument/2006/relationships/hyperlink" Target="https://kakaku.com/shopreg/" TargetMode="External"/><Relationship Id="rId233" Type="http://schemas.openxmlformats.org/officeDocument/2006/relationships/hyperlink" Target="https://kakaku.com/item/K0001421033/" TargetMode="External"/><Relationship Id="rId440" Type="http://schemas.openxmlformats.org/officeDocument/2006/relationships/hyperlink" Target="https://kakaku.com/item/K0000836045/" TargetMode="External"/><Relationship Id="rId678" Type="http://schemas.openxmlformats.org/officeDocument/2006/relationships/hyperlink" Target="https://kakaku.com/item/K0001520739/" TargetMode="External"/><Relationship Id="rId885" Type="http://schemas.openxmlformats.org/officeDocument/2006/relationships/hyperlink" Target="https://www.qoo10.jp/g/1074475953" TargetMode="External"/><Relationship Id="rId28" Type="http://schemas.openxmlformats.org/officeDocument/2006/relationships/hyperlink" Target="https://kakaku.com/item/K0000945916/" TargetMode="External"/><Relationship Id="rId300" Type="http://schemas.openxmlformats.org/officeDocument/2006/relationships/hyperlink" Target="https://kakaku.com/item/K0001461528/" TargetMode="External"/><Relationship Id="rId538" Type="http://schemas.openxmlformats.org/officeDocument/2006/relationships/hyperlink" Target="https://kakaku.com/item/K0001421419/" TargetMode="External"/><Relationship Id="rId745" Type="http://schemas.openxmlformats.org/officeDocument/2006/relationships/hyperlink" Target="https://kakaku.com/item/K0001289503/" TargetMode="External"/><Relationship Id="rId952" Type="http://schemas.openxmlformats.org/officeDocument/2006/relationships/hyperlink" Target="https://www.qoo10.jp/g/1074476639" TargetMode="External"/><Relationship Id="rId81" Type="http://schemas.openxmlformats.org/officeDocument/2006/relationships/hyperlink" Target="https://www.qoo10.jp/g/750958970" TargetMode="External"/><Relationship Id="rId177" Type="http://schemas.openxmlformats.org/officeDocument/2006/relationships/hyperlink" Target="https://kakaku.com/item/K0001387077/" TargetMode="External"/><Relationship Id="rId384" Type="http://schemas.openxmlformats.org/officeDocument/2006/relationships/hyperlink" Target="https://www.qoo10.jp/g/1067987100" TargetMode="External"/><Relationship Id="rId591" Type="http://schemas.openxmlformats.org/officeDocument/2006/relationships/hyperlink" Target="https://kakaku.com/item/K0000333343/" TargetMode="External"/><Relationship Id="rId605" Type="http://schemas.openxmlformats.org/officeDocument/2006/relationships/hyperlink" Target="https://kakaku.com/item/K0000732202/" TargetMode="External"/><Relationship Id="rId812" Type="http://schemas.openxmlformats.org/officeDocument/2006/relationships/hyperlink" Target="https://kakaku.com/item/K0000091322/" TargetMode="External"/><Relationship Id="rId202" Type="http://schemas.openxmlformats.org/officeDocument/2006/relationships/hyperlink" Target="https://www.qoo10.jp/g/623413724" TargetMode="External"/><Relationship Id="rId244" Type="http://schemas.openxmlformats.org/officeDocument/2006/relationships/hyperlink" Target="https://kakaku.com/item/K0000945899/" TargetMode="External"/><Relationship Id="rId647" Type="http://schemas.openxmlformats.org/officeDocument/2006/relationships/hyperlink" Target="https://kakaku.com/item/K0001332101/" TargetMode="External"/><Relationship Id="rId689" Type="http://schemas.openxmlformats.org/officeDocument/2006/relationships/hyperlink" Target="https://kakaku.com/item/K0001020962/" TargetMode="External"/><Relationship Id="rId854" Type="http://schemas.openxmlformats.org/officeDocument/2006/relationships/hyperlink" Target="https://www.qoo10.jp/g/1074476722" TargetMode="External"/><Relationship Id="rId896" Type="http://schemas.openxmlformats.org/officeDocument/2006/relationships/hyperlink" Target="https://www.qoo10.jp/g/1074476501" TargetMode="External"/><Relationship Id="rId39" Type="http://schemas.openxmlformats.org/officeDocument/2006/relationships/hyperlink" Target="https://kakaku.com/item/K0001421017/" TargetMode="External"/><Relationship Id="rId286" Type="http://schemas.openxmlformats.org/officeDocument/2006/relationships/hyperlink" Target="https://kakaku.com/item/K0001064833/" TargetMode="External"/><Relationship Id="rId451" Type="http://schemas.openxmlformats.org/officeDocument/2006/relationships/hyperlink" Target="https://kakaku.com/item/K0001512383/" TargetMode="External"/><Relationship Id="rId493" Type="http://schemas.openxmlformats.org/officeDocument/2006/relationships/hyperlink" Target="https://kakaku.com/item/K0001371396/" TargetMode="External"/><Relationship Id="rId507" Type="http://schemas.openxmlformats.org/officeDocument/2006/relationships/hyperlink" Target="https://kakaku.com/item/K0000333313/" TargetMode="External"/><Relationship Id="rId549" Type="http://schemas.openxmlformats.org/officeDocument/2006/relationships/hyperlink" Target="https://kakaku.com/item/K0001421420/" TargetMode="External"/><Relationship Id="rId714" Type="http://schemas.openxmlformats.org/officeDocument/2006/relationships/hyperlink" Target="https://kakaku.com/item/K0000768290/" TargetMode="External"/><Relationship Id="rId756" Type="http://schemas.openxmlformats.org/officeDocument/2006/relationships/hyperlink" Target="https://kakaku.com/item/K0001356183/" TargetMode="External"/><Relationship Id="rId921" Type="http://schemas.openxmlformats.org/officeDocument/2006/relationships/hyperlink" Target="https://www.qoo10.jp/g/1074476529" TargetMode="External"/><Relationship Id="rId50" Type="http://schemas.openxmlformats.org/officeDocument/2006/relationships/hyperlink" Target="https://www.qoo10.jp/g/633541346" TargetMode="External"/><Relationship Id="rId104" Type="http://schemas.openxmlformats.org/officeDocument/2006/relationships/hyperlink" Target="https://www.qoo10.jp/g/965001926" TargetMode="External"/><Relationship Id="rId146" Type="http://schemas.openxmlformats.org/officeDocument/2006/relationships/hyperlink" Target="https://kakaku.com/item/K0001370734/" TargetMode="External"/><Relationship Id="rId188" Type="http://schemas.openxmlformats.org/officeDocument/2006/relationships/hyperlink" Target="https://www.qoo10.jp/g/996628196" TargetMode="External"/><Relationship Id="rId311" Type="http://schemas.openxmlformats.org/officeDocument/2006/relationships/hyperlink" Target="https://kakaku.com/item/K0001387116/" TargetMode="External"/><Relationship Id="rId353" Type="http://schemas.openxmlformats.org/officeDocument/2006/relationships/hyperlink" Target="https://kakaku.com/item/K0001289681/" TargetMode="External"/><Relationship Id="rId395" Type="http://schemas.openxmlformats.org/officeDocument/2006/relationships/hyperlink" Target="https://kakaku.com/item/K0001424178/" TargetMode="External"/><Relationship Id="rId409" Type="http://schemas.openxmlformats.org/officeDocument/2006/relationships/hyperlink" Target="https://kakaku.com/item/K0001277762/" TargetMode="External"/><Relationship Id="rId560" Type="http://schemas.openxmlformats.org/officeDocument/2006/relationships/hyperlink" Target="https://kakaku.com/item/K0000897134/" TargetMode="External"/><Relationship Id="rId798" Type="http://schemas.openxmlformats.org/officeDocument/2006/relationships/hyperlink" Target="https://kakaku.com/item/K0001356182/" TargetMode="External"/><Relationship Id="rId92" Type="http://schemas.openxmlformats.org/officeDocument/2006/relationships/hyperlink" Target="https://www.qoo10.jp/g/882937908" TargetMode="External"/><Relationship Id="rId213" Type="http://schemas.openxmlformats.org/officeDocument/2006/relationships/hyperlink" Target="https://www.qoo10.jp/g/1023145133" TargetMode="External"/><Relationship Id="rId420" Type="http://schemas.openxmlformats.org/officeDocument/2006/relationships/hyperlink" Target="https://www.qoo10.jp/g/1074476553" TargetMode="External"/><Relationship Id="rId616" Type="http://schemas.openxmlformats.org/officeDocument/2006/relationships/hyperlink" Target="https://kakaku.com/item/K0000732230/" TargetMode="External"/><Relationship Id="rId658" Type="http://schemas.openxmlformats.org/officeDocument/2006/relationships/hyperlink" Target="https://kakaku.com/item/K0001332145/" TargetMode="External"/><Relationship Id="rId823" Type="http://schemas.openxmlformats.org/officeDocument/2006/relationships/hyperlink" Target="https://kakaku.com/item/K0001330603/" TargetMode="External"/><Relationship Id="rId865" Type="http://schemas.openxmlformats.org/officeDocument/2006/relationships/hyperlink" Target="https://www.qoo10.jp/g/1074476241" TargetMode="External"/><Relationship Id="rId255" Type="http://schemas.openxmlformats.org/officeDocument/2006/relationships/hyperlink" Target="https://kakaku.com/item/K0000947478/" TargetMode="External"/><Relationship Id="rId297" Type="http://schemas.openxmlformats.org/officeDocument/2006/relationships/hyperlink" Target="https://kakaku.com/item/K0001461549/" TargetMode="External"/><Relationship Id="rId462" Type="http://schemas.openxmlformats.org/officeDocument/2006/relationships/hyperlink" Target="https://www.qoo10.jp/g/919311982" TargetMode="External"/><Relationship Id="rId518" Type="http://schemas.openxmlformats.org/officeDocument/2006/relationships/hyperlink" Target="https://kakaku.com/item/K0000897133/" TargetMode="External"/><Relationship Id="rId725" Type="http://schemas.openxmlformats.org/officeDocument/2006/relationships/hyperlink" Target="https://www.qoo10.jp/g/1064964325" TargetMode="External"/><Relationship Id="rId932" Type="http://schemas.openxmlformats.org/officeDocument/2006/relationships/hyperlink" Target="https://www.qoo10.jp/g/1074476176" TargetMode="External"/><Relationship Id="rId115" Type="http://schemas.openxmlformats.org/officeDocument/2006/relationships/hyperlink" Target="https://www.qoo10.jp/g/965001920" TargetMode="External"/><Relationship Id="rId157" Type="http://schemas.openxmlformats.org/officeDocument/2006/relationships/hyperlink" Target="https://kakaku.com/item/K0001370751/" TargetMode="External"/><Relationship Id="rId322" Type="http://schemas.openxmlformats.org/officeDocument/2006/relationships/hyperlink" Target="https://kakaku.com/item/K0001387110/" TargetMode="External"/><Relationship Id="rId364" Type="http://schemas.openxmlformats.org/officeDocument/2006/relationships/hyperlink" Target="https://kakaku.com/item/K0000999999/" TargetMode="External"/><Relationship Id="rId767" Type="http://schemas.openxmlformats.org/officeDocument/2006/relationships/hyperlink" Target="https://www.qoo10.jp/g/1074304683" TargetMode="External"/><Relationship Id="rId61" Type="http://schemas.openxmlformats.org/officeDocument/2006/relationships/hyperlink" Target="https://www.qoo10.jp/g/1023145132" TargetMode="External"/><Relationship Id="rId199" Type="http://schemas.openxmlformats.org/officeDocument/2006/relationships/hyperlink" Target="https://www.qoo10.jp/g/954194391" TargetMode="External"/><Relationship Id="rId571" Type="http://schemas.openxmlformats.org/officeDocument/2006/relationships/hyperlink" Target="https://kakaku.com/item/K0001330593/" TargetMode="External"/><Relationship Id="rId627" Type="http://schemas.openxmlformats.org/officeDocument/2006/relationships/hyperlink" Target="https://kakaku.com/item/K0000732225/" TargetMode="External"/><Relationship Id="rId669" Type="http://schemas.openxmlformats.org/officeDocument/2006/relationships/hyperlink" Target="https://kakaku.com/item/K0001332140/" TargetMode="External"/><Relationship Id="rId834" Type="http://schemas.openxmlformats.org/officeDocument/2006/relationships/hyperlink" Target="https://kakaku.com/item/K0001122197/" TargetMode="External"/><Relationship Id="rId876" Type="http://schemas.openxmlformats.org/officeDocument/2006/relationships/hyperlink" Target="https://www.qoo10.jp/g/1076557714" TargetMode="External"/><Relationship Id="rId19" Type="http://schemas.openxmlformats.org/officeDocument/2006/relationships/hyperlink" Target="https://kakaku.com/item/K0001515999/" TargetMode="External"/><Relationship Id="rId224" Type="http://schemas.openxmlformats.org/officeDocument/2006/relationships/hyperlink" Target="https://kakaku.com/item/K0001421037/" TargetMode="External"/><Relationship Id="rId266" Type="http://schemas.openxmlformats.org/officeDocument/2006/relationships/hyperlink" Target="https://kakaku.com/item/K0001424168/" TargetMode="External"/><Relationship Id="rId431" Type="http://schemas.openxmlformats.org/officeDocument/2006/relationships/hyperlink" Target="https://kakaku.com/item/K0001374072/" TargetMode="External"/><Relationship Id="rId473" Type="http://schemas.openxmlformats.org/officeDocument/2006/relationships/hyperlink" Target="https://kakaku.com/item/K0001374030/" TargetMode="External"/><Relationship Id="rId529" Type="http://schemas.openxmlformats.org/officeDocument/2006/relationships/hyperlink" Target="https://kakaku.com/item/K0000897109/" TargetMode="External"/><Relationship Id="rId680" Type="http://schemas.openxmlformats.org/officeDocument/2006/relationships/hyperlink" Target="https://kakaku.com/item/K0001145432/" TargetMode="External"/><Relationship Id="rId736" Type="http://schemas.openxmlformats.org/officeDocument/2006/relationships/hyperlink" Target="https://www.qoo10.jp/g/944458301" TargetMode="External"/><Relationship Id="rId901" Type="http://schemas.openxmlformats.org/officeDocument/2006/relationships/hyperlink" Target="https://www.qoo10.jp/g/1074476674" TargetMode="External"/><Relationship Id="rId30" Type="http://schemas.openxmlformats.org/officeDocument/2006/relationships/hyperlink" Target="https://www.qoo10.jp/g/1074476234" TargetMode="External"/><Relationship Id="rId126" Type="http://schemas.openxmlformats.org/officeDocument/2006/relationships/hyperlink" Target="https://www.qoo10.jp/g/1041425733" TargetMode="External"/><Relationship Id="rId168" Type="http://schemas.openxmlformats.org/officeDocument/2006/relationships/hyperlink" Target="https://kakaku.com/item/K0001226169/" TargetMode="External"/><Relationship Id="rId333" Type="http://schemas.openxmlformats.org/officeDocument/2006/relationships/hyperlink" Target="https://kakaku.com/item/K0001226150/" TargetMode="External"/><Relationship Id="rId540" Type="http://schemas.openxmlformats.org/officeDocument/2006/relationships/hyperlink" Target="https://kakaku.com/item/K0000897115/" TargetMode="External"/><Relationship Id="rId778" Type="http://schemas.openxmlformats.org/officeDocument/2006/relationships/hyperlink" Target="https://kakaku.com/item/K0000871755/" TargetMode="External"/><Relationship Id="rId943" Type="http://schemas.openxmlformats.org/officeDocument/2006/relationships/hyperlink" Target="https://www.qoo10.jp/g/1074475869" TargetMode="External"/><Relationship Id="rId72" Type="http://schemas.openxmlformats.org/officeDocument/2006/relationships/hyperlink" Target="https://www.qoo10.jp/g/1067987098" TargetMode="External"/><Relationship Id="rId375" Type="http://schemas.openxmlformats.org/officeDocument/2006/relationships/hyperlink" Target="https://kakaku.com/item/K0001064809/" TargetMode="External"/><Relationship Id="rId582" Type="http://schemas.openxmlformats.org/officeDocument/2006/relationships/hyperlink" Target="https://kakaku.com/item/K0001330602/" TargetMode="External"/><Relationship Id="rId638" Type="http://schemas.openxmlformats.org/officeDocument/2006/relationships/hyperlink" Target="https://kakaku.com/item/K0001332105/" TargetMode="External"/><Relationship Id="rId803" Type="http://schemas.openxmlformats.org/officeDocument/2006/relationships/hyperlink" Target="https://kakaku.com/item/K0000871752/" TargetMode="External"/><Relationship Id="rId845" Type="http://schemas.openxmlformats.org/officeDocument/2006/relationships/hyperlink" Target="https://www.qoo10.jp/g/1074476387" TargetMode="External"/><Relationship Id="rId3" Type="http://schemas.openxmlformats.org/officeDocument/2006/relationships/hyperlink" Target="https://kakaku.com/item/K0001421021/" TargetMode="External"/><Relationship Id="rId235" Type="http://schemas.openxmlformats.org/officeDocument/2006/relationships/hyperlink" Target="https://kakaku.com/item/K0001421015/" TargetMode="External"/><Relationship Id="rId277" Type="http://schemas.openxmlformats.org/officeDocument/2006/relationships/hyperlink" Target="https://kakaku.com/item/K0001421801/" TargetMode="External"/><Relationship Id="rId400" Type="http://schemas.openxmlformats.org/officeDocument/2006/relationships/hyperlink" Target="https://kakaku.com/item/K0001277764/" TargetMode="External"/><Relationship Id="rId442" Type="http://schemas.openxmlformats.org/officeDocument/2006/relationships/hyperlink" Target="https://kakaku.com/item/K0001375291/" TargetMode="External"/><Relationship Id="rId484" Type="http://schemas.openxmlformats.org/officeDocument/2006/relationships/hyperlink" Target="https://kakaku.com/item/K0001225141/" TargetMode="External"/><Relationship Id="rId705" Type="http://schemas.openxmlformats.org/officeDocument/2006/relationships/hyperlink" Target="https://www.qoo10.jp/g/1052812068" TargetMode="External"/><Relationship Id="rId887" Type="http://schemas.openxmlformats.org/officeDocument/2006/relationships/hyperlink" Target="https://kakaku.com/item/K0000945911/" TargetMode="External"/><Relationship Id="rId137" Type="http://schemas.openxmlformats.org/officeDocument/2006/relationships/hyperlink" Target="https://kakaku.com/item/K0001423307/" TargetMode="External"/><Relationship Id="rId302" Type="http://schemas.openxmlformats.org/officeDocument/2006/relationships/hyperlink" Target="https://kakaku.com/item/K0001387072/" TargetMode="External"/><Relationship Id="rId344" Type="http://schemas.openxmlformats.org/officeDocument/2006/relationships/hyperlink" Target="https://www.qoo10.jp/g/1013314690" TargetMode="External"/><Relationship Id="rId691" Type="http://schemas.openxmlformats.org/officeDocument/2006/relationships/hyperlink" Target="https://kakaku.com/item/K0001145419/" TargetMode="External"/><Relationship Id="rId747" Type="http://schemas.openxmlformats.org/officeDocument/2006/relationships/hyperlink" Target="https://www.qoo10.jp/g/1074476267" TargetMode="External"/><Relationship Id="rId789" Type="http://schemas.openxmlformats.org/officeDocument/2006/relationships/hyperlink" Target="https://kakaku.com/item/K0001413843/" TargetMode="External"/><Relationship Id="rId912" Type="http://schemas.openxmlformats.org/officeDocument/2006/relationships/hyperlink" Target="https://www.qoo10.jp/g/1074476650" TargetMode="External"/><Relationship Id="rId954" Type="http://schemas.openxmlformats.org/officeDocument/2006/relationships/printerSettings" Target="../printerSettings/printerSettings2.bin"/><Relationship Id="rId41" Type="http://schemas.openxmlformats.org/officeDocument/2006/relationships/hyperlink" Target="https://www.qoo10.jp/g/998500837" TargetMode="External"/><Relationship Id="rId83" Type="http://schemas.openxmlformats.org/officeDocument/2006/relationships/hyperlink" Target="https://www.qoo10.jp/g/750958969" TargetMode="External"/><Relationship Id="rId179" Type="http://schemas.openxmlformats.org/officeDocument/2006/relationships/hyperlink" Target="https://kakaku.com/item/K0001387119/" TargetMode="External"/><Relationship Id="rId386" Type="http://schemas.openxmlformats.org/officeDocument/2006/relationships/hyperlink" Target="https://kakaku.com/item/K0001461540/" TargetMode="External"/><Relationship Id="rId551" Type="http://schemas.openxmlformats.org/officeDocument/2006/relationships/hyperlink" Target="https://kakaku.com/item/K0000897123" TargetMode="External"/><Relationship Id="rId593" Type="http://schemas.openxmlformats.org/officeDocument/2006/relationships/hyperlink" Target="https://kakaku.com/item/K0000333323/" TargetMode="External"/><Relationship Id="rId607" Type="http://schemas.openxmlformats.org/officeDocument/2006/relationships/hyperlink" Target="https://kakaku.com/item/K0000732212/" TargetMode="External"/><Relationship Id="rId649" Type="http://schemas.openxmlformats.org/officeDocument/2006/relationships/hyperlink" Target="https://kakaku.com/item/K0001332112/" TargetMode="External"/><Relationship Id="rId814" Type="http://schemas.openxmlformats.org/officeDocument/2006/relationships/hyperlink" Target="https://www.qoo10.jp/g/1074475995" TargetMode="External"/><Relationship Id="rId856" Type="http://schemas.openxmlformats.org/officeDocument/2006/relationships/hyperlink" Target="https://www.qoo10.jp/g/1074476464" TargetMode="External"/><Relationship Id="rId190" Type="http://schemas.openxmlformats.org/officeDocument/2006/relationships/hyperlink" Target="https://www.qoo10.jp/g/986905005" TargetMode="External"/><Relationship Id="rId204" Type="http://schemas.openxmlformats.org/officeDocument/2006/relationships/hyperlink" Target="https://www.qoo10.jp/g/775130035" TargetMode="External"/><Relationship Id="rId246" Type="http://schemas.openxmlformats.org/officeDocument/2006/relationships/hyperlink" Target="https://kakaku.com/item/K0001031730/" TargetMode="External"/><Relationship Id="rId288" Type="http://schemas.openxmlformats.org/officeDocument/2006/relationships/hyperlink" Target="https://kakaku.com/item/K0001283670/" TargetMode="External"/><Relationship Id="rId411" Type="http://schemas.openxmlformats.org/officeDocument/2006/relationships/hyperlink" Target="https://kakaku.com/item/K0001423337/" TargetMode="External"/><Relationship Id="rId453" Type="http://schemas.openxmlformats.org/officeDocument/2006/relationships/hyperlink" Target="https://www.qoo10.jp/g/1074476347" TargetMode="External"/><Relationship Id="rId509" Type="http://schemas.openxmlformats.org/officeDocument/2006/relationships/hyperlink" Target="https://www.qoo10.jp/g/715616385" TargetMode="External"/><Relationship Id="rId660" Type="http://schemas.openxmlformats.org/officeDocument/2006/relationships/hyperlink" Target="https://kakaku.com/item/K0001332131/" TargetMode="External"/><Relationship Id="rId898" Type="http://schemas.openxmlformats.org/officeDocument/2006/relationships/hyperlink" Target="https://www.qoo10.jp/g/1074475819" TargetMode="External"/><Relationship Id="rId106" Type="http://schemas.openxmlformats.org/officeDocument/2006/relationships/hyperlink" Target="https://www.qoo10.jp/g/965001924" TargetMode="External"/><Relationship Id="rId313" Type="http://schemas.openxmlformats.org/officeDocument/2006/relationships/hyperlink" Target="https://kakaku.com/item/K0001387075/" TargetMode="External"/><Relationship Id="rId495" Type="http://schemas.openxmlformats.org/officeDocument/2006/relationships/hyperlink" Target="https://kakaku.com/item/K0001371389/" TargetMode="External"/><Relationship Id="rId716" Type="http://schemas.openxmlformats.org/officeDocument/2006/relationships/hyperlink" Target="https://kakaku.com/item/K0001447596/" TargetMode="External"/><Relationship Id="rId758" Type="http://schemas.openxmlformats.org/officeDocument/2006/relationships/hyperlink" Target="https://www.qoo10.jp/g/1074832162" TargetMode="External"/><Relationship Id="rId923" Type="http://schemas.openxmlformats.org/officeDocument/2006/relationships/hyperlink" Target="https://www.qoo10.jp/g/1074476532" TargetMode="External"/><Relationship Id="rId10" Type="http://schemas.openxmlformats.org/officeDocument/2006/relationships/hyperlink" Target="https://www.qoo10.jp/g/1075523828" TargetMode="External"/><Relationship Id="rId52" Type="http://schemas.openxmlformats.org/officeDocument/2006/relationships/hyperlink" Target="https://www.qoo10.jp/g/618182352" TargetMode="External"/><Relationship Id="rId94" Type="http://schemas.openxmlformats.org/officeDocument/2006/relationships/hyperlink" Target="https://www.qoo10.jp/g/1069363952" TargetMode="External"/><Relationship Id="rId148" Type="http://schemas.openxmlformats.org/officeDocument/2006/relationships/hyperlink" Target="https://www.qoo10.jp/g/987327441" TargetMode="External"/><Relationship Id="rId355" Type="http://schemas.openxmlformats.org/officeDocument/2006/relationships/hyperlink" Target="https://kakaku.com/item/K0001277774/" TargetMode="External"/><Relationship Id="rId397" Type="http://schemas.openxmlformats.org/officeDocument/2006/relationships/hyperlink" Target="https://kakaku.com/item/K0001387095/" TargetMode="External"/><Relationship Id="rId520" Type="http://schemas.openxmlformats.org/officeDocument/2006/relationships/hyperlink" Target="https://www.qoo10.jp/g/842672561" TargetMode="External"/><Relationship Id="rId562" Type="http://schemas.openxmlformats.org/officeDocument/2006/relationships/hyperlink" Target="https://kakaku.com/item/K0000897144/" TargetMode="External"/><Relationship Id="rId618" Type="http://schemas.openxmlformats.org/officeDocument/2006/relationships/hyperlink" Target="https://kakaku.com/item/K0000732228/" TargetMode="External"/><Relationship Id="rId825" Type="http://schemas.openxmlformats.org/officeDocument/2006/relationships/hyperlink" Target="https://kakaku.com/item/K0001330580/" TargetMode="External"/><Relationship Id="rId215" Type="http://schemas.openxmlformats.org/officeDocument/2006/relationships/hyperlink" Target="https://kakaku.com/item/K0001163280/" TargetMode="External"/><Relationship Id="rId257" Type="http://schemas.openxmlformats.org/officeDocument/2006/relationships/hyperlink" Target="https://kakaku.com/item/K0000947477/" TargetMode="External"/><Relationship Id="rId422" Type="http://schemas.openxmlformats.org/officeDocument/2006/relationships/hyperlink" Target="https://kakaku.com/item/K0001342757/" TargetMode="External"/><Relationship Id="rId464" Type="http://schemas.openxmlformats.org/officeDocument/2006/relationships/hyperlink" Target="https://kakaku.com/item/K0001371363/" TargetMode="External"/><Relationship Id="rId867" Type="http://schemas.openxmlformats.org/officeDocument/2006/relationships/hyperlink" Target="https://www.qoo10.jp/g/1074475805" TargetMode="External"/><Relationship Id="rId299" Type="http://schemas.openxmlformats.org/officeDocument/2006/relationships/hyperlink" Target="https://kakaku.com/item/K0001461535/" TargetMode="External"/><Relationship Id="rId727" Type="http://schemas.openxmlformats.org/officeDocument/2006/relationships/hyperlink" Target="https://www.qoo10.jp/g/944458300" TargetMode="External"/><Relationship Id="rId934" Type="http://schemas.openxmlformats.org/officeDocument/2006/relationships/hyperlink" Target="https://www.qoo10.jp/g/1074476395" TargetMode="External"/><Relationship Id="rId63" Type="http://schemas.openxmlformats.org/officeDocument/2006/relationships/hyperlink" Target="https://www.qoo10.jp/g/996628204" TargetMode="External"/><Relationship Id="rId159" Type="http://schemas.openxmlformats.org/officeDocument/2006/relationships/hyperlink" Target="https://kakaku.com/item/K0001421812/" TargetMode="External"/><Relationship Id="rId366" Type="http://schemas.openxmlformats.org/officeDocument/2006/relationships/hyperlink" Target="https://www.qoo10.jp/g/1021771531" TargetMode="External"/><Relationship Id="rId573" Type="http://schemas.openxmlformats.org/officeDocument/2006/relationships/hyperlink" Target="https://kakaku.com/item/K0001330590/" TargetMode="External"/><Relationship Id="rId780" Type="http://schemas.openxmlformats.org/officeDocument/2006/relationships/hyperlink" Target="https://www.qoo10.jp/g/861176550" TargetMode="External"/><Relationship Id="rId226" Type="http://schemas.openxmlformats.org/officeDocument/2006/relationships/hyperlink" Target="https://kakaku.com/item/K0001421050/" TargetMode="External"/><Relationship Id="rId433" Type="http://schemas.openxmlformats.org/officeDocument/2006/relationships/hyperlink" Target="https://www.qoo10.jp/g/734843776" TargetMode="External"/><Relationship Id="rId878" Type="http://schemas.openxmlformats.org/officeDocument/2006/relationships/hyperlink" Target="https://kakaku.com/item/K0000945903/" TargetMode="External"/><Relationship Id="rId640" Type="http://schemas.openxmlformats.org/officeDocument/2006/relationships/hyperlink" Target="https://kakaku.com/item/K0001332073/" TargetMode="External"/><Relationship Id="rId738" Type="http://schemas.openxmlformats.org/officeDocument/2006/relationships/hyperlink" Target="https://www.qoo10.jp/g/944458299" TargetMode="External"/><Relationship Id="rId945" Type="http://schemas.openxmlformats.org/officeDocument/2006/relationships/hyperlink" Target="https://www.qoo10.jp/g/1074476550" TargetMode="External"/><Relationship Id="rId74" Type="http://schemas.openxmlformats.org/officeDocument/2006/relationships/hyperlink" Target="https://www.qoo10.jp/g/663333117" TargetMode="External"/><Relationship Id="rId377" Type="http://schemas.openxmlformats.org/officeDocument/2006/relationships/hyperlink" Target="https://www.qoo10.jp/g/1051536517" TargetMode="External"/><Relationship Id="rId500" Type="http://schemas.openxmlformats.org/officeDocument/2006/relationships/hyperlink" Target="https://kakaku.com/item/K0000333304/" TargetMode="External"/><Relationship Id="rId584" Type="http://schemas.openxmlformats.org/officeDocument/2006/relationships/hyperlink" Target="https://kakaku.com/item/K0000524201/" TargetMode="External"/><Relationship Id="rId805" Type="http://schemas.openxmlformats.org/officeDocument/2006/relationships/hyperlink" Target="https://kakaku.com/item/K0001025398/" TargetMode="External"/><Relationship Id="rId5" Type="http://schemas.openxmlformats.org/officeDocument/2006/relationships/hyperlink" Target="https://www.qoo10.jp/g/1074476326" TargetMode="External"/><Relationship Id="rId237" Type="http://schemas.openxmlformats.org/officeDocument/2006/relationships/hyperlink" Target="https://www.qoo10.jp/g/1067987101" TargetMode="External"/><Relationship Id="rId791" Type="http://schemas.openxmlformats.org/officeDocument/2006/relationships/hyperlink" Target="https://kakaku.com/item/K0001226007/" TargetMode="External"/><Relationship Id="rId889" Type="http://schemas.openxmlformats.org/officeDocument/2006/relationships/hyperlink" Target="https://kakaku.com/item/K0000947474/" TargetMode="External"/><Relationship Id="rId444" Type="http://schemas.openxmlformats.org/officeDocument/2006/relationships/hyperlink" Target="https://kakaku.com/item/K0001225139/" TargetMode="External"/><Relationship Id="rId651" Type="http://schemas.openxmlformats.org/officeDocument/2006/relationships/hyperlink" Target="https://kakaku.com/item/K0001332106/" TargetMode="External"/><Relationship Id="rId749" Type="http://schemas.openxmlformats.org/officeDocument/2006/relationships/hyperlink" Target="https://www.qoo10.jp/g/1074476269" TargetMode="External"/><Relationship Id="rId290" Type="http://schemas.openxmlformats.org/officeDocument/2006/relationships/hyperlink" Target="https://kakaku.com/item/K0001064837/" TargetMode="External"/><Relationship Id="rId304" Type="http://schemas.openxmlformats.org/officeDocument/2006/relationships/hyperlink" Target="https://kakaku.com/item/K0001387082/" TargetMode="External"/><Relationship Id="rId388" Type="http://schemas.openxmlformats.org/officeDocument/2006/relationships/hyperlink" Target="https://kakaku.com/item/K0001387067/" TargetMode="External"/><Relationship Id="rId511" Type="http://schemas.openxmlformats.org/officeDocument/2006/relationships/hyperlink" Target="https://www.qoo10.jp/g/744612040" TargetMode="External"/><Relationship Id="rId609" Type="http://schemas.openxmlformats.org/officeDocument/2006/relationships/hyperlink" Target="https://kakaku.com/item/K0000732209/" TargetMode="External"/><Relationship Id="rId85" Type="http://schemas.openxmlformats.org/officeDocument/2006/relationships/hyperlink" Target="https://www.qoo10.jp/g/750958959" TargetMode="External"/><Relationship Id="rId150" Type="http://schemas.openxmlformats.org/officeDocument/2006/relationships/hyperlink" Target="https://www.qoo10.jp/g/1041425734" TargetMode="External"/><Relationship Id="rId595" Type="http://schemas.openxmlformats.org/officeDocument/2006/relationships/hyperlink" Target="https://kakaku.com/item/K0000333316/" TargetMode="External"/><Relationship Id="rId816" Type="http://schemas.openxmlformats.org/officeDocument/2006/relationships/hyperlink" Target="https://kakaku.com/item/K0000836721/" TargetMode="External"/><Relationship Id="rId248" Type="http://schemas.openxmlformats.org/officeDocument/2006/relationships/hyperlink" Target="https://kakaku.com/item/K0001281961/" TargetMode="External"/><Relationship Id="rId455" Type="http://schemas.openxmlformats.org/officeDocument/2006/relationships/hyperlink" Target="https://www.qoo10.jp/g/919311998" TargetMode="External"/><Relationship Id="rId662" Type="http://schemas.openxmlformats.org/officeDocument/2006/relationships/hyperlink" Target="https://kakaku.com/item/K0001332119/" TargetMode="External"/><Relationship Id="rId12" Type="http://schemas.openxmlformats.org/officeDocument/2006/relationships/hyperlink" Target="https://www.qoo10.jp/g/1075483584" TargetMode="External"/><Relationship Id="rId108" Type="http://schemas.openxmlformats.org/officeDocument/2006/relationships/hyperlink" Target="https://www.qoo10.jp/g/965001923" TargetMode="External"/><Relationship Id="rId315" Type="http://schemas.openxmlformats.org/officeDocument/2006/relationships/hyperlink" Target="https://kakaku.com/item/K0001387114/" TargetMode="External"/><Relationship Id="rId522" Type="http://schemas.openxmlformats.org/officeDocument/2006/relationships/hyperlink" Target="https://kakaku.com/item/K0000897104/" TargetMode="External"/><Relationship Id="rId96" Type="http://schemas.openxmlformats.org/officeDocument/2006/relationships/hyperlink" Target="https://www.qoo10.jp/g/1033521913" TargetMode="External"/><Relationship Id="rId161" Type="http://schemas.openxmlformats.org/officeDocument/2006/relationships/hyperlink" Target="https://www.qoo10.jp/g/998500842" TargetMode="External"/><Relationship Id="rId399" Type="http://schemas.openxmlformats.org/officeDocument/2006/relationships/hyperlink" Target="https://kakaku.com/item/K0001529338/" TargetMode="External"/><Relationship Id="rId827" Type="http://schemas.openxmlformats.org/officeDocument/2006/relationships/hyperlink" Target="https://kakaku.com/item/K0001352819/" TargetMode="External"/><Relationship Id="rId259" Type="http://schemas.openxmlformats.org/officeDocument/2006/relationships/hyperlink" Target="https://kakaku.com/item/K0000091321/" TargetMode="External"/><Relationship Id="rId466" Type="http://schemas.openxmlformats.org/officeDocument/2006/relationships/hyperlink" Target="https://kakaku.com/item/K0001371397/" TargetMode="External"/><Relationship Id="rId673" Type="http://schemas.openxmlformats.org/officeDocument/2006/relationships/hyperlink" Target="https://kakaku.com/item/K0001520784/" TargetMode="External"/><Relationship Id="rId880" Type="http://schemas.openxmlformats.org/officeDocument/2006/relationships/hyperlink" Target="https://www.qoo10.jp/g/1074476608" TargetMode="External"/><Relationship Id="rId23" Type="http://schemas.openxmlformats.org/officeDocument/2006/relationships/hyperlink" Target="https://kakaku.com/item/K0001387109/" TargetMode="External"/><Relationship Id="rId119" Type="http://schemas.openxmlformats.org/officeDocument/2006/relationships/hyperlink" Target="https://www.qoo10.jp/g/965001917" TargetMode="External"/><Relationship Id="rId326" Type="http://schemas.openxmlformats.org/officeDocument/2006/relationships/hyperlink" Target="https://kakaku.com/item/K0001387106/" TargetMode="External"/><Relationship Id="rId533" Type="http://schemas.openxmlformats.org/officeDocument/2006/relationships/hyperlink" Target="https://kakaku.com/item/K0001421414/" TargetMode="External"/><Relationship Id="rId740" Type="http://schemas.openxmlformats.org/officeDocument/2006/relationships/hyperlink" Target="https://kakaku.com/item/K0001289504/" TargetMode="External"/><Relationship Id="rId838" Type="http://schemas.openxmlformats.org/officeDocument/2006/relationships/hyperlink" Target="https://kakaku.com/item/K0001122154/" TargetMode="External"/><Relationship Id="rId172" Type="http://schemas.openxmlformats.org/officeDocument/2006/relationships/hyperlink" Target="https://kakaku.com/item/K0001226161/" TargetMode="External"/><Relationship Id="rId477" Type="http://schemas.openxmlformats.org/officeDocument/2006/relationships/hyperlink" Target="https://kakaku.com/item/K0001374050/" TargetMode="External"/><Relationship Id="rId600" Type="http://schemas.openxmlformats.org/officeDocument/2006/relationships/hyperlink" Target="https://kakaku.com/item/K0000333319/" TargetMode="External"/><Relationship Id="rId684" Type="http://schemas.openxmlformats.org/officeDocument/2006/relationships/hyperlink" Target="https://kakaku.com/item/K0001145435/" TargetMode="External"/><Relationship Id="rId337" Type="http://schemas.openxmlformats.org/officeDocument/2006/relationships/hyperlink" Target="https://kakaku.com/item/K0001226164/" TargetMode="External"/><Relationship Id="rId891" Type="http://schemas.openxmlformats.org/officeDocument/2006/relationships/hyperlink" Target="https://kakaku.com/item/K0001515999/" TargetMode="External"/><Relationship Id="rId905" Type="http://schemas.openxmlformats.org/officeDocument/2006/relationships/hyperlink" Target="https://www.qoo10.jp/g/1075537431" TargetMode="External"/><Relationship Id="rId34" Type="http://schemas.openxmlformats.org/officeDocument/2006/relationships/hyperlink" Target="https://kakaku.com/item/K0001064842/" TargetMode="External"/><Relationship Id="rId544" Type="http://schemas.openxmlformats.org/officeDocument/2006/relationships/hyperlink" Target="https://kakaku.com/item/K0001421417/" TargetMode="External"/><Relationship Id="rId751" Type="http://schemas.openxmlformats.org/officeDocument/2006/relationships/hyperlink" Target="https://www.qoo10.jp/g/1074476667" TargetMode="External"/><Relationship Id="rId849" Type="http://schemas.openxmlformats.org/officeDocument/2006/relationships/hyperlink" Target="https://www.qoo10.jp/g/1074476386" TargetMode="External"/><Relationship Id="rId183" Type="http://schemas.openxmlformats.org/officeDocument/2006/relationships/hyperlink" Target="https://www.qoo10.jp/g/998500835" TargetMode="External"/><Relationship Id="rId390" Type="http://schemas.openxmlformats.org/officeDocument/2006/relationships/hyperlink" Target="https://www.qoo10.jp/g/1069662945" TargetMode="External"/><Relationship Id="rId404" Type="http://schemas.openxmlformats.org/officeDocument/2006/relationships/hyperlink" Target="https://kakaku.com/item/K0001277776/" TargetMode="External"/><Relationship Id="rId611" Type="http://schemas.openxmlformats.org/officeDocument/2006/relationships/hyperlink" Target="https://kakaku.com/item/K0000732221/" TargetMode="External"/><Relationship Id="rId250" Type="http://schemas.openxmlformats.org/officeDocument/2006/relationships/hyperlink" Target="https://kakaku.com/item/K0001281963/" TargetMode="External"/><Relationship Id="rId488" Type="http://schemas.openxmlformats.org/officeDocument/2006/relationships/hyperlink" Target="https://www.qoo10.jp/g/919311983" TargetMode="External"/><Relationship Id="rId695" Type="http://schemas.openxmlformats.org/officeDocument/2006/relationships/hyperlink" Target="https://kakaku.com/item/K0001020975/" TargetMode="External"/><Relationship Id="rId709" Type="http://schemas.openxmlformats.org/officeDocument/2006/relationships/hyperlink" Target="https://www.qoo10.jp/g/1052812071" TargetMode="External"/><Relationship Id="rId916" Type="http://schemas.openxmlformats.org/officeDocument/2006/relationships/hyperlink" Target="https://kakaku.com/item/K0001529330/" TargetMode="External"/><Relationship Id="rId45" Type="http://schemas.openxmlformats.org/officeDocument/2006/relationships/hyperlink" Target="https://www.qoo10.jp/g/986905009" TargetMode="External"/><Relationship Id="rId110" Type="http://schemas.openxmlformats.org/officeDocument/2006/relationships/hyperlink" Target="https://www.qoo10.jp/g/951079071" TargetMode="External"/><Relationship Id="rId348" Type="http://schemas.openxmlformats.org/officeDocument/2006/relationships/hyperlink" Target="https://www.qoo10.jp/g/1069662943" TargetMode="External"/><Relationship Id="rId555" Type="http://schemas.openxmlformats.org/officeDocument/2006/relationships/hyperlink" Target="https://kakaku.com/item/K0000897136/" TargetMode="External"/><Relationship Id="rId762" Type="http://schemas.openxmlformats.org/officeDocument/2006/relationships/hyperlink" Target="https://kakaku.com/item/K0001563903/" TargetMode="External"/><Relationship Id="rId194" Type="http://schemas.openxmlformats.org/officeDocument/2006/relationships/hyperlink" Target="https://www.qoo10.jp/g/986905007" TargetMode="External"/><Relationship Id="rId208" Type="http://schemas.openxmlformats.org/officeDocument/2006/relationships/hyperlink" Target="https://www.qoo10.jp/g/750958962" TargetMode="External"/><Relationship Id="rId415" Type="http://schemas.openxmlformats.org/officeDocument/2006/relationships/hyperlink" Target="https://kakaku.com/item/K0000860683/" TargetMode="External"/><Relationship Id="rId622" Type="http://schemas.openxmlformats.org/officeDocument/2006/relationships/hyperlink" Target="https://kakaku.com/item/K0000732225/" TargetMode="External"/><Relationship Id="rId261" Type="http://schemas.openxmlformats.org/officeDocument/2006/relationships/hyperlink" Target="https://kakaku.com/item/K0001515991/" TargetMode="External"/><Relationship Id="rId499" Type="http://schemas.openxmlformats.org/officeDocument/2006/relationships/hyperlink" Target="https://kakaku.com/item/K0000333302/" TargetMode="External"/><Relationship Id="rId927" Type="http://schemas.openxmlformats.org/officeDocument/2006/relationships/hyperlink" Target="https://www.qoo10.jp/g/1074476353" TargetMode="External"/><Relationship Id="rId56" Type="http://schemas.openxmlformats.org/officeDocument/2006/relationships/hyperlink" Target="https://www.qoo10.jp/g/878033139" TargetMode="External"/><Relationship Id="rId359" Type="http://schemas.openxmlformats.org/officeDocument/2006/relationships/hyperlink" Target="https://kakaku.com/item/K0001277760/" TargetMode="External"/><Relationship Id="rId566" Type="http://schemas.openxmlformats.org/officeDocument/2006/relationships/hyperlink" Target="https://kakaku.com/item/K0000897140/" TargetMode="External"/><Relationship Id="rId773" Type="http://schemas.openxmlformats.org/officeDocument/2006/relationships/hyperlink" Target="https://kakaku.com/item/K0001356184/" TargetMode="External"/><Relationship Id="rId121" Type="http://schemas.openxmlformats.org/officeDocument/2006/relationships/hyperlink" Target="https://www.qoo10.jp/g/933147383" TargetMode="External"/><Relationship Id="rId219" Type="http://schemas.openxmlformats.org/officeDocument/2006/relationships/hyperlink" Target="https://kakaku.com/item/K0001421024/" TargetMode="External"/><Relationship Id="rId426" Type="http://schemas.openxmlformats.org/officeDocument/2006/relationships/hyperlink" Target="https://kakaku.com/item/K0001122200/" TargetMode="External"/><Relationship Id="rId633" Type="http://schemas.openxmlformats.org/officeDocument/2006/relationships/hyperlink" Target="https://www.qoo10.jp/g/1075650684" TargetMode="External"/><Relationship Id="rId840" Type="http://schemas.openxmlformats.org/officeDocument/2006/relationships/hyperlink" Target="https://www.qoo10.jp/g/1074476194" TargetMode="External"/><Relationship Id="rId938" Type="http://schemas.openxmlformats.org/officeDocument/2006/relationships/hyperlink" Target="https://www.qoo10.jp/g/1074475836" TargetMode="External"/><Relationship Id="rId67" Type="http://schemas.openxmlformats.org/officeDocument/2006/relationships/hyperlink" Target="https://www.qoo10.jp/g/994380917" TargetMode="External"/><Relationship Id="rId272" Type="http://schemas.openxmlformats.org/officeDocument/2006/relationships/hyperlink" Target="https://kakaku.com/item/K0001421804/" TargetMode="External"/><Relationship Id="rId577" Type="http://schemas.openxmlformats.org/officeDocument/2006/relationships/hyperlink" Target="https://kakaku.com/item/K0001330597/" TargetMode="External"/><Relationship Id="rId700" Type="http://schemas.openxmlformats.org/officeDocument/2006/relationships/hyperlink" Target="https://kakaku.com/item/K0001145433/" TargetMode="External"/><Relationship Id="rId132" Type="http://schemas.openxmlformats.org/officeDocument/2006/relationships/hyperlink" Target="https://kakaku.com/item/K0001421028/" TargetMode="External"/><Relationship Id="rId784" Type="http://schemas.openxmlformats.org/officeDocument/2006/relationships/hyperlink" Target="https://www.qoo10.jp/g/874266001" TargetMode="External"/><Relationship Id="rId437" Type="http://schemas.openxmlformats.org/officeDocument/2006/relationships/hyperlink" Target="https://kakaku.com/item/K0001122190/" TargetMode="External"/><Relationship Id="rId644" Type="http://schemas.openxmlformats.org/officeDocument/2006/relationships/hyperlink" Target="https://kakaku.com/item/K0001332138/" TargetMode="External"/><Relationship Id="rId851" Type="http://schemas.openxmlformats.org/officeDocument/2006/relationships/hyperlink" Target="https://www.qoo10.jp/g/1074476700" TargetMode="External"/><Relationship Id="rId283" Type="http://schemas.openxmlformats.org/officeDocument/2006/relationships/hyperlink" Target="https://kakaku.com/item/K0001554642/" TargetMode="External"/><Relationship Id="rId490" Type="http://schemas.openxmlformats.org/officeDocument/2006/relationships/hyperlink" Target="https://www.qoo10.jp/g/919311999" TargetMode="External"/><Relationship Id="rId504" Type="http://schemas.openxmlformats.org/officeDocument/2006/relationships/hyperlink" Target="https://www.qoo10.jp/g/1074476438" TargetMode="External"/><Relationship Id="rId711" Type="http://schemas.openxmlformats.org/officeDocument/2006/relationships/hyperlink" Target="https://www.qoo10.jp/g/1052812064" TargetMode="External"/><Relationship Id="rId949" Type="http://schemas.openxmlformats.org/officeDocument/2006/relationships/hyperlink" Target="https://www.qoo10.jp/g/1074476195" TargetMode="External"/><Relationship Id="rId78" Type="http://schemas.openxmlformats.org/officeDocument/2006/relationships/hyperlink" Target="https://www.qoo10.jp/g/747342338" TargetMode="External"/><Relationship Id="rId143" Type="http://schemas.openxmlformats.org/officeDocument/2006/relationships/hyperlink" Target="https://www.qoo10.jp/g/1067987099" TargetMode="External"/><Relationship Id="rId350" Type="http://schemas.openxmlformats.org/officeDocument/2006/relationships/hyperlink" Target="https://www.qoo10.jp/g/1013118225" TargetMode="External"/><Relationship Id="rId588" Type="http://schemas.openxmlformats.org/officeDocument/2006/relationships/hyperlink" Target="https://kakaku.com/item/K0000333327/" TargetMode="External"/><Relationship Id="rId795" Type="http://schemas.openxmlformats.org/officeDocument/2006/relationships/hyperlink" Target="https://kakaku.com/item/K0001118844/" TargetMode="External"/><Relationship Id="rId809" Type="http://schemas.openxmlformats.org/officeDocument/2006/relationships/hyperlink" Target="https://kakaku.com/item/K0000871753/" TargetMode="External"/><Relationship Id="rId9" Type="http://schemas.openxmlformats.org/officeDocument/2006/relationships/hyperlink" Target="https://kakaku.com/item/K0001423306/" TargetMode="External"/><Relationship Id="rId210" Type="http://schemas.openxmlformats.org/officeDocument/2006/relationships/hyperlink" Target="https://www.qoo10.jp/g/1074735356" TargetMode="External"/><Relationship Id="rId448" Type="http://schemas.openxmlformats.org/officeDocument/2006/relationships/hyperlink" Target="https://kakaku.com/item/K0001225156/" TargetMode="External"/><Relationship Id="rId655" Type="http://schemas.openxmlformats.org/officeDocument/2006/relationships/hyperlink" Target="https://kakaku.com/item/K0001332114/" TargetMode="External"/><Relationship Id="rId862" Type="http://schemas.openxmlformats.org/officeDocument/2006/relationships/hyperlink" Target="https://kakaku.com/item/K0001277752/" TargetMode="External"/><Relationship Id="rId294" Type="http://schemas.openxmlformats.org/officeDocument/2006/relationships/hyperlink" Target="https://kakaku.com/item/K0001283634/" TargetMode="External"/><Relationship Id="rId308" Type="http://schemas.openxmlformats.org/officeDocument/2006/relationships/hyperlink" Target="https://kakaku.com/item/K0001387076/" TargetMode="External"/><Relationship Id="rId515" Type="http://schemas.openxmlformats.org/officeDocument/2006/relationships/hyperlink" Target="https://www.qoo10.jp/g/988552001" TargetMode="External"/><Relationship Id="rId722" Type="http://schemas.openxmlformats.org/officeDocument/2006/relationships/hyperlink" Target="https://kakaku.com/item/K0001447595/" TargetMode="External"/><Relationship Id="rId89" Type="http://schemas.openxmlformats.org/officeDocument/2006/relationships/hyperlink" Target="https://www.qoo10.jp/g/1067987096" TargetMode="External"/><Relationship Id="rId154" Type="http://schemas.openxmlformats.org/officeDocument/2006/relationships/hyperlink" Target="https://www.qoo10.jp/g/1002006060" TargetMode="External"/><Relationship Id="rId361" Type="http://schemas.openxmlformats.org/officeDocument/2006/relationships/hyperlink" Target="https://kakaku.com/item/K0001385143/" TargetMode="External"/><Relationship Id="rId599" Type="http://schemas.openxmlformats.org/officeDocument/2006/relationships/hyperlink" Target="https://kakaku.com/item/K0000333315/" TargetMode="External"/><Relationship Id="rId459" Type="http://schemas.openxmlformats.org/officeDocument/2006/relationships/hyperlink" Target="https://www.qoo10.jp/g/919311995" TargetMode="External"/><Relationship Id="rId666" Type="http://schemas.openxmlformats.org/officeDocument/2006/relationships/hyperlink" Target="https://kakaku.com/item/K0001332087/" TargetMode="External"/><Relationship Id="rId873" Type="http://schemas.openxmlformats.org/officeDocument/2006/relationships/hyperlink" Target="https://www.qoo10.jp/g/1076493709" TargetMode="External"/><Relationship Id="rId16" Type="http://schemas.openxmlformats.org/officeDocument/2006/relationships/hyperlink" Target="https://kakaku.com/item/K0001226159/" TargetMode="External"/><Relationship Id="rId221" Type="http://schemas.openxmlformats.org/officeDocument/2006/relationships/hyperlink" Target="https://kakaku.com/item/K0001421040/" TargetMode="External"/><Relationship Id="rId319" Type="http://schemas.openxmlformats.org/officeDocument/2006/relationships/hyperlink" Target="https://kakaku.com/item/K0001387091/" TargetMode="External"/><Relationship Id="rId526" Type="http://schemas.openxmlformats.org/officeDocument/2006/relationships/hyperlink" Target="https://kakaku.com/item/K0000897101/" TargetMode="External"/><Relationship Id="rId733" Type="http://schemas.openxmlformats.org/officeDocument/2006/relationships/hyperlink" Target="https://kakaku.com/item/K0001513114/" TargetMode="External"/><Relationship Id="rId940" Type="http://schemas.openxmlformats.org/officeDocument/2006/relationships/hyperlink" Target="https://www.qoo10.jp/g/1074475842" TargetMode="External"/><Relationship Id="rId165" Type="http://schemas.openxmlformats.org/officeDocument/2006/relationships/hyperlink" Target="https://kakaku.com/item/K0001421809/" TargetMode="External"/><Relationship Id="rId372" Type="http://schemas.openxmlformats.org/officeDocument/2006/relationships/hyperlink" Target="https://kakaku.com/item/K0001387087/" TargetMode="External"/><Relationship Id="rId677" Type="http://schemas.openxmlformats.org/officeDocument/2006/relationships/hyperlink" Target="https://kakaku.com/item/K0001520767/" TargetMode="External"/><Relationship Id="rId800" Type="http://schemas.openxmlformats.org/officeDocument/2006/relationships/hyperlink" Target="https://kakaku.com/item/K0000871760/" TargetMode="External"/><Relationship Id="rId232" Type="http://schemas.openxmlformats.org/officeDocument/2006/relationships/hyperlink" Target="https://kakaku.com/item/K0001421034/" TargetMode="External"/><Relationship Id="rId884" Type="http://schemas.openxmlformats.org/officeDocument/2006/relationships/hyperlink" Target="https://www.qoo10.jp/g/1074476504" TargetMode="External"/><Relationship Id="rId27" Type="http://schemas.openxmlformats.org/officeDocument/2006/relationships/hyperlink" Target="https://kakaku.com/item/K0001421046/" TargetMode="External"/><Relationship Id="rId537" Type="http://schemas.openxmlformats.org/officeDocument/2006/relationships/hyperlink" Target="https://kakaku.com/item/K0000897118/" TargetMode="External"/><Relationship Id="rId744" Type="http://schemas.openxmlformats.org/officeDocument/2006/relationships/hyperlink" Target="https://kakaku.com/item/K0001289507/" TargetMode="External"/><Relationship Id="rId951" Type="http://schemas.openxmlformats.org/officeDocument/2006/relationships/hyperlink" Target="https://www.qoo10.jp/g/1074476675" TargetMode="External"/><Relationship Id="rId80" Type="http://schemas.openxmlformats.org/officeDocument/2006/relationships/hyperlink" Target="https://www.qoo10.jp/g/750958964" TargetMode="External"/><Relationship Id="rId176" Type="http://schemas.openxmlformats.org/officeDocument/2006/relationships/hyperlink" Target="https://kakaku.com/item/K0001387078/" TargetMode="External"/><Relationship Id="rId383" Type="http://schemas.openxmlformats.org/officeDocument/2006/relationships/hyperlink" Target="https://www.qoo10.jp/g/951079072" TargetMode="External"/><Relationship Id="rId590" Type="http://schemas.openxmlformats.org/officeDocument/2006/relationships/hyperlink" Target="https://kakaku.com/item/K0000333311/" TargetMode="External"/><Relationship Id="rId604" Type="http://schemas.openxmlformats.org/officeDocument/2006/relationships/hyperlink" Target="https://kakaku.com/item/K0001335849/" TargetMode="External"/><Relationship Id="rId811" Type="http://schemas.openxmlformats.org/officeDocument/2006/relationships/hyperlink" Target="https://kakaku.com/item/K0001424179/" TargetMode="External"/><Relationship Id="rId243" Type="http://schemas.openxmlformats.org/officeDocument/2006/relationships/hyperlink" Target="https://kakaku.com/item/K0001421042/" TargetMode="External"/><Relationship Id="rId450" Type="http://schemas.openxmlformats.org/officeDocument/2006/relationships/hyperlink" Target="https://www.qoo10.jp/g/948938835" TargetMode="External"/><Relationship Id="rId688" Type="http://schemas.openxmlformats.org/officeDocument/2006/relationships/hyperlink" Target="https://kakaku.com/item/K0001021004/" TargetMode="External"/><Relationship Id="rId895" Type="http://schemas.openxmlformats.org/officeDocument/2006/relationships/hyperlink" Target="https://www.qoo10.jp/g/1074476499" TargetMode="External"/><Relationship Id="rId909" Type="http://schemas.openxmlformats.org/officeDocument/2006/relationships/hyperlink" Target="https://www.qoo10.jp/g/1074476444" TargetMode="External"/><Relationship Id="rId38" Type="http://schemas.openxmlformats.org/officeDocument/2006/relationships/hyperlink" Target="https://kakaku.com/item/K0001421047/" TargetMode="External"/><Relationship Id="rId103" Type="http://schemas.openxmlformats.org/officeDocument/2006/relationships/hyperlink" Target="https://www.qoo10.jp/g/965001927" TargetMode="External"/><Relationship Id="rId310" Type="http://schemas.openxmlformats.org/officeDocument/2006/relationships/hyperlink" Target="https://kakaku.com/item/K0001387097/" TargetMode="External"/><Relationship Id="rId548" Type="http://schemas.openxmlformats.org/officeDocument/2006/relationships/hyperlink" Target="https://kakaku.com/item/K0000897128/" TargetMode="External"/><Relationship Id="rId755" Type="http://schemas.openxmlformats.org/officeDocument/2006/relationships/hyperlink" Target="https://kakaku.com/item/K0001356185/" TargetMode="External"/><Relationship Id="rId91" Type="http://schemas.openxmlformats.org/officeDocument/2006/relationships/hyperlink" Target="https://www.qoo10.jp/g/842672571" TargetMode="External"/><Relationship Id="rId187" Type="http://schemas.openxmlformats.org/officeDocument/2006/relationships/hyperlink" Target="https://www.qoo10.jp/g/986905015" TargetMode="External"/><Relationship Id="rId394" Type="http://schemas.openxmlformats.org/officeDocument/2006/relationships/hyperlink" Target="https://kakaku.com/item/K0001064839/" TargetMode="External"/><Relationship Id="rId408" Type="http://schemas.openxmlformats.org/officeDocument/2006/relationships/hyperlink" Target="https://www.qoo10.jp/g/617307840" TargetMode="External"/><Relationship Id="rId615" Type="http://schemas.openxmlformats.org/officeDocument/2006/relationships/hyperlink" Target="https://kakaku.com/item/K0000732216/" TargetMode="External"/><Relationship Id="rId822" Type="http://schemas.openxmlformats.org/officeDocument/2006/relationships/hyperlink" Target="https://kakaku.com/item/K0001330589/" TargetMode="External"/><Relationship Id="rId254" Type="http://schemas.openxmlformats.org/officeDocument/2006/relationships/hyperlink" Target="https://kakaku.com/item/K0001423308/" TargetMode="External"/><Relationship Id="rId699" Type="http://schemas.openxmlformats.org/officeDocument/2006/relationships/hyperlink" Target="https://kakaku.com/item/K0001145422/" TargetMode="External"/><Relationship Id="rId49" Type="http://schemas.openxmlformats.org/officeDocument/2006/relationships/hyperlink" Target="https://www.qoo10.jp/g/1024467985" TargetMode="External"/><Relationship Id="rId114" Type="http://schemas.openxmlformats.org/officeDocument/2006/relationships/hyperlink" Target="https://www.qoo10.jp/g/951079073" TargetMode="External"/><Relationship Id="rId461" Type="http://schemas.openxmlformats.org/officeDocument/2006/relationships/hyperlink" Target="https://www.qoo10.jp/g/1065505539" TargetMode="External"/><Relationship Id="rId559" Type="http://schemas.openxmlformats.org/officeDocument/2006/relationships/hyperlink" Target="https://kakaku.com/item/K0000897137/" TargetMode="External"/><Relationship Id="rId766" Type="http://schemas.openxmlformats.org/officeDocument/2006/relationships/hyperlink" Target="https://www.qoo10.jp/g/1074475756" TargetMode="External"/><Relationship Id="rId198" Type="http://schemas.openxmlformats.org/officeDocument/2006/relationships/hyperlink" Target="https://www.qoo10.jp/g/954194394" TargetMode="External"/><Relationship Id="rId321" Type="http://schemas.openxmlformats.org/officeDocument/2006/relationships/hyperlink" Target="https://kakaku.com/item/K0001387111/" TargetMode="External"/><Relationship Id="rId419" Type="http://schemas.openxmlformats.org/officeDocument/2006/relationships/hyperlink" Target="https://www.qoo10.jp/g/1074476179" TargetMode="External"/><Relationship Id="rId626" Type="http://schemas.openxmlformats.org/officeDocument/2006/relationships/hyperlink" Target="https://kakaku.com/item/K0000732236/" TargetMode="External"/><Relationship Id="rId833" Type="http://schemas.openxmlformats.org/officeDocument/2006/relationships/hyperlink" Target="https://kakaku.com/item/K0000836731/" TargetMode="External"/><Relationship Id="rId265" Type="http://schemas.openxmlformats.org/officeDocument/2006/relationships/hyperlink" Target="https://kakaku.com/item/K0001424188/" TargetMode="External"/><Relationship Id="rId472" Type="http://schemas.openxmlformats.org/officeDocument/2006/relationships/hyperlink" Target="https://kakaku.com/item/K0001371393/" TargetMode="External"/><Relationship Id="rId900" Type="http://schemas.openxmlformats.org/officeDocument/2006/relationships/hyperlink" Target="https://www.qoo10.jp/g/1074476736" TargetMode="External"/><Relationship Id="rId125" Type="http://schemas.openxmlformats.org/officeDocument/2006/relationships/hyperlink" Target="https://kakaku.com/item/K0001421013/" TargetMode="External"/><Relationship Id="rId332" Type="http://schemas.openxmlformats.org/officeDocument/2006/relationships/hyperlink" Target="https://kakaku.com/item/K0001226151/" TargetMode="External"/><Relationship Id="rId777" Type="http://schemas.openxmlformats.org/officeDocument/2006/relationships/hyperlink" Target="https://kakaku.com/item/K0001226004/" TargetMode="External"/><Relationship Id="rId637" Type="http://schemas.openxmlformats.org/officeDocument/2006/relationships/hyperlink" Target="https://kakaku.com/item/K0001332085/" TargetMode="External"/><Relationship Id="rId844" Type="http://schemas.openxmlformats.org/officeDocument/2006/relationships/hyperlink" Target="https://www.qoo10.jp/g/1074476190" TargetMode="External"/><Relationship Id="rId276" Type="http://schemas.openxmlformats.org/officeDocument/2006/relationships/hyperlink" Target="https://kakaku.com/item/K0001557096/" TargetMode="External"/><Relationship Id="rId483" Type="http://schemas.openxmlformats.org/officeDocument/2006/relationships/hyperlink" Target="https://kakaku.com/item/K0001225140/" TargetMode="External"/><Relationship Id="rId690" Type="http://schemas.openxmlformats.org/officeDocument/2006/relationships/hyperlink" Target="https://kakaku.com/item/K0001020976/" TargetMode="External"/><Relationship Id="rId704" Type="http://schemas.openxmlformats.org/officeDocument/2006/relationships/hyperlink" Target="https://www.qoo10.jp/g/1052812066" TargetMode="External"/><Relationship Id="rId911" Type="http://schemas.openxmlformats.org/officeDocument/2006/relationships/hyperlink" Target="https://kakaku.com/item/K0001064814/" TargetMode="External"/><Relationship Id="rId40" Type="http://schemas.openxmlformats.org/officeDocument/2006/relationships/hyperlink" Target="https://kakaku.com/item/K0001421032/" TargetMode="External"/><Relationship Id="rId136" Type="http://schemas.openxmlformats.org/officeDocument/2006/relationships/hyperlink" Target="https://www.qoo10.jp/g/775130036" TargetMode="External"/><Relationship Id="rId343" Type="http://schemas.openxmlformats.org/officeDocument/2006/relationships/hyperlink" Target="https://kakaku.com/item/K0001277759/" TargetMode="External"/><Relationship Id="rId550" Type="http://schemas.openxmlformats.org/officeDocument/2006/relationships/hyperlink" Target="https://kakaku.com/item/K0000897125/" TargetMode="External"/><Relationship Id="rId788" Type="http://schemas.openxmlformats.org/officeDocument/2006/relationships/hyperlink" Target="https://kakaku.com/item/K0001134806/" TargetMode="External"/><Relationship Id="rId203" Type="http://schemas.openxmlformats.org/officeDocument/2006/relationships/hyperlink" Target="https://www.qoo10.jp/g/715616392" TargetMode="External"/><Relationship Id="rId648" Type="http://schemas.openxmlformats.org/officeDocument/2006/relationships/hyperlink" Target="https://kakaku.com/item/K0001332095/" TargetMode="External"/><Relationship Id="rId855" Type="http://schemas.openxmlformats.org/officeDocument/2006/relationships/hyperlink" Target="https://kakaku.com/item/K0001374070/" TargetMode="External"/><Relationship Id="rId287" Type="http://schemas.openxmlformats.org/officeDocument/2006/relationships/hyperlink" Target="https://kakaku.com/item/K0001064843/" TargetMode="External"/><Relationship Id="rId410" Type="http://schemas.openxmlformats.org/officeDocument/2006/relationships/hyperlink" Target="https://kakaku.com/item/K0001589848/" TargetMode="External"/><Relationship Id="rId494" Type="http://schemas.openxmlformats.org/officeDocument/2006/relationships/hyperlink" Target="https://kakaku.com/item/K0001371409/" TargetMode="External"/><Relationship Id="rId508" Type="http://schemas.openxmlformats.org/officeDocument/2006/relationships/hyperlink" Target="https://www.qoo10.jp/g/606150205" TargetMode="External"/><Relationship Id="rId715" Type="http://schemas.openxmlformats.org/officeDocument/2006/relationships/hyperlink" Target="https://kakaku.com/item/K0001525605/" TargetMode="External"/><Relationship Id="rId922" Type="http://schemas.openxmlformats.org/officeDocument/2006/relationships/hyperlink" Target="https://www.qoo10.jp/g/1074476528" TargetMode="External"/><Relationship Id="rId147" Type="http://schemas.openxmlformats.org/officeDocument/2006/relationships/hyperlink" Target="https://kakaku.com/item/K0001370753/" TargetMode="External"/><Relationship Id="rId354" Type="http://schemas.openxmlformats.org/officeDocument/2006/relationships/hyperlink" Target="https://kakaku.com/item/K0001277775/" TargetMode="External"/><Relationship Id="rId799" Type="http://schemas.openxmlformats.org/officeDocument/2006/relationships/hyperlink" Target="https://kakaku.com/item/K0000954854/" TargetMode="External"/><Relationship Id="rId51" Type="http://schemas.openxmlformats.org/officeDocument/2006/relationships/hyperlink" Target="https://www.qoo10.jp/g/632394762" TargetMode="External"/><Relationship Id="rId561" Type="http://schemas.openxmlformats.org/officeDocument/2006/relationships/hyperlink" Target="https://kakaku.com/item/K0000897131/" TargetMode="External"/><Relationship Id="rId659" Type="http://schemas.openxmlformats.org/officeDocument/2006/relationships/hyperlink" Target="https://kakaku.com/item/K0001332104/" TargetMode="External"/><Relationship Id="rId866" Type="http://schemas.openxmlformats.org/officeDocument/2006/relationships/hyperlink" Target="https://www.qoo10.jp/g/1074476239" TargetMode="External"/><Relationship Id="rId214" Type="http://schemas.openxmlformats.org/officeDocument/2006/relationships/hyperlink" Target="https://www.qoo10.jp/g/750958954" TargetMode="External"/><Relationship Id="rId298" Type="http://schemas.openxmlformats.org/officeDocument/2006/relationships/hyperlink" Target="https://kakaku.com/item/K0001515998/" TargetMode="External"/><Relationship Id="rId421" Type="http://schemas.openxmlformats.org/officeDocument/2006/relationships/hyperlink" Target="https://kakaku.com/item/K0001363029/" TargetMode="External"/><Relationship Id="rId519" Type="http://schemas.openxmlformats.org/officeDocument/2006/relationships/hyperlink" Target="https://kakaku.com/item/K0000897114/" TargetMode="External"/><Relationship Id="rId158" Type="http://schemas.openxmlformats.org/officeDocument/2006/relationships/hyperlink" Target="https://kakaku.com/item/K0001424176/" TargetMode="External"/><Relationship Id="rId726" Type="http://schemas.openxmlformats.org/officeDocument/2006/relationships/hyperlink" Target="https://www.qoo10.jp/g/1064964324" TargetMode="External"/><Relationship Id="rId933" Type="http://schemas.openxmlformats.org/officeDocument/2006/relationships/hyperlink" Target="https://www.qoo10.jp/g/1074475945" TargetMode="External"/><Relationship Id="rId62" Type="http://schemas.openxmlformats.org/officeDocument/2006/relationships/hyperlink" Target="https://www.qoo10.jp/g/1021771530" TargetMode="External"/><Relationship Id="rId365" Type="http://schemas.openxmlformats.org/officeDocument/2006/relationships/hyperlink" Target="https://www.qoo10.jp/g/695261345" TargetMode="External"/><Relationship Id="rId572" Type="http://schemas.openxmlformats.org/officeDocument/2006/relationships/hyperlink" Target="https://kakaku.com/item/K0001330592/" TargetMode="External"/><Relationship Id="rId225" Type="http://schemas.openxmlformats.org/officeDocument/2006/relationships/hyperlink" Target="https://kakaku.com/item/K0001421036/" TargetMode="External"/><Relationship Id="rId432" Type="http://schemas.openxmlformats.org/officeDocument/2006/relationships/hyperlink" Target="https://kakaku.com/item/K0001225164/" TargetMode="External"/><Relationship Id="rId877" Type="http://schemas.openxmlformats.org/officeDocument/2006/relationships/hyperlink" Target="https://kakaku.com/item/K0001529319/" TargetMode="External"/><Relationship Id="rId737" Type="http://schemas.openxmlformats.org/officeDocument/2006/relationships/hyperlink" Target="https://www.qoo10.jp/g/999868222" TargetMode="External"/><Relationship Id="rId944" Type="http://schemas.openxmlformats.org/officeDocument/2006/relationships/hyperlink" Target="https://www.qoo10.jp/g/1074476164" TargetMode="External"/><Relationship Id="rId73" Type="http://schemas.openxmlformats.org/officeDocument/2006/relationships/hyperlink" Target="https://www.qoo10.jp/g/802718978" TargetMode="External"/><Relationship Id="rId169" Type="http://schemas.openxmlformats.org/officeDocument/2006/relationships/hyperlink" Target="https://kakaku.com/item/K0001582601/" TargetMode="External"/><Relationship Id="rId376" Type="http://schemas.openxmlformats.org/officeDocument/2006/relationships/hyperlink" Target="https://kakaku.com/item/K0001421023/" TargetMode="External"/><Relationship Id="rId583" Type="http://schemas.openxmlformats.org/officeDocument/2006/relationships/hyperlink" Target="https://kakaku.com/item/70400413159/" TargetMode="External"/><Relationship Id="rId790" Type="http://schemas.openxmlformats.org/officeDocument/2006/relationships/hyperlink" Target="https://kakaku.com/item/K0001363633/" TargetMode="External"/><Relationship Id="rId804" Type="http://schemas.openxmlformats.org/officeDocument/2006/relationships/hyperlink" Target="https://www.qoo10.jp/g/870209262" TargetMode="External"/><Relationship Id="rId4" Type="http://schemas.openxmlformats.org/officeDocument/2006/relationships/hyperlink" Target="https://www.qoo10.jp/g/1074475975" TargetMode="External"/><Relationship Id="rId236" Type="http://schemas.openxmlformats.org/officeDocument/2006/relationships/hyperlink" Target="https://kakaku.com/item/K0001421047/" TargetMode="External"/><Relationship Id="rId443" Type="http://schemas.openxmlformats.org/officeDocument/2006/relationships/hyperlink" Target="https://kakaku.com/item/K0001286292/" TargetMode="External"/><Relationship Id="rId650" Type="http://schemas.openxmlformats.org/officeDocument/2006/relationships/hyperlink" Target="https://kakaku.com/item/K0001332137/" TargetMode="External"/><Relationship Id="rId888" Type="http://schemas.openxmlformats.org/officeDocument/2006/relationships/hyperlink" Target="https://kakaku.com/item/K0001421044/" TargetMode="External"/><Relationship Id="rId303" Type="http://schemas.openxmlformats.org/officeDocument/2006/relationships/hyperlink" Target="https://kakaku.com/item/K0001387083/" TargetMode="External"/><Relationship Id="rId748" Type="http://schemas.openxmlformats.org/officeDocument/2006/relationships/hyperlink" Target="https://www.qoo10.jp/g/1074476268" TargetMode="External"/><Relationship Id="rId84" Type="http://schemas.openxmlformats.org/officeDocument/2006/relationships/hyperlink" Target="https://www.qoo10.jp/g/750958963" TargetMode="External"/><Relationship Id="rId387" Type="http://schemas.openxmlformats.org/officeDocument/2006/relationships/hyperlink" Target="https://kakaku.com/item/K0001461546/" TargetMode="External"/><Relationship Id="rId510" Type="http://schemas.openxmlformats.org/officeDocument/2006/relationships/hyperlink" Target="https://kakaku.com/item/K0000732208/" TargetMode="External"/><Relationship Id="rId594" Type="http://schemas.openxmlformats.org/officeDocument/2006/relationships/hyperlink" Target="https://kakaku.com/item/K0000333331/" TargetMode="External"/><Relationship Id="rId608" Type="http://schemas.openxmlformats.org/officeDocument/2006/relationships/hyperlink" Target="https://kakaku.com/item/K0000732211/" TargetMode="External"/><Relationship Id="rId815" Type="http://schemas.openxmlformats.org/officeDocument/2006/relationships/hyperlink" Target="https://kakaku.com/item/K0000731674/" TargetMode="External"/><Relationship Id="rId247" Type="http://schemas.openxmlformats.org/officeDocument/2006/relationships/hyperlink" Target="https://kakaku.com/item/K0000945898/" TargetMode="External"/><Relationship Id="rId899" Type="http://schemas.openxmlformats.org/officeDocument/2006/relationships/hyperlink" Target="https://www.qoo10.jp/g/1074476459" TargetMode="External"/><Relationship Id="rId107" Type="http://schemas.openxmlformats.org/officeDocument/2006/relationships/hyperlink" Target="https://www.qoo10.jp/g/945488291" TargetMode="External"/><Relationship Id="rId454" Type="http://schemas.openxmlformats.org/officeDocument/2006/relationships/hyperlink" Target="https://www.qoo10.jp/g/1074476348" TargetMode="External"/><Relationship Id="rId661" Type="http://schemas.openxmlformats.org/officeDocument/2006/relationships/hyperlink" Target="https://kakaku.com/item/K0001332124/" TargetMode="External"/><Relationship Id="rId759" Type="http://schemas.openxmlformats.org/officeDocument/2006/relationships/hyperlink" Target="https://www.qoo10.jp/g/1074832161" TargetMode="External"/><Relationship Id="rId11" Type="http://schemas.openxmlformats.org/officeDocument/2006/relationships/hyperlink" Target="https://kakaku.com/item/K0001424181/" TargetMode="External"/><Relationship Id="rId314" Type="http://schemas.openxmlformats.org/officeDocument/2006/relationships/hyperlink" Target="https://kakaku.com/item/K0001387074/" TargetMode="External"/><Relationship Id="rId398" Type="http://schemas.openxmlformats.org/officeDocument/2006/relationships/hyperlink" Target="https://kakaku.com/item/K0001387123/" TargetMode="External"/><Relationship Id="rId521" Type="http://schemas.openxmlformats.org/officeDocument/2006/relationships/hyperlink" Target="https://kakaku.com/item/K0001421413/" TargetMode="External"/><Relationship Id="rId619" Type="http://schemas.openxmlformats.org/officeDocument/2006/relationships/hyperlink" Target="https://kakaku.com/item/K0000732223/" TargetMode="External"/><Relationship Id="rId95" Type="http://schemas.openxmlformats.org/officeDocument/2006/relationships/hyperlink" Target="https://www.qoo10.jp/g/1033521923" TargetMode="External"/><Relationship Id="rId160" Type="http://schemas.openxmlformats.org/officeDocument/2006/relationships/hyperlink" Target="https://kakaku.com/item/K0001421810/" TargetMode="External"/><Relationship Id="rId826" Type="http://schemas.openxmlformats.org/officeDocument/2006/relationships/hyperlink" Target="https://kakaku.com/item/K0001330591/" TargetMode="External"/><Relationship Id="rId258" Type="http://schemas.openxmlformats.org/officeDocument/2006/relationships/hyperlink" Target="https://kakaku.com/item/K0001231830/" TargetMode="External"/><Relationship Id="rId465" Type="http://schemas.openxmlformats.org/officeDocument/2006/relationships/hyperlink" Target="https://kakaku.com/item/K0001371377/" TargetMode="External"/><Relationship Id="rId672" Type="http://schemas.openxmlformats.org/officeDocument/2006/relationships/hyperlink" Target="https://kakaku.com/item/K0001520787/" TargetMode="External"/><Relationship Id="rId22" Type="http://schemas.openxmlformats.org/officeDocument/2006/relationships/hyperlink" Target="https://kakaku.com/item/K0001387095/" TargetMode="External"/><Relationship Id="rId118" Type="http://schemas.openxmlformats.org/officeDocument/2006/relationships/hyperlink" Target="https://www.qoo10.jp/g/965001918" TargetMode="External"/><Relationship Id="rId325" Type="http://schemas.openxmlformats.org/officeDocument/2006/relationships/hyperlink" Target="https://kakaku.com/item/K0001387086/" TargetMode="External"/><Relationship Id="rId532" Type="http://schemas.openxmlformats.org/officeDocument/2006/relationships/hyperlink" Target="https://kakaku.com/item/K0000897107/" TargetMode="External"/><Relationship Id="rId171" Type="http://schemas.openxmlformats.org/officeDocument/2006/relationships/hyperlink" Target="https://kakaku.com/item/K0001226167/" TargetMode="External"/><Relationship Id="rId837" Type="http://schemas.openxmlformats.org/officeDocument/2006/relationships/hyperlink" Target="https://kakaku.com/item/K0001122164/" TargetMode="External"/><Relationship Id="rId269" Type="http://schemas.openxmlformats.org/officeDocument/2006/relationships/hyperlink" Target="https://kakaku.com/item/K0001421814/" TargetMode="External"/><Relationship Id="rId476" Type="http://schemas.openxmlformats.org/officeDocument/2006/relationships/hyperlink" Target="https://kakaku.com/item/K0001374027/" TargetMode="External"/><Relationship Id="rId683" Type="http://schemas.openxmlformats.org/officeDocument/2006/relationships/hyperlink" Target="https://kakaku.com/item/K0001145910/" TargetMode="External"/><Relationship Id="rId890" Type="http://schemas.openxmlformats.org/officeDocument/2006/relationships/hyperlink" Target="https://kakaku.com/item/K0001421037/" TargetMode="External"/><Relationship Id="rId904" Type="http://schemas.openxmlformats.org/officeDocument/2006/relationships/hyperlink" Target="https://kakaku.com/item/K0001362041/" TargetMode="External"/><Relationship Id="rId33" Type="http://schemas.openxmlformats.org/officeDocument/2006/relationships/hyperlink" Target="https://kakaku.com/item/K0001277781/" TargetMode="External"/><Relationship Id="rId129" Type="http://schemas.openxmlformats.org/officeDocument/2006/relationships/hyperlink" Target="https://kakaku.com/item/K0001421048/" TargetMode="External"/><Relationship Id="rId336" Type="http://schemas.openxmlformats.org/officeDocument/2006/relationships/hyperlink" Target="https://kakaku.com/item/K0001226155/" TargetMode="External"/><Relationship Id="rId543" Type="http://schemas.openxmlformats.org/officeDocument/2006/relationships/hyperlink" Target="https://kakaku.com/item/K0000897112/" TargetMode="External"/><Relationship Id="rId182" Type="http://schemas.openxmlformats.org/officeDocument/2006/relationships/hyperlink" Target="https://www.qoo10.jp/g/1069363953" TargetMode="External"/><Relationship Id="rId403" Type="http://schemas.openxmlformats.org/officeDocument/2006/relationships/hyperlink" Target="https://kakaku.com/item/K0001277762/" TargetMode="External"/><Relationship Id="rId750" Type="http://schemas.openxmlformats.org/officeDocument/2006/relationships/hyperlink" Target="https://www.qoo10.jp/g/1074476271" TargetMode="External"/><Relationship Id="rId848" Type="http://schemas.openxmlformats.org/officeDocument/2006/relationships/hyperlink" Target="https://www.qoo10.jp/g/1074476189" TargetMode="External"/><Relationship Id="rId487" Type="http://schemas.openxmlformats.org/officeDocument/2006/relationships/hyperlink" Target="https://www.qoo10.jp/g/1074476351" TargetMode="External"/><Relationship Id="rId610" Type="http://schemas.openxmlformats.org/officeDocument/2006/relationships/hyperlink" Target="https://kakaku.com/item/K0000732207/" TargetMode="External"/><Relationship Id="rId694" Type="http://schemas.openxmlformats.org/officeDocument/2006/relationships/hyperlink" Target="https://kakaku.com/item/K0001020961/" TargetMode="External"/><Relationship Id="rId708" Type="http://schemas.openxmlformats.org/officeDocument/2006/relationships/hyperlink" Target="https://www.qoo10.jp/g/1052812070" TargetMode="External"/><Relationship Id="rId915" Type="http://schemas.openxmlformats.org/officeDocument/2006/relationships/hyperlink" Target="https://www.qoo10.jp/g/1074475841" TargetMode="External"/><Relationship Id="rId347" Type="http://schemas.openxmlformats.org/officeDocument/2006/relationships/hyperlink" Target="https://www.qoo10.jp/g/1069662944" TargetMode="External"/><Relationship Id="rId44" Type="http://schemas.openxmlformats.org/officeDocument/2006/relationships/hyperlink" Target="https://www.qoo10.jp/g/986905010" TargetMode="External"/><Relationship Id="rId554" Type="http://schemas.openxmlformats.org/officeDocument/2006/relationships/hyperlink" Target="https://kakaku.com/item/K0000897120/" TargetMode="External"/><Relationship Id="rId761" Type="http://schemas.openxmlformats.org/officeDocument/2006/relationships/hyperlink" Target="https://kakaku.com/item/K0001563906/" TargetMode="External"/><Relationship Id="rId859" Type="http://schemas.openxmlformats.org/officeDocument/2006/relationships/hyperlink" Target="https://www.qoo10.jp/g/1074476673" TargetMode="External"/><Relationship Id="rId193" Type="http://schemas.openxmlformats.org/officeDocument/2006/relationships/hyperlink" Target="https://www.qoo10.jp/g/1010361835" TargetMode="External"/><Relationship Id="rId207" Type="http://schemas.openxmlformats.org/officeDocument/2006/relationships/hyperlink" Target="https://www.qoo10.jp/g/1070967501" TargetMode="External"/><Relationship Id="rId414" Type="http://schemas.openxmlformats.org/officeDocument/2006/relationships/hyperlink" Target="https://kakaku.com/item/K0001226158/" TargetMode="External"/><Relationship Id="rId498" Type="http://schemas.openxmlformats.org/officeDocument/2006/relationships/hyperlink" Target="https://kakaku.com/item/K0000732203/" TargetMode="External"/><Relationship Id="rId621" Type="http://schemas.openxmlformats.org/officeDocument/2006/relationships/hyperlink" Target="https://kakaku.com/item/K0000732226/" TargetMode="External"/><Relationship Id="rId260" Type="http://schemas.openxmlformats.org/officeDocument/2006/relationships/hyperlink" Target="https://kakaku.com/item/K0000465722/" TargetMode="External"/><Relationship Id="rId719" Type="http://schemas.openxmlformats.org/officeDocument/2006/relationships/hyperlink" Target="https://kakaku.com/item/K0000612164/" TargetMode="External"/><Relationship Id="rId926" Type="http://schemas.openxmlformats.org/officeDocument/2006/relationships/hyperlink" Target="https://www.qoo10.jp/g/1074476224" TargetMode="External"/><Relationship Id="rId55" Type="http://schemas.openxmlformats.org/officeDocument/2006/relationships/hyperlink" Target="https://www.qoo10.jp/g/878033140" TargetMode="External"/><Relationship Id="rId120" Type="http://schemas.openxmlformats.org/officeDocument/2006/relationships/hyperlink" Target="https://www.qoo10.jp/g/965001916" TargetMode="External"/><Relationship Id="rId358" Type="http://schemas.openxmlformats.org/officeDocument/2006/relationships/hyperlink" Target="https://kakaku.com/item/K0001277756/" TargetMode="External"/><Relationship Id="rId565" Type="http://schemas.openxmlformats.org/officeDocument/2006/relationships/hyperlink" Target="https://kakaku.com/item/K0000897141/" TargetMode="External"/><Relationship Id="rId772" Type="http://schemas.openxmlformats.org/officeDocument/2006/relationships/hyperlink" Target="https://kakaku.com/item/K0001356187/" TargetMode="External"/><Relationship Id="rId218" Type="http://schemas.openxmlformats.org/officeDocument/2006/relationships/hyperlink" Target="https://kakaku.com/item/K0001163270/" TargetMode="External"/><Relationship Id="rId425" Type="http://schemas.openxmlformats.org/officeDocument/2006/relationships/hyperlink" Target="https://kakaku.com/item/K0001122182/" TargetMode="External"/><Relationship Id="rId632" Type="http://schemas.openxmlformats.org/officeDocument/2006/relationships/hyperlink" Target="https://kakaku.com/item/K0000897124/" TargetMode="External"/><Relationship Id="rId271" Type="http://schemas.openxmlformats.org/officeDocument/2006/relationships/hyperlink" Target="https://kakaku.com/item/K0001421805/" TargetMode="External"/><Relationship Id="rId937" Type="http://schemas.openxmlformats.org/officeDocument/2006/relationships/hyperlink" Target="https://www.qoo10.jp/g/1074475795" TargetMode="External"/><Relationship Id="rId66" Type="http://schemas.openxmlformats.org/officeDocument/2006/relationships/hyperlink" Target="https://www.qoo10.jp/g/1059049877" TargetMode="External"/><Relationship Id="rId131" Type="http://schemas.openxmlformats.org/officeDocument/2006/relationships/hyperlink" Target="https://www.qoo10.jp/g/986898177" TargetMode="External"/><Relationship Id="rId369" Type="http://schemas.openxmlformats.org/officeDocument/2006/relationships/hyperlink" Target="https://kakaku.com/item/K0001461551/" TargetMode="External"/><Relationship Id="rId576" Type="http://schemas.openxmlformats.org/officeDocument/2006/relationships/hyperlink" Target="https://kakaku.com/item/K0001330595/" TargetMode="External"/><Relationship Id="rId783" Type="http://schemas.openxmlformats.org/officeDocument/2006/relationships/hyperlink" Target="https://www.qoo10.jp/g/861176545" TargetMode="External"/><Relationship Id="rId229" Type="http://schemas.openxmlformats.org/officeDocument/2006/relationships/hyperlink" Target="https://kakaku.com/item/K0001421035/" TargetMode="External"/><Relationship Id="rId436" Type="http://schemas.openxmlformats.org/officeDocument/2006/relationships/hyperlink" Target="https://kakaku.com/item/K0001122169/" TargetMode="External"/><Relationship Id="rId643" Type="http://schemas.openxmlformats.org/officeDocument/2006/relationships/hyperlink" Target="https://www.qoo10.jp/g/1072104838" TargetMode="External"/><Relationship Id="rId850" Type="http://schemas.openxmlformats.org/officeDocument/2006/relationships/hyperlink" Target="https://www.qoo10.jp/g/1074476384" TargetMode="External"/><Relationship Id="rId948" Type="http://schemas.openxmlformats.org/officeDocument/2006/relationships/hyperlink" Target="https://www.qoo10.jp/g/1074475996" TargetMode="External"/><Relationship Id="rId77" Type="http://schemas.openxmlformats.org/officeDocument/2006/relationships/hyperlink" Target="https://www.qoo10.jp/g/966621895" TargetMode="External"/><Relationship Id="rId282" Type="http://schemas.openxmlformats.org/officeDocument/2006/relationships/hyperlink" Target="https://kakaku.com/item/K0001421796/" TargetMode="External"/><Relationship Id="rId503" Type="http://schemas.openxmlformats.org/officeDocument/2006/relationships/hyperlink" Target="https://kakaku.com/item/K0000897126" TargetMode="External"/><Relationship Id="rId587" Type="http://schemas.openxmlformats.org/officeDocument/2006/relationships/hyperlink" Target="https://kakaku.com/item/70400414705/" TargetMode="External"/><Relationship Id="rId710" Type="http://schemas.openxmlformats.org/officeDocument/2006/relationships/hyperlink" Target="https://www.qoo10.jp/g/1052812063" TargetMode="External"/><Relationship Id="rId808" Type="http://schemas.openxmlformats.org/officeDocument/2006/relationships/hyperlink" Target="https://kakaku.com/item/K0001226000/" TargetMode="External"/><Relationship Id="rId8" Type="http://schemas.openxmlformats.org/officeDocument/2006/relationships/hyperlink" Target="https://www.qoo10.jp/g/1075537430" TargetMode="External"/><Relationship Id="rId142" Type="http://schemas.openxmlformats.org/officeDocument/2006/relationships/hyperlink" Target="https://www.qoo10.jp/g/750958952" TargetMode="External"/><Relationship Id="rId447" Type="http://schemas.openxmlformats.org/officeDocument/2006/relationships/hyperlink" Target="https://kakaku.com/item/K0001225144/" TargetMode="External"/><Relationship Id="rId794" Type="http://schemas.openxmlformats.org/officeDocument/2006/relationships/hyperlink" Target="https://kakaku.com/item/K0001118845/" TargetMode="External"/><Relationship Id="rId654" Type="http://schemas.openxmlformats.org/officeDocument/2006/relationships/hyperlink" Target="https://kakaku.com/item/K0001332111/" TargetMode="External"/><Relationship Id="rId861" Type="http://schemas.openxmlformats.org/officeDocument/2006/relationships/hyperlink" Target="https://www.qoo10.jp/g/1076554691" TargetMode="External"/><Relationship Id="rId293" Type="http://schemas.openxmlformats.org/officeDocument/2006/relationships/hyperlink" Target="https://kakaku.com/item/K0001283632/" TargetMode="External"/><Relationship Id="rId307" Type="http://schemas.openxmlformats.org/officeDocument/2006/relationships/hyperlink" Target="https://kakaku.com/item/K0001387065/" TargetMode="External"/><Relationship Id="rId514" Type="http://schemas.openxmlformats.org/officeDocument/2006/relationships/hyperlink" Target="https://kakaku.com/item/K0000373962/" TargetMode="External"/><Relationship Id="rId721" Type="http://schemas.openxmlformats.org/officeDocument/2006/relationships/hyperlink" Target="https://kakaku.com/item/K0000612173/" TargetMode="External"/><Relationship Id="rId88" Type="http://schemas.openxmlformats.org/officeDocument/2006/relationships/hyperlink" Target="https://www.qoo10.jp/g/1067987097" TargetMode="External"/><Relationship Id="rId153" Type="http://schemas.openxmlformats.org/officeDocument/2006/relationships/hyperlink" Target="https://www.qoo10.jp/g/1002006059" TargetMode="External"/><Relationship Id="rId360" Type="http://schemas.openxmlformats.org/officeDocument/2006/relationships/hyperlink" Target="https://kakaku.com/item/K0001277751/" TargetMode="External"/><Relationship Id="rId598" Type="http://schemas.openxmlformats.org/officeDocument/2006/relationships/hyperlink" Target="https://kakaku.com/item/K0000333330/" TargetMode="External"/><Relationship Id="rId819" Type="http://schemas.openxmlformats.org/officeDocument/2006/relationships/hyperlink" Target="https://kakaku.com/item/K0000731665/" TargetMode="External"/><Relationship Id="rId220" Type="http://schemas.openxmlformats.org/officeDocument/2006/relationships/hyperlink" Target="https://kakaku.com/item/K0001421024/" TargetMode="External"/><Relationship Id="rId458" Type="http://schemas.openxmlformats.org/officeDocument/2006/relationships/hyperlink" Target="https://www.qoo10.jp/g/919311987" TargetMode="External"/><Relationship Id="rId665" Type="http://schemas.openxmlformats.org/officeDocument/2006/relationships/hyperlink" Target="https://kakaku.com/item/K0001332107/" TargetMode="External"/><Relationship Id="rId872" Type="http://schemas.openxmlformats.org/officeDocument/2006/relationships/hyperlink" Target="https://www.qoo10.jp/g/1076493708" TargetMode="External"/><Relationship Id="rId15" Type="http://schemas.openxmlformats.org/officeDocument/2006/relationships/hyperlink" Target="https://kakaku.com/item/K0001421808/" TargetMode="External"/><Relationship Id="rId318" Type="http://schemas.openxmlformats.org/officeDocument/2006/relationships/hyperlink" Target="https://kakaku.com/item/K0001387092/" TargetMode="External"/><Relationship Id="rId525" Type="http://schemas.openxmlformats.org/officeDocument/2006/relationships/hyperlink" Target="https://kakaku.com/item/K0000897102/" TargetMode="External"/><Relationship Id="rId732" Type="http://schemas.openxmlformats.org/officeDocument/2006/relationships/hyperlink" Target="https://kakaku.com/item/K0001299991/" TargetMode="External"/><Relationship Id="rId99" Type="http://schemas.openxmlformats.org/officeDocument/2006/relationships/hyperlink" Target="https://www.qoo10.jp/g/1033521918" TargetMode="External"/><Relationship Id="rId164" Type="http://schemas.openxmlformats.org/officeDocument/2006/relationships/hyperlink" Target="https://www.qoo10.jp/g/987327438" TargetMode="External"/><Relationship Id="rId371" Type="http://schemas.openxmlformats.org/officeDocument/2006/relationships/hyperlink" Target="https://kakaku.com/item/K0001421806/" TargetMode="External"/><Relationship Id="rId469" Type="http://schemas.openxmlformats.org/officeDocument/2006/relationships/hyperlink" Target="https://kakaku.com/item/K0001371357/" TargetMode="External"/><Relationship Id="rId676" Type="http://schemas.openxmlformats.org/officeDocument/2006/relationships/hyperlink" Target="https://kakaku.com/item/K0001520754/" TargetMode="External"/><Relationship Id="rId883" Type="http://schemas.openxmlformats.org/officeDocument/2006/relationships/hyperlink" Target="https://www.qoo10.jp/g/1074476502" TargetMode="External"/><Relationship Id="rId26" Type="http://schemas.openxmlformats.org/officeDocument/2006/relationships/hyperlink" Target="https://kakaku.com/item/K0001421016/" TargetMode="External"/><Relationship Id="rId231" Type="http://schemas.openxmlformats.org/officeDocument/2006/relationships/hyperlink" Target="https://kakaku.com/item/K0001421018/" TargetMode="External"/><Relationship Id="rId329" Type="http://schemas.openxmlformats.org/officeDocument/2006/relationships/hyperlink" Target="https://kakaku.com/item/K0001437260/" TargetMode="External"/><Relationship Id="rId536" Type="http://schemas.openxmlformats.org/officeDocument/2006/relationships/hyperlink" Target="https://kakaku.com/item/K0000897119/" TargetMode="External"/><Relationship Id="rId175" Type="http://schemas.openxmlformats.org/officeDocument/2006/relationships/hyperlink" Target="https://kakaku.com/item/K0001461538/" TargetMode="External"/><Relationship Id="rId743" Type="http://schemas.openxmlformats.org/officeDocument/2006/relationships/hyperlink" Target="https://kakaku.com/item/K0001289508/" TargetMode="External"/><Relationship Id="rId950" Type="http://schemas.openxmlformats.org/officeDocument/2006/relationships/hyperlink" Target="https://www.qoo10.jp/g/1074476009" TargetMode="External"/><Relationship Id="rId382" Type="http://schemas.openxmlformats.org/officeDocument/2006/relationships/hyperlink" Target="https://www.qoo10.jp/g/977382932" TargetMode="External"/><Relationship Id="rId603" Type="http://schemas.openxmlformats.org/officeDocument/2006/relationships/hyperlink" Target="https://kakaku.com/item/K0000333312/" TargetMode="External"/><Relationship Id="rId687" Type="http://schemas.openxmlformats.org/officeDocument/2006/relationships/hyperlink" Target="https://www.qoo10.jp/g/1069744588" TargetMode="External"/><Relationship Id="rId810" Type="http://schemas.openxmlformats.org/officeDocument/2006/relationships/hyperlink" Target="https://www.qoo10.jp/g/1074476691" TargetMode="External"/><Relationship Id="rId908" Type="http://schemas.openxmlformats.org/officeDocument/2006/relationships/hyperlink" Target="https://www.qoo10.jp/g/1074476745" TargetMode="External"/><Relationship Id="rId242" Type="http://schemas.openxmlformats.org/officeDocument/2006/relationships/hyperlink" Target="https://kakaku.com/item/K0001421043/" TargetMode="External"/><Relationship Id="rId894" Type="http://schemas.openxmlformats.org/officeDocument/2006/relationships/hyperlink" Target="https://www.qoo10.jp/g/1074475988" TargetMode="External"/><Relationship Id="rId37" Type="http://schemas.openxmlformats.org/officeDocument/2006/relationships/hyperlink" Target="https://kakaku.com/item/K0001421021/" TargetMode="External"/><Relationship Id="rId102" Type="http://schemas.openxmlformats.org/officeDocument/2006/relationships/hyperlink" Target="https://www.qoo10.jp/g/999868225" TargetMode="External"/><Relationship Id="rId547" Type="http://schemas.openxmlformats.org/officeDocument/2006/relationships/hyperlink" Target="https://kakaku.com/item/K0000897129/" TargetMode="External"/><Relationship Id="rId754" Type="http://schemas.openxmlformats.org/officeDocument/2006/relationships/hyperlink" Target="https://kakaku.com/item/K0001356186/" TargetMode="External"/><Relationship Id="rId90" Type="http://schemas.openxmlformats.org/officeDocument/2006/relationships/hyperlink" Target="https://www.qoo10.jp/g/1067987095" TargetMode="External"/><Relationship Id="rId186" Type="http://schemas.openxmlformats.org/officeDocument/2006/relationships/hyperlink" Target="https://www.qoo10.jp/g/1021900369" TargetMode="External"/><Relationship Id="rId393" Type="http://schemas.openxmlformats.org/officeDocument/2006/relationships/hyperlink" Target="https://kakaku.com/item/K0001421030/" TargetMode="External"/><Relationship Id="rId407" Type="http://schemas.openxmlformats.org/officeDocument/2006/relationships/hyperlink" Target="https://kakaku.com/item/K0001277752/" TargetMode="External"/><Relationship Id="rId614" Type="http://schemas.openxmlformats.org/officeDocument/2006/relationships/hyperlink" Target="https://kakaku.com/item/K0000959849/" TargetMode="External"/><Relationship Id="rId821" Type="http://schemas.openxmlformats.org/officeDocument/2006/relationships/hyperlink" Target="https://kakaku.com/item/K0001330596/" TargetMode="External"/><Relationship Id="rId253" Type="http://schemas.openxmlformats.org/officeDocument/2006/relationships/hyperlink" Target="https://kakaku.com/item/K0000858773/" TargetMode="External"/><Relationship Id="rId460" Type="http://schemas.openxmlformats.org/officeDocument/2006/relationships/hyperlink" Target="https://www.qoo10.jp/g/1065505540" TargetMode="External"/><Relationship Id="rId698" Type="http://schemas.openxmlformats.org/officeDocument/2006/relationships/hyperlink" Target="https://kakaku.com/item/K0001020974/" TargetMode="External"/><Relationship Id="rId919" Type="http://schemas.openxmlformats.org/officeDocument/2006/relationships/hyperlink" Target="https://www.qoo10.jp/g/1074476770" TargetMode="External"/><Relationship Id="rId48" Type="http://schemas.openxmlformats.org/officeDocument/2006/relationships/hyperlink" Target="https://www.qoo10.jp/g/986905008" TargetMode="External"/><Relationship Id="rId113" Type="http://schemas.openxmlformats.org/officeDocument/2006/relationships/hyperlink" Target="https://www.qoo10.jp/g/965001914" TargetMode="External"/><Relationship Id="rId320" Type="http://schemas.openxmlformats.org/officeDocument/2006/relationships/hyperlink" Target="https://kakaku.com/item/K0001387090/" TargetMode="External"/><Relationship Id="rId558" Type="http://schemas.openxmlformats.org/officeDocument/2006/relationships/hyperlink" Target="https://kakaku.com/item/K0000897138/" TargetMode="External"/><Relationship Id="rId765" Type="http://schemas.openxmlformats.org/officeDocument/2006/relationships/hyperlink" Target="https://www.qoo10.jp/g/970760132" TargetMode="External"/><Relationship Id="rId197" Type="http://schemas.openxmlformats.org/officeDocument/2006/relationships/hyperlink" Target="https://www.qoo10.jp/g/954194392" TargetMode="External"/><Relationship Id="rId418" Type="http://schemas.openxmlformats.org/officeDocument/2006/relationships/hyperlink" Target="https://kakaku.com/item/K0000464922/" TargetMode="External"/><Relationship Id="rId625" Type="http://schemas.openxmlformats.org/officeDocument/2006/relationships/hyperlink" Target="https://kakaku.com/item/K0000732231/" TargetMode="External"/><Relationship Id="rId832" Type="http://schemas.openxmlformats.org/officeDocument/2006/relationships/hyperlink" Target="https://kakaku.com/item/K0000836733/" TargetMode="External"/><Relationship Id="rId264" Type="http://schemas.openxmlformats.org/officeDocument/2006/relationships/hyperlink" Target="https://kakaku.com/item/K0001370742/" TargetMode="External"/><Relationship Id="rId471" Type="http://schemas.openxmlformats.org/officeDocument/2006/relationships/hyperlink" Target="https://kakaku.com/item/K0001371407/" TargetMode="External"/><Relationship Id="rId59" Type="http://schemas.openxmlformats.org/officeDocument/2006/relationships/hyperlink" Target="https://www.qoo10.jp/g/987327442" TargetMode="External"/><Relationship Id="rId124" Type="http://schemas.openxmlformats.org/officeDocument/2006/relationships/hyperlink" Target="https://www.qoo10.jp/g/819509892" TargetMode="External"/><Relationship Id="rId569" Type="http://schemas.openxmlformats.org/officeDocument/2006/relationships/hyperlink" Target="https://kakaku.com/item/K0001330583/" TargetMode="External"/><Relationship Id="rId776" Type="http://schemas.openxmlformats.org/officeDocument/2006/relationships/hyperlink" Target="https://kakaku.com/item/K0000871752/" TargetMode="External"/><Relationship Id="rId331" Type="http://schemas.openxmlformats.org/officeDocument/2006/relationships/hyperlink" Target="https://kakaku.com/item/K0001226166/" TargetMode="External"/><Relationship Id="rId429" Type="http://schemas.openxmlformats.org/officeDocument/2006/relationships/hyperlink" Target="https://kakaku.com/item/K0000836725/" TargetMode="External"/><Relationship Id="rId636" Type="http://schemas.openxmlformats.org/officeDocument/2006/relationships/hyperlink" Target="https://kakaku.com/item/K0001332092/" TargetMode="External"/><Relationship Id="rId843" Type="http://schemas.openxmlformats.org/officeDocument/2006/relationships/hyperlink" Target="https://www.qoo10.jp/g/1074476389" TargetMode="External"/><Relationship Id="rId275" Type="http://schemas.openxmlformats.org/officeDocument/2006/relationships/hyperlink" Target="https://kakaku.com/item/K0001421802/" TargetMode="External"/><Relationship Id="rId482" Type="http://schemas.openxmlformats.org/officeDocument/2006/relationships/hyperlink" Target="https://kakaku.com/item/K0001225135/" TargetMode="External"/><Relationship Id="rId703" Type="http://schemas.openxmlformats.org/officeDocument/2006/relationships/hyperlink" Target="https://www.qoo10.jp/g/1052812065" TargetMode="External"/><Relationship Id="rId910" Type="http://schemas.openxmlformats.org/officeDocument/2006/relationships/hyperlink" Target="https://www.qoo10.jp/g/1077393366" TargetMode="External"/><Relationship Id="rId135" Type="http://schemas.openxmlformats.org/officeDocument/2006/relationships/hyperlink" Target="https://kakaku.com/item/K0000945904/" TargetMode="External"/><Relationship Id="rId342" Type="http://schemas.openxmlformats.org/officeDocument/2006/relationships/hyperlink" Target="https://www.qoo10.jp/g/663333104" TargetMode="External"/><Relationship Id="rId787" Type="http://schemas.openxmlformats.org/officeDocument/2006/relationships/hyperlink" Target="https://kakaku.com/item/K0001413831/" TargetMode="External"/></Relationships>
</file>

<file path=xl/worksheets/_rels/sheet6.xml.rels><?xml version="1.0" encoding="UTF-8" standalone="yes"?>
<Relationships xmlns="http://schemas.openxmlformats.org/package/2006/relationships"><Relationship Id="rId117" Type="http://schemas.openxmlformats.org/officeDocument/2006/relationships/hyperlink" Target="https://kakaku.com/item/K0000333319/" TargetMode="External"/><Relationship Id="rId21" Type="http://schemas.openxmlformats.org/officeDocument/2006/relationships/hyperlink" Target="https://kakaku.com/item/K0001225148/" TargetMode="External"/><Relationship Id="rId42" Type="http://schemas.openxmlformats.org/officeDocument/2006/relationships/hyperlink" Target="https://kakaku.com/item/K0000731668/" TargetMode="External"/><Relationship Id="rId63" Type="http://schemas.openxmlformats.org/officeDocument/2006/relationships/hyperlink" Target="https://www.qoo10.jp/g/1076493704" TargetMode="External"/><Relationship Id="rId84" Type="http://schemas.openxmlformats.org/officeDocument/2006/relationships/hyperlink" Target="https://kakaku.com/item/K0001370748/" TargetMode="External"/><Relationship Id="rId138" Type="http://schemas.openxmlformats.org/officeDocument/2006/relationships/hyperlink" Target="https://kakaku.com/item/K0000732208/" TargetMode="External"/><Relationship Id="rId107" Type="http://schemas.openxmlformats.org/officeDocument/2006/relationships/hyperlink" Target="https://www.qoo10.jp/g/1075537431" TargetMode="External"/><Relationship Id="rId11" Type="http://schemas.openxmlformats.org/officeDocument/2006/relationships/hyperlink" Target="https://kakaku.com/item/K0001516000/" TargetMode="External"/><Relationship Id="rId32" Type="http://schemas.openxmlformats.org/officeDocument/2006/relationships/hyperlink" Target="https://www.qoo10.jp/g/1074476386" TargetMode="External"/><Relationship Id="rId53" Type="http://schemas.openxmlformats.org/officeDocument/2006/relationships/hyperlink" Target="https://kakaku.com/item/K0000091322/" TargetMode="External"/><Relationship Id="rId74" Type="http://schemas.openxmlformats.org/officeDocument/2006/relationships/hyperlink" Target="https://kakaku.com/item/K0001563903/" TargetMode="External"/><Relationship Id="rId128" Type="http://schemas.openxmlformats.org/officeDocument/2006/relationships/hyperlink" Target="https://www.qoo10.jp/g/1074476444" TargetMode="External"/><Relationship Id="rId149" Type="http://schemas.openxmlformats.org/officeDocument/2006/relationships/printerSettings" Target="../printerSettings/printerSettings3.bin"/><Relationship Id="rId5" Type="http://schemas.openxmlformats.org/officeDocument/2006/relationships/hyperlink" Target="https://kakaku.com/item/K0001421038/" TargetMode="External"/><Relationship Id="rId95" Type="http://schemas.openxmlformats.org/officeDocument/2006/relationships/hyperlink" Target="https://kakaku.com/item/K0001421021/" TargetMode="External"/><Relationship Id="rId22" Type="http://schemas.openxmlformats.org/officeDocument/2006/relationships/hyperlink" Target="https://www.qoo10.jp/g/1074476194" TargetMode="External"/><Relationship Id="rId27" Type="http://schemas.openxmlformats.org/officeDocument/2006/relationships/hyperlink" Target="https://www.qoo10.jp/g/1074476387" TargetMode="External"/><Relationship Id="rId43" Type="http://schemas.openxmlformats.org/officeDocument/2006/relationships/hyperlink" Target="https://www.qoo10.jp/g/1074476457" TargetMode="External"/><Relationship Id="rId48" Type="http://schemas.openxmlformats.org/officeDocument/2006/relationships/hyperlink" Target="https://kakaku.com/item/K0001122190/" TargetMode="External"/><Relationship Id="rId64" Type="http://schemas.openxmlformats.org/officeDocument/2006/relationships/hyperlink" Target="https://www.qoo10.jp/g/1076493706" TargetMode="External"/><Relationship Id="rId69" Type="http://schemas.openxmlformats.org/officeDocument/2006/relationships/hyperlink" Target="https://www.qoo10.jp/g/1074476268" TargetMode="External"/><Relationship Id="rId113" Type="http://schemas.openxmlformats.org/officeDocument/2006/relationships/hyperlink" Target="https://www.qoo10.jp/g/1074476745" TargetMode="External"/><Relationship Id="rId118" Type="http://schemas.openxmlformats.org/officeDocument/2006/relationships/hyperlink" Target="https://kakaku.com/item/K0000333302/" TargetMode="External"/><Relationship Id="rId134" Type="http://schemas.openxmlformats.org/officeDocument/2006/relationships/hyperlink" Target="https://kakaku.com/item/K0000732229/" TargetMode="External"/><Relationship Id="rId139" Type="http://schemas.openxmlformats.org/officeDocument/2006/relationships/hyperlink" Target="https://kakaku.com/item/K0000732211/" TargetMode="External"/><Relationship Id="rId80" Type="http://schemas.openxmlformats.org/officeDocument/2006/relationships/hyperlink" Target="https://www.qoo10.jp/g/1074476239" TargetMode="External"/><Relationship Id="rId85" Type="http://schemas.openxmlformats.org/officeDocument/2006/relationships/hyperlink" Target="https://www.qoo10.jp/g/1074476510" TargetMode="External"/><Relationship Id="rId150" Type="http://schemas.openxmlformats.org/officeDocument/2006/relationships/drawing" Target="../drawings/drawing2.xml"/><Relationship Id="rId12" Type="http://schemas.openxmlformats.org/officeDocument/2006/relationships/hyperlink" Target="https://www.qoo10.jp/g/1074735356" TargetMode="External"/><Relationship Id="rId17" Type="http://schemas.openxmlformats.org/officeDocument/2006/relationships/hyperlink" Target="https://kakaku.com/item/K0001225159/" TargetMode="External"/><Relationship Id="rId33" Type="http://schemas.openxmlformats.org/officeDocument/2006/relationships/hyperlink" Target="https://www.qoo10.jp/g/1074476384" TargetMode="External"/><Relationship Id="rId38" Type="http://schemas.openxmlformats.org/officeDocument/2006/relationships/hyperlink" Target="https://kakaku.com/item/K0001374070/" TargetMode="External"/><Relationship Id="rId59" Type="http://schemas.openxmlformats.org/officeDocument/2006/relationships/hyperlink" Target="https://kakaku.com/item/K0001330605/" TargetMode="External"/><Relationship Id="rId103" Type="http://schemas.openxmlformats.org/officeDocument/2006/relationships/hyperlink" Target="https://www.qoo10.jp/g/1074476345" TargetMode="External"/><Relationship Id="rId108" Type="http://schemas.openxmlformats.org/officeDocument/2006/relationships/hyperlink" Target="https://www.qoo10.jp/g/1075537432" TargetMode="External"/><Relationship Id="rId124" Type="http://schemas.openxmlformats.org/officeDocument/2006/relationships/hyperlink" Target="https://www.qoo10.jp/g/1074476603" TargetMode="External"/><Relationship Id="rId129" Type="http://schemas.openxmlformats.org/officeDocument/2006/relationships/hyperlink" Target="https://kakaku.com/item/K0000965151/" TargetMode="External"/><Relationship Id="rId54" Type="http://schemas.openxmlformats.org/officeDocument/2006/relationships/hyperlink" Target="https://www.qoo10.jp/g/1076557714" TargetMode="External"/><Relationship Id="rId70" Type="http://schemas.openxmlformats.org/officeDocument/2006/relationships/hyperlink" Target="https://kakaku.com/item/K0001356185/" TargetMode="External"/><Relationship Id="rId75" Type="http://schemas.openxmlformats.org/officeDocument/2006/relationships/hyperlink" Target="https://www.qoo10.jp/g/1074310856" TargetMode="External"/><Relationship Id="rId91" Type="http://schemas.openxmlformats.org/officeDocument/2006/relationships/hyperlink" Target="https://www.qoo10.jp/g/1021900372" TargetMode="External"/><Relationship Id="rId96" Type="http://schemas.openxmlformats.org/officeDocument/2006/relationships/hyperlink" Target="https://www.qoo10.jp/g/994380911" TargetMode="External"/><Relationship Id="rId140" Type="http://schemas.openxmlformats.org/officeDocument/2006/relationships/hyperlink" Target="https://kakaku.com/item/K0000732199/" TargetMode="External"/><Relationship Id="rId145" Type="http://schemas.openxmlformats.org/officeDocument/2006/relationships/hyperlink" Target="https://www.qoo10.jp/g/1074475913" TargetMode="External"/><Relationship Id="rId1" Type="http://schemas.openxmlformats.org/officeDocument/2006/relationships/hyperlink" Target="https://kakaku.com/item/K0001421021/" TargetMode="External"/><Relationship Id="rId6" Type="http://schemas.openxmlformats.org/officeDocument/2006/relationships/hyperlink" Target="https://kakaku.com/item/K0001421040/" TargetMode="External"/><Relationship Id="rId23" Type="http://schemas.openxmlformats.org/officeDocument/2006/relationships/hyperlink" Target="https://www.qoo10.jp/g/1074476388" TargetMode="External"/><Relationship Id="rId28" Type="http://schemas.openxmlformats.org/officeDocument/2006/relationships/hyperlink" Target="https://kakaku.com/item/K0001286292/" TargetMode="External"/><Relationship Id="rId49" Type="http://schemas.openxmlformats.org/officeDocument/2006/relationships/hyperlink" Target="https://www.qoo10.jp/g/1074476347" TargetMode="External"/><Relationship Id="rId114" Type="http://schemas.openxmlformats.org/officeDocument/2006/relationships/hyperlink" Target="https://kakaku.com/item/K0000333304/" TargetMode="External"/><Relationship Id="rId119" Type="http://schemas.openxmlformats.org/officeDocument/2006/relationships/hyperlink" Target="https://www.qoo10.jp/g/988552001" TargetMode="External"/><Relationship Id="rId44" Type="http://schemas.openxmlformats.org/officeDocument/2006/relationships/hyperlink" Target="https://kakaku.com/item/K0001122202/" TargetMode="External"/><Relationship Id="rId60" Type="http://schemas.openxmlformats.org/officeDocument/2006/relationships/hyperlink" Target="https://kakaku.com/item/K0001330580/" TargetMode="External"/><Relationship Id="rId65" Type="http://schemas.openxmlformats.org/officeDocument/2006/relationships/hyperlink" Target="https://www.qoo10.jp/g/1076493707" TargetMode="External"/><Relationship Id="rId81" Type="http://schemas.openxmlformats.org/officeDocument/2006/relationships/hyperlink" Target="https://kakaku.com/item/K0001277738/" TargetMode="External"/><Relationship Id="rId86" Type="http://schemas.openxmlformats.org/officeDocument/2006/relationships/hyperlink" Target="https://www.qoo10.jp/g/1010361835" TargetMode="External"/><Relationship Id="rId130" Type="http://schemas.openxmlformats.org/officeDocument/2006/relationships/hyperlink" Target="https://kakaku.com/item/K0000732225/" TargetMode="External"/><Relationship Id="rId135" Type="http://schemas.openxmlformats.org/officeDocument/2006/relationships/hyperlink" Target="https://kakaku.com/item/K0000732219/" TargetMode="External"/><Relationship Id="rId13" Type="http://schemas.openxmlformats.org/officeDocument/2006/relationships/hyperlink" Target="https://kakaku.com/item/K0001421796/" TargetMode="External"/><Relationship Id="rId18" Type="http://schemas.openxmlformats.org/officeDocument/2006/relationships/hyperlink" Target="https://kakaku.com/item/K0001225141/" TargetMode="External"/><Relationship Id="rId39" Type="http://schemas.openxmlformats.org/officeDocument/2006/relationships/hyperlink" Target="https://www.qoo10.jp/g/1074476724" TargetMode="External"/><Relationship Id="rId109" Type="http://schemas.openxmlformats.org/officeDocument/2006/relationships/hyperlink" Target="https://www.qoo10.jp/g/1074476724" TargetMode="External"/><Relationship Id="rId34" Type="http://schemas.openxmlformats.org/officeDocument/2006/relationships/hyperlink" Target="https://kakaku.com/item/K0001374072/" TargetMode="External"/><Relationship Id="rId50" Type="http://schemas.openxmlformats.org/officeDocument/2006/relationships/hyperlink" Target="https://kakaku.com/item/K0001374030/" TargetMode="External"/><Relationship Id="rId55" Type="http://schemas.openxmlformats.org/officeDocument/2006/relationships/hyperlink" Target="https://kakaku.com/item/K0001330611/" TargetMode="External"/><Relationship Id="rId76" Type="http://schemas.openxmlformats.org/officeDocument/2006/relationships/hyperlink" Target="https://kakaku.com/item/K0001363633/" TargetMode="External"/><Relationship Id="rId97" Type="http://schemas.openxmlformats.org/officeDocument/2006/relationships/hyperlink" Target="https://kakaku.com/item/K0001421038/" TargetMode="External"/><Relationship Id="rId104" Type="http://schemas.openxmlformats.org/officeDocument/2006/relationships/hyperlink" Target="https://www.qoo10.jp/g/1074476191" TargetMode="External"/><Relationship Id="rId120" Type="http://schemas.openxmlformats.org/officeDocument/2006/relationships/hyperlink" Target="https://kakaku.com/item/K0000333311/" TargetMode="External"/><Relationship Id="rId125" Type="http://schemas.openxmlformats.org/officeDocument/2006/relationships/hyperlink" Target="https://kakaku.com/item/K0000732224/" TargetMode="External"/><Relationship Id="rId141" Type="http://schemas.openxmlformats.org/officeDocument/2006/relationships/hyperlink" Target="https://kakaku.com/item/K0000732212/" TargetMode="External"/><Relationship Id="rId146" Type="http://schemas.openxmlformats.org/officeDocument/2006/relationships/hyperlink" Target="https://www.qoo10.jp/g/1074475987" TargetMode="External"/><Relationship Id="rId7" Type="http://schemas.openxmlformats.org/officeDocument/2006/relationships/hyperlink" Target="https://www.qoo10.jp/g/998500837" TargetMode="External"/><Relationship Id="rId71" Type="http://schemas.openxmlformats.org/officeDocument/2006/relationships/hyperlink" Target="https://www.qoo10.jp/g/1074832161" TargetMode="External"/><Relationship Id="rId92" Type="http://schemas.openxmlformats.org/officeDocument/2006/relationships/hyperlink" Target="https://www.qoo10.jp/g/998500834" TargetMode="External"/><Relationship Id="rId2" Type="http://schemas.openxmlformats.org/officeDocument/2006/relationships/hyperlink" Target="https://www.qoo10.jp/g/986905016" TargetMode="External"/><Relationship Id="rId29" Type="http://schemas.openxmlformats.org/officeDocument/2006/relationships/hyperlink" Target="https://kakaku.com/item/K0001225138/" TargetMode="External"/><Relationship Id="rId24" Type="http://schemas.openxmlformats.org/officeDocument/2006/relationships/hyperlink" Target="https://www.qoo10.jp/g/1074476315" TargetMode="External"/><Relationship Id="rId40" Type="http://schemas.openxmlformats.org/officeDocument/2006/relationships/hyperlink" Target="https://kakaku.com/item/K0000836047/" TargetMode="External"/><Relationship Id="rId45" Type="http://schemas.openxmlformats.org/officeDocument/2006/relationships/hyperlink" Target="https://www.qoo10.jp/g/1074476461" TargetMode="External"/><Relationship Id="rId66" Type="http://schemas.openxmlformats.org/officeDocument/2006/relationships/hyperlink" Target="https://www.qoo10.jp/g/1076493708" TargetMode="External"/><Relationship Id="rId87" Type="http://schemas.openxmlformats.org/officeDocument/2006/relationships/hyperlink" Target="https://kakaku.com/item/K0001421044/" TargetMode="External"/><Relationship Id="rId110" Type="http://schemas.openxmlformats.org/officeDocument/2006/relationships/hyperlink" Target="https://kakaku.com/item/K0000524201/" TargetMode="External"/><Relationship Id="rId115" Type="http://schemas.openxmlformats.org/officeDocument/2006/relationships/hyperlink" Target="https://kakaku.com/item/K0000333291/" TargetMode="External"/><Relationship Id="rId131" Type="http://schemas.openxmlformats.org/officeDocument/2006/relationships/hyperlink" Target="https://www.qoo10.jp/g/1074476438" TargetMode="External"/><Relationship Id="rId136" Type="http://schemas.openxmlformats.org/officeDocument/2006/relationships/hyperlink" Target="https://kakaku.com/item/K0000732230/" TargetMode="External"/><Relationship Id="rId61" Type="http://schemas.openxmlformats.org/officeDocument/2006/relationships/hyperlink" Target="https://kakaku.com/item/K0001330591/" TargetMode="External"/><Relationship Id="rId82" Type="http://schemas.openxmlformats.org/officeDocument/2006/relationships/hyperlink" Target="https://www.qoo10.jp/g/1074475805" TargetMode="External"/><Relationship Id="rId19" Type="http://schemas.openxmlformats.org/officeDocument/2006/relationships/hyperlink" Target="https://kakaku.com/item/K0001225150/" TargetMode="External"/><Relationship Id="rId14" Type="http://schemas.openxmlformats.org/officeDocument/2006/relationships/hyperlink" Target="https://kakaku.com/item/K0001225164/" TargetMode="External"/><Relationship Id="rId30" Type="http://schemas.openxmlformats.org/officeDocument/2006/relationships/hyperlink" Target="https://kakaku.com/item/K0001225143/" TargetMode="External"/><Relationship Id="rId35" Type="http://schemas.openxmlformats.org/officeDocument/2006/relationships/hyperlink" Target="https://kakaku.com/item/K0001374069/" TargetMode="External"/><Relationship Id="rId56" Type="http://schemas.openxmlformats.org/officeDocument/2006/relationships/hyperlink" Target="https://kakaku.com/item/K0001330596/" TargetMode="External"/><Relationship Id="rId77" Type="http://schemas.openxmlformats.org/officeDocument/2006/relationships/hyperlink" Target="https://kakaku.com/item/K0001277752/" TargetMode="External"/><Relationship Id="rId100" Type="http://schemas.openxmlformats.org/officeDocument/2006/relationships/hyperlink" Target="https://www.qoo10.jp/g/1074475966" TargetMode="External"/><Relationship Id="rId105" Type="http://schemas.openxmlformats.org/officeDocument/2006/relationships/hyperlink" Target="https://www.qoo10.jp/g/1074476389" TargetMode="External"/><Relationship Id="rId126" Type="http://schemas.openxmlformats.org/officeDocument/2006/relationships/hyperlink" Target="https://www.qoo10.jp/g/744612031" TargetMode="External"/><Relationship Id="rId147" Type="http://schemas.openxmlformats.org/officeDocument/2006/relationships/hyperlink" Target="https://www.qoo10.jp/g/1074476353" TargetMode="External"/><Relationship Id="rId8" Type="http://schemas.openxmlformats.org/officeDocument/2006/relationships/hyperlink" Target="https://kakaku.com/item/K0001421040/" TargetMode="External"/><Relationship Id="rId51" Type="http://schemas.openxmlformats.org/officeDocument/2006/relationships/hyperlink" Target="https://kakaku.com/item/K0001484649/" TargetMode="External"/><Relationship Id="rId72" Type="http://schemas.openxmlformats.org/officeDocument/2006/relationships/hyperlink" Target="https://www.qoo10.jp/g/1074832160" TargetMode="External"/><Relationship Id="rId93" Type="http://schemas.openxmlformats.org/officeDocument/2006/relationships/hyperlink" Target="https://kakaku.com/item/K0001421035/" TargetMode="External"/><Relationship Id="rId98" Type="http://schemas.openxmlformats.org/officeDocument/2006/relationships/hyperlink" Target="https://kakaku.com/item/K0001421040/" TargetMode="External"/><Relationship Id="rId121" Type="http://schemas.openxmlformats.org/officeDocument/2006/relationships/hyperlink" Target="https://kakaku.com/item/K0000333331/" TargetMode="External"/><Relationship Id="rId142" Type="http://schemas.openxmlformats.org/officeDocument/2006/relationships/hyperlink" Target="https://www.qoo10.jp/g/1077393366" TargetMode="External"/><Relationship Id="rId3" Type="http://schemas.openxmlformats.org/officeDocument/2006/relationships/hyperlink" Target="https://www.qoo10.jp/g/994380911" TargetMode="External"/><Relationship Id="rId25" Type="http://schemas.openxmlformats.org/officeDocument/2006/relationships/hyperlink" Target="https://www.qoo10.jp/g/1074476389" TargetMode="External"/><Relationship Id="rId46" Type="http://schemas.openxmlformats.org/officeDocument/2006/relationships/hyperlink" Target="https://kakaku.com/item/K0001122182/" TargetMode="External"/><Relationship Id="rId67" Type="http://schemas.openxmlformats.org/officeDocument/2006/relationships/hyperlink" Target="https://www.qoo10.jp/g/1076493709" TargetMode="External"/><Relationship Id="rId116" Type="http://schemas.openxmlformats.org/officeDocument/2006/relationships/hyperlink" Target="https://kakaku.com/item/K0000333313/" TargetMode="External"/><Relationship Id="rId137" Type="http://schemas.openxmlformats.org/officeDocument/2006/relationships/hyperlink" Target="https://kakaku.com/item/K0000732226/" TargetMode="External"/><Relationship Id="rId20" Type="http://schemas.openxmlformats.org/officeDocument/2006/relationships/hyperlink" Target="https://kakaku.com/item/K0001225149/" TargetMode="External"/><Relationship Id="rId41" Type="http://schemas.openxmlformats.org/officeDocument/2006/relationships/hyperlink" Target="https://kakaku.com/item/K0000836045/" TargetMode="External"/><Relationship Id="rId62" Type="http://schemas.openxmlformats.org/officeDocument/2006/relationships/hyperlink" Target="https://www.qoo10.jp/g/1076493705" TargetMode="External"/><Relationship Id="rId83" Type="http://schemas.openxmlformats.org/officeDocument/2006/relationships/hyperlink" Target="https://www.qoo10.jp/g/1010361836" TargetMode="External"/><Relationship Id="rId88" Type="http://schemas.openxmlformats.org/officeDocument/2006/relationships/hyperlink" Target="https://www.qoo10.jp/g/1075537429" TargetMode="External"/><Relationship Id="rId111" Type="http://schemas.openxmlformats.org/officeDocument/2006/relationships/hyperlink" Target="https://kakaku.com/item/K0000524200/" TargetMode="External"/><Relationship Id="rId132" Type="http://schemas.openxmlformats.org/officeDocument/2006/relationships/hyperlink" Target="https://kakaku.com/item/K0000959849/" TargetMode="External"/><Relationship Id="rId15" Type="http://schemas.openxmlformats.org/officeDocument/2006/relationships/hyperlink" Target="https://www.qoo10.jp/g/1074476191" TargetMode="External"/><Relationship Id="rId36" Type="http://schemas.openxmlformats.org/officeDocument/2006/relationships/hyperlink" Target="https://www.qoo10.jp/g/1074476337" TargetMode="External"/><Relationship Id="rId57" Type="http://schemas.openxmlformats.org/officeDocument/2006/relationships/hyperlink" Target="https://kakaku.com/item/K0001330589/" TargetMode="External"/><Relationship Id="rId106" Type="http://schemas.openxmlformats.org/officeDocument/2006/relationships/hyperlink" Target="https://www.qoo10.jp/g/1074476385" TargetMode="External"/><Relationship Id="rId127" Type="http://schemas.openxmlformats.org/officeDocument/2006/relationships/hyperlink" Target="https://kakaku.com/item/K0000732231/" TargetMode="External"/><Relationship Id="rId10" Type="http://schemas.openxmlformats.org/officeDocument/2006/relationships/hyperlink" Target="https://kakaku.com/item/K0001461549/" TargetMode="External"/><Relationship Id="rId31" Type="http://schemas.openxmlformats.org/officeDocument/2006/relationships/hyperlink" Target="https://kakaku.com/item/K0001225135/" TargetMode="External"/><Relationship Id="rId52" Type="http://schemas.openxmlformats.org/officeDocument/2006/relationships/hyperlink" Target="https://www.qoo10.jp/g/1076554691" TargetMode="External"/><Relationship Id="rId73" Type="http://schemas.openxmlformats.org/officeDocument/2006/relationships/hyperlink" Target="https://kakaku.com/item/K0001563906/" TargetMode="External"/><Relationship Id="rId78" Type="http://schemas.openxmlformats.org/officeDocument/2006/relationships/hyperlink" Target="https://www.qoo10.jp/g/1074476241" TargetMode="External"/><Relationship Id="rId94" Type="http://schemas.openxmlformats.org/officeDocument/2006/relationships/hyperlink" Target="https://kakaku.com/item/K0001421019/" TargetMode="External"/><Relationship Id="rId99" Type="http://schemas.openxmlformats.org/officeDocument/2006/relationships/hyperlink" Target="https://www.qoo10.jp/g/998500837" TargetMode="External"/><Relationship Id="rId101" Type="http://schemas.openxmlformats.org/officeDocument/2006/relationships/hyperlink" Target="https://www.qoo10.jp/g/1074476196" TargetMode="External"/><Relationship Id="rId122" Type="http://schemas.openxmlformats.org/officeDocument/2006/relationships/hyperlink" Target="https://www.qoo10.jp/g/1074476608" TargetMode="External"/><Relationship Id="rId143" Type="http://schemas.openxmlformats.org/officeDocument/2006/relationships/hyperlink" Target="https://kakaku.com/item/K0001330611/" TargetMode="External"/><Relationship Id="rId148" Type="http://schemas.openxmlformats.org/officeDocument/2006/relationships/hyperlink" Target="https://www.qoo10.jp/g/1074476242" TargetMode="External"/><Relationship Id="rId4" Type="http://schemas.openxmlformats.org/officeDocument/2006/relationships/hyperlink" Target="https://kakaku.com/item/K0001421022/" TargetMode="External"/><Relationship Id="rId9" Type="http://schemas.openxmlformats.org/officeDocument/2006/relationships/hyperlink" Target="https://www.qoo10.jp/g/1069363951" TargetMode="External"/><Relationship Id="rId26" Type="http://schemas.openxmlformats.org/officeDocument/2006/relationships/hyperlink" Target="https://kakaku.com/item/K0001225152/" TargetMode="External"/><Relationship Id="rId47" Type="http://schemas.openxmlformats.org/officeDocument/2006/relationships/hyperlink" Target="https://www.qoo10.jp/g/734843776" TargetMode="External"/><Relationship Id="rId68" Type="http://schemas.openxmlformats.org/officeDocument/2006/relationships/hyperlink" Target="https://www.qoo10.jp/g/1076493710" TargetMode="External"/><Relationship Id="rId89" Type="http://schemas.openxmlformats.org/officeDocument/2006/relationships/hyperlink" Target="https://kakaku.com/item/K0001421029/" TargetMode="External"/><Relationship Id="rId112" Type="http://schemas.openxmlformats.org/officeDocument/2006/relationships/hyperlink" Target="https://kakaku.com/item/K0000519921/" TargetMode="External"/><Relationship Id="rId133" Type="http://schemas.openxmlformats.org/officeDocument/2006/relationships/hyperlink" Target="https://www.qoo10.jp/g/744612040" TargetMode="External"/><Relationship Id="rId16" Type="http://schemas.openxmlformats.org/officeDocument/2006/relationships/hyperlink" Target="https://kakaku.com/item/K0001225156/" TargetMode="External"/><Relationship Id="rId37" Type="http://schemas.openxmlformats.org/officeDocument/2006/relationships/hyperlink" Target="https://www.qoo10.jp/g/1074476338" TargetMode="External"/><Relationship Id="rId58" Type="http://schemas.openxmlformats.org/officeDocument/2006/relationships/hyperlink" Target="https://kakaku.com/item/K0001330603/" TargetMode="External"/><Relationship Id="rId79" Type="http://schemas.openxmlformats.org/officeDocument/2006/relationships/hyperlink" Target="https://kakaku.com/item/K0001277761/" TargetMode="External"/><Relationship Id="rId102" Type="http://schemas.openxmlformats.org/officeDocument/2006/relationships/hyperlink" Target="https://www.qoo10.jp/g/1074476028" TargetMode="External"/><Relationship Id="rId123" Type="http://schemas.openxmlformats.org/officeDocument/2006/relationships/hyperlink" Target="https://kakaku.com/item/K0000333334/" TargetMode="External"/><Relationship Id="rId144" Type="http://schemas.openxmlformats.org/officeDocument/2006/relationships/hyperlink" Target="https://www.qoo10.jp/g/1076493705" TargetMode="External"/><Relationship Id="rId90" Type="http://schemas.openxmlformats.org/officeDocument/2006/relationships/hyperlink" Target="https://kakaku.com/item/K0001421016/"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y-yokohama.co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7.bin"/><Relationship Id="rId1" Type="http://schemas.openxmlformats.org/officeDocument/2006/relationships/hyperlink" Target="https://www.falken.co.jp/products/FK510/" TargetMode="External"/><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2" Type="http://schemas.openxmlformats.org/officeDocument/2006/relationships/hyperlink" Target="mailto:yshopping-store@mail.yahoo.co.jp" TargetMode="External"/><Relationship Id="rId1" Type="http://schemas.openxmlformats.org/officeDocument/2006/relationships/hyperlink" Target="mailto:yshopping-store@mail.yahoo.co.jp" TargetMode="External"/></Relationships>
</file>

<file path=xl/worksheets/_rels/sheet15.xml.rels><?xml version="1.0" encoding="UTF-8" standalone="yes"?>
<Relationships xmlns="http://schemas.openxmlformats.org/package/2006/relationships"><Relationship Id="rId117" Type="http://schemas.openxmlformats.org/officeDocument/2006/relationships/hyperlink" Target="https://kakaku.com/item/K0001330592/" TargetMode="External"/><Relationship Id="rId671" Type="http://schemas.openxmlformats.org/officeDocument/2006/relationships/hyperlink" Target="https://www.qoo10.jp/g/965001920" TargetMode="External"/><Relationship Id="rId769" Type="http://schemas.openxmlformats.org/officeDocument/2006/relationships/hyperlink" Target="https://www.qoo10.jp/g/1074476234" TargetMode="External"/><Relationship Id="rId21" Type="http://schemas.openxmlformats.org/officeDocument/2006/relationships/hyperlink" Target="https://kakaku.com/item/K0000612164/" TargetMode="External"/><Relationship Id="rId324" Type="http://schemas.openxmlformats.org/officeDocument/2006/relationships/hyperlink" Target="https://kakaku.com/item/K0001387123/" TargetMode="External"/><Relationship Id="rId531" Type="http://schemas.openxmlformats.org/officeDocument/2006/relationships/hyperlink" Target="https://www.qoo10.jp/g/1041425731" TargetMode="External"/><Relationship Id="rId629" Type="http://schemas.openxmlformats.org/officeDocument/2006/relationships/hyperlink" Target="https://kakaku.com/item/K0001423307/" TargetMode="External"/><Relationship Id="rId170" Type="http://schemas.openxmlformats.org/officeDocument/2006/relationships/hyperlink" Target="https://kakaku.com/item/K0001226013/" TargetMode="External"/><Relationship Id="rId268" Type="http://schemas.openxmlformats.org/officeDocument/2006/relationships/hyperlink" Target="https://kakaku.com/item/K0001356182/" TargetMode="External"/><Relationship Id="rId475" Type="http://schemas.openxmlformats.org/officeDocument/2006/relationships/hyperlink" Target="https://kakaku.com/item/K0000858767/" TargetMode="External"/><Relationship Id="rId682" Type="http://schemas.openxmlformats.org/officeDocument/2006/relationships/hyperlink" Target="https://www.qoo10.jp/g/965001926" TargetMode="External"/><Relationship Id="rId32" Type="http://schemas.openxmlformats.org/officeDocument/2006/relationships/hyperlink" Target="https://kakaku.com/item/K0000897126" TargetMode="External"/><Relationship Id="rId128" Type="http://schemas.openxmlformats.org/officeDocument/2006/relationships/hyperlink" Target="https://kakaku.com/item/70400413159/" TargetMode="External"/><Relationship Id="rId335" Type="http://schemas.openxmlformats.org/officeDocument/2006/relationships/hyperlink" Target="https://kakaku.com/item/K0001277756/" TargetMode="External"/><Relationship Id="rId542" Type="http://schemas.openxmlformats.org/officeDocument/2006/relationships/hyperlink" Target="https://www.qoo10.jp/g/994380911" TargetMode="External"/><Relationship Id="rId181" Type="http://schemas.openxmlformats.org/officeDocument/2006/relationships/hyperlink" Target="https://kakaku.com/item/K0001563903/" TargetMode="External"/><Relationship Id="rId402" Type="http://schemas.openxmlformats.org/officeDocument/2006/relationships/hyperlink" Target="https://kakaku.com/item/K0001387109/" TargetMode="External"/><Relationship Id="rId279" Type="http://schemas.openxmlformats.org/officeDocument/2006/relationships/hyperlink" Target="https://kakaku.com/item/K0001387098/" TargetMode="External"/><Relationship Id="rId486" Type="http://schemas.openxmlformats.org/officeDocument/2006/relationships/hyperlink" Target="https://kakaku.com/item/K0001421045/" TargetMode="External"/><Relationship Id="rId693" Type="http://schemas.openxmlformats.org/officeDocument/2006/relationships/hyperlink" Target="https://www.qoo10.jp/g/842672573" TargetMode="External"/><Relationship Id="rId707" Type="http://schemas.openxmlformats.org/officeDocument/2006/relationships/hyperlink" Target="https://www.qoo10.jp/g/750958961" TargetMode="External"/><Relationship Id="rId43" Type="http://schemas.openxmlformats.org/officeDocument/2006/relationships/hyperlink" Target="https://kakaku.com/item/K0001332092/" TargetMode="External"/><Relationship Id="rId139" Type="http://schemas.openxmlformats.org/officeDocument/2006/relationships/hyperlink" Target="https://kakaku.com/item/K0001332101/" TargetMode="External"/><Relationship Id="rId346" Type="http://schemas.openxmlformats.org/officeDocument/2006/relationships/hyperlink" Target="https://kakaku.com/item/K0001277761/" TargetMode="External"/><Relationship Id="rId553" Type="http://schemas.openxmlformats.org/officeDocument/2006/relationships/hyperlink" Target="https://kakaku.com/item/K0000732203/" TargetMode="External"/><Relationship Id="rId760" Type="http://schemas.openxmlformats.org/officeDocument/2006/relationships/hyperlink" Target="https://kakaku.com/item/K0001122202/" TargetMode="External"/><Relationship Id="rId192" Type="http://schemas.openxmlformats.org/officeDocument/2006/relationships/hyperlink" Target="https://kakaku.com/item/K0001332077/" TargetMode="External"/><Relationship Id="rId206" Type="http://schemas.openxmlformats.org/officeDocument/2006/relationships/hyperlink" Target="https://kakaku.com/item/K0001064809/" TargetMode="External"/><Relationship Id="rId413" Type="http://schemas.openxmlformats.org/officeDocument/2006/relationships/hyperlink" Target="https://kakaku.com/item/K0001387075/" TargetMode="External"/><Relationship Id="rId497" Type="http://schemas.openxmlformats.org/officeDocument/2006/relationships/hyperlink" Target="https://kakaku.com/item/K0001421035/" TargetMode="External"/><Relationship Id="rId620" Type="http://schemas.openxmlformats.org/officeDocument/2006/relationships/hyperlink" Target="https://kakaku.com/item/K0001326355/" TargetMode="External"/><Relationship Id="rId718" Type="http://schemas.openxmlformats.org/officeDocument/2006/relationships/hyperlink" Target="https://www.qoo10.jp/g/986921895" TargetMode="External"/><Relationship Id="rId357" Type="http://schemas.openxmlformats.org/officeDocument/2006/relationships/hyperlink" Target="https://kakaku.com/item/K0001299991/" TargetMode="External"/><Relationship Id="rId54" Type="http://schemas.openxmlformats.org/officeDocument/2006/relationships/hyperlink" Target="https://kakaku.com/item/K0001145910/" TargetMode="External"/><Relationship Id="rId217" Type="http://schemas.openxmlformats.org/officeDocument/2006/relationships/hyperlink" Target="https://kakaku.com/item/K0001020952/" TargetMode="External"/><Relationship Id="rId564" Type="http://schemas.openxmlformats.org/officeDocument/2006/relationships/hyperlink" Target="https://kakaku.com/item/K0000732209/" TargetMode="External"/><Relationship Id="rId771" Type="http://schemas.openxmlformats.org/officeDocument/2006/relationships/hyperlink" Target="https://kakaku.com/item/K0000945916/" TargetMode="External"/><Relationship Id="rId424" Type="http://schemas.openxmlformats.org/officeDocument/2006/relationships/hyperlink" Target="https://kakaku.com/item/K0001387072/" TargetMode="External"/><Relationship Id="rId631" Type="http://schemas.openxmlformats.org/officeDocument/2006/relationships/hyperlink" Target="https://kakaku.com/item/K0000945904/" TargetMode="External"/><Relationship Id="rId729" Type="http://schemas.openxmlformats.org/officeDocument/2006/relationships/hyperlink" Target="https://www.qoo10.jp/g/715616396" TargetMode="External"/><Relationship Id="rId270" Type="http://schemas.openxmlformats.org/officeDocument/2006/relationships/hyperlink" Target="https://kakaku.com/item/K0000871753/" TargetMode="External"/><Relationship Id="rId65" Type="http://schemas.openxmlformats.org/officeDocument/2006/relationships/hyperlink" Target="https://www.qoo10.jp/g/842672561" TargetMode="External"/><Relationship Id="rId130" Type="http://schemas.openxmlformats.org/officeDocument/2006/relationships/hyperlink" Target="https://kakaku.com/item/K0000524200/" TargetMode="External"/><Relationship Id="rId368" Type="http://schemas.openxmlformats.org/officeDocument/2006/relationships/hyperlink" Target="https://kakaku.com/item/K0001371356/" TargetMode="External"/><Relationship Id="rId575" Type="http://schemas.openxmlformats.org/officeDocument/2006/relationships/hyperlink" Target="https://kakaku.com/item/K0000333330/" TargetMode="External"/><Relationship Id="rId782" Type="http://schemas.openxmlformats.org/officeDocument/2006/relationships/hyperlink" Target="https://kakaku.com/item/K0001277740/" TargetMode="External"/><Relationship Id="rId228" Type="http://schemas.openxmlformats.org/officeDocument/2006/relationships/hyperlink" Target="https://kakaku.com/item/K0001356187/" TargetMode="External"/><Relationship Id="rId435" Type="http://schemas.openxmlformats.org/officeDocument/2006/relationships/hyperlink" Target="https://kakaku.com/item/K0001126508/" TargetMode="External"/><Relationship Id="rId642" Type="http://schemas.openxmlformats.org/officeDocument/2006/relationships/hyperlink" Target="https://kakaku.com/item/K0001225152/" TargetMode="External"/><Relationship Id="rId281" Type="http://schemas.openxmlformats.org/officeDocument/2006/relationships/hyperlink" Target="https://kakaku.com/item/K0001277767/" TargetMode="External"/><Relationship Id="rId502" Type="http://schemas.openxmlformats.org/officeDocument/2006/relationships/hyperlink" Target="https://kakaku.com/item/K0001421037/" TargetMode="External"/><Relationship Id="rId76" Type="http://schemas.openxmlformats.org/officeDocument/2006/relationships/hyperlink" Target="https://kakaku.com/item/K0001421415/" TargetMode="External"/><Relationship Id="rId141" Type="http://schemas.openxmlformats.org/officeDocument/2006/relationships/hyperlink" Target="https://kakaku.com/item/K0001332112/" TargetMode="External"/><Relationship Id="rId379" Type="http://schemas.openxmlformats.org/officeDocument/2006/relationships/hyperlink" Target="https://kakaku.com/item/K0001374027/" TargetMode="External"/><Relationship Id="rId586" Type="http://schemas.openxmlformats.org/officeDocument/2006/relationships/hyperlink" Target="https://kakaku.com/item/K0001387077/" TargetMode="External"/><Relationship Id="rId793" Type="http://schemas.openxmlformats.org/officeDocument/2006/relationships/hyperlink" Target="https://kakaku.com/item/K0001529331/" TargetMode="External"/><Relationship Id="rId807" Type="http://schemas.openxmlformats.org/officeDocument/2006/relationships/printerSettings" Target="../printerSettings/printerSettings8.bin"/><Relationship Id="rId7" Type="http://schemas.openxmlformats.org/officeDocument/2006/relationships/hyperlink" Target="https://www.qoo10.jp/g/1053770762" TargetMode="External"/><Relationship Id="rId239" Type="http://schemas.openxmlformats.org/officeDocument/2006/relationships/hyperlink" Target="https://www.qoo10.jp/g/977382932" TargetMode="External"/><Relationship Id="rId446" Type="http://schemas.openxmlformats.org/officeDocument/2006/relationships/hyperlink" Target="https://kakaku.com/item/K0001421797/" TargetMode="External"/><Relationship Id="rId653" Type="http://schemas.openxmlformats.org/officeDocument/2006/relationships/hyperlink" Target="https://kakaku.com/item/K0000373962/" TargetMode="External"/><Relationship Id="rId292" Type="http://schemas.openxmlformats.org/officeDocument/2006/relationships/hyperlink" Target="https://www.qoo10.jp/g/944458301" TargetMode="External"/><Relationship Id="rId306" Type="http://schemas.openxmlformats.org/officeDocument/2006/relationships/hyperlink" Target="https://www.qoo10.jp/g/945488295" TargetMode="External"/><Relationship Id="rId87" Type="http://schemas.openxmlformats.org/officeDocument/2006/relationships/hyperlink" Target="https://kakaku.com/item/K0000897113/" TargetMode="External"/><Relationship Id="rId513" Type="http://schemas.openxmlformats.org/officeDocument/2006/relationships/hyperlink" Target="https://www.qoo10.jp/g/1023145133" TargetMode="External"/><Relationship Id="rId597" Type="http://schemas.openxmlformats.org/officeDocument/2006/relationships/hyperlink" Target="https://kakaku.com/item/K0001421798/" TargetMode="External"/><Relationship Id="rId720" Type="http://schemas.openxmlformats.org/officeDocument/2006/relationships/hyperlink" Target="https://www.qoo10.jp/g/1059049877" TargetMode="External"/><Relationship Id="rId152" Type="http://schemas.openxmlformats.org/officeDocument/2006/relationships/hyperlink" Target="https://kakaku.com/item/K0001332131/" TargetMode="External"/><Relationship Id="rId457" Type="http://schemas.openxmlformats.org/officeDocument/2006/relationships/hyperlink" Target="https://kakaku.com/item/K0001421814/" TargetMode="External"/><Relationship Id="rId664" Type="http://schemas.openxmlformats.org/officeDocument/2006/relationships/hyperlink" Target="https://www.qoo10.jp/g/933147377" TargetMode="External"/><Relationship Id="rId14" Type="http://schemas.openxmlformats.org/officeDocument/2006/relationships/hyperlink" Target="https://kakaku.com/item/K0000612158/" TargetMode="External"/><Relationship Id="rId317" Type="http://schemas.openxmlformats.org/officeDocument/2006/relationships/hyperlink" Target="https://kakaku.com/item/K0001421030/" TargetMode="External"/><Relationship Id="rId524" Type="http://schemas.openxmlformats.org/officeDocument/2006/relationships/hyperlink" Target="https://www.qoo10.jp/g/623413724" TargetMode="External"/><Relationship Id="rId731" Type="http://schemas.openxmlformats.org/officeDocument/2006/relationships/hyperlink" Target="https://www.qoo10.jp/g/878033140" TargetMode="External"/><Relationship Id="rId98" Type="http://schemas.openxmlformats.org/officeDocument/2006/relationships/hyperlink" Target="https://kakaku.com/item/K0000897121/" TargetMode="External"/><Relationship Id="rId163" Type="http://schemas.openxmlformats.org/officeDocument/2006/relationships/hyperlink" Target="https://www.qoo10.jp/g/1074476664" TargetMode="External"/><Relationship Id="rId370" Type="http://schemas.openxmlformats.org/officeDocument/2006/relationships/hyperlink" Target="https://kakaku.com/item/K0001371391/" TargetMode="External"/><Relationship Id="rId230" Type="http://schemas.openxmlformats.org/officeDocument/2006/relationships/hyperlink" Target="https://kakaku.com/item/K0001025405/" TargetMode="External"/><Relationship Id="rId468" Type="http://schemas.openxmlformats.org/officeDocument/2006/relationships/hyperlink" Target="https://kakaku.com/item/K0001231830/" TargetMode="External"/><Relationship Id="rId675" Type="http://schemas.openxmlformats.org/officeDocument/2006/relationships/hyperlink" Target="https://www.qoo10.jp/g/945488290" TargetMode="External"/><Relationship Id="rId25" Type="http://schemas.openxmlformats.org/officeDocument/2006/relationships/hyperlink" Target="https://kakaku.com/item/K0000930339/" TargetMode="External"/><Relationship Id="rId328" Type="http://schemas.openxmlformats.org/officeDocument/2006/relationships/hyperlink" Target="https://kakaku.com/item/K0001289681/" TargetMode="External"/><Relationship Id="rId535" Type="http://schemas.openxmlformats.org/officeDocument/2006/relationships/hyperlink" Target="https://www.qoo10.jp/g/986905003" TargetMode="External"/><Relationship Id="rId742" Type="http://schemas.openxmlformats.org/officeDocument/2006/relationships/hyperlink" Target="https://www.qoo10.jp/g/986905010" TargetMode="External"/><Relationship Id="rId174" Type="http://schemas.openxmlformats.org/officeDocument/2006/relationships/hyperlink" Target="https://kakaku.com/item/K0001356185/" TargetMode="External"/><Relationship Id="rId381" Type="http://schemas.openxmlformats.org/officeDocument/2006/relationships/hyperlink" Target="https://kakaku.com/item/K0001374026/" TargetMode="External"/><Relationship Id="rId602" Type="http://schemas.openxmlformats.org/officeDocument/2006/relationships/hyperlink" Target="https://www.qoo10.jp/g/998500842" TargetMode="External"/><Relationship Id="rId241" Type="http://schemas.openxmlformats.org/officeDocument/2006/relationships/hyperlink" Target="https://www.qoo10.jp/g/951079072" TargetMode="External"/><Relationship Id="rId479" Type="http://schemas.openxmlformats.org/officeDocument/2006/relationships/hyperlink" Target="https://kakaku.com/item/K0000945898/" TargetMode="External"/><Relationship Id="rId686" Type="http://schemas.openxmlformats.org/officeDocument/2006/relationships/hyperlink" Target="https://www.qoo10.jp/g/1021771536" TargetMode="External"/><Relationship Id="rId36" Type="http://schemas.openxmlformats.org/officeDocument/2006/relationships/hyperlink" Target="https://kakaku.com/item/K0001520784/" TargetMode="External"/><Relationship Id="rId339" Type="http://schemas.openxmlformats.org/officeDocument/2006/relationships/hyperlink" Target="https://kakaku.com/item/K0001277762/" TargetMode="External"/><Relationship Id="rId546" Type="http://schemas.openxmlformats.org/officeDocument/2006/relationships/hyperlink" Target="https://kakaku.com/item/K0001516000/" TargetMode="External"/><Relationship Id="rId753" Type="http://schemas.openxmlformats.org/officeDocument/2006/relationships/hyperlink" Target="https://kakaku.com/item/K0001327042/" TargetMode="External"/><Relationship Id="rId101" Type="http://schemas.openxmlformats.org/officeDocument/2006/relationships/hyperlink" Target="https://kakaku.com/item/K0000897135/" TargetMode="External"/><Relationship Id="rId185" Type="http://schemas.openxmlformats.org/officeDocument/2006/relationships/hyperlink" Target="https://kakaku.com/item/K0000871752/" TargetMode="External"/><Relationship Id="rId406" Type="http://schemas.openxmlformats.org/officeDocument/2006/relationships/hyperlink" Target="https://kakaku.com/item/K0001387090/" TargetMode="External"/><Relationship Id="rId392" Type="http://schemas.openxmlformats.org/officeDocument/2006/relationships/hyperlink" Target="https://kakaku.com/item/K0001226156/" TargetMode="External"/><Relationship Id="rId613" Type="http://schemas.openxmlformats.org/officeDocument/2006/relationships/hyperlink" Target="https://www.qoo10.jp/g/1041425734" TargetMode="External"/><Relationship Id="rId697" Type="http://schemas.openxmlformats.org/officeDocument/2006/relationships/hyperlink" Target="https://www.qoo10.jp/g/1067987096" TargetMode="External"/><Relationship Id="rId252" Type="http://schemas.openxmlformats.org/officeDocument/2006/relationships/hyperlink" Target="https://www.qoo10.jp/g/861176546" TargetMode="External"/><Relationship Id="rId47" Type="http://schemas.openxmlformats.org/officeDocument/2006/relationships/hyperlink" Target="https://kakaku.com/item/K0001145432/" TargetMode="External"/><Relationship Id="rId112" Type="http://schemas.openxmlformats.org/officeDocument/2006/relationships/hyperlink" Target="https://kakaku.com/item/K0001330574/" TargetMode="External"/><Relationship Id="rId557" Type="http://schemas.openxmlformats.org/officeDocument/2006/relationships/hyperlink" Target="https://kakaku.com/item/K0000732230/" TargetMode="External"/><Relationship Id="rId764" Type="http://schemas.openxmlformats.org/officeDocument/2006/relationships/hyperlink" Target="https://kakaku.com/item/K0000333313/" TargetMode="External"/><Relationship Id="rId196" Type="http://schemas.openxmlformats.org/officeDocument/2006/relationships/hyperlink" Target="https://kakaku.com/item/K0001332079/" TargetMode="External"/><Relationship Id="rId417" Type="http://schemas.openxmlformats.org/officeDocument/2006/relationships/hyperlink" Target="https://kakaku.com/item/K0001516001/" TargetMode="External"/><Relationship Id="rId624" Type="http://schemas.openxmlformats.org/officeDocument/2006/relationships/hyperlink" Target="https://www.qoo10.jp/g/750958955" TargetMode="External"/><Relationship Id="rId263" Type="http://schemas.openxmlformats.org/officeDocument/2006/relationships/hyperlink" Target="https://kakaku.com/item/K0001455258/" TargetMode="External"/><Relationship Id="rId470" Type="http://schemas.openxmlformats.org/officeDocument/2006/relationships/hyperlink" Target="https://kakaku.com/item/K0000947479/" TargetMode="External"/><Relationship Id="rId58" Type="http://schemas.openxmlformats.org/officeDocument/2006/relationships/hyperlink" Target="https://www.qoo10.jp/g/988552001" TargetMode="External"/><Relationship Id="rId123" Type="http://schemas.openxmlformats.org/officeDocument/2006/relationships/hyperlink" Target="https://kakaku.com/item/K0001330594/" TargetMode="External"/><Relationship Id="rId330" Type="http://schemas.openxmlformats.org/officeDocument/2006/relationships/hyperlink" Target="https://kakaku.com/item/K0001277764/" TargetMode="External"/><Relationship Id="rId568" Type="http://schemas.openxmlformats.org/officeDocument/2006/relationships/hyperlink" Target="https://kakaku.com/item/K0000732202/" TargetMode="External"/><Relationship Id="rId775" Type="http://schemas.openxmlformats.org/officeDocument/2006/relationships/hyperlink" Target="https://kakaku.com/item/K0000858768/" TargetMode="External"/><Relationship Id="rId428" Type="http://schemas.openxmlformats.org/officeDocument/2006/relationships/hyperlink" Target="https://kakaku.com/item/K0001515998/" TargetMode="External"/><Relationship Id="rId635" Type="http://schemas.openxmlformats.org/officeDocument/2006/relationships/hyperlink" Target="https://kakaku.com/item/K0001421028/" TargetMode="External"/><Relationship Id="rId274" Type="http://schemas.openxmlformats.org/officeDocument/2006/relationships/hyperlink" Target="https://kakaku.com/item/K0001529336/" TargetMode="External"/><Relationship Id="rId481" Type="http://schemas.openxmlformats.org/officeDocument/2006/relationships/hyperlink" Target="https://kakaku.com/item/K0001340089/" TargetMode="External"/><Relationship Id="rId702" Type="http://schemas.openxmlformats.org/officeDocument/2006/relationships/hyperlink" Target="https://www.qoo10.jp/g/750958963" TargetMode="External"/><Relationship Id="rId69" Type="http://schemas.openxmlformats.org/officeDocument/2006/relationships/hyperlink" Target="https://kakaku.com/item/K0000897103/" TargetMode="External"/><Relationship Id="rId134" Type="http://schemas.openxmlformats.org/officeDocument/2006/relationships/hyperlink" Target="https://kakaku.com/item/K0000333341/" TargetMode="External"/><Relationship Id="rId579" Type="http://schemas.openxmlformats.org/officeDocument/2006/relationships/hyperlink" Target="https://kakaku.com/item/K0000333331/" TargetMode="External"/><Relationship Id="rId786" Type="http://schemas.openxmlformats.org/officeDocument/2006/relationships/hyperlink" Target="https://kakaku.com/item/K0001363029/" TargetMode="External"/><Relationship Id="rId341" Type="http://schemas.openxmlformats.org/officeDocument/2006/relationships/hyperlink" Target="https://kakaku.com/item/K0001385143/" TargetMode="External"/><Relationship Id="rId439" Type="http://schemas.openxmlformats.org/officeDocument/2006/relationships/hyperlink" Target="https://kakaku.com/item/K0001064843/" TargetMode="External"/><Relationship Id="rId646" Type="http://schemas.openxmlformats.org/officeDocument/2006/relationships/hyperlink" Target="https://kakaku.com/item/K0001375291/" TargetMode="External"/><Relationship Id="rId201" Type="http://schemas.openxmlformats.org/officeDocument/2006/relationships/hyperlink" Target="https://kakaku.com/item/K0001225143/" TargetMode="External"/><Relationship Id="rId285" Type="http://schemas.openxmlformats.org/officeDocument/2006/relationships/hyperlink" Target="https://www.qoo10.jp/g/1013118228" TargetMode="External"/><Relationship Id="rId506" Type="http://schemas.openxmlformats.org/officeDocument/2006/relationships/hyperlink" Target="https://kakaku.com/item/K0001421024/" TargetMode="External"/><Relationship Id="rId492" Type="http://schemas.openxmlformats.org/officeDocument/2006/relationships/hyperlink" Target="https://kakaku.com/item/K0001421031/" TargetMode="External"/><Relationship Id="rId713" Type="http://schemas.openxmlformats.org/officeDocument/2006/relationships/hyperlink" Target="https://www.qoo10.jp/g/802718978" TargetMode="External"/><Relationship Id="rId797" Type="http://schemas.openxmlformats.org/officeDocument/2006/relationships/hyperlink" Target="https://www.qoo10.jp/g/1075523828" TargetMode="External"/><Relationship Id="rId145" Type="http://schemas.openxmlformats.org/officeDocument/2006/relationships/hyperlink" Target="https://kakaku.com/item/K0001332115/" TargetMode="External"/><Relationship Id="rId352" Type="http://schemas.openxmlformats.org/officeDocument/2006/relationships/hyperlink" Target="https://kakaku.com/item/K0001289504/" TargetMode="External"/><Relationship Id="rId212" Type="http://schemas.openxmlformats.org/officeDocument/2006/relationships/hyperlink" Target="https://www.qoo10.jp/g/870209262" TargetMode="External"/><Relationship Id="rId657" Type="http://schemas.openxmlformats.org/officeDocument/2006/relationships/hyperlink" Target="https://kakaku.com/item/K0001421013/" TargetMode="External"/><Relationship Id="rId296" Type="http://schemas.openxmlformats.org/officeDocument/2006/relationships/hyperlink" Target="https://www.qoo10.jp/g/919311986" TargetMode="External"/><Relationship Id="rId517" Type="http://schemas.openxmlformats.org/officeDocument/2006/relationships/hyperlink" Target="https://www.qoo10.jp/g/1069363951" TargetMode="External"/><Relationship Id="rId724" Type="http://schemas.openxmlformats.org/officeDocument/2006/relationships/hyperlink" Target="https://www.qoo10.jp/g/1021771530" TargetMode="External"/><Relationship Id="rId60" Type="http://schemas.openxmlformats.org/officeDocument/2006/relationships/hyperlink" Target="https://kakaku.com/item/K0001332094/" TargetMode="External"/><Relationship Id="rId156" Type="http://schemas.openxmlformats.org/officeDocument/2006/relationships/hyperlink" Target="https://www.qoo10.jp/g/1074475948" TargetMode="External"/><Relationship Id="rId363" Type="http://schemas.openxmlformats.org/officeDocument/2006/relationships/hyperlink" Target="https://kakaku.com/item/K0001371377/" TargetMode="External"/><Relationship Id="rId570" Type="http://schemas.openxmlformats.org/officeDocument/2006/relationships/hyperlink" Target="https://kakaku.com/item/K0000333312/" TargetMode="External"/><Relationship Id="rId223" Type="http://schemas.openxmlformats.org/officeDocument/2006/relationships/hyperlink" Target="https://kakaku.com/item/K0001145422/" TargetMode="External"/><Relationship Id="rId430" Type="http://schemas.openxmlformats.org/officeDocument/2006/relationships/hyperlink" Target="https://kakaku.com/item/K0001283630/" TargetMode="External"/><Relationship Id="rId668" Type="http://schemas.openxmlformats.org/officeDocument/2006/relationships/hyperlink" Target="https://www.qoo10.jp/g/965001918" TargetMode="External"/><Relationship Id="rId18" Type="http://schemas.openxmlformats.org/officeDocument/2006/relationships/hyperlink" Target="https://kakaku.com/item/K0001447596/" TargetMode="External"/><Relationship Id="rId528" Type="http://schemas.openxmlformats.org/officeDocument/2006/relationships/hyperlink" Target="https://www.qoo10.jp/g/954194394" TargetMode="External"/><Relationship Id="rId735" Type="http://schemas.openxmlformats.org/officeDocument/2006/relationships/hyperlink" Target="https://www.qoo10.jp/g/632394762" TargetMode="External"/><Relationship Id="rId167" Type="http://schemas.openxmlformats.org/officeDocument/2006/relationships/hyperlink" Target="https://kakaku.com/item/K0000333291/" TargetMode="External"/><Relationship Id="rId374" Type="http://schemas.openxmlformats.org/officeDocument/2006/relationships/hyperlink" Target="https://kakaku.com/item/K0001374049/" TargetMode="External"/><Relationship Id="rId581" Type="http://schemas.openxmlformats.org/officeDocument/2006/relationships/hyperlink" Target="https://kakaku.com/item/K0000333334/" TargetMode="External"/><Relationship Id="rId71" Type="http://schemas.openxmlformats.org/officeDocument/2006/relationships/hyperlink" Target="https://kakaku.com/item/K0000897101/" TargetMode="External"/><Relationship Id="rId234" Type="http://schemas.openxmlformats.org/officeDocument/2006/relationships/hyperlink" Target="https://www.qoo10.jp/g/1033521917" TargetMode="External"/><Relationship Id="rId679" Type="http://schemas.openxmlformats.org/officeDocument/2006/relationships/hyperlink" Target="https://www.qoo10.jp/g/945488291" TargetMode="External"/><Relationship Id="rId802" Type="http://schemas.openxmlformats.org/officeDocument/2006/relationships/hyperlink" Target="https://www.qoo10.jp/g/1074476326" TargetMode="External"/><Relationship Id="rId2" Type="http://schemas.openxmlformats.org/officeDocument/2006/relationships/hyperlink" Target="https://www.qoo10.jp/g/1052812067" TargetMode="External"/><Relationship Id="rId29" Type="http://schemas.openxmlformats.org/officeDocument/2006/relationships/hyperlink" Target="https://kakaku.com/item/K0001332091/" TargetMode="External"/><Relationship Id="rId441" Type="http://schemas.openxmlformats.org/officeDocument/2006/relationships/hyperlink" Target="https://kakaku.com/item/K0001421794/" TargetMode="External"/><Relationship Id="rId539" Type="http://schemas.openxmlformats.org/officeDocument/2006/relationships/hyperlink" Target="https://www.qoo10.jp/g/986905015" TargetMode="External"/><Relationship Id="rId746" Type="http://schemas.openxmlformats.org/officeDocument/2006/relationships/hyperlink" Target="https://www.qoo10.jp/g/744612040" TargetMode="External"/><Relationship Id="rId178" Type="http://schemas.openxmlformats.org/officeDocument/2006/relationships/hyperlink" Target="https://www.qoo10.jp/g/1074832161" TargetMode="External"/><Relationship Id="rId301" Type="http://schemas.openxmlformats.org/officeDocument/2006/relationships/hyperlink" Target="https://www.qoo10.jp/g/919311995" TargetMode="External"/><Relationship Id="rId82" Type="http://schemas.openxmlformats.org/officeDocument/2006/relationships/hyperlink" Target="https://kakaku.com/item/K0000897118/" TargetMode="External"/><Relationship Id="rId385" Type="http://schemas.openxmlformats.org/officeDocument/2006/relationships/hyperlink" Target="https://kakaku.com/item/K0001163259/" TargetMode="External"/><Relationship Id="rId592" Type="http://schemas.openxmlformats.org/officeDocument/2006/relationships/hyperlink" Target="https://kakaku.com/item/K0001226167/" TargetMode="External"/><Relationship Id="rId606" Type="http://schemas.openxmlformats.org/officeDocument/2006/relationships/hyperlink" Target="https://kakaku.com/item/K0001370751/" TargetMode="External"/><Relationship Id="rId245" Type="http://schemas.openxmlformats.org/officeDocument/2006/relationships/hyperlink" Target="https://www.qoo10.jp/g/861176553" TargetMode="External"/><Relationship Id="rId452" Type="http://schemas.openxmlformats.org/officeDocument/2006/relationships/hyperlink" Target="https://kakaku.com/item/K0001529337/" TargetMode="External"/><Relationship Id="rId105" Type="http://schemas.openxmlformats.org/officeDocument/2006/relationships/hyperlink" Target="https://kakaku.com/item/K0000897134/" TargetMode="External"/><Relationship Id="rId312" Type="http://schemas.openxmlformats.org/officeDocument/2006/relationships/hyperlink" Target="https://kakaku.com/item/K0000855903/" TargetMode="External"/><Relationship Id="rId757" Type="http://schemas.openxmlformats.org/officeDocument/2006/relationships/hyperlink" Target="https://kakaku.com/item/K0001374072/" TargetMode="External"/><Relationship Id="rId93" Type="http://schemas.openxmlformats.org/officeDocument/2006/relationships/hyperlink" Target="https://kakaku.com/item/K0000897128/" TargetMode="External"/><Relationship Id="rId189" Type="http://schemas.openxmlformats.org/officeDocument/2006/relationships/hyperlink" Target="https://kakaku.com/item/K0001020976/" TargetMode="External"/><Relationship Id="rId396" Type="http://schemas.openxmlformats.org/officeDocument/2006/relationships/hyperlink" Target="https://kakaku.com/item/K0001231879/" TargetMode="External"/><Relationship Id="rId617" Type="http://schemas.openxmlformats.org/officeDocument/2006/relationships/hyperlink" Target="https://kakaku.com/item/K0001370734/" TargetMode="External"/><Relationship Id="rId256" Type="http://schemas.openxmlformats.org/officeDocument/2006/relationships/hyperlink" Target="https://kakaku.com/item/K0001413831/" TargetMode="External"/><Relationship Id="rId463" Type="http://schemas.openxmlformats.org/officeDocument/2006/relationships/hyperlink" Target="https://kakaku.com/item/K0001370748/" TargetMode="External"/><Relationship Id="rId670" Type="http://schemas.openxmlformats.org/officeDocument/2006/relationships/hyperlink" Target="https://www.qoo10.jp/g/965001919" TargetMode="External"/><Relationship Id="rId116" Type="http://schemas.openxmlformats.org/officeDocument/2006/relationships/hyperlink" Target="https://kakaku.com/item/K0001330593/" TargetMode="External"/><Relationship Id="rId323" Type="http://schemas.openxmlformats.org/officeDocument/2006/relationships/hyperlink" Target="https://kakaku.com/item/K0001387087/" TargetMode="External"/><Relationship Id="rId530" Type="http://schemas.openxmlformats.org/officeDocument/2006/relationships/hyperlink" Target="https://www.qoo10.jp/g/715616395" TargetMode="External"/><Relationship Id="rId768" Type="http://schemas.openxmlformats.org/officeDocument/2006/relationships/hyperlink" Target="https://kakaku.com/item/K0001387074/" TargetMode="External"/><Relationship Id="rId20" Type="http://schemas.openxmlformats.org/officeDocument/2006/relationships/hyperlink" Target="https://kakaku.com/item/K0001525606/" TargetMode="External"/><Relationship Id="rId628" Type="http://schemas.openxmlformats.org/officeDocument/2006/relationships/hyperlink" Target="https://www.qoo10.jp/g/948938835" TargetMode="External"/><Relationship Id="rId267" Type="http://schemas.openxmlformats.org/officeDocument/2006/relationships/hyperlink" Target="https://kakaku.com/item/K0001118852/" TargetMode="External"/><Relationship Id="rId474" Type="http://schemas.openxmlformats.org/officeDocument/2006/relationships/hyperlink" Target="https://kakaku.com/item/K0001423295/" TargetMode="External"/><Relationship Id="rId127" Type="http://schemas.openxmlformats.org/officeDocument/2006/relationships/hyperlink" Target="https://kakaku.com/item/K0001330602/" TargetMode="External"/><Relationship Id="rId681" Type="http://schemas.openxmlformats.org/officeDocument/2006/relationships/hyperlink" Target="https://www.qoo10.jp/g/1021771535" TargetMode="External"/><Relationship Id="rId779" Type="http://schemas.openxmlformats.org/officeDocument/2006/relationships/hyperlink" Target="https://kakaku.com/item/K0001461555/" TargetMode="External"/><Relationship Id="rId31" Type="http://schemas.openxmlformats.org/officeDocument/2006/relationships/hyperlink" Target="https://www.qoo10.jp/g/1074475898" TargetMode="External"/><Relationship Id="rId334" Type="http://schemas.openxmlformats.org/officeDocument/2006/relationships/hyperlink" Target="https://www.qoo10.jp/g/1013118221" TargetMode="External"/><Relationship Id="rId541" Type="http://schemas.openxmlformats.org/officeDocument/2006/relationships/hyperlink" Target="https://www.qoo10.jp/g/994380910" TargetMode="External"/><Relationship Id="rId639" Type="http://schemas.openxmlformats.org/officeDocument/2006/relationships/hyperlink" Target="https://kakaku.com/item/K0001225159/" TargetMode="External"/><Relationship Id="rId180" Type="http://schemas.openxmlformats.org/officeDocument/2006/relationships/hyperlink" Target="https://kakaku.com/item/K0001563906/" TargetMode="External"/><Relationship Id="rId278" Type="http://schemas.openxmlformats.org/officeDocument/2006/relationships/hyperlink" Target="https://kakaku.com/item/K0001387067/" TargetMode="External"/><Relationship Id="rId401" Type="http://schemas.openxmlformats.org/officeDocument/2006/relationships/hyperlink" Target="https://kakaku.com/item/K0001387086/" TargetMode="External"/><Relationship Id="rId485" Type="http://schemas.openxmlformats.org/officeDocument/2006/relationships/hyperlink" Target="https://kakaku.com/item/K0001421044/" TargetMode="External"/><Relationship Id="rId692" Type="http://schemas.openxmlformats.org/officeDocument/2006/relationships/hyperlink" Target="https://www.qoo10.jp/g/1069363952" TargetMode="External"/><Relationship Id="rId706" Type="http://schemas.openxmlformats.org/officeDocument/2006/relationships/hyperlink" Target="https://www.qoo10.jp/g/750958964" TargetMode="External"/><Relationship Id="rId42" Type="http://schemas.openxmlformats.org/officeDocument/2006/relationships/hyperlink" Target="https://kakaku.com/item/K0001145908/" TargetMode="External"/><Relationship Id="rId138" Type="http://schemas.openxmlformats.org/officeDocument/2006/relationships/hyperlink" Target="https://kakaku.com/item/K0001332084/" TargetMode="External"/><Relationship Id="rId345" Type="http://schemas.openxmlformats.org/officeDocument/2006/relationships/hyperlink" Target="https://kakaku.com/item/K0001277779/" TargetMode="External"/><Relationship Id="rId552" Type="http://schemas.openxmlformats.org/officeDocument/2006/relationships/hyperlink" Target="https://kakaku.com/item/K0000732226/" TargetMode="External"/><Relationship Id="rId191" Type="http://schemas.openxmlformats.org/officeDocument/2006/relationships/hyperlink" Target="https://kakaku.com/item/K0001145418/" TargetMode="External"/><Relationship Id="rId205" Type="http://schemas.openxmlformats.org/officeDocument/2006/relationships/hyperlink" Target="https://kakaku.com/item/K0001225150/" TargetMode="External"/><Relationship Id="rId412" Type="http://schemas.openxmlformats.org/officeDocument/2006/relationships/hyperlink" Target="https://kakaku.com/item/K0001387074/" TargetMode="External"/><Relationship Id="rId289" Type="http://schemas.openxmlformats.org/officeDocument/2006/relationships/hyperlink" Target="https://www.qoo10.jp/g/1064964324" TargetMode="External"/><Relationship Id="rId496" Type="http://schemas.openxmlformats.org/officeDocument/2006/relationships/hyperlink" Target="https://kakaku.com/item/K0001421049/" TargetMode="External"/><Relationship Id="rId717" Type="http://schemas.openxmlformats.org/officeDocument/2006/relationships/hyperlink" Target="https://www.qoo10.jp/g/1051536516" TargetMode="External"/><Relationship Id="rId53" Type="http://schemas.openxmlformats.org/officeDocument/2006/relationships/hyperlink" Target="https://kakaku.com/item/K0000339702/" TargetMode="External"/><Relationship Id="rId149" Type="http://schemas.openxmlformats.org/officeDocument/2006/relationships/hyperlink" Target="https://kakaku.com/item/K0001332121/" TargetMode="External"/><Relationship Id="rId356" Type="http://schemas.openxmlformats.org/officeDocument/2006/relationships/hyperlink" Target="https://kakaku.com/item/K0001569196/" TargetMode="External"/><Relationship Id="rId563" Type="http://schemas.openxmlformats.org/officeDocument/2006/relationships/hyperlink" Target="https://kakaku.com/item/K0000732207/" TargetMode="External"/><Relationship Id="rId770" Type="http://schemas.openxmlformats.org/officeDocument/2006/relationships/hyperlink" Target="https://kakaku.com/item/K0001226149/" TargetMode="External"/><Relationship Id="rId216" Type="http://schemas.openxmlformats.org/officeDocument/2006/relationships/hyperlink" Target="https://kakaku.com/item/K0000871754/" TargetMode="External"/><Relationship Id="rId423" Type="http://schemas.openxmlformats.org/officeDocument/2006/relationships/hyperlink" Target="https://kakaku.com/item/K0001387083/" TargetMode="External"/><Relationship Id="rId630" Type="http://schemas.openxmlformats.org/officeDocument/2006/relationships/hyperlink" Target="https://www.qoo10.jp/g/775130036" TargetMode="External"/><Relationship Id="rId728" Type="http://schemas.openxmlformats.org/officeDocument/2006/relationships/hyperlink" Target="https://www.qoo10.jp/g/987327443" TargetMode="External"/><Relationship Id="rId64" Type="http://schemas.openxmlformats.org/officeDocument/2006/relationships/hyperlink" Target="https://kakaku.com/item/K0000897114/" TargetMode="External"/><Relationship Id="rId367" Type="http://schemas.openxmlformats.org/officeDocument/2006/relationships/hyperlink" Target="https://kakaku.com/item/K0001371360/" TargetMode="External"/><Relationship Id="rId574" Type="http://schemas.openxmlformats.org/officeDocument/2006/relationships/hyperlink" Target="https://kakaku.com/item/K0000333315/" TargetMode="External"/><Relationship Id="rId227" Type="http://schemas.openxmlformats.org/officeDocument/2006/relationships/hyperlink" Target="https://kakaku.com/item/K0001025400/" TargetMode="External"/><Relationship Id="rId781" Type="http://schemas.openxmlformats.org/officeDocument/2006/relationships/hyperlink" Target="https://www.qoo10.jp/g/1074476438" TargetMode="External"/><Relationship Id="rId434" Type="http://schemas.openxmlformats.org/officeDocument/2006/relationships/hyperlink" Target="https://kakaku.com/item/K0001283636/" TargetMode="External"/><Relationship Id="rId641" Type="http://schemas.openxmlformats.org/officeDocument/2006/relationships/hyperlink" Target="https://kakaku.com/item/K0001225144/" TargetMode="External"/><Relationship Id="rId739" Type="http://schemas.openxmlformats.org/officeDocument/2006/relationships/hyperlink" Target="https://www.qoo10.jp/g/996628200" TargetMode="External"/><Relationship Id="rId33" Type="http://schemas.openxmlformats.org/officeDocument/2006/relationships/hyperlink" Target="https://kakaku.com/item/K0001020973/" TargetMode="External"/><Relationship Id="rId129" Type="http://schemas.openxmlformats.org/officeDocument/2006/relationships/hyperlink" Target="https://kakaku.com/item/K0000524201/" TargetMode="External"/><Relationship Id="rId280" Type="http://schemas.openxmlformats.org/officeDocument/2006/relationships/hyperlink" Target="https://www.qoo10.jp/g/1013314690" TargetMode="External"/><Relationship Id="rId336" Type="http://schemas.openxmlformats.org/officeDocument/2006/relationships/hyperlink" Target="https://kakaku.com/item/K0001277760/" TargetMode="External"/><Relationship Id="rId501" Type="http://schemas.openxmlformats.org/officeDocument/2006/relationships/hyperlink" Target="https://kakaku.com/item/K0001421036/" TargetMode="External"/><Relationship Id="rId543" Type="http://schemas.openxmlformats.org/officeDocument/2006/relationships/hyperlink" Target="https://www.qoo10.jp/g/998500835" TargetMode="External"/><Relationship Id="rId75" Type="http://schemas.openxmlformats.org/officeDocument/2006/relationships/hyperlink" Target="https://kakaku.com/item/K0000897108/" TargetMode="External"/><Relationship Id="rId140" Type="http://schemas.openxmlformats.org/officeDocument/2006/relationships/hyperlink" Target="https://kakaku.com/item/K0001332095/" TargetMode="External"/><Relationship Id="rId182" Type="http://schemas.openxmlformats.org/officeDocument/2006/relationships/hyperlink" Target="https://www.qoo10.jp/g/1074476348" TargetMode="External"/><Relationship Id="rId378" Type="http://schemas.openxmlformats.org/officeDocument/2006/relationships/hyperlink" Target="https://kakaku.com/item/K0001374032/" TargetMode="External"/><Relationship Id="rId403" Type="http://schemas.openxmlformats.org/officeDocument/2006/relationships/hyperlink" Target="https://kakaku.com/item/K0001387088/" TargetMode="External"/><Relationship Id="rId585" Type="http://schemas.openxmlformats.org/officeDocument/2006/relationships/hyperlink" Target="https://kakaku.com/item/K0001387120/" TargetMode="External"/><Relationship Id="rId750" Type="http://schemas.openxmlformats.org/officeDocument/2006/relationships/hyperlink" Target="https://kakaku.com/item/K0001421047/" TargetMode="External"/><Relationship Id="rId792" Type="http://schemas.openxmlformats.org/officeDocument/2006/relationships/hyperlink" Target="https://kakaku.com/item/K0001421808/" TargetMode="External"/><Relationship Id="rId806" Type="http://schemas.openxmlformats.org/officeDocument/2006/relationships/hyperlink" Target="https://kakaku.com/item/K0001590015/" TargetMode="External"/><Relationship Id="rId6" Type="http://schemas.openxmlformats.org/officeDocument/2006/relationships/hyperlink" Target="https://www.qoo10.jp/g/1052812068" TargetMode="External"/><Relationship Id="rId238" Type="http://schemas.openxmlformats.org/officeDocument/2006/relationships/hyperlink" Target="https://www.qoo10.jp/g/945488292" TargetMode="External"/><Relationship Id="rId445" Type="http://schemas.openxmlformats.org/officeDocument/2006/relationships/hyperlink" Target="https://kakaku.com/item/K0001529339/" TargetMode="External"/><Relationship Id="rId487" Type="http://schemas.openxmlformats.org/officeDocument/2006/relationships/hyperlink" Target="https://kakaku.com/item/K0001421029/" TargetMode="External"/><Relationship Id="rId610" Type="http://schemas.openxmlformats.org/officeDocument/2006/relationships/hyperlink" Target="https://www.qoo10.jp/g/1002006059" TargetMode="External"/><Relationship Id="rId652" Type="http://schemas.openxmlformats.org/officeDocument/2006/relationships/hyperlink" Target="https://kakaku.com/item/K0001122169/" TargetMode="External"/><Relationship Id="rId694" Type="http://schemas.openxmlformats.org/officeDocument/2006/relationships/hyperlink" Target="https://www.qoo10.jp/g/882937908" TargetMode="External"/><Relationship Id="rId708" Type="http://schemas.openxmlformats.org/officeDocument/2006/relationships/hyperlink" Target="https://www.qoo10.jp/g/747342338" TargetMode="External"/><Relationship Id="rId291" Type="http://schemas.openxmlformats.org/officeDocument/2006/relationships/hyperlink" Target="https://www.qoo10.jp/g/1065244208" TargetMode="External"/><Relationship Id="rId305" Type="http://schemas.openxmlformats.org/officeDocument/2006/relationships/hyperlink" Target="https://www.qoo10.jp/g/919311990" TargetMode="External"/><Relationship Id="rId347" Type="http://schemas.openxmlformats.org/officeDocument/2006/relationships/hyperlink" Target="https://kakaku.com/item/K0000999999/" TargetMode="External"/><Relationship Id="rId512" Type="http://schemas.openxmlformats.org/officeDocument/2006/relationships/hyperlink" Target="https://www.qoo10.jp/g/750958954" TargetMode="External"/><Relationship Id="rId44" Type="http://schemas.openxmlformats.org/officeDocument/2006/relationships/hyperlink" Target="https://kakaku.com/item/K0001332085/" TargetMode="External"/><Relationship Id="rId86" Type="http://schemas.openxmlformats.org/officeDocument/2006/relationships/hyperlink" Target="https://kakaku.com/item/K0001421418/" TargetMode="External"/><Relationship Id="rId151" Type="http://schemas.openxmlformats.org/officeDocument/2006/relationships/hyperlink" Target="https://kakaku.com/item/K0001332104/" TargetMode="External"/><Relationship Id="rId389" Type="http://schemas.openxmlformats.org/officeDocument/2006/relationships/hyperlink" Target="https://kakaku.com/item/K0001226164/" TargetMode="External"/><Relationship Id="rId554" Type="http://schemas.openxmlformats.org/officeDocument/2006/relationships/hyperlink" Target="https://kakaku.com/item/K0000732223/" TargetMode="External"/><Relationship Id="rId596" Type="http://schemas.openxmlformats.org/officeDocument/2006/relationships/hyperlink" Target="https://kakaku.com/item/K0001226163/" TargetMode="External"/><Relationship Id="rId761" Type="http://schemas.openxmlformats.org/officeDocument/2006/relationships/hyperlink" Target="https://kakaku.com/item/K0001122201/" TargetMode="External"/><Relationship Id="rId193" Type="http://schemas.openxmlformats.org/officeDocument/2006/relationships/hyperlink" Target="https://kakaku.com/item/K0001332068/" TargetMode="External"/><Relationship Id="rId207" Type="http://schemas.openxmlformats.org/officeDocument/2006/relationships/hyperlink" Target="https://kakaku.com/item/K0001421023/" TargetMode="External"/><Relationship Id="rId249" Type="http://schemas.openxmlformats.org/officeDocument/2006/relationships/hyperlink" Target="https://www.qoo10.jp/g/874266002" TargetMode="External"/><Relationship Id="rId414" Type="http://schemas.openxmlformats.org/officeDocument/2006/relationships/hyperlink" Target="https://kakaku.com/item/K0001387095/" TargetMode="External"/><Relationship Id="rId456" Type="http://schemas.openxmlformats.org/officeDocument/2006/relationships/hyperlink" Target="https://kakaku.com/item/K0001421813/" TargetMode="External"/><Relationship Id="rId498" Type="http://schemas.openxmlformats.org/officeDocument/2006/relationships/hyperlink" Target="https://kakaku.com/item/K0001421035/" TargetMode="External"/><Relationship Id="rId621" Type="http://schemas.openxmlformats.org/officeDocument/2006/relationships/hyperlink" Target="https://kakaku.com/item/K0001512383/" TargetMode="External"/><Relationship Id="rId663" Type="http://schemas.openxmlformats.org/officeDocument/2006/relationships/hyperlink" Target="https://www.qoo10.jp/g/933147382" TargetMode="External"/><Relationship Id="rId13" Type="http://schemas.openxmlformats.org/officeDocument/2006/relationships/hyperlink" Target="https://www.qoo10.jp/g/1052812064" TargetMode="External"/><Relationship Id="rId109" Type="http://schemas.openxmlformats.org/officeDocument/2006/relationships/hyperlink" Target="https://kakaku.com/item/K0000897142/" TargetMode="External"/><Relationship Id="rId260" Type="http://schemas.openxmlformats.org/officeDocument/2006/relationships/hyperlink" Target="https://kakaku.com/item/K0001226000/" TargetMode="External"/><Relationship Id="rId316" Type="http://schemas.openxmlformats.org/officeDocument/2006/relationships/hyperlink" Target="https://www.qoo10.jp/g/750958956" TargetMode="External"/><Relationship Id="rId523" Type="http://schemas.openxmlformats.org/officeDocument/2006/relationships/hyperlink" Target="https://www.qoo10.jp/g/715616392" TargetMode="External"/><Relationship Id="rId719" Type="http://schemas.openxmlformats.org/officeDocument/2006/relationships/hyperlink" Target="https://www.qoo10.jp/g/994380917" TargetMode="External"/><Relationship Id="rId55" Type="http://schemas.openxmlformats.org/officeDocument/2006/relationships/hyperlink" Target="https://kakaku.com/item/K0001145435/" TargetMode="External"/><Relationship Id="rId97" Type="http://schemas.openxmlformats.org/officeDocument/2006/relationships/hyperlink" Target="https://kakaku.com/item/K0000897122/" TargetMode="External"/><Relationship Id="rId120" Type="http://schemas.openxmlformats.org/officeDocument/2006/relationships/hyperlink" Target="https://kakaku.com/item/K0001330598/" TargetMode="External"/><Relationship Id="rId358" Type="http://schemas.openxmlformats.org/officeDocument/2006/relationships/hyperlink" Target="https://kakaku.com/item/K0001289508/" TargetMode="External"/><Relationship Id="rId565" Type="http://schemas.openxmlformats.org/officeDocument/2006/relationships/hyperlink" Target="https://kakaku.com/item/K0000732211/" TargetMode="External"/><Relationship Id="rId730" Type="http://schemas.openxmlformats.org/officeDocument/2006/relationships/hyperlink" Target="https://www.qoo10.jp/g/878033139" TargetMode="External"/><Relationship Id="rId772" Type="http://schemas.openxmlformats.org/officeDocument/2006/relationships/hyperlink" Target="https://kakaku.com/item/K0001421046/" TargetMode="External"/><Relationship Id="rId162" Type="http://schemas.openxmlformats.org/officeDocument/2006/relationships/hyperlink" Target="https://www.qoo10.jp/g/1074476271" TargetMode="External"/><Relationship Id="rId218" Type="http://schemas.openxmlformats.org/officeDocument/2006/relationships/hyperlink" Target="https://kakaku.com/item/K0001020961/" TargetMode="External"/><Relationship Id="rId425" Type="http://schemas.openxmlformats.org/officeDocument/2006/relationships/hyperlink" Target="https://kakaku.com/item/K0001461552/" TargetMode="External"/><Relationship Id="rId467" Type="http://schemas.openxmlformats.org/officeDocument/2006/relationships/hyperlink" Target="https://kakaku.com/item/K0000091321/" TargetMode="External"/><Relationship Id="rId632" Type="http://schemas.openxmlformats.org/officeDocument/2006/relationships/hyperlink" Target="https://kakaku.com/item/K0000945924/" TargetMode="External"/><Relationship Id="rId271" Type="http://schemas.openxmlformats.org/officeDocument/2006/relationships/hyperlink" Target="https://kakaku.com/item/K0001145433/" TargetMode="External"/><Relationship Id="rId674" Type="http://schemas.openxmlformats.org/officeDocument/2006/relationships/hyperlink" Target="https://www.qoo10.jp/g/951079074" TargetMode="External"/><Relationship Id="rId24" Type="http://schemas.openxmlformats.org/officeDocument/2006/relationships/hyperlink" Target="https://kakaku.com/item/K0001447595/" TargetMode="External"/><Relationship Id="rId66" Type="http://schemas.openxmlformats.org/officeDocument/2006/relationships/hyperlink" Target="https://kakaku.com/item/K0001421413/" TargetMode="External"/><Relationship Id="rId131" Type="http://schemas.openxmlformats.org/officeDocument/2006/relationships/hyperlink" Target="https://kakaku.com/item/K0000519921/" TargetMode="External"/><Relationship Id="rId327" Type="http://schemas.openxmlformats.org/officeDocument/2006/relationships/hyperlink" Target="https://www.qoo10.jp/g/1074475761" TargetMode="External"/><Relationship Id="rId369" Type="http://schemas.openxmlformats.org/officeDocument/2006/relationships/hyperlink" Target="https://kakaku.com/item/K0001371357/" TargetMode="External"/><Relationship Id="rId534" Type="http://schemas.openxmlformats.org/officeDocument/2006/relationships/hyperlink" Target="https://www.qoo10.jp/g/986905002" TargetMode="External"/><Relationship Id="rId576" Type="http://schemas.openxmlformats.org/officeDocument/2006/relationships/hyperlink" Target="https://kakaku.com/item/K0000333320/" TargetMode="External"/><Relationship Id="rId741" Type="http://schemas.openxmlformats.org/officeDocument/2006/relationships/hyperlink" Target="https://www.qoo10.jp/g/986905009" TargetMode="External"/><Relationship Id="rId783" Type="http://schemas.openxmlformats.org/officeDocument/2006/relationships/hyperlink" Target="https://kakaku.com/item/K0001509429/" TargetMode="External"/><Relationship Id="rId173" Type="http://schemas.openxmlformats.org/officeDocument/2006/relationships/hyperlink" Target="https://kakaku.com/item/K0001356186/" TargetMode="External"/><Relationship Id="rId229" Type="http://schemas.openxmlformats.org/officeDocument/2006/relationships/hyperlink" Target="https://kakaku.com/item/K0001356184/" TargetMode="External"/><Relationship Id="rId380" Type="http://schemas.openxmlformats.org/officeDocument/2006/relationships/hyperlink" Target="https://kakaku.com/item/K0001374050/" TargetMode="External"/><Relationship Id="rId436" Type="http://schemas.openxmlformats.org/officeDocument/2006/relationships/hyperlink" Target="https://kakaku.com/item/K0001064837/" TargetMode="External"/><Relationship Id="rId601" Type="http://schemas.openxmlformats.org/officeDocument/2006/relationships/hyperlink" Target="https://www.qoo10.jp/g/998500842" TargetMode="External"/><Relationship Id="rId643" Type="http://schemas.openxmlformats.org/officeDocument/2006/relationships/hyperlink" Target="https://kakaku.com/item/K0001225147/" TargetMode="External"/><Relationship Id="rId240" Type="http://schemas.openxmlformats.org/officeDocument/2006/relationships/hyperlink" Target="https://www.qoo10.jp/g/933147380" TargetMode="External"/><Relationship Id="rId478" Type="http://schemas.openxmlformats.org/officeDocument/2006/relationships/hyperlink" Target="https://kakaku.com/item/K0001281961/" TargetMode="External"/><Relationship Id="rId685" Type="http://schemas.openxmlformats.org/officeDocument/2006/relationships/hyperlink" Target="https://www.qoo10.jp/g/977382934" TargetMode="External"/><Relationship Id="rId35" Type="http://schemas.openxmlformats.org/officeDocument/2006/relationships/hyperlink" Target="https://kakaku.com/item/K0001520787/" TargetMode="External"/><Relationship Id="rId77" Type="http://schemas.openxmlformats.org/officeDocument/2006/relationships/hyperlink" Target="https://kakaku.com/item/K0000897107/" TargetMode="External"/><Relationship Id="rId100" Type="http://schemas.openxmlformats.org/officeDocument/2006/relationships/hyperlink" Target="https://kakaku.com/item/K0000897136/" TargetMode="External"/><Relationship Id="rId282" Type="http://schemas.openxmlformats.org/officeDocument/2006/relationships/hyperlink" Target="https://kakaku.com/item/K0001277781/" TargetMode="External"/><Relationship Id="rId338" Type="http://schemas.openxmlformats.org/officeDocument/2006/relationships/hyperlink" Target="https://kakaku.com/item/K0001277739/" TargetMode="External"/><Relationship Id="rId503" Type="http://schemas.openxmlformats.org/officeDocument/2006/relationships/hyperlink" Target="https://kakaku.com/item/K0001421038/" TargetMode="External"/><Relationship Id="rId545" Type="http://schemas.openxmlformats.org/officeDocument/2006/relationships/hyperlink" Target="https://www.qoo10.jp/g/1069363954" TargetMode="External"/><Relationship Id="rId587" Type="http://schemas.openxmlformats.org/officeDocument/2006/relationships/hyperlink" Target="https://kakaku.com/item/K0001387078/" TargetMode="External"/><Relationship Id="rId710" Type="http://schemas.openxmlformats.org/officeDocument/2006/relationships/hyperlink" Target="https://www.qoo10.jp/g/701369188" TargetMode="External"/><Relationship Id="rId752" Type="http://schemas.openxmlformats.org/officeDocument/2006/relationships/hyperlink" Target="https://kakaku.com/item/K0001421040/" TargetMode="External"/><Relationship Id="rId8" Type="http://schemas.openxmlformats.org/officeDocument/2006/relationships/hyperlink" Target="https://www.qoo10.jp/g/1052812069" TargetMode="External"/><Relationship Id="rId142" Type="http://schemas.openxmlformats.org/officeDocument/2006/relationships/hyperlink" Target="https://kakaku.com/item/K0001332137/" TargetMode="External"/><Relationship Id="rId184" Type="http://schemas.openxmlformats.org/officeDocument/2006/relationships/hyperlink" Target="https://kakaku.com/item/K0000871754/" TargetMode="External"/><Relationship Id="rId391" Type="http://schemas.openxmlformats.org/officeDocument/2006/relationships/hyperlink" Target="https://kakaku.com/item/K0001226165/" TargetMode="External"/><Relationship Id="rId405" Type="http://schemas.openxmlformats.org/officeDocument/2006/relationships/hyperlink" Target="https://kakaku.com/item/K0001387111/" TargetMode="External"/><Relationship Id="rId447" Type="http://schemas.openxmlformats.org/officeDocument/2006/relationships/hyperlink" Target="https://kakaku.com/item/K0001421799/" TargetMode="External"/><Relationship Id="rId612" Type="http://schemas.openxmlformats.org/officeDocument/2006/relationships/hyperlink" Target="https://www.qoo10.jp/g/1010361836" TargetMode="External"/><Relationship Id="rId794" Type="http://schemas.openxmlformats.org/officeDocument/2006/relationships/hyperlink" Target="https://kakaku.com/item/K0001421811/" TargetMode="External"/><Relationship Id="rId251" Type="http://schemas.openxmlformats.org/officeDocument/2006/relationships/hyperlink" Target="https://www.qoo10.jp/g/874266001" TargetMode="External"/><Relationship Id="rId489" Type="http://schemas.openxmlformats.org/officeDocument/2006/relationships/hyperlink" Target="https://www.qoo10.jp/g/1067987101" TargetMode="External"/><Relationship Id="rId654" Type="http://schemas.openxmlformats.org/officeDocument/2006/relationships/hyperlink" Target="https://www.qoo10.jp/g/624039088" TargetMode="External"/><Relationship Id="rId696" Type="http://schemas.openxmlformats.org/officeDocument/2006/relationships/hyperlink" Target="https://www.qoo10.jp/g/1067987095" TargetMode="External"/><Relationship Id="rId46" Type="http://schemas.openxmlformats.org/officeDocument/2006/relationships/hyperlink" Target="https://kakaku.com/item/K0001332109/" TargetMode="External"/><Relationship Id="rId293" Type="http://schemas.openxmlformats.org/officeDocument/2006/relationships/hyperlink" Target="https://www.qoo10.jp/g/999868222" TargetMode="External"/><Relationship Id="rId307" Type="http://schemas.openxmlformats.org/officeDocument/2006/relationships/hyperlink" Target="https://www.qoo10.jp/g/919311999" TargetMode="External"/><Relationship Id="rId349" Type="http://schemas.openxmlformats.org/officeDocument/2006/relationships/hyperlink" Target="https://kakaku.com/item/K0001472338/" TargetMode="External"/><Relationship Id="rId514" Type="http://schemas.openxmlformats.org/officeDocument/2006/relationships/hyperlink" Target="https://www.qoo10.jp/g/986905013" TargetMode="External"/><Relationship Id="rId556" Type="http://schemas.openxmlformats.org/officeDocument/2006/relationships/hyperlink" Target="https://kakaku.com/item/K0000732229/" TargetMode="External"/><Relationship Id="rId721" Type="http://schemas.openxmlformats.org/officeDocument/2006/relationships/hyperlink" Target="https://www.qoo10.jp/g/994380918" TargetMode="External"/><Relationship Id="rId763" Type="http://schemas.openxmlformats.org/officeDocument/2006/relationships/hyperlink" Target="https://kakaku.com/item/K0001122182/" TargetMode="External"/><Relationship Id="rId88" Type="http://schemas.openxmlformats.org/officeDocument/2006/relationships/hyperlink" Target="https://kakaku.com/item/K0000897112/" TargetMode="External"/><Relationship Id="rId111" Type="http://schemas.openxmlformats.org/officeDocument/2006/relationships/hyperlink" Target="https://kakaku.com/item/K0000897140/" TargetMode="External"/><Relationship Id="rId153" Type="http://schemas.openxmlformats.org/officeDocument/2006/relationships/hyperlink" Target="https://kakaku.com/item/K0001332124/" TargetMode="External"/><Relationship Id="rId195" Type="http://schemas.openxmlformats.org/officeDocument/2006/relationships/hyperlink" Target="https://kakaku.com/item/K0001332087/" TargetMode="External"/><Relationship Id="rId209" Type="http://schemas.openxmlformats.org/officeDocument/2006/relationships/hyperlink" Target="https://www.qoo10.jp/g/1074310857" TargetMode="External"/><Relationship Id="rId360" Type="http://schemas.openxmlformats.org/officeDocument/2006/relationships/hyperlink" Target="https://kakaku.com/item/K0001289503/" TargetMode="External"/><Relationship Id="rId416" Type="http://schemas.openxmlformats.org/officeDocument/2006/relationships/hyperlink" Target="https://kakaku.com/item/K0001387097/" TargetMode="External"/><Relationship Id="rId598" Type="http://schemas.openxmlformats.org/officeDocument/2006/relationships/hyperlink" Target="https://kakaku.com/item/K0001421809/" TargetMode="External"/><Relationship Id="rId220" Type="http://schemas.openxmlformats.org/officeDocument/2006/relationships/hyperlink" Target="https://kakaku.com/item/K0001145423/" TargetMode="External"/><Relationship Id="rId458" Type="http://schemas.openxmlformats.org/officeDocument/2006/relationships/hyperlink" Target="https://kakaku.com/item/K0001424172/" TargetMode="External"/><Relationship Id="rId623" Type="http://schemas.openxmlformats.org/officeDocument/2006/relationships/hyperlink" Target="https://www.qoo10.jp/g/750958952" TargetMode="External"/><Relationship Id="rId665" Type="http://schemas.openxmlformats.org/officeDocument/2006/relationships/hyperlink" Target="https://www.qoo10.jp/g/933147383" TargetMode="External"/><Relationship Id="rId15" Type="http://schemas.openxmlformats.org/officeDocument/2006/relationships/hyperlink" Target="https://kakaku.com/item/K0000612182/" TargetMode="External"/><Relationship Id="rId57" Type="http://schemas.openxmlformats.org/officeDocument/2006/relationships/hyperlink" Target="https://kakaku.com/item/K0001145431/" TargetMode="External"/><Relationship Id="rId262" Type="http://schemas.openxmlformats.org/officeDocument/2006/relationships/hyperlink" Target="https://kakaku.com/item/K0001226005/" TargetMode="External"/><Relationship Id="rId318" Type="http://schemas.openxmlformats.org/officeDocument/2006/relationships/hyperlink" Target="https://kakaku.com/item/K0001064839/" TargetMode="External"/><Relationship Id="rId525" Type="http://schemas.openxmlformats.org/officeDocument/2006/relationships/hyperlink" Target="https://www.qoo10.jp/g/1024467984" TargetMode="External"/><Relationship Id="rId567" Type="http://schemas.openxmlformats.org/officeDocument/2006/relationships/hyperlink" Target="https://kakaku.com/item/K0000732199/" TargetMode="External"/><Relationship Id="rId732" Type="http://schemas.openxmlformats.org/officeDocument/2006/relationships/hyperlink" Target="https://www.qoo10.jp/g/969311196" TargetMode="External"/><Relationship Id="rId99" Type="http://schemas.openxmlformats.org/officeDocument/2006/relationships/hyperlink" Target="https://kakaku.com/item/K0000897120/" TargetMode="External"/><Relationship Id="rId122" Type="http://schemas.openxmlformats.org/officeDocument/2006/relationships/hyperlink" Target="https://kakaku.com/item/K0001330597/" TargetMode="External"/><Relationship Id="rId164" Type="http://schemas.openxmlformats.org/officeDocument/2006/relationships/hyperlink" Target="https://www.qoo10.jp/g/1074476667" TargetMode="External"/><Relationship Id="rId371" Type="http://schemas.openxmlformats.org/officeDocument/2006/relationships/hyperlink" Target="https://kakaku.com/item/K0001371407/" TargetMode="External"/><Relationship Id="rId774" Type="http://schemas.openxmlformats.org/officeDocument/2006/relationships/hyperlink" Target="https://kakaku.com/item/K0001421019/" TargetMode="External"/><Relationship Id="rId427" Type="http://schemas.openxmlformats.org/officeDocument/2006/relationships/hyperlink" Target="https://kakaku.com/item/K0001461535/" TargetMode="External"/><Relationship Id="rId469" Type="http://schemas.openxmlformats.org/officeDocument/2006/relationships/hyperlink" Target="https://kakaku.com/item/K0000947477/" TargetMode="External"/><Relationship Id="rId634" Type="http://schemas.openxmlformats.org/officeDocument/2006/relationships/hyperlink" Target="https://kakaku.com/item/K0000858771/" TargetMode="External"/><Relationship Id="rId676" Type="http://schemas.openxmlformats.org/officeDocument/2006/relationships/hyperlink" Target="https://www.qoo10.jp/g/951079071" TargetMode="External"/><Relationship Id="rId26" Type="http://schemas.openxmlformats.org/officeDocument/2006/relationships/hyperlink" Target="https://kakaku.com/item/K0000930319/" TargetMode="External"/><Relationship Id="rId231" Type="http://schemas.openxmlformats.org/officeDocument/2006/relationships/hyperlink" Target="https://kakaku.com/item/K0001025409/" TargetMode="External"/><Relationship Id="rId273" Type="http://schemas.openxmlformats.org/officeDocument/2006/relationships/hyperlink" Target="https://www.qoo10.jp/g/1067987100" TargetMode="External"/><Relationship Id="rId329" Type="http://schemas.openxmlformats.org/officeDocument/2006/relationships/hyperlink" Target="https://kakaku.com/item/K0001277775/" TargetMode="External"/><Relationship Id="rId480" Type="http://schemas.openxmlformats.org/officeDocument/2006/relationships/hyperlink" Target="https://kakaku.com/item/K0001031730/" TargetMode="External"/><Relationship Id="rId536" Type="http://schemas.openxmlformats.org/officeDocument/2006/relationships/hyperlink" Target="https://www.qoo10.jp/g/986905005" TargetMode="External"/><Relationship Id="rId701" Type="http://schemas.openxmlformats.org/officeDocument/2006/relationships/hyperlink" Target="https://www.qoo10.jp/g/750958959" TargetMode="External"/><Relationship Id="rId68" Type="http://schemas.openxmlformats.org/officeDocument/2006/relationships/hyperlink" Target="https://kakaku.com/item/K0001421412/" TargetMode="External"/><Relationship Id="rId133" Type="http://schemas.openxmlformats.org/officeDocument/2006/relationships/hyperlink" Target="https://kakaku.com/item/K0000333327/" TargetMode="External"/><Relationship Id="rId175" Type="http://schemas.openxmlformats.org/officeDocument/2006/relationships/hyperlink" Target="https://kakaku.com/item/K0001356183/" TargetMode="External"/><Relationship Id="rId340" Type="http://schemas.openxmlformats.org/officeDocument/2006/relationships/hyperlink" Target="https://kakaku.com/item/K0001277776/" TargetMode="External"/><Relationship Id="rId578" Type="http://schemas.openxmlformats.org/officeDocument/2006/relationships/hyperlink" Target="https://kakaku.com/item/K0000333316/" TargetMode="External"/><Relationship Id="rId743" Type="http://schemas.openxmlformats.org/officeDocument/2006/relationships/hyperlink" Target="https://www.qoo10.jp/g/998500834" TargetMode="External"/><Relationship Id="rId785" Type="http://schemas.openxmlformats.org/officeDocument/2006/relationships/hyperlink" Target="https://kakaku.com/item/K0001342757/" TargetMode="External"/><Relationship Id="rId200" Type="http://schemas.openxmlformats.org/officeDocument/2006/relationships/hyperlink" Target="https://kakaku.com/item/K0001225138/" TargetMode="External"/><Relationship Id="rId382" Type="http://schemas.openxmlformats.org/officeDocument/2006/relationships/hyperlink" Target="https://www.qoo10.jp/g/695261345" TargetMode="External"/><Relationship Id="rId438" Type="http://schemas.openxmlformats.org/officeDocument/2006/relationships/hyperlink" Target="https://kakaku.com/item/K0001283670/" TargetMode="External"/><Relationship Id="rId603" Type="http://schemas.openxmlformats.org/officeDocument/2006/relationships/hyperlink" Target="https://kakaku.com/item/K0001421810/" TargetMode="External"/><Relationship Id="rId645" Type="http://schemas.openxmlformats.org/officeDocument/2006/relationships/hyperlink" Target="https://kakaku.com/item/K0001286292/" TargetMode="External"/><Relationship Id="rId687" Type="http://schemas.openxmlformats.org/officeDocument/2006/relationships/hyperlink" Target="https://www.qoo10.jp/g/1033521918" TargetMode="External"/><Relationship Id="rId242" Type="http://schemas.openxmlformats.org/officeDocument/2006/relationships/hyperlink" Target="https://kakaku.com/item/K0000871752/" TargetMode="External"/><Relationship Id="rId284" Type="http://schemas.openxmlformats.org/officeDocument/2006/relationships/hyperlink" Target="https://www.qoo10.jp/g/1069662943" TargetMode="External"/><Relationship Id="rId491" Type="http://schemas.openxmlformats.org/officeDocument/2006/relationships/hyperlink" Target="https://kakaku.com/item/K0001421015/" TargetMode="External"/><Relationship Id="rId505" Type="http://schemas.openxmlformats.org/officeDocument/2006/relationships/hyperlink" Target="https://kakaku.com/item/K0001421040/" TargetMode="External"/><Relationship Id="rId712" Type="http://schemas.openxmlformats.org/officeDocument/2006/relationships/hyperlink" Target="https://www.qoo10.jp/g/663333117" TargetMode="External"/><Relationship Id="rId37" Type="http://schemas.openxmlformats.org/officeDocument/2006/relationships/hyperlink" Target="https://kakaku.com/item/K0001520785/" TargetMode="External"/><Relationship Id="rId79" Type="http://schemas.openxmlformats.org/officeDocument/2006/relationships/hyperlink" Target="https://kakaku.com/item/K0000897106/" TargetMode="External"/><Relationship Id="rId102" Type="http://schemas.openxmlformats.org/officeDocument/2006/relationships/hyperlink" Target="https://kakaku.com/item/K0000897139/" TargetMode="External"/><Relationship Id="rId144" Type="http://schemas.openxmlformats.org/officeDocument/2006/relationships/hyperlink" Target="https://kakaku.com/item/K0001332143/" TargetMode="External"/><Relationship Id="rId547" Type="http://schemas.openxmlformats.org/officeDocument/2006/relationships/hyperlink" Target="https://kakaku.com/item/K0000732236/" TargetMode="External"/><Relationship Id="rId589" Type="http://schemas.openxmlformats.org/officeDocument/2006/relationships/hyperlink" Target="https://kakaku.com/item/K0001283628/" TargetMode="External"/><Relationship Id="rId754" Type="http://schemas.openxmlformats.org/officeDocument/2006/relationships/hyperlink" Target="https://kakaku.com/item/K0001064842/" TargetMode="External"/><Relationship Id="rId796" Type="http://schemas.openxmlformats.org/officeDocument/2006/relationships/hyperlink" Target="https://kakaku.com/item/K0001424181/" TargetMode="External"/><Relationship Id="rId90" Type="http://schemas.openxmlformats.org/officeDocument/2006/relationships/hyperlink" Target="https://kakaku.com/item/K0000897111/" TargetMode="External"/><Relationship Id="rId186" Type="http://schemas.openxmlformats.org/officeDocument/2006/relationships/hyperlink" Target="https://kakaku.com/item/K0001513114/" TargetMode="External"/><Relationship Id="rId351" Type="http://schemas.openxmlformats.org/officeDocument/2006/relationships/hyperlink" Target="https://kakaku.com/item/K0001289505/" TargetMode="External"/><Relationship Id="rId393" Type="http://schemas.openxmlformats.org/officeDocument/2006/relationships/hyperlink" Target="https://kakaku.com/item/K0001226150/" TargetMode="External"/><Relationship Id="rId407" Type="http://schemas.openxmlformats.org/officeDocument/2006/relationships/hyperlink" Target="https://kakaku.com/item/K0001387091/" TargetMode="External"/><Relationship Id="rId449" Type="http://schemas.openxmlformats.org/officeDocument/2006/relationships/hyperlink" Target="https://kakaku.com/item/K0001421801/" TargetMode="External"/><Relationship Id="rId614" Type="http://schemas.openxmlformats.org/officeDocument/2006/relationships/hyperlink" Target="https://www.qoo10.jp/g/986921896" TargetMode="External"/><Relationship Id="rId656" Type="http://schemas.openxmlformats.org/officeDocument/2006/relationships/hyperlink" Target="https://www.qoo10.jp/g/1041425733" TargetMode="External"/><Relationship Id="rId211" Type="http://schemas.openxmlformats.org/officeDocument/2006/relationships/hyperlink" Target="https://www.qoo10.jp/g/970760132" TargetMode="External"/><Relationship Id="rId253" Type="http://schemas.openxmlformats.org/officeDocument/2006/relationships/hyperlink" Target="https://www.qoo10.jp/g/1016442847" TargetMode="External"/><Relationship Id="rId295" Type="http://schemas.openxmlformats.org/officeDocument/2006/relationships/hyperlink" Target="https://www.qoo10.jp/g/919311998" TargetMode="External"/><Relationship Id="rId309" Type="http://schemas.openxmlformats.org/officeDocument/2006/relationships/hyperlink" Target="https://kakaku.com/item/K0000897124/" TargetMode="External"/><Relationship Id="rId460" Type="http://schemas.openxmlformats.org/officeDocument/2006/relationships/hyperlink" Target="https://kakaku.com/item/K0001424168/" TargetMode="External"/><Relationship Id="rId516" Type="http://schemas.openxmlformats.org/officeDocument/2006/relationships/hyperlink" Target="https://www.qoo10.jp/g/1074735356" TargetMode="External"/><Relationship Id="rId698" Type="http://schemas.openxmlformats.org/officeDocument/2006/relationships/hyperlink" Target="https://www.qoo10.jp/g/1067987097" TargetMode="External"/><Relationship Id="rId48" Type="http://schemas.openxmlformats.org/officeDocument/2006/relationships/hyperlink" Target="https://kakaku.com/item/K0001020982/" TargetMode="External"/><Relationship Id="rId113" Type="http://schemas.openxmlformats.org/officeDocument/2006/relationships/hyperlink" Target="https://kakaku.com/item/K0001330584/" TargetMode="External"/><Relationship Id="rId320" Type="http://schemas.openxmlformats.org/officeDocument/2006/relationships/hyperlink" Target="https://kakaku.com/item/K0001421806/" TargetMode="External"/><Relationship Id="rId558" Type="http://schemas.openxmlformats.org/officeDocument/2006/relationships/hyperlink" Target="https://kakaku.com/item/K0000732216/" TargetMode="External"/><Relationship Id="rId723" Type="http://schemas.openxmlformats.org/officeDocument/2006/relationships/hyperlink" Target="https://www.qoo10.jp/g/996628204" TargetMode="External"/><Relationship Id="rId765" Type="http://schemas.openxmlformats.org/officeDocument/2006/relationships/hyperlink" Target="https://kakaku.com/item/K0000333318/" TargetMode="External"/><Relationship Id="rId155" Type="http://schemas.openxmlformats.org/officeDocument/2006/relationships/hyperlink" Target="https://www.qoo10.jp/g/1069744588" TargetMode="External"/><Relationship Id="rId197" Type="http://schemas.openxmlformats.org/officeDocument/2006/relationships/hyperlink" Target="https://kakaku.com/item/K0001332076/" TargetMode="External"/><Relationship Id="rId362" Type="http://schemas.openxmlformats.org/officeDocument/2006/relationships/hyperlink" Target="https://kakaku.com/item/K0001371363/" TargetMode="External"/><Relationship Id="rId418" Type="http://schemas.openxmlformats.org/officeDocument/2006/relationships/hyperlink" Target="https://kakaku.com/item/K0001387076/" TargetMode="External"/><Relationship Id="rId625" Type="http://schemas.openxmlformats.org/officeDocument/2006/relationships/hyperlink" Target="https://www.qoo10.jp/g/750958960" TargetMode="External"/><Relationship Id="rId222" Type="http://schemas.openxmlformats.org/officeDocument/2006/relationships/hyperlink" Target="https://kakaku.com/item/K0001020974/" TargetMode="External"/><Relationship Id="rId264" Type="http://schemas.openxmlformats.org/officeDocument/2006/relationships/hyperlink" Target="https://kakaku.com/item/K0001118845/" TargetMode="External"/><Relationship Id="rId471" Type="http://schemas.openxmlformats.org/officeDocument/2006/relationships/hyperlink" Target="https://kakaku.com/item/K0000947478/" TargetMode="External"/><Relationship Id="rId667" Type="http://schemas.openxmlformats.org/officeDocument/2006/relationships/hyperlink" Target="https://www.qoo10.jp/g/965001917" TargetMode="External"/><Relationship Id="rId17" Type="http://schemas.openxmlformats.org/officeDocument/2006/relationships/hyperlink" Target="https://kakaku.com/item/K0001525605/" TargetMode="External"/><Relationship Id="rId59" Type="http://schemas.openxmlformats.org/officeDocument/2006/relationships/hyperlink" Target="https://kakaku.com/item/K0001332097/" TargetMode="External"/><Relationship Id="rId124" Type="http://schemas.openxmlformats.org/officeDocument/2006/relationships/hyperlink" Target="https://kakaku.com/item/K0001330608/" TargetMode="External"/><Relationship Id="rId527" Type="http://schemas.openxmlformats.org/officeDocument/2006/relationships/hyperlink" Target="https://www.qoo10.jp/g/954194391" TargetMode="External"/><Relationship Id="rId569" Type="http://schemas.openxmlformats.org/officeDocument/2006/relationships/hyperlink" Target="https://kakaku.com/item/K0001335849/" TargetMode="External"/><Relationship Id="rId734" Type="http://schemas.openxmlformats.org/officeDocument/2006/relationships/hyperlink" Target="https://www.qoo10.jp/g/618182352" TargetMode="External"/><Relationship Id="rId776" Type="http://schemas.openxmlformats.org/officeDocument/2006/relationships/hyperlink" Target="https://kakaku.com/item/K0001387109/" TargetMode="External"/><Relationship Id="rId70" Type="http://schemas.openxmlformats.org/officeDocument/2006/relationships/hyperlink" Target="https://kakaku.com/item/K0000897102/" TargetMode="External"/><Relationship Id="rId166" Type="http://schemas.openxmlformats.org/officeDocument/2006/relationships/hyperlink" Target="https://kakaku.com/item/K0000732238/" TargetMode="External"/><Relationship Id="rId331" Type="http://schemas.openxmlformats.org/officeDocument/2006/relationships/hyperlink" Target="https://kakaku.com/item/K0001277770/" TargetMode="External"/><Relationship Id="rId373" Type="http://schemas.openxmlformats.org/officeDocument/2006/relationships/hyperlink" Target="https://kakaku.com/item/K0001371389/" TargetMode="External"/><Relationship Id="rId429" Type="http://schemas.openxmlformats.org/officeDocument/2006/relationships/hyperlink" Target="https://kakaku.com/item/K0001461549/" TargetMode="External"/><Relationship Id="rId580" Type="http://schemas.openxmlformats.org/officeDocument/2006/relationships/hyperlink" Target="https://kakaku.com/item/K0000333323/" TargetMode="External"/><Relationship Id="rId636" Type="http://schemas.openxmlformats.org/officeDocument/2006/relationships/hyperlink" Target="https://www.qoo10.jp/g/986898177" TargetMode="External"/><Relationship Id="rId801" Type="http://schemas.openxmlformats.org/officeDocument/2006/relationships/hyperlink" Target="https://kakaku.com/item/K0001231833/" TargetMode="External"/><Relationship Id="rId1" Type="http://schemas.openxmlformats.org/officeDocument/2006/relationships/hyperlink" Target="https://kakaku.com/shopreg/" TargetMode="External"/><Relationship Id="rId233" Type="http://schemas.openxmlformats.org/officeDocument/2006/relationships/hyperlink" Target="https://www.qoo10.jp/g/1051536517" TargetMode="External"/><Relationship Id="rId440" Type="http://schemas.openxmlformats.org/officeDocument/2006/relationships/hyperlink" Target="https://kakaku.com/item/K0001064833/" TargetMode="External"/><Relationship Id="rId678" Type="http://schemas.openxmlformats.org/officeDocument/2006/relationships/hyperlink" Target="https://www.qoo10.jp/g/965001923" TargetMode="External"/><Relationship Id="rId28" Type="http://schemas.openxmlformats.org/officeDocument/2006/relationships/hyperlink" Target="https://kakaku.com/item/K0001332109/" TargetMode="External"/><Relationship Id="rId275" Type="http://schemas.openxmlformats.org/officeDocument/2006/relationships/hyperlink" Target="https://kakaku.com/item/K0001461551/" TargetMode="External"/><Relationship Id="rId300" Type="http://schemas.openxmlformats.org/officeDocument/2006/relationships/hyperlink" Target="https://www.qoo10.jp/g/919311987" TargetMode="External"/><Relationship Id="rId482" Type="http://schemas.openxmlformats.org/officeDocument/2006/relationships/hyperlink" Target="https://kakaku.com/item/K0000945899/" TargetMode="External"/><Relationship Id="rId538" Type="http://schemas.openxmlformats.org/officeDocument/2006/relationships/hyperlink" Target="https://www.qoo10.jp/g/996628196" TargetMode="External"/><Relationship Id="rId703" Type="http://schemas.openxmlformats.org/officeDocument/2006/relationships/hyperlink" Target="https://www.qoo10.jp/g/750958969" TargetMode="External"/><Relationship Id="rId745" Type="http://schemas.openxmlformats.org/officeDocument/2006/relationships/hyperlink" Target="https://www.qoo10.jp/g/998500837" TargetMode="External"/><Relationship Id="rId81" Type="http://schemas.openxmlformats.org/officeDocument/2006/relationships/hyperlink" Target="https://kakaku.com/item/K0000897119/" TargetMode="External"/><Relationship Id="rId135" Type="http://schemas.openxmlformats.org/officeDocument/2006/relationships/hyperlink" Target="https://kakaku.com/item/K0000333311/" TargetMode="External"/><Relationship Id="rId177" Type="http://schemas.openxmlformats.org/officeDocument/2006/relationships/hyperlink" Target="https://www.qoo10.jp/g/1074832162" TargetMode="External"/><Relationship Id="rId342" Type="http://schemas.openxmlformats.org/officeDocument/2006/relationships/hyperlink" Target="https://kakaku.com/item/K0001277738/" TargetMode="External"/><Relationship Id="rId384" Type="http://schemas.openxmlformats.org/officeDocument/2006/relationships/hyperlink" Target="https://www.qoo10.jp/g/663333104" TargetMode="External"/><Relationship Id="rId591" Type="http://schemas.openxmlformats.org/officeDocument/2006/relationships/hyperlink" Target="https://kakaku.com/item/K0001226161/" TargetMode="External"/><Relationship Id="rId605" Type="http://schemas.openxmlformats.org/officeDocument/2006/relationships/hyperlink" Target="https://kakaku.com/item/K0001424176/" TargetMode="External"/><Relationship Id="rId787" Type="http://schemas.openxmlformats.org/officeDocument/2006/relationships/hyperlink" Target="https://kakaku.com/item/K0000333304/" TargetMode="External"/><Relationship Id="rId202" Type="http://schemas.openxmlformats.org/officeDocument/2006/relationships/hyperlink" Target="https://kakaku.com/item/K0001225135/" TargetMode="External"/><Relationship Id="rId244" Type="http://schemas.openxmlformats.org/officeDocument/2006/relationships/hyperlink" Target="https://kakaku.com/item/K0000871755/" TargetMode="External"/><Relationship Id="rId647" Type="http://schemas.openxmlformats.org/officeDocument/2006/relationships/hyperlink" Target="https://kakaku.com/item/K0000836047/" TargetMode="External"/><Relationship Id="rId689" Type="http://schemas.openxmlformats.org/officeDocument/2006/relationships/hyperlink" Target="https://www.qoo10.jp/g/1033521921" TargetMode="External"/><Relationship Id="rId39" Type="http://schemas.openxmlformats.org/officeDocument/2006/relationships/hyperlink" Target="https://kakaku.com/item/K0001520754/" TargetMode="External"/><Relationship Id="rId286" Type="http://schemas.openxmlformats.org/officeDocument/2006/relationships/hyperlink" Target="https://www.qoo10.jp/g/1013118225" TargetMode="External"/><Relationship Id="rId451" Type="http://schemas.openxmlformats.org/officeDocument/2006/relationships/hyperlink" Target="https://kakaku.com/item/K0001421802/" TargetMode="External"/><Relationship Id="rId493" Type="http://schemas.openxmlformats.org/officeDocument/2006/relationships/hyperlink" Target="https://kakaku.com/item/K0001421033/" TargetMode="External"/><Relationship Id="rId507" Type="http://schemas.openxmlformats.org/officeDocument/2006/relationships/hyperlink" Target="https://kakaku.com/item/K0001421024/" TargetMode="External"/><Relationship Id="rId549" Type="http://schemas.openxmlformats.org/officeDocument/2006/relationships/hyperlink" Target="https://kakaku.com/item/K0000732237/" TargetMode="External"/><Relationship Id="rId714" Type="http://schemas.openxmlformats.org/officeDocument/2006/relationships/hyperlink" Target="https://www.qoo10.jp/g/1067987098" TargetMode="External"/><Relationship Id="rId756" Type="http://schemas.openxmlformats.org/officeDocument/2006/relationships/hyperlink" Target="https://kakaku.com/item/K0001225164/" TargetMode="External"/><Relationship Id="rId50" Type="http://schemas.openxmlformats.org/officeDocument/2006/relationships/hyperlink" Target="https://kakaku.com/item/K0001332073/" TargetMode="External"/><Relationship Id="rId104" Type="http://schemas.openxmlformats.org/officeDocument/2006/relationships/hyperlink" Target="https://kakaku.com/item/K0000897137/" TargetMode="External"/><Relationship Id="rId146" Type="http://schemas.openxmlformats.org/officeDocument/2006/relationships/hyperlink" Target="https://kakaku.com/item/K0001332111/" TargetMode="External"/><Relationship Id="rId188" Type="http://schemas.openxmlformats.org/officeDocument/2006/relationships/hyperlink" Target="https://kakaku.com/item/K0001020962/" TargetMode="External"/><Relationship Id="rId311" Type="http://schemas.openxmlformats.org/officeDocument/2006/relationships/hyperlink" Target="https://www.qoo10.jp/g/1069662945" TargetMode="External"/><Relationship Id="rId353" Type="http://schemas.openxmlformats.org/officeDocument/2006/relationships/hyperlink" Target="https://www.qoo10.jp/g/1064964321" TargetMode="External"/><Relationship Id="rId395" Type="http://schemas.openxmlformats.org/officeDocument/2006/relationships/hyperlink" Target="https://kakaku.com/item/K0001226166/" TargetMode="External"/><Relationship Id="rId409" Type="http://schemas.openxmlformats.org/officeDocument/2006/relationships/hyperlink" Target="https://kakaku.com/item/K0001387113/" TargetMode="External"/><Relationship Id="rId560" Type="http://schemas.openxmlformats.org/officeDocument/2006/relationships/hyperlink" Target="https://kakaku.com/item/K0000732219/" TargetMode="External"/><Relationship Id="rId798" Type="http://schemas.openxmlformats.org/officeDocument/2006/relationships/hyperlink" Target="https://kakaku.com/item/K0001423306/" TargetMode="External"/><Relationship Id="rId92" Type="http://schemas.openxmlformats.org/officeDocument/2006/relationships/hyperlink" Target="https://kakaku.com/item/K0000897129/" TargetMode="External"/><Relationship Id="rId213" Type="http://schemas.openxmlformats.org/officeDocument/2006/relationships/hyperlink" Target="https://www.qoo10.jp/g/1074475756" TargetMode="External"/><Relationship Id="rId420" Type="http://schemas.openxmlformats.org/officeDocument/2006/relationships/hyperlink" Target="https://kakaku.com/item/K0001387099/" TargetMode="External"/><Relationship Id="rId616" Type="http://schemas.openxmlformats.org/officeDocument/2006/relationships/hyperlink" Target="https://kakaku.com/item/K0001370753/" TargetMode="External"/><Relationship Id="rId658" Type="http://schemas.openxmlformats.org/officeDocument/2006/relationships/hyperlink" Target="https://kakaku.com/item/K0000732224/" TargetMode="External"/><Relationship Id="rId255" Type="http://schemas.openxmlformats.org/officeDocument/2006/relationships/hyperlink" Target="https://www.qoo10.jp/g/1033245417" TargetMode="External"/><Relationship Id="rId297" Type="http://schemas.openxmlformats.org/officeDocument/2006/relationships/hyperlink" Target="https://www.qoo10.jp/g/919311997" TargetMode="External"/><Relationship Id="rId462" Type="http://schemas.openxmlformats.org/officeDocument/2006/relationships/hyperlink" Target="https://kakaku.com/item/K0001370742/" TargetMode="External"/><Relationship Id="rId518" Type="http://schemas.openxmlformats.org/officeDocument/2006/relationships/hyperlink" Target="https://www.qoo10.jp/g/750958962" TargetMode="External"/><Relationship Id="rId725" Type="http://schemas.openxmlformats.org/officeDocument/2006/relationships/hyperlink" Target="https://www.qoo10.jp/g/1023145132" TargetMode="External"/><Relationship Id="rId115" Type="http://schemas.openxmlformats.org/officeDocument/2006/relationships/hyperlink" Target="https://kakaku.com/item/K0001330582/" TargetMode="External"/><Relationship Id="rId157" Type="http://schemas.openxmlformats.org/officeDocument/2006/relationships/hyperlink" Target="https://kakaku.com/item/K0000732225/" TargetMode="External"/><Relationship Id="rId322" Type="http://schemas.openxmlformats.org/officeDocument/2006/relationships/hyperlink" Target="https://kakaku.com/item/K0001387095/" TargetMode="External"/><Relationship Id="rId364" Type="http://schemas.openxmlformats.org/officeDocument/2006/relationships/hyperlink" Target="https://kakaku.com/item/K0001371396/" TargetMode="External"/><Relationship Id="rId767" Type="http://schemas.openxmlformats.org/officeDocument/2006/relationships/hyperlink" Target="https://www.qoo10.jp/g/1074475940" TargetMode="External"/><Relationship Id="rId61" Type="http://schemas.openxmlformats.org/officeDocument/2006/relationships/hyperlink" Target="https://www.qoo10.jp/g/1072104838" TargetMode="External"/><Relationship Id="rId199" Type="http://schemas.openxmlformats.org/officeDocument/2006/relationships/hyperlink" Target="https://kakaku.com/item/K0001122175/" TargetMode="External"/><Relationship Id="rId571" Type="http://schemas.openxmlformats.org/officeDocument/2006/relationships/hyperlink" Target="https://kakaku.com/item/K0000339703/" TargetMode="External"/><Relationship Id="rId627" Type="http://schemas.openxmlformats.org/officeDocument/2006/relationships/hyperlink" Target="https://www.qoo10.jp/g/994380916" TargetMode="External"/><Relationship Id="rId669" Type="http://schemas.openxmlformats.org/officeDocument/2006/relationships/hyperlink" Target="https://www.qoo10.jp/g/954194398" TargetMode="External"/><Relationship Id="rId19" Type="http://schemas.openxmlformats.org/officeDocument/2006/relationships/hyperlink" Target="https://kakaku.com/item/K0000612177/" TargetMode="External"/><Relationship Id="rId224" Type="http://schemas.openxmlformats.org/officeDocument/2006/relationships/hyperlink" Target="https://kakaku.com/item/K0001277762/" TargetMode="External"/><Relationship Id="rId266" Type="http://schemas.openxmlformats.org/officeDocument/2006/relationships/hyperlink" Target="https://kakaku.com/item/K0001118857/" TargetMode="External"/><Relationship Id="rId431" Type="http://schemas.openxmlformats.org/officeDocument/2006/relationships/hyperlink" Target="https://kakaku.com/item/K0001283633/" TargetMode="External"/><Relationship Id="rId473" Type="http://schemas.openxmlformats.org/officeDocument/2006/relationships/hyperlink" Target="https://kakaku.com/item/K0000858773/" TargetMode="External"/><Relationship Id="rId529" Type="http://schemas.openxmlformats.org/officeDocument/2006/relationships/hyperlink" Target="https://www.qoo10.jp/g/954194392" TargetMode="External"/><Relationship Id="rId680" Type="http://schemas.openxmlformats.org/officeDocument/2006/relationships/hyperlink" Target="https://www.qoo10.jp/g/965001924" TargetMode="External"/><Relationship Id="rId736" Type="http://schemas.openxmlformats.org/officeDocument/2006/relationships/hyperlink" Target="https://www.qoo10.jp/g/633541346" TargetMode="External"/><Relationship Id="rId30" Type="http://schemas.openxmlformats.org/officeDocument/2006/relationships/hyperlink" Target="https://kakaku.com/item/K0000333338/" TargetMode="External"/><Relationship Id="rId126" Type="http://schemas.openxmlformats.org/officeDocument/2006/relationships/hyperlink" Target="https://kakaku.com/item/K0001330604/" TargetMode="External"/><Relationship Id="rId168" Type="http://schemas.openxmlformats.org/officeDocument/2006/relationships/hyperlink" Target="https://kakaku.com/item/K0000871760/" TargetMode="External"/><Relationship Id="rId333" Type="http://schemas.openxmlformats.org/officeDocument/2006/relationships/hyperlink" Target="https://kakaku.com/item/K0001277783/" TargetMode="External"/><Relationship Id="rId540" Type="http://schemas.openxmlformats.org/officeDocument/2006/relationships/hyperlink" Target="https://www.qoo10.jp/g/1021900369" TargetMode="External"/><Relationship Id="rId778" Type="http://schemas.openxmlformats.org/officeDocument/2006/relationships/hyperlink" Target="https://kakaku.com/item/K0001387082/" TargetMode="External"/><Relationship Id="rId72" Type="http://schemas.openxmlformats.org/officeDocument/2006/relationships/hyperlink" Target="https://kakaku.com/item/K0000897110/" TargetMode="External"/><Relationship Id="rId375" Type="http://schemas.openxmlformats.org/officeDocument/2006/relationships/hyperlink" Target="https://kakaku.com/item/K0001374030/" TargetMode="External"/><Relationship Id="rId582" Type="http://schemas.openxmlformats.org/officeDocument/2006/relationships/hyperlink" Target="https://kakaku.com/item/K0000333343/" TargetMode="External"/><Relationship Id="rId638" Type="http://schemas.openxmlformats.org/officeDocument/2006/relationships/hyperlink" Target="https://kakaku.com/item/K0001421048/" TargetMode="External"/><Relationship Id="rId803" Type="http://schemas.openxmlformats.org/officeDocument/2006/relationships/hyperlink" Target="https://kakaku.com/item/K0000732203/" TargetMode="External"/><Relationship Id="rId3" Type="http://schemas.openxmlformats.org/officeDocument/2006/relationships/hyperlink" Target="https://www.qoo10.jp/g/1053770763" TargetMode="External"/><Relationship Id="rId235" Type="http://schemas.openxmlformats.org/officeDocument/2006/relationships/hyperlink" Target="https://www.qoo10.jp/g/1033521919" TargetMode="External"/><Relationship Id="rId277" Type="http://schemas.openxmlformats.org/officeDocument/2006/relationships/hyperlink" Target="https://kakaku.com/item/K0001461546/" TargetMode="External"/><Relationship Id="rId400" Type="http://schemas.openxmlformats.org/officeDocument/2006/relationships/hyperlink" Target="https://kakaku.com/item/K0001387106/" TargetMode="External"/><Relationship Id="rId442" Type="http://schemas.openxmlformats.org/officeDocument/2006/relationships/hyperlink" Target="https://kakaku.com/item/K0001421795/" TargetMode="External"/><Relationship Id="rId484" Type="http://schemas.openxmlformats.org/officeDocument/2006/relationships/hyperlink" Target="https://kakaku.com/item/K0001421043/" TargetMode="External"/><Relationship Id="rId705" Type="http://schemas.openxmlformats.org/officeDocument/2006/relationships/hyperlink" Target="https://www.qoo10.jp/g/750958970" TargetMode="External"/><Relationship Id="rId137" Type="http://schemas.openxmlformats.org/officeDocument/2006/relationships/hyperlink" Target="https://kakaku.com/item/K0001332102/" TargetMode="External"/><Relationship Id="rId302" Type="http://schemas.openxmlformats.org/officeDocument/2006/relationships/hyperlink" Target="https://www.qoo10.jp/g/1065505540" TargetMode="External"/><Relationship Id="rId344" Type="http://schemas.openxmlformats.org/officeDocument/2006/relationships/hyperlink" Target="https://kakaku.com/item/K0001277752/" TargetMode="External"/><Relationship Id="rId691" Type="http://schemas.openxmlformats.org/officeDocument/2006/relationships/hyperlink" Target="https://www.qoo10.jp/g/1033521923" TargetMode="External"/><Relationship Id="rId747" Type="http://schemas.openxmlformats.org/officeDocument/2006/relationships/hyperlink" Target="https://kakaku.com/item/K0000732208/" TargetMode="External"/><Relationship Id="rId789" Type="http://schemas.openxmlformats.org/officeDocument/2006/relationships/hyperlink" Target="https://www.qoo10.jp/g/1074476553" TargetMode="External"/><Relationship Id="rId41" Type="http://schemas.openxmlformats.org/officeDocument/2006/relationships/hyperlink" Target="https://kakaku.com/item/K0001520739/" TargetMode="External"/><Relationship Id="rId83" Type="http://schemas.openxmlformats.org/officeDocument/2006/relationships/hyperlink" Target="https://kakaku.com/item/K0001421419/" TargetMode="External"/><Relationship Id="rId179" Type="http://schemas.openxmlformats.org/officeDocument/2006/relationships/hyperlink" Target="https://www.qoo10.jp/g/1074832160" TargetMode="External"/><Relationship Id="rId386" Type="http://schemas.openxmlformats.org/officeDocument/2006/relationships/hyperlink" Target="https://kakaku.com/item/K0001226168/" TargetMode="External"/><Relationship Id="rId551" Type="http://schemas.openxmlformats.org/officeDocument/2006/relationships/hyperlink" Target="https://kakaku.com/item/K0000732225/" TargetMode="External"/><Relationship Id="rId593" Type="http://schemas.openxmlformats.org/officeDocument/2006/relationships/hyperlink" Target="https://kakaku.com/item/K0001184359/" TargetMode="External"/><Relationship Id="rId607" Type="http://schemas.openxmlformats.org/officeDocument/2006/relationships/hyperlink" Target="https://www.qoo10.jp/g/1002006056" TargetMode="External"/><Relationship Id="rId649" Type="http://schemas.openxmlformats.org/officeDocument/2006/relationships/hyperlink" Target="https://kakaku.com/item/K0000731668/" TargetMode="External"/><Relationship Id="rId190" Type="http://schemas.openxmlformats.org/officeDocument/2006/relationships/hyperlink" Target="https://kakaku.com/item/K0001145419/" TargetMode="External"/><Relationship Id="rId204" Type="http://schemas.openxmlformats.org/officeDocument/2006/relationships/hyperlink" Target="https://kakaku.com/item/K0001225141/" TargetMode="External"/><Relationship Id="rId246" Type="http://schemas.openxmlformats.org/officeDocument/2006/relationships/hyperlink" Target="https://www.qoo10.jp/g/861176552" TargetMode="External"/><Relationship Id="rId288" Type="http://schemas.openxmlformats.org/officeDocument/2006/relationships/hyperlink" Target="https://www.qoo10.jp/g/1064964325" TargetMode="External"/><Relationship Id="rId411" Type="http://schemas.openxmlformats.org/officeDocument/2006/relationships/hyperlink" Target="https://kakaku.com/item/K0001387114/" TargetMode="External"/><Relationship Id="rId453" Type="http://schemas.openxmlformats.org/officeDocument/2006/relationships/hyperlink" Target="https://kakaku.com/item/K0001421803/" TargetMode="External"/><Relationship Id="rId509" Type="http://schemas.openxmlformats.org/officeDocument/2006/relationships/hyperlink" Target="https://kakaku.com/item/K0000947476/" TargetMode="External"/><Relationship Id="rId660" Type="http://schemas.openxmlformats.org/officeDocument/2006/relationships/hyperlink" Target="https://www.qoo10.jp/g/964780295" TargetMode="External"/><Relationship Id="rId106" Type="http://schemas.openxmlformats.org/officeDocument/2006/relationships/hyperlink" Target="https://kakaku.com/item/K0000897131/" TargetMode="External"/><Relationship Id="rId313" Type="http://schemas.openxmlformats.org/officeDocument/2006/relationships/hyperlink" Target="https://www.qoo10.jp/g/1053770764" TargetMode="External"/><Relationship Id="rId495" Type="http://schemas.openxmlformats.org/officeDocument/2006/relationships/hyperlink" Target="https://kakaku.com/item/K0001421018/" TargetMode="External"/><Relationship Id="rId716" Type="http://schemas.openxmlformats.org/officeDocument/2006/relationships/hyperlink" Target="https://www.qoo10.jp/g/998500840" TargetMode="External"/><Relationship Id="rId758" Type="http://schemas.openxmlformats.org/officeDocument/2006/relationships/hyperlink" Target="https://kakaku.com/item/K0000836046/" TargetMode="External"/><Relationship Id="rId10" Type="http://schemas.openxmlformats.org/officeDocument/2006/relationships/hyperlink" Target="https://www.qoo10.jp/g/1052812071" TargetMode="External"/><Relationship Id="rId52" Type="http://schemas.openxmlformats.org/officeDocument/2006/relationships/hyperlink" Target="https://www.qoo10.jp/g/715616385" TargetMode="External"/><Relationship Id="rId94" Type="http://schemas.openxmlformats.org/officeDocument/2006/relationships/hyperlink" Target="https://kakaku.com/item/K0001421420/" TargetMode="External"/><Relationship Id="rId148" Type="http://schemas.openxmlformats.org/officeDocument/2006/relationships/hyperlink" Target="https://kakaku.com/item/K0001332110/" TargetMode="External"/><Relationship Id="rId355" Type="http://schemas.openxmlformats.org/officeDocument/2006/relationships/hyperlink" Target="https://kakaku.com/item/K0001374045/" TargetMode="External"/><Relationship Id="rId397" Type="http://schemas.openxmlformats.org/officeDocument/2006/relationships/hyperlink" Target="https://kakaku.com/item/K0001437260/" TargetMode="External"/><Relationship Id="rId520" Type="http://schemas.openxmlformats.org/officeDocument/2006/relationships/hyperlink" Target="https://www.qoo10.jp/g/663333109" TargetMode="External"/><Relationship Id="rId562" Type="http://schemas.openxmlformats.org/officeDocument/2006/relationships/hyperlink" Target="https://kakaku.com/item/K0000732221/" TargetMode="External"/><Relationship Id="rId618" Type="http://schemas.openxmlformats.org/officeDocument/2006/relationships/hyperlink" Target="https://kakaku.com/item/K0001370732/" TargetMode="External"/><Relationship Id="rId215" Type="http://schemas.openxmlformats.org/officeDocument/2006/relationships/hyperlink" Target="https://www.qoo10.jp/g/1074475758" TargetMode="External"/><Relationship Id="rId257" Type="http://schemas.openxmlformats.org/officeDocument/2006/relationships/hyperlink" Target="https://kakaku.com/item/K0001134806/" TargetMode="External"/><Relationship Id="rId422" Type="http://schemas.openxmlformats.org/officeDocument/2006/relationships/hyperlink" Target="https://kakaku.com/item/K0001387082/" TargetMode="External"/><Relationship Id="rId464" Type="http://schemas.openxmlformats.org/officeDocument/2006/relationships/hyperlink" Target="https://kakaku.com/item/K0001370738/" TargetMode="External"/><Relationship Id="rId299" Type="http://schemas.openxmlformats.org/officeDocument/2006/relationships/hyperlink" Target="https://www.qoo10.jp/g/919311992" TargetMode="External"/><Relationship Id="rId727" Type="http://schemas.openxmlformats.org/officeDocument/2006/relationships/hyperlink" Target="https://www.qoo10.jp/g/987327442" TargetMode="External"/><Relationship Id="rId63" Type="http://schemas.openxmlformats.org/officeDocument/2006/relationships/hyperlink" Target="https://kakaku.com/item/K0000897133/" TargetMode="External"/><Relationship Id="rId159" Type="http://schemas.openxmlformats.org/officeDocument/2006/relationships/hyperlink" Target="https://www.qoo10.jp/g/1074476267" TargetMode="External"/><Relationship Id="rId366" Type="http://schemas.openxmlformats.org/officeDocument/2006/relationships/hyperlink" Target="https://kakaku.com/item/K0001371397/" TargetMode="External"/><Relationship Id="rId573" Type="http://schemas.openxmlformats.org/officeDocument/2006/relationships/hyperlink" Target="https://kakaku.com/item/K0000333319/" TargetMode="External"/><Relationship Id="rId780" Type="http://schemas.openxmlformats.org/officeDocument/2006/relationships/hyperlink" Target="https://kakaku.com/item/K0001515999/" TargetMode="External"/><Relationship Id="rId226" Type="http://schemas.openxmlformats.org/officeDocument/2006/relationships/hyperlink" Target="https://kakaku.com/item/K0001025398/" TargetMode="External"/><Relationship Id="rId433" Type="http://schemas.openxmlformats.org/officeDocument/2006/relationships/hyperlink" Target="https://kakaku.com/item/K0001283632/" TargetMode="External"/><Relationship Id="rId640" Type="http://schemas.openxmlformats.org/officeDocument/2006/relationships/hyperlink" Target="https://kakaku.com/item/K0001225156/" TargetMode="External"/><Relationship Id="rId738" Type="http://schemas.openxmlformats.org/officeDocument/2006/relationships/hyperlink" Target="https://www.qoo10.jp/g/986905008" TargetMode="External"/><Relationship Id="rId74" Type="http://schemas.openxmlformats.org/officeDocument/2006/relationships/hyperlink" Target="https://kakaku.com/item/K0000897109/" TargetMode="External"/><Relationship Id="rId377" Type="http://schemas.openxmlformats.org/officeDocument/2006/relationships/hyperlink" Target="https://kakaku.com/item/K0001374035/" TargetMode="External"/><Relationship Id="rId500" Type="http://schemas.openxmlformats.org/officeDocument/2006/relationships/hyperlink" Target="https://kakaku.com/item/K0001421050/" TargetMode="External"/><Relationship Id="rId584" Type="http://schemas.openxmlformats.org/officeDocument/2006/relationships/hyperlink" Target="https://kakaku.com/item/K0001387119/" TargetMode="External"/><Relationship Id="rId805" Type="http://schemas.openxmlformats.org/officeDocument/2006/relationships/hyperlink" Target="https://kakaku.com/item/K0001421021/" TargetMode="External"/><Relationship Id="rId5" Type="http://schemas.openxmlformats.org/officeDocument/2006/relationships/hyperlink" Target="https://www.qoo10.jp/g/1052812066" TargetMode="External"/><Relationship Id="rId237" Type="http://schemas.openxmlformats.org/officeDocument/2006/relationships/hyperlink" Target="https://www.qoo10.jp/g/965001928" TargetMode="External"/><Relationship Id="rId791" Type="http://schemas.openxmlformats.org/officeDocument/2006/relationships/hyperlink" Target="https://kakaku.com/item/K0001226159/" TargetMode="External"/><Relationship Id="rId444" Type="http://schemas.openxmlformats.org/officeDocument/2006/relationships/hyperlink" Target="https://kakaku.com/item/K0001421796/" TargetMode="External"/><Relationship Id="rId651" Type="http://schemas.openxmlformats.org/officeDocument/2006/relationships/hyperlink" Target="https://kakaku.com/item/K0001122190/" TargetMode="External"/><Relationship Id="rId749" Type="http://schemas.openxmlformats.org/officeDocument/2006/relationships/hyperlink" Target="https://kakaku.com/item/K0001421017/" TargetMode="External"/><Relationship Id="rId290" Type="http://schemas.openxmlformats.org/officeDocument/2006/relationships/hyperlink" Target="https://www.qoo10.jp/g/944458300" TargetMode="External"/><Relationship Id="rId304" Type="http://schemas.openxmlformats.org/officeDocument/2006/relationships/hyperlink" Target="https://www.qoo10.jp/g/919311982" TargetMode="External"/><Relationship Id="rId388" Type="http://schemas.openxmlformats.org/officeDocument/2006/relationships/hyperlink" Target="https://kakaku.com/item/K0001226154/" TargetMode="External"/><Relationship Id="rId511" Type="http://schemas.openxmlformats.org/officeDocument/2006/relationships/hyperlink" Target="https://kakaku.com/item/K0001163280/" TargetMode="External"/><Relationship Id="rId609" Type="http://schemas.openxmlformats.org/officeDocument/2006/relationships/hyperlink" Target="https://www.qoo10.jp/g/1002006060" TargetMode="External"/><Relationship Id="rId85" Type="http://schemas.openxmlformats.org/officeDocument/2006/relationships/hyperlink" Target="https://kakaku.com/item/K0000897115/" TargetMode="External"/><Relationship Id="rId150" Type="http://schemas.openxmlformats.org/officeDocument/2006/relationships/hyperlink" Target="https://kakaku.com/item/K0001332145/" TargetMode="External"/><Relationship Id="rId595" Type="http://schemas.openxmlformats.org/officeDocument/2006/relationships/hyperlink" Target="https://kakaku.com/item/K0001226169/" TargetMode="External"/><Relationship Id="rId248" Type="http://schemas.openxmlformats.org/officeDocument/2006/relationships/hyperlink" Target="https://www.qoo10.jp/g/861176554" TargetMode="External"/><Relationship Id="rId455" Type="http://schemas.openxmlformats.org/officeDocument/2006/relationships/hyperlink" Target="https://kakaku.com/item/K0001421805/" TargetMode="External"/><Relationship Id="rId662" Type="http://schemas.openxmlformats.org/officeDocument/2006/relationships/hyperlink" Target="https://www.qoo10.jp/g/734843776" TargetMode="External"/><Relationship Id="rId12" Type="http://schemas.openxmlformats.org/officeDocument/2006/relationships/hyperlink" Target="https://www.qoo10.jp/g/1052812063" TargetMode="External"/><Relationship Id="rId108" Type="http://schemas.openxmlformats.org/officeDocument/2006/relationships/hyperlink" Target="https://kakaku.com/item/K0000897143/" TargetMode="External"/><Relationship Id="rId315" Type="http://schemas.openxmlformats.org/officeDocument/2006/relationships/hyperlink" Target="https://www.qoo10.jp/g/1070967500" TargetMode="External"/><Relationship Id="rId522" Type="http://schemas.openxmlformats.org/officeDocument/2006/relationships/hyperlink" Target="https://www.qoo10.jp/g/775130035" TargetMode="External"/><Relationship Id="rId96" Type="http://schemas.openxmlformats.org/officeDocument/2006/relationships/hyperlink" Target="https://kakaku.com/item/K0000897123" TargetMode="External"/><Relationship Id="rId161" Type="http://schemas.openxmlformats.org/officeDocument/2006/relationships/hyperlink" Target="https://www.qoo10.jp/g/1074476269" TargetMode="External"/><Relationship Id="rId399" Type="http://schemas.openxmlformats.org/officeDocument/2006/relationships/hyperlink" Target="https://kakaku.com/item/K0001387104/" TargetMode="External"/><Relationship Id="rId259" Type="http://schemas.openxmlformats.org/officeDocument/2006/relationships/hyperlink" Target="https://kakaku.com/item/K0001363633/" TargetMode="External"/><Relationship Id="rId466" Type="http://schemas.openxmlformats.org/officeDocument/2006/relationships/hyperlink" Target="https://kakaku.com/item/K0000465722/" TargetMode="External"/><Relationship Id="rId673" Type="http://schemas.openxmlformats.org/officeDocument/2006/relationships/hyperlink" Target="https://www.qoo10.jp/g/965001914" TargetMode="External"/><Relationship Id="rId23" Type="http://schemas.openxmlformats.org/officeDocument/2006/relationships/hyperlink" Target="https://kakaku.com/item/K0000612173/" TargetMode="External"/><Relationship Id="rId119" Type="http://schemas.openxmlformats.org/officeDocument/2006/relationships/hyperlink" Target="https://kakaku.com/item/K0001330587/" TargetMode="External"/><Relationship Id="rId326" Type="http://schemas.openxmlformats.org/officeDocument/2006/relationships/hyperlink" Target="https://kakaku.com/item/K0001226160/" TargetMode="External"/><Relationship Id="rId533" Type="http://schemas.openxmlformats.org/officeDocument/2006/relationships/hyperlink" Target="https://www.qoo10.jp/g/1010361835" TargetMode="External"/><Relationship Id="rId740" Type="http://schemas.openxmlformats.org/officeDocument/2006/relationships/hyperlink" Target="https://www.qoo10.jp/g/1021900372" TargetMode="External"/><Relationship Id="rId172" Type="http://schemas.openxmlformats.org/officeDocument/2006/relationships/hyperlink" Target="https://www.qoo10.jp/g/1074476347" TargetMode="External"/><Relationship Id="rId477" Type="http://schemas.openxmlformats.org/officeDocument/2006/relationships/hyperlink" Target="https://kakaku.com/item/K0001176910/" TargetMode="External"/><Relationship Id="rId600" Type="http://schemas.openxmlformats.org/officeDocument/2006/relationships/hyperlink" Target="https://kakaku.com/item/K0001421801/" TargetMode="External"/><Relationship Id="rId684" Type="http://schemas.openxmlformats.org/officeDocument/2006/relationships/hyperlink" Target="https://www.qoo10.jp/g/999868225" TargetMode="External"/><Relationship Id="rId337" Type="http://schemas.openxmlformats.org/officeDocument/2006/relationships/hyperlink" Target="https://kakaku.com/item/K0001277751/" TargetMode="External"/><Relationship Id="rId34" Type="http://schemas.openxmlformats.org/officeDocument/2006/relationships/hyperlink" Target="https://kakaku.com/item/K0001520793/" TargetMode="External"/><Relationship Id="rId544" Type="http://schemas.openxmlformats.org/officeDocument/2006/relationships/hyperlink" Target="https://www.qoo10.jp/g/1069363953" TargetMode="External"/><Relationship Id="rId751" Type="http://schemas.openxmlformats.org/officeDocument/2006/relationships/hyperlink" Target="https://kakaku.com/item/K0001421021/" TargetMode="External"/><Relationship Id="rId183" Type="http://schemas.openxmlformats.org/officeDocument/2006/relationships/hyperlink" Target="https://www.qoo10.jp/g/1074476351" TargetMode="External"/><Relationship Id="rId390" Type="http://schemas.openxmlformats.org/officeDocument/2006/relationships/hyperlink" Target="https://kakaku.com/item/K0001226155/" TargetMode="External"/><Relationship Id="rId404" Type="http://schemas.openxmlformats.org/officeDocument/2006/relationships/hyperlink" Target="https://kakaku.com/item/K0001387110/" TargetMode="External"/><Relationship Id="rId611" Type="http://schemas.openxmlformats.org/officeDocument/2006/relationships/hyperlink" Target="https://www.qoo10.jp/g/987327444" TargetMode="External"/><Relationship Id="rId250" Type="http://schemas.openxmlformats.org/officeDocument/2006/relationships/hyperlink" Target="https://www.qoo10.jp/g/861176545" TargetMode="External"/><Relationship Id="rId488" Type="http://schemas.openxmlformats.org/officeDocument/2006/relationships/hyperlink" Target="https://kakaku.com/item/K0001421046/" TargetMode="External"/><Relationship Id="rId695" Type="http://schemas.openxmlformats.org/officeDocument/2006/relationships/hyperlink" Target="https://www.qoo10.jp/g/842672571" TargetMode="External"/><Relationship Id="rId709" Type="http://schemas.openxmlformats.org/officeDocument/2006/relationships/hyperlink" Target="https://www.qoo10.jp/g/966621895" TargetMode="External"/><Relationship Id="rId45" Type="http://schemas.openxmlformats.org/officeDocument/2006/relationships/hyperlink" Target="https://kakaku.com/item/K0001332105/" TargetMode="External"/><Relationship Id="rId110" Type="http://schemas.openxmlformats.org/officeDocument/2006/relationships/hyperlink" Target="https://kakaku.com/item/K0000897141/" TargetMode="External"/><Relationship Id="rId348" Type="http://schemas.openxmlformats.org/officeDocument/2006/relationships/hyperlink" Target="https://kakaku.com/item/K0001299992/" TargetMode="External"/><Relationship Id="rId555" Type="http://schemas.openxmlformats.org/officeDocument/2006/relationships/hyperlink" Target="https://kakaku.com/item/K0000732228/" TargetMode="External"/><Relationship Id="rId762" Type="http://schemas.openxmlformats.org/officeDocument/2006/relationships/hyperlink" Target="https://kakaku.com/item/K0001122200/" TargetMode="External"/><Relationship Id="rId194" Type="http://schemas.openxmlformats.org/officeDocument/2006/relationships/hyperlink" Target="https://kakaku.com/item/K0001332107/" TargetMode="External"/><Relationship Id="rId208" Type="http://schemas.openxmlformats.org/officeDocument/2006/relationships/hyperlink" Target="https://www.qoo10.jp/g/1074310856" TargetMode="External"/><Relationship Id="rId415" Type="http://schemas.openxmlformats.org/officeDocument/2006/relationships/hyperlink" Target="https://kakaku.com/item/K0001387116/" TargetMode="External"/><Relationship Id="rId622" Type="http://schemas.openxmlformats.org/officeDocument/2006/relationships/hyperlink" Target="https://www.qoo10.jp/g/1067987099" TargetMode="External"/><Relationship Id="rId261" Type="http://schemas.openxmlformats.org/officeDocument/2006/relationships/hyperlink" Target="https://kakaku.com/item/K0001226007/" TargetMode="External"/><Relationship Id="rId499" Type="http://schemas.openxmlformats.org/officeDocument/2006/relationships/hyperlink" Target="https://kakaku.com/item/K0001421019/" TargetMode="External"/><Relationship Id="rId56" Type="http://schemas.openxmlformats.org/officeDocument/2006/relationships/hyperlink" Target="https://kakaku.com/item/K0001020979/" TargetMode="External"/><Relationship Id="rId359" Type="http://schemas.openxmlformats.org/officeDocument/2006/relationships/hyperlink" Target="https://kakaku.com/item/K0001289507/" TargetMode="External"/><Relationship Id="rId566" Type="http://schemas.openxmlformats.org/officeDocument/2006/relationships/hyperlink" Target="https://kakaku.com/item/K0000732212/" TargetMode="External"/><Relationship Id="rId773" Type="http://schemas.openxmlformats.org/officeDocument/2006/relationships/hyperlink" Target="https://kakaku.com/item/K0001421016/" TargetMode="External"/><Relationship Id="rId121" Type="http://schemas.openxmlformats.org/officeDocument/2006/relationships/hyperlink" Target="https://kakaku.com/item/K0001330595/" TargetMode="External"/><Relationship Id="rId219" Type="http://schemas.openxmlformats.org/officeDocument/2006/relationships/hyperlink" Target="https://kakaku.com/item/K0001020975/" TargetMode="External"/><Relationship Id="rId426" Type="http://schemas.openxmlformats.org/officeDocument/2006/relationships/hyperlink" Target="https://kakaku.com/item/K0001461528/" TargetMode="External"/><Relationship Id="rId633" Type="http://schemas.openxmlformats.org/officeDocument/2006/relationships/hyperlink" Target="https://kakaku.com/item/K0001421027/" TargetMode="External"/><Relationship Id="rId67" Type="http://schemas.openxmlformats.org/officeDocument/2006/relationships/hyperlink" Target="https://kakaku.com/item/K0000897104/" TargetMode="External"/><Relationship Id="rId272" Type="http://schemas.openxmlformats.org/officeDocument/2006/relationships/hyperlink" Target="https://kakaku.com/item/K0001225149/" TargetMode="External"/><Relationship Id="rId577" Type="http://schemas.openxmlformats.org/officeDocument/2006/relationships/hyperlink" Target="https://kakaku.com/item/K0000333322/" TargetMode="External"/><Relationship Id="rId700" Type="http://schemas.openxmlformats.org/officeDocument/2006/relationships/hyperlink" Target="https://www.qoo10.jp/g/750958953" TargetMode="External"/><Relationship Id="rId132" Type="http://schemas.openxmlformats.org/officeDocument/2006/relationships/hyperlink" Target="https://kakaku.com/item/70400414705/" TargetMode="External"/><Relationship Id="rId784" Type="http://schemas.openxmlformats.org/officeDocument/2006/relationships/hyperlink" Target="https://kakaku.com/item/K0001509436/" TargetMode="External"/><Relationship Id="rId437" Type="http://schemas.openxmlformats.org/officeDocument/2006/relationships/hyperlink" Target="https://kakaku.com/item/K0001064830/" TargetMode="External"/><Relationship Id="rId644" Type="http://schemas.openxmlformats.org/officeDocument/2006/relationships/hyperlink" Target="https://kakaku.com/item/K0001225139/" TargetMode="External"/><Relationship Id="rId283" Type="http://schemas.openxmlformats.org/officeDocument/2006/relationships/hyperlink" Target="https://www.qoo10.jp/g/1069662944" TargetMode="External"/><Relationship Id="rId490" Type="http://schemas.openxmlformats.org/officeDocument/2006/relationships/hyperlink" Target="https://kakaku.com/item/K0001421047/" TargetMode="External"/><Relationship Id="rId504" Type="http://schemas.openxmlformats.org/officeDocument/2006/relationships/hyperlink" Target="https://kakaku.com/item/K0001421022/" TargetMode="External"/><Relationship Id="rId711" Type="http://schemas.openxmlformats.org/officeDocument/2006/relationships/hyperlink" Target="https://www.qoo10.jp/g/976550182" TargetMode="External"/><Relationship Id="rId78" Type="http://schemas.openxmlformats.org/officeDocument/2006/relationships/hyperlink" Target="https://kakaku.com/item/K0001421414/" TargetMode="External"/><Relationship Id="rId143" Type="http://schemas.openxmlformats.org/officeDocument/2006/relationships/hyperlink" Target="https://kakaku.com/item/K0001332106/" TargetMode="External"/><Relationship Id="rId350" Type="http://schemas.openxmlformats.org/officeDocument/2006/relationships/hyperlink" Target="https://kakaku.com/item/K0001289509/" TargetMode="External"/><Relationship Id="rId588" Type="http://schemas.openxmlformats.org/officeDocument/2006/relationships/hyperlink" Target="https://kakaku.com/item/K0001461538/" TargetMode="External"/><Relationship Id="rId795" Type="http://schemas.openxmlformats.org/officeDocument/2006/relationships/hyperlink" Target="https://www.qoo10.jp/g/1075483584" TargetMode="External"/><Relationship Id="rId9" Type="http://schemas.openxmlformats.org/officeDocument/2006/relationships/hyperlink" Target="https://www.qoo10.jp/g/1052812070" TargetMode="External"/><Relationship Id="rId210" Type="http://schemas.openxmlformats.org/officeDocument/2006/relationships/hyperlink" Target="https://kakaku.com/item/K0001226006/" TargetMode="External"/><Relationship Id="rId448" Type="http://schemas.openxmlformats.org/officeDocument/2006/relationships/hyperlink" Target="https://kakaku.com/item/K0001421809/" TargetMode="External"/><Relationship Id="rId655" Type="http://schemas.openxmlformats.org/officeDocument/2006/relationships/hyperlink" Target="https://www.qoo10.jp/g/1021900371" TargetMode="External"/><Relationship Id="rId294" Type="http://schemas.openxmlformats.org/officeDocument/2006/relationships/hyperlink" Target="https://www.qoo10.jp/g/944458299" TargetMode="External"/><Relationship Id="rId308" Type="http://schemas.openxmlformats.org/officeDocument/2006/relationships/hyperlink" Target="https://kakaku.com/item/K0000897116/" TargetMode="External"/><Relationship Id="rId515" Type="http://schemas.openxmlformats.org/officeDocument/2006/relationships/hyperlink" Target="https://www.qoo10.jp/g/965001921" TargetMode="External"/><Relationship Id="rId722" Type="http://schemas.openxmlformats.org/officeDocument/2006/relationships/hyperlink" Target="https://www.qoo10.jp/g/1035613805" TargetMode="External"/><Relationship Id="rId89" Type="http://schemas.openxmlformats.org/officeDocument/2006/relationships/hyperlink" Target="https://kakaku.com/item/K0001421417/" TargetMode="External"/><Relationship Id="rId154" Type="http://schemas.openxmlformats.org/officeDocument/2006/relationships/hyperlink" Target="https://kakaku.com/item/K0001332119/" TargetMode="External"/><Relationship Id="rId361" Type="http://schemas.openxmlformats.org/officeDocument/2006/relationships/hyperlink" Target="https://kakaku.com/item/K0001371382/" TargetMode="External"/><Relationship Id="rId599" Type="http://schemas.openxmlformats.org/officeDocument/2006/relationships/hyperlink" Target="https://www.qoo10.jp/g/987327438" TargetMode="External"/><Relationship Id="rId459" Type="http://schemas.openxmlformats.org/officeDocument/2006/relationships/hyperlink" Target="https://kakaku.com/item/K0001424185/" TargetMode="External"/><Relationship Id="rId666" Type="http://schemas.openxmlformats.org/officeDocument/2006/relationships/hyperlink" Target="https://www.qoo10.jp/g/965001916" TargetMode="External"/><Relationship Id="rId16" Type="http://schemas.openxmlformats.org/officeDocument/2006/relationships/hyperlink" Target="https://kakaku.com/item/K0000768290/" TargetMode="External"/><Relationship Id="rId221" Type="http://schemas.openxmlformats.org/officeDocument/2006/relationships/hyperlink" Target="https://kakaku.com/item/K0001020986/" TargetMode="External"/><Relationship Id="rId319" Type="http://schemas.openxmlformats.org/officeDocument/2006/relationships/hyperlink" Target="https://kakaku.com/item/K0001424178/" TargetMode="External"/><Relationship Id="rId526" Type="http://schemas.openxmlformats.org/officeDocument/2006/relationships/hyperlink" Target="https://www.qoo10.jp/g/973266921" TargetMode="External"/><Relationship Id="rId733" Type="http://schemas.openxmlformats.org/officeDocument/2006/relationships/hyperlink" Target="https://www.qoo10.jp/g/624039087" TargetMode="External"/><Relationship Id="rId165" Type="http://schemas.openxmlformats.org/officeDocument/2006/relationships/hyperlink" Target="https://www.qoo10.jp/g/1074476668" TargetMode="External"/><Relationship Id="rId372" Type="http://schemas.openxmlformats.org/officeDocument/2006/relationships/hyperlink" Target="https://kakaku.com/item/K0001371393/" TargetMode="External"/><Relationship Id="rId677" Type="http://schemas.openxmlformats.org/officeDocument/2006/relationships/hyperlink" Target="https://www.qoo10.jp/g/933147381" TargetMode="External"/><Relationship Id="rId800" Type="http://schemas.openxmlformats.org/officeDocument/2006/relationships/hyperlink" Target="https://www.qoo10.jp/g/1075537429" TargetMode="External"/><Relationship Id="rId232" Type="http://schemas.openxmlformats.org/officeDocument/2006/relationships/hyperlink" Target="https://www.qoo10.jp/g/1021771531" TargetMode="External"/><Relationship Id="rId27" Type="http://schemas.openxmlformats.org/officeDocument/2006/relationships/hyperlink" Target="https://www.qoo10.jp/g/1075650684" TargetMode="External"/><Relationship Id="rId537" Type="http://schemas.openxmlformats.org/officeDocument/2006/relationships/hyperlink" Target="https://www.qoo10.jp/g/1021900368" TargetMode="External"/><Relationship Id="rId744" Type="http://schemas.openxmlformats.org/officeDocument/2006/relationships/hyperlink" Target="https://www.qoo10.jp/g/986905016" TargetMode="External"/><Relationship Id="rId80" Type="http://schemas.openxmlformats.org/officeDocument/2006/relationships/hyperlink" Target="https://kakaku.com/item/K0000897105/" TargetMode="External"/><Relationship Id="rId176" Type="http://schemas.openxmlformats.org/officeDocument/2006/relationships/hyperlink" Target="https://kakaku.com/item/K0001356181/" TargetMode="External"/><Relationship Id="rId383" Type="http://schemas.openxmlformats.org/officeDocument/2006/relationships/hyperlink" Target="https://www.qoo10.jp/g/617307840" TargetMode="External"/><Relationship Id="rId590" Type="http://schemas.openxmlformats.org/officeDocument/2006/relationships/hyperlink" Target="https://kakaku.com/item/K0001484649/" TargetMode="External"/><Relationship Id="rId604" Type="http://schemas.openxmlformats.org/officeDocument/2006/relationships/hyperlink" Target="https://kakaku.com/item/K0001421812/" TargetMode="External"/><Relationship Id="rId243" Type="http://schemas.openxmlformats.org/officeDocument/2006/relationships/hyperlink" Target="https://kakaku.com/item/K0001226004/" TargetMode="External"/><Relationship Id="rId450" Type="http://schemas.openxmlformats.org/officeDocument/2006/relationships/hyperlink" Target="https://kakaku.com/item/K0001557096/" TargetMode="External"/><Relationship Id="rId688" Type="http://schemas.openxmlformats.org/officeDocument/2006/relationships/hyperlink" Target="https://www.qoo10.jp/g/1033422495" TargetMode="External"/><Relationship Id="rId38" Type="http://schemas.openxmlformats.org/officeDocument/2006/relationships/hyperlink" Target="https://kakaku.com/item/K0001520766/" TargetMode="External"/><Relationship Id="rId103" Type="http://schemas.openxmlformats.org/officeDocument/2006/relationships/hyperlink" Target="https://kakaku.com/item/K0000897138/" TargetMode="External"/><Relationship Id="rId310" Type="http://schemas.openxmlformats.org/officeDocument/2006/relationships/hyperlink" Target="https://kakaku.com/item/K0000897132" TargetMode="External"/><Relationship Id="rId548" Type="http://schemas.openxmlformats.org/officeDocument/2006/relationships/hyperlink" Target="https://kakaku.com/item/K0000732231/" TargetMode="External"/><Relationship Id="rId755" Type="http://schemas.openxmlformats.org/officeDocument/2006/relationships/hyperlink" Target="https://kakaku.com/item/K0001277781/" TargetMode="External"/><Relationship Id="rId91" Type="http://schemas.openxmlformats.org/officeDocument/2006/relationships/hyperlink" Target="https://kakaku.com/item/K0000897130/" TargetMode="External"/><Relationship Id="rId187" Type="http://schemas.openxmlformats.org/officeDocument/2006/relationships/hyperlink" Target="https://kakaku.com/item/K0001021004/" TargetMode="External"/><Relationship Id="rId394" Type="http://schemas.openxmlformats.org/officeDocument/2006/relationships/hyperlink" Target="https://kakaku.com/item/K0001226151/" TargetMode="External"/><Relationship Id="rId408" Type="http://schemas.openxmlformats.org/officeDocument/2006/relationships/hyperlink" Target="https://kakaku.com/item/K0001387092/" TargetMode="External"/><Relationship Id="rId615" Type="http://schemas.openxmlformats.org/officeDocument/2006/relationships/hyperlink" Target="https://www.qoo10.jp/g/987327441" TargetMode="External"/><Relationship Id="rId254" Type="http://schemas.openxmlformats.org/officeDocument/2006/relationships/hyperlink" Target="https://www.qoo10.jp/g/1016442842" TargetMode="External"/><Relationship Id="rId699" Type="http://schemas.openxmlformats.org/officeDocument/2006/relationships/hyperlink" Target="https://www.qoo10.jp/g/750958958" TargetMode="External"/><Relationship Id="rId49" Type="http://schemas.openxmlformats.org/officeDocument/2006/relationships/hyperlink" Target="https://kakaku.com/item/K0001020989/" TargetMode="External"/><Relationship Id="rId114" Type="http://schemas.openxmlformats.org/officeDocument/2006/relationships/hyperlink" Target="https://kakaku.com/item/K0001330583/" TargetMode="External"/><Relationship Id="rId461" Type="http://schemas.openxmlformats.org/officeDocument/2006/relationships/hyperlink" Target="https://kakaku.com/item/K0001424188/" TargetMode="External"/><Relationship Id="rId559" Type="http://schemas.openxmlformats.org/officeDocument/2006/relationships/hyperlink" Target="https://kakaku.com/item/K0000959849/" TargetMode="External"/><Relationship Id="rId766" Type="http://schemas.openxmlformats.org/officeDocument/2006/relationships/hyperlink" Target="https://kakaku.com/item/K0000333329/" TargetMode="External"/><Relationship Id="rId198" Type="http://schemas.openxmlformats.org/officeDocument/2006/relationships/hyperlink" Target="https://kakaku.com/item/K0001332140/" TargetMode="External"/><Relationship Id="rId321" Type="http://schemas.openxmlformats.org/officeDocument/2006/relationships/hyperlink" Target="https://kakaku.com/item/K0001461545/" TargetMode="External"/><Relationship Id="rId419" Type="http://schemas.openxmlformats.org/officeDocument/2006/relationships/hyperlink" Target="https://kakaku.com/item/K0001387065/" TargetMode="External"/><Relationship Id="rId626" Type="http://schemas.openxmlformats.org/officeDocument/2006/relationships/hyperlink" Target="https://www.qoo10.jp/g/750958957" TargetMode="External"/><Relationship Id="rId265" Type="http://schemas.openxmlformats.org/officeDocument/2006/relationships/hyperlink" Target="https://kakaku.com/item/K0001118844/" TargetMode="External"/><Relationship Id="rId472" Type="http://schemas.openxmlformats.org/officeDocument/2006/relationships/hyperlink" Target="https://kakaku.com/item/K0001423308/" TargetMode="External"/><Relationship Id="rId125" Type="http://schemas.openxmlformats.org/officeDocument/2006/relationships/hyperlink" Target="https://kakaku.com/item/K0001330607/" TargetMode="External"/><Relationship Id="rId332" Type="http://schemas.openxmlformats.org/officeDocument/2006/relationships/hyperlink" Target="https://kakaku.com/item/K0001277774/" TargetMode="External"/><Relationship Id="rId777" Type="http://schemas.openxmlformats.org/officeDocument/2006/relationships/hyperlink" Target="https://kakaku.com/item/K0001387095/" TargetMode="External"/><Relationship Id="rId637" Type="http://schemas.openxmlformats.org/officeDocument/2006/relationships/hyperlink" Target="https://kakaku.com/item/K0001421013/" TargetMode="External"/><Relationship Id="rId276" Type="http://schemas.openxmlformats.org/officeDocument/2006/relationships/hyperlink" Target="https://kakaku.com/item/K0001461540/" TargetMode="External"/><Relationship Id="rId483" Type="http://schemas.openxmlformats.org/officeDocument/2006/relationships/hyperlink" Target="https://kakaku.com/item/K0001421042/" TargetMode="External"/><Relationship Id="rId690" Type="http://schemas.openxmlformats.org/officeDocument/2006/relationships/hyperlink" Target="https://www.qoo10.jp/g/1033521913" TargetMode="External"/><Relationship Id="rId704" Type="http://schemas.openxmlformats.org/officeDocument/2006/relationships/hyperlink" Target="https://www.qoo10.jp/g/1051449269" TargetMode="External"/><Relationship Id="rId40" Type="http://schemas.openxmlformats.org/officeDocument/2006/relationships/hyperlink" Target="https://kakaku.com/item/K0001520767/" TargetMode="External"/><Relationship Id="rId136" Type="http://schemas.openxmlformats.org/officeDocument/2006/relationships/hyperlink" Target="https://kakaku.com/item/K0001332138/" TargetMode="External"/><Relationship Id="rId343" Type="http://schemas.openxmlformats.org/officeDocument/2006/relationships/hyperlink" Target="https://kakaku.com/item/K0001277735/" TargetMode="External"/><Relationship Id="rId550" Type="http://schemas.openxmlformats.org/officeDocument/2006/relationships/hyperlink" Target="https://kakaku.com/item/K0000965151/" TargetMode="External"/><Relationship Id="rId788" Type="http://schemas.openxmlformats.org/officeDocument/2006/relationships/hyperlink" Target="https://kakaku.com/item/K0000333302/" TargetMode="External"/><Relationship Id="rId203" Type="http://schemas.openxmlformats.org/officeDocument/2006/relationships/hyperlink" Target="https://kakaku.com/item/K0001225140/" TargetMode="External"/><Relationship Id="rId648" Type="http://schemas.openxmlformats.org/officeDocument/2006/relationships/hyperlink" Target="https://kakaku.com/item/K0000836045/" TargetMode="External"/><Relationship Id="rId287" Type="http://schemas.openxmlformats.org/officeDocument/2006/relationships/hyperlink" Target="https://www.qoo10.jp/g/1066652571" TargetMode="External"/><Relationship Id="rId410" Type="http://schemas.openxmlformats.org/officeDocument/2006/relationships/hyperlink" Target="https://kakaku.com/item/K0001387093/" TargetMode="External"/><Relationship Id="rId494" Type="http://schemas.openxmlformats.org/officeDocument/2006/relationships/hyperlink" Target="https://kakaku.com/item/K0001421034/" TargetMode="External"/><Relationship Id="rId508" Type="http://schemas.openxmlformats.org/officeDocument/2006/relationships/hyperlink" Target="https://kakaku.com/item/K0001163270/" TargetMode="External"/><Relationship Id="rId715" Type="http://schemas.openxmlformats.org/officeDocument/2006/relationships/hyperlink" Target="https://www.qoo10.jp/g/994380912" TargetMode="External"/><Relationship Id="rId147" Type="http://schemas.openxmlformats.org/officeDocument/2006/relationships/hyperlink" Target="https://kakaku.com/item/K0001332114/" TargetMode="External"/><Relationship Id="rId354" Type="http://schemas.openxmlformats.org/officeDocument/2006/relationships/hyperlink" Target="https://kakaku.com/item/K0001289502/" TargetMode="External"/><Relationship Id="rId799" Type="http://schemas.openxmlformats.org/officeDocument/2006/relationships/hyperlink" Target="https://www.qoo10.jp/g/1075537430" TargetMode="External"/><Relationship Id="rId51" Type="http://schemas.openxmlformats.org/officeDocument/2006/relationships/hyperlink" Target="https://www.qoo10.jp/g/606150205" TargetMode="External"/><Relationship Id="rId561" Type="http://schemas.openxmlformats.org/officeDocument/2006/relationships/hyperlink" Target="https://kakaku.com/item/K0000732220/" TargetMode="External"/><Relationship Id="rId659" Type="http://schemas.openxmlformats.org/officeDocument/2006/relationships/hyperlink" Target="https://www.qoo10.jp/g/819509892" TargetMode="External"/><Relationship Id="rId214" Type="http://schemas.openxmlformats.org/officeDocument/2006/relationships/hyperlink" Target="https://www.qoo10.jp/g/1074304683" TargetMode="External"/><Relationship Id="rId298" Type="http://schemas.openxmlformats.org/officeDocument/2006/relationships/hyperlink" Target="https://www.qoo10.jp/g/919311983" TargetMode="External"/><Relationship Id="rId421" Type="http://schemas.openxmlformats.org/officeDocument/2006/relationships/hyperlink" Target="https://kakaku.com/item/K0001387080/" TargetMode="External"/><Relationship Id="rId519" Type="http://schemas.openxmlformats.org/officeDocument/2006/relationships/hyperlink" Target="https://www.qoo10.jp/g/1070967501" TargetMode="External"/><Relationship Id="rId158" Type="http://schemas.openxmlformats.org/officeDocument/2006/relationships/hyperlink" Target="https://www.qoo10.jp/g/1074476266" TargetMode="External"/><Relationship Id="rId726" Type="http://schemas.openxmlformats.org/officeDocument/2006/relationships/hyperlink" Target="https://www.qoo10.jp/g/996628203" TargetMode="External"/><Relationship Id="rId62" Type="http://schemas.openxmlformats.org/officeDocument/2006/relationships/hyperlink" Target="https://kakaku.com/item/K0000897127/" TargetMode="External"/><Relationship Id="rId365" Type="http://schemas.openxmlformats.org/officeDocument/2006/relationships/hyperlink" Target="https://kakaku.com/item/K0001371409/" TargetMode="External"/><Relationship Id="rId572" Type="http://schemas.openxmlformats.org/officeDocument/2006/relationships/hyperlink" Target="https://kakaku.com/item/K0000333314/" TargetMode="External"/><Relationship Id="rId225" Type="http://schemas.openxmlformats.org/officeDocument/2006/relationships/hyperlink" Target="https://kakaku.com/item/K0001356188/" TargetMode="External"/><Relationship Id="rId432" Type="http://schemas.openxmlformats.org/officeDocument/2006/relationships/hyperlink" Target="https://kakaku.com/item/K0001283634/" TargetMode="External"/><Relationship Id="rId737" Type="http://schemas.openxmlformats.org/officeDocument/2006/relationships/hyperlink" Target="https://www.qoo10.jp/g/1024467985" TargetMode="External"/><Relationship Id="rId73" Type="http://schemas.openxmlformats.org/officeDocument/2006/relationships/hyperlink" Target="https://kakaku.com/item/K0001421416/" TargetMode="External"/><Relationship Id="rId169" Type="http://schemas.openxmlformats.org/officeDocument/2006/relationships/hyperlink" Target="https://kakaku.com/item/K0000871759/" TargetMode="External"/><Relationship Id="rId376" Type="http://schemas.openxmlformats.org/officeDocument/2006/relationships/hyperlink" Target="https://kakaku.com/item/K0001493532/" TargetMode="External"/><Relationship Id="rId583" Type="http://schemas.openxmlformats.org/officeDocument/2006/relationships/hyperlink" Target="https://www.qoo10.jp/g/744612031" TargetMode="External"/><Relationship Id="rId790" Type="http://schemas.openxmlformats.org/officeDocument/2006/relationships/hyperlink" Target="https://kakaku.com/item/K0001226148/" TargetMode="External"/><Relationship Id="rId804" Type="http://schemas.openxmlformats.org/officeDocument/2006/relationships/hyperlink" Target="https://www.qoo10.jp/g/1074475975" TargetMode="External"/><Relationship Id="rId4" Type="http://schemas.openxmlformats.org/officeDocument/2006/relationships/hyperlink" Target="https://www.qoo10.jp/g/1052812065" TargetMode="External"/><Relationship Id="rId236" Type="http://schemas.openxmlformats.org/officeDocument/2006/relationships/hyperlink" Target="https://www.qoo10.jp/g/1033521914" TargetMode="External"/><Relationship Id="rId443" Type="http://schemas.openxmlformats.org/officeDocument/2006/relationships/hyperlink" Target="https://kakaku.com/item/K0001554642/" TargetMode="External"/><Relationship Id="rId650" Type="http://schemas.openxmlformats.org/officeDocument/2006/relationships/hyperlink" Target="https://kakaku.com/item/K0000836726/" TargetMode="External"/><Relationship Id="rId303" Type="http://schemas.openxmlformats.org/officeDocument/2006/relationships/hyperlink" Target="https://www.qoo10.jp/g/1065505539" TargetMode="External"/><Relationship Id="rId748" Type="http://schemas.openxmlformats.org/officeDocument/2006/relationships/hyperlink" Target="https://kakaku.com/item/K0001421032/" TargetMode="External"/><Relationship Id="rId84" Type="http://schemas.openxmlformats.org/officeDocument/2006/relationships/hyperlink" Target="https://kakaku.com/item/K0000897117/" TargetMode="External"/><Relationship Id="rId387" Type="http://schemas.openxmlformats.org/officeDocument/2006/relationships/hyperlink" Target="https://kakaku.com/item/K0001226152/" TargetMode="External"/><Relationship Id="rId510" Type="http://schemas.openxmlformats.org/officeDocument/2006/relationships/hyperlink" Target="https://kakaku.com/item/K0000945903/" TargetMode="External"/><Relationship Id="rId594" Type="http://schemas.openxmlformats.org/officeDocument/2006/relationships/hyperlink" Target="https://kakaku.com/item/K0001582601/" TargetMode="External"/><Relationship Id="rId608" Type="http://schemas.openxmlformats.org/officeDocument/2006/relationships/hyperlink" Target="https://www.qoo10.jp/g/1002006055" TargetMode="External"/><Relationship Id="rId247" Type="http://schemas.openxmlformats.org/officeDocument/2006/relationships/hyperlink" Target="https://www.qoo10.jp/g/861176550" TargetMode="External"/><Relationship Id="rId107" Type="http://schemas.openxmlformats.org/officeDocument/2006/relationships/hyperlink" Target="https://kakaku.com/item/K0000897144/" TargetMode="External"/><Relationship Id="rId454" Type="http://schemas.openxmlformats.org/officeDocument/2006/relationships/hyperlink" Target="https://kakaku.com/item/K0001421804/" TargetMode="External"/><Relationship Id="rId661" Type="http://schemas.openxmlformats.org/officeDocument/2006/relationships/hyperlink" Target="https://www.qoo10.jp/g/893088234" TargetMode="External"/><Relationship Id="rId759" Type="http://schemas.openxmlformats.org/officeDocument/2006/relationships/hyperlink" Target="https://kakaku.com/item/K0000836725/" TargetMode="External"/><Relationship Id="rId11" Type="http://schemas.openxmlformats.org/officeDocument/2006/relationships/hyperlink" Target="https://www.qoo10.jp/g/" TargetMode="External"/><Relationship Id="rId314" Type="http://schemas.openxmlformats.org/officeDocument/2006/relationships/hyperlink" Target="https://www.qoo10.jp/g/1002006057" TargetMode="External"/><Relationship Id="rId398" Type="http://schemas.openxmlformats.org/officeDocument/2006/relationships/hyperlink" Target="https://kakaku.com/item/K0001387118/" TargetMode="External"/><Relationship Id="rId521" Type="http://schemas.openxmlformats.org/officeDocument/2006/relationships/hyperlink" Target="https://www.qoo10.jp/g/998500839" TargetMode="External"/><Relationship Id="rId619" Type="http://schemas.openxmlformats.org/officeDocument/2006/relationships/hyperlink" Target="https://kakaku.com/item/K0000465724/" TargetMode="External"/><Relationship Id="rId95" Type="http://schemas.openxmlformats.org/officeDocument/2006/relationships/hyperlink" Target="https://kakaku.com/item/K0000897125/" TargetMode="External"/><Relationship Id="rId160" Type="http://schemas.openxmlformats.org/officeDocument/2006/relationships/hyperlink" Target="https://www.qoo10.jp/g/1074476268" TargetMode="External"/><Relationship Id="rId258" Type="http://schemas.openxmlformats.org/officeDocument/2006/relationships/hyperlink" Target="https://kakaku.com/item/K0001413843/" TargetMode="External"/><Relationship Id="rId465" Type="http://schemas.openxmlformats.org/officeDocument/2006/relationships/hyperlink" Target="https://kakaku.com/item/K0001515991/" TargetMode="External"/><Relationship Id="rId672" Type="http://schemas.openxmlformats.org/officeDocument/2006/relationships/hyperlink" Target="https://www.qoo10.jp/g/951079073" TargetMode="External"/><Relationship Id="rId22" Type="http://schemas.openxmlformats.org/officeDocument/2006/relationships/hyperlink" Target="https://kakaku.com/item/K0001447593/" TargetMode="External"/><Relationship Id="rId118" Type="http://schemas.openxmlformats.org/officeDocument/2006/relationships/hyperlink" Target="https://kakaku.com/item/K0001330590/" TargetMode="External"/><Relationship Id="rId325" Type="http://schemas.openxmlformats.org/officeDocument/2006/relationships/hyperlink" Target="https://kakaku.com/item/K0001529338/" TargetMode="External"/><Relationship Id="rId532" Type="http://schemas.openxmlformats.org/officeDocument/2006/relationships/hyperlink" Target="https://www.qoo10.jp/g/986905007" TargetMode="External"/><Relationship Id="rId171" Type="http://schemas.openxmlformats.org/officeDocument/2006/relationships/hyperlink" Target="https://kakaku.com/item/K0001277759/" TargetMode="External"/><Relationship Id="rId269" Type="http://schemas.openxmlformats.org/officeDocument/2006/relationships/hyperlink" Target="https://kakaku.com/item/K0000954854/" TargetMode="External"/><Relationship Id="rId476" Type="http://schemas.openxmlformats.org/officeDocument/2006/relationships/hyperlink" Target="https://kakaku.com/item/K0001281963/" TargetMode="External"/><Relationship Id="rId683" Type="http://schemas.openxmlformats.org/officeDocument/2006/relationships/hyperlink" Target="https://www.qoo10.jp/g/965001927"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kakaku.com/item/K0001421024/" TargetMode="External"/><Relationship Id="rId1" Type="http://schemas.openxmlformats.org/officeDocument/2006/relationships/hyperlink" Target="https://kakaku.com/item/K0001421040/" TargetMode="External"/><Relationship Id="rId4" Type="http://schemas.openxmlformats.org/officeDocument/2006/relationships/drawing" Target="../drawings/drawing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0.bin"/><Relationship Id="rId1" Type="http://schemas.openxmlformats.org/officeDocument/2006/relationships/hyperlink" Target="https://www.falken.co.jp/products/FK510/"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925CE-0C6E-49A5-A68E-158663F7EEF7}">
  <sheetPr codeName="Sheet5">
    <tabColor rgb="FFC3B0EE"/>
  </sheetPr>
  <dimension ref="A1:AW1031"/>
  <sheetViews>
    <sheetView workbookViewId="0">
      <pane xSplit="1" ySplit="1" topLeftCell="B2" activePane="bottomRight" state="frozen"/>
      <selection activeCell="C14" sqref="C14"/>
      <selection pane="topRight" activeCell="C14" sqref="C14"/>
      <selection pane="bottomLeft" activeCell="C14" sqref="C14"/>
      <selection pane="bottomRight" activeCell="B24" sqref="B24"/>
    </sheetView>
  </sheetViews>
  <sheetFormatPr defaultRowHeight="19.5"/>
  <cols>
    <col min="1" max="1" width="11.33203125" style="389" customWidth="1"/>
    <col min="2" max="2" width="11.5546875" style="379" bestFit="1" customWidth="1"/>
    <col min="3" max="3" width="5.6640625" style="379" customWidth="1"/>
    <col min="4" max="5" width="3.88671875" style="379" customWidth="1"/>
    <col min="6" max="6" width="4.21875" style="379" customWidth="1"/>
    <col min="7" max="7" width="14.77734375" style="383" customWidth="1"/>
    <col min="8" max="8" width="9.21875" style="383" customWidth="1"/>
    <col min="9" max="9" width="5.44140625" style="383" customWidth="1"/>
    <col min="10" max="10" width="5.6640625" style="383" customWidth="1"/>
    <col min="11" max="11" width="3.88671875" style="383" customWidth="1"/>
    <col min="12" max="12" width="7.6640625" style="383" customWidth="1"/>
    <col min="13" max="13" width="12.5546875" style="383" customWidth="1"/>
    <col min="14" max="14" width="6.44140625" style="383" customWidth="1"/>
    <col min="15" max="15" width="5.77734375" style="383" customWidth="1"/>
    <col min="16" max="16" width="5.44140625" style="383" customWidth="1"/>
    <col min="17" max="17" width="5.5546875" style="391" customWidth="1"/>
    <col min="18" max="18" width="4.109375" style="383" customWidth="1"/>
    <col min="19" max="19" width="8.88671875" style="383"/>
    <col min="20" max="20" width="6.33203125" style="383" customWidth="1"/>
    <col min="21" max="21" width="5.88671875" style="383" bestFit="1" customWidth="1"/>
    <col min="22" max="22" width="5" style="383" customWidth="1"/>
    <col min="23" max="24" width="8.21875" style="391" customWidth="1"/>
    <col min="25" max="25" width="5.21875" style="383" customWidth="1"/>
    <col min="26" max="26" width="5" style="383" customWidth="1"/>
    <col min="27" max="27" width="2.33203125" customWidth="1"/>
    <col min="28" max="28" width="5.33203125" style="383" customWidth="1"/>
    <col min="29" max="29" width="4.88671875" style="383" customWidth="1"/>
    <col min="30" max="30" width="12.21875" style="383" bestFit="1" customWidth="1"/>
    <col min="31" max="31" width="12.21875" style="195" bestFit="1" customWidth="1"/>
    <col min="32" max="32" width="8" style="224" customWidth="1"/>
    <col min="33" max="33" width="7.5546875" style="195" customWidth="1"/>
    <col min="34" max="34" width="15.33203125" style="195" customWidth="1"/>
    <col min="35" max="35" width="6.5546875" style="383" bestFit="1" customWidth="1"/>
    <col min="36" max="36" width="4.44140625" style="383" customWidth="1"/>
    <col min="37" max="37" width="4.77734375" style="195" customWidth="1"/>
    <col min="38" max="38" width="5.109375" style="383" customWidth="1"/>
    <col min="39" max="39" width="6.5546875" style="383" bestFit="1" customWidth="1"/>
    <col min="41" max="41" width="17.88671875" style="195" bestFit="1" customWidth="1"/>
    <col min="42" max="42" width="10.44140625" style="383" bestFit="1" customWidth="1"/>
    <col min="43" max="43" width="6.5546875" style="383" bestFit="1" customWidth="1"/>
    <col min="44" max="44" width="6.44140625" style="383" bestFit="1" customWidth="1"/>
    <col min="45" max="45" width="6.5546875" style="383" bestFit="1" customWidth="1"/>
    <col min="46" max="16384" width="8.88671875" style="383"/>
  </cols>
  <sheetData>
    <row r="1" spans="1:45">
      <c r="A1" s="377" t="s">
        <v>7454</v>
      </c>
      <c r="B1" s="378" t="s">
        <v>3443</v>
      </c>
      <c r="C1" s="378" t="s">
        <v>2821</v>
      </c>
      <c r="D1" s="378" t="s">
        <v>2820</v>
      </c>
      <c r="E1" s="378" t="s">
        <v>2819</v>
      </c>
      <c r="G1" s="380" t="s">
        <v>7493</v>
      </c>
      <c r="H1" s="380" t="s">
        <v>2821</v>
      </c>
      <c r="I1" s="381" t="s">
        <v>5318</v>
      </c>
      <c r="J1" s="382" t="s">
        <v>5272</v>
      </c>
      <c r="L1" s="384" t="s">
        <v>7346</v>
      </c>
      <c r="M1" s="384" t="s">
        <v>10722</v>
      </c>
      <c r="N1" s="385" t="str">
        <f t="shared" ref="N1:N41" si="0">H1</f>
        <v>Product Name</v>
      </c>
      <c r="O1" s="385" t="s">
        <v>3955</v>
      </c>
      <c r="P1" s="385" t="s">
        <v>5275</v>
      </c>
      <c r="Q1" s="385" t="s">
        <v>5273</v>
      </c>
      <c r="R1" s="385" t="s">
        <v>5274</v>
      </c>
      <c r="S1" s="385" t="s">
        <v>10874</v>
      </c>
      <c r="T1" s="385" t="s">
        <v>9123</v>
      </c>
      <c r="U1" s="427" t="s">
        <v>10875</v>
      </c>
      <c r="V1" s="427" t="s">
        <v>9124</v>
      </c>
      <c r="W1" s="385" t="s">
        <v>5445</v>
      </c>
      <c r="X1" s="385" t="s">
        <v>5446</v>
      </c>
      <c r="Y1" s="386"/>
      <c r="Z1" s="386"/>
      <c r="AA1" s="383"/>
      <c r="AB1" s="383" t="s">
        <v>9122</v>
      </c>
      <c r="AC1" s="387" t="s">
        <v>7496</v>
      </c>
      <c r="AE1" s="224" t="s">
        <v>10527</v>
      </c>
      <c r="AF1" s="224" t="s">
        <v>10632</v>
      </c>
      <c r="AG1" s="224" t="s">
        <v>10633</v>
      </c>
      <c r="AH1" s="224" t="s">
        <v>10634</v>
      </c>
      <c r="AI1" s="391" t="s">
        <v>10710</v>
      </c>
      <c r="AJ1" s="391" t="s">
        <v>10629</v>
      </c>
      <c r="AK1" s="412" t="s">
        <v>10635</v>
      </c>
      <c r="AL1" s="413" t="s">
        <v>10636</v>
      </c>
      <c r="AM1" s="391"/>
      <c r="AO1" s="396" t="s">
        <v>5318</v>
      </c>
      <c r="AP1" s="409" t="s">
        <v>10631</v>
      </c>
      <c r="AQ1"/>
      <c r="AR1"/>
      <c r="AS1"/>
    </row>
    <row r="2" spans="1:45">
      <c r="A2" s="388">
        <v>1956515157700</v>
      </c>
      <c r="B2" s="389"/>
      <c r="C2" s="389"/>
      <c r="D2" s="389"/>
      <c r="E2" s="389"/>
      <c r="G2" s="383">
        <v>1956515157700</v>
      </c>
      <c r="H2" s="383" t="s">
        <v>5270</v>
      </c>
      <c r="J2" s="383">
        <f>VLOOKUP(G:G,A:D,4,0)</f>
        <v>0</v>
      </c>
      <c r="L2" s="383" t="str">
        <f t="shared" ref="L2:L13" si="1">IFERROR(VLOOKUP(M:M,AE:AE,1,0),"")</f>
        <v/>
      </c>
      <c r="M2" s="383">
        <f>G2</f>
        <v>1956515157700</v>
      </c>
      <c r="N2" s="383" t="str">
        <f>H2</f>
        <v>(空白)</v>
      </c>
      <c r="O2" s="383" t="str">
        <f>LEFT(N:N,13)</f>
        <v>(空白)</v>
      </c>
      <c r="P2" s="383" t="str">
        <f>VLOOKUP(M:M,在庫!B:L,11,0)</f>
        <v>23</v>
      </c>
      <c r="Q2" s="391" t="str">
        <f>RIGHT(Y2,2)</f>
        <v>0</v>
      </c>
      <c r="R2" s="383">
        <f>I2</f>
        <v>0</v>
      </c>
      <c r="S2" s="390" t="s">
        <v>10876</v>
      </c>
      <c r="T2" s="390" t="s">
        <v>10877</v>
      </c>
      <c r="U2" s="427" t="s">
        <v>10878</v>
      </c>
      <c r="V2" s="427" t="s">
        <v>10879</v>
      </c>
      <c r="W2" s="391">
        <f>VLOOKUP(M:M,価格調査1208BU!B:BA,51,0)</f>
        <v>605922081</v>
      </c>
      <c r="X2" s="391">
        <f>VLOOKUP(M:M,価格調査1208BU!B:BA,52,0)</f>
        <v>605922134</v>
      </c>
      <c r="Y2" s="386">
        <f t="shared" ref="Y2:Y41" si="2">J2</f>
        <v>0</v>
      </c>
      <c r="Z2" s="386">
        <f>VLOOKUP(M:M,在庫!B:L,10,FALSE)</f>
        <v>1</v>
      </c>
      <c r="AA2" s="383"/>
      <c r="AC2" s="387" t="s">
        <v>7495</v>
      </c>
      <c r="AE2" s="195">
        <v>1655515130606</v>
      </c>
      <c r="AF2" s="224">
        <v>5605108</v>
      </c>
      <c r="AG2" s="195">
        <v>1655515</v>
      </c>
      <c r="AH2" s="195" t="s">
        <v>10644</v>
      </c>
      <c r="AI2" s="383">
        <f t="shared" ref="AI2:AI17" si="3">IFERROR(VLOOKUP(AE:AE,AO:AQ,2,0),"")</f>
        <v>18</v>
      </c>
      <c r="AJ2" s="411">
        <f t="shared" ref="AJ2:AJ17" si="4">IFERROR(VLOOKUP(AE:AE,AO:AQ,3,0),"")</f>
        <v>80</v>
      </c>
      <c r="AK2" s="195">
        <v>80</v>
      </c>
      <c r="AL2" s="383">
        <v>80</v>
      </c>
      <c r="AO2" s="396" t="s">
        <v>10630</v>
      </c>
      <c r="AP2" s="203" t="s">
        <v>9102</v>
      </c>
      <c r="AQ2" s="203" t="s">
        <v>5319</v>
      </c>
      <c r="AR2" s="203" t="s">
        <v>5270</v>
      </c>
      <c r="AS2" t="s">
        <v>5271</v>
      </c>
    </row>
    <row r="3" spans="1:45">
      <c r="A3" s="388">
        <v>2255018208063</v>
      </c>
      <c r="B3" s="389"/>
      <c r="C3" s="389"/>
      <c r="D3" s="389"/>
      <c r="E3" s="389"/>
      <c r="G3" s="383">
        <v>2255018208063</v>
      </c>
      <c r="H3" s="383" t="s">
        <v>5270</v>
      </c>
      <c r="J3" s="383">
        <f t="shared" ref="J3:J41" si="5">VLOOKUP(G:G,A:D,4,0)</f>
        <v>0</v>
      </c>
      <c r="L3" s="383" t="str">
        <f t="shared" si="1"/>
        <v/>
      </c>
      <c r="M3" s="383">
        <f>G3</f>
        <v>2255018208063</v>
      </c>
      <c r="N3" s="383" t="str">
        <f>H3</f>
        <v>(空白)</v>
      </c>
      <c r="O3" s="383" t="str">
        <f>LEFT(N:N,13)</f>
        <v>(空白)</v>
      </c>
      <c r="P3" s="383" t="str">
        <f>VLOOKUP(M:M,在庫!B:L,11,0)</f>
        <v>23</v>
      </c>
      <c r="Q3" s="391" t="str">
        <f t="shared" ref="Q3:Q66" si="6">RIGHT(Y3,2)</f>
        <v>0</v>
      </c>
      <c r="R3" s="383">
        <f t="shared" ref="R3:R66" si="7">I3</f>
        <v>0</v>
      </c>
      <c r="U3" s="424"/>
      <c r="V3" s="424"/>
      <c r="W3" s="391">
        <f>VLOOKUP(M:M,価格調査1208BU!B:BA,51,0)</f>
        <v>605429980</v>
      </c>
      <c r="X3" s="391">
        <f>VLOOKUP(M:M,価格調査1208BU!B:BA,52,0)</f>
        <v>605430019</v>
      </c>
      <c r="Y3" s="386">
        <f t="shared" si="2"/>
        <v>0</v>
      </c>
      <c r="Z3" s="386">
        <f>VLOOKUP(M:M,在庫!B:L,10,FALSE)</f>
        <v>1</v>
      </c>
      <c r="AA3" s="383"/>
      <c r="AE3" s="195">
        <v>2056016130604</v>
      </c>
      <c r="AF3" s="224">
        <v>5605132</v>
      </c>
      <c r="AG3" s="195">
        <v>2056016</v>
      </c>
      <c r="AH3" s="195" t="s">
        <v>10650</v>
      </c>
      <c r="AI3" s="383">
        <f>IFERROR(VLOOKUP(AE:AE,AO:AQ,2,0),"")</f>
        <v>23</v>
      </c>
      <c r="AJ3" s="411">
        <f t="shared" si="4"/>
        <v>191</v>
      </c>
      <c r="AK3" s="195">
        <v>200</v>
      </c>
      <c r="AL3" s="383">
        <v>200</v>
      </c>
      <c r="AO3" s="410">
        <v>853556157519</v>
      </c>
      <c r="AP3"/>
      <c r="AQ3">
        <v>4</v>
      </c>
      <c r="AR3"/>
      <c r="AS3">
        <v>4</v>
      </c>
    </row>
    <row r="4" spans="1:45">
      <c r="A4" s="388">
        <v>2454518208065</v>
      </c>
      <c r="B4" s="389"/>
      <c r="C4" s="389"/>
      <c r="D4" s="389"/>
      <c r="E4" s="389"/>
      <c r="G4" s="383">
        <v>2355518157707</v>
      </c>
      <c r="H4" s="383" t="s">
        <v>5270</v>
      </c>
      <c r="J4" s="383">
        <f t="shared" si="5"/>
        <v>0</v>
      </c>
      <c r="L4" s="383" t="str">
        <f t="shared" si="1"/>
        <v/>
      </c>
      <c r="M4" s="383">
        <f t="shared" ref="M4:M41" si="8">G4</f>
        <v>2355518157707</v>
      </c>
      <c r="N4" s="383" t="str">
        <f t="shared" si="0"/>
        <v>(空白)</v>
      </c>
      <c r="O4" s="383" t="str">
        <f t="shared" ref="O4:O41" si="9">LEFT(N:N,13)</f>
        <v>(空白)</v>
      </c>
      <c r="P4" s="383" t="str">
        <f>VLOOKUP(M:M,在庫!B:L,11,0)</f>
        <v>22</v>
      </c>
      <c r="Q4" s="391" t="str">
        <f t="shared" si="6"/>
        <v>0</v>
      </c>
      <c r="R4" s="383">
        <f t="shared" si="7"/>
        <v>0</v>
      </c>
      <c r="U4" s="424"/>
      <c r="V4" s="424"/>
      <c r="W4" s="391">
        <f>VLOOKUP(M:M,価格調査1208BU!B:BA,51,0)</f>
        <v>605922049</v>
      </c>
      <c r="X4" s="391">
        <f>VLOOKUP(M:M,価格調査1208BU!B:BA,52,0)</f>
        <v>605922102</v>
      </c>
      <c r="Y4" s="386">
        <f t="shared" si="2"/>
        <v>0</v>
      </c>
      <c r="Z4" s="386">
        <f>VLOOKUP(M:M,在庫!B:L,10,FALSE)</f>
        <v>2</v>
      </c>
      <c r="AA4" s="383"/>
      <c r="AE4" s="195">
        <v>1956515130604</v>
      </c>
      <c r="AF4" s="224">
        <v>5605118</v>
      </c>
      <c r="AG4" s="195">
        <v>1956515</v>
      </c>
      <c r="AH4" s="195" t="s">
        <v>10651</v>
      </c>
      <c r="AI4" s="383">
        <f t="shared" si="3"/>
        <v>28</v>
      </c>
      <c r="AJ4" s="411">
        <f t="shared" si="4"/>
        <v>88</v>
      </c>
      <c r="AK4" s="195">
        <v>100</v>
      </c>
      <c r="AL4" s="383">
        <v>100</v>
      </c>
      <c r="AO4" s="410">
        <v>853856012709</v>
      </c>
      <c r="AP4"/>
      <c r="AQ4">
        <v>8</v>
      </c>
      <c r="AR4"/>
      <c r="AS4">
        <v>8</v>
      </c>
    </row>
    <row r="5" spans="1:45">
      <c r="A5" s="388">
        <v>2355518157707</v>
      </c>
      <c r="B5" s="389"/>
      <c r="C5" s="389"/>
      <c r="D5" s="389"/>
      <c r="E5" s="389"/>
      <c r="G5" s="383">
        <v>2454518208065</v>
      </c>
      <c r="H5" s="383" t="s">
        <v>5270</v>
      </c>
      <c r="J5" s="383">
        <f t="shared" si="5"/>
        <v>0</v>
      </c>
      <c r="L5" s="383" t="str">
        <f t="shared" si="1"/>
        <v/>
      </c>
      <c r="M5" s="383">
        <f>G5</f>
        <v>2454518208065</v>
      </c>
      <c r="N5" s="383" t="str">
        <f t="shared" si="0"/>
        <v>(空白)</v>
      </c>
      <c r="O5" s="383" t="str">
        <f t="shared" si="9"/>
        <v>(空白)</v>
      </c>
      <c r="P5" s="383" t="str">
        <f>VLOOKUP(M:M,在庫!B:L,11,0)</f>
        <v>23</v>
      </c>
      <c r="Q5" s="391" t="str">
        <f t="shared" si="6"/>
        <v>0</v>
      </c>
      <c r="R5" s="383">
        <f t="shared" si="7"/>
        <v>0</v>
      </c>
      <c r="U5" s="424"/>
      <c r="V5" s="424"/>
      <c r="W5" s="391">
        <f>VLOOKUP(M:M,価格調査1208BU!B:BA,51,0)</f>
        <v>605429987</v>
      </c>
      <c r="X5" s="391">
        <f>VLOOKUP(M:M,価格調査1208BU!B:BA,52,0)</f>
        <v>605430026</v>
      </c>
      <c r="Y5" s="386">
        <f t="shared" si="2"/>
        <v>0</v>
      </c>
      <c r="Z5" s="386">
        <f>VLOOKUP(M:M,在庫!B:L,10,FALSE)</f>
        <v>1</v>
      </c>
      <c r="AA5" s="383"/>
      <c r="AE5" s="195">
        <v>1656015130608</v>
      </c>
      <c r="AF5" s="224">
        <v>5605106</v>
      </c>
      <c r="AG5" s="195">
        <v>1656015</v>
      </c>
      <c r="AH5" s="195" t="s">
        <v>10652</v>
      </c>
      <c r="AI5" s="383">
        <f t="shared" si="3"/>
        <v>21</v>
      </c>
      <c r="AJ5" s="411">
        <f t="shared" si="4"/>
        <v>111</v>
      </c>
      <c r="AK5" s="195">
        <v>120</v>
      </c>
      <c r="AL5" s="383">
        <v>120</v>
      </c>
      <c r="AO5" s="410">
        <v>853856012716</v>
      </c>
      <c r="AP5"/>
      <c r="AQ5">
        <v>7</v>
      </c>
      <c r="AR5"/>
      <c r="AS5">
        <v>7</v>
      </c>
    </row>
    <row r="6" spans="1:45">
      <c r="A6" s="388"/>
      <c r="B6" s="389"/>
      <c r="C6" s="389"/>
      <c r="D6" s="389"/>
      <c r="E6" s="389"/>
      <c r="G6" s="383" t="s">
        <v>5270</v>
      </c>
      <c r="H6" s="383" t="s">
        <v>5270</v>
      </c>
      <c r="J6" s="383" t="e">
        <f t="shared" si="5"/>
        <v>#N/A</v>
      </c>
      <c r="L6" s="383" t="str">
        <f t="shared" si="1"/>
        <v/>
      </c>
      <c r="M6" s="383" t="str">
        <f t="shared" si="8"/>
        <v>(空白)</v>
      </c>
      <c r="N6" s="383" t="str">
        <f t="shared" si="0"/>
        <v>(空白)</v>
      </c>
      <c r="O6" s="383" t="str">
        <f t="shared" si="9"/>
        <v>(空白)</v>
      </c>
      <c r="P6" s="383" t="e">
        <f>VLOOKUP(M:M,在庫!B:L,11,0)</f>
        <v>#N/A</v>
      </c>
      <c r="Q6" s="391" t="e">
        <f t="shared" si="6"/>
        <v>#N/A</v>
      </c>
      <c r="R6" s="383">
        <f t="shared" si="7"/>
        <v>0</v>
      </c>
      <c r="U6" s="424"/>
      <c r="V6" s="424"/>
      <c r="W6" s="391" t="e">
        <f>VLOOKUP(M:M,価格調査1208BU!B:BA,51,0)</f>
        <v>#N/A</v>
      </c>
      <c r="X6" s="391" t="e">
        <f>VLOOKUP(M:M,価格調査1208BU!B:BA,52,0)</f>
        <v>#N/A</v>
      </c>
      <c r="Y6" s="386" t="e">
        <f t="shared" si="2"/>
        <v>#N/A</v>
      </c>
      <c r="Z6" s="386" t="e">
        <f>VLOOKUP(M:M,在庫!B:L,10,FALSE)</f>
        <v>#N/A</v>
      </c>
      <c r="AA6" s="383"/>
      <c r="AE6" s="195">
        <v>1956016130608</v>
      </c>
      <c r="AF6" s="224">
        <v>5605126</v>
      </c>
      <c r="AG6" s="195">
        <v>1956016</v>
      </c>
      <c r="AH6" s="195" t="s">
        <v>10653</v>
      </c>
      <c r="AI6" s="383">
        <f t="shared" si="3"/>
        <v>19</v>
      </c>
      <c r="AJ6" s="411">
        <f t="shared" si="4"/>
        <v>72</v>
      </c>
      <c r="AK6" s="195">
        <v>80</v>
      </c>
      <c r="AL6" s="383">
        <v>80</v>
      </c>
      <c r="AO6" s="410">
        <v>854556012709</v>
      </c>
      <c r="AP6"/>
      <c r="AQ6">
        <v>4</v>
      </c>
      <c r="AR6"/>
      <c r="AS6">
        <v>4</v>
      </c>
    </row>
    <row r="7" spans="1:45">
      <c r="A7" s="388"/>
      <c r="B7" s="389"/>
      <c r="C7" s="389"/>
      <c r="D7" s="389"/>
      <c r="E7" s="389"/>
      <c r="G7" s="383" t="s">
        <v>5271</v>
      </c>
      <c r="J7" s="383" t="e">
        <f t="shared" si="5"/>
        <v>#N/A</v>
      </c>
      <c r="L7" s="383" t="str">
        <f t="shared" si="1"/>
        <v/>
      </c>
      <c r="M7" s="383" t="str">
        <f t="shared" si="8"/>
        <v>総計</v>
      </c>
      <c r="N7" s="383">
        <f t="shared" si="0"/>
        <v>0</v>
      </c>
      <c r="O7" s="383" t="str">
        <f t="shared" si="9"/>
        <v>0</v>
      </c>
      <c r="P7" s="383" t="e">
        <f>VLOOKUP(M:M,在庫!B:L,11,0)</f>
        <v>#N/A</v>
      </c>
      <c r="Q7" s="391" t="e">
        <f t="shared" si="6"/>
        <v>#N/A</v>
      </c>
      <c r="R7" s="383">
        <f t="shared" si="7"/>
        <v>0</v>
      </c>
      <c r="U7" s="424"/>
      <c r="V7" s="424"/>
      <c r="W7" s="391" t="e">
        <f>VLOOKUP(M:M,価格調査1208BU!B:BA,51,0)</f>
        <v>#N/A</v>
      </c>
      <c r="X7" s="391" t="e">
        <f>VLOOKUP(M:M,価格調査1208BU!B:BA,52,0)</f>
        <v>#N/A</v>
      </c>
      <c r="Y7" s="386" t="e">
        <f t="shared" si="2"/>
        <v>#N/A</v>
      </c>
      <c r="Z7" s="386" t="e">
        <f>VLOOKUP(M:M,在庫!B:L,10,FALSE)</f>
        <v>#N/A</v>
      </c>
      <c r="AA7" s="383"/>
      <c r="AD7" s="381" t="s">
        <v>10645</v>
      </c>
      <c r="AE7" s="414">
        <v>1656514130604</v>
      </c>
      <c r="AF7" s="224">
        <v>5605104</v>
      </c>
      <c r="AG7" s="195">
        <v>1656514</v>
      </c>
      <c r="AH7" s="195" t="s">
        <v>10637</v>
      </c>
      <c r="AI7" s="383">
        <f t="shared" si="3"/>
        <v>0</v>
      </c>
      <c r="AJ7" s="411">
        <f t="shared" si="4"/>
        <v>80</v>
      </c>
      <c r="AK7" s="195">
        <v>80</v>
      </c>
      <c r="AL7" s="383">
        <v>80</v>
      </c>
      <c r="AO7" s="410">
        <v>854556157417</v>
      </c>
      <c r="AP7"/>
      <c r="AQ7">
        <v>4</v>
      </c>
      <c r="AR7"/>
      <c r="AS7">
        <v>4</v>
      </c>
    </row>
    <row r="8" spans="1:45">
      <c r="A8" s="388"/>
      <c r="B8" s="389"/>
      <c r="C8" s="389"/>
      <c r="D8" s="389"/>
      <c r="E8" s="389"/>
      <c r="G8"/>
      <c r="H8"/>
      <c r="I8"/>
      <c r="J8" s="383" t="e">
        <f t="shared" si="5"/>
        <v>#N/A</v>
      </c>
      <c r="L8" s="383" t="str">
        <f t="shared" si="1"/>
        <v/>
      </c>
      <c r="M8" s="383">
        <f t="shared" si="8"/>
        <v>0</v>
      </c>
      <c r="N8" s="383">
        <f t="shared" si="0"/>
        <v>0</v>
      </c>
      <c r="O8" s="383" t="str">
        <f t="shared" si="9"/>
        <v>0</v>
      </c>
      <c r="P8" s="383" t="e">
        <f>VLOOKUP(M:M,在庫!B:L,11,0)</f>
        <v>#N/A</v>
      </c>
      <c r="Q8" s="391" t="e">
        <f t="shared" si="6"/>
        <v>#N/A</v>
      </c>
      <c r="R8" s="383">
        <f t="shared" si="7"/>
        <v>0</v>
      </c>
      <c r="U8" s="424"/>
      <c r="V8" s="424"/>
      <c r="W8" s="391" t="e">
        <f>VLOOKUP(M:M,価格調査1208BU!B:BA,51,0)</f>
        <v>#N/A</v>
      </c>
      <c r="X8" s="391" t="e">
        <f>VLOOKUP(M:M,価格調査1208BU!B:BA,52,0)</f>
        <v>#N/A</v>
      </c>
      <c r="Y8" s="386" t="e">
        <f t="shared" si="2"/>
        <v>#N/A</v>
      </c>
      <c r="Z8" s="386" t="e">
        <f>VLOOKUP(M:M,在庫!B:L,10,FALSE)</f>
        <v>#N/A</v>
      </c>
      <c r="AA8" s="383"/>
      <c r="AD8" s="381" t="s">
        <v>10645</v>
      </c>
      <c r="AE8" s="414">
        <v>1756016130604</v>
      </c>
      <c r="AF8" s="224">
        <v>5605122</v>
      </c>
      <c r="AG8" s="195">
        <v>1756016</v>
      </c>
      <c r="AH8" s="195" t="s">
        <v>10638</v>
      </c>
      <c r="AI8" s="383">
        <f t="shared" si="3"/>
        <v>0</v>
      </c>
      <c r="AJ8" s="411">
        <f t="shared" si="4"/>
        <v>60</v>
      </c>
      <c r="AK8" s="195">
        <v>60</v>
      </c>
      <c r="AL8" s="383">
        <v>60</v>
      </c>
      <c r="AO8" s="410">
        <v>855256157165</v>
      </c>
      <c r="AP8"/>
      <c r="AQ8">
        <v>4</v>
      </c>
      <c r="AR8"/>
      <c r="AS8">
        <v>4</v>
      </c>
    </row>
    <row r="9" spans="1:45">
      <c r="A9" s="388"/>
      <c r="B9" s="389"/>
      <c r="C9" s="389"/>
      <c r="D9" s="389"/>
      <c r="E9" s="389"/>
      <c r="G9"/>
      <c r="H9"/>
      <c r="I9"/>
      <c r="J9" s="383" t="e">
        <f t="shared" si="5"/>
        <v>#N/A</v>
      </c>
      <c r="L9" s="383" t="str">
        <f t="shared" si="1"/>
        <v/>
      </c>
      <c r="M9" s="383">
        <f t="shared" si="8"/>
        <v>0</v>
      </c>
      <c r="N9" s="383">
        <f t="shared" si="0"/>
        <v>0</v>
      </c>
      <c r="O9" s="383" t="str">
        <f t="shared" si="9"/>
        <v>0</v>
      </c>
      <c r="P9" s="383" t="e">
        <f>VLOOKUP(M:M,在庫!B:L,11,0)</f>
        <v>#N/A</v>
      </c>
      <c r="Q9" s="391" t="e">
        <f t="shared" si="6"/>
        <v>#N/A</v>
      </c>
      <c r="R9" s="383">
        <f t="shared" si="7"/>
        <v>0</v>
      </c>
      <c r="U9" s="424"/>
      <c r="V9" s="424"/>
      <c r="W9" s="391" t="e">
        <f>VLOOKUP(M:M,価格調査1208BU!B:BA,51,0)</f>
        <v>#N/A</v>
      </c>
      <c r="X9" s="391" t="e">
        <f>VLOOKUP(M:M,価格調査1208BU!B:BA,52,0)</f>
        <v>#N/A</v>
      </c>
      <c r="Y9" s="386" t="e">
        <f t="shared" si="2"/>
        <v>#N/A</v>
      </c>
      <c r="Z9" s="386" t="e">
        <f>VLOOKUP(M:M,在庫!B:L,10,FALSE)</f>
        <v>#N/A</v>
      </c>
      <c r="AA9" s="383"/>
      <c r="AD9" s="381"/>
      <c r="AE9" s="195">
        <v>2355018130606</v>
      </c>
      <c r="AF9" s="224">
        <v>5605160</v>
      </c>
      <c r="AG9" s="195">
        <v>2355018</v>
      </c>
      <c r="AH9" s="195" t="s">
        <v>10654</v>
      </c>
      <c r="AI9" s="383">
        <f t="shared" si="3"/>
        <v>28</v>
      </c>
      <c r="AJ9" s="411">
        <f t="shared" si="4"/>
        <v>56</v>
      </c>
      <c r="AK9" s="195">
        <v>60</v>
      </c>
      <c r="AL9" s="383">
        <v>60</v>
      </c>
      <c r="AO9" s="410">
        <v>1450612130586</v>
      </c>
      <c r="AP9">
        <v>55</v>
      </c>
      <c r="AQ9"/>
      <c r="AR9"/>
      <c r="AS9">
        <v>55</v>
      </c>
    </row>
    <row r="10" spans="1:45">
      <c r="A10" s="388"/>
      <c r="B10" s="389"/>
      <c r="C10" s="389"/>
      <c r="D10" s="389"/>
      <c r="E10" s="389"/>
      <c r="G10"/>
      <c r="H10"/>
      <c r="I10"/>
      <c r="J10" s="383" t="e">
        <f t="shared" si="5"/>
        <v>#N/A</v>
      </c>
      <c r="L10" s="383" t="str">
        <f t="shared" si="1"/>
        <v/>
      </c>
      <c r="M10" s="383">
        <f t="shared" si="8"/>
        <v>0</v>
      </c>
      <c r="N10" s="383">
        <f t="shared" si="0"/>
        <v>0</v>
      </c>
      <c r="O10" s="383" t="str">
        <f t="shared" si="9"/>
        <v>0</v>
      </c>
      <c r="P10" s="383" t="e">
        <f>VLOOKUP(M:M,在庫!B:L,11,0)</f>
        <v>#N/A</v>
      </c>
      <c r="Q10" s="391" t="e">
        <f t="shared" si="6"/>
        <v>#N/A</v>
      </c>
      <c r="R10" s="383">
        <f t="shared" si="7"/>
        <v>0</v>
      </c>
      <c r="U10" s="424"/>
      <c r="V10" s="424"/>
      <c r="W10" s="391" t="e">
        <f>VLOOKUP(M:M,価格調査1208BU!B:BA,51,0)</f>
        <v>#N/A</v>
      </c>
      <c r="X10" s="391" t="e">
        <f>VLOOKUP(M:M,価格調査1208BU!B:BA,52,0)</f>
        <v>#N/A</v>
      </c>
      <c r="Y10" s="386" t="e">
        <f t="shared" si="2"/>
        <v>#N/A</v>
      </c>
      <c r="Z10" s="386" t="e">
        <f>VLOOKUP(M:M,在庫!B:L,10,FALSE)</f>
        <v>#N/A</v>
      </c>
      <c r="AA10" s="383"/>
      <c r="AD10" s="381" t="s">
        <v>10645</v>
      </c>
      <c r="AE10" s="414">
        <v>2055517130601</v>
      </c>
      <c r="AF10" s="224">
        <v>5605144</v>
      </c>
      <c r="AG10" s="195">
        <v>2055517</v>
      </c>
      <c r="AH10" s="195" t="s">
        <v>10639</v>
      </c>
      <c r="AI10" s="383">
        <f t="shared" si="3"/>
        <v>0</v>
      </c>
      <c r="AJ10" s="411">
        <f t="shared" si="4"/>
        <v>40</v>
      </c>
      <c r="AK10" s="195">
        <v>40</v>
      </c>
      <c r="AL10" s="383">
        <v>40</v>
      </c>
      <c r="AO10" s="410">
        <v>1458013130075</v>
      </c>
      <c r="AP10">
        <v>32</v>
      </c>
      <c r="AQ10"/>
      <c r="AR10"/>
      <c r="AS10">
        <v>32</v>
      </c>
    </row>
    <row r="11" spans="1:45">
      <c r="A11" s="388"/>
      <c r="B11" s="389"/>
      <c r="C11" s="389"/>
      <c r="D11" s="389"/>
      <c r="E11" s="389"/>
      <c r="G11"/>
      <c r="H11"/>
      <c r="I11"/>
      <c r="J11" s="383" t="e">
        <f t="shared" si="5"/>
        <v>#N/A</v>
      </c>
      <c r="L11" s="383" t="str">
        <f t="shared" si="1"/>
        <v/>
      </c>
      <c r="M11" s="383">
        <f t="shared" si="8"/>
        <v>0</v>
      </c>
      <c r="N11" s="383">
        <f t="shared" si="0"/>
        <v>0</v>
      </c>
      <c r="O11" s="383" t="str">
        <f t="shared" si="9"/>
        <v>0</v>
      </c>
      <c r="P11" s="383" t="e">
        <f>VLOOKUP(M:M,在庫!B:L,11,0)</f>
        <v>#N/A</v>
      </c>
      <c r="Q11" s="391" t="e">
        <f t="shared" si="6"/>
        <v>#N/A</v>
      </c>
      <c r="R11" s="383">
        <f t="shared" si="7"/>
        <v>0</v>
      </c>
      <c r="U11" s="424"/>
      <c r="V11" s="424"/>
      <c r="W11" s="391" t="e">
        <f>VLOOKUP(M:M,価格調査1208BU!B:BA,51,0)</f>
        <v>#N/A</v>
      </c>
      <c r="X11" s="391" t="e">
        <f>VLOOKUP(M:M,価格調査1208BU!B:BA,52,0)</f>
        <v>#N/A</v>
      </c>
      <c r="Y11" s="386" t="e">
        <f t="shared" si="2"/>
        <v>#N/A</v>
      </c>
      <c r="Z11" s="386" t="e">
        <f>VLOOKUP(M:M,在庫!B:L,10,FALSE)</f>
        <v>#N/A</v>
      </c>
      <c r="AA11" s="383"/>
      <c r="AD11" s="381"/>
      <c r="AE11" s="195">
        <v>1856515130607</v>
      </c>
      <c r="AF11" s="224">
        <v>5605114</v>
      </c>
      <c r="AG11" s="195">
        <v>1856515</v>
      </c>
      <c r="AH11" s="195" t="s">
        <v>10655</v>
      </c>
      <c r="AI11" s="383">
        <f t="shared" si="3"/>
        <v>12</v>
      </c>
      <c r="AJ11" s="411">
        <f t="shared" si="4"/>
        <v>20</v>
      </c>
      <c r="AK11" s="195">
        <v>20</v>
      </c>
      <c r="AL11" s="383">
        <v>20</v>
      </c>
      <c r="AO11" s="410">
        <v>1458013130396</v>
      </c>
      <c r="AP11">
        <v>80</v>
      </c>
      <c r="AQ11"/>
      <c r="AR11"/>
      <c r="AS11">
        <v>80</v>
      </c>
    </row>
    <row r="12" spans="1:45">
      <c r="A12" s="388"/>
      <c r="B12" s="389"/>
      <c r="C12" s="389"/>
      <c r="D12" s="389"/>
      <c r="E12" s="389"/>
      <c r="G12"/>
      <c r="H12"/>
      <c r="I12"/>
      <c r="J12" s="383" t="e">
        <f t="shared" si="5"/>
        <v>#N/A</v>
      </c>
      <c r="L12" s="383" t="str">
        <f t="shared" si="1"/>
        <v/>
      </c>
      <c r="M12" s="383">
        <f t="shared" si="8"/>
        <v>0</v>
      </c>
      <c r="N12" s="383">
        <f t="shared" si="0"/>
        <v>0</v>
      </c>
      <c r="O12" s="383" t="str">
        <f t="shared" si="9"/>
        <v>0</v>
      </c>
      <c r="P12" s="383" t="e">
        <f>VLOOKUP(M:M,在庫!B:L,11,0)</f>
        <v>#N/A</v>
      </c>
      <c r="Q12" s="391" t="e">
        <f t="shared" si="6"/>
        <v>#N/A</v>
      </c>
      <c r="R12" s="383">
        <f t="shared" si="7"/>
        <v>0</v>
      </c>
      <c r="U12" s="424"/>
      <c r="V12" s="424"/>
      <c r="W12" s="391" t="e">
        <f>VLOOKUP(M:M,価格調査1208BU!B:BA,51,0)</f>
        <v>#N/A</v>
      </c>
      <c r="X12" s="391" t="e">
        <f>VLOOKUP(M:M,価格調査1208BU!B:BA,52,0)</f>
        <v>#N/A</v>
      </c>
      <c r="Y12" s="386" t="e">
        <f t="shared" si="2"/>
        <v>#N/A</v>
      </c>
      <c r="Z12" s="386" t="e">
        <f>VLOOKUP(M:M,在庫!B:L,10,FALSE)</f>
        <v>#N/A</v>
      </c>
      <c r="AA12" s="383"/>
      <c r="AD12" s="381"/>
      <c r="AE12" s="195">
        <v>2255018130609</v>
      </c>
      <c r="AF12" s="224">
        <v>5605158</v>
      </c>
      <c r="AG12" s="195">
        <v>2255018</v>
      </c>
      <c r="AH12" s="195" t="s">
        <v>10656</v>
      </c>
      <c r="AI12" s="383">
        <f t="shared" si="3"/>
        <v>18</v>
      </c>
      <c r="AJ12" s="411">
        <f t="shared" si="4"/>
        <v>40</v>
      </c>
      <c r="AK12" s="195">
        <v>40</v>
      </c>
      <c r="AL12" s="383">
        <v>40</v>
      </c>
      <c r="AO12" s="410">
        <v>1458013130457</v>
      </c>
      <c r="AP12">
        <v>4</v>
      </c>
      <c r="AQ12"/>
      <c r="AR12"/>
      <c r="AS12">
        <v>4</v>
      </c>
    </row>
    <row r="13" spans="1:45">
      <c r="A13" s="388"/>
      <c r="B13" s="389"/>
      <c r="C13" s="389"/>
      <c r="D13" s="389"/>
      <c r="E13" s="389"/>
      <c r="G13"/>
      <c r="H13"/>
      <c r="I13"/>
      <c r="J13" s="383" t="e">
        <f t="shared" si="5"/>
        <v>#N/A</v>
      </c>
      <c r="L13" s="383" t="str">
        <f t="shared" si="1"/>
        <v/>
      </c>
      <c r="M13" s="383">
        <f t="shared" si="8"/>
        <v>0</v>
      </c>
      <c r="N13" s="383">
        <f t="shared" si="0"/>
        <v>0</v>
      </c>
      <c r="O13" s="383" t="str">
        <f t="shared" si="9"/>
        <v>0</v>
      </c>
      <c r="P13" s="383" t="e">
        <f>VLOOKUP(M:M,在庫!B:L,11,0)</f>
        <v>#N/A</v>
      </c>
      <c r="Q13" s="391" t="e">
        <f t="shared" si="6"/>
        <v>#N/A</v>
      </c>
      <c r="R13" s="383">
        <f t="shared" si="7"/>
        <v>0</v>
      </c>
      <c r="U13" s="424"/>
      <c r="V13" s="424"/>
      <c r="W13" s="391" t="e">
        <f>VLOOKUP(M:M,価格調査1208BU!B:BA,51,0)</f>
        <v>#N/A</v>
      </c>
      <c r="X13" s="391" t="e">
        <f>VLOOKUP(M:M,価格調査1208BU!B:BA,52,0)</f>
        <v>#N/A</v>
      </c>
      <c r="Y13" s="386" t="e">
        <f t="shared" si="2"/>
        <v>#N/A</v>
      </c>
      <c r="Z13" s="386" t="e">
        <f>VLOOKUP(M:M,在庫!B:L,10,FALSE)</f>
        <v>#N/A</v>
      </c>
      <c r="AA13" s="383"/>
      <c r="AD13" s="381"/>
      <c r="AE13" s="195">
        <v>2155517130608</v>
      </c>
      <c r="AF13" s="224">
        <v>5605146</v>
      </c>
      <c r="AG13" s="195">
        <v>2155517</v>
      </c>
      <c r="AH13" s="195" t="s">
        <v>10657</v>
      </c>
      <c r="AI13" s="383">
        <f t="shared" si="3"/>
        <v>11</v>
      </c>
      <c r="AJ13" s="411">
        <f t="shared" si="4"/>
        <v>40</v>
      </c>
      <c r="AK13" s="195">
        <v>40</v>
      </c>
      <c r="AL13" s="383">
        <v>40</v>
      </c>
      <c r="AO13" s="410">
        <v>1458013151803</v>
      </c>
      <c r="AP13">
        <v>19</v>
      </c>
      <c r="AQ13"/>
      <c r="AR13"/>
      <c r="AS13">
        <v>19</v>
      </c>
    </row>
    <row r="14" spans="1:45">
      <c r="A14" s="388"/>
      <c r="B14" s="389"/>
      <c r="C14" s="389"/>
      <c r="D14" s="389"/>
      <c r="E14" s="389"/>
      <c r="G14"/>
      <c r="H14"/>
      <c r="I14"/>
      <c r="J14" s="383" t="e">
        <f t="shared" si="5"/>
        <v>#N/A</v>
      </c>
      <c r="M14" s="383">
        <f t="shared" si="8"/>
        <v>0</v>
      </c>
      <c r="N14" s="383">
        <f t="shared" si="0"/>
        <v>0</v>
      </c>
      <c r="O14" s="383" t="str">
        <f t="shared" si="9"/>
        <v>0</v>
      </c>
      <c r="P14" s="383" t="e">
        <f>VLOOKUP(M:M,在庫!B:L,11,0)</f>
        <v>#N/A</v>
      </c>
      <c r="Q14" s="391" t="e">
        <f t="shared" si="6"/>
        <v>#N/A</v>
      </c>
      <c r="R14" s="383">
        <f t="shared" si="7"/>
        <v>0</v>
      </c>
      <c r="U14" s="424"/>
      <c r="V14" s="424"/>
      <c r="W14" s="391" t="e">
        <f>VLOOKUP(M:M,価格調査1208BU!B:BA,51,0)</f>
        <v>#N/A</v>
      </c>
      <c r="X14" s="391" t="e">
        <f>VLOOKUP(M:M,価格調査1208BU!B:BA,52,0)</f>
        <v>#N/A</v>
      </c>
      <c r="Y14" s="386" t="e">
        <f t="shared" si="2"/>
        <v>#N/A</v>
      </c>
      <c r="Z14" s="386" t="e">
        <f>VLOOKUP(M:M,在庫!B:L,10,FALSE)</f>
        <v>#N/A</v>
      </c>
      <c r="AA14" s="383"/>
      <c r="AD14" s="381"/>
      <c r="AE14" s="195">
        <v>2156017130600</v>
      </c>
      <c r="AF14" s="224">
        <v>5605140</v>
      </c>
      <c r="AG14" s="195">
        <v>2156017</v>
      </c>
      <c r="AH14" s="195" t="s">
        <v>10658</v>
      </c>
      <c r="AI14" s="383">
        <f t="shared" si="3"/>
        <v>19</v>
      </c>
      <c r="AJ14" s="411">
        <f t="shared" si="4"/>
        <v>40</v>
      </c>
      <c r="AK14" s="195">
        <v>40</v>
      </c>
      <c r="AL14" s="383">
        <v>40</v>
      </c>
      <c r="AO14" s="410">
        <v>1458013231161</v>
      </c>
      <c r="AP14"/>
      <c r="AQ14">
        <v>52</v>
      </c>
      <c r="AR14"/>
      <c r="AS14">
        <v>52</v>
      </c>
    </row>
    <row r="15" spans="1:45">
      <c r="A15" s="388"/>
      <c r="B15" s="389"/>
      <c r="C15" s="389"/>
      <c r="D15" s="389"/>
      <c r="E15" s="389"/>
      <c r="G15"/>
      <c r="H15"/>
      <c r="I15"/>
      <c r="J15" s="383" t="e">
        <f t="shared" si="5"/>
        <v>#N/A</v>
      </c>
      <c r="M15" s="383">
        <f t="shared" si="8"/>
        <v>0</v>
      </c>
      <c r="N15" s="383">
        <f t="shared" si="0"/>
        <v>0</v>
      </c>
      <c r="O15" s="383" t="str">
        <f t="shared" si="9"/>
        <v>0</v>
      </c>
      <c r="P15" s="383" t="e">
        <f>VLOOKUP(M:M,在庫!B:L,11,0)</f>
        <v>#N/A</v>
      </c>
      <c r="Q15" s="391" t="e">
        <f t="shared" si="6"/>
        <v>#N/A</v>
      </c>
      <c r="R15" s="383">
        <f t="shared" si="7"/>
        <v>0</v>
      </c>
      <c r="U15" s="424"/>
      <c r="V15" s="424"/>
      <c r="W15" s="391" t="e">
        <f>VLOOKUP(M:M,価格調査1208BU!B:BA,51,0)</f>
        <v>#N/A</v>
      </c>
      <c r="X15" s="391" t="e">
        <f>VLOOKUP(M:M,価格調査1208BU!B:BA,52,0)</f>
        <v>#N/A</v>
      </c>
      <c r="Y15" s="386" t="e">
        <f t="shared" si="2"/>
        <v>#N/A</v>
      </c>
      <c r="Z15" s="386" t="e">
        <f>VLOOKUP(M:M,在庫!B:L,10,FALSE)</f>
        <v>#N/A</v>
      </c>
      <c r="AA15" s="383"/>
      <c r="AD15" s="381" t="s">
        <v>10645</v>
      </c>
      <c r="AE15" s="414">
        <v>1755515130603</v>
      </c>
      <c r="AF15" s="224">
        <v>5605112</v>
      </c>
      <c r="AG15" s="195">
        <v>1755515</v>
      </c>
      <c r="AH15" s="195" t="s">
        <v>10640</v>
      </c>
      <c r="AI15" s="383">
        <f t="shared" si="3"/>
        <v>0</v>
      </c>
      <c r="AJ15" s="411">
        <f t="shared" si="4"/>
        <v>20</v>
      </c>
      <c r="AK15" s="195">
        <v>20</v>
      </c>
      <c r="AL15" s="383">
        <v>20</v>
      </c>
      <c r="AO15" s="410">
        <v>1458013239013</v>
      </c>
      <c r="AP15"/>
      <c r="AQ15">
        <v>1</v>
      </c>
      <c r="AR15"/>
      <c r="AS15">
        <v>1</v>
      </c>
    </row>
    <row r="16" spans="1:45">
      <c r="A16" s="388"/>
      <c r="B16" s="389"/>
      <c r="C16" s="389"/>
      <c r="D16" s="389"/>
      <c r="E16" s="389"/>
      <c r="G16"/>
      <c r="H16"/>
      <c r="I16"/>
      <c r="J16" s="383" t="e">
        <f t="shared" si="5"/>
        <v>#N/A</v>
      </c>
      <c r="M16" s="383">
        <f t="shared" si="8"/>
        <v>0</v>
      </c>
      <c r="N16" s="383">
        <f t="shared" si="0"/>
        <v>0</v>
      </c>
      <c r="O16" s="383" t="str">
        <f t="shared" si="9"/>
        <v>0</v>
      </c>
      <c r="P16" s="383" t="e">
        <f>VLOOKUP(M:M,在庫!B:L,11,0)</f>
        <v>#N/A</v>
      </c>
      <c r="Q16" s="391" t="e">
        <f t="shared" si="6"/>
        <v>#N/A</v>
      </c>
      <c r="R16" s="383">
        <f t="shared" si="7"/>
        <v>0</v>
      </c>
      <c r="U16" s="424"/>
      <c r="V16" s="424"/>
      <c r="W16" s="391" t="e">
        <f>VLOOKUP(M:M,価格調査1208BU!B:BA,51,0)</f>
        <v>#N/A</v>
      </c>
      <c r="X16" s="391" t="e">
        <f>VLOOKUP(M:M,価格調査1208BU!B:BA,52,0)</f>
        <v>#N/A</v>
      </c>
      <c r="Y16" s="386" t="e">
        <f t="shared" si="2"/>
        <v>#N/A</v>
      </c>
      <c r="Z16" s="386" t="e">
        <f>VLOOKUP(M:M,在庫!B:L,10,FALSE)</f>
        <v>#N/A</v>
      </c>
      <c r="AA16" s="383"/>
      <c r="AD16" s="381"/>
      <c r="AE16" s="195">
        <v>2256017130607</v>
      </c>
      <c r="AF16" s="224">
        <v>5605142</v>
      </c>
      <c r="AG16" s="195">
        <v>2256017</v>
      </c>
      <c r="AH16" s="195" t="s">
        <v>10659</v>
      </c>
      <c r="AI16" s="383">
        <f t="shared" si="3"/>
        <v>12</v>
      </c>
      <c r="AJ16" s="411">
        <f t="shared" si="4"/>
        <v>32</v>
      </c>
      <c r="AK16" s="195">
        <v>40</v>
      </c>
      <c r="AL16" s="383">
        <v>40</v>
      </c>
      <c r="AO16" s="410">
        <v>1555514130075</v>
      </c>
      <c r="AP16">
        <v>11</v>
      </c>
      <c r="AQ16"/>
      <c r="AR16"/>
      <c r="AS16">
        <v>11</v>
      </c>
    </row>
    <row r="17" spans="1:45">
      <c r="A17" s="388"/>
      <c r="B17" s="389"/>
      <c r="C17" s="389"/>
      <c r="D17" s="389"/>
      <c r="E17" s="389"/>
      <c r="G17"/>
      <c r="H17"/>
      <c r="I17"/>
      <c r="J17" s="383" t="e">
        <f t="shared" si="5"/>
        <v>#N/A</v>
      </c>
      <c r="M17" s="383">
        <f t="shared" si="8"/>
        <v>0</v>
      </c>
      <c r="N17" s="383">
        <f t="shared" si="0"/>
        <v>0</v>
      </c>
      <c r="O17" s="383" t="str">
        <f t="shared" si="9"/>
        <v>0</v>
      </c>
      <c r="P17" s="383" t="e">
        <f>VLOOKUP(M:M,在庫!B:L,11,0)</f>
        <v>#N/A</v>
      </c>
      <c r="Q17" s="391" t="e">
        <f t="shared" si="6"/>
        <v>#N/A</v>
      </c>
      <c r="R17" s="383">
        <f t="shared" si="7"/>
        <v>0</v>
      </c>
      <c r="U17" s="424"/>
      <c r="V17" s="424"/>
      <c r="W17" s="391" t="e">
        <f>VLOOKUP(M:M,価格調査1208BU!B:BA,51,0)</f>
        <v>#N/A</v>
      </c>
      <c r="X17" s="391" t="e">
        <f>VLOOKUP(M:M,価格調査1208BU!B:BA,52,0)</f>
        <v>#N/A</v>
      </c>
      <c r="Y17" s="386" t="e">
        <f t="shared" si="2"/>
        <v>#N/A</v>
      </c>
      <c r="Z17" s="386" t="e">
        <f>VLOOKUP(M:M,在庫!B:L,10,FALSE)</f>
        <v>#N/A</v>
      </c>
      <c r="AA17" s="383"/>
      <c r="AD17" s="381" t="s">
        <v>10645</v>
      </c>
      <c r="AE17" s="414">
        <v>1856015130602</v>
      </c>
      <c r="AF17" s="224">
        <v>5605116</v>
      </c>
      <c r="AG17" s="195">
        <v>1856015</v>
      </c>
      <c r="AH17" s="195" t="s">
        <v>10641</v>
      </c>
      <c r="AI17" s="383">
        <f t="shared" si="3"/>
        <v>0</v>
      </c>
      <c r="AJ17" s="411">
        <f t="shared" si="4"/>
        <v>12</v>
      </c>
      <c r="AK17" s="195">
        <v>12</v>
      </c>
      <c r="AL17" s="383">
        <v>12</v>
      </c>
      <c r="AO17" s="410">
        <v>1556513094009</v>
      </c>
      <c r="AP17"/>
      <c r="AQ17">
        <v>157</v>
      </c>
      <c r="AR17"/>
      <c r="AS17">
        <v>157</v>
      </c>
    </row>
    <row r="18" spans="1:45">
      <c r="A18" s="388"/>
      <c r="B18" s="389"/>
      <c r="C18" s="389"/>
      <c r="D18" s="389"/>
      <c r="E18" s="389"/>
      <c r="G18"/>
      <c r="H18"/>
      <c r="I18"/>
      <c r="J18" s="383" t="e">
        <f t="shared" si="5"/>
        <v>#N/A</v>
      </c>
      <c r="M18" s="383">
        <f t="shared" si="8"/>
        <v>0</v>
      </c>
      <c r="N18" s="383">
        <f t="shared" si="0"/>
        <v>0</v>
      </c>
      <c r="O18" s="383" t="str">
        <f t="shared" si="9"/>
        <v>0</v>
      </c>
      <c r="P18" s="383" t="e">
        <f>VLOOKUP(M:M,在庫!B:L,11,0)</f>
        <v>#N/A</v>
      </c>
      <c r="Q18" s="391" t="e">
        <f t="shared" si="6"/>
        <v>#N/A</v>
      </c>
      <c r="R18" s="383">
        <f t="shared" si="7"/>
        <v>0</v>
      </c>
      <c r="U18" s="424"/>
      <c r="V18" s="424"/>
      <c r="W18" s="391" t="e">
        <f>VLOOKUP(M:M,価格調査1208BU!B:BA,51,0)</f>
        <v>#N/A</v>
      </c>
      <c r="X18" s="391" t="e">
        <f>VLOOKUP(M:M,価格調査1208BU!B:BA,52,0)</f>
        <v>#N/A</v>
      </c>
      <c r="Y18" s="386" t="e">
        <f t="shared" si="2"/>
        <v>#N/A</v>
      </c>
      <c r="Z18" s="386" t="e">
        <f>VLOOKUP(M:M,在庫!B:L,10,FALSE)</f>
        <v>#N/A</v>
      </c>
      <c r="AA18" s="383"/>
      <c r="AD18" s="381" t="s">
        <v>10645</v>
      </c>
      <c r="AE18" s="414">
        <v>2255519130603</v>
      </c>
      <c r="AF18" s="224">
        <v>5605166</v>
      </c>
      <c r="AG18" s="195">
        <v>2255519</v>
      </c>
      <c r="AH18" s="195" t="s">
        <v>10642</v>
      </c>
      <c r="AI18" s="383">
        <f t="shared" ref="AI18" si="10">IFERROR(VLOOKUP(AE:AE,AO:AQ,2,0),"")</f>
        <v>0</v>
      </c>
      <c r="AJ18" s="411">
        <f t="shared" ref="AJ18" si="11">IFERROR(VLOOKUP(AE:AE,AO:AQ,3,0),"")</f>
        <v>12</v>
      </c>
      <c r="AK18" s="195">
        <v>12</v>
      </c>
      <c r="AL18" s="383">
        <v>12</v>
      </c>
      <c r="AO18" s="410">
        <v>1556513130073</v>
      </c>
      <c r="AP18">
        <v>4</v>
      </c>
      <c r="AQ18"/>
      <c r="AR18"/>
      <c r="AS18">
        <v>4</v>
      </c>
    </row>
    <row r="19" spans="1:45">
      <c r="A19" s="388"/>
      <c r="B19" s="389"/>
      <c r="C19" s="389"/>
      <c r="D19" s="389"/>
      <c r="E19" s="389"/>
      <c r="G19"/>
      <c r="H19"/>
      <c r="I19"/>
      <c r="J19" s="383" t="e">
        <f t="shared" si="5"/>
        <v>#N/A</v>
      </c>
      <c r="M19" s="383">
        <f t="shared" si="8"/>
        <v>0</v>
      </c>
      <c r="N19" s="383">
        <f t="shared" si="0"/>
        <v>0</v>
      </c>
      <c r="O19" s="383" t="str">
        <f t="shared" si="9"/>
        <v>0</v>
      </c>
      <c r="P19" s="383" t="e">
        <f>VLOOKUP(M:M,在庫!B:L,11,0)</f>
        <v>#N/A</v>
      </c>
      <c r="Q19" s="391" t="e">
        <f t="shared" si="6"/>
        <v>#N/A</v>
      </c>
      <c r="R19" s="383">
        <f t="shared" si="7"/>
        <v>0</v>
      </c>
      <c r="U19" s="424"/>
      <c r="V19" s="424"/>
      <c r="W19" s="391" t="e">
        <f>VLOOKUP(M:M,価格調査1208BU!B:BA,51,0)</f>
        <v>#N/A</v>
      </c>
      <c r="X19" s="391" t="e">
        <f>VLOOKUP(M:M,価格調査1208BU!B:BA,52,0)</f>
        <v>#N/A</v>
      </c>
      <c r="Y19" s="386" t="e">
        <f t="shared" si="2"/>
        <v>#N/A</v>
      </c>
      <c r="Z19" s="386" t="e">
        <f>VLOOKUP(M:M,在庫!B:L,10,FALSE)</f>
        <v>#N/A</v>
      </c>
      <c r="AA19" s="383"/>
      <c r="AD19" s="381" t="s">
        <v>10645</v>
      </c>
      <c r="AE19" s="414">
        <v>2255517130605</v>
      </c>
      <c r="AF19" s="224">
        <v>5605148</v>
      </c>
      <c r="AG19" s="195">
        <v>2255517</v>
      </c>
      <c r="AH19" s="195" t="s">
        <v>10643</v>
      </c>
      <c r="AI19" s="383">
        <f t="shared" ref="AI19" si="12">IFERROR(VLOOKUP(AE:AE,AO:AQ,2,0),"")</f>
        <v>0</v>
      </c>
      <c r="AJ19" s="411">
        <f t="shared" ref="AJ19" si="13">IFERROR(VLOOKUP(AE:AE,AO:AQ,3,0),"")</f>
        <v>12</v>
      </c>
      <c r="AK19" s="195">
        <v>12</v>
      </c>
      <c r="AL19" s="383">
        <v>10</v>
      </c>
      <c r="AO19" s="410">
        <v>1556513130394</v>
      </c>
      <c r="AP19">
        <v>36</v>
      </c>
      <c r="AQ19"/>
      <c r="AR19"/>
      <c r="AS19">
        <v>36</v>
      </c>
    </row>
    <row r="20" spans="1:45">
      <c r="A20" s="388"/>
      <c r="B20" s="389"/>
      <c r="C20" s="389"/>
      <c r="D20" s="389"/>
      <c r="E20" s="389"/>
      <c r="G20"/>
      <c r="H20"/>
      <c r="I20"/>
      <c r="J20" s="383" t="e">
        <f t="shared" si="5"/>
        <v>#N/A</v>
      </c>
      <c r="M20" s="383">
        <f t="shared" si="8"/>
        <v>0</v>
      </c>
      <c r="N20" s="383">
        <f t="shared" si="0"/>
        <v>0</v>
      </c>
      <c r="O20" s="383" t="str">
        <f t="shared" si="9"/>
        <v>0</v>
      </c>
      <c r="P20" s="383" t="e">
        <f>VLOOKUP(M:M,在庫!B:L,11,0)</f>
        <v>#N/A</v>
      </c>
      <c r="Q20" s="391" t="e">
        <f t="shared" si="6"/>
        <v>#N/A</v>
      </c>
      <c r="R20" s="383">
        <f t="shared" si="7"/>
        <v>0</v>
      </c>
      <c r="U20" s="424"/>
      <c r="V20" s="424"/>
      <c r="W20" s="391" t="e">
        <f>VLOOKUP(M:M,価格調査1208BU!B:BA,51,0)</f>
        <v>#N/A</v>
      </c>
      <c r="X20" s="391" t="e">
        <f>VLOOKUP(M:M,価格調査1208BU!B:BA,52,0)</f>
        <v>#N/A</v>
      </c>
      <c r="Y20" s="386" t="e">
        <f t="shared" si="2"/>
        <v>#N/A</v>
      </c>
      <c r="Z20" s="386" t="e">
        <f>VLOOKUP(M:M,在庫!B:L,10,FALSE)</f>
        <v>#N/A</v>
      </c>
      <c r="AA20" s="383"/>
      <c r="AK20" s="195">
        <f>SUM(AK2:AK19)</f>
        <v>1056</v>
      </c>
      <c r="AL20" s="195">
        <f>SUM(AL2:AL19)</f>
        <v>1054</v>
      </c>
      <c r="AO20" s="410">
        <v>1556513151801</v>
      </c>
      <c r="AP20">
        <v>4</v>
      </c>
      <c r="AQ20"/>
      <c r="AR20"/>
      <c r="AS20">
        <v>4</v>
      </c>
    </row>
    <row r="21" spans="1:45">
      <c r="A21" s="388"/>
      <c r="B21" s="389"/>
      <c r="C21" s="389"/>
      <c r="D21" s="389"/>
      <c r="E21" s="389"/>
      <c r="G21"/>
      <c r="H21"/>
      <c r="I21"/>
      <c r="J21" s="383" t="e">
        <f t="shared" si="5"/>
        <v>#N/A</v>
      </c>
      <c r="M21" s="383">
        <f t="shared" si="8"/>
        <v>0</v>
      </c>
      <c r="N21" s="383">
        <f t="shared" si="0"/>
        <v>0</v>
      </c>
      <c r="O21" s="383" t="str">
        <f t="shared" si="9"/>
        <v>0</v>
      </c>
      <c r="P21" s="383" t="e">
        <f>VLOOKUP(M:M,在庫!B:L,11,0)</f>
        <v>#N/A</v>
      </c>
      <c r="Q21" s="391" t="e">
        <f t="shared" si="6"/>
        <v>#N/A</v>
      </c>
      <c r="R21" s="383">
        <f t="shared" si="7"/>
        <v>0</v>
      </c>
      <c r="U21" s="424"/>
      <c r="V21" s="424"/>
      <c r="W21" s="391" t="e">
        <f>VLOOKUP(M:M,価格調査1208BU!B:BA,51,0)</f>
        <v>#N/A</v>
      </c>
      <c r="X21" s="391" t="e">
        <f>VLOOKUP(M:M,価格調査1208BU!B:BA,52,0)</f>
        <v>#N/A</v>
      </c>
      <c r="Y21" s="386" t="e">
        <f t="shared" si="2"/>
        <v>#N/A</v>
      </c>
      <c r="Z21" s="386" t="e">
        <f>VLOOKUP(M:M,在庫!B:L,10,FALSE)</f>
        <v>#N/A</v>
      </c>
      <c r="AA21" s="383"/>
      <c r="AO21" s="410">
        <v>1556513231169</v>
      </c>
      <c r="AP21"/>
      <c r="AQ21">
        <v>7</v>
      </c>
      <c r="AR21"/>
      <c r="AS21">
        <v>7</v>
      </c>
    </row>
    <row r="22" spans="1:45">
      <c r="A22" s="388"/>
      <c r="B22" s="389"/>
      <c r="C22" s="389"/>
      <c r="D22" s="389"/>
      <c r="E22" s="389"/>
      <c r="G22"/>
      <c r="H22"/>
      <c r="I22"/>
      <c r="J22" s="383" t="e">
        <f t="shared" si="5"/>
        <v>#N/A</v>
      </c>
      <c r="M22" s="383">
        <f t="shared" si="8"/>
        <v>0</v>
      </c>
      <c r="N22" s="383">
        <f t="shared" si="0"/>
        <v>0</v>
      </c>
      <c r="O22" s="383" t="str">
        <f t="shared" si="9"/>
        <v>0</v>
      </c>
      <c r="P22" s="383" t="e">
        <f>VLOOKUP(M:M,在庫!B:L,11,0)</f>
        <v>#N/A</v>
      </c>
      <c r="Q22" s="391" t="e">
        <f t="shared" si="6"/>
        <v>#N/A</v>
      </c>
      <c r="R22" s="383">
        <f t="shared" si="7"/>
        <v>0</v>
      </c>
      <c r="U22" s="424"/>
      <c r="V22" s="424"/>
      <c r="W22" s="391" t="e">
        <f>VLOOKUP(M:M,価格調査1208BU!B:BA,51,0)</f>
        <v>#N/A</v>
      </c>
      <c r="X22" s="391" t="e">
        <f>VLOOKUP(M:M,価格調査1208BU!B:BA,52,0)</f>
        <v>#N/A</v>
      </c>
      <c r="Y22" s="386" t="e">
        <f t="shared" si="2"/>
        <v>#N/A</v>
      </c>
      <c r="Z22" s="386" t="e">
        <f>VLOOKUP(M:M,在庫!B:L,10,FALSE)</f>
        <v>#N/A</v>
      </c>
      <c r="AA22" s="383"/>
      <c r="AO22" s="410">
        <v>1556514093889</v>
      </c>
      <c r="AP22"/>
      <c r="AQ22">
        <v>377</v>
      </c>
      <c r="AR22"/>
      <c r="AS22">
        <v>377</v>
      </c>
    </row>
    <row r="23" spans="1:45">
      <c r="A23" s="388"/>
      <c r="G23"/>
      <c r="H23"/>
      <c r="I23"/>
      <c r="J23" s="383" t="e">
        <f t="shared" si="5"/>
        <v>#N/A</v>
      </c>
      <c r="M23" s="383">
        <f t="shared" si="8"/>
        <v>0</v>
      </c>
      <c r="N23" s="383">
        <f t="shared" si="0"/>
        <v>0</v>
      </c>
      <c r="O23" s="383" t="str">
        <f t="shared" si="9"/>
        <v>0</v>
      </c>
      <c r="P23" s="383" t="e">
        <f>VLOOKUP(M:M,在庫!B:L,11,0)</f>
        <v>#N/A</v>
      </c>
      <c r="Q23" s="391" t="e">
        <f t="shared" si="6"/>
        <v>#N/A</v>
      </c>
      <c r="R23" s="383">
        <f t="shared" si="7"/>
        <v>0</v>
      </c>
      <c r="U23" s="424"/>
      <c r="V23" s="424"/>
      <c r="W23" s="391" t="e">
        <f>VLOOKUP(M:M,価格調査1208BU!B:BA,51,0)</f>
        <v>#N/A</v>
      </c>
      <c r="X23" s="391" t="e">
        <f>VLOOKUP(M:M,価格調査1208BU!B:BA,52,0)</f>
        <v>#N/A</v>
      </c>
      <c r="Y23" s="386" t="e">
        <f t="shared" si="2"/>
        <v>#N/A</v>
      </c>
      <c r="Z23" s="386" t="e">
        <f>VLOOKUP(M:M,在庫!B:L,10,FALSE)</f>
        <v>#N/A</v>
      </c>
      <c r="AA23" s="383"/>
      <c r="AO23" s="410">
        <v>1556514119190</v>
      </c>
      <c r="AP23"/>
      <c r="AQ23">
        <v>16</v>
      </c>
      <c r="AR23"/>
      <c r="AS23">
        <v>16</v>
      </c>
    </row>
    <row r="24" spans="1:45">
      <c r="A24" s="388"/>
      <c r="G24"/>
      <c r="H24"/>
      <c r="I24"/>
      <c r="J24" s="383" t="e">
        <f t="shared" si="5"/>
        <v>#N/A</v>
      </c>
      <c r="M24" s="383">
        <f t="shared" si="8"/>
        <v>0</v>
      </c>
      <c r="N24" s="383">
        <f t="shared" si="0"/>
        <v>0</v>
      </c>
      <c r="O24" s="383" t="str">
        <f t="shared" si="9"/>
        <v>0</v>
      </c>
      <c r="P24" s="383" t="e">
        <f>VLOOKUP(M:M,在庫!B:L,11,0)</f>
        <v>#N/A</v>
      </c>
      <c r="Q24" s="391" t="e">
        <f t="shared" si="6"/>
        <v>#N/A</v>
      </c>
      <c r="R24" s="383">
        <f t="shared" si="7"/>
        <v>0</v>
      </c>
      <c r="U24" s="424"/>
      <c r="V24" s="424"/>
      <c r="W24" s="391" t="e">
        <f>VLOOKUP(M:M,価格調査1208BU!B:BA,51,0)</f>
        <v>#N/A</v>
      </c>
      <c r="X24" s="391" t="e">
        <f>VLOOKUP(M:M,価格調査1208BU!B:BA,52,0)</f>
        <v>#N/A</v>
      </c>
      <c r="Y24" s="386" t="e">
        <f t="shared" si="2"/>
        <v>#N/A</v>
      </c>
      <c r="Z24" s="386" t="e">
        <f>VLOOKUP(M:M,在庫!B:L,10,FALSE)</f>
        <v>#N/A</v>
      </c>
      <c r="AA24" s="383"/>
      <c r="AO24" s="410">
        <v>1556514130072</v>
      </c>
      <c r="AP24">
        <v>8</v>
      </c>
      <c r="AQ24"/>
      <c r="AR24"/>
      <c r="AS24">
        <v>8</v>
      </c>
    </row>
    <row r="25" spans="1:45">
      <c r="A25" s="388"/>
      <c r="G25"/>
      <c r="H25"/>
      <c r="I25"/>
      <c r="J25" s="383" t="e">
        <f t="shared" si="5"/>
        <v>#N/A</v>
      </c>
      <c r="M25" s="383">
        <f t="shared" si="8"/>
        <v>0</v>
      </c>
      <c r="N25" s="383">
        <f t="shared" si="0"/>
        <v>0</v>
      </c>
      <c r="O25" s="383" t="str">
        <f t="shared" si="9"/>
        <v>0</v>
      </c>
      <c r="P25" s="383" t="e">
        <f>VLOOKUP(M:M,在庫!B:L,11,0)</f>
        <v>#N/A</v>
      </c>
      <c r="Q25" s="391" t="e">
        <f t="shared" si="6"/>
        <v>#N/A</v>
      </c>
      <c r="R25" s="383">
        <f t="shared" si="7"/>
        <v>0</v>
      </c>
      <c r="U25" s="424"/>
      <c r="V25" s="424"/>
      <c r="W25" s="391" t="e">
        <f>VLOOKUP(M:M,価格調査1208BU!B:BA,51,0)</f>
        <v>#N/A</v>
      </c>
      <c r="X25" s="391" t="e">
        <f>VLOOKUP(M:M,価格調査1208BU!B:BA,52,0)</f>
        <v>#N/A</v>
      </c>
      <c r="Y25" s="386" t="e">
        <f t="shared" si="2"/>
        <v>#N/A</v>
      </c>
      <c r="Z25" s="386" t="e">
        <f>VLOOKUP(M:M,在庫!B:L,10,FALSE)</f>
        <v>#N/A</v>
      </c>
      <c r="AA25" s="383"/>
      <c r="AO25" s="410">
        <v>1556514130454</v>
      </c>
      <c r="AP25">
        <v>91</v>
      </c>
      <c r="AQ25"/>
      <c r="AR25"/>
      <c r="AS25">
        <v>91</v>
      </c>
    </row>
    <row r="26" spans="1:45">
      <c r="A26" s="388"/>
      <c r="G26"/>
      <c r="H26"/>
      <c r="I26"/>
      <c r="J26" s="383" t="e">
        <f t="shared" si="5"/>
        <v>#N/A</v>
      </c>
      <c r="M26" s="383">
        <f t="shared" si="8"/>
        <v>0</v>
      </c>
      <c r="N26" s="383">
        <f t="shared" si="0"/>
        <v>0</v>
      </c>
      <c r="O26" s="383" t="str">
        <f t="shared" si="9"/>
        <v>0</v>
      </c>
      <c r="P26" s="383" t="e">
        <f>VLOOKUP(M:M,在庫!B:L,11,0)</f>
        <v>#N/A</v>
      </c>
      <c r="Q26" s="391" t="e">
        <f t="shared" si="6"/>
        <v>#N/A</v>
      </c>
      <c r="R26" s="383">
        <f t="shared" si="7"/>
        <v>0</v>
      </c>
      <c r="U26" s="424"/>
      <c r="V26" s="424"/>
      <c r="W26" s="391" t="e">
        <f>VLOOKUP(M:M,価格調査1208BU!B:BA,51,0)</f>
        <v>#N/A</v>
      </c>
      <c r="X26" s="391" t="e">
        <f>VLOOKUP(M:M,価格調査1208BU!B:BA,52,0)</f>
        <v>#N/A</v>
      </c>
      <c r="Y26" s="386" t="e">
        <f t="shared" si="2"/>
        <v>#N/A</v>
      </c>
      <c r="Z26" s="386" t="e">
        <f>VLOOKUP(M:M,在庫!B:L,10,FALSE)</f>
        <v>#N/A</v>
      </c>
      <c r="AA26" s="383"/>
      <c r="AO26" s="410">
        <v>1556514206555</v>
      </c>
      <c r="AP26"/>
      <c r="AQ26">
        <v>8</v>
      </c>
      <c r="AR26"/>
      <c r="AS26">
        <v>8</v>
      </c>
    </row>
    <row r="27" spans="1:45">
      <c r="A27" s="388"/>
      <c r="G27"/>
      <c r="H27"/>
      <c r="I27"/>
      <c r="J27" s="383" t="e">
        <f t="shared" si="5"/>
        <v>#N/A</v>
      </c>
      <c r="M27" s="383">
        <f t="shared" si="8"/>
        <v>0</v>
      </c>
      <c r="N27" s="383">
        <f t="shared" si="0"/>
        <v>0</v>
      </c>
      <c r="O27" s="383" t="str">
        <f t="shared" si="9"/>
        <v>0</v>
      </c>
      <c r="P27" s="383" t="e">
        <f>VLOOKUP(M:M,在庫!B:L,11,0)</f>
        <v>#N/A</v>
      </c>
      <c r="Q27" s="391" t="e">
        <f t="shared" si="6"/>
        <v>#N/A</v>
      </c>
      <c r="R27" s="383">
        <f t="shared" si="7"/>
        <v>0</v>
      </c>
      <c r="U27" s="424"/>
      <c r="V27" s="424"/>
      <c r="W27" s="391" t="e">
        <f>VLOOKUP(M:M,価格調査1208BU!B:BA,51,0)</f>
        <v>#N/A</v>
      </c>
      <c r="X27" s="391" t="e">
        <f>VLOOKUP(M:M,価格調査1208BU!B:BA,52,0)</f>
        <v>#N/A</v>
      </c>
      <c r="Y27" s="386" t="e">
        <f t="shared" si="2"/>
        <v>#N/A</v>
      </c>
      <c r="Z27" s="386" t="e">
        <f>VLOOKUP(M:M,在庫!B:L,10,FALSE)</f>
        <v>#N/A</v>
      </c>
      <c r="AA27" s="383"/>
      <c r="AO27" s="410">
        <v>1556514208726</v>
      </c>
      <c r="AP27"/>
      <c r="AQ27">
        <v>349</v>
      </c>
      <c r="AR27"/>
      <c r="AS27">
        <v>349</v>
      </c>
    </row>
    <row r="28" spans="1:45">
      <c r="A28" s="388"/>
      <c r="G28"/>
      <c r="H28"/>
      <c r="I28"/>
      <c r="J28" s="383" t="e">
        <f t="shared" si="5"/>
        <v>#N/A</v>
      </c>
      <c r="M28" s="383">
        <f t="shared" si="8"/>
        <v>0</v>
      </c>
      <c r="N28" s="383">
        <f t="shared" si="0"/>
        <v>0</v>
      </c>
      <c r="O28" s="383" t="str">
        <f t="shared" si="9"/>
        <v>0</v>
      </c>
      <c r="P28" s="383" t="e">
        <f>VLOOKUP(M:M,在庫!B:L,11,0)</f>
        <v>#N/A</v>
      </c>
      <c r="Q28" s="391" t="e">
        <f t="shared" si="6"/>
        <v>#N/A</v>
      </c>
      <c r="R28" s="383">
        <f t="shared" si="7"/>
        <v>0</v>
      </c>
      <c r="U28" s="424"/>
      <c r="V28" s="424"/>
      <c r="W28" s="391" t="e">
        <f>VLOOKUP(M:M,価格調査1208BU!B:BA,51,0)</f>
        <v>#N/A</v>
      </c>
      <c r="X28" s="391" t="e">
        <f>VLOOKUP(M:M,価格調査1208BU!B:BA,52,0)</f>
        <v>#N/A</v>
      </c>
      <c r="Y28" s="386" t="e">
        <f t="shared" si="2"/>
        <v>#N/A</v>
      </c>
      <c r="Z28" s="386" t="e">
        <f>VLOOKUP(M:M,在庫!B:L,10,FALSE)</f>
        <v>#N/A</v>
      </c>
      <c r="AA28" s="383"/>
      <c r="AO28" s="410">
        <v>1556514209921</v>
      </c>
      <c r="AP28"/>
      <c r="AQ28">
        <v>179</v>
      </c>
      <c r="AR28"/>
      <c r="AS28">
        <v>179</v>
      </c>
    </row>
    <row r="29" spans="1:45">
      <c r="A29" s="388"/>
      <c r="G29"/>
      <c r="H29"/>
      <c r="I29"/>
      <c r="J29" s="383" t="e">
        <f t="shared" si="5"/>
        <v>#N/A</v>
      </c>
      <c r="M29" s="383">
        <f t="shared" si="8"/>
        <v>0</v>
      </c>
      <c r="N29" s="383">
        <f t="shared" si="0"/>
        <v>0</v>
      </c>
      <c r="O29" s="383" t="str">
        <f t="shared" si="9"/>
        <v>0</v>
      </c>
      <c r="P29" s="383" t="e">
        <f>VLOOKUP(M:M,在庫!B:L,11,0)</f>
        <v>#N/A</v>
      </c>
      <c r="Q29" s="391" t="e">
        <f t="shared" si="6"/>
        <v>#N/A</v>
      </c>
      <c r="R29" s="383">
        <f t="shared" si="7"/>
        <v>0</v>
      </c>
      <c r="U29" s="424"/>
      <c r="V29" s="424"/>
      <c r="W29" s="391" t="e">
        <f>VLOOKUP(M:M,価格調査1208BU!B:BA,51,0)</f>
        <v>#N/A</v>
      </c>
      <c r="X29" s="391" t="e">
        <f>VLOOKUP(M:M,価格調査1208BU!B:BA,52,0)</f>
        <v>#N/A</v>
      </c>
      <c r="Y29" s="386" t="e">
        <f t="shared" si="2"/>
        <v>#N/A</v>
      </c>
      <c r="Z29" s="386" t="e">
        <f>VLOOKUP(M:M,在庫!B:L,10,FALSE)</f>
        <v>#N/A</v>
      </c>
      <c r="AA29" s="383"/>
      <c r="AO29" s="410">
        <v>1556514231205</v>
      </c>
      <c r="AP29"/>
      <c r="AQ29">
        <v>169</v>
      </c>
      <c r="AR29"/>
      <c r="AS29">
        <v>169</v>
      </c>
    </row>
    <row r="30" spans="1:45">
      <c r="A30" s="388"/>
      <c r="G30"/>
      <c r="H30"/>
      <c r="I30"/>
      <c r="J30" s="383" t="e">
        <f t="shared" si="5"/>
        <v>#N/A</v>
      </c>
      <c r="M30" s="383">
        <f t="shared" si="8"/>
        <v>0</v>
      </c>
      <c r="N30" s="383">
        <f t="shared" si="0"/>
        <v>0</v>
      </c>
      <c r="O30" s="383" t="str">
        <f t="shared" si="9"/>
        <v>0</v>
      </c>
      <c r="P30" s="383" t="e">
        <f>VLOOKUP(M:M,在庫!B:L,11,0)</f>
        <v>#N/A</v>
      </c>
      <c r="Q30" s="391" t="e">
        <f t="shared" si="6"/>
        <v>#N/A</v>
      </c>
      <c r="R30" s="383">
        <f t="shared" si="7"/>
        <v>0</v>
      </c>
      <c r="U30" s="424"/>
      <c r="V30" s="424"/>
      <c r="W30" s="391" t="e">
        <f>VLOOKUP(M:M,価格調査1208BU!B:BA,51,0)</f>
        <v>#N/A</v>
      </c>
      <c r="X30" s="391" t="e">
        <f>VLOOKUP(M:M,価格調査1208BU!B:BA,52,0)</f>
        <v>#N/A</v>
      </c>
      <c r="Y30" s="386" t="e">
        <f t="shared" si="2"/>
        <v>#N/A</v>
      </c>
      <c r="Z30" s="386" t="e">
        <f>VLOOKUP(M:M,在庫!B:L,10,FALSE)</f>
        <v>#N/A</v>
      </c>
      <c r="AA30" s="383"/>
      <c r="AO30" s="410">
        <v>1556514327021</v>
      </c>
      <c r="AP30"/>
      <c r="AQ30">
        <v>18</v>
      </c>
      <c r="AR30"/>
      <c r="AS30">
        <v>18</v>
      </c>
    </row>
    <row r="31" spans="1:45">
      <c r="A31" s="388"/>
      <c r="G31"/>
      <c r="H31"/>
      <c r="I31"/>
      <c r="J31" s="383" t="e">
        <f t="shared" si="5"/>
        <v>#N/A</v>
      </c>
      <c r="M31" s="383">
        <f t="shared" si="8"/>
        <v>0</v>
      </c>
      <c r="N31" s="383">
        <f t="shared" si="0"/>
        <v>0</v>
      </c>
      <c r="O31" s="383" t="str">
        <f t="shared" si="9"/>
        <v>0</v>
      </c>
      <c r="P31" s="383" t="e">
        <f>VLOOKUP(M:M,在庫!B:L,11,0)</f>
        <v>#N/A</v>
      </c>
      <c r="Q31" s="391" t="e">
        <f t="shared" si="6"/>
        <v>#N/A</v>
      </c>
      <c r="R31" s="383">
        <f t="shared" si="7"/>
        <v>0</v>
      </c>
      <c r="U31" s="424"/>
      <c r="V31" s="424"/>
      <c r="W31" s="391" t="e">
        <f>VLOOKUP(M:M,価格調査1208BU!B:BA,51,0)</f>
        <v>#N/A</v>
      </c>
      <c r="X31" s="391" t="e">
        <f>VLOOKUP(M:M,価格調査1208BU!B:BA,52,0)</f>
        <v>#N/A</v>
      </c>
      <c r="Y31" s="386" t="e">
        <f t="shared" si="2"/>
        <v>#N/A</v>
      </c>
      <c r="Z31" s="386" t="e">
        <f>VLOOKUP(M:M,在庫!B:L,10,FALSE)</f>
        <v>#N/A</v>
      </c>
      <c r="AA31" s="383"/>
      <c r="AO31" s="410">
        <v>1557013093882</v>
      </c>
      <c r="AP31"/>
      <c r="AQ31">
        <v>12</v>
      </c>
      <c r="AR31"/>
      <c r="AS31">
        <v>12</v>
      </c>
    </row>
    <row r="32" spans="1:45">
      <c r="A32" s="388"/>
      <c r="G32"/>
      <c r="H32"/>
      <c r="I32"/>
      <c r="J32" s="383" t="e">
        <f t="shared" si="5"/>
        <v>#N/A</v>
      </c>
      <c r="M32" s="383">
        <f t="shared" si="8"/>
        <v>0</v>
      </c>
      <c r="N32" s="383">
        <f t="shared" si="0"/>
        <v>0</v>
      </c>
      <c r="O32" s="383" t="str">
        <f t="shared" si="9"/>
        <v>0</v>
      </c>
      <c r="P32" s="383" t="e">
        <f>VLOOKUP(M:M,在庫!B:L,11,0)</f>
        <v>#N/A</v>
      </c>
      <c r="Q32" s="391" t="e">
        <f t="shared" si="6"/>
        <v>#N/A</v>
      </c>
      <c r="R32" s="383">
        <f t="shared" si="7"/>
        <v>0</v>
      </c>
      <c r="U32" s="424"/>
      <c r="V32" s="424"/>
      <c r="W32" s="391" t="e">
        <f>VLOOKUP(M:M,価格調査1208BU!B:BA,51,0)</f>
        <v>#N/A</v>
      </c>
      <c r="X32" s="391" t="e">
        <f>VLOOKUP(M:M,価格調査1208BU!B:BA,52,0)</f>
        <v>#N/A</v>
      </c>
      <c r="Y32" s="386" t="e">
        <f t="shared" si="2"/>
        <v>#N/A</v>
      </c>
      <c r="Z32" s="386" t="e">
        <f>VLOOKUP(M:M,在庫!B:L,10,FALSE)</f>
        <v>#N/A</v>
      </c>
      <c r="AA32" s="383"/>
      <c r="AO32" s="410">
        <v>1557013094001</v>
      </c>
      <c r="AP32"/>
      <c r="AQ32">
        <v>390</v>
      </c>
      <c r="AR32"/>
      <c r="AS32">
        <v>390</v>
      </c>
    </row>
    <row r="33" spans="1:45">
      <c r="A33" s="388"/>
      <c r="G33"/>
      <c r="H33"/>
      <c r="I33"/>
      <c r="J33" s="383" t="e">
        <f t="shared" si="5"/>
        <v>#N/A</v>
      </c>
      <c r="M33" s="383">
        <f t="shared" si="8"/>
        <v>0</v>
      </c>
      <c r="N33" s="383">
        <f t="shared" si="0"/>
        <v>0</v>
      </c>
      <c r="O33" s="383" t="str">
        <f t="shared" si="9"/>
        <v>0</v>
      </c>
      <c r="P33" s="383" t="e">
        <f>VLOOKUP(M:M,在庫!B:L,11,0)</f>
        <v>#N/A</v>
      </c>
      <c r="Q33" s="391" t="e">
        <f t="shared" si="6"/>
        <v>#N/A</v>
      </c>
      <c r="R33" s="383">
        <f t="shared" si="7"/>
        <v>0</v>
      </c>
      <c r="U33" s="424"/>
      <c r="V33" s="424"/>
      <c r="W33" s="391" t="e">
        <f>VLOOKUP(M:M,価格調査1208BU!B:BA,51,0)</f>
        <v>#N/A</v>
      </c>
      <c r="X33" s="391" t="e">
        <f>VLOOKUP(M:M,価格調査1208BU!B:BA,52,0)</f>
        <v>#N/A</v>
      </c>
      <c r="Y33" s="386" t="e">
        <f t="shared" si="2"/>
        <v>#N/A</v>
      </c>
      <c r="Z33" s="386" t="e">
        <f>VLOOKUP(M:M,在庫!B:L,10,FALSE)</f>
        <v>#N/A</v>
      </c>
      <c r="AA33" s="383"/>
      <c r="AO33" s="410">
        <v>1557013130075</v>
      </c>
      <c r="AP33">
        <v>28</v>
      </c>
      <c r="AQ33"/>
      <c r="AR33"/>
      <c r="AS33">
        <v>28</v>
      </c>
    </row>
    <row r="34" spans="1:45">
      <c r="A34" s="388"/>
      <c r="G34"/>
      <c r="H34"/>
      <c r="I34"/>
      <c r="J34" s="383" t="e">
        <f t="shared" si="5"/>
        <v>#N/A</v>
      </c>
      <c r="M34" s="383">
        <f t="shared" si="8"/>
        <v>0</v>
      </c>
      <c r="N34" s="383">
        <f t="shared" si="0"/>
        <v>0</v>
      </c>
      <c r="O34" s="383" t="str">
        <f t="shared" si="9"/>
        <v>0</v>
      </c>
      <c r="P34" s="383" t="e">
        <f>VLOOKUP(M:M,在庫!B:L,11,0)</f>
        <v>#N/A</v>
      </c>
      <c r="Q34" s="391" t="e">
        <f t="shared" si="6"/>
        <v>#N/A</v>
      </c>
      <c r="R34" s="383">
        <f t="shared" si="7"/>
        <v>0</v>
      </c>
      <c r="U34" s="424"/>
      <c r="V34" s="424"/>
      <c r="W34" s="391" t="e">
        <f>VLOOKUP(M:M,価格調査1208BU!B:BA,51,0)</f>
        <v>#N/A</v>
      </c>
      <c r="X34" s="391" t="e">
        <f>VLOOKUP(M:M,価格調査1208BU!B:BA,52,0)</f>
        <v>#N/A</v>
      </c>
      <c r="Y34" s="386" t="e">
        <f t="shared" si="2"/>
        <v>#N/A</v>
      </c>
      <c r="Z34" s="386" t="e">
        <f>VLOOKUP(M:M,在庫!B:L,10,FALSE)</f>
        <v>#N/A</v>
      </c>
      <c r="AA34" s="383"/>
      <c r="AO34" s="410">
        <v>1557013231208</v>
      </c>
      <c r="AP34"/>
      <c r="AQ34">
        <v>166</v>
      </c>
      <c r="AR34"/>
      <c r="AS34">
        <v>166</v>
      </c>
    </row>
    <row r="35" spans="1:45">
      <c r="A35" s="388"/>
      <c r="G35"/>
      <c r="H35"/>
      <c r="I35"/>
      <c r="J35" s="383" t="e">
        <f t="shared" si="5"/>
        <v>#N/A</v>
      </c>
      <c r="M35" s="383">
        <f t="shared" si="8"/>
        <v>0</v>
      </c>
      <c r="N35" s="383">
        <f t="shared" si="0"/>
        <v>0</v>
      </c>
      <c r="O35" s="383" t="str">
        <f t="shared" si="9"/>
        <v>0</v>
      </c>
      <c r="P35" s="383" t="e">
        <f>VLOOKUP(M:M,在庫!B:L,11,0)</f>
        <v>#N/A</v>
      </c>
      <c r="Q35" s="391" t="e">
        <f t="shared" si="6"/>
        <v>#N/A</v>
      </c>
      <c r="R35" s="383">
        <f t="shared" si="7"/>
        <v>0</v>
      </c>
      <c r="U35" s="424"/>
      <c r="V35" s="424"/>
      <c r="W35" s="391" t="e">
        <f>VLOOKUP(M:M,価格調査1208BU!B:BA,51,0)</f>
        <v>#N/A</v>
      </c>
      <c r="X35" s="391" t="e">
        <f>VLOOKUP(M:M,価格調査1208BU!B:BA,52,0)</f>
        <v>#N/A</v>
      </c>
      <c r="Y35" s="386" t="e">
        <f t="shared" si="2"/>
        <v>#N/A</v>
      </c>
      <c r="Z35" s="386" t="e">
        <f>VLOOKUP(M:M,在庫!B:L,10,FALSE)</f>
        <v>#N/A</v>
      </c>
      <c r="AA35" s="383"/>
      <c r="AO35" s="410">
        <v>1558013094008</v>
      </c>
      <c r="AP35"/>
      <c r="AQ35">
        <v>1</v>
      </c>
      <c r="AR35"/>
      <c r="AS35">
        <v>1</v>
      </c>
    </row>
    <row r="36" spans="1:45">
      <c r="A36" s="388"/>
      <c r="G36"/>
      <c r="H36"/>
      <c r="I36"/>
      <c r="J36" s="383" t="e">
        <f t="shared" si="5"/>
        <v>#N/A</v>
      </c>
      <c r="M36" s="383">
        <f t="shared" si="8"/>
        <v>0</v>
      </c>
      <c r="N36" s="383">
        <f t="shared" si="0"/>
        <v>0</v>
      </c>
      <c r="O36" s="383" t="str">
        <f t="shared" si="9"/>
        <v>0</v>
      </c>
      <c r="P36" s="383" t="e">
        <f>VLOOKUP(M:M,在庫!B:L,11,0)</f>
        <v>#N/A</v>
      </c>
      <c r="Q36" s="391" t="e">
        <f t="shared" si="6"/>
        <v>#N/A</v>
      </c>
      <c r="R36" s="383">
        <f t="shared" si="7"/>
        <v>0</v>
      </c>
      <c r="U36" s="424"/>
      <c r="V36" s="424"/>
      <c r="W36" s="391" t="e">
        <f>VLOOKUP(M:M,価格調査1208BU!B:BA,51,0)</f>
        <v>#N/A</v>
      </c>
      <c r="X36" s="391" t="e">
        <f>VLOOKUP(M:M,価格調査1208BU!B:BA,52,0)</f>
        <v>#N/A</v>
      </c>
      <c r="Y36" s="386" t="e">
        <f t="shared" si="2"/>
        <v>#N/A</v>
      </c>
      <c r="Z36" s="386" t="e">
        <f>VLOOKUP(M:M,在庫!B:L,10,FALSE)</f>
        <v>#N/A</v>
      </c>
      <c r="AA36" s="383"/>
      <c r="AO36" s="410">
        <v>1558013130072</v>
      </c>
      <c r="AP36">
        <v>16</v>
      </c>
      <c r="AQ36"/>
      <c r="AR36"/>
      <c r="AS36">
        <v>16</v>
      </c>
    </row>
    <row r="37" spans="1:45">
      <c r="A37" s="388"/>
      <c r="G37"/>
      <c r="H37"/>
      <c r="I37"/>
      <c r="J37" s="383" t="e">
        <f t="shared" si="5"/>
        <v>#N/A</v>
      </c>
      <c r="M37" s="383">
        <f t="shared" si="8"/>
        <v>0</v>
      </c>
      <c r="N37" s="383">
        <f t="shared" si="0"/>
        <v>0</v>
      </c>
      <c r="O37" s="383" t="str">
        <f t="shared" si="9"/>
        <v>0</v>
      </c>
      <c r="P37" s="383" t="e">
        <f>VLOOKUP(M:M,在庫!B:L,11,0)</f>
        <v>#N/A</v>
      </c>
      <c r="Q37" s="391" t="e">
        <f t="shared" si="6"/>
        <v>#N/A</v>
      </c>
      <c r="R37" s="383">
        <f t="shared" si="7"/>
        <v>0</v>
      </c>
      <c r="U37" s="424"/>
      <c r="V37" s="424"/>
      <c r="W37" s="391" t="e">
        <f>VLOOKUP(M:M,価格調査1208BU!B:BA,51,0)</f>
        <v>#N/A</v>
      </c>
      <c r="X37" s="391" t="e">
        <f>VLOOKUP(M:M,価格調査1208BU!B:BA,52,0)</f>
        <v>#N/A</v>
      </c>
      <c r="Y37" s="386" t="e">
        <f t="shared" si="2"/>
        <v>#N/A</v>
      </c>
      <c r="Z37" s="386" t="e">
        <f>VLOOKUP(M:M,在庫!B:L,10,FALSE)</f>
        <v>#N/A</v>
      </c>
      <c r="AA37" s="383"/>
      <c r="AO37" s="410">
        <v>1558013130393</v>
      </c>
      <c r="AP37">
        <v>58</v>
      </c>
      <c r="AQ37"/>
      <c r="AR37"/>
      <c r="AS37">
        <v>58</v>
      </c>
    </row>
    <row r="38" spans="1:45">
      <c r="A38" s="388"/>
      <c r="G38"/>
      <c r="H38"/>
      <c r="I38"/>
      <c r="J38" s="383" t="e">
        <f t="shared" si="5"/>
        <v>#N/A</v>
      </c>
      <c r="M38" s="383">
        <f t="shared" si="8"/>
        <v>0</v>
      </c>
      <c r="N38" s="383">
        <f t="shared" si="0"/>
        <v>0</v>
      </c>
      <c r="O38" s="383" t="str">
        <f t="shared" si="9"/>
        <v>0</v>
      </c>
      <c r="P38" s="383" t="e">
        <f>VLOOKUP(M:M,在庫!B:L,11,0)</f>
        <v>#N/A</v>
      </c>
      <c r="Q38" s="391" t="e">
        <f t="shared" si="6"/>
        <v>#N/A</v>
      </c>
      <c r="R38" s="383">
        <f t="shared" si="7"/>
        <v>0</v>
      </c>
      <c r="U38" s="424"/>
      <c r="V38" s="424"/>
      <c r="W38" s="391" t="e">
        <f>VLOOKUP(M:M,価格調査1208BU!B:BA,51,0)</f>
        <v>#N/A</v>
      </c>
      <c r="X38" s="391" t="e">
        <f>VLOOKUP(M:M,価格調査1208BU!B:BA,52,0)</f>
        <v>#N/A</v>
      </c>
      <c r="Y38" s="386" t="e">
        <f t="shared" si="2"/>
        <v>#N/A</v>
      </c>
      <c r="Z38" s="386" t="e">
        <f>VLOOKUP(M:M,在庫!B:L,10,FALSE)</f>
        <v>#N/A</v>
      </c>
      <c r="AA38" s="383"/>
      <c r="AO38" s="410">
        <v>1653517093882</v>
      </c>
      <c r="AP38"/>
      <c r="AQ38">
        <v>27</v>
      </c>
      <c r="AR38"/>
      <c r="AS38">
        <v>27</v>
      </c>
    </row>
    <row r="39" spans="1:45">
      <c r="A39" s="388"/>
      <c r="G39"/>
      <c r="H39"/>
      <c r="I39"/>
      <c r="J39" s="383" t="e">
        <f t="shared" si="5"/>
        <v>#N/A</v>
      </c>
      <c r="M39" s="383">
        <f t="shared" si="8"/>
        <v>0</v>
      </c>
      <c r="N39" s="383">
        <f t="shared" si="0"/>
        <v>0</v>
      </c>
      <c r="O39" s="383" t="str">
        <f t="shared" si="9"/>
        <v>0</v>
      </c>
      <c r="P39" s="383" t="e">
        <f>VLOOKUP(M:M,在庫!B:L,11,0)</f>
        <v>#N/A</v>
      </c>
      <c r="Q39" s="391" t="e">
        <f t="shared" si="6"/>
        <v>#N/A</v>
      </c>
      <c r="R39" s="383">
        <f t="shared" si="7"/>
        <v>0</v>
      </c>
      <c r="U39" s="424"/>
      <c r="V39" s="424"/>
      <c r="W39" s="391" t="e">
        <f>VLOOKUP(M:M,価格調査1208BU!B:BA,51,0)</f>
        <v>#N/A</v>
      </c>
      <c r="X39" s="391" t="e">
        <f>VLOOKUP(M:M,価格調査1208BU!B:BA,52,0)</f>
        <v>#N/A</v>
      </c>
      <c r="Y39" s="386" t="e">
        <f t="shared" si="2"/>
        <v>#N/A</v>
      </c>
      <c r="Z39" s="386" t="e">
        <f>VLOOKUP(M:M,在庫!B:L,10,FALSE)</f>
        <v>#N/A</v>
      </c>
      <c r="AA39" s="383"/>
      <c r="AO39" s="410">
        <v>1654016050017</v>
      </c>
      <c r="AP39"/>
      <c r="AQ39">
        <v>52</v>
      </c>
      <c r="AR39"/>
      <c r="AS39">
        <v>52</v>
      </c>
    </row>
    <row r="40" spans="1:45">
      <c r="A40" s="388"/>
      <c r="G40"/>
      <c r="H40"/>
      <c r="I40"/>
      <c r="J40" s="383" t="e">
        <f t="shared" si="5"/>
        <v>#N/A</v>
      </c>
      <c r="M40" s="383">
        <f t="shared" si="8"/>
        <v>0</v>
      </c>
      <c r="N40" s="383">
        <f t="shared" si="0"/>
        <v>0</v>
      </c>
      <c r="O40" s="383" t="str">
        <f t="shared" si="9"/>
        <v>0</v>
      </c>
      <c r="P40" s="383" t="e">
        <f>VLOOKUP(M:M,在庫!B:L,11,0)</f>
        <v>#N/A</v>
      </c>
      <c r="Q40" s="391" t="e">
        <f t="shared" si="6"/>
        <v>#N/A</v>
      </c>
      <c r="R40" s="383">
        <f t="shared" si="7"/>
        <v>0</v>
      </c>
      <c r="U40" s="424"/>
      <c r="V40" s="424"/>
      <c r="W40" s="391" t="e">
        <f>VLOOKUP(M:M,価格調査1208BU!B:BA,51,0)</f>
        <v>#N/A</v>
      </c>
      <c r="X40" s="391" t="e">
        <f>VLOOKUP(M:M,価格調査1208BU!B:BA,52,0)</f>
        <v>#N/A</v>
      </c>
      <c r="Y40" s="386" t="e">
        <f t="shared" si="2"/>
        <v>#N/A</v>
      </c>
      <c r="Z40" s="386" t="e">
        <f>VLOOKUP(M:M,在庫!B:L,10,FALSE)</f>
        <v>#N/A</v>
      </c>
      <c r="AA40" s="383"/>
      <c r="AO40" s="410">
        <v>1654016335695</v>
      </c>
      <c r="AP40"/>
      <c r="AQ40">
        <v>16</v>
      </c>
      <c r="AR40"/>
      <c r="AS40">
        <v>16</v>
      </c>
    </row>
    <row r="41" spans="1:45">
      <c r="A41" s="388"/>
      <c r="G41"/>
      <c r="H41"/>
      <c r="I41"/>
      <c r="J41" s="383" t="e">
        <f t="shared" si="5"/>
        <v>#N/A</v>
      </c>
      <c r="M41" s="383">
        <f t="shared" si="8"/>
        <v>0</v>
      </c>
      <c r="N41" s="383">
        <f t="shared" si="0"/>
        <v>0</v>
      </c>
      <c r="O41" s="383" t="str">
        <f t="shared" si="9"/>
        <v>0</v>
      </c>
      <c r="P41" s="383" t="e">
        <f>VLOOKUP(M:M,在庫!B:L,11,0)</f>
        <v>#N/A</v>
      </c>
      <c r="Q41" s="391" t="e">
        <f t="shared" si="6"/>
        <v>#N/A</v>
      </c>
      <c r="R41" s="383">
        <f t="shared" si="7"/>
        <v>0</v>
      </c>
      <c r="U41" s="424"/>
      <c r="V41" s="424"/>
      <c r="W41" s="391" t="e">
        <f>VLOOKUP(M:M,価格調査1208BU!B:BA,51,0)</f>
        <v>#N/A</v>
      </c>
      <c r="X41" s="391" t="e">
        <f>VLOOKUP(M:M,価格調査1208BU!B:BA,52,0)</f>
        <v>#N/A</v>
      </c>
      <c r="Y41" s="386" t="e">
        <f t="shared" si="2"/>
        <v>#N/A</v>
      </c>
      <c r="Z41" s="386" t="e">
        <f>VLOOKUP(M:M,在庫!B:L,10,FALSE)</f>
        <v>#N/A</v>
      </c>
      <c r="AA41" s="383"/>
      <c r="AO41" s="410">
        <v>1654516050012</v>
      </c>
      <c r="AP41"/>
      <c r="AQ41">
        <v>41</v>
      </c>
      <c r="AR41"/>
      <c r="AS41">
        <v>41</v>
      </c>
    </row>
    <row r="42" spans="1:45">
      <c r="A42" s="388"/>
      <c r="G42"/>
      <c r="H42"/>
      <c r="I42"/>
      <c r="J42" s="383" t="e">
        <f t="shared" ref="J42:J83" si="14">VLOOKUP(G:G,A:D,4,0)</f>
        <v>#N/A</v>
      </c>
      <c r="M42" s="383">
        <f t="shared" ref="M42:M83" si="15">G42</f>
        <v>0</v>
      </c>
      <c r="N42" s="383">
        <f t="shared" ref="N42:N83" si="16">H42</f>
        <v>0</v>
      </c>
      <c r="O42" s="383" t="str">
        <f t="shared" ref="O42:O83" si="17">LEFT(N:N,13)</f>
        <v>0</v>
      </c>
      <c r="P42" s="383" t="e">
        <f>VLOOKUP(M:M,在庫!B:L,11,0)</f>
        <v>#N/A</v>
      </c>
      <c r="Q42" s="391" t="e">
        <f t="shared" si="6"/>
        <v>#N/A</v>
      </c>
      <c r="R42" s="383">
        <f t="shared" si="7"/>
        <v>0</v>
      </c>
      <c r="U42" s="424"/>
      <c r="V42" s="424"/>
      <c r="W42" s="391" t="e">
        <f>VLOOKUP(M:M,価格調査1208BU!B:BA,51,0)</f>
        <v>#N/A</v>
      </c>
      <c r="X42" s="391" t="e">
        <f>VLOOKUP(M:M,価格調査1208BU!B:BA,52,0)</f>
        <v>#N/A</v>
      </c>
      <c r="Y42" s="386" t="e">
        <f t="shared" ref="Y42:Y83" si="18">J42</f>
        <v>#N/A</v>
      </c>
      <c r="Z42" s="386" t="e">
        <f>VLOOKUP(M:M,在庫!B:L,10,FALSE)</f>
        <v>#N/A</v>
      </c>
      <c r="AA42" s="383"/>
      <c r="AO42" s="410">
        <v>1654516132077</v>
      </c>
      <c r="AP42">
        <v>41</v>
      </c>
      <c r="AQ42"/>
      <c r="AR42"/>
      <c r="AS42">
        <v>41</v>
      </c>
    </row>
    <row r="43" spans="1:45">
      <c r="A43" s="388"/>
      <c r="G43"/>
      <c r="H43"/>
      <c r="I43"/>
      <c r="J43" s="383" t="e">
        <f t="shared" si="14"/>
        <v>#N/A</v>
      </c>
      <c r="M43" s="383">
        <f t="shared" si="15"/>
        <v>0</v>
      </c>
      <c r="N43" s="383">
        <f t="shared" si="16"/>
        <v>0</v>
      </c>
      <c r="O43" s="383" t="str">
        <f t="shared" si="17"/>
        <v>0</v>
      </c>
      <c r="P43" s="383" t="e">
        <f>VLOOKUP(M:M,在庫!B:L,11,0)</f>
        <v>#N/A</v>
      </c>
      <c r="Q43" s="391" t="e">
        <f t="shared" si="6"/>
        <v>#N/A</v>
      </c>
      <c r="R43" s="383">
        <f t="shared" si="7"/>
        <v>0</v>
      </c>
      <c r="U43" s="424"/>
      <c r="V43" s="424"/>
      <c r="W43" s="391" t="e">
        <f>VLOOKUP(M:M,価格調査1208BU!B:BA,51,0)</f>
        <v>#N/A</v>
      </c>
      <c r="X43" s="391" t="e">
        <f>VLOOKUP(M:M,価格調査1208BU!B:BA,52,0)</f>
        <v>#N/A</v>
      </c>
      <c r="Y43" s="386" t="e">
        <f t="shared" si="18"/>
        <v>#N/A</v>
      </c>
      <c r="Z43" s="386" t="e">
        <f>VLOOKUP(M:M,在庫!B:L,10,FALSE)</f>
        <v>#N/A</v>
      </c>
      <c r="AA43" s="383"/>
      <c r="AO43" s="410">
        <v>1655015130076</v>
      </c>
      <c r="AP43">
        <v>20</v>
      </c>
      <c r="AQ43"/>
      <c r="AR43"/>
      <c r="AS43">
        <v>20</v>
      </c>
    </row>
    <row r="44" spans="1:45">
      <c r="A44" s="388"/>
      <c r="G44"/>
      <c r="H44"/>
      <c r="I44"/>
      <c r="J44" s="383" t="e">
        <f t="shared" si="14"/>
        <v>#N/A</v>
      </c>
      <c r="M44" s="383">
        <f t="shared" si="15"/>
        <v>0</v>
      </c>
      <c r="N44" s="383">
        <f t="shared" si="16"/>
        <v>0</v>
      </c>
      <c r="O44" s="383" t="str">
        <f t="shared" si="17"/>
        <v>0</v>
      </c>
      <c r="P44" s="383" t="e">
        <f>VLOOKUP(M:M,在庫!B:L,11,0)</f>
        <v>#N/A</v>
      </c>
      <c r="Q44" s="391" t="e">
        <f t="shared" si="6"/>
        <v>#N/A</v>
      </c>
      <c r="R44" s="383">
        <f t="shared" si="7"/>
        <v>0</v>
      </c>
      <c r="U44" s="424"/>
      <c r="V44" s="424"/>
      <c r="W44" s="391" t="e">
        <f>VLOOKUP(M:M,価格調査1208BU!B:BA,51,0)</f>
        <v>#N/A</v>
      </c>
      <c r="X44" s="391" t="e">
        <f>VLOOKUP(M:M,価格調査1208BU!B:BA,52,0)</f>
        <v>#N/A</v>
      </c>
      <c r="Y44" s="386" t="e">
        <f t="shared" si="18"/>
        <v>#N/A</v>
      </c>
      <c r="Z44" s="386" t="e">
        <f>VLOOKUP(M:M,在庫!B:L,10,FALSE)</f>
        <v>#N/A</v>
      </c>
      <c r="AA44" s="383"/>
      <c r="AO44" s="410">
        <v>1655015138119</v>
      </c>
      <c r="AP44"/>
      <c r="AQ44">
        <v>1</v>
      </c>
      <c r="AR44"/>
      <c r="AS44">
        <v>1</v>
      </c>
    </row>
    <row r="45" spans="1:45">
      <c r="A45" s="388"/>
      <c r="G45"/>
      <c r="H45"/>
      <c r="I45"/>
      <c r="J45" s="383" t="e">
        <f t="shared" si="14"/>
        <v>#N/A</v>
      </c>
      <c r="M45" s="383">
        <f t="shared" si="15"/>
        <v>0</v>
      </c>
      <c r="N45" s="383">
        <f t="shared" si="16"/>
        <v>0</v>
      </c>
      <c r="O45" s="383" t="str">
        <f t="shared" si="17"/>
        <v>0</v>
      </c>
      <c r="P45" s="383" t="e">
        <f>VLOOKUP(M:M,在庫!B:L,11,0)</f>
        <v>#N/A</v>
      </c>
      <c r="Q45" s="391" t="e">
        <f t="shared" si="6"/>
        <v>#N/A</v>
      </c>
      <c r="R45" s="383">
        <f t="shared" si="7"/>
        <v>0</v>
      </c>
      <c r="U45" s="424"/>
      <c r="V45" s="424"/>
      <c r="W45" s="391" t="e">
        <f>VLOOKUP(M:M,価格調査1208BU!B:BA,51,0)</f>
        <v>#N/A</v>
      </c>
      <c r="X45" s="391" t="e">
        <f>VLOOKUP(M:M,価格調査1208BU!B:BA,52,0)</f>
        <v>#N/A</v>
      </c>
      <c r="Y45" s="386" t="e">
        <f t="shared" si="18"/>
        <v>#N/A</v>
      </c>
      <c r="Z45" s="386" t="e">
        <f>VLOOKUP(M:M,在庫!B:L,10,FALSE)</f>
        <v>#N/A</v>
      </c>
      <c r="AA45" s="383"/>
      <c r="AO45" s="410">
        <v>1655016050014</v>
      </c>
      <c r="AP45"/>
      <c r="AQ45">
        <v>22</v>
      </c>
      <c r="AR45"/>
      <c r="AS45">
        <v>22</v>
      </c>
    </row>
    <row r="46" spans="1:45">
      <c r="A46" s="388"/>
      <c r="G46"/>
      <c r="H46"/>
      <c r="I46"/>
      <c r="J46" s="383" t="e">
        <f t="shared" si="14"/>
        <v>#N/A</v>
      </c>
      <c r="M46" s="383">
        <f t="shared" si="15"/>
        <v>0</v>
      </c>
      <c r="N46" s="383">
        <f t="shared" si="16"/>
        <v>0</v>
      </c>
      <c r="O46" s="383" t="str">
        <f t="shared" si="17"/>
        <v>0</v>
      </c>
      <c r="P46" s="383" t="e">
        <f>VLOOKUP(M:M,在庫!B:L,11,0)</f>
        <v>#N/A</v>
      </c>
      <c r="Q46" s="391" t="e">
        <f t="shared" si="6"/>
        <v>#N/A</v>
      </c>
      <c r="R46" s="383">
        <f t="shared" si="7"/>
        <v>0</v>
      </c>
      <c r="U46" s="424"/>
      <c r="V46" s="424"/>
      <c r="W46" s="391" t="e">
        <f>VLOOKUP(M:M,価格調査1208BU!B:BA,51,0)</f>
        <v>#N/A</v>
      </c>
      <c r="X46" s="391" t="e">
        <f>VLOOKUP(M:M,価格調査1208BU!B:BA,52,0)</f>
        <v>#N/A</v>
      </c>
      <c r="Y46" s="386" t="e">
        <f t="shared" si="18"/>
        <v>#N/A</v>
      </c>
      <c r="Z46" s="386" t="e">
        <f>VLOOKUP(M:M,在庫!B:L,10,FALSE)</f>
        <v>#N/A</v>
      </c>
      <c r="AO46" s="410">
        <v>1655514119190</v>
      </c>
      <c r="AP46"/>
      <c r="AQ46">
        <v>2</v>
      </c>
      <c r="AR46"/>
      <c r="AS46">
        <v>2</v>
      </c>
    </row>
    <row r="47" spans="1:45">
      <c r="A47" s="388"/>
      <c r="G47"/>
      <c r="H47"/>
      <c r="I47"/>
      <c r="J47" s="383" t="e">
        <f t="shared" si="14"/>
        <v>#N/A</v>
      </c>
      <c r="M47" s="383">
        <f t="shared" si="15"/>
        <v>0</v>
      </c>
      <c r="N47" s="383">
        <f t="shared" si="16"/>
        <v>0</v>
      </c>
      <c r="O47" s="383" t="str">
        <f t="shared" si="17"/>
        <v>0</v>
      </c>
      <c r="P47" s="383" t="e">
        <f>VLOOKUP(M:M,在庫!B:L,11,0)</f>
        <v>#N/A</v>
      </c>
      <c r="Q47" s="391" t="e">
        <f t="shared" si="6"/>
        <v>#N/A</v>
      </c>
      <c r="R47" s="383">
        <f t="shared" si="7"/>
        <v>0</v>
      </c>
      <c r="U47" s="424"/>
      <c r="V47" s="424"/>
      <c r="W47" s="391" t="e">
        <f>VLOOKUP(M:M,価格調査1208BU!B:BA,51,0)</f>
        <v>#N/A</v>
      </c>
      <c r="X47" s="391" t="e">
        <f>VLOOKUP(M:M,価格調査1208BU!B:BA,52,0)</f>
        <v>#N/A</v>
      </c>
      <c r="Y47" s="386" t="e">
        <f t="shared" si="18"/>
        <v>#N/A</v>
      </c>
      <c r="Z47" s="386" t="e">
        <f>VLOOKUP(M:M,在庫!B:L,10,FALSE)</f>
        <v>#N/A</v>
      </c>
      <c r="AO47" s="410">
        <v>1655514130072</v>
      </c>
      <c r="AP47">
        <v>32</v>
      </c>
      <c r="AQ47"/>
      <c r="AR47"/>
      <c r="AS47">
        <v>32</v>
      </c>
    </row>
    <row r="48" spans="1:45">
      <c r="A48" s="388"/>
      <c r="G48"/>
      <c r="H48"/>
      <c r="I48"/>
      <c r="J48" s="383" t="e">
        <f t="shared" si="14"/>
        <v>#N/A</v>
      </c>
      <c r="M48" s="383">
        <f t="shared" si="15"/>
        <v>0</v>
      </c>
      <c r="N48" s="383">
        <f t="shared" si="16"/>
        <v>0</v>
      </c>
      <c r="O48" s="383" t="str">
        <f t="shared" si="17"/>
        <v>0</v>
      </c>
      <c r="P48" s="383" t="e">
        <f>VLOOKUP(M:M,在庫!B:L,11,0)</f>
        <v>#N/A</v>
      </c>
      <c r="Q48" s="391" t="e">
        <f t="shared" si="6"/>
        <v>#N/A</v>
      </c>
      <c r="R48" s="383">
        <f t="shared" si="7"/>
        <v>0</v>
      </c>
      <c r="U48" s="424"/>
      <c r="V48" s="424"/>
      <c r="W48" s="391" t="e">
        <f>VLOOKUP(M:M,価格調査1208BU!B:BA,51,0)</f>
        <v>#N/A</v>
      </c>
      <c r="X48" s="391" t="e">
        <f>VLOOKUP(M:M,価格調査1208BU!B:BA,52,0)</f>
        <v>#N/A</v>
      </c>
      <c r="Y48" s="386" t="e">
        <f t="shared" si="18"/>
        <v>#N/A</v>
      </c>
      <c r="Z48" s="386" t="e">
        <f>VLOOKUP(M:M,在庫!B:L,10,FALSE)</f>
        <v>#N/A</v>
      </c>
      <c r="AO48" s="410">
        <v>1655514130393</v>
      </c>
      <c r="AP48">
        <v>4</v>
      </c>
      <c r="AQ48"/>
      <c r="AR48"/>
      <c r="AS48">
        <v>4</v>
      </c>
    </row>
    <row r="49" spans="1:45">
      <c r="A49" s="388"/>
      <c r="G49"/>
      <c r="H49"/>
      <c r="I49"/>
      <c r="J49" s="383" t="e">
        <f t="shared" si="14"/>
        <v>#N/A</v>
      </c>
      <c r="M49" s="383">
        <f t="shared" si="15"/>
        <v>0</v>
      </c>
      <c r="N49" s="383">
        <f t="shared" si="16"/>
        <v>0</v>
      </c>
      <c r="O49" s="383" t="str">
        <f t="shared" si="17"/>
        <v>0</v>
      </c>
      <c r="P49" s="383" t="e">
        <f>VLOOKUP(M:M,在庫!B:L,11,0)</f>
        <v>#N/A</v>
      </c>
      <c r="Q49" s="391" t="e">
        <f t="shared" si="6"/>
        <v>#N/A</v>
      </c>
      <c r="R49" s="383">
        <f t="shared" si="7"/>
        <v>0</v>
      </c>
      <c r="U49" s="424"/>
      <c r="V49" s="424"/>
      <c r="W49" s="391" t="e">
        <f>VLOOKUP(M:M,価格調査1208BU!B:BA,51,0)</f>
        <v>#N/A</v>
      </c>
      <c r="X49" s="391" t="e">
        <f>VLOOKUP(M:M,価格調査1208BU!B:BA,52,0)</f>
        <v>#N/A</v>
      </c>
      <c r="Y49" s="386" t="e">
        <f t="shared" si="18"/>
        <v>#N/A</v>
      </c>
      <c r="Z49" s="386" t="e">
        <f>VLOOKUP(M:M,在庫!B:L,10,FALSE)</f>
        <v>#N/A</v>
      </c>
      <c r="AO49" s="410">
        <v>1655514130454</v>
      </c>
      <c r="AP49">
        <v>1</v>
      </c>
      <c r="AQ49"/>
      <c r="AR49"/>
      <c r="AS49">
        <v>1</v>
      </c>
    </row>
    <row r="50" spans="1:45">
      <c r="A50" s="388"/>
      <c r="G50"/>
      <c r="H50"/>
      <c r="I50"/>
      <c r="J50" s="383" t="e">
        <f t="shared" si="14"/>
        <v>#N/A</v>
      </c>
      <c r="M50" s="383">
        <f t="shared" si="15"/>
        <v>0</v>
      </c>
      <c r="N50" s="383">
        <f t="shared" si="16"/>
        <v>0</v>
      </c>
      <c r="O50" s="383" t="str">
        <f t="shared" si="17"/>
        <v>0</v>
      </c>
      <c r="P50" s="383" t="e">
        <f>VLOOKUP(M:M,在庫!B:L,11,0)</f>
        <v>#N/A</v>
      </c>
      <c r="Q50" s="391" t="e">
        <f t="shared" si="6"/>
        <v>#N/A</v>
      </c>
      <c r="R50" s="383">
        <f t="shared" si="7"/>
        <v>0</v>
      </c>
      <c r="U50" s="424"/>
      <c r="V50" s="424"/>
      <c r="W50" s="391" t="e">
        <f>VLOOKUP(M:M,価格調査1208BU!B:BA,51,0)</f>
        <v>#N/A</v>
      </c>
      <c r="X50" s="391" t="e">
        <f>VLOOKUP(M:M,価格調査1208BU!B:BA,52,0)</f>
        <v>#N/A</v>
      </c>
      <c r="Y50" s="386" t="e">
        <f t="shared" si="18"/>
        <v>#N/A</v>
      </c>
      <c r="Z50" s="386" t="e">
        <f>VLOOKUP(M:M,在庫!B:L,10,FALSE)</f>
        <v>#N/A</v>
      </c>
      <c r="AO50" s="410">
        <v>1655514139020</v>
      </c>
      <c r="AP50">
        <v>56</v>
      </c>
      <c r="AQ50"/>
      <c r="AR50"/>
      <c r="AS50">
        <v>56</v>
      </c>
    </row>
    <row r="51" spans="1:45">
      <c r="A51" s="388"/>
      <c r="G51"/>
      <c r="H51"/>
      <c r="I51"/>
      <c r="J51" s="383" t="e">
        <f t="shared" si="14"/>
        <v>#N/A</v>
      </c>
      <c r="M51" s="383">
        <f t="shared" si="15"/>
        <v>0</v>
      </c>
      <c r="N51" s="383">
        <f t="shared" si="16"/>
        <v>0</v>
      </c>
      <c r="O51" s="383" t="str">
        <f t="shared" si="17"/>
        <v>0</v>
      </c>
      <c r="P51" s="383" t="e">
        <f>VLOOKUP(M:M,在庫!B:L,11,0)</f>
        <v>#N/A</v>
      </c>
      <c r="Q51" s="391" t="e">
        <f t="shared" si="6"/>
        <v>#N/A</v>
      </c>
      <c r="R51" s="383">
        <f t="shared" si="7"/>
        <v>0</v>
      </c>
      <c r="U51" s="424"/>
      <c r="V51" s="424"/>
      <c r="W51" s="391" t="e">
        <f>VLOOKUP(M:M,価格調査1208BU!B:BA,51,0)</f>
        <v>#N/A</v>
      </c>
      <c r="X51" s="391" t="e">
        <f>VLOOKUP(M:M,価格調査1208BU!B:BA,52,0)</f>
        <v>#N/A</v>
      </c>
      <c r="Y51" s="386" t="e">
        <f t="shared" si="18"/>
        <v>#N/A</v>
      </c>
      <c r="Z51" s="386" t="e">
        <f>VLOOKUP(M:M,在庫!B:L,10,FALSE)</f>
        <v>#N/A</v>
      </c>
      <c r="AO51" s="410">
        <v>1655514151800</v>
      </c>
      <c r="AP51">
        <v>12</v>
      </c>
      <c r="AQ51"/>
      <c r="AR51"/>
      <c r="AS51">
        <v>12</v>
      </c>
    </row>
    <row r="52" spans="1:45">
      <c r="A52" s="388"/>
      <c r="J52" s="383" t="e">
        <f t="shared" si="14"/>
        <v>#N/A</v>
      </c>
      <c r="M52" s="383">
        <f t="shared" si="15"/>
        <v>0</v>
      </c>
      <c r="N52" s="383">
        <f t="shared" si="16"/>
        <v>0</v>
      </c>
      <c r="O52" s="383" t="str">
        <f t="shared" si="17"/>
        <v>0</v>
      </c>
      <c r="P52" s="383" t="e">
        <f>VLOOKUP(M:M,在庫!B:L,11,0)</f>
        <v>#N/A</v>
      </c>
      <c r="Q52" s="391" t="e">
        <f t="shared" si="6"/>
        <v>#N/A</v>
      </c>
      <c r="R52" s="383">
        <f t="shared" si="7"/>
        <v>0</v>
      </c>
      <c r="U52" s="424"/>
      <c r="V52" s="424"/>
      <c r="W52" s="391" t="e">
        <f>VLOOKUP(M:M,価格調査1208BU!B:BA,51,0)</f>
        <v>#N/A</v>
      </c>
      <c r="X52" s="391" t="e">
        <f>VLOOKUP(M:M,価格調査1208BU!B:BA,52,0)</f>
        <v>#N/A</v>
      </c>
      <c r="Y52" s="386" t="e">
        <f t="shared" si="18"/>
        <v>#N/A</v>
      </c>
      <c r="Z52" s="386" t="e">
        <f>VLOOKUP(M:M,在庫!B:L,10,FALSE)</f>
        <v>#N/A</v>
      </c>
      <c r="AO52" s="410">
        <v>1655514208962</v>
      </c>
      <c r="AP52"/>
      <c r="AQ52">
        <v>107</v>
      </c>
      <c r="AR52"/>
      <c r="AS52">
        <v>107</v>
      </c>
    </row>
    <row r="53" spans="1:45">
      <c r="A53" s="388"/>
      <c r="J53" s="383" t="e">
        <f t="shared" si="14"/>
        <v>#N/A</v>
      </c>
      <c r="M53" s="383">
        <f t="shared" si="15"/>
        <v>0</v>
      </c>
      <c r="N53" s="383">
        <f t="shared" si="16"/>
        <v>0</v>
      </c>
      <c r="O53" s="383" t="str">
        <f t="shared" si="17"/>
        <v>0</v>
      </c>
      <c r="P53" s="383" t="e">
        <f>VLOOKUP(M:M,在庫!B:L,11,0)</f>
        <v>#N/A</v>
      </c>
      <c r="Q53" s="391" t="e">
        <f t="shared" si="6"/>
        <v>#N/A</v>
      </c>
      <c r="R53" s="383">
        <f t="shared" si="7"/>
        <v>0</v>
      </c>
      <c r="U53" s="424"/>
      <c r="V53" s="424"/>
      <c r="W53" s="391" t="e">
        <f>VLOOKUP(M:M,価格調査1208BU!B:BA,51,0)</f>
        <v>#N/A</v>
      </c>
      <c r="X53" s="391" t="e">
        <f>VLOOKUP(M:M,価格調査1208BU!B:BA,52,0)</f>
        <v>#N/A</v>
      </c>
      <c r="Y53" s="386" t="e">
        <f t="shared" si="18"/>
        <v>#N/A</v>
      </c>
      <c r="Z53" s="386" t="e">
        <f>VLOOKUP(M:M,在庫!B:L,10,FALSE)</f>
        <v>#N/A</v>
      </c>
      <c r="AO53" s="410">
        <v>1655514231168</v>
      </c>
      <c r="AP53"/>
      <c r="AQ53">
        <v>90</v>
      </c>
      <c r="AR53"/>
      <c r="AS53">
        <v>90</v>
      </c>
    </row>
    <row r="54" spans="1:45">
      <c r="A54" s="388"/>
      <c r="J54" s="383" t="e">
        <f t="shared" si="14"/>
        <v>#N/A</v>
      </c>
      <c r="M54" s="383">
        <f t="shared" si="15"/>
        <v>0</v>
      </c>
      <c r="N54" s="383">
        <f t="shared" si="16"/>
        <v>0</v>
      </c>
      <c r="O54" s="383" t="str">
        <f t="shared" si="17"/>
        <v>0</v>
      </c>
      <c r="P54" s="383" t="e">
        <f>VLOOKUP(M:M,在庫!B:L,11,0)</f>
        <v>#N/A</v>
      </c>
      <c r="Q54" s="391" t="e">
        <f t="shared" si="6"/>
        <v>#N/A</v>
      </c>
      <c r="R54" s="383">
        <f t="shared" si="7"/>
        <v>0</v>
      </c>
      <c r="U54" s="424"/>
      <c r="V54" s="424"/>
      <c r="W54" s="391" t="e">
        <f>VLOOKUP(M:M,価格調査1208BU!B:BA,51,0)</f>
        <v>#N/A</v>
      </c>
      <c r="X54" s="391" t="e">
        <f>VLOOKUP(M:M,価格調査1208BU!B:BA,52,0)</f>
        <v>#N/A</v>
      </c>
      <c r="Y54" s="386" t="e">
        <f t="shared" si="18"/>
        <v>#N/A</v>
      </c>
      <c r="Z54" s="386" t="e">
        <f>VLOOKUP(M:M,在庫!B:L,10,FALSE)</f>
        <v>#N/A</v>
      </c>
      <c r="AO54" s="410">
        <v>1655514327366</v>
      </c>
      <c r="AP54"/>
      <c r="AQ54">
        <v>499</v>
      </c>
      <c r="AR54"/>
      <c r="AS54">
        <v>499</v>
      </c>
    </row>
    <row r="55" spans="1:45">
      <c r="A55" s="388"/>
      <c r="J55" s="383" t="e">
        <f t="shared" si="14"/>
        <v>#N/A</v>
      </c>
      <c r="M55" s="383">
        <f t="shared" si="15"/>
        <v>0</v>
      </c>
      <c r="N55" s="383">
        <f t="shared" si="16"/>
        <v>0</v>
      </c>
      <c r="O55" s="383" t="str">
        <f t="shared" si="17"/>
        <v>0</v>
      </c>
      <c r="P55" s="383" t="e">
        <f>VLOOKUP(M:M,在庫!B:L,11,0)</f>
        <v>#N/A</v>
      </c>
      <c r="Q55" s="391" t="e">
        <f t="shared" si="6"/>
        <v>#N/A</v>
      </c>
      <c r="R55" s="383">
        <f t="shared" si="7"/>
        <v>0</v>
      </c>
      <c r="U55" s="424"/>
      <c r="V55" s="424"/>
      <c r="W55" s="391" t="e">
        <f>VLOOKUP(M:M,価格調査1208BU!B:BA,51,0)</f>
        <v>#N/A</v>
      </c>
      <c r="X55" s="391" t="e">
        <f>VLOOKUP(M:M,価格調査1208BU!B:BA,52,0)</f>
        <v>#N/A</v>
      </c>
      <c r="Y55" s="386" t="e">
        <f t="shared" si="18"/>
        <v>#N/A</v>
      </c>
      <c r="Z55" s="386" t="e">
        <f>VLOOKUP(M:M,在庫!B:L,10,FALSE)</f>
        <v>#N/A</v>
      </c>
      <c r="AO55" s="410">
        <v>1655514335699</v>
      </c>
      <c r="AP55"/>
      <c r="AQ55">
        <v>1</v>
      </c>
      <c r="AR55"/>
      <c r="AS55">
        <v>1</v>
      </c>
    </row>
    <row r="56" spans="1:45">
      <c r="A56" s="388"/>
      <c r="J56" s="383" t="e">
        <f t="shared" si="14"/>
        <v>#N/A</v>
      </c>
      <c r="M56" s="383">
        <f t="shared" si="15"/>
        <v>0</v>
      </c>
      <c r="N56" s="383">
        <f t="shared" si="16"/>
        <v>0</v>
      </c>
      <c r="O56" s="383" t="str">
        <f t="shared" si="17"/>
        <v>0</v>
      </c>
      <c r="P56" s="383" t="e">
        <f>VLOOKUP(M:M,在庫!B:L,11,0)</f>
        <v>#N/A</v>
      </c>
      <c r="Q56" s="391" t="e">
        <f t="shared" si="6"/>
        <v>#N/A</v>
      </c>
      <c r="R56" s="383">
        <f t="shared" si="7"/>
        <v>0</v>
      </c>
      <c r="U56" s="424"/>
      <c r="V56" s="424"/>
      <c r="W56" s="391" t="e">
        <f>VLOOKUP(M:M,価格調査1208BU!B:BA,51,0)</f>
        <v>#N/A</v>
      </c>
      <c r="X56" s="391" t="e">
        <f>VLOOKUP(M:M,価格調査1208BU!B:BA,52,0)</f>
        <v>#N/A</v>
      </c>
      <c r="Y56" s="386" t="e">
        <f t="shared" si="18"/>
        <v>#N/A</v>
      </c>
      <c r="Z56" s="386" t="e">
        <f>VLOOKUP(M:M,在庫!B:L,10,FALSE)</f>
        <v>#N/A</v>
      </c>
      <c r="AO56" s="410">
        <v>1655515119199</v>
      </c>
      <c r="AP56"/>
      <c r="AQ56">
        <v>20</v>
      </c>
      <c r="AR56"/>
      <c r="AS56">
        <v>20</v>
      </c>
    </row>
    <row r="57" spans="1:45">
      <c r="A57" s="388"/>
      <c r="J57" s="383" t="e">
        <f t="shared" si="14"/>
        <v>#N/A</v>
      </c>
      <c r="M57" s="383">
        <f t="shared" si="15"/>
        <v>0</v>
      </c>
      <c r="N57" s="383">
        <f t="shared" si="16"/>
        <v>0</v>
      </c>
      <c r="O57" s="383" t="str">
        <f t="shared" si="17"/>
        <v>0</v>
      </c>
      <c r="P57" s="383" t="e">
        <f>VLOOKUP(M:M,在庫!B:L,11,0)</f>
        <v>#N/A</v>
      </c>
      <c r="Q57" s="391" t="e">
        <f t="shared" si="6"/>
        <v>#N/A</v>
      </c>
      <c r="R57" s="383">
        <f t="shared" si="7"/>
        <v>0</v>
      </c>
      <c r="U57" s="424"/>
      <c r="V57" s="424"/>
      <c r="W57" s="391" t="e">
        <f>VLOOKUP(M:M,価格調査1208BU!B:BA,51,0)</f>
        <v>#N/A</v>
      </c>
      <c r="X57" s="391" t="e">
        <f>VLOOKUP(M:M,価格調査1208BU!B:BA,52,0)</f>
        <v>#N/A</v>
      </c>
      <c r="Y57" s="386" t="e">
        <f t="shared" si="18"/>
        <v>#N/A</v>
      </c>
      <c r="Z57" s="386" t="e">
        <f>VLOOKUP(M:M,在庫!B:L,10,FALSE)</f>
        <v>#N/A</v>
      </c>
      <c r="AO57" s="410">
        <v>1655515121031</v>
      </c>
      <c r="AP57"/>
      <c r="AQ57">
        <v>3</v>
      </c>
      <c r="AR57"/>
      <c r="AS57">
        <v>3</v>
      </c>
    </row>
    <row r="58" spans="1:45">
      <c r="A58" s="388"/>
      <c r="J58" s="383" t="e">
        <f t="shared" si="14"/>
        <v>#N/A</v>
      </c>
      <c r="M58" s="383">
        <f t="shared" si="15"/>
        <v>0</v>
      </c>
      <c r="N58" s="383">
        <f t="shared" si="16"/>
        <v>0</v>
      </c>
      <c r="O58" s="383" t="str">
        <f t="shared" si="17"/>
        <v>0</v>
      </c>
      <c r="P58" s="383" t="e">
        <f>VLOOKUP(M:M,在庫!B:L,11,0)</f>
        <v>#N/A</v>
      </c>
      <c r="Q58" s="391" t="e">
        <f t="shared" si="6"/>
        <v>#N/A</v>
      </c>
      <c r="R58" s="383">
        <f t="shared" si="7"/>
        <v>0</v>
      </c>
      <c r="U58" s="424"/>
      <c r="V58" s="424"/>
      <c r="W58" s="391" t="e">
        <f>VLOOKUP(M:M,価格調査1208BU!B:BA,51,0)</f>
        <v>#N/A</v>
      </c>
      <c r="X58" s="391" t="e">
        <f>VLOOKUP(M:M,価格調査1208BU!B:BA,52,0)</f>
        <v>#N/A</v>
      </c>
      <c r="Y58" s="386" t="e">
        <f t="shared" si="18"/>
        <v>#N/A</v>
      </c>
      <c r="Z58" s="386" t="e">
        <f>VLOOKUP(M:M,在庫!B:L,10,FALSE)</f>
        <v>#N/A</v>
      </c>
      <c r="AO58" s="410">
        <v>1655515130071</v>
      </c>
      <c r="AP58">
        <v>24</v>
      </c>
      <c r="AQ58"/>
      <c r="AR58"/>
      <c r="AS58">
        <v>24</v>
      </c>
    </row>
    <row r="59" spans="1:45">
      <c r="A59" s="388"/>
      <c r="J59" s="383" t="e">
        <f t="shared" si="14"/>
        <v>#N/A</v>
      </c>
      <c r="M59" s="383">
        <f t="shared" si="15"/>
        <v>0</v>
      </c>
      <c r="N59" s="383">
        <f t="shared" si="16"/>
        <v>0</v>
      </c>
      <c r="O59" s="383" t="str">
        <f t="shared" si="17"/>
        <v>0</v>
      </c>
      <c r="P59" s="383" t="e">
        <f>VLOOKUP(M:M,在庫!B:L,11,0)</f>
        <v>#N/A</v>
      </c>
      <c r="Q59" s="391" t="e">
        <f t="shared" si="6"/>
        <v>#N/A</v>
      </c>
      <c r="R59" s="383">
        <f t="shared" si="7"/>
        <v>0</v>
      </c>
      <c r="U59" s="424"/>
      <c r="V59" s="424"/>
      <c r="W59" s="391" t="e">
        <f>VLOOKUP(M:M,価格調査1208BU!B:BA,51,0)</f>
        <v>#N/A</v>
      </c>
      <c r="X59" s="391" t="e">
        <f>VLOOKUP(M:M,価格調査1208BU!B:BA,52,0)</f>
        <v>#N/A</v>
      </c>
      <c r="Y59" s="386" t="e">
        <f t="shared" si="18"/>
        <v>#N/A</v>
      </c>
      <c r="Z59" s="386" t="e">
        <f>VLOOKUP(M:M,在庫!B:L,10,FALSE)</f>
        <v>#N/A</v>
      </c>
      <c r="AO59" s="410">
        <v>1655515130606</v>
      </c>
      <c r="AP59">
        <v>18</v>
      </c>
      <c r="AQ59">
        <v>80</v>
      </c>
      <c r="AR59"/>
      <c r="AS59">
        <v>98</v>
      </c>
    </row>
    <row r="60" spans="1:45">
      <c r="A60" s="388"/>
      <c r="J60" s="383" t="e">
        <f t="shared" si="14"/>
        <v>#N/A</v>
      </c>
      <c r="M60" s="383">
        <f t="shared" si="15"/>
        <v>0</v>
      </c>
      <c r="N60" s="383">
        <f t="shared" si="16"/>
        <v>0</v>
      </c>
      <c r="O60" s="383" t="str">
        <f t="shared" si="17"/>
        <v>0</v>
      </c>
      <c r="P60" s="383" t="e">
        <f>VLOOKUP(M:M,在庫!B:L,11,0)</f>
        <v>#N/A</v>
      </c>
      <c r="Q60" s="391" t="e">
        <f t="shared" si="6"/>
        <v>#N/A</v>
      </c>
      <c r="R60" s="383">
        <f t="shared" si="7"/>
        <v>0</v>
      </c>
      <c r="U60" s="424"/>
      <c r="V60" s="424"/>
      <c r="W60" s="391" t="e">
        <f>VLOOKUP(M:M,価格調査1208BU!B:BA,51,0)</f>
        <v>#N/A</v>
      </c>
      <c r="X60" s="391" t="e">
        <f>VLOOKUP(M:M,価格調査1208BU!B:BA,52,0)</f>
        <v>#N/A</v>
      </c>
      <c r="Y60" s="386" t="e">
        <f t="shared" si="18"/>
        <v>#N/A</v>
      </c>
      <c r="Z60" s="386" t="e">
        <f>VLOOKUP(M:M,在庫!B:L,10,FALSE)</f>
        <v>#N/A</v>
      </c>
      <c r="AO60" s="410">
        <v>1655515132051</v>
      </c>
      <c r="AP60">
        <v>244</v>
      </c>
      <c r="AQ60">
        <v>5</v>
      </c>
      <c r="AR60"/>
      <c r="AS60">
        <v>249</v>
      </c>
    </row>
    <row r="61" spans="1:45">
      <c r="A61" s="388"/>
      <c r="J61" s="383" t="e">
        <f t="shared" si="14"/>
        <v>#N/A</v>
      </c>
      <c r="M61" s="383">
        <f t="shared" si="15"/>
        <v>0</v>
      </c>
      <c r="N61" s="383">
        <f t="shared" si="16"/>
        <v>0</v>
      </c>
      <c r="O61" s="383" t="str">
        <f t="shared" si="17"/>
        <v>0</v>
      </c>
      <c r="P61" s="383" t="e">
        <f>VLOOKUP(M:M,在庫!B:L,11,0)</f>
        <v>#N/A</v>
      </c>
      <c r="Q61" s="391" t="e">
        <f t="shared" si="6"/>
        <v>#N/A</v>
      </c>
      <c r="R61" s="383">
        <f t="shared" si="7"/>
        <v>0</v>
      </c>
      <c r="U61" s="424"/>
      <c r="V61" s="424"/>
      <c r="W61" s="391" t="e">
        <f>VLOOKUP(M:M,価格調査1208BU!B:BA,51,0)</f>
        <v>#N/A</v>
      </c>
      <c r="X61" s="391" t="e">
        <f>VLOOKUP(M:M,価格調査1208BU!B:BA,52,0)</f>
        <v>#N/A</v>
      </c>
      <c r="Y61" s="386" t="e">
        <f t="shared" si="18"/>
        <v>#N/A</v>
      </c>
      <c r="Z61" s="386" t="e">
        <f>VLOOKUP(M:M,在庫!B:L,10,FALSE)</f>
        <v>#N/A</v>
      </c>
      <c r="AO61" s="410">
        <v>1655515151809</v>
      </c>
      <c r="AP61">
        <v>15</v>
      </c>
      <c r="AQ61"/>
      <c r="AR61"/>
      <c r="AS61">
        <v>15</v>
      </c>
    </row>
    <row r="62" spans="1:45">
      <c r="A62" s="388"/>
      <c r="J62" s="383" t="e">
        <f t="shared" si="14"/>
        <v>#N/A</v>
      </c>
      <c r="M62" s="383">
        <f t="shared" si="15"/>
        <v>0</v>
      </c>
      <c r="N62" s="383">
        <f t="shared" si="16"/>
        <v>0</v>
      </c>
      <c r="O62" s="383" t="str">
        <f t="shared" si="17"/>
        <v>0</v>
      </c>
      <c r="P62" s="383" t="e">
        <f>VLOOKUP(M:M,在庫!B:L,11,0)</f>
        <v>#N/A</v>
      </c>
      <c r="Q62" s="391" t="e">
        <f t="shared" si="6"/>
        <v>#N/A</v>
      </c>
      <c r="R62" s="383">
        <f t="shared" si="7"/>
        <v>0</v>
      </c>
      <c r="U62" s="424"/>
      <c r="V62" s="424"/>
      <c r="W62" s="391" t="e">
        <f>VLOOKUP(M:M,価格調査1208BU!B:BA,51,0)</f>
        <v>#N/A</v>
      </c>
      <c r="X62" s="391" t="e">
        <f>VLOOKUP(M:M,価格調査1208BU!B:BA,52,0)</f>
        <v>#N/A</v>
      </c>
      <c r="Y62" s="386" t="e">
        <f t="shared" si="18"/>
        <v>#N/A</v>
      </c>
      <c r="Z62" s="386" t="e">
        <f>VLOOKUP(M:M,在庫!B:L,10,FALSE)</f>
        <v>#N/A</v>
      </c>
      <c r="AO62" s="410">
        <v>1655515208725</v>
      </c>
      <c r="AP62"/>
      <c r="AQ62">
        <v>580</v>
      </c>
      <c r="AR62"/>
      <c r="AS62">
        <v>580</v>
      </c>
    </row>
    <row r="63" spans="1:45">
      <c r="A63" s="388"/>
      <c r="J63" s="383" t="e">
        <f t="shared" si="14"/>
        <v>#N/A</v>
      </c>
      <c r="M63" s="383">
        <f t="shared" si="15"/>
        <v>0</v>
      </c>
      <c r="N63" s="383">
        <f t="shared" si="16"/>
        <v>0</v>
      </c>
      <c r="O63" s="383" t="str">
        <f t="shared" si="17"/>
        <v>0</v>
      </c>
      <c r="P63" s="383" t="e">
        <f>VLOOKUP(M:M,在庫!B:L,11,0)</f>
        <v>#N/A</v>
      </c>
      <c r="Q63" s="391" t="e">
        <f t="shared" si="6"/>
        <v>#N/A</v>
      </c>
      <c r="R63" s="383">
        <f t="shared" si="7"/>
        <v>0</v>
      </c>
      <c r="U63" s="424"/>
      <c r="V63" s="424"/>
      <c r="W63" s="391" t="e">
        <f>VLOOKUP(M:M,価格調査1208BU!B:BA,51,0)</f>
        <v>#N/A</v>
      </c>
      <c r="X63" s="391" t="e">
        <f>VLOOKUP(M:M,価格調査1208BU!B:BA,52,0)</f>
        <v>#N/A</v>
      </c>
      <c r="Y63" s="386" t="e">
        <f t="shared" si="18"/>
        <v>#N/A</v>
      </c>
      <c r="Z63" s="386" t="e">
        <f>VLOOKUP(M:M,在庫!B:L,10,FALSE)</f>
        <v>#N/A</v>
      </c>
      <c r="AO63" s="410">
        <v>1655515231167</v>
      </c>
      <c r="AP63"/>
      <c r="AQ63">
        <v>8</v>
      </c>
      <c r="AR63"/>
      <c r="AS63">
        <v>8</v>
      </c>
    </row>
    <row r="64" spans="1:45">
      <c r="A64" s="388"/>
      <c r="J64" s="383" t="e">
        <f t="shared" si="14"/>
        <v>#N/A</v>
      </c>
      <c r="M64" s="383">
        <f t="shared" si="15"/>
        <v>0</v>
      </c>
      <c r="N64" s="383">
        <f t="shared" si="16"/>
        <v>0</v>
      </c>
      <c r="O64" s="383" t="str">
        <f t="shared" si="17"/>
        <v>0</v>
      </c>
      <c r="P64" s="383" t="e">
        <f>VLOOKUP(M:M,在庫!B:L,11,0)</f>
        <v>#N/A</v>
      </c>
      <c r="Q64" s="391" t="e">
        <f t="shared" si="6"/>
        <v>#N/A</v>
      </c>
      <c r="R64" s="383">
        <f t="shared" si="7"/>
        <v>0</v>
      </c>
      <c r="U64" s="424"/>
      <c r="V64" s="424"/>
      <c r="W64" s="391" t="e">
        <f>VLOOKUP(M:M,価格調査1208BU!B:BA,51,0)</f>
        <v>#N/A</v>
      </c>
      <c r="X64" s="391" t="e">
        <f>VLOOKUP(M:M,価格調査1208BU!B:BA,52,0)</f>
        <v>#N/A</v>
      </c>
      <c r="Y64" s="386" t="e">
        <f t="shared" si="18"/>
        <v>#N/A</v>
      </c>
      <c r="Z64" s="386" t="e">
        <f>VLOOKUP(M:M,在庫!B:L,10,FALSE)</f>
        <v>#N/A</v>
      </c>
      <c r="AO64" s="410">
        <v>1655515239019</v>
      </c>
      <c r="AP64"/>
      <c r="AQ64">
        <v>1</v>
      </c>
      <c r="AR64"/>
      <c r="AS64">
        <v>1</v>
      </c>
    </row>
    <row r="65" spans="1:45">
      <c r="A65" s="388"/>
      <c r="J65" s="383" t="e">
        <f t="shared" si="14"/>
        <v>#N/A</v>
      </c>
      <c r="M65" s="383">
        <f t="shared" si="15"/>
        <v>0</v>
      </c>
      <c r="N65" s="383">
        <f t="shared" si="16"/>
        <v>0</v>
      </c>
      <c r="O65" s="383" t="str">
        <f t="shared" si="17"/>
        <v>0</v>
      </c>
      <c r="P65" s="383" t="e">
        <f>VLOOKUP(M:M,在庫!B:L,11,0)</f>
        <v>#N/A</v>
      </c>
      <c r="Q65" s="391" t="e">
        <f t="shared" si="6"/>
        <v>#N/A</v>
      </c>
      <c r="R65" s="383">
        <f t="shared" si="7"/>
        <v>0</v>
      </c>
      <c r="U65" s="424"/>
      <c r="V65" s="424"/>
      <c r="W65" s="391" t="e">
        <f>VLOOKUP(M:M,価格調査1208BU!B:BA,51,0)</f>
        <v>#N/A</v>
      </c>
      <c r="X65" s="391" t="e">
        <f>VLOOKUP(M:M,価格調査1208BU!B:BA,52,0)</f>
        <v>#N/A</v>
      </c>
      <c r="Y65" s="386" t="e">
        <f t="shared" si="18"/>
        <v>#N/A</v>
      </c>
      <c r="Z65" s="386" t="e">
        <f>VLOOKUP(M:M,在庫!B:L,10,FALSE)</f>
        <v>#N/A</v>
      </c>
      <c r="AO65" s="410">
        <v>1656014093881</v>
      </c>
      <c r="AP65"/>
      <c r="AQ65">
        <v>8</v>
      </c>
      <c r="AR65"/>
      <c r="AS65">
        <v>8</v>
      </c>
    </row>
    <row r="66" spans="1:45">
      <c r="A66" s="388"/>
      <c r="J66" s="383" t="e">
        <f t="shared" si="14"/>
        <v>#N/A</v>
      </c>
      <c r="M66" s="383">
        <f t="shared" si="15"/>
        <v>0</v>
      </c>
      <c r="N66" s="383">
        <f t="shared" si="16"/>
        <v>0</v>
      </c>
      <c r="O66" s="383" t="str">
        <f t="shared" si="17"/>
        <v>0</v>
      </c>
      <c r="P66" s="383" t="e">
        <f>VLOOKUP(M:M,在庫!B:L,11,0)</f>
        <v>#N/A</v>
      </c>
      <c r="Q66" s="391" t="e">
        <f t="shared" si="6"/>
        <v>#N/A</v>
      </c>
      <c r="R66" s="383">
        <f t="shared" si="7"/>
        <v>0</v>
      </c>
      <c r="U66" s="424"/>
      <c r="V66" s="424"/>
      <c r="W66" s="391" t="e">
        <f>VLOOKUP(M:M,価格調査1208BU!B:BA,51,0)</f>
        <v>#N/A</v>
      </c>
      <c r="X66" s="391" t="e">
        <f>VLOOKUP(M:M,価格調査1208BU!B:BA,52,0)</f>
        <v>#N/A</v>
      </c>
      <c r="Y66" s="386" t="e">
        <f t="shared" si="18"/>
        <v>#N/A</v>
      </c>
      <c r="Z66" s="386" t="e">
        <f>VLOOKUP(M:M,在庫!B:L,10,FALSE)</f>
        <v>#N/A</v>
      </c>
      <c r="AO66" s="410">
        <v>1656014094000</v>
      </c>
      <c r="AP66"/>
      <c r="AQ66">
        <v>3</v>
      </c>
      <c r="AR66"/>
      <c r="AS66">
        <v>3</v>
      </c>
    </row>
    <row r="67" spans="1:45">
      <c r="A67" s="388"/>
      <c r="J67" s="383" t="e">
        <f t="shared" si="14"/>
        <v>#N/A</v>
      </c>
      <c r="M67" s="383">
        <f t="shared" si="15"/>
        <v>0</v>
      </c>
      <c r="N67" s="383">
        <f t="shared" si="16"/>
        <v>0</v>
      </c>
      <c r="O67" s="383" t="str">
        <f t="shared" si="17"/>
        <v>0</v>
      </c>
      <c r="P67" s="383" t="e">
        <f>VLOOKUP(M:M,在庫!B:L,11,0)</f>
        <v>#N/A</v>
      </c>
      <c r="Q67" s="391" t="e">
        <f t="shared" ref="Q67:Q83" si="19">RIGHT(Y67,2)</f>
        <v>#N/A</v>
      </c>
      <c r="R67" s="383">
        <f t="shared" ref="R67:R83" si="20">I67</f>
        <v>0</v>
      </c>
      <c r="U67" s="424"/>
      <c r="V67" s="424"/>
      <c r="W67" s="391" t="e">
        <f>VLOOKUP(M:M,価格調査1208BU!B:BA,51,0)</f>
        <v>#N/A</v>
      </c>
      <c r="X67" s="391" t="e">
        <f>VLOOKUP(M:M,価格調査1208BU!B:BA,52,0)</f>
        <v>#N/A</v>
      </c>
      <c r="Y67" s="386" t="e">
        <f t="shared" si="18"/>
        <v>#N/A</v>
      </c>
      <c r="Z67" s="386" t="e">
        <f>VLOOKUP(M:M,在庫!B:L,10,FALSE)</f>
        <v>#N/A</v>
      </c>
      <c r="AO67" s="410">
        <v>1656015094009</v>
      </c>
      <c r="AP67"/>
      <c r="AQ67">
        <v>237</v>
      </c>
      <c r="AR67"/>
      <c r="AS67">
        <v>237</v>
      </c>
    </row>
    <row r="68" spans="1:45">
      <c r="A68" s="388"/>
      <c r="J68" s="383" t="e">
        <f t="shared" si="14"/>
        <v>#N/A</v>
      </c>
      <c r="M68" s="383">
        <f t="shared" si="15"/>
        <v>0</v>
      </c>
      <c r="N68" s="383">
        <f t="shared" si="16"/>
        <v>0</v>
      </c>
      <c r="O68" s="383" t="str">
        <f t="shared" si="17"/>
        <v>0</v>
      </c>
      <c r="P68" s="383" t="e">
        <f>VLOOKUP(M:M,在庫!B:L,11,0)</f>
        <v>#N/A</v>
      </c>
      <c r="Q68" s="391" t="e">
        <f t="shared" si="19"/>
        <v>#N/A</v>
      </c>
      <c r="R68" s="383">
        <f t="shared" si="20"/>
        <v>0</v>
      </c>
      <c r="U68" s="424"/>
      <c r="V68" s="424"/>
      <c r="W68" s="391" t="e">
        <f>VLOOKUP(M:M,価格調査1208BU!B:BA,51,0)</f>
        <v>#N/A</v>
      </c>
      <c r="X68" s="391" t="e">
        <f>VLOOKUP(M:M,価格調査1208BU!B:BA,52,0)</f>
        <v>#N/A</v>
      </c>
      <c r="Y68" s="386" t="e">
        <f t="shared" si="18"/>
        <v>#N/A</v>
      </c>
      <c r="Z68" s="386" t="e">
        <f>VLOOKUP(M:M,在庫!B:L,10,FALSE)</f>
        <v>#N/A</v>
      </c>
      <c r="AO68" s="410">
        <v>1656015111331</v>
      </c>
      <c r="AP68"/>
      <c r="AQ68">
        <v>41</v>
      </c>
      <c r="AR68"/>
      <c r="AS68">
        <v>41</v>
      </c>
    </row>
    <row r="69" spans="1:45">
      <c r="A69" s="388"/>
      <c r="J69" s="383" t="e">
        <f t="shared" si="14"/>
        <v>#N/A</v>
      </c>
      <c r="M69" s="383">
        <f t="shared" si="15"/>
        <v>0</v>
      </c>
      <c r="N69" s="383">
        <f t="shared" si="16"/>
        <v>0</v>
      </c>
      <c r="O69" s="383" t="str">
        <f t="shared" si="17"/>
        <v>0</v>
      </c>
      <c r="P69" s="383" t="e">
        <f>VLOOKUP(M:M,在庫!B:L,11,0)</f>
        <v>#N/A</v>
      </c>
      <c r="Q69" s="391" t="e">
        <f t="shared" si="19"/>
        <v>#N/A</v>
      </c>
      <c r="R69" s="383">
        <f t="shared" si="20"/>
        <v>0</v>
      </c>
      <c r="U69" s="424"/>
      <c r="V69" s="424"/>
      <c r="W69" s="391" t="e">
        <f>VLOOKUP(M:M,価格調査1208BU!B:BA,51,0)</f>
        <v>#N/A</v>
      </c>
      <c r="X69" s="391" t="e">
        <f>VLOOKUP(M:M,価格調査1208BU!B:BA,52,0)</f>
        <v>#N/A</v>
      </c>
      <c r="Y69" s="386" t="e">
        <f t="shared" si="18"/>
        <v>#N/A</v>
      </c>
      <c r="Z69" s="386" t="e">
        <f>VLOOKUP(M:M,在庫!B:L,10,FALSE)</f>
        <v>#N/A</v>
      </c>
      <c r="AO69" s="410">
        <v>1656015130073</v>
      </c>
      <c r="AP69">
        <v>31</v>
      </c>
      <c r="AQ69"/>
      <c r="AR69"/>
      <c r="AS69">
        <v>31</v>
      </c>
    </row>
    <row r="70" spans="1:45">
      <c r="A70" s="388"/>
      <c r="J70" s="383" t="e">
        <f t="shared" si="14"/>
        <v>#N/A</v>
      </c>
      <c r="M70" s="383">
        <f t="shared" si="15"/>
        <v>0</v>
      </c>
      <c r="N70" s="383">
        <f t="shared" si="16"/>
        <v>0</v>
      </c>
      <c r="O70" s="383" t="str">
        <f t="shared" si="17"/>
        <v>0</v>
      </c>
      <c r="P70" s="383" t="e">
        <f>VLOOKUP(M:M,在庫!B:L,11,0)</f>
        <v>#N/A</v>
      </c>
      <c r="Q70" s="391" t="e">
        <f t="shared" si="19"/>
        <v>#N/A</v>
      </c>
      <c r="R70" s="383">
        <f t="shared" si="20"/>
        <v>0</v>
      </c>
      <c r="U70" s="424"/>
      <c r="V70" s="424"/>
      <c r="W70" s="391" t="e">
        <f>VLOOKUP(M:M,価格調査1208BU!B:BA,51,0)</f>
        <v>#N/A</v>
      </c>
      <c r="X70" s="391" t="e">
        <f>VLOOKUP(M:M,価格調査1208BU!B:BA,52,0)</f>
        <v>#N/A</v>
      </c>
      <c r="Y70" s="386" t="e">
        <f t="shared" si="18"/>
        <v>#N/A</v>
      </c>
      <c r="Z70" s="386" t="e">
        <f>VLOOKUP(M:M,在庫!B:L,10,FALSE)</f>
        <v>#N/A</v>
      </c>
      <c r="AO70" s="410">
        <v>1656015130608</v>
      </c>
      <c r="AP70">
        <v>21</v>
      </c>
      <c r="AQ70">
        <v>111</v>
      </c>
      <c r="AR70"/>
      <c r="AS70">
        <v>132</v>
      </c>
    </row>
    <row r="71" spans="1:45">
      <c r="A71" s="388"/>
      <c r="J71" s="383" t="e">
        <f t="shared" si="14"/>
        <v>#N/A</v>
      </c>
      <c r="M71" s="383">
        <f t="shared" si="15"/>
        <v>0</v>
      </c>
      <c r="N71" s="383">
        <f t="shared" si="16"/>
        <v>0</v>
      </c>
      <c r="O71" s="383" t="str">
        <f t="shared" si="17"/>
        <v>0</v>
      </c>
      <c r="P71" s="383" t="e">
        <f>VLOOKUP(M:M,在庫!B:L,11,0)</f>
        <v>#N/A</v>
      </c>
      <c r="Q71" s="391" t="e">
        <f t="shared" si="19"/>
        <v>#N/A</v>
      </c>
      <c r="R71" s="383">
        <f t="shared" si="20"/>
        <v>0</v>
      </c>
      <c r="U71" s="424"/>
      <c r="V71" s="424"/>
      <c r="W71" s="391" t="e">
        <f>VLOOKUP(M:M,価格調査1208BU!B:BA,51,0)</f>
        <v>#N/A</v>
      </c>
      <c r="X71" s="391" t="e">
        <f>VLOOKUP(M:M,価格調査1208BU!B:BA,52,0)</f>
        <v>#N/A</v>
      </c>
      <c r="Y71" s="386" t="e">
        <f t="shared" si="18"/>
        <v>#N/A</v>
      </c>
      <c r="Z71" s="386" t="e">
        <f>VLOOKUP(M:M,在庫!B:L,10,FALSE)</f>
        <v>#N/A</v>
      </c>
      <c r="AO71" s="410">
        <v>1656015208727</v>
      </c>
      <c r="AP71"/>
      <c r="AQ71">
        <v>139</v>
      </c>
      <c r="AR71"/>
      <c r="AS71">
        <v>139</v>
      </c>
    </row>
    <row r="72" spans="1:45">
      <c r="A72" s="388"/>
      <c r="J72" s="383" t="e">
        <f t="shared" si="14"/>
        <v>#N/A</v>
      </c>
      <c r="M72" s="383">
        <f t="shared" si="15"/>
        <v>0</v>
      </c>
      <c r="N72" s="383">
        <f t="shared" si="16"/>
        <v>0</v>
      </c>
      <c r="O72" s="383" t="str">
        <f t="shared" si="17"/>
        <v>0</v>
      </c>
      <c r="P72" s="383" t="e">
        <f>VLOOKUP(M:M,在庫!B:L,11,0)</f>
        <v>#N/A</v>
      </c>
      <c r="Q72" s="391" t="e">
        <f t="shared" si="19"/>
        <v>#N/A</v>
      </c>
      <c r="R72" s="383">
        <f t="shared" si="20"/>
        <v>0</v>
      </c>
      <c r="U72" s="424"/>
      <c r="V72" s="424"/>
      <c r="W72" s="391" t="e">
        <f>VLOOKUP(M:M,価格調査1208BU!B:BA,51,0)</f>
        <v>#N/A</v>
      </c>
      <c r="X72" s="391" t="e">
        <f>VLOOKUP(M:M,価格調査1208BU!B:BA,52,0)</f>
        <v>#N/A</v>
      </c>
      <c r="Y72" s="386" t="e">
        <f t="shared" si="18"/>
        <v>#N/A</v>
      </c>
      <c r="Z72" s="386" t="e">
        <f>VLOOKUP(M:M,在庫!B:L,10,FALSE)</f>
        <v>#N/A</v>
      </c>
      <c r="AO72" s="410">
        <v>1656015231169</v>
      </c>
      <c r="AP72"/>
      <c r="AQ72">
        <v>23</v>
      </c>
      <c r="AR72"/>
      <c r="AS72">
        <v>23</v>
      </c>
    </row>
    <row r="73" spans="1:45">
      <c r="A73" s="388"/>
      <c r="J73" s="383" t="e">
        <f t="shared" si="14"/>
        <v>#N/A</v>
      </c>
      <c r="M73" s="383">
        <f t="shared" si="15"/>
        <v>0</v>
      </c>
      <c r="N73" s="383">
        <f t="shared" si="16"/>
        <v>0</v>
      </c>
      <c r="O73" s="383" t="str">
        <f t="shared" si="17"/>
        <v>0</v>
      </c>
      <c r="P73" s="383" t="e">
        <f>VLOOKUP(M:M,在庫!B:L,11,0)</f>
        <v>#N/A</v>
      </c>
      <c r="Q73" s="391" t="e">
        <f t="shared" si="19"/>
        <v>#N/A</v>
      </c>
      <c r="R73" s="383">
        <f t="shared" si="20"/>
        <v>0</v>
      </c>
      <c r="U73" s="424"/>
      <c r="V73" s="424"/>
      <c r="W73" s="391" t="e">
        <f>VLOOKUP(M:M,価格調査1208BU!B:BA,51,0)</f>
        <v>#N/A</v>
      </c>
      <c r="X73" s="391" t="e">
        <f>VLOOKUP(M:M,価格調査1208BU!B:BA,52,0)</f>
        <v>#N/A</v>
      </c>
      <c r="Y73" s="386" t="e">
        <f t="shared" si="18"/>
        <v>#N/A</v>
      </c>
      <c r="Z73" s="386" t="e">
        <f>VLOOKUP(M:M,在庫!B:L,10,FALSE)</f>
        <v>#N/A</v>
      </c>
      <c r="AO73" s="410">
        <v>1656513093894</v>
      </c>
      <c r="AP73"/>
      <c r="AQ73">
        <v>2</v>
      </c>
      <c r="AR73"/>
      <c r="AS73">
        <v>2</v>
      </c>
    </row>
    <row r="74" spans="1:45">
      <c r="A74" s="388"/>
      <c r="J74" s="383" t="e">
        <f t="shared" si="14"/>
        <v>#N/A</v>
      </c>
      <c r="M74" s="383">
        <f t="shared" si="15"/>
        <v>0</v>
      </c>
      <c r="N74" s="383">
        <f t="shared" si="16"/>
        <v>0</v>
      </c>
      <c r="O74" s="383" t="str">
        <f t="shared" si="17"/>
        <v>0</v>
      </c>
      <c r="P74" s="383" t="e">
        <f>VLOOKUP(M:M,在庫!B:L,11,0)</f>
        <v>#N/A</v>
      </c>
      <c r="Q74" s="391" t="e">
        <f t="shared" si="19"/>
        <v>#N/A</v>
      </c>
      <c r="R74" s="383">
        <f t="shared" si="20"/>
        <v>0</v>
      </c>
      <c r="U74" s="424"/>
      <c r="V74" s="424"/>
      <c r="W74" s="391" t="e">
        <f>VLOOKUP(M:M,価格調査1208BU!B:BA,51,0)</f>
        <v>#N/A</v>
      </c>
      <c r="X74" s="391" t="e">
        <f>VLOOKUP(M:M,価格調査1208BU!B:BA,52,0)</f>
        <v>#N/A</v>
      </c>
      <c r="Y74" s="386" t="e">
        <f t="shared" si="18"/>
        <v>#N/A</v>
      </c>
      <c r="Z74" s="386" t="e">
        <f>VLOOKUP(M:M,在庫!B:L,10,FALSE)</f>
        <v>#N/A</v>
      </c>
      <c r="AO74" s="410">
        <v>1656513130070</v>
      </c>
      <c r="AP74">
        <v>20</v>
      </c>
      <c r="AQ74"/>
      <c r="AR74"/>
      <c r="AS74">
        <v>20</v>
      </c>
    </row>
    <row r="75" spans="1:45">
      <c r="A75" s="388"/>
      <c r="J75" s="383" t="e">
        <f t="shared" si="14"/>
        <v>#N/A</v>
      </c>
      <c r="M75" s="383">
        <f t="shared" si="15"/>
        <v>0</v>
      </c>
      <c r="N75" s="383">
        <f t="shared" si="16"/>
        <v>0</v>
      </c>
      <c r="O75" s="383" t="str">
        <f t="shared" si="17"/>
        <v>0</v>
      </c>
      <c r="P75" s="383" t="e">
        <f>VLOOKUP(M:M,在庫!B:L,11,0)</f>
        <v>#N/A</v>
      </c>
      <c r="Q75" s="391" t="e">
        <f t="shared" si="19"/>
        <v>#N/A</v>
      </c>
      <c r="R75" s="383">
        <f t="shared" si="20"/>
        <v>0</v>
      </c>
      <c r="U75" s="424"/>
      <c r="V75" s="424"/>
      <c r="W75" s="391" t="e">
        <f>VLOOKUP(M:M,価格調査1208BU!B:BA,51,0)</f>
        <v>#N/A</v>
      </c>
      <c r="X75" s="391" t="e">
        <f>VLOOKUP(M:M,価格調査1208BU!B:BA,52,0)</f>
        <v>#N/A</v>
      </c>
      <c r="Y75" s="386" t="e">
        <f t="shared" si="18"/>
        <v>#N/A</v>
      </c>
      <c r="Z75" s="386" t="e">
        <f>VLOOKUP(M:M,在庫!B:L,10,FALSE)</f>
        <v>#N/A</v>
      </c>
      <c r="AO75" s="410">
        <v>1656513239018</v>
      </c>
      <c r="AP75"/>
      <c r="AQ75">
        <v>2</v>
      </c>
      <c r="AR75"/>
      <c r="AS75">
        <v>2</v>
      </c>
    </row>
    <row r="76" spans="1:45">
      <c r="A76" s="388"/>
      <c r="J76" s="383" t="e">
        <f t="shared" si="14"/>
        <v>#N/A</v>
      </c>
      <c r="M76" s="383">
        <f t="shared" si="15"/>
        <v>0</v>
      </c>
      <c r="N76" s="383">
        <f t="shared" si="16"/>
        <v>0</v>
      </c>
      <c r="O76" s="383" t="str">
        <f t="shared" si="17"/>
        <v>0</v>
      </c>
      <c r="P76" s="383" t="e">
        <f>VLOOKUP(M:M,在庫!B:L,11,0)</f>
        <v>#N/A</v>
      </c>
      <c r="Q76" s="391" t="e">
        <f t="shared" si="19"/>
        <v>#N/A</v>
      </c>
      <c r="R76" s="383">
        <f t="shared" si="20"/>
        <v>0</v>
      </c>
      <c r="U76" s="424"/>
      <c r="V76" s="424"/>
      <c r="W76" s="391" t="e">
        <f>VLOOKUP(M:M,価格調査1208BU!B:BA,51,0)</f>
        <v>#N/A</v>
      </c>
      <c r="X76" s="391" t="e">
        <f>VLOOKUP(M:M,価格調査1208BU!B:BA,52,0)</f>
        <v>#N/A</v>
      </c>
      <c r="Y76" s="386" t="e">
        <f t="shared" si="18"/>
        <v>#N/A</v>
      </c>
      <c r="Z76" s="386" t="e">
        <f>VLOOKUP(M:M,在庫!B:L,10,FALSE)</f>
        <v>#N/A</v>
      </c>
      <c r="AO76" s="410">
        <v>1656514094005</v>
      </c>
      <c r="AP76"/>
      <c r="AQ76">
        <v>1</v>
      </c>
      <c r="AR76"/>
      <c r="AS76">
        <v>1</v>
      </c>
    </row>
    <row r="77" spans="1:45">
      <c r="A77" s="388"/>
      <c r="J77" s="383" t="e">
        <f t="shared" si="14"/>
        <v>#N/A</v>
      </c>
      <c r="M77" s="383">
        <f t="shared" si="15"/>
        <v>0</v>
      </c>
      <c r="N77" s="383">
        <f t="shared" si="16"/>
        <v>0</v>
      </c>
      <c r="O77" s="383" t="str">
        <f t="shared" si="17"/>
        <v>0</v>
      </c>
      <c r="P77" s="383" t="e">
        <f>VLOOKUP(M:M,在庫!B:L,11,0)</f>
        <v>#N/A</v>
      </c>
      <c r="Q77" s="391" t="e">
        <f t="shared" si="19"/>
        <v>#N/A</v>
      </c>
      <c r="R77" s="383">
        <f t="shared" si="20"/>
        <v>0</v>
      </c>
      <c r="U77" s="424"/>
      <c r="V77" s="424"/>
      <c r="W77" s="391" t="e">
        <f>VLOOKUP(M:M,価格調査1208BU!B:BA,51,0)</f>
        <v>#N/A</v>
      </c>
      <c r="X77" s="391" t="e">
        <f>VLOOKUP(M:M,価格調査1208BU!B:BA,52,0)</f>
        <v>#N/A</v>
      </c>
      <c r="Y77" s="386" t="e">
        <f t="shared" si="18"/>
        <v>#N/A</v>
      </c>
      <c r="Z77" s="386" t="e">
        <f>VLOOKUP(M:M,在庫!B:L,10,FALSE)</f>
        <v>#N/A</v>
      </c>
      <c r="AO77" s="410">
        <v>1656514111337</v>
      </c>
      <c r="AP77"/>
      <c r="AQ77">
        <v>174</v>
      </c>
      <c r="AR77"/>
      <c r="AS77">
        <v>174</v>
      </c>
    </row>
    <row r="78" spans="1:45">
      <c r="A78" s="388"/>
      <c r="J78" s="383" t="e">
        <f t="shared" si="14"/>
        <v>#N/A</v>
      </c>
      <c r="M78" s="383">
        <f t="shared" si="15"/>
        <v>0</v>
      </c>
      <c r="N78" s="383">
        <f t="shared" si="16"/>
        <v>0</v>
      </c>
      <c r="O78" s="383" t="str">
        <f t="shared" si="17"/>
        <v>0</v>
      </c>
      <c r="P78" s="383" t="e">
        <f>VLOOKUP(M:M,在庫!B:L,11,0)</f>
        <v>#N/A</v>
      </c>
      <c r="Q78" s="391" t="e">
        <f t="shared" si="19"/>
        <v>#N/A</v>
      </c>
      <c r="R78" s="383">
        <f t="shared" si="20"/>
        <v>0</v>
      </c>
      <c r="U78" s="424"/>
      <c r="V78" s="424"/>
      <c r="W78" s="391" t="e">
        <f>VLOOKUP(M:M,価格調査1208BU!B:BA,51,0)</f>
        <v>#N/A</v>
      </c>
      <c r="X78" s="391" t="e">
        <f>VLOOKUP(M:M,価格調査1208BU!B:BA,52,0)</f>
        <v>#N/A</v>
      </c>
      <c r="Y78" s="386" t="e">
        <f t="shared" si="18"/>
        <v>#N/A</v>
      </c>
      <c r="Z78" s="386" t="e">
        <f>VLOOKUP(M:M,在庫!B:L,10,FALSE)</f>
        <v>#N/A</v>
      </c>
      <c r="AO78" s="410">
        <v>1656514130079</v>
      </c>
      <c r="AP78">
        <v>46</v>
      </c>
      <c r="AQ78"/>
      <c r="AR78"/>
      <c r="AS78">
        <v>46</v>
      </c>
    </row>
    <row r="79" spans="1:45">
      <c r="A79" s="388"/>
      <c r="J79" s="383" t="e">
        <f t="shared" si="14"/>
        <v>#N/A</v>
      </c>
      <c r="M79" s="383">
        <f t="shared" si="15"/>
        <v>0</v>
      </c>
      <c r="N79" s="383">
        <f t="shared" si="16"/>
        <v>0</v>
      </c>
      <c r="O79" s="383" t="str">
        <f t="shared" si="17"/>
        <v>0</v>
      </c>
      <c r="P79" s="383" t="e">
        <f>VLOOKUP(M:M,在庫!B:L,11,0)</f>
        <v>#N/A</v>
      </c>
      <c r="Q79" s="391" t="e">
        <f t="shared" si="19"/>
        <v>#N/A</v>
      </c>
      <c r="R79" s="383">
        <f t="shared" si="20"/>
        <v>0</v>
      </c>
      <c r="U79" s="424"/>
      <c r="V79" s="424"/>
      <c r="W79" s="391" t="e">
        <f>VLOOKUP(M:M,価格調査1208BU!B:BA,51,0)</f>
        <v>#N/A</v>
      </c>
      <c r="X79" s="391" t="e">
        <f>VLOOKUP(M:M,価格調査1208BU!B:BA,52,0)</f>
        <v>#N/A</v>
      </c>
      <c r="Y79" s="386" t="e">
        <f t="shared" si="18"/>
        <v>#N/A</v>
      </c>
      <c r="Z79" s="386" t="e">
        <f>VLOOKUP(M:M,在庫!B:L,10,FALSE)</f>
        <v>#N/A</v>
      </c>
      <c r="AO79" s="410">
        <v>1656514130390</v>
      </c>
      <c r="AP79">
        <v>102</v>
      </c>
      <c r="AQ79"/>
      <c r="AR79"/>
      <c r="AS79">
        <v>102</v>
      </c>
    </row>
    <row r="80" spans="1:45">
      <c r="A80" s="388"/>
      <c r="J80" s="383" t="e">
        <f t="shared" si="14"/>
        <v>#N/A</v>
      </c>
      <c r="M80" s="383">
        <f t="shared" si="15"/>
        <v>0</v>
      </c>
      <c r="N80" s="383">
        <f t="shared" si="16"/>
        <v>0</v>
      </c>
      <c r="O80" s="383" t="str">
        <f t="shared" si="17"/>
        <v>0</v>
      </c>
      <c r="P80" s="383" t="e">
        <f>VLOOKUP(M:M,在庫!B:L,11,0)</f>
        <v>#N/A</v>
      </c>
      <c r="Q80" s="391" t="e">
        <f t="shared" si="19"/>
        <v>#N/A</v>
      </c>
      <c r="R80" s="383">
        <f t="shared" si="20"/>
        <v>0</v>
      </c>
      <c r="U80" s="424"/>
      <c r="V80" s="424"/>
      <c r="W80" s="391" t="e">
        <f>VLOOKUP(M:M,価格調査1208BU!B:BA,51,0)</f>
        <v>#N/A</v>
      </c>
      <c r="X80" s="391" t="e">
        <f>VLOOKUP(M:M,価格調査1208BU!B:BA,52,0)</f>
        <v>#N/A</v>
      </c>
      <c r="Y80" s="386" t="e">
        <f t="shared" si="18"/>
        <v>#N/A</v>
      </c>
      <c r="Z80" s="386" t="e">
        <f>VLOOKUP(M:M,在庫!B:L,10,FALSE)</f>
        <v>#N/A</v>
      </c>
      <c r="AO80" s="410">
        <v>1656514130604</v>
      </c>
      <c r="AP80"/>
      <c r="AQ80">
        <v>80</v>
      </c>
      <c r="AR80"/>
      <c r="AS80">
        <v>80</v>
      </c>
    </row>
    <row r="81" spans="1:45">
      <c r="A81" s="388"/>
      <c r="J81" s="383" t="e">
        <f t="shared" si="14"/>
        <v>#N/A</v>
      </c>
      <c r="M81" s="383">
        <f t="shared" si="15"/>
        <v>0</v>
      </c>
      <c r="N81" s="383">
        <f t="shared" si="16"/>
        <v>0</v>
      </c>
      <c r="O81" s="383" t="str">
        <f t="shared" si="17"/>
        <v>0</v>
      </c>
      <c r="P81" s="383" t="e">
        <f>VLOOKUP(M:M,在庫!B:L,11,0)</f>
        <v>#N/A</v>
      </c>
      <c r="Q81" s="391" t="e">
        <f t="shared" si="19"/>
        <v>#N/A</v>
      </c>
      <c r="R81" s="383">
        <f t="shared" si="20"/>
        <v>0</v>
      </c>
      <c r="U81" s="424"/>
      <c r="V81" s="424"/>
      <c r="W81" s="391" t="e">
        <f>VLOOKUP(M:M,価格調査1208BU!B:BA,51,0)</f>
        <v>#N/A</v>
      </c>
      <c r="X81" s="391" t="e">
        <f>VLOOKUP(M:M,価格調査1208BU!B:BA,52,0)</f>
        <v>#N/A</v>
      </c>
      <c r="Y81" s="386" t="e">
        <f t="shared" si="18"/>
        <v>#N/A</v>
      </c>
      <c r="Z81" s="386" t="e">
        <f>VLOOKUP(M:M,在庫!B:L,10,FALSE)</f>
        <v>#N/A</v>
      </c>
      <c r="AO81" s="410">
        <v>1656514151807</v>
      </c>
      <c r="AP81">
        <v>8</v>
      </c>
      <c r="AQ81"/>
      <c r="AR81"/>
      <c r="AS81">
        <v>8</v>
      </c>
    </row>
    <row r="82" spans="1:45">
      <c r="A82" s="388"/>
      <c r="J82" s="383" t="e">
        <f t="shared" si="14"/>
        <v>#N/A</v>
      </c>
      <c r="M82" s="383">
        <f t="shared" si="15"/>
        <v>0</v>
      </c>
      <c r="N82" s="383">
        <f t="shared" si="16"/>
        <v>0</v>
      </c>
      <c r="O82" s="383" t="str">
        <f t="shared" si="17"/>
        <v>0</v>
      </c>
      <c r="P82" s="383" t="e">
        <f>VLOOKUP(M:M,在庫!B:L,11,0)</f>
        <v>#N/A</v>
      </c>
      <c r="Q82" s="391" t="e">
        <f t="shared" si="19"/>
        <v>#N/A</v>
      </c>
      <c r="R82" s="383">
        <f t="shared" si="20"/>
        <v>0</v>
      </c>
      <c r="U82" s="424"/>
      <c r="V82" s="424"/>
      <c r="W82" s="391" t="e">
        <f>VLOOKUP(M:M,価格調査1208BU!B:BA,51,0)</f>
        <v>#N/A</v>
      </c>
      <c r="X82" s="391" t="e">
        <f>VLOOKUP(M:M,価格調査1208BU!B:BA,52,0)</f>
        <v>#N/A</v>
      </c>
      <c r="Y82" s="386" t="e">
        <f t="shared" si="18"/>
        <v>#N/A</v>
      </c>
      <c r="Z82" s="386" t="e">
        <f>VLOOKUP(M:M,在庫!B:L,10,FALSE)</f>
        <v>#N/A</v>
      </c>
      <c r="AO82" s="410">
        <v>1656514157755</v>
      </c>
      <c r="AP82">
        <v>8</v>
      </c>
      <c r="AQ82"/>
      <c r="AR82"/>
      <c r="AS82">
        <v>8</v>
      </c>
    </row>
    <row r="83" spans="1:45">
      <c r="A83" s="388"/>
      <c r="J83" s="383" t="e">
        <f t="shared" si="14"/>
        <v>#N/A</v>
      </c>
      <c r="M83" s="383">
        <f t="shared" si="15"/>
        <v>0</v>
      </c>
      <c r="N83" s="383">
        <f t="shared" si="16"/>
        <v>0</v>
      </c>
      <c r="O83" s="383" t="str">
        <f t="shared" si="17"/>
        <v>0</v>
      </c>
      <c r="P83" s="383" t="e">
        <f>VLOOKUP(M:M,在庫!B:L,11,0)</f>
        <v>#N/A</v>
      </c>
      <c r="Q83" s="391" t="e">
        <f t="shared" si="19"/>
        <v>#N/A</v>
      </c>
      <c r="R83" s="383">
        <f t="shared" si="20"/>
        <v>0</v>
      </c>
      <c r="U83" s="424"/>
      <c r="V83" s="424"/>
      <c r="W83" s="391" t="e">
        <f>VLOOKUP(M:M,価格調査1208BU!B:BA,51,0)</f>
        <v>#N/A</v>
      </c>
      <c r="X83" s="391" t="e">
        <f>VLOOKUP(M:M,価格調査1208BU!B:BA,52,0)</f>
        <v>#N/A</v>
      </c>
      <c r="Y83" s="386" t="e">
        <f t="shared" si="18"/>
        <v>#N/A</v>
      </c>
      <c r="Z83" s="386" t="e">
        <f>VLOOKUP(M:M,在庫!B:L,10,FALSE)</f>
        <v>#N/A</v>
      </c>
      <c r="AO83" s="410">
        <v>1656514206644</v>
      </c>
      <c r="AP83"/>
      <c r="AQ83">
        <v>19</v>
      </c>
      <c r="AR83"/>
      <c r="AS83">
        <v>19</v>
      </c>
    </row>
    <row r="84" spans="1:45">
      <c r="A84" s="388"/>
      <c r="AO84" s="410">
        <v>1656514208723</v>
      </c>
      <c r="AP84"/>
      <c r="AQ84">
        <v>155</v>
      </c>
      <c r="AR84"/>
      <c r="AS84">
        <v>155</v>
      </c>
    </row>
    <row r="85" spans="1:45">
      <c r="A85" s="388"/>
      <c r="AO85" s="410">
        <v>1656514231202</v>
      </c>
      <c r="AP85"/>
      <c r="AQ85">
        <v>41</v>
      </c>
      <c r="AR85"/>
      <c r="AS85">
        <v>41</v>
      </c>
    </row>
    <row r="86" spans="1:45">
      <c r="A86" s="388"/>
      <c r="AO86" s="410">
        <v>1656514239024</v>
      </c>
      <c r="AP86"/>
      <c r="AQ86">
        <v>1</v>
      </c>
      <c r="AR86"/>
      <c r="AS86">
        <v>1</v>
      </c>
    </row>
    <row r="87" spans="1:45">
      <c r="A87" s="388"/>
      <c r="AO87" s="410">
        <v>1656515094004</v>
      </c>
      <c r="AP87"/>
      <c r="AQ87">
        <v>352</v>
      </c>
      <c r="AR87"/>
      <c r="AS87">
        <v>352</v>
      </c>
    </row>
    <row r="88" spans="1:45">
      <c r="A88" s="388"/>
      <c r="AO88" s="410">
        <v>1656515134007</v>
      </c>
      <c r="AP88"/>
      <c r="AQ88">
        <v>4</v>
      </c>
      <c r="AR88"/>
      <c r="AS88">
        <v>4</v>
      </c>
    </row>
    <row r="89" spans="1:45">
      <c r="A89" s="388"/>
      <c r="AO89" s="410">
        <v>1656515206568</v>
      </c>
      <c r="AP89"/>
      <c r="AQ89">
        <v>1</v>
      </c>
      <c r="AR89"/>
      <c r="AS89">
        <v>1</v>
      </c>
    </row>
    <row r="90" spans="1:45">
      <c r="A90" s="388"/>
      <c r="AO90" s="410">
        <v>1656515208722</v>
      </c>
      <c r="AP90"/>
      <c r="AQ90">
        <v>64</v>
      </c>
      <c r="AR90"/>
      <c r="AS90">
        <v>64</v>
      </c>
    </row>
    <row r="91" spans="1:45">
      <c r="A91" s="388"/>
      <c r="AO91" s="410">
        <v>1657014093888</v>
      </c>
      <c r="AP91"/>
      <c r="AQ91">
        <v>1</v>
      </c>
      <c r="AR91"/>
      <c r="AS91">
        <v>1</v>
      </c>
    </row>
    <row r="92" spans="1:45">
      <c r="A92" s="388"/>
      <c r="AO92" s="410">
        <v>1657014094007</v>
      </c>
      <c r="AP92"/>
      <c r="AQ92">
        <v>27</v>
      </c>
      <c r="AR92"/>
      <c r="AS92">
        <v>27</v>
      </c>
    </row>
    <row r="93" spans="1:45">
      <c r="A93" s="388"/>
      <c r="AO93" s="410">
        <v>1657014111155</v>
      </c>
      <c r="AP93"/>
      <c r="AQ93">
        <v>1</v>
      </c>
      <c r="AR93"/>
      <c r="AS93">
        <v>1</v>
      </c>
    </row>
    <row r="94" spans="1:45">
      <c r="A94" s="388"/>
      <c r="AO94" s="410">
        <v>1657014130071</v>
      </c>
      <c r="AP94">
        <v>20</v>
      </c>
      <c r="AQ94"/>
      <c r="AR94"/>
      <c r="AS94">
        <v>20</v>
      </c>
    </row>
    <row r="95" spans="1:45">
      <c r="A95" s="388"/>
      <c r="AO95" s="410">
        <v>1657014130392</v>
      </c>
      <c r="AP95">
        <v>60</v>
      </c>
      <c r="AQ95"/>
      <c r="AR95"/>
      <c r="AS95">
        <v>60</v>
      </c>
    </row>
    <row r="96" spans="1:45">
      <c r="A96" s="388"/>
      <c r="AO96" s="410">
        <v>1657014151809</v>
      </c>
      <c r="AP96">
        <v>22</v>
      </c>
      <c r="AQ96"/>
      <c r="AR96"/>
      <c r="AS96">
        <v>22</v>
      </c>
    </row>
    <row r="97" spans="1:45">
      <c r="A97" s="388"/>
      <c r="AO97" s="410">
        <v>1657014157733</v>
      </c>
      <c r="AP97">
        <v>53</v>
      </c>
      <c r="AQ97"/>
      <c r="AR97"/>
      <c r="AS97">
        <v>53</v>
      </c>
    </row>
    <row r="98" spans="1:45">
      <c r="A98" s="388"/>
      <c r="AO98" s="410">
        <v>1657014169996</v>
      </c>
      <c r="AP98"/>
      <c r="AQ98">
        <v>2</v>
      </c>
      <c r="AR98"/>
      <c r="AS98">
        <v>2</v>
      </c>
    </row>
    <row r="99" spans="1:45">
      <c r="A99" s="388"/>
      <c r="AO99" s="410">
        <v>1657014239026</v>
      </c>
      <c r="AP99"/>
      <c r="AQ99">
        <v>2</v>
      </c>
      <c r="AR99"/>
      <c r="AS99">
        <v>2</v>
      </c>
    </row>
    <row r="100" spans="1:45">
      <c r="A100" s="388"/>
      <c r="AO100" s="410">
        <v>1657014327020</v>
      </c>
      <c r="AP100"/>
      <c r="AQ100">
        <v>94</v>
      </c>
      <c r="AR100"/>
      <c r="AS100">
        <v>94</v>
      </c>
    </row>
    <row r="101" spans="1:45">
      <c r="A101" s="388"/>
      <c r="AO101" s="410">
        <v>1657014327358</v>
      </c>
      <c r="AP101"/>
      <c r="AQ101">
        <v>1</v>
      </c>
      <c r="AR101"/>
      <c r="AS101">
        <v>1</v>
      </c>
    </row>
    <row r="102" spans="1:45">
      <c r="A102" s="388"/>
      <c r="AO102" s="410">
        <v>1756015093887</v>
      </c>
      <c r="AP102"/>
      <c r="AQ102">
        <v>4</v>
      </c>
      <c r="AR102"/>
      <c r="AS102">
        <v>4</v>
      </c>
    </row>
    <row r="103" spans="1:45">
      <c r="A103" s="388"/>
      <c r="AO103" s="410">
        <v>1756015151808</v>
      </c>
      <c r="AP103">
        <v>2</v>
      </c>
      <c r="AQ103"/>
      <c r="AR103"/>
      <c r="AS103">
        <v>2</v>
      </c>
    </row>
    <row r="104" spans="1:45">
      <c r="AO104" s="410">
        <v>1756015157756</v>
      </c>
      <c r="AP104">
        <v>8</v>
      </c>
      <c r="AQ104"/>
      <c r="AR104"/>
      <c r="AS104">
        <v>8</v>
      </c>
    </row>
    <row r="105" spans="1:45">
      <c r="AO105" s="410">
        <v>1756016130079</v>
      </c>
      <c r="AP105">
        <v>24</v>
      </c>
      <c r="AQ105"/>
      <c r="AR105"/>
      <c r="AS105">
        <v>24</v>
      </c>
    </row>
    <row r="106" spans="1:45">
      <c r="AO106" s="410">
        <v>1756016130390</v>
      </c>
      <c r="AP106">
        <v>28</v>
      </c>
      <c r="AQ106"/>
      <c r="AR106"/>
      <c r="AS106">
        <v>28</v>
      </c>
    </row>
    <row r="107" spans="1:45">
      <c r="AO107" s="410">
        <v>1756016132073</v>
      </c>
      <c r="AP107">
        <v>16</v>
      </c>
      <c r="AQ107"/>
      <c r="AR107"/>
      <c r="AS107">
        <v>16</v>
      </c>
    </row>
    <row r="108" spans="1:45">
      <c r="AO108" s="410">
        <v>1756514093883</v>
      </c>
      <c r="AP108"/>
      <c r="AQ108">
        <v>7</v>
      </c>
      <c r="AR108"/>
      <c r="AS108">
        <v>7</v>
      </c>
    </row>
    <row r="109" spans="1:45">
      <c r="AO109" s="410">
        <v>1756514094002</v>
      </c>
      <c r="AP109"/>
      <c r="AQ109">
        <v>4</v>
      </c>
      <c r="AR109"/>
      <c r="AS109">
        <v>4</v>
      </c>
    </row>
    <row r="110" spans="1:45">
      <c r="AO110" s="410">
        <v>1756514130076</v>
      </c>
      <c r="AP110">
        <v>20</v>
      </c>
      <c r="AQ110"/>
      <c r="AR110"/>
      <c r="AS110">
        <v>20</v>
      </c>
    </row>
    <row r="111" spans="1:45">
      <c r="AO111" s="410">
        <v>1756514130397</v>
      </c>
      <c r="AP111">
        <v>41</v>
      </c>
      <c r="AQ111"/>
      <c r="AR111"/>
      <c r="AS111">
        <v>41</v>
      </c>
    </row>
    <row r="112" spans="1:45">
      <c r="AO112" s="410">
        <v>1756514134104</v>
      </c>
      <c r="AP112"/>
      <c r="AQ112">
        <v>4</v>
      </c>
      <c r="AR112"/>
      <c r="AS112">
        <v>4</v>
      </c>
    </row>
    <row r="113" spans="41:45">
      <c r="AO113" s="410">
        <v>1756514151804</v>
      </c>
      <c r="AP113">
        <v>19</v>
      </c>
      <c r="AQ113"/>
      <c r="AR113"/>
      <c r="AS113">
        <v>19</v>
      </c>
    </row>
    <row r="114" spans="41:45">
      <c r="AO114" s="410">
        <v>1756514206641</v>
      </c>
      <c r="AP114"/>
      <c r="AQ114">
        <v>4</v>
      </c>
      <c r="AR114"/>
      <c r="AS114">
        <v>4</v>
      </c>
    </row>
    <row r="115" spans="41:45">
      <c r="AO115" s="410">
        <v>1756514208966</v>
      </c>
      <c r="AP115"/>
      <c r="AQ115">
        <v>88</v>
      </c>
      <c r="AR115"/>
      <c r="AS115">
        <v>88</v>
      </c>
    </row>
    <row r="116" spans="41:45">
      <c r="AO116" s="410">
        <v>1756514231209</v>
      </c>
      <c r="AP116"/>
      <c r="AQ116">
        <v>74</v>
      </c>
      <c r="AR116"/>
      <c r="AS116">
        <v>74</v>
      </c>
    </row>
    <row r="117" spans="41:45">
      <c r="AO117" s="410">
        <v>1756514239021</v>
      </c>
      <c r="AP117"/>
      <c r="AQ117">
        <v>1</v>
      </c>
      <c r="AR117"/>
      <c r="AS117">
        <v>1</v>
      </c>
    </row>
    <row r="118" spans="41:45">
      <c r="AO118" s="410">
        <v>1756514327360</v>
      </c>
      <c r="AP118"/>
      <c r="AQ118">
        <v>337</v>
      </c>
      <c r="AR118"/>
      <c r="AS118">
        <v>337</v>
      </c>
    </row>
    <row r="119" spans="41:45">
      <c r="AO119" s="410">
        <v>1756514355035</v>
      </c>
      <c r="AP119"/>
      <c r="AQ119">
        <v>1</v>
      </c>
      <c r="AR119"/>
      <c r="AS119">
        <v>1</v>
      </c>
    </row>
    <row r="120" spans="41:45">
      <c r="AO120" s="410">
        <v>1756515094001</v>
      </c>
      <c r="AP120"/>
      <c r="AQ120">
        <v>219</v>
      </c>
      <c r="AR120"/>
      <c r="AS120">
        <v>219</v>
      </c>
    </row>
    <row r="121" spans="41:45">
      <c r="AO121" s="410">
        <v>1756515110282</v>
      </c>
      <c r="AP121"/>
      <c r="AQ121">
        <v>4</v>
      </c>
      <c r="AR121"/>
      <c r="AS121">
        <v>4</v>
      </c>
    </row>
    <row r="122" spans="41:45">
      <c r="AO122" s="410">
        <v>1756515119278</v>
      </c>
      <c r="AP122"/>
      <c r="AQ122">
        <v>28</v>
      </c>
      <c r="AR122"/>
      <c r="AS122">
        <v>28</v>
      </c>
    </row>
    <row r="123" spans="41:45">
      <c r="AO123" s="410">
        <v>1756515130075</v>
      </c>
      <c r="AP123">
        <v>24</v>
      </c>
      <c r="AQ123"/>
      <c r="AR123"/>
      <c r="AS123">
        <v>24</v>
      </c>
    </row>
    <row r="124" spans="41:45">
      <c r="AO124" s="410">
        <v>1756515130389</v>
      </c>
      <c r="AP124">
        <v>9</v>
      </c>
      <c r="AQ124"/>
      <c r="AR124"/>
      <c r="AS124">
        <v>9</v>
      </c>
    </row>
    <row r="125" spans="41:45">
      <c r="AO125" s="410">
        <v>1756515134004</v>
      </c>
      <c r="AP125"/>
      <c r="AQ125">
        <v>4</v>
      </c>
      <c r="AR125"/>
      <c r="AS125">
        <v>4</v>
      </c>
    </row>
    <row r="126" spans="41:45">
      <c r="AO126" s="410">
        <v>1756515139382</v>
      </c>
      <c r="AP126">
        <v>65</v>
      </c>
      <c r="AQ126"/>
      <c r="AR126"/>
      <c r="AS126">
        <v>65</v>
      </c>
    </row>
    <row r="127" spans="41:45">
      <c r="AO127" s="410">
        <v>1756515149084</v>
      </c>
      <c r="AP127"/>
      <c r="AQ127">
        <v>2</v>
      </c>
      <c r="AR127"/>
      <c r="AS127">
        <v>2</v>
      </c>
    </row>
    <row r="128" spans="41:45">
      <c r="AO128" s="410">
        <v>1756515157003</v>
      </c>
      <c r="AP128">
        <v>1</v>
      </c>
      <c r="AQ128"/>
      <c r="AR128"/>
      <c r="AS128">
        <v>1</v>
      </c>
    </row>
    <row r="129" spans="41:45">
      <c r="AO129" s="410">
        <v>1756515200112</v>
      </c>
      <c r="AP129"/>
      <c r="AQ129">
        <v>15</v>
      </c>
      <c r="AR129"/>
      <c r="AS129">
        <v>15</v>
      </c>
    </row>
    <row r="130" spans="41:45">
      <c r="AO130" s="410">
        <v>1756515206640</v>
      </c>
      <c r="AP130"/>
      <c r="AQ130">
        <v>122</v>
      </c>
      <c r="AR130"/>
      <c r="AS130">
        <v>122</v>
      </c>
    </row>
    <row r="131" spans="41:45">
      <c r="AO131" s="410">
        <v>1756515208965</v>
      </c>
      <c r="AP131"/>
      <c r="AQ131">
        <v>58</v>
      </c>
      <c r="AR131"/>
      <c r="AS131">
        <v>58</v>
      </c>
    </row>
    <row r="132" spans="41:45">
      <c r="AO132" s="410">
        <v>1756515231208</v>
      </c>
      <c r="AP132"/>
      <c r="AQ132">
        <v>233</v>
      </c>
      <c r="AR132"/>
      <c r="AS132">
        <v>233</v>
      </c>
    </row>
    <row r="133" spans="41:45">
      <c r="AO133" s="410">
        <v>1756515239204</v>
      </c>
      <c r="AP133"/>
      <c r="AQ133">
        <v>2</v>
      </c>
      <c r="AR133"/>
      <c r="AS133">
        <v>2</v>
      </c>
    </row>
    <row r="134" spans="41:45">
      <c r="AO134" s="410">
        <v>1756515328007</v>
      </c>
      <c r="AP134"/>
      <c r="AQ134">
        <v>251</v>
      </c>
      <c r="AR134"/>
      <c r="AS134">
        <v>251</v>
      </c>
    </row>
    <row r="135" spans="41:45">
      <c r="AO135" s="410">
        <v>1757014093885</v>
      </c>
      <c r="AP135"/>
      <c r="AQ135">
        <v>218</v>
      </c>
      <c r="AR135"/>
      <c r="AS135">
        <v>218</v>
      </c>
    </row>
    <row r="136" spans="41:45">
      <c r="AO136" s="410">
        <v>1757014094004</v>
      </c>
      <c r="AP136"/>
      <c r="AQ136">
        <v>99</v>
      </c>
      <c r="AR136"/>
      <c r="AS136">
        <v>99</v>
      </c>
    </row>
    <row r="137" spans="41:45">
      <c r="AO137" s="410">
        <v>1757014111336</v>
      </c>
      <c r="AP137"/>
      <c r="AQ137">
        <v>2</v>
      </c>
      <c r="AR137"/>
      <c r="AS137">
        <v>2</v>
      </c>
    </row>
    <row r="138" spans="41:45">
      <c r="AO138" s="410">
        <v>1757014130078</v>
      </c>
      <c r="AP138">
        <v>28</v>
      </c>
      <c r="AQ138"/>
      <c r="AR138"/>
      <c r="AS138">
        <v>28</v>
      </c>
    </row>
    <row r="139" spans="41:45">
      <c r="AO139" s="410">
        <v>1757014130399</v>
      </c>
      <c r="AP139">
        <v>50</v>
      </c>
      <c r="AQ139"/>
      <c r="AR139"/>
      <c r="AS139">
        <v>50</v>
      </c>
    </row>
    <row r="140" spans="41:45">
      <c r="AO140" s="410">
        <v>1757014151806</v>
      </c>
      <c r="AP140">
        <v>24</v>
      </c>
      <c r="AQ140"/>
      <c r="AR140"/>
      <c r="AS140">
        <v>24</v>
      </c>
    </row>
    <row r="141" spans="41:45">
      <c r="AO141" s="410">
        <v>1757014157730</v>
      </c>
      <c r="AP141">
        <v>28</v>
      </c>
      <c r="AQ141"/>
      <c r="AR141"/>
      <c r="AS141">
        <v>28</v>
      </c>
    </row>
    <row r="142" spans="41:45">
      <c r="AO142" s="410">
        <v>1757014200115</v>
      </c>
      <c r="AP142"/>
      <c r="AQ142">
        <v>2</v>
      </c>
      <c r="AR142"/>
      <c r="AS142">
        <v>2</v>
      </c>
    </row>
    <row r="143" spans="41:45">
      <c r="AO143" s="410">
        <v>1757014208968</v>
      </c>
      <c r="AP143"/>
      <c r="AQ143">
        <v>59</v>
      </c>
      <c r="AR143"/>
      <c r="AS143">
        <v>59</v>
      </c>
    </row>
    <row r="144" spans="41:45">
      <c r="AO144" s="410">
        <v>1757014231201</v>
      </c>
      <c r="AP144"/>
      <c r="AQ144">
        <v>92</v>
      </c>
      <c r="AR144"/>
      <c r="AS144">
        <v>92</v>
      </c>
    </row>
    <row r="145" spans="41:45">
      <c r="AO145" s="410">
        <v>1757014239023</v>
      </c>
      <c r="AP145"/>
      <c r="AQ145">
        <v>2</v>
      </c>
      <c r="AR145"/>
      <c r="AS145">
        <v>2</v>
      </c>
    </row>
    <row r="146" spans="41:45">
      <c r="AO146" s="410">
        <v>1757014327362</v>
      </c>
      <c r="AP146"/>
      <c r="AQ146">
        <v>1</v>
      </c>
      <c r="AR146"/>
      <c r="AS146">
        <v>1</v>
      </c>
    </row>
    <row r="147" spans="41:45">
      <c r="AO147" s="410">
        <v>1757014328352</v>
      </c>
      <c r="AP147"/>
      <c r="AQ147">
        <v>6</v>
      </c>
      <c r="AR147"/>
      <c r="AS147">
        <v>6</v>
      </c>
    </row>
    <row r="148" spans="41:45">
      <c r="AO148" s="410">
        <v>1757014358137</v>
      </c>
      <c r="AP148"/>
      <c r="AQ148">
        <v>1</v>
      </c>
      <c r="AR148"/>
      <c r="AS148">
        <v>1</v>
      </c>
    </row>
    <row r="149" spans="41:45">
      <c r="AO149" s="410">
        <v>1758016130639</v>
      </c>
      <c r="AP149"/>
      <c r="AQ149">
        <v>8</v>
      </c>
      <c r="AR149"/>
      <c r="AS149">
        <v>8</v>
      </c>
    </row>
    <row r="150" spans="41:45">
      <c r="AO150" s="410">
        <v>1758016172028</v>
      </c>
      <c r="AP150"/>
      <c r="AQ150">
        <v>1</v>
      </c>
      <c r="AR150"/>
      <c r="AS150">
        <v>1</v>
      </c>
    </row>
    <row r="151" spans="41:45">
      <c r="AO151" s="410">
        <v>1855515094001</v>
      </c>
      <c r="AP151"/>
      <c r="AQ151">
        <v>65</v>
      </c>
      <c r="AR151"/>
      <c r="AS151">
        <v>65</v>
      </c>
    </row>
    <row r="152" spans="41:45">
      <c r="AO152" s="410">
        <v>1855515130075</v>
      </c>
      <c r="AP152">
        <v>12</v>
      </c>
      <c r="AQ152"/>
      <c r="AR152"/>
      <c r="AS152">
        <v>12</v>
      </c>
    </row>
    <row r="153" spans="41:45">
      <c r="AO153" s="410">
        <v>1855515132079</v>
      </c>
      <c r="AP153">
        <v>16</v>
      </c>
      <c r="AQ153"/>
      <c r="AR153"/>
      <c r="AS153">
        <v>16</v>
      </c>
    </row>
    <row r="154" spans="41:45">
      <c r="AO154" s="410">
        <v>1855515151735</v>
      </c>
      <c r="AP154">
        <v>3</v>
      </c>
      <c r="AQ154"/>
      <c r="AR154"/>
      <c r="AS154">
        <v>3</v>
      </c>
    </row>
    <row r="155" spans="41:45">
      <c r="AO155" s="410">
        <v>1855515155412</v>
      </c>
      <c r="AP155">
        <v>1</v>
      </c>
      <c r="AQ155"/>
      <c r="AR155"/>
      <c r="AS155">
        <v>1</v>
      </c>
    </row>
    <row r="156" spans="41:45">
      <c r="AO156" s="410">
        <v>1855515328007</v>
      </c>
      <c r="AP156"/>
      <c r="AQ156">
        <v>102</v>
      </c>
      <c r="AR156"/>
      <c r="AS156">
        <v>102</v>
      </c>
    </row>
    <row r="157" spans="41:45">
      <c r="AO157" s="410">
        <v>1855516093881</v>
      </c>
      <c r="AP157"/>
      <c r="AQ157">
        <v>66</v>
      </c>
      <c r="AR157"/>
      <c r="AS157">
        <v>66</v>
      </c>
    </row>
    <row r="158" spans="41:45">
      <c r="AO158" s="410">
        <v>1855516130074</v>
      </c>
      <c r="AP158">
        <v>16</v>
      </c>
      <c r="AQ158"/>
      <c r="AR158"/>
      <c r="AS158">
        <v>16</v>
      </c>
    </row>
    <row r="159" spans="41:45">
      <c r="AO159" s="410">
        <v>1855516130609</v>
      </c>
      <c r="AP159">
        <v>8</v>
      </c>
      <c r="AQ159"/>
      <c r="AR159"/>
      <c r="AS159">
        <v>8</v>
      </c>
    </row>
    <row r="160" spans="41:45">
      <c r="AO160" s="410">
        <v>1855516151802</v>
      </c>
      <c r="AP160">
        <v>16</v>
      </c>
      <c r="AQ160"/>
      <c r="AR160"/>
      <c r="AS160">
        <v>16</v>
      </c>
    </row>
    <row r="161" spans="41:45">
      <c r="AO161" s="410">
        <v>1855516167070</v>
      </c>
      <c r="AP161"/>
      <c r="AQ161">
        <v>1</v>
      </c>
      <c r="AR161"/>
      <c r="AS161">
        <v>1</v>
      </c>
    </row>
    <row r="162" spans="41:45">
      <c r="AO162" s="410">
        <v>1855516200111</v>
      </c>
      <c r="AP162"/>
      <c r="AQ162">
        <v>3</v>
      </c>
      <c r="AR162"/>
      <c r="AS162">
        <v>3</v>
      </c>
    </row>
    <row r="163" spans="41:45">
      <c r="AO163" s="410">
        <v>1855516209596</v>
      </c>
      <c r="AP163"/>
      <c r="AQ163">
        <v>1</v>
      </c>
      <c r="AR163"/>
      <c r="AS163">
        <v>1</v>
      </c>
    </row>
    <row r="164" spans="41:45">
      <c r="AO164" s="410">
        <v>1856015094003</v>
      </c>
      <c r="AP164"/>
      <c r="AQ164">
        <v>43</v>
      </c>
      <c r="AR164"/>
      <c r="AS164">
        <v>43</v>
      </c>
    </row>
    <row r="165" spans="41:45">
      <c r="AO165" s="410">
        <v>1856015111151</v>
      </c>
      <c r="AP165"/>
      <c r="AQ165">
        <v>1</v>
      </c>
      <c r="AR165"/>
      <c r="AS165">
        <v>1</v>
      </c>
    </row>
    <row r="166" spans="41:45">
      <c r="AO166" s="410">
        <v>1856015111335</v>
      </c>
      <c r="AP166"/>
      <c r="AQ166">
        <v>286</v>
      </c>
      <c r="AR166"/>
      <c r="AS166">
        <v>286</v>
      </c>
    </row>
    <row r="167" spans="41:45">
      <c r="AO167" s="410">
        <v>1856015119270</v>
      </c>
      <c r="AP167"/>
      <c r="AQ167">
        <v>1</v>
      </c>
      <c r="AR167"/>
      <c r="AS167">
        <v>1</v>
      </c>
    </row>
    <row r="168" spans="41:45">
      <c r="AO168" s="410">
        <v>1856015130077</v>
      </c>
      <c r="AP168">
        <v>52</v>
      </c>
      <c r="AQ168"/>
      <c r="AR168"/>
      <c r="AS168">
        <v>52</v>
      </c>
    </row>
    <row r="169" spans="41:45">
      <c r="AO169" s="410">
        <v>1856015130398</v>
      </c>
      <c r="AP169">
        <v>34</v>
      </c>
      <c r="AQ169"/>
      <c r="AR169"/>
      <c r="AS169">
        <v>34</v>
      </c>
    </row>
    <row r="170" spans="41:45">
      <c r="AO170" s="410">
        <v>1856015148980</v>
      </c>
      <c r="AP170"/>
      <c r="AQ170">
        <v>4</v>
      </c>
      <c r="AR170"/>
      <c r="AS170">
        <v>4</v>
      </c>
    </row>
    <row r="171" spans="41:45">
      <c r="AO171" s="410">
        <v>1856015157708</v>
      </c>
      <c r="AP171">
        <v>2</v>
      </c>
      <c r="AQ171"/>
      <c r="AR171"/>
      <c r="AS171">
        <v>2</v>
      </c>
    </row>
    <row r="172" spans="41:45">
      <c r="AO172" s="410">
        <v>1856015200114</v>
      </c>
      <c r="AP172"/>
      <c r="AQ172">
        <v>1</v>
      </c>
      <c r="AR172"/>
      <c r="AS172">
        <v>1</v>
      </c>
    </row>
    <row r="173" spans="41:45">
      <c r="AO173" s="410">
        <v>1856015208721</v>
      </c>
      <c r="AP173"/>
      <c r="AQ173">
        <v>1</v>
      </c>
      <c r="AR173"/>
      <c r="AS173">
        <v>1</v>
      </c>
    </row>
    <row r="174" spans="41:45">
      <c r="AO174" s="410">
        <v>1856015208974</v>
      </c>
      <c r="AP174"/>
      <c r="AQ174">
        <v>1</v>
      </c>
      <c r="AR174"/>
      <c r="AS174">
        <v>1</v>
      </c>
    </row>
    <row r="175" spans="41:45">
      <c r="AO175" s="410">
        <v>1856015231200</v>
      </c>
      <c r="AP175"/>
      <c r="AQ175">
        <v>277</v>
      </c>
      <c r="AR175"/>
      <c r="AS175">
        <v>277</v>
      </c>
    </row>
    <row r="176" spans="41:45">
      <c r="AO176" s="410">
        <v>1856015327361</v>
      </c>
      <c r="AP176"/>
      <c r="AQ176">
        <v>314</v>
      </c>
      <c r="AR176"/>
      <c r="AS176">
        <v>314</v>
      </c>
    </row>
    <row r="177" spans="41:45">
      <c r="AO177" s="410">
        <v>1856016130076</v>
      </c>
      <c r="AP177">
        <v>16</v>
      </c>
      <c r="AQ177"/>
      <c r="AR177"/>
      <c r="AS177">
        <v>16</v>
      </c>
    </row>
    <row r="178" spans="41:45">
      <c r="AO178" s="410">
        <v>1856016151804</v>
      </c>
      <c r="AP178">
        <v>13</v>
      </c>
      <c r="AQ178"/>
      <c r="AR178"/>
      <c r="AS178">
        <v>13</v>
      </c>
    </row>
    <row r="179" spans="41:45">
      <c r="AO179" s="410">
        <v>1856016167065</v>
      </c>
      <c r="AP179"/>
      <c r="AQ179">
        <v>1</v>
      </c>
      <c r="AR179"/>
      <c r="AS179">
        <v>1</v>
      </c>
    </row>
    <row r="180" spans="41:45">
      <c r="AO180" s="410">
        <v>1856016167072</v>
      </c>
      <c r="AP180"/>
      <c r="AQ180">
        <v>3</v>
      </c>
      <c r="AR180"/>
      <c r="AS180">
        <v>3</v>
      </c>
    </row>
    <row r="181" spans="41:45">
      <c r="AO181" s="410">
        <v>1856016208720</v>
      </c>
      <c r="AP181"/>
      <c r="AQ181">
        <v>42</v>
      </c>
      <c r="AR181"/>
      <c r="AS181">
        <v>42</v>
      </c>
    </row>
    <row r="182" spans="41:45">
      <c r="AO182" s="410">
        <v>1856514093880</v>
      </c>
      <c r="AP182"/>
      <c r="AQ182">
        <v>2</v>
      </c>
      <c r="AR182"/>
      <c r="AS182">
        <v>2</v>
      </c>
    </row>
    <row r="183" spans="41:45">
      <c r="AO183" s="410">
        <v>1856514094009</v>
      </c>
      <c r="AP183"/>
      <c r="AQ183">
        <v>1</v>
      </c>
      <c r="AR183"/>
      <c r="AS183">
        <v>1</v>
      </c>
    </row>
    <row r="184" spans="41:45">
      <c r="AO184" s="410">
        <v>1856514130073</v>
      </c>
      <c r="AP184">
        <v>4</v>
      </c>
      <c r="AQ184"/>
      <c r="AR184"/>
      <c r="AS184">
        <v>4</v>
      </c>
    </row>
    <row r="185" spans="41:45">
      <c r="AO185" s="410">
        <v>1856514130394</v>
      </c>
      <c r="AP185">
        <v>12</v>
      </c>
      <c r="AQ185"/>
      <c r="AR185"/>
      <c r="AS185">
        <v>12</v>
      </c>
    </row>
    <row r="186" spans="41:45">
      <c r="AO186" s="410">
        <v>1856514151801</v>
      </c>
      <c r="AP186">
        <v>8</v>
      </c>
      <c r="AQ186"/>
      <c r="AR186"/>
      <c r="AS186">
        <v>8</v>
      </c>
    </row>
    <row r="187" spans="41:45">
      <c r="AO187" s="410">
        <v>1856514157735</v>
      </c>
      <c r="AP187">
        <v>8</v>
      </c>
      <c r="AQ187"/>
      <c r="AR187"/>
      <c r="AS187">
        <v>8</v>
      </c>
    </row>
    <row r="188" spans="41:45">
      <c r="AO188" s="410">
        <v>1856514231206</v>
      </c>
      <c r="AP188"/>
      <c r="AQ188">
        <v>13</v>
      </c>
      <c r="AR188"/>
      <c r="AS188">
        <v>13</v>
      </c>
    </row>
    <row r="189" spans="41:45">
      <c r="AO189" s="410">
        <v>1856514327367</v>
      </c>
      <c r="AP189"/>
      <c r="AQ189">
        <v>37</v>
      </c>
      <c r="AR189"/>
      <c r="AS189">
        <v>37</v>
      </c>
    </row>
    <row r="190" spans="41:45">
      <c r="AO190" s="410">
        <v>1856515093889</v>
      </c>
      <c r="AP190"/>
      <c r="AQ190">
        <v>1</v>
      </c>
      <c r="AR190"/>
      <c r="AS190">
        <v>1</v>
      </c>
    </row>
    <row r="191" spans="41:45">
      <c r="AO191" s="410">
        <v>1856515094008</v>
      </c>
      <c r="AP191"/>
      <c r="AQ191">
        <v>243</v>
      </c>
      <c r="AR191"/>
      <c r="AS191">
        <v>243</v>
      </c>
    </row>
    <row r="192" spans="41:45">
      <c r="AO192" s="410">
        <v>1856515096019</v>
      </c>
      <c r="AP192"/>
      <c r="AQ192">
        <v>1</v>
      </c>
      <c r="AR192"/>
      <c r="AS192">
        <v>1</v>
      </c>
    </row>
    <row r="193" spans="41:45">
      <c r="AO193" s="410">
        <v>1856515111330</v>
      </c>
      <c r="AP193"/>
      <c r="AQ193">
        <v>3</v>
      </c>
      <c r="AR193"/>
      <c r="AS193">
        <v>3</v>
      </c>
    </row>
    <row r="194" spans="41:45">
      <c r="AO194" s="410">
        <v>1856515119275</v>
      </c>
      <c r="AP194"/>
      <c r="AQ194">
        <v>11</v>
      </c>
      <c r="AR194"/>
      <c r="AS194">
        <v>11</v>
      </c>
    </row>
    <row r="195" spans="41:45">
      <c r="AO195" s="410">
        <v>1856515130072</v>
      </c>
      <c r="AP195">
        <v>20</v>
      </c>
      <c r="AQ195"/>
      <c r="AR195"/>
      <c r="AS195">
        <v>20</v>
      </c>
    </row>
    <row r="196" spans="41:45">
      <c r="AO196" s="410">
        <v>1856515130393</v>
      </c>
      <c r="AP196">
        <v>19</v>
      </c>
      <c r="AQ196"/>
      <c r="AR196"/>
      <c r="AS196">
        <v>19</v>
      </c>
    </row>
    <row r="197" spans="41:45">
      <c r="AO197" s="410">
        <v>1856515130607</v>
      </c>
      <c r="AP197">
        <v>12</v>
      </c>
      <c r="AQ197">
        <v>20</v>
      </c>
      <c r="AR197"/>
      <c r="AS197">
        <v>32</v>
      </c>
    </row>
    <row r="198" spans="41:45">
      <c r="AO198" s="410">
        <v>1856515139389</v>
      </c>
      <c r="AP198">
        <v>1</v>
      </c>
      <c r="AQ198"/>
      <c r="AR198"/>
      <c r="AS198">
        <v>1</v>
      </c>
    </row>
    <row r="199" spans="41:45">
      <c r="AO199" s="410">
        <v>1856515149005</v>
      </c>
      <c r="AP199"/>
      <c r="AQ199">
        <v>3</v>
      </c>
      <c r="AR199"/>
      <c r="AS199">
        <v>3</v>
      </c>
    </row>
    <row r="200" spans="41:45">
      <c r="AO200" s="410">
        <v>1856515151800</v>
      </c>
      <c r="AP200">
        <v>3</v>
      </c>
      <c r="AQ200"/>
      <c r="AR200"/>
      <c r="AS200">
        <v>3</v>
      </c>
    </row>
    <row r="201" spans="41:45">
      <c r="AO201" s="410">
        <v>1856515159042</v>
      </c>
      <c r="AP201">
        <v>8</v>
      </c>
      <c r="AQ201"/>
      <c r="AR201"/>
      <c r="AS201">
        <v>8</v>
      </c>
    </row>
    <row r="202" spans="41:45">
      <c r="AO202" s="410">
        <v>1856515159189</v>
      </c>
      <c r="AP202">
        <v>4</v>
      </c>
      <c r="AQ202"/>
      <c r="AR202"/>
      <c r="AS202">
        <v>4</v>
      </c>
    </row>
    <row r="203" spans="41:45">
      <c r="AO203" s="410">
        <v>1856515200119</v>
      </c>
      <c r="AP203"/>
      <c r="AQ203">
        <v>2</v>
      </c>
      <c r="AR203"/>
      <c r="AS203">
        <v>2</v>
      </c>
    </row>
    <row r="204" spans="41:45">
      <c r="AO204" s="410">
        <v>1856515208962</v>
      </c>
      <c r="AP204"/>
      <c r="AQ204">
        <v>9</v>
      </c>
      <c r="AR204"/>
      <c r="AS204">
        <v>9</v>
      </c>
    </row>
    <row r="205" spans="41:45">
      <c r="AO205" s="410">
        <v>1856515231205</v>
      </c>
      <c r="AP205"/>
      <c r="AQ205">
        <v>223</v>
      </c>
      <c r="AR205"/>
      <c r="AS205">
        <v>223</v>
      </c>
    </row>
    <row r="206" spans="41:45">
      <c r="AO206" s="410">
        <v>1856515328004</v>
      </c>
      <c r="AP206"/>
      <c r="AQ206">
        <v>2</v>
      </c>
      <c r="AR206"/>
      <c r="AS206">
        <v>2</v>
      </c>
    </row>
    <row r="207" spans="41:45">
      <c r="AO207" s="410">
        <v>1856515328356</v>
      </c>
      <c r="AP207"/>
      <c r="AQ207">
        <v>3</v>
      </c>
      <c r="AR207"/>
      <c r="AS207">
        <v>3</v>
      </c>
    </row>
    <row r="208" spans="41:45">
      <c r="AO208" s="410">
        <v>1857014110282</v>
      </c>
      <c r="AP208"/>
      <c r="AQ208">
        <v>2</v>
      </c>
      <c r="AR208"/>
      <c r="AS208">
        <v>2</v>
      </c>
    </row>
    <row r="209" spans="41:45">
      <c r="AO209" s="410">
        <v>1857014130075</v>
      </c>
      <c r="AP209">
        <v>20</v>
      </c>
      <c r="AQ209"/>
      <c r="AR209"/>
      <c r="AS209">
        <v>20</v>
      </c>
    </row>
    <row r="210" spans="41:45">
      <c r="AO210" s="410">
        <v>1857014130396</v>
      </c>
      <c r="AP210">
        <v>37</v>
      </c>
      <c r="AQ210"/>
      <c r="AR210"/>
      <c r="AS210">
        <v>37</v>
      </c>
    </row>
    <row r="211" spans="41:45">
      <c r="AO211" s="410">
        <v>1857014151803</v>
      </c>
      <c r="AP211">
        <v>16</v>
      </c>
      <c r="AQ211"/>
      <c r="AR211"/>
      <c r="AS211">
        <v>16</v>
      </c>
    </row>
    <row r="212" spans="41:45">
      <c r="AO212" s="410">
        <v>1857014208965</v>
      </c>
      <c r="AP212"/>
      <c r="AQ212">
        <v>75</v>
      </c>
      <c r="AR212"/>
      <c r="AS212">
        <v>75</v>
      </c>
    </row>
    <row r="213" spans="41:45">
      <c r="AO213" s="410">
        <v>1857014327024</v>
      </c>
      <c r="AP213"/>
      <c r="AQ213">
        <v>1</v>
      </c>
      <c r="AR213"/>
      <c r="AS213">
        <v>1</v>
      </c>
    </row>
    <row r="214" spans="41:45">
      <c r="AO214" s="410">
        <v>1857014327369</v>
      </c>
      <c r="AP214"/>
      <c r="AQ214">
        <v>102</v>
      </c>
      <c r="AR214"/>
      <c r="AS214">
        <v>102</v>
      </c>
    </row>
    <row r="215" spans="41:45">
      <c r="AO215" s="410">
        <v>1950815050266</v>
      </c>
      <c r="AP215"/>
      <c r="AQ215">
        <v>68</v>
      </c>
      <c r="AR215"/>
      <c r="AS215">
        <v>68</v>
      </c>
    </row>
    <row r="216" spans="41:45">
      <c r="AO216" s="410">
        <v>1954017093885</v>
      </c>
      <c r="AP216"/>
      <c r="AQ216">
        <v>1</v>
      </c>
      <c r="AR216"/>
      <c r="AS216">
        <v>1</v>
      </c>
    </row>
    <row r="217" spans="41:45">
      <c r="AO217" s="410">
        <v>1954516093881</v>
      </c>
      <c r="AP217"/>
      <c r="AQ217">
        <v>1</v>
      </c>
      <c r="AR217"/>
      <c r="AS217">
        <v>1</v>
      </c>
    </row>
    <row r="218" spans="41:45">
      <c r="AO218" s="410">
        <v>1954516132078</v>
      </c>
      <c r="AP218">
        <v>10</v>
      </c>
      <c r="AQ218"/>
      <c r="AR218"/>
      <c r="AS218">
        <v>10</v>
      </c>
    </row>
    <row r="219" spans="41:45">
      <c r="AO219" s="410">
        <v>1954516155411</v>
      </c>
      <c r="AP219">
        <v>2</v>
      </c>
      <c r="AQ219"/>
      <c r="AR219"/>
      <c r="AS219">
        <v>2</v>
      </c>
    </row>
    <row r="220" spans="41:45">
      <c r="AO220" s="410">
        <v>1954516328006</v>
      </c>
      <c r="AP220"/>
      <c r="AQ220">
        <v>11</v>
      </c>
      <c r="AR220"/>
      <c r="AS220">
        <v>11</v>
      </c>
    </row>
    <row r="221" spans="41:45">
      <c r="AO221" s="410">
        <v>1954517093880</v>
      </c>
      <c r="AP221"/>
      <c r="AQ221">
        <v>87</v>
      </c>
      <c r="AR221"/>
      <c r="AS221">
        <v>87</v>
      </c>
    </row>
    <row r="222" spans="41:45">
      <c r="AO222" s="410">
        <v>1954517155502</v>
      </c>
      <c r="AP222">
        <v>45</v>
      </c>
      <c r="AQ222"/>
      <c r="AR222"/>
      <c r="AS222">
        <v>45</v>
      </c>
    </row>
    <row r="223" spans="41:45">
      <c r="AO223" s="410">
        <v>1954517167079</v>
      </c>
      <c r="AP223"/>
      <c r="AQ223">
        <v>10</v>
      </c>
      <c r="AR223"/>
      <c r="AS223">
        <v>10</v>
      </c>
    </row>
    <row r="224" spans="41:45">
      <c r="AO224" s="410">
        <v>1955015155575</v>
      </c>
      <c r="AP224">
        <v>10</v>
      </c>
      <c r="AQ224"/>
      <c r="AR224"/>
      <c r="AS224">
        <v>10</v>
      </c>
    </row>
    <row r="225" spans="41:45">
      <c r="AO225" s="410">
        <v>1955016093883</v>
      </c>
      <c r="AP225"/>
      <c r="AQ225">
        <v>1</v>
      </c>
      <c r="AR225"/>
      <c r="AS225">
        <v>1</v>
      </c>
    </row>
    <row r="226" spans="41:45">
      <c r="AO226" s="410">
        <v>1955016093890</v>
      </c>
      <c r="AP226"/>
      <c r="AQ226">
        <v>160</v>
      </c>
      <c r="AR226"/>
      <c r="AS226">
        <v>160</v>
      </c>
    </row>
    <row r="227" spans="41:45">
      <c r="AO227" s="410">
        <v>1955016130076</v>
      </c>
      <c r="AP227">
        <v>16</v>
      </c>
      <c r="AQ227"/>
      <c r="AR227"/>
      <c r="AS227">
        <v>16</v>
      </c>
    </row>
    <row r="228" spans="41:45">
      <c r="AO228" s="410">
        <v>1955016139024</v>
      </c>
      <c r="AP228">
        <v>1</v>
      </c>
      <c r="AQ228"/>
      <c r="AR228"/>
      <c r="AS228">
        <v>1</v>
      </c>
    </row>
    <row r="229" spans="41:45">
      <c r="AO229" s="410">
        <v>1955016151804</v>
      </c>
      <c r="AP229">
        <v>16</v>
      </c>
      <c r="AQ229"/>
      <c r="AR229"/>
      <c r="AS229">
        <v>16</v>
      </c>
    </row>
    <row r="230" spans="41:45">
      <c r="AO230" s="410">
        <v>1955016157707</v>
      </c>
      <c r="AP230">
        <v>4</v>
      </c>
      <c r="AQ230"/>
      <c r="AR230"/>
      <c r="AS230">
        <v>4</v>
      </c>
    </row>
    <row r="231" spans="41:45">
      <c r="AO231" s="410">
        <v>1955016169977</v>
      </c>
      <c r="AP231"/>
      <c r="AQ231">
        <v>98</v>
      </c>
      <c r="AR231"/>
      <c r="AS231">
        <v>98</v>
      </c>
    </row>
    <row r="232" spans="41:45">
      <c r="AO232" s="410">
        <v>1955016328008</v>
      </c>
      <c r="AP232"/>
      <c r="AQ232">
        <v>5</v>
      </c>
      <c r="AR232"/>
      <c r="AS232">
        <v>5</v>
      </c>
    </row>
    <row r="233" spans="41:45">
      <c r="AO233" s="410">
        <v>1955515151800</v>
      </c>
      <c r="AP233">
        <v>2</v>
      </c>
      <c r="AQ233"/>
      <c r="AR233"/>
      <c r="AS233">
        <v>2</v>
      </c>
    </row>
    <row r="234" spans="41:45">
      <c r="AO234" s="410">
        <v>1955515155419</v>
      </c>
      <c r="AP234">
        <v>8</v>
      </c>
      <c r="AQ234"/>
      <c r="AR234"/>
      <c r="AS234">
        <v>8</v>
      </c>
    </row>
    <row r="235" spans="41:45">
      <c r="AO235" s="410">
        <v>1955516093888</v>
      </c>
      <c r="AP235"/>
      <c r="AQ235">
        <v>46</v>
      </c>
      <c r="AR235"/>
      <c r="AS235">
        <v>46</v>
      </c>
    </row>
    <row r="236" spans="41:45">
      <c r="AO236" s="410">
        <v>1955516093994</v>
      </c>
      <c r="AP236"/>
      <c r="AQ236">
        <v>12</v>
      </c>
      <c r="AR236"/>
      <c r="AS236">
        <v>12</v>
      </c>
    </row>
    <row r="237" spans="41:45">
      <c r="AO237" s="410">
        <v>1955516094007</v>
      </c>
      <c r="AP237"/>
      <c r="AQ237">
        <v>166</v>
      </c>
      <c r="AR237"/>
      <c r="AS237">
        <v>166</v>
      </c>
    </row>
    <row r="238" spans="41:45">
      <c r="AO238" s="410">
        <v>1955516130071</v>
      </c>
      <c r="AP238">
        <v>5</v>
      </c>
      <c r="AQ238"/>
      <c r="AR238"/>
      <c r="AS238">
        <v>5</v>
      </c>
    </row>
    <row r="239" spans="41:45">
      <c r="AO239" s="410">
        <v>1955516130392</v>
      </c>
      <c r="AP239">
        <v>24</v>
      </c>
      <c r="AQ239"/>
      <c r="AR239"/>
      <c r="AS239">
        <v>24</v>
      </c>
    </row>
    <row r="240" spans="41:45">
      <c r="AO240" s="410">
        <v>1955516157702</v>
      </c>
      <c r="AP240">
        <v>7</v>
      </c>
      <c r="AQ240"/>
      <c r="AR240"/>
      <c r="AS240">
        <v>7</v>
      </c>
    </row>
    <row r="241" spans="41:45">
      <c r="AO241" s="410">
        <v>1955516231204</v>
      </c>
      <c r="AP241"/>
      <c r="AQ241">
        <v>81</v>
      </c>
      <c r="AR241"/>
      <c r="AS241">
        <v>81</v>
      </c>
    </row>
    <row r="242" spans="41:45">
      <c r="AO242" s="410">
        <v>1955516328003</v>
      </c>
      <c r="AP242"/>
      <c r="AQ242">
        <v>19</v>
      </c>
      <c r="AR242"/>
      <c r="AS242">
        <v>19</v>
      </c>
    </row>
    <row r="243" spans="41:45">
      <c r="AO243" s="410">
        <v>1956015130074</v>
      </c>
      <c r="AP243">
        <v>14</v>
      </c>
      <c r="AQ243"/>
      <c r="AR243"/>
      <c r="AS243">
        <v>14</v>
      </c>
    </row>
    <row r="244" spans="41:45">
      <c r="AO244" s="410">
        <v>1956015132078</v>
      </c>
      <c r="AP244">
        <v>16</v>
      </c>
      <c r="AQ244"/>
      <c r="AR244"/>
      <c r="AS244">
        <v>16</v>
      </c>
    </row>
    <row r="245" spans="41:45">
      <c r="AO245" s="410">
        <v>1956015159044</v>
      </c>
      <c r="AP245">
        <v>12</v>
      </c>
      <c r="AQ245"/>
      <c r="AR245"/>
      <c r="AS245">
        <v>12</v>
      </c>
    </row>
    <row r="246" spans="41:45">
      <c r="AO246" s="410">
        <v>1956016093880</v>
      </c>
      <c r="AP246"/>
      <c r="AQ246">
        <v>2</v>
      </c>
      <c r="AR246"/>
      <c r="AS246">
        <v>2</v>
      </c>
    </row>
    <row r="247" spans="41:45">
      <c r="AO247" s="410">
        <v>1956016119351</v>
      </c>
      <c r="AP247"/>
      <c r="AQ247">
        <v>3</v>
      </c>
      <c r="AR247"/>
      <c r="AS247">
        <v>3</v>
      </c>
    </row>
    <row r="248" spans="41:45">
      <c r="AO248" s="410">
        <v>1956016129879</v>
      </c>
      <c r="AP248"/>
      <c r="AQ248">
        <v>27</v>
      </c>
      <c r="AR248"/>
      <c r="AS248">
        <v>27</v>
      </c>
    </row>
    <row r="249" spans="41:45">
      <c r="AO249" s="410">
        <v>1956016130080</v>
      </c>
      <c r="AP249">
        <v>47</v>
      </c>
      <c r="AQ249"/>
      <c r="AR249"/>
      <c r="AS249">
        <v>47</v>
      </c>
    </row>
    <row r="250" spans="41:45">
      <c r="AO250" s="410">
        <v>1956016130608</v>
      </c>
      <c r="AP250">
        <v>19</v>
      </c>
      <c r="AQ250">
        <v>72</v>
      </c>
      <c r="AR250"/>
      <c r="AS250">
        <v>91</v>
      </c>
    </row>
    <row r="251" spans="41:45">
      <c r="AO251" s="410">
        <v>1956016138116</v>
      </c>
      <c r="AP251"/>
      <c r="AQ251">
        <v>1</v>
      </c>
      <c r="AR251"/>
      <c r="AS251">
        <v>1</v>
      </c>
    </row>
    <row r="252" spans="41:45">
      <c r="AO252" s="410">
        <v>1956016159265</v>
      </c>
      <c r="AP252">
        <v>8</v>
      </c>
      <c r="AQ252"/>
      <c r="AR252"/>
      <c r="AS252">
        <v>8</v>
      </c>
    </row>
    <row r="253" spans="41:45">
      <c r="AO253" s="410">
        <v>1956016169981</v>
      </c>
      <c r="AP253"/>
      <c r="AQ253">
        <v>2</v>
      </c>
      <c r="AR253"/>
      <c r="AS253">
        <v>2</v>
      </c>
    </row>
    <row r="254" spans="41:45">
      <c r="AO254" s="410">
        <v>1956016200110</v>
      </c>
      <c r="AP254"/>
      <c r="AQ254">
        <v>3</v>
      </c>
      <c r="AR254"/>
      <c r="AS254">
        <v>3</v>
      </c>
    </row>
    <row r="255" spans="41:45">
      <c r="AO255" s="410">
        <v>1956016206631</v>
      </c>
      <c r="AP255"/>
      <c r="AQ255">
        <v>2</v>
      </c>
      <c r="AR255"/>
      <c r="AS255">
        <v>2</v>
      </c>
    </row>
    <row r="256" spans="41:45">
      <c r="AO256" s="410">
        <v>1956016208727</v>
      </c>
      <c r="AP256"/>
      <c r="AQ256">
        <v>194</v>
      </c>
      <c r="AR256"/>
      <c r="AS256">
        <v>194</v>
      </c>
    </row>
    <row r="257" spans="41:45">
      <c r="AO257" s="410">
        <v>1956016229746</v>
      </c>
      <c r="AP257"/>
      <c r="AQ257">
        <v>6</v>
      </c>
      <c r="AR257"/>
      <c r="AS257">
        <v>6</v>
      </c>
    </row>
    <row r="258" spans="41:45">
      <c r="AO258" s="410">
        <v>1956017130072</v>
      </c>
      <c r="AP258">
        <v>12</v>
      </c>
      <c r="AQ258"/>
      <c r="AR258"/>
      <c r="AS258">
        <v>12</v>
      </c>
    </row>
    <row r="259" spans="41:45">
      <c r="AO259" s="410">
        <v>1956515094005</v>
      </c>
      <c r="AP259"/>
      <c r="AQ259">
        <v>95</v>
      </c>
      <c r="AR259"/>
      <c r="AS259">
        <v>95</v>
      </c>
    </row>
    <row r="260" spans="41:45">
      <c r="AO260" s="410">
        <v>1956515118220</v>
      </c>
      <c r="AP260"/>
      <c r="AQ260">
        <v>4</v>
      </c>
      <c r="AR260"/>
      <c r="AS260">
        <v>4</v>
      </c>
    </row>
    <row r="261" spans="41:45">
      <c r="AO261" s="410">
        <v>1956515119272</v>
      </c>
      <c r="AP261"/>
      <c r="AQ261">
        <v>1</v>
      </c>
      <c r="AR261"/>
      <c r="AS261">
        <v>1</v>
      </c>
    </row>
    <row r="262" spans="41:45">
      <c r="AO262" s="410">
        <v>1956515119517</v>
      </c>
      <c r="AP262"/>
      <c r="AQ262">
        <v>86</v>
      </c>
      <c r="AR262"/>
      <c r="AS262">
        <v>86</v>
      </c>
    </row>
    <row r="263" spans="41:45">
      <c r="AO263" s="410">
        <v>1956515130079</v>
      </c>
      <c r="AP263">
        <v>14</v>
      </c>
      <c r="AQ263"/>
      <c r="AR263"/>
      <c r="AS263">
        <v>14</v>
      </c>
    </row>
    <row r="264" spans="41:45">
      <c r="AO264" s="410">
        <v>1956515130390</v>
      </c>
      <c r="AP264">
        <v>195</v>
      </c>
      <c r="AQ264"/>
      <c r="AR264"/>
      <c r="AS264">
        <v>195</v>
      </c>
    </row>
    <row r="265" spans="41:45">
      <c r="AO265" s="410">
        <v>1956515130604</v>
      </c>
      <c r="AP265">
        <v>28</v>
      </c>
      <c r="AQ265">
        <v>88</v>
      </c>
      <c r="AR265"/>
      <c r="AS265">
        <v>116</v>
      </c>
    </row>
    <row r="266" spans="41:45">
      <c r="AO266" s="410">
        <v>1956515134008</v>
      </c>
      <c r="AP266"/>
      <c r="AQ266">
        <v>2</v>
      </c>
      <c r="AR266"/>
      <c r="AS266">
        <v>2</v>
      </c>
    </row>
    <row r="267" spans="41:45">
      <c r="AO267" s="410">
        <v>1956515149002</v>
      </c>
      <c r="AP267"/>
      <c r="AQ267">
        <v>2</v>
      </c>
      <c r="AR267"/>
      <c r="AS267">
        <v>2</v>
      </c>
    </row>
    <row r="268" spans="41:45">
      <c r="AO268" s="410">
        <v>1956515151807</v>
      </c>
      <c r="AP268">
        <v>2</v>
      </c>
      <c r="AQ268"/>
      <c r="AR268"/>
      <c r="AS268">
        <v>2</v>
      </c>
    </row>
    <row r="269" spans="41:45">
      <c r="AO269" s="410">
        <v>1956515157007</v>
      </c>
      <c r="AP269">
        <v>1</v>
      </c>
      <c r="AQ269"/>
      <c r="AR269"/>
      <c r="AS269">
        <v>1</v>
      </c>
    </row>
    <row r="270" spans="41:45">
      <c r="AO270" s="410">
        <v>1956515159049</v>
      </c>
      <c r="AP270">
        <v>24</v>
      </c>
      <c r="AQ270"/>
      <c r="AR270"/>
      <c r="AS270">
        <v>24</v>
      </c>
    </row>
    <row r="271" spans="41:45">
      <c r="AO271" s="410">
        <v>1956515159735</v>
      </c>
      <c r="AP271">
        <v>1</v>
      </c>
      <c r="AQ271"/>
      <c r="AR271"/>
      <c r="AS271">
        <v>1</v>
      </c>
    </row>
    <row r="272" spans="41:45">
      <c r="AO272" s="410">
        <v>1956515167068</v>
      </c>
      <c r="AP272"/>
      <c r="AQ272">
        <v>4</v>
      </c>
      <c r="AR272"/>
      <c r="AS272">
        <v>4</v>
      </c>
    </row>
    <row r="273" spans="41:45">
      <c r="AO273" s="410">
        <v>1956515167075</v>
      </c>
      <c r="AP273"/>
      <c r="AQ273">
        <v>7</v>
      </c>
      <c r="AR273"/>
      <c r="AS273">
        <v>7</v>
      </c>
    </row>
    <row r="274" spans="41:45">
      <c r="AO274" s="410">
        <v>1956515169864</v>
      </c>
      <c r="AP274"/>
      <c r="AQ274">
        <v>4</v>
      </c>
      <c r="AR274"/>
      <c r="AS274">
        <v>4</v>
      </c>
    </row>
    <row r="275" spans="41:45">
      <c r="AO275" s="410">
        <v>1956515170235</v>
      </c>
      <c r="AP275"/>
      <c r="AQ275">
        <v>1</v>
      </c>
      <c r="AR275"/>
      <c r="AS275">
        <v>1</v>
      </c>
    </row>
    <row r="276" spans="41:45">
      <c r="AO276" s="410">
        <v>1956515200116</v>
      </c>
      <c r="AP276"/>
      <c r="AQ276">
        <v>3</v>
      </c>
      <c r="AR276"/>
      <c r="AS276">
        <v>3</v>
      </c>
    </row>
    <row r="277" spans="41:45">
      <c r="AO277" s="410">
        <v>1956515206644</v>
      </c>
      <c r="AP277"/>
      <c r="AQ277">
        <v>44</v>
      </c>
      <c r="AR277"/>
      <c r="AS277">
        <v>44</v>
      </c>
    </row>
    <row r="278" spans="41:45">
      <c r="AO278" s="410">
        <v>1956515208723</v>
      </c>
      <c r="AP278"/>
      <c r="AQ278">
        <v>1</v>
      </c>
      <c r="AR278"/>
      <c r="AS278">
        <v>1</v>
      </c>
    </row>
    <row r="279" spans="41:45">
      <c r="AO279" s="410">
        <v>1956515208969</v>
      </c>
      <c r="AP279"/>
      <c r="AQ279">
        <v>45</v>
      </c>
      <c r="AR279"/>
      <c r="AS279">
        <v>45</v>
      </c>
    </row>
    <row r="280" spans="41:45">
      <c r="AO280" s="410">
        <v>1956515231226</v>
      </c>
      <c r="AP280"/>
      <c r="AQ280">
        <v>223</v>
      </c>
      <c r="AR280"/>
      <c r="AS280">
        <v>223</v>
      </c>
    </row>
    <row r="281" spans="41:45">
      <c r="AO281" s="410">
        <v>1956515239208</v>
      </c>
      <c r="AP281"/>
      <c r="AQ281">
        <v>2</v>
      </c>
      <c r="AR281"/>
      <c r="AS281">
        <v>2</v>
      </c>
    </row>
    <row r="282" spans="41:45">
      <c r="AO282" s="410">
        <v>1956515530213</v>
      </c>
      <c r="AP282"/>
      <c r="AQ282">
        <v>4</v>
      </c>
      <c r="AR282"/>
      <c r="AS282">
        <v>4</v>
      </c>
    </row>
    <row r="283" spans="41:45">
      <c r="AO283" s="410">
        <v>1956516130078</v>
      </c>
      <c r="AP283">
        <v>4</v>
      </c>
      <c r="AQ283"/>
      <c r="AR283"/>
      <c r="AS283">
        <v>4</v>
      </c>
    </row>
    <row r="284" spans="41:45">
      <c r="AO284" s="410">
        <v>1956516157709</v>
      </c>
      <c r="AP284">
        <v>11</v>
      </c>
      <c r="AQ284"/>
      <c r="AR284"/>
      <c r="AS284">
        <v>11</v>
      </c>
    </row>
    <row r="285" spans="41:45">
      <c r="AO285" s="410">
        <v>1958015139088</v>
      </c>
      <c r="AP285">
        <v>41</v>
      </c>
      <c r="AQ285"/>
      <c r="AR285"/>
      <c r="AS285">
        <v>41</v>
      </c>
    </row>
    <row r="286" spans="41:45">
      <c r="AO286" s="410">
        <v>1958015156566</v>
      </c>
      <c r="AP286">
        <v>20</v>
      </c>
      <c r="AQ286"/>
      <c r="AR286"/>
      <c r="AS286">
        <v>20</v>
      </c>
    </row>
    <row r="287" spans="41:45">
      <c r="AO287" s="410">
        <v>1958015231232</v>
      </c>
      <c r="AP287"/>
      <c r="AQ287">
        <v>82</v>
      </c>
      <c r="AR287"/>
      <c r="AS287">
        <v>82</v>
      </c>
    </row>
    <row r="288" spans="41:45">
      <c r="AO288" s="410">
        <v>2050816050285</v>
      </c>
      <c r="AP288"/>
      <c r="AQ288">
        <v>32</v>
      </c>
      <c r="AR288"/>
      <c r="AS288">
        <v>32</v>
      </c>
    </row>
    <row r="289" spans="27:49">
      <c r="AO289" s="410">
        <v>2054017095885</v>
      </c>
      <c r="AP289"/>
      <c r="AQ289">
        <v>1</v>
      </c>
      <c r="AR289"/>
      <c r="AS289">
        <v>1</v>
      </c>
    </row>
    <row r="290" spans="27:49">
      <c r="AO290" s="410">
        <v>2054017132078</v>
      </c>
      <c r="AP290">
        <v>13</v>
      </c>
      <c r="AQ290"/>
      <c r="AR290"/>
      <c r="AS290">
        <v>13</v>
      </c>
    </row>
    <row r="291" spans="27:49">
      <c r="AO291" s="410">
        <v>2054017158603</v>
      </c>
      <c r="AP291">
        <v>3</v>
      </c>
      <c r="AQ291"/>
      <c r="AR291"/>
      <c r="AS291">
        <v>3</v>
      </c>
    </row>
    <row r="292" spans="27:49">
      <c r="AO292" s="410">
        <v>2054516095881</v>
      </c>
      <c r="AP292"/>
      <c r="AQ292">
        <v>7</v>
      </c>
      <c r="AR292"/>
      <c r="AS292">
        <v>7</v>
      </c>
    </row>
    <row r="293" spans="27:49">
      <c r="AO293" s="410">
        <v>2054516132074</v>
      </c>
      <c r="AP293">
        <v>4</v>
      </c>
      <c r="AQ293"/>
      <c r="AR293"/>
      <c r="AS293">
        <v>4</v>
      </c>
    </row>
    <row r="294" spans="27:49">
      <c r="AO294" s="410">
        <v>2054516155417</v>
      </c>
      <c r="AP294">
        <v>6</v>
      </c>
      <c r="AQ294"/>
      <c r="AR294"/>
      <c r="AS294">
        <v>6</v>
      </c>
    </row>
    <row r="295" spans="27:49">
      <c r="AO295" s="410">
        <v>2054517118527</v>
      </c>
      <c r="AP295"/>
      <c r="AQ295">
        <v>48</v>
      </c>
      <c r="AR295"/>
      <c r="AS295">
        <v>48</v>
      </c>
    </row>
    <row r="296" spans="27:49">
      <c r="AO296" s="410">
        <v>2054517119555</v>
      </c>
      <c r="AP296"/>
      <c r="AQ296">
        <v>146</v>
      </c>
      <c r="AR296"/>
      <c r="AS296">
        <v>146</v>
      </c>
    </row>
    <row r="297" spans="27:49">
      <c r="AO297" s="410">
        <v>2054517132073</v>
      </c>
      <c r="AP297">
        <v>32</v>
      </c>
      <c r="AQ297"/>
      <c r="AR297"/>
      <c r="AS297">
        <v>32</v>
      </c>
    </row>
    <row r="298" spans="27:49">
      <c r="AO298" s="410">
        <v>2054517139492</v>
      </c>
      <c r="AP298"/>
      <c r="AQ298">
        <v>1</v>
      </c>
      <c r="AR298"/>
      <c r="AS298">
        <v>1</v>
      </c>
    </row>
    <row r="299" spans="27:49">
      <c r="AO299" s="410">
        <v>2054517157700</v>
      </c>
      <c r="AP299">
        <v>14</v>
      </c>
      <c r="AQ299"/>
      <c r="AR299"/>
      <c r="AS299">
        <v>14</v>
      </c>
    </row>
    <row r="300" spans="27:49">
      <c r="AO300" s="410">
        <v>2054517158608</v>
      </c>
      <c r="AP300">
        <v>1</v>
      </c>
      <c r="AQ300"/>
      <c r="AR300"/>
      <c r="AS300">
        <v>1</v>
      </c>
    </row>
    <row r="301" spans="27:49">
      <c r="AO301" s="410">
        <v>2054517159254</v>
      </c>
      <c r="AP301">
        <v>28</v>
      </c>
      <c r="AQ301"/>
      <c r="AR301"/>
      <c r="AS301">
        <v>28</v>
      </c>
    </row>
    <row r="302" spans="27:49">
      <c r="AA302" s="383"/>
      <c r="AO302" s="410">
        <v>2054517208068</v>
      </c>
      <c r="AP302"/>
      <c r="AQ302">
        <v>5</v>
      </c>
      <c r="AR302"/>
      <c r="AS302">
        <v>5</v>
      </c>
      <c r="AT302" s="206"/>
      <c r="AU302" s="206"/>
      <c r="AV302" s="206"/>
      <c r="AW302" s="206"/>
    </row>
    <row r="303" spans="27:49">
      <c r="AO303" s="410">
        <v>2055016118520</v>
      </c>
      <c r="AP303"/>
      <c r="AQ303">
        <v>1</v>
      </c>
      <c r="AR303"/>
      <c r="AS303">
        <v>1</v>
      </c>
    </row>
    <row r="304" spans="27:49">
      <c r="AO304" s="410">
        <v>2055017093888</v>
      </c>
      <c r="AP304"/>
      <c r="AQ304">
        <v>64</v>
      </c>
      <c r="AR304"/>
      <c r="AS304">
        <v>64</v>
      </c>
    </row>
    <row r="305" spans="41:45">
      <c r="AO305" s="410">
        <v>2055017094007</v>
      </c>
      <c r="AP305"/>
      <c r="AQ305">
        <v>116</v>
      </c>
      <c r="AR305"/>
      <c r="AS305">
        <v>116</v>
      </c>
    </row>
    <row r="306" spans="41:45">
      <c r="AO306" s="410">
        <v>2055017119274</v>
      </c>
      <c r="AP306"/>
      <c r="AQ306">
        <v>1</v>
      </c>
      <c r="AR306"/>
      <c r="AS306">
        <v>1</v>
      </c>
    </row>
    <row r="307" spans="41:45">
      <c r="AO307" s="410">
        <v>2055017129891</v>
      </c>
      <c r="AP307"/>
      <c r="AQ307">
        <v>16</v>
      </c>
      <c r="AR307"/>
      <c r="AS307">
        <v>16</v>
      </c>
    </row>
    <row r="308" spans="41:45">
      <c r="AO308" s="410">
        <v>2055017130088</v>
      </c>
      <c r="AP308">
        <v>14</v>
      </c>
      <c r="AQ308"/>
      <c r="AR308"/>
      <c r="AS308">
        <v>14</v>
      </c>
    </row>
    <row r="309" spans="41:45">
      <c r="AO309" s="410">
        <v>2055017130606</v>
      </c>
      <c r="AP309">
        <v>8</v>
      </c>
      <c r="AQ309"/>
      <c r="AR309"/>
      <c r="AS309">
        <v>8</v>
      </c>
    </row>
    <row r="310" spans="41:45">
      <c r="AO310" s="410">
        <v>2055017132075</v>
      </c>
      <c r="AP310">
        <v>78</v>
      </c>
      <c r="AQ310"/>
      <c r="AR310"/>
      <c r="AS310">
        <v>78</v>
      </c>
    </row>
    <row r="311" spans="41:45">
      <c r="AO311" s="410">
        <v>2055017155500</v>
      </c>
      <c r="AP311">
        <v>20</v>
      </c>
      <c r="AQ311"/>
      <c r="AR311"/>
      <c r="AS311">
        <v>20</v>
      </c>
    </row>
    <row r="312" spans="41:45">
      <c r="AO312" s="410">
        <v>2055017157016</v>
      </c>
      <c r="AP312">
        <v>1</v>
      </c>
      <c r="AQ312"/>
      <c r="AR312"/>
      <c r="AS312">
        <v>1</v>
      </c>
    </row>
    <row r="313" spans="41:45">
      <c r="AO313" s="410">
        <v>2055017157702</v>
      </c>
      <c r="AP313">
        <v>4</v>
      </c>
      <c r="AQ313"/>
      <c r="AR313"/>
      <c r="AS313">
        <v>4</v>
      </c>
    </row>
    <row r="314" spans="41:45">
      <c r="AO314" s="410">
        <v>2055017159256</v>
      </c>
      <c r="AP314">
        <v>16</v>
      </c>
      <c r="AQ314"/>
      <c r="AR314"/>
      <c r="AS314">
        <v>16</v>
      </c>
    </row>
    <row r="315" spans="41:45">
      <c r="AO315" s="410">
        <v>2055017167077</v>
      </c>
      <c r="AP315"/>
      <c r="AQ315">
        <v>6</v>
      </c>
      <c r="AR315"/>
      <c r="AS315">
        <v>6</v>
      </c>
    </row>
    <row r="316" spans="41:45">
      <c r="AO316" s="410">
        <v>2055017200118</v>
      </c>
      <c r="AP316"/>
      <c r="AQ316">
        <v>2</v>
      </c>
      <c r="AR316"/>
      <c r="AS316">
        <v>2</v>
      </c>
    </row>
    <row r="317" spans="41:45">
      <c r="AO317" s="410">
        <v>2055017208060</v>
      </c>
      <c r="AP317"/>
      <c r="AQ317">
        <v>26</v>
      </c>
      <c r="AR317"/>
      <c r="AS317">
        <v>26</v>
      </c>
    </row>
    <row r="318" spans="41:45">
      <c r="AO318" s="410">
        <v>2055017231204</v>
      </c>
      <c r="AP318"/>
      <c r="AQ318">
        <v>76</v>
      </c>
      <c r="AR318"/>
      <c r="AS318">
        <v>76</v>
      </c>
    </row>
    <row r="319" spans="41:45">
      <c r="AO319" s="410">
        <v>2055017232034</v>
      </c>
      <c r="AP319"/>
      <c r="AQ319">
        <v>1</v>
      </c>
      <c r="AR319"/>
      <c r="AS319">
        <v>1</v>
      </c>
    </row>
    <row r="320" spans="41:45">
      <c r="AO320" s="410">
        <v>2055017328003</v>
      </c>
      <c r="AP320"/>
      <c r="AQ320">
        <v>228</v>
      </c>
      <c r="AR320"/>
      <c r="AS320">
        <v>228</v>
      </c>
    </row>
    <row r="321" spans="41:45">
      <c r="AO321" s="410">
        <v>2055516093891</v>
      </c>
      <c r="AP321"/>
      <c r="AQ321">
        <v>23</v>
      </c>
      <c r="AR321"/>
      <c r="AS321">
        <v>23</v>
      </c>
    </row>
    <row r="322" spans="41:45">
      <c r="AO322" s="410">
        <v>2055516093907</v>
      </c>
      <c r="AP322"/>
      <c r="AQ322">
        <v>1</v>
      </c>
      <c r="AR322"/>
      <c r="AS322">
        <v>1</v>
      </c>
    </row>
    <row r="323" spans="41:45">
      <c r="AO323" s="410">
        <v>2055516094003</v>
      </c>
      <c r="AP323"/>
      <c r="AQ323">
        <v>65</v>
      </c>
      <c r="AR323"/>
      <c r="AS323">
        <v>65</v>
      </c>
    </row>
    <row r="324" spans="41:45">
      <c r="AO324" s="410">
        <v>2055516118525</v>
      </c>
      <c r="AP324"/>
      <c r="AQ324">
        <v>6</v>
      </c>
      <c r="AR324"/>
      <c r="AS324">
        <v>6</v>
      </c>
    </row>
    <row r="325" spans="41:45">
      <c r="AO325" s="410">
        <v>2055516119942</v>
      </c>
      <c r="AP325"/>
      <c r="AQ325">
        <v>95</v>
      </c>
      <c r="AR325"/>
      <c r="AS325">
        <v>95</v>
      </c>
    </row>
    <row r="326" spans="41:45">
      <c r="AO326" s="410">
        <v>2055516129934</v>
      </c>
      <c r="AP326"/>
      <c r="AQ326">
        <v>4</v>
      </c>
      <c r="AR326"/>
      <c r="AS326">
        <v>4</v>
      </c>
    </row>
    <row r="327" spans="41:45">
      <c r="AO327" s="410">
        <v>2055516130077</v>
      </c>
      <c r="AP327">
        <v>4</v>
      </c>
      <c r="AQ327"/>
      <c r="AR327"/>
      <c r="AS327">
        <v>4</v>
      </c>
    </row>
    <row r="328" spans="41:45">
      <c r="AO328" s="410">
        <v>2055516130398</v>
      </c>
      <c r="AP328">
        <v>1</v>
      </c>
      <c r="AQ328"/>
      <c r="AR328"/>
      <c r="AS328">
        <v>1</v>
      </c>
    </row>
    <row r="329" spans="41:45">
      <c r="AO329" s="410">
        <v>2055516130602</v>
      </c>
      <c r="AP329">
        <v>6</v>
      </c>
      <c r="AQ329"/>
      <c r="AR329"/>
      <c r="AS329">
        <v>6</v>
      </c>
    </row>
    <row r="330" spans="41:45">
      <c r="AO330" s="410">
        <v>2055516133962</v>
      </c>
      <c r="AP330"/>
      <c r="AQ330">
        <v>4</v>
      </c>
      <c r="AR330"/>
      <c r="AS330">
        <v>4</v>
      </c>
    </row>
    <row r="331" spans="41:45">
      <c r="AO331" s="410">
        <v>2055516139384</v>
      </c>
      <c r="AP331">
        <v>34</v>
      </c>
      <c r="AQ331"/>
      <c r="AR331"/>
      <c r="AS331">
        <v>34</v>
      </c>
    </row>
    <row r="332" spans="41:45">
      <c r="AO332" s="410">
        <v>2055516139940</v>
      </c>
      <c r="AP332"/>
      <c r="AQ332">
        <v>10</v>
      </c>
      <c r="AR332"/>
      <c r="AS332">
        <v>10</v>
      </c>
    </row>
    <row r="333" spans="41:45">
      <c r="AO333" s="410">
        <v>2055516151805</v>
      </c>
      <c r="AP333">
        <v>2</v>
      </c>
      <c r="AQ333"/>
      <c r="AR333"/>
      <c r="AS333">
        <v>2</v>
      </c>
    </row>
    <row r="334" spans="41:45">
      <c r="AO334" s="410">
        <v>2055516155506</v>
      </c>
      <c r="AP334">
        <v>14</v>
      </c>
      <c r="AQ334"/>
      <c r="AR334"/>
      <c r="AS334">
        <v>14</v>
      </c>
    </row>
    <row r="335" spans="41:45">
      <c r="AO335" s="410">
        <v>2055516157708</v>
      </c>
      <c r="AP335">
        <v>2</v>
      </c>
      <c r="AQ335"/>
      <c r="AR335"/>
      <c r="AS335">
        <v>2</v>
      </c>
    </row>
    <row r="336" spans="41:45">
      <c r="AO336" s="410">
        <v>2055516159269</v>
      </c>
      <c r="AP336">
        <v>8</v>
      </c>
      <c r="AQ336"/>
      <c r="AR336"/>
      <c r="AS336">
        <v>8</v>
      </c>
    </row>
    <row r="337" spans="41:45">
      <c r="AO337" s="410">
        <v>2055516159672</v>
      </c>
      <c r="AP337">
        <v>61</v>
      </c>
      <c r="AQ337"/>
      <c r="AR337"/>
      <c r="AS337">
        <v>61</v>
      </c>
    </row>
    <row r="338" spans="41:45">
      <c r="AO338" s="410">
        <v>2055516159979</v>
      </c>
      <c r="AP338"/>
      <c r="AQ338">
        <v>13</v>
      </c>
      <c r="AR338"/>
      <c r="AS338">
        <v>13</v>
      </c>
    </row>
    <row r="339" spans="41:45">
      <c r="AO339" s="410">
        <v>2055516159986</v>
      </c>
      <c r="AP339"/>
      <c r="AQ339">
        <v>1</v>
      </c>
      <c r="AR339"/>
      <c r="AS339">
        <v>1</v>
      </c>
    </row>
    <row r="340" spans="41:45">
      <c r="AO340" s="410">
        <v>2055516167073</v>
      </c>
      <c r="AP340"/>
      <c r="AQ340">
        <v>12</v>
      </c>
      <c r="AR340"/>
      <c r="AS340">
        <v>12</v>
      </c>
    </row>
    <row r="341" spans="41:45">
      <c r="AO341" s="410">
        <v>2055516200114</v>
      </c>
      <c r="AP341"/>
      <c r="AQ341">
        <v>3</v>
      </c>
      <c r="AR341"/>
      <c r="AS341">
        <v>3</v>
      </c>
    </row>
    <row r="342" spans="41:45">
      <c r="AO342" s="410">
        <v>2055516206611</v>
      </c>
      <c r="AP342"/>
      <c r="AQ342">
        <v>2</v>
      </c>
      <c r="AR342"/>
      <c r="AS342">
        <v>2</v>
      </c>
    </row>
    <row r="343" spans="41:45">
      <c r="AO343" s="410">
        <v>2055516208066</v>
      </c>
      <c r="AP343"/>
      <c r="AQ343">
        <v>83</v>
      </c>
      <c r="AR343"/>
      <c r="AS343">
        <v>83</v>
      </c>
    </row>
    <row r="344" spans="41:45">
      <c r="AO344" s="410">
        <v>2055516208721</v>
      </c>
      <c r="AP344"/>
      <c r="AQ344">
        <v>24</v>
      </c>
      <c r="AR344"/>
      <c r="AS344">
        <v>24</v>
      </c>
    </row>
    <row r="345" spans="41:45">
      <c r="AO345" s="410">
        <v>2055516209858</v>
      </c>
      <c r="AP345"/>
      <c r="AQ345">
        <v>2</v>
      </c>
      <c r="AR345"/>
      <c r="AS345">
        <v>2</v>
      </c>
    </row>
    <row r="346" spans="41:45">
      <c r="AO346" s="410">
        <v>2055516231200</v>
      </c>
      <c r="AP346"/>
      <c r="AQ346">
        <v>104</v>
      </c>
      <c r="AR346"/>
      <c r="AS346">
        <v>104</v>
      </c>
    </row>
    <row r="347" spans="41:45">
      <c r="AO347" s="410">
        <v>2055516328351</v>
      </c>
      <c r="AP347"/>
      <c r="AQ347">
        <v>12</v>
      </c>
      <c r="AR347"/>
      <c r="AS347">
        <v>12</v>
      </c>
    </row>
    <row r="348" spans="41:45">
      <c r="AO348" s="410">
        <v>2055517093883</v>
      </c>
      <c r="AP348"/>
      <c r="AQ348">
        <v>25</v>
      </c>
      <c r="AR348"/>
      <c r="AS348">
        <v>25</v>
      </c>
    </row>
    <row r="349" spans="41:45">
      <c r="AO349" s="410">
        <v>2055517094002</v>
      </c>
      <c r="AP349"/>
      <c r="AQ349">
        <v>3</v>
      </c>
      <c r="AR349"/>
      <c r="AS349">
        <v>3</v>
      </c>
    </row>
    <row r="350" spans="41:45">
      <c r="AO350" s="410">
        <v>2055517119354</v>
      </c>
      <c r="AP350"/>
      <c r="AQ350">
        <v>1</v>
      </c>
      <c r="AR350"/>
      <c r="AS350">
        <v>1</v>
      </c>
    </row>
    <row r="351" spans="41:45">
      <c r="AO351" s="410">
        <v>2055517121036</v>
      </c>
      <c r="AP351"/>
      <c r="AQ351">
        <v>3</v>
      </c>
      <c r="AR351"/>
      <c r="AS351">
        <v>3</v>
      </c>
    </row>
    <row r="352" spans="41:45">
      <c r="AO352" s="410">
        <v>2055517130076</v>
      </c>
      <c r="AP352">
        <v>12</v>
      </c>
      <c r="AQ352"/>
      <c r="AR352"/>
      <c r="AS352">
        <v>12</v>
      </c>
    </row>
    <row r="353" spans="41:45">
      <c r="AO353" s="410">
        <v>2055517130601</v>
      </c>
      <c r="AP353"/>
      <c r="AQ353">
        <v>40</v>
      </c>
      <c r="AR353"/>
      <c r="AS353">
        <v>40</v>
      </c>
    </row>
    <row r="354" spans="41:45">
      <c r="AO354" s="410">
        <v>2055517157011</v>
      </c>
      <c r="AP354">
        <v>24</v>
      </c>
      <c r="AQ354"/>
      <c r="AR354"/>
      <c r="AS354">
        <v>24</v>
      </c>
    </row>
    <row r="355" spans="41:45">
      <c r="AO355" s="410">
        <v>2055517157707</v>
      </c>
      <c r="AP355">
        <v>2</v>
      </c>
      <c r="AQ355"/>
      <c r="AR355"/>
      <c r="AS355">
        <v>2</v>
      </c>
    </row>
    <row r="356" spans="41:45">
      <c r="AO356" s="410">
        <v>2055517159183</v>
      </c>
      <c r="AP356">
        <v>8</v>
      </c>
      <c r="AQ356"/>
      <c r="AR356"/>
      <c r="AS356">
        <v>8</v>
      </c>
    </row>
    <row r="357" spans="41:45">
      <c r="AO357" s="410">
        <v>2055517159251</v>
      </c>
      <c r="AP357">
        <v>29</v>
      </c>
      <c r="AQ357"/>
      <c r="AR357"/>
      <c r="AS357">
        <v>29</v>
      </c>
    </row>
    <row r="358" spans="41:45">
      <c r="AO358" s="410">
        <v>2056016093886</v>
      </c>
      <c r="AP358"/>
      <c r="AQ358">
        <v>68</v>
      </c>
      <c r="AR358"/>
      <c r="AS358">
        <v>68</v>
      </c>
    </row>
    <row r="359" spans="41:45">
      <c r="AO359" s="410">
        <v>2056016094005</v>
      </c>
      <c r="AP359"/>
      <c r="AQ359">
        <v>309</v>
      </c>
      <c r="AR359"/>
      <c r="AS359">
        <v>309</v>
      </c>
    </row>
    <row r="360" spans="41:45">
      <c r="AO360" s="410">
        <v>2056016110286</v>
      </c>
      <c r="AP360"/>
      <c r="AQ360">
        <v>1</v>
      </c>
      <c r="AR360"/>
      <c r="AS360">
        <v>1</v>
      </c>
    </row>
    <row r="361" spans="41:45">
      <c r="AO361" s="410">
        <v>2056016119357</v>
      </c>
      <c r="AP361"/>
      <c r="AQ361">
        <v>42</v>
      </c>
      <c r="AR361"/>
      <c r="AS361">
        <v>42</v>
      </c>
    </row>
    <row r="362" spans="41:45">
      <c r="AO362" s="410">
        <v>2056016129905</v>
      </c>
      <c r="AP362"/>
      <c r="AQ362">
        <v>1</v>
      </c>
      <c r="AR362"/>
      <c r="AS362">
        <v>1</v>
      </c>
    </row>
    <row r="363" spans="41:45">
      <c r="AO363" s="410">
        <v>2056016130079</v>
      </c>
      <c r="AP363">
        <v>20</v>
      </c>
      <c r="AQ363"/>
      <c r="AR363"/>
      <c r="AS363">
        <v>20</v>
      </c>
    </row>
    <row r="364" spans="41:45">
      <c r="AO364" s="410">
        <v>2056016130390</v>
      </c>
      <c r="AP364">
        <v>36</v>
      </c>
      <c r="AQ364"/>
      <c r="AR364"/>
      <c r="AS364">
        <v>36</v>
      </c>
    </row>
    <row r="365" spans="41:45">
      <c r="AO365" s="410">
        <v>2056016130604</v>
      </c>
      <c r="AP365">
        <v>23</v>
      </c>
      <c r="AQ365">
        <v>191</v>
      </c>
      <c r="AR365"/>
      <c r="AS365">
        <v>214</v>
      </c>
    </row>
    <row r="366" spans="41:45">
      <c r="AO366" s="410">
        <v>2056016157700</v>
      </c>
      <c r="AP366">
        <v>1</v>
      </c>
      <c r="AQ366"/>
      <c r="AR366"/>
      <c r="AS366">
        <v>1</v>
      </c>
    </row>
    <row r="367" spans="41:45">
      <c r="AO367" s="410">
        <v>2056016159261</v>
      </c>
      <c r="AP367">
        <v>16</v>
      </c>
      <c r="AQ367"/>
      <c r="AR367"/>
      <c r="AS367">
        <v>16</v>
      </c>
    </row>
    <row r="368" spans="41:45">
      <c r="AO368" s="410">
        <v>2056016167068</v>
      </c>
      <c r="AP368"/>
      <c r="AQ368">
        <v>5</v>
      </c>
      <c r="AR368"/>
      <c r="AS368">
        <v>5</v>
      </c>
    </row>
    <row r="369" spans="41:45">
      <c r="AO369" s="410">
        <v>2056016169864</v>
      </c>
      <c r="AP369"/>
      <c r="AQ369">
        <v>8</v>
      </c>
      <c r="AR369"/>
      <c r="AS369">
        <v>8</v>
      </c>
    </row>
    <row r="370" spans="41:45">
      <c r="AO370" s="410">
        <v>2056016200116</v>
      </c>
      <c r="AP370"/>
      <c r="AQ370">
        <v>1</v>
      </c>
      <c r="AR370"/>
      <c r="AS370">
        <v>1</v>
      </c>
    </row>
    <row r="371" spans="41:45">
      <c r="AO371" s="410">
        <v>2056016206644</v>
      </c>
      <c r="AP371"/>
      <c r="AQ371">
        <v>3</v>
      </c>
      <c r="AR371"/>
      <c r="AS371">
        <v>3</v>
      </c>
    </row>
    <row r="372" spans="41:45">
      <c r="AO372" s="410">
        <v>2056016208723</v>
      </c>
      <c r="AP372"/>
      <c r="AQ372">
        <v>239</v>
      </c>
      <c r="AR372"/>
      <c r="AS372">
        <v>239</v>
      </c>
    </row>
    <row r="373" spans="41:45">
      <c r="AO373" s="410">
        <v>2056016208945</v>
      </c>
      <c r="AP373"/>
      <c r="AQ373">
        <v>12</v>
      </c>
      <c r="AR373"/>
      <c r="AS373">
        <v>12</v>
      </c>
    </row>
    <row r="374" spans="41:45">
      <c r="AO374" s="410">
        <v>2056016208976</v>
      </c>
      <c r="AP374"/>
      <c r="AQ374">
        <v>146</v>
      </c>
      <c r="AR374"/>
      <c r="AS374">
        <v>146</v>
      </c>
    </row>
    <row r="375" spans="41:45">
      <c r="AO375" s="410">
        <v>2056016231202</v>
      </c>
      <c r="AP375"/>
      <c r="AQ375">
        <v>262</v>
      </c>
      <c r="AR375"/>
      <c r="AS375">
        <v>262</v>
      </c>
    </row>
    <row r="376" spans="41:45">
      <c r="AO376" s="410">
        <v>2056016328001</v>
      </c>
      <c r="AP376"/>
      <c r="AQ376">
        <v>17</v>
      </c>
      <c r="AR376"/>
      <c r="AS376">
        <v>17</v>
      </c>
    </row>
    <row r="377" spans="41:45">
      <c r="AO377" s="410">
        <v>2056016328353</v>
      </c>
      <c r="AP377"/>
      <c r="AQ377">
        <v>1</v>
      </c>
      <c r="AR377"/>
      <c r="AS377">
        <v>1</v>
      </c>
    </row>
    <row r="378" spans="41:45">
      <c r="AO378" s="410">
        <v>2056515094001</v>
      </c>
      <c r="AP378"/>
      <c r="AQ378">
        <v>1</v>
      </c>
      <c r="AR378"/>
      <c r="AS378">
        <v>1</v>
      </c>
    </row>
    <row r="379" spans="41:45">
      <c r="AO379" s="410">
        <v>2056515130075</v>
      </c>
      <c r="AP379">
        <v>16</v>
      </c>
      <c r="AQ379">
        <v>4</v>
      </c>
      <c r="AR379"/>
      <c r="AS379">
        <v>20</v>
      </c>
    </row>
    <row r="380" spans="41:45">
      <c r="AO380" s="410">
        <v>2056515139382</v>
      </c>
      <c r="AP380">
        <v>28</v>
      </c>
      <c r="AQ380"/>
      <c r="AR380"/>
      <c r="AS380">
        <v>28</v>
      </c>
    </row>
    <row r="381" spans="41:45">
      <c r="AO381" s="410">
        <v>2056515151803</v>
      </c>
      <c r="AP381">
        <v>30</v>
      </c>
      <c r="AQ381"/>
      <c r="AR381"/>
      <c r="AS381">
        <v>30</v>
      </c>
    </row>
    <row r="382" spans="41:45">
      <c r="AO382" s="410">
        <v>2056515157751</v>
      </c>
      <c r="AP382">
        <v>62</v>
      </c>
      <c r="AQ382"/>
      <c r="AR382"/>
      <c r="AS382">
        <v>62</v>
      </c>
    </row>
    <row r="383" spans="41:45">
      <c r="AO383" s="410">
        <v>2056515328007</v>
      </c>
      <c r="AP383"/>
      <c r="AQ383">
        <v>38</v>
      </c>
      <c r="AR383"/>
      <c r="AS383">
        <v>38</v>
      </c>
    </row>
    <row r="384" spans="41:45">
      <c r="AO384" s="410">
        <v>2056516094000</v>
      </c>
      <c r="AP384"/>
      <c r="AQ384">
        <v>2</v>
      </c>
      <c r="AR384"/>
      <c r="AS384">
        <v>2</v>
      </c>
    </row>
    <row r="385" spans="41:45">
      <c r="AO385" s="410">
        <v>2056516121034</v>
      </c>
      <c r="AP385"/>
      <c r="AQ385">
        <v>3</v>
      </c>
      <c r="AR385"/>
      <c r="AS385">
        <v>3</v>
      </c>
    </row>
    <row r="386" spans="41:45">
      <c r="AO386" s="410">
        <v>2056516130074</v>
      </c>
      <c r="AP386">
        <v>8</v>
      </c>
      <c r="AQ386"/>
      <c r="AR386"/>
      <c r="AS386">
        <v>8</v>
      </c>
    </row>
    <row r="387" spans="41:45">
      <c r="AO387" s="410">
        <v>2056516159044</v>
      </c>
      <c r="AP387">
        <v>12</v>
      </c>
      <c r="AQ387"/>
      <c r="AR387"/>
      <c r="AS387">
        <v>12</v>
      </c>
    </row>
    <row r="388" spans="41:45">
      <c r="AO388" s="410">
        <v>2057015130077</v>
      </c>
      <c r="AP388">
        <v>32</v>
      </c>
      <c r="AQ388"/>
      <c r="AR388"/>
      <c r="AS388">
        <v>32</v>
      </c>
    </row>
    <row r="389" spans="41:45">
      <c r="AO389" s="410">
        <v>2153518169979</v>
      </c>
      <c r="AP389"/>
      <c r="AQ389">
        <v>3</v>
      </c>
      <c r="AR389"/>
      <c r="AS389">
        <v>3</v>
      </c>
    </row>
    <row r="390" spans="41:45">
      <c r="AO390" s="410">
        <v>2154017132075</v>
      </c>
      <c r="AP390">
        <v>18</v>
      </c>
      <c r="AQ390"/>
      <c r="AR390"/>
      <c r="AS390">
        <v>18</v>
      </c>
    </row>
    <row r="391" spans="41:45">
      <c r="AO391" s="410">
        <v>2154017132174</v>
      </c>
      <c r="AP391"/>
      <c r="AQ391">
        <v>3</v>
      </c>
      <c r="AR391"/>
      <c r="AS391">
        <v>3</v>
      </c>
    </row>
    <row r="392" spans="41:45">
      <c r="AO392" s="410">
        <v>2154017158600</v>
      </c>
      <c r="AP392">
        <v>8</v>
      </c>
      <c r="AQ392"/>
      <c r="AR392"/>
      <c r="AS392">
        <v>8</v>
      </c>
    </row>
    <row r="393" spans="41:45">
      <c r="AO393" s="410">
        <v>2154018093887</v>
      </c>
      <c r="AP393"/>
      <c r="AQ393">
        <v>86</v>
      </c>
      <c r="AR393"/>
      <c r="AS393">
        <v>86</v>
      </c>
    </row>
    <row r="394" spans="41:45">
      <c r="AO394" s="410">
        <v>2154018139493</v>
      </c>
      <c r="AP394"/>
      <c r="AQ394">
        <v>49</v>
      </c>
      <c r="AR394"/>
      <c r="AS394">
        <v>49</v>
      </c>
    </row>
    <row r="395" spans="41:45">
      <c r="AO395" s="410">
        <v>2154018139943</v>
      </c>
      <c r="AP395">
        <v>1</v>
      </c>
      <c r="AQ395"/>
      <c r="AR395"/>
      <c r="AS395">
        <v>1</v>
      </c>
    </row>
    <row r="396" spans="41:45">
      <c r="AO396" s="410">
        <v>2154018158609</v>
      </c>
      <c r="AP396">
        <v>12</v>
      </c>
      <c r="AQ396"/>
      <c r="AR396"/>
      <c r="AS396">
        <v>12</v>
      </c>
    </row>
    <row r="397" spans="41:45">
      <c r="AO397" s="410">
        <v>2154018208069</v>
      </c>
      <c r="AP397"/>
      <c r="AQ397">
        <v>2</v>
      </c>
      <c r="AR397"/>
      <c r="AS397">
        <v>2</v>
      </c>
    </row>
    <row r="398" spans="41:45">
      <c r="AO398" s="410">
        <v>2154516130022</v>
      </c>
      <c r="AP398">
        <v>1</v>
      </c>
      <c r="AQ398"/>
      <c r="AR398"/>
      <c r="AS398">
        <v>1</v>
      </c>
    </row>
    <row r="399" spans="41:45">
      <c r="AO399" s="410">
        <v>2154516155421</v>
      </c>
      <c r="AP399">
        <v>2</v>
      </c>
      <c r="AQ399"/>
      <c r="AR399"/>
      <c r="AS399">
        <v>2</v>
      </c>
    </row>
    <row r="400" spans="41:45">
      <c r="AO400" s="410">
        <v>2154516157708</v>
      </c>
      <c r="AP400">
        <v>19</v>
      </c>
      <c r="AQ400"/>
      <c r="AR400"/>
      <c r="AS400">
        <v>19</v>
      </c>
    </row>
    <row r="401" spans="41:45">
      <c r="AO401" s="410">
        <v>2154517093883</v>
      </c>
      <c r="AP401"/>
      <c r="AQ401">
        <v>17</v>
      </c>
      <c r="AR401"/>
      <c r="AS401">
        <v>17</v>
      </c>
    </row>
    <row r="402" spans="41:45">
      <c r="AO402" s="410">
        <v>2154517094002</v>
      </c>
      <c r="AP402"/>
      <c r="AQ402">
        <v>36</v>
      </c>
      <c r="AR402"/>
      <c r="AS402">
        <v>36</v>
      </c>
    </row>
    <row r="403" spans="41:45">
      <c r="AO403" s="410">
        <v>2154517118524</v>
      </c>
      <c r="AP403"/>
      <c r="AQ403">
        <v>8</v>
      </c>
      <c r="AR403"/>
      <c r="AS403">
        <v>8</v>
      </c>
    </row>
    <row r="404" spans="41:45">
      <c r="AO404" s="410">
        <v>2154517129865</v>
      </c>
      <c r="AP404"/>
      <c r="AQ404">
        <v>80</v>
      </c>
      <c r="AR404"/>
      <c r="AS404">
        <v>80</v>
      </c>
    </row>
    <row r="405" spans="41:45">
      <c r="AO405" s="410">
        <v>2154517130076</v>
      </c>
      <c r="AP405">
        <v>8</v>
      </c>
      <c r="AQ405"/>
      <c r="AR405"/>
      <c r="AS405">
        <v>8</v>
      </c>
    </row>
    <row r="406" spans="41:45">
      <c r="AO406" s="410">
        <v>2154517130380</v>
      </c>
      <c r="AP406">
        <v>9</v>
      </c>
      <c r="AQ406"/>
      <c r="AR406"/>
      <c r="AS406">
        <v>9</v>
      </c>
    </row>
    <row r="407" spans="41:45">
      <c r="AO407" s="410">
        <v>2154517132070</v>
      </c>
      <c r="AP407">
        <v>57</v>
      </c>
      <c r="AQ407"/>
      <c r="AR407"/>
      <c r="AS407">
        <v>57</v>
      </c>
    </row>
    <row r="408" spans="41:45">
      <c r="AO408" s="410">
        <v>2154517139499</v>
      </c>
      <c r="AP408"/>
      <c r="AQ408">
        <v>1</v>
      </c>
      <c r="AR408"/>
      <c r="AS408">
        <v>1</v>
      </c>
    </row>
    <row r="409" spans="41:45">
      <c r="AO409" s="410">
        <v>2154517157707</v>
      </c>
      <c r="AP409">
        <v>7</v>
      </c>
      <c r="AQ409"/>
      <c r="AR409"/>
      <c r="AS409">
        <v>7</v>
      </c>
    </row>
    <row r="410" spans="41:45">
      <c r="AO410" s="410">
        <v>2154517158407</v>
      </c>
      <c r="AP410">
        <v>8</v>
      </c>
      <c r="AQ410">
        <v>4</v>
      </c>
      <c r="AR410"/>
      <c r="AS410">
        <v>12</v>
      </c>
    </row>
    <row r="411" spans="41:45">
      <c r="AO411" s="410">
        <v>2154517158605</v>
      </c>
      <c r="AP411">
        <v>28</v>
      </c>
      <c r="AQ411"/>
      <c r="AR411"/>
      <c r="AS411">
        <v>28</v>
      </c>
    </row>
    <row r="412" spans="41:45">
      <c r="AO412" s="410">
        <v>2154517159268</v>
      </c>
      <c r="AP412">
        <v>4</v>
      </c>
      <c r="AQ412"/>
      <c r="AR412"/>
      <c r="AS412">
        <v>4</v>
      </c>
    </row>
    <row r="413" spans="41:45">
      <c r="AO413" s="410">
        <v>2154517159657</v>
      </c>
      <c r="AP413">
        <v>1</v>
      </c>
      <c r="AQ413">
        <v>18</v>
      </c>
      <c r="AR413"/>
      <c r="AS413">
        <v>19</v>
      </c>
    </row>
    <row r="414" spans="41:45">
      <c r="AO414" s="410">
        <v>2154517159664</v>
      </c>
      <c r="AP414">
        <v>8</v>
      </c>
      <c r="AQ414">
        <v>32</v>
      </c>
      <c r="AR414"/>
      <c r="AS414">
        <v>40</v>
      </c>
    </row>
    <row r="415" spans="41:45">
      <c r="AO415" s="410">
        <v>2154517159749</v>
      </c>
      <c r="AP415">
        <v>3</v>
      </c>
      <c r="AQ415"/>
      <c r="AR415"/>
      <c r="AS415">
        <v>3</v>
      </c>
    </row>
    <row r="416" spans="41:45">
      <c r="AO416" s="410">
        <v>2154517169977</v>
      </c>
      <c r="AP416"/>
      <c r="AQ416">
        <v>2</v>
      </c>
      <c r="AR416"/>
      <c r="AS416">
        <v>2</v>
      </c>
    </row>
    <row r="417" spans="41:45">
      <c r="AO417" s="410">
        <v>2154517209604</v>
      </c>
      <c r="AP417"/>
      <c r="AQ417">
        <v>315</v>
      </c>
      <c r="AR417"/>
      <c r="AS417">
        <v>315</v>
      </c>
    </row>
    <row r="418" spans="41:45">
      <c r="AO418" s="410">
        <v>2154517209819</v>
      </c>
      <c r="AP418"/>
      <c r="AQ418">
        <v>20</v>
      </c>
      <c r="AR418"/>
      <c r="AS418">
        <v>20</v>
      </c>
    </row>
    <row r="419" spans="41:45">
      <c r="AO419" s="410">
        <v>2154518095886</v>
      </c>
      <c r="AP419"/>
      <c r="AQ419">
        <v>101</v>
      </c>
      <c r="AR419"/>
      <c r="AS419">
        <v>101</v>
      </c>
    </row>
    <row r="420" spans="41:45">
      <c r="AO420" s="410">
        <v>2154518130075</v>
      </c>
      <c r="AP420">
        <v>20</v>
      </c>
      <c r="AQ420"/>
      <c r="AR420"/>
      <c r="AS420">
        <v>20</v>
      </c>
    </row>
    <row r="421" spans="41:45">
      <c r="AO421" s="410">
        <v>2154518132079</v>
      </c>
      <c r="AP421">
        <v>2</v>
      </c>
      <c r="AQ421"/>
      <c r="AR421"/>
      <c r="AS421">
        <v>2</v>
      </c>
    </row>
    <row r="422" spans="41:45">
      <c r="AO422" s="410">
        <v>2154518158604</v>
      </c>
      <c r="AP422">
        <v>22</v>
      </c>
      <c r="AQ422"/>
      <c r="AR422"/>
      <c r="AS422">
        <v>22</v>
      </c>
    </row>
    <row r="423" spans="41:45">
      <c r="AO423" s="410">
        <v>2154518208071</v>
      </c>
      <c r="AP423"/>
      <c r="AQ423">
        <v>68</v>
      </c>
      <c r="AR423"/>
      <c r="AS423">
        <v>68</v>
      </c>
    </row>
    <row r="424" spans="41:45">
      <c r="AO424" s="410">
        <v>2155017095889</v>
      </c>
      <c r="AP424"/>
      <c r="AQ424">
        <v>125</v>
      </c>
      <c r="AR424"/>
      <c r="AS424">
        <v>125</v>
      </c>
    </row>
    <row r="425" spans="41:45">
      <c r="AO425" s="410">
        <v>2155017096008</v>
      </c>
      <c r="AP425"/>
      <c r="AQ425">
        <v>1</v>
      </c>
      <c r="AR425"/>
      <c r="AS425">
        <v>1</v>
      </c>
    </row>
    <row r="426" spans="41:45">
      <c r="AO426" s="410">
        <v>2155017111305</v>
      </c>
      <c r="AP426"/>
      <c r="AQ426">
        <v>24</v>
      </c>
      <c r="AR426"/>
      <c r="AS426">
        <v>24</v>
      </c>
    </row>
    <row r="427" spans="41:45">
      <c r="AO427" s="410">
        <v>2155017121021</v>
      </c>
      <c r="AP427"/>
      <c r="AQ427">
        <v>4</v>
      </c>
      <c r="AR427"/>
      <c r="AS427">
        <v>4</v>
      </c>
    </row>
    <row r="428" spans="41:45">
      <c r="AO428" s="410">
        <v>2155017129867</v>
      </c>
      <c r="AP428"/>
      <c r="AQ428">
        <v>60</v>
      </c>
      <c r="AR428"/>
      <c r="AS428">
        <v>60</v>
      </c>
    </row>
    <row r="429" spans="41:45">
      <c r="AO429" s="410">
        <v>2155017129904</v>
      </c>
      <c r="AP429"/>
      <c r="AQ429">
        <v>1</v>
      </c>
      <c r="AR429"/>
      <c r="AS429">
        <v>1</v>
      </c>
    </row>
    <row r="430" spans="41:45">
      <c r="AO430" s="410">
        <v>2155017130078</v>
      </c>
      <c r="AP430">
        <v>20</v>
      </c>
      <c r="AQ430"/>
      <c r="AR430"/>
      <c r="AS430">
        <v>20</v>
      </c>
    </row>
    <row r="431" spans="41:45">
      <c r="AO431" s="410">
        <v>2155017130399</v>
      </c>
      <c r="AP431">
        <v>8</v>
      </c>
      <c r="AQ431"/>
      <c r="AR431"/>
      <c r="AS431">
        <v>8</v>
      </c>
    </row>
    <row r="432" spans="41:45">
      <c r="AO432" s="410">
        <v>2155017132072</v>
      </c>
      <c r="AP432">
        <v>7</v>
      </c>
      <c r="AQ432"/>
      <c r="AR432"/>
      <c r="AS432">
        <v>7</v>
      </c>
    </row>
    <row r="433" spans="41:45">
      <c r="AO433" s="410">
        <v>2155017149001</v>
      </c>
      <c r="AP433"/>
      <c r="AQ433">
        <v>8</v>
      </c>
      <c r="AR433"/>
      <c r="AS433">
        <v>8</v>
      </c>
    </row>
    <row r="434" spans="41:45">
      <c r="AO434" s="410">
        <v>2155017155507</v>
      </c>
      <c r="AP434">
        <v>14</v>
      </c>
      <c r="AQ434"/>
      <c r="AR434"/>
      <c r="AS434">
        <v>14</v>
      </c>
    </row>
    <row r="435" spans="41:45">
      <c r="AO435" s="410">
        <v>2155017157709</v>
      </c>
      <c r="AP435">
        <v>4</v>
      </c>
      <c r="AQ435"/>
      <c r="AR435"/>
      <c r="AS435">
        <v>4</v>
      </c>
    </row>
    <row r="436" spans="41:45">
      <c r="AO436" s="410">
        <v>2155017159253</v>
      </c>
      <c r="AP436">
        <v>27</v>
      </c>
      <c r="AQ436"/>
      <c r="AR436"/>
      <c r="AS436">
        <v>27</v>
      </c>
    </row>
    <row r="437" spans="41:45">
      <c r="AO437" s="410">
        <v>2155017169979</v>
      </c>
      <c r="AP437"/>
      <c r="AQ437">
        <v>80</v>
      </c>
      <c r="AR437"/>
      <c r="AS437">
        <v>80</v>
      </c>
    </row>
    <row r="438" spans="41:45">
      <c r="AO438" s="410">
        <v>2155017206636</v>
      </c>
      <c r="AP438"/>
      <c r="AQ438">
        <v>2</v>
      </c>
      <c r="AR438"/>
      <c r="AS438">
        <v>2</v>
      </c>
    </row>
    <row r="439" spans="41:45">
      <c r="AO439" s="410">
        <v>2155017208067</v>
      </c>
      <c r="AP439"/>
      <c r="AQ439">
        <v>37</v>
      </c>
      <c r="AR439"/>
      <c r="AS439">
        <v>37</v>
      </c>
    </row>
    <row r="440" spans="41:45">
      <c r="AO440" s="410">
        <v>2155017209811</v>
      </c>
      <c r="AP440"/>
      <c r="AQ440">
        <v>77</v>
      </c>
      <c r="AR440"/>
      <c r="AS440">
        <v>77</v>
      </c>
    </row>
    <row r="441" spans="41:45">
      <c r="AO441" s="410">
        <v>2155017328352</v>
      </c>
      <c r="AP441"/>
      <c r="AQ441">
        <v>11</v>
      </c>
      <c r="AR441"/>
      <c r="AS441">
        <v>11</v>
      </c>
    </row>
    <row r="442" spans="41:45">
      <c r="AO442" s="410">
        <v>2155018130077</v>
      </c>
      <c r="AP442">
        <v>20</v>
      </c>
      <c r="AQ442"/>
      <c r="AR442"/>
      <c r="AS442">
        <v>20</v>
      </c>
    </row>
    <row r="443" spans="41:45">
      <c r="AO443" s="410">
        <v>2155516132078</v>
      </c>
      <c r="AP443">
        <v>13</v>
      </c>
      <c r="AQ443"/>
      <c r="AR443"/>
      <c r="AS443">
        <v>13</v>
      </c>
    </row>
    <row r="444" spans="41:45">
      <c r="AO444" s="410">
        <v>2155516155435</v>
      </c>
      <c r="AP444">
        <v>6</v>
      </c>
      <c r="AQ444"/>
      <c r="AR444"/>
      <c r="AS444">
        <v>6</v>
      </c>
    </row>
    <row r="445" spans="41:45">
      <c r="AO445" s="410">
        <v>2155516157705</v>
      </c>
      <c r="AP445">
        <v>4</v>
      </c>
      <c r="AQ445"/>
      <c r="AR445"/>
      <c r="AS445">
        <v>4</v>
      </c>
    </row>
    <row r="446" spans="41:45">
      <c r="AO446" s="410">
        <v>2155516159181</v>
      </c>
      <c r="AP446">
        <v>10</v>
      </c>
      <c r="AQ446"/>
      <c r="AR446"/>
      <c r="AS446">
        <v>10</v>
      </c>
    </row>
    <row r="447" spans="41:45">
      <c r="AO447" s="410">
        <v>2155517093880</v>
      </c>
      <c r="AP447"/>
      <c r="AQ447">
        <v>1</v>
      </c>
      <c r="AR447"/>
      <c r="AS447">
        <v>1</v>
      </c>
    </row>
    <row r="448" spans="41:45">
      <c r="AO448" s="410">
        <v>2155517094009</v>
      </c>
      <c r="AP448"/>
      <c r="AQ448">
        <v>83</v>
      </c>
      <c r="AR448"/>
      <c r="AS448">
        <v>83</v>
      </c>
    </row>
    <row r="449" spans="41:45">
      <c r="AO449" s="410">
        <v>2155517095990</v>
      </c>
      <c r="AP449"/>
      <c r="AQ449">
        <v>1</v>
      </c>
      <c r="AR449"/>
      <c r="AS449">
        <v>1</v>
      </c>
    </row>
    <row r="450" spans="41:45">
      <c r="AO450" s="410">
        <v>2155517111300</v>
      </c>
      <c r="AP450"/>
      <c r="AQ450">
        <v>72</v>
      </c>
      <c r="AR450"/>
      <c r="AS450">
        <v>72</v>
      </c>
    </row>
    <row r="451" spans="41:45">
      <c r="AO451" s="410">
        <v>2155517118521</v>
      </c>
      <c r="AP451"/>
      <c r="AQ451">
        <v>31</v>
      </c>
      <c r="AR451"/>
      <c r="AS451">
        <v>31</v>
      </c>
    </row>
    <row r="452" spans="41:45">
      <c r="AO452" s="410">
        <v>2155517119276</v>
      </c>
      <c r="AP452"/>
      <c r="AQ452">
        <v>31</v>
      </c>
      <c r="AR452"/>
      <c r="AS452">
        <v>31</v>
      </c>
    </row>
    <row r="453" spans="41:45">
      <c r="AO453" s="410">
        <v>2155517119351</v>
      </c>
      <c r="AP453"/>
      <c r="AQ453">
        <v>3</v>
      </c>
      <c r="AR453"/>
      <c r="AS453">
        <v>3</v>
      </c>
    </row>
    <row r="454" spans="41:45">
      <c r="AO454" s="410">
        <v>2155517129893</v>
      </c>
      <c r="AP454"/>
      <c r="AQ454">
        <v>2</v>
      </c>
      <c r="AR454"/>
      <c r="AS454">
        <v>2</v>
      </c>
    </row>
    <row r="455" spans="41:45">
      <c r="AO455" s="410">
        <v>2155517129978</v>
      </c>
      <c r="AP455"/>
      <c r="AQ455">
        <v>4</v>
      </c>
      <c r="AR455"/>
      <c r="AS455">
        <v>4</v>
      </c>
    </row>
    <row r="456" spans="41:45">
      <c r="AO456" s="410">
        <v>2155517130073</v>
      </c>
      <c r="AP456">
        <v>32</v>
      </c>
      <c r="AQ456"/>
      <c r="AR456"/>
      <c r="AS456">
        <v>32</v>
      </c>
    </row>
    <row r="457" spans="41:45">
      <c r="AO457" s="410">
        <v>2155517130394</v>
      </c>
      <c r="AP457">
        <v>3</v>
      </c>
      <c r="AQ457"/>
      <c r="AR457"/>
      <c r="AS457">
        <v>3</v>
      </c>
    </row>
    <row r="458" spans="41:45">
      <c r="AO458" s="410">
        <v>2155517130608</v>
      </c>
      <c r="AP458">
        <v>11</v>
      </c>
      <c r="AQ458">
        <v>40</v>
      </c>
      <c r="AR458"/>
      <c r="AS458">
        <v>51</v>
      </c>
    </row>
    <row r="459" spans="41:45">
      <c r="AO459" s="410">
        <v>2155517132077</v>
      </c>
      <c r="AP459">
        <v>48</v>
      </c>
      <c r="AQ459">
        <v>2</v>
      </c>
      <c r="AR459"/>
      <c r="AS459">
        <v>50</v>
      </c>
    </row>
    <row r="460" spans="41:45">
      <c r="AO460" s="410">
        <v>2155517139380</v>
      </c>
      <c r="AP460">
        <v>7</v>
      </c>
      <c r="AQ460"/>
      <c r="AR460"/>
      <c r="AS460">
        <v>7</v>
      </c>
    </row>
    <row r="461" spans="41:45">
      <c r="AO461" s="410">
        <v>2155517157704</v>
      </c>
      <c r="AP461">
        <v>3</v>
      </c>
      <c r="AQ461"/>
      <c r="AR461"/>
      <c r="AS461">
        <v>3</v>
      </c>
    </row>
    <row r="462" spans="41:45">
      <c r="AO462" s="410">
        <v>2155517158602</v>
      </c>
      <c r="AP462">
        <v>16</v>
      </c>
      <c r="AQ462"/>
      <c r="AR462"/>
      <c r="AS462">
        <v>16</v>
      </c>
    </row>
    <row r="463" spans="41:45">
      <c r="AO463" s="410">
        <v>2155517159258</v>
      </c>
      <c r="AP463">
        <v>18</v>
      </c>
      <c r="AQ463"/>
      <c r="AR463"/>
      <c r="AS463">
        <v>18</v>
      </c>
    </row>
    <row r="464" spans="41:45">
      <c r="AO464" s="410">
        <v>2155517167079</v>
      </c>
      <c r="AP464"/>
      <c r="AQ464">
        <v>4</v>
      </c>
      <c r="AR464"/>
      <c r="AS464">
        <v>4</v>
      </c>
    </row>
    <row r="465" spans="41:45">
      <c r="AO465" s="410">
        <v>2155517169868</v>
      </c>
      <c r="AP465"/>
      <c r="AQ465">
        <v>2</v>
      </c>
      <c r="AR465"/>
      <c r="AS465">
        <v>2</v>
      </c>
    </row>
    <row r="466" spans="41:45">
      <c r="AO466" s="410">
        <v>2155517200110</v>
      </c>
      <c r="AP466"/>
      <c r="AQ466">
        <v>3</v>
      </c>
      <c r="AR466"/>
      <c r="AS466">
        <v>3</v>
      </c>
    </row>
    <row r="467" spans="41:45">
      <c r="AO467" s="410">
        <v>2155517206631</v>
      </c>
      <c r="AP467"/>
      <c r="AQ467">
        <v>7</v>
      </c>
      <c r="AR467"/>
      <c r="AS467">
        <v>7</v>
      </c>
    </row>
    <row r="468" spans="41:45">
      <c r="AO468" s="410">
        <v>2155517208727</v>
      </c>
      <c r="AP468"/>
      <c r="AQ468">
        <v>232</v>
      </c>
      <c r="AR468"/>
      <c r="AS468">
        <v>232</v>
      </c>
    </row>
    <row r="469" spans="41:45">
      <c r="AO469" s="410">
        <v>2155517209595</v>
      </c>
      <c r="AP469"/>
      <c r="AQ469">
        <v>4</v>
      </c>
      <c r="AR469"/>
      <c r="AS469">
        <v>4</v>
      </c>
    </row>
    <row r="470" spans="41:45">
      <c r="AO470" s="410">
        <v>2155517209717</v>
      </c>
      <c r="AP470"/>
      <c r="AQ470">
        <v>2</v>
      </c>
      <c r="AR470"/>
      <c r="AS470">
        <v>2</v>
      </c>
    </row>
    <row r="471" spans="41:45">
      <c r="AO471" s="410">
        <v>2155517231206</v>
      </c>
      <c r="AP471"/>
      <c r="AQ471">
        <v>86</v>
      </c>
      <c r="AR471"/>
      <c r="AS471">
        <v>86</v>
      </c>
    </row>
    <row r="472" spans="41:45">
      <c r="AO472" s="410">
        <v>2155517328357</v>
      </c>
      <c r="AP472"/>
      <c r="AQ472">
        <v>3</v>
      </c>
      <c r="AR472"/>
      <c r="AS472">
        <v>3</v>
      </c>
    </row>
    <row r="473" spans="41:45">
      <c r="AO473" s="410">
        <v>2155518130072</v>
      </c>
      <c r="AP473">
        <v>24</v>
      </c>
      <c r="AQ473"/>
      <c r="AR473"/>
      <c r="AS473">
        <v>24</v>
      </c>
    </row>
    <row r="474" spans="41:45">
      <c r="AO474" s="410">
        <v>2155518134131</v>
      </c>
      <c r="AP474"/>
      <c r="AQ474">
        <v>4</v>
      </c>
      <c r="AR474"/>
      <c r="AS474">
        <v>4</v>
      </c>
    </row>
    <row r="475" spans="41:45">
      <c r="AO475" s="410">
        <v>2155518157703</v>
      </c>
      <c r="AP475">
        <v>3</v>
      </c>
      <c r="AQ475"/>
      <c r="AR475"/>
      <c r="AS475">
        <v>3</v>
      </c>
    </row>
    <row r="476" spans="41:45">
      <c r="AO476" s="410">
        <v>2155518159257</v>
      </c>
      <c r="AP476">
        <v>11</v>
      </c>
      <c r="AQ476"/>
      <c r="AR476"/>
      <c r="AS476">
        <v>11</v>
      </c>
    </row>
    <row r="477" spans="41:45">
      <c r="AO477" s="410">
        <v>2156016093890</v>
      </c>
      <c r="AP477"/>
      <c r="AQ477">
        <v>11</v>
      </c>
      <c r="AR477"/>
      <c r="AS477">
        <v>11</v>
      </c>
    </row>
    <row r="478" spans="41:45">
      <c r="AO478" s="410">
        <v>2156016095887</v>
      </c>
      <c r="AP478"/>
      <c r="AQ478">
        <v>3</v>
      </c>
      <c r="AR478"/>
      <c r="AS478">
        <v>3</v>
      </c>
    </row>
    <row r="479" spans="41:45">
      <c r="AO479" s="410">
        <v>2156016096013</v>
      </c>
      <c r="AP479"/>
      <c r="AQ479">
        <v>1</v>
      </c>
      <c r="AR479"/>
      <c r="AS479">
        <v>1</v>
      </c>
    </row>
    <row r="480" spans="41:45">
      <c r="AO480" s="410">
        <v>2156016111334</v>
      </c>
      <c r="AP480"/>
      <c r="AQ480">
        <v>38</v>
      </c>
      <c r="AR480"/>
      <c r="AS480">
        <v>38</v>
      </c>
    </row>
    <row r="481" spans="41:45">
      <c r="AO481" s="410">
        <v>2156016119279</v>
      </c>
      <c r="AP481"/>
      <c r="AQ481">
        <v>8</v>
      </c>
      <c r="AR481"/>
      <c r="AS481">
        <v>8</v>
      </c>
    </row>
    <row r="482" spans="41:45">
      <c r="AO482" s="410">
        <v>2156016121036</v>
      </c>
      <c r="AP482"/>
      <c r="AQ482">
        <v>2</v>
      </c>
      <c r="AR482"/>
      <c r="AS482">
        <v>2</v>
      </c>
    </row>
    <row r="483" spans="41:45">
      <c r="AO483" s="410">
        <v>2156016129896</v>
      </c>
      <c r="AP483"/>
      <c r="AQ483">
        <v>12</v>
      </c>
      <c r="AR483"/>
      <c r="AS483">
        <v>12</v>
      </c>
    </row>
    <row r="484" spans="41:45">
      <c r="AO484" s="410">
        <v>2156016129971</v>
      </c>
      <c r="AP484"/>
      <c r="AQ484">
        <v>4</v>
      </c>
      <c r="AR484"/>
      <c r="AS484">
        <v>4</v>
      </c>
    </row>
    <row r="485" spans="41:45">
      <c r="AO485" s="410">
        <v>2156016130076</v>
      </c>
      <c r="AP485">
        <v>24</v>
      </c>
      <c r="AQ485"/>
      <c r="AR485"/>
      <c r="AS485">
        <v>24</v>
      </c>
    </row>
    <row r="486" spans="41:45">
      <c r="AO486" s="410">
        <v>2156016139383</v>
      </c>
      <c r="AP486">
        <v>12</v>
      </c>
      <c r="AQ486"/>
      <c r="AR486"/>
      <c r="AS486">
        <v>12</v>
      </c>
    </row>
    <row r="487" spans="41:45">
      <c r="AO487" s="410">
        <v>2156016157004</v>
      </c>
      <c r="AP487">
        <v>11</v>
      </c>
      <c r="AQ487"/>
      <c r="AR487"/>
      <c r="AS487">
        <v>11</v>
      </c>
    </row>
    <row r="488" spans="41:45">
      <c r="AO488" s="410">
        <v>2156016157707</v>
      </c>
      <c r="AP488">
        <v>20</v>
      </c>
      <c r="AQ488"/>
      <c r="AR488"/>
      <c r="AS488">
        <v>20</v>
      </c>
    </row>
    <row r="489" spans="41:45">
      <c r="AO489" s="410">
        <v>2156016159268</v>
      </c>
      <c r="AP489">
        <v>4</v>
      </c>
      <c r="AQ489"/>
      <c r="AR489"/>
      <c r="AS489">
        <v>4</v>
      </c>
    </row>
    <row r="490" spans="41:45">
      <c r="AO490" s="410">
        <v>2156016169861</v>
      </c>
      <c r="AP490"/>
      <c r="AQ490">
        <v>3</v>
      </c>
      <c r="AR490"/>
      <c r="AS490">
        <v>3</v>
      </c>
    </row>
    <row r="491" spans="41:45">
      <c r="AO491" s="410">
        <v>2156016170478</v>
      </c>
      <c r="AP491"/>
      <c r="AQ491">
        <v>4</v>
      </c>
      <c r="AR491"/>
      <c r="AS491">
        <v>4</v>
      </c>
    </row>
    <row r="492" spans="41:45">
      <c r="AO492" s="410">
        <v>2156016208966</v>
      </c>
      <c r="AP492"/>
      <c r="AQ492">
        <v>131</v>
      </c>
      <c r="AR492"/>
      <c r="AS492">
        <v>131</v>
      </c>
    </row>
    <row r="493" spans="41:45">
      <c r="AO493" s="410">
        <v>2156016231209</v>
      </c>
      <c r="AP493"/>
      <c r="AQ493">
        <v>59</v>
      </c>
      <c r="AR493"/>
      <c r="AS493">
        <v>59</v>
      </c>
    </row>
    <row r="494" spans="41:45">
      <c r="AO494" s="410">
        <v>2156016239021</v>
      </c>
      <c r="AP494"/>
      <c r="AQ494">
        <v>1</v>
      </c>
      <c r="AR494"/>
      <c r="AS494">
        <v>1</v>
      </c>
    </row>
    <row r="495" spans="41:45">
      <c r="AO495" s="410">
        <v>2156016328008</v>
      </c>
      <c r="AP495"/>
      <c r="AQ495">
        <v>164</v>
      </c>
      <c r="AR495"/>
      <c r="AS495">
        <v>164</v>
      </c>
    </row>
    <row r="496" spans="41:45">
      <c r="AO496" s="410">
        <v>2156016358135</v>
      </c>
      <c r="AP496"/>
      <c r="AQ496">
        <v>1</v>
      </c>
      <c r="AR496"/>
      <c r="AS496">
        <v>1</v>
      </c>
    </row>
    <row r="497" spans="41:45">
      <c r="AO497" s="410">
        <v>2156017094001</v>
      </c>
      <c r="AP497"/>
      <c r="AQ497">
        <v>85</v>
      </c>
      <c r="AR497"/>
      <c r="AS497">
        <v>85</v>
      </c>
    </row>
    <row r="498" spans="41:45">
      <c r="AO498" s="410">
        <v>2156017095893</v>
      </c>
      <c r="AP498"/>
      <c r="AQ498">
        <v>131</v>
      </c>
      <c r="AR498"/>
      <c r="AS498">
        <v>131</v>
      </c>
    </row>
    <row r="499" spans="41:45">
      <c r="AO499" s="410">
        <v>2156017111333</v>
      </c>
      <c r="AP499"/>
      <c r="AQ499">
        <v>59</v>
      </c>
      <c r="AR499"/>
      <c r="AS499">
        <v>59</v>
      </c>
    </row>
    <row r="500" spans="41:45">
      <c r="AO500" s="410">
        <v>2156017119353</v>
      </c>
      <c r="AP500"/>
      <c r="AQ500">
        <v>2</v>
      </c>
      <c r="AR500"/>
      <c r="AS500">
        <v>2</v>
      </c>
    </row>
    <row r="501" spans="41:45">
      <c r="AO501" s="410">
        <v>2156017121035</v>
      </c>
      <c r="AP501"/>
      <c r="AQ501">
        <v>12</v>
      </c>
      <c r="AR501"/>
      <c r="AS501">
        <v>12</v>
      </c>
    </row>
    <row r="502" spans="41:45">
      <c r="AO502" s="410">
        <v>2156017130075</v>
      </c>
      <c r="AP502">
        <v>16</v>
      </c>
      <c r="AQ502"/>
      <c r="AR502"/>
      <c r="AS502">
        <v>16</v>
      </c>
    </row>
    <row r="503" spans="41:45">
      <c r="AO503" s="410">
        <v>2156017130600</v>
      </c>
      <c r="AP503">
        <v>19</v>
      </c>
      <c r="AQ503">
        <v>40</v>
      </c>
      <c r="AR503"/>
      <c r="AS503">
        <v>59</v>
      </c>
    </row>
    <row r="504" spans="41:45">
      <c r="AO504" s="410">
        <v>2156017139085</v>
      </c>
      <c r="AP504">
        <v>45</v>
      </c>
      <c r="AQ504"/>
      <c r="AR504"/>
      <c r="AS504">
        <v>45</v>
      </c>
    </row>
    <row r="505" spans="41:45">
      <c r="AO505" s="410">
        <v>2156017157010</v>
      </c>
      <c r="AP505">
        <v>10</v>
      </c>
      <c r="AQ505"/>
      <c r="AR505"/>
      <c r="AS505">
        <v>10</v>
      </c>
    </row>
    <row r="506" spans="41:45">
      <c r="AO506" s="410">
        <v>2156017157706</v>
      </c>
      <c r="AP506">
        <v>11</v>
      </c>
      <c r="AQ506"/>
      <c r="AR506"/>
      <c r="AS506">
        <v>11</v>
      </c>
    </row>
    <row r="507" spans="41:45">
      <c r="AO507" s="410">
        <v>2156017159250</v>
      </c>
      <c r="AP507">
        <v>8</v>
      </c>
      <c r="AQ507"/>
      <c r="AR507"/>
      <c r="AS507">
        <v>8</v>
      </c>
    </row>
    <row r="508" spans="41:45">
      <c r="AO508" s="410">
        <v>2156017231208</v>
      </c>
      <c r="AP508"/>
      <c r="AQ508">
        <v>38</v>
      </c>
      <c r="AR508"/>
      <c r="AS508">
        <v>38</v>
      </c>
    </row>
    <row r="509" spans="41:45">
      <c r="AO509" s="410">
        <v>2156017328007</v>
      </c>
      <c r="AP509"/>
      <c r="AQ509">
        <v>151</v>
      </c>
      <c r="AR509"/>
      <c r="AS509">
        <v>151</v>
      </c>
    </row>
    <row r="510" spans="41:45">
      <c r="AO510" s="410">
        <v>2156017328359</v>
      </c>
      <c r="AP510"/>
      <c r="AQ510">
        <v>19</v>
      </c>
      <c r="AR510"/>
      <c r="AS510">
        <v>19</v>
      </c>
    </row>
    <row r="511" spans="41:45">
      <c r="AO511" s="410">
        <v>2156516050270</v>
      </c>
      <c r="AP511"/>
      <c r="AQ511">
        <v>2</v>
      </c>
      <c r="AR511"/>
      <c r="AS511">
        <v>2</v>
      </c>
    </row>
    <row r="512" spans="41:45">
      <c r="AO512" s="410">
        <v>2156516093888</v>
      </c>
      <c r="AP512"/>
      <c r="AQ512">
        <v>3</v>
      </c>
      <c r="AR512"/>
      <c r="AS512">
        <v>3</v>
      </c>
    </row>
    <row r="513" spans="41:45">
      <c r="AO513" s="410">
        <v>2156516094007</v>
      </c>
      <c r="AP513"/>
      <c r="AQ513">
        <v>32</v>
      </c>
      <c r="AR513"/>
      <c r="AS513">
        <v>32</v>
      </c>
    </row>
    <row r="514" spans="41:45">
      <c r="AO514" s="410">
        <v>2156516094045</v>
      </c>
      <c r="AP514"/>
      <c r="AQ514">
        <v>1</v>
      </c>
      <c r="AR514"/>
      <c r="AS514">
        <v>1</v>
      </c>
    </row>
    <row r="515" spans="41:45">
      <c r="AO515" s="410">
        <v>2156516096001</v>
      </c>
      <c r="AP515"/>
      <c r="AQ515">
        <v>3</v>
      </c>
      <c r="AR515"/>
      <c r="AS515">
        <v>3</v>
      </c>
    </row>
    <row r="516" spans="41:45">
      <c r="AO516" s="410">
        <v>2156516111339</v>
      </c>
      <c r="AP516"/>
      <c r="AQ516">
        <v>28</v>
      </c>
      <c r="AR516"/>
      <c r="AS516">
        <v>28</v>
      </c>
    </row>
    <row r="517" spans="41:45">
      <c r="AO517" s="410">
        <v>2156516121031</v>
      </c>
      <c r="AP517"/>
      <c r="AQ517">
        <v>2</v>
      </c>
      <c r="AR517"/>
      <c r="AS517">
        <v>2</v>
      </c>
    </row>
    <row r="518" spans="41:45">
      <c r="AO518" s="410">
        <v>2156516130071</v>
      </c>
      <c r="AP518">
        <v>10</v>
      </c>
      <c r="AQ518"/>
      <c r="AR518"/>
      <c r="AS518">
        <v>10</v>
      </c>
    </row>
    <row r="519" spans="41:45">
      <c r="AO519" s="410">
        <v>2156516132075</v>
      </c>
      <c r="AP519">
        <v>26</v>
      </c>
      <c r="AQ519"/>
      <c r="AR519"/>
      <c r="AS519">
        <v>26</v>
      </c>
    </row>
    <row r="520" spans="41:45">
      <c r="AO520" s="410">
        <v>2156516139081</v>
      </c>
      <c r="AP520">
        <v>54</v>
      </c>
      <c r="AQ520"/>
      <c r="AR520"/>
      <c r="AS520">
        <v>54</v>
      </c>
    </row>
    <row r="521" spans="41:45">
      <c r="AO521" s="410">
        <v>2156516157702</v>
      </c>
      <c r="AP521">
        <v>24</v>
      </c>
      <c r="AQ521"/>
      <c r="AR521"/>
      <c r="AS521">
        <v>24</v>
      </c>
    </row>
    <row r="522" spans="41:45">
      <c r="AO522" s="410">
        <v>2156516159256</v>
      </c>
      <c r="AP522">
        <v>8</v>
      </c>
      <c r="AQ522"/>
      <c r="AR522"/>
      <c r="AS522">
        <v>8</v>
      </c>
    </row>
    <row r="523" spans="41:45">
      <c r="AO523" s="410">
        <v>2156516206639</v>
      </c>
      <c r="AP523"/>
      <c r="AQ523">
        <v>8</v>
      </c>
      <c r="AR523"/>
      <c r="AS523">
        <v>8</v>
      </c>
    </row>
    <row r="524" spans="41:45">
      <c r="AO524" s="410">
        <v>2156516206646</v>
      </c>
      <c r="AP524"/>
      <c r="AQ524">
        <v>4</v>
      </c>
      <c r="AR524"/>
      <c r="AS524">
        <v>4</v>
      </c>
    </row>
    <row r="525" spans="41:45">
      <c r="AO525" s="410">
        <v>2156516209609</v>
      </c>
      <c r="AP525"/>
      <c r="AQ525">
        <v>44</v>
      </c>
      <c r="AR525"/>
      <c r="AS525">
        <v>44</v>
      </c>
    </row>
    <row r="526" spans="41:45">
      <c r="AO526" s="410">
        <v>2156516231204</v>
      </c>
      <c r="AP526"/>
      <c r="AQ526">
        <v>92</v>
      </c>
      <c r="AR526"/>
      <c r="AS526">
        <v>92</v>
      </c>
    </row>
    <row r="527" spans="41:45">
      <c r="AO527" s="410">
        <v>2156516328003</v>
      </c>
      <c r="AP527"/>
      <c r="AQ527">
        <v>66</v>
      </c>
      <c r="AR527"/>
      <c r="AS527">
        <v>66</v>
      </c>
    </row>
    <row r="528" spans="41:45">
      <c r="AO528" s="410">
        <v>2156516328362</v>
      </c>
      <c r="AP528"/>
      <c r="AQ528">
        <v>12</v>
      </c>
      <c r="AR528"/>
      <c r="AS528">
        <v>12</v>
      </c>
    </row>
    <row r="529" spans="41:45">
      <c r="AO529" s="410">
        <v>2157015094017</v>
      </c>
      <c r="AP529"/>
      <c r="AQ529">
        <v>3</v>
      </c>
      <c r="AR529"/>
      <c r="AS529">
        <v>3</v>
      </c>
    </row>
    <row r="530" spans="41:45">
      <c r="AO530" s="410">
        <v>2157015158016</v>
      </c>
      <c r="AP530">
        <v>16</v>
      </c>
      <c r="AQ530"/>
      <c r="AR530"/>
      <c r="AS530">
        <v>16</v>
      </c>
    </row>
    <row r="531" spans="41:45">
      <c r="AO531" s="410">
        <v>2157016050272</v>
      </c>
      <c r="AP531"/>
      <c r="AQ531">
        <v>36</v>
      </c>
      <c r="AR531"/>
      <c r="AS531">
        <v>36</v>
      </c>
    </row>
    <row r="532" spans="41:45">
      <c r="AO532" s="410">
        <v>2157016157766</v>
      </c>
      <c r="AP532">
        <v>3</v>
      </c>
      <c r="AQ532"/>
      <c r="AR532"/>
      <c r="AS532">
        <v>3</v>
      </c>
    </row>
    <row r="533" spans="41:45">
      <c r="AO533" s="410">
        <v>2157016231206</v>
      </c>
      <c r="AP533"/>
      <c r="AQ533">
        <v>44</v>
      </c>
      <c r="AR533"/>
      <c r="AS533">
        <v>44</v>
      </c>
    </row>
    <row r="534" spans="41:45">
      <c r="AO534" s="410">
        <v>2157016327602</v>
      </c>
      <c r="AP534"/>
      <c r="AQ534">
        <v>11</v>
      </c>
      <c r="AR534"/>
      <c r="AS534">
        <v>11</v>
      </c>
    </row>
    <row r="535" spans="41:45">
      <c r="AO535" s="410">
        <v>2253020095886</v>
      </c>
      <c r="AP535"/>
      <c r="AQ535">
        <v>3</v>
      </c>
      <c r="AR535"/>
      <c r="AS535">
        <v>3</v>
      </c>
    </row>
    <row r="536" spans="41:45">
      <c r="AO536" s="410">
        <v>2253519095885</v>
      </c>
      <c r="AP536"/>
      <c r="AQ536">
        <v>127</v>
      </c>
      <c r="AR536"/>
      <c r="AS536">
        <v>127</v>
      </c>
    </row>
    <row r="537" spans="41:45">
      <c r="AO537" s="410">
        <v>2253519132078</v>
      </c>
      <c r="AP537">
        <v>19</v>
      </c>
      <c r="AQ537"/>
      <c r="AR537"/>
      <c r="AS537">
        <v>19</v>
      </c>
    </row>
    <row r="538" spans="41:45">
      <c r="AO538" s="410">
        <v>2253519189201</v>
      </c>
      <c r="AP538"/>
      <c r="AQ538">
        <v>3</v>
      </c>
      <c r="AR538"/>
      <c r="AS538">
        <v>3</v>
      </c>
    </row>
    <row r="539" spans="41:45">
      <c r="AO539" s="410">
        <v>2253520095881</v>
      </c>
      <c r="AP539"/>
      <c r="AQ539">
        <v>17</v>
      </c>
      <c r="AR539"/>
      <c r="AS539">
        <v>17</v>
      </c>
    </row>
    <row r="540" spans="41:45">
      <c r="AO540" s="410">
        <v>2254018090104</v>
      </c>
      <c r="AP540"/>
      <c r="AQ540">
        <v>197</v>
      </c>
      <c r="AR540"/>
      <c r="AS540">
        <v>197</v>
      </c>
    </row>
    <row r="541" spans="41:45">
      <c r="AO541" s="410">
        <v>2254018094003</v>
      </c>
      <c r="AP541"/>
      <c r="AQ541">
        <v>62</v>
      </c>
      <c r="AR541"/>
      <c r="AS541">
        <v>62</v>
      </c>
    </row>
    <row r="542" spans="41:45">
      <c r="AO542" s="410">
        <v>2254018096007</v>
      </c>
      <c r="AP542"/>
      <c r="AQ542">
        <v>2</v>
      </c>
      <c r="AR542"/>
      <c r="AS542">
        <v>2</v>
      </c>
    </row>
    <row r="543" spans="41:45">
      <c r="AO543" s="410">
        <v>2254018119492</v>
      </c>
      <c r="AP543"/>
      <c r="AQ543">
        <v>3</v>
      </c>
      <c r="AR543"/>
      <c r="AS543">
        <v>3</v>
      </c>
    </row>
    <row r="544" spans="41:45">
      <c r="AO544" s="410">
        <v>2254018119553</v>
      </c>
      <c r="AP544"/>
      <c r="AQ544">
        <v>30</v>
      </c>
      <c r="AR544"/>
      <c r="AS544">
        <v>30</v>
      </c>
    </row>
    <row r="545" spans="41:45">
      <c r="AO545" s="410">
        <v>2254018129798</v>
      </c>
      <c r="AP545"/>
      <c r="AQ545">
        <v>233</v>
      </c>
      <c r="AR545"/>
      <c r="AS545">
        <v>233</v>
      </c>
    </row>
    <row r="546" spans="41:45">
      <c r="AO546" s="410">
        <v>2254018129811</v>
      </c>
      <c r="AP546"/>
      <c r="AQ546">
        <v>19</v>
      </c>
      <c r="AR546"/>
      <c r="AS546">
        <v>19</v>
      </c>
    </row>
    <row r="547" spans="41:45">
      <c r="AO547" s="410">
        <v>2254018129873</v>
      </c>
      <c r="AP547"/>
      <c r="AQ547">
        <v>12</v>
      </c>
      <c r="AR547"/>
      <c r="AS547">
        <v>12</v>
      </c>
    </row>
    <row r="548" spans="41:45">
      <c r="AO548" s="410">
        <v>2254018130077</v>
      </c>
      <c r="AP548">
        <v>22</v>
      </c>
      <c r="AQ548"/>
      <c r="AR548"/>
      <c r="AS548">
        <v>22</v>
      </c>
    </row>
    <row r="549" spans="41:45">
      <c r="AO549" s="410">
        <v>2254018139940</v>
      </c>
      <c r="AP549">
        <v>1</v>
      </c>
      <c r="AQ549"/>
      <c r="AR549"/>
      <c r="AS549">
        <v>1</v>
      </c>
    </row>
    <row r="550" spans="41:45">
      <c r="AO550" s="410">
        <v>2254018157708</v>
      </c>
      <c r="AP550">
        <v>10</v>
      </c>
      <c r="AQ550"/>
      <c r="AR550"/>
      <c r="AS550">
        <v>10</v>
      </c>
    </row>
    <row r="551" spans="41:45">
      <c r="AO551" s="410">
        <v>2254018158408</v>
      </c>
      <c r="AP551">
        <v>6</v>
      </c>
      <c r="AQ551"/>
      <c r="AR551"/>
      <c r="AS551">
        <v>6</v>
      </c>
    </row>
    <row r="552" spans="41:45">
      <c r="AO552" s="410">
        <v>2254018158606</v>
      </c>
      <c r="AP552">
        <v>14</v>
      </c>
      <c r="AQ552"/>
      <c r="AR552"/>
      <c r="AS552">
        <v>14</v>
      </c>
    </row>
    <row r="553" spans="41:45">
      <c r="AO553" s="410">
        <v>2254018159252</v>
      </c>
      <c r="AP553">
        <v>12</v>
      </c>
      <c r="AQ553"/>
      <c r="AR553"/>
      <c r="AS553">
        <v>12</v>
      </c>
    </row>
    <row r="554" spans="41:45">
      <c r="AO554" s="410">
        <v>2254018159658</v>
      </c>
      <c r="AP554"/>
      <c r="AQ554">
        <v>80</v>
      </c>
      <c r="AR554"/>
      <c r="AS554">
        <v>80</v>
      </c>
    </row>
    <row r="555" spans="41:45">
      <c r="AO555" s="410">
        <v>2254018159672</v>
      </c>
      <c r="AP555"/>
      <c r="AQ555">
        <v>4</v>
      </c>
      <c r="AR555"/>
      <c r="AS555">
        <v>4</v>
      </c>
    </row>
    <row r="556" spans="41:45">
      <c r="AO556" s="410">
        <v>2254018159962</v>
      </c>
      <c r="AP556"/>
      <c r="AQ556">
        <v>22</v>
      </c>
      <c r="AR556"/>
      <c r="AS556">
        <v>22</v>
      </c>
    </row>
    <row r="557" spans="41:45">
      <c r="AO557" s="410">
        <v>2254018169824</v>
      </c>
      <c r="AP557"/>
      <c r="AQ557">
        <v>4</v>
      </c>
      <c r="AR557"/>
      <c r="AS557">
        <v>4</v>
      </c>
    </row>
    <row r="558" spans="41:45">
      <c r="AO558" s="410">
        <v>2254018169978</v>
      </c>
      <c r="AP558"/>
      <c r="AQ558">
        <v>163</v>
      </c>
      <c r="AR558"/>
      <c r="AS558">
        <v>163</v>
      </c>
    </row>
    <row r="559" spans="41:45">
      <c r="AO559" s="410">
        <v>2254018189204</v>
      </c>
      <c r="AP559"/>
      <c r="AQ559">
        <v>4</v>
      </c>
      <c r="AR559"/>
      <c r="AS559">
        <v>4</v>
      </c>
    </row>
    <row r="560" spans="41:45">
      <c r="AO560" s="410">
        <v>2254018208066</v>
      </c>
      <c r="AP560"/>
      <c r="AQ560">
        <v>32</v>
      </c>
      <c r="AR560"/>
      <c r="AS560">
        <v>32</v>
      </c>
    </row>
    <row r="561" spans="41:45">
      <c r="AO561" s="410">
        <v>2254018328009</v>
      </c>
      <c r="AP561"/>
      <c r="AQ561">
        <v>151</v>
      </c>
      <c r="AR561"/>
      <c r="AS561">
        <v>151</v>
      </c>
    </row>
    <row r="562" spans="41:45">
      <c r="AO562" s="410">
        <v>2254019129810</v>
      </c>
      <c r="AP562"/>
      <c r="AQ562">
        <v>30</v>
      </c>
      <c r="AR562"/>
      <c r="AS562">
        <v>30</v>
      </c>
    </row>
    <row r="563" spans="41:45">
      <c r="AO563" s="410">
        <v>2254019132070</v>
      </c>
      <c r="AP563">
        <v>10</v>
      </c>
      <c r="AQ563"/>
      <c r="AR563"/>
      <c r="AS563">
        <v>10</v>
      </c>
    </row>
    <row r="564" spans="41:45">
      <c r="AO564" s="410">
        <v>2254019158407</v>
      </c>
      <c r="AP564">
        <v>8</v>
      </c>
      <c r="AQ564"/>
      <c r="AR564"/>
      <c r="AS564">
        <v>8</v>
      </c>
    </row>
    <row r="565" spans="41:45">
      <c r="AO565" s="410">
        <v>2254019158605</v>
      </c>
      <c r="AP565">
        <v>10</v>
      </c>
      <c r="AQ565"/>
      <c r="AR565"/>
      <c r="AS565">
        <v>10</v>
      </c>
    </row>
    <row r="566" spans="41:45">
      <c r="AO566" s="410">
        <v>2254019159657</v>
      </c>
      <c r="AP566"/>
      <c r="AQ566">
        <v>16</v>
      </c>
      <c r="AR566"/>
      <c r="AS566">
        <v>16</v>
      </c>
    </row>
    <row r="567" spans="41:45">
      <c r="AO567" s="410">
        <v>2254019208065</v>
      </c>
      <c r="AP567"/>
      <c r="AQ567">
        <v>2</v>
      </c>
      <c r="AR567"/>
      <c r="AS567">
        <v>2</v>
      </c>
    </row>
    <row r="568" spans="41:45">
      <c r="AO568" s="410">
        <v>2254517094009</v>
      </c>
      <c r="AP568"/>
      <c r="AQ568">
        <v>2</v>
      </c>
      <c r="AR568"/>
      <c r="AS568">
        <v>2</v>
      </c>
    </row>
    <row r="569" spans="41:45">
      <c r="AO569" s="410">
        <v>2254517118521</v>
      </c>
      <c r="AP569"/>
      <c r="AQ569">
        <v>17</v>
      </c>
      <c r="AR569"/>
      <c r="AS569">
        <v>17</v>
      </c>
    </row>
    <row r="570" spans="41:45">
      <c r="AO570" s="410">
        <v>2254517119559</v>
      </c>
      <c r="AP570"/>
      <c r="AQ570">
        <v>1</v>
      </c>
      <c r="AR570"/>
      <c r="AS570">
        <v>1</v>
      </c>
    </row>
    <row r="571" spans="41:45">
      <c r="AO571" s="410">
        <v>2254517129879</v>
      </c>
      <c r="AP571"/>
      <c r="AQ571">
        <v>14</v>
      </c>
      <c r="AR571"/>
      <c r="AS571">
        <v>14</v>
      </c>
    </row>
    <row r="572" spans="41:45">
      <c r="AO572" s="410">
        <v>2254517129909</v>
      </c>
      <c r="AP572"/>
      <c r="AQ572">
        <v>2</v>
      </c>
      <c r="AR572"/>
      <c r="AS572">
        <v>2</v>
      </c>
    </row>
    <row r="573" spans="41:45">
      <c r="AO573" s="410">
        <v>2254517130073</v>
      </c>
      <c r="AP573">
        <v>15</v>
      </c>
      <c r="AQ573"/>
      <c r="AR573"/>
      <c r="AS573">
        <v>15</v>
      </c>
    </row>
    <row r="574" spans="41:45">
      <c r="AO574" s="410">
        <v>2254517132077</v>
      </c>
      <c r="AP574">
        <v>18</v>
      </c>
      <c r="AQ574"/>
      <c r="AR574"/>
      <c r="AS574">
        <v>18</v>
      </c>
    </row>
    <row r="575" spans="41:45">
      <c r="AO575" s="410">
        <v>2254517157704</v>
      </c>
      <c r="AP575">
        <v>30</v>
      </c>
      <c r="AQ575"/>
      <c r="AR575"/>
      <c r="AS575">
        <v>30</v>
      </c>
    </row>
    <row r="576" spans="41:45">
      <c r="AO576" s="410">
        <v>2254517158404</v>
      </c>
      <c r="AP576">
        <v>6</v>
      </c>
      <c r="AQ576"/>
      <c r="AR576"/>
      <c r="AS576">
        <v>6</v>
      </c>
    </row>
    <row r="577" spans="41:45">
      <c r="AO577" s="410">
        <v>2254517158602</v>
      </c>
      <c r="AP577">
        <v>22</v>
      </c>
      <c r="AQ577"/>
      <c r="AR577"/>
      <c r="AS577">
        <v>22</v>
      </c>
    </row>
    <row r="578" spans="41:45">
      <c r="AO578" s="410">
        <v>2254517159258</v>
      </c>
      <c r="AP578">
        <v>2</v>
      </c>
      <c r="AQ578"/>
      <c r="AR578"/>
      <c r="AS578">
        <v>2</v>
      </c>
    </row>
    <row r="579" spans="41:45">
      <c r="AO579" s="410">
        <v>2254517159654</v>
      </c>
      <c r="AP579"/>
      <c r="AQ579">
        <v>40</v>
      </c>
      <c r="AR579"/>
      <c r="AS579">
        <v>40</v>
      </c>
    </row>
    <row r="580" spans="41:45">
      <c r="AO580" s="410">
        <v>2254517159678</v>
      </c>
      <c r="AP580"/>
      <c r="AQ580">
        <v>28</v>
      </c>
      <c r="AR580"/>
      <c r="AS580">
        <v>28</v>
      </c>
    </row>
    <row r="581" spans="41:45">
      <c r="AO581" s="410">
        <v>2254517159968</v>
      </c>
      <c r="AP581">
        <v>3</v>
      </c>
      <c r="AQ581">
        <v>4</v>
      </c>
      <c r="AR581"/>
      <c r="AS581">
        <v>7</v>
      </c>
    </row>
    <row r="582" spans="41:45">
      <c r="AO582" s="410">
        <v>2254517169974</v>
      </c>
      <c r="AP582"/>
      <c r="AQ582">
        <v>8</v>
      </c>
      <c r="AR582"/>
      <c r="AS582">
        <v>8</v>
      </c>
    </row>
    <row r="583" spans="41:45">
      <c r="AO583" s="410">
        <v>2254517200110</v>
      </c>
      <c r="AP583"/>
      <c r="AQ583">
        <v>2</v>
      </c>
      <c r="AR583"/>
      <c r="AS583">
        <v>2</v>
      </c>
    </row>
    <row r="584" spans="41:45">
      <c r="AO584" s="410">
        <v>2254517208062</v>
      </c>
      <c r="AP584"/>
      <c r="AQ584">
        <v>158</v>
      </c>
      <c r="AR584"/>
      <c r="AS584">
        <v>158</v>
      </c>
    </row>
    <row r="585" spans="41:45">
      <c r="AO585" s="410">
        <v>2254517328357</v>
      </c>
      <c r="AP585"/>
      <c r="AQ585">
        <v>1</v>
      </c>
      <c r="AR585"/>
      <c r="AS585">
        <v>1</v>
      </c>
    </row>
    <row r="586" spans="41:45">
      <c r="AO586" s="410">
        <v>2254518095883</v>
      </c>
      <c r="AP586"/>
      <c r="AQ586">
        <v>2</v>
      </c>
      <c r="AR586"/>
      <c r="AS586">
        <v>2</v>
      </c>
    </row>
    <row r="587" spans="41:45">
      <c r="AO587" s="410">
        <v>2254518118520</v>
      </c>
      <c r="AP587"/>
      <c r="AQ587">
        <v>134</v>
      </c>
      <c r="AR587"/>
      <c r="AS587">
        <v>134</v>
      </c>
    </row>
    <row r="588" spans="41:45">
      <c r="AO588" s="410">
        <v>2254518119275</v>
      </c>
      <c r="AP588"/>
      <c r="AQ588">
        <v>1</v>
      </c>
      <c r="AR588"/>
      <c r="AS588">
        <v>1</v>
      </c>
    </row>
    <row r="589" spans="41:45">
      <c r="AO589" s="410">
        <v>2254518119558</v>
      </c>
      <c r="AP589"/>
      <c r="AQ589">
        <v>1</v>
      </c>
      <c r="AR589"/>
      <c r="AS589">
        <v>1</v>
      </c>
    </row>
    <row r="590" spans="41:45">
      <c r="AO590" s="410">
        <v>2254518129816</v>
      </c>
      <c r="AP590"/>
      <c r="AQ590">
        <v>42</v>
      </c>
      <c r="AR590"/>
      <c r="AS590">
        <v>42</v>
      </c>
    </row>
    <row r="591" spans="41:45">
      <c r="AO591" s="410">
        <v>2254518129861</v>
      </c>
      <c r="AP591"/>
      <c r="AQ591">
        <v>41</v>
      </c>
      <c r="AR591"/>
      <c r="AS591">
        <v>41</v>
      </c>
    </row>
    <row r="592" spans="41:45">
      <c r="AO592" s="410">
        <v>2254518129892</v>
      </c>
      <c r="AP592"/>
      <c r="AQ592">
        <v>176</v>
      </c>
      <c r="AR592"/>
      <c r="AS592">
        <v>176</v>
      </c>
    </row>
    <row r="593" spans="41:45">
      <c r="AO593" s="410">
        <v>2254518129960</v>
      </c>
      <c r="AP593"/>
      <c r="AQ593">
        <v>1</v>
      </c>
      <c r="AR593"/>
      <c r="AS593">
        <v>1</v>
      </c>
    </row>
    <row r="594" spans="41:45">
      <c r="AO594" s="410">
        <v>2254518130072</v>
      </c>
      <c r="AP594">
        <v>20</v>
      </c>
      <c r="AQ594"/>
      <c r="AR594"/>
      <c r="AS594">
        <v>20</v>
      </c>
    </row>
    <row r="595" spans="41:45">
      <c r="AO595" s="410">
        <v>2254518130607</v>
      </c>
      <c r="AP595">
        <v>22</v>
      </c>
      <c r="AQ595"/>
      <c r="AR595"/>
      <c r="AS595">
        <v>22</v>
      </c>
    </row>
    <row r="596" spans="41:45">
      <c r="AO596" s="410">
        <v>2254518132076</v>
      </c>
      <c r="AP596">
        <v>65</v>
      </c>
      <c r="AQ596"/>
      <c r="AR596"/>
      <c r="AS596">
        <v>65</v>
      </c>
    </row>
    <row r="597" spans="41:45">
      <c r="AO597" s="410">
        <v>2254518139020</v>
      </c>
      <c r="AP597">
        <v>1</v>
      </c>
      <c r="AQ597"/>
      <c r="AR597"/>
      <c r="AS597">
        <v>1</v>
      </c>
    </row>
    <row r="598" spans="41:45">
      <c r="AO598" s="410">
        <v>2254518157703</v>
      </c>
      <c r="AP598">
        <v>45</v>
      </c>
      <c r="AQ598"/>
      <c r="AR598"/>
      <c r="AS598">
        <v>45</v>
      </c>
    </row>
    <row r="599" spans="41:45">
      <c r="AO599" s="410">
        <v>2254518158403</v>
      </c>
      <c r="AP599">
        <v>6</v>
      </c>
      <c r="AQ599"/>
      <c r="AR599"/>
      <c r="AS599">
        <v>6</v>
      </c>
    </row>
    <row r="600" spans="41:45">
      <c r="AO600" s="410">
        <v>2254518158601</v>
      </c>
      <c r="AP600">
        <v>38</v>
      </c>
      <c r="AQ600"/>
      <c r="AR600"/>
      <c r="AS600">
        <v>38</v>
      </c>
    </row>
    <row r="601" spans="41:45">
      <c r="AO601" s="410">
        <v>2254518159257</v>
      </c>
      <c r="AP601">
        <v>22</v>
      </c>
      <c r="AQ601"/>
      <c r="AR601"/>
      <c r="AS601">
        <v>22</v>
      </c>
    </row>
    <row r="602" spans="41:45">
      <c r="AO602" s="410">
        <v>2254518159660</v>
      </c>
      <c r="AP602">
        <v>39</v>
      </c>
      <c r="AQ602"/>
      <c r="AR602"/>
      <c r="AS602">
        <v>39</v>
      </c>
    </row>
    <row r="603" spans="41:45">
      <c r="AO603" s="410">
        <v>2254518169973</v>
      </c>
      <c r="AP603"/>
      <c r="AQ603">
        <v>132</v>
      </c>
      <c r="AR603"/>
      <c r="AS603">
        <v>132</v>
      </c>
    </row>
    <row r="604" spans="41:45">
      <c r="AO604" s="410">
        <v>2254518189216</v>
      </c>
      <c r="AP604"/>
      <c r="AQ604">
        <v>9</v>
      </c>
      <c r="AR604"/>
      <c r="AS604">
        <v>9</v>
      </c>
    </row>
    <row r="605" spans="41:45">
      <c r="AO605" s="410">
        <v>2254518200119</v>
      </c>
      <c r="AP605"/>
      <c r="AQ605">
        <v>5</v>
      </c>
      <c r="AR605"/>
      <c r="AS605">
        <v>5</v>
      </c>
    </row>
    <row r="606" spans="41:45">
      <c r="AO606" s="410">
        <v>2254518200126</v>
      </c>
      <c r="AP606"/>
      <c r="AQ606">
        <v>1</v>
      </c>
      <c r="AR606"/>
      <c r="AS606">
        <v>1</v>
      </c>
    </row>
    <row r="607" spans="41:45">
      <c r="AO607" s="410">
        <v>2254518206616</v>
      </c>
      <c r="AP607"/>
      <c r="AQ607">
        <v>3</v>
      </c>
      <c r="AR607"/>
      <c r="AS607">
        <v>3</v>
      </c>
    </row>
    <row r="608" spans="41:45">
      <c r="AO608" s="410">
        <v>2254518209600</v>
      </c>
      <c r="AP608"/>
      <c r="AQ608">
        <v>356</v>
      </c>
      <c r="AR608"/>
      <c r="AS608">
        <v>356</v>
      </c>
    </row>
    <row r="609" spans="41:45">
      <c r="AO609" s="410">
        <v>2254518209686</v>
      </c>
      <c r="AP609"/>
      <c r="AQ609">
        <v>1</v>
      </c>
      <c r="AR609"/>
      <c r="AS609">
        <v>1</v>
      </c>
    </row>
    <row r="610" spans="41:45">
      <c r="AO610" s="410">
        <v>2254518328356</v>
      </c>
      <c r="AP610"/>
      <c r="AQ610">
        <v>2</v>
      </c>
      <c r="AR610"/>
      <c r="AS610">
        <v>2</v>
      </c>
    </row>
    <row r="611" spans="41:45">
      <c r="AO611" s="410">
        <v>2254519095882</v>
      </c>
      <c r="AP611"/>
      <c r="AQ611">
        <v>15</v>
      </c>
      <c r="AR611"/>
      <c r="AS611">
        <v>15</v>
      </c>
    </row>
    <row r="612" spans="41:45">
      <c r="AO612" s="410">
        <v>2254519121031</v>
      </c>
      <c r="AP612"/>
      <c r="AQ612">
        <v>1</v>
      </c>
      <c r="AR612"/>
      <c r="AS612">
        <v>1</v>
      </c>
    </row>
    <row r="613" spans="41:45">
      <c r="AO613" s="410">
        <v>2254519158402</v>
      </c>
      <c r="AP613">
        <v>8</v>
      </c>
      <c r="AQ613"/>
      <c r="AR613"/>
      <c r="AS613">
        <v>8</v>
      </c>
    </row>
    <row r="614" spans="41:45">
      <c r="AO614" s="410">
        <v>2254519158600</v>
      </c>
      <c r="AP614">
        <v>8</v>
      </c>
      <c r="AQ614"/>
      <c r="AR614"/>
      <c r="AS614">
        <v>8</v>
      </c>
    </row>
    <row r="615" spans="41:45">
      <c r="AO615" s="410">
        <v>2254519189208</v>
      </c>
      <c r="AP615"/>
      <c r="AQ615">
        <v>14</v>
      </c>
      <c r="AR615"/>
      <c r="AS615">
        <v>14</v>
      </c>
    </row>
    <row r="616" spans="41:45">
      <c r="AO616" s="410">
        <v>2254519208060</v>
      </c>
      <c r="AP616"/>
      <c r="AQ616">
        <v>51</v>
      </c>
      <c r="AR616"/>
      <c r="AS616">
        <v>51</v>
      </c>
    </row>
    <row r="617" spans="41:45">
      <c r="AO617" s="410">
        <v>2255016155505</v>
      </c>
      <c r="AP617">
        <v>12</v>
      </c>
      <c r="AQ617"/>
      <c r="AR617"/>
      <c r="AS617">
        <v>12</v>
      </c>
    </row>
    <row r="618" spans="41:45">
      <c r="AO618" s="410">
        <v>2255017094001</v>
      </c>
      <c r="AP618"/>
      <c r="AQ618">
        <v>178</v>
      </c>
      <c r="AR618"/>
      <c r="AS618">
        <v>178</v>
      </c>
    </row>
    <row r="619" spans="41:45">
      <c r="AO619" s="410">
        <v>2255017095886</v>
      </c>
      <c r="AP619"/>
      <c r="AQ619">
        <v>3</v>
      </c>
      <c r="AR619"/>
      <c r="AS619">
        <v>3</v>
      </c>
    </row>
    <row r="620" spans="41:45">
      <c r="AO620" s="410">
        <v>2255017118523</v>
      </c>
      <c r="AP620"/>
      <c r="AQ620">
        <v>43</v>
      </c>
      <c r="AR620"/>
      <c r="AS620">
        <v>43</v>
      </c>
    </row>
    <row r="621" spans="41:45">
      <c r="AO621" s="410">
        <v>2255017119353</v>
      </c>
      <c r="AP621"/>
      <c r="AQ621">
        <v>2</v>
      </c>
      <c r="AR621"/>
      <c r="AS621">
        <v>2</v>
      </c>
    </row>
    <row r="622" spans="41:45">
      <c r="AO622" s="410">
        <v>2255017157010</v>
      </c>
      <c r="AP622">
        <v>30</v>
      </c>
      <c r="AQ622"/>
      <c r="AR622"/>
      <c r="AS622">
        <v>30</v>
      </c>
    </row>
    <row r="623" spans="41:45">
      <c r="AO623" s="410">
        <v>2255017157706</v>
      </c>
      <c r="AP623">
        <v>25</v>
      </c>
      <c r="AQ623"/>
      <c r="AR623"/>
      <c r="AS623">
        <v>25</v>
      </c>
    </row>
    <row r="624" spans="41:45">
      <c r="AO624" s="410">
        <v>2255017158604</v>
      </c>
      <c r="AP624">
        <v>15</v>
      </c>
      <c r="AQ624"/>
      <c r="AR624"/>
      <c r="AS624">
        <v>15</v>
      </c>
    </row>
    <row r="625" spans="41:45">
      <c r="AO625" s="410">
        <v>2255017159267</v>
      </c>
      <c r="AP625">
        <v>40</v>
      </c>
      <c r="AQ625"/>
      <c r="AR625"/>
      <c r="AS625">
        <v>40</v>
      </c>
    </row>
    <row r="626" spans="41:45">
      <c r="AO626" s="410">
        <v>2255017159656</v>
      </c>
      <c r="AP626">
        <v>1</v>
      </c>
      <c r="AQ626"/>
      <c r="AR626"/>
      <c r="AS626">
        <v>1</v>
      </c>
    </row>
    <row r="627" spans="41:45">
      <c r="AO627" s="410">
        <v>2255017159663</v>
      </c>
      <c r="AP627">
        <v>1</v>
      </c>
      <c r="AQ627"/>
      <c r="AR627"/>
      <c r="AS627">
        <v>1</v>
      </c>
    </row>
    <row r="628" spans="41:45">
      <c r="AO628" s="410">
        <v>2255017231208</v>
      </c>
      <c r="AP628"/>
      <c r="AQ628">
        <v>12</v>
      </c>
      <c r="AR628"/>
      <c r="AS628">
        <v>12</v>
      </c>
    </row>
    <row r="629" spans="41:45">
      <c r="AO629" s="410">
        <v>2255018050204</v>
      </c>
      <c r="AP629"/>
      <c r="AQ629">
        <v>1</v>
      </c>
      <c r="AR629"/>
      <c r="AS629">
        <v>1</v>
      </c>
    </row>
    <row r="630" spans="41:45">
      <c r="AO630" s="410">
        <v>2255018093881</v>
      </c>
      <c r="AP630"/>
      <c r="AQ630">
        <v>13</v>
      </c>
      <c r="AR630"/>
      <c r="AS630">
        <v>13</v>
      </c>
    </row>
    <row r="631" spans="41:45">
      <c r="AO631" s="410">
        <v>2255018119277</v>
      </c>
      <c r="AP631"/>
      <c r="AQ631">
        <v>70</v>
      </c>
      <c r="AR631"/>
      <c r="AS631">
        <v>70</v>
      </c>
    </row>
    <row r="632" spans="41:45">
      <c r="AO632" s="410">
        <v>2255018129870</v>
      </c>
      <c r="AP632"/>
      <c r="AQ632">
        <v>38</v>
      </c>
      <c r="AR632"/>
      <c r="AS632">
        <v>38</v>
      </c>
    </row>
    <row r="633" spans="41:45">
      <c r="AO633" s="410">
        <v>2255018130609</v>
      </c>
      <c r="AP633">
        <v>18</v>
      </c>
      <c r="AQ633">
        <v>40</v>
      </c>
      <c r="AR633"/>
      <c r="AS633">
        <v>58</v>
      </c>
    </row>
    <row r="634" spans="41:45">
      <c r="AO634" s="410">
        <v>2255018159181</v>
      </c>
      <c r="AP634">
        <v>6</v>
      </c>
      <c r="AQ634"/>
      <c r="AR634"/>
      <c r="AS634">
        <v>6</v>
      </c>
    </row>
    <row r="635" spans="41:45">
      <c r="AO635" s="410">
        <v>2255018159259</v>
      </c>
      <c r="AP635">
        <v>1</v>
      </c>
      <c r="AQ635"/>
      <c r="AR635"/>
      <c r="AS635">
        <v>1</v>
      </c>
    </row>
    <row r="636" spans="41:45">
      <c r="AO636" s="410">
        <v>2255018189300</v>
      </c>
      <c r="AP636"/>
      <c r="AQ636">
        <v>3</v>
      </c>
      <c r="AR636"/>
      <c r="AS636">
        <v>3</v>
      </c>
    </row>
    <row r="637" spans="41:45">
      <c r="AO637" s="410">
        <v>2255018208063</v>
      </c>
      <c r="AP637"/>
      <c r="AQ637">
        <v>64</v>
      </c>
      <c r="AR637"/>
      <c r="AS637">
        <v>64</v>
      </c>
    </row>
    <row r="638" spans="41:45">
      <c r="AO638" s="410">
        <v>2255516155432</v>
      </c>
      <c r="AP638">
        <v>8</v>
      </c>
      <c r="AQ638"/>
      <c r="AR638"/>
      <c r="AS638">
        <v>8</v>
      </c>
    </row>
    <row r="639" spans="41:45">
      <c r="AO639" s="410">
        <v>2255516157702</v>
      </c>
      <c r="AP639">
        <v>13</v>
      </c>
      <c r="AQ639"/>
      <c r="AR639"/>
      <c r="AS639">
        <v>13</v>
      </c>
    </row>
    <row r="640" spans="41:45">
      <c r="AO640" s="410">
        <v>2255516159256</v>
      </c>
      <c r="AP640">
        <v>8</v>
      </c>
      <c r="AQ640"/>
      <c r="AR640"/>
      <c r="AS640">
        <v>8</v>
      </c>
    </row>
    <row r="641" spans="41:45">
      <c r="AO641" s="410">
        <v>2255517094006</v>
      </c>
      <c r="AP641"/>
      <c r="AQ641">
        <v>1</v>
      </c>
      <c r="AR641"/>
      <c r="AS641">
        <v>1</v>
      </c>
    </row>
    <row r="642" spans="41:45">
      <c r="AO642" s="410">
        <v>2255517095027</v>
      </c>
      <c r="AP642"/>
      <c r="AQ642">
        <v>1</v>
      </c>
      <c r="AR642"/>
      <c r="AS642">
        <v>1</v>
      </c>
    </row>
    <row r="643" spans="41:45">
      <c r="AO643" s="410">
        <v>2255517095881</v>
      </c>
      <c r="AP643"/>
      <c r="AQ643">
        <v>51</v>
      </c>
      <c r="AR643"/>
      <c r="AS643">
        <v>51</v>
      </c>
    </row>
    <row r="644" spans="41:45">
      <c r="AO644" s="410">
        <v>2255517119983</v>
      </c>
      <c r="AP644"/>
      <c r="AQ644">
        <v>8</v>
      </c>
      <c r="AR644"/>
      <c r="AS644">
        <v>8</v>
      </c>
    </row>
    <row r="645" spans="41:45">
      <c r="AO645" s="410">
        <v>2255517129890</v>
      </c>
      <c r="AP645"/>
      <c r="AQ645">
        <v>27</v>
      </c>
      <c r="AR645"/>
      <c r="AS645">
        <v>27</v>
      </c>
    </row>
    <row r="646" spans="41:45">
      <c r="AO646" s="410">
        <v>2255517130070</v>
      </c>
      <c r="AP646">
        <v>20</v>
      </c>
      <c r="AQ646"/>
      <c r="AR646"/>
      <c r="AS646">
        <v>20</v>
      </c>
    </row>
    <row r="647" spans="41:45">
      <c r="AO647" s="410">
        <v>2255517130605</v>
      </c>
      <c r="AP647"/>
      <c r="AQ647">
        <v>12</v>
      </c>
      <c r="AR647"/>
      <c r="AS647">
        <v>12</v>
      </c>
    </row>
    <row r="648" spans="41:45">
      <c r="AO648" s="410">
        <v>2255517157015</v>
      </c>
      <c r="AP648">
        <v>44</v>
      </c>
      <c r="AQ648">
        <v>4</v>
      </c>
      <c r="AR648"/>
      <c r="AS648">
        <v>48</v>
      </c>
    </row>
    <row r="649" spans="41:45">
      <c r="AO649" s="410">
        <v>2255517157701</v>
      </c>
      <c r="AP649">
        <v>8</v>
      </c>
      <c r="AQ649"/>
      <c r="AR649"/>
      <c r="AS649">
        <v>8</v>
      </c>
    </row>
    <row r="650" spans="41:45">
      <c r="AO650" s="410">
        <v>2255517159262</v>
      </c>
      <c r="AP650">
        <v>16</v>
      </c>
      <c r="AQ650"/>
      <c r="AR650"/>
      <c r="AS650">
        <v>16</v>
      </c>
    </row>
    <row r="651" spans="41:45">
      <c r="AO651" s="410">
        <v>2255517231203</v>
      </c>
      <c r="AP651"/>
      <c r="AQ651">
        <v>58</v>
      </c>
      <c r="AR651"/>
      <c r="AS651">
        <v>58</v>
      </c>
    </row>
    <row r="652" spans="41:45">
      <c r="AO652" s="410">
        <v>2255517328002</v>
      </c>
      <c r="AP652"/>
      <c r="AQ652">
        <v>59</v>
      </c>
      <c r="AR652"/>
      <c r="AS652">
        <v>59</v>
      </c>
    </row>
    <row r="653" spans="41:45">
      <c r="AO653" s="410">
        <v>2255518119357</v>
      </c>
      <c r="AP653"/>
      <c r="AQ653">
        <v>2</v>
      </c>
      <c r="AR653"/>
      <c r="AS653">
        <v>2</v>
      </c>
    </row>
    <row r="654" spans="41:45">
      <c r="AO654" s="410">
        <v>2255518119586</v>
      </c>
      <c r="AP654"/>
      <c r="AQ654">
        <v>3</v>
      </c>
      <c r="AR654"/>
      <c r="AS654">
        <v>3</v>
      </c>
    </row>
    <row r="655" spans="41:45">
      <c r="AO655" s="410">
        <v>2255518121039</v>
      </c>
      <c r="AP655"/>
      <c r="AQ655">
        <v>2</v>
      </c>
      <c r="AR655"/>
      <c r="AS655">
        <v>2</v>
      </c>
    </row>
    <row r="656" spans="41:45">
      <c r="AO656" s="410">
        <v>2255518129943</v>
      </c>
      <c r="AP656"/>
      <c r="AQ656">
        <v>37</v>
      </c>
      <c r="AR656"/>
      <c r="AS656">
        <v>37</v>
      </c>
    </row>
    <row r="657" spans="41:45">
      <c r="AO657" s="410">
        <v>2255518139225</v>
      </c>
      <c r="AP657"/>
      <c r="AQ657">
        <v>88</v>
      </c>
      <c r="AR657"/>
      <c r="AS657">
        <v>88</v>
      </c>
    </row>
    <row r="658" spans="41:45">
      <c r="AO658" s="410">
        <v>2255518157014</v>
      </c>
      <c r="AP658">
        <v>2</v>
      </c>
      <c r="AQ658"/>
      <c r="AR658"/>
      <c r="AS658">
        <v>2</v>
      </c>
    </row>
    <row r="659" spans="41:45">
      <c r="AO659" s="410">
        <v>2255518157762</v>
      </c>
      <c r="AP659">
        <v>1</v>
      </c>
      <c r="AQ659"/>
      <c r="AR659"/>
      <c r="AS659">
        <v>1</v>
      </c>
    </row>
    <row r="660" spans="41:45">
      <c r="AO660" s="410">
        <v>2255518159186</v>
      </c>
      <c r="AP660">
        <v>16</v>
      </c>
      <c r="AQ660"/>
      <c r="AR660"/>
      <c r="AS660">
        <v>16</v>
      </c>
    </row>
    <row r="661" spans="41:45">
      <c r="AO661" s="410">
        <v>2255518159254</v>
      </c>
      <c r="AP661">
        <v>22</v>
      </c>
      <c r="AQ661"/>
      <c r="AR661"/>
      <c r="AS661">
        <v>22</v>
      </c>
    </row>
    <row r="662" spans="41:45">
      <c r="AO662" s="410">
        <v>2255518159308</v>
      </c>
      <c r="AP662">
        <v>4</v>
      </c>
      <c r="AQ662"/>
      <c r="AR662"/>
      <c r="AS662">
        <v>4</v>
      </c>
    </row>
    <row r="663" spans="41:45">
      <c r="AO663" s="410">
        <v>2255518189213</v>
      </c>
      <c r="AP663"/>
      <c r="AQ663">
        <v>44</v>
      </c>
      <c r="AR663"/>
      <c r="AS663">
        <v>44</v>
      </c>
    </row>
    <row r="664" spans="41:45">
      <c r="AO664" s="410">
        <v>2255518189305</v>
      </c>
      <c r="AP664"/>
      <c r="AQ664">
        <v>27</v>
      </c>
      <c r="AR664"/>
      <c r="AS664">
        <v>27</v>
      </c>
    </row>
    <row r="665" spans="41:45">
      <c r="AO665" s="410">
        <v>2255518206613</v>
      </c>
      <c r="AP665"/>
      <c r="AQ665">
        <v>2</v>
      </c>
      <c r="AR665"/>
      <c r="AS665">
        <v>2</v>
      </c>
    </row>
    <row r="666" spans="41:45">
      <c r="AO666" s="410">
        <v>2255518209591</v>
      </c>
      <c r="AP666"/>
      <c r="AQ666">
        <v>195</v>
      </c>
      <c r="AR666"/>
      <c r="AS666">
        <v>195</v>
      </c>
    </row>
    <row r="667" spans="41:45">
      <c r="AO667" s="410">
        <v>2255518327608</v>
      </c>
      <c r="AP667"/>
      <c r="AQ667">
        <v>19</v>
      </c>
      <c r="AR667"/>
      <c r="AS667">
        <v>19</v>
      </c>
    </row>
    <row r="668" spans="41:45">
      <c r="AO668" s="410">
        <v>2255518328360</v>
      </c>
      <c r="AP668"/>
      <c r="AQ668">
        <v>10</v>
      </c>
      <c r="AR668"/>
      <c r="AS668">
        <v>10</v>
      </c>
    </row>
    <row r="669" spans="41:45">
      <c r="AO669" s="410">
        <v>2255519095896</v>
      </c>
      <c r="AP669"/>
      <c r="AQ669">
        <v>2</v>
      </c>
      <c r="AR669"/>
      <c r="AS669">
        <v>2</v>
      </c>
    </row>
    <row r="670" spans="41:45">
      <c r="AO670" s="410">
        <v>2255519130603</v>
      </c>
      <c r="AP670"/>
      <c r="AQ670">
        <v>12</v>
      </c>
      <c r="AR670"/>
      <c r="AS670">
        <v>12</v>
      </c>
    </row>
    <row r="671" spans="41:45">
      <c r="AO671" s="410">
        <v>2255519157662</v>
      </c>
      <c r="AP671">
        <v>3</v>
      </c>
      <c r="AQ671"/>
      <c r="AR671"/>
      <c r="AS671">
        <v>3</v>
      </c>
    </row>
    <row r="672" spans="41:45">
      <c r="AO672" s="410">
        <v>2255519158508</v>
      </c>
      <c r="AP672">
        <v>8</v>
      </c>
      <c r="AQ672"/>
      <c r="AR672"/>
      <c r="AS672">
        <v>8</v>
      </c>
    </row>
    <row r="673" spans="41:45">
      <c r="AO673" s="410">
        <v>2255519159307</v>
      </c>
      <c r="AP673">
        <v>7</v>
      </c>
      <c r="AQ673"/>
      <c r="AR673"/>
      <c r="AS673">
        <v>7</v>
      </c>
    </row>
    <row r="674" spans="41:45">
      <c r="AO674" s="410">
        <v>2255519380046</v>
      </c>
      <c r="AP674"/>
      <c r="AQ674">
        <v>1</v>
      </c>
      <c r="AR674"/>
      <c r="AS674">
        <v>1</v>
      </c>
    </row>
    <row r="675" spans="41:45">
      <c r="AO675" s="410">
        <v>2256017050271</v>
      </c>
      <c r="AP675"/>
      <c r="AQ675">
        <v>12</v>
      </c>
      <c r="AR675"/>
      <c r="AS675">
        <v>12</v>
      </c>
    </row>
    <row r="676" spans="41:45">
      <c r="AO676" s="410">
        <v>2256017095029</v>
      </c>
      <c r="AP676"/>
      <c r="AQ676">
        <v>13</v>
      </c>
      <c r="AR676"/>
      <c r="AS676">
        <v>13</v>
      </c>
    </row>
    <row r="677" spans="41:45">
      <c r="AO677" s="410">
        <v>2256017129854</v>
      </c>
      <c r="AP677"/>
      <c r="AQ677">
        <v>34</v>
      </c>
      <c r="AR677"/>
      <c r="AS677">
        <v>34</v>
      </c>
    </row>
    <row r="678" spans="41:45">
      <c r="AO678" s="410">
        <v>2256017130607</v>
      </c>
      <c r="AP678">
        <v>12</v>
      </c>
      <c r="AQ678">
        <v>32</v>
      </c>
      <c r="AR678"/>
      <c r="AS678">
        <v>44</v>
      </c>
    </row>
    <row r="679" spans="41:45">
      <c r="AO679" s="410">
        <v>2256017157017</v>
      </c>
      <c r="AP679">
        <v>44</v>
      </c>
      <c r="AQ679"/>
      <c r="AR679"/>
      <c r="AS679">
        <v>44</v>
      </c>
    </row>
    <row r="680" spans="41:45">
      <c r="AO680" s="410">
        <v>2256017157031</v>
      </c>
      <c r="AP680">
        <v>3</v>
      </c>
      <c r="AQ680"/>
      <c r="AR680"/>
      <c r="AS680">
        <v>3</v>
      </c>
    </row>
    <row r="681" spans="41:45">
      <c r="AO681" s="410">
        <v>2256017159257</v>
      </c>
      <c r="AP681">
        <v>16</v>
      </c>
      <c r="AQ681"/>
      <c r="AR681"/>
      <c r="AS681">
        <v>16</v>
      </c>
    </row>
    <row r="682" spans="41:45">
      <c r="AO682" s="410">
        <v>2256017200119</v>
      </c>
      <c r="AP682"/>
      <c r="AQ682">
        <v>1</v>
      </c>
      <c r="AR682"/>
      <c r="AS682">
        <v>1</v>
      </c>
    </row>
    <row r="683" spans="41:45">
      <c r="AO683" s="410">
        <v>2256017232042</v>
      </c>
      <c r="AP683"/>
      <c r="AQ683">
        <v>2</v>
      </c>
      <c r="AR683"/>
      <c r="AS683">
        <v>2</v>
      </c>
    </row>
    <row r="684" spans="41:45">
      <c r="AO684" s="410">
        <v>2256017327601</v>
      </c>
      <c r="AP684"/>
      <c r="AQ684">
        <v>107</v>
      </c>
      <c r="AR684"/>
      <c r="AS684">
        <v>107</v>
      </c>
    </row>
    <row r="685" spans="41:45">
      <c r="AO685" s="410">
        <v>2256017328363</v>
      </c>
      <c r="AP685"/>
      <c r="AQ685">
        <v>4</v>
      </c>
      <c r="AR685"/>
      <c r="AS685">
        <v>4</v>
      </c>
    </row>
    <row r="686" spans="41:45">
      <c r="AO686" s="410">
        <v>2256018050201</v>
      </c>
      <c r="AP686"/>
      <c r="AQ686">
        <v>2</v>
      </c>
      <c r="AR686"/>
      <c r="AS686">
        <v>2</v>
      </c>
    </row>
    <row r="687" spans="41:45">
      <c r="AO687" s="410">
        <v>2256018093888</v>
      </c>
      <c r="AP687"/>
      <c r="AQ687">
        <v>1</v>
      </c>
      <c r="AR687"/>
      <c r="AS687">
        <v>1</v>
      </c>
    </row>
    <row r="688" spans="41:45">
      <c r="AO688" s="410">
        <v>2256018118819</v>
      </c>
      <c r="AP688"/>
      <c r="AQ688">
        <v>1</v>
      </c>
      <c r="AR688"/>
      <c r="AS688">
        <v>1</v>
      </c>
    </row>
    <row r="689" spans="41:45">
      <c r="AO689" s="410">
        <v>2256018119489</v>
      </c>
      <c r="AP689"/>
      <c r="AQ689">
        <v>1</v>
      </c>
      <c r="AR689"/>
      <c r="AS689">
        <v>1</v>
      </c>
    </row>
    <row r="690" spans="41:45">
      <c r="AO690" s="410">
        <v>2256018119588</v>
      </c>
      <c r="AP690"/>
      <c r="AQ690">
        <v>1</v>
      </c>
      <c r="AR690"/>
      <c r="AS690">
        <v>1</v>
      </c>
    </row>
    <row r="691" spans="41:45">
      <c r="AO691" s="410">
        <v>2256018129853</v>
      </c>
      <c r="AP691"/>
      <c r="AQ691">
        <v>45</v>
      </c>
      <c r="AR691"/>
      <c r="AS691">
        <v>45</v>
      </c>
    </row>
    <row r="692" spans="41:45">
      <c r="AO692" s="410">
        <v>2256018157078</v>
      </c>
      <c r="AP692">
        <v>3</v>
      </c>
      <c r="AQ692"/>
      <c r="AR692"/>
      <c r="AS692">
        <v>3</v>
      </c>
    </row>
    <row r="693" spans="41:45">
      <c r="AO693" s="410">
        <v>2256018157702</v>
      </c>
      <c r="AP693">
        <v>2</v>
      </c>
      <c r="AQ693"/>
      <c r="AR693"/>
      <c r="AS693">
        <v>2</v>
      </c>
    </row>
    <row r="694" spans="41:45">
      <c r="AO694" s="410">
        <v>2256018206615</v>
      </c>
      <c r="AP694"/>
      <c r="AQ694">
        <v>2</v>
      </c>
      <c r="AR694"/>
      <c r="AS694">
        <v>2</v>
      </c>
    </row>
    <row r="695" spans="41:45">
      <c r="AO695" s="410">
        <v>2256018209593</v>
      </c>
      <c r="AP695"/>
      <c r="AQ695">
        <v>196</v>
      </c>
      <c r="AR695"/>
      <c r="AS695">
        <v>196</v>
      </c>
    </row>
    <row r="696" spans="41:45">
      <c r="AO696" s="410">
        <v>2256018328362</v>
      </c>
      <c r="AP696"/>
      <c r="AQ696">
        <v>2</v>
      </c>
      <c r="AR696"/>
      <c r="AS696">
        <v>2</v>
      </c>
    </row>
    <row r="697" spans="41:45">
      <c r="AO697" s="410">
        <v>2256517050207</v>
      </c>
      <c r="AP697"/>
      <c r="AQ697">
        <v>1</v>
      </c>
      <c r="AR697"/>
      <c r="AS697">
        <v>1</v>
      </c>
    </row>
    <row r="698" spans="41:45">
      <c r="AO698" s="410">
        <v>2256517050214</v>
      </c>
      <c r="AP698"/>
      <c r="AQ698">
        <v>104</v>
      </c>
      <c r="AR698"/>
      <c r="AS698">
        <v>104</v>
      </c>
    </row>
    <row r="699" spans="41:45">
      <c r="AO699" s="410">
        <v>2256517050276</v>
      </c>
      <c r="AP699"/>
      <c r="AQ699">
        <v>60</v>
      </c>
      <c r="AR699"/>
      <c r="AS699">
        <v>60</v>
      </c>
    </row>
    <row r="700" spans="41:45">
      <c r="AO700" s="410">
        <v>2256517095895</v>
      </c>
      <c r="AP700"/>
      <c r="AQ700">
        <v>24</v>
      </c>
      <c r="AR700"/>
      <c r="AS700">
        <v>24</v>
      </c>
    </row>
    <row r="701" spans="41:45">
      <c r="AO701" s="410">
        <v>2256517118174</v>
      </c>
      <c r="AP701"/>
      <c r="AQ701">
        <v>67</v>
      </c>
      <c r="AR701"/>
      <c r="AS701">
        <v>67</v>
      </c>
    </row>
    <row r="702" spans="41:45">
      <c r="AO702" s="410">
        <v>2256517129859</v>
      </c>
      <c r="AP702"/>
      <c r="AQ702">
        <v>36</v>
      </c>
      <c r="AR702"/>
      <c r="AS702">
        <v>36</v>
      </c>
    </row>
    <row r="703" spans="41:45">
      <c r="AO703" s="410">
        <v>2256517129972</v>
      </c>
      <c r="AP703"/>
      <c r="AQ703">
        <v>8</v>
      </c>
      <c r="AR703"/>
      <c r="AS703">
        <v>8</v>
      </c>
    </row>
    <row r="704" spans="41:45">
      <c r="AO704" s="410">
        <v>2256517149000</v>
      </c>
      <c r="AP704"/>
      <c r="AQ704">
        <v>3</v>
      </c>
      <c r="AR704"/>
      <c r="AS704">
        <v>3</v>
      </c>
    </row>
    <row r="705" spans="41:45">
      <c r="AO705" s="410">
        <v>2256517149086</v>
      </c>
      <c r="AP705"/>
      <c r="AQ705">
        <v>2</v>
      </c>
      <c r="AR705"/>
      <c r="AS705">
        <v>2</v>
      </c>
    </row>
    <row r="706" spans="41:45">
      <c r="AO706" s="410">
        <v>2256517149888</v>
      </c>
      <c r="AP706"/>
      <c r="AQ706">
        <v>8</v>
      </c>
      <c r="AR706"/>
      <c r="AS706">
        <v>8</v>
      </c>
    </row>
    <row r="707" spans="41:45">
      <c r="AO707" s="410">
        <v>2256517157661</v>
      </c>
      <c r="AP707">
        <v>23</v>
      </c>
      <c r="AQ707"/>
      <c r="AR707"/>
      <c r="AS707">
        <v>23</v>
      </c>
    </row>
    <row r="708" spans="41:45">
      <c r="AO708" s="410">
        <v>2256517159306</v>
      </c>
      <c r="AP708">
        <v>16</v>
      </c>
      <c r="AQ708"/>
      <c r="AR708"/>
      <c r="AS708">
        <v>16</v>
      </c>
    </row>
    <row r="709" spans="41:45">
      <c r="AO709" s="410">
        <v>2256517206611</v>
      </c>
      <c r="AP709"/>
      <c r="AQ709">
        <v>1</v>
      </c>
      <c r="AR709"/>
      <c r="AS709">
        <v>1</v>
      </c>
    </row>
    <row r="710" spans="41:45">
      <c r="AO710" s="410">
        <v>2256517206635</v>
      </c>
      <c r="AP710"/>
      <c r="AQ710">
        <v>3</v>
      </c>
      <c r="AR710"/>
      <c r="AS710">
        <v>3</v>
      </c>
    </row>
    <row r="711" spans="41:45">
      <c r="AO711" s="410">
        <v>2256517206642</v>
      </c>
      <c r="AP711"/>
      <c r="AQ711">
        <v>8</v>
      </c>
      <c r="AR711"/>
      <c r="AS711">
        <v>8</v>
      </c>
    </row>
    <row r="712" spans="41:45">
      <c r="AO712" s="410">
        <v>2256517209605</v>
      </c>
      <c r="AP712"/>
      <c r="AQ712">
        <v>92</v>
      </c>
      <c r="AR712"/>
      <c r="AS712">
        <v>92</v>
      </c>
    </row>
    <row r="713" spans="41:45">
      <c r="AO713" s="410">
        <v>2256517231200</v>
      </c>
      <c r="AP713"/>
      <c r="AQ713">
        <v>95</v>
      </c>
      <c r="AR713"/>
      <c r="AS713">
        <v>95</v>
      </c>
    </row>
    <row r="714" spans="41:45">
      <c r="AO714" s="410">
        <v>2256517327606</v>
      </c>
      <c r="AP714"/>
      <c r="AQ714">
        <v>146</v>
      </c>
      <c r="AR714"/>
      <c r="AS714">
        <v>146</v>
      </c>
    </row>
    <row r="715" spans="41:45">
      <c r="AO715" s="410">
        <v>2353519119557</v>
      </c>
      <c r="AP715"/>
      <c r="AQ715">
        <v>32</v>
      </c>
      <c r="AR715"/>
      <c r="AS715">
        <v>32</v>
      </c>
    </row>
    <row r="716" spans="41:45">
      <c r="AO716" s="410">
        <v>2353519158402</v>
      </c>
      <c r="AP716">
        <v>6</v>
      </c>
      <c r="AQ716"/>
      <c r="AR716"/>
      <c r="AS716">
        <v>6</v>
      </c>
    </row>
    <row r="717" spans="41:45">
      <c r="AO717" s="410">
        <v>2353519158600</v>
      </c>
      <c r="AP717">
        <v>8</v>
      </c>
      <c r="AQ717"/>
      <c r="AR717"/>
      <c r="AS717">
        <v>8</v>
      </c>
    </row>
    <row r="718" spans="41:45">
      <c r="AO718" s="410">
        <v>2353519189215</v>
      </c>
      <c r="AP718"/>
      <c r="AQ718">
        <v>59</v>
      </c>
      <c r="AR718"/>
      <c r="AS718">
        <v>59</v>
      </c>
    </row>
    <row r="719" spans="41:45">
      <c r="AO719" s="410">
        <v>2353519206509</v>
      </c>
      <c r="AP719"/>
      <c r="AQ719">
        <v>4</v>
      </c>
      <c r="AR719"/>
      <c r="AS719">
        <v>4</v>
      </c>
    </row>
    <row r="720" spans="41:45">
      <c r="AO720" s="410">
        <v>2353519208060</v>
      </c>
      <c r="AP720"/>
      <c r="AQ720">
        <v>2</v>
      </c>
      <c r="AR720"/>
      <c r="AS720">
        <v>2</v>
      </c>
    </row>
    <row r="721" spans="41:45">
      <c r="AO721" s="410">
        <v>2354018095885</v>
      </c>
      <c r="AP721"/>
      <c r="AQ721">
        <v>2</v>
      </c>
      <c r="AR721"/>
      <c r="AS721">
        <v>2</v>
      </c>
    </row>
    <row r="722" spans="41:45">
      <c r="AO722" s="410">
        <v>2354018118522</v>
      </c>
      <c r="AP722"/>
      <c r="AQ722">
        <v>32</v>
      </c>
      <c r="AR722"/>
      <c r="AS722">
        <v>32</v>
      </c>
    </row>
    <row r="723" spans="41:45">
      <c r="AO723" s="410">
        <v>2354018119949</v>
      </c>
      <c r="AP723"/>
      <c r="AQ723">
        <v>2</v>
      </c>
      <c r="AR723"/>
      <c r="AS723">
        <v>2</v>
      </c>
    </row>
    <row r="724" spans="41:45">
      <c r="AO724" s="410">
        <v>2354018132078</v>
      </c>
      <c r="AP724">
        <v>20</v>
      </c>
      <c r="AQ724"/>
      <c r="AR724"/>
      <c r="AS724">
        <v>20</v>
      </c>
    </row>
    <row r="725" spans="41:45">
      <c r="AO725" s="410">
        <v>2354018139947</v>
      </c>
      <c r="AP725">
        <v>2</v>
      </c>
      <c r="AQ725">
        <v>4</v>
      </c>
      <c r="AR725"/>
      <c r="AS725">
        <v>6</v>
      </c>
    </row>
    <row r="726" spans="41:45">
      <c r="AO726" s="410">
        <v>2354018157705</v>
      </c>
      <c r="AP726">
        <v>16</v>
      </c>
      <c r="AQ726">
        <v>4</v>
      </c>
      <c r="AR726"/>
      <c r="AS726">
        <v>20</v>
      </c>
    </row>
    <row r="727" spans="41:45">
      <c r="AO727" s="410">
        <v>2354018158603</v>
      </c>
      <c r="AP727">
        <v>10</v>
      </c>
      <c r="AQ727"/>
      <c r="AR727"/>
      <c r="AS727">
        <v>10</v>
      </c>
    </row>
    <row r="728" spans="41:45">
      <c r="AO728" s="410">
        <v>2354018159730</v>
      </c>
      <c r="AP728">
        <v>3</v>
      </c>
      <c r="AQ728"/>
      <c r="AR728"/>
      <c r="AS728">
        <v>3</v>
      </c>
    </row>
    <row r="729" spans="41:45">
      <c r="AO729" s="410">
        <v>2354018189201</v>
      </c>
      <c r="AP729"/>
      <c r="AQ729">
        <v>4</v>
      </c>
      <c r="AR729"/>
      <c r="AS729">
        <v>4</v>
      </c>
    </row>
    <row r="730" spans="41:45">
      <c r="AO730" s="410">
        <v>2354018189218</v>
      </c>
      <c r="AP730"/>
      <c r="AQ730">
        <v>24</v>
      </c>
      <c r="AR730"/>
      <c r="AS730">
        <v>24</v>
      </c>
    </row>
    <row r="731" spans="41:45">
      <c r="AO731" s="410">
        <v>2354019157704</v>
      </c>
      <c r="AP731">
        <v>12</v>
      </c>
      <c r="AQ731"/>
      <c r="AR731"/>
      <c r="AS731">
        <v>12</v>
      </c>
    </row>
    <row r="732" spans="41:45">
      <c r="AO732" s="410">
        <v>2354019158404</v>
      </c>
      <c r="AP732"/>
      <c r="AQ732">
        <v>1</v>
      </c>
      <c r="AR732"/>
      <c r="AS732">
        <v>1</v>
      </c>
    </row>
    <row r="733" spans="41:45">
      <c r="AO733" s="410">
        <v>2354019158602</v>
      </c>
      <c r="AP733">
        <v>12</v>
      </c>
      <c r="AQ733"/>
      <c r="AR733"/>
      <c r="AS733">
        <v>12</v>
      </c>
    </row>
    <row r="734" spans="41:45">
      <c r="AO734" s="410">
        <v>2354019208062</v>
      </c>
      <c r="AP734"/>
      <c r="AQ734">
        <v>1</v>
      </c>
      <c r="AR734"/>
      <c r="AS734">
        <v>1</v>
      </c>
    </row>
    <row r="735" spans="41:45">
      <c r="AO735" s="410">
        <v>2354517095881</v>
      </c>
      <c r="AP735"/>
      <c r="AQ735">
        <v>1</v>
      </c>
      <c r="AR735"/>
      <c r="AS735">
        <v>1</v>
      </c>
    </row>
    <row r="736" spans="41:45">
      <c r="AO736" s="410">
        <v>2354517118528</v>
      </c>
      <c r="AP736"/>
      <c r="AQ736">
        <v>15</v>
      </c>
      <c r="AR736"/>
      <c r="AS736">
        <v>15</v>
      </c>
    </row>
    <row r="737" spans="41:45">
      <c r="AO737" s="410">
        <v>2354517155509</v>
      </c>
      <c r="AP737">
        <v>8</v>
      </c>
      <c r="AQ737"/>
      <c r="AR737"/>
      <c r="AS737">
        <v>8</v>
      </c>
    </row>
    <row r="738" spans="41:45">
      <c r="AO738" s="410">
        <v>2354517157701</v>
      </c>
      <c r="AP738">
        <v>12</v>
      </c>
      <c r="AQ738"/>
      <c r="AR738"/>
      <c r="AS738">
        <v>12</v>
      </c>
    </row>
    <row r="739" spans="41:45">
      <c r="AO739" s="410">
        <v>2354517159255</v>
      </c>
      <c r="AP739">
        <v>8</v>
      </c>
      <c r="AQ739"/>
      <c r="AR739"/>
      <c r="AS739">
        <v>8</v>
      </c>
    </row>
    <row r="740" spans="41:45">
      <c r="AO740" s="410">
        <v>2354518095880</v>
      </c>
      <c r="AP740"/>
      <c r="AQ740">
        <v>11</v>
      </c>
      <c r="AR740"/>
      <c r="AS740">
        <v>11</v>
      </c>
    </row>
    <row r="741" spans="41:45">
      <c r="AO741" s="410">
        <v>2354518119272</v>
      </c>
      <c r="AP741"/>
      <c r="AQ741">
        <v>1</v>
      </c>
      <c r="AR741"/>
      <c r="AS741">
        <v>1</v>
      </c>
    </row>
    <row r="742" spans="41:45">
      <c r="AO742" s="410">
        <v>2354518129868</v>
      </c>
      <c r="AP742"/>
      <c r="AQ742">
        <v>8</v>
      </c>
      <c r="AR742"/>
      <c r="AS742">
        <v>8</v>
      </c>
    </row>
    <row r="743" spans="41:45">
      <c r="AO743" s="410">
        <v>2354518159186</v>
      </c>
      <c r="AP743">
        <v>6</v>
      </c>
      <c r="AQ743"/>
      <c r="AR743"/>
      <c r="AS743">
        <v>6</v>
      </c>
    </row>
    <row r="744" spans="41:45">
      <c r="AO744" s="410">
        <v>2354518159254</v>
      </c>
      <c r="AP744">
        <v>8</v>
      </c>
      <c r="AQ744">
        <v>4</v>
      </c>
      <c r="AR744"/>
      <c r="AS744">
        <v>12</v>
      </c>
    </row>
    <row r="745" spans="41:45">
      <c r="AO745" s="410">
        <v>2354518200116</v>
      </c>
      <c r="AP745"/>
      <c r="AQ745">
        <v>2</v>
      </c>
      <c r="AR745"/>
      <c r="AS745">
        <v>2</v>
      </c>
    </row>
    <row r="746" spans="41:45">
      <c r="AO746" s="410">
        <v>2354518206637</v>
      </c>
      <c r="AP746"/>
      <c r="AQ746">
        <v>8</v>
      </c>
      <c r="AR746"/>
      <c r="AS746">
        <v>8</v>
      </c>
    </row>
    <row r="747" spans="41:45">
      <c r="AO747" s="410">
        <v>2354518208068</v>
      </c>
      <c r="AP747"/>
      <c r="AQ747">
        <v>20</v>
      </c>
      <c r="AR747"/>
      <c r="AS747">
        <v>20</v>
      </c>
    </row>
    <row r="748" spans="41:45">
      <c r="AO748" s="410">
        <v>2354518328353</v>
      </c>
      <c r="AP748"/>
      <c r="AQ748">
        <v>1</v>
      </c>
      <c r="AR748"/>
      <c r="AS748">
        <v>1</v>
      </c>
    </row>
    <row r="749" spans="41:45">
      <c r="AO749" s="410">
        <v>2355017159042</v>
      </c>
      <c r="AP749">
        <v>8</v>
      </c>
      <c r="AQ749"/>
      <c r="AR749"/>
      <c r="AS749">
        <v>8</v>
      </c>
    </row>
    <row r="750" spans="41:45">
      <c r="AO750" s="410">
        <v>2355018094007</v>
      </c>
      <c r="AP750"/>
      <c r="AQ750">
        <v>105</v>
      </c>
      <c r="AR750"/>
      <c r="AS750">
        <v>105</v>
      </c>
    </row>
    <row r="751" spans="41:45">
      <c r="AO751" s="410">
        <v>2355018095028</v>
      </c>
      <c r="AP751"/>
      <c r="AQ751">
        <v>8</v>
      </c>
      <c r="AR751"/>
      <c r="AS751">
        <v>8</v>
      </c>
    </row>
    <row r="752" spans="41:45">
      <c r="AO752" s="410">
        <v>2355018119359</v>
      </c>
      <c r="AP752"/>
      <c r="AQ752">
        <v>1</v>
      </c>
      <c r="AR752"/>
      <c r="AS752">
        <v>1</v>
      </c>
    </row>
    <row r="753" spans="41:45">
      <c r="AO753" s="410">
        <v>2355018129877</v>
      </c>
      <c r="AP753"/>
      <c r="AQ753">
        <v>1</v>
      </c>
      <c r="AR753"/>
      <c r="AS753">
        <v>1</v>
      </c>
    </row>
    <row r="754" spans="41:45">
      <c r="AO754" s="410">
        <v>2355018130071</v>
      </c>
      <c r="AP754">
        <v>27</v>
      </c>
      <c r="AQ754"/>
      <c r="AR754"/>
      <c r="AS754">
        <v>27</v>
      </c>
    </row>
    <row r="755" spans="41:45">
      <c r="AO755" s="410">
        <v>2355018130606</v>
      </c>
      <c r="AP755">
        <v>28</v>
      </c>
      <c r="AQ755">
        <v>56</v>
      </c>
      <c r="AR755"/>
      <c r="AS755">
        <v>84</v>
      </c>
    </row>
    <row r="756" spans="41:45">
      <c r="AO756" s="410">
        <v>2355018149073</v>
      </c>
      <c r="AP756"/>
      <c r="AQ756">
        <v>3</v>
      </c>
      <c r="AR756"/>
      <c r="AS756">
        <v>3</v>
      </c>
    </row>
    <row r="757" spans="41:45">
      <c r="AO757" s="410">
        <v>2355018157016</v>
      </c>
      <c r="AP757">
        <v>20</v>
      </c>
      <c r="AQ757"/>
      <c r="AR757"/>
      <c r="AS757">
        <v>20</v>
      </c>
    </row>
    <row r="758" spans="41:45">
      <c r="AO758" s="410">
        <v>2355018157702</v>
      </c>
      <c r="AP758">
        <v>12</v>
      </c>
      <c r="AQ758"/>
      <c r="AR758"/>
      <c r="AS758">
        <v>12</v>
      </c>
    </row>
    <row r="759" spans="41:45">
      <c r="AO759" s="410">
        <v>2355018158600</v>
      </c>
      <c r="AP759">
        <v>5</v>
      </c>
      <c r="AQ759"/>
      <c r="AR759"/>
      <c r="AS759">
        <v>5</v>
      </c>
    </row>
    <row r="760" spans="41:45">
      <c r="AO760" s="410">
        <v>2355018159140</v>
      </c>
      <c r="AP760">
        <v>7</v>
      </c>
      <c r="AQ760"/>
      <c r="AR760"/>
      <c r="AS760">
        <v>7</v>
      </c>
    </row>
    <row r="761" spans="41:45">
      <c r="AO761" s="410">
        <v>2355018169972</v>
      </c>
      <c r="AP761"/>
      <c r="AQ761">
        <v>100</v>
      </c>
      <c r="AR761"/>
      <c r="AS761">
        <v>100</v>
      </c>
    </row>
    <row r="762" spans="41:45">
      <c r="AO762" s="410">
        <v>2355018208060</v>
      </c>
      <c r="AP762"/>
      <c r="AQ762">
        <v>142</v>
      </c>
      <c r="AR762"/>
      <c r="AS762">
        <v>142</v>
      </c>
    </row>
    <row r="763" spans="41:45">
      <c r="AO763" s="410">
        <v>2355018231204</v>
      </c>
      <c r="AP763"/>
      <c r="AQ763">
        <v>75</v>
      </c>
      <c r="AR763"/>
      <c r="AS763">
        <v>75</v>
      </c>
    </row>
    <row r="764" spans="41:45">
      <c r="AO764" s="410">
        <v>2355018328003</v>
      </c>
      <c r="AP764"/>
      <c r="AQ764">
        <v>128</v>
      </c>
      <c r="AR764"/>
      <c r="AS764">
        <v>128</v>
      </c>
    </row>
    <row r="765" spans="41:45">
      <c r="AO765" s="410">
        <v>2355018328072</v>
      </c>
      <c r="AP765"/>
      <c r="AQ765">
        <v>13</v>
      </c>
      <c r="AR765"/>
      <c r="AS765">
        <v>13</v>
      </c>
    </row>
    <row r="766" spans="41:45">
      <c r="AO766" s="410">
        <v>2355019149829</v>
      </c>
      <c r="AP766"/>
      <c r="AQ766">
        <v>5</v>
      </c>
      <c r="AR766"/>
      <c r="AS766">
        <v>5</v>
      </c>
    </row>
    <row r="767" spans="41:45">
      <c r="AO767" s="410">
        <v>2355019189306</v>
      </c>
      <c r="AP767"/>
      <c r="AQ767">
        <v>23</v>
      </c>
      <c r="AR767"/>
      <c r="AS767">
        <v>23</v>
      </c>
    </row>
    <row r="768" spans="41:45">
      <c r="AO768" s="410">
        <v>2355020158506</v>
      </c>
      <c r="AP768">
        <v>12</v>
      </c>
      <c r="AQ768"/>
      <c r="AR768"/>
      <c r="AS768">
        <v>12</v>
      </c>
    </row>
    <row r="769" spans="41:45">
      <c r="AO769" s="410">
        <v>2355517159252</v>
      </c>
      <c r="AP769">
        <v>20</v>
      </c>
      <c r="AQ769"/>
      <c r="AR769"/>
      <c r="AS769">
        <v>20</v>
      </c>
    </row>
    <row r="770" spans="41:45">
      <c r="AO770" s="410">
        <v>2355518094002</v>
      </c>
      <c r="AP770"/>
      <c r="AQ770">
        <v>1</v>
      </c>
      <c r="AR770"/>
      <c r="AS770">
        <v>1</v>
      </c>
    </row>
    <row r="771" spans="41:45">
      <c r="AO771" s="410">
        <v>2355518095894</v>
      </c>
      <c r="AP771"/>
      <c r="AQ771">
        <v>7</v>
      </c>
      <c r="AR771"/>
      <c r="AS771">
        <v>7</v>
      </c>
    </row>
    <row r="772" spans="41:45">
      <c r="AO772" s="410">
        <v>2355518118173</v>
      </c>
      <c r="AP772"/>
      <c r="AQ772">
        <v>7</v>
      </c>
      <c r="AR772"/>
      <c r="AS772">
        <v>7</v>
      </c>
    </row>
    <row r="773" spans="41:45">
      <c r="AO773" s="410">
        <v>2355518118814</v>
      </c>
      <c r="AP773"/>
      <c r="AQ773">
        <v>1</v>
      </c>
      <c r="AR773"/>
      <c r="AS773">
        <v>1</v>
      </c>
    </row>
    <row r="774" spans="41:45">
      <c r="AO774" s="410">
        <v>2355518119583</v>
      </c>
      <c r="AP774"/>
      <c r="AQ774">
        <v>4</v>
      </c>
      <c r="AR774"/>
      <c r="AS774">
        <v>4</v>
      </c>
    </row>
    <row r="775" spans="41:45">
      <c r="AO775" s="410">
        <v>2355518129940</v>
      </c>
      <c r="AP775"/>
      <c r="AQ775">
        <v>88</v>
      </c>
      <c r="AR775"/>
      <c r="AS775">
        <v>88</v>
      </c>
    </row>
    <row r="776" spans="41:45">
      <c r="AO776" s="410">
        <v>2355518157707</v>
      </c>
      <c r="AP776">
        <v>12</v>
      </c>
      <c r="AQ776"/>
      <c r="AR776"/>
      <c r="AS776">
        <v>12</v>
      </c>
    </row>
    <row r="777" spans="41:45">
      <c r="AO777" s="410">
        <v>2355518159251</v>
      </c>
      <c r="AP777">
        <v>44</v>
      </c>
      <c r="AQ777"/>
      <c r="AR777"/>
      <c r="AS777">
        <v>44</v>
      </c>
    </row>
    <row r="778" spans="41:45">
      <c r="AO778" s="410">
        <v>2355518159978</v>
      </c>
      <c r="AP778">
        <v>1</v>
      </c>
      <c r="AQ778"/>
      <c r="AR778"/>
      <c r="AS778">
        <v>1</v>
      </c>
    </row>
    <row r="779" spans="41:45">
      <c r="AO779" s="410">
        <v>2355518209604</v>
      </c>
      <c r="AP779"/>
      <c r="AQ779">
        <v>150</v>
      </c>
      <c r="AR779"/>
      <c r="AS779">
        <v>150</v>
      </c>
    </row>
    <row r="780" spans="41:45">
      <c r="AO780" s="410">
        <v>2355518328077</v>
      </c>
      <c r="AP780"/>
      <c r="AQ780">
        <v>52</v>
      </c>
      <c r="AR780"/>
      <c r="AS780">
        <v>52</v>
      </c>
    </row>
    <row r="781" spans="41:45">
      <c r="AO781" s="410">
        <v>2355519050205</v>
      </c>
      <c r="AP781"/>
      <c r="AQ781">
        <v>3</v>
      </c>
      <c r="AR781"/>
      <c r="AS781">
        <v>3</v>
      </c>
    </row>
    <row r="782" spans="41:45">
      <c r="AO782" s="410">
        <v>2355519095893</v>
      </c>
      <c r="AP782"/>
      <c r="AQ782">
        <v>15</v>
      </c>
      <c r="AR782"/>
      <c r="AS782">
        <v>15</v>
      </c>
    </row>
    <row r="783" spans="41:45">
      <c r="AO783" s="410">
        <v>2355519116901</v>
      </c>
      <c r="AP783"/>
      <c r="AQ783">
        <v>3</v>
      </c>
      <c r="AR783"/>
      <c r="AS783">
        <v>3</v>
      </c>
    </row>
    <row r="784" spans="41:45">
      <c r="AO784" s="410">
        <v>2355519117038</v>
      </c>
      <c r="AP784"/>
      <c r="AQ784">
        <v>134</v>
      </c>
      <c r="AR784"/>
      <c r="AS784">
        <v>134</v>
      </c>
    </row>
    <row r="785" spans="41:45">
      <c r="AO785" s="410">
        <v>2355519129857</v>
      </c>
      <c r="AP785"/>
      <c r="AQ785">
        <v>2</v>
      </c>
      <c r="AR785"/>
      <c r="AS785">
        <v>2</v>
      </c>
    </row>
    <row r="786" spans="41:45">
      <c r="AO786" s="410">
        <v>2355519129895</v>
      </c>
      <c r="AP786"/>
      <c r="AQ786">
        <v>29</v>
      </c>
      <c r="AR786"/>
      <c r="AS786">
        <v>29</v>
      </c>
    </row>
    <row r="787" spans="41:45">
      <c r="AO787" s="410">
        <v>2355519209603</v>
      </c>
      <c r="AP787"/>
      <c r="AQ787">
        <v>68</v>
      </c>
      <c r="AR787"/>
      <c r="AS787">
        <v>68</v>
      </c>
    </row>
    <row r="788" spans="41:45">
      <c r="AO788" s="410">
        <v>2355520119588</v>
      </c>
      <c r="AP788"/>
      <c r="AQ788">
        <v>1</v>
      </c>
      <c r="AR788"/>
      <c r="AS788">
        <v>1</v>
      </c>
    </row>
    <row r="789" spans="41:45">
      <c r="AO789" s="410">
        <v>2355520159300</v>
      </c>
      <c r="AP789">
        <v>12</v>
      </c>
      <c r="AQ789"/>
      <c r="AR789"/>
      <c r="AS789">
        <v>12</v>
      </c>
    </row>
    <row r="790" spans="41:45">
      <c r="AO790" s="410">
        <v>2356017050278</v>
      </c>
      <c r="AP790"/>
      <c r="AQ790">
        <v>4</v>
      </c>
      <c r="AR790"/>
      <c r="AS790">
        <v>4</v>
      </c>
    </row>
    <row r="791" spans="41:45">
      <c r="AO791" s="410">
        <v>2356018050208</v>
      </c>
      <c r="AP791"/>
      <c r="AQ791">
        <v>2</v>
      </c>
      <c r="AR791"/>
      <c r="AS791">
        <v>2</v>
      </c>
    </row>
    <row r="792" spans="41:45">
      <c r="AO792" s="410">
        <v>2356018050277</v>
      </c>
      <c r="AP792"/>
      <c r="AQ792">
        <v>24</v>
      </c>
      <c r="AR792"/>
      <c r="AS792">
        <v>24</v>
      </c>
    </row>
    <row r="793" spans="41:45">
      <c r="AO793" s="410">
        <v>2356018094004</v>
      </c>
      <c r="AP793"/>
      <c r="AQ793">
        <v>20</v>
      </c>
      <c r="AR793"/>
      <c r="AS793">
        <v>20</v>
      </c>
    </row>
    <row r="794" spans="41:45">
      <c r="AO794" s="410">
        <v>2356018095896</v>
      </c>
      <c r="AP794"/>
      <c r="AQ794">
        <v>1</v>
      </c>
      <c r="AR794"/>
      <c r="AS794">
        <v>1</v>
      </c>
    </row>
    <row r="795" spans="41:45">
      <c r="AO795" s="410">
        <v>2356018119585</v>
      </c>
      <c r="AP795"/>
      <c r="AQ795">
        <v>59</v>
      </c>
      <c r="AR795"/>
      <c r="AS795">
        <v>59</v>
      </c>
    </row>
    <row r="796" spans="41:45">
      <c r="AO796" s="410">
        <v>2356018129850</v>
      </c>
      <c r="AP796"/>
      <c r="AQ796">
        <v>86</v>
      </c>
      <c r="AR796"/>
      <c r="AS796">
        <v>86</v>
      </c>
    </row>
    <row r="797" spans="41:45">
      <c r="AO797" s="410">
        <v>2356018157013</v>
      </c>
      <c r="AP797">
        <v>2</v>
      </c>
      <c r="AQ797"/>
      <c r="AR797"/>
      <c r="AS797">
        <v>2</v>
      </c>
    </row>
    <row r="798" spans="41:45">
      <c r="AO798" s="410">
        <v>2356018159307</v>
      </c>
      <c r="AP798">
        <v>16</v>
      </c>
      <c r="AQ798"/>
      <c r="AR798"/>
      <c r="AS798">
        <v>16</v>
      </c>
    </row>
    <row r="799" spans="41:45">
      <c r="AO799" s="410">
        <v>2356018208067</v>
      </c>
      <c r="AP799"/>
      <c r="AQ799">
        <v>3</v>
      </c>
      <c r="AR799"/>
      <c r="AS799">
        <v>3</v>
      </c>
    </row>
    <row r="800" spans="41:45">
      <c r="AO800" s="410">
        <v>2356018231201</v>
      </c>
      <c r="AP800"/>
      <c r="AQ800">
        <v>12</v>
      </c>
      <c r="AR800"/>
      <c r="AS800">
        <v>12</v>
      </c>
    </row>
    <row r="801" spans="41:45">
      <c r="AO801" s="410">
        <v>2356517094000</v>
      </c>
      <c r="AP801"/>
      <c r="AQ801">
        <v>106</v>
      </c>
      <c r="AR801"/>
      <c r="AS801">
        <v>106</v>
      </c>
    </row>
    <row r="802" spans="41:45">
      <c r="AO802" s="410">
        <v>2356517129856</v>
      </c>
      <c r="AP802"/>
      <c r="AQ802">
        <v>4</v>
      </c>
      <c r="AR802"/>
      <c r="AS802">
        <v>4</v>
      </c>
    </row>
    <row r="803" spans="41:45">
      <c r="AO803" s="410">
        <v>2404242020068</v>
      </c>
      <c r="AP803"/>
      <c r="AQ803">
        <v>1</v>
      </c>
      <c r="AR803"/>
      <c r="AS803">
        <v>1</v>
      </c>
    </row>
    <row r="804" spans="41:45">
      <c r="AO804" s="410">
        <v>2453020095880</v>
      </c>
      <c r="AP804"/>
      <c r="AQ804">
        <v>35</v>
      </c>
      <c r="AR804"/>
      <c r="AS804">
        <v>35</v>
      </c>
    </row>
    <row r="805" spans="41:45">
      <c r="AO805" s="410">
        <v>2453518158608</v>
      </c>
      <c r="AP805">
        <v>10</v>
      </c>
      <c r="AQ805"/>
      <c r="AR805"/>
      <c r="AS805">
        <v>10</v>
      </c>
    </row>
    <row r="806" spans="41:45">
      <c r="AO806" s="410">
        <v>2453519095889</v>
      </c>
      <c r="AP806"/>
      <c r="AQ806">
        <v>1</v>
      </c>
      <c r="AR806"/>
      <c r="AS806">
        <v>1</v>
      </c>
    </row>
    <row r="807" spans="41:45">
      <c r="AO807" s="410">
        <v>2453519158409</v>
      </c>
      <c r="AP807">
        <v>6</v>
      </c>
      <c r="AQ807"/>
      <c r="AR807"/>
      <c r="AS807">
        <v>6</v>
      </c>
    </row>
    <row r="808" spans="41:45">
      <c r="AO808" s="410">
        <v>2453519158607</v>
      </c>
      <c r="AP808">
        <v>13</v>
      </c>
      <c r="AQ808"/>
      <c r="AR808"/>
      <c r="AS808">
        <v>13</v>
      </c>
    </row>
    <row r="809" spans="41:45">
      <c r="AO809" s="410">
        <v>2453519189205</v>
      </c>
      <c r="AP809"/>
      <c r="AQ809">
        <v>5</v>
      </c>
      <c r="AR809"/>
      <c r="AS809">
        <v>5</v>
      </c>
    </row>
    <row r="810" spans="41:45">
      <c r="AO810" s="410">
        <v>2453519189212</v>
      </c>
      <c r="AP810"/>
      <c r="AQ810">
        <v>36</v>
      </c>
      <c r="AR810"/>
      <c r="AS810">
        <v>36</v>
      </c>
    </row>
    <row r="811" spans="41:45">
      <c r="AO811" s="410">
        <v>2453520095885</v>
      </c>
      <c r="AP811"/>
      <c r="AQ811">
        <v>181</v>
      </c>
      <c r="AR811"/>
      <c r="AS811">
        <v>181</v>
      </c>
    </row>
    <row r="812" spans="41:45">
      <c r="AO812" s="410">
        <v>2453520132177</v>
      </c>
      <c r="AP812"/>
      <c r="AQ812">
        <v>68</v>
      </c>
      <c r="AR812"/>
      <c r="AS812">
        <v>68</v>
      </c>
    </row>
    <row r="813" spans="41:45">
      <c r="AO813" s="410">
        <v>2453520138117</v>
      </c>
      <c r="AP813"/>
      <c r="AQ813">
        <v>3</v>
      </c>
      <c r="AR813"/>
      <c r="AS813">
        <v>3</v>
      </c>
    </row>
    <row r="814" spans="41:45">
      <c r="AO814" s="410">
        <v>2453520159877</v>
      </c>
      <c r="AP814">
        <v>3</v>
      </c>
      <c r="AQ814">
        <v>32</v>
      </c>
      <c r="AR814"/>
      <c r="AS814">
        <v>35</v>
      </c>
    </row>
    <row r="815" spans="41:45">
      <c r="AO815" s="410">
        <v>2453521189217</v>
      </c>
      <c r="AP815"/>
      <c r="AQ815">
        <v>2</v>
      </c>
      <c r="AR815"/>
      <c r="AS815">
        <v>2</v>
      </c>
    </row>
    <row r="816" spans="41:45">
      <c r="AO816" s="410">
        <v>2454017158601</v>
      </c>
      <c r="AP816">
        <v>18</v>
      </c>
      <c r="AQ816"/>
      <c r="AR816"/>
      <c r="AS816">
        <v>18</v>
      </c>
    </row>
    <row r="817" spans="41:45">
      <c r="AO817" s="410">
        <v>2454018094007</v>
      </c>
      <c r="AP817"/>
      <c r="AQ817">
        <v>3</v>
      </c>
      <c r="AR817"/>
      <c r="AS817">
        <v>3</v>
      </c>
    </row>
    <row r="818" spans="41:45">
      <c r="AO818" s="410">
        <v>2454018118529</v>
      </c>
      <c r="AP818"/>
      <c r="AQ818">
        <v>78</v>
      </c>
      <c r="AR818"/>
      <c r="AS818">
        <v>78</v>
      </c>
    </row>
    <row r="819" spans="41:45">
      <c r="AO819" s="410">
        <v>2454018119557</v>
      </c>
      <c r="AP819"/>
      <c r="AQ819">
        <v>19</v>
      </c>
      <c r="AR819"/>
      <c r="AS819">
        <v>19</v>
      </c>
    </row>
    <row r="820" spans="41:45">
      <c r="AO820" s="410">
        <v>2454018129792</v>
      </c>
      <c r="AP820"/>
      <c r="AQ820">
        <v>24</v>
      </c>
      <c r="AR820"/>
      <c r="AS820">
        <v>24</v>
      </c>
    </row>
    <row r="821" spans="41:45">
      <c r="AO821" s="410">
        <v>2454018129808</v>
      </c>
      <c r="AP821"/>
      <c r="AQ821">
        <v>69</v>
      </c>
      <c r="AR821"/>
      <c r="AS821">
        <v>69</v>
      </c>
    </row>
    <row r="822" spans="41:45">
      <c r="AO822" s="410">
        <v>2454018129860</v>
      </c>
      <c r="AP822"/>
      <c r="AQ822">
        <v>3</v>
      </c>
      <c r="AR822"/>
      <c r="AS822">
        <v>3</v>
      </c>
    </row>
    <row r="823" spans="41:45">
      <c r="AO823" s="410">
        <v>2454018129877</v>
      </c>
      <c r="AP823"/>
      <c r="AQ823">
        <v>4</v>
      </c>
      <c r="AR823"/>
      <c r="AS823">
        <v>4</v>
      </c>
    </row>
    <row r="824" spans="41:45">
      <c r="AO824" s="410">
        <v>2454018129938</v>
      </c>
      <c r="AP824"/>
      <c r="AQ824">
        <v>1</v>
      </c>
      <c r="AR824"/>
      <c r="AS824">
        <v>1</v>
      </c>
    </row>
    <row r="825" spans="41:45">
      <c r="AO825" s="410">
        <v>2454018139029</v>
      </c>
      <c r="AP825">
        <v>1</v>
      </c>
      <c r="AQ825"/>
      <c r="AR825"/>
      <c r="AS825">
        <v>1</v>
      </c>
    </row>
    <row r="826" spans="41:45">
      <c r="AO826" s="410">
        <v>2454018157702</v>
      </c>
      <c r="AP826">
        <v>31</v>
      </c>
      <c r="AQ826"/>
      <c r="AR826"/>
      <c r="AS826">
        <v>31</v>
      </c>
    </row>
    <row r="827" spans="41:45">
      <c r="AO827" s="410">
        <v>2454018158600</v>
      </c>
      <c r="AP827">
        <v>24</v>
      </c>
      <c r="AQ827"/>
      <c r="AR827"/>
      <c r="AS827">
        <v>24</v>
      </c>
    </row>
    <row r="828" spans="41:45">
      <c r="AO828" s="410">
        <v>2454018159041</v>
      </c>
      <c r="AP828">
        <v>6</v>
      </c>
      <c r="AQ828"/>
      <c r="AR828"/>
      <c r="AS828">
        <v>6</v>
      </c>
    </row>
    <row r="829" spans="41:45">
      <c r="AO829" s="410">
        <v>2454018159652</v>
      </c>
      <c r="AP829"/>
      <c r="AQ829">
        <v>59</v>
      </c>
      <c r="AR829"/>
      <c r="AS829">
        <v>59</v>
      </c>
    </row>
    <row r="830" spans="41:45">
      <c r="AO830" s="410">
        <v>2454018159966</v>
      </c>
      <c r="AP830">
        <v>3</v>
      </c>
      <c r="AQ830"/>
      <c r="AR830"/>
      <c r="AS830">
        <v>3</v>
      </c>
    </row>
    <row r="831" spans="41:45">
      <c r="AO831" s="410">
        <v>2454018169972</v>
      </c>
      <c r="AP831"/>
      <c r="AQ831">
        <v>1</v>
      </c>
      <c r="AR831"/>
      <c r="AS831">
        <v>1</v>
      </c>
    </row>
    <row r="832" spans="41:45">
      <c r="AO832" s="410">
        <v>2454018189208</v>
      </c>
      <c r="AP832"/>
      <c r="AQ832">
        <v>1</v>
      </c>
      <c r="AR832"/>
      <c r="AS832">
        <v>1</v>
      </c>
    </row>
    <row r="833" spans="41:45">
      <c r="AO833" s="410">
        <v>2454018189215</v>
      </c>
      <c r="AP833"/>
      <c r="AQ833">
        <v>14</v>
      </c>
      <c r="AR833"/>
      <c r="AS833">
        <v>14</v>
      </c>
    </row>
    <row r="834" spans="41:45">
      <c r="AO834" s="410">
        <v>2454018208060</v>
      </c>
      <c r="AP834"/>
      <c r="AQ834">
        <v>75</v>
      </c>
      <c r="AR834"/>
      <c r="AS834">
        <v>75</v>
      </c>
    </row>
    <row r="835" spans="41:45">
      <c r="AO835" s="410">
        <v>2454018328003</v>
      </c>
      <c r="AP835"/>
      <c r="AQ835">
        <v>6</v>
      </c>
      <c r="AR835"/>
      <c r="AS835">
        <v>6</v>
      </c>
    </row>
    <row r="836" spans="41:45">
      <c r="AO836" s="410">
        <v>2454019095881</v>
      </c>
      <c r="AP836"/>
      <c r="AQ836">
        <v>93</v>
      </c>
      <c r="AR836"/>
      <c r="AS836">
        <v>93</v>
      </c>
    </row>
    <row r="837" spans="41:45">
      <c r="AO837" s="410">
        <v>2454019118528</v>
      </c>
      <c r="AP837"/>
      <c r="AQ837">
        <v>18</v>
      </c>
      <c r="AR837"/>
      <c r="AS837">
        <v>18</v>
      </c>
    </row>
    <row r="838" spans="41:45">
      <c r="AO838" s="410">
        <v>2454019129784</v>
      </c>
      <c r="AP838"/>
      <c r="AQ838">
        <v>44</v>
      </c>
      <c r="AR838"/>
      <c r="AS838">
        <v>44</v>
      </c>
    </row>
    <row r="839" spans="41:45">
      <c r="AO839" s="410">
        <v>2454019129876</v>
      </c>
      <c r="AP839"/>
      <c r="AQ839">
        <v>44</v>
      </c>
      <c r="AR839"/>
      <c r="AS839">
        <v>44</v>
      </c>
    </row>
    <row r="840" spans="41:45">
      <c r="AO840" s="410">
        <v>2454019158401</v>
      </c>
      <c r="AP840">
        <v>4</v>
      </c>
      <c r="AQ840"/>
      <c r="AR840"/>
      <c r="AS840">
        <v>4</v>
      </c>
    </row>
    <row r="841" spans="41:45">
      <c r="AO841" s="410">
        <v>2454019158609</v>
      </c>
      <c r="AP841">
        <v>14</v>
      </c>
      <c r="AQ841"/>
      <c r="AR841"/>
      <c r="AS841">
        <v>14</v>
      </c>
    </row>
    <row r="842" spans="41:45">
      <c r="AO842" s="410">
        <v>2454019159651</v>
      </c>
      <c r="AP842"/>
      <c r="AQ842">
        <v>25</v>
      </c>
      <c r="AR842"/>
      <c r="AS842">
        <v>25</v>
      </c>
    </row>
    <row r="843" spans="41:45">
      <c r="AO843" s="410">
        <v>2454019189207</v>
      </c>
      <c r="AP843"/>
      <c r="AQ843">
        <v>48</v>
      </c>
      <c r="AR843"/>
      <c r="AS843">
        <v>48</v>
      </c>
    </row>
    <row r="844" spans="41:45">
      <c r="AO844" s="410">
        <v>2454019207970</v>
      </c>
      <c r="AP844"/>
      <c r="AQ844">
        <v>1</v>
      </c>
      <c r="AR844"/>
      <c r="AS844">
        <v>1</v>
      </c>
    </row>
    <row r="845" spans="41:45">
      <c r="AO845" s="410">
        <v>2454019208069</v>
      </c>
      <c r="AP845"/>
      <c r="AQ845">
        <v>7</v>
      </c>
      <c r="AR845"/>
      <c r="AS845">
        <v>7</v>
      </c>
    </row>
    <row r="846" spans="41:45">
      <c r="AO846" s="410">
        <v>2454019328002</v>
      </c>
      <c r="AP846"/>
      <c r="AQ846">
        <v>19</v>
      </c>
      <c r="AR846"/>
      <c r="AS846">
        <v>19</v>
      </c>
    </row>
    <row r="847" spans="41:45">
      <c r="AO847" s="410">
        <v>2454019490037</v>
      </c>
      <c r="AP847"/>
      <c r="AQ847">
        <v>1</v>
      </c>
      <c r="AR847"/>
      <c r="AS847">
        <v>1</v>
      </c>
    </row>
    <row r="848" spans="41:45">
      <c r="AO848" s="410">
        <v>2454020095870</v>
      </c>
      <c r="AP848"/>
      <c r="AQ848">
        <v>31</v>
      </c>
      <c r="AR848"/>
      <c r="AS848">
        <v>31</v>
      </c>
    </row>
    <row r="849" spans="41:45">
      <c r="AO849" s="410">
        <v>2454020130601</v>
      </c>
      <c r="AP849">
        <v>12</v>
      </c>
      <c r="AQ849"/>
      <c r="AR849"/>
      <c r="AS849">
        <v>12</v>
      </c>
    </row>
    <row r="850" spans="41:45">
      <c r="AO850" s="410">
        <v>2454020158407</v>
      </c>
      <c r="AP850">
        <v>4</v>
      </c>
      <c r="AQ850"/>
      <c r="AR850"/>
      <c r="AS850">
        <v>4</v>
      </c>
    </row>
    <row r="851" spans="41:45">
      <c r="AO851" s="410">
        <v>2454020189210</v>
      </c>
      <c r="AP851"/>
      <c r="AQ851">
        <v>15</v>
      </c>
      <c r="AR851"/>
      <c r="AS851">
        <v>15</v>
      </c>
    </row>
    <row r="852" spans="41:45">
      <c r="AO852" s="410">
        <v>2454517118525</v>
      </c>
      <c r="AP852"/>
      <c r="AQ852">
        <v>5</v>
      </c>
      <c r="AR852"/>
      <c r="AS852">
        <v>5</v>
      </c>
    </row>
    <row r="853" spans="41:45">
      <c r="AO853" s="410">
        <v>2454517132071</v>
      </c>
      <c r="AP853">
        <v>10</v>
      </c>
      <c r="AQ853"/>
      <c r="AR853"/>
      <c r="AS853">
        <v>10</v>
      </c>
    </row>
    <row r="854" spans="41:45">
      <c r="AO854" s="410">
        <v>2454517158606</v>
      </c>
      <c r="AP854">
        <v>4</v>
      </c>
      <c r="AQ854"/>
      <c r="AR854"/>
      <c r="AS854">
        <v>4</v>
      </c>
    </row>
    <row r="855" spans="41:45">
      <c r="AO855" s="410">
        <v>2454517159252</v>
      </c>
      <c r="AP855">
        <v>8</v>
      </c>
      <c r="AQ855"/>
      <c r="AR855"/>
      <c r="AS855">
        <v>8</v>
      </c>
    </row>
    <row r="856" spans="41:45">
      <c r="AO856" s="410">
        <v>2454518095887</v>
      </c>
      <c r="AP856"/>
      <c r="AQ856">
        <v>2</v>
      </c>
      <c r="AR856"/>
      <c r="AS856">
        <v>2</v>
      </c>
    </row>
    <row r="857" spans="41:45">
      <c r="AO857" s="410">
        <v>2454518129896</v>
      </c>
      <c r="AP857"/>
      <c r="AQ857">
        <v>34</v>
      </c>
      <c r="AR857"/>
      <c r="AS857">
        <v>34</v>
      </c>
    </row>
    <row r="858" spans="41:45">
      <c r="AO858" s="410">
        <v>2454518157707</v>
      </c>
      <c r="AP858">
        <v>18</v>
      </c>
      <c r="AQ858"/>
      <c r="AR858"/>
      <c r="AS858">
        <v>18</v>
      </c>
    </row>
    <row r="859" spans="41:45">
      <c r="AO859" s="410">
        <v>2454518158605</v>
      </c>
      <c r="AP859">
        <v>8</v>
      </c>
      <c r="AQ859"/>
      <c r="AR859"/>
      <c r="AS859">
        <v>8</v>
      </c>
    </row>
    <row r="860" spans="41:45">
      <c r="AO860" s="410">
        <v>2454518159251</v>
      </c>
      <c r="AP860">
        <v>18</v>
      </c>
      <c r="AQ860"/>
      <c r="AR860"/>
      <c r="AS860">
        <v>18</v>
      </c>
    </row>
    <row r="861" spans="41:45">
      <c r="AO861" s="410">
        <v>2454518208065</v>
      </c>
      <c r="AP861"/>
      <c r="AQ861">
        <v>49</v>
      </c>
      <c r="AR861"/>
      <c r="AS861">
        <v>49</v>
      </c>
    </row>
    <row r="862" spans="41:45">
      <c r="AO862" s="410">
        <v>2454518328008</v>
      </c>
      <c r="AP862"/>
      <c r="AQ862">
        <v>12</v>
      </c>
      <c r="AR862"/>
      <c r="AS862">
        <v>12</v>
      </c>
    </row>
    <row r="863" spans="41:45">
      <c r="AO863" s="410">
        <v>2454519095886</v>
      </c>
      <c r="AP863"/>
      <c r="AQ863">
        <v>1</v>
      </c>
      <c r="AR863"/>
      <c r="AS863">
        <v>1</v>
      </c>
    </row>
    <row r="864" spans="41:45">
      <c r="AO864" s="410">
        <v>2454519119278</v>
      </c>
      <c r="AP864"/>
      <c r="AQ864">
        <v>1</v>
      </c>
      <c r="AR864"/>
      <c r="AS864">
        <v>1</v>
      </c>
    </row>
    <row r="865" spans="41:45">
      <c r="AO865" s="410">
        <v>2454519132079</v>
      </c>
      <c r="AP865">
        <v>27</v>
      </c>
      <c r="AQ865"/>
      <c r="AR865"/>
      <c r="AS865">
        <v>27</v>
      </c>
    </row>
    <row r="866" spans="41:45">
      <c r="AO866" s="410">
        <v>2454519159175</v>
      </c>
      <c r="AP866">
        <v>4</v>
      </c>
      <c r="AQ866"/>
      <c r="AR866"/>
      <c r="AS866">
        <v>4</v>
      </c>
    </row>
    <row r="867" spans="41:45">
      <c r="AO867" s="410">
        <v>2454519208064</v>
      </c>
      <c r="AP867"/>
      <c r="AQ867">
        <v>5</v>
      </c>
      <c r="AR867"/>
      <c r="AS867">
        <v>5</v>
      </c>
    </row>
    <row r="868" spans="41:45">
      <c r="AO868" s="410">
        <v>2454519209603</v>
      </c>
      <c r="AP868"/>
      <c r="AQ868">
        <v>40</v>
      </c>
      <c r="AR868"/>
      <c r="AS868">
        <v>40</v>
      </c>
    </row>
    <row r="869" spans="41:45">
      <c r="AO869" s="410">
        <v>2454520095899</v>
      </c>
      <c r="AP869"/>
      <c r="AQ869">
        <v>81</v>
      </c>
      <c r="AR869"/>
      <c r="AS869">
        <v>81</v>
      </c>
    </row>
    <row r="870" spans="41:45">
      <c r="AO870" s="410">
        <v>2454520157665</v>
      </c>
      <c r="AP870">
        <v>8</v>
      </c>
      <c r="AQ870"/>
      <c r="AR870"/>
      <c r="AS870">
        <v>8</v>
      </c>
    </row>
    <row r="871" spans="41:45">
      <c r="AO871" s="410">
        <v>2454520208060</v>
      </c>
      <c r="AP871"/>
      <c r="AQ871">
        <v>6</v>
      </c>
      <c r="AR871"/>
      <c r="AS871">
        <v>6</v>
      </c>
    </row>
    <row r="872" spans="41:45">
      <c r="AO872" s="410">
        <v>2455018095872</v>
      </c>
      <c r="AP872"/>
      <c r="AQ872">
        <v>1</v>
      </c>
      <c r="AR872"/>
      <c r="AS872">
        <v>1</v>
      </c>
    </row>
    <row r="873" spans="41:45">
      <c r="AO873" s="410">
        <v>2455018159048</v>
      </c>
      <c r="AP873">
        <v>19</v>
      </c>
      <c r="AQ873"/>
      <c r="AR873"/>
      <c r="AS873">
        <v>19</v>
      </c>
    </row>
    <row r="874" spans="41:45">
      <c r="AO874" s="410">
        <v>2455019118815</v>
      </c>
      <c r="AP874"/>
      <c r="AQ874">
        <v>3</v>
      </c>
      <c r="AR874"/>
      <c r="AS874">
        <v>3</v>
      </c>
    </row>
    <row r="875" spans="41:45">
      <c r="AO875" s="410">
        <v>2455020095891</v>
      </c>
      <c r="AP875"/>
      <c r="AQ875">
        <v>2</v>
      </c>
      <c r="AR875"/>
      <c r="AS875">
        <v>2</v>
      </c>
    </row>
    <row r="876" spans="41:45">
      <c r="AO876" s="410">
        <v>2456018159304</v>
      </c>
      <c r="AP876">
        <v>20</v>
      </c>
      <c r="AQ876"/>
      <c r="AR876"/>
      <c r="AS876">
        <v>20</v>
      </c>
    </row>
    <row r="877" spans="41:45">
      <c r="AO877" s="410">
        <v>2553019159873</v>
      </c>
      <c r="AP877">
        <v>18</v>
      </c>
      <c r="AQ877"/>
      <c r="AR877"/>
      <c r="AS877">
        <v>18</v>
      </c>
    </row>
    <row r="878" spans="41:45">
      <c r="AO878" s="410">
        <v>2553518158605</v>
      </c>
      <c r="AP878">
        <v>14</v>
      </c>
      <c r="AQ878"/>
      <c r="AR878"/>
      <c r="AS878">
        <v>14</v>
      </c>
    </row>
    <row r="879" spans="41:45">
      <c r="AO879" s="410">
        <v>2553518159657</v>
      </c>
      <c r="AP879"/>
      <c r="AQ879">
        <v>13</v>
      </c>
      <c r="AR879"/>
      <c r="AS879">
        <v>13</v>
      </c>
    </row>
    <row r="880" spans="41:45">
      <c r="AO880" s="410">
        <v>2553519095879</v>
      </c>
      <c r="AP880"/>
      <c r="AQ880">
        <v>1</v>
      </c>
      <c r="AR880"/>
      <c r="AS880">
        <v>1</v>
      </c>
    </row>
    <row r="881" spans="41:45">
      <c r="AO881" s="410">
        <v>2553519158406</v>
      </c>
      <c r="AP881">
        <v>18</v>
      </c>
      <c r="AQ881"/>
      <c r="AR881"/>
      <c r="AS881">
        <v>18</v>
      </c>
    </row>
    <row r="882" spans="41:45">
      <c r="AO882" s="410">
        <v>2553519158604</v>
      </c>
      <c r="AP882">
        <v>14</v>
      </c>
      <c r="AQ882"/>
      <c r="AR882"/>
      <c r="AS882">
        <v>14</v>
      </c>
    </row>
    <row r="883" spans="41:45">
      <c r="AO883" s="410">
        <v>2553519159687</v>
      </c>
      <c r="AP883"/>
      <c r="AQ883">
        <v>1</v>
      </c>
      <c r="AR883"/>
      <c r="AS883">
        <v>1</v>
      </c>
    </row>
    <row r="884" spans="41:45">
      <c r="AO884" s="410">
        <v>2553519189202</v>
      </c>
      <c r="AP884"/>
      <c r="AQ884">
        <v>4</v>
      </c>
      <c r="AR884"/>
      <c r="AS884">
        <v>4</v>
      </c>
    </row>
    <row r="885" spans="41:45">
      <c r="AO885" s="410">
        <v>2553520095882</v>
      </c>
      <c r="AP885"/>
      <c r="AQ885">
        <v>24</v>
      </c>
      <c r="AR885"/>
      <c r="AS885">
        <v>24</v>
      </c>
    </row>
    <row r="886" spans="41:45">
      <c r="AO886" s="410">
        <v>2553520208060</v>
      </c>
      <c r="AP886"/>
      <c r="AQ886">
        <v>2</v>
      </c>
      <c r="AR886"/>
      <c r="AS886">
        <v>2</v>
      </c>
    </row>
    <row r="887" spans="41:45">
      <c r="AO887" s="410">
        <v>2554017155508</v>
      </c>
      <c r="AP887">
        <v>3</v>
      </c>
      <c r="AQ887"/>
      <c r="AR887"/>
      <c r="AS887">
        <v>3</v>
      </c>
    </row>
    <row r="888" spans="41:45">
      <c r="AO888" s="410">
        <v>2554018132072</v>
      </c>
      <c r="AP888">
        <v>2</v>
      </c>
      <c r="AQ888"/>
      <c r="AR888"/>
      <c r="AS888">
        <v>2</v>
      </c>
    </row>
    <row r="889" spans="41:45">
      <c r="AO889" s="410">
        <v>2554018158607</v>
      </c>
      <c r="AP889">
        <v>3</v>
      </c>
      <c r="AQ889"/>
      <c r="AR889"/>
      <c r="AS889">
        <v>3</v>
      </c>
    </row>
    <row r="890" spans="41:45">
      <c r="AO890" s="410">
        <v>2554018159697</v>
      </c>
      <c r="AP890">
        <v>8</v>
      </c>
      <c r="AQ890"/>
      <c r="AR890"/>
      <c r="AS890">
        <v>8</v>
      </c>
    </row>
    <row r="891" spans="41:45">
      <c r="AO891" s="410">
        <v>2554019095888</v>
      </c>
      <c r="AP891"/>
      <c r="AQ891">
        <v>3</v>
      </c>
      <c r="AR891"/>
      <c r="AS891">
        <v>3</v>
      </c>
    </row>
    <row r="892" spans="41:45">
      <c r="AO892" s="410">
        <v>2554019158606</v>
      </c>
      <c r="AP892">
        <v>12</v>
      </c>
      <c r="AQ892"/>
      <c r="AR892"/>
      <c r="AS892">
        <v>12</v>
      </c>
    </row>
    <row r="893" spans="41:45">
      <c r="AO893" s="410">
        <v>2554517159044</v>
      </c>
      <c r="AP893">
        <v>20</v>
      </c>
      <c r="AQ893"/>
      <c r="AR893"/>
      <c r="AS893">
        <v>20</v>
      </c>
    </row>
    <row r="894" spans="41:45">
      <c r="AO894" s="410">
        <v>2554518159043</v>
      </c>
      <c r="AP894">
        <v>1</v>
      </c>
      <c r="AQ894"/>
      <c r="AR894"/>
      <c r="AS894">
        <v>1</v>
      </c>
    </row>
    <row r="895" spans="41:45">
      <c r="AO895" s="410">
        <v>2554518159258</v>
      </c>
      <c r="AP895">
        <v>8</v>
      </c>
      <c r="AQ895"/>
      <c r="AR895"/>
      <c r="AS895">
        <v>8</v>
      </c>
    </row>
    <row r="896" spans="41:45">
      <c r="AO896" s="410">
        <v>2554519158601</v>
      </c>
      <c r="AP896">
        <v>6</v>
      </c>
      <c r="AQ896"/>
      <c r="AR896"/>
      <c r="AS896">
        <v>6</v>
      </c>
    </row>
    <row r="897" spans="41:45">
      <c r="AO897" s="410">
        <v>2554520157662</v>
      </c>
      <c r="AP897">
        <v>16</v>
      </c>
      <c r="AQ897"/>
      <c r="AR897"/>
      <c r="AS897">
        <v>16</v>
      </c>
    </row>
    <row r="898" spans="41:45">
      <c r="AO898" s="410">
        <v>2555019095892</v>
      </c>
      <c r="AP898"/>
      <c r="AQ898">
        <v>1</v>
      </c>
      <c r="AR898"/>
      <c r="AS898">
        <v>1</v>
      </c>
    </row>
    <row r="899" spans="41:45">
      <c r="AO899" s="410">
        <v>2555019208063</v>
      </c>
      <c r="AP899"/>
      <c r="AQ899">
        <v>52</v>
      </c>
      <c r="AR899"/>
      <c r="AS899">
        <v>52</v>
      </c>
    </row>
    <row r="900" spans="41:45">
      <c r="AO900" s="410">
        <v>2555020095898</v>
      </c>
      <c r="AP900"/>
      <c r="AQ900">
        <v>1</v>
      </c>
      <c r="AR900"/>
      <c r="AS900">
        <v>1</v>
      </c>
    </row>
    <row r="901" spans="41:45">
      <c r="AO901" s="410">
        <v>2555020189207</v>
      </c>
      <c r="AP901"/>
      <c r="AQ901">
        <v>1</v>
      </c>
      <c r="AR901"/>
      <c r="AS901">
        <v>1</v>
      </c>
    </row>
    <row r="902" spans="41:45">
      <c r="AO902" s="410">
        <v>2555518157664</v>
      </c>
      <c r="AP902">
        <v>8</v>
      </c>
      <c r="AQ902"/>
      <c r="AR902"/>
      <c r="AS902">
        <v>8</v>
      </c>
    </row>
    <row r="903" spans="41:45">
      <c r="AO903" s="410">
        <v>2653518158602</v>
      </c>
      <c r="AP903">
        <v>16</v>
      </c>
      <c r="AQ903"/>
      <c r="AR903"/>
      <c r="AS903">
        <v>16</v>
      </c>
    </row>
    <row r="904" spans="41:45">
      <c r="AO904" s="410">
        <v>2653518159654</v>
      </c>
      <c r="AP904"/>
      <c r="AQ904">
        <v>18</v>
      </c>
      <c r="AR904"/>
      <c r="AS904">
        <v>18</v>
      </c>
    </row>
    <row r="905" spans="41:45">
      <c r="AO905" s="410">
        <v>2653518208062</v>
      </c>
      <c r="AP905"/>
      <c r="AQ905">
        <v>1</v>
      </c>
      <c r="AR905"/>
      <c r="AS905">
        <v>1</v>
      </c>
    </row>
    <row r="906" spans="41:45">
      <c r="AO906" s="410">
        <v>2654022095896</v>
      </c>
      <c r="AP906"/>
      <c r="AQ906">
        <v>2</v>
      </c>
      <c r="AR906"/>
      <c r="AS906">
        <v>2</v>
      </c>
    </row>
    <row r="907" spans="41:45">
      <c r="AO907" s="410">
        <v>2654520149831</v>
      </c>
      <c r="AP907"/>
      <c r="AQ907">
        <v>8</v>
      </c>
      <c r="AR907"/>
      <c r="AS907">
        <v>8</v>
      </c>
    </row>
    <row r="908" spans="41:45">
      <c r="AO908" s="410">
        <v>2654520208064</v>
      </c>
      <c r="AP908"/>
      <c r="AQ908">
        <v>1</v>
      </c>
      <c r="AR908"/>
      <c r="AS908">
        <v>1</v>
      </c>
    </row>
    <row r="909" spans="41:45">
      <c r="AO909" s="410">
        <v>2655020095901</v>
      </c>
      <c r="AP909"/>
      <c r="AQ909">
        <v>6</v>
      </c>
      <c r="AR909"/>
      <c r="AS909">
        <v>6</v>
      </c>
    </row>
    <row r="910" spans="41:45">
      <c r="AO910" s="410">
        <v>2656018119586</v>
      </c>
      <c r="AP910"/>
      <c r="AQ910">
        <v>2</v>
      </c>
      <c r="AR910"/>
      <c r="AS910">
        <v>2</v>
      </c>
    </row>
    <row r="911" spans="41:45">
      <c r="AO911" s="410">
        <v>2656517050205</v>
      </c>
      <c r="AP911"/>
      <c r="AQ911">
        <v>2</v>
      </c>
      <c r="AR911"/>
      <c r="AS911">
        <v>2</v>
      </c>
    </row>
    <row r="912" spans="41:45">
      <c r="AO912" s="410">
        <v>2656517050212</v>
      </c>
      <c r="AP912"/>
      <c r="AQ912">
        <v>12</v>
      </c>
      <c r="AR912"/>
      <c r="AS912">
        <v>12</v>
      </c>
    </row>
    <row r="913" spans="41:45">
      <c r="AO913" s="410">
        <v>2656517050298</v>
      </c>
      <c r="AP913"/>
      <c r="AQ913">
        <v>48</v>
      </c>
      <c r="AR913"/>
      <c r="AS913">
        <v>48</v>
      </c>
    </row>
    <row r="914" spans="41:45">
      <c r="AO914" s="410">
        <v>2656517095886</v>
      </c>
      <c r="AP914"/>
      <c r="AQ914">
        <v>1</v>
      </c>
      <c r="AR914"/>
      <c r="AS914">
        <v>1</v>
      </c>
    </row>
    <row r="915" spans="41:45">
      <c r="AO915" s="410">
        <v>2656517130198</v>
      </c>
      <c r="AP915"/>
      <c r="AQ915">
        <v>8</v>
      </c>
      <c r="AR915"/>
      <c r="AS915">
        <v>8</v>
      </c>
    </row>
    <row r="916" spans="41:45">
      <c r="AO916" s="410">
        <v>2656517154699</v>
      </c>
      <c r="AP916">
        <v>26</v>
      </c>
      <c r="AQ916"/>
      <c r="AR916"/>
      <c r="AS916">
        <v>26</v>
      </c>
    </row>
    <row r="917" spans="41:45">
      <c r="AO917" s="410">
        <v>2656517159304</v>
      </c>
      <c r="AP917">
        <v>12</v>
      </c>
      <c r="AQ917"/>
      <c r="AR917"/>
      <c r="AS917">
        <v>12</v>
      </c>
    </row>
    <row r="918" spans="41:45">
      <c r="AO918" s="410">
        <v>2656517327604</v>
      </c>
      <c r="AP918"/>
      <c r="AQ918">
        <v>29</v>
      </c>
      <c r="AR918"/>
      <c r="AS918">
        <v>29</v>
      </c>
    </row>
    <row r="919" spans="41:45">
      <c r="AO919" s="410">
        <v>2656517328366</v>
      </c>
      <c r="AP919"/>
      <c r="AQ919">
        <v>4</v>
      </c>
      <c r="AR919"/>
      <c r="AS919">
        <v>4</v>
      </c>
    </row>
    <row r="920" spans="41:45">
      <c r="AO920" s="410">
        <v>2657016050277</v>
      </c>
      <c r="AP920"/>
      <c r="AQ920">
        <v>20</v>
      </c>
      <c r="AR920"/>
      <c r="AS920">
        <v>20</v>
      </c>
    </row>
    <row r="921" spans="41:45">
      <c r="AO921" s="410">
        <v>2657017142322</v>
      </c>
      <c r="AP921"/>
      <c r="AQ921">
        <v>4</v>
      </c>
      <c r="AR921"/>
      <c r="AS921">
        <v>4</v>
      </c>
    </row>
    <row r="922" spans="41:45">
      <c r="AO922" s="410">
        <v>2753019208063</v>
      </c>
      <c r="AP922"/>
      <c r="AQ922">
        <v>17</v>
      </c>
      <c r="AR922"/>
      <c r="AS922">
        <v>17</v>
      </c>
    </row>
    <row r="923" spans="41:45">
      <c r="AO923" s="410">
        <v>2753020095881</v>
      </c>
      <c r="AP923"/>
      <c r="AQ923">
        <v>2</v>
      </c>
      <c r="AR923"/>
      <c r="AS923">
        <v>2</v>
      </c>
    </row>
    <row r="924" spans="41:45">
      <c r="AO924" s="410">
        <v>2753020208069</v>
      </c>
      <c r="AP924"/>
      <c r="AQ924">
        <v>4</v>
      </c>
      <c r="AR924"/>
      <c r="AS924">
        <v>4</v>
      </c>
    </row>
    <row r="925" spans="41:45">
      <c r="AO925" s="410">
        <v>2753518155509</v>
      </c>
      <c r="AP925">
        <v>20</v>
      </c>
      <c r="AQ925"/>
      <c r="AR925"/>
      <c r="AS925">
        <v>20</v>
      </c>
    </row>
    <row r="926" spans="41:45">
      <c r="AO926" s="410">
        <v>2753518208069</v>
      </c>
      <c r="AP926"/>
      <c r="AQ926">
        <v>23</v>
      </c>
      <c r="AR926"/>
      <c r="AS926">
        <v>23</v>
      </c>
    </row>
    <row r="927" spans="41:45">
      <c r="AO927" s="410">
        <v>2753519129899</v>
      </c>
      <c r="AP927"/>
      <c r="AQ927">
        <v>1</v>
      </c>
      <c r="AR927"/>
      <c r="AS927">
        <v>1</v>
      </c>
    </row>
    <row r="928" spans="41:45">
      <c r="AO928" s="410">
        <v>2753519158608</v>
      </c>
      <c r="AP928">
        <v>16</v>
      </c>
      <c r="AQ928"/>
      <c r="AR928"/>
      <c r="AS928">
        <v>16</v>
      </c>
    </row>
    <row r="929" spans="41:45">
      <c r="AO929" s="410">
        <v>2753519159650</v>
      </c>
      <c r="AP929">
        <v>1</v>
      </c>
      <c r="AQ929"/>
      <c r="AR929"/>
      <c r="AS929">
        <v>1</v>
      </c>
    </row>
    <row r="930" spans="41:45">
      <c r="AO930" s="410">
        <v>2754019208060</v>
      </c>
      <c r="AP930"/>
      <c r="AQ930">
        <v>1</v>
      </c>
      <c r="AR930"/>
      <c r="AS930">
        <v>1</v>
      </c>
    </row>
    <row r="931" spans="41:45">
      <c r="AO931" s="410">
        <v>2754020157661</v>
      </c>
      <c r="AP931">
        <v>8</v>
      </c>
      <c r="AQ931"/>
      <c r="AR931"/>
      <c r="AS931">
        <v>8</v>
      </c>
    </row>
    <row r="932" spans="41:45">
      <c r="AO932" s="410">
        <v>2754520208061</v>
      </c>
      <c r="AP932"/>
      <c r="AQ932">
        <v>5</v>
      </c>
      <c r="AR932"/>
      <c r="AS932">
        <v>5</v>
      </c>
    </row>
    <row r="933" spans="41:45">
      <c r="AO933" s="410">
        <v>2755519158527</v>
      </c>
      <c r="AP933">
        <v>2</v>
      </c>
      <c r="AQ933"/>
      <c r="AR933"/>
      <c r="AS933">
        <v>2</v>
      </c>
    </row>
    <row r="934" spans="41:45">
      <c r="AO934" s="410">
        <v>2853020158408</v>
      </c>
      <c r="AP934">
        <v>2</v>
      </c>
      <c r="AQ934"/>
      <c r="AR934"/>
      <c r="AS934">
        <v>2</v>
      </c>
    </row>
    <row r="935" spans="41:45">
      <c r="AO935" s="410">
        <v>2853521095899</v>
      </c>
      <c r="AP935"/>
      <c r="AQ935">
        <v>2</v>
      </c>
      <c r="AR935"/>
      <c r="AS935">
        <v>2</v>
      </c>
    </row>
    <row r="936" spans="41:45">
      <c r="AO936" s="410">
        <v>2857017142326</v>
      </c>
      <c r="AP936"/>
      <c r="AQ936">
        <v>1</v>
      </c>
      <c r="AR936"/>
      <c r="AS936">
        <v>1</v>
      </c>
    </row>
    <row r="937" spans="41:45">
      <c r="AO937" s="410">
        <v>2954019155504</v>
      </c>
      <c r="AP937">
        <v>2</v>
      </c>
      <c r="AQ937"/>
      <c r="AR937"/>
      <c r="AS937">
        <v>2</v>
      </c>
    </row>
    <row r="938" spans="41:45">
      <c r="AO938" s="410">
        <v>3054022095893</v>
      </c>
      <c r="AP938"/>
      <c r="AQ938">
        <v>7</v>
      </c>
      <c r="AR938"/>
      <c r="AS938">
        <v>7</v>
      </c>
    </row>
    <row r="939" spans="41:45">
      <c r="AO939" s="410">
        <v>3253021095891</v>
      </c>
      <c r="AP939"/>
      <c r="AQ939">
        <v>2</v>
      </c>
      <c r="AR939"/>
      <c r="AS939">
        <v>2</v>
      </c>
    </row>
    <row r="940" spans="41:45">
      <c r="AO940" s="410">
        <v>3404542039943</v>
      </c>
      <c r="AP940"/>
      <c r="AQ940">
        <v>12</v>
      </c>
      <c r="AR940"/>
      <c r="AS940">
        <v>12</v>
      </c>
    </row>
    <row r="941" spans="41:45">
      <c r="AO941" s="410">
        <v>4454542012056</v>
      </c>
      <c r="AP941"/>
      <c r="AQ941">
        <v>40</v>
      </c>
      <c r="AR941"/>
      <c r="AS941">
        <v>40</v>
      </c>
    </row>
    <row r="942" spans="41:45">
      <c r="AO942" s="410">
        <v>4454542012063</v>
      </c>
      <c r="AP942"/>
      <c r="AQ942">
        <v>142</v>
      </c>
      <c r="AR942"/>
      <c r="AS942">
        <v>142</v>
      </c>
    </row>
    <row r="943" spans="41:45">
      <c r="AO943" s="410">
        <v>4454542012070</v>
      </c>
      <c r="AP943"/>
      <c r="AQ943">
        <v>8</v>
      </c>
      <c r="AR943"/>
      <c r="AS943">
        <v>8</v>
      </c>
    </row>
    <row r="944" spans="41:45">
      <c r="AO944" s="410">
        <v>4454542140186</v>
      </c>
      <c r="AP944"/>
      <c r="AQ944">
        <v>4</v>
      </c>
      <c r="AR944"/>
      <c r="AS944">
        <v>4</v>
      </c>
    </row>
    <row r="945" spans="41:45">
      <c r="AO945" s="410">
        <v>4454542141305</v>
      </c>
      <c r="AP945"/>
      <c r="AQ945">
        <v>28</v>
      </c>
      <c r="AR945"/>
      <c r="AS945">
        <v>28</v>
      </c>
    </row>
    <row r="946" spans="41:45">
      <c r="AO946" s="410">
        <v>4582401602732</v>
      </c>
      <c r="AP946"/>
      <c r="AQ946">
        <v>92</v>
      </c>
      <c r="AR946"/>
      <c r="AS946">
        <v>92</v>
      </c>
    </row>
    <row r="947" spans="41:45">
      <c r="AO947" s="410">
        <v>5454542039922</v>
      </c>
      <c r="AP947"/>
      <c r="AQ947">
        <v>12</v>
      </c>
      <c r="AR947"/>
      <c r="AS947">
        <v>12</v>
      </c>
    </row>
    <row r="948" spans="41:45">
      <c r="AO948" s="410">
        <v>5454542039946</v>
      </c>
      <c r="AP948"/>
      <c r="AQ948">
        <v>4</v>
      </c>
      <c r="AR948"/>
      <c r="AS948">
        <v>4</v>
      </c>
    </row>
    <row r="949" spans="41:45">
      <c r="AO949" s="410">
        <v>5454542070192</v>
      </c>
      <c r="AP949"/>
      <c r="AQ949">
        <v>4</v>
      </c>
      <c r="AR949"/>
      <c r="AS949">
        <v>4</v>
      </c>
    </row>
    <row r="950" spans="41:45">
      <c r="AO950" s="410">
        <v>5454542079959</v>
      </c>
      <c r="AP950"/>
      <c r="AQ950">
        <v>3</v>
      </c>
      <c r="AR950"/>
      <c r="AS950">
        <v>3</v>
      </c>
    </row>
    <row r="951" spans="41:45">
      <c r="AO951" s="410">
        <v>5454542158708</v>
      </c>
      <c r="AP951"/>
      <c r="AQ951">
        <v>4</v>
      </c>
      <c r="AR951"/>
      <c r="AS951">
        <v>4</v>
      </c>
    </row>
    <row r="952" spans="41:45">
      <c r="AO952" s="410">
        <v>5454542260142</v>
      </c>
      <c r="AP952"/>
      <c r="AQ952">
        <v>4</v>
      </c>
      <c r="AR952"/>
      <c r="AS952">
        <v>4</v>
      </c>
    </row>
    <row r="953" spans="41:45">
      <c r="AO953" s="410">
        <v>5454542350102</v>
      </c>
      <c r="AP953"/>
      <c r="AQ953">
        <v>4</v>
      </c>
      <c r="AR953"/>
      <c r="AS953">
        <v>4</v>
      </c>
    </row>
    <row r="954" spans="41:45">
      <c r="AO954" s="410">
        <v>5554342012054</v>
      </c>
      <c r="AP954"/>
      <c r="AQ954">
        <v>5</v>
      </c>
      <c r="AR954"/>
      <c r="AS954">
        <v>5</v>
      </c>
    </row>
    <row r="955" spans="41:45">
      <c r="AO955" s="410">
        <v>5554342012061</v>
      </c>
      <c r="AP955"/>
      <c r="AQ955">
        <v>4</v>
      </c>
      <c r="AR955"/>
      <c r="AS955">
        <v>4</v>
      </c>
    </row>
    <row r="956" spans="41:45">
      <c r="AO956" s="410">
        <v>5554556039922</v>
      </c>
      <c r="AP956"/>
      <c r="AQ956">
        <v>12</v>
      </c>
      <c r="AR956"/>
      <c r="AS956">
        <v>12</v>
      </c>
    </row>
    <row r="957" spans="41:45">
      <c r="AO957" s="410">
        <v>5555042012054</v>
      </c>
      <c r="AP957"/>
      <c r="AQ957">
        <v>4</v>
      </c>
      <c r="AR957"/>
      <c r="AS957">
        <v>4</v>
      </c>
    </row>
    <row r="958" spans="41:45">
      <c r="AO958" s="410">
        <v>5555042012061</v>
      </c>
      <c r="AP958"/>
      <c r="AQ958">
        <v>2</v>
      </c>
      <c r="AR958"/>
      <c r="AS958">
        <v>2</v>
      </c>
    </row>
    <row r="959" spans="41:45">
      <c r="AO959" s="410">
        <v>5604356079960</v>
      </c>
      <c r="AP959"/>
      <c r="AQ959">
        <v>8</v>
      </c>
      <c r="AR959"/>
      <c r="AS959">
        <v>8</v>
      </c>
    </row>
    <row r="960" spans="41:45">
      <c r="AO960" s="410">
        <v>5605356070759</v>
      </c>
      <c r="AP960"/>
      <c r="AQ960">
        <v>4</v>
      </c>
      <c r="AR960"/>
      <c r="AS960">
        <v>4</v>
      </c>
    </row>
    <row r="961" spans="41:45">
      <c r="AO961" s="410">
        <v>5605356070780</v>
      </c>
      <c r="AP961"/>
      <c r="AQ961">
        <v>4</v>
      </c>
      <c r="AR961"/>
      <c r="AS961">
        <v>4</v>
      </c>
    </row>
    <row r="962" spans="41:45">
      <c r="AO962" s="410">
        <v>6654352039948</v>
      </c>
      <c r="AP962"/>
      <c r="AQ962">
        <v>12</v>
      </c>
      <c r="AR962"/>
      <c r="AS962">
        <v>12</v>
      </c>
    </row>
    <row r="963" spans="41:45">
      <c r="AO963" s="410">
        <v>6654852021047</v>
      </c>
      <c r="AP963"/>
      <c r="AQ963">
        <v>4</v>
      </c>
      <c r="AR963"/>
      <c r="AS963">
        <v>4</v>
      </c>
    </row>
    <row r="964" spans="41:45">
      <c r="AO964" s="410">
        <v>7604042039948</v>
      </c>
      <c r="AP964"/>
      <c r="AQ964">
        <v>4</v>
      </c>
      <c r="AR964"/>
      <c r="AS964">
        <v>4</v>
      </c>
    </row>
    <row r="965" spans="41:45">
      <c r="AO965" s="410">
        <v>7604052151319</v>
      </c>
      <c r="AP965"/>
      <c r="AQ965">
        <v>4</v>
      </c>
      <c r="AR965"/>
      <c r="AS965">
        <v>4</v>
      </c>
    </row>
    <row r="966" spans="41:45">
      <c r="AO966" s="410">
        <v>7703856031329</v>
      </c>
      <c r="AP966"/>
      <c r="AQ966">
        <v>4</v>
      </c>
      <c r="AR966"/>
      <c r="AS966">
        <v>4</v>
      </c>
    </row>
    <row r="967" spans="41:45">
      <c r="AO967" s="410">
        <v>7704856039926</v>
      </c>
      <c r="AP967"/>
      <c r="AQ967">
        <v>20</v>
      </c>
      <c r="AR967"/>
      <c r="AS967">
        <v>20</v>
      </c>
    </row>
    <row r="968" spans="41:45">
      <c r="AO968" s="410">
        <v>7704856039940</v>
      </c>
      <c r="AP968"/>
      <c r="AQ968">
        <v>28</v>
      </c>
      <c r="AR968"/>
      <c r="AS968">
        <v>28</v>
      </c>
    </row>
    <row r="969" spans="41:45">
      <c r="AO969" s="410">
        <v>7705356012303</v>
      </c>
      <c r="AP969"/>
      <c r="AQ969">
        <v>1</v>
      </c>
      <c r="AR969"/>
      <c r="AS969">
        <v>1</v>
      </c>
    </row>
    <row r="970" spans="41:45">
      <c r="AO970" s="410">
        <v>9755556030636</v>
      </c>
      <c r="AP970"/>
      <c r="AQ970">
        <v>4</v>
      </c>
      <c r="AR970"/>
      <c r="AS970">
        <v>4</v>
      </c>
    </row>
    <row r="971" spans="41:45">
      <c r="AO971" s="410">
        <v>9804852220033</v>
      </c>
      <c r="AP971"/>
      <c r="AQ971">
        <v>4</v>
      </c>
      <c r="AR971"/>
      <c r="AS971">
        <v>4</v>
      </c>
    </row>
    <row r="972" spans="41:45">
      <c r="AO972" s="410" t="s">
        <v>2810</v>
      </c>
      <c r="AP972">
        <v>1</v>
      </c>
      <c r="AQ972"/>
      <c r="AR972"/>
      <c r="AS972">
        <v>1</v>
      </c>
    </row>
    <row r="973" spans="41:45">
      <c r="AO973" s="410" t="s">
        <v>2823</v>
      </c>
      <c r="AP973"/>
      <c r="AQ973">
        <v>4</v>
      </c>
      <c r="AR973"/>
      <c r="AS973">
        <v>4</v>
      </c>
    </row>
    <row r="974" spans="41:45">
      <c r="AO974" s="410" t="s">
        <v>2824</v>
      </c>
      <c r="AP974"/>
      <c r="AQ974">
        <v>6</v>
      </c>
      <c r="AR974"/>
      <c r="AS974">
        <v>6</v>
      </c>
    </row>
    <row r="975" spans="41:45">
      <c r="AO975" s="410" t="s">
        <v>7193</v>
      </c>
      <c r="AP975"/>
      <c r="AQ975">
        <v>2</v>
      </c>
      <c r="AR975"/>
      <c r="AS975">
        <v>2</v>
      </c>
    </row>
    <row r="976" spans="41:45">
      <c r="AO976" s="410" t="s">
        <v>8747</v>
      </c>
      <c r="AP976"/>
      <c r="AQ976">
        <v>2</v>
      </c>
      <c r="AR976"/>
      <c r="AS976">
        <v>2</v>
      </c>
    </row>
    <row r="977" spans="41:45">
      <c r="AO977" s="410" t="s">
        <v>2812</v>
      </c>
      <c r="AP977">
        <v>1</v>
      </c>
      <c r="AQ977"/>
      <c r="AR977"/>
      <c r="AS977">
        <v>1</v>
      </c>
    </row>
    <row r="978" spans="41:45">
      <c r="AO978" s="410" t="s">
        <v>5270</v>
      </c>
      <c r="AP978"/>
      <c r="AQ978"/>
      <c r="AR978"/>
      <c r="AS978"/>
    </row>
    <row r="979" spans="41:45">
      <c r="AO979" s="362">
        <v>2355018132075</v>
      </c>
      <c r="AP979">
        <v>80</v>
      </c>
      <c r="AQ979"/>
      <c r="AR979"/>
      <c r="AS979">
        <v>80</v>
      </c>
    </row>
    <row r="980" spans="41:45">
      <c r="AO980" s="362">
        <v>2156017232045</v>
      </c>
      <c r="AP980"/>
      <c r="AQ980">
        <v>3</v>
      </c>
      <c r="AR980"/>
      <c r="AS980">
        <v>3</v>
      </c>
    </row>
    <row r="981" spans="41:45">
      <c r="AO981" s="362">
        <v>1756016130604</v>
      </c>
      <c r="AP981"/>
      <c r="AQ981">
        <v>60</v>
      </c>
      <c r="AR981"/>
      <c r="AS981">
        <v>60</v>
      </c>
    </row>
    <row r="982" spans="41:45">
      <c r="AO982" s="362">
        <v>1755515130603</v>
      </c>
      <c r="AP982"/>
      <c r="AQ982">
        <v>20</v>
      </c>
      <c r="AR982"/>
      <c r="AS982">
        <v>20</v>
      </c>
    </row>
    <row r="983" spans="41:45">
      <c r="AO983" s="362">
        <v>1856015130602</v>
      </c>
      <c r="AP983"/>
      <c r="AQ983">
        <v>12</v>
      </c>
      <c r="AR983"/>
      <c r="AS983">
        <v>12</v>
      </c>
    </row>
    <row r="984" spans="41:45">
      <c r="AO984" s="362">
        <v>1756514157738</v>
      </c>
      <c r="AP984">
        <v>1</v>
      </c>
      <c r="AQ984"/>
      <c r="AR984"/>
      <c r="AS984">
        <v>1</v>
      </c>
    </row>
    <row r="985" spans="41:45">
      <c r="AO985" s="362">
        <v>2356018157716</v>
      </c>
      <c r="AP985">
        <v>8</v>
      </c>
      <c r="AQ985"/>
      <c r="AR985"/>
      <c r="AS985">
        <v>8</v>
      </c>
    </row>
    <row r="986" spans="41:45">
      <c r="AO986" s="362">
        <v>1956016157704</v>
      </c>
      <c r="AP986">
        <v>2</v>
      </c>
      <c r="AQ986"/>
      <c r="AR986"/>
      <c r="AS986">
        <v>2</v>
      </c>
    </row>
    <row r="987" spans="41:45">
      <c r="AO987" s="362">
        <v>1756515157706</v>
      </c>
      <c r="AP987">
        <v>7</v>
      </c>
      <c r="AQ987"/>
      <c r="AR987"/>
      <c r="AS987">
        <v>7</v>
      </c>
    </row>
    <row r="988" spans="41:45">
      <c r="AO988" s="362">
        <v>2255517158609</v>
      </c>
      <c r="AP988">
        <v>4</v>
      </c>
      <c r="AQ988"/>
      <c r="AR988"/>
      <c r="AS988">
        <v>4</v>
      </c>
    </row>
    <row r="989" spans="41:45">
      <c r="AO989" s="362">
        <v>2656517157669</v>
      </c>
      <c r="AP989">
        <v>8</v>
      </c>
      <c r="AQ989"/>
      <c r="AR989"/>
      <c r="AS989">
        <v>8</v>
      </c>
    </row>
    <row r="990" spans="41:45">
      <c r="AO990" s="362">
        <v>2256016159265</v>
      </c>
      <c r="AP990">
        <v>8</v>
      </c>
      <c r="AQ990"/>
      <c r="AR990"/>
      <c r="AS990">
        <v>8</v>
      </c>
    </row>
    <row r="991" spans="41:45">
      <c r="AO991" s="362">
        <v>2054018155502</v>
      </c>
      <c r="AP991">
        <v>12</v>
      </c>
      <c r="AQ991"/>
      <c r="AR991"/>
      <c r="AS991">
        <v>12</v>
      </c>
    </row>
    <row r="992" spans="41:45">
      <c r="AO992" s="362">
        <v>2255017169853</v>
      </c>
      <c r="AP992"/>
      <c r="AQ992">
        <v>8</v>
      </c>
      <c r="AR992"/>
      <c r="AS992">
        <v>8</v>
      </c>
    </row>
    <row r="993" spans="41:45">
      <c r="AO993" s="362">
        <v>2354518158608</v>
      </c>
      <c r="AP993">
        <v>22</v>
      </c>
      <c r="AQ993"/>
      <c r="AR993"/>
      <c r="AS993">
        <v>22</v>
      </c>
    </row>
    <row r="994" spans="41:45">
      <c r="AO994" s="362">
        <v>2255518157700</v>
      </c>
      <c r="AP994">
        <v>2</v>
      </c>
      <c r="AQ994"/>
      <c r="AR994"/>
      <c r="AS994">
        <v>2</v>
      </c>
    </row>
    <row r="995" spans="41:45">
      <c r="AO995" s="362">
        <v>2255018157668</v>
      </c>
      <c r="AP995">
        <v>4</v>
      </c>
      <c r="AQ995"/>
      <c r="AR995"/>
      <c r="AS995">
        <v>4</v>
      </c>
    </row>
    <row r="996" spans="41:45">
      <c r="AO996" s="362">
        <v>2155018157661</v>
      </c>
      <c r="AP996">
        <v>8</v>
      </c>
      <c r="AQ996"/>
      <c r="AR996"/>
      <c r="AS996">
        <v>8</v>
      </c>
    </row>
    <row r="997" spans="41:45">
      <c r="AO997" s="362">
        <v>1955516159263</v>
      </c>
      <c r="AP997">
        <v>80</v>
      </c>
      <c r="AQ997"/>
      <c r="AR997"/>
      <c r="AS997">
        <v>80</v>
      </c>
    </row>
    <row r="998" spans="41:45">
      <c r="AO998" s="362">
        <v>2154517231209</v>
      </c>
      <c r="AP998"/>
      <c r="AQ998">
        <v>28</v>
      </c>
      <c r="AR998"/>
      <c r="AS998">
        <v>28</v>
      </c>
    </row>
    <row r="999" spans="41:45">
      <c r="AO999" s="362">
        <v>1855515231208</v>
      </c>
      <c r="AP999"/>
      <c r="AQ999">
        <v>124</v>
      </c>
      <c r="AR999"/>
      <c r="AS999">
        <v>124</v>
      </c>
    </row>
    <row r="1000" spans="41:45">
      <c r="AO1000" s="362">
        <v>2056016129974</v>
      </c>
      <c r="AP1000"/>
      <c r="AQ1000">
        <v>4</v>
      </c>
      <c r="AR1000"/>
      <c r="AS1000">
        <v>4</v>
      </c>
    </row>
    <row r="1001" spans="41:45">
      <c r="AO1001" s="362">
        <v>2256017206630</v>
      </c>
      <c r="AP1001"/>
      <c r="AQ1001">
        <v>4</v>
      </c>
      <c r="AR1001"/>
      <c r="AS1001">
        <v>4</v>
      </c>
    </row>
    <row r="1002" spans="41:45">
      <c r="AO1002" s="362">
        <v>1757014206636</v>
      </c>
      <c r="AP1002"/>
      <c r="AQ1002">
        <v>4</v>
      </c>
      <c r="AR1002"/>
      <c r="AS1002">
        <v>4</v>
      </c>
    </row>
    <row r="1003" spans="41:45">
      <c r="AO1003" s="362">
        <v>2156016206634</v>
      </c>
      <c r="AP1003"/>
      <c r="AQ1003">
        <v>4</v>
      </c>
      <c r="AR1003"/>
      <c r="AS1003">
        <v>4</v>
      </c>
    </row>
    <row r="1004" spans="41:45">
      <c r="AO1004" s="362">
        <v>1956515157038</v>
      </c>
      <c r="AP1004"/>
      <c r="AQ1004">
        <v>4</v>
      </c>
      <c r="AR1004"/>
      <c r="AS1004">
        <v>4</v>
      </c>
    </row>
    <row r="1005" spans="41:45">
      <c r="AO1005" s="362">
        <v>1958015156948</v>
      </c>
      <c r="AP1005"/>
      <c r="AQ1005">
        <v>4</v>
      </c>
      <c r="AR1005"/>
      <c r="AS1005">
        <v>4</v>
      </c>
    </row>
    <row r="1006" spans="41:45">
      <c r="AO1006" s="362">
        <v>1656515130078</v>
      </c>
      <c r="AP1006">
        <v>4</v>
      </c>
      <c r="AQ1006"/>
      <c r="AR1006"/>
      <c r="AS1006">
        <v>4</v>
      </c>
    </row>
    <row r="1007" spans="41:45">
      <c r="AO1007" s="362">
        <v>1956515157700</v>
      </c>
      <c r="AP1007"/>
      <c r="AQ1007">
        <v>3</v>
      </c>
      <c r="AR1007"/>
      <c r="AS1007">
        <v>3</v>
      </c>
    </row>
    <row r="1008" spans="41:45">
      <c r="AO1008" s="362">
        <v>1856015134112</v>
      </c>
      <c r="AP1008"/>
      <c r="AQ1008">
        <v>8</v>
      </c>
      <c r="AR1008"/>
      <c r="AS1008">
        <v>8</v>
      </c>
    </row>
    <row r="1009" spans="41:45">
      <c r="AO1009" s="362">
        <v>2156516170343</v>
      </c>
      <c r="AP1009"/>
      <c r="AQ1009">
        <v>4</v>
      </c>
      <c r="AR1009"/>
      <c r="AS1009">
        <v>4</v>
      </c>
    </row>
    <row r="1010" spans="41:45">
      <c r="AO1010" s="362">
        <v>2157016170345</v>
      </c>
      <c r="AP1010"/>
      <c r="AQ1010">
        <v>4</v>
      </c>
      <c r="AR1010"/>
      <c r="AS1010">
        <v>4</v>
      </c>
    </row>
    <row r="1011" spans="41:45">
      <c r="AO1011" s="362">
        <v>2256517170349</v>
      </c>
      <c r="AP1011"/>
      <c r="AQ1011">
        <v>4</v>
      </c>
      <c r="AR1011"/>
      <c r="AS1011">
        <v>4</v>
      </c>
    </row>
    <row r="1012" spans="41:45">
      <c r="AO1012" s="362">
        <v>2353420151271</v>
      </c>
      <c r="AP1012"/>
      <c r="AQ1012">
        <v>4</v>
      </c>
      <c r="AR1012"/>
      <c r="AS1012">
        <v>4</v>
      </c>
    </row>
    <row r="1013" spans="41:45">
      <c r="AO1013" s="410" t="s">
        <v>5271</v>
      </c>
      <c r="AP1013">
        <v>6360</v>
      </c>
      <c r="AQ1013">
        <v>25666</v>
      </c>
      <c r="AR1013"/>
      <c r="AS1013">
        <v>32026</v>
      </c>
    </row>
    <row r="1014" spans="41:45">
      <c r="AO1014"/>
      <c r="AP1014"/>
      <c r="AQ1014"/>
      <c r="AR1014"/>
      <c r="AS1014"/>
    </row>
    <row r="1015" spans="41:45">
      <c r="AO1015"/>
      <c r="AP1015"/>
      <c r="AQ1015"/>
      <c r="AR1015"/>
      <c r="AS1015"/>
    </row>
    <row r="1016" spans="41:45">
      <c r="AO1016"/>
      <c r="AP1016"/>
      <c r="AQ1016"/>
      <c r="AR1016"/>
      <c r="AS1016"/>
    </row>
    <row r="1017" spans="41:45">
      <c r="AO1017"/>
      <c r="AP1017"/>
      <c r="AQ1017"/>
      <c r="AR1017"/>
      <c r="AS1017"/>
    </row>
    <row r="1018" spans="41:45">
      <c r="AO1018"/>
      <c r="AP1018"/>
      <c r="AQ1018"/>
      <c r="AR1018"/>
      <c r="AS1018"/>
    </row>
    <row r="1019" spans="41:45">
      <c r="AO1019"/>
      <c r="AP1019"/>
      <c r="AQ1019"/>
      <c r="AR1019"/>
      <c r="AS1019"/>
    </row>
    <row r="1020" spans="41:45">
      <c r="AO1020"/>
      <c r="AP1020"/>
      <c r="AQ1020"/>
      <c r="AR1020"/>
      <c r="AS1020"/>
    </row>
    <row r="1021" spans="41:45">
      <c r="AO1021"/>
      <c r="AP1021"/>
      <c r="AQ1021"/>
      <c r="AR1021"/>
      <c r="AS1021"/>
    </row>
    <row r="1022" spans="41:45">
      <c r="AO1022"/>
      <c r="AP1022"/>
      <c r="AQ1022"/>
      <c r="AR1022"/>
      <c r="AS1022"/>
    </row>
    <row r="1023" spans="41:45">
      <c r="AO1023"/>
      <c r="AP1023"/>
      <c r="AQ1023"/>
      <c r="AR1023"/>
      <c r="AS1023"/>
    </row>
    <row r="1024" spans="41:45">
      <c r="AO1024"/>
      <c r="AP1024"/>
      <c r="AQ1024"/>
      <c r="AR1024"/>
      <c r="AS1024"/>
    </row>
    <row r="1025" spans="41:45">
      <c r="AO1025"/>
      <c r="AP1025"/>
      <c r="AQ1025"/>
      <c r="AR1025"/>
      <c r="AS1025"/>
    </row>
    <row r="1026" spans="41:45">
      <c r="AO1026"/>
      <c r="AP1026"/>
      <c r="AQ1026"/>
      <c r="AR1026"/>
      <c r="AS1026"/>
    </row>
    <row r="1027" spans="41:45">
      <c r="AO1027"/>
      <c r="AP1027"/>
      <c r="AQ1027"/>
      <c r="AR1027"/>
      <c r="AS1027"/>
    </row>
    <row r="1028" spans="41:45">
      <c r="AO1028"/>
      <c r="AP1028"/>
      <c r="AQ1028"/>
      <c r="AR1028"/>
      <c r="AS1028"/>
    </row>
    <row r="1029" spans="41:45">
      <c r="AO1029"/>
      <c r="AP1029"/>
      <c r="AQ1029"/>
      <c r="AR1029"/>
      <c r="AS1029"/>
    </row>
    <row r="1030" spans="41:45">
      <c r="AO1030"/>
      <c r="AP1030"/>
      <c r="AQ1030"/>
      <c r="AR1030"/>
      <c r="AS1030"/>
    </row>
    <row r="1031" spans="41:45">
      <c r="AO1031"/>
      <c r="AP1031"/>
    </row>
  </sheetData>
  <sortState xmlns:xlrd2="http://schemas.microsoft.com/office/spreadsheetml/2017/richdata2" ref="AE2:AE12">
    <sortCondition ref="AE2:AE12"/>
  </sortState>
  <phoneticPr fontId="10"/>
  <conditionalFormatting sqref="AT302:AW302">
    <cfRule type="expression" dxfId="91" priority="1">
      <formula>NOT(_xludf.ISFORMULA(AT302))</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DD4-E08F-4659-AF5A-BC9BFBB76F74}">
  <sheetPr codeName="Sheet6">
    <tabColor rgb="FFC3B0EE"/>
  </sheetPr>
  <dimension ref="A1:U1620"/>
  <sheetViews>
    <sheetView zoomScale="85" zoomScaleNormal="85" workbookViewId="0">
      <pane ySplit="1" topLeftCell="A683" activePane="bottomLeft" state="frozen"/>
      <selection activeCell="C14" sqref="C14"/>
      <selection pane="bottomLeft" activeCell="L1" sqref="L1:U694"/>
    </sheetView>
  </sheetViews>
  <sheetFormatPr defaultRowHeight="19.5"/>
  <cols>
    <col min="1" max="1" width="7.77734375" style="16" bestFit="1" customWidth="1"/>
    <col min="2" max="2" width="13.33203125" style="22" bestFit="1" customWidth="1"/>
    <col min="3" max="3" width="12.44140625" style="22" customWidth="1"/>
    <col min="4" max="10" width="10.44140625" style="23" customWidth="1"/>
    <col min="12" max="12" width="7.77734375" style="16" bestFit="1" customWidth="1"/>
    <col min="13" max="13" width="13.33203125" style="22" bestFit="1" customWidth="1"/>
    <col min="14" max="14" width="12.44140625" style="22" customWidth="1"/>
    <col min="15" max="21" width="10.44140625" style="23" customWidth="1"/>
  </cols>
  <sheetData>
    <row r="1" spans="1:21">
      <c r="A1" s="14" t="s">
        <v>3339</v>
      </c>
      <c r="B1" s="20" t="s">
        <v>2822</v>
      </c>
      <c r="C1" s="20" t="s">
        <v>3443</v>
      </c>
      <c r="D1" s="21" t="s">
        <v>2821</v>
      </c>
      <c r="E1" s="21" t="s">
        <v>2820</v>
      </c>
      <c r="F1" s="21" t="s">
        <v>2819</v>
      </c>
      <c r="G1" s="21" t="s">
        <v>3444</v>
      </c>
      <c r="H1" s="21" t="s">
        <v>2818</v>
      </c>
      <c r="I1" s="21" t="s">
        <v>2817</v>
      </c>
      <c r="J1" s="21" t="s">
        <v>2816</v>
      </c>
      <c r="L1" s="14" t="s">
        <v>3339</v>
      </c>
      <c r="M1" s="20" t="s">
        <v>2822</v>
      </c>
      <c r="N1" s="20" t="s">
        <v>3443</v>
      </c>
      <c r="O1" s="21" t="s">
        <v>2821</v>
      </c>
      <c r="P1" s="21" t="s">
        <v>2820</v>
      </c>
      <c r="Q1" s="21" t="s">
        <v>2819</v>
      </c>
      <c r="R1" s="21" t="s">
        <v>3444</v>
      </c>
      <c r="S1" s="21" t="s">
        <v>2818</v>
      </c>
      <c r="T1" s="21" t="s">
        <v>2817</v>
      </c>
      <c r="U1" s="21" t="s">
        <v>2816</v>
      </c>
    </row>
    <row r="2" spans="1:21">
      <c r="A2" s="16" t="s">
        <v>5314</v>
      </c>
      <c r="F2" s="23">
        <v>6399</v>
      </c>
      <c r="G2" s="23">
        <v>0</v>
      </c>
      <c r="L2" s="16" t="s">
        <v>5319</v>
      </c>
      <c r="Q2" s="23">
        <v>25672</v>
      </c>
      <c r="R2" s="23">
        <v>0</v>
      </c>
    </row>
    <row r="3" spans="1:21">
      <c r="A3" s="16" t="s">
        <v>5314</v>
      </c>
      <c r="B3" s="22">
        <v>2154516130022</v>
      </c>
      <c r="C3" s="22">
        <v>4992496087107</v>
      </c>
      <c r="D3" s="23" t="s">
        <v>2806</v>
      </c>
      <c r="E3" s="23">
        <v>921</v>
      </c>
      <c r="F3" s="23">
        <v>1</v>
      </c>
      <c r="G3" s="23">
        <v>0</v>
      </c>
      <c r="H3" s="23" t="s">
        <v>2496</v>
      </c>
      <c r="I3" s="23" t="s">
        <v>2495</v>
      </c>
      <c r="J3" s="23" t="s">
        <v>2805</v>
      </c>
      <c r="L3" s="16" t="s">
        <v>5319</v>
      </c>
      <c r="M3" s="22">
        <v>2155017328352</v>
      </c>
      <c r="O3" s="23" t="s">
        <v>2825</v>
      </c>
      <c r="P3" s="23">
        <v>22</v>
      </c>
      <c r="Q3" s="23">
        <v>11</v>
      </c>
      <c r="R3" s="23">
        <v>0</v>
      </c>
      <c r="S3" s="23" t="s">
        <v>2496</v>
      </c>
    </row>
    <row r="4" spans="1:21">
      <c r="A4" s="16" t="s">
        <v>5314</v>
      </c>
      <c r="B4" s="22">
        <v>1458013130396</v>
      </c>
      <c r="C4" s="22">
        <v>4992496139905</v>
      </c>
      <c r="D4" s="23" t="s">
        <v>2713</v>
      </c>
      <c r="E4" s="23">
        <v>4923</v>
      </c>
      <c r="F4" s="23">
        <v>40</v>
      </c>
      <c r="G4" s="23">
        <v>0</v>
      </c>
      <c r="H4" s="23" t="s">
        <v>2496</v>
      </c>
      <c r="I4" s="23" t="s">
        <v>2495</v>
      </c>
      <c r="J4" s="23" t="s">
        <v>2623</v>
      </c>
      <c r="L4" s="16" t="s">
        <v>5319</v>
      </c>
      <c r="M4" s="22">
        <v>2255518328360</v>
      </c>
      <c r="O4" s="23" t="s">
        <v>2828</v>
      </c>
      <c r="P4" s="23">
        <v>22</v>
      </c>
      <c r="Q4" s="23">
        <v>10</v>
      </c>
      <c r="R4" s="23">
        <v>0</v>
      </c>
      <c r="S4" s="23" t="s">
        <v>2496</v>
      </c>
    </row>
    <row r="5" spans="1:21">
      <c r="A5" s="16" t="s">
        <v>5314</v>
      </c>
      <c r="B5" s="22">
        <v>1458013130396</v>
      </c>
      <c r="C5" s="22">
        <v>4992496139905</v>
      </c>
      <c r="D5" s="23" t="s">
        <v>2713</v>
      </c>
      <c r="E5" s="23">
        <v>4923</v>
      </c>
      <c r="F5" s="23">
        <v>40</v>
      </c>
      <c r="G5" s="23">
        <v>0</v>
      </c>
      <c r="H5" s="23" t="s">
        <v>2496</v>
      </c>
      <c r="I5" s="23" t="s">
        <v>2495</v>
      </c>
      <c r="J5" s="23" t="s">
        <v>2623</v>
      </c>
      <c r="L5" s="16" t="s">
        <v>5319</v>
      </c>
      <c r="M5" s="22">
        <v>1956515169864</v>
      </c>
      <c r="O5" s="23" t="s">
        <v>2829</v>
      </c>
      <c r="P5" s="23">
        <v>22</v>
      </c>
      <c r="Q5" s="23">
        <v>4</v>
      </c>
      <c r="R5" s="23">
        <v>0</v>
      </c>
      <c r="S5" s="23" t="s">
        <v>2496</v>
      </c>
    </row>
    <row r="6" spans="1:21">
      <c r="A6" s="16" t="s">
        <v>5314</v>
      </c>
      <c r="B6" s="22">
        <v>1458013130457</v>
      </c>
      <c r="C6" s="22">
        <v>4992496151938</v>
      </c>
      <c r="D6" s="23" t="s">
        <v>2712</v>
      </c>
      <c r="E6" s="23">
        <v>423</v>
      </c>
      <c r="F6" s="23">
        <v>4</v>
      </c>
      <c r="G6" s="23">
        <v>0</v>
      </c>
      <c r="H6" s="23" t="s">
        <v>2496</v>
      </c>
      <c r="I6" s="23" t="s">
        <v>2495</v>
      </c>
      <c r="J6" s="23" t="s">
        <v>2621</v>
      </c>
      <c r="L6" s="16" t="s">
        <v>5319</v>
      </c>
      <c r="M6" s="22">
        <v>2056016169864</v>
      </c>
      <c r="O6" s="23" t="s">
        <v>2830</v>
      </c>
      <c r="P6" s="23">
        <v>22</v>
      </c>
      <c r="Q6" s="23">
        <v>8</v>
      </c>
      <c r="R6" s="23">
        <v>0</v>
      </c>
      <c r="S6" s="23" t="s">
        <v>2496</v>
      </c>
    </row>
    <row r="7" spans="1:21">
      <c r="A7" s="16" t="s">
        <v>5314</v>
      </c>
      <c r="B7" s="22">
        <v>1458013130075</v>
      </c>
      <c r="C7" s="22">
        <v>4992496142264</v>
      </c>
      <c r="D7" s="23" t="s">
        <v>2711</v>
      </c>
      <c r="E7" s="23">
        <v>4123</v>
      </c>
      <c r="F7" s="23">
        <v>12</v>
      </c>
      <c r="G7" s="23">
        <v>0</v>
      </c>
      <c r="H7" s="23" t="s">
        <v>2496</v>
      </c>
      <c r="I7" s="23" t="s">
        <v>2495</v>
      </c>
      <c r="J7" s="23" t="s">
        <v>2621</v>
      </c>
      <c r="L7" s="16" t="s">
        <v>5319</v>
      </c>
      <c r="M7" s="22">
        <v>2156016169861</v>
      </c>
      <c r="O7" s="23" t="s">
        <v>2831</v>
      </c>
      <c r="P7" s="23">
        <v>22</v>
      </c>
      <c r="Q7" s="23">
        <v>3</v>
      </c>
      <c r="R7" s="23">
        <v>0</v>
      </c>
      <c r="S7" s="23" t="s">
        <v>2496</v>
      </c>
    </row>
    <row r="8" spans="1:21">
      <c r="A8" s="16" t="s">
        <v>5314</v>
      </c>
      <c r="B8" s="22">
        <v>1458013130075</v>
      </c>
      <c r="C8" s="22">
        <v>4992496142264</v>
      </c>
      <c r="D8" s="23" t="s">
        <v>2711</v>
      </c>
      <c r="E8" s="23">
        <v>4123</v>
      </c>
      <c r="F8" s="23">
        <v>20</v>
      </c>
      <c r="G8" s="23">
        <v>0</v>
      </c>
      <c r="H8" s="23" t="s">
        <v>2496</v>
      </c>
      <c r="I8" s="23" t="s">
        <v>2495</v>
      </c>
      <c r="J8" s="23" t="s">
        <v>2623</v>
      </c>
      <c r="L8" s="16" t="s">
        <v>5319</v>
      </c>
      <c r="M8" s="22">
        <v>2155517169868</v>
      </c>
      <c r="O8" s="23" t="s">
        <v>2832</v>
      </c>
      <c r="P8" s="23">
        <v>22</v>
      </c>
      <c r="Q8" s="23">
        <v>2</v>
      </c>
      <c r="R8" s="23">
        <v>0</v>
      </c>
      <c r="S8" s="23" t="s">
        <v>2496</v>
      </c>
    </row>
    <row r="9" spans="1:21">
      <c r="A9" s="16" t="s">
        <v>5314</v>
      </c>
      <c r="B9" s="22">
        <v>1555514130075</v>
      </c>
      <c r="C9" s="22">
        <v>4992496142387</v>
      </c>
      <c r="D9" s="23" t="s">
        <v>2794</v>
      </c>
      <c r="E9" s="23">
        <v>4522</v>
      </c>
      <c r="F9" s="23">
        <v>11</v>
      </c>
      <c r="G9" s="23">
        <v>0</v>
      </c>
      <c r="H9" s="23" t="s">
        <v>2496</v>
      </c>
      <c r="I9" s="23" t="s">
        <v>2495</v>
      </c>
      <c r="J9" s="23" t="s">
        <v>2623</v>
      </c>
      <c r="L9" s="16" t="s">
        <v>5319</v>
      </c>
      <c r="M9" s="22">
        <v>2254018169824</v>
      </c>
      <c r="O9" s="23" t="s">
        <v>2833</v>
      </c>
      <c r="P9" s="23">
        <v>22</v>
      </c>
      <c r="Q9" s="23">
        <v>4</v>
      </c>
      <c r="R9" s="23">
        <v>0</v>
      </c>
      <c r="S9" s="23" t="s">
        <v>2496</v>
      </c>
    </row>
    <row r="10" spans="1:21">
      <c r="A10" s="16" t="s">
        <v>5314</v>
      </c>
      <c r="B10" s="22">
        <v>1556513130073</v>
      </c>
      <c r="C10" s="22">
        <v>4992496142301</v>
      </c>
      <c r="D10" s="23" t="s">
        <v>7498</v>
      </c>
      <c r="E10" s="23">
        <v>4223</v>
      </c>
      <c r="F10" s="23">
        <v>4</v>
      </c>
      <c r="G10" s="23">
        <v>0</v>
      </c>
      <c r="H10" s="23" t="s">
        <v>2496</v>
      </c>
      <c r="I10" s="23" t="s">
        <v>2495</v>
      </c>
      <c r="J10" s="23" t="s">
        <v>2621</v>
      </c>
      <c r="L10" s="16" t="s">
        <v>5319</v>
      </c>
      <c r="M10" s="22">
        <v>2056016129974</v>
      </c>
      <c r="O10" s="23" t="s">
        <v>10852</v>
      </c>
      <c r="P10" s="23">
        <v>22</v>
      </c>
      <c r="Q10" s="23">
        <v>4</v>
      </c>
      <c r="R10" s="23">
        <v>0</v>
      </c>
      <c r="S10" s="23" t="s">
        <v>2496</v>
      </c>
    </row>
    <row r="11" spans="1:21">
      <c r="A11" s="16" t="s">
        <v>5314</v>
      </c>
      <c r="B11" s="22">
        <v>1556513130394</v>
      </c>
      <c r="C11" s="22">
        <v>4992496139981</v>
      </c>
      <c r="D11" s="23" t="s">
        <v>2709</v>
      </c>
      <c r="E11" s="23">
        <v>4723</v>
      </c>
      <c r="F11" s="23">
        <v>16</v>
      </c>
      <c r="G11" s="23">
        <v>0</v>
      </c>
      <c r="H11" s="23" t="s">
        <v>2496</v>
      </c>
      <c r="I11" s="23" t="s">
        <v>2495</v>
      </c>
      <c r="J11" s="23" t="s">
        <v>2621</v>
      </c>
      <c r="L11" s="16" t="s">
        <v>5319</v>
      </c>
      <c r="M11" s="22">
        <v>2156016129971</v>
      </c>
      <c r="O11" s="23" t="s">
        <v>10736</v>
      </c>
      <c r="P11" s="23">
        <v>22</v>
      </c>
      <c r="Q11" s="23">
        <v>4</v>
      </c>
      <c r="R11" s="23">
        <v>0</v>
      </c>
      <c r="S11" s="23" t="s">
        <v>2496</v>
      </c>
    </row>
    <row r="12" spans="1:21">
      <c r="A12" s="16" t="s">
        <v>5314</v>
      </c>
      <c r="B12" s="22">
        <v>1556513130394</v>
      </c>
      <c r="C12" s="22">
        <v>4992496139981</v>
      </c>
      <c r="D12" s="23" t="s">
        <v>2709</v>
      </c>
      <c r="E12" s="23">
        <v>4723</v>
      </c>
      <c r="F12" s="23">
        <v>12</v>
      </c>
      <c r="G12" s="23">
        <v>0</v>
      </c>
      <c r="H12" s="23" t="s">
        <v>2496</v>
      </c>
      <c r="I12" s="23" t="s">
        <v>2495</v>
      </c>
      <c r="J12" s="23" t="s">
        <v>2623</v>
      </c>
      <c r="L12" s="16" t="s">
        <v>5319</v>
      </c>
      <c r="M12" s="22">
        <v>2155517129978</v>
      </c>
      <c r="O12" s="23" t="s">
        <v>10853</v>
      </c>
      <c r="P12" s="23">
        <v>22</v>
      </c>
      <c r="Q12" s="23">
        <v>4</v>
      </c>
      <c r="R12" s="23">
        <v>0</v>
      </c>
      <c r="S12" s="23" t="s">
        <v>2496</v>
      </c>
    </row>
    <row r="13" spans="1:21">
      <c r="A13" s="16" t="s">
        <v>5314</v>
      </c>
      <c r="B13" s="22">
        <v>1556513130394</v>
      </c>
      <c r="C13" s="22">
        <v>4992496139981</v>
      </c>
      <c r="D13" s="23" t="s">
        <v>2709</v>
      </c>
      <c r="E13" s="23">
        <v>4223</v>
      </c>
      <c r="F13" s="23">
        <v>8</v>
      </c>
      <c r="G13" s="23">
        <v>0</v>
      </c>
      <c r="H13" s="23" t="s">
        <v>2496</v>
      </c>
      <c r="I13" s="23" t="s">
        <v>2495</v>
      </c>
      <c r="J13" s="23" t="s">
        <v>2621</v>
      </c>
      <c r="L13" s="16" t="s">
        <v>5319</v>
      </c>
      <c r="M13" s="22">
        <v>2256517129972</v>
      </c>
      <c r="O13" s="23" t="s">
        <v>6181</v>
      </c>
      <c r="P13" s="23">
        <v>22</v>
      </c>
      <c r="Q13" s="23">
        <v>8</v>
      </c>
      <c r="R13" s="23">
        <v>0</v>
      </c>
      <c r="S13" s="23" t="s">
        <v>2496</v>
      </c>
    </row>
    <row r="14" spans="1:21">
      <c r="A14" s="16" t="s">
        <v>5314</v>
      </c>
      <c r="B14" s="22">
        <v>1556514130072</v>
      </c>
      <c r="C14" s="22">
        <v>4992496142349</v>
      </c>
      <c r="D14" s="23" t="s">
        <v>2708</v>
      </c>
      <c r="E14" s="23">
        <v>4623</v>
      </c>
      <c r="F14" s="23">
        <v>8</v>
      </c>
      <c r="G14" s="23">
        <v>0</v>
      </c>
      <c r="H14" s="23" t="s">
        <v>2496</v>
      </c>
      <c r="I14" s="23" t="s">
        <v>2495</v>
      </c>
      <c r="J14" s="23" t="s">
        <v>2623</v>
      </c>
      <c r="L14" s="16" t="s">
        <v>5319</v>
      </c>
      <c r="M14" s="22">
        <v>2656517328366</v>
      </c>
      <c r="O14" s="23" t="s">
        <v>10854</v>
      </c>
      <c r="P14" s="23">
        <v>22</v>
      </c>
      <c r="Q14" s="23">
        <v>4</v>
      </c>
      <c r="R14" s="23">
        <v>0</v>
      </c>
      <c r="S14" s="23" t="s">
        <v>2496</v>
      </c>
    </row>
    <row r="15" spans="1:21">
      <c r="A15" s="16" t="s">
        <v>5314</v>
      </c>
      <c r="B15" s="22">
        <v>1556514130454</v>
      </c>
      <c r="C15" s="22">
        <v>4992496151952</v>
      </c>
      <c r="D15" s="23" t="s">
        <v>2707</v>
      </c>
      <c r="E15" s="23">
        <v>3823</v>
      </c>
      <c r="F15" s="23">
        <v>11</v>
      </c>
      <c r="G15" s="23">
        <v>0</v>
      </c>
      <c r="H15" s="23" t="s">
        <v>2496</v>
      </c>
      <c r="I15" s="23" t="s">
        <v>2495</v>
      </c>
      <c r="J15" s="23" t="s">
        <v>2498</v>
      </c>
      <c r="L15" s="16" t="s">
        <v>5319</v>
      </c>
      <c r="M15" s="22">
        <v>1556514206555</v>
      </c>
      <c r="O15" s="23" t="s">
        <v>2834</v>
      </c>
      <c r="P15" s="23">
        <v>23</v>
      </c>
      <c r="Q15" s="23">
        <v>8</v>
      </c>
      <c r="R15" s="23">
        <v>0</v>
      </c>
      <c r="S15" s="23" t="s">
        <v>2496</v>
      </c>
    </row>
    <row r="16" spans="1:21">
      <c r="A16" s="16" t="s">
        <v>5314</v>
      </c>
      <c r="B16" s="22">
        <v>1556514130454</v>
      </c>
      <c r="C16" s="22">
        <v>4992496151952</v>
      </c>
      <c r="D16" s="23" t="s">
        <v>2707</v>
      </c>
      <c r="E16" s="23">
        <v>3923</v>
      </c>
      <c r="F16" s="23">
        <v>40</v>
      </c>
      <c r="G16" s="23">
        <v>0</v>
      </c>
      <c r="H16" s="23" t="s">
        <v>2496</v>
      </c>
      <c r="I16" s="23" t="s">
        <v>2495</v>
      </c>
      <c r="J16" s="23" t="s">
        <v>2498</v>
      </c>
      <c r="L16" s="16" t="s">
        <v>5319</v>
      </c>
      <c r="M16" s="22">
        <v>1956515206644</v>
      </c>
      <c r="O16" s="23" t="s">
        <v>2835</v>
      </c>
      <c r="P16" s="23">
        <v>23</v>
      </c>
      <c r="Q16" s="23">
        <v>44</v>
      </c>
      <c r="R16" s="23">
        <v>0</v>
      </c>
      <c r="S16" s="23" t="s">
        <v>2496</v>
      </c>
    </row>
    <row r="17" spans="1:19">
      <c r="A17" s="16" t="s">
        <v>5314</v>
      </c>
      <c r="B17" s="22">
        <v>1556514130454</v>
      </c>
      <c r="C17" s="22">
        <v>4992496151952</v>
      </c>
      <c r="D17" s="23" t="s">
        <v>2707</v>
      </c>
      <c r="E17" s="23">
        <v>3923</v>
      </c>
      <c r="F17" s="23">
        <v>40</v>
      </c>
      <c r="G17" s="23">
        <v>0</v>
      </c>
      <c r="H17" s="23" t="s">
        <v>2496</v>
      </c>
      <c r="I17" s="23" t="s">
        <v>2495</v>
      </c>
      <c r="J17" s="23" t="s">
        <v>2498</v>
      </c>
      <c r="L17" s="16" t="s">
        <v>5319</v>
      </c>
      <c r="M17" s="22">
        <v>2056016206644</v>
      </c>
      <c r="O17" s="23" t="s">
        <v>2836</v>
      </c>
      <c r="P17" s="23">
        <v>23</v>
      </c>
      <c r="Q17" s="23">
        <v>3</v>
      </c>
      <c r="R17" s="23">
        <v>0</v>
      </c>
      <c r="S17" s="23" t="s">
        <v>2496</v>
      </c>
    </row>
    <row r="18" spans="1:19">
      <c r="A18" s="16" t="s">
        <v>5314</v>
      </c>
      <c r="B18" s="22">
        <v>1557013130075</v>
      </c>
      <c r="C18" s="22">
        <v>4992496142295</v>
      </c>
      <c r="D18" s="23" t="s">
        <v>8536</v>
      </c>
      <c r="E18" s="23">
        <v>4423</v>
      </c>
      <c r="F18" s="23">
        <v>20</v>
      </c>
      <c r="G18" s="23">
        <v>0</v>
      </c>
      <c r="H18" s="23" t="s">
        <v>2496</v>
      </c>
      <c r="I18" s="23" t="s">
        <v>2495</v>
      </c>
      <c r="J18" s="23" t="s">
        <v>2623</v>
      </c>
      <c r="L18" s="16" t="s">
        <v>5319</v>
      </c>
      <c r="M18" s="22">
        <v>2256517206642</v>
      </c>
      <c r="O18" s="23" t="s">
        <v>2837</v>
      </c>
      <c r="P18" s="23">
        <v>23</v>
      </c>
      <c r="Q18" s="23">
        <v>8</v>
      </c>
      <c r="R18" s="23">
        <v>0</v>
      </c>
      <c r="S18" s="23" t="s">
        <v>2496</v>
      </c>
    </row>
    <row r="19" spans="1:19">
      <c r="A19" s="16" t="s">
        <v>5314</v>
      </c>
      <c r="B19" s="22">
        <v>1557013130075</v>
      </c>
      <c r="C19" s="22">
        <v>4992496142295</v>
      </c>
      <c r="D19" s="23" t="s">
        <v>8536</v>
      </c>
      <c r="E19" s="23">
        <v>4423</v>
      </c>
      <c r="F19" s="23">
        <v>8</v>
      </c>
      <c r="G19" s="23">
        <v>0</v>
      </c>
      <c r="H19" s="23" t="s">
        <v>2496</v>
      </c>
      <c r="I19" s="23" t="s">
        <v>2495</v>
      </c>
      <c r="J19" s="23" t="s">
        <v>2621</v>
      </c>
      <c r="L19" s="16" t="s">
        <v>5319</v>
      </c>
      <c r="M19" s="22">
        <v>1656514206644</v>
      </c>
      <c r="O19" s="23" t="s">
        <v>2838</v>
      </c>
      <c r="P19" s="23">
        <v>23</v>
      </c>
      <c r="Q19" s="23">
        <v>19</v>
      </c>
      <c r="R19" s="23">
        <v>0</v>
      </c>
      <c r="S19" s="23" t="s">
        <v>2496</v>
      </c>
    </row>
    <row r="20" spans="1:19">
      <c r="A20" s="16" t="s">
        <v>5314</v>
      </c>
      <c r="B20" s="22">
        <v>1558013130393</v>
      </c>
      <c r="C20" s="22">
        <v>4992496139912</v>
      </c>
      <c r="D20" s="23" t="s">
        <v>2706</v>
      </c>
      <c r="E20" s="23">
        <v>3923</v>
      </c>
      <c r="F20" s="23">
        <v>20</v>
      </c>
      <c r="G20" s="23">
        <v>0</v>
      </c>
      <c r="H20" s="23" t="s">
        <v>2496</v>
      </c>
      <c r="I20" s="23" t="s">
        <v>2495</v>
      </c>
      <c r="J20" s="23" t="s">
        <v>2623</v>
      </c>
      <c r="L20" s="16" t="s">
        <v>5319</v>
      </c>
      <c r="M20" s="22">
        <v>2256018119588</v>
      </c>
      <c r="O20" s="23" t="s">
        <v>2839</v>
      </c>
      <c r="P20" s="23">
        <v>23</v>
      </c>
      <c r="Q20" s="23">
        <v>1</v>
      </c>
      <c r="R20" s="23">
        <v>0</v>
      </c>
      <c r="S20" s="23" t="s">
        <v>2496</v>
      </c>
    </row>
    <row r="21" spans="1:19">
      <c r="A21" s="16" t="s">
        <v>5314</v>
      </c>
      <c r="B21" s="22">
        <v>1558013130393</v>
      </c>
      <c r="C21" s="22">
        <v>4992496139912</v>
      </c>
      <c r="D21" s="23" t="s">
        <v>2706</v>
      </c>
      <c r="E21" s="23">
        <v>2623</v>
      </c>
      <c r="F21" s="23">
        <v>9</v>
      </c>
      <c r="G21" s="23">
        <v>0</v>
      </c>
      <c r="H21" s="23" t="s">
        <v>2496</v>
      </c>
      <c r="I21" s="23" t="s">
        <v>2495</v>
      </c>
      <c r="J21" s="23" t="s">
        <v>2621</v>
      </c>
      <c r="L21" s="16" t="s">
        <v>5319</v>
      </c>
      <c r="M21" s="22">
        <v>2355518119583</v>
      </c>
      <c r="O21" s="23" t="s">
        <v>2840</v>
      </c>
      <c r="P21" s="23">
        <v>23</v>
      </c>
      <c r="Q21" s="23">
        <v>4</v>
      </c>
      <c r="R21" s="23">
        <v>0</v>
      </c>
      <c r="S21" s="23" t="s">
        <v>2496</v>
      </c>
    </row>
    <row r="22" spans="1:19">
      <c r="A22" s="16" t="s">
        <v>5314</v>
      </c>
      <c r="B22" s="22">
        <v>1558013130393</v>
      </c>
      <c r="C22" s="22">
        <v>4992496139912</v>
      </c>
      <c r="D22" s="23" t="s">
        <v>2706</v>
      </c>
      <c r="E22" s="23">
        <v>2623</v>
      </c>
      <c r="F22" s="23">
        <v>20</v>
      </c>
      <c r="G22" s="23">
        <v>0</v>
      </c>
      <c r="H22" s="23" t="s">
        <v>2496</v>
      </c>
      <c r="I22" s="23" t="s">
        <v>2495</v>
      </c>
      <c r="J22" s="23" t="s">
        <v>2623</v>
      </c>
      <c r="L22" s="16" t="s">
        <v>5319</v>
      </c>
      <c r="M22" s="22">
        <v>2355520119588</v>
      </c>
      <c r="O22" s="23" t="s">
        <v>2841</v>
      </c>
      <c r="P22" s="23">
        <v>23</v>
      </c>
      <c r="Q22" s="23">
        <v>1</v>
      </c>
      <c r="R22" s="23">
        <v>0</v>
      </c>
      <c r="S22" s="23" t="s">
        <v>2496</v>
      </c>
    </row>
    <row r="23" spans="1:19">
      <c r="A23" s="16" t="s">
        <v>5314</v>
      </c>
      <c r="B23" s="22">
        <v>1558013130393</v>
      </c>
      <c r="C23" s="22">
        <v>4992496139912</v>
      </c>
      <c r="D23" s="23" t="s">
        <v>2706</v>
      </c>
      <c r="E23" s="23">
        <v>4023</v>
      </c>
      <c r="F23" s="23">
        <v>9</v>
      </c>
      <c r="G23" s="23">
        <v>0</v>
      </c>
      <c r="H23" s="23" t="s">
        <v>2496</v>
      </c>
      <c r="I23" s="23" t="s">
        <v>2495</v>
      </c>
      <c r="J23" s="23" t="s">
        <v>2623</v>
      </c>
      <c r="L23" s="16" t="s">
        <v>5319</v>
      </c>
      <c r="M23" s="22">
        <v>1856015208974</v>
      </c>
      <c r="O23" s="23" t="s">
        <v>2842</v>
      </c>
      <c r="P23" s="23">
        <v>19</v>
      </c>
      <c r="Q23" s="23">
        <v>1</v>
      </c>
      <c r="R23" s="23">
        <v>0</v>
      </c>
      <c r="S23" s="23" t="s">
        <v>2496</v>
      </c>
    </row>
    <row r="24" spans="1:19">
      <c r="A24" s="16" t="s">
        <v>5314</v>
      </c>
      <c r="B24" s="22">
        <v>1558013130072</v>
      </c>
      <c r="C24" s="22">
        <v>4992496142271</v>
      </c>
      <c r="D24" s="23" t="s">
        <v>10713</v>
      </c>
      <c r="E24" s="23">
        <v>4623</v>
      </c>
      <c r="F24" s="23">
        <v>16</v>
      </c>
      <c r="G24" s="23">
        <v>0</v>
      </c>
      <c r="H24" s="23" t="s">
        <v>2496</v>
      </c>
      <c r="I24" s="23" t="s">
        <v>2495</v>
      </c>
      <c r="J24" s="23" t="s">
        <v>2623</v>
      </c>
      <c r="L24" s="16" t="s">
        <v>5319</v>
      </c>
      <c r="M24" s="22">
        <v>2256517206611</v>
      </c>
      <c r="O24" s="23" t="s">
        <v>2843</v>
      </c>
      <c r="P24" s="23">
        <v>21</v>
      </c>
      <c r="Q24" s="23">
        <v>1</v>
      </c>
      <c r="R24" s="23">
        <v>0</v>
      </c>
      <c r="S24" s="23" t="s">
        <v>2496</v>
      </c>
    </row>
    <row r="25" spans="1:19">
      <c r="A25" s="16" t="s">
        <v>5314</v>
      </c>
      <c r="B25" s="22">
        <v>1654516132077</v>
      </c>
      <c r="C25" s="22">
        <v>4992496096772</v>
      </c>
      <c r="D25" s="23" t="s">
        <v>2705</v>
      </c>
      <c r="E25" s="23">
        <v>4823</v>
      </c>
      <c r="F25" s="23">
        <v>40</v>
      </c>
      <c r="G25" s="23">
        <v>0</v>
      </c>
      <c r="H25" s="23" t="s">
        <v>2496</v>
      </c>
      <c r="I25" s="23" t="s">
        <v>2495</v>
      </c>
      <c r="J25" s="23" t="s">
        <v>2623</v>
      </c>
      <c r="L25" s="16" t="s">
        <v>5319</v>
      </c>
      <c r="M25" s="22">
        <v>2454019207970</v>
      </c>
      <c r="O25" s="23" t="s">
        <v>2844</v>
      </c>
      <c r="P25" s="23">
        <v>19</v>
      </c>
      <c r="Q25" s="23">
        <v>1</v>
      </c>
      <c r="R25" s="23">
        <v>0</v>
      </c>
      <c r="S25" s="23" t="s">
        <v>2496</v>
      </c>
    </row>
    <row r="26" spans="1:19">
      <c r="A26" s="16" t="s">
        <v>5314</v>
      </c>
      <c r="B26" s="22">
        <v>1654516132077</v>
      </c>
      <c r="C26" s="22">
        <v>4992496096772</v>
      </c>
      <c r="D26" s="23" t="s">
        <v>2705</v>
      </c>
      <c r="E26" s="23">
        <v>4323</v>
      </c>
      <c r="F26" s="23">
        <v>1</v>
      </c>
      <c r="G26" s="23">
        <v>0</v>
      </c>
      <c r="H26" s="23" t="s">
        <v>2496</v>
      </c>
      <c r="I26" s="23" t="s">
        <v>2495</v>
      </c>
      <c r="J26" s="23" t="s">
        <v>2621</v>
      </c>
      <c r="L26" s="16" t="s">
        <v>5319</v>
      </c>
      <c r="M26" s="22">
        <v>1656515206568</v>
      </c>
      <c r="O26" s="23" t="s">
        <v>2845</v>
      </c>
      <c r="P26" s="23">
        <v>22</v>
      </c>
      <c r="Q26" s="23">
        <v>1</v>
      </c>
      <c r="R26" s="23">
        <v>0</v>
      </c>
      <c r="S26" s="23" t="s">
        <v>2496</v>
      </c>
    </row>
    <row r="27" spans="1:19">
      <c r="A27" s="16" t="s">
        <v>5314</v>
      </c>
      <c r="B27" s="22">
        <v>1655015130076</v>
      </c>
      <c r="C27" s="22">
        <v>4992496142509</v>
      </c>
      <c r="D27" s="23" t="s">
        <v>2704</v>
      </c>
      <c r="E27" s="23">
        <v>4523</v>
      </c>
      <c r="F27" s="23">
        <v>4</v>
      </c>
      <c r="G27" s="23">
        <v>0</v>
      </c>
      <c r="H27" s="23" t="s">
        <v>2496</v>
      </c>
      <c r="I27" s="23" t="s">
        <v>2495</v>
      </c>
      <c r="J27" s="23" t="s">
        <v>2623</v>
      </c>
      <c r="L27" s="16" t="s">
        <v>5319</v>
      </c>
      <c r="M27" s="22">
        <v>1855516209596</v>
      </c>
      <c r="O27" s="23" t="s">
        <v>2846</v>
      </c>
      <c r="P27" s="23">
        <v>22</v>
      </c>
      <c r="Q27" s="23">
        <v>1</v>
      </c>
      <c r="R27" s="23">
        <v>0</v>
      </c>
      <c r="S27" s="23" t="s">
        <v>2496</v>
      </c>
    </row>
    <row r="28" spans="1:19">
      <c r="A28" s="16" t="s">
        <v>5314</v>
      </c>
      <c r="B28" s="22">
        <v>1655015130076</v>
      </c>
      <c r="C28" s="22">
        <v>4992496142509</v>
      </c>
      <c r="D28" s="23" t="s">
        <v>2704</v>
      </c>
      <c r="E28" s="23">
        <v>4523</v>
      </c>
      <c r="F28" s="23">
        <v>4</v>
      </c>
      <c r="G28" s="23">
        <v>0</v>
      </c>
      <c r="H28" s="23" t="s">
        <v>2496</v>
      </c>
      <c r="I28" s="23" t="s">
        <v>2495</v>
      </c>
      <c r="J28" s="23" t="s">
        <v>2621</v>
      </c>
      <c r="L28" s="16" t="s">
        <v>5319</v>
      </c>
      <c r="M28" s="22">
        <v>2055516206611</v>
      </c>
      <c r="O28" s="23" t="s">
        <v>2847</v>
      </c>
      <c r="P28" s="23">
        <v>22</v>
      </c>
      <c r="Q28" s="23">
        <v>2</v>
      </c>
      <c r="R28" s="23">
        <v>0</v>
      </c>
      <c r="S28" s="23" t="s">
        <v>2496</v>
      </c>
    </row>
    <row r="29" spans="1:19">
      <c r="A29" s="16" t="s">
        <v>5314</v>
      </c>
      <c r="B29" s="22">
        <v>1655015130076</v>
      </c>
      <c r="C29" s="22">
        <v>4992496142509</v>
      </c>
      <c r="D29" s="23" t="s">
        <v>2704</v>
      </c>
      <c r="E29" s="23">
        <v>4523</v>
      </c>
      <c r="F29" s="23">
        <v>4</v>
      </c>
      <c r="G29" s="23">
        <v>0</v>
      </c>
      <c r="H29" s="23" t="s">
        <v>2496</v>
      </c>
      <c r="I29" s="23" t="s">
        <v>2495</v>
      </c>
      <c r="J29" s="23" t="s">
        <v>2623</v>
      </c>
      <c r="L29" s="16" t="s">
        <v>5319</v>
      </c>
      <c r="M29" s="22">
        <v>2254518206616</v>
      </c>
      <c r="O29" s="23" t="s">
        <v>2848</v>
      </c>
      <c r="P29" s="23">
        <v>21</v>
      </c>
      <c r="Q29" s="23">
        <v>3</v>
      </c>
      <c r="R29" s="23">
        <v>0</v>
      </c>
      <c r="S29" s="23" t="s">
        <v>2496</v>
      </c>
    </row>
    <row r="30" spans="1:19">
      <c r="A30" s="16" t="s">
        <v>5314</v>
      </c>
      <c r="B30" s="22">
        <v>1655015130076</v>
      </c>
      <c r="C30" s="22">
        <v>4992496142509</v>
      </c>
      <c r="D30" s="23" t="s">
        <v>2704</v>
      </c>
      <c r="E30" s="23">
        <v>4523</v>
      </c>
      <c r="F30" s="23">
        <v>8</v>
      </c>
      <c r="G30" s="23">
        <v>0</v>
      </c>
      <c r="H30" s="23" t="s">
        <v>2496</v>
      </c>
      <c r="I30" s="23" t="s">
        <v>2495</v>
      </c>
      <c r="J30" s="23" t="s">
        <v>2623</v>
      </c>
      <c r="L30" s="16" t="s">
        <v>5319</v>
      </c>
      <c r="M30" s="22">
        <v>2254518209686</v>
      </c>
      <c r="O30" s="23" t="s">
        <v>2849</v>
      </c>
      <c r="P30" s="23">
        <v>22</v>
      </c>
      <c r="Q30" s="23">
        <v>1</v>
      </c>
      <c r="R30" s="23">
        <v>0</v>
      </c>
      <c r="S30" s="23" t="s">
        <v>2496</v>
      </c>
    </row>
    <row r="31" spans="1:19">
      <c r="A31" s="16" t="s">
        <v>5314</v>
      </c>
      <c r="B31" s="22">
        <v>1655514130072</v>
      </c>
      <c r="C31" s="22">
        <v>4992496142394</v>
      </c>
      <c r="D31" s="23" t="s">
        <v>8887</v>
      </c>
      <c r="E31" s="23">
        <v>4323</v>
      </c>
      <c r="F31" s="23">
        <v>12</v>
      </c>
      <c r="G31" s="23">
        <v>0</v>
      </c>
      <c r="H31" s="23" t="s">
        <v>2496</v>
      </c>
      <c r="I31" s="23" t="s">
        <v>2495</v>
      </c>
      <c r="J31" s="23" t="s">
        <v>2623</v>
      </c>
      <c r="L31" s="16" t="s">
        <v>5319</v>
      </c>
      <c r="M31" s="22">
        <v>2255518206613</v>
      </c>
      <c r="O31" s="23" t="s">
        <v>2850</v>
      </c>
      <c r="P31" s="23">
        <v>21</v>
      </c>
      <c r="Q31" s="23">
        <v>2</v>
      </c>
      <c r="R31" s="23">
        <v>0</v>
      </c>
      <c r="S31" s="23" t="s">
        <v>2496</v>
      </c>
    </row>
    <row r="32" spans="1:19">
      <c r="A32" s="16" t="s">
        <v>5314</v>
      </c>
      <c r="B32" s="22">
        <v>1655514130072</v>
      </c>
      <c r="C32" s="22">
        <v>4992496142394</v>
      </c>
      <c r="D32" s="23" t="s">
        <v>8887</v>
      </c>
      <c r="E32" s="23">
        <v>4323</v>
      </c>
      <c r="F32" s="23">
        <v>20</v>
      </c>
      <c r="G32" s="23">
        <v>0</v>
      </c>
      <c r="H32" s="23" t="s">
        <v>2496</v>
      </c>
      <c r="I32" s="23" t="s">
        <v>2495</v>
      </c>
      <c r="J32" s="23" t="s">
        <v>2623</v>
      </c>
      <c r="L32" s="16" t="s">
        <v>5319</v>
      </c>
      <c r="M32" s="22">
        <v>2256018206615</v>
      </c>
      <c r="O32" s="23" t="s">
        <v>2851</v>
      </c>
      <c r="P32" s="23">
        <v>21</v>
      </c>
      <c r="Q32" s="23">
        <v>2</v>
      </c>
      <c r="R32" s="23">
        <v>0</v>
      </c>
      <c r="S32" s="23" t="s">
        <v>2496</v>
      </c>
    </row>
    <row r="33" spans="1:19">
      <c r="A33" s="16" t="s">
        <v>5314</v>
      </c>
      <c r="B33" s="22" t="s">
        <v>2810</v>
      </c>
      <c r="C33" s="22">
        <v>4992496140178</v>
      </c>
      <c r="D33" s="23" t="s">
        <v>2703</v>
      </c>
      <c r="E33" s="23">
        <v>5020</v>
      </c>
      <c r="F33" s="23">
        <v>1</v>
      </c>
      <c r="G33" s="23">
        <v>0</v>
      </c>
      <c r="H33" s="23" t="s">
        <v>2496</v>
      </c>
      <c r="I33" s="23" t="s">
        <v>2495</v>
      </c>
      <c r="J33" s="23" t="s">
        <v>2621</v>
      </c>
      <c r="L33" s="16" t="s">
        <v>5319</v>
      </c>
      <c r="M33" s="22">
        <v>2454518208065</v>
      </c>
      <c r="O33" s="23" t="s">
        <v>2852</v>
      </c>
      <c r="P33" s="23">
        <v>23</v>
      </c>
      <c r="Q33" s="23">
        <v>49</v>
      </c>
      <c r="R33" s="23">
        <v>0</v>
      </c>
      <c r="S33" s="23" t="s">
        <v>2496</v>
      </c>
    </row>
    <row r="34" spans="1:19">
      <c r="A34" s="16" t="s">
        <v>5314</v>
      </c>
      <c r="B34" s="22">
        <v>1655514130454</v>
      </c>
      <c r="C34" s="22">
        <v>4992496151945</v>
      </c>
      <c r="D34" s="23" t="s">
        <v>2793</v>
      </c>
      <c r="E34" s="23">
        <v>2322</v>
      </c>
      <c r="F34" s="23">
        <v>1</v>
      </c>
      <c r="G34" s="23">
        <v>0</v>
      </c>
      <c r="H34" s="23" t="s">
        <v>2496</v>
      </c>
      <c r="I34" s="23" t="s">
        <v>2495</v>
      </c>
      <c r="J34" s="23" t="s">
        <v>2520</v>
      </c>
      <c r="L34" s="16" t="s">
        <v>5319</v>
      </c>
      <c r="M34" s="22">
        <v>2653518208062</v>
      </c>
      <c r="O34" s="23" t="s">
        <v>2853</v>
      </c>
      <c r="P34" s="23">
        <v>23</v>
      </c>
      <c r="Q34" s="23">
        <v>1</v>
      </c>
      <c r="R34" s="23">
        <v>0</v>
      </c>
      <c r="S34" s="23" t="s">
        <v>2496</v>
      </c>
    </row>
    <row r="35" spans="1:19">
      <c r="A35" s="16" t="s">
        <v>5314</v>
      </c>
      <c r="B35" s="22">
        <v>1655514139020</v>
      </c>
      <c r="C35" s="22">
        <v>4992496086940</v>
      </c>
      <c r="D35" s="23" t="s">
        <v>2702</v>
      </c>
      <c r="E35" s="23">
        <v>2023</v>
      </c>
      <c r="F35" s="23">
        <v>16</v>
      </c>
      <c r="G35" s="23">
        <v>0</v>
      </c>
      <c r="H35" s="23" t="s">
        <v>2496</v>
      </c>
      <c r="I35" s="23" t="s">
        <v>2495</v>
      </c>
      <c r="J35" s="23" t="s">
        <v>2621</v>
      </c>
      <c r="L35" s="16" t="s">
        <v>5319</v>
      </c>
      <c r="M35" s="22">
        <v>2256517206635</v>
      </c>
      <c r="O35" s="23" t="s">
        <v>2854</v>
      </c>
      <c r="P35" s="23">
        <v>22</v>
      </c>
      <c r="Q35" s="23">
        <v>3</v>
      </c>
      <c r="R35" s="23">
        <v>0</v>
      </c>
      <c r="S35" s="23" t="s">
        <v>2496</v>
      </c>
    </row>
    <row r="36" spans="1:19">
      <c r="A36" s="16" t="s">
        <v>5314</v>
      </c>
      <c r="B36" s="22">
        <v>1655514139020</v>
      </c>
      <c r="C36" s="22">
        <v>4992496086940</v>
      </c>
      <c r="D36" s="23" t="s">
        <v>2702</v>
      </c>
      <c r="E36" s="23">
        <v>2023</v>
      </c>
      <c r="F36" s="23">
        <v>40</v>
      </c>
      <c r="G36" s="23">
        <v>0</v>
      </c>
      <c r="H36" s="23" t="s">
        <v>2496</v>
      </c>
      <c r="I36" s="23" t="s">
        <v>2495</v>
      </c>
      <c r="J36" s="23" t="s">
        <v>2623</v>
      </c>
      <c r="L36" s="16" t="s">
        <v>5319</v>
      </c>
      <c r="M36" s="22">
        <v>2256017206630</v>
      </c>
      <c r="O36" s="23" t="s">
        <v>10855</v>
      </c>
      <c r="P36" s="23">
        <v>22</v>
      </c>
      <c r="Q36" s="23">
        <v>4</v>
      </c>
      <c r="R36" s="23">
        <v>0</v>
      </c>
      <c r="S36" s="23" t="s">
        <v>2496</v>
      </c>
    </row>
    <row r="37" spans="1:19">
      <c r="A37" s="16" t="s">
        <v>5314</v>
      </c>
      <c r="B37" s="22">
        <v>1655515130071</v>
      </c>
      <c r="C37" s="22">
        <v>4992496142486</v>
      </c>
      <c r="D37" s="23" t="s">
        <v>2701</v>
      </c>
      <c r="E37" s="23">
        <v>4723</v>
      </c>
      <c r="F37" s="23">
        <v>16</v>
      </c>
      <c r="G37" s="23">
        <v>0</v>
      </c>
      <c r="H37" s="23" t="s">
        <v>2496</v>
      </c>
      <c r="I37" s="23" t="s">
        <v>2495</v>
      </c>
      <c r="J37" s="23" t="s">
        <v>2623</v>
      </c>
      <c r="L37" s="16" t="s">
        <v>5319</v>
      </c>
      <c r="M37" s="22">
        <v>1757014206636</v>
      </c>
      <c r="O37" s="23" t="s">
        <v>10856</v>
      </c>
      <c r="P37" s="23">
        <v>22</v>
      </c>
      <c r="Q37" s="23">
        <v>4</v>
      </c>
      <c r="R37" s="23">
        <v>0</v>
      </c>
      <c r="S37" s="23" t="s">
        <v>2496</v>
      </c>
    </row>
    <row r="38" spans="1:19">
      <c r="A38" s="16" t="s">
        <v>5314</v>
      </c>
      <c r="B38" s="22">
        <v>1655515130071</v>
      </c>
      <c r="C38" s="22">
        <v>4992496142486</v>
      </c>
      <c r="D38" s="23" t="s">
        <v>2701</v>
      </c>
      <c r="E38" s="23">
        <v>4723</v>
      </c>
      <c r="F38" s="23">
        <v>8</v>
      </c>
      <c r="G38" s="23">
        <v>0</v>
      </c>
      <c r="H38" s="23" t="s">
        <v>2496</v>
      </c>
      <c r="I38" s="23" t="s">
        <v>2495</v>
      </c>
      <c r="J38" s="23" t="s">
        <v>2623</v>
      </c>
      <c r="L38" s="16" t="s">
        <v>5319</v>
      </c>
      <c r="M38" s="22">
        <v>2055017208060</v>
      </c>
      <c r="O38" s="23" t="s">
        <v>2855</v>
      </c>
      <c r="P38" s="23">
        <v>22</v>
      </c>
      <c r="Q38" s="23">
        <v>26</v>
      </c>
      <c r="R38" s="23">
        <v>0</v>
      </c>
      <c r="S38" s="23" t="s">
        <v>2496</v>
      </c>
    </row>
    <row r="39" spans="1:19">
      <c r="A39" s="16" t="s">
        <v>5314</v>
      </c>
      <c r="B39" s="22">
        <v>1655515130262</v>
      </c>
      <c r="C39" s="22">
        <v>4992496099575</v>
      </c>
      <c r="D39" s="23" t="s">
        <v>5320</v>
      </c>
      <c r="E39" s="23">
        <v>2220</v>
      </c>
      <c r="F39" s="23">
        <v>1</v>
      </c>
      <c r="G39" s="23">
        <v>0</v>
      </c>
      <c r="H39" s="23" t="s">
        <v>2496</v>
      </c>
      <c r="I39" s="23" t="s">
        <v>2496</v>
      </c>
      <c r="J39" s="23" t="s">
        <v>2671</v>
      </c>
      <c r="L39" s="16" t="s">
        <v>5319</v>
      </c>
      <c r="M39" s="22">
        <v>2555019208063</v>
      </c>
      <c r="O39" s="23" t="s">
        <v>2856</v>
      </c>
      <c r="P39" s="23">
        <v>22</v>
      </c>
      <c r="Q39" s="23">
        <v>44</v>
      </c>
      <c r="R39" s="23">
        <v>0</v>
      </c>
      <c r="S39" s="23" t="s">
        <v>2496</v>
      </c>
    </row>
    <row r="40" spans="1:19">
      <c r="A40" s="16" t="s">
        <v>5314</v>
      </c>
      <c r="B40" s="22">
        <v>1655515132051</v>
      </c>
      <c r="C40" s="22">
        <v>4992496090688</v>
      </c>
      <c r="D40" s="23" t="s">
        <v>2700</v>
      </c>
      <c r="E40" s="23">
        <v>4823</v>
      </c>
      <c r="F40" s="23">
        <v>140</v>
      </c>
      <c r="G40" s="23">
        <v>0</v>
      </c>
      <c r="H40" s="23" t="s">
        <v>2496</v>
      </c>
      <c r="I40" s="23" t="s">
        <v>2495</v>
      </c>
      <c r="J40" s="23" t="s">
        <v>2623</v>
      </c>
      <c r="L40" s="16" t="s">
        <v>5319</v>
      </c>
      <c r="M40" s="22">
        <v>2254517208062</v>
      </c>
      <c r="O40" s="23" t="s">
        <v>2857</v>
      </c>
      <c r="P40" s="23">
        <v>22</v>
      </c>
      <c r="Q40" s="23">
        <v>158</v>
      </c>
      <c r="R40" s="23">
        <v>0</v>
      </c>
      <c r="S40" s="23" t="s">
        <v>2496</v>
      </c>
    </row>
    <row r="41" spans="1:19">
      <c r="A41" s="16" t="s">
        <v>5314</v>
      </c>
      <c r="B41" s="22">
        <v>1655515132051</v>
      </c>
      <c r="C41" s="22">
        <v>4992496090688</v>
      </c>
      <c r="D41" s="23" t="s">
        <v>2700</v>
      </c>
      <c r="E41" s="23">
        <v>3523</v>
      </c>
      <c r="F41" s="23">
        <v>18</v>
      </c>
      <c r="G41" s="23">
        <v>0</v>
      </c>
      <c r="H41" s="23" t="s">
        <v>2496</v>
      </c>
      <c r="I41" s="23" t="s">
        <v>2495</v>
      </c>
      <c r="J41" s="23" t="s">
        <v>2623</v>
      </c>
      <c r="L41" s="16" t="s">
        <v>5319</v>
      </c>
      <c r="M41" s="22">
        <v>2256017200119</v>
      </c>
      <c r="O41" s="23" t="s">
        <v>7350</v>
      </c>
      <c r="P41" s="23">
        <v>23</v>
      </c>
      <c r="Q41" s="23">
        <v>1</v>
      </c>
      <c r="R41" s="23">
        <v>0</v>
      </c>
      <c r="S41" s="23" t="s">
        <v>2496</v>
      </c>
    </row>
    <row r="42" spans="1:19">
      <c r="A42" s="16" t="s">
        <v>5314</v>
      </c>
      <c r="B42" s="22">
        <v>1655515132051</v>
      </c>
      <c r="C42" s="22">
        <v>4992496090688</v>
      </c>
      <c r="D42" s="23" t="s">
        <v>2700</v>
      </c>
      <c r="E42" s="23">
        <v>4823</v>
      </c>
      <c r="F42" s="23">
        <v>50</v>
      </c>
      <c r="G42" s="23">
        <v>0</v>
      </c>
      <c r="H42" s="23" t="s">
        <v>2496</v>
      </c>
      <c r="I42" s="23" t="s">
        <v>2495</v>
      </c>
      <c r="J42" s="23" t="s">
        <v>2623</v>
      </c>
      <c r="L42" s="16" t="s">
        <v>5319</v>
      </c>
      <c r="M42" s="22">
        <v>2055516208066</v>
      </c>
      <c r="O42" s="23" t="s">
        <v>2858</v>
      </c>
      <c r="P42" s="23">
        <v>23</v>
      </c>
      <c r="Q42" s="23">
        <v>83</v>
      </c>
      <c r="R42" s="23">
        <v>0</v>
      </c>
      <c r="S42" s="23" t="s">
        <v>2496</v>
      </c>
    </row>
    <row r="43" spans="1:19">
      <c r="A43" s="16" t="s">
        <v>5314</v>
      </c>
      <c r="B43" s="22">
        <v>1655515132051</v>
      </c>
      <c r="C43" s="22">
        <v>4992496090688</v>
      </c>
      <c r="D43" s="23" t="s">
        <v>2700</v>
      </c>
      <c r="E43" s="23">
        <v>4723</v>
      </c>
      <c r="F43" s="23">
        <v>36</v>
      </c>
      <c r="G43" s="23">
        <v>0</v>
      </c>
      <c r="H43" s="23" t="s">
        <v>2496</v>
      </c>
      <c r="I43" s="23" t="s">
        <v>2495</v>
      </c>
      <c r="J43" s="23" t="s">
        <v>2623</v>
      </c>
      <c r="L43" s="16" t="s">
        <v>5319</v>
      </c>
      <c r="M43" s="22">
        <v>2155017208067</v>
      </c>
      <c r="O43" s="23" t="s">
        <v>2859</v>
      </c>
      <c r="P43" s="23">
        <v>22</v>
      </c>
      <c r="Q43" s="23">
        <v>37</v>
      </c>
      <c r="R43" s="23">
        <v>0</v>
      </c>
      <c r="S43" s="23" t="s">
        <v>2496</v>
      </c>
    </row>
    <row r="44" spans="1:19">
      <c r="A44" s="16" t="s">
        <v>5314</v>
      </c>
      <c r="B44" s="22">
        <v>1656015130073</v>
      </c>
      <c r="C44" s="22">
        <v>4992496142455</v>
      </c>
      <c r="D44" s="23" t="s">
        <v>3979</v>
      </c>
      <c r="E44" s="23">
        <v>4723</v>
      </c>
      <c r="F44" s="23">
        <v>7</v>
      </c>
      <c r="G44" s="23">
        <v>0</v>
      </c>
      <c r="H44" s="23" t="s">
        <v>2496</v>
      </c>
      <c r="I44" s="23" t="s">
        <v>2495</v>
      </c>
      <c r="J44" s="23" t="s">
        <v>2623</v>
      </c>
      <c r="L44" s="16" t="s">
        <v>5319</v>
      </c>
      <c r="M44" s="22">
        <v>2354518206637</v>
      </c>
      <c r="O44" s="23" t="s">
        <v>2860</v>
      </c>
      <c r="P44" s="23">
        <v>22</v>
      </c>
      <c r="Q44" s="23">
        <v>8</v>
      </c>
      <c r="R44" s="23">
        <v>0</v>
      </c>
      <c r="S44" s="23" t="s">
        <v>2496</v>
      </c>
    </row>
    <row r="45" spans="1:19">
      <c r="A45" s="16" t="s">
        <v>5314</v>
      </c>
      <c r="B45" s="22">
        <v>1656015130073</v>
      </c>
      <c r="C45" s="22">
        <v>4992496142455</v>
      </c>
      <c r="D45" s="23" t="s">
        <v>3979</v>
      </c>
      <c r="E45" s="23">
        <v>4723</v>
      </c>
      <c r="F45" s="23">
        <v>1</v>
      </c>
      <c r="G45" s="23">
        <v>0</v>
      </c>
      <c r="H45" s="23" t="s">
        <v>2496</v>
      </c>
      <c r="I45" s="23" t="s">
        <v>2495</v>
      </c>
      <c r="J45" s="23" t="s">
        <v>2621</v>
      </c>
      <c r="L45" s="16" t="s">
        <v>5319</v>
      </c>
      <c r="M45" s="22">
        <v>2055017200118</v>
      </c>
      <c r="O45" s="23" t="s">
        <v>2861</v>
      </c>
      <c r="P45" s="23">
        <v>23</v>
      </c>
      <c r="Q45" s="23">
        <v>2</v>
      </c>
      <c r="R45" s="23">
        <v>0</v>
      </c>
      <c r="S45" s="23" t="s">
        <v>2496</v>
      </c>
    </row>
    <row r="46" spans="1:19">
      <c r="A46" s="16" t="s">
        <v>5314</v>
      </c>
      <c r="B46" s="22">
        <v>1656015130073</v>
      </c>
      <c r="C46" s="22">
        <v>4992496142455</v>
      </c>
      <c r="D46" s="23" t="s">
        <v>3979</v>
      </c>
      <c r="E46" s="23">
        <v>4223</v>
      </c>
      <c r="F46" s="23">
        <v>23</v>
      </c>
      <c r="G46" s="23">
        <v>0</v>
      </c>
      <c r="H46" s="23" t="s">
        <v>2496</v>
      </c>
      <c r="I46" s="23" t="s">
        <v>2495</v>
      </c>
      <c r="J46" s="23" t="s">
        <v>2623</v>
      </c>
      <c r="L46" s="16" t="s">
        <v>5319</v>
      </c>
      <c r="M46" s="22">
        <v>2254517200110</v>
      </c>
      <c r="O46" s="23" t="s">
        <v>2862</v>
      </c>
      <c r="P46" s="23">
        <v>23</v>
      </c>
      <c r="Q46" s="23">
        <v>2</v>
      </c>
      <c r="R46" s="23">
        <v>0</v>
      </c>
      <c r="S46" s="23" t="s">
        <v>2496</v>
      </c>
    </row>
    <row r="47" spans="1:19">
      <c r="A47" s="16" t="s">
        <v>5314</v>
      </c>
      <c r="B47" s="22">
        <v>1656513130070</v>
      </c>
      <c r="C47" s="22">
        <v>4992496142318</v>
      </c>
      <c r="D47" s="23" t="s">
        <v>2697</v>
      </c>
      <c r="E47" s="23">
        <v>4623</v>
      </c>
      <c r="F47" s="23">
        <v>16</v>
      </c>
      <c r="G47" s="23">
        <v>0</v>
      </c>
      <c r="H47" s="23" t="s">
        <v>2496</v>
      </c>
      <c r="I47" s="23" t="s">
        <v>2495</v>
      </c>
      <c r="J47" s="23" t="s">
        <v>2623</v>
      </c>
      <c r="L47" s="16" t="s">
        <v>5319</v>
      </c>
      <c r="M47" s="22">
        <v>2055516200114</v>
      </c>
      <c r="O47" s="23" t="s">
        <v>2863</v>
      </c>
      <c r="P47" s="23">
        <v>23</v>
      </c>
      <c r="Q47" s="23">
        <v>3</v>
      </c>
      <c r="R47" s="23">
        <v>0</v>
      </c>
      <c r="S47" s="23" t="s">
        <v>2496</v>
      </c>
    </row>
    <row r="48" spans="1:19">
      <c r="A48" s="16" t="s">
        <v>5314</v>
      </c>
      <c r="B48" s="22">
        <v>1656513130070</v>
      </c>
      <c r="C48" s="22">
        <v>4992496142318</v>
      </c>
      <c r="D48" s="23" t="s">
        <v>2697</v>
      </c>
      <c r="E48" s="23">
        <v>4623</v>
      </c>
      <c r="F48" s="23">
        <v>4</v>
      </c>
      <c r="G48" s="23">
        <v>0</v>
      </c>
      <c r="H48" s="23" t="s">
        <v>2496</v>
      </c>
      <c r="I48" s="23" t="s">
        <v>2495</v>
      </c>
      <c r="J48" s="23" t="s">
        <v>2621</v>
      </c>
      <c r="L48" s="16" t="s">
        <v>5319</v>
      </c>
      <c r="M48" s="22">
        <v>1956016208727</v>
      </c>
      <c r="O48" s="23" t="s">
        <v>2864</v>
      </c>
      <c r="P48" s="23">
        <v>23</v>
      </c>
      <c r="Q48" s="23">
        <v>194</v>
      </c>
      <c r="R48" s="23">
        <v>0</v>
      </c>
      <c r="S48" s="23" t="s">
        <v>2496</v>
      </c>
    </row>
    <row r="49" spans="1:19">
      <c r="A49" s="16" t="s">
        <v>5314</v>
      </c>
      <c r="B49" s="22">
        <v>1656514130079</v>
      </c>
      <c r="C49" s="22">
        <v>4992496142356</v>
      </c>
      <c r="D49" s="23" t="s">
        <v>2696</v>
      </c>
      <c r="E49" s="23">
        <v>4323</v>
      </c>
      <c r="F49" s="23">
        <v>20</v>
      </c>
      <c r="G49" s="23">
        <v>0</v>
      </c>
      <c r="H49" s="23" t="s">
        <v>2496</v>
      </c>
      <c r="I49" s="23" t="s">
        <v>2495</v>
      </c>
      <c r="J49" s="23" t="s">
        <v>2623</v>
      </c>
      <c r="L49" s="16" t="s">
        <v>5319</v>
      </c>
      <c r="M49" s="22">
        <v>1757014200115</v>
      </c>
      <c r="O49" s="23" t="s">
        <v>2865</v>
      </c>
      <c r="P49" s="23">
        <v>23</v>
      </c>
      <c r="Q49" s="23">
        <v>2</v>
      </c>
      <c r="R49" s="23">
        <v>0</v>
      </c>
      <c r="S49" s="23" t="s">
        <v>2496</v>
      </c>
    </row>
    <row r="50" spans="1:19">
      <c r="A50" s="16" t="s">
        <v>5314</v>
      </c>
      <c r="B50" s="22">
        <v>1656514130079</v>
      </c>
      <c r="C50" s="22">
        <v>4992496142356</v>
      </c>
      <c r="D50" s="23" t="s">
        <v>2696</v>
      </c>
      <c r="E50" s="23">
        <v>4323</v>
      </c>
      <c r="F50" s="23">
        <v>12</v>
      </c>
      <c r="G50" s="23">
        <v>0</v>
      </c>
      <c r="H50" s="23" t="s">
        <v>2496</v>
      </c>
      <c r="I50" s="23" t="s">
        <v>2495</v>
      </c>
      <c r="J50" s="23" t="s">
        <v>2623</v>
      </c>
      <c r="L50" s="16" t="s">
        <v>5319</v>
      </c>
      <c r="M50" s="22">
        <v>2354518200116</v>
      </c>
      <c r="O50" s="23" t="s">
        <v>2866</v>
      </c>
      <c r="P50" s="23">
        <v>23</v>
      </c>
      <c r="Q50" s="23">
        <v>2</v>
      </c>
      <c r="R50" s="23">
        <v>0</v>
      </c>
      <c r="S50" s="23" t="s">
        <v>2496</v>
      </c>
    </row>
    <row r="51" spans="1:19">
      <c r="A51" s="16" t="s">
        <v>5314</v>
      </c>
      <c r="B51" s="22">
        <v>1656514130079</v>
      </c>
      <c r="C51" s="22">
        <v>4992496142356</v>
      </c>
      <c r="D51" s="23" t="s">
        <v>2696</v>
      </c>
      <c r="E51" s="23">
        <v>4323</v>
      </c>
      <c r="F51" s="23">
        <v>8</v>
      </c>
      <c r="G51" s="23">
        <v>0</v>
      </c>
      <c r="H51" s="23" t="s">
        <v>2496</v>
      </c>
      <c r="I51" s="23" t="s">
        <v>2495</v>
      </c>
      <c r="J51" s="23" t="s">
        <v>2623</v>
      </c>
      <c r="L51" s="16" t="s">
        <v>5319</v>
      </c>
      <c r="M51" s="22">
        <v>1956515208723</v>
      </c>
      <c r="O51" s="23" t="s">
        <v>2867</v>
      </c>
      <c r="P51" s="23">
        <v>23</v>
      </c>
      <c r="Q51" s="23">
        <v>1</v>
      </c>
      <c r="R51" s="23">
        <v>0</v>
      </c>
      <c r="S51" s="23" t="s">
        <v>2496</v>
      </c>
    </row>
    <row r="52" spans="1:19">
      <c r="A52" s="16" t="s">
        <v>5314</v>
      </c>
      <c r="B52" s="22">
        <v>1656514130079</v>
      </c>
      <c r="C52" s="22">
        <v>4992496142356</v>
      </c>
      <c r="D52" s="23" t="s">
        <v>2696</v>
      </c>
      <c r="E52" s="23">
        <v>4323</v>
      </c>
      <c r="F52" s="23">
        <v>6</v>
      </c>
      <c r="G52" s="23">
        <v>0</v>
      </c>
      <c r="H52" s="23" t="s">
        <v>2496</v>
      </c>
      <c r="I52" s="23" t="s">
        <v>2495</v>
      </c>
      <c r="J52" s="23" t="s">
        <v>2621</v>
      </c>
      <c r="L52" s="16" t="s">
        <v>5319</v>
      </c>
      <c r="M52" s="22">
        <v>1856515208962</v>
      </c>
      <c r="O52" s="23" t="s">
        <v>2868</v>
      </c>
      <c r="P52" s="23">
        <v>22</v>
      </c>
      <c r="Q52" s="23">
        <v>9</v>
      </c>
      <c r="R52" s="23">
        <v>0</v>
      </c>
      <c r="S52" s="23" t="s">
        <v>2496</v>
      </c>
    </row>
    <row r="53" spans="1:19">
      <c r="A53" s="16" t="s">
        <v>5314</v>
      </c>
      <c r="B53" s="22">
        <v>1656514130390</v>
      </c>
      <c r="C53" s="22">
        <v>4992496143964</v>
      </c>
      <c r="D53" s="23" t="s">
        <v>2695</v>
      </c>
      <c r="E53" s="23">
        <v>4023</v>
      </c>
      <c r="F53" s="23">
        <v>10</v>
      </c>
      <c r="G53" s="23">
        <v>0</v>
      </c>
      <c r="H53" s="23" t="s">
        <v>2496</v>
      </c>
      <c r="I53" s="23" t="s">
        <v>2495</v>
      </c>
      <c r="J53" s="23" t="s">
        <v>2621</v>
      </c>
      <c r="L53" s="16" t="s">
        <v>5319</v>
      </c>
      <c r="M53" s="22">
        <v>2254518200119</v>
      </c>
      <c r="O53" s="23" t="s">
        <v>2869</v>
      </c>
      <c r="P53" s="23">
        <v>23</v>
      </c>
      <c r="Q53" s="23">
        <v>5</v>
      </c>
      <c r="R53" s="23">
        <v>0</v>
      </c>
      <c r="S53" s="23" t="s">
        <v>2496</v>
      </c>
    </row>
    <row r="54" spans="1:19">
      <c r="A54" s="16" t="s">
        <v>5314</v>
      </c>
      <c r="B54" s="22">
        <v>1656514130390</v>
      </c>
      <c r="C54" s="22">
        <v>4992496143964</v>
      </c>
      <c r="D54" s="23" t="s">
        <v>2695</v>
      </c>
      <c r="E54" s="23">
        <v>3623</v>
      </c>
      <c r="F54" s="23">
        <v>4</v>
      </c>
      <c r="G54" s="23">
        <v>0</v>
      </c>
      <c r="H54" s="23" t="s">
        <v>2496</v>
      </c>
      <c r="I54" s="23" t="s">
        <v>2495</v>
      </c>
      <c r="J54" s="23" t="s">
        <v>2623</v>
      </c>
      <c r="L54" s="16" t="s">
        <v>5319</v>
      </c>
      <c r="M54" s="22">
        <v>2155017206636</v>
      </c>
      <c r="O54" s="23" t="s">
        <v>2870</v>
      </c>
      <c r="P54" s="23">
        <v>22</v>
      </c>
      <c r="Q54" s="23">
        <v>2</v>
      </c>
      <c r="R54" s="23">
        <v>0</v>
      </c>
      <c r="S54" s="23" t="s">
        <v>2496</v>
      </c>
    </row>
    <row r="55" spans="1:19">
      <c r="A55" s="16" t="s">
        <v>5314</v>
      </c>
      <c r="B55" s="22">
        <v>1656514130390</v>
      </c>
      <c r="C55" s="22">
        <v>4992496143964</v>
      </c>
      <c r="D55" s="23" t="s">
        <v>2695</v>
      </c>
      <c r="E55" s="23">
        <v>3623</v>
      </c>
      <c r="F55" s="23">
        <v>20</v>
      </c>
      <c r="G55" s="23">
        <v>0</v>
      </c>
      <c r="H55" s="23" t="s">
        <v>2496</v>
      </c>
      <c r="I55" s="23" t="s">
        <v>2495</v>
      </c>
      <c r="J55" s="23" t="s">
        <v>2623</v>
      </c>
      <c r="L55" s="16" t="s">
        <v>5319</v>
      </c>
      <c r="M55" s="22">
        <v>2355018208060</v>
      </c>
      <c r="O55" s="23" t="s">
        <v>2871</v>
      </c>
      <c r="P55" s="23">
        <v>22</v>
      </c>
      <c r="Q55" s="23">
        <v>142</v>
      </c>
      <c r="R55" s="23">
        <v>0</v>
      </c>
      <c r="S55" s="23" t="s">
        <v>2496</v>
      </c>
    </row>
    <row r="56" spans="1:19">
      <c r="A56" s="16" t="s">
        <v>5314</v>
      </c>
      <c r="B56" s="22">
        <v>1656514130390</v>
      </c>
      <c r="C56" s="22">
        <v>4992496143964</v>
      </c>
      <c r="D56" s="23" t="s">
        <v>2695</v>
      </c>
      <c r="E56" s="23">
        <v>4123</v>
      </c>
      <c r="F56" s="23">
        <v>4</v>
      </c>
      <c r="G56" s="23">
        <v>0</v>
      </c>
      <c r="H56" s="23" t="s">
        <v>2496</v>
      </c>
      <c r="I56" s="23" t="s">
        <v>2495</v>
      </c>
      <c r="J56" s="23" t="s">
        <v>2621</v>
      </c>
      <c r="L56" s="16" t="s">
        <v>5319</v>
      </c>
      <c r="M56" s="22">
        <v>1956515200116</v>
      </c>
      <c r="O56" s="23" t="s">
        <v>5264</v>
      </c>
      <c r="P56" s="23">
        <v>23</v>
      </c>
      <c r="Q56" s="23">
        <v>3</v>
      </c>
      <c r="R56" s="23">
        <v>0</v>
      </c>
      <c r="S56" s="23" t="s">
        <v>2496</v>
      </c>
    </row>
    <row r="57" spans="1:19">
      <c r="A57" s="16" t="s">
        <v>5314</v>
      </c>
      <c r="B57" s="22">
        <v>1656514130390</v>
      </c>
      <c r="C57" s="22">
        <v>4992496143964</v>
      </c>
      <c r="D57" s="23" t="s">
        <v>2695</v>
      </c>
      <c r="E57" s="23">
        <v>4223</v>
      </c>
      <c r="F57" s="23">
        <v>30</v>
      </c>
      <c r="G57" s="23">
        <v>0</v>
      </c>
      <c r="H57" s="23" t="s">
        <v>2496</v>
      </c>
      <c r="I57" s="23" t="s">
        <v>2495</v>
      </c>
      <c r="J57" s="23" t="s">
        <v>2623</v>
      </c>
      <c r="L57" s="16" t="s">
        <v>5319</v>
      </c>
      <c r="M57" s="22">
        <v>2156516209609</v>
      </c>
      <c r="O57" s="23" t="s">
        <v>2872</v>
      </c>
      <c r="P57" s="23">
        <v>22</v>
      </c>
      <c r="Q57" s="23">
        <v>44</v>
      </c>
      <c r="R57" s="23">
        <v>0</v>
      </c>
      <c r="S57" s="23" t="s">
        <v>2496</v>
      </c>
    </row>
    <row r="58" spans="1:19">
      <c r="A58" s="16" t="s">
        <v>5314</v>
      </c>
      <c r="B58" s="22">
        <v>1656514130390</v>
      </c>
      <c r="C58" s="22">
        <v>4992496143964</v>
      </c>
      <c r="D58" s="23" t="s">
        <v>2695</v>
      </c>
      <c r="E58" s="23">
        <v>4023</v>
      </c>
      <c r="F58" s="23">
        <v>24</v>
      </c>
      <c r="G58" s="23">
        <v>0</v>
      </c>
      <c r="H58" s="23" t="s">
        <v>2496</v>
      </c>
      <c r="I58" s="23" t="s">
        <v>2495</v>
      </c>
      <c r="J58" s="23" t="s">
        <v>2623</v>
      </c>
      <c r="L58" s="16" t="s">
        <v>5319</v>
      </c>
      <c r="M58" s="22">
        <v>2055516208721</v>
      </c>
      <c r="O58" s="23" t="s">
        <v>2873</v>
      </c>
      <c r="P58" s="23">
        <v>23</v>
      </c>
      <c r="Q58" s="23">
        <v>24</v>
      </c>
      <c r="R58" s="23">
        <v>0</v>
      </c>
      <c r="S58" s="23" t="s">
        <v>2496</v>
      </c>
    </row>
    <row r="59" spans="1:19">
      <c r="A59" s="16" t="s">
        <v>5314</v>
      </c>
      <c r="B59" s="22">
        <v>1656514130390</v>
      </c>
      <c r="C59" s="22">
        <v>4992496143964</v>
      </c>
      <c r="D59" s="23" t="s">
        <v>2695</v>
      </c>
      <c r="E59" s="23">
        <v>4023</v>
      </c>
      <c r="F59" s="23">
        <v>10</v>
      </c>
      <c r="G59" s="23">
        <v>0</v>
      </c>
      <c r="H59" s="23" t="s">
        <v>2496</v>
      </c>
      <c r="I59" s="23" t="s">
        <v>2495</v>
      </c>
      <c r="J59" s="23" t="s">
        <v>2623</v>
      </c>
      <c r="L59" s="16" t="s">
        <v>5319</v>
      </c>
      <c r="M59" s="22">
        <v>2056016200116</v>
      </c>
      <c r="O59" s="23" t="s">
        <v>2874</v>
      </c>
      <c r="P59" s="23">
        <v>23</v>
      </c>
      <c r="Q59" s="23">
        <v>1</v>
      </c>
      <c r="R59" s="23">
        <v>0</v>
      </c>
      <c r="S59" s="23" t="s">
        <v>2496</v>
      </c>
    </row>
    <row r="60" spans="1:19">
      <c r="A60" s="16" t="s">
        <v>5314</v>
      </c>
      <c r="B60" s="22">
        <v>1657014130392</v>
      </c>
      <c r="C60" s="22">
        <v>4992496139950</v>
      </c>
      <c r="D60" s="23" t="s">
        <v>2694</v>
      </c>
      <c r="E60" s="23">
        <v>4323</v>
      </c>
      <c r="F60" s="23">
        <v>20</v>
      </c>
      <c r="G60" s="23">
        <v>0</v>
      </c>
      <c r="H60" s="23" t="s">
        <v>2496</v>
      </c>
      <c r="I60" s="23" t="s">
        <v>2495</v>
      </c>
      <c r="J60" s="23" t="s">
        <v>2621</v>
      </c>
      <c r="L60" s="16" t="s">
        <v>5319</v>
      </c>
      <c r="M60" s="22">
        <v>1757014208968</v>
      </c>
      <c r="O60" s="23" t="s">
        <v>2875</v>
      </c>
      <c r="P60" s="23">
        <v>22</v>
      </c>
      <c r="Q60" s="23">
        <v>59</v>
      </c>
      <c r="R60" s="23">
        <v>0</v>
      </c>
      <c r="S60" s="23" t="s">
        <v>2496</v>
      </c>
    </row>
    <row r="61" spans="1:19">
      <c r="A61" s="16" t="s">
        <v>5314</v>
      </c>
      <c r="B61" s="22">
        <v>1657014130392</v>
      </c>
      <c r="C61" s="22">
        <v>4992496139950</v>
      </c>
      <c r="D61" s="23" t="s">
        <v>2694</v>
      </c>
      <c r="E61" s="23">
        <v>4323</v>
      </c>
      <c r="F61" s="23">
        <v>20</v>
      </c>
      <c r="G61" s="23">
        <v>0</v>
      </c>
      <c r="H61" s="23" t="s">
        <v>2496</v>
      </c>
      <c r="I61" s="23" t="s">
        <v>2495</v>
      </c>
      <c r="J61" s="23" t="s">
        <v>2623</v>
      </c>
      <c r="L61" s="16" t="s">
        <v>5319</v>
      </c>
      <c r="M61" s="22">
        <v>1756514208966</v>
      </c>
      <c r="O61" s="23" t="s">
        <v>2876</v>
      </c>
      <c r="P61" s="23">
        <v>23</v>
      </c>
      <c r="Q61" s="23">
        <v>88</v>
      </c>
      <c r="R61" s="23">
        <v>0</v>
      </c>
      <c r="S61" s="23" t="s">
        <v>2496</v>
      </c>
    </row>
    <row r="62" spans="1:19">
      <c r="A62" s="16" t="s">
        <v>5314</v>
      </c>
      <c r="B62" s="22">
        <v>1657014130392</v>
      </c>
      <c r="C62" s="22">
        <v>4992496139950</v>
      </c>
      <c r="D62" s="23" t="s">
        <v>2694</v>
      </c>
      <c r="E62" s="23">
        <v>4323</v>
      </c>
      <c r="F62" s="23">
        <v>20</v>
      </c>
      <c r="G62" s="23">
        <v>0</v>
      </c>
      <c r="H62" s="23" t="s">
        <v>2496</v>
      </c>
      <c r="I62" s="23" t="s">
        <v>2495</v>
      </c>
      <c r="J62" s="23" t="s">
        <v>2621</v>
      </c>
      <c r="L62" s="16" t="s">
        <v>5319</v>
      </c>
      <c r="M62" s="22">
        <v>1956016206631</v>
      </c>
      <c r="O62" s="23" t="s">
        <v>2877</v>
      </c>
      <c r="P62" s="23">
        <v>22</v>
      </c>
      <c r="Q62" s="23">
        <v>2</v>
      </c>
      <c r="R62" s="23">
        <v>0</v>
      </c>
      <c r="S62" s="23" t="s">
        <v>2496</v>
      </c>
    </row>
    <row r="63" spans="1:19">
      <c r="A63" s="16" t="s">
        <v>5314</v>
      </c>
      <c r="B63" s="22">
        <v>1657014130071</v>
      </c>
      <c r="C63" s="22">
        <v>4992496142288</v>
      </c>
      <c r="D63" s="23" t="s">
        <v>5337</v>
      </c>
      <c r="E63" s="23">
        <v>4023</v>
      </c>
      <c r="F63" s="23">
        <v>12</v>
      </c>
      <c r="G63" s="23">
        <v>0</v>
      </c>
      <c r="H63" s="23" t="s">
        <v>2496</v>
      </c>
      <c r="I63" s="23" t="s">
        <v>2495</v>
      </c>
      <c r="J63" s="23" t="s">
        <v>2623</v>
      </c>
      <c r="L63" s="16" t="s">
        <v>5319</v>
      </c>
      <c r="M63" s="22">
        <v>1857014208965</v>
      </c>
      <c r="O63" s="23" t="s">
        <v>2878</v>
      </c>
      <c r="P63" s="23">
        <v>22</v>
      </c>
      <c r="Q63" s="23">
        <v>75</v>
      </c>
      <c r="R63" s="23">
        <v>0</v>
      </c>
      <c r="S63" s="23" t="s">
        <v>2496</v>
      </c>
    </row>
    <row r="64" spans="1:19">
      <c r="A64" s="16" t="s">
        <v>5314</v>
      </c>
      <c r="B64" s="22">
        <v>1657014130071</v>
      </c>
      <c r="C64" s="22">
        <v>4992496142288</v>
      </c>
      <c r="D64" s="23" t="s">
        <v>5337</v>
      </c>
      <c r="E64" s="23">
        <v>4523</v>
      </c>
      <c r="F64" s="23">
        <v>8</v>
      </c>
      <c r="G64" s="23">
        <v>0</v>
      </c>
      <c r="H64" s="23" t="s">
        <v>2496</v>
      </c>
      <c r="I64" s="23" t="s">
        <v>2495</v>
      </c>
      <c r="J64" s="23" t="s">
        <v>2623</v>
      </c>
      <c r="L64" s="16" t="s">
        <v>5319</v>
      </c>
      <c r="M64" s="22">
        <v>1856015208721</v>
      </c>
      <c r="O64" s="23" t="s">
        <v>2879</v>
      </c>
      <c r="P64" s="23">
        <v>23</v>
      </c>
      <c r="Q64" s="23">
        <v>1</v>
      </c>
      <c r="R64" s="23">
        <v>0</v>
      </c>
      <c r="S64" s="23" t="s">
        <v>2496</v>
      </c>
    </row>
    <row r="65" spans="1:19">
      <c r="A65" s="16" t="s">
        <v>5314</v>
      </c>
      <c r="B65" s="22">
        <v>1756016130390</v>
      </c>
      <c r="C65" s="22">
        <v>4992496140123</v>
      </c>
      <c r="D65" s="23" t="s">
        <v>2693</v>
      </c>
      <c r="E65" s="23">
        <v>4023</v>
      </c>
      <c r="F65" s="23">
        <v>18</v>
      </c>
      <c r="G65" s="23">
        <v>0</v>
      </c>
      <c r="H65" s="23" t="s">
        <v>2496</v>
      </c>
      <c r="I65" s="23" t="s">
        <v>2495</v>
      </c>
      <c r="J65" s="23" t="s">
        <v>2623</v>
      </c>
      <c r="L65" s="16" t="s">
        <v>5319</v>
      </c>
      <c r="M65" s="22">
        <v>2155517200110</v>
      </c>
      <c r="O65" s="23" t="s">
        <v>2880</v>
      </c>
      <c r="P65" s="23">
        <v>23</v>
      </c>
      <c r="Q65" s="23">
        <v>3</v>
      </c>
      <c r="R65" s="23">
        <v>0</v>
      </c>
      <c r="S65" s="23" t="s">
        <v>2496</v>
      </c>
    </row>
    <row r="66" spans="1:19">
      <c r="A66" s="16" t="s">
        <v>5314</v>
      </c>
      <c r="B66" s="22">
        <v>1756016130390</v>
      </c>
      <c r="C66" s="22">
        <v>4992496140123</v>
      </c>
      <c r="D66" s="23" t="s">
        <v>2693</v>
      </c>
      <c r="E66" s="23">
        <v>4023</v>
      </c>
      <c r="F66" s="23">
        <v>8</v>
      </c>
      <c r="G66" s="23">
        <v>0</v>
      </c>
      <c r="H66" s="23" t="s">
        <v>2496</v>
      </c>
      <c r="I66" s="23" t="s">
        <v>2495</v>
      </c>
      <c r="J66" s="23" t="s">
        <v>2623</v>
      </c>
      <c r="L66" s="16" t="s">
        <v>5319</v>
      </c>
      <c r="M66" s="22">
        <v>2156516206639</v>
      </c>
      <c r="O66" s="23" t="s">
        <v>10857</v>
      </c>
      <c r="P66" s="23">
        <v>22</v>
      </c>
      <c r="Q66" s="23">
        <v>8</v>
      </c>
      <c r="R66" s="23">
        <v>0</v>
      </c>
      <c r="S66" s="23" t="s">
        <v>2496</v>
      </c>
    </row>
    <row r="67" spans="1:19">
      <c r="A67" s="16" t="s">
        <v>5314</v>
      </c>
      <c r="B67" s="22">
        <v>1756016130390</v>
      </c>
      <c r="C67" s="22">
        <v>4992496140123</v>
      </c>
      <c r="D67" s="23" t="s">
        <v>2693</v>
      </c>
      <c r="E67" s="23">
        <v>2523</v>
      </c>
      <c r="F67" s="23">
        <v>2</v>
      </c>
      <c r="G67" s="23">
        <v>0</v>
      </c>
      <c r="H67" s="23" t="s">
        <v>2496</v>
      </c>
      <c r="I67" s="23" t="s">
        <v>2495</v>
      </c>
      <c r="J67" s="23" t="s">
        <v>2621</v>
      </c>
      <c r="L67" s="16" t="s">
        <v>5319</v>
      </c>
      <c r="M67" s="22">
        <v>1756515208965</v>
      </c>
      <c r="O67" s="23" t="s">
        <v>2881</v>
      </c>
      <c r="P67" s="23">
        <v>22</v>
      </c>
      <c r="Q67" s="23">
        <v>36</v>
      </c>
      <c r="R67" s="23">
        <v>0</v>
      </c>
      <c r="S67" s="23" t="s">
        <v>2496</v>
      </c>
    </row>
    <row r="68" spans="1:19">
      <c r="A68" s="16" t="s">
        <v>5314</v>
      </c>
      <c r="B68" s="22">
        <v>1756016130079</v>
      </c>
      <c r="C68" s="22">
        <v>4992496142530</v>
      </c>
      <c r="D68" s="23" t="s">
        <v>2792</v>
      </c>
      <c r="E68" s="23">
        <v>4822</v>
      </c>
      <c r="F68" s="23">
        <v>1</v>
      </c>
      <c r="G68" s="23">
        <v>0</v>
      </c>
      <c r="H68" s="23" t="s">
        <v>2496</v>
      </c>
      <c r="I68" s="23" t="s">
        <v>2495</v>
      </c>
      <c r="J68" s="23" t="s">
        <v>2621</v>
      </c>
      <c r="L68" s="16" t="s">
        <v>5319</v>
      </c>
      <c r="M68" s="22">
        <v>1655514208962</v>
      </c>
      <c r="O68" s="23" t="s">
        <v>2882</v>
      </c>
      <c r="P68" s="23">
        <v>22</v>
      </c>
      <c r="Q68" s="23">
        <v>107</v>
      </c>
      <c r="R68" s="23">
        <v>0</v>
      </c>
      <c r="S68" s="23" t="s">
        <v>2496</v>
      </c>
    </row>
    <row r="69" spans="1:19">
      <c r="A69" s="16" t="s">
        <v>5314</v>
      </c>
      <c r="B69" s="22">
        <v>1756016130079</v>
      </c>
      <c r="C69" s="22">
        <v>4992496142530</v>
      </c>
      <c r="D69" s="23" t="s">
        <v>2792</v>
      </c>
      <c r="E69" s="23">
        <v>4223</v>
      </c>
      <c r="F69" s="23">
        <v>4</v>
      </c>
      <c r="G69" s="23">
        <v>0</v>
      </c>
      <c r="H69" s="23" t="s">
        <v>2496</v>
      </c>
      <c r="I69" s="23" t="s">
        <v>2495</v>
      </c>
      <c r="J69" s="23" t="s">
        <v>2621</v>
      </c>
      <c r="L69" s="16" t="s">
        <v>5319</v>
      </c>
      <c r="M69" s="22">
        <v>1856515200119</v>
      </c>
      <c r="O69" s="23" t="s">
        <v>2883</v>
      </c>
      <c r="P69" s="23">
        <v>23</v>
      </c>
      <c r="Q69" s="23">
        <v>2</v>
      </c>
      <c r="R69" s="23">
        <v>0</v>
      </c>
      <c r="S69" s="23" t="s">
        <v>2496</v>
      </c>
    </row>
    <row r="70" spans="1:19">
      <c r="A70" s="16" t="s">
        <v>5314</v>
      </c>
      <c r="B70" s="22">
        <v>1756016130079</v>
      </c>
      <c r="C70" s="22">
        <v>4992496142530</v>
      </c>
      <c r="D70" s="23" t="s">
        <v>2792</v>
      </c>
      <c r="E70" s="23">
        <v>4223</v>
      </c>
      <c r="F70" s="23">
        <v>4</v>
      </c>
      <c r="G70" s="23">
        <v>0</v>
      </c>
      <c r="H70" s="23" t="s">
        <v>2496</v>
      </c>
      <c r="I70" s="23" t="s">
        <v>2495</v>
      </c>
      <c r="J70" s="23" t="s">
        <v>2623</v>
      </c>
      <c r="L70" s="16" t="s">
        <v>5319</v>
      </c>
      <c r="M70" s="22">
        <v>1956016200110</v>
      </c>
      <c r="O70" s="23" t="s">
        <v>2884</v>
      </c>
      <c r="P70" s="23">
        <v>23</v>
      </c>
      <c r="Q70" s="23">
        <v>3</v>
      </c>
      <c r="R70" s="23">
        <v>0</v>
      </c>
      <c r="S70" s="23" t="s">
        <v>2496</v>
      </c>
    </row>
    <row r="71" spans="1:19">
      <c r="A71" s="16" t="s">
        <v>5314</v>
      </c>
      <c r="B71" s="22">
        <v>1756016130079</v>
      </c>
      <c r="C71" s="22">
        <v>4992496142530</v>
      </c>
      <c r="D71" s="23" t="s">
        <v>2792</v>
      </c>
      <c r="E71" s="23">
        <v>3123</v>
      </c>
      <c r="F71" s="23">
        <v>10</v>
      </c>
      <c r="G71" s="23">
        <v>0</v>
      </c>
      <c r="H71" s="23" t="s">
        <v>2496</v>
      </c>
      <c r="I71" s="23" t="s">
        <v>2495</v>
      </c>
      <c r="J71" s="23" t="s">
        <v>2621</v>
      </c>
      <c r="L71" s="16" t="s">
        <v>5319</v>
      </c>
      <c r="M71" s="22">
        <v>2056016208723</v>
      </c>
      <c r="O71" s="23" t="s">
        <v>2885</v>
      </c>
      <c r="P71" s="23">
        <v>23</v>
      </c>
      <c r="Q71" s="23">
        <v>239</v>
      </c>
      <c r="R71" s="23">
        <v>0</v>
      </c>
      <c r="S71" s="23" t="s">
        <v>2496</v>
      </c>
    </row>
    <row r="72" spans="1:19">
      <c r="A72" s="16" t="s">
        <v>5314</v>
      </c>
      <c r="B72" s="22">
        <v>1756016130079</v>
      </c>
      <c r="C72" s="22">
        <v>4992496142530</v>
      </c>
      <c r="D72" s="23" t="s">
        <v>2792</v>
      </c>
      <c r="E72" s="23">
        <v>4123</v>
      </c>
      <c r="F72" s="23">
        <v>5</v>
      </c>
      <c r="G72" s="23">
        <v>0</v>
      </c>
      <c r="H72" s="23" t="s">
        <v>2496</v>
      </c>
      <c r="I72" s="23" t="s">
        <v>2495</v>
      </c>
      <c r="J72" s="23" t="s">
        <v>2623</v>
      </c>
      <c r="L72" s="16" t="s">
        <v>5319</v>
      </c>
      <c r="M72" s="22">
        <v>2156016208966</v>
      </c>
      <c r="O72" s="23" t="s">
        <v>2886</v>
      </c>
      <c r="P72" s="23">
        <v>23</v>
      </c>
      <c r="Q72" s="23">
        <v>131</v>
      </c>
      <c r="R72" s="23">
        <v>0</v>
      </c>
      <c r="S72" s="23" t="s">
        <v>2496</v>
      </c>
    </row>
    <row r="73" spans="1:19">
      <c r="A73" s="16" t="s">
        <v>5314</v>
      </c>
      <c r="B73" s="22">
        <v>1756514130076</v>
      </c>
      <c r="C73" s="22">
        <v>4992496142363</v>
      </c>
      <c r="D73" s="23" t="s">
        <v>2691</v>
      </c>
      <c r="E73" s="23">
        <v>3423</v>
      </c>
      <c r="F73" s="23">
        <v>8</v>
      </c>
      <c r="G73" s="23">
        <v>0</v>
      </c>
      <c r="H73" s="23" t="s">
        <v>2496</v>
      </c>
      <c r="I73" s="23" t="s">
        <v>2495</v>
      </c>
      <c r="J73" s="23" t="s">
        <v>2621</v>
      </c>
      <c r="L73" s="16" t="s">
        <v>5319</v>
      </c>
      <c r="M73" s="22">
        <v>1956515208969</v>
      </c>
      <c r="O73" s="23" t="s">
        <v>2887</v>
      </c>
      <c r="P73" s="23">
        <v>23</v>
      </c>
      <c r="Q73" s="23">
        <v>45</v>
      </c>
      <c r="R73" s="23">
        <v>0</v>
      </c>
      <c r="S73" s="23" t="s">
        <v>2496</v>
      </c>
    </row>
    <row r="74" spans="1:19">
      <c r="A74" s="16" t="s">
        <v>5314</v>
      </c>
      <c r="B74" s="22">
        <v>1756514130076</v>
      </c>
      <c r="C74" s="22">
        <v>4992496142363</v>
      </c>
      <c r="D74" s="23" t="s">
        <v>2691</v>
      </c>
      <c r="E74" s="23">
        <v>3423</v>
      </c>
      <c r="F74" s="23">
        <v>12</v>
      </c>
      <c r="G74" s="23">
        <v>0</v>
      </c>
      <c r="H74" s="23" t="s">
        <v>2496</v>
      </c>
      <c r="I74" s="23" t="s">
        <v>2495</v>
      </c>
      <c r="J74" s="23" t="s">
        <v>2621</v>
      </c>
      <c r="L74" s="16" t="s">
        <v>5319</v>
      </c>
      <c r="M74" s="22">
        <v>1656015208727</v>
      </c>
      <c r="O74" s="23" t="s">
        <v>2888</v>
      </c>
      <c r="P74" s="23">
        <v>23</v>
      </c>
      <c r="Q74" s="23">
        <v>139</v>
      </c>
      <c r="R74" s="23">
        <v>0</v>
      </c>
      <c r="S74" s="23" t="s">
        <v>2496</v>
      </c>
    </row>
    <row r="75" spans="1:19">
      <c r="A75" s="16" t="s">
        <v>5314</v>
      </c>
      <c r="B75" s="22">
        <v>1756514130397</v>
      </c>
      <c r="C75" s="22">
        <v>4992496140017</v>
      </c>
      <c r="D75" s="23" t="s">
        <v>2690</v>
      </c>
      <c r="E75" s="23">
        <v>3523</v>
      </c>
      <c r="F75" s="23">
        <v>40</v>
      </c>
      <c r="G75" s="23">
        <v>0</v>
      </c>
      <c r="H75" s="23" t="s">
        <v>2496</v>
      </c>
      <c r="I75" s="23" t="s">
        <v>2495</v>
      </c>
      <c r="J75" s="23" t="s">
        <v>2621</v>
      </c>
      <c r="L75" s="16" t="s">
        <v>5319</v>
      </c>
      <c r="M75" s="22">
        <v>2056016208976</v>
      </c>
      <c r="O75" s="23" t="s">
        <v>2889</v>
      </c>
      <c r="P75" s="23">
        <v>22</v>
      </c>
      <c r="Q75" s="23">
        <v>146</v>
      </c>
      <c r="R75" s="23">
        <v>0</v>
      </c>
      <c r="S75" s="23" t="s">
        <v>2496</v>
      </c>
    </row>
    <row r="76" spans="1:19">
      <c r="A76" s="16" t="s">
        <v>5314</v>
      </c>
      <c r="B76" s="22">
        <v>1756514130397</v>
      </c>
      <c r="C76" s="22">
        <v>4992496140017</v>
      </c>
      <c r="D76" s="23" t="s">
        <v>2690</v>
      </c>
      <c r="E76" s="23">
        <v>2923</v>
      </c>
      <c r="F76" s="23">
        <v>1</v>
      </c>
      <c r="G76" s="23">
        <v>0</v>
      </c>
      <c r="H76" s="23" t="s">
        <v>2496</v>
      </c>
      <c r="I76" s="23" t="s">
        <v>2495</v>
      </c>
      <c r="J76" s="23" t="s">
        <v>2621</v>
      </c>
      <c r="L76" s="16" t="s">
        <v>5319</v>
      </c>
      <c r="M76" s="22">
        <v>1856015200114</v>
      </c>
      <c r="O76" s="23" t="s">
        <v>8891</v>
      </c>
      <c r="P76" s="23">
        <v>23</v>
      </c>
      <c r="Q76" s="23">
        <v>1</v>
      </c>
      <c r="R76" s="23">
        <v>0</v>
      </c>
      <c r="S76" s="23" t="s">
        <v>2496</v>
      </c>
    </row>
    <row r="77" spans="1:19">
      <c r="A77" s="16" t="s">
        <v>5314</v>
      </c>
      <c r="B77" s="22">
        <v>1756515130075</v>
      </c>
      <c r="C77" s="22">
        <v>4992496142417</v>
      </c>
      <c r="D77" s="23" t="s">
        <v>2685</v>
      </c>
      <c r="E77" s="23">
        <v>4123</v>
      </c>
      <c r="F77" s="23">
        <v>7</v>
      </c>
      <c r="G77" s="23">
        <v>0</v>
      </c>
      <c r="H77" s="23" t="s">
        <v>2496</v>
      </c>
      <c r="I77" s="23" t="s">
        <v>2495</v>
      </c>
      <c r="J77" s="23" t="s">
        <v>2621</v>
      </c>
      <c r="L77" s="16" t="s">
        <v>5319</v>
      </c>
      <c r="M77" s="22">
        <v>1656514208723</v>
      </c>
      <c r="O77" s="23" t="s">
        <v>2890</v>
      </c>
      <c r="P77" s="23">
        <v>23</v>
      </c>
      <c r="Q77" s="23">
        <v>155</v>
      </c>
      <c r="R77" s="23">
        <v>0</v>
      </c>
      <c r="S77" s="23" t="s">
        <v>2496</v>
      </c>
    </row>
    <row r="78" spans="1:19">
      <c r="A78" s="16" t="s">
        <v>5314</v>
      </c>
      <c r="B78" s="22">
        <v>1756515130075</v>
      </c>
      <c r="C78" s="22">
        <v>4992496142417</v>
      </c>
      <c r="D78" s="23" t="s">
        <v>2685</v>
      </c>
      <c r="E78" s="23">
        <v>4123</v>
      </c>
      <c r="F78" s="23">
        <v>12</v>
      </c>
      <c r="G78" s="23">
        <v>0</v>
      </c>
      <c r="H78" s="23" t="s">
        <v>2496</v>
      </c>
      <c r="I78" s="23" t="s">
        <v>2495</v>
      </c>
      <c r="J78" s="23" t="s">
        <v>2623</v>
      </c>
      <c r="L78" s="16" t="s">
        <v>5319</v>
      </c>
      <c r="M78" s="22">
        <v>2155517206631</v>
      </c>
      <c r="O78" s="23" t="s">
        <v>2891</v>
      </c>
      <c r="P78" s="23">
        <v>22</v>
      </c>
      <c r="Q78" s="23">
        <v>7</v>
      </c>
      <c r="R78" s="23">
        <v>0</v>
      </c>
      <c r="S78" s="23" t="s">
        <v>2496</v>
      </c>
    </row>
    <row r="79" spans="1:19">
      <c r="A79" s="16" t="s">
        <v>5314</v>
      </c>
      <c r="B79" s="22">
        <v>1756515130075</v>
      </c>
      <c r="C79" s="22">
        <v>4992496142417</v>
      </c>
      <c r="D79" s="23" t="s">
        <v>2685</v>
      </c>
      <c r="E79" s="23">
        <v>4123</v>
      </c>
      <c r="F79" s="23">
        <v>5</v>
      </c>
      <c r="G79" s="23">
        <v>0</v>
      </c>
      <c r="H79" s="23" t="s">
        <v>2496</v>
      </c>
      <c r="I79" s="23" t="s">
        <v>2495</v>
      </c>
      <c r="J79" s="23" t="s">
        <v>2621</v>
      </c>
      <c r="L79" s="16" t="s">
        <v>5319</v>
      </c>
      <c r="M79" s="22">
        <v>1556514209921</v>
      </c>
      <c r="O79" s="23" t="s">
        <v>2892</v>
      </c>
      <c r="P79" s="23">
        <v>23</v>
      </c>
      <c r="Q79" s="23">
        <v>139</v>
      </c>
      <c r="R79" s="23">
        <v>0</v>
      </c>
      <c r="S79" s="23" t="s">
        <v>2496</v>
      </c>
    </row>
    <row r="80" spans="1:19">
      <c r="A80" s="16" t="s">
        <v>5314</v>
      </c>
      <c r="B80" s="22">
        <v>1757014130078</v>
      </c>
      <c r="C80" s="22">
        <v>4992496142325</v>
      </c>
      <c r="D80" s="23" t="s">
        <v>2684</v>
      </c>
      <c r="E80" s="23">
        <v>4423</v>
      </c>
      <c r="F80" s="23">
        <v>20</v>
      </c>
      <c r="G80" s="23">
        <v>0</v>
      </c>
      <c r="H80" s="23" t="s">
        <v>2496</v>
      </c>
      <c r="I80" s="23" t="s">
        <v>2495</v>
      </c>
      <c r="J80" s="23" t="s">
        <v>2623</v>
      </c>
      <c r="L80" s="16" t="s">
        <v>5319</v>
      </c>
      <c r="M80" s="22">
        <v>2055516209858</v>
      </c>
      <c r="O80" s="23" t="s">
        <v>2893</v>
      </c>
      <c r="P80" s="23">
        <v>23</v>
      </c>
      <c r="Q80" s="23">
        <v>2</v>
      </c>
      <c r="R80" s="23">
        <v>0</v>
      </c>
      <c r="S80" s="23" t="s">
        <v>2496</v>
      </c>
    </row>
    <row r="81" spans="1:19">
      <c r="A81" s="16" t="s">
        <v>5314</v>
      </c>
      <c r="B81" s="22">
        <v>1757014130078</v>
      </c>
      <c r="C81" s="22">
        <v>4992496142325</v>
      </c>
      <c r="D81" s="23" t="s">
        <v>2684</v>
      </c>
      <c r="E81" s="23">
        <v>3523</v>
      </c>
      <c r="F81" s="23">
        <v>8</v>
      </c>
      <c r="G81" s="23">
        <v>0</v>
      </c>
      <c r="H81" s="23" t="s">
        <v>2496</v>
      </c>
      <c r="I81" s="23" t="s">
        <v>2495</v>
      </c>
      <c r="J81" s="23" t="s">
        <v>2623</v>
      </c>
      <c r="L81" s="16" t="s">
        <v>5319</v>
      </c>
      <c r="M81" s="22">
        <v>2154517209819</v>
      </c>
      <c r="O81" s="23" t="s">
        <v>2894</v>
      </c>
      <c r="P81" s="23">
        <v>23</v>
      </c>
      <c r="Q81" s="23">
        <v>20</v>
      </c>
      <c r="R81" s="23">
        <v>0</v>
      </c>
      <c r="S81" s="23" t="s">
        <v>2496</v>
      </c>
    </row>
    <row r="82" spans="1:19">
      <c r="A82" s="16" t="s">
        <v>5314</v>
      </c>
      <c r="B82" s="22">
        <v>1757014130399</v>
      </c>
      <c r="C82" s="22">
        <v>4992496139967</v>
      </c>
      <c r="D82" s="23" t="s">
        <v>2683</v>
      </c>
      <c r="E82" s="23">
        <v>5123</v>
      </c>
      <c r="F82" s="23">
        <v>18</v>
      </c>
      <c r="G82" s="23">
        <v>0</v>
      </c>
      <c r="H82" s="23" t="s">
        <v>2496</v>
      </c>
      <c r="I82" s="23" t="s">
        <v>2495</v>
      </c>
      <c r="J82" s="23" t="s">
        <v>2623</v>
      </c>
      <c r="L82" s="16" t="s">
        <v>5319</v>
      </c>
      <c r="M82" s="22">
        <v>2155017209811</v>
      </c>
      <c r="O82" s="23" t="s">
        <v>2895</v>
      </c>
      <c r="P82" s="23">
        <v>23</v>
      </c>
      <c r="Q82" s="23">
        <v>77</v>
      </c>
      <c r="R82" s="23">
        <v>0</v>
      </c>
      <c r="S82" s="23" t="s">
        <v>2496</v>
      </c>
    </row>
    <row r="83" spans="1:19">
      <c r="A83" s="16" t="s">
        <v>5314</v>
      </c>
      <c r="B83" s="22">
        <v>1757014130399</v>
      </c>
      <c r="C83" s="22">
        <v>4992496139967</v>
      </c>
      <c r="D83" s="23" t="s">
        <v>2683</v>
      </c>
      <c r="E83" s="23">
        <v>5123</v>
      </c>
      <c r="F83" s="23">
        <v>32</v>
      </c>
      <c r="G83" s="23">
        <v>0</v>
      </c>
      <c r="H83" s="23" t="s">
        <v>2496</v>
      </c>
      <c r="I83" s="23" t="s">
        <v>2495</v>
      </c>
      <c r="J83" s="23" t="s">
        <v>2623</v>
      </c>
      <c r="L83" s="16" t="s">
        <v>5319</v>
      </c>
      <c r="M83" s="22">
        <v>2155517209717</v>
      </c>
      <c r="O83" s="23" t="s">
        <v>2896</v>
      </c>
      <c r="P83" s="23">
        <v>19</v>
      </c>
      <c r="Q83" s="23">
        <v>2</v>
      </c>
      <c r="R83" s="23">
        <v>0</v>
      </c>
      <c r="S83" s="23" t="s">
        <v>2496</v>
      </c>
    </row>
    <row r="84" spans="1:19">
      <c r="A84" s="16" t="s">
        <v>5314</v>
      </c>
      <c r="B84" s="22">
        <v>1855515130075</v>
      </c>
      <c r="C84" s="22">
        <v>4992496142493</v>
      </c>
      <c r="D84" s="23" t="s">
        <v>2682</v>
      </c>
      <c r="E84" s="23">
        <v>4223</v>
      </c>
      <c r="F84" s="23">
        <v>2</v>
      </c>
      <c r="G84" s="23">
        <v>0</v>
      </c>
      <c r="H84" s="23" t="s">
        <v>2496</v>
      </c>
      <c r="I84" s="23" t="s">
        <v>2495</v>
      </c>
      <c r="J84" s="23" t="s">
        <v>2623</v>
      </c>
      <c r="L84" s="16" t="s">
        <v>5319</v>
      </c>
      <c r="M84" s="22">
        <v>2156017095893</v>
      </c>
      <c r="O84" s="23" t="s">
        <v>2897</v>
      </c>
      <c r="P84" s="23">
        <v>23</v>
      </c>
      <c r="Q84" s="23">
        <v>131</v>
      </c>
      <c r="R84" s="23">
        <v>0</v>
      </c>
      <c r="S84" s="23" t="s">
        <v>2496</v>
      </c>
    </row>
    <row r="85" spans="1:19">
      <c r="A85" s="16" t="s">
        <v>5314</v>
      </c>
      <c r="B85" s="22">
        <v>1855515130075</v>
      </c>
      <c r="C85" s="22">
        <v>4992496142493</v>
      </c>
      <c r="D85" s="23" t="s">
        <v>2682</v>
      </c>
      <c r="E85" s="23">
        <v>4223</v>
      </c>
      <c r="F85" s="23">
        <v>8</v>
      </c>
      <c r="G85" s="23">
        <v>0</v>
      </c>
      <c r="H85" s="23" t="s">
        <v>2496</v>
      </c>
      <c r="I85" s="23" t="s">
        <v>2495</v>
      </c>
      <c r="J85" s="23" t="s">
        <v>2623</v>
      </c>
      <c r="L85" s="16" t="s">
        <v>5319</v>
      </c>
      <c r="M85" s="22">
        <v>2255519095896</v>
      </c>
      <c r="O85" s="23" t="s">
        <v>2898</v>
      </c>
      <c r="P85" s="23">
        <v>23</v>
      </c>
      <c r="Q85" s="23">
        <v>2</v>
      </c>
      <c r="R85" s="23">
        <v>0</v>
      </c>
      <c r="S85" s="23" t="s">
        <v>2496</v>
      </c>
    </row>
    <row r="86" spans="1:19">
      <c r="A86" s="16" t="s">
        <v>5314</v>
      </c>
      <c r="B86" s="22">
        <v>1855515130075</v>
      </c>
      <c r="C86" s="22">
        <v>4992496142493</v>
      </c>
      <c r="D86" s="23" t="s">
        <v>2682</v>
      </c>
      <c r="E86" s="23">
        <v>4223</v>
      </c>
      <c r="F86" s="23">
        <v>2</v>
      </c>
      <c r="G86" s="23">
        <v>0</v>
      </c>
      <c r="H86" s="23" t="s">
        <v>2496</v>
      </c>
      <c r="I86" s="23" t="s">
        <v>2495</v>
      </c>
      <c r="J86" s="23" t="s">
        <v>2621</v>
      </c>
      <c r="L86" s="16" t="s">
        <v>5319</v>
      </c>
      <c r="M86" s="22">
        <v>2256517095895</v>
      </c>
      <c r="O86" s="23" t="s">
        <v>2899</v>
      </c>
      <c r="P86" s="23">
        <v>23</v>
      </c>
      <c r="Q86" s="23">
        <v>24</v>
      </c>
      <c r="R86" s="23">
        <v>0</v>
      </c>
      <c r="S86" s="23" t="s">
        <v>2496</v>
      </c>
    </row>
    <row r="87" spans="1:19">
      <c r="A87" s="16" t="s">
        <v>5314</v>
      </c>
      <c r="B87" s="22">
        <v>1856015130398</v>
      </c>
      <c r="C87" s="22">
        <v>4992496140109</v>
      </c>
      <c r="D87" s="23" t="s">
        <v>2679</v>
      </c>
      <c r="E87" s="23">
        <v>4623</v>
      </c>
      <c r="F87" s="23">
        <v>32</v>
      </c>
      <c r="G87" s="23">
        <v>0</v>
      </c>
      <c r="H87" s="23" t="s">
        <v>2496</v>
      </c>
      <c r="I87" s="23" t="s">
        <v>2495</v>
      </c>
      <c r="J87" s="23" t="s">
        <v>2623</v>
      </c>
      <c r="L87" s="16" t="s">
        <v>5319</v>
      </c>
      <c r="M87" s="22">
        <v>2355518095894</v>
      </c>
      <c r="O87" s="23" t="s">
        <v>2900</v>
      </c>
      <c r="P87" s="23">
        <v>23</v>
      </c>
      <c r="Q87" s="23">
        <v>7</v>
      </c>
      <c r="R87" s="23">
        <v>0</v>
      </c>
      <c r="S87" s="23" t="s">
        <v>2496</v>
      </c>
    </row>
    <row r="88" spans="1:19">
      <c r="A88" s="16" t="s">
        <v>5314</v>
      </c>
      <c r="B88" s="22">
        <v>1856015130398</v>
      </c>
      <c r="C88" s="22">
        <v>4992496140109</v>
      </c>
      <c r="D88" s="23" t="s">
        <v>2679</v>
      </c>
      <c r="E88" s="23">
        <v>4623</v>
      </c>
      <c r="F88" s="23">
        <v>2</v>
      </c>
      <c r="G88" s="23">
        <v>0</v>
      </c>
      <c r="H88" s="23" t="s">
        <v>2496</v>
      </c>
      <c r="I88" s="23" t="s">
        <v>2495</v>
      </c>
      <c r="J88" s="23" t="s">
        <v>2623</v>
      </c>
      <c r="L88" s="16" t="s">
        <v>5319</v>
      </c>
      <c r="M88" s="22">
        <v>2355519095893</v>
      </c>
      <c r="O88" s="23" t="s">
        <v>2901</v>
      </c>
      <c r="P88" s="23">
        <v>23</v>
      </c>
      <c r="Q88" s="23">
        <v>12</v>
      </c>
      <c r="R88" s="23">
        <v>0</v>
      </c>
      <c r="S88" s="23" t="s">
        <v>2496</v>
      </c>
    </row>
    <row r="89" spans="1:19">
      <c r="A89" s="16" t="s">
        <v>5314</v>
      </c>
      <c r="B89" s="22">
        <v>1856015130077</v>
      </c>
      <c r="C89" s="22">
        <v>4992496142462</v>
      </c>
      <c r="D89" s="23" t="s">
        <v>8888</v>
      </c>
      <c r="E89" s="23">
        <v>4523</v>
      </c>
      <c r="F89" s="23">
        <v>32</v>
      </c>
      <c r="G89" s="23">
        <v>0</v>
      </c>
      <c r="H89" s="23" t="s">
        <v>2496</v>
      </c>
      <c r="I89" s="23" t="s">
        <v>2495</v>
      </c>
      <c r="J89" s="23" t="s">
        <v>2623</v>
      </c>
      <c r="L89" s="16" t="s">
        <v>5319</v>
      </c>
      <c r="M89" s="22">
        <v>2356018095896</v>
      </c>
      <c r="O89" s="23" t="s">
        <v>2902</v>
      </c>
      <c r="P89" s="23">
        <v>23</v>
      </c>
      <c r="Q89" s="23">
        <v>1</v>
      </c>
      <c r="R89" s="23">
        <v>0</v>
      </c>
      <c r="S89" s="23" t="s">
        <v>2496</v>
      </c>
    </row>
    <row r="90" spans="1:19">
      <c r="A90" s="16" t="s">
        <v>5314</v>
      </c>
      <c r="B90" s="22">
        <v>1856015130077</v>
      </c>
      <c r="C90" s="22">
        <v>4992496142462</v>
      </c>
      <c r="D90" s="23" t="s">
        <v>8888</v>
      </c>
      <c r="E90" s="23">
        <v>4523</v>
      </c>
      <c r="F90" s="23">
        <v>12</v>
      </c>
      <c r="G90" s="23">
        <v>0</v>
      </c>
      <c r="H90" s="23" t="s">
        <v>2496</v>
      </c>
      <c r="I90" s="23" t="s">
        <v>2495</v>
      </c>
      <c r="J90" s="23" t="s">
        <v>2621</v>
      </c>
      <c r="L90" s="16" t="s">
        <v>5319</v>
      </c>
      <c r="M90" s="22">
        <v>2454520095899</v>
      </c>
      <c r="O90" s="23" t="s">
        <v>2903</v>
      </c>
      <c r="P90" s="23">
        <v>23</v>
      </c>
      <c r="Q90" s="23">
        <v>81</v>
      </c>
      <c r="R90" s="23">
        <v>0</v>
      </c>
      <c r="S90" s="23" t="s">
        <v>2496</v>
      </c>
    </row>
    <row r="91" spans="1:19">
      <c r="A91" s="16" t="s">
        <v>5314</v>
      </c>
      <c r="B91" s="22">
        <v>1856015130077</v>
      </c>
      <c r="C91" s="22">
        <v>4992496142462</v>
      </c>
      <c r="D91" s="23" t="s">
        <v>8888</v>
      </c>
      <c r="E91" s="23">
        <v>4123</v>
      </c>
      <c r="F91" s="23">
        <v>8</v>
      </c>
      <c r="G91" s="23">
        <v>0</v>
      </c>
      <c r="H91" s="23" t="s">
        <v>2496</v>
      </c>
      <c r="I91" s="23" t="s">
        <v>2495</v>
      </c>
      <c r="J91" s="23" t="s">
        <v>2621</v>
      </c>
      <c r="L91" s="16" t="s">
        <v>5319</v>
      </c>
      <c r="M91" s="22">
        <v>2654022095896</v>
      </c>
      <c r="O91" s="23" t="s">
        <v>2904</v>
      </c>
      <c r="P91" s="23">
        <v>23</v>
      </c>
      <c r="Q91" s="23">
        <v>2</v>
      </c>
      <c r="R91" s="23">
        <v>0</v>
      </c>
      <c r="S91" s="23" t="s">
        <v>2496</v>
      </c>
    </row>
    <row r="92" spans="1:19">
      <c r="A92" s="16" t="s">
        <v>5314</v>
      </c>
      <c r="B92" s="22">
        <v>1856514130073</v>
      </c>
      <c r="C92" s="22">
        <v>4992496142370</v>
      </c>
      <c r="D92" s="23" t="s">
        <v>2677</v>
      </c>
      <c r="E92" s="23">
        <v>3423</v>
      </c>
      <c r="F92" s="23">
        <v>4</v>
      </c>
      <c r="G92" s="23">
        <v>0</v>
      </c>
      <c r="H92" s="23" t="s">
        <v>2496</v>
      </c>
      <c r="I92" s="23" t="s">
        <v>2495</v>
      </c>
      <c r="J92" s="23" t="s">
        <v>2623</v>
      </c>
      <c r="L92" s="16" t="s">
        <v>5319</v>
      </c>
      <c r="M92" s="22">
        <v>1556514327021</v>
      </c>
      <c r="O92" s="23" t="s">
        <v>7351</v>
      </c>
      <c r="P92" s="23">
        <v>23</v>
      </c>
      <c r="Q92" s="23">
        <v>18</v>
      </c>
      <c r="R92" s="23">
        <v>0</v>
      </c>
      <c r="S92" s="23" t="s">
        <v>2496</v>
      </c>
    </row>
    <row r="93" spans="1:19">
      <c r="A93" s="16" t="s">
        <v>5314</v>
      </c>
      <c r="B93" s="22">
        <v>1856514130394</v>
      </c>
      <c r="C93" s="22">
        <v>4992496140024</v>
      </c>
      <c r="D93" s="23" t="s">
        <v>2676</v>
      </c>
      <c r="E93" s="23">
        <v>3523</v>
      </c>
      <c r="F93" s="23">
        <v>6</v>
      </c>
      <c r="G93" s="23">
        <v>0</v>
      </c>
      <c r="H93" s="23" t="s">
        <v>2496</v>
      </c>
      <c r="I93" s="23" t="s">
        <v>2495</v>
      </c>
      <c r="J93" s="23" t="s">
        <v>2621</v>
      </c>
      <c r="L93" s="16" t="s">
        <v>5319</v>
      </c>
      <c r="M93" s="22">
        <v>1655514327366</v>
      </c>
      <c r="O93" s="23" t="s">
        <v>2905</v>
      </c>
      <c r="P93" s="23">
        <v>23</v>
      </c>
      <c r="Q93" s="23">
        <v>150</v>
      </c>
      <c r="R93" s="23">
        <v>0</v>
      </c>
      <c r="S93" s="23" t="s">
        <v>2496</v>
      </c>
    </row>
    <row r="94" spans="1:19">
      <c r="A94" s="16" t="s">
        <v>5314</v>
      </c>
      <c r="B94" s="22">
        <v>1856514130394</v>
      </c>
      <c r="C94" s="22">
        <v>4992496140024</v>
      </c>
      <c r="D94" s="23" t="s">
        <v>2676</v>
      </c>
      <c r="E94" s="23">
        <v>2923</v>
      </c>
      <c r="F94" s="23">
        <v>6</v>
      </c>
      <c r="G94" s="23">
        <v>0</v>
      </c>
      <c r="H94" s="23" t="s">
        <v>2496</v>
      </c>
      <c r="I94" s="23" t="s">
        <v>2495</v>
      </c>
      <c r="J94" s="23" t="s">
        <v>2621</v>
      </c>
      <c r="L94" s="16" t="s">
        <v>5319</v>
      </c>
      <c r="M94" s="22">
        <v>1655514327366</v>
      </c>
      <c r="O94" s="23" t="s">
        <v>2905</v>
      </c>
      <c r="P94" s="23">
        <v>22</v>
      </c>
      <c r="Q94" s="23">
        <v>349</v>
      </c>
      <c r="R94" s="23">
        <v>0</v>
      </c>
      <c r="S94" s="23" t="s">
        <v>2496</v>
      </c>
    </row>
    <row r="95" spans="1:19">
      <c r="A95" s="16" t="s">
        <v>5314</v>
      </c>
      <c r="B95" s="22">
        <v>1856515130072</v>
      </c>
      <c r="C95" s="22">
        <v>4992496142431</v>
      </c>
      <c r="D95" s="23" t="s">
        <v>2791</v>
      </c>
      <c r="E95" s="23">
        <v>4123</v>
      </c>
      <c r="F95" s="23">
        <v>20</v>
      </c>
      <c r="G95" s="23">
        <v>0</v>
      </c>
      <c r="H95" s="23" t="s">
        <v>2496</v>
      </c>
      <c r="I95" s="23" t="s">
        <v>2495</v>
      </c>
      <c r="J95" s="23" t="s">
        <v>2623</v>
      </c>
      <c r="L95" s="16" t="s">
        <v>5319</v>
      </c>
      <c r="M95" s="22">
        <v>1657014327020</v>
      </c>
      <c r="O95" s="23" t="s">
        <v>2906</v>
      </c>
      <c r="P95" s="23">
        <v>22</v>
      </c>
      <c r="Q95" s="23">
        <v>94</v>
      </c>
      <c r="R95" s="23">
        <v>0</v>
      </c>
      <c r="S95" s="23" t="s">
        <v>2496</v>
      </c>
    </row>
    <row r="96" spans="1:19">
      <c r="A96" s="16" t="s">
        <v>5314</v>
      </c>
      <c r="B96" s="22">
        <v>1856515130393</v>
      </c>
      <c r="C96" s="22">
        <v>4992496140055</v>
      </c>
      <c r="D96" s="23" t="s">
        <v>2674</v>
      </c>
      <c r="E96" s="23">
        <v>3423</v>
      </c>
      <c r="F96" s="23">
        <v>19</v>
      </c>
      <c r="G96" s="23">
        <v>0</v>
      </c>
      <c r="H96" s="23" t="s">
        <v>2496</v>
      </c>
      <c r="I96" s="23" t="s">
        <v>2495</v>
      </c>
      <c r="J96" s="23" t="s">
        <v>2623</v>
      </c>
      <c r="L96" s="16" t="s">
        <v>5319</v>
      </c>
      <c r="M96" s="22">
        <v>1756514327360</v>
      </c>
      <c r="O96" s="23" t="s">
        <v>2907</v>
      </c>
      <c r="P96" s="23">
        <v>23</v>
      </c>
      <c r="Q96" s="23">
        <v>337</v>
      </c>
      <c r="R96" s="23">
        <v>0</v>
      </c>
      <c r="S96" s="23" t="s">
        <v>2496</v>
      </c>
    </row>
    <row r="97" spans="1:19">
      <c r="A97" s="16" t="s">
        <v>5314</v>
      </c>
      <c r="B97" s="22">
        <v>1857014130075</v>
      </c>
      <c r="C97" s="22">
        <v>4992496142332</v>
      </c>
      <c r="D97" s="23" t="s">
        <v>8537</v>
      </c>
      <c r="E97" s="23">
        <v>4723</v>
      </c>
      <c r="F97" s="23">
        <v>12</v>
      </c>
      <c r="G97" s="23">
        <v>0</v>
      </c>
      <c r="H97" s="23" t="s">
        <v>2496</v>
      </c>
      <c r="I97" s="23" t="s">
        <v>2495</v>
      </c>
      <c r="J97" s="23" t="s">
        <v>2623</v>
      </c>
      <c r="L97" s="16" t="s">
        <v>5319</v>
      </c>
      <c r="M97" s="22">
        <v>1757014327362</v>
      </c>
      <c r="O97" s="23" t="s">
        <v>2908</v>
      </c>
      <c r="P97" s="23">
        <v>23</v>
      </c>
      <c r="Q97" s="23">
        <v>1</v>
      </c>
      <c r="R97" s="23">
        <v>0</v>
      </c>
      <c r="S97" s="23" t="s">
        <v>2496</v>
      </c>
    </row>
    <row r="98" spans="1:19">
      <c r="A98" s="16" t="s">
        <v>5314</v>
      </c>
      <c r="B98" s="22">
        <v>1857014130075</v>
      </c>
      <c r="C98" s="22">
        <v>4992496142332</v>
      </c>
      <c r="D98" s="23" t="s">
        <v>8537</v>
      </c>
      <c r="E98" s="23">
        <v>4723</v>
      </c>
      <c r="F98" s="23">
        <v>8</v>
      </c>
      <c r="G98" s="23">
        <v>0</v>
      </c>
      <c r="H98" s="23" t="s">
        <v>2496</v>
      </c>
      <c r="I98" s="23" t="s">
        <v>2495</v>
      </c>
      <c r="J98" s="23" t="s">
        <v>2623</v>
      </c>
      <c r="L98" s="16" t="s">
        <v>5319</v>
      </c>
      <c r="M98" s="22">
        <v>1757014328352</v>
      </c>
      <c r="O98" s="23" t="s">
        <v>2909</v>
      </c>
      <c r="P98" s="23">
        <v>21</v>
      </c>
      <c r="Q98" s="23">
        <v>2</v>
      </c>
      <c r="R98" s="23">
        <v>0</v>
      </c>
      <c r="S98" s="23" t="s">
        <v>2496</v>
      </c>
    </row>
    <row r="99" spans="1:19">
      <c r="A99" s="16" t="s">
        <v>5314</v>
      </c>
      <c r="B99" s="22">
        <v>1857014130396</v>
      </c>
      <c r="C99" s="22">
        <v>4992496139974</v>
      </c>
      <c r="D99" s="23" t="s">
        <v>2673</v>
      </c>
      <c r="E99" s="23">
        <v>4623</v>
      </c>
      <c r="F99" s="23">
        <v>20</v>
      </c>
      <c r="G99" s="23">
        <v>0</v>
      </c>
      <c r="H99" s="23" t="s">
        <v>2496</v>
      </c>
      <c r="I99" s="23" t="s">
        <v>2495</v>
      </c>
      <c r="J99" s="23" t="s">
        <v>2621</v>
      </c>
      <c r="L99" s="16" t="s">
        <v>5319</v>
      </c>
      <c r="M99" s="22">
        <v>1855515328007</v>
      </c>
      <c r="O99" s="23" t="s">
        <v>2910</v>
      </c>
      <c r="P99" s="23">
        <v>23</v>
      </c>
      <c r="Q99" s="23">
        <v>59</v>
      </c>
      <c r="R99" s="23">
        <v>0</v>
      </c>
      <c r="S99" s="23" t="s">
        <v>2496</v>
      </c>
    </row>
    <row r="100" spans="1:19">
      <c r="A100" s="16" t="s">
        <v>5314</v>
      </c>
      <c r="B100" s="22">
        <v>1857014130396</v>
      </c>
      <c r="C100" s="22">
        <v>4992496139974</v>
      </c>
      <c r="D100" s="23" t="s">
        <v>2673</v>
      </c>
      <c r="E100" s="23">
        <v>4423</v>
      </c>
      <c r="F100" s="23">
        <v>17</v>
      </c>
      <c r="G100" s="23">
        <v>0</v>
      </c>
      <c r="H100" s="23" t="s">
        <v>2496</v>
      </c>
      <c r="I100" s="23" t="s">
        <v>2495</v>
      </c>
      <c r="J100" s="23" t="s">
        <v>2623</v>
      </c>
      <c r="L100" s="16" t="s">
        <v>5319</v>
      </c>
      <c r="M100" s="22">
        <v>1856015327361</v>
      </c>
      <c r="O100" s="23" t="s">
        <v>2911</v>
      </c>
      <c r="P100" s="23">
        <v>22</v>
      </c>
      <c r="Q100" s="23">
        <v>154</v>
      </c>
      <c r="R100" s="23">
        <v>0</v>
      </c>
      <c r="S100" s="23" t="s">
        <v>2496</v>
      </c>
    </row>
    <row r="101" spans="1:19">
      <c r="A101" s="16" t="s">
        <v>5314</v>
      </c>
      <c r="B101" s="22">
        <v>1954516132078</v>
      </c>
      <c r="C101" s="22">
        <v>4992496096789</v>
      </c>
      <c r="D101" s="23" t="s">
        <v>5277</v>
      </c>
      <c r="E101" s="23">
        <v>3723</v>
      </c>
      <c r="F101" s="23">
        <v>10</v>
      </c>
      <c r="G101" s="23">
        <v>0</v>
      </c>
      <c r="H101" s="23" t="s">
        <v>2496</v>
      </c>
      <c r="I101" s="23" t="s">
        <v>2495</v>
      </c>
      <c r="J101" s="23" t="s">
        <v>2621</v>
      </c>
      <c r="L101" s="16" t="s">
        <v>5319</v>
      </c>
      <c r="M101" s="22">
        <v>1856514327367</v>
      </c>
      <c r="O101" s="23" t="s">
        <v>2912</v>
      </c>
      <c r="P101" s="23">
        <v>23</v>
      </c>
      <c r="Q101" s="23">
        <v>37</v>
      </c>
      <c r="R101" s="23">
        <v>0</v>
      </c>
      <c r="S101" s="23" t="s">
        <v>2496</v>
      </c>
    </row>
    <row r="102" spans="1:19">
      <c r="A102" s="16" t="s">
        <v>5314</v>
      </c>
      <c r="B102" s="22">
        <v>1955016130076</v>
      </c>
      <c r="C102" s="22">
        <v>4992496142578</v>
      </c>
      <c r="D102" s="23" t="s">
        <v>2672</v>
      </c>
      <c r="E102" s="23">
        <v>723</v>
      </c>
      <c r="F102" s="23">
        <v>3</v>
      </c>
      <c r="G102" s="23">
        <v>0</v>
      </c>
      <c r="H102" s="23" t="s">
        <v>2496</v>
      </c>
      <c r="I102" s="23" t="s">
        <v>2495</v>
      </c>
      <c r="J102" s="23" t="s">
        <v>2621</v>
      </c>
      <c r="L102" s="16" t="s">
        <v>5319</v>
      </c>
      <c r="M102" s="22">
        <v>1857014327369</v>
      </c>
      <c r="O102" s="23" t="s">
        <v>2914</v>
      </c>
      <c r="P102" s="23">
        <v>23</v>
      </c>
      <c r="Q102" s="23">
        <v>102</v>
      </c>
      <c r="R102" s="23">
        <v>0</v>
      </c>
      <c r="S102" s="23" t="s">
        <v>2496</v>
      </c>
    </row>
    <row r="103" spans="1:19">
      <c r="A103" s="16" t="s">
        <v>5314</v>
      </c>
      <c r="B103" s="22">
        <v>1955016130076</v>
      </c>
      <c r="C103" s="22">
        <v>4992496142578</v>
      </c>
      <c r="D103" s="23" t="s">
        <v>2672</v>
      </c>
      <c r="E103" s="23">
        <v>3923</v>
      </c>
      <c r="F103" s="23">
        <v>12</v>
      </c>
      <c r="G103" s="23">
        <v>0</v>
      </c>
      <c r="H103" s="23" t="s">
        <v>2496</v>
      </c>
      <c r="I103" s="23" t="s">
        <v>2495</v>
      </c>
      <c r="J103" s="23" t="s">
        <v>2621</v>
      </c>
      <c r="L103" s="16" t="s">
        <v>5319</v>
      </c>
      <c r="M103" s="22">
        <v>1954516328006</v>
      </c>
      <c r="O103" s="23" t="s">
        <v>2915</v>
      </c>
      <c r="P103" s="23">
        <v>23</v>
      </c>
      <c r="Q103" s="23">
        <v>11</v>
      </c>
      <c r="R103" s="23">
        <v>0</v>
      </c>
      <c r="S103" s="23" t="s">
        <v>2496</v>
      </c>
    </row>
    <row r="104" spans="1:19">
      <c r="A104" s="16" t="s">
        <v>5314</v>
      </c>
      <c r="B104" s="22">
        <v>1955016130076</v>
      </c>
      <c r="C104" s="22">
        <v>4992496142578</v>
      </c>
      <c r="D104" s="23" t="s">
        <v>2672</v>
      </c>
      <c r="E104" s="23">
        <v>3923</v>
      </c>
      <c r="F104" s="23">
        <v>1</v>
      </c>
      <c r="G104" s="23">
        <v>0</v>
      </c>
      <c r="H104" s="23" t="s">
        <v>2496</v>
      </c>
      <c r="I104" s="23" t="s">
        <v>2495</v>
      </c>
      <c r="J104" s="23" t="s">
        <v>2623</v>
      </c>
      <c r="L104" s="16" t="s">
        <v>5319</v>
      </c>
      <c r="M104" s="22">
        <v>1955516328003</v>
      </c>
      <c r="O104" s="23" t="s">
        <v>2916</v>
      </c>
      <c r="P104" s="23">
        <v>23</v>
      </c>
      <c r="Q104" s="23">
        <v>19</v>
      </c>
      <c r="R104" s="23">
        <v>0</v>
      </c>
      <c r="S104" s="23" t="s">
        <v>2496</v>
      </c>
    </row>
    <row r="105" spans="1:19">
      <c r="A105" s="16" t="s">
        <v>5314</v>
      </c>
      <c r="B105" s="22">
        <v>1955516130071</v>
      </c>
      <c r="C105" s="22">
        <v>4992496142554</v>
      </c>
      <c r="D105" s="23" t="s">
        <v>2789</v>
      </c>
      <c r="E105" s="23">
        <v>5122</v>
      </c>
      <c r="F105" s="23">
        <v>3</v>
      </c>
      <c r="G105" s="23">
        <v>0</v>
      </c>
      <c r="H105" s="23" t="s">
        <v>2496</v>
      </c>
      <c r="I105" s="23" t="s">
        <v>2495</v>
      </c>
      <c r="J105" s="23" t="s">
        <v>2621</v>
      </c>
      <c r="L105" s="16" t="s">
        <v>5319</v>
      </c>
      <c r="M105" s="22">
        <v>2055017328003</v>
      </c>
      <c r="O105" s="23" t="s">
        <v>2917</v>
      </c>
      <c r="P105" s="23">
        <v>22</v>
      </c>
      <c r="Q105" s="23">
        <v>228</v>
      </c>
      <c r="R105" s="23">
        <v>0</v>
      </c>
      <c r="S105" s="23" t="s">
        <v>2496</v>
      </c>
    </row>
    <row r="106" spans="1:19">
      <c r="A106" s="16" t="s">
        <v>5314</v>
      </c>
      <c r="B106" s="22">
        <v>1955516130071</v>
      </c>
      <c r="C106" s="22">
        <v>4992496142554</v>
      </c>
      <c r="D106" s="23" t="s">
        <v>2789</v>
      </c>
      <c r="E106" s="23">
        <v>2623</v>
      </c>
      <c r="F106" s="23">
        <v>1</v>
      </c>
      <c r="G106" s="23">
        <v>0</v>
      </c>
      <c r="H106" s="23" t="s">
        <v>2496</v>
      </c>
      <c r="I106" s="23" t="s">
        <v>2495</v>
      </c>
      <c r="J106" s="23" t="s">
        <v>2623</v>
      </c>
      <c r="L106" s="16" t="s">
        <v>5319</v>
      </c>
      <c r="M106" s="22">
        <v>2056515328007</v>
      </c>
      <c r="O106" s="23" t="s">
        <v>2919</v>
      </c>
      <c r="P106" s="23">
        <v>22</v>
      </c>
      <c r="Q106" s="23">
        <v>38</v>
      </c>
      <c r="R106" s="23">
        <v>0</v>
      </c>
      <c r="S106" s="23" t="s">
        <v>2496</v>
      </c>
    </row>
    <row r="107" spans="1:19">
      <c r="A107" s="16" t="s">
        <v>5314</v>
      </c>
      <c r="B107" s="22">
        <v>1955516130071</v>
      </c>
      <c r="C107" s="22">
        <v>4992496142554</v>
      </c>
      <c r="D107" s="23" t="s">
        <v>2789</v>
      </c>
      <c r="E107" s="23">
        <v>2623</v>
      </c>
      <c r="F107" s="23">
        <v>1</v>
      </c>
      <c r="G107" s="23">
        <v>0</v>
      </c>
      <c r="H107" s="23" t="s">
        <v>2496</v>
      </c>
      <c r="I107" s="23" t="s">
        <v>2495</v>
      </c>
      <c r="J107" s="23" t="s">
        <v>2623</v>
      </c>
      <c r="L107" s="16" t="s">
        <v>5319</v>
      </c>
      <c r="M107" s="22">
        <v>2155517328357</v>
      </c>
      <c r="O107" s="23" t="s">
        <v>2920</v>
      </c>
      <c r="P107" s="23">
        <v>22</v>
      </c>
      <c r="Q107" s="23">
        <v>3</v>
      </c>
      <c r="R107" s="23">
        <v>0</v>
      </c>
      <c r="S107" s="23" t="s">
        <v>2496</v>
      </c>
    </row>
    <row r="108" spans="1:19">
      <c r="A108" s="16" t="s">
        <v>5314</v>
      </c>
      <c r="B108" s="22">
        <v>1956015130074</v>
      </c>
      <c r="C108" s="22">
        <v>4992496142479</v>
      </c>
      <c r="D108" s="23" t="s">
        <v>2668</v>
      </c>
      <c r="E108" s="23">
        <v>423</v>
      </c>
      <c r="F108" s="23">
        <v>2</v>
      </c>
      <c r="G108" s="23">
        <v>0</v>
      </c>
      <c r="H108" s="23" t="s">
        <v>2496</v>
      </c>
      <c r="I108" s="23" t="s">
        <v>2495</v>
      </c>
      <c r="J108" s="23" t="s">
        <v>2623</v>
      </c>
      <c r="L108" s="16" t="s">
        <v>5319</v>
      </c>
      <c r="M108" s="22">
        <v>2156016328008</v>
      </c>
      <c r="O108" s="23" t="s">
        <v>2921</v>
      </c>
      <c r="P108" s="23">
        <v>22</v>
      </c>
      <c r="Q108" s="23">
        <v>164</v>
      </c>
      <c r="R108" s="23">
        <v>0</v>
      </c>
      <c r="S108" s="23" t="s">
        <v>2496</v>
      </c>
    </row>
    <row r="109" spans="1:19">
      <c r="A109" s="16" t="s">
        <v>5314</v>
      </c>
      <c r="B109" s="22">
        <v>1956015130074</v>
      </c>
      <c r="C109" s="22">
        <v>4992496142479</v>
      </c>
      <c r="D109" s="23" t="s">
        <v>2668</v>
      </c>
      <c r="E109" s="23">
        <v>423</v>
      </c>
      <c r="F109" s="23">
        <v>2</v>
      </c>
      <c r="G109" s="23">
        <v>0</v>
      </c>
      <c r="H109" s="23" t="s">
        <v>2496</v>
      </c>
      <c r="I109" s="23" t="s">
        <v>2495</v>
      </c>
      <c r="J109" s="23" t="s">
        <v>2621</v>
      </c>
      <c r="L109" s="16" t="s">
        <v>5319</v>
      </c>
      <c r="M109" s="22">
        <v>2156017328007</v>
      </c>
      <c r="O109" s="23" t="s">
        <v>2922</v>
      </c>
      <c r="P109" s="23">
        <v>23</v>
      </c>
      <c r="Q109" s="23">
        <v>101</v>
      </c>
      <c r="R109" s="23">
        <v>0</v>
      </c>
      <c r="S109" s="23" t="s">
        <v>2496</v>
      </c>
    </row>
    <row r="110" spans="1:19">
      <c r="A110" s="16" t="s">
        <v>5314</v>
      </c>
      <c r="B110" s="22">
        <v>1956015130074</v>
      </c>
      <c r="C110" s="22">
        <v>4992496142479</v>
      </c>
      <c r="D110" s="23" t="s">
        <v>2668</v>
      </c>
      <c r="E110" s="23">
        <v>423</v>
      </c>
      <c r="F110" s="23">
        <v>10</v>
      </c>
      <c r="G110" s="23">
        <v>0</v>
      </c>
      <c r="H110" s="23" t="s">
        <v>2496</v>
      </c>
      <c r="I110" s="23" t="s">
        <v>2495</v>
      </c>
      <c r="J110" s="23" t="s">
        <v>2623</v>
      </c>
      <c r="L110" s="16" t="s">
        <v>5319</v>
      </c>
      <c r="M110" s="22">
        <v>2156516328003</v>
      </c>
      <c r="O110" s="23" t="s">
        <v>2924</v>
      </c>
      <c r="P110" s="23">
        <v>22</v>
      </c>
      <c r="Q110" s="23">
        <v>66</v>
      </c>
      <c r="R110" s="23">
        <v>0</v>
      </c>
      <c r="S110" s="23" t="s">
        <v>2496</v>
      </c>
    </row>
    <row r="111" spans="1:19">
      <c r="A111" s="16" t="s">
        <v>5314</v>
      </c>
      <c r="B111" s="22">
        <v>1956016130080</v>
      </c>
      <c r="C111" s="22">
        <v>4992496142424</v>
      </c>
      <c r="D111" s="23" t="s">
        <v>2788</v>
      </c>
      <c r="E111" s="23">
        <v>4123</v>
      </c>
      <c r="F111" s="23">
        <v>22</v>
      </c>
      <c r="G111" s="23">
        <v>0</v>
      </c>
      <c r="H111" s="23" t="s">
        <v>2496</v>
      </c>
      <c r="I111" s="23" t="s">
        <v>2495</v>
      </c>
      <c r="J111" s="23" t="s">
        <v>2623</v>
      </c>
      <c r="L111" s="16" t="s">
        <v>5319</v>
      </c>
      <c r="M111" s="22">
        <v>2157016327602</v>
      </c>
      <c r="O111" s="23" t="s">
        <v>2925</v>
      </c>
      <c r="P111" s="23">
        <v>22</v>
      </c>
      <c r="Q111" s="23">
        <v>11</v>
      </c>
      <c r="R111" s="23">
        <v>0</v>
      </c>
      <c r="S111" s="23" t="s">
        <v>2496</v>
      </c>
    </row>
    <row r="112" spans="1:19">
      <c r="A112" s="16" t="s">
        <v>5314</v>
      </c>
      <c r="B112" s="22">
        <v>1956016130080</v>
      </c>
      <c r="C112" s="22">
        <v>4992496142424</v>
      </c>
      <c r="D112" s="23" t="s">
        <v>2788</v>
      </c>
      <c r="E112" s="23">
        <v>4123</v>
      </c>
      <c r="F112" s="23">
        <v>13</v>
      </c>
      <c r="G112" s="23">
        <v>0</v>
      </c>
      <c r="H112" s="23" t="s">
        <v>2496</v>
      </c>
      <c r="I112" s="23" t="s">
        <v>2495</v>
      </c>
      <c r="J112" s="23" t="s">
        <v>2623</v>
      </c>
      <c r="L112" s="16" t="s">
        <v>5319</v>
      </c>
      <c r="M112" s="22">
        <v>2254018328009</v>
      </c>
      <c r="O112" s="23" t="s">
        <v>2926</v>
      </c>
      <c r="P112" s="23">
        <v>22</v>
      </c>
      <c r="Q112" s="23">
        <v>151</v>
      </c>
      <c r="R112" s="23">
        <v>0</v>
      </c>
      <c r="S112" s="23" t="s">
        <v>2496</v>
      </c>
    </row>
    <row r="113" spans="1:19">
      <c r="A113" s="16" t="s">
        <v>5314</v>
      </c>
      <c r="B113" s="22">
        <v>1956016130080</v>
      </c>
      <c r="C113" s="22">
        <v>4992496142424</v>
      </c>
      <c r="D113" s="23" t="s">
        <v>2788</v>
      </c>
      <c r="E113" s="23">
        <v>4123</v>
      </c>
      <c r="F113" s="23">
        <v>12</v>
      </c>
      <c r="G113" s="23">
        <v>0</v>
      </c>
      <c r="H113" s="23" t="s">
        <v>2496</v>
      </c>
      <c r="I113" s="23" t="s">
        <v>2495</v>
      </c>
      <c r="J113" s="23" t="s">
        <v>2623</v>
      </c>
      <c r="L113" s="16" t="s">
        <v>5319</v>
      </c>
      <c r="M113" s="22">
        <v>2254517328357</v>
      </c>
      <c r="O113" s="23" t="s">
        <v>2927</v>
      </c>
      <c r="P113" s="23">
        <v>22</v>
      </c>
      <c r="Q113" s="23">
        <v>1</v>
      </c>
      <c r="R113" s="23">
        <v>0</v>
      </c>
      <c r="S113" s="23" t="s">
        <v>2496</v>
      </c>
    </row>
    <row r="114" spans="1:19">
      <c r="A114" s="16" t="s">
        <v>5314</v>
      </c>
      <c r="B114" s="22">
        <v>1956515130390</v>
      </c>
      <c r="C114" s="22">
        <v>4992496140062</v>
      </c>
      <c r="D114" s="23" t="s">
        <v>2666</v>
      </c>
      <c r="E114" s="23">
        <v>4823</v>
      </c>
      <c r="F114" s="23">
        <v>50</v>
      </c>
      <c r="G114" s="23">
        <v>0</v>
      </c>
      <c r="H114" s="23" t="s">
        <v>2496</v>
      </c>
      <c r="I114" s="23" t="s">
        <v>2495</v>
      </c>
      <c r="J114" s="23" t="s">
        <v>2623</v>
      </c>
      <c r="L114" s="16" t="s">
        <v>5319</v>
      </c>
      <c r="M114" s="22">
        <v>2254518328356</v>
      </c>
      <c r="O114" s="23" t="s">
        <v>2928</v>
      </c>
      <c r="P114" s="23">
        <v>21</v>
      </c>
      <c r="Q114" s="23">
        <v>2</v>
      </c>
      <c r="R114" s="23">
        <v>0</v>
      </c>
      <c r="S114" s="23" t="s">
        <v>2496</v>
      </c>
    </row>
    <row r="115" spans="1:19">
      <c r="A115" s="16" t="s">
        <v>5314</v>
      </c>
      <c r="B115" s="22">
        <v>1956515130390</v>
      </c>
      <c r="C115" s="22">
        <v>4992496140062</v>
      </c>
      <c r="D115" s="23" t="s">
        <v>2666</v>
      </c>
      <c r="E115" s="23">
        <v>4823</v>
      </c>
      <c r="F115" s="23">
        <v>51</v>
      </c>
      <c r="G115" s="23">
        <v>0</v>
      </c>
      <c r="H115" s="23" t="s">
        <v>2496</v>
      </c>
      <c r="I115" s="23" t="s">
        <v>2495</v>
      </c>
      <c r="J115" s="23" t="s">
        <v>2623</v>
      </c>
      <c r="L115" s="16" t="s">
        <v>5319</v>
      </c>
      <c r="M115" s="22">
        <v>2255517328002</v>
      </c>
      <c r="O115" s="23" t="s">
        <v>2929</v>
      </c>
      <c r="P115" s="23">
        <v>23</v>
      </c>
      <c r="Q115" s="23">
        <v>54</v>
      </c>
      <c r="R115" s="23">
        <v>0</v>
      </c>
      <c r="S115" s="23" t="s">
        <v>2496</v>
      </c>
    </row>
    <row r="116" spans="1:19">
      <c r="A116" s="16" t="s">
        <v>5314</v>
      </c>
      <c r="B116" s="22">
        <v>1956515130390</v>
      </c>
      <c r="C116" s="22">
        <v>4992496140062</v>
      </c>
      <c r="D116" s="23" t="s">
        <v>2666</v>
      </c>
      <c r="E116" s="23">
        <v>4323</v>
      </c>
      <c r="F116" s="23">
        <v>34</v>
      </c>
      <c r="G116" s="23">
        <v>0</v>
      </c>
      <c r="H116" s="23" t="s">
        <v>2496</v>
      </c>
      <c r="I116" s="23" t="s">
        <v>2495</v>
      </c>
      <c r="J116" s="23" t="s">
        <v>2623</v>
      </c>
      <c r="L116" s="16" t="s">
        <v>5319</v>
      </c>
      <c r="M116" s="22">
        <v>2255518327608</v>
      </c>
      <c r="O116" s="23" t="s">
        <v>2930</v>
      </c>
      <c r="P116" s="23">
        <v>23</v>
      </c>
      <c r="Q116" s="23">
        <v>19</v>
      </c>
      <c r="R116" s="23">
        <v>0</v>
      </c>
      <c r="S116" s="23" t="s">
        <v>2496</v>
      </c>
    </row>
    <row r="117" spans="1:19">
      <c r="A117" s="16" t="s">
        <v>5314</v>
      </c>
      <c r="B117" s="22">
        <v>1956515130390</v>
      </c>
      <c r="C117" s="22">
        <v>4992496140062</v>
      </c>
      <c r="D117" s="23" t="s">
        <v>2666</v>
      </c>
      <c r="E117" s="23">
        <v>4323</v>
      </c>
      <c r="F117" s="23">
        <v>60</v>
      </c>
      <c r="G117" s="23">
        <v>0</v>
      </c>
      <c r="H117" s="23" t="s">
        <v>2496</v>
      </c>
      <c r="I117" s="23" t="s">
        <v>2495</v>
      </c>
      <c r="J117" s="23" t="s">
        <v>2623</v>
      </c>
      <c r="L117" s="16" t="s">
        <v>5319</v>
      </c>
      <c r="M117" s="22">
        <v>2256017327601</v>
      </c>
      <c r="O117" s="23" t="s">
        <v>2931</v>
      </c>
      <c r="P117" s="23">
        <v>23</v>
      </c>
      <c r="Q117" s="23">
        <v>97</v>
      </c>
      <c r="R117" s="23">
        <v>0</v>
      </c>
      <c r="S117" s="23" t="s">
        <v>2496</v>
      </c>
    </row>
    <row r="118" spans="1:19">
      <c r="A118" s="16" t="s">
        <v>5314</v>
      </c>
      <c r="B118" s="22">
        <v>1956515130079</v>
      </c>
      <c r="C118" s="22">
        <v>4992496141458</v>
      </c>
      <c r="D118" s="23" t="s">
        <v>2664</v>
      </c>
      <c r="E118" s="23">
        <v>3923</v>
      </c>
      <c r="F118" s="23">
        <v>5</v>
      </c>
      <c r="G118" s="23">
        <v>0</v>
      </c>
      <c r="H118" s="23" t="s">
        <v>2496</v>
      </c>
      <c r="I118" s="23" t="s">
        <v>2495</v>
      </c>
      <c r="J118" s="23" t="s">
        <v>2621</v>
      </c>
      <c r="L118" s="16" t="s">
        <v>5319</v>
      </c>
      <c r="M118" s="22">
        <v>2256018328362</v>
      </c>
      <c r="O118" s="23" t="s">
        <v>2932</v>
      </c>
      <c r="P118" s="23">
        <v>21</v>
      </c>
      <c r="Q118" s="23">
        <v>2</v>
      </c>
      <c r="R118" s="23">
        <v>0</v>
      </c>
      <c r="S118" s="23" t="s">
        <v>2496</v>
      </c>
    </row>
    <row r="119" spans="1:19">
      <c r="A119" s="16" t="s">
        <v>5314</v>
      </c>
      <c r="B119" s="22">
        <v>1956515130079</v>
      </c>
      <c r="C119" s="22">
        <v>4992496141458</v>
      </c>
      <c r="D119" s="23" t="s">
        <v>2664</v>
      </c>
      <c r="E119" s="23">
        <v>3923</v>
      </c>
      <c r="F119" s="23">
        <v>9</v>
      </c>
      <c r="G119" s="23">
        <v>0</v>
      </c>
      <c r="H119" s="23" t="s">
        <v>2496</v>
      </c>
      <c r="I119" s="23" t="s">
        <v>2495</v>
      </c>
      <c r="J119" s="23" t="s">
        <v>2623</v>
      </c>
      <c r="L119" s="16" t="s">
        <v>5319</v>
      </c>
      <c r="M119" s="22">
        <v>2256517327606</v>
      </c>
      <c r="O119" s="23" t="s">
        <v>2933</v>
      </c>
      <c r="P119" s="23">
        <v>23</v>
      </c>
      <c r="Q119" s="23">
        <v>130</v>
      </c>
      <c r="R119" s="23">
        <v>0</v>
      </c>
      <c r="S119" s="23" t="s">
        <v>2496</v>
      </c>
    </row>
    <row r="120" spans="1:19">
      <c r="A120" s="16" t="s">
        <v>5314</v>
      </c>
      <c r="B120" s="22">
        <v>1958015139088</v>
      </c>
      <c r="C120" s="22">
        <v>4992496138588</v>
      </c>
      <c r="D120" s="23" t="s">
        <v>2662</v>
      </c>
      <c r="E120" s="23">
        <v>4223</v>
      </c>
      <c r="F120" s="23">
        <v>4</v>
      </c>
      <c r="G120" s="23">
        <v>0</v>
      </c>
      <c r="H120" s="23" t="s">
        <v>2496</v>
      </c>
      <c r="I120" s="23" t="s">
        <v>2495</v>
      </c>
      <c r="J120" s="23" t="s">
        <v>2621</v>
      </c>
      <c r="L120" s="16" t="s">
        <v>5319</v>
      </c>
      <c r="M120" s="22">
        <v>2355018328072</v>
      </c>
      <c r="O120" s="23" t="s">
        <v>2935</v>
      </c>
      <c r="P120" s="23">
        <v>23</v>
      </c>
      <c r="Q120" s="23">
        <v>13</v>
      </c>
      <c r="R120" s="23">
        <v>0</v>
      </c>
      <c r="S120" s="23" t="s">
        <v>2496</v>
      </c>
    </row>
    <row r="121" spans="1:19">
      <c r="A121" s="16" t="s">
        <v>5314</v>
      </c>
      <c r="B121" s="22">
        <v>1958015139088</v>
      </c>
      <c r="C121" s="22">
        <v>4992496138588</v>
      </c>
      <c r="D121" s="23" t="s">
        <v>2662</v>
      </c>
      <c r="E121" s="23">
        <v>4223</v>
      </c>
      <c r="F121" s="23">
        <v>24</v>
      </c>
      <c r="G121" s="23">
        <v>0</v>
      </c>
      <c r="H121" s="23" t="s">
        <v>2496</v>
      </c>
      <c r="I121" s="23" t="s">
        <v>2495</v>
      </c>
      <c r="J121" s="23" t="s">
        <v>2623</v>
      </c>
      <c r="L121" s="16" t="s">
        <v>5319</v>
      </c>
      <c r="M121" s="22">
        <v>2355018328003</v>
      </c>
      <c r="O121" s="23" t="s">
        <v>2936</v>
      </c>
      <c r="P121" s="23">
        <v>23</v>
      </c>
      <c r="Q121" s="23">
        <v>128</v>
      </c>
      <c r="R121" s="23">
        <v>0</v>
      </c>
      <c r="S121" s="23" t="s">
        <v>2496</v>
      </c>
    </row>
    <row r="122" spans="1:19">
      <c r="A122" s="16" t="s">
        <v>5314</v>
      </c>
      <c r="B122" s="22">
        <v>1958015139088</v>
      </c>
      <c r="C122" s="22">
        <v>4992496138588</v>
      </c>
      <c r="D122" s="23" t="s">
        <v>2662</v>
      </c>
      <c r="E122" s="23">
        <v>4223</v>
      </c>
      <c r="F122" s="23">
        <v>13</v>
      </c>
      <c r="G122" s="23">
        <v>0</v>
      </c>
      <c r="H122" s="23" t="s">
        <v>2496</v>
      </c>
      <c r="I122" s="23" t="s">
        <v>2495</v>
      </c>
      <c r="J122" s="23" t="s">
        <v>2623</v>
      </c>
      <c r="L122" s="16" t="s">
        <v>5319</v>
      </c>
      <c r="M122" s="22">
        <v>2355518328077</v>
      </c>
      <c r="O122" s="23" t="s">
        <v>2937</v>
      </c>
      <c r="P122" s="23">
        <v>23</v>
      </c>
      <c r="Q122" s="23">
        <v>16</v>
      </c>
      <c r="R122" s="23">
        <v>0</v>
      </c>
      <c r="S122" s="23" t="s">
        <v>2496</v>
      </c>
    </row>
    <row r="123" spans="1:19">
      <c r="A123" s="16" t="s">
        <v>5314</v>
      </c>
      <c r="B123" s="22">
        <v>2054017132078</v>
      </c>
      <c r="C123" s="22">
        <v>4992496096901</v>
      </c>
      <c r="D123" s="23" t="s">
        <v>2661</v>
      </c>
      <c r="E123" s="23">
        <v>1923</v>
      </c>
      <c r="F123" s="23">
        <v>12</v>
      </c>
      <c r="G123" s="23">
        <v>0</v>
      </c>
      <c r="H123" s="23" t="s">
        <v>2496</v>
      </c>
      <c r="I123" s="23" t="s">
        <v>2495</v>
      </c>
      <c r="J123" s="23" t="s">
        <v>2621</v>
      </c>
      <c r="L123" s="16" t="s">
        <v>5319</v>
      </c>
      <c r="M123" s="22">
        <v>2454019328002</v>
      </c>
      <c r="O123" s="23" t="s">
        <v>2938</v>
      </c>
      <c r="P123" s="23">
        <v>23</v>
      </c>
      <c r="Q123" s="23">
        <v>19</v>
      </c>
      <c r="R123" s="23">
        <v>0</v>
      </c>
      <c r="S123" s="23" t="s">
        <v>2496</v>
      </c>
    </row>
    <row r="124" spans="1:19">
      <c r="A124" s="16" t="s">
        <v>5314</v>
      </c>
      <c r="B124" s="22">
        <v>2054017132078</v>
      </c>
      <c r="C124" s="22">
        <v>4992496096901</v>
      </c>
      <c r="D124" s="23" t="s">
        <v>2661</v>
      </c>
      <c r="E124" s="23">
        <v>923</v>
      </c>
      <c r="F124" s="23">
        <v>1</v>
      </c>
      <c r="G124" s="23">
        <v>0</v>
      </c>
      <c r="H124" s="23" t="s">
        <v>2496</v>
      </c>
      <c r="I124" s="23" t="s">
        <v>2495</v>
      </c>
      <c r="J124" s="23" t="s">
        <v>2621</v>
      </c>
      <c r="L124" s="16" t="s">
        <v>5319</v>
      </c>
      <c r="M124" s="22">
        <v>2454518328008</v>
      </c>
      <c r="O124" s="23" t="s">
        <v>2939</v>
      </c>
      <c r="P124" s="23">
        <v>22</v>
      </c>
      <c r="Q124" s="23">
        <v>12</v>
      </c>
      <c r="R124" s="23">
        <v>0</v>
      </c>
      <c r="S124" s="23" t="s">
        <v>2496</v>
      </c>
    </row>
    <row r="125" spans="1:19">
      <c r="A125" s="16" t="s">
        <v>5314</v>
      </c>
      <c r="B125" s="22">
        <v>2054516132074</v>
      </c>
      <c r="C125" s="22">
        <v>4992496096796</v>
      </c>
      <c r="D125" s="23" t="s">
        <v>2660</v>
      </c>
      <c r="E125" s="23">
        <v>2723</v>
      </c>
      <c r="F125" s="23">
        <v>4</v>
      </c>
      <c r="G125" s="23">
        <v>0</v>
      </c>
      <c r="H125" s="23" t="s">
        <v>2496</v>
      </c>
      <c r="I125" s="23" t="s">
        <v>2495</v>
      </c>
      <c r="J125" s="23" t="s">
        <v>2621</v>
      </c>
      <c r="L125" s="16" t="s">
        <v>5319</v>
      </c>
      <c r="M125" s="22">
        <v>2656517327604</v>
      </c>
      <c r="O125" s="23" t="s">
        <v>2940</v>
      </c>
      <c r="P125" s="23">
        <v>23</v>
      </c>
      <c r="Q125" s="23">
        <v>28</v>
      </c>
      <c r="R125" s="23">
        <v>0</v>
      </c>
      <c r="S125" s="23" t="s">
        <v>2496</v>
      </c>
    </row>
    <row r="126" spans="1:19">
      <c r="A126" s="16" t="s">
        <v>5314</v>
      </c>
      <c r="B126" s="22">
        <v>2054517132073</v>
      </c>
      <c r="C126" s="22">
        <v>4992496096857</v>
      </c>
      <c r="D126" s="23" t="s">
        <v>2659</v>
      </c>
      <c r="E126" s="23">
        <v>2123</v>
      </c>
      <c r="F126" s="23">
        <v>24</v>
      </c>
      <c r="G126" s="23">
        <v>0</v>
      </c>
      <c r="H126" s="23" t="s">
        <v>2496</v>
      </c>
      <c r="I126" s="23" t="s">
        <v>2495</v>
      </c>
      <c r="J126" s="23" t="s">
        <v>2621</v>
      </c>
      <c r="L126" s="16" t="s">
        <v>5319</v>
      </c>
      <c r="M126" s="22">
        <v>2056016208945</v>
      </c>
      <c r="O126" s="23" t="s">
        <v>2941</v>
      </c>
      <c r="P126" s="23">
        <v>20</v>
      </c>
      <c r="Q126" s="23">
        <v>12</v>
      </c>
      <c r="R126" s="23">
        <v>0</v>
      </c>
      <c r="S126" s="23" t="s">
        <v>2496</v>
      </c>
    </row>
    <row r="127" spans="1:19">
      <c r="A127" s="16" t="s">
        <v>5314</v>
      </c>
      <c r="B127" s="22">
        <v>2054517132073</v>
      </c>
      <c r="C127" s="22">
        <v>4992496096857</v>
      </c>
      <c r="D127" s="23" t="s">
        <v>2659</v>
      </c>
      <c r="E127" s="23">
        <v>2123</v>
      </c>
      <c r="F127" s="23">
        <v>8</v>
      </c>
      <c r="G127" s="23">
        <v>0</v>
      </c>
      <c r="H127" s="23" t="s">
        <v>2496</v>
      </c>
      <c r="I127" s="23" t="s">
        <v>2495</v>
      </c>
      <c r="J127" s="23" t="s">
        <v>2621</v>
      </c>
      <c r="L127" s="16" t="s">
        <v>5319</v>
      </c>
      <c r="M127" s="22">
        <v>1655515119199</v>
      </c>
      <c r="O127" s="23" t="s">
        <v>2942</v>
      </c>
      <c r="P127" s="23">
        <v>23</v>
      </c>
      <c r="Q127" s="23">
        <v>20</v>
      </c>
      <c r="R127" s="23">
        <v>0</v>
      </c>
      <c r="S127" s="23" t="s">
        <v>2496</v>
      </c>
    </row>
    <row r="128" spans="1:19">
      <c r="A128" s="16" t="s">
        <v>5314</v>
      </c>
      <c r="B128" s="22">
        <v>2055017132075</v>
      </c>
      <c r="C128" s="22">
        <v>4992496096826</v>
      </c>
      <c r="D128" s="23" t="s">
        <v>2658</v>
      </c>
      <c r="E128" s="23">
        <v>2423</v>
      </c>
      <c r="F128" s="23">
        <v>11</v>
      </c>
      <c r="G128" s="23">
        <v>0</v>
      </c>
      <c r="H128" s="23" t="s">
        <v>2496</v>
      </c>
      <c r="I128" s="23" t="s">
        <v>2495</v>
      </c>
      <c r="J128" s="23" t="s">
        <v>2621</v>
      </c>
      <c r="L128" s="16" t="s">
        <v>5319</v>
      </c>
      <c r="M128" s="22">
        <v>1657014111155</v>
      </c>
      <c r="O128" s="23" t="s">
        <v>2943</v>
      </c>
      <c r="P128" s="23">
        <v>17</v>
      </c>
      <c r="Q128" s="23">
        <v>1</v>
      </c>
      <c r="R128" s="23">
        <v>0</v>
      </c>
      <c r="S128" s="23" t="s">
        <v>2496</v>
      </c>
    </row>
    <row r="129" spans="1:19">
      <c r="A129" s="16" t="s">
        <v>5314</v>
      </c>
      <c r="B129" s="22">
        <v>2055017132075</v>
      </c>
      <c r="C129" s="22">
        <v>4992496096826</v>
      </c>
      <c r="D129" s="23" t="s">
        <v>2658</v>
      </c>
      <c r="E129" s="23">
        <v>2423</v>
      </c>
      <c r="F129" s="23">
        <v>20</v>
      </c>
      <c r="G129" s="23">
        <v>0</v>
      </c>
      <c r="H129" s="23" t="s">
        <v>2496</v>
      </c>
      <c r="I129" s="23" t="s">
        <v>2495</v>
      </c>
      <c r="J129" s="23" t="s">
        <v>2621</v>
      </c>
      <c r="L129" s="16" t="s">
        <v>5319</v>
      </c>
      <c r="M129" s="22">
        <v>1756515119278</v>
      </c>
      <c r="O129" s="23" t="s">
        <v>2944</v>
      </c>
      <c r="P129" s="23">
        <v>23</v>
      </c>
      <c r="Q129" s="23">
        <v>28</v>
      </c>
      <c r="R129" s="23">
        <v>0</v>
      </c>
      <c r="S129" s="23" t="s">
        <v>2496</v>
      </c>
    </row>
    <row r="130" spans="1:19">
      <c r="A130" s="16" t="s">
        <v>5314</v>
      </c>
      <c r="B130" s="22">
        <v>2055017132075</v>
      </c>
      <c r="C130" s="22">
        <v>4992496096826</v>
      </c>
      <c r="D130" s="23" t="s">
        <v>2658</v>
      </c>
      <c r="E130" s="23">
        <v>4923</v>
      </c>
      <c r="F130" s="23">
        <v>24</v>
      </c>
      <c r="G130" s="23">
        <v>0</v>
      </c>
      <c r="H130" s="23" t="s">
        <v>2496</v>
      </c>
      <c r="I130" s="23" t="s">
        <v>2495</v>
      </c>
      <c r="J130" s="23" t="s">
        <v>2623</v>
      </c>
      <c r="L130" s="16" t="s">
        <v>5319</v>
      </c>
      <c r="M130" s="22">
        <v>1856015111151</v>
      </c>
      <c r="O130" s="23" t="s">
        <v>2945</v>
      </c>
      <c r="P130" s="23">
        <v>20</v>
      </c>
      <c r="Q130" s="23">
        <v>1</v>
      </c>
      <c r="R130" s="23">
        <v>0</v>
      </c>
      <c r="S130" s="23" t="s">
        <v>2496</v>
      </c>
    </row>
    <row r="131" spans="1:19">
      <c r="A131" s="16" t="s">
        <v>5314</v>
      </c>
      <c r="B131" s="22">
        <v>2055017132075</v>
      </c>
      <c r="C131" s="22">
        <v>4992496096826</v>
      </c>
      <c r="D131" s="23" t="s">
        <v>2658</v>
      </c>
      <c r="E131" s="23">
        <v>1623</v>
      </c>
      <c r="F131" s="23">
        <v>4</v>
      </c>
      <c r="G131" s="23">
        <v>0</v>
      </c>
      <c r="H131" s="23" t="s">
        <v>2496</v>
      </c>
      <c r="I131" s="23" t="s">
        <v>2495</v>
      </c>
      <c r="J131" s="23" t="s">
        <v>2621</v>
      </c>
      <c r="L131" s="16" t="s">
        <v>5319</v>
      </c>
      <c r="M131" s="22">
        <v>1856015119270</v>
      </c>
      <c r="O131" s="23" t="s">
        <v>2946</v>
      </c>
      <c r="P131" s="23">
        <v>23</v>
      </c>
      <c r="Q131" s="23">
        <v>1</v>
      </c>
      <c r="R131" s="23">
        <v>0</v>
      </c>
      <c r="S131" s="23" t="s">
        <v>2496</v>
      </c>
    </row>
    <row r="132" spans="1:19">
      <c r="A132" s="16" t="s">
        <v>5314</v>
      </c>
      <c r="B132" s="22">
        <v>2055017132075</v>
      </c>
      <c r="C132" s="22">
        <v>4992496096826</v>
      </c>
      <c r="D132" s="23" t="s">
        <v>2658</v>
      </c>
      <c r="E132" s="23">
        <v>1523</v>
      </c>
      <c r="F132" s="23">
        <v>19</v>
      </c>
      <c r="G132" s="23">
        <v>0</v>
      </c>
      <c r="H132" s="23" t="s">
        <v>2496</v>
      </c>
      <c r="I132" s="23" t="s">
        <v>2495</v>
      </c>
      <c r="J132" s="23" t="s">
        <v>2623</v>
      </c>
      <c r="L132" s="16" t="s">
        <v>5319</v>
      </c>
      <c r="M132" s="22">
        <v>1856515119275</v>
      </c>
      <c r="O132" s="23" t="s">
        <v>2947</v>
      </c>
      <c r="P132" s="23">
        <v>23</v>
      </c>
      <c r="Q132" s="23">
        <v>11</v>
      </c>
      <c r="R132" s="23">
        <v>0</v>
      </c>
      <c r="S132" s="23" t="s">
        <v>2496</v>
      </c>
    </row>
    <row r="133" spans="1:19">
      <c r="A133" s="16" t="s">
        <v>5314</v>
      </c>
      <c r="B133" s="22">
        <v>2055516130077</v>
      </c>
      <c r="C133" s="22">
        <v>4992496142561</v>
      </c>
      <c r="D133" s="23" t="s">
        <v>10714</v>
      </c>
      <c r="E133" s="23">
        <v>4123</v>
      </c>
      <c r="F133" s="23">
        <v>4</v>
      </c>
      <c r="G133" s="23">
        <v>0</v>
      </c>
      <c r="H133" s="23" t="s">
        <v>2496</v>
      </c>
      <c r="I133" s="23" t="s">
        <v>2495</v>
      </c>
      <c r="J133" s="23" t="s">
        <v>2623</v>
      </c>
      <c r="L133" s="16" t="s">
        <v>5319</v>
      </c>
      <c r="M133" s="22">
        <v>2056016119357</v>
      </c>
      <c r="O133" s="23" t="s">
        <v>2948</v>
      </c>
      <c r="P133" s="23">
        <v>22</v>
      </c>
      <c r="Q133" s="23">
        <v>42</v>
      </c>
      <c r="R133" s="23">
        <v>0</v>
      </c>
      <c r="S133" s="23" t="s">
        <v>2496</v>
      </c>
    </row>
    <row r="134" spans="1:19">
      <c r="A134" s="16" t="s">
        <v>5314</v>
      </c>
      <c r="B134" s="22">
        <v>2055516130398</v>
      </c>
      <c r="C134" s="22">
        <v>4992496140208</v>
      </c>
      <c r="D134" s="23" t="s">
        <v>2785</v>
      </c>
      <c r="E134" s="23">
        <v>322</v>
      </c>
      <c r="F134" s="23">
        <v>1</v>
      </c>
      <c r="G134" s="23">
        <v>0</v>
      </c>
      <c r="H134" s="23" t="s">
        <v>2496</v>
      </c>
      <c r="I134" s="23" t="s">
        <v>2495</v>
      </c>
      <c r="J134" s="23" t="s">
        <v>2621</v>
      </c>
      <c r="L134" s="16" t="s">
        <v>5319</v>
      </c>
      <c r="M134" s="22">
        <v>2155517119276</v>
      </c>
      <c r="O134" s="23" t="s">
        <v>2949</v>
      </c>
      <c r="P134" s="23">
        <v>22</v>
      </c>
      <c r="Q134" s="23">
        <v>31</v>
      </c>
      <c r="R134" s="23">
        <v>0</v>
      </c>
      <c r="S134" s="23" t="s">
        <v>2496</v>
      </c>
    </row>
    <row r="135" spans="1:19">
      <c r="A135" s="16" t="s">
        <v>5314</v>
      </c>
      <c r="B135" s="22">
        <v>2056016130390</v>
      </c>
      <c r="C135" s="22">
        <v>4992496140147</v>
      </c>
      <c r="D135" s="23" t="s">
        <v>2653</v>
      </c>
      <c r="E135" s="23">
        <v>2423</v>
      </c>
      <c r="F135" s="23">
        <v>3</v>
      </c>
      <c r="G135" s="23">
        <v>0</v>
      </c>
      <c r="H135" s="23" t="s">
        <v>2496</v>
      </c>
      <c r="I135" s="23" t="s">
        <v>2495</v>
      </c>
      <c r="J135" s="23" t="s">
        <v>2621</v>
      </c>
      <c r="L135" s="16" t="s">
        <v>5319</v>
      </c>
      <c r="M135" s="22">
        <v>2254018119492</v>
      </c>
      <c r="O135" s="23" t="s">
        <v>2950</v>
      </c>
      <c r="P135" s="23">
        <v>21</v>
      </c>
      <c r="Q135" s="23">
        <v>3</v>
      </c>
      <c r="R135" s="23">
        <v>0</v>
      </c>
      <c r="S135" s="23" t="s">
        <v>2496</v>
      </c>
    </row>
    <row r="136" spans="1:19">
      <c r="A136" s="16" t="s">
        <v>5314</v>
      </c>
      <c r="B136" s="22">
        <v>2056016130390</v>
      </c>
      <c r="C136" s="22">
        <v>4992496140147</v>
      </c>
      <c r="D136" s="23" t="s">
        <v>2653</v>
      </c>
      <c r="E136" s="23">
        <v>2423</v>
      </c>
      <c r="F136" s="23">
        <v>25</v>
      </c>
      <c r="G136" s="23">
        <v>0</v>
      </c>
      <c r="H136" s="23" t="s">
        <v>2496</v>
      </c>
      <c r="I136" s="23" t="s">
        <v>2495</v>
      </c>
      <c r="J136" s="23" t="s">
        <v>2621</v>
      </c>
      <c r="L136" s="16" t="s">
        <v>5319</v>
      </c>
      <c r="M136" s="22">
        <v>2254518119558</v>
      </c>
      <c r="O136" s="23" t="s">
        <v>2951</v>
      </c>
      <c r="P136" s="23">
        <v>21</v>
      </c>
      <c r="Q136" s="23">
        <v>1</v>
      </c>
      <c r="R136" s="23">
        <v>0</v>
      </c>
      <c r="S136" s="23" t="s">
        <v>2496</v>
      </c>
    </row>
    <row r="137" spans="1:19">
      <c r="A137" s="16" t="s">
        <v>5314</v>
      </c>
      <c r="B137" s="22">
        <v>2056016130390</v>
      </c>
      <c r="C137" s="22">
        <v>4992496140147</v>
      </c>
      <c r="D137" s="23" t="s">
        <v>2653</v>
      </c>
      <c r="E137" s="23">
        <v>4923</v>
      </c>
      <c r="F137" s="23">
        <v>8</v>
      </c>
      <c r="G137" s="23">
        <v>0</v>
      </c>
      <c r="H137" s="23" t="s">
        <v>2496</v>
      </c>
      <c r="I137" s="23" t="s">
        <v>2495</v>
      </c>
      <c r="J137" s="23" t="s">
        <v>2623</v>
      </c>
      <c r="L137" s="16" t="s">
        <v>5319</v>
      </c>
      <c r="M137" s="22">
        <v>2255018119277</v>
      </c>
      <c r="O137" s="23" t="s">
        <v>2952</v>
      </c>
      <c r="P137" s="23">
        <v>23</v>
      </c>
      <c r="Q137" s="23">
        <v>70</v>
      </c>
      <c r="R137" s="23">
        <v>0</v>
      </c>
      <c r="S137" s="23" t="s">
        <v>2496</v>
      </c>
    </row>
    <row r="138" spans="1:19">
      <c r="A138" s="16" t="s">
        <v>5314</v>
      </c>
      <c r="B138" s="22">
        <v>2056016130079</v>
      </c>
      <c r="C138" s="22">
        <v>4992496142547</v>
      </c>
      <c r="D138" s="23" t="s">
        <v>8889</v>
      </c>
      <c r="E138" s="23">
        <v>3823</v>
      </c>
      <c r="F138" s="23">
        <v>20</v>
      </c>
      <c r="G138" s="23">
        <v>0</v>
      </c>
      <c r="H138" s="23" t="s">
        <v>2496</v>
      </c>
      <c r="I138" s="23" t="s">
        <v>2495</v>
      </c>
      <c r="J138" s="23" t="s">
        <v>2621</v>
      </c>
      <c r="L138" s="16" t="s">
        <v>5319</v>
      </c>
      <c r="M138" s="22">
        <v>2255517119983</v>
      </c>
      <c r="O138" s="23" t="s">
        <v>2953</v>
      </c>
      <c r="P138" s="23">
        <v>20</v>
      </c>
      <c r="Q138" s="23">
        <v>8</v>
      </c>
      <c r="R138" s="23">
        <v>0</v>
      </c>
      <c r="S138" s="23" t="s">
        <v>2496</v>
      </c>
    </row>
    <row r="139" spans="1:19">
      <c r="A139" s="16" t="s">
        <v>5314</v>
      </c>
      <c r="B139" s="22">
        <v>2056515130075</v>
      </c>
      <c r="C139" s="22">
        <v>4992496142448</v>
      </c>
      <c r="D139" s="23" t="s">
        <v>2784</v>
      </c>
      <c r="E139" s="23">
        <v>4223</v>
      </c>
      <c r="F139" s="23">
        <v>7</v>
      </c>
      <c r="G139" s="23">
        <v>0</v>
      </c>
      <c r="H139" s="23" t="s">
        <v>2496</v>
      </c>
      <c r="I139" s="23" t="s">
        <v>2495</v>
      </c>
      <c r="J139" s="23" t="s">
        <v>2623</v>
      </c>
      <c r="L139" s="16" t="s">
        <v>5319</v>
      </c>
      <c r="M139" s="22">
        <v>2256018119489</v>
      </c>
      <c r="O139" s="23" t="s">
        <v>2954</v>
      </c>
      <c r="P139" s="23">
        <v>21</v>
      </c>
      <c r="Q139" s="23">
        <v>1</v>
      </c>
      <c r="R139" s="23">
        <v>0</v>
      </c>
      <c r="S139" s="23" t="s">
        <v>2496</v>
      </c>
    </row>
    <row r="140" spans="1:19">
      <c r="A140" s="16" t="s">
        <v>5314</v>
      </c>
      <c r="B140" s="22">
        <v>2056515130075</v>
      </c>
      <c r="C140" s="22">
        <v>4992496142448</v>
      </c>
      <c r="D140" s="23" t="s">
        <v>2784</v>
      </c>
      <c r="E140" s="23">
        <v>5122</v>
      </c>
      <c r="F140" s="23">
        <v>1</v>
      </c>
      <c r="G140" s="23">
        <v>0</v>
      </c>
      <c r="H140" s="23" t="s">
        <v>2496</v>
      </c>
      <c r="I140" s="23" t="s">
        <v>2495</v>
      </c>
      <c r="J140" s="23" t="s">
        <v>2621</v>
      </c>
      <c r="L140" s="16" t="s">
        <v>5319</v>
      </c>
      <c r="M140" s="22">
        <v>2256517118174</v>
      </c>
      <c r="O140" s="23" t="s">
        <v>2955</v>
      </c>
      <c r="P140" s="23">
        <v>22</v>
      </c>
      <c r="Q140" s="23">
        <v>67</v>
      </c>
      <c r="R140" s="23">
        <v>0</v>
      </c>
      <c r="S140" s="23" t="s">
        <v>2496</v>
      </c>
    </row>
    <row r="141" spans="1:19">
      <c r="A141" s="16" t="s">
        <v>5314</v>
      </c>
      <c r="B141" s="22">
        <v>2056515130075</v>
      </c>
      <c r="C141" s="22">
        <v>4992496142448</v>
      </c>
      <c r="D141" s="23" t="s">
        <v>2784</v>
      </c>
      <c r="E141" s="23">
        <v>5122</v>
      </c>
      <c r="F141" s="23">
        <v>8</v>
      </c>
      <c r="G141" s="23">
        <v>0</v>
      </c>
      <c r="H141" s="23" t="s">
        <v>2496</v>
      </c>
      <c r="I141" s="23" t="s">
        <v>2495</v>
      </c>
      <c r="J141" s="23" t="s">
        <v>2621</v>
      </c>
      <c r="L141" s="16" t="s">
        <v>5319</v>
      </c>
      <c r="M141" s="22">
        <v>2354018119949</v>
      </c>
      <c r="O141" s="23" t="s">
        <v>2956</v>
      </c>
      <c r="P141" s="23">
        <v>22</v>
      </c>
      <c r="Q141" s="23">
        <v>2</v>
      </c>
      <c r="R141" s="23">
        <v>0</v>
      </c>
      <c r="S141" s="23" t="s">
        <v>2496</v>
      </c>
    </row>
    <row r="142" spans="1:19">
      <c r="A142" s="16" t="s">
        <v>5314</v>
      </c>
      <c r="B142" s="22">
        <v>2056516130074</v>
      </c>
      <c r="C142" s="22">
        <v>4992496142516</v>
      </c>
      <c r="D142" s="23" t="s">
        <v>8890</v>
      </c>
      <c r="E142" s="23">
        <v>5023</v>
      </c>
      <c r="F142" s="23">
        <v>8</v>
      </c>
      <c r="G142" s="23">
        <v>0</v>
      </c>
      <c r="H142" s="23" t="s">
        <v>2496</v>
      </c>
      <c r="I142" s="23" t="s">
        <v>2495</v>
      </c>
      <c r="J142" s="23" t="s">
        <v>2623</v>
      </c>
      <c r="L142" s="16" t="s">
        <v>5319</v>
      </c>
      <c r="M142" s="22">
        <v>2355518118173</v>
      </c>
      <c r="O142" s="23" t="s">
        <v>2957</v>
      </c>
      <c r="P142" s="23">
        <v>23</v>
      </c>
      <c r="Q142" s="23">
        <v>7</v>
      </c>
      <c r="R142" s="23">
        <v>0</v>
      </c>
      <c r="S142" s="23" t="s">
        <v>2496</v>
      </c>
    </row>
    <row r="143" spans="1:19">
      <c r="A143" s="16" t="s">
        <v>5314</v>
      </c>
      <c r="B143" s="22">
        <v>2057015130077</v>
      </c>
      <c r="C143" s="22">
        <v>4992496142400</v>
      </c>
      <c r="D143" s="23" t="s">
        <v>8708</v>
      </c>
      <c r="E143" s="23">
        <v>4223</v>
      </c>
      <c r="F143" s="23">
        <v>24</v>
      </c>
      <c r="G143" s="23">
        <v>0</v>
      </c>
      <c r="H143" s="23" t="s">
        <v>2496</v>
      </c>
      <c r="I143" s="23" t="s">
        <v>2495</v>
      </c>
      <c r="J143" s="23" t="s">
        <v>2623</v>
      </c>
      <c r="L143" s="16" t="s">
        <v>5319</v>
      </c>
      <c r="M143" s="22">
        <v>1556513094009</v>
      </c>
      <c r="O143" s="23" t="s">
        <v>2958</v>
      </c>
      <c r="P143" s="23">
        <v>23</v>
      </c>
      <c r="Q143" s="23">
        <v>157</v>
      </c>
      <c r="R143" s="23">
        <v>0</v>
      </c>
      <c r="S143" s="23" t="s">
        <v>2496</v>
      </c>
    </row>
    <row r="144" spans="1:19">
      <c r="A144" s="16" t="s">
        <v>5314</v>
      </c>
      <c r="B144" s="22">
        <v>2057015130077</v>
      </c>
      <c r="C144" s="22">
        <v>4992496142400</v>
      </c>
      <c r="D144" s="23" t="s">
        <v>8708</v>
      </c>
      <c r="E144" s="23">
        <v>4223</v>
      </c>
      <c r="F144" s="23">
        <v>8</v>
      </c>
      <c r="G144" s="23">
        <v>0</v>
      </c>
      <c r="H144" s="23" t="s">
        <v>2496</v>
      </c>
      <c r="I144" s="23" t="s">
        <v>2495</v>
      </c>
      <c r="J144" s="23" t="s">
        <v>2623</v>
      </c>
      <c r="L144" s="16" t="s">
        <v>5319</v>
      </c>
      <c r="M144" s="22">
        <v>1557013094001</v>
      </c>
      <c r="O144" s="23" t="s">
        <v>2959</v>
      </c>
      <c r="P144" s="23">
        <v>23</v>
      </c>
      <c r="Q144" s="23">
        <v>390</v>
      </c>
      <c r="R144" s="23">
        <v>0</v>
      </c>
      <c r="S144" s="23" t="s">
        <v>2496</v>
      </c>
    </row>
    <row r="145" spans="1:19">
      <c r="A145" s="16" t="s">
        <v>5314</v>
      </c>
      <c r="B145" s="22">
        <v>2154017132075</v>
      </c>
      <c r="C145" s="22">
        <v>4992496096918</v>
      </c>
      <c r="D145" s="23" t="s">
        <v>2650</v>
      </c>
      <c r="E145" s="23">
        <v>3523</v>
      </c>
      <c r="F145" s="23">
        <v>16</v>
      </c>
      <c r="G145" s="23">
        <v>0</v>
      </c>
      <c r="H145" s="23" t="s">
        <v>2496</v>
      </c>
      <c r="I145" s="23" t="s">
        <v>2495</v>
      </c>
      <c r="J145" s="23" t="s">
        <v>2621</v>
      </c>
      <c r="L145" s="16" t="s">
        <v>5319</v>
      </c>
      <c r="M145" s="22">
        <v>1557013093882</v>
      </c>
      <c r="O145" s="23" t="s">
        <v>2960</v>
      </c>
      <c r="P145" s="23">
        <v>23</v>
      </c>
      <c r="Q145" s="23">
        <v>12</v>
      </c>
      <c r="R145" s="23">
        <v>0</v>
      </c>
      <c r="S145" s="23" t="s">
        <v>2496</v>
      </c>
    </row>
    <row r="146" spans="1:19">
      <c r="A146" s="16" t="s">
        <v>5314</v>
      </c>
      <c r="B146" s="22">
        <v>2154017132075</v>
      </c>
      <c r="C146" s="22">
        <v>4992496096918</v>
      </c>
      <c r="D146" s="23" t="s">
        <v>2650</v>
      </c>
      <c r="E146" s="23">
        <v>3023</v>
      </c>
      <c r="F146" s="23">
        <v>2</v>
      </c>
      <c r="G146" s="23">
        <v>0</v>
      </c>
      <c r="H146" s="23" t="s">
        <v>2496</v>
      </c>
      <c r="I146" s="23" t="s">
        <v>2495</v>
      </c>
      <c r="J146" s="23" t="s">
        <v>2621</v>
      </c>
      <c r="L146" s="16" t="s">
        <v>5319</v>
      </c>
      <c r="M146" s="22">
        <v>1653517093882</v>
      </c>
      <c r="O146" s="23" t="s">
        <v>2961</v>
      </c>
      <c r="P146" s="23">
        <v>21</v>
      </c>
      <c r="Q146" s="23">
        <v>27</v>
      </c>
      <c r="R146" s="23">
        <v>0</v>
      </c>
      <c r="S146" s="23" t="s">
        <v>2496</v>
      </c>
    </row>
    <row r="147" spans="1:19">
      <c r="A147" s="16" t="s">
        <v>5314</v>
      </c>
      <c r="B147" s="22">
        <v>2154517130076</v>
      </c>
      <c r="C147" s="22">
        <v>4992496142622</v>
      </c>
      <c r="D147" s="23" t="s">
        <v>2782</v>
      </c>
      <c r="E147" s="23">
        <v>4623</v>
      </c>
      <c r="F147" s="23">
        <v>4</v>
      </c>
      <c r="G147" s="23">
        <v>0</v>
      </c>
      <c r="H147" s="23" t="s">
        <v>2496</v>
      </c>
      <c r="I147" s="23" t="s">
        <v>2495</v>
      </c>
      <c r="J147" s="23" t="s">
        <v>2623</v>
      </c>
      <c r="L147" s="16" t="s">
        <v>5319</v>
      </c>
      <c r="M147" s="22">
        <v>1656014094000</v>
      </c>
      <c r="O147" s="23" t="s">
        <v>2962</v>
      </c>
      <c r="P147" s="23">
        <v>23</v>
      </c>
      <c r="Q147" s="23">
        <v>3</v>
      </c>
      <c r="R147" s="23">
        <v>0</v>
      </c>
      <c r="S147" s="23" t="s">
        <v>2496</v>
      </c>
    </row>
    <row r="148" spans="1:19">
      <c r="A148" s="16" t="s">
        <v>5314</v>
      </c>
      <c r="B148" s="22">
        <v>2154517130076</v>
      </c>
      <c r="C148" s="22">
        <v>4992496142622</v>
      </c>
      <c r="D148" s="23" t="s">
        <v>2782</v>
      </c>
      <c r="E148" s="23">
        <v>4623</v>
      </c>
      <c r="F148" s="23">
        <v>4</v>
      </c>
      <c r="G148" s="23">
        <v>0</v>
      </c>
      <c r="H148" s="23" t="s">
        <v>2496</v>
      </c>
      <c r="I148" s="23" t="s">
        <v>2495</v>
      </c>
      <c r="J148" s="23" t="s">
        <v>2623</v>
      </c>
      <c r="L148" s="16" t="s">
        <v>5319</v>
      </c>
      <c r="M148" s="22">
        <v>1656014093881</v>
      </c>
      <c r="O148" s="23" t="s">
        <v>2963</v>
      </c>
      <c r="P148" s="23">
        <v>23</v>
      </c>
      <c r="Q148" s="23">
        <v>8</v>
      </c>
      <c r="R148" s="23">
        <v>0</v>
      </c>
      <c r="S148" s="23" t="s">
        <v>2496</v>
      </c>
    </row>
    <row r="149" spans="1:19">
      <c r="A149" s="16" t="s">
        <v>5314</v>
      </c>
      <c r="B149" s="22">
        <v>2154517130380</v>
      </c>
      <c r="C149" s="22">
        <v>4992496141342</v>
      </c>
      <c r="D149" s="23" t="s">
        <v>2648</v>
      </c>
      <c r="E149" s="23">
        <v>3223</v>
      </c>
      <c r="F149" s="23">
        <v>1</v>
      </c>
      <c r="G149" s="23">
        <v>0</v>
      </c>
      <c r="H149" s="23" t="s">
        <v>2496</v>
      </c>
      <c r="I149" s="23" t="s">
        <v>2495</v>
      </c>
      <c r="J149" s="23" t="s">
        <v>2621</v>
      </c>
      <c r="L149" s="16" t="s">
        <v>5319</v>
      </c>
      <c r="M149" s="22">
        <v>1656015094009</v>
      </c>
      <c r="O149" s="23" t="s">
        <v>2964</v>
      </c>
      <c r="P149" s="23">
        <v>23</v>
      </c>
      <c r="Q149" s="23">
        <v>237</v>
      </c>
      <c r="R149" s="23">
        <v>0</v>
      </c>
      <c r="S149" s="23" t="s">
        <v>2496</v>
      </c>
    </row>
    <row r="150" spans="1:19">
      <c r="A150" s="16" t="s">
        <v>5314</v>
      </c>
      <c r="B150" s="22">
        <v>2154517130380</v>
      </c>
      <c r="C150" s="22">
        <v>4992496141342</v>
      </c>
      <c r="D150" s="23" t="s">
        <v>2648</v>
      </c>
      <c r="E150" s="23">
        <v>4223</v>
      </c>
      <c r="F150" s="23">
        <v>4</v>
      </c>
      <c r="G150" s="23">
        <v>0</v>
      </c>
      <c r="H150" s="23" t="s">
        <v>2496</v>
      </c>
      <c r="I150" s="23" t="s">
        <v>2495</v>
      </c>
      <c r="J150" s="23" t="s">
        <v>2621</v>
      </c>
      <c r="L150" s="16" t="s">
        <v>5319</v>
      </c>
      <c r="M150" s="22">
        <v>1656514094005</v>
      </c>
      <c r="O150" s="23" t="s">
        <v>2965</v>
      </c>
      <c r="P150" s="23">
        <v>23</v>
      </c>
      <c r="Q150" s="23">
        <v>1</v>
      </c>
      <c r="R150" s="23">
        <v>0</v>
      </c>
      <c r="S150" s="23" t="s">
        <v>2496</v>
      </c>
    </row>
    <row r="151" spans="1:19">
      <c r="A151" s="16" t="s">
        <v>5314</v>
      </c>
      <c r="B151" s="22">
        <v>2154517130380</v>
      </c>
      <c r="C151" s="22">
        <v>4992496141342</v>
      </c>
      <c r="D151" s="23" t="s">
        <v>2648</v>
      </c>
      <c r="E151" s="23">
        <v>4223</v>
      </c>
      <c r="F151" s="23">
        <v>4</v>
      </c>
      <c r="G151" s="23">
        <v>0</v>
      </c>
      <c r="H151" s="23" t="s">
        <v>2496</v>
      </c>
      <c r="I151" s="23" t="s">
        <v>2495</v>
      </c>
      <c r="J151" s="23" t="s">
        <v>2621</v>
      </c>
      <c r="L151" s="16" t="s">
        <v>5319</v>
      </c>
      <c r="M151" s="22">
        <v>1657014094007</v>
      </c>
      <c r="O151" s="23" t="s">
        <v>2966</v>
      </c>
      <c r="P151" s="23">
        <v>23</v>
      </c>
      <c r="Q151" s="23">
        <v>27</v>
      </c>
      <c r="R151" s="23">
        <v>0</v>
      </c>
      <c r="S151" s="23" t="s">
        <v>2496</v>
      </c>
    </row>
    <row r="152" spans="1:19">
      <c r="A152" s="16" t="s">
        <v>5314</v>
      </c>
      <c r="B152" s="22">
        <v>2154518130075</v>
      </c>
      <c r="C152" s="22">
        <v>4992496142653</v>
      </c>
      <c r="D152" s="23" t="s">
        <v>2781</v>
      </c>
      <c r="E152" s="23">
        <v>3423</v>
      </c>
      <c r="F152" s="23">
        <v>4</v>
      </c>
      <c r="G152" s="23">
        <v>0</v>
      </c>
      <c r="H152" s="23" t="s">
        <v>2496</v>
      </c>
      <c r="I152" s="23" t="s">
        <v>2495</v>
      </c>
      <c r="J152" s="23" t="s">
        <v>2623</v>
      </c>
      <c r="L152" s="16" t="s">
        <v>5319</v>
      </c>
      <c r="M152" s="22">
        <v>1756515094001</v>
      </c>
      <c r="O152" s="23" t="s">
        <v>2967</v>
      </c>
      <c r="P152" s="23">
        <v>23</v>
      </c>
      <c r="Q152" s="23">
        <v>219</v>
      </c>
      <c r="R152" s="23">
        <v>0</v>
      </c>
      <c r="S152" s="23" t="s">
        <v>2496</v>
      </c>
    </row>
    <row r="153" spans="1:19">
      <c r="A153" s="16" t="s">
        <v>5314</v>
      </c>
      <c r="B153" s="22">
        <v>2154518130075</v>
      </c>
      <c r="C153" s="22">
        <v>4992496142653</v>
      </c>
      <c r="D153" s="23" t="s">
        <v>2781</v>
      </c>
      <c r="E153" s="23">
        <v>4323</v>
      </c>
      <c r="F153" s="23">
        <v>8</v>
      </c>
      <c r="G153" s="23">
        <v>0</v>
      </c>
      <c r="H153" s="23" t="s">
        <v>2496</v>
      </c>
      <c r="I153" s="23" t="s">
        <v>2495</v>
      </c>
      <c r="J153" s="23" t="s">
        <v>2621</v>
      </c>
      <c r="L153" s="16" t="s">
        <v>5319</v>
      </c>
      <c r="M153" s="22">
        <v>1757014093885</v>
      </c>
      <c r="O153" s="23" t="s">
        <v>2968</v>
      </c>
      <c r="P153" s="23">
        <v>23</v>
      </c>
      <c r="Q153" s="23">
        <v>218</v>
      </c>
      <c r="R153" s="23">
        <v>0</v>
      </c>
      <c r="S153" s="23" t="s">
        <v>2496</v>
      </c>
    </row>
    <row r="154" spans="1:19">
      <c r="A154" s="16" t="s">
        <v>5314</v>
      </c>
      <c r="B154" s="22">
        <v>2154518130075</v>
      </c>
      <c r="C154" s="22">
        <v>4992496142653</v>
      </c>
      <c r="D154" s="23" t="s">
        <v>2781</v>
      </c>
      <c r="E154" s="23">
        <v>4822</v>
      </c>
      <c r="F154" s="23">
        <v>8</v>
      </c>
      <c r="G154" s="23">
        <v>0</v>
      </c>
      <c r="H154" s="23" t="s">
        <v>2496</v>
      </c>
      <c r="I154" s="23" t="s">
        <v>2495</v>
      </c>
      <c r="J154" s="23" t="s">
        <v>2621</v>
      </c>
      <c r="L154" s="16" t="s">
        <v>5319</v>
      </c>
      <c r="M154" s="22">
        <v>1855516093881</v>
      </c>
      <c r="O154" s="23" t="s">
        <v>2969</v>
      </c>
      <c r="P154" s="23">
        <v>23</v>
      </c>
      <c r="Q154" s="23">
        <v>66</v>
      </c>
      <c r="R154" s="23">
        <v>0</v>
      </c>
      <c r="S154" s="23" t="s">
        <v>2496</v>
      </c>
    </row>
    <row r="155" spans="1:19">
      <c r="A155" s="16" t="s">
        <v>5314</v>
      </c>
      <c r="B155" s="22">
        <v>2154518132079</v>
      </c>
      <c r="C155" s="22">
        <v>4992496096932</v>
      </c>
      <c r="D155" s="23" t="s">
        <v>2647</v>
      </c>
      <c r="E155" s="23">
        <v>2923</v>
      </c>
      <c r="F155" s="23">
        <v>2</v>
      </c>
      <c r="G155" s="23">
        <v>0</v>
      </c>
      <c r="H155" s="23" t="s">
        <v>2496</v>
      </c>
      <c r="I155" s="23" t="s">
        <v>2495</v>
      </c>
      <c r="J155" s="23" t="s">
        <v>2621</v>
      </c>
      <c r="L155" s="16" t="s">
        <v>5319</v>
      </c>
      <c r="M155" s="22">
        <v>1856015094003</v>
      </c>
      <c r="O155" s="23" t="s">
        <v>2970</v>
      </c>
      <c r="P155" s="23">
        <v>23</v>
      </c>
      <c r="Q155" s="23">
        <v>43</v>
      </c>
      <c r="R155" s="23">
        <v>0</v>
      </c>
      <c r="S155" s="23" t="s">
        <v>2496</v>
      </c>
    </row>
    <row r="156" spans="1:19">
      <c r="A156" s="16" t="s">
        <v>5314</v>
      </c>
      <c r="B156" s="22">
        <v>2155017130399</v>
      </c>
      <c r="C156" s="22">
        <v>4992496140253</v>
      </c>
      <c r="D156" s="23" t="s">
        <v>2646</v>
      </c>
      <c r="E156" s="23">
        <v>2223</v>
      </c>
      <c r="F156" s="23">
        <v>8</v>
      </c>
      <c r="G156" s="23">
        <v>0</v>
      </c>
      <c r="H156" s="23" t="s">
        <v>2496</v>
      </c>
      <c r="I156" s="23" t="s">
        <v>2495</v>
      </c>
      <c r="J156" s="23" t="s">
        <v>2623</v>
      </c>
      <c r="L156" s="16" t="s">
        <v>5319</v>
      </c>
      <c r="M156" s="22">
        <v>1856514093880</v>
      </c>
      <c r="O156" s="23" t="s">
        <v>2971</v>
      </c>
      <c r="P156" s="23">
        <v>23</v>
      </c>
      <c r="Q156" s="23">
        <v>2</v>
      </c>
      <c r="R156" s="23">
        <v>0</v>
      </c>
      <c r="S156" s="23" t="s">
        <v>2496</v>
      </c>
    </row>
    <row r="157" spans="1:19">
      <c r="A157" s="16" t="s">
        <v>5314</v>
      </c>
      <c r="B157" s="22">
        <v>2155017130078</v>
      </c>
      <c r="C157" s="22">
        <v>4992496142615</v>
      </c>
      <c r="D157" s="23" t="s">
        <v>2645</v>
      </c>
      <c r="E157" s="23">
        <v>4523</v>
      </c>
      <c r="F157" s="23">
        <v>8</v>
      </c>
      <c r="G157" s="23">
        <v>0</v>
      </c>
      <c r="H157" s="23" t="s">
        <v>2496</v>
      </c>
      <c r="I157" s="23" t="s">
        <v>2495</v>
      </c>
      <c r="J157" s="23" t="s">
        <v>2621</v>
      </c>
      <c r="L157" s="16" t="s">
        <v>5319</v>
      </c>
      <c r="M157" s="22">
        <v>1856515094008</v>
      </c>
      <c r="O157" s="23" t="s">
        <v>2972</v>
      </c>
      <c r="P157" s="23">
        <v>23</v>
      </c>
      <c r="Q157" s="23">
        <v>243</v>
      </c>
      <c r="R157" s="23">
        <v>0</v>
      </c>
      <c r="S157" s="23" t="s">
        <v>2496</v>
      </c>
    </row>
    <row r="158" spans="1:19">
      <c r="A158" s="16" t="s">
        <v>5314</v>
      </c>
      <c r="B158" s="22">
        <v>2155017130078</v>
      </c>
      <c r="C158" s="22">
        <v>4992496142615</v>
      </c>
      <c r="D158" s="23" t="s">
        <v>2645</v>
      </c>
      <c r="E158" s="23">
        <v>423</v>
      </c>
      <c r="F158" s="23">
        <v>1</v>
      </c>
      <c r="G158" s="23">
        <v>0</v>
      </c>
      <c r="H158" s="23" t="s">
        <v>2496</v>
      </c>
      <c r="I158" s="23" t="s">
        <v>2495</v>
      </c>
      <c r="J158" s="23" t="s">
        <v>2623</v>
      </c>
      <c r="L158" s="16" t="s">
        <v>5319</v>
      </c>
      <c r="M158" s="22">
        <v>1954017093885</v>
      </c>
      <c r="O158" s="23" t="s">
        <v>2973</v>
      </c>
      <c r="P158" s="23">
        <v>19</v>
      </c>
      <c r="Q158" s="23">
        <v>1</v>
      </c>
      <c r="R158" s="23">
        <v>0</v>
      </c>
      <c r="S158" s="23" t="s">
        <v>2496</v>
      </c>
    </row>
    <row r="159" spans="1:19">
      <c r="A159" s="16" t="s">
        <v>5314</v>
      </c>
      <c r="B159" s="22">
        <v>2155017130078</v>
      </c>
      <c r="C159" s="22">
        <v>4992496142615</v>
      </c>
      <c r="D159" s="23" t="s">
        <v>2645</v>
      </c>
      <c r="E159" s="23">
        <v>4523</v>
      </c>
      <c r="F159" s="23">
        <v>11</v>
      </c>
      <c r="G159" s="23">
        <v>0</v>
      </c>
      <c r="H159" s="23" t="s">
        <v>2496</v>
      </c>
      <c r="I159" s="23" t="s">
        <v>2495</v>
      </c>
      <c r="J159" s="23" t="s">
        <v>2621</v>
      </c>
      <c r="L159" s="16" t="s">
        <v>5319</v>
      </c>
      <c r="M159" s="22">
        <v>1954517093880</v>
      </c>
      <c r="O159" s="23" t="s">
        <v>2974</v>
      </c>
      <c r="P159" s="23">
        <v>23</v>
      </c>
      <c r="Q159" s="23">
        <v>87</v>
      </c>
      <c r="R159" s="23">
        <v>0</v>
      </c>
      <c r="S159" s="23" t="s">
        <v>2496</v>
      </c>
    </row>
    <row r="160" spans="1:19">
      <c r="A160" s="16" t="s">
        <v>5314</v>
      </c>
      <c r="B160" s="22">
        <v>2155017132072</v>
      </c>
      <c r="C160" s="22">
        <v>4992496096833</v>
      </c>
      <c r="D160" s="23" t="s">
        <v>2644</v>
      </c>
      <c r="E160" s="23">
        <v>3023</v>
      </c>
      <c r="F160" s="23">
        <v>4</v>
      </c>
      <c r="G160" s="23">
        <v>0</v>
      </c>
      <c r="H160" s="23" t="s">
        <v>2496</v>
      </c>
      <c r="I160" s="23" t="s">
        <v>2495</v>
      </c>
      <c r="J160" s="23" t="s">
        <v>2623</v>
      </c>
      <c r="L160" s="16" t="s">
        <v>5319</v>
      </c>
      <c r="M160" s="22">
        <v>1955016093890</v>
      </c>
      <c r="O160" s="23" t="s">
        <v>2975</v>
      </c>
      <c r="P160" s="23">
        <v>23</v>
      </c>
      <c r="Q160" s="23">
        <v>160</v>
      </c>
      <c r="R160" s="23">
        <v>0</v>
      </c>
      <c r="S160" s="23" t="s">
        <v>2496</v>
      </c>
    </row>
    <row r="161" spans="1:19">
      <c r="A161" s="16" t="s">
        <v>5314</v>
      </c>
      <c r="B161" s="22">
        <v>2155017132072</v>
      </c>
      <c r="C161" s="22">
        <v>4992496096833</v>
      </c>
      <c r="D161" s="23" t="s">
        <v>2644</v>
      </c>
      <c r="E161" s="23">
        <v>3023</v>
      </c>
      <c r="F161" s="23">
        <v>3</v>
      </c>
      <c r="G161" s="23">
        <v>0</v>
      </c>
      <c r="H161" s="23" t="s">
        <v>2496</v>
      </c>
      <c r="I161" s="23" t="s">
        <v>2495</v>
      </c>
      <c r="J161" s="23" t="s">
        <v>2623</v>
      </c>
      <c r="L161" s="16" t="s">
        <v>5319</v>
      </c>
      <c r="M161" s="22">
        <v>1955516094007</v>
      </c>
      <c r="O161" s="23" t="s">
        <v>2976</v>
      </c>
      <c r="P161" s="23">
        <v>23</v>
      </c>
      <c r="Q161" s="23">
        <v>166</v>
      </c>
      <c r="R161" s="23">
        <v>0</v>
      </c>
      <c r="S161" s="23" t="s">
        <v>2496</v>
      </c>
    </row>
    <row r="162" spans="1:19">
      <c r="A162" s="16" t="s">
        <v>5314</v>
      </c>
      <c r="B162" s="22">
        <v>2155517130073</v>
      </c>
      <c r="C162" s="22">
        <v>4992496142592</v>
      </c>
      <c r="D162" s="23" t="s">
        <v>2780</v>
      </c>
      <c r="E162" s="23">
        <v>4423</v>
      </c>
      <c r="F162" s="23">
        <v>4</v>
      </c>
      <c r="G162" s="23">
        <v>0</v>
      </c>
      <c r="H162" s="23" t="s">
        <v>2496</v>
      </c>
      <c r="I162" s="23" t="s">
        <v>2495</v>
      </c>
      <c r="J162" s="23" t="s">
        <v>2621</v>
      </c>
      <c r="L162" s="16" t="s">
        <v>5319</v>
      </c>
      <c r="M162" s="22">
        <v>1955516093994</v>
      </c>
      <c r="O162" s="23" t="s">
        <v>2977</v>
      </c>
      <c r="P162" s="23">
        <v>23</v>
      </c>
      <c r="Q162" s="23">
        <v>12</v>
      </c>
      <c r="R162" s="23">
        <v>0</v>
      </c>
      <c r="S162" s="23" t="s">
        <v>2496</v>
      </c>
    </row>
    <row r="163" spans="1:19">
      <c r="A163" s="16" t="s">
        <v>5314</v>
      </c>
      <c r="B163" s="22">
        <v>2155517130073</v>
      </c>
      <c r="C163" s="22">
        <v>4992496142592</v>
      </c>
      <c r="D163" s="23" t="s">
        <v>2780</v>
      </c>
      <c r="E163" s="23">
        <v>3823</v>
      </c>
      <c r="F163" s="23">
        <v>16</v>
      </c>
      <c r="G163" s="23">
        <v>0</v>
      </c>
      <c r="H163" s="23" t="s">
        <v>2496</v>
      </c>
      <c r="I163" s="23" t="s">
        <v>2495</v>
      </c>
      <c r="J163" s="23" t="s">
        <v>2623</v>
      </c>
      <c r="L163" s="16" t="s">
        <v>5319</v>
      </c>
      <c r="M163" s="22">
        <v>1955516093888</v>
      </c>
      <c r="O163" s="23" t="s">
        <v>2978</v>
      </c>
      <c r="P163" s="23">
        <v>23</v>
      </c>
      <c r="Q163" s="23">
        <v>46</v>
      </c>
      <c r="R163" s="23">
        <v>0</v>
      </c>
      <c r="S163" s="23" t="s">
        <v>2496</v>
      </c>
    </row>
    <row r="164" spans="1:19">
      <c r="A164" s="16" t="s">
        <v>5314</v>
      </c>
      <c r="B164" s="22">
        <v>2155517130073</v>
      </c>
      <c r="C164" s="22">
        <v>4992496142592</v>
      </c>
      <c r="D164" s="23" t="s">
        <v>2780</v>
      </c>
      <c r="E164" s="23">
        <v>4423</v>
      </c>
      <c r="F164" s="23">
        <v>12</v>
      </c>
      <c r="G164" s="23">
        <v>0</v>
      </c>
      <c r="H164" s="23" t="s">
        <v>2496</v>
      </c>
      <c r="I164" s="23" t="s">
        <v>2495</v>
      </c>
      <c r="J164" s="23" t="s">
        <v>2623</v>
      </c>
      <c r="L164" s="16" t="s">
        <v>5319</v>
      </c>
      <c r="M164" s="22">
        <v>1956016093880</v>
      </c>
      <c r="O164" s="23" t="s">
        <v>2979</v>
      </c>
      <c r="P164" s="23">
        <v>23</v>
      </c>
      <c r="Q164" s="23">
        <v>2</v>
      </c>
      <c r="R164" s="23">
        <v>0</v>
      </c>
      <c r="S164" s="23" t="s">
        <v>2496</v>
      </c>
    </row>
    <row r="165" spans="1:19">
      <c r="A165" s="16" t="s">
        <v>5314</v>
      </c>
      <c r="B165" s="22">
        <v>2155517132077</v>
      </c>
      <c r="C165" s="22">
        <v>4992496096802</v>
      </c>
      <c r="D165" s="23" t="s">
        <v>2641</v>
      </c>
      <c r="E165" s="23">
        <v>4123</v>
      </c>
      <c r="F165" s="23">
        <v>20</v>
      </c>
      <c r="G165" s="23">
        <v>0</v>
      </c>
      <c r="H165" s="23" t="s">
        <v>2496</v>
      </c>
      <c r="I165" s="23" t="s">
        <v>2495</v>
      </c>
      <c r="J165" s="23" t="s">
        <v>2623</v>
      </c>
      <c r="L165" s="16" t="s">
        <v>5319</v>
      </c>
      <c r="M165" s="22">
        <v>2054017095885</v>
      </c>
      <c r="O165" s="23" t="s">
        <v>2980</v>
      </c>
      <c r="P165" s="23">
        <v>23</v>
      </c>
      <c r="Q165" s="23">
        <v>1</v>
      </c>
      <c r="R165" s="23">
        <v>0</v>
      </c>
      <c r="S165" s="23" t="s">
        <v>2496</v>
      </c>
    </row>
    <row r="166" spans="1:19">
      <c r="A166" s="16" t="s">
        <v>5314</v>
      </c>
      <c r="B166" s="22">
        <v>2155517132077</v>
      </c>
      <c r="C166" s="22">
        <v>4992496096802</v>
      </c>
      <c r="D166" s="23" t="s">
        <v>2641</v>
      </c>
      <c r="E166" s="23">
        <v>4123</v>
      </c>
      <c r="F166" s="23">
        <v>20</v>
      </c>
      <c r="G166" s="23">
        <v>0</v>
      </c>
      <c r="H166" s="23" t="s">
        <v>2496</v>
      </c>
      <c r="I166" s="23" t="s">
        <v>2495</v>
      </c>
      <c r="J166" s="23" t="s">
        <v>2621</v>
      </c>
      <c r="L166" s="16" t="s">
        <v>5319</v>
      </c>
      <c r="M166" s="22">
        <v>2055017094007</v>
      </c>
      <c r="O166" s="23" t="s">
        <v>2981</v>
      </c>
      <c r="P166" s="23">
        <v>23</v>
      </c>
      <c r="Q166" s="23">
        <v>116</v>
      </c>
      <c r="R166" s="23">
        <v>0</v>
      </c>
      <c r="S166" s="23" t="s">
        <v>2496</v>
      </c>
    </row>
    <row r="167" spans="1:19">
      <c r="A167" s="16" t="s">
        <v>5314</v>
      </c>
      <c r="B167" s="22">
        <v>2155517132077</v>
      </c>
      <c r="C167" s="22">
        <v>4992496096802</v>
      </c>
      <c r="D167" s="23" t="s">
        <v>2641</v>
      </c>
      <c r="E167" s="23">
        <v>2123</v>
      </c>
      <c r="F167" s="23">
        <v>5</v>
      </c>
      <c r="G167" s="23">
        <v>0</v>
      </c>
      <c r="H167" s="23" t="s">
        <v>2496</v>
      </c>
      <c r="I167" s="23" t="s">
        <v>2495</v>
      </c>
      <c r="J167" s="23" t="s">
        <v>2621</v>
      </c>
      <c r="L167" s="16" t="s">
        <v>5319</v>
      </c>
      <c r="M167" s="22">
        <v>2055017093888</v>
      </c>
      <c r="O167" s="23" t="s">
        <v>2982</v>
      </c>
      <c r="P167" s="23">
        <v>23</v>
      </c>
      <c r="Q167" s="23">
        <v>64</v>
      </c>
      <c r="R167" s="23">
        <v>0</v>
      </c>
      <c r="S167" s="23" t="s">
        <v>2496</v>
      </c>
    </row>
    <row r="168" spans="1:19">
      <c r="A168" s="16" t="s">
        <v>5314</v>
      </c>
      <c r="B168" s="22">
        <v>2155517132077</v>
      </c>
      <c r="C168" s="22">
        <v>4992496096802</v>
      </c>
      <c r="D168" s="23" t="s">
        <v>2641</v>
      </c>
      <c r="E168" s="23">
        <v>3123</v>
      </c>
      <c r="F168" s="23">
        <v>3</v>
      </c>
      <c r="G168" s="23">
        <v>0</v>
      </c>
      <c r="H168" s="23" t="s">
        <v>2496</v>
      </c>
      <c r="I168" s="23" t="s">
        <v>2495</v>
      </c>
      <c r="J168" s="23" t="s">
        <v>2621</v>
      </c>
      <c r="L168" s="16" t="s">
        <v>5319</v>
      </c>
      <c r="M168" s="22">
        <v>2055516093891</v>
      </c>
      <c r="O168" s="23" t="s">
        <v>2983</v>
      </c>
      <c r="P168" s="23">
        <v>23</v>
      </c>
      <c r="Q168" s="23">
        <v>23</v>
      </c>
      <c r="R168" s="23">
        <v>0</v>
      </c>
      <c r="S168" s="23" t="s">
        <v>2496</v>
      </c>
    </row>
    <row r="169" spans="1:19">
      <c r="A169" s="16" t="s">
        <v>5314</v>
      </c>
      <c r="B169" s="22">
        <v>2156016130076</v>
      </c>
      <c r="C169" s="22">
        <v>4992496141465</v>
      </c>
      <c r="D169" s="23" t="s">
        <v>2779</v>
      </c>
      <c r="E169" s="23">
        <v>5122</v>
      </c>
      <c r="F169" s="23">
        <v>4</v>
      </c>
      <c r="G169" s="23">
        <v>0</v>
      </c>
      <c r="H169" s="23" t="s">
        <v>2496</v>
      </c>
      <c r="I169" s="23" t="s">
        <v>2495</v>
      </c>
      <c r="J169" s="23" t="s">
        <v>2621</v>
      </c>
      <c r="L169" s="16" t="s">
        <v>5319</v>
      </c>
      <c r="M169" s="22">
        <v>2055516093907</v>
      </c>
      <c r="O169" s="23" t="s">
        <v>2984</v>
      </c>
      <c r="P169" s="23">
        <v>19</v>
      </c>
      <c r="Q169" s="23">
        <v>1</v>
      </c>
      <c r="R169" s="23">
        <v>0</v>
      </c>
      <c r="S169" s="23" t="s">
        <v>2496</v>
      </c>
    </row>
    <row r="170" spans="1:19">
      <c r="A170" s="16" t="s">
        <v>5314</v>
      </c>
      <c r="B170" s="22">
        <v>2156016130076</v>
      </c>
      <c r="C170" s="22">
        <v>4992496141465</v>
      </c>
      <c r="D170" s="23" t="s">
        <v>2779</v>
      </c>
      <c r="E170" s="23">
        <v>3523</v>
      </c>
      <c r="F170" s="23">
        <v>4</v>
      </c>
      <c r="G170" s="23">
        <v>0</v>
      </c>
      <c r="H170" s="23" t="s">
        <v>2496</v>
      </c>
      <c r="I170" s="23" t="s">
        <v>2495</v>
      </c>
      <c r="J170" s="23" t="s">
        <v>2621</v>
      </c>
      <c r="L170" s="16" t="s">
        <v>5319</v>
      </c>
      <c r="M170" s="22">
        <v>2055517094002</v>
      </c>
      <c r="O170" s="23" t="s">
        <v>2985</v>
      </c>
      <c r="P170" s="23">
        <v>23</v>
      </c>
      <c r="Q170" s="23">
        <v>3</v>
      </c>
      <c r="R170" s="23">
        <v>0</v>
      </c>
      <c r="S170" s="23" t="s">
        <v>2496</v>
      </c>
    </row>
    <row r="171" spans="1:19">
      <c r="A171" s="16" t="s">
        <v>5314</v>
      </c>
      <c r="B171" s="22">
        <v>2156016130076</v>
      </c>
      <c r="C171" s="22">
        <v>4992496141465</v>
      </c>
      <c r="D171" s="23" t="s">
        <v>2779</v>
      </c>
      <c r="E171" s="23">
        <v>3523</v>
      </c>
      <c r="F171" s="23">
        <v>16</v>
      </c>
      <c r="G171" s="23">
        <v>0</v>
      </c>
      <c r="H171" s="23" t="s">
        <v>2496</v>
      </c>
      <c r="I171" s="23" t="s">
        <v>2495</v>
      </c>
      <c r="J171" s="23" t="s">
        <v>2623</v>
      </c>
      <c r="L171" s="16" t="s">
        <v>5319</v>
      </c>
      <c r="M171" s="22">
        <v>2055517093883</v>
      </c>
      <c r="O171" s="23" t="s">
        <v>2986</v>
      </c>
      <c r="P171" s="23">
        <v>23</v>
      </c>
      <c r="Q171" s="23">
        <v>25</v>
      </c>
      <c r="R171" s="23">
        <v>0</v>
      </c>
      <c r="S171" s="23" t="s">
        <v>2496</v>
      </c>
    </row>
    <row r="172" spans="1:19">
      <c r="A172" s="16" t="s">
        <v>5314</v>
      </c>
      <c r="B172" s="22">
        <v>2156017130075</v>
      </c>
      <c r="C172" s="22">
        <v>4992496142585</v>
      </c>
      <c r="D172" s="23" t="s">
        <v>2636</v>
      </c>
      <c r="E172" s="23">
        <v>4723</v>
      </c>
      <c r="F172" s="23">
        <v>4</v>
      </c>
      <c r="G172" s="23">
        <v>0</v>
      </c>
      <c r="H172" s="23" t="s">
        <v>2496</v>
      </c>
      <c r="I172" s="23" t="s">
        <v>2495</v>
      </c>
      <c r="J172" s="23" t="s">
        <v>2623</v>
      </c>
      <c r="L172" s="16" t="s">
        <v>5319</v>
      </c>
      <c r="M172" s="22">
        <v>2056016093886</v>
      </c>
      <c r="O172" s="23" t="s">
        <v>2987</v>
      </c>
      <c r="P172" s="23">
        <v>23</v>
      </c>
      <c r="Q172" s="23">
        <v>68</v>
      </c>
      <c r="R172" s="23">
        <v>0</v>
      </c>
      <c r="S172" s="23" t="s">
        <v>2496</v>
      </c>
    </row>
    <row r="173" spans="1:19">
      <c r="A173" s="16" t="s">
        <v>5314</v>
      </c>
      <c r="B173" s="22">
        <v>2156017130075</v>
      </c>
      <c r="C173" s="22">
        <v>4992496142585</v>
      </c>
      <c r="D173" s="23" t="s">
        <v>2636</v>
      </c>
      <c r="E173" s="23">
        <v>3923</v>
      </c>
      <c r="F173" s="23">
        <v>12</v>
      </c>
      <c r="G173" s="23">
        <v>0</v>
      </c>
      <c r="H173" s="23" t="s">
        <v>2496</v>
      </c>
      <c r="I173" s="23" t="s">
        <v>2495</v>
      </c>
      <c r="J173" s="23" t="s">
        <v>2621</v>
      </c>
      <c r="L173" s="16" t="s">
        <v>5319</v>
      </c>
      <c r="M173" s="22">
        <v>2056515094001</v>
      </c>
      <c r="O173" s="23" t="s">
        <v>2988</v>
      </c>
      <c r="P173" s="23">
        <v>23</v>
      </c>
      <c r="Q173" s="23">
        <v>1</v>
      </c>
      <c r="R173" s="23">
        <v>0</v>
      </c>
      <c r="S173" s="23" t="s">
        <v>2496</v>
      </c>
    </row>
    <row r="174" spans="1:19">
      <c r="A174" s="16" t="s">
        <v>5314</v>
      </c>
      <c r="B174" s="22">
        <v>2156017139085</v>
      </c>
      <c r="C174" s="22">
        <v>4992496138601</v>
      </c>
      <c r="D174" s="23" t="s">
        <v>2635</v>
      </c>
      <c r="E174" s="23">
        <v>4023</v>
      </c>
      <c r="F174" s="23">
        <v>21</v>
      </c>
      <c r="G174" s="23">
        <v>0</v>
      </c>
      <c r="H174" s="23" t="s">
        <v>2496</v>
      </c>
      <c r="I174" s="23" t="s">
        <v>2495</v>
      </c>
      <c r="J174" s="23" t="s">
        <v>2623</v>
      </c>
      <c r="L174" s="16" t="s">
        <v>5319</v>
      </c>
      <c r="M174" s="22">
        <v>2154018093887</v>
      </c>
      <c r="O174" s="23" t="s">
        <v>2989</v>
      </c>
      <c r="P174" s="23">
        <v>23</v>
      </c>
      <c r="Q174" s="23">
        <v>86</v>
      </c>
      <c r="R174" s="23">
        <v>0</v>
      </c>
      <c r="S174" s="23" t="s">
        <v>2496</v>
      </c>
    </row>
    <row r="175" spans="1:19">
      <c r="A175" s="16" t="s">
        <v>5314</v>
      </c>
      <c r="B175" s="22">
        <v>2156017139085</v>
      </c>
      <c r="C175" s="22">
        <v>4992496138601</v>
      </c>
      <c r="D175" s="23" t="s">
        <v>2635</v>
      </c>
      <c r="E175" s="23">
        <v>4023</v>
      </c>
      <c r="F175" s="23">
        <v>19</v>
      </c>
      <c r="G175" s="23">
        <v>0</v>
      </c>
      <c r="H175" s="23" t="s">
        <v>2496</v>
      </c>
      <c r="I175" s="23" t="s">
        <v>2495</v>
      </c>
      <c r="J175" s="23" t="s">
        <v>2623</v>
      </c>
      <c r="L175" s="16" t="s">
        <v>5319</v>
      </c>
      <c r="M175" s="22">
        <v>2154517094002</v>
      </c>
      <c r="O175" s="23" t="s">
        <v>2990</v>
      </c>
      <c r="P175" s="23">
        <v>23</v>
      </c>
      <c r="Q175" s="23">
        <v>36</v>
      </c>
      <c r="R175" s="23">
        <v>0</v>
      </c>
      <c r="S175" s="23" t="s">
        <v>2496</v>
      </c>
    </row>
    <row r="176" spans="1:19">
      <c r="A176" s="16" t="s">
        <v>5314</v>
      </c>
      <c r="B176" s="22">
        <v>2156017139085</v>
      </c>
      <c r="C176" s="22">
        <v>4992496138601</v>
      </c>
      <c r="D176" s="23" t="s">
        <v>2635</v>
      </c>
      <c r="E176" s="23">
        <v>3723</v>
      </c>
      <c r="F176" s="23">
        <v>5</v>
      </c>
      <c r="G176" s="23">
        <v>0</v>
      </c>
      <c r="H176" s="23" t="s">
        <v>2496</v>
      </c>
      <c r="I176" s="23" t="s">
        <v>2495</v>
      </c>
      <c r="J176" s="23" t="s">
        <v>2623</v>
      </c>
      <c r="L176" s="16" t="s">
        <v>5319</v>
      </c>
      <c r="M176" s="22">
        <v>2154518095886</v>
      </c>
      <c r="O176" s="23" t="s">
        <v>2991</v>
      </c>
      <c r="P176" s="23">
        <v>23</v>
      </c>
      <c r="Q176" s="23">
        <v>101</v>
      </c>
      <c r="R176" s="23">
        <v>0</v>
      </c>
      <c r="S176" s="23" t="s">
        <v>2496</v>
      </c>
    </row>
    <row r="177" spans="1:19">
      <c r="A177" s="16" t="s">
        <v>5314</v>
      </c>
      <c r="B177" s="22">
        <v>2156516130071</v>
      </c>
      <c r="C177" s="22">
        <v>4992496142523</v>
      </c>
      <c r="D177" s="23" t="s">
        <v>2778</v>
      </c>
      <c r="E177" s="23">
        <v>3123</v>
      </c>
      <c r="F177" s="23">
        <v>2</v>
      </c>
      <c r="G177" s="23">
        <v>0</v>
      </c>
      <c r="H177" s="23" t="s">
        <v>2496</v>
      </c>
      <c r="I177" s="23" t="s">
        <v>2495</v>
      </c>
      <c r="J177" s="23" t="s">
        <v>2621</v>
      </c>
      <c r="L177" s="16" t="s">
        <v>5319</v>
      </c>
      <c r="M177" s="22">
        <v>2154517093883</v>
      </c>
      <c r="O177" s="23" t="s">
        <v>2992</v>
      </c>
      <c r="P177" s="23">
        <v>23</v>
      </c>
      <c r="Q177" s="23">
        <v>17</v>
      </c>
      <c r="R177" s="23">
        <v>0</v>
      </c>
      <c r="S177" s="23" t="s">
        <v>2496</v>
      </c>
    </row>
    <row r="178" spans="1:19">
      <c r="A178" s="16" t="s">
        <v>5314</v>
      </c>
      <c r="B178" s="22">
        <v>2156516130071</v>
      </c>
      <c r="C178" s="22">
        <v>4992496142523</v>
      </c>
      <c r="D178" s="23" t="s">
        <v>2778</v>
      </c>
      <c r="E178" s="23">
        <v>4423</v>
      </c>
      <c r="F178" s="23">
        <v>4</v>
      </c>
      <c r="G178" s="23">
        <v>0</v>
      </c>
      <c r="H178" s="23" t="s">
        <v>2496</v>
      </c>
      <c r="I178" s="23" t="s">
        <v>2495</v>
      </c>
      <c r="J178" s="23" t="s">
        <v>2623</v>
      </c>
      <c r="L178" s="16" t="s">
        <v>5319</v>
      </c>
      <c r="M178" s="22">
        <v>2155017095889</v>
      </c>
      <c r="O178" s="23" t="s">
        <v>2993</v>
      </c>
      <c r="P178" s="23">
        <v>23</v>
      </c>
      <c r="Q178" s="23">
        <v>125</v>
      </c>
      <c r="R178" s="23">
        <v>0</v>
      </c>
      <c r="S178" s="23" t="s">
        <v>2496</v>
      </c>
    </row>
    <row r="179" spans="1:19">
      <c r="A179" s="16" t="s">
        <v>5314</v>
      </c>
      <c r="B179" s="22">
        <v>2156516130071</v>
      </c>
      <c r="C179" s="22">
        <v>4992496142523</v>
      </c>
      <c r="D179" s="23" t="s">
        <v>2778</v>
      </c>
      <c r="E179" s="23">
        <v>4423</v>
      </c>
      <c r="F179" s="23">
        <v>4</v>
      </c>
      <c r="G179" s="23">
        <v>0</v>
      </c>
      <c r="H179" s="23" t="s">
        <v>2496</v>
      </c>
      <c r="I179" s="23" t="s">
        <v>2495</v>
      </c>
      <c r="J179" s="23" t="s">
        <v>2623</v>
      </c>
      <c r="L179" s="16" t="s">
        <v>5319</v>
      </c>
      <c r="M179" s="22">
        <v>2155517094009</v>
      </c>
      <c r="O179" s="23" t="s">
        <v>2994</v>
      </c>
      <c r="P179" s="23">
        <v>23</v>
      </c>
      <c r="Q179" s="23">
        <v>83</v>
      </c>
      <c r="R179" s="23">
        <v>0</v>
      </c>
      <c r="S179" s="23" t="s">
        <v>2496</v>
      </c>
    </row>
    <row r="180" spans="1:19">
      <c r="A180" s="16" t="s">
        <v>5314</v>
      </c>
      <c r="B180" s="22">
        <v>2156516139081</v>
      </c>
      <c r="C180" s="22">
        <v>4992496138595</v>
      </c>
      <c r="D180" s="23" t="s">
        <v>2634</v>
      </c>
      <c r="E180" s="23">
        <v>4123</v>
      </c>
      <c r="F180" s="23">
        <v>15</v>
      </c>
      <c r="G180" s="23">
        <v>0</v>
      </c>
      <c r="H180" s="23" t="s">
        <v>2496</v>
      </c>
      <c r="I180" s="23" t="s">
        <v>2495</v>
      </c>
      <c r="J180" s="23" t="s">
        <v>2623</v>
      </c>
      <c r="L180" s="16" t="s">
        <v>5319</v>
      </c>
      <c r="M180" s="22">
        <v>2156016093890</v>
      </c>
      <c r="O180" s="23" t="s">
        <v>2995</v>
      </c>
      <c r="P180" s="23">
        <v>22</v>
      </c>
      <c r="Q180" s="23">
        <v>11</v>
      </c>
      <c r="R180" s="23">
        <v>0</v>
      </c>
      <c r="S180" s="23" t="s">
        <v>2496</v>
      </c>
    </row>
    <row r="181" spans="1:19">
      <c r="A181" s="16" t="s">
        <v>5314</v>
      </c>
      <c r="B181" s="22">
        <v>2156516139081</v>
      </c>
      <c r="C181" s="22">
        <v>4992496138595</v>
      </c>
      <c r="D181" s="23" t="s">
        <v>2634</v>
      </c>
      <c r="E181" s="23">
        <v>4123</v>
      </c>
      <c r="F181" s="23">
        <v>21</v>
      </c>
      <c r="G181" s="23">
        <v>0</v>
      </c>
      <c r="H181" s="23" t="s">
        <v>2496</v>
      </c>
      <c r="I181" s="23" t="s">
        <v>2495</v>
      </c>
      <c r="J181" s="23" t="s">
        <v>2623</v>
      </c>
      <c r="L181" s="16" t="s">
        <v>5319</v>
      </c>
      <c r="M181" s="22">
        <v>2156016095887</v>
      </c>
      <c r="O181" s="23" t="s">
        <v>2996</v>
      </c>
      <c r="P181" s="23">
        <v>23</v>
      </c>
      <c r="Q181" s="23">
        <v>3</v>
      </c>
      <c r="R181" s="23">
        <v>0</v>
      </c>
      <c r="S181" s="23" t="s">
        <v>2496</v>
      </c>
    </row>
    <row r="182" spans="1:19">
      <c r="A182" s="16" t="s">
        <v>5314</v>
      </c>
      <c r="B182" s="22">
        <v>2156516139081</v>
      </c>
      <c r="C182" s="22">
        <v>4992496138595</v>
      </c>
      <c r="D182" s="23" t="s">
        <v>2634</v>
      </c>
      <c r="E182" s="23">
        <v>4123</v>
      </c>
      <c r="F182" s="23">
        <v>18</v>
      </c>
      <c r="G182" s="23">
        <v>0</v>
      </c>
      <c r="H182" s="23" t="s">
        <v>2496</v>
      </c>
      <c r="I182" s="23" t="s">
        <v>2495</v>
      </c>
      <c r="J182" s="23" t="s">
        <v>2623</v>
      </c>
      <c r="L182" s="16" t="s">
        <v>5319</v>
      </c>
      <c r="M182" s="22">
        <v>2156017094001</v>
      </c>
      <c r="O182" s="23" t="s">
        <v>5413</v>
      </c>
      <c r="P182" s="23">
        <v>23</v>
      </c>
      <c r="Q182" s="23">
        <v>85</v>
      </c>
      <c r="R182" s="23">
        <v>0</v>
      </c>
      <c r="S182" s="23" t="s">
        <v>2496</v>
      </c>
    </row>
    <row r="183" spans="1:19">
      <c r="A183" s="16" t="s">
        <v>5314</v>
      </c>
      <c r="B183" s="22">
        <v>2254018130077</v>
      </c>
      <c r="C183" s="22">
        <v>4992496142677</v>
      </c>
      <c r="D183" s="23" t="s">
        <v>2803</v>
      </c>
      <c r="E183" s="23">
        <v>4023</v>
      </c>
      <c r="F183" s="23">
        <v>14</v>
      </c>
      <c r="G183" s="23">
        <v>0</v>
      </c>
      <c r="H183" s="23" t="s">
        <v>2496</v>
      </c>
      <c r="I183" s="23" t="s">
        <v>2495</v>
      </c>
      <c r="J183" s="23" t="s">
        <v>2621</v>
      </c>
      <c r="L183" s="16" t="s">
        <v>5319</v>
      </c>
      <c r="M183" s="22">
        <v>2156516094007</v>
      </c>
      <c r="O183" s="23" t="s">
        <v>2997</v>
      </c>
      <c r="P183" s="23">
        <v>23</v>
      </c>
      <c r="Q183" s="23">
        <v>32</v>
      </c>
      <c r="R183" s="23">
        <v>0</v>
      </c>
      <c r="S183" s="23" t="s">
        <v>2496</v>
      </c>
    </row>
    <row r="184" spans="1:19">
      <c r="A184" s="16" t="s">
        <v>5314</v>
      </c>
      <c r="B184" s="22">
        <v>2254018130077</v>
      </c>
      <c r="C184" s="22">
        <v>4992496142677</v>
      </c>
      <c r="D184" s="23" t="s">
        <v>2803</v>
      </c>
      <c r="E184" s="23">
        <v>4023</v>
      </c>
      <c r="F184" s="23">
        <v>6</v>
      </c>
      <c r="G184" s="23">
        <v>0</v>
      </c>
      <c r="H184" s="23" t="s">
        <v>2496</v>
      </c>
      <c r="I184" s="23" t="s">
        <v>2495</v>
      </c>
      <c r="J184" s="23" t="s">
        <v>2623</v>
      </c>
      <c r="L184" s="16" t="s">
        <v>5319</v>
      </c>
      <c r="M184" s="22">
        <v>2156516093888</v>
      </c>
      <c r="O184" s="23" t="s">
        <v>2998</v>
      </c>
      <c r="P184" s="23">
        <v>23</v>
      </c>
      <c r="Q184" s="23">
        <v>3</v>
      </c>
      <c r="R184" s="23">
        <v>0</v>
      </c>
      <c r="S184" s="23" t="s">
        <v>2496</v>
      </c>
    </row>
    <row r="185" spans="1:19">
      <c r="A185" s="16" t="s">
        <v>5314</v>
      </c>
      <c r="B185" s="22">
        <v>2254018130077</v>
      </c>
      <c r="C185" s="22">
        <v>4992496142677</v>
      </c>
      <c r="D185" s="23" t="s">
        <v>2803</v>
      </c>
      <c r="E185" s="23">
        <v>3523</v>
      </c>
      <c r="F185" s="23">
        <v>2</v>
      </c>
      <c r="G185" s="23">
        <v>0</v>
      </c>
      <c r="H185" s="23" t="s">
        <v>2496</v>
      </c>
      <c r="I185" s="23" t="s">
        <v>2495</v>
      </c>
      <c r="J185" s="23" t="s">
        <v>2621</v>
      </c>
      <c r="L185" s="16" t="s">
        <v>5319</v>
      </c>
      <c r="M185" s="22">
        <v>2253519095885</v>
      </c>
      <c r="O185" s="23" t="s">
        <v>2999</v>
      </c>
      <c r="P185" s="23">
        <v>23</v>
      </c>
      <c r="Q185" s="23">
        <v>127</v>
      </c>
      <c r="R185" s="23">
        <v>0</v>
      </c>
      <c r="S185" s="23" t="s">
        <v>2496</v>
      </c>
    </row>
    <row r="186" spans="1:19">
      <c r="A186" s="16" t="s">
        <v>5314</v>
      </c>
      <c r="B186" s="22">
        <v>2254018130077</v>
      </c>
      <c r="C186" s="22">
        <v>4992496142677</v>
      </c>
      <c r="D186" s="23" t="s">
        <v>2803</v>
      </c>
      <c r="E186" s="23">
        <v>1321</v>
      </c>
      <c r="F186" s="23">
        <v>6</v>
      </c>
      <c r="G186" s="23">
        <v>0</v>
      </c>
      <c r="H186" s="23" t="s">
        <v>2496</v>
      </c>
      <c r="I186" s="23" t="s">
        <v>2496</v>
      </c>
      <c r="J186" s="23" t="s">
        <v>2671</v>
      </c>
      <c r="L186" s="16" t="s">
        <v>5319</v>
      </c>
      <c r="M186" s="22">
        <v>2253520095881</v>
      </c>
      <c r="O186" s="23" t="s">
        <v>3000</v>
      </c>
      <c r="P186" s="23">
        <v>23</v>
      </c>
      <c r="Q186" s="23">
        <v>16</v>
      </c>
      <c r="R186" s="23">
        <v>0</v>
      </c>
      <c r="S186" s="23" t="s">
        <v>2496</v>
      </c>
    </row>
    <row r="187" spans="1:19">
      <c r="A187" s="16" t="s">
        <v>5314</v>
      </c>
      <c r="B187" s="22">
        <v>2254517130073</v>
      </c>
      <c r="C187" s="22">
        <v>4992496142639</v>
      </c>
      <c r="D187" s="23" t="s">
        <v>2775</v>
      </c>
      <c r="E187" s="23">
        <v>5021</v>
      </c>
      <c r="F187" s="23">
        <v>14</v>
      </c>
      <c r="G187" s="23">
        <v>0</v>
      </c>
      <c r="H187" s="23" t="s">
        <v>2496</v>
      </c>
      <c r="I187" s="23" t="s">
        <v>2495</v>
      </c>
      <c r="J187" s="23" t="s">
        <v>2621</v>
      </c>
      <c r="L187" s="16" t="s">
        <v>5319</v>
      </c>
      <c r="M187" s="22">
        <v>2254018096007</v>
      </c>
      <c r="O187" s="23" t="s">
        <v>3001</v>
      </c>
      <c r="P187" s="23">
        <v>21</v>
      </c>
      <c r="Q187" s="23">
        <v>2</v>
      </c>
      <c r="R187" s="23">
        <v>0</v>
      </c>
      <c r="S187" s="23" t="s">
        <v>2496</v>
      </c>
    </row>
    <row r="188" spans="1:19">
      <c r="A188" s="16" t="s">
        <v>5314</v>
      </c>
      <c r="B188" s="22">
        <v>2254517130073</v>
      </c>
      <c r="C188" s="22">
        <v>4992496142639</v>
      </c>
      <c r="D188" s="23" t="s">
        <v>2775</v>
      </c>
      <c r="E188" s="23">
        <v>4822</v>
      </c>
      <c r="F188" s="23">
        <v>1</v>
      </c>
      <c r="G188" s="23">
        <v>0</v>
      </c>
      <c r="H188" s="23" t="s">
        <v>2496</v>
      </c>
      <c r="I188" s="23" t="s">
        <v>2495</v>
      </c>
      <c r="J188" s="23" t="s">
        <v>2621</v>
      </c>
      <c r="L188" s="16" t="s">
        <v>5319</v>
      </c>
      <c r="M188" s="22">
        <v>2254018090104</v>
      </c>
      <c r="O188" s="23" t="s">
        <v>3002</v>
      </c>
      <c r="P188" s="23">
        <v>23</v>
      </c>
      <c r="Q188" s="23">
        <v>197</v>
      </c>
      <c r="R188" s="23">
        <v>0</v>
      </c>
      <c r="S188" s="23" t="s">
        <v>2496</v>
      </c>
    </row>
    <row r="189" spans="1:19">
      <c r="A189" s="16" t="s">
        <v>5314</v>
      </c>
      <c r="B189" s="22">
        <v>2254518130072</v>
      </c>
      <c r="C189" s="22">
        <v>4992496142660</v>
      </c>
      <c r="D189" s="23" t="s">
        <v>2632</v>
      </c>
      <c r="E189" s="23">
        <v>4323</v>
      </c>
      <c r="F189" s="23">
        <v>13</v>
      </c>
      <c r="G189" s="23">
        <v>0</v>
      </c>
      <c r="H189" s="23" t="s">
        <v>2496</v>
      </c>
      <c r="I189" s="23" t="s">
        <v>2495</v>
      </c>
      <c r="J189" s="23" t="s">
        <v>2621</v>
      </c>
      <c r="L189" s="16" t="s">
        <v>5319</v>
      </c>
      <c r="M189" s="22">
        <v>2254018094003</v>
      </c>
      <c r="O189" s="23" t="s">
        <v>3003</v>
      </c>
      <c r="P189" s="23">
        <v>22</v>
      </c>
      <c r="Q189" s="23">
        <v>62</v>
      </c>
      <c r="R189" s="23">
        <v>0</v>
      </c>
      <c r="S189" s="23" t="s">
        <v>2496</v>
      </c>
    </row>
    <row r="190" spans="1:19">
      <c r="A190" s="16" t="s">
        <v>5314</v>
      </c>
      <c r="B190" s="22">
        <v>2254518130072</v>
      </c>
      <c r="C190" s="22">
        <v>4992496142660</v>
      </c>
      <c r="D190" s="23" t="s">
        <v>2632</v>
      </c>
      <c r="E190" s="23">
        <v>4323</v>
      </c>
      <c r="F190" s="23">
        <v>7</v>
      </c>
      <c r="G190" s="23">
        <v>0</v>
      </c>
      <c r="H190" s="23" t="s">
        <v>2496</v>
      </c>
      <c r="I190" s="23" t="s">
        <v>2495</v>
      </c>
      <c r="J190" s="23" t="s">
        <v>2621</v>
      </c>
      <c r="L190" s="16" t="s">
        <v>5319</v>
      </c>
      <c r="M190" s="22">
        <v>2254517094009</v>
      </c>
      <c r="O190" s="23" t="s">
        <v>3004</v>
      </c>
      <c r="P190" s="23">
        <v>23</v>
      </c>
      <c r="Q190" s="23">
        <v>2</v>
      </c>
      <c r="R190" s="23">
        <v>0</v>
      </c>
      <c r="S190" s="23" t="s">
        <v>2496</v>
      </c>
    </row>
    <row r="191" spans="1:19">
      <c r="A191" s="16" t="s">
        <v>5314</v>
      </c>
      <c r="B191" s="22">
        <v>2254518132076</v>
      </c>
      <c r="C191" s="22">
        <v>4992496096949</v>
      </c>
      <c r="D191" s="23" t="s">
        <v>2631</v>
      </c>
      <c r="E191" s="23">
        <v>5023</v>
      </c>
      <c r="F191" s="23">
        <v>18</v>
      </c>
      <c r="G191" s="23">
        <v>0</v>
      </c>
      <c r="H191" s="23" t="s">
        <v>2496</v>
      </c>
      <c r="I191" s="23" t="s">
        <v>2495</v>
      </c>
      <c r="J191" s="23" t="s">
        <v>2623</v>
      </c>
      <c r="L191" s="16" t="s">
        <v>5319</v>
      </c>
      <c r="M191" s="22">
        <v>2254518095883</v>
      </c>
      <c r="O191" s="23" t="s">
        <v>10526</v>
      </c>
      <c r="P191" s="23">
        <v>23</v>
      </c>
      <c r="Q191" s="23">
        <v>2</v>
      </c>
      <c r="R191" s="23">
        <v>0</v>
      </c>
      <c r="S191" s="23" t="s">
        <v>2496</v>
      </c>
    </row>
    <row r="192" spans="1:19">
      <c r="A192" s="16" t="s">
        <v>5314</v>
      </c>
      <c r="B192" s="22">
        <v>2254518132076</v>
      </c>
      <c r="C192" s="22">
        <v>4992496096949</v>
      </c>
      <c r="D192" s="23" t="s">
        <v>2631</v>
      </c>
      <c r="E192" s="23">
        <v>5023</v>
      </c>
      <c r="F192" s="23">
        <v>12</v>
      </c>
      <c r="G192" s="23">
        <v>0</v>
      </c>
      <c r="H192" s="23" t="s">
        <v>2496</v>
      </c>
      <c r="I192" s="23" t="s">
        <v>2495</v>
      </c>
      <c r="J192" s="23" t="s">
        <v>2623</v>
      </c>
      <c r="L192" s="16" t="s">
        <v>5319</v>
      </c>
      <c r="M192" s="22">
        <v>2254519095882</v>
      </c>
      <c r="O192" s="23" t="s">
        <v>3005</v>
      </c>
      <c r="P192" s="23">
        <v>23</v>
      </c>
      <c r="Q192" s="23">
        <v>15</v>
      </c>
      <c r="R192" s="23">
        <v>0</v>
      </c>
      <c r="S192" s="23" t="s">
        <v>2496</v>
      </c>
    </row>
    <row r="193" spans="1:19">
      <c r="A193" s="16" t="s">
        <v>5314</v>
      </c>
      <c r="B193" s="22">
        <v>2254518132076</v>
      </c>
      <c r="C193" s="22">
        <v>4992496096949</v>
      </c>
      <c r="D193" s="23" t="s">
        <v>2631</v>
      </c>
      <c r="E193" s="23">
        <v>4923</v>
      </c>
      <c r="F193" s="23">
        <v>30</v>
      </c>
      <c r="G193" s="23">
        <v>0</v>
      </c>
      <c r="H193" s="23" t="s">
        <v>2496</v>
      </c>
      <c r="I193" s="23" t="s">
        <v>2495</v>
      </c>
      <c r="J193" s="23" t="s">
        <v>2623</v>
      </c>
      <c r="L193" s="16" t="s">
        <v>5319</v>
      </c>
      <c r="M193" s="22">
        <v>2255018093881</v>
      </c>
      <c r="O193" s="23" t="s">
        <v>3006</v>
      </c>
      <c r="P193" s="23">
        <v>23</v>
      </c>
      <c r="Q193" s="23">
        <v>13</v>
      </c>
      <c r="R193" s="23">
        <v>0</v>
      </c>
      <c r="S193" s="23" t="s">
        <v>2496</v>
      </c>
    </row>
    <row r="194" spans="1:19">
      <c r="A194" s="16" t="s">
        <v>5314</v>
      </c>
      <c r="B194" s="22">
        <v>2254518132076</v>
      </c>
      <c r="C194" s="22">
        <v>4992496096949</v>
      </c>
      <c r="D194" s="23" t="s">
        <v>2631</v>
      </c>
      <c r="E194" s="23">
        <v>3123</v>
      </c>
      <c r="F194" s="23">
        <v>5</v>
      </c>
      <c r="G194" s="23">
        <v>0</v>
      </c>
      <c r="H194" s="23" t="s">
        <v>2496</v>
      </c>
      <c r="I194" s="23" t="s">
        <v>2495</v>
      </c>
      <c r="J194" s="23" t="s">
        <v>2621</v>
      </c>
      <c r="L194" s="16" t="s">
        <v>5319</v>
      </c>
      <c r="M194" s="22">
        <v>2255017095886</v>
      </c>
      <c r="O194" s="23" t="s">
        <v>3007</v>
      </c>
      <c r="P194" s="23">
        <v>23</v>
      </c>
      <c r="Q194" s="23">
        <v>3</v>
      </c>
      <c r="R194" s="23">
        <v>0</v>
      </c>
      <c r="S194" s="23" t="s">
        <v>2496</v>
      </c>
    </row>
    <row r="195" spans="1:19">
      <c r="A195" s="16" t="s">
        <v>5314</v>
      </c>
      <c r="B195" s="22">
        <v>2255517130070</v>
      </c>
      <c r="C195" s="22">
        <v>4992496142608</v>
      </c>
      <c r="D195" s="23" t="s">
        <v>2628</v>
      </c>
      <c r="E195" s="23">
        <v>3423</v>
      </c>
      <c r="F195" s="23">
        <v>8</v>
      </c>
      <c r="G195" s="23">
        <v>0</v>
      </c>
      <c r="H195" s="23" t="s">
        <v>2496</v>
      </c>
      <c r="I195" s="23" t="s">
        <v>2495</v>
      </c>
      <c r="J195" s="23" t="s">
        <v>2621</v>
      </c>
      <c r="L195" s="16" t="s">
        <v>5319</v>
      </c>
      <c r="M195" s="22">
        <v>2255517095027</v>
      </c>
      <c r="O195" s="23" t="s">
        <v>3008</v>
      </c>
      <c r="P195" s="23">
        <v>19</v>
      </c>
      <c r="Q195" s="23">
        <v>1</v>
      </c>
      <c r="R195" s="23">
        <v>0</v>
      </c>
      <c r="S195" s="23" t="s">
        <v>2496</v>
      </c>
    </row>
    <row r="196" spans="1:19">
      <c r="A196" s="16" t="s">
        <v>5314</v>
      </c>
      <c r="B196" s="22">
        <v>2255517130070</v>
      </c>
      <c r="C196" s="22">
        <v>4992496142608</v>
      </c>
      <c r="D196" s="23" t="s">
        <v>2628</v>
      </c>
      <c r="E196" s="23">
        <v>3423</v>
      </c>
      <c r="F196" s="23">
        <v>8</v>
      </c>
      <c r="G196" s="23">
        <v>0</v>
      </c>
      <c r="H196" s="23" t="s">
        <v>2496</v>
      </c>
      <c r="I196" s="23" t="s">
        <v>2495</v>
      </c>
      <c r="J196" s="23" t="s">
        <v>2623</v>
      </c>
      <c r="L196" s="16" t="s">
        <v>5319</v>
      </c>
      <c r="M196" s="22">
        <v>2255517095881</v>
      </c>
      <c r="O196" s="23" t="s">
        <v>3009</v>
      </c>
      <c r="P196" s="23">
        <v>23</v>
      </c>
      <c r="Q196" s="23">
        <v>51</v>
      </c>
      <c r="R196" s="23">
        <v>0</v>
      </c>
      <c r="S196" s="23" t="s">
        <v>2496</v>
      </c>
    </row>
    <row r="197" spans="1:19">
      <c r="A197" s="16" t="s">
        <v>5314</v>
      </c>
      <c r="B197" s="22">
        <v>2255517130070</v>
      </c>
      <c r="C197" s="22">
        <v>4992496142608</v>
      </c>
      <c r="D197" s="23" t="s">
        <v>2628</v>
      </c>
      <c r="E197" s="23">
        <v>3423</v>
      </c>
      <c r="F197" s="23">
        <v>4</v>
      </c>
      <c r="G197" s="23">
        <v>0</v>
      </c>
      <c r="H197" s="23" t="s">
        <v>2496</v>
      </c>
      <c r="I197" s="23" t="s">
        <v>2495</v>
      </c>
      <c r="J197" s="23" t="s">
        <v>2623</v>
      </c>
      <c r="L197" s="16" t="s">
        <v>5319</v>
      </c>
      <c r="M197" s="22">
        <v>2256017095029</v>
      </c>
      <c r="O197" s="23" t="s">
        <v>3010</v>
      </c>
      <c r="P197" s="23">
        <v>23</v>
      </c>
      <c r="Q197" s="23">
        <v>13</v>
      </c>
      <c r="R197" s="23">
        <v>0</v>
      </c>
      <c r="S197" s="23" t="s">
        <v>2496</v>
      </c>
    </row>
    <row r="198" spans="1:19">
      <c r="A198" s="16" t="s">
        <v>5314</v>
      </c>
      <c r="B198" s="22">
        <v>2355018130071</v>
      </c>
      <c r="C198" s="22">
        <v>4992496142646</v>
      </c>
      <c r="D198" s="23" t="s">
        <v>8709</v>
      </c>
      <c r="E198" s="23">
        <v>3923</v>
      </c>
      <c r="F198" s="23">
        <v>3</v>
      </c>
      <c r="G198" s="23">
        <v>0</v>
      </c>
      <c r="H198" s="23" t="s">
        <v>2496</v>
      </c>
      <c r="I198" s="23" t="s">
        <v>2495</v>
      </c>
      <c r="J198" s="23" t="s">
        <v>2621</v>
      </c>
      <c r="L198" s="16" t="s">
        <v>5319</v>
      </c>
      <c r="M198" s="22">
        <v>2256018093888</v>
      </c>
      <c r="O198" s="23" t="s">
        <v>3011</v>
      </c>
      <c r="P198" s="23">
        <v>23</v>
      </c>
      <c r="Q198" s="23">
        <v>1</v>
      </c>
      <c r="R198" s="23">
        <v>0</v>
      </c>
      <c r="S198" s="23" t="s">
        <v>2496</v>
      </c>
    </row>
    <row r="199" spans="1:19">
      <c r="A199" s="16" t="s">
        <v>5314</v>
      </c>
      <c r="B199" s="22">
        <v>2355018130071</v>
      </c>
      <c r="C199" s="22">
        <v>4992496142646</v>
      </c>
      <c r="D199" s="23" t="s">
        <v>8709</v>
      </c>
      <c r="E199" s="23">
        <v>3923</v>
      </c>
      <c r="F199" s="23">
        <v>24</v>
      </c>
      <c r="G199" s="23">
        <v>0</v>
      </c>
      <c r="H199" s="23" t="s">
        <v>2496</v>
      </c>
      <c r="I199" s="23" t="s">
        <v>2495</v>
      </c>
      <c r="J199" s="23" t="s">
        <v>2623</v>
      </c>
      <c r="L199" s="16" t="s">
        <v>5319</v>
      </c>
      <c r="M199" s="22">
        <v>2354018095885</v>
      </c>
      <c r="O199" s="23" t="s">
        <v>3012</v>
      </c>
      <c r="P199" s="23">
        <v>23</v>
      </c>
      <c r="Q199" s="23">
        <v>2</v>
      </c>
      <c r="R199" s="23">
        <v>0</v>
      </c>
      <c r="S199" s="23" t="s">
        <v>2496</v>
      </c>
    </row>
    <row r="200" spans="1:19">
      <c r="A200" s="16" t="s">
        <v>5314</v>
      </c>
      <c r="B200" s="22">
        <v>2355018132075</v>
      </c>
      <c r="C200" s="22">
        <v>4992496096925</v>
      </c>
      <c r="D200" s="23" t="s">
        <v>10628</v>
      </c>
      <c r="E200" s="23">
        <v>3123</v>
      </c>
      <c r="F200" s="23">
        <v>22</v>
      </c>
      <c r="G200" s="23">
        <v>0</v>
      </c>
      <c r="H200" s="23" t="s">
        <v>2496</v>
      </c>
      <c r="I200" s="23" t="s">
        <v>2495</v>
      </c>
      <c r="J200" s="23" t="s">
        <v>2623</v>
      </c>
      <c r="L200" s="16" t="s">
        <v>5319</v>
      </c>
      <c r="M200" s="22">
        <v>2354518095880</v>
      </c>
      <c r="O200" s="23" t="s">
        <v>3013</v>
      </c>
      <c r="P200" s="23">
        <v>22</v>
      </c>
      <c r="Q200" s="23">
        <v>11</v>
      </c>
      <c r="R200" s="23">
        <v>0</v>
      </c>
      <c r="S200" s="23" t="s">
        <v>2496</v>
      </c>
    </row>
    <row r="201" spans="1:19">
      <c r="A201" s="16" t="s">
        <v>5314</v>
      </c>
      <c r="B201" s="22">
        <v>2355018132075</v>
      </c>
      <c r="C201" s="22">
        <v>4992496096925</v>
      </c>
      <c r="D201" s="23" t="s">
        <v>10628</v>
      </c>
      <c r="E201" s="23">
        <v>3123</v>
      </c>
      <c r="F201" s="23">
        <v>14</v>
      </c>
      <c r="G201" s="23">
        <v>0</v>
      </c>
      <c r="H201" s="23" t="s">
        <v>2496</v>
      </c>
      <c r="I201" s="23" t="s">
        <v>2495</v>
      </c>
      <c r="J201" s="23" t="s">
        <v>2623</v>
      </c>
      <c r="L201" s="16" t="s">
        <v>5319</v>
      </c>
      <c r="M201" s="22">
        <v>2355018094007</v>
      </c>
      <c r="O201" s="23" t="s">
        <v>3014</v>
      </c>
      <c r="P201" s="23">
        <v>23</v>
      </c>
      <c r="Q201" s="23">
        <v>105</v>
      </c>
      <c r="R201" s="23">
        <v>0</v>
      </c>
      <c r="S201" s="23" t="s">
        <v>2496</v>
      </c>
    </row>
    <row r="202" spans="1:19">
      <c r="A202" s="16" t="s">
        <v>5314</v>
      </c>
      <c r="B202" s="22">
        <v>2355018132075</v>
      </c>
      <c r="C202" s="22">
        <v>4992496096925</v>
      </c>
      <c r="D202" s="23" t="s">
        <v>10628</v>
      </c>
      <c r="E202" s="23">
        <v>3923</v>
      </c>
      <c r="F202" s="23">
        <v>20</v>
      </c>
      <c r="G202" s="23">
        <v>0</v>
      </c>
      <c r="H202" s="23" t="s">
        <v>2496</v>
      </c>
      <c r="I202" s="23" t="s">
        <v>2495</v>
      </c>
      <c r="J202" s="23" t="s">
        <v>2623</v>
      </c>
      <c r="L202" s="16" t="s">
        <v>5319</v>
      </c>
      <c r="M202" s="22">
        <v>2356517094000</v>
      </c>
      <c r="O202" s="23" t="s">
        <v>3015</v>
      </c>
      <c r="P202" s="23">
        <v>22</v>
      </c>
      <c r="Q202" s="23">
        <v>56</v>
      </c>
      <c r="R202" s="23">
        <v>0</v>
      </c>
      <c r="S202" s="23" t="s">
        <v>2496</v>
      </c>
    </row>
    <row r="203" spans="1:19">
      <c r="A203" s="16" t="s">
        <v>5314</v>
      </c>
      <c r="B203" s="22">
        <v>2355018132075</v>
      </c>
      <c r="C203" s="22">
        <v>4992496096925</v>
      </c>
      <c r="D203" s="23" t="s">
        <v>10628</v>
      </c>
      <c r="E203" s="23">
        <v>3123</v>
      </c>
      <c r="F203" s="23">
        <v>2</v>
      </c>
      <c r="G203" s="23">
        <v>0</v>
      </c>
      <c r="H203" s="23" t="s">
        <v>2496</v>
      </c>
      <c r="I203" s="23" t="s">
        <v>2495</v>
      </c>
      <c r="J203" s="23" t="s">
        <v>2621</v>
      </c>
      <c r="L203" s="16" t="s">
        <v>5319</v>
      </c>
      <c r="M203" s="22">
        <v>2453020095880</v>
      </c>
      <c r="O203" s="23" t="s">
        <v>3016</v>
      </c>
      <c r="P203" s="23">
        <v>23</v>
      </c>
      <c r="Q203" s="23">
        <v>35</v>
      </c>
      <c r="R203" s="23">
        <v>0</v>
      </c>
      <c r="S203" s="23" t="s">
        <v>2496</v>
      </c>
    </row>
    <row r="204" spans="1:19">
      <c r="A204" s="16" t="s">
        <v>5314</v>
      </c>
      <c r="B204" s="22">
        <v>2355018132075</v>
      </c>
      <c r="C204" s="22">
        <v>4992496096925</v>
      </c>
      <c r="D204" s="23" t="s">
        <v>10628</v>
      </c>
      <c r="E204" s="23">
        <v>3123</v>
      </c>
      <c r="F204" s="23">
        <v>22</v>
      </c>
      <c r="G204" s="23">
        <v>0</v>
      </c>
      <c r="H204" s="23" t="s">
        <v>2496</v>
      </c>
      <c r="I204" s="23" t="s">
        <v>2495</v>
      </c>
      <c r="J204" s="23" t="s">
        <v>2621</v>
      </c>
      <c r="L204" s="16" t="s">
        <v>5319</v>
      </c>
      <c r="M204" s="22">
        <v>2453519095889</v>
      </c>
      <c r="O204" s="23" t="s">
        <v>3017</v>
      </c>
      <c r="P204" s="23">
        <v>23</v>
      </c>
      <c r="Q204" s="23">
        <v>1</v>
      </c>
      <c r="R204" s="23">
        <v>0</v>
      </c>
      <c r="S204" s="23" t="s">
        <v>2496</v>
      </c>
    </row>
    <row r="205" spans="1:19">
      <c r="A205" s="16" t="s">
        <v>5314</v>
      </c>
      <c r="B205" s="22">
        <v>2454517132071</v>
      </c>
      <c r="C205" s="22">
        <v>4992496096895</v>
      </c>
      <c r="D205" s="23" t="s">
        <v>2625</v>
      </c>
      <c r="E205" s="23">
        <v>2523</v>
      </c>
      <c r="F205" s="23">
        <v>10</v>
      </c>
      <c r="G205" s="23">
        <v>0</v>
      </c>
      <c r="H205" s="23" t="s">
        <v>2496</v>
      </c>
      <c r="I205" s="23" t="s">
        <v>2495</v>
      </c>
      <c r="J205" s="23" t="s">
        <v>2621</v>
      </c>
      <c r="L205" s="16" t="s">
        <v>5319</v>
      </c>
      <c r="M205" s="22">
        <v>2453520095885</v>
      </c>
      <c r="O205" s="23" t="s">
        <v>3018</v>
      </c>
      <c r="P205" s="23">
        <v>23</v>
      </c>
      <c r="Q205" s="23">
        <v>181</v>
      </c>
      <c r="R205" s="23">
        <v>0</v>
      </c>
      <c r="S205" s="23" t="s">
        <v>2496</v>
      </c>
    </row>
    <row r="206" spans="1:19">
      <c r="A206" s="16" t="s">
        <v>5314</v>
      </c>
      <c r="B206" s="22">
        <v>1458013151803</v>
      </c>
      <c r="C206" s="22">
        <v>4985009751190</v>
      </c>
      <c r="D206" s="23" t="s">
        <v>2620</v>
      </c>
      <c r="E206" s="23">
        <v>223</v>
      </c>
      <c r="F206" s="23">
        <v>11</v>
      </c>
      <c r="G206" s="23">
        <v>0</v>
      </c>
      <c r="H206" s="23" t="s">
        <v>2496</v>
      </c>
      <c r="I206" s="23" t="s">
        <v>2495</v>
      </c>
      <c r="J206" s="23" t="s">
        <v>2502</v>
      </c>
      <c r="L206" s="16" t="s">
        <v>5319</v>
      </c>
      <c r="M206" s="22">
        <v>2454019095881</v>
      </c>
      <c r="O206" s="23" t="s">
        <v>3019</v>
      </c>
      <c r="P206" s="23">
        <v>23</v>
      </c>
      <c r="Q206" s="23">
        <v>93</v>
      </c>
      <c r="R206" s="23">
        <v>0</v>
      </c>
      <c r="S206" s="23" t="s">
        <v>2496</v>
      </c>
    </row>
    <row r="207" spans="1:19">
      <c r="A207" s="16" t="s">
        <v>5314</v>
      </c>
      <c r="B207" s="22">
        <v>1458013151803</v>
      </c>
      <c r="C207" s="22">
        <v>4985009751190</v>
      </c>
      <c r="D207" s="23" t="s">
        <v>2620</v>
      </c>
      <c r="E207" s="23">
        <v>4722</v>
      </c>
      <c r="F207" s="23">
        <v>4</v>
      </c>
      <c r="G207" s="23">
        <v>0</v>
      </c>
      <c r="H207" s="23" t="s">
        <v>2496</v>
      </c>
      <c r="I207" s="23" t="s">
        <v>5321</v>
      </c>
      <c r="J207" s="23" t="s">
        <v>2500</v>
      </c>
      <c r="L207" s="16" t="s">
        <v>5319</v>
      </c>
      <c r="M207" s="22">
        <v>2454020095870</v>
      </c>
      <c r="O207" s="23" t="s">
        <v>3020</v>
      </c>
      <c r="P207" s="23">
        <v>23</v>
      </c>
      <c r="Q207" s="23">
        <v>31</v>
      </c>
      <c r="R207" s="23">
        <v>0</v>
      </c>
      <c r="S207" s="23" t="s">
        <v>2496</v>
      </c>
    </row>
    <row r="208" spans="1:19">
      <c r="A208" s="16" t="s">
        <v>5314</v>
      </c>
      <c r="B208" s="22">
        <v>1458013151803</v>
      </c>
      <c r="C208" s="22">
        <v>4985009751190</v>
      </c>
      <c r="D208" s="23" t="s">
        <v>2620</v>
      </c>
      <c r="E208" s="23">
        <v>623</v>
      </c>
      <c r="F208" s="23">
        <v>7</v>
      </c>
      <c r="G208" s="23">
        <v>0</v>
      </c>
      <c r="H208" s="23" t="s">
        <v>2496</v>
      </c>
      <c r="I208" s="23" t="s">
        <v>2495</v>
      </c>
      <c r="J208" s="23" t="s">
        <v>2500</v>
      </c>
      <c r="L208" s="16" t="s">
        <v>5319</v>
      </c>
      <c r="M208" s="22">
        <v>2454519095886</v>
      </c>
      <c r="O208" s="23" t="s">
        <v>3021</v>
      </c>
      <c r="P208" s="23">
        <v>23</v>
      </c>
      <c r="Q208" s="23">
        <v>1</v>
      </c>
      <c r="R208" s="23">
        <v>0</v>
      </c>
      <c r="S208" s="23" t="s">
        <v>2496</v>
      </c>
    </row>
    <row r="209" spans="1:19">
      <c r="A209" s="16" t="s">
        <v>5314</v>
      </c>
      <c r="B209" s="22">
        <v>1458013151803</v>
      </c>
      <c r="C209" s="22">
        <v>4985009751190</v>
      </c>
      <c r="D209" s="23" t="s">
        <v>2620</v>
      </c>
      <c r="E209" s="23">
        <v>1423</v>
      </c>
      <c r="F209" s="23">
        <v>1</v>
      </c>
      <c r="G209" s="23">
        <v>0</v>
      </c>
      <c r="H209" s="23" t="s">
        <v>2496</v>
      </c>
      <c r="I209" s="23" t="s">
        <v>2495</v>
      </c>
      <c r="J209" s="23" t="s">
        <v>2502</v>
      </c>
      <c r="L209" s="16" t="s">
        <v>5319</v>
      </c>
      <c r="M209" s="22">
        <v>2455018095872</v>
      </c>
      <c r="O209" s="23" t="s">
        <v>3022</v>
      </c>
      <c r="P209" s="23">
        <v>23</v>
      </c>
      <c r="Q209" s="23">
        <v>1</v>
      </c>
      <c r="R209" s="23">
        <v>0</v>
      </c>
      <c r="S209" s="23" t="s">
        <v>2496</v>
      </c>
    </row>
    <row r="210" spans="1:19">
      <c r="A210" s="16" t="s">
        <v>5314</v>
      </c>
      <c r="B210" s="22">
        <v>1556513151801</v>
      </c>
      <c r="C210" s="22">
        <v>4985009751305</v>
      </c>
      <c r="D210" s="23" t="s">
        <v>2619</v>
      </c>
      <c r="E210" s="23">
        <v>623</v>
      </c>
      <c r="F210" s="23">
        <v>4</v>
      </c>
      <c r="G210" s="23">
        <v>0</v>
      </c>
      <c r="H210" s="23" t="s">
        <v>2496</v>
      </c>
      <c r="I210" s="23" t="s">
        <v>2495</v>
      </c>
      <c r="J210" s="23" t="s">
        <v>2500</v>
      </c>
      <c r="L210" s="16" t="s">
        <v>5319</v>
      </c>
      <c r="M210" s="22">
        <v>2553520095882</v>
      </c>
      <c r="O210" s="23" t="s">
        <v>3023</v>
      </c>
      <c r="P210" s="23">
        <v>23</v>
      </c>
      <c r="Q210" s="23">
        <v>24</v>
      </c>
      <c r="R210" s="23">
        <v>0</v>
      </c>
      <c r="S210" s="23" t="s">
        <v>2496</v>
      </c>
    </row>
    <row r="211" spans="1:19">
      <c r="A211" s="16" t="s">
        <v>5314</v>
      </c>
      <c r="B211" s="22">
        <v>1655514151800</v>
      </c>
      <c r="C211" s="22">
        <v>4985009751275</v>
      </c>
      <c r="D211" s="23" t="s">
        <v>2773</v>
      </c>
      <c r="E211" s="23">
        <v>1722</v>
      </c>
      <c r="F211" s="23">
        <v>3</v>
      </c>
      <c r="G211" s="23">
        <v>0</v>
      </c>
      <c r="H211" s="23" t="s">
        <v>2496</v>
      </c>
      <c r="I211" s="23" t="s">
        <v>2495</v>
      </c>
      <c r="J211" s="23" t="s">
        <v>2502</v>
      </c>
      <c r="L211" s="16" t="s">
        <v>5319</v>
      </c>
      <c r="M211" s="22">
        <v>2554019095888</v>
      </c>
      <c r="O211" s="23" t="s">
        <v>3024</v>
      </c>
      <c r="P211" s="23">
        <v>21</v>
      </c>
      <c r="Q211" s="23">
        <v>3</v>
      </c>
      <c r="R211" s="23">
        <v>0</v>
      </c>
      <c r="S211" s="23" t="s">
        <v>2496</v>
      </c>
    </row>
    <row r="212" spans="1:19">
      <c r="A212" s="16" t="s">
        <v>5314</v>
      </c>
      <c r="B212" s="22">
        <v>1655514151800</v>
      </c>
      <c r="C212" s="22">
        <v>4985009751275</v>
      </c>
      <c r="D212" s="23" t="s">
        <v>2773</v>
      </c>
      <c r="E212" s="23">
        <v>2623</v>
      </c>
      <c r="F212" s="23">
        <v>9</v>
      </c>
      <c r="G212" s="23">
        <v>0</v>
      </c>
      <c r="H212" s="23" t="s">
        <v>2496</v>
      </c>
      <c r="I212" s="23" t="s">
        <v>2495</v>
      </c>
      <c r="J212" s="23" t="s">
        <v>2500</v>
      </c>
      <c r="L212" s="16" t="s">
        <v>5319</v>
      </c>
      <c r="M212" s="22">
        <v>2753020095881</v>
      </c>
      <c r="O212" s="23" t="s">
        <v>3025</v>
      </c>
      <c r="P212" s="23">
        <v>22</v>
      </c>
      <c r="Q212" s="23">
        <v>1</v>
      </c>
      <c r="R212" s="23">
        <v>0</v>
      </c>
      <c r="S212" s="23" t="s">
        <v>2496</v>
      </c>
    </row>
    <row r="213" spans="1:19">
      <c r="A213" s="16" t="s">
        <v>5314</v>
      </c>
      <c r="B213" s="22">
        <v>1655515151809</v>
      </c>
      <c r="C213" s="22">
        <v>4985009751268</v>
      </c>
      <c r="D213" s="23" t="s">
        <v>2618</v>
      </c>
      <c r="E213" s="23">
        <v>3023</v>
      </c>
      <c r="F213" s="23">
        <v>10</v>
      </c>
      <c r="G213" s="23">
        <v>0</v>
      </c>
      <c r="H213" s="23" t="s">
        <v>2496</v>
      </c>
      <c r="I213" s="23" t="s">
        <v>2495</v>
      </c>
      <c r="J213" s="23" t="s">
        <v>2500</v>
      </c>
      <c r="L213" s="16" t="s">
        <v>5319</v>
      </c>
      <c r="M213" s="22">
        <v>2050816050285</v>
      </c>
      <c r="O213" s="23" t="s">
        <v>3026</v>
      </c>
      <c r="P213" s="23">
        <v>23</v>
      </c>
      <c r="Q213" s="23">
        <v>32</v>
      </c>
      <c r="R213" s="23">
        <v>0</v>
      </c>
      <c r="S213" s="23" t="s">
        <v>2496</v>
      </c>
    </row>
    <row r="214" spans="1:19">
      <c r="A214" s="16" t="s">
        <v>5314</v>
      </c>
      <c r="B214" s="22">
        <v>1655515151809</v>
      </c>
      <c r="C214" s="22">
        <v>4985009751268</v>
      </c>
      <c r="D214" s="23" t="s">
        <v>2618</v>
      </c>
      <c r="E214" s="23">
        <v>2323</v>
      </c>
      <c r="F214" s="23">
        <v>1</v>
      </c>
      <c r="G214" s="23">
        <v>0</v>
      </c>
      <c r="H214" s="23" t="s">
        <v>2496</v>
      </c>
      <c r="I214" s="23" t="s">
        <v>2495</v>
      </c>
      <c r="J214" s="23" t="s">
        <v>2500</v>
      </c>
      <c r="L214" s="16" t="s">
        <v>5319</v>
      </c>
      <c r="M214" s="22">
        <v>2156516050270</v>
      </c>
      <c r="O214" s="23" t="s">
        <v>3027</v>
      </c>
      <c r="P214" s="23">
        <v>22</v>
      </c>
      <c r="Q214" s="23">
        <v>2</v>
      </c>
      <c r="R214" s="23">
        <v>0</v>
      </c>
      <c r="S214" s="23" t="s">
        <v>2496</v>
      </c>
    </row>
    <row r="215" spans="1:19">
      <c r="A215" s="16" t="s">
        <v>5314</v>
      </c>
      <c r="B215" s="22">
        <v>1655515151809</v>
      </c>
      <c r="C215" s="22">
        <v>4985009751268</v>
      </c>
      <c r="D215" s="23" t="s">
        <v>2618</v>
      </c>
      <c r="E215" s="23">
        <v>2623</v>
      </c>
      <c r="F215" s="23">
        <v>2</v>
      </c>
      <c r="G215" s="23">
        <v>0</v>
      </c>
      <c r="H215" s="23" t="s">
        <v>2496</v>
      </c>
      <c r="I215" s="23" t="s">
        <v>2495</v>
      </c>
      <c r="J215" s="23" t="s">
        <v>2502</v>
      </c>
      <c r="L215" s="16" t="s">
        <v>5319</v>
      </c>
      <c r="M215" s="22">
        <v>2157016050272</v>
      </c>
      <c r="O215" s="23" t="s">
        <v>3028</v>
      </c>
      <c r="P215" s="23">
        <v>23</v>
      </c>
      <c r="Q215" s="23">
        <v>36</v>
      </c>
      <c r="R215" s="23">
        <v>0</v>
      </c>
      <c r="S215" s="23" t="s">
        <v>2496</v>
      </c>
    </row>
    <row r="216" spans="1:19">
      <c r="A216" s="16" t="s">
        <v>5314</v>
      </c>
      <c r="B216" s="22">
        <v>1655515151809</v>
      </c>
      <c r="C216" s="22">
        <v>4985009751268</v>
      </c>
      <c r="D216" s="23" t="s">
        <v>2618</v>
      </c>
      <c r="E216" s="23">
        <v>2223</v>
      </c>
      <c r="F216" s="23">
        <v>2</v>
      </c>
      <c r="G216" s="23">
        <v>0</v>
      </c>
      <c r="H216" s="23" t="s">
        <v>2496</v>
      </c>
      <c r="I216" s="23" t="s">
        <v>2495</v>
      </c>
      <c r="J216" s="23" t="s">
        <v>2502</v>
      </c>
      <c r="L216" s="16" t="s">
        <v>5319</v>
      </c>
      <c r="M216" s="22">
        <v>2255018050204</v>
      </c>
      <c r="O216" s="23" t="s">
        <v>3029</v>
      </c>
      <c r="P216" s="23">
        <v>20</v>
      </c>
      <c r="Q216" s="23">
        <v>1</v>
      </c>
      <c r="R216" s="23">
        <v>0</v>
      </c>
      <c r="S216" s="23" t="s">
        <v>2496</v>
      </c>
    </row>
    <row r="217" spans="1:19">
      <c r="A217" s="16" t="s">
        <v>5314</v>
      </c>
      <c r="B217" s="22">
        <v>1656514151807</v>
      </c>
      <c r="C217" s="22">
        <v>4985009751343</v>
      </c>
      <c r="D217" s="23" t="s">
        <v>2617</v>
      </c>
      <c r="E217" s="23">
        <v>823</v>
      </c>
      <c r="F217" s="23">
        <v>4</v>
      </c>
      <c r="G217" s="23">
        <v>0</v>
      </c>
      <c r="H217" s="23" t="s">
        <v>2496</v>
      </c>
      <c r="I217" s="23" t="s">
        <v>2495</v>
      </c>
      <c r="J217" s="23" t="s">
        <v>2500</v>
      </c>
      <c r="L217" s="16" t="s">
        <v>5319</v>
      </c>
      <c r="M217" s="22">
        <v>2256017050271</v>
      </c>
      <c r="O217" s="23" t="s">
        <v>3030</v>
      </c>
      <c r="P217" s="23">
        <v>23</v>
      </c>
      <c r="Q217" s="23">
        <v>12</v>
      </c>
      <c r="R217" s="23">
        <v>0</v>
      </c>
      <c r="S217" s="23" t="s">
        <v>2496</v>
      </c>
    </row>
    <row r="218" spans="1:19">
      <c r="A218" s="16" t="s">
        <v>5314</v>
      </c>
      <c r="B218" s="22">
        <v>1656514151807</v>
      </c>
      <c r="C218" s="22">
        <v>4985009751343</v>
      </c>
      <c r="D218" s="23" t="s">
        <v>2617</v>
      </c>
      <c r="E218" s="23">
        <v>2623</v>
      </c>
      <c r="F218" s="23">
        <v>4</v>
      </c>
      <c r="G218" s="23">
        <v>0</v>
      </c>
      <c r="H218" s="23" t="s">
        <v>2496</v>
      </c>
      <c r="I218" s="23" t="s">
        <v>2495</v>
      </c>
      <c r="J218" s="23" t="s">
        <v>2500</v>
      </c>
      <c r="L218" s="16" t="s">
        <v>5319</v>
      </c>
      <c r="M218" s="22">
        <v>2256018050201</v>
      </c>
      <c r="O218" s="23" t="s">
        <v>3031</v>
      </c>
      <c r="P218" s="23">
        <v>20</v>
      </c>
      <c r="Q218" s="23">
        <v>2</v>
      </c>
      <c r="R218" s="23">
        <v>0</v>
      </c>
      <c r="S218" s="23" t="s">
        <v>2496</v>
      </c>
    </row>
    <row r="219" spans="1:19">
      <c r="A219" s="16" t="s">
        <v>5314</v>
      </c>
      <c r="B219" s="22">
        <v>1657014151809</v>
      </c>
      <c r="C219" s="22">
        <v>4985009751138</v>
      </c>
      <c r="D219" s="23" t="s">
        <v>2616</v>
      </c>
      <c r="E219" s="23">
        <v>2423</v>
      </c>
      <c r="F219" s="23">
        <v>6</v>
      </c>
      <c r="G219" s="23">
        <v>0</v>
      </c>
      <c r="H219" s="23" t="s">
        <v>2496</v>
      </c>
      <c r="I219" s="23" t="s">
        <v>2495</v>
      </c>
      <c r="J219" s="23" t="s">
        <v>2500</v>
      </c>
      <c r="L219" s="16" t="s">
        <v>5319</v>
      </c>
      <c r="M219" s="22">
        <v>2256517050207</v>
      </c>
      <c r="O219" s="23" t="s">
        <v>3032</v>
      </c>
      <c r="P219" s="23">
        <v>20</v>
      </c>
      <c r="Q219" s="23">
        <v>1</v>
      </c>
      <c r="R219" s="23">
        <v>0</v>
      </c>
      <c r="S219" s="23" t="s">
        <v>2496</v>
      </c>
    </row>
    <row r="220" spans="1:19">
      <c r="A220" s="16" t="s">
        <v>5314</v>
      </c>
      <c r="B220" s="22">
        <v>1657014151809</v>
      </c>
      <c r="C220" s="22">
        <v>4985009751138</v>
      </c>
      <c r="D220" s="23" t="s">
        <v>2616</v>
      </c>
      <c r="E220" s="23">
        <v>3523</v>
      </c>
      <c r="F220" s="23">
        <v>11</v>
      </c>
      <c r="G220" s="23">
        <v>0</v>
      </c>
      <c r="H220" s="23" t="s">
        <v>2496</v>
      </c>
      <c r="I220" s="23" t="s">
        <v>2495</v>
      </c>
      <c r="J220" s="23" t="s">
        <v>2500</v>
      </c>
      <c r="L220" s="16" t="s">
        <v>5319</v>
      </c>
      <c r="M220" s="22">
        <v>2256517050214</v>
      </c>
      <c r="O220" s="23" t="s">
        <v>3033</v>
      </c>
      <c r="P220" s="23">
        <v>22</v>
      </c>
      <c r="Q220" s="23">
        <v>104</v>
      </c>
      <c r="R220" s="23">
        <v>0</v>
      </c>
      <c r="S220" s="23" t="s">
        <v>2496</v>
      </c>
    </row>
    <row r="221" spans="1:19">
      <c r="A221" s="16" t="s">
        <v>5314</v>
      </c>
      <c r="B221" s="22">
        <v>1657014151809</v>
      </c>
      <c r="C221" s="22">
        <v>4985009751138</v>
      </c>
      <c r="D221" s="23" t="s">
        <v>2616</v>
      </c>
      <c r="E221" s="23">
        <v>3523</v>
      </c>
      <c r="F221" s="23">
        <v>4</v>
      </c>
      <c r="G221" s="23">
        <v>0</v>
      </c>
      <c r="H221" s="23" t="s">
        <v>2496</v>
      </c>
      <c r="I221" s="23" t="s">
        <v>2495</v>
      </c>
      <c r="J221" s="23" t="s">
        <v>2502</v>
      </c>
      <c r="L221" s="16" t="s">
        <v>5319</v>
      </c>
      <c r="M221" s="22">
        <v>2256517050276</v>
      </c>
      <c r="O221" s="23" t="s">
        <v>3034</v>
      </c>
      <c r="P221" s="23">
        <v>22</v>
      </c>
      <c r="Q221" s="23">
        <v>60</v>
      </c>
      <c r="R221" s="23">
        <v>0</v>
      </c>
      <c r="S221" s="23" t="s">
        <v>2496</v>
      </c>
    </row>
    <row r="222" spans="1:19">
      <c r="A222" s="16" t="s">
        <v>5314</v>
      </c>
      <c r="B222" s="22">
        <v>1657014151809</v>
      </c>
      <c r="C222" s="22">
        <v>4985009751138</v>
      </c>
      <c r="D222" s="23" t="s">
        <v>2616</v>
      </c>
      <c r="E222" s="23">
        <v>3023</v>
      </c>
      <c r="F222" s="23">
        <v>1</v>
      </c>
      <c r="G222" s="23">
        <v>0</v>
      </c>
      <c r="H222" s="23" t="s">
        <v>2496</v>
      </c>
      <c r="I222" s="23" t="s">
        <v>2495</v>
      </c>
      <c r="J222" s="23" t="s">
        <v>2502</v>
      </c>
      <c r="L222" s="16" t="s">
        <v>5319</v>
      </c>
      <c r="M222" s="22">
        <v>2356017050278</v>
      </c>
      <c r="O222" s="23" t="s">
        <v>3035</v>
      </c>
      <c r="P222" s="23">
        <v>23</v>
      </c>
      <c r="Q222" s="23">
        <v>4</v>
      </c>
      <c r="R222" s="23">
        <v>0</v>
      </c>
      <c r="S222" s="23" t="s">
        <v>2496</v>
      </c>
    </row>
    <row r="223" spans="1:19">
      <c r="A223" s="16" t="s">
        <v>5314</v>
      </c>
      <c r="B223" s="22">
        <v>1657014157733</v>
      </c>
      <c r="C223" s="22">
        <v>4985009755549</v>
      </c>
      <c r="D223" s="23" t="s">
        <v>2772</v>
      </c>
      <c r="E223" s="23">
        <v>3022</v>
      </c>
      <c r="F223" s="23">
        <v>33</v>
      </c>
      <c r="G223" s="23">
        <v>0</v>
      </c>
      <c r="H223" s="23" t="s">
        <v>2496</v>
      </c>
      <c r="I223" s="23" t="s">
        <v>2495</v>
      </c>
      <c r="J223" s="23" t="s">
        <v>2504</v>
      </c>
      <c r="L223" s="16" t="s">
        <v>5319</v>
      </c>
      <c r="M223" s="22">
        <v>2356018050277</v>
      </c>
      <c r="O223" s="23" t="s">
        <v>3036</v>
      </c>
      <c r="P223" s="23">
        <v>22</v>
      </c>
      <c r="Q223" s="23">
        <v>24</v>
      </c>
      <c r="R223" s="23">
        <v>0</v>
      </c>
      <c r="S223" s="23" t="s">
        <v>2496</v>
      </c>
    </row>
    <row r="224" spans="1:19">
      <c r="A224" s="16" t="s">
        <v>5314</v>
      </c>
      <c r="B224" s="22">
        <v>1657014157733</v>
      </c>
      <c r="C224" s="22">
        <v>4985009755549</v>
      </c>
      <c r="D224" s="23" t="s">
        <v>2772</v>
      </c>
      <c r="E224" s="23">
        <v>3122</v>
      </c>
      <c r="F224" s="23">
        <v>2</v>
      </c>
      <c r="G224" s="23">
        <v>0</v>
      </c>
      <c r="H224" s="23" t="s">
        <v>2496</v>
      </c>
      <c r="I224" s="23" t="s">
        <v>2495</v>
      </c>
      <c r="J224" s="23" t="s">
        <v>2504</v>
      </c>
      <c r="L224" s="16" t="s">
        <v>5319</v>
      </c>
      <c r="M224" s="22">
        <v>2356018050208</v>
      </c>
      <c r="O224" s="23" t="s">
        <v>3037</v>
      </c>
      <c r="P224" s="23">
        <v>20</v>
      </c>
      <c r="Q224" s="23">
        <v>2</v>
      </c>
      <c r="R224" s="23">
        <v>0</v>
      </c>
      <c r="S224" s="23" t="s">
        <v>2496</v>
      </c>
    </row>
    <row r="225" spans="1:19">
      <c r="A225" s="16" t="s">
        <v>5314</v>
      </c>
      <c r="B225" s="22">
        <v>1657014157733</v>
      </c>
      <c r="C225" s="22">
        <v>4985009755549</v>
      </c>
      <c r="D225" s="23" t="s">
        <v>2772</v>
      </c>
      <c r="E225" s="23">
        <v>3122</v>
      </c>
      <c r="F225" s="23">
        <v>8</v>
      </c>
      <c r="G225" s="23">
        <v>0</v>
      </c>
      <c r="H225" s="23" t="s">
        <v>2496</v>
      </c>
      <c r="I225" s="23" t="s">
        <v>2495</v>
      </c>
      <c r="J225" s="23" t="s">
        <v>2504</v>
      </c>
      <c r="L225" s="16" t="s">
        <v>5319</v>
      </c>
      <c r="M225" s="22">
        <v>2656517050205</v>
      </c>
      <c r="O225" s="23" t="s">
        <v>3038</v>
      </c>
      <c r="P225" s="23">
        <v>19</v>
      </c>
      <c r="Q225" s="23">
        <v>2</v>
      </c>
      <c r="R225" s="23">
        <v>0</v>
      </c>
      <c r="S225" s="23" t="s">
        <v>2496</v>
      </c>
    </row>
    <row r="226" spans="1:19">
      <c r="A226" s="16" t="s">
        <v>5314</v>
      </c>
      <c r="B226" s="22">
        <v>1657014157733</v>
      </c>
      <c r="C226" s="22">
        <v>4985009755549</v>
      </c>
      <c r="D226" s="23" t="s">
        <v>2772</v>
      </c>
      <c r="E226" s="23">
        <v>3122</v>
      </c>
      <c r="F226" s="23">
        <v>10</v>
      </c>
      <c r="G226" s="23">
        <v>0</v>
      </c>
      <c r="H226" s="23" t="s">
        <v>2496</v>
      </c>
      <c r="I226" s="23" t="s">
        <v>2495</v>
      </c>
      <c r="J226" s="23" t="s">
        <v>2504</v>
      </c>
      <c r="L226" s="16" t="s">
        <v>5319</v>
      </c>
      <c r="M226" s="22">
        <v>2657016050277</v>
      </c>
      <c r="O226" s="23" t="s">
        <v>3039</v>
      </c>
      <c r="P226" s="23">
        <v>23</v>
      </c>
      <c r="Q226" s="23">
        <v>20</v>
      </c>
      <c r="R226" s="23">
        <v>0</v>
      </c>
      <c r="S226" s="23" t="s">
        <v>2496</v>
      </c>
    </row>
    <row r="227" spans="1:19">
      <c r="A227" s="16" t="s">
        <v>5314</v>
      </c>
      <c r="B227" s="22">
        <v>1756015151808</v>
      </c>
      <c r="C227" s="22">
        <v>4985009751213</v>
      </c>
      <c r="D227" s="23" t="s">
        <v>2771</v>
      </c>
      <c r="E227" s="23">
        <v>1723</v>
      </c>
      <c r="F227" s="23">
        <v>1</v>
      </c>
      <c r="G227" s="23">
        <v>0</v>
      </c>
      <c r="H227" s="23" t="s">
        <v>2496</v>
      </c>
      <c r="I227" s="23" t="s">
        <v>2495</v>
      </c>
      <c r="J227" s="23" t="s">
        <v>2502</v>
      </c>
      <c r="L227" s="16" t="s">
        <v>5319</v>
      </c>
      <c r="M227" s="22">
        <v>1657014327358</v>
      </c>
      <c r="O227" s="23" t="s">
        <v>3040</v>
      </c>
      <c r="P227" s="23">
        <v>20</v>
      </c>
      <c r="Q227" s="23">
        <v>1</v>
      </c>
      <c r="R227" s="23">
        <v>0</v>
      </c>
      <c r="S227" s="23" t="s">
        <v>2496</v>
      </c>
    </row>
    <row r="228" spans="1:19">
      <c r="A228" s="16" t="s">
        <v>5314</v>
      </c>
      <c r="B228" s="22">
        <v>1756015151808</v>
      </c>
      <c r="C228" s="22">
        <v>4985009751213</v>
      </c>
      <c r="D228" s="23" t="s">
        <v>2771</v>
      </c>
      <c r="E228" s="23">
        <v>1723</v>
      </c>
      <c r="F228" s="23">
        <v>1</v>
      </c>
      <c r="G228" s="23">
        <v>0</v>
      </c>
      <c r="H228" s="23" t="s">
        <v>2496</v>
      </c>
      <c r="I228" s="23" t="s">
        <v>2495</v>
      </c>
      <c r="J228" s="23" t="s">
        <v>2502</v>
      </c>
      <c r="L228" s="16" t="s">
        <v>5319</v>
      </c>
      <c r="M228" s="22">
        <v>2056016328353</v>
      </c>
      <c r="O228" s="23" t="s">
        <v>3041</v>
      </c>
      <c r="P228" s="23">
        <v>23</v>
      </c>
      <c r="Q228" s="23">
        <v>1</v>
      </c>
      <c r="R228" s="23">
        <v>0</v>
      </c>
      <c r="S228" s="23" t="s">
        <v>2496</v>
      </c>
    </row>
    <row r="229" spans="1:19">
      <c r="A229" s="16" t="s">
        <v>5314</v>
      </c>
      <c r="B229" s="22">
        <v>1756514151804</v>
      </c>
      <c r="C229" s="22">
        <v>4985009751206</v>
      </c>
      <c r="D229" s="23" t="s">
        <v>2615</v>
      </c>
      <c r="E229" s="23">
        <v>3123</v>
      </c>
      <c r="F229" s="23">
        <v>17</v>
      </c>
      <c r="G229" s="23">
        <v>0</v>
      </c>
      <c r="H229" s="23" t="s">
        <v>2496</v>
      </c>
      <c r="I229" s="23" t="s">
        <v>2495</v>
      </c>
      <c r="J229" s="23" t="s">
        <v>2500</v>
      </c>
      <c r="L229" s="16" t="s">
        <v>5319</v>
      </c>
      <c r="M229" s="22">
        <v>2354518328353</v>
      </c>
      <c r="O229" s="23" t="s">
        <v>2934</v>
      </c>
      <c r="P229" s="23">
        <v>21</v>
      </c>
      <c r="Q229" s="23">
        <v>1</v>
      </c>
      <c r="R229" s="23">
        <v>0</v>
      </c>
      <c r="S229" s="23" t="s">
        <v>2496</v>
      </c>
    </row>
    <row r="230" spans="1:19">
      <c r="A230" s="16" t="s">
        <v>5314</v>
      </c>
      <c r="B230" s="22">
        <v>1756514151804</v>
      </c>
      <c r="C230" s="22">
        <v>4985009751206</v>
      </c>
      <c r="D230" s="23" t="s">
        <v>2615</v>
      </c>
      <c r="E230" s="23">
        <v>2723</v>
      </c>
      <c r="F230" s="23">
        <v>1</v>
      </c>
      <c r="G230" s="23">
        <v>0</v>
      </c>
      <c r="H230" s="23" t="s">
        <v>2496</v>
      </c>
      <c r="I230" s="23" t="s">
        <v>2495</v>
      </c>
      <c r="J230" s="23" t="s">
        <v>2500</v>
      </c>
      <c r="L230" s="16" t="s">
        <v>5319</v>
      </c>
      <c r="M230" s="22">
        <v>2054517208068</v>
      </c>
      <c r="O230" s="23" t="s">
        <v>3042</v>
      </c>
      <c r="P230" s="23">
        <v>23</v>
      </c>
      <c r="Q230" s="23">
        <v>5</v>
      </c>
      <c r="R230" s="23">
        <v>0</v>
      </c>
      <c r="S230" s="23" t="s">
        <v>2496</v>
      </c>
    </row>
    <row r="231" spans="1:19">
      <c r="A231" s="16" t="s">
        <v>5314</v>
      </c>
      <c r="B231" s="22">
        <v>1756514151804</v>
      </c>
      <c r="C231" s="22">
        <v>4985009751206</v>
      </c>
      <c r="D231" s="23" t="s">
        <v>2615</v>
      </c>
      <c r="E231" s="23">
        <v>2623</v>
      </c>
      <c r="F231" s="23">
        <v>1</v>
      </c>
      <c r="G231" s="23">
        <v>0</v>
      </c>
      <c r="H231" s="23" t="s">
        <v>2496</v>
      </c>
      <c r="I231" s="23" t="s">
        <v>2495</v>
      </c>
      <c r="J231" s="23" t="s">
        <v>2502</v>
      </c>
      <c r="L231" s="16" t="s">
        <v>5319</v>
      </c>
      <c r="M231" s="22">
        <v>2154018208069</v>
      </c>
      <c r="O231" s="23" t="s">
        <v>3043</v>
      </c>
      <c r="P231" s="23">
        <v>22</v>
      </c>
      <c r="Q231" s="23">
        <v>2</v>
      </c>
      <c r="R231" s="23">
        <v>0</v>
      </c>
      <c r="S231" s="23" t="s">
        <v>2496</v>
      </c>
    </row>
    <row r="232" spans="1:19">
      <c r="A232" s="16" t="s">
        <v>5314</v>
      </c>
      <c r="B232" s="22">
        <v>1756514157738</v>
      </c>
      <c r="C232" s="22">
        <v>4985009755556</v>
      </c>
      <c r="D232" s="23" t="s">
        <v>10683</v>
      </c>
      <c r="E232" s="23">
        <v>4023</v>
      </c>
      <c r="F232" s="23">
        <v>1</v>
      </c>
      <c r="G232" s="23">
        <v>0</v>
      </c>
      <c r="H232" s="23" t="s">
        <v>2496</v>
      </c>
      <c r="I232" s="23" t="s">
        <v>2495</v>
      </c>
      <c r="J232" s="23" t="s">
        <v>2504</v>
      </c>
      <c r="L232" s="16" t="s">
        <v>5319</v>
      </c>
      <c r="M232" s="22">
        <v>2254019208065</v>
      </c>
      <c r="O232" s="23" t="s">
        <v>3044</v>
      </c>
      <c r="P232" s="23">
        <v>23</v>
      </c>
      <c r="Q232" s="23">
        <v>2</v>
      </c>
      <c r="R232" s="23">
        <v>0</v>
      </c>
      <c r="S232" s="23" t="s">
        <v>2496</v>
      </c>
    </row>
    <row r="233" spans="1:19">
      <c r="A233" s="16" t="s">
        <v>5314</v>
      </c>
      <c r="B233" s="22">
        <v>1756515157003</v>
      </c>
      <c r="C233" s="22">
        <v>4985009757093</v>
      </c>
      <c r="D233" s="23" t="s">
        <v>2801</v>
      </c>
      <c r="E233" s="23">
        <v>2221</v>
      </c>
      <c r="F233" s="23">
        <v>1</v>
      </c>
      <c r="G233" s="23">
        <v>0</v>
      </c>
      <c r="H233" s="23" t="s">
        <v>2496</v>
      </c>
      <c r="I233" s="23" t="s">
        <v>2495</v>
      </c>
      <c r="J233" s="23" t="s">
        <v>2800</v>
      </c>
      <c r="L233" s="16" t="s">
        <v>5319</v>
      </c>
      <c r="M233" s="22">
        <v>2255018208063</v>
      </c>
      <c r="O233" s="23" t="s">
        <v>3045</v>
      </c>
      <c r="P233" s="23">
        <v>23</v>
      </c>
      <c r="Q233" s="23">
        <v>64</v>
      </c>
      <c r="R233" s="23">
        <v>0</v>
      </c>
      <c r="S233" s="23" t="s">
        <v>2496</v>
      </c>
    </row>
    <row r="234" spans="1:19">
      <c r="A234" s="16" t="s">
        <v>5314</v>
      </c>
      <c r="B234" s="22">
        <v>1757014151806</v>
      </c>
      <c r="C234" s="22">
        <v>4985009751176</v>
      </c>
      <c r="D234" s="23" t="s">
        <v>8686</v>
      </c>
      <c r="E234" s="23">
        <v>2923</v>
      </c>
      <c r="F234" s="23">
        <v>12</v>
      </c>
      <c r="G234" s="23">
        <v>0</v>
      </c>
      <c r="H234" s="23" t="s">
        <v>2496</v>
      </c>
      <c r="I234" s="23" t="s">
        <v>2495</v>
      </c>
      <c r="J234" s="23" t="s">
        <v>2502</v>
      </c>
      <c r="L234" s="16" t="s">
        <v>5319</v>
      </c>
      <c r="M234" s="22">
        <v>2353519206509</v>
      </c>
      <c r="O234" s="23" t="s">
        <v>3046</v>
      </c>
      <c r="P234" s="23">
        <v>18</v>
      </c>
      <c r="Q234" s="23">
        <v>4</v>
      </c>
      <c r="R234" s="23">
        <v>0</v>
      </c>
      <c r="S234" s="23" t="s">
        <v>2496</v>
      </c>
    </row>
    <row r="235" spans="1:19">
      <c r="A235" s="16" t="s">
        <v>5314</v>
      </c>
      <c r="B235" s="22">
        <v>1757014151806</v>
      </c>
      <c r="C235" s="22">
        <v>4985009751176</v>
      </c>
      <c r="D235" s="23" t="s">
        <v>8686</v>
      </c>
      <c r="E235" s="23">
        <v>2123</v>
      </c>
      <c r="F235" s="23">
        <v>12</v>
      </c>
      <c r="G235" s="23">
        <v>0</v>
      </c>
      <c r="H235" s="23" t="s">
        <v>2496</v>
      </c>
      <c r="I235" s="23" t="s">
        <v>2495</v>
      </c>
      <c r="J235" s="23" t="s">
        <v>2500</v>
      </c>
      <c r="L235" s="16" t="s">
        <v>5319</v>
      </c>
      <c r="M235" s="22">
        <v>2353519208060</v>
      </c>
      <c r="O235" s="23" t="s">
        <v>3047</v>
      </c>
      <c r="P235" s="23">
        <v>22</v>
      </c>
      <c r="Q235" s="23">
        <v>2</v>
      </c>
      <c r="R235" s="23">
        <v>0</v>
      </c>
      <c r="S235" s="23" t="s">
        <v>2496</v>
      </c>
    </row>
    <row r="236" spans="1:19">
      <c r="A236" s="16" t="s">
        <v>5314</v>
      </c>
      <c r="B236" s="22">
        <v>1757014157730</v>
      </c>
      <c r="C236" s="22">
        <v>4985009755563</v>
      </c>
      <c r="D236" s="23" t="s">
        <v>2769</v>
      </c>
      <c r="E236" s="23">
        <v>2522</v>
      </c>
      <c r="F236" s="23">
        <v>8</v>
      </c>
      <c r="G236" s="23">
        <v>0</v>
      </c>
      <c r="H236" s="23" t="s">
        <v>2496</v>
      </c>
      <c r="I236" s="23" t="s">
        <v>2495</v>
      </c>
      <c r="J236" s="23" t="s">
        <v>2504</v>
      </c>
      <c r="L236" s="16" t="s">
        <v>5319</v>
      </c>
      <c r="M236" s="22">
        <v>2354019208062</v>
      </c>
      <c r="O236" s="23" t="s">
        <v>3048</v>
      </c>
      <c r="P236" s="23">
        <v>23</v>
      </c>
      <c r="Q236" s="23">
        <v>1</v>
      </c>
      <c r="R236" s="23">
        <v>0</v>
      </c>
      <c r="S236" s="23" t="s">
        <v>2496</v>
      </c>
    </row>
    <row r="237" spans="1:19">
      <c r="A237" s="16" t="s">
        <v>5314</v>
      </c>
      <c r="B237" s="22">
        <v>1757014157730</v>
      </c>
      <c r="C237" s="22">
        <v>4985009755563</v>
      </c>
      <c r="D237" s="23" t="s">
        <v>2769</v>
      </c>
      <c r="E237" s="23">
        <v>4222</v>
      </c>
      <c r="F237" s="23">
        <v>8</v>
      </c>
      <c r="G237" s="23">
        <v>0</v>
      </c>
      <c r="H237" s="23" t="s">
        <v>2496</v>
      </c>
      <c r="I237" s="23" t="s">
        <v>2495</v>
      </c>
      <c r="J237" s="23" t="s">
        <v>2504</v>
      </c>
      <c r="L237" s="16" t="s">
        <v>5319</v>
      </c>
      <c r="M237" s="22">
        <v>2354518208068</v>
      </c>
      <c r="O237" s="23" t="s">
        <v>3049</v>
      </c>
      <c r="P237" s="23">
        <v>22</v>
      </c>
      <c r="Q237" s="23">
        <v>20</v>
      </c>
      <c r="R237" s="23">
        <v>0</v>
      </c>
      <c r="S237" s="23" t="s">
        <v>2496</v>
      </c>
    </row>
    <row r="238" spans="1:19">
      <c r="A238" s="16" t="s">
        <v>5314</v>
      </c>
      <c r="B238" s="22">
        <v>1757014157730</v>
      </c>
      <c r="C238" s="22">
        <v>4985009755563</v>
      </c>
      <c r="D238" s="23" t="s">
        <v>2769</v>
      </c>
      <c r="E238" s="23">
        <v>4222</v>
      </c>
      <c r="F238" s="23">
        <v>12</v>
      </c>
      <c r="G238" s="23">
        <v>0</v>
      </c>
      <c r="H238" s="23" t="s">
        <v>2496</v>
      </c>
      <c r="I238" s="23" t="s">
        <v>2495</v>
      </c>
      <c r="J238" s="23" t="s">
        <v>2504</v>
      </c>
      <c r="L238" s="16" t="s">
        <v>5319</v>
      </c>
      <c r="M238" s="22">
        <v>2356018208067</v>
      </c>
      <c r="O238" s="23" t="s">
        <v>3050</v>
      </c>
      <c r="P238" s="23">
        <v>22</v>
      </c>
      <c r="Q238" s="23">
        <v>3</v>
      </c>
      <c r="R238" s="23">
        <v>0</v>
      </c>
      <c r="S238" s="23" t="s">
        <v>2496</v>
      </c>
    </row>
    <row r="239" spans="1:19">
      <c r="A239" s="16" t="s">
        <v>5314</v>
      </c>
      <c r="B239" s="22">
        <v>1855515151735</v>
      </c>
      <c r="C239" s="22">
        <v>4985009645406</v>
      </c>
      <c r="D239" s="23" t="s">
        <v>2768</v>
      </c>
      <c r="E239" s="23">
        <v>4522</v>
      </c>
      <c r="F239" s="23">
        <v>2</v>
      </c>
      <c r="G239" s="23">
        <v>0</v>
      </c>
      <c r="H239" s="23" t="s">
        <v>2496</v>
      </c>
      <c r="I239" s="23" t="s">
        <v>2495</v>
      </c>
      <c r="J239" s="23" t="s">
        <v>2504</v>
      </c>
      <c r="L239" s="16" t="s">
        <v>5319</v>
      </c>
      <c r="M239" s="22">
        <v>2454018208060</v>
      </c>
      <c r="O239" s="23" t="s">
        <v>3051</v>
      </c>
      <c r="P239" s="23">
        <v>23</v>
      </c>
      <c r="Q239" s="23">
        <v>75</v>
      </c>
      <c r="R239" s="23">
        <v>0</v>
      </c>
      <c r="S239" s="23" t="s">
        <v>2496</v>
      </c>
    </row>
    <row r="240" spans="1:19">
      <c r="A240" s="16" t="s">
        <v>5314</v>
      </c>
      <c r="B240" s="22">
        <v>1855515151735</v>
      </c>
      <c r="C240" s="22">
        <v>4985009645406</v>
      </c>
      <c r="D240" s="23" t="s">
        <v>2768</v>
      </c>
      <c r="E240" s="23">
        <v>4522</v>
      </c>
      <c r="F240" s="23">
        <v>1</v>
      </c>
      <c r="G240" s="23">
        <v>0</v>
      </c>
      <c r="H240" s="23" t="s">
        <v>2496</v>
      </c>
      <c r="I240" s="23" t="s">
        <v>2495</v>
      </c>
      <c r="J240" s="23" t="s">
        <v>2504</v>
      </c>
      <c r="L240" s="16" t="s">
        <v>5319</v>
      </c>
      <c r="M240" s="22">
        <v>2454019208069</v>
      </c>
      <c r="O240" s="23" t="s">
        <v>3052</v>
      </c>
      <c r="P240" s="23">
        <v>23</v>
      </c>
      <c r="Q240" s="23">
        <v>7</v>
      </c>
      <c r="R240" s="23">
        <v>0</v>
      </c>
      <c r="S240" s="23" t="s">
        <v>2496</v>
      </c>
    </row>
    <row r="241" spans="1:19">
      <c r="A241" s="16" t="s">
        <v>5314</v>
      </c>
      <c r="B241" s="22">
        <v>1855515151735</v>
      </c>
      <c r="C241" s="22">
        <v>4985009645406</v>
      </c>
      <c r="D241" s="23" t="s">
        <v>2768</v>
      </c>
      <c r="E241" s="23">
        <v>3319</v>
      </c>
      <c r="F241" s="23">
        <v>1</v>
      </c>
      <c r="G241" s="23">
        <v>0</v>
      </c>
      <c r="H241" s="23" t="s">
        <v>2496</v>
      </c>
      <c r="I241" s="23" t="s">
        <v>2496</v>
      </c>
      <c r="J241" s="23" t="s">
        <v>2671</v>
      </c>
      <c r="L241" s="16" t="s">
        <v>5319</v>
      </c>
      <c r="M241" s="22">
        <v>2454519208064</v>
      </c>
      <c r="O241" s="23" t="s">
        <v>3053</v>
      </c>
      <c r="P241" s="23">
        <v>23</v>
      </c>
      <c r="Q241" s="23">
        <v>5</v>
      </c>
      <c r="R241" s="23">
        <v>0</v>
      </c>
      <c r="S241" s="23" t="s">
        <v>2496</v>
      </c>
    </row>
    <row r="242" spans="1:19">
      <c r="A242" s="16" t="s">
        <v>5314</v>
      </c>
      <c r="B242" s="22">
        <v>1855516151802</v>
      </c>
      <c r="C242" s="22">
        <v>4985009751244</v>
      </c>
      <c r="D242" s="23" t="s">
        <v>7446</v>
      </c>
      <c r="E242" s="23">
        <v>3923</v>
      </c>
      <c r="F242" s="23">
        <v>8</v>
      </c>
      <c r="G242" s="23">
        <v>0</v>
      </c>
      <c r="H242" s="23" t="s">
        <v>2496</v>
      </c>
      <c r="I242" s="23" t="s">
        <v>2495</v>
      </c>
      <c r="J242" s="23" t="s">
        <v>2500</v>
      </c>
      <c r="L242" s="16" t="s">
        <v>5319</v>
      </c>
      <c r="M242" s="22">
        <v>2454520208060</v>
      </c>
      <c r="O242" s="23" t="s">
        <v>3054</v>
      </c>
      <c r="P242" s="23">
        <v>23</v>
      </c>
      <c r="Q242" s="23">
        <v>6</v>
      </c>
      <c r="R242" s="23">
        <v>0</v>
      </c>
      <c r="S242" s="23" t="s">
        <v>2496</v>
      </c>
    </row>
    <row r="243" spans="1:19">
      <c r="A243" s="16" t="s">
        <v>5314</v>
      </c>
      <c r="B243" s="22">
        <v>1855516151802</v>
      </c>
      <c r="C243" s="22">
        <v>4985009751244</v>
      </c>
      <c r="D243" s="23" t="s">
        <v>7446</v>
      </c>
      <c r="E243" s="23">
        <v>2923</v>
      </c>
      <c r="F243" s="23">
        <v>8</v>
      </c>
      <c r="G243" s="23">
        <v>0</v>
      </c>
      <c r="H243" s="23" t="s">
        <v>2496</v>
      </c>
      <c r="I243" s="23" t="s">
        <v>2495</v>
      </c>
      <c r="J243" s="23" t="s">
        <v>2502</v>
      </c>
      <c r="L243" s="16" t="s">
        <v>5319</v>
      </c>
      <c r="M243" s="22">
        <v>2654520208064</v>
      </c>
      <c r="O243" s="23" t="s">
        <v>3056</v>
      </c>
      <c r="P243" s="23">
        <v>23</v>
      </c>
      <c r="Q243" s="23">
        <v>1</v>
      </c>
      <c r="R243" s="23">
        <v>0</v>
      </c>
      <c r="S243" s="23" t="s">
        <v>2496</v>
      </c>
    </row>
    <row r="244" spans="1:19">
      <c r="A244" s="16" t="s">
        <v>5314</v>
      </c>
      <c r="B244" s="22">
        <v>1856514151801</v>
      </c>
      <c r="C244" s="22">
        <v>4985009751121</v>
      </c>
      <c r="D244" s="23" t="s">
        <v>2767</v>
      </c>
      <c r="E244" s="23">
        <v>5022</v>
      </c>
      <c r="F244" s="23">
        <v>8</v>
      </c>
      <c r="G244" s="23">
        <v>0</v>
      </c>
      <c r="H244" s="23" t="s">
        <v>2496</v>
      </c>
      <c r="I244" s="23" t="s">
        <v>2495</v>
      </c>
      <c r="J244" s="23" t="s">
        <v>2502</v>
      </c>
      <c r="L244" s="16" t="s">
        <v>5319</v>
      </c>
      <c r="M244" s="22">
        <v>2753019208063</v>
      </c>
      <c r="O244" s="23" t="s">
        <v>3057</v>
      </c>
      <c r="P244" s="23">
        <v>23</v>
      </c>
      <c r="Q244" s="23">
        <v>13</v>
      </c>
      <c r="R244" s="23">
        <v>0</v>
      </c>
      <c r="S244" s="23" t="s">
        <v>2496</v>
      </c>
    </row>
    <row r="245" spans="1:19">
      <c r="A245" s="16" t="s">
        <v>5314</v>
      </c>
      <c r="B245" s="22">
        <v>1856515151800</v>
      </c>
      <c r="C245" s="22">
        <v>4985009751299</v>
      </c>
      <c r="D245" s="23" t="s">
        <v>2611</v>
      </c>
      <c r="E245" s="23">
        <v>2623</v>
      </c>
      <c r="F245" s="23">
        <v>3</v>
      </c>
      <c r="G245" s="23">
        <v>0</v>
      </c>
      <c r="H245" s="23" t="s">
        <v>2496</v>
      </c>
      <c r="I245" s="23" t="s">
        <v>2495</v>
      </c>
      <c r="J245" s="23" t="s">
        <v>2502</v>
      </c>
      <c r="L245" s="16" t="s">
        <v>5319</v>
      </c>
      <c r="M245" s="22">
        <v>2753020208069</v>
      </c>
      <c r="O245" s="23" t="s">
        <v>3058</v>
      </c>
      <c r="P245" s="23">
        <v>23</v>
      </c>
      <c r="Q245" s="23">
        <v>4</v>
      </c>
      <c r="R245" s="23">
        <v>0</v>
      </c>
      <c r="S245" s="23" t="s">
        <v>2496</v>
      </c>
    </row>
    <row r="246" spans="1:19">
      <c r="A246" s="16" t="s">
        <v>5314</v>
      </c>
      <c r="B246" s="22">
        <v>1857014151803</v>
      </c>
      <c r="C246" s="22">
        <v>4985009751329</v>
      </c>
      <c r="D246" s="23" t="s">
        <v>2610</v>
      </c>
      <c r="E246" s="23">
        <v>2823</v>
      </c>
      <c r="F246" s="23">
        <v>10</v>
      </c>
      <c r="G246" s="23">
        <v>0</v>
      </c>
      <c r="H246" s="23" t="s">
        <v>2496</v>
      </c>
      <c r="I246" s="23" t="s">
        <v>2495</v>
      </c>
      <c r="J246" s="23" t="s">
        <v>2500</v>
      </c>
      <c r="L246" s="16" t="s">
        <v>5319</v>
      </c>
      <c r="M246" s="22">
        <v>2753518208069</v>
      </c>
      <c r="O246" s="23" t="s">
        <v>3059</v>
      </c>
      <c r="P246" s="23">
        <v>21</v>
      </c>
      <c r="Q246" s="23">
        <v>23</v>
      </c>
      <c r="R246" s="23">
        <v>0</v>
      </c>
      <c r="S246" s="23" t="s">
        <v>2496</v>
      </c>
    </row>
    <row r="247" spans="1:19">
      <c r="A247" s="16" t="s">
        <v>5314</v>
      </c>
      <c r="B247" s="22">
        <v>1857014151803</v>
      </c>
      <c r="C247" s="22">
        <v>4985009751329</v>
      </c>
      <c r="D247" s="23" t="s">
        <v>2610</v>
      </c>
      <c r="E247" s="23">
        <v>2823</v>
      </c>
      <c r="F247" s="23">
        <v>6</v>
      </c>
      <c r="G247" s="23">
        <v>0</v>
      </c>
      <c r="H247" s="23" t="s">
        <v>2496</v>
      </c>
      <c r="I247" s="23" t="s">
        <v>2495</v>
      </c>
      <c r="J247" s="23" t="s">
        <v>2502</v>
      </c>
      <c r="L247" s="16" t="s">
        <v>5319</v>
      </c>
      <c r="M247" s="22">
        <v>2754520208061</v>
      </c>
      <c r="O247" s="23" t="s">
        <v>3061</v>
      </c>
      <c r="P247" s="23">
        <v>23</v>
      </c>
      <c r="Q247" s="23">
        <v>5</v>
      </c>
      <c r="R247" s="23">
        <v>0</v>
      </c>
      <c r="S247" s="23" t="s">
        <v>2496</v>
      </c>
    </row>
    <row r="248" spans="1:19">
      <c r="A248" s="16" t="s">
        <v>5314</v>
      </c>
      <c r="B248" s="22">
        <v>1954516155411</v>
      </c>
      <c r="C248" s="22">
        <v>4985009686133</v>
      </c>
      <c r="D248" s="23" t="s">
        <v>2609</v>
      </c>
      <c r="E248" s="23">
        <v>2723</v>
      </c>
      <c r="F248" s="23">
        <v>2</v>
      </c>
      <c r="G248" s="23">
        <v>0</v>
      </c>
      <c r="H248" s="23" t="s">
        <v>2496</v>
      </c>
      <c r="I248" s="23" t="s">
        <v>2495</v>
      </c>
      <c r="J248" s="23" t="s">
        <v>2533</v>
      </c>
      <c r="L248" s="16" t="s">
        <v>5319</v>
      </c>
      <c r="M248" s="22">
        <v>1956515167068</v>
      </c>
      <c r="O248" s="23" t="s">
        <v>3062</v>
      </c>
      <c r="P248" s="23">
        <v>22</v>
      </c>
      <c r="Q248" s="23">
        <v>2</v>
      </c>
      <c r="R248" s="23">
        <v>0</v>
      </c>
      <c r="S248" s="23" t="s">
        <v>2496</v>
      </c>
    </row>
    <row r="249" spans="1:19">
      <c r="A249" s="16" t="s">
        <v>5314</v>
      </c>
      <c r="B249" s="22">
        <v>1955016151804</v>
      </c>
      <c r="C249" s="22">
        <v>4985009751220</v>
      </c>
      <c r="D249" s="23" t="s">
        <v>2607</v>
      </c>
      <c r="E249" s="23">
        <v>3823</v>
      </c>
      <c r="F249" s="23">
        <v>4</v>
      </c>
      <c r="G249" s="23">
        <v>0</v>
      </c>
      <c r="H249" s="23" t="s">
        <v>2496</v>
      </c>
      <c r="I249" s="23" t="s">
        <v>2495</v>
      </c>
      <c r="J249" s="23" t="s">
        <v>2500</v>
      </c>
      <c r="L249" s="16" t="s">
        <v>5319</v>
      </c>
      <c r="M249" s="22">
        <v>2056016167068</v>
      </c>
      <c r="O249" s="23" t="s">
        <v>3063</v>
      </c>
      <c r="P249" s="23">
        <v>20</v>
      </c>
      <c r="Q249" s="23">
        <v>5</v>
      </c>
      <c r="R249" s="23">
        <v>0</v>
      </c>
      <c r="S249" s="23" t="s">
        <v>2496</v>
      </c>
    </row>
    <row r="250" spans="1:19">
      <c r="A250" s="16" t="s">
        <v>5314</v>
      </c>
      <c r="B250" s="22">
        <v>1955016151804</v>
      </c>
      <c r="C250" s="22">
        <v>4985009751220</v>
      </c>
      <c r="D250" s="23" t="s">
        <v>2607</v>
      </c>
      <c r="E250" s="23">
        <v>3823</v>
      </c>
      <c r="F250" s="23">
        <v>4</v>
      </c>
      <c r="G250" s="23">
        <v>0</v>
      </c>
      <c r="H250" s="23" t="s">
        <v>2496</v>
      </c>
      <c r="I250" s="23" t="s">
        <v>2495</v>
      </c>
      <c r="J250" s="23" t="s">
        <v>2500</v>
      </c>
      <c r="L250" s="16" t="s">
        <v>5319</v>
      </c>
      <c r="M250" s="22">
        <v>2453519189205</v>
      </c>
      <c r="O250" s="23" t="s">
        <v>3064</v>
      </c>
      <c r="P250" s="23">
        <v>22</v>
      </c>
      <c r="Q250" s="23">
        <v>5</v>
      </c>
      <c r="R250" s="23">
        <v>0</v>
      </c>
      <c r="S250" s="23" t="s">
        <v>2496</v>
      </c>
    </row>
    <row r="251" spans="1:19">
      <c r="A251" s="16" t="s">
        <v>5314</v>
      </c>
      <c r="B251" s="22">
        <v>1955016151804</v>
      </c>
      <c r="C251" s="22">
        <v>4985009751220</v>
      </c>
      <c r="D251" s="23" t="s">
        <v>2607</v>
      </c>
      <c r="E251" s="23">
        <v>2823</v>
      </c>
      <c r="F251" s="23">
        <v>3</v>
      </c>
      <c r="G251" s="23">
        <v>0</v>
      </c>
      <c r="H251" s="23" t="s">
        <v>2496</v>
      </c>
      <c r="I251" s="23" t="s">
        <v>2495</v>
      </c>
      <c r="J251" s="23" t="s">
        <v>2502</v>
      </c>
      <c r="L251" s="16" t="s">
        <v>5319</v>
      </c>
      <c r="M251" s="22">
        <v>1655015138119</v>
      </c>
      <c r="O251" s="23" t="s">
        <v>3065</v>
      </c>
      <c r="P251" s="23">
        <v>22</v>
      </c>
      <c r="Q251" s="23">
        <v>1</v>
      </c>
      <c r="R251" s="23">
        <v>0</v>
      </c>
      <c r="S251" s="23" t="s">
        <v>2496</v>
      </c>
    </row>
    <row r="252" spans="1:19">
      <c r="A252" s="16" t="s">
        <v>5314</v>
      </c>
      <c r="B252" s="22">
        <v>1955016151804</v>
      </c>
      <c r="C252" s="22">
        <v>4985009751220</v>
      </c>
      <c r="D252" s="23" t="s">
        <v>2607</v>
      </c>
      <c r="E252" s="23">
        <v>2423</v>
      </c>
      <c r="F252" s="23">
        <v>5</v>
      </c>
      <c r="G252" s="23">
        <v>0</v>
      </c>
      <c r="H252" s="23" t="s">
        <v>2496</v>
      </c>
      <c r="I252" s="23" t="s">
        <v>2495</v>
      </c>
      <c r="J252" s="23" t="s">
        <v>2502</v>
      </c>
      <c r="L252" s="16" t="s">
        <v>5319</v>
      </c>
      <c r="M252" s="22">
        <v>1656515134007</v>
      </c>
      <c r="O252" s="23" t="s">
        <v>3066</v>
      </c>
      <c r="P252" s="23">
        <v>21</v>
      </c>
      <c r="Q252" s="23">
        <v>4</v>
      </c>
      <c r="R252" s="23">
        <v>0</v>
      </c>
      <c r="S252" s="23" t="s">
        <v>2496</v>
      </c>
    </row>
    <row r="253" spans="1:19">
      <c r="A253" s="16" t="s">
        <v>5314</v>
      </c>
      <c r="B253" s="22">
        <v>1955515151800</v>
      </c>
      <c r="C253" s="22">
        <v>4985009751251</v>
      </c>
      <c r="D253" s="23" t="s">
        <v>2606</v>
      </c>
      <c r="E253" s="23">
        <v>523</v>
      </c>
      <c r="F253" s="23">
        <v>2</v>
      </c>
      <c r="G253" s="23">
        <v>0</v>
      </c>
      <c r="H253" s="23" t="s">
        <v>2496</v>
      </c>
      <c r="I253" s="23" t="s">
        <v>2495</v>
      </c>
      <c r="J253" s="23" t="s">
        <v>2500</v>
      </c>
      <c r="L253" s="16" t="s">
        <v>5319</v>
      </c>
      <c r="M253" s="22">
        <v>1756514134104</v>
      </c>
      <c r="O253" s="23" t="s">
        <v>3067</v>
      </c>
      <c r="P253" s="23">
        <v>20</v>
      </c>
      <c r="Q253" s="23">
        <v>4</v>
      </c>
      <c r="R253" s="23">
        <v>0</v>
      </c>
      <c r="S253" s="23" t="s">
        <v>2496</v>
      </c>
    </row>
    <row r="254" spans="1:19">
      <c r="A254" s="16" t="s">
        <v>5314</v>
      </c>
      <c r="B254" s="22">
        <v>1956515159759</v>
      </c>
      <c r="C254" s="22">
        <v>3528703709336</v>
      </c>
      <c r="D254" s="23" t="s">
        <v>5322</v>
      </c>
      <c r="E254" s="23">
        <v>3920</v>
      </c>
      <c r="F254" s="23">
        <v>1</v>
      </c>
      <c r="G254" s="23">
        <v>0</v>
      </c>
      <c r="H254" s="23" t="s">
        <v>2496</v>
      </c>
      <c r="I254" s="23" t="s">
        <v>2496</v>
      </c>
      <c r="J254" s="23" t="s">
        <v>2671</v>
      </c>
      <c r="L254" s="16" t="s">
        <v>5319</v>
      </c>
      <c r="M254" s="22">
        <v>1756515134004</v>
      </c>
      <c r="O254" s="23" t="s">
        <v>3068</v>
      </c>
      <c r="P254" s="23">
        <v>21</v>
      </c>
      <c r="Q254" s="23">
        <v>4</v>
      </c>
      <c r="R254" s="23">
        <v>0</v>
      </c>
      <c r="S254" s="23" t="s">
        <v>2496</v>
      </c>
    </row>
    <row r="255" spans="1:19">
      <c r="A255" s="16" t="s">
        <v>5314</v>
      </c>
      <c r="B255" s="22">
        <v>1956515159049</v>
      </c>
      <c r="C255" s="22">
        <v>4985009700990</v>
      </c>
      <c r="D255" s="23" t="s">
        <v>7207</v>
      </c>
      <c r="E255" s="23">
        <v>3823</v>
      </c>
      <c r="F255" s="23">
        <v>4</v>
      </c>
      <c r="G255" s="23">
        <v>0</v>
      </c>
      <c r="H255" s="23" t="s">
        <v>2496</v>
      </c>
      <c r="I255" s="23" t="s">
        <v>2495</v>
      </c>
      <c r="J255" s="23" t="s">
        <v>2500</v>
      </c>
      <c r="L255" s="16" t="s">
        <v>5319</v>
      </c>
      <c r="M255" s="22">
        <v>1758016130639</v>
      </c>
      <c r="O255" s="23" t="s">
        <v>3069</v>
      </c>
      <c r="P255" s="23">
        <v>21</v>
      </c>
      <c r="Q255" s="23">
        <v>8</v>
      </c>
      <c r="R255" s="23">
        <v>0</v>
      </c>
      <c r="S255" s="23" t="s">
        <v>2496</v>
      </c>
    </row>
    <row r="256" spans="1:19">
      <c r="A256" s="16" t="s">
        <v>5314</v>
      </c>
      <c r="B256" s="22">
        <v>1956515159049</v>
      </c>
      <c r="C256" s="22">
        <v>4985009700990</v>
      </c>
      <c r="D256" s="23" t="s">
        <v>7207</v>
      </c>
      <c r="E256" s="23">
        <v>3823</v>
      </c>
      <c r="F256" s="23">
        <v>6</v>
      </c>
      <c r="G256" s="23">
        <v>0</v>
      </c>
      <c r="H256" s="23" t="s">
        <v>2496</v>
      </c>
      <c r="I256" s="23" t="s">
        <v>2495</v>
      </c>
      <c r="J256" s="23" t="s">
        <v>2500</v>
      </c>
      <c r="L256" s="16" t="s">
        <v>5319</v>
      </c>
      <c r="M256" s="22">
        <v>1956016138116</v>
      </c>
      <c r="O256" s="23" t="s">
        <v>3070</v>
      </c>
      <c r="P256" s="23">
        <v>20</v>
      </c>
      <c r="Q256" s="23">
        <v>1</v>
      </c>
      <c r="R256" s="23">
        <v>0</v>
      </c>
      <c r="S256" s="23" t="s">
        <v>2496</v>
      </c>
    </row>
    <row r="257" spans="1:19">
      <c r="A257" s="16" t="s">
        <v>5314</v>
      </c>
      <c r="B257" s="22">
        <v>1956515159049</v>
      </c>
      <c r="C257" s="22">
        <v>4985009700990</v>
      </c>
      <c r="D257" s="23" t="s">
        <v>7207</v>
      </c>
      <c r="E257" s="23">
        <v>4323</v>
      </c>
      <c r="F257" s="23">
        <v>14</v>
      </c>
      <c r="G257" s="23">
        <v>0</v>
      </c>
      <c r="H257" s="23" t="s">
        <v>2496</v>
      </c>
      <c r="I257" s="23" t="s">
        <v>2495</v>
      </c>
      <c r="J257" s="23" t="s">
        <v>2500</v>
      </c>
      <c r="L257" s="16" t="s">
        <v>5319</v>
      </c>
      <c r="M257" s="22">
        <v>1956515530213</v>
      </c>
      <c r="O257" s="23" t="s">
        <v>3071</v>
      </c>
      <c r="P257" s="23">
        <v>20</v>
      </c>
      <c r="Q257" s="23">
        <v>4</v>
      </c>
      <c r="R257" s="23">
        <v>0</v>
      </c>
      <c r="S257" s="23" t="s">
        <v>2496</v>
      </c>
    </row>
    <row r="258" spans="1:19">
      <c r="A258" s="16" t="s">
        <v>5314</v>
      </c>
      <c r="B258" s="22">
        <v>1956515151807</v>
      </c>
      <c r="C258" s="22">
        <v>4985009751312</v>
      </c>
      <c r="D258" s="23" t="s">
        <v>7332</v>
      </c>
      <c r="E258" s="23">
        <v>2623</v>
      </c>
      <c r="F258" s="23">
        <v>2</v>
      </c>
      <c r="G258" s="23">
        <v>0</v>
      </c>
      <c r="H258" s="23" t="s">
        <v>2496</v>
      </c>
      <c r="I258" s="23" t="s">
        <v>2495</v>
      </c>
      <c r="J258" s="23" t="s">
        <v>2502</v>
      </c>
      <c r="L258" s="16" t="s">
        <v>5319</v>
      </c>
      <c r="M258" s="22">
        <v>1956515134008</v>
      </c>
      <c r="O258" s="23" t="s">
        <v>3072</v>
      </c>
      <c r="P258" s="23">
        <v>21</v>
      </c>
      <c r="Q258" s="23">
        <v>2</v>
      </c>
      <c r="R258" s="23">
        <v>0</v>
      </c>
      <c r="S258" s="23" t="s">
        <v>2496</v>
      </c>
    </row>
    <row r="259" spans="1:19">
      <c r="A259" s="16" t="s">
        <v>5314</v>
      </c>
      <c r="B259" s="22">
        <v>2054516155417</v>
      </c>
      <c r="C259" s="22">
        <v>4985009686126</v>
      </c>
      <c r="D259" s="23" t="s">
        <v>2600</v>
      </c>
      <c r="E259" s="23">
        <v>1723</v>
      </c>
      <c r="F259" s="23">
        <v>4</v>
      </c>
      <c r="G259" s="23">
        <v>0</v>
      </c>
      <c r="H259" s="23" t="s">
        <v>2496</v>
      </c>
      <c r="I259" s="23" t="s">
        <v>2495</v>
      </c>
      <c r="J259" s="23" t="s">
        <v>2525</v>
      </c>
      <c r="L259" s="16" t="s">
        <v>5319</v>
      </c>
      <c r="M259" s="22">
        <v>2054517139492</v>
      </c>
      <c r="O259" s="23" t="s">
        <v>3073</v>
      </c>
      <c r="P259" s="23">
        <v>20</v>
      </c>
      <c r="Q259" s="23">
        <v>1</v>
      </c>
      <c r="R259" s="23">
        <v>0</v>
      </c>
      <c r="S259" s="23" t="s">
        <v>2496</v>
      </c>
    </row>
    <row r="260" spans="1:19">
      <c r="A260" s="16" t="s">
        <v>5314</v>
      </c>
      <c r="B260" s="22">
        <v>2054516155417</v>
      </c>
      <c r="C260" s="22">
        <v>4985009686126</v>
      </c>
      <c r="D260" s="23" t="s">
        <v>2600</v>
      </c>
      <c r="E260" s="23">
        <v>1723</v>
      </c>
      <c r="F260" s="23">
        <v>2</v>
      </c>
      <c r="G260" s="23">
        <v>0</v>
      </c>
      <c r="H260" s="23" t="s">
        <v>2496</v>
      </c>
      <c r="I260" s="23" t="s">
        <v>2495</v>
      </c>
      <c r="J260" s="23" t="s">
        <v>2525</v>
      </c>
      <c r="L260" s="16" t="s">
        <v>5319</v>
      </c>
      <c r="M260" s="22">
        <v>2055516133962</v>
      </c>
      <c r="O260" s="23" t="s">
        <v>3074</v>
      </c>
      <c r="P260" s="23">
        <v>19</v>
      </c>
      <c r="Q260" s="23">
        <v>4</v>
      </c>
      <c r="R260" s="23">
        <v>0</v>
      </c>
      <c r="S260" s="23" t="s">
        <v>2496</v>
      </c>
    </row>
    <row r="261" spans="1:19">
      <c r="A261" s="16" t="s">
        <v>5314</v>
      </c>
      <c r="B261" s="22">
        <v>2055017155500</v>
      </c>
      <c r="C261" s="22">
        <v>4985009687192</v>
      </c>
      <c r="D261" s="23" t="s">
        <v>2596</v>
      </c>
      <c r="E261" s="23">
        <v>1923</v>
      </c>
      <c r="F261" s="23">
        <v>10</v>
      </c>
      <c r="G261" s="23">
        <v>0</v>
      </c>
      <c r="H261" s="23" t="s">
        <v>2496</v>
      </c>
      <c r="I261" s="23" t="s">
        <v>2495</v>
      </c>
      <c r="J261" s="23" t="s">
        <v>2507</v>
      </c>
      <c r="L261" s="16" t="s">
        <v>5319</v>
      </c>
      <c r="M261" s="22">
        <v>2154017132174</v>
      </c>
      <c r="O261" s="23" t="s">
        <v>3075</v>
      </c>
      <c r="P261" s="23">
        <v>20</v>
      </c>
      <c r="Q261" s="23">
        <v>3</v>
      </c>
      <c r="R261" s="23">
        <v>0</v>
      </c>
      <c r="S261" s="23" t="s">
        <v>2496</v>
      </c>
    </row>
    <row r="262" spans="1:19">
      <c r="A262" s="16" t="s">
        <v>5314</v>
      </c>
      <c r="B262" s="22">
        <v>2055017155500</v>
      </c>
      <c r="C262" s="22">
        <v>4985009687192</v>
      </c>
      <c r="D262" s="23" t="s">
        <v>2596</v>
      </c>
      <c r="E262" s="23">
        <v>1923</v>
      </c>
      <c r="F262" s="23">
        <v>3</v>
      </c>
      <c r="G262" s="23">
        <v>0</v>
      </c>
      <c r="H262" s="23" t="s">
        <v>2496</v>
      </c>
      <c r="I262" s="23" t="s">
        <v>2495</v>
      </c>
      <c r="J262" s="23" t="s">
        <v>2517</v>
      </c>
      <c r="L262" s="16" t="s">
        <v>5319</v>
      </c>
      <c r="M262" s="22">
        <v>2154018139493</v>
      </c>
      <c r="O262" s="23" t="s">
        <v>3076</v>
      </c>
      <c r="P262" s="23">
        <v>20</v>
      </c>
      <c r="Q262" s="23">
        <v>49</v>
      </c>
      <c r="R262" s="23">
        <v>0</v>
      </c>
      <c r="S262" s="23" t="s">
        <v>2496</v>
      </c>
    </row>
    <row r="263" spans="1:19">
      <c r="A263" s="16" t="s">
        <v>5314</v>
      </c>
      <c r="B263" s="22">
        <v>2055017155500</v>
      </c>
      <c r="C263" s="22">
        <v>4985009687192</v>
      </c>
      <c r="D263" s="23" t="s">
        <v>2596</v>
      </c>
      <c r="E263" s="23">
        <v>1823</v>
      </c>
      <c r="F263" s="23">
        <v>7</v>
      </c>
      <c r="G263" s="23">
        <v>0</v>
      </c>
      <c r="H263" s="23" t="s">
        <v>2496</v>
      </c>
      <c r="I263" s="23" t="s">
        <v>2495</v>
      </c>
      <c r="J263" s="23" t="s">
        <v>2507</v>
      </c>
      <c r="L263" s="16" t="s">
        <v>5319</v>
      </c>
      <c r="M263" s="22">
        <v>2154517139499</v>
      </c>
      <c r="O263" s="23" t="s">
        <v>3077</v>
      </c>
      <c r="P263" s="23">
        <v>21</v>
      </c>
      <c r="Q263" s="23">
        <v>1</v>
      </c>
      <c r="R263" s="23">
        <v>0</v>
      </c>
      <c r="S263" s="23" t="s">
        <v>2496</v>
      </c>
    </row>
    <row r="264" spans="1:19">
      <c r="A264" s="16" t="s">
        <v>5314</v>
      </c>
      <c r="B264" s="22">
        <v>2055516151805</v>
      </c>
      <c r="C264" s="22">
        <v>4985009751282</v>
      </c>
      <c r="D264" s="23" t="s">
        <v>2594</v>
      </c>
      <c r="E264" s="23">
        <v>1623</v>
      </c>
      <c r="F264" s="23">
        <v>2</v>
      </c>
      <c r="G264" s="23">
        <v>0</v>
      </c>
      <c r="H264" s="23" t="s">
        <v>2496</v>
      </c>
      <c r="I264" s="23" t="s">
        <v>2495</v>
      </c>
      <c r="J264" s="23" t="s">
        <v>2502</v>
      </c>
      <c r="L264" s="16" t="s">
        <v>5319</v>
      </c>
      <c r="M264" s="22">
        <v>2155518134131</v>
      </c>
      <c r="O264" s="23" t="s">
        <v>3078</v>
      </c>
      <c r="P264" s="23">
        <v>21</v>
      </c>
      <c r="Q264" s="23">
        <v>4</v>
      </c>
      <c r="R264" s="23">
        <v>0</v>
      </c>
      <c r="S264" s="23" t="s">
        <v>2496</v>
      </c>
    </row>
    <row r="265" spans="1:19">
      <c r="A265" s="16" t="s">
        <v>5314</v>
      </c>
      <c r="B265" s="22">
        <v>2055516155506</v>
      </c>
      <c r="C265" s="22">
        <v>4985009687185</v>
      </c>
      <c r="D265" s="23" t="s">
        <v>2589</v>
      </c>
      <c r="E265" s="23">
        <v>2023</v>
      </c>
      <c r="F265" s="23">
        <v>4</v>
      </c>
      <c r="G265" s="23">
        <v>0</v>
      </c>
      <c r="H265" s="23" t="s">
        <v>2496</v>
      </c>
      <c r="I265" s="23" t="s">
        <v>2495</v>
      </c>
      <c r="J265" s="23" t="s">
        <v>2517</v>
      </c>
      <c r="L265" s="16" t="s">
        <v>5319</v>
      </c>
      <c r="M265" s="22">
        <v>2453520132177</v>
      </c>
      <c r="O265" s="23" t="s">
        <v>3079</v>
      </c>
      <c r="P265" s="23">
        <v>20</v>
      </c>
      <c r="Q265" s="23">
        <v>68</v>
      </c>
      <c r="R265" s="23">
        <v>0</v>
      </c>
      <c r="S265" s="23" t="s">
        <v>2496</v>
      </c>
    </row>
    <row r="266" spans="1:19">
      <c r="A266" s="16" t="s">
        <v>5314</v>
      </c>
      <c r="B266" s="22">
        <v>2055516155506</v>
      </c>
      <c r="C266" s="22">
        <v>4985009687185</v>
      </c>
      <c r="D266" s="23" t="s">
        <v>2589</v>
      </c>
      <c r="E266" s="23">
        <v>2023</v>
      </c>
      <c r="F266" s="23">
        <v>2</v>
      </c>
      <c r="G266" s="23">
        <v>0</v>
      </c>
      <c r="H266" s="23" t="s">
        <v>2496</v>
      </c>
      <c r="I266" s="23" t="s">
        <v>2495</v>
      </c>
      <c r="J266" s="23" t="s">
        <v>2517</v>
      </c>
      <c r="L266" s="16" t="s">
        <v>5319</v>
      </c>
      <c r="M266" s="22">
        <v>2453520138117</v>
      </c>
      <c r="O266" s="23" t="s">
        <v>3080</v>
      </c>
      <c r="P266" s="23">
        <v>20</v>
      </c>
      <c r="Q266" s="23">
        <v>3</v>
      </c>
      <c r="R266" s="23">
        <v>0</v>
      </c>
      <c r="S266" s="23" t="s">
        <v>2496</v>
      </c>
    </row>
    <row r="267" spans="1:19">
      <c r="A267" s="16" t="s">
        <v>5314</v>
      </c>
      <c r="B267" s="22">
        <v>2055516155506</v>
      </c>
      <c r="C267" s="22">
        <v>4985009687185</v>
      </c>
      <c r="D267" s="23" t="s">
        <v>2589</v>
      </c>
      <c r="E267" s="23">
        <v>2023</v>
      </c>
      <c r="F267" s="23">
        <v>8</v>
      </c>
      <c r="G267" s="23">
        <v>0</v>
      </c>
      <c r="H267" s="23" t="s">
        <v>2496</v>
      </c>
      <c r="I267" s="23" t="s">
        <v>2495</v>
      </c>
      <c r="J267" s="23" t="s">
        <v>2517</v>
      </c>
      <c r="L267" s="16" t="s">
        <v>5319</v>
      </c>
      <c r="M267" s="22">
        <v>2656517130198</v>
      </c>
      <c r="O267" s="23" t="s">
        <v>3081</v>
      </c>
      <c r="P267" s="23">
        <v>21</v>
      </c>
      <c r="Q267" s="23">
        <v>8</v>
      </c>
      <c r="R267" s="23">
        <v>0</v>
      </c>
      <c r="S267" s="23" t="s">
        <v>2496</v>
      </c>
    </row>
    <row r="268" spans="1:19">
      <c r="A268" s="16" t="s">
        <v>5314</v>
      </c>
      <c r="B268" s="22">
        <v>2056515151803</v>
      </c>
      <c r="C268" s="22">
        <v>4985009751145</v>
      </c>
      <c r="D268" s="23" t="s">
        <v>2586</v>
      </c>
      <c r="E268" s="23">
        <v>4023</v>
      </c>
      <c r="F268" s="23">
        <v>4</v>
      </c>
      <c r="G268" s="23">
        <v>0</v>
      </c>
      <c r="H268" s="23" t="s">
        <v>2496</v>
      </c>
      <c r="I268" s="23" t="s">
        <v>2495</v>
      </c>
      <c r="J268" s="23" t="s">
        <v>2502</v>
      </c>
      <c r="L268" s="16" t="s">
        <v>5319</v>
      </c>
      <c r="M268" s="22">
        <v>1956016229746</v>
      </c>
      <c r="O268" s="23" t="s">
        <v>3082</v>
      </c>
      <c r="P268" s="23">
        <v>19</v>
      </c>
      <c r="Q268" s="23">
        <v>6</v>
      </c>
      <c r="R268" s="23">
        <v>0</v>
      </c>
      <c r="S268" s="23" t="s">
        <v>2496</v>
      </c>
    </row>
    <row r="269" spans="1:19">
      <c r="A269" s="16" t="s">
        <v>5314</v>
      </c>
      <c r="B269" s="22">
        <v>2056515151803</v>
      </c>
      <c r="C269" s="22">
        <v>4985009751145</v>
      </c>
      <c r="D269" s="23" t="s">
        <v>2586</v>
      </c>
      <c r="E269" s="23">
        <v>3923</v>
      </c>
      <c r="F269" s="23">
        <v>12</v>
      </c>
      <c r="G269" s="23">
        <v>0</v>
      </c>
      <c r="H269" s="23" t="s">
        <v>2496</v>
      </c>
      <c r="I269" s="23" t="s">
        <v>2495</v>
      </c>
      <c r="J269" s="23" t="s">
        <v>2500</v>
      </c>
      <c r="L269" s="16" t="s">
        <v>5319</v>
      </c>
      <c r="M269" s="22">
        <v>1558013094008</v>
      </c>
      <c r="O269" s="23" t="s">
        <v>3083</v>
      </c>
      <c r="P269" s="23">
        <v>22</v>
      </c>
      <c r="Q269" s="23">
        <v>1</v>
      </c>
      <c r="R269" s="23">
        <v>0</v>
      </c>
      <c r="S269" s="23" t="s">
        <v>2496</v>
      </c>
    </row>
    <row r="270" spans="1:19">
      <c r="A270" s="16" t="s">
        <v>5314</v>
      </c>
      <c r="B270" s="22">
        <v>2056515151803</v>
      </c>
      <c r="C270" s="22">
        <v>4985009751145</v>
      </c>
      <c r="D270" s="23" t="s">
        <v>2586</v>
      </c>
      <c r="E270" s="23">
        <v>4623</v>
      </c>
      <c r="F270" s="23">
        <v>14</v>
      </c>
      <c r="G270" s="23">
        <v>0</v>
      </c>
      <c r="H270" s="23" t="s">
        <v>2496</v>
      </c>
      <c r="I270" s="23" t="s">
        <v>2495</v>
      </c>
      <c r="J270" s="23" t="s">
        <v>2500</v>
      </c>
      <c r="L270" s="16" t="s">
        <v>5319</v>
      </c>
      <c r="M270" s="22">
        <v>1656513093894</v>
      </c>
      <c r="O270" s="23" t="s">
        <v>3084</v>
      </c>
      <c r="P270" s="23">
        <v>21</v>
      </c>
      <c r="Q270" s="23">
        <v>2</v>
      </c>
      <c r="R270" s="23">
        <v>0</v>
      </c>
      <c r="S270" s="23" t="s">
        <v>2496</v>
      </c>
    </row>
    <row r="271" spans="1:19">
      <c r="A271" s="16" t="s">
        <v>5314</v>
      </c>
      <c r="B271" s="22">
        <v>2056516159044</v>
      </c>
      <c r="C271" s="22">
        <v>4985009700327</v>
      </c>
      <c r="D271" s="23" t="s">
        <v>2585</v>
      </c>
      <c r="E271" s="23">
        <v>1323</v>
      </c>
      <c r="F271" s="23">
        <v>12</v>
      </c>
      <c r="G271" s="23">
        <v>0</v>
      </c>
      <c r="H271" s="23" t="s">
        <v>2496</v>
      </c>
      <c r="I271" s="23" t="s">
        <v>2495</v>
      </c>
      <c r="J271" s="23" t="s">
        <v>2502</v>
      </c>
      <c r="L271" s="16" t="s">
        <v>5319</v>
      </c>
      <c r="M271" s="22">
        <v>1657014093888</v>
      </c>
      <c r="O271" s="23" t="s">
        <v>3085</v>
      </c>
      <c r="P271" s="23">
        <v>23</v>
      </c>
      <c r="Q271" s="23">
        <v>1</v>
      </c>
      <c r="R271" s="23">
        <v>0</v>
      </c>
      <c r="S271" s="23" t="s">
        <v>2496</v>
      </c>
    </row>
    <row r="272" spans="1:19">
      <c r="A272" s="16" t="s">
        <v>5314</v>
      </c>
      <c r="B272" s="22">
        <v>2154516155421</v>
      </c>
      <c r="C272" s="22">
        <v>4985009686041</v>
      </c>
      <c r="D272" s="23" t="s">
        <v>2583</v>
      </c>
      <c r="E272" s="23">
        <v>2323</v>
      </c>
      <c r="F272" s="23">
        <v>2</v>
      </c>
      <c r="G272" s="23">
        <v>0</v>
      </c>
      <c r="H272" s="23" t="s">
        <v>2496</v>
      </c>
      <c r="I272" s="23" t="s">
        <v>2495</v>
      </c>
      <c r="J272" s="23" t="s">
        <v>2570</v>
      </c>
      <c r="L272" s="16" t="s">
        <v>5319</v>
      </c>
      <c r="M272" s="22">
        <v>1756015093887</v>
      </c>
      <c r="O272" s="23" t="s">
        <v>3086</v>
      </c>
      <c r="P272" s="23">
        <v>21</v>
      </c>
      <c r="Q272" s="23">
        <v>4</v>
      </c>
      <c r="R272" s="23">
        <v>0</v>
      </c>
      <c r="S272" s="23" t="s">
        <v>2496</v>
      </c>
    </row>
    <row r="273" spans="1:19">
      <c r="A273" s="16" t="s">
        <v>5314</v>
      </c>
      <c r="B273" s="22">
        <v>2155017155507</v>
      </c>
      <c r="C273" s="22">
        <v>4985009687215</v>
      </c>
      <c r="D273" s="23" t="s">
        <v>2755</v>
      </c>
      <c r="E273" s="23">
        <v>4022</v>
      </c>
      <c r="F273" s="23">
        <v>1</v>
      </c>
      <c r="G273" s="23">
        <v>0</v>
      </c>
      <c r="H273" s="23" t="s">
        <v>2496</v>
      </c>
      <c r="I273" s="23" t="s">
        <v>2495</v>
      </c>
      <c r="J273" s="23" t="s">
        <v>2517</v>
      </c>
      <c r="L273" s="16" t="s">
        <v>5319</v>
      </c>
      <c r="M273" s="22">
        <v>1856515093889</v>
      </c>
      <c r="O273" s="23" t="s">
        <v>3087</v>
      </c>
      <c r="P273" s="23">
        <v>20</v>
      </c>
      <c r="Q273" s="23">
        <v>1</v>
      </c>
      <c r="R273" s="23">
        <v>0</v>
      </c>
      <c r="S273" s="23" t="s">
        <v>2496</v>
      </c>
    </row>
    <row r="274" spans="1:19">
      <c r="A274" s="16" t="s">
        <v>5314</v>
      </c>
      <c r="B274" s="22">
        <v>2155017155507</v>
      </c>
      <c r="C274" s="22">
        <v>4985009687215</v>
      </c>
      <c r="D274" s="23" t="s">
        <v>2755</v>
      </c>
      <c r="E274" s="23">
        <v>3922</v>
      </c>
      <c r="F274" s="23">
        <v>13</v>
      </c>
      <c r="G274" s="23">
        <v>0</v>
      </c>
      <c r="H274" s="23" t="s">
        <v>2496</v>
      </c>
      <c r="I274" s="23" t="s">
        <v>2495</v>
      </c>
      <c r="J274" s="23" t="s">
        <v>2517</v>
      </c>
      <c r="L274" s="16" t="s">
        <v>5319</v>
      </c>
      <c r="M274" s="22">
        <v>1856515096019</v>
      </c>
      <c r="O274" s="23" t="s">
        <v>3088</v>
      </c>
      <c r="P274" s="23">
        <v>21</v>
      </c>
      <c r="Q274" s="23">
        <v>1</v>
      </c>
      <c r="R274" s="23">
        <v>0</v>
      </c>
      <c r="S274" s="23" t="s">
        <v>2496</v>
      </c>
    </row>
    <row r="275" spans="1:19">
      <c r="A275" s="16" t="s">
        <v>5314</v>
      </c>
      <c r="B275" s="22">
        <v>2155516155435</v>
      </c>
      <c r="C275" s="22">
        <v>4985009686294</v>
      </c>
      <c r="D275" s="23" t="s">
        <v>2577</v>
      </c>
      <c r="E275" s="23">
        <v>2619</v>
      </c>
      <c r="F275" s="23">
        <v>3</v>
      </c>
      <c r="G275" s="23">
        <v>0</v>
      </c>
      <c r="H275" s="23" t="s">
        <v>2496</v>
      </c>
      <c r="I275" s="23" t="s">
        <v>2496</v>
      </c>
      <c r="J275" s="23" t="s">
        <v>2671</v>
      </c>
      <c r="L275" s="16" t="s">
        <v>5319</v>
      </c>
      <c r="M275" s="22">
        <v>1954516093881</v>
      </c>
      <c r="O275" s="23" t="s">
        <v>3089</v>
      </c>
      <c r="P275" s="23">
        <v>20</v>
      </c>
      <c r="Q275" s="23">
        <v>1</v>
      </c>
      <c r="R275" s="23">
        <v>0</v>
      </c>
      <c r="S275" s="23" t="s">
        <v>2496</v>
      </c>
    </row>
    <row r="276" spans="1:19">
      <c r="A276" s="16" t="s">
        <v>5314</v>
      </c>
      <c r="B276" s="22">
        <v>2155516155435</v>
      </c>
      <c r="C276" s="22">
        <v>4985009686294</v>
      </c>
      <c r="D276" s="23" t="s">
        <v>2577</v>
      </c>
      <c r="E276" s="23">
        <v>623</v>
      </c>
      <c r="F276" s="23">
        <v>1</v>
      </c>
      <c r="G276" s="23">
        <v>0</v>
      </c>
      <c r="H276" s="23" t="s">
        <v>2496</v>
      </c>
      <c r="I276" s="23" t="s">
        <v>2495</v>
      </c>
      <c r="J276" s="23" t="s">
        <v>2502</v>
      </c>
      <c r="L276" s="16" t="s">
        <v>5319</v>
      </c>
      <c r="M276" s="22">
        <v>1955016093883</v>
      </c>
      <c r="O276" s="23" t="s">
        <v>3090</v>
      </c>
      <c r="P276" s="23">
        <v>19</v>
      </c>
      <c r="Q276" s="23">
        <v>1</v>
      </c>
      <c r="R276" s="23">
        <v>0</v>
      </c>
      <c r="S276" s="23" t="s">
        <v>2496</v>
      </c>
    </row>
    <row r="277" spans="1:19">
      <c r="A277" s="16" t="s">
        <v>5314</v>
      </c>
      <c r="B277" s="22">
        <v>2155516155435</v>
      </c>
      <c r="C277" s="22">
        <v>4985009686294</v>
      </c>
      <c r="D277" s="23" t="s">
        <v>2577</v>
      </c>
      <c r="E277" s="23">
        <v>623</v>
      </c>
      <c r="F277" s="23">
        <v>5</v>
      </c>
      <c r="G277" s="23">
        <v>0</v>
      </c>
      <c r="H277" s="23" t="s">
        <v>2496</v>
      </c>
      <c r="I277" s="23" t="s">
        <v>2495</v>
      </c>
      <c r="J277" s="23" t="s">
        <v>2502</v>
      </c>
      <c r="L277" s="16" t="s">
        <v>5319</v>
      </c>
      <c r="M277" s="22">
        <v>2054516095881</v>
      </c>
      <c r="O277" s="23" t="s">
        <v>3091</v>
      </c>
      <c r="P277" s="23">
        <v>21</v>
      </c>
      <c r="Q277" s="23">
        <v>7</v>
      </c>
      <c r="R277" s="23">
        <v>0</v>
      </c>
      <c r="S277" s="23" t="s">
        <v>2496</v>
      </c>
    </row>
    <row r="278" spans="1:19">
      <c r="A278" s="16" t="s">
        <v>5314</v>
      </c>
      <c r="B278" s="22">
        <v>2156017157010</v>
      </c>
      <c r="C278" s="22">
        <v>4985009757352</v>
      </c>
      <c r="D278" s="23" t="s">
        <v>2750</v>
      </c>
      <c r="E278" s="23">
        <v>2423</v>
      </c>
      <c r="F278" s="23">
        <v>2</v>
      </c>
      <c r="G278" s="23">
        <v>0</v>
      </c>
      <c r="H278" s="23" t="s">
        <v>2496</v>
      </c>
      <c r="I278" s="23" t="s">
        <v>2495</v>
      </c>
      <c r="J278" s="23" t="s">
        <v>2520</v>
      </c>
      <c r="L278" s="16" t="s">
        <v>5319</v>
      </c>
      <c r="M278" s="22">
        <v>2056016094005</v>
      </c>
      <c r="O278" s="23" t="s">
        <v>3092</v>
      </c>
      <c r="P278" s="23">
        <v>23</v>
      </c>
      <c r="Q278" s="23">
        <v>309</v>
      </c>
      <c r="R278" s="23">
        <v>0</v>
      </c>
      <c r="S278" s="23" t="s">
        <v>2496</v>
      </c>
    </row>
    <row r="279" spans="1:19">
      <c r="A279" s="16" t="s">
        <v>5314</v>
      </c>
      <c r="B279" s="22">
        <v>2254019158407</v>
      </c>
      <c r="C279" s="22">
        <v>4985009689028</v>
      </c>
      <c r="D279" s="23" t="s">
        <v>2562</v>
      </c>
      <c r="E279" s="23">
        <v>923</v>
      </c>
      <c r="F279" s="23">
        <v>2</v>
      </c>
      <c r="G279" s="23">
        <v>0</v>
      </c>
      <c r="H279" s="23" t="s">
        <v>2496</v>
      </c>
      <c r="I279" s="23" t="s">
        <v>2495</v>
      </c>
      <c r="J279" s="23" t="s">
        <v>2533</v>
      </c>
      <c r="L279" s="16" t="s">
        <v>5319</v>
      </c>
      <c r="M279" s="22">
        <v>2056516094000</v>
      </c>
      <c r="O279" s="23" t="s">
        <v>3093</v>
      </c>
      <c r="P279" s="23">
        <v>21</v>
      </c>
      <c r="Q279" s="23">
        <v>2</v>
      </c>
      <c r="R279" s="23">
        <v>0</v>
      </c>
      <c r="S279" s="23" t="s">
        <v>2496</v>
      </c>
    </row>
    <row r="280" spans="1:19">
      <c r="A280" s="16" t="s">
        <v>5314</v>
      </c>
      <c r="B280" s="22">
        <v>2254019158407</v>
      </c>
      <c r="C280" s="22">
        <v>4985009689028</v>
      </c>
      <c r="D280" s="23" t="s">
        <v>2562</v>
      </c>
      <c r="E280" s="23">
        <v>3323</v>
      </c>
      <c r="F280" s="23">
        <v>6</v>
      </c>
      <c r="G280" s="23">
        <v>0</v>
      </c>
      <c r="H280" s="23" t="s">
        <v>2496</v>
      </c>
      <c r="I280" s="23" t="s">
        <v>2495</v>
      </c>
      <c r="J280" s="23" t="s">
        <v>2525</v>
      </c>
      <c r="L280" s="16" t="s">
        <v>5319</v>
      </c>
      <c r="M280" s="22">
        <v>2155017096008</v>
      </c>
      <c r="O280" s="23" t="s">
        <v>3094</v>
      </c>
      <c r="P280" s="23">
        <v>20</v>
      </c>
      <c r="Q280" s="23">
        <v>1</v>
      </c>
      <c r="R280" s="23">
        <v>0</v>
      </c>
      <c r="S280" s="23" t="s">
        <v>2496</v>
      </c>
    </row>
    <row r="281" spans="1:19">
      <c r="A281" s="16" t="s">
        <v>5314</v>
      </c>
      <c r="B281" s="22">
        <v>2254518157000</v>
      </c>
      <c r="C281" s="22">
        <v>4985009757505</v>
      </c>
      <c r="D281" s="23" t="s">
        <v>5324</v>
      </c>
      <c r="E281" s="23">
        <v>3221</v>
      </c>
      <c r="F281" s="23">
        <v>4</v>
      </c>
      <c r="G281" s="23">
        <v>0</v>
      </c>
      <c r="H281" s="23" t="s">
        <v>2496</v>
      </c>
      <c r="I281" s="23" t="s">
        <v>2496</v>
      </c>
      <c r="J281" s="23" t="s">
        <v>5325</v>
      </c>
      <c r="L281" s="16" t="s">
        <v>5319</v>
      </c>
      <c r="M281" s="22">
        <v>2155517095990</v>
      </c>
      <c r="O281" s="23" t="s">
        <v>3095</v>
      </c>
      <c r="P281" s="23">
        <v>21</v>
      </c>
      <c r="Q281" s="23">
        <v>1</v>
      </c>
      <c r="R281" s="23">
        <v>0</v>
      </c>
      <c r="S281" s="23" t="s">
        <v>2496</v>
      </c>
    </row>
    <row r="282" spans="1:19">
      <c r="A282" s="16" t="s">
        <v>5314</v>
      </c>
      <c r="B282" s="22">
        <v>2254519158402</v>
      </c>
      <c r="C282" s="22">
        <v>4985009689035</v>
      </c>
      <c r="D282" s="23" t="s">
        <v>2554</v>
      </c>
      <c r="E282" s="23">
        <v>1323</v>
      </c>
      <c r="F282" s="23">
        <v>2</v>
      </c>
      <c r="G282" s="23">
        <v>0</v>
      </c>
      <c r="H282" s="23" t="s">
        <v>2496</v>
      </c>
      <c r="I282" s="23" t="s">
        <v>2495</v>
      </c>
      <c r="J282" s="23" t="s">
        <v>2530</v>
      </c>
      <c r="L282" s="16" t="s">
        <v>5319</v>
      </c>
      <c r="M282" s="22">
        <v>2155517093880</v>
      </c>
      <c r="O282" s="23" t="s">
        <v>3096</v>
      </c>
      <c r="P282" s="23">
        <v>23</v>
      </c>
      <c r="Q282" s="23">
        <v>1</v>
      </c>
      <c r="R282" s="23">
        <v>0</v>
      </c>
      <c r="S282" s="23" t="s">
        <v>2496</v>
      </c>
    </row>
    <row r="283" spans="1:19">
      <c r="A283" s="16" t="s">
        <v>5314</v>
      </c>
      <c r="B283" s="22">
        <v>2254519158402</v>
      </c>
      <c r="C283" s="22">
        <v>4985009689035</v>
      </c>
      <c r="D283" s="23" t="s">
        <v>2554</v>
      </c>
      <c r="E283" s="23">
        <v>623</v>
      </c>
      <c r="F283" s="23">
        <v>2</v>
      </c>
      <c r="G283" s="23">
        <v>0</v>
      </c>
      <c r="H283" s="23" t="s">
        <v>2496</v>
      </c>
      <c r="I283" s="23" t="s">
        <v>2495</v>
      </c>
      <c r="J283" s="23" t="s">
        <v>2530</v>
      </c>
      <c r="L283" s="16" t="s">
        <v>5319</v>
      </c>
      <c r="M283" s="22">
        <v>2156016096013</v>
      </c>
      <c r="O283" s="23" t="s">
        <v>3097</v>
      </c>
      <c r="P283" s="23">
        <v>21</v>
      </c>
      <c r="Q283" s="23">
        <v>1</v>
      </c>
      <c r="R283" s="23">
        <v>0</v>
      </c>
      <c r="S283" s="23" t="s">
        <v>2496</v>
      </c>
    </row>
    <row r="284" spans="1:19">
      <c r="A284" s="16" t="s">
        <v>5314</v>
      </c>
      <c r="B284" s="22">
        <v>2254519158402</v>
      </c>
      <c r="C284" s="22">
        <v>4985009689035</v>
      </c>
      <c r="D284" s="23" t="s">
        <v>2554</v>
      </c>
      <c r="E284" s="23">
        <v>523</v>
      </c>
      <c r="F284" s="23">
        <v>4</v>
      </c>
      <c r="G284" s="23">
        <v>0</v>
      </c>
      <c r="H284" s="23" t="s">
        <v>2496</v>
      </c>
      <c r="I284" s="23" t="s">
        <v>2495</v>
      </c>
      <c r="J284" s="23" t="s">
        <v>2530</v>
      </c>
      <c r="L284" s="16" t="s">
        <v>5319</v>
      </c>
      <c r="M284" s="22">
        <v>2156516096001</v>
      </c>
      <c r="O284" s="23" t="s">
        <v>3098</v>
      </c>
      <c r="P284" s="23">
        <v>21</v>
      </c>
      <c r="Q284" s="23">
        <v>3</v>
      </c>
      <c r="R284" s="23">
        <v>0</v>
      </c>
      <c r="S284" s="23" t="s">
        <v>2496</v>
      </c>
    </row>
    <row r="285" spans="1:19">
      <c r="A285" s="16" t="s">
        <v>5314</v>
      </c>
      <c r="B285" s="22">
        <v>2255518157762</v>
      </c>
      <c r="C285" s="22">
        <v>4985009756195</v>
      </c>
      <c r="D285" s="23" t="s">
        <v>2739</v>
      </c>
      <c r="E285" s="23">
        <v>1522</v>
      </c>
      <c r="F285" s="23">
        <v>1</v>
      </c>
      <c r="G285" s="23">
        <v>0</v>
      </c>
      <c r="H285" s="23" t="s">
        <v>2496</v>
      </c>
      <c r="I285" s="23" t="s">
        <v>2495</v>
      </c>
      <c r="J285" s="23" t="s">
        <v>2517</v>
      </c>
      <c r="L285" s="16" t="s">
        <v>5319</v>
      </c>
      <c r="M285" s="22">
        <v>2156516094045</v>
      </c>
      <c r="O285" s="23" t="s">
        <v>3099</v>
      </c>
      <c r="P285" s="23">
        <v>20</v>
      </c>
      <c r="Q285" s="23">
        <v>1</v>
      </c>
      <c r="R285" s="23">
        <v>0</v>
      </c>
      <c r="S285" s="23" t="s">
        <v>2496</v>
      </c>
    </row>
    <row r="286" spans="1:19">
      <c r="A286" s="16" t="s">
        <v>5314</v>
      </c>
      <c r="B286" s="22">
        <v>2255516155432</v>
      </c>
      <c r="C286" s="22">
        <v>4985009686300</v>
      </c>
      <c r="D286" s="23" t="s">
        <v>2738</v>
      </c>
      <c r="E286" s="23">
        <v>2023</v>
      </c>
      <c r="F286" s="23">
        <v>8</v>
      </c>
      <c r="G286" s="23">
        <v>0</v>
      </c>
      <c r="H286" s="23" t="s">
        <v>2496</v>
      </c>
      <c r="I286" s="23" t="s">
        <v>2495</v>
      </c>
      <c r="J286" s="23" t="s">
        <v>2500</v>
      </c>
      <c r="L286" s="16" t="s">
        <v>5319</v>
      </c>
      <c r="M286" s="22">
        <v>2157015094017</v>
      </c>
      <c r="O286" s="23" t="s">
        <v>3100</v>
      </c>
      <c r="P286" s="23">
        <v>20</v>
      </c>
      <c r="Q286" s="23">
        <v>3</v>
      </c>
      <c r="R286" s="23">
        <v>0</v>
      </c>
      <c r="S286" s="23" t="s">
        <v>2496</v>
      </c>
    </row>
    <row r="287" spans="1:19">
      <c r="A287" s="16" t="s">
        <v>5314</v>
      </c>
      <c r="B287" s="22">
        <v>2256517157760</v>
      </c>
      <c r="C287" s="22">
        <v>4985009756010</v>
      </c>
      <c r="D287" s="23" t="s">
        <v>5327</v>
      </c>
      <c r="E287" s="23">
        <v>4820</v>
      </c>
      <c r="F287" s="23">
        <v>1</v>
      </c>
      <c r="G287" s="23">
        <v>0</v>
      </c>
      <c r="H287" s="23" t="s">
        <v>2496</v>
      </c>
      <c r="I287" s="23" t="s">
        <v>2496</v>
      </c>
      <c r="J287" s="23" t="s">
        <v>2671</v>
      </c>
      <c r="L287" s="16" t="s">
        <v>5319</v>
      </c>
      <c r="M287" s="22">
        <v>2253020095886</v>
      </c>
      <c r="O287" s="23" t="s">
        <v>3101</v>
      </c>
      <c r="P287" s="23">
        <v>22</v>
      </c>
      <c r="Q287" s="23">
        <v>3</v>
      </c>
      <c r="R287" s="23">
        <v>0</v>
      </c>
      <c r="S287" s="23" t="s">
        <v>2496</v>
      </c>
    </row>
    <row r="288" spans="1:19">
      <c r="A288" s="16" t="s">
        <v>5314</v>
      </c>
      <c r="B288" s="22">
        <v>2256517157760</v>
      </c>
      <c r="C288" s="22">
        <v>4985009756010</v>
      </c>
      <c r="D288" s="23" t="s">
        <v>5327</v>
      </c>
      <c r="E288" s="23">
        <v>622</v>
      </c>
      <c r="F288" s="23">
        <v>1</v>
      </c>
      <c r="G288" s="23">
        <v>0</v>
      </c>
      <c r="H288" s="23" t="s">
        <v>2496</v>
      </c>
      <c r="I288" s="23" t="s">
        <v>2496</v>
      </c>
      <c r="J288" s="23" t="s">
        <v>2504</v>
      </c>
      <c r="L288" s="16" t="s">
        <v>5319</v>
      </c>
      <c r="M288" s="22">
        <v>2255517094006</v>
      </c>
      <c r="O288" s="23" t="s">
        <v>3102</v>
      </c>
      <c r="P288" s="23">
        <v>21</v>
      </c>
      <c r="Q288" s="23">
        <v>1</v>
      </c>
      <c r="R288" s="23">
        <v>0</v>
      </c>
      <c r="S288" s="23" t="s">
        <v>2496</v>
      </c>
    </row>
    <row r="289" spans="1:19">
      <c r="A289" s="16" t="s">
        <v>5314</v>
      </c>
      <c r="B289" s="22">
        <v>2353519158402</v>
      </c>
      <c r="C289" s="22">
        <v>4985009689042</v>
      </c>
      <c r="D289" s="23" t="s">
        <v>2543</v>
      </c>
      <c r="E289" s="23">
        <v>2123</v>
      </c>
      <c r="F289" s="23">
        <v>3</v>
      </c>
      <c r="G289" s="23">
        <v>0</v>
      </c>
      <c r="H289" s="23" t="s">
        <v>2496</v>
      </c>
      <c r="I289" s="23" t="s">
        <v>2495</v>
      </c>
      <c r="J289" s="23" t="s">
        <v>7208</v>
      </c>
      <c r="L289" s="16" t="s">
        <v>5319</v>
      </c>
      <c r="M289" s="22">
        <v>2354517095881</v>
      </c>
      <c r="O289" s="23" t="s">
        <v>3103</v>
      </c>
      <c r="P289" s="23">
        <v>21</v>
      </c>
      <c r="Q289" s="23">
        <v>1</v>
      </c>
      <c r="R289" s="23">
        <v>0</v>
      </c>
      <c r="S289" s="23" t="s">
        <v>2496</v>
      </c>
    </row>
    <row r="290" spans="1:19">
      <c r="A290" s="16" t="s">
        <v>5314</v>
      </c>
      <c r="B290" s="22">
        <v>2353519158402</v>
      </c>
      <c r="C290" s="22">
        <v>4985009689042</v>
      </c>
      <c r="D290" s="23" t="s">
        <v>2543</v>
      </c>
      <c r="E290" s="23">
        <v>623</v>
      </c>
      <c r="F290" s="23">
        <v>3</v>
      </c>
      <c r="G290" s="23">
        <v>0</v>
      </c>
      <c r="H290" s="23" t="s">
        <v>2496</v>
      </c>
      <c r="I290" s="23" t="s">
        <v>2495</v>
      </c>
      <c r="J290" s="23" t="s">
        <v>2558</v>
      </c>
      <c r="L290" s="16" t="s">
        <v>5319</v>
      </c>
      <c r="M290" s="22">
        <v>2355518094002</v>
      </c>
      <c r="O290" s="23" t="s">
        <v>3104</v>
      </c>
      <c r="P290" s="23">
        <v>23</v>
      </c>
      <c r="Q290" s="23">
        <v>1</v>
      </c>
      <c r="R290" s="23">
        <v>0</v>
      </c>
      <c r="S290" s="23" t="s">
        <v>2496</v>
      </c>
    </row>
    <row r="291" spans="1:19">
      <c r="A291" s="16" t="s">
        <v>5314</v>
      </c>
      <c r="B291" s="22">
        <v>2354018159754</v>
      </c>
      <c r="C291" s="22">
        <v>2120090800019</v>
      </c>
      <c r="D291" s="23" t="s">
        <v>5328</v>
      </c>
      <c r="E291" s="23">
        <v>220</v>
      </c>
      <c r="F291" s="23">
        <v>1</v>
      </c>
      <c r="G291" s="23">
        <v>0</v>
      </c>
      <c r="H291" s="23" t="s">
        <v>2496</v>
      </c>
      <c r="I291" s="23" t="s">
        <v>2496</v>
      </c>
      <c r="J291" s="23" t="s">
        <v>2671</v>
      </c>
      <c r="L291" s="16" t="s">
        <v>5319</v>
      </c>
      <c r="M291" s="22">
        <v>2355519095893</v>
      </c>
      <c r="O291" s="23" t="s">
        <v>2901</v>
      </c>
      <c r="P291" s="23">
        <v>15</v>
      </c>
      <c r="Q291" s="23">
        <v>2</v>
      </c>
      <c r="R291" s="23">
        <v>0</v>
      </c>
      <c r="S291" s="23" t="s">
        <v>2496</v>
      </c>
    </row>
    <row r="292" spans="1:19">
      <c r="A292" s="16" t="s">
        <v>5314</v>
      </c>
      <c r="B292" s="22">
        <v>2354517155509</v>
      </c>
      <c r="C292" s="22">
        <v>4985009687048</v>
      </c>
      <c r="D292" s="23" t="s">
        <v>2538</v>
      </c>
      <c r="E292" s="23">
        <v>1323</v>
      </c>
      <c r="F292" s="23">
        <v>8</v>
      </c>
      <c r="G292" s="23">
        <v>0</v>
      </c>
      <c r="H292" s="23" t="s">
        <v>2496</v>
      </c>
      <c r="I292" s="23" t="s">
        <v>2495</v>
      </c>
      <c r="J292" s="23" t="s">
        <v>2517</v>
      </c>
      <c r="L292" s="16" t="s">
        <v>5319</v>
      </c>
      <c r="M292" s="22">
        <v>2454518095887</v>
      </c>
      <c r="O292" s="23" t="s">
        <v>5297</v>
      </c>
      <c r="P292" s="23">
        <v>22</v>
      </c>
      <c r="Q292" s="23">
        <v>2</v>
      </c>
      <c r="R292" s="23">
        <v>0</v>
      </c>
      <c r="S292" s="23" t="s">
        <v>2496</v>
      </c>
    </row>
    <row r="293" spans="1:19">
      <c r="A293" s="16" t="s">
        <v>5314</v>
      </c>
      <c r="B293" s="22">
        <v>2355017159042</v>
      </c>
      <c r="C293" s="22">
        <v>4985009700167</v>
      </c>
      <c r="D293" s="23" t="s">
        <v>2537</v>
      </c>
      <c r="E293" s="23">
        <v>1923</v>
      </c>
      <c r="F293" s="23">
        <v>4</v>
      </c>
      <c r="G293" s="23">
        <v>0</v>
      </c>
      <c r="H293" s="23" t="s">
        <v>2496</v>
      </c>
      <c r="I293" s="23" t="s">
        <v>2495</v>
      </c>
      <c r="J293" s="23" t="s">
        <v>2520</v>
      </c>
      <c r="L293" s="16" t="s">
        <v>5319</v>
      </c>
      <c r="M293" s="22">
        <v>2455020095891</v>
      </c>
      <c r="O293" s="23" t="s">
        <v>3105</v>
      </c>
      <c r="P293" s="23">
        <v>20</v>
      </c>
      <c r="Q293" s="23">
        <v>2</v>
      </c>
      <c r="R293" s="23">
        <v>0</v>
      </c>
      <c r="S293" s="23" t="s">
        <v>2496</v>
      </c>
    </row>
    <row r="294" spans="1:19">
      <c r="A294" s="16" t="s">
        <v>5314</v>
      </c>
      <c r="B294" s="22">
        <v>2355017159042</v>
      </c>
      <c r="C294" s="22">
        <v>4985009700167</v>
      </c>
      <c r="D294" s="23" t="s">
        <v>2537</v>
      </c>
      <c r="E294" s="23">
        <v>3823</v>
      </c>
      <c r="F294" s="23">
        <v>4</v>
      </c>
      <c r="G294" s="23">
        <v>0</v>
      </c>
      <c r="H294" s="23" t="s">
        <v>2496</v>
      </c>
      <c r="I294" s="23" t="s">
        <v>2495</v>
      </c>
      <c r="J294" s="23" t="s">
        <v>2498</v>
      </c>
      <c r="L294" s="16" t="s">
        <v>5319</v>
      </c>
      <c r="M294" s="22">
        <v>2553519095879</v>
      </c>
      <c r="O294" s="23" t="s">
        <v>3106</v>
      </c>
      <c r="P294" s="23">
        <v>20</v>
      </c>
      <c r="Q294" s="23">
        <v>1</v>
      </c>
      <c r="R294" s="23">
        <v>0</v>
      </c>
      <c r="S294" s="23" t="s">
        <v>2496</v>
      </c>
    </row>
    <row r="295" spans="1:19">
      <c r="A295" s="16" t="s">
        <v>5314</v>
      </c>
      <c r="B295" s="22">
        <v>2355018159140</v>
      </c>
      <c r="C295" s="22">
        <v>4985009702055</v>
      </c>
      <c r="D295" s="23" t="s">
        <v>2534</v>
      </c>
      <c r="E295" s="23">
        <v>2423</v>
      </c>
      <c r="F295" s="23">
        <v>4</v>
      </c>
      <c r="G295" s="23">
        <v>0</v>
      </c>
      <c r="H295" s="23" t="s">
        <v>2496</v>
      </c>
      <c r="I295" s="23" t="s">
        <v>2495</v>
      </c>
      <c r="J295" s="23" t="s">
        <v>2520</v>
      </c>
      <c r="L295" s="16" t="s">
        <v>5319</v>
      </c>
      <c r="M295" s="22">
        <v>2555019095892</v>
      </c>
      <c r="O295" s="23" t="s">
        <v>3107</v>
      </c>
      <c r="P295" s="23">
        <v>21</v>
      </c>
      <c r="Q295" s="23">
        <v>1</v>
      </c>
      <c r="R295" s="23">
        <v>0</v>
      </c>
      <c r="S295" s="23" t="s">
        <v>2496</v>
      </c>
    </row>
    <row r="296" spans="1:19">
      <c r="A296" s="16" t="s">
        <v>5314</v>
      </c>
      <c r="B296" s="22">
        <v>2355018159140</v>
      </c>
      <c r="C296" s="22">
        <v>4985009702055</v>
      </c>
      <c r="D296" s="23" t="s">
        <v>2534</v>
      </c>
      <c r="E296" s="23">
        <v>2423</v>
      </c>
      <c r="F296" s="23">
        <v>3</v>
      </c>
      <c r="G296" s="23">
        <v>0</v>
      </c>
      <c r="H296" s="23" t="s">
        <v>2496</v>
      </c>
      <c r="I296" s="23" t="s">
        <v>2495</v>
      </c>
      <c r="J296" s="23" t="s">
        <v>2520</v>
      </c>
      <c r="L296" s="16" t="s">
        <v>5319</v>
      </c>
      <c r="M296" s="22">
        <v>2555020095898</v>
      </c>
      <c r="O296" s="23" t="s">
        <v>3108</v>
      </c>
      <c r="P296" s="23">
        <v>21</v>
      </c>
      <c r="Q296" s="23">
        <v>1</v>
      </c>
      <c r="R296" s="23">
        <v>0</v>
      </c>
      <c r="S296" s="23" t="s">
        <v>2496</v>
      </c>
    </row>
    <row r="297" spans="1:19">
      <c r="A297" s="16" t="s">
        <v>5314</v>
      </c>
      <c r="B297" s="22">
        <v>2355518157769</v>
      </c>
      <c r="C297" s="22">
        <v>4985009756119</v>
      </c>
      <c r="D297" s="23" t="s">
        <v>5329</v>
      </c>
      <c r="E297" s="23">
        <v>4620</v>
      </c>
      <c r="F297" s="23">
        <v>1</v>
      </c>
      <c r="G297" s="23">
        <v>0</v>
      </c>
      <c r="H297" s="23" t="s">
        <v>2496</v>
      </c>
      <c r="I297" s="23" t="s">
        <v>2496</v>
      </c>
      <c r="J297" s="23" t="s">
        <v>2671</v>
      </c>
      <c r="L297" s="16" t="s">
        <v>5319</v>
      </c>
      <c r="M297" s="22">
        <v>2656517095886</v>
      </c>
      <c r="O297" s="23" t="s">
        <v>3109</v>
      </c>
      <c r="P297" s="23">
        <v>21</v>
      </c>
      <c r="Q297" s="23">
        <v>1</v>
      </c>
      <c r="R297" s="23">
        <v>0</v>
      </c>
      <c r="S297" s="23" t="s">
        <v>2496</v>
      </c>
    </row>
    <row r="298" spans="1:19">
      <c r="A298" s="16" t="s">
        <v>5314</v>
      </c>
      <c r="B298" s="22">
        <v>2453519158409</v>
      </c>
      <c r="C298" s="22">
        <v>4985009689066</v>
      </c>
      <c r="D298" s="23" t="s">
        <v>8687</v>
      </c>
      <c r="E298" s="23">
        <v>323</v>
      </c>
      <c r="F298" s="23">
        <v>2</v>
      </c>
      <c r="G298" s="23">
        <v>0</v>
      </c>
      <c r="H298" s="23" t="s">
        <v>2496</v>
      </c>
      <c r="I298" s="23" t="s">
        <v>2495</v>
      </c>
      <c r="J298" s="23" t="s">
        <v>2728</v>
      </c>
      <c r="L298" s="16" t="s">
        <v>5319</v>
      </c>
      <c r="M298" s="22">
        <v>2853521095899</v>
      </c>
      <c r="O298" s="23" t="s">
        <v>3110</v>
      </c>
      <c r="P298" s="23">
        <v>21</v>
      </c>
      <c r="Q298" s="23">
        <v>2</v>
      </c>
      <c r="R298" s="23">
        <v>0</v>
      </c>
      <c r="S298" s="23" t="s">
        <v>2496</v>
      </c>
    </row>
    <row r="299" spans="1:19">
      <c r="A299" s="16" t="s">
        <v>5314</v>
      </c>
      <c r="B299" s="22">
        <v>2453519158409</v>
      </c>
      <c r="C299" s="22">
        <v>4985009689066</v>
      </c>
      <c r="D299" s="23" t="s">
        <v>8687</v>
      </c>
      <c r="E299" s="23">
        <v>223</v>
      </c>
      <c r="F299" s="23">
        <v>4</v>
      </c>
      <c r="G299" s="23">
        <v>0</v>
      </c>
      <c r="H299" s="23" t="s">
        <v>2496</v>
      </c>
      <c r="I299" s="23" t="s">
        <v>2495</v>
      </c>
      <c r="J299" s="23" t="s">
        <v>2567</v>
      </c>
      <c r="L299" s="16" t="s">
        <v>5319</v>
      </c>
      <c r="M299" s="22">
        <v>3054022095893</v>
      </c>
      <c r="O299" s="23" t="s">
        <v>3111</v>
      </c>
      <c r="P299" s="23">
        <v>22</v>
      </c>
      <c r="Q299" s="23">
        <v>7</v>
      </c>
      <c r="R299" s="23">
        <v>0</v>
      </c>
      <c r="S299" s="23" t="s">
        <v>2496</v>
      </c>
    </row>
    <row r="300" spans="1:19">
      <c r="A300" s="16" t="s">
        <v>5314</v>
      </c>
      <c r="B300" s="22">
        <v>2454019158401</v>
      </c>
      <c r="C300" s="22">
        <v>4985009689301</v>
      </c>
      <c r="D300" s="23" t="s">
        <v>2522</v>
      </c>
      <c r="E300" s="23">
        <v>2123</v>
      </c>
      <c r="F300" s="23">
        <v>4</v>
      </c>
      <c r="G300" s="23">
        <v>0</v>
      </c>
      <c r="H300" s="23" t="s">
        <v>2496</v>
      </c>
      <c r="I300" s="23" t="s">
        <v>2495</v>
      </c>
      <c r="J300" s="23" t="s">
        <v>2494</v>
      </c>
      <c r="L300" s="16" t="s">
        <v>5319</v>
      </c>
      <c r="M300" s="22">
        <v>3253021095891</v>
      </c>
      <c r="O300" s="23" t="s">
        <v>3112</v>
      </c>
      <c r="P300" s="23">
        <v>20</v>
      </c>
      <c r="Q300" s="23">
        <v>2</v>
      </c>
      <c r="R300" s="23">
        <v>0</v>
      </c>
      <c r="S300" s="23" t="s">
        <v>2496</v>
      </c>
    </row>
    <row r="301" spans="1:19">
      <c r="A301" s="16" t="s">
        <v>5314</v>
      </c>
      <c r="B301" s="22">
        <v>2553519158406</v>
      </c>
      <c r="C301" s="22">
        <v>4985009689080</v>
      </c>
      <c r="D301" s="23" t="s">
        <v>2512</v>
      </c>
      <c r="E301" s="23">
        <v>2323</v>
      </c>
      <c r="F301" s="23">
        <v>17</v>
      </c>
      <c r="G301" s="23">
        <v>0</v>
      </c>
      <c r="H301" s="23" t="s">
        <v>2496</v>
      </c>
      <c r="I301" s="23" t="s">
        <v>2495</v>
      </c>
      <c r="J301" s="23" t="s">
        <v>2525</v>
      </c>
      <c r="L301" s="16" t="s">
        <v>5319</v>
      </c>
      <c r="M301" s="22">
        <v>1557013231208</v>
      </c>
      <c r="O301" s="23" t="s">
        <v>3114</v>
      </c>
      <c r="P301" s="23">
        <v>23</v>
      </c>
      <c r="Q301" s="23">
        <v>166</v>
      </c>
      <c r="R301" s="23">
        <v>0</v>
      </c>
      <c r="S301" s="23" t="s">
        <v>2496</v>
      </c>
    </row>
    <row r="302" spans="1:19">
      <c r="A302" s="16" t="s">
        <v>5314</v>
      </c>
      <c r="B302" s="22">
        <v>2553519158406</v>
      </c>
      <c r="C302" s="22">
        <v>4985009689080</v>
      </c>
      <c r="D302" s="23" t="s">
        <v>2512</v>
      </c>
      <c r="E302" s="23">
        <v>123</v>
      </c>
      <c r="F302" s="23">
        <v>1</v>
      </c>
      <c r="G302" s="23">
        <v>0</v>
      </c>
      <c r="H302" s="23" t="s">
        <v>2496</v>
      </c>
      <c r="I302" s="23" t="s">
        <v>2495</v>
      </c>
      <c r="J302" s="23" t="s">
        <v>2511</v>
      </c>
      <c r="L302" s="16" t="s">
        <v>5319</v>
      </c>
      <c r="M302" s="22">
        <v>1656514239024</v>
      </c>
      <c r="O302" s="23" t="s">
        <v>3115</v>
      </c>
      <c r="P302" s="23">
        <v>20</v>
      </c>
      <c r="Q302" s="23">
        <v>1</v>
      </c>
      <c r="R302" s="23">
        <v>0</v>
      </c>
      <c r="S302" s="23" t="s">
        <v>2496</v>
      </c>
    </row>
    <row r="303" spans="1:19">
      <c r="A303" s="16" t="s">
        <v>5314</v>
      </c>
      <c r="B303" s="22">
        <v>2554517159044</v>
      </c>
      <c r="C303" s="22">
        <v>4985009700488</v>
      </c>
      <c r="D303" s="23" t="s">
        <v>2719</v>
      </c>
      <c r="E303" s="23">
        <v>1722</v>
      </c>
      <c r="F303" s="23">
        <v>4</v>
      </c>
      <c r="G303" s="23">
        <v>0</v>
      </c>
      <c r="H303" s="23" t="s">
        <v>2496</v>
      </c>
      <c r="I303" s="23" t="s">
        <v>2495</v>
      </c>
      <c r="J303" s="23" t="s">
        <v>2520</v>
      </c>
      <c r="L303" s="16" t="s">
        <v>5319</v>
      </c>
      <c r="M303" s="22">
        <v>1656514231202</v>
      </c>
      <c r="O303" s="23" t="s">
        <v>3116</v>
      </c>
      <c r="P303" s="23">
        <v>23</v>
      </c>
      <c r="Q303" s="23">
        <v>41</v>
      </c>
      <c r="R303" s="23">
        <v>0</v>
      </c>
      <c r="S303" s="23" t="s">
        <v>2496</v>
      </c>
    </row>
    <row r="304" spans="1:19">
      <c r="A304" s="16" t="s">
        <v>5314</v>
      </c>
      <c r="B304" s="22">
        <v>2554517159044</v>
      </c>
      <c r="C304" s="22">
        <v>4985009700488</v>
      </c>
      <c r="D304" s="23" t="s">
        <v>2719</v>
      </c>
      <c r="E304" s="23">
        <v>322</v>
      </c>
      <c r="F304" s="23">
        <v>4</v>
      </c>
      <c r="G304" s="23">
        <v>0</v>
      </c>
      <c r="H304" s="23" t="s">
        <v>2496</v>
      </c>
      <c r="I304" s="23" t="s">
        <v>2495</v>
      </c>
      <c r="J304" s="23" t="s">
        <v>2520</v>
      </c>
      <c r="L304" s="16" t="s">
        <v>5319</v>
      </c>
      <c r="M304" s="22">
        <v>1657014239026</v>
      </c>
      <c r="O304" s="23" t="s">
        <v>3117</v>
      </c>
      <c r="P304" s="23">
        <v>20</v>
      </c>
      <c r="Q304" s="23">
        <v>2</v>
      </c>
      <c r="R304" s="23">
        <v>0</v>
      </c>
      <c r="S304" s="23" t="s">
        <v>2496</v>
      </c>
    </row>
    <row r="305" spans="1:19">
      <c r="A305" s="16" t="s">
        <v>5314</v>
      </c>
      <c r="B305" s="22">
        <v>2554517159044</v>
      </c>
      <c r="C305" s="22">
        <v>4985009700488</v>
      </c>
      <c r="D305" s="23" t="s">
        <v>2719</v>
      </c>
      <c r="E305" s="23">
        <v>1722</v>
      </c>
      <c r="F305" s="23">
        <v>2</v>
      </c>
      <c r="G305" s="23">
        <v>0</v>
      </c>
      <c r="H305" s="23" t="s">
        <v>2496</v>
      </c>
      <c r="I305" s="23" t="s">
        <v>2495</v>
      </c>
      <c r="J305" s="23" t="s">
        <v>2520</v>
      </c>
      <c r="L305" s="16" t="s">
        <v>5319</v>
      </c>
      <c r="M305" s="22">
        <v>1756514231209</v>
      </c>
      <c r="O305" s="23" t="s">
        <v>3118</v>
      </c>
      <c r="P305" s="23">
        <v>23</v>
      </c>
      <c r="Q305" s="23">
        <v>74</v>
      </c>
      <c r="R305" s="23">
        <v>0</v>
      </c>
      <c r="S305" s="23" t="s">
        <v>2496</v>
      </c>
    </row>
    <row r="306" spans="1:19">
      <c r="A306" s="16" t="s">
        <v>5314</v>
      </c>
      <c r="B306" s="22">
        <v>2554517159044</v>
      </c>
      <c r="C306" s="22">
        <v>4985009700488</v>
      </c>
      <c r="D306" s="23" t="s">
        <v>2719</v>
      </c>
      <c r="E306" s="23">
        <v>322</v>
      </c>
      <c r="F306" s="23">
        <v>2</v>
      </c>
      <c r="G306" s="23">
        <v>0</v>
      </c>
      <c r="H306" s="23" t="s">
        <v>2496</v>
      </c>
      <c r="I306" s="23" t="s">
        <v>2495</v>
      </c>
      <c r="J306" s="23" t="s">
        <v>2520</v>
      </c>
      <c r="L306" s="16" t="s">
        <v>5319</v>
      </c>
      <c r="M306" s="22">
        <v>1756514239021</v>
      </c>
      <c r="O306" s="23" t="s">
        <v>3119</v>
      </c>
      <c r="P306" s="23">
        <v>20</v>
      </c>
      <c r="Q306" s="23">
        <v>1</v>
      </c>
      <c r="R306" s="23">
        <v>0</v>
      </c>
      <c r="S306" s="23" t="s">
        <v>2496</v>
      </c>
    </row>
    <row r="307" spans="1:19">
      <c r="A307" s="16" t="s">
        <v>5314</v>
      </c>
      <c r="B307" s="22">
        <v>2554517159044</v>
      </c>
      <c r="C307" s="22">
        <v>4985009700488</v>
      </c>
      <c r="D307" s="23" t="s">
        <v>2719</v>
      </c>
      <c r="E307" s="23">
        <v>822</v>
      </c>
      <c r="F307" s="23">
        <v>8</v>
      </c>
      <c r="G307" s="23">
        <v>0</v>
      </c>
      <c r="H307" s="23" t="s">
        <v>2496</v>
      </c>
      <c r="I307" s="23" t="s">
        <v>2495</v>
      </c>
      <c r="J307" s="23" t="s">
        <v>2520</v>
      </c>
      <c r="L307" s="16" t="s">
        <v>5319</v>
      </c>
      <c r="M307" s="22">
        <v>1756515239204</v>
      </c>
      <c r="O307" s="23" t="s">
        <v>3120</v>
      </c>
      <c r="P307" s="23">
        <v>19</v>
      </c>
      <c r="Q307" s="23">
        <v>2</v>
      </c>
      <c r="R307" s="23">
        <v>0</v>
      </c>
      <c r="S307" s="23" t="s">
        <v>2496</v>
      </c>
    </row>
    <row r="308" spans="1:19">
      <c r="A308" s="16" t="s">
        <v>5314</v>
      </c>
      <c r="B308" s="22">
        <v>2554518159043</v>
      </c>
      <c r="C308" s="22">
        <v>4985009700044</v>
      </c>
      <c r="D308" s="23" t="s">
        <v>2795</v>
      </c>
      <c r="E308" s="23">
        <v>3221</v>
      </c>
      <c r="F308" s="23">
        <v>1</v>
      </c>
      <c r="G308" s="23">
        <v>0</v>
      </c>
      <c r="H308" s="23" t="s">
        <v>2496</v>
      </c>
      <c r="I308" s="23" t="s">
        <v>2495</v>
      </c>
      <c r="J308" s="23" t="s">
        <v>2517</v>
      </c>
      <c r="L308" s="16" t="s">
        <v>5319</v>
      </c>
      <c r="M308" s="22">
        <v>1756515231208</v>
      </c>
      <c r="O308" s="23" t="s">
        <v>3121</v>
      </c>
      <c r="P308" s="23">
        <v>23</v>
      </c>
      <c r="Q308" s="23">
        <v>233</v>
      </c>
      <c r="R308" s="23">
        <v>0</v>
      </c>
      <c r="S308" s="23" t="s">
        <v>2496</v>
      </c>
    </row>
    <row r="309" spans="1:19">
      <c r="A309" s="16" t="s">
        <v>5314</v>
      </c>
      <c r="B309" s="22">
        <v>2656517154699</v>
      </c>
      <c r="C309" s="22">
        <v>4985009729090</v>
      </c>
      <c r="D309" s="23" t="s">
        <v>2501</v>
      </c>
      <c r="E309" s="23">
        <v>3823</v>
      </c>
      <c r="F309" s="23">
        <v>4</v>
      </c>
      <c r="G309" s="23">
        <v>0</v>
      </c>
      <c r="H309" s="23" t="s">
        <v>2496</v>
      </c>
      <c r="I309" s="23" t="s">
        <v>2495</v>
      </c>
      <c r="J309" s="23" t="s">
        <v>2502</v>
      </c>
      <c r="L309" s="16" t="s">
        <v>5319</v>
      </c>
      <c r="M309" s="22">
        <v>1757014231201</v>
      </c>
      <c r="O309" s="23" t="s">
        <v>3122</v>
      </c>
      <c r="P309" s="23">
        <v>23</v>
      </c>
      <c r="Q309" s="23">
        <v>92</v>
      </c>
      <c r="R309" s="23">
        <v>0</v>
      </c>
      <c r="S309" s="23" t="s">
        <v>2496</v>
      </c>
    </row>
    <row r="310" spans="1:19">
      <c r="A310" s="16" t="s">
        <v>5314</v>
      </c>
      <c r="B310" s="22">
        <v>2656517154699</v>
      </c>
      <c r="C310" s="22">
        <v>4985009729090</v>
      </c>
      <c r="D310" s="23" t="s">
        <v>2501</v>
      </c>
      <c r="E310" s="23">
        <v>3723</v>
      </c>
      <c r="F310" s="23">
        <v>10</v>
      </c>
      <c r="G310" s="23">
        <v>0</v>
      </c>
      <c r="H310" s="23" t="s">
        <v>2496</v>
      </c>
      <c r="I310" s="23" t="s">
        <v>2495</v>
      </c>
      <c r="J310" s="23" t="s">
        <v>2500</v>
      </c>
      <c r="L310" s="16" t="s">
        <v>5319</v>
      </c>
      <c r="M310" s="22">
        <v>1757014239023</v>
      </c>
      <c r="O310" s="23" t="s">
        <v>3123</v>
      </c>
      <c r="P310" s="23">
        <v>20</v>
      </c>
      <c r="Q310" s="23">
        <v>2</v>
      </c>
      <c r="R310" s="23">
        <v>0</v>
      </c>
      <c r="S310" s="23" t="s">
        <v>2496</v>
      </c>
    </row>
    <row r="311" spans="1:19">
      <c r="A311" s="16" t="s">
        <v>5314</v>
      </c>
      <c r="B311" s="22">
        <v>2656517154699</v>
      </c>
      <c r="C311" s="22">
        <v>4985009729090</v>
      </c>
      <c r="D311" s="23" t="s">
        <v>2501</v>
      </c>
      <c r="E311" s="23">
        <v>3823</v>
      </c>
      <c r="F311" s="23">
        <v>4</v>
      </c>
      <c r="G311" s="23">
        <v>0</v>
      </c>
      <c r="H311" s="23" t="s">
        <v>2496</v>
      </c>
      <c r="I311" s="23" t="s">
        <v>2495</v>
      </c>
      <c r="J311" s="23" t="s">
        <v>2500</v>
      </c>
      <c r="L311" s="16" t="s">
        <v>5319</v>
      </c>
      <c r="M311" s="22">
        <v>1856015231200</v>
      </c>
      <c r="O311" s="23" t="s">
        <v>6182</v>
      </c>
      <c r="P311" s="23">
        <v>23</v>
      </c>
      <c r="Q311" s="23">
        <v>277</v>
      </c>
      <c r="R311" s="23">
        <v>0</v>
      </c>
      <c r="S311" s="23" t="s">
        <v>2496</v>
      </c>
    </row>
    <row r="312" spans="1:19">
      <c r="A312" s="16" t="s">
        <v>5314</v>
      </c>
      <c r="B312" s="22">
        <v>2656517154699</v>
      </c>
      <c r="C312" s="22">
        <v>4985009729090</v>
      </c>
      <c r="D312" s="23" t="s">
        <v>2501</v>
      </c>
      <c r="E312" s="23">
        <v>3723</v>
      </c>
      <c r="F312" s="23">
        <v>8</v>
      </c>
      <c r="G312" s="23">
        <v>0</v>
      </c>
      <c r="H312" s="23" t="s">
        <v>2496</v>
      </c>
      <c r="I312" s="23" t="s">
        <v>2495</v>
      </c>
      <c r="J312" s="23" t="s">
        <v>2500</v>
      </c>
      <c r="L312" s="16" t="s">
        <v>5319</v>
      </c>
      <c r="M312" s="22">
        <v>1856514231206</v>
      </c>
      <c r="O312" s="23" t="s">
        <v>3124</v>
      </c>
      <c r="P312" s="23">
        <v>23</v>
      </c>
      <c r="Q312" s="23">
        <v>13</v>
      </c>
      <c r="R312" s="23">
        <v>0</v>
      </c>
      <c r="S312" s="23" t="s">
        <v>2496</v>
      </c>
    </row>
    <row r="313" spans="1:19">
      <c r="A313" s="16" t="s">
        <v>5314</v>
      </c>
      <c r="B313" s="22">
        <v>2753518155509</v>
      </c>
      <c r="C313" s="22">
        <v>4985009687130</v>
      </c>
      <c r="D313" s="23" t="s">
        <v>2716</v>
      </c>
      <c r="E313" s="23">
        <v>622</v>
      </c>
      <c r="F313" s="23">
        <v>4</v>
      </c>
      <c r="G313" s="23">
        <v>0</v>
      </c>
      <c r="H313" s="23" t="s">
        <v>2496</v>
      </c>
      <c r="I313" s="23" t="s">
        <v>2495</v>
      </c>
      <c r="J313" s="23" t="s">
        <v>2567</v>
      </c>
      <c r="L313" s="16" t="s">
        <v>5319</v>
      </c>
      <c r="M313" s="22">
        <v>1856515231205</v>
      </c>
      <c r="O313" s="23" t="s">
        <v>3125</v>
      </c>
      <c r="P313" s="23">
        <v>23</v>
      </c>
      <c r="Q313" s="23">
        <v>223</v>
      </c>
      <c r="R313" s="23">
        <v>0</v>
      </c>
      <c r="S313" s="23" t="s">
        <v>2496</v>
      </c>
    </row>
    <row r="314" spans="1:19">
      <c r="A314" s="16" t="s">
        <v>5314</v>
      </c>
      <c r="B314" s="22">
        <v>2753518155509</v>
      </c>
      <c r="C314" s="22">
        <v>4985009687130</v>
      </c>
      <c r="D314" s="23" t="s">
        <v>2716</v>
      </c>
      <c r="E314" s="23">
        <v>4021</v>
      </c>
      <c r="F314" s="23">
        <v>2</v>
      </c>
      <c r="G314" s="23">
        <v>0</v>
      </c>
      <c r="H314" s="23" t="s">
        <v>2496</v>
      </c>
      <c r="I314" s="23" t="s">
        <v>2496</v>
      </c>
      <c r="J314" s="23" t="s">
        <v>2567</v>
      </c>
      <c r="L314" s="16" t="s">
        <v>5319</v>
      </c>
      <c r="M314" s="22">
        <v>1956515239208</v>
      </c>
      <c r="O314" s="23" t="s">
        <v>3126</v>
      </c>
      <c r="P314" s="23">
        <v>21</v>
      </c>
      <c r="Q314" s="23">
        <v>2</v>
      </c>
      <c r="R314" s="23">
        <v>0</v>
      </c>
      <c r="S314" s="23" t="s">
        <v>2496</v>
      </c>
    </row>
    <row r="315" spans="1:19">
      <c r="A315" s="16" t="s">
        <v>5314</v>
      </c>
      <c r="B315" s="22">
        <v>2753518155509</v>
      </c>
      <c r="C315" s="22">
        <v>4985009687130</v>
      </c>
      <c r="D315" s="23" t="s">
        <v>2716</v>
      </c>
      <c r="E315" s="23">
        <v>522</v>
      </c>
      <c r="F315" s="23">
        <v>8</v>
      </c>
      <c r="G315" s="23">
        <v>0</v>
      </c>
      <c r="H315" s="23" t="s">
        <v>2496</v>
      </c>
      <c r="I315" s="23" t="s">
        <v>2495</v>
      </c>
      <c r="J315" s="23" t="s">
        <v>2567</v>
      </c>
      <c r="L315" s="16" t="s">
        <v>5319</v>
      </c>
      <c r="M315" s="22">
        <v>1958015231232</v>
      </c>
      <c r="O315" s="23" t="s">
        <v>3127</v>
      </c>
      <c r="P315" s="23">
        <v>23</v>
      </c>
      <c r="Q315" s="23">
        <v>82</v>
      </c>
      <c r="R315" s="23">
        <v>0</v>
      </c>
      <c r="S315" s="23" t="s">
        <v>2496</v>
      </c>
    </row>
    <row r="316" spans="1:19">
      <c r="A316" s="16" t="s">
        <v>5314</v>
      </c>
      <c r="B316" s="22">
        <v>2753518155509</v>
      </c>
      <c r="C316" s="22">
        <v>4985009687130</v>
      </c>
      <c r="D316" s="23" t="s">
        <v>2716</v>
      </c>
      <c r="E316" s="23">
        <v>2422</v>
      </c>
      <c r="F316" s="23">
        <v>8</v>
      </c>
      <c r="G316" s="23">
        <v>0</v>
      </c>
      <c r="H316" s="23" t="s">
        <v>2496</v>
      </c>
      <c r="I316" s="23" t="s">
        <v>2495</v>
      </c>
      <c r="J316" s="23" t="s">
        <v>2567</v>
      </c>
      <c r="L316" s="16" t="s">
        <v>5319</v>
      </c>
      <c r="M316" s="22">
        <v>2055017232034</v>
      </c>
      <c r="O316" s="23" t="s">
        <v>3128</v>
      </c>
      <c r="P316" s="23">
        <v>22</v>
      </c>
      <c r="Q316" s="23">
        <v>1</v>
      </c>
      <c r="R316" s="23">
        <v>0</v>
      </c>
      <c r="S316" s="23" t="s">
        <v>2496</v>
      </c>
    </row>
    <row r="317" spans="1:19">
      <c r="A317" s="16" t="s">
        <v>5314</v>
      </c>
      <c r="B317" s="22">
        <v>2954019155504</v>
      </c>
      <c r="C317" s="22">
        <v>4985009687239</v>
      </c>
      <c r="D317" s="23" t="s">
        <v>2813</v>
      </c>
      <c r="E317" s="23">
        <v>3617</v>
      </c>
      <c r="F317" s="23">
        <v>2</v>
      </c>
      <c r="G317" s="23">
        <v>0</v>
      </c>
      <c r="H317" s="23" t="s">
        <v>2496</v>
      </c>
      <c r="I317" s="23" t="s">
        <v>2495</v>
      </c>
      <c r="J317" s="23" t="s">
        <v>2671</v>
      </c>
      <c r="L317" s="16" t="s">
        <v>5319</v>
      </c>
      <c r="M317" s="22">
        <v>2055017231204</v>
      </c>
      <c r="O317" s="23" t="s">
        <v>3129</v>
      </c>
      <c r="P317" s="23">
        <v>23</v>
      </c>
      <c r="Q317" s="23">
        <v>76</v>
      </c>
      <c r="R317" s="23">
        <v>0</v>
      </c>
      <c r="S317" s="23" t="s">
        <v>2496</v>
      </c>
    </row>
    <row r="318" spans="1:19">
      <c r="A318" s="16" t="s">
        <v>5314</v>
      </c>
      <c r="B318" s="22">
        <v>1756515130389</v>
      </c>
      <c r="C318" s="22" t="s">
        <v>3447</v>
      </c>
      <c r="D318" s="23" t="s">
        <v>2688</v>
      </c>
      <c r="E318" s="23">
        <v>1123</v>
      </c>
      <c r="F318" s="23">
        <v>2</v>
      </c>
      <c r="G318" s="23">
        <v>0</v>
      </c>
      <c r="H318" s="23" t="s">
        <v>2496</v>
      </c>
      <c r="I318" s="23" t="s">
        <v>2495</v>
      </c>
      <c r="J318" s="23" t="s">
        <v>2687</v>
      </c>
      <c r="L318" s="16" t="s">
        <v>5319</v>
      </c>
      <c r="M318" s="22">
        <v>2056016231202</v>
      </c>
      <c r="O318" s="23" t="s">
        <v>3980</v>
      </c>
      <c r="P318" s="23">
        <v>23</v>
      </c>
      <c r="Q318" s="23">
        <v>262</v>
      </c>
      <c r="R318" s="23">
        <v>0</v>
      </c>
      <c r="S318" s="23" t="s">
        <v>2496</v>
      </c>
    </row>
    <row r="319" spans="1:19">
      <c r="A319" s="16" t="s">
        <v>5314</v>
      </c>
      <c r="B319" s="22">
        <v>1756515130389</v>
      </c>
      <c r="C319" s="22" t="s">
        <v>3447</v>
      </c>
      <c r="D319" s="23" t="s">
        <v>2688</v>
      </c>
      <c r="E319" s="23">
        <v>1123</v>
      </c>
      <c r="F319" s="23">
        <v>4</v>
      </c>
      <c r="G319" s="23">
        <v>0</v>
      </c>
      <c r="H319" s="23" t="s">
        <v>2496</v>
      </c>
      <c r="I319" s="23" t="s">
        <v>2495</v>
      </c>
      <c r="J319" s="23" t="s">
        <v>2689</v>
      </c>
      <c r="L319" s="16" t="s">
        <v>5319</v>
      </c>
      <c r="M319" s="22">
        <v>2154517231209</v>
      </c>
      <c r="O319" s="23" t="s">
        <v>10720</v>
      </c>
      <c r="P319" s="23">
        <v>23</v>
      </c>
      <c r="Q319" s="23">
        <v>28</v>
      </c>
      <c r="R319" s="23">
        <v>0</v>
      </c>
      <c r="S319" s="23" t="s">
        <v>2496</v>
      </c>
    </row>
    <row r="320" spans="1:19">
      <c r="A320" s="16" t="s">
        <v>5314</v>
      </c>
      <c r="B320" s="22">
        <v>1756515130389</v>
      </c>
      <c r="C320" s="22" t="s">
        <v>3447</v>
      </c>
      <c r="D320" s="23" t="s">
        <v>2688</v>
      </c>
      <c r="E320" s="23">
        <v>1123</v>
      </c>
      <c r="F320" s="23">
        <v>2</v>
      </c>
      <c r="G320" s="23">
        <v>0</v>
      </c>
      <c r="H320" s="23" t="s">
        <v>2496</v>
      </c>
      <c r="I320" s="23" t="s">
        <v>2495</v>
      </c>
      <c r="J320" s="23" t="s">
        <v>2689</v>
      </c>
      <c r="L320" s="16" t="s">
        <v>5319</v>
      </c>
      <c r="M320" s="22">
        <v>2155517231206</v>
      </c>
      <c r="O320" s="23" t="s">
        <v>3130</v>
      </c>
      <c r="P320" s="23">
        <v>23</v>
      </c>
      <c r="Q320" s="23">
        <v>86</v>
      </c>
      <c r="R320" s="23">
        <v>0</v>
      </c>
      <c r="S320" s="23" t="s">
        <v>2496</v>
      </c>
    </row>
    <row r="321" spans="1:19">
      <c r="A321" s="16" t="s">
        <v>5314</v>
      </c>
      <c r="B321" s="22">
        <v>1756515130389</v>
      </c>
      <c r="C321" s="22" t="s">
        <v>3447</v>
      </c>
      <c r="D321" s="23" t="s">
        <v>2688</v>
      </c>
      <c r="E321" s="23">
        <v>923</v>
      </c>
      <c r="F321" s="23">
        <v>1</v>
      </c>
      <c r="G321" s="23">
        <v>0</v>
      </c>
      <c r="H321" s="23" t="s">
        <v>2496</v>
      </c>
      <c r="I321" s="23" t="s">
        <v>2495</v>
      </c>
      <c r="J321" s="23" t="s">
        <v>2621</v>
      </c>
      <c r="L321" s="16" t="s">
        <v>5319</v>
      </c>
      <c r="M321" s="22">
        <v>2156016231209</v>
      </c>
      <c r="O321" s="23" t="s">
        <v>3131</v>
      </c>
      <c r="P321" s="23">
        <v>23</v>
      </c>
      <c r="Q321" s="23">
        <v>59</v>
      </c>
      <c r="R321" s="23">
        <v>0</v>
      </c>
      <c r="S321" s="23" t="s">
        <v>2496</v>
      </c>
    </row>
    <row r="322" spans="1:19">
      <c r="A322" s="16" t="s">
        <v>5314</v>
      </c>
      <c r="B322" s="22">
        <v>1756515139382</v>
      </c>
      <c r="C322" s="22" t="s">
        <v>3448</v>
      </c>
      <c r="D322" s="23" t="s">
        <v>2686</v>
      </c>
      <c r="E322" s="23">
        <v>2523</v>
      </c>
      <c r="F322" s="23">
        <v>36</v>
      </c>
      <c r="G322" s="23">
        <v>0</v>
      </c>
      <c r="H322" s="23" t="s">
        <v>2496</v>
      </c>
      <c r="I322" s="23" t="s">
        <v>2495</v>
      </c>
      <c r="J322" s="23" t="s">
        <v>2621</v>
      </c>
      <c r="L322" s="16" t="s">
        <v>5319</v>
      </c>
      <c r="M322" s="22">
        <v>2156016239021</v>
      </c>
      <c r="O322" s="23" t="s">
        <v>3132</v>
      </c>
      <c r="P322" s="23">
        <v>20</v>
      </c>
      <c r="Q322" s="23">
        <v>1</v>
      </c>
      <c r="R322" s="23">
        <v>0</v>
      </c>
      <c r="S322" s="23" t="s">
        <v>2496</v>
      </c>
    </row>
    <row r="323" spans="1:19">
      <c r="A323" s="16" t="s">
        <v>5314</v>
      </c>
      <c r="B323" s="22">
        <v>1756515139382</v>
      </c>
      <c r="C323" s="22" t="s">
        <v>3448</v>
      </c>
      <c r="D323" s="23" t="s">
        <v>2686</v>
      </c>
      <c r="E323" s="23">
        <v>2523</v>
      </c>
      <c r="F323" s="23">
        <v>29</v>
      </c>
      <c r="G323" s="23">
        <v>0</v>
      </c>
      <c r="H323" s="23" t="s">
        <v>2496</v>
      </c>
      <c r="I323" s="23" t="s">
        <v>2495</v>
      </c>
      <c r="J323" s="23" t="s">
        <v>2621</v>
      </c>
      <c r="L323" s="16" t="s">
        <v>5319</v>
      </c>
      <c r="M323" s="22">
        <v>2156017231208</v>
      </c>
      <c r="O323" s="23" t="s">
        <v>3133</v>
      </c>
      <c r="P323" s="23">
        <v>23</v>
      </c>
      <c r="Q323" s="23">
        <v>38</v>
      </c>
      <c r="R323" s="23">
        <v>0</v>
      </c>
      <c r="S323" s="23" t="s">
        <v>2496</v>
      </c>
    </row>
    <row r="324" spans="1:19">
      <c r="A324" s="16" t="s">
        <v>5314</v>
      </c>
      <c r="B324" s="22">
        <v>1955516130392</v>
      </c>
      <c r="C324" s="22" t="s">
        <v>3451</v>
      </c>
      <c r="D324" s="23" t="s">
        <v>2670</v>
      </c>
      <c r="E324" s="23">
        <v>4423</v>
      </c>
      <c r="F324" s="23">
        <v>8</v>
      </c>
      <c r="G324" s="23">
        <v>0</v>
      </c>
      <c r="H324" s="23" t="s">
        <v>2496</v>
      </c>
      <c r="I324" s="23" t="s">
        <v>2495</v>
      </c>
      <c r="J324" s="23" t="s">
        <v>2623</v>
      </c>
      <c r="L324" s="16" t="s">
        <v>5319</v>
      </c>
      <c r="M324" s="22">
        <v>2157016231206</v>
      </c>
      <c r="O324" s="23" t="s">
        <v>3135</v>
      </c>
      <c r="P324" s="23">
        <v>23</v>
      </c>
      <c r="Q324" s="23">
        <v>44</v>
      </c>
      <c r="R324" s="23">
        <v>0</v>
      </c>
      <c r="S324" s="23" t="s">
        <v>2496</v>
      </c>
    </row>
    <row r="325" spans="1:19">
      <c r="A325" s="16" t="s">
        <v>5314</v>
      </c>
      <c r="B325" s="22">
        <v>1955516130392</v>
      </c>
      <c r="C325" s="22" t="s">
        <v>3451</v>
      </c>
      <c r="D325" s="23" t="s">
        <v>2670</v>
      </c>
      <c r="E325" s="23">
        <v>4423</v>
      </c>
      <c r="F325" s="23">
        <v>8</v>
      </c>
      <c r="G325" s="23">
        <v>0</v>
      </c>
      <c r="H325" s="23" t="s">
        <v>2496</v>
      </c>
      <c r="I325" s="23" t="s">
        <v>2495</v>
      </c>
      <c r="J325" s="23" t="s">
        <v>2621</v>
      </c>
      <c r="L325" s="16" t="s">
        <v>5319</v>
      </c>
      <c r="M325" s="22">
        <v>2255517231203</v>
      </c>
      <c r="O325" s="23" t="s">
        <v>3136</v>
      </c>
      <c r="P325" s="23">
        <v>23</v>
      </c>
      <c r="Q325" s="23">
        <v>58</v>
      </c>
      <c r="R325" s="23">
        <v>0</v>
      </c>
      <c r="S325" s="23" t="s">
        <v>2496</v>
      </c>
    </row>
    <row r="326" spans="1:19">
      <c r="A326" s="16" t="s">
        <v>5314</v>
      </c>
      <c r="B326" s="22">
        <v>1955516130392</v>
      </c>
      <c r="C326" s="22" t="s">
        <v>3451</v>
      </c>
      <c r="D326" s="23" t="s">
        <v>2670</v>
      </c>
      <c r="E326" s="23">
        <v>4223</v>
      </c>
      <c r="F326" s="23">
        <v>8</v>
      </c>
      <c r="G326" s="23">
        <v>0</v>
      </c>
      <c r="H326" s="23" t="s">
        <v>2496</v>
      </c>
      <c r="I326" s="23" t="s">
        <v>2495</v>
      </c>
      <c r="J326" s="23" t="s">
        <v>2621</v>
      </c>
      <c r="L326" s="16" t="s">
        <v>5319</v>
      </c>
      <c r="M326" s="22">
        <v>2256517231200</v>
      </c>
      <c r="O326" s="23" t="s">
        <v>3137</v>
      </c>
      <c r="P326" s="23">
        <v>23</v>
      </c>
      <c r="Q326" s="23">
        <v>95</v>
      </c>
      <c r="R326" s="23">
        <v>0</v>
      </c>
      <c r="S326" s="23" t="s">
        <v>2496</v>
      </c>
    </row>
    <row r="327" spans="1:19">
      <c r="A327" s="16" t="s">
        <v>5314</v>
      </c>
      <c r="B327" s="22">
        <v>2154517132070</v>
      </c>
      <c r="C327" s="22" t="s">
        <v>3454</v>
      </c>
      <c r="D327" s="23" t="s">
        <v>2649</v>
      </c>
      <c r="E327" s="23">
        <v>4123</v>
      </c>
      <c r="F327" s="23">
        <v>17</v>
      </c>
      <c r="G327" s="23">
        <v>0</v>
      </c>
      <c r="H327" s="23" t="s">
        <v>2496</v>
      </c>
      <c r="I327" s="23" t="s">
        <v>2495</v>
      </c>
      <c r="J327" s="23" t="s">
        <v>2621</v>
      </c>
      <c r="L327" s="16" t="s">
        <v>5319</v>
      </c>
      <c r="M327" s="22">
        <v>2355018231204</v>
      </c>
      <c r="O327" s="23" t="s">
        <v>3138</v>
      </c>
      <c r="P327" s="23">
        <v>23</v>
      </c>
      <c r="Q327" s="23">
        <v>75</v>
      </c>
      <c r="R327" s="23">
        <v>0</v>
      </c>
      <c r="S327" s="23" t="s">
        <v>2496</v>
      </c>
    </row>
    <row r="328" spans="1:19">
      <c r="A328" s="16" t="s">
        <v>5314</v>
      </c>
      <c r="B328" s="22">
        <v>2154517132070</v>
      </c>
      <c r="C328" s="22" t="s">
        <v>3454</v>
      </c>
      <c r="D328" s="23" t="s">
        <v>2649</v>
      </c>
      <c r="E328" s="23">
        <v>5023</v>
      </c>
      <c r="F328" s="23">
        <v>24</v>
      </c>
      <c r="G328" s="23">
        <v>0</v>
      </c>
      <c r="H328" s="23" t="s">
        <v>2496</v>
      </c>
      <c r="I328" s="23" t="s">
        <v>2495</v>
      </c>
      <c r="J328" s="23" t="s">
        <v>2623</v>
      </c>
      <c r="L328" s="16" t="s">
        <v>5319</v>
      </c>
      <c r="M328" s="22">
        <v>2356018231201</v>
      </c>
      <c r="O328" s="23" t="s">
        <v>3139</v>
      </c>
      <c r="P328" s="23">
        <v>23</v>
      </c>
      <c r="Q328" s="23">
        <v>12</v>
      </c>
      <c r="R328" s="23">
        <v>0</v>
      </c>
      <c r="S328" s="23" t="s">
        <v>2496</v>
      </c>
    </row>
    <row r="329" spans="1:19">
      <c r="A329" s="16" t="s">
        <v>5314</v>
      </c>
      <c r="B329" s="22">
        <v>2154517132070</v>
      </c>
      <c r="C329" s="22" t="s">
        <v>3454</v>
      </c>
      <c r="D329" s="23" t="s">
        <v>2649</v>
      </c>
      <c r="E329" s="23">
        <v>5023</v>
      </c>
      <c r="F329" s="23">
        <v>16</v>
      </c>
      <c r="G329" s="23">
        <v>0</v>
      </c>
      <c r="H329" s="23" t="s">
        <v>2496</v>
      </c>
      <c r="I329" s="23" t="s">
        <v>2495</v>
      </c>
      <c r="J329" s="23" t="s">
        <v>2623</v>
      </c>
      <c r="L329" s="16" t="s">
        <v>5319</v>
      </c>
      <c r="M329" s="22">
        <v>1756515149084</v>
      </c>
      <c r="O329" s="23" t="s">
        <v>3140</v>
      </c>
      <c r="P329" s="23">
        <v>19</v>
      </c>
      <c r="Q329" s="23">
        <v>2</v>
      </c>
      <c r="R329" s="23">
        <v>0</v>
      </c>
      <c r="S329" s="23" t="s">
        <v>2496</v>
      </c>
    </row>
    <row r="330" spans="1:19">
      <c r="A330" s="16" t="s">
        <v>5314</v>
      </c>
      <c r="B330" s="22">
        <v>2155517130394</v>
      </c>
      <c r="C330" s="22" t="s">
        <v>3455</v>
      </c>
      <c r="D330" s="23" t="s">
        <v>2804</v>
      </c>
      <c r="E330" s="23">
        <v>3821</v>
      </c>
      <c r="F330" s="23">
        <v>3</v>
      </c>
      <c r="G330" s="23">
        <v>0</v>
      </c>
      <c r="H330" s="23" t="s">
        <v>2496</v>
      </c>
      <c r="I330" s="23" t="s">
        <v>2495</v>
      </c>
      <c r="J330" s="23" t="s">
        <v>2671</v>
      </c>
      <c r="L330" s="16" t="s">
        <v>5319</v>
      </c>
      <c r="M330" s="22">
        <v>1856015148980</v>
      </c>
      <c r="O330" s="23" t="s">
        <v>3141</v>
      </c>
      <c r="P330" s="23">
        <v>22</v>
      </c>
      <c r="Q330" s="23">
        <v>4</v>
      </c>
      <c r="R330" s="23">
        <v>0</v>
      </c>
      <c r="S330" s="23" t="s">
        <v>2496</v>
      </c>
    </row>
    <row r="331" spans="1:19">
      <c r="A331" s="16" t="s">
        <v>5314</v>
      </c>
      <c r="B331" s="22">
        <v>2155517139380</v>
      </c>
      <c r="C331" s="22" t="s">
        <v>3456</v>
      </c>
      <c r="D331" s="23" t="s">
        <v>2640</v>
      </c>
      <c r="E331" s="23">
        <v>3423</v>
      </c>
      <c r="F331" s="23">
        <v>7</v>
      </c>
      <c r="G331" s="23">
        <v>0</v>
      </c>
      <c r="H331" s="23" t="s">
        <v>2496</v>
      </c>
      <c r="I331" s="23" t="s">
        <v>2495</v>
      </c>
      <c r="J331" s="23" t="s">
        <v>2621</v>
      </c>
      <c r="L331" s="16" t="s">
        <v>5319</v>
      </c>
      <c r="M331" s="22">
        <v>2256517149086</v>
      </c>
      <c r="O331" s="23" t="s">
        <v>3142</v>
      </c>
      <c r="P331" s="23">
        <v>20</v>
      </c>
      <c r="Q331" s="23">
        <v>2</v>
      </c>
      <c r="R331" s="23">
        <v>0</v>
      </c>
      <c r="S331" s="23" t="s">
        <v>2496</v>
      </c>
    </row>
    <row r="332" spans="1:19">
      <c r="A332" s="16" t="s">
        <v>5314</v>
      </c>
      <c r="B332" s="22">
        <v>2156016139383</v>
      </c>
      <c r="C332" s="22" t="s">
        <v>3457</v>
      </c>
      <c r="D332" s="23" t="s">
        <v>2638</v>
      </c>
      <c r="E332" s="23">
        <v>3323</v>
      </c>
      <c r="F332" s="23">
        <v>12</v>
      </c>
      <c r="G332" s="23">
        <v>0</v>
      </c>
      <c r="H332" s="23" t="s">
        <v>2496</v>
      </c>
      <c r="I332" s="23" t="s">
        <v>2495</v>
      </c>
      <c r="J332" s="23" t="s">
        <v>2623</v>
      </c>
      <c r="L332" s="16" t="s">
        <v>5319</v>
      </c>
      <c r="M332" s="22">
        <v>2355018149073</v>
      </c>
      <c r="O332" s="23" t="s">
        <v>3143</v>
      </c>
      <c r="P332" s="23">
        <v>18</v>
      </c>
      <c r="Q332" s="23">
        <v>3</v>
      </c>
      <c r="R332" s="23">
        <v>0</v>
      </c>
      <c r="S332" s="23" t="s">
        <v>2496</v>
      </c>
    </row>
    <row r="333" spans="1:19">
      <c r="A333" s="16" t="s">
        <v>5314</v>
      </c>
      <c r="B333" s="22">
        <v>2254517132077</v>
      </c>
      <c r="C333" s="22" t="s">
        <v>3458</v>
      </c>
      <c r="D333" s="23" t="s">
        <v>2633</v>
      </c>
      <c r="E333" s="23">
        <v>2123</v>
      </c>
      <c r="F333" s="23">
        <v>8</v>
      </c>
      <c r="G333" s="23">
        <v>0</v>
      </c>
      <c r="H333" s="23" t="s">
        <v>2496</v>
      </c>
      <c r="I333" s="23" t="s">
        <v>2495</v>
      </c>
      <c r="J333" s="23" t="s">
        <v>2621</v>
      </c>
      <c r="L333" s="16" t="s">
        <v>5319</v>
      </c>
      <c r="M333" s="22">
        <v>1654016335695</v>
      </c>
      <c r="O333" s="23" t="s">
        <v>3144</v>
      </c>
      <c r="P333" s="23">
        <v>19</v>
      </c>
      <c r="Q333" s="23">
        <v>16</v>
      </c>
      <c r="R333" s="23">
        <v>0</v>
      </c>
      <c r="S333" s="23" t="s">
        <v>2496</v>
      </c>
    </row>
    <row r="334" spans="1:19">
      <c r="A334" s="16" t="s">
        <v>5314</v>
      </c>
      <c r="B334" s="22">
        <v>2254517132077</v>
      </c>
      <c r="C334" s="22" t="s">
        <v>3458</v>
      </c>
      <c r="D334" s="23" t="s">
        <v>2633</v>
      </c>
      <c r="E334" s="23">
        <v>3323</v>
      </c>
      <c r="F334" s="23">
        <v>10</v>
      </c>
      <c r="G334" s="23">
        <v>0</v>
      </c>
      <c r="H334" s="23" t="s">
        <v>2496</v>
      </c>
      <c r="I334" s="23" t="s">
        <v>2495</v>
      </c>
      <c r="J334" s="23" t="s">
        <v>2623</v>
      </c>
      <c r="L334" s="16" t="s">
        <v>5319</v>
      </c>
      <c r="M334" s="22">
        <v>1655514335699</v>
      </c>
      <c r="O334" s="23" t="s">
        <v>3145</v>
      </c>
      <c r="P334" s="23">
        <v>19</v>
      </c>
      <c r="Q334" s="23">
        <v>1</v>
      </c>
      <c r="R334" s="23">
        <v>0</v>
      </c>
      <c r="S334" s="23" t="s">
        <v>2496</v>
      </c>
    </row>
    <row r="335" spans="1:19">
      <c r="A335" s="16" t="s">
        <v>5314</v>
      </c>
      <c r="B335" s="22">
        <v>2454519132079</v>
      </c>
      <c r="C335" s="22" t="s">
        <v>3461</v>
      </c>
      <c r="D335" s="23" t="s">
        <v>2624</v>
      </c>
      <c r="E335" s="23">
        <v>5023</v>
      </c>
      <c r="F335" s="23">
        <v>20</v>
      </c>
      <c r="G335" s="23">
        <v>0</v>
      </c>
      <c r="H335" s="23" t="s">
        <v>2496</v>
      </c>
      <c r="I335" s="23" t="s">
        <v>2495</v>
      </c>
      <c r="J335" s="23" t="s">
        <v>2621</v>
      </c>
      <c r="L335" s="16" t="s">
        <v>5319</v>
      </c>
      <c r="M335" s="22">
        <v>1458013231161</v>
      </c>
      <c r="O335" s="23" t="s">
        <v>3146</v>
      </c>
      <c r="P335" s="23">
        <v>23</v>
      </c>
      <c r="Q335" s="23">
        <v>52</v>
      </c>
      <c r="R335" s="23">
        <v>0</v>
      </c>
      <c r="S335" s="23" t="s">
        <v>2496</v>
      </c>
    </row>
    <row r="336" spans="1:19">
      <c r="A336" s="16" t="s">
        <v>5314</v>
      </c>
      <c r="B336" s="22">
        <v>2454519132079</v>
      </c>
      <c r="C336" s="22" t="s">
        <v>3461</v>
      </c>
      <c r="D336" s="23" t="s">
        <v>2624</v>
      </c>
      <c r="E336" s="23">
        <v>4323</v>
      </c>
      <c r="F336" s="23">
        <v>7</v>
      </c>
      <c r="G336" s="23">
        <v>0</v>
      </c>
      <c r="H336" s="23" t="s">
        <v>2496</v>
      </c>
      <c r="I336" s="23" t="s">
        <v>2495</v>
      </c>
      <c r="J336" s="23" t="s">
        <v>2623</v>
      </c>
      <c r="L336" s="16" t="s">
        <v>5319</v>
      </c>
      <c r="M336" s="22">
        <v>1458013239013</v>
      </c>
      <c r="O336" s="23" t="s">
        <v>3147</v>
      </c>
      <c r="P336" s="23">
        <v>21</v>
      </c>
      <c r="Q336" s="23">
        <v>1</v>
      </c>
      <c r="R336" s="23">
        <v>0</v>
      </c>
      <c r="S336" s="23" t="s">
        <v>2496</v>
      </c>
    </row>
    <row r="337" spans="1:19">
      <c r="A337" s="16" t="s">
        <v>5314</v>
      </c>
      <c r="B337" s="22">
        <v>1958015156566</v>
      </c>
      <c r="C337" s="22" t="s">
        <v>3462</v>
      </c>
      <c r="D337" s="23" t="s">
        <v>2602</v>
      </c>
      <c r="E337" s="23">
        <v>3323</v>
      </c>
      <c r="F337" s="23">
        <v>10</v>
      </c>
      <c r="G337" s="23">
        <v>0</v>
      </c>
      <c r="H337" s="23" t="s">
        <v>2496</v>
      </c>
      <c r="I337" s="23" t="s">
        <v>2495</v>
      </c>
      <c r="J337" s="23" t="s">
        <v>2500</v>
      </c>
      <c r="L337" s="16" t="s">
        <v>5319</v>
      </c>
      <c r="M337" s="22">
        <v>1556513231169</v>
      </c>
      <c r="O337" s="23" t="s">
        <v>3148</v>
      </c>
      <c r="P337" s="23">
        <v>23</v>
      </c>
      <c r="Q337" s="23">
        <v>7</v>
      </c>
      <c r="R337" s="23">
        <v>0</v>
      </c>
      <c r="S337" s="23" t="s">
        <v>2496</v>
      </c>
    </row>
    <row r="338" spans="1:19">
      <c r="A338" s="16" t="s">
        <v>5314</v>
      </c>
      <c r="B338" s="22">
        <v>1958015156566</v>
      </c>
      <c r="C338" s="22" t="s">
        <v>3462</v>
      </c>
      <c r="D338" s="23" t="s">
        <v>2602</v>
      </c>
      <c r="E338" s="23">
        <v>3723</v>
      </c>
      <c r="F338" s="23">
        <v>2</v>
      </c>
      <c r="G338" s="23">
        <v>0</v>
      </c>
      <c r="H338" s="23" t="s">
        <v>2496</v>
      </c>
      <c r="I338" s="23" t="s">
        <v>2495</v>
      </c>
      <c r="J338" s="23" t="s">
        <v>2502</v>
      </c>
      <c r="L338" s="16" t="s">
        <v>5319</v>
      </c>
      <c r="M338" s="22">
        <v>1655515231167</v>
      </c>
      <c r="O338" s="23" t="s">
        <v>3149</v>
      </c>
      <c r="P338" s="23">
        <v>23</v>
      </c>
      <c r="Q338" s="23">
        <v>8</v>
      </c>
      <c r="R338" s="23">
        <v>0</v>
      </c>
      <c r="S338" s="23" t="s">
        <v>2496</v>
      </c>
    </row>
    <row r="339" spans="1:19">
      <c r="A339" s="16" t="s">
        <v>5314</v>
      </c>
      <c r="B339" s="22">
        <v>1958015156566</v>
      </c>
      <c r="C339" s="22" t="s">
        <v>3462</v>
      </c>
      <c r="D339" s="23" t="s">
        <v>2602</v>
      </c>
      <c r="E339" s="23">
        <v>3723</v>
      </c>
      <c r="F339" s="23">
        <v>8</v>
      </c>
      <c r="G339" s="23">
        <v>0</v>
      </c>
      <c r="H339" s="23" t="s">
        <v>2496</v>
      </c>
      <c r="I339" s="23" t="s">
        <v>2495</v>
      </c>
      <c r="J339" s="23" t="s">
        <v>2502</v>
      </c>
      <c r="L339" s="16" t="s">
        <v>5319</v>
      </c>
      <c r="M339" s="22">
        <v>1655515239019</v>
      </c>
      <c r="O339" s="23" t="s">
        <v>3150</v>
      </c>
      <c r="P339" s="23">
        <v>21</v>
      </c>
      <c r="Q339" s="23">
        <v>1</v>
      </c>
      <c r="R339" s="23">
        <v>0</v>
      </c>
      <c r="S339" s="23" t="s">
        <v>2496</v>
      </c>
    </row>
    <row r="340" spans="1:19">
      <c r="A340" s="16" t="s">
        <v>5314</v>
      </c>
      <c r="B340" s="22">
        <v>1955016139024</v>
      </c>
      <c r="C340" s="22" t="s">
        <v>3450</v>
      </c>
      <c r="D340" s="23" t="s">
        <v>2807</v>
      </c>
      <c r="E340" s="23">
        <v>321</v>
      </c>
      <c r="F340" s="23">
        <v>1</v>
      </c>
      <c r="G340" s="23">
        <v>0</v>
      </c>
      <c r="H340" s="23" t="s">
        <v>2496</v>
      </c>
      <c r="I340" s="23" t="s">
        <v>2495</v>
      </c>
      <c r="J340" s="23" t="s">
        <v>2671</v>
      </c>
      <c r="L340" s="16" t="s">
        <v>5319</v>
      </c>
      <c r="M340" s="22">
        <v>1656015231169</v>
      </c>
      <c r="O340" s="23" t="s">
        <v>7333</v>
      </c>
      <c r="P340" s="23">
        <v>23</v>
      </c>
      <c r="Q340" s="23">
        <v>23</v>
      </c>
      <c r="R340" s="23">
        <v>0</v>
      </c>
      <c r="S340" s="23" t="s">
        <v>2496</v>
      </c>
    </row>
    <row r="341" spans="1:19">
      <c r="A341" s="16" t="s">
        <v>5314</v>
      </c>
      <c r="B341" s="22">
        <v>2254518139020</v>
      </c>
      <c r="C341" s="22" t="s">
        <v>3459</v>
      </c>
      <c r="D341" s="23" t="s">
        <v>2809</v>
      </c>
      <c r="E341" s="23">
        <v>5120</v>
      </c>
      <c r="F341" s="23">
        <v>1</v>
      </c>
      <c r="G341" s="23">
        <v>0</v>
      </c>
      <c r="H341" s="23" t="s">
        <v>2496</v>
      </c>
      <c r="I341" s="23" t="s">
        <v>2495</v>
      </c>
      <c r="J341" s="23" t="s">
        <v>2808</v>
      </c>
      <c r="L341" s="16" t="s">
        <v>5319</v>
      </c>
      <c r="M341" s="22">
        <v>1656513239018</v>
      </c>
      <c r="O341" s="23" t="s">
        <v>3151</v>
      </c>
      <c r="P341" s="23">
        <v>21</v>
      </c>
      <c r="Q341" s="23">
        <v>2</v>
      </c>
      <c r="R341" s="23">
        <v>0</v>
      </c>
      <c r="S341" s="23" t="s">
        <v>2496</v>
      </c>
    </row>
    <row r="342" spans="1:19">
      <c r="A342" s="16" t="s">
        <v>5314</v>
      </c>
      <c r="B342" s="22">
        <v>2454018139029</v>
      </c>
      <c r="C342" s="22" t="s">
        <v>3460</v>
      </c>
      <c r="D342" s="23" t="s">
        <v>2802</v>
      </c>
      <c r="E342" s="23">
        <v>721</v>
      </c>
      <c r="F342" s="23">
        <v>1</v>
      </c>
      <c r="G342" s="23">
        <v>0</v>
      </c>
      <c r="H342" s="23" t="s">
        <v>2496</v>
      </c>
      <c r="I342" s="23" t="s">
        <v>2495</v>
      </c>
      <c r="J342" s="23" t="s">
        <v>2671</v>
      </c>
      <c r="L342" s="16" t="s">
        <v>5319</v>
      </c>
      <c r="M342" s="22">
        <v>1758016172028</v>
      </c>
      <c r="O342" s="23" t="s">
        <v>3152</v>
      </c>
      <c r="P342" s="23">
        <v>20</v>
      </c>
      <c r="Q342" s="23">
        <v>1</v>
      </c>
      <c r="R342" s="23">
        <v>0</v>
      </c>
      <c r="S342" s="23" t="s">
        <v>2496</v>
      </c>
    </row>
    <row r="343" spans="1:19">
      <c r="A343" s="16" t="s">
        <v>5314</v>
      </c>
      <c r="B343" s="22">
        <v>1956515159735</v>
      </c>
      <c r="C343" s="22">
        <v>3528704149667</v>
      </c>
      <c r="D343" s="23" t="s">
        <v>2799</v>
      </c>
      <c r="E343" s="23">
        <v>521</v>
      </c>
      <c r="F343" s="23">
        <v>1</v>
      </c>
      <c r="G343" s="23">
        <v>0</v>
      </c>
      <c r="H343" s="23" t="s">
        <v>2496</v>
      </c>
      <c r="I343" s="23" t="s">
        <v>2495</v>
      </c>
      <c r="J343" s="23" t="s">
        <v>4582</v>
      </c>
      <c r="L343" s="16" t="s">
        <v>5319</v>
      </c>
      <c r="M343" s="22">
        <v>2156016170478</v>
      </c>
      <c r="O343" s="23" t="s">
        <v>3153</v>
      </c>
      <c r="P343" s="23">
        <v>22</v>
      </c>
      <c r="Q343" s="23">
        <v>4</v>
      </c>
      <c r="R343" s="23">
        <v>0</v>
      </c>
      <c r="S343" s="23" t="s">
        <v>2496</v>
      </c>
    </row>
    <row r="344" spans="1:19">
      <c r="A344" s="16" t="s">
        <v>5314</v>
      </c>
      <c r="B344" s="22">
        <v>2254518158403</v>
      </c>
      <c r="C344" s="22">
        <v>4985009692080</v>
      </c>
      <c r="D344" s="23" t="s">
        <v>2557</v>
      </c>
      <c r="E344" s="23">
        <v>1123</v>
      </c>
      <c r="F344" s="23">
        <v>2</v>
      </c>
      <c r="G344" s="23">
        <v>0</v>
      </c>
      <c r="H344" s="23" t="s">
        <v>2496</v>
      </c>
      <c r="I344" s="23" t="s">
        <v>2495</v>
      </c>
      <c r="J344" s="23" t="s">
        <v>2494</v>
      </c>
      <c r="L344" s="16" t="s">
        <v>5319</v>
      </c>
      <c r="M344" s="22">
        <v>1654016050017</v>
      </c>
      <c r="O344" s="23" t="s">
        <v>3154</v>
      </c>
      <c r="P344" s="23">
        <v>22</v>
      </c>
      <c r="Q344" s="23">
        <v>52</v>
      </c>
      <c r="R344" s="23">
        <v>0</v>
      </c>
      <c r="S344" s="23" t="s">
        <v>2496</v>
      </c>
    </row>
    <row r="345" spans="1:19">
      <c r="A345" s="16" t="s">
        <v>5314</v>
      </c>
      <c r="B345" s="22">
        <v>2254518158403</v>
      </c>
      <c r="C345" s="22">
        <v>4985009692080</v>
      </c>
      <c r="D345" s="23" t="s">
        <v>2557</v>
      </c>
      <c r="E345" s="23">
        <v>1123</v>
      </c>
      <c r="F345" s="23">
        <v>2</v>
      </c>
      <c r="G345" s="23">
        <v>0</v>
      </c>
      <c r="H345" s="23" t="s">
        <v>2496</v>
      </c>
      <c r="I345" s="23" t="s">
        <v>2495</v>
      </c>
      <c r="J345" s="23" t="s">
        <v>2494</v>
      </c>
      <c r="L345" s="16" t="s">
        <v>5319</v>
      </c>
      <c r="M345" s="22">
        <v>1654516050012</v>
      </c>
      <c r="O345" s="23" t="s">
        <v>3155</v>
      </c>
      <c r="P345" s="23">
        <v>22</v>
      </c>
      <c r="Q345" s="23">
        <v>41</v>
      </c>
      <c r="R345" s="23">
        <v>0</v>
      </c>
      <c r="S345" s="23" t="s">
        <v>2496</v>
      </c>
    </row>
    <row r="346" spans="1:19">
      <c r="A346" s="16" t="s">
        <v>5314</v>
      </c>
      <c r="B346" s="22">
        <v>2254518158403</v>
      </c>
      <c r="C346" s="22">
        <v>4985009692080</v>
      </c>
      <c r="D346" s="23" t="s">
        <v>2557</v>
      </c>
      <c r="E346" s="23">
        <v>1123</v>
      </c>
      <c r="F346" s="23">
        <v>2</v>
      </c>
      <c r="G346" s="23">
        <v>0</v>
      </c>
      <c r="H346" s="23" t="s">
        <v>2496</v>
      </c>
      <c r="I346" s="23" t="s">
        <v>2495</v>
      </c>
      <c r="J346" s="23" t="s">
        <v>2558</v>
      </c>
      <c r="L346" s="16" t="s">
        <v>5319</v>
      </c>
      <c r="M346" s="22">
        <v>1655016050014</v>
      </c>
      <c r="O346" s="23" t="s">
        <v>3156</v>
      </c>
      <c r="P346" s="23">
        <v>22</v>
      </c>
      <c r="Q346" s="23">
        <v>22</v>
      </c>
      <c r="R346" s="23">
        <v>0</v>
      </c>
      <c r="S346" s="23" t="s">
        <v>2496</v>
      </c>
    </row>
    <row r="347" spans="1:19">
      <c r="A347" s="16" t="s">
        <v>5314</v>
      </c>
      <c r="B347" s="22">
        <v>2253519132078</v>
      </c>
      <c r="C347" s="22">
        <v>4992496097076</v>
      </c>
      <c r="D347" s="23" t="s">
        <v>5278</v>
      </c>
      <c r="E347" s="23">
        <v>4123</v>
      </c>
      <c r="F347" s="23">
        <v>19</v>
      </c>
      <c r="G347" s="23">
        <v>0</v>
      </c>
      <c r="H347" s="23" t="s">
        <v>2496</v>
      </c>
      <c r="I347" s="23" t="s">
        <v>2495</v>
      </c>
      <c r="J347" s="23" t="s">
        <v>2621</v>
      </c>
      <c r="L347" s="16" t="s">
        <v>5319</v>
      </c>
      <c r="M347" s="22">
        <v>1950815050266</v>
      </c>
      <c r="O347" s="23" t="s">
        <v>3157</v>
      </c>
      <c r="P347" s="23">
        <v>22</v>
      </c>
      <c r="Q347" s="23">
        <v>68</v>
      </c>
      <c r="R347" s="23">
        <v>0</v>
      </c>
      <c r="S347" s="23" t="s">
        <v>2496</v>
      </c>
    </row>
    <row r="348" spans="1:19">
      <c r="A348" s="16" t="s">
        <v>5314</v>
      </c>
      <c r="B348" s="22">
        <v>2354018159730</v>
      </c>
      <c r="C348" s="22">
        <v>3528709577649</v>
      </c>
      <c r="D348" s="23" t="s">
        <v>2734</v>
      </c>
      <c r="E348" s="23">
        <v>2322</v>
      </c>
      <c r="F348" s="23">
        <v>2</v>
      </c>
      <c r="G348" s="23">
        <v>0</v>
      </c>
      <c r="H348" s="23" t="s">
        <v>2496</v>
      </c>
      <c r="I348" s="23" t="s">
        <v>2495</v>
      </c>
      <c r="J348" s="23" t="s">
        <v>2733</v>
      </c>
      <c r="L348" s="16" t="s">
        <v>5319</v>
      </c>
      <c r="M348" s="22">
        <v>2355519050205</v>
      </c>
      <c r="O348" s="23" t="s">
        <v>3158</v>
      </c>
      <c r="P348" s="23">
        <v>22</v>
      </c>
      <c r="Q348" s="23">
        <v>3</v>
      </c>
      <c r="R348" s="23">
        <v>0</v>
      </c>
      <c r="S348" s="23" t="s">
        <v>2496</v>
      </c>
    </row>
    <row r="349" spans="1:19">
      <c r="A349" s="16" t="s">
        <v>5314</v>
      </c>
      <c r="B349" s="22">
        <v>2354018159730</v>
      </c>
      <c r="C349" s="22">
        <v>3528709577649</v>
      </c>
      <c r="D349" s="23" t="s">
        <v>2734</v>
      </c>
      <c r="E349" s="23">
        <v>2322</v>
      </c>
      <c r="F349" s="23">
        <v>1</v>
      </c>
      <c r="G349" s="23">
        <v>0</v>
      </c>
      <c r="H349" s="23" t="s">
        <v>2496</v>
      </c>
      <c r="I349" s="23" t="s">
        <v>2495</v>
      </c>
      <c r="J349" s="23" t="s">
        <v>2533</v>
      </c>
      <c r="L349" s="16" t="s">
        <v>5319</v>
      </c>
      <c r="M349" s="22">
        <v>2656517050298</v>
      </c>
      <c r="O349" s="23" t="s">
        <v>3159</v>
      </c>
      <c r="P349" s="23">
        <v>23</v>
      </c>
      <c r="Q349" s="23">
        <v>48</v>
      </c>
      <c r="R349" s="23">
        <v>0</v>
      </c>
      <c r="S349" s="23" t="s">
        <v>2496</v>
      </c>
    </row>
    <row r="350" spans="1:19">
      <c r="A350" s="16" t="s">
        <v>5314</v>
      </c>
      <c r="B350" s="22">
        <v>1856515159042</v>
      </c>
      <c r="C350" s="22">
        <v>4985009700693</v>
      </c>
      <c r="D350" s="23" t="s">
        <v>8577</v>
      </c>
      <c r="E350" s="23">
        <v>1723</v>
      </c>
      <c r="F350" s="23">
        <v>8</v>
      </c>
      <c r="G350" s="23">
        <v>0</v>
      </c>
      <c r="H350" s="23" t="s">
        <v>2496</v>
      </c>
      <c r="I350" s="23" t="s">
        <v>2495</v>
      </c>
      <c r="J350" s="23" t="s">
        <v>2504</v>
      </c>
      <c r="L350" s="16" t="s">
        <v>5319</v>
      </c>
      <c r="M350" s="22">
        <v>2656517050212</v>
      </c>
      <c r="O350" s="23" t="s">
        <v>3160</v>
      </c>
      <c r="P350" s="23">
        <v>22</v>
      </c>
      <c r="Q350" s="23">
        <v>12</v>
      </c>
      <c r="R350" s="23">
        <v>0</v>
      </c>
      <c r="S350" s="23" t="s">
        <v>2496</v>
      </c>
    </row>
    <row r="351" spans="1:19">
      <c r="A351" s="16" t="s">
        <v>5314</v>
      </c>
      <c r="B351" s="22">
        <v>1954517155502</v>
      </c>
      <c r="C351" s="22">
        <v>4985009693032</v>
      </c>
      <c r="D351" s="23" t="s">
        <v>2765</v>
      </c>
      <c r="E351" s="23">
        <v>4322</v>
      </c>
      <c r="F351" s="23">
        <v>17</v>
      </c>
      <c r="G351" s="23">
        <v>0</v>
      </c>
      <c r="H351" s="23" t="s">
        <v>2496</v>
      </c>
      <c r="I351" s="23" t="s">
        <v>2495</v>
      </c>
      <c r="J351" s="23" t="s">
        <v>2570</v>
      </c>
      <c r="L351" s="16" t="s">
        <v>5319</v>
      </c>
      <c r="M351" s="22">
        <v>1756515328007</v>
      </c>
      <c r="O351" s="23" t="s">
        <v>3161</v>
      </c>
      <c r="P351" s="23">
        <v>22</v>
      </c>
      <c r="Q351" s="23">
        <v>251</v>
      </c>
      <c r="R351" s="23">
        <v>0</v>
      </c>
      <c r="S351" s="23" t="s">
        <v>2496</v>
      </c>
    </row>
    <row r="352" spans="1:19">
      <c r="A352" s="16" t="s">
        <v>5314</v>
      </c>
      <c r="B352" s="22">
        <v>1954517155502</v>
      </c>
      <c r="C352" s="22">
        <v>4985009693032</v>
      </c>
      <c r="D352" s="23" t="s">
        <v>2765</v>
      </c>
      <c r="E352" s="23">
        <v>4322</v>
      </c>
      <c r="F352" s="23">
        <v>28</v>
      </c>
      <c r="G352" s="23">
        <v>0</v>
      </c>
      <c r="H352" s="23" t="s">
        <v>2496</v>
      </c>
      <c r="I352" s="23" t="s">
        <v>2495</v>
      </c>
      <c r="J352" s="23" t="s">
        <v>2570</v>
      </c>
      <c r="L352" s="16" t="s">
        <v>5319</v>
      </c>
      <c r="M352" s="22">
        <v>2156017328007</v>
      </c>
      <c r="O352" s="23" t="s">
        <v>2922</v>
      </c>
      <c r="P352" s="23">
        <v>21</v>
      </c>
      <c r="Q352" s="23">
        <v>50</v>
      </c>
      <c r="R352" s="23">
        <v>0</v>
      </c>
      <c r="S352" s="23" t="s">
        <v>2496</v>
      </c>
    </row>
    <row r="353" spans="1:19">
      <c r="A353" s="16" t="s">
        <v>5314</v>
      </c>
      <c r="B353" s="22">
        <v>2554017155508</v>
      </c>
      <c r="C353" s="22">
        <v>4985009687659</v>
      </c>
      <c r="D353" s="23" t="s">
        <v>2510</v>
      </c>
      <c r="E353" s="23">
        <v>3023</v>
      </c>
      <c r="F353" s="23">
        <v>2</v>
      </c>
      <c r="G353" s="23">
        <v>0</v>
      </c>
      <c r="H353" s="23" t="s">
        <v>2496</v>
      </c>
      <c r="I353" s="23" t="s">
        <v>2495</v>
      </c>
      <c r="J353" s="23" t="s">
        <v>2507</v>
      </c>
      <c r="L353" s="16" t="s">
        <v>5319</v>
      </c>
      <c r="M353" s="22">
        <v>2454018328003</v>
      </c>
      <c r="O353" s="23" t="s">
        <v>3162</v>
      </c>
      <c r="P353" s="23">
        <v>19</v>
      </c>
      <c r="Q353" s="23">
        <v>6</v>
      </c>
      <c r="R353" s="23">
        <v>0</v>
      </c>
      <c r="S353" s="23" t="s">
        <v>2496</v>
      </c>
    </row>
    <row r="354" spans="1:19">
      <c r="A354" s="16" t="s">
        <v>5314</v>
      </c>
      <c r="B354" s="22">
        <v>2554017155508</v>
      </c>
      <c r="C354" s="22">
        <v>4985009687659</v>
      </c>
      <c r="D354" s="23" t="s">
        <v>2510</v>
      </c>
      <c r="E354" s="23">
        <v>3023</v>
      </c>
      <c r="F354" s="23">
        <v>1</v>
      </c>
      <c r="G354" s="23">
        <v>0</v>
      </c>
      <c r="H354" s="23" t="s">
        <v>2496</v>
      </c>
      <c r="I354" s="23" t="s">
        <v>2495</v>
      </c>
      <c r="J354" s="23" t="s">
        <v>2507</v>
      </c>
      <c r="L354" s="16" t="s">
        <v>5319</v>
      </c>
      <c r="M354" s="22">
        <v>2255519380046</v>
      </c>
      <c r="O354" s="23" t="s">
        <v>3163</v>
      </c>
      <c r="P354" s="23">
        <v>20</v>
      </c>
      <c r="Q354" s="23">
        <v>1</v>
      </c>
      <c r="R354" s="23">
        <v>0</v>
      </c>
      <c r="S354" s="23" t="s">
        <v>2496</v>
      </c>
    </row>
    <row r="355" spans="1:19">
      <c r="A355" s="16" t="s">
        <v>5314</v>
      </c>
      <c r="B355" s="22">
        <v>2554018132072</v>
      </c>
      <c r="C355" s="22">
        <v>4992496097014</v>
      </c>
      <c r="D355" s="23" t="s">
        <v>2622</v>
      </c>
      <c r="E355" s="23">
        <v>1523</v>
      </c>
      <c r="F355" s="23">
        <v>2</v>
      </c>
      <c r="G355" s="23">
        <v>0</v>
      </c>
      <c r="H355" s="23" t="s">
        <v>2496</v>
      </c>
      <c r="I355" s="23" t="s">
        <v>2495</v>
      </c>
      <c r="J355" s="23" t="s">
        <v>2621</v>
      </c>
      <c r="L355" s="16" t="s">
        <v>5319</v>
      </c>
      <c r="M355" s="22">
        <v>1856514094009</v>
      </c>
      <c r="O355" s="23" t="s">
        <v>3164</v>
      </c>
      <c r="P355" s="23">
        <v>23</v>
      </c>
      <c r="Q355" s="23">
        <v>1</v>
      </c>
      <c r="R355" s="23">
        <v>0</v>
      </c>
      <c r="S355" s="23" t="s">
        <v>2496</v>
      </c>
    </row>
    <row r="356" spans="1:19">
      <c r="A356" s="16" t="s">
        <v>5314</v>
      </c>
      <c r="B356" s="22" t="s">
        <v>2812</v>
      </c>
      <c r="C356" s="22" t="s">
        <v>3445</v>
      </c>
      <c r="D356" s="23" t="s">
        <v>2811</v>
      </c>
      <c r="E356" s="23">
        <v>4621</v>
      </c>
      <c r="F356" s="23">
        <v>1</v>
      </c>
      <c r="G356" s="23">
        <v>0</v>
      </c>
      <c r="H356" s="23" t="s">
        <v>2496</v>
      </c>
      <c r="I356" s="23" t="s">
        <v>2495</v>
      </c>
      <c r="J356" s="23" t="s">
        <v>7209</v>
      </c>
      <c r="L356" s="16" t="s">
        <v>5319</v>
      </c>
      <c r="M356" s="22">
        <v>1855515094001</v>
      </c>
      <c r="O356" s="23" t="s">
        <v>3165</v>
      </c>
      <c r="P356" s="23">
        <v>23</v>
      </c>
      <c r="Q356" s="23">
        <v>65</v>
      </c>
      <c r="R356" s="23">
        <v>0</v>
      </c>
      <c r="S356" s="23" t="s">
        <v>2496</v>
      </c>
    </row>
    <row r="357" spans="1:19">
      <c r="A357" s="16" t="s">
        <v>5314</v>
      </c>
      <c r="B357" s="22">
        <v>1656514157755</v>
      </c>
      <c r="C357" s="22">
        <v>4985009755747</v>
      </c>
      <c r="D357" s="23" t="s">
        <v>3941</v>
      </c>
      <c r="E357" s="23">
        <v>2123</v>
      </c>
      <c r="F357" s="23">
        <v>7</v>
      </c>
      <c r="G357" s="23">
        <v>0</v>
      </c>
      <c r="H357" s="23" t="s">
        <v>2496</v>
      </c>
      <c r="I357" s="23" t="s">
        <v>2495</v>
      </c>
      <c r="J357" s="23" t="s">
        <v>2504</v>
      </c>
      <c r="L357" s="16" t="s">
        <v>5319</v>
      </c>
      <c r="M357" s="22">
        <v>1855515328007</v>
      </c>
      <c r="O357" s="23" t="s">
        <v>2910</v>
      </c>
      <c r="P357" s="23">
        <v>22</v>
      </c>
      <c r="Q357" s="23">
        <v>43</v>
      </c>
      <c r="R357" s="23">
        <v>0</v>
      </c>
      <c r="S357" s="23" t="s">
        <v>2496</v>
      </c>
    </row>
    <row r="358" spans="1:19">
      <c r="A358" s="16" t="s">
        <v>5314</v>
      </c>
      <c r="B358" s="22">
        <v>1656514157755</v>
      </c>
      <c r="C358" s="22">
        <v>4985009755747</v>
      </c>
      <c r="D358" s="23" t="s">
        <v>3941</v>
      </c>
      <c r="E358" s="23">
        <v>2223</v>
      </c>
      <c r="F358" s="23">
        <v>1</v>
      </c>
      <c r="G358" s="23">
        <v>0</v>
      </c>
      <c r="H358" s="23" t="s">
        <v>2496</v>
      </c>
      <c r="I358" s="23" t="s">
        <v>2495</v>
      </c>
      <c r="J358" s="23" t="s">
        <v>2504</v>
      </c>
      <c r="L358" s="16" t="s">
        <v>5319</v>
      </c>
      <c r="M358" s="22">
        <v>1955016328008</v>
      </c>
      <c r="O358" s="23" t="s">
        <v>3166</v>
      </c>
      <c r="P358" s="23">
        <v>22</v>
      </c>
      <c r="Q358" s="23">
        <v>5</v>
      </c>
      <c r="R358" s="23">
        <v>0</v>
      </c>
      <c r="S358" s="23" t="s">
        <v>2496</v>
      </c>
    </row>
    <row r="359" spans="1:19">
      <c r="A359" s="16" t="s">
        <v>5314</v>
      </c>
      <c r="B359" s="22">
        <v>1956015132078</v>
      </c>
      <c r="C359" s="22">
        <v>4992496096574</v>
      </c>
      <c r="D359" s="23" t="s">
        <v>2669</v>
      </c>
      <c r="E359" s="23">
        <v>3523</v>
      </c>
      <c r="F359" s="23">
        <v>14</v>
      </c>
      <c r="G359" s="23">
        <v>0</v>
      </c>
      <c r="H359" s="23" t="s">
        <v>2496</v>
      </c>
      <c r="I359" s="23" t="s">
        <v>2495</v>
      </c>
      <c r="J359" s="23" t="s">
        <v>2623</v>
      </c>
      <c r="L359" s="16" t="s">
        <v>5319</v>
      </c>
      <c r="M359" s="22">
        <v>2355518328077</v>
      </c>
      <c r="O359" s="23" t="s">
        <v>2937</v>
      </c>
      <c r="P359" s="23">
        <v>22</v>
      </c>
      <c r="Q359" s="23">
        <v>36</v>
      </c>
      <c r="R359" s="23">
        <v>0</v>
      </c>
      <c r="S359" s="23" t="s">
        <v>2496</v>
      </c>
    </row>
    <row r="360" spans="1:19">
      <c r="A360" s="16" t="s">
        <v>5314</v>
      </c>
      <c r="B360" s="22">
        <v>1956015132078</v>
      </c>
      <c r="C360" s="22">
        <v>4992496096574</v>
      </c>
      <c r="D360" s="23" t="s">
        <v>2669</v>
      </c>
      <c r="E360" s="23">
        <v>1123</v>
      </c>
      <c r="F360" s="23">
        <v>2</v>
      </c>
      <c r="G360" s="23">
        <v>0</v>
      </c>
      <c r="H360" s="23" t="s">
        <v>2496</v>
      </c>
      <c r="I360" s="23" t="s">
        <v>2495</v>
      </c>
      <c r="J360" s="23" t="s">
        <v>2621</v>
      </c>
      <c r="L360" s="16" t="s">
        <v>5319</v>
      </c>
      <c r="M360" s="22">
        <v>2356517094000</v>
      </c>
      <c r="O360" s="23" t="s">
        <v>3015</v>
      </c>
      <c r="P360" s="23">
        <v>21</v>
      </c>
      <c r="Q360" s="23">
        <v>50</v>
      </c>
      <c r="R360" s="23">
        <v>0</v>
      </c>
      <c r="S360" s="23" t="s">
        <v>2496</v>
      </c>
    </row>
    <row r="361" spans="1:19">
      <c r="A361" s="16" t="s">
        <v>5314</v>
      </c>
      <c r="B361" s="22">
        <v>1756016132073</v>
      </c>
      <c r="C361" s="22">
        <v>4992496096666</v>
      </c>
      <c r="D361" s="23" t="s">
        <v>2692</v>
      </c>
      <c r="E361" s="23">
        <v>1723</v>
      </c>
      <c r="F361" s="23">
        <v>1</v>
      </c>
      <c r="G361" s="23">
        <v>0</v>
      </c>
      <c r="H361" s="23" t="s">
        <v>2496</v>
      </c>
      <c r="I361" s="23" t="s">
        <v>2495</v>
      </c>
      <c r="J361" s="23" t="s">
        <v>2621</v>
      </c>
      <c r="L361" s="16" t="s">
        <v>5319</v>
      </c>
      <c r="M361" s="22">
        <v>2753020095881</v>
      </c>
      <c r="O361" s="23" t="s">
        <v>3025</v>
      </c>
      <c r="P361" s="23">
        <v>20</v>
      </c>
      <c r="Q361" s="23">
        <v>1</v>
      </c>
      <c r="R361" s="23">
        <v>0</v>
      </c>
      <c r="S361" s="23" t="s">
        <v>2496</v>
      </c>
    </row>
    <row r="362" spans="1:19">
      <c r="A362" s="16" t="s">
        <v>5314</v>
      </c>
      <c r="B362" s="22">
        <v>1756016132073</v>
      </c>
      <c r="C362" s="22">
        <v>4992496096666</v>
      </c>
      <c r="D362" s="23" t="s">
        <v>2692</v>
      </c>
      <c r="E362" s="23">
        <v>4523</v>
      </c>
      <c r="F362" s="23">
        <v>7</v>
      </c>
      <c r="G362" s="23">
        <v>0</v>
      </c>
      <c r="H362" s="23" t="s">
        <v>2496</v>
      </c>
      <c r="I362" s="23" t="s">
        <v>2495</v>
      </c>
      <c r="J362" s="23" t="s">
        <v>2623</v>
      </c>
      <c r="L362" s="16" t="s">
        <v>5319</v>
      </c>
      <c r="M362" s="22">
        <v>2555019208063</v>
      </c>
      <c r="O362" s="23" t="s">
        <v>2856</v>
      </c>
      <c r="P362" s="23">
        <v>21</v>
      </c>
      <c r="Q362" s="23">
        <v>8</v>
      </c>
      <c r="R362" s="23">
        <v>0</v>
      </c>
      <c r="S362" s="23" t="s">
        <v>2496</v>
      </c>
    </row>
    <row r="363" spans="1:19">
      <c r="A363" s="16" t="s">
        <v>5314</v>
      </c>
      <c r="B363" s="22">
        <v>1756016132073</v>
      </c>
      <c r="C363" s="22">
        <v>4992496096666</v>
      </c>
      <c r="D363" s="23" t="s">
        <v>2692</v>
      </c>
      <c r="E363" s="23">
        <v>2023</v>
      </c>
      <c r="F363" s="23">
        <v>8</v>
      </c>
      <c r="G363" s="23">
        <v>0</v>
      </c>
      <c r="H363" s="23" t="s">
        <v>2496</v>
      </c>
      <c r="I363" s="23" t="s">
        <v>2495</v>
      </c>
      <c r="J363" s="23" t="s">
        <v>2623</v>
      </c>
      <c r="L363" s="16" t="s">
        <v>5319</v>
      </c>
      <c r="M363" s="22">
        <v>2753019208063</v>
      </c>
      <c r="O363" s="23" t="s">
        <v>3057</v>
      </c>
      <c r="P363" s="23">
        <v>22</v>
      </c>
      <c r="Q363" s="23">
        <v>4</v>
      </c>
      <c r="R363" s="23">
        <v>0</v>
      </c>
      <c r="S363" s="23" t="s">
        <v>2496</v>
      </c>
    </row>
    <row r="364" spans="1:19">
      <c r="A364" s="16" t="s">
        <v>5314</v>
      </c>
      <c r="B364" s="22">
        <v>2254018158408</v>
      </c>
      <c r="C364" s="22">
        <v>4985009692073</v>
      </c>
      <c r="D364" s="23" t="s">
        <v>2749</v>
      </c>
      <c r="E364" s="23">
        <v>2522</v>
      </c>
      <c r="F364" s="23">
        <v>1</v>
      </c>
      <c r="G364" s="23">
        <v>0</v>
      </c>
      <c r="H364" s="23" t="s">
        <v>2496</v>
      </c>
      <c r="I364" s="23" t="s">
        <v>2495</v>
      </c>
      <c r="J364" s="23" t="s">
        <v>2494</v>
      </c>
      <c r="L364" s="16" t="s">
        <v>5319</v>
      </c>
      <c r="M364" s="22">
        <v>2754019208060</v>
      </c>
      <c r="O364" s="23" t="s">
        <v>3060</v>
      </c>
      <c r="P364" s="23">
        <v>22</v>
      </c>
      <c r="Q364" s="23">
        <v>1</v>
      </c>
      <c r="R364" s="23">
        <v>0</v>
      </c>
      <c r="S364" s="23" t="s">
        <v>2496</v>
      </c>
    </row>
    <row r="365" spans="1:19">
      <c r="A365" s="16" t="s">
        <v>5314</v>
      </c>
      <c r="B365" s="22">
        <v>2254018158408</v>
      </c>
      <c r="C365" s="22">
        <v>4985009692073</v>
      </c>
      <c r="D365" s="23" t="s">
        <v>2749</v>
      </c>
      <c r="E365" s="23">
        <v>3422</v>
      </c>
      <c r="F365" s="23">
        <v>2</v>
      </c>
      <c r="G365" s="23">
        <v>0</v>
      </c>
      <c r="H365" s="23" t="s">
        <v>2496</v>
      </c>
      <c r="I365" s="23" t="s">
        <v>2495</v>
      </c>
      <c r="J365" s="23" t="s">
        <v>2558</v>
      </c>
      <c r="L365" s="16" t="s">
        <v>5319</v>
      </c>
      <c r="M365" s="22">
        <v>1956515167068</v>
      </c>
      <c r="O365" s="23" t="s">
        <v>3062</v>
      </c>
      <c r="P365" s="23">
        <v>21</v>
      </c>
      <c r="Q365" s="23">
        <v>2</v>
      </c>
      <c r="R365" s="23">
        <v>0</v>
      </c>
      <c r="S365" s="23" t="s">
        <v>2496</v>
      </c>
    </row>
    <row r="366" spans="1:19">
      <c r="A366" s="16" t="s">
        <v>5314</v>
      </c>
      <c r="B366" s="22">
        <v>2254018158408</v>
      </c>
      <c r="C366" s="22">
        <v>4985009692073</v>
      </c>
      <c r="D366" s="23" t="s">
        <v>2749</v>
      </c>
      <c r="E366" s="23">
        <v>2922</v>
      </c>
      <c r="F366" s="23">
        <v>3</v>
      </c>
      <c r="G366" s="23">
        <v>0</v>
      </c>
      <c r="H366" s="23" t="s">
        <v>2496</v>
      </c>
      <c r="I366" s="23" t="s">
        <v>2495</v>
      </c>
      <c r="J366" s="23" t="s">
        <v>2558</v>
      </c>
      <c r="L366" s="16" t="s">
        <v>5319</v>
      </c>
      <c r="M366" s="22">
        <v>2656517327604</v>
      </c>
      <c r="O366" s="23" t="s">
        <v>2940</v>
      </c>
      <c r="P366" s="23">
        <v>21</v>
      </c>
      <c r="Q366" s="23">
        <v>1</v>
      </c>
      <c r="R366" s="23">
        <v>0</v>
      </c>
      <c r="S366" s="23" t="s">
        <v>2496</v>
      </c>
    </row>
    <row r="367" spans="1:19">
      <c r="A367" s="16" t="s">
        <v>5314</v>
      </c>
      <c r="B367" s="22">
        <v>2155516132078</v>
      </c>
      <c r="C367" s="22">
        <v>4992496096741</v>
      </c>
      <c r="D367" s="23" t="s">
        <v>2642</v>
      </c>
      <c r="E367" s="23">
        <v>1923</v>
      </c>
      <c r="F367" s="23">
        <v>1</v>
      </c>
      <c r="G367" s="23">
        <v>0</v>
      </c>
      <c r="H367" s="23" t="s">
        <v>2496</v>
      </c>
      <c r="I367" s="23" t="s">
        <v>2495</v>
      </c>
      <c r="J367" s="23" t="s">
        <v>2621</v>
      </c>
      <c r="L367" s="16" t="s">
        <v>5319</v>
      </c>
      <c r="M367" s="22">
        <v>2256517327606</v>
      </c>
      <c r="O367" s="23" t="s">
        <v>2933</v>
      </c>
      <c r="P367" s="23">
        <v>21</v>
      </c>
      <c r="Q367" s="23">
        <v>16</v>
      </c>
      <c r="R367" s="23">
        <v>0</v>
      </c>
      <c r="S367" s="23" t="s">
        <v>2496</v>
      </c>
    </row>
    <row r="368" spans="1:19">
      <c r="A368" s="16" t="s">
        <v>5314</v>
      </c>
      <c r="B368" s="22">
        <v>2155516132078</v>
      </c>
      <c r="C368" s="22">
        <v>4992496096741</v>
      </c>
      <c r="D368" s="23" t="s">
        <v>2642</v>
      </c>
      <c r="E368" s="23">
        <v>4423</v>
      </c>
      <c r="F368" s="23">
        <v>12</v>
      </c>
      <c r="G368" s="23">
        <v>0</v>
      </c>
      <c r="H368" s="23" t="s">
        <v>2496</v>
      </c>
      <c r="I368" s="23" t="s">
        <v>2495</v>
      </c>
      <c r="J368" s="23" t="s">
        <v>2621</v>
      </c>
      <c r="L368" s="16" t="s">
        <v>5319</v>
      </c>
      <c r="M368" s="22">
        <v>2256017327601</v>
      </c>
      <c r="O368" s="23" t="s">
        <v>2931</v>
      </c>
      <c r="P368" s="23">
        <v>21</v>
      </c>
      <c r="Q368" s="23">
        <v>10</v>
      </c>
      <c r="R368" s="23">
        <v>0</v>
      </c>
      <c r="S368" s="23" t="s">
        <v>2496</v>
      </c>
    </row>
    <row r="369" spans="1:19">
      <c r="A369" s="16" t="s">
        <v>5314</v>
      </c>
      <c r="B369" s="22">
        <v>1656015130608</v>
      </c>
      <c r="C369" s="22">
        <v>4992496153031</v>
      </c>
      <c r="D369" s="23" t="s">
        <v>2698</v>
      </c>
      <c r="E369" s="23">
        <v>3923</v>
      </c>
      <c r="F369" s="23">
        <v>12</v>
      </c>
      <c r="G369" s="23">
        <v>0</v>
      </c>
      <c r="H369" s="23" t="s">
        <v>2496</v>
      </c>
      <c r="I369" s="23" t="s">
        <v>2495</v>
      </c>
      <c r="J369" s="23" t="s">
        <v>2623</v>
      </c>
      <c r="L369" s="16" t="s">
        <v>5319</v>
      </c>
      <c r="M369" s="22">
        <v>2255517328002</v>
      </c>
      <c r="O369" s="23" t="s">
        <v>2929</v>
      </c>
      <c r="P369" s="23">
        <v>21</v>
      </c>
      <c r="Q369" s="23">
        <v>5</v>
      </c>
      <c r="R369" s="23">
        <v>0</v>
      </c>
      <c r="S369" s="23" t="s">
        <v>2496</v>
      </c>
    </row>
    <row r="370" spans="1:19">
      <c r="A370" s="16" t="s">
        <v>5314</v>
      </c>
      <c r="B370" s="22">
        <v>1656015130608</v>
      </c>
      <c r="C370" s="22">
        <v>4992496153031</v>
      </c>
      <c r="D370" s="23" t="s">
        <v>2698</v>
      </c>
      <c r="E370" s="23">
        <v>2923</v>
      </c>
      <c r="F370" s="23">
        <v>1</v>
      </c>
      <c r="G370" s="23">
        <v>0</v>
      </c>
      <c r="H370" s="23" t="s">
        <v>2496</v>
      </c>
      <c r="I370" s="23" t="s">
        <v>2495</v>
      </c>
      <c r="J370" s="23" t="s">
        <v>2621</v>
      </c>
      <c r="L370" s="16" t="s">
        <v>5319</v>
      </c>
      <c r="M370" s="22">
        <v>2056016328001</v>
      </c>
      <c r="O370" s="23" t="s">
        <v>2918</v>
      </c>
      <c r="P370" s="23">
        <v>21</v>
      </c>
      <c r="Q370" s="23">
        <v>17</v>
      </c>
      <c r="R370" s="23">
        <v>0</v>
      </c>
      <c r="S370" s="23" t="s">
        <v>2496</v>
      </c>
    </row>
    <row r="371" spans="1:19">
      <c r="A371" s="16" t="s">
        <v>5314</v>
      </c>
      <c r="B371" s="22">
        <v>1656015130608</v>
      </c>
      <c r="C371" s="22">
        <v>4992496153031</v>
      </c>
      <c r="D371" s="23" t="s">
        <v>2698</v>
      </c>
      <c r="E371" s="23">
        <v>2923</v>
      </c>
      <c r="F371" s="23">
        <v>8</v>
      </c>
      <c r="G371" s="23">
        <v>0</v>
      </c>
      <c r="H371" s="23" t="s">
        <v>2496</v>
      </c>
      <c r="I371" s="23" t="s">
        <v>2495</v>
      </c>
      <c r="J371" s="23" t="s">
        <v>2623</v>
      </c>
      <c r="L371" s="16" t="s">
        <v>5319</v>
      </c>
      <c r="M371" s="22">
        <v>1856515328004</v>
      </c>
      <c r="O371" s="23" t="s">
        <v>2913</v>
      </c>
      <c r="P371" s="23">
        <v>21</v>
      </c>
      <c r="Q371" s="23">
        <v>2</v>
      </c>
      <c r="R371" s="23">
        <v>0</v>
      </c>
      <c r="S371" s="23" t="s">
        <v>2496</v>
      </c>
    </row>
    <row r="372" spans="1:19">
      <c r="A372" s="16" t="s">
        <v>5314</v>
      </c>
      <c r="B372" s="22">
        <v>1655515130606</v>
      </c>
      <c r="C372" s="22">
        <v>4992496152959</v>
      </c>
      <c r="D372" s="23" t="s">
        <v>2699</v>
      </c>
      <c r="E372" s="23">
        <v>3523</v>
      </c>
      <c r="F372" s="23">
        <v>2</v>
      </c>
      <c r="G372" s="23">
        <v>0</v>
      </c>
      <c r="H372" s="23" t="s">
        <v>2496</v>
      </c>
      <c r="I372" s="23" t="s">
        <v>2495</v>
      </c>
      <c r="J372" s="23" t="s">
        <v>2621</v>
      </c>
      <c r="L372" s="16" t="s">
        <v>5319</v>
      </c>
      <c r="M372" s="22">
        <v>2355519095893</v>
      </c>
      <c r="O372" s="23" t="s">
        <v>2901</v>
      </c>
      <c r="P372" s="23">
        <v>20</v>
      </c>
      <c r="Q372" s="23">
        <v>1</v>
      </c>
      <c r="R372" s="23">
        <v>0</v>
      </c>
      <c r="S372" s="23" t="s">
        <v>2496</v>
      </c>
    </row>
    <row r="373" spans="1:19">
      <c r="A373" s="16" t="s">
        <v>5314</v>
      </c>
      <c r="B373" s="22">
        <v>1655515130606</v>
      </c>
      <c r="C373" s="22">
        <v>4992496152959</v>
      </c>
      <c r="D373" s="23" t="s">
        <v>2699</v>
      </c>
      <c r="E373" s="23">
        <v>4123</v>
      </c>
      <c r="F373" s="23">
        <v>16</v>
      </c>
      <c r="G373" s="23">
        <v>0</v>
      </c>
      <c r="H373" s="23" t="s">
        <v>2496</v>
      </c>
      <c r="I373" s="23" t="s">
        <v>2495</v>
      </c>
      <c r="J373" s="23" t="s">
        <v>2621</v>
      </c>
      <c r="L373" s="16" t="s">
        <v>5319</v>
      </c>
      <c r="M373" s="22">
        <v>1655514119190</v>
      </c>
      <c r="O373" s="23" t="s">
        <v>3168</v>
      </c>
      <c r="P373" s="23">
        <v>22</v>
      </c>
      <c r="Q373" s="23">
        <v>2</v>
      </c>
      <c r="R373" s="23">
        <v>0</v>
      </c>
      <c r="S373" s="23" t="s">
        <v>2496</v>
      </c>
    </row>
    <row r="374" spans="1:19">
      <c r="A374" s="16" t="s">
        <v>5314</v>
      </c>
      <c r="B374" s="22">
        <v>1856515130607</v>
      </c>
      <c r="C374" s="22">
        <v>4992496152881</v>
      </c>
      <c r="D374" s="23" t="s">
        <v>2675</v>
      </c>
      <c r="E374" s="23">
        <v>2523</v>
      </c>
      <c r="F374" s="23">
        <v>3</v>
      </c>
      <c r="G374" s="23">
        <v>0</v>
      </c>
      <c r="H374" s="23" t="s">
        <v>2496</v>
      </c>
      <c r="I374" s="23" t="s">
        <v>2495</v>
      </c>
      <c r="J374" s="23" t="s">
        <v>2623</v>
      </c>
      <c r="L374" s="16" t="s">
        <v>5319</v>
      </c>
      <c r="M374" s="22" t="s">
        <v>2823</v>
      </c>
      <c r="O374" s="23" t="s">
        <v>3170</v>
      </c>
      <c r="P374" s="23">
        <v>21</v>
      </c>
      <c r="Q374" s="23">
        <v>4</v>
      </c>
      <c r="R374" s="23">
        <v>0</v>
      </c>
      <c r="S374" s="23" t="s">
        <v>2496</v>
      </c>
    </row>
    <row r="375" spans="1:19">
      <c r="A375" s="16" t="s">
        <v>5314</v>
      </c>
      <c r="B375" s="22">
        <v>1856515130607</v>
      </c>
      <c r="C375" s="22">
        <v>4992496152881</v>
      </c>
      <c r="D375" s="23" t="s">
        <v>2675</v>
      </c>
      <c r="E375" s="23">
        <v>2523</v>
      </c>
      <c r="F375" s="23">
        <v>4</v>
      </c>
      <c r="G375" s="23">
        <v>0</v>
      </c>
      <c r="H375" s="23" t="s">
        <v>2496</v>
      </c>
      <c r="I375" s="23" t="s">
        <v>2495</v>
      </c>
      <c r="J375" s="23" t="s">
        <v>2623</v>
      </c>
      <c r="L375" s="16" t="s">
        <v>5319</v>
      </c>
      <c r="M375" s="22" t="s">
        <v>2824</v>
      </c>
      <c r="O375" s="23" t="s">
        <v>3171</v>
      </c>
      <c r="P375" s="23">
        <v>21</v>
      </c>
      <c r="Q375" s="23">
        <v>6</v>
      </c>
      <c r="R375" s="23">
        <v>0</v>
      </c>
      <c r="S375" s="23" t="s">
        <v>2496</v>
      </c>
    </row>
    <row r="376" spans="1:19">
      <c r="A376" s="16" t="s">
        <v>5314</v>
      </c>
      <c r="B376" s="22">
        <v>1856515130607</v>
      </c>
      <c r="C376" s="22">
        <v>4992496152881</v>
      </c>
      <c r="D376" s="23" t="s">
        <v>2675</v>
      </c>
      <c r="E376" s="23">
        <v>2523</v>
      </c>
      <c r="F376" s="23">
        <v>1</v>
      </c>
      <c r="G376" s="23">
        <v>0</v>
      </c>
      <c r="H376" s="23" t="s">
        <v>2496</v>
      </c>
      <c r="I376" s="23" t="s">
        <v>2495</v>
      </c>
      <c r="J376" s="23" t="s">
        <v>2623</v>
      </c>
      <c r="L376" s="16" t="s">
        <v>5319</v>
      </c>
      <c r="M376" s="22" t="s">
        <v>7193</v>
      </c>
      <c r="O376" s="23" t="s">
        <v>3173</v>
      </c>
      <c r="P376" s="23">
        <v>22</v>
      </c>
      <c r="Q376" s="23">
        <v>2</v>
      </c>
      <c r="R376" s="23">
        <v>0</v>
      </c>
      <c r="S376" s="23" t="s">
        <v>2496</v>
      </c>
    </row>
    <row r="377" spans="1:19">
      <c r="A377" s="16" t="s">
        <v>5314</v>
      </c>
      <c r="B377" s="22">
        <v>1856515130607</v>
      </c>
      <c r="C377" s="22">
        <v>4992496152881</v>
      </c>
      <c r="D377" s="23" t="s">
        <v>2675</v>
      </c>
      <c r="E377" s="23">
        <v>2523</v>
      </c>
      <c r="F377" s="23">
        <v>4</v>
      </c>
      <c r="G377" s="23">
        <v>0</v>
      </c>
      <c r="H377" s="23" t="s">
        <v>2496</v>
      </c>
      <c r="I377" s="23" t="s">
        <v>2495</v>
      </c>
      <c r="J377" s="23" t="s">
        <v>2623</v>
      </c>
      <c r="L377" s="16" t="s">
        <v>5319</v>
      </c>
      <c r="M377" s="22">
        <v>1857014110282</v>
      </c>
      <c r="O377" s="23" t="s">
        <v>3174</v>
      </c>
      <c r="P377" s="23">
        <v>19</v>
      </c>
      <c r="Q377" s="23">
        <v>2</v>
      </c>
      <c r="R377" s="23">
        <v>0</v>
      </c>
      <c r="S377" s="23" t="s">
        <v>2496</v>
      </c>
    </row>
    <row r="378" spans="1:19">
      <c r="A378" s="16" t="s">
        <v>5314</v>
      </c>
      <c r="B378" s="22">
        <v>1956515130604</v>
      </c>
      <c r="C378" s="22">
        <v>4992496152874</v>
      </c>
      <c r="D378" s="23" t="s">
        <v>2665</v>
      </c>
      <c r="E378" s="23">
        <v>4023</v>
      </c>
      <c r="F378" s="23">
        <v>1</v>
      </c>
      <c r="G378" s="23">
        <v>0</v>
      </c>
      <c r="H378" s="23" t="s">
        <v>2496</v>
      </c>
      <c r="I378" s="23" t="s">
        <v>2495</v>
      </c>
      <c r="J378" s="23" t="s">
        <v>2621</v>
      </c>
      <c r="L378" s="16" t="s">
        <v>5319</v>
      </c>
      <c r="M378" s="22">
        <v>1956016119351</v>
      </c>
      <c r="O378" s="23" t="s">
        <v>3175</v>
      </c>
      <c r="P378" s="23">
        <v>23</v>
      </c>
      <c r="Q378" s="23">
        <v>3</v>
      </c>
      <c r="R378" s="23">
        <v>0</v>
      </c>
      <c r="S378" s="23" t="s">
        <v>2496</v>
      </c>
    </row>
    <row r="379" spans="1:19">
      <c r="A379" s="16" t="s">
        <v>5314</v>
      </c>
      <c r="B379" s="22">
        <v>1956515130604</v>
      </c>
      <c r="C379" s="22">
        <v>4992496152874</v>
      </c>
      <c r="D379" s="23" t="s">
        <v>2665</v>
      </c>
      <c r="E379" s="23">
        <v>4023</v>
      </c>
      <c r="F379" s="23">
        <v>2</v>
      </c>
      <c r="G379" s="23">
        <v>0</v>
      </c>
      <c r="H379" s="23" t="s">
        <v>2496</v>
      </c>
      <c r="I379" s="23" t="s">
        <v>2495</v>
      </c>
      <c r="J379" s="23" t="s">
        <v>2623</v>
      </c>
      <c r="L379" s="16" t="s">
        <v>5319</v>
      </c>
      <c r="M379" s="22">
        <v>1956515118220</v>
      </c>
      <c r="O379" s="23" t="s">
        <v>3176</v>
      </c>
      <c r="P379" s="23">
        <v>20</v>
      </c>
      <c r="Q379" s="23">
        <v>4</v>
      </c>
      <c r="R379" s="23">
        <v>0</v>
      </c>
      <c r="S379" s="23" t="s">
        <v>2496</v>
      </c>
    </row>
    <row r="380" spans="1:19">
      <c r="A380" s="16" t="s">
        <v>5314</v>
      </c>
      <c r="B380" s="22">
        <v>1956515130604</v>
      </c>
      <c r="C380" s="22">
        <v>4992496152874</v>
      </c>
      <c r="D380" s="23" t="s">
        <v>2665</v>
      </c>
      <c r="E380" s="23">
        <v>4023</v>
      </c>
      <c r="F380" s="23">
        <v>2</v>
      </c>
      <c r="G380" s="23">
        <v>0</v>
      </c>
      <c r="H380" s="23" t="s">
        <v>2496</v>
      </c>
      <c r="I380" s="23" t="s">
        <v>2495</v>
      </c>
      <c r="J380" s="23" t="s">
        <v>2623</v>
      </c>
      <c r="L380" s="16" t="s">
        <v>5319</v>
      </c>
      <c r="M380" s="22">
        <v>1956515119517</v>
      </c>
      <c r="O380" s="23" t="s">
        <v>3178</v>
      </c>
      <c r="P380" s="23">
        <v>22</v>
      </c>
      <c r="Q380" s="23">
        <v>71</v>
      </c>
      <c r="R380" s="23">
        <v>0</v>
      </c>
      <c r="S380" s="23" t="s">
        <v>2496</v>
      </c>
    </row>
    <row r="381" spans="1:19">
      <c r="A381" s="16" t="s">
        <v>5314</v>
      </c>
      <c r="B381" s="22">
        <v>1956515130604</v>
      </c>
      <c r="C381" s="22">
        <v>4992496152874</v>
      </c>
      <c r="D381" s="23" t="s">
        <v>2665</v>
      </c>
      <c r="E381" s="23">
        <v>4623</v>
      </c>
      <c r="F381" s="23">
        <v>15</v>
      </c>
      <c r="G381" s="23">
        <v>0</v>
      </c>
      <c r="H381" s="23" t="s">
        <v>2496</v>
      </c>
      <c r="I381" s="23" t="s">
        <v>2495</v>
      </c>
      <c r="J381" s="23" t="s">
        <v>2623</v>
      </c>
      <c r="L381" s="16" t="s">
        <v>5319</v>
      </c>
      <c r="M381" s="22">
        <v>2055017119274</v>
      </c>
      <c r="O381" s="23" t="s">
        <v>3179</v>
      </c>
      <c r="P381" s="23">
        <v>22</v>
      </c>
      <c r="Q381" s="23">
        <v>1</v>
      </c>
      <c r="R381" s="23">
        <v>0</v>
      </c>
      <c r="S381" s="23" t="s">
        <v>2496</v>
      </c>
    </row>
    <row r="382" spans="1:19">
      <c r="A382" s="16" t="s">
        <v>5314</v>
      </c>
      <c r="B382" s="22">
        <v>1956515130604</v>
      </c>
      <c r="C382" s="22">
        <v>4992496152874</v>
      </c>
      <c r="D382" s="23" t="s">
        <v>2665</v>
      </c>
      <c r="E382" s="23">
        <v>4623</v>
      </c>
      <c r="F382" s="23">
        <v>8</v>
      </c>
      <c r="G382" s="23">
        <v>0</v>
      </c>
      <c r="H382" s="23" t="s">
        <v>2496</v>
      </c>
      <c r="I382" s="23" t="s">
        <v>2495</v>
      </c>
      <c r="J382" s="23" t="s">
        <v>2623</v>
      </c>
      <c r="L382" s="16" t="s">
        <v>5319</v>
      </c>
      <c r="M382" s="22">
        <v>2055517119354</v>
      </c>
      <c r="O382" s="23" t="s">
        <v>3180</v>
      </c>
      <c r="P382" s="23">
        <v>23</v>
      </c>
      <c r="Q382" s="23">
        <v>1</v>
      </c>
      <c r="R382" s="23">
        <v>0</v>
      </c>
      <c r="S382" s="23" t="s">
        <v>2496</v>
      </c>
    </row>
    <row r="383" spans="1:19">
      <c r="A383" s="16" t="s">
        <v>5314</v>
      </c>
      <c r="B383" s="22">
        <v>1855516130609</v>
      </c>
      <c r="C383" s="22">
        <v>4992496153093</v>
      </c>
      <c r="D383" s="23" t="s">
        <v>2680</v>
      </c>
      <c r="E383" s="23">
        <v>2023</v>
      </c>
      <c r="F383" s="23">
        <v>4</v>
      </c>
      <c r="G383" s="23">
        <v>0</v>
      </c>
      <c r="H383" s="23" t="s">
        <v>2496</v>
      </c>
      <c r="I383" s="23" t="s">
        <v>2495</v>
      </c>
      <c r="J383" s="23" t="s">
        <v>2623</v>
      </c>
      <c r="L383" s="16" t="s">
        <v>5319</v>
      </c>
      <c r="M383" s="22" t="s">
        <v>8747</v>
      </c>
      <c r="O383" s="23" t="s">
        <v>3181</v>
      </c>
      <c r="P383" s="23">
        <v>22</v>
      </c>
      <c r="Q383" s="23">
        <v>2</v>
      </c>
      <c r="R383" s="23">
        <v>0</v>
      </c>
      <c r="S383" s="23" t="s">
        <v>2496</v>
      </c>
    </row>
    <row r="384" spans="1:19">
      <c r="A384" s="16" t="s">
        <v>5314</v>
      </c>
      <c r="B384" s="22">
        <v>1855516130609</v>
      </c>
      <c r="C384" s="22">
        <v>4992496153093</v>
      </c>
      <c r="D384" s="23" t="s">
        <v>2680</v>
      </c>
      <c r="E384" s="23">
        <v>2023</v>
      </c>
      <c r="F384" s="23">
        <v>4</v>
      </c>
      <c r="G384" s="23">
        <v>0</v>
      </c>
      <c r="H384" s="23" t="s">
        <v>2496</v>
      </c>
      <c r="I384" s="23" t="s">
        <v>2495</v>
      </c>
      <c r="J384" s="23" t="s">
        <v>2623</v>
      </c>
      <c r="L384" s="16" t="s">
        <v>5319</v>
      </c>
      <c r="M384" s="22">
        <v>2155517119351</v>
      </c>
      <c r="O384" s="23" t="s">
        <v>3182</v>
      </c>
      <c r="P384" s="23">
        <v>23</v>
      </c>
      <c r="Q384" s="23">
        <v>3</v>
      </c>
      <c r="R384" s="23">
        <v>0</v>
      </c>
      <c r="S384" s="23" t="s">
        <v>2496</v>
      </c>
    </row>
    <row r="385" spans="1:19">
      <c r="A385" s="16" t="s">
        <v>5314</v>
      </c>
      <c r="B385" s="22">
        <v>1956016130608</v>
      </c>
      <c r="C385" s="22">
        <v>4992496152911</v>
      </c>
      <c r="D385" s="23" t="s">
        <v>2667</v>
      </c>
      <c r="E385" s="23">
        <v>4223</v>
      </c>
      <c r="F385" s="23">
        <v>10</v>
      </c>
      <c r="G385" s="23">
        <v>0</v>
      </c>
      <c r="H385" s="23" t="s">
        <v>2496</v>
      </c>
      <c r="I385" s="23" t="s">
        <v>2495</v>
      </c>
      <c r="J385" s="23" t="s">
        <v>2623</v>
      </c>
      <c r="L385" s="16" t="s">
        <v>5319</v>
      </c>
      <c r="M385" s="22">
        <v>2156016119279</v>
      </c>
      <c r="O385" s="23" t="s">
        <v>3183</v>
      </c>
      <c r="P385" s="23">
        <v>23</v>
      </c>
      <c r="Q385" s="23">
        <v>8</v>
      </c>
      <c r="R385" s="23">
        <v>0</v>
      </c>
      <c r="S385" s="23" t="s">
        <v>2496</v>
      </c>
    </row>
    <row r="386" spans="1:19">
      <c r="A386" s="16" t="s">
        <v>5314</v>
      </c>
      <c r="B386" s="22">
        <v>1956016130608</v>
      </c>
      <c r="C386" s="22">
        <v>4992496152911</v>
      </c>
      <c r="D386" s="23" t="s">
        <v>2667</v>
      </c>
      <c r="E386" s="23">
        <v>4223</v>
      </c>
      <c r="F386" s="23">
        <v>5</v>
      </c>
      <c r="G386" s="23">
        <v>0</v>
      </c>
      <c r="H386" s="23" t="s">
        <v>2496</v>
      </c>
      <c r="I386" s="23" t="s">
        <v>2495</v>
      </c>
      <c r="J386" s="23" t="s">
        <v>2623</v>
      </c>
      <c r="L386" s="16" t="s">
        <v>5319</v>
      </c>
      <c r="M386" s="22">
        <v>2156017119353</v>
      </c>
      <c r="O386" s="23" t="s">
        <v>3184</v>
      </c>
      <c r="P386" s="23">
        <v>23</v>
      </c>
      <c r="Q386" s="23">
        <v>2</v>
      </c>
      <c r="R386" s="23">
        <v>0</v>
      </c>
      <c r="S386" s="23" t="s">
        <v>2496</v>
      </c>
    </row>
    <row r="387" spans="1:19">
      <c r="A387" s="16" t="s">
        <v>5314</v>
      </c>
      <c r="B387" s="22">
        <v>1956016130608</v>
      </c>
      <c r="C387" s="22">
        <v>4992496152911</v>
      </c>
      <c r="D387" s="23" t="s">
        <v>2667</v>
      </c>
      <c r="E387" s="23">
        <v>4223</v>
      </c>
      <c r="F387" s="23">
        <v>4</v>
      </c>
      <c r="G387" s="23">
        <v>0</v>
      </c>
      <c r="H387" s="23" t="s">
        <v>2496</v>
      </c>
      <c r="I387" s="23" t="s">
        <v>2495</v>
      </c>
      <c r="J387" s="23" t="s">
        <v>2623</v>
      </c>
      <c r="L387" s="16" t="s">
        <v>5319</v>
      </c>
      <c r="M387" s="22">
        <v>2254517118521</v>
      </c>
      <c r="O387" s="23" t="s">
        <v>3186</v>
      </c>
      <c r="P387" s="23">
        <v>22</v>
      </c>
      <c r="Q387" s="23">
        <v>1</v>
      </c>
      <c r="R387" s="23">
        <v>0</v>
      </c>
      <c r="S387" s="23" t="s">
        <v>2496</v>
      </c>
    </row>
    <row r="388" spans="1:19">
      <c r="A388" s="16" t="s">
        <v>5314</v>
      </c>
      <c r="B388" s="22">
        <v>2056016130604</v>
      </c>
      <c r="C388" s="22">
        <v>4992496152867</v>
      </c>
      <c r="D388" s="23" t="s">
        <v>2652</v>
      </c>
      <c r="E388" s="23">
        <v>4323</v>
      </c>
      <c r="F388" s="23">
        <v>7</v>
      </c>
      <c r="G388" s="23">
        <v>0</v>
      </c>
      <c r="H388" s="23" t="s">
        <v>2496</v>
      </c>
      <c r="I388" s="23" t="s">
        <v>2495</v>
      </c>
      <c r="J388" s="23" t="s">
        <v>2621</v>
      </c>
      <c r="L388" s="16" t="s">
        <v>5319</v>
      </c>
      <c r="M388" s="22">
        <v>2254517119559</v>
      </c>
      <c r="O388" s="23" t="s">
        <v>3187</v>
      </c>
      <c r="P388" s="23">
        <v>22</v>
      </c>
      <c r="Q388" s="23">
        <v>1</v>
      </c>
      <c r="R388" s="23">
        <v>0</v>
      </c>
      <c r="S388" s="23" t="s">
        <v>2496</v>
      </c>
    </row>
    <row r="389" spans="1:19">
      <c r="A389" s="16" t="s">
        <v>5314</v>
      </c>
      <c r="B389" s="22">
        <v>2056016130604</v>
      </c>
      <c r="C389" s="22">
        <v>4992496152867</v>
      </c>
      <c r="D389" s="23" t="s">
        <v>2652</v>
      </c>
      <c r="E389" s="23">
        <v>4323</v>
      </c>
      <c r="F389" s="23">
        <v>16</v>
      </c>
      <c r="G389" s="23">
        <v>0</v>
      </c>
      <c r="H389" s="23" t="s">
        <v>2496</v>
      </c>
      <c r="I389" s="23" t="s">
        <v>2495</v>
      </c>
      <c r="J389" s="23" t="s">
        <v>2621</v>
      </c>
      <c r="L389" s="16" t="s">
        <v>5319</v>
      </c>
      <c r="M389" s="22">
        <v>2254518119275</v>
      </c>
      <c r="O389" s="23" t="s">
        <v>3188</v>
      </c>
      <c r="P389" s="23">
        <v>23</v>
      </c>
      <c r="Q389" s="23">
        <v>1</v>
      </c>
      <c r="R389" s="23">
        <v>0</v>
      </c>
      <c r="S389" s="23" t="s">
        <v>2496</v>
      </c>
    </row>
    <row r="390" spans="1:19">
      <c r="A390" s="16" t="s">
        <v>5314</v>
      </c>
      <c r="B390" s="22">
        <v>2055516130602</v>
      </c>
      <c r="C390" s="22">
        <v>4992496153024</v>
      </c>
      <c r="D390" s="23" t="s">
        <v>2655</v>
      </c>
      <c r="E390" s="23">
        <v>3023</v>
      </c>
      <c r="F390" s="23">
        <v>2</v>
      </c>
      <c r="G390" s="23">
        <v>0</v>
      </c>
      <c r="H390" s="23" t="s">
        <v>2496</v>
      </c>
      <c r="I390" s="23" t="s">
        <v>2495</v>
      </c>
      <c r="J390" s="23" t="s">
        <v>2621</v>
      </c>
      <c r="L390" s="16" t="s">
        <v>5319</v>
      </c>
      <c r="M390" s="22">
        <v>2255017119353</v>
      </c>
      <c r="O390" s="23" t="s">
        <v>3189</v>
      </c>
      <c r="P390" s="23">
        <v>23</v>
      </c>
      <c r="Q390" s="23">
        <v>2</v>
      </c>
      <c r="R390" s="23">
        <v>0</v>
      </c>
      <c r="S390" s="23" t="s">
        <v>2496</v>
      </c>
    </row>
    <row r="391" spans="1:19">
      <c r="A391" s="16" t="s">
        <v>5314</v>
      </c>
      <c r="B391" s="22">
        <v>2055516130602</v>
      </c>
      <c r="C391" s="22">
        <v>4992496153024</v>
      </c>
      <c r="D391" s="23" t="s">
        <v>2655</v>
      </c>
      <c r="E391" s="23">
        <v>3023</v>
      </c>
      <c r="F391" s="23">
        <v>4</v>
      </c>
      <c r="G391" s="23">
        <v>0</v>
      </c>
      <c r="H391" s="23" t="s">
        <v>2496</v>
      </c>
      <c r="I391" s="23" t="s">
        <v>2495</v>
      </c>
      <c r="J391" s="23" t="s">
        <v>2623</v>
      </c>
      <c r="L391" s="16" t="s">
        <v>5319</v>
      </c>
      <c r="M391" s="22">
        <v>2255518119357</v>
      </c>
      <c r="O391" s="23" t="s">
        <v>3191</v>
      </c>
      <c r="P391" s="23">
        <v>23</v>
      </c>
      <c r="Q391" s="23">
        <v>2</v>
      </c>
      <c r="R391" s="23">
        <v>0</v>
      </c>
      <c r="S391" s="23" t="s">
        <v>2496</v>
      </c>
    </row>
    <row r="392" spans="1:19">
      <c r="A392" s="16" t="s">
        <v>5314</v>
      </c>
      <c r="B392" s="22">
        <v>2156017130600</v>
      </c>
      <c r="C392" s="22">
        <v>4992496152904</v>
      </c>
      <c r="D392" s="23" t="s">
        <v>2637</v>
      </c>
      <c r="E392" s="23">
        <v>3123</v>
      </c>
      <c r="F392" s="23">
        <v>6</v>
      </c>
      <c r="G392" s="23">
        <v>0</v>
      </c>
      <c r="H392" s="23" t="s">
        <v>2496</v>
      </c>
      <c r="I392" s="23" t="s">
        <v>2495</v>
      </c>
      <c r="J392" s="23" t="s">
        <v>2621</v>
      </c>
      <c r="L392" s="16" t="s">
        <v>5319</v>
      </c>
      <c r="M392" s="22">
        <v>2256018118819</v>
      </c>
      <c r="O392" s="23" t="s">
        <v>3192</v>
      </c>
      <c r="P392" s="23">
        <v>22</v>
      </c>
      <c r="Q392" s="23">
        <v>1</v>
      </c>
      <c r="R392" s="23">
        <v>0</v>
      </c>
      <c r="S392" s="23" t="s">
        <v>2496</v>
      </c>
    </row>
    <row r="393" spans="1:19">
      <c r="A393" s="16" t="s">
        <v>5314</v>
      </c>
      <c r="B393" s="22">
        <v>2156017130600</v>
      </c>
      <c r="C393" s="22">
        <v>4992496152904</v>
      </c>
      <c r="D393" s="23" t="s">
        <v>2637</v>
      </c>
      <c r="E393" s="23">
        <v>2123</v>
      </c>
      <c r="F393" s="23">
        <v>5</v>
      </c>
      <c r="G393" s="23">
        <v>0</v>
      </c>
      <c r="H393" s="23" t="s">
        <v>2496</v>
      </c>
      <c r="I393" s="23" t="s">
        <v>2495</v>
      </c>
      <c r="J393" s="23" t="s">
        <v>2621</v>
      </c>
      <c r="L393" s="16" t="s">
        <v>5319</v>
      </c>
      <c r="M393" s="22">
        <v>2354518119272</v>
      </c>
      <c r="O393" s="23" t="s">
        <v>3194</v>
      </c>
      <c r="P393" s="23">
        <v>23</v>
      </c>
      <c r="Q393" s="23">
        <v>1</v>
      </c>
      <c r="R393" s="23">
        <v>0</v>
      </c>
      <c r="S393" s="23" t="s">
        <v>2496</v>
      </c>
    </row>
    <row r="394" spans="1:19">
      <c r="A394" s="16" t="s">
        <v>5314</v>
      </c>
      <c r="B394" s="22">
        <v>2156017130600</v>
      </c>
      <c r="C394" s="22">
        <v>4992496152904</v>
      </c>
      <c r="D394" s="23" t="s">
        <v>2637</v>
      </c>
      <c r="E394" s="23">
        <v>2623</v>
      </c>
      <c r="F394" s="23">
        <v>8</v>
      </c>
      <c r="G394" s="23">
        <v>0</v>
      </c>
      <c r="H394" s="23" t="s">
        <v>2496</v>
      </c>
      <c r="I394" s="23" t="s">
        <v>2495</v>
      </c>
      <c r="J394" s="23" t="s">
        <v>2623</v>
      </c>
      <c r="L394" s="16" t="s">
        <v>5319</v>
      </c>
      <c r="M394" s="22">
        <v>2355518118814</v>
      </c>
      <c r="O394" s="23" t="s">
        <v>3195</v>
      </c>
      <c r="P394" s="23">
        <v>22</v>
      </c>
      <c r="Q394" s="23">
        <v>1</v>
      </c>
      <c r="R394" s="23">
        <v>0</v>
      </c>
      <c r="S394" s="23" t="s">
        <v>2496</v>
      </c>
    </row>
    <row r="395" spans="1:19">
      <c r="A395" s="16" t="s">
        <v>5314</v>
      </c>
      <c r="B395" s="22">
        <v>2256017130607</v>
      </c>
      <c r="C395" s="22">
        <v>4992496152973</v>
      </c>
      <c r="D395" s="23" t="s">
        <v>2627</v>
      </c>
      <c r="E395" s="23">
        <v>4123</v>
      </c>
      <c r="F395" s="23">
        <v>4</v>
      </c>
      <c r="G395" s="23">
        <v>0</v>
      </c>
      <c r="H395" s="23" t="s">
        <v>2496</v>
      </c>
      <c r="I395" s="23" t="s">
        <v>2495</v>
      </c>
      <c r="J395" s="23" t="s">
        <v>2623</v>
      </c>
      <c r="L395" s="16" t="s">
        <v>5319</v>
      </c>
      <c r="M395" s="22">
        <v>2355519117038</v>
      </c>
      <c r="O395" s="23" t="s">
        <v>3196</v>
      </c>
      <c r="P395" s="23">
        <v>22</v>
      </c>
      <c r="Q395" s="23">
        <v>134</v>
      </c>
      <c r="R395" s="23">
        <v>0</v>
      </c>
      <c r="S395" s="23" t="s">
        <v>2496</v>
      </c>
    </row>
    <row r="396" spans="1:19">
      <c r="A396" s="16" t="s">
        <v>5314</v>
      </c>
      <c r="B396" s="22">
        <v>2256017130607</v>
      </c>
      <c r="C396" s="22">
        <v>4992496152973</v>
      </c>
      <c r="D396" s="23" t="s">
        <v>2627</v>
      </c>
      <c r="E396" s="23">
        <v>4023</v>
      </c>
      <c r="F396" s="23">
        <v>4</v>
      </c>
      <c r="G396" s="23">
        <v>0</v>
      </c>
      <c r="H396" s="23" t="s">
        <v>2496</v>
      </c>
      <c r="I396" s="23" t="s">
        <v>2495</v>
      </c>
      <c r="J396" s="23" t="s">
        <v>2621</v>
      </c>
      <c r="L396" s="16" t="s">
        <v>5319</v>
      </c>
      <c r="M396" s="22">
        <v>2355519116901</v>
      </c>
      <c r="O396" s="23" t="s">
        <v>3197</v>
      </c>
      <c r="P396" s="23">
        <v>22</v>
      </c>
      <c r="Q396" s="23">
        <v>3</v>
      </c>
      <c r="R396" s="23">
        <v>0</v>
      </c>
      <c r="S396" s="23" t="s">
        <v>2496</v>
      </c>
    </row>
    <row r="397" spans="1:19">
      <c r="A397" s="16" t="s">
        <v>5314</v>
      </c>
      <c r="B397" s="22">
        <v>2256017130607</v>
      </c>
      <c r="C397" s="22">
        <v>4992496152973</v>
      </c>
      <c r="D397" s="23" t="s">
        <v>2627</v>
      </c>
      <c r="E397" s="23">
        <v>4123</v>
      </c>
      <c r="F397" s="23">
        <v>4</v>
      </c>
      <c r="G397" s="23">
        <v>0</v>
      </c>
      <c r="H397" s="23" t="s">
        <v>2496</v>
      </c>
      <c r="I397" s="23" t="s">
        <v>2495</v>
      </c>
      <c r="J397" s="23" t="s">
        <v>2623</v>
      </c>
      <c r="L397" s="16" t="s">
        <v>5319</v>
      </c>
      <c r="M397" s="22">
        <v>2454018119557</v>
      </c>
      <c r="O397" s="23" t="s">
        <v>7334</v>
      </c>
      <c r="P397" s="23">
        <v>23</v>
      </c>
      <c r="Q397" s="23">
        <v>19</v>
      </c>
      <c r="R397" s="23">
        <v>0</v>
      </c>
      <c r="S397" s="23" t="s">
        <v>2496</v>
      </c>
    </row>
    <row r="398" spans="1:19">
      <c r="A398" s="16" t="s">
        <v>5314</v>
      </c>
      <c r="B398" s="22">
        <v>2155517130608</v>
      </c>
      <c r="C398" s="22">
        <v>4992496152942</v>
      </c>
      <c r="D398" s="23" t="s">
        <v>2639</v>
      </c>
      <c r="E398" s="23">
        <v>1923</v>
      </c>
      <c r="F398" s="23">
        <v>1</v>
      </c>
      <c r="G398" s="23">
        <v>0</v>
      </c>
      <c r="H398" s="23" t="s">
        <v>2496</v>
      </c>
      <c r="I398" s="23" t="s">
        <v>2495</v>
      </c>
      <c r="J398" s="23" t="s">
        <v>2623</v>
      </c>
      <c r="L398" s="16" t="s">
        <v>5319</v>
      </c>
      <c r="M398" s="22">
        <v>2454519119278</v>
      </c>
      <c r="O398" s="23" t="s">
        <v>3198</v>
      </c>
      <c r="P398" s="23">
        <v>23</v>
      </c>
      <c r="Q398" s="23">
        <v>1</v>
      </c>
      <c r="R398" s="23">
        <v>0</v>
      </c>
      <c r="S398" s="23" t="s">
        <v>2496</v>
      </c>
    </row>
    <row r="399" spans="1:19">
      <c r="A399" s="16" t="s">
        <v>5314</v>
      </c>
      <c r="B399" s="22">
        <v>2155517130608</v>
      </c>
      <c r="C399" s="22">
        <v>4992496152942</v>
      </c>
      <c r="D399" s="23" t="s">
        <v>2639</v>
      </c>
      <c r="E399" s="23">
        <v>3023</v>
      </c>
      <c r="F399" s="23">
        <v>3</v>
      </c>
      <c r="G399" s="23">
        <v>0</v>
      </c>
      <c r="H399" s="23" t="s">
        <v>2496</v>
      </c>
      <c r="I399" s="23" t="s">
        <v>2495</v>
      </c>
      <c r="J399" s="23" t="s">
        <v>2621</v>
      </c>
      <c r="L399" s="16" t="s">
        <v>5319</v>
      </c>
      <c r="M399" s="22">
        <v>1855516167070</v>
      </c>
      <c r="O399" s="23" t="s">
        <v>3199</v>
      </c>
      <c r="P399" s="23">
        <v>23</v>
      </c>
      <c r="Q399" s="23">
        <v>1</v>
      </c>
      <c r="R399" s="23">
        <v>0</v>
      </c>
      <c r="S399" s="23" t="s">
        <v>2496</v>
      </c>
    </row>
    <row r="400" spans="1:19">
      <c r="A400" s="16" t="s">
        <v>5314</v>
      </c>
      <c r="B400" s="22">
        <v>2155517130608</v>
      </c>
      <c r="C400" s="22">
        <v>4992496152942</v>
      </c>
      <c r="D400" s="23" t="s">
        <v>2639</v>
      </c>
      <c r="E400" s="23">
        <v>3023</v>
      </c>
      <c r="F400" s="23">
        <v>3</v>
      </c>
      <c r="G400" s="23">
        <v>0</v>
      </c>
      <c r="H400" s="23" t="s">
        <v>2496</v>
      </c>
      <c r="I400" s="23" t="s">
        <v>2495</v>
      </c>
      <c r="J400" s="23" t="s">
        <v>2623</v>
      </c>
      <c r="L400" s="16" t="s">
        <v>5319</v>
      </c>
      <c r="M400" s="22">
        <v>1856016167065</v>
      </c>
      <c r="O400" s="23" t="s">
        <v>3200</v>
      </c>
      <c r="P400" s="23">
        <v>22</v>
      </c>
      <c r="Q400" s="23">
        <v>1</v>
      </c>
      <c r="R400" s="23">
        <v>0</v>
      </c>
      <c r="S400" s="23" t="s">
        <v>2496</v>
      </c>
    </row>
    <row r="401" spans="1:19">
      <c r="A401" s="16" t="s">
        <v>5314</v>
      </c>
      <c r="B401" s="22">
        <v>2155517130608</v>
      </c>
      <c r="C401" s="22">
        <v>4992496152942</v>
      </c>
      <c r="D401" s="23" t="s">
        <v>2639</v>
      </c>
      <c r="E401" s="23">
        <v>2323</v>
      </c>
      <c r="F401" s="23">
        <v>4</v>
      </c>
      <c r="G401" s="23">
        <v>0</v>
      </c>
      <c r="H401" s="23" t="s">
        <v>2496</v>
      </c>
      <c r="I401" s="23" t="s">
        <v>2495</v>
      </c>
      <c r="J401" s="23" t="s">
        <v>2621</v>
      </c>
      <c r="L401" s="16" t="s">
        <v>5319</v>
      </c>
      <c r="M401" s="22">
        <v>1856016167072</v>
      </c>
      <c r="O401" s="23" t="s">
        <v>3201</v>
      </c>
      <c r="P401" s="23">
        <v>23</v>
      </c>
      <c r="Q401" s="23">
        <v>3</v>
      </c>
      <c r="R401" s="23">
        <v>0</v>
      </c>
      <c r="S401" s="23" t="s">
        <v>2496</v>
      </c>
    </row>
    <row r="402" spans="1:19">
      <c r="A402" s="16" t="s">
        <v>5314</v>
      </c>
      <c r="B402" s="22">
        <v>2055017130606</v>
      </c>
      <c r="C402" s="22">
        <v>4992496153079</v>
      </c>
      <c r="D402" s="23" t="s">
        <v>2657</v>
      </c>
      <c r="E402" s="23">
        <v>2023</v>
      </c>
      <c r="F402" s="23">
        <v>4</v>
      </c>
      <c r="G402" s="23">
        <v>0</v>
      </c>
      <c r="H402" s="23" t="s">
        <v>2496</v>
      </c>
      <c r="I402" s="23" t="s">
        <v>2495</v>
      </c>
      <c r="J402" s="23" t="s">
        <v>2621</v>
      </c>
      <c r="L402" s="16" t="s">
        <v>5319</v>
      </c>
      <c r="M402" s="22">
        <v>1954517167079</v>
      </c>
      <c r="O402" s="23" t="s">
        <v>3202</v>
      </c>
      <c r="P402" s="23">
        <v>23</v>
      </c>
      <c r="Q402" s="23">
        <v>10</v>
      </c>
      <c r="R402" s="23">
        <v>0</v>
      </c>
      <c r="S402" s="23" t="s">
        <v>2496</v>
      </c>
    </row>
    <row r="403" spans="1:19">
      <c r="A403" s="16" t="s">
        <v>5314</v>
      </c>
      <c r="B403" s="22">
        <v>2055017130606</v>
      </c>
      <c r="C403" s="22">
        <v>4992496153079</v>
      </c>
      <c r="D403" s="23" t="s">
        <v>2657</v>
      </c>
      <c r="E403" s="23">
        <v>2023</v>
      </c>
      <c r="F403" s="23">
        <v>4</v>
      </c>
      <c r="G403" s="23">
        <v>0</v>
      </c>
      <c r="H403" s="23" t="s">
        <v>2496</v>
      </c>
      <c r="I403" s="23" t="s">
        <v>2495</v>
      </c>
      <c r="J403" s="23" t="s">
        <v>2623</v>
      </c>
      <c r="L403" s="16" t="s">
        <v>5319</v>
      </c>
      <c r="M403" s="22">
        <v>1955016169977</v>
      </c>
      <c r="O403" s="23" t="s">
        <v>3203</v>
      </c>
      <c r="P403" s="23">
        <v>23</v>
      </c>
      <c r="Q403" s="23">
        <v>98</v>
      </c>
      <c r="R403" s="23">
        <v>0</v>
      </c>
      <c r="S403" s="23" t="s">
        <v>2496</v>
      </c>
    </row>
    <row r="404" spans="1:19">
      <c r="A404" s="16" t="s">
        <v>5314</v>
      </c>
      <c r="B404" s="22">
        <v>2255018130609</v>
      </c>
      <c r="C404" s="22">
        <v>4992496152898</v>
      </c>
      <c r="D404" s="23" t="s">
        <v>2629</v>
      </c>
      <c r="E404" s="23">
        <v>3923</v>
      </c>
      <c r="F404" s="23">
        <v>4</v>
      </c>
      <c r="G404" s="23">
        <v>0</v>
      </c>
      <c r="H404" s="23" t="s">
        <v>2496</v>
      </c>
      <c r="I404" s="23" t="s">
        <v>2495</v>
      </c>
      <c r="J404" s="23" t="s">
        <v>2623</v>
      </c>
      <c r="L404" s="16" t="s">
        <v>5319</v>
      </c>
      <c r="M404" s="22">
        <v>1956515167075</v>
      </c>
      <c r="O404" s="23" t="s">
        <v>3204</v>
      </c>
      <c r="P404" s="23">
        <v>23</v>
      </c>
      <c r="Q404" s="23">
        <v>7</v>
      </c>
      <c r="R404" s="23">
        <v>0</v>
      </c>
      <c r="S404" s="23" t="s">
        <v>2496</v>
      </c>
    </row>
    <row r="405" spans="1:19">
      <c r="A405" s="16" t="s">
        <v>5314</v>
      </c>
      <c r="B405" s="22">
        <v>2255018130609</v>
      </c>
      <c r="C405" s="22">
        <v>4992496152898</v>
      </c>
      <c r="D405" s="23" t="s">
        <v>2629</v>
      </c>
      <c r="E405" s="23">
        <v>2923</v>
      </c>
      <c r="F405" s="23">
        <v>8</v>
      </c>
      <c r="G405" s="23">
        <v>0</v>
      </c>
      <c r="H405" s="23" t="s">
        <v>2496</v>
      </c>
      <c r="I405" s="23" t="s">
        <v>2495</v>
      </c>
      <c r="J405" s="23" t="s">
        <v>2623</v>
      </c>
      <c r="L405" s="16" t="s">
        <v>5319</v>
      </c>
      <c r="M405" s="22">
        <v>2055017167077</v>
      </c>
      <c r="O405" s="23" t="s">
        <v>3205</v>
      </c>
      <c r="P405" s="23">
        <v>23</v>
      </c>
      <c r="Q405" s="23">
        <v>6</v>
      </c>
      <c r="R405" s="23">
        <v>0</v>
      </c>
      <c r="S405" s="23" t="s">
        <v>2496</v>
      </c>
    </row>
    <row r="406" spans="1:19">
      <c r="A406" s="16" t="s">
        <v>5314</v>
      </c>
      <c r="B406" s="22">
        <v>2255018130609</v>
      </c>
      <c r="C406" s="22">
        <v>4992496152898</v>
      </c>
      <c r="D406" s="23" t="s">
        <v>2629</v>
      </c>
      <c r="E406" s="23">
        <v>2823</v>
      </c>
      <c r="F406" s="23">
        <v>6</v>
      </c>
      <c r="G406" s="23">
        <v>0</v>
      </c>
      <c r="H406" s="23" t="s">
        <v>2496</v>
      </c>
      <c r="I406" s="23" t="s">
        <v>2495</v>
      </c>
      <c r="J406" s="23" t="s">
        <v>2623</v>
      </c>
      <c r="L406" s="16" t="s">
        <v>5319</v>
      </c>
      <c r="M406" s="22">
        <v>2055516167073</v>
      </c>
      <c r="O406" s="23" t="s">
        <v>3206</v>
      </c>
      <c r="P406" s="23">
        <v>23</v>
      </c>
      <c r="Q406" s="23">
        <v>12</v>
      </c>
      <c r="R406" s="23">
        <v>0</v>
      </c>
      <c r="S406" s="23" t="s">
        <v>2496</v>
      </c>
    </row>
    <row r="407" spans="1:19">
      <c r="A407" s="16" t="s">
        <v>5314</v>
      </c>
      <c r="B407" s="22">
        <v>2355018130606</v>
      </c>
      <c r="C407" s="22">
        <v>4992496152843</v>
      </c>
      <c r="D407" s="23" t="s">
        <v>2626</v>
      </c>
      <c r="E407" s="23">
        <v>4323</v>
      </c>
      <c r="F407" s="23">
        <v>16</v>
      </c>
      <c r="G407" s="23">
        <v>0</v>
      </c>
      <c r="H407" s="23" t="s">
        <v>2496</v>
      </c>
      <c r="I407" s="23" t="s">
        <v>2495</v>
      </c>
      <c r="J407" s="23" t="s">
        <v>2621</v>
      </c>
      <c r="L407" s="16" t="s">
        <v>5319</v>
      </c>
      <c r="M407" s="22">
        <v>2153518169979</v>
      </c>
      <c r="O407" s="23" t="s">
        <v>5298</v>
      </c>
      <c r="P407" s="23">
        <v>23</v>
      </c>
      <c r="Q407" s="23">
        <v>3</v>
      </c>
      <c r="R407" s="23">
        <v>0</v>
      </c>
      <c r="S407" s="23" t="s">
        <v>2496</v>
      </c>
    </row>
    <row r="408" spans="1:19">
      <c r="A408" s="16" t="s">
        <v>5314</v>
      </c>
      <c r="B408" s="22">
        <v>2355018130606</v>
      </c>
      <c r="C408" s="22">
        <v>4992496152843</v>
      </c>
      <c r="D408" s="23" t="s">
        <v>2626</v>
      </c>
      <c r="E408" s="23">
        <v>4223</v>
      </c>
      <c r="F408" s="23">
        <v>4</v>
      </c>
      <c r="G408" s="23">
        <v>0</v>
      </c>
      <c r="H408" s="23" t="s">
        <v>2496</v>
      </c>
      <c r="I408" s="23" t="s">
        <v>2495</v>
      </c>
      <c r="J408" s="23" t="s">
        <v>2623</v>
      </c>
      <c r="L408" s="16" t="s">
        <v>5319</v>
      </c>
      <c r="M408" s="22">
        <v>2154517169977</v>
      </c>
      <c r="O408" s="23" t="s">
        <v>3207</v>
      </c>
      <c r="P408" s="23">
        <v>23</v>
      </c>
      <c r="Q408" s="23">
        <v>2</v>
      </c>
      <c r="R408" s="23">
        <v>0</v>
      </c>
      <c r="S408" s="23" t="s">
        <v>2496</v>
      </c>
    </row>
    <row r="409" spans="1:19">
      <c r="A409" s="16" t="s">
        <v>5314</v>
      </c>
      <c r="B409" s="22">
        <v>2355018130606</v>
      </c>
      <c r="C409" s="22">
        <v>4992496152843</v>
      </c>
      <c r="D409" s="23" t="s">
        <v>2626</v>
      </c>
      <c r="E409" s="23">
        <v>4223</v>
      </c>
      <c r="F409" s="23">
        <v>8</v>
      </c>
      <c r="G409" s="23">
        <v>0</v>
      </c>
      <c r="H409" s="23" t="s">
        <v>2496</v>
      </c>
      <c r="I409" s="23" t="s">
        <v>2495</v>
      </c>
      <c r="J409" s="23" t="s">
        <v>2621</v>
      </c>
      <c r="L409" s="16" t="s">
        <v>5319</v>
      </c>
      <c r="M409" s="22">
        <v>2155017169979</v>
      </c>
      <c r="O409" s="23" t="s">
        <v>7194</v>
      </c>
      <c r="P409" s="23">
        <v>23</v>
      </c>
      <c r="Q409" s="23">
        <v>80</v>
      </c>
      <c r="R409" s="23">
        <v>0</v>
      </c>
      <c r="S409" s="23" t="s">
        <v>2496</v>
      </c>
    </row>
    <row r="410" spans="1:19">
      <c r="A410" s="16" t="s">
        <v>5314</v>
      </c>
      <c r="B410" s="22">
        <v>2254518130607</v>
      </c>
      <c r="C410" s="22">
        <v>4992496153215</v>
      </c>
      <c r="D410" s="23" t="s">
        <v>2630</v>
      </c>
      <c r="E410" s="23">
        <v>923</v>
      </c>
      <c r="F410" s="23">
        <v>22</v>
      </c>
      <c r="G410" s="23">
        <v>0</v>
      </c>
      <c r="H410" s="23" t="s">
        <v>2496</v>
      </c>
      <c r="I410" s="23" t="s">
        <v>2495</v>
      </c>
      <c r="J410" s="23" t="s">
        <v>2621</v>
      </c>
      <c r="L410" s="16" t="s">
        <v>5319</v>
      </c>
      <c r="M410" s="22">
        <v>2254018169978</v>
      </c>
      <c r="O410" s="23" t="s">
        <v>3208</v>
      </c>
      <c r="P410" s="23">
        <v>23</v>
      </c>
      <c r="Q410" s="23">
        <v>163</v>
      </c>
      <c r="R410" s="23">
        <v>0</v>
      </c>
      <c r="S410" s="23" t="s">
        <v>2496</v>
      </c>
    </row>
    <row r="411" spans="1:19">
      <c r="A411" s="16" t="s">
        <v>5314</v>
      </c>
      <c r="B411" s="22">
        <v>2454020130601</v>
      </c>
      <c r="C411" s="22">
        <v>4992496153208</v>
      </c>
      <c r="D411" s="23" t="s">
        <v>9127</v>
      </c>
      <c r="E411" s="23">
        <v>3823</v>
      </c>
      <c r="F411" s="23">
        <v>12</v>
      </c>
      <c r="G411" s="23">
        <v>0</v>
      </c>
      <c r="H411" s="23" t="s">
        <v>2496</v>
      </c>
      <c r="I411" s="23" t="s">
        <v>2495</v>
      </c>
      <c r="J411" s="23" t="s">
        <v>2623</v>
      </c>
      <c r="L411" s="16" t="s">
        <v>5319</v>
      </c>
      <c r="M411" s="22">
        <v>2254517169974</v>
      </c>
      <c r="O411" s="23" t="s">
        <v>3209</v>
      </c>
      <c r="P411" s="23">
        <v>23</v>
      </c>
      <c r="Q411" s="23">
        <v>8</v>
      </c>
      <c r="R411" s="23">
        <v>0</v>
      </c>
      <c r="S411" s="23" t="s">
        <v>2496</v>
      </c>
    </row>
    <row r="412" spans="1:19">
      <c r="A412" s="16" t="s">
        <v>5314</v>
      </c>
      <c r="B412" s="22">
        <v>2356018157716</v>
      </c>
      <c r="C412" s="22">
        <v>4985009753668</v>
      </c>
      <c r="D412" s="23" t="s">
        <v>10684</v>
      </c>
      <c r="E412" s="23">
        <v>823</v>
      </c>
      <c r="F412" s="23">
        <v>1</v>
      </c>
      <c r="G412" s="23">
        <v>0</v>
      </c>
      <c r="H412" s="23" t="s">
        <v>2496</v>
      </c>
      <c r="I412" s="23" t="s">
        <v>2495</v>
      </c>
      <c r="J412" s="23" t="s">
        <v>2507</v>
      </c>
      <c r="L412" s="16" t="s">
        <v>5319</v>
      </c>
      <c r="M412" s="22">
        <v>2254518169973</v>
      </c>
      <c r="O412" s="23" t="s">
        <v>3210</v>
      </c>
      <c r="P412" s="23">
        <v>23</v>
      </c>
      <c r="Q412" s="23">
        <v>132</v>
      </c>
      <c r="R412" s="23">
        <v>0</v>
      </c>
      <c r="S412" s="23" t="s">
        <v>2496</v>
      </c>
    </row>
    <row r="413" spans="1:19">
      <c r="A413" s="16" t="s">
        <v>5314</v>
      </c>
      <c r="B413" s="22">
        <v>2356018157716</v>
      </c>
      <c r="C413" s="22">
        <v>4985009753668</v>
      </c>
      <c r="D413" s="23" t="s">
        <v>10684</v>
      </c>
      <c r="E413" s="23">
        <v>823</v>
      </c>
      <c r="F413" s="23">
        <v>7</v>
      </c>
      <c r="G413" s="23">
        <v>0</v>
      </c>
      <c r="H413" s="23" t="s">
        <v>2496</v>
      </c>
      <c r="I413" s="23" t="s">
        <v>2495</v>
      </c>
      <c r="J413" s="23" t="s">
        <v>2507</v>
      </c>
      <c r="L413" s="16" t="s">
        <v>5319</v>
      </c>
      <c r="M413" s="22">
        <v>2454018169972</v>
      </c>
      <c r="O413" s="23" t="s">
        <v>3211</v>
      </c>
      <c r="P413" s="23">
        <v>23</v>
      </c>
      <c r="Q413" s="23">
        <v>1</v>
      </c>
      <c r="R413" s="23">
        <v>0</v>
      </c>
      <c r="S413" s="23" t="s">
        <v>2496</v>
      </c>
    </row>
    <row r="414" spans="1:19">
      <c r="A414" s="16" t="s">
        <v>5314</v>
      </c>
      <c r="B414" s="22">
        <v>2355018157702</v>
      </c>
      <c r="C414" s="22">
        <v>4985009753347</v>
      </c>
      <c r="D414" s="23" t="s">
        <v>2536</v>
      </c>
      <c r="E414" s="23">
        <v>123</v>
      </c>
      <c r="F414" s="23">
        <v>3</v>
      </c>
      <c r="G414" s="23">
        <v>0</v>
      </c>
      <c r="H414" s="23" t="s">
        <v>2496</v>
      </c>
      <c r="I414" s="23" t="s">
        <v>2495</v>
      </c>
      <c r="J414" s="23" t="s">
        <v>2517</v>
      </c>
      <c r="L414" s="16" t="s">
        <v>5319</v>
      </c>
      <c r="M414" s="22">
        <v>2253519189201</v>
      </c>
      <c r="O414" s="23" t="s">
        <v>3212</v>
      </c>
      <c r="P414" s="23">
        <v>22</v>
      </c>
      <c r="Q414" s="23">
        <v>3</v>
      </c>
      <c r="R414" s="23">
        <v>0</v>
      </c>
      <c r="S414" s="23" t="s">
        <v>2496</v>
      </c>
    </row>
    <row r="415" spans="1:19">
      <c r="A415" s="16" t="s">
        <v>5314</v>
      </c>
      <c r="B415" s="22">
        <v>2355018157702</v>
      </c>
      <c r="C415" s="22">
        <v>4985009753347</v>
      </c>
      <c r="D415" s="23" t="s">
        <v>2536</v>
      </c>
      <c r="E415" s="23">
        <v>1223</v>
      </c>
      <c r="F415" s="23">
        <v>9</v>
      </c>
      <c r="G415" s="23">
        <v>0</v>
      </c>
      <c r="H415" s="23" t="s">
        <v>2496</v>
      </c>
      <c r="I415" s="23" t="s">
        <v>2495</v>
      </c>
      <c r="J415" s="23" t="s">
        <v>2507</v>
      </c>
      <c r="L415" s="16" t="s">
        <v>5319</v>
      </c>
      <c r="M415" s="22">
        <v>2254018189204</v>
      </c>
      <c r="O415" s="23" t="s">
        <v>3213</v>
      </c>
      <c r="P415" s="23">
        <v>22</v>
      </c>
      <c r="Q415" s="23">
        <v>4</v>
      </c>
      <c r="R415" s="23">
        <v>0</v>
      </c>
      <c r="S415" s="23" t="s">
        <v>2496</v>
      </c>
    </row>
    <row r="416" spans="1:19">
      <c r="A416" s="16" t="s">
        <v>5314</v>
      </c>
      <c r="B416" s="22">
        <v>2254518157703</v>
      </c>
      <c r="C416" s="22">
        <v>4985009753231</v>
      </c>
      <c r="D416" s="23" t="s">
        <v>2745</v>
      </c>
      <c r="E416" s="23">
        <v>5022</v>
      </c>
      <c r="F416" s="23">
        <v>24</v>
      </c>
      <c r="G416" s="23">
        <v>0</v>
      </c>
      <c r="H416" s="23" t="s">
        <v>2496</v>
      </c>
      <c r="I416" s="23" t="s">
        <v>2495</v>
      </c>
      <c r="J416" s="23" t="s">
        <v>2517</v>
      </c>
      <c r="L416" s="16" t="s">
        <v>5319</v>
      </c>
      <c r="M416" s="22">
        <v>2254519189208</v>
      </c>
      <c r="O416" s="23" t="s">
        <v>3214</v>
      </c>
      <c r="P416" s="23">
        <v>22</v>
      </c>
      <c r="Q416" s="23">
        <v>14</v>
      </c>
      <c r="R416" s="23">
        <v>0</v>
      </c>
      <c r="S416" s="23" t="s">
        <v>2496</v>
      </c>
    </row>
    <row r="417" spans="1:19">
      <c r="A417" s="16" t="s">
        <v>5314</v>
      </c>
      <c r="B417" s="22">
        <v>2254518157703</v>
      </c>
      <c r="C417" s="22">
        <v>4985009753231</v>
      </c>
      <c r="D417" s="23" t="s">
        <v>2745</v>
      </c>
      <c r="E417" s="23">
        <v>5022</v>
      </c>
      <c r="F417" s="23">
        <v>7</v>
      </c>
      <c r="G417" s="23">
        <v>0</v>
      </c>
      <c r="H417" s="23" t="s">
        <v>2496</v>
      </c>
      <c r="I417" s="23" t="s">
        <v>2495</v>
      </c>
      <c r="J417" s="23" t="s">
        <v>2517</v>
      </c>
      <c r="L417" s="16" t="s">
        <v>5319</v>
      </c>
      <c r="M417" s="22">
        <v>2255018189300</v>
      </c>
      <c r="O417" s="23" t="s">
        <v>3215</v>
      </c>
      <c r="P417" s="23">
        <v>22</v>
      </c>
      <c r="Q417" s="23">
        <v>3</v>
      </c>
      <c r="R417" s="23">
        <v>0</v>
      </c>
      <c r="S417" s="23" t="s">
        <v>2496</v>
      </c>
    </row>
    <row r="418" spans="1:19">
      <c r="A418" s="16" t="s">
        <v>5314</v>
      </c>
      <c r="B418" s="22">
        <v>2254518157703</v>
      </c>
      <c r="C418" s="22">
        <v>4985009753231</v>
      </c>
      <c r="D418" s="23" t="s">
        <v>2745</v>
      </c>
      <c r="E418" s="23">
        <v>5022</v>
      </c>
      <c r="F418" s="23">
        <v>11</v>
      </c>
      <c r="G418" s="23">
        <v>0</v>
      </c>
      <c r="H418" s="23" t="s">
        <v>2496</v>
      </c>
      <c r="I418" s="23" t="s">
        <v>2495</v>
      </c>
      <c r="J418" s="23" t="s">
        <v>2517</v>
      </c>
      <c r="L418" s="16" t="s">
        <v>5319</v>
      </c>
      <c r="M418" s="22">
        <v>2255518189305</v>
      </c>
      <c r="O418" s="23" t="s">
        <v>3216</v>
      </c>
      <c r="P418" s="23">
        <v>23</v>
      </c>
      <c r="Q418" s="23">
        <v>27</v>
      </c>
      <c r="R418" s="23">
        <v>0</v>
      </c>
      <c r="S418" s="23" t="s">
        <v>2496</v>
      </c>
    </row>
    <row r="419" spans="1:19">
      <c r="A419" s="16" t="s">
        <v>5314</v>
      </c>
      <c r="B419" s="22">
        <v>2254518157703</v>
      </c>
      <c r="C419" s="22">
        <v>4985009753231</v>
      </c>
      <c r="D419" s="23" t="s">
        <v>2745</v>
      </c>
      <c r="E419" s="23">
        <v>5122</v>
      </c>
      <c r="F419" s="23">
        <v>3</v>
      </c>
      <c r="G419" s="23">
        <v>0</v>
      </c>
      <c r="H419" s="23" t="s">
        <v>2496</v>
      </c>
      <c r="I419" s="23" t="s">
        <v>2495</v>
      </c>
      <c r="J419" s="23" t="s">
        <v>2507</v>
      </c>
      <c r="L419" s="16" t="s">
        <v>5319</v>
      </c>
      <c r="M419" s="22">
        <v>2354018189201</v>
      </c>
      <c r="O419" s="23" t="s">
        <v>3217</v>
      </c>
      <c r="P419" s="23">
        <v>22</v>
      </c>
      <c r="Q419" s="23">
        <v>4</v>
      </c>
      <c r="R419" s="23">
        <v>0</v>
      </c>
      <c r="S419" s="23" t="s">
        <v>2496</v>
      </c>
    </row>
    <row r="420" spans="1:19">
      <c r="A420" s="16" t="s">
        <v>5314</v>
      </c>
      <c r="B420" s="22">
        <v>2454518157707</v>
      </c>
      <c r="C420" s="22">
        <v>4985009753255</v>
      </c>
      <c r="D420" s="23" t="s">
        <v>2518</v>
      </c>
      <c r="E420" s="23">
        <v>623</v>
      </c>
      <c r="F420" s="23">
        <v>8</v>
      </c>
      <c r="G420" s="23">
        <v>0</v>
      </c>
      <c r="H420" s="23" t="s">
        <v>2496</v>
      </c>
      <c r="I420" s="23" t="s">
        <v>2495</v>
      </c>
      <c r="J420" s="23" t="s">
        <v>2517</v>
      </c>
      <c r="L420" s="16" t="s">
        <v>5319</v>
      </c>
      <c r="M420" s="22">
        <v>2355019189306</v>
      </c>
      <c r="O420" s="23" t="s">
        <v>3218</v>
      </c>
      <c r="P420" s="23">
        <v>22</v>
      </c>
      <c r="Q420" s="23">
        <v>23</v>
      </c>
      <c r="R420" s="23">
        <v>0</v>
      </c>
      <c r="S420" s="23" t="s">
        <v>2496</v>
      </c>
    </row>
    <row r="421" spans="1:19">
      <c r="A421" s="16" t="s">
        <v>5314</v>
      </c>
      <c r="B421" s="22">
        <v>2454518157707</v>
      </c>
      <c r="C421" s="22">
        <v>4985009753255</v>
      </c>
      <c r="D421" s="23" t="s">
        <v>2518</v>
      </c>
      <c r="E421" s="23">
        <v>3622</v>
      </c>
      <c r="F421" s="23">
        <v>4</v>
      </c>
      <c r="G421" s="23">
        <v>0</v>
      </c>
      <c r="H421" s="23" t="s">
        <v>2496</v>
      </c>
      <c r="I421" s="23" t="s">
        <v>2495</v>
      </c>
      <c r="J421" s="23" t="s">
        <v>2517</v>
      </c>
      <c r="L421" s="16" t="s">
        <v>5319</v>
      </c>
      <c r="M421" s="22">
        <v>2454018189208</v>
      </c>
      <c r="O421" s="23" t="s">
        <v>3219</v>
      </c>
      <c r="P421" s="23">
        <v>23</v>
      </c>
      <c r="Q421" s="23">
        <v>1</v>
      </c>
      <c r="R421" s="23">
        <v>0</v>
      </c>
      <c r="S421" s="23" t="s">
        <v>2496</v>
      </c>
    </row>
    <row r="422" spans="1:19">
      <c r="A422" s="16" t="s">
        <v>5314</v>
      </c>
      <c r="B422" s="22">
        <v>2454518157707</v>
      </c>
      <c r="C422" s="22">
        <v>4985009753255</v>
      </c>
      <c r="D422" s="23" t="s">
        <v>2518</v>
      </c>
      <c r="E422" s="23">
        <v>3622</v>
      </c>
      <c r="F422" s="23">
        <v>2</v>
      </c>
      <c r="G422" s="23">
        <v>0</v>
      </c>
      <c r="H422" s="23" t="s">
        <v>2496</v>
      </c>
      <c r="I422" s="23" t="s">
        <v>2495</v>
      </c>
      <c r="J422" s="23" t="s">
        <v>2517</v>
      </c>
      <c r="L422" s="16" t="s">
        <v>5319</v>
      </c>
      <c r="M422" s="22">
        <v>2454019189207</v>
      </c>
      <c r="O422" s="23" t="s">
        <v>3220</v>
      </c>
      <c r="P422" s="23">
        <v>22</v>
      </c>
      <c r="Q422" s="23">
        <v>48</v>
      </c>
      <c r="R422" s="23">
        <v>0</v>
      </c>
      <c r="S422" s="23" t="s">
        <v>2496</v>
      </c>
    </row>
    <row r="423" spans="1:19">
      <c r="A423" s="16" t="s">
        <v>5314</v>
      </c>
      <c r="B423" s="22">
        <v>2454518157707</v>
      </c>
      <c r="C423" s="22">
        <v>4985009753255</v>
      </c>
      <c r="D423" s="23" t="s">
        <v>2518</v>
      </c>
      <c r="E423" s="23">
        <v>2523</v>
      </c>
      <c r="F423" s="23">
        <v>2</v>
      </c>
      <c r="G423" s="23">
        <v>0</v>
      </c>
      <c r="H423" s="23" t="s">
        <v>2496</v>
      </c>
      <c r="I423" s="23" t="s">
        <v>2495</v>
      </c>
      <c r="J423" s="23" t="s">
        <v>2517</v>
      </c>
      <c r="L423" s="16" t="s">
        <v>5319</v>
      </c>
      <c r="M423" s="22">
        <v>2553519189202</v>
      </c>
      <c r="O423" s="23" t="s">
        <v>3221</v>
      </c>
      <c r="P423" s="23">
        <v>22</v>
      </c>
      <c r="Q423" s="23">
        <v>4</v>
      </c>
      <c r="R423" s="23">
        <v>0</v>
      </c>
      <c r="S423" s="23" t="s">
        <v>2496</v>
      </c>
    </row>
    <row r="424" spans="1:19">
      <c r="A424" s="16" t="s">
        <v>5314</v>
      </c>
      <c r="B424" s="22">
        <v>2454518157707</v>
      </c>
      <c r="C424" s="22">
        <v>4985009753255</v>
      </c>
      <c r="D424" s="23" t="s">
        <v>2518</v>
      </c>
      <c r="E424" s="23">
        <v>2523</v>
      </c>
      <c r="F424" s="23">
        <v>2</v>
      </c>
      <c r="G424" s="23">
        <v>0</v>
      </c>
      <c r="H424" s="23" t="s">
        <v>2496</v>
      </c>
      <c r="I424" s="23" t="s">
        <v>2495</v>
      </c>
      <c r="J424" s="23" t="s">
        <v>2517</v>
      </c>
      <c r="L424" s="16" t="s">
        <v>5319</v>
      </c>
      <c r="M424" s="22">
        <v>2555020189207</v>
      </c>
      <c r="O424" s="23" t="s">
        <v>3222</v>
      </c>
      <c r="P424" s="23">
        <v>21</v>
      </c>
      <c r="Q424" s="23">
        <v>1</v>
      </c>
      <c r="R424" s="23">
        <v>0</v>
      </c>
      <c r="S424" s="23" t="s">
        <v>2496</v>
      </c>
    </row>
    <row r="425" spans="1:19">
      <c r="A425" s="16" t="s">
        <v>5314</v>
      </c>
      <c r="B425" s="22">
        <v>2254018157708</v>
      </c>
      <c r="C425" s="22">
        <v>4985009753095</v>
      </c>
      <c r="D425" s="23" t="s">
        <v>2566</v>
      </c>
      <c r="E425" s="23">
        <v>2623</v>
      </c>
      <c r="F425" s="23">
        <v>10</v>
      </c>
      <c r="G425" s="23">
        <v>0</v>
      </c>
      <c r="H425" s="23" t="s">
        <v>2496</v>
      </c>
      <c r="I425" s="23" t="s">
        <v>2495</v>
      </c>
      <c r="J425" s="23" t="s">
        <v>2517</v>
      </c>
      <c r="L425" s="16" t="s">
        <v>5319</v>
      </c>
      <c r="M425" s="22">
        <v>1756514355035</v>
      </c>
      <c r="O425" s="23" t="s">
        <v>3223</v>
      </c>
      <c r="P425" s="23">
        <v>20</v>
      </c>
      <c r="Q425" s="23">
        <v>1</v>
      </c>
      <c r="R425" s="23">
        <v>0</v>
      </c>
      <c r="S425" s="23" t="s">
        <v>2496</v>
      </c>
    </row>
    <row r="426" spans="1:19">
      <c r="A426" s="16" t="s">
        <v>5314</v>
      </c>
      <c r="B426" s="22">
        <v>2354018157705</v>
      </c>
      <c r="C426" s="22">
        <v>4985009753101</v>
      </c>
      <c r="D426" s="23" t="s">
        <v>2732</v>
      </c>
      <c r="E426" s="23">
        <v>4322</v>
      </c>
      <c r="F426" s="23">
        <v>8</v>
      </c>
      <c r="G426" s="23">
        <v>0</v>
      </c>
      <c r="H426" s="23" t="s">
        <v>2496</v>
      </c>
      <c r="I426" s="23" t="s">
        <v>2495</v>
      </c>
      <c r="J426" s="23" t="s">
        <v>2517</v>
      </c>
      <c r="L426" s="16" t="s">
        <v>5319</v>
      </c>
      <c r="M426" s="22">
        <v>1757014358137</v>
      </c>
      <c r="O426" s="23" t="s">
        <v>3224</v>
      </c>
      <c r="P426" s="23">
        <v>20</v>
      </c>
      <c r="Q426" s="23">
        <v>1</v>
      </c>
      <c r="R426" s="23">
        <v>0</v>
      </c>
      <c r="S426" s="23" t="s">
        <v>2496</v>
      </c>
    </row>
    <row r="427" spans="1:19">
      <c r="A427" s="16" t="s">
        <v>5314</v>
      </c>
      <c r="B427" s="22">
        <v>2354018157705</v>
      </c>
      <c r="C427" s="22">
        <v>4985009753101</v>
      </c>
      <c r="D427" s="23" t="s">
        <v>2732</v>
      </c>
      <c r="E427" s="23">
        <v>4322</v>
      </c>
      <c r="F427" s="23">
        <v>2</v>
      </c>
      <c r="G427" s="23">
        <v>0</v>
      </c>
      <c r="H427" s="23" t="s">
        <v>2496</v>
      </c>
      <c r="I427" s="23" t="s">
        <v>2495</v>
      </c>
      <c r="J427" s="23" t="s">
        <v>2517</v>
      </c>
      <c r="L427" s="16" t="s">
        <v>5319</v>
      </c>
      <c r="M427" s="22">
        <v>2156016358135</v>
      </c>
      <c r="O427" s="23" t="s">
        <v>3225</v>
      </c>
      <c r="P427" s="23">
        <v>20</v>
      </c>
      <c r="Q427" s="23">
        <v>1</v>
      </c>
      <c r="R427" s="23">
        <v>0</v>
      </c>
      <c r="S427" s="23" t="s">
        <v>2496</v>
      </c>
    </row>
    <row r="428" spans="1:19">
      <c r="A428" s="16" t="s">
        <v>5314</v>
      </c>
      <c r="B428" s="22">
        <v>2354018157705</v>
      </c>
      <c r="C428" s="22">
        <v>4985009753101</v>
      </c>
      <c r="D428" s="23" t="s">
        <v>2732</v>
      </c>
      <c r="E428" s="23">
        <v>4222</v>
      </c>
      <c r="F428" s="23">
        <v>4</v>
      </c>
      <c r="G428" s="23">
        <v>0</v>
      </c>
      <c r="H428" s="23" t="s">
        <v>2496</v>
      </c>
      <c r="I428" s="23" t="s">
        <v>2495</v>
      </c>
      <c r="J428" s="23" t="s">
        <v>2517</v>
      </c>
      <c r="L428" s="16" t="s">
        <v>5319</v>
      </c>
      <c r="M428" s="22">
        <v>1856515149005</v>
      </c>
      <c r="O428" s="23" t="s">
        <v>3226</v>
      </c>
      <c r="P428" s="23">
        <v>22</v>
      </c>
      <c r="Q428" s="23">
        <v>3</v>
      </c>
      <c r="R428" s="23">
        <v>0</v>
      </c>
      <c r="S428" s="23" t="s">
        <v>2496</v>
      </c>
    </row>
    <row r="429" spans="1:19">
      <c r="A429" s="16" t="s">
        <v>5314</v>
      </c>
      <c r="B429" s="22">
        <v>2354018157705</v>
      </c>
      <c r="C429" s="22">
        <v>4985009753101</v>
      </c>
      <c r="D429" s="23" t="s">
        <v>2732</v>
      </c>
      <c r="E429" s="23">
        <v>3223</v>
      </c>
      <c r="F429" s="23">
        <v>2</v>
      </c>
      <c r="G429" s="23">
        <v>0</v>
      </c>
      <c r="H429" s="23" t="s">
        <v>2496</v>
      </c>
      <c r="I429" s="23" t="s">
        <v>2495</v>
      </c>
      <c r="J429" s="23" t="s">
        <v>2507</v>
      </c>
      <c r="L429" s="16" t="s">
        <v>5319</v>
      </c>
      <c r="M429" s="22">
        <v>1956515149002</v>
      </c>
      <c r="O429" s="23" t="s">
        <v>3227</v>
      </c>
      <c r="P429" s="23">
        <v>22</v>
      </c>
      <c r="Q429" s="23">
        <v>2</v>
      </c>
      <c r="R429" s="23">
        <v>0</v>
      </c>
      <c r="S429" s="23" t="s">
        <v>2496</v>
      </c>
    </row>
    <row r="430" spans="1:19">
      <c r="A430" s="16" t="s">
        <v>5314</v>
      </c>
      <c r="B430" s="22">
        <v>2454018157702</v>
      </c>
      <c r="C430" s="22">
        <v>4985009753118</v>
      </c>
      <c r="D430" s="23" t="s">
        <v>2726</v>
      </c>
      <c r="E430" s="23">
        <v>4622</v>
      </c>
      <c r="F430" s="23">
        <v>5</v>
      </c>
      <c r="G430" s="23">
        <v>0</v>
      </c>
      <c r="H430" s="23" t="s">
        <v>2496</v>
      </c>
      <c r="I430" s="23" t="s">
        <v>2495</v>
      </c>
      <c r="J430" s="23" t="s">
        <v>2517</v>
      </c>
      <c r="L430" s="16" t="s">
        <v>5319</v>
      </c>
      <c r="M430" s="22">
        <v>2155017149001</v>
      </c>
      <c r="O430" s="23" t="s">
        <v>3228</v>
      </c>
      <c r="P430" s="23">
        <v>22</v>
      </c>
      <c r="Q430" s="23">
        <v>8</v>
      </c>
      <c r="R430" s="23">
        <v>0</v>
      </c>
      <c r="S430" s="23" t="s">
        <v>2496</v>
      </c>
    </row>
    <row r="431" spans="1:19">
      <c r="A431" s="16" t="s">
        <v>5314</v>
      </c>
      <c r="B431" s="22">
        <v>2454018157702</v>
      </c>
      <c r="C431" s="22">
        <v>4985009753118</v>
      </c>
      <c r="D431" s="23" t="s">
        <v>2726</v>
      </c>
      <c r="E431" s="23">
        <v>5022</v>
      </c>
      <c r="F431" s="23">
        <v>1</v>
      </c>
      <c r="G431" s="23">
        <v>0</v>
      </c>
      <c r="H431" s="23" t="s">
        <v>2496</v>
      </c>
      <c r="I431" s="23" t="s">
        <v>2495</v>
      </c>
      <c r="J431" s="23" t="s">
        <v>2517</v>
      </c>
      <c r="L431" s="16" t="s">
        <v>5319</v>
      </c>
      <c r="M431" s="22">
        <v>2256517149000</v>
      </c>
      <c r="O431" s="23" t="s">
        <v>3229</v>
      </c>
      <c r="P431" s="23">
        <v>22</v>
      </c>
      <c r="Q431" s="23">
        <v>3</v>
      </c>
      <c r="R431" s="23">
        <v>0</v>
      </c>
      <c r="S431" s="23" t="s">
        <v>2496</v>
      </c>
    </row>
    <row r="432" spans="1:19">
      <c r="A432" s="16" t="s">
        <v>5314</v>
      </c>
      <c r="B432" s="22">
        <v>2454018157702</v>
      </c>
      <c r="C432" s="22">
        <v>4985009753118</v>
      </c>
      <c r="D432" s="23" t="s">
        <v>2726</v>
      </c>
      <c r="E432" s="23">
        <v>5122</v>
      </c>
      <c r="F432" s="23">
        <v>24</v>
      </c>
      <c r="G432" s="23">
        <v>0</v>
      </c>
      <c r="H432" s="23" t="s">
        <v>2496</v>
      </c>
      <c r="I432" s="23" t="s">
        <v>2495</v>
      </c>
      <c r="J432" s="23" t="s">
        <v>2517</v>
      </c>
      <c r="L432" s="16" t="s">
        <v>5319</v>
      </c>
      <c r="M432" s="22">
        <v>2256517149888</v>
      </c>
      <c r="O432" s="23" t="s">
        <v>3230</v>
      </c>
      <c r="P432" s="23">
        <v>19</v>
      </c>
      <c r="Q432" s="23">
        <v>8</v>
      </c>
      <c r="R432" s="23">
        <v>0</v>
      </c>
      <c r="S432" s="23" t="s">
        <v>2496</v>
      </c>
    </row>
    <row r="433" spans="1:19">
      <c r="A433" s="16" t="s">
        <v>5314</v>
      </c>
      <c r="B433" s="22">
        <v>2454018157702</v>
      </c>
      <c r="C433" s="22">
        <v>4985009753118</v>
      </c>
      <c r="D433" s="23" t="s">
        <v>2726</v>
      </c>
      <c r="E433" s="23">
        <v>4522</v>
      </c>
      <c r="F433" s="23">
        <v>1</v>
      </c>
      <c r="G433" s="23">
        <v>0</v>
      </c>
      <c r="H433" s="23" t="s">
        <v>2496</v>
      </c>
      <c r="I433" s="23" t="s">
        <v>2495</v>
      </c>
      <c r="J433" s="23" t="s">
        <v>2517</v>
      </c>
      <c r="L433" s="16" t="s">
        <v>5319</v>
      </c>
      <c r="M433" s="22">
        <v>2654520149831</v>
      </c>
      <c r="O433" s="23" t="s">
        <v>3231</v>
      </c>
      <c r="P433" s="23">
        <v>22</v>
      </c>
      <c r="Q433" s="23">
        <v>8</v>
      </c>
      <c r="R433" s="23">
        <v>0</v>
      </c>
      <c r="S433" s="23" t="s">
        <v>2496</v>
      </c>
    </row>
    <row r="434" spans="1:19">
      <c r="A434" s="16" t="s">
        <v>5314</v>
      </c>
      <c r="B434" s="22">
        <v>2354019157704</v>
      </c>
      <c r="C434" s="22">
        <v>4985009753132</v>
      </c>
      <c r="D434" s="23" t="s">
        <v>2731</v>
      </c>
      <c r="E434" s="23">
        <v>3922</v>
      </c>
      <c r="F434" s="23">
        <v>4</v>
      </c>
      <c r="G434" s="23">
        <v>0</v>
      </c>
      <c r="H434" s="23" t="s">
        <v>2496</v>
      </c>
      <c r="I434" s="23" t="s">
        <v>2495</v>
      </c>
      <c r="J434" s="23" t="s">
        <v>2517</v>
      </c>
      <c r="L434" s="16" t="s">
        <v>5319</v>
      </c>
      <c r="M434" s="22">
        <v>2657017142322</v>
      </c>
      <c r="O434" s="23" t="s">
        <v>3232</v>
      </c>
      <c r="P434" s="23">
        <v>20</v>
      </c>
      <c r="Q434" s="23">
        <v>4</v>
      </c>
      <c r="R434" s="23">
        <v>0</v>
      </c>
      <c r="S434" s="23" t="s">
        <v>2496</v>
      </c>
    </row>
    <row r="435" spans="1:19">
      <c r="A435" s="16" t="s">
        <v>5314</v>
      </c>
      <c r="B435" s="22">
        <v>2354019157704</v>
      </c>
      <c r="C435" s="22">
        <v>4985009753132</v>
      </c>
      <c r="D435" s="23" t="s">
        <v>2731</v>
      </c>
      <c r="E435" s="23">
        <v>4022</v>
      </c>
      <c r="F435" s="23">
        <v>8</v>
      </c>
      <c r="G435" s="23">
        <v>0</v>
      </c>
      <c r="H435" s="23" t="s">
        <v>2496</v>
      </c>
      <c r="I435" s="23" t="s">
        <v>2495</v>
      </c>
      <c r="J435" s="23" t="s">
        <v>2507</v>
      </c>
      <c r="L435" s="16" t="s">
        <v>5319</v>
      </c>
      <c r="M435" s="22">
        <v>2857017142326</v>
      </c>
      <c r="O435" s="23" t="s">
        <v>3233</v>
      </c>
      <c r="P435" s="23">
        <v>19</v>
      </c>
      <c r="Q435" s="23">
        <v>1</v>
      </c>
      <c r="R435" s="23">
        <v>0</v>
      </c>
      <c r="S435" s="23" t="s">
        <v>2496</v>
      </c>
    </row>
    <row r="436" spans="1:19">
      <c r="A436" s="16" t="s">
        <v>5314</v>
      </c>
      <c r="B436" s="22">
        <v>1956515157700</v>
      </c>
      <c r="C436" s="22">
        <v>4985009753576</v>
      </c>
      <c r="D436" s="23" t="s">
        <v>2603</v>
      </c>
      <c r="E436" s="23">
        <v>2222</v>
      </c>
      <c r="F436" s="23">
        <v>1</v>
      </c>
      <c r="G436" s="23">
        <v>0</v>
      </c>
      <c r="H436" s="23" t="s">
        <v>2496</v>
      </c>
      <c r="I436" s="23" t="s">
        <v>5321</v>
      </c>
      <c r="J436" s="23" t="s">
        <v>2570</v>
      </c>
      <c r="L436" s="16" t="s">
        <v>5319</v>
      </c>
      <c r="M436" s="22">
        <v>1956515170235</v>
      </c>
      <c r="O436" s="23" t="s">
        <v>3234</v>
      </c>
      <c r="P436" s="23">
        <v>19</v>
      </c>
      <c r="Q436" s="23">
        <v>1</v>
      </c>
      <c r="R436" s="23">
        <v>0</v>
      </c>
      <c r="S436" s="23" t="s">
        <v>2496</v>
      </c>
    </row>
    <row r="437" spans="1:19">
      <c r="A437" s="16" t="s">
        <v>5314</v>
      </c>
      <c r="B437" s="22">
        <v>1856015157708</v>
      </c>
      <c r="C437" s="22">
        <v>4985009753460</v>
      </c>
      <c r="D437" s="23" t="s">
        <v>2613</v>
      </c>
      <c r="E437" s="23">
        <v>3223</v>
      </c>
      <c r="F437" s="23">
        <v>2</v>
      </c>
      <c r="G437" s="23">
        <v>0</v>
      </c>
      <c r="H437" s="23" t="s">
        <v>2496</v>
      </c>
      <c r="I437" s="23" t="s">
        <v>2495</v>
      </c>
      <c r="J437" s="23" t="s">
        <v>2533</v>
      </c>
      <c r="L437" s="16" t="s">
        <v>5319</v>
      </c>
      <c r="M437" s="22">
        <v>1956016129879</v>
      </c>
      <c r="O437" s="23" t="s">
        <v>3235</v>
      </c>
      <c r="P437" s="23">
        <v>23</v>
      </c>
      <c r="Q437" s="23">
        <v>27</v>
      </c>
      <c r="R437" s="23">
        <v>0</v>
      </c>
      <c r="S437" s="23" t="s">
        <v>2496</v>
      </c>
    </row>
    <row r="438" spans="1:19">
      <c r="A438" s="16" t="s">
        <v>5314</v>
      </c>
      <c r="B438" s="22">
        <v>1956516157709</v>
      </c>
      <c r="C438" s="22">
        <v>4985009753613</v>
      </c>
      <c r="D438" s="23" t="s">
        <v>2764</v>
      </c>
      <c r="E438" s="23">
        <v>1122</v>
      </c>
      <c r="F438" s="23">
        <v>2</v>
      </c>
      <c r="G438" s="23">
        <v>0</v>
      </c>
      <c r="H438" s="23" t="s">
        <v>2496</v>
      </c>
      <c r="I438" s="23" t="s">
        <v>2495</v>
      </c>
      <c r="J438" s="23" t="s">
        <v>2533</v>
      </c>
      <c r="L438" s="16" t="s">
        <v>5319</v>
      </c>
      <c r="M438" s="22">
        <v>2056016129905</v>
      </c>
      <c r="O438" s="23" t="s">
        <v>3236</v>
      </c>
      <c r="P438" s="23">
        <v>22</v>
      </c>
      <c r="Q438" s="23">
        <v>1</v>
      </c>
      <c r="R438" s="23">
        <v>0</v>
      </c>
      <c r="S438" s="23" t="s">
        <v>2496</v>
      </c>
    </row>
    <row r="439" spans="1:19">
      <c r="A439" s="16" t="s">
        <v>5314</v>
      </c>
      <c r="B439" s="22">
        <v>1956516157709</v>
      </c>
      <c r="C439" s="22">
        <v>4985009753613</v>
      </c>
      <c r="D439" s="23" t="s">
        <v>2764</v>
      </c>
      <c r="E439" s="23">
        <v>4421</v>
      </c>
      <c r="F439" s="23">
        <v>3</v>
      </c>
      <c r="G439" s="23">
        <v>0</v>
      </c>
      <c r="H439" s="23" t="s">
        <v>2496</v>
      </c>
      <c r="I439" s="23" t="s">
        <v>2495</v>
      </c>
      <c r="J439" s="23" t="s">
        <v>2533</v>
      </c>
      <c r="L439" s="16" t="s">
        <v>5319</v>
      </c>
      <c r="M439" s="22">
        <v>2155017129904</v>
      </c>
      <c r="O439" s="23" t="s">
        <v>3237</v>
      </c>
      <c r="P439" s="23">
        <v>21</v>
      </c>
      <c r="Q439" s="23">
        <v>1</v>
      </c>
      <c r="R439" s="23">
        <v>0</v>
      </c>
      <c r="S439" s="23" t="s">
        <v>2496</v>
      </c>
    </row>
    <row r="440" spans="1:19">
      <c r="A440" s="16" t="s">
        <v>5314</v>
      </c>
      <c r="B440" s="22">
        <v>1956516157709</v>
      </c>
      <c r="C440" s="22">
        <v>4985009753613</v>
      </c>
      <c r="D440" s="23" t="s">
        <v>2764</v>
      </c>
      <c r="E440" s="23">
        <v>622</v>
      </c>
      <c r="F440" s="23">
        <v>6</v>
      </c>
      <c r="G440" s="23">
        <v>0</v>
      </c>
      <c r="H440" s="23" t="s">
        <v>2496</v>
      </c>
      <c r="I440" s="23" t="s">
        <v>2495</v>
      </c>
      <c r="J440" s="23" t="s">
        <v>2533</v>
      </c>
      <c r="L440" s="16" t="s">
        <v>5319</v>
      </c>
      <c r="M440" s="22">
        <v>2155017129867</v>
      </c>
      <c r="O440" s="23" t="s">
        <v>7352</v>
      </c>
      <c r="P440" s="23">
        <v>23</v>
      </c>
      <c r="Q440" s="23">
        <v>60</v>
      </c>
      <c r="R440" s="23">
        <v>0</v>
      </c>
      <c r="S440" s="23" t="s">
        <v>2496</v>
      </c>
    </row>
    <row r="441" spans="1:19">
      <c r="A441" s="16" t="s">
        <v>5314</v>
      </c>
      <c r="B441" s="22">
        <v>2156516157702</v>
      </c>
      <c r="C441" s="22">
        <v>4985009753644</v>
      </c>
      <c r="D441" s="23" t="s">
        <v>2571</v>
      </c>
      <c r="E441" s="23">
        <v>323</v>
      </c>
      <c r="F441" s="23">
        <v>10</v>
      </c>
      <c r="G441" s="23">
        <v>0</v>
      </c>
      <c r="H441" s="23" t="s">
        <v>2496</v>
      </c>
      <c r="I441" s="23" t="s">
        <v>2495</v>
      </c>
      <c r="J441" s="23" t="s">
        <v>2570</v>
      </c>
      <c r="L441" s="16" t="s">
        <v>5319</v>
      </c>
      <c r="M441" s="22">
        <v>2254018129873</v>
      </c>
      <c r="O441" s="23" t="s">
        <v>3238</v>
      </c>
      <c r="P441" s="23">
        <v>23</v>
      </c>
      <c r="Q441" s="23">
        <v>12</v>
      </c>
      <c r="R441" s="23">
        <v>0</v>
      </c>
      <c r="S441" s="23" t="s">
        <v>2496</v>
      </c>
    </row>
    <row r="442" spans="1:19">
      <c r="A442" s="16" t="s">
        <v>5314</v>
      </c>
      <c r="B442" s="22">
        <v>2156516157702</v>
      </c>
      <c r="C442" s="22">
        <v>4985009753644</v>
      </c>
      <c r="D442" s="23" t="s">
        <v>2571</v>
      </c>
      <c r="E442" s="23">
        <v>323</v>
      </c>
      <c r="F442" s="23">
        <v>14</v>
      </c>
      <c r="G442" s="23">
        <v>0</v>
      </c>
      <c r="H442" s="23" t="s">
        <v>2496</v>
      </c>
      <c r="I442" s="23" t="s">
        <v>2495</v>
      </c>
      <c r="J442" s="23" t="s">
        <v>2570</v>
      </c>
      <c r="L442" s="16" t="s">
        <v>5319</v>
      </c>
      <c r="M442" s="22">
        <v>2254018129798</v>
      </c>
      <c r="O442" s="23" t="s">
        <v>3239</v>
      </c>
      <c r="P442" s="23">
        <v>22</v>
      </c>
      <c r="Q442" s="23">
        <v>233</v>
      </c>
      <c r="R442" s="23">
        <v>0</v>
      </c>
      <c r="S442" s="23" t="s">
        <v>2496</v>
      </c>
    </row>
    <row r="443" spans="1:19">
      <c r="A443" s="16" t="s">
        <v>5314</v>
      </c>
      <c r="B443" s="22">
        <v>1956016157704</v>
      </c>
      <c r="C443" s="22">
        <v>4985009753491</v>
      </c>
      <c r="D443" s="23" t="s">
        <v>10685</v>
      </c>
      <c r="E443" s="23">
        <v>4123</v>
      </c>
      <c r="F443" s="23">
        <v>2</v>
      </c>
      <c r="G443" s="23">
        <v>0</v>
      </c>
      <c r="H443" s="23" t="s">
        <v>2496</v>
      </c>
      <c r="I443" s="23" t="s">
        <v>2495</v>
      </c>
      <c r="J443" s="23" t="s">
        <v>2504</v>
      </c>
      <c r="L443" s="16" t="s">
        <v>5319</v>
      </c>
      <c r="M443" s="22">
        <v>2254517129909</v>
      </c>
      <c r="O443" s="23" t="s">
        <v>3240</v>
      </c>
      <c r="P443" s="23">
        <v>22</v>
      </c>
      <c r="Q443" s="23">
        <v>2</v>
      </c>
      <c r="R443" s="23">
        <v>0</v>
      </c>
      <c r="S443" s="23" t="s">
        <v>2496</v>
      </c>
    </row>
    <row r="444" spans="1:19">
      <c r="A444" s="16" t="s">
        <v>5314</v>
      </c>
      <c r="B444" s="22">
        <v>2156016157707</v>
      </c>
      <c r="C444" s="22">
        <v>4985009753514</v>
      </c>
      <c r="D444" s="23" t="s">
        <v>2751</v>
      </c>
      <c r="E444" s="23">
        <v>4122</v>
      </c>
      <c r="F444" s="23">
        <v>20</v>
      </c>
      <c r="G444" s="23">
        <v>0</v>
      </c>
      <c r="H444" s="23" t="s">
        <v>2496</v>
      </c>
      <c r="I444" s="23" t="s">
        <v>2495</v>
      </c>
      <c r="J444" s="23" t="s">
        <v>2570</v>
      </c>
      <c r="L444" s="16" t="s">
        <v>5319</v>
      </c>
      <c r="M444" s="22">
        <v>2254518129960</v>
      </c>
      <c r="O444" s="23" t="s">
        <v>3241</v>
      </c>
      <c r="P444" s="23">
        <v>23</v>
      </c>
      <c r="Q444" s="23">
        <v>1</v>
      </c>
      <c r="R444" s="23">
        <v>0</v>
      </c>
      <c r="S444" s="23" t="s">
        <v>2496</v>
      </c>
    </row>
    <row r="445" spans="1:19">
      <c r="A445" s="16" t="s">
        <v>5314</v>
      </c>
      <c r="B445" s="22">
        <v>1955516157702</v>
      </c>
      <c r="C445" s="22">
        <v>4985009753378</v>
      </c>
      <c r="D445" s="23" t="s">
        <v>8911</v>
      </c>
      <c r="E445" s="23">
        <v>3923</v>
      </c>
      <c r="F445" s="23">
        <v>7</v>
      </c>
      <c r="G445" s="23">
        <v>0</v>
      </c>
      <c r="H445" s="23" t="s">
        <v>2496</v>
      </c>
      <c r="I445" s="23" t="s">
        <v>2495</v>
      </c>
      <c r="J445" s="23" t="s">
        <v>2570</v>
      </c>
      <c r="L445" s="16" t="s">
        <v>5319</v>
      </c>
      <c r="M445" s="22">
        <v>2255518129943</v>
      </c>
      <c r="O445" s="23" t="s">
        <v>3242</v>
      </c>
      <c r="P445" s="23">
        <v>23</v>
      </c>
      <c r="Q445" s="23">
        <v>37</v>
      </c>
      <c r="R445" s="23">
        <v>0</v>
      </c>
      <c r="S445" s="23" t="s">
        <v>2496</v>
      </c>
    </row>
    <row r="446" spans="1:19">
      <c r="A446" s="16" t="s">
        <v>5314</v>
      </c>
      <c r="B446" s="22">
        <v>2055516157708</v>
      </c>
      <c r="C446" s="22">
        <v>4985009753385</v>
      </c>
      <c r="D446" s="23" t="s">
        <v>2593</v>
      </c>
      <c r="E446" s="23">
        <v>523</v>
      </c>
      <c r="F446" s="23">
        <v>2</v>
      </c>
      <c r="G446" s="23">
        <v>0</v>
      </c>
      <c r="H446" s="23" t="s">
        <v>2496</v>
      </c>
      <c r="I446" s="23" t="s">
        <v>2495</v>
      </c>
      <c r="J446" s="23" t="s">
        <v>2570</v>
      </c>
      <c r="L446" s="16" t="s">
        <v>5319</v>
      </c>
      <c r="M446" s="22">
        <v>2354518129868</v>
      </c>
      <c r="O446" s="23" t="s">
        <v>7353</v>
      </c>
      <c r="P446" s="23">
        <v>23</v>
      </c>
      <c r="Q446" s="23">
        <v>8</v>
      </c>
      <c r="R446" s="23">
        <v>0</v>
      </c>
      <c r="S446" s="23" t="s">
        <v>2496</v>
      </c>
    </row>
    <row r="447" spans="1:19">
      <c r="A447" s="16" t="s">
        <v>5314</v>
      </c>
      <c r="B447" s="22">
        <v>2155516157705</v>
      </c>
      <c r="C447" s="22">
        <v>4985009753392</v>
      </c>
      <c r="D447" s="23" t="s">
        <v>2754</v>
      </c>
      <c r="E447" s="23">
        <v>2022</v>
      </c>
      <c r="F447" s="23">
        <v>4</v>
      </c>
      <c r="G447" s="23">
        <v>0</v>
      </c>
      <c r="H447" s="23" t="s">
        <v>2496</v>
      </c>
      <c r="I447" s="23" t="s">
        <v>2495</v>
      </c>
      <c r="J447" s="23" t="s">
        <v>2533</v>
      </c>
      <c r="L447" s="16" t="s">
        <v>5319</v>
      </c>
      <c r="M447" s="22">
        <v>2355518129940</v>
      </c>
      <c r="O447" s="23" t="s">
        <v>3243</v>
      </c>
      <c r="P447" s="23">
        <v>23</v>
      </c>
      <c r="Q447" s="23">
        <v>88</v>
      </c>
      <c r="R447" s="23">
        <v>0</v>
      </c>
      <c r="S447" s="23" t="s">
        <v>2496</v>
      </c>
    </row>
    <row r="448" spans="1:19">
      <c r="A448" s="16" t="s">
        <v>5314</v>
      </c>
      <c r="B448" s="22">
        <v>2255516157702</v>
      </c>
      <c r="C448" s="22">
        <v>4985009753408</v>
      </c>
      <c r="D448" s="23" t="s">
        <v>2743</v>
      </c>
      <c r="E448" s="23">
        <v>922</v>
      </c>
      <c r="F448" s="23">
        <v>2</v>
      </c>
      <c r="G448" s="23">
        <v>0</v>
      </c>
      <c r="H448" s="23" t="s">
        <v>2496</v>
      </c>
      <c r="I448" s="23" t="s">
        <v>2495</v>
      </c>
      <c r="J448" s="23" t="s">
        <v>2570</v>
      </c>
      <c r="L448" s="16" t="s">
        <v>5319</v>
      </c>
      <c r="M448" s="22">
        <v>2355519129857</v>
      </c>
      <c r="O448" s="23" t="s">
        <v>3244</v>
      </c>
      <c r="P448" s="23">
        <v>22</v>
      </c>
      <c r="Q448" s="23">
        <v>2</v>
      </c>
      <c r="R448" s="23">
        <v>0</v>
      </c>
      <c r="S448" s="23" t="s">
        <v>2496</v>
      </c>
    </row>
    <row r="449" spans="1:19">
      <c r="A449" s="16" t="s">
        <v>5314</v>
      </c>
      <c r="B449" s="22">
        <v>2255516157702</v>
      </c>
      <c r="C449" s="22">
        <v>4985009753408</v>
      </c>
      <c r="D449" s="23" t="s">
        <v>2743</v>
      </c>
      <c r="E449" s="23">
        <v>4821</v>
      </c>
      <c r="F449" s="23">
        <v>3</v>
      </c>
      <c r="G449" s="23">
        <v>0</v>
      </c>
      <c r="H449" s="23" t="s">
        <v>2496</v>
      </c>
      <c r="I449" s="23" t="s">
        <v>2495</v>
      </c>
      <c r="J449" s="23" t="s">
        <v>2570</v>
      </c>
      <c r="L449" s="16" t="s">
        <v>5319</v>
      </c>
      <c r="M449" s="22">
        <v>2356018129850</v>
      </c>
      <c r="O449" s="23" t="s">
        <v>5338</v>
      </c>
      <c r="P449" s="23">
        <v>22</v>
      </c>
      <c r="Q449" s="23">
        <v>1</v>
      </c>
      <c r="R449" s="23">
        <v>0</v>
      </c>
      <c r="S449" s="23" t="s">
        <v>2496</v>
      </c>
    </row>
    <row r="450" spans="1:19">
      <c r="A450" s="16" t="s">
        <v>5314</v>
      </c>
      <c r="B450" s="22">
        <v>2255516157702</v>
      </c>
      <c r="C450" s="22">
        <v>4985009753408</v>
      </c>
      <c r="D450" s="23" t="s">
        <v>2743</v>
      </c>
      <c r="E450" s="23">
        <v>1922</v>
      </c>
      <c r="F450" s="23">
        <v>4</v>
      </c>
      <c r="G450" s="23">
        <v>0</v>
      </c>
      <c r="H450" s="23" t="s">
        <v>2496</v>
      </c>
      <c r="I450" s="23" t="s">
        <v>2495</v>
      </c>
      <c r="J450" s="23" t="s">
        <v>2530</v>
      </c>
      <c r="L450" s="16" t="s">
        <v>5319</v>
      </c>
      <c r="M450" s="22">
        <v>2356018129850</v>
      </c>
      <c r="O450" s="23" t="s">
        <v>5338</v>
      </c>
      <c r="P450" s="23">
        <v>23</v>
      </c>
      <c r="Q450" s="23">
        <v>85</v>
      </c>
      <c r="R450" s="23">
        <v>0</v>
      </c>
      <c r="S450" s="23" t="s">
        <v>2496</v>
      </c>
    </row>
    <row r="451" spans="1:19">
      <c r="A451" s="16" t="s">
        <v>5314</v>
      </c>
      <c r="B451" s="22">
        <v>2255516157702</v>
      </c>
      <c r="C451" s="22">
        <v>4985009753408</v>
      </c>
      <c r="D451" s="23" t="s">
        <v>2743</v>
      </c>
      <c r="E451" s="23">
        <v>322</v>
      </c>
      <c r="F451" s="23">
        <v>2</v>
      </c>
      <c r="G451" s="23">
        <v>0</v>
      </c>
      <c r="H451" s="23" t="s">
        <v>2496</v>
      </c>
      <c r="I451" s="23" t="s">
        <v>2495</v>
      </c>
      <c r="J451" s="23" t="s">
        <v>2570</v>
      </c>
      <c r="L451" s="16" t="s">
        <v>5319</v>
      </c>
      <c r="M451" s="22">
        <v>2356517129856</v>
      </c>
      <c r="O451" s="23" t="s">
        <v>3246</v>
      </c>
      <c r="P451" s="23">
        <v>20</v>
      </c>
      <c r="Q451" s="23">
        <v>4</v>
      </c>
      <c r="R451" s="23">
        <v>0</v>
      </c>
      <c r="S451" s="23" t="s">
        <v>2496</v>
      </c>
    </row>
    <row r="452" spans="1:19">
      <c r="A452" s="16" t="s">
        <v>5314</v>
      </c>
      <c r="B452" s="22">
        <v>2255516157702</v>
      </c>
      <c r="C452" s="22">
        <v>4985009753408</v>
      </c>
      <c r="D452" s="23" t="s">
        <v>2743</v>
      </c>
      <c r="E452" s="23">
        <v>3222</v>
      </c>
      <c r="F452" s="23">
        <v>2</v>
      </c>
      <c r="G452" s="23">
        <v>0</v>
      </c>
      <c r="H452" s="23" t="s">
        <v>2496</v>
      </c>
      <c r="I452" s="23" t="s">
        <v>2495</v>
      </c>
      <c r="J452" s="23" t="s">
        <v>2570</v>
      </c>
      <c r="L452" s="16" t="s">
        <v>5319</v>
      </c>
      <c r="M452" s="22">
        <v>2454018129877</v>
      </c>
      <c r="O452" s="23" t="s">
        <v>3247</v>
      </c>
      <c r="P452" s="23">
        <v>23</v>
      </c>
      <c r="Q452" s="23">
        <v>4</v>
      </c>
      <c r="R452" s="23">
        <v>0</v>
      </c>
      <c r="S452" s="23" t="s">
        <v>2496</v>
      </c>
    </row>
    <row r="453" spans="1:19">
      <c r="A453" s="16" t="s">
        <v>5314</v>
      </c>
      <c r="B453" s="22">
        <v>2154516157708</v>
      </c>
      <c r="C453" s="22">
        <v>4985009753170</v>
      </c>
      <c r="D453" s="23" t="s">
        <v>2582</v>
      </c>
      <c r="E453" s="23">
        <v>4022</v>
      </c>
      <c r="F453" s="23">
        <v>7</v>
      </c>
      <c r="G453" s="23">
        <v>0</v>
      </c>
      <c r="H453" s="23" t="s">
        <v>2496</v>
      </c>
      <c r="I453" s="23" t="s">
        <v>2495</v>
      </c>
      <c r="J453" s="23" t="s">
        <v>2533</v>
      </c>
      <c r="L453" s="16" t="s">
        <v>5319</v>
      </c>
      <c r="M453" s="22">
        <v>2454018129860</v>
      </c>
      <c r="O453" s="23" t="s">
        <v>3249</v>
      </c>
      <c r="P453" s="23">
        <v>22</v>
      </c>
      <c r="Q453" s="23">
        <v>3</v>
      </c>
      <c r="R453" s="23">
        <v>0</v>
      </c>
      <c r="S453" s="23" t="s">
        <v>2496</v>
      </c>
    </row>
    <row r="454" spans="1:19">
      <c r="A454" s="16" t="s">
        <v>5314</v>
      </c>
      <c r="B454" s="22">
        <v>2154516157708</v>
      </c>
      <c r="C454" s="22">
        <v>4985009753170</v>
      </c>
      <c r="D454" s="23" t="s">
        <v>2582</v>
      </c>
      <c r="E454" s="23">
        <v>1723</v>
      </c>
      <c r="F454" s="23">
        <v>12</v>
      </c>
      <c r="G454" s="23">
        <v>0</v>
      </c>
      <c r="H454" s="23" t="s">
        <v>2496</v>
      </c>
      <c r="I454" s="23" t="s">
        <v>2495</v>
      </c>
      <c r="J454" s="23" t="s">
        <v>2525</v>
      </c>
      <c r="L454" s="16" t="s">
        <v>5319</v>
      </c>
      <c r="M454" s="22">
        <v>2454018129792</v>
      </c>
      <c r="O454" s="23" t="s">
        <v>3250</v>
      </c>
      <c r="P454" s="23">
        <v>22</v>
      </c>
      <c r="Q454" s="23">
        <v>24</v>
      </c>
      <c r="R454" s="23">
        <v>0</v>
      </c>
      <c r="S454" s="23" t="s">
        <v>2496</v>
      </c>
    </row>
    <row r="455" spans="1:19">
      <c r="A455" s="16" t="s">
        <v>5314</v>
      </c>
      <c r="B455" s="22">
        <v>2156017157706</v>
      </c>
      <c r="C455" s="22">
        <v>4985009753538</v>
      </c>
      <c r="D455" s="23" t="s">
        <v>2573</v>
      </c>
      <c r="E455" s="23">
        <v>3223</v>
      </c>
      <c r="F455" s="23">
        <v>3</v>
      </c>
      <c r="G455" s="23">
        <v>0</v>
      </c>
      <c r="H455" s="23" t="s">
        <v>2496</v>
      </c>
      <c r="I455" s="23" t="s">
        <v>2495</v>
      </c>
      <c r="J455" s="23" t="s">
        <v>2507</v>
      </c>
      <c r="L455" s="16" t="s">
        <v>5319</v>
      </c>
      <c r="M455" s="22">
        <v>2454019129876</v>
      </c>
      <c r="O455" s="23" t="s">
        <v>3251</v>
      </c>
      <c r="P455" s="23">
        <v>23</v>
      </c>
      <c r="Q455" s="23">
        <v>44</v>
      </c>
      <c r="R455" s="23">
        <v>0</v>
      </c>
      <c r="S455" s="23" t="s">
        <v>2496</v>
      </c>
    </row>
    <row r="456" spans="1:19">
      <c r="A456" s="16" t="s">
        <v>5314</v>
      </c>
      <c r="B456" s="22">
        <v>2156017157706</v>
      </c>
      <c r="C456" s="22">
        <v>4985009753538</v>
      </c>
      <c r="D456" s="23" t="s">
        <v>2573</v>
      </c>
      <c r="E456" s="23">
        <v>4123</v>
      </c>
      <c r="F456" s="23">
        <v>4</v>
      </c>
      <c r="G456" s="23">
        <v>0</v>
      </c>
      <c r="H456" s="23" t="s">
        <v>2496</v>
      </c>
      <c r="I456" s="23" t="s">
        <v>2495</v>
      </c>
      <c r="J456" s="23" t="s">
        <v>2507</v>
      </c>
      <c r="L456" s="16" t="s">
        <v>5319</v>
      </c>
      <c r="M456" s="22">
        <v>2454019129784</v>
      </c>
      <c r="O456" s="23" t="s">
        <v>3252</v>
      </c>
      <c r="P456" s="23">
        <v>22</v>
      </c>
      <c r="Q456" s="23">
        <v>44</v>
      </c>
      <c r="R456" s="23">
        <v>0</v>
      </c>
      <c r="S456" s="23" t="s">
        <v>2496</v>
      </c>
    </row>
    <row r="457" spans="1:19">
      <c r="A457" s="16" t="s">
        <v>5314</v>
      </c>
      <c r="B457" s="22">
        <v>2156017157706</v>
      </c>
      <c r="C457" s="22">
        <v>4985009753538</v>
      </c>
      <c r="D457" s="23" t="s">
        <v>2573</v>
      </c>
      <c r="E457" s="23">
        <v>4023</v>
      </c>
      <c r="F457" s="23">
        <v>4</v>
      </c>
      <c r="G457" s="23">
        <v>0</v>
      </c>
      <c r="H457" s="23" t="s">
        <v>2496</v>
      </c>
      <c r="I457" s="23" t="s">
        <v>2495</v>
      </c>
      <c r="J457" s="23" t="s">
        <v>2507</v>
      </c>
      <c r="L457" s="16" t="s">
        <v>5319</v>
      </c>
      <c r="M457" s="22">
        <v>2753519129899</v>
      </c>
      <c r="O457" s="23" t="s">
        <v>3253</v>
      </c>
      <c r="P457" s="23">
        <v>22</v>
      </c>
      <c r="Q457" s="23">
        <v>1</v>
      </c>
      <c r="R457" s="23">
        <v>0</v>
      </c>
      <c r="S457" s="23" t="s">
        <v>2496</v>
      </c>
    </row>
    <row r="458" spans="1:19">
      <c r="A458" s="16" t="s">
        <v>5314</v>
      </c>
      <c r="B458" s="22">
        <v>2055517157707</v>
      </c>
      <c r="C458" s="22">
        <v>4985009753415</v>
      </c>
      <c r="D458" s="23" t="s">
        <v>2592</v>
      </c>
      <c r="E458" s="23">
        <v>3723</v>
      </c>
      <c r="F458" s="23">
        <v>2</v>
      </c>
      <c r="G458" s="23">
        <v>0</v>
      </c>
      <c r="H458" s="23" t="s">
        <v>2496</v>
      </c>
      <c r="I458" s="23" t="s">
        <v>2495</v>
      </c>
      <c r="J458" s="23" t="s">
        <v>2515</v>
      </c>
      <c r="L458" s="16" t="s">
        <v>5319</v>
      </c>
      <c r="M458" s="22">
        <v>2454019490037</v>
      </c>
      <c r="O458" s="23" t="s">
        <v>3254</v>
      </c>
      <c r="P458" s="23">
        <v>22</v>
      </c>
      <c r="Q458" s="23">
        <v>1</v>
      </c>
      <c r="R458" s="23">
        <v>0</v>
      </c>
      <c r="S458" s="23" t="s">
        <v>2496</v>
      </c>
    </row>
    <row r="459" spans="1:19">
      <c r="A459" s="16" t="s">
        <v>5314</v>
      </c>
      <c r="B459" s="22">
        <v>2155517157704</v>
      </c>
      <c r="C459" s="22">
        <v>4985009753422</v>
      </c>
      <c r="D459" s="23" t="s">
        <v>2575</v>
      </c>
      <c r="E459" s="23">
        <v>3723</v>
      </c>
      <c r="F459" s="23">
        <v>3</v>
      </c>
      <c r="G459" s="23">
        <v>0</v>
      </c>
      <c r="H459" s="23" t="s">
        <v>2496</v>
      </c>
      <c r="I459" s="23" t="s">
        <v>2495</v>
      </c>
      <c r="J459" s="23" t="s">
        <v>2517</v>
      </c>
      <c r="L459" s="16" t="s">
        <v>5319</v>
      </c>
      <c r="M459" s="22">
        <v>1657014169996</v>
      </c>
      <c r="O459" s="23" t="s">
        <v>3255</v>
      </c>
      <c r="P459" s="23">
        <v>19</v>
      </c>
      <c r="Q459" s="23">
        <v>2</v>
      </c>
      <c r="R459" s="23">
        <v>0</v>
      </c>
      <c r="S459" s="23" t="s">
        <v>2496</v>
      </c>
    </row>
    <row r="460" spans="1:19">
      <c r="A460" s="16" t="s">
        <v>5314</v>
      </c>
      <c r="B460" s="22">
        <v>2255517157701</v>
      </c>
      <c r="C460" s="22">
        <v>4985009753439</v>
      </c>
      <c r="D460" s="23" t="s">
        <v>2549</v>
      </c>
      <c r="E460" s="23">
        <v>2823</v>
      </c>
      <c r="F460" s="23">
        <v>4</v>
      </c>
      <c r="G460" s="23">
        <v>0</v>
      </c>
      <c r="H460" s="23" t="s">
        <v>2496</v>
      </c>
      <c r="I460" s="23" t="s">
        <v>2495</v>
      </c>
      <c r="J460" s="23" t="s">
        <v>2507</v>
      </c>
      <c r="L460" s="16" t="s">
        <v>5319</v>
      </c>
      <c r="M460" s="22">
        <v>1956016169981</v>
      </c>
      <c r="O460" s="23" t="s">
        <v>3256</v>
      </c>
      <c r="P460" s="23">
        <v>19</v>
      </c>
      <c r="Q460" s="23">
        <v>2</v>
      </c>
      <c r="R460" s="23">
        <v>0</v>
      </c>
      <c r="S460" s="23" t="s">
        <v>2496</v>
      </c>
    </row>
    <row r="461" spans="1:19">
      <c r="A461" s="16" t="s">
        <v>5314</v>
      </c>
      <c r="B461" s="22">
        <v>2255517157701</v>
      </c>
      <c r="C461" s="22">
        <v>4985009753439</v>
      </c>
      <c r="D461" s="23" t="s">
        <v>2549</v>
      </c>
      <c r="E461" s="23">
        <v>1423</v>
      </c>
      <c r="F461" s="23">
        <v>4</v>
      </c>
      <c r="G461" s="23">
        <v>0</v>
      </c>
      <c r="H461" s="23" t="s">
        <v>2496</v>
      </c>
      <c r="I461" s="23" t="s">
        <v>2495</v>
      </c>
      <c r="J461" s="23" t="s">
        <v>2507</v>
      </c>
      <c r="L461" s="16" t="s">
        <v>5319</v>
      </c>
      <c r="M461" s="22">
        <v>1655515121031</v>
      </c>
      <c r="O461" s="23" t="s">
        <v>3257</v>
      </c>
      <c r="P461" s="23">
        <v>20</v>
      </c>
      <c r="Q461" s="23">
        <v>3</v>
      </c>
      <c r="R461" s="23">
        <v>0</v>
      </c>
      <c r="S461" s="23" t="s">
        <v>2496</v>
      </c>
    </row>
    <row r="462" spans="1:19">
      <c r="A462" s="16" t="s">
        <v>5314</v>
      </c>
      <c r="B462" s="22">
        <v>2055017157702</v>
      </c>
      <c r="C462" s="22">
        <v>4985009753316</v>
      </c>
      <c r="D462" s="23" t="s">
        <v>9070</v>
      </c>
      <c r="E462" s="23">
        <v>3823</v>
      </c>
      <c r="F462" s="23">
        <v>4</v>
      </c>
      <c r="G462" s="23">
        <v>0</v>
      </c>
      <c r="H462" s="23" t="s">
        <v>2496</v>
      </c>
      <c r="I462" s="23" t="s">
        <v>2495</v>
      </c>
      <c r="J462" s="23" t="s">
        <v>2570</v>
      </c>
      <c r="L462" s="16" t="s">
        <v>5319</v>
      </c>
      <c r="M462" s="22">
        <v>2055516129934</v>
      </c>
      <c r="O462" s="23" t="s">
        <v>3258</v>
      </c>
      <c r="P462" s="23">
        <v>22</v>
      </c>
      <c r="Q462" s="23">
        <v>4</v>
      </c>
      <c r="R462" s="23">
        <v>0</v>
      </c>
      <c r="S462" s="23" t="s">
        <v>2496</v>
      </c>
    </row>
    <row r="463" spans="1:19">
      <c r="A463" s="16" t="s">
        <v>5314</v>
      </c>
      <c r="B463" s="22">
        <v>2155017157709</v>
      </c>
      <c r="C463" s="22">
        <v>4985009753323</v>
      </c>
      <c r="D463" s="23" t="s">
        <v>2756</v>
      </c>
      <c r="E463" s="23">
        <v>3923</v>
      </c>
      <c r="F463" s="23">
        <v>4</v>
      </c>
      <c r="G463" s="23">
        <v>0</v>
      </c>
      <c r="H463" s="23" t="s">
        <v>2496</v>
      </c>
      <c r="I463" s="23" t="s">
        <v>2495</v>
      </c>
      <c r="J463" s="23" t="s">
        <v>2525</v>
      </c>
      <c r="L463" s="16" t="s">
        <v>5319</v>
      </c>
      <c r="M463" s="22">
        <v>2055517121036</v>
      </c>
      <c r="O463" s="23" t="s">
        <v>3259</v>
      </c>
      <c r="P463" s="23">
        <v>20</v>
      </c>
      <c r="Q463" s="23">
        <v>3</v>
      </c>
      <c r="R463" s="23">
        <v>0</v>
      </c>
      <c r="S463" s="23" t="s">
        <v>2496</v>
      </c>
    </row>
    <row r="464" spans="1:19">
      <c r="A464" s="16" t="s">
        <v>5314</v>
      </c>
      <c r="B464" s="22">
        <v>2255017157706</v>
      </c>
      <c r="C464" s="22">
        <v>4985009753330</v>
      </c>
      <c r="D464" s="23" t="s">
        <v>2553</v>
      </c>
      <c r="E464" s="23">
        <v>4322</v>
      </c>
      <c r="F464" s="23">
        <v>5</v>
      </c>
      <c r="G464" s="23">
        <v>0</v>
      </c>
      <c r="H464" s="23" t="s">
        <v>2496</v>
      </c>
      <c r="I464" s="23" t="s">
        <v>2495</v>
      </c>
      <c r="J464" s="23" t="s">
        <v>2533</v>
      </c>
      <c r="L464" s="16" t="s">
        <v>5319</v>
      </c>
      <c r="M464" s="22">
        <v>2056516121034</v>
      </c>
      <c r="O464" s="23" t="s">
        <v>3260</v>
      </c>
      <c r="P464" s="23">
        <v>20</v>
      </c>
      <c r="Q464" s="23">
        <v>3</v>
      </c>
      <c r="R464" s="23">
        <v>0</v>
      </c>
      <c r="S464" s="23" t="s">
        <v>2496</v>
      </c>
    </row>
    <row r="465" spans="1:19">
      <c r="A465" s="16" t="s">
        <v>5314</v>
      </c>
      <c r="B465" s="22">
        <v>2255017157706</v>
      </c>
      <c r="C465" s="22">
        <v>4985009753330</v>
      </c>
      <c r="D465" s="23" t="s">
        <v>2553</v>
      </c>
      <c r="E465" s="23">
        <v>523</v>
      </c>
      <c r="F465" s="23">
        <v>20</v>
      </c>
      <c r="G465" s="23">
        <v>0</v>
      </c>
      <c r="H465" s="23" t="s">
        <v>2496</v>
      </c>
      <c r="I465" s="23" t="s">
        <v>2495</v>
      </c>
      <c r="J465" s="23" t="s">
        <v>2533</v>
      </c>
      <c r="L465" s="16" t="s">
        <v>5319</v>
      </c>
      <c r="M465" s="22">
        <v>2155017121021</v>
      </c>
      <c r="O465" s="23" t="s">
        <v>3261</v>
      </c>
      <c r="P465" s="23">
        <v>21</v>
      </c>
      <c r="Q465" s="23">
        <v>4</v>
      </c>
      <c r="R465" s="23">
        <v>0</v>
      </c>
      <c r="S465" s="23" t="s">
        <v>2496</v>
      </c>
    </row>
    <row r="466" spans="1:19">
      <c r="A466" s="16" t="s">
        <v>5314</v>
      </c>
      <c r="B466" s="22">
        <v>2054517157700</v>
      </c>
      <c r="C466" s="22">
        <v>4985009753187</v>
      </c>
      <c r="D466" s="23" t="s">
        <v>2763</v>
      </c>
      <c r="E466" s="23">
        <v>4722</v>
      </c>
      <c r="F466" s="23">
        <v>6</v>
      </c>
      <c r="G466" s="23">
        <v>0</v>
      </c>
      <c r="H466" s="23" t="s">
        <v>2496</v>
      </c>
      <c r="I466" s="23" t="s">
        <v>2495</v>
      </c>
      <c r="J466" s="23" t="s">
        <v>2533</v>
      </c>
      <c r="L466" s="16" t="s">
        <v>5319</v>
      </c>
      <c r="M466" s="22">
        <v>2156016121036</v>
      </c>
      <c r="O466" s="23" t="s">
        <v>3262</v>
      </c>
      <c r="P466" s="23">
        <v>19</v>
      </c>
      <c r="Q466" s="23">
        <v>2</v>
      </c>
      <c r="R466" s="23">
        <v>0</v>
      </c>
      <c r="S466" s="23" t="s">
        <v>2496</v>
      </c>
    </row>
    <row r="467" spans="1:19">
      <c r="A467" s="16" t="s">
        <v>5314</v>
      </c>
      <c r="B467" s="22">
        <v>2054517157700</v>
      </c>
      <c r="C467" s="22">
        <v>4985009753187</v>
      </c>
      <c r="D467" s="23" t="s">
        <v>2763</v>
      </c>
      <c r="E467" s="23">
        <v>4922</v>
      </c>
      <c r="F467" s="23">
        <v>8</v>
      </c>
      <c r="G467" s="23">
        <v>0</v>
      </c>
      <c r="H467" s="23" t="s">
        <v>2496</v>
      </c>
      <c r="I467" s="23" t="s">
        <v>2495</v>
      </c>
      <c r="J467" s="23" t="s">
        <v>2533</v>
      </c>
      <c r="L467" s="16" t="s">
        <v>5319</v>
      </c>
      <c r="M467" s="22">
        <v>2156017121035</v>
      </c>
      <c r="O467" s="23" t="s">
        <v>5339</v>
      </c>
      <c r="P467" s="23">
        <v>20</v>
      </c>
      <c r="Q467" s="23">
        <v>2</v>
      </c>
      <c r="R467" s="23">
        <v>0</v>
      </c>
      <c r="S467" s="23" t="s">
        <v>2496</v>
      </c>
    </row>
    <row r="468" spans="1:19">
      <c r="A468" s="16" t="s">
        <v>5314</v>
      </c>
      <c r="B468" s="22">
        <v>2154517157707</v>
      </c>
      <c r="C468" s="22">
        <v>4985009753194</v>
      </c>
      <c r="D468" s="23" t="s">
        <v>2758</v>
      </c>
      <c r="E468" s="23">
        <v>2023</v>
      </c>
      <c r="F468" s="23">
        <v>2</v>
      </c>
      <c r="G468" s="23">
        <v>0</v>
      </c>
      <c r="H468" s="23" t="s">
        <v>2496</v>
      </c>
      <c r="I468" s="23" t="s">
        <v>2495</v>
      </c>
      <c r="J468" s="23" t="s">
        <v>2570</v>
      </c>
      <c r="L468" s="16" t="s">
        <v>5319</v>
      </c>
      <c r="M468" s="22">
        <v>2156516121031</v>
      </c>
      <c r="O468" s="23" t="s">
        <v>3263</v>
      </c>
      <c r="P468" s="23">
        <v>21</v>
      </c>
      <c r="Q468" s="23">
        <v>2</v>
      </c>
      <c r="R468" s="23">
        <v>0</v>
      </c>
      <c r="S468" s="23" t="s">
        <v>2496</v>
      </c>
    </row>
    <row r="469" spans="1:19">
      <c r="A469" s="16" t="s">
        <v>5314</v>
      </c>
      <c r="B469" s="22">
        <v>2154517157707</v>
      </c>
      <c r="C469" s="22">
        <v>4985009753194</v>
      </c>
      <c r="D469" s="23" t="s">
        <v>2758</v>
      </c>
      <c r="E469" s="23">
        <v>2123</v>
      </c>
      <c r="F469" s="23">
        <v>5</v>
      </c>
      <c r="G469" s="23">
        <v>0</v>
      </c>
      <c r="H469" s="23" t="s">
        <v>2496</v>
      </c>
      <c r="I469" s="23" t="s">
        <v>2495</v>
      </c>
      <c r="J469" s="23" t="s">
        <v>2530</v>
      </c>
      <c r="L469" s="16" t="s">
        <v>5319</v>
      </c>
      <c r="M469" s="22">
        <v>2254519121031</v>
      </c>
      <c r="O469" s="23" t="s">
        <v>3264</v>
      </c>
      <c r="P469" s="23">
        <v>20</v>
      </c>
      <c r="Q469" s="23">
        <v>1</v>
      </c>
      <c r="R469" s="23">
        <v>0</v>
      </c>
      <c r="S469" s="23" t="s">
        <v>2496</v>
      </c>
    </row>
    <row r="470" spans="1:19">
      <c r="A470" s="16" t="s">
        <v>5314</v>
      </c>
      <c r="B470" s="22">
        <v>2254517157704</v>
      </c>
      <c r="C470" s="22">
        <v>4985009753200</v>
      </c>
      <c r="D470" s="23" t="s">
        <v>2748</v>
      </c>
      <c r="E470" s="23">
        <v>5022</v>
      </c>
      <c r="F470" s="23">
        <v>5</v>
      </c>
      <c r="G470" s="23">
        <v>0</v>
      </c>
      <c r="H470" s="23" t="s">
        <v>2496</v>
      </c>
      <c r="I470" s="23" t="s">
        <v>2495</v>
      </c>
      <c r="J470" s="23" t="s">
        <v>2517</v>
      </c>
      <c r="L470" s="16" t="s">
        <v>5319</v>
      </c>
      <c r="M470" s="22">
        <v>2255518121039</v>
      </c>
      <c r="O470" s="23" t="s">
        <v>3265</v>
      </c>
      <c r="P470" s="23">
        <v>19</v>
      </c>
      <c r="Q470" s="23">
        <v>2</v>
      </c>
      <c r="R470" s="23">
        <v>0</v>
      </c>
      <c r="S470" s="23" t="s">
        <v>2496</v>
      </c>
    </row>
    <row r="471" spans="1:19">
      <c r="A471" s="16" t="s">
        <v>5314</v>
      </c>
      <c r="B471" s="22">
        <v>2254517157704</v>
      </c>
      <c r="C471" s="22">
        <v>4985009753200</v>
      </c>
      <c r="D471" s="23" t="s">
        <v>2748</v>
      </c>
      <c r="E471" s="23">
        <v>5022</v>
      </c>
      <c r="F471" s="23">
        <v>25</v>
      </c>
      <c r="G471" s="23">
        <v>0</v>
      </c>
      <c r="H471" s="23" t="s">
        <v>2496</v>
      </c>
      <c r="I471" s="23" t="s">
        <v>2495</v>
      </c>
      <c r="J471" s="23" t="s">
        <v>2517</v>
      </c>
      <c r="L471" s="16" t="s">
        <v>5319</v>
      </c>
      <c r="M471" s="22">
        <v>2454018129938</v>
      </c>
      <c r="O471" s="23" t="s">
        <v>3266</v>
      </c>
      <c r="P471" s="23">
        <v>22</v>
      </c>
      <c r="Q471" s="23">
        <v>1</v>
      </c>
      <c r="R471" s="23">
        <v>0</v>
      </c>
      <c r="S471" s="23" t="s">
        <v>2496</v>
      </c>
    </row>
    <row r="472" spans="1:19">
      <c r="A472" s="16" t="s">
        <v>5314</v>
      </c>
      <c r="B472" s="22">
        <v>2354517157701</v>
      </c>
      <c r="C472" s="22">
        <v>4985009753217</v>
      </c>
      <c r="D472" s="23" t="s">
        <v>2730</v>
      </c>
      <c r="E472" s="23">
        <v>1722</v>
      </c>
      <c r="F472" s="23">
        <v>12</v>
      </c>
      <c r="G472" s="23">
        <v>0</v>
      </c>
      <c r="H472" s="23" t="s">
        <v>2496</v>
      </c>
      <c r="I472" s="23" t="s">
        <v>2495</v>
      </c>
      <c r="J472" s="23" t="s">
        <v>2517</v>
      </c>
      <c r="L472" s="16" t="s">
        <v>5319</v>
      </c>
      <c r="M472" s="22">
        <v>6654852021047</v>
      </c>
      <c r="O472" s="23" t="s">
        <v>3267</v>
      </c>
      <c r="P472" s="23">
        <v>99</v>
      </c>
      <c r="Q472" s="23">
        <v>4</v>
      </c>
      <c r="R472" s="23">
        <v>0</v>
      </c>
      <c r="S472" s="23" t="s">
        <v>2496</v>
      </c>
    </row>
    <row r="473" spans="1:19">
      <c r="A473" s="16" t="s">
        <v>5314</v>
      </c>
      <c r="B473" s="22">
        <v>1756515157706</v>
      </c>
      <c r="C473" s="22">
        <v>4985009753552</v>
      </c>
      <c r="D473" s="23" t="s">
        <v>10686</v>
      </c>
      <c r="E473" s="23">
        <v>3923</v>
      </c>
      <c r="F473" s="23">
        <v>7</v>
      </c>
      <c r="G473" s="23">
        <v>0</v>
      </c>
      <c r="H473" s="23" t="s">
        <v>2496</v>
      </c>
      <c r="I473" s="23" t="s">
        <v>2495</v>
      </c>
      <c r="J473" s="23" t="s">
        <v>2505</v>
      </c>
      <c r="L473" s="16" t="s">
        <v>5319</v>
      </c>
      <c r="M473" s="22">
        <v>5454542079959</v>
      </c>
      <c r="O473" s="23" t="s">
        <v>3268</v>
      </c>
      <c r="P473" s="23">
        <v>99</v>
      </c>
      <c r="Q473" s="23">
        <v>3</v>
      </c>
      <c r="R473" s="23">
        <v>0</v>
      </c>
      <c r="S473" s="23" t="s">
        <v>2496</v>
      </c>
    </row>
    <row r="474" spans="1:19">
      <c r="A474" s="16" t="s">
        <v>5314</v>
      </c>
      <c r="B474" s="22">
        <v>2056016157700</v>
      </c>
      <c r="C474" s="22">
        <v>4985009753507</v>
      </c>
      <c r="D474" s="23" t="s">
        <v>2588</v>
      </c>
      <c r="E474" s="23">
        <v>3123</v>
      </c>
      <c r="F474" s="23">
        <v>1</v>
      </c>
      <c r="G474" s="23">
        <v>0</v>
      </c>
      <c r="H474" s="23" t="s">
        <v>2496</v>
      </c>
      <c r="I474" s="23" t="s">
        <v>2495</v>
      </c>
      <c r="J474" s="23" t="s">
        <v>2533</v>
      </c>
      <c r="L474" s="16" t="s">
        <v>5319</v>
      </c>
      <c r="M474" s="22">
        <v>5604356079960</v>
      </c>
      <c r="O474" s="23" t="s">
        <v>3269</v>
      </c>
      <c r="P474" s="23">
        <v>99</v>
      </c>
      <c r="Q474" s="23">
        <v>8</v>
      </c>
      <c r="R474" s="23">
        <v>0</v>
      </c>
      <c r="S474" s="23" t="s">
        <v>2496</v>
      </c>
    </row>
    <row r="475" spans="1:19">
      <c r="A475" s="16" t="s">
        <v>5314</v>
      </c>
      <c r="B475" s="22">
        <v>2157016157766</v>
      </c>
      <c r="C475" s="22">
        <v>4985009756126</v>
      </c>
      <c r="D475" s="23" t="s">
        <v>2568</v>
      </c>
      <c r="E475" s="23">
        <v>3523</v>
      </c>
      <c r="F475" s="23">
        <v>2</v>
      </c>
      <c r="G475" s="23">
        <v>0</v>
      </c>
      <c r="H475" s="23" t="s">
        <v>2496</v>
      </c>
      <c r="I475" s="23" t="s">
        <v>2495</v>
      </c>
      <c r="J475" s="23" t="s">
        <v>2567</v>
      </c>
      <c r="L475" s="16" t="s">
        <v>5319</v>
      </c>
      <c r="M475" s="22">
        <v>5605356070759</v>
      </c>
      <c r="O475" s="23" t="s">
        <v>3270</v>
      </c>
      <c r="P475" s="23">
        <v>99</v>
      </c>
      <c r="Q475" s="23">
        <v>4</v>
      </c>
      <c r="R475" s="23">
        <v>0</v>
      </c>
      <c r="S475" s="23" t="s">
        <v>2496</v>
      </c>
    </row>
    <row r="476" spans="1:19">
      <c r="A476" s="16" t="s">
        <v>5314</v>
      </c>
      <c r="B476" s="22">
        <v>2157016157766</v>
      </c>
      <c r="C476" s="22">
        <v>4985009756126</v>
      </c>
      <c r="D476" s="23" t="s">
        <v>2568</v>
      </c>
      <c r="E476" s="23">
        <v>823</v>
      </c>
      <c r="F476" s="23">
        <v>1</v>
      </c>
      <c r="G476" s="23">
        <v>0</v>
      </c>
      <c r="H476" s="23" t="s">
        <v>2496</v>
      </c>
      <c r="I476" s="23" t="s">
        <v>2495</v>
      </c>
      <c r="J476" s="23" t="s">
        <v>2567</v>
      </c>
      <c r="L476" s="16" t="s">
        <v>5319</v>
      </c>
      <c r="M476" s="22">
        <v>5605356070780</v>
      </c>
      <c r="O476" s="23" t="s">
        <v>3271</v>
      </c>
      <c r="P476" s="23">
        <v>99</v>
      </c>
      <c r="Q476" s="23">
        <v>4</v>
      </c>
      <c r="R476" s="23">
        <v>0</v>
      </c>
      <c r="S476" s="23" t="s">
        <v>2496</v>
      </c>
    </row>
    <row r="477" spans="1:19">
      <c r="A477" s="16" t="s">
        <v>5314</v>
      </c>
      <c r="B477" s="22">
        <v>2055516139384</v>
      </c>
      <c r="C477" s="22" t="s">
        <v>3452</v>
      </c>
      <c r="D477" s="23" t="s">
        <v>2656</v>
      </c>
      <c r="E477" s="23">
        <v>4723</v>
      </c>
      <c r="F477" s="23">
        <v>6</v>
      </c>
      <c r="G477" s="23">
        <v>0</v>
      </c>
      <c r="H477" s="23" t="s">
        <v>2496</v>
      </c>
      <c r="I477" s="23" t="s">
        <v>2495</v>
      </c>
      <c r="J477" s="23" t="s">
        <v>2621</v>
      </c>
      <c r="L477" s="16" t="s">
        <v>5319</v>
      </c>
      <c r="M477" s="22">
        <v>5454542350102</v>
      </c>
      <c r="O477" s="23" t="s">
        <v>3272</v>
      </c>
      <c r="P477" s="23">
        <v>99</v>
      </c>
      <c r="Q477" s="23">
        <v>4</v>
      </c>
      <c r="R477" s="23">
        <v>0</v>
      </c>
      <c r="S477" s="23" t="s">
        <v>2496</v>
      </c>
    </row>
    <row r="478" spans="1:19">
      <c r="A478" s="16" t="s">
        <v>5314</v>
      </c>
      <c r="B478" s="22">
        <v>2055516139384</v>
      </c>
      <c r="C478" s="22" t="s">
        <v>3452</v>
      </c>
      <c r="D478" s="23" t="s">
        <v>2656</v>
      </c>
      <c r="E478" s="23">
        <v>4723</v>
      </c>
      <c r="F478" s="23">
        <v>28</v>
      </c>
      <c r="G478" s="23">
        <v>0</v>
      </c>
      <c r="H478" s="23" t="s">
        <v>2496</v>
      </c>
      <c r="I478" s="23" t="s">
        <v>2495</v>
      </c>
      <c r="J478" s="23" t="s">
        <v>2621</v>
      </c>
      <c r="L478" s="16" t="s">
        <v>5319</v>
      </c>
      <c r="M478" s="22">
        <v>4454542141305</v>
      </c>
      <c r="O478" s="23" t="s">
        <v>3273</v>
      </c>
      <c r="P478" s="23">
        <v>99</v>
      </c>
      <c r="Q478" s="23">
        <v>28</v>
      </c>
      <c r="R478" s="23">
        <v>0</v>
      </c>
      <c r="S478" s="23" t="s">
        <v>2496</v>
      </c>
    </row>
    <row r="479" spans="1:19">
      <c r="A479" s="16" t="s">
        <v>5314</v>
      </c>
      <c r="B479" s="22">
        <v>2056515139382</v>
      </c>
      <c r="C479" s="22" t="s">
        <v>3453</v>
      </c>
      <c r="D479" s="23" t="s">
        <v>2651</v>
      </c>
      <c r="E479" s="23">
        <v>3823</v>
      </c>
      <c r="F479" s="23">
        <v>28</v>
      </c>
      <c r="G479" s="23">
        <v>0</v>
      </c>
      <c r="H479" s="23" t="s">
        <v>2496</v>
      </c>
      <c r="I479" s="23" t="s">
        <v>2495</v>
      </c>
      <c r="J479" s="23" t="s">
        <v>2623</v>
      </c>
      <c r="L479" s="16" t="s">
        <v>5319</v>
      </c>
      <c r="M479" s="22">
        <v>4454542140186</v>
      </c>
      <c r="O479" s="23" t="s">
        <v>3274</v>
      </c>
      <c r="P479" s="23">
        <v>99</v>
      </c>
      <c r="Q479" s="23">
        <v>4</v>
      </c>
      <c r="R479" s="23">
        <v>0</v>
      </c>
      <c r="S479" s="23" t="s">
        <v>2496</v>
      </c>
    </row>
    <row r="480" spans="1:19">
      <c r="A480" s="16" t="s">
        <v>5314</v>
      </c>
      <c r="B480" s="22">
        <v>2455018159048</v>
      </c>
      <c r="C480" s="22">
        <v>4985009700075</v>
      </c>
      <c r="D480" s="23" t="s">
        <v>2516</v>
      </c>
      <c r="E480" s="23">
        <v>123</v>
      </c>
      <c r="F480" s="23">
        <v>1</v>
      </c>
      <c r="G480" s="23">
        <v>0</v>
      </c>
      <c r="H480" s="23" t="s">
        <v>2496</v>
      </c>
      <c r="I480" s="23" t="s">
        <v>2495</v>
      </c>
      <c r="J480" s="23" t="s">
        <v>2502</v>
      </c>
      <c r="L480" s="16" t="s">
        <v>5319</v>
      </c>
      <c r="M480" s="22">
        <v>7703856031329</v>
      </c>
      <c r="O480" s="23" t="s">
        <v>3275</v>
      </c>
      <c r="P480" s="23">
        <v>99</v>
      </c>
      <c r="Q480" s="23">
        <v>4</v>
      </c>
      <c r="R480" s="23">
        <v>0</v>
      </c>
      <c r="S480" s="23" t="s">
        <v>2496</v>
      </c>
    </row>
    <row r="481" spans="1:19">
      <c r="A481" s="16" t="s">
        <v>5314</v>
      </c>
      <c r="B481" s="22">
        <v>2455018159048</v>
      </c>
      <c r="C481" s="22">
        <v>4985009700075</v>
      </c>
      <c r="D481" s="23" t="s">
        <v>2516</v>
      </c>
      <c r="E481" s="23">
        <v>2723</v>
      </c>
      <c r="F481" s="23">
        <v>18</v>
      </c>
      <c r="G481" s="23">
        <v>0</v>
      </c>
      <c r="H481" s="23" t="s">
        <v>2496</v>
      </c>
      <c r="I481" s="23" t="s">
        <v>2495</v>
      </c>
      <c r="J481" s="23" t="s">
        <v>2500</v>
      </c>
      <c r="L481" s="16" t="s">
        <v>5319</v>
      </c>
      <c r="M481" s="22">
        <v>5454542070192</v>
      </c>
      <c r="O481" s="23" t="s">
        <v>3276</v>
      </c>
      <c r="P481" s="23">
        <v>99</v>
      </c>
      <c r="Q481" s="23">
        <v>4</v>
      </c>
      <c r="R481" s="23">
        <v>0</v>
      </c>
      <c r="S481" s="23" t="s">
        <v>2496</v>
      </c>
    </row>
    <row r="482" spans="1:19">
      <c r="A482" s="16" t="s">
        <v>5314</v>
      </c>
      <c r="B482" s="22">
        <v>2154517159749</v>
      </c>
      <c r="C482" s="22">
        <v>3528700610369</v>
      </c>
      <c r="D482" s="23" t="s">
        <v>2798</v>
      </c>
      <c r="E482" s="23">
        <v>5221</v>
      </c>
      <c r="F482" s="23">
        <v>2</v>
      </c>
      <c r="G482" s="23">
        <v>0</v>
      </c>
      <c r="H482" s="23" t="s">
        <v>2496</v>
      </c>
      <c r="I482" s="23" t="s">
        <v>2495</v>
      </c>
      <c r="J482" s="23" t="s">
        <v>2517</v>
      </c>
      <c r="L482" s="16" t="s">
        <v>5319</v>
      </c>
      <c r="M482" s="22">
        <v>9804852220033</v>
      </c>
      <c r="O482" s="23" t="s">
        <v>3277</v>
      </c>
      <c r="P482" s="23">
        <v>99</v>
      </c>
      <c r="Q482" s="23">
        <v>4</v>
      </c>
      <c r="R482" s="23">
        <v>0</v>
      </c>
      <c r="S482" s="23" t="s">
        <v>2496</v>
      </c>
    </row>
    <row r="483" spans="1:19">
      <c r="A483" s="16" t="s">
        <v>5314</v>
      </c>
      <c r="B483" s="22">
        <v>2154517159749</v>
      </c>
      <c r="C483" s="22">
        <v>3528700610369</v>
      </c>
      <c r="D483" s="23" t="s">
        <v>2798</v>
      </c>
      <c r="E483" s="23">
        <v>1721</v>
      </c>
      <c r="F483" s="23">
        <v>1</v>
      </c>
      <c r="G483" s="23">
        <v>0</v>
      </c>
      <c r="H483" s="23" t="s">
        <v>2496</v>
      </c>
      <c r="I483" s="23" t="s">
        <v>2495</v>
      </c>
      <c r="J483" s="23" t="s">
        <v>2796</v>
      </c>
      <c r="L483" s="16" t="s">
        <v>5319</v>
      </c>
      <c r="M483" s="22">
        <v>853556157519</v>
      </c>
      <c r="O483" s="23" t="s">
        <v>3278</v>
      </c>
      <c r="P483" s="23">
        <v>99</v>
      </c>
      <c r="Q483" s="23">
        <v>4</v>
      </c>
      <c r="R483" s="23">
        <v>0</v>
      </c>
      <c r="S483" s="23" t="s">
        <v>2496</v>
      </c>
    </row>
    <row r="484" spans="1:19">
      <c r="A484" s="16" t="s">
        <v>5314</v>
      </c>
      <c r="B484" s="22">
        <v>1856514157735</v>
      </c>
      <c r="C484" s="22">
        <v>4985009755587</v>
      </c>
      <c r="D484" s="23" t="s">
        <v>2766</v>
      </c>
      <c r="E484" s="23">
        <v>822</v>
      </c>
      <c r="F484" s="23">
        <v>6</v>
      </c>
      <c r="G484" s="23">
        <v>0</v>
      </c>
      <c r="H484" s="23" t="s">
        <v>2496</v>
      </c>
      <c r="I484" s="23" t="s">
        <v>2495</v>
      </c>
      <c r="J484" s="23" t="s">
        <v>2504</v>
      </c>
      <c r="L484" s="16" t="s">
        <v>5319</v>
      </c>
      <c r="M484" s="22">
        <v>854556157417</v>
      </c>
      <c r="O484" s="23" t="s">
        <v>3279</v>
      </c>
      <c r="P484" s="23">
        <v>99</v>
      </c>
      <c r="Q484" s="23">
        <v>4</v>
      </c>
      <c r="R484" s="23">
        <v>0</v>
      </c>
      <c r="S484" s="23" t="s">
        <v>2496</v>
      </c>
    </row>
    <row r="485" spans="1:19">
      <c r="A485" s="16" t="s">
        <v>5314</v>
      </c>
      <c r="B485" s="22">
        <v>1856514157735</v>
      </c>
      <c r="C485" s="22">
        <v>4985009755587</v>
      </c>
      <c r="D485" s="23" t="s">
        <v>2766</v>
      </c>
      <c r="E485" s="23">
        <v>1623</v>
      </c>
      <c r="F485" s="23">
        <v>2</v>
      </c>
      <c r="G485" s="23">
        <v>0</v>
      </c>
      <c r="H485" s="23" t="s">
        <v>2496</v>
      </c>
      <c r="I485" s="23" t="s">
        <v>2495</v>
      </c>
      <c r="J485" s="23" t="s">
        <v>2505</v>
      </c>
      <c r="L485" s="16" t="s">
        <v>5319</v>
      </c>
      <c r="M485" s="22">
        <v>5454542158708</v>
      </c>
      <c r="O485" s="23" t="s">
        <v>3280</v>
      </c>
      <c r="P485" s="23">
        <v>99</v>
      </c>
      <c r="Q485" s="23">
        <v>4</v>
      </c>
      <c r="R485" s="23">
        <v>0</v>
      </c>
      <c r="S485" s="23" t="s">
        <v>2496</v>
      </c>
    </row>
    <row r="486" spans="1:19">
      <c r="A486" s="16" t="s">
        <v>5314</v>
      </c>
      <c r="B486" s="22">
        <v>2454020158407</v>
      </c>
      <c r="C486" s="22">
        <v>4985009689196</v>
      </c>
      <c r="D486" s="23" t="s">
        <v>7210</v>
      </c>
      <c r="E486" s="23">
        <v>2623</v>
      </c>
      <c r="F486" s="23">
        <v>2</v>
      </c>
      <c r="G486" s="23">
        <v>0</v>
      </c>
      <c r="H486" s="23" t="s">
        <v>2496</v>
      </c>
      <c r="I486" s="23" t="s">
        <v>2495</v>
      </c>
      <c r="J486" s="23" t="s">
        <v>2494</v>
      </c>
      <c r="L486" s="16" t="s">
        <v>5319</v>
      </c>
      <c r="M486" s="22">
        <v>855256157165</v>
      </c>
      <c r="O486" s="23" t="s">
        <v>3281</v>
      </c>
      <c r="P486" s="23">
        <v>99</v>
      </c>
      <c r="Q486" s="23">
        <v>4</v>
      </c>
      <c r="R486" s="23">
        <v>0</v>
      </c>
      <c r="S486" s="23" t="s">
        <v>2496</v>
      </c>
    </row>
    <row r="487" spans="1:19">
      <c r="A487" s="16" t="s">
        <v>5314</v>
      </c>
      <c r="B487" s="22">
        <v>2454020158407</v>
      </c>
      <c r="C487" s="22">
        <v>4985009689196</v>
      </c>
      <c r="D487" s="23" t="s">
        <v>7210</v>
      </c>
      <c r="E487" s="23">
        <v>2823</v>
      </c>
      <c r="F487" s="23">
        <v>1</v>
      </c>
      <c r="G487" s="23">
        <v>0</v>
      </c>
      <c r="H487" s="23" t="s">
        <v>2496</v>
      </c>
      <c r="I487" s="23" t="s">
        <v>2495</v>
      </c>
      <c r="J487" s="23" t="s">
        <v>2494</v>
      </c>
      <c r="L487" s="16" t="s">
        <v>5319</v>
      </c>
      <c r="M487" s="22">
        <v>5454542039922</v>
      </c>
      <c r="O487" s="23" t="s">
        <v>3282</v>
      </c>
      <c r="P487" s="23">
        <v>99</v>
      </c>
      <c r="Q487" s="23">
        <v>12</v>
      </c>
      <c r="R487" s="23">
        <v>0</v>
      </c>
      <c r="S487" s="23" t="s">
        <v>2496</v>
      </c>
    </row>
    <row r="488" spans="1:19">
      <c r="A488" s="16" t="s">
        <v>5314</v>
      </c>
      <c r="B488" s="22">
        <v>2454020158407</v>
      </c>
      <c r="C488" s="22">
        <v>4985009689196</v>
      </c>
      <c r="D488" s="23" t="s">
        <v>7210</v>
      </c>
      <c r="E488" s="23">
        <v>2523</v>
      </c>
      <c r="F488" s="23">
        <v>1</v>
      </c>
      <c r="G488" s="23">
        <v>0</v>
      </c>
      <c r="H488" s="23" t="s">
        <v>2496</v>
      </c>
      <c r="I488" s="23" t="s">
        <v>2495</v>
      </c>
      <c r="J488" s="23" t="s">
        <v>2494</v>
      </c>
      <c r="L488" s="16" t="s">
        <v>5319</v>
      </c>
      <c r="M488" s="22">
        <v>5554556039922</v>
      </c>
      <c r="O488" s="23" t="s">
        <v>3283</v>
      </c>
      <c r="P488" s="23">
        <v>99</v>
      </c>
      <c r="Q488" s="23">
        <v>12</v>
      </c>
      <c r="R488" s="23">
        <v>0</v>
      </c>
      <c r="S488" s="23" t="s">
        <v>2496</v>
      </c>
    </row>
    <row r="489" spans="1:19">
      <c r="A489" s="16" t="s">
        <v>5314</v>
      </c>
      <c r="B489" s="22">
        <v>1956015159044</v>
      </c>
      <c r="C489" s="22">
        <v>4985009701140</v>
      </c>
      <c r="D489" s="23" t="s">
        <v>2604</v>
      </c>
      <c r="E489" s="23">
        <v>3823</v>
      </c>
      <c r="F489" s="23">
        <v>6</v>
      </c>
      <c r="G489" s="23">
        <v>0</v>
      </c>
      <c r="H489" s="23" t="s">
        <v>2496</v>
      </c>
      <c r="I489" s="23" t="s">
        <v>2495</v>
      </c>
      <c r="J489" s="23" t="s">
        <v>2500</v>
      </c>
      <c r="L489" s="16" t="s">
        <v>5319</v>
      </c>
      <c r="M489" s="22">
        <v>7704856039926</v>
      </c>
      <c r="O489" s="23" t="s">
        <v>3284</v>
      </c>
      <c r="P489" s="23">
        <v>99</v>
      </c>
      <c r="Q489" s="23">
        <v>20</v>
      </c>
      <c r="R489" s="23">
        <v>0</v>
      </c>
      <c r="S489" s="23" t="s">
        <v>2496</v>
      </c>
    </row>
    <row r="490" spans="1:19">
      <c r="A490" s="16" t="s">
        <v>5314</v>
      </c>
      <c r="B490" s="22">
        <v>1956015159044</v>
      </c>
      <c r="C490" s="22">
        <v>4985009701140</v>
      </c>
      <c r="D490" s="23" t="s">
        <v>2604</v>
      </c>
      <c r="E490" s="23">
        <v>3123</v>
      </c>
      <c r="F490" s="23">
        <v>6</v>
      </c>
      <c r="G490" s="23">
        <v>0</v>
      </c>
      <c r="H490" s="23" t="s">
        <v>2496</v>
      </c>
      <c r="I490" s="23" t="s">
        <v>2495</v>
      </c>
      <c r="J490" s="23" t="s">
        <v>2502</v>
      </c>
      <c r="L490" s="16" t="s">
        <v>5319</v>
      </c>
      <c r="M490" s="22">
        <v>3404542039943</v>
      </c>
      <c r="O490" s="23" t="s">
        <v>3285</v>
      </c>
      <c r="P490" s="23">
        <v>99</v>
      </c>
      <c r="Q490" s="23">
        <v>12</v>
      </c>
      <c r="R490" s="23">
        <v>0</v>
      </c>
      <c r="S490" s="23" t="s">
        <v>2496</v>
      </c>
    </row>
    <row r="491" spans="1:19">
      <c r="A491" s="16" t="s">
        <v>5314</v>
      </c>
      <c r="B491" s="22">
        <v>2853020158408</v>
      </c>
      <c r="C491" s="22">
        <v>4985009689264</v>
      </c>
      <c r="D491" s="23" t="s">
        <v>2497</v>
      </c>
      <c r="E491" s="23">
        <v>2023</v>
      </c>
      <c r="F491" s="23">
        <v>2</v>
      </c>
      <c r="G491" s="23">
        <v>0</v>
      </c>
      <c r="H491" s="23" t="s">
        <v>2496</v>
      </c>
      <c r="I491" s="23" t="s">
        <v>2495</v>
      </c>
      <c r="J491" s="23" t="s">
        <v>2558</v>
      </c>
      <c r="L491" s="16" t="s">
        <v>5319</v>
      </c>
      <c r="M491" s="22">
        <v>5454542039946</v>
      </c>
      <c r="O491" s="23" t="s">
        <v>3286</v>
      </c>
      <c r="P491" s="23">
        <v>99</v>
      </c>
      <c r="Q491" s="23">
        <v>4</v>
      </c>
      <c r="R491" s="23">
        <v>0</v>
      </c>
      <c r="S491" s="23" t="s">
        <v>2496</v>
      </c>
    </row>
    <row r="492" spans="1:19">
      <c r="A492" s="16" t="s">
        <v>5314</v>
      </c>
      <c r="B492" s="22">
        <v>2154517158407</v>
      </c>
      <c r="C492" s="22">
        <v>4985009683040</v>
      </c>
      <c r="D492" s="23" t="s">
        <v>2580</v>
      </c>
      <c r="E492" s="23">
        <v>923</v>
      </c>
      <c r="F492" s="23">
        <v>1</v>
      </c>
      <c r="G492" s="23">
        <v>0</v>
      </c>
      <c r="H492" s="23" t="s">
        <v>2496</v>
      </c>
      <c r="I492" s="23" t="s">
        <v>2495</v>
      </c>
      <c r="J492" s="23" t="s">
        <v>2494</v>
      </c>
      <c r="L492" s="16" t="s">
        <v>5319</v>
      </c>
      <c r="M492" s="22">
        <v>6654352039948</v>
      </c>
      <c r="O492" s="23" t="s">
        <v>3287</v>
      </c>
      <c r="P492" s="23">
        <v>99</v>
      </c>
      <c r="Q492" s="23">
        <v>12</v>
      </c>
      <c r="R492" s="23">
        <v>0</v>
      </c>
      <c r="S492" s="23" t="s">
        <v>2496</v>
      </c>
    </row>
    <row r="493" spans="1:19">
      <c r="A493" s="16" t="s">
        <v>5314</v>
      </c>
      <c r="B493" s="22">
        <v>2154517158407</v>
      </c>
      <c r="C493" s="22">
        <v>4985009683040</v>
      </c>
      <c r="D493" s="23" t="s">
        <v>2580</v>
      </c>
      <c r="E493" s="23">
        <v>923</v>
      </c>
      <c r="F493" s="23">
        <v>4</v>
      </c>
      <c r="G493" s="23">
        <v>0</v>
      </c>
      <c r="H493" s="23" t="s">
        <v>2496</v>
      </c>
      <c r="I493" s="23" t="s">
        <v>2495</v>
      </c>
      <c r="J493" s="23" t="s">
        <v>2558</v>
      </c>
      <c r="L493" s="16" t="s">
        <v>5319</v>
      </c>
      <c r="M493" s="22">
        <v>7604042039948</v>
      </c>
      <c r="O493" s="23" t="s">
        <v>3288</v>
      </c>
      <c r="P493" s="23">
        <v>99</v>
      </c>
      <c r="Q493" s="23">
        <v>4</v>
      </c>
      <c r="R493" s="23">
        <v>0</v>
      </c>
      <c r="S493" s="23" t="s">
        <v>2496</v>
      </c>
    </row>
    <row r="494" spans="1:19">
      <c r="A494" s="16" t="s">
        <v>5314</v>
      </c>
      <c r="B494" s="22">
        <v>2154517158407</v>
      </c>
      <c r="C494" s="22">
        <v>4985009683040</v>
      </c>
      <c r="D494" s="23" t="s">
        <v>2580</v>
      </c>
      <c r="E494" s="23">
        <v>2023</v>
      </c>
      <c r="F494" s="23">
        <v>3</v>
      </c>
      <c r="G494" s="23">
        <v>0</v>
      </c>
      <c r="H494" s="23" t="s">
        <v>2496</v>
      </c>
      <c r="I494" s="23" t="s">
        <v>2495</v>
      </c>
      <c r="J494" s="23" t="s">
        <v>2558</v>
      </c>
      <c r="L494" s="16" t="s">
        <v>5319</v>
      </c>
      <c r="M494" s="22">
        <v>7704856039940</v>
      </c>
      <c r="O494" s="23" t="s">
        <v>3289</v>
      </c>
      <c r="P494" s="23">
        <v>99</v>
      </c>
      <c r="Q494" s="23">
        <v>28</v>
      </c>
      <c r="R494" s="23">
        <v>0</v>
      </c>
      <c r="S494" s="23" t="s">
        <v>2496</v>
      </c>
    </row>
    <row r="495" spans="1:19">
      <c r="A495" s="16" t="s">
        <v>5314</v>
      </c>
      <c r="B495" s="22">
        <v>2255016155505</v>
      </c>
      <c r="C495" s="22">
        <v>4985009693025</v>
      </c>
      <c r="D495" s="23" t="s">
        <v>8578</v>
      </c>
      <c r="E495" s="23">
        <v>2823</v>
      </c>
      <c r="F495" s="23">
        <v>12</v>
      </c>
      <c r="G495" s="23">
        <v>0</v>
      </c>
      <c r="H495" s="23" t="s">
        <v>2496</v>
      </c>
      <c r="I495" s="23" t="s">
        <v>2495</v>
      </c>
      <c r="J495" s="23" t="s">
        <v>2517</v>
      </c>
      <c r="L495" s="16" t="s">
        <v>5319</v>
      </c>
      <c r="M495" s="22">
        <v>9755556030636</v>
      </c>
      <c r="O495" s="23" t="s">
        <v>3290</v>
      </c>
      <c r="P495" s="23">
        <v>99</v>
      </c>
      <c r="Q495" s="23">
        <v>4</v>
      </c>
      <c r="R495" s="23">
        <v>0</v>
      </c>
      <c r="S495" s="23" t="s">
        <v>2496</v>
      </c>
    </row>
    <row r="496" spans="1:19">
      <c r="A496" s="16" t="s">
        <v>5314</v>
      </c>
      <c r="B496" s="22">
        <v>2254517158404</v>
      </c>
      <c r="C496" s="22">
        <v>4985009683057</v>
      </c>
      <c r="D496" s="23" t="s">
        <v>2559</v>
      </c>
      <c r="E496" s="23">
        <v>723</v>
      </c>
      <c r="F496" s="23">
        <v>6</v>
      </c>
      <c r="G496" s="23">
        <v>0</v>
      </c>
      <c r="H496" s="23" t="s">
        <v>2496</v>
      </c>
      <c r="I496" s="23" t="s">
        <v>2495</v>
      </c>
      <c r="J496" s="23" t="s">
        <v>2558</v>
      </c>
      <c r="L496" s="16" t="s">
        <v>5319</v>
      </c>
      <c r="M496" s="22">
        <v>7604052151319</v>
      </c>
      <c r="O496" s="23" t="s">
        <v>3291</v>
      </c>
      <c r="P496" s="23">
        <v>99</v>
      </c>
      <c r="Q496" s="23">
        <v>4</v>
      </c>
      <c r="R496" s="23">
        <v>0</v>
      </c>
      <c r="S496" s="23" t="s">
        <v>2496</v>
      </c>
    </row>
    <row r="497" spans="1:19">
      <c r="A497" s="16" t="s">
        <v>5314</v>
      </c>
      <c r="B497" s="22">
        <v>1656515130078</v>
      </c>
      <c r="C497" s="22">
        <v>4992496155264</v>
      </c>
      <c r="D497" s="23" t="s">
        <v>10735</v>
      </c>
      <c r="E497" s="23">
        <v>5123</v>
      </c>
      <c r="F497" s="23">
        <v>4</v>
      </c>
      <c r="G497" s="23">
        <v>0</v>
      </c>
      <c r="H497" s="23" t="s">
        <v>2496</v>
      </c>
      <c r="I497" s="23" t="s">
        <v>2495</v>
      </c>
      <c r="J497" s="23" t="s">
        <v>2623</v>
      </c>
      <c r="L497" s="16" t="s">
        <v>5319</v>
      </c>
      <c r="M497" s="22">
        <v>2404242020068</v>
      </c>
      <c r="O497" s="23" t="s">
        <v>3292</v>
      </c>
      <c r="P497" s="23">
        <v>99</v>
      </c>
      <c r="Q497" s="23">
        <v>1</v>
      </c>
      <c r="R497" s="23">
        <v>0</v>
      </c>
      <c r="S497" s="23" t="s">
        <v>2496</v>
      </c>
    </row>
    <row r="498" spans="1:19">
      <c r="A498" s="16" t="s">
        <v>5314</v>
      </c>
      <c r="B498" s="22">
        <v>1855516130074</v>
      </c>
      <c r="C498" s="22">
        <v>4992496155288</v>
      </c>
      <c r="D498" s="23" t="s">
        <v>2681</v>
      </c>
      <c r="E498" s="23">
        <v>4623</v>
      </c>
      <c r="F498" s="23">
        <v>16</v>
      </c>
      <c r="G498" s="23">
        <v>0</v>
      </c>
      <c r="H498" s="23" t="s">
        <v>2496</v>
      </c>
      <c r="I498" s="23" t="s">
        <v>2495</v>
      </c>
      <c r="J498" s="23" t="s">
        <v>2621</v>
      </c>
      <c r="L498" s="16" t="s">
        <v>5319</v>
      </c>
      <c r="M498" s="22">
        <v>4454542012063</v>
      </c>
      <c r="O498" s="23" t="s">
        <v>3293</v>
      </c>
      <c r="P498" s="23">
        <v>99</v>
      </c>
      <c r="Q498" s="23">
        <v>142</v>
      </c>
      <c r="R498" s="23">
        <v>0</v>
      </c>
      <c r="S498" s="23" t="s">
        <v>2496</v>
      </c>
    </row>
    <row r="499" spans="1:19">
      <c r="A499" s="16" t="s">
        <v>5314</v>
      </c>
      <c r="B499" s="22">
        <v>1856016130076</v>
      </c>
      <c r="C499" s="22">
        <v>4992496155295</v>
      </c>
      <c r="D499" s="23" t="s">
        <v>2678</v>
      </c>
      <c r="E499" s="23">
        <v>4623</v>
      </c>
      <c r="F499" s="23">
        <v>16</v>
      </c>
      <c r="G499" s="23">
        <v>0</v>
      </c>
      <c r="H499" s="23" t="s">
        <v>2496</v>
      </c>
      <c r="I499" s="23" t="s">
        <v>2495</v>
      </c>
      <c r="J499" s="23" t="s">
        <v>2623</v>
      </c>
      <c r="L499" s="16" t="s">
        <v>5319</v>
      </c>
      <c r="M499" s="22">
        <v>4454542012056</v>
      </c>
      <c r="O499" s="23" t="s">
        <v>3294</v>
      </c>
      <c r="P499" s="23">
        <v>99</v>
      </c>
      <c r="Q499" s="23">
        <v>40</v>
      </c>
      <c r="R499" s="23">
        <v>0</v>
      </c>
      <c r="S499" s="23" t="s">
        <v>2496</v>
      </c>
    </row>
    <row r="500" spans="1:19">
      <c r="A500" s="16" t="s">
        <v>5314</v>
      </c>
      <c r="B500" s="22">
        <v>1956017130072</v>
      </c>
      <c r="C500" s="22">
        <v>4992496155233</v>
      </c>
      <c r="D500" s="23" t="s">
        <v>2787</v>
      </c>
      <c r="E500" s="23">
        <v>5122</v>
      </c>
      <c r="F500" s="23">
        <v>8</v>
      </c>
      <c r="G500" s="23">
        <v>0</v>
      </c>
      <c r="H500" s="23" t="s">
        <v>2496</v>
      </c>
      <c r="I500" s="23" t="s">
        <v>2495</v>
      </c>
      <c r="J500" s="23" t="s">
        <v>2621</v>
      </c>
      <c r="L500" s="16" t="s">
        <v>5319</v>
      </c>
      <c r="M500" s="22">
        <v>5554342012054</v>
      </c>
      <c r="O500" s="23" t="s">
        <v>3295</v>
      </c>
      <c r="P500" s="23">
        <v>99</v>
      </c>
      <c r="Q500" s="23">
        <v>5</v>
      </c>
      <c r="R500" s="23">
        <v>0</v>
      </c>
      <c r="S500" s="23" t="s">
        <v>2496</v>
      </c>
    </row>
    <row r="501" spans="1:19">
      <c r="A501" s="16" t="s">
        <v>5314</v>
      </c>
      <c r="B501" s="22">
        <v>1956017130072</v>
      </c>
      <c r="C501" s="22">
        <v>4992496155233</v>
      </c>
      <c r="D501" s="23" t="s">
        <v>2787</v>
      </c>
      <c r="E501" s="23">
        <v>823</v>
      </c>
      <c r="F501" s="23">
        <v>4</v>
      </c>
      <c r="G501" s="23">
        <v>0</v>
      </c>
      <c r="H501" s="23" t="s">
        <v>2496</v>
      </c>
      <c r="I501" s="23" t="s">
        <v>2495</v>
      </c>
      <c r="J501" s="23" t="s">
        <v>2623</v>
      </c>
      <c r="L501" s="16" t="s">
        <v>5319</v>
      </c>
      <c r="M501" s="22">
        <v>853856012716</v>
      </c>
      <c r="O501" s="23" t="s">
        <v>3296</v>
      </c>
      <c r="P501" s="23">
        <v>99</v>
      </c>
      <c r="Q501" s="23">
        <v>7</v>
      </c>
      <c r="R501" s="23">
        <v>0</v>
      </c>
      <c r="S501" s="23" t="s">
        <v>2496</v>
      </c>
    </row>
    <row r="502" spans="1:19">
      <c r="A502" s="16" t="s">
        <v>5314</v>
      </c>
      <c r="B502" s="22">
        <v>1956516130078</v>
      </c>
      <c r="C502" s="22">
        <v>4992496155226</v>
      </c>
      <c r="D502" s="23" t="s">
        <v>2663</v>
      </c>
      <c r="E502" s="23">
        <v>623</v>
      </c>
      <c r="F502" s="23">
        <v>4</v>
      </c>
      <c r="G502" s="23">
        <v>0</v>
      </c>
      <c r="H502" s="23" t="s">
        <v>2496</v>
      </c>
      <c r="I502" s="23" t="s">
        <v>2495</v>
      </c>
      <c r="J502" s="23" t="s">
        <v>2623</v>
      </c>
      <c r="L502" s="16" t="s">
        <v>5319</v>
      </c>
      <c r="M502" s="22">
        <v>853856012709</v>
      </c>
      <c r="O502" s="23" t="s">
        <v>3297</v>
      </c>
      <c r="P502" s="23">
        <v>99</v>
      </c>
      <c r="Q502" s="23">
        <v>8</v>
      </c>
      <c r="R502" s="23">
        <v>0</v>
      </c>
      <c r="S502" s="23" t="s">
        <v>2496</v>
      </c>
    </row>
    <row r="503" spans="1:19">
      <c r="A503" s="16" t="s">
        <v>5314</v>
      </c>
      <c r="B503" s="22">
        <v>2055017130088</v>
      </c>
      <c r="C503" s="22">
        <v>4992496155240</v>
      </c>
      <c r="D503" s="23" t="s">
        <v>2786</v>
      </c>
      <c r="E503" s="23">
        <v>5222</v>
      </c>
      <c r="F503" s="23">
        <v>6</v>
      </c>
      <c r="G503" s="23">
        <v>0</v>
      </c>
      <c r="H503" s="23" t="s">
        <v>2496</v>
      </c>
      <c r="I503" s="23" t="s">
        <v>2495</v>
      </c>
      <c r="J503" s="23" t="s">
        <v>2621</v>
      </c>
      <c r="L503" s="16" t="s">
        <v>5319</v>
      </c>
      <c r="M503" s="22">
        <v>854556012709</v>
      </c>
      <c r="O503" s="23" t="s">
        <v>3298</v>
      </c>
      <c r="P503" s="23">
        <v>99</v>
      </c>
      <c r="Q503" s="23">
        <v>4</v>
      </c>
      <c r="R503" s="23">
        <v>0</v>
      </c>
      <c r="S503" s="23" t="s">
        <v>2496</v>
      </c>
    </row>
    <row r="504" spans="1:19">
      <c r="A504" s="16" t="s">
        <v>5314</v>
      </c>
      <c r="B504" s="22">
        <v>2055017130088</v>
      </c>
      <c r="C504" s="22">
        <v>4992496155240</v>
      </c>
      <c r="D504" s="23" t="s">
        <v>2786</v>
      </c>
      <c r="E504" s="23">
        <v>5222</v>
      </c>
      <c r="F504" s="23">
        <v>8</v>
      </c>
      <c r="G504" s="23">
        <v>0</v>
      </c>
      <c r="H504" s="23" t="s">
        <v>2496</v>
      </c>
      <c r="I504" s="23" t="s">
        <v>2495</v>
      </c>
      <c r="J504" s="23" t="s">
        <v>2623</v>
      </c>
      <c r="L504" s="16" t="s">
        <v>5319</v>
      </c>
      <c r="M504" s="22">
        <v>7705356012303</v>
      </c>
      <c r="O504" s="23" t="s">
        <v>3299</v>
      </c>
      <c r="P504" s="23">
        <v>99</v>
      </c>
      <c r="Q504" s="23">
        <v>1</v>
      </c>
      <c r="R504" s="23">
        <v>0</v>
      </c>
      <c r="S504" s="23" t="s">
        <v>2496</v>
      </c>
    </row>
    <row r="505" spans="1:19">
      <c r="A505" s="16" t="s">
        <v>5314</v>
      </c>
      <c r="B505" s="22">
        <v>2055517130076</v>
      </c>
      <c r="C505" s="22">
        <v>4992496155257</v>
      </c>
      <c r="D505" s="23" t="s">
        <v>2654</v>
      </c>
      <c r="E505" s="23">
        <v>723</v>
      </c>
      <c r="F505" s="23">
        <v>8</v>
      </c>
      <c r="G505" s="23">
        <v>0</v>
      </c>
      <c r="H505" s="23" t="s">
        <v>2496</v>
      </c>
      <c r="I505" s="23" t="s">
        <v>2495</v>
      </c>
      <c r="J505" s="23" t="s">
        <v>2623</v>
      </c>
      <c r="L505" s="16" t="s">
        <v>5319</v>
      </c>
      <c r="M505" s="22">
        <v>2055516328351</v>
      </c>
      <c r="O505" s="23" t="s">
        <v>2827</v>
      </c>
      <c r="P505" s="23">
        <v>23</v>
      </c>
      <c r="Q505" s="23">
        <v>12</v>
      </c>
      <c r="R505" s="23">
        <v>0</v>
      </c>
      <c r="S505" s="23" t="s">
        <v>2496</v>
      </c>
    </row>
    <row r="506" spans="1:19">
      <c r="A506" s="16" t="s">
        <v>5314</v>
      </c>
      <c r="B506" s="22">
        <v>2055517130076</v>
      </c>
      <c r="C506" s="22">
        <v>4992496155257</v>
      </c>
      <c r="D506" s="23" t="s">
        <v>2654</v>
      </c>
      <c r="E506" s="23">
        <v>4123</v>
      </c>
      <c r="F506" s="23">
        <v>4</v>
      </c>
      <c r="G506" s="23">
        <v>0</v>
      </c>
      <c r="H506" s="23" t="s">
        <v>2496</v>
      </c>
      <c r="I506" s="23" t="s">
        <v>2495</v>
      </c>
      <c r="J506" s="23" t="s">
        <v>2623</v>
      </c>
      <c r="L506" s="16" t="s">
        <v>5319</v>
      </c>
      <c r="M506" s="22">
        <v>1556514119190</v>
      </c>
      <c r="O506" s="23" t="s">
        <v>3167</v>
      </c>
      <c r="P506" s="23">
        <v>23</v>
      </c>
      <c r="Q506" s="23">
        <v>16</v>
      </c>
      <c r="R506" s="23">
        <v>0</v>
      </c>
      <c r="S506" s="23" t="s">
        <v>2496</v>
      </c>
    </row>
    <row r="507" spans="1:19">
      <c r="A507" s="16" t="s">
        <v>5314</v>
      </c>
      <c r="B507" s="22">
        <v>2155018130077</v>
      </c>
      <c r="C507" s="22">
        <v>4992496155271</v>
      </c>
      <c r="D507" s="23" t="s">
        <v>2643</v>
      </c>
      <c r="E507" s="23">
        <v>4523</v>
      </c>
      <c r="F507" s="23">
        <v>13</v>
      </c>
      <c r="G507" s="23">
        <v>0</v>
      </c>
      <c r="H507" s="23" t="s">
        <v>2496</v>
      </c>
      <c r="I507" s="23" t="s">
        <v>2495</v>
      </c>
      <c r="J507" s="23" t="s">
        <v>2623</v>
      </c>
      <c r="L507" s="16" t="s">
        <v>5319</v>
      </c>
      <c r="M507" s="22">
        <v>1956515119272</v>
      </c>
      <c r="O507" s="23" t="s">
        <v>3177</v>
      </c>
      <c r="P507" s="23">
        <v>23</v>
      </c>
      <c r="Q507" s="23">
        <v>1</v>
      </c>
      <c r="R507" s="23">
        <v>0</v>
      </c>
      <c r="S507" s="23" t="s">
        <v>2496</v>
      </c>
    </row>
    <row r="508" spans="1:19">
      <c r="A508" s="16" t="s">
        <v>5314</v>
      </c>
      <c r="B508" s="22">
        <v>2155018130077</v>
      </c>
      <c r="C508" s="22">
        <v>4992496155271</v>
      </c>
      <c r="D508" s="23" t="s">
        <v>2643</v>
      </c>
      <c r="E508" s="23">
        <v>4023</v>
      </c>
      <c r="F508" s="23">
        <v>4</v>
      </c>
      <c r="G508" s="23">
        <v>0</v>
      </c>
      <c r="H508" s="23" t="s">
        <v>2496</v>
      </c>
      <c r="I508" s="23" t="s">
        <v>2495</v>
      </c>
      <c r="J508" s="23" t="s">
        <v>2621</v>
      </c>
      <c r="L508" s="16" t="s">
        <v>5319</v>
      </c>
      <c r="M508" s="22">
        <v>1956515119517</v>
      </c>
      <c r="O508" s="23" t="s">
        <v>3178</v>
      </c>
      <c r="P508" s="23">
        <v>23</v>
      </c>
      <c r="Q508" s="23">
        <v>15</v>
      </c>
      <c r="R508" s="23">
        <v>0</v>
      </c>
      <c r="S508" s="23" t="s">
        <v>2496</v>
      </c>
    </row>
    <row r="509" spans="1:19">
      <c r="A509" s="16" t="s">
        <v>5314</v>
      </c>
      <c r="B509" s="22">
        <v>2155018130077</v>
      </c>
      <c r="C509" s="22">
        <v>4992496155271</v>
      </c>
      <c r="D509" s="23" t="s">
        <v>2643</v>
      </c>
      <c r="E509" s="23">
        <v>4023</v>
      </c>
      <c r="F509" s="23">
        <v>3</v>
      </c>
      <c r="G509" s="23">
        <v>0</v>
      </c>
      <c r="H509" s="23" t="s">
        <v>2496</v>
      </c>
      <c r="I509" s="23" t="s">
        <v>2495</v>
      </c>
      <c r="J509" s="23" t="s">
        <v>2623</v>
      </c>
      <c r="L509" s="16" t="s">
        <v>5319</v>
      </c>
      <c r="M509" s="22">
        <v>2355018119359</v>
      </c>
      <c r="O509" s="23" t="s">
        <v>3300</v>
      </c>
      <c r="P509" s="23">
        <v>23</v>
      </c>
      <c r="Q509" s="23">
        <v>1</v>
      </c>
      <c r="R509" s="23">
        <v>0</v>
      </c>
      <c r="S509" s="23" t="s">
        <v>2496</v>
      </c>
    </row>
    <row r="510" spans="1:19">
      <c r="A510" s="16" t="s">
        <v>5314</v>
      </c>
      <c r="B510" s="22">
        <v>2155518130072</v>
      </c>
      <c r="C510" s="22">
        <v>4992496155301</v>
      </c>
      <c r="D510" s="23" t="s">
        <v>9128</v>
      </c>
      <c r="E510" s="23">
        <v>5023</v>
      </c>
      <c r="F510" s="23">
        <v>8</v>
      </c>
      <c r="G510" s="23">
        <v>0</v>
      </c>
      <c r="H510" s="23" t="s">
        <v>2496</v>
      </c>
      <c r="I510" s="23" t="s">
        <v>2495</v>
      </c>
      <c r="J510" s="23" t="s">
        <v>2623</v>
      </c>
      <c r="L510" s="16" t="s">
        <v>5319</v>
      </c>
      <c r="M510" s="22">
        <v>2156017121035</v>
      </c>
      <c r="O510" s="23" t="s">
        <v>5339</v>
      </c>
      <c r="P510" s="23">
        <v>21</v>
      </c>
      <c r="Q510" s="23">
        <v>10</v>
      </c>
      <c r="R510" s="23">
        <v>0</v>
      </c>
      <c r="S510" s="23" t="s">
        <v>2496</v>
      </c>
    </row>
    <row r="511" spans="1:19">
      <c r="A511" s="16" t="s">
        <v>5314</v>
      </c>
      <c r="B511" s="22">
        <v>2155518130072</v>
      </c>
      <c r="C511" s="22">
        <v>4992496155301</v>
      </c>
      <c r="D511" s="23" t="s">
        <v>9128</v>
      </c>
      <c r="E511" s="23">
        <v>5023</v>
      </c>
      <c r="F511" s="23">
        <v>4</v>
      </c>
      <c r="G511" s="23">
        <v>0</v>
      </c>
      <c r="H511" s="23" t="s">
        <v>2496</v>
      </c>
      <c r="I511" s="23" t="s">
        <v>2495</v>
      </c>
      <c r="J511" s="23" t="s">
        <v>2623</v>
      </c>
      <c r="L511" s="16" t="s">
        <v>5319</v>
      </c>
      <c r="M511" s="22">
        <v>2156017232045</v>
      </c>
      <c r="O511" s="23" t="s">
        <v>10646</v>
      </c>
      <c r="P511" s="23">
        <v>23</v>
      </c>
      <c r="Q511" s="23">
        <v>3</v>
      </c>
      <c r="R511" s="23">
        <v>0</v>
      </c>
      <c r="S511" s="23" t="s">
        <v>2496</v>
      </c>
    </row>
    <row r="512" spans="1:19">
      <c r="A512" s="16" t="s">
        <v>5314</v>
      </c>
      <c r="B512" s="22">
        <v>2155518130072</v>
      </c>
      <c r="C512" s="22">
        <v>4992496155301</v>
      </c>
      <c r="D512" s="23" t="s">
        <v>9128</v>
      </c>
      <c r="E512" s="23">
        <v>4123</v>
      </c>
      <c r="F512" s="23">
        <v>4</v>
      </c>
      <c r="G512" s="23">
        <v>0</v>
      </c>
      <c r="H512" s="23" t="s">
        <v>2496</v>
      </c>
      <c r="I512" s="23" t="s">
        <v>2495</v>
      </c>
      <c r="J512" s="23" t="s">
        <v>2623</v>
      </c>
      <c r="L512" s="16" t="s">
        <v>5319</v>
      </c>
      <c r="M512" s="22">
        <v>2256017232042</v>
      </c>
      <c r="O512" s="23" t="s">
        <v>3301</v>
      </c>
      <c r="P512" s="23">
        <v>23</v>
      </c>
      <c r="Q512" s="23">
        <v>2</v>
      </c>
      <c r="R512" s="23">
        <v>0</v>
      </c>
      <c r="S512" s="23" t="s">
        <v>2496</v>
      </c>
    </row>
    <row r="513" spans="1:19">
      <c r="A513" s="16" t="s">
        <v>5314</v>
      </c>
      <c r="B513" s="22">
        <v>2155518130072</v>
      </c>
      <c r="C513" s="22">
        <v>4992496155301</v>
      </c>
      <c r="D513" s="23" t="s">
        <v>9128</v>
      </c>
      <c r="E513" s="23">
        <v>4123</v>
      </c>
      <c r="F513" s="23">
        <v>8</v>
      </c>
      <c r="G513" s="23">
        <v>0</v>
      </c>
      <c r="H513" s="23" t="s">
        <v>2496</v>
      </c>
      <c r="I513" s="23" t="s">
        <v>2495</v>
      </c>
      <c r="J513" s="23" t="s">
        <v>2623</v>
      </c>
      <c r="L513" s="16" t="s">
        <v>5319</v>
      </c>
      <c r="M513" s="22">
        <v>2155017111305</v>
      </c>
      <c r="O513" s="23" t="s">
        <v>3302</v>
      </c>
      <c r="P513" s="23">
        <v>23</v>
      </c>
      <c r="Q513" s="23">
        <v>24</v>
      </c>
      <c r="R513" s="23">
        <v>0</v>
      </c>
      <c r="S513" s="23" t="s">
        <v>2496</v>
      </c>
    </row>
    <row r="514" spans="1:19">
      <c r="A514" s="16" t="s">
        <v>5314</v>
      </c>
      <c r="B514" s="22">
        <v>2454018159041</v>
      </c>
      <c r="C514" s="22">
        <v>4985009701805</v>
      </c>
      <c r="D514" s="23" t="s">
        <v>2524</v>
      </c>
      <c r="E514" s="23">
        <v>422</v>
      </c>
      <c r="F514" s="23">
        <v>4</v>
      </c>
      <c r="G514" s="23">
        <v>0</v>
      </c>
      <c r="H514" s="23" t="s">
        <v>2496</v>
      </c>
      <c r="I514" s="23" t="s">
        <v>2495</v>
      </c>
      <c r="J514" s="23" t="s">
        <v>2517</v>
      </c>
      <c r="L514" s="16" t="s">
        <v>5319</v>
      </c>
      <c r="M514" s="22">
        <v>1756515110282</v>
      </c>
      <c r="O514" s="23" t="s">
        <v>3172</v>
      </c>
      <c r="P514" s="23">
        <v>23</v>
      </c>
      <c r="Q514" s="23">
        <v>4</v>
      </c>
      <c r="R514" s="23">
        <v>0</v>
      </c>
      <c r="S514" s="23" t="s">
        <v>2496</v>
      </c>
    </row>
    <row r="515" spans="1:19">
      <c r="A515" s="16" t="s">
        <v>5314</v>
      </c>
      <c r="B515" s="22">
        <v>2454018159041</v>
      </c>
      <c r="C515" s="22">
        <v>4985009701805</v>
      </c>
      <c r="D515" s="23" t="s">
        <v>2524</v>
      </c>
      <c r="E515" s="23">
        <v>5121</v>
      </c>
      <c r="F515" s="23">
        <v>2</v>
      </c>
      <c r="G515" s="23">
        <v>0</v>
      </c>
      <c r="H515" s="23" t="s">
        <v>2496</v>
      </c>
      <c r="I515" s="23" t="s">
        <v>2496</v>
      </c>
      <c r="J515" s="23" t="s">
        <v>2517</v>
      </c>
      <c r="L515" s="16" t="s">
        <v>5319</v>
      </c>
      <c r="M515" s="22">
        <v>1656515208722</v>
      </c>
      <c r="O515" s="23" t="s">
        <v>3303</v>
      </c>
      <c r="P515" s="23">
        <v>23</v>
      </c>
      <c r="Q515" s="23">
        <v>64</v>
      </c>
      <c r="R515" s="23">
        <v>0</v>
      </c>
      <c r="S515" s="23" t="s">
        <v>2496</v>
      </c>
    </row>
    <row r="516" spans="1:19">
      <c r="A516" s="16" t="s">
        <v>5314</v>
      </c>
      <c r="B516" s="22">
        <v>2454018159041</v>
      </c>
      <c r="C516" s="22">
        <v>4985009701805</v>
      </c>
      <c r="D516" s="23" t="s">
        <v>2524</v>
      </c>
      <c r="E516" s="23">
        <v>1823</v>
      </c>
      <c r="F516" s="23">
        <v>2</v>
      </c>
      <c r="G516" s="23">
        <v>0</v>
      </c>
      <c r="H516" s="23" t="s">
        <v>2496</v>
      </c>
      <c r="I516" s="23" t="s">
        <v>2495</v>
      </c>
      <c r="J516" s="23" t="s">
        <v>2517</v>
      </c>
      <c r="L516" s="16" t="s">
        <v>5319</v>
      </c>
      <c r="M516" s="22">
        <v>1556514208726</v>
      </c>
      <c r="O516" s="23" t="s">
        <v>3304</v>
      </c>
      <c r="P516" s="23">
        <v>23</v>
      </c>
      <c r="Q516" s="23">
        <v>349</v>
      </c>
      <c r="R516" s="23">
        <v>0</v>
      </c>
      <c r="S516" s="23" t="s">
        <v>2496</v>
      </c>
    </row>
    <row r="517" spans="1:19">
      <c r="A517" s="16" t="s">
        <v>5314</v>
      </c>
      <c r="B517" s="22">
        <v>2454018159966</v>
      </c>
      <c r="C517" s="22">
        <v>3528708947740</v>
      </c>
      <c r="D517" s="23" t="s">
        <v>2725</v>
      </c>
      <c r="E517" s="23">
        <v>822</v>
      </c>
      <c r="F517" s="23">
        <v>3</v>
      </c>
      <c r="G517" s="23">
        <v>0</v>
      </c>
      <c r="H517" s="23" t="s">
        <v>2496</v>
      </c>
      <c r="I517" s="23" t="s">
        <v>2495</v>
      </c>
      <c r="J517" s="23" t="s">
        <v>2517</v>
      </c>
      <c r="L517" s="16" t="s">
        <v>5319</v>
      </c>
      <c r="M517" s="22">
        <v>2355518209604</v>
      </c>
      <c r="O517" s="23" t="s">
        <v>3305</v>
      </c>
      <c r="P517" s="23">
        <v>23</v>
      </c>
      <c r="Q517" s="23">
        <v>150</v>
      </c>
      <c r="R517" s="23">
        <v>0</v>
      </c>
      <c r="S517" s="23" t="s">
        <v>2496</v>
      </c>
    </row>
    <row r="518" spans="1:19">
      <c r="A518" s="16" t="s">
        <v>5314</v>
      </c>
      <c r="B518" s="22">
        <v>2355518159978</v>
      </c>
      <c r="C518" s="22">
        <v>3528700026382</v>
      </c>
      <c r="D518" s="23" t="s">
        <v>2797</v>
      </c>
      <c r="E518" s="23">
        <v>3221</v>
      </c>
      <c r="F518" s="23">
        <v>1</v>
      </c>
      <c r="G518" s="23">
        <v>0</v>
      </c>
      <c r="H518" s="23" t="s">
        <v>2496</v>
      </c>
      <c r="I518" s="23" t="s">
        <v>2495</v>
      </c>
      <c r="J518" s="23" t="s">
        <v>2796</v>
      </c>
      <c r="L518" s="16" t="s">
        <v>5319</v>
      </c>
      <c r="M518" s="22">
        <v>2256517209605</v>
      </c>
      <c r="O518" s="23" t="s">
        <v>3306</v>
      </c>
      <c r="P518" s="23">
        <v>23</v>
      </c>
      <c r="Q518" s="23">
        <v>92</v>
      </c>
      <c r="R518" s="23">
        <v>0</v>
      </c>
      <c r="S518" s="23" t="s">
        <v>2496</v>
      </c>
    </row>
    <row r="519" spans="1:19">
      <c r="A519" s="16" t="s">
        <v>5314</v>
      </c>
      <c r="B519" s="22">
        <v>2254517159968</v>
      </c>
      <c r="C519" s="22">
        <v>3528708268685</v>
      </c>
      <c r="D519" s="23" t="s">
        <v>2747</v>
      </c>
      <c r="E519" s="23">
        <v>2022</v>
      </c>
      <c r="F519" s="23">
        <v>3</v>
      </c>
      <c r="G519" s="23">
        <v>0</v>
      </c>
      <c r="H519" s="23" t="s">
        <v>2496</v>
      </c>
      <c r="I519" s="23" t="s">
        <v>2495</v>
      </c>
      <c r="J519" s="23" t="s">
        <v>2517</v>
      </c>
      <c r="L519" s="16" t="s">
        <v>5319</v>
      </c>
      <c r="M519" s="22">
        <v>2355519209603</v>
      </c>
      <c r="O519" s="23" t="s">
        <v>3307</v>
      </c>
      <c r="P519" s="23">
        <v>23</v>
      </c>
      <c r="Q519" s="23">
        <v>68</v>
      </c>
      <c r="R519" s="23">
        <v>0</v>
      </c>
      <c r="S519" s="23" t="s">
        <v>2496</v>
      </c>
    </row>
    <row r="520" spans="1:19">
      <c r="A520" s="16" t="s">
        <v>5314</v>
      </c>
      <c r="B520" s="22">
        <v>2156516132075</v>
      </c>
      <c r="C520" s="22">
        <v>4992496096659</v>
      </c>
      <c r="D520" s="23" t="s">
        <v>3939</v>
      </c>
      <c r="E520" s="23">
        <v>3223</v>
      </c>
      <c r="F520" s="23">
        <v>7</v>
      </c>
      <c r="G520" s="23">
        <v>0</v>
      </c>
      <c r="H520" s="23" t="s">
        <v>2496</v>
      </c>
      <c r="I520" s="23" t="s">
        <v>2495</v>
      </c>
      <c r="J520" s="23" t="s">
        <v>2621</v>
      </c>
      <c r="L520" s="16" t="s">
        <v>5319</v>
      </c>
      <c r="M520" s="22">
        <v>1656015111331</v>
      </c>
      <c r="O520" s="23" t="s">
        <v>3169</v>
      </c>
      <c r="P520" s="23">
        <v>23</v>
      </c>
      <c r="Q520" s="23">
        <v>41</v>
      </c>
      <c r="R520" s="23">
        <v>0</v>
      </c>
      <c r="S520" s="23" t="s">
        <v>2496</v>
      </c>
    </row>
    <row r="521" spans="1:19">
      <c r="A521" s="16" t="s">
        <v>5314</v>
      </c>
      <c r="B521" s="22">
        <v>2156516132075</v>
      </c>
      <c r="C521" s="22">
        <v>4992496096659</v>
      </c>
      <c r="D521" s="23" t="s">
        <v>3939</v>
      </c>
      <c r="E521" s="23">
        <v>3123</v>
      </c>
      <c r="F521" s="23">
        <v>19</v>
      </c>
      <c r="G521" s="23">
        <v>0</v>
      </c>
      <c r="H521" s="23" t="s">
        <v>2496</v>
      </c>
      <c r="I521" s="23" t="s">
        <v>2495</v>
      </c>
      <c r="J521" s="23" t="s">
        <v>2621</v>
      </c>
      <c r="L521" s="16" t="s">
        <v>5319</v>
      </c>
      <c r="M521" s="22">
        <v>1757014111336</v>
      </c>
      <c r="O521" s="23" t="s">
        <v>3308</v>
      </c>
      <c r="P521" s="23">
        <v>23</v>
      </c>
      <c r="Q521" s="23">
        <v>2</v>
      </c>
      <c r="R521" s="23">
        <v>0</v>
      </c>
      <c r="S521" s="23" t="s">
        <v>2496</v>
      </c>
    </row>
    <row r="522" spans="1:19">
      <c r="A522" s="16" t="s">
        <v>5314</v>
      </c>
      <c r="B522" s="22">
        <v>2054017158603</v>
      </c>
      <c r="C522" s="22">
        <v>4985009708019</v>
      </c>
      <c r="D522" s="23" t="s">
        <v>2601</v>
      </c>
      <c r="E522" s="23">
        <v>3823</v>
      </c>
      <c r="F522" s="23">
        <v>3</v>
      </c>
      <c r="G522" s="23">
        <v>0</v>
      </c>
      <c r="H522" s="23" t="s">
        <v>2496</v>
      </c>
      <c r="I522" s="23" t="s">
        <v>2495</v>
      </c>
      <c r="J522" s="23" t="s">
        <v>2530</v>
      </c>
      <c r="L522" s="16" t="s">
        <v>5319</v>
      </c>
      <c r="M522" s="22">
        <v>2156016111334</v>
      </c>
      <c r="O522" s="23" t="s">
        <v>3309</v>
      </c>
      <c r="P522" s="23">
        <v>23</v>
      </c>
      <c r="Q522" s="23">
        <v>38</v>
      </c>
      <c r="R522" s="23">
        <v>0</v>
      </c>
      <c r="S522" s="23" t="s">
        <v>2496</v>
      </c>
    </row>
    <row r="523" spans="1:19">
      <c r="A523" s="16" t="s">
        <v>5314</v>
      </c>
      <c r="B523" s="22">
        <v>2054517158608</v>
      </c>
      <c r="C523" s="22">
        <v>4985009708026</v>
      </c>
      <c r="D523" s="23" t="s">
        <v>2598</v>
      </c>
      <c r="E523" s="23">
        <v>2023</v>
      </c>
      <c r="F523" s="23">
        <v>1</v>
      </c>
      <c r="G523" s="23">
        <v>0</v>
      </c>
      <c r="H523" s="23" t="s">
        <v>2496</v>
      </c>
      <c r="I523" s="23" t="s">
        <v>2495</v>
      </c>
      <c r="J523" s="23" t="s">
        <v>2533</v>
      </c>
      <c r="L523" s="16" t="s">
        <v>5319</v>
      </c>
      <c r="M523" s="22">
        <v>2155517111300</v>
      </c>
      <c r="O523" s="23" t="s">
        <v>3181</v>
      </c>
      <c r="P523" s="23">
        <v>23</v>
      </c>
      <c r="Q523" s="23">
        <v>72</v>
      </c>
      <c r="R523" s="23">
        <v>0</v>
      </c>
      <c r="S523" s="23" t="s">
        <v>2496</v>
      </c>
    </row>
    <row r="524" spans="1:19">
      <c r="A524" s="16" t="s">
        <v>5314</v>
      </c>
      <c r="B524" s="22">
        <v>2154018158609</v>
      </c>
      <c r="C524" s="22">
        <v>4985009708118</v>
      </c>
      <c r="D524" s="23" t="s">
        <v>2584</v>
      </c>
      <c r="E524" s="23">
        <v>3923</v>
      </c>
      <c r="F524" s="23">
        <v>4</v>
      </c>
      <c r="G524" s="23">
        <v>0</v>
      </c>
      <c r="H524" s="23" t="s">
        <v>2496</v>
      </c>
      <c r="I524" s="23" t="s">
        <v>2495</v>
      </c>
      <c r="J524" s="23" t="s">
        <v>2500</v>
      </c>
      <c r="L524" s="16" t="s">
        <v>5319</v>
      </c>
      <c r="M524" s="22">
        <v>2056016110286</v>
      </c>
      <c r="O524" s="23" t="s">
        <v>3310</v>
      </c>
      <c r="P524" s="23">
        <v>23</v>
      </c>
      <c r="Q524" s="23">
        <v>1</v>
      </c>
      <c r="R524" s="23">
        <v>0</v>
      </c>
      <c r="S524" s="23" t="s">
        <v>2496</v>
      </c>
    </row>
    <row r="525" spans="1:19">
      <c r="A525" s="16" t="s">
        <v>5314</v>
      </c>
      <c r="B525" s="22">
        <v>2154018158609</v>
      </c>
      <c r="C525" s="22">
        <v>4985009708118</v>
      </c>
      <c r="D525" s="23" t="s">
        <v>2584</v>
      </c>
      <c r="E525" s="23">
        <v>4123</v>
      </c>
      <c r="F525" s="23">
        <v>8</v>
      </c>
      <c r="G525" s="23">
        <v>0</v>
      </c>
      <c r="H525" s="23" t="s">
        <v>2496</v>
      </c>
      <c r="I525" s="23" t="s">
        <v>2495</v>
      </c>
      <c r="J525" s="23" t="s">
        <v>2500</v>
      </c>
      <c r="L525" s="16" t="s">
        <v>5319</v>
      </c>
      <c r="M525" s="22">
        <v>5454542260142</v>
      </c>
      <c r="O525" s="23" t="s">
        <v>3311</v>
      </c>
      <c r="P525" s="23">
        <v>99</v>
      </c>
      <c r="Q525" s="23">
        <v>4</v>
      </c>
      <c r="R525" s="23">
        <v>0</v>
      </c>
      <c r="S525" s="23" t="s">
        <v>2496</v>
      </c>
    </row>
    <row r="526" spans="1:19">
      <c r="A526" s="16" t="s">
        <v>5314</v>
      </c>
      <c r="B526" s="22">
        <v>2154517158605</v>
      </c>
      <c r="C526" s="22">
        <v>4985009708033</v>
      </c>
      <c r="D526" s="23" t="s">
        <v>2581</v>
      </c>
      <c r="E526" s="23">
        <v>1723</v>
      </c>
      <c r="F526" s="23">
        <v>25</v>
      </c>
      <c r="G526" s="23">
        <v>0</v>
      </c>
      <c r="H526" s="23" t="s">
        <v>2496</v>
      </c>
      <c r="I526" s="23" t="s">
        <v>2495</v>
      </c>
      <c r="J526" s="23" t="s">
        <v>2533</v>
      </c>
      <c r="L526" s="16" t="s">
        <v>5319</v>
      </c>
      <c r="M526" s="22">
        <v>4582401602732</v>
      </c>
      <c r="O526" s="23" t="s">
        <v>3312</v>
      </c>
      <c r="P526" s="23">
        <v>99</v>
      </c>
      <c r="Q526" s="23">
        <v>92</v>
      </c>
      <c r="R526" s="23">
        <v>0</v>
      </c>
      <c r="S526" s="23" t="s">
        <v>2496</v>
      </c>
    </row>
    <row r="527" spans="1:19">
      <c r="A527" s="16" t="s">
        <v>5314</v>
      </c>
      <c r="B527" s="22">
        <v>2154517158605</v>
      </c>
      <c r="C527" s="22">
        <v>4985009708033</v>
      </c>
      <c r="D527" s="23" t="s">
        <v>2581</v>
      </c>
      <c r="E527" s="23">
        <v>1923</v>
      </c>
      <c r="F527" s="23">
        <v>3</v>
      </c>
      <c r="G527" s="23">
        <v>0</v>
      </c>
      <c r="H527" s="23" t="s">
        <v>2496</v>
      </c>
      <c r="I527" s="23" t="s">
        <v>2495</v>
      </c>
      <c r="J527" s="23" t="s">
        <v>2533</v>
      </c>
      <c r="L527" s="16" t="s">
        <v>5319</v>
      </c>
      <c r="M527" s="22">
        <v>2055016118520</v>
      </c>
      <c r="O527" s="23" t="s">
        <v>3313</v>
      </c>
      <c r="P527" s="23">
        <v>23</v>
      </c>
      <c r="Q527" s="23">
        <v>1</v>
      </c>
      <c r="R527" s="23">
        <v>0</v>
      </c>
      <c r="S527" s="23" t="s">
        <v>2496</v>
      </c>
    </row>
    <row r="528" spans="1:19">
      <c r="A528" s="16" t="s">
        <v>5314</v>
      </c>
      <c r="B528" s="22">
        <v>2154518158604</v>
      </c>
      <c r="C528" s="22">
        <v>4985009708125</v>
      </c>
      <c r="D528" s="23" t="s">
        <v>2579</v>
      </c>
      <c r="E528" s="23">
        <v>2723</v>
      </c>
      <c r="F528" s="23">
        <v>1</v>
      </c>
      <c r="G528" s="23">
        <v>0</v>
      </c>
      <c r="H528" s="23" t="s">
        <v>2496</v>
      </c>
      <c r="I528" s="23" t="s">
        <v>2495</v>
      </c>
      <c r="J528" s="23" t="s">
        <v>2517</v>
      </c>
      <c r="L528" s="16" t="s">
        <v>5319</v>
      </c>
      <c r="M528" s="22">
        <v>2055516118525</v>
      </c>
      <c r="O528" s="23" t="s">
        <v>3314</v>
      </c>
      <c r="P528" s="23">
        <v>23</v>
      </c>
      <c r="Q528" s="23">
        <v>6</v>
      </c>
      <c r="R528" s="23">
        <v>0</v>
      </c>
      <c r="S528" s="23" t="s">
        <v>2496</v>
      </c>
    </row>
    <row r="529" spans="1:19">
      <c r="A529" s="16" t="s">
        <v>5314</v>
      </c>
      <c r="B529" s="22">
        <v>2154518158604</v>
      </c>
      <c r="C529" s="22">
        <v>4985009708125</v>
      </c>
      <c r="D529" s="23" t="s">
        <v>2579</v>
      </c>
      <c r="E529" s="23">
        <v>3023</v>
      </c>
      <c r="F529" s="23">
        <v>12</v>
      </c>
      <c r="G529" s="23">
        <v>0</v>
      </c>
      <c r="H529" s="23" t="s">
        <v>2496</v>
      </c>
      <c r="I529" s="23" t="s">
        <v>2495</v>
      </c>
      <c r="J529" s="23" t="s">
        <v>2517</v>
      </c>
      <c r="L529" s="16" t="s">
        <v>5319</v>
      </c>
      <c r="M529" s="22">
        <v>2054517118527</v>
      </c>
      <c r="O529" s="23" t="s">
        <v>9021</v>
      </c>
      <c r="P529" s="23">
        <v>23</v>
      </c>
      <c r="Q529" s="23">
        <v>48</v>
      </c>
      <c r="R529" s="23">
        <v>0</v>
      </c>
      <c r="S529" s="23" t="s">
        <v>2496</v>
      </c>
    </row>
    <row r="530" spans="1:19">
      <c r="A530" s="16" t="s">
        <v>5314</v>
      </c>
      <c r="B530" s="22">
        <v>2154518158604</v>
      </c>
      <c r="C530" s="22">
        <v>4985009708125</v>
      </c>
      <c r="D530" s="23" t="s">
        <v>2579</v>
      </c>
      <c r="E530" s="23">
        <v>3423</v>
      </c>
      <c r="F530" s="23">
        <v>9</v>
      </c>
      <c r="G530" s="23">
        <v>0</v>
      </c>
      <c r="H530" s="23" t="s">
        <v>2496</v>
      </c>
      <c r="I530" s="23" t="s">
        <v>2495</v>
      </c>
      <c r="J530" s="23" t="s">
        <v>2507</v>
      </c>
      <c r="L530" s="16" t="s">
        <v>5319</v>
      </c>
      <c r="M530" s="22">
        <v>2154517118524</v>
      </c>
      <c r="O530" s="23" t="s">
        <v>3315</v>
      </c>
      <c r="P530" s="23">
        <v>23</v>
      </c>
      <c r="Q530" s="23">
        <v>8</v>
      </c>
      <c r="R530" s="23">
        <v>0</v>
      </c>
      <c r="S530" s="23" t="s">
        <v>2496</v>
      </c>
    </row>
    <row r="531" spans="1:19">
      <c r="A531" s="16" t="s">
        <v>5314</v>
      </c>
      <c r="B531" s="22">
        <v>2155517158602</v>
      </c>
      <c r="C531" s="22">
        <v>4985009708040</v>
      </c>
      <c r="D531" s="23" t="s">
        <v>2574</v>
      </c>
      <c r="E531" s="23">
        <v>3123</v>
      </c>
      <c r="F531" s="23">
        <v>4</v>
      </c>
      <c r="G531" s="23">
        <v>0</v>
      </c>
      <c r="H531" s="23" t="s">
        <v>2496</v>
      </c>
      <c r="I531" s="23" t="s">
        <v>2495</v>
      </c>
      <c r="J531" s="23" t="s">
        <v>2502</v>
      </c>
      <c r="L531" s="16" t="s">
        <v>5319</v>
      </c>
      <c r="M531" s="22">
        <v>2155517118521</v>
      </c>
      <c r="O531" s="23" t="s">
        <v>3316</v>
      </c>
      <c r="P531" s="23">
        <v>23</v>
      </c>
      <c r="Q531" s="23">
        <v>31</v>
      </c>
      <c r="R531" s="23">
        <v>0</v>
      </c>
      <c r="S531" s="23" t="s">
        <v>2496</v>
      </c>
    </row>
    <row r="532" spans="1:19">
      <c r="A532" s="16" t="s">
        <v>5314</v>
      </c>
      <c r="B532" s="22">
        <v>2155517158602</v>
      </c>
      <c r="C532" s="22">
        <v>4985009708040</v>
      </c>
      <c r="D532" s="23" t="s">
        <v>2574</v>
      </c>
      <c r="E532" s="23">
        <v>2423</v>
      </c>
      <c r="F532" s="23">
        <v>4</v>
      </c>
      <c r="G532" s="23">
        <v>0</v>
      </c>
      <c r="H532" s="23" t="s">
        <v>2496</v>
      </c>
      <c r="I532" s="23" t="s">
        <v>2495</v>
      </c>
      <c r="J532" s="23" t="s">
        <v>2502</v>
      </c>
      <c r="L532" s="16" t="s">
        <v>5319</v>
      </c>
      <c r="M532" s="22">
        <v>2255017118523</v>
      </c>
      <c r="O532" s="23" t="s">
        <v>3190</v>
      </c>
      <c r="P532" s="23">
        <v>23</v>
      </c>
      <c r="Q532" s="23">
        <v>43</v>
      </c>
      <c r="R532" s="23">
        <v>0</v>
      </c>
      <c r="S532" s="23" t="s">
        <v>2496</v>
      </c>
    </row>
    <row r="533" spans="1:19">
      <c r="A533" s="16" t="s">
        <v>5314</v>
      </c>
      <c r="B533" s="22">
        <v>2155517158602</v>
      </c>
      <c r="C533" s="22">
        <v>4985009708040</v>
      </c>
      <c r="D533" s="23" t="s">
        <v>2574</v>
      </c>
      <c r="E533" s="23">
        <v>2723</v>
      </c>
      <c r="F533" s="23">
        <v>8</v>
      </c>
      <c r="G533" s="23">
        <v>0</v>
      </c>
      <c r="H533" s="23" t="s">
        <v>2496</v>
      </c>
      <c r="I533" s="23" t="s">
        <v>2495</v>
      </c>
      <c r="J533" s="23" t="s">
        <v>2502</v>
      </c>
      <c r="L533" s="16" t="s">
        <v>5319</v>
      </c>
      <c r="M533" s="22">
        <v>2354517118528</v>
      </c>
      <c r="O533" s="23" t="s">
        <v>3193</v>
      </c>
      <c r="P533" s="23">
        <v>23</v>
      </c>
      <c r="Q533" s="23">
        <v>15</v>
      </c>
      <c r="R533" s="23">
        <v>0</v>
      </c>
      <c r="S533" s="23" t="s">
        <v>2496</v>
      </c>
    </row>
    <row r="534" spans="1:19">
      <c r="A534" s="16" t="s">
        <v>5314</v>
      </c>
      <c r="B534" s="22">
        <v>2254018158606</v>
      </c>
      <c r="C534" s="22">
        <v>4985009708132</v>
      </c>
      <c r="D534" s="23" t="s">
        <v>2565</v>
      </c>
      <c r="E534" s="23">
        <v>1923</v>
      </c>
      <c r="F534" s="23">
        <v>4</v>
      </c>
      <c r="G534" s="23">
        <v>0</v>
      </c>
      <c r="H534" s="23" t="s">
        <v>2496</v>
      </c>
      <c r="I534" s="23" t="s">
        <v>2495</v>
      </c>
      <c r="J534" s="23" t="s">
        <v>2502</v>
      </c>
      <c r="L534" s="16" t="s">
        <v>5319</v>
      </c>
      <c r="M534" s="22">
        <v>2454517118525</v>
      </c>
      <c r="O534" s="23" t="s">
        <v>3317</v>
      </c>
      <c r="P534" s="23">
        <v>23</v>
      </c>
      <c r="Q534" s="23">
        <v>5</v>
      </c>
      <c r="R534" s="23">
        <v>0</v>
      </c>
      <c r="S534" s="23" t="s">
        <v>2496</v>
      </c>
    </row>
    <row r="535" spans="1:19">
      <c r="A535" s="16" t="s">
        <v>5314</v>
      </c>
      <c r="B535" s="22">
        <v>2254018158606</v>
      </c>
      <c r="C535" s="22">
        <v>4985009708132</v>
      </c>
      <c r="D535" s="23" t="s">
        <v>2565</v>
      </c>
      <c r="E535" s="23">
        <v>2023</v>
      </c>
      <c r="F535" s="23">
        <v>8</v>
      </c>
      <c r="G535" s="23">
        <v>0</v>
      </c>
      <c r="H535" s="23" t="s">
        <v>2496</v>
      </c>
      <c r="I535" s="23" t="s">
        <v>2495</v>
      </c>
      <c r="J535" s="23" t="s">
        <v>2502</v>
      </c>
      <c r="L535" s="16" t="s">
        <v>5319</v>
      </c>
      <c r="M535" s="22">
        <v>2254518118520</v>
      </c>
      <c r="O535" s="23" t="s">
        <v>3318</v>
      </c>
      <c r="P535" s="23">
        <v>23</v>
      </c>
      <c r="Q535" s="23">
        <v>134</v>
      </c>
      <c r="R535" s="23">
        <v>0</v>
      </c>
      <c r="S535" s="23" t="s">
        <v>2496</v>
      </c>
    </row>
    <row r="536" spans="1:19">
      <c r="A536" s="16" t="s">
        <v>5314</v>
      </c>
      <c r="B536" s="22">
        <v>2254018158606</v>
      </c>
      <c r="C536" s="22">
        <v>4985009708132</v>
      </c>
      <c r="D536" s="23" t="s">
        <v>2565</v>
      </c>
      <c r="E536" s="23">
        <v>2923</v>
      </c>
      <c r="F536" s="23">
        <v>2</v>
      </c>
      <c r="G536" s="23">
        <v>0</v>
      </c>
      <c r="H536" s="23" t="s">
        <v>2496</v>
      </c>
      <c r="I536" s="23" t="s">
        <v>2495</v>
      </c>
      <c r="J536" s="23" t="s">
        <v>2500</v>
      </c>
      <c r="L536" s="16" t="s">
        <v>5319</v>
      </c>
      <c r="M536" s="22">
        <v>2454018118529</v>
      </c>
      <c r="O536" s="23" t="s">
        <v>3319</v>
      </c>
      <c r="P536" s="23">
        <v>23</v>
      </c>
      <c r="Q536" s="23">
        <v>78</v>
      </c>
      <c r="R536" s="23">
        <v>0</v>
      </c>
      <c r="S536" s="23" t="s">
        <v>2496</v>
      </c>
    </row>
    <row r="537" spans="1:19">
      <c r="A537" s="16" t="s">
        <v>5314</v>
      </c>
      <c r="B537" s="22">
        <v>2254019158605</v>
      </c>
      <c r="C537" s="22">
        <v>4985009708279</v>
      </c>
      <c r="D537" s="23" t="s">
        <v>2563</v>
      </c>
      <c r="E537" s="23">
        <v>2523</v>
      </c>
      <c r="F537" s="23">
        <v>10</v>
      </c>
      <c r="G537" s="23">
        <v>0</v>
      </c>
      <c r="H537" s="23" t="s">
        <v>2496</v>
      </c>
      <c r="I537" s="23" t="s">
        <v>2495</v>
      </c>
      <c r="J537" s="23" t="s">
        <v>2517</v>
      </c>
      <c r="L537" s="16" t="s">
        <v>5319</v>
      </c>
      <c r="M537" s="22">
        <v>2454019118528</v>
      </c>
      <c r="O537" s="23" t="s">
        <v>9023</v>
      </c>
      <c r="P537" s="23">
        <v>23</v>
      </c>
      <c r="Q537" s="23">
        <v>18</v>
      </c>
      <c r="R537" s="23">
        <v>0</v>
      </c>
      <c r="S537" s="23" t="s">
        <v>2496</v>
      </c>
    </row>
    <row r="538" spans="1:19">
      <c r="A538" s="16" t="s">
        <v>5314</v>
      </c>
      <c r="B538" s="22">
        <v>2254517158602</v>
      </c>
      <c r="C538" s="22">
        <v>4985009708057</v>
      </c>
      <c r="D538" s="23" t="s">
        <v>2560</v>
      </c>
      <c r="E538" s="23">
        <v>1923</v>
      </c>
      <c r="F538" s="23">
        <v>10</v>
      </c>
      <c r="G538" s="23">
        <v>0</v>
      </c>
      <c r="H538" s="23" t="s">
        <v>2496</v>
      </c>
      <c r="I538" s="23" t="s">
        <v>2495</v>
      </c>
      <c r="J538" s="23" t="s">
        <v>2502</v>
      </c>
      <c r="L538" s="16" t="s">
        <v>5319</v>
      </c>
      <c r="M538" s="22">
        <v>2655020095901</v>
      </c>
      <c r="O538" s="23" t="s">
        <v>5414</v>
      </c>
      <c r="P538" s="23">
        <v>23</v>
      </c>
      <c r="Q538" s="23">
        <v>6</v>
      </c>
      <c r="R538" s="23">
        <v>0</v>
      </c>
      <c r="S538" s="23" t="s">
        <v>2496</v>
      </c>
    </row>
    <row r="539" spans="1:19">
      <c r="A539" s="16" t="s">
        <v>5314</v>
      </c>
      <c r="B539" s="22">
        <v>2254517158602</v>
      </c>
      <c r="C539" s="22">
        <v>4985009708057</v>
      </c>
      <c r="D539" s="23" t="s">
        <v>2560</v>
      </c>
      <c r="E539" s="23">
        <v>5122</v>
      </c>
      <c r="F539" s="23">
        <v>2</v>
      </c>
      <c r="G539" s="23">
        <v>0</v>
      </c>
      <c r="H539" s="23" t="s">
        <v>2496</v>
      </c>
      <c r="I539" s="23" t="s">
        <v>2495</v>
      </c>
      <c r="J539" s="23" t="s">
        <v>2502</v>
      </c>
      <c r="L539" s="16" t="s">
        <v>5319</v>
      </c>
      <c r="M539" s="22">
        <v>2156516111339</v>
      </c>
      <c r="O539" s="23" t="s">
        <v>3320</v>
      </c>
      <c r="P539" s="23">
        <v>23</v>
      </c>
      <c r="Q539" s="23">
        <v>28</v>
      </c>
      <c r="R539" s="23">
        <v>0</v>
      </c>
      <c r="S539" s="23" t="s">
        <v>2496</v>
      </c>
    </row>
    <row r="540" spans="1:19">
      <c r="A540" s="16" t="s">
        <v>5314</v>
      </c>
      <c r="B540" s="22">
        <v>2254517158602</v>
      </c>
      <c r="C540" s="22">
        <v>4985009708057</v>
      </c>
      <c r="D540" s="23" t="s">
        <v>2560</v>
      </c>
      <c r="E540" s="23">
        <v>2223</v>
      </c>
      <c r="F540" s="23">
        <v>4</v>
      </c>
      <c r="G540" s="23">
        <v>0</v>
      </c>
      <c r="H540" s="23" t="s">
        <v>2496</v>
      </c>
      <c r="I540" s="23" t="s">
        <v>2495</v>
      </c>
      <c r="J540" s="23" t="s">
        <v>2500</v>
      </c>
      <c r="L540" s="16" t="s">
        <v>5319</v>
      </c>
      <c r="M540" s="22">
        <v>1856015111335</v>
      </c>
      <c r="O540" s="23" t="s">
        <v>3173</v>
      </c>
      <c r="P540" s="23">
        <v>23</v>
      </c>
      <c r="Q540" s="23">
        <v>286</v>
      </c>
      <c r="R540" s="23">
        <v>0</v>
      </c>
      <c r="S540" s="23" t="s">
        <v>2496</v>
      </c>
    </row>
    <row r="541" spans="1:19">
      <c r="A541" s="16" t="s">
        <v>5314</v>
      </c>
      <c r="B541" s="22">
        <v>2254517158602</v>
      </c>
      <c r="C541" s="22">
        <v>4985009708057</v>
      </c>
      <c r="D541" s="23" t="s">
        <v>2560</v>
      </c>
      <c r="E541" s="23">
        <v>1923</v>
      </c>
      <c r="F541" s="23">
        <v>6</v>
      </c>
      <c r="G541" s="23">
        <v>0</v>
      </c>
      <c r="H541" s="23" t="s">
        <v>2496</v>
      </c>
      <c r="I541" s="23" t="s">
        <v>2495</v>
      </c>
      <c r="J541" s="23" t="s">
        <v>2502</v>
      </c>
      <c r="L541" s="16" t="s">
        <v>5319</v>
      </c>
      <c r="M541" s="22">
        <v>2156017111333</v>
      </c>
      <c r="O541" s="23" t="s">
        <v>3185</v>
      </c>
      <c r="P541" s="23">
        <v>23</v>
      </c>
      <c r="Q541" s="23">
        <v>59</v>
      </c>
      <c r="R541" s="23">
        <v>0</v>
      </c>
      <c r="S541" s="23" t="s">
        <v>2496</v>
      </c>
    </row>
    <row r="542" spans="1:19">
      <c r="A542" s="16" t="s">
        <v>5314</v>
      </c>
      <c r="B542" s="22">
        <v>2254518158601</v>
      </c>
      <c r="C542" s="22">
        <v>4985009708149</v>
      </c>
      <c r="D542" s="23" t="s">
        <v>5407</v>
      </c>
      <c r="E542" s="23">
        <v>4123</v>
      </c>
      <c r="F542" s="23">
        <v>10</v>
      </c>
      <c r="G542" s="23">
        <v>0</v>
      </c>
      <c r="H542" s="23" t="s">
        <v>2496</v>
      </c>
      <c r="I542" s="23" t="s">
        <v>2495</v>
      </c>
      <c r="J542" s="23" t="s">
        <v>2500</v>
      </c>
      <c r="L542" s="16" t="s">
        <v>5319</v>
      </c>
      <c r="M542" s="22">
        <v>2156017328359</v>
      </c>
      <c r="O542" s="23" t="s">
        <v>3321</v>
      </c>
      <c r="P542" s="23">
        <v>23</v>
      </c>
      <c r="Q542" s="23">
        <v>19</v>
      </c>
      <c r="R542" s="23">
        <v>0</v>
      </c>
      <c r="S542" s="23" t="s">
        <v>2496</v>
      </c>
    </row>
    <row r="543" spans="1:19">
      <c r="A543" s="16" t="s">
        <v>5314</v>
      </c>
      <c r="B543" s="22">
        <v>2254518158601</v>
      </c>
      <c r="C543" s="22">
        <v>4985009708149</v>
      </c>
      <c r="D543" s="23" t="s">
        <v>5407</v>
      </c>
      <c r="E543" s="23">
        <v>4123</v>
      </c>
      <c r="F543" s="23">
        <v>28</v>
      </c>
      <c r="G543" s="23">
        <v>0</v>
      </c>
      <c r="H543" s="23" t="s">
        <v>2496</v>
      </c>
      <c r="I543" s="23" t="s">
        <v>2495</v>
      </c>
      <c r="J543" s="23" t="s">
        <v>2500</v>
      </c>
      <c r="L543" s="16" t="s">
        <v>5319</v>
      </c>
      <c r="M543" s="22">
        <v>2256017328363</v>
      </c>
      <c r="O543" s="23" t="s">
        <v>3322</v>
      </c>
      <c r="P543" s="23">
        <v>23</v>
      </c>
      <c r="Q543" s="23">
        <v>4</v>
      </c>
      <c r="R543" s="23">
        <v>0</v>
      </c>
      <c r="S543" s="23" t="s">
        <v>2496</v>
      </c>
    </row>
    <row r="544" spans="1:19">
      <c r="A544" s="16" t="s">
        <v>5314</v>
      </c>
      <c r="B544" s="22">
        <v>2254519158600</v>
      </c>
      <c r="C544" s="22">
        <v>4985009708491</v>
      </c>
      <c r="D544" s="23" t="s">
        <v>2555</v>
      </c>
      <c r="E544" s="23">
        <v>3823</v>
      </c>
      <c r="F544" s="23">
        <v>7</v>
      </c>
      <c r="G544" s="23">
        <v>0</v>
      </c>
      <c r="H544" s="23" t="s">
        <v>2496</v>
      </c>
      <c r="I544" s="23" t="s">
        <v>2495</v>
      </c>
      <c r="J544" s="23" t="s">
        <v>2507</v>
      </c>
      <c r="L544" s="16" t="s">
        <v>5319</v>
      </c>
      <c r="M544" s="22">
        <v>1856515111330</v>
      </c>
      <c r="O544" s="23" t="s">
        <v>3323</v>
      </c>
      <c r="P544" s="23">
        <v>23</v>
      </c>
      <c r="Q544" s="23">
        <v>3</v>
      </c>
      <c r="R544" s="23">
        <v>0</v>
      </c>
      <c r="S544" s="23" t="s">
        <v>2496</v>
      </c>
    </row>
    <row r="545" spans="1:19">
      <c r="A545" s="16" t="s">
        <v>5314</v>
      </c>
      <c r="B545" s="22">
        <v>2254519158600</v>
      </c>
      <c r="C545" s="22">
        <v>4985009708491</v>
      </c>
      <c r="D545" s="23" t="s">
        <v>2555</v>
      </c>
      <c r="E545" s="23">
        <v>4023</v>
      </c>
      <c r="F545" s="23">
        <v>1</v>
      </c>
      <c r="G545" s="23">
        <v>0</v>
      </c>
      <c r="H545" s="23" t="s">
        <v>2496</v>
      </c>
      <c r="I545" s="23" t="s">
        <v>2495</v>
      </c>
      <c r="J545" s="23" t="s">
        <v>2507</v>
      </c>
      <c r="L545" s="16" t="s">
        <v>5319</v>
      </c>
      <c r="M545" s="22">
        <v>1656514111337</v>
      </c>
      <c r="O545" s="23" t="s">
        <v>3170</v>
      </c>
      <c r="P545" s="23">
        <v>23</v>
      </c>
      <c r="Q545" s="23">
        <v>174</v>
      </c>
      <c r="R545" s="23">
        <v>0</v>
      </c>
      <c r="S545" s="23" t="s">
        <v>2496</v>
      </c>
    </row>
    <row r="546" spans="1:19">
      <c r="A546" s="16" t="s">
        <v>5314</v>
      </c>
      <c r="B546" s="22">
        <v>2255017158604</v>
      </c>
      <c r="C546" s="22">
        <v>4985009708064</v>
      </c>
      <c r="D546" s="23" t="s">
        <v>2552</v>
      </c>
      <c r="E546" s="23">
        <v>3023</v>
      </c>
      <c r="F546" s="23">
        <v>3</v>
      </c>
      <c r="G546" s="23">
        <v>0</v>
      </c>
      <c r="H546" s="23" t="s">
        <v>2496</v>
      </c>
      <c r="I546" s="23" t="s">
        <v>2495</v>
      </c>
      <c r="J546" s="23" t="s">
        <v>2500</v>
      </c>
      <c r="L546" s="16" t="s">
        <v>5319</v>
      </c>
      <c r="M546" s="22">
        <v>1756515206640</v>
      </c>
      <c r="O546" s="23" t="s">
        <v>3324</v>
      </c>
      <c r="P546" s="23">
        <v>23</v>
      </c>
      <c r="Q546" s="23">
        <v>122</v>
      </c>
      <c r="R546" s="23">
        <v>0</v>
      </c>
      <c r="S546" s="23" t="s">
        <v>2496</v>
      </c>
    </row>
    <row r="547" spans="1:19">
      <c r="A547" s="16" t="s">
        <v>5314</v>
      </c>
      <c r="B547" s="22">
        <v>2255017158604</v>
      </c>
      <c r="C547" s="22">
        <v>4985009708064</v>
      </c>
      <c r="D547" s="23" t="s">
        <v>2552</v>
      </c>
      <c r="E547" s="23">
        <v>723</v>
      </c>
      <c r="F547" s="23">
        <v>4</v>
      </c>
      <c r="G547" s="23">
        <v>0</v>
      </c>
      <c r="H547" s="23" t="s">
        <v>2496</v>
      </c>
      <c r="I547" s="23" t="s">
        <v>2495</v>
      </c>
      <c r="J547" s="23" t="s">
        <v>2502</v>
      </c>
      <c r="L547" s="16" t="s">
        <v>5319</v>
      </c>
      <c r="M547" s="22">
        <v>2154517159657</v>
      </c>
      <c r="O547" s="23" t="s">
        <v>2757</v>
      </c>
      <c r="P547" s="23">
        <v>23</v>
      </c>
      <c r="Q547" s="23">
        <v>18</v>
      </c>
      <c r="R547" s="23">
        <v>0</v>
      </c>
      <c r="S547" s="23" t="s">
        <v>2496</v>
      </c>
    </row>
    <row r="548" spans="1:19">
      <c r="A548" s="16" t="s">
        <v>5314</v>
      </c>
      <c r="B548" s="22">
        <v>2255017158604</v>
      </c>
      <c r="C548" s="22">
        <v>4985009708064</v>
      </c>
      <c r="D548" s="23" t="s">
        <v>2552</v>
      </c>
      <c r="E548" s="23">
        <v>3023</v>
      </c>
      <c r="F548" s="23">
        <v>8</v>
      </c>
      <c r="G548" s="23">
        <v>0</v>
      </c>
      <c r="H548" s="23" t="s">
        <v>2496</v>
      </c>
      <c r="I548" s="23" t="s">
        <v>2495</v>
      </c>
      <c r="J548" s="23" t="s">
        <v>2500</v>
      </c>
      <c r="L548" s="16" t="s">
        <v>5319</v>
      </c>
      <c r="M548" s="22">
        <v>2454018159652</v>
      </c>
      <c r="O548" s="23" t="s">
        <v>3325</v>
      </c>
      <c r="P548" s="23">
        <v>23</v>
      </c>
      <c r="Q548" s="23">
        <v>59</v>
      </c>
      <c r="R548" s="23">
        <v>0</v>
      </c>
      <c r="S548" s="23" t="s">
        <v>2496</v>
      </c>
    </row>
    <row r="549" spans="1:19">
      <c r="A549" s="16" t="s">
        <v>5314</v>
      </c>
      <c r="B549" s="22">
        <v>2255517158609</v>
      </c>
      <c r="C549" s="22">
        <v>4985009708071</v>
      </c>
      <c r="D549" s="23" t="s">
        <v>10687</v>
      </c>
      <c r="E549" s="23">
        <v>2823</v>
      </c>
      <c r="F549" s="23">
        <v>4</v>
      </c>
      <c r="G549" s="23">
        <v>0</v>
      </c>
      <c r="H549" s="23" t="s">
        <v>2496</v>
      </c>
      <c r="I549" s="23" t="s">
        <v>2495</v>
      </c>
      <c r="J549" s="23" t="s">
        <v>2498</v>
      </c>
      <c r="L549" s="16" t="s">
        <v>5319</v>
      </c>
      <c r="M549" s="22">
        <v>2254019159657</v>
      </c>
      <c r="O549" s="23" t="s">
        <v>3326</v>
      </c>
      <c r="P549" s="23">
        <v>23</v>
      </c>
      <c r="Q549" s="23">
        <v>16</v>
      </c>
      <c r="R549" s="23">
        <v>0</v>
      </c>
      <c r="S549" s="23" t="s">
        <v>2496</v>
      </c>
    </row>
    <row r="550" spans="1:19">
      <c r="A550" s="16" t="s">
        <v>5314</v>
      </c>
      <c r="B550" s="22">
        <v>2353519158600</v>
      </c>
      <c r="C550" s="22">
        <v>4985009708286</v>
      </c>
      <c r="D550" s="23" t="s">
        <v>2544</v>
      </c>
      <c r="E550" s="23">
        <v>4323</v>
      </c>
      <c r="F550" s="23">
        <v>4</v>
      </c>
      <c r="G550" s="23">
        <v>0</v>
      </c>
      <c r="H550" s="23" t="s">
        <v>2496</v>
      </c>
      <c r="I550" s="23" t="s">
        <v>2495</v>
      </c>
      <c r="J550" s="23" t="s">
        <v>2498</v>
      </c>
      <c r="L550" s="16" t="s">
        <v>5319</v>
      </c>
      <c r="M550" s="22">
        <v>2254517159968</v>
      </c>
      <c r="O550" s="23" t="s">
        <v>2747</v>
      </c>
      <c r="P550" s="23">
        <v>23</v>
      </c>
      <c r="Q550" s="23">
        <v>4</v>
      </c>
      <c r="R550" s="23">
        <v>0</v>
      </c>
      <c r="S550" s="23" t="s">
        <v>2496</v>
      </c>
    </row>
    <row r="551" spans="1:19">
      <c r="A551" s="16" t="s">
        <v>5314</v>
      </c>
      <c r="B551" s="22">
        <v>2353519158600</v>
      </c>
      <c r="C551" s="22">
        <v>4985009708286</v>
      </c>
      <c r="D551" s="23" t="s">
        <v>2544</v>
      </c>
      <c r="E551" s="23">
        <v>2523</v>
      </c>
      <c r="F551" s="23">
        <v>1</v>
      </c>
      <c r="G551" s="23">
        <v>0</v>
      </c>
      <c r="H551" s="23" t="s">
        <v>2496</v>
      </c>
      <c r="I551" s="23" t="s">
        <v>2495</v>
      </c>
      <c r="J551" s="23" t="s">
        <v>2498</v>
      </c>
      <c r="L551" s="16" t="s">
        <v>5319</v>
      </c>
      <c r="M551" s="22">
        <v>2055516159986</v>
      </c>
      <c r="O551" s="23" t="s">
        <v>3327</v>
      </c>
      <c r="P551" s="23">
        <v>23</v>
      </c>
      <c r="Q551" s="23">
        <v>1</v>
      </c>
      <c r="R551" s="23">
        <v>0</v>
      </c>
      <c r="S551" s="23" t="s">
        <v>2496</v>
      </c>
    </row>
    <row r="552" spans="1:19">
      <c r="A552" s="16" t="s">
        <v>5314</v>
      </c>
      <c r="B552" s="22">
        <v>2353519158600</v>
      </c>
      <c r="C552" s="22">
        <v>4985009708286</v>
      </c>
      <c r="D552" s="23" t="s">
        <v>2544</v>
      </c>
      <c r="E552" s="23">
        <v>2423</v>
      </c>
      <c r="F552" s="23">
        <v>3</v>
      </c>
      <c r="G552" s="23">
        <v>0</v>
      </c>
      <c r="H552" s="23" t="s">
        <v>2496</v>
      </c>
      <c r="I552" s="23" t="s">
        <v>2495</v>
      </c>
      <c r="J552" s="23" t="s">
        <v>2520</v>
      </c>
      <c r="L552" s="16" t="s">
        <v>5319</v>
      </c>
      <c r="M552" s="22">
        <v>2254018119553</v>
      </c>
      <c r="O552" s="23" t="s">
        <v>3328</v>
      </c>
      <c r="P552" s="23">
        <v>23</v>
      </c>
      <c r="Q552" s="23">
        <v>30</v>
      </c>
      <c r="R552" s="23">
        <v>0</v>
      </c>
      <c r="S552" s="23" t="s">
        <v>2496</v>
      </c>
    </row>
    <row r="553" spans="1:19">
      <c r="A553" s="16" t="s">
        <v>5314</v>
      </c>
      <c r="B553" s="22">
        <v>2354018158603</v>
      </c>
      <c r="C553" s="22">
        <v>4985009708156</v>
      </c>
      <c r="D553" s="23" t="s">
        <v>2542</v>
      </c>
      <c r="E553" s="23">
        <v>3423</v>
      </c>
      <c r="F553" s="23">
        <v>8</v>
      </c>
      <c r="G553" s="23">
        <v>0</v>
      </c>
      <c r="H553" s="23" t="s">
        <v>2496</v>
      </c>
      <c r="I553" s="23" t="s">
        <v>2495</v>
      </c>
      <c r="J553" s="23" t="s">
        <v>2502</v>
      </c>
      <c r="L553" s="16" t="s">
        <v>5319</v>
      </c>
      <c r="M553" s="22">
        <v>2254517159678</v>
      </c>
      <c r="O553" s="23" t="s">
        <v>3329</v>
      </c>
      <c r="P553" s="23">
        <v>23</v>
      </c>
      <c r="Q553" s="23">
        <v>28</v>
      </c>
      <c r="R553" s="23">
        <v>0</v>
      </c>
      <c r="S553" s="23" t="s">
        <v>2496</v>
      </c>
    </row>
    <row r="554" spans="1:19">
      <c r="A554" s="16" t="s">
        <v>5314</v>
      </c>
      <c r="B554" s="22">
        <v>2354018158603</v>
      </c>
      <c r="C554" s="22">
        <v>4985009708156</v>
      </c>
      <c r="D554" s="23" t="s">
        <v>2542</v>
      </c>
      <c r="E554" s="23">
        <v>4223</v>
      </c>
      <c r="F554" s="23">
        <v>2</v>
      </c>
      <c r="G554" s="23">
        <v>0</v>
      </c>
      <c r="H554" s="23" t="s">
        <v>2496</v>
      </c>
      <c r="I554" s="23" t="s">
        <v>2495</v>
      </c>
      <c r="J554" s="23" t="s">
        <v>2500</v>
      </c>
      <c r="L554" s="16" t="s">
        <v>5319</v>
      </c>
      <c r="M554" s="22">
        <v>2453521189217</v>
      </c>
      <c r="O554" s="23" t="s">
        <v>2005</v>
      </c>
      <c r="P554" s="23">
        <v>23</v>
      </c>
      <c r="Q554" s="23">
        <v>2</v>
      </c>
      <c r="R554" s="23">
        <v>0</v>
      </c>
      <c r="S554" s="23" t="s">
        <v>2496</v>
      </c>
    </row>
    <row r="555" spans="1:19">
      <c r="A555" s="16" t="s">
        <v>5314</v>
      </c>
      <c r="B555" s="22">
        <v>2354019158602</v>
      </c>
      <c r="C555" s="22">
        <v>4985009708293</v>
      </c>
      <c r="D555" s="23" t="s">
        <v>2541</v>
      </c>
      <c r="E555" s="23">
        <v>1823</v>
      </c>
      <c r="F555" s="23">
        <v>3</v>
      </c>
      <c r="G555" s="23">
        <v>0</v>
      </c>
      <c r="H555" s="23" t="s">
        <v>2496</v>
      </c>
      <c r="I555" s="23" t="s">
        <v>2495</v>
      </c>
      <c r="J555" s="23" t="s">
        <v>2517</v>
      </c>
      <c r="L555" s="16" t="s">
        <v>5319</v>
      </c>
      <c r="M555" s="22">
        <v>2454020189210</v>
      </c>
      <c r="O555" s="23" t="s">
        <v>2006</v>
      </c>
      <c r="P555" s="23">
        <v>23</v>
      </c>
      <c r="Q555" s="23">
        <v>15</v>
      </c>
      <c r="R555" s="23">
        <v>0</v>
      </c>
      <c r="S555" s="23" t="s">
        <v>2496</v>
      </c>
    </row>
    <row r="556" spans="1:19">
      <c r="A556" s="16" t="s">
        <v>5314</v>
      </c>
      <c r="B556" s="22">
        <v>2354019158602</v>
      </c>
      <c r="C556" s="22">
        <v>4985009708293</v>
      </c>
      <c r="D556" s="23" t="s">
        <v>2541</v>
      </c>
      <c r="E556" s="23">
        <v>823</v>
      </c>
      <c r="F556" s="23">
        <v>4</v>
      </c>
      <c r="G556" s="23">
        <v>0</v>
      </c>
      <c r="H556" s="23" t="s">
        <v>2496</v>
      </c>
      <c r="I556" s="23" t="s">
        <v>2495</v>
      </c>
      <c r="J556" s="23" t="s">
        <v>2507</v>
      </c>
      <c r="L556" s="16" t="s">
        <v>5319</v>
      </c>
      <c r="M556" s="22">
        <v>2453519189212</v>
      </c>
      <c r="O556" s="23" t="s">
        <v>2007</v>
      </c>
      <c r="P556" s="23">
        <v>23</v>
      </c>
      <c r="Q556" s="23">
        <v>36</v>
      </c>
      <c r="R556" s="23">
        <v>0</v>
      </c>
      <c r="S556" s="23" t="s">
        <v>2496</v>
      </c>
    </row>
    <row r="557" spans="1:19">
      <c r="A557" s="16" t="s">
        <v>5314</v>
      </c>
      <c r="B557" s="22">
        <v>2354019158602</v>
      </c>
      <c r="C557" s="22">
        <v>4985009708293</v>
      </c>
      <c r="D557" s="23" t="s">
        <v>2541</v>
      </c>
      <c r="E557" s="23">
        <v>3523</v>
      </c>
      <c r="F557" s="23">
        <v>2</v>
      </c>
      <c r="G557" s="23">
        <v>0</v>
      </c>
      <c r="H557" s="23" t="s">
        <v>2496</v>
      </c>
      <c r="I557" s="23" t="s">
        <v>2495</v>
      </c>
      <c r="J557" s="23" t="s">
        <v>2507</v>
      </c>
      <c r="L557" s="16" t="s">
        <v>5319</v>
      </c>
      <c r="M557" s="22">
        <v>2353519189215</v>
      </c>
      <c r="O557" s="23" t="s">
        <v>2008</v>
      </c>
      <c r="P557" s="23">
        <v>23</v>
      </c>
      <c r="Q557" s="23">
        <v>59</v>
      </c>
      <c r="R557" s="23">
        <v>0</v>
      </c>
      <c r="S557" s="23" t="s">
        <v>2496</v>
      </c>
    </row>
    <row r="558" spans="1:19">
      <c r="A558" s="16" t="s">
        <v>5314</v>
      </c>
      <c r="B558" s="22">
        <v>2354019158602</v>
      </c>
      <c r="C558" s="22">
        <v>4985009708293</v>
      </c>
      <c r="D558" s="23" t="s">
        <v>2541</v>
      </c>
      <c r="E558" s="23">
        <v>2823</v>
      </c>
      <c r="F558" s="23">
        <v>3</v>
      </c>
      <c r="G558" s="23">
        <v>0</v>
      </c>
      <c r="H558" s="23" t="s">
        <v>2496</v>
      </c>
      <c r="I558" s="23" t="s">
        <v>2495</v>
      </c>
      <c r="J558" s="23" t="s">
        <v>2517</v>
      </c>
      <c r="L558" s="16" t="s">
        <v>5319</v>
      </c>
      <c r="M558" s="22">
        <v>2454018189215</v>
      </c>
      <c r="O558" s="23" t="s">
        <v>2009</v>
      </c>
      <c r="P558" s="23">
        <v>23</v>
      </c>
      <c r="Q558" s="23">
        <v>14</v>
      </c>
      <c r="R558" s="23">
        <v>0</v>
      </c>
      <c r="S558" s="23" t="s">
        <v>2496</v>
      </c>
    </row>
    <row r="559" spans="1:19">
      <c r="A559" s="16" t="s">
        <v>5314</v>
      </c>
      <c r="B559" s="22">
        <v>2354518158608</v>
      </c>
      <c r="C559" s="22">
        <v>4985009708163</v>
      </c>
      <c r="D559" s="23" t="s">
        <v>10715</v>
      </c>
      <c r="E559" s="23">
        <v>4723</v>
      </c>
      <c r="F559" s="23">
        <v>22</v>
      </c>
      <c r="G559" s="23">
        <v>0</v>
      </c>
      <c r="H559" s="23" t="s">
        <v>2496</v>
      </c>
      <c r="I559" s="23" t="s">
        <v>2495</v>
      </c>
      <c r="J559" s="23" t="s">
        <v>2500</v>
      </c>
      <c r="L559" s="16" t="s">
        <v>5319</v>
      </c>
      <c r="M559" s="22">
        <v>2354018189218</v>
      </c>
      <c r="O559" s="23" t="s">
        <v>2010</v>
      </c>
      <c r="P559" s="23">
        <v>23</v>
      </c>
      <c r="Q559" s="23">
        <v>24</v>
      </c>
      <c r="R559" s="23">
        <v>0</v>
      </c>
      <c r="S559" s="23" t="s">
        <v>2496</v>
      </c>
    </row>
    <row r="560" spans="1:19">
      <c r="A560" s="16" t="s">
        <v>5314</v>
      </c>
      <c r="B560" s="22">
        <v>2355018158600</v>
      </c>
      <c r="C560" s="22">
        <v>4985009708170</v>
      </c>
      <c r="D560" s="23" t="s">
        <v>2535</v>
      </c>
      <c r="E560" s="23">
        <v>723</v>
      </c>
      <c r="F560" s="23">
        <v>5</v>
      </c>
      <c r="G560" s="23">
        <v>0</v>
      </c>
      <c r="H560" s="23" t="s">
        <v>2496</v>
      </c>
      <c r="I560" s="23" t="s">
        <v>2495</v>
      </c>
      <c r="J560" s="23" t="s">
        <v>2520</v>
      </c>
      <c r="L560" s="16" t="s">
        <v>5319</v>
      </c>
      <c r="M560" s="22">
        <v>2254518189216</v>
      </c>
      <c r="O560" s="23" t="s">
        <v>2011</v>
      </c>
      <c r="P560" s="23">
        <v>23</v>
      </c>
      <c r="Q560" s="23">
        <v>9</v>
      </c>
      <c r="R560" s="23">
        <v>0</v>
      </c>
      <c r="S560" s="23" t="s">
        <v>2496</v>
      </c>
    </row>
    <row r="561" spans="1:19">
      <c r="A561" s="16" t="s">
        <v>5314</v>
      </c>
      <c r="B561" s="22">
        <v>2453518158608</v>
      </c>
      <c r="C561" s="22">
        <v>4985009708187</v>
      </c>
      <c r="D561" s="23" t="s">
        <v>2528</v>
      </c>
      <c r="E561" s="23">
        <v>2723</v>
      </c>
      <c r="F561" s="23">
        <v>2</v>
      </c>
      <c r="G561" s="23">
        <v>0</v>
      </c>
      <c r="H561" s="23" t="s">
        <v>2496</v>
      </c>
      <c r="I561" s="23" t="s">
        <v>2495</v>
      </c>
      <c r="J561" s="23" t="s">
        <v>2507</v>
      </c>
      <c r="L561" s="16" t="s">
        <v>5319</v>
      </c>
      <c r="M561" s="22">
        <v>2255518189213</v>
      </c>
      <c r="O561" s="23" t="s">
        <v>2012</v>
      </c>
      <c r="P561" s="23">
        <v>23</v>
      </c>
      <c r="Q561" s="23">
        <v>44</v>
      </c>
      <c r="R561" s="23">
        <v>0</v>
      </c>
      <c r="S561" s="23" t="s">
        <v>2496</v>
      </c>
    </row>
    <row r="562" spans="1:19">
      <c r="A562" s="16" t="s">
        <v>5314</v>
      </c>
      <c r="B562" s="22">
        <v>2453518158608</v>
      </c>
      <c r="C562" s="22">
        <v>4985009708187</v>
      </c>
      <c r="D562" s="23" t="s">
        <v>2528</v>
      </c>
      <c r="E562" s="23">
        <v>1823</v>
      </c>
      <c r="F562" s="23">
        <v>2</v>
      </c>
      <c r="G562" s="23">
        <v>0</v>
      </c>
      <c r="H562" s="23" t="s">
        <v>2496</v>
      </c>
      <c r="I562" s="23" t="s">
        <v>2495</v>
      </c>
      <c r="J562" s="23" t="s">
        <v>2507</v>
      </c>
      <c r="L562" s="16" t="s">
        <v>5319</v>
      </c>
      <c r="M562" s="22">
        <v>4454542012070</v>
      </c>
      <c r="O562" s="23" t="s">
        <v>3330</v>
      </c>
      <c r="P562" s="23">
        <v>99</v>
      </c>
      <c r="Q562" s="23">
        <v>8</v>
      </c>
      <c r="R562" s="23">
        <v>0</v>
      </c>
      <c r="S562" s="23" t="s">
        <v>2496</v>
      </c>
    </row>
    <row r="563" spans="1:19">
      <c r="A563" s="16" t="s">
        <v>5314</v>
      </c>
      <c r="B563" s="22">
        <v>2453518158608</v>
      </c>
      <c r="C563" s="22">
        <v>4985009708187</v>
      </c>
      <c r="D563" s="23" t="s">
        <v>2528</v>
      </c>
      <c r="E563" s="23">
        <v>1923</v>
      </c>
      <c r="F563" s="23">
        <v>6</v>
      </c>
      <c r="G563" s="23">
        <v>0</v>
      </c>
      <c r="H563" s="23" t="s">
        <v>2496</v>
      </c>
      <c r="I563" s="23" t="s">
        <v>2495</v>
      </c>
      <c r="J563" s="23" t="s">
        <v>2517</v>
      </c>
      <c r="L563" s="16" t="s">
        <v>5319</v>
      </c>
      <c r="M563" s="22">
        <v>5554342012061</v>
      </c>
      <c r="O563" s="23" t="s">
        <v>3331</v>
      </c>
      <c r="P563" s="23">
        <v>99</v>
      </c>
      <c r="Q563" s="23">
        <v>4</v>
      </c>
      <c r="R563" s="23">
        <v>0</v>
      </c>
      <c r="S563" s="23" t="s">
        <v>2496</v>
      </c>
    </row>
    <row r="564" spans="1:19">
      <c r="A564" s="16" t="s">
        <v>5314</v>
      </c>
      <c r="B564" s="22">
        <v>2453519158607</v>
      </c>
      <c r="C564" s="22">
        <v>4985009708316</v>
      </c>
      <c r="D564" s="23" t="s">
        <v>2527</v>
      </c>
      <c r="E564" s="23">
        <v>1723</v>
      </c>
      <c r="F564" s="23">
        <v>3</v>
      </c>
      <c r="G564" s="23">
        <v>0</v>
      </c>
      <c r="H564" s="23" t="s">
        <v>2496</v>
      </c>
      <c r="I564" s="23" t="s">
        <v>2495</v>
      </c>
      <c r="J564" s="23" t="s">
        <v>2520</v>
      </c>
      <c r="L564" s="16" t="s">
        <v>5319</v>
      </c>
      <c r="M564" s="22">
        <v>5555042012054</v>
      </c>
      <c r="O564" s="23" t="s">
        <v>3332</v>
      </c>
      <c r="P564" s="23">
        <v>99</v>
      </c>
      <c r="Q564" s="23">
        <v>4</v>
      </c>
      <c r="R564" s="23">
        <v>0</v>
      </c>
      <c r="S564" s="23" t="s">
        <v>2496</v>
      </c>
    </row>
    <row r="565" spans="1:19">
      <c r="A565" s="16" t="s">
        <v>5314</v>
      </c>
      <c r="B565" s="22">
        <v>2453519158607</v>
      </c>
      <c r="C565" s="22">
        <v>4985009708316</v>
      </c>
      <c r="D565" s="23" t="s">
        <v>2527</v>
      </c>
      <c r="E565" s="23">
        <v>3523</v>
      </c>
      <c r="F565" s="23">
        <v>10</v>
      </c>
      <c r="G565" s="23">
        <v>0</v>
      </c>
      <c r="H565" s="23" t="s">
        <v>2496</v>
      </c>
      <c r="I565" s="23" t="s">
        <v>2495</v>
      </c>
      <c r="J565" s="23" t="s">
        <v>2520</v>
      </c>
      <c r="L565" s="16" t="s">
        <v>5319</v>
      </c>
      <c r="M565" s="22">
        <v>1556514093889</v>
      </c>
      <c r="O565" s="23" t="s">
        <v>3333</v>
      </c>
      <c r="P565" s="23">
        <v>23</v>
      </c>
      <c r="Q565" s="23">
        <v>377</v>
      </c>
      <c r="R565" s="23">
        <v>0</v>
      </c>
      <c r="S565" s="23" t="s">
        <v>2496</v>
      </c>
    </row>
    <row r="566" spans="1:19">
      <c r="A566" s="16" t="s">
        <v>5314</v>
      </c>
      <c r="B566" s="22">
        <v>2454017158601</v>
      </c>
      <c r="C566" s="22">
        <v>4985009708088</v>
      </c>
      <c r="D566" s="23" t="s">
        <v>2526</v>
      </c>
      <c r="E566" s="23">
        <v>3223</v>
      </c>
      <c r="F566" s="23">
        <v>2</v>
      </c>
      <c r="G566" s="23">
        <v>0</v>
      </c>
      <c r="H566" s="23" t="s">
        <v>2496</v>
      </c>
      <c r="I566" s="23" t="s">
        <v>2495</v>
      </c>
      <c r="J566" s="23" t="s">
        <v>2525</v>
      </c>
      <c r="L566" s="16" t="s">
        <v>5319</v>
      </c>
      <c r="M566" s="22">
        <v>1956515094005</v>
      </c>
      <c r="O566" s="23" t="s">
        <v>3334</v>
      </c>
      <c r="P566" s="23">
        <v>23</v>
      </c>
      <c r="Q566" s="23">
        <v>95</v>
      </c>
      <c r="R566" s="23">
        <v>0</v>
      </c>
      <c r="S566" s="23" t="s">
        <v>2496</v>
      </c>
    </row>
    <row r="567" spans="1:19">
      <c r="A567" s="16" t="s">
        <v>5314</v>
      </c>
      <c r="B567" s="22">
        <v>2454017158601</v>
      </c>
      <c r="C567" s="22">
        <v>4985009708088</v>
      </c>
      <c r="D567" s="23" t="s">
        <v>2526</v>
      </c>
      <c r="E567" s="23">
        <v>3123</v>
      </c>
      <c r="F567" s="23">
        <v>8</v>
      </c>
      <c r="G567" s="23">
        <v>0</v>
      </c>
      <c r="H567" s="23" t="s">
        <v>2496</v>
      </c>
      <c r="I567" s="23" t="s">
        <v>2495</v>
      </c>
      <c r="J567" s="23" t="s">
        <v>2525</v>
      </c>
      <c r="L567" s="16" t="s">
        <v>5319</v>
      </c>
      <c r="M567" s="22">
        <v>1656515094004</v>
      </c>
      <c r="O567" s="23" t="s">
        <v>3335</v>
      </c>
      <c r="P567" s="23">
        <v>23</v>
      </c>
      <c r="Q567" s="23">
        <v>352</v>
      </c>
      <c r="R567" s="23">
        <v>0</v>
      </c>
      <c r="S567" s="23" t="s">
        <v>2496</v>
      </c>
    </row>
    <row r="568" spans="1:19">
      <c r="A568" s="16" t="s">
        <v>5314</v>
      </c>
      <c r="B568" s="22">
        <v>2454017158601</v>
      </c>
      <c r="C568" s="22">
        <v>4985009708088</v>
      </c>
      <c r="D568" s="23" t="s">
        <v>2526</v>
      </c>
      <c r="E568" s="23">
        <v>3123</v>
      </c>
      <c r="F568" s="23">
        <v>6</v>
      </c>
      <c r="G568" s="23">
        <v>0</v>
      </c>
      <c r="H568" s="23" t="s">
        <v>2496</v>
      </c>
      <c r="I568" s="23" t="s">
        <v>2495</v>
      </c>
      <c r="J568" s="23" t="s">
        <v>2525</v>
      </c>
      <c r="L568" s="16" t="s">
        <v>5319</v>
      </c>
      <c r="M568" s="22">
        <v>2255518119586</v>
      </c>
      <c r="O568" s="23" t="s">
        <v>3336</v>
      </c>
      <c r="P568" s="23">
        <v>23</v>
      </c>
      <c r="Q568" s="23">
        <v>3</v>
      </c>
      <c r="R568" s="23">
        <v>0</v>
      </c>
      <c r="S568" s="23" t="s">
        <v>2496</v>
      </c>
    </row>
    <row r="569" spans="1:19">
      <c r="A569" s="16" t="s">
        <v>5314</v>
      </c>
      <c r="B569" s="22">
        <v>2454017158601</v>
      </c>
      <c r="C569" s="22">
        <v>4985009708088</v>
      </c>
      <c r="D569" s="23" t="s">
        <v>2526</v>
      </c>
      <c r="E569" s="23">
        <v>3223</v>
      </c>
      <c r="F569" s="23">
        <v>2</v>
      </c>
      <c r="G569" s="23">
        <v>0</v>
      </c>
      <c r="H569" s="23" t="s">
        <v>2496</v>
      </c>
      <c r="I569" s="23" t="s">
        <v>2495</v>
      </c>
      <c r="J569" s="23" t="s">
        <v>2525</v>
      </c>
      <c r="L569" s="16" t="s">
        <v>5319</v>
      </c>
      <c r="M569" s="22">
        <v>2356018119585</v>
      </c>
      <c r="O569" s="23" t="s">
        <v>3337</v>
      </c>
      <c r="P569" s="23">
        <v>23</v>
      </c>
      <c r="Q569" s="23">
        <v>59</v>
      </c>
      <c r="R569" s="23">
        <v>0</v>
      </c>
      <c r="S569" s="23" t="s">
        <v>2496</v>
      </c>
    </row>
    <row r="570" spans="1:19">
      <c r="A570" s="16" t="s">
        <v>5314</v>
      </c>
      <c r="B570" s="22">
        <v>2454018158600</v>
      </c>
      <c r="C570" s="22">
        <v>4985009708194</v>
      </c>
      <c r="D570" s="23" t="s">
        <v>2523</v>
      </c>
      <c r="E570" s="23">
        <v>923</v>
      </c>
      <c r="F570" s="23">
        <v>20</v>
      </c>
      <c r="G570" s="23">
        <v>0</v>
      </c>
      <c r="H570" s="23" t="s">
        <v>2496</v>
      </c>
      <c r="I570" s="23" t="s">
        <v>2495</v>
      </c>
      <c r="J570" s="23" t="s">
        <v>2502</v>
      </c>
      <c r="L570" s="16" t="s">
        <v>5319</v>
      </c>
      <c r="M570" s="22">
        <v>1756514206641</v>
      </c>
      <c r="O570" s="23" t="s">
        <v>3338</v>
      </c>
      <c r="P570" s="23">
        <v>23</v>
      </c>
      <c r="Q570" s="23">
        <v>4</v>
      </c>
      <c r="R570" s="23">
        <v>0</v>
      </c>
      <c r="S570" s="23" t="s">
        <v>2496</v>
      </c>
    </row>
    <row r="571" spans="1:19">
      <c r="A571" s="16" t="s">
        <v>5314</v>
      </c>
      <c r="B571" s="22">
        <v>2454018158600</v>
      </c>
      <c r="C571" s="22">
        <v>4985009708194</v>
      </c>
      <c r="D571" s="23" t="s">
        <v>2523</v>
      </c>
      <c r="E571" s="23">
        <v>923</v>
      </c>
      <c r="F571" s="23">
        <v>4</v>
      </c>
      <c r="G571" s="23">
        <v>0</v>
      </c>
      <c r="H571" s="23" t="s">
        <v>2496</v>
      </c>
      <c r="I571" s="23" t="s">
        <v>2495</v>
      </c>
      <c r="J571" s="23" t="s">
        <v>2502</v>
      </c>
      <c r="L571" s="16" t="s">
        <v>5319</v>
      </c>
      <c r="M571" s="22">
        <v>1757014328352</v>
      </c>
      <c r="O571" s="23" t="s">
        <v>2909</v>
      </c>
      <c r="P571" s="23">
        <v>23</v>
      </c>
      <c r="Q571" s="23">
        <v>4</v>
      </c>
      <c r="R571" s="23">
        <v>0</v>
      </c>
      <c r="S571" s="23" t="s">
        <v>2496</v>
      </c>
    </row>
    <row r="572" spans="1:19">
      <c r="A572" s="16" t="s">
        <v>5314</v>
      </c>
      <c r="B572" s="22">
        <v>2454019158609</v>
      </c>
      <c r="C572" s="22">
        <v>4985009708323</v>
      </c>
      <c r="D572" s="23" t="s">
        <v>3477</v>
      </c>
      <c r="E572" s="23">
        <v>3323</v>
      </c>
      <c r="F572" s="23">
        <v>6</v>
      </c>
      <c r="G572" s="23">
        <v>0</v>
      </c>
      <c r="H572" s="23" t="s">
        <v>2496</v>
      </c>
      <c r="I572" s="23" t="s">
        <v>2495</v>
      </c>
      <c r="J572" s="23" t="s">
        <v>2500</v>
      </c>
      <c r="L572" s="16" t="s">
        <v>5319</v>
      </c>
      <c r="M572" s="22">
        <v>2255518209591</v>
      </c>
      <c r="O572" s="23" t="s">
        <v>3478</v>
      </c>
      <c r="P572" s="23">
        <v>23</v>
      </c>
      <c r="Q572" s="23">
        <v>195</v>
      </c>
      <c r="R572" s="23">
        <v>0</v>
      </c>
      <c r="S572" s="23" t="s">
        <v>2496</v>
      </c>
    </row>
    <row r="573" spans="1:19">
      <c r="A573" s="16" t="s">
        <v>5314</v>
      </c>
      <c r="B573" s="22">
        <v>2454019158609</v>
      </c>
      <c r="C573" s="22">
        <v>4985009708323</v>
      </c>
      <c r="D573" s="23" t="s">
        <v>3477</v>
      </c>
      <c r="E573" s="23">
        <v>3523</v>
      </c>
      <c r="F573" s="23">
        <v>8</v>
      </c>
      <c r="G573" s="23">
        <v>0</v>
      </c>
      <c r="H573" s="23" t="s">
        <v>2496</v>
      </c>
      <c r="I573" s="23" t="s">
        <v>2495</v>
      </c>
      <c r="J573" s="23" t="s">
        <v>2500</v>
      </c>
      <c r="L573" s="16" t="s">
        <v>5319</v>
      </c>
      <c r="M573" s="22">
        <v>2256018209593</v>
      </c>
      <c r="O573" s="23" t="s">
        <v>3479</v>
      </c>
      <c r="P573" s="23">
        <v>23</v>
      </c>
      <c r="Q573" s="23">
        <v>196</v>
      </c>
      <c r="R573" s="23">
        <v>0</v>
      </c>
      <c r="S573" s="23" t="s">
        <v>2496</v>
      </c>
    </row>
    <row r="574" spans="1:19">
      <c r="A574" s="16" t="s">
        <v>5314</v>
      </c>
      <c r="B574" s="22">
        <v>2454517158606</v>
      </c>
      <c r="C574" s="22">
        <v>4985009708095</v>
      </c>
      <c r="D574" s="23" t="s">
        <v>2521</v>
      </c>
      <c r="E574" s="23">
        <v>2223</v>
      </c>
      <c r="F574" s="23">
        <v>4</v>
      </c>
      <c r="G574" s="23">
        <v>0</v>
      </c>
      <c r="H574" s="23" t="s">
        <v>2496</v>
      </c>
      <c r="I574" s="23" t="s">
        <v>2495</v>
      </c>
      <c r="J574" s="23" t="s">
        <v>2502</v>
      </c>
      <c r="L574" s="16" t="s">
        <v>5319</v>
      </c>
      <c r="M574" s="22">
        <v>1655515132051</v>
      </c>
      <c r="O574" s="23" t="s">
        <v>2700</v>
      </c>
      <c r="P574" s="23">
        <v>23</v>
      </c>
      <c r="Q574" s="23">
        <v>5</v>
      </c>
      <c r="R574" s="23">
        <v>0</v>
      </c>
      <c r="S574" s="23" t="s">
        <v>2496</v>
      </c>
    </row>
    <row r="575" spans="1:19">
      <c r="A575" s="16" t="s">
        <v>5314</v>
      </c>
      <c r="B575" s="22">
        <v>2454518158605</v>
      </c>
      <c r="C575" s="22">
        <v>4985009708200</v>
      </c>
      <c r="D575" s="23" t="s">
        <v>2724</v>
      </c>
      <c r="E575" s="23">
        <v>3323</v>
      </c>
      <c r="F575" s="23">
        <v>2</v>
      </c>
      <c r="G575" s="23">
        <v>0</v>
      </c>
      <c r="H575" s="23" t="s">
        <v>2496</v>
      </c>
      <c r="I575" s="23" t="s">
        <v>2495</v>
      </c>
      <c r="J575" s="23" t="s">
        <v>2502</v>
      </c>
      <c r="L575" s="16" t="s">
        <v>5319</v>
      </c>
      <c r="M575" s="22">
        <v>1856515328356</v>
      </c>
      <c r="O575" s="23" t="s">
        <v>2826</v>
      </c>
      <c r="P575" s="23">
        <v>23</v>
      </c>
      <c r="Q575" s="23">
        <v>3</v>
      </c>
      <c r="R575" s="23">
        <v>0</v>
      </c>
      <c r="S575" s="23" t="s">
        <v>2496</v>
      </c>
    </row>
    <row r="576" spans="1:19">
      <c r="A576" s="16" t="s">
        <v>5314</v>
      </c>
      <c r="B576" s="22">
        <v>2454518158605</v>
      </c>
      <c r="C576" s="22">
        <v>4985009708200</v>
      </c>
      <c r="D576" s="23" t="s">
        <v>2724</v>
      </c>
      <c r="E576" s="23">
        <v>2022</v>
      </c>
      <c r="F576" s="23">
        <v>6</v>
      </c>
      <c r="G576" s="23">
        <v>0</v>
      </c>
      <c r="H576" s="23" t="s">
        <v>2496</v>
      </c>
      <c r="I576" s="23" t="s">
        <v>2495</v>
      </c>
      <c r="J576" s="23" t="s">
        <v>2502</v>
      </c>
      <c r="L576" s="16" t="s">
        <v>5319</v>
      </c>
      <c r="M576" s="22">
        <v>2156516328362</v>
      </c>
      <c r="O576" s="23" t="s">
        <v>2923</v>
      </c>
      <c r="P576" s="23">
        <v>23</v>
      </c>
      <c r="Q576" s="23">
        <v>12</v>
      </c>
      <c r="R576" s="23">
        <v>0</v>
      </c>
      <c r="S576" s="23" t="s">
        <v>2496</v>
      </c>
    </row>
    <row r="577" spans="1:19">
      <c r="A577" s="16" t="s">
        <v>5314</v>
      </c>
      <c r="B577" s="22">
        <v>2553518158605</v>
      </c>
      <c r="C577" s="22">
        <v>4985009708217</v>
      </c>
      <c r="D577" s="23" t="s">
        <v>2514</v>
      </c>
      <c r="E577" s="23">
        <v>2923</v>
      </c>
      <c r="F577" s="23">
        <v>4</v>
      </c>
      <c r="G577" s="23">
        <v>0</v>
      </c>
      <c r="H577" s="23" t="s">
        <v>2496</v>
      </c>
      <c r="I577" s="23" t="s">
        <v>2495</v>
      </c>
      <c r="J577" s="23" t="s">
        <v>2515</v>
      </c>
      <c r="L577" s="16" t="s">
        <v>5319</v>
      </c>
      <c r="M577" s="22">
        <v>2656018119586</v>
      </c>
      <c r="O577" s="23" t="s">
        <v>3943</v>
      </c>
      <c r="P577" s="23">
        <v>23</v>
      </c>
      <c r="Q577" s="23">
        <v>2</v>
      </c>
      <c r="R577" s="23">
        <v>0</v>
      </c>
      <c r="S577" s="23" t="s">
        <v>2496</v>
      </c>
    </row>
    <row r="578" spans="1:19">
      <c r="A578" s="16" t="s">
        <v>5314</v>
      </c>
      <c r="B578" s="22">
        <v>2553518158605</v>
      </c>
      <c r="C578" s="22">
        <v>4985009708217</v>
      </c>
      <c r="D578" s="23" t="s">
        <v>2514</v>
      </c>
      <c r="E578" s="23">
        <v>2923</v>
      </c>
      <c r="F578" s="23">
        <v>4</v>
      </c>
      <c r="G578" s="23">
        <v>0</v>
      </c>
      <c r="H578" s="23" t="s">
        <v>2496</v>
      </c>
      <c r="I578" s="23" t="s">
        <v>2495</v>
      </c>
      <c r="J578" s="23" t="s">
        <v>2515</v>
      </c>
      <c r="L578" s="16" t="s">
        <v>5319</v>
      </c>
      <c r="M578" s="22">
        <v>2156516206646</v>
      </c>
      <c r="O578" s="23" t="s">
        <v>3944</v>
      </c>
      <c r="P578" s="23">
        <v>23</v>
      </c>
      <c r="Q578" s="23">
        <v>4</v>
      </c>
      <c r="R578" s="23">
        <v>0</v>
      </c>
      <c r="S578" s="23" t="s">
        <v>2496</v>
      </c>
    </row>
    <row r="579" spans="1:19">
      <c r="A579" s="16" t="s">
        <v>5314</v>
      </c>
      <c r="B579" s="22">
        <v>2553518158605</v>
      </c>
      <c r="C579" s="22">
        <v>4985009708217</v>
      </c>
      <c r="D579" s="23" t="s">
        <v>2514</v>
      </c>
      <c r="E579" s="23">
        <v>2923</v>
      </c>
      <c r="F579" s="23">
        <v>2</v>
      </c>
      <c r="G579" s="23">
        <v>0</v>
      </c>
      <c r="H579" s="23" t="s">
        <v>2496</v>
      </c>
      <c r="I579" s="23" t="s">
        <v>2495</v>
      </c>
      <c r="J579" s="23" t="s">
        <v>2515</v>
      </c>
      <c r="L579" s="16" t="s">
        <v>5319</v>
      </c>
      <c r="M579" s="22">
        <v>2055516094003</v>
      </c>
      <c r="O579" s="23" t="s">
        <v>3945</v>
      </c>
      <c r="P579" s="23">
        <v>23</v>
      </c>
      <c r="Q579" s="23">
        <v>65</v>
      </c>
      <c r="R579" s="23">
        <v>0</v>
      </c>
      <c r="S579" s="23" t="s">
        <v>2496</v>
      </c>
    </row>
    <row r="580" spans="1:19">
      <c r="A580" s="16" t="s">
        <v>5314</v>
      </c>
      <c r="B580" s="22">
        <v>2553518158605</v>
      </c>
      <c r="C580" s="22">
        <v>4985009708217</v>
      </c>
      <c r="D580" s="23" t="s">
        <v>2514</v>
      </c>
      <c r="E580" s="23">
        <v>3423</v>
      </c>
      <c r="F580" s="23">
        <v>4</v>
      </c>
      <c r="G580" s="23">
        <v>0</v>
      </c>
      <c r="H580" s="23" t="s">
        <v>2496</v>
      </c>
      <c r="I580" s="23" t="s">
        <v>2495</v>
      </c>
      <c r="J580" s="23" t="s">
        <v>8912</v>
      </c>
      <c r="L580" s="16" t="s">
        <v>5319</v>
      </c>
      <c r="M580" s="22">
        <v>1556514231205</v>
      </c>
      <c r="O580" s="23" t="s">
        <v>3113</v>
      </c>
      <c r="P580" s="23">
        <v>23</v>
      </c>
      <c r="Q580" s="23">
        <v>169</v>
      </c>
      <c r="R580" s="23">
        <v>0</v>
      </c>
      <c r="S580" s="23" t="s">
        <v>2496</v>
      </c>
    </row>
    <row r="581" spans="1:19">
      <c r="A581" s="16" t="s">
        <v>5314</v>
      </c>
      <c r="B581" s="22">
        <v>2553519158604</v>
      </c>
      <c r="C581" s="22">
        <v>4985009708347</v>
      </c>
      <c r="D581" s="23" t="s">
        <v>2513</v>
      </c>
      <c r="E581" s="23">
        <v>4623</v>
      </c>
      <c r="F581" s="23">
        <v>6</v>
      </c>
      <c r="G581" s="23">
        <v>0</v>
      </c>
      <c r="H581" s="23" t="s">
        <v>2496</v>
      </c>
      <c r="I581" s="23" t="s">
        <v>2495</v>
      </c>
      <c r="J581" s="23" t="s">
        <v>2502</v>
      </c>
      <c r="L581" s="16" t="s">
        <v>5319</v>
      </c>
      <c r="M581" s="22">
        <v>1956515231226</v>
      </c>
      <c r="O581" s="23" t="s">
        <v>3981</v>
      </c>
      <c r="P581" s="23">
        <v>23</v>
      </c>
      <c r="Q581" s="23">
        <v>223</v>
      </c>
      <c r="R581" s="23">
        <v>0</v>
      </c>
      <c r="S581" s="23" t="s">
        <v>2496</v>
      </c>
    </row>
    <row r="582" spans="1:19">
      <c r="A582" s="16" t="s">
        <v>5314</v>
      </c>
      <c r="B582" s="22">
        <v>2553519158604</v>
      </c>
      <c r="C582" s="22">
        <v>4985009708347</v>
      </c>
      <c r="D582" s="23" t="s">
        <v>2513</v>
      </c>
      <c r="E582" s="23">
        <v>3823</v>
      </c>
      <c r="F582" s="23">
        <v>2</v>
      </c>
      <c r="G582" s="23">
        <v>0</v>
      </c>
      <c r="H582" s="23" t="s">
        <v>2496</v>
      </c>
      <c r="I582" s="23" t="s">
        <v>2495</v>
      </c>
      <c r="J582" s="23" t="s">
        <v>2500</v>
      </c>
      <c r="L582" s="16" t="s">
        <v>5319</v>
      </c>
      <c r="M582" s="22">
        <v>1655514231168</v>
      </c>
      <c r="O582" s="23" t="s">
        <v>3982</v>
      </c>
      <c r="P582" s="23">
        <v>23</v>
      </c>
      <c r="Q582" s="23">
        <v>90</v>
      </c>
      <c r="R582" s="23">
        <v>0</v>
      </c>
      <c r="S582" s="23" t="s">
        <v>2496</v>
      </c>
    </row>
    <row r="583" spans="1:19">
      <c r="A583" s="16" t="s">
        <v>5314</v>
      </c>
      <c r="B583" s="22">
        <v>2553519158604</v>
      </c>
      <c r="C583" s="22">
        <v>4985009708347</v>
      </c>
      <c r="D583" s="23" t="s">
        <v>2513</v>
      </c>
      <c r="E583" s="23">
        <v>3923</v>
      </c>
      <c r="F583" s="23">
        <v>6</v>
      </c>
      <c r="G583" s="23">
        <v>0</v>
      </c>
      <c r="H583" s="23" t="s">
        <v>2496</v>
      </c>
      <c r="I583" s="23" t="s">
        <v>2495</v>
      </c>
      <c r="J583" s="23" t="s">
        <v>2500</v>
      </c>
      <c r="L583" s="16" t="s">
        <v>5319</v>
      </c>
      <c r="M583" s="22">
        <v>1855515231208</v>
      </c>
      <c r="O583" s="23" t="s">
        <v>10721</v>
      </c>
      <c r="P583" s="23">
        <v>23</v>
      </c>
      <c r="Q583" s="23">
        <v>124</v>
      </c>
      <c r="R583" s="23">
        <v>0</v>
      </c>
      <c r="S583" s="23" t="s">
        <v>2496</v>
      </c>
    </row>
    <row r="584" spans="1:19">
      <c r="A584" s="16" t="s">
        <v>5314</v>
      </c>
      <c r="B584" s="22">
        <v>2554018158607</v>
      </c>
      <c r="C584" s="22">
        <v>4985009708224</v>
      </c>
      <c r="D584" s="23" t="s">
        <v>2509</v>
      </c>
      <c r="E584" s="23">
        <v>1423</v>
      </c>
      <c r="F584" s="23">
        <v>3</v>
      </c>
      <c r="G584" s="23">
        <v>0</v>
      </c>
      <c r="H584" s="23" t="s">
        <v>2496</v>
      </c>
      <c r="I584" s="23" t="s">
        <v>2495</v>
      </c>
      <c r="J584" s="23" t="s">
        <v>2502</v>
      </c>
      <c r="L584" s="16" t="s">
        <v>5319</v>
      </c>
      <c r="M584" s="22">
        <v>1955516231204</v>
      </c>
      <c r="O584" s="23" t="s">
        <v>3983</v>
      </c>
      <c r="P584" s="23">
        <v>23</v>
      </c>
      <c r="Q584" s="23">
        <v>81</v>
      </c>
      <c r="R584" s="23">
        <v>0</v>
      </c>
      <c r="S584" s="23" t="s">
        <v>2496</v>
      </c>
    </row>
    <row r="585" spans="1:19">
      <c r="A585" s="16" t="s">
        <v>5314</v>
      </c>
      <c r="B585" s="22">
        <v>2554019158606</v>
      </c>
      <c r="C585" s="22">
        <v>4985009708354</v>
      </c>
      <c r="D585" s="23" t="s">
        <v>2508</v>
      </c>
      <c r="E585" s="23">
        <v>1523</v>
      </c>
      <c r="F585" s="23">
        <v>2</v>
      </c>
      <c r="G585" s="23">
        <v>0</v>
      </c>
      <c r="H585" s="23" t="s">
        <v>2496</v>
      </c>
      <c r="I585" s="23" t="s">
        <v>2495</v>
      </c>
      <c r="J585" s="23" t="s">
        <v>2502</v>
      </c>
      <c r="L585" s="16" t="s">
        <v>5319</v>
      </c>
      <c r="M585" s="22">
        <v>1655515208725</v>
      </c>
      <c r="O585" s="23" t="s">
        <v>4586</v>
      </c>
      <c r="P585" s="23">
        <v>23</v>
      </c>
      <c r="Q585" s="23">
        <v>580</v>
      </c>
      <c r="R585" s="23">
        <v>0</v>
      </c>
      <c r="S585" s="23" t="s">
        <v>2496</v>
      </c>
    </row>
    <row r="586" spans="1:19">
      <c r="A586" s="16" t="s">
        <v>5314</v>
      </c>
      <c r="B586" s="22">
        <v>2554019158606</v>
      </c>
      <c r="C586" s="22">
        <v>4985009708354</v>
      </c>
      <c r="D586" s="23" t="s">
        <v>2508</v>
      </c>
      <c r="E586" s="23">
        <v>2122</v>
      </c>
      <c r="F586" s="23">
        <v>10</v>
      </c>
      <c r="G586" s="23">
        <v>0</v>
      </c>
      <c r="H586" s="23" t="s">
        <v>2496</v>
      </c>
      <c r="I586" s="23" t="s">
        <v>2495</v>
      </c>
      <c r="J586" s="23" t="s">
        <v>2502</v>
      </c>
      <c r="L586" s="16" t="s">
        <v>5319</v>
      </c>
      <c r="M586" s="22">
        <v>1956016130608</v>
      </c>
      <c r="O586" s="23" t="s">
        <v>2667</v>
      </c>
      <c r="P586" s="23">
        <v>23</v>
      </c>
      <c r="Q586" s="23">
        <v>72</v>
      </c>
      <c r="R586" s="23">
        <v>0</v>
      </c>
      <c r="S586" s="23" t="s">
        <v>2496</v>
      </c>
    </row>
    <row r="587" spans="1:19">
      <c r="A587" s="16" t="s">
        <v>5314</v>
      </c>
      <c r="B587" s="22">
        <v>2554519158601</v>
      </c>
      <c r="C587" s="22">
        <v>4985009708361</v>
      </c>
      <c r="D587" s="23" t="s">
        <v>9074</v>
      </c>
      <c r="E587" s="23">
        <v>3223</v>
      </c>
      <c r="F587" s="23">
        <v>6</v>
      </c>
      <c r="G587" s="23">
        <v>0</v>
      </c>
      <c r="H587" s="23" t="s">
        <v>2496</v>
      </c>
      <c r="I587" s="23" t="s">
        <v>2495</v>
      </c>
      <c r="J587" s="23" t="s">
        <v>2498</v>
      </c>
      <c r="L587" s="16" t="s">
        <v>5319</v>
      </c>
      <c r="M587" s="22">
        <v>5555042012061</v>
      </c>
      <c r="O587" s="23" t="s">
        <v>5265</v>
      </c>
      <c r="P587" s="23">
        <v>99</v>
      </c>
      <c r="Q587" s="23">
        <v>2</v>
      </c>
      <c r="R587" s="23">
        <v>0</v>
      </c>
      <c r="S587" s="23" t="s">
        <v>2496</v>
      </c>
    </row>
    <row r="588" spans="1:19">
      <c r="A588" s="16" t="s">
        <v>5314</v>
      </c>
      <c r="B588" s="22">
        <v>2653518158602</v>
      </c>
      <c r="C588" s="22">
        <v>4985009708248</v>
      </c>
      <c r="D588" s="23" t="s">
        <v>2506</v>
      </c>
      <c r="E588" s="23">
        <v>3723</v>
      </c>
      <c r="F588" s="23">
        <v>2</v>
      </c>
      <c r="G588" s="23">
        <v>0</v>
      </c>
      <c r="H588" s="23" t="s">
        <v>2496</v>
      </c>
      <c r="I588" s="23" t="s">
        <v>2495</v>
      </c>
      <c r="J588" s="23" t="s">
        <v>2500</v>
      </c>
      <c r="L588" s="16" t="s">
        <v>5319</v>
      </c>
      <c r="M588" s="22">
        <v>5554342012054</v>
      </c>
      <c r="O588" s="23" t="s">
        <v>3295</v>
      </c>
      <c r="P588" s="23">
        <v>0</v>
      </c>
      <c r="Q588" s="23">
        <v>4</v>
      </c>
      <c r="R588" s="23">
        <v>0</v>
      </c>
      <c r="S588" s="23" t="s">
        <v>7335</v>
      </c>
    </row>
    <row r="589" spans="1:19">
      <c r="A589" s="16" t="s">
        <v>5314</v>
      </c>
      <c r="B589" s="22">
        <v>2653518158602</v>
      </c>
      <c r="C589" s="22">
        <v>4985009708248</v>
      </c>
      <c r="D589" s="23" t="s">
        <v>2506</v>
      </c>
      <c r="E589" s="23">
        <v>3723</v>
      </c>
      <c r="F589" s="23">
        <v>6</v>
      </c>
      <c r="G589" s="23">
        <v>0</v>
      </c>
      <c r="H589" s="23" t="s">
        <v>2496</v>
      </c>
      <c r="I589" s="23" t="s">
        <v>2495</v>
      </c>
      <c r="J589" s="23" t="s">
        <v>2500</v>
      </c>
      <c r="L589" s="16" t="s">
        <v>5319</v>
      </c>
      <c r="M589" s="22">
        <v>5555042012061</v>
      </c>
      <c r="O589" s="23" t="s">
        <v>5265</v>
      </c>
      <c r="P589" s="23">
        <v>0</v>
      </c>
      <c r="Q589" s="23">
        <v>2</v>
      </c>
      <c r="R589" s="23">
        <v>0</v>
      </c>
      <c r="S589" s="23" t="s">
        <v>7335</v>
      </c>
    </row>
    <row r="590" spans="1:19">
      <c r="A590" s="16" t="s">
        <v>5314</v>
      </c>
      <c r="B590" s="22">
        <v>2653518158602</v>
      </c>
      <c r="C590" s="22">
        <v>4985009708248</v>
      </c>
      <c r="D590" s="23" t="s">
        <v>2506</v>
      </c>
      <c r="E590" s="23">
        <v>3723</v>
      </c>
      <c r="F590" s="23">
        <v>6</v>
      </c>
      <c r="G590" s="23">
        <v>0</v>
      </c>
      <c r="H590" s="23" t="s">
        <v>2496</v>
      </c>
      <c r="I590" s="23" t="s">
        <v>2495</v>
      </c>
      <c r="J590" s="23" t="s">
        <v>2502</v>
      </c>
      <c r="L590" s="16" t="s">
        <v>5319</v>
      </c>
      <c r="M590" s="22">
        <v>2256017129854</v>
      </c>
      <c r="O590" s="23" t="s">
        <v>7336</v>
      </c>
      <c r="P590" s="23">
        <v>23</v>
      </c>
      <c r="Q590" s="23">
        <v>34</v>
      </c>
      <c r="R590" s="23">
        <v>0</v>
      </c>
      <c r="S590" s="23" t="s">
        <v>2496</v>
      </c>
    </row>
    <row r="591" spans="1:19">
      <c r="A591" s="16" t="s">
        <v>5314</v>
      </c>
      <c r="B591" s="22">
        <v>2653518158602</v>
      </c>
      <c r="C591" s="22">
        <v>4985009708248</v>
      </c>
      <c r="D591" s="23" t="s">
        <v>2506</v>
      </c>
      <c r="E591" s="23">
        <v>3223</v>
      </c>
      <c r="F591" s="23">
        <v>2</v>
      </c>
      <c r="G591" s="23">
        <v>0</v>
      </c>
      <c r="H591" s="23" t="s">
        <v>2496</v>
      </c>
      <c r="I591" s="23" t="s">
        <v>2495</v>
      </c>
      <c r="J591" s="23" t="s">
        <v>2500</v>
      </c>
      <c r="L591" s="16" t="s">
        <v>5319</v>
      </c>
      <c r="M591" s="22">
        <v>1556514209921</v>
      </c>
      <c r="O591" s="23" t="s">
        <v>2892</v>
      </c>
      <c r="P591" s="23">
        <v>22</v>
      </c>
      <c r="Q591" s="23">
        <v>40</v>
      </c>
      <c r="R591" s="23">
        <v>0</v>
      </c>
      <c r="S591" s="23" t="s">
        <v>2496</v>
      </c>
    </row>
    <row r="592" spans="1:19">
      <c r="A592" s="16" t="s">
        <v>5314</v>
      </c>
      <c r="B592" s="22">
        <v>2753519158608</v>
      </c>
      <c r="C592" s="22">
        <v>4985009708378</v>
      </c>
      <c r="D592" s="23" t="s">
        <v>2499</v>
      </c>
      <c r="E592" s="23">
        <v>4123</v>
      </c>
      <c r="F592" s="23">
        <v>8</v>
      </c>
      <c r="G592" s="23">
        <v>0</v>
      </c>
      <c r="H592" s="23" t="s">
        <v>2496</v>
      </c>
      <c r="I592" s="23" t="s">
        <v>2495</v>
      </c>
      <c r="J592" s="23" t="s">
        <v>2520</v>
      </c>
      <c r="L592" s="16" t="s">
        <v>5319</v>
      </c>
      <c r="M592" s="22">
        <v>2254519208060</v>
      </c>
      <c r="O592" s="23" t="s">
        <v>5315</v>
      </c>
      <c r="P592" s="23">
        <v>23</v>
      </c>
      <c r="Q592" s="23">
        <v>51</v>
      </c>
      <c r="R592" s="23">
        <v>0</v>
      </c>
      <c r="S592" s="23" t="s">
        <v>2496</v>
      </c>
    </row>
    <row r="593" spans="1:19">
      <c r="A593" s="16" t="s">
        <v>5314</v>
      </c>
      <c r="B593" s="22">
        <v>2753519158608</v>
      </c>
      <c r="C593" s="22">
        <v>4985009708378</v>
      </c>
      <c r="D593" s="23" t="s">
        <v>2499</v>
      </c>
      <c r="E593" s="23">
        <v>4123</v>
      </c>
      <c r="F593" s="23">
        <v>4</v>
      </c>
      <c r="G593" s="23">
        <v>0</v>
      </c>
      <c r="H593" s="23" t="s">
        <v>2496</v>
      </c>
      <c r="I593" s="23" t="s">
        <v>2495</v>
      </c>
      <c r="J593" s="23" t="s">
        <v>2520</v>
      </c>
      <c r="L593" s="16" t="s">
        <v>5319</v>
      </c>
      <c r="M593" s="22">
        <v>1756515200112</v>
      </c>
      <c r="O593" s="23" t="s">
        <v>5316</v>
      </c>
      <c r="P593" s="23">
        <v>23</v>
      </c>
      <c r="Q593" s="23">
        <v>15</v>
      </c>
      <c r="R593" s="23">
        <v>0</v>
      </c>
      <c r="S593" s="23" t="s">
        <v>2496</v>
      </c>
    </row>
    <row r="594" spans="1:19">
      <c r="A594" s="16" t="s">
        <v>5314</v>
      </c>
      <c r="B594" s="22">
        <v>2753519158608</v>
      </c>
      <c r="C594" s="22">
        <v>4985009708378</v>
      </c>
      <c r="D594" s="23" t="s">
        <v>2499</v>
      </c>
      <c r="E594" s="23">
        <v>2923</v>
      </c>
      <c r="F594" s="23">
        <v>4</v>
      </c>
      <c r="G594" s="23">
        <v>0</v>
      </c>
      <c r="H594" s="23" t="s">
        <v>2496</v>
      </c>
      <c r="I594" s="23" t="s">
        <v>2495</v>
      </c>
      <c r="J594" s="23" t="s">
        <v>2520</v>
      </c>
      <c r="L594" s="16" t="s">
        <v>5319</v>
      </c>
      <c r="M594" s="22">
        <v>1855516200111</v>
      </c>
      <c r="O594" s="23" t="s">
        <v>5317</v>
      </c>
      <c r="P594" s="23">
        <v>23</v>
      </c>
      <c r="Q594" s="23">
        <v>3</v>
      </c>
      <c r="R594" s="23">
        <v>0</v>
      </c>
      <c r="S594" s="23" t="s">
        <v>2496</v>
      </c>
    </row>
    <row r="595" spans="1:19">
      <c r="A595" s="16" t="s">
        <v>5314</v>
      </c>
      <c r="B595" s="22">
        <v>2054517159254</v>
      </c>
      <c r="C595" s="22">
        <v>4985009705278</v>
      </c>
      <c r="D595" s="23" t="s">
        <v>2599</v>
      </c>
      <c r="E595" s="23">
        <v>2923</v>
      </c>
      <c r="F595" s="23">
        <v>23</v>
      </c>
      <c r="G595" s="23">
        <v>0</v>
      </c>
      <c r="H595" s="23" t="s">
        <v>2496</v>
      </c>
      <c r="I595" s="23" t="s">
        <v>2495</v>
      </c>
      <c r="J595" s="23" t="s">
        <v>2570</v>
      </c>
      <c r="L595" s="16" t="s">
        <v>5319</v>
      </c>
      <c r="M595" s="22">
        <v>2255017094001</v>
      </c>
      <c r="O595" s="23" t="s">
        <v>5415</v>
      </c>
      <c r="P595" s="23">
        <v>23</v>
      </c>
      <c r="Q595" s="23">
        <v>178</v>
      </c>
      <c r="R595" s="23">
        <v>0</v>
      </c>
      <c r="S595" s="23" t="s">
        <v>2496</v>
      </c>
    </row>
    <row r="596" spans="1:19">
      <c r="A596" s="16" t="s">
        <v>5314</v>
      </c>
      <c r="B596" s="22">
        <v>2054517159254</v>
      </c>
      <c r="C596" s="22">
        <v>4985009705278</v>
      </c>
      <c r="D596" s="23" t="s">
        <v>2599</v>
      </c>
      <c r="E596" s="23">
        <v>2923</v>
      </c>
      <c r="F596" s="23">
        <v>1</v>
      </c>
      <c r="G596" s="23">
        <v>0</v>
      </c>
      <c r="H596" s="23" t="s">
        <v>2496</v>
      </c>
      <c r="I596" s="23" t="s">
        <v>2495</v>
      </c>
      <c r="J596" s="23" t="s">
        <v>2530</v>
      </c>
      <c r="L596" s="16" t="s">
        <v>5319</v>
      </c>
      <c r="M596" s="22">
        <v>2355018095028</v>
      </c>
      <c r="O596" s="23" t="s">
        <v>5416</v>
      </c>
      <c r="P596" s="23">
        <v>23</v>
      </c>
      <c r="Q596" s="23">
        <v>8</v>
      </c>
      <c r="R596" s="23">
        <v>0</v>
      </c>
      <c r="S596" s="23" t="s">
        <v>2496</v>
      </c>
    </row>
    <row r="597" spans="1:19">
      <c r="A597" s="16" t="s">
        <v>5314</v>
      </c>
      <c r="B597" s="22">
        <v>2054517159254</v>
      </c>
      <c r="C597" s="22">
        <v>4985009705278</v>
      </c>
      <c r="D597" s="23" t="s">
        <v>2599</v>
      </c>
      <c r="E597" s="23">
        <v>2923</v>
      </c>
      <c r="F597" s="23">
        <v>4</v>
      </c>
      <c r="G597" s="23">
        <v>0</v>
      </c>
      <c r="H597" s="23" t="s">
        <v>2496</v>
      </c>
      <c r="I597" s="23" t="s">
        <v>2495</v>
      </c>
      <c r="J597" s="23" t="s">
        <v>2530</v>
      </c>
      <c r="L597" s="16" t="s">
        <v>5319</v>
      </c>
      <c r="M597" s="22">
        <v>1756514093883</v>
      </c>
      <c r="O597" s="23" t="s">
        <v>5417</v>
      </c>
      <c r="P597" s="23">
        <v>23</v>
      </c>
      <c r="Q597" s="23">
        <v>7</v>
      </c>
      <c r="R597" s="23">
        <v>0</v>
      </c>
      <c r="S597" s="23" t="s">
        <v>2496</v>
      </c>
    </row>
    <row r="598" spans="1:19">
      <c r="A598" s="16" t="s">
        <v>5314</v>
      </c>
      <c r="B598" s="22">
        <v>2055017159256</v>
      </c>
      <c r="C598" s="22">
        <v>4985009705315</v>
      </c>
      <c r="D598" s="23" t="s">
        <v>2597</v>
      </c>
      <c r="E598" s="23">
        <v>1723</v>
      </c>
      <c r="F598" s="23">
        <v>16</v>
      </c>
      <c r="G598" s="23">
        <v>0</v>
      </c>
      <c r="H598" s="23" t="s">
        <v>2496</v>
      </c>
      <c r="I598" s="23" t="s">
        <v>2495</v>
      </c>
      <c r="J598" s="23" t="s">
        <v>2530</v>
      </c>
      <c r="L598" s="16" t="s">
        <v>5319</v>
      </c>
      <c r="M598" s="22">
        <v>1757014094004</v>
      </c>
      <c r="O598" s="23" t="s">
        <v>5418</v>
      </c>
      <c r="P598" s="23">
        <v>23</v>
      </c>
      <c r="Q598" s="23">
        <v>99</v>
      </c>
      <c r="R598" s="23">
        <v>0</v>
      </c>
      <c r="S598" s="23" t="s">
        <v>2496</v>
      </c>
    </row>
    <row r="599" spans="1:19">
      <c r="A599" s="16" t="s">
        <v>5314</v>
      </c>
      <c r="B599" s="22">
        <v>2055517159251</v>
      </c>
      <c r="C599" s="22">
        <v>4985009705346</v>
      </c>
      <c r="D599" s="23" t="s">
        <v>2590</v>
      </c>
      <c r="E599" s="23">
        <v>1323</v>
      </c>
      <c r="F599" s="23">
        <v>5</v>
      </c>
      <c r="G599" s="23">
        <v>0</v>
      </c>
      <c r="H599" s="23" t="s">
        <v>2496</v>
      </c>
      <c r="I599" s="23" t="s">
        <v>2495</v>
      </c>
      <c r="J599" s="23" t="s">
        <v>2520</v>
      </c>
      <c r="L599" s="16" t="s">
        <v>5319</v>
      </c>
      <c r="M599" s="22">
        <v>2356018094004</v>
      </c>
      <c r="O599" s="23" t="s">
        <v>5419</v>
      </c>
      <c r="P599" s="23">
        <v>23</v>
      </c>
      <c r="Q599" s="23">
        <v>20</v>
      </c>
      <c r="R599" s="23">
        <v>0</v>
      </c>
      <c r="S599" s="23" t="s">
        <v>2496</v>
      </c>
    </row>
    <row r="600" spans="1:19">
      <c r="A600" s="16" t="s">
        <v>5314</v>
      </c>
      <c r="B600" s="22">
        <v>2055517159251</v>
      </c>
      <c r="C600" s="22">
        <v>4985009705346</v>
      </c>
      <c r="D600" s="23" t="s">
        <v>2590</v>
      </c>
      <c r="E600" s="23">
        <v>1323</v>
      </c>
      <c r="F600" s="23">
        <v>24</v>
      </c>
      <c r="G600" s="23">
        <v>0</v>
      </c>
      <c r="H600" s="23" t="s">
        <v>2496</v>
      </c>
      <c r="I600" s="23" t="s">
        <v>2495</v>
      </c>
      <c r="J600" s="23" t="s">
        <v>2520</v>
      </c>
      <c r="L600" s="16" t="s">
        <v>5319</v>
      </c>
      <c r="M600" s="22">
        <v>2454018094007</v>
      </c>
      <c r="O600" s="23" t="s">
        <v>5420</v>
      </c>
      <c r="P600" s="23">
        <v>23</v>
      </c>
      <c r="Q600" s="23">
        <v>3</v>
      </c>
      <c r="R600" s="23">
        <v>0</v>
      </c>
      <c r="S600" s="23" t="s">
        <v>2496</v>
      </c>
    </row>
    <row r="601" spans="1:19">
      <c r="A601" s="16" t="s">
        <v>5314</v>
      </c>
      <c r="B601" s="22">
        <v>2155017159253</v>
      </c>
      <c r="C601" s="22">
        <v>4985009705322</v>
      </c>
      <c r="D601" s="23" t="s">
        <v>2578</v>
      </c>
      <c r="E601" s="23">
        <v>1323</v>
      </c>
      <c r="F601" s="23">
        <v>1</v>
      </c>
      <c r="G601" s="23">
        <v>0</v>
      </c>
      <c r="H601" s="23" t="s">
        <v>2496</v>
      </c>
      <c r="I601" s="23" t="s">
        <v>2495</v>
      </c>
      <c r="J601" s="23" t="s">
        <v>2520</v>
      </c>
      <c r="L601" s="16" t="s">
        <v>5319</v>
      </c>
      <c r="M601" s="22">
        <v>2156516231204</v>
      </c>
      <c r="O601" s="23" t="s">
        <v>3134</v>
      </c>
      <c r="P601" s="23">
        <v>23</v>
      </c>
      <c r="Q601" s="23">
        <v>92</v>
      </c>
      <c r="R601" s="23">
        <v>0</v>
      </c>
      <c r="S601" s="23" t="s">
        <v>2496</v>
      </c>
    </row>
    <row r="602" spans="1:19">
      <c r="A602" s="16" t="s">
        <v>5314</v>
      </c>
      <c r="B602" s="22">
        <v>2155017159253</v>
      </c>
      <c r="C602" s="22">
        <v>4985009705322</v>
      </c>
      <c r="D602" s="23" t="s">
        <v>2578</v>
      </c>
      <c r="E602" s="23">
        <v>2423</v>
      </c>
      <c r="F602" s="23">
        <v>6</v>
      </c>
      <c r="G602" s="23">
        <v>0</v>
      </c>
      <c r="H602" s="23" t="s">
        <v>2496</v>
      </c>
      <c r="I602" s="23" t="s">
        <v>2495</v>
      </c>
      <c r="J602" s="23" t="s">
        <v>2498</v>
      </c>
      <c r="L602" s="16" t="s">
        <v>5319</v>
      </c>
      <c r="M602" s="22">
        <v>2055516231200</v>
      </c>
      <c r="O602" s="23" t="s">
        <v>6183</v>
      </c>
      <c r="P602" s="23">
        <v>23</v>
      </c>
      <c r="Q602" s="23">
        <v>104</v>
      </c>
      <c r="R602" s="23">
        <v>0</v>
      </c>
      <c r="S602" s="23" t="s">
        <v>2496</v>
      </c>
    </row>
    <row r="603" spans="1:19">
      <c r="A603" s="16" t="s">
        <v>5314</v>
      </c>
      <c r="B603" s="22">
        <v>2155017159253</v>
      </c>
      <c r="C603" s="22">
        <v>4985009705322</v>
      </c>
      <c r="D603" s="23" t="s">
        <v>2578</v>
      </c>
      <c r="E603" s="23">
        <v>2423</v>
      </c>
      <c r="F603" s="23">
        <v>20</v>
      </c>
      <c r="G603" s="23">
        <v>0</v>
      </c>
      <c r="H603" s="23" t="s">
        <v>2496</v>
      </c>
      <c r="I603" s="23" t="s">
        <v>2495</v>
      </c>
      <c r="J603" s="23" t="s">
        <v>2520</v>
      </c>
      <c r="L603" s="16" t="s">
        <v>5319</v>
      </c>
      <c r="M603" s="22">
        <v>2255017231208</v>
      </c>
      <c r="O603" s="23" t="s">
        <v>6184</v>
      </c>
      <c r="P603" s="23">
        <v>23</v>
      </c>
      <c r="Q603" s="23">
        <v>12</v>
      </c>
      <c r="R603" s="23">
        <v>0</v>
      </c>
      <c r="S603" s="23" t="s">
        <v>2496</v>
      </c>
    </row>
    <row r="604" spans="1:19">
      <c r="A604" s="16" t="s">
        <v>5314</v>
      </c>
      <c r="B604" s="22">
        <v>2155517159258</v>
      </c>
      <c r="C604" s="22">
        <v>4985009705353</v>
      </c>
      <c r="D604" s="23" t="s">
        <v>2576</v>
      </c>
      <c r="E604" s="23">
        <v>4223</v>
      </c>
      <c r="F604" s="23">
        <v>18</v>
      </c>
      <c r="G604" s="23">
        <v>0</v>
      </c>
      <c r="H604" s="23" t="s">
        <v>2496</v>
      </c>
      <c r="I604" s="23" t="s">
        <v>2495</v>
      </c>
      <c r="J604" s="23" t="s">
        <v>2498</v>
      </c>
      <c r="L604" s="16" t="s">
        <v>5319</v>
      </c>
      <c r="M604" s="22">
        <v>2355018169972</v>
      </c>
      <c r="O604" s="23" t="s">
        <v>7195</v>
      </c>
      <c r="P604" s="23">
        <v>23</v>
      </c>
      <c r="Q604" s="23">
        <v>100</v>
      </c>
      <c r="R604" s="23">
        <v>0</v>
      </c>
      <c r="S604" s="23" t="s">
        <v>2496</v>
      </c>
    </row>
    <row r="605" spans="1:19">
      <c r="A605" s="16" t="s">
        <v>5314</v>
      </c>
      <c r="B605" s="22">
        <v>2155518159257</v>
      </c>
      <c r="C605" s="22">
        <v>4985009705544</v>
      </c>
      <c r="D605" s="23" t="s">
        <v>7553</v>
      </c>
      <c r="E605" s="23">
        <v>3323</v>
      </c>
      <c r="F605" s="23">
        <v>3</v>
      </c>
      <c r="G605" s="23">
        <v>0</v>
      </c>
      <c r="H605" s="23" t="s">
        <v>2496</v>
      </c>
      <c r="I605" s="23" t="s">
        <v>2495</v>
      </c>
      <c r="J605" s="23" t="s">
        <v>2517</v>
      </c>
      <c r="L605" s="16" t="s">
        <v>5319</v>
      </c>
      <c r="M605" s="22">
        <v>2155517167079</v>
      </c>
      <c r="O605" s="23" t="s">
        <v>7202</v>
      </c>
      <c r="P605" s="23">
        <v>23</v>
      </c>
      <c r="Q605" s="23">
        <v>4</v>
      </c>
      <c r="R605" s="23">
        <v>0</v>
      </c>
      <c r="S605" s="23" t="s">
        <v>2496</v>
      </c>
    </row>
    <row r="606" spans="1:19">
      <c r="A606" s="16" t="s">
        <v>5314</v>
      </c>
      <c r="B606" s="22">
        <v>2155518159257</v>
      </c>
      <c r="C606" s="22">
        <v>4985009705544</v>
      </c>
      <c r="D606" s="23" t="s">
        <v>7553</v>
      </c>
      <c r="E606" s="23">
        <v>3323</v>
      </c>
      <c r="F606" s="23">
        <v>2</v>
      </c>
      <c r="G606" s="23">
        <v>0</v>
      </c>
      <c r="H606" s="23" t="s">
        <v>2496</v>
      </c>
      <c r="I606" s="23" t="s">
        <v>2495</v>
      </c>
      <c r="J606" s="23" t="s">
        <v>2517</v>
      </c>
      <c r="L606" s="16" t="s">
        <v>5319</v>
      </c>
      <c r="M606" s="22">
        <v>2254518200126</v>
      </c>
      <c r="O606" s="23" t="s">
        <v>7280</v>
      </c>
      <c r="P606" s="23">
        <v>23</v>
      </c>
      <c r="Q606" s="23">
        <v>1</v>
      </c>
      <c r="R606" s="23">
        <v>0</v>
      </c>
      <c r="S606" s="23" t="s">
        <v>2496</v>
      </c>
    </row>
    <row r="607" spans="1:19">
      <c r="A607" s="16" t="s">
        <v>5314</v>
      </c>
      <c r="B607" s="22">
        <v>2155518159257</v>
      </c>
      <c r="C607" s="22">
        <v>4985009705544</v>
      </c>
      <c r="D607" s="23" t="s">
        <v>7553</v>
      </c>
      <c r="E607" s="23">
        <v>3323</v>
      </c>
      <c r="F607" s="23">
        <v>6</v>
      </c>
      <c r="G607" s="23">
        <v>0</v>
      </c>
      <c r="H607" s="23" t="s">
        <v>2496</v>
      </c>
      <c r="I607" s="23" t="s">
        <v>2495</v>
      </c>
      <c r="J607" s="23" t="s">
        <v>2507</v>
      </c>
      <c r="L607" s="16" t="s">
        <v>5319</v>
      </c>
      <c r="M607" s="22">
        <v>2054517119555</v>
      </c>
      <c r="O607" s="23" t="s">
        <v>7322</v>
      </c>
      <c r="P607" s="23">
        <v>23</v>
      </c>
      <c r="Q607" s="23">
        <v>146</v>
      </c>
      <c r="R607" s="23">
        <v>0</v>
      </c>
      <c r="S607" s="23" t="s">
        <v>2496</v>
      </c>
    </row>
    <row r="608" spans="1:19">
      <c r="A608" s="16" t="s">
        <v>5314</v>
      </c>
      <c r="B608" s="22">
        <v>2156017159250</v>
      </c>
      <c r="C608" s="22">
        <v>4985009705384</v>
      </c>
      <c r="D608" s="23" t="s">
        <v>2572</v>
      </c>
      <c r="E608" s="23">
        <v>2423</v>
      </c>
      <c r="F608" s="23">
        <v>8</v>
      </c>
      <c r="G608" s="23">
        <v>0</v>
      </c>
      <c r="H608" s="23" t="s">
        <v>2496</v>
      </c>
      <c r="I608" s="23" t="s">
        <v>2495</v>
      </c>
      <c r="J608" s="23" t="s">
        <v>2498</v>
      </c>
      <c r="L608" s="16" t="s">
        <v>5319</v>
      </c>
      <c r="M608" s="22">
        <v>2353519119557</v>
      </c>
      <c r="O608" s="23" t="s">
        <v>7323</v>
      </c>
      <c r="P608" s="23">
        <v>23</v>
      </c>
      <c r="Q608" s="23">
        <v>32</v>
      </c>
      <c r="R608" s="23">
        <v>0</v>
      </c>
      <c r="S608" s="23" t="s">
        <v>2496</v>
      </c>
    </row>
    <row r="609" spans="1:19">
      <c r="A609" s="16" t="s">
        <v>5314</v>
      </c>
      <c r="B609" s="22">
        <v>2254018159252</v>
      </c>
      <c r="C609" s="22">
        <v>4985009705438</v>
      </c>
      <c r="D609" s="23" t="s">
        <v>2564</v>
      </c>
      <c r="E609" s="23">
        <v>3723</v>
      </c>
      <c r="F609" s="23">
        <v>12</v>
      </c>
      <c r="G609" s="23">
        <v>0</v>
      </c>
      <c r="H609" s="23" t="s">
        <v>2496</v>
      </c>
      <c r="I609" s="23" t="s">
        <v>2495</v>
      </c>
      <c r="J609" s="23" t="s">
        <v>2498</v>
      </c>
      <c r="L609" s="16" t="s">
        <v>5319</v>
      </c>
      <c r="M609" s="22">
        <v>2055516119942</v>
      </c>
      <c r="O609" s="23" t="s">
        <v>7324</v>
      </c>
      <c r="P609" s="23">
        <v>23</v>
      </c>
      <c r="Q609" s="23">
        <v>95</v>
      </c>
      <c r="R609" s="23">
        <v>0</v>
      </c>
      <c r="S609" s="23" t="s">
        <v>2496</v>
      </c>
    </row>
    <row r="610" spans="1:19">
      <c r="A610" s="16" t="s">
        <v>5314</v>
      </c>
      <c r="B610" s="22">
        <v>2254517159258</v>
      </c>
      <c r="C610" s="22">
        <v>4985009705643</v>
      </c>
      <c r="D610" s="23" t="s">
        <v>2561</v>
      </c>
      <c r="E610" s="23">
        <v>4223</v>
      </c>
      <c r="F610" s="23">
        <v>2</v>
      </c>
      <c r="G610" s="23">
        <v>0</v>
      </c>
      <c r="H610" s="23" t="s">
        <v>2496</v>
      </c>
      <c r="I610" s="23" t="s">
        <v>2495</v>
      </c>
      <c r="J610" s="23" t="s">
        <v>2498</v>
      </c>
      <c r="L610" s="16" t="s">
        <v>5319</v>
      </c>
      <c r="M610" s="22">
        <v>2455019118815</v>
      </c>
      <c r="O610" s="23" t="s">
        <v>7325</v>
      </c>
      <c r="P610" s="23">
        <v>23</v>
      </c>
      <c r="Q610" s="23">
        <v>3</v>
      </c>
      <c r="R610" s="23">
        <v>0</v>
      </c>
      <c r="S610" s="23" t="s">
        <v>2496</v>
      </c>
    </row>
    <row r="611" spans="1:19">
      <c r="A611" s="16" t="s">
        <v>5314</v>
      </c>
      <c r="B611" s="22">
        <v>2254518159257</v>
      </c>
      <c r="C611" s="22">
        <v>4985009705735</v>
      </c>
      <c r="D611" s="23" t="s">
        <v>2556</v>
      </c>
      <c r="E611" s="23">
        <v>3123</v>
      </c>
      <c r="F611" s="23">
        <v>8</v>
      </c>
      <c r="G611" s="23">
        <v>0</v>
      </c>
      <c r="H611" s="23" t="s">
        <v>2496</v>
      </c>
      <c r="I611" s="23" t="s">
        <v>2495</v>
      </c>
      <c r="J611" s="23" t="s">
        <v>2517</v>
      </c>
      <c r="L611" s="16" t="s">
        <v>5319</v>
      </c>
      <c r="M611" s="22">
        <v>2055516159979</v>
      </c>
      <c r="O611" s="23" t="s">
        <v>7326</v>
      </c>
      <c r="P611" s="23">
        <v>23</v>
      </c>
      <c r="Q611" s="23">
        <v>13</v>
      </c>
      <c r="R611" s="23">
        <v>0</v>
      </c>
      <c r="S611" s="23" t="s">
        <v>2496</v>
      </c>
    </row>
    <row r="612" spans="1:19">
      <c r="A612" s="16" t="s">
        <v>5314</v>
      </c>
      <c r="B612" s="22">
        <v>2254518159257</v>
      </c>
      <c r="C612" s="22">
        <v>4985009705735</v>
      </c>
      <c r="D612" s="23" t="s">
        <v>2556</v>
      </c>
      <c r="E612" s="23">
        <v>2723</v>
      </c>
      <c r="F612" s="23">
        <v>4</v>
      </c>
      <c r="G612" s="23">
        <v>0</v>
      </c>
      <c r="H612" s="23" t="s">
        <v>2496</v>
      </c>
      <c r="I612" s="23" t="s">
        <v>2495</v>
      </c>
      <c r="J612" s="23" t="s">
        <v>2507</v>
      </c>
      <c r="L612" s="16" t="s">
        <v>5319</v>
      </c>
      <c r="M612" s="22">
        <v>2254018159962</v>
      </c>
      <c r="O612" s="23" t="s">
        <v>7327</v>
      </c>
      <c r="P612" s="23">
        <v>23</v>
      </c>
      <c r="Q612" s="23">
        <v>22</v>
      </c>
      <c r="R612" s="23">
        <v>0</v>
      </c>
      <c r="S612" s="23" t="s">
        <v>2496</v>
      </c>
    </row>
    <row r="613" spans="1:19">
      <c r="A613" s="16" t="s">
        <v>5314</v>
      </c>
      <c r="B613" s="22">
        <v>2254518159257</v>
      </c>
      <c r="C613" s="22">
        <v>4985009705735</v>
      </c>
      <c r="D613" s="23" t="s">
        <v>2556</v>
      </c>
      <c r="E613" s="23">
        <v>2723</v>
      </c>
      <c r="F613" s="23">
        <v>10</v>
      </c>
      <c r="G613" s="23">
        <v>0</v>
      </c>
      <c r="H613" s="23" t="s">
        <v>2496</v>
      </c>
      <c r="I613" s="23" t="s">
        <v>2495</v>
      </c>
      <c r="J613" s="23" t="s">
        <v>2517</v>
      </c>
      <c r="L613" s="16" t="s">
        <v>5319</v>
      </c>
      <c r="M613" s="22">
        <v>2254018159672</v>
      </c>
      <c r="O613" s="23" t="s">
        <v>7328</v>
      </c>
      <c r="P613" s="23">
        <v>23</v>
      </c>
      <c r="Q613" s="23">
        <v>4</v>
      </c>
      <c r="R613" s="23">
        <v>0</v>
      </c>
      <c r="S613" s="23" t="s">
        <v>2496</v>
      </c>
    </row>
    <row r="614" spans="1:19">
      <c r="A614" s="16" t="s">
        <v>5314</v>
      </c>
      <c r="B614" s="22">
        <v>2255518159254</v>
      </c>
      <c r="C614" s="22">
        <v>4985009705551</v>
      </c>
      <c r="D614" s="23" t="s">
        <v>7554</v>
      </c>
      <c r="E614" s="23">
        <v>3723</v>
      </c>
      <c r="F614" s="23">
        <v>18</v>
      </c>
      <c r="G614" s="23">
        <v>0</v>
      </c>
      <c r="H614" s="23" t="s">
        <v>2496</v>
      </c>
      <c r="I614" s="23" t="s">
        <v>2495</v>
      </c>
      <c r="J614" s="23" t="s">
        <v>2498</v>
      </c>
      <c r="L614" s="16" t="s">
        <v>5319</v>
      </c>
      <c r="M614" s="22">
        <v>2154517159664</v>
      </c>
      <c r="O614" s="23" t="s">
        <v>2759</v>
      </c>
      <c r="P614" s="23">
        <v>23</v>
      </c>
      <c r="Q614" s="23">
        <v>31</v>
      </c>
      <c r="R614" s="23">
        <v>0</v>
      </c>
      <c r="S614" s="23" t="s">
        <v>2496</v>
      </c>
    </row>
    <row r="615" spans="1:19">
      <c r="A615" s="16" t="s">
        <v>5314</v>
      </c>
      <c r="B615" s="22">
        <v>2255518159254</v>
      </c>
      <c r="C615" s="22">
        <v>4985009705551</v>
      </c>
      <c r="D615" s="23" t="s">
        <v>7554</v>
      </c>
      <c r="E615" s="23">
        <v>3723</v>
      </c>
      <c r="F615" s="23">
        <v>4</v>
      </c>
      <c r="G615" s="23">
        <v>0</v>
      </c>
      <c r="H615" s="23" t="s">
        <v>2496</v>
      </c>
      <c r="I615" s="23" t="s">
        <v>2495</v>
      </c>
      <c r="J615" s="23" t="s">
        <v>2498</v>
      </c>
      <c r="L615" s="16" t="s">
        <v>5319</v>
      </c>
      <c r="M615" s="22">
        <v>2254517159654</v>
      </c>
      <c r="O615" s="23" t="s">
        <v>7329</v>
      </c>
      <c r="P615" s="23">
        <v>23</v>
      </c>
      <c r="Q615" s="23">
        <v>40</v>
      </c>
      <c r="R615" s="23">
        <v>0</v>
      </c>
      <c r="S615" s="23" t="s">
        <v>2496</v>
      </c>
    </row>
    <row r="616" spans="1:19">
      <c r="A616" s="16" t="s">
        <v>5314</v>
      </c>
      <c r="B616" s="22">
        <v>2256017159257</v>
      </c>
      <c r="C616" s="22">
        <v>4985009705391</v>
      </c>
      <c r="D616" s="23" t="s">
        <v>2546</v>
      </c>
      <c r="E616" s="23">
        <v>2223</v>
      </c>
      <c r="F616" s="23">
        <v>4</v>
      </c>
      <c r="G616" s="23">
        <v>0</v>
      </c>
      <c r="H616" s="23" t="s">
        <v>2496</v>
      </c>
      <c r="I616" s="23" t="s">
        <v>2495</v>
      </c>
      <c r="J616" s="23" t="s">
        <v>2507</v>
      </c>
      <c r="L616" s="16" t="s">
        <v>5319</v>
      </c>
      <c r="M616" s="22">
        <v>2254018159658</v>
      </c>
      <c r="O616" s="23" t="s">
        <v>7330</v>
      </c>
      <c r="P616" s="23">
        <v>23</v>
      </c>
      <c r="Q616" s="23">
        <v>80</v>
      </c>
      <c r="R616" s="23">
        <v>0</v>
      </c>
      <c r="S616" s="23" t="s">
        <v>2496</v>
      </c>
    </row>
    <row r="617" spans="1:19">
      <c r="A617" s="16" t="s">
        <v>5314</v>
      </c>
      <c r="B617" s="22">
        <v>2256017159257</v>
      </c>
      <c r="C617" s="22">
        <v>4985009705391</v>
      </c>
      <c r="D617" s="23" t="s">
        <v>2546</v>
      </c>
      <c r="E617" s="23">
        <v>2223</v>
      </c>
      <c r="F617" s="23">
        <v>4</v>
      </c>
      <c r="G617" s="23">
        <v>0</v>
      </c>
      <c r="H617" s="23" t="s">
        <v>2496</v>
      </c>
      <c r="I617" s="23" t="s">
        <v>2495</v>
      </c>
      <c r="J617" s="23" t="s">
        <v>2507</v>
      </c>
      <c r="L617" s="16" t="s">
        <v>5319</v>
      </c>
      <c r="M617" s="22">
        <v>2055516139940</v>
      </c>
      <c r="O617" s="23" t="s">
        <v>7331</v>
      </c>
      <c r="P617" s="23">
        <v>23</v>
      </c>
      <c r="Q617" s="23">
        <v>10</v>
      </c>
      <c r="R617" s="23">
        <v>0</v>
      </c>
      <c r="S617" s="23" t="s">
        <v>2496</v>
      </c>
    </row>
    <row r="618" spans="1:19">
      <c r="A618" s="16" t="s">
        <v>5314</v>
      </c>
      <c r="B618" s="22">
        <v>2256017159257</v>
      </c>
      <c r="C618" s="22">
        <v>4985009705391</v>
      </c>
      <c r="D618" s="23" t="s">
        <v>2546</v>
      </c>
      <c r="E618" s="23">
        <v>3523</v>
      </c>
      <c r="F618" s="23">
        <v>8</v>
      </c>
      <c r="G618" s="23">
        <v>0</v>
      </c>
      <c r="H618" s="23" t="s">
        <v>2496</v>
      </c>
      <c r="I618" s="23" t="s">
        <v>2495</v>
      </c>
      <c r="J618" s="23" t="s">
        <v>2507</v>
      </c>
      <c r="L618" s="16" t="s">
        <v>5319</v>
      </c>
      <c r="M618" s="22">
        <v>2553519159687</v>
      </c>
      <c r="O618" s="23" t="s">
        <v>7337</v>
      </c>
      <c r="P618" s="23">
        <v>23</v>
      </c>
      <c r="Q618" s="23">
        <v>1</v>
      </c>
      <c r="R618" s="23">
        <v>0</v>
      </c>
      <c r="S618" s="23" t="s">
        <v>2496</v>
      </c>
    </row>
    <row r="619" spans="1:19">
      <c r="A619" s="16" t="s">
        <v>5314</v>
      </c>
      <c r="B619" s="22">
        <v>2354517159255</v>
      </c>
      <c r="C619" s="22">
        <v>4985009705292</v>
      </c>
      <c r="D619" s="23" t="s">
        <v>2540</v>
      </c>
      <c r="E619" s="23">
        <v>1723</v>
      </c>
      <c r="F619" s="23">
        <v>4</v>
      </c>
      <c r="G619" s="23">
        <v>0</v>
      </c>
      <c r="H619" s="23" t="s">
        <v>2496</v>
      </c>
      <c r="I619" s="23" t="s">
        <v>2495</v>
      </c>
      <c r="J619" s="23" t="s">
        <v>2517</v>
      </c>
      <c r="L619" s="16" t="s">
        <v>5319</v>
      </c>
      <c r="M619" s="22">
        <v>2454019159651</v>
      </c>
      <c r="O619" s="23" t="s">
        <v>7338</v>
      </c>
      <c r="P619" s="23">
        <v>23</v>
      </c>
      <c r="Q619" s="23">
        <v>25</v>
      </c>
      <c r="R619" s="23">
        <v>0</v>
      </c>
      <c r="S619" s="23" t="s">
        <v>2496</v>
      </c>
    </row>
    <row r="620" spans="1:19">
      <c r="A620" s="16" t="s">
        <v>5314</v>
      </c>
      <c r="B620" s="22">
        <v>2354517159255</v>
      </c>
      <c r="C620" s="22">
        <v>4985009705292</v>
      </c>
      <c r="D620" s="23" t="s">
        <v>2540</v>
      </c>
      <c r="E620" s="23">
        <v>1723</v>
      </c>
      <c r="F620" s="23">
        <v>4</v>
      </c>
      <c r="G620" s="23">
        <v>0</v>
      </c>
      <c r="H620" s="23" t="s">
        <v>2496</v>
      </c>
      <c r="I620" s="23" t="s">
        <v>2495</v>
      </c>
      <c r="J620" s="23" t="s">
        <v>2507</v>
      </c>
      <c r="L620" s="16" t="s">
        <v>5319</v>
      </c>
      <c r="M620" s="22">
        <v>2553518159657</v>
      </c>
      <c r="O620" s="23" t="s">
        <v>7339</v>
      </c>
      <c r="P620" s="23">
        <v>23</v>
      </c>
      <c r="Q620" s="23">
        <v>13</v>
      </c>
      <c r="R620" s="23">
        <v>0</v>
      </c>
      <c r="S620" s="23" t="s">
        <v>2496</v>
      </c>
    </row>
    <row r="621" spans="1:19">
      <c r="A621" s="16" t="s">
        <v>5314</v>
      </c>
      <c r="B621" s="22">
        <v>2355517159252</v>
      </c>
      <c r="C621" s="22">
        <v>4985009705704</v>
      </c>
      <c r="D621" s="23" t="s">
        <v>2531</v>
      </c>
      <c r="E621" s="23">
        <v>1823</v>
      </c>
      <c r="F621" s="23">
        <v>4</v>
      </c>
      <c r="G621" s="23">
        <v>0</v>
      </c>
      <c r="H621" s="23" t="s">
        <v>2496</v>
      </c>
      <c r="I621" s="23" t="s">
        <v>2495</v>
      </c>
      <c r="J621" s="23" t="s">
        <v>2530</v>
      </c>
      <c r="L621" s="16" t="s">
        <v>5319</v>
      </c>
      <c r="M621" s="22">
        <v>2653518159654</v>
      </c>
      <c r="O621" s="23" t="s">
        <v>7340</v>
      </c>
      <c r="P621" s="23">
        <v>23</v>
      </c>
      <c r="Q621" s="23">
        <v>18</v>
      </c>
      <c r="R621" s="23">
        <v>0</v>
      </c>
      <c r="S621" s="23" t="s">
        <v>2496</v>
      </c>
    </row>
    <row r="622" spans="1:19">
      <c r="A622" s="16" t="s">
        <v>5314</v>
      </c>
      <c r="B622" s="22">
        <v>2355517159252</v>
      </c>
      <c r="C622" s="22">
        <v>4985009705704</v>
      </c>
      <c r="D622" s="23" t="s">
        <v>2531</v>
      </c>
      <c r="E622" s="23">
        <v>2723</v>
      </c>
      <c r="F622" s="23">
        <v>14</v>
      </c>
      <c r="G622" s="23">
        <v>0</v>
      </c>
      <c r="H622" s="23" t="s">
        <v>2496</v>
      </c>
      <c r="I622" s="23" t="s">
        <v>2495</v>
      </c>
      <c r="J622" s="23" t="s">
        <v>2520</v>
      </c>
      <c r="L622" s="16" t="s">
        <v>5319</v>
      </c>
      <c r="M622" s="22">
        <v>2453520159877</v>
      </c>
      <c r="O622" s="23" t="s">
        <v>2727</v>
      </c>
      <c r="P622" s="23">
        <v>23</v>
      </c>
      <c r="Q622" s="23">
        <v>32</v>
      </c>
      <c r="R622" s="23">
        <v>0</v>
      </c>
      <c r="S622" s="23" t="s">
        <v>2496</v>
      </c>
    </row>
    <row r="623" spans="1:19">
      <c r="A623" s="16" t="s">
        <v>5314</v>
      </c>
      <c r="B623" s="22">
        <v>2355517159252</v>
      </c>
      <c r="C623" s="22">
        <v>4985009705704</v>
      </c>
      <c r="D623" s="23" t="s">
        <v>2531</v>
      </c>
      <c r="E623" s="23">
        <v>1823</v>
      </c>
      <c r="F623" s="23">
        <v>2</v>
      </c>
      <c r="G623" s="23">
        <v>0</v>
      </c>
      <c r="H623" s="23" t="s">
        <v>2496</v>
      </c>
      <c r="I623" s="23" t="s">
        <v>2495</v>
      </c>
      <c r="J623" s="23" t="s">
        <v>2570</v>
      </c>
      <c r="L623" s="16" t="s">
        <v>5319</v>
      </c>
      <c r="M623" s="22">
        <v>2355019149829</v>
      </c>
      <c r="O623" s="23" t="s">
        <v>7341</v>
      </c>
      <c r="P623" s="23">
        <v>23</v>
      </c>
      <c r="Q623" s="23">
        <v>5</v>
      </c>
      <c r="R623" s="23">
        <v>0</v>
      </c>
      <c r="S623" s="23" t="s">
        <v>2496</v>
      </c>
    </row>
    <row r="624" spans="1:19">
      <c r="A624" s="16" t="s">
        <v>5314</v>
      </c>
      <c r="B624" s="22">
        <v>2355518159251</v>
      </c>
      <c r="C624" s="22">
        <v>4985009705568</v>
      </c>
      <c r="D624" s="23" t="s">
        <v>7170</v>
      </c>
      <c r="E624" s="23">
        <v>1923</v>
      </c>
      <c r="F624" s="23">
        <v>16</v>
      </c>
      <c r="G624" s="23">
        <v>0</v>
      </c>
      <c r="H624" s="23" t="s">
        <v>2496</v>
      </c>
      <c r="I624" s="23" t="s">
        <v>2495</v>
      </c>
      <c r="J624" s="23" t="s">
        <v>2530</v>
      </c>
      <c r="L624" s="16" t="s">
        <v>5319</v>
      </c>
      <c r="M624" s="22">
        <v>2354018139947</v>
      </c>
      <c r="O624" s="23" t="s">
        <v>2774</v>
      </c>
      <c r="P624" s="23">
        <v>23</v>
      </c>
      <c r="Q624" s="23">
        <v>4</v>
      </c>
      <c r="R624" s="23">
        <v>0</v>
      </c>
      <c r="S624" s="23" t="s">
        <v>2496</v>
      </c>
    </row>
    <row r="625" spans="1:19">
      <c r="A625" s="16" t="s">
        <v>5314</v>
      </c>
      <c r="B625" s="22">
        <v>2355518159251</v>
      </c>
      <c r="C625" s="22">
        <v>4985009705568</v>
      </c>
      <c r="D625" s="23" t="s">
        <v>7170</v>
      </c>
      <c r="E625" s="23">
        <v>1923</v>
      </c>
      <c r="F625" s="23">
        <v>14</v>
      </c>
      <c r="G625" s="23">
        <v>0</v>
      </c>
      <c r="H625" s="23" t="s">
        <v>2496</v>
      </c>
      <c r="I625" s="23" t="s">
        <v>2495</v>
      </c>
      <c r="J625" s="23" t="s">
        <v>2570</v>
      </c>
      <c r="L625" s="16" t="s">
        <v>5319</v>
      </c>
      <c r="M625" s="22">
        <v>2553520208060</v>
      </c>
      <c r="O625" s="23" t="s">
        <v>3055</v>
      </c>
      <c r="P625" s="23">
        <v>23</v>
      </c>
      <c r="Q625" s="23">
        <v>2</v>
      </c>
      <c r="R625" s="23">
        <v>0</v>
      </c>
      <c r="S625" s="23" t="s">
        <v>2496</v>
      </c>
    </row>
    <row r="626" spans="1:19">
      <c r="A626" s="16" t="s">
        <v>5314</v>
      </c>
      <c r="B626" s="22">
        <v>2355518159251</v>
      </c>
      <c r="C626" s="22">
        <v>4985009705568</v>
      </c>
      <c r="D626" s="23" t="s">
        <v>7170</v>
      </c>
      <c r="E626" s="23">
        <v>1923</v>
      </c>
      <c r="F626" s="23">
        <v>14</v>
      </c>
      <c r="G626" s="23">
        <v>0</v>
      </c>
      <c r="H626" s="23" t="s">
        <v>2496</v>
      </c>
      <c r="I626" s="23" t="s">
        <v>2495</v>
      </c>
      <c r="J626" s="23" t="s">
        <v>2570</v>
      </c>
      <c r="L626" s="16" t="s">
        <v>5319</v>
      </c>
      <c r="M626" s="22">
        <v>2254518129861</v>
      </c>
      <c r="O626" s="23" t="s">
        <v>7354</v>
      </c>
      <c r="P626" s="23">
        <v>23</v>
      </c>
      <c r="Q626" s="23">
        <v>41</v>
      </c>
      <c r="R626" s="23">
        <v>0</v>
      </c>
      <c r="S626" s="23" t="s">
        <v>2496</v>
      </c>
    </row>
    <row r="627" spans="1:19">
      <c r="A627" s="16" t="s">
        <v>5314</v>
      </c>
      <c r="B627" s="22">
        <v>2454517159252</v>
      </c>
      <c r="C627" s="22">
        <v>4985009705308</v>
      </c>
      <c r="D627" s="23" t="s">
        <v>9071</v>
      </c>
      <c r="E627" s="23">
        <v>3123</v>
      </c>
      <c r="F627" s="23">
        <v>8</v>
      </c>
      <c r="G627" s="23">
        <v>0</v>
      </c>
      <c r="H627" s="23" t="s">
        <v>2496</v>
      </c>
      <c r="I627" s="23" t="s">
        <v>2495</v>
      </c>
      <c r="J627" s="23" t="s">
        <v>2520</v>
      </c>
      <c r="L627" s="16" t="s">
        <v>5319</v>
      </c>
      <c r="M627" s="22">
        <v>2154517129865</v>
      </c>
      <c r="O627" s="23" t="s">
        <v>7355</v>
      </c>
      <c r="P627" s="23">
        <v>23</v>
      </c>
      <c r="Q627" s="23">
        <v>80</v>
      </c>
      <c r="R627" s="23">
        <v>0</v>
      </c>
      <c r="S627" s="23" t="s">
        <v>2496</v>
      </c>
    </row>
    <row r="628" spans="1:19">
      <c r="A628" s="16" t="s">
        <v>5314</v>
      </c>
      <c r="B628" s="22">
        <v>2454518159251</v>
      </c>
      <c r="C628" s="22">
        <v>4985009705483</v>
      </c>
      <c r="D628" s="23" t="s">
        <v>2519</v>
      </c>
      <c r="E628" s="23">
        <v>2423</v>
      </c>
      <c r="F628" s="23">
        <v>2</v>
      </c>
      <c r="G628" s="23">
        <v>0</v>
      </c>
      <c r="H628" s="23" t="s">
        <v>2496</v>
      </c>
      <c r="I628" s="23" t="s">
        <v>2495</v>
      </c>
      <c r="J628" s="23" t="s">
        <v>2498</v>
      </c>
      <c r="L628" s="16" t="s">
        <v>5319</v>
      </c>
      <c r="M628" s="22">
        <v>2254019129810</v>
      </c>
      <c r="O628" s="23" t="s">
        <v>7356</v>
      </c>
      <c r="P628" s="23">
        <v>23</v>
      </c>
      <c r="Q628" s="23">
        <v>30</v>
      </c>
      <c r="R628" s="23">
        <v>0</v>
      </c>
      <c r="S628" s="23" t="s">
        <v>2496</v>
      </c>
    </row>
    <row r="629" spans="1:19">
      <c r="A629" s="16" t="s">
        <v>5314</v>
      </c>
      <c r="B629" s="22">
        <v>2454518159251</v>
      </c>
      <c r="C629" s="22">
        <v>4985009705483</v>
      </c>
      <c r="D629" s="23" t="s">
        <v>2519</v>
      </c>
      <c r="E629" s="23">
        <v>4123</v>
      </c>
      <c r="F629" s="23">
        <v>10</v>
      </c>
      <c r="G629" s="23">
        <v>0</v>
      </c>
      <c r="H629" s="23" t="s">
        <v>2496</v>
      </c>
      <c r="I629" s="23" t="s">
        <v>2495</v>
      </c>
      <c r="J629" s="23" t="s">
        <v>2498</v>
      </c>
      <c r="L629" s="16" t="s">
        <v>5319</v>
      </c>
      <c r="M629" s="22">
        <v>2256018129853</v>
      </c>
      <c r="O629" s="23" t="s">
        <v>7448</v>
      </c>
      <c r="P629" s="23">
        <v>23</v>
      </c>
      <c r="Q629" s="23">
        <v>45</v>
      </c>
      <c r="R629" s="23">
        <v>0</v>
      </c>
      <c r="S629" s="23" t="s">
        <v>2496</v>
      </c>
    </row>
    <row r="630" spans="1:19">
      <c r="A630" s="16" t="s">
        <v>5314</v>
      </c>
      <c r="B630" s="22">
        <v>2454518159251</v>
      </c>
      <c r="C630" s="22">
        <v>4985009705483</v>
      </c>
      <c r="D630" s="23" t="s">
        <v>2519</v>
      </c>
      <c r="E630" s="23">
        <v>2223</v>
      </c>
      <c r="F630" s="23">
        <v>1</v>
      </c>
      <c r="G630" s="23">
        <v>0</v>
      </c>
      <c r="H630" s="23" t="s">
        <v>2496</v>
      </c>
      <c r="I630" s="23" t="s">
        <v>2495</v>
      </c>
      <c r="J630" s="23" t="s">
        <v>2520</v>
      </c>
      <c r="L630" s="16" t="s">
        <v>5319</v>
      </c>
      <c r="M630" s="22">
        <v>2254018129811</v>
      </c>
      <c r="O630" s="23" t="s">
        <v>7449</v>
      </c>
      <c r="P630" s="23">
        <v>23</v>
      </c>
      <c r="Q630" s="23">
        <v>19</v>
      </c>
      <c r="R630" s="23">
        <v>0</v>
      </c>
      <c r="S630" s="23" t="s">
        <v>2496</v>
      </c>
    </row>
    <row r="631" spans="1:19">
      <c r="A631" s="16" t="s">
        <v>5314</v>
      </c>
      <c r="B631" s="22">
        <v>2454518159251</v>
      </c>
      <c r="C631" s="22">
        <v>4985009705483</v>
      </c>
      <c r="D631" s="23" t="s">
        <v>2519</v>
      </c>
      <c r="E631" s="23">
        <v>2223</v>
      </c>
      <c r="F631" s="23">
        <v>5</v>
      </c>
      <c r="G631" s="23">
        <v>0</v>
      </c>
      <c r="H631" s="23" t="s">
        <v>2496</v>
      </c>
      <c r="I631" s="23" t="s">
        <v>2495</v>
      </c>
      <c r="J631" s="23" t="s">
        <v>2520</v>
      </c>
      <c r="L631" s="16" t="s">
        <v>5319</v>
      </c>
      <c r="M631" s="22">
        <v>2254518129816</v>
      </c>
      <c r="O631" s="23" t="s">
        <v>7450</v>
      </c>
      <c r="P631" s="23">
        <v>23</v>
      </c>
      <c r="Q631" s="23">
        <v>42</v>
      </c>
      <c r="R631" s="23">
        <v>0</v>
      </c>
      <c r="S631" s="23" t="s">
        <v>2496</v>
      </c>
    </row>
    <row r="632" spans="1:19">
      <c r="A632" s="16" t="s">
        <v>5314</v>
      </c>
      <c r="B632" s="22">
        <v>2554518159258</v>
      </c>
      <c r="C632" s="22">
        <v>4985009705490</v>
      </c>
      <c r="D632" s="23" t="s">
        <v>2718</v>
      </c>
      <c r="E632" s="23">
        <v>1222</v>
      </c>
      <c r="F632" s="23">
        <v>5</v>
      </c>
      <c r="G632" s="23">
        <v>0</v>
      </c>
      <c r="H632" s="23" t="s">
        <v>2496</v>
      </c>
      <c r="I632" s="23" t="s">
        <v>2495</v>
      </c>
      <c r="J632" s="23" t="s">
        <v>2517</v>
      </c>
      <c r="L632" s="16" t="s">
        <v>5319</v>
      </c>
      <c r="M632" s="22">
        <v>2454018129808</v>
      </c>
      <c r="O632" s="23" t="s">
        <v>3248</v>
      </c>
      <c r="P632" s="23">
        <v>23</v>
      </c>
      <c r="Q632" s="23">
        <v>69</v>
      </c>
      <c r="R632" s="23">
        <v>0</v>
      </c>
      <c r="S632" s="23" t="s">
        <v>2496</v>
      </c>
    </row>
    <row r="633" spans="1:19">
      <c r="A633" s="16" t="s">
        <v>5314</v>
      </c>
      <c r="B633" s="22">
        <v>2554518159258</v>
      </c>
      <c r="C633" s="22">
        <v>4985009705490</v>
      </c>
      <c r="D633" s="23" t="s">
        <v>2718</v>
      </c>
      <c r="E633" s="23">
        <v>1322</v>
      </c>
      <c r="F633" s="23">
        <v>1</v>
      </c>
      <c r="G633" s="23">
        <v>0</v>
      </c>
      <c r="H633" s="23" t="s">
        <v>2496</v>
      </c>
      <c r="I633" s="23" t="s">
        <v>2495</v>
      </c>
      <c r="J633" s="23" t="s">
        <v>2517</v>
      </c>
      <c r="L633" s="16" t="s">
        <v>5319</v>
      </c>
      <c r="M633" s="22">
        <v>2156016129896</v>
      </c>
      <c r="O633" s="23" t="s">
        <v>7555</v>
      </c>
      <c r="P633" s="23">
        <v>23</v>
      </c>
      <c r="Q633" s="23">
        <v>12</v>
      </c>
      <c r="R633" s="23">
        <v>0</v>
      </c>
      <c r="S633" s="23" t="s">
        <v>2496</v>
      </c>
    </row>
    <row r="634" spans="1:19">
      <c r="A634" s="16" t="s">
        <v>5314</v>
      </c>
      <c r="B634" s="22">
        <v>2554518159258</v>
      </c>
      <c r="C634" s="22">
        <v>4985009705490</v>
      </c>
      <c r="D634" s="23" t="s">
        <v>2718</v>
      </c>
      <c r="E634" s="23">
        <v>1223</v>
      </c>
      <c r="F634" s="23">
        <v>2</v>
      </c>
      <c r="G634" s="23">
        <v>0</v>
      </c>
      <c r="H634" s="23" t="s">
        <v>2496</v>
      </c>
      <c r="I634" s="23" t="s">
        <v>2495</v>
      </c>
      <c r="J634" s="23" t="s">
        <v>2507</v>
      </c>
      <c r="L634" s="16" t="s">
        <v>5319</v>
      </c>
      <c r="M634" s="22">
        <v>2055017129891</v>
      </c>
      <c r="O634" s="23" t="s">
        <v>7556</v>
      </c>
      <c r="P634" s="23">
        <v>23</v>
      </c>
      <c r="Q634" s="23">
        <v>16</v>
      </c>
      <c r="R634" s="23">
        <v>0</v>
      </c>
      <c r="S634" s="23" t="s">
        <v>2496</v>
      </c>
    </row>
    <row r="635" spans="1:19">
      <c r="A635" s="16" t="s">
        <v>5314</v>
      </c>
      <c r="B635" s="22">
        <v>1955015155575</v>
      </c>
      <c r="C635" s="22">
        <v>4985009686546</v>
      </c>
      <c r="D635" s="23" t="s">
        <v>2608</v>
      </c>
      <c r="E635" s="23">
        <v>1423</v>
      </c>
      <c r="F635" s="23">
        <v>4</v>
      </c>
      <c r="G635" s="23">
        <v>0</v>
      </c>
      <c r="H635" s="23" t="s">
        <v>2496</v>
      </c>
      <c r="I635" s="23" t="s">
        <v>2495</v>
      </c>
      <c r="J635" s="23" t="s">
        <v>2502</v>
      </c>
      <c r="L635" s="16" t="s">
        <v>5319</v>
      </c>
      <c r="M635" s="22">
        <v>2155517129893</v>
      </c>
      <c r="O635" s="23" t="s">
        <v>7557</v>
      </c>
      <c r="P635" s="23">
        <v>23</v>
      </c>
      <c r="Q635" s="23">
        <v>2</v>
      </c>
      <c r="R635" s="23">
        <v>0</v>
      </c>
      <c r="S635" s="23" t="s">
        <v>2496</v>
      </c>
    </row>
    <row r="636" spans="1:19">
      <c r="A636" s="16" t="s">
        <v>5314</v>
      </c>
      <c r="B636" s="22">
        <v>1955015155575</v>
      </c>
      <c r="C636" s="22">
        <v>4985009686546</v>
      </c>
      <c r="D636" s="23" t="s">
        <v>2608</v>
      </c>
      <c r="E636" s="23">
        <v>1423</v>
      </c>
      <c r="F636" s="23">
        <v>2</v>
      </c>
      <c r="G636" s="23">
        <v>0</v>
      </c>
      <c r="H636" s="23" t="s">
        <v>2496</v>
      </c>
      <c r="I636" s="23" t="s">
        <v>2495</v>
      </c>
      <c r="J636" s="23" t="s">
        <v>2502</v>
      </c>
      <c r="L636" s="16" t="s">
        <v>5319</v>
      </c>
      <c r="M636" s="22">
        <v>2254517129879</v>
      </c>
      <c r="O636" s="23" t="s">
        <v>7558</v>
      </c>
      <c r="P636" s="23">
        <v>23</v>
      </c>
      <c r="Q636" s="23">
        <v>14</v>
      </c>
      <c r="R636" s="23">
        <v>0</v>
      </c>
      <c r="S636" s="23" t="s">
        <v>2496</v>
      </c>
    </row>
    <row r="637" spans="1:19">
      <c r="A637" s="16" t="s">
        <v>5314</v>
      </c>
      <c r="B637" s="22">
        <v>1955015155575</v>
      </c>
      <c r="C637" s="22">
        <v>4985009686546</v>
      </c>
      <c r="D637" s="23" t="s">
        <v>2608</v>
      </c>
      <c r="E637" s="23">
        <v>1423</v>
      </c>
      <c r="F637" s="23">
        <v>4</v>
      </c>
      <c r="G637" s="23">
        <v>0</v>
      </c>
      <c r="H637" s="23" t="s">
        <v>2496</v>
      </c>
      <c r="I637" s="23" t="s">
        <v>2495</v>
      </c>
      <c r="J637" s="23" t="s">
        <v>2500</v>
      </c>
      <c r="L637" s="16" t="s">
        <v>5319</v>
      </c>
      <c r="M637" s="22">
        <v>2255517129890</v>
      </c>
      <c r="O637" s="23" t="s">
        <v>7559</v>
      </c>
      <c r="P637" s="23">
        <v>23</v>
      </c>
      <c r="Q637" s="23">
        <v>27</v>
      </c>
      <c r="R637" s="23">
        <v>0</v>
      </c>
      <c r="S637" s="23" t="s">
        <v>2496</v>
      </c>
    </row>
    <row r="638" spans="1:19">
      <c r="A638" s="16" t="s">
        <v>5314</v>
      </c>
      <c r="B638" s="22">
        <v>1856515159189</v>
      </c>
      <c r="C638" s="22">
        <v>4985009704042</v>
      </c>
      <c r="D638" s="23" t="s">
        <v>9073</v>
      </c>
      <c r="E638" s="23">
        <v>2123</v>
      </c>
      <c r="F638" s="23">
        <v>4</v>
      </c>
      <c r="G638" s="23">
        <v>0</v>
      </c>
      <c r="H638" s="23" t="s">
        <v>2496</v>
      </c>
      <c r="I638" s="23" t="s">
        <v>2495</v>
      </c>
      <c r="J638" s="23" t="s">
        <v>2570</v>
      </c>
      <c r="L638" s="16" t="s">
        <v>5319</v>
      </c>
      <c r="M638" s="22">
        <v>2254518129892</v>
      </c>
      <c r="O638" s="23" t="s">
        <v>7560</v>
      </c>
      <c r="P638" s="23">
        <v>23</v>
      </c>
      <c r="Q638" s="23">
        <v>176</v>
      </c>
      <c r="R638" s="23">
        <v>0</v>
      </c>
      <c r="S638" s="23" t="s">
        <v>2496</v>
      </c>
    </row>
    <row r="639" spans="1:19">
      <c r="A639" s="16" t="s">
        <v>5314</v>
      </c>
      <c r="B639" s="22">
        <v>2155516159181</v>
      </c>
      <c r="C639" s="22">
        <v>4985009704202</v>
      </c>
      <c r="D639" s="23" t="s">
        <v>2753</v>
      </c>
      <c r="E639" s="23">
        <v>2422</v>
      </c>
      <c r="F639" s="23">
        <v>3</v>
      </c>
      <c r="G639" s="23">
        <v>0</v>
      </c>
      <c r="H639" s="23" t="s">
        <v>2496</v>
      </c>
      <c r="I639" s="23" t="s">
        <v>2495</v>
      </c>
      <c r="J639" s="23" t="s">
        <v>2533</v>
      </c>
      <c r="L639" s="16" t="s">
        <v>5319</v>
      </c>
      <c r="M639" s="22">
        <v>2255018129870</v>
      </c>
      <c r="O639" s="23" t="s">
        <v>7561</v>
      </c>
      <c r="P639" s="23">
        <v>23</v>
      </c>
      <c r="Q639" s="23">
        <v>38</v>
      </c>
      <c r="R639" s="23">
        <v>0</v>
      </c>
      <c r="S639" s="23" t="s">
        <v>2496</v>
      </c>
    </row>
    <row r="640" spans="1:19">
      <c r="A640" s="16" t="s">
        <v>5314</v>
      </c>
      <c r="B640" s="22">
        <v>2155516159181</v>
      </c>
      <c r="C640" s="22">
        <v>4985009704202</v>
      </c>
      <c r="D640" s="23" t="s">
        <v>2753</v>
      </c>
      <c r="E640" s="23">
        <v>2222</v>
      </c>
      <c r="F640" s="23">
        <v>7</v>
      </c>
      <c r="G640" s="23">
        <v>0</v>
      </c>
      <c r="H640" s="23" t="s">
        <v>2496</v>
      </c>
      <c r="I640" s="23" t="s">
        <v>2495</v>
      </c>
      <c r="J640" s="23" t="s">
        <v>2533</v>
      </c>
      <c r="L640" s="16" t="s">
        <v>5319</v>
      </c>
      <c r="M640" s="22">
        <v>2355018129877</v>
      </c>
      <c r="O640" s="23" t="s">
        <v>7562</v>
      </c>
      <c r="P640" s="23">
        <v>23</v>
      </c>
      <c r="Q640" s="23">
        <v>1</v>
      </c>
      <c r="R640" s="23">
        <v>0</v>
      </c>
      <c r="S640" s="23" t="s">
        <v>2496</v>
      </c>
    </row>
    <row r="641" spans="1:19">
      <c r="A641" s="16" t="s">
        <v>5314</v>
      </c>
      <c r="B641" s="22">
        <v>2055517159183</v>
      </c>
      <c r="C641" s="22">
        <v>4985009704240</v>
      </c>
      <c r="D641" s="23" t="s">
        <v>2591</v>
      </c>
      <c r="E641" s="23">
        <v>1123</v>
      </c>
      <c r="F641" s="23">
        <v>4</v>
      </c>
      <c r="G641" s="23">
        <v>0</v>
      </c>
      <c r="H641" s="23" t="s">
        <v>2496</v>
      </c>
      <c r="I641" s="23" t="s">
        <v>2495</v>
      </c>
      <c r="J641" s="23" t="s">
        <v>2533</v>
      </c>
      <c r="L641" s="16" t="s">
        <v>5319</v>
      </c>
      <c r="M641" s="22">
        <v>2454518129896</v>
      </c>
      <c r="O641" s="23" t="s">
        <v>7563</v>
      </c>
      <c r="P641" s="23">
        <v>23</v>
      </c>
      <c r="Q641" s="23">
        <v>34</v>
      </c>
      <c r="R641" s="23">
        <v>0</v>
      </c>
      <c r="S641" s="23" t="s">
        <v>2496</v>
      </c>
    </row>
    <row r="642" spans="1:19">
      <c r="A642" s="16" t="s">
        <v>5314</v>
      </c>
      <c r="B642" s="22">
        <v>2055517159183</v>
      </c>
      <c r="C642" s="22">
        <v>4985009704240</v>
      </c>
      <c r="D642" s="23" t="s">
        <v>2591</v>
      </c>
      <c r="E642" s="23">
        <v>1123</v>
      </c>
      <c r="F642" s="23">
        <v>4</v>
      </c>
      <c r="G642" s="23">
        <v>0</v>
      </c>
      <c r="H642" s="23" t="s">
        <v>2496</v>
      </c>
      <c r="I642" s="23" t="s">
        <v>2495</v>
      </c>
      <c r="J642" s="23" t="s">
        <v>2533</v>
      </c>
      <c r="L642" s="16" t="s">
        <v>5319</v>
      </c>
      <c r="M642" s="22">
        <v>2355519129895</v>
      </c>
      <c r="O642" s="23" t="s">
        <v>3245</v>
      </c>
      <c r="P642" s="23">
        <v>23</v>
      </c>
      <c r="Q642" s="23">
        <v>29</v>
      </c>
      <c r="R642" s="23">
        <v>0</v>
      </c>
      <c r="S642" s="23" t="s">
        <v>2496</v>
      </c>
    </row>
    <row r="643" spans="1:19">
      <c r="A643" s="16" t="s">
        <v>5314</v>
      </c>
      <c r="B643" s="22">
        <v>2255018159181</v>
      </c>
      <c r="C643" s="22">
        <v>4985009704622</v>
      </c>
      <c r="D643" s="23" t="s">
        <v>7169</v>
      </c>
      <c r="E643" s="23">
        <v>3823</v>
      </c>
      <c r="F643" s="23">
        <v>6</v>
      </c>
      <c r="G643" s="23">
        <v>0</v>
      </c>
      <c r="H643" s="23" t="s">
        <v>2496</v>
      </c>
      <c r="I643" s="23" t="s">
        <v>2495</v>
      </c>
      <c r="J643" s="23" t="s">
        <v>2520</v>
      </c>
      <c r="L643" s="16" t="s">
        <v>5319</v>
      </c>
      <c r="M643" s="22">
        <v>2256517129859</v>
      </c>
      <c r="O643" s="23" t="s">
        <v>7564</v>
      </c>
      <c r="P643" s="23">
        <v>23</v>
      </c>
      <c r="Q643" s="23">
        <v>36</v>
      </c>
      <c r="R643" s="23">
        <v>0</v>
      </c>
      <c r="S643" s="23" t="s">
        <v>2496</v>
      </c>
    </row>
    <row r="644" spans="1:19">
      <c r="A644" s="16" t="s">
        <v>5314</v>
      </c>
      <c r="B644" s="22">
        <v>2255518159186</v>
      </c>
      <c r="C644" s="22">
        <v>4985009704523</v>
      </c>
      <c r="D644" s="23" t="s">
        <v>2548</v>
      </c>
      <c r="E644" s="23">
        <v>1823</v>
      </c>
      <c r="F644" s="23">
        <v>4</v>
      </c>
      <c r="G644" s="23">
        <v>0</v>
      </c>
      <c r="H644" s="23" t="s">
        <v>2496</v>
      </c>
      <c r="I644" s="23" t="s">
        <v>2495</v>
      </c>
      <c r="J644" s="23" t="s">
        <v>2520</v>
      </c>
      <c r="L644" s="16" t="s">
        <v>5319</v>
      </c>
      <c r="M644" s="22">
        <v>1756515208965</v>
      </c>
      <c r="O644" s="23" t="s">
        <v>2881</v>
      </c>
      <c r="P644" s="23">
        <v>23</v>
      </c>
      <c r="Q644" s="23">
        <v>22</v>
      </c>
      <c r="R644" s="23">
        <v>0</v>
      </c>
      <c r="S644" s="23" t="s">
        <v>2496</v>
      </c>
    </row>
    <row r="645" spans="1:19">
      <c r="A645" s="16" t="s">
        <v>5314</v>
      </c>
      <c r="B645" s="22">
        <v>2255518159186</v>
      </c>
      <c r="C645" s="22">
        <v>4985009704523</v>
      </c>
      <c r="D645" s="23" t="s">
        <v>2548</v>
      </c>
      <c r="E645" s="23">
        <v>1723</v>
      </c>
      <c r="F645" s="23">
        <v>1</v>
      </c>
      <c r="G645" s="23">
        <v>0</v>
      </c>
      <c r="H645" s="23" t="s">
        <v>2496</v>
      </c>
      <c r="I645" s="23" t="s">
        <v>2495</v>
      </c>
      <c r="J645" s="23" t="s">
        <v>2498</v>
      </c>
      <c r="L645" s="16" t="s">
        <v>5319</v>
      </c>
      <c r="M645" s="22">
        <v>1856016208720</v>
      </c>
      <c r="O645" s="23" t="s">
        <v>8538</v>
      </c>
      <c r="P645" s="23">
        <v>23</v>
      </c>
      <c r="Q645" s="23">
        <v>42</v>
      </c>
      <c r="R645" s="23">
        <v>0</v>
      </c>
      <c r="S645" s="23" t="s">
        <v>2496</v>
      </c>
    </row>
    <row r="646" spans="1:19">
      <c r="A646" s="16" t="s">
        <v>5314</v>
      </c>
      <c r="B646" s="22">
        <v>2255518159186</v>
      </c>
      <c r="C646" s="22">
        <v>4985009704523</v>
      </c>
      <c r="D646" s="23" t="s">
        <v>2548</v>
      </c>
      <c r="E646" s="23">
        <v>1823</v>
      </c>
      <c r="F646" s="23">
        <v>4</v>
      </c>
      <c r="G646" s="23">
        <v>0</v>
      </c>
      <c r="H646" s="23" t="s">
        <v>2496</v>
      </c>
      <c r="I646" s="23" t="s">
        <v>2495</v>
      </c>
      <c r="J646" s="23" t="s">
        <v>2498</v>
      </c>
      <c r="L646" s="16" t="s">
        <v>5319</v>
      </c>
      <c r="M646" s="22">
        <v>2154518208071</v>
      </c>
      <c r="O646" s="23" t="s">
        <v>8855</v>
      </c>
      <c r="P646" s="23">
        <v>22</v>
      </c>
      <c r="Q646" s="23">
        <v>68</v>
      </c>
      <c r="R646" s="23">
        <v>0</v>
      </c>
      <c r="S646" s="23" t="s">
        <v>2496</v>
      </c>
    </row>
    <row r="647" spans="1:19">
      <c r="A647" s="16" t="s">
        <v>5314</v>
      </c>
      <c r="B647" s="22">
        <v>2255518159186</v>
      </c>
      <c r="C647" s="22">
        <v>4985009704523</v>
      </c>
      <c r="D647" s="23" t="s">
        <v>2548</v>
      </c>
      <c r="E647" s="23">
        <v>1323</v>
      </c>
      <c r="F647" s="23">
        <v>1</v>
      </c>
      <c r="G647" s="23">
        <v>0</v>
      </c>
      <c r="H647" s="23" t="s">
        <v>2496</v>
      </c>
      <c r="I647" s="23" t="s">
        <v>2495</v>
      </c>
      <c r="J647" s="23" t="s">
        <v>2520</v>
      </c>
      <c r="L647" s="16" t="s">
        <v>5319</v>
      </c>
      <c r="M647" s="22">
        <v>2254018208066</v>
      </c>
      <c r="O647" s="23" t="s">
        <v>8539</v>
      </c>
      <c r="P647" s="23">
        <v>22</v>
      </c>
      <c r="Q647" s="23">
        <v>32</v>
      </c>
      <c r="R647" s="23">
        <v>0</v>
      </c>
      <c r="S647" s="23" t="s">
        <v>2496</v>
      </c>
    </row>
    <row r="648" spans="1:19">
      <c r="A648" s="16" t="s">
        <v>5314</v>
      </c>
      <c r="B648" s="22">
        <v>2255518159186</v>
      </c>
      <c r="C648" s="22">
        <v>4985009704523</v>
      </c>
      <c r="D648" s="23" t="s">
        <v>2548</v>
      </c>
      <c r="E648" s="23">
        <v>1723</v>
      </c>
      <c r="F648" s="23">
        <v>6</v>
      </c>
      <c r="G648" s="23">
        <v>0</v>
      </c>
      <c r="H648" s="23" t="s">
        <v>2496</v>
      </c>
      <c r="I648" s="23" t="s">
        <v>2495</v>
      </c>
      <c r="J648" s="23" t="s">
        <v>2498</v>
      </c>
      <c r="L648" s="16" t="s">
        <v>5319</v>
      </c>
      <c r="M648" s="22">
        <v>1756514094002</v>
      </c>
      <c r="O648" s="23" t="s">
        <v>8717</v>
      </c>
      <c r="P648" s="23">
        <v>23</v>
      </c>
      <c r="Q648" s="23">
        <v>4</v>
      </c>
      <c r="R648" s="23">
        <v>0</v>
      </c>
      <c r="S648" s="23" t="s">
        <v>2496</v>
      </c>
    </row>
    <row r="649" spans="1:19">
      <c r="A649" s="16" t="s">
        <v>5314</v>
      </c>
      <c r="B649" s="22">
        <v>2354518159186</v>
      </c>
      <c r="C649" s="22">
        <v>4985009704530</v>
      </c>
      <c r="D649" s="23" t="s">
        <v>2539</v>
      </c>
      <c r="E649" s="23">
        <v>2123</v>
      </c>
      <c r="F649" s="23">
        <v>4</v>
      </c>
      <c r="G649" s="23">
        <v>0</v>
      </c>
      <c r="H649" s="23" t="s">
        <v>2496</v>
      </c>
      <c r="I649" s="23" t="s">
        <v>2495</v>
      </c>
      <c r="J649" s="23" t="s">
        <v>2498</v>
      </c>
      <c r="L649" s="16" t="s">
        <v>5319</v>
      </c>
      <c r="M649" s="22">
        <v>2255518139225</v>
      </c>
      <c r="O649" s="23" t="s">
        <v>8856</v>
      </c>
      <c r="P649" s="23">
        <v>22</v>
      </c>
      <c r="Q649" s="23">
        <v>88</v>
      </c>
      <c r="R649" s="23">
        <v>0</v>
      </c>
      <c r="S649" s="23" t="s">
        <v>2496</v>
      </c>
    </row>
    <row r="650" spans="1:19">
      <c r="A650" s="16" t="s">
        <v>5314</v>
      </c>
      <c r="B650" s="22">
        <v>2354518159186</v>
      </c>
      <c r="C650" s="22">
        <v>4985009704530</v>
      </c>
      <c r="D650" s="23" t="s">
        <v>2539</v>
      </c>
      <c r="E650" s="23">
        <v>2123</v>
      </c>
      <c r="F650" s="23">
        <v>2</v>
      </c>
      <c r="G650" s="23">
        <v>0</v>
      </c>
      <c r="H650" s="23" t="s">
        <v>2496</v>
      </c>
      <c r="I650" s="23" t="s">
        <v>2495</v>
      </c>
      <c r="J650" s="23" t="s">
        <v>2498</v>
      </c>
      <c r="L650" s="16" t="s">
        <v>5319</v>
      </c>
      <c r="M650" s="22">
        <v>1857014327024</v>
      </c>
      <c r="O650" s="23" t="s">
        <v>8892</v>
      </c>
      <c r="P650" s="23">
        <v>19</v>
      </c>
      <c r="Q650" s="23">
        <v>1</v>
      </c>
      <c r="R650" s="23">
        <v>0</v>
      </c>
      <c r="S650" s="23" t="s">
        <v>2496</v>
      </c>
    </row>
    <row r="651" spans="1:19">
      <c r="A651" s="16" t="s">
        <v>5314</v>
      </c>
      <c r="B651" s="22">
        <v>1855515155412</v>
      </c>
      <c r="C651" s="22">
        <v>4985009686539</v>
      </c>
      <c r="D651" s="23" t="s">
        <v>2614</v>
      </c>
      <c r="E651" s="23">
        <v>3623</v>
      </c>
      <c r="F651" s="23">
        <v>1</v>
      </c>
      <c r="G651" s="23">
        <v>0</v>
      </c>
      <c r="H651" s="23" t="s">
        <v>2496</v>
      </c>
      <c r="I651" s="23" t="s">
        <v>2495</v>
      </c>
      <c r="J651" s="23" t="s">
        <v>2500</v>
      </c>
      <c r="L651" s="16" t="s">
        <v>5319</v>
      </c>
      <c r="M651" s="22">
        <v>2155517208727</v>
      </c>
      <c r="O651" s="23" t="s">
        <v>8914</v>
      </c>
      <c r="P651" s="23">
        <v>23</v>
      </c>
      <c r="Q651" s="23">
        <v>232</v>
      </c>
      <c r="R651" s="23">
        <v>0</v>
      </c>
      <c r="S651" s="23" t="s">
        <v>2496</v>
      </c>
    </row>
    <row r="652" spans="1:19">
      <c r="A652" s="16" t="s">
        <v>5314</v>
      </c>
      <c r="B652" s="22">
        <v>1955515155419</v>
      </c>
      <c r="C652" s="22">
        <v>4985009686553</v>
      </c>
      <c r="D652" s="23" t="s">
        <v>2605</v>
      </c>
      <c r="E652" s="23">
        <v>2623</v>
      </c>
      <c r="F652" s="23">
        <v>4</v>
      </c>
      <c r="G652" s="23">
        <v>0</v>
      </c>
      <c r="H652" s="23" t="s">
        <v>2496</v>
      </c>
      <c r="I652" s="23" t="s">
        <v>2495</v>
      </c>
      <c r="J652" s="23" t="s">
        <v>2500</v>
      </c>
      <c r="L652" s="16" t="s">
        <v>5319</v>
      </c>
      <c r="M652" s="22">
        <v>1856015327361</v>
      </c>
      <c r="O652" s="23" t="s">
        <v>2911</v>
      </c>
      <c r="P652" s="23">
        <v>23</v>
      </c>
      <c r="Q652" s="23">
        <v>160</v>
      </c>
      <c r="R652" s="23">
        <v>0</v>
      </c>
      <c r="S652" s="23" t="s">
        <v>2496</v>
      </c>
    </row>
    <row r="653" spans="1:19">
      <c r="A653" s="16" t="s">
        <v>5314</v>
      </c>
      <c r="B653" s="22">
        <v>1955515155419</v>
      </c>
      <c r="C653" s="22">
        <v>4985009686553</v>
      </c>
      <c r="D653" s="23" t="s">
        <v>2605</v>
      </c>
      <c r="E653" s="23">
        <v>1623</v>
      </c>
      <c r="F653" s="23">
        <v>2</v>
      </c>
      <c r="G653" s="23">
        <v>0</v>
      </c>
      <c r="H653" s="23" t="s">
        <v>2496</v>
      </c>
      <c r="I653" s="23" t="s">
        <v>2495</v>
      </c>
      <c r="J653" s="23" t="s">
        <v>2502</v>
      </c>
      <c r="L653" s="16" t="s">
        <v>5319</v>
      </c>
      <c r="M653" s="22">
        <v>2254517118521</v>
      </c>
      <c r="O653" s="23" t="s">
        <v>3186</v>
      </c>
      <c r="P653" s="23">
        <v>23</v>
      </c>
      <c r="Q653" s="23">
        <v>16</v>
      </c>
      <c r="R653" s="23">
        <v>0</v>
      </c>
      <c r="S653" s="23" t="s">
        <v>2496</v>
      </c>
    </row>
    <row r="654" spans="1:19">
      <c r="A654" s="16" t="s">
        <v>5314</v>
      </c>
      <c r="B654" s="22">
        <v>1955515155419</v>
      </c>
      <c r="C654" s="22">
        <v>4985009686553</v>
      </c>
      <c r="D654" s="23" t="s">
        <v>2605</v>
      </c>
      <c r="E654" s="23">
        <v>2123</v>
      </c>
      <c r="F654" s="23">
        <v>2</v>
      </c>
      <c r="G654" s="23">
        <v>0</v>
      </c>
      <c r="H654" s="23" t="s">
        <v>2496</v>
      </c>
      <c r="I654" s="23" t="s">
        <v>2495</v>
      </c>
      <c r="J654" s="23" t="s">
        <v>2502</v>
      </c>
      <c r="L654" s="16" t="s">
        <v>5319</v>
      </c>
      <c r="M654" s="22">
        <v>2354018118522</v>
      </c>
      <c r="O654" s="23" t="s">
        <v>9022</v>
      </c>
      <c r="P654" s="23">
        <v>23</v>
      </c>
      <c r="Q654" s="23">
        <v>32</v>
      </c>
      <c r="R654" s="23">
        <v>0</v>
      </c>
      <c r="S654" s="23" t="s">
        <v>2496</v>
      </c>
    </row>
    <row r="655" spans="1:19">
      <c r="A655" s="16" t="s">
        <v>5314</v>
      </c>
      <c r="B655" s="22">
        <v>2356018159307</v>
      </c>
      <c r="C655" s="22">
        <v>4985009706268</v>
      </c>
      <c r="D655" s="23" t="s">
        <v>7199</v>
      </c>
      <c r="E655" s="23">
        <v>3723</v>
      </c>
      <c r="F655" s="23">
        <v>13</v>
      </c>
      <c r="G655" s="23">
        <v>0</v>
      </c>
      <c r="H655" s="23" t="s">
        <v>2496</v>
      </c>
      <c r="I655" s="23" t="s">
        <v>2495</v>
      </c>
      <c r="J655" s="23" t="s">
        <v>2502</v>
      </c>
      <c r="L655" s="16" t="s">
        <v>5319</v>
      </c>
      <c r="M655" s="22">
        <v>2154517209604</v>
      </c>
      <c r="O655" s="23" t="s">
        <v>9098</v>
      </c>
      <c r="P655" s="23">
        <v>23</v>
      </c>
      <c r="Q655" s="23">
        <v>315</v>
      </c>
      <c r="R655" s="23">
        <v>0</v>
      </c>
      <c r="S655" s="23" t="s">
        <v>2496</v>
      </c>
    </row>
    <row r="656" spans="1:19">
      <c r="A656" s="16" t="s">
        <v>5314</v>
      </c>
      <c r="B656" s="22">
        <v>2356018159307</v>
      </c>
      <c r="C656" s="22">
        <v>4985009706268</v>
      </c>
      <c r="D656" s="23" t="s">
        <v>7199</v>
      </c>
      <c r="E656" s="23">
        <v>3723</v>
      </c>
      <c r="F656" s="23">
        <v>3</v>
      </c>
      <c r="G656" s="23">
        <v>0</v>
      </c>
      <c r="H656" s="23" t="s">
        <v>2496</v>
      </c>
      <c r="I656" s="23" t="s">
        <v>2495</v>
      </c>
      <c r="J656" s="23" t="s">
        <v>2502</v>
      </c>
      <c r="L656" s="16" t="s">
        <v>5319</v>
      </c>
      <c r="M656" s="22">
        <v>2254518209600</v>
      </c>
      <c r="O656" s="23" t="s">
        <v>9099</v>
      </c>
      <c r="P656" s="23">
        <v>23</v>
      </c>
      <c r="Q656" s="23">
        <v>356</v>
      </c>
      <c r="R656" s="23">
        <v>0</v>
      </c>
      <c r="S656" s="23" t="s">
        <v>2496</v>
      </c>
    </row>
    <row r="657" spans="1:19">
      <c r="A657" s="16" t="s">
        <v>5314</v>
      </c>
      <c r="B657" s="22">
        <v>2355520159300</v>
      </c>
      <c r="C657" s="22">
        <v>4985009706480</v>
      </c>
      <c r="D657" s="23" t="s">
        <v>2529</v>
      </c>
      <c r="E657" s="23">
        <v>3123</v>
      </c>
      <c r="F657" s="23">
        <v>3</v>
      </c>
      <c r="G657" s="23">
        <v>0</v>
      </c>
      <c r="H657" s="23" t="s">
        <v>2496</v>
      </c>
      <c r="I657" s="23" t="s">
        <v>2495</v>
      </c>
      <c r="J657" s="23" t="s">
        <v>2520</v>
      </c>
      <c r="L657" s="16" t="s">
        <v>5319</v>
      </c>
      <c r="M657" s="22">
        <v>2454519209603</v>
      </c>
      <c r="O657" s="23" t="s">
        <v>9100</v>
      </c>
      <c r="P657" s="23">
        <v>23</v>
      </c>
      <c r="Q657" s="23">
        <v>40</v>
      </c>
      <c r="R657" s="23">
        <v>0</v>
      </c>
      <c r="S657" s="23" t="s">
        <v>2496</v>
      </c>
    </row>
    <row r="658" spans="1:19">
      <c r="A658" s="16" t="s">
        <v>5314</v>
      </c>
      <c r="B658" s="22">
        <v>2355520159300</v>
      </c>
      <c r="C658" s="22">
        <v>4985009706480</v>
      </c>
      <c r="D658" s="23" t="s">
        <v>2529</v>
      </c>
      <c r="E658" s="23">
        <v>3123</v>
      </c>
      <c r="F658" s="23">
        <v>1</v>
      </c>
      <c r="G658" s="23">
        <v>0</v>
      </c>
      <c r="H658" s="23" t="s">
        <v>2496</v>
      </c>
      <c r="I658" s="23" t="s">
        <v>2495</v>
      </c>
      <c r="J658" s="23" t="s">
        <v>2520</v>
      </c>
      <c r="L658" s="16" t="s">
        <v>5319</v>
      </c>
      <c r="M658" s="22">
        <v>2155517209595</v>
      </c>
      <c r="O658" s="23" t="s">
        <v>9101</v>
      </c>
      <c r="P658" s="23">
        <v>23</v>
      </c>
      <c r="Q658" s="23">
        <v>4</v>
      </c>
      <c r="R658" s="23">
        <v>0</v>
      </c>
      <c r="S658" s="23" t="s">
        <v>2496</v>
      </c>
    </row>
    <row r="659" spans="1:19">
      <c r="A659" s="16" t="s">
        <v>5314</v>
      </c>
      <c r="B659" s="22">
        <v>2355520159300</v>
      </c>
      <c r="C659" s="22">
        <v>4985009706480</v>
      </c>
      <c r="D659" s="23" t="s">
        <v>2529</v>
      </c>
      <c r="E659" s="23">
        <v>3123</v>
      </c>
      <c r="F659" s="23">
        <v>5</v>
      </c>
      <c r="G659" s="23">
        <v>0</v>
      </c>
      <c r="H659" s="23" t="s">
        <v>2496</v>
      </c>
      <c r="I659" s="23" t="s">
        <v>2495</v>
      </c>
      <c r="J659" s="23" t="s">
        <v>2520</v>
      </c>
      <c r="L659" s="16" t="s">
        <v>5319</v>
      </c>
      <c r="M659" s="22">
        <v>2154517159664</v>
      </c>
      <c r="O659" s="23" t="s">
        <v>2759</v>
      </c>
      <c r="P659" s="23">
        <v>22</v>
      </c>
      <c r="Q659" s="23">
        <v>1</v>
      </c>
      <c r="R659" s="23">
        <v>0</v>
      </c>
      <c r="S659" s="23" t="s">
        <v>2496</v>
      </c>
    </row>
    <row r="660" spans="1:19">
      <c r="A660" s="16" t="s">
        <v>5314</v>
      </c>
      <c r="B660" s="22">
        <v>2355520159300</v>
      </c>
      <c r="C660" s="22">
        <v>4985009706480</v>
      </c>
      <c r="D660" s="23" t="s">
        <v>2529</v>
      </c>
      <c r="E660" s="23">
        <v>3023</v>
      </c>
      <c r="F660" s="23">
        <v>3</v>
      </c>
      <c r="G660" s="23">
        <v>0</v>
      </c>
      <c r="H660" s="23" t="s">
        <v>2496</v>
      </c>
      <c r="I660" s="23" t="s">
        <v>2495</v>
      </c>
      <c r="J660" s="23" t="s">
        <v>2520</v>
      </c>
      <c r="L660" s="16" t="s">
        <v>5319</v>
      </c>
      <c r="M660" s="22">
        <v>1656514130604</v>
      </c>
      <c r="O660" s="23" t="s">
        <v>10596</v>
      </c>
      <c r="P660" s="23">
        <v>23</v>
      </c>
      <c r="Q660" s="23">
        <v>80</v>
      </c>
      <c r="R660" s="23">
        <v>0</v>
      </c>
      <c r="S660" s="23" t="s">
        <v>2496</v>
      </c>
    </row>
    <row r="661" spans="1:19">
      <c r="A661" s="16" t="s">
        <v>5314</v>
      </c>
      <c r="B661" s="22">
        <v>2256517159306</v>
      </c>
      <c r="C661" s="22">
        <v>4985009706145</v>
      </c>
      <c r="D661" s="23" t="s">
        <v>2545</v>
      </c>
      <c r="E661" s="23">
        <v>1923</v>
      </c>
      <c r="F661" s="23">
        <v>4</v>
      </c>
      <c r="G661" s="23">
        <v>0</v>
      </c>
      <c r="H661" s="23" t="s">
        <v>2496</v>
      </c>
      <c r="I661" s="23" t="s">
        <v>2495</v>
      </c>
      <c r="J661" s="23" t="s">
        <v>2502</v>
      </c>
      <c r="L661" s="16" t="s">
        <v>5319</v>
      </c>
      <c r="M661" s="22">
        <v>2055517130601</v>
      </c>
      <c r="O661" s="23" t="s">
        <v>10597</v>
      </c>
      <c r="P661" s="23">
        <v>23</v>
      </c>
      <c r="Q661" s="23">
        <v>40</v>
      </c>
      <c r="R661" s="23">
        <v>0</v>
      </c>
      <c r="S661" s="23" t="s">
        <v>2496</v>
      </c>
    </row>
    <row r="662" spans="1:19">
      <c r="A662" s="16" t="s">
        <v>5314</v>
      </c>
      <c r="B662" s="22">
        <v>2256517159306</v>
      </c>
      <c r="C662" s="22">
        <v>4985009706145</v>
      </c>
      <c r="D662" s="23" t="s">
        <v>2545</v>
      </c>
      <c r="E662" s="23">
        <v>3023</v>
      </c>
      <c r="F662" s="23">
        <v>4</v>
      </c>
      <c r="G662" s="23">
        <v>0</v>
      </c>
      <c r="H662" s="23" t="s">
        <v>2496</v>
      </c>
      <c r="I662" s="23" t="s">
        <v>2495</v>
      </c>
      <c r="J662" s="23" t="s">
        <v>2502</v>
      </c>
      <c r="L662" s="16" t="s">
        <v>5319</v>
      </c>
      <c r="M662" s="22">
        <v>2155517130608</v>
      </c>
      <c r="O662" s="23" t="s">
        <v>2639</v>
      </c>
      <c r="P662" s="23">
        <v>23</v>
      </c>
      <c r="Q662" s="23">
        <v>40</v>
      </c>
      <c r="R662" s="23">
        <v>0</v>
      </c>
      <c r="S662" s="23" t="s">
        <v>2496</v>
      </c>
    </row>
    <row r="663" spans="1:19">
      <c r="A663" s="16" t="s">
        <v>5314</v>
      </c>
      <c r="B663" s="22">
        <v>2256517159306</v>
      </c>
      <c r="C663" s="22">
        <v>4985009706145</v>
      </c>
      <c r="D663" s="23" t="s">
        <v>2545</v>
      </c>
      <c r="E663" s="23">
        <v>1223</v>
      </c>
      <c r="F663" s="23">
        <v>4</v>
      </c>
      <c r="G663" s="23">
        <v>0</v>
      </c>
      <c r="H663" s="23" t="s">
        <v>2496</v>
      </c>
      <c r="I663" s="23" t="s">
        <v>2495</v>
      </c>
      <c r="J663" s="23" t="s">
        <v>2502</v>
      </c>
      <c r="L663" s="16" t="s">
        <v>5319</v>
      </c>
      <c r="M663" s="22">
        <v>2255519130603</v>
      </c>
      <c r="O663" s="23" t="s">
        <v>10598</v>
      </c>
      <c r="P663" s="23">
        <v>23</v>
      </c>
      <c r="Q663" s="23">
        <v>12</v>
      </c>
      <c r="R663" s="23">
        <v>0</v>
      </c>
      <c r="S663" s="23" t="s">
        <v>2496</v>
      </c>
    </row>
    <row r="664" spans="1:19">
      <c r="A664" s="16" t="s">
        <v>5314</v>
      </c>
      <c r="B664" s="22">
        <v>2256517159306</v>
      </c>
      <c r="C664" s="22">
        <v>4985009706145</v>
      </c>
      <c r="D664" s="23" t="s">
        <v>2545</v>
      </c>
      <c r="E664" s="23">
        <v>4523</v>
      </c>
      <c r="F664" s="23">
        <v>4</v>
      </c>
      <c r="G664" s="23">
        <v>0</v>
      </c>
      <c r="H664" s="23" t="s">
        <v>2496</v>
      </c>
      <c r="I664" s="23" t="s">
        <v>2495</v>
      </c>
      <c r="J664" s="23" t="s">
        <v>2500</v>
      </c>
      <c r="L664" s="16" t="s">
        <v>5319</v>
      </c>
      <c r="M664" s="22">
        <v>2253520095881</v>
      </c>
      <c r="O664" s="23" t="s">
        <v>3000</v>
      </c>
      <c r="P664" s="23">
        <v>22</v>
      </c>
      <c r="Q664" s="23">
        <v>1</v>
      </c>
      <c r="R664" s="23">
        <v>0</v>
      </c>
      <c r="S664" s="23" t="s">
        <v>2496</v>
      </c>
    </row>
    <row r="665" spans="1:19">
      <c r="A665" s="16" t="s">
        <v>5314</v>
      </c>
      <c r="B665" s="22">
        <v>2656517159304</v>
      </c>
      <c r="C665" s="22">
        <v>4985009706190</v>
      </c>
      <c r="D665" s="23" t="s">
        <v>2503</v>
      </c>
      <c r="E665" s="23">
        <v>1223</v>
      </c>
      <c r="F665" s="23">
        <v>8</v>
      </c>
      <c r="G665" s="23">
        <v>0</v>
      </c>
      <c r="H665" s="23" t="s">
        <v>2496</v>
      </c>
      <c r="I665" s="23" t="s">
        <v>2495</v>
      </c>
      <c r="J665" s="23" t="s">
        <v>2502</v>
      </c>
      <c r="L665" s="16" t="s">
        <v>5319</v>
      </c>
      <c r="M665" s="22">
        <v>2255517130605</v>
      </c>
      <c r="O665" s="23" t="s">
        <v>10599</v>
      </c>
      <c r="P665" s="23">
        <v>23</v>
      </c>
      <c r="Q665" s="23">
        <v>12</v>
      </c>
      <c r="R665" s="23">
        <v>0</v>
      </c>
      <c r="S665" s="23" t="s">
        <v>2496</v>
      </c>
    </row>
    <row r="666" spans="1:19">
      <c r="A666" s="16" t="s">
        <v>5314</v>
      </c>
      <c r="B666" s="22">
        <v>2656517159304</v>
      </c>
      <c r="C666" s="22">
        <v>4985009706190</v>
      </c>
      <c r="D666" s="23" t="s">
        <v>2503</v>
      </c>
      <c r="E666" s="23">
        <v>1423</v>
      </c>
      <c r="F666" s="23">
        <v>4</v>
      </c>
      <c r="G666" s="23">
        <v>0</v>
      </c>
      <c r="H666" s="23" t="s">
        <v>2496</v>
      </c>
      <c r="I666" s="23" t="s">
        <v>2495</v>
      </c>
      <c r="J666" s="23" t="s">
        <v>2502</v>
      </c>
      <c r="L666" s="16" t="s">
        <v>5319</v>
      </c>
      <c r="M666" s="22">
        <v>2056016130604</v>
      </c>
      <c r="O666" s="23" t="s">
        <v>2652</v>
      </c>
      <c r="P666" s="23">
        <v>23</v>
      </c>
      <c r="Q666" s="23">
        <v>191</v>
      </c>
      <c r="R666" s="23">
        <v>0</v>
      </c>
      <c r="S666" s="23" t="s">
        <v>2496</v>
      </c>
    </row>
    <row r="667" spans="1:19">
      <c r="A667" s="16" t="s">
        <v>5314</v>
      </c>
      <c r="B667" s="22">
        <v>2456018159304</v>
      </c>
      <c r="C667" s="22">
        <v>4985009706282</v>
      </c>
      <c r="D667" s="23" t="s">
        <v>8579</v>
      </c>
      <c r="E667" s="23">
        <v>3923</v>
      </c>
      <c r="F667" s="23">
        <v>20</v>
      </c>
      <c r="G667" s="23">
        <v>0</v>
      </c>
      <c r="H667" s="23" t="s">
        <v>2496</v>
      </c>
      <c r="I667" s="23" t="s">
        <v>2495</v>
      </c>
      <c r="J667" s="23" t="s">
        <v>2502</v>
      </c>
      <c r="L667" s="16" t="s">
        <v>5319</v>
      </c>
      <c r="M667" s="22">
        <v>1956515130604</v>
      </c>
      <c r="O667" s="23" t="s">
        <v>2665</v>
      </c>
      <c r="P667" s="23">
        <v>23</v>
      </c>
      <c r="Q667" s="23">
        <v>88</v>
      </c>
      <c r="R667" s="23">
        <v>0</v>
      </c>
      <c r="S667" s="23" t="s">
        <v>2496</v>
      </c>
    </row>
    <row r="668" spans="1:19">
      <c r="A668" s="16" t="s">
        <v>5314</v>
      </c>
      <c r="B668" s="22">
        <v>2255518159308</v>
      </c>
      <c r="C668" s="22">
        <v>4985009706237</v>
      </c>
      <c r="D668" s="23" t="s">
        <v>2547</v>
      </c>
      <c r="E668" s="23">
        <v>3723</v>
      </c>
      <c r="F668" s="23">
        <v>4</v>
      </c>
      <c r="G668" s="23">
        <v>0</v>
      </c>
      <c r="H668" s="23" t="s">
        <v>2496</v>
      </c>
      <c r="I668" s="23" t="s">
        <v>2495</v>
      </c>
      <c r="J668" s="23" t="s">
        <v>4585</v>
      </c>
      <c r="L668" s="16" t="s">
        <v>5319</v>
      </c>
      <c r="M668" s="22">
        <v>1656015130608</v>
      </c>
      <c r="O668" s="23" t="s">
        <v>2698</v>
      </c>
      <c r="P668" s="23">
        <v>23</v>
      </c>
      <c r="Q668" s="23">
        <v>111</v>
      </c>
      <c r="R668" s="23">
        <v>0</v>
      </c>
      <c r="S668" s="23" t="s">
        <v>2496</v>
      </c>
    </row>
    <row r="669" spans="1:19">
      <c r="A669" s="16" t="s">
        <v>5314</v>
      </c>
      <c r="B669" s="22">
        <v>2255519159307</v>
      </c>
      <c r="C669" s="22">
        <v>4985009706343</v>
      </c>
      <c r="D669" s="23" t="s">
        <v>3942</v>
      </c>
      <c r="E669" s="23">
        <v>4023</v>
      </c>
      <c r="F669" s="23">
        <v>7</v>
      </c>
      <c r="G669" s="23">
        <v>0</v>
      </c>
      <c r="H669" s="23" t="s">
        <v>2496</v>
      </c>
      <c r="I669" s="23" t="s">
        <v>2495</v>
      </c>
      <c r="J669" s="23" t="s">
        <v>2500</v>
      </c>
      <c r="L669" s="16" t="s">
        <v>5319</v>
      </c>
      <c r="M669" s="22">
        <v>1756016130604</v>
      </c>
      <c r="O669" s="23" t="s">
        <v>10647</v>
      </c>
      <c r="P669" s="23">
        <v>23</v>
      </c>
      <c r="Q669" s="23">
        <v>60</v>
      </c>
      <c r="R669" s="23">
        <v>0</v>
      </c>
      <c r="S669" s="23" t="s">
        <v>2496</v>
      </c>
    </row>
    <row r="670" spans="1:19">
      <c r="A670" s="16" t="s">
        <v>5314</v>
      </c>
      <c r="B670" s="22">
        <v>1450612130586</v>
      </c>
      <c r="C670" s="22">
        <v>4992496151976</v>
      </c>
      <c r="D670" s="23" t="s">
        <v>2710</v>
      </c>
      <c r="E670" s="23">
        <v>2123</v>
      </c>
      <c r="F670" s="23">
        <v>40</v>
      </c>
      <c r="G670" s="23">
        <v>0</v>
      </c>
      <c r="H670" s="23" t="s">
        <v>2496</v>
      </c>
      <c r="I670" s="23" t="s">
        <v>2495</v>
      </c>
      <c r="J670" s="23" t="s">
        <v>2520</v>
      </c>
      <c r="L670" s="16" t="s">
        <v>5319</v>
      </c>
      <c r="M670" s="22">
        <v>2355018130606</v>
      </c>
      <c r="O670" s="23" t="s">
        <v>2626</v>
      </c>
      <c r="P670" s="23">
        <v>23</v>
      </c>
      <c r="Q670" s="23">
        <v>56</v>
      </c>
      <c r="R670" s="23">
        <v>0</v>
      </c>
      <c r="S670" s="23" t="s">
        <v>2496</v>
      </c>
    </row>
    <row r="671" spans="1:19">
      <c r="A671" s="16" t="s">
        <v>5314</v>
      </c>
      <c r="B671" s="22">
        <v>1450612130586</v>
      </c>
      <c r="C671" s="22">
        <v>4992496151976</v>
      </c>
      <c r="D671" s="23" t="s">
        <v>2710</v>
      </c>
      <c r="E671" s="23">
        <v>2123</v>
      </c>
      <c r="F671" s="23">
        <v>4</v>
      </c>
      <c r="G671" s="23">
        <v>0</v>
      </c>
      <c r="H671" s="23" t="s">
        <v>2496</v>
      </c>
      <c r="I671" s="23" t="s">
        <v>2495</v>
      </c>
      <c r="J671" s="23" t="s">
        <v>2520</v>
      </c>
      <c r="L671" s="16" t="s">
        <v>5319</v>
      </c>
      <c r="M671" s="22">
        <v>1856515130607</v>
      </c>
      <c r="O671" s="23" t="s">
        <v>2675</v>
      </c>
      <c r="P671" s="23">
        <v>23</v>
      </c>
      <c r="Q671" s="23">
        <v>20</v>
      </c>
      <c r="R671" s="23">
        <v>0</v>
      </c>
      <c r="S671" s="23" t="s">
        <v>2496</v>
      </c>
    </row>
    <row r="672" spans="1:19">
      <c r="A672" s="16" t="s">
        <v>5314</v>
      </c>
      <c r="B672" s="22">
        <v>1450612130586</v>
      </c>
      <c r="C672" s="22">
        <v>4992496151976</v>
      </c>
      <c r="D672" s="23" t="s">
        <v>2710</v>
      </c>
      <c r="E672" s="23">
        <v>1423</v>
      </c>
      <c r="F672" s="23">
        <v>11</v>
      </c>
      <c r="G672" s="23">
        <v>0</v>
      </c>
      <c r="H672" s="23" t="s">
        <v>2496</v>
      </c>
      <c r="I672" s="23" t="s">
        <v>2495</v>
      </c>
      <c r="J672" s="23" t="s">
        <v>2520</v>
      </c>
      <c r="L672" s="16" t="s">
        <v>5319</v>
      </c>
      <c r="M672" s="22">
        <v>2255018130609</v>
      </c>
      <c r="O672" s="23" t="s">
        <v>2629</v>
      </c>
      <c r="P672" s="23">
        <v>23</v>
      </c>
      <c r="Q672" s="23">
        <v>40</v>
      </c>
      <c r="R672" s="23">
        <v>0</v>
      </c>
      <c r="S672" s="23" t="s">
        <v>2496</v>
      </c>
    </row>
    <row r="673" spans="1:19">
      <c r="A673" s="16" t="s">
        <v>5314</v>
      </c>
      <c r="B673" s="22">
        <v>2355020158506</v>
      </c>
      <c r="C673" s="22">
        <v>4985009690697</v>
      </c>
      <c r="D673" s="23" t="s">
        <v>2532</v>
      </c>
      <c r="E673" s="23">
        <v>1023</v>
      </c>
      <c r="F673" s="23">
        <v>8</v>
      </c>
      <c r="G673" s="23">
        <v>0</v>
      </c>
      <c r="H673" s="23" t="s">
        <v>2496</v>
      </c>
      <c r="I673" s="23" t="s">
        <v>2495</v>
      </c>
      <c r="J673" s="23" t="s">
        <v>2517</v>
      </c>
      <c r="L673" s="16" t="s">
        <v>5319</v>
      </c>
      <c r="M673" s="22">
        <v>2156017130600</v>
      </c>
      <c r="O673" s="23" t="s">
        <v>2637</v>
      </c>
      <c r="P673" s="23">
        <v>23</v>
      </c>
      <c r="Q673" s="23">
        <v>40</v>
      </c>
      <c r="R673" s="23">
        <v>0</v>
      </c>
      <c r="S673" s="23" t="s">
        <v>2496</v>
      </c>
    </row>
    <row r="674" spans="1:19">
      <c r="A674" s="16" t="s">
        <v>5314</v>
      </c>
      <c r="B674" s="22">
        <v>2355020158506</v>
      </c>
      <c r="C674" s="22">
        <v>4985009690697</v>
      </c>
      <c r="D674" s="23" t="s">
        <v>2532</v>
      </c>
      <c r="E674" s="23">
        <v>1023</v>
      </c>
      <c r="F674" s="23">
        <v>4</v>
      </c>
      <c r="G674" s="23">
        <v>0</v>
      </c>
      <c r="H674" s="23" t="s">
        <v>2496</v>
      </c>
      <c r="I674" s="23" t="s">
        <v>2495</v>
      </c>
      <c r="J674" s="23" t="s">
        <v>2517</v>
      </c>
      <c r="L674" s="16" t="s">
        <v>5319</v>
      </c>
      <c r="M674" s="22">
        <v>1755515130603</v>
      </c>
      <c r="O674" s="23" t="s">
        <v>10648</v>
      </c>
      <c r="P674" s="23">
        <v>23</v>
      </c>
      <c r="Q674" s="23">
        <v>20</v>
      </c>
      <c r="R674" s="23">
        <v>0</v>
      </c>
      <c r="S674" s="23" t="s">
        <v>2496</v>
      </c>
    </row>
    <row r="675" spans="1:19">
      <c r="A675" s="16" t="s">
        <v>5314</v>
      </c>
      <c r="B675" s="22">
        <v>2255519158508</v>
      </c>
      <c r="C675" s="22">
        <v>4985009690413</v>
      </c>
      <c r="D675" s="23" t="s">
        <v>5412</v>
      </c>
      <c r="E675" s="23">
        <v>4123</v>
      </c>
      <c r="F675" s="23">
        <v>2</v>
      </c>
      <c r="G675" s="23">
        <v>0</v>
      </c>
      <c r="H675" s="23" t="s">
        <v>2496</v>
      </c>
      <c r="I675" s="23" t="s">
        <v>2495</v>
      </c>
      <c r="J675" s="23" t="s">
        <v>2498</v>
      </c>
      <c r="L675" s="16" t="s">
        <v>5319</v>
      </c>
      <c r="M675" s="22">
        <v>2256017130607</v>
      </c>
      <c r="O675" s="23" t="s">
        <v>2627</v>
      </c>
      <c r="P675" s="23">
        <v>23</v>
      </c>
      <c r="Q675" s="23">
        <v>32</v>
      </c>
      <c r="R675" s="23">
        <v>0</v>
      </c>
      <c r="S675" s="23" t="s">
        <v>2496</v>
      </c>
    </row>
    <row r="676" spans="1:19">
      <c r="A676" s="16" t="s">
        <v>5314</v>
      </c>
      <c r="B676" s="22">
        <v>2255519158508</v>
      </c>
      <c r="C676" s="22">
        <v>4985009690413</v>
      </c>
      <c r="D676" s="23" t="s">
        <v>5412</v>
      </c>
      <c r="E676" s="23">
        <v>4123</v>
      </c>
      <c r="F676" s="23">
        <v>6</v>
      </c>
      <c r="G676" s="23">
        <v>0</v>
      </c>
      <c r="H676" s="23" t="s">
        <v>2496</v>
      </c>
      <c r="I676" s="23" t="s">
        <v>2495</v>
      </c>
      <c r="J676" s="23" t="s">
        <v>2498</v>
      </c>
      <c r="L676" s="16" t="s">
        <v>5319</v>
      </c>
      <c r="M676" s="22">
        <v>1856015130602</v>
      </c>
      <c r="O676" s="23" t="s">
        <v>10649</v>
      </c>
      <c r="P676" s="23">
        <v>23</v>
      </c>
      <c r="Q676" s="23">
        <v>12</v>
      </c>
      <c r="R676" s="23">
        <v>0</v>
      </c>
      <c r="S676" s="23" t="s">
        <v>2496</v>
      </c>
    </row>
    <row r="677" spans="1:19">
      <c r="A677" s="16" t="s">
        <v>5314</v>
      </c>
      <c r="B677" s="22">
        <v>2055516159672</v>
      </c>
      <c r="C677" s="22">
        <v>3528704440573</v>
      </c>
      <c r="D677" s="23" t="s">
        <v>2761</v>
      </c>
      <c r="E677" s="23">
        <v>1622</v>
      </c>
      <c r="F677" s="23">
        <v>61</v>
      </c>
      <c r="G677" s="23">
        <v>0</v>
      </c>
      <c r="H677" s="23" t="s">
        <v>2496</v>
      </c>
      <c r="I677" s="23" t="s">
        <v>2495</v>
      </c>
      <c r="J677" s="23" t="s">
        <v>2570</v>
      </c>
      <c r="L677" s="16" t="s">
        <v>5319</v>
      </c>
      <c r="M677" s="22">
        <v>2255017169853</v>
      </c>
      <c r="O677" s="23" t="s">
        <v>10691</v>
      </c>
      <c r="P677" s="23">
        <v>23</v>
      </c>
      <c r="Q677" s="23">
        <v>8</v>
      </c>
      <c r="R677" s="23">
        <v>0</v>
      </c>
      <c r="S677" s="23" t="s">
        <v>2496</v>
      </c>
    </row>
    <row r="678" spans="1:19">
      <c r="A678" s="16" t="s">
        <v>5314</v>
      </c>
      <c r="B678" s="22">
        <v>2753519159650</v>
      </c>
      <c r="C678" s="22">
        <v>3528702707760</v>
      </c>
      <c r="D678" s="23" t="s">
        <v>2717</v>
      </c>
      <c r="E678" s="23">
        <v>4022</v>
      </c>
      <c r="F678" s="23">
        <v>1</v>
      </c>
      <c r="G678" s="23">
        <v>0</v>
      </c>
      <c r="H678" s="23" t="s">
        <v>2496</v>
      </c>
      <c r="I678" s="23" t="s">
        <v>2495</v>
      </c>
      <c r="J678" s="23" t="s">
        <v>2517</v>
      </c>
      <c r="L678" s="16" t="s">
        <v>5319</v>
      </c>
      <c r="M678" s="22">
        <v>2354018157705</v>
      </c>
      <c r="O678" s="23" t="s">
        <v>10737</v>
      </c>
      <c r="P678" s="23">
        <v>22</v>
      </c>
      <c r="Q678" s="23">
        <v>4</v>
      </c>
      <c r="R678" s="23">
        <v>0</v>
      </c>
      <c r="S678" s="23" t="s">
        <v>2496</v>
      </c>
    </row>
    <row r="679" spans="1:19">
      <c r="A679" s="16" t="s">
        <v>5314</v>
      </c>
      <c r="B679" s="22">
        <v>2154517159657</v>
      </c>
      <c r="C679" s="22">
        <v>3528702175026</v>
      </c>
      <c r="D679" s="23" t="s">
        <v>2757</v>
      </c>
      <c r="E679" s="23">
        <v>4822</v>
      </c>
      <c r="F679" s="23">
        <v>1</v>
      </c>
      <c r="G679" s="23">
        <v>0</v>
      </c>
      <c r="H679" s="23" t="s">
        <v>2496</v>
      </c>
      <c r="I679" s="23" t="s">
        <v>2495</v>
      </c>
      <c r="J679" s="23" t="s">
        <v>2533</v>
      </c>
      <c r="L679" s="16" t="s">
        <v>5319</v>
      </c>
      <c r="M679" s="22">
        <v>1655515130606</v>
      </c>
      <c r="O679" s="23" t="s">
        <v>2699</v>
      </c>
      <c r="P679" s="23">
        <v>23</v>
      </c>
      <c r="Q679" s="23">
        <v>80</v>
      </c>
      <c r="R679" s="23">
        <v>0</v>
      </c>
      <c r="S679" s="23" t="s">
        <v>2496</v>
      </c>
    </row>
    <row r="680" spans="1:19">
      <c r="A680" s="16" t="s">
        <v>5314</v>
      </c>
      <c r="B680" s="22">
        <v>2056515157751</v>
      </c>
      <c r="C680" s="22">
        <v>4985009755389</v>
      </c>
      <c r="D680" s="23" t="s">
        <v>2760</v>
      </c>
      <c r="E680" s="23">
        <v>4022</v>
      </c>
      <c r="F680" s="23">
        <v>18</v>
      </c>
      <c r="G680" s="23">
        <v>0</v>
      </c>
      <c r="H680" s="23" t="s">
        <v>2496</v>
      </c>
      <c r="I680" s="23" t="s">
        <v>2495</v>
      </c>
      <c r="J680" s="23" t="s">
        <v>2502</v>
      </c>
      <c r="L680" s="16" t="s">
        <v>5319</v>
      </c>
      <c r="M680" s="22">
        <v>2354518159254</v>
      </c>
      <c r="O680" s="23" t="s">
        <v>10858</v>
      </c>
      <c r="P680" s="23">
        <v>23</v>
      </c>
      <c r="Q680" s="23">
        <v>4</v>
      </c>
      <c r="R680" s="23">
        <v>0</v>
      </c>
      <c r="S680" s="23" t="s">
        <v>2496</v>
      </c>
    </row>
    <row r="681" spans="1:19">
      <c r="A681" s="16" t="s">
        <v>5314</v>
      </c>
      <c r="B681" s="22">
        <v>2056515157751</v>
      </c>
      <c r="C681" s="22">
        <v>4985009755389</v>
      </c>
      <c r="D681" s="23" t="s">
        <v>2760</v>
      </c>
      <c r="E681" s="23">
        <v>4022</v>
      </c>
      <c r="F681" s="23">
        <v>22</v>
      </c>
      <c r="G681" s="23">
        <v>0</v>
      </c>
      <c r="H681" s="23" t="s">
        <v>2496</v>
      </c>
      <c r="I681" s="23" t="s">
        <v>2495</v>
      </c>
      <c r="J681" s="23" t="s">
        <v>2570</v>
      </c>
      <c r="L681" s="16" t="s">
        <v>5319</v>
      </c>
      <c r="M681" s="22">
        <v>2154517158407</v>
      </c>
      <c r="O681" s="23" t="s">
        <v>10859</v>
      </c>
      <c r="P681" s="23">
        <v>23</v>
      </c>
      <c r="Q681" s="23">
        <v>4</v>
      </c>
      <c r="R681" s="23">
        <v>0</v>
      </c>
      <c r="S681" s="23" t="s">
        <v>2496</v>
      </c>
    </row>
    <row r="682" spans="1:19">
      <c r="A682" s="16" t="s">
        <v>5314</v>
      </c>
      <c r="B682" s="22">
        <v>2056515157751</v>
      </c>
      <c r="C682" s="22">
        <v>4985009755389</v>
      </c>
      <c r="D682" s="23" t="s">
        <v>2760</v>
      </c>
      <c r="E682" s="23">
        <v>1322</v>
      </c>
      <c r="F682" s="23">
        <v>4</v>
      </c>
      <c r="G682" s="23">
        <v>0</v>
      </c>
      <c r="H682" s="23" t="s">
        <v>2496</v>
      </c>
      <c r="I682" s="23" t="s">
        <v>2495</v>
      </c>
      <c r="J682" s="23" t="s">
        <v>2570</v>
      </c>
      <c r="L682" s="16" t="s">
        <v>5319</v>
      </c>
      <c r="M682" s="22">
        <v>2354019158404</v>
      </c>
      <c r="O682" s="23" t="s">
        <v>10860</v>
      </c>
      <c r="P682" s="23">
        <v>23</v>
      </c>
      <c r="Q682" s="23">
        <v>1</v>
      </c>
      <c r="R682" s="23">
        <v>0</v>
      </c>
      <c r="S682" s="23" t="s">
        <v>2496</v>
      </c>
    </row>
    <row r="683" spans="1:19">
      <c r="A683" s="16" t="s">
        <v>5314</v>
      </c>
      <c r="B683" s="22">
        <v>2056515157751</v>
      </c>
      <c r="C683" s="22">
        <v>4985009755389</v>
      </c>
      <c r="D683" s="23" t="s">
        <v>2760</v>
      </c>
      <c r="E683" s="23">
        <v>1822</v>
      </c>
      <c r="F683" s="23">
        <v>18</v>
      </c>
      <c r="G683" s="23">
        <v>0</v>
      </c>
      <c r="H683" s="23" t="s">
        <v>2496</v>
      </c>
      <c r="I683" s="23" t="s">
        <v>2495</v>
      </c>
      <c r="J683" s="23" t="s">
        <v>2570</v>
      </c>
      <c r="L683" s="16" t="s">
        <v>5319</v>
      </c>
      <c r="M683" s="22">
        <v>1956515157700</v>
      </c>
      <c r="O683" s="23" t="s">
        <v>10861</v>
      </c>
      <c r="P683" s="23">
        <v>23</v>
      </c>
      <c r="Q683" s="23">
        <v>3</v>
      </c>
      <c r="R683" s="23">
        <v>0</v>
      </c>
      <c r="S683" s="23" t="s">
        <v>2496</v>
      </c>
    </row>
    <row r="684" spans="1:19">
      <c r="A684" s="16" t="s">
        <v>5314</v>
      </c>
      <c r="B684" s="22">
        <v>1955016157707</v>
      </c>
      <c r="C684" s="22">
        <v>4985009753286</v>
      </c>
      <c r="D684" s="23" t="s">
        <v>5269</v>
      </c>
      <c r="E684" s="23">
        <v>3023</v>
      </c>
      <c r="F684" s="23">
        <v>1</v>
      </c>
      <c r="G684" s="23">
        <v>0</v>
      </c>
      <c r="H684" s="23" t="s">
        <v>2496</v>
      </c>
      <c r="I684" s="23" t="s">
        <v>2495</v>
      </c>
      <c r="J684" s="23" t="s">
        <v>2525</v>
      </c>
      <c r="L684" s="16" t="s">
        <v>5319</v>
      </c>
      <c r="M684" s="22">
        <v>1856015134112</v>
      </c>
      <c r="O684" s="23" t="s">
        <v>10862</v>
      </c>
      <c r="P684" s="23">
        <v>23</v>
      </c>
      <c r="Q684" s="23">
        <v>8</v>
      </c>
      <c r="R684" s="23">
        <v>0</v>
      </c>
      <c r="S684" s="23" t="s">
        <v>2496</v>
      </c>
    </row>
    <row r="685" spans="1:19">
      <c r="A685" s="16" t="s">
        <v>5314</v>
      </c>
      <c r="B685" s="22">
        <v>1955016157707</v>
      </c>
      <c r="C685" s="22">
        <v>4985009753286</v>
      </c>
      <c r="D685" s="23" t="s">
        <v>5269</v>
      </c>
      <c r="E685" s="23">
        <v>3023</v>
      </c>
      <c r="F685" s="23">
        <v>3</v>
      </c>
      <c r="G685" s="23">
        <v>0</v>
      </c>
      <c r="H685" s="23" t="s">
        <v>2496</v>
      </c>
      <c r="I685" s="23" t="s">
        <v>2495</v>
      </c>
      <c r="J685" s="23" t="s">
        <v>2533</v>
      </c>
      <c r="L685" s="16" t="s">
        <v>5319</v>
      </c>
      <c r="M685" s="22">
        <v>2156016206634</v>
      </c>
      <c r="O685" s="23" t="s">
        <v>10863</v>
      </c>
      <c r="P685" s="23">
        <v>22</v>
      </c>
      <c r="Q685" s="23">
        <v>4</v>
      </c>
      <c r="R685" s="23">
        <v>0</v>
      </c>
      <c r="S685" s="23" t="s">
        <v>2496</v>
      </c>
    </row>
    <row r="686" spans="1:19">
      <c r="A686" s="16" t="s">
        <v>5314</v>
      </c>
      <c r="B686" s="22">
        <v>2055517157011</v>
      </c>
      <c r="C686" s="22">
        <v>4985009757314</v>
      </c>
      <c r="D686" s="23" t="s">
        <v>5299</v>
      </c>
      <c r="E686" s="23">
        <v>2423</v>
      </c>
      <c r="F686" s="23">
        <v>8</v>
      </c>
      <c r="G686" s="23">
        <v>0</v>
      </c>
      <c r="H686" s="23" t="s">
        <v>2496</v>
      </c>
      <c r="I686" s="23" t="s">
        <v>2495</v>
      </c>
      <c r="J686" s="23" t="s">
        <v>2520</v>
      </c>
      <c r="L686" s="16" t="s">
        <v>5319</v>
      </c>
      <c r="M686" s="22">
        <v>1956515157038</v>
      </c>
      <c r="O686" s="23" t="s">
        <v>10864</v>
      </c>
      <c r="P686" s="23">
        <v>22</v>
      </c>
      <c r="Q686" s="23">
        <v>4</v>
      </c>
      <c r="R686" s="23">
        <v>0</v>
      </c>
      <c r="S686" s="23" t="s">
        <v>2496</v>
      </c>
    </row>
    <row r="687" spans="1:19">
      <c r="A687" s="16" t="s">
        <v>5314</v>
      </c>
      <c r="B687" s="22">
        <v>2055517157011</v>
      </c>
      <c r="C687" s="22">
        <v>4985009757314</v>
      </c>
      <c r="D687" s="23" t="s">
        <v>5299</v>
      </c>
      <c r="E687" s="23">
        <v>2423</v>
      </c>
      <c r="F687" s="23">
        <v>16</v>
      </c>
      <c r="G687" s="23">
        <v>0</v>
      </c>
      <c r="H687" s="23" t="s">
        <v>2496</v>
      </c>
      <c r="I687" s="23" t="s">
        <v>2495</v>
      </c>
      <c r="J687" s="23" t="s">
        <v>2520</v>
      </c>
      <c r="L687" s="16" t="s">
        <v>5319</v>
      </c>
      <c r="M687" s="22">
        <v>1958015156948</v>
      </c>
      <c r="O687" s="23" t="s">
        <v>10865</v>
      </c>
      <c r="P687" s="23">
        <v>22</v>
      </c>
      <c r="Q687" s="23">
        <v>4</v>
      </c>
      <c r="R687" s="23">
        <v>0</v>
      </c>
      <c r="S687" s="23" t="s">
        <v>2496</v>
      </c>
    </row>
    <row r="688" spans="1:19">
      <c r="A688" s="16" t="s">
        <v>5314</v>
      </c>
      <c r="B688" s="22">
        <v>2255517157015</v>
      </c>
      <c r="C688" s="22">
        <v>4985009757390</v>
      </c>
      <c r="D688" s="23" t="s">
        <v>2741</v>
      </c>
      <c r="E688" s="23">
        <v>2423</v>
      </c>
      <c r="F688" s="23">
        <v>12</v>
      </c>
      <c r="G688" s="23">
        <v>0</v>
      </c>
      <c r="H688" s="23" t="s">
        <v>2496</v>
      </c>
      <c r="I688" s="23" t="s">
        <v>2495</v>
      </c>
      <c r="J688" s="23" t="s">
        <v>2498</v>
      </c>
      <c r="L688" s="16" t="s">
        <v>5319</v>
      </c>
      <c r="M688" s="22">
        <v>2156516170343</v>
      </c>
      <c r="O688" s="23" t="s">
        <v>10866</v>
      </c>
      <c r="P688" s="23">
        <v>23</v>
      </c>
      <c r="Q688" s="23">
        <v>4</v>
      </c>
      <c r="R688" s="23">
        <v>0</v>
      </c>
      <c r="S688" s="23" t="s">
        <v>2496</v>
      </c>
    </row>
    <row r="689" spans="1:19">
      <c r="A689" s="16" t="s">
        <v>5314</v>
      </c>
      <c r="B689" s="22">
        <v>2255517157015</v>
      </c>
      <c r="C689" s="22">
        <v>4985009757390</v>
      </c>
      <c r="D689" s="23" t="s">
        <v>2741</v>
      </c>
      <c r="E689" s="23">
        <v>2423</v>
      </c>
      <c r="F689" s="23">
        <v>14</v>
      </c>
      <c r="G689" s="23">
        <v>0</v>
      </c>
      <c r="H689" s="23" t="s">
        <v>2496</v>
      </c>
      <c r="I689" s="23" t="s">
        <v>2495</v>
      </c>
      <c r="J689" s="23" t="s">
        <v>2520</v>
      </c>
      <c r="L689" s="16" t="s">
        <v>5319</v>
      </c>
      <c r="M689" s="22">
        <v>2157016170345</v>
      </c>
      <c r="O689" s="23" t="s">
        <v>10867</v>
      </c>
      <c r="P689" s="23">
        <v>23</v>
      </c>
      <c r="Q689" s="23">
        <v>4</v>
      </c>
      <c r="R689" s="23">
        <v>0</v>
      </c>
      <c r="S689" s="23" t="s">
        <v>2496</v>
      </c>
    </row>
    <row r="690" spans="1:19">
      <c r="A690" s="16" t="s">
        <v>5314</v>
      </c>
      <c r="B690" s="22">
        <v>2255517157015</v>
      </c>
      <c r="C690" s="22">
        <v>4985009757390</v>
      </c>
      <c r="D690" s="23" t="s">
        <v>2741</v>
      </c>
      <c r="E690" s="23">
        <v>2423</v>
      </c>
      <c r="F690" s="23">
        <v>18</v>
      </c>
      <c r="G690" s="23">
        <v>0</v>
      </c>
      <c r="H690" s="23" t="s">
        <v>2496</v>
      </c>
      <c r="I690" s="23" t="s">
        <v>2495</v>
      </c>
      <c r="J690" s="23" t="s">
        <v>2498</v>
      </c>
      <c r="L690" s="16" t="s">
        <v>5319</v>
      </c>
      <c r="M690" s="22">
        <v>2256517170349</v>
      </c>
      <c r="O690" s="23" t="s">
        <v>10868</v>
      </c>
      <c r="P690" s="23">
        <v>23</v>
      </c>
      <c r="Q690" s="23">
        <v>4</v>
      </c>
      <c r="R690" s="23">
        <v>0</v>
      </c>
      <c r="S690" s="23" t="s">
        <v>2496</v>
      </c>
    </row>
    <row r="691" spans="1:19">
      <c r="A691" s="16" t="s">
        <v>5314</v>
      </c>
      <c r="B691" s="22">
        <v>2256017157017</v>
      </c>
      <c r="C691" s="22">
        <v>4985009757406</v>
      </c>
      <c r="D691" s="23" t="s">
        <v>5326</v>
      </c>
      <c r="E691" s="23">
        <v>2423</v>
      </c>
      <c r="F691" s="23">
        <v>2</v>
      </c>
      <c r="G691" s="23">
        <v>0</v>
      </c>
      <c r="H691" s="23" t="s">
        <v>2496</v>
      </c>
      <c r="I691" s="23" t="s">
        <v>2495</v>
      </c>
      <c r="J691" s="23" t="s">
        <v>2520</v>
      </c>
      <c r="L691" s="16" t="s">
        <v>5319</v>
      </c>
      <c r="M691" s="22">
        <v>2155517132077</v>
      </c>
      <c r="O691" s="23" t="s">
        <v>10869</v>
      </c>
      <c r="P691" s="23">
        <v>23</v>
      </c>
      <c r="Q691" s="23">
        <v>2</v>
      </c>
      <c r="R691" s="23">
        <v>0</v>
      </c>
      <c r="S691" s="23" t="s">
        <v>2496</v>
      </c>
    </row>
    <row r="692" spans="1:19">
      <c r="A692" s="16" t="s">
        <v>5314</v>
      </c>
      <c r="B692" s="22">
        <v>2256017157017</v>
      </c>
      <c r="C692" s="22">
        <v>4985009757406</v>
      </c>
      <c r="D692" s="23" t="s">
        <v>5326</v>
      </c>
      <c r="E692" s="23">
        <v>2423</v>
      </c>
      <c r="F692" s="23">
        <v>21</v>
      </c>
      <c r="G692" s="23">
        <v>0</v>
      </c>
      <c r="H692" s="23" t="s">
        <v>2496</v>
      </c>
      <c r="I692" s="23" t="s">
        <v>2495</v>
      </c>
      <c r="J692" s="23" t="s">
        <v>2520</v>
      </c>
      <c r="L692" s="16" t="s">
        <v>5319</v>
      </c>
      <c r="M692" s="22">
        <v>2056515130075</v>
      </c>
      <c r="O692" s="23" t="s">
        <v>2784</v>
      </c>
      <c r="P692" s="23">
        <v>22</v>
      </c>
      <c r="Q692" s="23">
        <v>4</v>
      </c>
      <c r="R692" s="23">
        <v>0</v>
      </c>
      <c r="S692" s="23" t="s">
        <v>2496</v>
      </c>
    </row>
    <row r="693" spans="1:19">
      <c r="A693" s="16" t="s">
        <v>5314</v>
      </c>
      <c r="B693" s="22">
        <v>2256017157017</v>
      </c>
      <c r="C693" s="22">
        <v>4985009757406</v>
      </c>
      <c r="D693" s="23" t="s">
        <v>5326</v>
      </c>
      <c r="E693" s="23">
        <v>2423</v>
      </c>
      <c r="F693" s="23">
        <v>21</v>
      </c>
      <c r="G693" s="23">
        <v>0</v>
      </c>
      <c r="H693" s="23" t="s">
        <v>2496</v>
      </c>
      <c r="I693" s="23" t="s">
        <v>2495</v>
      </c>
      <c r="J693" s="23" t="s">
        <v>2520</v>
      </c>
      <c r="L693" s="16" t="s">
        <v>5319</v>
      </c>
      <c r="M693" s="22">
        <v>2353420151271</v>
      </c>
      <c r="O693" s="23" t="s">
        <v>10872</v>
      </c>
      <c r="P693" s="23">
        <v>99</v>
      </c>
      <c r="Q693" s="23">
        <v>4</v>
      </c>
      <c r="R693" s="23">
        <v>0</v>
      </c>
      <c r="S693" s="23" t="s">
        <v>2496</v>
      </c>
    </row>
    <row r="694" spans="1:19">
      <c r="A694" s="16" t="s">
        <v>5314</v>
      </c>
      <c r="B694" s="22">
        <v>2255518157014</v>
      </c>
      <c r="C694" s="22">
        <v>4985009757529</v>
      </c>
      <c r="D694" s="23" t="s">
        <v>2740</v>
      </c>
      <c r="E694" s="23">
        <v>1223</v>
      </c>
      <c r="F694" s="23">
        <v>2</v>
      </c>
      <c r="G694" s="23">
        <v>0</v>
      </c>
      <c r="H694" s="23" t="s">
        <v>2496</v>
      </c>
      <c r="I694" s="23" t="s">
        <v>2495</v>
      </c>
      <c r="J694" s="23" t="s">
        <v>2520</v>
      </c>
      <c r="L694" s="16" t="s">
        <v>5319</v>
      </c>
      <c r="M694" s="22">
        <v>2255517157015</v>
      </c>
      <c r="O694" s="23" t="s">
        <v>10873</v>
      </c>
      <c r="P694" s="23">
        <v>23</v>
      </c>
      <c r="Q694" s="23">
        <v>4</v>
      </c>
      <c r="R694" s="23">
        <v>0</v>
      </c>
      <c r="S694" s="23" t="s">
        <v>2496</v>
      </c>
    </row>
    <row r="695" spans="1:19">
      <c r="A695" s="16" t="s">
        <v>5314</v>
      </c>
      <c r="B695" s="22">
        <v>2356018157013</v>
      </c>
      <c r="C695" s="22">
        <v>4985009758144</v>
      </c>
      <c r="D695" s="23" t="s">
        <v>5331</v>
      </c>
      <c r="E695" s="23">
        <v>2323</v>
      </c>
      <c r="F695" s="23">
        <v>2</v>
      </c>
      <c r="G695" s="23">
        <v>0</v>
      </c>
      <c r="H695" s="23" t="s">
        <v>2496</v>
      </c>
      <c r="I695" s="23" t="s">
        <v>2495</v>
      </c>
      <c r="J695" s="23" t="s">
        <v>2520</v>
      </c>
      <c r="L695" s="16" t="s">
        <v>5319</v>
      </c>
    </row>
    <row r="696" spans="1:19">
      <c r="A696" s="16" t="s">
        <v>5314</v>
      </c>
      <c r="B696" s="22">
        <v>2055017157016</v>
      </c>
      <c r="C696" s="22">
        <v>4985009757307</v>
      </c>
      <c r="D696" s="23" t="s">
        <v>2762</v>
      </c>
      <c r="E696" s="23">
        <v>2123</v>
      </c>
      <c r="F696" s="23">
        <v>1</v>
      </c>
      <c r="G696" s="23">
        <v>0</v>
      </c>
      <c r="H696" s="23" t="s">
        <v>2496</v>
      </c>
      <c r="I696" s="23" t="s">
        <v>2495</v>
      </c>
      <c r="J696" s="23" t="s">
        <v>2520</v>
      </c>
      <c r="L696" s="16" t="s">
        <v>5319</v>
      </c>
    </row>
    <row r="697" spans="1:19">
      <c r="A697" s="16" t="s">
        <v>5314</v>
      </c>
      <c r="B697" s="22">
        <v>2255017157010</v>
      </c>
      <c r="C697" s="22">
        <v>4985009757383</v>
      </c>
      <c r="D697" s="23" t="s">
        <v>5300</v>
      </c>
      <c r="E697" s="23">
        <v>2123</v>
      </c>
      <c r="F697" s="23">
        <v>6</v>
      </c>
      <c r="G697" s="23">
        <v>0</v>
      </c>
      <c r="H697" s="23" t="s">
        <v>2496</v>
      </c>
      <c r="I697" s="23" t="s">
        <v>2495</v>
      </c>
      <c r="J697" s="23" t="s">
        <v>2520</v>
      </c>
      <c r="L697" s="16" t="s">
        <v>5319</v>
      </c>
    </row>
    <row r="698" spans="1:19">
      <c r="A698" s="16" t="s">
        <v>5314</v>
      </c>
      <c r="B698" s="22">
        <v>2255017157010</v>
      </c>
      <c r="C698" s="22">
        <v>4985009757383</v>
      </c>
      <c r="D698" s="23" t="s">
        <v>5300</v>
      </c>
      <c r="E698" s="23">
        <v>2123</v>
      </c>
      <c r="F698" s="23">
        <v>24</v>
      </c>
      <c r="G698" s="23">
        <v>0</v>
      </c>
      <c r="H698" s="23" t="s">
        <v>2496</v>
      </c>
      <c r="I698" s="23" t="s">
        <v>2495</v>
      </c>
      <c r="J698" s="23" t="s">
        <v>2520</v>
      </c>
      <c r="L698" s="16" t="s">
        <v>5319</v>
      </c>
    </row>
    <row r="699" spans="1:19">
      <c r="A699" s="16" t="s">
        <v>5314</v>
      </c>
      <c r="B699" s="22">
        <v>2253519159877</v>
      </c>
      <c r="C699" s="22">
        <v>3528705464769</v>
      </c>
      <c r="D699" s="23" t="s">
        <v>5323</v>
      </c>
      <c r="E699" s="23">
        <v>2322</v>
      </c>
      <c r="F699" s="23">
        <v>2</v>
      </c>
      <c r="G699" s="23">
        <v>0</v>
      </c>
      <c r="H699" s="23" t="s">
        <v>2496</v>
      </c>
      <c r="I699" s="23" t="s">
        <v>2496</v>
      </c>
      <c r="J699" s="23" t="s">
        <v>2567</v>
      </c>
      <c r="L699" s="16" t="s">
        <v>5319</v>
      </c>
    </row>
    <row r="700" spans="1:19">
      <c r="A700" s="16" t="s">
        <v>5314</v>
      </c>
      <c r="B700" s="22">
        <v>2154018139943</v>
      </c>
      <c r="C700" s="22">
        <v>5452000732163</v>
      </c>
      <c r="D700" s="23" t="s">
        <v>2783</v>
      </c>
      <c r="E700" s="23">
        <v>3521</v>
      </c>
      <c r="F700" s="23">
        <v>1</v>
      </c>
      <c r="G700" s="23">
        <v>0</v>
      </c>
      <c r="H700" s="23" t="s">
        <v>2496</v>
      </c>
      <c r="I700" s="23" t="s">
        <v>2495</v>
      </c>
      <c r="J700" s="23" t="s">
        <v>2776</v>
      </c>
      <c r="L700" s="16" t="s">
        <v>5319</v>
      </c>
    </row>
    <row r="701" spans="1:19">
      <c r="A701" s="16" t="s">
        <v>5314</v>
      </c>
      <c r="B701" s="22">
        <v>2354018139947</v>
      </c>
      <c r="C701" s="22">
        <v>5452000829221</v>
      </c>
      <c r="D701" s="23" t="s">
        <v>2774</v>
      </c>
      <c r="E701" s="23">
        <v>2722</v>
      </c>
      <c r="F701" s="23">
        <v>2</v>
      </c>
      <c r="G701" s="23">
        <v>0</v>
      </c>
      <c r="H701" s="23" t="s">
        <v>2496</v>
      </c>
      <c r="I701" s="23" t="s">
        <v>2495</v>
      </c>
      <c r="J701" s="23" t="s">
        <v>2504</v>
      </c>
      <c r="L701" s="16" t="s">
        <v>5319</v>
      </c>
    </row>
    <row r="702" spans="1:19">
      <c r="A702" s="16" t="s">
        <v>5314</v>
      </c>
      <c r="B702" s="22">
        <v>2254018139940</v>
      </c>
      <c r="C702" s="22">
        <v>5452000727060</v>
      </c>
      <c r="D702" s="23" t="s">
        <v>2777</v>
      </c>
      <c r="E702" s="23">
        <v>1222</v>
      </c>
      <c r="F702" s="23">
        <v>1</v>
      </c>
      <c r="G702" s="23">
        <v>0</v>
      </c>
      <c r="H702" s="23" t="s">
        <v>2496</v>
      </c>
      <c r="I702" s="23" t="s">
        <v>2495</v>
      </c>
      <c r="J702" s="23" t="s">
        <v>2776</v>
      </c>
      <c r="L702" s="16" t="s">
        <v>5319</v>
      </c>
    </row>
    <row r="703" spans="1:19">
      <c r="A703" s="16" t="s">
        <v>5314</v>
      </c>
      <c r="B703" s="22">
        <v>2255518157700</v>
      </c>
      <c r="C703" s="22">
        <v>4985009753835</v>
      </c>
      <c r="D703" s="23" t="s">
        <v>10716</v>
      </c>
      <c r="E703" s="23">
        <v>4023</v>
      </c>
      <c r="F703" s="23">
        <v>2</v>
      </c>
      <c r="G703" s="23">
        <v>0</v>
      </c>
      <c r="H703" s="23" t="s">
        <v>2496</v>
      </c>
      <c r="I703" s="23" t="s">
        <v>2495</v>
      </c>
      <c r="J703" s="23" t="s">
        <v>2507</v>
      </c>
      <c r="L703" s="16" t="s">
        <v>5319</v>
      </c>
    </row>
    <row r="704" spans="1:19">
      <c r="A704" s="16" t="s">
        <v>5314</v>
      </c>
      <c r="B704" s="22">
        <v>2255018157668</v>
      </c>
      <c r="C704" s="22">
        <v>4985009709092</v>
      </c>
      <c r="D704" s="23" t="s">
        <v>10717</v>
      </c>
      <c r="E704" s="23">
        <v>4223</v>
      </c>
      <c r="F704" s="23">
        <v>4</v>
      </c>
      <c r="G704" s="23">
        <v>0</v>
      </c>
      <c r="H704" s="23" t="s">
        <v>2496</v>
      </c>
      <c r="I704" s="23" t="s">
        <v>2495</v>
      </c>
      <c r="J704" s="23" t="s">
        <v>2517</v>
      </c>
      <c r="L704" s="16" t="s">
        <v>5319</v>
      </c>
    </row>
    <row r="705" spans="1:12">
      <c r="A705" s="16" t="s">
        <v>5314</v>
      </c>
      <c r="B705" s="22">
        <v>2256018157702</v>
      </c>
      <c r="C705" s="22">
        <v>4985009753842</v>
      </c>
      <c r="D705" s="23" t="s">
        <v>7478</v>
      </c>
      <c r="E705" s="23">
        <v>3623</v>
      </c>
      <c r="F705" s="23">
        <v>2</v>
      </c>
      <c r="G705" s="23">
        <v>0</v>
      </c>
      <c r="H705" s="23" t="s">
        <v>2496</v>
      </c>
      <c r="I705" s="23" t="s">
        <v>2495</v>
      </c>
      <c r="J705" s="23" t="s">
        <v>2517</v>
      </c>
      <c r="L705" s="16" t="s">
        <v>5319</v>
      </c>
    </row>
    <row r="706" spans="1:12">
      <c r="A706" s="16" t="s">
        <v>5314</v>
      </c>
      <c r="B706" s="22">
        <v>2256517157661</v>
      </c>
      <c r="C706" s="22">
        <v>4985009709047</v>
      </c>
      <c r="D706" s="23" t="s">
        <v>2735</v>
      </c>
      <c r="E706" s="23">
        <v>2622</v>
      </c>
      <c r="F706" s="23">
        <v>6</v>
      </c>
      <c r="G706" s="23">
        <v>0</v>
      </c>
      <c r="H706" s="23" t="s">
        <v>2496</v>
      </c>
      <c r="I706" s="23" t="s">
        <v>2495</v>
      </c>
      <c r="J706" s="23" t="s">
        <v>2517</v>
      </c>
      <c r="L706" s="16" t="s">
        <v>5319</v>
      </c>
    </row>
    <row r="707" spans="1:12">
      <c r="A707" s="16" t="s">
        <v>5314</v>
      </c>
      <c r="B707" s="22">
        <v>2256517157661</v>
      </c>
      <c r="C707" s="22">
        <v>4985009709047</v>
      </c>
      <c r="D707" s="23" t="s">
        <v>2735</v>
      </c>
      <c r="E707" s="23">
        <v>2822</v>
      </c>
      <c r="F707" s="23">
        <v>17</v>
      </c>
      <c r="G707" s="23">
        <v>0</v>
      </c>
      <c r="H707" s="23" t="s">
        <v>2496</v>
      </c>
      <c r="I707" s="23" t="s">
        <v>2495</v>
      </c>
      <c r="J707" s="23" t="s">
        <v>2517</v>
      </c>
      <c r="L707" s="16" t="s">
        <v>5319</v>
      </c>
    </row>
    <row r="708" spans="1:12">
      <c r="A708" s="16" t="s">
        <v>5314</v>
      </c>
      <c r="B708" s="22">
        <v>1756015157756</v>
      </c>
      <c r="C708" s="22">
        <v>4985009755600</v>
      </c>
      <c r="D708" s="23" t="s">
        <v>2770</v>
      </c>
      <c r="E708" s="23">
        <v>4622</v>
      </c>
      <c r="F708" s="23">
        <v>8</v>
      </c>
      <c r="G708" s="23">
        <v>0</v>
      </c>
      <c r="H708" s="23" t="s">
        <v>2496</v>
      </c>
      <c r="I708" s="23" t="s">
        <v>2495</v>
      </c>
      <c r="J708" s="23" t="s">
        <v>2505</v>
      </c>
      <c r="L708" s="16" t="s">
        <v>5319</v>
      </c>
    </row>
    <row r="709" spans="1:12">
      <c r="A709" s="16" t="s">
        <v>5314</v>
      </c>
      <c r="B709" s="22">
        <v>2355518157707</v>
      </c>
      <c r="C709" s="22">
        <v>4985009753934</v>
      </c>
      <c r="D709" s="23" t="s">
        <v>2729</v>
      </c>
      <c r="E709" s="23">
        <v>4223</v>
      </c>
      <c r="F709" s="23">
        <v>5</v>
      </c>
      <c r="G709" s="23">
        <v>0</v>
      </c>
      <c r="H709" s="23" t="s">
        <v>2496</v>
      </c>
      <c r="I709" s="23" t="s">
        <v>2495</v>
      </c>
      <c r="J709" s="23" t="s">
        <v>2507</v>
      </c>
      <c r="L709" s="16" t="s">
        <v>5319</v>
      </c>
    </row>
    <row r="710" spans="1:12">
      <c r="A710" s="16" t="s">
        <v>5314</v>
      </c>
      <c r="B710" s="22">
        <v>2355518157707</v>
      </c>
      <c r="C710" s="22">
        <v>4985009753934</v>
      </c>
      <c r="D710" s="23" t="s">
        <v>2729</v>
      </c>
      <c r="E710" s="23">
        <v>4622</v>
      </c>
      <c r="F710" s="23">
        <v>7</v>
      </c>
      <c r="G710" s="23">
        <v>0</v>
      </c>
      <c r="H710" s="23" t="s">
        <v>2496</v>
      </c>
      <c r="I710" s="23" t="s">
        <v>2495</v>
      </c>
      <c r="J710" s="23" t="s">
        <v>2517</v>
      </c>
      <c r="L710" s="16" t="s">
        <v>5319</v>
      </c>
    </row>
    <row r="711" spans="1:12">
      <c r="A711" s="16" t="s">
        <v>5314</v>
      </c>
      <c r="B711" s="22">
        <v>1856515139389</v>
      </c>
      <c r="C711" s="22" t="s">
        <v>3449</v>
      </c>
      <c r="D711" s="23" t="s">
        <v>2790</v>
      </c>
      <c r="E711" s="23">
        <v>4222</v>
      </c>
      <c r="F711" s="23">
        <v>1</v>
      </c>
      <c r="G711" s="23">
        <v>0</v>
      </c>
      <c r="H711" s="23" t="s">
        <v>2496</v>
      </c>
      <c r="I711" s="23" t="s">
        <v>2495</v>
      </c>
      <c r="J711" s="23" t="s">
        <v>2621</v>
      </c>
      <c r="L711" s="16" t="s">
        <v>5319</v>
      </c>
    </row>
    <row r="712" spans="1:12">
      <c r="A712" s="16" t="s">
        <v>5314</v>
      </c>
      <c r="B712" s="22">
        <v>2255519157662</v>
      </c>
      <c r="C712" s="22">
        <v>4985009709160</v>
      </c>
      <c r="D712" s="23" t="s">
        <v>7198</v>
      </c>
      <c r="E712" s="23">
        <v>2023</v>
      </c>
      <c r="F712" s="23">
        <v>3</v>
      </c>
      <c r="G712" s="23">
        <v>0</v>
      </c>
      <c r="H712" s="23" t="s">
        <v>2496</v>
      </c>
      <c r="I712" s="23" t="s">
        <v>2495</v>
      </c>
      <c r="J712" s="23" t="s">
        <v>2517</v>
      </c>
      <c r="L712" s="16" t="s">
        <v>5319</v>
      </c>
    </row>
    <row r="713" spans="1:12">
      <c r="A713" s="16" t="s">
        <v>5314</v>
      </c>
      <c r="B713" s="22">
        <v>2255017159656</v>
      </c>
      <c r="C713" s="22">
        <v>3528703196471</v>
      </c>
      <c r="D713" s="23" t="s">
        <v>2551</v>
      </c>
      <c r="E713" s="23">
        <v>123</v>
      </c>
      <c r="F713" s="23">
        <v>1</v>
      </c>
      <c r="G713" s="23">
        <v>0</v>
      </c>
      <c r="H713" s="23" t="s">
        <v>2496</v>
      </c>
      <c r="I713" s="23" t="s">
        <v>2495</v>
      </c>
      <c r="J713" s="23" t="s">
        <v>2517</v>
      </c>
      <c r="L713" s="16" t="s">
        <v>5319</v>
      </c>
    </row>
    <row r="714" spans="1:12">
      <c r="A714" s="16" t="s">
        <v>5314</v>
      </c>
      <c r="B714" s="22">
        <v>2755519158527</v>
      </c>
      <c r="C714" s="22">
        <v>3528704167814</v>
      </c>
      <c r="D714" s="23" t="s">
        <v>2714</v>
      </c>
      <c r="E714" s="23">
        <v>1422</v>
      </c>
      <c r="F714" s="23">
        <v>2</v>
      </c>
      <c r="G714" s="23">
        <v>0</v>
      </c>
      <c r="H714" s="23" t="s">
        <v>2496</v>
      </c>
      <c r="I714" s="23" t="s">
        <v>2495</v>
      </c>
      <c r="J714" s="23" t="s">
        <v>2567</v>
      </c>
      <c r="L714" s="16" t="s">
        <v>5319</v>
      </c>
    </row>
    <row r="715" spans="1:12">
      <c r="A715" s="16" t="s">
        <v>5314</v>
      </c>
      <c r="B715" s="22">
        <v>2554018159697</v>
      </c>
      <c r="C715" s="22">
        <v>3528706854446</v>
      </c>
      <c r="D715" s="23" t="s">
        <v>2720</v>
      </c>
      <c r="E715" s="23">
        <v>522</v>
      </c>
      <c r="F715" s="23">
        <v>6</v>
      </c>
      <c r="G715" s="23">
        <v>0</v>
      </c>
      <c r="H715" s="23" t="s">
        <v>2496</v>
      </c>
      <c r="I715" s="23" t="s">
        <v>2495</v>
      </c>
      <c r="J715" s="23" t="s">
        <v>2517</v>
      </c>
      <c r="L715" s="16" t="s">
        <v>5319</v>
      </c>
    </row>
    <row r="716" spans="1:12">
      <c r="A716" s="16" t="s">
        <v>5314</v>
      </c>
      <c r="B716" s="22">
        <v>2554018159697</v>
      </c>
      <c r="C716" s="22">
        <v>3528706854446</v>
      </c>
      <c r="D716" s="23" t="s">
        <v>2720</v>
      </c>
      <c r="E716" s="23">
        <v>522</v>
      </c>
      <c r="F716" s="23">
        <v>2</v>
      </c>
      <c r="G716" s="23">
        <v>0</v>
      </c>
      <c r="H716" s="23" t="s">
        <v>2496</v>
      </c>
      <c r="I716" s="23" t="s">
        <v>2495</v>
      </c>
      <c r="J716" s="23" t="s">
        <v>2517</v>
      </c>
      <c r="L716" s="16" t="s">
        <v>5319</v>
      </c>
    </row>
    <row r="717" spans="1:12">
      <c r="A717" s="16" t="s">
        <v>5314</v>
      </c>
      <c r="B717" s="22">
        <v>2453520159877</v>
      </c>
      <c r="C717" s="22">
        <v>3528703709435</v>
      </c>
      <c r="D717" s="23" t="s">
        <v>2727</v>
      </c>
      <c r="E717" s="23">
        <v>2622</v>
      </c>
      <c r="F717" s="23">
        <v>3</v>
      </c>
      <c r="G717" s="23">
        <v>0</v>
      </c>
      <c r="H717" s="23" t="s">
        <v>2496</v>
      </c>
      <c r="I717" s="23" t="s">
        <v>2495</v>
      </c>
      <c r="J717" s="23" t="s">
        <v>2567</v>
      </c>
      <c r="L717" s="16" t="s">
        <v>5319</v>
      </c>
    </row>
    <row r="718" spans="1:12">
      <c r="A718" s="16" t="s">
        <v>5314</v>
      </c>
      <c r="B718" s="22">
        <v>2754020157661</v>
      </c>
      <c r="C718" s="22">
        <v>4985009709313</v>
      </c>
      <c r="D718" s="23" t="s">
        <v>2715</v>
      </c>
      <c r="E718" s="23">
        <v>1622</v>
      </c>
      <c r="F718" s="23">
        <v>8</v>
      </c>
      <c r="G718" s="23">
        <v>0</v>
      </c>
      <c r="H718" s="23" t="s">
        <v>2496</v>
      </c>
      <c r="I718" s="23" t="s">
        <v>2495</v>
      </c>
      <c r="J718" s="23" t="s">
        <v>2517</v>
      </c>
      <c r="L718" s="16" t="s">
        <v>5319</v>
      </c>
    </row>
    <row r="719" spans="1:12">
      <c r="A719" s="16" t="s">
        <v>5314</v>
      </c>
      <c r="B719" s="22">
        <v>2454520157665</v>
      </c>
      <c r="C719" s="22">
        <v>4985009709269</v>
      </c>
      <c r="D719" s="23" t="s">
        <v>2722</v>
      </c>
      <c r="E719" s="23">
        <v>5122</v>
      </c>
      <c r="F719" s="23">
        <v>8</v>
      </c>
      <c r="G719" s="23">
        <v>0</v>
      </c>
      <c r="H719" s="23" t="s">
        <v>2496</v>
      </c>
      <c r="I719" s="23" t="s">
        <v>2495</v>
      </c>
      <c r="J719" s="23" t="s">
        <v>2517</v>
      </c>
      <c r="L719" s="16" t="s">
        <v>5319</v>
      </c>
    </row>
    <row r="720" spans="1:12">
      <c r="A720" s="16" t="s">
        <v>5314</v>
      </c>
      <c r="B720" s="22">
        <v>2656517157669</v>
      </c>
      <c r="C720" s="22">
        <v>4985009709078</v>
      </c>
      <c r="D720" s="23" t="s">
        <v>10688</v>
      </c>
      <c r="E720" s="23">
        <v>2623</v>
      </c>
      <c r="F720" s="23">
        <v>8</v>
      </c>
      <c r="G720" s="23">
        <v>0</v>
      </c>
      <c r="H720" s="23" t="s">
        <v>2496</v>
      </c>
      <c r="I720" s="23" t="s">
        <v>2495</v>
      </c>
      <c r="J720" s="23" t="s">
        <v>2505</v>
      </c>
      <c r="L720" s="16" t="s">
        <v>5319</v>
      </c>
    </row>
    <row r="721" spans="1:12">
      <c r="A721" s="16" t="s">
        <v>5314</v>
      </c>
      <c r="B721" s="22">
        <v>2354518159254</v>
      </c>
      <c r="C721" s="22">
        <v>4985009705476</v>
      </c>
      <c r="D721" s="23" t="s">
        <v>8688</v>
      </c>
      <c r="E721" s="23">
        <v>3523</v>
      </c>
      <c r="F721" s="23">
        <v>5</v>
      </c>
      <c r="G721" s="23">
        <v>0</v>
      </c>
      <c r="H721" s="23" t="s">
        <v>2496</v>
      </c>
      <c r="I721" s="23" t="s">
        <v>2495</v>
      </c>
      <c r="J721" s="23" t="s">
        <v>2498</v>
      </c>
      <c r="L721" s="16" t="s">
        <v>5319</v>
      </c>
    </row>
    <row r="722" spans="1:12">
      <c r="A722" s="16" t="s">
        <v>5314</v>
      </c>
      <c r="B722" s="22">
        <v>2354518159254</v>
      </c>
      <c r="C722" s="22">
        <v>4985009705476</v>
      </c>
      <c r="D722" s="23" t="s">
        <v>8688</v>
      </c>
      <c r="E722" s="23">
        <v>2923</v>
      </c>
      <c r="F722" s="23">
        <v>3</v>
      </c>
      <c r="G722" s="23">
        <v>0</v>
      </c>
      <c r="H722" s="23" t="s">
        <v>2496</v>
      </c>
      <c r="I722" s="23" t="s">
        <v>2495</v>
      </c>
      <c r="J722" s="23" t="s">
        <v>2498</v>
      </c>
      <c r="L722" s="16" t="s">
        <v>5319</v>
      </c>
    </row>
    <row r="723" spans="1:12">
      <c r="A723" s="16" t="s">
        <v>5314</v>
      </c>
      <c r="B723" s="22">
        <v>2255516159256</v>
      </c>
      <c r="C723" s="22">
        <v>4985009705209</v>
      </c>
      <c r="D723" s="23" t="s">
        <v>2742</v>
      </c>
      <c r="E723" s="23">
        <v>4522</v>
      </c>
      <c r="F723" s="23">
        <v>7</v>
      </c>
      <c r="G723" s="23">
        <v>0</v>
      </c>
      <c r="H723" s="23" t="s">
        <v>2496</v>
      </c>
      <c r="I723" s="23" t="s">
        <v>2495</v>
      </c>
      <c r="J723" s="23" t="s">
        <v>2504</v>
      </c>
      <c r="L723" s="16" t="s">
        <v>5319</v>
      </c>
    </row>
    <row r="724" spans="1:12">
      <c r="A724" s="16" t="s">
        <v>5314</v>
      </c>
      <c r="B724" s="22">
        <v>2255516159256</v>
      </c>
      <c r="C724" s="22">
        <v>4985009705209</v>
      </c>
      <c r="D724" s="23" t="s">
        <v>2742</v>
      </c>
      <c r="E724" s="23">
        <v>1123</v>
      </c>
      <c r="F724" s="23">
        <v>1</v>
      </c>
      <c r="G724" s="23">
        <v>0</v>
      </c>
      <c r="H724" s="23" t="s">
        <v>2496</v>
      </c>
      <c r="I724" s="23" t="s">
        <v>2495</v>
      </c>
      <c r="J724" s="23" t="s">
        <v>2505</v>
      </c>
      <c r="L724" s="16" t="s">
        <v>5319</v>
      </c>
    </row>
    <row r="725" spans="1:12">
      <c r="A725" s="16" t="s">
        <v>5314</v>
      </c>
      <c r="B725" s="22">
        <v>1855515132079</v>
      </c>
      <c r="C725" s="22">
        <v>4992496096598</v>
      </c>
      <c r="D725" s="23" t="s">
        <v>9129</v>
      </c>
      <c r="E725" s="23">
        <v>4823</v>
      </c>
      <c r="F725" s="23">
        <v>16</v>
      </c>
      <c r="G725" s="23">
        <v>0</v>
      </c>
      <c r="H725" s="23" t="s">
        <v>2496</v>
      </c>
      <c r="I725" s="23" t="s">
        <v>2495</v>
      </c>
      <c r="J725" s="23" t="s">
        <v>2623</v>
      </c>
      <c r="L725" s="16" t="s">
        <v>5319</v>
      </c>
    </row>
    <row r="726" spans="1:12">
      <c r="A726" s="16" t="s">
        <v>5314</v>
      </c>
      <c r="B726" s="22">
        <v>2155518157703</v>
      </c>
      <c r="C726" s="22">
        <v>4985009753828</v>
      </c>
      <c r="D726" s="23" t="s">
        <v>2752</v>
      </c>
      <c r="E726" s="23">
        <v>4422</v>
      </c>
      <c r="F726" s="23">
        <v>3</v>
      </c>
      <c r="G726" s="23">
        <v>0</v>
      </c>
      <c r="H726" s="23" t="s">
        <v>2496</v>
      </c>
      <c r="I726" s="23" t="s">
        <v>2495</v>
      </c>
      <c r="J726" s="23" t="s">
        <v>2517</v>
      </c>
      <c r="L726" s="16" t="s">
        <v>5319</v>
      </c>
    </row>
    <row r="727" spans="1:12">
      <c r="A727" s="16" t="s">
        <v>5314</v>
      </c>
      <c r="B727" s="22">
        <v>2553019159873</v>
      </c>
      <c r="C727" s="22">
        <v>3528708733879</v>
      </c>
      <c r="D727" s="23" t="s">
        <v>2721</v>
      </c>
      <c r="E727" s="23">
        <v>3722</v>
      </c>
      <c r="F727" s="23">
        <v>18</v>
      </c>
      <c r="G727" s="23">
        <v>0</v>
      </c>
      <c r="H727" s="23" t="s">
        <v>2496</v>
      </c>
      <c r="I727" s="23" t="s">
        <v>2495</v>
      </c>
      <c r="J727" s="23" t="s">
        <v>2567</v>
      </c>
      <c r="L727" s="16" t="s">
        <v>5319</v>
      </c>
    </row>
    <row r="728" spans="1:12">
      <c r="A728" s="16" t="s">
        <v>5314</v>
      </c>
      <c r="B728" s="22">
        <v>2255017159663</v>
      </c>
      <c r="C728" s="22">
        <v>3528705843236</v>
      </c>
      <c r="D728" s="23" t="s">
        <v>2744</v>
      </c>
      <c r="E728" s="23">
        <v>222</v>
      </c>
      <c r="F728" s="23">
        <v>1</v>
      </c>
      <c r="G728" s="23">
        <v>0</v>
      </c>
      <c r="H728" s="23" t="s">
        <v>2496</v>
      </c>
      <c r="I728" s="23" t="s">
        <v>2495</v>
      </c>
      <c r="J728" s="23" t="s">
        <v>2570</v>
      </c>
      <c r="L728" s="16" t="s">
        <v>5319</v>
      </c>
    </row>
    <row r="729" spans="1:12">
      <c r="A729" s="16" t="s">
        <v>5314</v>
      </c>
      <c r="B729" s="22">
        <v>2154017158600</v>
      </c>
      <c r="C729" s="22">
        <v>4985009708545</v>
      </c>
      <c r="D729" s="23" t="s">
        <v>5406</v>
      </c>
      <c r="E729" s="23">
        <v>3523</v>
      </c>
      <c r="F729" s="23">
        <v>8</v>
      </c>
      <c r="G729" s="23">
        <v>0</v>
      </c>
      <c r="H729" s="23" t="s">
        <v>2496</v>
      </c>
      <c r="I729" s="23" t="s">
        <v>2495</v>
      </c>
      <c r="J729" s="23" t="s">
        <v>2500</v>
      </c>
      <c r="L729" s="16" t="s">
        <v>5319</v>
      </c>
    </row>
    <row r="730" spans="1:12">
      <c r="A730" s="16" t="s">
        <v>5314</v>
      </c>
      <c r="B730" s="22">
        <v>2154517159664</v>
      </c>
      <c r="C730" s="22">
        <v>3528704931903</v>
      </c>
      <c r="D730" s="23" t="s">
        <v>2759</v>
      </c>
      <c r="E730" s="23">
        <v>922</v>
      </c>
      <c r="F730" s="23">
        <v>8</v>
      </c>
      <c r="G730" s="23">
        <v>0</v>
      </c>
      <c r="H730" s="23" t="s">
        <v>2496</v>
      </c>
      <c r="I730" s="23" t="s">
        <v>2495</v>
      </c>
      <c r="J730" s="23" t="s">
        <v>2533</v>
      </c>
      <c r="L730" s="16" t="s">
        <v>5319</v>
      </c>
    </row>
    <row r="731" spans="1:12">
      <c r="A731" s="16" t="s">
        <v>5314</v>
      </c>
      <c r="B731" s="22">
        <v>2155018157661</v>
      </c>
      <c r="C731" s="22">
        <v>4985009709085</v>
      </c>
      <c r="D731" s="23" t="s">
        <v>10718</v>
      </c>
      <c r="E731" s="23">
        <v>3823</v>
      </c>
      <c r="F731" s="23">
        <v>8</v>
      </c>
      <c r="G731" s="23">
        <v>0</v>
      </c>
      <c r="H731" s="23" t="s">
        <v>2496</v>
      </c>
      <c r="I731" s="23" t="s">
        <v>2495</v>
      </c>
      <c r="J731" s="23" t="s">
        <v>2507</v>
      </c>
      <c r="L731" s="16" t="s">
        <v>5319</v>
      </c>
    </row>
    <row r="732" spans="1:12">
      <c r="A732" s="16" t="s">
        <v>5314</v>
      </c>
      <c r="B732" s="22">
        <v>2254518159660</v>
      </c>
      <c r="C732" s="22">
        <v>3528704587247</v>
      </c>
      <c r="D732" s="23" t="s">
        <v>2746</v>
      </c>
      <c r="E732" s="23">
        <v>1622</v>
      </c>
      <c r="F732" s="23">
        <v>15</v>
      </c>
      <c r="G732" s="23">
        <v>0</v>
      </c>
      <c r="H732" s="23" t="s">
        <v>2496</v>
      </c>
      <c r="I732" s="23" t="s">
        <v>2495</v>
      </c>
      <c r="J732" s="23" t="s">
        <v>2517</v>
      </c>
      <c r="L732" s="16" t="s">
        <v>5319</v>
      </c>
    </row>
    <row r="733" spans="1:12">
      <c r="A733" s="16" t="s">
        <v>5314</v>
      </c>
      <c r="B733" s="22">
        <v>2254518159660</v>
      </c>
      <c r="C733" s="22">
        <v>3528704587247</v>
      </c>
      <c r="D733" s="23" t="s">
        <v>2746</v>
      </c>
      <c r="E733" s="23">
        <v>1622</v>
      </c>
      <c r="F733" s="23">
        <v>24</v>
      </c>
      <c r="G733" s="23">
        <v>0</v>
      </c>
      <c r="H733" s="23" t="s">
        <v>2496</v>
      </c>
      <c r="I733" s="23" t="s">
        <v>2495</v>
      </c>
      <c r="J733" s="23" t="s">
        <v>2517</v>
      </c>
      <c r="L733" s="16" t="s">
        <v>5319</v>
      </c>
    </row>
    <row r="734" spans="1:12">
      <c r="A734" s="16" t="s">
        <v>5314</v>
      </c>
      <c r="B734" s="22">
        <v>2157015158016</v>
      </c>
      <c r="C734" s="22">
        <v>4985009716175</v>
      </c>
      <c r="D734" s="23" t="s">
        <v>8710</v>
      </c>
      <c r="E734" s="23">
        <v>2223</v>
      </c>
      <c r="F734" s="23">
        <v>12</v>
      </c>
      <c r="G734" s="23">
        <v>0</v>
      </c>
      <c r="H734" s="23" t="s">
        <v>2496</v>
      </c>
      <c r="I734" s="23" t="s">
        <v>2495</v>
      </c>
      <c r="J734" s="23" t="s">
        <v>2728</v>
      </c>
      <c r="L734" s="16" t="s">
        <v>5319</v>
      </c>
    </row>
    <row r="735" spans="1:12">
      <c r="A735" s="16" t="s">
        <v>5314</v>
      </c>
      <c r="B735" s="22">
        <v>2157015158016</v>
      </c>
      <c r="C735" s="22">
        <v>4985009716175</v>
      </c>
      <c r="D735" s="23" t="s">
        <v>8710</v>
      </c>
      <c r="E735" s="23">
        <v>2223</v>
      </c>
      <c r="F735" s="23">
        <v>4</v>
      </c>
      <c r="G735" s="23">
        <v>0</v>
      </c>
      <c r="H735" s="23" t="s">
        <v>2496</v>
      </c>
      <c r="I735" s="23" t="s">
        <v>2495</v>
      </c>
      <c r="J735" s="23" t="s">
        <v>2728</v>
      </c>
      <c r="L735" s="16" t="s">
        <v>5319</v>
      </c>
    </row>
    <row r="736" spans="1:12">
      <c r="A736" s="16" t="s">
        <v>5314</v>
      </c>
      <c r="B736" s="22">
        <v>1856016151804</v>
      </c>
      <c r="C736" s="22">
        <v>4985009751350</v>
      </c>
      <c r="D736" s="23" t="s">
        <v>2612</v>
      </c>
      <c r="E736" s="23">
        <v>2523</v>
      </c>
      <c r="F736" s="23">
        <v>1</v>
      </c>
      <c r="G736" s="23">
        <v>0</v>
      </c>
      <c r="H736" s="23" t="s">
        <v>2496</v>
      </c>
      <c r="I736" s="23" t="s">
        <v>2495</v>
      </c>
      <c r="J736" s="23" t="s">
        <v>2500</v>
      </c>
      <c r="L736" s="16" t="s">
        <v>5319</v>
      </c>
    </row>
    <row r="737" spans="1:12">
      <c r="A737" s="16" t="s">
        <v>5314</v>
      </c>
      <c r="B737" s="22">
        <v>1856016151804</v>
      </c>
      <c r="C737" s="22">
        <v>4985009751350</v>
      </c>
      <c r="D737" s="23" t="s">
        <v>2612</v>
      </c>
      <c r="E737" s="23">
        <v>2523</v>
      </c>
      <c r="F737" s="23">
        <v>12</v>
      </c>
      <c r="G737" s="23">
        <v>0</v>
      </c>
      <c r="H737" s="23" t="s">
        <v>2496</v>
      </c>
      <c r="I737" s="23" t="s">
        <v>2495</v>
      </c>
      <c r="J737" s="23" t="s">
        <v>2502</v>
      </c>
      <c r="L737" s="16" t="s">
        <v>5319</v>
      </c>
    </row>
    <row r="738" spans="1:12">
      <c r="A738" s="16" t="s">
        <v>5314</v>
      </c>
      <c r="B738" s="22">
        <v>1955516159263</v>
      </c>
      <c r="C738" s="22">
        <v>4985009705186</v>
      </c>
      <c r="D738" s="23" t="s">
        <v>10719</v>
      </c>
      <c r="E738" s="23">
        <v>3223</v>
      </c>
      <c r="F738" s="23">
        <v>24</v>
      </c>
      <c r="G738" s="23">
        <v>0</v>
      </c>
      <c r="H738" s="23" t="s">
        <v>2496</v>
      </c>
      <c r="I738" s="23" t="s">
        <v>2495</v>
      </c>
      <c r="J738" s="23" t="s">
        <v>2520</v>
      </c>
      <c r="L738" s="16" t="s">
        <v>5319</v>
      </c>
    </row>
    <row r="739" spans="1:12">
      <c r="A739" s="16" t="s">
        <v>5314</v>
      </c>
      <c r="B739" s="22">
        <v>1955516159263</v>
      </c>
      <c r="C739" s="22">
        <v>4985009705186</v>
      </c>
      <c r="D739" s="23" t="s">
        <v>10719</v>
      </c>
      <c r="E739" s="23">
        <v>3223</v>
      </c>
      <c r="F739" s="23">
        <v>28</v>
      </c>
      <c r="G739" s="23">
        <v>0</v>
      </c>
      <c r="H739" s="23" t="s">
        <v>2496</v>
      </c>
      <c r="I739" s="23" t="s">
        <v>2495</v>
      </c>
      <c r="J739" s="23" t="s">
        <v>2520</v>
      </c>
      <c r="L739" s="16" t="s">
        <v>5319</v>
      </c>
    </row>
    <row r="740" spans="1:12">
      <c r="A740" s="16" t="s">
        <v>5314</v>
      </c>
      <c r="B740" s="22">
        <v>1955516159263</v>
      </c>
      <c r="C740" s="22">
        <v>4985009705186</v>
      </c>
      <c r="D740" s="23" t="s">
        <v>10719</v>
      </c>
      <c r="E740" s="23">
        <v>3223</v>
      </c>
      <c r="F740" s="23">
        <v>28</v>
      </c>
      <c r="G740" s="23">
        <v>0</v>
      </c>
      <c r="H740" s="23" t="s">
        <v>2496</v>
      </c>
      <c r="I740" s="23" t="s">
        <v>2495</v>
      </c>
      <c r="J740" s="23" t="s">
        <v>2520</v>
      </c>
      <c r="L740" s="16" t="s">
        <v>5319</v>
      </c>
    </row>
    <row r="741" spans="1:12">
      <c r="A741" s="16" t="s">
        <v>5314</v>
      </c>
      <c r="B741" s="22">
        <v>2255517159262</v>
      </c>
      <c r="C741" s="22">
        <v>4985009705360</v>
      </c>
      <c r="D741" s="23" t="s">
        <v>7447</v>
      </c>
      <c r="E741" s="23">
        <v>1223</v>
      </c>
      <c r="F741" s="23">
        <v>6</v>
      </c>
      <c r="G741" s="23">
        <v>0</v>
      </c>
      <c r="H741" s="23" t="s">
        <v>2496</v>
      </c>
      <c r="I741" s="23" t="s">
        <v>2495</v>
      </c>
      <c r="J741" s="23" t="s">
        <v>2498</v>
      </c>
      <c r="L741" s="16" t="s">
        <v>5319</v>
      </c>
    </row>
    <row r="742" spans="1:12">
      <c r="A742" s="16" t="s">
        <v>5314</v>
      </c>
      <c r="B742" s="22">
        <v>2255517159262</v>
      </c>
      <c r="C742" s="22">
        <v>4985009705360</v>
      </c>
      <c r="D742" s="23" t="s">
        <v>7447</v>
      </c>
      <c r="E742" s="23">
        <v>523</v>
      </c>
      <c r="F742" s="23">
        <v>10</v>
      </c>
      <c r="G742" s="23">
        <v>0</v>
      </c>
      <c r="H742" s="23" t="s">
        <v>2496</v>
      </c>
      <c r="I742" s="23" t="s">
        <v>2495</v>
      </c>
      <c r="J742" s="23" t="s">
        <v>2498</v>
      </c>
      <c r="L742" s="16" t="s">
        <v>5319</v>
      </c>
    </row>
    <row r="743" spans="1:12">
      <c r="A743" s="16" t="s">
        <v>5314</v>
      </c>
      <c r="B743" s="22">
        <v>2056016159261</v>
      </c>
      <c r="C743" s="22">
        <v>4985009705216</v>
      </c>
      <c r="D743" s="23" t="s">
        <v>2587</v>
      </c>
      <c r="E743" s="23">
        <v>2623</v>
      </c>
      <c r="F743" s="23">
        <v>12</v>
      </c>
      <c r="G743" s="23">
        <v>0</v>
      </c>
      <c r="H743" s="23" t="s">
        <v>2496</v>
      </c>
      <c r="I743" s="23" t="s">
        <v>2495</v>
      </c>
      <c r="J743" s="23" t="s">
        <v>2498</v>
      </c>
      <c r="L743" s="16" t="s">
        <v>5319</v>
      </c>
    </row>
    <row r="744" spans="1:12">
      <c r="A744" s="16" t="s">
        <v>5314</v>
      </c>
      <c r="B744" s="22">
        <v>2056016159261</v>
      </c>
      <c r="C744" s="22">
        <v>4985009705216</v>
      </c>
      <c r="D744" s="23" t="s">
        <v>2587</v>
      </c>
      <c r="E744" s="23">
        <v>2623</v>
      </c>
      <c r="F744" s="23">
        <v>4</v>
      </c>
      <c r="G744" s="23">
        <v>0</v>
      </c>
      <c r="H744" s="23" t="s">
        <v>2496</v>
      </c>
      <c r="I744" s="23" t="s">
        <v>2495</v>
      </c>
      <c r="J744" s="23" t="s">
        <v>2520</v>
      </c>
      <c r="L744" s="16" t="s">
        <v>5319</v>
      </c>
    </row>
    <row r="745" spans="1:12">
      <c r="A745" s="16" t="s">
        <v>5314</v>
      </c>
      <c r="B745" s="22">
        <v>2554520157662</v>
      </c>
      <c r="C745" s="22">
        <v>4985009709276</v>
      </c>
      <c r="D745" s="23" t="s">
        <v>8913</v>
      </c>
      <c r="E745" s="23">
        <v>4023</v>
      </c>
      <c r="F745" s="23">
        <v>12</v>
      </c>
      <c r="G745" s="23">
        <v>0</v>
      </c>
      <c r="H745" s="23" t="s">
        <v>2496</v>
      </c>
      <c r="I745" s="23" t="s">
        <v>2495</v>
      </c>
      <c r="J745" s="23" t="s">
        <v>2507</v>
      </c>
      <c r="L745" s="16" t="s">
        <v>5319</v>
      </c>
    </row>
    <row r="746" spans="1:12">
      <c r="A746" s="16" t="s">
        <v>5314</v>
      </c>
      <c r="B746" s="22">
        <v>2554520157662</v>
      </c>
      <c r="C746" s="22">
        <v>4985009709276</v>
      </c>
      <c r="D746" s="23" t="s">
        <v>8913</v>
      </c>
      <c r="E746" s="23">
        <v>4223</v>
      </c>
      <c r="F746" s="23">
        <v>4</v>
      </c>
      <c r="G746" s="23">
        <v>0</v>
      </c>
      <c r="H746" s="23" t="s">
        <v>2496</v>
      </c>
      <c r="I746" s="23" t="s">
        <v>2495</v>
      </c>
      <c r="J746" s="23" t="s">
        <v>2507</v>
      </c>
      <c r="L746" s="16" t="s">
        <v>5319</v>
      </c>
    </row>
    <row r="747" spans="1:12">
      <c r="A747" s="16" t="s">
        <v>5314</v>
      </c>
      <c r="B747" s="22">
        <v>1956016159265</v>
      </c>
      <c r="C747" s="22">
        <v>4985009705728</v>
      </c>
      <c r="D747" s="23" t="s">
        <v>9072</v>
      </c>
      <c r="E747" s="23">
        <v>3023</v>
      </c>
      <c r="F747" s="23">
        <v>8</v>
      </c>
      <c r="G747" s="23">
        <v>0</v>
      </c>
      <c r="H747" s="23" t="s">
        <v>2496</v>
      </c>
      <c r="I747" s="23" t="s">
        <v>2495</v>
      </c>
      <c r="J747" s="23" t="s">
        <v>2520</v>
      </c>
      <c r="L747" s="16" t="s">
        <v>5319</v>
      </c>
    </row>
    <row r="748" spans="1:12">
      <c r="A748" s="16" t="s">
        <v>5314</v>
      </c>
      <c r="B748" s="22">
        <v>2555518157664</v>
      </c>
      <c r="C748" s="22">
        <v>4985009709122</v>
      </c>
      <c r="D748" s="23" t="s">
        <v>3465</v>
      </c>
      <c r="E748" s="23">
        <v>423</v>
      </c>
      <c r="F748" s="23">
        <v>8</v>
      </c>
      <c r="G748" s="23">
        <v>0</v>
      </c>
      <c r="H748" s="23" t="s">
        <v>2496</v>
      </c>
      <c r="I748" s="23" t="s">
        <v>2495</v>
      </c>
      <c r="J748" s="23" t="s">
        <v>2504</v>
      </c>
      <c r="L748" s="16" t="s">
        <v>5319</v>
      </c>
    </row>
    <row r="749" spans="1:12">
      <c r="A749" s="16" t="s">
        <v>5314</v>
      </c>
      <c r="B749" s="22">
        <v>2255017159267</v>
      </c>
      <c r="C749" s="22">
        <v>4985009004272</v>
      </c>
      <c r="D749" s="23" t="s">
        <v>2550</v>
      </c>
      <c r="E749" s="23">
        <v>1623</v>
      </c>
      <c r="F749" s="23">
        <v>14</v>
      </c>
      <c r="G749" s="23">
        <v>0</v>
      </c>
      <c r="H749" s="23" t="s">
        <v>2496</v>
      </c>
      <c r="I749" s="23" t="s">
        <v>2495</v>
      </c>
      <c r="J749" s="23" t="s">
        <v>2498</v>
      </c>
      <c r="L749" s="16" t="s">
        <v>5319</v>
      </c>
    </row>
    <row r="750" spans="1:12">
      <c r="A750" s="16" t="s">
        <v>5314</v>
      </c>
      <c r="B750" s="22">
        <v>2255017159267</v>
      </c>
      <c r="C750" s="22">
        <v>4985009004272</v>
      </c>
      <c r="D750" s="23" t="s">
        <v>2550</v>
      </c>
      <c r="E750" s="23">
        <v>1623</v>
      </c>
      <c r="F750" s="23">
        <v>10</v>
      </c>
      <c r="G750" s="23">
        <v>0</v>
      </c>
      <c r="H750" s="23" t="s">
        <v>2496</v>
      </c>
      <c r="I750" s="23" t="s">
        <v>2495</v>
      </c>
      <c r="J750" s="23" t="s">
        <v>2498</v>
      </c>
      <c r="L750" s="16" t="s">
        <v>5319</v>
      </c>
    </row>
    <row r="751" spans="1:12">
      <c r="A751" s="16" t="s">
        <v>5314</v>
      </c>
      <c r="B751" s="22">
        <v>2255017159267</v>
      </c>
      <c r="C751" s="22">
        <v>4985009004272</v>
      </c>
      <c r="D751" s="23" t="s">
        <v>2550</v>
      </c>
      <c r="E751" s="23">
        <v>3023</v>
      </c>
      <c r="F751" s="23">
        <v>4</v>
      </c>
      <c r="G751" s="23">
        <v>0</v>
      </c>
      <c r="H751" s="23" t="s">
        <v>2496</v>
      </c>
      <c r="I751" s="23" t="s">
        <v>2495</v>
      </c>
      <c r="J751" s="23" t="s">
        <v>2520</v>
      </c>
      <c r="L751" s="16" t="s">
        <v>5319</v>
      </c>
    </row>
    <row r="752" spans="1:12">
      <c r="A752" s="16" t="s">
        <v>5314</v>
      </c>
      <c r="B752" s="22">
        <v>2255017159267</v>
      </c>
      <c r="C752" s="22">
        <v>4985009004272</v>
      </c>
      <c r="D752" s="23" t="s">
        <v>2550</v>
      </c>
      <c r="E752" s="23">
        <v>1523</v>
      </c>
      <c r="F752" s="23">
        <v>12</v>
      </c>
      <c r="G752" s="23">
        <v>0</v>
      </c>
      <c r="H752" s="23" t="s">
        <v>2496</v>
      </c>
      <c r="I752" s="23" t="s">
        <v>2495</v>
      </c>
      <c r="J752" s="23" t="s">
        <v>2498</v>
      </c>
      <c r="L752" s="16" t="s">
        <v>5319</v>
      </c>
    </row>
    <row r="753" spans="1:12">
      <c r="A753" s="16" t="s">
        <v>5314</v>
      </c>
      <c r="B753" s="22">
        <v>2156516159256</v>
      </c>
      <c r="C753" s="22">
        <v>4985009705261</v>
      </c>
      <c r="D753" s="23" t="s">
        <v>2569</v>
      </c>
      <c r="E753" s="23">
        <v>2323</v>
      </c>
      <c r="F753" s="23">
        <v>8</v>
      </c>
      <c r="G753" s="23">
        <v>0</v>
      </c>
      <c r="H753" s="23" t="s">
        <v>2496</v>
      </c>
      <c r="I753" s="23" t="s">
        <v>2495</v>
      </c>
      <c r="J753" s="23" t="s">
        <v>2570</v>
      </c>
      <c r="L753" s="16" t="s">
        <v>5319</v>
      </c>
    </row>
    <row r="754" spans="1:12">
      <c r="A754" s="16" t="s">
        <v>5314</v>
      </c>
      <c r="B754" s="22">
        <v>2156016159268</v>
      </c>
      <c r="C754" s="22">
        <v>4985009705223</v>
      </c>
      <c r="D754" s="23" t="s">
        <v>8885</v>
      </c>
      <c r="E754" s="23">
        <v>3723</v>
      </c>
      <c r="F754" s="23">
        <v>4</v>
      </c>
      <c r="G754" s="23">
        <v>0</v>
      </c>
      <c r="H754" s="23" t="s">
        <v>2496</v>
      </c>
      <c r="I754" s="23" t="s">
        <v>2495</v>
      </c>
      <c r="J754" s="23" t="s">
        <v>2498</v>
      </c>
      <c r="L754" s="16" t="s">
        <v>5319</v>
      </c>
    </row>
    <row r="755" spans="1:12">
      <c r="A755" s="16" t="s">
        <v>5314</v>
      </c>
      <c r="B755" s="22">
        <v>1655514130393</v>
      </c>
      <c r="C755" s="22" t="s">
        <v>3446</v>
      </c>
      <c r="D755" s="23" t="s">
        <v>2703</v>
      </c>
      <c r="E755" s="23">
        <v>2223</v>
      </c>
      <c r="F755" s="23">
        <v>4</v>
      </c>
      <c r="G755" s="23">
        <v>0</v>
      </c>
      <c r="H755" s="23" t="s">
        <v>2496</v>
      </c>
      <c r="I755" s="23" t="s">
        <v>2495</v>
      </c>
      <c r="J755" s="23" t="s">
        <v>2621</v>
      </c>
      <c r="L755" s="16" t="s">
        <v>5319</v>
      </c>
    </row>
    <row r="756" spans="1:12">
      <c r="A756" s="16" t="s">
        <v>5314</v>
      </c>
      <c r="B756" s="22">
        <v>2154517159268</v>
      </c>
      <c r="C756" s="22">
        <v>4985009705285</v>
      </c>
      <c r="D756" s="23" t="s">
        <v>8886</v>
      </c>
      <c r="E756" s="23">
        <v>4323</v>
      </c>
      <c r="F756" s="23">
        <v>4</v>
      </c>
      <c r="G756" s="23">
        <v>0</v>
      </c>
      <c r="H756" s="23" t="s">
        <v>2496</v>
      </c>
      <c r="I756" s="23" t="s">
        <v>2495</v>
      </c>
      <c r="J756" s="23" t="s">
        <v>2520</v>
      </c>
      <c r="L756" s="16" t="s">
        <v>5319</v>
      </c>
    </row>
    <row r="757" spans="1:12">
      <c r="A757" s="16" t="s">
        <v>5314</v>
      </c>
      <c r="B757" s="22">
        <v>2055516159269</v>
      </c>
      <c r="C757" s="22">
        <v>4985009705629</v>
      </c>
      <c r="D757" s="23" t="s">
        <v>2595</v>
      </c>
      <c r="E757" s="23">
        <v>4023</v>
      </c>
      <c r="F757" s="23">
        <v>4</v>
      </c>
      <c r="G757" s="23">
        <v>0</v>
      </c>
      <c r="H757" s="23" t="s">
        <v>2496</v>
      </c>
      <c r="I757" s="23" t="s">
        <v>2495</v>
      </c>
      <c r="J757" s="23" t="s">
        <v>2498</v>
      </c>
      <c r="L757" s="16" t="s">
        <v>5319</v>
      </c>
    </row>
    <row r="758" spans="1:12">
      <c r="A758" s="16" t="s">
        <v>5314</v>
      </c>
      <c r="B758" s="22">
        <v>2055516159269</v>
      </c>
      <c r="C758" s="22">
        <v>4985009705629</v>
      </c>
      <c r="D758" s="23" t="s">
        <v>2595</v>
      </c>
      <c r="E758" s="23">
        <v>2523</v>
      </c>
      <c r="F758" s="23">
        <v>4</v>
      </c>
      <c r="G758" s="23">
        <v>0</v>
      </c>
      <c r="H758" s="23" t="s">
        <v>2496</v>
      </c>
      <c r="I758" s="23" t="s">
        <v>2495</v>
      </c>
      <c r="J758" s="23" t="s">
        <v>2520</v>
      </c>
      <c r="L758" s="16" t="s">
        <v>5319</v>
      </c>
    </row>
    <row r="759" spans="1:12">
      <c r="A759" s="16" t="s">
        <v>5314</v>
      </c>
      <c r="B759" s="22">
        <v>2454519159175</v>
      </c>
      <c r="C759" s="22">
        <v>4985009704769</v>
      </c>
      <c r="D759" s="23" t="s">
        <v>2723</v>
      </c>
      <c r="E759" s="23">
        <v>5022</v>
      </c>
      <c r="F759" s="23">
        <v>4</v>
      </c>
      <c r="G759" s="23">
        <v>0</v>
      </c>
      <c r="H759" s="23" t="s">
        <v>2496</v>
      </c>
      <c r="I759" s="23" t="s">
        <v>2495</v>
      </c>
      <c r="J759" s="23" t="s">
        <v>2525</v>
      </c>
      <c r="L759" s="16" t="s">
        <v>5319</v>
      </c>
    </row>
    <row r="760" spans="1:12">
      <c r="A760" s="16" t="s">
        <v>5314</v>
      </c>
      <c r="B760" s="22">
        <v>2256017157031</v>
      </c>
      <c r="C760" s="22" t="s">
        <v>3463</v>
      </c>
      <c r="D760" s="23" t="s">
        <v>2737</v>
      </c>
      <c r="E760" s="23">
        <v>3622</v>
      </c>
      <c r="F760" s="23">
        <v>3</v>
      </c>
      <c r="G760" s="23">
        <v>0</v>
      </c>
      <c r="H760" s="23" t="s">
        <v>2496</v>
      </c>
      <c r="I760" s="23" t="s">
        <v>2495</v>
      </c>
      <c r="J760" s="23" t="s">
        <v>2520</v>
      </c>
      <c r="L760" s="16" t="s">
        <v>5319</v>
      </c>
    </row>
    <row r="761" spans="1:12">
      <c r="A761" s="16" t="s">
        <v>5314</v>
      </c>
      <c r="B761" s="22">
        <v>2256018157078</v>
      </c>
      <c r="C761" s="22" t="s">
        <v>3464</v>
      </c>
      <c r="D761" s="23" t="s">
        <v>2736</v>
      </c>
      <c r="E761" s="23">
        <v>2322</v>
      </c>
      <c r="F761" s="23">
        <v>3</v>
      </c>
      <c r="G761" s="23">
        <v>0</v>
      </c>
      <c r="H761" s="23" t="s">
        <v>2496</v>
      </c>
      <c r="I761" s="23" t="s">
        <v>2495</v>
      </c>
      <c r="J761" s="23" t="s">
        <v>2520</v>
      </c>
      <c r="L761" s="16" t="s">
        <v>5319</v>
      </c>
    </row>
    <row r="762" spans="1:12">
      <c r="A762" s="16" t="s">
        <v>5314</v>
      </c>
      <c r="B762" s="22">
        <v>2255018159259</v>
      </c>
      <c r="C762" s="22">
        <v>4985009705513</v>
      </c>
      <c r="D762" s="23" t="s">
        <v>7565</v>
      </c>
      <c r="E762" s="23">
        <v>4023</v>
      </c>
      <c r="F762" s="23">
        <v>1</v>
      </c>
      <c r="G762" s="23">
        <v>0</v>
      </c>
      <c r="H762" s="23" t="s">
        <v>2496</v>
      </c>
      <c r="I762" s="23" t="s">
        <v>2495</v>
      </c>
      <c r="J762" s="23" t="s">
        <v>2507</v>
      </c>
      <c r="L762" s="16" t="s">
        <v>5319</v>
      </c>
    </row>
    <row r="763" spans="1:12">
      <c r="A763" s="16" t="s">
        <v>5314</v>
      </c>
      <c r="B763" s="22">
        <v>2254019132070</v>
      </c>
      <c r="C763" s="22">
        <v>4992496097045</v>
      </c>
      <c r="D763" s="23" t="s">
        <v>3940</v>
      </c>
      <c r="E763" s="23">
        <v>423</v>
      </c>
      <c r="F763" s="23">
        <v>10</v>
      </c>
      <c r="G763" s="23">
        <v>0</v>
      </c>
      <c r="H763" s="23" t="s">
        <v>2496</v>
      </c>
      <c r="I763" s="23" t="s">
        <v>2495</v>
      </c>
      <c r="J763" s="23" t="s">
        <v>2621</v>
      </c>
      <c r="L763" s="16" t="s">
        <v>5319</v>
      </c>
    </row>
    <row r="764" spans="1:12">
      <c r="A764" s="16" t="s">
        <v>5314</v>
      </c>
      <c r="B764" s="22">
        <v>2156016157004</v>
      </c>
      <c r="C764" s="22">
        <v>4985009757253</v>
      </c>
      <c r="D764" s="23" t="s">
        <v>4584</v>
      </c>
      <c r="E764" s="23">
        <v>3223</v>
      </c>
      <c r="F764" s="23">
        <v>4</v>
      </c>
      <c r="G764" s="23">
        <v>0</v>
      </c>
      <c r="H764" s="23" t="s">
        <v>2496</v>
      </c>
      <c r="I764" s="23" t="s">
        <v>2495</v>
      </c>
      <c r="J764" s="23" t="s">
        <v>2498</v>
      </c>
      <c r="L764" s="16" t="s">
        <v>5319</v>
      </c>
    </row>
    <row r="765" spans="1:12">
      <c r="A765" s="16" t="s">
        <v>5314</v>
      </c>
      <c r="B765" s="22">
        <v>2156016157004</v>
      </c>
      <c r="C765" s="22">
        <v>4985009757253</v>
      </c>
      <c r="D765" s="23" t="s">
        <v>4584</v>
      </c>
      <c r="E765" s="23">
        <v>3223</v>
      </c>
      <c r="F765" s="23">
        <v>7</v>
      </c>
      <c r="G765" s="23">
        <v>0</v>
      </c>
      <c r="H765" s="23" t="s">
        <v>2496</v>
      </c>
      <c r="I765" s="23" t="s">
        <v>2495</v>
      </c>
      <c r="J765" s="23" t="s">
        <v>2498</v>
      </c>
      <c r="L765" s="16" t="s">
        <v>5319</v>
      </c>
    </row>
    <row r="766" spans="1:12">
      <c r="A766" s="16" t="s">
        <v>5314</v>
      </c>
      <c r="B766" s="22">
        <v>1956515157007</v>
      </c>
      <c r="C766" s="22">
        <v>4985009757130</v>
      </c>
      <c r="D766" s="23" t="s">
        <v>4583</v>
      </c>
      <c r="E766" s="23">
        <v>3423</v>
      </c>
      <c r="F766" s="23">
        <v>1</v>
      </c>
      <c r="G766" s="23">
        <v>0</v>
      </c>
      <c r="H766" s="23" t="s">
        <v>2496</v>
      </c>
      <c r="I766" s="23" t="s">
        <v>2495</v>
      </c>
      <c r="J766" s="23" t="s">
        <v>2520</v>
      </c>
      <c r="L766" s="16" t="s">
        <v>5319</v>
      </c>
    </row>
    <row r="767" spans="1:12">
      <c r="A767" s="16" t="s">
        <v>5314</v>
      </c>
      <c r="B767" s="22">
        <v>2356017157069</v>
      </c>
      <c r="C767" s="22">
        <v>4985009758076</v>
      </c>
      <c r="D767" s="23" t="s">
        <v>5330</v>
      </c>
      <c r="E767" s="23">
        <v>3522</v>
      </c>
      <c r="F767" s="23">
        <v>8</v>
      </c>
      <c r="G767" s="23">
        <v>0</v>
      </c>
      <c r="H767" s="23" t="s">
        <v>2496</v>
      </c>
      <c r="I767" s="23" t="s">
        <v>5321</v>
      </c>
      <c r="J767" s="23" t="s">
        <v>2520</v>
      </c>
      <c r="L767" s="16" t="s">
        <v>5319</v>
      </c>
    </row>
    <row r="768" spans="1:12">
      <c r="A768" s="16" t="s">
        <v>5314</v>
      </c>
      <c r="B768" s="22">
        <v>2354018132078</v>
      </c>
      <c r="C768" s="22">
        <v>4992496096994</v>
      </c>
      <c r="D768" s="23" t="s">
        <v>4581</v>
      </c>
      <c r="E768" s="23">
        <v>3923</v>
      </c>
      <c r="F768" s="23">
        <v>20</v>
      </c>
      <c r="G768" s="23">
        <v>0</v>
      </c>
      <c r="H768" s="23" t="s">
        <v>2496</v>
      </c>
      <c r="I768" s="23" t="s">
        <v>2495</v>
      </c>
      <c r="J768" s="23" t="s">
        <v>2621</v>
      </c>
      <c r="L768" s="16" t="s">
        <v>5319</v>
      </c>
    </row>
    <row r="769" spans="1:12">
      <c r="A769" s="16" t="s">
        <v>5314</v>
      </c>
      <c r="B769" s="22">
        <v>2156017157010</v>
      </c>
      <c r="C769" s="22" t="s">
        <v>5263</v>
      </c>
      <c r="D769" s="23" t="s">
        <v>2750</v>
      </c>
      <c r="E769" s="23">
        <v>2523</v>
      </c>
      <c r="F769" s="23">
        <v>8</v>
      </c>
      <c r="G769" s="23">
        <v>0</v>
      </c>
      <c r="H769" s="23" t="s">
        <v>2496</v>
      </c>
      <c r="I769" s="23" t="s">
        <v>2495</v>
      </c>
      <c r="J769" s="23" t="s">
        <v>2520</v>
      </c>
      <c r="L769" s="16" t="s">
        <v>5319</v>
      </c>
    </row>
    <row r="770" spans="1:12">
      <c r="A770" s="16" t="s">
        <v>5314</v>
      </c>
      <c r="B770" s="22">
        <v>2355018157016</v>
      </c>
      <c r="C770" s="22">
        <v>4985009757567</v>
      </c>
      <c r="D770" s="23" t="s">
        <v>5301</v>
      </c>
      <c r="E770" s="23">
        <v>2423</v>
      </c>
      <c r="F770" s="23">
        <v>2</v>
      </c>
      <c r="G770" s="23">
        <v>0</v>
      </c>
      <c r="H770" s="23" t="s">
        <v>2496</v>
      </c>
      <c r="I770" s="23" t="s">
        <v>2495</v>
      </c>
      <c r="J770" s="23" t="s">
        <v>2520</v>
      </c>
      <c r="L770" s="16" t="s">
        <v>5319</v>
      </c>
    </row>
    <row r="771" spans="1:12">
      <c r="A771" s="16" t="s">
        <v>5314</v>
      </c>
      <c r="B771" s="22">
        <v>2355018157016</v>
      </c>
      <c r="C771" s="22">
        <v>4985009757567</v>
      </c>
      <c r="D771" s="23" t="s">
        <v>5301</v>
      </c>
      <c r="E771" s="23">
        <v>2423</v>
      </c>
      <c r="F771" s="23">
        <v>18</v>
      </c>
      <c r="G771" s="23">
        <v>0</v>
      </c>
      <c r="H771" s="23" t="s">
        <v>2496</v>
      </c>
      <c r="I771" s="23" t="s">
        <v>2495</v>
      </c>
      <c r="J771" s="23" t="s">
        <v>2520</v>
      </c>
      <c r="L771" s="16" t="s">
        <v>5319</v>
      </c>
    </row>
    <row r="772" spans="1:12">
      <c r="A772" s="16" t="s">
        <v>5314</v>
      </c>
      <c r="B772" s="22">
        <v>2256016159265</v>
      </c>
      <c r="C772" s="22">
        <v>4985009705230</v>
      </c>
      <c r="D772" s="23" t="s">
        <v>10689</v>
      </c>
      <c r="E772" s="23">
        <v>4023</v>
      </c>
      <c r="F772" s="23">
        <v>8</v>
      </c>
      <c r="G772" s="23">
        <v>0</v>
      </c>
      <c r="H772" s="23" t="s">
        <v>2496</v>
      </c>
      <c r="I772" s="23" t="s">
        <v>2495</v>
      </c>
      <c r="J772" s="23" t="s">
        <v>2504</v>
      </c>
      <c r="L772" s="16" t="s">
        <v>5319</v>
      </c>
    </row>
    <row r="773" spans="1:12">
      <c r="A773" s="16" t="s">
        <v>5314</v>
      </c>
      <c r="B773" s="22">
        <v>2054018155502</v>
      </c>
      <c r="C773" s="22">
        <v>4985009687178</v>
      </c>
      <c r="D773" s="23" t="s">
        <v>10690</v>
      </c>
      <c r="E773" s="23">
        <v>1923</v>
      </c>
      <c r="F773" s="23">
        <v>12</v>
      </c>
      <c r="G773" s="23">
        <v>0</v>
      </c>
      <c r="H773" s="23" t="s">
        <v>2496</v>
      </c>
      <c r="I773" s="23" t="s">
        <v>2495</v>
      </c>
      <c r="J773" s="23" t="s">
        <v>2525</v>
      </c>
      <c r="L773" s="16" t="s">
        <v>5319</v>
      </c>
    </row>
    <row r="774" spans="1:12">
      <c r="A774" s="16" t="s">
        <v>5314</v>
      </c>
      <c r="L774" s="16" t="s">
        <v>5319</v>
      </c>
    </row>
    <row r="775" spans="1:12">
      <c r="A775" s="16" t="s">
        <v>5314</v>
      </c>
      <c r="L775" s="16" t="s">
        <v>5319</v>
      </c>
    </row>
    <row r="776" spans="1:12">
      <c r="A776" s="16" t="s">
        <v>5314</v>
      </c>
      <c r="L776" s="16" t="s">
        <v>5319</v>
      </c>
    </row>
    <row r="777" spans="1:12">
      <c r="A777" s="16" t="s">
        <v>5314</v>
      </c>
      <c r="L777" s="16" t="s">
        <v>5319</v>
      </c>
    </row>
    <row r="778" spans="1:12">
      <c r="A778" s="16" t="s">
        <v>5314</v>
      </c>
      <c r="L778" s="16" t="s">
        <v>5319</v>
      </c>
    </row>
    <row r="779" spans="1:12">
      <c r="A779" s="16" t="s">
        <v>5314</v>
      </c>
      <c r="L779" s="16" t="s">
        <v>5319</v>
      </c>
    </row>
    <row r="780" spans="1:12">
      <c r="A780" s="16" t="s">
        <v>5314</v>
      </c>
      <c r="L780" s="16" t="s">
        <v>5319</v>
      </c>
    </row>
    <row r="781" spans="1:12">
      <c r="A781" s="16" t="s">
        <v>5314</v>
      </c>
      <c r="L781" s="16" t="s">
        <v>5319</v>
      </c>
    </row>
    <row r="782" spans="1:12">
      <c r="A782" s="16" t="s">
        <v>5314</v>
      </c>
      <c r="L782" s="16" t="s">
        <v>5319</v>
      </c>
    </row>
    <row r="783" spans="1:12">
      <c r="A783" s="16" t="s">
        <v>5314</v>
      </c>
      <c r="L783" s="16" t="s">
        <v>5319</v>
      </c>
    </row>
    <row r="784" spans="1:12">
      <c r="A784" s="16" t="s">
        <v>5314</v>
      </c>
      <c r="L784" s="16" t="s">
        <v>5319</v>
      </c>
    </row>
    <row r="785" spans="1:12">
      <c r="A785" s="16" t="s">
        <v>5314</v>
      </c>
      <c r="L785" s="16" t="s">
        <v>5319</v>
      </c>
    </row>
    <row r="786" spans="1:12">
      <c r="A786" s="16" t="s">
        <v>5314</v>
      </c>
      <c r="L786" s="16" t="s">
        <v>5319</v>
      </c>
    </row>
    <row r="787" spans="1:12">
      <c r="A787" s="16" t="s">
        <v>5314</v>
      </c>
      <c r="L787" s="16" t="s">
        <v>5319</v>
      </c>
    </row>
    <row r="788" spans="1:12">
      <c r="A788" s="16" t="s">
        <v>5314</v>
      </c>
      <c r="L788" s="16" t="s">
        <v>5319</v>
      </c>
    </row>
    <row r="789" spans="1:12">
      <c r="A789" s="16" t="s">
        <v>5314</v>
      </c>
      <c r="L789" s="16" t="s">
        <v>5319</v>
      </c>
    </row>
    <row r="790" spans="1:12">
      <c r="A790" s="16" t="s">
        <v>5314</v>
      </c>
      <c r="L790" s="16" t="s">
        <v>5319</v>
      </c>
    </row>
    <row r="791" spans="1:12">
      <c r="A791" s="16" t="s">
        <v>5314</v>
      </c>
      <c r="L791" s="16" t="s">
        <v>5319</v>
      </c>
    </row>
    <row r="792" spans="1:12">
      <c r="A792" s="16" t="s">
        <v>5314</v>
      </c>
      <c r="L792" s="16" t="s">
        <v>5319</v>
      </c>
    </row>
    <row r="793" spans="1:12">
      <c r="A793" s="16" t="s">
        <v>5314</v>
      </c>
      <c r="L793" s="16" t="s">
        <v>5319</v>
      </c>
    </row>
    <row r="794" spans="1:12">
      <c r="A794" s="16" t="s">
        <v>5314</v>
      </c>
      <c r="L794" s="16" t="s">
        <v>5319</v>
      </c>
    </row>
    <row r="795" spans="1:12">
      <c r="A795" s="16" t="s">
        <v>5314</v>
      </c>
      <c r="L795" s="16" t="s">
        <v>5319</v>
      </c>
    </row>
    <row r="796" spans="1:12">
      <c r="A796" s="16" t="s">
        <v>5314</v>
      </c>
      <c r="L796" s="16" t="s">
        <v>5319</v>
      </c>
    </row>
    <row r="797" spans="1:12">
      <c r="A797" s="16" t="s">
        <v>5314</v>
      </c>
      <c r="L797" s="16" t="s">
        <v>5319</v>
      </c>
    </row>
    <row r="798" spans="1:12">
      <c r="A798" s="16" t="s">
        <v>5314</v>
      </c>
      <c r="L798" s="16" t="s">
        <v>5319</v>
      </c>
    </row>
    <row r="799" spans="1:12">
      <c r="A799" s="16" t="s">
        <v>5314</v>
      </c>
      <c r="L799" s="16" t="s">
        <v>5319</v>
      </c>
    </row>
    <row r="800" spans="1:12">
      <c r="A800" s="16" t="s">
        <v>5314</v>
      </c>
      <c r="L800" s="16" t="s">
        <v>5319</v>
      </c>
    </row>
    <row r="801" spans="1:12">
      <c r="A801" s="16" t="s">
        <v>5314</v>
      </c>
      <c r="L801" s="16" t="s">
        <v>5319</v>
      </c>
    </row>
    <row r="802" spans="1:12">
      <c r="A802" s="16" t="s">
        <v>5314</v>
      </c>
      <c r="L802" s="16" t="s">
        <v>5319</v>
      </c>
    </row>
    <row r="803" spans="1:12">
      <c r="A803" s="16" t="s">
        <v>5314</v>
      </c>
      <c r="L803" s="16" t="s">
        <v>5319</v>
      </c>
    </row>
    <row r="804" spans="1:12">
      <c r="A804" s="16" t="s">
        <v>5314</v>
      </c>
      <c r="L804" s="16" t="s">
        <v>5319</v>
      </c>
    </row>
    <row r="805" spans="1:12">
      <c r="A805" s="16" t="s">
        <v>5314</v>
      </c>
      <c r="L805" s="16" t="s">
        <v>5319</v>
      </c>
    </row>
    <row r="806" spans="1:12">
      <c r="A806" s="16" t="s">
        <v>5314</v>
      </c>
      <c r="L806" s="16" t="s">
        <v>5319</v>
      </c>
    </row>
    <row r="807" spans="1:12">
      <c r="A807" s="16" t="s">
        <v>5314</v>
      </c>
      <c r="L807" s="16" t="s">
        <v>5319</v>
      </c>
    </row>
    <row r="808" spans="1:12">
      <c r="A808" s="16" t="s">
        <v>5314</v>
      </c>
      <c r="L808" s="16" t="s">
        <v>5319</v>
      </c>
    </row>
    <row r="809" spans="1:12">
      <c r="A809" s="16" t="s">
        <v>5314</v>
      </c>
      <c r="L809" s="16" t="s">
        <v>5319</v>
      </c>
    </row>
    <row r="810" spans="1:12">
      <c r="A810" s="16" t="s">
        <v>5314</v>
      </c>
      <c r="L810" s="16" t="s">
        <v>5319</v>
      </c>
    </row>
    <row r="811" spans="1:12">
      <c r="A811" s="16" t="s">
        <v>5314</v>
      </c>
      <c r="L811" s="16" t="s">
        <v>5319</v>
      </c>
    </row>
    <row r="812" spans="1:12">
      <c r="A812" s="16" t="s">
        <v>5314</v>
      </c>
      <c r="L812" s="16" t="s">
        <v>5319</v>
      </c>
    </row>
    <row r="813" spans="1:12">
      <c r="A813" s="16" t="s">
        <v>5314</v>
      </c>
      <c r="L813" s="16" t="s">
        <v>5319</v>
      </c>
    </row>
    <row r="814" spans="1:12">
      <c r="A814" s="16" t="s">
        <v>5314</v>
      </c>
      <c r="L814" s="16" t="s">
        <v>5319</v>
      </c>
    </row>
    <row r="815" spans="1:12">
      <c r="A815" s="16" t="s">
        <v>5314</v>
      </c>
      <c r="L815" s="16" t="s">
        <v>5319</v>
      </c>
    </row>
    <row r="816" spans="1:12">
      <c r="A816" s="16" t="s">
        <v>5314</v>
      </c>
      <c r="L816" s="16" t="s">
        <v>5319</v>
      </c>
    </row>
    <row r="817" spans="1:12">
      <c r="A817" s="16" t="s">
        <v>5314</v>
      </c>
      <c r="L817" s="16" t="s">
        <v>5319</v>
      </c>
    </row>
    <row r="818" spans="1:12">
      <c r="A818" s="16" t="s">
        <v>5314</v>
      </c>
      <c r="L818" s="16" t="s">
        <v>5319</v>
      </c>
    </row>
    <row r="819" spans="1:12">
      <c r="A819" s="16" t="s">
        <v>5314</v>
      </c>
      <c r="L819" s="16" t="s">
        <v>5319</v>
      </c>
    </row>
    <row r="820" spans="1:12">
      <c r="A820" s="16" t="s">
        <v>5314</v>
      </c>
      <c r="L820" s="16" t="s">
        <v>5319</v>
      </c>
    </row>
    <row r="821" spans="1:12">
      <c r="A821" s="16" t="s">
        <v>5314</v>
      </c>
      <c r="L821" s="16" t="s">
        <v>5319</v>
      </c>
    </row>
    <row r="822" spans="1:12">
      <c r="A822" s="16" t="s">
        <v>5314</v>
      </c>
      <c r="L822" s="16" t="s">
        <v>5319</v>
      </c>
    </row>
    <row r="823" spans="1:12">
      <c r="A823" s="16" t="s">
        <v>5314</v>
      </c>
      <c r="L823" s="16" t="s">
        <v>5319</v>
      </c>
    </row>
    <row r="824" spans="1:12">
      <c r="A824" s="16" t="s">
        <v>5314</v>
      </c>
      <c r="L824" s="16" t="s">
        <v>5319</v>
      </c>
    </row>
    <row r="825" spans="1:12">
      <c r="A825" s="16" t="s">
        <v>5314</v>
      </c>
      <c r="L825" s="16" t="s">
        <v>5319</v>
      </c>
    </row>
    <row r="826" spans="1:12">
      <c r="A826" s="16" t="s">
        <v>5314</v>
      </c>
      <c r="L826" s="16" t="s">
        <v>5319</v>
      </c>
    </row>
    <row r="827" spans="1:12">
      <c r="A827" s="16" t="s">
        <v>5314</v>
      </c>
      <c r="L827" s="16" t="s">
        <v>5319</v>
      </c>
    </row>
    <row r="828" spans="1:12">
      <c r="A828" s="16" t="s">
        <v>5314</v>
      </c>
      <c r="L828" s="16" t="s">
        <v>5319</v>
      </c>
    </row>
    <row r="829" spans="1:12">
      <c r="A829" s="16" t="s">
        <v>5314</v>
      </c>
      <c r="L829" s="16" t="s">
        <v>5319</v>
      </c>
    </row>
    <row r="830" spans="1:12">
      <c r="A830" s="16" t="s">
        <v>5314</v>
      </c>
      <c r="L830" s="16" t="s">
        <v>5319</v>
      </c>
    </row>
    <row r="831" spans="1:12">
      <c r="A831" s="16" t="s">
        <v>5314</v>
      </c>
      <c r="L831" s="16" t="s">
        <v>5319</v>
      </c>
    </row>
    <row r="832" spans="1:12">
      <c r="A832" s="16" t="s">
        <v>5314</v>
      </c>
      <c r="L832" s="16" t="s">
        <v>5319</v>
      </c>
    </row>
    <row r="833" spans="1:12">
      <c r="A833" s="16" t="s">
        <v>5314</v>
      </c>
      <c r="L833" s="16" t="s">
        <v>5319</v>
      </c>
    </row>
    <row r="834" spans="1:12">
      <c r="A834" s="16" t="s">
        <v>5314</v>
      </c>
      <c r="L834" s="16" t="s">
        <v>5319</v>
      </c>
    </row>
    <row r="835" spans="1:12">
      <c r="A835" s="16" t="s">
        <v>5314</v>
      </c>
      <c r="L835" s="16" t="s">
        <v>5319</v>
      </c>
    </row>
    <row r="836" spans="1:12">
      <c r="A836" s="16" t="s">
        <v>5314</v>
      </c>
      <c r="L836" s="16" t="s">
        <v>5319</v>
      </c>
    </row>
    <row r="837" spans="1:12">
      <c r="A837" s="16" t="s">
        <v>5314</v>
      </c>
      <c r="L837" s="16" t="s">
        <v>5319</v>
      </c>
    </row>
    <row r="838" spans="1:12">
      <c r="A838" s="16" t="s">
        <v>5314</v>
      </c>
      <c r="L838" s="16" t="s">
        <v>5319</v>
      </c>
    </row>
    <row r="839" spans="1:12">
      <c r="A839" s="16" t="s">
        <v>5314</v>
      </c>
      <c r="L839" s="16" t="s">
        <v>5319</v>
      </c>
    </row>
    <row r="840" spans="1:12">
      <c r="A840" s="16" t="s">
        <v>5314</v>
      </c>
      <c r="L840" s="16" t="s">
        <v>5319</v>
      </c>
    </row>
    <row r="841" spans="1:12">
      <c r="A841" s="16" t="s">
        <v>5314</v>
      </c>
      <c r="L841" s="16" t="s">
        <v>5319</v>
      </c>
    </row>
    <row r="842" spans="1:12">
      <c r="A842" s="16" t="s">
        <v>5314</v>
      </c>
      <c r="L842" s="16" t="s">
        <v>5319</v>
      </c>
    </row>
    <row r="843" spans="1:12">
      <c r="A843" s="16" t="s">
        <v>5314</v>
      </c>
      <c r="L843" s="16" t="s">
        <v>5319</v>
      </c>
    </row>
    <row r="844" spans="1:12">
      <c r="A844" s="16" t="s">
        <v>5314</v>
      </c>
      <c r="L844" s="16" t="s">
        <v>5319</v>
      </c>
    </row>
    <row r="845" spans="1:12">
      <c r="A845" s="16" t="s">
        <v>5314</v>
      </c>
      <c r="L845" s="16" t="s">
        <v>5319</v>
      </c>
    </row>
    <row r="846" spans="1:12">
      <c r="A846" s="16" t="s">
        <v>5314</v>
      </c>
      <c r="L846" s="16" t="s">
        <v>5319</v>
      </c>
    </row>
    <row r="847" spans="1:12">
      <c r="A847" s="16" t="s">
        <v>5314</v>
      </c>
      <c r="L847" s="16" t="s">
        <v>5319</v>
      </c>
    </row>
    <row r="848" spans="1:12">
      <c r="A848" s="16" t="s">
        <v>5314</v>
      </c>
      <c r="L848" s="16" t="s">
        <v>5319</v>
      </c>
    </row>
    <row r="849" spans="1:12">
      <c r="A849" s="16" t="s">
        <v>5314</v>
      </c>
      <c r="L849" s="16" t="s">
        <v>5319</v>
      </c>
    </row>
    <row r="850" spans="1:12">
      <c r="A850" s="16" t="s">
        <v>5314</v>
      </c>
      <c r="L850" s="16" t="s">
        <v>5319</v>
      </c>
    </row>
    <row r="851" spans="1:12">
      <c r="A851" s="16" t="s">
        <v>5314</v>
      </c>
      <c r="L851" s="16" t="s">
        <v>5319</v>
      </c>
    </row>
    <row r="852" spans="1:12">
      <c r="A852" s="16" t="s">
        <v>5314</v>
      </c>
      <c r="L852" s="16" t="s">
        <v>5319</v>
      </c>
    </row>
    <row r="853" spans="1:12">
      <c r="A853" s="16" t="s">
        <v>5314</v>
      </c>
      <c r="L853" s="16" t="s">
        <v>5319</v>
      </c>
    </row>
    <row r="854" spans="1:12">
      <c r="A854" s="16" t="s">
        <v>5314</v>
      </c>
      <c r="L854" s="16" t="s">
        <v>5319</v>
      </c>
    </row>
    <row r="855" spans="1:12">
      <c r="A855" s="16" t="s">
        <v>5314</v>
      </c>
      <c r="L855" s="16" t="s">
        <v>5319</v>
      </c>
    </row>
    <row r="856" spans="1:12">
      <c r="A856" s="16" t="s">
        <v>5314</v>
      </c>
      <c r="L856" s="16" t="s">
        <v>5319</v>
      </c>
    </row>
    <row r="857" spans="1:12">
      <c r="A857" s="16" t="s">
        <v>5314</v>
      </c>
      <c r="L857" s="16" t="s">
        <v>5319</v>
      </c>
    </row>
    <row r="858" spans="1:12">
      <c r="A858" s="16" t="s">
        <v>5314</v>
      </c>
      <c r="L858" s="16" t="s">
        <v>5319</v>
      </c>
    </row>
    <row r="859" spans="1:12">
      <c r="A859" s="16" t="s">
        <v>5314</v>
      </c>
      <c r="L859" s="16" t="s">
        <v>5319</v>
      </c>
    </row>
    <row r="860" spans="1:12">
      <c r="A860" s="16" t="s">
        <v>5314</v>
      </c>
      <c r="L860" s="16" t="s">
        <v>5319</v>
      </c>
    </row>
    <row r="861" spans="1:12">
      <c r="A861" s="16" t="s">
        <v>5314</v>
      </c>
      <c r="L861" s="16" t="s">
        <v>5319</v>
      </c>
    </row>
    <row r="862" spans="1:12">
      <c r="A862" s="16" t="s">
        <v>5314</v>
      </c>
      <c r="L862" s="16" t="s">
        <v>5319</v>
      </c>
    </row>
    <row r="863" spans="1:12">
      <c r="A863" s="16" t="s">
        <v>5314</v>
      </c>
      <c r="L863" s="16" t="s">
        <v>5319</v>
      </c>
    </row>
    <row r="864" spans="1:12">
      <c r="A864" s="16" t="s">
        <v>5314</v>
      </c>
      <c r="L864" s="16" t="s">
        <v>5319</v>
      </c>
    </row>
    <row r="865" spans="1:12">
      <c r="A865" s="16" t="s">
        <v>5314</v>
      </c>
      <c r="L865" s="16" t="s">
        <v>5319</v>
      </c>
    </row>
    <row r="866" spans="1:12">
      <c r="A866" s="16" t="s">
        <v>5314</v>
      </c>
      <c r="L866" s="16" t="s">
        <v>5319</v>
      </c>
    </row>
    <row r="867" spans="1:12">
      <c r="A867" s="16" t="s">
        <v>5314</v>
      </c>
      <c r="L867" s="16" t="s">
        <v>5319</v>
      </c>
    </row>
    <row r="868" spans="1:12">
      <c r="A868" s="16" t="s">
        <v>5314</v>
      </c>
      <c r="L868" s="16" t="s">
        <v>5319</v>
      </c>
    </row>
    <row r="869" spans="1:12">
      <c r="A869" s="16" t="s">
        <v>5314</v>
      </c>
      <c r="L869" s="16" t="s">
        <v>5319</v>
      </c>
    </row>
    <row r="870" spans="1:12">
      <c r="A870" s="16" t="s">
        <v>5314</v>
      </c>
      <c r="L870" s="16" t="s">
        <v>5319</v>
      </c>
    </row>
    <row r="871" spans="1:12">
      <c r="A871" s="16" t="s">
        <v>5314</v>
      </c>
      <c r="L871" s="16" t="s">
        <v>5319</v>
      </c>
    </row>
    <row r="872" spans="1:12">
      <c r="A872" s="16" t="s">
        <v>5314</v>
      </c>
      <c r="L872" s="16" t="s">
        <v>5319</v>
      </c>
    </row>
    <row r="873" spans="1:12">
      <c r="A873" s="16" t="s">
        <v>5314</v>
      </c>
      <c r="L873" s="16" t="s">
        <v>5319</v>
      </c>
    </row>
    <row r="874" spans="1:12">
      <c r="A874" s="16" t="s">
        <v>5314</v>
      </c>
      <c r="L874" s="16" t="s">
        <v>5319</v>
      </c>
    </row>
    <row r="875" spans="1:12">
      <c r="A875" s="16" t="s">
        <v>5314</v>
      </c>
      <c r="L875" s="16" t="s">
        <v>5319</v>
      </c>
    </row>
    <row r="876" spans="1:12">
      <c r="A876" s="16" t="s">
        <v>5314</v>
      </c>
      <c r="L876" s="16" t="s">
        <v>5319</v>
      </c>
    </row>
    <row r="877" spans="1:12">
      <c r="A877" s="16" t="s">
        <v>5314</v>
      </c>
      <c r="L877" s="16" t="s">
        <v>5319</v>
      </c>
    </row>
    <row r="878" spans="1:12">
      <c r="A878" s="16" t="s">
        <v>5314</v>
      </c>
      <c r="L878" s="16" t="s">
        <v>5319</v>
      </c>
    </row>
    <row r="879" spans="1:12">
      <c r="A879" s="16" t="s">
        <v>5314</v>
      </c>
      <c r="L879" s="16" t="s">
        <v>5319</v>
      </c>
    </row>
    <row r="880" spans="1:12">
      <c r="A880" s="16" t="s">
        <v>5314</v>
      </c>
      <c r="L880" s="16" t="s">
        <v>5319</v>
      </c>
    </row>
    <row r="881" spans="1:12">
      <c r="A881" s="16" t="s">
        <v>5314</v>
      </c>
      <c r="L881" s="16" t="s">
        <v>5319</v>
      </c>
    </row>
    <row r="882" spans="1:12">
      <c r="A882" s="16" t="s">
        <v>5314</v>
      </c>
      <c r="L882" s="16" t="s">
        <v>5319</v>
      </c>
    </row>
    <row r="883" spans="1:12">
      <c r="A883" s="16" t="s">
        <v>5314</v>
      </c>
      <c r="L883" s="16" t="s">
        <v>5319</v>
      </c>
    </row>
    <row r="884" spans="1:12">
      <c r="A884" s="16" t="s">
        <v>5314</v>
      </c>
      <c r="L884" s="16" t="s">
        <v>5319</v>
      </c>
    </row>
    <row r="885" spans="1:12">
      <c r="A885" s="16" t="s">
        <v>5314</v>
      </c>
      <c r="L885" s="16" t="s">
        <v>5319</v>
      </c>
    </row>
    <row r="886" spans="1:12">
      <c r="A886" s="16" t="s">
        <v>5314</v>
      </c>
      <c r="L886" s="16" t="s">
        <v>5319</v>
      </c>
    </row>
    <row r="887" spans="1:12">
      <c r="A887" s="16" t="s">
        <v>5314</v>
      </c>
      <c r="L887" s="16" t="s">
        <v>5319</v>
      </c>
    </row>
    <row r="888" spans="1:12">
      <c r="A888" s="16" t="s">
        <v>5314</v>
      </c>
      <c r="L888" s="16" t="s">
        <v>5319</v>
      </c>
    </row>
    <row r="889" spans="1:12">
      <c r="A889" s="16" t="s">
        <v>5314</v>
      </c>
      <c r="L889" s="16" t="s">
        <v>5319</v>
      </c>
    </row>
    <row r="890" spans="1:12">
      <c r="A890" s="16" t="s">
        <v>5314</v>
      </c>
      <c r="L890" s="16" t="s">
        <v>5319</v>
      </c>
    </row>
    <row r="891" spans="1:12">
      <c r="A891" s="16" t="s">
        <v>5314</v>
      </c>
      <c r="L891" s="16" t="s">
        <v>5319</v>
      </c>
    </row>
    <row r="892" spans="1:12">
      <c r="A892" s="16" t="s">
        <v>5314</v>
      </c>
      <c r="L892" s="16" t="s">
        <v>5319</v>
      </c>
    </row>
    <row r="893" spans="1:12">
      <c r="A893" s="16" t="s">
        <v>5314</v>
      </c>
      <c r="L893" s="16" t="s">
        <v>5319</v>
      </c>
    </row>
    <row r="894" spans="1:12">
      <c r="A894" s="16" t="s">
        <v>5314</v>
      </c>
      <c r="L894" s="16" t="s">
        <v>5319</v>
      </c>
    </row>
    <row r="895" spans="1:12">
      <c r="A895" s="16" t="s">
        <v>5314</v>
      </c>
      <c r="L895" s="16" t="s">
        <v>5319</v>
      </c>
    </row>
    <row r="896" spans="1:12">
      <c r="A896" s="16" t="s">
        <v>5314</v>
      </c>
      <c r="L896" s="16" t="s">
        <v>5319</v>
      </c>
    </row>
    <row r="897" spans="1:12">
      <c r="A897" s="16" t="s">
        <v>5314</v>
      </c>
      <c r="L897" s="16" t="s">
        <v>5319</v>
      </c>
    </row>
    <row r="898" spans="1:12">
      <c r="A898" s="16" t="s">
        <v>5314</v>
      </c>
      <c r="L898" s="16" t="s">
        <v>5319</v>
      </c>
    </row>
    <row r="899" spans="1:12">
      <c r="A899" s="16" t="s">
        <v>5314</v>
      </c>
      <c r="L899" s="16" t="s">
        <v>5319</v>
      </c>
    </row>
    <row r="900" spans="1:12">
      <c r="A900" s="16" t="s">
        <v>5314</v>
      </c>
      <c r="L900" s="16" t="s">
        <v>5319</v>
      </c>
    </row>
    <row r="901" spans="1:12">
      <c r="A901" s="16" t="s">
        <v>5314</v>
      </c>
      <c r="L901" s="16" t="s">
        <v>5319</v>
      </c>
    </row>
    <row r="902" spans="1:12">
      <c r="A902" s="16" t="s">
        <v>5314</v>
      </c>
      <c r="L902" s="16" t="s">
        <v>5319</v>
      </c>
    </row>
    <row r="903" spans="1:12">
      <c r="A903" s="16" t="s">
        <v>5314</v>
      </c>
      <c r="L903" s="16" t="s">
        <v>5319</v>
      </c>
    </row>
    <row r="904" spans="1:12">
      <c r="A904" s="16" t="s">
        <v>5314</v>
      </c>
      <c r="L904" s="16" t="s">
        <v>5319</v>
      </c>
    </row>
    <row r="905" spans="1:12">
      <c r="A905" s="16" t="s">
        <v>5314</v>
      </c>
      <c r="L905" s="16" t="s">
        <v>5319</v>
      </c>
    </row>
    <row r="906" spans="1:12">
      <c r="A906" s="16" t="s">
        <v>5314</v>
      </c>
      <c r="L906" s="16" t="s">
        <v>5319</v>
      </c>
    </row>
    <row r="907" spans="1:12">
      <c r="A907" s="16" t="s">
        <v>5314</v>
      </c>
      <c r="L907" s="16" t="s">
        <v>5319</v>
      </c>
    </row>
    <row r="908" spans="1:12">
      <c r="A908" s="16" t="s">
        <v>5314</v>
      </c>
      <c r="L908" s="16" t="s">
        <v>5319</v>
      </c>
    </row>
    <row r="909" spans="1:12">
      <c r="A909" s="16" t="s">
        <v>5314</v>
      </c>
      <c r="L909" s="16" t="s">
        <v>5319</v>
      </c>
    </row>
    <row r="910" spans="1:12">
      <c r="A910" s="16" t="s">
        <v>5314</v>
      </c>
      <c r="L910" s="16" t="s">
        <v>5319</v>
      </c>
    </row>
    <row r="911" spans="1:12">
      <c r="A911" s="16" t="s">
        <v>5314</v>
      </c>
      <c r="L911" s="16" t="s">
        <v>5319</v>
      </c>
    </row>
    <row r="912" spans="1:12">
      <c r="A912" s="16" t="s">
        <v>5314</v>
      </c>
      <c r="L912" s="16" t="s">
        <v>5319</v>
      </c>
    </row>
    <row r="913" spans="1:12">
      <c r="A913" s="16" t="s">
        <v>5314</v>
      </c>
      <c r="L913" s="16" t="s">
        <v>5319</v>
      </c>
    </row>
    <row r="914" spans="1:12">
      <c r="A914" s="16" t="s">
        <v>5314</v>
      </c>
      <c r="L914" s="16" t="s">
        <v>5319</v>
      </c>
    </row>
    <row r="915" spans="1:12">
      <c r="A915" s="16" t="s">
        <v>5314</v>
      </c>
      <c r="L915" s="16" t="s">
        <v>5319</v>
      </c>
    </row>
    <row r="916" spans="1:12">
      <c r="A916" s="16" t="s">
        <v>5314</v>
      </c>
      <c r="L916" s="16" t="s">
        <v>5319</v>
      </c>
    </row>
    <row r="917" spans="1:12">
      <c r="A917" s="16" t="s">
        <v>5314</v>
      </c>
      <c r="L917" s="16" t="s">
        <v>5319</v>
      </c>
    </row>
    <row r="918" spans="1:12">
      <c r="A918" s="16" t="s">
        <v>5314</v>
      </c>
      <c r="L918" s="16" t="s">
        <v>5319</v>
      </c>
    </row>
    <row r="919" spans="1:12">
      <c r="A919" s="16" t="s">
        <v>5314</v>
      </c>
      <c r="L919" s="16" t="s">
        <v>5319</v>
      </c>
    </row>
    <row r="920" spans="1:12">
      <c r="A920" s="16" t="s">
        <v>5314</v>
      </c>
      <c r="L920" s="16" t="s">
        <v>5319</v>
      </c>
    </row>
    <row r="921" spans="1:12">
      <c r="A921" s="16" t="s">
        <v>5314</v>
      </c>
      <c r="L921" s="16" t="s">
        <v>5319</v>
      </c>
    </row>
    <row r="922" spans="1:12">
      <c r="A922" s="16" t="s">
        <v>5314</v>
      </c>
      <c r="L922" s="16" t="s">
        <v>5319</v>
      </c>
    </row>
    <row r="923" spans="1:12">
      <c r="A923" s="16" t="s">
        <v>5314</v>
      </c>
      <c r="L923" s="16" t="s">
        <v>5319</v>
      </c>
    </row>
    <row r="924" spans="1:12">
      <c r="A924" s="16" t="s">
        <v>5314</v>
      </c>
      <c r="L924" s="16" t="s">
        <v>5319</v>
      </c>
    </row>
    <row r="925" spans="1:12">
      <c r="A925" s="16" t="s">
        <v>5314</v>
      </c>
      <c r="L925" s="16" t="s">
        <v>5319</v>
      </c>
    </row>
    <row r="926" spans="1:12">
      <c r="A926" s="16" t="s">
        <v>5314</v>
      </c>
      <c r="L926" s="16" t="s">
        <v>5319</v>
      </c>
    </row>
    <row r="927" spans="1:12">
      <c r="A927" s="16" t="s">
        <v>5314</v>
      </c>
      <c r="L927" s="16" t="s">
        <v>5319</v>
      </c>
    </row>
    <row r="928" spans="1:12">
      <c r="A928" s="16" t="s">
        <v>5314</v>
      </c>
      <c r="L928" s="16" t="s">
        <v>5319</v>
      </c>
    </row>
    <row r="929" spans="1:12">
      <c r="A929" s="16" t="s">
        <v>5314</v>
      </c>
      <c r="L929" s="16" t="s">
        <v>5319</v>
      </c>
    </row>
    <row r="930" spans="1:12">
      <c r="A930" s="16" t="s">
        <v>5314</v>
      </c>
      <c r="L930" s="16" t="s">
        <v>5319</v>
      </c>
    </row>
    <row r="931" spans="1:12">
      <c r="A931" s="16" t="s">
        <v>5314</v>
      </c>
      <c r="L931" s="16" t="s">
        <v>5319</v>
      </c>
    </row>
    <row r="932" spans="1:12">
      <c r="A932" s="16" t="s">
        <v>5314</v>
      </c>
      <c r="L932" s="16" t="s">
        <v>5319</v>
      </c>
    </row>
    <row r="933" spans="1:12">
      <c r="A933" s="16" t="s">
        <v>5314</v>
      </c>
      <c r="L933" s="16" t="s">
        <v>5319</v>
      </c>
    </row>
    <row r="934" spans="1:12">
      <c r="A934" s="16" t="s">
        <v>5314</v>
      </c>
      <c r="L934" s="16" t="s">
        <v>5319</v>
      </c>
    </row>
    <row r="935" spans="1:12">
      <c r="A935" s="16" t="s">
        <v>5314</v>
      </c>
      <c r="L935" s="16" t="s">
        <v>5319</v>
      </c>
    </row>
    <row r="936" spans="1:12">
      <c r="A936" s="16" t="s">
        <v>5314</v>
      </c>
      <c r="L936" s="16" t="s">
        <v>5319</v>
      </c>
    </row>
    <row r="937" spans="1:12">
      <c r="A937" s="16" t="s">
        <v>5314</v>
      </c>
      <c r="L937" s="16" t="s">
        <v>5319</v>
      </c>
    </row>
    <row r="938" spans="1:12">
      <c r="A938" s="16" t="s">
        <v>5314</v>
      </c>
      <c r="L938" s="16" t="s">
        <v>5319</v>
      </c>
    </row>
    <row r="939" spans="1:12">
      <c r="A939" s="16" t="s">
        <v>5314</v>
      </c>
      <c r="L939" s="16" t="s">
        <v>5319</v>
      </c>
    </row>
    <row r="940" spans="1:12">
      <c r="A940" s="16" t="s">
        <v>5314</v>
      </c>
      <c r="L940" s="16" t="s">
        <v>5319</v>
      </c>
    </row>
    <row r="941" spans="1:12">
      <c r="A941" s="16" t="s">
        <v>5314</v>
      </c>
      <c r="L941" s="16" t="s">
        <v>5319</v>
      </c>
    </row>
    <row r="942" spans="1:12">
      <c r="A942" s="16" t="s">
        <v>5314</v>
      </c>
      <c r="L942" s="16" t="s">
        <v>5319</v>
      </c>
    </row>
    <row r="943" spans="1:12">
      <c r="A943" s="16" t="s">
        <v>5314</v>
      </c>
      <c r="L943" s="16" t="s">
        <v>5319</v>
      </c>
    </row>
    <row r="944" spans="1:12">
      <c r="A944" s="16" t="s">
        <v>5314</v>
      </c>
      <c r="L944" s="16" t="s">
        <v>5319</v>
      </c>
    </row>
    <row r="945" spans="1:12">
      <c r="A945" s="16" t="s">
        <v>5314</v>
      </c>
      <c r="L945" s="16" t="s">
        <v>5319</v>
      </c>
    </row>
    <row r="946" spans="1:12">
      <c r="A946" s="16" t="s">
        <v>5314</v>
      </c>
      <c r="L946" s="16" t="s">
        <v>5319</v>
      </c>
    </row>
    <row r="947" spans="1:12">
      <c r="A947" s="16" t="s">
        <v>5314</v>
      </c>
      <c r="L947" s="16" t="s">
        <v>5319</v>
      </c>
    </row>
    <row r="948" spans="1:12">
      <c r="A948" s="16" t="s">
        <v>5314</v>
      </c>
      <c r="L948" s="16" t="s">
        <v>5319</v>
      </c>
    </row>
    <row r="949" spans="1:12">
      <c r="A949" s="16" t="s">
        <v>5314</v>
      </c>
      <c r="L949" s="16" t="s">
        <v>5319</v>
      </c>
    </row>
    <row r="950" spans="1:12">
      <c r="A950" s="16" t="s">
        <v>5314</v>
      </c>
      <c r="L950" s="16" t="s">
        <v>5319</v>
      </c>
    </row>
    <row r="951" spans="1:12">
      <c r="A951" s="16" t="s">
        <v>5314</v>
      </c>
      <c r="L951" s="16" t="s">
        <v>5319</v>
      </c>
    </row>
    <row r="952" spans="1:12">
      <c r="A952" s="16" t="s">
        <v>5314</v>
      </c>
      <c r="L952" s="16" t="s">
        <v>5319</v>
      </c>
    </row>
    <row r="953" spans="1:12">
      <c r="A953" s="16" t="s">
        <v>5314</v>
      </c>
      <c r="L953" s="16" t="s">
        <v>5319</v>
      </c>
    </row>
    <row r="954" spans="1:12">
      <c r="A954" s="16" t="s">
        <v>5314</v>
      </c>
      <c r="L954" s="16" t="s">
        <v>5319</v>
      </c>
    </row>
    <row r="955" spans="1:12">
      <c r="A955" s="16" t="s">
        <v>5314</v>
      </c>
      <c r="L955" s="16" t="s">
        <v>5319</v>
      </c>
    </row>
    <row r="956" spans="1:12">
      <c r="A956" s="16" t="s">
        <v>5314</v>
      </c>
      <c r="L956" s="16" t="s">
        <v>5319</v>
      </c>
    </row>
    <row r="957" spans="1:12">
      <c r="A957" s="16" t="s">
        <v>5314</v>
      </c>
      <c r="L957" s="16" t="s">
        <v>5319</v>
      </c>
    </row>
    <row r="958" spans="1:12">
      <c r="A958" s="16" t="s">
        <v>5314</v>
      </c>
      <c r="L958" s="16" t="s">
        <v>5319</v>
      </c>
    </row>
    <row r="959" spans="1:12">
      <c r="A959" s="16" t="s">
        <v>5314</v>
      </c>
      <c r="L959" s="16" t="s">
        <v>5319</v>
      </c>
    </row>
    <row r="960" spans="1:12">
      <c r="A960" s="16" t="s">
        <v>5314</v>
      </c>
      <c r="L960" s="16" t="s">
        <v>5319</v>
      </c>
    </row>
    <row r="961" spans="1:12">
      <c r="A961" s="16" t="s">
        <v>5314</v>
      </c>
      <c r="L961" s="16" t="s">
        <v>5319</v>
      </c>
    </row>
    <row r="962" spans="1:12">
      <c r="A962" s="16" t="s">
        <v>5314</v>
      </c>
      <c r="L962" s="16" t="s">
        <v>5319</v>
      </c>
    </row>
    <row r="963" spans="1:12">
      <c r="A963" s="16" t="s">
        <v>5314</v>
      </c>
      <c r="L963" s="16" t="s">
        <v>5319</v>
      </c>
    </row>
    <row r="964" spans="1:12">
      <c r="A964" s="16" t="s">
        <v>5314</v>
      </c>
      <c r="L964" s="16" t="s">
        <v>5319</v>
      </c>
    </row>
    <row r="965" spans="1:12">
      <c r="A965" s="16" t="s">
        <v>5314</v>
      </c>
      <c r="L965" s="16" t="s">
        <v>5319</v>
      </c>
    </row>
    <row r="966" spans="1:12">
      <c r="A966" s="16" t="s">
        <v>5314</v>
      </c>
      <c r="L966" s="16" t="s">
        <v>5319</v>
      </c>
    </row>
    <row r="967" spans="1:12">
      <c r="A967" s="16" t="s">
        <v>5314</v>
      </c>
      <c r="L967" s="16" t="s">
        <v>5319</v>
      </c>
    </row>
    <row r="968" spans="1:12">
      <c r="A968" s="16" t="s">
        <v>5314</v>
      </c>
      <c r="L968" s="16" t="s">
        <v>5319</v>
      </c>
    </row>
    <row r="969" spans="1:12">
      <c r="A969" s="16" t="s">
        <v>5314</v>
      </c>
      <c r="L969" s="16" t="s">
        <v>5319</v>
      </c>
    </row>
    <row r="970" spans="1:12">
      <c r="A970" s="16" t="s">
        <v>5314</v>
      </c>
      <c r="L970" s="16" t="s">
        <v>5319</v>
      </c>
    </row>
    <row r="971" spans="1:12">
      <c r="A971" s="16" t="s">
        <v>5314</v>
      </c>
      <c r="L971" s="16" t="s">
        <v>5319</v>
      </c>
    </row>
    <row r="972" spans="1:12">
      <c r="A972" s="16" t="s">
        <v>5314</v>
      </c>
      <c r="L972" s="16" t="s">
        <v>5319</v>
      </c>
    </row>
    <row r="973" spans="1:12">
      <c r="A973" s="16" t="s">
        <v>5314</v>
      </c>
      <c r="L973" s="16" t="s">
        <v>5319</v>
      </c>
    </row>
    <row r="974" spans="1:12">
      <c r="A974" s="16" t="s">
        <v>5314</v>
      </c>
      <c r="L974" s="16" t="s">
        <v>5319</v>
      </c>
    </row>
    <row r="975" spans="1:12">
      <c r="A975" s="16" t="s">
        <v>5314</v>
      </c>
      <c r="L975" s="16" t="s">
        <v>5319</v>
      </c>
    </row>
    <row r="976" spans="1:12">
      <c r="A976" s="16" t="s">
        <v>5314</v>
      </c>
      <c r="L976" s="16" t="s">
        <v>5319</v>
      </c>
    </row>
    <row r="977" spans="1:12">
      <c r="A977" s="16" t="s">
        <v>5314</v>
      </c>
      <c r="L977" s="16" t="s">
        <v>5319</v>
      </c>
    </row>
    <row r="978" spans="1:12">
      <c r="A978" s="16" t="s">
        <v>5314</v>
      </c>
      <c r="L978" s="16" t="s">
        <v>5319</v>
      </c>
    </row>
    <row r="979" spans="1:12">
      <c r="A979" s="16" t="s">
        <v>5314</v>
      </c>
      <c r="L979" s="16" t="s">
        <v>5319</v>
      </c>
    </row>
    <row r="980" spans="1:12">
      <c r="A980" s="16" t="s">
        <v>5314</v>
      </c>
      <c r="L980" s="16" t="s">
        <v>5319</v>
      </c>
    </row>
    <row r="981" spans="1:12">
      <c r="A981" s="16" t="s">
        <v>5314</v>
      </c>
      <c r="L981" s="16" t="s">
        <v>5319</v>
      </c>
    </row>
    <row r="982" spans="1:12">
      <c r="A982" s="16" t="s">
        <v>5314</v>
      </c>
      <c r="L982" s="16" t="s">
        <v>5319</v>
      </c>
    </row>
    <row r="983" spans="1:12">
      <c r="A983" s="16" t="s">
        <v>5314</v>
      </c>
      <c r="L983" s="16" t="s">
        <v>5319</v>
      </c>
    </row>
    <row r="984" spans="1:12">
      <c r="A984" s="16" t="s">
        <v>5314</v>
      </c>
      <c r="L984" s="16" t="s">
        <v>5319</v>
      </c>
    </row>
    <row r="985" spans="1:12">
      <c r="A985" s="16" t="s">
        <v>5314</v>
      </c>
      <c r="L985" s="16" t="s">
        <v>5319</v>
      </c>
    </row>
    <row r="986" spans="1:12">
      <c r="A986" s="16" t="s">
        <v>5314</v>
      </c>
      <c r="L986" s="16" t="s">
        <v>5319</v>
      </c>
    </row>
    <row r="987" spans="1:12">
      <c r="A987" s="16" t="s">
        <v>5314</v>
      </c>
      <c r="L987" s="16" t="s">
        <v>5319</v>
      </c>
    </row>
    <row r="988" spans="1:12">
      <c r="A988" s="16" t="s">
        <v>5314</v>
      </c>
      <c r="L988" s="16" t="s">
        <v>5319</v>
      </c>
    </row>
    <row r="989" spans="1:12">
      <c r="A989" s="16" t="s">
        <v>5314</v>
      </c>
      <c r="L989" s="16" t="s">
        <v>5319</v>
      </c>
    </row>
    <row r="990" spans="1:12">
      <c r="A990" s="16" t="s">
        <v>5314</v>
      </c>
      <c r="L990" s="16" t="s">
        <v>5319</v>
      </c>
    </row>
    <row r="991" spans="1:12">
      <c r="A991" s="16" t="s">
        <v>5314</v>
      </c>
      <c r="L991" s="16" t="s">
        <v>5319</v>
      </c>
    </row>
    <row r="992" spans="1:12">
      <c r="A992" s="16" t="s">
        <v>5314</v>
      </c>
      <c r="L992" s="16" t="s">
        <v>5319</v>
      </c>
    </row>
    <row r="993" spans="1:12">
      <c r="A993" s="16" t="s">
        <v>5314</v>
      </c>
      <c r="L993" s="16" t="s">
        <v>5319</v>
      </c>
    </row>
    <row r="994" spans="1:12">
      <c r="A994" s="16" t="s">
        <v>5314</v>
      </c>
      <c r="L994" s="16" t="s">
        <v>5319</v>
      </c>
    </row>
    <row r="995" spans="1:12">
      <c r="A995" s="16" t="s">
        <v>5314</v>
      </c>
      <c r="L995" s="16" t="s">
        <v>5319</v>
      </c>
    </row>
    <row r="996" spans="1:12">
      <c r="A996" s="16" t="s">
        <v>5314</v>
      </c>
      <c r="L996" s="16" t="s">
        <v>5319</v>
      </c>
    </row>
    <row r="997" spans="1:12">
      <c r="A997" s="16" t="s">
        <v>5314</v>
      </c>
      <c r="L997" s="16" t="s">
        <v>5319</v>
      </c>
    </row>
    <row r="998" spans="1:12">
      <c r="A998" s="16" t="s">
        <v>5314</v>
      </c>
      <c r="L998" s="16" t="s">
        <v>5319</v>
      </c>
    </row>
    <row r="999" spans="1:12">
      <c r="A999" s="16" t="s">
        <v>5314</v>
      </c>
      <c r="L999" s="16" t="s">
        <v>5319</v>
      </c>
    </row>
    <row r="1000" spans="1:12">
      <c r="A1000" s="16" t="s">
        <v>5314</v>
      </c>
      <c r="L1000" s="16" t="s">
        <v>5319</v>
      </c>
    </row>
    <row r="1001" spans="1:12">
      <c r="A1001" s="16" t="s">
        <v>5314</v>
      </c>
      <c r="L1001" s="16" t="s">
        <v>5319</v>
      </c>
    </row>
    <row r="1002" spans="1:12">
      <c r="A1002" s="16" t="s">
        <v>5314</v>
      </c>
      <c r="L1002" s="16" t="s">
        <v>5319</v>
      </c>
    </row>
    <row r="1003" spans="1:12">
      <c r="A1003" s="16" t="s">
        <v>5314</v>
      </c>
      <c r="L1003" s="16" t="s">
        <v>5319</v>
      </c>
    </row>
    <row r="1004" spans="1:12">
      <c r="A1004" s="16" t="s">
        <v>5314</v>
      </c>
      <c r="L1004" s="16" t="s">
        <v>5319</v>
      </c>
    </row>
    <row r="1005" spans="1:12">
      <c r="A1005" s="16" t="s">
        <v>5314</v>
      </c>
      <c r="L1005" s="16" t="s">
        <v>5319</v>
      </c>
    </row>
    <row r="1006" spans="1:12">
      <c r="A1006" s="16" t="s">
        <v>5314</v>
      </c>
      <c r="L1006" s="16" t="s">
        <v>5319</v>
      </c>
    </row>
    <row r="1007" spans="1:12">
      <c r="A1007" s="16" t="s">
        <v>5314</v>
      </c>
      <c r="L1007" s="16" t="s">
        <v>5319</v>
      </c>
    </row>
    <row r="1008" spans="1:12">
      <c r="A1008" s="16" t="s">
        <v>5314</v>
      </c>
      <c r="L1008" s="16" t="s">
        <v>5319</v>
      </c>
    </row>
    <row r="1009" spans="1:12">
      <c r="A1009" s="16" t="s">
        <v>5314</v>
      </c>
      <c r="L1009" s="16" t="s">
        <v>5319</v>
      </c>
    </row>
    <row r="1010" spans="1:12">
      <c r="A1010" s="16" t="s">
        <v>5314</v>
      </c>
      <c r="L1010" s="16" t="s">
        <v>5319</v>
      </c>
    </row>
    <row r="1011" spans="1:12">
      <c r="A1011" s="16" t="s">
        <v>5314</v>
      </c>
      <c r="L1011" s="16" t="s">
        <v>5319</v>
      </c>
    </row>
    <row r="1012" spans="1:12">
      <c r="A1012" s="16" t="s">
        <v>5314</v>
      </c>
      <c r="L1012" s="16" t="s">
        <v>5319</v>
      </c>
    </row>
    <row r="1013" spans="1:12">
      <c r="A1013" s="16" t="s">
        <v>5314</v>
      </c>
      <c r="L1013" s="16" t="s">
        <v>5319</v>
      </c>
    </row>
    <row r="1014" spans="1:12">
      <c r="A1014" s="16" t="s">
        <v>5314</v>
      </c>
      <c r="L1014" s="16" t="s">
        <v>5319</v>
      </c>
    </row>
    <row r="1015" spans="1:12">
      <c r="A1015" s="16" t="s">
        <v>5314</v>
      </c>
      <c r="L1015" s="16" t="s">
        <v>5319</v>
      </c>
    </row>
    <row r="1016" spans="1:12">
      <c r="A1016" s="16" t="s">
        <v>5314</v>
      </c>
      <c r="L1016" s="16" t="s">
        <v>5319</v>
      </c>
    </row>
    <row r="1017" spans="1:12">
      <c r="A1017" s="16" t="s">
        <v>5314</v>
      </c>
      <c r="L1017" s="16" t="s">
        <v>5319</v>
      </c>
    </row>
    <row r="1018" spans="1:12">
      <c r="A1018" s="16" t="s">
        <v>5314</v>
      </c>
      <c r="L1018" s="16" t="s">
        <v>5319</v>
      </c>
    </row>
    <row r="1019" spans="1:12">
      <c r="A1019" s="16" t="s">
        <v>5314</v>
      </c>
      <c r="L1019" s="16" t="s">
        <v>5319</v>
      </c>
    </row>
    <row r="1020" spans="1:12">
      <c r="A1020" s="16" t="s">
        <v>5314</v>
      </c>
      <c r="L1020" s="16" t="s">
        <v>5319</v>
      </c>
    </row>
    <row r="1021" spans="1:12">
      <c r="A1021" s="16" t="s">
        <v>5314</v>
      </c>
      <c r="L1021" s="16" t="s">
        <v>5319</v>
      </c>
    </row>
    <row r="1022" spans="1:12">
      <c r="A1022" s="16" t="s">
        <v>5314</v>
      </c>
      <c r="L1022" s="16" t="s">
        <v>5319</v>
      </c>
    </row>
    <row r="1023" spans="1:12">
      <c r="A1023" s="16" t="s">
        <v>5314</v>
      </c>
      <c r="L1023" s="16" t="s">
        <v>5319</v>
      </c>
    </row>
    <row r="1024" spans="1:12">
      <c r="A1024" s="16" t="s">
        <v>5314</v>
      </c>
      <c r="L1024" s="16" t="s">
        <v>5319</v>
      </c>
    </row>
    <row r="1025" spans="1:12">
      <c r="A1025" s="16" t="s">
        <v>5314</v>
      </c>
      <c r="L1025" s="16" t="s">
        <v>5319</v>
      </c>
    </row>
    <row r="1026" spans="1:12">
      <c r="A1026" s="16" t="s">
        <v>5314</v>
      </c>
      <c r="L1026" s="16" t="s">
        <v>5319</v>
      </c>
    </row>
    <row r="1027" spans="1:12">
      <c r="A1027" s="16" t="s">
        <v>5314</v>
      </c>
      <c r="L1027" s="16" t="s">
        <v>5319</v>
      </c>
    </row>
    <row r="1028" spans="1:12">
      <c r="A1028" s="16" t="s">
        <v>5314</v>
      </c>
      <c r="L1028" s="16" t="s">
        <v>5319</v>
      </c>
    </row>
    <row r="1029" spans="1:12">
      <c r="A1029" s="16" t="s">
        <v>5314</v>
      </c>
      <c r="L1029" s="16" t="s">
        <v>5319</v>
      </c>
    </row>
    <row r="1030" spans="1:12">
      <c r="A1030" s="16" t="s">
        <v>5314</v>
      </c>
      <c r="L1030" s="16" t="s">
        <v>5319</v>
      </c>
    </row>
    <row r="1031" spans="1:12">
      <c r="A1031" s="16" t="s">
        <v>5314</v>
      </c>
      <c r="L1031" s="16" t="s">
        <v>5319</v>
      </c>
    </row>
    <row r="1032" spans="1:12">
      <c r="A1032" s="16" t="s">
        <v>5314</v>
      </c>
      <c r="L1032" s="16" t="s">
        <v>5319</v>
      </c>
    </row>
    <row r="1033" spans="1:12">
      <c r="A1033" s="16" t="s">
        <v>5314</v>
      </c>
      <c r="L1033" s="16" t="s">
        <v>5319</v>
      </c>
    </row>
    <row r="1034" spans="1:12">
      <c r="A1034" s="16" t="s">
        <v>5314</v>
      </c>
      <c r="L1034" s="16" t="s">
        <v>5319</v>
      </c>
    </row>
    <row r="1035" spans="1:12">
      <c r="A1035" s="16" t="s">
        <v>5314</v>
      </c>
      <c r="L1035" s="16" t="s">
        <v>5319</v>
      </c>
    </row>
    <row r="1036" spans="1:12">
      <c r="A1036" s="16" t="s">
        <v>5314</v>
      </c>
      <c r="L1036" s="16" t="s">
        <v>5319</v>
      </c>
    </row>
    <row r="1037" spans="1:12">
      <c r="A1037" s="16" t="s">
        <v>5314</v>
      </c>
      <c r="L1037" s="16" t="s">
        <v>5319</v>
      </c>
    </row>
    <row r="1038" spans="1:12">
      <c r="A1038" s="16" t="s">
        <v>5314</v>
      </c>
      <c r="L1038" s="16" t="s">
        <v>5319</v>
      </c>
    </row>
    <row r="1039" spans="1:12">
      <c r="A1039" s="16" t="s">
        <v>5314</v>
      </c>
      <c r="L1039" s="16" t="s">
        <v>5319</v>
      </c>
    </row>
    <row r="1040" spans="1:12">
      <c r="A1040" s="16" t="s">
        <v>5314</v>
      </c>
      <c r="L1040" s="16" t="s">
        <v>5319</v>
      </c>
    </row>
    <row r="1041" spans="1:12">
      <c r="A1041" s="16" t="s">
        <v>5314</v>
      </c>
      <c r="L1041" s="16" t="s">
        <v>5319</v>
      </c>
    </row>
    <row r="1042" spans="1:12">
      <c r="A1042" s="16" t="s">
        <v>5314</v>
      </c>
      <c r="L1042" s="16" t="s">
        <v>5319</v>
      </c>
    </row>
    <row r="1043" spans="1:12">
      <c r="A1043" s="16" t="s">
        <v>5314</v>
      </c>
      <c r="L1043" s="16" t="s">
        <v>5319</v>
      </c>
    </row>
    <row r="1044" spans="1:12">
      <c r="A1044" s="16" t="s">
        <v>5314</v>
      </c>
      <c r="L1044" s="16" t="s">
        <v>5319</v>
      </c>
    </row>
    <row r="1045" spans="1:12">
      <c r="A1045" s="16" t="s">
        <v>5314</v>
      </c>
      <c r="L1045" s="16" t="s">
        <v>5319</v>
      </c>
    </row>
    <row r="1046" spans="1:12">
      <c r="A1046" s="16" t="s">
        <v>5314</v>
      </c>
      <c r="L1046" s="16" t="s">
        <v>5319</v>
      </c>
    </row>
    <row r="1047" spans="1:12">
      <c r="A1047" s="16" t="s">
        <v>5314</v>
      </c>
      <c r="L1047" s="16" t="s">
        <v>5319</v>
      </c>
    </row>
    <row r="1048" spans="1:12">
      <c r="A1048" s="16" t="s">
        <v>5314</v>
      </c>
      <c r="L1048" s="16" t="s">
        <v>5319</v>
      </c>
    </row>
    <row r="1049" spans="1:12">
      <c r="A1049" s="16" t="s">
        <v>5314</v>
      </c>
      <c r="L1049" s="16" t="s">
        <v>5319</v>
      </c>
    </row>
    <row r="1050" spans="1:12">
      <c r="A1050" s="16" t="s">
        <v>5314</v>
      </c>
      <c r="L1050" s="16" t="s">
        <v>5319</v>
      </c>
    </row>
    <row r="1051" spans="1:12">
      <c r="A1051" s="16" t="s">
        <v>5314</v>
      </c>
      <c r="L1051" s="16" t="s">
        <v>5319</v>
      </c>
    </row>
    <row r="1052" spans="1:12">
      <c r="A1052" s="16" t="s">
        <v>5314</v>
      </c>
      <c r="L1052" s="16" t="s">
        <v>5319</v>
      </c>
    </row>
    <row r="1053" spans="1:12">
      <c r="A1053" s="16" t="s">
        <v>5314</v>
      </c>
      <c r="L1053" s="16" t="s">
        <v>5319</v>
      </c>
    </row>
    <row r="1054" spans="1:12">
      <c r="A1054" s="16" t="s">
        <v>5314</v>
      </c>
      <c r="L1054" s="16" t="s">
        <v>5319</v>
      </c>
    </row>
    <row r="1055" spans="1:12">
      <c r="A1055" s="16" t="s">
        <v>5314</v>
      </c>
      <c r="L1055" s="16" t="s">
        <v>5319</v>
      </c>
    </row>
    <row r="1056" spans="1:12">
      <c r="A1056" s="16" t="s">
        <v>5314</v>
      </c>
      <c r="L1056" s="16" t="s">
        <v>5319</v>
      </c>
    </row>
    <row r="1057" spans="1:12">
      <c r="A1057" s="16" t="s">
        <v>5314</v>
      </c>
      <c r="L1057" s="16" t="s">
        <v>5319</v>
      </c>
    </row>
    <row r="1058" spans="1:12">
      <c r="A1058" s="16" t="s">
        <v>5314</v>
      </c>
      <c r="L1058" s="16" t="s">
        <v>5319</v>
      </c>
    </row>
    <row r="1059" spans="1:12">
      <c r="A1059" s="16" t="s">
        <v>5314</v>
      </c>
      <c r="L1059" s="16" t="s">
        <v>5319</v>
      </c>
    </row>
    <row r="1060" spans="1:12">
      <c r="A1060" s="16" t="s">
        <v>5314</v>
      </c>
      <c r="L1060" s="16" t="s">
        <v>5319</v>
      </c>
    </row>
    <row r="1061" spans="1:12">
      <c r="A1061" s="16" t="s">
        <v>5314</v>
      </c>
      <c r="L1061" s="16" t="s">
        <v>5319</v>
      </c>
    </row>
    <row r="1062" spans="1:12">
      <c r="A1062" s="16" t="s">
        <v>5314</v>
      </c>
      <c r="L1062" s="16" t="s">
        <v>5319</v>
      </c>
    </row>
    <row r="1063" spans="1:12">
      <c r="A1063" s="16" t="s">
        <v>5314</v>
      </c>
      <c r="L1063" s="16" t="s">
        <v>5319</v>
      </c>
    </row>
    <row r="1064" spans="1:12">
      <c r="A1064" s="16" t="s">
        <v>5314</v>
      </c>
      <c r="L1064" s="16" t="s">
        <v>5319</v>
      </c>
    </row>
    <row r="1065" spans="1:12">
      <c r="A1065" s="16" t="s">
        <v>5314</v>
      </c>
      <c r="L1065" s="16" t="s">
        <v>5319</v>
      </c>
    </row>
    <row r="1066" spans="1:12">
      <c r="A1066" s="16" t="s">
        <v>5314</v>
      </c>
      <c r="L1066" s="16" t="s">
        <v>5319</v>
      </c>
    </row>
    <row r="1067" spans="1:12">
      <c r="A1067" s="16" t="s">
        <v>5314</v>
      </c>
      <c r="L1067" s="16" t="s">
        <v>5319</v>
      </c>
    </row>
    <row r="1068" spans="1:12">
      <c r="A1068" s="16" t="s">
        <v>5314</v>
      </c>
      <c r="L1068" s="16" t="s">
        <v>5319</v>
      </c>
    </row>
    <row r="1069" spans="1:12">
      <c r="A1069" s="16" t="s">
        <v>5314</v>
      </c>
      <c r="L1069" s="16" t="s">
        <v>5319</v>
      </c>
    </row>
    <row r="1070" spans="1:12">
      <c r="A1070" s="16" t="s">
        <v>5314</v>
      </c>
      <c r="L1070" s="16" t="s">
        <v>5319</v>
      </c>
    </row>
    <row r="1071" spans="1:12">
      <c r="A1071" s="16" t="s">
        <v>5314</v>
      </c>
      <c r="L1071" s="16" t="s">
        <v>5319</v>
      </c>
    </row>
    <row r="1072" spans="1:12">
      <c r="A1072" s="16" t="s">
        <v>5314</v>
      </c>
      <c r="L1072" s="16" t="s">
        <v>5319</v>
      </c>
    </row>
    <row r="1073" spans="1:12">
      <c r="A1073" s="16" t="s">
        <v>5314</v>
      </c>
      <c r="L1073" s="16" t="s">
        <v>5319</v>
      </c>
    </row>
    <row r="1074" spans="1:12">
      <c r="A1074" s="16" t="s">
        <v>5314</v>
      </c>
      <c r="L1074" s="16" t="s">
        <v>5319</v>
      </c>
    </row>
    <row r="1075" spans="1:12">
      <c r="A1075" s="16" t="s">
        <v>5314</v>
      </c>
      <c r="L1075" s="16" t="s">
        <v>5319</v>
      </c>
    </row>
    <row r="1076" spans="1:12">
      <c r="A1076" s="16" t="s">
        <v>5314</v>
      </c>
      <c r="L1076" s="16" t="s">
        <v>5319</v>
      </c>
    </row>
    <row r="1077" spans="1:12">
      <c r="A1077" s="16" t="s">
        <v>5314</v>
      </c>
      <c r="L1077" s="16" t="s">
        <v>5319</v>
      </c>
    </row>
    <row r="1078" spans="1:12">
      <c r="A1078" s="16" t="s">
        <v>5314</v>
      </c>
      <c r="L1078" s="16" t="s">
        <v>5319</v>
      </c>
    </row>
    <row r="1079" spans="1:12">
      <c r="A1079" s="16" t="s">
        <v>5314</v>
      </c>
      <c r="L1079" s="16" t="s">
        <v>5319</v>
      </c>
    </row>
    <row r="1080" spans="1:12">
      <c r="A1080" s="16" t="s">
        <v>5314</v>
      </c>
      <c r="L1080" s="16" t="s">
        <v>5319</v>
      </c>
    </row>
    <row r="1081" spans="1:12">
      <c r="A1081" s="16" t="s">
        <v>5314</v>
      </c>
      <c r="L1081" s="16" t="s">
        <v>5319</v>
      </c>
    </row>
    <row r="1082" spans="1:12">
      <c r="A1082" s="16" t="s">
        <v>5314</v>
      </c>
      <c r="L1082" s="16" t="s">
        <v>5319</v>
      </c>
    </row>
    <row r="1083" spans="1:12">
      <c r="A1083" s="16" t="s">
        <v>5314</v>
      </c>
      <c r="L1083" s="16" t="s">
        <v>5319</v>
      </c>
    </row>
    <row r="1084" spans="1:12">
      <c r="A1084" s="16" t="s">
        <v>5314</v>
      </c>
      <c r="L1084" s="16" t="s">
        <v>5319</v>
      </c>
    </row>
    <row r="1085" spans="1:12">
      <c r="A1085" s="16" t="s">
        <v>5314</v>
      </c>
      <c r="L1085" s="16" t="s">
        <v>5319</v>
      </c>
    </row>
    <row r="1086" spans="1:12">
      <c r="A1086" s="16" t="s">
        <v>5314</v>
      </c>
      <c r="L1086" s="16" t="s">
        <v>5319</v>
      </c>
    </row>
    <row r="1087" spans="1:12">
      <c r="A1087" s="16" t="s">
        <v>5314</v>
      </c>
      <c r="L1087" s="16" t="s">
        <v>5319</v>
      </c>
    </row>
    <row r="1088" spans="1:12">
      <c r="A1088" s="16" t="s">
        <v>5314</v>
      </c>
      <c r="L1088" s="16" t="s">
        <v>5319</v>
      </c>
    </row>
    <row r="1089" spans="1:12">
      <c r="A1089" s="16" t="s">
        <v>5314</v>
      </c>
      <c r="L1089" s="16" t="s">
        <v>5319</v>
      </c>
    </row>
    <row r="1090" spans="1:12">
      <c r="A1090" s="16" t="s">
        <v>5314</v>
      </c>
      <c r="L1090" s="16" t="s">
        <v>5319</v>
      </c>
    </row>
    <row r="1091" spans="1:12">
      <c r="A1091" s="16" t="s">
        <v>5314</v>
      </c>
      <c r="L1091" s="16" t="s">
        <v>5319</v>
      </c>
    </row>
    <row r="1092" spans="1:12">
      <c r="A1092" s="16" t="s">
        <v>5314</v>
      </c>
      <c r="L1092" s="16" t="s">
        <v>5319</v>
      </c>
    </row>
    <row r="1093" spans="1:12">
      <c r="A1093" s="16" t="s">
        <v>5314</v>
      </c>
      <c r="L1093" s="16" t="s">
        <v>5319</v>
      </c>
    </row>
    <row r="1094" spans="1:12">
      <c r="A1094" s="16" t="s">
        <v>5314</v>
      </c>
      <c r="L1094" s="16" t="s">
        <v>5319</v>
      </c>
    </row>
    <row r="1095" spans="1:12">
      <c r="A1095" s="16" t="s">
        <v>5314</v>
      </c>
      <c r="L1095" s="16" t="s">
        <v>5319</v>
      </c>
    </row>
    <row r="1096" spans="1:12">
      <c r="A1096" s="16" t="s">
        <v>5314</v>
      </c>
      <c r="L1096" s="16" t="s">
        <v>5319</v>
      </c>
    </row>
    <row r="1097" spans="1:12">
      <c r="A1097" s="16" t="s">
        <v>5314</v>
      </c>
      <c r="L1097" s="16" t="s">
        <v>5319</v>
      </c>
    </row>
    <row r="1098" spans="1:12">
      <c r="A1098" s="16" t="s">
        <v>5314</v>
      </c>
      <c r="L1098" s="16" t="s">
        <v>5319</v>
      </c>
    </row>
    <row r="1099" spans="1:12">
      <c r="A1099" s="16" t="s">
        <v>5314</v>
      </c>
      <c r="L1099" s="16" t="s">
        <v>5319</v>
      </c>
    </row>
    <row r="1100" spans="1:12">
      <c r="A1100" s="16" t="s">
        <v>5314</v>
      </c>
      <c r="L1100" s="16" t="s">
        <v>5319</v>
      </c>
    </row>
    <row r="1101" spans="1:12">
      <c r="A1101" s="16" t="s">
        <v>5314</v>
      </c>
      <c r="L1101" s="16" t="s">
        <v>5319</v>
      </c>
    </row>
    <row r="1102" spans="1:12">
      <c r="A1102" s="16" t="s">
        <v>5314</v>
      </c>
      <c r="L1102" s="16" t="s">
        <v>5319</v>
      </c>
    </row>
    <row r="1103" spans="1:12">
      <c r="A1103" s="16" t="s">
        <v>5314</v>
      </c>
      <c r="L1103" s="16" t="s">
        <v>5319</v>
      </c>
    </row>
    <row r="1104" spans="1:12">
      <c r="A1104" s="16" t="s">
        <v>5314</v>
      </c>
      <c r="L1104" s="16" t="s">
        <v>5319</v>
      </c>
    </row>
    <row r="1105" spans="1:12">
      <c r="A1105" s="16" t="s">
        <v>5314</v>
      </c>
      <c r="L1105" s="16" t="s">
        <v>5319</v>
      </c>
    </row>
    <row r="1106" spans="1:12">
      <c r="A1106" s="16" t="s">
        <v>5314</v>
      </c>
      <c r="L1106" s="16" t="s">
        <v>5319</v>
      </c>
    </row>
    <row r="1107" spans="1:12">
      <c r="A1107" s="16" t="s">
        <v>5314</v>
      </c>
      <c r="L1107" s="16" t="s">
        <v>5319</v>
      </c>
    </row>
    <row r="1108" spans="1:12">
      <c r="A1108" s="16" t="s">
        <v>5314</v>
      </c>
      <c r="L1108" s="16" t="s">
        <v>5319</v>
      </c>
    </row>
    <row r="1109" spans="1:12">
      <c r="A1109" s="16" t="s">
        <v>5314</v>
      </c>
      <c r="L1109" s="16" t="s">
        <v>5319</v>
      </c>
    </row>
    <row r="1110" spans="1:12">
      <c r="A1110" s="16" t="s">
        <v>5314</v>
      </c>
      <c r="L1110" s="16" t="s">
        <v>5319</v>
      </c>
    </row>
    <row r="1111" spans="1:12">
      <c r="A1111" s="16" t="s">
        <v>5314</v>
      </c>
      <c r="L1111" s="16" t="s">
        <v>5319</v>
      </c>
    </row>
    <row r="1112" spans="1:12">
      <c r="A1112" s="16" t="s">
        <v>5314</v>
      </c>
      <c r="L1112" s="16" t="s">
        <v>5319</v>
      </c>
    </row>
    <row r="1113" spans="1:12">
      <c r="A1113" s="16" t="s">
        <v>5314</v>
      </c>
      <c r="L1113" s="16" t="s">
        <v>5319</v>
      </c>
    </row>
    <row r="1114" spans="1:12">
      <c r="A1114" s="16" t="s">
        <v>5314</v>
      </c>
      <c r="L1114" s="16" t="s">
        <v>5319</v>
      </c>
    </row>
    <row r="1115" spans="1:12">
      <c r="A1115" s="16" t="s">
        <v>5314</v>
      </c>
      <c r="L1115" s="16" t="s">
        <v>5319</v>
      </c>
    </row>
    <row r="1116" spans="1:12">
      <c r="A1116" s="16" t="s">
        <v>5314</v>
      </c>
      <c r="L1116" s="16" t="s">
        <v>5319</v>
      </c>
    </row>
    <row r="1117" spans="1:12">
      <c r="A1117" s="16" t="s">
        <v>5314</v>
      </c>
      <c r="L1117" s="16" t="s">
        <v>5319</v>
      </c>
    </row>
    <row r="1118" spans="1:12">
      <c r="A1118" s="16" t="s">
        <v>5314</v>
      </c>
      <c r="L1118" s="16" t="s">
        <v>5319</v>
      </c>
    </row>
    <row r="1119" spans="1:12">
      <c r="A1119" s="16" t="s">
        <v>5314</v>
      </c>
      <c r="L1119" s="16" t="s">
        <v>5319</v>
      </c>
    </row>
    <row r="1120" spans="1:12">
      <c r="A1120" s="16" t="s">
        <v>5314</v>
      </c>
      <c r="L1120" s="16" t="s">
        <v>5319</v>
      </c>
    </row>
    <row r="1121" spans="1:12">
      <c r="A1121" s="16" t="s">
        <v>5314</v>
      </c>
      <c r="L1121" s="16" t="s">
        <v>5319</v>
      </c>
    </row>
    <row r="1122" spans="1:12">
      <c r="A1122" s="16" t="s">
        <v>5314</v>
      </c>
      <c r="L1122" s="16" t="s">
        <v>5319</v>
      </c>
    </row>
    <row r="1123" spans="1:12">
      <c r="A1123" s="16" t="s">
        <v>5314</v>
      </c>
      <c r="L1123" s="16" t="s">
        <v>5319</v>
      </c>
    </row>
    <row r="1124" spans="1:12">
      <c r="A1124" s="16" t="s">
        <v>5314</v>
      </c>
      <c r="L1124" s="16" t="s">
        <v>5319</v>
      </c>
    </row>
    <row r="1125" spans="1:12">
      <c r="A1125" s="16" t="s">
        <v>5314</v>
      </c>
      <c r="L1125" s="16" t="s">
        <v>5319</v>
      </c>
    </row>
    <row r="1126" spans="1:12">
      <c r="A1126" s="16" t="s">
        <v>5314</v>
      </c>
      <c r="L1126" s="16" t="s">
        <v>5319</v>
      </c>
    </row>
    <row r="1127" spans="1:12">
      <c r="A1127" s="16" t="s">
        <v>5314</v>
      </c>
      <c r="L1127" s="16" t="s">
        <v>5319</v>
      </c>
    </row>
    <row r="1128" spans="1:12">
      <c r="A1128" s="16" t="s">
        <v>5314</v>
      </c>
      <c r="L1128" s="16" t="s">
        <v>5319</v>
      </c>
    </row>
    <row r="1129" spans="1:12">
      <c r="A1129" s="16" t="s">
        <v>5314</v>
      </c>
      <c r="L1129" s="16" t="s">
        <v>5319</v>
      </c>
    </row>
    <row r="1130" spans="1:12">
      <c r="A1130" s="16" t="s">
        <v>5314</v>
      </c>
      <c r="L1130" s="16" t="s">
        <v>5319</v>
      </c>
    </row>
    <row r="1131" spans="1:12">
      <c r="A1131" s="16" t="s">
        <v>5314</v>
      </c>
      <c r="L1131" s="16" t="s">
        <v>5319</v>
      </c>
    </row>
    <row r="1132" spans="1:12">
      <c r="A1132" s="16" t="s">
        <v>5314</v>
      </c>
      <c r="L1132" s="16" t="s">
        <v>5319</v>
      </c>
    </row>
    <row r="1133" spans="1:12">
      <c r="A1133" s="16" t="s">
        <v>5314</v>
      </c>
      <c r="L1133" s="16" t="s">
        <v>5319</v>
      </c>
    </row>
    <row r="1134" spans="1:12">
      <c r="A1134" s="16" t="s">
        <v>5314</v>
      </c>
      <c r="L1134" s="16" t="s">
        <v>5319</v>
      </c>
    </row>
    <row r="1135" spans="1:12">
      <c r="A1135" s="16" t="s">
        <v>5314</v>
      </c>
      <c r="L1135" s="16" t="s">
        <v>5319</v>
      </c>
    </row>
    <row r="1136" spans="1:12">
      <c r="A1136" s="16" t="s">
        <v>5314</v>
      </c>
      <c r="L1136" s="16" t="s">
        <v>5319</v>
      </c>
    </row>
    <row r="1137" spans="1:12">
      <c r="A1137" s="16" t="s">
        <v>5314</v>
      </c>
      <c r="L1137" s="16" t="s">
        <v>5319</v>
      </c>
    </row>
    <row r="1138" spans="1:12">
      <c r="A1138" s="16" t="s">
        <v>5314</v>
      </c>
      <c r="L1138" s="16" t="s">
        <v>5319</v>
      </c>
    </row>
    <row r="1139" spans="1:12">
      <c r="A1139" s="16" t="s">
        <v>5314</v>
      </c>
      <c r="L1139" s="16" t="s">
        <v>5319</v>
      </c>
    </row>
    <row r="1140" spans="1:12">
      <c r="A1140" s="16" t="s">
        <v>5314</v>
      </c>
      <c r="L1140" s="16" t="s">
        <v>5319</v>
      </c>
    </row>
    <row r="1141" spans="1:12">
      <c r="A1141" s="16" t="s">
        <v>5314</v>
      </c>
      <c r="L1141" s="16" t="s">
        <v>5319</v>
      </c>
    </row>
    <row r="1142" spans="1:12">
      <c r="A1142" s="16" t="s">
        <v>5314</v>
      </c>
      <c r="L1142" s="16" t="s">
        <v>5319</v>
      </c>
    </row>
    <row r="1143" spans="1:12">
      <c r="A1143" s="16" t="s">
        <v>5314</v>
      </c>
      <c r="L1143" s="16" t="s">
        <v>5319</v>
      </c>
    </row>
    <row r="1144" spans="1:12">
      <c r="A1144" s="16" t="s">
        <v>5314</v>
      </c>
      <c r="L1144" s="16" t="s">
        <v>5319</v>
      </c>
    </row>
    <row r="1145" spans="1:12">
      <c r="A1145" s="16" t="s">
        <v>5314</v>
      </c>
      <c r="L1145" s="16" t="s">
        <v>5319</v>
      </c>
    </row>
    <row r="1146" spans="1:12">
      <c r="A1146" s="16" t="s">
        <v>5314</v>
      </c>
      <c r="L1146" s="16" t="s">
        <v>5319</v>
      </c>
    </row>
    <row r="1147" spans="1:12">
      <c r="A1147" s="16" t="s">
        <v>5314</v>
      </c>
      <c r="L1147" s="16" t="s">
        <v>5319</v>
      </c>
    </row>
    <row r="1148" spans="1:12">
      <c r="A1148" s="16" t="s">
        <v>5314</v>
      </c>
      <c r="L1148" s="16" t="s">
        <v>5319</v>
      </c>
    </row>
    <row r="1149" spans="1:12">
      <c r="A1149" s="16" t="s">
        <v>5314</v>
      </c>
      <c r="L1149" s="16" t="s">
        <v>5319</v>
      </c>
    </row>
    <row r="1150" spans="1:12">
      <c r="A1150" s="16" t="s">
        <v>5314</v>
      </c>
      <c r="L1150" s="16" t="s">
        <v>5319</v>
      </c>
    </row>
    <row r="1151" spans="1:12">
      <c r="A1151" s="16" t="s">
        <v>5314</v>
      </c>
      <c r="L1151" s="16" t="s">
        <v>5319</v>
      </c>
    </row>
    <row r="1152" spans="1:12">
      <c r="A1152" s="16" t="s">
        <v>5314</v>
      </c>
      <c r="L1152" s="16" t="s">
        <v>5319</v>
      </c>
    </row>
    <row r="1153" spans="1:12">
      <c r="A1153" s="16" t="s">
        <v>5314</v>
      </c>
      <c r="L1153" s="16" t="s">
        <v>5319</v>
      </c>
    </row>
    <row r="1154" spans="1:12">
      <c r="A1154" s="16" t="s">
        <v>5314</v>
      </c>
      <c r="L1154" s="16" t="s">
        <v>5319</v>
      </c>
    </row>
    <row r="1155" spans="1:12">
      <c r="A1155" s="16" t="s">
        <v>5314</v>
      </c>
      <c r="L1155" s="16" t="s">
        <v>5319</v>
      </c>
    </row>
    <row r="1156" spans="1:12">
      <c r="A1156" s="16" t="s">
        <v>5314</v>
      </c>
      <c r="L1156" s="16" t="s">
        <v>5319</v>
      </c>
    </row>
    <row r="1157" spans="1:12">
      <c r="A1157" s="16" t="s">
        <v>5314</v>
      </c>
      <c r="L1157" s="16" t="s">
        <v>5319</v>
      </c>
    </row>
    <row r="1158" spans="1:12">
      <c r="A1158" s="16" t="s">
        <v>5314</v>
      </c>
      <c r="L1158" s="16" t="s">
        <v>5319</v>
      </c>
    </row>
    <row r="1159" spans="1:12">
      <c r="A1159" s="16" t="s">
        <v>5314</v>
      </c>
      <c r="L1159" s="16" t="s">
        <v>5319</v>
      </c>
    </row>
    <row r="1160" spans="1:12">
      <c r="A1160" s="16" t="s">
        <v>5314</v>
      </c>
      <c r="L1160" s="16" t="s">
        <v>5319</v>
      </c>
    </row>
    <row r="1161" spans="1:12">
      <c r="A1161" s="16" t="s">
        <v>5314</v>
      </c>
      <c r="L1161" s="16" t="s">
        <v>5319</v>
      </c>
    </row>
    <row r="1162" spans="1:12">
      <c r="A1162" s="16" t="s">
        <v>5314</v>
      </c>
      <c r="L1162" s="16" t="s">
        <v>5319</v>
      </c>
    </row>
    <row r="1163" spans="1:12">
      <c r="A1163" s="16" t="s">
        <v>5314</v>
      </c>
      <c r="L1163" s="16" t="s">
        <v>5319</v>
      </c>
    </row>
    <row r="1164" spans="1:12">
      <c r="A1164" s="16" t="s">
        <v>5314</v>
      </c>
      <c r="L1164" s="16" t="s">
        <v>5319</v>
      </c>
    </row>
    <row r="1165" spans="1:12">
      <c r="A1165" s="16" t="s">
        <v>5314</v>
      </c>
      <c r="L1165" s="16" t="s">
        <v>5319</v>
      </c>
    </row>
    <row r="1166" spans="1:12">
      <c r="A1166" s="16" t="s">
        <v>5314</v>
      </c>
      <c r="L1166" s="16" t="s">
        <v>5319</v>
      </c>
    </row>
    <row r="1167" spans="1:12">
      <c r="A1167" s="16" t="s">
        <v>5314</v>
      </c>
      <c r="L1167" s="16" t="s">
        <v>5319</v>
      </c>
    </row>
    <row r="1168" spans="1:12">
      <c r="A1168" s="16" t="s">
        <v>5314</v>
      </c>
      <c r="L1168" s="16" t="s">
        <v>5319</v>
      </c>
    </row>
    <row r="1169" spans="1:12">
      <c r="A1169" s="16" t="s">
        <v>5314</v>
      </c>
      <c r="L1169" s="16" t="s">
        <v>5319</v>
      </c>
    </row>
    <row r="1170" spans="1:12">
      <c r="A1170" s="16" t="s">
        <v>5314</v>
      </c>
      <c r="L1170" s="16" t="s">
        <v>5319</v>
      </c>
    </row>
    <row r="1171" spans="1:12">
      <c r="A1171" s="16" t="s">
        <v>5314</v>
      </c>
      <c r="L1171" s="16" t="s">
        <v>5319</v>
      </c>
    </row>
    <row r="1172" spans="1:12">
      <c r="A1172" s="16" t="s">
        <v>5314</v>
      </c>
      <c r="L1172" s="16" t="s">
        <v>5319</v>
      </c>
    </row>
    <row r="1173" spans="1:12">
      <c r="A1173" s="16" t="s">
        <v>5314</v>
      </c>
      <c r="L1173" s="16" t="s">
        <v>5319</v>
      </c>
    </row>
    <row r="1174" spans="1:12">
      <c r="A1174" s="16" t="s">
        <v>5314</v>
      </c>
      <c r="L1174" s="16" t="s">
        <v>5319</v>
      </c>
    </row>
    <row r="1175" spans="1:12">
      <c r="A1175" s="16" t="s">
        <v>5314</v>
      </c>
      <c r="L1175" s="16" t="s">
        <v>5319</v>
      </c>
    </row>
    <row r="1176" spans="1:12">
      <c r="A1176" s="16" t="s">
        <v>5314</v>
      </c>
      <c r="L1176" s="16" t="s">
        <v>5319</v>
      </c>
    </row>
    <row r="1177" spans="1:12">
      <c r="A1177" s="16" t="s">
        <v>5314</v>
      </c>
      <c r="L1177" s="16" t="s">
        <v>5319</v>
      </c>
    </row>
    <row r="1178" spans="1:12">
      <c r="A1178" s="16" t="s">
        <v>5314</v>
      </c>
      <c r="L1178" s="16" t="s">
        <v>5319</v>
      </c>
    </row>
    <row r="1179" spans="1:12">
      <c r="A1179" s="16" t="s">
        <v>5314</v>
      </c>
      <c r="L1179" s="16" t="s">
        <v>5319</v>
      </c>
    </row>
    <row r="1180" spans="1:12">
      <c r="A1180" s="16" t="s">
        <v>5314</v>
      </c>
      <c r="L1180" s="16" t="s">
        <v>5319</v>
      </c>
    </row>
    <row r="1181" spans="1:12">
      <c r="A1181" s="16" t="s">
        <v>5314</v>
      </c>
      <c r="L1181" s="16" t="s">
        <v>5319</v>
      </c>
    </row>
    <row r="1182" spans="1:12">
      <c r="A1182" s="16" t="s">
        <v>5314</v>
      </c>
      <c r="L1182" s="16" t="s">
        <v>5319</v>
      </c>
    </row>
    <row r="1183" spans="1:12">
      <c r="A1183" s="16" t="s">
        <v>5314</v>
      </c>
      <c r="L1183" s="16" t="s">
        <v>5319</v>
      </c>
    </row>
    <row r="1184" spans="1:12">
      <c r="A1184" s="16" t="s">
        <v>5314</v>
      </c>
      <c r="L1184" s="16" t="s">
        <v>5319</v>
      </c>
    </row>
    <row r="1185" spans="1:12">
      <c r="A1185" s="16" t="s">
        <v>5314</v>
      </c>
      <c r="L1185" s="16" t="s">
        <v>5319</v>
      </c>
    </row>
    <row r="1186" spans="1:12">
      <c r="A1186" s="16" t="s">
        <v>5314</v>
      </c>
      <c r="L1186" s="16" t="s">
        <v>5319</v>
      </c>
    </row>
    <row r="1187" spans="1:12">
      <c r="A1187" s="16" t="s">
        <v>5314</v>
      </c>
      <c r="L1187" s="16" t="s">
        <v>5319</v>
      </c>
    </row>
    <row r="1188" spans="1:12">
      <c r="A1188" s="16" t="s">
        <v>5314</v>
      </c>
      <c r="L1188" s="16" t="s">
        <v>5319</v>
      </c>
    </row>
    <row r="1189" spans="1:12">
      <c r="A1189" s="16" t="s">
        <v>5314</v>
      </c>
      <c r="L1189" s="16" t="s">
        <v>5319</v>
      </c>
    </row>
    <row r="1190" spans="1:12">
      <c r="A1190" s="16" t="s">
        <v>5314</v>
      </c>
      <c r="L1190" s="16" t="s">
        <v>5319</v>
      </c>
    </row>
    <row r="1191" spans="1:12">
      <c r="A1191" s="16" t="s">
        <v>5314</v>
      </c>
      <c r="L1191" s="16" t="s">
        <v>5319</v>
      </c>
    </row>
    <row r="1192" spans="1:12">
      <c r="A1192" s="16" t="s">
        <v>5314</v>
      </c>
      <c r="L1192" s="16" t="s">
        <v>5319</v>
      </c>
    </row>
    <row r="1193" spans="1:12">
      <c r="A1193" s="16" t="s">
        <v>5314</v>
      </c>
      <c r="L1193" s="16" t="s">
        <v>5319</v>
      </c>
    </row>
    <row r="1194" spans="1:12">
      <c r="A1194" s="16" t="s">
        <v>5314</v>
      </c>
      <c r="L1194" s="16" t="s">
        <v>5319</v>
      </c>
    </row>
    <row r="1195" spans="1:12">
      <c r="A1195" s="16" t="s">
        <v>5314</v>
      </c>
      <c r="L1195" s="16" t="s">
        <v>5319</v>
      </c>
    </row>
    <row r="1196" spans="1:12">
      <c r="A1196" s="16" t="s">
        <v>5314</v>
      </c>
      <c r="L1196" s="16" t="s">
        <v>5319</v>
      </c>
    </row>
    <row r="1197" spans="1:12">
      <c r="A1197" s="16" t="s">
        <v>5314</v>
      </c>
      <c r="L1197" s="16" t="s">
        <v>5319</v>
      </c>
    </row>
    <row r="1198" spans="1:12">
      <c r="A1198" s="16" t="s">
        <v>5314</v>
      </c>
      <c r="L1198" s="16" t="s">
        <v>5319</v>
      </c>
    </row>
    <row r="1199" spans="1:12">
      <c r="A1199" s="16" t="s">
        <v>5314</v>
      </c>
      <c r="L1199" s="16" t="s">
        <v>5319</v>
      </c>
    </row>
    <row r="1200" spans="1:12">
      <c r="A1200" s="16" t="s">
        <v>5314</v>
      </c>
      <c r="L1200" s="16" t="s">
        <v>5319</v>
      </c>
    </row>
    <row r="1201" spans="1:12">
      <c r="A1201" s="16" t="s">
        <v>5314</v>
      </c>
      <c r="L1201" s="16" t="s">
        <v>5319</v>
      </c>
    </row>
    <row r="1202" spans="1:12">
      <c r="A1202" s="16" t="s">
        <v>5314</v>
      </c>
      <c r="L1202" s="16" t="s">
        <v>5319</v>
      </c>
    </row>
    <row r="1203" spans="1:12">
      <c r="A1203" s="16" t="s">
        <v>5314</v>
      </c>
      <c r="L1203" s="16" t="s">
        <v>5319</v>
      </c>
    </row>
    <row r="1204" spans="1:12">
      <c r="A1204" s="16" t="s">
        <v>5314</v>
      </c>
      <c r="L1204" s="16" t="s">
        <v>5319</v>
      </c>
    </row>
    <row r="1205" spans="1:12">
      <c r="A1205" s="16" t="s">
        <v>5314</v>
      </c>
      <c r="L1205" s="16" t="s">
        <v>5319</v>
      </c>
    </row>
    <row r="1206" spans="1:12">
      <c r="A1206" s="16" t="s">
        <v>5314</v>
      </c>
      <c r="L1206" s="16" t="s">
        <v>5319</v>
      </c>
    </row>
    <row r="1207" spans="1:12">
      <c r="A1207" s="16" t="s">
        <v>5314</v>
      </c>
      <c r="L1207" s="16" t="s">
        <v>5319</v>
      </c>
    </row>
    <row r="1208" spans="1:12">
      <c r="A1208" s="16" t="s">
        <v>5314</v>
      </c>
      <c r="L1208" s="16" t="s">
        <v>5319</v>
      </c>
    </row>
    <row r="1209" spans="1:12">
      <c r="A1209" s="16" t="s">
        <v>5314</v>
      </c>
      <c r="L1209" s="16" t="s">
        <v>5319</v>
      </c>
    </row>
    <row r="1210" spans="1:12">
      <c r="A1210" s="16" t="s">
        <v>5314</v>
      </c>
      <c r="L1210" s="16" t="s">
        <v>5319</v>
      </c>
    </row>
    <row r="1211" spans="1:12">
      <c r="A1211" s="16" t="s">
        <v>5314</v>
      </c>
      <c r="L1211" s="16" t="s">
        <v>5319</v>
      </c>
    </row>
    <row r="1212" spans="1:12">
      <c r="A1212" s="16" t="s">
        <v>5314</v>
      </c>
      <c r="L1212" s="16" t="s">
        <v>5319</v>
      </c>
    </row>
    <row r="1213" spans="1:12">
      <c r="A1213" s="16" t="s">
        <v>5314</v>
      </c>
      <c r="L1213" s="16" t="s">
        <v>5319</v>
      </c>
    </row>
    <row r="1214" spans="1:12">
      <c r="A1214" s="16" t="s">
        <v>5314</v>
      </c>
      <c r="L1214" s="16" t="s">
        <v>5319</v>
      </c>
    </row>
    <row r="1215" spans="1:12">
      <c r="A1215" s="16" t="s">
        <v>5314</v>
      </c>
      <c r="L1215" s="16" t="s">
        <v>5319</v>
      </c>
    </row>
    <row r="1216" spans="1:12">
      <c r="A1216" s="16" t="s">
        <v>5314</v>
      </c>
      <c r="L1216" s="16" t="s">
        <v>5319</v>
      </c>
    </row>
    <row r="1217" spans="1:12">
      <c r="A1217" s="16" t="s">
        <v>5314</v>
      </c>
      <c r="L1217" s="16" t="s">
        <v>5319</v>
      </c>
    </row>
    <row r="1218" spans="1:12">
      <c r="A1218" s="16" t="s">
        <v>5314</v>
      </c>
      <c r="L1218" s="16" t="s">
        <v>5319</v>
      </c>
    </row>
    <row r="1219" spans="1:12">
      <c r="A1219" s="16" t="s">
        <v>5314</v>
      </c>
      <c r="L1219" s="16" t="s">
        <v>5319</v>
      </c>
    </row>
    <row r="1220" spans="1:12">
      <c r="A1220" s="16" t="s">
        <v>5314</v>
      </c>
      <c r="L1220" s="16" t="s">
        <v>5319</v>
      </c>
    </row>
    <row r="1221" spans="1:12">
      <c r="A1221" s="16" t="s">
        <v>5314</v>
      </c>
      <c r="L1221" s="16" t="s">
        <v>5319</v>
      </c>
    </row>
    <row r="1222" spans="1:12">
      <c r="A1222" s="16" t="s">
        <v>5314</v>
      </c>
      <c r="L1222" s="16" t="s">
        <v>5319</v>
      </c>
    </row>
    <row r="1223" spans="1:12">
      <c r="A1223" s="16" t="s">
        <v>5314</v>
      </c>
      <c r="L1223" s="16" t="s">
        <v>5319</v>
      </c>
    </row>
    <row r="1224" spans="1:12">
      <c r="A1224" s="16" t="s">
        <v>5314</v>
      </c>
      <c r="L1224" s="16" t="s">
        <v>5319</v>
      </c>
    </row>
    <row r="1225" spans="1:12">
      <c r="A1225" s="16" t="s">
        <v>5314</v>
      </c>
      <c r="L1225" s="16" t="s">
        <v>5319</v>
      </c>
    </row>
    <row r="1226" spans="1:12">
      <c r="A1226" s="16" t="s">
        <v>5314</v>
      </c>
      <c r="L1226" s="16" t="s">
        <v>5319</v>
      </c>
    </row>
    <row r="1227" spans="1:12">
      <c r="A1227" s="16" t="s">
        <v>5314</v>
      </c>
      <c r="L1227" s="16" t="s">
        <v>5319</v>
      </c>
    </row>
    <row r="1228" spans="1:12">
      <c r="A1228" s="16" t="s">
        <v>5314</v>
      </c>
      <c r="L1228" s="16" t="s">
        <v>5319</v>
      </c>
    </row>
    <row r="1229" spans="1:12">
      <c r="A1229" s="16" t="s">
        <v>5314</v>
      </c>
      <c r="L1229" s="16" t="s">
        <v>5319</v>
      </c>
    </row>
    <row r="1230" spans="1:12">
      <c r="A1230" s="16" t="s">
        <v>5314</v>
      </c>
      <c r="L1230" s="16" t="s">
        <v>5319</v>
      </c>
    </row>
    <row r="1231" spans="1:12">
      <c r="A1231" s="16" t="s">
        <v>5314</v>
      </c>
      <c r="L1231" s="16" t="s">
        <v>5319</v>
      </c>
    </row>
    <row r="1232" spans="1:12">
      <c r="A1232" s="16" t="s">
        <v>5314</v>
      </c>
      <c r="L1232" s="16" t="s">
        <v>5319</v>
      </c>
    </row>
    <row r="1233" spans="1:12">
      <c r="A1233" s="16" t="s">
        <v>5314</v>
      </c>
      <c r="L1233" s="16" t="s">
        <v>5319</v>
      </c>
    </row>
    <row r="1234" spans="1:12">
      <c r="A1234" s="16" t="s">
        <v>5314</v>
      </c>
      <c r="L1234" s="16" t="s">
        <v>5319</v>
      </c>
    </row>
    <row r="1235" spans="1:12">
      <c r="A1235" s="16" t="s">
        <v>5314</v>
      </c>
      <c r="L1235" s="16" t="s">
        <v>5319</v>
      </c>
    </row>
    <row r="1236" spans="1:12">
      <c r="A1236" s="16" t="s">
        <v>5314</v>
      </c>
      <c r="L1236" s="16" t="s">
        <v>5319</v>
      </c>
    </row>
    <row r="1237" spans="1:12">
      <c r="A1237" s="16" t="s">
        <v>5314</v>
      </c>
      <c r="L1237" s="16" t="s">
        <v>5319</v>
      </c>
    </row>
    <row r="1238" spans="1:12">
      <c r="A1238" s="16" t="s">
        <v>5314</v>
      </c>
      <c r="L1238" s="16" t="s">
        <v>5319</v>
      </c>
    </row>
    <row r="1239" spans="1:12">
      <c r="A1239" s="16" t="s">
        <v>5314</v>
      </c>
      <c r="L1239" s="16" t="s">
        <v>5319</v>
      </c>
    </row>
    <row r="1240" spans="1:12">
      <c r="A1240" s="16" t="s">
        <v>5314</v>
      </c>
      <c r="L1240" s="16" t="s">
        <v>5319</v>
      </c>
    </row>
    <row r="1241" spans="1:12">
      <c r="A1241" s="16" t="s">
        <v>5314</v>
      </c>
      <c r="L1241" s="16" t="s">
        <v>5319</v>
      </c>
    </row>
    <row r="1242" spans="1:12">
      <c r="A1242" s="16" t="s">
        <v>5314</v>
      </c>
      <c r="L1242" s="16" t="s">
        <v>5319</v>
      </c>
    </row>
    <row r="1243" spans="1:12">
      <c r="A1243" s="16" t="s">
        <v>5314</v>
      </c>
      <c r="L1243" s="16" t="s">
        <v>5319</v>
      </c>
    </row>
    <row r="1244" spans="1:12">
      <c r="A1244" s="16" t="s">
        <v>5314</v>
      </c>
      <c r="L1244" s="16" t="s">
        <v>5319</v>
      </c>
    </row>
    <row r="1245" spans="1:12">
      <c r="A1245" s="16" t="s">
        <v>5314</v>
      </c>
      <c r="L1245" s="16" t="s">
        <v>5319</v>
      </c>
    </row>
    <row r="1246" spans="1:12">
      <c r="A1246" s="16" t="s">
        <v>5314</v>
      </c>
      <c r="L1246" s="16" t="s">
        <v>5319</v>
      </c>
    </row>
    <row r="1247" spans="1:12">
      <c r="A1247" s="16" t="s">
        <v>5314</v>
      </c>
      <c r="L1247" s="16" t="s">
        <v>5319</v>
      </c>
    </row>
    <row r="1248" spans="1:12">
      <c r="A1248" s="16" t="s">
        <v>5314</v>
      </c>
      <c r="L1248" s="16" t="s">
        <v>5319</v>
      </c>
    </row>
    <row r="1249" spans="1:12">
      <c r="A1249" s="16" t="s">
        <v>5314</v>
      </c>
      <c r="L1249" s="16" t="s">
        <v>5319</v>
      </c>
    </row>
    <row r="1250" spans="1:12">
      <c r="A1250" s="16" t="s">
        <v>5314</v>
      </c>
      <c r="L1250" s="16" t="s">
        <v>5319</v>
      </c>
    </row>
    <row r="1251" spans="1:12">
      <c r="A1251" s="16" t="s">
        <v>5314</v>
      </c>
      <c r="L1251" s="16" t="s">
        <v>5319</v>
      </c>
    </row>
    <row r="1252" spans="1:12">
      <c r="A1252" s="16" t="s">
        <v>5314</v>
      </c>
      <c r="L1252" s="16" t="s">
        <v>5319</v>
      </c>
    </row>
    <row r="1253" spans="1:12">
      <c r="A1253" s="16" t="s">
        <v>5314</v>
      </c>
      <c r="L1253" s="16" t="s">
        <v>5319</v>
      </c>
    </row>
    <row r="1254" spans="1:12">
      <c r="A1254" s="16" t="s">
        <v>5314</v>
      </c>
      <c r="L1254" s="16" t="s">
        <v>5319</v>
      </c>
    </row>
    <row r="1255" spans="1:12">
      <c r="A1255" s="16" t="s">
        <v>5314</v>
      </c>
      <c r="L1255" s="16" t="s">
        <v>5319</v>
      </c>
    </row>
    <row r="1256" spans="1:12">
      <c r="A1256" s="16" t="s">
        <v>5314</v>
      </c>
      <c r="L1256" s="16" t="s">
        <v>5319</v>
      </c>
    </row>
    <row r="1257" spans="1:12">
      <c r="A1257" s="16" t="s">
        <v>5314</v>
      </c>
      <c r="L1257" s="16" t="s">
        <v>5319</v>
      </c>
    </row>
    <row r="1258" spans="1:12">
      <c r="A1258" s="16" t="s">
        <v>5314</v>
      </c>
      <c r="L1258" s="16" t="s">
        <v>5319</v>
      </c>
    </row>
    <row r="1259" spans="1:12">
      <c r="A1259" s="16" t="s">
        <v>5314</v>
      </c>
      <c r="L1259" s="16" t="s">
        <v>5319</v>
      </c>
    </row>
    <row r="1260" spans="1:12">
      <c r="A1260" s="16" t="s">
        <v>5314</v>
      </c>
      <c r="L1260" s="16" t="s">
        <v>5319</v>
      </c>
    </row>
    <row r="1261" spans="1:12">
      <c r="A1261" s="16" t="s">
        <v>5314</v>
      </c>
      <c r="L1261" s="16" t="s">
        <v>5319</v>
      </c>
    </row>
    <row r="1262" spans="1:12">
      <c r="A1262" s="16" t="s">
        <v>5314</v>
      </c>
      <c r="L1262" s="16" t="s">
        <v>5319</v>
      </c>
    </row>
    <row r="1263" spans="1:12">
      <c r="A1263" s="16" t="s">
        <v>5314</v>
      </c>
      <c r="L1263" s="16" t="s">
        <v>5319</v>
      </c>
    </row>
    <row r="1264" spans="1:12">
      <c r="A1264" s="16" t="s">
        <v>5314</v>
      </c>
      <c r="L1264" s="16" t="s">
        <v>5319</v>
      </c>
    </row>
    <row r="1265" spans="1:12">
      <c r="A1265" s="16" t="s">
        <v>5314</v>
      </c>
      <c r="L1265" s="16" t="s">
        <v>5319</v>
      </c>
    </row>
    <row r="1266" spans="1:12">
      <c r="A1266" s="16" t="s">
        <v>5314</v>
      </c>
      <c r="L1266" s="16" t="s">
        <v>5319</v>
      </c>
    </row>
    <row r="1267" spans="1:12">
      <c r="A1267" s="16" t="s">
        <v>5314</v>
      </c>
      <c r="L1267" s="16" t="s">
        <v>5319</v>
      </c>
    </row>
    <row r="1268" spans="1:12">
      <c r="A1268" s="16" t="s">
        <v>5314</v>
      </c>
      <c r="L1268" s="16" t="s">
        <v>5319</v>
      </c>
    </row>
    <row r="1269" spans="1:12">
      <c r="A1269" s="16" t="s">
        <v>5314</v>
      </c>
      <c r="L1269" s="16" t="s">
        <v>5319</v>
      </c>
    </row>
    <row r="1270" spans="1:12">
      <c r="A1270" s="16" t="s">
        <v>5314</v>
      </c>
      <c r="L1270" s="16" t="s">
        <v>5319</v>
      </c>
    </row>
    <row r="1271" spans="1:12">
      <c r="A1271" s="16" t="s">
        <v>5314</v>
      </c>
      <c r="L1271" s="16" t="s">
        <v>5319</v>
      </c>
    </row>
    <row r="1272" spans="1:12">
      <c r="A1272" s="16" t="s">
        <v>5314</v>
      </c>
      <c r="L1272" s="16" t="s">
        <v>5319</v>
      </c>
    </row>
    <row r="1273" spans="1:12">
      <c r="A1273" s="16" t="s">
        <v>5314</v>
      </c>
      <c r="L1273" s="16" t="s">
        <v>5319</v>
      </c>
    </row>
    <row r="1274" spans="1:12">
      <c r="A1274" s="16" t="s">
        <v>5314</v>
      </c>
      <c r="L1274" s="16" t="s">
        <v>5319</v>
      </c>
    </row>
    <row r="1275" spans="1:12">
      <c r="A1275" s="16" t="s">
        <v>5314</v>
      </c>
      <c r="L1275" s="16" t="s">
        <v>5319</v>
      </c>
    </row>
    <row r="1276" spans="1:12">
      <c r="A1276" s="16" t="s">
        <v>5314</v>
      </c>
      <c r="L1276" s="16" t="s">
        <v>5319</v>
      </c>
    </row>
    <row r="1277" spans="1:12">
      <c r="A1277" s="16" t="s">
        <v>5314</v>
      </c>
      <c r="L1277" s="16" t="s">
        <v>5319</v>
      </c>
    </row>
    <row r="1278" spans="1:12">
      <c r="A1278" s="16" t="s">
        <v>5314</v>
      </c>
      <c r="L1278" s="16" t="s">
        <v>5319</v>
      </c>
    </row>
    <row r="1279" spans="1:12">
      <c r="A1279" s="16" t="s">
        <v>5314</v>
      </c>
      <c r="L1279" s="16" t="s">
        <v>5319</v>
      </c>
    </row>
    <row r="1280" spans="1:12">
      <c r="A1280" s="16" t="s">
        <v>5314</v>
      </c>
      <c r="L1280" s="16" t="s">
        <v>5319</v>
      </c>
    </row>
    <row r="1281" spans="1:12">
      <c r="A1281" s="16" t="s">
        <v>5314</v>
      </c>
      <c r="L1281" s="16" t="s">
        <v>5319</v>
      </c>
    </row>
    <row r="1282" spans="1:12">
      <c r="A1282" s="16" t="s">
        <v>5314</v>
      </c>
      <c r="L1282" s="16" t="s">
        <v>5319</v>
      </c>
    </row>
    <row r="1283" spans="1:12">
      <c r="A1283" s="16" t="s">
        <v>5314</v>
      </c>
      <c r="L1283" s="16" t="s">
        <v>5319</v>
      </c>
    </row>
    <row r="1284" spans="1:12">
      <c r="A1284" s="16" t="s">
        <v>5314</v>
      </c>
      <c r="L1284" s="16" t="s">
        <v>5319</v>
      </c>
    </row>
    <row r="1285" spans="1:12">
      <c r="A1285" s="16" t="s">
        <v>5314</v>
      </c>
      <c r="L1285" s="16" t="s">
        <v>5319</v>
      </c>
    </row>
    <row r="1286" spans="1:12">
      <c r="A1286" s="16" t="s">
        <v>5314</v>
      </c>
      <c r="L1286" s="16" t="s">
        <v>5319</v>
      </c>
    </row>
    <row r="1287" spans="1:12">
      <c r="A1287" s="16" t="s">
        <v>5314</v>
      </c>
      <c r="L1287" s="16" t="s">
        <v>5319</v>
      </c>
    </row>
    <row r="1288" spans="1:12">
      <c r="A1288" s="16" t="s">
        <v>5314</v>
      </c>
      <c r="L1288" s="16" t="s">
        <v>5319</v>
      </c>
    </row>
    <row r="1289" spans="1:12">
      <c r="A1289" s="16" t="s">
        <v>5314</v>
      </c>
      <c r="L1289" s="16" t="s">
        <v>5319</v>
      </c>
    </row>
    <row r="1290" spans="1:12">
      <c r="A1290" s="16" t="s">
        <v>5314</v>
      </c>
      <c r="L1290" s="16" t="s">
        <v>5319</v>
      </c>
    </row>
    <row r="1291" spans="1:12">
      <c r="A1291" s="16" t="s">
        <v>5314</v>
      </c>
      <c r="L1291" s="16" t="s">
        <v>5319</v>
      </c>
    </row>
    <row r="1292" spans="1:12">
      <c r="A1292" s="16" t="s">
        <v>5314</v>
      </c>
      <c r="L1292" s="16" t="s">
        <v>5319</v>
      </c>
    </row>
    <row r="1293" spans="1:12">
      <c r="A1293" s="16" t="s">
        <v>5314</v>
      </c>
      <c r="L1293" s="16" t="s">
        <v>5319</v>
      </c>
    </row>
    <row r="1294" spans="1:12">
      <c r="A1294" s="16" t="s">
        <v>5314</v>
      </c>
      <c r="L1294" s="16" t="s">
        <v>5319</v>
      </c>
    </row>
    <row r="1295" spans="1:12">
      <c r="A1295" s="16" t="s">
        <v>5314</v>
      </c>
      <c r="L1295" s="16" t="s">
        <v>5319</v>
      </c>
    </row>
    <row r="1296" spans="1:12">
      <c r="A1296" s="16" t="s">
        <v>5314</v>
      </c>
      <c r="L1296" s="16" t="s">
        <v>5319</v>
      </c>
    </row>
    <row r="1297" spans="1:12">
      <c r="A1297" s="16" t="s">
        <v>5314</v>
      </c>
      <c r="L1297" s="16" t="s">
        <v>5319</v>
      </c>
    </row>
    <row r="1298" spans="1:12">
      <c r="A1298" s="16" t="s">
        <v>5314</v>
      </c>
      <c r="L1298" s="16" t="s">
        <v>5319</v>
      </c>
    </row>
    <row r="1299" spans="1:12">
      <c r="A1299" s="16" t="s">
        <v>5314</v>
      </c>
      <c r="L1299" s="16" t="s">
        <v>5319</v>
      </c>
    </row>
    <row r="1300" spans="1:12">
      <c r="A1300" s="16" t="s">
        <v>5314</v>
      </c>
      <c r="L1300" s="16" t="s">
        <v>5319</v>
      </c>
    </row>
    <row r="1301" spans="1:12">
      <c r="A1301" s="16" t="s">
        <v>5314</v>
      </c>
      <c r="L1301" s="16" t="s">
        <v>5319</v>
      </c>
    </row>
    <row r="1302" spans="1:12">
      <c r="A1302" s="16" t="s">
        <v>5314</v>
      </c>
      <c r="L1302" s="16" t="s">
        <v>5319</v>
      </c>
    </row>
    <row r="1303" spans="1:12">
      <c r="A1303" s="16" t="s">
        <v>5314</v>
      </c>
      <c r="L1303" s="16" t="s">
        <v>5319</v>
      </c>
    </row>
    <row r="1304" spans="1:12">
      <c r="A1304" s="16" t="s">
        <v>5314</v>
      </c>
      <c r="L1304" s="16" t="s">
        <v>5319</v>
      </c>
    </row>
    <row r="1305" spans="1:12">
      <c r="A1305" s="16" t="s">
        <v>5314</v>
      </c>
      <c r="L1305" s="16" t="s">
        <v>5319</v>
      </c>
    </row>
    <row r="1306" spans="1:12">
      <c r="A1306" s="16" t="s">
        <v>5314</v>
      </c>
      <c r="L1306" s="16" t="s">
        <v>5319</v>
      </c>
    </row>
    <row r="1307" spans="1:12">
      <c r="A1307" s="16" t="s">
        <v>5314</v>
      </c>
      <c r="L1307" s="16" t="s">
        <v>5319</v>
      </c>
    </row>
    <row r="1308" spans="1:12">
      <c r="A1308" s="16" t="s">
        <v>5314</v>
      </c>
      <c r="L1308" s="16" t="s">
        <v>5319</v>
      </c>
    </row>
    <row r="1309" spans="1:12">
      <c r="A1309" s="16" t="s">
        <v>5314</v>
      </c>
      <c r="L1309" s="16" t="s">
        <v>5319</v>
      </c>
    </row>
    <row r="1310" spans="1:12">
      <c r="A1310" s="16" t="s">
        <v>5314</v>
      </c>
      <c r="L1310" s="16" t="s">
        <v>5319</v>
      </c>
    </row>
    <row r="1311" spans="1:12">
      <c r="A1311" s="16" t="s">
        <v>5314</v>
      </c>
      <c r="L1311" s="16" t="s">
        <v>5319</v>
      </c>
    </row>
    <row r="1312" spans="1:12">
      <c r="A1312" s="16" t="s">
        <v>5314</v>
      </c>
      <c r="L1312" s="16" t="s">
        <v>5319</v>
      </c>
    </row>
    <row r="1313" spans="1:12">
      <c r="A1313" s="16" t="s">
        <v>5314</v>
      </c>
      <c r="L1313" s="16" t="s">
        <v>5319</v>
      </c>
    </row>
    <row r="1314" spans="1:12">
      <c r="A1314" s="16" t="s">
        <v>5314</v>
      </c>
      <c r="L1314" s="16" t="s">
        <v>5319</v>
      </c>
    </row>
    <row r="1315" spans="1:12">
      <c r="A1315" s="16" t="s">
        <v>5314</v>
      </c>
      <c r="L1315" s="16" t="s">
        <v>5319</v>
      </c>
    </row>
    <row r="1316" spans="1:12">
      <c r="A1316" s="16" t="s">
        <v>5314</v>
      </c>
      <c r="L1316" s="16" t="s">
        <v>5319</v>
      </c>
    </row>
    <row r="1317" spans="1:12">
      <c r="A1317" s="16" t="s">
        <v>5314</v>
      </c>
      <c r="L1317" s="16" t="s">
        <v>5319</v>
      </c>
    </row>
    <row r="1318" spans="1:12">
      <c r="A1318" s="16" t="s">
        <v>5314</v>
      </c>
      <c r="L1318" s="16" t="s">
        <v>5319</v>
      </c>
    </row>
    <row r="1319" spans="1:12">
      <c r="A1319" s="16" t="s">
        <v>5314</v>
      </c>
      <c r="L1319" s="16" t="s">
        <v>5319</v>
      </c>
    </row>
    <row r="1320" spans="1:12">
      <c r="A1320" s="16" t="s">
        <v>5314</v>
      </c>
      <c r="L1320" s="16" t="s">
        <v>5319</v>
      </c>
    </row>
    <row r="1321" spans="1:12">
      <c r="A1321" s="16" t="s">
        <v>5314</v>
      </c>
      <c r="L1321" s="16" t="s">
        <v>5319</v>
      </c>
    </row>
    <row r="1322" spans="1:12">
      <c r="A1322" s="16" t="s">
        <v>5314</v>
      </c>
      <c r="L1322" s="16" t="s">
        <v>5319</v>
      </c>
    </row>
    <row r="1323" spans="1:12">
      <c r="A1323" s="16" t="s">
        <v>5314</v>
      </c>
      <c r="L1323" s="16" t="s">
        <v>5319</v>
      </c>
    </row>
    <row r="1324" spans="1:12">
      <c r="A1324" s="16" t="s">
        <v>5314</v>
      </c>
      <c r="L1324" s="16" t="s">
        <v>5319</v>
      </c>
    </row>
    <row r="1325" spans="1:12">
      <c r="A1325" s="16" t="s">
        <v>5314</v>
      </c>
      <c r="L1325" s="16" t="s">
        <v>5319</v>
      </c>
    </row>
    <row r="1326" spans="1:12">
      <c r="A1326" s="16" t="s">
        <v>5314</v>
      </c>
      <c r="L1326" s="16" t="s">
        <v>5319</v>
      </c>
    </row>
    <row r="1327" spans="1:12">
      <c r="A1327" s="16" t="s">
        <v>5314</v>
      </c>
      <c r="L1327" s="16" t="s">
        <v>5319</v>
      </c>
    </row>
    <row r="1328" spans="1:12">
      <c r="A1328" s="16" t="s">
        <v>5314</v>
      </c>
      <c r="L1328" s="16" t="s">
        <v>5319</v>
      </c>
    </row>
    <row r="1329" spans="1:12">
      <c r="A1329" s="16" t="s">
        <v>5314</v>
      </c>
      <c r="L1329" s="16" t="s">
        <v>5319</v>
      </c>
    </row>
    <row r="1330" spans="1:12">
      <c r="A1330" s="16" t="s">
        <v>5314</v>
      </c>
      <c r="L1330" s="16" t="s">
        <v>5319</v>
      </c>
    </row>
    <row r="1331" spans="1:12">
      <c r="A1331" s="16" t="s">
        <v>5314</v>
      </c>
      <c r="L1331" s="16" t="s">
        <v>5319</v>
      </c>
    </row>
    <row r="1332" spans="1:12">
      <c r="A1332" s="16" t="s">
        <v>5314</v>
      </c>
      <c r="L1332" s="16" t="s">
        <v>5319</v>
      </c>
    </row>
    <row r="1333" spans="1:12">
      <c r="A1333" s="16" t="s">
        <v>5314</v>
      </c>
      <c r="L1333" s="16" t="s">
        <v>5319</v>
      </c>
    </row>
    <row r="1334" spans="1:12">
      <c r="A1334" s="16" t="s">
        <v>5314</v>
      </c>
      <c r="L1334" s="16" t="s">
        <v>5319</v>
      </c>
    </row>
    <row r="1335" spans="1:12">
      <c r="A1335" s="16" t="s">
        <v>5314</v>
      </c>
      <c r="L1335" s="16" t="s">
        <v>5319</v>
      </c>
    </row>
    <row r="1336" spans="1:12">
      <c r="A1336" s="16" t="s">
        <v>5314</v>
      </c>
      <c r="L1336" s="16" t="s">
        <v>5319</v>
      </c>
    </row>
    <row r="1337" spans="1:12">
      <c r="A1337" s="16" t="s">
        <v>5314</v>
      </c>
      <c r="L1337" s="16" t="s">
        <v>5319</v>
      </c>
    </row>
    <row r="1338" spans="1:12">
      <c r="A1338" s="16" t="s">
        <v>5314</v>
      </c>
      <c r="L1338" s="16" t="s">
        <v>5319</v>
      </c>
    </row>
    <row r="1339" spans="1:12">
      <c r="A1339" s="16" t="s">
        <v>5314</v>
      </c>
      <c r="L1339" s="16" t="s">
        <v>5319</v>
      </c>
    </row>
    <row r="1340" spans="1:12">
      <c r="A1340" s="16" t="s">
        <v>5314</v>
      </c>
      <c r="L1340" s="16" t="s">
        <v>5319</v>
      </c>
    </row>
    <row r="1341" spans="1:12">
      <c r="A1341" s="16" t="s">
        <v>5314</v>
      </c>
      <c r="L1341" s="16" t="s">
        <v>5319</v>
      </c>
    </row>
    <row r="1342" spans="1:12">
      <c r="A1342" s="16" t="s">
        <v>5314</v>
      </c>
      <c r="L1342" s="16" t="s">
        <v>5319</v>
      </c>
    </row>
    <row r="1343" spans="1:12">
      <c r="A1343" s="16" t="s">
        <v>5314</v>
      </c>
      <c r="L1343" s="16" t="s">
        <v>5319</v>
      </c>
    </row>
    <row r="1344" spans="1:12">
      <c r="A1344" s="16" t="s">
        <v>5314</v>
      </c>
      <c r="L1344" s="16" t="s">
        <v>5319</v>
      </c>
    </row>
    <row r="1345" spans="1:12">
      <c r="A1345" s="16" t="s">
        <v>5314</v>
      </c>
      <c r="L1345" s="16" t="s">
        <v>5319</v>
      </c>
    </row>
    <row r="1346" spans="1:12">
      <c r="A1346" s="16" t="s">
        <v>5314</v>
      </c>
      <c r="L1346" s="16" t="s">
        <v>5319</v>
      </c>
    </row>
    <row r="1347" spans="1:12">
      <c r="A1347" s="16" t="s">
        <v>5314</v>
      </c>
      <c r="L1347" s="16" t="s">
        <v>5319</v>
      </c>
    </row>
    <row r="1348" spans="1:12">
      <c r="A1348" s="16" t="s">
        <v>5314</v>
      </c>
      <c r="L1348" s="16" t="s">
        <v>5319</v>
      </c>
    </row>
    <row r="1349" spans="1:12">
      <c r="A1349" s="16" t="s">
        <v>5314</v>
      </c>
      <c r="L1349" s="16" t="s">
        <v>5319</v>
      </c>
    </row>
    <row r="1350" spans="1:12">
      <c r="A1350" s="16" t="s">
        <v>5314</v>
      </c>
      <c r="L1350" s="16" t="s">
        <v>5319</v>
      </c>
    </row>
    <row r="1351" spans="1:12">
      <c r="A1351" s="16" t="s">
        <v>5314</v>
      </c>
      <c r="L1351" s="16" t="s">
        <v>5319</v>
      </c>
    </row>
    <row r="1352" spans="1:12">
      <c r="A1352" s="16" t="s">
        <v>5314</v>
      </c>
      <c r="L1352" s="16" t="s">
        <v>5319</v>
      </c>
    </row>
    <row r="1353" spans="1:12">
      <c r="A1353" s="16" t="s">
        <v>5314</v>
      </c>
      <c r="L1353" s="16" t="s">
        <v>5319</v>
      </c>
    </row>
    <row r="1354" spans="1:12">
      <c r="A1354" s="16" t="s">
        <v>5314</v>
      </c>
      <c r="L1354" s="16" t="s">
        <v>5319</v>
      </c>
    </row>
    <row r="1355" spans="1:12">
      <c r="A1355" s="16" t="s">
        <v>5314</v>
      </c>
      <c r="L1355" s="16" t="s">
        <v>5319</v>
      </c>
    </row>
    <row r="1356" spans="1:12">
      <c r="A1356" s="16" t="s">
        <v>5314</v>
      </c>
      <c r="L1356" s="16" t="s">
        <v>5319</v>
      </c>
    </row>
    <row r="1357" spans="1:12">
      <c r="A1357" s="16" t="s">
        <v>5314</v>
      </c>
      <c r="L1357" s="16" t="s">
        <v>5319</v>
      </c>
    </row>
    <row r="1358" spans="1:12">
      <c r="A1358" s="16" t="s">
        <v>5314</v>
      </c>
      <c r="L1358" s="16" t="s">
        <v>5319</v>
      </c>
    </row>
    <row r="1359" spans="1:12">
      <c r="A1359" s="16" t="s">
        <v>5314</v>
      </c>
      <c r="L1359" s="16" t="s">
        <v>5319</v>
      </c>
    </row>
    <row r="1360" spans="1:12">
      <c r="A1360" s="16" t="s">
        <v>5314</v>
      </c>
      <c r="L1360" s="16" t="s">
        <v>5319</v>
      </c>
    </row>
    <row r="1361" spans="1:12">
      <c r="A1361" s="16" t="s">
        <v>5314</v>
      </c>
      <c r="L1361" s="16" t="s">
        <v>5319</v>
      </c>
    </row>
    <row r="1362" spans="1:12">
      <c r="A1362" s="16" t="s">
        <v>5314</v>
      </c>
      <c r="L1362" s="16" t="s">
        <v>5319</v>
      </c>
    </row>
    <row r="1363" spans="1:12">
      <c r="A1363" s="16" t="s">
        <v>5314</v>
      </c>
      <c r="L1363" s="16" t="s">
        <v>5319</v>
      </c>
    </row>
    <row r="1364" spans="1:12">
      <c r="A1364" s="16" t="s">
        <v>5314</v>
      </c>
      <c r="L1364" s="16" t="s">
        <v>5319</v>
      </c>
    </row>
    <row r="1365" spans="1:12">
      <c r="A1365" s="16" t="s">
        <v>5314</v>
      </c>
      <c r="L1365" s="16" t="s">
        <v>5319</v>
      </c>
    </row>
    <row r="1366" spans="1:12">
      <c r="A1366" s="16" t="s">
        <v>5314</v>
      </c>
      <c r="L1366" s="16" t="s">
        <v>5319</v>
      </c>
    </row>
    <row r="1367" spans="1:12">
      <c r="A1367" s="16" t="s">
        <v>5314</v>
      </c>
      <c r="L1367" s="16" t="s">
        <v>5319</v>
      </c>
    </row>
    <row r="1368" spans="1:12">
      <c r="A1368" s="16" t="s">
        <v>5314</v>
      </c>
      <c r="L1368" s="16" t="s">
        <v>5319</v>
      </c>
    </row>
    <row r="1369" spans="1:12">
      <c r="A1369" s="16" t="s">
        <v>5314</v>
      </c>
      <c r="L1369" s="16" t="s">
        <v>5319</v>
      </c>
    </row>
    <row r="1370" spans="1:12">
      <c r="A1370" s="16" t="s">
        <v>5314</v>
      </c>
      <c r="L1370" s="16" t="s">
        <v>5319</v>
      </c>
    </row>
    <row r="1371" spans="1:12">
      <c r="A1371" s="16" t="s">
        <v>5314</v>
      </c>
      <c r="L1371" s="16" t="s">
        <v>5319</v>
      </c>
    </row>
    <row r="1372" spans="1:12">
      <c r="A1372" s="16" t="s">
        <v>5314</v>
      </c>
      <c r="L1372" s="16" t="s">
        <v>5319</v>
      </c>
    </row>
    <row r="1373" spans="1:12">
      <c r="A1373" s="16" t="s">
        <v>5314</v>
      </c>
      <c r="L1373" s="16" t="s">
        <v>5319</v>
      </c>
    </row>
    <row r="1374" spans="1:12">
      <c r="A1374" s="16" t="s">
        <v>5314</v>
      </c>
      <c r="L1374" s="16" t="s">
        <v>5319</v>
      </c>
    </row>
    <row r="1375" spans="1:12">
      <c r="A1375" s="16" t="s">
        <v>5314</v>
      </c>
      <c r="L1375" s="16" t="s">
        <v>5319</v>
      </c>
    </row>
    <row r="1376" spans="1:12">
      <c r="A1376" s="16" t="s">
        <v>5314</v>
      </c>
      <c r="L1376" s="16" t="s">
        <v>5319</v>
      </c>
    </row>
    <row r="1377" spans="1:12">
      <c r="A1377" s="16" t="s">
        <v>5314</v>
      </c>
      <c r="L1377" s="16" t="s">
        <v>5319</v>
      </c>
    </row>
    <row r="1378" spans="1:12">
      <c r="A1378" s="16" t="s">
        <v>5314</v>
      </c>
      <c r="L1378" s="16" t="s">
        <v>5319</v>
      </c>
    </row>
    <row r="1379" spans="1:12">
      <c r="A1379" s="16" t="s">
        <v>5314</v>
      </c>
      <c r="L1379" s="16" t="s">
        <v>5319</v>
      </c>
    </row>
    <row r="1380" spans="1:12">
      <c r="A1380" s="16" t="s">
        <v>5314</v>
      </c>
      <c r="L1380" s="16" t="s">
        <v>5319</v>
      </c>
    </row>
    <row r="1381" spans="1:12">
      <c r="A1381" s="16" t="s">
        <v>5314</v>
      </c>
      <c r="L1381" s="16" t="s">
        <v>5319</v>
      </c>
    </row>
    <row r="1382" spans="1:12">
      <c r="A1382" s="16" t="s">
        <v>5314</v>
      </c>
      <c r="L1382" s="16" t="s">
        <v>5319</v>
      </c>
    </row>
    <row r="1383" spans="1:12">
      <c r="A1383" s="16" t="s">
        <v>5314</v>
      </c>
      <c r="L1383" s="16" t="s">
        <v>5319</v>
      </c>
    </row>
    <row r="1384" spans="1:12">
      <c r="A1384" s="16" t="s">
        <v>5314</v>
      </c>
      <c r="L1384" s="16" t="s">
        <v>5319</v>
      </c>
    </row>
    <row r="1385" spans="1:12">
      <c r="A1385" s="16" t="s">
        <v>5314</v>
      </c>
      <c r="L1385" s="16" t="s">
        <v>5319</v>
      </c>
    </row>
    <row r="1386" spans="1:12">
      <c r="A1386" s="16" t="s">
        <v>5314</v>
      </c>
      <c r="L1386" s="16" t="s">
        <v>5319</v>
      </c>
    </row>
    <row r="1387" spans="1:12">
      <c r="A1387" s="16" t="s">
        <v>5314</v>
      </c>
      <c r="L1387" s="16" t="s">
        <v>5319</v>
      </c>
    </row>
    <row r="1388" spans="1:12">
      <c r="A1388" s="16" t="s">
        <v>5314</v>
      </c>
      <c r="L1388" s="16" t="s">
        <v>5319</v>
      </c>
    </row>
    <row r="1389" spans="1:12">
      <c r="A1389" s="16" t="s">
        <v>5314</v>
      </c>
      <c r="L1389" s="16" t="s">
        <v>5319</v>
      </c>
    </row>
    <row r="1390" spans="1:12">
      <c r="A1390" s="16" t="s">
        <v>5314</v>
      </c>
      <c r="L1390" s="16" t="s">
        <v>5319</v>
      </c>
    </row>
    <row r="1391" spans="1:12">
      <c r="A1391" s="16" t="s">
        <v>5314</v>
      </c>
      <c r="L1391" s="16" t="s">
        <v>5319</v>
      </c>
    </row>
    <row r="1392" spans="1:12">
      <c r="A1392" s="16" t="s">
        <v>5314</v>
      </c>
      <c r="L1392" s="16" t="s">
        <v>5319</v>
      </c>
    </row>
    <row r="1393" spans="1:12">
      <c r="A1393" s="16" t="s">
        <v>5314</v>
      </c>
      <c r="L1393" s="16" t="s">
        <v>5319</v>
      </c>
    </row>
    <row r="1394" spans="1:12">
      <c r="A1394" s="16" t="s">
        <v>5314</v>
      </c>
      <c r="L1394" s="16" t="s">
        <v>5319</v>
      </c>
    </row>
    <row r="1395" spans="1:12">
      <c r="A1395" s="16" t="s">
        <v>5314</v>
      </c>
      <c r="L1395" s="16" t="s">
        <v>5319</v>
      </c>
    </row>
    <row r="1396" spans="1:12">
      <c r="A1396" s="16" t="s">
        <v>5314</v>
      </c>
      <c r="L1396" s="16" t="s">
        <v>5319</v>
      </c>
    </row>
    <row r="1397" spans="1:12">
      <c r="A1397" s="16" t="s">
        <v>5314</v>
      </c>
      <c r="L1397" s="16" t="s">
        <v>5319</v>
      </c>
    </row>
    <row r="1398" spans="1:12">
      <c r="A1398" s="16" t="s">
        <v>5314</v>
      </c>
      <c r="L1398" s="16" t="s">
        <v>5319</v>
      </c>
    </row>
    <row r="1399" spans="1:12">
      <c r="A1399" s="16" t="s">
        <v>5314</v>
      </c>
      <c r="L1399" s="16" t="s">
        <v>5319</v>
      </c>
    </row>
    <row r="1400" spans="1:12">
      <c r="A1400" s="16" t="s">
        <v>5314</v>
      </c>
      <c r="L1400" s="16" t="s">
        <v>5319</v>
      </c>
    </row>
    <row r="1401" spans="1:12">
      <c r="A1401" s="16" t="s">
        <v>5314</v>
      </c>
      <c r="L1401" s="16" t="s">
        <v>5319</v>
      </c>
    </row>
    <row r="1402" spans="1:12">
      <c r="A1402" s="16" t="s">
        <v>5314</v>
      </c>
      <c r="L1402" s="16" t="s">
        <v>5319</v>
      </c>
    </row>
    <row r="1403" spans="1:12">
      <c r="A1403" s="16" t="s">
        <v>5314</v>
      </c>
      <c r="L1403" s="16" t="s">
        <v>5319</v>
      </c>
    </row>
    <row r="1404" spans="1:12">
      <c r="A1404" s="16" t="s">
        <v>5314</v>
      </c>
      <c r="L1404" s="16" t="s">
        <v>5319</v>
      </c>
    </row>
    <row r="1405" spans="1:12">
      <c r="A1405" s="16" t="s">
        <v>5314</v>
      </c>
      <c r="L1405" s="16" t="s">
        <v>5319</v>
      </c>
    </row>
    <row r="1406" spans="1:12">
      <c r="A1406" s="16" t="s">
        <v>5314</v>
      </c>
      <c r="L1406" s="16" t="s">
        <v>5319</v>
      </c>
    </row>
    <row r="1407" spans="1:12">
      <c r="A1407" s="16" t="s">
        <v>5314</v>
      </c>
      <c r="L1407" s="16" t="s">
        <v>5319</v>
      </c>
    </row>
    <row r="1408" spans="1:12">
      <c r="A1408" s="16" t="s">
        <v>5314</v>
      </c>
      <c r="L1408" s="16" t="s">
        <v>5319</v>
      </c>
    </row>
    <row r="1409" spans="1:12">
      <c r="A1409" s="16" t="s">
        <v>5314</v>
      </c>
      <c r="L1409" s="16" t="s">
        <v>5319</v>
      </c>
    </row>
    <row r="1410" spans="1:12">
      <c r="A1410" s="16" t="s">
        <v>5314</v>
      </c>
      <c r="L1410" s="16" t="s">
        <v>5319</v>
      </c>
    </row>
    <row r="1411" spans="1:12">
      <c r="A1411" s="16" t="s">
        <v>5314</v>
      </c>
      <c r="L1411" s="16" t="s">
        <v>5319</v>
      </c>
    </row>
    <row r="1412" spans="1:12">
      <c r="A1412" s="16" t="s">
        <v>5314</v>
      </c>
      <c r="L1412" s="16" t="s">
        <v>5319</v>
      </c>
    </row>
    <row r="1413" spans="1:12">
      <c r="A1413" s="16" t="s">
        <v>5314</v>
      </c>
      <c r="L1413" s="16" t="s">
        <v>5319</v>
      </c>
    </row>
    <row r="1414" spans="1:12">
      <c r="A1414" s="16" t="s">
        <v>5314</v>
      </c>
      <c r="L1414" s="16" t="s">
        <v>5319</v>
      </c>
    </row>
    <row r="1415" spans="1:12">
      <c r="A1415" s="16" t="s">
        <v>5314</v>
      </c>
      <c r="L1415" s="16" t="s">
        <v>5319</v>
      </c>
    </row>
    <row r="1416" spans="1:12">
      <c r="A1416" s="16" t="s">
        <v>5314</v>
      </c>
      <c r="L1416" s="16" t="s">
        <v>5319</v>
      </c>
    </row>
    <row r="1417" spans="1:12">
      <c r="A1417" s="16" t="s">
        <v>5314</v>
      </c>
      <c r="L1417" s="16" t="s">
        <v>5319</v>
      </c>
    </row>
    <row r="1418" spans="1:12">
      <c r="A1418" s="16" t="s">
        <v>5314</v>
      </c>
      <c r="L1418" s="16" t="s">
        <v>5319</v>
      </c>
    </row>
    <row r="1419" spans="1:12">
      <c r="A1419" s="16" t="s">
        <v>5314</v>
      </c>
      <c r="L1419" s="16" t="s">
        <v>5319</v>
      </c>
    </row>
    <row r="1420" spans="1:12">
      <c r="A1420" s="16" t="s">
        <v>5314</v>
      </c>
      <c r="L1420" s="16" t="s">
        <v>5319</v>
      </c>
    </row>
    <row r="1421" spans="1:12">
      <c r="A1421" s="16" t="s">
        <v>5314</v>
      </c>
      <c r="L1421" s="16" t="s">
        <v>5319</v>
      </c>
    </row>
    <row r="1422" spans="1:12">
      <c r="A1422" s="16" t="s">
        <v>5314</v>
      </c>
      <c r="L1422" s="16" t="s">
        <v>5319</v>
      </c>
    </row>
    <row r="1423" spans="1:12">
      <c r="A1423" s="16" t="s">
        <v>5314</v>
      </c>
      <c r="L1423" s="16" t="s">
        <v>5319</v>
      </c>
    </row>
    <row r="1424" spans="1:12">
      <c r="A1424" s="16" t="s">
        <v>5314</v>
      </c>
      <c r="L1424" s="16" t="s">
        <v>5319</v>
      </c>
    </row>
    <row r="1425" spans="1:12">
      <c r="A1425" s="16" t="s">
        <v>5314</v>
      </c>
      <c r="L1425" s="16" t="s">
        <v>5319</v>
      </c>
    </row>
    <row r="1426" spans="1:12">
      <c r="A1426" s="16" t="s">
        <v>5314</v>
      </c>
      <c r="L1426" s="16" t="s">
        <v>5319</v>
      </c>
    </row>
    <row r="1427" spans="1:12">
      <c r="A1427" s="16" t="s">
        <v>5314</v>
      </c>
      <c r="L1427" s="16" t="s">
        <v>5319</v>
      </c>
    </row>
    <row r="1428" spans="1:12">
      <c r="A1428" s="16" t="s">
        <v>5314</v>
      </c>
      <c r="L1428" s="16" t="s">
        <v>5319</v>
      </c>
    </row>
    <row r="1429" spans="1:12">
      <c r="A1429" s="16" t="s">
        <v>5314</v>
      </c>
      <c r="L1429" s="16" t="s">
        <v>5319</v>
      </c>
    </row>
    <row r="1430" spans="1:12">
      <c r="A1430" s="16" t="s">
        <v>5314</v>
      </c>
      <c r="L1430" s="16" t="s">
        <v>5319</v>
      </c>
    </row>
    <row r="1431" spans="1:12">
      <c r="A1431" s="16" t="s">
        <v>5314</v>
      </c>
      <c r="L1431" s="16" t="s">
        <v>5319</v>
      </c>
    </row>
    <row r="1432" spans="1:12">
      <c r="A1432" s="16" t="s">
        <v>5314</v>
      </c>
      <c r="L1432" s="16" t="s">
        <v>5319</v>
      </c>
    </row>
    <row r="1433" spans="1:12">
      <c r="A1433" s="16" t="s">
        <v>5314</v>
      </c>
      <c r="L1433" s="16" t="s">
        <v>5319</v>
      </c>
    </row>
    <row r="1434" spans="1:12">
      <c r="A1434" s="16" t="s">
        <v>5314</v>
      </c>
      <c r="L1434" s="16" t="s">
        <v>5319</v>
      </c>
    </row>
    <row r="1435" spans="1:12">
      <c r="A1435" s="16" t="s">
        <v>5314</v>
      </c>
      <c r="L1435" s="16" t="s">
        <v>5319</v>
      </c>
    </row>
    <row r="1436" spans="1:12">
      <c r="A1436" s="16" t="s">
        <v>5314</v>
      </c>
      <c r="L1436" s="16" t="s">
        <v>5319</v>
      </c>
    </row>
    <row r="1437" spans="1:12">
      <c r="A1437" s="16" t="s">
        <v>5314</v>
      </c>
      <c r="L1437" s="16" t="s">
        <v>5319</v>
      </c>
    </row>
    <row r="1438" spans="1:12">
      <c r="A1438" s="16" t="s">
        <v>5314</v>
      </c>
      <c r="L1438" s="16" t="s">
        <v>5319</v>
      </c>
    </row>
    <row r="1439" spans="1:12">
      <c r="A1439" s="16" t="s">
        <v>5314</v>
      </c>
      <c r="L1439" s="16" t="s">
        <v>5319</v>
      </c>
    </row>
    <row r="1440" spans="1:12">
      <c r="A1440" s="16" t="s">
        <v>5314</v>
      </c>
      <c r="L1440" s="16" t="s">
        <v>5319</v>
      </c>
    </row>
    <row r="1441" spans="1:12">
      <c r="A1441" s="16" t="s">
        <v>5314</v>
      </c>
      <c r="L1441" s="16" t="s">
        <v>5319</v>
      </c>
    </row>
    <row r="1442" spans="1:12">
      <c r="A1442" s="16" t="s">
        <v>5314</v>
      </c>
      <c r="L1442" s="16" t="s">
        <v>5319</v>
      </c>
    </row>
    <row r="1443" spans="1:12">
      <c r="A1443" s="16" t="s">
        <v>5314</v>
      </c>
      <c r="L1443" s="16" t="s">
        <v>5319</v>
      </c>
    </row>
    <row r="1444" spans="1:12">
      <c r="A1444" s="16" t="s">
        <v>5314</v>
      </c>
      <c r="L1444" s="16" t="s">
        <v>5319</v>
      </c>
    </row>
    <row r="1445" spans="1:12">
      <c r="A1445" s="16" t="s">
        <v>5314</v>
      </c>
      <c r="L1445" s="16" t="s">
        <v>5319</v>
      </c>
    </row>
    <row r="1446" spans="1:12">
      <c r="A1446" s="16" t="s">
        <v>5314</v>
      </c>
      <c r="L1446" s="16" t="s">
        <v>5319</v>
      </c>
    </row>
    <row r="1447" spans="1:12">
      <c r="A1447" s="16" t="s">
        <v>5314</v>
      </c>
      <c r="L1447" s="16" t="s">
        <v>5319</v>
      </c>
    </row>
    <row r="1448" spans="1:12">
      <c r="A1448" s="16" t="s">
        <v>5314</v>
      </c>
      <c r="L1448" s="16" t="s">
        <v>5319</v>
      </c>
    </row>
    <row r="1449" spans="1:12">
      <c r="A1449" s="16" t="s">
        <v>5314</v>
      </c>
      <c r="L1449" s="16" t="s">
        <v>5319</v>
      </c>
    </row>
    <row r="1450" spans="1:12">
      <c r="A1450" s="16" t="s">
        <v>5314</v>
      </c>
      <c r="L1450" s="16" t="s">
        <v>5319</v>
      </c>
    </row>
    <row r="1451" spans="1:12">
      <c r="A1451" s="16" t="s">
        <v>5314</v>
      </c>
      <c r="L1451" s="16" t="s">
        <v>5319</v>
      </c>
    </row>
    <row r="1452" spans="1:12">
      <c r="A1452" s="16" t="s">
        <v>5314</v>
      </c>
      <c r="L1452" s="16" t="s">
        <v>5319</v>
      </c>
    </row>
    <row r="1453" spans="1:12">
      <c r="A1453" s="16" t="s">
        <v>5314</v>
      </c>
      <c r="L1453" s="16" t="s">
        <v>5319</v>
      </c>
    </row>
    <row r="1454" spans="1:12">
      <c r="A1454" s="16" t="s">
        <v>5314</v>
      </c>
      <c r="L1454" s="16" t="s">
        <v>5319</v>
      </c>
    </row>
    <row r="1455" spans="1:12">
      <c r="A1455" s="16" t="s">
        <v>5314</v>
      </c>
      <c r="L1455" s="16" t="s">
        <v>5319</v>
      </c>
    </row>
    <row r="1456" spans="1:12">
      <c r="A1456" s="16" t="s">
        <v>5314</v>
      </c>
      <c r="L1456" s="16" t="s">
        <v>5319</v>
      </c>
    </row>
    <row r="1457" spans="1:12">
      <c r="A1457" s="16" t="s">
        <v>5314</v>
      </c>
      <c r="L1457" s="16" t="s">
        <v>5319</v>
      </c>
    </row>
    <row r="1458" spans="1:12">
      <c r="A1458" s="16" t="s">
        <v>5314</v>
      </c>
      <c r="L1458" s="16" t="s">
        <v>5319</v>
      </c>
    </row>
    <row r="1459" spans="1:12">
      <c r="A1459" s="16" t="s">
        <v>5314</v>
      </c>
      <c r="L1459" s="16" t="s">
        <v>5319</v>
      </c>
    </row>
    <row r="1460" spans="1:12">
      <c r="A1460" s="16" t="s">
        <v>5314</v>
      </c>
      <c r="L1460" s="16" t="s">
        <v>5319</v>
      </c>
    </row>
    <row r="1461" spans="1:12">
      <c r="A1461" s="16" t="s">
        <v>5314</v>
      </c>
      <c r="L1461" s="16" t="s">
        <v>5319</v>
      </c>
    </row>
    <row r="1462" spans="1:12">
      <c r="A1462" s="16" t="s">
        <v>5314</v>
      </c>
      <c r="L1462" s="16" t="s">
        <v>5319</v>
      </c>
    </row>
    <row r="1463" spans="1:12">
      <c r="A1463" s="16" t="s">
        <v>5314</v>
      </c>
      <c r="L1463" s="16" t="s">
        <v>5319</v>
      </c>
    </row>
    <row r="1464" spans="1:12">
      <c r="A1464" s="16" t="s">
        <v>5314</v>
      </c>
      <c r="L1464" s="16" t="s">
        <v>5319</v>
      </c>
    </row>
    <row r="1465" spans="1:12">
      <c r="A1465" s="16" t="s">
        <v>5314</v>
      </c>
      <c r="L1465" s="16" t="s">
        <v>5319</v>
      </c>
    </row>
    <row r="1466" spans="1:12">
      <c r="A1466" s="16" t="s">
        <v>5314</v>
      </c>
      <c r="L1466" s="16" t="s">
        <v>5319</v>
      </c>
    </row>
    <row r="1467" spans="1:12">
      <c r="A1467" s="16" t="s">
        <v>5314</v>
      </c>
      <c r="L1467" s="16" t="s">
        <v>5319</v>
      </c>
    </row>
    <row r="1468" spans="1:12">
      <c r="A1468" s="16" t="s">
        <v>5314</v>
      </c>
      <c r="L1468" s="16" t="s">
        <v>5319</v>
      </c>
    </row>
    <row r="1469" spans="1:12">
      <c r="A1469" s="16" t="s">
        <v>5314</v>
      </c>
      <c r="L1469" s="16" t="s">
        <v>5319</v>
      </c>
    </row>
    <row r="1470" spans="1:12">
      <c r="A1470" s="16" t="s">
        <v>5314</v>
      </c>
      <c r="L1470" s="16" t="s">
        <v>5319</v>
      </c>
    </row>
    <row r="1471" spans="1:12">
      <c r="A1471" s="16" t="s">
        <v>5314</v>
      </c>
      <c r="L1471" s="16" t="s">
        <v>5319</v>
      </c>
    </row>
    <row r="1472" spans="1:12">
      <c r="A1472" s="16" t="s">
        <v>5314</v>
      </c>
      <c r="L1472" s="16" t="s">
        <v>5319</v>
      </c>
    </row>
    <row r="1473" spans="1:12">
      <c r="A1473" s="16" t="s">
        <v>5314</v>
      </c>
      <c r="L1473" s="16" t="s">
        <v>5319</v>
      </c>
    </row>
    <row r="1474" spans="1:12">
      <c r="A1474" s="16" t="s">
        <v>5314</v>
      </c>
      <c r="L1474" s="16" t="s">
        <v>5319</v>
      </c>
    </row>
    <row r="1475" spans="1:12">
      <c r="A1475" s="16" t="s">
        <v>5314</v>
      </c>
      <c r="L1475" s="16" t="s">
        <v>5319</v>
      </c>
    </row>
    <row r="1476" spans="1:12">
      <c r="A1476" s="16" t="s">
        <v>5314</v>
      </c>
      <c r="L1476" s="16" t="s">
        <v>5319</v>
      </c>
    </row>
    <row r="1477" spans="1:12">
      <c r="A1477" s="16" t="s">
        <v>5314</v>
      </c>
      <c r="L1477" s="16" t="s">
        <v>5319</v>
      </c>
    </row>
    <row r="1478" spans="1:12">
      <c r="A1478" s="16" t="s">
        <v>5314</v>
      </c>
      <c r="L1478" s="16" t="s">
        <v>5319</v>
      </c>
    </row>
    <row r="1479" spans="1:12">
      <c r="A1479" s="16" t="s">
        <v>5314</v>
      </c>
      <c r="L1479" s="16" t="s">
        <v>5319</v>
      </c>
    </row>
    <row r="1480" spans="1:12">
      <c r="A1480" s="16" t="s">
        <v>5314</v>
      </c>
      <c r="L1480" s="16" t="s">
        <v>5319</v>
      </c>
    </row>
    <row r="1481" spans="1:12">
      <c r="A1481" s="16" t="s">
        <v>5314</v>
      </c>
      <c r="L1481" s="16" t="s">
        <v>5319</v>
      </c>
    </row>
    <row r="1482" spans="1:12">
      <c r="A1482" s="16" t="s">
        <v>5314</v>
      </c>
      <c r="L1482" s="16" t="s">
        <v>5319</v>
      </c>
    </row>
    <row r="1483" spans="1:12">
      <c r="A1483" s="16" t="s">
        <v>5314</v>
      </c>
      <c r="L1483" s="16" t="s">
        <v>5319</v>
      </c>
    </row>
    <row r="1484" spans="1:12">
      <c r="A1484" s="16" t="s">
        <v>5314</v>
      </c>
      <c r="L1484" s="16" t="s">
        <v>5319</v>
      </c>
    </row>
    <row r="1485" spans="1:12">
      <c r="A1485" s="16" t="s">
        <v>5314</v>
      </c>
      <c r="L1485" s="16" t="s">
        <v>5319</v>
      </c>
    </row>
    <row r="1486" spans="1:12">
      <c r="A1486" s="16" t="s">
        <v>5314</v>
      </c>
      <c r="L1486" s="16" t="s">
        <v>5319</v>
      </c>
    </row>
    <row r="1487" spans="1:12">
      <c r="A1487" s="16" t="s">
        <v>5314</v>
      </c>
      <c r="L1487" s="16" t="s">
        <v>5319</v>
      </c>
    </row>
    <row r="1488" spans="1:12">
      <c r="A1488" s="16" t="s">
        <v>5314</v>
      </c>
      <c r="L1488" s="16" t="s">
        <v>5319</v>
      </c>
    </row>
    <row r="1489" spans="1:12">
      <c r="A1489" s="16" t="s">
        <v>5314</v>
      </c>
      <c r="L1489" s="16" t="s">
        <v>5319</v>
      </c>
    </row>
    <row r="1490" spans="1:12">
      <c r="A1490" s="16" t="s">
        <v>5314</v>
      </c>
      <c r="L1490" s="16" t="s">
        <v>5319</v>
      </c>
    </row>
    <row r="1491" spans="1:12">
      <c r="A1491" s="16" t="s">
        <v>5314</v>
      </c>
      <c r="L1491" s="16" t="s">
        <v>5319</v>
      </c>
    </row>
    <row r="1492" spans="1:12">
      <c r="A1492" s="16" t="s">
        <v>5314</v>
      </c>
      <c r="L1492" s="16" t="s">
        <v>5319</v>
      </c>
    </row>
    <row r="1493" spans="1:12">
      <c r="A1493" s="16" t="s">
        <v>5314</v>
      </c>
      <c r="L1493" s="16" t="s">
        <v>5319</v>
      </c>
    </row>
    <row r="1494" spans="1:12">
      <c r="A1494" s="16" t="s">
        <v>5314</v>
      </c>
      <c r="L1494" s="16" t="s">
        <v>5319</v>
      </c>
    </row>
    <row r="1495" spans="1:12">
      <c r="A1495" s="16" t="s">
        <v>5314</v>
      </c>
      <c r="L1495" s="16" t="s">
        <v>5319</v>
      </c>
    </row>
    <row r="1496" spans="1:12">
      <c r="A1496" s="16" t="s">
        <v>5314</v>
      </c>
      <c r="L1496" s="16" t="s">
        <v>5319</v>
      </c>
    </row>
    <row r="1497" spans="1:12">
      <c r="A1497" s="16" t="s">
        <v>5314</v>
      </c>
      <c r="L1497" s="16" t="s">
        <v>5319</v>
      </c>
    </row>
    <row r="1498" spans="1:12">
      <c r="A1498" s="16" t="s">
        <v>5314</v>
      </c>
      <c r="L1498" s="16" t="s">
        <v>5319</v>
      </c>
    </row>
    <row r="1499" spans="1:12">
      <c r="A1499" s="16" t="s">
        <v>5314</v>
      </c>
      <c r="L1499" s="16" t="s">
        <v>5319</v>
      </c>
    </row>
    <row r="1500" spans="1:12">
      <c r="A1500" s="16" t="s">
        <v>5314</v>
      </c>
      <c r="L1500" s="16" t="s">
        <v>5319</v>
      </c>
    </row>
    <row r="1501" spans="1:12">
      <c r="A1501" s="16" t="s">
        <v>5314</v>
      </c>
      <c r="L1501" s="16" t="s">
        <v>5319</v>
      </c>
    </row>
    <row r="1502" spans="1:12">
      <c r="A1502" s="16" t="s">
        <v>5314</v>
      </c>
      <c r="L1502" s="16" t="s">
        <v>5319</v>
      </c>
    </row>
    <row r="1503" spans="1:12">
      <c r="A1503" s="16" t="s">
        <v>5314</v>
      </c>
      <c r="L1503" s="16" t="s">
        <v>5319</v>
      </c>
    </row>
    <row r="1504" spans="1:12">
      <c r="A1504" s="16" t="s">
        <v>5314</v>
      </c>
      <c r="L1504" s="16" t="s">
        <v>5319</v>
      </c>
    </row>
    <row r="1505" spans="1:12">
      <c r="A1505" s="16" t="s">
        <v>5314</v>
      </c>
      <c r="L1505" s="16" t="s">
        <v>5319</v>
      </c>
    </row>
    <row r="1506" spans="1:12">
      <c r="A1506" s="16" t="s">
        <v>5314</v>
      </c>
      <c r="L1506" s="16" t="s">
        <v>5319</v>
      </c>
    </row>
    <row r="1507" spans="1:12">
      <c r="A1507" s="16" t="s">
        <v>5314</v>
      </c>
      <c r="L1507" s="16" t="s">
        <v>5319</v>
      </c>
    </row>
    <row r="1508" spans="1:12">
      <c r="A1508" s="16" t="s">
        <v>5314</v>
      </c>
      <c r="L1508" s="16" t="s">
        <v>5319</v>
      </c>
    </row>
    <row r="1509" spans="1:12">
      <c r="A1509" s="16" t="s">
        <v>5314</v>
      </c>
      <c r="L1509" s="16" t="s">
        <v>5319</v>
      </c>
    </row>
    <row r="1510" spans="1:12">
      <c r="A1510" s="16" t="s">
        <v>5314</v>
      </c>
      <c r="L1510" s="16" t="s">
        <v>5319</v>
      </c>
    </row>
    <row r="1511" spans="1:12">
      <c r="A1511" s="16" t="s">
        <v>5314</v>
      </c>
      <c r="L1511" s="16" t="s">
        <v>5319</v>
      </c>
    </row>
    <row r="1512" spans="1:12">
      <c r="A1512" s="16" t="s">
        <v>5314</v>
      </c>
      <c r="L1512" s="16" t="s">
        <v>5319</v>
      </c>
    </row>
    <row r="1513" spans="1:12">
      <c r="A1513" s="16" t="s">
        <v>5314</v>
      </c>
      <c r="L1513" s="16" t="s">
        <v>5319</v>
      </c>
    </row>
    <row r="1514" spans="1:12">
      <c r="A1514" s="16" t="s">
        <v>5314</v>
      </c>
      <c r="L1514" s="16" t="s">
        <v>5319</v>
      </c>
    </row>
    <row r="1515" spans="1:12">
      <c r="A1515" s="16" t="s">
        <v>5314</v>
      </c>
      <c r="L1515" s="16" t="s">
        <v>5319</v>
      </c>
    </row>
    <row r="1516" spans="1:12">
      <c r="A1516" s="16" t="s">
        <v>5314</v>
      </c>
      <c r="L1516" s="16" t="s">
        <v>5319</v>
      </c>
    </row>
    <row r="1517" spans="1:12">
      <c r="A1517" s="16" t="s">
        <v>5314</v>
      </c>
      <c r="L1517" s="16" t="s">
        <v>5319</v>
      </c>
    </row>
    <row r="1518" spans="1:12">
      <c r="A1518" s="16" t="s">
        <v>5314</v>
      </c>
      <c r="L1518" s="16" t="s">
        <v>5319</v>
      </c>
    </row>
    <row r="1519" spans="1:12">
      <c r="A1519" s="16" t="s">
        <v>5314</v>
      </c>
      <c r="L1519" s="16" t="s">
        <v>5319</v>
      </c>
    </row>
    <row r="1520" spans="1:12">
      <c r="A1520" s="16" t="s">
        <v>5314</v>
      </c>
      <c r="L1520" s="16" t="s">
        <v>5319</v>
      </c>
    </row>
    <row r="1521" spans="1:12">
      <c r="A1521" s="16" t="s">
        <v>5314</v>
      </c>
      <c r="L1521" s="16" t="s">
        <v>5319</v>
      </c>
    </row>
    <row r="1522" spans="1:12">
      <c r="A1522" s="16" t="s">
        <v>5314</v>
      </c>
      <c r="L1522" s="16" t="s">
        <v>5319</v>
      </c>
    </row>
    <row r="1523" spans="1:12">
      <c r="A1523" s="16" t="s">
        <v>5314</v>
      </c>
      <c r="L1523" s="16" t="s">
        <v>5319</v>
      </c>
    </row>
    <row r="1524" spans="1:12">
      <c r="A1524" s="16" t="s">
        <v>5314</v>
      </c>
      <c r="L1524" s="16" t="s">
        <v>5319</v>
      </c>
    </row>
    <row r="1525" spans="1:12">
      <c r="A1525" s="16" t="s">
        <v>5314</v>
      </c>
      <c r="L1525" s="16" t="s">
        <v>5319</v>
      </c>
    </row>
    <row r="1526" spans="1:12">
      <c r="A1526" s="16" t="s">
        <v>5314</v>
      </c>
      <c r="L1526" s="16" t="s">
        <v>5319</v>
      </c>
    </row>
    <row r="1527" spans="1:12">
      <c r="A1527" s="16" t="s">
        <v>5314</v>
      </c>
      <c r="L1527" s="16" t="s">
        <v>5319</v>
      </c>
    </row>
    <row r="1528" spans="1:12">
      <c r="A1528" s="16" t="s">
        <v>5314</v>
      </c>
      <c r="L1528" s="16" t="s">
        <v>5319</v>
      </c>
    </row>
    <row r="1529" spans="1:12">
      <c r="A1529" s="16" t="s">
        <v>5314</v>
      </c>
      <c r="L1529" s="16" t="s">
        <v>5319</v>
      </c>
    </row>
    <row r="1530" spans="1:12">
      <c r="A1530" s="16" t="s">
        <v>5314</v>
      </c>
      <c r="L1530" s="16" t="s">
        <v>5319</v>
      </c>
    </row>
    <row r="1531" spans="1:12">
      <c r="A1531" s="16" t="s">
        <v>5314</v>
      </c>
      <c r="L1531" s="16" t="s">
        <v>5319</v>
      </c>
    </row>
    <row r="1532" spans="1:12">
      <c r="A1532" s="16" t="s">
        <v>5314</v>
      </c>
      <c r="L1532" s="16" t="s">
        <v>5319</v>
      </c>
    </row>
    <row r="1533" spans="1:12">
      <c r="A1533" s="16" t="s">
        <v>5314</v>
      </c>
      <c r="L1533" s="16" t="s">
        <v>5319</v>
      </c>
    </row>
    <row r="1534" spans="1:12">
      <c r="A1534" s="16" t="s">
        <v>5314</v>
      </c>
      <c r="L1534" s="16" t="s">
        <v>5319</v>
      </c>
    </row>
    <row r="1535" spans="1:12">
      <c r="A1535" s="16" t="s">
        <v>5314</v>
      </c>
      <c r="L1535" s="16" t="s">
        <v>5319</v>
      </c>
    </row>
    <row r="1536" spans="1:12">
      <c r="A1536" s="16" t="s">
        <v>5314</v>
      </c>
      <c r="L1536" s="16" t="s">
        <v>5319</v>
      </c>
    </row>
    <row r="1537" spans="1:12">
      <c r="A1537" s="16" t="s">
        <v>5314</v>
      </c>
      <c r="L1537" s="16" t="s">
        <v>5319</v>
      </c>
    </row>
    <row r="1538" spans="1:12">
      <c r="A1538" s="16" t="s">
        <v>5314</v>
      </c>
      <c r="L1538" s="16" t="s">
        <v>5319</v>
      </c>
    </row>
    <row r="1539" spans="1:12">
      <c r="A1539" s="16" t="s">
        <v>5314</v>
      </c>
      <c r="L1539" s="16" t="s">
        <v>5319</v>
      </c>
    </row>
    <row r="1540" spans="1:12">
      <c r="A1540" s="16" t="s">
        <v>5314</v>
      </c>
      <c r="L1540" s="16" t="s">
        <v>5319</v>
      </c>
    </row>
    <row r="1541" spans="1:12">
      <c r="A1541" s="16" t="s">
        <v>5314</v>
      </c>
      <c r="L1541" s="16" t="s">
        <v>5319</v>
      </c>
    </row>
    <row r="1542" spans="1:12">
      <c r="A1542" s="16" t="s">
        <v>5314</v>
      </c>
      <c r="L1542" s="16" t="s">
        <v>5319</v>
      </c>
    </row>
    <row r="1543" spans="1:12">
      <c r="A1543" s="16" t="s">
        <v>5314</v>
      </c>
      <c r="L1543" s="16" t="s">
        <v>5319</v>
      </c>
    </row>
    <row r="1544" spans="1:12">
      <c r="A1544" s="16" t="s">
        <v>5314</v>
      </c>
      <c r="L1544" s="16" t="s">
        <v>5319</v>
      </c>
    </row>
    <row r="1545" spans="1:12">
      <c r="A1545" s="16" t="s">
        <v>5314</v>
      </c>
      <c r="L1545" s="16" t="s">
        <v>5319</v>
      </c>
    </row>
    <row r="1546" spans="1:12">
      <c r="A1546" s="16" t="s">
        <v>5314</v>
      </c>
      <c r="L1546" s="16" t="s">
        <v>5319</v>
      </c>
    </row>
    <row r="1547" spans="1:12">
      <c r="A1547" s="16" t="s">
        <v>5314</v>
      </c>
      <c r="L1547" s="16" t="s">
        <v>5319</v>
      </c>
    </row>
    <row r="1548" spans="1:12">
      <c r="A1548" s="16" t="s">
        <v>5314</v>
      </c>
      <c r="L1548" s="16" t="s">
        <v>5319</v>
      </c>
    </row>
    <row r="1549" spans="1:12">
      <c r="A1549" s="16" t="s">
        <v>5314</v>
      </c>
      <c r="L1549" s="16" t="s">
        <v>5319</v>
      </c>
    </row>
    <row r="1550" spans="1:12">
      <c r="A1550" s="16" t="s">
        <v>5314</v>
      </c>
      <c r="L1550" s="16" t="s">
        <v>5319</v>
      </c>
    </row>
    <row r="1551" spans="1:12">
      <c r="A1551" s="16" t="s">
        <v>5314</v>
      </c>
      <c r="L1551" s="16" t="s">
        <v>5319</v>
      </c>
    </row>
    <row r="1552" spans="1:12">
      <c r="A1552" s="16" t="s">
        <v>5314</v>
      </c>
      <c r="L1552" s="16" t="s">
        <v>5319</v>
      </c>
    </row>
    <row r="1553" spans="1:12">
      <c r="A1553" s="16" t="s">
        <v>5314</v>
      </c>
      <c r="L1553" s="16" t="s">
        <v>5319</v>
      </c>
    </row>
    <row r="1554" spans="1:12">
      <c r="A1554" s="16" t="s">
        <v>5314</v>
      </c>
      <c r="L1554" s="16" t="s">
        <v>5319</v>
      </c>
    </row>
    <row r="1555" spans="1:12">
      <c r="A1555" s="16" t="s">
        <v>5314</v>
      </c>
      <c r="L1555" s="16" t="s">
        <v>5319</v>
      </c>
    </row>
    <row r="1556" spans="1:12">
      <c r="A1556" s="16" t="s">
        <v>5314</v>
      </c>
      <c r="L1556" s="16" t="s">
        <v>5319</v>
      </c>
    </row>
    <row r="1557" spans="1:12">
      <c r="A1557" s="16" t="s">
        <v>5314</v>
      </c>
      <c r="L1557" s="16" t="s">
        <v>5319</v>
      </c>
    </row>
    <row r="1558" spans="1:12">
      <c r="A1558" s="16" t="s">
        <v>5314</v>
      </c>
      <c r="L1558" s="16" t="s">
        <v>5319</v>
      </c>
    </row>
    <row r="1559" spans="1:12">
      <c r="A1559" s="16" t="s">
        <v>5314</v>
      </c>
      <c r="L1559" s="16" t="s">
        <v>5319</v>
      </c>
    </row>
    <row r="1560" spans="1:12">
      <c r="A1560" s="16" t="s">
        <v>5314</v>
      </c>
      <c r="L1560" s="16" t="s">
        <v>5319</v>
      </c>
    </row>
    <row r="1561" spans="1:12">
      <c r="A1561" s="16" t="s">
        <v>5314</v>
      </c>
      <c r="L1561" s="16" t="s">
        <v>5319</v>
      </c>
    </row>
    <row r="1562" spans="1:12">
      <c r="A1562" s="16" t="s">
        <v>5314</v>
      </c>
      <c r="L1562" s="16" t="s">
        <v>5319</v>
      </c>
    </row>
    <row r="1563" spans="1:12">
      <c r="A1563" s="16" t="s">
        <v>5314</v>
      </c>
      <c r="L1563" s="16" t="s">
        <v>5319</v>
      </c>
    </row>
    <row r="1564" spans="1:12">
      <c r="A1564" s="16" t="s">
        <v>5314</v>
      </c>
      <c r="L1564" s="16" t="s">
        <v>5319</v>
      </c>
    </row>
    <row r="1565" spans="1:12">
      <c r="A1565" s="16" t="s">
        <v>5314</v>
      </c>
      <c r="L1565" s="16" t="s">
        <v>5319</v>
      </c>
    </row>
    <row r="1566" spans="1:12">
      <c r="A1566" s="16" t="s">
        <v>5314</v>
      </c>
      <c r="L1566" s="16" t="s">
        <v>5319</v>
      </c>
    </row>
    <row r="1567" spans="1:12">
      <c r="A1567" s="16" t="s">
        <v>5314</v>
      </c>
      <c r="L1567" s="16" t="s">
        <v>5319</v>
      </c>
    </row>
    <row r="1568" spans="1:12">
      <c r="A1568" s="16" t="s">
        <v>5314</v>
      </c>
      <c r="L1568" s="16" t="s">
        <v>5319</v>
      </c>
    </row>
    <row r="1569" spans="1:12">
      <c r="A1569" s="16" t="s">
        <v>5314</v>
      </c>
      <c r="L1569" s="16" t="s">
        <v>5319</v>
      </c>
    </row>
    <row r="1570" spans="1:12">
      <c r="A1570" s="16" t="s">
        <v>5314</v>
      </c>
      <c r="L1570" s="16" t="s">
        <v>5319</v>
      </c>
    </row>
    <row r="1571" spans="1:12">
      <c r="A1571" s="16" t="s">
        <v>5314</v>
      </c>
      <c r="L1571" s="16" t="s">
        <v>5319</v>
      </c>
    </row>
    <row r="1572" spans="1:12">
      <c r="A1572" s="16" t="s">
        <v>5314</v>
      </c>
      <c r="L1572" s="16" t="s">
        <v>5319</v>
      </c>
    </row>
    <row r="1573" spans="1:12">
      <c r="A1573" s="16" t="s">
        <v>5314</v>
      </c>
      <c r="L1573" s="16" t="s">
        <v>5319</v>
      </c>
    </row>
    <row r="1574" spans="1:12">
      <c r="A1574" s="16" t="s">
        <v>5314</v>
      </c>
      <c r="L1574" s="16" t="s">
        <v>5319</v>
      </c>
    </row>
    <row r="1575" spans="1:12">
      <c r="A1575" s="16" t="s">
        <v>5314</v>
      </c>
      <c r="L1575" s="16" t="s">
        <v>5319</v>
      </c>
    </row>
    <row r="1576" spans="1:12">
      <c r="A1576" s="16" t="s">
        <v>5314</v>
      </c>
      <c r="L1576" s="16" t="s">
        <v>5319</v>
      </c>
    </row>
    <row r="1577" spans="1:12">
      <c r="A1577" s="16" t="s">
        <v>5314</v>
      </c>
      <c r="L1577" s="16" t="s">
        <v>5319</v>
      </c>
    </row>
    <row r="1578" spans="1:12">
      <c r="A1578" s="16" t="s">
        <v>5314</v>
      </c>
      <c r="L1578" s="16" t="s">
        <v>5319</v>
      </c>
    </row>
    <row r="1579" spans="1:12">
      <c r="A1579" s="16" t="s">
        <v>5314</v>
      </c>
      <c r="L1579" s="16" t="s">
        <v>5319</v>
      </c>
    </row>
    <row r="1580" spans="1:12">
      <c r="A1580" s="16" t="s">
        <v>5314</v>
      </c>
      <c r="L1580" s="16" t="s">
        <v>5319</v>
      </c>
    </row>
    <row r="1581" spans="1:12">
      <c r="A1581" s="16" t="s">
        <v>5314</v>
      </c>
      <c r="L1581" s="16" t="s">
        <v>5319</v>
      </c>
    </row>
    <row r="1582" spans="1:12">
      <c r="A1582" s="16" t="s">
        <v>5314</v>
      </c>
      <c r="L1582" s="16" t="s">
        <v>5319</v>
      </c>
    </row>
    <row r="1583" spans="1:12">
      <c r="A1583" s="16" t="s">
        <v>5314</v>
      </c>
      <c r="L1583" s="16" t="s">
        <v>5319</v>
      </c>
    </row>
    <row r="1584" spans="1:12">
      <c r="A1584" s="16" t="s">
        <v>5314</v>
      </c>
      <c r="L1584" s="16" t="s">
        <v>5319</v>
      </c>
    </row>
    <row r="1585" spans="1:12">
      <c r="A1585" s="16" t="s">
        <v>5314</v>
      </c>
      <c r="L1585" s="16" t="s">
        <v>5319</v>
      </c>
    </row>
    <row r="1586" spans="1:12">
      <c r="A1586" s="16" t="s">
        <v>5314</v>
      </c>
      <c r="L1586" s="16" t="s">
        <v>5319</v>
      </c>
    </row>
    <row r="1587" spans="1:12">
      <c r="A1587" s="16" t="s">
        <v>5314</v>
      </c>
      <c r="L1587" s="16" t="s">
        <v>5319</v>
      </c>
    </row>
    <row r="1588" spans="1:12">
      <c r="A1588" s="16" t="s">
        <v>5314</v>
      </c>
      <c r="L1588" s="16" t="s">
        <v>5319</v>
      </c>
    </row>
    <row r="1589" spans="1:12">
      <c r="A1589" s="16" t="s">
        <v>5314</v>
      </c>
      <c r="L1589" s="16" t="s">
        <v>5319</v>
      </c>
    </row>
    <row r="1590" spans="1:12">
      <c r="A1590" s="16" t="s">
        <v>5314</v>
      </c>
      <c r="L1590" s="16" t="s">
        <v>5319</v>
      </c>
    </row>
    <row r="1591" spans="1:12">
      <c r="A1591" s="16" t="s">
        <v>5314</v>
      </c>
      <c r="L1591" s="16" t="s">
        <v>5319</v>
      </c>
    </row>
    <row r="1592" spans="1:12">
      <c r="A1592" s="16" t="s">
        <v>5314</v>
      </c>
      <c r="L1592" s="16" t="s">
        <v>5319</v>
      </c>
    </row>
    <row r="1593" spans="1:12">
      <c r="A1593" s="16" t="s">
        <v>5314</v>
      </c>
      <c r="L1593" s="16" t="s">
        <v>5319</v>
      </c>
    </row>
    <row r="1594" spans="1:12">
      <c r="A1594" s="16" t="s">
        <v>5314</v>
      </c>
      <c r="L1594" s="16" t="s">
        <v>5319</v>
      </c>
    </row>
    <row r="1595" spans="1:12">
      <c r="A1595" s="16" t="s">
        <v>5314</v>
      </c>
      <c r="L1595" s="16" t="s">
        <v>5319</v>
      </c>
    </row>
    <row r="1596" spans="1:12">
      <c r="A1596" s="16" t="s">
        <v>5314</v>
      </c>
      <c r="L1596" s="16" t="s">
        <v>5319</v>
      </c>
    </row>
    <row r="1597" spans="1:12">
      <c r="A1597" s="16" t="s">
        <v>5314</v>
      </c>
      <c r="L1597" s="16" t="s">
        <v>5319</v>
      </c>
    </row>
    <row r="1598" spans="1:12">
      <c r="A1598" s="16" t="s">
        <v>5314</v>
      </c>
      <c r="L1598" s="16" t="s">
        <v>5319</v>
      </c>
    </row>
    <row r="1599" spans="1:12">
      <c r="A1599" s="16" t="s">
        <v>5314</v>
      </c>
      <c r="L1599" s="16" t="s">
        <v>5319</v>
      </c>
    </row>
    <row r="1600" spans="1:12">
      <c r="A1600" s="16" t="s">
        <v>5314</v>
      </c>
      <c r="L1600" s="16" t="s">
        <v>5319</v>
      </c>
    </row>
    <row r="1601" spans="1:12">
      <c r="A1601" s="16" t="s">
        <v>5314</v>
      </c>
      <c r="L1601" s="16" t="s">
        <v>5319</v>
      </c>
    </row>
    <row r="1602" spans="1:12">
      <c r="A1602" s="16" t="s">
        <v>5314</v>
      </c>
      <c r="L1602" s="16" t="s">
        <v>5319</v>
      </c>
    </row>
    <row r="1603" spans="1:12">
      <c r="A1603" s="16" t="s">
        <v>5314</v>
      </c>
      <c r="L1603" s="16" t="s">
        <v>5319</v>
      </c>
    </row>
    <row r="1604" spans="1:12">
      <c r="A1604" s="16" t="s">
        <v>5314</v>
      </c>
      <c r="L1604" s="16" t="s">
        <v>5319</v>
      </c>
    </row>
    <row r="1605" spans="1:12">
      <c r="A1605" s="16" t="s">
        <v>5314</v>
      </c>
      <c r="L1605" s="16" t="s">
        <v>5319</v>
      </c>
    </row>
    <row r="1606" spans="1:12">
      <c r="A1606" s="16" t="s">
        <v>5314</v>
      </c>
      <c r="L1606" s="16" t="s">
        <v>5319</v>
      </c>
    </row>
    <row r="1607" spans="1:12">
      <c r="A1607" s="16" t="s">
        <v>5314</v>
      </c>
      <c r="L1607" s="16" t="s">
        <v>5319</v>
      </c>
    </row>
    <row r="1608" spans="1:12">
      <c r="A1608" s="16" t="s">
        <v>5314</v>
      </c>
      <c r="L1608" s="16" t="s">
        <v>5319</v>
      </c>
    </row>
    <row r="1609" spans="1:12">
      <c r="A1609" s="16" t="s">
        <v>5314</v>
      </c>
      <c r="L1609" s="16" t="s">
        <v>5319</v>
      </c>
    </row>
    <row r="1610" spans="1:12">
      <c r="A1610" s="16" t="s">
        <v>5314</v>
      </c>
      <c r="L1610" s="16" t="s">
        <v>5319</v>
      </c>
    </row>
    <row r="1611" spans="1:12">
      <c r="A1611" s="16" t="s">
        <v>5314</v>
      </c>
      <c r="L1611" s="16" t="s">
        <v>5319</v>
      </c>
    </row>
    <row r="1612" spans="1:12">
      <c r="A1612" s="16" t="s">
        <v>5314</v>
      </c>
      <c r="L1612" s="16" t="s">
        <v>5319</v>
      </c>
    </row>
    <row r="1613" spans="1:12">
      <c r="A1613" s="16" t="s">
        <v>5314</v>
      </c>
      <c r="L1613" s="16" t="s">
        <v>5319</v>
      </c>
    </row>
    <row r="1614" spans="1:12">
      <c r="A1614" s="16" t="s">
        <v>5314</v>
      </c>
      <c r="L1614" s="16" t="s">
        <v>5319</v>
      </c>
    </row>
    <row r="1615" spans="1:12">
      <c r="A1615" s="16" t="s">
        <v>5314</v>
      </c>
      <c r="L1615" s="16" t="s">
        <v>5319</v>
      </c>
    </row>
    <row r="1616" spans="1:12">
      <c r="A1616" s="16" t="s">
        <v>5314</v>
      </c>
      <c r="L1616" s="16" t="s">
        <v>5319</v>
      </c>
    </row>
    <row r="1617" spans="1:12">
      <c r="A1617" s="16" t="s">
        <v>5314</v>
      </c>
      <c r="L1617" s="16" t="s">
        <v>5319</v>
      </c>
    </row>
    <row r="1618" spans="1:12">
      <c r="A1618" s="16" t="s">
        <v>5314</v>
      </c>
      <c r="L1618" s="16" t="s">
        <v>5319</v>
      </c>
    </row>
    <row r="1619" spans="1:12">
      <c r="A1619" s="16" t="s">
        <v>5314</v>
      </c>
      <c r="L1619" s="16" t="s">
        <v>5319</v>
      </c>
    </row>
    <row r="1620" spans="1:12">
      <c r="A1620" s="16" t="s">
        <v>5314</v>
      </c>
    </row>
  </sheetData>
  <phoneticPr fontId="1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D8B47-5FCA-4822-8502-3DD2DB8211F0}">
  <sheetPr codeName="Sheet4">
    <tabColor rgb="FFC3B0EE"/>
  </sheetPr>
  <dimension ref="A1:P1620"/>
  <sheetViews>
    <sheetView workbookViewId="0">
      <pane ySplit="1" topLeftCell="A420" activePane="bottomLeft" state="frozen"/>
      <selection activeCell="H6" sqref="H6"/>
      <selection pane="bottomLeft" activeCell="G435" sqref="G435"/>
    </sheetView>
  </sheetViews>
  <sheetFormatPr defaultRowHeight="16.5"/>
  <cols>
    <col min="1" max="1" width="7.77734375" style="16" bestFit="1" customWidth="1"/>
    <col min="2" max="2" width="13.33203125" style="421" bestFit="1" customWidth="1"/>
    <col min="3" max="3" width="12.44140625" style="22" customWidth="1"/>
    <col min="4" max="4" width="24.21875" style="23" customWidth="1"/>
    <col min="5" max="10" width="10.44140625" style="23" customWidth="1"/>
    <col min="11" max="11" width="16" style="15" bestFit="1" customWidth="1"/>
    <col min="12" max="12" width="6" style="15" bestFit="1" customWidth="1"/>
    <col min="13" max="13" width="8.88671875" style="15"/>
    <col min="14" max="14" width="10.109375" style="1" customWidth="1"/>
    <col min="15" max="16" width="8.88671875" style="1"/>
    <col min="17" max="16384" width="8.88671875" style="15"/>
  </cols>
  <sheetData>
    <row r="1" spans="1:16" s="16" customFormat="1">
      <c r="A1" s="14" t="s">
        <v>3339</v>
      </c>
      <c r="B1" s="417" t="s">
        <v>2822</v>
      </c>
      <c r="C1" s="417" t="s">
        <v>3443</v>
      </c>
      <c r="D1" s="417" t="s">
        <v>2821</v>
      </c>
      <c r="E1" s="417" t="s">
        <v>2820</v>
      </c>
      <c r="F1" s="417" t="s">
        <v>2819</v>
      </c>
      <c r="G1" s="417" t="s">
        <v>3444</v>
      </c>
      <c r="H1" s="418" t="s">
        <v>2818</v>
      </c>
      <c r="I1" s="418" t="s">
        <v>2817</v>
      </c>
      <c r="J1" s="417" t="s">
        <v>2816</v>
      </c>
      <c r="K1" s="419" t="s">
        <v>2815</v>
      </c>
      <c r="L1" s="418" t="s">
        <v>2814</v>
      </c>
      <c r="M1" s="419" t="s">
        <v>3340</v>
      </c>
      <c r="N1" s="420" t="s">
        <v>10692</v>
      </c>
      <c r="O1" s="162"/>
      <c r="P1" s="162"/>
    </row>
    <row r="2" spans="1:16">
      <c r="A2" s="16" t="s">
        <v>9102</v>
      </c>
      <c r="K2" s="15">
        <f t="shared" ref="K2:K65" si="0">COUNTIF(B:B,B2)</f>
        <v>0</v>
      </c>
      <c r="L2" s="15" t="str">
        <f t="shared" ref="L2:L65" si="1">RIGHT(E2,2)</f>
        <v/>
      </c>
      <c r="M2" s="15" t="str">
        <f t="shared" ref="M2:M65" si="2">"20"&amp;L2&amp;"年製"</f>
        <v>20年製</v>
      </c>
      <c r="N2" s="17" t="e">
        <f>VLOOKUP(B:B,価格調査!B:S,18,0)</f>
        <v>#N/A</v>
      </c>
      <c r="O2" s="15"/>
      <c r="P2" s="15"/>
    </row>
    <row r="3" spans="1:16">
      <c r="A3" s="16" t="s">
        <v>9102</v>
      </c>
      <c r="K3" s="15">
        <f t="shared" si="0"/>
        <v>0</v>
      </c>
      <c r="L3" s="15" t="str">
        <f t="shared" si="1"/>
        <v/>
      </c>
      <c r="M3" s="15" t="str">
        <f t="shared" si="2"/>
        <v>20年製</v>
      </c>
      <c r="N3" s="17" t="e">
        <f>VLOOKUP(B:B,価格調査!B:S,18,0)</f>
        <v>#N/A</v>
      </c>
      <c r="O3" s="15"/>
      <c r="P3" s="15"/>
    </row>
    <row r="4" spans="1:16">
      <c r="A4" s="16" t="s">
        <v>9102</v>
      </c>
      <c r="K4" s="15">
        <f t="shared" si="0"/>
        <v>0</v>
      </c>
      <c r="L4" s="15" t="str">
        <f t="shared" si="1"/>
        <v/>
      </c>
      <c r="M4" s="15" t="str">
        <f t="shared" si="2"/>
        <v>20年製</v>
      </c>
      <c r="N4" s="17" t="e">
        <f>VLOOKUP(B:B,価格調査!B:S,18,0)</f>
        <v>#N/A</v>
      </c>
      <c r="O4" s="15"/>
      <c r="P4" s="15"/>
    </row>
    <row r="5" spans="1:16">
      <c r="A5" s="16" t="s">
        <v>9102</v>
      </c>
      <c r="K5" s="15">
        <f t="shared" si="0"/>
        <v>0</v>
      </c>
      <c r="L5" s="15" t="str">
        <f t="shared" si="1"/>
        <v/>
      </c>
      <c r="M5" s="15" t="str">
        <f t="shared" si="2"/>
        <v>20年製</v>
      </c>
      <c r="N5" s="17" t="e">
        <f>VLOOKUP(B:B,価格調査!B:S,18,0)</f>
        <v>#N/A</v>
      </c>
      <c r="O5" s="15"/>
      <c r="P5" s="15"/>
    </row>
    <row r="6" spans="1:16">
      <c r="A6" s="16" t="s">
        <v>9102</v>
      </c>
      <c r="K6" s="15">
        <f t="shared" si="0"/>
        <v>0</v>
      </c>
      <c r="L6" s="15" t="str">
        <f t="shared" si="1"/>
        <v/>
      </c>
      <c r="M6" s="15" t="str">
        <f t="shared" si="2"/>
        <v>20年製</v>
      </c>
      <c r="N6" s="17" t="e">
        <f>VLOOKUP(B:B,価格調査!B:S,18,0)</f>
        <v>#N/A</v>
      </c>
      <c r="O6" s="15"/>
      <c r="P6" s="15"/>
    </row>
    <row r="7" spans="1:16">
      <c r="A7" s="16" t="s">
        <v>9102</v>
      </c>
      <c r="K7" s="15">
        <f t="shared" si="0"/>
        <v>0</v>
      </c>
      <c r="L7" s="15" t="str">
        <f t="shared" si="1"/>
        <v/>
      </c>
      <c r="M7" s="15" t="str">
        <f t="shared" si="2"/>
        <v>20年製</v>
      </c>
      <c r="N7" s="17" t="e">
        <f>VLOOKUP(B:B,価格調査!B:S,18,0)</f>
        <v>#N/A</v>
      </c>
      <c r="O7" s="15"/>
      <c r="P7" s="15"/>
    </row>
    <row r="8" spans="1:16">
      <c r="A8" s="16" t="s">
        <v>9102</v>
      </c>
      <c r="K8" s="15">
        <f t="shared" si="0"/>
        <v>0</v>
      </c>
      <c r="L8" s="15" t="str">
        <f t="shared" si="1"/>
        <v/>
      </c>
      <c r="M8" s="15" t="str">
        <f t="shared" si="2"/>
        <v>20年製</v>
      </c>
      <c r="N8" s="17" t="e">
        <f>VLOOKUP(B:B,価格調査!B:S,18,0)</f>
        <v>#N/A</v>
      </c>
      <c r="O8" s="15"/>
      <c r="P8" s="15"/>
    </row>
    <row r="9" spans="1:16">
      <c r="A9" s="16" t="s">
        <v>9102</v>
      </c>
      <c r="K9" s="15">
        <f t="shared" si="0"/>
        <v>0</v>
      </c>
      <c r="L9" s="15" t="str">
        <f t="shared" si="1"/>
        <v/>
      </c>
      <c r="M9" s="15" t="str">
        <f t="shared" si="2"/>
        <v>20年製</v>
      </c>
      <c r="N9" s="17" t="e">
        <f>VLOOKUP(B:B,価格調査!B:S,18,0)</f>
        <v>#N/A</v>
      </c>
      <c r="O9" s="15"/>
      <c r="P9" s="15"/>
    </row>
    <row r="10" spans="1:16">
      <c r="A10" s="16" t="s">
        <v>9102</v>
      </c>
      <c r="K10" s="15">
        <f t="shared" si="0"/>
        <v>0</v>
      </c>
      <c r="L10" s="15" t="str">
        <f t="shared" si="1"/>
        <v/>
      </c>
      <c r="M10" s="15" t="str">
        <f t="shared" si="2"/>
        <v>20年製</v>
      </c>
      <c r="N10" s="17" t="e">
        <f>VLOOKUP(B:B,価格調査!B:S,18,0)</f>
        <v>#N/A</v>
      </c>
      <c r="O10" s="15"/>
      <c r="P10" s="15"/>
    </row>
    <row r="11" spans="1:16">
      <c r="A11" s="16" t="s">
        <v>9102</v>
      </c>
      <c r="K11" s="15">
        <f t="shared" si="0"/>
        <v>0</v>
      </c>
      <c r="L11" s="15" t="str">
        <f t="shared" si="1"/>
        <v/>
      </c>
      <c r="M11" s="15" t="str">
        <f t="shared" si="2"/>
        <v>20年製</v>
      </c>
      <c r="N11" s="17" t="e">
        <f>VLOOKUP(B:B,価格調査!B:S,18,0)</f>
        <v>#N/A</v>
      </c>
      <c r="O11" s="15"/>
      <c r="P11" s="15"/>
    </row>
    <row r="12" spans="1:16">
      <c r="A12" s="16" t="s">
        <v>9102</v>
      </c>
      <c r="K12" s="15">
        <f t="shared" si="0"/>
        <v>0</v>
      </c>
      <c r="L12" s="15" t="str">
        <f t="shared" si="1"/>
        <v/>
      </c>
      <c r="M12" s="15" t="str">
        <f t="shared" si="2"/>
        <v>20年製</v>
      </c>
      <c r="N12" s="17" t="e">
        <f>VLOOKUP(B:B,価格調査!B:S,18,0)</f>
        <v>#N/A</v>
      </c>
      <c r="O12" s="15"/>
      <c r="P12" s="15"/>
    </row>
    <row r="13" spans="1:16">
      <c r="A13" s="16" t="s">
        <v>9102</v>
      </c>
      <c r="K13" s="15">
        <f t="shared" si="0"/>
        <v>0</v>
      </c>
      <c r="L13" s="15" t="str">
        <f t="shared" si="1"/>
        <v/>
      </c>
      <c r="M13" s="15" t="str">
        <f t="shared" si="2"/>
        <v>20年製</v>
      </c>
      <c r="N13" s="17" t="e">
        <f>VLOOKUP(B:B,価格調査!B:S,18,0)</f>
        <v>#N/A</v>
      </c>
      <c r="O13" s="15"/>
      <c r="P13" s="15"/>
    </row>
    <row r="14" spans="1:16">
      <c r="A14" s="16" t="s">
        <v>9102</v>
      </c>
      <c r="K14" s="15">
        <f t="shared" si="0"/>
        <v>0</v>
      </c>
      <c r="L14" s="15" t="str">
        <f t="shared" si="1"/>
        <v/>
      </c>
      <c r="M14" s="15" t="str">
        <f t="shared" si="2"/>
        <v>20年製</v>
      </c>
      <c r="N14" s="17" t="e">
        <f>VLOOKUP(B:B,価格調査!B:S,18,0)</f>
        <v>#N/A</v>
      </c>
      <c r="O14" s="15"/>
      <c r="P14" s="15"/>
    </row>
    <row r="15" spans="1:16">
      <c r="A15" s="16" t="s">
        <v>9102</v>
      </c>
      <c r="K15" s="15">
        <f t="shared" si="0"/>
        <v>0</v>
      </c>
      <c r="L15" s="15" t="str">
        <f t="shared" si="1"/>
        <v/>
      </c>
      <c r="M15" s="15" t="str">
        <f t="shared" si="2"/>
        <v>20年製</v>
      </c>
      <c r="N15" s="17" t="e">
        <f>VLOOKUP(B:B,価格調査!B:S,18,0)</f>
        <v>#N/A</v>
      </c>
      <c r="O15" s="15"/>
      <c r="P15" s="15"/>
    </row>
    <row r="16" spans="1:16">
      <c r="A16" s="16" t="s">
        <v>9102</v>
      </c>
      <c r="K16" s="15">
        <f t="shared" si="0"/>
        <v>0</v>
      </c>
      <c r="L16" s="15" t="str">
        <f t="shared" si="1"/>
        <v/>
      </c>
      <c r="M16" s="15" t="str">
        <f t="shared" si="2"/>
        <v>20年製</v>
      </c>
      <c r="N16" s="17" t="e">
        <f>VLOOKUP(B:B,価格調査!B:S,18,0)</f>
        <v>#N/A</v>
      </c>
      <c r="O16" s="15"/>
      <c r="P16" s="15"/>
    </row>
    <row r="17" spans="1:14" s="15" customFormat="1">
      <c r="A17" s="16" t="s">
        <v>9102</v>
      </c>
      <c r="B17" s="421"/>
      <c r="C17" s="22"/>
      <c r="D17" s="23"/>
      <c r="E17" s="23"/>
      <c r="F17" s="23"/>
      <c r="G17" s="23"/>
      <c r="H17" s="23"/>
      <c r="I17" s="23"/>
      <c r="J17" s="23"/>
      <c r="K17" s="15">
        <f t="shared" si="0"/>
        <v>0</v>
      </c>
      <c r="L17" s="15" t="str">
        <f t="shared" si="1"/>
        <v/>
      </c>
      <c r="M17" s="15" t="str">
        <f t="shared" si="2"/>
        <v>20年製</v>
      </c>
      <c r="N17" s="17" t="e">
        <f>VLOOKUP(B:B,価格調査!B:S,18,0)</f>
        <v>#N/A</v>
      </c>
    </row>
    <row r="18" spans="1:14" s="15" customFormat="1">
      <c r="A18" s="16" t="s">
        <v>9102</v>
      </c>
      <c r="B18" s="421"/>
      <c r="C18" s="22"/>
      <c r="D18" s="23"/>
      <c r="E18" s="23"/>
      <c r="F18" s="23"/>
      <c r="G18" s="23"/>
      <c r="H18" s="23"/>
      <c r="I18" s="23"/>
      <c r="J18" s="23"/>
      <c r="K18" s="15">
        <f t="shared" si="0"/>
        <v>0</v>
      </c>
      <c r="L18" s="15" t="str">
        <f t="shared" si="1"/>
        <v/>
      </c>
      <c r="M18" s="15" t="str">
        <f t="shared" si="2"/>
        <v>20年製</v>
      </c>
      <c r="N18" s="17" t="e">
        <f>VLOOKUP(B:B,価格調査!B:S,18,0)</f>
        <v>#N/A</v>
      </c>
    </row>
    <row r="19" spans="1:14" s="15" customFormat="1">
      <c r="A19" s="16" t="s">
        <v>9102</v>
      </c>
      <c r="B19" s="421"/>
      <c r="C19" s="22"/>
      <c r="D19" s="23"/>
      <c r="E19" s="23"/>
      <c r="F19" s="23"/>
      <c r="G19" s="23"/>
      <c r="H19" s="23"/>
      <c r="I19" s="23"/>
      <c r="J19" s="23"/>
      <c r="K19" s="15">
        <f t="shared" si="0"/>
        <v>0</v>
      </c>
      <c r="L19" s="15" t="str">
        <f t="shared" si="1"/>
        <v/>
      </c>
      <c r="M19" s="15" t="str">
        <f t="shared" si="2"/>
        <v>20年製</v>
      </c>
      <c r="N19" s="17" t="e">
        <f>VLOOKUP(B:B,価格調査!B:S,18,0)</f>
        <v>#N/A</v>
      </c>
    </row>
    <row r="20" spans="1:14" s="15" customFormat="1">
      <c r="A20" s="16" t="s">
        <v>9102</v>
      </c>
      <c r="B20" s="421"/>
      <c r="C20" s="22"/>
      <c r="D20" s="23"/>
      <c r="E20" s="23"/>
      <c r="F20" s="23"/>
      <c r="G20" s="23"/>
      <c r="H20" s="23"/>
      <c r="I20" s="23"/>
      <c r="J20" s="23"/>
      <c r="K20" s="15">
        <f t="shared" si="0"/>
        <v>0</v>
      </c>
      <c r="L20" s="15" t="str">
        <f t="shared" si="1"/>
        <v/>
      </c>
      <c r="M20" s="15" t="str">
        <f t="shared" si="2"/>
        <v>20年製</v>
      </c>
      <c r="N20" s="17" t="e">
        <f>VLOOKUP(B:B,価格調査!B:S,18,0)</f>
        <v>#N/A</v>
      </c>
    </row>
    <row r="21" spans="1:14" s="15" customFormat="1">
      <c r="A21" s="16" t="s">
        <v>9102</v>
      </c>
      <c r="B21" s="421"/>
      <c r="C21" s="22"/>
      <c r="D21" s="23"/>
      <c r="E21" s="23"/>
      <c r="F21" s="23"/>
      <c r="G21" s="23"/>
      <c r="H21" s="23"/>
      <c r="I21" s="23"/>
      <c r="J21" s="23"/>
      <c r="K21" s="15">
        <f t="shared" si="0"/>
        <v>0</v>
      </c>
      <c r="L21" s="15" t="str">
        <f t="shared" si="1"/>
        <v/>
      </c>
      <c r="M21" s="15" t="str">
        <f t="shared" si="2"/>
        <v>20年製</v>
      </c>
      <c r="N21" s="17" t="e">
        <f>VLOOKUP(B:B,価格調査!B:S,18,0)</f>
        <v>#N/A</v>
      </c>
    </row>
    <row r="22" spans="1:14" s="15" customFormat="1">
      <c r="A22" s="16" t="s">
        <v>9102</v>
      </c>
      <c r="B22" s="421"/>
      <c r="C22" s="22"/>
      <c r="D22" s="23"/>
      <c r="E22" s="23"/>
      <c r="F22" s="23"/>
      <c r="G22" s="23"/>
      <c r="H22" s="23"/>
      <c r="I22" s="23"/>
      <c r="J22" s="23"/>
      <c r="K22" s="15">
        <f t="shared" si="0"/>
        <v>0</v>
      </c>
      <c r="L22" s="15" t="str">
        <f t="shared" si="1"/>
        <v/>
      </c>
      <c r="M22" s="15" t="str">
        <f t="shared" si="2"/>
        <v>20年製</v>
      </c>
      <c r="N22" s="17" t="e">
        <f>VLOOKUP(B:B,価格調査!B:S,18,0)</f>
        <v>#N/A</v>
      </c>
    </row>
    <row r="23" spans="1:14" s="15" customFormat="1">
      <c r="A23" s="16" t="s">
        <v>9102</v>
      </c>
      <c r="B23" s="421"/>
      <c r="C23" s="22"/>
      <c r="D23" s="23"/>
      <c r="E23" s="23"/>
      <c r="F23" s="23"/>
      <c r="G23" s="23"/>
      <c r="H23" s="23"/>
      <c r="I23" s="23"/>
      <c r="J23" s="23"/>
      <c r="K23" s="15">
        <f t="shared" si="0"/>
        <v>0</v>
      </c>
      <c r="L23" s="15" t="str">
        <f t="shared" si="1"/>
        <v/>
      </c>
      <c r="M23" s="15" t="str">
        <f t="shared" si="2"/>
        <v>20年製</v>
      </c>
      <c r="N23" s="17" t="e">
        <f>VLOOKUP(B:B,価格調査!B:S,18,0)</f>
        <v>#N/A</v>
      </c>
    </row>
    <row r="24" spans="1:14" s="15" customFormat="1">
      <c r="A24" s="16" t="s">
        <v>9102</v>
      </c>
      <c r="B24" s="421"/>
      <c r="C24" s="22"/>
      <c r="D24" s="23"/>
      <c r="E24" s="23"/>
      <c r="F24" s="23"/>
      <c r="G24" s="23"/>
      <c r="H24" s="23"/>
      <c r="I24" s="23"/>
      <c r="J24" s="23"/>
      <c r="K24" s="15">
        <f t="shared" si="0"/>
        <v>0</v>
      </c>
      <c r="L24" s="15" t="str">
        <f t="shared" si="1"/>
        <v/>
      </c>
      <c r="M24" s="15" t="str">
        <f t="shared" si="2"/>
        <v>20年製</v>
      </c>
      <c r="N24" s="17" t="e">
        <f>VLOOKUP(B:B,価格調査!B:S,18,0)</f>
        <v>#N/A</v>
      </c>
    </row>
    <row r="25" spans="1:14" s="15" customFormat="1">
      <c r="A25" s="16" t="s">
        <v>9102</v>
      </c>
      <c r="B25" s="421"/>
      <c r="C25" s="22"/>
      <c r="D25" s="23"/>
      <c r="E25" s="23"/>
      <c r="F25" s="23"/>
      <c r="G25" s="23"/>
      <c r="H25" s="23"/>
      <c r="I25" s="23"/>
      <c r="J25" s="23"/>
      <c r="K25" s="15">
        <f t="shared" si="0"/>
        <v>0</v>
      </c>
      <c r="L25" s="15" t="str">
        <f t="shared" si="1"/>
        <v/>
      </c>
      <c r="M25" s="15" t="str">
        <f t="shared" si="2"/>
        <v>20年製</v>
      </c>
      <c r="N25" s="17" t="e">
        <f>VLOOKUP(B:B,価格調査!B:S,18,0)</f>
        <v>#N/A</v>
      </c>
    </row>
    <row r="26" spans="1:14" s="15" customFormat="1">
      <c r="A26" s="16" t="s">
        <v>9102</v>
      </c>
      <c r="B26" s="421"/>
      <c r="C26" s="22"/>
      <c r="D26" s="23"/>
      <c r="E26" s="23"/>
      <c r="F26" s="23"/>
      <c r="G26" s="23"/>
      <c r="H26" s="23"/>
      <c r="I26" s="23"/>
      <c r="J26" s="23"/>
      <c r="K26" s="15">
        <f t="shared" si="0"/>
        <v>0</v>
      </c>
      <c r="L26" s="15" t="str">
        <f t="shared" si="1"/>
        <v/>
      </c>
      <c r="M26" s="15" t="str">
        <f t="shared" si="2"/>
        <v>20年製</v>
      </c>
      <c r="N26" s="17" t="e">
        <f>VLOOKUP(B:B,価格調査!B:S,18,0)</f>
        <v>#N/A</v>
      </c>
    </row>
    <row r="27" spans="1:14" s="15" customFormat="1">
      <c r="A27" s="16" t="s">
        <v>9102</v>
      </c>
      <c r="B27" s="421"/>
      <c r="C27" s="22"/>
      <c r="D27" s="23"/>
      <c r="E27" s="23"/>
      <c r="F27" s="23"/>
      <c r="G27" s="23"/>
      <c r="H27" s="23"/>
      <c r="I27" s="23"/>
      <c r="J27" s="23"/>
      <c r="K27" s="15">
        <f t="shared" si="0"/>
        <v>0</v>
      </c>
      <c r="L27" s="15" t="str">
        <f t="shared" si="1"/>
        <v/>
      </c>
      <c r="M27" s="15" t="str">
        <f t="shared" si="2"/>
        <v>20年製</v>
      </c>
      <c r="N27" s="17" t="e">
        <f>VLOOKUP(B:B,価格調査!B:S,18,0)</f>
        <v>#N/A</v>
      </c>
    </row>
    <row r="28" spans="1:14" s="15" customFormat="1">
      <c r="A28" s="16" t="s">
        <v>9102</v>
      </c>
      <c r="B28" s="421"/>
      <c r="C28" s="22"/>
      <c r="D28" s="23"/>
      <c r="E28" s="23"/>
      <c r="F28" s="23"/>
      <c r="G28" s="23"/>
      <c r="H28" s="23"/>
      <c r="I28" s="23"/>
      <c r="J28" s="23"/>
      <c r="K28" s="15">
        <f t="shared" si="0"/>
        <v>0</v>
      </c>
      <c r="L28" s="15" t="str">
        <f t="shared" si="1"/>
        <v/>
      </c>
      <c r="M28" s="15" t="str">
        <f t="shared" si="2"/>
        <v>20年製</v>
      </c>
      <c r="N28" s="17" t="e">
        <f>VLOOKUP(B:B,価格調査!B:S,18,0)</f>
        <v>#N/A</v>
      </c>
    </row>
    <row r="29" spans="1:14" s="15" customFormat="1">
      <c r="A29" s="16" t="s">
        <v>9102</v>
      </c>
      <c r="B29" s="421"/>
      <c r="C29" s="22"/>
      <c r="D29" s="23"/>
      <c r="E29" s="23"/>
      <c r="F29" s="23"/>
      <c r="G29" s="23"/>
      <c r="H29" s="23"/>
      <c r="I29" s="23"/>
      <c r="J29" s="23"/>
      <c r="K29" s="15">
        <f t="shared" si="0"/>
        <v>0</v>
      </c>
      <c r="L29" s="15" t="str">
        <f t="shared" si="1"/>
        <v/>
      </c>
      <c r="M29" s="15" t="str">
        <f t="shared" si="2"/>
        <v>20年製</v>
      </c>
      <c r="N29" s="17" t="e">
        <f>VLOOKUP(B:B,価格調査!B:S,18,0)</f>
        <v>#N/A</v>
      </c>
    </row>
    <row r="30" spans="1:14" s="15" customFormat="1">
      <c r="A30" s="16" t="s">
        <v>9102</v>
      </c>
      <c r="B30" s="421"/>
      <c r="C30" s="22"/>
      <c r="D30" s="23"/>
      <c r="E30" s="23"/>
      <c r="F30" s="23"/>
      <c r="G30" s="23"/>
      <c r="H30" s="23"/>
      <c r="I30" s="23"/>
      <c r="J30" s="23"/>
      <c r="K30" s="15">
        <f t="shared" si="0"/>
        <v>0</v>
      </c>
      <c r="L30" s="15" t="str">
        <f t="shared" si="1"/>
        <v/>
      </c>
      <c r="M30" s="15" t="str">
        <f t="shared" si="2"/>
        <v>20年製</v>
      </c>
      <c r="N30" s="17" t="e">
        <f>VLOOKUP(B:B,価格調査!B:S,18,0)</f>
        <v>#N/A</v>
      </c>
    </row>
    <row r="31" spans="1:14" s="15" customFormat="1">
      <c r="A31" s="16" t="s">
        <v>9102</v>
      </c>
      <c r="B31" s="421"/>
      <c r="C31" s="22"/>
      <c r="D31" s="23"/>
      <c r="E31" s="23"/>
      <c r="F31" s="23"/>
      <c r="G31" s="23"/>
      <c r="H31" s="23"/>
      <c r="I31" s="23"/>
      <c r="J31" s="23"/>
      <c r="K31" s="15">
        <f t="shared" si="0"/>
        <v>0</v>
      </c>
      <c r="L31" s="15" t="str">
        <f t="shared" si="1"/>
        <v/>
      </c>
      <c r="M31" s="15" t="str">
        <f t="shared" si="2"/>
        <v>20年製</v>
      </c>
      <c r="N31" s="17" t="e">
        <f>VLOOKUP(B:B,価格調査!B:S,18,0)</f>
        <v>#N/A</v>
      </c>
    </row>
    <row r="32" spans="1:14" s="15" customFormat="1">
      <c r="A32" s="16" t="s">
        <v>9102</v>
      </c>
      <c r="B32" s="421"/>
      <c r="C32" s="22"/>
      <c r="D32" s="23"/>
      <c r="E32" s="23"/>
      <c r="F32" s="23"/>
      <c r="G32" s="23"/>
      <c r="H32" s="23"/>
      <c r="I32" s="23"/>
      <c r="J32" s="23"/>
      <c r="K32" s="15">
        <f t="shared" si="0"/>
        <v>0</v>
      </c>
      <c r="L32" s="15" t="str">
        <f t="shared" si="1"/>
        <v/>
      </c>
      <c r="M32" s="15" t="str">
        <f t="shared" si="2"/>
        <v>20年製</v>
      </c>
      <c r="N32" s="17" t="e">
        <f>VLOOKUP(B:B,価格調査!B:S,18,0)</f>
        <v>#N/A</v>
      </c>
    </row>
    <row r="33" spans="1:14" s="15" customFormat="1">
      <c r="A33" s="16" t="s">
        <v>9102</v>
      </c>
      <c r="B33" s="421"/>
      <c r="C33" s="22"/>
      <c r="D33" s="23"/>
      <c r="E33" s="23"/>
      <c r="F33" s="23"/>
      <c r="G33" s="23"/>
      <c r="H33" s="23"/>
      <c r="I33" s="23"/>
      <c r="J33" s="23"/>
      <c r="K33" s="15">
        <f t="shared" si="0"/>
        <v>0</v>
      </c>
      <c r="L33" s="15" t="str">
        <f t="shared" si="1"/>
        <v/>
      </c>
      <c r="M33" s="15" t="str">
        <f t="shared" si="2"/>
        <v>20年製</v>
      </c>
      <c r="N33" s="17" t="e">
        <f>VLOOKUP(B:B,価格調査!B:S,18,0)</f>
        <v>#N/A</v>
      </c>
    </row>
    <row r="34" spans="1:14" s="15" customFormat="1">
      <c r="A34" s="16" t="s">
        <v>9102</v>
      </c>
      <c r="B34" s="421"/>
      <c r="C34" s="22"/>
      <c r="D34" s="23"/>
      <c r="E34" s="23"/>
      <c r="F34" s="23"/>
      <c r="G34" s="23"/>
      <c r="H34" s="23"/>
      <c r="I34" s="23"/>
      <c r="J34" s="23"/>
      <c r="K34" s="15">
        <f t="shared" si="0"/>
        <v>0</v>
      </c>
      <c r="L34" s="15" t="str">
        <f t="shared" si="1"/>
        <v/>
      </c>
      <c r="M34" s="15" t="str">
        <f t="shared" si="2"/>
        <v>20年製</v>
      </c>
      <c r="N34" s="17" t="e">
        <f>VLOOKUP(B:B,価格調査!B:S,18,0)</f>
        <v>#N/A</v>
      </c>
    </row>
    <row r="35" spans="1:14" s="15" customFormat="1">
      <c r="A35" s="16" t="s">
        <v>9102</v>
      </c>
      <c r="B35" s="421"/>
      <c r="C35" s="22"/>
      <c r="D35" s="23"/>
      <c r="E35" s="23"/>
      <c r="F35" s="23"/>
      <c r="G35" s="23"/>
      <c r="H35" s="23"/>
      <c r="I35" s="23"/>
      <c r="J35" s="23"/>
      <c r="K35" s="15">
        <f t="shared" si="0"/>
        <v>0</v>
      </c>
      <c r="L35" s="15" t="str">
        <f t="shared" si="1"/>
        <v/>
      </c>
      <c r="M35" s="15" t="str">
        <f t="shared" si="2"/>
        <v>20年製</v>
      </c>
      <c r="N35" s="17" t="e">
        <f>VLOOKUP(B:B,価格調査!B:S,18,0)</f>
        <v>#N/A</v>
      </c>
    </row>
    <row r="36" spans="1:14" s="15" customFormat="1">
      <c r="A36" s="16" t="s">
        <v>9102</v>
      </c>
      <c r="B36" s="421"/>
      <c r="C36" s="22"/>
      <c r="D36" s="23"/>
      <c r="E36" s="23"/>
      <c r="F36" s="23"/>
      <c r="G36" s="23"/>
      <c r="H36" s="23"/>
      <c r="I36" s="23"/>
      <c r="J36" s="23"/>
      <c r="K36" s="15">
        <f t="shared" si="0"/>
        <v>0</v>
      </c>
      <c r="L36" s="15" t="str">
        <f t="shared" si="1"/>
        <v/>
      </c>
      <c r="M36" s="15" t="str">
        <f t="shared" si="2"/>
        <v>20年製</v>
      </c>
      <c r="N36" s="17" t="e">
        <f>VLOOKUP(B:B,価格調査!B:S,18,0)</f>
        <v>#N/A</v>
      </c>
    </row>
    <row r="37" spans="1:14" s="15" customFormat="1">
      <c r="A37" s="16" t="s">
        <v>9102</v>
      </c>
      <c r="B37" s="421"/>
      <c r="C37" s="22"/>
      <c r="D37" s="23"/>
      <c r="E37" s="23"/>
      <c r="F37" s="23"/>
      <c r="G37" s="23"/>
      <c r="H37" s="23"/>
      <c r="I37" s="23"/>
      <c r="J37" s="23"/>
      <c r="K37" s="15">
        <f t="shared" si="0"/>
        <v>0</v>
      </c>
      <c r="L37" s="15" t="str">
        <f t="shared" si="1"/>
        <v/>
      </c>
      <c r="M37" s="15" t="str">
        <f t="shared" si="2"/>
        <v>20年製</v>
      </c>
      <c r="N37" s="17" t="e">
        <f>VLOOKUP(B:B,価格調査!B:S,18,0)</f>
        <v>#N/A</v>
      </c>
    </row>
    <row r="38" spans="1:14" s="15" customFormat="1">
      <c r="A38" s="16" t="s">
        <v>9102</v>
      </c>
      <c r="B38" s="421"/>
      <c r="C38" s="22"/>
      <c r="D38" s="23"/>
      <c r="E38" s="23"/>
      <c r="F38" s="23"/>
      <c r="G38" s="23"/>
      <c r="H38" s="23"/>
      <c r="I38" s="23"/>
      <c r="J38" s="23"/>
      <c r="K38" s="15">
        <f t="shared" si="0"/>
        <v>0</v>
      </c>
      <c r="L38" s="15" t="str">
        <f t="shared" si="1"/>
        <v/>
      </c>
      <c r="M38" s="15" t="str">
        <f t="shared" si="2"/>
        <v>20年製</v>
      </c>
      <c r="N38" s="17" t="e">
        <f>VLOOKUP(B:B,価格調査!B:S,18,0)</f>
        <v>#N/A</v>
      </c>
    </row>
    <row r="39" spans="1:14" s="15" customFormat="1">
      <c r="A39" s="16" t="s">
        <v>9102</v>
      </c>
      <c r="B39" s="421"/>
      <c r="C39" s="22"/>
      <c r="D39" s="23"/>
      <c r="E39" s="23"/>
      <c r="F39" s="23"/>
      <c r="G39" s="23"/>
      <c r="H39" s="23"/>
      <c r="I39" s="23"/>
      <c r="J39" s="23"/>
      <c r="K39" s="15">
        <f t="shared" si="0"/>
        <v>0</v>
      </c>
      <c r="L39" s="15" t="str">
        <f t="shared" si="1"/>
        <v/>
      </c>
      <c r="M39" s="15" t="str">
        <f t="shared" si="2"/>
        <v>20年製</v>
      </c>
      <c r="N39" s="17" t="e">
        <f>VLOOKUP(B:B,価格調査!B:S,18,0)</f>
        <v>#N/A</v>
      </c>
    </row>
    <row r="40" spans="1:14" s="15" customFormat="1">
      <c r="A40" s="16" t="s">
        <v>9102</v>
      </c>
      <c r="B40" s="421"/>
      <c r="C40" s="22"/>
      <c r="D40" s="23"/>
      <c r="E40" s="23"/>
      <c r="F40" s="23"/>
      <c r="G40" s="23"/>
      <c r="H40" s="23"/>
      <c r="I40" s="23"/>
      <c r="J40" s="23"/>
      <c r="K40" s="15">
        <f t="shared" si="0"/>
        <v>0</v>
      </c>
      <c r="L40" s="15" t="str">
        <f t="shared" si="1"/>
        <v/>
      </c>
      <c r="M40" s="15" t="str">
        <f t="shared" si="2"/>
        <v>20年製</v>
      </c>
      <c r="N40" s="17" t="e">
        <f>VLOOKUP(B:B,価格調査!B:S,18,0)</f>
        <v>#N/A</v>
      </c>
    </row>
    <row r="41" spans="1:14" s="15" customFormat="1">
      <c r="A41" s="16" t="s">
        <v>9102</v>
      </c>
      <c r="B41" s="421"/>
      <c r="C41" s="22"/>
      <c r="D41" s="23"/>
      <c r="E41" s="23"/>
      <c r="F41" s="23"/>
      <c r="G41" s="23"/>
      <c r="H41" s="23"/>
      <c r="I41" s="23"/>
      <c r="J41" s="23"/>
      <c r="K41" s="15">
        <f t="shared" si="0"/>
        <v>0</v>
      </c>
      <c r="L41" s="15" t="str">
        <f t="shared" si="1"/>
        <v/>
      </c>
      <c r="M41" s="15" t="str">
        <f t="shared" si="2"/>
        <v>20年製</v>
      </c>
      <c r="N41" s="17" t="e">
        <f>VLOOKUP(B:B,価格調査!B:S,18,0)</f>
        <v>#N/A</v>
      </c>
    </row>
    <row r="42" spans="1:14" s="15" customFormat="1">
      <c r="A42" s="16" t="s">
        <v>9102</v>
      </c>
      <c r="B42" s="421"/>
      <c r="C42" s="22"/>
      <c r="D42" s="23"/>
      <c r="E42" s="23"/>
      <c r="F42" s="23"/>
      <c r="G42" s="23"/>
      <c r="H42" s="23"/>
      <c r="I42" s="23"/>
      <c r="J42" s="23"/>
      <c r="K42" s="15">
        <f t="shared" si="0"/>
        <v>0</v>
      </c>
      <c r="L42" s="15" t="str">
        <f t="shared" si="1"/>
        <v/>
      </c>
      <c r="M42" s="15" t="str">
        <f t="shared" si="2"/>
        <v>20年製</v>
      </c>
      <c r="N42" s="17" t="e">
        <f>VLOOKUP(B:B,価格調査!B:S,18,0)</f>
        <v>#N/A</v>
      </c>
    </row>
    <row r="43" spans="1:14" s="15" customFormat="1">
      <c r="A43" s="16" t="s">
        <v>9102</v>
      </c>
      <c r="B43" s="421"/>
      <c r="C43" s="22"/>
      <c r="D43" s="23"/>
      <c r="E43" s="23"/>
      <c r="F43" s="23"/>
      <c r="G43" s="23"/>
      <c r="H43" s="23"/>
      <c r="I43" s="23"/>
      <c r="J43" s="23"/>
      <c r="K43" s="15">
        <f t="shared" si="0"/>
        <v>0</v>
      </c>
      <c r="L43" s="15" t="str">
        <f t="shared" si="1"/>
        <v/>
      </c>
      <c r="M43" s="15" t="str">
        <f t="shared" si="2"/>
        <v>20年製</v>
      </c>
      <c r="N43" s="17" t="e">
        <f>VLOOKUP(B:B,価格調査!B:S,18,0)</f>
        <v>#N/A</v>
      </c>
    </row>
    <row r="44" spans="1:14" s="15" customFormat="1">
      <c r="A44" s="16" t="s">
        <v>9102</v>
      </c>
      <c r="B44" s="421"/>
      <c r="C44" s="22"/>
      <c r="D44" s="23"/>
      <c r="E44" s="23"/>
      <c r="F44" s="23"/>
      <c r="G44" s="23"/>
      <c r="H44" s="23"/>
      <c r="I44" s="23"/>
      <c r="J44" s="23"/>
      <c r="K44" s="15">
        <f t="shared" si="0"/>
        <v>0</v>
      </c>
      <c r="L44" s="15" t="str">
        <f t="shared" si="1"/>
        <v/>
      </c>
      <c r="M44" s="15" t="str">
        <f t="shared" si="2"/>
        <v>20年製</v>
      </c>
      <c r="N44" s="17" t="e">
        <f>VLOOKUP(B:B,価格調査!B:S,18,0)</f>
        <v>#N/A</v>
      </c>
    </row>
    <row r="45" spans="1:14" s="15" customFormat="1">
      <c r="A45" s="16" t="s">
        <v>9102</v>
      </c>
      <c r="B45" s="421"/>
      <c r="C45" s="22"/>
      <c r="D45" s="23"/>
      <c r="E45" s="23"/>
      <c r="F45" s="23"/>
      <c r="G45" s="23"/>
      <c r="H45" s="23"/>
      <c r="I45" s="23"/>
      <c r="J45" s="23"/>
      <c r="K45" s="15">
        <f t="shared" si="0"/>
        <v>0</v>
      </c>
      <c r="L45" s="15" t="str">
        <f t="shared" si="1"/>
        <v/>
      </c>
      <c r="M45" s="15" t="str">
        <f t="shared" si="2"/>
        <v>20年製</v>
      </c>
      <c r="N45" s="17" t="e">
        <f>VLOOKUP(B:B,価格調査!B:S,18,0)</f>
        <v>#N/A</v>
      </c>
    </row>
    <row r="46" spans="1:14" s="15" customFormat="1">
      <c r="A46" s="16" t="s">
        <v>9102</v>
      </c>
      <c r="B46" s="421"/>
      <c r="C46" s="22"/>
      <c r="D46" s="23"/>
      <c r="E46" s="23"/>
      <c r="F46" s="23"/>
      <c r="G46" s="23"/>
      <c r="H46" s="23"/>
      <c r="I46" s="23"/>
      <c r="J46" s="23"/>
      <c r="K46" s="15">
        <f t="shared" si="0"/>
        <v>0</v>
      </c>
      <c r="L46" s="15" t="str">
        <f t="shared" si="1"/>
        <v/>
      </c>
      <c r="M46" s="15" t="str">
        <f t="shared" si="2"/>
        <v>20年製</v>
      </c>
      <c r="N46" s="17" t="e">
        <f>VLOOKUP(B:B,価格調査!B:S,18,0)</f>
        <v>#N/A</v>
      </c>
    </row>
    <row r="47" spans="1:14" s="15" customFormat="1">
      <c r="A47" s="16" t="s">
        <v>9102</v>
      </c>
      <c r="B47" s="421"/>
      <c r="C47" s="22"/>
      <c r="D47" s="23"/>
      <c r="E47" s="23"/>
      <c r="F47" s="23"/>
      <c r="G47" s="23"/>
      <c r="H47" s="23"/>
      <c r="I47" s="23"/>
      <c r="J47" s="23"/>
      <c r="K47" s="15">
        <f t="shared" si="0"/>
        <v>0</v>
      </c>
      <c r="L47" s="15" t="str">
        <f t="shared" si="1"/>
        <v/>
      </c>
      <c r="M47" s="15" t="str">
        <f t="shared" si="2"/>
        <v>20年製</v>
      </c>
      <c r="N47" s="17" t="e">
        <f>VLOOKUP(B:B,価格調査!B:S,18,0)</f>
        <v>#N/A</v>
      </c>
    </row>
    <row r="48" spans="1:14" s="15" customFormat="1">
      <c r="A48" s="16" t="s">
        <v>9102</v>
      </c>
      <c r="B48" s="421"/>
      <c r="C48" s="22"/>
      <c r="D48" s="23"/>
      <c r="E48" s="23"/>
      <c r="F48" s="23"/>
      <c r="G48" s="23"/>
      <c r="H48" s="23"/>
      <c r="I48" s="23"/>
      <c r="J48" s="23"/>
      <c r="K48" s="15">
        <f t="shared" si="0"/>
        <v>0</v>
      </c>
      <c r="L48" s="15" t="str">
        <f t="shared" si="1"/>
        <v/>
      </c>
      <c r="M48" s="15" t="str">
        <f t="shared" si="2"/>
        <v>20年製</v>
      </c>
      <c r="N48" s="17" t="e">
        <f>VLOOKUP(B:B,価格調査!B:S,18,0)</f>
        <v>#N/A</v>
      </c>
    </row>
    <row r="49" spans="1:14" s="15" customFormat="1">
      <c r="A49" s="16" t="s">
        <v>9102</v>
      </c>
      <c r="B49" s="421"/>
      <c r="C49" s="22"/>
      <c r="D49" s="23"/>
      <c r="E49" s="23"/>
      <c r="F49" s="23"/>
      <c r="G49" s="23"/>
      <c r="H49" s="23"/>
      <c r="I49" s="23"/>
      <c r="J49" s="23"/>
      <c r="K49" s="15">
        <f t="shared" si="0"/>
        <v>0</v>
      </c>
      <c r="L49" s="15" t="str">
        <f t="shared" si="1"/>
        <v/>
      </c>
      <c r="M49" s="15" t="str">
        <f t="shared" si="2"/>
        <v>20年製</v>
      </c>
      <c r="N49" s="17" t="e">
        <f>VLOOKUP(B:B,価格調査!B:S,18,0)</f>
        <v>#N/A</v>
      </c>
    </row>
    <row r="50" spans="1:14" s="15" customFormat="1">
      <c r="A50" s="16" t="s">
        <v>9102</v>
      </c>
      <c r="B50" s="421"/>
      <c r="C50" s="22"/>
      <c r="D50" s="23"/>
      <c r="E50" s="23"/>
      <c r="F50" s="23"/>
      <c r="G50" s="23"/>
      <c r="H50" s="23"/>
      <c r="I50" s="23"/>
      <c r="J50" s="23"/>
      <c r="K50" s="15">
        <f t="shared" si="0"/>
        <v>0</v>
      </c>
      <c r="L50" s="15" t="str">
        <f t="shared" si="1"/>
        <v/>
      </c>
      <c r="M50" s="15" t="str">
        <f t="shared" si="2"/>
        <v>20年製</v>
      </c>
      <c r="N50" s="17" t="e">
        <f>VLOOKUP(B:B,価格調査!B:S,18,0)</f>
        <v>#N/A</v>
      </c>
    </row>
    <row r="51" spans="1:14" s="15" customFormat="1">
      <c r="A51" s="16" t="s">
        <v>9102</v>
      </c>
      <c r="B51" s="421"/>
      <c r="C51" s="22"/>
      <c r="D51" s="23"/>
      <c r="E51" s="23"/>
      <c r="F51" s="23"/>
      <c r="G51" s="23"/>
      <c r="H51" s="23"/>
      <c r="I51" s="23"/>
      <c r="J51" s="23"/>
      <c r="K51" s="15">
        <f t="shared" si="0"/>
        <v>0</v>
      </c>
      <c r="L51" s="15" t="str">
        <f t="shared" si="1"/>
        <v/>
      </c>
      <c r="M51" s="15" t="str">
        <f t="shared" si="2"/>
        <v>20年製</v>
      </c>
      <c r="N51" s="17" t="e">
        <f>VLOOKUP(B:B,価格調査!B:S,18,0)</f>
        <v>#N/A</v>
      </c>
    </row>
    <row r="52" spans="1:14" s="15" customFormat="1">
      <c r="A52" s="16" t="s">
        <v>9102</v>
      </c>
      <c r="B52" s="421"/>
      <c r="C52" s="22"/>
      <c r="D52" s="23"/>
      <c r="E52" s="23"/>
      <c r="F52" s="23"/>
      <c r="G52" s="23"/>
      <c r="H52" s="23"/>
      <c r="I52" s="23"/>
      <c r="J52" s="23"/>
      <c r="K52" s="15">
        <f t="shared" si="0"/>
        <v>0</v>
      </c>
      <c r="L52" s="15" t="str">
        <f t="shared" si="1"/>
        <v/>
      </c>
      <c r="M52" s="15" t="str">
        <f t="shared" si="2"/>
        <v>20年製</v>
      </c>
      <c r="N52" s="17" t="e">
        <f>VLOOKUP(B:B,価格調査!B:S,18,0)</f>
        <v>#N/A</v>
      </c>
    </row>
    <row r="53" spans="1:14" s="15" customFormat="1">
      <c r="A53" s="16" t="s">
        <v>9102</v>
      </c>
      <c r="B53" s="421"/>
      <c r="C53" s="22"/>
      <c r="D53" s="23"/>
      <c r="E53" s="23"/>
      <c r="F53" s="23"/>
      <c r="G53" s="23"/>
      <c r="H53" s="23"/>
      <c r="I53" s="23"/>
      <c r="J53" s="23"/>
      <c r="K53" s="15">
        <f t="shared" si="0"/>
        <v>0</v>
      </c>
      <c r="L53" s="15" t="str">
        <f t="shared" si="1"/>
        <v/>
      </c>
      <c r="M53" s="15" t="str">
        <f t="shared" si="2"/>
        <v>20年製</v>
      </c>
      <c r="N53" s="17" t="e">
        <f>VLOOKUP(B:B,価格調査!B:S,18,0)</f>
        <v>#N/A</v>
      </c>
    </row>
    <row r="54" spans="1:14" s="15" customFormat="1">
      <c r="A54" s="16" t="s">
        <v>9102</v>
      </c>
      <c r="B54" s="421"/>
      <c r="C54" s="22"/>
      <c r="D54" s="23"/>
      <c r="E54" s="23"/>
      <c r="F54" s="23"/>
      <c r="G54" s="23"/>
      <c r="H54" s="23"/>
      <c r="I54" s="23"/>
      <c r="J54" s="23"/>
      <c r="K54" s="15">
        <f t="shared" si="0"/>
        <v>0</v>
      </c>
      <c r="L54" s="15" t="str">
        <f t="shared" si="1"/>
        <v/>
      </c>
      <c r="M54" s="15" t="str">
        <f t="shared" si="2"/>
        <v>20年製</v>
      </c>
      <c r="N54" s="17" t="e">
        <f>VLOOKUP(B:B,価格調査!B:S,18,0)</f>
        <v>#N/A</v>
      </c>
    </row>
    <row r="55" spans="1:14" s="15" customFormat="1">
      <c r="A55" s="16" t="s">
        <v>9102</v>
      </c>
      <c r="B55" s="421"/>
      <c r="C55" s="22"/>
      <c r="D55" s="23"/>
      <c r="E55" s="23"/>
      <c r="F55" s="23"/>
      <c r="G55" s="23"/>
      <c r="H55" s="23"/>
      <c r="I55" s="23"/>
      <c r="J55" s="23"/>
      <c r="K55" s="15">
        <f t="shared" si="0"/>
        <v>0</v>
      </c>
      <c r="L55" s="15" t="str">
        <f t="shared" si="1"/>
        <v/>
      </c>
      <c r="M55" s="15" t="str">
        <f t="shared" si="2"/>
        <v>20年製</v>
      </c>
      <c r="N55" s="17" t="e">
        <f>VLOOKUP(B:B,価格調査!B:S,18,0)</f>
        <v>#N/A</v>
      </c>
    </row>
    <row r="56" spans="1:14" s="15" customFormat="1">
      <c r="A56" s="16" t="s">
        <v>9102</v>
      </c>
      <c r="B56" s="421"/>
      <c r="C56" s="22"/>
      <c r="D56" s="23"/>
      <c r="E56" s="23"/>
      <c r="F56" s="23"/>
      <c r="G56" s="23"/>
      <c r="H56" s="23"/>
      <c r="I56" s="23"/>
      <c r="J56" s="23"/>
      <c r="K56" s="15">
        <f t="shared" si="0"/>
        <v>0</v>
      </c>
      <c r="L56" s="15" t="str">
        <f t="shared" si="1"/>
        <v/>
      </c>
      <c r="M56" s="15" t="str">
        <f t="shared" si="2"/>
        <v>20年製</v>
      </c>
      <c r="N56" s="17" t="e">
        <f>VLOOKUP(B:B,価格調査!B:S,18,0)</f>
        <v>#N/A</v>
      </c>
    </row>
    <row r="57" spans="1:14" s="15" customFormat="1">
      <c r="A57" s="16" t="s">
        <v>9102</v>
      </c>
      <c r="B57" s="421"/>
      <c r="C57" s="22"/>
      <c r="D57" s="23"/>
      <c r="E57" s="23"/>
      <c r="F57" s="23"/>
      <c r="G57" s="23"/>
      <c r="H57" s="23"/>
      <c r="I57" s="23"/>
      <c r="J57" s="23"/>
      <c r="K57" s="15">
        <f t="shared" si="0"/>
        <v>0</v>
      </c>
      <c r="L57" s="15" t="str">
        <f t="shared" si="1"/>
        <v/>
      </c>
      <c r="M57" s="15" t="str">
        <f t="shared" si="2"/>
        <v>20年製</v>
      </c>
      <c r="N57" s="17" t="e">
        <f>VLOOKUP(B:B,価格調査!B:S,18,0)</f>
        <v>#N/A</v>
      </c>
    </row>
    <row r="58" spans="1:14" s="15" customFormat="1">
      <c r="A58" s="16" t="s">
        <v>9102</v>
      </c>
      <c r="B58" s="421"/>
      <c r="C58" s="22"/>
      <c r="D58" s="23"/>
      <c r="E58" s="23"/>
      <c r="F58" s="23"/>
      <c r="G58" s="23"/>
      <c r="H58" s="23"/>
      <c r="I58" s="23"/>
      <c r="J58" s="23"/>
      <c r="K58" s="15">
        <f t="shared" si="0"/>
        <v>0</v>
      </c>
      <c r="L58" s="15" t="str">
        <f t="shared" si="1"/>
        <v/>
      </c>
      <c r="M58" s="15" t="str">
        <f t="shared" si="2"/>
        <v>20年製</v>
      </c>
      <c r="N58" s="17" t="e">
        <f>VLOOKUP(B:B,価格調査!B:S,18,0)</f>
        <v>#N/A</v>
      </c>
    </row>
    <row r="59" spans="1:14" s="15" customFormat="1">
      <c r="A59" s="16" t="s">
        <v>9102</v>
      </c>
      <c r="B59" s="421"/>
      <c r="C59" s="22"/>
      <c r="D59" s="23"/>
      <c r="E59" s="23"/>
      <c r="F59" s="23"/>
      <c r="G59" s="23"/>
      <c r="H59" s="23"/>
      <c r="I59" s="23"/>
      <c r="J59" s="23"/>
      <c r="K59" s="15">
        <f t="shared" si="0"/>
        <v>0</v>
      </c>
      <c r="L59" s="15" t="str">
        <f t="shared" si="1"/>
        <v/>
      </c>
      <c r="M59" s="15" t="str">
        <f t="shared" si="2"/>
        <v>20年製</v>
      </c>
      <c r="N59" s="17" t="e">
        <f>VLOOKUP(B:B,価格調査!B:S,18,0)</f>
        <v>#N/A</v>
      </c>
    </row>
    <row r="60" spans="1:14" s="15" customFormat="1">
      <c r="A60" s="16" t="s">
        <v>9102</v>
      </c>
      <c r="B60" s="421"/>
      <c r="C60" s="22"/>
      <c r="D60" s="23"/>
      <c r="E60" s="23"/>
      <c r="F60" s="23"/>
      <c r="G60" s="23"/>
      <c r="H60" s="23"/>
      <c r="I60" s="23"/>
      <c r="J60" s="23"/>
      <c r="K60" s="15">
        <f t="shared" si="0"/>
        <v>0</v>
      </c>
      <c r="L60" s="15" t="str">
        <f t="shared" si="1"/>
        <v/>
      </c>
      <c r="M60" s="15" t="str">
        <f t="shared" si="2"/>
        <v>20年製</v>
      </c>
      <c r="N60" s="17" t="e">
        <f>VLOOKUP(B:B,価格調査!B:S,18,0)</f>
        <v>#N/A</v>
      </c>
    </row>
    <row r="61" spans="1:14" s="15" customFormat="1">
      <c r="A61" s="16" t="s">
        <v>9102</v>
      </c>
      <c r="B61" s="421"/>
      <c r="C61" s="22"/>
      <c r="D61" s="23"/>
      <c r="E61" s="23"/>
      <c r="F61" s="23"/>
      <c r="G61" s="23"/>
      <c r="H61" s="23"/>
      <c r="I61" s="23"/>
      <c r="J61" s="23"/>
      <c r="K61" s="15">
        <f t="shared" si="0"/>
        <v>0</v>
      </c>
      <c r="L61" s="15" t="str">
        <f t="shared" si="1"/>
        <v/>
      </c>
      <c r="M61" s="15" t="str">
        <f t="shared" si="2"/>
        <v>20年製</v>
      </c>
      <c r="N61" s="17" t="e">
        <f>VLOOKUP(B:B,価格調査!B:S,18,0)</f>
        <v>#N/A</v>
      </c>
    </row>
    <row r="62" spans="1:14" s="15" customFormat="1">
      <c r="A62" s="16" t="s">
        <v>9102</v>
      </c>
      <c r="B62" s="421"/>
      <c r="C62" s="22"/>
      <c r="D62" s="23"/>
      <c r="E62" s="23"/>
      <c r="F62" s="23"/>
      <c r="G62" s="23"/>
      <c r="H62" s="23"/>
      <c r="I62" s="23"/>
      <c r="J62" s="23"/>
      <c r="K62" s="15">
        <f t="shared" si="0"/>
        <v>0</v>
      </c>
      <c r="L62" s="15" t="str">
        <f t="shared" si="1"/>
        <v/>
      </c>
      <c r="M62" s="15" t="str">
        <f t="shared" si="2"/>
        <v>20年製</v>
      </c>
      <c r="N62" s="17" t="e">
        <f>VLOOKUP(B:B,価格調査!B:S,18,0)</f>
        <v>#N/A</v>
      </c>
    </row>
    <row r="63" spans="1:14" s="15" customFormat="1">
      <c r="A63" s="16" t="s">
        <v>9102</v>
      </c>
      <c r="B63" s="421"/>
      <c r="C63" s="22"/>
      <c r="D63" s="23"/>
      <c r="E63" s="23"/>
      <c r="F63" s="23"/>
      <c r="G63" s="23"/>
      <c r="H63" s="23"/>
      <c r="I63" s="23"/>
      <c r="J63" s="23"/>
      <c r="K63" s="15">
        <f t="shared" si="0"/>
        <v>0</v>
      </c>
      <c r="L63" s="15" t="str">
        <f t="shared" si="1"/>
        <v/>
      </c>
      <c r="M63" s="15" t="str">
        <f t="shared" si="2"/>
        <v>20年製</v>
      </c>
      <c r="N63" s="17" t="e">
        <f>VLOOKUP(B:B,価格調査!B:S,18,0)</f>
        <v>#N/A</v>
      </c>
    </row>
    <row r="64" spans="1:14" s="15" customFormat="1">
      <c r="A64" s="16" t="s">
        <v>9102</v>
      </c>
      <c r="B64" s="421"/>
      <c r="C64" s="22"/>
      <c r="D64" s="23"/>
      <c r="E64" s="23"/>
      <c r="F64" s="23"/>
      <c r="G64" s="23"/>
      <c r="H64" s="23"/>
      <c r="I64" s="23"/>
      <c r="J64" s="23"/>
      <c r="K64" s="15">
        <f t="shared" si="0"/>
        <v>0</v>
      </c>
      <c r="L64" s="15" t="str">
        <f t="shared" si="1"/>
        <v/>
      </c>
      <c r="M64" s="15" t="str">
        <f t="shared" si="2"/>
        <v>20年製</v>
      </c>
      <c r="N64" s="17" t="e">
        <f>VLOOKUP(B:B,価格調査!B:S,18,0)</f>
        <v>#N/A</v>
      </c>
    </row>
    <row r="65" spans="1:14" s="15" customFormat="1">
      <c r="A65" s="16" t="s">
        <v>9102</v>
      </c>
      <c r="B65" s="421"/>
      <c r="C65" s="22"/>
      <c r="D65" s="23"/>
      <c r="E65" s="23"/>
      <c r="F65" s="23"/>
      <c r="G65" s="23"/>
      <c r="H65" s="23"/>
      <c r="I65" s="23"/>
      <c r="J65" s="23"/>
      <c r="K65" s="15">
        <f t="shared" si="0"/>
        <v>0</v>
      </c>
      <c r="L65" s="15" t="str">
        <f t="shared" si="1"/>
        <v/>
      </c>
      <c r="M65" s="15" t="str">
        <f t="shared" si="2"/>
        <v>20年製</v>
      </c>
      <c r="N65" s="17" t="e">
        <f>VLOOKUP(B:B,価格調査!B:S,18,0)</f>
        <v>#N/A</v>
      </c>
    </row>
    <row r="66" spans="1:14" s="15" customFormat="1">
      <c r="A66" s="16" t="s">
        <v>9102</v>
      </c>
      <c r="B66" s="421"/>
      <c r="C66" s="22"/>
      <c r="D66" s="23"/>
      <c r="E66" s="23"/>
      <c r="F66" s="23"/>
      <c r="G66" s="23"/>
      <c r="H66" s="23"/>
      <c r="I66" s="23"/>
      <c r="J66" s="23"/>
      <c r="K66" s="15">
        <f t="shared" ref="K66:K129" si="3">COUNTIF(B:B,B66)</f>
        <v>0</v>
      </c>
      <c r="L66" s="15" t="str">
        <f t="shared" ref="L66:L129" si="4">RIGHT(E66,2)</f>
        <v/>
      </c>
      <c r="M66" s="15" t="str">
        <f t="shared" ref="M66:M129" si="5">"20"&amp;L66&amp;"年製"</f>
        <v>20年製</v>
      </c>
      <c r="N66" s="17" t="e">
        <f>VLOOKUP(B:B,価格調査!B:S,18,0)</f>
        <v>#N/A</v>
      </c>
    </row>
    <row r="67" spans="1:14" s="15" customFormat="1">
      <c r="A67" s="16" t="s">
        <v>9102</v>
      </c>
      <c r="B67" s="421"/>
      <c r="C67" s="22"/>
      <c r="D67" s="23"/>
      <c r="E67" s="23"/>
      <c r="F67" s="23"/>
      <c r="G67" s="23"/>
      <c r="H67" s="23"/>
      <c r="I67" s="23"/>
      <c r="J67" s="23"/>
      <c r="K67" s="15">
        <f t="shared" si="3"/>
        <v>0</v>
      </c>
      <c r="L67" s="15" t="str">
        <f t="shared" si="4"/>
        <v/>
      </c>
      <c r="M67" s="15" t="str">
        <f t="shared" si="5"/>
        <v>20年製</v>
      </c>
      <c r="N67" s="17" t="e">
        <f>VLOOKUP(B:B,価格調査!B:S,18,0)</f>
        <v>#N/A</v>
      </c>
    </row>
    <row r="68" spans="1:14" s="15" customFormat="1">
      <c r="A68" s="16" t="s">
        <v>9102</v>
      </c>
      <c r="B68" s="421"/>
      <c r="C68" s="22"/>
      <c r="D68" s="23"/>
      <c r="E68" s="23"/>
      <c r="F68" s="23"/>
      <c r="G68" s="23"/>
      <c r="H68" s="23"/>
      <c r="I68" s="23"/>
      <c r="J68" s="23"/>
      <c r="K68" s="15">
        <f t="shared" si="3"/>
        <v>0</v>
      </c>
      <c r="L68" s="15" t="str">
        <f t="shared" si="4"/>
        <v/>
      </c>
      <c r="M68" s="15" t="str">
        <f t="shared" si="5"/>
        <v>20年製</v>
      </c>
      <c r="N68" s="17" t="e">
        <f>VLOOKUP(B:B,価格調査!B:S,18,0)</f>
        <v>#N/A</v>
      </c>
    </row>
    <row r="69" spans="1:14" s="15" customFormat="1">
      <c r="A69" s="16" t="s">
        <v>9102</v>
      </c>
      <c r="B69" s="421"/>
      <c r="C69" s="22"/>
      <c r="D69" s="23"/>
      <c r="E69" s="23"/>
      <c r="F69" s="23"/>
      <c r="G69" s="23"/>
      <c r="H69" s="23"/>
      <c r="I69" s="23"/>
      <c r="J69" s="23"/>
      <c r="K69" s="15">
        <f t="shared" si="3"/>
        <v>0</v>
      </c>
      <c r="L69" s="15" t="str">
        <f t="shared" si="4"/>
        <v/>
      </c>
      <c r="M69" s="15" t="str">
        <f t="shared" si="5"/>
        <v>20年製</v>
      </c>
      <c r="N69" s="17" t="e">
        <f>VLOOKUP(B:B,価格調査!B:S,18,0)</f>
        <v>#N/A</v>
      </c>
    </row>
    <row r="70" spans="1:14" s="15" customFormat="1">
      <c r="A70" s="16" t="s">
        <v>9102</v>
      </c>
      <c r="B70" s="421"/>
      <c r="C70" s="22"/>
      <c r="D70" s="23"/>
      <c r="E70" s="23"/>
      <c r="F70" s="23"/>
      <c r="G70" s="23"/>
      <c r="H70" s="23"/>
      <c r="I70" s="23"/>
      <c r="J70" s="23"/>
      <c r="K70" s="15">
        <f t="shared" si="3"/>
        <v>0</v>
      </c>
      <c r="L70" s="15" t="str">
        <f t="shared" si="4"/>
        <v/>
      </c>
      <c r="M70" s="15" t="str">
        <f t="shared" si="5"/>
        <v>20年製</v>
      </c>
      <c r="N70" s="17" t="e">
        <f>VLOOKUP(B:B,価格調査!B:S,18,0)</f>
        <v>#N/A</v>
      </c>
    </row>
    <row r="71" spans="1:14" s="15" customFormat="1">
      <c r="A71" s="16" t="s">
        <v>9102</v>
      </c>
      <c r="B71" s="421"/>
      <c r="C71" s="22"/>
      <c r="D71" s="23"/>
      <c r="E71" s="23"/>
      <c r="F71" s="23"/>
      <c r="G71" s="23"/>
      <c r="H71" s="23"/>
      <c r="I71" s="23"/>
      <c r="J71" s="23"/>
      <c r="K71" s="15">
        <f t="shared" si="3"/>
        <v>0</v>
      </c>
      <c r="L71" s="15" t="str">
        <f t="shared" si="4"/>
        <v/>
      </c>
      <c r="M71" s="15" t="str">
        <f t="shared" si="5"/>
        <v>20年製</v>
      </c>
      <c r="N71" s="17" t="e">
        <f>VLOOKUP(B:B,価格調査!B:S,18,0)</f>
        <v>#N/A</v>
      </c>
    </row>
    <row r="72" spans="1:14" s="15" customFormat="1">
      <c r="A72" s="16" t="s">
        <v>9102</v>
      </c>
      <c r="B72" s="421"/>
      <c r="C72" s="22"/>
      <c r="D72" s="23"/>
      <c r="E72" s="23"/>
      <c r="F72" s="23"/>
      <c r="G72" s="23"/>
      <c r="H72" s="23"/>
      <c r="I72" s="23"/>
      <c r="J72" s="23"/>
      <c r="K72" s="15">
        <f t="shared" si="3"/>
        <v>0</v>
      </c>
      <c r="L72" s="15" t="str">
        <f t="shared" si="4"/>
        <v/>
      </c>
      <c r="M72" s="15" t="str">
        <f t="shared" si="5"/>
        <v>20年製</v>
      </c>
      <c r="N72" s="17" t="e">
        <f>VLOOKUP(B:B,価格調査!B:S,18,0)</f>
        <v>#N/A</v>
      </c>
    </row>
    <row r="73" spans="1:14" s="15" customFormat="1">
      <c r="A73" s="16" t="s">
        <v>9102</v>
      </c>
      <c r="B73" s="421"/>
      <c r="C73" s="22"/>
      <c r="D73" s="23"/>
      <c r="E73" s="23"/>
      <c r="F73" s="23"/>
      <c r="G73" s="23"/>
      <c r="H73" s="23"/>
      <c r="I73" s="23"/>
      <c r="J73" s="23"/>
      <c r="K73" s="15">
        <f t="shared" si="3"/>
        <v>0</v>
      </c>
      <c r="L73" s="15" t="str">
        <f t="shared" si="4"/>
        <v/>
      </c>
      <c r="M73" s="15" t="str">
        <f t="shared" si="5"/>
        <v>20年製</v>
      </c>
      <c r="N73" s="17" t="e">
        <f>VLOOKUP(B:B,価格調査!B:S,18,0)</f>
        <v>#N/A</v>
      </c>
    </row>
    <row r="74" spans="1:14" s="15" customFormat="1">
      <c r="A74" s="16" t="s">
        <v>9102</v>
      </c>
      <c r="B74" s="421"/>
      <c r="C74" s="22"/>
      <c r="D74" s="23"/>
      <c r="E74" s="23"/>
      <c r="F74" s="23"/>
      <c r="G74" s="23"/>
      <c r="H74" s="23"/>
      <c r="I74" s="23"/>
      <c r="J74" s="23"/>
      <c r="K74" s="15">
        <f t="shared" si="3"/>
        <v>0</v>
      </c>
      <c r="L74" s="15" t="str">
        <f t="shared" si="4"/>
        <v/>
      </c>
      <c r="M74" s="15" t="str">
        <f t="shared" si="5"/>
        <v>20年製</v>
      </c>
      <c r="N74" s="17" t="e">
        <f>VLOOKUP(B:B,価格調査!B:S,18,0)</f>
        <v>#N/A</v>
      </c>
    </row>
    <row r="75" spans="1:14" s="15" customFormat="1">
      <c r="A75" s="16" t="s">
        <v>9102</v>
      </c>
      <c r="B75" s="421"/>
      <c r="C75" s="22"/>
      <c r="D75" s="23"/>
      <c r="E75" s="23"/>
      <c r="F75" s="23"/>
      <c r="G75" s="23"/>
      <c r="H75" s="23"/>
      <c r="I75" s="23"/>
      <c r="J75" s="23"/>
      <c r="K75" s="15">
        <f t="shared" si="3"/>
        <v>0</v>
      </c>
      <c r="L75" s="15" t="str">
        <f t="shared" si="4"/>
        <v/>
      </c>
      <c r="M75" s="15" t="str">
        <f t="shared" si="5"/>
        <v>20年製</v>
      </c>
      <c r="N75" s="17" t="e">
        <f>VLOOKUP(B:B,価格調査!B:S,18,0)</f>
        <v>#N/A</v>
      </c>
    </row>
    <row r="76" spans="1:14" s="15" customFormat="1">
      <c r="A76" s="16" t="s">
        <v>9102</v>
      </c>
      <c r="B76" s="421"/>
      <c r="C76" s="22"/>
      <c r="D76" s="23"/>
      <c r="E76" s="23"/>
      <c r="F76" s="23"/>
      <c r="G76" s="23"/>
      <c r="H76" s="23"/>
      <c r="I76" s="23"/>
      <c r="J76" s="23"/>
      <c r="K76" s="15">
        <f t="shared" si="3"/>
        <v>0</v>
      </c>
      <c r="L76" s="15" t="str">
        <f t="shared" si="4"/>
        <v/>
      </c>
      <c r="M76" s="15" t="str">
        <f t="shared" si="5"/>
        <v>20年製</v>
      </c>
      <c r="N76" s="17" t="e">
        <f>VLOOKUP(B:B,価格調査!B:S,18,0)</f>
        <v>#N/A</v>
      </c>
    </row>
    <row r="77" spans="1:14" s="15" customFormat="1">
      <c r="A77" s="16" t="s">
        <v>9102</v>
      </c>
      <c r="B77" s="421"/>
      <c r="C77" s="22"/>
      <c r="D77" s="23"/>
      <c r="E77" s="23"/>
      <c r="F77" s="23"/>
      <c r="G77" s="23"/>
      <c r="H77" s="23"/>
      <c r="I77" s="23"/>
      <c r="J77" s="23"/>
      <c r="K77" s="15">
        <f t="shared" si="3"/>
        <v>0</v>
      </c>
      <c r="L77" s="15" t="str">
        <f t="shared" si="4"/>
        <v/>
      </c>
      <c r="M77" s="15" t="str">
        <f t="shared" si="5"/>
        <v>20年製</v>
      </c>
      <c r="N77" s="17" t="e">
        <f>VLOOKUP(B:B,価格調査!B:S,18,0)</f>
        <v>#N/A</v>
      </c>
    </row>
    <row r="78" spans="1:14" s="15" customFormat="1">
      <c r="A78" s="16" t="s">
        <v>9102</v>
      </c>
      <c r="B78" s="421"/>
      <c r="C78" s="22"/>
      <c r="D78" s="23"/>
      <c r="E78" s="23"/>
      <c r="F78" s="23"/>
      <c r="G78" s="23"/>
      <c r="H78" s="23"/>
      <c r="I78" s="23"/>
      <c r="J78" s="23"/>
      <c r="K78" s="15">
        <f t="shared" si="3"/>
        <v>0</v>
      </c>
      <c r="L78" s="15" t="str">
        <f t="shared" si="4"/>
        <v/>
      </c>
      <c r="M78" s="15" t="str">
        <f t="shared" si="5"/>
        <v>20年製</v>
      </c>
      <c r="N78" s="17" t="e">
        <f>VLOOKUP(B:B,価格調査!B:S,18,0)</f>
        <v>#N/A</v>
      </c>
    </row>
    <row r="79" spans="1:14" s="15" customFormat="1">
      <c r="A79" s="16" t="s">
        <v>9102</v>
      </c>
      <c r="B79" s="421"/>
      <c r="C79" s="22"/>
      <c r="D79" s="23"/>
      <c r="E79" s="23"/>
      <c r="F79" s="23"/>
      <c r="G79" s="23"/>
      <c r="H79" s="23"/>
      <c r="I79" s="23"/>
      <c r="J79" s="23"/>
      <c r="K79" s="15">
        <f t="shared" si="3"/>
        <v>0</v>
      </c>
      <c r="L79" s="15" t="str">
        <f t="shared" si="4"/>
        <v/>
      </c>
      <c r="M79" s="15" t="str">
        <f t="shared" si="5"/>
        <v>20年製</v>
      </c>
      <c r="N79" s="17" t="e">
        <f>VLOOKUP(B:B,価格調査!B:S,18,0)</f>
        <v>#N/A</v>
      </c>
    </row>
    <row r="80" spans="1:14" s="15" customFormat="1">
      <c r="A80" s="16" t="s">
        <v>9102</v>
      </c>
      <c r="B80" s="421"/>
      <c r="C80" s="22"/>
      <c r="D80" s="23"/>
      <c r="E80" s="23"/>
      <c r="F80" s="23"/>
      <c r="G80" s="23"/>
      <c r="H80" s="23"/>
      <c r="I80" s="23"/>
      <c r="J80" s="23"/>
      <c r="K80" s="15">
        <f t="shared" si="3"/>
        <v>0</v>
      </c>
      <c r="L80" s="15" t="str">
        <f t="shared" si="4"/>
        <v/>
      </c>
      <c r="M80" s="15" t="str">
        <f t="shared" si="5"/>
        <v>20年製</v>
      </c>
      <c r="N80" s="17" t="e">
        <f>VLOOKUP(B:B,価格調査!B:S,18,0)</f>
        <v>#N/A</v>
      </c>
    </row>
    <row r="81" spans="1:14" s="15" customFormat="1">
      <c r="A81" s="16" t="s">
        <v>9102</v>
      </c>
      <c r="B81" s="421"/>
      <c r="C81" s="22"/>
      <c r="D81" s="23"/>
      <c r="E81" s="23"/>
      <c r="F81" s="23"/>
      <c r="G81" s="23"/>
      <c r="H81" s="23"/>
      <c r="I81" s="23"/>
      <c r="J81" s="23"/>
      <c r="K81" s="15">
        <f t="shared" si="3"/>
        <v>0</v>
      </c>
      <c r="L81" s="15" t="str">
        <f t="shared" si="4"/>
        <v/>
      </c>
      <c r="M81" s="15" t="str">
        <f t="shared" si="5"/>
        <v>20年製</v>
      </c>
      <c r="N81" s="17" t="e">
        <f>VLOOKUP(B:B,価格調査!B:S,18,0)</f>
        <v>#N/A</v>
      </c>
    </row>
    <row r="82" spans="1:14" s="15" customFormat="1">
      <c r="A82" s="16" t="s">
        <v>9102</v>
      </c>
      <c r="B82" s="421"/>
      <c r="C82" s="22"/>
      <c r="D82" s="23"/>
      <c r="E82" s="23"/>
      <c r="F82" s="23"/>
      <c r="G82" s="23"/>
      <c r="H82" s="23"/>
      <c r="I82" s="23"/>
      <c r="J82" s="23"/>
      <c r="K82" s="15">
        <f t="shared" si="3"/>
        <v>0</v>
      </c>
      <c r="L82" s="15" t="str">
        <f t="shared" si="4"/>
        <v/>
      </c>
      <c r="M82" s="15" t="str">
        <f t="shared" si="5"/>
        <v>20年製</v>
      </c>
      <c r="N82" s="17" t="e">
        <f>VLOOKUP(B:B,価格調査!B:S,18,0)</f>
        <v>#N/A</v>
      </c>
    </row>
    <row r="83" spans="1:14" s="15" customFormat="1">
      <c r="A83" s="16" t="s">
        <v>9102</v>
      </c>
      <c r="B83" s="421"/>
      <c r="C83" s="22"/>
      <c r="D83" s="23"/>
      <c r="E83" s="23"/>
      <c r="F83" s="23"/>
      <c r="G83" s="23"/>
      <c r="H83" s="23"/>
      <c r="I83" s="23"/>
      <c r="J83" s="23"/>
      <c r="K83" s="15">
        <f t="shared" si="3"/>
        <v>0</v>
      </c>
      <c r="L83" s="15" t="str">
        <f t="shared" si="4"/>
        <v/>
      </c>
      <c r="M83" s="15" t="str">
        <f t="shared" si="5"/>
        <v>20年製</v>
      </c>
      <c r="N83" s="17" t="e">
        <f>VLOOKUP(B:B,価格調査!B:S,18,0)</f>
        <v>#N/A</v>
      </c>
    </row>
    <row r="84" spans="1:14" s="15" customFormat="1">
      <c r="A84" s="16" t="s">
        <v>9102</v>
      </c>
      <c r="B84" s="421"/>
      <c r="C84" s="22"/>
      <c r="D84" s="23"/>
      <c r="E84" s="23"/>
      <c r="F84" s="23"/>
      <c r="G84" s="23"/>
      <c r="H84" s="23"/>
      <c r="I84" s="23"/>
      <c r="J84" s="23"/>
      <c r="K84" s="15">
        <f t="shared" si="3"/>
        <v>0</v>
      </c>
      <c r="L84" s="15" t="str">
        <f t="shared" si="4"/>
        <v/>
      </c>
      <c r="M84" s="15" t="str">
        <f t="shared" si="5"/>
        <v>20年製</v>
      </c>
      <c r="N84" s="17" t="e">
        <f>VLOOKUP(B:B,価格調査!B:S,18,0)</f>
        <v>#N/A</v>
      </c>
    </row>
    <row r="85" spans="1:14" s="15" customFormat="1">
      <c r="A85" s="16" t="s">
        <v>9102</v>
      </c>
      <c r="B85" s="421"/>
      <c r="C85" s="22"/>
      <c r="D85" s="23"/>
      <c r="E85" s="23"/>
      <c r="F85" s="23"/>
      <c r="G85" s="23"/>
      <c r="H85" s="23"/>
      <c r="I85" s="23"/>
      <c r="J85" s="23"/>
      <c r="K85" s="15">
        <f t="shared" si="3"/>
        <v>0</v>
      </c>
      <c r="L85" s="15" t="str">
        <f t="shared" si="4"/>
        <v/>
      </c>
      <c r="M85" s="15" t="str">
        <f t="shared" si="5"/>
        <v>20年製</v>
      </c>
      <c r="N85" s="17" t="e">
        <f>VLOOKUP(B:B,価格調査!B:S,18,0)</f>
        <v>#N/A</v>
      </c>
    </row>
    <row r="86" spans="1:14" s="15" customFormat="1">
      <c r="A86" s="16" t="s">
        <v>9102</v>
      </c>
      <c r="B86" s="421"/>
      <c r="C86" s="22"/>
      <c r="D86" s="23"/>
      <c r="E86" s="23"/>
      <c r="F86" s="23"/>
      <c r="G86" s="23"/>
      <c r="H86" s="23"/>
      <c r="I86" s="23"/>
      <c r="J86" s="23"/>
      <c r="K86" s="15">
        <f t="shared" si="3"/>
        <v>0</v>
      </c>
      <c r="L86" s="15" t="str">
        <f t="shared" si="4"/>
        <v/>
      </c>
      <c r="M86" s="15" t="str">
        <f t="shared" si="5"/>
        <v>20年製</v>
      </c>
      <c r="N86" s="17" t="e">
        <f>VLOOKUP(B:B,価格調査!B:S,18,0)</f>
        <v>#N/A</v>
      </c>
    </row>
    <row r="87" spans="1:14" s="15" customFormat="1">
      <c r="A87" s="16" t="s">
        <v>9102</v>
      </c>
      <c r="B87" s="421"/>
      <c r="C87" s="22"/>
      <c r="D87" s="23"/>
      <c r="E87" s="23"/>
      <c r="F87" s="23"/>
      <c r="G87" s="23"/>
      <c r="H87" s="23"/>
      <c r="I87" s="23"/>
      <c r="J87" s="23"/>
      <c r="K87" s="15">
        <f t="shared" si="3"/>
        <v>0</v>
      </c>
      <c r="L87" s="15" t="str">
        <f t="shared" si="4"/>
        <v/>
      </c>
      <c r="M87" s="15" t="str">
        <f t="shared" si="5"/>
        <v>20年製</v>
      </c>
      <c r="N87" s="17" t="e">
        <f>VLOOKUP(B:B,価格調査!B:S,18,0)</f>
        <v>#N/A</v>
      </c>
    </row>
    <row r="88" spans="1:14" s="15" customFormat="1">
      <c r="A88" s="16" t="s">
        <v>9102</v>
      </c>
      <c r="B88" s="421"/>
      <c r="C88" s="22"/>
      <c r="D88" s="23"/>
      <c r="E88" s="23"/>
      <c r="F88" s="23"/>
      <c r="G88" s="23"/>
      <c r="H88" s="23"/>
      <c r="I88" s="23"/>
      <c r="J88" s="23"/>
      <c r="K88" s="15">
        <f t="shared" si="3"/>
        <v>0</v>
      </c>
      <c r="L88" s="15" t="str">
        <f t="shared" si="4"/>
        <v/>
      </c>
      <c r="M88" s="15" t="str">
        <f t="shared" si="5"/>
        <v>20年製</v>
      </c>
      <c r="N88" s="17" t="e">
        <f>VLOOKUP(B:B,価格調査!B:S,18,0)</f>
        <v>#N/A</v>
      </c>
    </row>
    <row r="89" spans="1:14" s="15" customFormat="1">
      <c r="A89" s="16" t="s">
        <v>9102</v>
      </c>
      <c r="B89" s="421"/>
      <c r="C89" s="22"/>
      <c r="D89" s="23"/>
      <c r="E89" s="23"/>
      <c r="F89" s="23"/>
      <c r="G89" s="23"/>
      <c r="H89" s="23"/>
      <c r="I89" s="23"/>
      <c r="J89" s="23"/>
      <c r="K89" s="15">
        <f t="shared" si="3"/>
        <v>0</v>
      </c>
      <c r="L89" s="15" t="str">
        <f t="shared" si="4"/>
        <v/>
      </c>
      <c r="M89" s="15" t="str">
        <f t="shared" si="5"/>
        <v>20年製</v>
      </c>
      <c r="N89" s="17" t="e">
        <f>VLOOKUP(B:B,価格調査!B:S,18,0)</f>
        <v>#N/A</v>
      </c>
    </row>
    <row r="90" spans="1:14" s="15" customFormat="1">
      <c r="A90" s="16" t="s">
        <v>9102</v>
      </c>
      <c r="B90" s="421"/>
      <c r="C90" s="22"/>
      <c r="D90" s="23"/>
      <c r="E90" s="23"/>
      <c r="F90" s="23"/>
      <c r="G90" s="23"/>
      <c r="H90" s="23"/>
      <c r="I90" s="23"/>
      <c r="J90" s="23"/>
      <c r="K90" s="15">
        <f t="shared" si="3"/>
        <v>0</v>
      </c>
      <c r="L90" s="15" t="str">
        <f t="shared" si="4"/>
        <v/>
      </c>
      <c r="M90" s="15" t="str">
        <f t="shared" si="5"/>
        <v>20年製</v>
      </c>
      <c r="N90" s="17" t="e">
        <f>VLOOKUP(B:B,価格調査!B:S,18,0)</f>
        <v>#N/A</v>
      </c>
    </row>
    <row r="91" spans="1:14" s="15" customFormat="1">
      <c r="A91" s="16" t="s">
        <v>9102</v>
      </c>
      <c r="B91" s="421"/>
      <c r="C91" s="22"/>
      <c r="D91" s="23"/>
      <c r="E91" s="23"/>
      <c r="F91" s="23"/>
      <c r="G91" s="23"/>
      <c r="H91" s="23"/>
      <c r="I91" s="23"/>
      <c r="J91" s="23"/>
      <c r="K91" s="15">
        <f t="shared" si="3"/>
        <v>0</v>
      </c>
      <c r="L91" s="15" t="str">
        <f t="shared" si="4"/>
        <v/>
      </c>
      <c r="M91" s="15" t="str">
        <f t="shared" si="5"/>
        <v>20年製</v>
      </c>
      <c r="N91" s="17" t="e">
        <f>VLOOKUP(B:B,価格調査!B:S,18,0)</f>
        <v>#N/A</v>
      </c>
    </row>
    <row r="92" spans="1:14" s="15" customFormat="1">
      <c r="A92" s="16" t="s">
        <v>9102</v>
      </c>
      <c r="B92" s="421"/>
      <c r="C92" s="22"/>
      <c r="D92" s="23"/>
      <c r="E92" s="23"/>
      <c r="F92" s="23"/>
      <c r="G92" s="23"/>
      <c r="H92" s="23"/>
      <c r="I92" s="23"/>
      <c r="J92" s="23"/>
      <c r="K92" s="15">
        <f t="shared" si="3"/>
        <v>0</v>
      </c>
      <c r="L92" s="15" t="str">
        <f t="shared" si="4"/>
        <v/>
      </c>
      <c r="M92" s="15" t="str">
        <f t="shared" si="5"/>
        <v>20年製</v>
      </c>
      <c r="N92" s="17" t="e">
        <f>VLOOKUP(B:B,価格調査!B:S,18,0)</f>
        <v>#N/A</v>
      </c>
    </row>
    <row r="93" spans="1:14" s="15" customFormat="1">
      <c r="A93" s="16" t="s">
        <v>9102</v>
      </c>
      <c r="B93" s="421"/>
      <c r="C93" s="22"/>
      <c r="D93" s="23"/>
      <c r="E93" s="23"/>
      <c r="F93" s="23"/>
      <c r="G93" s="23"/>
      <c r="H93" s="23"/>
      <c r="I93" s="23"/>
      <c r="J93" s="23"/>
      <c r="K93" s="15">
        <f t="shared" si="3"/>
        <v>0</v>
      </c>
      <c r="L93" s="15" t="str">
        <f t="shared" si="4"/>
        <v/>
      </c>
      <c r="M93" s="15" t="str">
        <f t="shared" si="5"/>
        <v>20年製</v>
      </c>
      <c r="N93" s="17" t="e">
        <f>VLOOKUP(B:B,価格調査!B:S,18,0)</f>
        <v>#N/A</v>
      </c>
    </row>
    <row r="94" spans="1:14" s="15" customFormat="1">
      <c r="A94" s="16" t="s">
        <v>9102</v>
      </c>
      <c r="B94" s="421"/>
      <c r="C94" s="22"/>
      <c r="D94" s="23"/>
      <c r="E94" s="23"/>
      <c r="F94" s="23"/>
      <c r="G94" s="23"/>
      <c r="H94" s="23"/>
      <c r="I94" s="23"/>
      <c r="J94" s="23"/>
      <c r="K94" s="15">
        <f t="shared" si="3"/>
        <v>0</v>
      </c>
      <c r="L94" s="15" t="str">
        <f t="shared" si="4"/>
        <v/>
      </c>
      <c r="M94" s="15" t="str">
        <f t="shared" si="5"/>
        <v>20年製</v>
      </c>
      <c r="N94" s="17" t="e">
        <f>VLOOKUP(B:B,価格調査!B:S,18,0)</f>
        <v>#N/A</v>
      </c>
    </row>
    <row r="95" spans="1:14" s="15" customFormat="1">
      <c r="A95" s="16" t="s">
        <v>9102</v>
      </c>
      <c r="B95" s="421"/>
      <c r="C95" s="22"/>
      <c r="D95" s="23"/>
      <c r="E95" s="23"/>
      <c r="F95" s="23"/>
      <c r="G95" s="23"/>
      <c r="H95" s="23"/>
      <c r="I95" s="23"/>
      <c r="J95" s="23"/>
      <c r="K95" s="15">
        <f t="shared" si="3"/>
        <v>0</v>
      </c>
      <c r="L95" s="15" t="str">
        <f t="shared" si="4"/>
        <v/>
      </c>
      <c r="M95" s="15" t="str">
        <f t="shared" si="5"/>
        <v>20年製</v>
      </c>
      <c r="N95" s="17" t="e">
        <f>VLOOKUP(B:B,価格調査!B:S,18,0)</f>
        <v>#N/A</v>
      </c>
    </row>
    <row r="96" spans="1:14" s="15" customFormat="1">
      <c r="A96" s="16" t="s">
        <v>9102</v>
      </c>
      <c r="B96" s="421"/>
      <c r="C96" s="22"/>
      <c r="D96" s="23"/>
      <c r="E96" s="23"/>
      <c r="F96" s="23"/>
      <c r="G96" s="23"/>
      <c r="H96" s="23"/>
      <c r="I96" s="23"/>
      <c r="J96" s="23"/>
      <c r="K96" s="15">
        <f t="shared" si="3"/>
        <v>0</v>
      </c>
      <c r="L96" s="15" t="str">
        <f t="shared" si="4"/>
        <v/>
      </c>
      <c r="M96" s="15" t="str">
        <f t="shared" si="5"/>
        <v>20年製</v>
      </c>
      <c r="N96" s="17" t="e">
        <f>VLOOKUP(B:B,価格調査!B:S,18,0)</f>
        <v>#N/A</v>
      </c>
    </row>
    <row r="97" spans="1:14" s="15" customFormat="1">
      <c r="A97" s="16" t="s">
        <v>9102</v>
      </c>
      <c r="B97" s="421"/>
      <c r="C97" s="22"/>
      <c r="D97" s="23"/>
      <c r="E97" s="23"/>
      <c r="F97" s="23"/>
      <c r="G97" s="23"/>
      <c r="H97" s="23"/>
      <c r="I97" s="23"/>
      <c r="J97" s="23"/>
      <c r="K97" s="15">
        <f t="shared" si="3"/>
        <v>0</v>
      </c>
      <c r="L97" s="15" t="str">
        <f t="shared" si="4"/>
        <v/>
      </c>
      <c r="M97" s="15" t="str">
        <f t="shared" si="5"/>
        <v>20年製</v>
      </c>
      <c r="N97" s="17" t="e">
        <f>VLOOKUP(B:B,価格調査!B:S,18,0)</f>
        <v>#N/A</v>
      </c>
    </row>
    <row r="98" spans="1:14" s="15" customFormat="1">
      <c r="A98" s="16" t="s">
        <v>9102</v>
      </c>
      <c r="B98" s="421"/>
      <c r="C98" s="22"/>
      <c r="D98" s="23"/>
      <c r="E98" s="23"/>
      <c r="F98" s="23"/>
      <c r="G98" s="23"/>
      <c r="H98" s="23"/>
      <c r="I98" s="23"/>
      <c r="J98" s="23"/>
      <c r="K98" s="15">
        <f t="shared" si="3"/>
        <v>0</v>
      </c>
      <c r="L98" s="15" t="str">
        <f t="shared" si="4"/>
        <v/>
      </c>
      <c r="M98" s="15" t="str">
        <f t="shared" si="5"/>
        <v>20年製</v>
      </c>
      <c r="N98" s="17" t="e">
        <f>VLOOKUP(B:B,価格調査!B:S,18,0)</f>
        <v>#N/A</v>
      </c>
    </row>
    <row r="99" spans="1:14" s="15" customFormat="1">
      <c r="A99" s="16" t="s">
        <v>9102</v>
      </c>
      <c r="B99" s="421"/>
      <c r="C99" s="22"/>
      <c r="D99" s="23"/>
      <c r="E99" s="23"/>
      <c r="F99" s="23"/>
      <c r="G99" s="23"/>
      <c r="H99" s="23"/>
      <c r="I99" s="23"/>
      <c r="J99" s="23"/>
      <c r="K99" s="15">
        <f t="shared" si="3"/>
        <v>0</v>
      </c>
      <c r="L99" s="15" t="str">
        <f t="shared" si="4"/>
        <v/>
      </c>
      <c r="M99" s="15" t="str">
        <f t="shared" si="5"/>
        <v>20年製</v>
      </c>
      <c r="N99" s="17" t="e">
        <f>VLOOKUP(B:B,価格調査!B:S,18,0)</f>
        <v>#N/A</v>
      </c>
    </row>
    <row r="100" spans="1:14" s="15" customFormat="1">
      <c r="A100" s="16" t="s">
        <v>9102</v>
      </c>
      <c r="B100" s="421"/>
      <c r="C100" s="22"/>
      <c r="D100" s="23"/>
      <c r="E100" s="23"/>
      <c r="F100" s="23"/>
      <c r="G100" s="23"/>
      <c r="H100" s="23"/>
      <c r="I100" s="23"/>
      <c r="J100" s="23"/>
      <c r="K100" s="15">
        <f t="shared" si="3"/>
        <v>0</v>
      </c>
      <c r="L100" s="15" t="str">
        <f t="shared" si="4"/>
        <v/>
      </c>
      <c r="M100" s="15" t="str">
        <f t="shared" si="5"/>
        <v>20年製</v>
      </c>
      <c r="N100" s="17" t="e">
        <f>VLOOKUP(B:B,価格調査!B:S,18,0)</f>
        <v>#N/A</v>
      </c>
    </row>
    <row r="101" spans="1:14" s="15" customFormat="1">
      <c r="A101" s="16" t="s">
        <v>9102</v>
      </c>
      <c r="B101" s="421"/>
      <c r="C101" s="22"/>
      <c r="D101" s="23"/>
      <c r="E101" s="23"/>
      <c r="F101" s="23"/>
      <c r="G101" s="23"/>
      <c r="H101" s="23"/>
      <c r="I101" s="23"/>
      <c r="J101" s="23"/>
      <c r="K101" s="15">
        <f t="shared" si="3"/>
        <v>0</v>
      </c>
      <c r="L101" s="15" t="str">
        <f t="shared" si="4"/>
        <v/>
      </c>
      <c r="M101" s="15" t="str">
        <f t="shared" si="5"/>
        <v>20年製</v>
      </c>
      <c r="N101" s="17" t="e">
        <f>VLOOKUP(B:B,価格調査!B:S,18,0)</f>
        <v>#N/A</v>
      </c>
    </row>
    <row r="102" spans="1:14" s="15" customFormat="1">
      <c r="A102" s="16" t="s">
        <v>9102</v>
      </c>
      <c r="B102" s="421"/>
      <c r="C102" s="22"/>
      <c r="D102" s="23"/>
      <c r="E102" s="23"/>
      <c r="F102" s="23"/>
      <c r="G102" s="23"/>
      <c r="H102" s="23"/>
      <c r="I102" s="23"/>
      <c r="J102" s="23"/>
      <c r="K102" s="15">
        <f t="shared" si="3"/>
        <v>0</v>
      </c>
      <c r="L102" s="15" t="str">
        <f t="shared" si="4"/>
        <v/>
      </c>
      <c r="M102" s="15" t="str">
        <f t="shared" si="5"/>
        <v>20年製</v>
      </c>
      <c r="N102" s="17" t="e">
        <f>VLOOKUP(B:B,価格調査!B:S,18,0)</f>
        <v>#N/A</v>
      </c>
    </row>
    <row r="103" spans="1:14" s="15" customFormat="1">
      <c r="A103" s="16" t="s">
        <v>9102</v>
      </c>
      <c r="B103" s="421"/>
      <c r="C103" s="22"/>
      <c r="D103" s="23"/>
      <c r="E103" s="23"/>
      <c r="F103" s="23"/>
      <c r="G103" s="23"/>
      <c r="H103" s="23"/>
      <c r="I103" s="23"/>
      <c r="J103" s="23"/>
      <c r="K103" s="15">
        <f t="shared" si="3"/>
        <v>0</v>
      </c>
      <c r="L103" s="15" t="str">
        <f t="shared" si="4"/>
        <v/>
      </c>
      <c r="M103" s="15" t="str">
        <f t="shared" si="5"/>
        <v>20年製</v>
      </c>
      <c r="N103" s="17" t="e">
        <f>VLOOKUP(B:B,価格調査!B:S,18,0)</f>
        <v>#N/A</v>
      </c>
    </row>
    <row r="104" spans="1:14" s="15" customFormat="1">
      <c r="A104" s="16" t="s">
        <v>9102</v>
      </c>
      <c r="B104" s="421"/>
      <c r="C104" s="22"/>
      <c r="D104" s="23"/>
      <c r="E104" s="23"/>
      <c r="F104" s="23"/>
      <c r="G104" s="23"/>
      <c r="H104" s="23"/>
      <c r="I104" s="23"/>
      <c r="J104" s="23"/>
      <c r="K104" s="15">
        <f t="shared" si="3"/>
        <v>0</v>
      </c>
      <c r="L104" s="15" t="str">
        <f t="shared" si="4"/>
        <v/>
      </c>
      <c r="M104" s="15" t="str">
        <f t="shared" si="5"/>
        <v>20年製</v>
      </c>
      <c r="N104" s="17" t="e">
        <f>VLOOKUP(B:B,価格調査!B:S,18,0)</f>
        <v>#N/A</v>
      </c>
    </row>
    <row r="105" spans="1:14" s="15" customFormat="1">
      <c r="A105" s="16" t="s">
        <v>9102</v>
      </c>
      <c r="B105" s="421"/>
      <c r="C105" s="22"/>
      <c r="D105" s="23"/>
      <c r="E105" s="23"/>
      <c r="F105" s="23"/>
      <c r="G105" s="23"/>
      <c r="H105" s="23"/>
      <c r="I105" s="23"/>
      <c r="J105" s="23"/>
      <c r="K105" s="15">
        <f t="shared" si="3"/>
        <v>0</v>
      </c>
      <c r="L105" s="15" t="str">
        <f t="shared" si="4"/>
        <v/>
      </c>
      <c r="M105" s="15" t="str">
        <f t="shared" si="5"/>
        <v>20年製</v>
      </c>
      <c r="N105" s="17" t="e">
        <f>VLOOKUP(B:B,価格調査!B:S,18,0)</f>
        <v>#N/A</v>
      </c>
    </row>
    <row r="106" spans="1:14" s="15" customFormat="1">
      <c r="A106" s="16" t="s">
        <v>9102</v>
      </c>
      <c r="B106" s="421"/>
      <c r="C106" s="22"/>
      <c r="D106" s="23"/>
      <c r="E106" s="23"/>
      <c r="F106" s="23"/>
      <c r="G106" s="23"/>
      <c r="H106" s="23"/>
      <c r="I106" s="23"/>
      <c r="J106" s="23"/>
      <c r="K106" s="15">
        <f t="shared" si="3"/>
        <v>0</v>
      </c>
      <c r="L106" s="15" t="str">
        <f t="shared" si="4"/>
        <v/>
      </c>
      <c r="M106" s="15" t="str">
        <f t="shared" si="5"/>
        <v>20年製</v>
      </c>
      <c r="N106" s="17" t="e">
        <f>VLOOKUP(B:B,価格調査!B:S,18,0)</f>
        <v>#N/A</v>
      </c>
    </row>
    <row r="107" spans="1:14" s="15" customFormat="1">
      <c r="A107" s="16" t="s">
        <v>9102</v>
      </c>
      <c r="B107" s="421"/>
      <c r="C107" s="22"/>
      <c r="D107" s="23"/>
      <c r="E107" s="23"/>
      <c r="F107" s="23"/>
      <c r="G107" s="23"/>
      <c r="H107" s="23"/>
      <c r="I107" s="23"/>
      <c r="J107" s="23"/>
      <c r="K107" s="15">
        <f t="shared" si="3"/>
        <v>0</v>
      </c>
      <c r="L107" s="15" t="str">
        <f t="shared" si="4"/>
        <v/>
      </c>
      <c r="M107" s="15" t="str">
        <f t="shared" si="5"/>
        <v>20年製</v>
      </c>
      <c r="N107" s="17" t="e">
        <f>VLOOKUP(B:B,価格調査!B:S,18,0)</f>
        <v>#N/A</v>
      </c>
    </row>
    <row r="108" spans="1:14" s="15" customFormat="1">
      <c r="A108" s="16" t="s">
        <v>9102</v>
      </c>
      <c r="B108" s="421"/>
      <c r="C108" s="22"/>
      <c r="D108" s="23"/>
      <c r="E108" s="23"/>
      <c r="F108" s="23"/>
      <c r="G108" s="23"/>
      <c r="H108" s="23"/>
      <c r="I108" s="23"/>
      <c r="J108" s="23"/>
      <c r="K108" s="15">
        <f t="shared" si="3"/>
        <v>0</v>
      </c>
      <c r="L108" s="15" t="str">
        <f t="shared" si="4"/>
        <v/>
      </c>
      <c r="M108" s="15" t="str">
        <f t="shared" si="5"/>
        <v>20年製</v>
      </c>
      <c r="N108" s="17" t="e">
        <f>VLOOKUP(B:B,価格調査!B:S,18,0)</f>
        <v>#N/A</v>
      </c>
    </row>
    <row r="109" spans="1:14" s="15" customFormat="1">
      <c r="A109" s="16" t="s">
        <v>9102</v>
      </c>
      <c r="B109" s="421"/>
      <c r="C109" s="22"/>
      <c r="D109" s="23"/>
      <c r="E109" s="23"/>
      <c r="F109" s="23"/>
      <c r="G109" s="23"/>
      <c r="H109" s="23"/>
      <c r="I109" s="23"/>
      <c r="J109" s="23"/>
      <c r="K109" s="15">
        <f t="shared" si="3"/>
        <v>0</v>
      </c>
      <c r="L109" s="15" t="str">
        <f t="shared" si="4"/>
        <v/>
      </c>
      <c r="M109" s="15" t="str">
        <f t="shared" si="5"/>
        <v>20年製</v>
      </c>
      <c r="N109" s="17" t="e">
        <f>VLOOKUP(B:B,価格調査!B:S,18,0)</f>
        <v>#N/A</v>
      </c>
    </row>
    <row r="110" spans="1:14" s="15" customFormat="1">
      <c r="A110" s="16" t="s">
        <v>9102</v>
      </c>
      <c r="B110" s="421"/>
      <c r="C110" s="22"/>
      <c r="D110" s="23"/>
      <c r="E110" s="23"/>
      <c r="F110" s="23"/>
      <c r="G110" s="23"/>
      <c r="H110" s="23"/>
      <c r="I110" s="23"/>
      <c r="J110" s="23"/>
      <c r="K110" s="15">
        <f t="shared" si="3"/>
        <v>0</v>
      </c>
      <c r="L110" s="15" t="str">
        <f t="shared" si="4"/>
        <v/>
      </c>
      <c r="M110" s="15" t="str">
        <f t="shared" si="5"/>
        <v>20年製</v>
      </c>
      <c r="N110" s="17" t="e">
        <f>VLOOKUP(B:B,価格調査!B:S,18,0)</f>
        <v>#N/A</v>
      </c>
    </row>
    <row r="111" spans="1:14" s="15" customFormat="1">
      <c r="A111" s="16" t="s">
        <v>9102</v>
      </c>
      <c r="B111" s="421"/>
      <c r="C111" s="22"/>
      <c r="D111" s="23"/>
      <c r="E111" s="23"/>
      <c r="F111" s="23"/>
      <c r="G111" s="23"/>
      <c r="H111" s="23"/>
      <c r="I111" s="23"/>
      <c r="J111" s="23"/>
      <c r="K111" s="15">
        <f t="shared" si="3"/>
        <v>0</v>
      </c>
      <c r="L111" s="15" t="str">
        <f t="shared" si="4"/>
        <v/>
      </c>
      <c r="M111" s="15" t="str">
        <f t="shared" si="5"/>
        <v>20年製</v>
      </c>
      <c r="N111" s="17" t="e">
        <f>VLOOKUP(B:B,価格調査!B:S,18,0)</f>
        <v>#N/A</v>
      </c>
    </row>
    <row r="112" spans="1:14" s="15" customFormat="1">
      <c r="A112" s="16" t="s">
        <v>9102</v>
      </c>
      <c r="B112" s="421"/>
      <c r="C112" s="22"/>
      <c r="D112" s="23"/>
      <c r="E112" s="23"/>
      <c r="F112" s="23"/>
      <c r="G112" s="23"/>
      <c r="H112" s="23"/>
      <c r="I112" s="23"/>
      <c r="J112" s="23"/>
      <c r="K112" s="15">
        <f t="shared" si="3"/>
        <v>0</v>
      </c>
      <c r="L112" s="15" t="str">
        <f t="shared" si="4"/>
        <v/>
      </c>
      <c r="M112" s="15" t="str">
        <f t="shared" si="5"/>
        <v>20年製</v>
      </c>
      <c r="N112" s="17" t="e">
        <f>VLOOKUP(B:B,価格調査!B:S,18,0)</f>
        <v>#N/A</v>
      </c>
    </row>
    <row r="113" spans="1:14" s="15" customFormat="1">
      <c r="A113" s="16" t="s">
        <v>9102</v>
      </c>
      <c r="B113" s="421"/>
      <c r="C113" s="22"/>
      <c r="D113" s="23"/>
      <c r="E113" s="23"/>
      <c r="F113" s="23"/>
      <c r="G113" s="23"/>
      <c r="H113" s="23"/>
      <c r="I113" s="23"/>
      <c r="J113" s="23"/>
      <c r="K113" s="15">
        <f t="shared" si="3"/>
        <v>0</v>
      </c>
      <c r="L113" s="15" t="str">
        <f t="shared" si="4"/>
        <v/>
      </c>
      <c r="M113" s="15" t="str">
        <f t="shared" si="5"/>
        <v>20年製</v>
      </c>
      <c r="N113" s="17" t="e">
        <f>VLOOKUP(B:B,価格調査!B:S,18,0)</f>
        <v>#N/A</v>
      </c>
    </row>
    <row r="114" spans="1:14" s="15" customFormat="1">
      <c r="A114" s="16" t="s">
        <v>9102</v>
      </c>
      <c r="B114" s="421"/>
      <c r="C114" s="22"/>
      <c r="D114" s="23"/>
      <c r="E114" s="23"/>
      <c r="F114" s="23"/>
      <c r="G114" s="23"/>
      <c r="H114" s="23"/>
      <c r="I114" s="23"/>
      <c r="J114" s="23"/>
      <c r="K114" s="15">
        <f t="shared" si="3"/>
        <v>0</v>
      </c>
      <c r="L114" s="15" t="str">
        <f t="shared" si="4"/>
        <v/>
      </c>
      <c r="M114" s="15" t="str">
        <f t="shared" si="5"/>
        <v>20年製</v>
      </c>
      <c r="N114" s="17" t="e">
        <f>VLOOKUP(B:B,価格調査!B:S,18,0)</f>
        <v>#N/A</v>
      </c>
    </row>
    <row r="115" spans="1:14" s="15" customFormat="1">
      <c r="A115" s="16" t="s">
        <v>9102</v>
      </c>
      <c r="B115" s="421"/>
      <c r="C115" s="22"/>
      <c r="D115" s="23"/>
      <c r="E115" s="23"/>
      <c r="F115" s="23"/>
      <c r="G115" s="23"/>
      <c r="H115" s="23"/>
      <c r="I115" s="23"/>
      <c r="J115" s="23"/>
      <c r="K115" s="15">
        <f t="shared" si="3"/>
        <v>0</v>
      </c>
      <c r="L115" s="15" t="str">
        <f t="shared" si="4"/>
        <v/>
      </c>
      <c r="M115" s="15" t="str">
        <f t="shared" si="5"/>
        <v>20年製</v>
      </c>
      <c r="N115" s="17" t="e">
        <f>VLOOKUP(B:B,価格調査!B:S,18,0)</f>
        <v>#N/A</v>
      </c>
    </row>
    <row r="116" spans="1:14" s="15" customFormat="1">
      <c r="A116" s="16" t="s">
        <v>9102</v>
      </c>
      <c r="B116" s="421"/>
      <c r="C116" s="22"/>
      <c r="D116" s="23"/>
      <c r="E116" s="23"/>
      <c r="F116" s="23"/>
      <c r="G116" s="23"/>
      <c r="H116" s="23"/>
      <c r="I116" s="23"/>
      <c r="J116" s="23"/>
      <c r="K116" s="15">
        <f t="shared" si="3"/>
        <v>0</v>
      </c>
      <c r="L116" s="15" t="str">
        <f t="shared" si="4"/>
        <v/>
      </c>
      <c r="M116" s="15" t="str">
        <f t="shared" si="5"/>
        <v>20年製</v>
      </c>
      <c r="N116" s="17" t="e">
        <f>VLOOKUP(B:B,価格調査!B:S,18,0)</f>
        <v>#N/A</v>
      </c>
    </row>
    <row r="117" spans="1:14" s="15" customFormat="1">
      <c r="A117" s="16" t="s">
        <v>9102</v>
      </c>
      <c r="B117" s="421"/>
      <c r="C117" s="22"/>
      <c r="D117" s="23"/>
      <c r="E117" s="23"/>
      <c r="F117" s="23"/>
      <c r="G117" s="23"/>
      <c r="H117" s="23"/>
      <c r="I117" s="23"/>
      <c r="J117" s="23"/>
      <c r="K117" s="15">
        <f t="shared" si="3"/>
        <v>0</v>
      </c>
      <c r="L117" s="15" t="str">
        <f t="shared" si="4"/>
        <v/>
      </c>
      <c r="M117" s="15" t="str">
        <f t="shared" si="5"/>
        <v>20年製</v>
      </c>
      <c r="N117" s="17" t="e">
        <f>VLOOKUP(B:B,価格調査!B:S,18,0)</f>
        <v>#N/A</v>
      </c>
    </row>
    <row r="118" spans="1:14" s="15" customFormat="1">
      <c r="A118" s="16" t="s">
        <v>9102</v>
      </c>
      <c r="B118" s="421"/>
      <c r="C118" s="22"/>
      <c r="D118" s="23"/>
      <c r="E118" s="23"/>
      <c r="F118" s="23"/>
      <c r="G118" s="23"/>
      <c r="H118" s="23"/>
      <c r="I118" s="23"/>
      <c r="J118" s="23"/>
      <c r="K118" s="15">
        <f t="shared" si="3"/>
        <v>0</v>
      </c>
      <c r="L118" s="15" t="str">
        <f t="shared" si="4"/>
        <v/>
      </c>
      <c r="M118" s="15" t="str">
        <f t="shared" si="5"/>
        <v>20年製</v>
      </c>
      <c r="N118" s="17" t="e">
        <f>VLOOKUP(B:B,価格調査!B:S,18,0)</f>
        <v>#N/A</v>
      </c>
    </row>
    <row r="119" spans="1:14" s="15" customFormat="1">
      <c r="A119" s="16" t="s">
        <v>9102</v>
      </c>
      <c r="B119" s="421"/>
      <c r="C119" s="22"/>
      <c r="D119" s="23"/>
      <c r="E119" s="23"/>
      <c r="F119" s="23"/>
      <c r="G119" s="23"/>
      <c r="H119" s="23"/>
      <c r="I119" s="23"/>
      <c r="J119" s="23"/>
      <c r="K119" s="15">
        <f t="shared" si="3"/>
        <v>0</v>
      </c>
      <c r="L119" s="15" t="str">
        <f t="shared" si="4"/>
        <v/>
      </c>
      <c r="M119" s="15" t="str">
        <f t="shared" si="5"/>
        <v>20年製</v>
      </c>
      <c r="N119" s="17" t="e">
        <f>VLOOKUP(B:B,価格調査!B:S,18,0)</f>
        <v>#N/A</v>
      </c>
    </row>
    <row r="120" spans="1:14" s="15" customFormat="1">
      <c r="A120" s="16" t="s">
        <v>9102</v>
      </c>
      <c r="B120" s="421"/>
      <c r="C120" s="22"/>
      <c r="D120" s="23"/>
      <c r="E120" s="23"/>
      <c r="F120" s="23"/>
      <c r="G120" s="23"/>
      <c r="H120" s="23"/>
      <c r="I120" s="23"/>
      <c r="J120" s="23"/>
      <c r="K120" s="15">
        <f t="shared" si="3"/>
        <v>0</v>
      </c>
      <c r="L120" s="15" t="str">
        <f t="shared" si="4"/>
        <v/>
      </c>
      <c r="M120" s="15" t="str">
        <f t="shared" si="5"/>
        <v>20年製</v>
      </c>
      <c r="N120" s="17" t="e">
        <f>VLOOKUP(B:B,価格調査!B:S,18,0)</f>
        <v>#N/A</v>
      </c>
    </row>
    <row r="121" spans="1:14" s="15" customFormat="1">
      <c r="A121" s="16" t="s">
        <v>9102</v>
      </c>
      <c r="B121" s="421"/>
      <c r="C121" s="22"/>
      <c r="D121" s="23"/>
      <c r="E121" s="23"/>
      <c r="F121" s="23"/>
      <c r="G121" s="23"/>
      <c r="H121" s="23"/>
      <c r="I121" s="23"/>
      <c r="J121" s="23"/>
      <c r="K121" s="15">
        <f t="shared" si="3"/>
        <v>0</v>
      </c>
      <c r="L121" s="15" t="str">
        <f t="shared" si="4"/>
        <v/>
      </c>
      <c r="M121" s="15" t="str">
        <f t="shared" si="5"/>
        <v>20年製</v>
      </c>
      <c r="N121" s="17" t="e">
        <f>VLOOKUP(B:B,価格調査!B:S,18,0)</f>
        <v>#N/A</v>
      </c>
    </row>
    <row r="122" spans="1:14" s="15" customFormat="1">
      <c r="A122" s="16" t="s">
        <v>9102</v>
      </c>
      <c r="B122" s="421"/>
      <c r="C122" s="22"/>
      <c r="D122" s="23"/>
      <c r="E122" s="23"/>
      <c r="F122" s="23"/>
      <c r="G122" s="23"/>
      <c r="H122" s="23"/>
      <c r="I122" s="23"/>
      <c r="J122" s="23"/>
      <c r="K122" s="15">
        <f t="shared" si="3"/>
        <v>0</v>
      </c>
      <c r="L122" s="15" t="str">
        <f t="shared" si="4"/>
        <v/>
      </c>
      <c r="M122" s="15" t="str">
        <f t="shared" si="5"/>
        <v>20年製</v>
      </c>
      <c r="N122" s="17" t="e">
        <f>VLOOKUP(B:B,価格調査!B:S,18,0)</f>
        <v>#N/A</v>
      </c>
    </row>
    <row r="123" spans="1:14" s="15" customFormat="1">
      <c r="A123" s="16" t="s">
        <v>9102</v>
      </c>
      <c r="B123" s="421"/>
      <c r="C123" s="22"/>
      <c r="D123" s="23"/>
      <c r="E123" s="23"/>
      <c r="F123" s="23"/>
      <c r="G123" s="23"/>
      <c r="H123" s="23"/>
      <c r="I123" s="23"/>
      <c r="J123" s="23"/>
      <c r="K123" s="15">
        <f t="shared" si="3"/>
        <v>0</v>
      </c>
      <c r="L123" s="15" t="str">
        <f t="shared" si="4"/>
        <v/>
      </c>
      <c r="M123" s="15" t="str">
        <f t="shared" si="5"/>
        <v>20年製</v>
      </c>
      <c r="N123" s="17" t="e">
        <f>VLOOKUP(B:B,価格調査!B:S,18,0)</f>
        <v>#N/A</v>
      </c>
    </row>
    <row r="124" spans="1:14" s="15" customFormat="1">
      <c r="A124" s="16" t="s">
        <v>9102</v>
      </c>
      <c r="B124" s="421"/>
      <c r="C124" s="22"/>
      <c r="D124" s="23"/>
      <c r="E124" s="23"/>
      <c r="F124" s="23"/>
      <c r="G124" s="23"/>
      <c r="H124" s="23"/>
      <c r="I124" s="23"/>
      <c r="J124" s="23"/>
      <c r="K124" s="15">
        <f t="shared" si="3"/>
        <v>0</v>
      </c>
      <c r="L124" s="15" t="str">
        <f t="shared" si="4"/>
        <v/>
      </c>
      <c r="M124" s="15" t="str">
        <f t="shared" si="5"/>
        <v>20年製</v>
      </c>
      <c r="N124" s="17" t="e">
        <f>VLOOKUP(B:B,価格調査!B:S,18,0)</f>
        <v>#N/A</v>
      </c>
    </row>
    <row r="125" spans="1:14" s="15" customFormat="1">
      <c r="A125" s="16" t="s">
        <v>9102</v>
      </c>
      <c r="B125" s="421"/>
      <c r="C125" s="22"/>
      <c r="D125" s="23"/>
      <c r="E125" s="23"/>
      <c r="F125" s="23"/>
      <c r="G125" s="23"/>
      <c r="H125" s="23"/>
      <c r="I125" s="23"/>
      <c r="J125" s="23"/>
      <c r="K125" s="15">
        <f t="shared" si="3"/>
        <v>0</v>
      </c>
      <c r="L125" s="15" t="str">
        <f t="shared" si="4"/>
        <v/>
      </c>
      <c r="M125" s="15" t="str">
        <f t="shared" si="5"/>
        <v>20年製</v>
      </c>
      <c r="N125" s="17" t="e">
        <f>VLOOKUP(B:B,価格調査!B:S,18,0)</f>
        <v>#N/A</v>
      </c>
    </row>
    <row r="126" spans="1:14" s="15" customFormat="1">
      <c r="A126" s="16" t="s">
        <v>9102</v>
      </c>
      <c r="B126" s="421"/>
      <c r="C126" s="22"/>
      <c r="D126" s="23"/>
      <c r="E126" s="23"/>
      <c r="F126" s="23"/>
      <c r="G126" s="23"/>
      <c r="H126" s="23"/>
      <c r="I126" s="23"/>
      <c r="J126" s="23"/>
      <c r="K126" s="15">
        <f t="shared" si="3"/>
        <v>0</v>
      </c>
      <c r="L126" s="15" t="str">
        <f t="shared" si="4"/>
        <v/>
      </c>
      <c r="M126" s="15" t="str">
        <f t="shared" si="5"/>
        <v>20年製</v>
      </c>
      <c r="N126" s="17" t="e">
        <f>VLOOKUP(B:B,価格調査!B:S,18,0)</f>
        <v>#N/A</v>
      </c>
    </row>
    <row r="127" spans="1:14" s="15" customFormat="1">
      <c r="A127" s="16" t="s">
        <v>9102</v>
      </c>
      <c r="B127" s="421"/>
      <c r="C127" s="22"/>
      <c r="D127" s="23"/>
      <c r="E127" s="23"/>
      <c r="F127" s="23"/>
      <c r="G127" s="23"/>
      <c r="H127" s="23"/>
      <c r="I127" s="23"/>
      <c r="J127" s="23"/>
      <c r="K127" s="15">
        <f t="shared" si="3"/>
        <v>0</v>
      </c>
      <c r="L127" s="15" t="str">
        <f t="shared" si="4"/>
        <v/>
      </c>
      <c r="M127" s="15" t="str">
        <f t="shared" si="5"/>
        <v>20年製</v>
      </c>
      <c r="N127" s="17" t="e">
        <f>VLOOKUP(B:B,価格調査!B:S,18,0)</f>
        <v>#N/A</v>
      </c>
    </row>
    <row r="128" spans="1:14" s="15" customFormat="1">
      <c r="A128" s="16" t="s">
        <v>9102</v>
      </c>
      <c r="B128" s="421"/>
      <c r="C128" s="22"/>
      <c r="D128" s="23"/>
      <c r="E128" s="23"/>
      <c r="F128" s="23"/>
      <c r="G128" s="23"/>
      <c r="H128" s="23"/>
      <c r="I128" s="23"/>
      <c r="J128" s="23"/>
      <c r="K128" s="15">
        <f t="shared" si="3"/>
        <v>0</v>
      </c>
      <c r="L128" s="15" t="str">
        <f t="shared" si="4"/>
        <v/>
      </c>
      <c r="M128" s="15" t="str">
        <f t="shared" si="5"/>
        <v>20年製</v>
      </c>
      <c r="N128" s="17" t="e">
        <f>VLOOKUP(B:B,価格調査!B:S,18,0)</f>
        <v>#N/A</v>
      </c>
    </row>
    <row r="129" spans="1:14" s="15" customFormat="1">
      <c r="A129" s="16" t="s">
        <v>9102</v>
      </c>
      <c r="B129" s="421"/>
      <c r="C129" s="22"/>
      <c r="D129" s="23"/>
      <c r="E129" s="23"/>
      <c r="F129" s="23"/>
      <c r="G129" s="23"/>
      <c r="H129" s="23"/>
      <c r="I129" s="23"/>
      <c r="J129" s="23"/>
      <c r="K129" s="15">
        <f t="shared" si="3"/>
        <v>0</v>
      </c>
      <c r="L129" s="15" t="str">
        <f t="shared" si="4"/>
        <v/>
      </c>
      <c r="M129" s="15" t="str">
        <f t="shared" si="5"/>
        <v>20年製</v>
      </c>
      <c r="N129" s="17" t="e">
        <f>VLOOKUP(B:B,価格調査!B:S,18,0)</f>
        <v>#N/A</v>
      </c>
    </row>
    <row r="130" spans="1:14" s="15" customFormat="1">
      <c r="A130" s="16" t="s">
        <v>9102</v>
      </c>
      <c r="B130" s="421"/>
      <c r="C130" s="22"/>
      <c r="D130" s="23"/>
      <c r="E130" s="23"/>
      <c r="F130" s="23"/>
      <c r="G130" s="23"/>
      <c r="H130" s="23"/>
      <c r="I130" s="23"/>
      <c r="J130" s="23"/>
      <c r="K130" s="15">
        <f t="shared" ref="K130:K193" si="6">COUNTIF(B:B,B130)</f>
        <v>0</v>
      </c>
      <c r="L130" s="15" t="str">
        <f t="shared" ref="L130:L193" si="7">RIGHT(E130,2)</f>
        <v/>
      </c>
      <c r="M130" s="15" t="str">
        <f t="shared" ref="M130:M193" si="8">"20"&amp;L130&amp;"年製"</f>
        <v>20年製</v>
      </c>
      <c r="N130" s="17" t="e">
        <f>VLOOKUP(B:B,価格調査!B:S,18,0)</f>
        <v>#N/A</v>
      </c>
    </row>
    <row r="131" spans="1:14" s="15" customFormat="1">
      <c r="A131" s="16" t="s">
        <v>9102</v>
      </c>
      <c r="B131" s="421"/>
      <c r="C131" s="22"/>
      <c r="D131" s="23"/>
      <c r="E131" s="23"/>
      <c r="F131" s="23"/>
      <c r="G131" s="23"/>
      <c r="H131" s="23"/>
      <c r="I131" s="23"/>
      <c r="J131" s="23"/>
      <c r="K131" s="15">
        <f t="shared" si="6"/>
        <v>0</v>
      </c>
      <c r="L131" s="15" t="str">
        <f t="shared" si="7"/>
        <v/>
      </c>
      <c r="M131" s="15" t="str">
        <f t="shared" si="8"/>
        <v>20年製</v>
      </c>
      <c r="N131" s="17" t="e">
        <f>VLOOKUP(B:B,価格調査!B:S,18,0)</f>
        <v>#N/A</v>
      </c>
    </row>
    <row r="132" spans="1:14" s="15" customFormat="1">
      <c r="A132" s="16" t="s">
        <v>9102</v>
      </c>
      <c r="B132" s="421"/>
      <c r="C132" s="22"/>
      <c r="D132" s="23"/>
      <c r="E132" s="23"/>
      <c r="F132" s="23"/>
      <c r="G132" s="23"/>
      <c r="H132" s="23"/>
      <c r="I132" s="23"/>
      <c r="J132" s="23"/>
      <c r="K132" s="15">
        <f t="shared" si="6"/>
        <v>0</v>
      </c>
      <c r="L132" s="15" t="str">
        <f t="shared" si="7"/>
        <v/>
      </c>
      <c r="M132" s="15" t="str">
        <f t="shared" si="8"/>
        <v>20年製</v>
      </c>
      <c r="N132" s="17" t="e">
        <f>VLOOKUP(B:B,価格調査!B:S,18,0)</f>
        <v>#N/A</v>
      </c>
    </row>
    <row r="133" spans="1:14" s="15" customFormat="1">
      <c r="A133" s="16" t="s">
        <v>9102</v>
      </c>
      <c r="B133" s="421"/>
      <c r="C133" s="22"/>
      <c r="D133" s="23"/>
      <c r="E133" s="23"/>
      <c r="F133" s="23"/>
      <c r="G133" s="23"/>
      <c r="H133" s="23"/>
      <c r="I133" s="23"/>
      <c r="J133" s="23"/>
      <c r="K133" s="15">
        <f t="shared" si="6"/>
        <v>0</v>
      </c>
      <c r="L133" s="15" t="str">
        <f t="shared" si="7"/>
        <v/>
      </c>
      <c r="M133" s="15" t="str">
        <f t="shared" si="8"/>
        <v>20年製</v>
      </c>
      <c r="N133" s="17" t="e">
        <f>VLOOKUP(B:B,価格調査!B:S,18,0)</f>
        <v>#N/A</v>
      </c>
    </row>
    <row r="134" spans="1:14" s="15" customFormat="1">
      <c r="A134" s="16" t="s">
        <v>9102</v>
      </c>
      <c r="B134" s="421"/>
      <c r="C134" s="22"/>
      <c r="D134" s="23"/>
      <c r="E134" s="23"/>
      <c r="F134" s="23"/>
      <c r="G134" s="23"/>
      <c r="H134" s="23"/>
      <c r="I134" s="23"/>
      <c r="J134" s="23"/>
      <c r="K134" s="15">
        <f t="shared" si="6"/>
        <v>0</v>
      </c>
      <c r="L134" s="15" t="str">
        <f t="shared" si="7"/>
        <v/>
      </c>
      <c r="M134" s="15" t="str">
        <f t="shared" si="8"/>
        <v>20年製</v>
      </c>
      <c r="N134" s="17" t="e">
        <f>VLOOKUP(B:B,価格調査!B:S,18,0)</f>
        <v>#N/A</v>
      </c>
    </row>
    <row r="135" spans="1:14" s="15" customFormat="1">
      <c r="A135" s="16" t="s">
        <v>9102</v>
      </c>
      <c r="B135" s="421"/>
      <c r="C135" s="22"/>
      <c r="D135" s="23"/>
      <c r="E135" s="23"/>
      <c r="F135" s="23"/>
      <c r="G135" s="23"/>
      <c r="H135" s="23"/>
      <c r="I135" s="23"/>
      <c r="J135" s="23"/>
      <c r="K135" s="15">
        <f t="shared" si="6"/>
        <v>0</v>
      </c>
      <c r="L135" s="15" t="str">
        <f t="shared" si="7"/>
        <v/>
      </c>
      <c r="M135" s="15" t="str">
        <f t="shared" si="8"/>
        <v>20年製</v>
      </c>
      <c r="N135" s="17" t="e">
        <f>VLOOKUP(B:B,価格調査!B:S,18,0)</f>
        <v>#N/A</v>
      </c>
    </row>
    <row r="136" spans="1:14" s="15" customFormat="1">
      <c r="A136" s="16" t="s">
        <v>9102</v>
      </c>
      <c r="B136" s="421"/>
      <c r="C136" s="22"/>
      <c r="D136" s="23"/>
      <c r="E136" s="23"/>
      <c r="F136" s="23"/>
      <c r="G136" s="23"/>
      <c r="H136" s="23"/>
      <c r="I136" s="23"/>
      <c r="J136" s="23"/>
      <c r="K136" s="15">
        <f t="shared" si="6"/>
        <v>0</v>
      </c>
      <c r="L136" s="15" t="str">
        <f t="shared" si="7"/>
        <v/>
      </c>
      <c r="M136" s="15" t="str">
        <f t="shared" si="8"/>
        <v>20年製</v>
      </c>
      <c r="N136" s="17" t="e">
        <f>VLOOKUP(B:B,価格調査!B:S,18,0)</f>
        <v>#N/A</v>
      </c>
    </row>
    <row r="137" spans="1:14" s="15" customFormat="1">
      <c r="A137" s="16" t="s">
        <v>9102</v>
      </c>
      <c r="B137" s="421"/>
      <c r="C137" s="22"/>
      <c r="D137" s="23"/>
      <c r="E137" s="23"/>
      <c r="F137" s="23"/>
      <c r="G137" s="23"/>
      <c r="H137" s="23"/>
      <c r="I137" s="23"/>
      <c r="J137" s="23"/>
      <c r="K137" s="15">
        <f t="shared" si="6"/>
        <v>0</v>
      </c>
      <c r="L137" s="15" t="str">
        <f t="shared" si="7"/>
        <v/>
      </c>
      <c r="M137" s="15" t="str">
        <f t="shared" si="8"/>
        <v>20年製</v>
      </c>
      <c r="N137" s="17" t="e">
        <f>VLOOKUP(B:B,価格調査!B:S,18,0)</f>
        <v>#N/A</v>
      </c>
    </row>
    <row r="138" spans="1:14" s="15" customFormat="1">
      <c r="A138" s="16" t="s">
        <v>9102</v>
      </c>
      <c r="B138" s="421"/>
      <c r="C138" s="22"/>
      <c r="D138" s="23"/>
      <c r="E138" s="23"/>
      <c r="F138" s="23"/>
      <c r="G138" s="23"/>
      <c r="H138" s="23"/>
      <c r="I138" s="23"/>
      <c r="J138" s="23"/>
      <c r="K138" s="15">
        <f t="shared" si="6"/>
        <v>0</v>
      </c>
      <c r="L138" s="15" t="str">
        <f t="shared" si="7"/>
        <v/>
      </c>
      <c r="M138" s="15" t="str">
        <f t="shared" si="8"/>
        <v>20年製</v>
      </c>
      <c r="N138" s="17" t="e">
        <f>VLOOKUP(B:B,価格調査!B:S,18,0)</f>
        <v>#N/A</v>
      </c>
    </row>
    <row r="139" spans="1:14" s="15" customFormat="1">
      <c r="A139" s="16" t="s">
        <v>9102</v>
      </c>
      <c r="B139" s="421"/>
      <c r="C139" s="22"/>
      <c r="D139" s="23"/>
      <c r="E139" s="23"/>
      <c r="F139" s="23"/>
      <c r="G139" s="23"/>
      <c r="H139" s="23"/>
      <c r="I139" s="23"/>
      <c r="J139" s="23"/>
      <c r="K139" s="15">
        <f t="shared" si="6"/>
        <v>0</v>
      </c>
      <c r="L139" s="15" t="str">
        <f t="shared" si="7"/>
        <v/>
      </c>
      <c r="M139" s="15" t="str">
        <f t="shared" si="8"/>
        <v>20年製</v>
      </c>
      <c r="N139" s="17" t="e">
        <f>VLOOKUP(B:B,価格調査!B:S,18,0)</f>
        <v>#N/A</v>
      </c>
    </row>
    <row r="140" spans="1:14" s="15" customFormat="1">
      <c r="A140" s="16" t="s">
        <v>9102</v>
      </c>
      <c r="B140" s="421"/>
      <c r="C140" s="22"/>
      <c r="D140" s="23"/>
      <c r="E140" s="23"/>
      <c r="F140" s="23"/>
      <c r="G140" s="23"/>
      <c r="H140" s="23"/>
      <c r="I140" s="23"/>
      <c r="J140" s="23"/>
      <c r="K140" s="15">
        <f t="shared" si="6"/>
        <v>0</v>
      </c>
      <c r="L140" s="15" t="str">
        <f t="shared" si="7"/>
        <v/>
      </c>
      <c r="M140" s="15" t="str">
        <f t="shared" si="8"/>
        <v>20年製</v>
      </c>
      <c r="N140" s="17" t="e">
        <f>VLOOKUP(B:B,価格調査!B:S,18,0)</f>
        <v>#N/A</v>
      </c>
    </row>
    <row r="141" spans="1:14" s="15" customFormat="1">
      <c r="A141" s="16" t="s">
        <v>9102</v>
      </c>
      <c r="B141" s="421"/>
      <c r="C141" s="22"/>
      <c r="D141" s="23"/>
      <c r="E141" s="23"/>
      <c r="F141" s="23"/>
      <c r="G141" s="23"/>
      <c r="H141" s="23"/>
      <c r="I141" s="23"/>
      <c r="J141" s="23"/>
      <c r="K141" s="15">
        <f t="shared" si="6"/>
        <v>0</v>
      </c>
      <c r="L141" s="15" t="str">
        <f t="shared" si="7"/>
        <v/>
      </c>
      <c r="M141" s="15" t="str">
        <f t="shared" si="8"/>
        <v>20年製</v>
      </c>
      <c r="N141" s="17" t="e">
        <f>VLOOKUP(B:B,価格調査!B:S,18,0)</f>
        <v>#N/A</v>
      </c>
    </row>
    <row r="142" spans="1:14" s="15" customFormat="1">
      <c r="A142" s="16" t="s">
        <v>9102</v>
      </c>
      <c r="B142" s="421"/>
      <c r="C142" s="22"/>
      <c r="D142" s="23"/>
      <c r="E142" s="23"/>
      <c r="F142" s="23"/>
      <c r="G142" s="23"/>
      <c r="H142" s="23"/>
      <c r="I142" s="23"/>
      <c r="J142" s="23"/>
      <c r="K142" s="15">
        <f t="shared" si="6"/>
        <v>0</v>
      </c>
      <c r="L142" s="15" t="str">
        <f t="shared" si="7"/>
        <v/>
      </c>
      <c r="M142" s="15" t="str">
        <f t="shared" si="8"/>
        <v>20年製</v>
      </c>
      <c r="N142" s="17" t="e">
        <f>VLOOKUP(B:B,価格調査!B:S,18,0)</f>
        <v>#N/A</v>
      </c>
    </row>
    <row r="143" spans="1:14" s="15" customFormat="1">
      <c r="A143" s="16" t="s">
        <v>9102</v>
      </c>
      <c r="B143" s="421"/>
      <c r="C143" s="22"/>
      <c r="D143" s="23"/>
      <c r="E143" s="23"/>
      <c r="F143" s="23"/>
      <c r="G143" s="23"/>
      <c r="H143" s="23"/>
      <c r="I143" s="23"/>
      <c r="J143" s="23"/>
      <c r="K143" s="15">
        <f t="shared" si="6"/>
        <v>0</v>
      </c>
      <c r="L143" s="15" t="str">
        <f t="shared" si="7"/>
        <v/>
      </c>
      <c r="M143" s="15" t="str">
        <f t="shared" si="8"/>
        <v>20年製</v>
      </c>
      <c r="N143" s="17" t="e">
        <f>VLOOKUP(B:B,価格調査!B:S,18,0)</f>
        <v>#N/A</v>
      </c>
    </row>
    <row r="144" spans="1:14" s="15" customFormat="1">
      <c r="A144" s="16" t="s">
        <v>9102</v>
      </c>
      <c r="B144" s="421"/>
      <c r="C144" s="22"/>
      <c r="D144" s="23"/>
      <c r="E144" s="23"/>
      <c r="F144" s="23"/>
      <c r="G144" s="23"/>
      <c r="H144" s="23"/>
      <c r="I144" s="23"/>
      <c r="J144" s="23"/>
      <c r="K144" s="15">
        <f t="shared" si="6"/>
        <v>0</v>
      </c>
      <c r="L144" s="15" t="str">
        <f t="shared" si="7"/>
        <v/>
      </c>
      <c r="M144" s="15" t="str">
        <f t="shared" si="8"/>
        <v>20年製</v>
      </c>
      <c r="N144" s="17" t="e">
        <f>VLOOKUP(B:B,価格調査!B:S,18,0)</f>
        <v>#N/A</v>
      </c>
    </row>
    <row r="145" spans="1:14" s="15" customFormat="1">
      <c r="A145" s="16" t="s">
        <v>9102</v>
      </c>
      <c r="B145" s="421"/>
      <c r="C145" s="22"/>
      <c r="D145" s="23"/>
      <c r="E145" s="23"/>
      <c r="F145" s="23"/>
      <c r="G145" s="23"/>
      <c r="H145" s="23"/>
      <c r="I145" s="23"/>
      <c r="J145" s="23"/>
      <c r="K145" s="15">
        <f t="shared" si="6"/>
        <v>0</v>
      </c>
      <c r="L145" s="15" t="str">
        <f t="shared" si="7"/>
        <v/>
      </c>
      <c r="M145" s="15" t="str">
        <f t="shared" si="8"/>
        <v>20年製</v>
      </c>
      <c r="N145" s="17" t="e">
        <f>VLOOKUP(B:B,価格調査!B:S,18,0)</f>
        <v>#N/A</v>
      </c>
    </row>
    <row r="146" spans="1:14" s="15" customFormat="1">
      <c r="A146" s="16" t="s">
        <v>9102</v>
      </c>
      <c r="B146" s="421"/>
      <c r="C146" s="22"/>
      <c r="D146" s="23"/>
      <c r="E146" s="23"/>
      <c r="F146" s="23"/>
      <c r="G146" s="23"/>
      <c r="H146" s="23"/>
      <c r="I146" s="23"/>
      <c r="J146" s="23"/>
      <c r="K146" s="15">
        <f t="shared" si="6"/>
        <v>0</v>
      </c>
      <c r="L146" s="15" t="str">
        <f t="shared" si="7"/>
        <v/>
      </c>
      <c r="M146" s="15" t="str">
        <f t="shared" si="8"/>
        <v>20年製</v>
      </c>
      <c r="N146" s="17" t="e">
        <f>VLOOKUP(B:B,価格調査!B:S,18,0)</f>
        <v>#N/A</v>
      </c>
    </row>
    <row r="147" spans="1:14" s="15" customFormat="1">
      <c r="A147" s="16" t="s">
        <v>9102</v>
      </c>
      <c r="B147" s="421"/>
      <c r="C147" s="22"/>
      <c r="D147" s="23"/>
      <c r="E147" s="23"/>
      <c r="F147" s="23"/>
      <c r="G147" s="23"/>
      <c r="H147" s="23"/>
      <c r="I147" s="23"/>
      <c r="J147" s="23"/>
      <c r="K147" s="15">
        <f t="shared" si="6"/>
        <v>0</v>
      </c>
      <c r="L147" s="15" t="str">
        <f t="shared" si="7"/>
        <v/>
      </c>
      <c r="M147" s="15" t="str">
        <f t="shared" si="8"/>
        <v>20年製</v>
      </c>
      <c r="N147" s="17" t="e">
        <f>VLOOKUP(B:B,価格調査!B:S,18,0)</f>
        <v>#N/A</v>
      </c>
    </row>
    <row r="148" spans="1:14" s="15" customFormat="1">
      <c r="A148" s="16" t="s">
        <v>9102</v>
      </c>
      <c r="B148" s="421"/>
      <c r="C148" s="22"/>
      <c r="D148" s="23"/>
      <c r="E148" s="23"/>
      <c r="F148" s="23"/>
      <c r="G148" s="23"/>
      <c r="H148" s="23"/>
      <c r="I148" s="23"/>
      <c r="J148" s="23"/>
      <c r="K148" s="15">
        <f t="shared" si="6"/>
        <v>0</v>
      </c>
      <c r="L148" s="15" t="str">
        <f t="shared" si="7"/>
        <v/>
      </c>
      <c r="M148" s="15" t="str">
        <f t="shared" si="8"/>
        <v>20年製</v>
      </c>
      <c r="N148" s="17" t="e">
        <f>VLOOKUP(B:B,価格調査!B:S,18,0)</f>
        <v>#N/A</v>
      </c>
    </row>
    <row r="149" spans="1:14" s="15" customFormat="1">
      <c r="A149" s="16" t="s">
        <v>9102</v>
      </c>
      <c r="B149" s="421"/>
      <c r="C149" s="22"/>
      <c r="D149" s="23"/>
      <c r="E149" s="23"/>
      <c r="F149" s="23"/>
      <c r="G149" s="23"/>
      <c r="H149" s="23"/>
      <c r="I149" s="23"/>
      <c r="J149" s="23"/>
      <c r="K149" s="15">
        <f t="shared" si="6"/>
        <v>0</v>
      </c>
      <c r="L149" s="15" t="str">
        <f t="shared" si="7"/>
        <v/>
      </c>
      <c r="M149" s="15" t="str">
        <f t="shared" si="8"/>
        <v>20年製</v>
      </c>
      <c r="N149" s="17" t="e">
        <f>VLOOKUP(B:B,価格調査!B:S,18,0)</f>
        <v>#N/A</v>
      </c>
    </row>
    <row r="150" spans="1:14" s="15" customFormat="1">
      <c r="A150" s="16" t="s">
        <v>9102</v>
      </c>
      <c r="B150" s="421"/>
      <c r="C150" s="22"/>
      <c r="D150" s="23"/>
      <c r="E150" s="23"/>
      <c r="F150" s="23"/>
      <c r="G150" s="23"/>
      <c r="H150" s="23"/>
      <c r="I150" s="23"/>
      <c r="J150" s="23"/>
      <c r="K150" s="15">
        <f t="shared" si="6"/>
        <v>0</v>
      </c>
      <c r="L150" s="15" t="str">
        <f t="shared" si="7"/>
        <v/>
      </c>
      <c r="M150" s="15" t="str">
        <f t="shared" si="8"/>
        <v>20年製</v>
      </c>
      <c r="N150" s="17" t="e">
        <f>VLOOKUP(B:B,価格調査!B:S,18,0)</f>
        <v>#N/A</v>
      </c>
    </row>
    <row r="151" spans="1:14" s="15" customFormat="1">
      <c r="A151" s="16" t="s">
        <v>9102</v>
      </c>
      <c r="B151" s="421"/>
      <c r="C151" s="22"/>
      <c r="D151" s="23"/>
      <c r="E151" s="23"/>
      <c r="F151" s="23"/>
      <c r="G151" s="23"/>
      <c r="H151" s="23"/>
      <c r="I151" s="23"/>
      <c r="J151" s="23"/>
      <c r="K151" s="15">
        <f t="shared" si="6"/>
        <v>0</v>
      </c>
      <c r="L151" s="15" t="str">
        <f t="shared" si="7"/>
        <v/>
      </c>
      <c r="M151" s="15" t="str">
        <f t="shared" si="8"/>
        <v>20年製</v>
      </c>
      <c r="N151" s="17" t="e">
        <f>VLOOKUP(B:B,価格調査!B:S,18,0)</f>
        <v>#N/A</v>
      </c>
    </row>
    <row r="152" spans="1:14" s="15" customFormat="1">
      <c r="A152" s="16" t="s">
        <v>9102</v>
      </c>
      <c r="B152" s="421"/>
      <c r="C152" s="22"/>
      <c r="D152" s="23"/>
      <c r="E152" s="23"/>
      <c r="F152" s="23"/>
      <c r="G152" s="23"/>
      <c r="H152" s="23"/>
      <c r="I152" s="23"/>
      <c r="J152" s="23"/>
      <c r="K152" s="15">
        <f t="shared" si="6"/>
        <v>0</v>
      </c>
      <c r="L152" s="15" t="str">
        <f t="shared" si="7"/>
        <v/>
      </c>
      <c r="M152" s="15" t="str">
        <f t="shared" si="8"/>
        <v>20年製</v>
      </c>
      <c r="N152" s="17" t="e">
        <f>VLOOKUP(B:B,価格調査!B:S,18,0)</f>
        <v>#N/A</v>
      </c>
    </row>
    <row r="153" spans="1:14" s="15" customFormat="1">
      <c r="A153" s="16" t="s">
        <v>9102</v>
      </c>
      <c r="B153" s="421"/>
      <c r="C153" s="22"/>
      <c r="D153" s="23"/>
      <c r="E153" s="23"/>
      <c r="F153" s="23"/>
      <c r="G153" s="23"/>
      <c r="H153" s="23"/>
      <c r="I153" s="23"/>
      <c r="J153" s="23"/>
      <c r="K153" s="15">
        <f t="shared" si="6"/>
        <v>0</v>
      </c>
      <c r="L153" s="15" t="str">
        <f t="shared" si="7"/>
        <v/>
      </c>
      <c r="M153" s="15" t="str">
        <f t="shared" si="8"/>
        <v>20年製</v>
      </c>
      <c r="N153" s="17" t="e">
        <f>VLOOKUP(B:B,価格調査!B:S,18,0)</f>
        <v>#N/A</v>
      </c>
    </row>
    <row r="154" spans="1:14" s="15" customFormat="1">
      <c r="A154" s="16" t="s">
        <v>9102</v>
      </c>
      <c r="B154" s="421"/>
      <c r="C154" s="22"/>
      <c r="D154" s="23"/>
      <c r="E154" s="23"/>
      <c r="F154" s="23"/>
      <c r="G154" s="23"/>
      <c r="H154" s="23"/>
      <c r="I154" s="23"/>
      <c r="J154" s="23"/>
      <c r="K154" s="15">
        <f t="shared" si="6"/>
        <v>0</v>
      </c>
      <c r="L154" s="15" t="str">
        <f t="shared" si="7"/>
        <v/>
      </c>
      <c r="M154" s="15" t="str">
        <f t="shared" si="8"/>
        <v>20年製</v>
      </c>
      <c r="N154" s="17" t="e">
        <f>VLOOKUP(B:B,価格調査!B:S,18,0)</f>
        <v>#N/A</v>
      </c>
    </row>
    <row r="155" spans="1:14" s="15" customFormat="1">
      <c r="A155" s="16" t="s">
        <v>9102</v>
      </c>
      <c r="B155" s="421"/>
      <c r="C155" s="22"/>
      <c r="D155" s="23"/>
      <c r="E155" s="23"/>
      <c r="F155" s="23"/>
      <c r="G155" s="23"/>
      <c r="H155" s="23"/>
      <c r="I155" s="23"/>
      <c r="J155" s="23"/>
      <c r="K155" s="15">
        <f t="shared" si="6"/>
        <v>0</v>
      </c>
      <c r="L155" s="15" t="str">
        <f t="shared" si="7"/>
        <v/>
      </c>
      <c r="M155" s="15" t="str">
        <f t="shared" si="8"/>
        <v>20年製</v>
      </c>
      <c r="N155" s="17" t="e">
        <f>VLOOKUP(B:B,価格調査!B:S,18,0)</f>
        <v>#N/A</v>
      </c>
    </row>
    <row r="156" spans="1:14" s="15" customFormat="1">
      <c r="A156" s="16" t="s">
        <v>9102</v>
      </c>
      <c r="B156" s="421"/>
      <c r="C156" s="22"/>
      <c r="D156" s="23"/>
      <c r="E156" s="23"/>
      <c r="F156" s="23"/>
      <c r="G156" s="23"/>
      <c r="H156" s="23"/>
      <c r="I156" s="23"/>
      <c r="J156" s="23"/>
      <c r="K156" s="15">
        <f t="shared" si="6"/>
        <v>0</v>
      </c>
      <c r="L156" s="15" t="str">
        <f t="shared" si="7"/>
        <v/>
      </c>
      <c r="M156" s="15" t="str">
        <f t="shared" si="8"/>
        <v>20年製</v>
      </c>
      <c r="N156" s="17" t="e">
        <f>VLOOKUP(B:B,価格調査!B:S,18,0)</f>
        <v>#N/A</v>
      </c>
    </row>
    <row r="157" spans="1:14" s="15" customFormat="1">
      <c r="A157" s="16" t="s">
        <v>9102</v>
      </c>
      <c r="B157" s="421"/>
      <c r="C157" s="22"/>
      <c r="D157" s="23"/>
      <c r="E157" s="23"/>
      <c r="F157" s="23"/>
      <c r="G157" s="23"/>
      <c r="H157" s="23"/>
      <c r="I157" s="23"/>
      <c r="J157" s="23"/>
      <c r="K157" s="15">
        <f t="shared" si="6"/>
        <v>0</v>
      </c>
      <c r="L157" s="15" t="str">
        <f t="shared" si="7"/>
        <v/>
      </c>
      <c r="M157" s="15" t="str">
        <f t="shared" si="8"/>
        <v>20年製</v>
      </c>
      <c r="N157" s="17" t="e">
        <f>VLOOKUP(B:B,価格調査!B:S,18,0)</f>
        <v>#N/A</v>
      </c>
    </row>
    <row r="158" spans="1:14" s="15" customFormat="1">
      <c r="A158" s="16"/>
      <c r="B158" s="421"/>
      <c r="C158" s="22"/>
      <c r="D158" s="23"/>
      <c r="E158" s="23"/>
      <c r="F158" s="23"/>
      <c r="G158" s="23"/>
      <c r="H158" s="23"/>
      <c r="I158" s="23"/>
      <c r="J158" s="23"/>
      <c r="K158" s="15">
        <f t="shared" si="6"/>
        <v>0</v>
      </c>
      <c r="L158" s="15" t="str">
        <f t="shared" si="7"/>
        <v/>
      </c>
      <c r="M158" s="15" t="str">
        <f t="shared" si="8"/>
        <v>20年製</v>
      </c>
      <c r="N158" s="17" t="e">
        <f>VLOOKUP(B:B,価格調査!B:S,18,0)</f>
        <v>#N/A</v>
      </c>
    </row>
    <row r="159" spans="1:14" s="15" customFormat="1">
      <c r="A159" s="16"/>
      <c r="B159" s="421"/>
      <c r="C159" s="22"/>
      <c r="D159" s="23"/>
      <c r="E159" s="23"/>
      <c r="F159" s="23"/>
      <c r="G159" s="23"/>
      <c r="H159" s="23"/>
      <c r="I159" s="23"/>
      <c r="J159" s="23"/>
      <c r="K159" s="15">
        <f t="shared" si="6"/>
        <v>0</v>
      </c>
      <c r="L159" s="15" t="str">
        <f t="shared" si="7"/>
        <v/>
      </c>
      <c r="M159" s="15" t="str">
        <f t="shared" si="8"/>
        <v>20年製</v>
      </c>
      <c r="N159" s="17" t="e">
        <f>VLOOKUP(B:B,価格調査!B:S,18,0)</f>
        <v>#N/A</v>
      </c>
    </row>
    <row r="160" spans="1:14" s="15" customFormat="1">
      <c r="A160" s="16" t="s">
        <v>9102</v>
      </c>
      <c r="B160" s="421"/>
      <c r="C160" s="22"/>
      <c r="D160" s="23"/>
      <c r="E160" s="23"/>
      <c r="F160" s="23"/>
      <c r="G160" s="23"/>
      <c r="H160" s="23"/>
      <c r="I160" s="23"/>
      <c r="J160" s="23"/>
      <c r="K160" s="15">
        <f t="shared" si="6"/>
        <v>0</v>
      </c>
      <c r="L160" s="15" t="str">
        <f t="shared" si="7"/>
        <v/>
      </c>
      <c r="M160" s="15" t="str">
        <f t="shared" si="8"/>
        <v>20年製</v>
      </c>
      <c r="N160" s="17" t="e">
        <f>VLOOKUP(B:B,価格調査!B:S,18,0)</f>
        <v>#N/A</v>
      </c>
    </row>
    <row r="161" spans="1:14" s="15" customFormat="1">
      <c r="A161" s="16" t="s">
        <v>9102</v>
      </c>
      <c r="B161" s="421"/>
      <c r="C161" s="22"/>
      <c r="D161" s="23"/>
      <c r="E161" s="23"/>
      <c r="F161" s="23"/>
      <c r="G161" s="23"/>
      <c r="H161" s="23"/>
      <c r="I161" s="23"/>
      <c r="J161" s="23"/>
      <c r="K161" s="15">
        <f t="shared" si="6"/>
        <v>0</v>
      </c>
      <c r="L161" s="15" t="str">
        <f t="shared" si="7"/>
        <v/>
      </c>
      <c r="M161" s="15" t="str">
        <f t="shared" si="8"/>
        <v>20年製</v>
      </c>
      <c r="N161" s="17" t="e">
        <f>VLOOKUP(B:B,価格調査!B:S,18,0)</f>
        <v>#N/A</v>
      </c>
    </row>
    <row r="162" spans="1:14" s="15" customFormat="1">
      <c r="A162" s="16" t="s">
        <v>9102</v>
      </c>
      <c r="B162" s="421"/>
      <c r="C162" s="22"/>
      <c r="D162" s="23"/>
      <c r="E162" s="23"/>
      <c r="F162" s="23"/>
      <c r="G162" s="23"/>
      <c r="H162" s="23"/>
      <c r="I162" s="23"/>
      <c r="J162" s="23"/>
      <c r="K162" s="15">
        <f t="shared" si="6"/>
        <v>0</v>
      </c>
      <c r="L162" s="15" t="str">
        <f t="shared" si="7"/>
        <v/>
      </c>
      <c r="M162" s="15" t="str">
        <f t="shared" si="8"/>
        <v>20年製</v>
      </c>
      <c r="N162" s="17" t="e">
        <f>VLOOKUP(B:B,価格調査!B:S,18,0)</f>
        <v>#N/A</v>
      </c>
    </row>
    <row r="163" spans="1:14" s="15" customFormat="1">
      <c r="A163" s="16" t="s">
        <v>9102</v>
      </c>
      <c r="B163" s="421"/>
      <c r="C163" s="22"/>
      <c r="D163" s="23"/>
      <c r="E163" s="23"/>
      <c r="F163" s="23"/>
      <c r="G163" s="23"/>
      <c r="H163" s="23"/>
      <c r="I163" s="23"/>
      <c r="J163" s="23"/>
      <c r="K163" s="15">
        <f t="shared" si="6"/>
        <v>0</v>
      </c>
      <c r="L163" s="15" t="str">
        <f t="shared" si="7"/>
        <v/>
      </c>
      <c r="M163" s="15" t="str">
        <f t="shared" si="8"/>
        <v>20年製</v>
      </c>
      <c r="N163" s="17" t="e">
        <f>VLOOKUP(B:B,価格調査!B:S,18,0)</f>
        <v>#N/A</v>
      </c>
    </row>
    <row r="164" spans="1:14" s="15" customFormat="1">
      <c r="A164" s="16" t="s">
        <v>9102</v>
      </c>
      <c r="B164" s="421"/>
      <c r="C164" s="22"/>
      <c r="D164" s="23"/>
      <c r="E164" s="23"/>
      <c r="F164" s="23"/>
      <c r="G164" s="23"/>
      <c r="H164" s="23"/>
      <c r="I164" s="23"/>
      <c r="J164" s="23"/>
      <c r="K164" s="15">
        <f t="shared" si="6"/>
        <v>0</v>
      </c>
      <c r="L164" s="15" t="str">
        <f t="shared" si="7"/>
        <v/>
      </c>
      <c r="M164" s="15" t="str">
        <f t="shared" si="8"/>
        <v>20年製</v>
      </c>
      <c r="N164" s="17" t="e">
        <f>VLOOKUP(B:B,価格調査!B:S,18,0)</f>
        <v>#N/A</v>
      </c>
    </row>
    <row r="165" spans="1:14" s="15" customFormat="1">
      <c r="A165" s="16" t="s">
        <v>9102</v>
      </c>
      <c r="B165" s="421"/>
      <c r="C165" s="22"/>
      <c r="D165" s="23"/>
      <c r="E165" s="23"/>
      <c r="F165" s="23"/>
      <c r="G165" s="23"/>
      <c r="H165" s="23"/>
      <c r="I165" s="23"/>
      <c r="J165" s="23"/>
      <c r="K165" s="15">
        <f t="shared" si="6"/>
        <v>0</v>
      </c>
      <c r="L165" s="15" t="str">
        <f t="shared" si="7"/>
        <v/>
      </c>
      <c r="M165" s="15" t="str">
        <f t="shared" si="8"/>
        <v>20年製</v>
      </c>
      <c r="N165" s="17" t="e">
        <f>VLOOKUP(B:B,価格調査!B:S,18,0)</f>
        <v>#N/A</v>
      </c>
    </row>
    <row r="166" spans="1:14" s="15" customFormat="1">
      <c r="A166" s="16" t="s">
        <v>9102</v>
      </c>
      <c r="B166" s="421"/>
      <c r="C166" s="22"/>
      <c r="D166" s="23"/>
      <c r="E166" s="23"/>
      <c r="F166" s="23"/>
      <c r="G166" s="23"/>
      <c r="H166" s="23"/>
      <c r="I166" s="23"/>
      <c r="J166" s="23"/>
      <c r="K166" s="15">
        <f t="shared" si="6"/>
        <v>0</v>
      </c>
      <c r="L166" s="15" t="str">
        <f t="shared" si="7"/>
        <v/>
      </c>
      <c r="M166" s="15" t="str">
        <f t="shared" si="8"/>
        <v>20年製</v>
      </c>
      <c r="N166" s="17" t="e">
        <f>VLOOKUP(B:B,価格調査!B:S,18,0)</f>
        <v>#N/A</v>
      </c>
    </row>
    <row r="167" spans="1:14" s="15" customFormat="1">
      <c r="A167" s="16" t="s">
        <v>9102</v>
      </c>
      <c r="B167" s="421"/>
      <c r="C167" s="22"/>
      <c r="D167" s="23"/>
      <c r="E167" s="23"/>
      <c r="F167" s="23"/>
      <c r="G167" s="23"/>
      <c r="H167" s="23"/>
      <c r="I167" s="23"/>
      <c r="J167" s="23"/>
      <c r="K167" s="15">
        <f t="shared" si="6"/>
        <v>0</v>
      </c>
      <c r="L167" s="15" t="str">
        <f t="shared" si="7"/>
        <v/>
      </c>
      <c r="M167" s="15" t="str">
        <f t="shared" si="8"/>
        <v>20年製</v>
      </c>
      <c r="N167" s="17" t="e">
        <f>VLOOKUP(B:B,価格調査!B:S,18,0)</f>
        <v>#N/A</v>
      </c>
    </row>
    <row r="168" spans="1:14" s="15" customFormat="1">
      <c r="A168" s="16" t="s">
        <v>9102</v>
      </c>
      <c r="B168" s="421"/>
      <c r="C168" s="22"/>
      <c r="D168" s="23"/>
      <c r="E168" s="23"/>
      <c r="F168" s="23"/>
      <c r="G168" s="23"/>
      <c r="H168" s="23"/>
      <c r="I168" s="23"/>
      <c r="J168" s="23"/>
      <c r="K168" s="15">
        <f t="shared" si="6"/>
        <v>0</v>
      </c>
      <c r="L168" s="15" t="str">
        <f t="shared" si="7"/>
        <v/>
      </c>
      <c r="M168" s="15" t="str">
        <f t="shared" si="8"/>
        <v>20年製</v>
      </c>
      <c r="N168" s="17" t="e">
        <f>VLOOKUP(B:B,価格調査!B:S,18,0)</f>
        <v>#N/A</v>
      </c>
    </row>
    <row r="169" spans="1:14" s="15" customFormat="1">
      <c r="A169" s="16" t="s">
        <v>9102</v>
      </c>
      <c r="B169" s="421"/>
      <c r="C169" s="22"/>
      <c r="D169" s="23"/>
      <c r="E169" s="23"/>
      <c r="F169" s="23"/>
      <c r="G169" s="23"/>
      <c r="H169" s="23"/>
      <c r="I169" s="23"/>
      <c r="J169" s="23"/>
      <c r="K169" s="15">
        <f t="shared" si="6"/>
        <v>0</v>
      </c>
      <c r="L169" s="15" t="str">
        <f t="shared" si="7"/>
        <v/>
      </c>
      <c r="M169" s="15" t="str">
        <f t="shared" si="8"/>
        <v>20年製</v>
      </c>
      <c r="N169" s="17" t="e">
        <f>VLOOKUP(B:B,価格調査!B:S,18,0)</f>
        <v>#N/A</v>
      </c>
    </row>
    <row r="170" spans="1:14" s="15" customFormat="1">
      <c r="A170" s="16" t="s">
        <v>9102</v>
      </c>
      <c r="B170" s="421"/>
      <c r="C170" s="22"/>
      <c r="D170" s="23"/>
      <c r="E170" s="23"/>
      <c r="F170" s="23"/>
      <c r="G170" s="23"/>
      <c r="H170" s="23"/>
      <c r="I170" s="23"/>
      <c r="J170" s="23"/>
      <c r="K170" s="15">
        <f t="shared" si="6"/>
        <v>0</v>
      </c>
      <c r="L170" s="15" t="str">
        <f t="shared" si="7"/>
        <v/>
      </c>
      <c r="M170" s="15" t="str">
        <f t="shared" si="8"/>
        <v>20年製</v>
      </c>
      <c r="N170" s="17" t="e">
        <f>VLOOKUP(B:B,価格調査!B:S,18,0)</f>
        <v>#N/A</v>
      </c>
    </row>
    <row r="171" spans="1:14" s="15" customFormat="1">
      <c r="A171" s="16" t="s">
        <v>9102</v>
      </c>
      <c r="B171" s="421"/>
      <c r="C171" s="22"/>
      <c r="D171" s="23"/>
      <c r="E171" s="23"/>
      <c r="F171" s="23"/>
      <c r="G171" s="23"/>
      <c r="H171" s="23"/>
      <c r="I171" s="23"/>
      <c r="J171" s="23"/>
      <c r="K171" s="15">
        <f t="shared" si="6"/>
        <v>0</v>
      </c>
      <c r="L171" s="15" t="str">
        <f t="shared" si="7"/>
        <v/>
      </c>
      <c r="M171" s="15" t="str">
        <f t="shared" si="8"/>
        <v>20年製</v>
      </c>
      <c r="N171" s="17" t="e">
        <f>VLOOKUP(B:B,価格調査!B:S,18,0)</f>
        <v>#N/A</v>
      </c>
    </row>
    <row r="172" spans="1:14" s="15" customFormat="1">
      <c r="A172" s="16" t="s">
        <v>9102</v>
      </c>
      <c r="B172" s="421"/>
      <c r="C172" s="22"/>
      <c r="D172" s="23"/>
      <c r="E172" s="23"/>
      <c r="F172" s="23"/>
      <c r="G172" s="23"/>
      <c r="H172" s="23"/>
      <c r="I172" s="23"/>
      <c r="J172" s="23"/>
      <c r="K172" s="15">
        <f t="shared" si="6"/>
        <v>0</v>
      </c>
      <c r="L172" s="15" t="str">
        <f t="shared" si="7"/>
        <v/>
      </c>
      <c r="M172" s="15" t="str">
        <f t="shared" si="8"/>
        <v>20年製</v>
      </c>
      <c r="N172" s="17" t="e">
        <f>VLOOKUP(B:B,価格調査!B:S,18,0)</f>
        <v>#N/A</v>
      </c>
    </row>
    <row r="173" spans="1:14" s="15" customFormat="1">
      <c r="A173" s="16" t="s">
        <v>9102</v>
      </c>
      <c r="B173" s="421"/>
      <c r="C173" s="22"/>
      <c r="D173" s="23"/>
      <c r="E173" s="23"/>
      <c r="F173" s="23"/>
      <c r="G173" s="23"/>
      <c r="H173" s="23"/>
      <c r="I173" s="23"/>
      <c r="J173" s="23"/>
      <c r="K173" s="15">
        <f t="shared" si="6"/>
        <v>0</v>
      </c>
      <c r="L173" s="15" t="str">
        <f t="shared" si="7"/>
        <v/>
      </c>
      <c r="M173" s="15" t="str">
        <f t="shared" si="8"/>
        <v>20年製</v>
      </c>
      <c r="N173" s="17" t="e">
        <f>VLOOKUP(B:B,価格調査!B:S,18,0)</f>
        <v>#N/A</v>
      </c>
    </row>
    <row r="174" spans="1:14" s="15" customFormat="1">
      <c r="A174" s="16" t="s">
        <v>9102</v>
      </c>
      <c r="B174" s="421"/>
      <c r="C174" s="22"/>
      <c r="D174" s="23"/>
      <c r="E174" s="23"/>
      <c r="F174" s="23"/>
      <c r="G174" s="23"/>
      <c r="H174" s="23"/>
      <c r="I174" s="23"/>
      <c r="J174" s="23"/>
      <c r="K174" s="15">
        <f t="shared" si="6"/>
        <v>0</v>
      </c>
      <c r="L174" s="15" t="str">
        <f t="shared" si="7"/>
        <v/>
      </c>
      <c r="M174" s="15" t="str">
        <f t="shared" si="8"/>
        <v>20年製</v>
      </c>
      <c r="N174" s="17" t="e">
        <f>VLOOKUP(B:B,価格調査!B:S,18,0)</f>
        <v>#N/A</v>
      </c>
    </row>
    <row r="175" spans="1:14" s="15" customFormat="1">
      <c r="A175" s="16" t="s">
        <v>9102</v>
      </c>
      <c r="B175" s="421"/>
      <c r="C175" s="22"/>
      <c r="D175" s="23"/>
      <c r="E175" s="23"/>
      <c r="F175" s="23"/>
      <c r="G175" s="23"/>
      <c r="H175" s="23"/>
      <c r="I175" s="23"/>
      <c r="J175" s="23"/>
      <c r="K175" s="15">
        <f t="shared" si="6"/>
        <v>0</v>
      </c>
      <c r="L175" s="15" t="str">
        <f t="shared" si="7"/>
        <v/>
      </c>
      <c r="M175" s="15" t="str">
        <f t="shared" si="8"/>
        <v>20年製</v>
      </c>
      <c r="N175" s="17" t="e">
        <f>VLOOKUP(B:B,価格調査!B:S,18,0)</f>
        <v>#N/A</v>
      </c>
    </row>
    <row r="176" spans="1:14" s="15" customFormat="1">
      <c r="A176" s="16" t="s">
        <v>5319</v>
      </c>
      <c r="B176" s="16">
        <v>2355519095893</v>
      </c>
      <c r="D176" s="15" t="s">
        <v>2901</v>
      </c>
      <c r="E176" s="15">
        <v>15</v>
      </c>
      <c r="F176" s="15">
        <v>2</v>
      </c>
      <c r="G176" s="15">
        <v>0</v>
      </c>
      <c r="H176" s="15" t="s">
        <v>2496</v>
      </c>
      <c r="K176" s="15">
        <f t="shared" si="6"/>
        <v>3</v>
      </c>
      <c r="L176" s="15" t="str">
        <f t="shared" si="7"/>
        <v>15</v>
      </c>
      <c r="M176" s="15" t="str">
        <f t="shared" si="8"/>
        <v>2015年製</v>
      </c>
      <c r="N176" s="17" t="e">
        <f>VLOOKUP(B:B,価格調査!B:S,18,0)</f>
        <v>#N/A</v>
      </c>
    </row>
    <row r="177" spans="1:14" s="15" customFormat="1">
      <c r="A177" s="16" t="s">
        <v>9102</v>
      </c>
      <c r="B177" s="421">
        <v>2954019155504</v>
      </c>
      <c r="C177" s="22">
        <v>4985009687239</v>
      </c>
      <c r="D177" s="23" t="s">
        <v>2813</v>
      </c>
      <c r="E177" s="23">
        <v>3617</v>
      </c>
      <c r="F177" s="23">
        <v>2</v>
      </c>
      <c r="G177" s="23">
        <v>0</v>
      </c>
      <c r="H177" s="23" t="s">
        <v>2496</v>
      </c>
      <c r="I177" s="23" t="s">
        <v>2495</v>
      </c>
      <c r="J177" s="23" t="s">
        <v>2671</v>
      </c>
      <c r="K177" s="15">
        <f t="shared" si="6"/>
        <v>1</v>
      </c>
      <c r="L177" s="15" t="str">
        <f t="shared" si="7"/>
        <v>17</v>
      </c>
      <c r="M177" s="15" t="str">
        <f t="shared" si="8"/>
        <v>2017年製</v>
      </c>
      <c r="N177" s="17" t="e">
        <f>VLOOKUP(B:B,価格調査!B:S,18,0)</f>
        <v>#N/A</v>
      </c>
    </row>
    <row r="178" spans="1:14" s="15" customFormat="1">
      <c r="A178" s="16" t="s">
        <v>5319</v>
      </c>
      <c r="B178" s="421">
        <v>1657014111155</v>
      </c>
      <c r="C178" s="22"/>
      <c r="D178" s="23" t="s">
        <v>2943</v>
      </c>
      <c r="E178" s="23">
        <v>17</v>
      </c>
      <c r="F178" s="23">
        <v>1</v>
      </c>
      <c r="G178" s="23">
        <v>0</v>
      </c>
      <c r="H178" s="23" t="s">
        <v>2496</v>
      </c>
      <c r="I178" s="23"/>
      <c r="J178" s="23"/>
      <c r="K178" s="15">
        <f t="shared" si="6"/>
        <v>1</v>
      </c>
      <c r="L178" s="15" t="str">
        <f t="shared" si="7"/>
        <v>17</v>
      </c>
      <c r="M178" s="15" t="str">
        <f t="shared" si="8"/>
        <v>2017年製</v>
      </c>
      <c r="N178" s="17" t="e">
        <f>VLOOKUP(B:B,価格調査!B:S,18,0)</f>
        <v>#N/A</v>
      </c>
    </row>
    <row r="179" spans="1:14" s="15" customFormat="1">
      <c r="A179" s="16" t="s">
        <v>5319</v>
      </c>
      <c r="B179" s="421">
        <v>2353519206509</v>
      </c>
      <c r="C179" s="22"/>
      <c r="D179" s="23" t="s">
        <v>3046</v>
      </c>
      <c r="E179" s="23">
        <v>18</v>
      </c>
      <c r="F179" s="23">
        <v>4</v>
      </c>
      <c r="G179" s="23">
        <v>0</v>
      </c>
      <c r="H179" s="23" t="s">
        <v>2496</v>
      </c>
      <c r="I179" s="23"/>
      <c r="J179" s="23"/>
      <c r="K179" s="15">
        <f t="shared" si="6"/>
        <v>1</v>
      </c>
      <c r="L179" s="15" t="str">
        <f t="shared" si="7"/>
        <v>18</v>
      </c>
      <c r="M179" s="15" t="str">
        <f t="shared" si="8"/>
        <v>2018年製</v>
      </c>
      <c r="N179" s="17" t="e">
        <f>VLOOKUP(B:B,価格調査!B:S,18,0)</f>
        <v>#N/A</v>
      </c>
    </row>
    <row r="180" spans="1:14" s="15" customFormat="1">
      <c r="A180" s="16" t="s">
        <v>5319</v>
      </c>
      <c r="B180" s="421">
        <v>2355018149073</v>
      </c>
      <c r="C180" s="22"/>
      <c r="D180" s="23" t="s">
        <v>3143</v>
      </c>
      <c r="E180" s="23">
        <v>18</v>
      </c>
      <c r="F180" s="23">
        <v>3</v>
      </c>
      <c r="G180" s="23">
        <v>0</v>
      </c>
      <c r="H180" s="23" t="s">
        <v>2496</v>
      </c>
      <c r="I180" s="23"/>
      <c r="J180" s="23"/>
      <c r="K180" s="15">
        <f t="shared" si="6"/>
        <v>1</v>
      </c>
      <c r="L180" s="15" t="str">
        <f t="shared" si="7"/>
        <v>18</v>
      </c>
      <c r="M180" s="15" t="str">
        <f t="shared" si="8"/>
        <v>2018年製</v>
      </c>
      <c r="N180" s="17" t="e">
        <f>VLOOKUP(B:B,価格調査!B:S,18,0)</f>
        <v>#N/A</v>
      </c>
    </row>
    <row r="181" spans="1:14" s="15" customFormat="1">
      <c r="A181" s="16" t="s">
        <v>5319</v>
      </c>
      <c r="B181" s="421">
        <v>1856015208974</v>
      </c>
      <c r="C181" s="22"/>
      <c r="D181" s="23" t="s">
        <v>2842</v>
      </c>
      <c r="E181" s="23">
        <v>19</v>
      </c>
      <c r="F181" s="23">
        <v>1</v>
      </c>
      <c r="G181" s="23">
        <v>0</v>
      </c>
      <c r="H181" s="23" t="s">
        <v>2496</v>
      </c>
      <c r="I181" s="23"/>
      <c r="J181" s="23"/>
      <c r="K181" s="15">
        <f t="shared" si="6"/>
        <v>1</v>
      </c>
      <c r="L181" s="15" t="str">
        <f t="shared" si="7"/>
        <v>19</v>
      </c>
      <c r="M181" s="15" t="str">
        <f t="shared" si="8"/>
        <v>2019年製</v>
      </c>
      <c r="N181" s="17" t="e">
        <f>VLOOKUP(B:B,価格調査!B:S,18,0)</f>
        <v>#N/A</v>
      </c>
    </row>
    <row r="182" spans="1:14" s="15" customFormat="1">
      <c r="A182" s="16" t="s">
        <v>5319</v>
      </c>
      <c r="B182" s="421">
        <v>2454019207970</v>
      </c>
      <c r="C182" s="22"/>
      <c r="D182" s="23" t="s">
        <v>2844</v>
      </c>
      <c r="E182" s="23">
        <v>19</v>
      </c>
      <c r="F182" s="23">
        <v>1</v>
      </c>
      <c r="G182" s="23">
        <v>0</v>
      </c>
      <c r="H182" s="23" t="s">
        <v>2496</v>
      </c>
      <c r="I182" s="23"/>
      <c r="J182" s="23"/>
      <c r="K182" s="15">
        <f t="shared" si="6"/>
        <v>1</v>
      </c>
      <c r="L182" s="15" t="str">
        <f t="shared" si="7"/>
        <v>19</v>
      </c>
      <c r="M182" s="15" t="str">
        <f t="shared" si="8"/>
        <v>2019年製</v>
      </c>
      <c r="N182" s="17" t="e">
        <f>VLOOKUP(B:B,価格調査!B:S,18,0)</f>
        <v>#N/A</v>
      </c>
    </row>
    <row r="183" spans="1:14" s="15" customFormat="1">
      <c r="A183" s="16" t="s">
        <v>5319</v>
      </c>
      <c r="B183" s="421">
        <v>2155517209717</v>
      </c>
      <c r="C183" s="22"/>
      <c r="D183" s="23" t="s">
        <v>2896</v>
      </c>
      <c r="E183" s="23">
        <v>19</v>
      </c>
      <c r="F183" s="23">
        <v>2</v>
      </c>
      <c r="G183" s="23">
        <v>0</v>
      </c>
      <c r="H183" s="23" t="s">
        <v>2496</v>
      </c>
      <c r="I183" s="23"/>
      <c r="J183" s="23"/>
      <c r="K183" s="15">
        <f t="shared" si="6"/>
        <v>1</v>
      </c>
      <c r="L183" s="15" t="str">
        <f t="shared" si="7"/>
        <v>19</v>
      </c>
      <c r="M183" s="15" t="str">
        <f t="shared" si="8"/>
        <v>2019年製</v>
      </c>
      <c r="N183" s="17" t="e">
        <f>VLOOKUP(B:B,価格調査!B:S,18,0)</f>
        <v>#N/A</v>
      </c>
    </row>
    <row r="184" spans="1:14" s="15" customFormat="1">
      <c r="A184" s="16" t="s">
        <v>5319</v>
      </c>
      <c r="B184" s="421">
        <v>1954017093885</v>
      </c>
      <c r="C184" s="22"/>
      <c r="D184" s="23" t="s">
        <v>2973</v>
      </c>
      <c r="E184" s="23">
        <v>19</v>
      </c>
      <c r="F184" s="23">
        <v>1</v>
      </c>
      <c r="G184" s="23">
        <v>0</v>
      </c>
      <c r="H184" s="23" t="s">
        <v>2496</v>
      </c>
      <c r="I184" s="23"/>
      <c r="J184" s="23"/>
      <c r="K184" s="15">
        <f t="shared" si="6"/>
        <v>1</v>
      </c>
      <c r="L184" s="15" t="str">
        <f t="shared" si="7"/>
        <v>19</v>
      </c>
      <c r="M184" s="15" t="str">
        <f t="shared" si="8"/>
        <v>2019年製</v>
      </c>
      <c r="N184" s="17" t="e">
        <f>VLOOKUP(B:B,価格調査!B:S,18,0)</f>
        <v>#N/A</v>
      </c>
    </row>
    <row r="185" spans="1:14" s="15" customFormat="1">
      <c r="A185" s="16" t="s">
        <v>5319</v>
      </c>
      <c r="B185" s="421">
        <v>2055516093907</v>
      </c>
      <c r="C185" s="22"/>
      <c r="D185" s="23" t="s">
        <v>2984</v>
      </c>
      <c r="E185" s="23">
        <v>19</v>
      </c>
      <c r="F185" s="23">
        <v>1</v>
      </c>
      <c r="G185" s="23">
        <v>0</v>
      </c>
      <c r="H185" s="23" t="s">
        <v>2496</v>
      </c>
      <c r="I185" s="23"/>
      <c r="J185" s="23"/>
      <c r="K185" s="15">
        <f t="shared" si="6"/>
        <v>1</v>
      </c>
      <c r="L185" s="15" t="str">
        <f t="shared" si="7"/>
        <v>19</v>
      </c>
      <c r="M185" s="15" t="str">
        <f t="shared" si="8"/>
        <v>2019年製</v>
      </c>
      <c r="N185" s="17" t="e">
        <f>VLOOKUP(B:B,価格調査!B:S,18,0)</f>
        <v>#N/A</v>
      </c>
    </row>
    <row r="186" spans="1:14" s="15" customFormat="1">
      <c r="A186" s="16" t="s">
        <v>5319</v>
      </c>
      <c r="B186" s="421">
        <v>2255517095027</v>
      </c>
      <c r="C186" s="22"/>
      <c r="D186" s="23" t="s">
        <v>3008</v>
      </c>
      <c r="E186" s="23">
        <v>19</v>
      </c>
      <c r="F186" s="23">
        <v>1</v>
      </c>
      <c r="G186" s="23">
        <v>0</v>
      </c>
      <c r="H186" s="23" t="s">
        <v>2496</v>
      </c>
      <c r="I186" s="23"/>
      <c r="J186" s="23"/>
      <c r="K186" s="15">
        <f t="shared" si="6"/>
        <v>1</v>
      </c>
      <c r="L186" s="15" t="str">
        <f t="shared" si="7"/>
        <v>19</v>
      </c>
      <c r="M186" s="15" t="str">
        <f t="shared" si="8"/>
        <v>2019年製</v>
      </c>
      <c r="N186" s="17" t="e">
        <f>VLOOKUP(B:B,価格調査!B:S,18,0)</f>
        <v>#N/A</v>
      </c>
    </row>
    <row r="187" spans="1:14" s="15" customFormat="1">
      <c r="A187" s="16" t="s">
        <v>5319</v>
      </c>
      <c r="B187" s="421">
        <v>2656517050205</v>
      </c>
      <c r="C187" s="22"/>
      <c r="D187" s="23" t="s">
        <v>3038</v>
      </c>
      <c r="E187" s="23">
        <v>19</v>
      </c>
      <c r="F187" s="23">
        <v>2</v>
      </c>
      <c r="G187" s="23">
        <v>0</v>
      </c>
      <c r="H187" s="23" t="s">
        <v>2496</v>
      </c>
      <c r="I187" s="23"/>
      <c r="J187" s="23"/>
      <c r="K187" s="15">
        <f t="shared" si="6"/>
        <v>1</v>
      </c>
      <c r="L187" s="15" t="str">
        <f t="shared" si="7"/>
        <v>19</v>
      </c>
      <c r="M187" s="15" t="str">
        <f t="shared" si="8"/>
        <v>2019年製</v>
      </c>
      <c r="N187" s="17" t="e">
        <f>VLOOKUP(B:B,価格調査!B:S,18,0)</f>
        <v>#N/A</v>
      </c>
    </row>
    <row r="188" spans="1:14" s="15" customFormat="1">
      <c r="A188" s="16" t="s">
        <v>5319</v>
      </c>
      <c r="B188" s="16">
        <v>2055516133962</v>
      </c>
      <c r="D188" s="15" t="s">
        <v>3074</v>
      </c>
      <c r="E188" s="15">
        <v>19</v>
      </c>
      <c r="F188" s="15">
        <v>4</v>
      </c>
      <c r="G188" s="15">
        <v>0</v>
      </c>
      <c r="H188" s="15" t="s">
        <v>2496</v>
      </c>
      <c r="K188" s="15">
        <f t="shared" si="6"/>
        <v>1</v>
      </c>
      <c r="L188" s="15" t="str">
        <f t="shared" si="7"/>
        <v>19</v>
      </c>
      <c r="M188" s="15" t="str">
        <f t="shared" si="8"/>
        <v>2019年製</v>
      </c>
      <c r="N188" s="17" t="e">
        <f>VLOOKUP(B:B,価格調査!B:S,18,0)</f>
        <v>#N/A</v>
      </c>
    </row>
    <row r="189" spans="1:14" s="15" customFormat="1">
      <c r="A189" s="16" t="s">
        <v>5319</v>
      </c>
      <c r="B189" s="16">
        <v>1956016229746</v>
      </c>
      <c r="D189" s="15" t="s">
        <v>3082</v>
      </c>
      <c r="E189" s="15">
        <v>19</v>
      </c>
      <c r="F189" s="15">
        <v>6</v>
      </c>
      <c r="G189" s="15">
        <v>0</v>
      </c>
      <c r="H189" s="15" t="s">
        <v>2496</v>
      </c>
      <c r="K189" s="15">
        <f t="shared" si="6"/>
        <v>1</v>
      </c>
      <c r="L189" s="15" t="str">
        <f t="shared" si="7"/>
        <v>19</v>
      </c>
      <c r="M189" s="15" t="str">
        <f t="shared" si="8"/>
        <v>2019年製</v>
      </c>
      <c r="N189" s="17" t="e">
        <f>VLOOKUP(B:B,価格調査!B:S,18,0)</f>
        <v>#N/A</v>
      </c>
    </row>
    <row r="190" spans="1:14" s="15" customFormat="1">
      <c r="A190" s="16" t="s">
        <v>5319</v>
      </c>
      <c r="B190" s="16">
        <v>1955016093883</v>
      </c>
      <c r="D190" s="15" t="s">
        <v>3090</v>
      </c>
      <c r="E190" s="15">
        <v>19</v>
      </c>
      <c r="F190" s="15">
        <v>1</v>
      </c>
      <c r="G190" s="15">
        <v>0</v>
      </c>
      <c r="H190" s="15" t="s">
        <v>2496</v>
      </c>
      <c r="K190" s="15">
        <f t="shared" si="6"/>
        <v>1</v>
      </c>
      <c r="L190" s="15" t="str">
        <f t="shared" si="7"/>
        <v>19</v>
      </c>
      <c r="M190" s="15" t="str">
        <f t="shared" si="8"/>
        <v>2019年製</v>
      </c>
      <c r="N190" s="17" t="e">
        <f>VLOOKUP(B:B,価格調査!B:S,18,0)</f>
        <v>#N/A</v>
      </c>
    </row>
    <row r="191" spans="1:14" s="15" customFormat="1">
      <c r="A191" s="16" t="s">
        <v>5319</v>
      </c>
      <c r="B191" s="421">
        <v>1756515239204</v>
      </c>
      <c r="C191" s="22"/>
      <c r="D191" s="23" t="s">
        <v>3120</v>
      </c>
      <c r="E191" s="23">
        <v>19</v>
      </c>
      <c r="F191" s="23">
        <v>2</v>
      </c>
      <c r="G191" s="23">
        <v>0</v>
      </c>
      <c r="H191" s="23" t="s">
        <v>2496</v>
      </c>
      <c r="I191" s="23"/>
      <c r="J191" s="23"/>
      <c r="K191" s="15">
        <f t="shared" si="6"/>
        <v>1</v>
      </c>
      <c r="L191" s="15" t="str">
        <f t="shared" si="7"/>
        <v>19</v>
      </c>
      <c r="M191" s="15" t="str">
        <f t="shared" si="8"/>
        <v>2019年製</v>
      </c>
      <c r="N191" s="17" t="e">
        <f>VLOOKUP(B:B,価格調査!B:S,18,0)</f>
        <v>#N/A</v>
      </c>
    </row>
    <row r="192" spans="1:14" s="15" customFormat="1">
      <c r="A192" s="16" t="s">
        <v>5319</v>
      </c>
      <c r="B192" s="421">
        <v>1756515149084</v>
      </c>
      <c r="C192" s="22"/>
      <c r="D192" s="23" t="s">
        <v>3140</v>
      </c>
      <c r="E192" s="23">
        <v>19</v>
      </c>
      <c r="F192" s="23">
        <v>2</v>
      </c>
      <c r="G192" s="23">
        <v>0</v>
      </c>
      <c r="H192" s="23" t="s">
        <v>2496</v>
      </c>
      <c r="I192" s="23"/>
      <c r="J192" s="23"/>
      <c r="K192" s="15">
        <f t="shared" si="6"/>
        <v>1</v>
      </c>
      <c r="L192" s="15" t="str">
        <f t="shared" si="7"/>
        <v>19</v>
      </c>
      <c r="M192" s="15" t="str">
        <f t="shared" si="8"/>
        <v>2019年製</v>
      </c>
      <c r="N192" s="17" t="e">
        <f>VLOOKUP(B:B,価格調査!B:S,18,0)</f>
        <v>#N/A</v>
      </c>
    </row>
    <row r="193" spans="1:14" s="15" customFormat="1">
      <c r="A193" s="16" t="s">
        <v>5319</v>
      </c>
      <c r="B193" s="421">
        <v>1654016335695</v>
      </c>
      <c r="C193" s="22"/>
      <c r="D193" s="23" t="s">
        <v>3144</v>
      </c>
      <c r="E193" s="23">
        <v>19</v>
      </c>
      <c r="F193" s="23">
        <v>16</v>
      </c>
      <c r="G193" s="23">
        <v>0</v>
      </c>
      <c r="H193" s="23" t="s">
        <v>2496</v>
      </c>
      <c r="I193" s="23"/>
      <c r="J193" s="23"/>
      <c r="K193" s="15">
        <f t="shared" si="6"/>
        <v>1</v>
      </c>
      <c r="L193" s="15" t="str">
        <f t="shared" si="7"/>
        <v>19</v>
      </c>
      <c r="M193" s="15" t="str">
        <f t="shared" si="8"/>
        <v>2019年製</v>
      </c>
      <c r="N193" s="17" t="e">
        <f>VLOOKUP(B:B,価格調査!B:S,18,0)</f>
        <v>#N/A</v>
      </c>
    </row>
    <row r="194" spans="1:14" s="15" customFormat="1">
      <c r="A194" s="16" t="s">
        <v>5319</v>
      </c>
      <c r="B194" s="421">
        <v>1655514335699</v>
      </c>
      <c r="C194" s="22"/>
      <c r="D194" s="23" t="s">
        <v>3145</v>
      </c>
      <c r="E194" s="23">
        <v>19</v>
      </c>
      <c r="F194" s="23">
        <v>1</v>
      </c>
      <c r="G194" s="23">
        <v>0</v>
      </c>
      <c r="H194" s="23" t="s">
        <v>2496</v>
      </c>
      <c r="I194" s="23"/>
      <c r="J194" s="23"/>
      <c r="K194" s="15">
        <f t="shared" ref="K194:K257" si="9">COUNTIF(B:B,B194)</f>
        <v>1</v>
      </c>
      <c r="L194" s="15" t="str">
        <f t="shared" ref="L194:L257" si="10">RIGHT(E194,2)</f>
        <v>19</v>
      </c>
      <c r="M194" s="15" t="str">
        <f t="shared" ref="M194:M257" si="11">"20"&amp;L194&amp;"年製"</f>
        <v>2019年製</v>
      </c>
      <c r="N194" s="17" t="e">
        <f>VLOOKUP(B:B,価格調査!B:S,18,0)</f>
        <v>#N/A</v>
      </c>
    </row>
    <row r="195" spans="1:14" s="15" customFormat="1">
      <c r="A195" s="16" t="s">
        <v>5319</v>
      </c>
      <c r="B195" s="421">
        <v>2454018328003</v>
      </c>
      <c r="C195" s="22"/>
      <c r="D195" s="23" t="s">
        <v>3162</v>
      </c>
      <c r="E195" s="23">
        <v>19</v>
      </c>
      <c r="F195" s="23">
        <v>6</v>
      </c>
      <c r="G195" s="23">
        <v>0</v>
      </c>
      <c r="H195" s="23" t="s">
        <v>2496</v>
      </c>
      <c r="I195" s="23"/>
      <c r="J195" s="23"/>
      <c r="K195" s="15">
        <f t="shared" si="9"/>
        <v>1</v>
      </c>
      <c r="L195" s="15" t="str">
        <f t="shared" si="10"/>
        <v>19</v>
      </c>
      <c r="M195" s="15" t="str">
        <f t="shared" si="11"/>
        <v>2019年製</v>
      </c>
      <c r="N195" s="17" t="e">
        <f>VLOOKUP(B:B,価格調査!B:S,18,0)</f>
        <v>#N/A</v>
      </c>
    </row>
    <row r="196" spans="1:14" s="15" customFormat="1">
      <c r="A196" s="16" t="s">
        <v>5319</v>
      </c>
      <c r="B196" s="421">
        <v>1857014110282</v>
      </c>
      <c r="C196" s="22"/>
      <c r="D196" s="23" t="s">
        <v>3174</v>
      </c>
      <c r="E196" s="23">
        <v>19</v>
      </c>
      <c r="F196" s="23">
        <v>2</v>
      </c>
      <c r="G196" s="23">
        <v>0</v>
      </c>
      <c r="H196" s="23" t="s">
        <v>2496</v>
      </c>
      <c r="I196" s="23"/>
      <c r="J196" s="23"/>
      <c r="K196" s="15">
        <f t="shared" si="9"/>
        <v>1</v>
      </c>
      <c r="L196" s="15" t="str">
        <f t="shared" si="10"/>
        <v>19</v>
      </c>
      <c r="M196" s="15" t="str">
        <f t="shared" si="11"/>
        <v>2019年製</v>
      </c>
      <c r="N196" s="17" t="e">
        <f>VLOOKUP(B:B,価格調査!B:S,18,0)</f>
        <v>#N/A</v>
      </c>
    </row>
    <row r="197" spans="1:14" s="15" customFormat="1">
      <c r="A197" s="16" t="s">
        <v>5319</v>
      </c>
      <c r="B197" s="421">
        <v>2256517149888</v>
      </c>
      <c r="C197" s="22"/>
      <c r="D197" s="23" t="s">
        <v>3230</v>
      </c>
      <c r="E197" s="23">
        <v>19</v>
      </c>
      <c r="F197" s="23">
        <v>8</v>
      </c>
      <c r="G197" s="23">
        <v>0</v>
      </c>
      <c r="H197" s="23" t="s">
        <v>2496</v>
      </c>
      <c r="I197" s="23"/>
      <c r="J197" s="23"/>
      <c r="K197" s="15">
        <f t="shared" si="9"/>
        <v>1</v>
      </c>
      <c r="L197" s="15" t="str">
        <f t="shared" si="10"/>
        <v>19</v>
      </c>
      <c r="M197" s="15" t="str">
        <f t="shared" si="11"/>
        <v>2019年製</v>
      </c>
      <c r="N197" s="17" t="e">
        <f>VLOOKUP(B:B,価格調査!B:S,18,0)</f>
        <v>#N/A</v>
      </c>
    </row>
    <row r="198" spans="1:14" s="15" customFormat="1">
      <c r="A198" s="16" t="s">
        <v>5319</v>
      </c>
      <c r="B198" s="16">
        <v>2857017142326</v>
      </c>
      <c r="D198" s="15" t="s">
        <v>3233</v>
      </c>
      <c r="E198" s="15">
        <v>19</v>
      </c>
      <c r="F198" s="15">
        <v>1</v>
      </c>
      <c r="G198" s="15">
        <v>0</v>
      </c>
      <c r="H198" s="15" t="s">
        <v>2496</v>
      </c>
      <c r="K198" s="15">
        <f t="shared" si="9"/>
        <v>1</v>
      </c>
      <c r="L198" s="15" t="str">
        <f t="shared" si="10"/>
        <v>19</v>
      </c>
      <c r="M198" s="15" t="str">
        <f t="shared" si="11"/>
        <v>2019年製</v>
      </c>
      <c r="N198" s="17" t="e">
        <f>VLOOKUP(B:B,価格調査!B:S,18,0)</f>
        <v>#N/A</v>
      </c>
    </row>
    <row r="199" spans="1:14" s="15" customFormat="1">
      <c r="A199" s="16" t="s">
        <v>5319</v>
      </c>
      <c r="B199" s="16">
        <v>1956515170235</v>
      </c>
      <c r="D199" s="15" t="s">
        <v>3234</v>
      </c>
      <c r="E199" s="15">
        <v>19</v>
      </c>
      <c r="F199" s="15">
        <v>1</v>
      </c>
      <c r="G199" s="15">
        <v>0</v>
      </c>
      <c r="H199" s="15" t="s">
        <v>2496</v>
      </c>
      <c r="K199" s="15">
        <f t="shared" si="9"/>
        <v>1</v>
      </c>
      <c r="L199" s="15" t="str">
        <f t="shared" si="10"/>
        <v>19</v>
      </c>
      <c r="M199" s="15" t="str">
        <f t="shared" si="11"/>
        <v>2019年製</v>
      </c>
      <c r="N199" s="17" t="e">
        <f>VLOOKUP(B:B,価格調査!B:S,18,0)</f>
        <v>#N/A</v>
      </c>
    </row>
    <row r="200" spans="1:14" s="15" customFormat="1">
      <c r="A200" s="16" t="s">
        <v>5319</v>
      </c>
      <c r="B200" s="421">
        <v>1657014169996</v>
      </c>
      <c r="C200" s="22"/>
      <c r="D200" s="23" t="s">
        <v>3255</v>
      </c>
      <c r="E200" s="23">
        <v>19</v>
      </c>
      <c r="F200" s="23">
        <v>2</v>
      </c>
      <c r="G200" s="23">
        <v>0</v>
      </c>
      <c r="H200" s="23" t="s">
        <v>2496</v>
      </c>
      <c r="I200" s="23"/>
      <c r="J200" s="23"/>
      <c r="K200" s="15">
        <f t="shared" si="9"/>
        <v>1</v>
      </c>
      <c r="L200" s="15" t="str">
        <f t="shared" si="10"/>
        <v>19</v>
      </c>
      <c r="M200" s="15" t="str">
        <f t="shared" si="11"/>
        <v>2019年製</v>
      </c>
      <c r="N200" s="17" t="e">
        <f>VLOOKUP(B:B,価格調査!B:S,18,0)</f>
        <v>#N/A</v>
      </c>
    </row>
    <row r="201" spans="1:14" s="15" customFormat="1">
      <c r="A201" s="16" t="s">
        <v>5319</v>
      </c>
      <c r="B201" s="421">
        <v>1956016169981</v>
      </c>
      <c r="C201" s="22"/>
      <c r="D201" s="23" t="s">
        <v>3256</v>
      </c>
      <c r="E201" s="23">
        <v>19</v>
      </c>
      <c r="F201" s="23">
        <v>2</v>
      </c>
      <c r="G201" s="23">
        <v>0</v>
      </c>
      <c r="H201" s="23" t="s">
        <v>2496</v>
      </c>
      <c r="I201" s="23"/>
      <c r="J201" s="23"/>
      <c r="K201" s="15">
        <f t="shared" si="9"/>
        <v>1</v>
      </c>
      <c r="L201" s="15" t="str">
        <f t="shared" si="10"/>
        <v>19</v>
      </c>
      <c r="M201" s="15" t="str">
        <f t="shared" si="11"/>
        <v>2019年製</v>
      </c>
      <c r="N201" s="17" t="e">
        <f>VLOOKUP(B:B,価格調査!B:S,18,0)</f>
        <v>#N/A</v>
      </c>
    </row>
    <row r="202" spans="1:14" s="15" customFormat="1">
      <c r="A202" s="16" t="s">
        <v>5319</v>
      </c>
      <c r="B202" s="421">
        <v>2156016121036</v>
      </c>
      <c r="C202" s="22"/>
      <c r="D202" s="23" t="s">
        <v>3262</v>
      </c>
      <c r="E202" s="23">
        <v>19</v>
      </c>
      <c r="F202" s="23">
        <v>2</v>
      </c>
      <c r="G202" s="23">
        <v>0</v>
      </c>
      <c r="H202" s="23" t="s">
        <v>2496</v>
      </c>
      <c r="I202" s="23"/>
      <c r="J202" s="23"/>
      <c r="K202" s="15">
        <f t="shared" si="9"/>
        <v>1</v>
      </c>
      <c r="L202" s="15" t="str">
        <f t="shared" si="10"/>
        <v>19</v>
      </c>
      <c r="M202" s="15" t="str">
        <f t="shared" si="11"/>
        <v>2019年製</v>
      </c>
      <c r="N202" s="17" t="e">
        <f>VLOOKUP(B:B,価格調査!B:S,18,0)</f>
        <v>#N/A</v>
      </c>
    </row>
    <row r="203" spans="1:14" s="15" customFormat="1">
      <c r="A203" s="16" t="s">
        <v>5319</v>
      </c>
      <c r="B203" s="421">
        <v>2255518121039</v>
      </c>
      <c r="C203" s="22"/>
      <c r="D203" s="23" t="s">
        <v>3265</v>
      </c>
      <c r="E203" s="23">
        <v>19</v>
      </c>
      <c r="F203" s="23">
        <v>2</v>
      </c>
      <c r="G203" s="23">
        <v>0</v>
      </c>
      <c r="H203" s="23" t="s">
        <v>2496</v>
      </c>
      <c r="I203" s="23"/>
      <c r="J203" s="23"/>
      <c r="K203" s="15">
        <f t="shared" si="9"/>
        <v>1</v>
      </c>
      <c r="L203" s="15" t="str">
        <f t="shared" si="10"/>
        <v>19</v>
      </c>
      <c r="M203" s="15" t="str">
        <f t="shared" si="11"/>
        <v>2019年製</v>
      </c>
      <c r="N203" s="17" t="e">
        <f>VLOOKUP(B:B,価格調査!B:S,18,0)</f>
        <v>#N/A</v>
      </c>
    </row>
    <row r="204" spans="1:14" s="15" customFormat="1">
      <c r="A204" s="16" t="s">
        <v>5319</v>
      </c>
      <c r="B204" s="421">
        <v>1857014327024</v>
      </c>
      <c r="C204" s="22"/>
      <c r="D204" s="23" t="s">
        <v>8892</v>
      </c>
      <c r="E204" s="23">
        <v>19</v>
      </c>
      <c r="F204" s="23">
        <v>1</v>
      </c>
      <c r="G204" s="23">
        <v>0</v>
      </c>
      <c r="H204" s="23" t="s">
        <v>2496</v>
      </c>
      <c r="I204" s="23"/>
      <c r="J204" s="23"/>
      <c r="K204" s="15">
        <f t="shared" si="9"/>
        <v>1</v>
      </c>
      <c r="L204" s="15" t="str">
        <f t="shared" si="10"/>
        <v>19</v>
      </c>
      <c r="M204" s="15" t="str">
        <f t="shared" si="11"/>
        <v>2019年製</v>
      </c>
      <c r="N204" s="17" t="e">
        <f>VLOOKUP(B:B,価格調査!B:S,18,0)</f>
        <v>#N/A</v>
      </c>
    </row>
    <row r="205" spans="1:14" s="15" customFormat="1">
      <c r="A205" s="16" t="s">
        <v>9102</v>
      </c>
      <c r="B205" s="421" t="s">
        <v>2810</v>
      </c>
      <c r="C205" s="22">
        <v>4992496140178</v>
      </c>
      <c r="D205" s="23" t="s">
        <v>2703</v>
      </c>
      <c r="E205" s="23">
        <v>5020</v>
      </c>
      <c r="F205" s="23">
        <v>1</v>
      </c>
      <c r="G205" s="23">
        <v>0</v>
      </c>
      <c r="H205" s="23" t="s">
        <v>2496</v>
      </c>
      <c r="I205" s="23" t="s">
        <v>2495</v>
      </c>
      <c r="J205" s="23" t="s">
        <v>2621</v>
      </c>
      <c r="K205" s="15">
        <f t="shared" si="9"/>
        <v>1</v>
      </c>
      <c r="L205" s="15" t="str">
        <f t="shared" si="10"/>
        <v>20</v>
      </c>
      <c r="M205" s="15" t="str">
        <f t="shared" si="11"/>
        <v>2020年製</v>
      </c>
      <c r="N205" s="17" t="e">
        <f>VLOOKUP(B:B,価格調査!B:S,18,0)</f>
        <v>#N/A</v>
      </c>
    </row>
    <row r="206" spans="1:14" s="15" customFormat="1">
      <c r="A206" s="16" t="s">
        <v>9102</v>
      </c>
      <c r="B206" s="421">
        <v>2254518139020</v>
      </c>
      <c r="C206" s="22" t="s">
        <v>3459</v>
      </c>
      <c r="D206" s="23" t="s">
        <v>2809</v>
      </c>
      <c r="E206" s="23">
        <v>5120</v>
      </c>
      <c r="F206" s="23">
        <v>1</v>
      </c>
      <c r="G206" s="23">
        <v>0</v>
      </c>
      <c r="H206" s="23" t="s">
        <v>2496</v>
      </c>
      <c r="I206" s="23" t="s">
        <v>2495</v>
      </c>
      <c r="J206" s="23" t="s">
        <v>2808</v>
      </c>
      <c r="K206" s="15">
        <f t="shared" si="9"/>
        <v>1</v>
      </c>
      <c r="L206" s="15" t="str">
        <f t="shared" si="10"/>
        <v>20</v>
      </c>
      <c r="M206" s="15" t="str">
        <f t="shared" si="11"/>
        <v>2020年製</v>
      </c>
      <c r="N206" s="17" t="e">
        <f>VLOOKUP(B:B,価格調査!B:S,18,0)</f>
        <v>#N/A</v>
      </c>
    </row>
    <row r="207" spans="1:14" s="15" customFormat="1">
      <c r="A207" s="16" t="s">
        <v>5319</v>
      </c>
      <c r="B207" s="421">
        <v>2056016208945</v>
      </c>
      <c r="C207" s="22"/>
      <c r="D207" s="23" t="s">
        <v>2941</v>
      </c>
      <c r="E207" s="23">
        <v>20</v>
      </c>
      <c r="F207" s="23">
        <v>12</v>
      </c>
      <c r="G207" s="23">
        <v>0</v>
      </c>
      <c r="H207" s="23" t="s">
        <v>2496</v>
      </c>
      <c r="I207" s="23"/>
      <c r="J207" s="23"/>
      <c r="K207" s="15">
        <f t="shared" si="9"/>
        <v>1</v>
      </c>
      <c r="L207" s="15" t="str">
        <f t="shared" si="10"/>
        <v>20</v>
      </c>
      <c r="M207" s="15" t="str">
        <f t="shared" si="11"/>
        <v>2020年製</v>
      </c>
      <c r="N207" s="17" t="e">
        <f>VLOOKUP(B:B,価格調査!B:S,18,0)</f>
        <v>#N/A</v>
      </c>
    </row>
    <row r="208" spans="1:14" s="15" customFormat="1">
      <c r="A208" s="16" t="s">
        <v>5319</v>
      </c>
      <c r="B208" s="421">
        <v>1856015111151</v>
      </c>
      <c r="C208" s="22"/>
      <c r="D208" s="23" t="s">
        <v>2945</v>
      </c>
      <c r="E208" s="23">
        <v>20</v>
      </c>
      <c r="F208" s="23">
        <v>1</v>
      </c>
      <c r="G208" s="23">
        <v>0</v>
      </c>
      <c r="H208" s="23" t="s">
        <v>2496</v>
      </c>
      <c r="I208" s="23"/>
      <c r="J208" s="23"/>
      <c r="K208" s="15">
        <f t="shared" si="9"/>
        <v>1</v>
      </c>
      <c r="L208" s="15" t="str">
        <f t="shared" si="10"/>
        <v>20</v>
      </c>
      <c r="M208" s="15" t="str">
        <f t="shared" si="11"/>
        <v>2020年製</v>
      </c>
      <c r="N208" s="17" t="e">
        <f>VLOOKUP(B:B,価格調査!B:S,18,0)</f>
        <v>#N/A</v>
      </c>
    </row>
    <row r="209" spans="1:14" s="15" customFormat="1">
      <c r="A209" s="16" t="s">
        <v>5319</v>
      </c>
      <c r="B209" s="421">
        <v>2255517119983</v>
      </c>
      <c r="C209" s="22"/>
      <c r="D209" s="23" t="s">
        <v>2953</v>
      </c>
      <c r="E209" s="23">
        <v>20</v>
      </c>
      <c r="F209" s="23">
        <v>8</v>
      </c>
      <c r="G209" s="23">
        <v>0</v>
      </c>
      <c r="H209" s="23" t="s">
        <v>2496</v>
      </c>
      <c r="I209" s="23"/>
      <c r="J209" s="23"/>
      <c r="K209" s="15">
        <f t="shared" si="9"/>
        <v>1</v>
      </c>
      <c r="L209" s="15" t="str">
        <f t="shared" si="10"/>
        <v>20</v>
      </c>
      <c r="M209" s="15" t="str">
        <f t="shared" si="11"/>
        <v>2020年製</v>
      </c>
      <c r="N209" s="17" t="e">
        <f>VLOOKUP(B:B,価格調査!B:S,18,0)</f>
        <v>#N/A</v>
      </c>
    </row>
    <row r="210" spans="1:14" s="15" customFormat="1">
      <c r="A210" s="16" t="s">
        <v>5319</v>
      </c>
      <c r="B210" s="421">
        <v>2255018050204</v>
      </c>
      <c r="C210" s="22"/>
      <c r="D210" s="23" t="s">
        <v>3029</v>
      </c>
      <c r="E210" s="23">
        <v>20</v>
      </c>
      <c r="F210" s="23">
        <v>1</v>
      </c>
      <c r="G210" s="23">
        <v>0</v>
      </c>
      <c r="H210" s="23" t="s">
        <v>2496</v>
      </c>
      <c r="I210" s="23"/>
      <c r="J210" s="23"/>
      <c r="K210" s="15">
        <f t="shared" si="9"/>
        <v>1</v>
      </c>
      <c r="L210" s="15" t="str">
        <f t="shared" si="10"/>
        <v>20</v>
      </c>
      <c r="M210" s="15" t="str">
        <f t="shared" si="11"/>
        <v>2020年製</v>
      </c>
      <c r="N210" s="17" t="e">
        <f>VLOOKUP(B:B,価格調査!B:S,18,0)</f>
        <v>#N/A</v>
      </c>
    </row>
    <row r="211" spans="1:14" s="15" customFormat="1">
      <c r="A211" s="16" t="s">
        <v>5319</v>
      </c>
      <c r="B211" s="421">
        <v>2256018050201</v>
      </c>
      <c r="C211" s="22"/>
      <c r="D211" s="23" t="s">
        <v>3031</v>
      </c>
      <c r="E211" s="23">
        <v>20</v>
      </c>
      <c r="F211" s="23">
        <v>2</v>
      </c>
      <c r="G211" s="23">
        <v>0</v>
      </c>
      <c r="H211" s="23" t="s">
        <v>2496</v>
      </c>
      <c r="I211" s="23"/>
      <c r="J211" s="23"/>
      <c r="K211" s="15">
        <f t="shared" si="9"/>
        <v>1</v>
      </c>
      <c r="L211" s="15" t="str">
        <f t="shared" si="10"/>
        <v>20</v>
      </c>
      <c r="M211" s="15" t="str">
        <f t="shared" si="11"/>
        <v>2020年製</v>
      </c>
      <c r="N211" s="17" t="e">
        <f>VLOOKUP(B:B,価格調査!B:S,18,0)</f>
        <v>#N/A</v>
      </c>
    </row>
    <row r="212" spans="1:14" s="15" customFormat="1">
      <c r="A212" s="16" t="s">
        <v>5319</v>
      </c>
      <c r="B212" s="421">
        <v>2256517050207</v>
      </c>
      <c r="C212" s="22"/>
      <c r="D212" s="23" t="s">
        <v>3032</v>
      </c>
      <c r="E212" s="23">
        <v>20</v>
      </c>
      <c r="F212" s="23">
        <v>1</v>
      </c>
      <c r="G212" s="23">
        <v>0</v>
      </c>
      <c r="H212" s="23" t="s">
        <v>2496</v>
      </c>
      <c r="I212" s="23"/>
      <c r="J212" s="23"/>
      <c r="K212" s="15">
        <f t="shared" si="9"/>
        <v>1</v>
      </c>
      <c r="L212" s="15" t="str">
        <f t="shared" si="10"/>
        <v>20</v>
      </c>
      <c r="M212" s="15" t="str">
        <f t="shared" si="11"/>
        <v>2020年製</v>
      </c>
      <c r="N212" s="17" t="e">
        <f>VLOOKUP(B:B,価格調査!B:S,18,0)</f>
        <v>#N/A</v>
      </c>
    </row>
    <row r="213" spans="1:14" s="15" customFormat="1">
      <c r="A213" s="16" t="s">
        <v>5319</v>
      </c>
      <c r="B213" s="421">
        <v>2356018050208</v>
      </c>
      <c r="C213" s="22"/>
      <c r="D213" s="23" t="s">
        <v>3037</v>
      </c>
      <c r="E213" s="23">
        <v>20</v>
      </c>
      <c r="F213" s="23">
        <v>2</v>
      </c>
      <c r="G213" s="23">
        <v>0</v>
      </c>
      <c r="H213" s="23" t="s">
        <v>2496</v>
      </c>
      <c r="I213" s="23"/>
      <c r="J213" s="23"/>
      <c r="K213" s="15">
        <f t="shared" si="9"/>
        <v>1</v>
      </c>
      <c r="L213" s="15" t="str">
        <f t="shared" si="10"/>
        <v>20</v>
      </c>
      <c r="M213" s="15" t="str">
        <f t="shared" si="11"/>
        <v>2020年製</v>
      </c>
      <c r="N213" s="17" t="e">
        <f>VLOOKUP(B:B,価格調査!B:S,18,0)</f>
        <v>#N/A</v>
      </c>
    </row>
    <row r="214" spans="1:14" s="15" customFormat="1">
      <c r="A214" s="16" t="s">
        <v>5319</v>
      </c>
      <c r="B214" s="421">
        <v>1657014327358</v>
      </c>
      <c r="C214" s="22"/>
      <c r="D214" s="23" t="s">
        <v>3040</v>
      </c>
      <c r="E214" s="23">
        <v>20</v>
      </c>
      <c r="F214" s="23">
        <v>1</v>
      </c>
      <c r="G214" s="23">
        <v>0</v>
      </c>
      <c r="H214" s="23" t="s">
        <v>2496</v>
      </c>
      <c r="I214" s="23"/>
      <c r="J214" s="23"/>
      <c r="K214" s="15">
        <f t="shared" si="9"/>
        <v>1</v>
      </c>
      <c r="L214" s="15" t="str">
        <f t="shared" si="10"/>
        <v>20</v>
      </c>
      <c r="M214" s="15" t="str">
        <f t="shared" si="11"/>
        <v>2020年製</v>
      </c>
      <c r="N214" s="17" t="e">
        <f>VLOOKUP(B:B,価格調査!B:S,18,0)</f>
        <v>#N/A</v>
      </c>
    </row>
    <row r="215" spans="1:14" s="15" customFormat="1">
      <c r="A215" s="16" t="s">
        <v>5319</v>
      </c>
      <c r="B215" s="16">
        <v>2056016167068</v>
      </c>
      <c r="D215" s="15" t="s">
        <v>3063</v>
      </c>
      <c r="E215" s="15">
        <v>20</v>
      </c>
      <c r="F215" s="15">
        <v>5</v>
      </c>
      <c r="G215" s="15">
        <v>0</v>
      </c>
      <c r="H215" s="15" t="s">
        <v>2496</v>
      </c>
      <c r="K215" s="15">
        <f t="shared" si="9"/>
        <v>1</v>
      </c>
      <c r="L215" s="15" t="str">
        <f t="shared" si="10"/>
        <v>20</v>
      </c>
      <c r="M215" s="15" t="str">
        <f t="shared" si="11"/>
        <v>2020年製</v>
      </c>
      <c r="N215" s="17" t="e">
        <f>VLOOKUP(B:B,価格調査!B:S,18,0)</f>
        <v>#N/A</v>
      </c>
    </row>
    <row r="216" spans="1:14" s="15" customFormat="1">
      <c r="A216" s="16" t="s">
        <v>5319</v>
      </c>
      <c r="B216" s="16">
        <v>1756514134104</v>
      </c>
      <c r="D216" s="15" t="s">
        <v>3067</v>
      </c>
      <c r="E216" s="15">
        <v>20</v>
      </c>
      <c r="F216" s="15">
        <v>4</v>
      </c>
      <c r="G216" s="15">
        <v>0</v>
      </c>
      <c r="H216" s="15" t="s">
        <v>2496</v>
      </c>
      <c r="K216" s="15">
        <f t="shared" si="9"/>
        <v>1</v>
      </c>
      <c r="L216" s="15" t="str">
        <f t="shared" si="10"/>
        <v>20</v>
      </c>
      <c r="M216" s="15" t="str">
        <f t="shared" si="11"/>
        <v>2020年製</v>
      </c>
      <c r="N216" s="17" t="e">
        <f>VLOOKUP(B:B,価格調査!B:S,18,0)</f>
        <v>#N/A</v>
      </c>
    </row>
    <row r="217" spans="1:14" s="15" customFormat="1">
      <c r="A217" s="16" t="s">
        <v>5319</v>
      </c>
      <c r="B217" s="16">
        <v>1956016138116</v>
      </c>
      <c r="D217" s="15" t="s">
        <v>3070</v>
      </c>
      <c r="E217" s="15">
        <v>20</v>
      </c>
      <c r="F217" s="15">
        <v>1</v>
      </c>
      <c r="G217" s="15">
        <v>0</v>
      </c>
      <c r="H217" s="15" t="s">
        <v>2496</v>
      </c>
      <c r="K217" s="15">
        <f t="shared" si="9"/>
        <v>1</v>
      </c>
      <c r="L217" s="15" t="str">
        <f t="shared" si="10"/>
        <v>20</v>
      </c>
      <c r="M217" s="15" t="str">
        <f t="shared" si="11"/>
        <v>2020年製</v>
      </c>
      <c r="N217" s="17" t="e">
        <f>VLOOKUP(B:B,価格調査!B:S,18,0)</f>
        <v>#N/A</v>
      </c>
    </row>
    <row r="218" spans="1:14" s="15" customFormat="1">
      <c r="A218" s="16" t="s">
        <v>5319</v>
      </c>
      <c r="B218" s="16">
        <v>1956515530213</v>
      </c>
      <c r="D218" s="15" t="s">
        <v>3071</v>
      </c>
      <c r="E218" s="15">
        <v>20</v>
      </c>
      <c r="F218" s="15">
        <v>4</v>
      </c>
      <c r="G218" s="15">
        <v>0</v>
      </c>
      <c r="H218" s="15" t="s">
        <v>2496</v>
      </c>
      <c r="K218" s="15">
        <f t="shared" si="9"/>
        <v>1</v>
      </c>
      <c r="L218" s="15" t="str">
        <f t="shared" si="10"/>
        <v>20</v>
      </c>
      <c r="M218" s="15" t="str">
        <f t="shared" si="11"/>
        <v>2020年製</v>
      </c>
      <c r="N218" s="17" t="e">
        <f>VLOOKUP(B:B,価格調査!B:S,18,0)</f>
        <v>#N/A</v>
      </c>
    </row>
    <row r="219" spans="1:14" s="15" customFormat="1">
      <c r="A219" s="16" t="s">
        <v>5319</v>
      </c>
      <c r="B219" s="16">
        <v>2054517139492</v>
      </c>
      <c r="D219" s="15" t="s">
        <v>3073</v>
      </c>
      <c r="E219" s="15">
        <v>20</v>
      </c>
      <c r="F219" s="15">
        <v>1</v>
      </c>
      <c r="G219" s="15">
        <v>0</v>
      </c>
      <c r="H219" s="15" t="s">
        <v>2496</v>
      </c>
      <c r="K219" s="15">
        <f t="shared" si="9"/>
        <v>1</v>
      </c>
      <c r="L219" s="15" t="str">
        <f t="shared" si="10"/>
        <v>20</v>
      </c>
      <c r="M219" s="15" t="str">
        <f t="shared" si="11"/>
        <v>2020年製</v>
      </c>
      <c r="N219" s="17" t="e">
        <f>VLOOKUP(B:B,価格調査!B:S,18,0)</f>
        <v>#N/A</v>
      </c>
    </row>
    <row r="220" spans="1:14" s="15" customFormat="1">
      <c r="A220" s="16" t="s">
        <v>5319</v>
      </c>
      <c r="B220" s="16">
        <v>2154017132174</v>
      </c>
      <c r="D220" s="15" t="s">
        <v>3075</v>
      </c>
      <c r="E220" s="15">
        <v>20</v>
      </c>
      <c r="F220" s="15">
        <v>3</v>
      </c>
      <c r="G220" s="15">
        <v>0</v>
      </c>
      <c r="H220" s="15" t="s">
        <v>2496</v>
      </c>
      <c r="K220" s="15">
        <f t="shared" si="9"/>
        <v>1</v>
      </c>
      <c r="L220" s="15" t="str">
        <f t="shared" si="10"/>
        <v>20</v>
      </c>
      <c r="M220" s="15" t="str">
        <f t="shared" si="11"/>
        <v>2020年製</v>
      </c>
      <c r="N220" s="17" t="e">
        <f>VLOOKUP(B:B,価格調査!B:S,18,0)</f>
        <v>#N/A</v>
      </c>
    </row>
    <row r="221" spans="1:14" s="15" customFormat="1">
      <c r="A221" s="16" t="s">
        <v>5319</v>
      </c>
      <c r="B221" s="16">
        <v>2154018139493</v>
      </c>
      <c r="D221" s="15" t="s">
        <v>3076</v>
      </c>
      <c r="E221" s="15">
        <v>20</v>
      </c>
      <c r="F221" s="15">
        <v>49</v>
      </c>
      <c r="G221" s="15">
        <v>0</v>
      </c>
      <c r="H221" s="15" t="s">
        <v>2496</v>
      </c>
      <c r="K221" s="15">
        <f t="shared" si="9"/>
        <v>1</v>
      </c>
      <c r="L221" s="15" t="str">
        <f t="shared" si="10"/>
        <v>20</v>
      </c>
      <c r="M221" s="15" t="str">
        <f t="shared" si="11"/>
        <v>2020年製</v>
      </c>
      <c r="N221" s="17" t="e">
        <f>VLOOKUP(B:B,価格調査!B:S,18,0)</f>
        <v>#N/A</v>
      </c>
    </row>
    <row r="222" spans="1:14" s="15" customFormat="1">
      <c r="A222" s="16" t="s">
        <v>5319</v>
      </c>
      <c r="B222" s="16">
        <v>2453520132177</v>
      </c>
      <c r="D222" s="15" t="s">
        <v>3079</v>
      </c>
      <c r="E222" s="15">
        <v>20</v>
      </c>
      <c r="F222" s="15">
        <v>68</v>
      </c>
      <c r="G222" s="15">
        <v>0</v>
      </c>
      <c r="H222" s="15" t="s">
        <v>2496</v>
      </c>
      <c r="K222" s="15">
        <f t="shared" si="9"/>
        <v>1</v>
      </c>
      <c r="L222" s="15" t="str">
        <f t="shared" si="10"/>
        <v>20</v>
      </c>
      <c r="M222" s="15" t="str">
        <f t="shared" si="11"/>
        <v>2020年製</v>
      </c>
      <c r="N222" s="17" t="e">
        <f>VLOOKUP(B:B,価格調査!B:S,18,0)</f>
        <v>#N/A</v>
      </c>
    </row>
    <row r="223" spans="1:14" s="15" customFormat="1">
      <c r="A223" s="16" t="s">
        <v>5319</v>
      </c>
      <c r="B223" s="16">
        <v>2453520138117</v>
      </c>
      <c r="D223" s="15" t="s">
        <v>3080</v>
      </c>
      <c r="E223" s="15">
        <v>20</v>
      </c>
      <c r="F223" s="15">
        <v>3</v>
      </c>
      <c r="G223" s="15">
        <v>0</v>
      </c>
      <c r="H223" s="15" t="s">
        <v>2496</v>
      </c>
      <c r="K223" s="15">
        <f t="shared" si="9"/>
        <v>1</v>
      </c>
      <c r="L223" s="15" t="str">
        <f t="shared" si="10"/>
        <v>20</v>
      </c>
      <c r="M223" s="15" t="str">
        <f t="shared" si="11"/>
        <v>2020年製</v>
      </c>
      <c r="N223" s="17" t="e">
        <f>VLOOKUP(B:B,価格調査!B:S,18,0)</f>
        <v>#N/A</v>
      </c>
    </row>
    <row r="224" spans="1:14" s="15" customFormat="1">
      <c r="A224" s="16" t="s">
        <v>5319</v>
      </c>
      <c r="B224" s="16">
        <v>1856515093889</v>
      </c>
      <c r="D224" s="15" t="s">
        <v>3087</v>
      </c>
      <c r="E224" s="15">
        <v>20</v>
      </c>
      <c r="F224" s="15">
        <v>1</v>
      </c>
      <c r="G224" s="15">
        <v>0</v>
      </c>
      <c r="H224" s="15" t="s">
        <v>2496</v>
      </c>
      <c r="K224" s="15">
        <f t="shared" si="9"/>
        <v>1</v>
      </c>
      <c r="L224" s="15" t="str">
        <f t="shared" si="10"/>
        <v>20</v>
      </c>
      <c r="M224" s="15" t="str">
        <f t="shared" si="11"/>
        <v>2020年製</v>
      </c>
      <c r="N224" s="17" t="e">
        <f>VLOOKUP(B:B,価格調査!B:S,18,0)</f>
        <v>#N/A</v>
      </c>
    </row>
    <row r="225" spans="1:14" s="15" customFormat="1">
      <c r="A225" s="16" t="s">
        <v>5319</v>
      </c>
      <c r="B225" s="16">
        <v>1954516093881</v>
      </c>
      <c r="D225" s="15" t="s">
        <v>3089</v>
      </c>
      <c r="E225" s="15">
        <v>20</v>
      </c>
      <c r="F225" s="15">
        <v>1</v>
      </c>
      <c r="G225" s="15">
        <v>0</v>
      </c>
      <c r="H225" s="15" t="s">
        <v>2496</v>
      </c>
      <c r="K225" s="15">
        <f t="shared" si="9"/>
        <v>1</v>
      </c>
      <c r="L225" s="15" t="str">
        <f t="shared" si="10"/>
        <v>20</v>
      </c>
      <c r="M225" s="15" t="str">
        <f t="shared" si="11"/>
        <v>2020年製</v>
      </c>
      <c r="N225" s="17" t="e">
        <f>VLOOKUP(B:B,価格調査!B:S,18,0)</f>
        <v>#N/A</v>
      </c>
    </row>
    <row r="226" spans="1:14" s="15" customFormat="1">
      <c r="A226" s="16" t="s">
        <v>5319</v>
      </c>
      <c r="B226" s="16">
        <v>2155017096008</v>
      </c>
      <c r="D226" s="15" t="s">
        <v>3094</v>
      </c>
      <c r="E226" s="15">
        <v>20</v>
      </c>
      <c r="F226" s="15">
        <v>1</v>
      </c>
      <c r="G226" s="15">
        <v>0</v>
      </c>
      <c r="H226" s="15" t="s">
        <v>2496</v>
      </c>
      <c r="K226" s="15">
        <f t="shared" si="9"/>
        <v>1</v>
      </c>
      <c r="L226" s="15" t="str">
        <f t="shared" si="10"/>
        <v>20</v>
      </c>
      <c r="M226" s="15" t="str">
        <f t="shared" si="11"/>
        <v>2020年製</v>
      </c>
      <c r="N226" s="17" t="e">
        <f>VLOOKUP(B:B,価格調査!B:S,18,0)</f>
        <v>#N/A</v>
      </c>
    </row>
    <row r="227" spans="1:14" s="15" customFormat="1">
      <c r="A227" s="16" t="s">
        <v>5319</v>
      </c>
      <c r="B227" s="16">
        <v>2156516094045</v>
      </c>
      <c r="D227" s="15" t="s">
        <v>3099</v>
      </c>
      <c r="E227" s="15">
        <v>20</v>
      </c>
      <c r="F227" s="15">
        <v>1</v>
      </c>
      <c r="G227" s="15">
        <v>0</v>
      </c>
      <c r="H227" s="15" t="s">
        <v>2496</v>
      </c>
      <c r="K227" s="15">
        <f t="shared" si="9"/>
        <v>1</v>
      </c>
      <c r="L227" s="15" t="str">
        <f t="shared" si="10"/>
        <v>20</v>
      </c>
      <c r="M227" s="15" t="str">
        <f t="shared" si="11"/>
        <v>2020年製</v>
      </c>
      <c r="N227" s="17" t="e">
        <f>VLOOKUP(B:B,価格調査!B:S,18,0)</f>
        <v>#N/A</v>
      </c>
    </row>
    <row r="228" spans="1:14" s="15" customFormat="1">
      <c r="A228" s="16" t="s">
        <v>5319</v>
      </c>
      <c r="B228" s="16">
        <v>2157015094017</v>
      </c>
      <c r="D228" s="15" t="s">
        <v>3100</v>
      </c>
      <c r="E228" s="15">
        <v>20</v>
      </c>
      <c r="F228" s="15">
        <v>3</v>
      </c>
      <c r="G228" s="15">
        <v>0</v>
      </c>
      <c r="H228" s="15" t="s">
        <v>2496</v>
      </c>
      <c r="K228" s="15">
        <f t="shared" si="9"/>
        <v>1</v>
      </c>
      <c r="L228" s="15" t="str">
        <f t="shared" si="10"/>
        <v>20</v>
      </c>
      <c r="M228" s="15" t="str">
        <f t="shared" si="11"/>
        <v>2020年製</v>
      </c>
      <c r="N228" s="17" t="e">
        <f>VLOOKUP(B:B,価格調査!B:S,18,0)</f>
        <v>#N/A</v>
      </c>
    </row>
    <row r="229" spans="1:14" s="15" customFormat="1">
      <c r="A229" s="16" t="s">
        <v>5319</v>
      </c>
      <c r="B229" s="421">
        <v>2455020095891</v>
      </c>
      <c r="C229" s="22"/>
      <c r="D229" s="23" t="s">
        <v>3105</v>
      </c>
      <c r="E229" s="23">
        <v>20</v>
      </c>
      <c r="F229" s="23">
        <v>2</v>
      </c>
      <c r="G229" s="23">
        <v>0</v>
      </c>
      <c r="H229" s="23" t="s">
        <v>2496</v>
      </c>
      <c r="I229" s="23"/>
      <c r="J229" s="23"/>
      <c r="K229" s="15">
        <f t="shared" si="9"/>
        <v>1</v>
      </c>
      <c r="L229" s="15" t="str">
        <f t="shared" si="10"/>
        <v>20</v>
      </c>
      <c r="M229" s="15" t="str">
        <f t="shared" si="11"/>
        <v>2020年製</v>
      </c>
      <c r="N229" s="17" t="e">
        <f>VLOOKUP(B:B,価格調査!B:S,18,0)</f>
        <v>#N/A</v>
      </c>
    </row>
    <row r="230" spans="1:14" s="15" customFormat="1">
      <c r="A230" s="16" t="s">
        <v>5319</v>
      </c>
      <c r="B230" s="421">
        <v>2553519095879</v>
      </c>
      <c r="C230" s="22"/>
      <c r="D230" s="23" t="s">
        <v>3106</v>
      </c>
      <c r="E230" s="23">
        <v>20</v>
      </c>
      <c r="F230" s="23">
        <v>1</v>
      </c>
      <c r="G230" s="23">
        <v>0</v>
      </c>
      <c r="H230" s="23" t="s">
        <v>2496</v>
      </c>
      <c r="I230" s="23"/>
      <c r="J230" s="23"/>
      <c r="K230" s="15">
        <f t="shared" si="9"/>
        <v>1</v>
      </c>
      <c r="L230" s="15" t="str">
        <f t="shared" si="10"/>
        <v>20</v>
      </c>
      <c r="M230" s="15" t="str">
        <f t="shared" si="11"/>
        <v>2020年製</v>
      </c>
      <c r="N230" s="17" t="e">
        <f>VLOOKUP(B:B,価格調査!B:S,18,0)</f>
        <v>#N/A</v>
      </c>
    </row>
    <row r="231" spans="1:14" s="15" customFormat="1">
      <c r="A231" s="16" t="s">
        <v>5319</v>
      </c>
      <c r="B231" s="421">
        <v>3253021095891</v>
      </c>
      <c r="C231" s="22"/>
      <c r="D231" s="23" t="s">
        <v>3112</v>
      </c>
      <c r="E231" s="23">
        <v>20</v>
      </c>
      <c r="F231" s="23">
        <v>2</v>
      </c>
      <c r="G231" s="23">
        <v>0</v>
      </c>
      <c r="H231" s="23" t="s">
        <v>2496</v>
      </c>
      <c r="I231" s="23"/>
      <c r="J231" s="23"/>
      <c r="K231" s="15">
        <f t="shared" si="9"/>
        <v>1</v>
      </c>
      <c r="L231" s="15" t="str">
        <f t="shared" si="10"/>
        <v>20</v>
      </c>
      <c r="M231" s="15" t="str">
        <f t="shared" si="11"/>
        <v>2020年製</v>
      </c>
      <c r="N231" s="17" t="e">
        <f>VLOOKUP(B:B,価格調査!B:S,18,0)</f>
        <v>#N/A</v>
      </c>
    </row>
    <row r="232" spans="1:14" s="15" customFormat="1">
      <c r="A232" s="16" t="s">
        <v>5319</v>
      </c>
      <c r="B232" s="421">
        <v>1656514239024</v>
      </c>
      <c r="C232" s="22"/>
      <c r="D232" s="23" t="s">
        <v>3115</v>
      </c>
      <c r="E232" s="23">
        <v>20</v>
      </c>
      <c r="F232" s="23">
        <v>1</v>
      </c>
      <c r="G232" s="23">
        <v>0</v>
      </c>
      <c r="H232" s="23" t="s">
        <v>2496</v>
      </c>
      <c r="I232" s="23"/>
      <c r="J232" s="23"/>
      <c r="K232" s="15">
        <f t="shared" si="9"/>
        <v>1</v>
      </c>
      <c r="L232" s="15" t="str">
        <f t="shared" si="10"/>
        <v>20</v>
      </c>
      <c r="M232" s="15" t="str">
        <f t="shared" si="11"/>
        <v>2020年製</v>
      </c>
      <c r="N232" s="17" t="e">
        <f>VLOOKUP(B:B,価格調査!B:S,18,0)</f>
        <v>#N/A</v>
      </c>
    </row>
    <row r="233" spans="1:14" s="15" customFormat="1">
      <c r="A233" s="16" t="s">
        <v>5319</v>
      </c>
      <c r="B233" s="421">
        <v>1657014239026</v>
      </c>
      <c r="C233" s="22"/>
      <c r="D233" s="23" t="s">
        <v>3117</v>
      </c>
      <c r="E233" s="23">
        <v>20</v>
      </c>
      <c r="F233" s="23">
        <v>2</v>
      </c>
      <c r="G233" s="23">
        <v>0</v>
      </c>
      <c r="H233" s="23" t="s">
        <v>2496</v>
      </c>
      <c r="I233" s="23"/>
      <c r="J233" s="23"/>
      <c r="K233" s="15">
        <f t="shared" si="9"/>
        <v>1</v>
      </c>
      <c r="L233" s="15" t="str">
        <f t="shared" si="10"/>
        <v>20</v>
      </c>
      <c r="M233" s="15" t="str">
        <f t="shared" si="11"/>
        <v>2020年製</v>
      </c>
      <c r="N233" s="17" t="e">
        <f>VLOOKUP(B:B,価格調査!B:S,18,0)</f>
        <v>#N/A</v>
      </c>
    </row>
    <row r="234" spans="1:14" s="15" customFormat="1">
      <c r="A234" s="16" t="s">
        <v>5319</v>
      </c>
      <c r="B234" s="421">
        <v>1756514239021</v>
      </c>
      <c r="C234" s="22"/>
      <c r="D234" s="23" t="s">
        <v>3119</v>
      </c>
      <c r="E234" s="23">
        <v>20</v>
      </c>
      <c r="F234" s="23">
        <v>1</v>
      </c>
      <c r="G234" s="23">
        <v>0</v>
      </c>
      <c r="H234" s="23" t="s">
        <v>2496</v>
      </c>
      <c r="I234" s="23"/>
      <c r="J234" s="23"/>
      <c r="K234" s="15">
        <f t="shared" si="9"/>
        <v>1</v>
      </c>
      <c r="L234" s="15" t="str">
        <f t="shared" si="10"/>
        <v>20</v>
      </c>
      <c r="M234" s="15" t="str">
        <f t="shared" si="11"/>
        <v>2020年製</v>
      </c>
      <c r="N234" s="17" t="e">
        <f>VLOOKUP(B:B,価格調査!B:S,18,0)</f>
        <v>#N/A</v>
      </c>
    </row>
    <row r="235" spans="1:14" s="15" customFormat="1">
      <c r="A235" s="16" t="s">
        <v>5319</v>
      </c>
      <c r="B235" s="421">
        <v>1757014239023</v>
      </c>
      <c r="C235" s="22"/>
      <c r="D235" s="23" t="s">
        <v>3123</v>
      </c>
      <c r="E235" s="23">
        <v>20</v>
      </c>
      <c r="F235" s="23">
        <v>2</v>
      </c>
      <c r="G235" s="23">
        <v>0</v>
      </c>
      <c r="H235" s="23" t="s">
        <v>2496</v>
      </c>
      <c r="I235" s="23"/>
      <c r="J235" s="23"/>
      <c r="K235" s="15">
        <f t="shared" si="9"/>
        <v>1</v>
      </c>
      <c r="L235" s="15" t="str">
        <f t="shared" si="10"/>
        <v>20</v>
      </c>
      <c r="M235" s="15" t="str">
        <f t="shared" si="11"/>
        <v>2020年製</v>
      </c>
      <c r="N235" s="17" t="e">
        <f>VLOOKUP(B:B,価格調査!B:S,18,0)</f>
        <v>#N/A</v>
      </c>
    </row>
    <row r="236" spans="1:14" s="15" customFormat="1">
      <c r="A236" s="16" t="s">
        <v>5319</v>
      </c>
      <c r="B236" s="421">
        <v>2156016239021</v>
      </c>
      <c r="C236" s="22"/>
      <c r="D236" s="23" t="s">
        <v>3132</v>
      </c>
      <c r="E236" s="23">
        <v>20</v>
      </c>
      <c r="F236" s="23">
        <v>1</v>
      </c>
      <c r="G236" s="23">
        <v>0</v>
      </c>
      <c r="H236" s="23" t="s">
        <v>2496</v>
      </c>
      <c r="I236" s="23"/>
      <c r="J236" s="23"/>
      <c r="K236" s="15">
        <f t="shared" si="9"/>
        <v>1</v>
      </c>
      <c r="L236" s="15" t="str">
        <f t="shared" si="10"/>
        <v>20</v>
      </c>
      <c r="M236" s="15" t="str">
        <f t="shared" si="11"/>
        <v>2020年製</v>
      </c>
      <c r="N236" s="17" t="e">
        <f>VLOOKUP(B:B,価格調査!B:S,18,0)</f>
        <v>#N/A</v>
      </c>
    </row>
    <row r="237" spans="1:14" s="15" customFormat="1">
      <c r="A237" s="16" t="s">
        <v>5319</v>
      </c>
      <c r="B237" s="421">
        <v>2256517149086</v>
      </c>
      <c r="C237" s="22"/>
      <c r="D237" s="23" t="s">
        <v>3142</v>
      </c>
      <c r="E237" s="23">
        <v>20</v>
      </c>
      <c r="F237" s="23">
        <v>2</v>
      </c>
      <c r="G237" s="23">
        <v>0</v>
      </c>
      <c r="H237" s="23" t="s">
        <v>2496</v>
      </c>
      <c r="I237" s="23"/>
      <c r="J237" s="23"/>
      <c r="K237" s="15">
        <f t="shared" si="9"/>
        <v>1</v>
      </c>
      <c r="L237" s="15" t="str">
        <f t="shared" si="10"/>
        <v>20</v>
      </c>
      <c r="M237" s="15" t="str">
        <f t="shared" si="11"/>
        <v>2020年製</v>
      </c>
      <c r="N237" s="17" t="e">
        <f>VLOOKUP(B:B,価格調査!B:S,18,0)</f>
        <v>#N/A</v>
      </c>
    </row>
    <row r="238" spans="1:14" s="15" customFormat="1">
      <c r="A238" s="16" t="s">
        <v>5319</v>
      </c>
      <c r="B238" s="421">
        <v>1758016172028</v>
      </c>
      <c r="C238" s="22"/>
      <c r="D238" s="23" t="s">
        <v>3152</v>
      </c>
      <c r="E238" s="23">
        <v>20</v>
      </c>
      <c r="F238" s="23">
        <v>1</v>
      </c>
      <c r="G238" s="23">
        <v>0</v>
      </c>
      <c r="H238" s="23" t="s">
        <v>2496</v>
      </c>
      <c r="I238" s="23"/>
      <c r="J238" s="23"/>
      <c r="K238" s="15">
        <f t="shared" si="9"/>
        <v>1</v>
      </c>
      <c r="L238" s="15" t="str">
        <f t="shared" si="10"/>
        <v>20</v>
      </c>
      <c r="M238" s="15" t="str">
        <f t="shared" si="11"/>
        <v>2020年製</v>
      </c>
      <c r="N238" s="17" t="e">
        <f>VLOOKUP(B:B,価格調査!B:S,18,0)</f>
        <v>#N/A</v>
      </c>
    </row>
    <row r="239" spans="1:14" s="15" customFormat="1">
      <c r="A239" s="16" t="s">
        <v>5319</v>
      </c>
      <c r="B239" s="421">
        <v>2255519380046</v>
      </c>
      <c r="C239" s="22"/>
      <c r="D239" s="23" t="s">
        <v>3163</v>
      </c>
      <c r="E239" s="23">
        <v>20</v>
      </c>
      <c r="F239" s="23">
        <v>1</v>
      </c>
      <c r="G239" s="23">
        <v>0</v>
      </c>
      <c r="H239" s="23" t="s">
        <v>2496</v>
      </c>
      <c r="I239" s="23"/>
      <c r="J239" s="23"/>
      <c r="K239" s="15">
        <f t="shared" si="9"/>
        <v>1</v>
      </c>
      <c r="L239" s="15" t="str">
        <f t="shared" si="10"/>
        <v>20</v>
      </c>
      <c r="M239" s="15" t="str">
        <f t="shared" si="11"/>
        <v>2020年製</v>
      </c>
      <c r="N239" s="17" t="e">
        <f>VLOOKUP(B:B,価格調査!B:S,18,0)</f>
        <v>#N/A</v>
      </c>
    </row>
    <row r="240" spans="1:14" s="15" customFormat="1">
      <c r="A240" s="16" t="s">
        <v>5319</v>
      </c>
      <c r="B240" s="421">
        <v>2753020095881</v>
      </c>
      <c r="C240" s="22"/>
      <c r="D240" s="23" t="s">
        <v>3025</v>
      </c>
      <c r="E240" s="23">
        <v>20</v>
      </c>
      <c r="F240" s="23">
        <v>1</v>
      </c>
      <c r="G240" s="23">
        <v>0</v>
      </c>
      <c r="H240" s="23" t="s">
        <v>2496</v>
      </c>
      <c r="I240" s="23"/>
      <c r="J240" s="23"/>
      <c r="K240" s="15">
        <f t="shared" si="9"/>
        <v>2</v>
      </c>
      <c r="L240" s="15" t="str">
        <f t="shared" si="10"/>
        <v>20</v>
      </c>
      <c r="M240" s="15" t="str">
        <f t="shared" si="11"/>
        <v>2020年製</v>
      </c>
      <c r="N240" s="17" t="e">
        <f>VLOOKUP(B:B,価格調査!B:S,18,0)</f>
        <v>#N/A</v>
      </c>
    </row>
    <row r="241" spans="1:14" s="15" customFormat="1">
      <c r="A241" s="16" t="s">
        <v>5319</v>
      </c>
      <c r="B241" s="421">
        <v>2355519095893</v>
      </c>
      <c r="C241" s="22"/>
      <c r="D241" s="23" t="s">
        <v>2901</v>
      </c>
      <c r="E241" s="23">
        <v>20</v>
      </c>
      <c r="F241" s="23">
        <v>1</v>
      </c>
      <c r="G241" s="23">
        <v>0</v>
      </c>
      <c r="H241" s="23" t="s">
        <v>2496</v>
      </c>
      <c r="I241" s="23"/>
      <c r="J241" s="23"/>
      <c r="K241" s="15">
        <f t="shared" si="9"/>
        <v>3</v>
      </c>
      <c r="L241" s="15" t="str">
        <f t="shared" si="10"/>
        <v>20</v>
      </c>
      <c r="M241" s="15" t="str">
        <f t="shared" si="11"/>
        <v>2020年製</v>
      </c>
      <c r="N241" s="17" t="e">
        <f>VLOOKUP(B:B,価格調査!B:S,18,0)</f>
        <v>#N/A</v>
      </c>
    </row>
    <row r="242" spans="1:14" s="15" customFormat="1">
      <c r="A242" s="16" t="s">
        <v>5319</v>
      </c>
      <c r="B242" s="421">
        <v>1956515118220</v>
      </c>
      <c r="C242" s="22"/>
      <c r="D242" s="23" t="s">
        <v>3176</v>
      </c>
      <c r="E242" s="23">
        <v>20</v>
      </c>
      <c r="F242" s="23">
        <v>4</v>
      </c>
      <c r="G242" s="23">
        <v>0</v>
      </c>
      <c r="H242" s="23" t="s">
        <v>2496</v>
      </c>
      <c r="I242" s="23"/>
      <c r="J242" s="23"/>
      <c r="K242" s="15">
        <f t="shared" si="9"/>
        <v>1</v>
      </c>
      <c r="L242" s="15" t="str">
        <f t="shared" si="10"/>
        <v>20</v>
      </c>
      <c r="M242" s="15" t="str">
        <f t="shared" si="11"/>
        <v>2020年製</v>
      </c>
      <c r="N242" s="17">
        <f>VLOOKUP(B:B,価格調査!B:S,18,0)</f>
        <v>1074476508</v>
      </c>
    </row>
    <row r="243" spans="1:14" s="15" customFormat="1">
      <c r="A243" s="16" t="s">
        <v>5319</v>
      </c>
      <c r="B243" s="421">
        <v>1756514355035</v>
      </c>
      <c r="C243" s="22"/>
      <c r="D243" s="23" t="s">
        <v>3223</v>
      </c>
      <c r="E243" s="23">
        <v>20</v>
      </c>
      <c r="F243" s="23">
        <v>1</v>
      </c>
      <c r="G243" s="23">
        <v>0</v>
      </c>
      <c r="H243" s="23" t="s">
        <v>2496</v>
      </c>
      <c r="I243" s="23"/>
      <c r="J243" s="23"/>
      <c r="K243" s="15">
        <f t="shared" si="9"/>
        <v>1</v>
      </c>
      <c r="L243" s="15" t="str">
        <f t="shared" si="10"/>
        <v>20</v>
      </c>
      <c r="M243" s="15" t="str">
        <f t="shared" si="11"/>
        <v>2020年製</v>
      </c>
      <c r="N243" s="17" t="e">
        <f>VLOOKUP(B:B,価格調査!B:S,18,0)</f>
        <v>#N/A</v>
      </c>
    </row>
    <row r="244" spans="1:14" s="15" customFormat="1">
      <c r="A244" s="16" t="s">
        <v>5319</v>
      </c>
      <c r="B244" s="421">
        <v>1757014358137</v>
      </c>
      <c r="C244" s="22"/>
      <c r="D244" s="23" t="s">
        <v>3224</v>
      </c>
      <c r="E244" s="23">
        <v>20</v>
      </c>
      <c r="F244" s="23">
        <v>1</v>
      </c>
      <c r="G244" s="23">
        <v>0</v>
      </c>
      <c r="H244" s="23" t="s">
        <v>2496</v>
      </c>
      <c r="I244" s="23"/>
      <c r="J244" s="23"/>
      <c r="K244" s="15">
        <f t="shared" si="9"/>
        <v>1</v>
      </c>
      <c r="L244" s="15" t="str">
        <f t="shared" si="10"/>
        <v>20</v>
      </c>
      <c r="M244" s="15" t="str">
        <f t="shared" si="11"/>
        <v>2020年製</v>
      </c>
      <c r="N244" s="17" t="e">
        <f>VLOOKUP(B:B,価格調査!B:S,18,0)</f>
        <v>#N/A</v>
      </c>
    </row>
    <row r="245" spans="1:14" s="15" customFormat="1">
      <c r="A245" s="16" t="s">
        <v>5319</v>
      </c>
      <c r="B245" s="421">
        <v>2156016358135</v>
      </c>
      <c r="C245" s="22"/>
      <c r="D245" s="23" t="s">
        <v>3225</v>
      </c>
      <c r="E245" s="23">
        <v>20</v>
      </c>
      <c r="F245" s="23">
        <v>1</v>
      </c>
      <c r="G245" s="23">
        <v>0</v>
      </c>
      <c r="H245" s="23" t="s">
        <v>2496</v>
      </c>
      <c r="I245" s="23"/>
      <c r="J245" s="23"/>
      <c r="K245" s="15">
        <f t="shared" si="9"/>
        <v>1</v>
      </c>
      <c r="L245" s="15" t="str">
        <f t="shared" si="10"/>
        <v>20</v>
      </c>
      <c r="M245" s="15" t="str">
        <f t="shared" si="11"/>
        <v>2020年製</v>
      </c>
      <c r="N245" s="17" t="e">
        <f>VLOOKUP(B:B,価格調査!B:S,18,0)</f>
        <v>#N/A</v>
      </c>
    </row>
    <row r="246" spans="1:14" s="15" customFormat="1">
      <c r="A246" s="16" t="s">
        <v>5319</v>
      </c>
      <c r="B246" s="16">
        <v>2657017142322</v>
      </c>
      <c r="D246" s="15" t="s">
        <v>3232</v>
      </c>
      <c r="E246" s="15">
        <v>20</v>
      </c>
      <c r="F246" s="15">
        <v>4</v>
      </c>
      <c r="G246" s="15">
        <v>0</v>
      </c>
      <c r="H246" s="15" t="s">
        <v>2496</v>
      </c>
      <c r="K246" s="15">
        <f t="shared" si="9"/>
        <v>1</v>
      </c>
      <c r="L246" s="15" t="str">
        <f t="shared" si="10"/>
        <v>20</v>
      </c>
      <c r="M246" s="15" t="str">
        <f t="shared" si="11"/>
        <v>2020年製</v>
      </c>
      <c r="N246" s="17" t="e">
        <f>VLOOKUP(B:B,価格調査!B:S,18,0)</f>
        <v>#N/A</v>
      </c>
    </row>
    <row r="247" spans="1:14" s="15" customFormat="1">
      <c r="A247" s="16" t="s">
        <v>5319</v>
      </c>
      <c r="B247" s="421">
        <v>2356517129856</v>
      </c>
      <c r="C247" s="22"/>
      <c r="D247" s="23" t="s">
        <v>3246</v>
      </c>
      <c r="E247" s="23">
        <v>20</v>
      </c>
      <c r="F247" s="23">
        <v>4</v>
      </c>
      <c r="G247" s="23">
        <v>0</v>
      </c>
      <c r="H247" s="23" t="s">
        <v>2496</v>
      </c>
      <c r="I247" s="23"/>
      <c r="J247" s="23"/>
      <c r="K247" s="15">
        <f t="shared" si="9"/>
        <v>1</v>
      </c>
      <c r="L247" s="15" t="str">
        <f t="shared" si="10"/>
        <v>20</v>
      </c>
      <c r="M247" s="15" t="str">
        <f t="shared" si="11"/>
        <v>2020年製</v>
      </c>
      <c r="N247" s="17">
        <f>VLOOKUP(B:B,価格調査!B:S,18,0)</f>
        <v>1074476287</v>
      </c>
    </row>
    <row r="248" spans="1:14" s="15" customFormat="1">
      <c r="A248" s="16" t="s">
        <v>5319</v>
      </c>
      <c r="B248" s="421">
        <v>1655515121031</v>
      </c>
      <c r="C248" s="22"/>
      <c r="D248" s="23" t="s">
        <v>3257</v>
      </c>
      <c r="E248" s="23">
        <v>20</v>
      </c>
      <c r="F248" s="23">
        <v>3</v>
      </c>
      <c r="G248" s="23">
        <v>0</v>
      </c>
      <c r="H248" s="23" t="s">
        <v>2496</v>
      </c>
      <c r="I248" s="23"/>
      <c r="J248" s="23"/>
      <c r="K248" s="15">
        <f t="shared" si="9"/>
        <v>1</v>
      </c>
      <c r="L248" s="15" t="str">
        <f t="shared" si="10"/>
        <v>20</v>
      </c>
      <c r="M248" s="15" t="str">
        <f t="shared" si="11"/>
        <v>2020年製</v>
      </c>
      <c r="N248" s="17" t="e">
        <f>VLOOKUP(B:B,価格調査!B:S,18,0)</f>
        <v>#N/A</v>
      </c>
    </row>
    <row r="249" spans="1:14" s="15" customFormat="1">
      <c r="A249" s="16" t="s">
        <v>5319</v>
      </c>
      <c r="B249" s="421">
        <v>2055517121036</v>
      </c>
      <c r="C249" s="22"/>
      <c r="D249" s="23" t="s">
        <v>3259</v>
      </c>
      <c r="E249" s="23">
        <v>20</v>
      </c>
      <c r="F249" s="23">
        <v>3</v>
      </c>
      <c r="G249" s="23">
        <v>0</v>
      </c>
      <c r="H249" s="23" t="s">
        <v>2496</v>
      </c>
      <c r="I249" s="23"/>
      <c r="J249" s="23"/>
      <c r="K249" s="15">
        <f t="shared" si="9"/>
        <v>1</v>
      </c>
      <c r="L249" s="15" t="str">
        <f t="shared" si="10"/>
        <v>20</v>
      </c>
      <c r="M249" s="15" t="str">
        <f t="shared" si="11"/>
        <v>2020年製</v>
      </c>
      <c r="N249" s="17" t="e">
        <f>VLOOKUP(B:B,価格調査!B:S,18,0)</f>
        <v>#N/A</v>
      </c>
    </row>
    <row r="250" spans="1:14" s="15" customFormat="1">
      <c r="A250" s="16" t="s">
        <v>5319</v>
      </c>
      <c r="B250" s="421">
        <v>2056516121034</v>
      </c>
      <c r="C250" s="22"/>
      <c r="D250" s="23" t="s">
        <v>3260</v>
      </c>
      <c r="E250" s="23">
        <v>20</v>
      </c>
      <c r="F250" s="23">
        <v>3</v>
      </c>
      <c r="G250" s="23">
        <v>0</v>
      </c>
      <c r="H250" s="23" t="s">
        <v>2496</v>
      </c>
      <c r="I250" s="23"/>
      <c r="J250" s="23"/>
      <c r="K250" s="15">
        <f t="shared" si="9"/>
        <v>1</v>
      </c>
      <c r="L250" s="15" t="str">
        <f t="shared" si="10"/>
        <v>20</v>
      </c>
      <c r="M250" s="15" t="str">
        <f t="shared" si="11"/>
        <v>2020年製</v>
      </c>
      <c r="N250" s="17" t="e">
        <f>VLOOKUP(B:B,価格調査!B:S,18,0)</f>
        <v>#N/A</v>
      </c>
    </row>
    <row r="251" spans="1:14" s="15" customFormat="1">
      <c r="A251" s="16" t="s">
        <v>5319</v>
      </c>
      <c r="B251" s="421">
        <v>2156017121035</v>
      </c>
      <c r="C251" s="22"/>
      <c r="D251" s="23" t="s">
        <v>5339</v>
      </c>
      <c r="E251" s="23">
        <v>20</v>
      </c>
      <c r="F251" s="23">
        <v>2</v>
      </c>
      <c r="G251" s="23">
        <v>0</v>
      </c>
      <c r="H251" s="23" t="s">
        <v>2496</v>
      </c>
      <c r="I251" s="23"/>
      <c r="J251" s="23"/>
      <c r="K251" s="15">
        <f t="shared" si="9"/>
        <v>2</v>
      </c>
      <c r="L251" s="15" t="str">
        <f t="shared" si="10"/>
        <v>20</v>
      </c>
      <c r="M251" s="15" t="str">
        <f t="shared" si="11"/>
        <v>2020年製</v>
      </c>
      <c r="N251" s="17" t="e">
        <f>VLOOKUP(B:B,価格調査!B:S,18,0)</f>
        <v>#N/A</v>
      </c>
    </row>
    <row r="252" spans="1:14" s="15" customFormat="1">
      <c r="A252" s="16" t="s">
        <v>5319</v>
      </c>
      <c r="B252" s="421">
        <v>2254519121031</v>
      </c>
      <c r="C252" s="22"/>
      <c r="D252" s="23" t="s">
        <v>3264</v>
      </c>
      <c r="E252" s="23">
        <v>20</v>
      </c>
      <c r="F252" s="23">
        <v>1</v>
      </c>
      <c r="G252" s="23">
        <v>0</v>
      </c>
      <c r="H252" s="23" t="s">
        <v>2496</v>
      </c>
      <c r="I252" s="23"/>
      <c r="J252" s="23"/>
      <c r="K252" s="15">
        <f t="shared" si="9"/>
        <v>1</v>
      </c>
      <c r="L252" s="15" t="str">
        <f t="shared" si="10"/>
        <v>20</v>
      </c>
      <c r="M252" s="15" t="str">
        <f t="shared" si="11"/>
        <v>2020年製</v>
      </c>
      <c r="N252" s="17" t="e">
        <f>VLOOKUP(B:B,価格調査!B:S,18,0)</f>
        <v>#N/A</v>
      </c>
    </row>
    <row r="253" spans="1:14" s="15" customFormat="1">
      <c r="A253" s="16" t="s">
        <v>9102</v>
      </c>
      <c r="B253" s="421">
        <v>2154516130022</v>
      </c>
      <c r="C253" s="22">
        <v>4992496087107</v>
      </c>
      <c r="D253" s="23" t="s">
        <v>2806</v>
      </c>
      <c r="E253" s="23">
        <v>921</v>
      </c>
      <c r="F253" s="23">
        <v>1</v>
      </c>
      <c r="G253" s="23">
        <v>0</v>
      </c>
      <c r="H253" s="23" t="s">
        <v>2496</v>
      </c>
      <c r="I253" s="23" t="s">
        <v>2495</v>
      </c>
      <c r="J253" s="23" t="s">
        <v>2805</v>
      </c>
      <c r="K253" s="15">
        <f t="shared" si="9"/>
        <v>1</v>
      </c>
      <c r="L253" s="15" t="str">
        <f t="shared" si="10"/>
        <v>21</v>
      </c>
      <c r="M253" s="15" t="str">
        <f t="shared" si="11"/>
        <v>2021年製</v>
      </c>
      <c r="N253" s="17" t="e">
        <f>VLOOKUP(B:B,価格調査!B:S,18,0)</f>
        <v>#N/A</v>
      </c>
    </row>
    <row r="254" spans="1:14" s="15" customFormat="1">
      <c r="A254" s="16" t="s">
        <v>9102</v>
      </c>
      <c r="B254" s="421">
        <v>2254517130073</v>
      </c>
      <c r="C254" s="22">
        <v>4992496142639</v>
      </c>
      <c r="D254" s="23" t="s">
        <v>2775</v>
      </c>
      <c r="E254" s="23">
        <v>5021</v>
      </c>
      <c r="F254" s="23">
        <v>14</v>
      </c>
      <c r="G254" s="23">
        <v>0</v>
      </c>
      <c r="H254" s="23" t="s">
        <v>2496</v>
      </c>
      <c r="I254" s="23" t="s">
        <v>2495</v>
      </c>
      <c r="J254" s="23" t="s">
        <v>2621</v>
      </c>
      <c r="K254" s="15">
        <f t="shared" si="9"/>
        <v>2</v>
      </c>
      <c r="L254" s="15" t="str">
        <f t="shared" si="10"/>
        <v>21</v>
      </c>
      <c r="M254" s="15" t="str">
        <f t="shared" si="11"/>
        <v>2021年製</v>
      </c>
      <c r="N254" s="17">
        <f>VLOOKUP(B:B,価格調査!B:S,18,0)</f>
        <v>1074476131</v>
      </c>
    </row>
    <row r="255" spans="1:14" s="15" customFormat="1">
      <c r="A255" s="16" t="s">
        <v>9102</v>
      </c>
      <c r="B255" s="421">
        <v>1756515157003</v>
      </c>
      <c r="C255" s="22">
        <v>4985009757093</v>
      </c>
      <c r="D255" s="23" t="s">
        <v>2801</v>
      </c>
      <c r="E255" s="23">
        <v>2221</v>
      </c>
      <c r="F255" s="23">
        <v>1</v>
      </c>
      <c r="G255" s="23">
        <v>0</v>
      </c>
      <c r="H255" s="23" t="s">
        <v>2496</v>
      </c>
      <c r="I255" s="23" t="s">
        <v>2495</v>
      </c>
      <c r="J255" s="23" t="s">
        <v>2800</v>
      </c>
      <c r="K255" s="15">
        <f t="shared" si="9"/>
        <v>1</v>
      </c>
      <c r="L255" s="15" t="str">
        <f t="shared" si="10"/>
        <v>21</v>
      </c>
      <c r="M255" s="15" t="str">
        <f t="shared" si="11"/>
        <v>2021年製</v>
      </c>
      <c r="N255" s="17">
        <f>VLOOKUP(B:B,価格調査!B:S,18,0)</f>
        <v>1074476248</v>
      </c>
    </row>
    <row r="256" spans="1:14" s="15" customFormat="1">
      <c r="A256" s="16" t="s">
        <v>9102</v>
      </c>
      <c r="B256" s="421">
        <v>2554518159043</v>
      </c>
      <c r="C256" s="22">
        <v>4985009700044</v>
      </c>
      <c r="D256" s="23" t="s">
        <v>2795</v>
      </c>
      <c r="E256" s="23">
        <v>3221</v>
      </c>
      <c r="F256" s="23">
        <v>1</v>
      </c>
      <c r="G256" s="23">
        <v>0</v>
      </c>
      <c r="H256" s="23" t="s">
        <v>2496</v>
      </c>
      <c r="I256" s="23" t="s">
        <v>2495</v>
      </c>
      <c r="J256" s="23" t="s">
        <v>2517</v>
      </c>
      <c r="K256" s="15">
        <f t="shared" si="9"/>
        <v>1</v>
      </c>
      <c r="L256" s="15" t="str">
        <f t="shared" si="10"/>
        <v>21</v>
      </c>
      <c r="M256" s="15" t="str">
        <f t="shared" si="11"/>
        <v>2021年製</v>
      </c>
      <c r="N256" s="17">
        <f>VLOOKUP(B:B,価格調査!B:S,18,0)</f>
        <v>1074476593</v>
      </c>
    </row>
    <row r="257" spans="1:14" s="15" customFormat="1">
      <c r="A257" s="16" t="s">
        <v>9102</v>
      </c>
      <c r="B257" s="421">
        <v>2155517130394</v>
      </c>
      <c r="C257" s="22" t="s">
        <v>3455</v>
      </c>
      <c r="D257" s="23" t="s">
        <v>2804</v>
      </c>
      <c r="E257" s="23">
        <v>3821</v>
      </c>
      <c r="F257" s="23">
        <v>3</v>
      </c>
      <c r="G257" s="23">
        <v>0</v>
      </c>
      <c r="H257" s="23" t="s">
        <v>2496</v>
      </c>
      <c r="I257" s="23" t="s">
        <v>2495</v>
      </c>
      <c r="J257" s="23" t="s">
        <v>2671</v>
      </c>
      <c r="K257" s="15">
        <f t="shared" si="9"/>
        <v>1</v>
      </c>
      <c r="L257" s="15" t="str">
        <f t="shared" si="10"/>
        <v>21</v>
      </c>
      <c r="M257" s="15" t="str">
        <f t="shared" si="11"/>
        <v>2021年製</v>
      </c>
      <c r="N257" s="17">
        <f>VLOOKUP(B:B,価格調査!B:S,18,0)</f>
        <v>0</v>
      </c>
    </row>
    <row r="258" spans="1:14" s="15" customFormat="1">
      <c r="A258" s="16" t="s">
        <v>9102</v>
      </c>
      <c r="B258" s="421">
        <v>1955016139024</v>
      </c>
      <c r="C258" s="22" t="s">
        <v>3450</v>
      </c>
      <c r="D258" s="23" t="s">
        <v>2807</v>
      </c>
      <c r="E258" s="23">
        <v>321</v>
      </c>
      <c r="F258" s="23">
        <v>1</v>
      </c>
      <c r="G258" s="23">
        <v>0</v>
      </c>
      <c r="H258" s="23" t="s">
        <v>2496</v>
      </c>
      <c r="I258" s="23" t="s">
        <v>2495</v>
      </c>
      <c r="J258" s="23" t="s">
        <v>2671</v>
      </c>
      <c r="K258" s="15">
        <f t="shared" ref="K258:K321" si="12">COUNTIF(B:B,B258)</f>
        <v>1</v>
      </c>
      <c r="L258" s="15" t="str">
        <f t="shared" ref="L258:L321" si="13">RIGHT(E258,2)</f>
        <v>21</v>
      </c>
      <c r="M258" s="15" t="str">
        <f t="shared" ref="M258:M321" si="14">"20"&amp;L258&amp;"年製"</f>
        <v>2021年製</v>
      </c>
      <c r="N258" s="17" t="e">
        <f>VLOOKUP(B:B,価格調査!B:S,18,0)</f>
        <v>#N/A</v>
      </c>
    </row>
    <row r="259" spans="1:14" s="15" customFormat="1">
      <c r="A259" s="16" t="s">
        <v>9102</v>
      </c>
      <c r="B259" s="421">
        <v>2454018139029</v>
      </c>
      <c r="C259" s="22" t="s">
        <v>3460</v>
      </c>
      <c r="D259" s="23" t="s">
        <v>2802</v>
      </c>
      <c r="E259" s="23">
        <v>721</v>
      </c>
      <c r="F259" s="23">
        <v>1</v>
      </c>
      <c r="G259" s="23">
        <v>0</v>
      </c>
      <c r="H259" s="23" t="s">
        <v>2496</v>
      </c>
      <c r="I259" s="23" t="s">
        <v>2495</v>
      </c>
      <c r="J259" s="23" t="s">
        <v>2671</v>
      </c>
      <c r="K259" s="15">
        <f t="shared" si="12"/>
        <v>1</v>
      </c>
      <c r="L259" s="15" t="str">
        <f t="shared" si="13"/>
        <v>21</v>
      </c>
      <c r="M259" s="15" t="str">
        <f t="shared" si="14"/>
        <v>2021年製</v>
      </c>
      <c r="N259" s="17" t="e">
        <f>VLOOKUP(B:B,価格調査!B:S,18,0)</f>
        <v>#N/A</v>
      </c>
    </row>
    <row r="260" spans="1:14" s="15" customFormat="1">
      <c r="A260" s="16" t="s">
        <v>9102</v>
      </c>
      <c r="B260" s="421">
        <v>1956515159735</v>
      </c>
      <c r="C260" s="22">
        <v>3528704149667</v>
      </c>
      <c r="D260" s="23" t="s">
        <v>2799</v>
      </c>
      <c r="E260" s="23">
        <v>521</v>
      </c>
      <c r="F260" s="23">
        <v>1</v>
      </c>
      <c r="G260" s="23">
        <v>0</v>
      </c>
      <c r="H260" s="23" t="s">
        <v>2496</v>
      </c>
      <c r="I260" s="23" t="s">
        <v>2495</v>
      </c>
      <c r="J260" s="23" t="s">
        <v>4582</v>
      </c>
      <c r="K260" s="15">
        <f t="shared" si="12"/>
        <v>1</v>
      </c>
      <c r="L260" s="15" t="str">
        <f t="shared" si="13"/>
        <v>21</v>
      </c>
      <c r="M260" s="15" t="str">
        <f t="shared" si="14"/>
        <v>2021年製</v>
      </c>
      <c r="N260" s="17">
        <f>VLOOKUP(B:B,価格調査!B:S,18,0)</f>
        <v>1074476550</v>
      </c>
    </row>
    <row r="261" spans="1:14" s="15" customFormat="1">
      <c r="A261" s="16" t="s">
        <v>9102</v>
      </c>
      <c r="B261" s="421" t="s">
        <v>2812</v>
      </c>
      <c r="C261" s="22" t="s">
        <v>3445</v>
      </c>
      <c r="D261" s="23" t="s">
        <v>2811</v>
      </c>
      <c r="E261" s="23">
        <v>4621</v>
      </c>
      <c r="F261" s="23">
        <v>1</v>
      </c>
      <c r="G261" s="23">
        <v>0</v>
      </c>
      <c r="H261" s="23" t="s">
        <v>2496</v>
      </c>
      <c r="I261" s="23" t="s">
        <v>2495</v>
      </c>
      <c r="J261" s="23" t="s">
        <v>7209</v>
      </c>
      <c r="K261" s="15">
        <f t="shared" si="12"/>
        <v>1</v>
      </c>
      <c r="L261" s="15" t="str">
        <f t="shared" si="13"/>
        <v>21</v>
      </c>
      <c r="M261" s="15" t="str">
        <f t="shared" si="14"/>
        <v>2021年製</v>
      </c>
      <c r="N261" s="17" t="e">
        <f>VLOOKUP(B:B,価格調査!B:S,18,0)</f>
        <v>#N/A</v>
      </c>
    </row>
    <row r="262" spans="1:14" s="15" customFormat="1">
      <c r="A262" s="16" t="s">
        <v>9102</v>
      </c>
      <c r="B262" s="421">
        <v>1956516157709</v>
      </c>
      <c r="C262" s="22">
        <v>4985009753613</v>
      </c>
      <c r="D262" s="23" t="s">
        <v>2764</v>
      </c>
      <c r="E262" s="23">
        <v>4421</v>
      </c>
      <c r="F262" s="23">
        <v>3</v>
      </c>
      <c r="G262" s="23">
        <v>0</v>
      </c>
      <c r="H262" s="23" t="s">
        <v>2496</v>
      </c>
      <c r="I262" s="23" t="s">
        <v>2495</v>
      </c>
      <c r="J262" s="23" t="s">
        <v>2533</v>
      </c>
      <c r="K262" s="15">
        <f t="shared" si="12"/>
        <v>3</v>
      </c>
      <c r="L262" s="15" t="str">
        <f t="shared" si="13"/>
        <v>21</v>
      </c>
      <c r="M262" s="15" t="str">
        <f t="shared" si="14"/>
        <v>2021年製</v>
      </c>
      <c r="N262" s="17">
        <f>VLOOKUP(B:B,価格調査!B:S,18,0)</f>
        <v>1074476184</v>
      </c>
    </row>
    <row r="263" spans="1:14" s="15" customFormat="1">
      <c r="A263" s="16" t="s">
        <v>9102</v>
      </c>
      <c r="B263" s="421">
        <v>2255516157702</v>
      </c>
      <c r="C263" s="22">
        <v>4985009753408</v>
      </c>
      <c r="D263" s="23" t="s">
        <v>2743</v>
      </c>
      <c r="E263" s="23">
        <v>4821</v>
      </c>
      <c r="F263" s="23">
        <v>3</v>
      </c>
      <c r="G263" s="23">
        <v>0</v>
      </c>
      <c r="H263" s="23" t="s">
        <v>2496</v>
      </c>
      <c r="I263" s="23" t="s">
        <v>2495</v>
      </c>
      <c r="J263" s="23" t="s">
        <v>2570</v>
      </c>
      <c r="K263" s="15">
        <f t="shared" si="12"/>
        <v>5</v>
      </c>
      <c r="L263" s="15" t="str">
        <f t="shared" si="13"/>
        <v>21</v>
      </c>
      <c r="M263" s="15" t="str">
        <f t="shared" si="14"/>
        <v>2021年製</v>
      </c>
      <c r="N263" s="17">
        <f>VLOOKUP(B:B,価格調査!B:S,18,0)</f>
        <v>1074476357</v>
      </c>
    </row>
    <row r="264" spans="1:14" s="15" customFormat="1">
      <c r="A264" s="16" t="s">
        <v>9102</v>
      </c>
      <c r="B264" s="421">
        <v>2154517159749</v>
      </c>
      <c r="C264" s="22">
        <v>3528700610369</v>
      </c>
      <c r="D264" s="23" t="s">
        <v>2798</v>
      </c>
      <c r="E264" s="23">
        <v>5221</v>
      </c>
      <c r="F264" s="23">
        <v>2</v>
      </c>
      <c r="G264" s="23">
        <v>0</v>
      </c>
      <c r="H264" s="23" t="s">
        <v>2496</v>
      </c>
      <c r="I264" s="23" t="s">
        <v>2495</v>
      </c>
      <c r="J264" s="23" t="s">
        <v>2517</v>
      </c>
      <c r="K264" s="15">
        <f t="shared" si="12"/>
        <v>2</v>
      </c>
      <c r="L264" s="15" t="str">
        <f t="shared" si="13"/>
        <v>21</v>
      </c>
      <c r="M264" s="15" t="str">
        <f t="shared" si="14"/>
        <v>2021年製</v>
      </c>
      <c r="N264" s="17">
        <f>VLOOKUP(B:B,価格調査!B:S,18,0)</f>
        <v>1074476401</v>
      </c>
    </row>
    <row r="265" spans="1:14" s="15" customFormat="1">
      <c r="A265" s="16" t="s">
        <v>9102</v>
      </c>
      <c r="B265" s="421">
        <v>2154517159749</v>
      </c>
      <c r="C265" s="22">
        <v>3528700610369</v>
      </c>
      <c r="D265" s="23" t="s">
        <v>2798</v>
      </c>
      <c r="E265" s="23">
        <v>1721</v>
      </c>
      <c r="F265" s="23">
        <v>1</v>
      </c>
      <c r="G265" s="23">
        <v>0</v>
      </c>
      <c r="H265" s="23" t="s">
        <v>2496</v>
      </c>
      <c r="I265" s="23" t="s">
        <v>2495</v>
      </c>
      <c r="J265" s="23" t="s">
        <v>2796</v>
      </c>
      <c r="K265" s="15">
        <f t="shared" si="12"/>
        <v>2</v>
      </c>
      <c r="L265" s="15" t="str">
        <f t="shared" si="13"/>
        <v>21</v>
      </c>
      <c r="M265" s="15" t="str">
        <f t="shared" si="14"/>
        <v>2021年製</v>
      </c>
      <c r="N265" s="17">
        <f>VLOOKUP(B:B,価格調査!B:S,18,0)</f>
        <v>1074476401</v>
      </c>
    </row>
    <row r="266" spans="1:14" s="15" customFormat="1">
      <c r="A266" s="16" t="s">
        <v>9102</v>
      </c>
      <c r="B266" s="421">
        <v>2355518159978</v>
      </c>
      <c r="C266" s="22">
        <v>3528700026382</v>
      </c>
      <c r="D266" s="23" t="s">
        <v>2797</v>
      </c>
      <c r="E266" s="23">
        <v>3221</v>
      </c>
      <c r="F266" s="23">
        <v>1</v>
      </c>
      <c r="G266" s="23">
        <v>0</v>
      </c>
      <c r="H266" s="23" t="s">
        <v>2496</v>
      </c>
      <c r="I266" s="23" t="s">
        <v>2495</v>
      </c>
      <c r="J266" s="23" t="s">
        <v>2796</v>
      </c>
      <c r="K266" s="15">
        <f t="shared" si="12"/>
        <v>1</v>
      </c>
      <c r="L266" s="15" t="str">
        <f t="shared" si="13"/>
        <v>21</v>
      </c>
      <c r="M266" s="15" t="str">
        <f t="shared" si="14"/>
        <v>2021年製</v>
      </c>
      <c r="N266" s="17">
        <f>VLOOKUP(B:B,価格調査!B:S,18,0)</f>
        <v>1074476395</v>
      </c>
    </row>
    <row r="267" spans="1:14" s="15" customFormat="1">
      <c r="A267" s="16" t="s">
        <v>9102</v>
      </c>
      <c r="B267" s="421">
        <v>2154018139943</v>
      </c>
      <c r="C267" s="22">
        <v>5452000732163</v>
      </c>
      <c r="D267" s="23" t="s">
        <v>2783</v>
      </c>
      <c r="E267" s="23">
        <v>3521</v>
      </c>
      <c r="F267" s="23">
        <v>1</v>
      </c>
      <c r="G267" s="23">
        <v>0</v>
      </c>
      <c r="H267" s="23" t="s">
        <v>2496</v>
      </c>
      <c r="I267" s="23" t="s">
        <v>2495</v>
      </c>
      <c r="J267" s="23" t="s">
        <v>2776</v>
      </c>
      <c r="K267" s="15">
        <f t="shared" si="12"/>
        <v>1</v>
      </c>
      <c r="L267" s="15" t="str">
        <f t="shared" si="13"/>
        <v>21</v>
      </c>
      <c r="M267" s="15" t="str">
        <f t="shared" si="14"/>
        <v>2021年製</v>
      </c>
      <c r="N267" s="17" t="e">
        <f>VLOOKUP(B:B,価格調査!B:S,18,0)</f>
        <v>#N/A</v>
      </c>
    </row>
    <row r="268" spans="1:14" s="15" customFormat="1">
      <c r="A268" s="16" t="s">
        <v>5319</v>
      </c>
      <c r="B268" s="421">
        <v>2256517206611</v>
      </c>
      <c r="C268" s="22"/>
      <c r="D268" s="23" t="s">
        <v>2843</v>
      </c>
      <c r="E268" s="23">
        <v>21</v>
      </c>
      <c r="F268" s="23">
        <v>1</v>
      </c>
      <c r="G268" s="23">
        <v>0</v>
      </c>
      <c r="H268" s="23" t="s">
        <v>2496</v>
      </c>
      <c r="I268" s="23"/>
      <c r="J268" s="23"/>
      <c r="K268" s="15">
        <f t="shared" si="12"/>
        <v>1</v>
      </c>
      <c r="L268" s="15" t="str">
        <f t="shared" si="13"/>
        <v>21</v>
      </c>
      <c r="M268" s="15" t="str">
        <f t="shared" si="14"/>
        <v>2021年製</v>
      </c>
      <c r="N268" s="17" t="e">
        <f>VLOOKUP(B:B,価格調査!B:S,18,0)</f>
        <v>#N/A</v>
      </c>
    </row>
    <row r="269" spans="1:14" s="15" customFormat="1">
      <c r="A269" s="16" t="s">
        <v>5319</v>
      </c>
      <c r="B269" s="421">
        <v>2254518206616</v>
      </c>
      <c r="C269" s="22"/>
      <c r="D269" s="23" t="s">
        <v>2848</v>
      </c>
      <c r="E269" s="23">
        <v>21</v>
      </c>
      <c r="F269" s="23">
        <v>3</v>
      </c>
      <c r="G269" s="23">
        <v>0</v>
      </c>
      <c r="H269" s="23" t="s">
        <v>2496</v>
      </c>
      <c r="I269" s="23"/>
      <c r="J269" s="23"/>
      <c r="K269" s="15">
        <f t="shared" si="12"/>
        <v>1</v>
      </c>
      <c r="L269" s="15" t="str">
        <f t="shared" si="13"/>
        <v>21</v>
      </c>
      <c r="M269" s="15" t="str">
        <f t="shared" si="14"/>
        <v>2021年製</v>
      </c>
      <c r="N269" s="17" t="e">
        <f>VLOOKUP(B:B,価格調査!B:S,18,0)</f>
        <v>#N/A</v>
      </c>
    </row>
    <row r="270" spans="1:14" s="15" customFormat="1">
      <c r="A270" s="16" t="s">
        <v>5319</v>
      </c>
      <c r="B270" s="421">
        <v>2255518206613</v>
      </c>
      <c r="C270" s="22"/>
      <c r="D270" s="23" t="s">
        <v>2850</v>
      </c>
      <c r="E270" s="23">
        <v>21</v>
      </c>
      <c r="F270" s="23">
        <v>2</v>
      </c>
      <c r="G270" s="23">
        <v>0</v>
      </c>
      <c r="H270" s="23" t="s">
        <v>2496</v>
      </c>
      <c r="I270" s="23"/>
      <c r="J270" s="23"/>
      <c r="K270" s="15">
        <f t="shared" si="12"/>
        <v>1</v>
      </c>
      <c r="L270" s="15" t="str">
        <f t="shared" si="13"/>
        <v>21</v>
      </c>
      <c r="M270" s="15" t="str">
        <f t="shared" si="14"/>
        <v>2021年製</v>
      </c>
      <c r="N270" s="17" t="e">
        <f>VLOOKUP(B:B,価格調査!B:S,18,0)</f>
        <v>#N/A</v>
      </c>
    </row>
    <row r="271" spans="1:14" s="15" customFormat="1">
      <c r="A271" s="16" t="s">
        <v>5319</v>
      </c>
      <c r="B271" s="421">
        <v>2256018206615</v>
      </c>
      <c r="C271" s="22"/>
      <c r="D271" s="23" t="s">
        <v>2851</v>
      </c>
      <c r="E271" s="23">
        <v>21</v>
      </c>
      <c r="F271" s="23">
        <v>2</v>
      </c>
      <c r="G271" s="23">
        <v>0</v>
      </c>
      <c r="H271" s="23" t="s">
        <v>2496</v>
      </c>
      <c r="I271" s="23"/>
      <c r="J271" s="23"/>
      <c r="K271" s="15">
        <f t="shared" si="12"/>
        <v>1</v>
      </c>
      <c r="L271" s="15" t="str">
        <f t="shared" si="13"/>
        <v>21</v>
      </c>
      <c r="M271" s="15" t="str">
        <f t="shared" si="14"/>
        <v>2021年製</v>
      </c>
      <c r="N271" s="17" t="e">
        <f>VLOOKUP(B:B,価格調査!B:S,18,0)</f>
        <v>#N/A</v>
      </c>
    </row>
    <row r="272" spans="1:14" s="15" customFormat="1">
      <c r="A272" s="16" t="s">
        <v>5319</v>
      </c>
      <c r="B272" s="421">
        <v>1757014328352</v>
      </c>
      <c r="C272" s="22"/>
      <c r="D272" s="23" t="s">
        <v>2909</v>
      </c>
      <c r="E272" s="23">
        <v>21</v>
      </c>
      <c r="F272" s="23">
        <v>2</v>
      </c>
      <c r="G272" s="23">
        <v>0</v>
      </c>
      <c r="H272" s="23" t="s">
        <v>2496</v>
      </c>
      <c r="I272" s="23"/>
      <c r="J272" s="23"/>
      <c r="K272" s="15">
        <f t="shared" si="12"/>
        <v>2</v>
      </c>
      <c r="L272" s="15" t="str">
        <f t="shared" si="13"/>
        <v>21</v>
      </c>
      <c r="M272" s="15" t="str">
        <f t="shared" si="14"/>
        <v>2021年製</v>
      </c>
      <c r="N272" s="17" t="e">
        <f>VLOOKUP(B:B,価格調査!B:S,18,0)</f>
        <v>#N/A</v>
      </c>
    </row>
    <row r="273" spans="1:14" s="15" customFormat="1">
      <c r="A273" s="16" t="s">
        <v>5319</v>
      </c>
      <c r="B273" s="421">
        <v>2254518328356</v>
      </c>
      <c r="C273" s="22"/>
      <c r="D273" s="23" t="s">
        <v>2928</v>
      </c>
      <c r="E273" s="23">
        <v>21</v>
      </c>
      <c r="F273" s="23">
        <v>2</v>
      </c>
      <c r="G273" s="23">
        <v>0</v>
      </c>
      <c r="H273" s="23" t="s">
        <v>2496</v>
      </c>
      <c r="I273" s="23"/>
      <c r="J273" s="23"/>
      <c r="K273" s="15">
        <f t="shared" si="12"/>
        <v>1</v>
      </c>
      <c r="L273" s="15" t="str">
        <f t="shared" si="13"/>
        <v>21</v>
      </c>
      <c r="M273" s="15" t="str">
        <f t="shared" si="14"/>
        <v>2021年製</v>
      </c>
      <c r="N273" s="17" t="e">
        <f>VLOOKUP(B:B,価格調査!B:S,18,0)</f>
        <v>#N/A</v>
      </c>
    </row>
    <row r="274" spans="1:14" s="15" customFormat="1">
      <c r="A274" s="16" t="s">
        <v>5319</v>
      </c>
      <c r="B274" s="421">
        <v>2256018328362</v>
      </c>
      <c r="C274" s="22"/>
      <c r="D274" s="23" t="s">
        <v>2932</v>
      </c>
      <c r="E274" s="23">
        <v>21</v>
      </c>
      <c r="F274" s="23">
        <v>2</v>
      </c>
      <c r="G274" s="23">
        <v>0</v>
      </c>
      <c r="H274" s="23" t="s">
        <v>2496</v>
      </c>
      <c r="I274" s="23"/>
      <c r="J274" s="23"/>
      <c r="K274" s="15">
        <f t="shared" si="12"/>
        <v>1</v>
      </c>
      <c r="L274" s="15" t="str">
        <f t="shared" si="13"/>
        <v>21</v>
      </c>
      <c r="M274" s="15" t="str">
        <f t="shared" si="14"/>
        <v>2021年製</v>
      </c>
      <c r="N274" s="17" t="e">
        <f>VLOOKUP(B:B,価格調査!B:S,18,0)</f>
        <v>#N/A</v>
      </c>
    </row>
    <row r="275" spans="1:14" s="15" customFormat="1">
      <c r="A275" s="16" t="s">
        <v>5319</v>
      </c>
      <c r="B275" s="421">
        <v>2254018119492</v>
      </c>
      <c r="C275" s="22"/>
      <c r="D275" s="23" t="s">
        <v>2950</v>
      </c>
      <c r="E275" s="23">
        <v>21</v>
      </c>
      <c r="F275" s="23">
        <v>3</v>
      </c>
      <c r="G275" s="23">
        <v>0</v>
      </c>
      <c r="H275" s="23" t="s">
        <v>2496</v>
      </c>
      <c r="I275" s="23"/>
      <c r="J275" s="23"/>
      <c r="K275" s="15">
        <f t="shared" si="12"/>
        <v>1</v>
      </c>
      <c r="L275" s="15" t="str">
        <f t="shared" si="13"/>
        <v>21</v>
      </c>
      <c r="M275" s="15" t="str">
        <f t="shared" si="14"/>
        <v>2021年製</v>
      </c>
      <c r="N275" s="17" t="e">
        <f>VLOOKUP(B:B,価格調査!B:S,18,0)</f>
        <v>#N/A</v>
      </c>
    </row>
    <row r="276" spans="1:14" s="15" customFormat="1">
      <c r="A276" s="16" t="s">
        <v>5319</v>
      </c>
      <c r="B276" s="421">
        <v>2254518119558</v>
      </c>
      <c r="C276" s="22"/>
      <c r="D276" s="23" t="s">
        <v>2951</v>
      </c>
      <c r="E276" s="23">
        <v>21</v>
      </c>
      <c r="F276" s="23">
        <v>1</v>
      </c>
      <c r="G276" s="23">
        <v>0</v>
      </c>
      <c r="H276" s="23" t="s">
        <v>2496</v>
      </c>
      <c r="I276" s="23"/>
      <c r="J276" s="23"/>
      <c r="K276" s="15">
        <f t="shared" si="12"/>
        <v>1</v>
      </c>
      <c r="L276" s="15" t="str">
        <f t="shared" si="13"/>
        <v>21</v>
      </c>
      <c r="M276" s="15" t="str">
        <f t="shared" si="14"/>
        <v>2021年製</v>
      </c>
      <c r="N276" s="17">
        <f>VLOOKUP(B:B,価格調査!B:S,18,0)</f>
        <v>1074476336</v>
      </c>
    </row>
    <row r="277" spans="1:14" s="15" customFormat="1">
      <c r="A277" s="16" t="s">
        <v>5319</v>
      </c>
      <c r="B277" s="421">
        <v>2256018119489</v>
      </c>
      <c r="C277" s="22"/>
      <c r="D277" s="23" t="s">
        <v>2954</v>
      </c>
      <c r="E277" s="23">
        <v>21</v>
      </c>
      <c r="F277" s="23">
        <v>1</v>
      </c>
      <c r="G277" s="23">
        <v>0</v>
      </c>
      <c r="H277" s="23" t="s">
        <v>2496</v>
      </c>
      <c r="I277" s="23"/>
      <c r="J277" s="23"/>
      <c r="K277" s="15">
        <f t="shared" si="12"/>
        <v>1</v>
      </c>
      <c r="L277" s="15" t="str">
        <f t="shared" si="13"/>
        <v>21</v>
      </c>
      <c r="M277" s="15" t="str">
        <f t="shared" si="14"/>
        <v>2021年製</v>
      </c>
      <c r="N277" s="17">
        <f>VLOOKUP(B:B,価格調査!B:S,18,0)</f>
        <v>0</v>
      </c>
    </row>
    <row r="278" spans="1:14" s="15" customFormat="1">
      <c r="A278" s="16" t="s">
        <v>5319</v>
      </c>
      <c r="B278" s="421">
        <v>1653517093882</v>
      </c>
      <c r="C278" s="22"/>
      <c r="D278" s="23" t="s">
        <v>2961</v>
      </c>
      <c r="E278" s="23">
        <v>21</v>
      </c>
      <c r="F278" s="23">
        <v>27</v>
      </c>
      <c r="G278" s="23">
        <v>0</v>
      </c>
      <c r="H278" s="23" t="s">
        <v>2496</v>
      </c>
      <c r="I278" s="23"/>
      <c r="J278" s="23"/>
      <c r="K278" s="15">
        <f t="shared" si="12"/>
        <v>1</v>
      </c>
      <c r="L278" s="15" t="str">
        <f t="shared" si="13"/>
        <v>21</v>
      </c>
      <c r="M278" s="15" t="str">
        <f t="shared" si="14"/>
        <v>2021年製</v>
      </c>
      <c r="N278" s="17" t="e">
        <f>VLOOKUP(B:B,価格調査!B:S,18,0)</f>
        <v>#N/A</v>
      </c>
    </row>
    <row r="279" spans="1:14" s="15" customFormat="1">
      <c r="A279" s="16" t="s">
        <v>5319</v>
      </c>
      <c r="B279" s="421">
        <v>2254018096007</v>
      </c>
      <c r="C279" s="22"/>
      <c r="D279" s="23" t="s">
        <v>3001</v>
      </c>
      <c r="E279" s="23">
        <v>21</v>
      </c>
      <c r="F279" s="23">
        <v>2</v>
      </c>
      <c r="G279" s="23">
        <v>0</v>
      </c>
      <c r="H279" s="23" t="s">
        <v>2496</v>
      </c>
      <c r="I279" s="23"/>
      <c r="J279" s="23"/>
      <c r="K279" s="15">
        <f t="shared" si="12"/>
        <v>1</v>
      </c>
      <c r="L279" s="15" t="str">
        <f t="shared" si="13"/>
        <v>21</v>
      </c>
      <c r="M279" s="15" t="str">
        <f t="shared" si="14"/>
        <v>2021年製</v>
      </c>
      <c r="N279" s="17" t="e">
        <f>VLOOKUP(B:B,価格調査!B:S,18,0)</f>
        <v>#N/A</v>
      </c>
    </row>
    <row r="280" spans="1:14" s="15" customFormat="1">
      <c r="A280" s="16" t="s">
        <v>5319</v>
      </c>
      <c r="B280" s="421">
        <v>2554019095888</v>
      </c>
      <c r="C280" s="22"/>
      <c r="D280" s="23" t="s">
        <v>3024</v>
      </c>
      <c r="E280" s="23">
        <v>21</v>
      </c>
      <c r="F280" s="23">
        <v>3</v>
      </c>
      <c r="G280" s="23">
        <v>0</v>
      </c>
      <c r="H280" s="23" t="s">
        <v>2496</v>
      </c>
      <c r="I280" s="23"/>
      <c r="J280" s="23"/>
      <c r="K280" s="15">
        <f t="shared" si="12"/>
        <v>1</v>
      </c>
      <c r="L280" s="15" t="str">
        <f t="shared" si="13"/>
        <v>21</v>
      </c>
      <c r="M280" s="15" t="str">
        <f t="shared" si="14"/>
        <v>2021年製</v>
      </c>
      <c r="N280" s="17" t="e">
        <f>VLOOKUP(B:B,価格調査!B:S,18,0)</f>
        <v>#N/A</v>
      </c>
    </row>
    <row r="281" spans="1:14" s="15" customFormat="1">
      <c r="A281" s="16" t="s">
        <v>5319</v>
      </c>
      <c r="B281" s="421">
        <v>2354518328353</v>
      </c>
      <c r="C281" s="22"/>
      <c r="D281" s="23" t="s">
        <v>2934</v>
      </c>
      <c r="E281" s="23">
        <v>21</v>
      </c>
      <c r="F281" s="23">
        <v>1</v>
      </c>
      <c r="G281" s="23">
        <v>0</v>
      </c>
      <c r="H281" s="23" t="s">
        <v>2496</v>
      </c>
      <c r="I281" s="23"/>
      <c r="J281" s="23"/>
      <c r="K281" s="15">
        <f t="shared" si="12"/>
        <v>1</v>
      </c>
      <c r="L281" s="15" t="str">
        <f t="shared" si="13"/>
        <v>21</v>
      </c>
      <c r="M281" s="15" t="str">
        <f t="shared" si="14"/>
        <v>2021年製</v>
      </c>
      <c r="N281" s="17" t="e">
        <f>VLOOKUP(B:B,価格調査!B:S,18,0)</f>
        <v>#N/A</v>
      </c>
    </row>
    <row r="282" spans="1:14" s="15" customFormat="1">
      <c r="A282" s="16" t="s">
        <v>5319</v>
      </c>
      <c r="B282" s="16">
        <v>2753518208069</v>
      </c>
      <c r="D282" s="15" t="s">
        <v>3059</v>
      </c>
      <c r="E282" s="15">
        <v>21</v>
      </c>
      <c r="F282" s="15">
        <v>23</v>
      </c>
      <c r="G282" s="15">
        <v>0</v>
      </c>
      <c r="H282" s="15" t="s">
        <v>2496</v>
      </c>
      <c r="K282" s="15">
        <f t="shared" si="12"/>
        <v>1</v>
      </c>
      <c r="L282" s="15" t="str">
        <f t="shared" si="13"/>
        <v>21</v>
      </c>
      <c r="M282" s="15" t="str">
        <f t="shared" si="14"/>
        <v>2021年製</v>
      </c>
      <c r="N282" s="17">
        <f>VLOOKUP(B:B,価格調査!B:S,18,0)</f>
        <v>1074476159</v>
      </c>
    </row>
    <row r="283" spans="1:14" s="15" customFormat="1">
      <c r="A283" s="16" t="s">
        <v>5319</v>
      </c>
      <c r="B283" s="16">
        <v>1656515134007</v>
      </c>
      <c r="D283" s="15" t="s">
        <v>3066</v>
      </c>
      <c r="E283" s="15">
        <v>21</v>
      </c>
      <c r="F283" s="15">
        <v>4</v>
      </c>
      <c r="G283" s="15">
        <v>0</v>
      </c>
      <c r="H283" s="15" t="s">
        <v>2496</v>
      </c>
      <c r="K283" s="15">
        <f t="shared" si="12"/>
        <v>1</v>
      </c>
      <c r="L283" s="15" t="str">
        <f t="shared" si="13"/>
        <v>21</v>
      </c>
      <c r="M283" s="15" t="str">
        <f t="shared" si="14"/>
        <v>2021年製</v>
      </c>
      <c r="N283" s="17" t="e">
        <f>VLOOKUP(B:B,価格調査!B:S,18,0)</f>
        <v>#N/A</v>
      </c>
    </row>
    <row r="284" spans="1:14" s="15" customFormat="1">
      <c r="A284" s="16" t="s">
        <v>5319</v>
      </c>
      <c r="B284" s="16">
        <v>1756515134004</v>
      </c>
      <c r="D284" s="15" t="s">
        <v>3068</v>
      </c>
      <c r="E284" s="15">
        <v>21</v>
      </c>
      <c r="F284" s="15">
        <v>4</v>
      </c>
      <c r="G284" s="15">
        <v>0</v>
      </c>
      <c r="H284" s="15" t="s">
        <v>2496</v>
      </c>
      <c r="K284" s="15">
        <f t="shared" si="12"/>
        <v>1</v>
      </c>
      <c r="L284" s="15" t="str">
        <f t="shared" si="13"/>
        <v>21</v>
      </c>
      <c r="M284" s="15" t="str">
        <f t="shared" si="14"/>
        <v>2021年製</v>
      </c>
      <c r="N284" s="17" t="e">
        <f>VLOOKUP(B:B,価格調査!B:S,18,0)</f>
        <v>#N/A</v>
      </c>
    </row>
    <row r="285" spans="1:14" s="15" customFormat="1">
      <c r="A285" s="16" t="s">
        <v>5319</v>
      </c>
      <c r="B285" s="16">
        <v>1758016130639</v>
      </c>
      <c r="D285" s="15" t="s">
        <v>3069</v>
      </c>
      <c r="E285" s="15">
        <v>21</v>
      </c>
      <c r="F285" s="15">
        <v>8</v>
      </c>
      <c r="G285" s="15">
        <v>0</v>
      </c>
      <c r="H285" s="15" t="s">
        <v>2496</v>
      </c>
      <c r="K285" s="15">
        <f t="shared" si="12"/>
        <v>1</v>
      </c>
      <c r="L285" s="15" t="str">
        <f t="shared" si="13"/>
        <v>21</v>
      </c>
      <c r="M285" s="15" t="str">
        <f t="shared" si="14"/>
        <v>2021年製</v>
      </c>
      <c r="N285" s="17" t="e">
        <f>VLOOKUP(B:B,価格調査!B:S,18,0)</f>
        <v>#N/A</v>
      </c>
    </row>
    <row r="286" spans="1:14" s="15" customFormat="1">
      <c r="A286" s="16" t="s">
        <v>5319</v>
      </c>
      <c r="B286" s="16">
        <v>1956515134008</v>
      </c>
      <c r="D286" s="15" t="s">
        <v>3072</v>
      </c>
      <c r="E286" s="15">
        <v>21</v>
      </c>
      <c r="F286" s="15">
        <v>2</v>
      </c>
      <c r="G286" s="15">
        <v>0</v>
      </c>
      <c r="H286" s="15" t="s">
        <v>2496</v>
      </c>
      <c r="K286" s="15">
        <f t="shared" si="12"/>
        <v>1</v>
      </c>
      <c r="L286" s="15" t="str">
        <f t="shared" si="13"/>
        <v>21</v>
      </c>
      <c r="M286" s="15" t="str">
        <f t="shared" si="14"/>
        <v>2021年製</v>
      </c>
      <c r="N286" s="17" t="e">
        <f>VLOOKUP(B:B,価格調査!B:S,18,0)</f>
        <v>#N/A</v>
      </c>
    </row>
    <row r="287" spans="1:14" s="15" customFormat="1">
      <c r="A287" s="16" t="s">
        <v>5319</v>
      </c>
      <c r="B287" s="16">
        <v>2154517139499</v>
      </c>
      <c r="D287" s="15" t="s">
        <v>3077</v>
      </c>
      <c r="E287" s="15">
        <v>21</v>
      </c>
      <c r="F287" s="15">
        <v>1</v>
      </c>
      <c r="G287" s="15">
        <v>0</v>
      </c>
      <c r="H287" s="15" t="s">
        <v>2496</v>
      </c>
      <c r="K287" s="15">
        <f t="shared" si="12"/>
        <v>1</v>
      </c>
      <c r="L287" s="15" t="str">
        <f t="shared" si="13"/>
        <v>21</v>
      </c>
      <c r="M287" s="15" t="str">
        <f t="shared" si="14"/>
        <v>2021年製</v>
      </c>
      <c r="N287" s="17" t="e">
        <f>VLOOKUP(B:B,価格調査!B:S,18,0)</f>
        <v>#N/A</v>
      </c>
    </row>
    <row r="288" spans="1:14" s="15" customFormat="1">
      <c r="A288" s="16" t="s">
        <v>5319</v>
      </c>
      <c r="B288" s="16">
        <v>2155518134131</v>
      </c>
      <c r="D288" s="15" t="s">
        <v>3078</v>
      </c>
      <c r="E288" s="15">
        <v>21</v>
      </c>
      <c r="F288" s="15">
        <v>4</v>
      </c>
      <c r="G288" s="15">
        <v>0</v>
      </c>
      <c r="H288" s="15" t="s">
        <v>2496</v>
      </c>
      <c r="K288" s="15">
        <f t="shared" si="12"/>
        <v>1</v>
      </c>
      <c r="L288" s="15" t="str">
        <f t="shared" si="13"/>
        <v>21</v>
      </c>
      <c r="M288" s="15" t="str">
        <f t="shared" si="14"/>
        <v>2021年製</v>
      </c>
      <c r="N288" s="17" t="e">
        <f>VLOOKUP(B:B,価格調査!B:S,18,0)</f>
        <v>#N/A</v>
      </c>
    </row>
    <row r="289" spans="1:14" s="15" customFormat="1">
      <c r="A289" s="16" t="s">
        <v>5319</v>
      </c>
      <c r="B289" s="16">
        <v>2656517130198</v>
      </c>
      <c r="D289" s="15" t="s">
        <v>3081</v>
      </c>
      <c r="E289" s="15">
        <v>21</v>
      </c>
      <c r="F289" s="15">
        <v>8</v>
      </c>
      <c r="G289" s="15">
        <v>0</v>
      </c>
      <c r="H289" s="15" t="s">
        <v>2496</v>
      </c>
      <c r="K289" s="15">
        <f t="shared" si="12"/>
        <v>1</v>
      </c>
      <c r="L289" s="15" t="str">
        <f t="shared" si="13"/>
        <v>21</v>
      </c>
      <c r="M289" s="15" t="str">
        <f t="shared" si="14"/>
        <v>2021年製</v>
      </c>
      <c r="N289" s="17" t="e">
        <f>VLOOKUP(B:B,価格調査!B:S,18,0)</f>
        <v>#N/A</v>
      </c>
    </row>
    <row r="290" spans="1:14" s="15" customFormat="1">
      <c r="A290" s="16" t="s">
        <v>5319</v>
      </c>
      <c r="B290" s="16">
        <v>1656513093894</v>
      </c>
      <c r="D290" s="15" t="s">
        <v>3084</v>
      </c>
      <c r="E290" s="15">
        <v>21</v>
      </c>
      <c r="F290" s="15">
        <v>2</v>
      </c>
      <c r="G290" s="15">
        <v>0</v>
      </c>
      <c r="H290" s="15" t="s">
        <v>2496</v>
      </c>
      <c r="K290" s="15">
        <f t="shared" si="12"/>
        <v>1</v>
      </c>
      <c r="L290" s="15" t="str">
        <f t="shared" si="13"/>
        <v>21</v>
      </c>
      <c r="M290" s="15" t="str">
        <f t="shared" si="14"/>
        <v>2021年製</v>
      </c>
      <c r="N290" s="17" t="e">
        <f>VLOOKUP(B:B,価格調査!B:S,18,0)</f>
        <v>#N/A</v>
      </c>
    </row>
    <row r="291" spans="1:14" s="15" customFormat="1">
      <c r="A291" s="16" t="s">
        <v>5319</v>
      </c>
      <c r="B291" s="16">
        <v>1756015093887</v>
      </c>
      <c r="D291" s="15" t="s">
        <v>3086</v>
      </c>
      <c r="E291" s="15">
        <v>21</v>
      </c>
      <c r="F291" s="15">
        <v>4</v>
      </c>
      <c r="G291" s="15">
        <v>0</v>
      </c>
      <c r="H291" s="15" t="s">
        <v>2496</v>
      </c>
      <c r="K291" s="15">
        <f t="shared" si="12"/>
        <v>1</v>
      </c>
      <c r="L291" s="15" t="str">
        <f t="shared" si="13"/>
        <v>21</v>
      </c>
      <c r="M291" s="15" t="str">
        <f t="shared" si="14"/>
        <v>2021年製</v>
      </c>
      <c r="N291" s="17" t="e">
        <f>VLOOKUP(B:B,価格調査!B:S,18,0)</f>
        <v>#N/A</v>
      </c>
    </row>
    <row r="292" spans="1:14" s="15" customFormat="1">
      <c r="A292" s="16" t="s">
        <v>5319</v>
      </c>
      <c r="B292" s="16">
        <v>1856515096019</v>
      </c>
      <c r="D292" s="15" t="s">
        <v>3088</v>
      </c>
      <c r="E292" s="15">
        <v>21</v>
      </c>
      <c r="F292" s="15">
        <v>1</v>
      </c>
      <c r="G292" s="15">
        <v>0</v>
      </c>
      <c r="H292" s="15" t="s">
        <v>2496</v>
      </c>
      <c r="K292" s="15">
        <f t="shared" si="12"/>
        <v>1</v>
      </c>
      <c r="L292" s="15" t="str">
        <f t="shared" si="13"/>
        <v>21</v>
      </c>
      <c r="M292" s="15" t="str">
        <f t="shared" si="14"/>
        <v>2021年製</v>
      </c>
      <c r="N292" s="17" t="e">
        <f>VLOOKUP(B:B,価格調査!B:S,18,0)</f>
        <v>#N/A</v>
      </c>
    </row>
    <row r="293" spans="1:14" s="15" customFormat="1">
      <c r="A293" s="16" t="s">
        <v>5319</v>
      </c>
      <c r="B293" s="16">
        <v>2054516095881</v>
      </c>
      <c r="D293" s="15" t="s">
        <v>3091</v>
      </c>
      <c r="E293" s="15">
        <v>21</v>
      </c>
      <c r="F293" s="15">
        <v>7</v>
      </c>
      <c r="G293" s="15">
        <v>0</v>
      </c>
      <c r="H293" s="15" t="s">
        <v>2496</v>
      </c>
      <c r="K293" s="15">
        <f t="shared" si="12"/>
        <v>1</v>
      </c>
      <c r="L293" s="15" t="str">
        <f t="shared" si="13"/>
        <v>21</v>
      </c>
      <c r="M293" s="15" t="str">
        <f t="shared" si="14"/>
        <v>2021年製</v>
      </c>
      <c r="N293" s="17" t="e">
        <f>VLOOKUP(B:B,価格調査!B:S,18,0)</f>
        <v>#N/A</v>
      </c>
    </row>
    <row r="294" spans="1:14" s="15" customFormat="1">
      <c r="A294" s="16" t="s">
        <v>5319</v>
      </c>
      <c r="B294" s="16">
        <v>2056516094000</v>
      </c>
      <c r="D294" s="15" t="s">
        <v>3093</v>
      </c>
      <c r="E294" s="15">
        <v>21</v>
      </c>
      <c r="F294" s="15">
        <v>2</v>
      </c>
      <c r="G294" s="15">
        <v>0</v>
      </c>
      <c r="H294" s="15" t="s">
        <v>2496</v>
      </c>
      <c r="K294" s="15">
        <f t="shared" si="12"/>
        <v>1</v>
      </c>
      <c r="L294" s="15" t="str">
        <f t="shared" si="13"/>
        <v>21</v>
      </c>
      <c r="M294" s="15" t="str">
        <f t="shared" si="14"/>
        <v>2021年製</v>
      </c>
      <c r="N294" s="17" t="e">
        <f>VLOOKUP(B:B,価格調査!B:S,18,0)</f>
        <v>#N/A</v>
      </c>
    </row>
    <row r="295" spans="1:14" s="15" customFormat="1">
      <c r="A295" s="16" t="s">
        <v>5319</v>
      </c>
      <c r="B295" s="16">
        <v>2155517095990</v>
      </c>
      <c r="D295" s="15" t="s">
        <v>3095</v>
      </c>
      <c r="E295" s="15">
        <v>21</v>
      </c>
      <c r="F295" s="15">
        <v>1</v>
      </c>
      <c r="G295" s="15">
        <v>0</v>
      </c>
      <c r="H295" s="15" t="s">
        <v>2496</v>
      </c>
      <c r="K295" s="15">
        <f t="shared" si="12"/>
        <v>1</v>
      </c>
      <c r="L295" s="15" t="str">
        <f t="shared" si="13"/>
        <v>21</v>
      </c>
      <c r="M295" s="15" t="str">
        <f t="shared" si="14"/>
        <v>2021年製</v>
      </c>
      <c r="N295" s="17" t="e">
        <f>VLOOKUP(B:B,価格調査!B:S,18,0)</f>
        <v>#N/A</v>
      </c>
    </row>
    <row r="296" spans="1:14" s="15" customFormat="1">
      <c r="A296" s="16" t="s">
        <v>5319</v>
      </c>
      <c r="B296" s="16">
        <v>2156016096013</v>
      </c>
      <c r="D296" s="15" t="s">
        <v>3097</v>
      </c>
      <c r="E296" s="15">
        <v>21</v>
      </c>
      <c r="F296" s="15">
        <v>1</v>
      </c>
      <c r="G296" s="15">
        <v>0</v>
      </c>
      <c r="H296" s="15" t="s">
        <v>2496</v>
      </c>
      <c r="K296" s="15">
        <f t="shared" si="12"/>
        <v>1</v>
      </c>
      <c r="L296" s="15" t="str">
        <f t="shared" si="13"/>
        <v>21</v>
      </c>
      <c r="M296" s="15" t="str">
        <f t="shared" si="14"/>
        <v>2021年製</v>
      </c>
      <c r="N296" s="17" t="e">
        <f>VLOOKUP(B:B,価格調査!B:S,18,0)</f>
        <v>#N/A</v>
      </c>
    </row>
    <row r="297" spans="1:14" s="15" customFormat="1">
      <c r="A297" s="16" t="s">
        <v>5319</v>
      </c>
      <c r="B297" s="16">
        <v>2156516096001</v>
      </c>
      <c r="D297" s="15" t="s">
        <v>3098</v>
      </c>
      <c r="E297" s="15">
        <v>21</v>
      </c>
      <c r="F297" s="15">
        <v>3</v>
      </c>
      <c r="G297" s="15">
        <v>0</v>
      </c>
      <c r="H297" s="15" t="s">
        <v>2496</v>
      </c>
      <c r="K297" s="15">
        <f t="shared" si="12"/>
        <v>1</v>
      </c>
      <c r="L297" s="15" t="str">
        <f t="shared" si="13"/>
        <v>21</v>
      </c>
      <c r="M297" s="15" t="str">
        <f t="shared" si="14"/>
        <v>2021年製</v>
      </c>
      <c r="N297" s="17" t="e">
        <f>VLOOKUP(B:B,価格調査!B:S,18,0)</f>
        <v>#N/A</v>
      </c>
    </row>
    <row r="298" spans="1:14" s="15" customFormat="1">
      <c r="A298" s="16" t="s">
        <v>5319</v>
      </c>
      <c r="B298" s="16">
        <v>2255517094006</v>
      </c>
      <c r="D298" s="15" t="s">
        <v>3102</v>
      </c>
      <c r="E298" s="15">
        <v>21</v>
      </c>
      <c r="F298" s="15">
        <v>1</v>
      </c>
      <c r="G298" s="15">
        <v>0</v>
      </c>
      <c r="H298" s="15" t="s">
        <v>2496</v>
      </c>
      <c r="K298" s="15">
        <f t="shared" si="12"/>
        <v>1</v>
      </c>
      <c r="L298" s="15" t="str">
        <f t="shared" si="13"/>
        <v>21</v>
      </c>
      <c r="M298" s="15" t="str">
        <f t="shared" si="14"/>
        <v>2021年製</v>
      </c>
      <c r="N298" s="17" t="e">
        <f>VLOOKUP(B:B,価格調査!B:S,18,0)</f>
        <v>#N/A</v>
      </c>
    </row>
    <row r="299" spans="1:14" s="15" customFormat="1">
      <c r="A299" s="16" t="s">
        <v>5319</v>
      </c>
      <c r="B299" s="16">
        <v>2354517095881</v>
      </c>
      <c r="D299" s="15" t="s">
        <v>3103</v>
      </c>
      <c r="E299" s="15">
        <v>21</v>
      </c>
      <c r="F299" s="15">
        <v>1</v>
      </c>
      <c r="G299" s="15">
        <v>0</v>
      </c>
      <c r="H299" s="15" t="s">
        <v>2496</v>
      </c>
      <c r="K299" s="15">
        <f t="shared" si="12"/>
        <v>1</v>
      </c>
      <c r="L299" s="15" t="str">
        <f t="shared" si="13"/>
        <v>21</v>
      </c>
      <c r="M299" s="15" t="str">
        <f t="shared" si="14"/>
        <v>2021年製</v>
      </c>
      <c r="N299" s="17" t="e">
        <f>VLOOKUP(B:B,価格調査!B:S,18,0)</f>
        <v>#N/A</v>
      </c>
    </row>
    <row r="300" spans="1:14" s="15" customFormat="1">
      <c r="A300" s="16" t="s">
        <v>5319</v>
      </c>
      <c r="B300" s="421">
        <v>2555019095892</v>
      </c>
      <c r="C300" s="22"/>
      <c r="D300" s="23" t="s">
        <v>3107</v>
      </c>
      <c r="E300" s="23">
        <v>21</v>
      </c>
      <c r="F300" s="23">
        <v>1</v>
      </c>
      <c r="G300" s="23">
        <v>0</v>
      </c>
      <c r="H300" s="23" t="s">
        <v>2496</v>
      </c>
      <c r="I300" s="23"/>
      <c r="J300" s="23"/>
      <c r="K300" s="15">
        <f t="shared" si="12"/>
        <v>1</v>
      </c>
      <c r="L300" s="15" t="str">
        <f t="shared" si="13"/>
        <v>21</v>
      </c>
      <c r="M300" s="15" t="str">
        <f t="shared" si="14"/>
        <v>2021年製</v>
      </c>
      <c r="N300" s="17" t="e">
        <f>VLOOKUP(B:B,価格調査!B:S,18,0)</f>
        <v>#N/A</v>
      </c>
    </row>
    <row r="301" spans="1:14" s="15" customFormat="1">
      <c r="A301" s="16" t="s">
        <v>5319</v>
      </c>
      <c r="B301" s="421">
        <v>2555020095898</v>
      </c>
      <c r="C301" s="22"/>
      <c r="D301" s="23" t="s">
        <v>3108</v>
      </c>
      <c r="E301" s="23">
        <v>21</v>
      </c>
      <c r="F301" s="23">
        <v>1</v>
      </c>
      <c r="G301" s="23">
        <v>0</v>
      </c>
      <c r="H301" s="23" t="s">
        <v>2496</v>
      </c>
      <c r="I301" s="23"/>
      <c r="J301" s="23"/>
      <c r="K301" s="15">
        <f t="shared" si="12"/>
        <v>1</v>
      </c>
      <c r="L301" s="15" t="str">
        <f t="shared" si="13"/>
        <v>21</v>
      </c>
      <c r="M301" s="15" t="str">
        <f t="shared" si="14"/>
        <v>2021年製</v>
      </c>
      <c r="N301" s="17" t="e">
        <f>VLOOKUP(B:B,価格調査!B:S,18,0)</f>
        <v>#N/A</v>
      </c>
    </row>
    <row r="302" spans="1:14" s="15" customFormat="1">
      <c r="A302" s="16" t="s">
        <v>5319</v>
      </c>
      <c r="B302" s="421">
        <v>2656517095886</v>
      </c>
      <c r="C302" s="22"/>
      <c r="D302" s="23" t="s">
        <v>3109</v>
      </c>
      <c r="E302" s="23">
        <v>21</v>
      </c>
      <c r="F302" s="23">
        <v>1</v>
      </c>
      <c r="G302" s="23">
        <v>0</v>
      </c>
      <c r="H302" s="23" t="s">
        <v>2496</v>
      </c>
      <c r="I302" s="23"/>
      <c r="J302" s="23"/>
      <c r="K302" s="15">
        <f t="shared" si="12"/>
        <v>1</v>
      </c>
      <c r="L302" s="15" t="str">
        <f t="shared" si="13"/>
        <v>21</v>
      </c>
      <c r="M302" s="15" t="str">
        <f t="shared" si="14"/>
        <v>2021年製</v>
      </c>
      <c r="N302" s="17" t="e">
        <f>VLOOKUP(B:B,価格調査!B:S,18,0)</f>
        <v>#N/A</v>
      </c>
    </row>
    <row r="303" spans="1:14" s="15" customFormat="1">
      <c r="A303" s="16" t="s">
        <v>5319</v>
      </c>
      <c r="B303" s="421">
        <v>2853521095899</v>
      </c>
      <c r="C303" s="22"/>
      <c r="D303" s="23" t="s">
        <v>3110</v>
      </c>
      <c r="E303" s="23">
        <v>21</v>
      </c>
      <c r="F303" s="23">
        <v>2</v>
      </c>
      <c r="G303" s="23">
        <v>0</v>
      </c>
      <c r="H303" s="23" t="s">
        <v>2496</v>
      </c>
      <c r="I303" s="23"/>
      <c r="J303" s="23"/>
      <c r="K303" s="15">
        <f t="shared" si="12"/>
        <v>1</v>
      </c>
      <c r="L303" s="15" t="str">
        <f t="shared" si="13"/>
        <v>21</v>
      </c>
      <c r="M303" s="15" t="str">
        <f t="shared" si="14"/>
        <v>2021年製</v>
      </c>
      <c r="N303" s="17" t="e">
        <f>VLOOKUP(B:B,価格調査!B:S,18,0)</f>
        <v>#N/A</v>
      </c>
    </row>
    <row r="304" spans="1:14" s="15" customFormat="1">
      <c r="A304" s="16" t="s">
        <v>5319</v>
      </c>
      <c r="B304" s="421">
        <v>1956515239208</v>
      </c>
      <c r="C304" s="22"/>
      <c r="D304" s="23" t="s">
        <v>3126</v>
      </c>
      <c r="E304" s="23">
        <v>21</v>
      </c>
      <c r="F304" s="23">
        <v>2</v>
      </c>
      <c r="G304" s="23">
        <v>0</v>
      </c>
      <c r="H304" s="23" t="s">
        <v>2496</v>
      </c>
      <c r="I304" s="23"/>
      <c r="J304" s="23"/>
      <c r="K304" s="15">
        <f t="shared" si="12"/>
        <v>1</v>
      </c>
      <c r="L304" s="15" t="str">
        <f t="shared" si="13"/>
        <v>21</v>
      </c>
      <c r="M304" s="15" t="str">
        <f t="shared" si="14"/>
        <v>2021年製</v>
      </c>
      <c r="N304" s="17" t="e">
        <f>VLOOKUP(B:B,価格調査!B:S,18,0)</f>
        <v>#N/A</v>
      </c>
    </row>
    <row r="305" spans="1:14" s="15" customFormat="1">
      <c r="A305" s="16" t="s">
        <v>5319</v>
      </c>
      <c r="B305" s="421">
        <v>1458013239013</v>
      </c>
      <c r="C305" s="22"/>
      <c r="D305" s="23" t="s">
        <v>3147</v>
      </c>
      <c r="E305" s="23">
        <v>21</v>
      </c>
      <c r="F305" s="23">
        <v>1</v>
      </c>
      <c r="G305" s="23">
        <v>0</v>
      </c>
      <c r="H305" s="23" t="s">
        <v>2496</v>
      </c>
      <c r="I305" s="23"/>
      <c r="J305" s="23"/>
      <c r="K305" s="15">
        <f t="shared" si="12"/>
        <v>1</v>
      </c>
      <c r="L305" s="15" t="str">
        <f t="shared" si="13"/>
        <v>21</v>
      </c>
      <c r="M305" s="15" t="str">
        <f t="shared" si="14"/>
        <v>2021年製</v>
      </c>
      <c r="N305" s="17" t="e">
        <f>VLOOKUP(B:B,価格調査!B:S,18,0)</f>
        <v>#N/A</v>
      </c>
    </row>
    <row r="306" spans="1:14" s="15" customFormat="1">
      <c r="A306" s="16" t="s">
        <v>5319</v>
      </c>
      <c r="B306" s="421">
        <v>1655515239019</v>
      </c>
      <c r="C306" s="22"/>
      <c r="D306" s="23" t="s">
        <v>3150</v>
      </c>
      <c r="E306" s="23">
        <v>21</v>
      </c>
      <c r="F306" s="23">
        <v>1</v>
      </c>
      <c r="G306" s="23">
        <v>0</v>
      </c>
      <c r="H306" s="23" t="s">
        <v>2496</v>
      </c>
      <c r="I306" s="23"/>
      <c r="J306" s="23"/>
      <c r="K306" s="15">
        <f t="shared" si="12"/>
        <v>1</v>
      </c>
      <c r="L306" s="15" t="str">
        <f t="shared" si="13"/>
        <v>21</v>
      </c>
      <c r="M306" s="15" t="str">
        <f t="shared" si="14"/>
        <v>2021年製</v>
      </c>
      <c r="N306" s="17" t="e">
        <f>VLOOKUP(B:B,価格調査!B:S,18,0)</f>
        <v>#N/A</v>
      </c>
    </row>
    <row r="307" spans="1:14" s="15" customFormat="1">
      <c r="A307" s="16" t="s">
        <v>5319</v>
      </c>
      <c r="B307" s="421">
        <v>1656513239018</v>
      </c>
      <c r="C307" s="22"/>
      <c r="D307" s="23" t="s">
        <v>3151</v>
      </c>
      <c r="E307" s="23">
        <v>21</v>
      </c>
      <c r="F307" s="23">
        <v>2</v>
      </c>
      <c r="G307" s="23">
        <v>0</v>
      </c>
      <c r="H307" s="23" t="s">
        <v>2496</v>
      </c>
      <c r="I307" s="23"/>
      <c r="J307" s="23"/>
      <c r="K307" s="15">
        <f t="shared" si="12"/>
        <v>1</v>
      </c>
      <c r="L307" s="15" t="str">
        <f t="shared" si="13"/>
        <v>21</v>
      </c>
      <c r="M307" s="15" t="str">
        <f t="shared" si="14"/>
        <v>2021年製</v>
      </c>
      <c r="N307" s="17" t="e">
        <f>VLOOKUP(B:B,価格調査!B:S,18,0)</f>
        <v>#N/A</v>
      </c>
    </row>
    <row r="308" spans="1:14" s="15" customFormat="1">
      <c r="A308" s="16" t="s">
        <v>5319</v>
      </c>
      <c r="B308" s="421">
        <v>2156017328007</v>
      </c>
      <c r="C308" s="22"/>
      <c r="D308" s="23" t="s">
        <v>2922</v>
      </c>
      <c r="E308" s="23">
        <v>21</v>
      </c>
      <c r="F308" s="23">
        <v>50</v>
      </c>
      <c r="G308" s="23">
        <v>0</v>
      </c>
      <c r="H308" s="23" t="s">
        <v>2496</v>
      </c>
      <c r="I308" s="23"/>
      <c r="J308" s="23"/>
      <c r="K308" s="15">
        <f t="shared" si="12"/>
        <v>2</v>
      </c>
      <c r="L308" s="15" t="str">
        <f t="shared" si="13"/>
        <v>21</v>
      </c>
      <c r="M308" s="15" t="str">
        <f t="shared" si="14"/>
        <v>2021年製</v>
      </c>
      <c r="N308" s="17" t="e">
        <f>VLOOKUP(B:B,価格調査!B:S,18,0)</f>
        <v>#N/A</v>
      </c>
    </row>
    <row r="309" spans="1:14" s="15" customFormat="1">
      <c r="A309" s="16" t="s">
        <v>5319</v>
      </c>
      <c r="B309" s="421">
        <v>2356517094000</v>
      </c>
      <c r="C309" s="22"/>
      <c r="D309" s="23" t="s">
        <v>3015</v>
      </c>
      <c r="E309" s="23">
        <v>21</v>
      </c>
      <c r="F309" s="23">
        <v>50</v>
      </c>
      <c r="G309" s="23">
        <v>0</v>
      </c>
      <c r="H309" s="23" t="s">
        <v>2496</v>
      </c>
      <c r="I309" s="23"/>
      <c r="J309" s="23"/>
      <c r="K309" s="15">
        <f t="shared" si="12"/>
        <v>2</v>
      </c>
      <c r="L309" s="15" t="str">
        <f t="shared" si="13"/>
        <v>21</v>
      </c>
      <c r="M309" s="15" t="str">
        <f t="shared" si="14"/>
        <v>2021年製</v>
      </c>
      <c r="N309" s="17" t="e">
        <f>VLOOKUP(B:B,価格調査!B:S,18,0)</f>
        <v>#N/A</v>
      </c>
    </row>
    <row r="310" spans="1:14" s="15" customFormat="1">
      <c r="A310" s="16" t="s">
        <v>5319</v>
      </c>
      <c r="B310" s="421">
        <v>2555019208063</v>
      </c>
      <c r="C310" s="22"/>
      <c r="D310" s="23" t="s">
        <v>2856</v>
      </c>
      <c r="E310" s="23">
        <v>21</v>
      </c>
      <c r="F310" s="23">
        <v>8</v>
      </c>
      <c r="G310" s="23">
        <v>0</v>
      </c>
      <c r="H310" s="23" t="s">
        <v>2496</v>
      </c>
      <c r="I310" s="23"/>
      <c r="J310" s="23"/>
      <c r="K310" s="15">
        <f t="shared" si="12"/>
        <v>2</v>
      </c>
      <c r="L310" s="15" t="str">
        <f t="shared" si="13"/>
        <v>21</v>
      </c>
      <c r="M310" s="15" t="str">
        <f t="shared" si="14"/>
        <v>2021年製</v>
      </c>
      <c r="N310" s="17">
        <f>VLOOKUP(B:B,価格調査!B:S,18,0)</f>
        <v>1074476403</v>
      </c>
    </row>
    <row r="311" spans="1:14" s="15" customFormat="1">
      <c r="A311" s="16" t="s">
        <v>5319</v>
      </c>
      <c r="B311" s="421">
        <v>1956515167068</v>
      </c>
      <c r="C311" s="22"/>
      <c r="D311" s="23" t="s">
        <v>3062</v>
      </c>
      <c r="E311" s="23">
        <v>21</v>
      </c>
      <c r="F311" s="23">
        <v>2</v>
      </c>
      <c r="G311" s="23">
        <v>0</v>
      </c>
      <c r="H311" s="23" t="s">
        <v>2496</v>
      </c>
      <c r="I311" s="23"/>
      <c r="J311" s="23"/>
      <c r="K311" s="15">
        <f t="shared" si="12"/>
        <v>2</v>
      </c>
      <c r="L311" s="15" t="str">
        <f t="shared" si="13"/>
        <v>21</v>
      </c>
      <c r="M311" s="15" t="str">
        <f t="shared" si="14"/>
        <v>2021年製</v>
      </c>
      <c r="N311" s="17" t="e">
        <f>VLOOKUP(B:B,価格調査!B:S,18,0)</f>
        <v>#N/A</v>
      </c>
    </row>
    <row r="312" spans="1:14" s="15" customFormat="1">
      <c r="A312" s="16" t="s">
        <v>5319</v>
      </c>
      <c r="B312" s="421">
        <v>2656517327604</v>
      </c>
      <c r="C312" s="22"/>
      <c r="D312" s="23" t="s">
        <v>2940</v>
      </c>
      <c r="E312" s="23">
        <v>21</v>
      </c>
      <c r="F312" s="23">
        <v>1</v>
      </c>
      <c r="G312" s="23">
        <v>0</v>
      </c>
      <c r="H312" s="23" t="s">
        <v>2496</v>
      </c>
      <c r="I312" s="23"/>
      <c r="J312" s="23"/>
      <c r="K312" s="15">
        <f t="shared" si="12"/>
        <v>2</v>
      </c>
      <c r="L312" s="15" t="str">
        <f t="shared" si="13"/>
        <v>21</v>
      </c>
      <c r="M312" s="15" t="str">
        <f t="shared" si="14"/>
        <v>2021年製</v>
      </c>
      <c r="N312" s="17" t="e">
        <f>VLOOKUP(B:B,価格調査!B:S,18,0)</f>
        <v>#N/A</v>
      </c>
    </row>
    <row r="313" spans="1:14" s="15" customFormat="1">
      <c r="A313" s="16" t="s">
        <v>5319</v>
      </c>
      <c r="B313" s="421">
        <v>2256517327606</v>
      </c>
      <c r="C313" s="22"/>
      <c r="D313" s="23" t="s">
        <v>2933</v>
      </c>
      <c r="E313" s="23">
        <v>21</v>
      </c>
      <c r="F313" s="23">
        <v>16</v>
      </c>
      <c r="G313" s="23">
        <v>0</v>
      </c>
      <c r="H313" s="23" t="s">
        <v>2496</v>
      </c>
      <c r="I313" s="23"/>
      <c r="J313" s="23"/>
      <c r="K313" s="15">
        <f t="shared" si="12"/>
        <v>2</v>
      </c>
      <c r="L313" s="15" t="str">
        <f t="shared" si="13"/>
        <v>21</v>
      </c>
      <c r="M313" s="15" t="str">
        <f t="shared" si="14"/>
        <v>2021年製</v>
      </c>
      <c r="N313" s="17" t="e">
        <f>VLOOKUP(B:B,価格調査!B:S,18,0)</f>
        <v>#N/A</v>
      </c>
    </row>
    <row r="314" spans="1:14" s="15" customFormat="1">
      <c r="A314" s="16" t="s">
        <v>5319</v>
      </c>
      <c r="B314" s="421">
        <v>2256017327601</v>
      </c>
      <c r="C314" s="22"/>
      <c r="D314" s="23" t="s">
        <v>2931</v>
      </c>
      <c r="E314" s="23">
        <v>21</v>
      </c>
      <c r="F314" s="23">
        <v>10</v>
      </c>
      <c r="G314" s="23">
        <v>0</v>
      </c>
      <c r="H314" s="23" t="s">
        <v>2496</v>
      </c>
      <c r="I314" s="23"/>
      <c r="J314" s="23"/>
      <c r="K314" s="15">
        <f t="shared" si="12"/>
        <v>2</v>
      </c>
      <c r="L314" s="15" t="str">
        <f t="shared" si="13"/>
        <v>21</v>
      </c>
      <c r="M314" s="15" t="str">
        <f t="shared" si="14"/>
        <v>2021年製</v>
      </c>
      <c r="N314" s="17" t="e">
        <f>VLOOKUP(B:B,価格調査!B:S,18,0)</f>
        <v>#N/A</v>
      </c>
    </row>
    <row r="315" spans="1:14" s="15" customFormat="1">
      <c r="A315" s="16" t="s">
        <v>5319</v>
      </c>
      <c r="B315" s="421">
        <v>2255517328002</v>
      </c>
      <c r="C315" s="22"/>
      <c r="D315" s="23" t="s">
        <v>2929</v>
      </c>
      <c r="E315" s="23">
        <v>21</v>
      </c>
      <c r="F315" s="23">
        <v>5</v>
      </c>
      <c r="G315" s="23">
        <v>0</v>
      </c>
      <c r="H315" s="23" t="s">
        <v>2496</v>
      </c>
      <c r="I315" s="23"/>
      <c r="J315" s="23"/>
      <c r="K315" s="15">
        <f t="shared" si="12"/>
        <v>2</v>
      </c>
      <c r="L315" s="15" t="str">
        <f t="shared" si="13"/>
        <v>21</v>
      </c>
      <c r="M315" s="15" t="str">
        <f t="shared" si="14"/>
        <v>2021年製</v>
      </c>
      <c r="N315" s="17" t="e">
        <f>VLOOKUP(B:B,価格調査!B:S,18,0)</f>
        <v>#N/A</v>
      </c>
    </row>
    <row r="316" spans="1:14" s="15" customFormat="1">
      <c r="A316" s="16" t="s">
        <v>5319</v>
      </c>
      <c r="B316" s="421">
        <v>2056016328001</v>
      </c>
      <c r="C316" s="22"/>
      <c r="D316" s="23" t="s">
        <v>2918</v>
      </c>
      <c r="E316" s="23">
        <v>21</v>
      </c>
      <c r="F316" s="23">
        <v>17</v>
      </c>
      <c r="G316" s="23">
        <v>0</v>
      </c>
      <c r="H316" s="23" t="s">
        <v>2496</v>
      </c>
      <c r="I316" s="23"/>
      <c r="J316" s="23"/>
      <c r="K316" s="15">
        <f t="shared" si="12"/>
        <v>1</v>
      </c>
      <c r="L316" s="15" t="str">
        <f t="shared" si="13"/>
        <v>21</v>
      </c>
      <c r="M316" s="15" t="str">
        <f t="shared" si="14"/>
        <v>2021年製</v>
      </c>
      <c r="N316" s="17" t="e">
        <f>VLOOKUP(B:B,価格調査!B:S,18,0)</f>
        <v>#N/A</v>
      </c>
    </row>
    <row r="317" spans="1:14" s="15" customFormat="1">
      <c r="A317" s="16" t="s">
        <v>5319</v>
      </c>
      <c r="B317" s="421">
        <v>1856515328004</v>
      </c>
      <c r="C317" s="22"/>
      <c r="D317" s="23" t="s">
        <v>2913</v>
      </c>
      <c r="E317" s="23">
        <v>21</v>
      </c>
      <c r="F317" s="23">
        <v>2</v>
      </c>
      <c r="G317" s="23">
        <v>0</v>
      </c>
      <c r="H317" s="23" t="s">
        <v>2496</v>
      </c>
      <c r="I317" s="23"/>
      <c r="J317" s="23"/>
      <c r="K317" s="15">
        <f t="shared" si="12"/>
        <v>1</v>
      </c>
      <c r="L317" s="15" t="str">
        <f t="shared" si="13"/>
        <v>21</v>
      </c>
      <c r="M317" s="15" t="str">
        <f t="shared" si="14"/>
        <v>2021年製</v>
      </c>
      <c r="N317" s="17" t="e">
        <f>VLOOKUP(B:B,価格調査!B:S,18,0)</f>
        <v>#N/A</v>
      </c>
    </row>
    <row r="318" spans="1:14" s="15" customFormat="1">
      <c r="A318" s="16" t="s">
        <v>5319</v>
      </c>
      <c r="B318" s="421" t="s">
        <v>2823</v>
      </c>
      <c r="C318" s="22"/>
      <c r="D318" s="23" t="s">
        <v>3170</v>
      </c>
      <c r="E318" s="23">
        <v>21</v>
      </c>
      <c r="F318" s="23">
        <v>4</v>
      </c>
      <c r="G318" s="23">
        <v>0</v>
      </c>
      <c r="H318" s="23" t="s">
        <v>2496</v>
      </c>
      <c r="I318" s="23"/>
      <c r="J318" s="23"/>
      <c r="K318" s="15">
        <f t="shared" si="12"/>
        <v>1</v>
      </c>
      <c r="L318" s="15" t="str">
        <f t="shared" si="13"/>
        <v>21</v>
      </c>
      <c r="M318" s="15" t="str">
        <f t="shared" si="14"/>
        <v>2021年製</v>
      </c>
      <c r="N318" s="17" t="e">
        <f>VLOOKUP(B:B,価格調査!B:S,18,0)</f>
        <v>#N/A</v>
      </c>
    </row>
    <row r="319" spans="1:14" s="15" customFormat="1">
      <c r="A319" s="16" t="s">
        <v>5319</v>
      </c>
      <c r="B319" s="421" t="s">
        <v>2824</v>
      </c>
      <c r="C319" s="22"/>
      <c r="D319" s="23" t="s">
        <v>3171</v>
      </c>
      <c r="E319" s="23">
        <v>21</v>
      </c>
      <c r="F319" s="23">
        <v>6</v>
      </c>
      <c r="G319" s="23">
        <v>0</v>
      </c>
      <c r="H319" s="23" t="s">
        <v>2496</v>
      </c>
      <c r="I319" s="23"/>
      <c r="J319" s="23"/>
      <c r="K319" s="15">
        <f t="shared" si="12"/>
        <v>1</v>
      </c>
      <c r="L319" s="15" t="str">
        <f t="shared" si="13"/>
        <v>21</v>
      </c>
      <c r="M319" s="15" t="str">
        <f t="shared" si="14"/>
        <v>2021年製</v>
      </c>
      <c r="N319" s="17" t="e">
        <f>VLOOKUP(B:B,価格調査!B:S,18,0)</f>
        <v>#N/A</v>
      </c>
    </row>
    <row r="320" spans="1:14" s="15" customFormat="1">
      <c r="A320" s="16" t="s">
        <v>5319</v>
      </c>
      <c r="B320" s="421">
        <v>2555020189207</v>
      </c>
      <c r="C320" s="22"/>
      <c r="D320" s="23" t="s">
        <v>3222</v>
      </c>
      <c r="E320" s="23">
        <v>21</v>
      </c>
      <c r="F320" s="23">
        <v>1</v>
      </c>
      <c r="G320" s="23">
        <v>0</v>
      </c>
      <c r="H320" s="23" t="s">
        <v>2496</v>
      </c>
      <c r="I320" s="23"/>
      <c r="J320" s="23"/>
      <c r="K320" s="15">
        <f t="shared" si="12"/>
        <v>1</v>
      </c>
      <c r="L320" s="15" t="str">
        <f t="shared" si="13"/>
        <v>21</v>
      </c>
      <c r="M320" s="15" t="str">
        <f t="shared" si="14"/>
        <v>2021年製</v>
      </c>
      <c r="N320" s="17">
        <f>VLOOKUP(B:B,価格調査!B:S,18,0)</f>
        <v>1074476049</v>
      </c>
    </row>
    <row r="321" spans="1:14" s="15" customFormat="1">
      <c r="A321" s="16" t="s">
        <v>5319</v>
      </c>
      <c r="B321" s="421">
        <v>2155017129904</v>
      </c>
      <c r="C321" s="22"/>
      <c r="D321" s="23" t="s">
        <v>3237</v>
      </c>
      <c r="E321" s="23">
        <v>21</v>
      </c>
      <c r="F321" s="23">
        <v>1</v>
      </c>
      <c r="G321" s="23">
        <v>0</v>
      </c>
      <c r="H321" s="23" t="s">
        <v>2496</v>
      </c>
      <c r="I321" s="23"/>
      <c r="J321" s="23"/>
      <c r="K321" s="15">
        <f t="shared" si="12"/>
        <v>1</v>
      </c>
      <c r="L321" s="15" t="str">
        <f t="shared" si="13"/>
        <v>21</v>
      </c>
      <c r="M321" s="15" t="str">
        <f t="shared" si="14"/>
        <v>2021年製</v>
      </c>
      <c r="N321" s="17">
        <f>VLOOKUP(B:B,価格調査!B:S,18,0)</f>
        <v>1074476434</v>
      </c>
    </row>
    <row r="322" spans="1:14" s="15" customFormat="1">
      <c r="A322" s="16" t="s">
        <v>5319</v>
      </c>
      <c r="B322" s="421">
        <v>2155017121021</v>
      </c>
      <c r="C322" s="22"/>
      <c r="D322" s="23" t="s">
        <v>3261</v>
      </c>
      <c r="E322" s="23">
        <v>21</v>
      </c>
      <c r="F322" s="23">
        <v>4</v>
      </c>
      <c r="G322" s="23">
        <v>0</v>
      </c>
      <c r="H322" s="23" t="s">
        <v>2496</v>
      </c>
      <c r="I322" s="23"/>
      <c r="J322" s="23"/>
      <c r="K322" s="15">
        <f t="shared" ref="K322:K385" si="15">COUNTIF(B:B,B322)</f>
        <v>1</v>
      </c>
      <c r="L322" s="15" t="str">
        <f t="shared" ref="L322:L385" si="16">RIGHT(E322,2)</f>
        <v>21</v>
      </c>
      <c r="M322" s="15" t="str">
        <f t="shared" ref="M322:M385" si="17">"20"&amp;L322&amp;"年製"</f>
        <v>2021年製</v>
      </c>
      <c r="N322" s="17" t="e">
        <f>VLOOKUP(B:B,価格調査!B:S,18,0)</f>
        <v>#N/A</v>
      </c>
    </row>
    <row r="323" spans="1:14" s="15" customFormat="1">
      <c r="A323" s="16" t="s">
        <v>5319</v>
      </c>
      <c r="B323" s="421">
        <v>2156516121031</v>
      </c>
      <c r="C323" s="22"/>
      <c r="D323" s="23" t="s">
        <v>3263</v>
      </c>
      <c r="E323" s="23">
        <v>21</v>
      </c>
      <c r="F323" s="23">
        <v>2</v>
      </c>
      <c r="G323" s="23">
        <v>0</v>
      </c>
      <c r="H323" s="23" t="s">
        <v>2496</v>
      </c>
      <c r="I323" s="23"/>
      <c r="J323" s="23"/>
      <c r="K323" s="15">
        <f t="shared" si="15"/>
        <v>1</v>
      </c>
      <c r="L323" s="15" t="str">
        <f t="shared" si="16"/>
        <v>21</v>
      </c>
      <c r="M323" s="15" t="str">
        <f t="shared" si="17"/>
        <v>2021年製</v>
      </c>
      <c r="N323" s="17" t="e">
        <f>VLOOKUP(B:B,価格調査!B:S,18,0)</f>
        <v>#N/A</v>
      </c>
    </row>
    <row r="324" spans="1:14" s="15" customFormat="1">
      <c r="A324" s="16" t="s">
        <v>5319</v>
      </c>
      <c r="B324" s="421">
        <v>2156017121035</v>
      </c>
      <c r="C324" s="22"/>
      <c r="D324" s="23" t="s">
        <v>5339</v>
      </c>
      <c r="E324" s="23">
        <v>21</v>
      </c>
      <c r="F324" s="23">
        <v>10</v>
      </c>
      <c r="G324" s="23">
        <v>0</v>
      </c>
      <c r="H324" s="23" t="s">
        <v>2496</v>
      </c>
      <c r="I324" s="23"/>
      <c r="J324" s="23"/>
      <c r="K324" s="15">
        <f t="shared" si="15"/>
        <v>2</v>
      </c>
      <c r="L324" s="15" t="str">
        <f t="shared" si="16"/>
        <v>21</v>
      </c>
      <c r="M324" s="15" t="str">
        <f t="shared" si="17"/>
        <v>2021年製</v>
      </c>
      <c r="N324" s="17" t="e">
        <f>VLOOKUP(B:B,価格調査!B:S,18,0)</f>
        <v>#N/A</v>
      </c>
    </row>
    <row r="325" spans="1:14" s="15" customFormat="1">
      <c r="A325" s="16" t="s">
        <v>9102</v>
      </c>
      <c r="B325" s="421">
        <v>1555514130075</v>
      </c>
      <c r="C325" s="22">
        <v>4992496142387</v>
      </c>
      <c r="D325" s="23" t="s">
        <v>2794</v>
      </c>
      <c r="E325" s="23">
        <v>4522</v>
      </c>
      <c r="F325" s="23">
        <v>11</v>
      </c>
      <c r="G325" s="23">
        <v>0</v>
      </c>
      <c r="H325" s="23" t="s">
        <v>2496</v>
      </c>
      <c r="I325" s="23" t="s">
        <v>2495</v>
      </c>
      <c r="J325" s="23" t="s">
        <v>2623</v>
      </c>
      <c r="K325" s="15">
        <f t="shared" si="15"/>
        <v>1</v>
      </c>
      <c r="L325" s="15" t="str">
        <f t="shared" si="16"/>
        <v>22</v>
      </c>
      <c r="M325" s="15" t="str">
        <f t="shared" si="17"/>
        <v>2022年製</v>
      </c>
      <c r="N325" s="17">
        <f>VLOOKUP(B:B,価格調査!B:S,18,0)</f>
        <v>1074475785</v>
      </c>
    </row>
    <row r="326" spans="1:14" s="15" customFormat="1">
      <c r="A326" s="16" t="s">
        <v>9102</v>
      </c>
      <c r="B326" s="421">
        <v>1655514130454</v>
      </c>
      <c r="C326" s="22">
        <v>4992496151945</v>
      </c>
      <c r="D326" s="23" t="s">
        <v>2793</v>
      </c>
      <c r="E326" s="23">
        <v>2322</v>
      </c>
      <c r="F326" s="23">
        <v>1</v>
      </c>
      <c r="G326" s="23">
        <v>0</v>
      </c>
      <c r="H326" s="23" t="s">
        <v>2496</v>
      </c>
      <c r="I326" s="23" t="s">
        <v>2495</v>
      </c>
      <c r="J326" s="23" t="s">
        <v>2520</v>
      </c>
      <c r="K326" s="15">
        <f t="shared" si="15"/>
        <v>1</v>
      </c>
      <c r="L326" s="15" t="str">
        <f t="shared" si="16"/>
        <v>22</v>
      </c>
      <c r="M326" s="15" t="str">
        <f t="shared" si="17"/>
        <v>2022年製</v>
      </c>
      <c r="N326" s="17" t="e">
        <f>VLOOKUP(B:B,価格調査!B:S,18,0)</f>
        <v>#N/A</v>
      </c>
    </row>
    <row r="327" spans="1:14" s="15" customFormat="1">
      <c r="A327" s="16" t="s">
        <v>9102</v>
      </c>
      <c r="B327" s="421">
        <v>1756016130079</v>
      </c>
      <c r="C327" s="22">
        <v>4992496142530</v>
      </c>
      <c r="D327" s="23" t="s">
        <v>2792</v>
      </c>
      <c r="E327" s="23">
        <v>4822</v>
      </c>
      <c r="F327" s="23">
        <v>1</v>
      </c>
      <c r="G327" s="23">
        <v>0</v>
      </c>
      <c r="H327" s="23" t="s">
        <v>2496</v>
      </c>
      <c r="I327" s="23" t="s">
        <v>2495</v>
      </c>
      <c r="J327" s="23" t="s">
        <v>2621</v>
      </c>
      <c r="K327" s="15">
        <f t="shared" si="15"/>
        <v>5</v>
      </c>
      <c r="L327" s="15" t="str">
        <f t="shared" si="16"/>
        <v>22</v>
      </c>
      <c r="M327" s="15" t="str">
        <f t="shared" si="17"/>
        <v>2022年製</v>
      </c>
      <c r="N327" s="17">
        <f>VLOOKUP(B:B,価格調査!B:S,18,0)</f>
        <v>1074476569</v>
      </c>
    </row>
    <row r="328" spans="1:14" s="15" customFormat="1">
      <c r="A328" s="16" t="s">
        <v>9102</v>
      </c>
      <c r="B328" s="421">
        <v>1955516130071</v>
      </c>
      <c r="C328" s="22">
        <v>4992496142554</v>
      </c>
      <c r="D328" s="23" t="s">
        <v>2789</v>
      </c>
      <c r="E328" s="23">
        <v>5122</v>
      </c>
      <c r="F328" s="23">
        <v>3</v>
      </c>
      <c r="G328" s="23">
        <v>0</v>
      </c>
      <c r="H328" s="23" t="s">
        <v>2496</v>
      </c>
      <c r="I328" s="23" t="s">
        <v>2495</v>
      </c>
      <c r="J328" s="23" t="s">
        <v>2621</v>
      </c>
      <c r="K328" s="15">
        <f t="shared" si="15"/>
        <v>3</v>
      </c>
      <c r="L328" s="15" t="str">
        <f t="shared" si="16"/>
        <v>22</v>
      </c>
      <c r="M328" s="15" t="str">
        <f t="shared" si="17"/>
        <v>2022年製</v>
      </c>
      <c r="N328" s="17">
        <f>VLOOKUP(B:B,価格調査!B:S,18,0)</f>
        <v>1074476491</v>
      </c>
    </row>
    <row r="329" spans="1:14" s="15" customFormat="1">
      <c r="A329" s="16" t="s">
        <v>9102</v>
      </c>
      <c r="B329" s="421">
        <v>2055516130398</v>
      </c>
      <c r="C329" s="22">
        <v>4992496140208</v>
      </c>
      <c r="D329" s="23" t="s">
        <v>2785</v>
      </c>
      <c r="E329" s="23">
        <v>322</v>
      </c>
      <c r="F329" s="23">
        <v>1</v>
      </c>
      <c r="G329" s="23">
        <v>0</v>
      </c>
      <c r="H329" s="23" t="s">
        <v>2496</v>
      </c>
      <c r="I329" s="23" t="s">
        <v>2495</v>
      </c>
      <c r="J329" s="23" t="s">
        <v>2621</v>
      </c>
      <c r="K329" s="15">
        <f t="shared" si="15"/>
        <v>1</v>
      </c>
      <c r="L329" s="15" t="str">
        <f t="shared" si="16"/>
        <v>22</v>
      </c>
      <c r="M329" s="15" t="str">
        <f t="shared" si="17"/>
        <v>2022年製</v>
      </c>
      <c r="N329" s="17" t="e">
        <f>VLOOKUP(B:B,価格調査!B:S,18,0)</f>
        <v>#N/A</v>
      </c>
    </row>
    <row r="330" spans="1:14" s="15" customFormat="1">
      <c r="A330" s="16" t="s">
        <v>9102</v>
      </c>
      <c r="B330" s="421">
        <v>2056515130075</v>
      </c>
      <c r="C330" s="22">
        <v>4992496142448</v>
      </c>
      <c r="D330" s="23" t="s">
        <v>2784</v>
      </c>
      <c r="E330" s="23">
        <v>5122</v>
      </c>
      <c r="F330" s="23">
        <v>1</v>
      </c>
      <c r="G330" s="23">
        <v>0</v>
      </c>
      <c r="H330" s="23" t="s">
        <v>2496</v>
      </c>
      <c r="I330" s="23" t="s">
        <v>2495</v>
      </c>
      <c r="J330" s="23" t="s">
        <v>2621</v>
      </c>
      <c r="K330" s="15">
        <f t="shared" si="15"/>
        <v>4</v>
      </c>
      <c r="L330" s="15" t="str">
        <f t="shared" si="16"/>
        <v>22</v>
      </c>
      <c r="M330" s="15" t="str">
        <f t="shared" si="17"/>
        <v>2022年製</v>
      </c>
      <c r="N330" s="17">
        <f>VLOOKUP(B:B,価格調査!B:S,18,0)</f>
        <v>1074476305</v>
      </c>
    </row>
    <row r="331" spans="1:14" s="15" customFormat="1">
      <c r="A331" s="16" t="s">
        <v>9102</v>
      </c>
      <c r="B331" s="421">
        <v>2056515130075</v>
      </c>
      <c r="C331" s="22">
        <v>4992496142448</v>
      </c>
      <c r="D331" s="23" t="s">
        <v>2784</v>
      </c>
      <c r="E331" s="23">
        <v>5122</v>
      </c>
      <c r="F331" s="23">
        <v>8</v>
      </c>
      <c r="G331" s="23">
        <v>0</v>
      </c>
      <c r="H331" s="23" t="s">
        <v>2496</v>
      </c>
      <c r="I331" s="23" t="s">
        <v>2495</v>
      </c>
      <c r="J331" s="23" t="s">
        <v>2621</v>
      </c>
      <c r="K331" s="15">
        <f t="shared" si="15"/>
        <v>4</v>
      </c>
      <c r="L331" s="15" t="str">
        <f t="shared" si="16"/>
        <v>22</v>
      </c>
      <c r="M331" s="15" t="str">
        <f t="shared" si="17"/>
        <v>2022年製</v>
      </c>
      <c r="N331" s="17">
        <f>VLOOKUP(B:B,価格調査!B:S,18,0)</f>
        <v>1074476305</v>
      </c>
    </row>
    <row r="332" spans="1:14" s="15" customFormat="1">
      <c r="A332" s="16" t="s">
        <v>9102</v>
      </c>
      <c r="B332" s="421">
        <v>2154518130075</v>
      </c>
      <c r="C332" s="22">
        <v>4992496142653</v>
      </c>
      <c r="D332" s="23" t="s">
        <v>2781</v>
      </c>
      <c r="E332" s="23">
        <v>4822</v>
      </c>
      <c r="F332" s="23">
        <v>8</v>
      </c>
      <c r="G332" s="23">
        <v>0</v>
      </c>
      <c r="H332" s="23" t="s">
        <v>2496</v>
      </c>
      <c r="I332" s="23" t="s">
        <v>2495</v>
      </c>
      <c r="J332" s="23" t="s">
        <v>2621</v>
      </c>
      <c r="K332" s="15">
        <f t="shared" si="15"/>
        <v>3</v>
      </c>
      <c r="L332" s="15" t="str">
        <f t="shared" si="16"/>
        <v>22</v>
      </c>
      <c r="M332" s="15" t="str">
        <f t="shared" si="17"/>
        <v>2022年製</v>
      </c>
      <c r="N332" s="17">
        <f>VLOOKUP(B:B,価格調査!B:S,18,0)</f>
        <v>1074476485</v>
      </c>
    </row>
    <row r="333" spans="1:14" s="15" customFormat="1">
      <c r="A333" s="16" t="s">
        <v>9102</v>
      </c>
      <c r="B333" s="421">
        <v>2156016130076</v>
      </c>
      <c r="C333" s="22">
        <v>4992496141465</v>
      </c>
      <c r="D333" s="23" t="s">
        <v>2779</v>
      </c>
      <c r="E333" s="23">
        <v>5122</v>
      </c>
      <c r="F333" s="23">
        <v>4</v>
      </c>
      <c r="G333" s="23">
        <v>0</v>
      </c>
      <c r="H333" s="23" t="s">
        <v>2496</v>
      </c>
      <c r="I333" s="23" t="s">
        <v>2495</v>
      </c>
      <c r="J333" s="23" t="s">
        <v>2621</v>
      </c>
      <c r="K333" s="15">
        <f t="shared" si="15"/>
        <v>3</v>
      </c>
      <c r="L333" s="15" t="str">
        <f t="shared" si="16"/>
        <v>22</v>
      </c>
      <c r="M333" s="15" t="str">
        <f t="shared" si="17"/>
        <v>2022年製</v>
      </c>
      <c r="N333" s="17">
        <f>VLOOKUP(B:B,価格調査!B:S,18,0)</f>
        <v>1074476568</v>
      </c>
    </row>
    <row r="334" spans="1:14" s="15" customFormat="1">
      <c r="A334" s="16" t="s">
        <v>9102</v>
      </c>
      <c r="B334" s="421">
        <v>2254517130073</v>
      </c>
      <c r="C334" s="22">
        <v>4992496142639</v>
      </c>
      <c r="D334" s="23" t="s">
        <v>2775</v>
      </c>
      <c r="E334" s="23">
        <v>4822</v>
      </c>
      <c r="F334" s="23">
        <v>1</v>
      </c>
      <c r="G334" s="23">
        <v>0</v>
      </c>
      <c r="H334" s="23" t="s">
        <v>2496</v>
      </c>
      <c r="I334" s="23" t="s">
        <v>2495</v>
      </c>
      <c r="J334" s="23" t="s">
        <v>2621</v>
      </c>
      <c r="K334" s="15">
        <f t="shared" si="15"/>
        <v>2</v>
      </c>
      <c r="L334" s="15" t="str">
        <f t="shared" si="16"/>
        <v>22</v>
      </c>
      <c r="M334" s="15" t="str">
        <f t="shared" si="17"/>
        <v>2022年製</v>
      </c>
      <c r="N334" s="17">
        <f>VLOOKUP(B:B,価格調査!B:S,18,0)</f>
        <v>1074476131</v>
      </c>
    </row>
    <row r="335" spans="1:14" s="15" customFormat="1">
      <c r="A335" s="16" t="s">
        <v>9102</v>
      </c>
      <c r="B335" s="421">
        <v>1655514151800</v>
      </c>
      <c r="C335" s="22">
        <v>4985009751275</v>
      </c>
      <c r="D335" s="23" t="s">
        <v>2773</v>
      </c>
      <c r="E335" s="23">
        <v>1722</v>
      </c>
      <c r="F335" s="23">
        <v>3</v>
      </c>
      <c r="G335" s="23">
        <v>0</v>
      </c>
      <c r="H335" s="23" t="s">
        <v>2496</v>
      </c>
      <c r="I335" s="23" t="s">
        <v>2495</v>
      </c>
      <c r="J335" s="23" t="s">
        <v>2502</v>
      </c>
      <c r="K335" s="15">
        <f t="shared" si="15"/>
        <v>2</v>
      </c>
      <c r="L335" s="15" t="str">
        <f t="shared" si="16"/>
        <v>22</v>
      </c>
      <c r="M335" s="15" t="str">
        <f t="shared" si="17"/>
        <v>2022年製</v>
      </c>
      <c r="N335" s="17">
        <f>VLOOKUP(B:B,価格調査!B:S,18,0)</f>
        <v>1074475851</v>
      </c>
    </row>
    <row r="336" spans="1:14" s="15" customFormat="1">
      <c r="A336" s="16" t="s">
        <v>9102</v>
      </c>
      <c r="B336" s="421">
        <v>1657014157733</v>
      </c>
      <c r="C336" s="22">
        <v>4985009755549</v>
      </c>
      <c r="D336" s="23" t="s">
        <v>2772</v>
      </c>
      <c r="E336" s="23">
        <v>3022</v>
      </c>
      <c r="F336" s="23">
        <v>33</v>
      </c>
      <c r="G336" s="23">
        <v>0</v>
      </c>
      <c r="H336" s="23" t="s">
        <v>2496</v>
      </c>
      <c r="I336" s="23" t="s">
        <v>2495</v>
      </c>
      <c r="J336" s="23" t="s">
        <v>2504</v>
      </c>
      <c r="K336" s="15">
        <f t="shared" si="15"/>
        <v>4</v>
      </c>
      <c r="L336" s="15" t="str">
        <f t="shared" si="16"/>
        <v>22</v>
      </c>
      <c r="M336" s="15" t="str">
        <f t="shared" si="17"/>
        <v>2022年製</v>
      </c>
      <c r="N336" s="17">
        <f>VLOOKUP(B:B,価格調査!B:S,18,0)</f>
        <v>1074476296</v>
      </c>
    </row>
    <row r="337" spans="1:14" s="15" customFormat="1">
      <c r="A337" s="16" t="s">
        <v>9102</v>
      </c>
      <c r="B337" s="421">
        <v>1657014157733</v>
      </c>
      <c r="C337" s="22">
        <v>4985009755549</v>
      </c>
      <c r="D337" s="23" t="s">
        <v>2772</v>
      </c>
      <c r="E337" s="23">
        <v>3122</v>
      </c>
      <c r="F337" s="23">
        <v>2</v>
      </c>
      <c r="G337" s="23">
        <v>0</v>
      </c>
      <c r="H337" s="23" t="s">
        <v>2496</v>
      </c>
      <c r="I337" s="23" t="s">
        <v>2495</v>
      </c>
      <c r="J337" s="23" t="s">
        <v>2504</v>
      </c>
      <c r="K337" s="15">
        <f t="shared" si="15"/>
        <v>4</v>
      </c>
      <c r="L337" s="15" t="str">
        <f t="shared" si="16"/>
        <v>22</v>
      </c>
      <c r="M337" s="15" t="str">
        <f t="shared" si="17"/>
        <v>2022年製</v>
      </c>
      <c r="N337" s="17">
        <f>VLOOKUP(B:B,価格調査!B:S,18,0)</f>
        <v>1074476296</v>
      </c>
    </row>
    <row r="338" spans="1:14" s="15" customFormat="1">
      <c r="A338" s="16" t="s">
        <v>9102</v>
      </c>
      <c r="B338" s="421">
        <v>1657014157733</v>
      </c>
      <c r="C338" s="22">
        <v>4985009755549</v>
      </c>
      <c r="D338" s="23" t="s">
        <v>2772</v>
      </c>
      <c r="E338" s="23">
        <v>3122</v>
      </c>
      <c r="F338" s="23">
        <v>8</v>
      </c>
      <c r="G338" s="23">
        <v>0</v>
      </c>
      <c r="H338" s="23" t="s">
        <v>2496</v>
      </c>
      <c r="I338" s="23" t="s">
        <v>2495</v>
      </c>
      <c r="J338" s="23" t="s">
        <v>2504</v>
      </c>
      <c r="K338" s="15">
        <f t="shared" si="15"/>
        <v>4</v>
      </c>
      <c r="L338" s="15" t="str">
        <f t="shared" si="16"/>
        <v>22</v>
      </c>
      <c r="M338" s="15" t="str">
        <f t="shared" si="17"/>
        <v>2022年製</v>
      </c>
      <c r="N338" s="17">
        <f>VLOOKUP(B:B,価格調査!B:S,18,0)</f>
        <v>1074476296</v>
      </c>
    </row>
    <row r="339" spans="1:14" s="15" customFormat="1">
      <c r="A339" s="16" t="s">
        <v>9102</v>
      </c>
      <c r="B339" s="421">
        <v>1657014157733</v>
      </c>
      <c r="C339" s="22">
        <v>4985009755549</v>
      </c>
      <c r="D339" s="23" t="s">
        <v>2772</v>
      </c>
      <c r="E339" s="23">
        <v>3122</v>
      </c>
      <c r="F339" s="23">
        <v>10</v>
      </c>
      <c r="G339" s="23">
        <v>0</v>
      </c>
      <c r="H339" s="23" t="s">
        <v>2496</v>
      </c>
      <c r="I339" s="23" t="s">
        <v>2495</v>
      </c>
      <c r="J339" s="23" t="s">
        <v>2504</v>
      </c>
      <c r="K339" s="15">
        <f t="shared" si="15"/>
        <v>4</v>
      </c>
      <c r="L339" s="15" t="str">
        <f t="shared" si="16"/>
        <v>22</v>
      </c>
      <c r="M339" s="15" t="str">
        <f t="shared" si="17"/>
        <v>2022年製</v>
      </c>
      <c r="N339" s="17">
        <f>VLOOKUP(B:B,価格調査!B:S,18,0)</f>
        <v>1074476296</v>
      </c>
    </row>
    <row r="340" spans="1:14" s="15" customFormat="1">
      <c r="A340" s="16" t="s">
        <v>9102</v>
      </c>
      <c r="B340" s="421">
        <v>1757014157730</v>
      </c>
      <c r="C340" s="22">
        <v>4985009755563</v>
      </c>
      <c r="D340" s="23" t="s">
        <v>2769</v>
      </c>
      <c r="E340" s="23">
        <v>2522</v>
      </c>
      <c r="F340" s="23">
        <v>8</v>
      </c>
      <c r="G340" s="23">
        <v>0</v>
      </c>
      <c r="H340" s="23" t="s">
        <v>2496</v>
      </c>
      <c r="I340" s="23" t="s">
        <v>2495</v>
      </c>
      <c r="J340" s="23" t="s">
        <v>2504</v>
      </c>
      <c r="K340" s="15">
        <f t="shared" si="15"/>
        <v>3</v>
      </c>
      <c r="L340" s="15" t="str">
        <f t="shared" si="16"/>
        <v>22</v>
      </c>
      <c r="M340" s="15" t="str">
        <f t="shared" si="17"/>
        <v>2022年製</v>
      </c>
      <c r="N340" s="17">
        <f>VLOOKUP(B:B,価格調査!B:S,18,0)</f>
        <v>1074476297</v>
      </c>
    </row>
    <row r="341" spans="1:14" s="15" customFormat="1">
      <c r="A341" s="16" t="s">
        <v>9102</v>
      </c>
      <c r="B341" s="421">
        <v>1757014157730</v>
      </c>
      <c r="C341" s="22">
        <v>4985009755563</v>
      </c>
      <c r="D341" s="23" t="s">
        <v>2769</v>
      </c>
      <c r="E341" s="23">
        <v>4222</v>
      </c>
      <c r="F341" s="23">
        <v>8</v>
      </c>
      <c r="G341" s="23">
        <v>0</v>
      </c>
      <c r="H341" s="23" t="s">
        <v>2496</v>
      </c>
      <c r="I341" s="23" t="s">
        <v>2495</v>
      </c>
      <c r="J341" s="23" t="s">
        <v>2504</v>
      </c>
      <c r="K341" s="15">
        <f t="shared" si="15"/>
        <v>3</v>
      </c>
      <c r="L341" s="15" t="str">
        <f t="shared" si="16"/>
        <v>22</v>
      </c>
      <c r="M341" s="15" t="str">
        <f t="shared" si="17"/>
        <v>2022年製</v>
      </c>
      <c r="N341" s="17">
        <f>VLOOKUP(B:B,価格調査!B:S,18,0)</f>
        <v>1074476297</v>
      </c>
    </row>
    <row r="342" spans="1:14" s="15" customFormat="1">
      <c r="A342" s="16" t="s">
        <v>9102</v>
      </c>
      <c r="B342" s="421">
        <v>1757014157730</v>
      </c>
      <c r="C342" s="22">
        <v>4985009755563</v>
      </c>
      <c r="D342" s="23" t="s">
        <v>2769</v>
      </c>
      <c r="E342" s="23">
        <v>4222</v>
      </c>
      <c r="F342" s="23">
        <v>12</v>
      </c>
      <c r="G342" s="23">
        <v>0</v>
      </c>
      <c r="H342" s="23" t="s">
        <v>2496</v>
      </c>
      <c r="I342" s="23" t="s">
        <v>2495</v>
      </c>
      <c r="J342" s="23" t="s">
        <v>2504</v>
      </c>
      <c r="K342" s="15">
        <f t="shared" si="15"/>
        <v>3</v>
      </c>
      <c r="L342" s="15" t="str">
        <f t="shared" si="16"/>
        <v>22</v>
      </c>
      <c r="M342" s="15" t="str">
        <f t="shared" si="17"/>
        <v>2022年製</v>
      </c>
      <c r="N342" s="17">
        <f>VLOOKUP(B:B,価格調査!B:S,18,0)</f>
        <v>1074476297</v>
      </c>
    </row>
    <row r="343" spans="1:14" s="15" customFormat="1">
      <c r="A343" s="16" t="s">
        <v>9102</v>
      </c>
      <c r="B343" s="421">
        <v>1855515151735</v>
      </c>
      <c r="C343" s="22">
        <v>4985009645406</v>
      </c>
      <c r="D343" s="23" t="s">
        <v>2768</v>
      </c>
      <c r="E343" s="23">
        <v>4522</v>
      </c>
      <c r="F343" s="23">
        <v>2</v>
      </c>
      <c r="G343" s="23">
        <v>0</v>
      </c>
      <c r="H343" s="23" t="s">
        <v>2496</v>
      </c>
      <c r="I343" s="23" t="s">
        <v>2495</v>
      </c>
      <c r="J343" s="23" t="s">
        <v>2504</v>
      </c>
      <c r="K343" s="15">
        <f t="shared" si="15"/>
        <v>2</v>
      </c>
      <c r="L343" s="15" t="str">
        <f t="shared" si="16"/>
        <v>22</v>
      </c>
      <c r="M343" s="15" t="str">
        <f t="shared" si="17"/>
        <v>2022年製</v>
      </c>
      <c r="N343" s="17">
        <f>VLOOKUP(B:B,価格調査!B:S,18,0)</f>
        <v>1074475869</v>
      </c>
    </row>
    <row r="344" spans="1:14" s="15" customFormat="1">
      <c r="A344" s="16" t="s">
        <v>9102</v>
      </c>
      <c r="B344" s="421">
        <v>1855515151735</v>
      </c>
      <c r="C344" s="22">
        <v>4985009645406</v>
      </c>
      <c r="D344" s="23" t="s">
        <v>2768</v>
      </c>
      <c r="E344" s="23">
        <v>4522</v>
      </c>
      <c r="F344" s="23">
        <v>1</v>
      </c>
      <c r="G344" s="23">
        <v>0</v>
      </c>
      <c r="H344" s="23" t="s">
        <v>2496</v>
      </c>
      <c r="I344" s="23" t="s">
        <v>2495</v>
      </c>
      <c r="J344" s="23" t="s">
        <v>2504</v>
      </c>
      <c r="K344" s="15">
        <f t="shared" si="15"/>
        <v>2</v>
      </c>
      <c r="L344" s="15" t="str">
        <f t="shared" si="16"/>
        <v>22</v>
      </c>
      <c r="M344" s="15" t="str">
        <f t="shared" si="17"/>
        <v>2022年製</v>
      </c>
      <c r="N344" s="17">
        <f>VLOOKUP(B:B,価格調査!B:S,18,0)</f>
        <v>1074475869</v>
      </c>
    </row>
    <row r="345" spans="1:14" s="15" customFormat="1">
      <c r="A345" s="16" t="s">
        <v>9102</v>
      </c>
      <c r="B345" s="421">
        <v>1856514151801</v>
      </c>
      <c r="C345" s="22">
        <v>4985009751121</v>
      </c>
      <c r="D345" s="23" t="s">
        <v>2767</v>
      </c>
      <c r="E345" s="23">
        <v>5022</v>
      </c>
      <c r="F345" s="23">
        <v>8</v>
      </c>
      <c r="G345" s="23">
        <v>0</v>
      </c>
      <c r="H345" s="23" t="s">
        <v>2496</v>
      </c>
      <c r="I345" s="23" t="s">
        <v>2495</v>
      </c>
      <c r="J345" s="23" t="s">
        <v>2502</v>
      </c>
      <c r="K345" s="15">
        <f t="shared" si="15"/>
        <v>1</v>
      </c>
      <c r="L345" s="15" t="str">
        <f t="shared" si="16"/>
        <v>22</v>
      </c>
      <c r="M345" s="15" t="str">
        <f t="shared" si="17"/>
        <v>2022年製</v>
      </c>
      <c r="N345" s="17">
        <f>VLOOKUP(B:B,価格調査!B:S,18,0)</f>
        <v>1074475849</v>
      </c>
    </row>
    <row r="346" spans="1:14" s="15" customFormat="1">
      <c r="A346" s="16" t="s">
        <v>9102</v>
      </c>
      <c r="B346" s="421">
        <v>2155017155507</v>
      </c>
      <c r="C346" s="22">
        <v>4985009687215</v>
      </c>
      <c r="D346" s="23" t="s">
        <v>2755</v>
      </c>
      <c r="E346" s="23">
        <v>4022</v>
      </c>
      <c r="F346" s="23">
        <v>1</v>
      </c>
      <c r="G346" s="23">
        <v>0</v>
      </c>
      <c r="H346" s="23" t="s">
        <v>2496</v>
      </c>
      <c r="I346" s="23" t="s">
        <v>2495</v>
      </c>
      <c r="J346" s="23" t="s">
        <v>2517</v>
      </c>
      <c r="K346" s="15">
        <f t="shared" si="15"/>
        <v>2</v>
      </c>
      <c r="L346" s="15" t="str">
        <f t="shared" si="16"/>
        <v>22</v>
      </c>
      <c r="M346" s="15" t="str">
        <f t="shared" si="17"/>
        <v>2022年製</v>
      </c>
      <c r="N346" s="17">
        <f>VLOOKUP(B:B,価格調査!B:S,18,0)</f>
        <v>1074476763</v>
      </c>
    </row>
    <row r="347" spans="1:14" s="15" customFormat="1">
      <c r="A347" s="16" t="s">
        <v>9102</v>
      </c>
      <c r="B347" s="421">
        <v>2155017155507</v>
      </c>
      <c r="C347" s="22">
        <v>4985009687215</v>
      </c>
      <c r="D347" s="23" t="s">
        <v>2755</v>
      </c>
      <c r="E347" s="23">
        <v>3922</v>
      </c>
      <c r="F347" s="23">
        <v>13</v>
      </c>
      <c r="G347" s="23">
        <v>0</v>
      </c>
      <c r="H347" s="23" t="s">
        <v>2496</v>
      </c>
      <c r="I347" s="23" t="s">
        <v>2495</v>
      </c>
      <c r="J347" s="23" t="s">
        <v>2517</v>
      </c>
      <c r="K347" s="15">
        <f t="shared" si="15"/>
        <v>2</v>
      </c>
      <c r="L347" s="15" t="str">
        <f t="shared" si="16"/>
        <v>22</v>
      </c>
      <c r="M347" s="15" t="str">
        <f t="shared" si="17"/>
        <v>2022年製</v>
      </c>
      <c r="N347" s="17">
        <f>VLOOKUP(B:B,価格調査!B:S,18,0)</f>
        <v>1074476763</v>
      </c>
    </row>
    <row r="348" spans="1:14" s="15" customFormat="1">
      <c r="A348" s="16" t="s">
        <v>9102</v>
      </c>
      <c r="B348" s="421">
        <v>2255518157762</v>
      </c>
      <c r="C348" s="22">
        <v>4985009756195</v>
      </c>
      <c r="D348" s="23" t="s">
        <v>2739</v>
      </c>
      <c r="E348" s="23">
        <v>1522</v>
      </c>
      <c r="F348" s="23">
        <v>1</v>
      </c>
      <c r="G348" s="23">
        <v>0</v>
      </c>
      <c r="H348" s="23" t="s">
        <v>2496</v>
      </c>
      <c r="I348" s="23" t="s">
        <v>2495</v>
      </c>
      <c r="J348" s="23" t="s">
        <v>2517</v>
      </c>
      <c r="K348" s="15">
        <f t="shared" si="15"/>
        <v>1</v>
      </c>
      <c r="L348" s="15" t="str">
        <f t="shared" si="16"/>
        <v>22</v>
      </c>
      <c r="M348" s="15" t="str">
        <f t="shared" si="17"/>
        <v>2022年製</v>
      </c>
      <c r="N348" s="17">
        <f>VLOOKUP(B:B,価格調査!B:S,18,0)</f>
        <v>1074475836</v>
      </c>
    </row>
    <row r="349" spans="1:14" s="15" customFormat="1">
      <c r="A349" s="16" t="s">
        <v>9102</v>
      </c>
      <c r="B349" s="421">
        <v>2554517159044</v>
      </c>
      <c r="C349" s="22">
        <v>4985009700488</v>
      </c>
      <c r="D349" s="23" t="s">
        <v>2719</v>
      </c>
      <c r="E349" s="23">
        <v>1722</v>
      </c>
      <c r="F349" s="23">
        <v>4</v>
      </c>
      <c r="G349" s="23">
        <v>0</v>
      </c>
      <c r="H349" s="23" t="s">
        <v>2496</v>
      </c>
      <c r="I349" s="23" t="s">
        <v>2495</v>
      </c>
      <c r="J349" s="23" t="s">
        <v>2520</v>
      </c>
      <c r="K349" s="15">
        <f t="shared" si="15"/>
        <v>5</v>
      </c>
      <c r="L349" s="15" t="str">
        <f t="shared" si="16"/>
        <v>22</v>
      </c>
      <c r="M349" s="15" t="str">
        <f t="shared" si="17"/>
        <v>2022年製</v>
      </c>
      <c r="N349" s="17">
        <f>VLOOKUP(B:B,価格調査!B:S,18,0)</f>
        <v>1074475791</v>
      </c>
    </row>
    <row r="350" spans="1:14" s="15" customFormat="1">
      <c r="A350" s="16" t="s">
        <v>9102</v>
      </c>
      <c r="B350" s="421">
        <v>2554517159044</v>
      </c>
      <c r="C350" s="22">
        <v>4985009700488</v>
      </c>
      <c r="D350" s="23" t="s">
        <v>2719</v>
      </c>
      <c r="E350" s="23">
        <v>322</v>
      </c>
      <c r="F350" s="23">
        <v>4</v>
      </c>
      <c r="G350" s="23">
        <v>0</v>
      </c>
      <c r="H350" s="23" t="s">
        <v>2496</v>
      </c>
      <c r="I350" s="23" t="s">
        <v>2495</v>
      </c>
      <c r="J350" s="23" t="s">
        <v>2520</v>
      </c>
      <c r="K350" s="15">
        <f t="shared" si="15"/>
        <v>5</v>
      </c>
      <c r="L350" s="15" t="str">
        <f t="shared" si="16"/>
        <v>22</v>
      </c>
      <c r="M350" s="15" t="str">
        <f t="shared" si="17"/>
        <v>2022年製</v>
      </c>
      <c r="N350" s="17">
        <f>VLOOKUP(B:B,価格調査!B:S,18,0)</f>
        <v>1074475791</v>
      </c>
    </row>
    <row r="351" spans="1:14" s="15" customFormat="1">
      <c r="A351" s="16" t="s">
        <v>9102</v>
      </c>
      <c r="B351" s="421">
        <v>2554517159044</v>
      </c>
      <c r="C351" s="22">
        <v>4985009700488</v>
      </c>
      <c r="D351" s="23" t="s">
        <v>2719</v>
      </c>
      <c r="E351" s="23">
        <v>1722</v>
      </c>
      <c r="F351" s="23">
        <v>2</v>
      </c>
      <c r="G351" s="23">
        <v>0</v>
      </c>
      <c r="H351" s="23" t="s">
        <v>2496</v>
      </c>
      <c r="I351" s="23" t="s">
        <v>2495</v>
      </c>
      <c r="J351" s="23" t="s">
        <v>2520</v>
      </c>
      <c r="K351" s="15">
        <f t="shared" si="15"/>
        <v>5</v>
      </c>
      <c r="L351" s="15" t="str">
        <f t="shared" si="16"/>
        <v>22</v>
      </c>
      <c r="M351" s="15" t="str">
        <f t="shared" si="17"/>
        <v>2022年製</v>
      </c>
      <c r="N351" s="17">
        <f>VLOOKUP(B:B,価格調査!B:S,18,0)</f>
        <v>1074475791</v>
      </c>
    </row>
    <row r="352" spans="1:14" s="15" customFormat="1">
      <c r="A352" s="16" t="s">
        <v>9102</v>
      </c>
      <c r="B352" s="421">
        <v>2554517159044</v>
      </c>
      <c r="C352" s="22">
        <v>4985009700488</v>
      </c>
      <c r="D352" s="23" t="s">
        <v>2719</v>
      </c>
      <c r="E352" s="23">
        <v>322</v>
      </c>
      <c r="F352" s="23">
        <v>2</v>
      </c>
      <c r="G352" s="23">
        <v>0</v>
      </c>
      <c r="H352" s="23" t="s">
        <v>2496</v>
      </c>
      <c r="I352" s="23" t="s">
        <v>2495</v>
      </c>
      <c r="J352" s="23" t="s">
        <v>2520</v>
      </c>
      <c r="K352" s="15">
        <f t="shared" si="15"/>
        <v>5</v>
      </c>
      <c r="L352" s="15" t="str">
        <f t="shared" si="16"/>
        <v>22</v>
      </c>
      <c r="M352" s="15" t="str">
        <f t="shared" si="17"/>
        <v>2022年製</v>
      </c>
      <c r="N352" s="17">
        <f>VLOOKUP(B:B,価格調査!B:S,18,0)</f>
        <v>1074475791</v>
      </c>
    </row>
    <row r="353" spans="1:14" s="15" customFormat="1">
      <c r="A353" s="16" t="s">
        <v>9102</v>
      </c>
      <c r="B353" s="421">
        <v>2554517159044</v>
      </c>
      <c r="C353" s="22">
        <v>4985009700488</v>
      </c>
      <c r="D353" s="23" t="s">
        <v>2719</v>
      </c>
      <c r="E353" s="23">
        <v>822</v>
      </c>
      <c r="F353" s="23">
        <v>8</v>
      </c>
      <c r="G353" s="23">
        <v>0</v>
      </c>
      <c r="H353" s="23" t="s">
        <v>2496</v>
      </c>
      <c r="I353" s="23" t="s">
        <v>2495</v>
      </c>
      <c r="J353" s="23" t="s">
        <v>2520</v>
      </c>
      <c r="K353" s="15">
        <f t="shared" si="15"/>
        <v>5</v>
      </c>
      <c r="L353" s="15" t="str">
        <f t="shared" si="16"/>
        <v>22</v>
      </c>
      <c r="M353" s="15" t="str">
        <f t="shared" si="17"/>
        <v>2022年製</v>
      </c>
      <c r="N353" s="17">
        <f>VLOOKUP(B:B,価格調査!B:S,18,0)</f>
        <v>1074475791</v>
      </c>
    </row>
    <row r="354" spans="1:14" s="15" customFormat="1">
      <c r="A354" s="16" t="s">
        <v>9102</v>
      </c>
      <c r="B354" s="421">
        <v>2753518155509</v>
      </c>
      <c r="C354" s="22">
        <v>4985009687130</v>
      </c>
      <c r="D354" s="23" t="s">
        <v>2716</v>
      </c>
      <c r="E354" s="23">
        <v>622</v>
      </c>
      <c r="F354" s="23">
        <v>4</v>
      </c>
      <c r="G354" s="23">
        <v>0</v>
      </c>
      <c r="H354" s="23" t="s">
        <v>2496</v>
      </c>
      <c r="I354" s="23" t="s">
        <v>2495</v>
      </c>
      <c r="J354" s="23" t="s">
        <v>2567</v>
      </c>
      <c r="K354" s="15">
        <f t="shared" si="15"/>
        <v>3</v>
      </c>
      <c r="L354" s="15" t="str">
        <f t="shared" si="16"/>
        <v>22</v>
      </c>
      <c r="M354" s="15" t="str">
        <f t="shared" si="17"/>
        <v>2022年製</v>
      </c>
      <c r="N354" s="17">
        <f>VLOOKUP(B:B,価格調査!B:S,18,0)</f>
        <v>1074476423</v>
      </c>
    </row>
    <row r="355" spans="1:14" s="15" customFormat="1">
      <c r="A355" s="16" t="s">
        <v>9102</v>
      </c>
      <c r="B355" s="421">
        <v>2753518155509</v>
      </c>
      <c r="C355" s="22">
        <v>4985009687130</v>
      </c>
      <c r="D355" s="23" t="s">
        <v>2716</v>
      </c>
      <c r="E355" s="23">
        <v>522</v>
      </c>
      <c r="F355" s="23">
        <v>8</v>
      </c>
      <c r="G355" s="23">
        <v>0</v>
      </c>
      <c r="H355" s="23" t="s">
        <v>2496</v>
      </c>
      <c r="I355" s="23" t="s">
        <v>2495</v>
      </c>
      <c r="J355" s="23" t="s">
        <v>2567</v>
      </c>
      <c r="K355" s="15">
        <f t="shared" si="15"/>
        <v>3</v>
      </c>
      <c r="L355" s="15" t="str">
        <f t="shared" si="16"/>
        <v>22</v>
      </c>
      <c r="M355" s="15" t="str">
        <f t="shared" si="17"/>
        <v>2022年製</v>
      </c>
      <c r="N355" s="17">
        <f>VLOOKUP(B:B,価格調査!B:S,18,0)</f>
        <v>1074476423</v>
      </c>
    </row>
    <row r="356" spans="1:14" s="15" customFormat="1">
      <c r="A356" s="16" t="s">
        <v>9102</v>
      </c>
      <c r="B356" s="421">
        <v>2753518155509</v>
      </c>
      <c r="C356" s="22">
        <v>4985009687130</v>
      </c>
      <c r="D356" s="23" t="s">
        <v>2716</v>
      </c>
      <c r="E356" s="23">
        <v>2422</v>
      </c>
      <c r="F356" s="23">
        <v>8</v>
      </c>
      <c r="G356" s="23">
        <v>0</v>
      </c>
      <c r="H356" s="23" t="s">
        <v>2496</v>
      </c>
      <c r="I356" s="23" t="s">
        <v>2495</v>
      </c>
      <c r="J356" s="23" t="s">
        <v>2567</v>
      </c>
      <c r="K356" s="15">
        <f t="shared" si="15"/>
        <v>3</v>
      </c>
      <c r="L356" s="15" t="str">
        <f t="shared" si="16"/>
        <v>22</v>
      </c>
      <c r="M356" s="15" t="str">
        <f t="shared" si="17"/>
        <v>2022年製</v>
      </c>
      <c r="N356" s="17">
        <f>VLOOKUP(B:B,価格調査!B:S,18,0)</f>
        <v>1074476423</v>
      </c>
    </row>
    <row r="357" spans="1:14" s="15" customFormat="1">
      <c r="A357" s="16" t="s">
        <v>9102</v>
      </c>
      <c r="B357" s="421">
        <v>2354018159730</v>
      </c>
      <c r="C357" s="22">
        <v>3528709577649</v>
      </c>
      <c r="D357" s="23" t="s">
        <v>2734</v>
      </c>
      <c r="E357" s="23">
        <v>2322</v>
      </c>
      <c r="F357" s="23">
        <v>2</v>
      </c>
      <c r="G357" s="23">
        <v>0</v>
      </c>
      <c r="H357" s="23" t="s">
        <v>2496</v>
      </c>
      <c r="I357" s="23" t="s">
        <v>2495</v>
      </c>
      <c r="J357" s="23" t="s">
        <v>2733</v>
      </c>
      <c r="K357" s="15">
        <f t="shared" si="15"/>
        <v>2</v>
      </c>
      <c r="L357" s="15" t="str">
        <f t="shared" si="16"/>
        <v>22</v>
      </c>
      <c r="M357" s="15" t="str">
        <f t="shared" si="17"/>
        <v>2022年製</v>
      </c>
      <c r="N357" s="17">
        <f>VLOOKUP(B:B,価格調査!B:S,18,0)</f>
        <v>0</v>
      </c>
    </row>
    <row r="358" spans="1:14" s="15" customFormat="1">
      <c r="A358" s="16" t="s">
        <v>9102</v>
      </c>
      <c r="B358" s="421">
        <v>2354018159730</v>
      </c>
      <c r="C358" s="22">
        <v>3528709577649</v>
      </c>
      <c r="D358" s="23" t="s">
        <v>2734</v>
      </c>
      <c r="E358" s="23">
        <v>2322</v>
      </c>
      <c r="F358" s="23">
        <v>1</v>
      </c>
      <c r="G358" s="23">
        <v>0</v>
      </c>
      <c r="H358" s="23" t="s">
        <v>2496</v>
      </c>
      <c r="I358" s="23" t="s">
        <v>2495</v>
      </c>
      <c r="J358" s="23" t="s">
        <v>2533</v>
      </c>
      <c r="K358" s="15">
        <f t="shared" si="15"/>
        <v>2</v>
      </c>
      <c r="L358" s="15" t="str">
        <f t="shared" si="16"/>
        <v>22</v>
      </c>
      <c r="M358" s="15" t="str">
        <f t="shared" si="17"/>
        <v>2022年製</v>
      </c>
      <c r="N358" s="17">
        <f>VLOOKUP(B:B,価格調査!B:S,18,0)</f>
        <v>0</v>
      </c>
    </row>
    <row r="359" spans="1:14" s="15" customFormat="1">
      <c r="A359" s="16" t="s">
        <v>9102</v>
      </c>
      <c r="B359" s="421">
        <v>1954517155502</v>
      </c>
      <c r="C359" s="22">
        <v>4985009693032</v>
      </c>
      <c r="D359" s="23" t="s">
        <v>2765</v>
      </c>
      <c r="E359" s="23">
        <v>4322</v>
      </c>
      <c r="F359" s="23">
        <v>17</v>
      </c>
      <c r="G359" s="23">
        <v>0</v>
      </c>
      <c r="H359" s="23" t="s">
        <v>2496</v>
      </c>
      <c r="I359" s="23" t="s">
        <v>2495</v>
      </c>
      <c r="J359" s="23" t="s">
        <v>2570</v>
      </c>
      <c r="K359" s="15">
        <f t="shared" si="15"/>
        <v>2</v>
      </c>
      <c r="L359" s="15" t="str">
        <f t="shared" si="16"/>
        <v>22</v>
      </c>
      <c r="M359" s="15" t="str">
        <f t="shared" si="17"/>
        <v>2022年製</v>
      </c>
      <c r="N359" s="17">
        <f>VLOOKUP(B:B,価格調査!B:S,18,0)</f>
        <v>1074476145</v>
      </c>
    </row>
    <row r="360" spans="1:14" s="15" customFormat="1">
      <c r="A360" s="16" t="s">
        <v>9102</v>
      </c>
      <c r="B360" s="421">
        <v>1954517155502</v>
      </c>
      <c r="C360" s="22">
        <v>4985009693032</v>
      </c>
      <c r="D360" s="23" t="s">
        <v>2765</v>
      </c>
      <c r="E360" s="23">
        <v>4322</v>
      </c>
      <c r="F360" s="23">
        <v>28</v>
      </c>
      <c r="G360" s="23">
        <v>0</v>
      </c>
      <c r="H360" s="23" t="s">
        <v>2496</v>
      </c>
      <c r="I360" s="23" t="s">
        <v>2495</v>
      </c>
      <c r="J360" s="23" t="s">
        <v>2570</v>
      </c>
      <c r="K360" s="15">
        <f t="shared" si="15"/>
        <v>2</v>
      </c>
      <c r="L360" s="15" t="str">
        <f t="shared" si="16"/>
        <v>22</v>
      </c>
      <c r="M360" s="15" t="str">
        <f t="shared" si="17"/>
        <v>2022年製</v>
      </c>
      <c r="N360" s="17">
        <f>VLOOKUP(B:B,価格調査!B:S,18,0)</f>
        <v>1074476145</v>
      </c>
    </row>
    <row r="361" spans="1:14" s="15" customFormat="1">
      <c r="A361" s="16" t="s">
        <v>9102</v>
      </c>
      <c r="B361" s="421">
        <v>2254018158408</v>
      </c>
      <c r="C361" s="22">
        <v>4985009692073</v>
      </c>
      <c r="D361" s="23" t="s">
        <v>2749</v>
      </c>
      <c r="E361" s="23">
        <v>2522</v>
      </c>
      <c r="F361" s="23">
        <v>1</v>
      </c>
      <c r="G361" s="23">
        <v>0</v>
      </c>
      <c r="H361" s="23" t="s">
        <v>2496</v>
      </c>
      <c r="I361" s="23" t="s">
        <v>2495</v>
      </c>
      <c r="J361" s="23" t="s">
        <v>2494</v>
      </c>
      <c r="K361" s="15">
        <f t="shared" si="15"/>
        <v>3</v>
      </c>
      <c r="L361" s="15" t="str">
        <f t="shared" si="16"/>
        <v>22</v>
      </c>
      <c r="M361" s="15" t="str">
        <f t="shared" si="17"/>
        <v>2022年製</v>
      </c>
      <c r="N361" s="17">
        <f>VLOOKUP(B:B,価格調査!B:S,18,0)</f>
        <v>1074476327</v>
      </c>
    </row>
    <row r="362" spans="1:14" s="15" customFormat="1">
      <c r="A362" s="16" t="s">
        <v>9102</v>
      </c>
      <c r="B362" s="421">
        <v>2254018158408</v>
      </c>
      <c r="C362" s="22">
        <v>4985009692073</v>
      </c>
      <c r="D362" s="23" t="s">
        <v>2749</v>
      </c>
      <c r="E362" s="23">
        <v>3422</v>
      </c>
      <c r="F362" s="23">
        <v>2</v>
      </c>
      <c r="G362" s="23">
        <v>0</v>
      </c>
      <c r="H362" s="23" t="s">
        <v>2496</v>
      </c>
      <c r="I362" s="23" t="s">
        <v>2495</v>
      </c>
      <c r="J362" s="23" t="s">
        <v>2558</v>
      </c>
      <c r="K362" s="15">
        <f t="shared" si="15"/>
        <v>3</v>
      </c>
      <c r="L362" s="15" t="str">
        <f t="shared" si="16"/>
        <v>22</v>
      </c>
      <c r="M362" s="15" t="str">
        <f t="shared" si="17"/>
        <v>2022年製</v>
      </c>
      <c r="N362" s="17">
        <f>VLOOKUP(B:B,価格調査!B:S,18,0)</f>
        <v>1074476327</v>
      </c>
    </row>
    <row r="363" spans="1:14" s="15" customFormat="1">
      <c r="A363" s="16" t="s">
        <v>9102</v>
      </c>
      <c r="B363" s="421">
        <v>2254018158408</v>
      </c>
      <c r="C363" s="22">
        <v>4985009692073</v>
      </c>
      <c r="D363" s="23" t="s">
        <v>2749</v>
      </c>
      <c r="E363" s="23">
        <v>2922</v>
      </c>
      <c r="F363" s="23">
        <v>3</v>
      </c>
      <c r="G363" s="23">
        <v>0</v>
      </c>
      <c r="H363" s="23" t="s">
        <v>2496</v>
      </c>
      <c r="I363" s="23" t="s">
        <v>2495</v>
      </c>
      <c r="J363" s="23" t="s">
        <v>2558</v>
      </c>
      <c r="K363" s="15">
        <f t="shared" si="15"/>
        <v>3</v>
      </c>
      <c r="L363" s="15" t="str">
        <f t="shared" si="16"/>
        <v>22</v>
      </c>
      <c r="M363" s="15" t="str">
        <f t="shared" si="17"/>
        <v>2022年製</v>
      </c>
      <c r="N363" s="17">
        <f>VLOOKUP(B:B,価格調査!B:S,18,0)</f>
        <v>1074476327</v>
      </c>
    </row>
    <row r="364" spans="1:14" s="15" customFormat="1">
      <c r="A364" s="16" t="s">
        <v>9102</v>
      </c>
      <c r="B364" s="421">
        <v>2254518157703</v>
      </c>
      <c r="C364" s="22">
        <v>4985009753231</v>
      </c>
      <c r="D364" s="23" t="s">
        <v>2745</v>
      </c>
      <c r="E364" s="23">
        <v>5022</v>
      </c>
      <c r="F364" s="23">
        <v>24</v>
      </c>
      <c r="G364" s="23">
        <v>0</v>
      </c>
      <c r="H364" s="23" t="s">
        <v>2496</v>
      </c>
      <c r="I364" s="23" t="s">
        <v>2495</v>
      </c>
      <c r="J364" s="23" t="s">
        <v>2517</v>
      </c>
      <c r="K364" s="15">
        <f t="shared" si="15"/>
        <v>4</v>
      </c>
      <c r="L364" s="15" t="str">
        <f t="shared" si="16"/>
        <v>22</v>
      </c>
      <c r="M364" s="15" t="str">
        <f t="shared" si="17"/>
        <v>2022年製</v>
      </c>
      <c r="N364" s="17">
        <f>VLOOKUP(B:B,価格調査!B:S,18,0)</f>
        <v>1074476367</v>
      </c>
    </row>
    <row r="365" spans="1:14" s="15" customFormat="1">
      <c r="A365" s="16" t="s">
        <v>9102</v>
      </c>
      <c r="B365" s="421">
        <v>2254518157703</v>
      </c>
      <c r="C365" s="22">
        <v>4985009753231</v>
      </c>
      <c r="D365" s="23" t="s">
        <v>2745</v>
      </c>
      <c r="E365" s="23">
        <v>5022</v>
      </c>
      <c r="F365" s="23">
        <v>7</v>
      </c>
      <c r="G365" s="23">
        <v>0</v>
      </c>
      <c r="H365" s="23" t="s">
        <v>2496</v>
      </c>
      <c r="I365" s="23" t="s">
        <v>2495</v>
      </c>
      <c r="J365" s="23" t="s">
        <v>2517</v>
      </c>
      <c r="K365" s="15">
        <f t="shared" si="15"/>
        <v>4</v>
      </c>
      <c r="L365" s="15" t="str">
        <f t="shared" si="16"/>
        <v>22</v>
      </c>
      <c r="M365" s="15" t="str">
        <f t="shared" si="17"/>
        <v>2022年製</v>
      </c>
      <c r="N365" s="17">
        <f>VLOOKUP(B:B,価格調査!B:S,18,0)</f>
        <v>1074476367</v>
      </c>
    </row>
    <row r="366" spans="1:14" s="15" customFormat="1">
      <c r="A366" s="16" t="s">
        <v>9102</v>
      </c>
      <c r="B366" s="421">
        <v>2254518157703</v>
      </c>
      <c r="C366" s="22">
        <v>4985009753231</v>
      </c>
      <c r="D366" s="23" t="s">
        <v>2745</v>
      </c>
      <c r="E366" s="23">
        <v>5022</v>
      </c>
      <c r="F366" s="23">
        <v>11</v>
      </c>
      <c r="G366" s="23">
        <v>0</v>
      </c>
      <c r="H366" s="23" t="s">
        <v>2496</v>
      </c>
      <c r="I366" s="23" t="s">
        <v>2495</v>
      </c>
      <c r="J366" s="23" t="s">
        <v>2517</v>
      </c>
      <c r="K366" s="15">
        <f t="shared" si="15"/>
        <v>4</v>
      </c>
      <c r="L366" s="15" t="str">
        <f t="shared" si="16"/>
        <v>22</v>
      </c>
      <c r="M366" s="15" t="str">
        <f t="shared" si="17"/>
        <v>2022年製</v>
      </c>
      <c r="N366" s="17">
        <f>VLOOKUP(B:B,価格調査!B:S,18,0)</f>
        <v>1074476367</v>
      </c>
    </row>
    <row r="367" spans="1:14" s="15" customFormat="1">
      <c r="A367" s="16" t="s">
        <v>9102</v>
      </c>
      <c r="B367" s="421">
        <v>2254518157703</v>
      </c>
      <c r="C367" s="22">
        <v>4985009753231</v>
      </c>
      <c r="D367" s="23" t="s">
        <v>2745</v>
      </c>
      <c r="E367" s="23">
        <v>5122</v>
      </c>
      <c r="F367" s="23">
        <v>3</v>
      </c>
      <c r="G367" s="23">
        <v>0</v>
      </c>
      <c r="H367" s="23" t="s">
        <v>2496</v>
      </c>
      <c r="I367" s="23" t="s">
        <v>2495</v>
      </c>
      <c r="J367" s="23" t="s">
        <v>2507</v>
      </c>
      <c r="K367" s="15">
        <f t="shared" si="15"/>
        <v>4</v>
      </c>
      <c r="L367" s="15" t="str">
        <f t="shared" si="16"/>
        <v>22</v>
      </c>
      <c r="M367" s="15" t="str">
        <f t="shared" si="17"/>
        <v>2022年製</v>
      </c>
      <c r="N367" s="17">
        <f>VLOOKUP(B:B,価格調査!B:S,18,0)</f>
        <v>1074476367</v>
      </c>
    </row>
    <row r="368" spans="1:14" s="15" customFormat="1">
      <c r="A368" s="16" t="s">
        <v>9102</v>
      </c>
      <c r="B368" s="421">
        <v>2454518157707</v>
      </c>
      <c r="C368" s="22">
        <v>4985009753255</v>
      </c>
      <c r="D368" s="23" t="s">
        <v>2518</v>
      </c>
      <c r="E368" s="23">
        <v>3622</v>
      </c>
      <c r="F368" s="23">
        <v>4</v>
      </c>
      <c r="G368" s="23">
        <v>0</v>
      </c>
      <c r="H368" s="23" t="s">
        <v>2496</v>
      </c>
      <c r="I368" s="23" t="s">
        <v>2495</v>
      </c>
      <c r="J368" s="23" t="s">
        <v>2517</v>
      </c>
      <c r="K368" s="15">
        <f t="shared" si="15"/>
        <v>5</v>
      </c>
      <c r="L368" s="15" t="str">
        <f t="shared" si="16"/>
        <v>22</v>
      </c>
      <c r="M368" s="15" t="str">
        <f t="shared" si="17"/>
        <v>2022年製</v>
      </c>
      <c r="N368" s="17">
        <f>VLOOKUP(B:B,価格調査!B:S,18,0)</f>
        <v>1074476212</v>
      </c>
    </row>
    <row r="369" spans="1:14" s="15" customFormat="1">
      <c r="A369" s="16" t="s">
        <v>9102</v>
      </c>
      <c r="B369" s="421">
        <v>2454518157707</v>
      </c>
      <c r="C369" s="22">
        <v>4985009753255</v>
      </c>
      <c r="D369" s="23" t="s">
        <v>2518</v>
      </c>
      <c r="E369" s="23">
        <v>3622</v>
      </c>
      <c r="F369" s="23">
        <v>2</v>
      </c>
      <c r="G369" s="23">
        <v>0</v>
      </c>
      <c r="H369" s="23" t="s">
        <v>2496</v>
      </c>
      <c r="I369" s="23" t="s">
        <v>2495</v>
      </c>
      <c r="J369" s="23" t="s">
        <v>2517</v>
      </c>
      <c r="K369" s="15">
        <f t="shared" si="15"/>
        <v>5</v>
      </c>
      <c r="L369" s="15" t="str">
        <f t="shared" si="16"/>
        <v>22</v>
      </c>
      <c r="M369" s="15" t="str">
        <f t="shared" si="17"/>
        <v>2022年製</v>
      </c>
      <c r="N369" s="17">
        <f>VLOOKUP(B:B,価格調査!B:S,18,0)</f>
        <v>1074476212</v>
      </c>
    </row>
    <row r="370" spans="1:14" s="15" customFormat="1">
      <c r="A370" s="16" t="s">
        <v>9102</v>
      </c>
      <c r="B370" s="421">
        <v>2354018157705</v>
      </c>
      <c r="C370" s="22">
        <v>4985009753101</v>
      </c>
      <c r="D370" s="23" t="s">
        <v>2732</v>
      </c>
      <c r="E370" s="23">
        <v>4322</v>
      </c>
      <c r="F370" s="23">
        <v>8</v>
      </c>
      <c r="G370" s="23">
        <v>0</v>
      </c>
      <c r="H370" s="23" t="s">
        <v>2496</v>
      </c>
      <c r="I370" s="23" t="s">
        <v>2495</v>
      </c>
      <c r="J370" s="23" t="s">
        <v>2517</v>
      </c>
      <c r="K370" s="15">
        <f t="shared" si="15"/>
        <v>5</v>
      </c>
      <c r="L370" s="15" t="str">
        <f t="shared" si="16"/>
        <v>22</v>
      </c>
      <c r="M370" s="15" t="str">
        <f t="shared" si="17"/>
        <v>2022年製</v>
      </c>
      <c r="N370" s="17">
        <f>VLOOKUP(B:B,価格調査!B:S,18,0)</f>
        <v>1074476213</v>
      </c>
    </row>
    <row r="371" spans="1:14" s="15" customFormat="1">
      <c r="A371" s="16" t="s">
        <v>9102</v>
      </c>
      <c r="B371" s="421">
        <v>2354018157705</v>
      </c>
      <c r="C371" s="22">
        <v>4985009753101</v>
      </c>
      <c r="D371" s="23" t="s">
        <v>2732</v>
      </c>
      <c r="E371" s="23">
        <v>4322</v>
      </c>
      <c r="F371" s="23">
        <v>2</v>
      </c>
      <c r="G371" s="23">
        <v>0</v>
      </c>
      <c r="H371" s="23" t="s">
        <v>2496</v>
      </c>
      <c r="I371" s="23" t="s">
        <v>2495</v>
      </c>
      <c r="J371" s="23" t="s">
        <v>2517</v>
      </c>
      <c r="K371" s="15">
        <f t="shared" si="15"/>
        <v>5</v>
      </c>
      <c r="L371" s="15" t="str">
        <f t="shared" si="16"/>
        <v>22</v>
      </c>
      <c r="M371" s="15" t="str">
        <f t="shared" si="17"/>
        <v>2022年製</v>
      </c>
      <c r="N371" s="17">
        <f>VLOOKUP(B:B,価格調査!B:S,18,0)</f>
        <v>1074476213</v>
      </c>
    </row>
    <row r="372" spans="1:14" s="15" customFormat="1">
      <c r="A372" s="16" t="s">
        <v>9102</v>
      </c>
      <c r="B372" s="421">
        <v>2354018157705</v>
      </c>
      <c r="C372" s="22">
        <v>4985009753101</v>
      </c>
      <c r="D372" s="23" t="s">
        <v>2732</v>
      </c>
      <c r="E372" s="23">
        <v>4222</v>
      </c>
      <c r="F372" s="23">
        <v>4</v>
      </c>
      <c r="G372" s="23">
        <v>0</v>
      </c>
      <c r="H372" s="23" t="s">
        <v>2496</v>
      </c>
      <c r="I372" s="23" t="s">
        <v>2495</v>
      </c>
      <c r="J372" s="23" t="s">
        <v>2517</v>
      </c>
      <c r="K372" s="15">
        <f t="shared" si="15"/>
        <v>5</v>
      </c>
      <c r="L372" s="15" t="str">
        <f t="shared" si="16"/>
        <v>22</v>
      </c>
      <c r="M372" s="15" t="str">
        <f t="shared" si="17"/>
        <v>2022年製</v>
      </c>
      <c r="N372" s="17">
        <f>VLOOKUP(B:B,価格調査!B:S,18,0)</f>
        <v>1074476213</v>
      </c>
    </row>
    <row r="373" spans="1:14" s="15" customFormat="1">
      <c r="A373" s="16" t="s">
        <v>9102</v>
      </c>
      <c r="B373" s="421">
        <v>2454018157702</v>
      </c>
      <c r="C373" s="22">
        <v>4985009753118</v>
      </c>
      <c r="D373" s="23" t="s">
        <v>2726</v>
      </c>
      <c r="E373" s="23">
        <v>4622</v>
      </c>
      <c r="F373" s="23">
        <v>5</v>
      </c>
      <c r="G373" s="23">
        <v>0</v>
      </c>
      <c r="H373" s="23" t="s">
        <v>2496</v>
      </c>
      <c r="I373" s="23" t="s">
        <v>2495</v>
      </c>
      <c r="J373" s="23" t="s">
        <v>2517</v>
      </c>
      <c r="K373" s="15">
        <f t="shared" si="15"/>
        <v>4</v>
      </c>
      <c r="L373" s="15" t="str">
        <f t="shared" si="16"/>
        <v>22</v>
      </c>
      <c r="M373" s="15" t="str">
        <f t="shared" si="17"/>
        <v>2022年製</v>
      </c>
      <c r="N373" s="17">
        <f>VLOOKUP(B:B,価格調査!B:S,18,0)</f>
        <v>1074476172</v>
      </c>
    </row>
    <row r="374" spans="1:14" s="15" customFormat="1">
      <c r="A374" s="16" t="s">
        <v>9102</v>
      </c>
      <c r="B374" s="421">
        <v>2454018157702</v>
      </c>
      <c r="C374" s="22">
        <v>4985009753118</v>
      </c>
      <c r="D374" s="23" t="s">
        <v>2726</v>
      </c>
      <c r="E374" s="23">
        <v>5022</v>
      </c>
      <c r="F374" s="23">
        <v>1</v>
      </c>
      <c r="G374" s="23">
        <v>0</v>
      </c>
      <c r="H374" s="23" t="s">
        <v>2496</v>
      </c>
      <c r="I374" s="23" t="s">
        <v>2495</v>
      </c>
      <c r="J374" s="23" t="s">
        <v>2517</v>
      </c>
      <c r="K374" s="15">
        <f t="shared" si="15"/>
        <v>4</v>
      </c>
      <c r="L374" s="15" t="str">
        <f t="shared" si="16"/>
        <v>22</v>
      </c>
      <c r="M374" s="15" t="str">
        <f t="shared" si="17"/>
        <v>2022年製</v>
      </c>
      <c r="N374" s="17">
        <f>VLOOKUP(B:B,価格調査!B:S,18,0)</f>
        <v>1074476172</v>
      </c>
    </row>
    <row r="375" spans="1:14" s="15" customFormat="1">
      <c r="A375" s="16" t="s">
        <v>9102</v>
      </c>
      <c r="B375" s="421">
        <v>2454018157702</v>
      </c>
      <c r="C375" s="22">
        <v>4985009753118</v>
      </c>
      <c r="D375" s="23" t="s">
        <v>2726</v>
      </c>
      <c r="E375" s="23">
        <v>5122</v>
      </c>
      <c r="F375" s="23">
        <v>24</v>
      </c>
      <c r="G375" s="23">
        <v>0</v>
      </c>
      <c r="H375" s="23" t="s">
        <v>2496</v>
      </c>
      <c r="I375" s="23" t="s">
        <v>2495</v>
      </c>
      <c r="J375" s="23" t="s">
        <v>2517</v>
      </c>
      <c r="K375" s="15">
        <f t="shared" si="15"/>
        <v>4</v>
      </c>
      <c r="L375" s="15" t="str">
        <f t="shared" si="16"/>
        <v>22</v>
      </c>
      <c r="M375" s="15" t="str">
        <f t="shared" si="17"/>
        <v>2022年製</v>
      </c>
      <c r="N375" s="17">
        <f>VLOOKUP(B:B,価格調査!B:S,18,0)</f>
        <v>1074476172</v>
      </c>
    </row>
    <row r="376" spans="1:14" s="15" customFormat="1">
      <c r="A376" s="16" t="s">
        <v>9102</v>
      </c>
      <c r="B376" s="421">
        <v>2454018157702</v>
      </c>
      <c r="C376" s="22">
        <v>4985009753118</v>
      </c>
      <c r="D376" s="23" t="s">
        <v>2726</v>
      </c>
      <c r="E376" s="23">
        <v>4522</v>
      </c>
      <c r="F376" s="23">
        <v>1</v>
      </c>
      <c r="G376" s="23">
        <v>0</v>
      </c>
      <c r="H376" s="23" t="s">
        <v>2496</v>
      </c>
      <c r="I376" s="23" t="s">
        <v>2495</v>
      </c>
      <c r="J376" s="23" t="s">
        <v>2517</v>
      </c>
      <c r="K376" s="15">
        <f t="shared" si="15"/>
        <v>4</v>
      </c>
      <c r="L376" s="15" t="str">
        <f t="shared" si="16"/>
        <v>22</v>
      </c>
      <c r="M376" s="15" t="str">
        <f t="shared" si="17"/>
        <v>2022年製</v>
      </c>
      <c r="N376" s="17">
        <f>VLOOKUP(B:B,価格調査!B:S,18,0)</f>
        <v>1074476172</v>
      </c>
    </row>
    <row r="377" spans="1:14" s="15" customFormat="1">
      <c r="A377" s="16" t="s">
        <v>9102</v>
      </c>
      <c r="B377" s="421">
        <v>2354019157704</v>
      </c>
      <c r="C377" s="22">
        <v>4985009753132</v>
      </c>
      <c r="D377" s="23" t="s">
        <v>2731</v>
      </c>
      <c r="E377" s="23">
        <v>3922</v>
      </c>
      <c r="F377" s="23">
        <v>4</v>
      </c>
      <c r="G377" s="23">
        <v>0</v>
      </c>
      <c r="H377" s="23" t="s">
        <v>2496</v>
      </c>
      <c r="I377" s="23" t="s">
        <v>2495</v>
      </c>
      <c r="J377" s="23" t="s">
        <v>2517</v>
      </c>
      <c r="K377" s="15">
        <f t="shared" si="15"/>
        <v>2</v>
      </c>
      <c r="L377" s="15" t="str">
        <f t="shared" si="16"/>
        <v>22</v>
      </c>
      <c r="M377" s="15" t="str">
        <f t="shared" si="17"/>
        <v>2022年製</v>
      </c>
      <c r="N377" s="17">
        <f>VLOOKUP(B:B,価格調査!B:S,18,0)</f>
        <v>1074476176</v>
      </c>
    </row>
    <row r="378" spans="1:14" s="15" customFormat="1">
      <c r="A378" s="16" t="s">
        <v>9102</v>
      </c>
      <c r="B378" s="421">
        <v>2354019157704</v>
      </c>
      <c r="C378" s="22">
        <v>4985009753132</v>
      </c>
      <c r="D378" s="23" t="s">
        <v>2731</v>
      </c>
      <c r="E378" s="23">
        <v>4022</v>
      </c>
      <c r="F378" s="23">
        <v>8</v>
      </c>
      <c r="G378" s="23">
        <v>0</v>
      </c>
      <c r="H378" s="23" t="s">
        <v>2496</v>
      </c>
      <c r="I378" s="23" t="s">
        <v>2495</v>
      </c>
      <c r="J378" s="23" t="s">
        <v>2507</v>
      </c>
      <c r="K378" s="15">
        <f t="shared" si="15"/>
        <v>2</v>
      </c>
      <c r="L378" s="15" t="str">
        <f t="shared" si="16"/>
        <v>22</v>
      </c>
      <c r="M378" s="15" t="str">
        <f t="shared" si="17"/>
        <v>2022年製</v>
      </c>
      <c r="N378" s="17">
        <f>VLOOKUP(B:B,価格調査!B:S,18,0)</f>
        <v>1074476176</v>
      </c>
    </row>
    <row r="379" spans="1:14" s="15" customFormat="1">
      <c r="A379" s="16" t="s">
        <v>9102</v>
      </c>
      <c r="B379" s="421">
        <v>1956516157709</v>
      </c>
      <c r="C379" s="22">
        <v>4985009753613</v>
      </c>
      <c r="D379" s="23" t="s">
        <v>2764</v>
      </c>
      <c r="E379" s="23">
        <v>1122</v>
      </c>
      <c r="F379" s="23">
        <v>2</v>
      </c>
      <c r="G379" s="23">
        <v>0</v>
      </c>
      <c r="H379" s="23" t="s">
        <v>2496</v>
      </c>
      <c r="I379" s="23" t="s">
        <v>2495</v>
      </c>
      <c r="J379" s="23" t="s">
        <v>2533</v>
      </c>
      <c r="K379" s="15">
        <f t="shared" si="15"/>
        <v>3</v>
      </c>
      <c r="L379" s="15" t="str">
        <f t="shared" si="16"/>
        <v>22</v>
      </c>
      <c r="M379" s="15" t="str">
        <f t="shared" si="17"/>
        <v>2022年製</v>
      </c>
      <c r="N379" s="17">
        <f>VLOOKUP(B:B,価格調査!B:S,18,0)</f>
        <v>1074476184</v>
      </c>
    </row>
    <row r="380" spans="1:14" s="15" customFormat="1">
      <c r="A380" s="16" t="s">
        <v>9102</v>
      </c>
      <c r="B380" s="421">
        <v>1956516157709</v>
      </c>
      <c r="C380" s="22">
        <v>4985009753613</v>
      </c>
      <c r="D380" s="23" t="s">
        <v>2764</v>
      </c>
      <c r="E380" s="23">
        <v>622</v>
      </c>
      <c r="F380" s="23">
        <v>6</v>
      </c>
      <c r="G380" s="23">
        <v>0</v>
      </c>
      <c r="H380" s="23" t="s">
        <v>2496</v>
      </c>
      <c r="I380" s="23" t="s">
        <v>2495</v>
      </c>
      <c r="J380" s="23" t="s">
        <v>2533</v>
      </c>
      <c r="K380" s="15">
        <f t="shared" si="15"/>
        <v>3</v>
      </c>
      <c r="L380" s="15" t="str">
        <f t="shared" si="16"/>
        <v>22</v>
      </c>
      <c r="M380" s="15" t="str">
        <f t="shared" si="17"/>
        <v>2022年製</v>
      </c>
      <c r="N380" s="17">
        <f>VLOOKUP(B:B,価格調査!B:S,18,0)</f>
        <v>1074476184</v>
      </c>
    </row>
    <row r="381" spans="1:14" s="15" customFormat="1">
      <c r="A381" s="16" t="s">
        <v>9102</v>
      </c>
      <c r="B381" s="421">
        <v>2156016157707</v>
      </c>
      <c r="C381" s="22">
        <v>4985009753514</v>
      </c>
      <c r="D381" s="23" t="s">
        <v>2751</v>
      </c>
      <c r="E381" s="23">
        <v>4122</v>
      </c>
      <c r="F381" s="23">
        <v>20</v>
      </c>
      <c r="G381" s="23">
        <v>0</v>
      </c>
      <c r="H381" s="23" t="s">
        <v>2496</v>
      </c>
      <c r="I381" s="23" t="s">
        <v>2495</v>
      </c>
      <c r="J381" s="23" t="s">
        <v>2570</v>
      </c>
      <c r="K381" s="15">
        <f t="shared" si="15"/>
        <v>1</v>
      </c>
      <c r="L381" s="15" t="str">
        <f t="shared" si="16"/>
        <v>22</v>
      </c>
      <c r="M381" s="15" t="str">
        <f t="shared" si="17"/>
        <v>2022年製</v>
      </c>
      <c r="N381" s="17">
        <f>VLOOKUP(B:B,価格調査!B:S,18,0)</f>
        <v>1074476331</v>
      </c>
    </row>
    <row r="382" spans="1:14" s="15" customFormat="1">
      <c r="A382" s="16" t="s">
        <v>9102</v>
      </c>
      <c r="B382" s="421">
        <v>2155516157705</v>
      </c>
      <c r="C382" s="22">
        <v>4985009753392</v>
      </c>
      <c r="D382" s="23" t="s">
        <v>2754</v>
      </c>
      <c r="E382" s="23">
        <v>2022</v>
      </c>
      <c r="F382" s="23">
        <v>4</v>
      </c>
      <c r="G382" s="23">
        <v>0</v>
      </c>
      <c r="H382" s="23" t="s">
        <v>2496</v>
      </c>
      <c r="I382" s="23" t="s">
        <v>2495</v>
      </c>
      <c r="J382" s="23" t="s">
        <v>2533</v>
      </c>
      <c r="K382" s="15">
        <f t="shared" si="15"/>
        <v>1</v>
      </c>
      <c r="L382" s="15" t="str">
        <f t="shared" si="16"/>
        <v>22</v>
      </c>
      <c r="M382" s="15" t="str">
        <f t="shared" si="17"/>
        <v>2022年製</v>
      </c>
      <c r="N382" s="17">
        <f>VLOOKUP(B:B,価格調査!B:S,18,0)</f>
        <v>1074476216</v>
      </c>
    </row>
    <row r="383" spans="1:14" s="15" customFormat="1">
      <c r="A383" s="16" t="s">
        <v>9102</v>
      </c>
      <c r="B383" s="421">
        <v>2255516157702</v>
      </c>
      <c r="C383" s="22">
        <v>4985009753408</v>
      </c>
      <c r="D383" s="23" t="s">
        <v>2743</v>
      </c>
      <c r="E383" s="23">
        <v>922</v>
      </c>
      <c r="F383" s="23">
        <v>2</v>
      </c>
      <c r="G383" s="23">
        <v>0</v>
      </c>
      <c r="H383" s="23" t="s">
        <v>2496</v>
      </c>
      <c r="I383" s="23" t="s">
        <v>2495</v>
      </c>
      <c r="J383" s="23" t="s">
        <v>2570</v>
      </c>
      <c r="K383" s="15">
        <f t="shared" si="15"/>
        <v>5</v>
      </c>
      <c r="L383" s="15" t="str">
        <f t="shared" si="16"/>
        <v>22</v>
      </c>
      <c r="M383" s="15" t="str">
        <f t="shared" si="17"/>
        <v>2022年製</v>
      </c>
      <c r="N383" s="17">
        <f>VLOOKUP(B:B,価格調査!B:S,18,0)</f>
        <v>1074476357</v>
      </c>
    </row>
    <row r="384" spans="1:14" s="15" customFormat="1">
      <c r="A384" s="16" t="s">
        <v>9102</v>
      </c>
      <c r="B384" s="421">
        <v>2255516157702</v>
      </c>
      <c r="C384" s="22">
        <v>4985009753408</v>
      </c>
      <c r="D384" s="23" t="s">
        <v>2743</v>
      </c>
      <c r="E384" s="23">
        <v>1922</v>
      </c>
      <c r="F384" s="23">
        <v>4</v>
      </c>
      <c r="G384" s="23">
        <v>0</v>
      </c>
      <c r="H384" s="23" t="s">
        <v>2496</v>
      </c>
      <c r="I384" s="23" t="s">
        <v>2495</v>
      </c>
      <c r="J384" s="23" t="s">
        <v>2530</v>
      </c>
      <c r="K384" s="15">
        <f t="shared" si="15"/>
        <v>5</v>
      </c>
      <c r="L384" s="15" t="str">
        <f t="shared" si="16"/>
        <v>22</v>
      </c>
      <c r="M384" s="15" t="str">
        <f t="shared" si="17"/>
        <v>2022年製</v>
      </c>
      <c r="N384" s="17">
        <f>VLOOKUP(B:B,価格調査!B:S,18,0)</f>
        <v>1074476357</v>
      </c>
    </row>
    <row r="385" spans="1:14" s="15" customFormat="1">
      <c r="A385" s="16" t="s">
        <v>9102</v>
      </c>
      <c r="B385" s="421">
        <v>2255516157702</v>
      </c>
      <c r="C385" s="22">
        <v>4985009753408</v>
      </c>
      <c r="D385" s="23" t="s">
        <v>2743</v>
      </c>
      <c r="E385" s="23">
        <v>322</v>
      </c>
      <c r="F385" s="23">
        <v>2</v>
      </c>
      <c r="G385" s="23">
        <v>0</v>
      </c>
      <c r="H385" s="23" t="s">
        <v>2496</v>
      </c>
      <c r="I385" s="23" t="s">
        <v>2495</v>
      </c>
      <c r="J385" s="23" t="s">
        <v>2570</v>
      </c>
      <c r="K385" s="15">
        <f t="shared" si="15"/>
        <v>5</v>
      </c>
      <c r="L385" s="15" t="str">
        <f t="shared" si="16"/>
        <v>22</v>
      </c>
      <c r="M385" s="15" t="str">
        <f t="shared" si="17"/>
        <v>2022年製</v>
      </c>
      <c r="N385" s="17">
        <f>VLOOKUP(B:B,価格調査!B:S,18,0)</f>
        <v>1074476357</v>
      </c>
    </row>
    <row r="386" spans="1:14" s="15" customFormat="1">
      <c r="A386" s="16" t="s">
        <v>9102</v>
      </c>
      <c r="B386" s="421">
        <v>2255516157702</v>
      </c>
      <c r="C386" s="22">
        <v>4985009753408</v>
      </c>
      <c r="D386" s="23" t="s">
        <v>2743</v>
      </c>
      <c r="E386" s="23">
        <v>3222</v>
      </c>
      <c r="F386" s="23">
        <v>2</v>
      </c>
      <c r="G386" s="23">
        <v>0</v>
      </c>
      <c r="H386" s="23" t="s">
        <v>2496</v>
      </c>
      <c r="I386" s="23" t="s">
        <v>2495</v>
      </c>
      <c r="J386" s="23" t="s">
        <v>2570</v>
      </c>
      <c r="K386" s="15">
        <f t="shared" ref="K386:K449" si="18">COUNTIF(B:B,B386)</f>
        <v>5</v>
      </c>
      <c r="L386" s="15" t="str">
        <f t="shared" ref="L386:L449" si="19">RIGHT(E386,2)</f>
        <v>22</v>
      </c>
      <c r="M386" s="15" t="str">
        <f t="shared" ref="M386:M449" si="20">"20"&amp;L386&amp;"年製"</f>
        <v>2022年製</v>
      </c>
      <c r="N386" s="17">
        <f>VLOOKUP(B:B,価格調査!B:S,18,0)</f>
        <v>1074476357</v>
      </c>
    </row>
    <row r="387" spans="1:14" s="15" customFormat="1">
      <c r="A387" s="16" t="s">
        <v>9102</v>
      </c>
      <c r="B387" s="421">
        <v>2154516157708</v>
      </c>
      <c r="C387" s="22">
        <v>4985009753170</v>
      </c>
      <c r="D387" s="23" t="s">
        <v>2582</v>
      </c>
      <c r="E387" s="23">
        <v>4022</v>
      </c>
      <c r="F387" s="23">
        <v>7</v>
      </c>
      <c r="G387" s="23">
        <v>0</v>
      </c>
      <c r="H387" s="23" t="s">
        <v>2496</v>
      </c>
      <c r="I387" s="23" t="s">
        <v>2495</v>
      </c>
      <c r="J387" s="23" t="s">
        <v>2533</v>
      </c>
      <c r="K387" s="15">
        <f t="shared" si="18"/>
        <v>2</v>
      </c>
      <c r="L387" s="15" t="str">
        <f t="shared" si="19"/>
        <v>22</v>
      </c>
      <c r="M387" s="15" t="str">
        <f t="shared" si="20"/>
        <v>2022年製</v>
      </c>
      <c r="N387" s="17">
        <f>VLOOKUP(B:B,価格調査!B:S,18,0)</f>
        <v>1074476182</v>
      </c>
    </row>
    <row r="388" spans="1:14" s="15" customFormat="1">
      <c r="A388" s="16" t="s">
        <v>9102</v>
      </c>
      <c r="B388" s="421">
        <v>2255017157706</v>
      </c>
      <c r="C388" s="22">
        <v>4985009753330</v>
      </c>
      <c r="D388" s="23" t="s">
        <v>2553</v>
      </c>
      <c r="E388" s="23">
        <v>4322</v>
      </c>
      <c r="F388" s="23">
        <v>5</v>
      </c>
      <c r="G388" s="23">
        <v>0</v>
      </c>
      <c r="H388" s="23" t="s">
        <v>2496</v>
      </c>
      <c r="I388" s="23" t="s">
        <v>2495</v>
      </c>
      <c r="J388" s="23" t="s">
        <v>2533</v>
      </c>
      <c r="K388" s="15">
        <f t="shared" si="18"/>
        <v>2</v>
      </c>
      <c r="L388" s="15" t="str">
        <f t="shared" si="19"/>
        <v>22</v>
      </c>
      <c r="M388" s="15" t="str">
        <f t="shared" si="20"/>
        <v>2022年製</v>
      </c>
      <c r="N388" s="17">
        <f>VLOOKUP(B:B,価格調査!B:S,18,0)</f>
        <v>1074476177</v>
      </c>
    </row>
    <row r="389" spans="1:14" s="15" customFormat="1">
      <c r="A389" s="16" t="s">
        <v>9102</v>
      </c>
      <c r="B389" s="421">
        <v>2054517157700</v>
      </c>
      <c r="C389" s="22">
        <v>4985009753187</v>
      </c>
      <c r="D389" s="23" t="s">
        <v>2763</v>
      </c>
      <c r="E389" s="23">
        <v>4722</v>
      </c>
      <c r="F389" s="23">
        <v>6</v>
      </c>
      <c r="G389" s="23">
        <v>0</v>
      </c>
      <c r="H389" s="23" t="s">
        <v>2496</v>
      </c>
      <c r="I389" s="23" t="s">
        <v>2495</v>
      </c>
      <c r="J389" s="23" t="s">
        <v>2533</v>
      </c>
      <c r="K389" s="15">
        <f t="shared" si="18"/>
        <v>2</v>
      </c>
      <c r="L389" s="15" t="str">
        <f t="shared" si="19"/>
        <v>22</v>
      </c>
      <c r="M389" s="15" t="str">
        <f t="shared" si="20"/>
        <v>2022年製</v>
      </c>
      <c r="N389" s="17">
        <f>VLOOKUP(B:B,価格調査!B:S,18,0)</f>
        <v>1074476185</v>
      </c>
    </row>
    <row r="390" spans="1:14" s="15" customFormat="1">
      <c r="A390" s="16" t="s">
        <v>9102</v>
      </c>
      <c r="B390" s="421">
        <v>2054517157700</v>
      </c>
      <c r="C390" s="22">
        <v>4985009753187</v>
      </c>
      <c r="D390" s="23" t="s">
        <v>2763</v>
      </c>
      <c r="E390" s="23">
        <v>4922</v>
      </c>
      <c r="F390" s="23">
        <v>8</v>
      </c>
      <c r="G390" s="23">
        <v>0</v>
      </c>
      <c r="H390" s="23" t="s">
        <v>2496</v>
      </c>
      <c r="I390" s="23" t="s">
        <v>2495</v>
      </c>
      <c r="J390" s="23" t="s">
        <v>2533</v>
      </c>
      <c r="K390" s="15">
        <f t="shared" si="18"/>
        <v>2</v>
      </c>
      <c r="L390" s="15" t="str">
        <f t="shared" si="19"/>
        <v>22</v>
      </c>
      <c r="M390" s="15" t="str">
        <f t="shared" si="20"/>
        <v>2022年製</v>
      </c>
      <c r="N390" s="17">
        <f>VLOOKUP(B:B,価格調査!B:S,18,0)</f>
        <v>1074476185</v>
      </c>
    </row>
    <row r="391" spans="1:14" s="15" customFormat="1">
      <c r="A391" s="16" t="s">
        <v>9102</v>
      </c>
      <c r="B391" s="421">
        <v>2254517157704</v>
      </c>
      <c r="C391" s="22">
        <v>4985009753200</v>
      </c>
      <c r="D391" s="23" t="s">
        <v>2748</v>
      </c>
      <c r="E391" s="23">
        <v>5022</v>
      </c>
      <c r="F391" s="23">
        <v>5</v>
      </c>
      <c r="G391" s="23">
        <v>0</v>
      </c>
      <c r="H391" s="23" t="s">
        <v>2496</v>
      </c>
      <c r="I391" s="23" t="s">
        <v>2495</v>
      </c>
      <c r="J391" s="23" t="s">
        <v>2517</v>
      </c>
      <c r="K391" s="15">
        <f t="shared" si="18"/>
        <v>2</v>
      </c>
      <c r="L391" s="15" t="str">
        <f t="shared" si="19"/>
        <v>22</v>
      </c>
      <c r="M391" s="15" t="str">
        <f t="shared" si="20"/>
        <v>2022年製</v>
      </c>
      <c r="N391" s="17">
        <f>VLOOKUP(B:B,価格調査!B:S,18,0)</f>
        <v>1074476179</v>
      </c>
    </row>
    <row r="392" spans="1:14" s="15" customFormat="1">
      <c r="A392" s="16" t="s">
        <v>9102</v>
      </c>
      <c r="B392" s="421">
        <v>2254517157704</v>
      </c>
      <c r="C392" s="22">
        <v>4985009753200</v>
      </c>
      <c r="D392" s="23" t="s">
        <v>2748</v>
      </c>
      <c r="E392" s="23">
        <v>5022</v>
      </c>
      <c r="F392" s="23">
        <v>25</v>
      </c>
      <c r="G392" s="23">
        <v>0</v>
      </c>
      <c r="H392" s="23" t="s">
        <v>2496</v>
      </c>
      <c r="I392" s="23" t="s">
        <v>2495</v>
      </c>
      <c r="J392" s="23" t="s">
        <v>2517</v>
      </c>
      <c r="K392" s="15">
        <f t="shared" si="18"/>
        <v>2</v>
      </c>
      <c r="L392" s="15" t="str">
        <f t="shared" si="19"/>
        <v>22</v>
      </c>
      <c r="M392" s="15" t="str">
        <f t="shared" si="20"/>
        <v>2022年製</v>
      </c>
      <c r="N392" s="17">
        <f>VLOOKUP(B:B,価格調査!B:S,18,0)</f>
        <v>1074476179</v>
      </c>
    </row>
    <row r="393" spans="1:14" s="15" customFormat="1">
      <c r="A393" s="16" t="s">
        <v>9102</v>
      </c>
      <c r="B393" s="421">
        <v>2354517157701</v>
      </c>
      <c r="C393" s="22">
        <v>4985009753217</v>
      </c>
      <c r="D393" s="23" t="s">
        <v>2730</v>
      </c>
      <c r="E393" s="23">
        <v>1722</v>
      </c>
      <c r="F393" s="23">
        <v>12</v>
      </c>
      <c r="G393" s="23">
        <v>0</v>
      </c>
      <c r="H393" s="23" t="s">
        <v>2496</v>
      </c>
      <c r="I393" s="23" t="s">
        <v>2495</v>
      </c>
      <c r="J393" s="23" t="s">
        <v>2517</v>
      </c>
      <c r="K393" s="15">
        <f t="shared" si="18"/>
        <v>1</v>
      </c>
      <c r="L393" s="15" t="str">
        <f t="shared" si="19"/>
        <v>22</v>
      </c>
      <c r="M393" s="15" t="str">
        <f t="shared" si="20"/>
        <v>2022年製</v>
      </c>
      <c r="N393" s="17">
        <f>VLOOKUP(B:B,価格調査!B:S,18,0)</f>
        <v>1074475945</v>
      </c>
    </row>
    <row r="394" spans="1:14" s="15" customFormat="1">
      <c r="A394" s="16" t="s">
        <v>9102</v>
      </c>
      <c r="B394" s="421">
        <v>1856514157735</v>
      </c>
      <c r="C394" s="22">
        <v>4985009755587</v>
      </c>
      <c r="D394" s="23" t="s">
        <v>2766</v>
      </c>
      <c r="E394" s="23">
        <v>822</v>
      </c>
      <c r="F394" s="23">
        <v>6</v>
      </c>
      <c r="G394" s="23">
        <v>0</v>
      </c>
      <c r="H394" s="23" t="s">
        <v>2496</v>
      </c>
      <c r="I394" s="23" t="s">
        <v>2495</v>
      </c>
      <c r="J394" s="23" t="s">
        <v>2504</v>
      </c>
      <c r="K394" s="15">
        <f t="shared" si="18"/>
        <v>2</v>
      </c>
      <c r="L394" s="15" t="str">
        <f t="shared" si="19"/>
        <v>22</v>
      </c>
      <c r="M394" s="15" t="str">
        <f t="shared" si="20"/>
        <v>2022年製</v>
      </c>
      <c r="N394" s="17">
        <f>VLOOKUP(B:B,価格調査!B:S,18,0)</f>
        <v>1074475793</v>
      </c>
    </row>
    <row r="395" spans="1:14" s="15" customFormat="1">
      <c r="A395" s="16" t="s">
        <v>9102</v>
      </c>
      <c r="B395" s="421">
        <v>1956017130072</v>
      </c>
      <c r="C395" s="22">
        <v>4992496155233</v>
      </c>
      <c r="D395" s="23" t="s">
        <v>2787</v>
      </c>
      <c r="E395" s="23">
        <v>5122</v>
      </c>
      <c r="F395" s="23">
        <v>8</v>
      </c>
      <c r="G395" s="23">
        <v>0</v>
      </c>
      <c r="H395" s="23" t="s">
        <v>2496</v>
      </c>
      <c r="I395" s="23" t="s">
        <v>2495</v>
      </c>
      <c r="J395" s="23" t="s">
        <v>2621</v>
      </c>
      <c r="K395" s="15">
        <f t="shared" si="18"/>
        <v>2</v>
      </c>
      <c r="L395" s="15" t="str">
        <f t="shared" si="19"/>
        <v>22</v>
      </c>
      <c r="M395" s="15" t="str">
        <f t="shared" si="20"/>
        <v>2022年製</v>
      </c>
      <c r="N395" s="17">
        <f>VLOOKUP(B:B,価格調査!B:S,18,0)</f>
        <v>1074476205</v>
      </c>
    </row>
    <row r="396" spans="1:14" s="15" customFormat="1">
      <c r="A396" s="16" t="s">
        <v>9102</v>
      </c>
      <c r="B396" s="421">
        <v>2055017130088</v>
      </c>
      <c r="C396" s="22">
        <v>4992496155240</v>
      </c>
      <c r="D396" s="23" t="s">
        <v>2786</v>
      </c>
      <c r="E396" s="23">
        <v>5222</v>
      </c>
      <c r="F396" s="23">
        <v>6</v>
      </c>
      <c r="G396" s="23">
        <v>0</v>
      </c>
      <c r="H396" s="23" t="s">
        <v>2496</v>
      </c>
      <c r="I396" s="23" t="s">
        <v>2495</v>
      </c>
      <c r="J396" s="23" t="s">
        <v>2621</v>
      </c>
      <c r="K396" s="15">
        <f t="shared" si="18"/>
        <v>2</v>
      </c>
      <c r="L396" s="15" t="str">
        <f t="shared" si="19"/>
        <v>22</v>
      </c>
      <c r="M396" s="15" t="str">
        <f t="shared" si="20"/>
        <v>2022年製</v>
      </c>
      <c r="N396" s="17">
        <f>VLOOKUP(B:B,価格調査!B:S,18,0)</f>
        <v>1074475782</v>
      </c>
    </row>
    <row r="397" spans="1:14" s="15" customFormat="1">
      <c r="A397" s="16" t="s">
        <v>9102</v>
      </c>
      <c r="B397" s="421">
        <v>2055017130088</v>
      </c>
      <c r="C397" s="22">
        <v>4992496155240</v>
      </c>
      <c r="D397" s="23" t="s">
        <v>2786</v>
      </c>
      <c r="E397" s="23">
        <v>5222</v>
      </c>
      <c r="F397" s="23">
        <v>8</v>
      </c>
      <c r="G397" s="23">
        <v>0</v>
      </c>
      <c r="H397" s="23" t="s">
        <v>2496</v>
      </c>
      <c r="I397" s="23" t="s">
        <v>2495</v>
      </c>
      <c r="J397" s="23" t="s">
        <v>2623</v>
      </c>
      <c r="K397" s="15">
        <f t="shared" si="18"/>
        <v>2</v>
      </c>
      <c r="L397" s="15" t="str">
        <f t="shared" si="19"/>
        <v>22</v>
      </c>
      <c r="M397" s="15" t="str">
        <f t="shared" si="20"/>
        <v>2022年製</v>
      </c>
      <c r="N397" s="17">
        <f>VLOOKUP(B:B,価格調査!B:S,18,0)</f>
        <v>1074475782</v>
      </c>
    </row>
    <row r="398" spans="1:14" s="15" customFormat="1">
      <c r="A398" s="16" t="s">
        <v>9102</v>
      </c>
      <c r="B398" s="421">
        <v>2454018159041</v>
      </c>
      <c r="C398" s="22">
        <v>4985009701805</v>
      </c>
      <c r="D398" s="23" t="s">
        <v>2524</v>
      </c>
      <c r="E398" s="23">
        <v>422</v>
      </c>
      <c r="F398" s="23">
        <v>4</v>
      </c>
      <c r="G398" s="23">
        <v>0</v>
      </c>
      <c r="H398" s="23" t="s">
        <v>2496</v>
      </c>
      <c r="I398" s="23" t="s">
        <v>2495</v>
      </c>
      <c r="J398" s="23" t="s">
        <v>2517</v>
      </c>
      <c r="K398" s="15">
        <f t="shared" si="18"/>
        <v>2</v>
      </c>
      <c r="L398" s="15" t="str">
        <f t="shared" si="19"/>
        <v>22</v>
      </c>
      <c r="M398" s="15" t="str">
        <f t="shared" si="20"/>
        <v>2022年製</v>
      </c>
      <c r="N398" s="17">
        <f>VLOOKUP(B:B,価格調査!B:S,18,0)</f>
        <v>1074476164</v>
      </c>
    </row>
    <row r="399" spans="1:14" s="15" customFormat="1">
      <c r="A399" s="16" t="s">
        <v>9102</v>
      </c>
      <c r="B399" s="421">
        <v>2454018159966</v>
      </c>
      <c r="C399" s="22">
        <v>3528708947740</v>
      </c>
      <c r="D399" s="23" t="s">
        <v>2725</v>
      </c>
      <c r="E399" s="23">
        <v>822</v>
      </c>
      <c r="F399" s="23">
        <v>3</v>
      </c>
      <c r="G399" s="23">
        <v>0</v>
      </c>
      <c r="H399" s="23" t="s">
        <v>2496</v>
      </c>
      <c r="I399" s="23" t="s">
        <v>2495</v>
      </c>
      <c r="J399" s="23" t="s">
        <v>2517</v>
      </c>
      <c r="K399" s="15">
        <f t="shared" si="18"/>
        <v>1</v>
      </c>
      <c r="L399" s="15" t="str">
        <f t="shared" si="19"/>
        <v>22</v>
      </c>
      <c r="M399" s="15" t="str">
        <f t="shared" si="20"/>
        <v>2022年製</v>
      </c>
      <c r="N399" s="17">
        <f>VLOOKUP(B:B,価格調査!B:S,18,0)</f>
        <v>1074476391</v>
      </c>
    </row>
    <row r="400" spans="1:14" s="15" customFormat="1">
      <c r="A400" s="16" t="s">
        <v>9102</v>
      </c>
      <c r="B400" s="421">
        <v>2254517159968</v>
      </c>
      <c r="C400" s="22">
        <v>3528708268685</v>
      </c>
      <c r="D400" s="23" t="s">
        <v>2747</v>
      </c>
      <c r="E400" s="23">
        <v>2022</v>
      </c>
      <c r="F400" s="23">
        <v>3</v>
      </c>
      <c r="G400" s="23">
        <v>0</v>
      </c>
      <c r="H400" s="23" t="s">
        <v>2496</v>
      </c>
      <c r="I400" s="23" t="s">
        <v>2495</v>
      </c>
      <c r="J400" s="23" t="s">
        <v>2517</v>
      </c>
      <c r="K400" s="15">
        <f t="shared" si="18"/>
        <v>2</v>
      </c>
      <c r="L400" s="15" t="str">
        <f t="shared" si="19"/>
        <v>22</v>
      </c>
      <c r="M400" s="15" t="str">
        <f t="shared" si="20"/>
        <v>2022年製</v>
      </c>
      <c r="N400" s="17">
        <f>VLOOKUP(B:B,価格調査!B:S,18,0)</f>
        <v>1074476393</v>
      </c>
    </row>
    <row r="401" spans="1:14" s="15" customFormat="1">
      <c r="A401" s="16" t="s">
        <v>9102</v>
      </c>
      <c r="B401" s="421">
        <v>2254517158602</v>
      </c>
      <c r="C401" s="22">
        <v>4985009708057</v>
      </c>
      <c r="D401" s="23" t="s">
        <v>2560</v>
      </c>
      <c r="E401" s="23">
        <v>5122</v>
      </c>
      <c r="F401" s="23">
        <v>2</v>
      </c>
      <c r="G401" s="23">
        <v>0</v>
      </c>
      <c r="H401" s="23" t="s">
        <v>2496</v>
      </c>
      <c r="I401" s="23" t="s">
        <v>2495</v>
      </c>
      <c r="J401" s="23" t="s">
        <v>2502</v>
      </c>
      <c r="K401" s="15">
        <f t="shared" si="18"/>
        <v>4</v>
      </c>
      <c r="L401" s="15" t="str">
        <f t="shared" si="19"/>
        <v>22</v>
      </c>
      <c r="M401" s="15" t="str">
        <f t="shared" si="20"/>
        <v>2022年製</v>
      </c>
      <c r="N401" s="17">
        <f>VLOOKUP(B:B,価格調査!B:S,18,0)</f>
        <v>1074476029</v>
      </c>
    </row>
    <row r="402" spans="1:14" s="15" customFormat="1">
      <c r="A402" s="16" t="s">
        <v>9102</v>
      </c>
      <c r="B402" s="16">
        <v>2454518158605</v>
      </c>
      <c r="C402" s="15">
        <v>4985009708200</v>
      </c>
      <c r="D402" s="15" t="s">
        <v>2724</v>
      </c>
      <c r="E402" s="15">
        <v>2022</v>
      </c>
      <c r="F402" s="15">
        <v>6</v>
      </c>
      <c r="G402" s="15">
        <v>0</v>
      </c>
      <c r="H402" s="15" t="s">
        <v>2496</v>
      </c>
      <c r="I402" s="15" t="s">
        <v>2495</v>
      </c>
      <c r="J402" s="15" t="s">
        <v>2502</v>
      </c>
      <c r="K402" s="15">
        <f t="shared" si="18"/>
        <v>2</v>
      </c>
      <c r="L402" s="15" t="str">
        <f t="shared" si="19"/>
        <v>22</v>
      </c>
      <c r="M402" s="15" t="str">
        <f t="shared" si="20"/>
        <v>2022年製</v>
      </c>
      <c r="N402" s="17">
        <f>VLOOKUP(B:B,価格調査!B:S,18,0)</f>
        <v>1074476018</v>
      </c>
    </row>
    <row r="403" spans="1:14" s="15" customFormat="1">
      <c r="A403" s="16" t="s">
        <v>9102</v>
      </c>
      <c r="B403" s="421">
        <v>2554019158606</v>
      </c>
      <c r="C403" s="22">
        <v>4985009708354</v>
      </c>
      <c r="D403" s="23" t="s">
        <v>2508</v>
      </c>
      <c r="E403" s="23">
        <v>2122</v>
      </c>
      <c r="F403" s="23">
        <v>10</v>
      </c>
      <c r="G403" s="23">
        <v>0</v>
      </c>
      <c r="H403" s="23" t="s">
        <v>2496</v>
      </c>
      <c r="I403" s="23" t="s">
        <v>2495</v>
      </c>
      <c r="J403" s="23" t="s">
        <v>2502</v>
      </c>
      <c r="K403" s="15">
        <f t="shared" si="18"/>
        <v>2</v>
      </c>
      <c r="L403" s="15" t="str">
        <f t="shared" si="19"/>
        <v>22</v>
      </c>
      <c r="M403" s="15" t="str">
        <f t="shared" si="20"/>
        <v>2022年製</v>
      </c>
      <c r="N403" s="17">
        <f>VLOOKUP(B:B,価格調査!B:S,18,0)</f>
        <v>1074476014</v>
      </c>
    </row>
    <row r="404" spans="1:14" s="15" customFormat="1">
      <c r="A404" s="16" t="s">
        <v>9102</v>
      </c>
      <c r="B404" s="421">
        <v>2554518159258</v>
      </c>
      <c r="C404" s="22">
        <v>4985009705490</v>
      </c>
      <c r="D404" s="23" t="s">
        <v>2718</v>
      </c>
      <c r="E404" s="23">
        <v>1222</v>
      </c>
      <c r="F404" s="23">
        <v>5</v>
      </c>
      <c r="G404" s="23">
        <v>0</v>
      </c>
      <c r="H404" s="23" t="s">
        <v>2496</v>
      </c>
      <c r="I404" s="23" t="s">
        <v>2495</v>
      </c>
      <c r="J404" s="23" t="s">
        <v>2517</v>
      </c>
      <c r="K404" s="15">
        <f t="shared" si="18"/>
        <v>3</v>
      </c>
      <c r="L404" s="15" t="str">
        <f t="shared" si="19"/>
        <v>22</v>
      </c>
      <c r="M404" s="15" t="str">
        <f t="shared" si="20"/>
        <v>2022年製</v>
      </c>
      <c r="N404" s="17" t="str">
        <f>VLOOKUP(B:B,価格調査!B:S,18,0)</f>
        <v>1075537430</v>
      </c>
    </row>
    <row r="405" spans="1:14" s="15" customFormat="1">
      <c r="A405" s="16" t="s">
        <v>9102</v>
      </c>
      <c r="B405" s="421">
        <v>2554518159258</v>
      </c>
      <c r="C405" s="22">
        <v>4985009705490</v>
      </c>
      <c r="D405" s="23" t="s">
        <v>2718</v>
      </c>
      <c r="E405" s="23">
        <v>1322</v>
      </c>
      <c r="F405" s="23">
        <v>1</v>
      </c>
      <c r="G405" s="23">
        <v>0</v>
      </c>
      <c r="H405" s="23" t="s">
        <v>2496</v>
      </c>
      <c r="I405" s="23" t="s">
        <v>2495</v>
      </c>
      <c r="J405" s="23" t="s">
        <v>2517</v>
      </c>
      <c r="K405" s="15">
        <f t="shared" si="18"/>
        <v>3</v>
      </c>
      <c r="L405" s="15" t="str">
        <f t="shared" si="19"/>
        <v>22</v>
      </c>
      <c r="M405" s="15" t="str">
        <f t="shared" si="20"/>
        <v>2022年製</v>
      </c>
      <c r="N405" s="17" t="str">
        <f>VLOOKUP(B:B,価格調査!B:S,18,0)</f>
        <v>1075537430</v>
      </c>
    </row>
    <row r="406" spans="1:14" s="15" customFormat="1">
      <c r="A406" s="16" t="s">
        <v>9102</v>
      </c>
      <c r="B406" s="16">
        <v>2155516159181</v>
      </c>
      <c r="C406" s="15">
        <v>4985009704202</v>
      </c>
      <c r="D406" s="15" t="s">
        <v>2753</v>
      </c>
      <c r="E406" s="15">
        <v>2422</v>
      </c>
      <c r="F406" s="15">
        <v>3</v>
      </c>
      <c r="G406" s="15">
        <v>0</v>
      </c>
      <c r="H406" s="15" t="s">
        <v>2496</v>
      </c>
      <c r="I406" s="15" t="s">
        <v>2495</v>
      </c>
      <c r="J406" s="15" t="s">
        <v>2533</v>
      </c>
      <c r="K406" s="15">
        <f t="shared" si="18"/>
        <v>2</v>
      </c>
      <c r="L406" s="15" t="str">
        <f t="shared" si="19"/>
        <v>22</v>
      </c>
      <c r="M406" s="15" t="str">
        <f t="shared" si="20"/>
        <v>2022年製</v>
      </c>
      <c r="N406" s="17">
        <f>VLOOKUP(B:B,価格調査!B:S,18,0)</f>
        <v>1074476254</v>
      </c>
    </row>
    <row r="407" spans="1:14" s="15" customFormat="1">
      <c r="A407" s="16" t="s">
        <v>9102</v>
      </c>
      <c r="B407" s="16">
        <v>2155516159181</v>
      </c>
      <c r="C407" s="15">
        <v>4985009704202</v>
      </c>
      <c r="D407" s="15" t="s">
        <v>2753</v>
      </c>
      <c r="E407" s="15">
        <v>2222</v>
      </c>
      <c r="F407" s="15">
        <v>7</v>
      </c>
      <c r="G407" s="15">
        <v>0</v>
      </c>
      <c r="H407" s="15" t="s">
        <v>2496</v>
      </c>
      <c r="I407" s="15" t="s">
        <v>2495</v>
      </c>
      <c r="J407" s="15" t="s">
        <v>2533</v>
      </c>
      <c r="K407" s="15">
        <f t="shared" si="18"/>
        <v>2</v>
      </c>
      <c r="L407" s="15" t="str">
        <f t="shared" si="19"/>
        <v>22</v>
      </c>
      <c r="M407" s="15" t="str">
        <f t="shared" si="20"/>
        <v>2022年製</v>
      </c>
      <c r="N407" s="17">
        <f>VLOOKUP(B:B,価格調査!B:S,18,0)</f>
        <v>1074476254</v>
      </c>
    </row>
    <row r="408" spans="1:14" s="15" customFormat="1">
      <c r="A408" s="16" t="s">
        <v>9102</v>
      </c>
      <c r="B408" s="421">
        <v>2055516159672</v>
      </c>
      <c r="C408" s="22">
        <v>3528704440573</v>
      </c>
      <c r="D408" s="23" t="s">
        <v>2761</v>
      </c>
      <c r="E408" s="23">
        <v>1622</v>
      </c>
      <c r="F408" s="23">
        <v>61</v>
      </c>
      <c r="G408" s="23">
        <v>0</v>
      </c>
      <c r="H408" s="23" t="s">
        <v>2496</v>
      </c>
      <c r="I408" s="23" t="s">
        <v>2495</v>
      </c>
      <c r="J408" s="23" t="s">
        <v>2570</v>
      </c>
      <c r="K408" s="15">
        <f t="shared" si="18"/>
        <v>1</v>
      </c>
      <c r="L408" s="15" t="str">
        <f t="shared" si="19"/>
        <v>22</v>
      </c>
      <c r="M408" s="15" t="str">
        <f t="shared" si="20"/>
        <v>2022年製</v>
      </c>
      <c r="N408" s="17">
        <f>VLOOKUP(B:B,価格調査!B:S,18,0)</f>
        <v>1074475958</v>
      </c>
    </row>
    <row r="409" spans="1:14" s="15" customFormat="1">
      <c r="A409" s="16" t="s">
        <v>9102</v>
      </c>
      <c r="B409" s="421">
        <v>2753519159650</v>
      </c>
      <c r="C409" s="22">
        <v>3528702707760</v>
      </c>
      <c r="D409" s="23" t="s">
        <v>2717</v>
      </c>
      <c r="E409" s="23">
        <v>4022</v>
      </c>
      <c r="F409" s="23">
        <v>1</v>
      </c>
      <c r="G409" s="23">
        <v>0</v>
      </c>
      <c r="H409" s="23" t="s">
        <v>2496</v>
      </c>
      <c r="I409" s="23" t="s">
        <v>2495</v>
      </c>
      <c r="J409" s="23" t="s">
        <v>2517</v>
      </c>
      <c r="K409" s="15">
        <f t="shared" si="18"/>
        <v>1</v>
      </c>
      <c r="L409" s="15" t="str">
        <f t="shared" si="19"/>
        <v>22</v>
      </c>
      <c r="M409" s="15" t="str">
        <f t="shared" si="20"/>
        <v>2022年製</v>
      </c>
      <c r="N409" s="17">
        <f>VLOOKUP(B:B,価格調査!B:S,18,0)</f>
        <v>1074475963</v>
      </c>
    </row>
    <row r="410" spans="1:14" s="15" customFormat="1">
      <c r="A410" s="16" t="s">
        <v>9102</v>
      </c>
      <c r="B410" s="421">
        <v>2154517159657</v>
      </c>
      <c r="C410" s="22">
        <v>3528702175026</v>
      </c>
      <c r="D410" s="23" t="s">
        <v>2757</v>
      </c>
      <c r="E410" s="23">
        <v>4822</v>
      </c>
      <c r="F410" s="23">
        <v>1</v>
      </c>
      <c r="G410" s="23">
        <v>0</v>
      </c>
      <c r="H410" s="23" t="s">
        <v>2496</v>
      </c>
      <c r="I410" s="23" t="s">
        <v>2495</v>
      </c>
      <c r="J410" s="23" t="s">
        <v>2533</v>
      </c>
      <c r="K410" s="15">
        <f t="shared" si="18"/>
        <v>2</v>
      </c>
      <c r="L410" s="15" t="str">
        <f t="shared" si="19"/>
        <v>22</v>
      </c>
      <c r="M410" s="15" t="str">
        <f t="shared" si="20"/>
        <v>2022年製</v>
      </c>
      <c r="N410" s="17">
        <f>VLOOKUP(B:B,価格調査!B:S,18,0)</f>
        <v>1074476253</v>
      </c>
    </row>
    <row r="411" spans="1:14" s="15" customFormat="1">
      <c r="A411" s="16" t="s">
        <v>9102</v>
      </c>
      <c r="B411" s="16">
        <v>2056515157751</v>
      </c>
      <c r="C411" s="15">
        <v>4985009755389</v>
      </c>
      <c r="D411" s="15" t="s">
        <v>2760</v>
      </c>
      <c r="E411" s="15">
        <v>4022</v>
      </c>
      <c r="F411" s="15">
        <v>18</v>
      </c>
      <c r="G411" s="15">
        <v>0</v>
      </c>
      <c r="H411" s="15" t="s">
        <v>2496</v>
      </c>
      <c r="I411" s="15" t="s">
        <v>2495</v>
      </c>
      <c r="J411" s="15" t="s">
        <v>2502</v>
      </c>
      <c r="K411" s="15">
        <f t="shared" si="18"/>
        <v>4</v>
      </c>
      <c r="L411" s="15" t="str">
        <f t="shared" si="19"/>
        <v>22</v>
      </c>
      <c r="M411" s="15" t="str">
        <f t="shared" si="20"/>
        <v>2022年製</v>
      </c>
      <c r="N411" s="17">
        <f>VLOOKUP(B:B,価格調査!B:S,18,0)</f>
        <v>1074475792</v>
      </c>
    </row>
    <row r="412" spans="1:14" s="15" customFormat="1">
      <c r="A412" s="16" t="s">
        <v>9102</v>
      </c>
      <c r="B412" s="421">
        <v>2056515157751</v>
      </c>
      <c r="C412" s="22">
        <v>4985009755389</v>
      </c>
      <c r="D412" s="23" t="s">
        <v>2760</v>
      </c>
      <c r="E412" s="23">
        <v>4022</v>
      </c>
      <c r="F412" s="23">
        <v>22</v>
      </c>
      <c r="G412" s="23">
        <v>0</v>
      </c>
      <c r="H412" s="23" t="s">
        <v>2496</v>
      </c>
      <c r="I412" s="23" t="s">
        <v>2495</v>
      </c>
      <c r="J412" s="23" t="s">
        <v>2570</v>
      </c>
      <c r="K412" s="15">
        <f t="shared" si="18"/>
        <v>4</v>
      </c>
      <c r="L412" s="15" t="str">
        <f t="shared" si="19"/>
        <v>22</v>
      </c>
      <c r="M412" s="15" t="str">
        <f t="shared" si="20"/>
        <v>2022年製</v>
      </c>
      <c r="N412" s="17">
        <f>VLOOKUP(B:B,価格調査!B:S,18,0)</f>
        <v>1074475792</v>
      </c>
    </row>
    <row r="413" spans="1:14" s="15" customFormat="1">
      <c r="A413" s="16" t="s">
        <v>9102</v>
      </c>
      <c r="B413" s="421">
        <v>2056515157751</v>
      </c>
      <c r="C413" s="22">
        <v>4985009755389</v>
      </c>
      <c r="D413" s="23" t="s">
        <v>2760</v>
      </c>
      <c r="E413" s="23">
        <v>1322</v>
      </c>
      <c r="F413" s="23">
        <v>4</v>
      </c>
      <c r="G413" s="23">
        <v>0</v>
      </c>
      <c r="H413" s="23" t="s">
        <v>2496</v>
      </c>
      <c r="I413" s="23" t="s">
        <v>2495</v>
      </c>
      <c r="J413" s="23" t="s">
        <v>2570</v>
      </c>
      <c r="K413" s="15">
        <f t="shared" si="18"/>
        <v>4</v>
      </c>
      <c r="L413" s="15" t="str">
        <f t="shared" si="19"/>
        <v>22</v>
      </c>
      <c r="M413" s="15" t="str">
        <f t="shared" si="20"/>
        <v>2022年製</v>
      </c>
      <c r="N413" s="17">
        <f>VLOOKUP(B:B,価格調査!B:S,18,0)</f>
        <v>1074475792</v>
      </c>
    </row>
    <row r="414" spans="1:14" s="15" customFormat="1">
      <c r="A414" s="16" t="s">
        <v>9102</v>
      </c>
      <c r="B414" s="421">
        <v>2056515157751</v>
      </c>
      <c r="C414" s="22">
        <v>4985009755389</v>
      </c>
      <c r="D414" s="23" t="s">
        <v>2760</v>
      </c>
      <c r="E414" s="23">
        <v>1822</v>
      </c>
      <c r="F414" s="23">
        <v>18</v>
      </c>
      <c r="G414" s="23">
        <v>0</v>
      </c>
      <c r="H414" s="23" t="s">
        <v>2496</v>
      </c>
      <c r="I414" s="23" t="s">
        <v>2495</v>
      </c>
      <c r="J414" s="23" t="s">
        <v>2570</v>
      </c>
      <c r="K414" s="15">
        <f t="shared" si="18"/>
        <v>4</v>
      </c>
      <c r="L414" s="15" t="str">
        <f t="shared" si="19"/>
        <v>22</v>
      </c>
      <c r="M414" s="15" t="str">
        <f t="shared" si="20"/>
        <v>2022年製</v>
      </c>
      <c r="N414" s="17">
        <f>VLOOKUP(B:B,価格調査!B:S,18,0)</f>
        <v>1074475792</v>
      </c>
    </row>
    <row r="415" spans="1:14" s="15" customFormat="1">
      <c r="A415" s="16" t="s">
        <v>9102</v>
      </c>
      <c r="B415" s="421">
        <v>2354018139947</v>
      </c>
      <c r="C415" s="22">
        <v>5452000829221</v>
      </c>
      <c r="D415" s="23" t="s">
        <v>2774</v>
      </c>
      <c r="E415" s="23">
        <v>2722</v>
      </c>
      <c r="F415" s="23">
        <v>2</v>
      </c>
      <c r="G415" s="23">
        <v>0</v>
      </c>
      <c r="H415" s="23" t="s">
        <v>2496</v>
      </c>
      <c r="I415" s="23" t="s">
        <v>2495</v>
      </c>
      <c r="J415" s="23" t="s">
        <v>2504</v>
      </c>
      <c r="K415" s="15">
        <f t="shared" si="18"/>
        <v>2</v>
      </c>
      <c r="L415" s="15" t="str">
        <f t="shared" si="19"/>
        <v>22</v>
      </c>
      <c r="M415" s="15" t="str">
        <f t="shared" si="20"/>
        <v>2022年製</v>
      </c>
      <c r="N415" s="17" t="e">
        <f>VLOOKUP(B:B,価格調査!B:S,18,0)</f>
        <v>#N/A</v>
      </c>
    </row>
    <row r="416" spans="1:14" s="15" customFormat="1">
      <c r="A416" s="16" t="s">
        <v>9102</v>
      </c>
      <c r="B416" s="421">
        <v>2254018139940</v>
      </c>
      <c r="C416" s="22">
        <v>5452000727060</v>
      </c>
      <c r="D416" s="23" t="s">
        <v>2777</v>
      </c>
      <c r="E416" s="23">
        <v>1222</v>
      </c>
      <c r="F416" s="23">
        <v>1</v>
      </c>
      <c r="G416" s="23">
        <v>0</v>
      </c>
      <c r="H416" s="23" t="s">
        <v>2496</v>
      </c>
      <c r="I416" s="23" t="s">
        <v>2495</v>
      </c>
      <c r="J416" s="23" t="s">
        <v>2776</v>
      </c>
      <c r="K416" s="15">
        <f t="shared" si="18"/>
        <v>1</v>
      </c>
      <c r="L416" s="15" t="str">
        <f t="shared" si="19"/>
        <v>22</v>
      </c>
      <c r="M416" s="15" t="str">
        <f t="shared" si="20"/>
        <v>2022年製</v>
      </c>
      <c r="N416" s="17" t="e">
        <f>VLOOKUP(B:B,価格調査!B:S,18,0)</f>
        <v>#N/A</v>
      </c>
    </row>
    <row r="417" spans="1:14" s="15" customFormat="1">
      <c r="A417" s="16" t="s">
        <v>9102</v>
      </c>
      <c r="B417" s="421">
        <v>2256517157661</v>
      </c>
      <c r="C417" s="22">
        <v>4985009709047</v>
      </c>
      <c r="D417" s="23" t="s">
        <v>2735</v>
      </c>
      <c r="E417" s="23">
        <v>2622</v>
      </c>
      <c r="F417" s="23">
        <v>6</v>
      </c>
      <c r="G417" s="23">
        <v>0</v>
      </c>
      <c r="H417" s="23" t="s">
        <v>2496</v>
      </c>
      <c r="I417" s="23" t="s">
        <v>2495</v>
      </c>
      <c r="J417" s="23" t="s">
        <v>2517</v>
      </c>
      <c r="K417" s="15">
        <f t="shared" si="18"/>
        <v>2</v>
      </c>
      <c r="L417" s="15" t="str">
        <f t="shared" si="19"/>
        <v>22</v>
      </c>
      <c r="M417" s="15" t="str">
        <f t="shared" si="20"/>
        <v>2022年製</v>
      </c>
      <c r="N417" s="17">
        <f>VLOOKUP(B:B,価格調査!B:S,18,0)</f>
        <v>1074476662</v>
      </c>
    </row>
    <row r="418" spans="1:14" s="15" customFormat="1">
      <c r="A418" s="16" t="s">
        <v>9102</v>
      </c>
      <c r="B418" s="421">
        <v>2256517157661</v>
      </c>
      <c r="C418" s="22">
        <v>4985009709047</v>
      </c>
      <c r="D418" s="23" t="s">
        <v>2735</v>
      </c>
      <c r="E418" s="23">
        <v>2822</v>
      </c>
      <c r="F418" s="23">
        <v>17</v>
      </c>
      <c r="G418" s="23">
        <v>0</v>
      </c>
      <c r="H418" s="23" t="s">
        <v>2496</v>
      </c>
      <c r="I418" s="23" t="s">
        <v>2495</v>
      </c>
      <c r="J418" s="23" t="s">
        <v>2517</v>
      </c>
      <c r="K418" s="15">
        <f t="shared" si="18"/>
        <v>2</v>
      </c>
      <c r="L418" s="15" t="str">
        <f t="shared" si="19"/>
        <v>22</v>
      </c>
      <c r="M418" s="15" t="str">
        <f t="shared" si="20"/>
        <v>2022年製</v>
      </c>
      <c r="N418" s="17">
        <f>VLOOKUP(B:B,価格調査!B:S,18,0)</f>
        <v>1074476662</v>
      </c>
    </row>
    <row r="419" spans="1:14" s="15" customFormat="1">
      <c r="A419" s="16" t="s">
        <v>9102</v>
      </c>
      <c r="B419" s="421">
        <v>1756015157756</v>
      </c>
      <c r="C419" s="22">
        <v>4985009755600</v>
      </c>
      <c r="D419" s="23" t="s">
        <v>2770</v>
      </c>
      <c r="E419" s="23">
        <v>4622</v>
      </c>
      <c r="F419" s="23">
        <v>8</v>
      </c>
      <c r="G419" s="23">
        <v>0</v>
      </c>
      <c r="H419" s="23" t="s">
        <v>2496</v>
      </c>
      <c r="I419" s="23" t="s">
        <v>2495</v>
      </c>
      <c r="J419" s="23" t="s">
        <v>2505</v>
      </c>
      <c r="K419" s="15">
        <f t="shared" si="18"/>
        <v>1</v>
      </c>
      <c r="L419" s="15" t="str">
        <f t="shared" si="19"/>
        <v>22</v>
      </c>
      <c r="M419" s="15" t="str">
        <f t="shared" si="20"/>
        <v>2022年製</v>
      </c>
      <c r="N419" s="17">
        <f>VLOOKUP(B:B,価格調査!B:S,18,0)</f>
        <v>1074475794</v>
      </c>
    </row>
    <row r="420" spans="1:14" s="15" customFormat="1">
      <c r="A420" s="16" t="s">
        <v>9102</v>
      </c>
      <c r="B420" s="421">
        <v>2355518157707</v>
      </c>
      <c r="C420" s="22">
        <v>4985009753934</v>
      </c>
      <c r="D420" s="23" t="s">
        <v>2729</v>
      </c>
      <c r="E420" s="23">
        <v>4622</v>
      </c>
      <c r="F420" s="23">
        <v>7</v>
      </c>
      <c r="G420" s="23">
        <v>0</v>
      </c>
      <c r="H420" s="23" t="s">
        <v>2496</v>
      </c>
      <c r="I420" s="23" t="s">
        <v>2495</v>
      </c>
      <c r="J420" s="23" t="s">
        <v>2517</v>
      </c>
      <c r="K420" s="15">
        <f t="shared" si="18"/>
        <v>2</v>
      </c>
      <c r="L420" s="15" t="str">
        <f t="shared" si="19"/>
        <v>22</v>
      </c>
      <c r="M420" s="15" t="str">
        <f t="shared" si="20"/>
        <v>2022年製</v>
      </c>
      <c r="N420" s="17">
        <f>VLOOKUP(B:B,価格調査!B:S,18,0)</f>
        <v>1074735356</v>
      </c>
    </row>
    <row r="421" spans="1:14" s="15" customFormat="1">
      <c r="A421" s="16" t="s">
        <v>9102</v>
      </c>
      <c r="B421" s="421">
        <v>1856515139389</v>
      </c>
      <c r="C421" s="22" t="s">
        <v>3449</v>
      </c>
      <c r="D421" s="23" t="s">
        <v>2790</v>
      </c>
      <c r="E421" s="23">
        <v>4222</v>
      </c>
      <c r="F421" s="23">
        <v>1</v>
      </c>
      <c r="G421" s="23">
        <v>0</v>
      </c>
      <c r="H421" s="23" t="s">
        <v>2496</v>
      </c>
      <c r="I421" s="23" t="s">
        <v>2495</v>
      </c>
      <c r="J421" s="23" t="s">
        <v>2621</v>
      </c>
      <c r="K421" s="15">
        <f t="shared" si="18"/>
        <v>1</v>
      </c>
      <c r="L421" s="15" t="str">
        <f t="shared" si="19"/>
        <v>22</v>
      </c>
      <c r="M421" s="15" t="str">
        <f t="shared" si="20"/>
        <v>2022年製</v>
      </c>
      <c r="N421" s="17" t="e">
        <f>VLOOKUP(B:B,価格調査!B:S,18,0)</f>
        <v>#N/A</v>
      </c>
    </row>
    <row r="422" spans="1:14" s="15" customFormat="1">
      <c r="A422" s="16" t="s">
        <v>9102</v>
      </c>
      <c r="B422" s="421">
        <v>2755519158527</v>
      </c>
      <c r="C422" s="22">
        <v>3528704167814</v>
      </c>
      <c r="D422" s="23" t="s">
        <v>2714</v>
      </c>
      <c r="E422" s="23">
        <v>1422</v>
      </c>
      <c r="F422" s="23">
        <v>2</v>
      </c>
      <c r="G422" s="23">
        <v>0</v>
      </c>
      <c r="H422" s="23" t="s">
        <v>2496</v>
      </c>
      <c r="I422" s="23" t="s">
        <v>2495</v>
      </c>
      <c r="J422" s="23" t="s">
        <v>2567</v>
      </c>
      <c r="K422" s="15">
        <f t="shared" si="18"/>
        <v>1</v>
      </c>
      <c r="L422" s="15" t="str">
        <f t="shared" si="19"/>
        <v>22</v>
      </c>
      <c r="M422" s="15" t="str">
        <f t="shared" si="20"/>
        <v>2022年製</v>
      </c>
      <c r="N422" s="17">
        <f>VLOOKUP(B:B,価格調査!B:S,18,0)</f>
        <v>0</v>
      </c>
    </row>
    <row r="423" spans="1:14" s="15" customFormat="1">
      <c r="A423" s="16" t="s">
        <v>9102</v>
      </c>
      <c r="B423" s="421">
        <v>2554018159697</v>
      </c>
      <c r="C423" s="22">
        <v>3528706854446</v>
      </c>
      <c r="D423" s="23" t="s">
        <v>2720</v>
      </c>
      <c r="E423" s="23">
        <v>522</v>
      </c>
      <c r="F423" s="23">
        <v>6</v>
      </c>
      <c r="G423" s="23">
        <v>0</v>
      </c>
      <c r="H423" s="23" t="s">
        <v>2496</v>
      </c>
      <c r="I423" s="23" t="s">
        <v>2495</v>
      </c>
      <c r="J423" s="23" t="s">
        <v>2517</v>
      </c>
      <c r="K423" s="15">
        <f t="shared" si="18"/>
        <v>2</v>
      </c>
      <c r="L423" s="15" t="str">
        <f t="shared" si="19"/>
        <v>22</v>
      </c>
      <c r="M423" s="15" t="str">
        <f t="shared" si="20"/>
        <v>2022年製</v>
      </c>
      <c r="N423" s="17">
        <f>VLOOKUP(B:B,価格調査!B:S,18,0)</f>
        <v>1074476201</v>
      </c>
    </row>
    <row r="424" spans="1:14" s="15" customFormat="1">
      <c r="A424" s="16" t="s">
        <v>9102</v>
      </c>
      <c r="B424" s="421">
        <v>2554018159697</v>
      </c>
      <c r="C424" s="22">
        <v>3528706854446</v>
      </c>
      <c r="D424" s="23" t="s">
        <v>2720</v>
      </c>
      <c r="E424" s="23">
        <v>522</v>
      </c>
      <c r="F424" s="23">
        <v>2</v>
      </c>
      <c r="G424" s="23">
        <v>0</v>
      </c>
      <c r="H424" s="23" t="s">
        <v>2496</v>
      </c>
      <c r="I424" s="23" t="s">
        <v>2495</v>
      </c>
      <c r="J424" s="23" t="s">
        <v>2517</v>
      </c>
      <c r="K424" s="15">
        <f t="shared" si="18"/>
        <v>2</v>
      </c>
      <c r="L424" s="15" t="str">
        <f t="shared" si="19"/>
        <v>22</v>
      </c>
      <c r="M424" s="15" t="str">
        <f t="shared" si="20"/>
        <v>2022年製</v>
      </c>
      <c r="N424" s="17">
        <f>VLOOKUP(B:B,価格調査!B:S,18,0)</f>
        <v>1074476201</v>
      </c>
    </row>
    <row r="425" spans="1:14" s="15" customFormat="1">
      <c r="A425" s="16" t="s">
        <v>9102</v>
      </c>
      <c r="B425" s="421">
        <v>2453520159877</v>
      </c>
      <c r="C425" s="22">
        <v>3528703709435</v>
      </c>
      <c r="D425" s="23" t="s">
        <v>2727</v>
      </c>
      <c r="E425" s="23">
        <v>2622</v>
      </c>
      <c r="F425" s="23">
        <v>3</v>
      </c>
      <c r="G425" s="23">
        <v>0</v>
      </c>
      <c r="H425" s="23" t="s">
        <v>2496</v>
      </c>
      <c r="I425" s="23" t="s">
        <v>2495</v>
      </c>
      <c r="J425" s="23" t="s">
        <v>2567</v>
      </c>
      <c r="K425" s="15">
        <f t="shared" si="18"/>
        <v>2</v>
      </c>
      <c r="L425" s="15" t="str">
        <f t="shared" si="19"/>
        <v>22</v>
      </c>
      <c r="M425" s="15" t="str">
        <f t="shared" si="20"/>
        <v>2022年製</v>
      </c>
      <c r="N425" s="17">
        <f>VLOOKUP(B:B,価格調査!B:S,18,0)</f>
        <v>1074476199</v>
      </c>
    </row>
    <row r="426" spans="1:14" s="15" customFormat="1">
      <c r="A426" s="16" t="s">
        <v>9102</v>
      </c>
      <c r="B426" s="421">
        <v>2754020157661</v>
      </c>
      <c r="C426" s="22">
        <v>4985009709313</v>
      </c>
      <c r="D426" s="23" t="s">
        <v>2715</v>
      </c>
      <c r="E426" s="23">
        <v>1622</v>
      </c>
      <c r="F426" s="23">
        <v>8</v>
      </c>
      <c r="G426" s="23">
        <v>0</v>
      </c>
      <c r="H426" s="23" t="s">
        <v>2496</v>
      </c>
      <c r="I426" s="23" t="s">
        <v>2495</v>
      </c>
      <c r="J426" s="23" t="s">
        <v>2517</v>
      </c>
      <c r="K426" s="15">
        <f t="shared" si="18"/>
        <v>1</v>
      </c>
      <c r="L426" s="15" t="str">
        <f t="shared" si="19"/>
        <v>22</v>
      </c>
      <c r="M426" s="15" t="str">
        <f t="shared" si="20"/>
        <v>2022年製</v>
      </c>
      <c r="N426" s="17">
        <f>VLOOKUP(B:B,価格調査!B:S,18,0)</f>
        <v>1074476653</v>
      </c>
    </row>
    <row r="427" spans="1:14" s="15" customFormat="1">
      <c r="A427" s="16" t="s">
        <v>9102</v>
      </c>
      <c r="B427" s="421">
        <v>2454520157665</v>
      </c>
      <c r="C427" s="22">
        <v>4985009709269</v>
      </c>
      <c r="D427" s="23" t="s">
        <v>2722</v>
      </c>
      <c r="E427" s="23">
        <v>5122</v>
      </c>
      <c r="F427" s="23">
        <v>8</v>
      </c>
      <c r="G427" s="23">
        <v>0</v>
      </c>
      <c r="H427" s="23" t="s">
        <v>2496</v>
      </c>
      <c r="I427" s="23" t="s">
        <v>2495</v>
      </c>
      <c r="J427" s="23" t="s">
        <v>2517</v>
      </c>
      <c r="K427" s="15">
        <f t="shared" si="18"/>
        <v>1</v>
      </c>
      <c r="L427" s="15" t="str">
        <f t="shared" si="19"/>
        <v>22</v>
      </c>
      <c r="M427" s="15" t="str">
        <f t="shared" si="20"/>
        <v>2022年製</v>
      </c>
      <c r="N427" s="17">
        <f>VLOOKUP(B:B,価格調査!B:S,18,0)</f>
        <v>1074476655</v>
      </c>
    </row>
    <row r="428" spans="1:14" s="15" customFormat="1">
      <c r="A428" s="16" t="s">
        <v>9102</v>
      </c>
      <c r="B428" s="421">
        <v>2255516159256</v>
      </c>
      <c r="C428" s="22">
        <v>4985009705209</v>
      </c>
      <c r="D428" s="23" t="s">
        <v>2742</v>
      </c>
      <c r="E428" s="23">
        <v>4522</v>
      </c>
      <c r="F428" s="23">
        <v>7</v>
      </c>
      <c r="G428" s="23">
        <v>0</v>
      </c>
      <c r="H428" s="23" t="s">
        <v>2496</v>
      </c>
      <c r="I428" s="23" t="s">
        <v>2495</v>
      </c>
      <c r="J428" s="23" t="s">
        <v>2504</v>
      </c>
      <c r="K428" s="15">
        <f t="shared" si="18"/>
        <v>2</v>
      </c>
      <c r="L428" s="15" t="str">
        <f t="shared" si="19"/>
        <v>22</v>
      </c>
      <c r="M428" s="15" t="str">
        <f t="shared" si="20"/>
        <v>2022年製</v>
      </c>
      <c r="N428" s="17">
        <f>VLOOKUP(B:B,価格調査!B:S,18,0)</f>
        <v>1074476652</v>
      </c>
    </row>
    <row r="429" spans="1:14" s="15" customFormat="1">
      <c r="A429" s="16" t="s">
        <v>9102</v>
      </c>
      <c r="B429" s="421">
        <v>2155518157703</v>
      </c>
      <c r="C429" s="22">
        <v>4985009753828</v>
      </c>
      <c r="D429" s="23" t="s">
        <v>2752</v>
      </c>
      <c r="E429" s="23">
        <v>4422</v>
      </c>
      <c r="F429" s="23">
        <v>3</v>
      </c>
      <c r="G429" s="23">
        <v>0</v>
      </c>
      <c r="H429" s="23" t="s">
        <v>2496</v>
      </c>
      <c r="I429" s="23" t="s">
        <v>2495</v>
      </c>
      <c r="J429" s="23" t="s">
        <v>2517</v>
      </c>
      <c r="K429" s="15">
        <f t="shared" si="18"/>
        <v>1</v>
      </c>
      <c r="L429" s="15" t="str">
        <f t="shared" si="19"/>
        <v>22</v>
      </c>
      <c r="M429" s="15" t="str">
        <f t="shared" si="20"/>
        <v>2022年製</v>
      </c>
      <c r="N429" s="17">
        <f>VLOOKUP(B:B,価格調査!B:S,18,0)</f>
        <v>1074475795</v>
      </c>
    </row>
    <row r="430" spans="1:14" s="15" customFormat="1">
      <c r="A430" s="16" t="s">
        <v>9102</v>
      </c>
      <c r="B430" s="421">
        <v>2553019159873</v>
      </c>
      <c r="C430" s="22">
        <v>3528708733879</v>
      </c>
      <c r="D430" s="23" t="s">
        <v>2721</v>
      </c>
      <c r="E430" s="23">
        <v>3722</v>
      </c>
      <c r="F430" s="23">
        <v>18</v>
      </c>
      <c r="G430" s="23">
        <v>0</v>
      </c>
      <c r="H430" s="23" t="s">
        <v>2496</v>
      </c>
      <c r="I430" s="23" t="s">
        <v>2495</v>
      </c>
      <c r="J430" s="23" t="s">
        <v>2567</v>
      </c>
      <c r="K430" s="15">
        <f t="shared" si="18"/>
        <v>1</v>
      </c>
      <c r="L430" s="15" t="str">
        <f t="shared" si="19"/>
        <v>22</v>
      </c>
      <c r="M430" s="15" t="str">
        <f t="shared" si="20"/>
        <v>2022年製</v>
      </c>
      <c r="N430" s="17">
        <f>VLOOKUP(B:B,価格調査!B:S,18,0)</f>
        <v>1074476647</v>
      </c>
    </row>
    <row r="431" spans="1:14" s="15" customFormat="1">
      <c r="A431" s="16" t="s">
        <v>9102</v>
      </c>
      <c r="B431" s="421">
        <v>2255017159663</v>
      </c>
      <c r="C431" s="22">
        <v>3528705843236</v>
      </c>
      <c r="D431" s="23" t="s">
        <v>2744</v>
      </c>
      <c r="E431" s="23">
        <v>222</v>
      </c>
      <c r="F431" s="23">
        <v>1</v>
      </c>
      <c r="G431" s="23">
        <v>0</v>
      </c>
      <c r="H431" s="23" t="s">
        <v>2496</v>
      </c>
      <c r="I431" s="23" t="s">
        <v>2495</v>
      </c>
      <c r="J431" s="23" t="s">
        <v>2570</v>
      </c>
      <c r="K431" s="15">
        <f t="shared" si="18"/>
        <v>1</v>
      </c>
      <c r="L431" s="15" t="str">
        <f t="shared" si="19"/>
        <v>22</v>
      </c>
      <c r="M431" s="15" t="str">
        <f t="shared" si="20"/>
        <v>2022年製</v>
      </c>
      <c r="N431" s="17">
        <f>VLOOKUP(B:B,価格調査!B:S,18,0)</f>
        <v>0</v>
      </c>
    </row>
    <row r="432" spans="1:14" s="15" customFormat="1">
      <c r="A432" s="16" t="s">
        <v>9102</v>
      </c>
      <c r="B432" s="421">
        <v>2154517159664</v>
      </c>
      <c r="C432" s="22">
        <v>3528704931903</v>
      </c>
      <c r="D432" s="23" t="s">
        <v>2759</v>
      </c>
      <c r="E432" s="23">
        <v>922</v>
      </c>
      <c r="F432" s="23">
        <v>8</v>
      </c>
      <c r="G432" s="23">
        <v>0</v>
      </c>
      <c r="H432" s="23" t="s">
        <v>2496</v>
      </c>
      <c r="I432" s="23" t="s">
        <v>2495</v>
      </c>
      <c r="J432" s="23" t="s">
        <v>2533</v>
      </c>
      <c r="K432" s="15">
        <f t="shared" si="18"/>
        <v>3</v>
      </c>
      <c r="L432" s="15" t="str">
        <f t="shared" si="19"/>
        <v>22</v>
      </c>
      <c r="M432" s="15" t="str">
        <f t="shared" si="20"/>
        <v>2022年製</v>
      </c>
      <c r="N432" s="17">
        <f>VLOOKUP(B:B,価格調査!B:S,18,0)</f>
        <v>1074475790</v>
      </c>
    </row>
    <row r="433" spans="1:14" s="15" customFormat="1">
      <c r="A433" s="16" t="s">
        <v>9102</v>
      </c>
      <c r="B433" s="421">
        <v>2254518159660</v>
      </c>
      <c r="C433" s="22">
        <v>3528704587247</v>
      </c>
      <c r="D433" s="23" t="s">
        <v>2746</v>
      </c>
      <c r="E433" s="23">
        <v>1622</v>
      </c>
      <c r="F433" s="23">
        <v>15</v>
      </c>
      <c r="G433" s="23">
        <v>0</v>
      </c>
      <c r="H433" s="23" t="s">
        <v>2496</v>
      </c>
      <c r="I433" s="23" t="s">
        <v>2495</v>
      </c>
      <c r="J433" s="23" t="s">
        <v>2517</v>
      </c>
      <c r="K433" s="15">
        <f t="shared" si="18"/>
        <v>2</v>
      </c>
      <c r="L433" s="15" t="str">
        <f t="shared" si="19"/>
        <v>22</v>
      </c>
      <c r="M433" s="15" t="str">
        <f t="shared" si="20"/>
        <v>2022年製</v>
      </c>
      <c r="N433" s="17">
        <f>VLOOKUP(B:B,価格調査!B:S,18,0)</f>
        <v>1074476616</v>
      </c>
    </row>
    <row r="434" spans="1:14" s="15" customFormat="1">
      <c r="A434" s="16" t="s">
        <v>9102</v>
      </c>
      <c r="B434" s="421">
        <v>2254518159660</v>
      </c>
      <c r="C434" s="22">
        <v>3528704587247</v>
      </c>
      <c r="D434" s="23" t="s">
        <v>2746</v>
      </c>
      <c r="E434" s="23">
        <v>1622</v>
      </c>
      <c r="F434" s="23">
        <v>24</v>
      </c>
      <c r="G434" s="23">
        <v>0</v>
      </c>
      <c r="H434" s="23" t="s">
        <v>2496</v>
      </c>
      <c r="I434" s="23" t="s">
        <v>2495</v>
      </c>
      <c r="J434" s="23" t="s">
        <v>2517</v>
      </c>
      <c r="K434" s="15">
        <f t="shared" si="18"/>
        <v>2</v>
      </c>
      <c r="L434" s="15" t="str">
        <f t="shared" si="19"/>
        <v>22</v>
      </c>
      <c r="M434" s="15" t="str">
        <f t="shared" si="20"/>
        <v>2022年製</v>
      </c>
      <c r="N434" s="17">
        <f>VLOOKUP(B:B,価格調査!B:S,18,0)</f>
        <v>1074476616</v>
      </c>
    </row>
    <row r="435" spans="1:14" s="15" customFormat="1">
      <c r="A435" s="16" t="s">
        <v>9102</v>
      </c>
      <c r="B435" s="421">
        <v>2454519159175</v>
      </c>
      <c r="C435" s="22">
        <v>4985009704769</v>
      </c>
      <c r="D435" s="23" t="s">
        <v>2723</v>
      </c>
      <c r="E435" s="23">
        <v>5022</v>
      </c>
      <c r="F435" s="23">
        <v>4</v>
      </c>
      <c r="G435" s="23">
        <v>0</v>
      </c>
      <c r="H435" s="23" t="s">
        <v>2496</v>
      </c>
      <c r="I435" s="23" t="s">
        <v>2495</v>
      </c>
      <c r="J435" s="23" t="s">
        <v>2525</v>
      </c>
      <c r="K435" s="15">
        <f t="shared" si="18"/>
        <v>1</v>
      </c>
      <c r="L435" s="15" t="str">
        <f t="shared" si="19"/>
        <v>22</v>
      </c>
      <c r="M435" s="15" t="str">
        <f t="shared" si="20"/>
        <v>2022年製</v>
      </c>
      <c r="N435" s="17">
        <f>VLOOKUP(B:B,価格調査!B:S,18,0)</f>
        <v>0</v>
      </c>
    </row>
    <row r="436" spans="1:14" s="15" customFormat="1">
      <c r="A436" s="16" t="s">
        <v>9102</v>
      </c>
      <c r="B436" s="421">
        <v>2256017157031</v>
      </c>
      <c r="C436" s="22" t="s">
        <v>3463</v>
      </c>
      <c r="D436" s="23" t="s">
        <v>2737</v>
      </c>
      <c r="E436" s="23">
        <v>3622</v>
      </c>
      <c r="F436" s="23">
        <v>3</v>
      </c>
      <c r="G436" s="23">
        <v>0</v>
      </c>
      <c r="H436" s="23" t="s">
        <v>2496</v>
      </c>
      <c r="I436" s="23" t="s">
        <v>2495</v>
      </c>
      <c r="J436" s="23" t="s">
        <v>2520</v>
      </c>
      <c r="K436" s="15">
        <f t="shared" si="18"/>
        <v>1</v>
      </c>
      <c r="L436" s="15" t="str">
        <f t="shared" si="19"/>
        <v>22</v>
      </c>
      <c r="M436" s="15" t="str">
        <f t="shared" si="20"/>
        <v>2022年製</v>
      </c>
      <c r="N436" s="17" t="str">
        <f>VLOOKUP(B:B,価格調査!B:S,18,0)</f>
        <v>1074476241</v>
      </c>
    </row>
    <row r="437" spans="1:14" s="15" customFormat="1">
      <c r="A437" s="16" t="s">
        <v>9102</v>
      </c>
      <c r="B437" s="421">
        <v>2256018157078</v>
      </c>
      <c r="C437" s="22" t="s">
        <v>3464</v>
      </c>
      <c r="D437" s="23" t="s">
        <v>2736</v>
      </c>
      <c r="E437" s="23">
        <v>2322</v>
      </c>
      <c r="F437" s="23">
        <v>3</v>
      </c>
      <c r="G437" s="23">
        <v>0</v>
      </c>
      <c r="H437" s="23" t="s">
        <v>2496</v>
      </c>
      <c r="I437" s="23" t="s">
        <v>2495</v>
      </c>
      <c r="J437" s="23" t="s">
        <v>2520</v>
      </c>
      <c r="K437" s="15">
        <f t="shared" si="18"/>
        <v>1</v>
      </c>
      <c r="L437" s="15" t="str">
        <f t="shared" si="19"/>
        <v>22</v>
      </c>
      <c r="M437" s="15" t="str">
        <f t="shared" si="20"/>
        <v>2022年製</v>
      </c>
      <c r="N437" s="17">
        <f>VLOOKUP(B:B,価格調査!B:S,18,0)</f>
        <v>1074475804</v>
      </c>
    </row>
    <row r="438" spans="1:14" s="15" customFormat="1">
      <c r="A438" s="16" t="s">
        <v>5319</v>
      </c>
      <c r="B438" s="421">
        <v>2155017328352</v>
      </c>
      <c r="C438" s="22"/>
      <c r="D438" s="23" t="s">
        <v>2825</v>
      </c>
      <c r="E438" s="23">
        <v>22</v>
      </c>
      <c r="F438" s="23">
        <v>11</v>
      </c>
      <c r="G438" s="23">
        <v>0</v>
      </c>
      <c r="H438" s="23" t="s">
        <v>2496</v>
      </c>
      <c r="I438" s="23"/>
      <c r="J438" s="23"/>
      <c r="K438" s="15">
        <f t="shared" si="18"/>
        <v>1</v>
      </c>
      <c r="L438" s="15" t="str">
        <f t="shared" si="19"/>
        <v>22</v>
      </c>
      <c r="M438" s="15" t="str">
        <f t="shared" si="20"/>
        <v>2022年製</v>
      </c>
      <c r="N438" s="17" t="e">
        <f>VLOOKUP(B:B,価格調査!B:S,18,0)</f>
        <v>#N/A</v>
      </c>
    </row>
    <row r="439" spans="1:14" s="15" customFormat="1">
      <c r="A439" s="16" t="s">
        <v>5319</v>
      </c>
      <c r="B439" s="421">
        <v>2255518328360</v>
      </c>
      <c r="C439" s="22"/>
      <c r="D439" s="23" t="s">
        <v>2828</v>
      </c>
      <c r="E439" s="23">
        <v>22</v>
      </c>
      <c r="F439" s="23">
        <v>10</v>
      </c>
      <c r="G439" s="23">
        <v>0</v>
      </c>
      <c r="H439" s="23" t="s">
        <v>2496</v>
      </c>
      <c r="I439" s="23"/>
      <c r="J439" s="23"/>
      <c r="K439" s="15">
        <f t="shared" si="18"/>
        <v>1</v>
      </c>
      <c r="L439" s="15" t="str">
        <f t="shared" si="19"/>
        <v>22</v>
      </c>
      <c r="M439" s="15" t="str">
        <f t="shared" si="20"/>
        <v>2022年製</v>
      </c>
      <c r="N439" s="17" t="e">
        <f>VLOOKUP(B:B,価格調査!B:S,18,0)</f>
        <v>#N/A</v>
      </c>
    </row>
    <row r="440" spans="1:14" s="15" customFormat="1">
      <c r="A440" s="16" t="s">
        <v>5319</v>
      </c>
      <c r="B440" s="421">
        <v>1956515169864</v>
      </c>
      <c r="C440" s="22"/>
      <c r="D440" s="23" t="s">
        <v>2829</v>
      </c>
      <c r="E440" s="23">
        <v>22</v>
      </c>
      <c r="F440" s="23">
        <v>4</v>
      </c>
      <c r="G440" s="23">
        <v>0</v>
      </c>
      <c r="H440" s="23" t="s">
        <v>2496</v>
      </c>
      <c r="I440" s="23"/>
      <c r="J440" s="23"/>
      <c r="K440" s="15">
        <f t="shared" si="18"/>
        <v>1</v>
      </c>
      <c r="L440" s="15" t="str">
        <f t="shared" si="19"/>
        <v>22</v>
      </c>
      <c r="M440" s="15" t="str">
        <f t="shared" si="20"/>
        <v>2022年製</v>
      </c>
      <c r="N440" s="17">
        <f>VLOOKUP(B:B,価格調査!B:S,18,0)</f>
        <v>1074476362</v>
      </c>
    </row>
    <row r="441" spans="1:14" s="15" customFormat="1">
      <c r="A441" s="16" t="s">
        <v>5319</v>
      </c>
      <c r="B441" s="421">
        <v>2056016169864</v>
      </c>
      <c r="C441" s="22"/>
      <c r="D441" s="23" t="s">
        <v>2830</v>
      </c>
      <c r="E441" s="23">
        <v>22</v>
      </c>
      <c r="F441" s="23">
        <v>8</v>
      </c>
      <c r="G441" s="23">
        <v>0</v>
      </c>
      <c r="H441" s="23" t="s">
        <v>2496</v>
      </c>
      <c r="I441" s="23"/>
      <c r="J441" s="23"/>
      <c r="K441" s="15">
        <f t="shared" si="18"/>
        <v>1</v>
      </c>
      <c r="L441" s="15" t="str">
        <f t="shared" si="19"/>
        <v>22</v>
      </c>
      <c r="M441" s="15" t="str">
        <f t="shared" si="20"/>
        <v>2022年製</v>
      </c>
      <c r="N441" s="17">
        <f>VLOOKUP(B:B,価格調査!B:S,18,0)</f>
        <v>1074476364</v>
      </c>
    </row>
    <row r="442" spans="1:14" s="15" customFormat="1">
      <c r="A442" s="16" t="s">
        <v>5319</v>
      </c>
      <c r="B442" s="421">
        <v>2156016169861</v>
      </c>
      <c r="C442" s="22"/>
      <c r="D442" s="23" t="s">
        <v>2831</v>
      </c>
      <c r="E442" s="23">
        <v>22</v>
      </c>
      <c r="F442" s="23">
        <v>3</v>
      </c>
      <c r="G442" s="23">
        <v>0</v>
      </c>
      <c r="H442" s="23" t="s">
        <v>2496</v>
      </c>
      <c r="I442" s="23"/>
      <c r="J442" s="23"/>
      <c r="K442" s="15">
        <f t="shared" si="18"/>
        <v>1</v>
      </c>
      <c r="L442" s="15" t="str">
        <f t="shared" si="19"/>
        <v>22</v>
      </c>
      <c r="M442" s="15" t="str">
        <f t="shared" si="20"/>
        <v>2022年製</v>
      </c>
      <c r="N442" s="17">
        <f>VLOOKUP(B:B,価格調査!B:S,18,0)</f>
        <v>1074476361</v>
      </c>
    </row>
    <row r="443" spans="1:14" s="15" customFormat="1">
      <c r="A443" s="16" t="s">
        <v>5319</v>
      </c>
      <c r="B443" s="421">
        <v>2155517169868</v>
      </c>
      <c r="C443" s="22"/>
      <c r="D443" s="23" t="s">
        <v>2832</v>
      </c>
      <c r="E443" s="23">
        <v>22</v>
      </c>
      <c r="F443" s="23">
        <v>2</v>
      </c>
      <c r="G443" s="23">
        <v>0</v>
      </c>
      <c r="H443" s="23" t="s">
        <v>2496</v>
      </c>
      <c r="I443" s="23"/>
      <c r="J443" s="23"/>
      <c r="K443" s="15">
        <f t="shared" si="18"/>
        <v>1</v>
      </c>
      <c r="L443" s="15" t="str">
        <f t="shared" si="19"/>
        <v>22</v>
      </c>
      <c r="M443" s="15" t="str">
        <f t="shared" si="20"/>
        <v>2022年製</v>
      </c>
      <c r="N443" s="17">
        <f>VLOOKUP(B:B,価格調査!B:S,18,0)</f>
        <v>1074475809</v>
      </c>
    </row>
    <row r="444" spans="1:14" s="15" customFormat="1">
      <c r="A444" s="16" t="s">
        <v>5319</v>
      </c>
      <c r="B444" s="421">
        <v>2254018169824</v>
      </c>
      <c r="C444" s="22"/>
      <c r="D444" s="23" t="s">
        <v>2833</v>
      </c>
      <c r="E444" s="23">
        <v>22</v>
      </c>
      <c r="F444" s="23">
        <v>4</v>
      </c>
      <c r="G444" s="23">
        <v>0</v>
      </c>
      <c r="H444" s="23" t="s">
        <v>2496</v>
      </c>
      <c r="I444" s="23"/>
      <c r="J444" s="23"/>
      <c r="K444" s="15">
        <f t="shared" si="18"/>
        <v>1</v>
      </c>
      <c r="L444" s="15" t="str">
        <f t="shared" si="19"/>
        <v>22</v>
      </c>
      <c r="M444" s="15" t="str">
        <f t="shared" si="20"/>
        <v>2022年製</v>
      </c>
      <c r="N444" s="17">
        <f>VLOOKUP(B:B,価格調査!B:S,18,0)</f>
        <v>1074475812</v>
      </c>
    </row>
    <row r="445" spans="1:14" s="15" customFormat="1">
      <c r="A445" s="16" t="s">
        <v>5319</v>
      </c>
      <c r="B445" s="421">
        <v>2056016129974</v>
      </c>
      <c r="C445" s="22"/>
      <c r="D445" s="23" t="s">
        <v>10852</v>
      </c>
      <c r="E445" s="23">
        <v>22</v>
      </c>
      <c r="F445" s="23">
        <v>4</v>
      </c>
      <c r="G445" s="23">
        <v>0</v>
      </c>
      <c r="H445" s="23" t="s">
        <v>2496</v>
      </c>
      <c r="I445" s="23"/>
      <c r="J445" s="23"/>
      <c r="K445" s="15">
        <f t="shared" si="18"/>
        <v>1</v>
      </c>
      <c r="L445" s="15" t="str">
        <f t="shared" si="19"/>
        <v>22</v>
      </c>
      <c r="M445" s="15" t="str">
        <f t="shared" si="20"/>
        <v>2022年製</v>
      </c>
      <c r="N445" s="17" t="e">
        <f>VLOOKUP(B:B,価格調査!B:S,18,0)</f>
        <v>#N/A</v>
      </c>
    </row>
    <row r="446" spans="1:14" s="15" customFormat="1">
      <c r="A446" s="16" t="s">
        <v>5319</v>
      </c>
      <c r="B446" s="421">
        <v>2156016129971</v>
      </c>
      <c r="C446" s="22"/>
      <c r="D446" s="23" t="s">
        <v>10736</v>
      </c>
      <c r="E446" s="23">
        <v>22</v>
      </c>
      <c r="F446" s="23">
        <v>4</v>
      </c>
      <c r="G446" s="23">
        <v>0</v>
      </c>
      <c r="H446" s="23" t="s">
        <v>2496</v>
      </c>
      <c r="I446" s="23"/>
      <c r="J446" s="23"/>
      <c r="K446" s="15">
        <f t="shared" si="18"/>
        <v>1</v>
      </c>
      <c r="L446" s="15" t="str">
        <f t="shared" si="19"/>
        <v>22</v>
      </c>
      <c r="M446" s="15" t="str">
        <f t="shared" si="20"/>
        <v>2022年製</v>
      </c>
      <c r="N446" s="17" t="e">
        <f>VLOOKUP(B:B,価格調査!B:S,18,0)</f>
        <v>#N/A</v>
      </c>
    </row>
    <row r="447" spans="1:14" s="15" customFormat="1">
      <c r="A447" s="16" t="s">
        <v>5319</v>
      </c>
      <c r="B447" s="421">
        <v>2155517129978</v>
      </c>
      <c r="C447" s="22"/>
      <c r="D447" s="23" t="s">
        <v>10853</v>
      </c>
      <c r="E447" s="23">
        <v>22</v>
      </c>
      <c r="F447" s="23">
        <v>4</v>
      </c>
      <c r="G447" s="23">
        <v>0</v>
      </c>
      <c r="H447" s="23" t="s">
        <v>2496</v>
      </c>
      <c r="I447" s="23"/>
      <c r="J447" s="23"/>
      <c r="K447" s="15">
        <f t="shared" si="18"/>
        <v>1</v>
      </c>
      <c r="L447" s="15" t="str">
        <f t="shared" si="19"/>
        <v>22</v>
      </c>
      <c r="M447" s="15" t="str">
        <f t="shared" si="20"/>
        <v>2022年製</v>
      </c>
      <c r="N447" s="17" t="e">
        <f>VLOOKUP(B:B,価格調査!B:S,18,0)</f>
        <v>#N/A</v>
      </c>
    </row>
    <row r="448" spans="1:14" s="15" customFormat="1">
      <c r="A448" s="16" t="s">
        <v>5319</v>
      </c>
      <c r="B448" s="421">
        <v>2256517129972</v>
      </c>
      <c r="C448" s="22"/>
      <c r="D448" s="23" t="s">
        <v>6181</v>
      </c>
      <c r="E448" s="23">
        <v>22</v>
      </c>
      <c r="F448" s="23">
        <v>8</v>
      </c>
      <c r="G448" s="23">
        <v>0</v>
      </c>
      <c r="H448" s="23" t="s">
        <v>2496</v>
      </c>
      <c r="I448" s="23"/>
      <c r="J448" s="23"/>
      <c r="K448" s="15">
        <f t="shared" si="18"/>
        <v>1</v>
      </c>
      <c r="L448" s="15" t="str">
        <f t="shared" si="19"/>
        <v>22</v>
      </c>
      <c r="M448" s="15" t="str">
        <f t="shared" si="20"/>
        <v>2022年製</v>
      </c>
      <c r="N448" s="17" t="e">
        <f>VLOOKUP(B:B,価格調査!B:S,18,0)</f>
        <v>#N/A</v>
      </c>
    </row>
    <row r="449" spans="1:14" s="15" customFormat="1">
      <c r="A449" s="16" t="s">
        <v>5319</v>
      </c>
      <c r="B449" s="421">
        <v>2656517328366</v>
      </c>
      <c r="C449" s="22"/>
      <c r="D449" s="23" t="s">
        <v>10854</v>
      </c>
      <c r="E449" s="23">
        <v>22</v>
      </c>
      <c r="F449" s="23">
        <v>4</v>
      </c>
      <c r="G449" s="23">
        <v>0</v>
      </c>
      <c r="H449" s="23" t="s">
        <v>2496</v>
      </c>
      <c r="I449" s="23"/>
      <c r="J449" s="23"/>
      <c r="K449" s="15">
        <f t="shared" si="18"/>
        <v>1</v>
      </c>
      <c r="L449" s="15" t="str">
        <f t="shared" si="19"/>
        <v>22</v>
      </c>
      <c r="M449" s="15" t="str">
        <f t="shared" si="20"/>
        <v>2022年製</v>
      </c>
      <c r="N449" s="17" t="e">
        <f>VLOOKUP(B:B,価格調査!B:S,18,0)</f>
        <v>#N/A</v>
      </c>
    </row>
    <row r="450" spans="1:14" s="15" customFormat="1">
      <c r="A450" s="16" t="s">
        <v>5319</v>
      </c>
      <c r="B450" s="421">
        <v>1656515206568</v>
      </c>
      <c r="C450" s="22"/>
      <c r="D450" s="23" t="s">
        <v>2845</v>
      </c>
      <c r="E450" s="23">
        <v>22</v>
      </c>
      <c r="F450" s="23">
        <v>1</v>
      </c>
      <c r="G450" s="23">
        <v>0</v>
      </c>
      <c r="H450" s="23" t="s">
        <v>2496</v>
      </c>
      <c r="I450" s="23"/>
      <c r="J450" s="23"/>
      <c r="K450" s="15">
        <f t="shared" ref="K450:K513" si="21">COUNTIF(B:B,B450)</f>
        <v>1</v>
      </c>
      <c r="L450" s="15" t="str">
        <f t="shared" ref="L450:L513" si="22">RIGHT(E450,2)</f>
        <v>22</v>
      </c>
      <c r="M450" s="15" t="str">
        <f t="shared" ref="M450:M513" si="23">"20"&amp;L450&amp;"年製"</f>
        <v>2022年製</v>
      </c>
      <c r="N450" s="17" t="e">
        <f>VLOOKUP(B:B,価格調査!B:S,18,0)</f>
        <v>#N/A</v>
      </c>
    </row>
    <row r="451" spans="1:14" s="15" customFormat="1">
      <c r="A451" s="16" t="s">
        <v>5319</v>
      </c>
      <c r="B451" s="421">
        <v>1855516209596</v>
      </c>
      <c r="C451" s="22"/>
      <c r="D451" s="23" t="s">
        <v>2846</v>
      </c>
      <c r="E451" s="23">
        <v>22</v>
      </c>
      <c r="F451" s="23">
        <v>1</v>
      </c>
      <c r="G451" s="23">
        <v>0</v>
      </c>
      <c r="H451" s="23" t="s">
        <v>2496</v>
      </c>
      <c r="I451" s="23"/>
      <c r="J451" s="23"/>
      <c r="K451" s="15">
        <f t="shared" si="21"/>
        <v>1</v>
      </c>
      <c r="L451" s="15" t="str">
        <f t="shared" si="22"/>
        <v>22</v>
      </c>
      <c r="M451" s="15" t="str">
        <f t="shared" si="23"/>
        <v>2022年製</v>
      </c>
      <c r="N451" s="17" t="e">
        <f>VLOOKUP(B:B,価格調査!B:S,18,0)</f>
        <v>#N/A</v>
      </c>
    </row>
    <row r="452" spans="1:14" s="15" customFormat="1">
      <c r="A452" s="16" t="s">
        <v>5319</v>
      </c>
      <c r="B452" s="421">
        <v>2055516206611</v>
      </c>
      <c r="C452" s="22"/>
      <c r="D452" s="23" t="s">
        <v>2847</v>
      </c>
      <c r="E452" s="23">
        <v>22</v>
      </c>
      <c r="F452" s="23">
        <v>2</v>
      </c>
      <c r="G452" s="23">
        <v>0</v>
      </c>
      <c r="H452" s="23" t="s">
        <v>2496</v>
      </c>
      <c r="I452" s="23"/>
      <c r="J452" s="23"/>
      <c r="K452" s="15">
        <f t="shared" si="21"/>
        <v>1</v>
      </c>
      <c r="L452" s="15" t="str">
        <f t="shared" si="22"/>
        <v>22</v>
      </c>
      <c r="M452" s="15" t="str">
        <f t="shared" si="23"/>
        <v>2022年製</v>
      </c>
      <c r="N452" s="17" t="e">
        <f>VLOOKUP(B:B,価格調査!B:S,18,0)</f>
        <v>#N/A</v>
      </c>
    </row>
    <row r="453" spans="1:14" s="15" customFormat="1">
      <c r="A453" s="16" t="s">
        <v>5319</v>
      </c>
      <c r="B453" s="421">
        <v>2254518209686</v>
      </c>
      <c r="C453" s="22"/>
      <c r="D453" s="23" t="s">
        <v>2849</v>
      </c>
      <c r="E453" s="23">
        <v>22</v>
      </c>
      <c r="F453" s="23">
        <v>1</v>
      </c>
      <c r="G453" s="23">
        <v>0</v>
      </c>
      <c r="H453" s="23" t="s">
        <v>2496</v>
      </c>
      <c r="I453" s="23"/>
      <c r="J453" s="23"/>
      <c r="K453" s="15">
        <f t="shared" si="21"/>
        <v>1</v>
      </c>
      <c r="L453" s="15" t="str">
        <f t="shared" si="22"/>
        <v>22</v>
      </c>
      <c r="M453" s="15" t="str">
        <f t="shared" si="23"/>
        <v>2022年製</v>
      </c>
      <c r="N453" s="17" t="e">
        <f>VLOOKUP(B:B,価格調査!B:S,18,0)</f>
        <v>#N/A</v>
      </c>
    </row>
    <row r="454" spans="1:14" s="15" customFormat="1">
      <c r="A454" s="16" t="s">
        <v>5319</v>
      </c>
      <c r="B454" s="421">
        <v>2256517206635</v>
      </c>
      <c r="C454" s="22"/>
      <c r="D454" s="23" t="s">
        <v>2854</v>
      </c>
      <c r="E454" s="23">
        <v>22</v>
      </c>
      <c r="F454" s="23">
        <v>3</v>
      </c>
      <c r="G454" s="23">
        <v>0</v>
      </c>
      <c r="H454" s="23" t="s">
        <v>2496</v>
      </c>
      <c r="I454" s="23"/>
      <c r="J454" s="23"/>
      <c r="K454" s="15">
        <f t="shared" si="21"/>
        <v>1</v>
      </c>
      <c r="L454" s="15" t="str">
        <f t="shared" si="22"/>
        <v>22</v>
      </c>
      <c r="M454" s="15" t="str">
        <f t="shared" si="23"/>
        <v>2022年製</v>
      </c>
      <c r="N454" s="17" t="e">
        <f>VLOOKUP(B:B,価格調査!B:S,18,0)</f>
        <v>#N/A</v>
      </c>
    </row>
    <row r="455" spans="1:14" s="15" customFormat="1">
      <c r="A455" s="16" t="s">
        <v>5319</v>
      </c>
      <c r="B455" s="421">
        <v>2256017206630</v>
      </c>
      <c r="C455" s="22"/>
      <c r="D455" s="23" t="s">
        <v>10855</v>
      </c>
      <c r="E455" s="23">
        <v>22</v>
      </c>
      <c r="F455" s="23">
        <v>4</v>
      </c>
      <c r="G455" s="23">
        <v>0</v>
      </c>
      <c r="H455" s="23" t="s">
        <v>2496</v>
      </c>
      <c r="I455" s="23"/>
      <c r="J455" s="23"/>
      <c r="K455" s="15">
        <f t="shared" si="21"/>
        <v>1</v>
      </c>
      <c r="L455" s="15" t="str">
        <f t="shared" si="22"/>
        <v>22</v>
      </c>
      <c r="M455" s="15" t="str">
        <f t="shared" si="23"/>
        <v>2022年製</v>
      </c>
      <c r="N455" s="17" t="e">
        <f>VLOOKUP(B:B,価格調査!B:S,18,0)</f>
        <v>#N/A</v>
      </c>
    </row>
    <row r="456" spans="1:14" s="15" customFormat="1">
      <c r="A456" s="16" t="s">
        <v>5319</v>
      </c>
      <c r="B456" s="421">
        <v>1757014206636</v>
      </c>
      <c r="C456" s="22"/>
      <c r="D456" s="23" t="s">
        <v>10856</v>
      </c>
      <c r="E456" s="23">
        <v>22</v>
      </c>
      <c r="F456" s="23">
        <v>4</v>
      </c>
      <c r="G456" s="23">
        <v>0</v>
      </c>
      <c r="H456" s="23" t="s">
        <v>2496</v>
      </c>
      <c r="I456" s="23"/>
      <c r="J456" s="23"/>
      <c r="K456" s="15">
        <f t="shared" si="21"/>
        <v>1</v>
      </c>
      <c r="L456" s="15" t="str">
        <f t="shared" si="22"/>
        <v>22</v>
      </c>
      <c r="M456" s="15" t="str">
        <f t="shared" si="23"/>
        <v>2022年製</v>
      </c>
      <c r="N456" s="17" t="e">
        <f>VLOOKUP(B:B,価格調査!B:S,18,0)</f>
        <v>#N/A</v>
      </c>
    </row>
    <row r="457" spans="1:14" s="15" customFormat="1">
      <c r="A457" s="16" t="s">
        <v>5319</v>
      </c>
      <c r="B457" s="421">
        <v>2055017208060</v>
      </c>
      <c r="C457" s="22"/>
      <c r="D457" s="23" t="s">
        <v>2855</v>
      </c>
      <c r="E457" s="23">
        <v>22</v>
      </c>
      <c r="F457" s="23">
        <v>26</v>
      </c>
      <c r="G457" s="23">
        <v>0</v>
      </c>
      <c r="H457" s="23" t="s">
        <v>2496</v>
      </c>
      <c r="I457" s="23"/>
      <c r="J457" s="23"/>
      <c r="K457" s="15">
        <f t="shared" si="21"/>
        <v>1</v>
      </c>
      <c r="L457" s="15" t="str">
        <f t="shared" si="22"/>
        <v>22</v>
      </c>
      <c r="M457" s="15" t="str">
        <f t="shared" si="23"/>
        <v>2022年製</v>
      </c>
      <c r="N457" s="17">
        <f>VLOOKUP(B:B,価格調査!B:S,18,0)</f>
        <v>1074475986</v>
      </c>
    </row>
    <row r="458" spans="1:14" s="15" customFormat="1">
      <c r="A458" s="16" t="s">
        <v>5319</v>
      </c>
      <c r="B458" s="421">
        <v>2555019208063</v>
      </c>
      <c r="C458" s="22"/>
      <c r="D458" s="23" t="s">
        <v>2856</v>
      </c>
      <c r="E458" s="23">
        <v>22</v>
      </c>
      <c r="F458" s="23">
        <v>44</v>
      </c>
      <c r="G458" s="23">
        <v>0</v>
      </c>
      <c r="H458" s="23" t="s">
        <v>2496</v>
      </c>
      <c r="I458" s="23"/>
      <c r="J458" s="23"/>
      <c r="K458" s="15">
        <f t="shared" si="21"/>
        <v>2</v>
      </c>
      <c r="L458" s="15" t="str">
        <f t="shared" si="22"/>
        <v>22</v>
      </c>
      <c r="M458" s="15" t="str">
        <f t="shared" si="23"/>
        <v>2022年製</v>
      </c>
      <c r="N458" s="17">
        <f>VLOOKUP(B:B,価格調査!B:S,18,0)</f>
        <v>1074476403</v>
      </c>
    </row>
    <row r="459" spans="1:14" s="15" customFormat="1">
      <c r="A459" s="16" t="s">
        <v>5319</v>
      </c>
      <c r="B459" s="421">
        <v>2254517208062</v>
      </c>
      <c r="C459" s="22"/>
      <c r="D459" s="23" t="s">
        <v>2857</v>
      </c>
      <c r="E459" s="23">
        <v>22</v>
      </c>
      <c r="F459" s="23">
        <v>158</v>
      </c>
      <c r="G459" s="23">
        <v>0</v>
      </c>
      <c r="H459" s="23" t="s">
        <v>2496</v>
      </c>
      <c r="I459" s="23"/>
      <c r="J459" s="23"/>
      <c r="K459" s="15">
        <f t="shared" si="21"/>
        <v>1</v>
      </c>
      <c r="L459" s="15" t="str">
        <f t="shared" si="22"/>
        <v>22</v>
      </c>
      <c r="M459" s="15" t="str">
        <f t="shared" si="23"/>
        <v>2022年製</v>
      </c>
      <c r="N459" s="17">
        <f>VLOOKUP(B:B,価格調査!B:S,18,0)</f>
        <v>1074475984</v>
      </c>
    </row>
    <row r="460" spans="1:14" s="15" customFormat="1">
      <c r="A460" s="16" t="s">
        <v>5319</v>
      </c>
      <c r="B460" s="421">
        <v>2155017208067</v>
      </c>
      <c r="C460" s="22"/>
      <c r="D460" s="23" t="s">
        <v>2859</v>
      </c>
      <c r="E460" s="23">
        <v>22</v>
      </c>
      <c r="F460" s="23">
        <v>37</v>
      </c>
      <c r="G460" s="23">
        <v>0</v>
      </c>
      <c r="H460" s="23" t="s">
        <v>2496</v>
      </c>
      <c r="I460" s="23"/>
      <c r="J460" s="23"/>
      <c r="K460" s="15">
        <f t="shared" si="21"/>
        <v>1</v>
      </c>
      <c r="L460" s="15" t="str">
        <f t="shared" si="22"/>
        <v>22</v>
      </c>
      <c r="M460" s="15" t="str">
        <f t="shared" si="23"/>
        <v>2022年製</v>
      </c>
      <c r="N460" s="17">
        <f>VLOOKUP(B:B,価格調査!B:S,18,0)</f>
        <v>1074475760</v>
      </c>
    </row>
    <row r="461" spans="1:14" s="15" customFormat="1">
      <c r="A461" s="16" t="s">
        <v>5319</v>
      </c>
      <c r="B461" s="421">
        <v>2354518206637</v>
      </c>
      <c r="C461" s="22"/>
      <c r="D461" s="23" t="s">
        <v>2860</v>
      </c>
      <c r="E461" s="23">
        <v>22</v>
      </c>
      <c r="F461" s="23">
        <v>8</v>
      </c>
      <c r="G461" s="23">
        <v>0</v>
      </c>
      <c r="H461" s="23" t="s">
        <v>2496</v>
      </c>
      <c r="I461" s="23"/>
      <c r="J461" s="23"/>
      <c r="K461" s="15">
        <f t="shared" si="21"/>
        <v>1</v>
      </c>
      <c r="L461" s="15" t="str">
        <f t="shared" si="22"/>
        <v>22</v>
      </c>
      <c r="M461" s="15" t="str">
        <f t="shared" si="23"/>
        <v>2022年製</v>
      </c>
      <c r="N461" s="17" t="e">
        <f>VLOOKUP(B:B,価格調査!B:S,18,0)</f>
        <v>#N/A</v>
      </c>
    </row>
    <row r="462" spans="1:14" s="15" customFormat="1">
      <c r="A462" s="16" t="s">
        <v>5319</v>
      </c>
      <c r="B462" s="421">
        <v>1856515208962</v>
      </c>
      <c r="C462" s="22"/>
      <c r="D462" s="23" t="s">
        <v>2868</v>
      </c>
      <c r="E462" s="23">
        <v>22</v>
      </c>
      <c r="F462" s="23">
        <v>9</v>
      </c>
      <c r="G462" s="23">
        <v>0</v>
      </c>
      <c r="H462" s="23" t="s">
        <v>2496</v>
      </c>
      <c r="I462" s="23"/>
      <c r="J462" s="23"/>
      <c r="K462" s="15">
        <f t="shared" si="21"/>
        <v>1</v>
      </c>
      <c r="L462" s="15" t="str">
        <f t="shared" si="22"/>
        <v>22</v>
      </c>
      <c r="M462" s="15" t="str">
        <f t="shared" si="23"/>
        <v>2022年製</v>
      </c>
      <c r="N462" s="17" t="e">
        <f>VLOOKUP(B:B,価格調査!B:S,18,0)</f>
        <v>#N/A</v>
      </c>
    </row>
    <row r="463" spans="1:14" s="15" customFormat="1">
      <c r="A463" s="16" t="s">
        <v>5319</v>
      </c>
      <c r="B463" s="421">
        <v>2155017206636</v>
      </c>
      <c r="C463" s="22"/>
      <c r="D463" s="23" t="s">
        <v>2870</v>
      </c>
      <c r="E463" s="23">
        <v>22</v>
      </c>
      <c r="F463" s="23">
        <v>2</v>
      </c>
      <c r="G463" s="23">
        <v>0</v>
      </c>
      <c r="H463" s="23" t="s">
        <v>2496</v>
      </c>
      <c r="I463" s="23"/>
      <c r="J463" s="23"/>
      <c r="K463" s="15">
        <f t="shared" si="21"/>
        <v>1</v>
      </c>
      <c r="L463" s="15" t="str">
        <f t="shared" si="22"/>
        <v>22</v>
      </c>
      <c r="M463" s="15" t="str">
        <f t="shared" si="23"/>
        <v>2022年製</v>
      </c>
      <c r="N463" s="17" t="e">
        <f>VLOOKUP(B:B,価格調査!B:S,18,0)</f>
        <v>#N/A</v>
      </c>
    </row>
    <row r="464" spans="1:14" s="15" customFormat="1">
      <c r="A464" s="16" t="s">
        <v>5319</v>
      </c>
      <c r="B464" s="421">
        <v>2355018208060</v>
      </c>
      <c r="C464" s="22"/>
      <c r="D464" s="23" t="s">
        <v>2871</v>
      </c>
      <c r="E464" s="23">
        <v>22</v>
      </c>
      <c r="F464" s="23">
        <v>142</v>
      </c>
      <c r="G464" s="23">
        <v>0</v>
      </c>
      <c r="H464" s="23" t="s">
        <v>2496</v>
      </c>
      <c r="I464" s="23"/>
      <c r="J464" s="23"/>
      <c r="K464" s="15">
        <f t="shared" si="21"/>
        <v>1</v>
      </c>
      <c r="L464" s="15" t="str">
        <f t="shared" si="22"/>
        <v>22</v>
      </c>
      <c r="M464" s="15" t="str">
        <f t="shared" si="23"/>
        <v>2022年製</v>
      </c>
      <c r="N464" s="17">
        <f>VLOOKUP(B:B,価格調査!B:S,18,0)</f>
        <v>1074476407</v>
      </c>
    </row>
    <row r="465" spans="1:14" s="15" customFormat="1">
      <c r="A465" s="16" t="s">
        <v>5319</v>
      </c>
      <c r="B465" s="421">
        <v>2156516209609</v>
      </c>
      <c r="C465" s="22"/>
      <c r="D465" s="23" t="s">
        <v>2872</v>
      </c>
      <c r="E465" s="23">
        <v>22</v>
      </c>
      <c r="F465" s="23">
        <v>44</v>
      </c>
      <c r="G465" s="23">
        <v>0</v>
      </c>
      <c r="H465" s="23" t="s">
        <v>2496</v>
      </c>
      <c r="I465" s="23"/>
      <c r="J465" s="23"/>
      <c r="K465" s="15">
        <f t="shared" si="21"/>
        <v>1</v>
      </c>
      <c r="L465" s="15" t="str">
        <f t="shared" si="22"/>
        <v>22</v>
      </c>
      <c r="M465" s="15" t="str">
        <f t="shared" si="23"/>
        <v>2022年製</v>
      </c>
      <c r="N465" s="17" t="e">
        <f>VLOOKUP(B:B,価格調査!B:S,18,0)</f>
        <v>#N/A</v>
      </c>
    </row>
    <row r="466" spans="1:14" s="15" customFormat="1">
      <c r="A466" s="16" t="s">
        <v>5319</v>
      </c>
      <c r="B466" s="421">
        <v>1757014208968</v>
      </c>
      <c r="C466" s="22"/>
      <c r="D466" s="23" t="s">
        <v>2875</v>
      </c>
      <c r="E466" s="23">
        <v>22</v>
      </c>
      <c r="F466" s="23">
        <v>59</v>
      </c>
      <c r="G466" s="23">
        <v>0</v>
      </c>
      <c r="H466" s="23" t="s">
        <v>2496</v>
      </c>
      <c r="I466" s="23"/>
      <c r="J466" s="23"/>
      <c r="K466" s="15">
        <f t="shared" si="21"/>
        <v>1</v>
      </c>
      <c r="L466" s="15" t="str">
        <f t="shared" si="22"/>
        <v>22</v>
      </c>
      <c r="M466" s="15" t="str">
        <f t="shared" si="23"/>
        <v>2022年製</v>
      </c>
      <c r="N466" s="17" t="e">
        <f>VLOOKUP(B:B,価格調査!B:S,18,0)</f>
        <v>#N/A</v>
      </c>
    </row>
    <row r="467" spans="1:14" s="15" customFormat="1">
      <c r="A467" s="16" t="s">
        <v>5319</v>
      </c>
      <c r="B467" s="421">
        <v>1956016206631</v>
      </c>
      <c r="C467" s="22"/>
      <c r="D467" s="23" t="s">
        <v>2877</v>
      </c>
      <c r="E467" s="23">
        <v>22</v>
      </c>
      <c r="F467" s="23">
        <v>2</v>
      </c>
      <c r="G467" s="23">
        <v>0</v>
      </c>
      <c r="H467" s="23" t="s">
        <v>2496</v>
      </c>
      <c r="I467" s="23"/>
      <c r="J467" s="23"/>
      <c r="K467" s="15">
        <f t="shared" si="21"/>
        <v>1</v>
      </c>
      <c r="L467" s="15" t="str">
        <f t="shared" si="22"/>
        <v>22</v>
      </c>
      <c r="M467" s="15" t="str">
        <f t="shared" si="23"/>
        <v>2022年製</v>
      </c>
      <c r="N467" s="17" t="e">
        <f>VLOOKUP(B:B,価格調査!B:S,18,0)</f>
        <v>#N/A</v>
      </c>
    </row>
    <row r="468" spans="1:14" s="15" customFormat="1">
      <c r="A468" s="16" t="s">
        <v>5319</v>
      </c>
      <c r="B468" s="421">
        <v>1857014208965</v>
      </c>
      <c r="C468" s="22"/>
      <c r="D468" s="23" t="s">
        <v>2878</v>
      </c>
      <c r="E468" s="23">
        <v>22</v>
      </c>
      <c r="F468" s="23">
        <v>75</v>
      </c>
      <c r="G468" s="23">
        <v>0</v>
      </c>
      <c r="H468" s="23" t="s">
        <v>2496</v>
      </c>
      <c r="I468" s="23"/>
      <c r="J468" s="23"/>
      <c r="K468" s="15">
        <f t="shared" si="21"/>
        <v>1</v>
      </c>
      <c r="L468" s="15" t="str">
        <f t="shared" si="22"/>
        <v>22</v>
      </c>
      <c r="M468" s="15" t="str">
        <f t="shared" si="23"/>
        <v>2022年製</v>
      </c>
      <c r="N468" s="17" t="e">
        <f>VLOOKUP(B:B,価格調査!B:S,18,0)</f>
        <v>#N/A</v>
      </c>
    </row>
    <row r="469" spans="1:14" s="15" customFormat="1">
      <c r="A469" s="16" t="s">
        <v>5319</v>
      </c>
      <c r="B469" s="421">
        <v>2156516206639</v>
      </c>
      <c r="C469" s="22"/>
      <c r="D469" s="23" t="s">
        <v>10857</v>
      </c>
      <c r="E469" s="23">
        <v>22</v>
      </c>
      <c r="F469" s="23">
        <v>8</v>
      </c>
      <c r="G469" s="23">
        <v>0</v>
      </c>
      <c r="H469" s="23" t="s">
        <v>2496</v>
      </c>
      <c r="I469" s="23"/>
      <c r="J469" s="23"/>
      <c r="K469" s="15">
        <f t="shared" si="21"/>
        <v>1</v>
      </c>
      <c r="L469" s="15" t="str">
        <f t="shared" si="22"/>
        <v>22</v>
      </c>
      <c r="M469" s="15" t="str">
        <f t="shared" si="23"/>
        <v>2022年製</v>
      </c>
      <c r="N469" s="17" t="e">
        <f>VLOOKUP(B:B,価格調査!B:S,18,0)</f>
        <v>#N/A</v>
      </c>
    </row>
    <row r="470" spans="1:14" s="15" customFormat="1">
      <c r="A470" s="16" t="s">
        <v>5319</v>
      </c>
      <c r="B470" s="421">
        <v>1756515208965</v>
      </c>
      <c r="C470" s="22"/>
      <c r="D470" s="23" t="s">
        <v>2881</v>
      </c>
      <c r="E470" s="23">
        <v>22</v>
      </c>
      <c r="F470" s="23">
        <v>36</v>
      </c>
      <c r="G470" s="23">
        <v>0</v>
      </c>
      <c r="H470" s="23" t="s">
        <v>2496</v>
      </c>
      <c r="I470" s="23"/>
      <c r="J470" s="23"/>
      <c r="K470" s="15">
        <f t="shared" si="21"/>
        <v>2</v>
      </c>
      <c r="L470" s="15" t="str">
        <f t="shared" si="22"/>
        <v>22</v>
      </c>
      <c r="M470" s="15" t="str">
        <f t="shared" si="23"/>
        <v>2022年製</v>
      </c>
      <c r="N470" s="17" t="e">
        <f>VLOOKUP(B:B,価格調査!B:S,18,0)</f>
        <v>#N/A</v>
      </c>
    </row>
    <row r="471" spans="1:14" s="15" customFormat="1">
      <c r="A471" s="16" t="s">
        <v>5319</v>
      </c>
      <c r="B471" s="421">
        <v>1655514208962</v>
      </c>
      <c r="C471" s="22"/>
      <c r="D471" s="23" t="s">
        <v>2882</v>
      </c>
      <c r="E471" s="23">
        <v>22</v>
      </c>
      <c r="F471" s="23">
        <v>107</v>
      </c>
      <c r="G471" s="23">
        <v>0</v>
      </c>
      <c r="H471" s="23" t="s">
        <v>2496</v>
      </c>
      <c r="I471" s="23"/>
      <c r="J471" s="23"/>
      <c r="K471" s="15">
        <f t="shared" si="21"/>
        <v>1</v>
      </c>
      <c r="L471" s="15" t="str">
        <f t="shared" si="22"/>
        <v>22</v>
      </c>
      <c r="M471" s="15" t="str">
        <f t="shared" si="23"/>
        <v>2022年製</v>
      </c>
      <c r="N471" s="17" t="e">
        <f>VLOOKUP(B:B,価格調査!B:S,18,0)</f>
        <v>#N/A</v>
      </c>
    </row>
    <row r="472" spans="1:14" s="15" customFormat="1">
      <c r="A472" s="16" t="s">
        <v>5319</v>
      </c>
      <c r="B472" s="421">
        <v>2056016208976</v>
      </c>
      <c r="C472" s="22"/>
      <c r="D472" s="23" t="s">
        <v>2889</v>
      </c>
      <c r="E472" s="23">
        <v>22</v>
      </c>
      <c r="F472" s="23">
        <v>146</v>
      </c>
      <c r="G472" s="23">
        <v>0</v>
      </c>
      <c r="H472" s="23" t="s">
        <v>2496</v>
      </c>
      <c r="I472" s="23"/>
      <c r="J472" s="23"/>
      <c r="K472" s="15">
        <f t="shared" si="21"/>
        <v>1</v>
      </c>
      <c r="L472" s="15" t="str">
        <f t="shared" si="22"/>
        <v>22</v>
      </c>
      <c r="M472" s="15" t="str">
        <f t="shared" si="23"/>
        <v>2022年製</v>
      </c>
      <c r="N472" s="17" t="e">
        <f>VLOOKUP(B:B,価格調査!B:S,18,0)</f>
        <v>#N/A</v>
      </c>
    </row>
    <row r="473" spans="1:14" s="15" customFormat="1">
      <c r="A473" s="16" t="s">
        <v>5319</v>
      </c>
      <c r="B473" s="421">
        <v>2155517206631</v>
      </c>
      <c r="C473" s="22"/>
      <c r="D473" s="23" t="s">
        <v>2891</v>
      </c>
      <c r="E473" s="23">
        <v>22</v>
      </c>
      <c r="F473" s="23">
        <v>7</v>
      </c>
      <c r="G473" s="23">
        <v>0</v>
      </c>
      <c r="H473" s="23" t="s">
        <v>2496</v>
      </c>
      <c r="I473" s="23"/>
      <c r="J473" s="23"/>
      <c r="K473" s="15">
        <f t="shared" si="21"/>
        <v>1</v>
      </c>
      <c r="L473" s="15" t="str">
        <f t="shared" si="22"/>
        <v>22</v>
      </c>
      <c r="M473" s="15" t="str">
        <f t="shared" si="23"/>
        <v>2022年製</v>
      </c>
      <c r="N473" s="17" t="e">
        <f>VLOOKUP(B:B,価格調査!B:S,18,0)</f>
        <v>#N/A</v>
      </c>
    </row>
    <row r="474" spans="1:14" s="15" customFormat="1">
      <c r="A474" s="16" t="s">
        <v>5319</v>
      </c>
      <c r="B474" s="421">
        <v>1655514327366</v>
      </c>
      <c r="C474" s="22"/>
      <c r="D474" s="23" t="s">
        <v>2905</v>
      </c>
      <c r="E474" s="23">
        <v>22</v>
      </c>
      <c r="F474" s="23">
        <v>349</v>
      </c>
      <c r="G474" s="23">
        <v>0</v>
      </c>
      <c r="H474" s="23" t="s">
        <v>2496</v>
      </c>
      <c r="I474" s="23"/>
      <c r="J474" s="23"/>
      <c r="K474" s="15">
        <f t="shared" si="21"/>
        <v>2</v>
      </c>
      <c r="L474" s="15" t="str">
        <f t="shared" si="22"/>
        <v>22</v>
      </c>
      <c r="M474" s="15" t="str">
        <f t="shared" si="23"/>
        <v>2022年製</v>
      </c>
      <c r="N474" s="17" t="e">
        <f>VLOOKUP(B:B,価格調査!B:S,18,0)</f>
        <v>#N/A</v>
      </c>
    </row>
    <row r="475" spans="1:14" s="15" customFormat="1">
      <c r="A475" s="16" t="s">
        <v>5319</v>
      </c>
      <c r="B475" s="421">
        <v>1657014327020</v>
      </c>
      <c r="C475" s="22"/>
      <c r="D475" s="23" t="s">
        <v>2906</v>
      </c>
      <c r="E475" s="23">
        <v>22</v>
      </c>
      <c r="F475" s="23">
        <v>94</v>
      </c>
      <c r="G475" s="23">
        <v>0</v>
      </c>
      <c r="H475" s="23" t="s">
        <v>2496</v>
      </c>
      <c r="I475" s="23"/>
      <c r="J475" s="23"/>
      <c r="K475" s="15">
        <f t="shared" si="21"/>
        <v>1</v>
      </c>
      <c r="L475" s="15" t="str">
        <f t="shared" si="22"/>
        <v>22</v>
      </c>
      <c r="M475" s="15" t="str">
        <f t="shared" si="23"/>
        <v>2022年製</v>
      </c>
      <c r="N475" s="17" t="e">
        <f>VLOOKUP(B:B,価格調査!B:S,18,0)</f>
        <v>#N/A</v>
      </c>
    </row>
    <row r="476" spans="1:14" s="15" customFormat="1">
      <c r="A476" s="16" t="s">
        <v>5319</v>
      </c>
      <c r="B476" s="421">
        <v>1856015327361</v>
      </c>
      <c r="C476" s="22"/>
      <c r="D476" s="23" t="s">
        <v>2911</v>
      </c>
      <c r="E476" s="23">
        <v>22</v>
      </c>
      <c r="F476" s="23">
        <v>154</v>
      </c>
      <c r="G476" s="23">
        <v>0</v>
      </c>
      <c r="H476" s="23" t="s">
        <v>2496</v>
      </c>
      <c r="I476" s="23"/>
      <c r="J476" s="23"/>
      <c r="K476" s="15">
        <f t="shared" si="21"/>
        <v>2</v>
      </c>
      <c r="L476" s="15" t="str">
        <f t="shared" si="22"/>
        <v>22</v>
      </c>
      <c r="M476" s="15" t="str">
        <f t="shared" si="23"/>
        <v>2022年製</v>
      </c>
      <c r="N476" s="17" t="e">
        <f>VLOOKUP(B:B,価格調査!B:S,18,0)</f>
        <v>#N/A</v>
      </c>
    </row>
    <row r="477" spans="1:14" s="15" customFormat="1">
      <c r="A477" s="16" t="s">
        <v>5319</v>
      </c>
      <c r="B477" s="421">
        <v>2055017328003</v>
      </c>
      <c r="C477" s="22"/>
      <c r="D477" s="23" t="s">
        <v>2917</v>
      </c>
      <c r="E477" s="23">
        <v>22</v>
      </c>
      <c r="F477" s="23">
        <v>228</v>
      </c>
      <c r="G477" s="23">
        <v>0</v>
      </c>
      <c r="H477" s="23" t="s">
        <v>2496</v>
      </c>
      <c r="I477" s="23"/>
      <c r="J477" s="23"/>
      <c r="K477" s="15">
        <f t="shared" si="21"/>
        <v>1</v>
      </c>
      <c r="L477" s="15" t="str">
        <f t="shared" si="22"/>
        <v>22</v>
      </c>
      <c r="M477" s="15" t="str">
        <f t="shared" si="23"/>
        <v>2022年製</v>
      </c>
      <c r="N477" s="17" t="e">
        <f>VLOOKUP(B:B,価格調査!B:S,18,0)</f>
        <v>#N/A</v>
      </c>
    </row>
    <row r="478" spans="1:14" s="15" customFormat="1">
      <c r="A478" s="16" t="s">
        <v>5319</v>
      </c>
      <c r="B478" s="421">
        <v>2056515328007</v>
      </c>
      <c r="C478" s="22"/>
      <c r="D478" s="23" t="s">
        <v>2919</v>
      </c>
      <c r="E478" s="23">
        <v>22</v>
      </c>
      <c r="F478" s="23">
        <v>38</v>
      </c>
      <c r="G478" s="23">
        <v>0</v>
      </c>
      <c r="H478" s="23" t="s">
        <v>2496</v>
      </c>
      <c r="I478" s="23"/>
      <c r="J478" s="23"/>
      <c r="K478" s="15">
        <f t="shared" si="21"/>
        <v>1</v>
      </c>
      <c r="L478" s="15" t="str">
        <f t="shared" si="22"/>
        <v>22</v>
      </c>
      <c r="M478" s="15" t="str">
        <f t="shared" si="23"/>
        <v>2022年製</v>
      </c>
      <c r="N478" s="17" t="e">
        <f>VLOOKUP(B:B,価格調査!B:S,18,0)</f>
        <v>#N/A</v>
      </c>
    </row>
    <row r="479" spans="1:14" s="15" customFormat="1">
      <c r="A479" s="16" t="s">
        <v>5319</v>
      </c>
      <c r="B479" s="421">
        <v>2155517328357</v>
      </c>
      <c r="C479" s="22"/>
      <c r="D479" s="23" t="s">
        <v>2920</v>
      </c>
      <c r="E479" s="23">
        <v>22</v>
      </c>
      <c r="F479" s="23">
        <v>3</v>
      </c>
      <c r="G479" s="23">
        <v>0</v>
      </c>
      <c r="H479" s="23" t="s">
        <v>2496</v>
      </c>
      <c r="I479" s="23"/>
      <c r="J479" s="23"/>
      <c r="K479" s="15">
        <f t="shared" si="21"/>
        <v>1</v>
      </c>
      <c r="L479" s="15" t="str">
        <f t="shared" si="22"/>
        <v>22</v>
      </c>
      <c r="M479" s="15" t="str">
        <f t="shared" si="23"/>
        <v>2022年製</v>
      </c>
      <c r="N479" s="17" t="e">
        <f>VLOOKUP(B:B,価格調査!B:S,18,0)</f>
        <v>#N/A</v>
      </c>
    </row>
    <row r="480" spans="1:14" s="15" customFormat="1">
      <c r="A480" s="16" t="s">
        <v>5319</v>
      </c>
      <c r="B480" s="421">
        <v>2156016328008</v>
      </c>
      <c r="C480" s="22"/>
      <c r="D480" s="23" t="s">
        <v>2921</v>
      </c>
      <c r="E480" s="23">
        <v>22</v>
      </c>
      <c r="F480" s="23">
        <v>164</v>
      </c>
      <c r="G480" s="23">
        <v>0</v>
      </c>
      <c r="H480" s="23" t="s">
        <v>2496</v>
      </c>
      <c r="I480" s="23"/>
      <c r="J480" s="23"/>
      <c r="K480" s="15">
        <f t="shared" si="21"/>
        <v>1</v>
      </c>
      <c r="L480" s="15" t="str">
        <f t="shared" si="22"/>
        <v>22</v>
      </c>
      <c r="M480" s="15" t="str">
        <f t="shared" si="23"/>
        <v>2022年製</v>
      </c>
      <c r="N480" s="17" t="e">
        <f>VLOOKUP(B:B,価格調査!B:S,18,0)</f>
        <v>#N/A</v>
      </c>
    </row>
    <row r="481" spans="1:14" s="15" customFormat="1">
      <c r="A481" s="16" t="s">
        <v>5319</v>
      </c>
      <c r="B481" s="421">
        <v>2156516328003</v>
      </c>
      <c r="C481" s="22"/>
      <c r="D481" s="23" t="s">
        <v>2924</v>
      </c>
      <c r="E481" s="23">
        <v>22</v>
      </c>
      <c r="F481" s="23">
        <v>66</v>
      </c>
      <c r="G481" s="23">
        <v>0</v>
      </c>
      <c r="H481" s="23" t="s">
        <v>2496</v>
      </c>
      <c r="I481" s="23"/>
      <c r="J481" s="23"/>
      <c r="K481" s="15">
        <f t="shared" si="21"/>
        <v>1</v>
      </c>
      <c r="L481" s="15" t="str">
        <f t="shared" si="22"/>
        <v>22</v>
      </c>
      <c r="M481" s="15" t="str">
        <f t="shared" si="23"/>
        <v>2022年製</v>
      </c>
      <c r="N481" s="17" t="e">
        <f>VLOOKUP(B:B,価格調査!B:S,18,0)</f>
        <v>#N/A</v>
      </c>
    </row>
    <row r="482" spans="1:14" s="15" customFormat="1">
      <c r="A482" s="16" t="s">
        <v>5319</v>
      </c>
      <c r="B482" s="421">
        <v>2157016327602</v>
      </c>
      <c r="C482" s="22"/>
      <c r="D482" s="23" t="s">
        <v>2925</v>
      </c>
      <c r="E482" s="23">
        <v>22</v>
      </c>
      <c r="F482" s="23">
        <v>11</v>
      </c>
      <c r="G482" s="23">
        <v>0</v>
      </c>
      <c r="H482" s="23" t="s">
        <v>2496</v>
      </c>
      <c r="I482" s="23"/>
      <c r="J482" s="23"/>
      <c r="K482" s="15">
        <f t="shared" si="21"/>
        <v>1</v>
      </c>
      <c r="L482" s="15" t="str">
        <f t="shared" si="22"/>
        <v>22</v>
      </c>
      <c r="M482" s="15" t="str">
        <f t="shared" si="23"/>
        <v>2022年製</v>
      </c>
      <c r="N482" s="17" t="e">
        <f>VLOOKUP(B:B,価格調査!B:S,18,0)</f>
        <v>#N/A</v>
      </c>
    </row>
    <row r="483" spans="1:14" s="15" customFormat="1">
      <c r="A483" s="16" t="s">
        <v>5319</v>
      </c>
      <c r="B483" s="421">
        <v>2254018328009</v>
      </c>
      <c r="C483" s="22"/>
      <c r="D483" s="23" t="s">
        <v>2926</v>
      </c>
      <c r="E483" s="23">
        <v>22</v>
      </c>
      <c r="F483" s="23">
        <v>151</v>
      </c>
      <c r="G483" s="23">
        <v>0</v>
      </c>
      <c r="H483" s="23" t="s">
        <v>2496</v>
      </c>
      <c r="I483" s="23"/>
      <c r="J483" s="23"/>
      <c r="K483" s="15">
        <f t="shared" si="21"/>
        <v>1</v>
      </c>
      <c r="L483" s="15" t="str">
        <f t="shared" si="22"/>
        <v>22</v>
      </c>
      <c r="M483" s="15" t="str">
        <f t="shared" si="23"/>
        <v>2022年製</v>
      </c>
      <c r="N483" s="17" t="e">
        <f>VLOOKUP(B:B,価格調査!B:S,18,0)</f>
        <v>#N/A</v>
      </c>
    </row>
    <row r="484" spans="1:14" s="15" customFormat="1">
      <c r="A484" s="16" t="s">
        <v>5319</v>
      </c>
      <c r="B484" s="421">
        <v>2254517328357</v>
      </c>
      <c r="C484" s="22"/>
      <c r="D484" s="23" t="s">
        <v>2927</v>
      </c>
      <c r="E484" s="23">
        <v>22</v>
      </c>
      <c r="F484" s="23">
        <v>1</v>
      </c>
      <c r="G484" s="23">
        <v>0</v>
      </c>
      <c r="H484" s="23" t="s">
        <v>2496</v>
      </c>
      <c r="I484" s="23"/>
      <c r="J484" s="23"/>
      <c r="K484" s="15">
        <f t="shared" si="21"/>
        <v>1</v>
      </c>
      <c r="L484" s="15" t="str">
        <f t="shared" si="22"/>
        <v>22</v>
      </c>
      <c r="M484" s="15" t="str">
        <f t="shared" si="23"/>
        <v>2022年製</v>
      </c>
      <c r="N484" s="17" t="e">
        <f>VLOOKUP(B:B,価格調査!B:S,18,0)</f>
        <v>#N/A</v>
      </c>
    </row>
    <row r="485" spans="1:14" s="15" customFormat="1">
      <c r="A485" s="16" t="s">
        <v>5319</v>
      </c>
      <c r="B485" s="421">
        <v>2454518328008</v>
      </c>
      <c r="C485" s="22"/>
      <c r="D485" s="23" t="s">
        <v>2939</v>
      </c>
      <c r="E485" s="23">
        <v>22</v>
      </c>
      <c r="F485" s="23">
        <v>12</v>
      </c>
      <c r="G485" s="23">
        <v>0</v>
      </c>
      <c r="H485" s="23" t="s">
        <v>2496</v>
      </c>
      <c r="I485" s="23"/>
      <c r="J485" s="23"/>
      <c r="K485" s="15">
        <f t="shared" si="21"/>
        <v>1</v>
      </c>
      <c r="L485" s="15" t="str">
        <f t="shared" si="22"/>
        <v>22</v>
      </c>
      <c r="M485" s="15" t="str">
        <f t="shared" si="23"/>
        <v>2022年製</v>
      </c>
      <c r="N485" s="17" t="e">
        <f>VLOOKUP(B:B,価格調査!B:S,18,0)</f>
        <v>#N/A</v>
      </c>
    </row>
    <row r="486" spans="1:14" s="15" customFormat="1">
      <c r="A486" s="16" t="s">
        <v>5319</v>
      </c>
      <c r="B486" s="421">
        <v>2056016119357</v>
      </c>
      <c r="C486" s="22"/>
      <c r="D486" s="23" t="s">
        <v>2948</v>
      </c>
      <c r="E486" s="23">
        <v>22</v>
      </c>
      <c r="F486" s="23">
        <v>42</v>
      </c>
      <c r="G486" s="23">
        <v>0</v>
      </c>
      <c r="H486" s="23" t="s">
        <v>2496</v>
      </c>
      <c r="I486" s="23"/>
      <c r="J486" s="23"/>
      <c r="K486" s="15">
        <f t="shared" si="21"/>
        <v>1</v>
      </c>
      <c r="L486" s="15" t="str">
        <f t="shared" si="22"/>
        <v>22</v>
      </c>
      <c r="M486" s="15" t="str">
        <f t="shared" si="23"/>
        <v>2022年製</v>
      </c>
      <c r="N486" s="17">
        <f>VLOOKUP(B:B,価格調査!B:S,18,0)</f>
        <v>1074476457</v>
      </c>
    </row>
    <row r="487" spans="1:14" s="15" customFormat="1">
      <c r="A487" s="16" t="s">
        <v>5319</v>
      </c>
      <c r="B487" s="421">
        <v>2155517119276</v>
      </c>
      <c r="C487" s="22"/>
      <c r="D487" s="23" t="s">
        <v>2949</v>
      </c>
      <c r="E487" s="23">
        <v>22</v>
      </c>
      <c r="F487" s="23">
        <v>31</v>
      </c>
      <c r="G487" s="23">
        <v>0</v>
      </c>
      <c r="H487" s="23" t="s">
        <v>2496</v>
      </c>
      <c r="I487" s="23"/>
      <c r="J487" s="23"/>
      <c r="K487" s="15">
        <f t="shared" si="21"/>
        <v>1</v>
      </c>
      <c r="L487" s="15" t="str">
        <f t="shared" si="22"/>
        <v>22</v>
      </c>
      <c r="M487" s="15" t="str">
        <f t="shared" si="23"/>
        <v>2022年製</v>
      </c>
      <c r="N487" s="17">
        <f>VLOOKUP(B:B,価格調査!B:S,18,0)</f>
        <v>1074476455</v>
      </c>
    </row>
    <row r="488" spans="1:14" s="15" customFormat="1">
      <c r="A488" s="16" t="s">
        <v>5319</v>
      </c>
      <c r="B488" s="421">
        <v>2256517118174</v>
      </c>
      <c r="C488" s="22"/>
      <c r="D488" s="23" t="s">
        <v>2955</v>
      </c>
      <c r="E488" s="23">
        <v>22</v>
      </c>
      <c r="F488" s="23">
        <v>67</v>
      </c>
      <c r="G488" s="23">
        <v>0</v>
      </c>
      <c r="H488" s="23" t="s">
        <v>2496</v>
      </c>
      <c r="I488" s="23"/>
      <c r="J488" s="23"/>
      <c r="K488" s="15">
        <f t="shared" si="21"/>
        <v>1</v>
      </c>
      <c r="L488" s="15" t="str">
        <f t="shared" si="22"/>
        <v>22</v>
      </c>
      <c r="M488" s="15" t="str">
        <f t="shared" si="23"/>
        <v>2022年製</v>
      </c>
      <c r="N488" s="17">
        <f>VLOOKUP(B:B,価格調査!B:S,18,0)</f>
        <v>1074476345</v>
      </c>
    </row>
    <row r="489" spans="1:14" s="15" customFormat="1">
      <c r="A489" s="16" t="s">
        <v>5319</v>
      </c>
      <c r="B489" s="421">
        <v>2354018119949</v>
      </c>
      <c r="C489" s="22"/>
      <c r="D489" s="23" t="s">
        <v>2956</v>
      </c>
      <c r="E489" s="23">
        <v>22</v>
      </c>
      <c r="F489" s="23">
        <v>2</v>
      </c>
      <c r="G489" s="23">
        <v>0</v>
      </c>
      <c r="H489" s="23" t="s">
        <v>2496</v>
      </c>
      <c r="I489" s="23"/>
      <c r="J489" s="23"/>
      <c r="K489" s="15">
        <f t="shared" si="21"/>
        <v>1</v>
      </c>
      <c r="L489" s="15" t="str">
        <f t="shared" si="22"/>
        <v>22</v>
      </c>
      <c r="M489" s="15" t="str">
        <f t="shared" si="23"/>
        <v>2022年製</v>
      </c>
      <c r="N489" s="17">
        <f>VLOOKUP(B:B,価格調査!B:S,18,0)</f>
        <v>0</v>
      </c>
    </row>
    <row r="490" spans="1:14" s="15" customFormat="1">
      <c r="A490" s="16" t="s">
        <v>5319</v>
      </c>
      <c r="B490" s="421">
        <v>2156016093890</v>
      </c>
      <c r="C490" s="22"/>
      <c r="D490" s="23" t="s">
        <v>2995</v>
      </c>
      <c r="E490" s="23">
        <v>22</v>
      </c>
      <c r="F490" s="23">
        <v>11</v>
      </c>
      <c r="G490" s="23">
        <v>0</v>
      </c>
      <c r="H490" s="23" t="s">
        <v>2496</v>
      </c>
      <c r="I490" s="23"/>
      <c r="J490" s="23"/>
      <c r="K490" s="15">
        <f t="shared" si="21"/>
        <v>1</v>
      </c>
      <c r="L490" s="15" t="str">
        <f t="shared" si="22"/>
        <v>22</v>
      </c>
      <c r="M490" s="15" t="str">
        <f t="shared" si="23"/>
        <v>2022年製</v>
      </c>
      <c r="N490" s="17" t="e">
        <f>VLOOKUP(B:B,価格調査!B:S,18,0)</f>
        <v>#N/A</v>
      </c>
    </row>
    <row r="491" spans="1:14" s="15" customFormat="1">
      <c r="A491" s="16" t="s">
        <v>5319</v>
      </c>
      <c r="B491" s="421">
        <v>2254018094003</v>
      </c>
      <c r="C491" s="22"/>
      <c r="D491" s="23" t="s">
        <v>3003</v>
      </c>
      <c r="E491" s="23">
        <v>22</v>
      </c>
      <c r="F491" s="23">
        <v>62</v>
      </c>
      <c r="G491" s="23">
        <v>0</v>
      </c>
      <c r="H491" s="23" t="s">
        <v>2496</v>
      </c>
      <c r="I491" s="23"/>
      <c r="J491" s="23"/>
      <c r="K491" s="15">
        <f t="shared" si="21"/>
        <v>1</v>
      </c>
      <c r="L491" s="15" t="str">
        <f t="shared" si="22"/>
        <v>22</v>
      </c>
      <c r="M491" s="15" t="str">
        <f t="shared" si="23"/>
        <v>2022年製</v>
      </c>
      <c r="N491" s="17" t="e">
        <f>VLOOKUP(B:B,価格調査!B:S,18,0)</f>
        <v>#N/A</v>
      </c>
    </row>
    <row r="492" spans="1:14" s="15" customFormat="1">
      <c r="A492" s="16" t="s">
        <v>5319</v>
      </c>
      <c r="B492" s="421">
        <v>2354518095880</v>
      </c>
      <c r="C492" s="22"/>
      <c r="D492" s="23" t="s">
        <v>3013</v>
      </c>
      <c r="E492" s="23">
        <v>22</v>
      </c>
      <c r="F492" s="23">
        <v>11</v>
      </c>
      <c r="G492" s="23">
        <v>0</v>
      </c>
      <c r="H492" s="23" t="s">
        <v>2496</v>
      </c>
      <c r="I492" s="23"/>
      <c r="J492" s="23"/>
      <c r="K492" s="15">
        <f t="shared" si="21"/>
        <v>1</v>
      </c>
      <c r="L492" s="15" t="str">
        <f t="shared" si="22"/>
        <v>22</v>
      </c>
      <c r="M492" s="15" t="str">
        <f t="shared" si="23"/>
        <v>2022年製</v>
      </c>
      <c r="N492" s="17" t="e">
        <f>VLOOKUP(B:B,価格調査!B:S,18,0)</f>
        <v>#N/A</v>
      </c>
    </row>
    <row r="493" spans="1:14" s="15" customFormat="1">
      <c r="A493" s="16" t="s">
        <v>5319</v>
      </c>
      <c r="B493" s="421">
        <v>2356517094000</v>
      </c>
      <c r="C493" s="22"/>
      <c r="D493" s="23" t="s">
        <v>3015</v>
      </c>
      <c r="E493" s="23">
        <v>22</v>
      </c>
      <c r="F493" s="23">
        <v>56</v>
      </c>
      <c r="G493" s="23">
        <v>0</v>
      </c>
      <c r="H493" s="23" t="s">
        <v>2496</v>
      </c>
      <c r="I493" s="23"/>
      <c r="J493" s="23"/>
      <c r="K493" s="15">
        <f t="shared" si="21"/>
        <v>2</v>
      </c>
      <c r="L493" s="15" t="str">
        <f t="shared" si="22"/>
        <v>22</v>
      </c>
      <c r="M493" s="15" t="str">
        <f t="shared" si="23"/>
        <v>2022年製</v>
      </c>
      <c r="N493" s="17" t="e">
        <f>VLOOKUP(B:B,価格調査!B:S,18,0)</f>
        <v>#N/A</v>
      </c>
    </row>
    <row r="494" spans="1:14" s="15" customFormat="1">
      <c r="A494" s="16" t="s">
        <v>5319</v>
      </c>
      <c r="B494" s="421">
        <v>2753020095881</v>
      </c>
      <c r="C494" s="22"/>
      <c r="D494" s="23" t="s">
        <v>3025</v>
      </c>
      <c r="E494" s="23">
        <v>22</v>
      </c>
      <c r="F494" s="23">
        <v>1</v>
      </c>
      <c r="G494" s="23">
        <v>0</v>
      </c>
      <c r="H494" s="23" t="s">
        <v>2496</v>
      </c>
      <c r="I494" s="23"/>
      <c r="J494" s="23"/>
      <c r="K494" s="15">
        <f t="shared" si="21"/>
        <v>2</v>
      </c>
      <c r="L494" s="15" t="str">
        <f t="shared" si="22"/>
        <v>22</v>
      </c>
      <c r="M494" s="15" t="str">
        <f t="shared" si="23"/>
        <v>2022年製</v>
      </c>
      <c r="N494" s="17" t="e">
        <f>VLOOKUP(B:B,価格調査!B:S,18,0)</f>
        <v>#N/A</v>
      </c>
    </row>
    <row r="495" spans="1:14" s="15" customFormat="1">
      <c r="A495" s="16" t="s">
        <v>5319</v>
      </c>
      <c r="B495" s="421">
        <v>2156516050270</v>
      </c>
      <c r="C495" s="22"/>
      <c r="D495" s="23" t="s">
        <v>3027</v>
      </c>
      <c r="E495" s="23">
        <v>22</v>
      </c>
      <c r="F495" s="23">
        <v>2</v>
      </c>
      <c r="G495" s="23">
        <v>0</v>
      </c>
      <c r="H495" s="23" t="s">
        <v>2496</v>
      </c>
      <c r="I495" s="23"/>
      <c r="J495" s="23"/>
      <c r="K495" s="15">
        <f t="shared" si="21"/>
        <v>1</v>
      </c>
      <c r="L495" s="15" t="str">
        <f t="shared" si="22"/>
        <v>22</v>
      </c>
      <c r="M495" s="15" t="str">
        <f t="shared" si="23"/>
        <v>2022年製</v>
      </c>
      <c r="N495" s="17" t="e">
        <f>VLOOKUP(B:B,価格調査!B:S,18,0)</f>
        <v>#N/A</v>
      </c>
    </row>
    <row r="496" spans="1:14" s="15" customFormat="1">
      <c r="A496" s="16" t="s">
        <v>5319</v>
      </c>
      <c r="B496" s="421">
        <v>2256517050214</v>
      </c>
      <c r="C496" s="22"/>
      <c r="D496" s="23" t="s">
        <v>3033</v>
      </c>
      <c r="E496" s="23">
        <v>22</v>
      </c>
      <c r="F496" s="23">
        <v>104</v>
      </c>
      <c r="G496" s="23">
        <v>0</v>
      </c>
      <c r="H496" s="23" t="s">
        <v>2496</v>
      </c>
      <c r="I496" s="23"/>
      <c r="J496" s="23"/>
      <c r="K496" s="15">
        <f t="shared" si="21"/>
        <v>1</v>
      </c>
      <c r="L496" s="15" t="str">
        <f t="shared" si="22"/>
        <v>22</v>
      </c>
      <c r="M496" s="15" t="str">
        <f t="shared" si="23"/>
        <v>2022年製</v>
      </c>
      <c r="N496" s="17" t="e">
        <f>VLOOKUP(B:B,価格調査!B:S,18,0)</f>
        <v>#N/A</v>
      </c>
    </row>
    <row r="497" spans="1:14" s="15" customFormat="1">
      <c r="A497" s="16" t="s">
        <v>5319</v>
      </c>
      <c r="B497" s="421">
        <v>2256517050276</v>
      </c>
      <c r="C497" s="22"/>
      <c r="D497" s="23" t="s">
        <v>3034</v>
      </c>
      <c r="E497" s="23">
        <v>22</v>
      </c>
      <c r="F497" s="23">
        <v>60</v>
      </c>
      <c r="G497" s="23">
        <v>0</v>
      </c>
      <c r="H497" s="23" t="s">
        <v>2496</v>
      </c>
      <c r="I497" s="23"/>
      <c r="J497" s="23"/>
      <c r="K497" s="15">
        <f t="shared" si="21"/>
        <v>1</v>
      </c>
      <c r="L497" s="15" t="str">
        <f t="shared" si="22"/>
        <v>22</v>
      </c>
      <c r="M497" s="15" t="str">
        <f t="shared" si="23"/>
        <v>2022年製</v>
      </c>
      <c r="N497" s="17" t="e">
        <f>VLOOKUP(B:B,価格調査!B:S,18,0)</f>
        <v>#N/A</v>
      </c>
    </row>
    <row r="498" spans="1:14" s="15" customFormat="1">
      <c r="A498" s="16" t="s">
        <v>5319</v>
      </c>
      <c r="B498" s="421">
        <v>2356018050277</v>
      </c>
      <c r="C498" s="22"/>
      <c r="D498" s="23" t="s">
        <v>3036</v>
      </c>
      <c r="E498" s="23">
        <v>22</v>
      </c>
      <c r="F498" s="23">
        <v>24</v>
      </c>
      <c r="G498" s="23">
        <v>0</v>
      </c>
      <c r="H498" s="23" t="s">
        <v>2496</v>
      </c>
      <c r="I498" s="23"/>
      <c r="J498" s="23"/>
      <c r="K498" s="15">
        <f t="shared" si="21"/>
        <v>1</v>
      </c>
      <c r="L498" s="15" t="str">
        <f t="shared" si="22"/>
        <v>22</v>
      </c>
      <c r="M498" s="15" t="str">
        <f t="shared" si="23"/>
        <v>2022年製</v>
      </c>
      <c r="N498" s="17" t="e">
        <f>VLOOKUP(B:B,価格調査!B:S,18,0)</f>
        <v>#N/A</v>
      </c>
    </row>
    <row r="499" spans="1:14" s="15" customFormat="1">
      <c r="A499" s="16" t="s">
        <v>5319</v>
      </c>
      <c r="B499" s="421">
        <v>2154018208069</v>
      </c>
      <c r="C499" s="22"/>
      <c r="D499" s="23" t="s">
        <v>3043</v>
      </c>
      <c r="E499" s="23">
        <v>22</v>
      </c>
      <c r="F499" s="23">
        <v>2</v>
      </c>
      <c r="G499" s="23">
        <v>0</v>
      </c>
      <c r="H499" s="23" t="s">
        <v>2496</v>
      </c>
      <c r="I499" s="23"/>
      <c r="J499" s="23"/>
      <c r="K499" s="15">
        <f t="shared" si="21"/>
        <v>1</v>
      </c>
      <c r="L499" s="15" t="str">
        <f t="shared" si="22"/>
        <v>22</v>
      </c>
      <c r="M499" s="15" t="str">
        <f t="shared" si="23"/>
        <v>2022年製</v>
      </c>
      <c r="N499" s="17">
        <f>VLOOKUP(B:B,価格調査!B:S,18,0)</f>
        <v>1074476161</v>
      </c>
    </row>
    <row r="500" spans="1:14" s="15" customFormat="1">
      <c r="A500" s="16" t="s">
        <v>5319</v>
      </c>
      <c r="B500" s="421">
        <v>2353519208060</v>
      </c>
      <c r="C500" s="22"/>
      <c r="D500" s="23" t="s">
        <v>3047</v>
      </c>
      <c r="E500" s="23">
        <v>22</v>
      </c>
      <c r="F500" s="23">
        <v>2</v>
      </c>
      <c r="G500" s="23">
        <v>0</v>
      </c>
      <c r="H500" s="23" t="s">
        <v>2496</v>
      </c>
      <c r="I500" s="23"/>
      <c r="J500" s="23"/>
      <c r="K500" s="15">
        <f t="shared" si="21"/>
        <v>1</v>
      </c>
      <c r="L500" s="15" t="str">
        <f t="shared" si="22"/>
        <v>22</v>
      </c>
      <c r="M500" s="15" t="str">
        <f t="shared" si="23"/>
        <v>2022年製</v>
      </c>
      <c r="N500" s="17">
        <f>VLOOKUP(B:B,価格調査!B:S,18,0)</f>
        <v>1074476319</v>
      </c>
    </row>
    <row r="501" spans="1:14" s="15" customFormat="1">
      <c r="A501" s="16" t="s">
        <v>5319</v>
      </c>
      <c r="B501" s="421">
        <v>2354518208068</v>
      </c>
      <c r="C501" s="22"/>
      <c r="D501" s="23" t="s">
        <v>3049</v>
      </c>
      <c r="E501" s="23">
        <v>22</v>
      </c>
      <c r="F501" s="23">
        <v>20</v>
      </c>
      <c r="G501" s="23">
        <v>0</v>
      </c>
      <c r="H501" s="23" t="s">
        <v>2496</v>
      </c>
      <c r="I501" s="23"/>
      <c r="J501" s="23"/>
      <c r="K501" s="15">
        <f t="shared" si="21"/>
        <v>1</v>
      </c>
      <c r="L501" s="15" t="str">
        <f t="shared" si="22"/>
        <v>22</v>
      </c>
      <c r="M501" s="15" t="str">
        <f t="shared" si="23"/>
        <v>2022年製</v>
      </c>
      <c r="N501" s="17">
        <f>VLOOKUP(B:B,価格調査!B:S,18,0)</f>
        <v>1074475983</v>
      </c>
    </row>
    <row r="502" spans="1:14" s="15" customFormat="1">
      <c r="A502" s="16" t="s">
        <v>5319</v>
      </c>
      <c r="B502" s="421">
        <v>2356018208067</v>
      </c>
      <c r="C502" s="22"/>
      <c r="D502" s="23" t="s">
        <v>3050</v>
      </c>
      <c r="E502" s="23">
        <v>22</v>
      </c>
      <c r="F502" s="23">
        <v>3</v>
      </c>
      <c r="G502" s="23">
        <v>0</v>
      </c>
      <c r="H502" s="23" t="s">
        <v>2496</v>
      </c>
      <c r="I502" s="23"/>
      <c r="J502" s="23"/>
      <c r="K502" s="15">
        <f t="shared" si="21"/>
        <v>1</v>
      </c>
      <c r="L502" s="15" t="str">
        <f t="shared" si="22"/>
        <v>22</v>
      </c>
      <c r="M502" s="15" t="str">
        <f t="shared" si="23"/>
        <v>2022年製</v>
      </c>
      <c r="N502" s="17">
        <f>VLOOKUP(B:B,価格調査!B:S,18,0)</f>
        <v>1074475981</v>
      </c>
    </row>
    <row r="503" spans="1:14" s="15" customFormat="1">
      <c r="A503" s="16" t="s">
        <v>5319</v>
      </c>
      <c r="B503" s="16">
        <v>1956515167068</v>
      </c>
      <c r="D503" s="15" t="s">
        <v>3062</v>
      </c>
      <c r="E503" s="15">
        <v>22</v>
      </c>
      <c r="F503" s="15">
        <v>2</v>
      </c>
      <c r="G503" s="15">
        <v>0</v>
      </c>
      <c r="H503" s="15" t="s">
        <v>2496</v>
      </c>
      <c r="K503" s="15">
        <f t="shared" si="21"/>
        <v>2</v>
      </c>
      <c r="L503" s="15" t="str">
        <f t="shared" si="22"/>
        <v>22</v>
      </c>
      <c r="M503" s="15" t="str">
        <f t="shared" si="23"/>
        <v>2022年製</v>
      </c>
      <c r="N503" s="17" t="e">
        <f>VLOOKUP(B:B,価格調査!B:S,18,0)</f>
        <v>#N/A</v>
      </c>
    </row>
    <row r="504" spans="1:14" s="15" customFormat="1">
      <c r="A504" s="16" t="s">
        <v>5319</v>
      </c>
      <c r="B504" s="16">
        <v>2453519189205</v>
      </c>
      <c r="D504" s="15" t="s">
        <v>3064</v>
      </c>
      <c r="E504" s="15">
        <v>22</v>
      </c>
      <c r="F504" s="15">
        <v>5</v>
      </c>
      <c r="G504" s="15">
        <v>0</v>
      </c>
      <c r="H504" s="15" t="s">
        <v>2496</v>
      </c>
      <c r="K504" s="15">
        <f t="shared" si="21"/>
        <v>1</v>
      </c>
      <c r="L504" s="15" t="str">
        <f t="shared" si="22"/>
        <v>22</v>
      </c>
      <c r="M504" s="15" t="str">
        <f t="shared" si="23"/>
        <v>2022年製</v>
      </c>
      <c r="N504" s="17">
        <f>VLOOKUP(B:B,価格調査!B:S,18,0)</f>
        <v>1074476524</v>
      </c>
    </row>
    <row r="505" spans="1:14" s="15" customFormat="1">
      <c r="A505" s="16" t="s">
        <v>5319</v>
      </c>
      <c r="B505" s="16">
        <v>1655015138119</v>
      </c>
      <c r="D505" s="15" t="s">
        <v>3065</v>
      </c>
      <c r="E505" s="15">
        <v>22</v>
      </c>
      <c r="F505" s="15">
        <v>1</v>
      </c>
      <c r="G505" s="15">
        <v>0</v>
      </c>
      <c r="H505" s="15" t="s">
        <v>2496</v>
      </c>
      <c r="K505" s="15">
        <f t="shared" si="21"/>
        <v>1</v>
      </c>
      <c r="L505" s="15" t="str">
        <f t="shared" si="22"/>
        <v>22</v>
      </c>
      <c r="M505" s="15" t="str">
        <f t="shared" si="23"/>
        <v>2022年製</v>
      </c>
      <c r="N505" s="17" t="e">
        <f>VLOOKUP(B:B,価格調査!B:S,18,0)</f>
        <v>#N/A</v>
      </c>
    </row>
    <row r="506" spans="1:14" s="15" customFormat="1">
      <c r="A506" s="16" t="s">
        <v>5319</v>
      </c>
      <c r="B506" s="16">
        <v>1558013094008</v>
      </c>
      <c r="D506" s="15" t="s">
        <v>3083</v>
      </c>
      <c r="E506" s="15">
        <v>22</v>
      </c>
      <c r="F506" s="15">
        <v>1</v>
      </c>
      <c r="G506" s="15">
        <v>0</v>
      </c>
      <c r="H506" s="15" t="s">
        <v>2496</v>
      </c>
      <c r="K506" s="15">
        <f t="shared" si="21"/>
        <v>1</v>
      </c>
      <c r="L506" s="15" t="str">
        <f t="shared" si="22"/>
        <v>22</v>
      </c>
      <c r="M506" s="15" t="str">
        <f t="shared" si="23"/>
        <v>2022年製</v>
      </c>
      <c r="N506" s="17" t="e">
        <f>VLOOKUP(B:B,価格調査!B:S,18,0)</f>
        <v>#N/A</v>
      </c>
    </row>
    <row r="507" spans="1:14" s="15" customFormat="1">
      <c r="A507" s="16" t="s">
        <v>5319</v>
      </c>
      <c r="B507" s="16">
        <v>2253020095886</v>
      </c>
      <c r="D507" s="15" t="s">
        <v>3101</v>
      </c>
      <c r="E507" s="15">
        <v>22</v>
      </c>
      <c r="F507" s="15">
        <v>3</v>
      </c>
      <c r="G507" s="15">
        <v>0</v>
      </c>
      <c r="H507" s="15" t="s">
        <v>2496</v>
      </c>
      <c r="K507" s="15">
        <f t="shared" si="21"/>
        <v>1</v>
      </c>
      <c r="L507" s="15" t="str">
        <f t="shared" si="22"/>
        <v>22</v>
      </c>
      <c r="M507" s="15" t="str">
        <f t="shared" si="23"/>
        <v>2022年製</v>
      </c>
      <c r="N507" s="17" t="e">
        <f>VLOOKUP(B:B,価格調査!B:S,18,0)</f>
        <v>#N/A</v>
      </c>
    </row>
    <row r="508" spans="1:14" s="15" customFormat="1">
      <c r="A508" s="16" t="s">
        <v>5319</v>
      </c>
      <c r="B508" s="421">
        <v>2454518095887</v>
      </c>
      <c r="C508" s="22"/>
      <c r="D508" s="23" t="s">
        <v>5297</v>
      </c>
      <c r="E508" s="23">
        <v>22</v>
      </c>
      <c r="F508" s="23">
        <v>2</v>
      </c>
      <c r="G508" s="23">
        <v>0</v>
      </c>
      <c r="H508" s="23" t="s">
        <v>2496</v>
      </c>
      <c r="I508" s="23"/>
      <c r="J508" s="23"/>
      <c r="K508" s="15">
        <f t="shared" si="21"/>
        <v>1</v>
      </c>
      <c r="L508" s="15" t="str">
        <f t="shared" si="22"/>
        <v>22</v>
      </c>
      <c r="M508" s="15" t="str">
        <f t="shared" si="23"/>
        <v>2022年製</v>
      </c>
      <c r="N508" s="17" t="e">
        <f>VLOOKUP(B:B,価格調査!B:S,18,0)</f>
        <v>#N/A</v>
      </c>
    </row>
    <row r="509" spans="1:14" s="15" customFormat="1">
      <c r="A509" s="16" t="s">
        <v>5319</v>
      </c>
      <c r="B509" s="421">
        <v>3054022095893</v>
      </c>
      <c r="C509" s="22"/>
      <c r="D509" s="23" t="s">
        <v>3111</v>
      </c>
      <c r="E509" s="23">
        <v>22</v>
      </c>
      <c r="F509" s="23">
        <v>7</v>
      </c>
      <c r="G509" s="23">
        <v>0</v>
      </c>
      <c r="H509" s="23" t="s">
        <v>2496</v>
      </c>
      <c r="I509" s="23"/>
      <c r="J509" s="23"/>
      <c r="K509" s="15">
        <f t="shared" si="21"/>
        <v>1</v>
      </c>
      <c r="L509" s="15" t="str">
        <f t="shared" si="22"/>
        <v>22</v>
      </c>
      <c r="M509" s="15" t="str">
        <f t="shared" si="23"/>
        <v>2022年製</v>
      </c>
      <c r="N509" s="17" t="e">
        <f>VLOOKUP(B:B,価格調査!B:S,18,0)</f>
        <v>#N/A</v>
      </c>
    </row>
    <row r="510" spans="1:14" s="15" customFormat="1">
      <c r="A510" s="16" t="s">
        <v>5319</v>
      </c>
      <c r="B510" s="421">
        <v>2055017232034</v>
      </c>
      <c r="C510" s="22"/>
      <c r="D510" s="23" t="s">
        <v>3128</v>
      </c>
      <c r="E510" s="23">
        <v>22</v>
      </c>
      <c r="F510" s="23">
        <v>1</v>
      </c>
      <c r="G510" s="23">
        <v>0</v>
      </c>
      <c r="H510" s="23" t="s">
        <v>2496</v>
      </c>
      <c r="I510" s="23"/>
      <c r="J510" s="23"/>
      <c r="K510" s="15">
        <f t="shared" si="21"/>
        <v>1</v>
      </c>
      <c r="L510" s="15" t="str">
        <f t="shared" si="22"/>
        <v>22</v>
      </c>
      <c r="M510" s="15" t="str">
        <f t="shared" si="23"/>
        <v>2022年製</v>
      </c>
      <c r="N510" s="17" t="e">
        <f>VLOOKUP(B:B,価格調査!B:S,18,0)</f>
        <v>#N/A</v>
      </c>
    </row>
    <row r="511" spans="1:14" s="15" customFormat="1">
      <c r="A511" s="16" t="s">
        <v>5319</v>
      </c>
      <c r="B511" s="421">
        <v>1856015148980</v>
      </c>
      <c r="C511" s="22"/>
      <c r="D511" s="23" t="s">
        <v>3141</v>
      </c>
      <c r="E511" s="23">
        <v>22</v>
      </c>
      <c r="F511" s="23">
        <v>4</v>
      </c>
      <c r="G511" s="23">
        <v>0</v>
      </c>
      <c r="H511" s="23" t="s">
        <v>2496</v>
      </c>
      <c r="I511" s="23"/>
      <c r="J511" s="23"/>
      <c r="K511" s="15">
        <f t="shared" si="21"/>
        <v>1</v>
      </c>
      <c r="L511" s="15" t="str">
        <f t="shared" si="22"/>
        <v>22</v>
      </c>
      <c r="M511" s="15" t="str">
        <f t="shared" si="23"/>
        <v>2022年製</v>
      </c>
      <c r="N511" s="17" t="e">
        <f>VLOOKUP(B:B,価格調査!B:S,18,0)</f>
        <v>#N/A</v>
      </c>
    </row>
    <row r="512" spans="1:14" s="15" customFormat="1">
      <c r="A512" s="16" t="s">
        <v>5319</v>
      </c>
      <c r="B512" s="421">
        <v>2156016170478</v>
      </c>
      <c r="C512" s="22"/>
      <c r="D512" s="23" t="s">
        <v>3153</v>
      </c>
      <c r="E512" s="23">
        <v>22</v>
      </c>
      <c r="F512" s="23">
        <v>4</v>
      </c>
      <c r="G512" s="23">
        <v>0</v>
      </c>
      <c r="H512" s="23" t="s">
        <v>2496</v>
      </c>
      <c r="I512" s="23"/>
      <c r="J512" s="23"/>
      <c r="K512" s="15">
        <f t="shared" si="21"/>
        <v>1</v>
      </c>
      <c r="L512" s="15" t="str">
        <f t="shared" si="22"/>
        <v>22</v>
      </c>
      <c r="M512" s="15" t="str">
        <f t="shared" si="23"/>
        <v>2022年製</v>
      </c>
      <c r="N512" s="17" t="e">
        <f>VLOOKUP(B:B,価格調査!B:S,18,0)</f>
        <v>#N/A</v>
      </c>
    </row>
    <row r="513" spans="1:14" s="15" customFormat="1">
      <c r="A513" s="16" t="s">
        <v>5319</v>
      </c>
      <c r="B513" s="421">
        <v>1654016050017</v>
      </c>
      <c r="C513" s="22"/>
      <c r="D513" s="23" t="s">
        <v>3154</v>
      </c>
      <c r="E513" s="23">
        <v>22</v>
      </c>
      <c r="F513" s="23">
        <v>52</v>
      </c>
      <c r="G513" s="23">
        <v>0</v>
      </c>
      <c r="H513" s="23" t="s">
        <v>2496</v>
      </c>
      <c r="I513" s="23"/>
      <c r="J513" s="23"/>
      <c r="K513" s="15">
        <f t="shared" si="21"/>
        <v>1</v>
      </c>
      <c r="L513" s="15" t="str">
        <f t="shared" si="22"/>
        <v>22</v>
      </c>
      <c r="M513" s="15" t="str">
        <f t="shared" si="23"/>
        <v>2022年製</v>
      </c>
      <c r="N513" s="17" t="e">
        <f>VLOOKUP(B:B,価格調査!B:S,18,0)</f>
        <v>#N/A</v>
      </c>
    </row>
    <row r="514" spans="1:14" s="15" customFormat="1">
      <c r="A514" s="16" t="s">
        <v>5319</v>
      </c>
      <c r="B514" s="421">
        <v>1654516050012</v>
      </c>
      <c r="C514" s="22"/>
      <c r="D514" s="23" t="s">
        <v>3155</v>
      </c>
      <c r="E514" s="23">
        <v>22</v>
      </c>
      <c r="F514" s="23">
        <v>41</v>
      </c>
      <c r="G514" s="23">
        <v>0</v>
      </c>
      <c r="H514" s="23" t="s">
        <v>2496</v>
      </c>
      <c r="I514" s="23"/>
      <c r="J514" s="23"/>
      <c r="K514" s="15">
        <f t="shared" ref="K514:K577" si="24">COUNTIF(B:B,B514)</f>
        <v>1</v>
      </c>
      <c r="L514" s="15" t="str">
        <f t="shared" ref="L514:L577" si="25">RIGHT(E514,2)</f>
        <v>22</v>
      </c>
      <c r="M514" s="15" t="str">
        <f t="shared" ref="M514:M577" si="26">"20"&amp;L514&amp;"年製"</f>
        <v>2022年製</v>
      </c>
      <c r="N514" s="17" t="e">
        <f>VLOOKUP(B:B,価格調査!B:S,18,0)</f>
        <v>#N/A</v>
      </c>
    </row>
    <row r="515" spans="1:14" s="15" customFormat="1">
      <c r="A515" s="16" t="s">
        <v>5319</v>
      </c>
      <c r="B515" s="421">
        <v>1655016050014</v>
      </c>
      <c r="C515" s="22"/>
      <c r="D515" s="23" t="s">
        <v>3156</v>
      </c>
      <c r="E515" s="23">
        <v>22</v>
      </c>
      <c r="F515" s="23">
        <v>22</v>
      </c>
      <c r="G515" s="23">
        <v>0</v>
      </c>
      <c r="H515" s="23" t="s">
        <v>2496</v>
      </c>
      <c r="I515" s="23"/>
      <c r="J515" s="23"/>
      <c r="K515" s="15">
        <f t="shared" si="24"/>
        <v>1</v>
      </c>
      <c r="L515" s="15" t="str">
        <f t="shared" si="25"/>
        <v>22</v>
      </c>
      <c r="M515" s="15" t="str">
        <f t="shared" si="26"/>
        <v>2022年製</v>
      </c>
      <c r="N515" s="17" t="e">
        <f>VLOOKUP(B:B,価格調査!B:S,18,0)</f>
        <v>#N/A</v>
      </c>
    </row>
    <row r="516" spans="1:14" s="15" customFormat="1">
      <c r="A516" s="16" t="s">
        <v>5319</v>
      </c>
      <c r="B516" s="421">
        <v>1950815050266</v>
      </c>
      <c r="C516" s="22"/>
      <c r="D516" s="23" t="s">
        <v>3157</v>
      </c>
      <c r="E516" s="23">
        <v>22</v>
      </c>
      <c r="F516" s="23">
        <v>68</v>
      </c>
      <c r="G516" s="23">
        <v>0</v>
      </c>
      <c r="H516" s="23" t="s">
        <v>2496</v>
      </c>
      <c r="I516" s="23"/>
      <c r="J516" s="23"/>
      <c r="K516" s="15">
        <f t="shared" si="24"/>
        <v>1</v>
      </c>
      <c r="L516" s="15" t="str">
        <f t="shared" si="25"/>
        <v>22</v>
      </c>
      <c r="M516" s="15" t="str">
        <f t="shared" si="26"/>
        <v>2022年製</v>
      </c>
      <c r="N516" s="17" t="e">
        <f>VLOOKUP(B:B,価格調査!B:S,18,0)</f>
        <v>#N/A</v>
      </c>
    </row>
    <row r="517" spans="1:14" s="15" customFormat="1">
      <c r="A517" s="16" t="s">
        <v>5319</v>
      </c>
      <c r="B517" s="421">
        <v>2355519050205</v>
      </c>
      <c r="C517" s="22"/>
      <c r="D517" s="23" t="s">
        <v>3158</v>
      </c>
      <c r="E517" s="23">
        <v>22</v>
      </c>
      <c r="F517" s="23">
        <v>3</v>
      </c>
      <c r="G517" s="23">
        <v>0</v>
      </c>
      <c r="H517" s="23" t="s">
        <v>2496</v>
      </c>
      <c r="I517" s="23"/>
      <c r="J517" s="23"/>
      <c r="K517" s="15">
        <f t="shared" si="24"/>
        <v>1</v>
      </c>
      <c r="L517" s="15" t="str">
        <f t="shared" si="25"/>
        <v>22</v>
      </c>
      <c r="M517" s="15" t="str">
        <f t="shared" si="26"/>
        <v>2022年製</v>
      </c>
      <c r="N517" s="17" t="e">
        <f>VLOOKUP(B:B,価格調査!B:S,18,0)</f>
        <v>#N/A</v>
      </c>
    </row>
    <row r="518" spans="1:14" s="15" customFormat="1">
      <c r="A518" s="16" t="s">
        <v>5319</v>
      </c>
      <c r="B518" s="421">
        <v>2656517050212</v>
      </c>
      <c r="C518" s="22"/>
      <c r="D518" s="23" t="s">
        <v>3160</v>
      </c>
      <c r="E518" s="23">
        <v>22</v>
      </c>
      <c r="F518" s="23">
        <v>12</v>
      </c>
      <c r="G518" s="23">
        <v>0</v>
      </c>
      <c r="H518" s="23" t="s">
        <v>2496</v>
      </c>
      <c r="I518" s="23"/>
      <c r="J518" s="23"/>
      <c r="K518" s="15">
        <f t="shared" si="24"/>
        <v>1</v>
      </c>
      <c r="L518" s="15" t="str">
        <f t="shared" si="25"/>
        <v>22</v>
      </c>
      <c r="M518" s="15" t="str">
        <f t="shared" si="26"/>
        <v>2022年製</v>
      </c>
      <c r="N518" s="17" t="e">
        <f>VLOOKUP(B:B,価格調査!B:S,18,0)</f>
        <v>#N/A</v>
      </c>
    </row>
    <row r="519" spans="1:14" s="15" customFormat="1">
      <c r="A519" s="16" t="s">
        <v>5319</v>
      </c>
      <c r="B519" s="421">
        <v>1756515328007</v>
      </c>
      <c r="C519" s="22"/>
      <c r="D519" s="23" t="s">
        <v>3161</v>
      </c>
      <c r="E519" s="23">
        <v>22</v>
      </c>
      <c r="F519" s="23">
        <v>251</v>
      </c>
      <c r="G519" s="23">
        <v>0</v>
      </c>
      <c r="H519" s="23" t="s">
        <v>2496</v>
      </c>
      <c r="I519" s="23"/>
      <c r="J519" s="23"/>
      <c r="K519" s="15">
        <f t="shared" si="24"/>
        <v>1</v>
      </c>
      <c r="L519" s="15" t="str">
        <f t="shared" si="25"/>
        <v>22</v>
      </c>
      <c r="M519" s="15" t="str">
        <f t="shared" si="26"/>
        <v>2022年製</v>
      </c>
      <c r="N519" s="17" t="e">
        <f>VLOOKUP(B:B,価格調査!B:S,18,0)</f>
        <v>#N/A</v>
      </c>
    </row>
    <row r="520" spans="1:14" s="15" customFormat="1">
      <c r="A520" s="16" t="s">
        <v>5319</v>
      </c>
      <c r="B520" s="421">
        <v>1855515328007</v>
      </c>
      <c r="C520" s="22"/>
      <c r="D520" s="23" t="s">
        <v>2910</v>
      </c>
      <c r="E520" s="23">
        <v>22</v>
      </c>
      <c r="F520" s="23">
        <v>43</v>
      </c>
      <c r="G520" s="23">
        <v>0</v>
      </c>
      <c r="H520" s="23" t="s">
        <v>2496</v>
      </c>
      <c r="I520" s="23"/>
      <c r="J520" s="23"/>
      <c r="K520" s="15">
        <f t="shared" si="24"/>
        <v>2</v>
      </c>
      <c r="L520" s="15" t="str">
        <f t="shared" si="25"/>
        <v>22</v>
      </c>
      <c r="M520" s="15" t="str">
        <f t="shared" si="26"/>
        <v>2022年製</v>
      </c>
      <c r="N520" s="17" t="e">
        <f>VLOOKUP(B:B,価格調査!B:S,18,0)</f>
        <v>#N/A</v>
      </c>
    </row>
    <row r="521" spans="1:14" s="15" customFormat="1">
      <c r="A521" s="16" t="s">
        <v>5319</v>
      </c>
      <c r="B521" s="421">
        <v>1955016328008</v>
      </c>
      <c r="C521" s="22"/>
      <c r="D521" s="23" t="s">
        <v>3166</v>
      </c>
      <c r="E521" s="23">
        <v>22</v>
      </c>
      <c r="F521" s="23">
        <v>5</v>
      </c>
      <c r="G521" s="23">
        <v>0</v>
      </c>
      <c r="H521" s="23" t="s">
        <v>2496</v>
      </c>
      <c r="I521" s="23"/>
      <c r="J521" s="23"/>
      <c r="K521" s="15">
        <f t="shared" si="24"/>
        <v>1</v>
      </c>
      <c r="L521" s="15" t="str">
        <f t="shared" si="25"/>
        <v>22</v>
      </c>
      <c r="M521" s="15" t="str">
        <f t="shared" si="26"/>
        <v>2022年製</v>
      </c>
      <c r="N521" s="17" t="e">
        <f>VLOOKUP(B:B,価格調査!B:S,18,0)</f>
        <v>#N/A</v>
      </c>
    </row>
    <row r="522" spans="1:14" s="15" customFormat="1">
      <c r="A522" s="16" t="s">
        <v>5319</v>
      </c>
      <c r="B522" s="421">
        <v>2355518328077</v>
      </c>
      <c r="C522" s="22"/>
      <c r="D522" s="23" t="s">
        <v>2937</v>
      </c>
      <c r="E522" s="23">
        <v>22</v>
      </c>
      <c r="F522" s="23">
        <v>36</v>
      </c>
      <c r="G522" s="23">
        <v>0</v>
      </c>
      <c r="H522" s="23" t="s">
        <v>2496</v>
      </c>
      <c r="I522" s="23"/>
      <c r="J522" s="23"/>
      <c r="K522" s="15">
        <f t="shared" si="24"/>
        <v>2</v>
      </c>
      <c r="L522" s="15" t="str">
        <f t="shared" si="25"/>
        <v>22</v>
      </c>
      <c r="M522" s="15" t="str">
        <f t="shared" si="26"/>
        <v>2022年製</v>
      </c>
      <c r="N522" s="17" t="e">
        <f>VLOOKUP(B:B,価格調査!B:S,18,0)</f>
        <v>#N/A</v>
      </c>
    </row>
    <row r="523" spans="1:14" s="15" customFormat="1">
      <c r="A523" s="16" t="s">
        <v>5319</v>
      </c>
      <c r="B523" s="421">
        <v>2753019208063</v>
      </c>
      <c r="C523" s="22"/>
      <c r="D523" s="23" t="s">
        <v>3057</v>
      </c>
      <c r="E523" s="23">
        <v>22</v>
      </c>
      <c r="F523" s="23">
        <v>4</v>
      </c>
      <c r="G523" s="23">
        <v>0</v>
      </c>
      <c r="H523" s="23" t="s">
        <v>2496</v>
      </c>
      <c r="I523" s="23"/>
      <c r="J523" s="23"/>
      <c r="K523" s="15">
        <f t="shared" si="24"/>
        <v>2</v>
      </c>
      <c r="L523" s="15" t="str">
        <f t="shared" si="25"/>
        <v>22</v>
      </c>
      <c r="M523" s="15" t="str">
        <f t="shared" si="26"/>
        <v>2022年製</v>
      </c>
      <c r="N523" s="17">
        <f>VLOOKUP(B:B,価格調査!B:S,18,0)</f>
        <v>1074476162</v>
      </c>
    </row>
    <row r="524" spans="1:14" s="15" customFormat="1">
      <c r="A524" s="16" t="s">
        <v>5319</v>
      </c>
      <c r="B524" s="421">
        <v>2754019208060</v>
      </c>
      <c r="C524" s="22"/>
      <c r="D524" s="23" t="s">
        <v>3060</v>
      </c>
      <c r="E524" s="23">
        <v>22</v>
      </c>
      <c r="F524" s="23">
        <v>1</v>
      </c>
      <c r="G524" s="23">
        <v>0</v>
      </c>
      <c r="H524" s="23" t="s">
        <v>2496</v>
      </c>
      <c r="I524" s="23"/>
      <c r="J524" s="23"/>
      <c r="K524" s="15">
        <f t="shared" si="24"/>
        <v>1</v>
      </c>
      <c r="L524" s="15" t="str">
        <f t="shared" si="25"/>
        <v>22</v>
      </c>
      <c r="M524" s="15" t="str">
        <f t="shared" si="26"/>
        <v>2022年製</v>
      </c>
      <c r="N524" s="17">
        <f>VLOOKUP(B:B,価格調査!B:S,18,0)</f>
        <v>1074476150</v>
      </c>
    </row>
    <row r="525" spans="1:14" s="15" customFormat="1">
      <c r="A525" s="16" t="s">
        <v>5319</v>
      </c>
      <c r="B525" s="421">
        <v>1655514119190</v>
      </c>
      <c r="C525" s="22"/>
      <c r="D525" s="23" t="s">
        <v>3168</v>
      </c>
      <c r="E525" s="23">
        <v>22</v>
      </c>
      <c r="F525" s="23">
        <v>2</v>
      </c>
      <c r="G525" s="23">
        <v>0</v>
      </c>
      <c r="H525" s="23" t="s">
        <v>2496</v>
      </c>
      <c r="I525" s="23"/>
      <c r="J525" s="23"/>
      <c r="K525" s="15">
        <f t="shared" si="24"/>
        <v>1</v>
      </c>
      <c r="L525" s="15" t="str">
        <f t="shared" si="25"/>
        <v>22</v>
      </c>
      <c r="M525" s="15" t="str">
        <f t="shared" si="26"/>
        <v>2022年製</v>
      </c>
      <c r="N525" s="17">
        <f>VLOOKUP(B:B,価格調査!B:S,18,0)</f>
        <v>1074476722</v>
      </c>
    </row>
    <row r="526" spans="1:14" s="15" customFormat="1">
      <c r="A526" s="16" t="s">
        <v>5319</v>
      </c>
      <c r="B526" s="421" t="s">
        <v>7193</v>
      </c>
      <c r="C526" s="22"/>
      <c r="D526" s="23" t="s">
        <v>3173</v>
      </c>
      <c r="E526" s="23">
        <v>22</v>
      </c>
      <c r="F526" s="23">
        <v>2</v>
      </c>
      <c r="G526" s="23">
        <v>0</v>
      </c>
      <c r="H526" s="23" t="s">
        <v>2496</v>
      </c>
      <c r="I526" s="23"/>
      <c r="J526" s="23"/>
      <c r="K526" s="15">
        <f t="shared" si="24"/>
        <v>1</v>
      </c>
      <c r="L526" s="15" t="str">
        <f t="shared" si="25"/>
        <v>22</v>
      </c>
      <c r="M526" s="15" t="str">
        <f t="shared" si="26"/>
        <v>2022年製</v>
      </c>
      <c r="N526" s="17" t="e">
        <f>VLOOKUP(B:B,価格調査!B:S,18,0)</f>
        <v>#N/A</v>
      </c>
    </row>
    <row r="527" spans="1:14" s="15" customFormat="1">
      <c r="A527" s="16" t="s">
        <v>5319</v>
      </c>
      <c r="B527" s="421">
        <v>1956515119517</v>
      </c>
      <c r="C527" s="22"/>
      <c r="D527" s="23" t="s">
        <v>3178</v>
      </c>
      <c r="E527" s="23">
        <v>22</v>
      </c>
      <c r="F527" s="23">
        <v>71</v>
      </c>
      <c r="G527" s="23">
        <v>0</v>
      </c>
      <c r="H527" s="23" t="s">
        <v>2496</v>
      </c>
      <c r="I527" s="23"/>
      <c r="J527" s="23"/>
      <c r="K527" s="15">
        <f t="shared" si="24"/>
        <v>2</v>
      </c>
      <c r="L527" s="15" t="str">
        <f t="shared" si="25"/>
        <v>22</v>
      </c>
      <c r="M527" s="15" t="str">
        <f t="shared" si="26"/>
        <v>2022年製</v>
      </c>
      <c r="N527" s="17">
        <f>VLOOKUP(B:B,価格調査!B:S,18,0)</f>
        <v>0</v>
      </c>
    </row>
    <row r="528" spans="1:14" s="15" customFormat="1">
      <c r="A528" s="16" t="s">
        <v>5319</v>
      </c>
      <c r="B528" s="421">
        <v>2055017119274</v>
      </c>
      <c r="C528" s="22"/>
      <c r="D528" s="23" t="s">
        <v>3179</v>
      </c>
      <c r="E528" s="23">
        <v>22</v>
      </c>
      <c r="F528" s="23">
        <v>1</v>
      </c>
      <c r="G528" s="23">
        <v>0</v>
      </c>
      <c r="H528" s="23" t="s">
        <v>2496</v>
      </c>
      <c r="I528" s="23"/>
      <c r="J528" s="23"/>
      <c r="K528" s="15">
        <f t="shared" si="24"/>
        <v>1</v>
      </c>
      <c r="L528" s="15" t="str">
        <f t="shared" si="25"/>
        <v>22</v>
      </c>
      <c r="M528" s="15" t="str">
        <f t="shared" si="26"/>
        <v>2022年製</v>
      </c>
      <c r="N528" s="17">
        <f>VLOOKUP(B:B,価格調査!B:S,18,0)</f>
        <v>1074475823</v>
      </c>
    </row>
    <row r="529" spans="1:14" s="15" customFormat="1">
      <c r="A529" s="16" t="s">
        <v>5319</v>
      </c>
      <c r="B529" s="421" t="s">
        <v>8747</v>
      </c>
      <c r="C529" s="22"/>
      <c r="D529" s="23" t="s">
        <v>3181</v>
      </c>
      <c r="E529" s="23">
        <v>22</v>
      </c>
      <c r="F529" s="23">
        <v>2</v>
      </c>
      <c r="G529" s="23">
        <v>0</v>
      </c>
      <c r="H529" s="23" t="s">
        <v>2496</v>
      </c>
      <c r="I529" s="23"/>
      <c r="J529" s="23"/>
      <c r="K529" s="15">
        <f t="shared" si="24"/>
        <v>1</v>
      </c>
      <c r="L529" s="15" t="str">
        <f t="shared" si="25"/>
        <v>22</v>
      </c>
      <c r="M529" s="15" t="str">
        <f t="shared" si="26"/>
        <v>2022年製</v>
      </c>
      <c r="N529" s="17" t="e">
        <f>VLOOKUP(B:B,価格調査!B:S,18,0)</f>
        <v>#N/A</v>
      </c>
    </row>
    <row r="530" spans="1:14" s="15" customFormat="1">
      <c r="A530" s="16" t="s">
        <v>5319</v>
      </c>
      <c r="B530" s="421">
        <v>2254517118521</v>
      </c>
      <c r="C530" s="22"/>
      <c r="D530" s="23" t="s">
        <v>3186</v>
      </c>
      <c r="E530" s="23">
        <v>22</v>
      </c>
      <c r="F530" s="23">
        <v>1</v>
      </c>
      <c r="G530" s="23">
        <v>0</v>
      </c>
      <c r="H530" s="23" t="s">
        <v>2496</v>
      </c>
      <c r="I530" s="23"/>
      <c r="J530" s="23"/>
      <c r="K530" s="15">
        <f t="shared" si="24"/>
        <v>2</v>
      </c>
      <c r="L530" s="15" t="str">
        <f t="shared" si="25"/>
        <v>22</v>
      </c>
      <c r="M530" s="15" t="str">
        <f t="shared" si="26"/>
        <v>2022年製</v>
      </c>
      <c r="N530" s="17">
        <f>VLOOKUP(B:B,価格調査!B:S,18,0)</f>
        <v>1074476389</v>
      </c>
    </row>
    <row r="531" spans="1:14" s="15" customFormat="1">
      <c r="A531" s="16" t="s">
        <v>5319</v>
      </c>
      <c r="B531" s="421">
        <v>2254517119559</v>
      </c>
      <c r="C531" s="22"/>
      <c r="D531" s="23" t="s">
        <v>3187</v>
      </c>
      <c r="E531" s="23">
        <v>22</v>
      </c>
      <c r="F531" s="23">
        <v>1</v>
      </c>
      <c r="G531" s="23">
        <v>0</v>
      </c>
      <c r="H531" s="23" t="s">
        <v>2496</v>
      </c>
      <c r="I531" s="23"/>
      <c r="J531" s="23"/>
      <c r="K531" s="15">
        <f t="shared" si="24"/>
        <v>1</v>
      </c>
      <c r="L531" s="15" t="str">
        <f t="shared" si="25"/>
        <v>22</v>
      </c>
      <c r="M531" s="15" t="str">
        <f t="shared" si="26"/>
        <v>2022年製</v>
      </c>
      <c r="N531" s="17">
        <f>VLOOKUP(B:B,価格調査!B:S,18,0)</f>
        <v>1074476337</v>
      </c>
    </row>
    <row r="532" spans="1:14" s="15" customFormat="1">
      <c r="A532" s="16" t="s">
        <v>5319</v>
      </c>
      <c r="B532" s="421">
        <v>2256018118819</v>
      </c>
      <c r="C532" s="22"/>
      <c r="D532" s="23" t="s">
        <v>3192</v>
      </c>
      <c r="E532" s="23">
        <v>22</v>
      </c>
      <c r="F532" s="23">
        <v>1</v>
      </c>
      <c r="G532" s="23">
        <v>0</v>
      </c>
      <c r="H532" s="23" t="s">
        <v>2496</v>
      </c>
      <c r="I532" s="23"/>
      <c r="J532" s="23"/>
      <c r="K532" s="15">
        <f t="shared" si="24"/>
        <v>1</v>
      </c>
      <c r="L532" s="15" t="str">
        <f t="shared" si="25"/>
        <v>22</v>
      </c>
      <c r="M532" s="15" t="str">
        <f t="shared" si="26"/>
        <v>2022年製</v>
      </c>
      <c r="N532" s="17">
        <f>VLOOKUP(B:B,価格調査!B:S,18,0)</f>
        <v>0</v>
      </c>
    </row>
    <row r="533" spans="1:14" s="15" customFormat="1">
      <c r="A533" s="16" t="s">
        <v>5319</v>
      </c>
      <c r="B533" s="421">
        <v>2355518118814</v>
      </c>
      <c r="C533" s="22"/>
      <c r="D533" s="23" t="s">
        <v>3195</v>
      </c>
      <c r="E533" s="23">
        <v>22</v>
      </c>
      <c r="F533" s="23">
        <v>1</v>
      </c>
      <c r="G533" s="23">
        <v>0</v>
      </c>
      <c r="H533" s="23" t="s">
        <v>2496</v>
      </c>
      <c r="I533" s="23"/>
      <c r="J533" s="23"/>
      <c r="K533" s="15">
        <f t="shared" si="24"/>
        <v>1</v>
      </c>
      <c r="L533" s="15" t="str">
        <f t="shared" si="25"/>
        <v>22</v>
      </c>
      <c r="M533" s="15" t="str">
        <f t="shared" si="26"/>
        <v>2022年製</v>
      </c>
      <c r="N533" s="17">
        <f>VLOOKUP(B:B,価格調査!B:S,18,0)</f>
        <v>0</v>
      </c>
    </row>
    <row r="534" spans="1:14" s="15" customFormat="1">
      <c r="A534" s="16" t="s">
        <v>5319</v>
      </c>
      <c r="B534" s="421">
        <v>2355519117038</v>
      </c>
      <c r="C534" s="22"/>
      <c r="D534" s="23" t="s">
        <v>3196</v>
      </c>
      <c r="E534" s="23">
        <v>22</v>
      </c>
      <c r="F534" s="23">
        <v>134</v>
      </c>
      <c r="G534" s="23">
        <v>0</v>
      </c>
      <c r="H534" s="23" t="s">
        <v>2496</v>
      </c>
      <c r="I534" s="23"/>
      <c r="J534" s="23"/>
      <c r="K534" s="15">
        <f t="shared" si="24"/>
        <v>1</v>
      </c>
      <c r="L534" s="15" t="str">
        <f t="shared" si="25"/>
        <v>22</v>
      </c>
      <c r="M534" s="15" t="str">
        <f t="shared" si="26"/>
        <v>2022年製</v>
      </c>
      <c r="N534" s="17">
        <f>VLOOKUP(B:B,価格調査!B:S,18,0)</f>
        <v>0</v>
      </c>
    </row>
    <row r="535" spans="1:14" s="15" customFormat="1">
      <c r="A535" s="16" t="s">
        <v>5319</v>
      </c>
      <c r="B535" s="421">
        <v>2355519116901</v>
      </c>
      <c r="C535" s="22"/>
      <c r="D535" s="23" t="s">
        <v>3197</v>
      </c>
      <c r="E535" s="23">
        <v>22</v>
      </c>
      <c r="F535" s="23">
        <v>3</v>
      </c>
      <c r="G535" s="23">
        <v>0</v>
      </c>
      <c r="H535" s="23" t="s">
        <v>2496</v>
      </c>
      <c r="I535" s="23"/>
      <c r="J535" s="23"/>
      <c r="K535" s="15">
        <f t="shared" si="24"/>
        <v>1</v>
      </c>
      <c r="L535" s="15" t="str">
        <f t="shared" si="25"/>
        <v>22</v>
      </c>
      <c r="M535" s="15" t="str">
        <f t="shared" si="26"/>
        <v>2022年製</v>
      </c>
      <c r="N535" s="17">
        <f>VLOOKUP(B:B,価格調査!B:S,18,0)</f>
        <v>0</v>
      </c>
    </row>
    <row r="536" spans="1:14" s="15" customFormat="1">
      <c r="A536" s="16" t="s">
        <v>5319</v>
      </c>
      <c r="B536" s="421">
        <v>1856016167065</v>
      </c>
      <c r="C536" s="22"/>
      <c r="D536" s="23" t="s">
        <v>3200</v>
      </c>
      <c r="E536" s="23">
        <v>22</v>
      </c>
      <c r="F536" s="23">
        <v>1</v>
      </c>
      <c r="G536" s="23">
        <v>0</v>
      </c>
      <c r="H536" s="23" t="s">
        <v>2496</v>
      </c>
      <c r="I536" s="23"/>
      <c r="J536" s="23"/>
      <c r="K536" s="15">
        <f t="shared" si="24"/>
        <v>1</v>
      </c>
      <c r="L536" s="15" t="str">
        <f t="shared" si="25"/>
        <v>22</v>
      </c>
      <c r="M536" s="15" t="str">
        <f t="shared" si="26"/>
        <v>2022年製</v>
      </c>
      <c r="N536" s="17">
        <f>VLOOKUP(B:B,価格調査!B:S,18,0)</f>
        <v>1074476795</v>
      </c>
    </row>
    <row r="537" spans="1:14" s="15" customFormat="1">
      <c r="A537" s="16" t="s">
        <v>5319</v>
      </c>
      <c r="B537" s="421">
        <v>2253519189201</v>
      </c>
      <c r="C537" s="22"/>
      <c r="D537" s="23" t="s">
        <v>3212</v>
      </c>
      <c r="E537" s="23">
        <v>22</v>
      </c>
      <c r="F537" s="23">
        <v>3</v>
      </c>
      <c r="G537" s="23">
        <v>0</v>
      </c>
      <c r="H537" s="23" t="s">
        <v>2496</v>
      </c>
      <c r="I537" s="23"/>
      <c r="J537" s="23"/>
      <c r="K537" s="15">
        <f t="shared" si="24"/>
        <v>1</v>
      </c>
      <c r="L537" s="15" t="str">
        <f t="shared" si="25"/>
        <v>22</v>
      </c>
      <c r="M537" s="15" t="str">
        <f t="shared" si="26"/>
        <v>2022年製</v>
      </c>
      <c r="N537" s="17">
        <f>VLOOKUP(B:B,価格調査!B:S,18,0)</f>
        <v>1074476498</v>
      </c>
    </row>
    <row r="538" spans="1:14" s="15" customFormat="1">
      <c r="A538" s="16" t="s">
        <v>5319</v>
      </c>
      <c r="B538" s="421">
        <v>2254018189204</v>
      </c>
      <c r="C538" s="22"/>
      <c r="D538" s="23" t="s">
        <v>3213</v>
      </c>
      <c r="E538" s="23">
        <v>22</v>
      </c>
      <c r="F538" s="23">
        <v>4</v>
      </c>
      <c r="G538" s="23">
        <v>0</v>
      </c>
      <c r="H538" s="23" t="s">
        <v>2496</v>
      </c>
      <c r="I538" s="23"/>
      <c r="J538" s="23"/>
      <c r="K538" s="15">
        <f t="shared" si="24"/>
        <v>1</v>
      </c>
      <c r="L538" s="15" t="str">
        <f t="shared" si="25"/>
        <v>22</v>
      </c>
      <c r="M538" s="15" t="str">
        <f t="shared" si="26"/>
        <v>2022年製</v>
      </c>
      <c r="N538" s="17">
        <f>VLOOKUP(B:B,価格調査!B:S,18,0)</f>
        <v>1074476728</v>
      </c>
    </row>
    <row r="539" spans="1:14" s="15" customFormat="1">
      <c r="A539" s="16" t="s">
        <v>5319</v>
      </c>
      <c r="B539" s="421">
        <v>2254519189208</v>
      </c>
      <c r="C539" s="22"/>
      <c r="D539" s="23" t="s">
        <v>3214</v>
      </c>
      <c r="E539" s="23">
        <v>22</v>
      </c>
      <c r="F539" s="23">
        <v>14</v>
      </c>
      <c r="G539" s="23">
        <v>0</v>
      </c>
      <c r="H539" s="23" t="s">
        <v>2496</v>
      </c>
      <c r="I539" s="23"/>
      <c r="J539" s="23"/>
      <c r="K539" s="15">
        <f t="shared" si="24"/>
        <v>1</v>
      </c>
      <c r="L539" s="15" t="str">
        <f t="shared" si="25"/>
        <v>22</v>
      </c>
      <c r="M539" s="15" t="str">
        <f t="shared" si="26"/>
        <v>2022年製</v>
      </c>
      <c r="N539" s="17">
        <f>VLOOKUP(B:B,価格調査!B:S,18,0)</f>
        <v>1074476529</v>
      </c>
    </row>
    <row r="540" spans="1:14" s="15" customFormat="1">
      <c r="A540" s="16" t="s">
        <v>5319</v>
      </c>
      <c r="B540" s="421">
        <v>2255018189300</v>
      </c>
      <c r="C540" s="22"/>
      <c r="D540" s="23" t="s">
        <v>3215</v>
      </c>
      <c r="E540" s="23">
        <v>22</v>
      </c>
      <c r="F540" s="23">
        <v>3</v>
      </c>
      <c r="G540" s="23">
        <v>0</v>
      </c>
      <c r="H540" s="23" t="s">
        <v>2496</v>
      </c>
      <c r="I540" s="23"/>
      <c r="J540" s="23"/>
      <c r="K540" s="15">
        <f t="shared" si="24"/>
        <v>1</v>
      </c>
      <c r="L540" s="15" t="str">
        <f t="shared" si="25"/>
        <v>22</v>
      </c>
      <c r="M540" s="15" t="str">
        <f t="shared" si="26"/>
        <v>2022年製</v>
      </c>
      <c r="N540" s="17">
        <f>VLOOKUP(B:B,価格調査!B:S,18,0)</f>
        <v>1074476530</v>
      </c>
    </row>
    <row r="541" spans="1:14" s="15" customFormat="1">
      <c r="A541" s="16" t="s">
        <v>5319</v>
      </c>
      <c r="B541" s="421">
        <v>2354018189201</v>
      </c>
      <c r="C541" s="22"/>
      <c r="D541" s="23" t="s">
        <v>3217</v>
      </c>
      <c r="E541" s="23">
        <v>22</v>
      </c>
      <c r="F541" s="23">
        <v>4</v>
      </c>
      <c r="G541" s="23">
        <v>0</v>
      </c>
      <c r="H541" s="23" t="s">
        <v>2496</v>
      </c>
      <c r="I541" s="23"/>
      <c r="J541" s="23"/>
      <c r="K541" s="15">
        <f t="shared" si="24"/>
        <v>1</v>
      </c>
      <c r="L541" s="15" t="str">
        <f t="shared" si="25"/>
        <v>22</v>
      </c>
      <c r="M541" s="15" t="str">
        <f t="shared" si="26"/>
        <v>2022年製</v>
      </c>
      <c r="N541" s="17">
        <f>VLOOKUP(B:B,価格調査!B:S,18,0)</f>
        <v>1074476249</v>
      </c>
    </row>
    <row r="542" spans="1:14" s="15" customFormat="1">
      <c r="A542" s="16" t="s">
        <v>5319</v>
      </c>
      <c r="B542" s="421">
        <v>2355019189306</v>
      </c>
      <c r="C542" s="22"/>
      <c r="D542" s="23" t="s">
        <v>3218</v>
      </c>
      <c r="E542" s="23">
        <v>22</v>
      </c>
      <c r="F542" s="23">
        <v>23</v>
      </c>
      <c r="G542" s="23">
        <v>0</v>
      </c>
      <c r="H542" s="23" t="s">
        <v>2496</v>
      </c>
      <c r="I542" s="23"/>
      <c r="J542" s="23"/>
      <c r="K542" s="15">
        <f t="shared" si="24"/>
        <v>1</v>
      </c>
      <c r="L542" s="15" t="str">
        <f t="shared" si="25"/>
        <v>22</v>
      </c>
      <c r="M542" s="15" t="str">
        <f t="shared" si="26"/>
        <v>2022年製</v>
      </c>
      <c r="N542" s="17">
        <f>VLOOKUP(B:B,価格調査!B:S,18,0)</f>
        <v>1074476047</v>
      </c>
    </row>
    <row r="543" spans="1:14" s="15" customFormat="1">
      <c r="A543" s="16" t="s">
        <v>5319</v>
      </c>
      <c r="B543" s="421">
        <v>2454019189207</v>
      </c>
      <c r="C543" s="22"/>
      <c r="D543" s="23" t="s">
        <v>3220</v>
      </c>
      <c r="E543" s="23">
        <v>22</v>
      </c>
      <c r="F543" s="23">
        <v>48</v>
      </c>
      <c r="G543" s="23">
        <v>0</v>
      </c>
      <c r="H543" s="23" t="s">
        <v>2496</v>
      </c>
      <c r="I543" s="23"/>
      <c r="J543" s="23"/>
      <c r="K543" s="15">
        <f t="shared" si="24"/>
        <v>1</v>
      </c>
      <c r="L543" s="15" t="str">
        <f t="shared" si="25"/>
        <v>22</v>
      </c>
      <c r="M543" s="15" t="str">
        <f t="shared" si="26"/>
        <v>2022年製</v>
      </c>
      <c r="N543" s="17">
        <f>VLOOKUP(B:B,価格調査!B:S,18,0)</f>
        <v>1074476528</v>
      </c>
    </row>
    <row r="544" spans="1:14" s="15" customFormat="1">
      <c r="A544" s="16" t="s">
        <v>5319</v>
      </c>
      <c r="B544" s="421">
        <v>2553519189202</v>
      </c>
      <c r="C544" s="22"/>
      <c r="D544" s="23" t="s">
        <v>3221</v>
      </c>
      <c r="E544" s="23">
        <v>22</v>
      </c>
      <c r="F544" s="23">
        <v>4</v>
      </c>
      <c r="G544" s="23">
        <v>0</v>
      </c>
      <c r="H544" s="23" t="s">
        <v>2496</v>
      </c>
      <c r="I544" s="23"/>
      <c r="J544" s="23"/>
      <c r="K544" s="15">
        <f t="shared" si="24"/>
        <v>1</v>
      </c>
      <c r="L544" s="15" t="str">
        <f t="shared" si="25"/>
        <v>22</v>
      </c>
      <c r="M544" s="15" t="str">
        <f t="shared" si="26"/>
        <v>2022年製</v>
      </c>
      <c r="N544" s="17">
        <f>VLOOKUP(B:B,価格調査!B:S,18,0)</f>
        <v>1074476051</v>
      </c>
    </row>
    <row r="545" spans="1:14" s="15" customFormat="1">
      <c r="A545" s="16" t="s">
        <v>5319</v>
      </c>
      <c r="B545" s="421">
        <v>1856515149005</v>
      </c>
      <c r="C545" s="22"/>
      <c r="D545" s="23" t="s">
        <v>3226</v>
      </c>
      <c r="E545" s="23">
        <v>22</v>
      </c>
      <c r="F545" s="23">
        <v>3</v>
      </c>
      <c r="G545" s="23">
        <v>0</v>
      </c>
      <c r="H545" s="23" t="s">
        <v>2496</v>
      </c>
      <c r="I545" s="23"/>
      <c r="J545" s="23"/>
      <c r="K545" s="15">
        <f t="shared" si="24"/>
        <v>1</v>
      </c>
      <c r="L545" s="15" t="str">
        <f t="shared" si="25"/>
        <v>22</v>
      </c>
      <c r="M545" s="15" t="str">
        <f t="shared" si="26"/>
        <v>2022年製</v>
      </c>
      <c r="N545" s="17" t="e">
        <f>VLOOKUP(B:B,価格調査!B:S,18,0)</f>
        <v>#N/A</v>
      </c>
    </row>
    <row r="546" spans="1:14" s="15" customFormat="1">
      <c r="A546" s="16" t="s">
        <v>5319</v>
      </c>
      <c r="B546" s="421">
        <v>1956515149002</v>
      </c>
      <c r="C546" s="22"/>
      <c r="D546" s="23" t="s">
        <v>3227</v>
      </c>
      <c r="E546" s="23">
        <v>22</v>
      </c>
      <c r="F546" s="23">
        <v>2</v>
      </c>
      <c r="G546" s="23">
        <v>0</v>
      </c>
      <c r="H546" s="23" t="s">
        <v>2496</v>
      </c>
      <c r="I546" s="23"/>
      <c r="J546" s="23"/>
      <c r="K546" s="15">
        <f t="shared" si="24"/>
        <v>1</v>
      </c>
      <c r="L546" s="15" t="str">
        <f t="shared" si="25"/>
        <v>22</v>
      </c>
      <c r="M546" s="15" t="str">
        <f t="shared" si="26"/>
        <v>2022年製</v>
      </c>
      <c r="N546" s="17" t="e">
        <f>VLOOKUP(B:B,価格調査!B:S,18,0)</f>
        <v>#N/A</v>
      </c>
    </row>
    <row r="547" spans="1:14" s="15" customFormat="1">
      <c r="A547" s="16" t="s">
        <v>5319</v>
      </c>
      <c r="B547" s="421">
        <v>2155017149001</v>
      </c>
      <c r="C547" s="22"/>
      <c r="D547" s="23" t="s">
        <v>3228</v>
      </c>
      <c r="E547" s="23">
        <v>22</v>
      </c>
      <c r="F547" s="23">
        <v>8</v>
      </c>
      <c r="G547" s="23">
        <v>0</v>
      </c>
      <c r="H547" s="23" t="s">
        <v>2496</v>
      </c>
      <c r="I547" s="23"/>
      <c r="J547" s="23"/>
      <c r="K547" s="15">
        <f t="shared" si="24"/>
        <v>1</v>
      </c>
      <c r="L547" s="15" t="str">
        <f t="shared" si="25"/>
        <v>22</v>
      </c>
      <c r="M547" s="15" t="str">
        <f t="shared" si="26"/>
        <v>2022年製</v>
      </c>
      <c r="N547" s="17" t="e">
        <f>VLOOKUP(B:B,価格調査!B:S,18,0)</f>
        <v>#N/A</v>
      </c>
    </row>
    <row r="548" spans="1:14" s="15" customFormat="1">
      <c r="A548" s="16" t="s">
        <v>5319</v>
      </c>
      <c r="B548" s="421">
        <v>2256517149000</v>
      </c>
      <c r="C548" s="22"/>
      <c r="D548" s="23" t="s">
        <v>3229</v>
      </c>
      <c r="E548" s="23">
        <v>22</v>
      </c>
      <c r="F548" s="23">
        <v>3</v>
      </c>
      <c r="G548" s="23">
        <v>0</v>
      </c>
      <c r="H548" s="23" t="s">
        <v>2496</v>
      </c>
      <c r="I548" s="23"/>
      <c r="J548" s="23"/>
      <c r="K548" s="15">
        <f t="shared" si="24"/>
        <v>1</v>
      </c>
      <c r="L548" s="15" t="str">
        <f t="shared" si="25"/>
        <v>22</v>
      </c>
      <c r="M548" s="15" t="str">
        <f t="shared" si="26"/>
        <v>2022年製</v>
      </c>
      <c r="N548" s="17" t="e">
        <f>VLOOKUP(B:B,価格調査!B:S,18,0)</f>
        <v>#N/A</v>
      </c>
    </row>
    <row r="549" spans="1:14" s="15" customFormat="1">
      <c r="A549" s="16" t="s">
        <v>5319</v>
      </c>
      <c r="B549" s="421">
        <v>2654520149831</v>
      </c>
      <c r="C549" s="22"/>
      <c r="D549" s="23" t="s">
        <v>3231</v>
      </c>
      <c r="E549" s="23">
        <v>22</v>
      </c>
      <c r="F549" s="23">
        <v>8</v>
      </c>
      <c r="G549" s="23">
        <v>0</v>
      </c>
      <c r="H549" s="23" t="s">
        <v>2496</v>
      </c>
      <c r="I549" s="23"/>
      <c r="J549" s="23"/>
      <c r="K549" s="15">
        <f t="shared" si="24"/>
        <v>1</v>
      </c>
      <c r="L549" s="15" t="str">
        <f t="shared" si="25"/>
        <v>22</v>
      </c>
      <c r="M549" s="15" t="str">
        <f t="shared" si="26"/>
        <v>2022年製</v>
      </c>
      <c r="N549" s="17" t="e">
        <f>VLOOKUP(B:B,価格調査!B:S,18,0)</f>
        <v>#N/A</v>
      </c>
    </row>
    <row r="550" spans="1:14" s="15" customFormat="1">
      <c r="A550" s="16" t="s">
        <v>5319</v>
      </c>
      <c r="B550" s="421">
        <v>2056016129905</v>
      </c>
      <c r="C550" s="22"/>
      <c r="D550" s="23" t="s">
        <v>3236</v>
      </c>
      <c r="E550" s="23">
        <v>22</v>
      </c>
      <c r="F550" s="23">
        <v>1</v>
      </c>
      <c r="G550" s="23">
        <v>0</v>
      </c>
      <c r="H550" s="23" t="s">
        <v>2496</v>
      </c>
      <c r="I550" s="23"/>
      <c r="J550" s="23"/>
      <c r="K550" s="15">
        <f t="shared" si="24"/>
        <v>1</v>
      </c>
      <c r="L550" s="15" t="str">
        <f t="shared" si="25"/>
        <v>22</v>
      </c>
      <c r="M550" s="15" t="str">
        <f t="shared" si="26"/>
        <v>2022年製</v>
      </c>
      <c r="N550" s="17">
        <f>VLOOKUP(B:B,価格調査!B:S,18,0)</f>
        <v>1074476433</v>
      </c>
    </row>
    <row r="551" spans="1:14" s="15" customFormat="1">
      <c r="A551" s="16" t="s">
        <v>5319</v>
      </c>
      <c r="B551" s="421">
        <v>2254018129798</v>
      </c>
      <c r="C551" s="22"/>
      <c r="D551" s="23" t="s">
        <v>3239</v>
      </c>
      <c r="E551" s="23">
        <v>22</v>
      </c>
      <c r="F551" s="23">
        <v>233</v>
      </c>
      <c r="G551" s="23">
        <v>0</v>
      </c>
      <c r="H551" s="23" t="s">
        <v>2496</v>
      </c>
      <c r="I551" s="23"/>
      <c r="J551" s="23"/>
      <c r="K551" s="15">
        <f t="shared" si="24"/>
        <v>1</v>
      </c>
      <c r="L551" s="15" t="str">
        <f t="shared" si="25"/>
        <v>22</v>
      </c>
      <c r="M551" s="15" t="str">
        <f t="shared" si="26"/>
        <v>2022年製</v>
      </c>
      <c r="N551" s="17">
        <f>VLOOKUP(B:B,価格調査!B:S,18,0)</f>
        <v>1074475756</v>
      </c>
    </row>
    <row r="552" spans="1:14" s="15" customFormat="1">
      <c r="A552" s="16" t="s">
        <v>5319</v>
      </c>
      <c r="B552" s="421">
        <v>2254517129909</v>
      </c>
      <c r="C552" s="22"/>
      <c r="D552" s="23" t="s">
        <v>3240</v>
      </c>
      <c r="E552" s="23">
        <v>22</v>
      </c>
      <c r="F552" s="23">
        <v>2</v>
      </c>
      <c r="G552" s="23">
        <v>0</v>
      </c>
      <c r="H552" s="23" t="s">
        <v>2496</v>
      </c>
      <c r="I552" s="23"/>
      <c r="J552" s="23"/>
      <c r="K552" s="15">
        <f t="shared" si="24"/>
        <v>1</v>
      </c>
      <c r="L552" s="15" t="str">
        <f t="shared" si="25"/>
        <v>22</v>
      </c>
      <c r="M552" s="15" t="str">
        <f t="shared" si="26"/>
        <v>2022年製</v>
      </c>
      <c r="N552" s="17">
        <f>VLOOKUP(B:B,価格調査!B:S,18,0)</f>
        <v>0</v>
      </c>
    </row>
    <row r="553" spans="1:14" s="15" customFormat="1">
      <c r="A553" s="16" t="s">
        <v>5319</v>
      </c>
      <c r="B553" s="421">
        <v>2355519129857</v>
      </c>
      <c r="C553" s="22"/>
      <c r="D553" s="23" t="s">
        <v>3244</v>
      </c>
      <c r="E553" s="23">
        <v>22</v>
      </c>
      <c r="F553" s="23">
        <v>2</v>
      </c>
      <c r="G553" s="23">
        <v>0</v>
      </c>
      <c r="H553" s="23" t="s">
        <v>2496</v>
      </c>
      <c r="I553" s="23"/>
      <c r="J553" s="23"/>
      <c r="K553" s="15">
        <f t="shared" si="24"/>
        <v>1</v>
      </c>
      <c r="L553" s="15" t="str">
        <f t="shared" si="25"/>
        <v>22</v>
      </c>
      <c r="M553" s="15" t="str">
        <f t="shared" si="26"/>
        <v>2022年製</v>
      </c>
      <c r="N553" s="17">
        <f>VLOOKUP(B:B,価格調査!B:S,18,0)</f>
        <v>0</v>
      </c>
    </row>
    <row r="554" spans="1:14" s="15" customFormat="1">
      <c r="A554" s="16" t="s">
        <v>5319</v>
      </c>
      <c r="B554" s="421">
        <v>2356018129850</v>
      </c>
      <c r="C554" s="22"/>
      <c r="D554" s="23" t="s">
        <v>5338</v>
      </c>
      <c r="E554" s="23">
        <v>22</v>
      </c>
      <c r="F554" s="23">
        <v>1</v>
      </c>
      <c r="G554" s="23">
        <v>0</v>
      </c>
      <c r="H554" s="23" t="s">
        <v>2496</v>
      </c>
      <c r="I554" s="23"/>
      <c r="J554" s="23"/>
      <c r="K554" s="15">
        <f t="shared" si="24"/>
        <v>2</v>
      </c>
      <c r="L554" s="15" t="str">
        <f t="shared" si="25"/>
        <v>22</v>
      </c>
      <c r="M554" s="15" t="str">
        <f t="shared" si="26"/>
        <v>2022年製</v>
      </c>
      <c r="N554" s="17">
        <f>VLOOKUP(B:B,価格調査!B:S,18,0)</f>
        <v>1074476284</v>
      </c>
    </row>
    <row r="555" spans="1:14" s="15" customFormat="1">
      <c r="A555" s="16" t="s">
        <v>5319</v>
      </c>
      <c r="B555" s="421">
        <v>2454018129860</v>
      </c>
      <c r="C555" s="22"/>
      <c r="D555" s="23" t="s">
        <v>3249</v>
      </c>
      <c r="E555" s="23">
        <v>22</v>
      </c>
      <c r="F555" s="23">
        <v>3</v>
      </c>
      <c r="G555" s="23">
        <v>0</v>
      </c>
      <c r="H555" s="23" t="s">
        <v>2496</v>
      </c>
      <c r="I555" s="23"/>
      <c r="J555" s="23"/>
      <c r="K555" s="15">
        <f t="shared" si="24"/>
        <v>1</v>
      </c>
      <c r="L555" s="15" t="str">
        <f t="shared" si="25"/>
        <v>22</v>
      </c>
      <c r="M555" s="15" t="str">
        <f t="shared" si="26"/>
        <v>2022年製</v>
      </c>
      <c r="N555" s="17">
        <f>VLOOKUP(B:B,価格調査!B:S,18,0)</f>
        <v>1074476644</v>
      </c>
    </row>
    <row r="556" spans="1:14" s="15" customFormat="1">
      <c r="A556" s="16" t="s">
        <v>5319</v>
      </c>
      <c r="B556" s="421">
        <v>2454018129792</v>
      </c>
      <c r="C556" s="22"/>
      <c r="D556" s="23" t="s">
        <v>3250</v>
      </c>
      <c r="E556" s="23">
        <v>22</v>
      </c>
      <c r="F556" s="23">
        <v>24</v>
      </c>
      <c r="G556" s="23">
        <v>0</v>
      </c>
      <c r="H556" s="23" t="s">
        <v>2496</v>
      </c>
      <c r="I556" s="23"/>
      <c r="J556" s="23"/>
      <c r="K556" s="15">
        <f t="shared" si="24"/>
        <v>1</v>
      </c>
      <c r="L556" s="15" t="str">
        <f t="shared" si="25"/>
        <v>22</v>
      </c>
      <c r="M556" s="15" t="str">
        <f t="shared" si="26"/>
        <v>2022年製</v>
      </c>
      <c r="N556" s="17">
        <f>VLOOKUP(B:B,価格調査!B:S,18,0)</f>
        <v>0</v>
      </c>
    </row>
    <row r="557" spans="1:14" s="15" customFormat="1">
      <c r="A557" s="16" t="s">
        <v>5319</v>
      </c>
      <c r="B557" s="421">
        <v>2454019129784</v>
      </c>
      <c r="C557" s="22"/>
      <c r="D557" s="23" t="s">
        <v>3252</v>
      </c>
      <c r="E557" s="23">
        <v>22</v>
      </c>
      <c r="F557" s="23">
        <v>44</v>
      </c>
      <c r="G557" s="23">
        <v>0</v>
      </c>
      <c r="H557" s="23" t="s">
        <v>2496</v>
      </c>
      <c r="I557" s="23"/>
      <c r="J557" s="23"/>
      <c r="K557" s="15">
        <f t="shared" si="24"/>
        <v>1</v>
      </c>
      <c r="L557" s="15" t="str">
        <f t="shared" si="25"/>
        <v>22</v>
      </c>
      <c r="M557" s="15" t="str">
        <f t="shared" si="26"/>
        <v>2022年製</v>
      </c>
      <c r="N557" s="17">
        <f>VLOOKUP(B:B,価格調査!B:S,18,0)</f>
        <v>1074475758</v>
      </c>
    </row>
    <row r="558" spans="1:14" s="15" customFormat="1">
      <c r="A558" s="16" t="s">
        <v>5319</v>
      </c>
      <c r="B558" s="421">
        <v>2753519129899</v>
      </c>
      <c r="C558" s="22"/>
      <c r="D558" s="23" t="s">
        <v>3253</v>
      </c>
      <c r="E558" s="23">
        <v>22</v>
      </c>
      <c r="F558" s="23">
        <v>1</v>
      </c>
      <c r="G558" s="23">
        <v>0</v>
      </c>
      <c r="H558" s="23" t="s">
        <v>2496</v>
      </c>
      <c r="I558" s="23"/>
      <c r="J558" s="23"/>
      <c r="K558" s="15">
        <f t="shared" si="24"/>
        <v>1</v>
      </c>
      <c r="L558" s="15" t="str">
        <f t="shared" si="25"/>
        <v>22</v>
      </c>
      <c r="M558" s="15" t="str">
        <f t="shared" si="26"/>
        <v>2022年製</v>
      </c>
      <c r="N558" s="17">
        <f>VLOOKUP(B:B,価格調査!B:S,18,0)</f>
        <v>0</v>
      </c>
    </row>
    <row r="559" spans="1:14" s="15" customFormat="1">
      <c r="A559" s="16" t="s">
        <v>5319</v>
      </c>
      <c r="B559" s="421">
        <v>2454019490037</v>
      </c>
      <c r="C559" s="22"/>
      <c r="D559" s="23" t="s">
        <v>3254</v>
      </c>
      <c r="E559" s="23">
        <v>22</v>
      </c>
      <c r="F559" s="23">
        <v>1</v>
      </c>
      <c r="G559" s="23">
        <v>0</v>
      </c>
      <c r="H559" s="23" t="s">
        <v>2496</v>
      </c>
      <c r="I559" s="23"/>
      <c r="J559" s="23"/>
      <c r="K559" s="15">
        <f t="shared" si="24"/>
        <v>1</v>
      </c>
      <c r="L559" s="15" t="str">
        <f t="shared" si="25"/>
        <v>22</v>
      </c>
      <c r="M559" s="15" t="str">
        <f t="shared" si="26"/>
        <v>2022年製</v>
      </c>
      <c r="N559" s="17" t="e">
        <f>VLOOKUP(B:B,価格調査!B:S,18,0)</f>
        <v>#N/A</v>
      </c>
    </row>
    <row r="560" spans="1:14" s="15" customFormat="1">
      <c r="A560" s="16" t="s">
        <v>5319</v>
      </c>
      <c r="B560" s="421">
        <v>2055516129934</v>
      </c>
      <c r="C560" s="22"/>
      <c r="D560" s="23" t="s">
        <v>3258</v>
      </c>
      <c r="E560" s="23">
        <v>22</v>
      </c>
      <c r="F560" s="23">
        <v>4</v>
      </c>
      <c r="G560" s="23">
        <v>0</v>
      </c>
      <c r="H560" s="23" t="s">
        <v>2496</v>
      </c>
      <c r="I560" s="23"/>
      <c r="J560" s="23"/>
      <c r="K560" s="15">
        <f t="shared" si="24"/>
        <v>1</v>
      </c>
      <c r="L560" s="15" t="str">
        <f t="shared" si="25"/>
        <v>22</v>
      </c>
      <c r="M560" s="15" t="str">
        <f t="shared" si="26"/>
        <v>2022年製</v>
      </c>
      <c r="N560" s="17" t="e">
        <f>VLOOKUP(B:B,価格調査!B:S,18,0)</f>
        <v>#N/A</v>
      </c>
    </row>
    <row r="561" spans="1:14" s="15" customFormat="1">
      <c r="A561" s="16" t="s">
        <v>5319</v>
      </c>
      <c r="B561" s="421">
        <v>2454018129938</v>
      </c>
      <c r="C561" s="22"/>
      <c r="D561" s="23" t="s">
        <v>3266</v>
      </c>
      <c r="E561" s="23">
        <v>22</v>
      </c>
      <c r="F561" s="23">
        <v>1</v>
      </c>
      <c r="G561" s="23">
        <v>0</v>
      </c>
      <c r="H561" s="23" t="s">
        <v>2496</v>
      </c>
      <c r="I561" s="23"/>
      <c r="J561" s="23"/>
      <c r="K561" s="15">
        <f t="shared" si="24"/>
        <v>1</v>
      </c>
      <c r="L561" s="15" t="str">
        <f t="shared" si="25"/>
        <v>22</v>
      </c>
      <c r="M561" s="15" t="str">
        <f t="shared" si="26"/>
        <v>2022年製</v>
      </c>
      <c r="N561" s="17" t="e">
        <f>VLOOKUP(B:B,価格調査!B:S,18,0)</f>
        <v>#N/A</v>
      </c>
    </row>
    <row r="562" spans="1:14" s="15" customFormat="1">
      <c r="A562" s="16" t="s">
        <v>5319</v>
      </c>
      <c r="B562" s="421">
        <v>1556514209921</v>
      </c>
      <c r="C562" s="22"/>
      <c r="D562" s="23" t="s">
        <v>2892</v>
      </c>
      <c r="E562" s="23">
        <v>22</v>
      </c>
      <c r="F562" s="23">
        <v>40</v>
      </c>
      <c r="G562" s="23">
        <v>0</v>
      </c>
      <c r="H562" s="23" t="s">
        <v>2496</v>
      </c>
      <c r="I562" s="23"/>
      <c r="J562" s="23"/>
      <c r="K562" s="15">
        <f t="shared" si="24"/>
        <v>2</v>
      </c>
      <c r="L562" s="15" t="str">
        <f t="shared" si="25"/>
        <v>22</v>
      </c>
      <c r="M562" s="15" t="str">
        <f t="shared" si="26"/>
        <v>2022年製</v>
      </c>
      <c r="N562" s="17" t="e">
        <f>VLOOKUP(B:B,価格調査!B:S,18,0)</f>
        <v>#N/A</v>
      </c>
    </row>
    <row r="563" spans="1:14" s="15" customFormat="1">
      <c r="A563" s="16" t="s">
        <v>5319</v>
      </c>
      <c r="B563" s="421">
        <v>2154518208071</v>
      </c>
      <c r="C563" s="22"/>
      <c r="D563" s="23" t="s">
        <v>8855</v>
      </c>
      <c r="E563" s="23">
        <v>22</v>
      </c>
      <c r="F563" s="23">
        <v>68</v>
      </c>
      <c r="G563" s="23">
        <v>0</v>
      </c>
      <c r="H563" s="23" t="s">
        <v>2496</v>
      </c>
      <c r="I563" s="23"/>
      <c r="J563" s="23"/>
      <c r="K563" s="15">
        <f t="shared" si="24"/>
        <v>1</v>
      </c>
      <c r="L563" s="15" t="str">
        <f t="shared" si="25"/>
        <v>22</v>
      </c>
      <c r="M563" s="15" t="str">
        <f t="shared" si="26"/>
        <v>2022年製</v>
      </c>
      <c r="N563" s="17">
        <f>VLOOKUP(B:B,価格調査!B:S,18,0)</f>
        <v>1075650684</v>
      </c>
    </row>
    <row r="564" spans="1:14" s="15" customFormat="1">
      <c r="A564" s="16" t="s">
        <v>5319</v>
      </c>
      <c r="B564" s="421">
        <v>2254018208066</v>
      </c>
      <c r="C564" s="22"/>
      <c r="D564" s="23" t="s">
        <v>8539</v>
      </c>
      <c r="E564" s="23">
        <v>22</v>
      </c>
      <c r="F564" s="23">
        <v>32</v>
      </c>
      <c r="G564" s="23">
        <v>0</v>
      </c>
      <c r="H564" s="23" t="s">
        <v>2496</v>
      </c>
      <c r="I564" s="23"/>
      <c r="J564" s="23"/>
      <c r="K564" s="15">
        <f t="shared" si="24"/>
        <v>1</v>
      </c>
      <c r="L564" s="15" t="str">
        <f t="shared" si="25"/>
        <v>22</v>
      </c>
      <c r="M564" s="15" t="str">
        <f t="shared" si="26"/>
        <v>2022年製</v>
      </c>
      <c r="N564" s="17">
        <f>VLOOKUP(B:B,価格調査!B:S,18,0)</f>
        <v>1074476157</v>
      </c>
    </row>
    <row r="565" spans="1:14" s="15" customFormat="1">
      <c r="A565" s="16" t="s">
        <v>5319</v>
      </c>
      <c r="B565" s="421">
        <v>2255518139225</v>
      </c>
      <c r="C565" s="22"/>
      <c r="D565" s="23" t="s">
        <v>8856</v>
      </c>
      <c r="E565" s="23">
        <v>22</v>
      </c>
      <c r="F565" s="23">
        <v>88</v>
      </c>
      <c r="G565" s="23">
        <v>0</v>
      </c>
      <c r="H565" s="23" t="s">
        <v>2496</v>
      </c>
      <c r="I565" s="23"/>
      <c r="J565" s="23"/>
      <c r="K565" s="15">
        <f t="shared" si="24"/>
        <v>1</v>
      </c>
      <c r="L565" s="15" t="str">
        <f t="shared" si="25"/>
        <v>22</v>
      </c>
      <c r="M565" s="15" t="str">
        <f t="shared" si="26"/>
        <v>2022年製</v>
      </c>
      <c r="N565" s="17" t="e">
        <f>VLOOKUP(B:B,価格調査!B:S,18,0)</f>
        <v>#N/A</v>
      </c>
    </row>
    <row r="566" spans="1:14" s="15" customFormat="1">
      <c r="A566" s="16" t="s">
        <v>5319</v>
      </c>
      <c r="B566" s="421">
        <v>2154517159664</v>
      </c>
      <c r="C566" s="22"/>
      <c r="D566" s="23" t="s">
        <v>2759</v>
      </c>
      <c r="E566" s="23">
        <v>22</v>
      </c>
      <c r="F566" s="23">
        <v>1</v>
      </c>
      <c r="G566" s="23">
        <v>0</v>
      </c>
      <c r="H566" s="23" t="s">
        <v>2496</v>
      </c>
      <c r="I566" s="23"/>
      <c r="J566" s="23"/>
      <c r="K566" s="15">
        <f t="shared" si="24"/>
        <v>3</v>
      </c>
      <c r="L566" s="15" t="str">
        <f t="shared" si="25"/>
        <v>22</v>
      </c>
      <c r="M566" s="15" t="str">
        <f t="shared" si="26"/>
        <v>2022年製</v>
      </c>
      <c r="N566" s="17">
        <f>VLOOKUP(B:B,価格調査!B:S,18,0)</f>
        <v>1074475790</v>
      </c>
    </row>
    <row r="567" spans="1:14" s="15" customFormat="1">
      <c r="A567" s="16" t="s">
        <v>5319</v>
      </c>
      <c r="B567" s="421">
        <v>2253520095881</v>
      </c>
      <c r="C567" s="22"/>
      <c r="D567" s="23" t="s">
        <v>3000</v>
      </c>
      <c r="E567" s="23">
        <v>22</v>
      </c>
      <c r="F567" s="23">
        <v>1</v>
      </c>
      <c r="G567" s="23">
        <v>0</v>
      </c>
      <c r="H567" s="23" t="s">
        <v>2496</v>
      </c>
      <c r="I567" s="23"/>
      <c r="J567" s="23"/>
      <c r="K567" s="15">
        <f t="shared" si="24"/>
        <v>2</v>
      </c>
      <c r="L567" s="15" t="str">
        <f t="shared" si="25"/>
        <v>22</v>
      </c>
      <c r="M567" s="15" t="str">
        <f t="shared" si="26"/>
        <v>2022年製</v>
      </c>
      <c r="N567" s="17" t="e">
        <f>VLOOKUP(B:B,価格調査!B:S,18,0)</f>
        <v>#N/A</v>
      </c>
    </row>
    <row r="568" spans="1:14" s="15" customFormat="1">
      <c r="A568" s="16" t="s">
        <v>5319</v>
      </c>
      <c r="B568" s="421">
        <v>2354018157705</v>
      </c>
      <c r="C568" s="22"/>
      <c r="D568" s="23" t="s">
        <v>10737</v>
      </c>
      <c r="E568" s="23">
        <v>22</v>
      </c>
      <c r="F568" s="23">
        <v>4</v>
      </c>
      <c r="G568" s="23">
        <v>0</v>
      </c>
      <c r="H568" s="23" t="s">
        <v>2496</v>
      </c>
      <c r="I568" s="23"/>
      <c r="J568" s="23"/>
      <c r="K568" s="15">
        <f t="shared" si="24"/>
        <v>5</v>
      </c>
      <c r="L568" s="15" t="str">
        <f t="shared" si="25"/>
        <v>22</v>
      </c>
      <c r="M568" s="15" t="str">
        <f t="shared" si="26"/>
        <v>2022年製</v>
      </c>
      <c r="N568" s="17">
        <f>VLOOKUP(B:B,価格調査!B:S,18,0)</f>
        <v>1074476213</v>
      </c>
    </row>
    <row r="569" spans="1:14" s="15" customFormat="1">
      <c r="A569" s="16" t="s">
        <v>5319</v>
      </c>
      <c r="B569" s="421">
        <v>2156016206634</v>
      </c>
      <c r="C569" s="22"/>
      <c r="D569" s="23" t="s">
        <v>10863</v>
      </c>
      <c r="E569" s="23">
        <v>22</v>
      </c>
      <c r="F569" s="23">
        <v>4</v>
      </c>
      <c r="G569" s="23">
        <v>0</v>
      </c>
      <c r="H569" s="23" t="s">
        <v>2496</v>
      </c>
      <c r="I569" s="23"/>
      <c r="J569" s="23"/>
      <c r="K569" s="15">
        <f t="shared" si="24"/>
        <v>1</v>
      </c>
      <c r="L569" s="15" t="str">
        <f t="shared" si="25"/>
        <v>22</v>
      </c>
      <c r="M569" s="15" t="str">
        <f t="shared" si="26"/>
        <v>2022年製</v>
      </c>
      <c r="N569" s="17" t="e">
        <f>VLOOKUP(B:B,価格調査!B:S,18,0)</f>
        <v>#N/A</v>
      </c>
    </row>
    <row r="570" spans="1:14" s="15" customFormat="1">
      <c r="A570" s="16" t="s">
        <v>5319</v>
      </c>
      <c r="B570" s="421">
        <v>1956515157038</v>
      </c>
      <c r="C570" s="22"/>
      <c r="D570" s="23" t="s">
        <v>10864</v>
      </c>
      <c r="E570" s="23">
        <v>22</v>
      </c>
      <c r="F570" s="23">
        <v>4</v>
      </c>
      <c r="G570" s="23">
        <v>0</v>
      </c>
      <c r="H570" s="23" t="s">
        <v>2496</v>
      </c>
      <c r="I570" s="23"/>
      <c r="J570" s="23"/>
      <c r="K570" s="15">
        <f t="shared" si="24"/>
        <v>1</v>
      </c>
      <c r="L570" s="15" t="str">
        <f t="shared" si="25"/>
        <v>22</v>
      </c>
      <c r="M570" s="15" t="str">
        <f t="shared" si="26"/>
        <v>2022年製</v>
      </c>
      <c r="N570" s="17" t="e">
        <f>VLOOKUP(B:B,価格調査!B:S,18,0)</f>
        <v>#N/A</v>
      </c>
    </row>
    <row r="571" spans="1:14" s="15" customFormat="1">
      <c r="A571" s="16" t="s">
        <v>5319</v>
      </c>
      <c r="B571" s="421">
        <v>1958015156948</v>
      </c>
      <c r="C571" s="22"/>
      <c r="D571" s="23" t="s">
        <v>10865</v>
      </c>
      <c r="E571" s="23">
        <v>22</v>
      </c>
      <c r="F571" s="23">
        <v>4</v>
      </c>
      <c r="G571" s="23">
        <v>0</v>
      </c>
      <c r="H571" s="23" t="s">
        <v>2496</v>
      </c>
      <c r="I571" s="23"/>
      <c r="J571" s="23"/>
      <c r="K571" s="15">
        <f t="shared" si="24"/>
        <v>1</v>
      </c>
      <c r="L571" s="15" t="str">
        <f t="shared" si="25"/>
        <v>22</v>
      </c>
      <c r="M571" s="15" t="str">
        <f t="shared" si="26"/>
        <v>2022年製</v>
      </c>
      <c r="N571" s="17" t="e">
        <f>VLOOKUP(B:B,価格調査!B:S,18,0)</f>
        <v>#N/A</v>
      </c>
    </row>
    <row r="572" spans="1:14" s="15" customFormat="1">
      <c r="A572" s="16" t="s">
        <v>5319</v>
      </c>
      <c r="B572" s="421">
        <v>2056515130075</v>
      </c>
      <c r="C572" s="22"/>
      <c r="D572" s="23" t="s">
        <v>2784</v>
      </c>
      <c r="E572" s="23">
        <v>22</v>
      </c>
      <c r="F572" s="23">
        <v>4</v>
      </c>
      <c r="G572" s="23">
        <v>0</v>
      </c>
      <c r="H572" s="23" t="s">
        <v>2496</v>
      </c>
      <c r="I572" s="23"/>
      <c r="J572" s="23"/>
      <c r="K572" s="15">
        <f t="shared" si="24"/>
        <v>4</v>
      </c>
      <c r="L572" s="15" t="str">
        <f t="shared" si="25"/>
        <v>22</v>
      </c>
      <c r="M572" s="15" t="str">
        <f t="shared" si="26"/>
        <v>2022年製</v>
      </c>
      <c r="N572" s="17">
        <f>VLOOKUP(B:B,価格調査!B:S,18,0)</f>
        <v>1074476305</v>
      </c>
    </row>
    <row r="573" spans="1:14" s="15" customFormat="1">
      <c r="A573" s="16" t="s">
        <v>9102</v>
      </c>
      <c r="B573" s="421">
        <v>1458013130396</v>
      </c>
      <c r="C573" s="22">
        <v>4992496139905</v>
      </c>
      <c r="D573" s="23" t="s">
        <v>2713</v>
      </c>
      <c r="E573" s="23">
        <v>4923</v>
      </c>
      <c r="F573" s="23">
        <v>40</v>
      </c>
      <c r="G573" s="23">
        <v>0</v>
      </c>
      <c r="H573" s="23" t="s">
        <v>2496</v>
      </c>
      <c r="I573" s="23" t="s">
        <v>2495</v>
      </c>
      <c r="J573" s="23" t="s">
        <v>2623</v>
      </c>
      <c r="K573" s="15">
        <f t="shared" si="24"/>
        <v>2</v>
      </c>
      <c r="L573" s="15" t="str">
        <f t="shared" si="25"/>
        <v>23</v>
      </c>
      <c r="M573" s="15" t="str">
        <f t="shared" si="26"/>
        <v>2023年製</v>
      </c>
      <c r="N573" s="17">
        <f>VLOOKUP(B:B,価格調査!B:S,18,0)</f>
        <v>1074476443</v>
      </c>
    </row>
    <row r="574" spans="1:14" s="15" customFormat="1">
      <c r="A574" s="16" t="s">
        <v>9102</v>
      </c>
      <c r="B574" s="421">
        <v>1458013130396</v>
      </c>
      <c r="C574" s="22">
        <v>4992496139905</v>
      </c>
      <c r="D574" s="23" t="s">
        <v>2713</v>
      </c>
      <c r="E574" s="23">
        <v>4923</v>
      </c>
      <c r="F574" s="23">
        <v>40</v>
      </c>
      <c r="G574" s="23">
        <v>0</v>
      </c>
      <c r="H574" s="23" t="s">
        <v>2496</v>
      </c>
      <c r="I574" s="23" t="s">
        <v>2495</v>
      </c>
      <c r="J574" s="23" t="s">
        <v>2623</v>
      </c>
      <c r="K574" s="15">
        <f t="shared" si="24"/>
        <v>2</v>
      </c>
      <c r="L574" s="15" t="str">
        <f t="shared" si="25"/>
        <v>23</v>
      </c>
      <c r="M574" s="15" t="str">
        <f t="shared" si="26"/>
        <v>2023年製</v>
      </c>
      <c r="N574" s="17">
        <f>VLOOKUP(B:B,価格調査!B:S,18,0)</f>
        <v>1074476443</v>
      </c>
    </row>
    <row r="575" spans="1:14" s="15" customFormat="1">
      <c r="A575" s="16" t="s">
        <v>9102</v>
      </c>
      <c r="B575" s="421">
        <v>1458013130457</v>
      </c>
      <c r="C575" s="22">
        <v>4992496151938</v>
      </c>
      <c r="D575" s="23" t="s">
        <v>2712</v>
      </c>
      <c r="E575" s="23">
        <v>423</v>
      </c>
      <c r="F575" s="23">
        <v>4</v>
      </c>
      <c r="G575" s="23">
        <v>0</v>
      </c>
      <c r="H575" s="23" t="s">
        <v>2496</v>
      </c>
      <c r="I575" s="23" t="s">
        <v>2495</v>
      </c>
      <c r="J575" s="23" t="s">
        <v>2621</v>
      </c>
      <c r="K575" s="15">
        <f t="shared" si="24"/>
        <v>1</v>
      </c>
      <c r="L575" s="15" t="str">
        <f t="shared" si="25"/>
        <v>23</v>
      </c>
      <c r="M575" s="15" t="str">
        <f t="shared" si="26"/>
        <v>2023年製</v>
      </c>
      <c r="N575" s="17" t="e">
        <f>VLOOKUP(B:B,価格調査!B:S,18,0)</f>
        <v>#N/A</v>
      </c>
    </row>
    <row r="576" spans="1:14" s="15" customFormat="1">
      <c r="A576" s="16" t="s">
        <v>9102</v>
      </c>
      <c r="B576" s="421">
        <v>1458013130075</v>
      </c>
      <c r="C576" s="22">
        <v>4992496142264</v>
      </c>
      <c r="D576" s="23" t="s">
        <v>2711</v>
      </c>
      <c r="E576" s="23">
        <v>4123</v>
      </c>
      <c r="F576" s="23">
        <v>12</v>
      </c>
      <c r="G576" s="23">
        <v>0</v>
      </c>
      <c r="H576" s="23" t="s">
        <v>2496</v>
      </c>
      <c r="I576" s="23" t="s">
        <v>2495</v>
      </c>
      <c r="J576" s="23" t="s">
        <v>2621</v>
      </c>
      <c r="K576" s="15">
        <f t="shared" si="24"/>
        <v>2</v>
      </c>
      <c r="L576" s="15" t="str">
        <f t="shared" si="25"/>
        <v>23</v>
      </c>
      <c r="M576" s="15" t="str">
        <f t="shared" si="26"/>
        <v>2023年製</v>
      </c>
      <c r="N576" s="17">
        <f>VLOOKUP(B:B,価格調査!B:S,18,0)</f>
        <v>1074476573</v>
      </c>
    </row>
    <row r="577" spans="1:14" s="15" customFormat="1">
      <c r="A577" s="16" t="s">
        <v>9102</v>
      </c>
      <c r="B577" s="421">
        <v>1458013130075</v>
      </c>
      <c r="C577" s="22">
        <v>4992496142264</v>
      </c>
      <c r="D577" s="23" t="s">
        <v>2711</v>
      </c>
      <c r="E577" s="23">
        <v>4123</v>
      </c>
      <c r="F577" s="23">
        <v>20</v>
      </c>
      <c r="G577" s="23">
        <v>0</v>
      </c>
      <c r="H577" s="23" t="s">
        <v>2496</v>
      </c>
      <c r="I577" s="23" t="s">
        <v>2495</v>
      </c>
      <c r="J577" s="23" t="s">
        <v>2623</v>
      </c>
      <c r="K577" s="15">
        <f t="shared" si="24"/>
        <v>2</v>
      </c>
      <c r="L577" s="15" t="str">
        <f t="shared" si="25"/>
        <v>23</v>
      </c>
      <c r="M577" s="15" t="str">
        <f t="shared" si="26"/>
        <v>2023年製</v>
      </c>
      <c r="N577" s="17">
        <f>VLOOKUP(B:B,価格調査!B:S,18,0)</f>
        <v>1074476573</v>
      </c>
    </row>
    <row r="578" spans="1:14" s="15" customFormat="1">
      <c r="A578" s="16" t="s">
        <v>9102</v>
      </c>
      <c r="B578" s="421">
        <v>1556513130073</v>
      </c>
      <c r="C578" s="22">
        <v>4992496142301</v>
      </c>
      <c r="D578" s="23" t="s">
        <v>7498</v>
      </c>
      <c r="E578" s="23">
        <v>4223</v>
      </c>
      <c r="F578" s="23">
        <v>4</v>
      </c>
      <c r="G578" s="23">
        <v>0</v>
      </c>
      <c r="H578" s="23" t="s">
        <v>2496</v>
      </c>
      <c r="I578" s="23" t="s">
        <v>2495</v>
      </c>
      <c r="J578" s="23" t="s">
        <v>2621</v>
      </c>
      <c r="K578" s="15">
        <f t="shared" ref="K578:K641" si="27">COUNTIF(B:B,B578)</f>
        <v>1</v>
      </c>
      <c r="L578" s="15" t="str">
        <f t="shared" ref="L578:L641" si="28">RIGHT(E578,2)</f>
        <v>23</v>
      </c>
      <c r="M578" s="15" t="str">
        <f t="shared" ref="M578:M641" si="29">"20"&amp;L578&amp;"年製"</f>
        <v>2023年製</v>
      </c>
      <c r="N578" s="17">
        <f>VLOOKUP(B:B,価格調査!B:S,18,0)</f>
        <v>1074476488</v>
      </c>
    </row>
    <row r="579" spans="1:14" s="15" customFormat="1">
      <c r="A579" s="16" t="s">
        <v>9102</v>
      </c>
      <c r="B579" s="16">
        <v>1556513130394</v>
      </c>
      <c r="C579" s="15">
        <v>4992496139981</v>
      </c>
      <c r="D579" s="15" t="s">
        <v>2709</v>
      </c>
      <c r="E579" s="15">
        <v>4723</v>
      </c>
      <c r="F579" s="15">
        <v>16</v>
      </c>
      <c r="G579" s="15">
        <v>0</v>
      </c>
      <c r="H579" s="15" t="s">
        <v>2496</v>
      </c>
      <c r="I579" s="15" t="s">
        <v>2495</v>
      </c>
      <c r="J579" s="15" t="s">
        <v>2621</v>
      </c>
      <c r="K579" s="15">
        <f t="shared" si="27"/>
        <v>3</v>
      </c>
      <c r="L579" s="15" t="str">
        <f t="shared" si="28"/>
        <v>23</v>
      </c>
      <c r="M579" s="15" t="str">
        <f t="shared" si="29"/>
        <v>2023年製</v>
      </c>
      <c r="N579" s="17">
        <f>VLOOKUP(B:B,価格調査!B:S,18,0)</f>
        <v>1074476444</v>
      </c>
    </row>
    <row r="580" spans="1:14" s="15" customFormat="1">
      <c r="A580" s="16" t="s">
        <v>9102</v>
      </c>
      <c r="B580" s="421">
        <v>1556513130394</v>
      </c>
      <c r="C580" s="22">
        <v>4992496139981</v>
      </c>
      <c r="D580" s="23" t="s">
        <v>2709</v>
      </c>
      <c r="E580" s="23">
        <v>4723</v>
      </c>
      <c r="F580" s="23">
        <v>12</v>
      </c>
      <c r="G580" s="23">
        <v>0</v>
      </c>
      <c r="H580" s="23" t="s">
        <v>2496</v>
      </c>
      <c r="I580" s="23" t="s">
        <v>2495</v>
      </c>
      <c r="J580" s="23" t="s">
        <v>2623</v>
      </c>
      <c r="K580" s="15">
        <f t="shared" si="27"/>
        <v>3</v>
      </c>
      <c r="L580" s="15" t="str">
        <f t="shared" si="28"/>
        <v>23</v>
      </c>
      <c r="M580" s="15" t="str">
        <f t="shared" si="29"/>
        <v>2023年製</v>
      </c>
      <c r="N580" s="17">
        <f>VLOOKUP(B:B,価格調査!B:S,18,0)</f>
        <v>1074476444</v>
      </c>
    </row>
    <row r="581" spans="1:14" s="15" customFormat="1">
      <c r="A581" s="16" t="s">
        <v>9102</v>
      </c>
      <c r="B581" s="421">
        <v>1556513130394</v>
      </c>
      <c r="C581" s="22">
        <v>4992496139981</v>
      </c>
      <c r="D581" s="23" t="s">
        <v>2709</v>
      </c>
      <c r="E581" s="23">
        <v>4223</v>
      </c>
      <c r="F581" s="23">
        <v>8</v>
      </c>
      <c r="G581" s="23">
        <v>0</v>
      </c>
      <c r="H581" s="23" t="s">
        <v>2496</v>
      </c>
      <c r="I581" s="23" t="s">
        <v>2495</v>
      </c>
      <c r="J581" s="23" t="s">
        <v>2621</v>
      </c>
      <c r="K581" s="15">
        <f t="shared" si="27"/>
        <v>3</v>
      </c>
      <c r="L581" s="15" t="str">
        <f t="shared" si="28"/>
        <v>23</v>
      </c>
      <c r="M581" s="15" t="str">
        <f t="shared" si="29"/>
        <v>2023年製</v>
      </c>
      <c r="N581" s="17">
        <f>VLOOKUP(B:B,価格調査!B:S,18,0)</f>
        <v>1074476444</v>
      </c>
    </row>
    <row r="582" spans="1:14" s="15" customFormat="1">
      <c r="A582" s="16" t="s">
        <v>9102</v>
      </c>
      <c r="B582" s="421">
        <v>1556514130072</v>
      </c>
      <c r="C582" s="22">
        <v>4992496142349</v>
      </c>
      <c r="D582" s="23" t="s">
        <v>2708</v>
      </c>
      <c r="E582" s="23">
        <v>4623</v>
      </c>
      <c r="F582" s="23">
        <v>8</v>
      </c>
      <c r="G582" s="23">
        <v>0</v>
      </c>
      <c r="H582" s="23" t="s">
        <v>2496</v>
      </c>
      <c r="I582" s="23" t="s">
        <v>2495</v>
      </c>
      <c r="J582" s="23" t="s">
        <v>2623</v>
      </c>
      <c r="K582" s="15">
        <f t="shared" si="27"/>
        <v>1</v>
      </c>
      <c r="L582" s="15" t="str">
        <f t="shared" si="28"/>
        <v>23</v>
      </c>
      <c r="M582" s="15" t="str">
        <f t="shared" si="29"/>
        <v>2023年製</v>
      </c>
      <c r="N582" s="17">
        <f>VLOOKUP(B:B,価格調査!B:S,18,0)</f>
        <v>1074476072</v>
      </c>
    </row>
    <row r="583" spans="1:14" s="15" customFormat="1">
      <c r="A583" s="16" t="s">
        <v>9102</v>
      </c>
      <c r="B583" s="421">
        <v>1556514130454</v>
      </c>
      <c r="C583" s="22">
        <v>4992496151952</v>
      </c>
      <c r="D583" s="23" t="s">
        <v>2707</v>
      </c>
      <c r="E583" s="23">
        <v>3823</v>
      </c>
      <c r="F583" s="23">
        <v>11</v>
      </c>
      <c r="G583" s="23">
        <v>0</v>
      </c>
      <c r="H583" s="23" t="s">
        <v>2496</v>
      </c>
      <c r="I583" s="23" t="s">
        <v>2495</v>
      </c>
      <c r="J583" s="23" t="s">
        <v>2498</v>
      </c>
      <c r="K583" s="15">
        <f t="shared" si="27"/>
        <v>3</v>
      </c>
      <c r="L583" s="15" t="str">
        <f t="shared" si="28"/>
        <v>23</v>
      </c>
      <c r="M583" s="15" t="str">
        <f t="shared" si="29"/>
        <v>2023年製</v>
      </c>
      <c r="N583" s="17">
        <f>VLOOKUP(B:B,価格調査!B:S,18,0)</f>
        <v>1074476445</v>
      </c>
    </row>
    <row r="584" spans="1:14" s="15" customFormat="1">
      <c r="A584" s="16" t="s">
        <v>9102</v>
      </c>
      <c r="B584" s="421">
        <v>1556514130454</v>
      </c>
      <c r="C584" s="22">
        <v>4992496151952</v>
      </c>
      <c r="D584" s="23" t="s">
        <v>2707</v>
      </c>
      <c r="E584" s="23">
        <v>3923</v>
      </c>
      <c r="F584" s="23">
        <v>40</v>
      </c>
      <c r="G584" s="23">
        <v>0</v>
      </c>
      <c r="H584" s="23" t="s">
        <v>2496</v>
      </c>
      <c r="I584" s="23" t="s">
        <v>2495</v>
      </c>
      <c r="J584" s="23" t="s">
        <v>2498</v>
      </c>
      <c r="K584" s="15">
        <f t="shared" si="27"/>
        <v>3</v>
      </c>
      <c r="L584" s="15" t="str">
        <f t="shared" si="28"/>
        <v>23</v>
      </c>
      <c r="M584" s="15" t="str">
        <f t="shared" si="29"/>
        <v>2023年製</v>
      </c>
      <c r="N584" s="17">
        <f>VLOOKUP(B:B,価格調査!B:S,18,0)</f>
        <v>1074476445</v>
      </c>
    </row>
    <row r="585" spans="1:14" s="15" customFormat="1">
      <c r="A585" s="16" t="s">
        <v>9102</v>
      </c>
      <c r="B585" s="421">
        <v>1556514130454</v>
      </c>
      <c r="C585" s="22">
        <v>4992496151952</v>
      </c>
      <c r="D585" s="23" t="s">
        <v>2707</v>
      </c>
      <c r="E585" s="23">
        <v>3923</v>
      </c>
      <c r="F585" s="23">
        <v>40</v>
      </c>
      <c r="G585" s="23">
        <v>0</v>
      </c>
      <c r="H585" s="23" t="s">
        <v>2496</v>
      </c>
      <c r="I585" s="23" t="s">
        <v>2495</v>
      </c>
      <c r="J585" s="23" t="s">
        <v>2498</v>
      </c>
      <c r="K585" s="15">
        <f t="shared" si="27"/>
        <v>3</v>
      </c>
      <c r="L585" s="15" t="str">
        <f t="shared" si="28"/>
        <v>23</v>
      </c>
      <c r="M585" s="15" t="str">
        <f t="shared" si="29"/>
        <v>2023年製</v>
      </c>
      <c r="N585" s="17">
        <f>VLOOKUP(B:B,価格調査!B:S,18,0)</f>
        <v>1074476445</v>
      </c>
    </row>
    <row r="586" spans="1:14" s="15" customFormat="1">
      <c r="A586" s="16" t="s">
        <v>9102</v>
      </c>
      <c r="B586" s="421">
        <v>1557013130075</v>
      </c>
      <c r="C586" s="22">
        <v>4992496142295</v>
      </c>
      <c r="D586" s="23" t="s">
        <v>8536</v>
      </c>
      <c r="E586" s="23">
        <v>4423</v>
      </c>
      <c r="F586" s="23">
        <v>20</v>
      </c>
      <c r="G586" s="23">
        <v>0</v>
      </c>
      <c r="H586" s="23" t="s">
        <v>2496</v>
      </c>
      <c r="I586" s="23" t="s">
        <v>2495</v>
      </c>
      <c r="J586" s="23" t="s">
        <v>2623</v>
      </c>
      <c r="K586" s="15">
        <f t="shared" si="27"/>
        <v>2</v>
      </c>
      <c r="L586" s="15" t="str">
        <f t="shared" si="28"/>
        <v>23</v>
      </c>
      <c r="M586" s="15" t="str">
        <f t="shared" si="29"/>
        <v>2023年製</v>
      </c>
      <c r="N586" s="17">
        <f>VLOOKUP(B:B,価格調査!B:S,18,0)</f>
        <v>1074476490</v>
      </c>
    </row>
    <row r="587" spans="1:14" s="15" customFormat="1">
      <c r="A587" s="16" t="s">
        <v>9102</v>
      </c>
      <c r="B587" s="421">
        <v>1557013130075</v>
      </c>
      <c r="C587" s="22">
        <v>4992496142295</v>
      </c>
      <c r="D587" s="23" t="s">
        <v>8536</v>
      </c>
      <c r="E587" s="23">
        <v>4423</v>
      </c>
      <c r="F587" s="23">
        <v>8</v>
      </c>
      <c r="G587" s="23">
        <v>0</v>
      </c>
      <c r="H587" s="23" t="s">
        <v>2496</v>
      </c>
      <c r="I587" s="23" t="s">
        <v>2495</v>
      </c>
      <c r="J587" s="23" t="s">
        <v>2621</v>
      </c>
      <c r="K587" s="15">
        <f t="shared" si="27"/>
        <v>2</v>
      </c>
      <c r="L587" s="15" t="str">
        <f t="shared" si="28"/>
        <v>23</v>
      </c>
      <c r="M587" s="15" t="str">
        <f t="shared" si="29"/>
        <v>2023年製</v>
      </c>
      <c r="N587" s="17">
        <f>VLOOKUP(B:B,価格調査!B:S,18,0)</f>
        <v>1074476490</v>
      </c>
    </row>
    <row r="588" spans="1:14" s="15" customFormat="1">
      <c r="A588" s="16" t="s">
        <v>9102</v>
      </c>
      <c r="B588" s="421">
        <v>1558013130393</v>
      </c>
      <c r="C588" s="22">
        <v>4992496139912</v>
      </c>
      <c r="D588" s="23" t="s">
        <v>2706</v>
      </c>
      <c r="E588" s="23">
        <v>3923</v>
      </c>
      <c r="F588" s="23">
        <v>20</v>
      </c>
      <c r="G588" s="23">
        <v>0</v>
      </c>
      <c r="H588" s="23" t="s">
        <v>2496</v>
      </c>
      <c r="I588" s="23" t="s">
        <v>2495</v>
      </c>
      <c r="J588" s="23" t="s">
        <v>2623</v>
      </c>
      <c r="K588" s="15">
        <f t="shared" si="27"/>
        <v>4</v>
      </c>
      <c r="L588" s="15" t="str">
        <f t="shared" si="28"/>
        <v>23</v>
      </c>
      <c r="M588" s="15" t="str">
        <f t="shared" si="29"/>
        <v>2023年製</v>
      </c>
      <c r="N588" s="17">
        <f>VLOOKUP(B:B,価格調査!B:S,18,0)</f>
        <v>1074476442</v>
      </c>
    </row>
    <row r="589" spans="1:14" s="15" customFormat="1">
      <c r="A589" s="16" t="s">
        <v>9102</v>
      </c>
      <c r="B589" s="421">
        <v>1558013130393</v>
      </c>
      <c r="C589" s="22">
        <v>4992496139912</v>
      </c>
      <c r="D589" s="23" t="s">
        <v>2706</v>
      </c>
      <c r="E589" s="23">
        <v>2623</v>
      </c>
      <c r="F589" s="23">
        <v>9</v>
      </c>
      <c r="G589" s="23">
        <v>0</v>
      </c>
      <c r="H589" s="23" t="s">
        <v>2496</v>
      </c>
      <c r="I589" s="23" t="s">
        <v>2495</v>
      </c>
      <c r="J589" s="23" t="s">
        <v>2621</v>
      </c>
      <c r="K589" s="15">
        <f t="shared" si="27"/>
        <v>4</v>
      </c>
      <c r="L589" s="15" t="str">
        <f t="shared" si="28"/>
        <v>23</v>
      </c>
      <c r="M589" s="15" t="str">
        <f t="shared" si="29"/>
        <v>2023年製</v>
      </c>
      <c r="N589" s="17">
        <f>VLOOKUP(B:B,価格調査!B:S,18,0)</f>
        <v>1074476442</v>
      </c>
    </row>
    <row r="590" spans="1:14" s="15" customFormat="1">
      <c r="A590" s="16" t="s">
        <v>9102</v>
      </c>
      <c r="B590" s="421">
        <v>1558013130393</v>
      </c>
      <c r="C590" s="22">
        <v>4992496139912</v>
      </c>
      <c r="D590" s="23" t="s">
        <v>2706</v>
      </c>
      <c r="E590" s="23">
        <v>2623</v>
      </c>
      <c r="F590" s="23">
        <v>20</v>
      </c>
      <c r="G590" s="23">
        <v>0</v>
      </c>
      <c r="H590" s="23" t="s">
        <v>2496</v>
      </c>
      <c r="I590" s="23" t="s">
        <v>2495</v>
      </c>
      <c r="J590" s="23" t="s">
        <v>2623</v>
      </c>
      <c r="K590" s="15">
        <f t="shared" si="27"/>
        <v>4</v>
      </c>
      <c r="L590" s="15" t="str">
        <f t="shared" si="28"/>
        <v>23</v>
      </c>
      <c r="M590" s="15" t="str">
        <f t="shared" si="29"/>
        <v>2023年製</v>
      </c>
      <c r="N590" s="17">
        <f>VLOOKUP(B:B,価格調査!B:S,18,0)</f>
        <v>1074476442</v>
      </c>
    </row>
    <row r="591" spans="1:14" s="15" customFormat="1">
      <c r="A591" s="16" t="s">
        <v>9102</v>
      </c>
      <c r="B591" s="421">
        <v>1558013130393</v>
      </c>
      <c r="C591" s="22">
        <v>4992496139912</v>
      </c>
      <c r="D591" s="23" t="s">
        <v>2706</v>
      </c>
      <c r="E591" s="23">
        <v>4023</v>
      </c>
      <c r="F591" s="23">
        <v>9</v>
      </c>
      <c r="G591" s="23">
        <v>0</v>
      </c>
      <c r="H591" s="23" t="s">
        <v>2496</v>
      </c>
      <c r="I591" s="23" t="s">
        <v>2495</v>
      </c>
      <c r="J591" s="23" t="s">
        <v>2623</v>
      </c>
      <c r="K591" s="15">
        <f t="shared" si="27"/>
        <v>4</v>
      </c>
      <c r="L591" s="15" t="str">
        <f t="shared" si="28"/>
        <v>23</v>
      </c>
      <c r="M591" s="15" t="str">
        <f t="shared" si="29"/>
        <v>2023年製</v>
      </c>
      <c r="N591" s="17">
        <f>VLOOKUP(B:B,価格調査!B:S,18,0)</f>
        <v>1074476442</v>
      </c>
    </row>
    <row r="592" spans="1:14" s="15" customFormat="1">
      <c r="A592" s="16" t="s">
        <v>9102</v>
      </c>
      <c r="B592" s="421">
        <v>1558013130072</v>
      </c>
      <c r="C592" s="22">
        <v>4992496142271</v>
      </c>
      <c r="D592" s="23" t="s">
        <v>10713</v>
      </c>
      <c r="E592" s="23">
        <v>4623</v>
      </c>
      <c r="F592" s="23">
        <v>16</v>
      </c>
      <c r="G592" s="23">
        <v>0</v>
      </c>
      <c r="H592" s="23" t="s">
        <v>2496</v>
      </c>
      <c r="I592" s="23" t="s">
        <v>2495</v>
      </c>
      <c r="J592" s="23" t="s">
        <v>2623</v>
      </c>
      <c r="K592" s="15">
        <f t="shared" si="27"/>
        <v>1</v>
      </c>
      <c r="L592" s="15" t="str">
        <f t="shared" si="28"/>
        <v>23</v>
      </c>
      <c r="M592" s="15" t="str">
        <f t="shared" si="29"/>
        <v>2023年製</v>
      </c>
      <c r="N592" s="17">
        <f>VLOOKUP(B:B,価格調査!B:S,18,0)</f>
        <v>1074475786</v>
      </c>
    </row>
    <row r="593" spans="1:14" s="15" customFormat="1">
      <c r="A593" s="16" t="s">
        <v>9102</v>
      </c>
      <c r="B593" s="421">
        <v>1654516132077</v>
      </c>
      <c r="C593" s="22">
        <v>4992496096772</v>
      </c>
      <c r="D593" s="23" t="s">
        <v>2705</v>
      </c>
      <c r="E593" s="23">
        <v>4823</v>
      </c>
      <c r="F593" s="23">
        <v>40</v>
      </c>
      <c r="G593" s="23">
        <v>0</v>
      </c>
      <c r="H593" s="23" t="s">
        <v>2496</v>
      </c>
      <c r="I593" s="23" t="s">
        <v>2495</v>
      </c>
      <c r="J593" s="23" t="s">
        <v>2623</v>
      </c>
      <c r="K593" s="15">
        <f t="shared" si="27"/>
        <v>2</v>
      </c>
      <c r="L593" s="15" t="str">
        <f t="shared" si="28"/>
        <v>23</v>
      </c>
      <c r="M593" s="15" t="str">
        <f t="shared" si="29"/>
        <v>2023年製</v>
      </c>
      <c r="N593" s="17">
        <f>VLOOKUP(B:B,価格調査!B:S,18,0)</f>
        <v>1074476680</v>
      </c>
    </row>
    <row r="594" spans="1:14" s="15" customFormat="1">
      <c r="A594" s="16" t="s">
        <v>9102</v>
      </c>
      <c r="B594" s="421">
        <v>1654516132077</v>
      </c>
      <c r="C594" s="22">
        <v>4992496096772</v>
      </c>
      <c r="D594" s="23" t="s">
        <v>2705</v>
      </c>
      <c r="E594" s="23">
        <v>4323</v>
      </c>
      <c r="F594" s="23">
        <v>1</v>
      </c>
      <c r="G594" s="23">
        <v>0</v>
      </c>
      <c r="H594" s="23" t="s">
        <v>2496</v>
      </c>
      <c r="I594" s="23" t="s">
        <v>2495</v>
      </c>
      <c r="J594" s="23" t="s">
        <v>2621</v>
      </c>
      <c r="K594" s="15">
        <f t="shared" si="27"/>
        <v>2</v>
      </c>
      <c r="L594" s="15" t="str">
        <f t="shared" si="28"/>
        <v>23</v>
      </c>
      <c r="M594" s="15" t="str">
        <f t="shared" si="29"/>
        <v>2023年製</v>
      </c>
      <c r="N594" s="17">
        <f>VLOOKUP(B:B,価格調査!B:S,18,0)</f>
        <v>1074476680</v>
      </c>
    </row>
    <row r="595" spans="1:14" s="15" customFormat="1">
      <c r="A595" s="16" t="s">
        <v>9102</v>
      </c>
      <c r="B595" s="421">
        <v>1655015130076</v>
      </c>
      <c r="C595" s="22">
        <v>4992496142509</v>
      </c>
      <c r="D595" s="23" t="s">
        <v>2704</v>
      </c>
      <c r="E595" s="23">
        <v>4523</v>
      </c>
      <c r="F595" s="23">
        <v>4</v>
      </c>
      <c r="G595" s="23">
        <v>0</v>
      </c>
      <c r="H595" s="23" t="s">
        <v>2496</v>
      </c>
      <c r="I595" s="23" t="s">
        <v>2495</v>
      </c>
      <c r="J595" s="23" t="s">
        <v>2623</v>
      </c>
      <c r="K595" s="15">
        <f t="shared" si="27"/>
        <v>4</v>
      </c>
      <c r="L595" s="15" t="str">
        <f t="shared" si="28"/>
        <v>23</v>
      </c>
      <c r="M595" s="15" t="str">
        <f t="shared" si="29"/>
        <v>2023年製</v>
      </c>
      <c r="N595" s="17">
        <f>VLOOKUP(B:B,価格調査!B:S,18,0)</f>
        <v>1074475878</v>
      </c>
    </row>
    <row r="596" spans="1:14" s="15" customFormat="1">
      <c r="A596" s="16" t="s">
        <v>9102</v>
      </c>
      <c r="B596" s="421">
        <v>1655015130076</v>
      </c>
      <c r="C596" s="22">
        <v>4992496142509</v>
      </c>
      <c r="D596" s="23" t="s">
        <v>2704</v>
      </c>
      <c r="E596" s="23">
        <v>4523</v>
      </c>
      <c r="F596" s="23">
        <v>4</v>
      </c>
      <c r="G596" s="23">
        <v>0</v>
      </c>
      <c r="H596" s="23" t="s">
        <v>2496</v>
      </c>
      <c r="I596" s="23" t="s">
        <v>2495</v>
      </c>
      <c r="J596" s="23" t="s">
        <v>2621</v>
      </c>
      <c r="K596" s="15">
        <f t="shared" si="27"/>
        <v>4</v>
      </c>
      <c r="L596" s="15" t="str">
        <f t="shared" si="28"/>
        <v>23</v>
      </c>
      <c r="M596" s="15" t="str">
        <f t="shared" si="29"/>
        <v>2023年製</v>
      </c>
      <c r="N596" s="17">
        <f>VLOOKUP(B:B,価格調査!B:S,18,0)</f>
        <v>1074475878</v>
      </c>
    </row>
    <row r="597" spans="1:14" s="15" customFormat="1">
      <c r="A597" s="16" t="s">
        <v>9102</v>
      </c>
      <c r="B597" s="421">
        <v>1655015130076</v>
      </c>
      <c r="C597" s="22">
        <v>4992496142509</v>
      </c>
      <c r="D597" s="23" t="s">
        <v>2704</v>
      </c>
      <c r="E597" s="23">
        <v>4523</v>
      </c>
      <c r="F597" s="23">
        <v>4</v>
      </c>
      <c r="G597" s="23">
        <v>0</v>
      </c>
      <c r="H597" s="23" t="s">
        <v>2496</v>
      </c>
      <c r="I597" s="23" t="s">
        <v>2495</v>
      </c>
      <c r="J597" s="23" t="s">
        <v>2623</v>
      </c>
      <c r="K597" s="15">
        <f t="shared" si="27"/>
        <v>4</v>
      </c>
      <c r="L597" s="15" t="str">
        <f t="shared" si="28"/>
        <v>23</v>
      </c>
      <c r="M597" s="15" t="str">
        <f t="shared" si="29"/>
        <v>2023年製</v>
      </c>
      <c r="N597" s="17">
        <f>VLOOKUP(B:B,価格調査!B:S,18,0)</f>
        <v>1074475878</v>
      </c>
    </row>
    <row r="598" spans="1:14" s="15" customFormat="1">
      <c r="A598" s="16" t="s">
        <v>9102</v>
      </c>
      <c r="B598" s="421">
        <v>1655015130076</v>
      </c>
      <c r="C598" s="22">
        <v>4992496142509</v>
      </c>
      <c r="D598" s="23" t="s">
        <v>2704</v>
      </c>
      <c r="E598" s="23">
        <v>4523</v>
      </c>
      <c r="F598" s="23">
        <v>8</v>
      </c>
      <c r="G598" s="23">
        <v>0</v>
      </c>
      <c r="H598" s="23" t="s">
        <v>2496</v>
      </c>
      <c r="I598" s="23" t="s">
        <v>2495</v>
      </c>
      <c r="J598" s="23" t="s">
        <v>2623</v>
      </c>
      <c r="K598" s="15">
        <f t="shared" si="27"/>
        <v>4</v>
      </c>
      <c r="L598" s="15" t="str">
        <f t="shared" si="28"/>
        <v>23</v>
      </c>
      <c r="M598" s="15" t="str">
        <f t="shared" si="29"/>
        <v>2023年製</v>
      </c>
      <c r="N598" s="17">
        <f>VLOOKUP(B:B,価格調査!B:S,18,0)</f>
        <v>1074475878</v>
      </c>
    </row>
    <row r="599" spans="1:14" s="15" customFormat="1">
      <c r="A599" s="16" t="s">
        <v>9102</v>
      </c>
      <c r="B599" s="421">
        <v>1655514130072</v>
      </c>
      <c r="C599" s="22">
        <v>4992496142394</v>
      </c>
      <c r="D599" s="23" t="s">
        <v>8887</v>
      </c>
      <c r="E599" s="23">
        <v>4323</v>
      </c>
      <c r="F599" s="23">
        <v>12</v>
      </c>
      <c r="G599" s="23">
        <v>0</v>
      </c>
      <c r="H599" s="23" t="s">
        <v>2496</v>
      </c>
      <c r="I599" s="23" t="s">
        <v>2495</v>
      </c>
      <c r="J599" s="23" t="s">
        <v>2623</v>
      </c>
      <c r="K599" s="15">
        <f t="shared" si="27"/>
        <v>2</v>
      </c>
      <c r="L599" s="15" t="str">
        <f t="shared" si="28"/>
        <v>23</v>
      </c>
      <c r="M599" s="15" t="str">
        <f t="shared" si="29"/>
        <v>2023年製</v>
      </c>
      <c r="N599" s="17">
        <f>VLOOKUP(B:B,価格調査!B:S,18,0)</f>
        <v>1074476572</v>
      </c>
    </row>
    <row r="600" spans="1:14" s="15" customFormat="1">
      <c r="A600" s="16" t="s">
        <v>9102</v>
      </c>
      <c r="B600" s="421">
        <v>1655514130072</v>
      </c>
      <c r="C600" s="22">
        <v>4992496142394</v>
      </c>
      <c r="D600" s="23" t="s">
        <v>8887</v>
      </c>
      <c r="E600" s="23">
        <v>4323</v>
      </c>
      <c r="F600" s="23">
        <v>20</v>
      </c>
      <c r="G600" s="23">
        <v>0</v>
      </c>
      <c r="H600" s="23" t="s">
        <v>2496</v>
      </c>
      <c r="I600" s="23" t="s">
        <v>2495</v>
      </c>
      <c r="J600" s="23" t="s">
        <v>2623</v>
      </c>
      <c r="K600" s="15">
        <f t="shared" si="27"/>
        <v>2</v>
      </c>
      <c r="L600" s="15" t="str">
        <f t="shared" si="28"/>
        <v>23</v>
      </c>
      <c r="M600" s="15" t="str">
        <f t="shared" si="29"/>
        <v>2023年製</v>
      </c>
      <c r="N600" s="17">
        <f>VLOOKUP(B:B,価格調査!B:S,18,0)</f>
        <v>1074476572</v>
      </c>
    </row>
    <row r="601" spans="1:14" s="15" customFormat="1">
      <c r="A601" s="16" t="s">
        <v>9102</v>
      </c>
      <c r="B601" s="421">
        <v>1655514139020</v>
      </c>
      <c r="C601" s="22">
        <v>4992496086940</v>
      </c>
      <c r="D601" s="23" t="s">
        <v>2702</v>
      </c>
      <c r="E601" s="23">
        <v>2023</v>
      </c>
      <c r="F601" s="23">
        <v>16</v>
      </c>
      <c r="G601" s="23">
        <v>0</v>
      </c>
      <c r="H601" s="23" t="s">
        <v>2496</v>
      </c>
      <c r="I601" s="23" t="s">
        <v>2495</v>
      </c>
      <c r="J601" s="23" t="s">
        <v>2621</v>
      </c>
      <c r="K601" s="15">
        <f t="shared" si="27"/>
        <v>2</v>
      </c>
      <c r="L601" s="15" t="str">
        <f t="shared" si="28"/>
        <v>23</v>
      </c>
      <c r="M601" s="15" t="str">
        <f t="shared" si="29"/>
        <v>2023年製</v>
      </c>
      <c r="N601" s="17">
        <f>VLOOKUP(B:B,価格調査!B:S,18,0)</f>
        <v>1074475910</v>
      </c>
    </row>
    <row r="602" spans="1:14" s="15" customFormat="1">
      <c r="A602" s="16" t="s">
        <v>9102</v>
      </c>
      <c r="B602" s="421">
        <v>1655514139020</v>
      </c>
      <c r="C602" s="22">
        <v>4992496086940</v>
      </c>
      <c r="D602" s="23" t="s">
        <v>2702</v>
      </c>
      <c r="E602" s="23">
        <v>2023</v>
      </c>
      <c r="F602" s="23">
        <v>40</v>
      </c>
      <c r="G602" s="23">
        <v>0</v>
      </c>
      <c r="H602" s="23" t="s">
        <v>2496</v>
      </c>
      <c r="I602" s="23" t="s">
        <v>2495</v>
      </c>
      <c r="J602" s="23" t="s">
        <v>2623</v>
      </c>
      <c r="K602" s="15">
        <f t="shared" si="27"/>
        <v>2</v>
      </c>
      <c r="L602" s="15" t="str">
        <f t="shared" si="28"/>
        <v>23</v>
      </c>
      <c r="M602" s="15" t="str">
        <f t="shared" si="29"/>
        <v>2023年製</v>
      </c>
      <c r="N602" s="17">
        <f>VLOOKUP(B:B,価格調査!B:S,18,0)</f>
        <v>1074475910</v>
      </c>
    </row>
    <row r="603" spans="1:14" s="15" customFormat="1">
      <c r="A603" s="16" t="s">
        <v>9102</v>
      </c>
      <c r="B603" s="421">
        <v>1655515130071</v>
      </c>
      <c r="C603" s="22">
        <v>4992496142486</v>
      </c>
      <c r="D603" s="23" t="s">
        <v>2701</v>
      </c>
      <c r="E603" s="23">
        <v>4723</v>
      </c>
      <c r="F603" s="23">
        <v>16</v>
      </c>
      <c r="G603" s="23">
        <v>0</v>
      </c>
      <c r="H603" s="23" t="s">
        <v>2496</v>
      </c>
      <c r="I603" s="23" t="s">
        <v>2495</v>
      </c>
      <c r="J603" s="23" t="s">
        <v>2623</v>
      </c>
      <c r="K603" s="15">
        <f t="shared" si="27"/>
        <v>2</v>
      </c>
      <c r="L603" s="15" t="str">
        <f t="shared" si="28"/>
        <v>23</v>
      </c>
      <c r="M603" s="15" t="str">
        <f t="shared" si="29"/>
        <v>2023年製</v>
      </c>
      <c r="N603" s="17">
        <f>VLOOKUP(B:B,価格調査!B:S,18,0)</f>
        <v>1074476134</v>
      </c>
    </row>
    <row r="604" spans="1:14" s="15" customFormat="1">
      <c r="A604" s="16" t="s">
        <v>9102</v>
      </c>
      <c r="B604" s="421">
        <v>1655515130071</v>
      </c>
      <c r="C604" s="22">
        <v>4992496142486</v>
      </c>
      <c r="D604" s="23" t="s">
        <v>2701</v>
      </c>
      <c r="E604" s="23">
        <v>4723</v>
      </c>
      <c r="F604" s="23">
        <v>8</v>
      </c>
      <c r="G604" s="23">
        <v>0</v>
      </c>
      <c r="H604" s="23" t="s">
        <v>2496</v>
      </c>
      <c r="I604" s="23" t="s">
        <v>2495</v>
      </c>
      <c r="J604" s="23" t="s">
        <v>2623</v>
      </c>
      <c r="K604" s="15">
        <f t="shared" si="27"/>
        <v>2</v>
      </c>
      <c r="L604" s="15" t="str">
        <f t="shared" si="28"/>
        <v>23</v>
      </c>
      <c r="M604" s="15" t="str">
        <f t="shared" si="29"/>
        <v>2023年製</v>
      </c>
      <c r="N604" s="17">
        <f>VLOOKUP(B:B,価格調査!B:S,18,0)</f>
        <v>1074476134</v>
      </c>
    </row>
    <row r="605" spans="1:14" s="15" customFormat="1">
      <c r="A605" s="16" t="s">
        <v>9102</v>
      </c>
      <c r="B605" s="421">
        <v>1655515132051</v>
      </c>
      <c r="C605" s="22">
        <v>4992496090688</v>
      </c>
      <c r="D605" s="23" t="s">
        <v>2700</v>
      </c>
      <c r="E605" s="23">
        <v>4823</v>
      </c>
      <c r="F605" s="23">
        <v>140</v>
      </c>
      <c r="G605" s="23">
        <v>0</v>
      </c>
      <c r="H605" s="23" t="s">
        <v>2496</v>
      </c>
      <c r="I605" s="23" t="s">
        <v>2495</v>
      </c>
      <c r="J605" s="23" t="s">
        <v>2623</v>
      </c>
      <c r="K605" s="15">
        <f t="shared" si="27"/>
        <v>5</v>
      </c>
      <c r="L605" s="15" t="str">
        <f t="shared" si="28"/>
        <v>23</v>
      </c>
      <c r="M605" s="15" t="str">
        <f t="shared" si="29"/>
        <v>2023年製</v>
      </c>
      <c r="N605" s="17">
        <f>VLOOKUP(B:B,価格調査!B:S,18,0)</f>
        <v>1074475832</v>
      </c>
    </row>
    <row r="606" spans="1:14" s="15" customFormat="1">
      <c r="A606" s="16" t="s">
        <v>9102</v>
      </c>
      <c r="B606" s="421">
        <v>1655515132051</v>
      </c>
      <c r="C606" s="22">
        <v>4992496090688</v>
      </c>
      <c r="D606" s="23" t="s">
        <v>2700</v>
      </c>
      <c r="E606" s="23">
        <v>3523</v>
      </c>
      <c r="F606" s="23">
        <v>18</v>
      </c>
      <c r="G606" s="23">
        <v>0</v>
      </c>
      <c r="H606" s="23" t="s">
        <v>2496</v>
      </c>
      <c r="I606" s="23" t="s">
        <v>2495</v>
      </c>
      <c r="J606" s="23" t="s">
        <v>2623</v>
      </c>
      <c r="K606" s="15">
        <f t="shared" si="27"/>
        <v>5</v>
      </c>
      <c r="L606" s="15" t="str">
        <f t="shared" si="28"/>
        <v>23</v>
      </c>
      <c r="M606" s="15" t="str">
        <f t="shared" si="29"/>
        <v>2023年製</v>
      </c>
      <c r="N606" s="17">
        <f>VLOOKUP(B:B,価格調査!B:S,18,0)</f>
        <v>1074475832</v>
      </c>
    </row>
    <row r="607" spans="1:14" s="15" customFormat="1">
      <c r="A607" s="16" t="s">
        <v>9102</v>
      </c>
      <c r="B607" s="421">
        <v>1655515132051</v>
      </c>
      <c r="C607" s="22">
        <v>4992496090688</v>
      </c>
      <c r="D607" s="23" t="s">
        <v>2700</v>
      </c>
      <c r="E607" s="23">
        <v>4823</v>
      </c>
      <c r="F607" s="23">
        <v>50</v>
      </c>
      <c r="G607" s="23">
        <v>0</v>
      </c>
      <c r="H607" s="23" t="s">
        <v>2496</v>
      </c>
      <c r="I607" s="23" t="s">
        <v>2495</v>
      </c>
      <c r="J607" s="23" t="s">
        <v>2623</v>
      </c>
      <c r="K607" s="15">
        <f t="shared" si="27"/>
        <v>5</v>
      </c>
      <c r="L607" s="15" t="str">
        <f t="shared" si="28"/>
        <v>23</v>
      </c>
      <c r="M607" s="15" t="str">
        <f t="shared" si="29"/>
        <v>2023年製</v>
      </c>
      <c r="N607" s="17">
        <f>VLOOKUP(B:B,価格調査!B:S,18,0)</f>
        <v>1074475832</v>
      </c>
    </row>
    <row r="608" spans="1:14" s="15" customFormat="1">
      <c r="A608" s="16" t="s">
        <v>9102</v>
      </c>
      <c r="B608" s="421">
        <v>1655515132051</v>
      </c>
      <c r="C608" s="22">
        <v>4992496090688</v>
      </c>
      <c r="D608" s="23" t="s">
        <v>2700</v>
      </c>
      <c r="E608" s="23">
        <v>4723</v>
      </c>
      <c r="F608" s="23">
        <v>36</v>
      </c>
      <c r="G608" s="23">
        <v>0</v>
      </c>
      <c r="H608" s="23" t="s">
        <v>2496</v>
      </c>
      <c r="I608" s="23" t="s">
        <v>2495</v>
      </c>
      <c r="J608" s="23" t="s">
        <v>2623</v>
      </c>
      <c r="K608" s="15">
        <f t="shared" si="27"/>
        <v>5</v>
      </c>
      <c r="L608" s="15" t="str">
        <f t="shared" si="28"/>
        <v>23</v>
      </c>
      <c r="M608" s="15" t="str">
        <f t="shared" si="29"/>
        <v>2023年製</v>
      </c>
      <c r="N608" s="17">
        <f>VLOOKUP(B:B,価格調査!B:S,18,0)</f>
        <v>1074475832</v>
      </c>
    </row>
    <row r="609" spans="1:14" s="15" customFormat="1">
      <c r="A609" s="16" t="s">
        <v>9102</v>
      </c>
      <c r="B609" s="421">
        <v>1656015130073</v>
      </c>
      <c r="C609" s="22">
        <v>4992496142455</v>
      </c>
      <c r="D609" s="23" t="s">
        <v>3979</v>
      </c>
      <c r="E609" s="23">
        <v>4723</v>
      </c>
      <c r="F609" s="23">
        <v>7</v>
      </c>
      <c r="G609" s="23">
        <v>0</v>
      </c>
      <c r="H609" s="23" t="s">
        <v>2496</v>
      </c>
      <c r="I609" s="23" t="s">
        <v>2495</v>
      </c>
      <c r="J609" s="23" t="s">
        <v>2623</v>
      </c>
      <c r="K609" s="15">
        <f t="shared" si="27"/>
        <v>3</v>
      </c>
      <c r="L609" s="15" t="str">
        <f t="shared" si="28"/>
        <v>23</v>
      </c>
      <c r="M609" s="15" t="str">
        <f t="shared" si="29"/>
        <v>2023年製</v>
      </c>
      <c r="N609" s="17">
        <f>VLOOKUP(B:B,価格調査!B:S,18,0)</f>
        <v>1074475911</v>
      </c>
    </row>
    <row r="610" spans="1:14" s="15" customFormat="1">
      <c r="A610" s="16" t="s">
        <v>9102</v>
      </c>
      <c r="B610" s="421">
        <v>1656015130073</v>
      </c>
      <c r="C610" s="22">
        <v>4992496142455</v>
      </c>
      <c r="D610" s="23" t="s">
        <v>3979</v>
      </c>
      <c r="E610" s="23">
        <v>4723</v>
      </c>
      <c r="F610" s="23">
        <v>1</v>
      </c>
      <c r="G610" s="23">
        <v>0</v>
      </c>
      <c r="H610" s="23" t="s">
        <v>2496</v>
      </c>
      <c r="I610" s="23" t="s">
        <v>2495</v>
      </c>
      <c r="J610" s="23" t="s">
        <v>2621</v>
      </c>
      <c r="K610" s="15">
        <f t="shared" si="27"/>
        <v>3</v>
      </c>
      <c r="L610" s="15" t="str">
        <f t="shared" si="28"/>
        <v>23</v>
      </c>
      <c r="M610" s="15" t="str">
        <f t="shared" si="29"/>
        <v>2023年製</v>
      </c>
      <c r="N610" s="17">
        <f>VLOOKUP(B:B,価格調査!B:S,18,0)</f>
        <v>1074475911</v>
      </c>
    </row>
    <row r="611" spans="1:14" s="15" customFormat="1">
      <c r="A611" s="16" t="s">
        <v>9102</v>
      </c>
      <c r="B611" s="421">
        <v>1656015130073</v>
      </c>
      <c r="C611" s="22">
        <v>4992496142455</v>
      </c>
      <c r="D611" s="23" t="s">
        <v>3979</v>
      </c>
      <c r="E611" s="23">
        <v>4223</v>
      </c>
      <c r="F611" s="23">
        <v>23</v>
      </c>
      <c r="G611" s="23">
        <v>0</v>
      </c>
      <c r="H611" s="23" t="s">
        <v>2496</v>
      </c>
      <c r="I611" s="23" t="s">
        <v>2495</v>
      </c>
      <c r="J611" s="23" t="s">
        <v>2623</v>
      </c>
      <c r="K611" s="15">
        <f t="shared" si="27"/>
        <v>3</v>
      </c>
      <c r="L611" s="15" t="str">
        <f t="shared" si="28"/>
        <v>23</v>
      </c>
      <c r="M611" s="15" t="str">
        <f t="shared" si="29"/>
        <v>2023年製</v>
      </c>
      <c r="N611" s="17">
        <f>VLOOKUP(B:B,価格調査!B:S,18,0)</f>
        <v>1074475911</v>
      </c>
    </row>
    <row r="612" spans="1:14" s="15" customFormat="1">
      <c r="A612" s="16" t="s">
        <v>9102</v>
      </c>
      <c r="B612" s="421">
        <v>1656513130070</v>
      </c>
      <c r="C612" s="22">
        <v>4992496142318</v>
      </c>
      <c r="D612" s="23" t="s">
        <v>2697</v>
      </c>
      <c r="E612" s="23">
        <v>4623</v>
      </c>
      <c r="F612" s="23">
        <v>16</v>
      </c>
      <c r="G612" s="23">
        <v>0</v>
      </c>
      <c r="H612" s="23" t="s">
        <v>2496</v>
      </c>
      <c r="I612" s="23" t="s">
        <v>2495</v>
      </c>
      <c r="J612" s="23" t="s">
        <v>2623</v>
      </c>
      <c r="K612" s="15">
        <f t="shared" si="27"/>
        <v>2</v>
      </c>
      <c r="L612" s="15" t="str">
        <f t="shared" si="28"/>
        <v>23</v>
      </c>
      <c r="M612" s="15" t="str">
        <f t="shared" si="29"/>
        <v>2023年製</v>
      </c>
      <c r="N612" s="17">
        <f>VLOOKUP(B:B,価格調査!B:S,18,0)</f>
        <v>1074476310</v>
      </c>
    </row>
    <row r="613" spans="1:14" s="15" customFormat="1">
      <c r="A613" s="16" t="s">
        <v>9102</v>
      </c>
      <c r="B613" s="421">
        <v>1656513130070</v>
      </c>
      <c r="C613" s="22">
        <v>4992496142318</v>
      </c>
      <c r="D613" s="23" t="s">
        <v>2697</v>
      </c>
      <c r="E613" s="23">
        <v>4623</v>
      </c>
      <c r="F613" s="23">
        <v>4</v>
      </c>
      <c r="G613" s="23">
        <v>0</v>
      </c>
      <c r="H613" s="23" t="s">
        <v>2496</v>
      </c>
      <c r="I613" s="23" t="s">
        <v>2495</v>
      </c>
      <c r="J613" s="23" t="s">
        <v>2621</v>
      </c>
      <c r="K613" s="15">
        <f t="shared" si="27"/>
        <v>2</v>
      </c>
      <c r="L613" s="15" t="str">
        <f t="shared" si="28"/>
        <v>23</v>
      </c>
      <c r="M613" s="15" t="str">
        <f t="shared" si="29"/>
        <v>2023年製</v>
      </c>
      <c r="N613" s="17">
        <f>VLOOKUP(B:B,価格調査!B:S,18,0)</f>
        <v>1074476310</v>
      </c>
    </row>
    <row r="614" spans="1:14" s="15" customFormat="1">
      <c r="A614" s="16" t="s">
        <v>9102</v>
      </c>
      <c r="B614" s="421">
        <v>1656514130079</v>
      </c>
      <c r="C614" s="22">
        <v>4992496142356</v>
      </c>
      <c r="D614" s="23" t="s">
        <v>2696</v>
      </c>
      <c r="E614" s="23">
        <v>4323</v>
      </c>
      <c r="F614" s="23">
        <v>20</v>
      </c>
      <c r="G614" s="23">
        <v>0</v>
      </c>
      <c r="H614" s="23" t="s">
        <v>2496</v>
      </c>
      <c r="I614" s="23" t="s">
        <v>2495</v>
      </c>
      <c r="J614" s="23" t="s">
        <v>2623</v>
      </c>
      <c r="K614" s="15">
        <f t="shared" si="27"/>
        <v>4</v>
      </c>
      <c r="L614" s="15" t="str">
        <f t="shared" si="28"/>
        <v>23</v>
      </c>
      <c r="M614" s="15" t="str">
        <f t="shared" si="29"/>
        <v>2023年製</v>
      </c>
      <c r="N614" s="17">
        <f>VLOOKUP(B:B,価格調査!B:S,18,0)</f>
        <v>1074476308</v>
      </c>
    </row>
    <row r="615" spans="1:14" s="15" customFormat="1">
      <c r="A615" s="16" t="s">
        <v>9102</v>
      </c>
      <c r="B615" s="421">
        <v>1656514130079</v>
      </c>
      <c r="C615" s="22">
        <v>4992496142356</v>
      </c>
      <c r="D615" s="23" t="s">
        <v>2696</v>
      </c>
      <c r="E615" s="23">
        <v>4323</v>
      </c>
      <c r="F615" s="23">
        <v>12</v>
      </c>
      <c r="G615" s="23">
        <v>0</v>
      </c>
      <c r="H615" s="23" t="s">
        <v>2496</v>
      </c>
      <c r="I615" s="23" t="s">
        <v>2495</v>
      </c>
      <c r="J615" s="23" t="s">
        <v>2623</v>
      </c>
      <c r="K615" s="15">
        <f t="shared" si="27"/>
        <v>4</v>
      </c>
      <c r="L615" s="15" t="str">
        <f t="shared" si="28"/>
        <v>23</v>
      </c>
      <c r="M615" s="15" t="str">
        <f t="shared" si="29"/>
        <v>2023年製</v>
      </c>
      <c r="N615" s="17">
        <f>VLOOKUP(B:B,価格調査!B:S,18,0)</f>
        <v>1074476308</v>
      </c>
    </row>
    <row r="616" spans="1:14" s="15" customFormat="1">
      <c r="A616" s="16" t="s">
        <v>9102</v>
      </c>
      <c r="B616" s="421">
        <v>1656514130079</v>
      </c>
      <c r="C616" s="22">
        <v>4992496142356</v>
      </c>
      <c r="D616" s="23" t="s">
        <v>2696</v>
      </c>
      <c r="E616" s="23">
        <v>4323</v>
      </c>
      <c r="F616" s="23">
        <v>8</v>
      </c>
      <c r="G616" s="23">
        <v>0</v>
      </c>
      <c r="H616" s="23" t="s">
        <v>2496</v>
      </c>
      <c r="I616" s="23" t="s">
        <v>2495</v>
      </c>
      <c r="J616" s="23" t="s">
        <v>2623</v>
      </c>
      <c r="K616" s="15">
        <f t="shared" si="27"/>
        <v>4</v>
      </c>
      <c r="L616" s="15" t="str">
        <f t="shared" si="28"/>
        <v>23</v>
      </c>
      <c r="M616" s="15" t="str">
        <f t="shared" si="29"/>
        <v>2023年製</v>
      </c>
      <c r="N616" s="17">
        <f>VLOOKUP(B:B,価格調査!B:S,18,0)</f>
        <v>1074476308</v>
      </c>
    </row>
    <row r="617" spans="1:14" s="15" customFormat="1">
      <c r="A617" s="16" t="s">
        <v>9102</v>
      </c>
      <c r="B617" s="421">
        <v>1656514130079</v>
      </c>
      <c r="C617" s="22">
        <v>4992496142356</v>
      </c>
      <c r="D617" s="23" t="s">
        <v>2696</v>
      </c>
      <c r="E617" s="23">
        <v>4323</v>
      </c>
      <c r="F617" s="23">
        <v>6</v>
      </c>
      <c r="G617" s="23">
        <v>0</v>
      </c>
      <c r="H617" s="23" t="s">
        <v>2496</v>
      </c>
      <c r="I617" s="23" t="s">
        <v>2495</v>
      </c>
      <c r="J617" s="23" t="s">
        <v>2621</v>
      </c>
      <c r="K617" s="15">
        <f t="shared" si="27"/>
        <v>4</v>
      </c>
      <c r="L617" s="15" t="str">
        <f t="shared" si="28"/>
        <v>23</v>
      </c>
      <c r="M617" s="15" t="str">
        <f t="shared" si="29"/>
        <v>2023年製</v>
      </c>
      <c r="N617" s="17">
        <f>VLOOKUP(B:B,価格調査!B:S,18,0)</f>
        <v>1074476308</v>
      </c>
    </row>
    <row r="618" spans="1:14" s="15" customFormat="1">
      <c r="A618" s="16" t="s">
        <v>9102</v>
      </c>
      <c r="B618" s="421">
        <v>1656514130390</v>
      </c>
      <c r="C618" s="22">
        <v>4992496143964</v>
      </c>
      <c r="D618" s="23" t="s">
        <v>2695</v>
      </c>
      <c r="E618" s="23">
        <v>4023</v>
      </c>
      <c r="F618" s="23">
        <v>10</v>
      </c>
      <c r="G618" s="23">
        <v>0</v>
      </c>
      <c r="H618" s="23" t="s">
        <v>2496</v>
      </c>
      <c r="I618" s="23" t="s">
        <v>2495</v>
      </c>
      <c r="J618" s="23" t="s">
        <v>2621</v>
      </c>
      <c r="K618" s="15">
        <f t="shared" si="27"/>
        <v>7</v>
      </c>
      <c r="L618" s="15" t="str">
        <f t="shared" si="28"/>
        <v>23</v>
      </c>
      <c r="M618" s="15" t="str">
        <f t="shared" si="29"/>
        <v>2023年製</v>
      </c>
      <c r="N618" s="17">
        <f>VLOOKUP(B:B,価格調査!B:S,18,0)</f>
        <v>1074476726</v>
      </c>
    </row>
    <row r="619" spans="1:14" s="15" customFormat="1">
      <c r="A619" s="16" t="s">
        <v>9102</v>
      </c>
      <c r="B619" s="421">
        <v>1656514130390</v>
      </c>
      <c r="C619" s="22">
        <v>4992496143964</v>
      </c>
      <c r="D619" s="23" t="s">
        <v>2695</v>
      </c>
      <c r="E619" s="23">
        <v>3623</v>
      </c>
      <c r="F619" s="23">
        <v>4</v>
      </c>
      <c r="G619" s="23">
        <v>0</v>
      </c>
      <c r="H619" s="23" t="s">
        <v>2496</v>
      </c>
      <c r="I619" s="23" t="s">
        <v>2495</v>
      </c>
      <c r="J619" s="23" t="s">
        <v>2623</v>
      </c>
      <c r="K619" s="15">
        <f t="shared" si="27"/>
        <v>7</v>
      </c>
      <c r="L619" s="15" t="str">
        <f t="shared" si="28"/>
        <v>23</v>
      </c>
      <c r="M619" s="15" t="str">
        <f t="shared" si="29"/>
        <v>2023年製</v>
      </c>
      <c r="N619" s="17">
        <f>VLOOKUP(B:B,価格調査!B:S,18,0)</f>
        <v>1074476726</v>
      </c>
    </row>
    <row r="620" spans="1:14" s="15" customFormat="1">
      <c r="A620" s="16" t="s">
        <v>9102</v>
      </c>
      <c r="B620" s="421">
        <v>1656514130390</v>
      </c>
      <c r="C620" s="22">
        <v>4992496143964</v>
      </c>
      <c r="D620" s="23" t="s">
        <v>2695</v>
      </c>
      <c r="E620" s="23">
        <v>3623</v>
      </c>
      <c r="F620" s="23">
        <v>20</v>
      </c>
      <c r="G620" s="23">
        <v>0</v>
      </c>
      <c r="H620" s="23" t="s">
        <v>2496</v>
      </c>
      <c r="I620" s="23" t="s">
        <v>2495</v>
      </c>
      <c r="J620" s="23" t="s">
        <v>2623</v>
      </c>
      <c r="K620" s="15">
        <f t="shared" si="27"/>
        <v>7</v>
      </c>
      <c r="L620" s="15" t="str">
        <f t="shared" si="28"/>
        <v>23</v>
      </c>
      <c r="M620" s="15" t="str">
        <f t="shared" si="29"/>
        <v>2023年製</v>
      </c>
      <c r="N620" s="17">
        <f>VLOOKUP(B:B,価格調査!B:S,18,0)</f>
        <v>1074476726</v>
      </c>
    </row>
    <row r="621" spans="1:14" s="15" customFormat="1">
      <c r="A621" s="16" t="s">
        <v>9102</v>
      </c>
      <c r="B621" s="421">
        <v>1656514130390</v>
      </c>
      <c r="C621" s="22">
        <v>4992496143964</v>
      </c>
      <c r="D621" s="23" t="s">
        <v>2695</v>
      </c>
      <c r="E621" s="23">
        <v>4123</v>
      </c>
      <c r="F621" s="23">
        <v>4</v>
      </c>
      <c r="G621" s="23">
        <v>0</v>
      </c>
      <c r="H621" s="23" t="s">
        <v>2496</v>
      </c>
      <c r="I621" s="23" t="s">
        <v>2495</v>
      </c>
      <c r="J621" s="23" t="s">
        <v>2621</v>
      </c>
      <c r="K621" s="15">
        <f t="shared" si="27"/>
        <v>7</v>
      </c>
      <c r="L621" s="15" t="str">
        <f t="shared" si="28"/>
        <v>23</v>
      </c>
      <c r="M621" s="15" t="str">
        <f t="shared" si="29"/>
        <v>2023年製</v>
      </c>
      <c r="N621" s="17">
        <f>VLOOKUP(B:B,価格調査!B:S,18,0)</f>
        <v>1074476726</v>
      </c>
    </row>
    <row r="622" spans="1:14" s="15" customFormat="1">
      <c r="A622" s="16" t="s">
        <v>9102</v>
      </c>
      <c r="B622" s="421">
        <v>1656514130390</v>
      </c>
      <c r="C622" s="22">
        <v>4992496143964</v>
      </c>
      <c r="D622" s="23" t="s">
        <v>2695</v>
      </c>
      <c r="E622" s="23">
        <v>4223</v>
      </c>
      <c r="F622" s="23">
        <v>30</v>
      </c>
      <c r="G622" s="23">
        <v>0</v>
      </c>
      <c r="H622" s="23" t="s">
        <v>2496</v>
      </c>
      <c r="I622" s="23" t="s">
        <v>2495</v>
      </c>
      <c r="J622" s="23" t="s">
        <v>2623</v>
      </c>
      <c r="K622" s="15">
        <f t="shared" si="27"/>
        <v>7</v>
      </c>
      <c r="L622" s="15" t="str">
        <f t="shared" si="28"/>
        <v>23</v>
      </c>
      <c r="M622" s="15" t="str">
        <f t="shared" si="29"/>
        <v>2023年製</v>
      </c>
      <c r="N622" s="17">
        <f>VLOOKUP(B:B,価格調査!B:S,18,0)</f>
        <v>1074476726</v>
      </c>
    </row>
    <row r="623" spans="1:14" s="15" customFormat="1">
      <c r="A623" s="16" t="s">
        <v>9102</v>
      </c>
      <c r="B623" s="421">
        <v>1656514130390</v>
      </c>
      <c r="C623" s="22">
        <v>4992496143964</v>
      </c>
      <c r="D623" s="23" t="s">
        <v>2695</v>
      </c>
      <c r="E623" s="23">
        <v>4023</v>
      </c>
      <c r="F623" s="23">
        <v>24</v>
      </c>
      <c r="G623" s="23">
        <v>0</v>
      </c>
      <c r="H623" s="23" t="s">
        <v>2496</v>
      </c>
      <c r="I623" s="23" t="s">
        <v>2495</v>
      </c>
      <c r="J623" s="23" t="s">
        <v>2623</v>
      </c>
      <c r="K623" s="15">
        <f t="shared" si="27"/>
        <v>7</v>
      </c>
      <c r="L623" s="15" t="str">
        <f t="shared" si="28"/>
        <v>23</v>
      </c>
      <c r="M623" s="15" t="str">
        <f t="shared" si="29"/>
        <v>2023年製</v>
      </c>
      <c r="N623" s="17">
        <f>VLOOKUP(B:B,価格調査!B:S,18,0)</f>
        <v>1074476726</v>
      </c>
    </row>
    <row r="624" spans="1:14" s="15" customFormat="1">
      <c r="A624" s="16" t="s">
        <v>9102</v>
      </c>
      <c r="B624" s="421">
        <v>1656514130390</v>
      </c>
      <c r="C624" s="22">
        <v>4992496143964</v>
      </c>
      <c r="D624" s="23" t="s">
        <v>2695</v>
      </c>
      <c r="E624" s="23">
        <v>4023</v>
      </c>
      <c r="F624" s="23">
        <v>10</v>
      </c>
      <c r="G624" s="23">
        <v>0</v>
      </c>
      <c r="H624" s="23" t="s">
        <v>2496</v>
      </c>
      <c r="I624" s="23" t="s">
        <v>2495</v>
      </c>
      <c r="J624" s="23" t="s">
        <v>2623</v>
      </c>
      <c r="K624" s="15">
        <f t="shared" si="27"/>
        <v>7</v>
      </c>
      <c r="L624" s="15" t="str">
        <f t="shared" si="28"/>
        <v>23</v>
      </c>
      <c r="M624" s="15" t="str">
        <f t="shared" si="29"/>
        <v>2023年製</v>
      </c>
      <c r="N624" s="17">
        <f>VLOOKUP(B:B,価格調査!B:S,18,0)</f>
        <v>1074476726</v>
      </c>
    </row>
    <row r="625" spans="1:14" s="15" customFormat="1">
      <c r="A625" s="16" t="s">
        <v>9102</v>
      </c>
      <c r="B625" s="421">
        <v>1657014130392</v>
      </c>
      <c r="C625" s="22">
        <v>4992496139950</v>
      </c>
      <c r="D625" s="23" t="s">
        <v>2694</v>
      </c>
      <c r="E625" s="23">
        <v>4323</v>
      </c>
      <c r="F625" s="23">
        <v>20</v>
      </c>
      <c r="G625" s="23">
        <v>0</v>
      </c>
      <c r="H625" s="23" t="s">
        <v>2496</v>
      </c>
      <c r="I625" s="23" t="s">
        <v>2495</v>
      </c>
      <c r="J625" s="23" t="s">
        <v>2621</v>
      </c>
      <c r="K625" s="15">
        <f t="shared" si="27"/>
        <v>3</v>
      </c>
      <c r="L625" s="15" t="str">
        <f t="shared" si="28"/>
        <v>23</v>
      </c>
      <c r="M625" s="15" t="str">
        <f t="shared" si="29"/>
        <v>2023年製</v>
      </c>
      <c r="N625" s="17">
        <f>VLOOKUP(B:B,価格調査!B:S,18,0)</f>
        <v>1074476439</v>
      </c>
    </row>
    <row r="626" spans="1:14" s="15" customFormat="1">
      <c r="A626" s="16" t="s">
        <v>9102</v>
      </c>
      <c r="B626" s="421">
        <v>1657014130392</v>
      </c>
      <c r="C626" s="22">
        <v>4992496139950</v>
      </c>
      <c r="D626" s="23" t="s">
        <v>2694</v>
      </c>
      <c r="E626" s="23">
        <v>4323</v>
      </c>
      <c r="F626" s="23">
        <v>20</v>
      </c>
      <c r="G626" s="23">
        <v>0</v>
      </c>
      <c r="H626" s="23" t="s">
        <v>2496</v>
      </c>
      <c r="I626" s="23" t="s">
        <v>2495</v>
      </c>
      <c r="J626" s="23" t="s">
        <v>2623</v>
      </c>
      <c r="K626" s="15">
        <f t="shared" si="27"/>
        <v>3</v>
      </c>
      <c r="L626" s="15" t="str">
        <f t="shared" si="28"/>
        <v>23</v>
      </c>
      <c r="M626" s="15" t="str">
        <f t="shared" si="29"/>
        <v>2023年製</v>
      </c>
      <c r="N626" s="17">
        <f>VLOOKUP(B:B,価格調査!B:S,18,0)</f>
        <v>1074476439</v>
      </c>
    </row>
    <row r="627" spans="1:14" s="15" customFormat="1">
      <c r="A627" s="16" t="s">
        <v>9102</v>
      </c>
      <c r="B627" s="421">
        <v>1657014130392</v>
      </c>
      <c r="C627" s="22">
        <v>4992496139950</v>
      </c>
      <c r="D627" s="23" t="s">
        <v>2694</v>
      </c>
      <c r="E627" s="23">
        <v>4323</v>
      </c>
      <c r="F627" s="23">
        <v>20</v>
      </c>
      <c r="G627" s="23">
        <v>0</v>
      </c>
      <c r="H627" s="23" t="s">
        <v>2496</v>
      </c>
      <c r="I627" s="23" t="s">
        <v>2495</v>
      </c>
      <c r="J627" s="23" t="s">
        <v>2621</v>
      </c>
      <c r="K627" s="15">
        <f t="shared" si="27"/>
        <v>3</v>
      </c>
      <c r="L627" s="15" t="str">
        <f t="shared" si="28"/>
        <v>23</v>
      </c>
      <c r="M627" s="15" t="str">
        <f t="shared" si="29"/>
        <v>2023年製</v>
      </c>
      <c r="N627" s="17">
        <f>VLOOKUP(B:B,価格調査!B:S,18,0)</f>
        <v>1074476439</v>
      </c>
    </row>
    <row r="628" spans="1:14" s="15" customFormat="1">
      <c r="A628" s="16" t="s">
        <v>9102</v>
      </c>
      <c r="B628" s="421">
        <v>1657014130071</v>
      </c>
      <c r="C628" s="22">
        <v>4992496142288</v>
      </c>
      <c r="D628" s="23" t="s">
        <v>5337</v>
      </c>
      <c r="E628" s="23">
        <v>4023</v>
      </c>
      <c r="F628" s="23">
        <v>12</v>
      </c>
      <c r="G628" s="23">
        <v>0</v>
      </c>
      <c r="H628" s="23" t="s">
        <v>2496</v>
      </c>
      <c r="I628" s="23" t="s">
        <v>2495</v>
      </c>
      <c r="J628" s="23" t="s">
        <v>2623</v>
      </c>
      <c r="K628" s="15">
        <f t="shared" si="27"/>
        <v>2</v>
      </c>
      <c r="L628" s="15" t="str">
        <f t="shared" si="28"/>
        <v>23</v>
      </c>
      <c r="M628" s="15" t="str">
        <f t="shared" si="29"/>
        <v>2023年製</v>
      </c>
      <c r="N628" s="17">
        <f>VLOOKUP(B:B,価格調査!B:S,18,0)</f>
        <v>1074476571</v>
      </c>
    </row>
    <row r="629" spans="1:14" s="15" customFormat="1">
      <c r="A629" s="16" t="s">
        <v>9102</v>
      </c>
      <c r="B629" s="421">
        <v>1657014130071</v>
      </c>
      <c r="C629" s="22">
        <v>4992496142288</v>
      </c>
      <c r="D629" s="23" t="s">
        <v>5337</v>
      </c>
      <c r="E629" s="23">
        <v>4523</v>
      </c>
      <c r="F629" s="23">
        <v>8</v>
      </c>
      <c r="G629" s="23">
        <v>0</v>
      </c>
      <c r="H629" s="23" t="s">
        <v>2496</v>
      </c>
      <c r="I629" s="23" t="s">
        <v>2495</v>
      </c>
      <c r="J629" s="23" t="s">
        <v>2623</v>
      </c>
      <c r="K629" s="15">
        <f t="shared" si="27"/>
        <v>2</v>
      </c>
      <c r="L629" s="15" t="str">
        <f t="shared" si="28"/>
        <v>23</v>
      </c>
      <c r="M629" s="15" t="str">
        <f t="shared" si="29"/>
        <v>2023年製</v>
      </c>
      <c r="N629" s="17">
        <f>VLOOKUP(B:B,価格調査!B:S,18,0)</f>
        <v>1074476571</v>
      </c>
    </row>
    <row r="630" spans="1:14" s="15" customFormat="1">
      <c r="A630" s="16" t="s">
        <v>9102</v>
      </c>
      <c r="B630" s="421">
        <v>1756016130390</v>
      </c>
      <c r="C630" s="22">
        <v>4992496140123</v>
      </c>
      <c r="D630" s="23" t="s">
        <v>2693</v>
      </c>
      <c r="E630" s="23">
        <v>4023</v>
      </c>
      <c r="F630" s="23">
        <v>18</v>
      </c>
      <c r="G630" s="23">
        <v>0</v>
      </c>
      <c r="H630" s="23" t="s">
        <v>2496</v>
      </c>
      <c r="I630" s="23" t="s">
        <v>2495</v>
      </c>
      <c r="J630" s="23" t="s">
        <v>2623</v>
      </c>
      <c r="K630" s="15">
        <f t="shared" si="27"/>
        <v>3</v>
      </c>
      <c r="L630" s="15" t="str">
        <f t="shared" si="28"/>
        <v>23</v>
      </c>
      <c r="M630" s="15" t="str">
        <f t="shared" si="29"/>
        <v>2023年製</v>
      </c>
      <c r="N630" s="17">
        <f>VLOOKUP(B:B,価格調査!B:S,18,0)</f>
        <v>1074476441</v>
      </c>
    </row>
    <row r="631" spans="1:14" s="15" customFormat="1">
      <c r="A631" s="16" t="s">
        <v>9102</v>
      </c>
      <c r="B631" s="421">
        <v>1756016130390</v>
      </c>
      <c r="C631" s="22">
        <v>4992496140123</v>
      </c>
      <c r="D631" s="23" t="s">
        <v>2693</v>
      </c>
      <c r="E631" s="23">
        <v>4023</v>
      </c>
      <c r="F631" s="23">
        <v>8</v>
      </c>
      <c r="G631" s="23">
        <v>0</v>
      </c>
      <c r="H631" s="23" t="s">
        <v>2496</v>
      </c>
      <c r="I631" s="23" t="s">
        <v>2495</v>
      </c>
      <c r="J631" s="23" t="s">
        <v>2623</v>
      </c>
      <c r="K631" s="15">
        <f t="shared" si="27"/>
        <v>3</v>
      </c>
      <c r="L631" s="15" t="str">
        <f t="shared" si="28"/>
        <v>23</v>
      </c>
      <c r="M631" s="15" t="str">
        <f t="shared" si="29"/>
        <v>2023年製</v>
      </c>
      <c r="N631" s="17">
        <f>VLOOKUP(B:B,価格調査!B:S,18,0)</f>
        <v>1074476441</v>
      </c>
    </row>
    <row r="632" spans="1:14" s="15" customFormat="1">
      <c r="A632" s="16" t="s">
        <v>9102</v>
      </c>
      <c r="B632" s="421">
        <v>1756016130390</v>
      </c>
      <c r="C632" s="22">
        <v>4992496140123</v>
      </c>
      <c r="D632" s="23" t="s">
        <v>2693</v>
      </c>
      <c r="E632" s="23">
        <v>2523</v>
      </c>
      <c r="F632" s="23">
        <v>2</v>
      </c>
      <c r="G632" s="23">
        <v>0</v>
      </c>
      <c r="H632" s="23" t="s">
        <v>2496</v>
      </c>
      <c r="I632" s="23" t="s">
        <v>2495</v>
      </c>
      <c r="J632" s="23" t="s">
        <v>2621</v>
      </c>
      <c r="K632" s="15">
        <f t="shared" si="27"/>
        <v>3</v>
      </c>
      <c r="L632" s="15" t="str">
        <f t="shared" si="28"/>
        <v>23</v>
      </c>
      <c r="M632" s="15" t="str">
        <f t="shared" si="29"/>
        <v>2023年製</v>
      </c>
      <c r="N632" s="17">
        <f>VLOOKUP(B:B,価格調査!B:S,18,0)</f>
        <v>1074476441</v>
      </c>
    </row>
    <row r="633" spans="1:14" s="15" customFormat="1">
      <c r="A633" s="16" t="s">
        <v>9102</v>
      </c>
      <c r="B633" s="421">
        <v>1756016130079</v>
      </c>
      <c r="C633" s="22">
        <v>4992496142530</v>
      </c>
      <c r="D633" s="23" t="s">
        <v>2792</v>
      </c>
      <c r="E633" s="23">
        <v>4223</v>
      </c>
      <c r="F633" s="23">
        <v>4</v>
      </c>
      <c r="G633" s="23">
        <v>0</v>
      </c>
      <c r="H633" s="23" t="s">
        <v>2496</v>
      </c>
      <c r="I633" s="23" t="s">
        <v>2495</v>
      </c>
      <c r="J633" s="23" t="s">
        <v>2621</v>
      </c>
      <c r="K633" s="15">
        <f t="shared" si="27"/>
        <v>5</v>
      </c>
      <c r="L633" s="15" t="str">
        <f t="shared" si="28"/>
        <v>23</v>
      </c>
      <c r="M633" s="15" t="str">
        <f t="shared" si="29"/>
        <v>2023年製</v>
      </c>
      <c r="N633" s="17">
        <f>VLOOKUP(B:B,価格調査!B:S,18,0)</f>
        <v>1074476569</v>
      </c>
    </row>
    <row r="634" spans="1:14" s="15" customFormat="1">
      <c r="A634" s="16" t="s">
        <v>9102</v>
      </c>
      <c r="B634" s="421">
        <v>1756016130079</v>
      </c>
      <c r="C634" s="22">
        <v>4992496142530</v>
      </c>
      <c r="D634" s="23" t="s">
        <v>2792</v>
      </c>
      <c r="E634" s="23">
        <v>4223</v>
      </c>
      <c r="F634" s="23">
        <v>4</v>
      </c>
      <c r="G634" s="23">
        <v>0</v>
      </c>
      <c r="H634" s="23" t="s">
        <v>2496</v>
      </c>
      <c r="I634" s="23" t="s">
        <v>2495</v>
      </c>
      <c r="J634" s="23" t="s">
        <v>2623</v>
      </c>
      <c r="K634" s="15">
        <f t="shared" si="27"/>
        <v>5</v>
      </c>
      <c r="L634" s="15" t="str">
        <f t="shared" si="28"/>
        <v>23</v>
      </c>
      <c r="M634" s="15" t="str">
        <f t="shared" si="29"/>
        <v>2023年製</v>
      </c>
      <c r="N634" s="17">
        <f>VLOOKUP(B:B,価格調査!B:S,18,0)</f>
        <v>1074476569</v>
      </c>
    </row>
    <row r="635" spans="1:14" s="15" customFormat="1">
      <c r="A635" s="16" t="s">
        <v>9102</v>
      </c>
      <c r="B635" s="421">
        <v>1756016130079</v>
      </c>
      <c r="C635" s="22">
        <v>4992496142530</v>
      </c>
      <c r="D635" s="23" t="s">
        <v>2792</v>
      </c>
      <c r="E635" s="23">
        <v>3123</v>
      </c>
      <c r="F635" s="23">
        <v>10</v>
      </c>
      <c r="G635" s="23">
        <v>0</v>
      </c>
      <c r="H635" s="23" t="s">
        <v>2496</v>
      </c>
      <c r="I635" s="23" t="s">
        <v>2495</v>
      </c>
      <c r="J635" s="23" t="s">
        <v>2621</v>
      </c>
      <c r="K635" s="15">
        <f t="shared" si="27"/>
        <v>5</v>
      </c>
      <c r="L635" s="15" t="str">
        <f t="shared" si="28"/>
        <v>23</v>
      </c>
      <c r="M635" s="15" t="str">
        <f t="shared" si="29"/>
        <v>2023年製</v>
      </c>
      <c r="N635" s="17">
        <f>VLOOKUP(B:B,価格調査!B:S,18,0)</f>
        <v>1074476569</v>
      </c>
    </row>
    <row r="636" spans="1:14" s="15" customFormat="1">
      <c r="A636" s="16" t="s">
        <v>9102</v>
      </c>
      <c r="B636" s="421">
        <v>1756016130079</v>
      </c>
      <c r="C636" s="22">
        <v>4992496142530</v>
      </c>
      <c r="D636" s="23" t="s">
        <v>2792</v>
      </c>
      <c r="E636" s="23">
        <v>4123</v>
      </c>
      <c r="F636" s="23">
        <v>5</v>
      </c>
      <c r="G636" s="23">
        <v>0</v>
      </c>
      <c r="H636" s="23" t="s">
        <v>2496</v>
      </c>
      <c r="I636" s="23" t="s">
        <v>2495</v>
      </c>
      <c r="J636" s="23" t="s">
        <v>2623</v>
      </c>
      <c r="K636" s="15">
        <f t="shared" si="27"/>
        <v>5</v>
      </c>
      <c r="L636" s="15" t="str">
        <f t="shared" si="28"/>
        <v>23</v>
      </c>
      <c r="M636" s="15" t="str">
        <f t="shared" si="29"/>
        <v>2023年製</v>
      </c>
      <c r="N636" s="17">
        <f>VLOOKUP(B:B,価格調査!B:S,18,0)</f>
        <v>1074476569</v>
      </c>
    </row>
    <row r="637" spans="1:14" s="15" customFormat="1">
      <c r="A637" s="16" t="s">
        <v>9102</v>
      </c>
      <c r="B637" s="421">
        <v>1756514130076</v>
      </c>
      <c r="C637" s="22">
        <v>4992496142363</v>
      </c>
      <c r="D637" s="23" t="s">
        <v>2691</v>
      </c>
      <c r="E637" s="23">
        <v>3423</v>
      </c>
      <c r="F637" s="23">
        <v>8</v>
      </c>
      <c r="G637" s="23">
        <v>0</v>
      </c>
      <c r="H637" s="23" t="s">
        <v>2496</v>
      </c>
      <c r="I637" s="23" t="s">
        <v>2495</v>
      </c>
      <c r="J637" s="23" t="s">
        <v>2621</v>
      </c>
      <c r="K637" s="15">
        <f t="shared" si="27"/>
        <v>2</v>
      </c>
      <c r="L637" s="15" t="str">
        <f t="shared" si="28"/>
        <v>23</v>
      </c>
      <c r="M637" s="15" t="str">
        <f t="shared" si="29"/>
        <v>2023年製</v>
      </c>
      <c r="N637" s="17">
        <f>VLOOKUP(B:B,価格調査!B:S,18,0)</f>
        <v>1074476570</v>
      </c>
    </row>
    <row r="638" spans="1:14" s="15" customFormat="1">
      <c r="A638" s="16" t="s">
        <v>9102</v>
      </c>
      <c r="B638" s="421">
        <v>1756514130076</v>
      </c>
      <c r="C638" s="22">
        <v>4992496142363</v>
      </c>
      <c r="D638" s="23" t="s">
        <v>2691</v>
      </c>
      <c r="E638" s="23">
        <v>3423</v>
      </c>
      <c r="F638" s="23">
        <v>12</v>
      </c>
      <c r="G638" s="23">
        <v>0</v>
      </c>
      <c r="H638" s="23" t="s">
        <v>2496</v>
      </c>
      <c r="I638" s="23" t="s">
        <v>2495</v>
      </c>
      <c r="J638" s="23" t="s">
        <v>2621</v>
      </c>
      <c r="K638" s="15">
        <f t="shared" si="27"/>
        <v>2</v>
      </c>
      <c r="L638" s="15" t="str">
        <f t="shared" si="28"/>
        <v>23</v>
      </c>
      <c r="M638" s="15" t="str">
        <f t="shared" si="29"/>
        <v>2023年製</v>
      </c>
      <c r="N638" s="17">
        <f>VLOOKUP(B:B,価格調査!B:S,18,0)</f>
        <v>1074476570</v>
      </c>
    </row>
    <row r="639" spans="1:14" s="15" customFormat="1">
      <c r="A639" s="16" t="s">
        <v>9102</v>
      </c>
      <c r="B639" s="421">
        <v>1756514130397</v>
      </c>
      <c r="C639" s="22">
        <v>4992496140017</v>
      </c>
      <c r="D639" s="23" t="s">
        <v>2690</v>
      </c>
      <c r="E639" s="23">
        <v>3523</v>
      </c>
      <c r="F639" s="23">
        <v>40</v>
      </c>
      <c r="G639" s="23">
        <v>0</v>
      </c>
      <c r="H639" s="23" t="s">
        <v>2496</v>
      </c>
      <c r="I639" s="23" t="s">
        <v>2495</v>
      </c>
      <c r="J639" s="23" t="s">
        <v>2621</v>
      </c>
      <c r="K639" s="15">
        <f t="shared" si="27"/>
        <v>2</v>
      </c>
      <c r="L639" s="15" t="str">
        <f t="shared" si="28"/>
        <v>23</v>
      </c>
      <c r="M639" s="15" t="str">
        <f t="shared" si="29"/>
        <v>2023年製</v>
      </c>
      <c r="N639" s="17">
        <f>VLOOKUP(B:B,価格調査!B:S,18,0)</f>
        <v>1074476437</v>
      </c>
    </row>
    <row r="640" spans="1:14" s="15" customFormat="1">
      <c r="A640" s="16" t="s">
        <v>9102</v>
      </c>
      <c r="B640" s="421">
        <v>1756514130397</v>
      </c>
      <c r="C640" s="22">
        <v>4992496140017</v>
      </c>
      <c r="D640" s="23" t="s">
        <v>2690</v>
      </c>
      <c r="E640" s="23">
        <v>2923</v>
      </c>
      <c r="F640" s="23">
        <v>1</v>
      </c>
      <c r="G640" s="23">
        <v>0</v>
      </c>
      <c r="H640" s="23" t="s">
        <v>2496</v>
      </c>
      <c r="I640" s="23" t="s">
        <v>2495</v>
      </c>
      <c r="J640" s="23" t="s">
        <v>2621</v>
      </c>
      <c r="K640" s="15">
        <f t="shared" si="27"/>
        <v>2</v>
      </c>
      <c r="L640" s="15" t="str">
        <f t="shared" si="28"/>
        <v>23</v>
      </c>
      <c r="M640" s="15" t="str">
        <f t="shared" si="29"/>
        <v>2023年製</v>
      </c>
      <c r="N640" s="17">
        <f>VLOOKUP(B:B,価格調査!B:S,18,0)</f>
        <v>1074476437</v>
      </c>
    </row>
    <row r="641" spans="1:14" s="15" customFormat="1">
      <c r="A641" s="16" t="s">
        <v>9102</v>
      </c>
      <c r="B641" s="421">
        <v>1756515130075</v>
      </c>
      <c r="C641" s="22">
        <v>4992496142417</v>
      </c>
      <c r="D641" s="23" t="s">
        <v>2685</v>
      </c>
      <c r="E641" s="23">
        <v>4123</v>
      </c>
      <c r="F641" s="23">
        <v>7</v>
      </c>
      <c r="G641" s="23">
        <v>0</v>
      </c>
      <c r="H641" s="23" t="s">
        <v>2496</v>
      </c>
      <c r="I641" s="23" t="s">
        <v>2495</v>
      </c>
      <c r="J641" s="23" t="s">
        <v>2621</v>
      </c>
      <c r="K641" s="15">
        <f t="shared" si="27"/>
        <v>3</v>
      </c>
      <c r="L641" s="15" t="str">
        <f t="shared" si="28"/>
        <v>23</v>
      </c>
      <c r="M641" s="15" t="str">
        <f t="shared" si="29"/>
        <v>2023年製</v>
      </c>
      <c r="N641" s="17">
        <f>VLOOKUP(B:B,価格調査!B:S,18,0)</f>
        <v>1074475898</v>
      </c>
    </row>
    <row r="642" spans="1:14" s="15" customFormat="1">
      <c r="A642" s="16" t="s">
        <v>9102</v>
      </c>
      <c r="B642" s="421">
        <v>1756515130075</v>
      </c>
      <c r="C642" s="22">
        <v>4992496142417</v>
      </c>
      <c r="D642" s="23" t="s">
        <v>2685</v>
      </c>
      <c r="E642" s="23">
        <v>4123</v>
      </c>
      <c r="F642" s="23">
        <v>12</v>
      </c>
      <c r="G642" s="23">
        <v>0</v>
      </c>
      <c r="H642" s="23" t="s">
        <v>2496</v>
      </c>
      <c r="I642" s="23" t="s">
        <v>2495</v>
      </c>
      <c r="J642" s="23" t="s">
        <v>2623</v>
      </c>
      <c r="K642" s="15">
        <f t="shared" ref="K642:K705" si="30">COUNTIF(B:B,B642)</f>
        <v>3</v>
      </c>
      <c r="L642" s="15" t="str">
        <f t="shared" ref="L642:L705" si="31">RIGHT(E642,2)</f>
        <v>23</v>
      </c>
      <c r="M642" s="15" t="str">
        <f t="shared" ref="M642:M705" si="32">"20"&amp;L642&amp;"年製"</f>
        <v>2023年製</v>
      </c>
      <c r="N642" s="17">
        <f>VLOOKUP(B:B,価格調査!B:S,18,0)</f>
        <v>1074475898</v>
      </c>
    </row>
    <row r="643" spans="1:14" s="15" customFormat="1">
      <c r="A643" s="16" t="s">
        <v>9102</v>
      </c>
      <c r="B643" s="421">
        <v>1756515130075</v>
      </c>
      <c r="C643" s="22">
        <v>4992496142417</v>
      </c>
      <c r="D643" s="23" t="s">
        <v>2685</v>
      </c>
      <c r="E643" s="23">
        <v>4123</v>
      </c>
      <c r="F643" s="23">
        <v>5</v>
      </c>
      <c r="G643" s="23">
        <v>0</v>
      </c>
      <c r="H643" s="23" t="s">
        <v>2496</v>
      </c>
      <c r="I643" s="23" t="s">
        <v>2495</v>
      </c>
      <c r="J643" s="23" t="s">
        <v>2621</v>
      </c>
      <c r="K643" s="15">
        <f t="shared" si="30"/>
        <v>3</v>
      </c>
      <c r="L643" s="15" t="str">
        <f t="shared" si="31"/>
        <v>23</v>
      </c>
      <c r="M643" s="15" t="str">
        <f t="shared" si="32"/>
        <v>2023年製</v>
      </c>
      <c r="N643" s="17">
        <f>VLOOKUP(B:B,価格調査!B:S,18,0)</f>
        <v>1074475898</v>
      </c>
    </row>
    <row r="644" spans="1:14" s="15" customFormat="1">
      <c r="A644" s="16" t="s">
        <v>9102</v>
      </c>
      <c r="B644" s="421">
        <v>1757014130078</v>
      </c>
      <c r="C644" s="22">
        <v>4992496142325</v>
      </c>
      <c r="D644" s="23" t="s">
        <v>2684</v>
      </c>
      <c r="E644" s="23">
        <v>4423</v>
      </c>
      <c r="F644" s="23">
        <v>20</v>
      </c>
      <c r="G644" s="23">
        <v>0</v>
      </c>
      <c r="H644" s="23" t="s">
        <v>2496</v>
      </c>
      <c r="I644" s="23" t="s">
        <v>2495</v>
      </c>
      <c r="J644" s="23" t="s">
        <v>2623</v>
      </c>
      <c r="K644" s="15">
        <f t="shared" si="30"/>
        <v>2</v>
      </c>
      <c r="L644" s="15" t="str">
        <f t="shared" si="31"/>
        <v>23</v>
      </c>
      <c r="M644" s="15" t="str">
        <f t="shared" si="32"/>
        <v>2023年製</v>
      </c>
      <c r="N644" s="17">
        <f>VLOOKUP(B:B,価格調査!B:S,18,0)</f>
        <v>1074476229</v>
      </c>
    </row>
    <row r="645" spans="1:14" s="15" customFormat="1">
      <c r="A645" s="16" t="s">
        <v>9102</v>
      </c>
      <c r="B645" s="421">
        <v>1757014130078</v>
      </c>
      <c r="C645" s="22">
        <v>4992496142325</v>
      </c>
      <c r="D645" s="23" t="s">
        <v>2684</v>
      </c>
      <c r="E645" s="23">
        <v>3523</v>
      </c>
      <c r="F645" s="23">
        <v>8</v>
      </c>
      <c r="G645" s="23">
        <v>0</v>
      </c>
      <c r="H645" s="23" t="s">
        <v>2496</v>
      </c>
      <c r="I645" s="23" t="s">
        <v>2495</v>
      </c>
      <c r="J645" s="23" t="s">
        <v>2623</v>
      </c>
      <c r="K645" s="15">
        <f t="shared" si="30"/>
        <v>2</v>
      </c>
      <c r="L645" s="15" t="str">
        <f t="shared" si="31"/>
        <v>23</v>
      </c>
      <c r="M645" s="15" t="str">
        <f t="shared" si="32"/>
        <v>2023年製</v>
      </c>
      <c r="N645" s="17">
        <f>VLOOKUP(B:B,価格調査!B:S,18,0)</f>
        <v>1074476229</v>
      </c>
    </row>
    <row r="646" spans="1:14" s="15" customFormat="1">
      <c r="A646" s="16" t="s">
        <v>9102</v>
      </c>
      <c r="B646" s="421">
        <v>1757014130399</v>
      </c>
      <c r="C646" s="22">
        <v>4992496139967</v>
      </c>
      <c r="D646" s="23" t="s">
        <v>2683</v>
      </c>
      <c r="E646" s="23">
        <v>5123</v>
      </c>
      <c r="F646" s="23">
        <v>18</v>
      </c>
      <c r="G646" s="23">
        <v>0</v>
      </c>
      <c r="H646" s="23" t="s">
        <v>2496</v>
      </c>
      <c r="I646" s="23" t="s">
        <v>2495</v>
      </c>
      <c r="J646" s="23" t="s">
        <v>2623</v>
      </c>
      <c r="K646" s="15">
        <f t="shared" si="30"/>
        <v>2</v>
      </c>
      <c r="L646" s="15" t="str">
        <f t="shared" si="31"/>
        <v>23</v>
      </c>
      <c r="M646" s="15" t="str">
        <f t="shared" si="32"/>
        <v>2023年製</v>
      </c>
      <c r="N646" s="17">
        <f>VLOOKUP(B:B,価格調査!B:S,18,0)</f>
        <v>1074476435</v>
      </c>
    </row>
    <row r="647" spans="1:14" s="15" customFormat="1">
      <c r="A647" s="16" t="s">
        <v>9102</v>
      </c>
      <c r="B647" s="421">
        <v>1757014130399</v>
      </c>
      <c r="C647" s="22">
        <v>4992496139967</v>
      </c>
      <c r="D647" s="23" t="s">
        <v>2683</v>
      </c>
      <c r="E647" s="23">
        <v>5123</v>
      </c>
      <c r="F647" s="23">
        <v>32</v>
      </c>
      <c r="G647" s="23">
        <v>0</v>
      </c>
      <c r="H647" s="23" t="s">
        <v>2496</v>
      </c>
      <c r="I647" s="23" t="s">
        <v>2495</v>
      </c>
      <c r="J647" s="23" t="s">
        <v>2623</v>
      </c>
      <c r="K647" s="15">
        <f t="shared" si="30"/>
        <v>2</v>
      </c>
      <c r="L647" s="15" t="str">
        <f t="shared" si="31"/>
        <v>23</v>
      </c>
      <c r="M647" s="15" t="str">
        <f t="shared" si="32"/>
        <v>2023年製</v>
      </c>
      <c r="N647" s="17">
        <f>VLOOKUP(B:B,価格調査!B:S,18,0)</f>
        <v>1074476435</v>
      </c>
    </row>
    <row r="648" spans="1:14" s="15" customFormat="1">
      <c r="A648" s="16" t="s">
        <v>9102</v>
      </c>
      <c r="B648" s="421">
        <v>1855515130075</v>
      </c>
      <c r="C648" s="22">
        <v>4992496142493</v>
      </c>
      <c r="D648" s="23" t="s">
        <v>2682</v>
      </c>
      <c r="E648" s="23">
        <v>4223</v>
      </c>
      <c r="F648" s="23">
        <v>2</v>
      </c>
      <c r="G648" s="23">
        <v>0</v>
      </c>
      <c r="H648" s="23" t="s">
        <v>2496</v>
      </c>
      <c r="I648" s="23" t="s">
        <v>2495</v>
      </c>
      <c r="J648" s="23" t="s">
        <v>2623</v>
      </c>
      <c r="K648" s="15">
        <f t="shared" si="30"/>
        <v>3</v>
      </c>
      <c r="L648" s="15" t="str">
        <f t="shared" si="31"/>
        <v>23</v>
      </c>
      <c r="M648" s="15" t="str">
        <f t="shared" si="32"/>
        <v>2023年製</v>
      </c>
      <c r="N648" s="17">
        <f>VLOOKUP(B:B,価格調査!B:S,18,0)</f>
        <v>1074476306</v>
      </c>
    </row>
    <row r="649" spans="1:14" s="15" customFormat="1">
      <c r="A649" s="16" t="s">
        <v>9102</v>
      </c>
      <c r="B649" s="421">
        <v>1855515130075</v>
      </c>
      <c r="C649" s="22">
        <v>4992496142493</v>
      </c>
      <c r="D649" s="23" t="s">
        <v>2682</v>
      </c>
      <c r="E649" s="23">
        <v>4223</v>
      </c>
      <c r="F649" s="23">
        <v>8</v>
      </c>
      <c r="G649" s="23">
        <v>0</v>
      </c>
      <c r="H649" s="23" t="s">
        <v>2496</v>
      </c>
      <c r="I649" s="23" t="s">
        <v>2495</v>
      </c>
      <c r="J649" s="23" t="s">
        <v>2623</v>
      </c>
      <c r="K649" s="15">
        <f t="shared" si="30"/>
        <v>3</v>
      </c>
      <c r="L649" s="15" t="str">
        <f t="shared" si="31"/>
        <v>23</v>
      </c>
      <c r="M649" s="15" t="str">
        <f t="shared" si="32"/>
        <v>2023年製</v>
      </c>
      <c r="N649" s="17">
        <f>VLOOKUP(B:B,価格調査!B:S,18,0)</f>
        <v>1074476306</v>
      </c>
    </row>
    <row r="650" spans="1:14" s="15" customFormat="1">
      <c r="A650" s="16" t="s">
        <v>9102</v>
      </c>
      <c r="B650" s="421">
        <v>1855515130075</v>
      </c>
      <c r="C650" s="22">
        <v>4992496142493</v>
      </c>
      <c r="D650" s="23" t="s">
        <v>2682</v>
      </c>
      <c r="E650" s="23">
        <v>4223</v>
      </c>
      <c r="F650" s="23">
        <v>2</v>
      </c>
      <c r="G650" s="23">
        <v>0</v>
      </c>
      <c r="H650" s="23" t="s">
        <v>2496</v>
      </c>
      <c r="I650" s="23" t="s">
        <v>2495</v>
      </c>
      <c r="J650" s="23" t="s">
        <v>2621</v>
      </c>
      <c r="K650" s="15">
        <f t="shared" si="30"/>
        <v>3</v>
      </c>
      <c r="L650" s="15" t="str">
        <f t="shared" si="31"/>
        <v>23</v>
      </c>
      <c r="M650" s="15" t="str">
        <f t="shared" si="32"/>
        <v>2023年製</v>
      </c>
      <c r="N650" s="17">
        <f>VLOOKUP(B:B,価格調査!B:S,18,0)</f>
        <v>1074476306</v>
      </c>
    </row>
    <row r="651" spans="1:14" s="15" customFormat="1">
      <c r="A651" s="16" t="s">
        <v>9102</v>
      </c>
      <c r="B651" s="421">
        <v>1856015130398</v>
      </c>
      <c r="C651" s="22">
        <v>4992496140109</v>
      </c>
      <c r="D651" s="23" t="s">
        <v>2679</v>
      </c>
      <c r="E651" s="23">
        <v>4623</v>
      </c>
      <c r="F651" s="23">
        <v>32</v>
      </c>
      <c r="G651" s="23">
        <v>0</v>
      </c>
      <c r="H651" s="23" t="s">
        <v>2496</v>
      </c>
      <c r="I651" s="23" t="s">
        <v>2495</v>
      </c>
      <c r="J651" s="23" t="s">
        <v>2623</v>
      </c>
      <c r="K651" s="15">
        <f t="shared" si="30"/>
        <v>2</v>
      </c>
      <c r="L651" s="15" t="str">
        <f t="shared" si="31"/>
        <v>23</v>
      </c>
      <c r="M651" s="15" t="str">
        <f t="shared" si="32"/>
        <v>2023年製</v>
      </c>
      <c r="N651" s="17">
        <f>VLOOKUP(B:B,価格調査!B:S,18,0)</f>
        <v>1074476436</v>
      </c>
    </row>
    <row r="652" spans="1:14" s="15" customFormat="1">
      <c r="A652" s="16" t="s">
        <v>9102</v>
      </c>
      <c r="B652" s="421">
        <v>1856015130398</v>
      </c>
      <c r="C652" s="22">
        <v>4992496140109</v>
      </c>
      <c r="D652" s="23" t="s">
        <v>2679</v>
      </c>
      <c r="E652" s="23">
        <v>4623</v>
      </c>
      <c r="F652" s="23">
        <v>2</v>
      </c>
      <c r="G652" s="23">
        <v>0</v>
      </c>
      <c r="H652" s="23" t="s">
        <v>2496</v>
      </c>
      <c r="I652" s="23" t="s">
        <v>2495</v>
      </c>
      <c r="J652" s="23" t="s">
        <v>2623</v>
      </c>
      <c r="K652" s="15">
        <f t="shared" si="30"/>
        <v>2</v>
      </c>
      <c r="L652" s="15" t="str">
        <f t="shared" si="31"/>
        <v>23</v>
      </c>
      <c r="M652" s="15" t="str">
        <f t="shared" si="32"/>
        <v>2023年製</v>
      </c>
      <c r="N652" s="17">
        <f>VLOOKUP(B:B,価格調査!B:S,18,0)</f>
        <v>1074476436</v>
      </c>
    </row>
    <row r="653" spans="1:14" s="15" customFormat="1">
      <c r="A653" s="16" t="s">
        <v>9102</v>
      </c>
      <c r="B653" s="421">
        <v>1856015130077</v>
      </c>
      <c r="C653" s="22">
        <v>4992496142462</v>
      </c>
      <c r="D653" s="23" t="s">
        <v>8888</v>
      </c>
      <c r="E653" s="23">
        <v>4523</v>
      </c>
      <c r="F653" s="23">
        <v>32</v>
      </c>
      <c r="G653" s="23">
        <v>0</v>
      </c>
      <c r="H653" s="23" t="s">
        <v>2496</v>
      </c>
      <c r="I653" s="23" t="s">
        <v>2495</v>
      </c>
      <c r="J653" s="23" t="s">
        <v>2623</v>
      </c>
      <c r="K653" s="15">
        <f t="shared" si="30"/>
        <v>3</v>
      </c>
      <c r="L653" s="15" t="str">
        <f t="shared" si="31"/>
        <v>23</v>
      </c>
      <c r="M653" s="15" t="str">
        <f t="shared" si="32"/>
        <v>2023年製</v>
      </c>
      <c r="N653" s="17">
        <f>VLOOKUP(B:B,価格調査!B:S,18,0)</f>
        <v>1074475877</v>
      </c>
    </row>
    <row r="654" spans="1:14" s="15" customFormat="1">
      <c r="A654" s="16" t="s">
        <v>9102</v>
      </c>
      <c r="B654" s="421">
        <v>1856015130077</v>
      </c>
      <c r="C654" s="22">
        <v>4992496142462</v>
      </c>
      <c r="D654" s="23" t="s">
        <v>8888</v>
      </c>
      <c r="E654" s="23">
        <v>4523</v>
      </c>
      <c r="F654" s="23">
        <v>12</v>
      </c>
      <c r="G654" s="23">
        <v>0</v>
      </c>
      <c r="H654" s="23" t="s">
        <v>2496</v>
      </c>
      <c r="I654" s="23" t="s">
        <v>2495</v>
      </c>
      <c r="J654" s="23" t="s">
        <v>2621</v>
      </c>
      <c r="K654" s="15">
        <f t="shared" si="30"/>
        <v>3</v>
      </c>
      <c r="L654" s="15" t="str">
        <f t="shared" si="31"/>
        <v>23</v>
      </c>
      <c r="M654" s="15" t="str">
        <f t="shared" si="32"/>
        <v>2023年製</v>
      </c>
      <c r="N654" s="17">
        <f>VLOOKUP(B:B,価格調査!B:S,18,0)</f>
        <v>1074475877</v>
      </c>
    </row>
    <row r="655" spans="1:14" s="15" customFormat="1">
      <c r="A655" s="16" t="s">
        <v>9102</v>
      </c>
      <c r="B655" s="421">
        <v>1856015130077</v>
      </c>
      <c r="C655" s="22">
        <v>4992496142462</v>
      </c>
      <c r="D655" s="23" t="s">
        <v>8888</v>
      </c>
      <c r="E655" s="23">
        <v>4123</v>
      </c>
      <c r="F655" s="23">
        <v>8</v>
      </c>
      <c r="G655" s="23">
        <v>0</v>
      </c>
      <c r="H655" s="23" t="s">
        <v>2496</v>
      </c>
      <c r="I655" s="23" t="s">
        <v>2495</v>
      </c>
      <c r="J655" s="23" t="s">
        <v>2621</v>
      </c>
      <c r="K655" s="15">
        <f t="shared" si="30"/>
        <v>3</v>
      </c>
      <c r="L655" s="15" t="str">
        <f t="shared" si="31"/>
        <v>23</v>
      </c>
      <c r="M655" s="15" t="str">
        <f t="shared" si="32"/>
        <v>2023年製</v>
      </c>
      <c r="N655" s="17">
        <f>VLOOKUP(B:B,価格調査!B:S,18,0)</f>
        <v>1074475877</v>
      </c>
    </row>
    <row r="656" spans="1:14" s="15" customFormat="1">
      <c r="A656" s="16" t="s">
        <v>9102</v>
      </c>
      <c r="B656" s="421">
        <v>1856514130073</v>
      </c>
      <c r="C656" s="22">
        <v>4992496142370</v>
      </c>
      <c r="D656" s="23" t="s">
        <v>2677</v>
      </c>
      <c r="E656" s="23">
        <v>3423</v>
      </c>
      <c r="F656" s="23">
        <v>4</v>
      </c>
      <c r="G656" s="23">
        <v>0</v>
      </c>
      <c r="H656" s="23" t="s">
        <v>2496</v>
      </c>
      <c r="I656" s="23" t="s">
        <v>2495</v>
      </c>
      <c r="J656" s="23" t="s">
        <v>2623</v>
      </c>
      <c r="K656" s="15">
        <f t="shared" si="30"/>
        <v>1</v>
      </c>
      <c r="L656" s="15" t="str">
        <f t="shared" si="31"/>
        <v>23</v>
      </c>
      <c r="M656" s="15" t="str">
        <f t="shared" si="32"/>
        <v>2023年製</v>
      </c>
      <c r="N656" s="17">
        <f>VLOOKUP(B:B,価格調査!B:S,18,0)</f>
        <v>1074476307</v>
      </c>
    </row>
    <row r="657" spans="1:14" s="15" customFormat="1">
      <c r="A657" s="16" t="s">
        <v>9102</v>
      </c>
      <c r="B657" s="421">
        <v>1856514130394</v>
      </c>
      <c r="C657" s="22">
        <v>4992496140024</v>
      </c>
      <c r="D657" s="23" t="s">
        <v>2676</v>
      </c>
      <c r="E657" s="23">
        <v>3523</v>
      </c>
      <c r="F657" s="23">
        <v>6</v>
      </c>
      <c r="G657" s="23">
        <v>0</v>
      </c>
      <c r="H657" s="23" t="s">
        <v>2496</v>
      </c>
      <c r="I657" s="23" t="s">
        <v>2495</v>
      </c>
      <c r="J657" s="23" t="s">
        <v>2621</v>
      </c>
      <c r="K657" s="15">
        <f t="shared" si="30"/>
        <v>2</v>
      </c>
      <c r="L657" s="15" t="str">
        <f t="shared" si="31"/>
        <v>23</v>
      </c>
      <c r="M657" s="15" t="str">
        <f t="shared" si="32"/>
        <v>2023年製</v>
      </c>
      <c r="N657" s="17">
        <f>VLOOKUP(B:B,価格調査!B:S,18,0)</f>
        <v>1074475787</v>
      </c>
    </row>
    <row r="658" spans="1:14" s="15" customFormat="1">
      <c r="A658" s="16" t="s">
        <v>9102</v>
      </c>
      <c r="B658" s="421">
        <v>1856514130394</v>
      </c>
      <c r="C658" s="22">
        <v>4992496140024</v>
      </c>
      <c r="D658" s="23" t="s">
        <v>2676</v>
      </c>
      <c r="E658" s="23">
        <v>2923</v>
      </c>
      <c r="F658" s="23">
        <v>6</v>
      </c>
      <c r="G658" s="23">
        <v>0</v>
      </c>
      <c r="H658" s="23" t="s">
        <v>2496</v>
      </c>
      <c r="I658" s="23" t="s">
        <v>2495</v>
      </c>
      <c r="J658" s="23" t="s">
        <v>2621</v>
      </c>
      <c r="K658" s="15">
        <f t="shared" si="30"/>
        <v>2</v>
      </c>
      <c r="L658" s="15" t="str">
        <f t="shared" si="31"/>
        <v>23</v>
      </c>
      <c r="M658" s="15" t="str">
        <f t="shared" si="32"/>
        <v>2023年製</v>
      </c>
      <c r="N658" s="17">
        <f>VLOOKUP(B:B,価格調査!B:S,18,0)</f>
        <v>1074475787</v>
      </c>
    </row>
    <row r="659" spans="1:14" s="15" customFormat="1">
      <c r="A659" s="16" t="s">
        <v>9102</v>
      </c>
      <c r="B659" s="421">
        <v>1856515130072</v>
      </c>
      <c r="C659" s="22">
        <v>4992496142431</v>
      </c>
      <c r="D659" s="23" t="s">
        <v>2791</v>
      </c>
      <c r="E659" s="23">
        <v>4123</v>
      </c>
      <c r="F659" s="23">
        <v>20</v>
      </c>
      <c r="G659" s="23">
        <v>0</v>
      </c>
      <c r="H659" s="23" t="s">
        <v>2496</v>
      </c>
      <c r="I659" s="23" t="s">
        <v>2495</v>
      </c>
      <c r="J659" s="23" t="s">
        <v>2623</v>
      </c>
      <c r="K659" s="15">
        <f t="shared" si="30"/>
        <v>1</v>
      </c>
      <c r="L659" s="15" t="str">
        <f t="shared" si="31"/>
        <v>23</v>
      </c>
      <c r="M659" s="15" t="str">
        <f t="shared" si="32"/>
        <v>2023年製</v>
      </c>
      <c r="N659" s="17">
        <f>VLOOKUP(B:B,価格調査!B:S,18,0)</f>
        <v>1074476133</v>
      </c>
    </row>
    <row r="660" spans="1:14" s="15" customFormat="1">
      <c r="A660" s="16" t="s">
        <v>9102</v>
      </c>
      <c r="B660" s="421">
        <v>1856515130393</v>
      </c>
      <c r="C660" s="22">
        <v>4992496140055</v>
      </c>
      <c r="D660" s="23" t="s">
        <v>2674</v>
      </c>
      <c r="E660" s="23">
        <v>3423</v>
      </c>
      <c r="F660" s="23">
        <v>19</v>
      </c>
      <c r="G660" s="23">
        <v>0</v>
      </c>
      <c r="H660" s="23" t="s">
        <v>2496</v>
      </c>
      <c r="I660" s="23" t="s">
        <v>2495</v>
      </c>
      <c r="J660" s="23" t="s">
        <v>2623</v>
      </c>
      <c r="K660" s="15">
        <f t="shared" si="30"/>
        <v>1</v>
      </c>
      <c r="L660" s="15" t="str">
        <f t="shared" si="31"/>
        <v>23</v>
      </c>
      <c r="M660" s="15" t="str">
        <f t="shared" si="32"/>
        <v>2023年製</v>
      </c>
      <c r="N660" s="17">
        <f>VLOOKUP(B:B,価格調査!B:S,18,0)</f>
        <v>1074475874</v>
      </c>
    </row>
    <row r="661" spans="1:14" s="15" customFormat="1">
      <c r="A661" s="16" t="s">
        <v>9102</v>
      </c>
      <c r="B661" s="421">
        <v>1857014130075</v>
      </c>
      <c r="C661" s="22">
        <v>4992496142332</v>
      </c>
      <c r="D661" s="23" t="s">
        <v>8537</v>
      </c>
      <c r="E661" s="23">
        <v>4723</v>
      </c>
      <c r="F661" s="23">
        <v>12</v>
      </c>
      <c r="G661" s="23">
        <v>0</v>
      </c>
      <c r="H661" s="23" t="s">
        <v>2496</v>
      </c>
      <c r="I661" s="23" t="s">
        <v>2495</v>
      </c>
      <c r="J661" s="23" t="s">
        <v>2623</v>
      </c>
      <c r="K661" s="15">
        <f t="shared" si="30"/>
        <v>2</v>
      </c>
      <c r="L661" s="15" t="str">
        <f t="shared" si="31"/>
        <v>23</v>
      </c>
      <c r="M661" s="15" t="str">
        <f t="shared" si="32"/>
        <v>2023年製</v>
      </c>
      <c r="N661" s="17">
        <f>VLOOKUP(B:B,価格調査!B:S,18,0)</f>
        <v>1074476080</v>
      </c>
    </row>
    <row r="662" spans="1:14" s="15" customFormat="1">
      <c r="A662" s="16" t="s">
        <v>9102</v>
      </c>
      <c r="B662" s="421">
        <v>1857014130075</v>
      </c>
      <c r="C662" s="22">
        <v>4992496142332</v>
      </c>
      <c r="D662" s="23" t="s">
        <v>8537</v>
      </c>
      <c r="E662" s="23">
        <v>4723</v>
      </c>
      <c r="F662" s="23">
        <v>8</v>
      </c>
      <c r="G662" s="23">
        <v>0</v>
      </c>
      <c r="H662" s="23" t="s">
        <v>2496</v>
      </c>
      <c r="I662" s="23" t="s">
        <v>2495</v>
      </c>
      <c r="J662" s="23" t="s">
        <v>2623</v>
      </c>
      <c r="K662" s="15">
        <f t="shared" si="30"/>
        <v>2</v>
      </c>
      <c r="L662" s="15" t="str">
        <f t="shared" si="31"/>
        <v>23</v>
      </c>
      <c r="M662" s="15" t="str">
        <f t="shared" si="32"/>
        <v>2023年製</v>
      </c>
      <c r="N662" s="17">
        <f>VLOOKUP(B:B,価格調査!B:S,18,0)</f>
        <v>1074476080</v>
      </c>
    </row>
    <row r="663" spans="1:14" s="15" customFormat="1">
      <c r="A663" s="16" t="s">
        <v>9102</v>
      </c>
      <c r="B663" s="421">
        <v>1857014130396</v>
      </c>
      <c r="C663" s="22">
        <v>4992496139974</v>
      </c>
      <c r="D663" s="23" t="s">
        <v>2673</v>
      </c>
      <c r="E663" s="23">
        <v>4623</v>
      </c>
      <c r="F663" s="23">
        <v>20</v>
      </c>
      <c r="G663" s="23">
        <v>0</v>
      </c>
      <c r="H663" s="23" t="s">
        <v>2496</v>
      </c>
      <c r="I663" s="23" t="s">
        <v>2495</v>
      </c>
      <c r="J663" s="23" t="s">
        <v>2621</v>
      </c>
      <c r="K663" s="15">
        <f t="shared" si="30"/>
        <v>2</v>
      </c>
      <c r="L663" s="15" t="str">
        <f t="shared" si="31"/>
        <v>23</v>
      </c>
      <c r="M663" s="15" t="str">
        <f t="shared" si="32"/>
        <v>2023年製</v>
      </c>
      <c r="N663" s="17">
        <f>VLOOKUP(B:B,価格調査!B:S,18,0)</f>
        <v>1074475875</v>
      </c>
    </row>
    <row r="664" spans="1:14" s="15" customFormat="1">
      <c r="A664" s="16" t="s">
        <v>9102</v>
      </c>
      <c r="B664" s="421">
        <v>1857014130396</v>
      </c>
      <c r="C664" s="22">
        <v>4992496139974</v>
      </c>
      <c r="D664" s="23" t="s">
        <v>2673</v>
      </c>
      <c r="E664" s="23">
        <v>4423</v>
      </c>
      <c r="F664" s="23">
        <v>17</v>
      </c>
      <c r="G664" s="23">
        <v>0</v>
      </c>
      <c r="H664" s="23" t="s">
        <v>2496</v>
      </c>
      <c r="I664" s="23" t="s">
        <v>2495</v>
      </c>
      <c r="J664" s="23" t="s">
        <v>2623</v>
      </c>
      <c r="K664" s="15">
        <f t="shared" si="30"/>
        <v>2</v>
      </c>
      <c r="L664" s="15" t="str">
        <f t="shared" si="31"/>
        <v>23</v>
      </c>
      <c r="M664" s="15" t="str">
        <f t="shared" si="32"/>
        <v>2023年製</v>
      </c>
      <c r="N664" s="17">
        <f>VLOOKUP(B:B,価格調査!B:S,18,0)</f>
        <v>1074475875</v>
      </c>
    </row>
    <row r="665" spans="1:14" s="15" customFormat="1">
      <c r="A665" s="16" t="s">
        <v>9102</v>
      </c>
      <c r="B665" s="421">
        <v>1954516132078</v>
      </c>
      <c r="C665" s="22">
        <v>4992496096789</v>
      </c>
      <c r="D665" s="23" t="s">
        <v>5277</v>
      </c>
      <c r="E665" s="23">
        <v>3723</v>
      </c>
      <c r="F665" s="23">
        <v>10</v>
      </c>
      <c r="G665" s="23">
        <v>0</v>
      </c>
      <c r="H665" s="23" t="s">
        <v>2496</v>
      </c>
      <c r="I665" s="23" t="s">
        <v>2495</v>
      </c>
      <c r="J665" s="23" t="s">
        <v>2621</v>
      </c>
      <c r="K665" s="15">
        <f t="shared" si="30"/>
        <v>1</v>
      </c>
      <c r="L665" s="15" t="str">
        <f t="shared" si="31"/>
        <v>23</v>
      </c>
      <c r="M665" s="15" t="str">
        <f t="shared" si="32"/>
        <v>2023年製</v>
      </c>
      <c r="N665" s="17">
        <f>VLOOKUP(B:B,価格調査!B:S,18,0)</f>
        <v>1074475828</v>
      </c>
    </row>
    <row r="666" spans="1:14" s="15" customFormat="1">
      <c r="A666" s="16" t="s">
        <v>9102</v>
      </c>
      <c r="B666" s="421">
        <v>1955016130076</v>
      </c>
      <c r="C666" s="22">
        <v>4992496142578</v>
      </c>
      <c r="D666" s="23" t="s">
        <v>2672</v>
      </c>
      <c r="E666" s="23">
        <v>723</v>
      </c>
      <c r="F666" s="23">
        <v>3</v>
      </c>
      <c r="G666" s="23">
        <v>0</v>
      </c>
      <c r="H666" s="23" t="s">
        <v>2496</v>
      </c>
      <c r="I666" s="23" t="s">
        <v>2495</v>
      </c>
      <c r="J666" s="23" t="s">
        <v>2621</v>
      </c>
      <c r="K666" s="15">
        <f t="shared" si="30"/>
        <v>3</v>
      </c>
      <c r="L666" s="15" t="str">
        <f t="shared" si="31"/>
        <v>23</v>
      </c>
      <c r="M666" s="15" t="str">
        <f t="shared" si="32"/>
        <v>2023年製</v>
      </c>
      <c r="N666" s="17">
        <f>VLOOKUP(B:B,価格調査!B:S,18,0)</f>
        <v>1074476489</v>
      </c>
    </row>
    <row r="667" spans="1:14" s="15" customFormat="1">
      <c r="A667" s="16" t="s">
        <v>9102</v>
      </c>
      <c r="B667" s="421">
        <v>1955016130076</v>
      </c>
      <c r="C667" s="22">
        <v>4992496142578</v>
      </c>
      <c r="D667" s="23" t="s">
        <v>2672</v>
      </c>
      <c r="E667" s="23">
        <v>3923</v>
      </c>
      <c r="F667" s="23">
        <v>12</v>
      </c>
      <c r="G667" s="23">
        <v>0</v>
      </c>
      <c r="H667" s="23" t="s">
        <v>2496</v>
      </c>
      <c r="I667" s="23" t="s">
        <v>2495</v>
      </c>
      <c r="J667" s="23" t="s">
        <v>2621</v>
      </c>
      <c r="K667" s="15">
        <f t="shared" si="30"/>
        <v>3</v>
      </c>
      <c r="L667" s="15" t="str">
        <f t="shared" si="31"/>
        <v>23</v>
      </c>
      <c r="M667" s="15" t="str">
        <f t="shared" si="32"/>
        <v>2023年製</v>
      </c>
      <c r="N667" s="17">
        <f>VLOOKUP(B:B,価格調査!B:S,18,0)</f>
        <v>1074476489</v>
      </c>
    </row>
    <row r="668" spans="1:14" s="15" customFormat="1">
      <c r="A668" s="16" t="s">
        <v>9102</v>
      </c>
      <c r="B668" s="421">
        <v>1955016130076</v>
      </c>
      <c r="C668" s="22">
        <v>4992496142578</v>
      </c>
      <c r="D668" s="23" t="s">
        <v>2672</v>
      </c>
      <c r="E668" s="23">
        <v>3923</v>
      </c>
      <c r="F668" s="23">
        <v>1</v>
      </c>
      <c r="G668" s="23">
        <v>0</v>
      </c>
      <c r="H668" s="23" t="s">
        <v>2496</v>
      </c>
      <c r="I668" s="23" t="s">
        <v>2495</v>
      </c>
      <c r="J668" s="23" t="s">
        <v>2623</v>
      </c>
      <c r="K668" s="15">
        <f t="shared" si="30"/>
        <v>3</v>
      </c>
      <c r="L668" s="15" t="str">
        <f t="shared" si="31"/>
        <v>23</v>
      </c>
      <c r="M668" s="15" t="str">
        <f t="shared" si="32"/>
        <v>2023年製</v>
      </c>
      <c r="N668" s="17">
        <f>VLOOKUP(B:B,価格調査!B:S,18,0)</f>
        <v>1074476489</v>
      </c>
    </row>
    <row r="669" spans="1:14" s="15" customFormat="1">
      <c r="A669" s="16" t="s">
        <v>9102</v>
      </c>
      <c r="B669" s="421">
        <v>1955516130071</v>
      </c>
      <c r="C669" s="22">
        <v>4992496142554</v>
      </c>
      <c r="D669" s="23" t="s">
        <v>2789</v>
      </c>
      <c r="E669" s="23">
        <v>2623</v>
      </c>
      <c r="F669" s="23">
        <v>1</v>
      </c>
      <c r="G669" s="23">
        <v>0</v>
      </c>
      <c r="H669" s="23" t="s">
        <v>2496</v>
      </c>
      <c r="I669" s="23" t="s">
        <v>2495</v>
      </c>
      <c r="J669" s="23" t="s">
        <v>2623</v>
      </c>
      <c r="K669" s="15">
        <f t="shared" si="30"/>
        <v>3</v>
      </c>
      <c r="L669" s="15" t="str">
        <f t="shared" si="31"/>
        <v>23</v>
      </c>
      <c r="M669" s="15" t="str">
        <f t="shared" si="32"/>
        <v>2023年製</v>
      </c>
      <c r="N669" s="17">
        <f>VLOOKUP(B:B,価格調査!B:S,18,0)</f>
        <v>1074476491</v>
      </c>
    </row>
    <row r="670" spans="1:14" s="15" customFormat="1">
      <c r="A670" s="16" t="s">
        <v>9102</v>
      </c>
      <c r="B670" s="421">
        <v>1955516130071</v>
      </c>
      <c r="C670" s="22">
        <v>4992496142554</v>
      </c>
      <c r="D670" s="23" t="s">
        <v>2789</v>
      </c>
      <c r="E670" s="23">
        <v>2623</v>
      </c>
      <c r="F670" s="23">
        <v>1</v>
      </c>
      <c r="G670" s="23">
        <v>0</v>
      </c>
      <c r="H670" s="23" t="s">
        <v>2496</v>
      </c>
      <c r="I670" s="23" t="s">
        <v>2495</v>
      </c>
      <c r="J670" s="23" t="s">
        <v>2623</v>
      </c>
      <c r="K670" s="15">
        <f t="shared" si="30"/>
        <v>3</v>
      </c>
      <c r="L670" s="15" t="str">
        <f t="shared" si="31"/>
        <v>23</v>
      </c>
      <c r="M670" s="15" t="str">
        <f t="shared" si="32"/>
        <v>2023年製</v>
      </c>
      <c r="N670" s="17">
        <f>VLOOKUP(B:B,価格調査!B:S,18,0)</f>
        <v>1074476491</v>
      </c>
    </row>
    <row r="671" spans="1:14" s="15" customFormat="1">
      <c r="A671" s="16" t="s">
        <v>9102</v>
      </c>
      <c r="B671" s="421">
        <v>1956015130074</v>
      </c>
      <c r="C671" s="22">
        <v>4992496142479</v>
      </c>
      <c r="D671" s="23" t="s">
        <v>2668</v>
      </c>
      <c r="E671" s="23">
        <v>423</v>
      </c>
      <c r="F671" s="23">
        <v>2</v>
      </c>
      <c r="G671" s="23">
        <v>0</v>
      </c>
      <c r="H671" s="23" t="s">
        <v>2496</v>
      </c>
      <c r="I671" s="23" t="s">
        <v>2495</v>
      </c>
      <c r="J671" s="23" t="s">
        <v>2623</v>
      </c>
      <c r="K671" s="15">
        <f t="shared" si="30"/>
        <v>3</v>
      </c>
      <c r="L671" s="15" t="str">
        <f t="shared" si="31"/>
        <v>23</v>
      </c>
      <c r="M671" s="15" t="str">
        <f t="shared" si="32"/>
        <v>2023年製</v>
      </c>
      <c r="N671" s="17">
        <f>VLOOKUP(B:B,価格調査!B:S,18,0)</f>
        <v>1074475784</v>
      </c>
    </row>
    <row r="672" spans="1:14" s="15" customFormat="1">
      <c r="A672" s="16" t="s">
        <v>9102</v>
      </c>
      <c r="B672" s="421">
        <v>1956015130074</v>
      </c>
      <c r="C672" s="22">
        <v>4992496142479</v>
      </c>
      <c r="D672" s="23" t="s">
        <v>2668</v>
      </c>
      <c r="E672" s="23">
        <v>423</v>
      </c>
      <c r="F672" s="23">
        <v>2</v>
      </c>
      <c r="G672" s="23">
        <v>0</v>
      </c>
      <c r="H672" s="23" t="s">
        <v>2496</v>
      </c>
      <c r="I672" s="23" t="s">
        <v>2495</v>
      </c>
      <c r="J672" s="23" t="s">
        <v>2621</v>
      </c>
      <c r="K672" s="15">
        <f t="shared" si="30"/>
        <v>3</v>
      </c>
      <c r="L672" s="15" t="str">
        <f t="shared" si="31"/>
        <v>23</v>
      </c>
      <c r="M672" s="15" t="str">
        <f t="shared" si="32"/>
        <v>2023年製</v>
      </c>
      <c r="N672" s="17">
        <f>VLOOKUP(B:B,価格調査!B:S,18,0)</f>
        <v>1074475784</v>
      </c>
    </row>
    <row r="673" spans="1:14" s="15" customFormat="1">
      <c r="A673" s="16" t="s">
        <v>9102</v>
      </c>
      <c r="B673" s="421">
        <v>1956015130074</v>
      </c>
      <c r="C673" s="22">
        <v>4992496142479</v>
      </c>
      <c r="D673" s="23" t="s">
        <v>2668</v>
      </c>
      <c r="E673" s="23">
        <v>423</v>
      </c>
      <c r="F673" s="23">
        <v>10</v>
      </c>
      <c r="G673" s="23">
        <v>0</v>
      </c>
      <c r="H673" s="23" t="s">
        <v>2496</v>
      </c>
      <c r="I673" s="23" t="s">
        <v>2495</v>
      </c>
      <c r="J673" s="23" t="s">
        <v>2623</v>
      </c>
      <c r="K673" s="15">
        <f t="shared" si="30"/>
        <v>3</v>
      </c>
      <c r="L673" s="15" t="str">
        <f t="shared" si="31"/>
        <v>23</v>
      </c>
      <c r="M673" s="15" t="str">
        <f t="shared" si="32"/>
        <v>2023年製</v>
      </c>
      <c r="N673" s="17">
        <f>VLOOKUP(B:B,価格調査!B:S,18,0)</f>
        <v>1074475784</v>
      </c>
    </row>
    <row r="674" spans="1:14" s="15" customFormat="1">
      <c r="A674" s="16" t="s">
        <v>9102</v>
      </c>
      <c r="B674" s="421">
        <v>1956016130080</v>
      </c>
      <c r="C674" s="22">
        <v>4992496142424</v>
      </c>
      <c r="D674" s="23" t="s">
        <v>2788</v>
      </c>
      <c r="E674" s="23">
        <v>4123</v>
      </c>
      <c r="F674" s="23">
        <v>22</v>
      </c>
      <c r="G674" s="23">
        <v>0</v>
      </c>
      <c r="H674" s="23" t="s">
        <v>2496</v>
      </c>
      <c r="I674" s="23" t="s">
        <v>2495</v>
      </c>
      <c r="J674" s="23" t="s">
        <v>2623</v>
      </c>
      <c r="K674" s="15">
        <f t="shared" si="30"/>
        <v>3</v>
      </c>
      <c r="L674" s="15" t="str">
        <f t="shared" si="31"/>
        <v>23</v>
      </c>
      <c r="M674" s="15" t="str">
        <f t="shared" si="32"/>
        <v>2023年製</v>
      </c>
      <c r="N674" s="17">
        <f>VLOOKUP(B:B,価格調査!B:S,18,0)</f>
        <v>1074476130</v>
      </c>
    </row>
    <row r="675" spans="1:14" s="15" customFormat="1">
      <c r="A675" s="16" t="s">
        <v>9102</v>
      </c>
      <c r="B675" s="421">
        <v>1956016130080</v>
      </c>
      <c r="C675" s="22">
        <v>4992496142424</v>
      </c>
      <c r="D675" s="23" t="s">
        <v>2788</v>
      </c>
      <c r="E675" s="23">
        <v>4123</v>
      </c>
      <c r="F675" s="23">
        <v>13</v>
      </c>
      <c r="G675" s="23">
        <v>0</v>
      </c>
      <c r="H675" s="23" t="s">
        <v>2496</v>
      </c>
      <c r="I675" s="23" t="s">
        <v>2495</v>
      </c>
      <c r="J675" s="23" t="s">
        <v>2623</v>
      </c>
      <c r="K675" s="15">
        <f t="shared" si="30"/>
        <v>3</v>
      </c>
      <c r="L675" s="15" t="str">
        <f t="shared" si="31"/>
        <v>23</v>
      </c>
      <c r="M675" s="15" t="str">
        <f t="shared" si="32"/>
        <v>2023年製</v>
      </c>
      <c r="N675" s="17">
        <f>VLOOKUP(B:B,価格調査!B:S,18,0)</f>
        <v>1074476130</v>
      </c>
    </row>
    <row r="676" spans="1:14" s="15" customFormat="1">
      <c r="A676" s="16" t="s">
        <v>9102</v>
      </c>
      <c r="B676" s="421">
        <v>1956016130080</v>
      </c>
      <c r="C676" s="22">
        <v>4992496142424</v>
      </c>
      <c r="D676" s="23" t="s">
        <v>2788</v>
      </c>
      <c r="E676" s="23">
        <v>4123</v>
      </c>
      <c r="F676" s="23">
        <v>12</v>
      </c>
      <c r="G676" s="23">
        <v>0</v>
      </c>
      <c r="H676" s="23" t="s">
        <v>2496</v>
      </c>
      <c r="I676" s="23" t="s">
        <v>2495</v>
      </c>
      <c r="J676" s="23" t="s">
        <v>2623</v>
      </c>
      <c r="K676" s="15">
        <f t="shared" si="30"/>
        <v>3</v>
      </c>
      <c r="L676" s="15" t="str">
        <f t="shared" si="31"/>
        <v>23</v>
      </c>
      <c r="M676" s="15" t="str">
        <f t="shared" si="32"/>
        <v>2023年製</v>
      </c>
      <c r="N676" s="17">
        <f>VLOOKUP(B:B,価格調査!B:S,18,0)</f>
        <v>1074476130</v>
      </c>
    </row>
    <row r="677" spans="1:14" s="15" customFormat="1">
      <c r="A677" s="16" t="s">
        <v>9102</v>
      </c>
      <c r="B677" s="421">
        <v>1956515130390</v>
      </c>
      <c r="C677" s="22">
        <v>4992496140062</v>
      </c>
      <c r="D677" s="23" t="s">
        <v>2666</v>
      </c>
      <c r="E677" s="23">
        <v>4823</v>
      </c>
      <c r="F677" s="23">
        <v>50</v>
      </c>
      <c r="G677" s="23">
        <v>0</v>
      </c>
      <c r="H677" s="23" t="s">
        <v>2496</v>
      </c>
      <c r="I677" s="23" t="s">
        <v>2495</v>
      </c>
      <c r="J677" s="23" t="s">
        <v>2623</v>
      </c>
      <c r="K677" s="15">
        <f t="shared" si="30"/>
        <v>4</v>
      </c>
      <c r="L677" s="15" t="str">
        <f t="shared" si="31"/>
        <v>23</v>
      </c>
      <c r="M677" s="15" t="str">
        <f t="shared" si="32"/>
        <v>2023年製</v>
      </c>
      <c r="N677" s="17">
        <f>VLOOKUP(B:B,価格調査!B:S,18,0)</f>
        <v>1074475872</v>
      </c>
    </row>
    <row r="678" spans="1:14" s="15" customFormat="1">
      <c r="A678" s="16" t="s">
        <v>9102</v>
      </c>
      <c r="B678" s="421">
        <v>1956515130390</v>
      </c>
      <c r="C678" s="22">
        <v>4992496140062</v>
      </c>
      <c r="D678" s="23" t="s">
        <v>2666</v>
      </c>
      <c r="E678" s="23">
        <v>4823</v>
      </c>
      <c r="F678" s="23">
        <v>51</v>
      </c>
      <c r="G678" s="23">
        <v>0</v>
      </c>
      <c r="H678" s="23" t="s">
        <v>2496</v>
      </c>
      <c r="I678" s="23" t="s">
        <v>2495</v>
      </c>
      <c r="J678" s="23" t="s">
        <v>2623</v>
      </c>
      <c r="K678" s="15">
        <f t="shared" si="30"/>
        <v>4</v>
      </c>
      <c r="L678" s="15" t="str">
        <f t="shared" si="31"/>
        <v>23</v>
      </c>
      <c r="M678" s="15" t="str">
        <f t="shared" si="32"/>
        <v>2023年製</v>
      </c>
      <c r="N678" s="17">
        <f>VLOOKUP(B:B,価格調査!B:S,18,0)</f>
        <v>1074475872</v>
      </c>
    </row>
    <row r="679" spans="1:14" s="15" customFormat="1">
      <c r="A679" s="16" t="s">
        <v>9102</v>
      </c>
      <c r="B679" s="421">
        <v>1956515130390</v>
      </c>
      <c r="C679" s="22">
        <v>4992496140062</v>
      </c>
      <c r="D679" s="23" t="s">
        <v>2666</v>
      </c>
      <c r="E679" s="23">
        <v>4323</v>
      </c>
      <c r="F679" s="23">
        <v>34</v>
      </c>
      <c r="G679" s="23">
        <v>0</v>
      </c>
      <c r="H679" s="23" t="s">
        <v>2496</v>
      </c>
      <c r="I679" s="23" t="s">
        <v>2495</v>
      </c>
      <c r="J679" s="23" t="s">
        <v>2623</v>
      </c>
      <c r="K679" s="15">
        <f t="shared" si="30"/>
        <v>4</v>
      </c>
      <c r="L679" s="15" t="str">
        <f t="shared" si="31"/>
        <v>23</v>
      </c>
      <c r="M679" s="15" t="str">
        <f t="shared" si="32"/>
        <v>2023年製</v>
      </c>
      <c r="N679" s="17">
        <f>VLOOKUP(B:B,価格調査!B:S,18,0)</f>
        <v>1074475872</v>
      </c>
    </row>
    <row r="680" spans="1:14" s="15" customFormat="1">
      <c r="A680" s="16" t="s">
        <v>9102</v>
      </c>
      <c r="B680" s="421">
        <v>1956515130390</v>
      </c>
      <c r="C680" s="22">
        <v>4992496140062</v>
      </c>
      <c r="D680" s="23" t="s">
        <v>2666</v>
      </c>
      <c r="E680" s="23">
        <v>4323</v>
      </c>
      <c r="F680" s="23">
        <v>60</v>
      </c>
      <c r="G680" s="23">
        <v>0</v>
      </c>
      <c r="H680" s="23" t="s">
        <v>2496</v>
      </c>
      <c r="I680" s="23" t="s">
        <v>2495</v>
      </c>
      <c r="J680" s="23" t="s">
        <v>2623</v>
      </c>
      <c r="K680" s="15">
        <f t="shared" si="30"/>
        <v>4</v>
      </c>
      <c r="L680" s="15" t="str">
        <f t="shared" si="31"/>
        <v>23</v>
      </c>
      <c r="M680" s="15" t="str">
        <f t="shared" si="32"/>
        <v>2023年製</v>
      </c>
      <c r="N680" s="17">
        <f>VLOOKUP(B:B,価格調査!B:S,18,0)</f>
        <v>1074475872</v>
      </c>
    </row>
    <row r="681" spans="1:14" s="15" customFormat="1">
      <c r="A681" s="16" t="s">
        <v>9102</v>
      </c>
      <c r="B681" s="421">
        <v>1956515130079</v>
      </c>
      <c r="C681" s="22">
        <v>4992496141458</v>
      </c>
      <c r="D681" s="23" t="s">
        <v>2664</v>
      </c>
      <c r="E681" s="23">
        <v>3923</v>
      </c>
      <c r="F681" s="23">
        <v>5</v>
      </c>
      <c r="G681" s="23">
        <v>0</v>
      </c>
      <c r="H681" s="23" t="s">
        <v>2496</v>
      </c>
      <c r="I681" s="23" t="s">
        <v>2495</v>
      </c>
      <c r="J681" s="23" t="s">
        <v>2621</v>
      </c>
      <c r="K681" s="15">
        <f t="shared" si="30"/>
        <v>2</v>
      </c>
      <c r="L681" s="15" t="str">
        <f t="shared" si="31"/>
        <v>23</v>
      </c>
      <c r="M681" s="15" t="str">
        <f t="shared" si="32"/>
        <v>2023年製</v>
      </c>
      <c r="N681" s="17">
        <f>VLOOKUP(B:B,価格調査!B:S,18,0)</f>
        <v>1074475913</v>
      </c>
    </row>
    <row r="682" spans="1:14" s="15" customFormat="1">
      <c r="A682" s="16" t="s">
        <v>9102</v>
      </c>
      <c r="B682" s="421">
        <v>1956515130079</v>
      </c>
      <c r="C682" s="22">
        <v>4992496141458</v>
      </c>
      <c r="D682" s="23" t="s">
        <v>2664</v>
      </c>
      <c r="E682" s="23">
        <v>3923</v>
      </c>
      <c r="F682" s="23">
        <v>9</v>
      </c>
      <c r="G682" s="23">
        <v>0</v>
      </c>
      <c r="H682" s="23" t="s">
        <v>2496</v>
      </c>
      <c r="I682" s="23" t="s">
        <v>2495</v>
      </c>
      <c r="J682" s="23" t="s">
        <v>2623</v>
      </c>
      <c r="K682" s="15">
        <f t="shared" si="30"/>
        <v>2</v>
      </c>
      <c r="L682" s="15" t="str">
        <f t="shared" si="31"/>
        <v>23</v>
      </c>
      <c r="M682" s="15" t="str">
        <f t="shared" si="32"/>
        <v>2023年製</v>
      </c>
      <c r="N682" s="17">
        <f>VLOOKUP(B:B,価格調査!B:S,18,0)</f>
        <v>1074475913</v>
      </c>
    </row>
    <row r="683" spans="1:14" s="15" customFormat="1">
      <c r="A683" s="16" t="s">
        <v>9102</v>
      </c>
      <c r="B683" s="421">
        <v>1958015139088</v>
      </c>
      <c r="C683" s="22">
        <v>4992496138588</v>
      </c>
      <c r="D683" s="23" t="s">
        <v>2662</v>
      </c>
      <c r="E683" s="23">
        <v>4223</v>
      </c>
      <c r="F683" s="23">
        <v>4</v>
      </c>
      <c r="G683" s="23">
        <v>0</v>
      </c>
      <c r="H683" s="23" t="s">
        <v>2496</v>
      </c>
      <c r="I683" s="23" t="s">
        <v>2495</v>
      </c>
      <c r="J683" s="23" t="s">
        <v>2621</v>
      </c>
      <c r="K683" s="15">
        <f t="shared" si="30"/>
        <v>3</v>
      </c>
      <c r="L683" s="15" t="str">
        <f t="shared" si="31"/>
        <v>23</v>
      </c>
      <c r="M683" s="15" t="str">
        <f t="shared" si="32"/>
        <v>2023年製</v>
      </c>
      <c r="N683" s="17">
        <f>VLOOKUP(B:B,価格調査!B:S,18,0)</f>
        <v>1074476745</v>
      </c>
    </row>
    <row r="684" spans="1:14" s="15" customFormat="1">
      <c r="A684" s="16" t="s">
        <v>9102</v>
      </c>
      <c r="B684" s="421">
        <v>1958015139088</v>
      </c>
      <c r="C684" s="22">
        <v>4992496138588</v>
      </c>
      <c r="D684" s="23" t="s">
        <v>2662</v>
      </c>
      <c r="E684" s="23">
        <v>4223</v>
      </c>
      <c r="F684" s="23">
        <v>24</v>
      </c>
      <c r="G684" s="23">
        <v>0</v>
      </c>
      <c r="H684" s="23" t="s">
        <v>2496</v>
      </c>
      <c r="I684" s="23" t="s">
        <v>2495</v>
      </c>
      <c r="J684" s="23" t="s">
        <v>2623</v>
      </c>
      <c r="K684" s="15">
        <f t="shared" si="30"/>
        <v>3</v>
      </c>
      <c r="L684" s="15" t="str">
        <f t="shared" si="31"/>
        <v>23</v>
      </c>
      <c r="M684" s="15" t="str">
        <f t="shared" si="32"/>
        <v>2023年製</v>
      </c>
      <c r="N684" s="17">
        <f>VLOOKUP(B:B,価格調査!B:S,18,0)</f>
        <v>1074476745</v>
      </c>
    </row>
    <row r="685" spans="1:14" s="15" customFormat="1">
      <c r="A685" s="16" t="s">
        <v>9102</v>
      </c>
      <c r="B685" s="421">
        <v>1958015139088</v>
      </c>
      <c r="C685" s="22">
        <v>4992496138588</v>
      </c>
      <c r="D685" s="23" t="s">
        <v>2662</v>
      </c>
      <c r="E685" s="23">
        <v>4223</v>
      </c>
      <c r="F685" s="23">
        <v>13</v>
      </c>
      <c r="G685" s="23">
        <v>0</v>
      </c>
      <c r="H685" s="23" t="s">
        <v>2496</v>
      </c>
      <c r="I685" s="23" t="s">
        <v>2495</v>
      </c>
      <c r="J685" s="23" t="s">
        <v>2623</v>
      </c>
      <c r="K685" s="15">
        <f t="shared" si="30"/>
        <v>3</v>
      </c>
      <c r="L685" s="15" t="str">
        <f t="shared" si="31"/>
        <v>23</v>
      </c>
      <c r="M685" s="15" t="str">
        <f t="shared" si="32"/>
        <v>2023年製</v>
      </c>
      <c r="N685" s="17">
        <f>VLOOKUP(B:B,価格調査!B:S,18,0)</f>
        <v>1074476745</v>
      </c>
    </row>
    <row r="686" spans="1:14" s="15" customFormat="1">
      <c r="A686" s="16" t="s">
        <v>9102</v>
      </c>
      <c r="B686" s="421">
        <v>2054017132078</v>
      </c>
      <c r="C686" s="22">
        <v>4992496096901</v>
      </c>
      <c r="D686" s="23" t="s">
        <v>2661</v>
      </c>
      <c r="E686" s="23">
        <v>1923</v>
      </c>
      <c r="F686" s="23">
        <v>12</v>
      </c>
      <c r="G686" s="23">
        <v>0</v>
      </c>
      <c r="H686" s="23" t="s">
        <v>2496</v>
      </c>
      <c r="I686" s="23" t="s">
        <v>2495</v>
      </c>
      <c r="J686" s="23" t="s">
        <v>2621</v>
      </c>
      <c r="K686" s="15">
        <f t="shared" si="30"/>
        <v>2</v>
      </c>
      <c r="L686" s="15" t="str">
        <f t="shared" si="31"/>
        <v>23</v>
      </c>
      <c r="M686" s="15" t="str">
        <f t="shared" si="32"/>
        <v>2023年製</v>
      </c>
      <c r="N686" s="17">
        <f>VLOOKUP(B:B,価格調査!B:S,18,0)</f>
        <v>1074476004</v>
      </c>
    </row>
    <row r="687" spans="1:14" s="15" customFormat="1">
      <c r="A687" s="16" t="s">
        <v>9102</v>
      </c>
      <c r="B687" s="421">
        <v>2054017132078</v>
      </c>
      <c r="C687" s="22">
        <v>4992496096901</v>
      </c>
      <c r="D687" s="23" t="s">
        <v>2661</v>
      </c>
      <c r="E687" s="23">
        <v>923</v>
      </c>
      <c r="F687" s="23">
        <v>1</v>
      </c>
      <c r="G687" s="23">
        <v>0</v>
      </c>
      <c r="H687" s="23" t="s">
        <v>2496</v>
      </c>
      <c r="I687" s="23" t="s">
        <v>2495</v>
      </c>
      <c r="J687" s="23" t="s">
        <v>2621</v>
      </c>
      <c r="K687" s="15">
        <f t="shared" si="30"/>
        <v>2</v>
      </c>
      <c r="L687" s="15" t="str">
        <f t="shared" si="31"/>
        <v>23</v>
      </c>
      <c r="M687" s="15" t="str">
        <f t="shared" si="32"/>
        <v>2023年製</v>
      </c>
      <c r="N687" s="17">
        <f>VLOOKUP(B:B,価格調査!B:S,18,0)</f>
        <v>1074476004</v>
      </c>
    </row>
    <row r="688" spans="1:14" s="15" customFormat="1">
      <c r="A688" s="16" t="s">
        <v>9102</v>
      </c>
      <c r="B688" s="421">
        <v>2054516132074</v>
      </c>
      <c r="C688" s="22">
        <v>4992496096796</v>
      </c>
      <c r="D688" s="23" t="s">
        <v>2660</v>
      </c>
      <c r="E688" s="23">
        <v>2723</v>
      </c>
      <c r="F688" s="23">
        <v>4</v>
      </c>
      <c r="G688" s="23">
        <v>0</v>
      </c>
      <c r="H688" s="23" t="s">
        <v>2496</v>
      </c>
      <c r="I688" s="23" t="s">
        <v>2495</v>
      </c>
      <c r="J688" s="23" t="s">
        <v>2621</v>
      </c>
      <c r="K688" s="15">
        <f t="shared" si="30"/>
        <v>1</v>
      </c>
      <c r="L688" s="15" t="str">
        <f t="shared" si="31"/>
        <v>23</v>
      </c>
      <c r="M688" s="15" t="str">
        <f t="shared" si="32"/>
        <v>2023年製</v>
      </c>
      <c r="N688" s="17">
        <f>VLOOKUP(B:B,価格調査!B:S,18,0)</f>
        <v>1074476677</v>
      </c>
    </row>
    <row r="689" spans="1:14" s="15" customFormat="1">
      <c r="A689" s="16" t="s">
        <v>9102</v>
      </c>
      <c r="B689" s="421">
        <v>2054517132073</v>
      </c>
      <c r="C689" s="22">
        <v>4992496096857</v>
      </c>
      <c r="D689" s="23" t="s">
        <v>2659</v>
      </c>
      <c r="E689" s="23">
        <v>2123</v>
      </c>
      <c r="F689" s="23">
        <v>24</v>
      </c>
      <c r="G689" s="23">
        <v>0</v>
      </c>
      <c r="H689" s="23" t="s">
        <v>2496</v>
      </c>
      <c r="I689" s="23" t="s">
        <v>2495</v>
      </c>
      <c r="J689" s="23" t="s">
        <v>2621</v>
      </c>
      <c r="K689" s="15">
        <f t="shared" si="30"/>
        <v>2</v>
      </c>
      <c r="L689" s="15" t="str">
        <f t="shared" si="31"/>
        <v>23</v>
      </c>
      <c r="M689" s="15" t="str">
        <f t="shared" si="32"/>
        <v>2023年製</v>
      </c>
      <c r="N689" s="17">
        <f>VLOOKUP(B:B,価格調査!B:S,18,0)</f>
        <v>1074476506</v>
      </c>
    </row>
    <row r="690" spans="1:14" s="15" customFormat="1">
      <c r="A690" s="16" t="s">
        <v>9102</v>
      </c>
      <c r="B690" s="421">
        <v>2054517132073</v>
      </c>
      <c r="C690" s="22">
        <v>4992496096857</v>
      </c>
      <c r="D690" s="23" t="s">
        <v>2659</v>
      </c>
      <c r="E690" s="23">
        <v>2123</v>
      </c>
      <c r="F690" s="23">
        <v>8</v>
      </c>
      <c r="G690" s="23">
        <v>0</v>
      </c>
      <c r="H690" s="23" t="s">
        <v>2496</v>
      </c>
      <c r="I690" s="23" t="s">
        <v>2495</v>
      </c>
      <c r="J690" s="23" t="s">
        <v>2621</v>
      </c>
      <c r="K690" s="15">
        <f t="shared" si="30"/>
        <v>2</v>
      </c>
      <c r="L690" s="15" t="str">
        <f t="shared" si="31"/>
        <v>23</v>
      </c>
      <c r="M690" s="15" t="str">
        <f t="shared" si="32"/>
        <v>2023年製</v>
      </c>
      <c r="N690" s="17">
        <f>VLOOKUP(B:B,価格調査!B:S,18,0)</f>
        <v>1074476506</v>
      </c>
    </row>
    <row r="691" spans="1:14" s="15" customFormat="1">
      <c r="A691" s="16" t="s">
        <v>9102</v>
      </c>
      <c r="B691" s="421">
        <v>2055017132075</v>
      </c>
      <c r="C691" s="22">
        <v>4992496096826</v>
      </c>
      <c r="D691" s="23" t="s">
        <v>2658</v>
      </c>
      <c r="E691" s="23">
        <v>2423</v>
      </c>
      <c r="F691" s="23">
        <v>11</v>
      </c>
      <c r="G691" s="23">
        <v>0</v>
      </c>
      <c r="H691" s="23" t="s">
        <v>2496</v>
      </c>
      <c r="I691" s="23" t="s">
        <v>2495</v>
      </c>
      <c r="J691" s="23" t="s">
        <v>2621</v>
      </c>
      <c r="K691" s="15">
        <f t="shared" si="30"/>
        <v>5</v>
      </c>
      <c r="L691" s="15" t="str">
        <f t="shared" si="31"/>
        <v>23</v>
      </c>
      <c r="M691" s="15" t="str">
        <f t="shared" si="32"/>
        <v>2023年製</v>
      </c>
      <c r="N691" s="17">
        <f>VLOOKUP(B:B,価格調査!B:S,18,0)</f>
        <v>1074476607</v>
      </c>
    </row>
    <row r="692" spans="1:14" s="15" customFormat="1">
      <c r="A692" s="16" t="s">
        <v>9102</v>
      </c>
      <c r="B692" s="421">
        <v>2055017132075</v>
      </c>
      <c r="C692" s="22">
        <v>4992496096826</v>
      </c>
      <c r="D692" s="23" t="s">
        <v>2658</v>
      </c>
      <c r="E692" s="23">
        <v>2423</v>
      </c>
      <c r="F692" s="23">
        <v>20</v>
      </c>
      <c r="G692" s="23">
        <v>0</v>
      </c>
      <c r="H692" s="23" t="s">
        <v>2496</v>
      </c>
      <c r="I692" s="23" t="s">
        <v>2495</v>
      </c>
      <c r="J692" s="23" t="s">
        <v>2621</v>
      </c>
      <c r="K692" s="15">
        <f t="shared" si="30"/>
        <v>5</v>
      </c>
      <c r="L692" s="15" t="str">
        <f t="shared" si="31"/>
        <v>23</v>
      </c>
      <c r="M692" s="15" t="str">
        <f t="shared" si="32"/>
        <v>2023年製</v>
      </c>
      <c r="N692" s="17">
        <f>VLOOKUP(B:B,価格調査!B:S,18,0)</f>
        <v>1074476607</v>
      </c>
    </row>
    <row r="693" spans="1:14" s="15" customFormat="1">
      <c r="A693" s="16" t="s">
        <v>9102</v>
      </c>
      <c r="B693" s="421">
        <v>2055017132075</v>
      </c>
      <c r="C693" s="22">
        <v>4992496096826</v>
      </c>
      <c r="D693" s="23" t="s">
        <v>2658</v>
      </c>
      <c r="E693" s="23">
        <v>4923</v>
      </c>
      <c r="F693" s="23">
        <v>24</v>
      </c>
      <c r="G693" s="23">
        <v>0</v>
      </c>
      <c r="H693" s="23" t="s">
        <v>2496</v>
      </c>
      <c r="I693" s="23" t="s">
        <v>2495</v>
      </c>
      <c r="J693" s="23" t="s">
        <v>2623</v>
      </c>
      <c r="K693" s="15">
        <f t="shared" si="30"/>
        <v>5</v>
      </c>
      <c r="L693" s="15" t="str">
        <f t="shared" si="31"/>
        <v>23</v>
      </c>
      <c r="M693" s="15" t="str">
        <f t="shared" si="32"/>
        <v>2023年製</v>
      </c>
      <c r="N693" s="17">
        <f>VLOOKUP(B:B,価格調査!B:S,18,0)</f>
        <v>1074476607</v>
      </c>
    </row>
    <row r="694" spans="1:14" s="15" customFormat="1">
      <c r="A694" s="16" t="s">
        <v>9102</v>
      </c>
      <c r="B694" s="421">
        <v>2055017132075</v>
      </c>
      <c r="C694" s="22">
        <v>4992496096826</v>
      </c>
      <c r="D694" s="23" t="s">
        <v>2658</v>
      </c>
      <c r="E694" s="23">
        <v>1623</v>
      </c>
      <c r="F694" s="23">
        <v>4</v>
      </c>
      <c r="G694" s="23">
        <v>0</v>
      </c>
      <c r="H694" s="23" t="s">
        <v>2496</v>
      </c>
      <c r="I694" s="23" t="s">
        <v>2495</v>
      </c>
      <c r="J694" s="23" t="s">
        <v>2621</v>
      </c>
      <c r="K694" s="15">
        <f t="shared" si="30"/>
        <v>5</v>
      </c>
      <c r="L694" s="15" t="str">
        <f t="shared" si="31"/>
        <v>23</v>
      </c>
      <c r="M694" s="15" t="str">
        <f t="shared" si="32"/>
        <v>2023年製</v>
      </c>
      <c r="N694" s="17">
        <f>VLOOKUP(B:B,価格調査!B:S,18,0)</f>
        <v>1074476607</v>
      </c>
    </row>
    <row r="695" spans="1:14" s="15" customFormat="1">
      <c r="A695" s="16" t="s">
        <v>9102</v>
      </c>
      <c r="B695" s="421">
        <v>2055017132075</v>
      </c>
      <c r="C695" s="22">
        <v>4992496096826</v>
      </c>
      <c r="D695" s="23" t="s">
        <v>2658</v>
      </c>
      <c r="E695" s="23">
        <v>1523</v>
      </c>
      <c r="F695" s="23">
        <v>19</v>
      </c>
      <c r="G695" s="23">
        <v>0</v>
      </c>
      <c r="H695" s="23" t="s">
        <v>2496</v>
      </c>
      <c r="I695" s="23" t="s">
        <v>2495</v>
      </c>
      <c r="J695" s="23" t="s">
        <v>2623</v>
      </c>
      <c r="K695" s="15">
        <f t="shared" si="30"/>
        <v>5</v>
      </c>
      <c r="L695" s="15" t="str">
        <f t="shared" si="31"/>
        <v>23</v>
      </c>
      <c r="M695" s="15" t="str">
        <f t="shared" si="32"/>
        <v>2023年製</v>
      </c>
      <c r="N695" s="17">
        <f>VLOOKUP(B:B,価格調査!B:S,18,0)</f>
        <v>1074476607</v>
      </c>
    </row>
    <row r="696" spans="1:14" s="15" customFormat="1">
      <c r="A696" s="16" t="s">
        <v>9102</v>
      </c>
      <c r="B696" s="421">
        <v>2055516130077</v>
      </c>
      <c r="C696" s="22">
        <v>4992496142561</v>
      </c>
      <c r="D696" s="23" t="s">
        <v>10714</v>
      </c>
      <c r="E696" s="23">
        <v>4123</v>
      </c>
      <c r="F696" s="23">
        <v>4</v>
      </c>
      <c r="G696" s="23">
        <v>0</v>
      </c>
      <c r="H696" s="23" t="s">
        <v>2496</v>
      </c>
      <c r="I696" s="23" t="s">
        <v>2495</v>
      </c>
      <c r="J696" s="23" t="s">
        <v>2623</v>
      </c>
      <c r="K696" s="15">
        <f t="shared" si="30"/>
        <v>1</v>
      </c>
      <c r="L696" s="15" t="str">
        <f t="shared" si="31"/>
        <v>23</v>
      </c>
      <c r="M696" s="15" t="str">
        <f t="shared" si="32"/>
        <v>2023年製</v>
      </c>
      <c r="N696" s="17">
        <f>VLOOKUP(B:B,価格調査!B:S,18,0)</f>
        <v>1074475912</v>
      </c>
    </row>
    <row r="697" spans="1:14" s="15" customFormat="1">
      <c r="A697" s="16" t="s">
        <v>9102</v>
      </c>
      <c r="B697" s="421">
        <v>2056016130390</v>
      </c>
      <c r="C697" s="22">
        <v>4992496140147</v>
      </c>
      <c r="D697" s="23" t="s">
        <v>2653</v>
      </c>
      <c r="E697" s="23">
        <v>2423</v>
      </c>
      <c r="F697" s="23">
        <v>3</v>
      </c>
      <c r="G697" s="23">
        <v>0</v>
      </c>
      <c r="H697" s="23" t="s">
        <v>2496</v>
      </c>
      <c r="I697" s="23" t="s">
        <v>2495</v>
      </c>
      <c r="J697" s="23" t="s">
        <v>2621</v>
      </c>
      <c r="K697" s="15">
        <f t="shared" si="30"/>
        <v>3</v>
      </c>
      <c r="L697" s="15" t="str">
        <f t="shared" si="31"/>
        <v>23</v>
      </c>
      <c r="M697" s="15" t="str">
        <f t="shared" si="32"/>
        <v>2023年製</v>
      </c>
      <c r="N697" s="17">
        <f>VLOOKUP(B:B,価格調査!B:S,18,0)</f>
        <v>1074475870</v>
      </c>
    </row>
    <row r="698" spans="1:14" s="15" customFormat="1">
      <c r="A698" s="16" t="s">
        <v>9102</v>
      </c>
      <c r="B698" s="421">
        <v>2056016130390</v>
      </c>
      <c r="C698" s="22">
        <v>4992496140147</v>
      </c>
      <c r="D698" s="23" t="s">
        <v>2653</v>
      </c>
      <c r="E698" s="23">
        <v>2423</v>
      </c>
      <c r="F698" s="23">
        <v>25</v>
      </c>
      <c r="G698" s="23">
        <v>0</v>
      </c>
      <c r="H698" s="23" t="s">
        <v>2496</v>
      </c>
      <c r="I698" s="23" t="s">
        <v>2495</v>
      </c>
      <c r="J698" s="23" t="s">
        <v>2621</v>
      </c>
      <c r="K698" s="15">
        <f t="shared" si="30"/>
        <v>3</v>
      </c>
      <c r="L698" s="15" t="str">
        <f t="shared" si="31"/>
        <v>23</v>
      </c>
      <c r="M698" s="15" t="str">
        <f t="shared" si="32"/>
        <v>2023年製</v>
      </c>
      <c r="N698" s="17">
        <f>VLOOKUP(B:B,価格調査!B:S,18,0)</f>
        <v>1074475870</v>
      </c>
    </row>
    <row r="699" spans="1:14" s="15" customFormat="1">
      <c r="A699" s="16" t="s">
        <v>9102</v>
      </c>
      <c r="B699" s="421">
        <v>2056016130390</v>
      </c>
      <c r="C699" s="22">
        <v>4992496140147</v>
      </c>
      <c r="D699" s="23" t="s">
        <v>2653</v>
      </c>
      <c r="E699" s="23">
        <v>4923</v>
      </c>
      <c r="F699" s="23">
        <v>8</v>
      </c>
      <c r="G699" s="23">
        <v>0</v>
      </c>
      <c r="H699" s="23" t="s">
        <v>2496</v>
      </c>
      <c r="I699" s="23" t="s">
        <v>2495</v>
      </c>
      <c r="J699" s="23" t="s">
        <v>2623</v>
      </c>
      <c r="K699" s="15">
        <f t="shared" si="30"/>
        <v>3</v>
      </c>
      <c r="L699" s="15" t="str">
        <f t="shared" si="31"/>
        <v>23</v>
      </c>
      <c r="M699" s="15" t="str">
        <f t="shared" si="32"/>
        <v>2023年製</v>
      </c>
      <c r="N699" s="17">
        <f>VLOOKUP(B:B,価格調査!B:S,18,0)</f>
        <v>1074475870</v>
      </c>
    </row>
    <row r="700" spans="1:14" s="15" customFormat="1">
      <c r="A700" s="16" t="s">
        <v>9102</v>
      </c>
      <c r="B700" s="421">
        <v>2056016130079</v>
      </c>
      <c r="C700" s="22">
        <v>4992496142547</v>
      </c>
      <c r="D700" s="23" t="s">
        <v>8889</v>
      </c>
      <c r="E700" s="23">
        <v>3823</v>
      </c>
      <c r="F700" s="23">
        <v>20</v>
      </c>
      <c r="G700" s="23">
        <v>0</v>
      </c>
      <c r="H700" s="23" t="s">
        <v>2496</v>
      </c>
      <c r="I700" s="23" t="s">
        <v>2495</v>
      </c>
      <c r="J700" s="23" t="s">
        <v>2621</v>
      </c>
      <c r="K700" s="15">
        <f t="shared" si="30"/>
        <v>1</v>
      </c>
      <c r="L700" s="15" t="str">
        <f t="shared" si="31"/>
        <v>23</v>
      </c>
      <c r="M700" s="15" t="str">
        <f t="shared" si="32"/>
        <v>2023年製</v>
      </c>
      <c r="N700" s="17">
        <f>VLOOKUP(B:B,価格調査!B:S,18,0)</f>
        <v>1074475876</v>
      </c>
    </row>
    <row r="701" spans="1:14" s="15" customFormat="1">
      <c r="A701" s="16" t="s">
        <v>9102</v>
      </c>
      <c r="B701" s="421">
        <v>2056515130075</v>
      </c>
      <c r="C701" s="22">
        <v>4992496142448</v>
      </c>
      <c r="D701" s="23" t="s">
        <v>2784</v>
      </c>
      <c r="E701" s="23">
        <v>4223</v>
      </c>
      <c r="F701" s="23">
        <v>7</v>
      </c>
      <c r="G701" s="23">
        <v>0</v>
      </c>
      <c r="H701" s="23" t="s">
        <v>2496</v>
      </c>
      <c r="I701" s="23" t="s">
        <v>2495</v>
      </c>
      <c r="J701" s="23" t="s">
        <v>2623</v>
      </c>
      <c r="K701" s="15">
        <f t="shared" si="30"/>
        <v>4</v>
      </c>
      <c r="L701" s="15" t="str">
        <f t="shared" si="31"/>
        <v>23</v>
      </c>
      <c r="M701" s="15" t="str">
        <f t="shared" si="32"/>
        <v>2023年製</v>
      </c>
      <c r="N701" s="17">
        <f>VLOOKUP(B:B,価格調査!B:S,18,0)</f>
        <v>1074476305</v>
      </c>
    </row>
    <row r="702" spans="1:14" s="15" customFormat="1">
      <c r="A702" s="16" t="s">
        <v>9102</v>
      </c>
      <c r="B702" s="421">
        <v>2056516130074</v>
      </c>
      <c r="C702" s="22">
        <v>4992496142516</v>
      </c>
      <c r="D702" s="23" t="s">
        <v>8890</v>
      </c>
      <c r="E702" s="23">
        <v>5023</v>
      </c>
      <c r="F702" s="23">
        <v>8</v>
      </c>
      <c r="G702" s="23">
        <v>0</v>
      </c>
      <c r="H702" s="23" t="s">
        <v>2496</v>
      </c>
      <c r="I702" s="23" t="s">
        <v>2495</v>
      </c>
      <c r="J702" s="23" t="s">
        <v>2623</v>
      </c>
      <c r="K702" s="15">
        <f t="shared" si="30"/>
        <v>1</v>
      </c>
      <c r="L702" s="15" t="str">
        <f t="shared" si="31"/>
        <v>23</v>
      </c>
      <c r="M702" s="15" t="str">
        <f t="shared" si="32"/>
        <v>2023年製</v>
      </c>
      <c r="N702" s="17">
        <f>VLOOKUP(B:B,価格調査!B:S,18,0)</f>
        <v>1074476486</v>
      </c>
    </row>
    <row r="703" spans="1:14" s="15" customFormat="1">
      <c r="A703" s="16" t="s">
        <v>9102</v>
      </c>
      <c r="B703" s="421">
        <v>2057015130077</v>
      </c>
      <c r="C703" s="22">
        <v>4992496142400</v>
      </c>
      <c r="D703" s="23" t="s">
        <v>8708</v>
      </c>
      <c r="E703" s="23">
        <v>4223</v>
      </c>
      <c r="F703" s="23">
        <v>24</v>
      </c>
      <c r="G703" s="23">
        <v>0</v>
      </c>
      <c r="H703" s="23" t="s">
        <v>2496</v>
      </c>
      <c r="I703" s="23" t="s">
        <v>2495</v>
      </c>
      <c r="J703" s="23" t="s">
        <v>2623</v>
      </c>
      <c r="K703" s="15">
        <f t="shared" si="30"/>
        <v>2</v>
      </c>
      <c r="L703" s="15" t="str">
        <f t="shared" si="31"/>
        <v>23</v>
      </c>
      <c r="M703" s="15" t="str">
        <f t="shared" si="32"/>
        <v>2023年製</v>
      </c>
      <c r="N703" s="17">
        <f>VLOOKUP(B:B,価格調査!B:S,18,0)</f>
        <v>1074476295</v>
      </c>
    </row>
    <row r="704" spans="1:14" s="15" customFormat="1">
      <c r="A704" s="16" t="s">
        <v>9102</v>
      </c>
      <c r="B704" s="421">
        <v>2057015130077</v>
      </c>
      <c r="C704" s="22">
        <v>4992496142400</v>
      </c>
      <c r="D704" s="23" t="s">
        <v>8708</v>
      </c>
      <c r="E704" s="23">
        <v>4223</v>
      </c>
      <c r="F704" s="23">
        <v>8</v>
      </c>
      <c r="G704" s="23">
        <v>0</v>
      </c>
      <c r="H704" s="23" t="s">
        <v>2496</v>
      </c>
      <c r="I704" s="23" t="s">
        <v>2495</v>
      </c>
      <c r="J704" s="23" t="s">
        <v>2623</v>
      </c>
      <c r="K704" s="15">
        <f t="shared" si="30"/>
        <v>2</v>
      </c>
      <c r="L704" s="15" t="str">
        <f t="shared" si="31"/>
        <v>23</v>
      </c>
      <c r="M704" s="15" t="str">
        <f t="shared" si="32"/>
        <v>2023年製</v>
      </c>
      <c r="N704" s="17">
        <f>VLOOKUP(B:B,価格調査!B:S,18,0)</f>
        <v>1074476295</v>
      </c>
    </row>
    <row r="705" spans="1:14" s="15" customFormat="1">
      <c r="A705" s="16" t="s">
        <v>9102</v>
      </c>
      <c r="B705" s="421">
        <v>2154017132075</v>
      </c>
      <c r="C705" s="22">
        <v>4992496096918</v>
      </c>
      <c r="D705" s="23" t="s">
        <v>2650</v>
      </c>
      <c r="E705" s="23">
        <v>3523</v>
      </c>
      <c r="F705" s="23">
        <v>16</v>
      </c>
      <c r="G705" s="23">
        <v>0</v>
      </c>
      <c r="H705" s="23" t="s">
        <v>2496</v>
      </c>
      <c r="I705" s="23" t="s">
        <v>2495</v>
      </c>
      <c r="J705" s="23" t="s">
        <v>2621</v>
      </c>
      <c r="K705" s="15">
        <f t="shared" si="30"/>
        <v>2</v>
      </c>
      <c r="L705" s="15" t="str">
        <f t="shared" si="31"/>
        <v>23</v>
      </c>
      <c r="M705" s="15" t="str">
        <f t="shared" si="32"/>
        <v>2023年製</v>
      </c>
      <c r="N705" s="17">
        <f>VLOOKUP(B:B,価格調査!B:S,18,0)</f>
        <v>1074476505</v>
      </c>
    </row>
    <row r="706" spans="1:14" s="15" customFormat="1">
      <c r="A706" s="16" t="s">
        <v>9102</v>
      </c>
      <c r="B706" s="421">
        <v>2154017132075</v>
      </c>
      <c r="C706" s="22">
        <v>4992496096918</v>
      </c>
      <c r="D706" s="23" t="s">
        <v>2650</v>
      </c>
      <c r="E706" s="23">
        <v>3023</v>
      </c>
      <c r="F706" s="23">
        <v>2</v>
      </c>
      <c r="G706" s="23">
        <v>0</v>
      </c>
      <c r="H706" s="23" t="s">
        <v>2496</v>
      </c>
      <c r="I706" s="23" t="s">
        <v>2495</v>
      </c>
      <c r="J706" s="23" t="s">
        <v>2621</v>
      </c>
      <c r="K706" s="15">
        <f t="shared" ref="K706:K769" si="33">COUNTIF(B:B,B706)</f>
        <v>2</v>
      </c>
      <c r="L706" s="15" t="str">
        <f t="shared" ref="L706:L769" si="34">RIGHT(E706,2)</f>
        <v>23</v>
      </c>
      <c r="M706" s="15" t="str">
        <f t="shared" ref="M706:M769" si="35">"20"&amp;L706&amp;"年製"</f>
        <v>2023年製</v>
      </c>
      <c r="N706" s="17">
        <f>VLOOKUP(B:B,価格調査!B:S,18,0)</f>
        <v>1074476505</v>
      </c>
    </row>
    <row r="707" spans="1:14" s="15" customFormat="1">
      <c r="A707" s="16" t="s">
        <v>9102</v>
      </c>
      <c r="B707" s="421">
        <v>2154517130076</v>
      </c>
      <c r="C707" s="22">
        <v>4992496142622</v>
      </c>
      <c r="D707" s="23" t="s">
        <v>2782</v>
      </c>
      <c r="E707" s="23">
        <v>4623</v>
      </c>
      <c r="F707" s="23">
        <v>4</v>
      </c>
      <c r="G707" s="23">
        <v>0</v>
      </c>
      <c r="H707" s="23" t="s">
        <v>2496</v>
      </c>
      <c r="I707" s="23" t="s">
        <v>2495</v>
      </c>
      <c r="J707" s="23" t="s">
        <v>2623</v>
      </c>
      <c r="K707" s="15">
        <f t="shared" si="33"/>
        <v>2</v>
      </c>
      <c r="L707" s="15" t="str">
        <f t="shared" si="34"/>
        <v>23</v>
      </c>
      <c r="M707" s="15" t="str">
        <f t="shared" si="35"/>
        <v>2023年製</v>
      </c>
      <c r="N707" s="17">
        <f>VLOOKUP(B:B,価格調査!B:S,18,0)</f>
        <v>1074476493</v>
      </c>
    </row>
    <row r="708" spans="1:14" s="15" customFormat="1">
      <c r="A708" s="16" t="s">
        <v>9102</v>
      </c>
      <c r="B708" s="421">
        <v>2154517130076</v>
      </c>
      <c r="C708" s="22">
        <v>4992496142622</v>
      </c>
      <c r="D708" s="23" t="s">
        <v>2782</v>
      </c>
      <c r="E708" s="23">
        <v>4623</v>
      </c>
      <c r="F708" s="23">
        <v>4</v>
      </c>
      <c r="G708" s="23">
        <v>0</v>
      </c>
      <c r="H708" s="23" t="s">
        <v>2496</v>
      </c>
      <c r="I708" s="23" t="s">
        <v>2495</v>
      </c>
      <c r="J708" s="23" t="s">
        <v>2623</v>
      </c>
      <c r="K708" s="15">
        <f t="shared" si="33"/>
        <v>2</v>
      </c>
      <c r="L708" s="15" t="str">
        <f t="shared" si="34"/>
        <v>23</v>
      </c>
      <c r="M708" s="15" t="str">
        <f t="shared" si="35"/>
        <v>2023年製</v>
      </c>
      <c r="N708" s="17">
        <f>VLOOKUP(B:B,価格調査!B:S,18,0)</f>
        <v>1074476493</v>
      </c>
    </row>
    <row r="709" spans="1:14" s="15" customFormat="1">
      <c r="A709" s="16" t="s">
        <v>9102</v>
      </c>
      <c r="B709" s="421">
        <v>2154517130380</v>
      </c>
      <c r="C709" s="22">
        <v>4992496141342</v>
      </c>
      <c r="D709" s="23" t="s">
        <v>2648</v>
      </c>
      <c r="E709" s="23">
        <v>3223</v>
      </c>
      <c r="F709" s="23">
        <v>1</v>
      </c>
      <c r="G709" s="23">
        <v>0</v>
      </c>
      <c r="H709" s="23" t="s">
        <v>2496</v>
      </c>
      <c r="I709" s="23" t="s">
        <v>2495</v>
      </c>
      <c r="J709" s="23" t="s">
        <v>2621</v>
      </c>
      <c r="K709" s="15">
        <f t="shared" si="33"/>
        <v>3</v>
      </c>
      <c r="L709" s="15" t="str">
        <f t="shared" si="34"/>
        <v>23</v>
      </c>
      <c r="M709" s="15" t="str">
        <f t="shared" si="35"/>
        <v>2023年製</v>
      </c>
      <c r="N709" s="17">
        <f>VLOOKUP(B:B,価格調査!B:S,18,0)</f>
        <v>1077393366</v>
      </c>
    </row>
    <row r="710" spans="1:14" s="15" customFormat="1">
      <c r="A710" s="16" t="s">
        <v>9102</v>
      </c>
      <c r="B710" s="421">
        <v>2154517130380</v>
      </c>
      <c r="C710" s="22">
        <v>4992496141342</v>
      </c>
      <c r="D710" s="23" t="s">
        <v>2648</v>
      </c>
      <c r="E710" s="23">
        <v>4223</v>
      </c>
      <c r="F710" s="23">
        <v>4</v>
      </c>
      <c r="G710" s="23">
        <v>0</v>
      </c>
      <c r="H710" s="23" t="s">
        <v>2496</v>
      </c>
      <c r="I710" s="23" t="s">
        <v>2495</v>
      </c>
      <c r="J710" s="23" t="s">
        <v>2621</v>
      </c>
      <c r="K710" s="15">
        <f t="shared" si="33"/>
        <v>3</v>
      </c>
      <c r="L710" s="15" t="str">
        <f t="shared" si="34"/>
        <v>23</v>
      </c>
      <c r="M710" s="15" t="str">
        <f t="shared" si="35"/>
        <v>2023年製</v>
      </c>
      <c r="N710" s="17">
        <f>VLOOKUP(B:B,価格調査!B:S,18,0)</f>
        <v>1077393366</v>
      </c>
    </row>
    <row r="711" spans="1:14" s="15" customFormat="1">
      <c r="A711" s="16" t="s">
        <v>9102</v>
      </c>
      <c r="B711" s="421">
        <v>2154517130380</v>
      </c>
      <c r="C711" s="22">
        <v>4992496141342</v>
      </c>
      <c r="D711" s="23" t="s">
        <v>2648</v>
      </c>
      <c r="E711" s="23">
        <v>4223</v>
      </c>
      <c r="F711" s="23">
        <v>4</v>
      </c>
      <c r="G711" s="23">
        <v>0</v>
      </c>
      <c r="H711" s="23" t="s">
        <v>2496</v>
      </c>
      <c r="I711" s="23" t="s">
        <v>2495</v>
      </c>
      <c r="J711" s="23" t="s">
        <v>2621</v>
      </c>
      <c r="K711" s="15">
        <f t="shared" si="33"/>
        <v>3</v>
      </c>
      <c r="L711" s="15" t="str">
        <f t="shared" si="34"/>
        <v>23</v>
      </c>
      <c r="M711" s="15" t="str">
        <f t="shared" si="35"/>
        <v>2023年製</v>
      </c>
      <c r="N711" s="17">
        <f>VLOOKUP(B:B,価格調査!B:S,18,0)</f>
        <v>1077393366</v>
      </c>
    </row>
    <row r="712" spans="1:14" s="15" customFormat="1">
      <c r="A712" s="16" t="s">
        <v>9102</v>
      </c>
      <c r="B712" s="421">
        <v>2154518130075</v>
      </c>
      <c r="C712" s="22">
        <v>4992496142653</v>
      </c>
      <c r="D712" s="23" t="s">
        <v>2781</v>
      </c>
      <c r="E712" s="23">
        <v>3423</v>
      </c>
      <c r="F712" s="23">
        <v>4</v>
      </c>
      <c r="G712" s="23">
        <v>0</v>
      </c>
      <c r="H712" s="23" t="s">
        <v>2496</v>
      </c>
      <c r="I712" s="23" t="s">
        <v>2495</v>
      </c>
      <c r="J712" s="23" t="s">
        <v>2623</v>
      </c>
      <c r="K712" s="15">
        <f t="shared" si="33"/>
        <v>3</v>
      </c>
      <c r="L712" s="15" t="str">
        <f t="shared" si="34"/>
        <v>23</v>
      </c>
      <c r="M712" s="15" t="str">
        <f t="shared" si="35"/>
        <v>2023年製</v>
      </c>
      <c r="N712" s="17">
        <f>VLOOKUP(B:B,価格調査!B:S,18,0)</f>
        <v>1074476485</v>
      </c>
    </row>
    <row r="713" spans="1:14" s="15" customFormat="1">
      <c r="A713" s="16" t="s">
        <v>9102</v>
      </c>
      <c r="B713" s="421">
        <v>2154518130075</v>
      </c>
      <c r="C713" s="22">
        <v>4992496142653</v>
      </c>
      <c r="D713" s="23" t="s">
        <v>2781</v>
      </c>
      <c r="E713" s="23">
        <v>4323</v>
      </c>
      <c r="F713" s="23">
        <v>8</v>
      </c>
      <c r="G713" s="23">
        <v>0</v>
      </c>
      <c r="H713" s="23" t="s">
        <v>2496</v>
      </c>
      <c r="I713" s="23" t="s">
        <v>2495</v>
      </c>
      <c r="J713" s="23" t="s">
        <v>2621</v>
      </c>
      <c r="K713" s="15">
        <f t="shared" si="33"/>
        <v>3</v>
      </c>
      <c r="L713" s="15" t="str">
        <f t="shared" si="34"/>
        <v>23</v>
      </c>
      <c r="M713" s="15" t="str">
        <f t="shared" si="35"/>
        <v>2023年製</v>
      </c>
      <c r="N713" s="17">
        <f>VLOOKUP(B:B,価格調査!B:S,18,0)</f>
        <v>1074476485</v>
      </c>
    </row>
    <row r="714" spans="1:14" s="15" customFormat="1">
      <c r="A714" s="16" t="s">
        <v>9102</v>
      </c>
      <c r="B714" s="421">
        <v>2154518132079</v>
      </c>
      <c r="C714" s="22">
        <v>4992496096932</v>
      </c>
      <c r="D714" s="23" t="s">
        <v>2647</v>
      </c>
      <c r="E714" s="23">
        <v>2923</v>
      </c>
      <c r="F714" s="23">
        <v>2</v>
      </c>
      <c r="G714" s="23">
        <v>0</v>
      </c>
      <c r="H714" s="23" t="s">
        <v>2496</v>
      </c>
      <c r="I714" s="23" t="s">
        <v>2495</v>
      </c>
      <c r="J714" s="23" t="s">
        <v>2621</v>
      </c>
      <c r="K714" s="15">
        <f t="shared" si="33"/>
        <v>1</v>
      </c>
      <c r="L714" s="15" t="str">
        <f t="shared" si="34"/>
        <v>23</v>
      </c>
      <c r="M714" s="15" t="str">
        <f t="shared" si="35"/>
        <v>2023年製</v>
      </c>
      <c r="N714" s="17">
        <f>VLOOKUP(B:B,価格調査!B:S,18,0)</f>
        <v>1074476503</v>
      </c>
    </row>
    <row r="715" spans="1:14" s="15" customFormat="1">
      <c r="A715" s="16" t="s">
        <v>9102</v>
      </c>
      <c r="B715" s="421">
        <v>2155017130399</v>
      </c>
      <c r="C715" s="22">
        <v>4992496140253</v>
      </c>
      <c r="D715" s="23" t="s">
        <v>2646</v>
      </c>
      <c r="E715" s="23">
        <v>2223</v>
      </c>
      <c r="F715" s="23">
        <v>8</v>
      </c>
      <c r="G715" s="23">
        <v>0</v>
      </c>
      <c r="H715" s="23" t="s">
        <v>2496</v>
      </c>
      <c r="I715" s="23" t="s">
        <v>2495</v>
      </c>
      <c r="J715" s="23" t="s">
        <v>2623</v>
      </c>
      <c r="K715" s="15">
        <f t="shared" si="33"/>
        <v>1</v>
      </c>
      <c r="L715" s="15" t="str">
        <f t="shared" si="34"/>
        <v>23</v>
      </c>
      <c r="M715" s="15" t="str">
        <f t="shared" si="35"/>
        <v>2023年製</v>
      </c>
      <c r="N715" s="17">
        <f>VLOOKUP(B:B,価格調査!B:S,18,0)</f>
        <v>1074476235</v>
      </c>
    </row>
    <row r="716" spans="1:14" s="15" customFormat="1">
      <c r="A716" s="16" t="s">
        <v>9102</v>
      </c>
      <c r="B716" s="421">
        <v>2155017130078</v>
      </c>
      <c r="C716" s="22">
        <v>4992496142615</v>
      </c>
      <c r="D716" s="23" t="s">
        <v>2645</v>
      </c>
      <c r="E716" s="23">
        <v>4523</v>
      </c>
      <c r="F716" s="23">
        <v>8</v>
      </c>
      <c r="G716" s="23">
        <v>0</v>
      </c>
      <c r="H716" s="23" t="s">
        <v>2496</v>
      </c>
      <c r="I716" s="23" t="s">
        <v>2495</v>
      </c>
      <c r="J716" s="23" t="s">
        <v>2621</v>
      </c>
      <c r="K716" s="15">
        <f t="shared" si="33"/>
        <v>3</v>
      </c>
      <c r="L716" s="15" t="str">
        <f t="shared" si="34"/>
        <v>23</v>
      </c>
      <c r="M716" s="15" t="str">
        <f t="shared" si="35"/>
        <v>2023年製</v>
      </c>
      <c r="N716" s="17">
        <f>VLOOKUP(B:B,価格調査!B:S,18,0)</f>
        <v>1074476309</v>
      </c>
    </row>
    <row r="717" spans="1:14" s="15" customFormat="1">
      <c r="A717" s="16" t="s">
        <v>9102</v>
      </c>
      <c r="B717" s="421">
        <v>2155017130078</v>
      </c>
      <c r="C717" s="22">
        <v>4992496142615</v>
      </c>
      <c r="D717" s="23" t="s">
        <v>2645</v>
      </c>
      <c r="E717" s="23">
        <v>423</v>
      </c>
      <c r="F717" s="23">
        <v>1</v>
      </c>
      <c r="G717" s="23">
        <v>0</v>
      </c>
      <c r="H717" s="23" t="s">
        <v>2496</v>
      </c>
      <c r="I717" s="23" t="s">
        <v>2495</v>
      </c>
      <c r="J717" s="23" t="s">
        <v>2623</v>
      </c>
      <c r="K717" s="15">
        <f t="shared" si="33"/>
        <v>3</v>
      </c>
      <c r="L717" s="15" t="str">
        <f t="shared" si="34"/>
        <v>23</v>
      </c>
      <c r="M717" s="15" t="str">
        <f t="shared" si="35"/>
        <v>2023年製</v>
      </c>
      <c r="N717" s="17">
        <f>VLOOKUP(B:B,価格調査!B:S,18,0)</f>
        <v>1074476309</v>
      </c>
    </row>
    <row r="718" spans="1:14" s="15" customFormat="1">
      <c r="A718" s="16" t="s">
        <v>9102</v>
      </c>
      <c r="B718" s="421">
        <v>2155017130078</v>
      </c>
      <c r="C718" s="22">
        <v>4992496142615</v>
      </c>
      <c r="D718" s="23" t="s">
        <v>2645</v>
      </c>
      <c r="E718" s="23">
        <v>4523</v>
      </c>
      <c r="F718" s="23">
        <v>11</v>
      </c>
      <c r="G718" s="23">
        <v>0</v>
      </c>
      <c r="H718" s="23" t="s">
        <v>2496</v>
      </c>
      <c r="I718" s="23" t="s">
        <v>2495</v>
      </c>
      <c r="J718" s="23" t="s">
        <v>2621</v>
      </c>
      <c r="K718" s="15">
        <f t="shared" si="33"/>
        <v>3</v>
      </c>
      <c r="L718" s="15" t="str">
        <f t="shared" si="34"/>
        <v>23</v>
      </c>
      <c r="M718" s="15" t="str">
        <f t="shared" si="35"/>
        <v>2023年製</v>
      </c>
      <c r="N718" s="17">
        <f>VLOOKUP(B:B,価格調査!B:S,18,0)</f>
        <v>1074476309</v>
      </c>
    </row>
    <row r="719" spans="1:14" s="15" customFormat="1">
      <c r="A719" s="16" t="s">
        <v>9102</v>
      </c>
      <c r="B719" s="421">
        <v>2155017132072</v>
      </c>
      <c r="C719" s="22">
        <v>4992496096833</v>
      </c>
      <c r="D719" s="23" t="s">
        <v>2644</v>
      </c>
      <c r="E719" s="23">
        <v>3023</v>
      </c>
      <c r="F719" s="23">
        <v>4</v>
      </c>
      <c r="G719" s="23">
        <v>0</v>
      </c>
      <c r="H719" s="23" t="s">
        <v>2496</v>
      </c>
      <c r="I719" s="23" t="s">
        <v>2495</v>
      </c>
      <c r="J719" s="23" t="s">
        <v>2623</v>
      </c>
      <c r="K719" s="15">
        <f t="shared" si="33"/>
        <v>2</v>
      </c>
      <c r="L719" s="15" t="str">
        <f t="shared" si="34"/>
        <v>23</v>
      </c>
      <c r="M719" s="15" t="str">
        <f t="shared" si="35"/>
        <v>2023年製</v>
      </c>
      <c r="N719" s="17">
        <f>VLOOKUP(B:B,価格調査!B:S,18,0)</f>
        <v>1074476606</v>
      </c>
    </row>
    <row r="720" spans="1:14" s="15" customFormat="1">
      <c r="A720" s="16" t="s">
        <v>9102</v>
      </c>
      <c r="B720" s="421">
        <v>2155017132072</v>
      </c>
      <c r="C720" s="22">
        <v>4992496096833</v>
      </c>
      <c r="D720" s="23" t="s">
        <v>2644</v>
      </c>
      <c r="E720" s="23">
        <v>3023</v>
      </c>
      <c r="F720" s="23">
        <v>3</v>
      </c>
      <c r="G720" s="23">
        <v>0</v>
      </c>
      <c r="H720" s="23" t="s">
        <v>2496</v>
      </c>
      <c r="I720" s="23" t="s">
        <v>2495</v>
      </c>
      <c r="J720" s="23" t="s">
        <v>2623</v>
      </c>
      <c r="K720" s="15">
        <f t="shared" si="33"/>
        <v>2</v>
      </c>
      <c r="L720" s="15" t="str">
        <f t="shared" si="34"/>
        <v>23</v>
      </c>
      <c r="M720" s="15" t="str">
        <f t="shared" si="35"/>
        <v>2023年製</v>
      </c>
      <c r="N720" s="17">
        <f>VLOOKUP(B:B,価格調査!B:S,18,0)</f>
        <v>1074476606</v>
      </c>
    </row>
    <row r="721" spans="1:14" s="15" customFormat="1">
      <c r="A721" s="16" t="s">
        <v>9102</v>
      </c>
      <c r="B721" s="421">
        <v>2155517130073</v>
      </c>
      <c r="C721" s="22">
        <v>4992496142592</v>
      </c>
      <c r="D721" s="23" t="s">
        <v>2780</v>
      </c>
      <c r="E721" s="23">
        <v>4423</v>
      </c>
      <c r="F721" s="23">
        <v>4</v>
      </c>
      <c r="G721" s="23">
        <v>0</v>
      </c>
      <c r="H721" s="23" t="s">
        <v>2496</v>
      </c>
      <c r="I721" s="23" t="s">
        <v>2495</v>
      </c>
      <c r="J721" s="23" t="s">
        <v>2621</v>
      </c>
      <c r="K721" s="15">
        <f t="shared" si="33"/>
        <v>3</v>
      </c>
      <c r="L721" s="15" t="str">
        <f t="shared" si="34"/>
        <v>23</v>
      </c>
      <c r="M721" s="15" t="str">
        <f t="shared" si="35"/>
        <v>2023年製</v>
      </c>
      <c r="N721" s="17">
        <f>VLOOKUP(B:B,価格調査!B:S,18,0)</f>
        <v>1074475899</v>
      </c>
    </row>
    <row r="722" spans="1:14" s="15" customFormat="1">
      <c r="A722" s="16" t="s">
        <v>9102</v>
      </c>
      <c r="B722" s="421">
        <v>2155517130073</v>
      </c>
      <c r="C722" s="22">
        <v>4992496142592</v>
      </c>
      <c r="D722" s="23" t="s">
        <v>2780</v>
      </c>
      <c r="E722" s="23">
        <v>3823</v>
      </c>
      <c r="F722" s="23">
        <v>16</v>
      </c>
      <c r="G722" s="23">
        <v>0</v>
      </c>
      <c r="H722" s="23" t="s">
        <v>2496</v>
      </c>
      <c r="I722" s="23" t="s">
        <v>2495</v>
      </c>
      <c r="J722" s="23" t="s">
        <v>2623</v>
      </c>
      <c r="K722" s="15">
        <f t="shared" si="33"/>
        <v>3</v>
      </c>
      <c r="L722" s="15" t="str">
        <f t="shared" si="34"/>
        <v>23</v>
      </c>
      <c r="M722" s="15" t="str">
        <f t="shared" si="35"/>
        <v>2023年製</v>
      </c>
      <c r="N722" s="17">
        <f>VLOOKUP(B:B,価格調査!B:S,18,0)</f>
        <v>1074475899</v>
      </c>
    </row>
    <row r="723" spans="1:14" s="15" customFormat="1">
      <c r="A723" s="16" t="s">
        <v>9102</v>
      </c>
      <c r="B723" s="421">
        <v>2155517130073</v>
      </c>
      <c r="C723" s="22">
        <v>4992496142592</v>
      </c>
      <c r="D723" s="23" t="s">
        <v>2780</v>
      </c>
      <c r="E723" s="23">
        <v>4423</v>
      </c>
      <c r="F723" s="23">
        <v>12</v>
      </c>
      <c r="G723" s="23">
        <v>0</v>
      </c>
      <c r="H723" s="23" t="s">
        <v>2496</v>
      </c>
      <c r="I723" s="23" t="s">
        <v>2495</v>
      </c>
      <c r="J723" s="23" t="s">
        <v>2623</v>
      </c>
      <c r="K723" s="15">
        <f t="shared" si="33"/>
        <v>3</v>
      </c>
      <c r="L723" s="15" t="str">
        <f t="shared" si="34"/>
        <v>23</v>
      </c>
      <c r="M723" s="15" t="str">
        <f t="shared" si="35"/>
        <v>2023年製</v>
      </c>
      <c r="N723" s="17">
        <f>VLOOKUP(B:B,価格調査!B:S,18,0)</f>
        <v>1074475899</v>
      </c>
    </row>
    <row r="724" spans="1:14" s="15" customFormat="1">
      <c r="A724" s="16" t="s">
        <v>9102</v>
      </c>
      <c r="B724" s="421">
        <v>2155517132077</v>
      </c>
      <c r="C724" s="22">
        <v>4992496096802</v>
      </c>
      <c r="D724" s="23" t="s">
        <v>2641</v>
      </c>
      <c r="E724" s="23">
        <v>4123</v>
      </c>
      <c r="F724" s="23">
        <v>20</v>
      </c>
      <c r="G724" s="23">
        <v>0</v>
      </c>
      <c r="H724" s="23" t="s">
        <v>2496</v>
      </c>
      <c r="I724" s="23" t="s">
        <v>2495</v>
      </c>
      <c r="J724" s="23" t="s">
        <v>2623</v>
      </c>
      <c r="K724" s="15">
        <f t="shared" si="33"/>
        <v>5</v>
      </c>
      <c r="L724" s="15" t="str">
        <f t="shared" si="34"/>
        <v>23</v>
      </c>
      <c r="M724" s="15" t="str">
        <f t="shared" si="35"/>
        <v>2023年製</v>
      </c>
      <c r="N724" s="17">
        <f>VLOOKUP(B:B,価格調査!B:S,18,0)</f>
        <v>1074476609</v>
      </c>
    </row>
    <row r="725" spans="1:14" s="15" customFormat="1">
      <c r="A725" s="16" t="s">
        <v>9102</v>
      </c>
      <c r="B725" s="421">
        <v>2155517132077</v>
      </c>
      <c r="C725" s="22">
        <v>4992496096802</v>
      </c>
      <c r="D725" s="23" t="s">
        <v>2641</v>
      </c>
      <c r="E725" s="23">
        <v>4123</v>
      </c>
      <c r="F725" s="23">
        <v>20</v>
      </c>
      <c r="G725" s="23">
        <v>0</v>
      </c>
      <c r="H725" s="23" t="s">
        <v>2496</v>
      </c>
      <c r="I725" s="23" t="s">
        <v>2495</v>
      </c>
      <c r="J725" s="23" t="s">
        <v>2621</v>
      </c>
      <c r="K725" s="15">
        <f t="shared" si="33"/>
        <v>5</v>
      </c>
      <c r="L725" s="15" t="str">
        <f t="shared" si="34"/>
        <v>23</v>
      </c>
      <c r="M725" s="15" t="str">
        <f t="shared" si="35"/>
        <v>2023年製</v>
      </c>
      <c r="N725" s="17">
        <f>VLOOKUP(B:B,価格調査!B:S,18,0)</f>
        <v>1074476609</v>
      </c>
    </row>
    <row r="726" spans="1:14" s="15" customFormat="1">
      <c r="A726" s="16" t="s">
        <v>9102</v>
      </c>
      <c r="B726" s="421">
        <v>2155517132077</v>
      </c>
      <c r="C726" s="22">
        <v>4992496096802</v>
      </c>
      <c r="D726" s="23" t="s">
        <v>2641</v>
      </c>
      <c r="E726" s="23">
        <v>2123</v>
      </c>
      <c r="F726" s="23">
        <v>5</v>
      </c>
      <c r="G726" s="23">
        <v>0</v>
      </c>
      <c r="H726" s="23" t="s">
        <v>2496</v>
      </c>
      <c r="I726" s="23" t="s">
        <v>2495</v>
      </c>
      <c r="J726" s="23" t="s">
        <v>2621</v>
      </c>
      <c r="K726" s="15">
        <f t="shared" si="33"/>
        <v>5</v>
      </c>
      <c r="L726" s="15" t="str">
        <f t="shared" si="34"/>
        <v>23</v>
      </c>
      <c r="M726" s="15" t="str">
        <f t="shared" si="35"/>
        <v>2023年製</v>
      </c>
      <c r="N726" s="17">
        <f>VLOOKUP(B:B,価格調査!B:S,18,0)</f>
        <v>1074476609</v>
      </c>
    </row>
    <row r="727" spans="1:14" s="15" customFormat="1">
      <c r="A727" s="16" t="s">
        <v>9102</v>
      </c>
      <c r="B727" s="421">
        <v>2155517132077</v>
      </c>
      <c r="C727" s="22">
        <v>4992496096802</v>
      </c>
      <c r="D727" s="23" t="s">
        <v>2641</v>
      </c>
      <c r="E727" s="23">
        <v>3123</v>
      </c>
      <c r="F727" s="23">
        <v>3</v>
      </c>
      <c r="G727" s="23">
        <v>0</v>
      </c>
      <c r="H727" s="23" t="s">
        <v>2496</v>
      </c>
      <c r="I727" s="23" t="s">
        <v>2495</v>
      </c>
      <c r="J727" s="23" t="s">
        <v>2621</v>
      </c>
      <c r="K727" s="15">
        <f t="shared" si="33"/>
        <v>5</v>
      </c>
      <c r="L727" s="15" t="str">
        <f t="shared" si="34"/>
        <v>23</v>
      </c>
      <c r="M727" s="15" t="str">
        <f t="shared" si="35"/>
        <v>2023年製</v>
      </c>
      <c r="N727" s="17">
        <f>VLOOKUP(B:B,価格調査!B:S,18,0)</f>
        <v>1074476609</v>
      </c>
    </row>
    <row r="728" spans="1:14" s="15" customFormat="1">
      <c r="A728" s="16" t="s">
        <v>9102</v>
      </c>
      <c r="B728" s="421">
        <v>2156016130076</v>
      </c>
      <c r="C728" s="22">
        <v>4992496141465</v>
      </c>
      <c r="D728" s="23" t="s">
        <v>2779</v>
      </c>
      <c r="E728" s="23">
        <v>3523</v>
      </c>
      <c r="F728" s="23">
        <v>4</v>
      </c>
      <c r="G728" s="23">
        <v>0</v>
      </c>
      <c r="H728" s="23" t="s">
        <v>2496</v>
      </c>
      <c r="I728" s="23" t="s">
        <v>2495</v>
      </c>
      <c r="J728" s="23" t="s">
        <v>2621</v>
      </c>
      <c r="K728" s="15">
        <f t="shared" si="33"/>
        <v>3</v>
      </c>
      <c r="L728" s="15" t="str">
        <f t="shared" si="34"/>
        <v>23</v>
      </c>
      <c r="M728" s="15" t="str">
        <f t="shared" si="35"/>
        <v>2023年製</v>
      </c>
      <c r="N728" s="17">
        <f>VLOOKUP(B:B,価格調査!B:S,18,0)</f>
        <v>1074476568</v>
      </c>
    </row>
    <row r="729" spans="1:14" s="15" customFormat="1">
      <c r="A729" s="16" t="s">
        <v>9102</v>
      </c>
      <c r="B729" s="421">
        <v>2156016130076</v>
      </c>
      <c r="C729" s="22">
        <v>4992496141465</v>
      </c>
      <c r="D729" s="23" t="s">
        <v>2779</v>
      </c>
      <c r="E729" s="23">
        <v>3523</v>
      </c>
      <c r="F729" s="23">
        <v>16</v>
      </c>
      <c r="G729" s="23">
        <v>0</v>
      </c>
      <c r="H729" s="23" t="s">
        <v>2496</v>
      </c>
      <c r="I729" s="23" t="s">
        <v>2495</v>
      </c>
      <c r="J729" s="23" t="s">
        <v>2623</v>
      </c>
      <c r="K729" s="15">
        <f t="shared" si="33"/>
        <v>3</v>
      </c>
      <c r="L729" s="15" t="str">
        <f t="shared" si="34"/>
        <v>23</v>
      </c>
      <c r="M729" s="15" t="str">
        <f t="shared" si="35"/>
        <v>2023年製</v>
      </c>
      <c r="N729" s="17">
        <f>VLOOKUP(B:B,価格調査!B:S,18,0)</f>
        <v>1074476568</v>
      </c>
    </row>
    <row r="730" spans="1:14" s="15" customFormat="1">
      <c r="A730" s="16" t="s">
        <v>9102</v>
      </c>
      <c r="B730" s="421">
        <v>2156017130075</v>
      </c>
      <c r="C730" s="22">
        <v>4992496142585</v>
      </c>
      <c r="D730" s="23" t="s">
        <v>2636</v>
      </c>
      <c r="E730" s="23">
        <v>4723</v>
      </c>
      <c r="F730" s="23">
        <v>4</v>
      </c>
      <c r="G730" s="23">
        <v>0</v>
      </c>
      <c r="H730" s="23" t="s">
        <v>2496</v>
      </c>
      <c r="I730" s="23" t="s">
        <v>2495</v>
      </c>
      <c r="J730" s="23" t="s">
        <v>2623</v>
      </c>
      <c r="K730" s="15">
        <f t="shared" si="33"/>
        <v>2</v>
      </c>
      <c r="L730" s="15" t="str">
        <f t="shared" si="34"/>
        <v>23</v>
      </c>
      <c r="M730" s="15" t="str">
        <f t="shared" si="35"/>
        <v>2023年製</v>
      </c>
      <c r="N730" s="17">
        <f>VLOOKUP(B:B,価格調査!B:S,18,0)</f>
        <v>1074476304</v>
      </c>
    </row>
    <row r="731" spans="1:14" s="15" customFormat="1">
      <c r="A731" s="16" t="s">
        <v>9102</v>
      </c>
      <c r="B731" s="421">
        <v>2156017130075</v>
      </c>
      <c r="C731" s="22">
        <v>4992496142585</v>
      </c>
      <c r="D731" s="23" t="s">
        <v>2636</v>
      </c>
      <c r="E731" s="23">
        <v>3923</v>
      </c>
      <c r="F731" s="23">
        <v>12</v>
      </c>
      <c r="G731" s="23">
        <v>0</v>
      </c>
      <c r="H731" s="23" t="s">
        <v>2496</v>
      </c>
      <c r="I731" s="23" t="s">
        <v>2495</v>
      </c>
      <c r="J731" s="23" t="s">
        <v>2621</v>
      </c>
      <c r="K731" s="15">
        <f t="shared" si="33"/>
        <v>2</v>
      </c>
      <c r="L731" s="15" t="str">
        <f t="shared" si="34"/>
        <v>23</v>
      </c>
      <c r="M731" s="15" t="str">
        <f t="shared" si="35"/>
        <v>2023年製</v>
      </c>
      <c r="N731" s="17">
        <f>VLOOKUP(B:B,価格調査!B:S,18,0)</f>
        <v>1074476304</v>
      </c>
    </row>
    <row r="732" spans="1:14" s="15" customFormat="1">
      <c r="A732" s="16" t="s">
        <v>9102</v>
      </c>
      <c r="B732" s="421">
        <v>2156017139085</v>
      </c>
      <c r="C732" s="22">
        <v>4992496138601</v>
      </c>
      <c r="D732" s="23" t="s">
        <v>2635</v>
      </c>
      <c r="E732" s="23">
        <v>4023</v>
      </c>
      <c r="F732" s="23">
        <v>21</v>
      </c>
      <c r="G732" s="23">
        <v>0</v>
      </c>
      <c r="H732" s="23" t="s">
        <v>2496</v>
      </c>
      <c r="I732" s="23" t="s">
        <v>2495</v>
      </c>
      <c r="J732" s="23" t="s">
        <v>2623</v>
      </c>
      <c r="K732" s="15">
        <f t="shared" si="33"/>
        <v>3</v>
      </c>
      <c r="L732" s="15" t="str">
        <f t="shared" si="34"/>
        <v>23</v>
      </c>
      <c r="M732" s="15" t="str">
        <f t="shared" si="35"/>
        <v>2023年製</v>
      </c>
      <c r="N732" s="17">
        <f>VLOOKUP(B:B,価格調査!B:S,18,0)</f>
        <v>1074476743</v>
      </c>
    </row>
    <row r="733" spans="1:14" s="15" customFormat="1">
      <c r="A733" s="16" t="s">
        <v>9102</v>
      </c>
      <c r="B733" s="421">
        <v>2156017139085</v>
      </c>
      <c r="C733" s="22">
        <v>4992496138601</v>
      </c>
      <c r="D733" s="23" t="s">
        <v>2635</v>
      </c>
      <c r="E733" s="23">
        <v>4023</v>
      </c>
      <c r="F733" s="23">
        <v>19</v>
      </c>
      <c r="G733" s="23">
        <v>0</v>
      </c>
      <c r="H733" s="23" t="s">
        <v>2496</v>
      </c>
      <c r="I733" s="23" t="s">
        <v>2495</v>
      </c>
      <c r="J733" s="23" t="s">
        <v>2623</v>
      </c>
      <c r="K733" s="15">
        <f t="shared" si="33"/>
        <v>3</v>
      </c>
      <c r="L733" s="15" t="str">
        <f t="shared" si="34"/>
        <v>23</v>
      </c>
      <c r="M733" s="15" t="str">
        <f t="shared" si="35"/>
        <v>2023年製</v>
      </c>
      <c r="N733" s="17">
        <f>VLOOKUP(B:B,価格調査!B:S,18,0)</f>
        <v>1074476743</v>
      </c>
    </row>
    <row r="734" spans="1:14" s="15" customFormat="1">
      <c r="A734" s="16" t="s">
        <v>9102</v>
      </c>
      <c r="B734" s="421">
        <v>2156017139085</v>
      </c>
      <c r="C734" s="22">
        <v>4992496138601</v>
      </c>
      <c r="D734" s="23" t="s">
        <v>2635</v>
      </c>
      <c r="E734" s="23">
        <v>3723</v>
      </c>
      <c r="F734" s="23">
        <v>5</v>
      </c>
      <c r="G734" s="23">
        <v>0</v>
      </c>
      <c r="H734" s="23" t="s">
        <v>2496</v>
      </c>
      <c r="I734" s="23" t="s">
        <v>2495</v>
      </c>
      <c r="J734" s="23" t="s">
        <v>2623</v>
      </c>
      <c r="K734" s="15">
        <f t="shared" si="33"/>
        <v>3</v>
      </c>
      <c r="L734" s="15" t="str">
        <f t="shared" si="34"/>
        <v>23</v>
      </c>
      <c r="M734" s="15" t="str">
        <f t="shared" si="35"/>
        <v>2023年製</v>
      </c>
      <c r="N734" s="17">
        <f>VLOOKUP(B:B,価格調査!B:S,18,0)</f>
        <v>1074476743</v>
      </c>
    </row>
    <row r="735" spans="1:14" s="15" customFormat="1">
      <c r="A735" s="16" t="s">
        <v>9102</v>
      </c>
      <c r="B735" s="421">
        <v>2156516130071</v>
      </c>
      <c r="C735" s="22">
        <v>4992496142523</v>
      </c>
      <c r="D735" s="23" t="s">
        <v>2778</v>
      </c>
      <c r="E735" s="23">
        <v>3123</v>
      </c>
      <c r="F735" s="23">
        <v>2</v>
      </c>
      <c r="G735" s="23">
        <v>0</v>
      </c>
      <c r="H735" s="23" t="s">
        <v>2496</v>
      </c>
      <c r="I735" s="23" t="s">
        <v>2495</v>
      </c>
      <c r="J735" s="23" t="s">
        <v>2621</v>
      </c>
      <c r="K735" s="15">
        <f t="shared" si="33"/>
        <v>3</v>
      </c>
      <c r="L735" s="15" t="str">
        <f t="shared" si="34"/>
        <v>23</v>
      </c>
      <c r="M735" s="15" t="str">
        <f t="shared" si="35"/>
        <v>2023年製</v>
      </c>
      <c r="N735" s="17">
        <f>VLOOKUP(B:B,価格調査!B:S,18,0)</f>
        <v>1074476487</v>
      </c>
    </row>
    <row r="736" spans="1:14" s="15" customFormat="1">
      <c r="A736" s="16" t="s">
        <v>9102</v>
      </c>
      <c r="B736" s="421">
        <v>2156516130071</v>
      </c>
      <c r="C736" s="22">
        <v>4992496142523</v>
      </c>
      <c r="D736" s="23" t="s">
        <v>2778</v>
      </c>
      <c r="E736" s="23">
        <v>4423</v>
      </c>
      <c r="F736" s="23">
        <v>4</v>
      </c>
      <c r="G736" s="23">
        <v>0</v>
      </c>
      <c r="H736" s="23" t="s">
        <v>2496</v>
      </c>
      <c r="I736" s="23" t="s">
        <v>2495</v>
      </c>
      <c r="J736" s="23" t="s">
        <v>2623</v>
      </c>
      <c r="K736" s="15">
        <f t="shared" si="33"/>
        <v>3</v>
      </c>
      <c r="L736" s="15" t="str">
        <f t="shared" si="34"/>
        <v>23</v>
      </c>
      <c r="M736" s="15" t="str">
        <f t="shared" si="35"/>
        <v>2023年製</v>
      </c>
      <c r="N736" s="17">
        <f>VLOOKUP(B:B,価格調査!B:S,18,0)</f>
        <v>1074476487</v>
      </c>
    </row>
    <row r="737" spans="1:14" s="15" customFormat="1">
      <c r="A737" s="16" t="s">
        <v>9102</v>
      </c>
      <c r="B737" s="421">
        <v>2156516130071</v>
      </c>
      <c r="C737" s="22">
        <v>4992496142523</v>
      </c>
      <c r="D737" s="23" t="s">
        <v>2778</v>
      </c>
      <c r="E737" s="23">
        <v>4423</v>
      </c>
      <c r="F737" s="23">
        <v>4</v>
      </c>
      <c r="G737" s="23">
        <v>0</v>
      </c>
      <c r="H737" s="23" t="s">
        <v>2496</v>
      </c>
      <c r="I737" s="23" t="s">
        <v>2495</v>
      </c>
      <c r="J737" s="23" t="s">
        <v>2623</v>
      </c>
      <c r="K737" s="15">
        <f t="shared" si="33"/>
        <v>3</v>
      </c>
      <c r="L737" s="15" t="str">
        <f t="shared" si="34"/>
        <v>23</v>
      </c>
      <c r="M737" s="15" t="str">
        <f t="shared" si="35"/>
        <v>2023年製</v>
      </c>
      <c r="N737" s="17">
        <f>VLOOKUP(B:B,価格調査!B:S,18,0)</f>
        <v>1074476487</v>
      </c>
    </row>
    <row r="738" spans="1:14" s="15" customFormat="1">
      <c r="A738" s="16" t="s">
        <v>9102</v>
      </c>
      <c r="B738" s="421">
        <v>2156516139081</v>
      </c>
      <c r="C738" s="22">
        <v>4992496138595</v>
      </c>
      <c r="D738" s="23" t="s">
        <v>2634</v>
      </c>
      <c r="E738" s="23">
        <v>4123</v>
      </c>
      <c r="F738" s="23">
        <v>15</v>
      </c>
      <c r="G738" s="23">
        <v>0</v>
      </c>
      <c r="H738" s="23" t="s">
        <v>2496</v>
      </c>
      <c r="I738" s="23" t="s">
        <v>2495</v>
      </c>
      <c r="J738" s="23" t="s">
        <v>2623</v>
      </c>
      <c r="K738" s="15">
        <f t="shared" si="33"/>
        <v>3</v>
      </c>
      <c r="L738" s="15" t="str">
        <f t="shared" si="34"/>
        <v>23</v>
      </c>
      <c r="M738" s="15" t="str">
        <f t="shared" si="35"/>
        <v>2023年製</v>
      </c>
      <c r="N738" s="17">
        <f>VLOOKUP(B:B,価格調査!B:S,18,0)</f>
        <v>1074476744</v>
      </c>
    </row>
    <row r="739" spans="1:14" s="15" customFormat="1">
      <c r="A739" s="16" t="s">
        <v>9102</v>
      </c>
      <c r="B739" s="421">
        <v>2156516139081</v>
      </c>
      <c r="C739" s="22">
        <v>4992496138595</v>
      </c>
      <c r="D739" s="23" t="s">
        <v>2634</v>
      </c>
      <c r="E739" s="23">
        <v>4123</v>
      </c>
      <c r="F739" s="23">
        <v>21</v>
      </c>
      <c r="G739" s="23">
        <v>0</v>
      </c>
      <c r="H739" s="23" t="s">
        <v>2496</v>
      </c>
      <c r="I739" s="23" t="s">
        <v>2495</v>
      </c>
      <c r="J739" s="23" t="s">
        <v>2623</v>
      </c>
      <c r="K739" s="15">
        <f t="shared" si="33"/>
        <v>3</v>
      </c>
      <c r="L739" s="15" t="str">
        <f t="shared" si="34"/>
        <v>23</v>
      </c>
      <c r="M739" s="15" t="str">
        <f t="shared" si="35"/>
        <v>2023年製</v>
      </c>
      <c r="N739" s="17">
        <f>VLOOKUP(B:B,価格調査!B:S,18,0)</f>
        <v>1074476744</v>
      </c>
    </row>
    <row r="740" spans="1:14" s="15" customFormat="1">
      <c r="A740" s="16" t="s">
        <v>9102</v>
      </c>
      <c r="B740" s="16">
        <v>2156516139081</v>
      </c>
      <c r="C740" s="15">
        <v>4992496138595</v>
      </c>
      <c r="D740" s="15" t="s">
        <v>2634</v>
      </c>
      <c r="E740" s="15">
        <v>4123</v>
      </c>
      <c r="F740" s="15">
        <v>18</v>
      </c>
      <c r="G740" s="15">
        <v>0</v>
      </c>
      <c r="H740" s="15" t="s">
        <v>2496</v>
      </c>
      <c r="I740" s="15" t="s">
        <v>2495</v>
      </c>
      <c r="J740" s="15" t="s">
        <v>2623</v>
      </c>
      <c r="K740" s="15">
        <f t="shared" si="33"/>
        <v>3</v>
      </c>
      <c r="L740" s="15" t="str">
        <f t="shared" si="34"/>
        <v>23</v>
      </c>
      <c r="M740" s="15" t="str">
        <f t="shared" si="35"/>
        <v>2023年製</v>
      </c>
      <c r="N740" s="17">
        <f>VLOOKUP(B:B,価格調査!B:S,18,0)</f>
        <v>1074476744</v>
      </c>
    </row>
    <row r="741" spans="1:14" s="15" customFormat="1">
      <c r="A741" s="16" t="s">
        <v>9102</v>
      </c>
      <c r="B741" s="16">
        <v>2254018130077</v>
      </c>
      <c r="C741" s="15">
        <v>4992496142677</v>
      </c>
      <c r="D741" s="15" t="s">
        <v>2803</v>
      </c>
      <c r="E741" s="15">
        <v>4023</v>
      </c>
      <c r="F741" s="15">
        <v>14</v>
      </c>
      <c r="G741" s="15">
        <v>0</v>
      </c>
      <c r="H741" s="15" t="s">
        <v>2496</v>
      </c>
      <c r="I741" s="15" t="s">
        <v>2495</v>
      </c>
      <c r="J741" s="15" t="s">
        <v>2621</v>
      </c>
      <c r="K741" s="15">
        <f t="shared" si="33"/>
        <v>3</v>
      </c>
      <c r="L741" s="15" t="str">
        <f t="shared" si="34"/>
        <v>23</v>
      </c>
      <c r="M741" s="15" t="str">
        <f t="shared" si="35"/>
        <v>2023年製</v>
      </c>
      <c r="N741" s="17">
        <f>VLOOKUP(B:B,価格調査!B:S,18,0)</f>
        <v>1074476228</v>
      </c>
    </row>
    <row r="742" spans="1:14" s="15" customFormat="1">
      <c r="A742" s="16" t="s">
        <v>9102</v>
      </c>
      <c r="B742" s="421">
        <v>2254018130077</v>
      </c>
      <c r="C742" s="22">
        <v>4992496142677</v>
      </c>
      <c r="D742" s="23" t="s">
        <v>2803</v>
      </c>
      <c r="E742" s="23">
        <v>4023</v>
      </c>
      <c r="F742" s="23">
        <v>6</v>
      </c>
      <c r="G742" s="23">
        <v>0</v>
      </c>
      <c r="H742" s="23" t="s">
        <v>2496</v>
      </c>
      <c r="I742" s="23" t="s">
        <v>2495</v>
      </c>
      <c r="J742" s="23" t="s">
        <v>2623</v>
      </c>
      <c r="K742" s="15">
        <f t="shared" si="33"/>
        <v>3</v>
      </c>
      <c r="L742" s="15" t="str">
        <f t="shared" si="34"/>
        <v>23</v>
      </c>
      <c r="M742" s="15" t="str">
        <f t="shared" si="35"/>
        <v>2023年製</v>
      </c>
      <c r="N742" s="17">
        <f>VLOOKUP(B:B,価格調査!B:S,18,0)</f>
        <v>1074476228</v>
      </c>
    </row>
    <row r="743" spans="1:14" s="15" customFormat="1">
      <c r="A743" s="16" t="s">
        <v>9102</v>
      </c>
      <c r="B743" s="421">
        <v>2254018130077</v>
      </c>
      <c r="C743" s="22">
        <v>4992496142677</v>
      </c>
      <c r="D743" s="23" t="s">
        <v>2803</v>
      </c>
      <c r="E743" s="23">
        <v>3523</v>
      </c>
      <c r="F743" s="23">
        <v>2</v>
      </c>
      <c r="G743" s="23">
        <v>0</v>
      </c>
      <c r="H743" s="23" t="s">
        <v>2496</v>
      </c>
      <c r="I743" s="23" t="s">
        <v>2495</v>
      </c>
      <c r="J743" s="23" t="s">
        <v>2621</v>
      </c>
      <c r="K743" s="15">
        <f t="shared" si="33"/>
        <v>3</v>
      </c>
      <c r="L743" s="15" t="str">
        <f t="shared" si="34"/>
        <v>23</v>
      </c>
      <c r="M743" s="15" t="str">
        <f t="shared" si="35"/>
        <v>2023年製</v>
      </c>
      <c r="N743" s="17">
        <f>VLOOKUP(B:B,価格調査!B:S,18,0)</f>
        <v>1074476228</v>
      </c>
    </row>
    <row r="744" spans="1:14" s="15" customFormat="1">
      <c r="A744" s="16" t="s">
        <v>9102</v>
      </c>
      <c r="B744" s="16">
        <v>2254518130072</v>
      </c>
      <c r="C744" s="15">
        <v>4992496142660</v>
      </c>
      <c r="D744" s="15" t="s">
        <v>2632</v>
      </c>
      <c r="E744" s="15">
        <v>4323</v>
      </c>
      <c r="F744" s="15">
        <v>13</v>
      </c>
      <c r="G744" s="15">
        <v>0</v>
      </c>
      <c r="H744" s="15" t="s">
        <v>2496</v>
      </c>
      <c r="I744" s="15" t="s">
        <v>2495</v>
      </c>
      <c r="J744" s="15" t="s">
        <v>2621</v>
      </c>
      <c r="K744" s="15">
        <f t="shared" si="33"/>
        <v>2</v>
      </c>
      <c r="L744" s="15" t="str">
        <f t="shared" si="34"/>
        <v>23</v>
      </c>
      <c r="M744" s="15" t="str">
        <f t="shared" si="35"/>
        <v>2023年製</v>
      </c>
      <c r="N744" s="17">
        <f>VLOOKUP(B:B,価格調査!B:S,18,0)</f>
        <v>1074476574</v>
      </c>
    </row>
    <row r="745" spans="1:14" s="15" customFormat="1">
      <c r="A745" s="16" t="s">
        <v>9102</v>
      </c>
      <c r="B745" s="421">
        <v>2254518130072</v>
      </c>
      <c r="C745" s="22">
        <v>4992496142660</v>
      </c>
      <c r="D745" s="23" t="s">
        <v>2632</v>
      </c>
      <c r="E745" s="23">
        <v>4323</v>
      </c>
      <c r="F745" s="23">
        <v>7</v>
      </c>
      <c r="G745" s="23">
        <v>0</v>
      </c>
      <c r="H745" s="23" t="s">
        <v>2496</v>
      </c>
      <c r="I745" s="23" t="s">
        <v>2495</v>
      </c>
      <c r="J745" s="23" t="s">
        <v>2621</v>
      </c>
      <c r="K745" s="15">
        <f t="shared" si="33"/>
        <v>2</v>
      </c>
      <c r="L745" s="15" t="str">
        <f t="shared" si="34"/>
        <v>23</v>
      </c>
      <c r="M745" s="15" t="str">
        <f t="shared" si="35"/>
        <v>2023年製</v>
      </c>
      <c r="N745" s="17">
        <f>VLOOKUP(B:B,価格調査!B:S,18,0)</f>
        <v>1074476574</v>
      </c>
    </row>
    <row r="746" spans="1:14" s="15" customFormat="1">
      <c r="A746" s="16" t="s">
        <v>9102</v>
      </c>
      <c r="B746" s="421">
        <v>2254518132076</v>
      </c>
      <c r="C746" s="22">
        <v>4992496096949</v>
      </c>
      <c r="D746" s="23" t="s">
        <v>2631</v>
      </c>
      <c r="E746" s="23">
        <v>5023</v>
      </c>
      <c r="F746" s="23">
        <v>18</v>
      </c>
      <c r="G746" s="23">
        <v>0</v>
      </c>
      <c r="H746" s="23" t="s">
        <v>2496</v>
      </c>
      <c r="I746" s="23" t="s">
        <v>2495</v>
      </c>
      <c r="J746" s="23" t="s">
        <v>2623</v>
      </c>
      <c r="K746" s="15">
        <f t="shared" si="33"/>
        <v>4</v>
      </c>
      <c r="L746" s="15" t="str">
        <f t="shared" si="34"/>
        <v>23</v>
      </c>
      <c r="M746" s="15" t="str">
        <f t="shared" si="35"/>
        <v>2023年製</v>
      </c>
      <c r="N746" s="17">
        <f>VLOOKUP(B:B,価格調査!B:S,18,0)</f>
        <v>1074476608</v>
      </c>
    </row>
    <row r="747" spans="1:14" s="15" customFormat="1">
      <c r="A747" s="16" t="s">
        <v>9102</v>
      </c>
      <c r="B747" s="421">
        <v>2254518132076</v>
      </c>
      <c r="C747" s="22">
        <v>4992496096949</v>
      </c>
      <c r="D747" s="23" t="s">
        <v>2631</v>
      </c>
      <c r="E747" s="23">
        <v>5023</v>
      </c>
      <c r="F747" s="23">
        <v>12</v>
      </c>
      <c r="G747" s="23">
        <v>0</v>
      </c>
      <c r="H747" s="23" t="s">
        <v>2496</v>
      </c>
      <c r="I747" s="23" t="s">
        <v>2495</v>
      </c>
      <c r="J747" s="23" t="s">
        <v>2623</v>
      </c>
      <c r="K747" s="15">
        <f t="shared" si="33"/>
        <v>4</v>
      </c>
      <c r="L747" s="15" t="str">
        <f t="shared" si="34"/>
        <v>23</v>
      </c>
      <c r="M747" s="15" t="str">
        <f t="shared" si="35"/>
        <v>2023年製</v>
      </c>
      <c r="N747" s="17">
        <f>VLOOKUP(B:B,価格調査!B:S,18,0)</f>
        <v>1074476608</v>
      </c>
    </row>
    <row r="748" spans="1:14" s="15" customFormat="1">
      <c r="A748" s="16" t="s">
        <v>9102</v>
      </c>
      <c r="B748" s="421">
        <v>2254518132076</v>
      </c>
      <c r="C748" s="22">
        <v>4992496096949</v>
      </c>
      <c r="D748" s="23" t="s">
        <v>2631</v>
      </c>
      <c r="E748" s="23">
        <v>4923</v>
      </c>
      <c r="F748" s="23">
        <v>30</v>
      </c>
      <c r="G748" s="23">
        <v>0</v>
      </c>
      <c r="H748" s="23" t="s">
        <v>2496</v>
      </c>
      <c r="I748" s="23" t="s">
        <v>2495</v>
      </c>
      <c r="J748" s="23" t="s">
        <v>2623</v>
      </c>
      <c r="K748" s="15">
        <f t="shared" si="33"/>
        <v>4</v>
      </c>
      <c r="L748" s="15" t="str">
        <f t="shared" si="34"/>
        <v>23</v>
      </c>
      <c r="M748" s="15" t="str">
        <f t="shared" si="35"/>
        <v>2023年製</v>
      </c>
      <c r="N748" s="17">
        <f>VLOOKUP(B:B,価格調査!B:S,18,0)</f>
        <v>1074476608</v>
      </c>
    </row>
    <row r="749" spans="1:14" s="15" customFormat="1">
      <c r="A749" s="16" t="s">
        <v>9102</v>
      </c>
      <c r="B749" s="421">
        <v>2254518132076</v>
      </c>
      <c r="C749" s="22">
        <v>4992496096949</v>
      </c>
      <c r="D749" s="23" t="s">
        <v>2631</v>
      </c>
      <c r="E749" s="23">
        <v>3123</v>
      </c>
      <c r="F749" s="23">
        <v>5</v>
      </c>
      <c r="G749" s="23">
        <v>0</v>
      </c>
      <c r="H749" s="23" t="s">
        <v>2496</v>
      </c>
      <c r="I749" s="23" t="s">
        <v>2495</v>
      </c>
      <c r="J749" s="23" t="s">
        <v>2621</v>
      </c>
      <c r="K749" s="15">
        <f t="shared" si="33"/>
        <v>4</v>
      </c>
      <c r="L749" s="15" t="str">
        <f t="shared" si="34"/>
        <v>23</v>
      </c>
      <c r="M749" s="15" t="str">
        <f t="shared" si="35"/>
        <v>2023年製</v>
      </c>
      <c r="N749" s="17">
        <f>VLOOKUP(B:B,価格調査!B:S,18,0)</f>
        <v>1074476608</v>
      </c>
    </row>
    <row r="750" spans="1:14" s="15" customFormat="1">
      <c r="A750" s="16" t="s">
        <v>9102</v>
      </c>
      <c r="B750" s="421">
        <v>2255517130070</v>
      </c>
      <c r="C750" s="22">
        <v>4992496142608</v>
      </c>
      <c r="D750" s="23" t="s">
        <v>2628</v>
      </c>
      <c r="E750" s="23">
        <v>3423</v>
      </c>
      <c r="F750" s="23">
        <v>8</v>
      </c>
      <c r="G750" s="23">
        <v>0</v>
      </c>
      <c r="H750" s="23" t="s">
        <v>2496</v>
      </c>
      <c r="I750" s="23" t="s">
        <v>2495</v>
      </c>
      <c r="J750" s="23" t="s">
        <v>2621</v>
      </c>
      <c r="K750" s="15">
        <f t="shared" si="33"/>
        <v>3</v>
      </c>
      <c r="L750" s="15" t="str">
        <f t="shared" si="34"/>
        <v>23</v>
      </c>
      <c r="M750" s="15" t="str">
        <f t="shared" si="35"/>
        <v>2023年製</v>
      </c>
      <c r="N750" s="17">
        <f>VLOOKUP(B:B,価格調査!B:S,18,0)</f>
        <v>1074476492</v>
      </c>
    </row>
    <row r="751" spans="1:14" s="15" customFormat="1">
      <c r="A751" s="16" t="s">
        <v>9102</v>
      </c>
      <c r="B751" s="421">
        <v>2255517130070</v>
      </c>
      <c r="C751" s="22">
        <v>4992496142608</v>
      </c>
      <c r="D751" s="23" t="s">
        <v>2628</v>
      </c>
      <c r="E751" s="23">
        <v>3423</v>
      </c>
      <c r="F751" s="23">
        <v>8</v>
      </c>
      <c r="G751" s="23">
        <v>0</v>
      </c>
      <c r="H751" s="23" t="s">
        <v>2496</v>
      </c>
      <c r="I751" s="23" t="s">
        <v>2495</v>
      </c>
      <c r="J751" s="23" t="s">
        <v>2623</v>
      </c>
      <c r="K751" s="15">
        <f t="shared" si="33"/>
        <v>3</v>
      </c>
      <c r="L751" s="15" t="str">
        <f t="shared" si="34"/>
        <v>23</v>
      </c>
      <c r="M751" s="15" t="str">
        <f t="shared" si="35"/>
        <v>2023年製</v>
      </c>
      <c r="N751" s="17">
        <f>VLOOKUP(B:B,価格調査!B:S,18,0)</f>
        <v>1074476492</v>
      </c>
    </row>
    <row r="752" spans="1:14" s="15" customFormat="1">
      <c r="A752" s="16" t="s">
        <v>9102</v>
      </c>
      <c r="B752" s="421">
        <v>2255517130070</v>
      </c>
      <c r="C752" s="22">
        <v>4992496142608</v>
      </c>
      <c r="D752" s="23" t="s">
        <v>2628</v>
      </c>
      <c r="E752" s="23">
        <v>3423</v>
      </c>
      <c r="F752" s="23">
        <v>4</v>
      </c>
      <c r="G752" s="23">
        <v>0</v>
      </c>
      <c r="H752" s="23" t="s">
        <v>2496</v>
      </c>
      <c r="I752" s="23" t="s">
        <v>2495</v>
      </c>
      <c r="J752" s="23" t="s">
        <v>2623</v>
      </c>
      <c r="K752" s="15">
        <f t="shared" si="33"/>
        <v>3</v>
      </c>
      <c r="L752" s="15" t="str">
        <f t="shared" si="34"/>
        <v>23</v>
      </c>
      <c r="M752" s="15" t="str">
        <f t="shared" si="35"/>
        <v>2023年製</v>
      </c>
      <c r="N752" s="17">
        <f>VLOOKUP(B:B,価格調査!B:S,18,0)</f>
        <v>1074476492</v>
      </c>
    </row>
    <row r="753" spans="1:14" s="15" customFormat="1">
      <c r="A753" s="16" t="s">
        <v>9102</v>
      </c>
      <c r="B753" s="421">
        <v>2355018130071</v>
      </c>
      <c r="C753" s="22">
        <v>4992496142646</v>
      </c>
      <c r="D753" s="23" t="s">
        <v>8709</v>
      </c>
      <c r="E753" s="23">
        <v>3923</v>
      </c>
      <c r="F753" s="23">
        <v>3</v>
      </c>
      <c r="G753" s="23">
        <v>0</v>
      </c>
      <c r="H753" s="23" t="s">
        <v>2496</v>
      </c>
      <c r="I753" s="23" t="s">
        <v>2495</v>
      </c>
      <c r="J753" s="23" t="s">
        <v>2621</v>
      </c>
      <c r="K753" s="15">
        <f t="shared" si="33"/>
        <v>2</v>
      </c>
      <c r="L753" s="15" t="str">
        <f t="shared" si="34"/>
        <v>23</v>
      </c>
      <c r="M753" s="15" t="str">
        <f t="shared" si="35"/>
        <v>2023年製</v>
      </c>
      <c r="N753" s="17">
        <f>VLOOKUP(B:B,価格調査!B:S,18,0)</f>
        <v>1074476132</v>
      </c>
    </row>
    <row r="754" spans="1:14" s="15" customFormat="1">
      <c r="A754" s="16" t="s">
        <v>9102</v>
      </c>
      <c r="B754" s="421">
        <v>2355018130071</v>
      </c>
      <c r="C754" s="22">
        <v>4992496142646</v>
      </c>
      <c r="D754" s="23" t="s">
        <v>8709</v>
      </c>
      <c r="E754" s="23">
        <v>3923</v>
      </c>
      <c r="F754" s="23">
        <v>24</v>
      </c>
      <c r="G754" s="23">
        <v>0</v>
      </c>
      <c r="H754" s="23" t="s">
        <v>2496</v>
      </c>
      <c r="I754" s="23" t="s">
        <v>2495</v>
      </c>
      <c r="J754" s="23" t="s">
        <v>2623</v>
      </c>
      <c r="K754" s="15">
        <f t="shared" si="33"/>
        <v>2</v>
      </c>
      <c r="L754" s="15" t="str">
        <f t="shared" si="34"/>
        <v>23</v>
      </c>
      <c r="M754" s="15" t="str">
        <f t="shared" si="35"/>
        <v>2023年製</v>
      </c>
      <c r="N754" s="17">
        <f>VLOOKUP(B:B,価格調査!B:S,18,0)</f>
        <v>1074476132</v>
      </c>
    </row>
    <row r="755" spans="1:14" s="15" customFormat="1">
      <c r="A755" s="16" t="s">
        <v>9102</v>
      </c>
      <c r="B755" s="421">
        <v>2355018132075</v>
      </c>
      <c r="C755" s="22">
        <v>4992496096925</v>
      </c>
      <c r="D755" s="23" t="s">
        <v>10628</v>
      </c>
      <c r="E755" s="23">
        <v>3123</v>
      </c>
      <c r="F755" s="23">
        <v>22</v>
      </c>
      <c r="G755" s="23">
        <v>0</v>
      </c>
      <c r="H755" s="23" t="s">
        <v>2496</v>
      </c>
      <c r="I755" s="23" t="s">
        <v>2495</v>
      </c>
      <c r="J755" s="23" t="s">
        <v>2623</v>
      </c>
      <c r="K755" s="15">
        <f t="shared" si="33"/>
        <v>5</v>
      </c>
      <c r="L755" s="15" t="str">
        <f t="shared" si="34"/>
        <v>23</v>
      </c>
      <c r="M755" s="15" t="str">
        <f t="shared" si="35"/>
        <v>2023年製</v>
      </c>
      <c r="N755" s="17">
        <f>VLOOKUP(B:B,価格調査!B:S,18,0)</f>
        <v>1074476603</v>
      </c>
    </row>
    <row r="756" spans="1:14" s="15" customFormat="1">
      <c r="A756" s="16" t="s">
        <v>9102</v>
      </c>
      <c r="B756" s="421">
        <v>2355018132075</v>
      </c>
      <c r="C756" s="22">
        <v>4992496096925</v>
      </c>
      <c r="D756" s="23" t="s">
        <v>10628</v>
      </c>
      <c r="E756" s="23">
        <v>3123</v>
      </c>
      <c r="F756" s="23">
        <v>14</v>
      </c>
      <c r="G756" s="23">
        <v>0</v>
      </c>
      <c r="H756" s="23" t="s">
        <v>2496</v>
      </c>
      <c r="I756" s="23" t="s">
        <v>2495</v>
      </c>
      <c r="J756" s="23" t="s">
        <v>2623</v>
      </c>
      <c r="K756" s="15">
        <f t="shared" si="33"/>
        <v>5</v>
      </c>
      <c r="L756" s="15" t="str">
        <f t="shared" si="34"/>
        <v>23</v>
      </c>
      <c r="M756" s="15" t="str">
        <f t="shared" si="35"/>
        <v>2023年製</v>
      </c>
      <c r="N756" s="17">
        <f>VLOOKUP(B:B,価格調査!B:S,18,0)</f>
        <v>1074476603</v>
      </c>
    </row>
    <row r="757" spans="1:14" s="15" customFormat="1">
      <c r="A757" s="16" t="s">
        <v>9102</v>
      </c>
      <c r="B757" s="421">
        <v>2355018132075</v>
      </c>
      <c r="C757" s="22">
        <v>4992496096925</v>
      </c>
      <c r="D757" s="23" t="s">
        <v>10628</v>
      </c>
      <c r="E757" s="23">
        <v>3923</v>
      </c>
      <c r="F757" s="23">
        <v>20</v>
      </c>
      <c r="G757" s="23">
        <v>0</v>
      </c>
      <c r="H757" s="23" t="s">
        <v>2496</v>
      </c>
      <c r="I757" s="23" t="s">
        <v>2495</v>
      </c>
      <c r="J757" s="23" t="s">
        <v>2623</v>
      </c>
      <c r="K757" s="15">
        <f t="shared" si="33"/>
        <v>5</v>
      </c>
      <c r="L757" s="15" t="str">
        <f t="shared" si="34"/>
        <v>23</v>
      </c>
      <c r="M757" s="15" t="str">
        <f t="shared" si="35"/>
        <v>2023年製</v>
      </c>
      <c r="N757" s="17">
        <f>VLOOKUP(B:B,価格調査!B:S,18,0)</f>
        <v>1074476603</v>
      </c>
    </row>
    <row r="758" spans="1:14" s="15" customFormat="1">
      <c r="A758" s="16" t="s">
        <v>9102</v>
      </c>
      <c r="B758" s="421">
        <v>2355018132075</v>
      </c>
      <c r="C758" s="22">
        <v>4992496096925</v>
      </c>
      <c r="D758" s="23" t="s">
        <v>10628</v>
      </c>
      <c r="E758" s="23">
        <v>3123</v>
      </c>
      <c r="F758" s="23">
        <v>2</v>
      </c>
      <c r="G758" s="23">
        <v>0</v>
      </c>
      <c r="H758" s="23" t="s">
        <v>2496</v>
      </c>
      <c r="I758" s="23" t="s">
        <v>2495</v>
      </c>
      <c r="J758" s="23" t="s">
        <v>2621</v>
      </c>
      <c r="K758" s="15">
        <f t="shared" si="33"/>
        <v>5</v>
      </c>
      <c r="L758" s="15" t="str">
        <f t="shared" si="34"/>
        <v>23</v>
      </c>
      <c r="M758" s="15" t="str">
        <f t="shared" si="35"/>
        <v>2023年製</v>
      </c>
      <c r="N758" s="17">
        <f>VLOOKUP(B:B,価格調査!B:S,18,0)</f>
        <v>1074476603</v>
      </c>
    </row>
    <row r="759" spans="1:14" s="15" customFormat="1">
      <c r="A759" s="16" t="s">
        <v>9102</v>
      </c>
      <c r="B759" s="421">
        <v>2355018132075</v>
      </c>
      <c r="C759" s="22">
        <v>4992496096925</v>
      </c>
      <c r="D759" s="23" t="s">
        <v>10628</v>
      </c>
      <c r="E759" s="23">
        <v>3123</v>
      </c>
      <c r="F759" s="23">
        <v>22</v>
      </c>
      <c r="G759" s="23">
        <v>0</v>
      </c>
      <c r="H759" s="23" t="s">
        <v>2496</v>
      </c>
      <c r="I759" s="23" t="s">
        <v>2495</v>
      </c>
      <c r="J759" s="23" t="s">
        <v>2621</v>
      </c>
      <c r="K759" s="15">
        <f t="shared" si="33"/>
        <v>5</v>
      </c>
      <c r="L759" s="15" t="str">
        <f t="shared" si="34"/>
        <v>23</v>
      </c>
      <c r="M759" s="15" t="str">
        <f t="shared" si="35"/>
        <v>2023年製</v>
      </c>
      <c r="N759" s="17">
        <f>VLOOKUP(B:B,価格調査!B:S,18,0)</f>
        <v>1074476603</v>
      </c>
    </row>
    <row r="760" spans="1:14" s="15" customFormat="1">
      <c r="A760" s="16" t="s">
        <v>9102</v>
      </c>
      <c r="B760" s="421">
        <v>2454517132071</v>
      </c>
      <c r="C760" s="22">
        <v>4992496096895</v>
      </c>
      <c r="D760" s="23" t="s">
        <v>2625</v>
      </c>
      <c r="E760" s="23">
        <v>2523</v>
      </c>
      <c r="F760" s="23">
        <v>10</v>
      </c>
      <c r="G760" s="23">
        <v>0</v>
      </c>
      <c r="H760" s="23" t="s">
        <v>2496</v>
      </c>
      <c r="I760" s="23" t="s">
        <v>2495</v>
      </c>
      <c r="J760" s="23" t="s">
        <v>2621</v>
      </c>
      <c r="K760" s="15">
        <f t="shared" si="33"/>
        <v>1</v>
      </c>
      <c r="L760" s="15" t="str">
        <f t="shared" si="34"/>
        <v>23</v>
      </c>
      <c r="M760" s="15" t="str">
        <f t="shared" si="35"/>
        <v>2023年製</v>
      </c>
      <c r="N760" s="17">
        <f>VLOOKUP(B:B,価格調査!B:S,18,0)</f>
        <v>1074476502</v>
      </c>
    </row>
    <row r="761" spans="1:14" s="15" customFormat="1">
      <c r="A761" s="16" t="s">
        <v>9102</v>
      </c>
      <c r="B761" s="421">
        <v>1458013151803</v>
      </c>
      <c r="C761" s="22">
        <v>4985009751190</v>
      </c>
      <c r="D761" s="23" t="s">
        <v>2620</v>
      </c>
      <c r="E761" s="23">
        <v>223</v>
      </c>
      <c r="F761" s="23">
        <v>11</v>
      </c>
      <c r="G761" s="23">
        <v>0</v>
      </c>
      <c r="H761" s="23" t="s">
        <v>2496</v>
      </c>
      <c r="I761" s="23" t="s">
        <v>2495</v>
      </c>
      <c r="J761" s="23" t="s">
        <v>2502</v>
      </c>
      <c r="K761" s="15">
        <f t="shared" si="33"/>
        <v>3</v>
      </c>
      <c r="L761" s="15" t="str">
        <f t="shared" si="34"/>
        <v>23</v>
      </c>
      <c r="M761" s="15" t="str">
        <f t="shared" si="35"/>
        <v>2023年製</v>
      </c>
      <c r="N761" s="17">
        <f>VLOOKUP(B:B,価格調査!B:S,18,0)</f>
        <v>1074475859</v>
      </c>
    </row>
    <row r="762" spans="1:14" s="15" customFormat="1">
      <c r="A762" s="16" t="s">
        <v>9102</v>
      </c>
      <c r="B762" s="421">
        <v>1458013151803</v>
      </c>
      <c r="C762" s="22">
        <v>4985009751190</v>
      </c>
      <c r="D762" s="23" t="s">
        <v>2620</v>
      </c>
      <c r="E762" s="23">
        <v>623</v>
      </c>
      <c r="F762" s="23">
        <v>7</v>
      </c>
      <c r="G762" s="23">
        <v>0</v>
      </c>
      <c r="H762" s="23" t="s">
        <v>2496</v>
      </c>
      <c r="I762" s="23" t="s">
        <v>2495</v>
      </c>
      <c r="J762" s="23" t="s">
        <v>2500</v>
      </c>
      <c r="K762" s="15">
        <f t="shared" si="33"/>
        <v>3</v>
      </c>
      <c r="L762" s="15" t="str">
        <f t="shared" si="34"/>
        <v>23</v>
      </c>
      <c r="M762" s="15" t="str">
        <f t="shared" si="35"/>
        <v>2023年製</v>
      </c>
      <c r="N762" s="17">
        <f>VLOOKUP(B:B,価格調査!B:S,18,0)</f>
        <v>1074475859</v>
      </c>
    </row>
    <row r="763" spans="1:14" s="15" customFormat="1">
      <c r="A763" s="16" t="s">
        <v>9102</v>
      </c>
      <c r="B763" s="421">
        <v>1458013151803</v>
      </c>
      <c r="C763" s="22">
        <v>4985009751190</v>
      </c>
      <c r="D763" s="23" t="s">
        <v>2620</v>
      </c>
      <c r="E763" s="23">
        <v>1423</v>
      </c>
      <c r="F763" s="23">
        <v>1</v>
      </c>
      <c r="G763" s="23">
        <v>0</v>
      </c>
      <c r="H763" s="23" t="s">
        <v>2496</v>
      </c>
      <c r="I763" s="23" t="s">
        <v>2495</v>
      </c>
      <c r="J763" s="23" t="s">
        <v>2502</v>
      </c>
      <c r="K763" s="15">
        <f t="shared" si="33"/>
        <v>3</v>
      </c>
      <c r="L763" s="15" t="str">
        <f t="shared" si="34"/>
        <v>23</v>
      </c>
      <c r="M763" s="15" t="str">
        <f t="shared" si="35"/>
        <v>2023年製</v>
      </c>
      <c r="N763" s="17">
        <f>VLOOKUP(B:B,価格調査!B:S,18,0)</f>
        <v>1074475859</v>
      </c>
    </row>
    <row r="764" spans="1:14" s="15" customFormat="1">
      <c r="A764" s="16" t="s">
        <v>9102</v>
      </c>
      <c r="B764" s="421">
        <v>1556513151801</v>
      </c>
      <c r="C764" s="22">
        <v>4985009751305</v>
      </c>
      <c r="D764" s="23" t="s">
        <v>2619</v>
      </c>
      <c r="E764" s="23">
        <v>623</v>
      </c>
      <c r="F764" s="23">
        <v>4</v>
      </c>
      <c r="G764" s="23">
        <v>0</v>
      </c>
      <c r="H764" s="23" t="s">
        <v>2496</v>
      </c>
      <c r="I764" s="23" t="s">
        <v>2495</v>
      </c>
      <c r="J764" s="23" t="s">
        <v>2500</v>
      </c>
      <c r="K764" s="15">
        <f t="shared" si="33"/>
        <v>1</v>
      </c>
      <c r="L764" s="15" t="str">
        <f t="shared" si="34"/>
        <v>23</v>
      </c>
      <c r="M764" s="15" t="str">
        <f t="shared" si="35"/>
        <v>2023年製</v>
      </c>
      <c r="N764" s="17">
        <f>VLOOKUP(B:B,価格調査!B:S,18,0)</f>
        <v>1074475855</v>
      </c>
    </row>
    <row r="765" spans="1:14" s="15" customFormat="1">
      <c r="A765" s="16" t="s">
        <v>9102</v>
      </c>
      <c r="B765" s="421">
        <v>1655514151800</v>
      </c>
      <c r="C765" s="22">
        <v>4985009751275</v>
      </c>
      <c r="D765" s="23" t="s">
        <v>2773</v>
      </c>
      <c r="E765" s="23">
        <v>2623</v>
      </c>
      <c r="F765" s="23">
        <v>9</v>
      </c>
      <c r="G765" s="23">
        <v>0</v>
      </c>
      <c r="H765" s="23" t="s">
        <v>2496</v>
      </c>
      <c r="I765" s="23" t="s">
        <v>2495</v>
      </c>
      <c r="J765" s="23" t="s">
        <v>2500</v>
      </c>
      <c r="K765" s="15">
        <f t="shared" si="33"/>
        <v>2</v>
      </c>
      <c r="L765" s="15" t="str">
        <f t="shared" si="34"/>
        <v>23</v>
      </c>
      <c r="M765" s="15" t="str">
        <f t="shared" si="35"/>
        <v>2023年製</v>
      </c>
      <c r="N765" s="17">
        <f>VLOOKUP(B:B,価格調査!B:S,18,0)</f>
        <v>1074475851</v>
      </c>
    </row>
    <row r="766" spans="1:14" s="15" customFormat="1">
      <c r="A766" s="16" t="s">
        <v>9102</v>
      </c>
      <c r="B766" s="421">
        <v>1655515151809</v>
      </c>
      <c r="C766" s="22">
        <v>4985009751268</v>
      </c>
      <c r="D766" s="23" t="s">
        <v>2618</v>
      </c>
      <c r="E766" s="23">
        <v>3023</v>
      </c>
      <c r="F766" s="23">
        <v>10</v>
      </c>
      <c r="G766" s="23">
        <v>0</v>
      </c>
      <c r="H766" s="23" t="s">
        <v>2496</v>
      </c>
      <c r="I766" s="23" t="s">
        <v>2495</v>
      </c>
      <c r="J766" s="23" t="s">
        <v>2500</v>
      </c>
      <c r="K766" s="15">
        <f t="shared" si="33"/>
        <v>4</v>
      </c>
      <c r="L766" s="15" t="str">
        <f t="shared" si="34"/>
        <v>23</v>
      </c>
      <c r="M766" s="15" t="str">
        <f t="shared" si="35"/>
        <v>2023年製</v>
      </c>
      <c r="N766" s="17">
        <f>VLOOKUP(B:B,価格調査!B:S,18,0)</f>
        <v>1074475845</v>
      </c>
    </row>
    <row r="767" spans="1:14" s="15" customFormat="1">
      <c r="A767" s="16" t="s">
        <v>9102</v>
      </c>
      <c r="B767" s="421">
        <v>1655515151809</v>
      </c>
      <c r="C767" s="22">
        <v>4985009751268</v>
      </c>
      <c r="D767" s="23" t="s">
        <v>2618</v>
      </c>
      <c r="E767" s="23">
        <v>2323</v>
      </c>
      <c r="F767" s="23">
        <v>1</v>
      </c>
      <c r="G767" s="23">
        <v>0</v>
      </c>
      <c r="H767" s="23" t="s">
        <v>2496</v>
      </c>
      <c r="I767" s="23" t="s">
        <v>2495</v>
      </c>
      <c r="J767" s="23" t="s">
        <v>2500</v>
      </c>
      <c r="K767" s="15">
        <f t="shared" si="33"/>
        <v>4</v>
      </c>
      <c r="L767" s="15" t="str">
        <f t="shared" si="34"/>
        <v>23</v>
      </c>
      <c r="M767" s="15" t="str">
        <f t="shared" si="35"/>
        <v>2023年製</v>
      </c>
      <c r="N767" s="17">
        <f>VLOOKUP(B:B,価格調査!B:S,18,0)</f>
        <v>1074475845</v>
      </c>
    </row>
    <row r="768" spans="1:14" s="15" customFormat="1">
      <c r="A768" s="16" t="s">
        <v>9102</v>
      </c>
      <c r="B768" s="421">
        <v>1655515151809</v>
      </c>
      <c r="C768" s="22">
        <v>4985009751268</v>
      </c>
      <c r="D768" s="23" t="s">
        <v>2618</v>
      </c>
      <c r="E768" s="23">
        <v>2623</v>
      </c>
      <c r="F768" s="23">
        <v>2</v>
      </c>
      <c r="G768" s="23">
        <v>0</v>
      </c>
      <c r="H768" s="23" t="s">
        <v>2496</v>
      </c>
      <c r="I768" s="23" t="s">
        <v>2495</v>
      </c>
      <c r="J768" s="23" t="s">
        <v>2502</v>
      </c>
      <c r="K768" s="15">
        <f t="shared" si="33"/>
        <v>4</v>
      </c>
      <c r="L768" s="15" t="str">
        <f t="shared" si="34"/>
        <v>23</v>
      </c>
      <c r="M768" s="15" t="str">
        <f t="shared" si="35"/>
        <v>2023年製</v>
      </c>
      <c r="N768" s="17">
        <f>VLOOKUP(B:B,価格調査!B:S,18,0)</f>
        <v>1074475845</v>
      </c>
    </row>
    <row r="769" spans="1:16">
      <c r="A769" s="16" t="s">
        <v>9102</v>
      </c>
      <c r="B769" s="421">
        <v>1655515151809</v>
      </c>
      <c r="C769" s="22">
        <v>4985009751268</v>
      </c>
      <c r="D769" s="23" t="s">
        <v>2618</v>
      </c>
      <c r="E769" s="23">
        <v>2223</v>
      </c>
      <c r="F769" s="23">
        <v>2</v>
      </c>
      <c r="G769" s="23">
        <v>0</v>
      </c>
      <c r="H769" s="23" t="s">
        <v>2496</v>
      </c>
      <c r="I769" s="23" t="s">
        <v>2495</v>
      </c>
      <c r="J769" s="23" t="s">
        <v>2502</v>
      </c>
      <c r="K769" s="15">
        <f t="shared" si="33"/>
        <v>4</v>
      </c>
      <c r="L769" s="15" t="str">
        <f t="shared" si="34"/>
        <v>23</v>
      </c>
      <c r="M769" s="15" t="str">
        <f t="shared" si="35"/>
        <v>2023年製</v>
      </c>
      <c r="N769" s="17">
        <f>VLOOKUP(B:B,価格調査!B:S,18,0)</f>
        <v>1074475845</v>
      </c>
      <c r="O769" s="15"/>
      <c r="P769" s="15"/>
    </row>
    <row r="770" spans="1:16">
      <c r="A770" s="16" t="s">
        <v>9102</v>
      </c>
      <c r="B770" s="421">
        <v>1656514151807</v>
      </c>
      <c r="C770" s="22">
        <v>4985009751343</v>
      </c>
      <c r="D770" s="23" t="s">
        <v>2617</v>
      </c>
      <c r="E770" s="23">
        <v>823</v>
      </c>
      <c r="F770" s="23">
        <v>4</v>
      </c>
      <c r="G770" s="23">
        <v>0</v>
      </c>
      <c r="H770" s="23" t="s">
        <v>2496</v>
      </c>
      <c r="I770" s="23" t="s">
        <v>2495</v>
      </c>
      <c r="J770" s="23" t="s">
        <v>2500</v>
      </c>
      <c r="K770" s="15">
        <f t="shared" ref="K770:K833" si="36">COUNTIF(B:B,B770)</f>
        <v>2</v>
      </c>
      <c r="L770" s="15" t="str">
        <f t="shared" ref="L770:L833" si="37">RIGHT(E770,2)</f>
        <v>23</v>
      </c>
      <c r="M770" s="15" t="str">
        <f t="shared" ref="M770:M833" si="38">"20"&amp;L770&amp;"年製"</f>
        <v>2023年製</v>
      </c>
      <c r="N770" s="17">
        <f>VLOOKUP(B:B,価格調査!B:S,18,0)</f>
        <v>1074475852</v>
      </c>
      <c r="O770" s="15"/>
      <c r="P770" s="15"/>
    </row>
    <row r="771" spans="1:16">
      <c r="A771" s="16" t="s">
        <v>9102</v>
      </c>
      <c r="B771" s="421">
        <v>1656514151807</v>
      </c>
      <c r="C771" s="22">
        <v>4985009751343</v>
      </c>
      <c r="D771" s="23" t="s">
        <v>2617</v>
      </c>
      <c r="E771" s="23">
        <v>2623</v>
      </c>
      <c r="F771" s="23">
        <v>4</v>
      </c>
      <c r="G771" s="23">
        <v>0</v>
      </c>
      <c r="H771" s="23" t="s">
        <v>2496</v>
      </c>
      <c r="I771" s="23" t="s">
        <v>2495</v>
      </c>
      <c r="J771" s="23" t="s">
        <v>2500</v>
      </c>
      <c r="K771" s="15">
        <f t="shared" si="36"/>
        <v>2</v>
      </c>
      <c r="L771" s="15" t="str">
        <f t="shared" si="37"/>
        <v>23</v>
      </c>
      <c r="M771" s="15" t="str">
        <f t="shared" si="38"/>
        <v>2023年製</v>
      </c>
      <c r="N771" s="17">
        <f>VLOOKUP(B:B,価格調査!B:S,18,0)</f>
        <v>1074475852</v>
      </c>
      <c r="O771" s="15"/>
      <c r="P771" s="15"/>
    </row>
    <row r="772" spans="1:16">
      <c r="A772" s="16" t="s">
        <v>9102</v>
      </c>
      <c r="B772" s="421">
        <v>1657014151809</v>
      </c>
      <c r="C772" s="22">
        <v>4985009751138</v>
      </c>
      <c r="D772" s="23" t="s">
        <v>2616</v>
      </c>
      <c r="E772" s="23">
        <v>2423</v>
      </c>
      <c r="F772" s="23">
        <v>6</v>
      </c>
      <c r="G772" s="23">
        <v>0</v>
      </c>
      <c r="H772" s="23" t="s">
        <v>2496</v>
      </c>
      <c r="I772" s="23" t="s">
        <v>2495</v>
      </c>
      <c r="J772" s="23" t="s">
        <v>2500</v>
      </c>
      <c r="K772" s="15">
        <f t="shared" si="36"/>
        <v>4</v>
      </c>
      <c r="L772" s="15" t="str">
        <f t="shared" si="37"/>
        <v>23</v>
      </c>
      <c r="M772" s="15" t="str">
        <f t="shared" si="38"/>
        <v>2023年製</v>
      </c>
      <c r="N772" s="17">
        <f>VLOOKUP(B:B,価格調査!B:S,18,0)</f>
        <v>1074475857</v>
      </c>
      <c r="O772" s="15"/>
      <c r="P772" s="15"/>
    </row>
    <row r="773" spans="1:16">
      <c r="A773" s="16" t="s">
        <v>9102</v>
      </c>
      <c r="B773" s="421">
        <v>1657014151809</v>
      </c>
      <c r="C773" s="22">
        <v>4985009751138</v>
      </c>
      <c r="D773" s="23" t="s">
        <v>2616</v>
      </c>
      <c r="E773" s="23">
        <v>3523</v>
      </c>
      <c r="F773" s="23">
        <v>11</v>
      </c>
      <c r="G773" s="23">
        <v>0</v>
      </c>
      <c r="H773" s="23" t="s">
        <v>2496</v>
      </c>
      <c r="I773" s="23" t="s">
        <v>2495</v>
      </c>
      <c r="J773" s="23" t="s">
        <v>2500</v>
      </c>
      <c r="K773" s="15">
        <f t="shared" si="36"/>
        <v>4</v>
      </c>
      <c r="L773" s="15" t="str">
        <f t="shared" si="37"/>
        <v>23</v>
      </c>
      <c r="M773" s="15" t="str">
        <f t="shared" si="38"/>
        <v>2023年製</v>
      </c>
      <c r="N773" s="17">
        <f>VLOOKUP(B:B,価格調査!B:S,18,0)</f>
        <v>1074475857</v>
      </c>
      <c r="O773" s="15"/>
      <c r="P773" s="15"/>
    </row>
    <row r="774" spans="1:16">
      <c r="A774" s="16" t="s">
        <v>9102</v>
      </c>
      <c r="B774" s="421">
        <v>1657014151809</v>
      </c>
      <c r="C774" s="22">
        <v>4985009751138</v>
      </c>
      <c r="D774" s="23" t="s">
        <v>2616</v>
      </c>
      <c r="E774" s="23">
        <v>3523</v>
      </c>
      <c r="F774" s="23">
        <v>4</v>
      </c>
      <c r="G774" s="23">
        <v>0</v>
      </c>
      <c r="H774" s="23" t="s">
        <v>2496</v>
      </c>
      <c r="I774" s="23" t="s">
        <v>2495</v>
      </c>
      <c r="J774" s="23" t="s">
        <v>2502</v>
      </c>
      <c r="K774" s="15">
        <f t="shared" si="36"/>
        <v>4</v>
      </c>
      <c r="L774" s="15" t="str">
        <f t="shared" si="37"/>
        <v>23</v>
      </c>
      <c r="M774" s="15" t="str">
        <f t="shared" si="38"/>
        <v>2023年製</v>
      </c>
      <c r="N774" s="17">
        <f>VLOOKUP(B:B,価格調査!B:S,18,0)</f>
        <v>1074475857</v>
      </c>
      <c r="O774" s="15"/>
      <c r="P774" s="15"/>
    </row>
    <row r="775" spans="1:16">
      <c r="A775" s="16" t="s">
        <v>9102</v>
      </c>
      <c r="B775" s="421">
        <v>1657014151809</v>
      </c>
      <c r="C775" s="22">
        <v>4985009751138</v>
      </c>
      <c r="D775" s="23" t="s">
        <v>2616</v>
      </c>
      <c r="E775" s="23">
        <v>3023</v>
      </c>
      <c r="F775" s="23">
        <v>1</v>
      </c>
      <c r="G775" s="23">
        <v>0</v>
      </c>
      <c r="H775" s="23" t="s">
        <v>2496</v>
      </c>
      <c r="I775" s="23" t="s">
        <v>2495</v>
      </c>
      <c r="J775" s="23" t="s">
        <v>2502</v>
      </c>
      <c r="K775" s="15">
        <f t="shared" si="36"/>
        <v>4</v>
      </c>
      <c r="L775" s="15" t="str">
        <f t="shared" si="37"/>
        <v>23</v>
      </c>
      <c r="M775" s="15" t="str">
        <f t="shared" si="38"/>
        <v>2023年製</v>
      </c>
      <c r="N775" s="17">
        <f>VLOOKUP(B:B,価格調査!B:S,18,0)</f>
        <v>1074475857</v>
      </c>
      <c r="O775" s="15"/>
      <c r="P775" s="15"/>
    </row>
    <row r="776" spans="1:16">
      <c r="A776" s="16" t="s">
        <v>9102</v>
      </c>
      <c r="B776" s="421">
        <v>1756015151808</v>
      </c>
      <c r="C776" s="22">
        <v>4985009751213</v>
      </c>
      <c r="D776" s="23" t="s">
        <v>2771</v>
      </c>
      <c r="E776" s="23">
        <v>1723</v>
      </c>
      <c r="F776" s="23">
        <v>1</v>
      </c>
      <c r="G776" s="23">
        <v>0</v>
      </c>
      <c r="H776" s="23" t="s">
        <v>2496</v>
      </c>
      <c r="I776" s="23" t="s">
        <v>2495</v>
      </c>
      <c r="J776" s="23" t="s">
        <v>2502</v>
      </c>
      <c r="K776" s="15">
        <f t="shared" si="36"/>
        <v>2</v>
      </c>
      <c r="L776" s="15" t="str">
        <f t="shared" si="37"/>
        <v>23</v>
      </c>
      <c r="M776" s="15" t="str">
        <f t="shared" si="38"/>
        <v>2023年製</v>
      </c>
      <c r="N776" s="17">
        <f>VLOOKUP(B:B,価格調査!B:S,18,0)</f>
        <v>1074475842</v>
      </c>
      <c r="O776" s="15"/>
      <c r="P776" s="15"/>
    </row>
    <row r="777" spans="1:16">
      <c r="A777" s="16" t="s">
        <v>9102</v>
      </c>
      <c r="B777" s="421">
        <v>1756015151808</v>
      </c>
      <c r="C777" s="22">
        <v>4985009751213</v>
      </c>
      <c r="D777" s="23" t="s">
        <v>2771</v>
      </c>
      <c r="E777" s="23">
        <v>1723</v>
      </c>
      <c r="F777" s="23">
        <v>1</v>
      </c>
      <c r="G777" s="23">
        <v>0</v>
      </c>
      <c r="H777" s="23" t="s">
        <v>2496</v>
      </c>
      <c r="I777" s="23" t="s">
        <v>2495</v>
      </c>
      <c r="J777" s="23" t="s">
        <v>2502</v>
      </c>
      <c r="K777" s="15">
        <f t="shared" si="36"/>
        <v>2</v>
      </c>
      <c r="L777" s="15" t="str">
        <f t="shared" si="37"/>
        <v>23</v>
      </c>
      <c r="M777" s="15" t="str">
        <f t="shared" si="38"/>
        <v>2023年製</v>
      </c>
      <c r="N777" s="17">
        <f>VLOOKUP(B:B,価格調査!B:S,18,0)</f>
        <v>1074475842</v>
      </c>
      <c r="O777" s="15"/>
      <c r="P777" s="15"/>
    </row>
    <row r="778" spans="1:16">
      <c r="A778" s="16" t="s">
        <v>9102</v>
      </c>
      <c r="B778" s="421">
        <v>1756514151804</v>
      </c>
      <c r="C778" s="22">
        <v>4985009751206</v>
      </c>
      <c r="D778" s="23" t="s">
        <v>2615</v>
      </c>
      <c r="E778" s="23">
        <v>3123</v>
      </c>
      <c r="F778" s="23">
        <v>17</v>
      </c>
      <c r="G778" s="23">
        <v>0</v>
      </c>
      <c r="H778" s="23" t="s">
        <v>2496</v>
      </c>
      <c r="I778" s="23" t="s">
        <v>2495</v>
      </c>
      <c r="J778" s="23" t="s">
        <v>2500</v>
      </c>
      <c r="K778" s="15">
        <f t="shared" si="36"/>
        <v>3</v>
      </c>
      <c r="L778" s="15" t="str">
        <f t="shared" si="37"/>
        <v>23</v>
      </c>
      <c r="M778" s="15" t="str">
        <f t="shared" si="38"/>
        <v>2023年製</v>
      </c>
      <c r="N778" s="17">
        <f>VLOOKUP(B:B,価格調査!B:S,18,0)</f>
        <v>1074475850</v>
      </c>
      <c r="O778" s="15"/>
      <c r="P778" s="15"/>
    </row>
    <row r="779" spans="1:16">
      <c r="A779" s="16" t="s">
        <v>9102</v>
      </c>
      <c r="B779" s="421">
        <v>1756514151804</v>
      </c>
      <c r="C779" s="22">
        <v>4985009751206</v>
      </c>
      <c r="D779" s="23" t="s">
        <v>2615</v>
      </c>
      <c r="E779" s="23">
        <v>2723</v>
      </c>
      <c r="F779" s="23">
        <v>1</v>
      </c>
      <c r="G779" s="23">
        <v>0</v>
      </c>
      <c r="H779" s="23" t="s">
        <v>2496</v>
      </c>
      <c r="I779" s="23" t="s">
        <v>2495</v>
      </c>
      <c r="J779" s="23" t="s">
        <v>2500</v>
      </c>
      <c r="K779" s="15">
        <f t="shared" si="36"/>
        <v>3</v>
      </c>
      <c r="L779" s="15" t="str">
        <f t="shared" si="37"/>
        <v>23</v>
      </c>
      <c r="M779" s="15" t="str">
        <f t="shared" si="38"/>
        <v>2023年製</v>
      </c>
      <c r="N779" s="17">
        <f>VLOOKUP(B:B,価格調査!B:S,18,0)</f>
        <v>1074475850</v>
      </c>
      <c r="O779" s="15"/>
      <c r="P779" s="15"/>
    </row>
    <row r="780" spans="1:16">
      <c r="A780" s="16" t="s">
        <v>9102</v>
      </c>
      <c r="B780" s="421">
        <v>1756514151804</v>
      </c>
      <c r="C780" s="22">
        <v>4985009751206</v>
      </c>
      <c r="D780" s="23" t="s">
        <v>2615</v>
      </c>
      <c r="E780" s="23">
        <v>2623</v>
      </c>
      <c r="F780" s="23">
        <v>1</v>
      </c>
      <c r="G780" s="23">
        <v>0</v>
      </c>
      <c r="H780" s="23" t="s">
        <v>2496</v>
      </c>
      <c r="I780" s="23" t="s">
        <v>2495</v>
      </c>
      <c r="J780" s="23" t="s">
        <v>2502</v>
      </c>
      <c r="K780" s="15">
        <f t="shared" si="36"/>
        <v>3</v>
      </c>
      <c r="L780" s="15" t="str">
        <f t="shared" si="37"/>
        <v>23</v>
      </c>
      <c r="M780" s="15" t="str">
        <f t="shared" si="38"/>
        <v>2023年製</v>
      </c>
      <c r="N780" s="17">
        <f>VLOOKUP(B:B,価格調査!B:S,18,0)</f>
        <v>1074475850</v>
      </c>
      <c r="O780" s="15"/>
      <c r="P780" s="15"/>
    </row>
    <row r="781" spans="1:16">
      <c r="A781" s="16" t="s">
        <v>9102</v>
      </c>
      <c r="B781" s="421">
        <v>1756514157738</v>
      </c>
      <c r="C781" s="22">
        <v>4985009755556</v>
      </c>
      <c r="D781" s="23" t="s">
        <v>10683</v>
      </c>
      <c r="E781" s="23">
        <v>4023</v>
      </c>
      <c r="F781" s="23">
        <v>1</v>
      </c>
      <c r="G781" s="23">
        <v>0</v>
      </c>
      <c r="H781" s="23" t="s">
        <v>2496</v>
      </c>
      <c r="I781" s="23" t="s">
        <v>2495</v>
      </c>
      <c r="J781" s="23" t="s">
        <v>2504</v>
      </c>
      <c r="K781" s="15">
        <f t="shared" si="36"/>
        <v>1</v>
      </c>
      <c r="L781" s="15" t="str">
        <f t="shared" si="37"/>
        <v>23</v>
      </c>
      <c r="M781" s="15" t="str">
        <f t="shared" si="38"/>
        <v>2023年製</v>
      </c>
      <c r="N781" s="17">
        <f>VLOOKUP(B:B,価格調査!B:S,18,0)</f>
        <v>1074476731</v>
      </c>
      <c r="O781" s="15"/>
      <c r="P781" s="15"/>
    </row>
    <row r="782" spans="1:16">
      <c r="A782" s="16" t="s">
        <v>9102</v>
      </c>
      <c r="B782" s="421">
        <v>1757014151806</v>
      </c>
      <c r="C782" s="22">
        <v>4985009751176</v>
      </c>
      <c r="D782" s="23" t="s">
        <v>8686</v>
      </c>
      <c r="E782" s="23">
        <v>2923</v>
      </c>
      <c r="F782" s="23">
        <v>12</v>
      </c>
      <c r="G782" s="23">
        <v>0</v>
      </c>
      <c r="H782" s="23" t="s">
        <v>2496</v>
      </c>
      <c r="I782" s="23" t="s">
        <v>2495</v>
      </c>
      <c r="J782" s="23" t="s">
        <v>2502</v>
      </c>
      <c r="K782" s="15">
        <f t="shared" si="36"/>
        <v>2</v>
      </c>
      <c r="L782" s="15" t="str">
        <f t="shared" si="37"/>
        <v>23</v>
      </c>
      <c r="M782" s="15" t="str">
        <f t="shared" si="38"/>
        <v>2023年製</v>
      </c>
      <c r="N782" s="17">
        <f>VLOOKUP(B:B,価格調査!B:S,18,0)</f>
        <v>1074475858</v>
      </c>
      <c r="O782" s="15"/>
      <c r="P782" s="15"/>
    </row>
    <row r="783" spans="1:16">
      <c r="A783" s="16" t="s">
        <v>9102</v>
      </c>
      <c r="B783" s="421">
        <v>1757014151806</v>
      </c>
      <c r="C783" s="22">
        <v>4985009751176</v>
      </c>
      <c r="D783" s="23" t="s">
        <v>8686</v>
      </c>
      <c r="E783" s="23">
        <v>2123</v>
      </c>
      <c r="F783" s="23">
        <v>12</v>
      </c>
      <c r="G783" s="23">
        <v>0</v>
      </c>
      <c r="H783" s="23" t="s">
        <v>2496</v>
      </c>
      <c r="I783" s="23" t="s">
        <v>2495</v>
      </c>
      <c r="J783" s="23" t="s">
        <v>2500</v>
      </c>
      <c r="K783" s="15">
        <f t="shared" si="36"/>
        <v>2</v>
      </c>
      <c r="L783" s="15" t="str">
        <f t="shared" si="37"/>
        <v>23</v>
      </c>
      <c r="M783" s="15" t="str">
        <f t="shared" si="38"/>
        <v>2023年製</v>
      </c>
      <c r="N783" s="17">
        <f>VLOOKUP(B:B,価格調査!B:S,18,0)</f>
        <v>1074475858</v>
      </c>
      <c r="O783" s="15"/>
      <c r="P783" s="15"/>
    </row>
    <row r="784" spans="1:16">
      <c r="A784" s="16" t="s">
        <v>9102</v>
      </c>
      <c r="B784" s="421">
        <v>1855516151802</v>
      </c>
      <c r="C784" s="22">
        <v>4985009751244</v>
      </c>
      <c r="D784" s="23" t="s">
        <v>7446</v>
      </c>
      <c r="E784" s="23">
        <v>3923</v>
      </c>
      <c r="F784" s="23">
        <v>8</v>
      </c>
      <c r="G784" s="23">
        <v>0</v>
      </c>
      <c r="H784" s="23" t="s">
        <v>2496</v>
      </c>
      <c r="I784" s="23" t="s">
        <v>2495</v>
      </c>
      <c r="J784" s="23" t="s">
        <v>2500</v>
      </c>
      <c r="K784" s="15">
        <f t="shared" si="36"/>
        <v>2</v>
      </c>
      <c r="L784" s="15" t="str">
        <f t="shared" si="37"/>
        <v>23</v>
      </c>
      <c r="M784" s="15" t="str">
        <f t="shared" si="38"/>
        <v>2023年製</v>
      </c>
      <c r="N784" s="17">
        <f>VLOOKUP(B:B,価格調査!B:S,18,0)</f>
        <v>1074475839</v>
      </c>
      <c r="O784" s="15"/>
      <c r="P784" s="15"/>
    </row>
    <row r="785" spans="1:16">
      <c r="A785" s="16" t="s">
        <v>9102</v>
      </c>
      <c r="B785" s="421">
        <v>1855516151802</v>
      </c>
      <c r="C785" s="22">
        <v>4985009751244</v>
      </c>
      <c r="D785" s="23" t="s">
        <v>7446</v>
      </c>
      <c r="E785" s="23">
        <v>2923</v>
      </c>
      <c r="F785" s="23">
        <v>8</v>
      </c>
      <c r="G785" s="23">
        <v>0</v>
      </c>
      <c r="H785" s="23" t="s">
        <v>2496</v>
      </c>
      <c r="I785" s="23" t="s">
        <v>2495</v>
      </c>
      <c r="J785" s="23" t="s">
        <v>2502</v>
      </c>
      <c r="K785" s="15">
        <f t="shared" si="36"/>
        <v>2</v>
      </c>
      <c r="L785" s="15" t="str">
        <f t="shared" si="37"/>
        <v>23</v>
      </c>
      <c r="M785" s="15" t="str">
        <f t="shared" si="38"/>
        <v>2023年製</v>
      </c>
      <c r="N785" s="17">
        <f>VLOOKUP(B:B,価格調査!B:S,18,0)</f>
        <v>1074475839</v>
      </c>
      <c r="O785" s="15"/>
      <c r="P785" s="15"/>
    </row>
    <row r="786" spans="1:16">
      <c r="A786" s="16" t="s">
        <v>9102</v>
      </c>
      <c r="B786" s="421">
        <v>1856515151800</v>
      </c>
      <c r="C786" s="22">
        <v>4985009751299</v>
      </c>
      <c r="D786" s="23" t="s">
        <v>2611</v>
      </c>
      <c r="E786" s="23">
        <v>2623</v>
      </c>
      <c r="F786" s="23">
        <v>3</v>
      </c>
      <c r="G786" s="23">
        <v>0</v>
      </c>
      <c r="H786" s="23" t="s">
        <v>2496</v>
      </c>
      <c r="I786" s="23" t="s">
        <v>2495</v>
      </c>
      <c r="J786" s="23" t="s">
        <v>2502</v>
      </c>
      <c r="K786" s="15">
        <f t="shared" si="36"/>
        <v>1</v>
      </c>
      <c r="L786" s="15" t="str">
        <f t="shared" si="37"/>
        <v>23</v>
      </c>
      <c r="M786" s="15" t="str">
        <f t="shared" si="38"/>
        <v>2023年製</v>
      </c>
      <c r="N786" s="17">
        <f>VLOOKUP(B:B,価格調査!B:S,18,0)</f>
        <v>1074475846</v>
      </c>
      <c r="O786" s="15"/>
      <c r="P786" s="15"/>
    </row>
    <row r="787" spans="1:16">
      <c r="A787" s="16" t="s">
        <v>9102</v>
      </c>
      <c r="B787" s="421">
        <v>1857014151803</v>
      </c>
      <c r="C787" s="22">
        <v>4985009751329</v>
      </c>
      <c r="D787" s="23" t="s">
        <v>2610</v>
      </c>
      <c r="E787" s="23">
        <v>2823</v>
      </c>
      <c r="F787" s="23">
        <v>10</v>
      </c>
      <c r="G787" s="23">
        <v>0</v>
      </c>
      <c r="H787" s="23" t="s">
        <v>2496</v>
      </c>
      <c r="I787" s="23" t="s">
        <v>2495</v>
      </c>
      <c r="J787" s="23" t="s">
        <v>2500</v>
      </c>
      <c r="K787" s="15">
        <f t="shared" si="36"/>
        <v>2</v>
      </c>
      <c r="L787" s="15" t="str">
        <f t="shared" si="37"/>
        <v>23</v>
      </c>
      <c r="M787" s="15" t="str">
        <f t="shared" si="38"/>
        <v>2023年製</v>
      </c>
      <c r="N787" s="17">
        <f>VLOOKUP(B:B,価格調査!B:S,18,0)</f>
        <v>1074475854</v>
      </c>
      <c r="O787" s="15"/>
      <c r="P787" s="15"/>
    </row>
    <row r="788" spans="1:16">
      <c r="A788" s="16" t="s">
        <v>9102</v>
      </c>
      <c r="B788" s="16">
        <v>1857014151803</v>
      </c>
      <c r="C788" s="15">
        <v>4985009751329</v>
      </c>
      <c r="D788" s="15" t="s">
        <v>2610</v>
      </c>
      <c r="E788" s="15">
        <v>2823</v>
      </c>
      <c r="F788" s="15">
        <v>6</v>
      </c>
      <c r="G788" s="15">
        <v>0</v>
      </c>
      <c r="H788" s="15" t="s">
        <v>2496</v>
      </c>
      <c r="I788" s="15" t="s">
        <v>2495</v>
      </c>
      <c r="J788" s="15" t="s">
        <v>2502</v>
      </c>
      <c r="K788" s="15">
        <f t="shared" si="36"/>
        <v>2</v>
      </c>
      <c r="L788" s="15" t="str">
        <f t="shared" si="37"/>
        <v>23</v>
      </c>
      <c r="M788" s="15" t="str">
        <f t="shared" si="38"/>
        <v>2023年製</v>
      </c>
      <c r="N788" s="17">
        <f>VLOOKUP(B:B,価格調査!B:S,18,0)</f>
        <v>1074475854</v>
      </c>
      <c r="O788" s="15"/>
      <c r="P788" s="15"/>
    </row>
    <row r="789" spans="1:16">
      <c r="A789" s="16" t="s">
        <v>9102</v>
      </c>
      <c r="B789" s="16">
        <v>1954516155411</v>
      </c>
      <c r="C789" s="15">
        <v>4985009686133</v>
      </c>
      <c r="D789" s="15" t="s">
        <v>2609</v>
      </c>
      <c r="E789" s="15">
        <v>2723</v>
      </c>
      <c r="F789" s="15">
        <v>2</v>
      </c>
      <c r="G789" s="15">
        <v>0</v>
      </c>
      <c r="H789" s="15" t="s">
        <v>2496</v>
      </c>
      <c r="I789" s="15" t="s">
        <v>2495</v>
      </c>
      <c r="J789" s="15" t="s">
        <v>2533</v>
      </c>
      <c r="K789" s="15">
        <f t="shared" si="36"/>
        <v>1</v>
      </c>
      <c r="L789" s="15" t="str">
        <f t="shared" si="37"/>
        <v>23</v>
      </c>
      <c r="M789" s="15" t="str">
        <f t="shared" si="38"/>
        <v>2023年製</v>
      </c>
      <c r="N789" s="17">
        <f>VLOOKUP(B:B,価格調査!B:S,18,0)</f>
        <v>1074476546</v>
      </c>
      <c r="O789" s="15"/>
      <c r="P789" s="15"/>
    </row>
    <row r="790" spans="1:16">
      <c r="A790" s="16" t="s">
        <v>9102</v>
      </c>
      <c r="B790" s="421">
        <v>1955016151804</v>
      </c>
      <c r="C790" s="22">
        <v>4985009751220</v>
      </c>
      <c r="D790" s="23" t="s">
        <v>2607</v>
      </c>
      <c r="E790" s="23">
        <v>3823</v>
      </c>
      <c r="F790" s="23">
        <v>4</v>
      </c>
      <c r="G790" s="23">
        <v>0</v>
      </c>
      <c r="H790" s="23" t="s">
        <v>2496</v>
      </c>
      <c r="I790" s="23" t="s">
        <v>2495</v>
      </c>
      <c r="J790" s="23" t="s">
        <v>2500</v>
      </c>
      <c r="K790" s="15">
        <f t="shared" si="36"/>
        <v>4</v>
      </c>
      <c r="L790" s="15" t="str">
        <f t="shared" si="37"/>
        <v>23</v>
      </c>
      <c r="M790" s="15" t="str">
        <f t="shared" si="38"/>
        <v>2023年製</v>
      </c>
      <c r="N790" s="17">
        <f>VLOOKUP(B:B,価格調査!B:S,18,0)</f>
        <v>1074475840</v>
      </c>
      <c r="O790" s="15"/>
      <c r="P790" s="15"/>
    </row>
    <row r="791" spans="1:16">
      <c r="A791" s="16" t="s">
        <v>9102</v>
      </c>
      <c r="B791" s="421">
        <v>1955016151804</v>
      </c>
      <c r="C791" s="22">
        <v>4985009751220</v>
      </c>
      <c r="D791" s="23" t="s">
        <v>2607</v>
      </c>
      <c r="E791" s="23">
        <v>3823</v>
      </c>
      <c r="F791" s="23">
        <v>4</v>
      </c>
      <c r="G791" s="23">
        <v>0</v>
      </c>
      <c r="H791" s="23" t="s">
        <v>2496</v>
      </c>
      <c r="I791" s="23" t="s">
        <v>2495</v>
      </c>
      <c r="J791" s="23" t="s">
        <v>2500</v>
      </c>
      <c r="K791" s="15">
        <f t="shared" si="36"/>
        <v>4</v>
      </c>
      <c r="L791" s="15" t="str">
        <f t="shared" si="37"/>
        <v>23</v>
      </c>
      <c r="M791" s="15" t="str">
        <f t="shared" si="38"/>
        <v>2023年製</v>
      </c>
      <c r="N791" s="17">
        <f>VLOOKUP(B:B,価格調査!B:S,18,0)</f>
        <v>1074475840</v>
      </c>
      <c r="O791" s="15"/>
      <c r="P791" s="15"/>
    </row>
    <row r="792" spans="1:16">
      <c r="A792" s="16" t="s">
        <v>9102</v>
      </c>
      <c r="B792" s="16">
        <v>1955016151804</v>
      </c>
      <c r="C792" s="15">
        <v>4985009751220</v>
      </c>
      <c r="D792" s="15" t="s">
        <v>2607</v>
      </c>
      <c r="E792" s="15">
        <v>2823</v>
      </c>
      <c r="F792" s="15">
        <v>3</v>
      </c>
      <c r="G792" s="15">
        <v>0</v>
      </c>
      <c r="H792" s="15" t="s">
        <v>2496</v>
      </c>
      <c r="I792" s="15" t="s">
        <v>2495</v>
      </c>
      <c r="J792" s="15" t="s">
        <v>2502</v>
      </c>
      <c r="K792" s="15">
        <f t="shared" si="36"/>
        <v>4</v>
      </c>
      <c r="L792" s="15" t="str">
        <f t="shared" si="37"/>
        <v>23</v>
      </c>
      <c r="M792" s="15" t="str">
        <f t="shared" si="38"/>
        <v>2023年製</v>
      </c>
      <c r="N792" s="17">
        <f>VLOOKUP(B:B,価格調査!B:S,18,0)</f>
        <v>1074475840</v>
      </c>
      <c r="O792" s="15"/>
      <c r="P792" s="15"/>
    </row>
    <row r="793" spans="1:16">
      <c r="A793" s="16" t="s">
        <v>9102</v>
      </c>
      <c r="B793" s="421">
        <v>1955016151804</v>
      </c>
      <c r="C793" s="22">
        <v>4985009751220</v>
      </c>
      <c r="D793" s="23" t="s">
        <v>2607</v>
      </c>
      <c r="E793" s="23">
        <v>2423</v>
      </c>
      <c r="F793" s="23">
        <v>5</v>
      </c>
      <c r="G793" s="23">
        <v>0</v>
      </c>
      <c r="H793" s="23" t="s">
        <v>2496</v>
      </c>
      <c r="I793" s="23" t="s">
        <v>2495</v>
      </c>
      <c r="J793" s="23" t="s">
        <v>2502</v>
      </c>
      <c r="K793" s="15">
        <f t="shared" si="36"/>
        <v>4</v>
      </c>
      <c r="L793" s="15" t="str">
        <f t="shared" si="37"/>
        <v>23</v>
      </c>
      <c r="M793" s="15" t="str">
        <f t="shared" si="38"/>
        <v>2023年製</v>
      </c>
      <c r="N793" s="17">
        <f>VLOOKUP(B:B,価格調査!B:S,18,0)</f>
        <v>1074475840</v>
      </c>
      <c r="O793" s="15"/>
      <c r="P793" s="15"/>
    </row>
    <row r="794" spans="1:16">
      <c r="A794" s="16" t="s">
        <v>9102</v>
      </c>
      <c r="B794" s="421">
        <v>1955515151800</v>
      </c>
      <c r="C794" s="22">
        <v>4985009751251</v>
      </c>
      <c r="D794" s="23" t="s">
        <v>2606</v>
      </c>
      <c r="E794" s="23">
        <v>523</v>
      </c>
      <c r="F794" s="23">
        <v>2</v>
      </c>
      <c r="G794" s="23">
        <v>0</v>
      </c>
      <c r="H794" s="23" t="s">
        <v>2496</v>
      </c>
      <c r="I794" s="23" t="s">
        <v>2495</v>
      </c>
      <c r="J794" s="23" t="s">
        <v>2500</v>
      </c>
      <c r="K794" s="15">
        <f t="shared" si="36"/>
        <v>1</v>
      </c>
      <c r="L794" s="15" t="str">
        <f t="shared" si="37"/>
        <v>23</v>
      </c>
      <c r="M794" s="15" t="str">
        <f t="shared" si="38"/>
        <v>2023年製</v>
      </c>
      <c r="N794" s="17">
        <f>VLOOKUP(B:B,価格調査!B:S,18,0)</f>
        <v>1074475844</v>
      </c>
      <c r="O794" s="15"/>
      <c r="P794" s="15"/>
    </row>
    <row r="795" spans="1:16">
      <c r="A795" s="16" t="s">
        <v>9102</v>
      </c>
      <c r="B795" s="421">
        <v>1956515159049</v>
      </c>
      <c r="C795" s="22">
        <v>4985009700990</v>
      </c>
      <c r="D795" s="23" t="s">
        <v>7207</v>
      </c>
      <c r="E795" s="23">
        <v>3823</v>
      </c>
      <c r="F795" s="23">
        <v>4</v>
      </c>
      <c r="G795" s="23">
        <v>0</v>
      </c>
      <c r="H795" s="23" t="s">
        <v>2496</v>
      </c>
      <c r="I795" s="23" t="s">
        <v>2495</v>
      </c>
      <c r="J795" s="23" t="s">
        <v>2500</v>
      </c>
      <c r="K795" s="15">
        <f t="shared" si="36"/>
        <v>3</v>
      </c>
      <c r="L795" s="15" t="str">
        <f t="shared" si="37"/>
        <v>23</v>
      </c>
      <c r="M795" s="15" t="str">
        <f t="shared" si="38"/>
        <v>2023年製</v>
      </c>
      <c r="N795" s="17">
        <f>VLOOKUP(B:B,価格調査!B:S,18,0)</f>
        <v>1074476559</v>
      </c>
      <c r="O795" s="15"/>
      <c r="P795" s="15"/>
    </row>
    <row r="796" spans="1:16">
      <c r="A796" s="16" t="s">
        <v>9102</v>
      </c>
      <c r="B796" s="421">
        <v>1956515159049</v>
      </c>
      <c r="C796" s="22">
        <v>4985009700990</v>
      </c>
      <c r="D796" s="23" t="s">
        <v>7207</v>
      </c>
      <c r="E796" s="23">
        <v>3823</v>
      </c>
      <c r="F796" s="23">
        <v>6</v>
      </c>
      <c r="G796" s="23">
        <v>0</v>
      </c>
      <c r="H796" s="23" t="s">
        <v>2496</v>
      </c>
      <c r="I796" s="23" t="s">
        <v>2495</v>
      </c>
      <c r="J796" s="23" t="s">
        <v>2500</v>
      </c>
      <c r="K796" s="15">
        <f t="shared" si="36"/>
        <v>3</v>
      </c>
      <c r="L796" s="15" t="str">
        <f t="shared" si="37"/>
        <v>23</v>
      </c>
      <c r="M796" s="15" t="str">
        <f t="shared" si="38"/>
        <v>2023年製</v>
      </c>
      <c r="N796" s="17">
        <f>VLOOKUP(B:B,価格調査!B:S,18,0)</f>
        <v>1074476559</v>
      </c>
      <c r="O796" s="15"/>
      <c r="P796" s="15"/>
    </row>
    <row r="797" spans="1:16">
      <c r="A797" s="16" t="s">
        <v>9102</v>
      </c>
      <c r="B797" s="421">
        <v>1956515159049</v>
      </c>
      <c r="C797" s="22">
        <v>4985009700990</v>
      </c>
      <c r="D797" s="23" t="s">
        <v>7207</v>
      </c>
      <c r="E797" s="23">
        <v>4323</v>
      </c>
      <c r="F797" s="23">
        <v>14</v>
      </c>
      <c r="G797" s="23">
        <v>0</v>
      </c>
      <c r="H797" s="23" t="s">
        <v>2496</v>
      </c>
      <c r="I797" s="23" t="s">
        <v>2495</v>
      </c>
      <c r="J797" s="23" t="s">
        <v>2500</v>
      </c>
      <c r="K797" s="15">
        <f t="shared" si="36"/>
        <v>3</v>
      </c>
      <c r="L797" s="15" t="str">
        <f t="shared" si="37"/>
        <v>23</v>
      </c>
      <c r="M797" s="15" t="str">
        <f t="shared" si="38"/>
        <v>2023年製</v>
      </c>
      <c r="N797" s="17">
        <f>VLOOKUP(B:B,価格調査!B:S,18,0)</f>
        <v>1074476559</v>
      </c>
      <c r="O797" s="15"/>
      <c r="P797" s="15"/>
    </row>
    <row r="798" spans="1:16">
      <c r="A798" s="16" t="s">
        <v>9102</v>
      </c>
      <c r="B798" s="421">
        <v>1956515151807</v>
      </c>
      <c r="C798" s="22">
        <v>4985009751312</v>
      </c>
      <c r="D798" s="23" t="s">
        <v>7332</v>
      </c>
      <c r="E798" s="23">
        <v>2623</v>
      </c>
      <c r="F798" s="23">
        <v>2</v>
      </c>
      <c r="G798" s="23">
        <v>0</v>
      </c>
      <c r="H798" s="23" t="s">
        <v>2496</v>
      </c>
      <c r="I798" s="23" t="s">
        <v>2495</v>
      </c>
      <c r="J798" s="23" t="s">
        <v>2502</v>
      </c>
      <c r="K798" s="15">
        <f t="shared" si="36"/>
        <v>1</v>
      </c>
      <c r="L798" s="15" t="str">
        <f t="shared" si="37"/>
        <v>23</v>
      </c>
      <c r="M798" s="15" t="str">
        <f t="shared" si="38"/>
        <v>2023年製</v>
      </c>
      <c r="N798" s="17">
        <f>VLOOKUP(B:B,価格調査!B:S,18,0)</f>
        <v>1074475848</v>
      </c>
      <c r="O798" s="15"/>
      <c r="P798" s="15"/>
    </row>
    <row r="799" spans="1:16">
      <c r="A799" s="16" t="s">
        <v>9102</v>
      </c>
      <c r="B799" s="421">
        <v>2054516155417</v>
      </c>
      <c r="C799" s="22">
        <v>4985009686126</v>
      </c>
      <c r="D799" s="23" t="s">
        <v>2600</v>
      </c>
      <c r="E799" s="23">
        <v>1723</v>
      </c>
      <c r="F799" s="23">
        <v>4</v>
      </c>
      <c r="G799" s="23">
        <v>0</v>
      </c>
      <c r="H799" s="23" t="s">
        <v>2496</v>
      </c>
      <c r="I799" s="23" t="s">
        <v>2495</v>
      </c>
      <c r="J799" s="23" t="s">
        <v>2525</v>
      </c>
      <c r="K799" s="15">
        <f t="shared" si="36"/>
        <v>2</v>
      </c>
      <c r="L799" s="15" t="str">
        <f t="shared" si="37"/>
        <v>23</v>
      </c>
      <c r="M799" s="15" t="str">
        <f t="shared" si="38"/>
        <v>2023年製</v>
      </c>
      <c r="N799" s="17">
        <f>VLOOKUP(B:B,価格調査!B:S,18,0)</f>
        <v>1074476545</v>
      </c>
      <c r="O799" s="15"/>
      <c r="P799" s="15"/>
    </row>
    <row r="800" spans="1:16">
      <c r="A800" s="16" t="s">
        <v>9102</v>
      </c>
      <c r="B800" s="421">
        <v>2054516155417</v>
      </c>
      <c r="C800" s="22">
        <v>4985009686126</v>
      </c>
      <c r="D800" s="23" t="s">
        <v>2600</v>
      </c>
      <c r="E800" s="23">
        <v>1723</v>
      </c>
      <c r="F800" s="23">
        <v>2</v>
      </c>
      <c r="G800" s="23">
        <v>0</v>
      </c>
      <c r="H800" s="23" t="s">
        <v>2496</v>
      </c>
      <c r="I800" s="23" t="s">
        <v>2495</v>
      </c>
      <c r="J800" s="23" t="s">
        <v>2525</v>
      </c>
      <c r="K800" s="15">
        <f t="shared" si="36"/>
        <v>2</v>
      </c>
      <c r="L800" s="15" t="str">
        <f t="shared" si="37"/>
        <v>23</v>
      </c>
      <c r="M800" s="15" t="str">
        <f t="shared" si="38"/>
        <v>2023年製</v>
      </c>
      <c r="N800" s="17">
        <f>VLOOKUP(B:B,価格調査!B:S,18,0)</f>
        <v>1074476545</v>
      </c>
      <c r="O800" s="15"/>
      <c r="P800" s="15"/>
    </row>
    <row r="801" spans="1:16">
      <c r="A801" s="16" t="s">
        <v>9102</v>
      </c>
      <c r="B801" s="421">
        <v>2055017155500</v>
      </c>
      <c r="C801" s="22">
        <v>4985009687192</v>
      </c>
      <c r="D801" s="23" t="s">
        <v>2596</v>
      </c>
      <c r="E801" s="23">
        <v>1923</v>
      </c>
      <c r="F801" s="23">
        <v>10</v>
      </c>
      <c r="G801" s="23">
        <v>0</v>
      </c>
      <c r="H801" s="23" t="s">
        <v>2496</v>
      </c>
      <c r="I801" s="23" t="s">
        <v>2495</v>
      </c>
      <c r="J801" s="23" t="s">
        <v>2507</v>
      </c>
      <c r="K801" s="15">
        <f t="shared" si="36"/>
        <v>3</v>
      </c>
      <c r="L801" s="15" t="str">
        <f t="shared" si="37"/>
        <v>23</v>
      </c>
      <c r="M801" s="15" t="str">
        <f t="shared" si="38"/>
        <v>2023年製</v>
      </c>
      <c r="N801" s="17">
        <f>VLOOKUP(B:B,価格調査!B:S,18,0)</f>
        <v>1074476785</v>
      </c>
      <c r="O801" s="15"/>
      <c r="P801" s="15"/>
    </row>
    <row r="802" spans="1:16">
      <c r="A802" s="16" t="s">
        <v>9102</v>
      </c>
      <c r="B802" s="421">
        <v>2055017155500</v>
      </c>
      <c r="C802" s="22">
        <v>4985009687192</v>
      </c>
      <c r="D802" s="23" t="s">
        <v>2596</v>
      </c>
      <c r="E802" s="23">
        <v>1923</v>
      </c>
      <c r="F802" s="23">
        <v>3</v>
      </c>
      <c r="G802" s="23">
        <v>0</v>
      </c>
      <c r="H802" s="23" t="s">
        <v>2496</v>
      </c>
      <c r="I802" s="23" t="s">
        <v>2495</v>
      </c>
      <c r="J802" s="23" t="s">
        <v>2517</v>
      </c>
      <c r="K802" s="15">
        <f t="shared" si="36"/>
        <v>3</v>
      </c>
      <c r="L802" s="15" t="str">
        <f t="shared" si="37"/>
        <v>23</v>
      </c>
      <c r="M802" s="15" t="str">
        <f t="shared" si="38"/>
        <v>2023年製</v>
      </c>
      <c r="N802" s="17">
        <f>VLOOKUP(B:B,価格調査!B:S,18,0)</f>
        <v>1074476785</v>
      </c>
      <c r="O802" s="15"/>
      <c r="P802" s="15"/>
    </row>
    <row r="803" spans="1:16">
      <c r="A803" s="16" t="s">
        <v>9102</v>
      </c>
      <c r="B803" s="421">
        <v>2055017155500</v>
      </c>
      <c r="C803" s="22">
        <v>4985009687192</v>
      </c>
      <c r="D803" s="23" t="s">
        <v>2596</v>
      </c>
      <c r="E803" s="23">
        <v>1823</v>
      </c>
      <c r="F803" s="23">
        <v>7</v>
      </c>
      <c r="G803" s="23">
        <v>0</v>
      </c>
      <c r="H803" s="23" t="s">
        <v>2496</v>
      </c>
      <c r="I803" s="23" t="s">
        <v>2495</v>
      </c>
      <c r="J803" s="23" t="s">
        <v>2507</v>
      </c>
      <c r="K803" s="15">
        <f t="shared" si="36"/>
        <v>3</v>
      </c>
      <c r="L803" s="15" t="str">
        <f t="shared" si="37"/>
        <v>23</v>
      </c>
      <c r="M803" s="15" t="str">
        <f t="shared" si="38"/>
        <v>2023年製</v>
      </c>
      <c r="N803" s="17">
        <f>VLOOKUP(B:B,価格調査!B:S,18,0)</f>
        <v>1074476785</v>
      </c>
      <c r="O803" s="15"/>
      <c r="P803" s="15"/>
    </row>
    <row r="804" spans="1:16">
      <c r="A804" s="16" t="s">
        <v>9102</v>
      </c>
      <c r="B804" s="421">
        <v>2055516151805</v>
      </c>
      <c r="C804" s="22">
        <v>4985009751282</v>
      </c>
      <c r="D804" s="23" t="s">
        <v>2594</v>
      </c>
      <c r="E804" s="23">
        <v>1623</v>
      </c>
      <c r="F804" s="23">
        <v>2</v>
      </c>
      <c r="G804" s="23">
        <v>0</v>
      </c>
      <c r="H804" s="23" t="s">
        <v>2496</v>
      </c>
      <c r="I804" s="23" t="s">
        <v>2495</v>
      </c>
      <c r="J804" s="23" t="s">
        <v>2502</v>
      </c>
      <c r="K804" s="15">
        <f t="shared" si="36"/>
        <v>1</v>
      </c>
      <c r="L804" s="15" t="str">
        <f t="shared" si="37"/>
        <v>23</v>
      </c>
      <c r="M804" s="15" t="str">
        <f t="shared" si="38"/>
        <v>2023年製</v>
      </c>
      <c r="N804" s="17">
        <f>VLOOKUP(B:B,価格調査!B:S,18,0)</f>
        <v>1074475841</v>
      </c>
      <c r="O804" s="15"/>
      <c r="P804" s="15"/>
    </row>
    <row r="805" spans="1:16">
      <c r="A805" s="16" t="s">
        <v>9102</v>
      </c>
      <c r="B805" s="421">
        <v>2055516155506</v>
      </c>
      <c r="C805" s="22">
        <v>4985009687185</v>
      </c>
      <c r="D805" s="23" t="s">
        <v>2589</v>
      </c>
      <c r="E805" s="23">
        <v>2023</v>
      </c>
      <c r="F805" s="23">
        <v>4</v>
      </c>
      <c r="G805" s="23">
        <v>0</v>
      </c>
      <c r="H805" s="23" t="s">
        <v>2496</v>
      </c>
      <c r="I805" s="23" t="s">
        <v>2495</v>
      </c>
      <c r="J805" s="23" t="s">
        <v>2517</v>
      </c>
      <c r="K805" s="15">
        <f t="shared" si="36"/>
        <v>3</v>
      </c>
      <c r="L805" s="15" t="str">
        <f t="shared" si="37"/>
        <v>23</v>
      </c>
      <c r="M805" s="15" t="str">
        <f t="shared" si="38"/>
        <v>2023年製</v>
      </c>
      <c r="N805" s="17">
        <f>VLOOKUP(B:B,価格調査!B:S,18,0)</f>
        <v>1074476792</v>
      </c>
      <c r="O805" s="15"/>
      <c r="P805" s="15"/>
    </row>
    <row r="806" spans="1:16">
      <c r="A806" s="16" t="s">
        <v>9102</v>
      </c>
      <c r="B806" s="421">
        <v>2055516155506</v>
      </c>
      <c r="C806" s="22">
        <v>4985009687185</v>
      </c>
      <c r="D806" s="23" t="s">
        <v>2589</v>
      </c>
      <c r="E806" s="23">
        <v>2023</v>
      </c>
      <c r="F806" s="23">
        <v>2</v>
      </c>
      <c r="G806" s="23">
        <v>0</v>
      </c>
      <c r="H806" s="23" t="s">
        <v>2496</v>
      </c>
      <c r="I806" s="23" t="s">
        <v>2495</v>
      </c>
      <c r="J806" s="23" t="s">
        <v>2517</v>
      </c>
      <c r="K806" s="15">
        <f t="shared" si="36"/>
        <v>3</v>
      </c>
      <c r="L806" s="15" t="str">
        <f t="shared" si="37"/>
        <v>23</v>
      </c>
      <c r="M806" s="15" t="str">
        <f t="shared" si="38"/>
        <v>2023年製</v>
      </c>
      <c r="N806" s="17">
        <f>VLOOKUP(B:B,価格調査!B:S,18,0)</f>
        <v>1074476792</v>
      </c>
      <c r="O806" s="15"/>
      <c r="P806" s="15"/>
    </row>
    <row r="807" spans="1:16">
      <c r="A807" s="16" t="s">
        <v>9102</v>
      </c>
      <c r="B807" s="421">
        <v>2055516155506</v>
      </c>
      <c r="C807" s="22">
        <v>4985009687185</v>
      </c>
      <c r="D807" s="23" t="s">
        <v>2589</v>
      </c>
      <c r="E807" s="23">
        <v>2023</v>
      </c>
      <c r="F807" s="23">
        <v>8</v>
      </c>
      <c r="G807" s="23">
        <v>0</v>
      </c>
      <c r="H807" s="23" t="s">
        <v>2496</v>
      </c>
      <c r="I807" s="23" t="s">
        <v>2495</v>
      </c>
      <c r="J807" s="23" t="s">
        <v>2517</v>
      </c>
      <c r="K807" s="15">
        <f t="shared" si="36"/>
        <v>3</v>
      </c>
      <c r="L807" s="15" t="str">
        <f t="shared" si="37"/>
        <v>23</v>
      </c>
      <c r="M807" s="15" t="str">
        <f t="shared" si="38"/>
        <v>2023年製</v>
      </c>
      <c r="N807" s="17">
        <f>VLOOKUP(B:B,価格調査!B:S,18,0)</f>
        <v>1074476792</v>
      </c>
      <c r="O807" s="15"/>
      <c r="P807" s="15"/>
    </row>
    <row r="808" spans="1:16">
      <c r="A808" s="16" t="s">
        <v>9102</v>
      </c>
      <c r="B808" s="421">
        <v>2056515151803</v>
      </c>
      <c r="C808" s="22">
        <v>4985009751145</v>
      </c>
      <c r="D808" s="23" t="s">
        <v>2586</v>
      </c>
      <c r="E808" s="23">
        <v>4023</v>
      </c>
      <c r="F808" s="23">
        <v>4</v>
      </c>
      <c r="G808" s="23">
        <v>0</v>
      </c>
      <c r="H808" s="23" t="s">
        <v>2496</v>
      </c>
      <c r="I808" s="23" t="s">
        <v>2495</v>
      </c>
      <c r="J808" s="23" t="s">
        <v>2502</v>
      </c>
      <c r="K808" s="15">
        <f t="shared" si="36"/>
        <v>3</v>
      </c>
      <c r="L808" s="15" t="str">
        <f t="shared" si="37"/>
        <v>23</v>
      </c>
      <c r="M808" s="15" t="str">
        <f t="shared" si="38"/>
        <v>2023年製</v>
      </c>
      <c r="N808" s="17">
        <f>VLOOKUP(B:B,価格調査!B:S,18,0)</f>
        <v>1074475843</v>
      </c>
      <c r="O808" s="15"/>
      <c r="P808" s="15"/>
    </row>
    <row r="809" spans="1:16">
      <c r="A809" s="16" t="s">
        <v>9102</v>
      </c>
      <c r="B809" s="421">
        <v>2056515151803</v>
      </c>
      <c r="C809" s="22">
        <v>4985009751145</v>
      </c>
      <c r="D809" s="23" t="s">
        <v>2586</v>
      </c>
      <c r="E809" s="23">
        <v>3923</v>
      </c>
      <c r="F809" s="23">
        <v>12</v>
      </c>
      <c r="G809" s="23">
        <v>0</v>
      </c>
      <c r="H809" s="23" t="s">
        <v>2496</v>
      </c>
      <c r="I809" s="23" t="s">
        <v>2495</v>
      </c>
      <c r="J809" s="23" t="s">
        <v>2500</v>
      </c>
      <c r="K809" s="15">
        <f t="shared" si="36"/>
        <v>3</v>
      </c>
      <c r="L809" s="15" t="str">
        <f t="shared" si="37"/>
        <v>23</v>
      </c>
      <c r="M809" s="15" t="str">
        <f t="shared" si="38"/>
        <v>2023年製</v>
      </c>
      <c r="N809" s="17">
        <f>VLOOKUP(B:B,価格調査!B:S,18,0)</f>
        <v>1074475843</v>
      </c>
      <c r="O809" s="15"/>
      <c r="P809" s="15"/>
    </row>
    <row r="810" spans="1:16">
      <c r="A810" s="16" t="s">
        <v>9102</v>
      </c>
      <c r="B810" s="421">
        <v>2056515151803</v>
      </c>
      <c r="C810" s="22">
        <v>4985009751145</v>
      </c>
      <c r="D810" s="23" t="s">
        <v>2586</v>
      </c>
      <c r="E810" s="23">
        <v>4623</v>
      </c>
      <c r="F810" s="23">
        <v>14</v>
      </c>
      <c r="G810" s="23">
        <v>0</v>
      </c>
      <c r="H810" s="23" t="s">
        <v>2496</v>
      </c>
      <c r="I810" s="23" t="s">
        <v>2495</v>
      </c>
      <c r="J810" s="23" t="s">
        <v>2500</v>
      </c>
      <c r="K810" s="15">
        <f t="shared" si="36"/>
        <v>3</v>
      </c>
      <c r="L810" s="15" t="str">
        <f t="shared" si="37"/>
        <v>23</v>
      </c>
      <c r="M810" s="15" t="str">
        <f t="shared" si="38"/>
        <v>2023年製</v>
      </c>
      <c r="N810" s="17">
        <f>VLOOKUP(B:B,価格調査!B:S,18,0)</f>
        <v>1074475843</v>
      </c>
      <c r="O810" s="15"/>
      <c r="P810" s="15"/>
    </row>
    <row r="811" spans="1:16">
      <c r="A811" s="16" t="s">
        <v>9102</v>
      </c>
      <c r="B811" s="421">
        <v>2056516159044</v>
      </c>
      <c r="C811" s="22">
        <v>4985009700327</v>
      </c>
      <c r="D811" s="23" t="s">
        <v>2585</v>
      </c>
      <c r="E811" s="23">
        <v>1323</v>
      </c>
      <c r="F811" s="23">
        <v>12</v>
      </c>
      <c r="G811" s="23">
        <v>0</v>
      </c>
      <c r="H811" s="23" t="s">
        <v>2496</v>
      </c>
      <c r="I811" s="23" t="s">
        <v>2495</v>
      </c>
      <c r="J811" s="23" t="s">
        <v>2502</v>
      </c>
      <c r="K811" s="15">
        <f t="shared" si="36"/>
        <v>1</v>
      </c>
      <c r="L811" s="15" t="str">
        <f t="shared" si="37"/>
        <v>23</v>
      </c>
      <c r="M811" s="15" t="str">
        <f t="shared" si="38"/>
        <v>2023年製</v>
      </c>
      <c r="N811" s="17">
        <f>VLOOKUP(B:B,価格調査!B:S,18,0)</f>
        <v>1074476400</v>
      </c>
      <c r="O811" s="15"/>
      <c r="P811" s="15"/>
    </row>
    <row r="812" spans="1:16">
      <c r="A812" s="16" t="s">
        <v>9102</v>
      </c>
      <c r="B812" s="421">
        <v>2154516155421</v>
      </c>
      <c r="C812" s="22">
        <v>4985009686041</v>
      </c>
      <c r="D812" s="23" t="s">
        <v>2583</v>
      </c>
      <c r="E812" s="23">
        <v>2323</v>
      </c>
      <c r="F812" s="23">
        <v>2</v>
      </c>
      <c r="G812" s="23">
        <v>0</v>
      </c>
      <c r="H812" s="23" t="s">
        <v>2496</v>
      </c>
      <c r="I812" s="23" t="s">
        <v>2495</v>
      </c>
      <c r="J812" s="23" t="s">
        <v>2570</v>
      </c>
      <c r="K812" s="15">
        <f t="shared" si="36"/>
        <v>1</v>
      </c>
      <c r="L812" s="15" t="str">
        <f t="shared" si="37"/>
        <v>23</v>
      </c>
      <c r="M812" s="15" t="str">
        <f t="shared" si="38"/>
        <v>2023年製</v>
      </c>
      <c r="N812" s="17">
        <f>VLOOKUP(B:B,価格調査!B:S,18,0)</f>
        <v>1074476259</v>
      </c>
      <c r="O812" s="15"/>
      <c r="P812" s="15"/>
    </row>
    <row r="813" spans="1:16">
      <c r="A813" s="16" t="s">
        <v>9102</v>
      </c>
      <c r="B813" s="421">
        <v>2155516155435</v>
      </c>
      <c r="C813" s="22">
        <v>4985009686294</v>
      </c>
      <c r="D813" s="23" t="s">
        <v>2577</v>
      </c>
      <c r="E813" s="23">
        <v>623</v>
      </c>
      <c r="F813" s="23">
        <v>1</v>
      </c>
      <c r="G813" s="23">
        <v>0</v>
      </c>
      <c r="H813" s="23" t="s">
        <v>2496</v>
      </c>
      <c r="I813" s="23" t="s">
        <v>2495</v>
      </c>
      <c r="J813" s="23" t="s">
        <v>2502</v>
      </c>
      <c r="K813" s="15">
        <f t="shared" si="36"/>
        <v>2</v>
      </c>
      <c r="L813" s="15" t="str">
        <f t="shared" si="37"/>
        <v>23</v>
      </c>
      <c r="M813" s="15" t="str">
        <f t="shared" si="38"/>
        <v>2023年製</v>
      </c>
      <c r="N813" s="17">
        <f>VLOOKUP(B:B,価格調査!B:S,18,0)</f>
        <v>1074476258</v>
      </c>
      <c r="O813" s="15"/>
      <c r="P813" s="15"/>
    </row>
    <row r="814" spans="1:16">
      <c r="A814" s="16" t="s">
        <v>9102</v>
      </c>
      <c r="B814" s="421">
        <v>2155516155435</v>
      </c>
      <c r="C814" s="22">
        <v>4985009686294</v>
      </c>
      <c r="D814" s="23" t="s">
        <v>2577</v>
      </c>
      <c r="E814" s="23">
        <v>623</v>
      </c>
      <c r="F814" s="23">
        <v>5</v>
      </c>
      <c r="G814" s="23">
        <v>0</v>
      </c>
      <c r="H814" s="23" t="s">
        <v>2496</v>
      </c>
      <c r="I814" s="23" t="s">
        <v>2495</v>
      </c>
      <c r="J814" s="23" t="s">
        <v>2502</v>
      </c>
      <c r="K814" s="15">
        <f t="shared" si="36"/>
        <v>2</v>
      </c>
      <c r="L814" s="15" t="str">
        <f t="shared" si="37"/>
        <v>23</v>
      </c>
      <c r="M814" s="15" t="str">
        <f t="shared" si="38"/>
        <v>2023年製</v>
      </c>
      <c r="N814" s="17">
        <f>VLOOKUP(B:B,価格調査!B:S,18,0)</f>
        <v>1074476258</v>
      </c>
      <c r="O814" s="15"/>
      <c r="P814" s="15"/>
    </row>
    <row r="815" spans="1:16">
      <c r="A815" s="16" t="s">
        <v>9102</v>
      </c>
      <c r="B815" s="421">
        <v>2156017157010</v>
      </c>
      <c r="C815" s="22">
        <v>4985009757352</v>
      </c>
      <c r="D815" s="23" t="s">
        <v>2750</v>
      </c>
      <c r="E815" s="23">
        <v>2423</v>
      </c>
      <c r="F815" s="23">
        <v>2</v>
      </c>
      <c r="G815" s="23">
        <v>0</v>
      </c>
      <c r="H815" s="23" t="s">
        <v>2496</v>
      </c>
      <c r="I815" s="23" t="s">
        <v>2495</v>
      </c>
      <c r="J815" s="23" t="s">
        <v>2520</v>
      </c>
      <c r="K815" s="15">
        <f t="shared" si="36"/>
        <v>2</v>
      </c>
      <c r="L815" s="15" t="str">
        <f t="shared" si="37"/>
        <v>23</v>
      </c>
      <c r="M815" s="15" t="str">
        <f t="shared" si="38"/>
        <v>2023年製</v>
      </c>
      <c r="N815" s="17">
        <f>VLOOKUP(B:B,価格調査!B:S,18,0)</f>
        <v>1074476247</v>
      </c>
      <c r="O815" s="15"/>
      <c r="P815" s="15"/>
    </row>
    <row r="816" spans="1:16">
      <c r="A816" s="16" t="s">
        <v>9102</v>
      </c>
      <c r="B816" s="421">
        <v>2254019158407</v>
      </c>
      <c r="C816" s="22">
        <v>4985009689028</v>
      </c>
      <c r="D816" s="23" t="s">
        <v>2562</v>
      </c>
      <c r="E816" s="23">
        <v>923</v>
      </c>
      <c r="F816" s="23">
        <v>2</v>
      </c>
      <c r="G816" s="23">
        <v>0</v>
      </c>
      <c r="H816" s="23" t="s">
        <v>2496</v>
      </c>
      <c r="I816" s="23" t="s">
        <v>2495</v>
      </c>
      <c r="J816" s="23" t="s">
        <v>2533</v>
      </c>
      <c r="K816" s="15">
        <f t="shared" si="36"/>
        <v>2</v>
      </c>
      <c r="L816" s="15" t="str">
        <f t="shared" si="37"/>
        <v>23</v>
      </c>
      <c r="M816" s="15" t="str">
        <f t="shared" si="38"/>
        <v>2023年製</v>
      </c>
      <c r="N816" s="17">
        <f>VLOOKUP(B:B,価格調査!B:S,18,0)</f>
        <v>1074476784</v>
      </c>
      <c r="O816" s="15"/>
      <c r="P816" s="15"/>
    </row>
    <row r="817" spans="1:16">
      <c r="A817" s="16" t="s">
        <v>9102</v>
      </c>
      <c r="B817" s="421">
        <v>2254019158407</v>
      </c>
      <c r="C817" s="22">
        <v>4985009689028</v>
      </c>
      <c r="D817" s="23" t="s">
        <v>2562</v>
      </c>
      <c r="E817" s="23">
        <v>3323</v>
      </c>
      <c r="F817" s="23">
        <v>6</v>
      </c>
      <c r="G817" s="23">
        <v>0</v>
      </c>
      <c r="H817" s="23" t="s">
        <v>2496</v>
      </c>
      <c r="I817" s="23" t="s">
        <v>2495</v>
      </c>
      <c r="J817" s="23" t="s">
        <v>2525</v>
      </c>
      <c r="K817" s="15">
        <f t="shared" si="36"/>
        <v>2</v>
      </c>
      <c r="L817" s="15" t="str">
        <f t="shared" si="37"/>
        <v>23</v>
      </c>
      <c r="M817" s="15" t="str">
        <f t="shared" si="38"/>
        <v>2023年製</v>
      </c>
      <c r="N817" s="17">
        <f>VLOOKUP(B:B,価格調査!B:S,18,0)</f>
        <v>1074476784</v>
      </c>
      <c r="O817" s="15"/>
      <c r="P817" s="15"/>
    </row>
    <row r="818" spans="1:16">
      <c r="A818" s="16" t="s">
        <v>9102</v>
      </c>
      <c r="B818" s="421">
        <v>2254519158402</v>
      </c>
      <c r="C818" s="22">
        <v>4985009689035</v>
      </c>
      <c r="D818" s="23" t="s">
        <v>2554</v>
      </c>
      <c r="E818" s="23">
        <v>1323</v>
      </c>
      <c r="F818" s="23">
        <v>2</v>
      </c>
      <c r="G818" s="23">
        <v>0</v>
      </c>
      <c r="H818" s="23" t="s">
        <v>2496</v>
      </c>
      <c r="I818" s="23" t="s">
        <v>2495</v>
      </c>
      <c r="J818" s="23" t="s">
        <v>2530</v>
      </c>
      <c r="K818" s="15">
        <f t="shared" si="36"/>
        <v>3</v>
      </c>
      <c r="L818" s="15" t="str">
        <f t="shared" si="37"/>
        <v>23</v>
      </c>
      <c r="M818" s="15" t="str">
        <f t="shared" si="38"/>
        <v>2023年製</v>
      </c>
      <c r="N818" s="17">
        <f>VLOOKUP(B:B,価格調査!B:S,18,0)</f>
        <v>1074476510</v>
      </c>
      <c r="O818" s="15"/>
      <c r="P818" s="15"/>
    </row>
    <row r="819" spans="1:16">
      <c r="A819" s="16" t="s">
        <v>9102</v>
      </c>
      <c r="B819" s="421">
        <v>2254519158402</v>
      </c>
      <c r="C819" s="22">
        <v>4985009689035</v>
      </c>
      <c r="D819" s="23" t="s">
        <v>2554</v>
      </c>
      <c r="E819" s="23">
        <v>623</v>
      </c>
      <c r="F819" s="23">
        <v>2</v>
      </c>
      <c r="G819" s="23">
        <v>0</v>
      </c>
      <c r="H819" s="23" t="s">
        <v>2496</v>
      </c>
      <c r="I819" s="23" t="s">
        <v>2495</v>
      </c>
      <c r="J819" s="23" t="s">
        <v>2530</v>
      </c>
      <c r="K819" s="15">
        <f t="shared" si="36"/>
        <v>3</v>
      </c>
      <c r="L819" s="15" t="str">
        <f t="shared" si="37"/>
        <v>23</v>
      </c>
      <c r="M819" s="15" t="str">
        <f t="shared" si="38"/>
        <v>2023年製</v>
      </c>
      <c r="N819" s="17">
        <f>VLOOKUP(B:B,価格調査!B:S,18,0)</f>
        <v>1074476510</v>
      </c>
      <c r="O819" s="15"/>
      <c r="P819" s="15"/>
    </row>
    <row r="820" spans="1:16">
      <c r="A820" s="16" t="s">
        <v>9102</v>
      </c>
      <c r="B820" s="421">
        <v>2254519158402</v>
      </c>
      <c r="C820" s="22">
        <v>4985009689035</v>
      </c>
      <c r="D820" s="23" t="s">
        <v>2554</v>
      </c>
      <c r="E820" s="23">
        <v>523</v>
      </c>
      <c r="F820" s="23">
        <v>4</v>
      </c>
      <c r="G820" s="23">
        <v>0</v>
      </c>
      <c r="H820" s="23" t="s">
        <v>2496</v>
      </c>
      <c r="I820" s="23" t="s">
        <v>2495</v>
      </c>
      <c r="J820" s="23" t="s">
        <v>2530</v>
      </c>
      <c r="K820" s="15">
        <f t="shared" si="36"/>
        <v>3</v>
      </c>
      <c r="L820" s="15" t="str">
        <f t="shared" si="37"/>
        <v>23</v>
      </c>
      <c r="M820" s="15" t="str">
        <f t="shared" si="38"/>
        <v>2023年製</v>
      </c>
      <c r="N820" s="17">
        <f>VLOOKUP(B:B,価格調査!B:S,18,0)</f>
        <v>1074476510</v>
      </c>
      <c r="O820" s="15"/>
      <c r="P820" s="15"/>
    </row>
    <row r="821" spans="1:16">
      <c r="A821" s="16" t="s">
        <v>9102</v>
      </c>
      <c r="B821" s="421">
        <v>2255516155432</v>
      </c>
      <c r="C821" s="22">
        <v>4985009686300</v>
      </c>
      <c r="D821" s="23" t="s">
        <v>2738</v>
      </c>
      <c r="E821" s="23">
        <v>2023</v>
      </c>
      <c r="F821" s="23">
        <v>8</v>
      </c>
      <c r="G821" s="23">
        <v>0</v>
      </c>
      <c r="H821" s="23" t="s">
        <v>2496</v>
      </c>
      <c r="I821" s="23" t="s">
        <v>2495</v>
      </c>
      <c r="J821" s="23" t="s">
        <v>2500</v>
      </c>
      <c r="K821" s="15">
        <f t="shared" si="36"/>
        <v>1</v>
      </c>
      <c r="L821" s="15" t="str">
        <f t="shared" si="37"/>
        <v>23</v>
      </c>
      <c r="M821" s="15" t="str">
        <f t="shared" si="38"/>
        <v>2023年製</v>
      </c>
      <c r="N821" s="17">
        <f>VLOOKUP(B:B,価格調査!B:S,18,0)</f>
        <v>1076557714</v>
      </c>
      <c r="O821" s="15"/>
      <c r="P821" s="15"/>
    </row>
    <row r="822" spans="1:16">
      <c r="A822" s="16" t="s">
        <v>9102</v>
      </c>
      <c r="B822" s="421">
        <v>2353519158402</v>
      </c>
      <c r="C822" s="22">
        <v>4985009689042</v>
      </c>
      <c r="D822" s="23" t="s">
        <v>2543</v>
      </c>
      <c r="E822" s="23">
        <v>2123</v>
      </c>
      <c r="F822" s="23">
        <v>3</v>
      </c>
      <c r="G822" s="23">
        <v>0</v>
      </c>
      <c r="H822" s="23" t="s">
        <v>2496</v>
      </c>
      <c r="I822" s="23" t="s">
        <v>2495</v>
      </c>
      <c r="J822" s="23" t="s">
        <v>7208</v>
      </c>
      <c r="K822" s="15">
        <f t="shared" si="36"/>
        <v>2</v>
      </c>
      <c r="L822" s="15" t="str">
        <f t="shared" si="37"/>
        <v>23</v>
      </c>
      <c r="M822" s="15" t="str">
        <f t="shared" si="38"/>
        <v>2023年製</v>
      </c>
      <c r="N822" s="17">
        <f>VLOOKUP(B:B,価格調査!B:S,18,0)</f>
        <v>1074476582</v>
      </c>
      <c r="O822" s="15"/>
      <c r="P822" s="15"/>
    </row>
    <row r="823" spans="1:16">
      <c r="A823" s="16" t="s">
        <v>9102</v>
      </c>
      <c r="B823" s="421">
        <v>2353519158402</v>
      </c>
      <c r="C823" s="22">
        <v>4985009689042</v>
      </c>
      <c r="D823" s="23" t="s">
        <v>2543</v>
      </c>
      <c r="E823" s="23">
        <v>623</v>
      </c>
      <c r="F823" s="23">
        <v>3</v>
      </c>
      <c r="G823" s="23">
        <v>0</v>
      </c>
      <c r="H823" s="23" t="s">
        <v>2496</v>
      </c>
      <c r="I823" s="23" t="s">
        <v>2495</v>
      </c>
      <c r="J823" s="23" t="s">
        <v>2558</v>
      </c>
      <c r="K823" s="15">
        <f t="shared" si="36"/>
        <v>2</v>
      </c>
      <c r="L823" s="15" t="str">
        <f t="shared" si="37"/>
        <v>23</v>
      </c>
      <c r="M823" s="15" t="str">
        <f t="shared" si="38"/>
        <v>2023年製</v>
      </c>
      <c r="N823" s="17">
        <f>VLOOKUP(B:B,価格調査!B:S,18,0)</f>
        <v>1074476582</v>
      </c>
      <c r="O823" s="15"/>
      <c r="P823" s="15"/>
    </row>
    <row r="824" spans="1:16">
      <c r="A824" s="16" t="s">
        <v>9102</v>
      </c>
      <c r="B824" s="421">
        <v>2354517155509</v>
      </c>
      <c r="C824" s="22">
        <v>4985009687048</v>
      </c>
      <c r="D824" s="23" t="s">
        <v>2538</v>
      </c>
      <c r="E824" s="23">
        <v>1323</v>
      </c>
      <c r="F824" s="23">
        <v>8</v>
      </c>
      <c r="G824" s="23">
        <v>0</v>
      </c>
      <c r="H824" s="23" t="s">
        <v>2496</v>
      </c>
      <c r="I824" s="23" t="s">
        <v>2495</v>
      </c>
      <c r="J824" s="23" t="s">
        <v>2517</v>
      </c>
      <c r="K824" s="15">
        <f t="shared" si="36"/>
        <v>1</v>
      </c>
      <c r="L824" s="15" t="str">
        <f t="shared" si="37"/>
        <v>23</v>
      </c>
      <c r="M824" s="15" t="str">
        <f t="shared" si="38"/>
        <v>2023年製</v>
      </c>
      <c r="N824" s="17">
        <f>VLOOKUP(B:B,価格調査!B:S,18,0)</f>
        <v>1074476786</v>
      </c>
      <c r="O824" s="15"/>
      <c r="P824" s="15"/>
    </row>
    <row r="825" spans="1:16">
      <c r="A825" s="16" t="s">
        <v>9102</v>
      </c>
      <c r="B825" s="421">
        <v>2355017159042</v>
      </c>
      <c r="C825" s="22">
        <v>4985009700167</v>
      </c>
      <c r="D825" s="23" t="s">
        <v>2537</v>
      </c>
      <c r="E825" s="23">
        <v>1923</v>
      </c>
      <c r="F825" s="23">
        <v>4</v>
      </c>
      <c r="G825" s="23">
        <v>0</v>
      </c>
      <c r="H825" s="23" t="s">
        <v>2496</v>
      </c>
      <c r="I825" s="23" t="s">
        <v>2495</v>
      </c>
      <c r="J825" s="23" t="s">
        <v>2520</v>
      </c>
      <c r="K825" s="15">
        <f t="shared" si="36"/>
        <v>2</v>
      </c>
      <c r="L825" s="15" t="str">
        <f t="shared" si="37"/>
        <v>23</v>
      </c>
      <c r="M825" s="15" t="str">
        <f t="shared" si="38"/>
        <v>2023年製</v>
      </c>
      <c r="N825" s="17">
        <f>VLOOKUP(B:B,価格調査!B:S,18,0)</f>
        <v>1074476590</v>
      </c>
      <c r="O825" s="15"/>
      <c r="P825" s="15"/>
    </row>
    <row r="826" spans="1:16">
      <c r="A826" s="16" t="s">
        <v>9102</v>
      </c>
      <c r="B826" s="421">
        <v>2355017159042</v>
      </c>
      <c r="C826" s="22">
        <v>4985009700167</v>
      </c>
      <c r="D826" s="23" t="s">
        <v>2537</v>
      </c>
      <c r="E826" s="23">
        <v>3823</v>
      </c>
      <c r="F826" s="23">
        <v>4</v>
      </c>
      <c r="G826" s="23">
        <v>0</v>
      </c>
      <c r="H826" s="23" t="s">
        <v>2496</v>
      </c>
      <c r="I826" s="23" t="s">
        <v>2495</v>
      </c>
      <c r="J826" s="23" t="s">
        <v>2498</v>
      </c>
      <c r="K826" s="15">
        <f t="shared" si="36"/>
        <v>2</v>
      </c>
      <c r="L826" s="15" t="str">
        <f t="shared" si="37"/>
        <v>23</v>
      </c>
      <c r="M826" s="15" t="str">
        <f t="shared" si="38"/>
        <v>2023年製</v>
      </c>
      <c r="N826" s="17">
        <f>VLOOKUP(B:B,価格調査!B:S,18,0)</f>
        <v>1074476590</v>
      </c>
      <c r="O826" s="15"/>
      <c r="P826" s="15"/>
    </row>
    <row r="827" spans="1:16">
      <c r="A827" s="16" t="s">
        <v>9102</v>
      </c>
      <c r="B827" s="421">
        <v>2355018159140</v>
      </c>
      <c r="C827" s="22">
        <v>4985009702055</v>
      </c>
      <c r="D827" s="23" t="s">
        <v>2534</v>
      </c>
      <c r="E827" s="23">
        <v>2423</v>
      </c>
      <c r="F827" s="23">
        <v>4</v>
      </c>
      <c r="G827" s="23">
        <v>0</v>
      </c>
      <c r="H827" s="23" t="s">
        <v>2496</v>
      </c>
      <c r="I827" s="23" t="s">
        <v>2495</v>
      </c>
      <c r="J827" s="23" t="s">
        <v>2520</v>
      </c>
      <c r="K827" s="15">
        <f t="shared" si="36"/>
        <v>2</v>
      </c>
      <c r="L827" s="15" t="str">
        <f t="shared" si="37"/>
        <v>23</v>
      </c>
      <c r="M827" s="15" t="str">
        <f t="shared" si="38"/>
        <v>2023年製</v>
      </c>
      <c r="N827" s="17">
        <f>VLOOKUP(B:B,価格調査!B:S,18,0)</f>
        <v>1074476592</v>
      </c>
      <c r="O827" s="15"/>
      <c r="P827" s="15"/>
    </row>
    <row r="828" spans="1:16">
      <c r="A828" s="16" t="s">
        <v>9102</v>
      </c>
      <c r="B828" s="421">
        <v>2355018159140</v>
      </c>
      <c r="C828" s="22">
        <v>4985009702055</v>
      </c>
      <c r="D828" s="23" t="s">
        <v>2534</v>
      </c>
      <c r="E828" s="23">
        <v>2423</v>
      </c>
      <c r="F828" s="23">
        <v>3</v>
      </c>
      <c r="G828" s="23">
        <v>0</v>
      </c>
      <c r="H828" s="23" t="s">
        <v>2496</v>
      </c>
      <c r="I828" s="23" t="s">
        <v>2495</v>
      </c>
      <c r="J828" s="23" t="s">
        <v>2520</v>
      </c>
      <c r="K828" s="15">
        <f t="shared" si="36"/>
        <v>2</v>
      </c>
      <c r="L828" s="15" t="str">
        <f t="shared" si="37"/>
        <v>23</v>
      </c>
      <c r="M828" s="15" t="str">
        <f t="shared" si="38"/>
        <v>2023年製</v>
      </c>
      <c r="N828" s="17">
        <f>VLOOKUP(B:B,価格調査!B:S,18,0)</f>
        <v>1074476592</v>
      </c>
      <c r="O828" s="15"/>
      <c r="P828" s="15"/>
    </row>
    <row r="829" spans="1:16">
      <c r="A829" s="16" t="s">
        <v>9102</v>
      </c>
      <c r="B829" s="421">
        <v>2453519158409</v>
      </c>
      <c r="C829" s="22">
        <v>4985009689066</v>
      </c>
      <c r="D829" s="23" t="s">
        <v>8687</v>
      </c>
      <c r="E829" s="23">
        <v>323</v>
      </c>
      <c r="F829" s="23">
        <v>2</v>
      </c>
      <c r="G829" s="23">
        <v>0</v>
      </c>
      <c r="H829" s="23" t="s">
        <v>2496</v>
      </c>
      <c r="I829" s="23" t="s">
        <v>2495</v>
      </c>
      <c r="J829" s="23" t="s">
        <v>2728</v>
      </c>
      <c r="K829" s="15">
        <f t="shared" si="36"/>
        <v>2</v>
      </c>
      <c r="L829" s="15" t="str">
        <f t="shared" si="37"/>
        <v>23</v>
      </c>
      <c r="M829" s="15" t="str">
        <f t="shared" si="38"/>
        <v>2023年製</v>
      </c>
      <c r="N829" s="17">
        <f>VLOOKUP(B:B,価格調査!B:S,18,0)</f>
        <v>1074476783</v>
      </c>
      <c r="O829" s="15"/>
      <c r="P829" s="15"/>
    </row>
    <row r="830" spans="1:16">
      <c r="A830" s="16" t="s">
        <v>9102</v>
      </c>
      <c r="B830" s="421">
        <v>2453519158409</v>
      </c>
      <c r="C830" s="22">
        <v>4985009689066</v>
      </c>
      <c r="D830" s="23" t="s">
        <v>8687</v>
      </c>
      <c r="E830" s="23">
        <v>223</v>
      </c>
      <c r="F830" s="23">
        <v>4</v>
      </c>
      <c r="G830" s="23">
        <v>0</v>
      </c>
      <c r="H830" s="23" t="s">
        <v>2496</v>
      </c>
      <c r="I830" s="23" t="s">
        <v>2495</v>
      </c>
      <c r="J830" s="23" t="s">
        <v>2567</v>
      </c>
      <c r="K830" s="15">
        <f t="shared" si="36"/>
        <v>2</v>
      </c>
      <c r="L830" s="15" t="str">
        <f t="shared" si="37"/>
        <v>23</v>
      </c>
      <c r="M830" s="15" t="str">
        <f t="shared" si="38"/>
        <v>2023年製</v>
      </c>
      <c r="N830" s="17">
        <f>VLOOKUP(B:B,価格調査!B:S,18,0)</f>
        <v>1074476783</v>
      </c>
      <c r="O830" s="15"/>
      <c r="P830" s="15"/>
    </row>
    <row r="831" spans="1:16">
      <c r="A831" s="16" t="s">
        <v>9102</v>
      </c>
      <c r="B831" s="421">
        <v>2454019158401</v>
      </c>
      <c r="C831" s="22">
        <v>4985009689301</v>
      </c>
      <c r="D831" s="23" t="s">
        <v>2522</v>
      </c>
      <c r="E831" s="23">
        <v>2123</v>
      </c>
      <c r="F831" s="23">
        <v>4</v>
      </c>
      <c r="G831" s="23">
        <v>0</v>
      </c>
      <c r="H831" s="23" t="s">
        <v>2496</v>
      </c>
      <c r="I831" s="23" t="s">
        <v>2495</v>
      </c>
      <c r="J831" s="23" t="s">
        <v>2494</v>
      </c>
      <c r="K831" s="15">
        <f t="shared" si="36"/>
        <v>1</v>
      </c>
      <c r="L831" s="15" t="str">
        <f t="shared" si="37"/>
        <v>23</v>
      </c>
      <c r="M831" s="15" t="str">
        <f t="shared" si="38"/>
        <v>2023年製</v>
      </c>
      <c r="N831" s="17">
        <f>VLOOKUP(B:B,価格調査!B:S,18,0)</f>
        <v>1074476479</v>
      </c>
      <c r="O831" s="15"/>
      <c r="P831" s="15"/>
    </row>
    <row r="832" spans="1:16">
      <c r="A832" s="16" t="s">
        <v>9102</v>
      </c>
      <c r="B832" s="421">
        <v>2553519158406</v>
      </c>
      <c r="C832" s="22">
        <v>4985009689080</v>
      </c>
      <c r="D832" s="23" t="s">
        <v>2512</v>
      </c>
      <c r="E832" s="23">
        <v>2323</v>
      </c>
      <c r="F832" s="23">
        <v>17</v>
      </c>
      <c r="G832" s="23">
        <v>0</v>
      </c>
      <c r="H832" s="23" t="s">
        <v>2496</v>
      </c>
      <c r="I832" s="23" t="s">
        <v>2495</v>
      </c>
      <c r="J832" s="23" t="s">
        <v>2525</v>
      </c>
      <c r="K832" s="15">
        <f t="shared" si="36"/>
        <v>2</v>
      </c>
      <c r="L832" s="15" t="str">
        <f t="shared" si="37"/>
        <v>23</v>
      </c>
      <c r="M832" s="15" t="str">
        <f t="shared" si="38"/>
        <v>2023年製</v>
      </c>
      <c r="N832" s="17">
        <f>VLOOKUP(B:B,価格調査!B:S,18,0)</f>
        <v>1074476740</v>
      </c>
      <c r="O832" s="15"/>
      <c r="P832" s="15"/>
    </row>
    <row r="833" spans="1:16">
      <c r="A833" s="16" t="s">
        <v>9102</v>
      </c>
      <c r="B833" s="421">
        <v>2553519158406</v>
      </c>
      <c r="C833" s="22">
        <v>4985009689080</v>
      </c>
      <c r="D833" s="23" t="s">
        <v>2512</v>
      </c>
      <c r="E833" s="23">
        <v>123</v>
      </c>
      <c r="F833" s="23">
        <v>1</v>
      </c>
      <c r="G833" s="23">
        <v>0</v>
      </c>
      <c r="H833" s="23" t="s">
        <v>2496</v>
      </c>
      <c r="I833" s="23" t="s">
        <v>2495</v>
      </c>
      <c r="J833" s="23" t="s">
        <v>2511</v>
      </c>
      <c r="K833" s="15">
        <f t="shared" si="36"/>
        <v>2</v>
      </c>
      <c r="L833" s="15" t="str">
        <f t="shared" si="37"/>
        <v>23</v>
      </c>
      <c r="M833" s="15" t="str">
        <f t="shared" si="38"/>
        <v>2023年製</v>
      </c>
      <c r="N833" s="17">
        <f>VLOOKUP(B:B,価格調査!B:S,18,0)</f>
        <v>1074476740</v>
      </c>
      <c r="O833" s="15"/>
      <c r="P833" s="15"/>
    </row>
    <row r="834" spans="1:16">
      <c r="A834" s="16" t="s">
        <v>9102</v>
      </c>
      <c r="B834" s="421">
        <v>2656517154699</v>
      </c>
      <c r="C834" s="22">
        <v>4985009729090</v>
      </c>
      <c r="D834" s="23" t="s">
        <v>2501</v>
      </c>
      <c r="E834" s="23">
        <v>3823</v>
      </c>
      <c r="F834" s="23">
        <v>4</v>
      </c>
      <c r="G834" s="23">
        <v>0</v>
      </c>
      <c r="H834" s="23" t="s">
        <v>2496</v>
      </c>
      <c r="I834" s="23" t="s">
        <v>2495</v>
      </c>
      <c r="J834" s="23" t="s">
        <v>2502</v>
      </c>
      <c r="K834" s="15">
        <f t="shared" ref="K834:K897" si="39">COUNTIF(B:B,B834)</f>
        <v>4</v>
      </c>
      <c r="L834" s="15" t="str">
        <f t="shared" ref="L834:L897" si="40">RIGHT(E834,2)</f>
        <v>23</v>
      </c>
      <c r="M834" s="15" t="str">
        <f t="shared" ref="M834:M897" si="41">"20"&amp;L834&amp;"年製"</f>
        <v>2023年製</v>
      </c>
      <c r="N834" s="17">
        <f>VLOOKUP(B:B,価格調査!B:S,18,0)</f>
        <v>1074475863</v>
      </c>
      <c r="O834" s="15"/>
      <c r="P834" s="15"/>
    </row>
    <row r="835" spans="1:16">
      <c r="A835" s="16" t="s">
        <v>9102</v>
      </c>
      <c r="B835" s="421">
        <v>2656517154699</v>
      </c>
      <c r="C835" s="22">
        <v>4985009729090</v>
      </c>
      <c r="D835" s="23" t="s">
        <v>2501</v>
      </c>
      <c r="E835" s="23">
        <v>3723</v>
      </c>
      <c r="F835" s="23">
        <v>10</v>
      </c>
      <c r="G835" s="23">
        <v>0</v>
      </c>
      <c r="H835" s="23" t="s">
        <v>2496</v>
      </c>
      <c r="I835" s="23" t="s">
        <v>2495</v>
      </c>
      <c r="J835" s="23" t="s">
        <v>2500</v>
      </c>
      <c r="K835" s="15">
        <f t="shared" si="39"/>
        <v>4</v>
      </c>
      <c r="L835" s="15" t="str">
        <f t="shared" si="40"/>
        <v>23</v>
      </c>
      <c r="M835" s="15" t="str">
        <f t="shared" si="41"/>
        <v>2023年製</v>
      </c>
      <c r="N835" s="17">
        <f>VLOOKUP(B:B,価格調査!B:S,18,0)</f>
        <v>1074475863</v>
      </c>
      <c r="O835" s="15"/>
      <c r="P835" s="15"/>
    </row>
    <row r="836" spans="1:16">
      <c r="A836" s="16" t="s">
        <v>9102</v>
      </c>
      <c r="B836" s="421">
        <v>2656517154699</v>
      </c>
      <c r="C836" s="22">
        <v>4985009729090</v>
      </c>
      <c r="D836" s="23" t="s">
        <v>2501</v>
      </c>
      <c r="E836" s="23">
        <v>3823</v>
      </c>
      <c r="F836" s="23">
        <v>4</v>
      </c>
      <c r="G836" s="23">
        <v>0</v>
      </c>
      <c r="H836" s="23" t="s">
        <v>2496</v>
      </c>
      <c r="I836" s="23" t="s">
        <v>2495</v>
      </c>
      <c r="J836" s="23" t="s">
        <v>2500</v>
      </c>
      <c r="K836" s="15">
        <f t="shared" si="39"/>
        <v>4</v>
      </c>
      <c r="L836" s="15" t="str">
        <f t="shared" si="40"/>
        <v>23</v>
      </c>
      <c r="M836" s="15" t="str">
        <f t="shared" si="41"/>
        <v>2023年製</v>
      </c>
      <c r="N836" s="17">
        <f>VLOOKUP(B:B,価格調査!B:S,18,0)</f>
        <v>1074475863</v>
      </c>
      <c r="O836" s="15"/>
      <c r="P836" s="15"/>
    </row>
    <row r="837" spans="1:16">
      <c r="A837" s="16" t="s">
        <v>9102</v>
      </c>
      <c r="B837" s="421">
        <v>2656517154699</v>
      </c>
      <c r="C837" s="22">
        <v>4985009729090</v>
      </c>
      <c r="D837" s="23" t="s">
        <v>2501</v>
      </c>
      <c r="E837" s="23">
        <v>3723</v>
      </c>
      <c r="F837" s="23">
        <v>8</v>
      </c>
      <c r="G837" s="23">
        <v>0</v>
      </c>
      <c r="H837" s="23" t="s">
        <v>2496</v>
      </c>
      <c r="I837" s="23" t="s">
        <v>2495</v>
      </c>
      <c r="J837" s="23" t="s">
        <v>2500</v>
      </c>
      <c r="K837" s="15">
        <f t="shared" si="39"/>
        <v>4</v>
      </c>
      <c r="L837" s="15" t="str">
        <f t="shared" si="40"/>
        <v>23</v>
      </c>
      <c r="M837" s="15" t="str">
        <f t="shared" si="41"/>
        <v>2023年製</v>
      </c>
      <c r="N837" s="17">
        <f>VLOOKUP(B:B,価格調査!B:S,18,0)</f>
        <v>1074475863</v>
      </c>
      <c r="O837" s="15"/>
      <c r="P837" s="15"/>
    </row>
    <row r="838" spans="1:16">
      <c r="A838" s="16" t="s">
        <v>9102</v>
      </c>
      <c r="B838" s="421">
        <v>1756515130389</v>
      </c>
      <c r="C838" s="22" t="s">
        <v>3447</v>
      </c>
      <c r="D838" s="23" t="s">
        <v>2688</v>
      </c>
      <c r="E838" s="23">
        <v>1123</v>
      </c>
      <c r="F838" s="23">
        <v>2</v>
      </c>
      <c r="G838" s="23">
        <v>0</v>
      </c>
      <c r="H838" s="23" t="s">
        <v>2496</v>
      </c>
      <c r="I838" s="23" t="s">
        <v>2495</v>
      </c>
      <c r="J838" s="23" t="s">
        <v>2687</v>
      </c>
      <c r="K838" s="15">
        <f t="shared" si="39"/>
        <v>4</v>
      </c>
      <c r="L838" s="15" t="str">
        <f t="shared" si="40"/>
        <v>23</v>
      </c>
      <c r="M838" s="15" t="str">
        <f t="shared" si="41"/>
        <v>2023年製</v>
      </c>
      <c r="N838" s="17" t="e">
        <f>VLOOKUP(B:B,価格調査!B:S,18,0)</f>
        <v>#N/A</v>
      </c>
      <c r="O838" s="15"/>
      <c r="P838" s="15"/>
    </row>
    <row r="839" spans="1:16">
      <c r="A839" s="16" t="s">
        <v>9102</v>
      </c>
      <c r="B839" s="421">
        <v>1756515130389</v>
      </c>
      <c r="C839" s="22" t="s">
        <v>3447</v>
      </c>
      <c r="D839" s="23" t="s">
        <v>2688</v>
      </c>
      <c r="E839" s="23">
        <v>1123</v>
      </c>
      <c r="F839" s="23">
        <v>4</v>
      </c>
      <c r="G839" s="23">
        <v>0</v>
      </c>
      <c r="H839" s="23" t="s">
        <v>2496</v>
      </c>
      <c r="I839" s="23" t="s">
        <v>2495</v>
      </c>
      <c r="J839" s="23" t="s">
        <v>2689</v>
      </c>
      <c r="K839" s="15">
        <f t="shared" si="39"/>
        <v>4</v>
      </c>
      <c r="L839" s="15" t="str">
        <f t="shared" si="40"/>
        <v>23</v>
      </c>
      <c r="M839" s="15" t="str">
        <f t="shared" si="41"/>
        <v>2023年製</v>
      </c>
      <c r="N839" s="17" t="e">
        <f>VLOOKUP(B:B,価格調査!B:S,18,0)</f>
        <v>#N/A</v>
      </c>
      <c r="O839" s="15"/>
      <c r="P839" s="15"/>
    </row>
    <row r="840" spans="1:16">
      <c r="A840" s="16" t="s">
        <v>9102</v>
      </c>
      <c r="B840" s="16">
        <v>1756515130389</v>
      </c>
      <c r="C840" s="15" t="s">
        <v>3447</v>
      </c>
      <c r="D840" s="15" t="s">
        <v>2688</v>
      </c>
      <c r="E840" s="15">
        <v>1123</v>
      </c>
      <c r="F840" s="15">
        <v>2</v>
      </c>
      <c r="G840" s="15">
        <v>0</v>
      </c>
      <c r="H840" s="15" t="s">
        <v>2496</v>
      </c>
      <c r="I840" s="15" t="s">
        <v>2495</v>
      </c>
      <c r="J840" s="15" t="s">
        <v>2689</v>
      </c>
      <c r="K840" s="15">
        <f t="shared" si="39"/>
        <v>4</v>
      </c>
      <c r="L840" s="15" t="str">
        <f t="shared" si="40"/>
        <v>23</v>
      </c>
      <c r="M840" s="15" t="str">
        <f t="shared" si="41"/>
        <v>2023年製</v>
      </c>
      <c r="N840" s="17" t="e">
        <f>VLOOKUP(B:B,価格調査!B:S,18,0)</f>
        <v>#N/A</v>
      </c>
      <c r="O840" s="15"/>
      <c r="P840" s="15"/>
    </row>
    <row r="841" spans="1:16">
      <c r="A841" s="16" t="s">
        <v>9102</v>
      </c>
      <c r="B841" s="421">
        <v>1756515130389</v>
      </c>
      <c r="C841" s="22" t="s">
        <v>3447</v>
      </c>
      <c r="D841" s="23" t="s">
        <v>2688</v>
      </c>
      <c r="E841" s="23">
        <v>923</v>
      </c>
      <c r="F841" s="23">
        <v>1</v>
      </c>
      <c r="G841" s="23">
        <v>0</v>
      </c>
      <c r="H841" s="23" t="s">
        <v>2496</v>
      </c>
      <c r="I841" s="23" t="s">
        <v>2495</v>
      </c>
      <c r="J841" s="23" t="s">
        <v>2621</v>
      </c>
      <c r="K841" s="15">
        <f t="shared" si="39"/>
        <v>4</v>
      </c>
      <c r="L841" s="15" t="str">
        <f t="shared" si="40"/>
        <v>23</v>
      </c>
      <c r="M841" s="15" t="str">
        <f t="shared" si="41"/>
        <v>2023年製</v>
      </c>
      <c r="N841" s="17" t="e">
        <f>VLOOKUP(B:B,価格調査!B:S,18,0)</f>
        <v>#N/A</v>
      </c>
      <c r="O841" s="15"/>
      <c r="P841" s="15"/>
    </row>
    <row r="842" spans="1:16">
      <c r="A842" s="16" t="s">
        <v>9102</v>
      </c>
      <c r="B842" s="421">
        <v>1756515139382</v>
      </c>
      <c r="C842" s="22" t="s">
        <v>3448</v>
      </c>
      <c r="D842" s="23" t="s">
        <v>2686</v>
      </c>
      <c r="E842" s="23">
        <v>2523</v>
      </c>
      <c r="F842" s="23">
        <v>36</v>
      </c>
      <c r="G842" s="23">
        <v>0</v>
      </c>
      <c r="H842" s="23" t="s">
        <v>2496</v>
      </c>
      <c r="I842" s="23" t="s">
        <v>2495</v>
      </c>
      <c r="J842" s="23" t="s">
        <v>2621</v>
      </c>
      <c r="K842" s="15">
        <f t="shared" si="39"/>
        <v>2</v>
      </c>
      <c r="L842" s="15" t="str">
        <f t="shared" si="40"/>
        <v>23</v>
      </c>
      <c r="M842" s="15" t="str">
        <f t="shared" si="41"/>
        <v>2023年製</v>
      </c>
      <c r="N842" s="17">
        <f>VLOOKUP(B:B,価格調査!B:S,18,0)</f>
        <v>1074476438</v>
      </c>
      <c r="O842" s="15"/>
      <c r="P842" s="15"/>
    </row>
    <row r="843" spans="1:16">
      <c r="A843" s="16" t="s">
        <v>9102</v>
      </c>
      <c r="B843" s="421">
        <v>1756515139382</v>
      </c>
      <c r="C843" s="22" t="s">
        <v>3448</v>
      </c>
      <c r="D843" s="23" t="s">
        <v>2686</v>
      </c>
      <c r="E843" s="23">
        <v>2523</v>
      </c>
      <c r="F843" s="23">
        <v>29</v>
      </c>
      <c r="G843" s="23">
        <v>0</v>
      </c>
      <c r="H843" s="23" t="s">
        <v>2496</v>
      </c>
      <c r="I843" s="23" t="s">
        <v>2495</v>
      </c>
      <c r="J843" s="23" t="s">
        <v>2621</v>
      </c>
      <c r="K843" s="15">
        <f t="shared" si="39"/>
        <v>2</v>
      </c>
      <c r="L843" s="15" t="str">
        <f t="shared" si="40"/>
        <v>23</v>
      </c>
      <c r="M843" s="15" t="str">
        <f t="shared" si="41"/>
        <v>2023年製</v>
      </c>
      <c r="N843" s="17">
        <f>VLOOKUP(B:B,価格調査!B:S,18,0)</f>
        <v>1074476438</v>
      </c>
      <c r="O843" s="15"/>
      <c r="P843" s="15"/>
    </row>
    <row r="844" spans="1:16">
      <c r="A844" s="16" t="s">
        <v>9102</v>
      </c>
      <c r="B844" s="421">
        <v>1955516130392</v>
      </c>
      <c r="C844" s="22" t="s">
        <v>3451</v>
      </c>
      <c r="D844" s="23" t="s">
        <v>2670</v>
      </c>
      <c r="E844" s="23">
        <v>4423</v>
      </c>
      <c r="F844" s="23">
        <v>8</v>
      </c>
      <c r="G844" s="23">
        <v>0</v>
      </c>
      <c r="H844" s="23" t="s">
        <v>2496</v>
      </c>
      <c r="I844" s="23" t="s">
        <v>2495</v>
      </c>
      <c r="J844" s="23" t="s">
        <v>2623</v>
      </c>
      <c r="K844" s="15">
        <f t="shared" si="39"/>
        <v>3</v>
      </c>
      <c r="L844" s="15" t="str">
        <f t="shared" si="40"/>
        <v>23</v>
      </c>
      <c r="M844" s="15" t="str">
        <f t="shared" si="41"/>
        <v>2023年製</v>
      </c>
      <c r="N844" s="17">
        <f>VLOOKUP(B:B,価格調査!B:S,18,0)</f>
        <v>1074475873</v>
      </c>
      <c r="O844" s="15"/>
      <c r="P844" s="15"/>
    </row>
    <row r="845" spans="1:16">
      <c r="A845" s="16" t="s">
        <v>9102</v>
      </c>
      <c r="B845" s="421">
        <v>1955516130392</v>
      </c>
      <c r="C845" s="22" t="s">
        <v>3451</v>
      </c>
      <c r="D845" s="23" t="s">
        <v>2670</v>
      </c>
      <c r="E845" s="23">
        <v>4423</v>
      </c>
      <c r="F845" s="23">
        <v>8</v>
      </c>
      <c r="G845" s="23">
        <v>0</v>
      </c>
      <c r="H845" s="23" t="s">
        <v>2496</v>
      </c>
      <c r="I845" s="23" t="s">
        <v>2495</v>
      </c>
      <c r="J845" s="23" t="s">
        <v>2621</v>
      </c>
      <c r="K845" s="15">
        <f t="shared" si="39"/>
        <v>3</v>
      </c>
      <c r="L845" s="15" t="str">
        <f t="shared" si="40"/>
        <v>23</v>
      </c>
      <c r="M845" s="15" t="str">
        <f t="shared" si="41"/>
        <v>2023年製</v>
      </c>
      <c r="N845" s="17">
        <f>VLOOKUP(B:B,価格調査!B:S,18,0)</f>
        <v>1074475873</v>
      </c>
      <c r="O845" s="15"/>
      <c r="P845" s="15"/>
    </row>
    <row r="846" spans="1:16">
      <c r="A846" s="16" t="s">
        <v>9102</v>
      </c>
      <c r="B846" s="421">
        <v>1955516130392</v>
      </c>
      <c r="C846" s="22" t="s">
        <v>3451</v>
      </c>
      <c r="D846" s="23" t="s">
        <v>2670</v>
      </c>
      <c r="E846" s="23">
        <v>4223</v>
      </c>
      <c r="F846" s="23">
        <v>8</v>
      </c>
      <c r="G846" s="23">
        <v>0</v>
      </c>
      <c r="H846" s="23" t="s">
        <v>2496</v>
      </c>
      <c r="I846" s="23" t="s">
        <v>2495</v>
      </c>
      <c r="J846" s="23" t="s">
        <v>2621</v>
      </c>
      <c r="K846" s="15">
        <f t="shared" si="39"/>
        <v>3</v>
      </c>
      <c r="L846" s="15" t="str">
        <f t="shared" si="40"/>
        <v>23</v>
      </c>
      <c r="M846" s="15" t="str">
        <f t="shared" si="41"/>
        <v>2023年製</v>
      </c>
      <c r="N846" s="17">
        <f>VLOOKUP(B:B,価格調査!B:S,18,0)</f>
        <v>1074475873</v>
      </c>
      <c r="O846" s="15"/>
      <c r="P846" s="15"/>
    </row>
    <row r="847" spans="1:16">
      <c r="A847" s="16" t="s">
        <v>9102</v>
      </c>
      <c r="B847" s="421">
        <v>2154517132070</v>
      </c>
      <c r="C847" s="22" t="s">
        <v>3454</v>
      </c>
      <c r="D847" s="23" t="s">
        <v>2649</v>
      </c>
      <c r="E847" s="23">
        <v>4123</v>
      </c>
      <c r="F847" s="23">
        <v>17</v>
      </c>
      <c r="G847" s="23">
        <v>0</v>
      </c>
      <c r="H847" s="23" t="s">
        <v>2496</v>
      </c>
      <c r="I847" s="23" t="s">
        <v>2495</v>
      </c>
      <c r="J847" s="23" t="s">
        <v>2621</v>
      </c>
      <c r="K847" s="15">
        <f t="shared" si="39"/>
        <v>3</v>
      </c>
      <c r="L847" s="15" t="str">
        <f t="shared" si="40"/>
        <v>23</v>
      </c>
      <c r="M847" s="15" t="str">
        <f t="shared" si="41"/>
        <v>2023年製</v>
      </c>
      <c r="N847" s="17">
        <f>VLOOKUP(B:B,価格調査!B:S,18,0)</f>
        <v>1074476605</v>
      </c>
      <c r="O847" s="15"/>
      <c r="P847" s="15"/>
    </row>
    <row r="848" spans="1:16">
      <c r="A848" s="16" t="s">
        <v>9102</v>
      </c>
      <c r="B848" s="421">
        <v>2154517132070</v>
      </c>
      <c r="C848" s="22" t="s">
        <v>3454</v>
      </c>
      <c r="D848" s="23" t="s">
        <v>2649</v>
      </c>
      <c r="E848" s="23">
        <v>5023</v>
      </c>
      <c r="F848" s="23">
        <v>24</v>
      </c>
      <c r="G848" s="23">
        <v>0</v>
      </c>
      <c r="H848" s="23" t="s">
        <v>2496</v>
      </c>
      <c r="I848" s="23" t="s">
        <v>2495</v>
      </c>
      <c r="J848" s="23" t="s">
        <v>2623</v>
      </c>
      <c r="K848" s="15">
        <f t="shared" si="39"/>
        <v>3</v>
      </c>
      <c r="L848" s="15" t="str">
        <f t="shared" si="40"/>
        <v>23</v>
      </c>
      <c r="M848" s="15" t="str">
        <f t="shared" si="41"/>
        <v>2023年製</v>
      </c>
      <c r="N848" s="17">
        <f>VLOOKUP(B:B,価格調査!B:S,18,0)</f>
        <v>1074476605</v>
      </c>
      <c r="O848" s="15"/>
      <c r="P848" s="15"/>
    </row>
    <row r="849" spans="1:16">
      <c r="A849" s="16" t="s">
        <v>9102</v>
      </c>
      <c r="B849" s="421">
        <v>2154517132070</v>
      </c>
      <c r="C849" s="22" t="s">
        <v>3454</v>
      </c>
      <c r="D849" s="23" t="s">
        <v>2649</v>
      </c>
      <c r="E849" s="23">
        <v>5023</v>
      </c>
      <c r="F849" s="23">
        <v>16</v>
      </c>
      <c r="G849" s="23">
        <v>0</v>
      </c>
      <c r="H849" s="23" t="s">
        <v>2496</v>
      </c>
      <c r="I849" s="23" t="s">
        <v>2495</v>
      </c>
      <c r="J849" s="23" t="s">
        <v>2623</v>
      </c>
      <c r="K849" s="15">
        <f t="shared" si="39"/>
        <v>3</v>
      </c>
      <c r="L849" s="15" t="str">
        <f t="shared" si="40"/>
        <v>23</v>
      </c>
      <c r="M849" s="15" t="str">
        <f t="shared" si="41"/>
        <v>2023年製</v>
      </c>
      <c r="N849" s="17">
        <f>VLOOKUP(B:B,価格調査!B:S,18,0)</f>
        <v>1074476605</v>
      </c>
      <c r="O849" s="15"/>
      <c r="P849" s="15"/>
    </row>
    <row r="850" spans="1:16">
      <c r="A850" s="16" t="s">
        <v>9102</v>
      </c>
      <c r="B850" s="421">
        <v>2155517139380</v>
      </c>
      <c r="C850" s="22" t="s">
        <v>3456</v>
      </c>
      <c r="D850" s="23" t="s">
        <v>2640</v>
      </c>
      <c r="E850" s="23">
        <v>3423</v>
      </c>
      <c r="F850" s="23">
        <v>7</v>
      </c>
      <c r="G850" s="23">
        <v>0</v>
      </c>
      <c r="H850" s="23" t="s">
        <v>2496</v>
      </c>
      <c r="I850" s="23" t="s">
        <v>2495</v>
      </c>
      <c r="J850" s="23" t="s">
        <v>2621</v>
      </c>
      <c r="K850" s="15">
        <f t="shared" si="39"/>
        <v>1</v>
      </c>
      <c r="L850" s="15" t="str">
        <f t="shared" si="40"/>
        <v>23</v>
      </c>
      <c r="M850" s="15" t="str">
        <f t="shared" si="41"/>
        <v>2023年製</v>
      </c>
      <c r="N850" s="17">
        <f>VLOOKUP(B:B,価格調査!B:S,18,0)</f>
        <v>1074475866</v>
      </c>
      <c r="O850" s="15"/>
      <c r="P850" s="15"/>
    </row>
    <row r="851" spans="1:16">
      <c r="A851" s="16" t="s">
        <v>9102</v>
      </c>
      <c r="B851" s="421">
        <v>2156016139383</v>
      </c>
      <c r="C851" s="22" t="s">
        <v>3457</v>
      </c>
      <c r="D851" s="23" t="s">
        <v>2638</v>
      </c>
      <c r="E851" s="23">
        <v>3323</v>
      </c>
      <c r="F851" s="23">
        <v>12</v>
      </c>
      <c r="G851" s="23">
        <v>0</v>
      </c>
      <c r="H851" s="23" t="s">
        <v>2496</v>
      </c>
      <c r="I851" s="23" t="s">
        <v>2495</v>
      </c>
      <c r="J851" s="23" t="s">
        <v>2623</v>
      </c>
      <c r="K851" s="15">
        <f t="shared" si="39"/>
        <v>1</v>
      </c>
      <c r="L851" s="15" t="str">
        <f t="shared" si="40"/>
        <v>23</v>
      </c>
      <c r="M851" s="15" t="str">
        <f t="shared" si="41"/>
        <v>2023年製</v>
      </c>
      <c r="N851" s="17">
        <f>VLOOKUP(B:B,価格調査!B:S,18,0)</f>
        <v>1074475867</v>
      </c>
      <c r="O851" s="15"/>
      <c r="P851" s="15"/>
    </row>
    <row r="852" spans="1:16">
      <c r="A852" s="16" t="s">
        <v>9102</v>
      </c>
      <c r="B852" s="421">
        <v>2254517132077</v>
      </c>
      <c r="C852" s="22" t="s">
        <v>3458</v>
      </c>
      <c r="D852" s="23" t="s">
        <v>2633</v>
      </c>
      <c r="E852" s="23">
        <v>2123</v>
      </c>
      <c r="F852" s="23">
        <v>8</v>
      </c>
      <c r="G852" s="23">
        <v>0</v>
      </c>
      <c r="H852" s="23" t="s">
        <v>2496</v>
      </c>
      <c r="I852" s="23" t="s">
        <v>2495</v>
      </c>
      <c r="J852" s="23" t="s">
        <v>2621</v>
      </c>
      <c r="K852" s="15">
        <f t="shared" si="39"/>
        <v>2</v>
      </c>
      <c r="L852" s="15" t="str">
        <f t="shared" si="40"/>
        <v>23</v>
      </c>
      <c r="M852" s="15" t="str">
        <f t="shared" si="41"/>
        <v>2023年製</v>
      </c>
      <c r="N852" s="17">
        <f>VLOOKUP(B:B,価格調査!B:S,18,0)</f>
        <v>1074475954</v>
      </c>
      <c r="O852" s="15"/>
      <c r="P852" s="15"/>
    </row>
    <row r="853" spans="1:16">
      <c r="A853" s="16" t="s">
        <v>9102</v>
      </c>
      <c r="B853" s="421">
        <v>2254517132077</v>
      </c>
      <c r="C853" s="22" t="s">
        <v>3458</v>
      </c>
      <c r="D853" s="23" t="s">
        <v>2633</v>
      </c>
      <c r="E853" s="23">
        <v>3323</v>
      </c>
      <c r="F853" s="23">
        <v>10</v>
      </c>
      <c r="G853" s="23">
        <v>0</v>
      </c>
      <c r="H853" s="23" t="s">
        <v>2496</v>
      </c>
      <c r="I853" s="23" t="s">
        <v>2495</v>
      </c>
      <c r="J853" s="23" t="s">
        <v>2623</v>
      </c>
      <c r="K853" s="15">
        <f t="shared" si="39"/>
        <v>2</v>
      </c>
      <c r="L853" s="15" t="str">
        <f t="shared" si="40"/>
        <v>23</v>
      </c>
      <c r="M853" s="15" t="str">
        <f t="shared" si="41"/>
        <v>2023年製</v>
      </c>
      <c r="N853" s="17">
        <f>VLOOKUP(B:B,価格調査!B:S,18,0)</f>
        <v>1074475954</v>
      </c>
      <c r="O853" s="15"/>
      <c r="P853" s="15"/>
    </row>
    <row r="854" spans="1:16">
      <c r="A854" s="16" t="s">
        <v>9102</v>
      </c>
      <c r="B854" s="421">
        <v>2454519132079</v>
      </c>
      <c r="C854" s="22" t="s">
        <v>3461</v>
      </c>
      <c r="D854" s="23" t="s">
        <v>2624</v>
      </c>
      <c r="E854" s="23">
        <v>5023</v>
      </c>
      <c r="F854" s="23">
        <v>20</v>
      </c>
      <c r="G854" s="23">
        <v>0</v>
      </c>
      <c r="H854" s="23" t="s">
        <v>2496</v>
      </c>
      <c r="I854" s="23" t="s">
        <v>2495</v>
      </c>
      <c r="J854" s="23" t="s">
        <v>2621</v>
      </c>
      <c r="K854" s="15">
        <f t="shared" si="39"/>
        <v>2</v>
      </c>
      <c r="L854" s="15" t="str">
        <f t="shared" si="40"/>
        <v>23</v>
      </c>
      <c r="M854" s="15" t="str">
        <f t="shared" si="41"/>
        <v>2023年製</v>
      </c>
      <c r="N854" s="17">
        <f>VLOOKUP(B:B,価格調査!B:S,18,0)</f>
        <v>1074476504</v>
      </c>
      <c r="O854" s="15"/>
      <c r="P854" s="15"/>
    </row>
    <row r="855" spans="1:16">
      <c r="A855" s="16" t="s">
        <v>9102</v>
      </c>
      <c r="B855" s="421">
        <v>2454519132079</v>
      </c>
      <c r="C855" s="22" t="s">
        <v>3461</v>
      </c>
      <c r="D855" s="23" t="s">
        <v>2624</v>
      </c>
      <c r="E855" s="23">
        <v>4323</v>
      </c>
      <c r="F855" s="23">
        <v>7</v>
      </c>
      <c r="G855" s="23">
        <v>0</v>
      </c>
      <c r="H855" s="23" t="s">
        <v>2496</v>
      </c>
      <c r="I855" s="23" t="s">
        <v>2495</v>
      </c>
      <c r="J855" s="23" t="s">
        <v>2623</v>
      </c>
      <c r="K855" s="15">
        <f t="shared" si="39"/>
        <v>2</v>
      </c>
      <c r="L855" s="15" t="str">
        <f t="shared" si="40"/>
        <v>23</v>
      </c>
      <c r="M855" s="15" t="str">
        <f t="shared" si="41"/>
        <v>2023年製</v>
      </c>
      <c r="N855" s="17">
        <f>VLOOKUP(B:B,価格調査!B:S,18,0)</f>
        <v>1074476504</v>
      </c>
      <c r="O855" s="15"/>
      <c r="P855" s="15"/>
    </row>
    <row r="856" spans="1:16">
      <c r="A856" s="16" t="s">
        <v>9102</v>
      </c>
      <c r="B856" s="421">
        <v>1958015156566</v>
      </c>
      <c r="C856" s="22" t="s">
        <v>3462</v>
      </c>
      <c r="D856" s="23" t="s">
        <v>2602</v>
      </c>
      <c r="E856" s="23">
        <v>3323</v>
      </c>
      <c r="F856" s="23">
        <v>10</v>
      </c>
      <c r="G856" s="23">
        <v>0</v>
      </c>
      <c r="H856" s="23" t="s">
        <v>2496</v>
      </c>
      <c r="I856" s="23" t="s">
        <v>2495</v>
      </c>
      <c r="J856" s="23" t="s">
        <v>2500</v>
      </c>
      <c r="K856" s="15">
        <f t="shared" si="39"/>
        <v>3</v>
      </c>
      <c r="L856" s="15" t="str">
        <f t="shared" si="40"/>
        <v>23</v>
      </c>
      <c r="M856" s="15" t="str">
        <f t="shared" si="41"/>
        <v>2023年製</v>
      </c>
      <c r="N856" s="17">
        <f>VLOOKUP(B:B,価格調査!B:S,18,0)</f>
        <v>1074475761</v>
      </c>
      <c r="O856" s="15"/>
      <c r="P856" s="15"/>
    </row>
    <row r="857" spans="1:16">
      <c r="A857" s="16" t="s">
        <v>9102</v>
      </c>
      <c r="B857" s="421">
        <v>1958015156566</v>
      </c>
      <c r="C857" s="22" t="s">
        <v>3462</v>
      </c>
      <c r="D857" s="23" t="s">
        <v>2602</v>
      </c>
      <c r="E857" s="23">
        <v>3723</v>
      </c>
      <c r="F857" s="23">
        <v>2</v>
      </c>
      <c r="G857" s="23">
        <v>0</v>
      </c>
      <c r="H857" s="23" t="s">
        <v>2496</v>
      </c>
      <c r="I857" s="23" t="s">
        <v>2495</v>
      </c>
      <c r="J857" s="23" t="s">
        <v>2502</v>
      </c>
      <c r="K857" s="15">
        <f t="shared" si="39"/>
        <v>3</v>
      </c>
      <c r="L857" s="15" t="str">
        <f t="shared" si="40"/>
        <v>23</v>
      </c>
      <c r="M857" s="15" t="str">
        <f t="shared" si="41"/>
        <v>2023年製</v>
      </c>
      <c r="N857" s="17">
        <f>VLOOKUP(B:B,価格調査!B:S,18,0)</f>
        <v>1074475761</v>
      </c>
      <c r="O857" s="15"/>
      <c r="P857" s="15"/>
    </row>
    <row r="858" spans="1:16">
      <c r="A858" s="16" t="s">
        <v>9102</v>
      </c>
      <c r="B858" s="421">
        <v>1958015156566</v>
      </c>
      <c r="C858" s="22" t="s">
        <v>3462</v>
      </c>
      <c r="D858" s="23" t="s">
        <v>2602</v>
      </c>
      <c r="E858" s="23">
        <v>3723</v>
      </c>
      <c r="F858" s="23">
        <v>8</v>
      </c>
      <c r="G858" s="23">
        <v>0</v>
      </c>
      <c r="H858" s="23" t="s">
        <v>2496</v>
      </c>
      <c r="I858" s="23" t="s">
        <v>2495</v>
      </c>
      <c r="J858" s="23" t="s">
        <v>2502</v>
      </c>
      <c r="K858" s="15">
        <f t="shared" si="39"/>
        <v>3</v>
      </c>
      <c r="L858" s="15" t="str">
        <f t="shared" si="40"/>
        <v>23</v>
      </c>
      <c r="M858" s="15" t="str">
        <f t="shared" si="41"/>
        <v>2023年製</v>
      </c>
      <c r="N858" s="17">
        <f>VLOOKUP(B:B,価格調査!B:S,18,0)</f>
        <v>1074475761</v>
      </c>
      <c r="O858" s="15"/>
      <c r="P858" s="15"/>
    </row>
    <row r="859" spans="1:16">
      <c r="A859" s="16" t="s">
        <v>9102</v>
      </c>
      <c r="B859" s="421">
        <v>2254518158403</v>
      </c>
      <c r="C859" s="22">
        <v>4985009692080</v>
      </c>
      <c r="D859" s="23" t="s">
        <v>2557</v>
      </c>
      <c r="E859" s="23">
        <v>1123</v>
      </c>
      <c r="F859" s="23">
        <v>2</v>
      </c>
      <c r="G859" s="23">
        <v>0</v>
      </c>
      <c r="H859" s="23" t="s">
        <v>2496</v>
      </c>
      <c r="I859" s="23" t="s">
        <v>2495</v>
      </c>
      <c r="J859" s="23" t="s">
        <v>2494</v>
      </c>
      <c r="K859" s="15">
        <f t="shared" si="39"/>
        <v>3</v>
      </c>
      <c r="L859" s="15" t="str">
        <f t="shared" si="40"/>
        <v>23</v>
      </c>
      <c r="M859" s="15" t="str">
        <f t="shared" si="41"/>
        <v>2023年製</v>
      </c>
      <c r="N859" s="17">
        <f>VLOOKUP(B:B,価格調査!B:S,18,0)</f>
        <v>1074476328</v>
      </c>
      <c r="O859" s="15"/>
      <c r="P859" s="15"/>
    </row>
    <row r="860" spans="1:16">
      <c r="A860" s="16" t="s">
        <v>9102</v>
      </c>
      <c r="B860" s="421">
        <v>2254518158403</v>
      </c>
      <c r="C860" s="22">
        <v>4985009692080</v>
      </c>
      <c r="D860" s="23" t="s">
        <v>2557</v>
      </c>
      <c r="E860" s="23">
        <v>1123</v>
      </c>
      <c r="F860" s="23">
        <v>2</v>
      </c>
      <c r="G860" s="23">
        <v>0</v>
      </c>
      <c r="H860" s="23" t="s">
        <v>2496</v>
      </c>
      <c r="I860" s="23" t="s">
        <v>2495</v>
      </c>
      <c r="J860" s="23" t="s">
        <v>2494</v>
      </c>
      <c r="K860" s="15">
        <f t="shared" si="39"/>
        <v>3</v>
      </c>
      <c r="L860" s="15" t="str">
        <f t="shared" si="40"/>
        <v>23</v>
      </c>
      <c r="M860" s="15" t="str">
        <f t="shared" si="41"/>
        <v>2023年製</v>
      </c>
      <c r="N860" s="17">
        <f>VLOOKUP(B:B,価格調査!B:S,18,0)</f>
        <v>1074476328</v>
      </c>
      <c r="O860" s="15"/>
      <c r="P860" s="15"/>
    </row>
    <row r="861" spans="1:16">
      <c r="A861" s="16" t="s">
        <v>9102</v>
      </c>
      <c r="B861" s="421">
        <v>2254518158403</v>
      </c>
      <c r="C861" s="22">
        <v>4985009692080</v>
      </c>
      <c r="D861" s="23" t="s">
        <v>2557</v>
      </c>
      <c r="E861" s="23">
        <v>1123</v>
      </c>
      <c r="F861" s="23">
        <v>2</v>
      </c>
      <c r="G861" s="23">
        <v>0</v>
      </c>
      <c r="H861" s="23" t="s">
        <v>2496</v>
      </c>
      <c r="I861" s="23" t="s">
        <v>2495</v>
      </c>
      <c r="J861" s="23" t="s">
        <v>2558</v>
      </c>
      <c r="K861" s="15">
        <f t="shared" si="39"/>
        <v>3</v>
      </c>
      <c r="L861" s="15" t="str">
        <f t="shared" si="40"/>
        <v>23</v>
      </c>
      <c r="M861" s="15" t="str">
        <f t="shared" si="41"/>
        <v>2023年製</v>
      </c>
      <c r="N861" s="17">
        <f>VLOOKUP(B:B,価格調査!B:S,18,0)</f>
        <v>1074476328</v>
      </c>
      <c r="O861" s="15"/>
      <c r="P861" s="15"/>
    </row>
    <row r="862" spans="1:16">
      <c r="A862" s="16" t="s">
        <v>9102</v>
      </c>
      <c r="B862" s="421">
        <v>2253519132078</v>
      </c>
      <c r="C862" s="22">
        <v>4992496097076</v>
      </c>
      <c r="D862" s="23" t="s">
        <v>5278</v>
      </c>
      <c r="E862" s="23">
        <v>4123</v>
      </c>
      <c r="F862" s="23">
        <v>19</v>
      </c>
      <c r="G862" s="23">
        <v>0</v>
      </c>
      <c r="H862" s="23" t="s">
        <v>2496</v>
      </c>
      <c r="I862" s="23" t="s">
        <v>2495</v>
      </c>
      <c r="J862" s="23" t="s">
        <v>2621</v>
      </c>
      <c r="K862" s="15">
        <f t="shared" si="39"/>
        <v>1</v>
      </c>
      <c r="L862" s="15" t="str">
        <f t="shared" si="40"/>
        <v>23</v>
      </c>
      <c r="M862" s="15" t="str">
        <f t="shared" si="41"/>
        <v>2023年製</v>
      </c>
      <c r="N862" s="17">
        <f>VLOOKUP(B:B,価格調査!B:S,18,0)</f>
        <v>0</v>
      </c>
      <c r="O862" s="15"/>
      <c r="P862" s="15"/>
    </row>
    <row r="863" spans="1:16">
      <c r="A863" s="16" t="s">
        <v>9102</v>
      </c>
      <c r="B863" s="421">
        <v>1856515159042</v>
      </c>
      <c r="C863" s="22">
        <v>4985009700693</v>
      </c>
      <c r="D863" s="23" t="s">
        <v>8577</v>
      </c>
      <c r="E863" s="23">
        <v>1723</v>
      </c>
      <c r="F863" s="23">
        <v>8</v>
      </c>
      <c r="G863" s="23">
        <v>0</v>
      </c>
      <c r="H863" s="23" t="s">
        <v>2496</v>
      </c>
      <c r="I863" s="23" t="s">
        <v>2495</v>
      </c>
      <c r="J863" s="23" t="s">
        <v>2504</v>
      </c>
      <c r="K863" s="15">
        <f t="shared" si="39"/>
        <v>1</v>
      </c>
      <c r="L863" s="15" t="str">
        <f t="shared" si="40"/>
        <v>23</v>
      </c>
      <c r="M863" s="15" t="str">
        <f t="shared" si="41"/>
        <v>2023年製</v>
      </c>
      <c r="N863" s="17">
        <f>VLOOKUP(B:B,価格調査!B:S,18,0)</f>
        <v>1074476324</v>
      </c>
      <c r="O863" s="15"/>
      <c r="P863" s="15"/>
    </row>
    <row r="864" spans="1:16">
      <c r="A864" s="16" t="s">
        <v>9102</v>
      </c>
      <c r="B864" s="421">
        <v>2554017155508</v>
      </c>
      <c r="C864" s="22">
        <v>4985009687659</v>
      </c>
      <c r="D864" s="23" t="s">
        <v>2510</v>
      </c>
      <c r="E864" s="23">
        <v>3023</v>
      </c>
      <c r="F864" s="23">
        <v>2</v>
      </c>
      <c r="G864" s="23">
        <v>0</v>
      </c>
      <c r="H864" s="23" t="s">
        <v>2496</v>
      </c>
      <c r="I864" s="23" t="s">
        <v>2495</v>
      </c>
      <c r="J864" s="23" t="s">
        <v>2507</v>
      </c>
      <c r="K864" s="15">
        <f t="shared" si="39"/>
        <v>2</v>
      </c>
      <c r="L864" s="15" t="str">
        <f t="shared" si="40"/>
        <v>23</v>
      </c>
      <c r="M864" s="15" t="str">
        <f t="shared" si="41"/>
        <v>2023年製</v>
      </c>
      <c r="N864" s="17">
        <f>VLOOKUP(B:B,価格調査!B:S,18,0)</f>
        <v>1074476144</v>
      </c>
      <c r="O864" s="15"/>
      <c r="P864" s="15"/>
    </row>
    <row r="865" spans="1:16">
      <c r="A865" s="16" t="s">
        <v>9102</v>
      </c>
      <c r="B865" s="421">
        <v>2554017155508</v>
      </c>
      <c r="C865" s="22">
        <v>4985009687659</v>
      </c>
      <c r="D865" s="23" t="s">
        <v>2510</v>
      </c>
      <c r="E865" s="23">
        <v>3023</v>
      </c>
      <c r="F865" s="23">
        <v>1</v>
      </c>
      <c r="G865" s="23">
        <v>0</v>
      </c>
      <c r="H865" s="23" t="s">
        <v>2496</v>
      </c>
      <c r="I865" s="23" t="s">
        <v>2495</v>
      </c>
      <c r="J865" s="23" t="s">
        <v>2507</v>
      </c>
      <c r="K865" s="15">
        <f t="shared" si="39"/>
        <v>2</v>
      </c>
      <c r="L865" s="15" t="str">
        <f t="shared" si="40"/>
        <v>23</v>
      </c>
      <c r="M865" s="15" t="str">
        <f t="shared" si="41"/>
        <v>2023年製</v>
      </c>
      <c r="N865" s="17">
        <f>VLOOKUP(B:B,価格調査!B:S,18,0)</f>
        <v>1074476144</v>
      </c>
      <c r="O865" s="15"/>
      <c r="P865" s="15"/>
    </row>
    <row r="866" spans="1:16">
      <c r="A866" s="16" t="s">
        <v>9102</v>
      </c>
      <c r="B866" s="421">
        <v>2554018132072</v>
      </c>
      <c r="C866" s="22">
        <v>4992496097014</v>
      </c>
      <c r="D866" s="23" t="s">
        <v>2622</v>
      </c>
      <c r="E866" s="23">
        <v>1523</v>
      </c>
      <c r="F866" s="23">
        <v>2</v>
      </c>
      <c r="G866" s="23">
        <v>0</v>
      </c>
      <c r="H866" s="23" t="s">
        <v>2496</v>
      </c>
      <c r="I866" s="23" t="s">
        <v>2495</v>
      </c>
      <c r="J866" s="23" t="s">
        <v>2621</v>
      </c>
      <c r="K866" s="15">
        <f t="shared" si="39"/>
        <v>1</v>
      </c>
      <c r="L866" s="15" t="str">
        <f t="shared" si="40"/>
        <v>23</v>
      </c>
      <c r="M866" s="15" t="str">
        <f t="shared" si="41"/>
        <v>2023年製</v>
      </c>
      <c r="N866" s="17">
        <f>VLOOKUP(B:B,価格調査!B:S,18,0)</f>
        <v>1074475953</v>
      </c>
      <c r="O866" s="15"/>
      <c r="P866" s="15"/>
    </row>
    <row r="867" spans="1:16">
      <c r="A867" s="16" t="s">
        <v>9102</v>
      </c>
      <c r="B867" s="421">
        <v>1656514157755</v>
      </c>
      <c r="C867" s="22">
        <v>4985009755747</v>
      </c>
      <c r="D867" s="23" t="s">
        <v>3941</v>
      </c>
      <c r="E867" s="23">
        <v>2123</v>
      </c>
      <c r="F867" s="23">
        <v>7</v>
      </c>
      <c r="G867" s="23">
        <v>0</v>
      </c>
      <c r="H867" s="23" t="s">
        <v>2496</v>
      </c>
      <c r="I867" s="23" t="s">
        <v>2495</v>
      </c>
      <c r="J867" s="23" t="s">
        <v>2504</v>
      </c>
      <c r="K867" s="15">
        <f t="shared" si="39"/>
        <v>2</v>
      </c>
      <c r="L867" s="15" t="str">
        <f t="shared" si="40"/>
        <v>23</v>
      </c>
      <c r="M867" s="15" t="str">
        <f t="shared" si="41"/>
        <v>2023年製</v>
      </c>
      <c r="N867" s="17">
        <f>VLOOKUP(B:B,価格調査!B:S,18,0)</f>
        <v>1074475778</v>
      </c>
      <c r="O867" s="15"/>
      <c r="P867" s="15"/>
    </row>
    <row r="868" spans="1:16">
      <c r="A868" s="16" t="s">
        <v>9102</v>
      </c>
      <c r="B868" s="421">
        <v>1656514157755</v>
      </c>
      <c r="C868" s="22">
        <v>4985009755747</v>
      </c>
      <c r="D868" s="23" t="s">
        <v>3941</v>
      </c>
      <c r="E868" s="23">
        <v>2223</v>
      </c>
      <c r="F868" s="23">
        <v>1</v>
      </c>
      <c r="G868" s="23">
        <v>0</v>
      </c>
      <c r="H868" s="23" t="s">
        <v>2496</v>
      </c>
      <c r="I868" s="23" t="s">
        <v>2495</v>
      </c>
      <c r="J868" s="23" t="s">
        <v>2504</v>
      </c>
      <c r="K868" s="15">
        <f t="shared" si="39"/>
        <v>2</v>
      </c>
      <c r="L868" s="15" t="str">
        <f t="shared" si="40"/>
        <v>23</v>
      </c>
      <c r="M868" s="15" t="str">
        <f t="shared" si="41"/>
        <v>2023年製</v>
      </c>
      <c r="N868" s="17">
        <f>VLOOKUP(B:B,価格調査!B:S,18,0)</f>
        <v>1074475778</v>
      </c>
      <c r="O868" s="15"/>
      <c r="P868" s="15"/>
    </row>
    <row r="869" spans="1:16">
      <c r="A869" s="16" t="s">
        <v>9102</v>
      </c>
      <c r="B869" s="421">
        <v>1956015132078</v>
      </c>
      <c r="C869" s="22">
        <v>4992496096574</v>
      </c>
      <c r="D869" s="23" t="s">
        <v>2669</v>
      </c>
      <c r="E869" s="23">
        <v>3523</v>
      </c>
      <c r="F869" s="23">
        <v>14</v>
      </c>
      <c r="G869" s="23">
        <v>0</v>
      </c>
      <c r="H869" s="23" t="s">
        <v>2496</v>
      </c>
      <c r="I869" s="23" t="s">
        <v>2495</v>
      </c>
      <c r="J869" s="23" t="s">
        <v>2623</v>
      </c>
      <c r="K869" s="15">
        <f t="shared" si="39"/>
        <v>2</v>
      </c>
      <c r="L869" s="15" t="str">
        <f t="shared" si="40"/>
        <v>23</v>
      </c>
      <c r="M869" s="15" t="str">
        <f t="shared" si="41"/>
        <v>2023年製</v>
      </c>
      <c r="N869" s="17">
        <f>VLOOKUP(B:B,価格調査!B:S,18,0)</f>
        <v>1074476678</v>
      </c>
      <c r="O869" s="15"/>
      <c r="P869" s="15"/>
    </row>
    <row r="870" spans="1:16">
      <c r="A870" s="16" t="s">
        <v>9102</v>
      </c>
      <c r="B870" s="421">
        <v>1956015132078</v>
      </c>
      <c r="C870" s="22">
        <v>4992496096574</v>
      </c>
      <c r="D870" s="23" t="s">
        <v>2669</v>
      </c>
      <c r="E870" s="23">
        <v>1123</v>
      </c>
      <c r="F870" s="23">
        <v>2</v>
      </c>
      <c r="G870" s="23">
        <v>0</v>
      </c>
      <c r="H870" s="23" t="s">
        <v>2496</v>
      </c>
      <c r="I870" s="23" t="s">
        <v>2495</v>
      </c>
      <c r="J870" s="23" t="s">
        <v>2621</v>
      </c>
      <c r="K870" s="15">
        <f t="shared" si="39"/>
        <v>2</v>
      </c>
      <c r="L870" s="15" t="str">
        <f t="shared" si="40"/>
        <v>23</v>
      </c>
      <c r="M870" s="15" t="str">
        <f t="shared" si="41"/>
        <v>2023年製</v>
      </c>
      <c r="N870" s="17">
        <f>VLOOKUP(B:B,価格調査!B:S,18,0)</f>
        <v>1074476678</v>
      </c>
      <c r="O870" s="15"/>
      <c r="P870" s="15"/>
    </row>
    <row r="871" spans="1:16">
      <c r="A871" s="16" t="s">
        <v>9102</v>
      </c>
      <c r="B871" s="421">
        <v>1756016132073</v>
      </c>
      <c r="C871" s="22">
        <v>4992496096666</v>
      </c>
      <c r="D871" s="23" t="s">
        <v>2692</v>
      </c>
      <c r="E871" s="23">
        <v>1723</v>
      </c>
      <c r="F871" s="23">
        <v>1</v>
      </c>
      <c r="G871" s="23">
        <v>0</v>
      </c>
      <c r="H871" s="23" t="s">
        <v>2496</v>
      </c>
      <c r="I871" s="23" t="s">
        <v>2495</v>
      </c>
      <c r="J871" s="23" t="s">
        <v>2621</v>
      </c>
      <c r="K871" s="15">
        <f t="shared" si="39"/>
        <v>3</v>
      </c>
      <c r="L871" s="15" t="str">
        <f t="shared" si="40"/>
        <v>23</v>
      </c>
      <c r="M871" s="15" t="str">
        <f t="shared" si="41"/>
        <v>2023年製</v>
      </c>
      <c r="N871" s="17">
        <f>VLOOKUP(B:B,価格調査!B:S,18,0)</f>
        <v>1074476681</v>
      </c>
      <c r="O871" s="15"/>
      <c r="P871" s="15"/>
    </row>
    <row r="872" spans="1:16">
      <c r="A872" s="16" t="s">
        <v>9102</v>
      </c>
      <c r="B872" s="421">
        <v>1756016132073</v>
      </c>
      <c r="C872" s="22">
        <v>4992496096666</v>
      </c>
      <c r="D872" s="23" t="s">
        <v>2692</v>
      </c>
      <c r="E872" s="23">
        <v>4523</v>
      </c>
      <c r="F872" s="23">
        <v>7</v>
      </c>
      <c r="G872" s="23">
        <v>0</v>
      </c>
      <c r="H872" s="23" t="s">
        <v>2496</v>
      </c>
      <c r="I872" s="23" t="s">
        <v>2495</v>
      </c>
      <c r="J872" s="23" t="s">
        <v>2623</v>
      </c>
      <c r="K872" s="15">
        <f t="shared" si="39"/>
        <v>3</v>
      </c>
      <c r="L872" s="15" t="str">
        <f t="shared" si="40"/>
        <v>23</v>
      </c>
      <c r="M872" s="15" t="str">
        <f t="shared" si="41"/>
        <v>2023年製</v>
      </c>
      <c r="N872" s="17">
        <f>VLOOKUP(B:B,価格調査!B:S,18,0)</f>
        <v>1074476681</v>
      </c>
      <c r="O872" s="15"/>
      <c r="P872" s="15"/>
    </row>
    <row r="873" spans="1:16">
      <c r="A873" s="16" t="s">
        <v>9102</v>
      </c>
      <c r="B873" s="421">
        <v>1756016132073</v>
      </c>
      <c r="C873" s="22">
        <v>4992496096666</v>
      </c>
      <c r="D873" s="23" t="s">
        <v>2692</v>
      </c>
      <c r="E873" s="23">
        <v>2023</v>
      </c>
      <c r="F873" s="23">
        <v>8</v>
      </c>
      <c r="G873" s="23">
        <v>0</v>
      </c>
      <c r="H873" s="23" t="s">
        <v>2496</v>
      </c>
      <c r="I873" s="23" t="s">
        <v>2495</v>
      </c>
      <c r="J873" s="23" t="s">
        <v>2623</v>
      </c>
      <c r="K873" s="15">
        <f t="shared" si="39"/>
        <v>3</v>
      </c>
      <c r="L873" s="15" t="str">
        <f t="shared" si="40"/>
        <v>23</v>
      </c>
      <c r="M873" s="15" t="str">
        <f t="shared" si="41"/>
        <v>2023年製</v>
      </c>
      <c r="N873" s="17">
        <f>VLOOKUP(B:B,価格調査!B:S,18,0)</f>
        <v>1074476681</v>
      </c>
      <c r="O873" s="15"/>
      <c r="P873" s="15"/>
    </row>
    <row r="874" spans="1:16">
      <c r="A874" s="16" t="s">
        <v>9102</v>
      </c>
      <c r="B874" s="421">
        <v>2155516132078</v>
      </c>
      <c r="C874" s="22">
        <v>4992496096741</v>
      </c>
      <c r="D874" s="23" t="s">
        <v>2642</v>
      </c>
      <c r="E874" s="23">
        <v>1923</v>
      </c>
      <c r="F874" s="23">
        <v>1</v>
      </c>
      <c r="G874" s="23">
        <v>0</v>
      </c>
      <c r="H874" s="23" t="s">
        <v>2496</v>
      </c>
      <c r="I874" s="23" t="s">
        <v>2495</v>
      </c>
      <c r="J874" s="23" t="s">
        <v>2621</v>
      </c>
      <c r="K874" s="15">
        <f t="shared" si="39"/>
        <v>2</v>
      </c>
      <c r="L874" s="15" t="str">
        <f t="shared" si="40"/>
        <v>23</v>
      </c>
      <c r="M874" s="15" t="str">
        <f t="shared" si="41"/>
        <v>2023年製</v>
      </c>
      <c r="N874" s="17">
        <f>VLOOKUP(B:B,価格調査!B:S,18,0)</f>
        <v>1074476003</v>
      </c>
      <c r="O874" s="15"/>
      <c r="P874" s="15"/>
    </row>
    <row r="875" spans="1:16">
      <c r="A875" s="16" t="s">
        <v>9102</v>
      </c>
      <c r="B875" s="421">
        <v>2155516132078</v>
      </c>
      <c r="C875" s="22">
        <v>4992496096741</v>
      </c>
      <c r="D875" s="23" t="s">
        <v>2642</v>
      </c>
      <c r="E875" s="23">
        <v>4423</v>
      </c>
      <c r="F875" s="23">
        <v>12</v>
      </c>
      <c r="G875" s="23">
        <v>0</v>
      </c>
      <c r="H875" s="23" t="s">
        <v>2496</v>
      </c>
      <c r="I875" s="23" t="s">
        <v>2495</v>
      </c>
      <c r="J875" s="23" t="s">
        <v>2621</v>
      </c>
      <c r="K875" s="15">
        <f t="shared" si="39"/>
        <v>2</v>
      </c>
      <c r="L875" s="15" t="str">
        <f t="shared" si="40"/>
        <v>23</v>
      </c>
      <c r="M875" s="15" t="str">
        <f t="shared" si="41"/>
        <v>2023年製</v>
      </c>
      <c r="N875" s="17">
        <f>VLOOKUP(B:B,価格調査!B:S,18,0)</f>
        <v>1074476003</v>
      </c>
      <c r="O875" s="15"/>
      <c r="P875" s="15"/>
    </row>
    <row r="876" spans="1:16">
      <c r="A876" s="16" t="s">
        <v>9102</v>
      </c>
      <c r="B876" s="421">
        <v>1656015130608</v>
      </c>
      <c r="C876" s="22">
        <v>4992496153031</v>
      </c>
      <c r="D876" s="23" t="s">
        <v>2698</v>
      </c>
      <c r="E876" s="23">
        <v>3923</v>
      </c>
      <c r="F876" s="23">
        <v>12</v>
      </c>
      <c r="G876" s="23">
        <v>0</v>
      </c>
      <c r="H876" s="23" t="s">
        <v>2496</v>
      </c>
      <c r="I876" s="23" t="s">
        <v>2495</v>
      </c>
      <c r="J876" s="23" t="s">
        <v>2623</v>
      </c>
      <c r="K876" s="15">
        <f t="shared" si="39"/>
        <v>4</v>
      </c>
      <c r="L876" s="15" t="str">
        <f t="shared" si="40"/>
        <v>23</v>
      </c>
      <c r="M876" s="15" t="str">
        <f t="shared" si="41"/>
        <v>2023年製</v>
      </c>
      <c r="N876" s="17">
        <f>VLOOKUP(B:B,価格調査!B:S,18,0)</f>
        <v>1074476044</v>
      </c>
      <c r="O876" s="15"/>
      <c r="P876" s="15"/>
    </row>
    <row r="877" spans="1:16">
      <c r="A877" s="16" t="s">
        <v>9102</v>
      </c>
      <c r="B877" s="421">
        <v>1656015130608</v>
      </c>
      <c r="C877" s="22">
        <v>4992496153031</v>
      </c>
      <c r="D877" s="23" t="s">
        <v>2698</v>
      </c>
      <c r="E877" s="23">
        <v>2923</v>
      </c>
      <c r="F877" s="23">
        <v>1</v>
      </c>
      <c r="G877" s="23">
        <v>0</v>
      </c>
      <c r="H877" s="23" t="s">
        <v>2496</v>
      </c>
      <c r="I877" s="23" t="s">
        <v>2495</v>
      </c>
      <c r="J877" s="23" t="s">
        <v>2621</v>
      </c>
      <c r="K877" s="15">
        <f t="shared" si="39"/>
        <v>4</v>
      </c>
      <c r="L877" s="15" t="str">
        <f t="shared" si="40"/>
        <v>23</v>
      </c>
      <c r="M877" s="15" t="str">
        <f t="shared" si="41"/>
        <v>2023年製</v>
      </c>
      <c r="N877" s="17">
        <f>VLOOKUP(B:B,価格調査!B:S,18,0)</f>
        <v>1074476044</v>
      </c>
      <c r="O877" s="15"/>
      <c r="P877" s="15"/>
    </row>
    <row r="878" spans="1:16">
      <c r="A878" s="16" t="s">
        <v>9102</v>
      </c>
      <c r="B878" s="421">
        <v>1656015130608</v>
      </c>
      <c r="C878" s="22">
        <v>4992496153031</v>
      </c>
      <c r="D878" s="23" t="s">
        <v>2698</v>
      </c>
      <c r="E878" s="23">
        <v>2923</v>
      </c>
      <c r="F878" s="23">
        <v>8</v>
      </c>
      <c r="G878" s="23">
        <v>0</v>
      </c>
      <c r="H878" s="23" t="s">
        <v>2496</v>
      </c>
      <c r="I878" s="23" t="s">
        <v>2495</v>
      </c>
      <c r="J878" s="23" t="s">
        <v>2623</v>
      </c>
      <c r="K878" s="15">
        <f t="shared" si="39"/>
        <v>4</v>
      </c>
      <c r="L878" s="15" t="str">
        <f t="shared" si="40"/>
        <v>23</v>
      </c>
      <c r="M878" s="15" t="str">
        <f t="shared" si="41"/>
        <v>2023年製</v>
      </c>
      <c r="N878" s="17">
        <f>VLOOKUP(B:B,価格調査!B:S,18,0)</f>
        <v>1074476044</v>
      </c>
      <c r="O878" s="15"/>
      <c r="P878" s="15"/>
    </row>
    <row r="879" spans="1:16">
      <c r="A879" s="16" t="s">
        <v>9102</v>
      </c>
      <c r="B879" s="421">
        <v>1655515130606</v>
      </c>
      <c r="C879" s="22">
        <v>4992496152959</v>
      </c>
      <c r="D879" s="23" t="s">
        <v>2699</v>
      </c>
      <c r="E879" s="23">
        <v>3523</v>
      </c>
      <c r="F879" s="23">
        <v>2</v>
      </c>
      <c r="G879" s="23">
        <v>0</v>
      </c>
      <c r="H879" s="23" t="s">
        <v>2496</v>
      </c>
      <c r="I879" s="23" t="s">
        <v>2495</v>
      </c>
      <c r="J879" s="23" t="s">
        <v>2621</v>
      </c>
      <c r="K879" s="15">
        <f t="shared" si="39"/>
        <v>3</v>
      </c>
      <c r="L879" s="15" t="str">
        <f t="shared" si="40"/>
        <v>23</v>
      </c>
      <c r="M879" s="15" t="str">
        <f t="shared" si="41"/>
        <v>2023年製</v>
      </c>
      <c r="N879" s="17">
        <f>VLOOKUP(B:B,価格調査!B:S,18,0)</f>
        <v>1074476041</v>
      </c>
      <c r="O879" s="15"/>
      <c r="P879" s="15"/>
    </row>
    <row r="880" spans="1:16">
      <c r="A880" s="16" t="s">
        <v>9102</v>
      </c>
      <c r="B880" s="16">
        <v>1655515130606</v>
      </c>
      <c r="C880" s="15">
        <v>4992496152959</v>
      </c>
      <c r="D880" s="15" t="s">
        <v>2699</v>
      </c>
      <c r="E880" s="15">
        <v>4123</v>
      </c>
      <c r="F880" s="15">
        <v>16</v>
      </c>
      <c r="G880" s="15">
        <v>0</v>
      </c>
      <c r="H880" s="15" t="s">
        <v>2496</v>
      </c>
      <c r="I880" s="15" t="s">
        <v>2495</v>
      </c>
      <c r="J880" s="15" t="s">
        <v>2621</v>
      </c>
      <c r="K880" s="15">
        <f t="shared" si="39"/>
        <v>3</v>
      </c>
      <c r="L880" s="15" t="str">
        <f t="shared" si="40"/>
        <v>23</v>
      </c>
      <c r="M880" s="15" t="str">
        <f t="shared" si="41"/>
        <v>2023年製</v>
      </c>
      <c r="N880" s="17">
        <f>VLOOKUP(B:B,価格調査!B:S,18,0)</f>
        <v>1074476041</v>
      </c>
      <c r="O880" s="15"/>
      <c r="P880" s="15"/>
    </row>
    <row r="881" spans="1:16">
      <c r="A881" s="16" t="s">
        <v>9102</v>
      </c>
      <c r="B881" s="16">
        <v>1856515130607</v>
      </c>
      <c r="C881" s="15">
        <v>4992496152881</v>
      </c>
      <c r="D881" s="15" t="s">
        <v>2675</v>
      </c>
      <c r="E881" s="15">
        <v>2523</v>
      </c>
      <c r="F881" s="15">
        <v>3</v>
      </c>
      <c r="G881" s="15">
        <v>0</v>
      </c>
      <c r="H881" s="15" t="s">
        <v>2496</v>
      </c>
      <c r="I881" s="15" t="s">
        <v>2495</v>
      </c>
      <c r="J881" s="15" t="s">
        <v>2623</v>
      </c>
      <c r="K881" s="15">
        <f t="shared" si="39"/>
        <v>5</v>
      </c>
      <c r="L881" s="15" t="str">
        <f t="shared" si="40"/>
        <v>23</v>
      </c>
      <c r="M881" s="15" t="str">
        <f t="shared" si="41"/>
        <v>2023年製</v>
      </c>
      <c r="N881" s="17">
        <f>VLOOKUP(B:B,価格調査!B:S,18,0)</f>
        <v>1074476038</v>
      </c>
      <c r="O881" s="15"/>
      <c r="P881" s="15"/>
    </row>
    <row r="882" spans="1:16">
      <c r="A882" s="16" t="s">
        <v>9102</v>
      </c>
      <c r="B882" s="421">
        <v>1856515130607</v>
      </c>
      <c r="C882" s="22">
        <v>4992496152881</v>
      </c>
      <c r="D882" s="23" t="s">
        <v>2675</v>
      </c>
      <c r="E882" s="23">
        <v>2523</v>
      </c>
      <c r="F882" s="23">
        <v>4</v>
      </c>
      <c r="G882" s="23">
        <v>0</v>
      </c>
      <c r="H882" s="23" t="s">
        <v>2496</v>
      </c>
      <c r="I882" s="23" t="s">
        <v>2495</v>
      </c>
      <c r="J882" s="23" t="s">
        <v>2623</v>
      </c>
      <c r="K882" s="15">
        <f t="shared" si="39"/>
        <v>5</v>
      </c>
      <c r="L882" s="15" t="str">
        <f t="shared" si="40"/>
        <v>23</v>
      </c>
      <c r="M882" s="15" t="str">
        <f t="shared" si="41"/>
        <v>2023年製</v>
      </c>
      <c r="N882" s="17">
        <f>VLOOKUP(B:B,価格調査!B:S,18,0)</f>
        <v>1074476038</v>
      </c>
      <c r="O882" s="15"/>
      <c r="P882" s="15"/>
    </row>
    <row r="883" spans="1:16">
      <c r="A883" s="16" t="s">
        <v>9102</v>
      </c>
      <c r="B883" s="421">
        <v>1856515130607</v>
      </c>
      <c r="C883" s="22">
        <v>4992496152881</v>
      </c>
      <c r="D883" s="23" t="s">
        <v>2675</v>
      </c>
      <c r="E883" s="23">
        <v>2523</v>
      </c>
      <c r="F883" s="23">
        <v>1</v>
      </c>
      <c r="G883" s="23">
        <v>0</v>
      </c>
      <c r="H883" s="23" t="s">
        <v>2496</v>
      </c>
      <c r="I883" s="23" t="s">
        <v>2495</v>
      </c>
      <c r="J883" s="23" t="s">
        <v>2623</v>
      </c>
      <c r="K883" s="15">
        <f t="shared" si="39"/>
        <v>5</v>
      </c>
      <c r="L883" s="15" t="str">
        <f t="shared" si="40"/>
        <v>23</v>
      </c>
      <c r="M883" s="15" t="str">
        <f t="shared" si="41"/>
        <v>2023年製</v>
      </c>
      <c r="N883" s="17">
        <f>VLOOKUP(B:B,価格調査!B:S,18,0)</f>
        <v>1074476038</v>
      </c>
      <c r="O883" s="15"/>
      <c r="P883" s="15"/>
    </row>
    <row r="884" spans="1:16">
      <c r="A884" s="16" t="s">
        <v>9102</v>
      </c>
      <c r="B884" s="421">
        <v>1856515130607</v>
      </c>
      <c r="C884" s="22">
        <v>4992496152881</v>
      </c>
      <c r="D884" s="23" t="s">
        <v>2675</v>
      </c>
      <c r="E884" s="23">
        <v>2523</v>
      </c>
      <c r="F884" s="23">
        <v>4</v>
      </c>
      <c r="G884" s="23">
        <v>0</v>
      </c>
      <c r="H884" s="23" t="s">
        <v>2496</v>
      </c>
      <c r="I884" s="23" t="s">
        <v>2495</v>
      </c>
      <c r="J884" s="23" t="s">
        <v>2623</v>
      </c>
      <c r="K884" s="15">
        <f t="shared" si="39"/>
        <v>5</v>
      </c>
      <c r="L884" s="15" t="str">
        <f t="shared" si="40"/>
        <v>23</v>
      </c>
      <c r="M884" s="15" t="str">
        <f t="shared" si="41"/>
        <v>2023年製</v>
      </c>
      <c r="N884" s="17">
        <f>VLOOKUP(B:B,価格調査!B:S,18,0)</f>
        <v>1074476038</v>
      </c>
      <c r="O884" s="15"/>
      <c r="P884" s="15"/>
    </row>
    <row r="885" spans="1:16">
      <c r="A885" s="16" t="s">
        <v>9102</v>
      </c>
      <c r="B885" s="421">
        <v>1956515130604</v>
      </c>
      <c r="C885" s="22">
        <v>4992496152874</v>
      </c>
      <c r="D885" s="23" t="s">
        <v>2665</v>
      </c>
      <c r="E885" s="23">
        <v>4023</v>
      </c>
      <c r="F885" s="23">
        <v>1</v>
      </c>
      <c r="G885" s="23">
        <v>0</v>
      </c>
      <c r="H885" s="23" t="s">
        <v>2496</v>
      </c>
      <c r="I885" s="23" t="s">
        <v>2495</v>
      </c>
      <c r="J885" s="23" t="s">
        <v>2621</v>
      </c>
      <c r="K885" s="15">
        <f t="shared" si="39"/>
        <v>6</v>
      </c>
      <c r="L885" s="15" t="str">
        <f t="shared" si="40"/>
        <v>23</v>
      </c>
      <c r="M885" s="15" t="str">
        <f t="shared" si="41"/>
        <v>2023年製</v>
      </c>
      <c r="N885" s="17">
        <f>VLOOKUP(B:B,価格調査!B:S,18,0)</f>
        <v>1074476037</v>
      </c>
      <c r="O885" s="15"/>
      <c r="P885" s="15"/>
    </row>
    <row r="886" spans="1:16">
      <c r="A886" s="16" t="s">
        <v>9102</v>
      </c>
      <c r="B886" s="421">
        <v>1956515130604</v>
      </c>
      <c r="C886" s="22">
        <v>4992496152874</v>
      </c>
      <c r="D886" s="23" t="s">
        <v>2665</v>
      </c>
      <c r="E886" s="23">
        <v>4023</v>
      </c>
      <c r="F886" s="23">
        <v>2</v>
      </c>
      <c r="G886" s="23">
        <v>0</v>
      </c>
      <c r="H886" s="23" t="s">
        <v>2496</v>
      </c>
      <c r="I886" s="23" t="s">
        <v>2495</v>
      </c>
      <c r="J886" s="23" t="s">
        <v>2623</v>
      </c>
      <c r="K886" s="15">
        <f t="shared" si="39"/>
        <v>6</v>
      </c>
      <c r="L886" s="15" t="str">
        <f t="shared" si="40"/>
        <v>23</v>
      </c>
      <c r="M886" s="15" t="str">
        <f t="shared" si="41"/>
        <v>2023年製</v>
      </c>
      <c r="N886" s="17">
        <f>VLOOKUP(B:B,価格調査!B:S,18,0)</f>
        <v>1074476037</v>
      </c>
      <c r="O886" s="15"/>
      <c r="P886" s="15"/>
    </row>
    <row r="887" spans="1:16">
      <c r="A887" s="16" t="s">
        <v>9102</v>
      </c>
      <c r="B887" s="421">
        <v>1956515130604</v>
      </c>
      <c r="C887" s="22">
        <v>4992496152874</v>
      </c>
      <c r="D887" s="23" t="s">
        <v>2665</v>
      </c>
      <c r="E887" s="23">
        <v>4023</v>
      </c>
      <c r="F887" s="23">
        <v>2</v>
      </c>
      <c r="G887" s="23">
        <v>0</v>
      </c>
      <c r="H887" s="23" t="s">
        <v>2496</v>
      </c>
      <c r="I887" s="23" t="s">
        <v>2495</v>
      </c>
      <c r="J887" s="23" t="s">
        <v>2623</v>
      </c>
      <c r="K887" s="15">
        <f t="shared" si="39"/>
        <v>6</v>
      </c>
      <c r="L887" s="15" t="str">
        <f t="shared" si="40"/>
        <v>23</v>
      </c>
      <c r="M887" s="15" t="str">
        <f t="shared" si="41"/>
        <v>2023年製</v>
      </c>
      <c r="N887" s="17">
        <f>VLOOKUP(B:B,価格調査!B:S,18,0)</f>
        <v>1074476037</v>
      </c>
      <c r="O887" s="15"/>
      <c r="P887" s="15"/>
    </row>
    <row r="888" spans="1:16">
      <c r="A888" s="16" t="s">
        <v>9102</v>
      </c>
      <c r="B888" s="421">
        <v>1956515130604</v>
      </c>
      <c r="C888" s="22">
        <v>4992496152874</v>
      </c>
      <c r="D888" s="23" t="s">
        <v>2665</v>
      </c>
      <c r="E888" s="23">
        <v>4623</v>
      </c>
      <c r="F888" s="23">
        <v>15</v>
      </c>
      <c r="G888" s="23">
        <v>0</v>
      </c>
      <c r="H888" s="23" t="s">
        <v>2496</v>
      </c>
      <c r="I888" s="23" t="s">
        <v>2495</v>
      </c>
      <c r="J888" s="23" t="s">
        <v>2623</v>
      </c>
      <c r="K888" s="15">
        <f t="shared" si="39"/>
        <v>6</v>
      </c>
      <c r="L888" s="15" t="str">
        <f t="shared" si="40"/>
        <v>23</v>
      </c>
      <c r="M888" s="15" t="str">
        <f t="shared" si="41"/>
        <v>2023年製</v>
      </c>
      <c r="N888" s="17">
        <f>VLOOKUP(B:B,価格調査!B:S,18,0)</f>
        <v>1074476037</v>
      </c>
      <c r="O888" s="15"/>
      <c r="P888" s="15"/>
    </row>
    <row r="889" spans="1:16">
      <c r="A889" s="16" t="s">
        <v>9102</v>
      </c>
      <c r="B889" s="421">
        <v>1956515130604</v>
      </c>
      <c r="C889" s="22">
        <v>4992496152874</v>
      </c>
      <c r="D889" s="23" t="s">
        <v>2665</v>
      </c>
      <c r="E889" s="23">
        <v>4623</v>
      </c>
      <c r="F889" s="23">
        <v>8</v>
      </c>
      <c r="G889" s="23">
        <v>0</v>
      </c>
      <c r="H889" s="23" t="s">
        <v>2496</v>
      </c>
      <c r="I889" s="23" t="s">
        <v>2495</v>
      </c>
      <c r="J889" s="23" t="s">
        <v>2623</v>
      </c>
      <c r="K889" s="15">
        <f t="shared" si="39"/>
        <v>6</v>
      </c>
      <c r="L889" s="15" t="str">
        <f t="shared" si="40"/>
        <v>23</v>
      </c>
      <c r="M889" s="15" t="str">
        <f t="shared" si="41"/>
        <v>2023年製</v>
      </c>
      <c r="N889" s="17">
        <f>VLOOKUP(B:B,価格調査!B:S,18,0)</f>
        <v>1074476037</v>
      </c>
      <c r="O889" s="15"/>
      <c r="P889" s="15"/>
    </row>
    <row r="890" spans="1:16">
      <c r="A890" s="16" t="s">
        <v>9102</v>
      </c>
      <c r="B890" s="421">
        <v>1855516130609</v>
      </c>
      <c r="C890" s="22">
        <v>4992496153093</v>
      </c>
      <c r="D890" s="23" t="s">
        <v>2680</v>
      </c>
      <c r="E890" s="23">
        <v>2023</v>
      </c>
      <c r="F890" s="23">
        <v>4</v>
      </c>
      <c r="G890" s="23">
        <v>0</v>
      </c>
      <c r="H890" s="23" t="s">
        <v>2496</v>
      </c>
      <c r="I890" s="23" t="s">
        <v>2495</v>
      </c>
      <c r="J890" s="23" t="s">
        <v>2623</v>
      </c>
      <c r="K890" s="15">
        <f t="shared" si="39"/>
        <v>2</v>
      </c>
      <c r="L890" s="15" t="str">
        <f t="shared" si="40"/>
        <v>23</v>
      </c>
      <c r="M890" s="15" t="str">
        <f t="shared" si="41"/>
        <v>2023年製</v>
      </c>
      <c r="N890" s="17">
        <f>VLOOKUP(B:B,価格調査!B:S,18,0)</f>
        <v>1074476039</v>
      </c>
      <c r="O890" s="15"/>
      <c r="P890" s="15"/>
    </row>
    <row r="891" spans="1:16">
      <c r="A891" s="16" t="s">
        <v>9102</v>
      </c>
      <c r="B891" s="421">
        <v>1855516130609</v>
      </c>
      <c r="C891" s="22">
        <v>4992496153093</v>
      </c>
      <c r="D891" s="23" t="s">
        <v>2680</v>
      </c>
      <c r="E891" s="23">
        <v>2023</v>
      </c>
      <c r="F891" s="23">
        <v>4</v>
      </c>
      <c r="G891" s="23">
        <v>0</v>
      </c>
      <c r="H891" s="23" t="s">
        <v>2496</v>
      </c>
      <c r="I891" s="23" t="s">
        <v>2495</v>
      </c>
      <c r="J891" s="23" t="s">
        <v>2623</v>
      </c>
      <c r="K891" s="15">
        <f t="shared" si="39"/>
        <v>2</v>
      </c>
      <c r="L891" s="15" t="str">
        <f t="shared" si="40"/>
        <v>23</v>
      </c>
      <c r="M891" s="15" t="str">
        <f t="shared" si="41"/>
        <v>2023年製</v>
      </c>
      <c r="N891" s="17">
        <f>VLOOKUP(B:B,価格調査!B:S,18,0)</f>
        <v>1074476039</v>
      </c>
      <c r="O891" s="15"/>
      <c r="P891" s="15"/>
    </row>
    <row r="892" spans="1:16">
      <c r="A892" s="16" t="s">
        <v>9102</v>
      </c>
      <c r="B892" s="421">
        <v>1956016130608</v>
      </c>
      <c r="C892" s="22">
        <v>4992496152911</v>
      </c>
      <c r="D892" s="23" t="s">
        <v>2667</v>
      </c>
      <c r="E892" s="23">
        <v>4223</v>
      </c>
      <c r="F892" s="23">
        <v>10</v>
      </c>
      <c r="G892" s="23">
        <v>0</v>
      </c>
      <c r="H892" s="23" t="s">
        <v>2496</v>
      </c>
      <c r="I892" s="23" t="s">
        <v>2495</v>
      </c>
      <c r="J892" s="23" t="s">
        <v>2623</v>
      </c>
      <c r="K892" s="15">
        <f t="shared" si="39"/>
        <v>4</v>
      </c>
      <c r="L892" s="15" t="str">
        <f t="shared" si="40"/>
        <v>23</v>
      </c>
      <c r="M892" s="15" t="str">
        <f t="shared" si="41"/>
        <v>2023年製</v>
      </c>
      <c r="N892" s="17">
        <f>VLOOKUP(B:B,価格調査!B:S,18,0)</f>
        <v>1074476043</v>
      </c>
      <c r="O892" s="15"/>
      <c r="P892" s="15"/>
    </row>
    <row r="893" spans="1:16">
      <c r="A893" s="16" t="s">
        <v>9102</v>
      </c>
      <c r="B893" s="421">
        <v>1956016130608</v>
      </c>
      <c r="C893" s="22">
        <v>4992496152911</v>
      </c>
      <c r="D893" s="23" t="s">
        <v>2667</v>
      </c>
      <c r="E893" s="23">
        <v>4223</v>
      </c>
      <c r="F893" s="23">
        <v>5</v>
      </c>
      <c r="G893" s="23">
        <v>0</v>
      </c>
      <c r="H893" s="23" t="s">
        <v>2496</v>
      </c>
      <c r="I893" s="23" t="s">
        <v>2495</v>
      </c>
      <c r="J893" s="23" t="s">
        <v>2623</v>
      </c>
      <c r="K893" s="15">
        <f t="shared" si="39"/>
        <v>4</v>
      </c>
      <c r="L893" s="15" t="str">
        <f t="shared" si="40"/>
        <v>23</v>
      </c>
      <c r="M893" s="15" t="str">
        <f t="shared" si="41"/>
        <v>2023年製</v>
      </c>
      <c r="N893" s="17">
        <f>VLOOKUP(B:B,価格調査!B:S,18,0)</f>
        <v>1074476043</v>
      </c>
      <c r="O893" s="15"/>
      <c r="P893" s="15"/>
    </row>
    <row r="894" spans="1:16">
      <c r="A894" s="16" t="s">
        <v>9102</v>
      </c>
      <c r="B894" s="421">
        <v>1956016130608</v>
      </c>
      <c r="C894" s="22">
        <v>4992496152911</v>
      </c>
      <c r="D894" s="23" t="s">
        <v>2667</v>
      </c>
      <c r="E894" s="23">
        <v>4223</v>
      </c>
      <c r="F894" s="23">
        <v>4</v>
      </c>
      <c r="G894" s="23">
        <v>0</v>
      </c>
      <c r="H894" s="23" t="s">
        <v>2496</v>
      </c>
      <c r="I894" s="23" t="s">
        <v>2495</v>
      </c>
      <c r="J894" s="23" t="s">
        <v>2623</v>
      </c>
      <c r="K894" s="15">
        <f t="shared" si="39"/>
        <v>4</v>
      </c>
      <c r="L894" s="15" t="str">
        <f t="shared" si="40"/>
        <v>23</v>
      </c>
      <c r="M894" s="15" t="str">
        <f t="shared" si="41"/>
        <v>2023年製</v>
      </c>
      <c r="N894" s="17">
        <f>VLOOKUP(B:B,価格調査!B:S,18,0)</f>
        <v>1074476043</v>
      </c>
      <c r="O894" s="15"/>
      <c r="P894" s="15"/>
    </row>
    <row r="895" spans="1:16">
      <c r="A895" s="16" t="s">
        <v>9102</v>
      </c>
      <c r="B895" s="421">
        <v>2056016130604</v>
      </c>
      <c r="C895" s="22">
        <v>4992496152867</v>
      </c>
      <c r="D895" s="23" t="s">
        <v>2652</v>
      </c>
      <c r="E895" s="23">
        <v>4323</v>
      </c>
      <c r="F895" s="23">
        <v>7</v>
      </c>
      <c r="G895" s="23">
        <v>0</v>
      </c>
      <c r="H895" s="23" t="s">
        <v>2496</v>
      </c>
      <c r="I895" s="23" t="s">
        <v>2495</v>
      </c>
      <c r="J895" s="23" t="s">
        <v>2621</v>
      </c>
      <c r="K895" s="15">
        <f t="shared" si="39"/>
        <v>3</v>
      </c>
      <c r="L895" s="15" t="str">
        <f t="shared" si="40"/>
        <v>23</v>
      </c>
      <c r="M895" s="15" t="str">
        <f t="shared" si="41"/>
        <v>2023年製</v>
      </c>
      <c r="N895" s="17">
        <f>VLOOKUP(B:B,価格調査!B:S,18,0)</f>
        <v>1074476046</v>
      </c>
      <c r="O895" s="15"/>
      <c r="P895" s="15"/>
    </row>
    <row r="896" spans="1:16">
      <c r="A896" s="16" t="s">
        <v>9102</v>
      </c>
      <c r="B896" s="421">
        <v>2056016130604</v>
      </c>
      <c r="C896" s="22">
        <v>4992496152867</v>
      </c>
      <c r="D896" s="23" t="s">
        <v>2652</v>
      </c>
      <c r="E896" s="23">
        <v>4323</v>
      </c>
      <c r="F896" s="23">
        <v>16</v>
      </c>
      <c r="G896" s="23">
        <v>0</v>
      </c>
      <c r="H896" s="23" t="s">
        <v>2496</v>
      </c>
      <c r="I896" s="23" t="s">
        <v>2495</v>
      </c>
      <c r="J896" s="23" t="s">
        <v>2621</v>
      </c>
      <c r="K896" s="15">
        <f t="shared" si="39"/>
        <v>3</v>
      </c>
      <c r="L896" s="15" t="str">
        <f t="shared" si="40"/>
        <v>23</v>
      </c>
      <c r="M896" s="15" t="str">
        <f t="shared" si="41"/>
        <v>2023年製</v>
      </c>
      <c r="N896" s="17">
        <f>VLOOKUP(B:B,価格調査!B:S,18,0)</f>
        <v>1074476046</v>
      </c>
      <c r="O896" s="15"/>
      <c r="P896" s="15"/>
    </row>
    <row r="897" spans="1:16">
      <c r="A897" s="16" t="s">
        <v>9102</v>
      </c>
      <c r="B897" s="421">
        <v>2055516130602</v>
      </c>
      <c r="C897" s="22">
        <v>4992496153024</v>
      </c>
      <c r="D897" s="23" t="s">
        <v>2655</v>
      </c>
      <c r="E897" s="23">
        <v>3023</v>
      </c>
      <c r="F897" s="23">
        <v>2</v>
      </c>
      <c r="G897" s="23">
        <v>0</v>
      </c>
      <c r="H897" s="23" t="s">
        <v>2496</v>
      </c>
      <c r="I897" s="23" t="s">
        <v>2495</v>
      </c>
      <c r="J897" s="23" t="s">
        <v>2621</v>
      </c>
      <c r="K897" s="15">
        <f t="shared" si="39"/>
        <v>2</v>
      </c>
      <c r="L897" s="15" t="str">
        <f t="shared" si="40"/>
        <v>23</v>
      </c>
      <c r="M897" s="15" t="str">
        <f t="shared" si="41"/>
        <v>2023年製</v>
      </c>
      <c r="N897" s="17">
        <f>VLOOKUP(B:B,価格調査!B:S,18,0)</f>
        <v>1074476036</v>
      </c>
      <c r="O897" s="15"/>
      <c r="P897" s="15"/>
    </row>
    <row r="898" spans="1:16">
      <c r="A898" s="16" t="s">
        <v>9102</v>
      </c>
      <c r="B898" s="421">
        <v>2055516130602</v>
      </c>
      <c r="C898" s="22">
        <v>4992496153024</v>
      </c>
      <c r="D898" s="23" t="s">
        <v>2655</v>
      </c>
      <c r="E898" s="23">
        <v>3023</v>
      </c>
      <c r="F898" s="23">
        <v>4</v>
      </c>
      <c r="G898" s="23">
        <v>0</v>
      </c>
      <c r="H898" s="23" t="s">
        <v>2496</v>
      </c>
      <c r="I898" s="23" t="s">
        <v>2495</v>
      </c>
      <c r="J898" s="23" t="s">
        <v>2623</v>
      </c>
      <c r="K898" s="15">
        <f t="shared" ref="K898:K961" si="42">COUNTIF(B:B,B898)</f>
        <v>2</v>
      </c>
      <c r="L898" s="15" t="str">
        <f t="shared" ref="L898:L961" si="43">RIGHT(E898,2)</f>
        <v>23</v>
      </c>
      <c r="M898" s="15" t="str">
        <f t="shared" ref="M898:M961" si="44">"20"&amp;L898&amp;"年製"</f>
        <v>2023年製</v>
      </c>
      <c r="N898" s="17">
        <f>VLOOKUP(B:B,価格調査!B:S,18,0)</f>
        <v>1074476036</v>
      </c>
      <c r="O898" s="15"/>
      <c r="P898" s="15"/>
    </row>
    <row r="899" spans="1:16">
      <c r="A899" s="16" t="s">
        <v>9102</v>
      </c>
      <c r="B899" s="421">
        <v>2156017130600</v>
      </c>
      <c r="C899" s="22">
        <v>4992496152904</v>
      </c>
      <c r="D899" s="23" t="s">
        <v>2637</v>
      </c>
      <c r="E899" s="23">
        <v>3123</v>
      </c>
      <c r="F899" s="23">
        <v>6</v>
      </c>
      <c r="G899" s="23">
        <v>0</v>
      </c>
      <c r="H899" s="23" t="s">
        <v>2496</v>
      </c>
      <c r="I899" s="23" t="s">
        <v>2495</v>
      </c>
      <c r="J899" s="23" t="s">
        <v>2621</v>
      </c>
      <c r="K899" s="15">
        <f t="shared" si="42"/>
        <v>4</v>
      </c>
      <c r="L899" s="15" t="str">
        <f t="shared" si="43"/>
        <v>23</v>
      </c>
      <c r="M899" s="15" t="str">
        <f t="shared" si="44"/>
        <v>2023年製</v>
      </c>
      <c r="N899" s="17">
        <f>VLOOKUP(B:B,価格調査!B:S,18,0)</f>
        <v>1074476040</v>
      </c>
      <c r="O899" s="15"/>
      <c r="P899" s="15"/>
    </row>
    <row r="900" spans="1:16">
      <c r="A900" s="16" t="s">
        <v>9102</v>
      </c>
      <c r="B900" s="421">
        <v>2156017130600</v>
      </c>
      <c r="C900" s="22">
        <v>4992496152904</v>
      </c>
      <c r="D900" s="23" t="s">
        <v>2637</v>
      </c>
      <c r="E900" s="23">
        <v>2123</v>
      </c>
      <c r="F900" s="23">
        <v>5</v>
      </c>
      <c r="G900" s="23">
        <v>0</v>
      </c>
      <c r="H900" s="23" t="s">
        <v>2496</v>
      </c>
      <c r="I900" s="23" t="s">
        <v>2495</v>
      </c>
      <c r="J900" s="23" t="s">
        <v>2621</v>
      </c>
      <c r="K900" s="15">
        <f t="shared" si="42"/>
        <v>4</v>
      </c>
      <c r="L900" s="15" t="str">
        <f t="shared" si="43"/>
        <v>23</v>
      </c>
      <c r="M900" s="15" t="str">
        <f t="shared" si="44"/>
        <v>2023年製</v>
      </c>
      <c r="N900" s="17">
        <f>VLOOKUP(B:B,価格調査!B:S,18,0)</f>
        <v>1074476040</v>
      </c>
      <c r="O900" s="15"/>
      <c r="P900" s="15"/>
    </row>
    <row r="901" spans="1:16">
      <c r="A901" s="16" t="s">
        <v>9102</v>
      </c>
      <c r="B901" s="421">
        <v>2156017130600</v>
      </c>
      <c r="C901" s="22">
        <v>4992496152904</v>
      </c>
      <c r="D901" s="23" t="s">
        <v>2637</v>
      </c>
      <c r="E901" s="23">
        <v>2623</v>
      </c>
      <c r="F901" s="23">
        <v>8</v>
      </c>
      <c r="G901" s="23">
        <v>0</v>
      </c>
      <c r="H901" s="23" t="s">
        <v>2496</v>
      </c>
      <c r="I901" s="23" t="s">
        <v>2495</v>
      </c>
      <c r="J901" s="23" t="s">
        <v>2623</v>
      </c>
      <c r="K901" s="15">
        <f t="shared" si="42"/>
        <v>4</v>
      </c>
      <c r="L901" s="15" t="str">
        <f t="shared" si="43"/>
        <v>23</v>
      </c>
      <c r="M901" s="15" t="str">
        <f t="shared" si="44"/>
        <v>2023年製</v>
      </c>
      <c r="N901" s="17">
        <f>VLOOKUP(B:B,価格調査!B:S,18,0)</f>
        <v>1074476040</v>
      </c>
      <c r="O901" s="15"/>
      <c r="P901" s="15"/>
    </row>
    <row r="902" spans="1:16">
      <c r="A902" s="16" t="s">
        <v>9102</v>
      </c>
      <c r="B902" s="421">
        <v>2256017130607</v>
      </c>
      <c r="C902" s="22">
        <v>4992496152973</v>
      </c>
      <c r="D902" s="23" t="s">
        <v>2627</v>
      </c>
      <c r="E902" s="23">
        <v>4123</v>
      </c>
      <c r="F902" s="23">
        <v>4</v>
      </c>
      <c r="G902" s="23">
        <v>0</v>
      </c>
      <c r="H902" s="23" t="s">
        <v>2496</v>
      </c>
      <c r="I902" s="23" t="s">
        <v>2495</v>
      </c>
      <c r="J902" s="23" t="s">
        <v>2623</v>
      </c>
      <c r="K902" s="15">
        <f t="shared" si="42"/>
        <v>4</v>
      </c>
      <c r="L902" s="15" t="str">
        <f t="shared" si="43"/>
        <v>23</v>
      </c>
      <c r="M902" s="15" t="str">
        <f t="shared" si="44"/>
        <v>2023年製</v>
      </c>
      <c r="N902" s="17">
        <f>VLOOKUP(B:B,価格調査!B:S,18,0)</f>
        <v>1074476033</v>
      </c>
      <c r="O902" s="15"/>
      <c r="P902" s="15"/>
    </row>
    <row r="903" spans="1:16">
      <c r="A903" s="16" t="s">
        <v>9102</v>
      </c>
      <c r="B903" s="421">
        <v>2256017130607</v>
      </c>
      <c r="C903" s="22">
        <v>4992496152973</v>
      </c>
      <c r="D903" s="23" t="s">
        <v>2627</v>
      </c>
      <c r="E903" s="23">
        <v>4023</v>
      </c>
      <c r="F903" s="23">
        <v>4</v>
      </c>
      <c r="G903" s="23">
        <v>0</v>
      </c>
      <c r="H903" s="23" t="s">
        <v>2496</v>
      </c>
      <c r="I903" s="23" t="s">
        <v>2495</v>
      </c>
      <c r="J903" s="23" t="s">
        <v>2621</v>
      </c>
      <c r="K903" s="15">
        <f t="shared" si="42"/>
        <v>4</v>
      </c>
      <c r="L903" s="15" t="str">
        <f t="shared" si="43"/>
        <v>23</v>
      </c>
      <c r="M903" s="15" t="str">
        <f t="shared" si="44"/>
        <v>2023年製</v>
      </c>
      <c r="N903" s="17">
        <f>VLOOKUP(B:B,価格調査!B:S,18,0)</f>
        <v>1074476033</v>
      </c>
      <c r="O903" s="15"/>
      <c r="P903" s="15"/>
    </row>
    <row r="904" spans="1:16">
      <c r="A904" s="16" t="s">
        <v>9102</v>
      </c>
      <c r="B904" s="421">
        <v>2256017130607</v>
      </c>
      <c r="C904" s="22">
        <v>4992496152973</v>
      </c>
      <c r="D904" s="23" t="s">
        <v>2627</v>
      </c>
      <c r="E904" s="23">
        <v>4123</v>
      </c>
      <c r="F904" s="23">
        <v>4</v>
      </c>
      <c r="G904" s="23">
        <v>0</v>
      </c>
      <c r="H904" s="23" t="s">
        <v>2496</v>
      </c>
      <c r="I904" s="23" t="s">
        <v>2495</v>
      </c>
      <c r="J904" s="23" t="s">
        <v>2623</v>
      </c>
      <c r="K904" s="15">
        <f t="shared" si="42"/>
        <v>4</v>
      </c>
      <c r="L904" s="15" t="str">
        <f t="shared" si="43"/>
        <v>23</v>
      </c>
      <c r="M904" s="15" t="str">
        <f t="shared" si="44"/>
        <v>2023年製</v>
      </c>
      <c r="N904" s="17">
        <f>VLOOKUP(B:B,価格調査!B:S,18,0)</f>
        <v>1074476033</v>
      </c>
      <c r="O904" s="15"/>
      <c r="P904" s="15"/>
    </row>
    <row r="905" spans="1:16">
      <c r="A905" s="16" t="s">
        <v>9102</v>
      </c>
      <c r="B905" s="421">
        <v>2155517130608</v>
      </c>
      <c r="C905" s="22">
        <v>4992496152942</v>
      </c>
      <c r="D905" s="23" t="s">
        <v>2639</v>
      </c>
      <c r="E905" s="23">
        <v>1923</v>
      </c>
      <c r="F905" s="23">
        <v>1</v>
      </c>
      <c r="G905" s="23">
        <v>0</v>
      </c>
      <c r="H905" s="23" t="s">
        <v>2496</v>
      </c>
      <c r="I905" s="23" t="s">
        <v>2495</v>
      </c>
      <c r="J905" s="23" t="s">
        <v>2623</v>
      </c>
      <c r="K905" s="15">
        <f t="shared" si="42"/>
        <v>5</v>
      </c>
      <c r="L905" s="15" t="str">
        <f t="shared" si="43"/>
        <v>23</v>
      </c>
      <c r="M905" s="15" t="str">
        <f t="shared" si="44"/>
        <v>2023年製</v>
      </c>
      <c r="N905" s="17">
        <f>VLOOKUP(B:B,価格調査!B:S,18,0)</f>
        <v>1074476035</v>
      </c>
      <c r="O905" s="15"/>
      <c r="P905" s="15"/>
    </row>
    <row r="906" spans="1:16">
      <c r="A906" s="16" t="s">
        <v>9102</v>
      </c>
      <c r="B906" s="16">
        <v>2155517130608</v>
      </c>
      <c r="C906" s="15">
        <v>4992496152942</v>
      </c>
      <c r="D906" s="15" t="s">
        <v>2639</v>
      </c>
      <c r="E906" s="15">
        <v>3023</v>
      </c>
      <c r="F906" s="15">
        <v>3</v>
      </c>
      <c r="G906" s="15">
        <v>0</v>
      </c>
      <c r="H906" s="15" t="s">
        <v>2496</v>
      </c>
      <c r="I906" s="15" t="s">
        <v>2495</v>
      </c>
      <c r="J906" s="15" t="s">
        <v>2621</v>
      </c>
      <c r="K906" s="15">
        <f t="shared" si="42"/>
        <v>5</v>
      </c>
      <c r="L906" s="15" t="str">
        <f t="shared" si="43"/>
        <v>23</v>
      </c>
      <c r="M906" s="15" t="str">
        <f t="shared" si="44"/>
        <v>2023年製</v>
      </c>
      <c r="N906" s="17">
        <f>VLOOKUP(B:B,価格調査!B:S,18,0)</f>
        <v>1074476035</v>
      </c>
      <c r="O906" s="15"/>
      <c r="P906" s="15"/>
    </row>
    <row r="907" spans="1:16">
      <c r="A907" s="16" t="s">
        <v>9102</v>
      </c>
      <c r="B907" s="16">
        <v>2155517130608</v>
      </c>
      <c r="C907" s="15">
        <v>4992496152942</v>
      </c>
      <c r="D907" s="15" t="s">
        <v>2639</v>
      </c>
      <c r="E907" s="15">
        <v>3023</v>
      </c>
      <c r="F907" s="15">
        <v>3</v>
      </c>
      <c r="G907" s="15">
        <v>0</v>
      </c>
      <c r="H907" s="15" t="s">
        <v>2496</v>
      </c>
      <c r="I907" s="15" t="s">
        <v>2495</v>
      </c>
      <c r="J907" s="15" t="s">
        <v>2623</v>
      </c>
      <c r="K907" s="15">
        <f t="shared" si="42"/>
        <v>5</v>
      </c>
      <c r="L907" s="15" t="str">
        <f t="shared" si="43"/>
        <v>23</v>
      </c>
      <c r="M907" s="15" t="str">
        <f t="shared" si="44"/>
        <v>2023年製</v>
      </c>
      <c r="N907" s="17">
        <f>VLOOKUP(B:B,価格調査!B:S,18,0)</f>
        <v>1074476035</v>
      </c>
      <c r="O907" s="15"/>
      <c r="P907" s="15"/>
    </row>
    <row r="908" spans="1:16">
      <c r="A908" s="16" t="s">
        <v>9102</v>
      </c>
      <c r="B908" s="421">
        <v>2155517130608</v>
      </c>
      <c r="C908" s="22">
        <v>4992496152942</v>
      </c>
      <c r="D908" s="23" t="s">
        <v>2639</v>
      </c>
      <c r="E908" s="23">
        <v>2323</v>
      </c>
      <c r="F908" s="23">
        <v>4</v>
      </c>
      <c r="G908" s="23">
        <v>0</v>
      </c>
      <c r="H908" s="23" t="s">
        <v>2496</v>
      </c>
      <c r="I908" s="23" t="s">
        <v>2495</v>
      </c>
      <c r="J908" s="23" t="s">
        <v>2621</v>
      </c>
      <c r="K908" s="15">
        <f t="shared" si="42"/>
        <v>5</v>
      </c>
      <c r="L908" s="15" t="str">
        <f t="shared" si="43"/>
        <v>23</v>
      </c>
      <c r="M908" s="15" t="str">
        <f t="shared" si="44"/>
        <v>2023年製</v>
      </c>
      <c r="N908" s="17">
        <f>VLOOKUP(B:B,価格調査!B:S,18,0)</f>
        <v>1074476035</v>
      </c>
      <c r="O908" s="15"/>
      <c r="P908" s="15"/>
    </row>
    <row r="909" spans="1:16">
      <c r="A909" s="16" t="s">
        <v>9102</v>
      </c>
      <c r="B909" s="421">
        <v>2055017130606</v>
      </c>
      <c r="C909" s="22">
        <v>4992496153079</v>
      </c>
      <c r="D909" s="23" t="s">
        <v>2657</v>
      </c>
      <c r="E909" s="23">
        <v>2023</v>
      </c>
      <c r="F909" s="23">
        <v>4</v>
      </c>
      <c r="G909" s="23">
        <v>0</v>
      </c>
      <c r="H909" s="23" t="s">
        <v>2496</v>
      </c>
      <c r="I909" s="23" t="s">
        <v>2495</v>
      </c>
      <c r="J909" s="23" t="s">
        <v>2621</v>
      </c>
      <c r="K909" s="15">
        <f t="shared" si="42"/>
        <v>2</v>
      </c>
      <c r="L909" s="15" t="str">
        <f t="shared" si="43"/>
        <v>23</v>
      </c>
      <c r="M909" s="15" t="str">
        <f t="shared" si="44"/>
        <v>2023年製</v>
      </c>
      <c r="N909" s="17">
        <f>VLOOKUP(B:B,価格調査!B:S,18,0)</f>
        <v>1074476045</v>
      </c>
      <c r="O909" s="15"/>
      <c r="P909" s="15"/>
    </row>
    <row r="910" spans="1:16">
      <c r="A910" s="16" t="s">
        <v>9102</v>
      </c>
      <c r="B910" s="421">
        <v>2055017130606</v>
      </c>
      <c r="C910" s="22">
        <v>4992496153079</v>
      </c>
      <c r="D910" s="23" t="s">
        <v>2657</v>
      </c>
      <c r="E910" s="23">
        <v>2023</v>
      </c>
      <c r="F910" s="23">
        <v>4</v>
      </c>
      <c r="G910" s="23">
        <v>0</v>
      </c>
      <c r="H910" s="23" t="s">
        <v>2496</v>
      </c>
      <c r="I910" s="23" t="s">
        <v>2495</v>
      </c>
      <c r="J910" s="23" t="s">
        <v>2623</v>
      </c>
      <c r="K910" s="15">
        <f t="shared" si="42"/>
        <v>2</v>
      </c>
      <c r="L910" s="15" t="str">
        <f t="shared" si="43"/>
        <v>23</v>
      </c>
      <c r="M910" s="15" t="str">
        <f t="shared" si="44"/>
        <v>2023年製</v>
      </c>
      <c r="N910" s="17">
        <f>VLOOKUP(B:B,価格調査!B:S,18,0)</f>
        <v>1074476045</v>
      </c>
      <c r="O910" s="15"/>
      <c r="P910" s="15"/>
    </row>
    <row r="911" spans="1:16">
      <c r="A911" s="16" t="s">
        <v>9102</v>
      </c>
      <c r="B911" s="421">
        <v>2255018130609</v>
      </c>
      <c r="C911" s="22">
        <v>4992496152898</v>
      </c>
      <c r="D911" s="23" t="s">
        <v>2629</v>
      </c>
      <c r="E911" s="23">
        <v>3923</v>
      </c>
      <c r="F911" s="23">
        <v>4</v>
      </c>
      <c r="G911" s="23">
        <v>0</v>
      </c>
      <c r="H911" s="23" t="s">
        <v>2496</v>
      </c>
      <c r="I911" s="23" t="s">
        <v>2495</v>
      </c>
      <c r="J911" s="23" t="s">
        <v>2623</v>
      </c>
      <c r="K911" s="15">
        <f t="shared" si="42"/>
        <v>4</v>
      </c>
      <c r="L911" s="15" t="str">
        <f t="shared" si="43"/>
        <v>23</v>
      </c>
      <c r="M911" s="15" t="str">
        <f t="shared" si="44"/>
        <v>2023年製</v>
      </c>
      <c r="N911" s="17">
        <f>VLOOKUP(B:B,価格調査!B:S,18,0)</f>
        <v>1074476042</v>
      </c>
      <c r="O911" s="15"/>
      <c r="P911" s="15"/>
    </row>
    <row r="912" spans="1:16">
      <c r="A912" s="16" t="s">
        <v>9102</v>
      </c>
      <c r="B912" s="421">
        <v>2255018130609</v>
      </c>
      <c r="C912" s="22">
        <v>4992496152898</v>
      </c>
      <c r="D912" s="23" t="s">
        <v>2629</v>
      </c>
      <c r="E912" s="23">
        <v>2923</v>
      </c>
      <c r="F912" s="23">
        <v>8</v>
      </c>
      <c r="G912" s="23">
        <v>0</v>
      </c>
      <c r="H912" s="23" t="s">
        <v>2496</v>
      </c>
      <c r="I912" s="23" t="s">
        <v>2495</v>
      </c>
      <c r="J912" s="23" t="s">
        <v>2623</v>
      </c>
      <c r="K912" s="15">
        <f t="shared" si="42"/>
        <v>4</v>
      </c>
      <c r="L912" s="15" t="str">
        <f t="shared" si="43"/>
        <v>23</v>
      </c>
      <c r="M912" s="15" t="str">
        <f t="shared" si="44"/>
        <v>2023年製</v>
      </c>
      <c r="N912" s="17">
        <f>VLOOKUP(B:B,価格調査!B:S,18,0)</f>
        <v>1074476042</v>
      </c>
      <c r="O912" s="15"/>
      <c r="P912" s="15"/>
    </row>
    <row r="913" spans="1:16">
      <c r="A913" s="16" t="s">
        <v>9102</v>
      </c>
      <c r="B913" s="421">
        <v>2255018130609</v>
      </c>
      <c r="C913" s="22">
        <v>4992496152898</v>
      </c>
      <c r="D913" s="23" t="s">
        <v>2629</v>
      </c>
      <c r="E913" s="23">
        <v>2823</v>
      </c>
      <c r="F913" s="23">
        <v>6</v>
      </c>
      <c r="G913" s="23">
        <v>0</v>
      </c>
      <c r="H913" s="23" t="s">
        <v>2496</v>
      </c>
      <c r="I913" s="23" t="s">
        <v>2495</v>
      </c>
      <c r="J913" s="23" t="s">
        <v>2623</v>
      </c>
      <c r="K913" s="15">
        <f t="shared" si="42"/>
        <v>4</v>
      </c>
      <c r="L913" s="15" t="str">
        <f t="shared" si="43"/>
        <v>23</v>
      </c>
      <c r="M913" s="15" t="str">
        <f t="shared" si="44"/>
        <v>2023年製</v>
      </c>
      <c r="N913" s="17">
        <f>VLOOKUP(B:B,価格調査!B:S,18,0)</f>
        <v>1074476042</v>
      </c>
      <c r="O913" s="15"/>
      <c r="P913" s="15"/>
    </row>
    <row r="914" spans="1:16">
      <c r="A914" s="16" t="s">
        <v>9102</v>
      </c>
      <c r="B914" s="421">
        <v>2355018130606</v>
      </c>
      <c r="C914" s="22">
        <v>4992496152843</v>
      </c>
      <c r="D914" s="23" t="s">
        <v>2626</v>
      </c>
      <c r="E914" s="23">
        <v>4323</v>
      </c>
      <c r="F914" s="23">
        <v>16</v>
      </c>
      <c r="G914" s="23">
        <v>0</v>
      </c>
      <c r="H914" s="23" t="s">
        <v>2496</v>
      </c>
      <c r="I914" s="23" t="s">
        <v>2495</v>
      </c>
      <c r="J914" s="23" t="s">
        <v>2621</v>
      </c>
      <c r="K914" s="15">
        <f t="shared" si="42"/>
        <v>4</v>
      </c>
      <c r="L914" s="15" t="str">
        <f t="shared" si="43"/>
        <v>23</v>
      </c>
      <c r="M914" s="15" t="str">
        <f t="shared" si="44"/>
        <v>2023年製</v>
      </c>
      <c r="N914" s="17">
        <f>VLOOKUP(B:B,価格調査!B:S,18,0)</f>
        <v>1074476032</v>
      </c>
      <c r="O914" s="15"/>
      <c r="P914" s="15"/>
    </row>
    <row r="915" spans="1:16">
      <c r="A915" s="16" t="s">
        <v>9102</v>
      </c>
      <c r="B915" s="421">
        <v>2355018130606</v>
      </c>
      <c r="C915" s="22">
        <v>4992496152843</v>
      </c>
      <c r="D915" s="23" t="s">
        <v>2626</v>
      </c>
      <c r="E915" s="23">
        <v>4223</v>
      </c>
      <c r="F915" s="23">
        <v>4</v>
      </c>
      <c r="G915" s="23">
        <v>0</v>
      </c>
      <c r="H915" s="23" t="s">
        <v>2496</v>
      </c>
      <c r="I915" s="23" t="s">
        <v>2495</v>
      </c>
      <c r="J915" s="23" t="s">
        <v>2623</v>
      </c>
      <c r="K915" s="15">
        <f t="shared" si="42"/>
        <v>4</v>
      </c>
      <c r="L915" s="15" t="str">
        <f t="shared" si="43"/>
        <v>23</v>
      </c>
      <c r="M915" s="15" t="str">
        <f t="shared" si="44"/>
        <v>2023年製</v>
      </c>
      <c r="N915" s="17">
        <f>VLOOKUP(B:B,価格調査!B:S,18,0)</f>
        <v>1074476032</v>
      </c>
      <c r="O915" s="15"/>
      <c r="P915" s="15"/>
    </row>
    <row r="916" spans="1:16">
      <c r="A916" s="16" t="s">
        <v>9102</v>
      </c>
      <c r="B916" s="421">
        <v>2355018130606</v>
      </c>
      <c r="C916" s="22">
        <v>4992496152843</v>
      </c>
      <c r="D916" s="23" t="s">
        <v>2626</v>
      </c>
      <c r="E916" s="23">
        <v>4223</v>
      </c>
      <c r="F916" s="23">
        <v>8</v>
      </c>
      <c r="G916" s="23">
        <v>0</v>
      </c>
      <c r="H916" s="23" t="s">
        <v>2496</v>
      </c>
      <c r="I916" s="23" t="s">
        <v>2495</v>
      </c>
      <c r="J916" s="23" t="s">
        <v>2621</v>
      </c>
      <c r="K916" s="15">
        <f t="shared" si="42"/>
        <v>4</v>
      </c>
      <c r="L916" s="15" t="str">
        <f t="shared" si="43"/>
        <v>23</v>
      </c>
      <c r="M916" s="15" t="str">
        <f t="shared" si="44"/>
        <v>2023年製</v>
      </c>
      <c r="N916" s="17">
        <f>VLOOKUP(B:B,価格調査!B:S,18,0)</f>
        <v>1074476032</v>
      </c>
      <c r="O916" s="15"/>
      <c r="P916" s="15"/>
    </row>
    <row r="917" spans="1:16">
      <c r="A917" s="16" t="s">
        <v>9102</v>
      </c>
      <c r="B917" s="421">
        <v>2254518130607</v>
      </c>
      <c r="C917" s="22">
        <v>4992496153215</v>
      </c>
      <c r="D917" s="23" t="s">
        <v>2630</v>
      </c>
      <c r="E917" s="23">
        <v>923</v>
      </c>
      <c r="F917" s="23">
        <v>22</v>
      </c>
      <c r="G917" s="23">
        <v>0</v>
      </c>
      <c r="H917" s="23" t="s">
        <v>2496</v>
      </c>
      <c r="I917" s="23" t="s">
        <v>2495</v>
      </c>
      <c r="J917" s="23" t="s">
        <v>2621</v>
      </c>
      <c r="K917" s="15">
        <f t="shared" si="42"/>
        <v>1</v>
      </c>
      <c r="L917" s="15" t="str">
        <f t="shared" si="43"/>
        <v>23</v>
      </c>
      <c r="M917" s="15" t="str">
        <f t="shared" si="44"/>
        <v>2023年製</v>
      </c>
      <c r="N917" s="17">
        <f>VLOOKUP(B:B,価格調査!B:S,18,0)</f>
        <v>1074476034</v>
      </c>
      <c r="O917" s="15"/>
      <c r="P917" s="15"/>
    </row>
    <row r="918" spans="1:16">
      <c r="A918" s="16" t="s">
        <v>9102</v>
      </c>
      <c r="B918" s="421">
        <v>2454020130601</v>
      </c>
      <c r="C918" s="22">
        <v>4992496153208</v>
      </c>
      <c r="D918" s="23" t="s">
        <v>9127</v>
      </c>
      <c r="E918" s="23">
        <v>3823</v>
      </c>
      <c r="F918" s="23">
        <v>12</v>
      </c>
      <c r="G918" s="23">
        <v>0</v>
      </c>
      <c r="H918" s="23" t="s">
        <v>2496</v>
      </c>
      <c r="I918" s="23" t="s">
        <v>2495</v>
      </c>
      <c r="J918" s="23" t="s">
        <v>2623</v>
      </c>
      <c r="K918" s="15">
        <f t="shared" si="42"/>
        <v>1</v>
      </c>
      <c r="L918" s="15" t="str">
        <f t="shared" si="43"/>
        <v>23</v>
      </c>
      <c r="M918" s="15" t="str">
        <f t="shared" si="44"/>
        <v>2023年製</v>
      </c>
      <c r="N918" s="17">
        <f>VLOOKUP(B:B,価格調査!B:S,18,0)</f>
        <v>1074476031</v>
      </c>
      <c r="O918" s="15"/>
      <c r="P918" s="15"/>
    </row>
    <row r="919" spans="1:16">
      <c r="A919" s="16" t="s">
        <v>9102</v>
      </c>
      <c r="B919" s="421">
        <v>2356018157716</v>
      </c>
      <c r="C919" s="22">
        <v>4985009753668</v>
      </c>
      <c r="D919" s="23" t="s">
        <v>10684</v>
      </c>
      <c r="E919" s="23">
        <v>823</v>
      </c>
      <c r="F919" s="23">
        <v>1</v>
      </c>
      <c r="G919" s="23">
        <v>0</v>
      </c>
      <c r="H919" s="23" t="s">
        <v>2496</v>
      </c>
      <c r="I919" s="23" t="s">
        <v>2495</v>
      </c>
      <c r="J919" s="23" t="s">
        <v>2507</v>
      </c>
      <c r="K919" s="15">
        <f t="shared" si="42"/>
        <v>2</v>
      </c>
      <c r="L919" s="15" t="str">
        <f t="shared" si="43"/>
        <v>23</v>
      </c>
      <c r="M919" s="15" t="str">
        <f t="shared" si="44"/>
        <v>2023年製</v>
      </c>
      <c r="N919" s="17">
        <f>VLOOKUP(B:B,価格調査!B:S,18,0)</f>
        <v>1074475944</v>
      </c>
      <c r="O919" s="15"/>
      <c r="P919" s="15"/>
    </row>
    <row r="920" spans="1:16">
      <c r="A920" s="16" t="s">
        <v>9102</v>
      </c>
      <c r="B920" s="421">
        <v>2356018157716</v>
      </c>
      <c r="C920" s="22">
        <v>4985009753668</v>
      </c>
      <c r="D920" s="23" t="s">
        <v>10684</v>
      </c>
      <c r="E920" s="23">
        <v>823</v>
      </c>
      <c r="F920" s="23">
        <v>7</v>
      </c>
      <c r="G920" s="23">
        <v>0</v>
      </c>
      <c r="H920" s="23" t="s">
        <v>2496</v>
      </c>
      <c r="I920" s="23" t="s">
        <v>2495</v>
      </c>
      <c r="J920" s="23" t="s">
        <v>2507</v>
      </c>
      <c r="K920" s="15">
        <f t="shared" si="42"/>
        <v>2</v>
      </c>
      <c r="L920" s="15" t="str">
        <f t="shared" si="43"/>
        <v>23</v>
      </c>
      <c r="M920" s="15" t="str">
        <f t="shared" si="44"/>
        <v>2023年製</v>
      </c>
      <c r="N920" s="17">
        <f>VLOOKUP(B:B,価格調査!B:S,18,0)</f>
        <v>1074475944</v>
      </c>
      <c r="O920" s="15"/>
      <c r="P920" s="15"/>
    </row>
    <row r="921" spans="1:16">
      <c r="A921" s="16" t="s">
        <v>9102</v>
      </c>
      <c r="B921" s="421">
        <v>2355018157702</v>
      </c>
      <c r="C921" s="22">
        <v>4985009753347</v>
      </c>
      <c r="D921" s="23" t="s">
        <v>2536</v>
      </c>
      <c r="E921" s="23">
        <v>123</v>
      </c>
      <c r="F921" s="23">
        <v>3</v>
      </c>
      <c r="G921" s="23">
        <v>0</v>
      </c>
      <c r="H921" s="23" t="s">
        <v>2496</v>
      </c>
      <c r="I921" s="23" t="s">
        <v>2495</v>
      </c>
      <c r="J921" s="23" t="s">
        <v>2517</v>
      </c>
      <c r="K921" s="15">
        <f t="shared" si="42"/>
        <v>2</v>
      </c>
      <c r="L921" s="15" t="str">
        <f t="shared" si="43"/>
        <v>23</v>
      </c>
      <c r="M921" s="15" t="str">
        <f t="shared" si="44"/>
        <v>2023年製</v>
      </c>
      <c r="N921" s="17">
        <f>VLOOKUP(B:B,価格調査!B:S,18,0)</f>
        <v>1074476175</v>
      </c>
      <c r="O921" s="15"/>
      <c r="P921" s="15"/>
    </row>
    <row r="922" spans="1:16">
      <c r="A922" s="16" t="s">
        <v>9102</v>
      </c>
      <c r="B922" s="421">
        <v>2355018157702</v>
      </c>
      <c r="C922" s="22">
        <v>4985009753347</v>
      </c>
      <c r="D922" s="23" t="s">
        <v>2536</v>
      </c>
      <c r="E922" s="23">
        <v>1223</v>
      </c>
      <c r="F922" s="23">
        <v>9</v>
      </c>
      <c r="G922" s="23">
        <v>0</v>
      </c>
      <c r="H922" s="23" t="s">
        <v>2496</v>
      </c>
      <c r="I922" s="23" t="s">
        <v>2495</v>
      </c>
      <c r="J922" s="23" t="s">
        <v>2507</v>
      </c>
      <c r="K922" s="15">
        <f t="shared" si="42"/>
        <v>2</v>
      </c>
      <c r="L922" s="15" t="str">
        <f t="shared" si="43"/>
        <v>23</v>
      </c>
      <c r="M922" s="15" t="str">
        <f t="shared" si="44"/>
        <v>2023年製</v>
      </c>
      <c r="N922" s="17">
        <f>VLOOKUP(B:B,価格調査!B:S,18,0)</f>
        <v>1074476175</v>
      </c>
      <c r="O922" s="15"/>
      <c r="P922" s="15"/>
    </row>
    <row r="923" spans="1:16">
      <c r="A923" s="16" t="s">
        <v>9102</v>
      </c>
      <c r="B923" s="421">
        <v>2454518157707</v>
      </c>
      <c r="C923" s="22">
        <v>4985009753255</v>
      </c>
      <c r="D923" s="23" t="s">
        <v>2518</v>
      </c>
      <c r="E923" s="23">
        <v>623</v>
      </c>
      <c r="F923" s="23">
        <v>8</v>
      </c>
      <c r="G923" s="23">
        <v>0</v>
      </c>
      <c r="H923" s="23" t="s">
        <v>2496</v>
      </c>
      <c r="I923" s="23" t="s">
        <v>2495</v>
      </c>
      <c r="J923" s="23" t="s">
        <v>2517</v>
      </c>
      <c r="K923" s="15">
        <f t="shared" si="42"/>
        <v>5</v>
      </c>
      <c r="L923" s="15" t="str">
        <f t="shared" si="43"/>
        <v>23</v>
      </c>
      <c r="M923" s="15" t="str">
        <f t="shared" si="44"/>
        <v>2023年製</v>
      </c>
      <c r="N923" s="17">
        <f>VLOOKUP(B:B,価格調査!B:S,18,0)</f>
        <v>1074476212</v>
      </c>
      <c r="O923" s="15"/>
      <c r="P923" s="15"/>
    </row>
    <row r="924" spans="1:16">
      <c r="A924" s="16" t="s">
        <v>9102</v>
      </c>
      <c r="B924" s="421">
        <v>2454518157707</v>
      </c>
      <c r="C924" s="22">
        <v>4985009753255</v>
      </c>
      <c r="D924" s="23" t="s">
        <v>2518</v>
      </c>
      <c r="E924" s="23">
        <v>2523</v>
      </c>
      <c r="F924" s="23">
        <v>2</v>
      </c>
      <c r="G924" s="23">
        <v>0</v>
      </c>
      <c r="H924" s="23" t="s">
        <v>2496</v>
      </c>
      <c r="I924" s="23" t="s">
        <v>2495</v>
      </c>
      <c r="J924" s="23" t="s">
        <v>2517</v>
      </c>
      <c r="K924" s="15">
        <f t="shared" si="42"/>
        <v>5</v>
      </c>
      <c r="L924" s="15" t="str">
        <f t="shared" si="43"/>
        <v>23</v>
      </c>
      <c r="M924" s="15" t="str">
        <f t="shared" si="44"/>
        <v>2023年製</v>
      </c>
      <c r="N924" s="17">
        <f>VLOOKUP(B:B,価格調査!B:S,18,0)</f>
        <v>1074476212</v>
      </c>
      <c r="O924" s="15"/>
      <c r="P924" s="15"/>
    </row>
    <row r="925" spans="1:16">
      <c r="A925" s="16" t="s">
        <v>9102</v>
      </c>
      <c r="B925" s="421">
        <v>2454518157707</v>
      </c>
      <c r="C925" s="22">
        <v>4985009753255</v>
      </c>
      <c r="D925" s="23" t="s">
        <v>2518</v>
      </c>
      <c r="E925" s="23">
        <v>2523</v>
      </c>
      <c r="F925" s="23">
        <v>2</v>
      </c>
      <c r="G925" s="23">
        <v>0</v>
      </c>
      <c r="H925" s="23" t="s">
        <v>2496</v>
      </c>
      <c r="I925" s="23" t="s">
        <v>2495</v>
      </c>
      <c r="J925" s="23" t="s">
        <v>2517</v>
      </c>
      <c r="K925" s="15">
        <f t="shared" si="42"/>
        <v>5</v>
      </c>
      <c r="L925" s="15" t="str">
        <f t="shared" si="43"/>
        <v>23</v>
      </c>
      <c r="M925" s="15" t="str">
        <f t="shared" si="44"/>
        <v>2023年製</v>
      </c>
      <c r="N925" s="17">
        <f>VLOOKUP(B:B,価格調査!B:S,18,0)</f>
        <v>1074476212</v>
      </c>
      <c r="O925" s="15"/>
      <c r="P925" s="15"/>
    </row>
    <row r="926" spans="1:16">
      <c r="A926" s="16" t="s">
        <v>9102</v>
      </c>
      <c r="B926" s="421">
        <v>2254018157708</v>
      </c>
      <c r="C926" s="22">
        <v>4985009753095</v>
      </c>
      <c r="D926" s="23" t="s">
        <v>2566</v>
      </c>
      <c r="E926" s="23">
        <v>2623</v>
      </c>
      <c r="F926" s="23">
        <v>10</v>
      </c>
      <c r="G926" s="23">
        <v>0</v>
      </c>
      <c r="H926" s="23" t="s">
        <v>2496</v>
      </c>
      <c r="I926" s="23" t="s">
        <v>2495</v>
      </c>
      <c r="J926" s="23" t="s">
        <v>2517</v>
      </c>
      <c r="K926" s="15">
        <f t="shared" si="42"/>
        <v>1</v>
      </c>
      <c r="L926" s="15" t="str">
        <f t="shared" si="43"/>
        <v>23</v>
      </c>
      <c r="M926" s="15" t="str">
        <f t="shared" si="44"/>
        <v>2023年製</v>
      </c>
      <c r="N926" s="17">
        <f>VLOOKUP(B:B,価格調査!B:S,18,0)</f>
        <v>1074476180</v>
      </c>
      <c r="O926" s="15"/>
      <c r="P926" s="15"/>
    </row>
    <row r="927" spans="1:16">
      <c r="A927" s="16" t="s">
        <v>9102</v>
      </c>
      <c r="B927" s="16">
        <v>2354018157705</v>
      </c>
      <c r="C927" s="15">
        <v>4985009753101</v>
      </c>
      <c r="D927" s="15" t="s">
        <v>2732</v>
      </c>
      <c r="E927" s="15">
        <v>3223</v>
      </c>
      <c r="F927" s="15">
        <v>2</v>
      </c>
      <c r="G927" s="15">
        <v>0</v>
      </c>
      <c r="H927" s="15" t="s">
        <v>2496</v>
      </c>
      <c r="I927" s="15" t="s">
        <v>2495</v>
      </c>
      <c r="J927" s="15" t="s">
        <v>2507</v>
      </c>
      <c r="K927" s="15">
        <f t="shared" si="42"/>
        <v>5</v>
      </c>
      <c r="L927" s="15" t="str">
        <f t="shared" si="43"/>
        <v>23</v>
      </c>
      <c r="M927" s="15" t="str">
        <f t="shared" si="44"/>
        <v>2023年製</v>
      </c>
      <c r="N927" s="17">
        <f>VLOOKUP(B:B,価格調査!B:S,18,0)</f>
        <v>1074476213</v>
      </c>
      <c r="O927" s="15"/>
      <c r="P927" s="15"/>
    </row>
    <row r="928" spans="1:16">
      <c r="A928" s="16" t="s">
        <v>9102</v>
      </c>
      <c r="B928" s="16">
        <v>1856015157708</v>
      </c>
      <c r="C928" s="15">
        <v>4985009753460</v>
      </c>
      <c r="D928" s="15" t="s">
        <v>2613</v>
      </c>
      <c r="E928" s="15">
        <v>3223</v>
      </c>
      <c r="F928" s="15">
        <v>2</v>
      </c>
      <c r="G928" s="15">
        <v>0</v>
      </c>
      <c r="H928" s="15" t="s">
        <v>2496</v>
      </c>
      <c r="I928" s="15" t="s">
        <v>2495</v>
      </c>
      <c r="J928" s="15" t="s">
        <v>2533</v>
      </c>
      <c r="K928" s="15">
        <f t="shared" si="42"/>
        <v>1</v>
      </c>
      <c r="L928" s="15" t="str">
        <f t="shared" si="43"/>
        <v>23</v>
      </c>
      <c r="M928" s="15" t="str">
        <f t="shared" si="44"/>
        <v>2023年製</v>
      </c>
      <c r="N928" s="17">
        <f>VLOOKUP(B:B,価格調査!B:S,18,0)</f>
        <v>1074476366</v>
      </c>
      <c r="O928" s="15"/>
      <c r="P928" s="15"/>
    </row>
    <row r="929" spans="1:16">
      <c r="A929" s="16" t="s">
        <v>9102</v>
      </c>
      <c r="B929" s="421">
        <v>2156516157702</v>
      </c>
      <c r="C929" s="22">
        <v>4985009753644</v>
      </c>
      <c r="D929" s="23" t="s">
        <v>2571</v>
      </c>
      <c r="E929" s="23">
        <v>323</v>
      </c>
      <c r="F929" s="23">
        <v>10</v>
      </c>
      <c r="G929" s="23">
        <v>0</v>
      </c>
      <c r="H929" s="23" t="s">
        <v>2496</v>
      </c>
      <c r="I929" s="23" t="s">
        <v>2495</v>
      </c>
      <c r="J929" s="23" t="s">
        <v>2570</v>
      </c>
      <c r="K929" s="15">
        <f t="shared" si="42"/>
        <v>2</v>
      </c>
      <c r="L929" s="15" t="str">
        <f t="shared" si="43"/>
        <v>23</v>
      </c>
      <c r="M929" s="15" t="str">
        <f t="shared" si="44"/>
        <v>2023年製</v>
      </c>
      <c r="N929" s="17">
        <f>VLOOKUP(B:B,価格調査!B:S,18,0)</f>
        <v>1074476334</v>
      </c>
      <c r="O929" s="15"/>
      <c r="P929" s="15"/>
    </row>
    <row r="930" spans="1:16">
      <c r="A930" s="16" t="s">
        <v>9102</v>
      </c>
      <c r="B930" s="421">
        <v>2156516157702</v>
      </c>
      <c r="C930" s="22">
        <v>4985009753644</v>
      </c>
      <c r="D930" s="23" t="s">
        <v>2571</v>
      </c>
      <c r="E930" s="23">
        <v>323</v>
      </c>
      <c r="F930" s="23">
        <v>14</v>
      </c>
      <c r="G930" s="23">
        <v>0</v>
      </c>
      <c r="H930" s="23" t="s">
        <v>2496</v>
      </c>
      <c r="I930" s="23" t="s">
        <v>2495</v>
      </c>
      <c r="J930" s="23" t="s">
        <v>2570</v>
      </c>
      <c r="K930" s="15">
        <f t="shared" si="42"/>
        <v>2</v>
      </c>
      <c r="L930" s="15" t="str">
        <f t="shared" si="43"/>
        <v>23</v>
      </c>
      <c r="M930" s="15" t="str">
        <f t="shared" si="44"/>
        <v>2023年製</v>
      </c>
      <c r="N930" s="17">
        <f>VLOOKUP(B:B,価格調査!B:S,18,0)</f>
        <v>1074476334</v>
      </c>
      <c r="O930" s="15"/>
      <c r="P930" s="15"/>
    </row>
    <row r="931" spans="1:16">
      <c r="A931" s="16" t="s">
        <v>9102</v>
      </c>
      <c r="B931" s="421">
        <v>1956016157704</v>
      </c>
      <c r="C931" s="22">
        <v>4985009753491</v>
      </c>
      <c r="D931" s="23" t="s">
        <v>10685</v>
      </c>
      <c r="E931" s="23">
        <v>4123</v>
      </c>
      <c r="F931" s="23">
        <v>2</v>
      </c>
      <c r="G931" s="23">
        <v>0</v>
      </c>
      <c r="H931" s="23" t="s">
        <v>2496</v>
      </c>
      <c r="I931" s="23" t="s">
        <v>2495</v>
      </c>
      <c r="J931" s="23" t="s">
        <v>2504</v>
      </c>
      <c r="K931" s="15">
        <f t="shared" si="42"/>
        <v>1</v>
      </c>
      <c r="L931" s="15" t="str">
        <f t="shared" si="43"/>
        <v>23</v>
      </c>
      <c r="M931" s="15" t="str">
        <f t="shared" si="44"/>
        <v>2023年製</v>
      </c>
      <c r="N931" s="17">
        <f>VLOOKUP(B:B,価格調査!B:S,18,0)</f>
        <v>1074476355</v>
      </c>
      <c r="O931" s="15"/>
      <c r="P931" s="15"/>
    </row>
    <row r="932" spans="1:16">
      <c r="A932" s="16" t="s">
        <v>9102</v>
      </c>
      <c r="B932" s="421">
        <v>1955516157702</v>
      </c>
      <c r="C932" s="22">
        <v>4985009753378</v>
      </c>
      <c r="D932" s="23" t="s">
        <v>8911</v>
      </c>
      <c r="E932" s="23">
        <v>3923</v>
      </c>
      <c r="F932" s="23">
        <v>7</v>
      </c>
      <c r="G932" s="23">
        <v>0</v>
      </c>
      <c r="H932" s="23" t="s">
        <v>2496</v>
      </c>
      <c r="I932" s="23" t="s">
        <v>2495</v>
      </c>
      <c r="J932" s="23" t="s">
        <v>2570</v>
      </c>
      <c r="K932" s="15">
        <f t="shared" si="42"/>
        <v>1</v>
      </c>
      <c r="L932" s="15" t="str">
        <f t="shared" si="43"/>
        <v>23</v>
      </c>
      <c r="M932" s="15" t="str">
        <f t="shared" si="44"/>
        <v>2023年製</v>
      </c>
      <c r="N932" s="17">
        <f>VLOOKUP(B:B,価格調査!B:S,18,0)</f>
        <v>1074476365</v>
      </c>
      <c r="O932" s="15"/>
      <c r="P932" s="15"/>
    </row>
    <row r="933" spans="1:16">
      <c r="A933" s="16" t="s">
        <v>9102</v>
      </c>
      <c r="B933" s="421">
        <v>2055516157708</v>
      </c>
      <c r="C933" s="22">
        <v>4985009753385</v>
      </c>
      <c r="D933" s="23" t="s">
        <v>2593</v>
      </c>
      <c r="E933" s="23">
        <v>523</v>
      </c>
      <c r="F933" s="23">
        <v>2</v>
      </c>
      <c r="G933" s="23">
        <v>0</v>
      </c>
      <c r="H933" s="23" t="s">
        <v>2496</v>
      </c>
      <c r="I933" s="23" t="s">
        <v>2495</v>
      </c>
      <c r="J933" s="23" t="s">
        <v>2570</v>
      </c>
      <c r="K933" s="15">
        <f t="shared" si="42"/>
        <v>1</v>
      </c>
      <c r="L933" s="15" t="str">
        <f t="shared" si="43"/>
        <v>23</v>
      </c>
      <c r="M933" s="15" t="str">
        <f t="shared" si="44"/>
        <v>2023年製</v>
      </c>
      <c r="N933" s="17">
        <f>VLOOKUP(B:B,価格調査!B:S,18,0)</f>
        <v>1074476183</v>
      </c>
      <c r="O933" s="15"/>
      <c r="P933" s="15"/>
    </row>
    <row r="934" spans="1:16">
      <c r="A934" s="16" t="s">
        <v>9102</v>
      </c>
      <c r="B934" s="421">
        <v>2154516157708</v>
      </c>
      <c r="C934" s="22">
        <v>4985009753170</v>
      </c>
      <c r="D934" s="23" t="s">
        <v>2582</v>
      </c>
      <c r="E934" s="23">
        <v>1723</v>
      </c>
      <c r="F934" s="23">
        <v>12</v>
      </c>
      <c r="G934" s="23">
        <v>0</v>
      </c>
      <c r="H934" s="23" t="s">
        <v>2496</v>
      </c>
      <c r="I934" s="23" t="s">
        <v>2495</v>
      </c>
      <c r="J934" s="23" t="s">
        <v>2525</v>
      </c>
      <c r="K934" s="15">
        <f t="shared" si="42"/>
        <v>2</v>
      </c>
      <c r="L934" s="15" t="str">
        <f t="shared" si="43"/>
        <v>23</v>
      </c>
      <c r="M934" s="15" t="str">
        <f t="shared" si="44"/>
        <v>2023年製</v>
      </c>
      <c r="N934" s="17">
        <f>VLOOKUP(B:B,価格調査!B:S,18,0)</f>
        <v>1074476182</v>
      </c>
      <c r="O934" s="15"/>
      <c r="P934" s="15"/>
    </row>
    <row r="935" spans="1:16">
      <c r="A935" s="16" t="s">
        <v>9102</v>
      </c>
      <c r="B935" s="421">
        <v>2156017157706</v>
      </c>
      <c r="C935" s="22">
        <v>4985009753538</v>
      </c>
      <c r="D935" s="23" t="s">
        <v>2573</v>
      </c>
      <c r="E935" s="23">
        <v>3223</v>
      </c>
      <c r="F935" s="23">
        <v>3</v>
      </c>
      <c r="G935" s="23">
        <v>0</v>
      </c>
      <c r="H935" s="23" t="s">
        <v>2496</v>
      </c>
      <c r="I935" s="23" t="s">
        <v>2495</v>
      </c>
      <c r="J935" s="23" t="s">
        <v>2507</v>
      </c>
      <c r="K935" s="15">
        <f t="shared" si="42"/>
        <v>3</v>
      </c>
      <c r="L935" s="15" t="str">
        <f t="shared" si="43"/>
        <v>23</v>
      </c>
      <c r="M935" s="15" t="str">
        <f t="shared" si="44"/>
        <v>2023年製</v>
      </c>
      <c r="N935" s="17">
        <f>VLOOKUP(B:B,価格調査!B:S,18,0)</f>
        <v>1074476356</v>
      </c>
      <c r="O935" s="15"/>
      <c r="P935" s="15"/>
    </row>
    <row r="936" spans="1:16">
      <c r="A936" s="16" t="s">
        <v>9102</v>
      </c>
      <c r="B936" s="421">
        <v>2156017157706</v>
      </c>
      <c r="C936" s="22">
        <v>4985009753538</v>
      </c>
      <c r="D936" s="23" t="s">
        <v>2573</v>
      </c>
      <c r="E936" s="23">
        <v>4123</v>
      </c>
      <c r="F936" s="23">
        <v>4</v>
      </c>
      <c r="G936" s="23">
        <v>0</v>
      </c>
      <c r="H936" s="23" t="s">
        <v>2496</v>
      </c>
      <c r="I936" s="23" t="s">
        <v>2495</v>
      </c>
      <c r="J936" s="23" t="s">
        <v>2507</v>
      </c>
      <c r="K936" s="15">
        <f t="shared" si="42"/>
        <v>3</v>
      </c>
      <c r="L936" s="15" t="str">
        <f t="shared" si="43"/>
        <v>23</v>
      </c>
      <c r="M936" s="15" t="str">
        <f t="shared" si="44"/>
        <v>2023年製</v>
      </c>
      <c r="N936" s="17">
        <f>VLOOKUP(B:B,価格調査!B:S,18,0)</f>
        <v>1074476356</v>
      </c>
      <c r="O936" s="15"/>
      <c r="P936" s="15"/>
    </row>
    <row r="937" spans="1:16">
      <c r="A937" s="16" t="s">
        <v>9102</v>
      </c>
      <c r="B937" s="421">
        <v>2156017157706</v>
      </c>
      <c r="C937" s="22">
        <v>4985009753538</v>
      </c>
      <c r="D937" s="23" t="s">
        <v>2573</v>
      </c>
      <c r="E937" s="23">
        <v>4023</v>
      </c>
      <c r="F937" s="23">
        <v>4</v>
      </c>
      <c r="G937" s="23">
        <v>0</v>
      </c>
      <c r="H937" s="23" t="s">
        <v>2496</v>
      </c>
      <c r="I937" s="23" t="s">
        <v>2495</v>
      </c>
      <c r="J937" s="23" t="s">
        <v>2507</v>
      </c>
      <c r="K937" s="15">
        <f t="shared" si="42"/>
        <v>3</v>
      </c>
      <c r="L937" s="15" t="str">
        <f t="shared" si="43"/>
        <v>23</v>
      </c>
      <c r="M937" s="15" t="str">
        <f t="shared" si="44"/>
        <v>2023年製</v>
      </c>
      <c r="N937" s="17">
        <f>VLOOKUP(B:B,価格調査!B:S,18,0)</f>
        <v>1074476356</v>
      </c>
      <c r="O937" s="15"/>
      <c r="P937" s="15"/>
    </row>
    <row r="938" spans="1:16">
      <c r="A938" s="16" t="s">
        <v>9102</v>
      </c>
      <c r="B938" s="16">
        <v>2055517157707</v>
      </c>
      <c r="C938" s="15">
        <v>4985009753415</v>
      </c>
      <c r="D938" s="15" t="s">
        <v>2592</v>
      </c>
      <c r="E938" s="15">
        <v>3723</v>
      </c>
      <c r="F938" s="15">
        <v>2</v>
      </c>
      <c r="G938" s="15">
        <v>0</v>
      </c>
      <c r="H938" s="15" t="s">
        <v>2496</v>
      </c>
      <c r="I938" s="15" t="s">
        <v>2495</v>
      </c>
      <c r="J938" s="15" t="s">
        <v>2515</v>
      </c>
      <c r="K938" s="15">
        <f t="shared" si="42"/>
        <v>1</v>
      </c>
      <c r="L938" s="15" t="str">
        <f t="shared" si="43"/>
        <v>23</v>
      </c>
      <c r="M938" s="15" t="str">
        <f t="shared" si="44"/>
        <v>2023年製</v>
      </c>
      <c r="N938" s="17">
        <f>VLOOKUP(B:B,価格調査!B:S,18,0)</f>
        <v>1074476323</v>
      </c>
      <c r="O938" s="15"/>
      <c r="P938" s="15"/>
    </row>
    <row r="939" spans="1:16">
      <c r="A939" s="16" t="s">
        <v>9102</v>
      </c>
      <c r="B939" s="16">
        <v>2155517157704</v>
      </c>
      <c r="C939" s="15">
        <v>4985009753422</v>
      </c>
      <c r="D939" s="15" t="s">
        <v>2575</v>
      </c>
      <c r="E939" s="15">
        <v>3723</v>
      </c>
      <c r="F939" s="15">
        <v>3</v>
      </c>
      <c r="G939" s="15">
        <v>0</v>
      </c>
      <c r="H939" s="15" t="s">
        <v>2496</v>
      </c>
      <c r="I939" s="15" t="s">
        <v>2495</v>
      </c>
      <c r="J939" s="15" t="s">
        <v>2517</v>
      </c>
      <c r="K939" s="15">
        <f t="shared" si="42"/>
        <v>1</v>
      </c>
      <c r="L939" s="15" t="str">
        <f t="shared" si="43"/>
        <v>23</v>
      </c>
      <c r="M939" s="15" t="str">
        <f t="shared" si="44"/>
        <v>2023年製</v>
      </c>
      <c r="N939" s="17">
        <f>VLOOKUP(B:B,価格調査!B:S,18,0)</f>
        <v>1074476186</v>
      </c>
      <c r="O939" s="15"/>
      <c r="P939" s="15"/>
    </row>
    <row r="940" spans="1:16">
      <c r="A940" s="16" t="s">
        <v>9102</v>
      </c>
      <c r="B940" s="421">
        <v>2255517157701</v>
      </c>
      <c r="C940" s="22">
        <v>4985009753439</v>
      </c>
      <c r="D940" s="23" t="s">
        <v>2549</v>
      </c>
      <c r="E940" s="23">
        <v>2823</v>
      </c>
      <c r="F940" s="23">
        <v>4</v>
      </c>
      <c r="G940" s="23">
        <v>0</v>
      </c>
      <c r="H940" s="23" t="s">
        <v>2496</v>
      </c>
      <c r="I940" s="23" t="s">
        <v>2495</v>
      </c>
      <c r="J940" s="23" t="s">
        <v>2507</v>
      </c>
      <c r="K940" s="15">
        <f t="shared" si="42"/>
        <v>2</v>
      </c>
      <c r="L940" s="15" t="str">
        <f t="shared" si="43"/>
        <v>23</v>
      </c>
      <c r="M940" s="15" t="str">
        <f t="shared" si="44"/>
        <v>2023年製</v>
      </c>
      <c r="N940" s="17">
        <f>VLOOKUP(B:B,価格調査!B:S,18,0)</f>
        <v>1074476178</v>
      </c>
      <c r="O940" s="15"/>
      <c r="P940" s="15"/>
    </row>
    <row r="941" spans="1:16">
      <c r="A941" s="16" t="s">
        <v>9102</v>
      </c>
      <c r="B941" s="421">
        <v>2255517157701</v>
      </c>
      <c r="C941" s="22">
        <v>4985009753439</v>
      </c>
      <c r="D941" s="23" t="s">
        <v>2549</v>
      </c>
      <c r="E941" s="23">
        <v>1423</v>
      </c>
      <c r="F941" s="23">
        <v>4</v>
      </c>
      <c r="G941" s="23">
        <v>0</v>
      </c>
      <c r="H941" s="23" t="s">
        <v>2496</v>
      </c>
      <c r="I941" s="23" t="s">
        <v>2495</v>
      </c>
      <c r="J941" s="23" t="s">
        <v>2507</v>
      </c>
      <c r="K941" s="15">
        <f t="shared" si="42"/>
        <v>2</v>
      </c>
      <c r="L941" s="15" t="str">
        <f t="shared" si="43"/>
        <v>23</v>
      </c>
      <c r="M941" s="15" t="str">
        <f t="shared" si="44"/>
        <v>2023年製</v>
      </c>
      <c r="N941" s="17">
        <f>VLOOKUP(B:B,価格調査!B:S,18,0)</f>
        <v>1074476178</v>
      </c>
      <c r="O941" s="15"/>
      <c r="P941" s="15"/>
    </row>
    <row r="942" spans="1:16">
      <c r="A942" s="16" t="s">
        <v>9102</v>
      </c>
      <c r="B942" s="421">
        <v>2055017157702</v>
      </c>
      <c r="C942" s="22">
        <v>4985009753316</v>
      </c>
      <c r="D942" s="23" t="s">
        <v>9070</v>
      </c>
      <c r="E942" s="23">
        <v>3823</v>
      </c>
      <c r="F942" s="23">
        <v>4</v>
      </c>
      <c r="G942" s="23">
        <v>0</v>
      </c>
      <c r="H942" s="23" t="s">
        <v>2496</v>
      </c>
      <c r="I942" s="23" t="s">
        <v>2495</v>
      </c>
      <c r="J942" s="23" t="s">
        <v>2570</v>
      </c>
      <c r="K942" s="15">
        <f t="shared" si="42"/>
        <v>1</v>
      </c>
      <c r="L942" s="15" t="str">
        <f t="shared" si="43"/>
        <v>23</v>
      </c>
      <c r="M942" s="15" t="str">
        <f t="shared" si="44"/>
        <v>2023年製</v>
      </c>
      <c r="N942" s="17">
        <f>VLOOKUP(B:B,価格調査!B:S,18,0)</f>
        <v>1074476368</v>
      </c>
      <c r="O942" s="15"/>
      <c r="P942" s="15"/>
    </row>
    <row r="943" spans="1:16">
      <c r="A943" s="16" t="s">
        <v>9102</v>
      </c>
      <c r="B943" s="421">
        <v>2155017157709</v>
      </c>
      <c r="C943" s="22">
        <v>4985009753323</v>
      </c>
      <c r="D943" s="23" t="s">
        <v>2756</v>
      </c>
      <c r="E943" s="23">
        <v>3923</v>
      </c>
      <c r="F943" s="23">
        <v>4</v>
      </c>
      <c r="G943" s="23">
        <v>0</v>
      </c>
      <c r="H943" s="23" t="s">
        <v>2496</v>
      </c>
      <c r="I943" s="23" t="s">
        <v>2495</v>
      </c>
      <c r="J943" s="23" t="s">
        <v>2525</v>
      </c>
      <c r="K943" s="15">
        <f t="shared" si="42"/>
        <v>1</v>
      </c>
      <c r="L943" s="15" t="str">
        <f t="shared" si="43"/>
        <v>23</v>
      </c>
      <c r="M943" s="15" t="str">
        <f t="shared" si="44"/>
        <v>2023年製</v>
      </c>
      <c r="N943" s="17">
        <f>VLOOKUP(B:B,価格調査!B:S,18,0)</f>
        <v>1074476332</v>
      </c>
      <c r="O943" s="15"/>
      <c r="P943" s="15"/>
    </row>
    <row r="944" spans="1:16">
      <c r="A944" s="16" t="s">
        <v>9102</v>
      </c>
      <c r="B944" s="421">
        <v>2255017157706</v>
      </c>
      <c r="C944" s="22">
        <v>4985009753330</v>
      </c>
      <c r="D944" s="23" t="s">
        <v>2553</v>
      </c>
      <c r="E944" s="23">
        <v>523</v>
      </c>
      <c r="F944" s="23">
        <v>20</v>
      </c>
      <c r="G944" s="23">
        <v>0</v>
      </c>
      <c r="H944" s="23" t="s">
        <v>2496</v>
      </c>
      <c r="I944" s="23" t="s">
        <v>2495</v>
      </c>
      <c r="J944" s="23" t="s">
        <v>2533</v>
      </c>
      <c r="K944" s="15">
        <f t="shared" si="42"/>
        <v>2</v>
      </c>
      <c r="L944" s="15" t="str">
        <f t="shared" si="43"/>
        <v>23</v>
      </c>
      <c r="M944" s="15" t="str">
        <f t="shared" si="44"/>
        <v>2023年製</v>
      </c>
      <c r="N944" s="17">
        <f>VLOOKUP(B:B,価格調査!B:S,18,0)</f>
        <v>1074476177</v>
      </c>
      <c r="O944" s="15"/>
      <c r="P944" s="15"/>
    </row>
    <row r="945" spans="1:16">
      <c r="A945" s="16" t="s">
        <v>9102</v>
      </c>
      <c r="B945" s="421">
        <v>2154517157707</v>
      </c>
      <c r="C945" s="22">
        <v>4985009753194</v>
      </c>
      <c r="D945" s="23" t="s">
        <v>2758</v>
      </c>
      <c r="E945" s="23">
        <v>2023</v>
      </c>
      <c r="F945" s="23">
        <v>2</v>
      </c>
      <c r="G945" s="23">
        <v>0</v>
      </c>
      <c r="H945" s="23" t="s">
        <v>2496</v>
      </c>
      <c r="I945" s="23" t="s">
        <v>2495</v>
      </c>
      <c r="J945" s="23" t="s">
        <v>2570</v>
      </c>
      <c r="K945" s="15">
        <f t="shared" si="42"/>
        <v>2</v>
      </c>
      <c r="L945" s="15" t="str">
        <f t="shared" si="43"/>
        <v>23</v>
      </c>
      <c r="M945" s="15" t="str">
        <f t="shared" si="44"/>
        <v>2023年製</v>
      </c>
      <c r="N945" s="17">
        <f>VLOOKUP(B:B,価格調査!B:S,18,0)</f>
        <v>1074476181</v>
      </c>
      <c r="O945" s="15"/>
      <c r="P945" s="15"/>
    </row>
    <row r="946" spans="1:16">
      <c r="A946" s="16" t="s">
        <v>9102</v>
      </c>
      <c r="B946" s="421">
        <v>2154517157707</v>
      </c>
      <c r="C946" s="22">
        <v>4985009753194</v>
      </c>
      <c r="D946" s="23" t="s">
        <v>2758</v>
      </c>
      <c r="E946" s="23">
        <v>2123</v>
      </c>
      <c r="F946" s="23">
        <v>5</v>
      </c>
      <c r="G946" s="23">
        <v>0</v>
      </c>
      <c r="H946" s="23" t="s">
        <v>2496</v>
      </c>
      <c r="I946" s="23" t="s">
        <v>2495</v>
      </c>
      <c r="J946" s="23" t="s">
        <v>2530</v>
      </c>
      <c r="K946" s="15">
        <f t="shared" si="42"/>
        <v>2</v>
      </c>
      <c r="L946" s="15" t="str">
        <f t="shared" si="43"/>
        <v>23</v>
      </c>
      <c r="M946" s="15" t="str">
        <f t="shared" si="44"/>
        <v>2023年製</v>
      </c>
      <c r="N946" s="17">
        <f>VLOOKUP(B:B,価格調査!B:S,18,0)</f>
        <v>1074476181</v>
      </c>
      <c r="O946" s="15"/>
      <c r="P946" s="15"/>
    </row>
    <row r="947" spans="1:16">
      <c r="A947" s="16" t="s">
        <v>9102</v>
      </c>
      <c r="B947" s="421">
        <v>1756515157706</v>
      </c>
      <c r="C947" s="22">
        <v>4985009753552</v>
      </c>
      <c r="D947" s="23" t="s">
        <v>10686</v>
      </c>
      <c r="E947" s="23">
        <v>3923</v>
      </c>
      <c r="F947" s="23">
        <v>7</v>
      </c>
      <c r="G947" s="23">
        <v>0</v>
      </c>
      <c r="H947" s="23" t="s">
        <v>2496</v>
      </c>
      <c r="I947" s="23" t="s">
        <v>2495</v>
      </c>
      <c r="J947" s="23" t="s">
        <v>2505</v>
      </c>
      <c r="K947" s="15">
        <f t="shared" si="42"/>
        <v>1</v>
      </c>
      <c r="L947" s="15" t="str">
        <f t="shared" si="43"/>
        <v>23</v>
      </c>
      <c r="M947" s="15" t="str">
        <f t="shared" si="44"/>
        <v>2023年製</v>
      </c>
      <c r="N947" s="17">
        <f>VLOOKUP(B:B,価格調査!B:S,18,0)</f>
        <v>1074476371</v>
      </c>
      <c r="O947" s="15"/>
      <c r="P947" s="15"/>
    </row>
    <row r="948" spans="1:16">
      <c r="A948" s="16" t="s">
        <v>9102</v>
      </c>
      <c r="B948" s="421">
        <v>2056016157700</v>
      </c>
      <c r="C948" s="22">
        <v>4985009753507</v>
      </c>
      <c r="D948" s="23" t="s">
        <v>2588</v>
      </c>
      <c r="E948" s="23">
        <v>3123</v>
      </c>
      <c r="F948" s="23">
        <v>1</v>
      </c>
      <c r="G948" s="23">
        <v>0</v>
      </c>
      <c r="H948" s="23" t="s">
        <v>2496</v>
      </c>
      <c r="I948" s="23" t="s">
        <v>2495</v>
      </c>
      <c r="J948" s="23" t="s">
        <v>2533</v>
      </c>
      <c r="K948" s="15">
        <f t="shared" si="42"/>
        <v>1</v>
      </c>
      <c r="L948" s="15" t="str">
        <f t="shared" si="43"/>
        <v>23</v>
      </c>
      <c r="M948" s="15" t="str">
        <f t="shared" si="44"/>
        <v>2023年製</v>
      </c>
      <c r="N948" s="17">
        <f>VLOOKUP(B:B,価格調査!B:S,18,0)</f>
        <v>1074476369</v>
      </c>
      <c r="O948" s="15"/>
      <c r="P948" s="15"/>
    </row>
    <row r="949" spans="1:16">
      <c r="A949" s="16" t="s">
        <v>9102</v>
      </c>
      <c r="B949" s="421">
        <v>2157016157766</v>
      </c>
      <c r="C949" s="22">
        <v>4985009756126</v>
      </c>
      <c r="D949" s="23" t="s">
        <v>2568</v>
      </c>
      <c r="E949" s="23">
        <v>3523</v>
      </c>
      <c r="F949" s="23">
        <v>2</v>
      </c>
      <c r="G949" s="23">
        <v>0</v>
      </c>
      <c r="H949" s="23" t="s">
        <v>2496</v>
      </c>
      <c r="I949" s="23" t="s">
        <v>2495</v>
      </c>
      <c r="J949" s="23" t="s">
        <v>2567</v>
      </c>
      <c r="K949" s="15">
        <f t="shared" si="42"/>
        <v>2</v>
      </c>
      <c r="L949" s="15" t="str">
        <f t="shared" si="43"/>
        <v>23</v>
      </c>
      <c r="M949" s="15" t="str">
        <f t="shared" si="44"/>
        <v>2023年製</v>
      </c>
      <c r="N949" s="17">
        <f>VLOOKUP(B:B,価格調査!B:S,18,0)</f>
        <v>1074475940</v>
      </c>
      <c r="O949" s="15"/>
      <c r="P949" s="15"/>
    </row>
    <row r="950" spans="1:16">
      <c r="A950" s="16" t="s">
        <v>9102</v>
      </c>
      <c r="B950" s="421">
        <v>2157016157766</v>
      </c>
      <c r="C950" s="22">
        <v>4985009756126</v>
      </c>
      <c r="D950" s="23" t="s">
        <v>2568</v>
      </c>
      <c r="E950" s="23">
        <v>823</v>
      </c>
      <c r="F950" s="23">
        <v>1</v>
      </c>
      <c r="G950" s="23">
        <v>0</v>
      </c>
      <c r="H950" s="23" t="s">
        <v>2496</v>
      </c>
      <c r="I950" s="23" t="s">
        <v>2495</v>
      </c>
      <c r="J950" s="23" t="s">
        <v>2567</v>
      </c>
      <c r="K950" s="15">
        <f t="shared" si="42"/>
        <v>2</v>
      </c>
      <c r="L950" s="15" t="str">
        <f t="shared" si="43"/>
        <v>23</v>
      </c>
      <c r="M950" s="15" t="str">
        <f t="shared" si="44"/>
        <v>2023年製</v>
      </c>
      <c r="N950" s="17">
        <f>VLOOKUP(B:B,価格調査!B:S,18,0)</f>
        <v>1074475940</v>
      </c>
      <c r="O950" s="15"/>
      <c r="P950" s="15"/>
    </row>
    <row r="951" spans="1:16">
      <c r="A951" s="16" t="s">
        <v>9102</v>
      </c>
      <c r="B951" s="421">
        <v>2055516139384</v>
      </c>
      <c r="C951" s="22" t="s">
        <v>3452</v>
      </c>
      <c r="D951" s="23" t="s">
        <v>2656</v>
      </c>
      <c r="E951" s="23">
        <v>4723</v>
      </c>
      <c r="F951" s="23">
        <v>6</v>
      </c>
      <c r="G951" s="23">
        <v>0</v>
      </c>
      <c r="H951" s="23" t="s">
        <v>2496</v>
      </c>
      <c r="I951" s="23" t="s">
        <v>2495</v>
      </c>
      <c r="J951" s="23" t="s">
        <v>2621</v>
      </c>
      <c r="K951" s="15">
        <f t="shared" si="42"/>
        <v>2</v>
      </c>
      <c r="L951" s="15" t="str">
        <f t="shared" si="43"/>
        <v>23</v>
      </c>
      <c r="M951" s="15" t="str">
        <f t="shared" si="44"/>
        <v>2023年製</v>
      </c>
      <c r="N951" s="17">
        <f>VLOOKUP(B:B,価格調査!B:S,18,0)</f>
        <v>1074476237</v>
      </c>
      <c r="O951" s="15"/>
      <c r="P951" s="15"/>
    </row>
    <row r="952" spans="1:16">
      <c r="A952" s="16" t="s">
        <v>9102</v>
      </c>
      <c r="B952" s="421">
        <v>2055516139384</v>
      </c>
      <c r="C952" s="22" t="s">
        <v>3452</v>
      </c>
      <c r="D952" s="23" t="s">
        <v>2656</v>
      </c>
      <c r="E952" s="23">
        <v>4723</v>
      </c>
      <c r="F952" s="23">
        <v>28</v>
      </c>
      <c r="G952" s="23">
        <v>0</v>
      </c>
      <c r="H952" s="23" t="s">
        <v>2496</v>
      </c>
      <c r="I952" s="23" t="s">
        <v>2495</v>
      </c>
      <c r="J952" s="23" t="s">
        <v>2621</v>
      </c>
      <c r="K952" s="15">
        <f t="shared" si="42"/>
        <v>2</v>
      </c>
      <c r="L952" s="15" t="str">
        <f t="shared" si="43"/>
        <v>23</v>
      </c>
      <c r="M952" s="15" t="str">
        <f t="shared" si="44"/>
        <v>2023年製</v>
      </c>
      <c r="N952" s="17">
        <f>VLOOKUP(B:B,価格調査!B:S,18,0)</f>
        <v>1074476237</v>
      </c>
      <c r="O952" s="15"/>
      <c r="P952" s="15"/>
    </row>
    <row r="953" spans="1:16">
      <c r="A953" s="16" t="s">
        <v>9102</v>
      </c>
      <c r="B953" s="421">
        <v>2056515139382</v>
      </c>
      <c r="C953" s="22" t="s">
        <v>3453</v>
      </c>
      <c r="D953" s="23" t="s">
        <v>2651</v>
      </c>
      <c r="E953" s="23">
        <v>3823</v>
      </c>
      <c r="F953" s="23">
        <v>28</v>
      </c>
      <c r="G953" s="23">
        <v>0</v>
      </c>
      <c r="H953" s="23" t="s">
        <v>2496</v>
      </c>
      <c r="I953" s="23" t="s">
        <v>2495</v>
      </c>
      <c r="J953" s="23" t="s">
        <v>2623</v>
      </c>
      <c r="K953" s="15">
        <f t="shared" si="42"/>
        <v>1</v>
      </c>
      <c r="L953" s="15" t="str">
        <f t="shared" si="43"/>
        <v>23</v>
      </c>
      <c r="M953" s="15" t="str">
        <f t="shared" si="44"/>
        <v>2023年製</v>
      </c>
      <c r="N953" s="17">
        <f>VLOOKUP(B:B,価格調査!B:S,18,0)</f>
        <v>1074475871</v>
      </c>
      <c r="O953" s="15"/>
      <c r="P953" s="15"/>
    </row>
    <row r="954" spans="1:16">
      <c r="A954" s="16" t="s">
        <v>9102</v>
      </c>
      <c r="B954" s="421">
        <v>2455018159048</v>
      </c>
      <c r="C954" s="22">
        <v>4985009700075</v>
      </c>
      <c r="D954" s="23" t="s">
        <v>2516</v>
      </c>
      <c r="E954" s="23">
        <v>123</v>
      </c>
      <c r="F954" s="23">
        <v>1</v>
      </c>
      <c r="G954" s="23">
        <v>0</v>
      </c>
      <c r="H954" s="23" t="s">
        <v>2496</v>
      </c>
      <c r="I954" s="23" t="s">
        <v>2495</v>
      </c>
      <c r="J954" s="23" t="s">
        <v>2502</v>
      </c>
      <c r="K954" s="15">
        <f t="shared" si="42"/>
        <v>2</v>
      </c>
      <c r="L954" s="15" t="str">
        <f t="shared" si="43"/>
        <v>23</v>
      </c>
      <c r="M954" s="15" t="str">
        <f t="shared" si="44"/>
        <v>2023年製</v>
      </c>
      <c r="N954" s="17">
        <f>VLOOKUP(B:B,価格調査!B:S,18,0)</f>
        <v>1074476167</v>
      </c>
      <c r="O954" s="15"/>
      <c r="P954" s="15"/>
    </row>
    <row r="955" spans="1:16">
      <c r="A955" s="16" t="s">
        <v>9102</v>
      </c>
      <c r="B955" s="421">
        <v>2455018159048</v>
      </c>
      <c r="C955" s="22">
        <v>4985009700075</v>
      </c>
      <c r="D955" s="23" t="s">
        <v>2516</v>
      </c>
      <c r="E955" s="23">
        <v>2723</v>
      </c>
      <c r="F955" s="23">
        <v>18</v>
      </c>
      <c r="G955" s="23">
        <v>0</v>
      </c>
      <c r="H955" s="23" t="s">
        <v>2496</v>
      </c>
      <c r="I955" s="23" t="s">
        <v>2495</v>
      </c>
      <c r="J955" s="23" t="s">
        <v>2500</v>
      </c>
      <c r="K955" s="15">
        <f t="shared" si="42"/>
        <v>2</v>
      </c>
      <c r="L955" s="15" t="str">
        <f t="shared" si="43"/>
        <v>23</v>
      </c>
      <c r="M955" s="15" t="str">
        <f t="shared" si="44"/>
        <v>2023年製</v>
      </c>
      <c r="N955" s="17">
        <f>VLOOKUP(B:B,価格調査!B:S,18,0)</f>
        <v>1074476167</v>
      </c>
      <c r="O955" s="15"/>
      <c r="P955" s="15"/>
    </row>
    <row r="956" spans="1:16">
      <c r="A956" s="16" t="s">
        <v>9102</v>
      </c>
      <c r="B956" s="421">
        <v>1856514157735</v>
      </c>
      <c r="C956" s="22">
        <v>4985009755587</v>
      </c>
      <c r="D956" s="23" t="s">
        <v>2766</v>
      </c>
      <c r="E956" s="23">
        <v>1623</v>
      </c>
      <c r="F956" s="23">
        <v>2</v>
      </c>
      <c r="G956" s="23">
        <v>0</v>
      </c>
      <c r="H956" s="23" t="s">
        <v>2496</v>
      </c>
      <c r="I956" s="23" t="s">
        <v>2495</v>
      </c>
      <c r="J956" s="23" t="s">
        <v>2505</v>
      </c>
      <c r="K956" s="15">
        <f t="shared" si="42"/>
        <v>2</v>
      </c>
      <c r="L956" s="15" t="str">
        <f t="shared" si="43"/>
        <v>23</v>
      </c>
      <c r="M956" s="15" t="str">
        <f t="shared" si="44"/>
        <v>2023年製</v>
      </c>
      <c r="N956" s="17">
        <f>VLOOKUP(B:B,価格調査!B:S,18,0)</f>
        <v>1074475793</v>
      </c>
      <c r="O956" s="15"/>
      <c r="P956" s="15"/>
    </row>
    <row r="957" spans="1:16">
      <c r="A957" s="16" t="s">
        <v>9102</v>
      </c>
      <c r="B957" s="421">
        <v>2454020158407</v>
      </c>
      <c r="C957" s="22">
        <v>4985009689196</v>
      </c>
      <c r="D957" s="23" t="s">
        <v>7210</v>
      </c>
      <c r="E957" s="23">
        <v>2623</v>
      </c>
      <c r="F957" s="23">
        <v>2</v>
      </c>
      <c r="G957" s="23">
        <v>0</v>
      </c>
      <c r="H957" s="23" t="s">
        <v>2496</v>
      </c>
      <c r="I957" s="23" t="s">
        <v>2495</v>
      </c>
      <c r="J957" s="23" t="s">
        <v>2494</v>
      </c>
      <c r="K957" s="15">
        <f t="shared" si="42"/>
        <v>3</v>
      </c>
      <c r="L957" s="15" t="str">
        <f t="shared" si="43"/>
        <v>23</v>
      </c>
      <c r="M957" s="15" t="str">
        <f t="shared" si="44"/>
        <v>2023年製</v>
      </c>
      <c r="N957" s="17">
        <f>VLOOKUP(B:B,価格調査!B:S,18,0)</f>
        <v>1074476326</v>
      </c>
      <c r="O957" s="15"/>
      <c r="P957" s="15"/>
    </row>
    <row r="958" spans="1:16">
      <c r="A958" s="16" t="s">
        <v>9102</v>
      </c>
      <c r="B958" s="421">
        <v>2454020158407</v>
      </c>
      <c r="C958" s="22">
        <v>4985009689196</v>
      </c>
      <c r="D958" s="23" t="s">
        <v>7210</v>
      </c>
      <c r="E958" s="23">
        <v>2823</v>
      </c>
      <c r="F958" s="23">
        <v>1</v>
      </c>
      <c r="G958" s="23">
        <v>0</v>
      </c>
      <c r="H958" s="23" t="s">
        <v>2496</v>
      </c>
      <c r="I958" s="23" t="s">
        <v>2495</v>
      </c>
      <c r="J958" s="23" t="s">
        <v>2494</v>
      </c>
      <c r="K958" s="15">
        <f t="shared" si="42"/>
        <v>3</v>
      </c>
      <c r="L958" s="15" t="str">
        <f t="shared" si="43"/>
        <v>23</v>
      </c>
      <c r="M958" s="15" t="str">
        <f t="shared" si="44"/>
        <v>2023年製</v>
      </c>
      <c r="N958" s="17">
        <f>VLOOKUP(B:B,価格調査!B:S,18,0)</f>
        <v>1074476326</v>
      </c>
      <c r="O958" s="15"/>
      <c r="P958" s="15"/>
    </row>
    <row r="959" spans="1:16">
      <c r="A959" s="16" t="s">
        <v>9102</v>
      </c>
      <c r="B959" s="421">
        <v>2454020158407</v>
      </c>
      <c r="C959" s="22">
        <v>4985009689196</v>
      </c>
      <c r="D959" s="23" t="s">
        <v>7210</v>
      </c>
      <c r="E959" s="23">
        <v>2523</v>
      </c>
      <c r="F959" s="23">
        <v>1</v>
      </c>
      <c r="G959" s="23">
        <v>0</v>
      </c>
      <c r="H959" s="23" t="s">
        <v>2496</v>
      </c>
      <c r="I959" s="23" t="s">
        <v>2495</v>
      </c>
      <c r="J959" s="23" t="s">
        <v>2494</v>
      </c>
      <c r="K959" s="15">
        <f t="shared" si="42"/>
        <v>3</v>
      </c>
      <c r="L959" s="15" t="str">
        <f t="shared" si="43"/>
        <v>23</v>
      </c>
      <c r="M959" s="15" t="str">
        <f t="shared" si="44"/>
        <v>2023年製</v>
      </c>
      <c r="N959" s="17">
        <f>VLOOKUP(B:B,価格調査!B:S,18,0)</f>
        <v>1074476326</v>
      </c>
      <c r="O959" s="15"/>
      <c r="P959" s="15"/>
    </row>
    <row r="960" spans="1:16">
      <c r="A960" s="16" t="s">
        <v>9102</v>
      </c>
      <c r="B960" s="421">
        <v>1956015159044</v>
      </c>
      <c r="C960" s="22">
        <v>4985009701140</v>
      </c>
      <c r="D960" s="23" t="s">
        <v>2604</v>
      </c>
      <c r="E960" s="23">
        <v>3823</v>
      </c>
      <c r="F960" s="23">
        <v>6</v>
      </c>
      <c r="G960" s="23">
        <v>0</v>
      </c>
      <c r="H960" s="23" t="s">
        <v>2496</v>
      </c>
      <c r="I960" s="23" t="s">
        <v>2495</v>
      </c>
      <c r="J960" s="23" t="s">
        <v>2500</v>
      </c>
      <c r="K960" s="15">
        <f t="shared" si="42"/>
        <v>2</v>
      </c>
      <c r="L960" s="15" t="str">
        <f t="shared" si="43"/>
        <v>23</v>
      </c>
      <c r="M960" s="15" t="str">
        <f t="shared" si="44"/>
        <v>2023年製</v>
      </c>
      <c r="N960" s="17">
        <f>VLOOKUP(B:B,価格調査!B:S,18,0)</f>
        <v>1074476171</v>
      </c>
      <c r="O960" s="15"/>
      <c r="P960" s="15"/>
    </row>
    <row r="961" spans="1:16">
      <c r="A961" s="16" t="s">
        <v>9102</v>
      </c>
      <c r="B961" s="421">
        <v>1956015159044</v>
      </c>
      <c r="C961" s="22">
        <v>4985009701140</v>
      </c>
      <c r="D961" s="23" t="s">
        <v>2604</v>
      </c>
      <c r="E961" s="23">
        <v>3123</v>
      </c>
      <c r="F961" s="23">
        <v>6</v>
      </c>
      <c r="G961" s="23">
        <v>0</v>
      </c>
      <c r="H961" s="23" t="s">
        <v>2496</v>
      </c>
      <c r="I961" s="23" t="s">
        <v>2495</v>
      </c>
      <c r="J961" s="23" t="s">
        <v>2502</v>
      </c>
      <c r="K961" s="15">
        <f t="shared" si="42"/>
        <v>2</v>
      </c>
      <c r="L961" s="15" t="str">
        <f t="shared" si="43"/>
        <v>23</v>
      </c>
      <c r="M961" s="15" t="str">
        <f t="shared" si="44"/>
        <v>2023年製</v>
      </c>
      <c r="N961" s="17">
        <f>VLOOKUP(B:B,価格調査!B:S,18,0)</f>
        <v>1074476171</v>
      </c>
      <c r="O961" s="15"/>
      <c r="P961" s="15"/>
    </row>
    <row r="962" spans="1:16">
      <c r="A962" s="16" t="s">
        <v>9102</v>
      </c>
      <c r="B962" s="421">
        <v>2853020158408</v>
      </c>
      <c r="C962" s="22">
        <v>4985009689264</v>
      </c>
      <c r="D962" s="23" t="s">
        <v>2497</v>
      </c>
      <c r="E962" s="23">
        <v>2023</v>
      </c>
      <c r="F962" s="23">
        <v>2</v>
      </c>
      <c r="G962" s="23">
        <v>0</v>
      </c>
      <c r="H962" s="23" t="s">
        <v>2496</v>
      </c>
      <c r="I962" s="23" t="s">
        <v>2495</v>
      </c>
      <c r="J962" s="23" t="s">
        <v>2558</v>
      </c>
      <c r="K962" s="15">
        <f t="shared" ref="K962:K1025" si="45">COUNTIF(B:B,B962)</f>
        <v>1</v>
      </c>
      <c r="L962" s="15" t="str">
        <f t="shared" ref="L962:L1025" si="46">RIGHT(E962,2)</f>
        <v>23</v>
      </c>
      <c r="M962" s="15" t="str">
        <f t="shared" ref="M962:M1025" si="47">"20"&amp;L962&amp;"年製"</f>
        <v>2023年製</v>
      </c>
      <c r="N962" s="17">
        <f>VLOOKUP(B:B,価格調査!B:S,18,0)</f>
        <v>0</v>
      </c>
      <c r="O962" s="15"/>
      <c r="P962" s="15"/>
    </row>
    <row r="963" spans="1:16">
      <c r="A963" s="16" t="s">
        <v>9102</v>
      </c>
      <c r="B963" s="421">
        <v>2154517158407</v>
      </c>
      <c r="C963" s="22">
        <v>4985009683040</v>
      </c>
      <c r="D963" s="23" t="s">
        <v>2580</v>
      </c>
      <c r="E963" s="23">
        <v>923</v>
      </c>
      <c r="F963" s="23">
        <v>1</v>
      </c>
      <c r="G963" s="23">
        <v>0</v>
      </c>
      <c r="H963" s="23" t="s">
        <v>2496</v>
      </c>
      <c r="I963" s="23" t="s">
        <v>2495</v>
      </c>
      <c r="J963" s="23" t="s">
        <v>2494</v>
      </c>
      <c r="K963" s="15">
        <f t="shared" si="45"/>
        <v>4</v>
      </c>
      <c r="L963" s="15" t="str">
        <f t="shared" si="46"/>
        <v>23</v>
      </c>
      <c r="M963" s="15" t="str">
        <f t="shared" si="47"/>
        <v>2023年製</v>
      </c>
      <c r="N963" s="17">
        <f>VLOOKUP(B:B,価格調査!B:S,18,0)</f>
        <v>1074476329</v>
      </c>
      <c r="O963" s="15"/>
      <c r="P963" s="15"/>
    </row>
    <row r="964" spans="1:16">
      <c r="A964" s="16" t="s">
        <v>9102</v>
      </c>
      <c r="B964" s="421">
        <v>2154517158407</v>
      </c>
      <c r="C964" s="22">
        <v>4985009683040</v>
      </c>
      <c r="D964" s="23" t="s">
        <v>2580</v>
      </c>
      <c r="E964" s="23">
        <v>923</v>
      </c>
      <c r="F964" s="23">
        <v>4</v>
      </c>
      <c r="G964" s="23">
        <v>0</v>
      </c>
      <c r="H964" s="23" t="s">
        <v>2496</v>
      </c>
      <c r="I964" s="23" t="s">
        <v>2495</v>
      </c>
      <c r="J964" s="23" t="s">
        <v>2558</v>
      </c>
      <c r="K964" s="15">
        <f t="shared" si="45"/>
        <v>4</v>
      </c>
      <c r="L964" s="15" t="str">
        <f t="shared" si="46"/>
        <v>23</v>
      </c>
      <c r="M964" s="15" t="str">
        <f t="shared" si="47"/>
        <v>2023年製</v>
      </c>
      <c r="N964" s="17">
        <f>VLOOKUP(B:B,価格調査!B:S,18,0)</f>
        <v>1074476329</v>
      </c>
      <c r="O964" s="15"/>
      <c r="P964" s="15"/>
    </row>
    <row r="965" spans="1:16">
      <c r="A965" s="16" t="s">
        <v>9102</v>
      </c>
      <c r="B965" s="421">
        <v>2154517158407</v>
      </c>
      <c r="C965" s="22">
        <v>4985009683040</v>
      </c>
      <c r="D965" s="23" t="s">
        <v>2580</v>
      </c>
      <c r="E965" s="23">
        <v>2023</v>
      </c>
      <c r="F965" s="23">
        <v>3</v>
      </c>
      <c r="G965" s="23">
        <v>0</v>
      </c>
      <c r="H965" s="23" t="s">
        <v>2496</v>
      </c>
      <c r="I965" s="23" t="s">
        <v>2495</v>
      </c>
      <c r="J965" s="23" t="s">
        <v>2558</v>
      </c>
      <c r="K965" s="15">
        <f t="shared" si="45"/>
        <v>4</v>
      </c>
      <c r="L965" s="15" t="str">
        <f t="shared" si="46"/>
        <v>23</v>
      </c>
      <c r="M965" s="15" t="str">
        <f t="shared" si="47"/>
        <v>2023年製</v>
      </c>
      <c r="N965" s="17">
        <f>VLOOKUP(B:B,価格調査!B:S,18,0)</f>
        <v>1074476329</v>
      </c>
      <c r="O965" s="15"/>
      <c r="P965" s="15"/>
    </row>
    <row r="966" spans="1:16">
      <c r="A966" s="16" t="s">
        <v>9102</v>
      </c>
      <c r="B966" s="421">
        <v>2255016155505</v>
      </c>
      <c r="C966" s="22">
        <v>4985009693025</v>
      </c>
      <c r="D966" s="23" t="s">
        <v>8578</v>
      </c>
      <c r="E966" s="23">
        <v>2823</v>
      </c>
      <c r="F966" s="23">
        <v>12</v>
      </c>
      <c r="G966" s="23">
        <v>0</v>
      </c>
      <c r="H966" s="23" t="s">
        <v>2496</v>
      </c>
      <c r="I966" s="23" t="s">
        <v>2495</v>
      </c>
      <c r="J966" s="23" t="s">
        <v>2517</v>
      </c>
      <c r="K966" s="15">
        <f t="shared" si="45"/>
        <v>1</v>
      </c>
      <c r="L966" s="15" t="str">
        <f t="shared" si="46"/>
        <v>23</v>
      </c>
      <c r="M966" s="15" t="str">
        <f t="shared" si="47"/>
        <v>2023年製</v>
      </c>
      <c r="N966" s="17">
        <f>VLOOKUP(B:B,価格調査!B:S,18,0)</f>
        <v>1074476146</v>
      </c>
      <c r="O966" s="15"/>
      <c r="P966" s="15"/>
    </row>
    <row r="967" spans="1:16">
      <c r="A967" s="16" t="s">
        <v>9102</v>
      </c>
      <c r="B967" s="421">
        <v>2254517158404</v>
      </c>
      <c r="C967" s="22">
        <v>4985009683057</v>
      </c>
      <c r="D967" s="23" t="s">
        <v>2559</v>
      </c>
      <c r="E967" s="23">
        <v>723</v>
      </c>
      <c r="F967" s="23">
        <v>6</v>
      </c>
      <c r="G967" s="23">
        <v>0</v>
      </c>
      <c r="H967" s="23" t="s">
        <v>2496</v>
      </c>
      <c r="I967" s="23" t="s">
        <v>2495</v>
      </c>
      <c r="J967" s="23" t="s">
        <v>2558</v>
      </c>
      <c r="K967" s="15">
        <f t="shared" si="45"/>
        <v>1</v>
      </c>
      <c r="L967" s="15" t="str">
        <f t="shared" si="46"/>
        <v>23</v>
      </c>
      <c r="M967" s="15" t="str">
        <f t="shared" si="47"/>
        <v>2023年製</v>
      </c>
      <c r="N967" s="17">
        <f>VLOOKUP(B:B,価格調査!B:S,18,0)</f>
        <v>1074476330</v>
      </c>
      <c r="O967" s="15"/>
      <c r="P967" s="15"/>
    </row>
    <row r="968" spans="1:16">
      <c r="A968" s="16" t="s">
        <v>9102</v>
      </c>
      <c r="B968" s="421">
        <v>1656515130078</v>
      </c>
      <c r="C968" s="22">
        <v>4992496155264</v>
      </c>
      <c r="D968" s="23" t="s">
        <v>10735</v>
      </c>
      <c r="E968" s="23">
        <v>5123</v>
      </c>
      <c r="F968" s="23">
        <v>4</v>
      </c>
      <c r="G968" s="23">
        <v>0</v>
      </c>
      <c r="H968" s="23" t="s">
        <v>2496</v>
      </c>
      <c r="I968" s="23" t="s">
        <v>2495</v>
      </c>
      <c r="J968" s="23" t="s">
        <v>2623</v>
      </c>
      <c r="K968" s="15">
        <f t="shared" si="45"/>
        <v>1</v>
      </c>
      <c r="L968" s="15" t="str">
        <f t="shared" si="46"/>
        <v>23</v>
      </c>
      <c r="M968" s="15" t="str">
        <f t="shared" si="47"/>
        <v>2023年製</v>
      </c>
      <c r="N968" s="17">
        <f>VLOOKUP(B:B,価格調査!B:S,18,0)</f>
        <v>1074476226</v>
      </c>
      <c r="O968" s="15"/>
      <c r="P968" s="15"/>
    </row>
    <row r="969" spans="1:16">
      <c r="A969" s="16" t="s">
        <v>9102</v>
      </c>
      <c r="B969" s="421">
        <v>1855516130074</v>
      </c>
      <c r="C969" s="22">
        <v>4992496155288</v>
      </c>
      <c r="D969" s="23" t="s">
        <v>2681</v>
      </c>
      <c r="E969" s="23">
        <v>4623</v>
      </c>
      <c r="F969" s="23">
        <v>16</v>
      </c>
      <c r="G969" s="23">
        <v>0</v>
      </c>
      <c r="H969" s="23" t="s">
        <v>2496</v>
      </c>
      <c r="I969" s="23" t="s">
        <v>2495</v>
      </c>
      <c r="J969" s="23" t="s">
        <v>2621</v>
      </c>
      <c r="K969" s="15">
        <f t="shared" si="45"/>
        <v>1</v>
      </c>
      <c r="L969" s="15" t="str">
        <f t="shared" si="46"/>
        <v>23</v>
      </c>
      <c r="M969" s="15" t="str">
        <f t="shared" si="47"/>
        <v>2023年製</v>
      </c>
      <c r="N969" s="17">
        <f>VLOOKUP(B:B,価格調査!B:S,18,0)</f>
        <v>1074476227</v>
      </c>
      <c r="O969" s="15"/>
      <c r="P969" s="15"/>
    </row>
    <row r="970" spans="1:16">
      <c r="A970" s="16" t="s">
        <v>9102</v>
      </c>
      <c r="B970" s="421">
        <v>1856016130076</v>
      </c>
      <c r="C970" s="22">
        <v>4992496155295</v>
      </c>
      <c r="D970" s="23" t="s">
        <v>2678</v>
      </c>
      <c r="E970" s="23">
        <v>4623</v>
      </c>
      <c r="F970" s="23">
        <v>16</v>
      </c>
      <c r="G970" s="23">
        <v>0</v>
      </c>
      <c r="H970" s="23" t="s">
        <v>2496</v>
      </c>
      <c r="I970" s="23" t="s">
        <v>2495</v>
      </c>
      <c r="J970" s="23" t="s">
        <v>2623</v>
      </c>
      <c r="K970" s="15">
        <f t="shared" si="45"/>
        <v>1</v>
      </c>
      <c r="L970" s="15" t="str">
        <f t="shared" si="46"/>
        <v>23</v>
      </c>
      <c r="M970" s="15" t="str">
        <f t="shared" si="47"/>
        <v>2023年製</v>
      </c>
      <c r="N970" s="17">
        <f>VLOOKUP(B:B,価格調査!B:S,18,0)</f>
        <v>1074476204</v>
      </c>
      <c r="O970" s="15"/>
      <c r="P970" s="15"/>
    </row>
    <row r="971" spans="1:16">
      <c r="A971" s="16" t="s">
        <v>9102</v>
      </c>
      <c r="B971" s="421">
        <v>1956017130072</v>
      </c>
      <c r="C971" s="22">
        <v>4992496155233</v>
      </c>
      <c r="D971" s="23" t="s">
        <v>2787</v>
      </c>
      <c r="E971" s="23">
        <v>823</v>
      </c>
      <c r="F971" s="23">
        <v>4</v>
      </c>
      <c r="G971" s="23">
        <v>0</v>
      </c>
      <c r="H971" s="23" t="s">
        <v>2496</v>
      </c>
      <c r="I971" s="23" t="s">
        <v>2495</v>
      </c>
      <c r="J971" s="23" t="s">
        <v>2623</v>
      </c>
      <c r="K971" s="15">
        <f t="shared" si="45"/>
        <v>2</v>
      </c>
      <c r="L971" s="15" t="str">
        <f t="shared" si="46"/>
        <v>23</v>
      </c>
      <c r="M971" s="15" t="str">
        <f t="shared" si="47"/>
        <v>2023年製</v>
      </c>
      <c r="N971" s="17">
        <f>VLOOKUP(B:B,価格調査!B:S,18,0)</f>
        <v>1074476205</v>
      </c>
      <c r="O971" s="15"/>
      <c r="P971" s="15"/>
    </row>
    <row r="972" spans="1:16">
      <c r="A972" s="16" t="s">
        <v>9102</v>
      </c>
      <c r="B972" s="421">
        <v>1956516130078</v>
      </c>
      <c r="C972" s="22">
        <v>4992496155226</v>
      </c>
      <c r="D972" s="23" t="s">
        <v>2663</v>
      </c>
      <c r="E972" s="23">
        <v>623</v>
      </c>
      <c r="F972" s="23">
        <v>4</v>
      </c>
      <c r="G972" s="23">
        <v>0</v>
      </c>
      <c r="H972" s="23" t="s">
        <v>2496</v>
      </c>
      <c r="I972" s="23" t="s">
        <v>2495</v>
      </c>
      <c r="J972" s="23" t="s">
        <v>2623</v>
      </c>
      <c r="K972" s="15">
        <f t="shared" si="45"/>
        <v>1</v>
      </c>
      <c r="L972" s="15" t="str">
        <f t="shared" si="46"/>
        <v>23</v>
      </c>
      <c r="M972" s="15" t="str">
        <f t="shared" si="47"/>
        <v>2023年製</v>
      </c>
      <c r="N972" s="17">
        <f>VLOOKUP(B:B,価格調査!B:S,18,0)</f>
        <v>1074475783</v>
      </c>
      <c r="O972" s="15"/>
      <c r="P972" s="15"/>
    </row>
    <row r="973" spans="1:16">
      <c r="A973" s="16" t="s">
        <v>9102</v>
      </c>
      <c r="B973" s="421">
        <v>2055517130076</v>
      </c>
      <c r="C973" s="22">
        <v>4992496155257</v>
      </c>
      <c r="D973" s="23" t="s">
        <v>2654</v>
      </c>
      <c r="E973" s="23">
        <v>723</v>
      </c>
      <c r="F973" s="23">
        <v>8</v>
      </c>
      <c r="G973" s="23">
        <v>0</v>
      </c>
      <c r="H973" s="23" t="s">
        <v>2496</v>
      </c>
      <c r="I973" s="23" t="s">
        <v>2495</v>
      </c>
      <c r="J973" s="23" t="s">
        <v>2623</v>
      </c>
      <c r="K973" s="15">
        <f t="shared" si="45"/>
        <v>2</v>
      </c>
      <c r="L973" s="15" t="str">
        <f t="shared" si="46"/>
        <v>23</v>
      </c>
      <c r="M973" s="15" t="str">
        <f t="shared" si="47"/>
        <v>2023年製</v>
      </c>
      <c r="N973" s="17">
        <f>VLOOKUP(B:B,価格調査!B:S,18,0)</f>
        <v>1074475781</v>
      </c>
      <c r="O973" s="15"/>
      <c r="P973" s="15"/>
    </row>
    <row r="974" spans="1:16">
      <c r="A974" s="16" t="s">
        <v>9102</v>
      </c>
      <c r="B974" s="421">
        <v>2055517130076</v>
      </c>
      <c r="C974" s="22">
        <v>4992496155257</v>
      </c>
      <c r="D974" s="23" t="s">
        <v>2654</v>
      </c>
      <c r="E974" s="23">
        <v>4123</v>
      </c>
      <c r="F974" s="23">
        <v>4</v>
      </c>
      <c r="G974" s="23">
        <v>0</v>
      </c>
      <c r="H974" s="23" t="s">
        <v>2496</v>
      </c>
      <c r="I974" s="23" t="s">
        <v>2495</v>
      </c>
      <c r="J974" s="23" t="s">
        <v>2623</v>
      </c>
      <c r="K974" s="15">
        <f t="shared" si="45"/>
        <v>2</v>
      </c>
      <c r="L974" s="15" t="str">
        <f t="shared" si="46"/>
        <v>23</v>
      </c>
      <c r="M974" s="15" t="str">
        <f t="shared" si="47"/>
        <v>2023年製</v>
      </c>
      <c r="N974" s="17">
        <f>VLOOKUP(B:B,価格調査!B:S,18,0)</f>
        <v>1074475781</v>
      </c>
      <c r="O974" s="15"/>
      <c r="P974" s="15"/>
    </row>
    <row r="975" spans="1:16">
      <c r="A975" s="16" t="s">
        <v>9102</v>
      </c>
      <c r="B975" s="421">
        <v>2155018130077</v>
      </c>
      <c r="C975" s="22">
        <v>4992496155271</v>
      </c>
      <c r="D975" s="23" t="s">
        <v>2643</v>
      </c>
      <c r="E975" s="23">
        <v>4523</v>
      </c>
      <c r="F975" s="23">
        <v>13</v>
      </c>
      <c r="G975" s="23">
        <v>0</v>
      </c>
      <c r="H975" s="23" t="s">
        <v>2496</v>
      </c>
      <c r="I975" s="23" t="s">
        <v>2495</v>
      </c>
      <c r="J975" s="23" t="s">
        <v>2623</v>
      </c>
      <c r="K975" s="15">
        <f t="shared" si="45"/>
        <v>3</v>
      </c>
      <c r="L975" s="15" t="str">
        <f t="shared" si="46"/>
        <v>23</v>
      </c>
      <c r="M975" s="15" t="str">
        <f t="shared" si="47"/>
        <v>2023年製</v>
      </c>
      <c r="N975" s="17">
        <f>VLOOKUP(B:B,価格調査!B:S,18,0)</f>
        <v>1074475780</v>
      </c>
      <c r="O975" s="15"/>
      <c r="P975" s="15"/>
    </row>
    <row r="976" spans="1:16">
      <c r="A976" s="16" t="s">
        <v>9102</v>
      </c>
      <c r="B976" s="421">
        <v>2155018130077</v>
      </c>
      <c r="C976" s="22">
        <v>4992496155271</v>
      </c>
      <c r="D976" s="23" t="s">
        <v>2643</v>
      </c>
      <c r="E976" s="23">
        <v>4023</v>
      </c>
      <c r="F976" s="23">
        <v>4</v>
      </c>
      <c r="G976" s="23">
        <v>0</v>
      </c>
      <c r="H976" s="23" t="s">
        <v>2496</v>
      </c>
      <c r="I976" s="23" t="s">
        <v>2495</v>
      </c>
      <c r="J976" s="23" t="s">
        <v>2621</v>
      </c>
      <c r="K976" s="15">
        <f t="shared" si="45"/>
        <v>3</v>
      </c>
      <c r="L976" s="15" t="str">
        <f t="shared" si="46"/>
        <v>23</v>
      </c>
      <c r="M976" s="15" t="str">
        <f t="shared" si="47"/>
        <v>2023年製</v>
      </c>
      <c r="N976" s="17">
        <f>VLOOKUP(B:B,価格調査!B:S,18,0)</f>
        <v>1074475780</v>
      </c>
      <c r="O976" s="15"/>
      <c r="P976" s="15"/>
    </row>
    <row r="977" spans="1:16">
      <c r="A977" s="16" t="s">
        <v>9102</v>
      </c>
      <c r="B977" s="421">
        <v>2155018130077</v>
      </c>
      <c r="C977" s="22">
        <v>4992496155271</v>
      </c>
      <c r="D977" s="23" t="s">
        <v>2643</v>
      </c>
      <c r="E977" s="23">
        <v>4023</v>
      </c>
      <c r="F977" s="23">
        <v>3</v>
      </c>
      <c r="G977" s="23">
        <v>0</v>
      </c>
      <c r="H977" s="23" t="s">
        <v>2496</v>
      </c>
      <c r="I977" s="23" t="s">
        <v>2495</v>
      </c>
      <c r="J977" s="23" t="s">
        <v>2623</v>
      </c>
      <c r="K977" s="15">
        <f t="shared" si="45"/>
        <v>3</v>
      </c>
      <c r="L977" s="15" t="str">
        <f t="shared" si="46"/>
        <v>23</v>
      </c>
      <c r="M977" s="15" t="str">
        <f t="shared" si="47"/>
        <v>2023年製</v>
      </c>
      <c r="N977" s="17">
        <f>VLOOKUP(B:B,価格調査!B:S,18,0)</f>
        <v>1074475780</v>
      </c>
      <c r="O977" s="15"/>
      <c r="P977" s="15"/>
    </row>
    <row r="978" spans="1:16">
      <c r="A978" s="16" t="s">
        <v>9102</v>
      </c>
      <c r="B978" s="421">
        <v>2155518130072</v>
      </c>
      <c r="C978" s="22">
        <v>4992496155301</v>
      </c>
      <c r="D978" s="23" t="s">
        <v>9128</v>
      </c>
      <c r="E978" s="23">
        <v>5023</v>
      </c>
      <c r="F978" s="23">
        <v>8</v>
      </c>
      <c r="G978" s="23">
        <v>0</v>
      </c>
      <c r="H978" s="23" t="s">
        <v>2496</v>
      </c>
      <c r="I978" s="23" t="s">
        <v>2495</v>
      </c>
      <c r="J978" s="23" t="s">
        <v>2623</v>
      </c>
      <c r="K978" s="15">
        <f t="shared" si="45"/>
        <v>4</v>
      </c>
      <c r="L978" s="15" t="str">
        <f t="shared" si="46"/>
        <v>23</v>
      </c>
      <c r="M978" s="15" t="str">
        <f t="shared" si="47"/>
        <v>2023年製</v>
      </c>
      <c r="N978" s="17">
        <f>VLOOKUP(B:B,価格調査!B:S,18,0)</f>
        <v>0</v>
      </c>
      <c r="O978" s="15"/>
      <c r="P978" s="15"/>
    </row>
    <row r="979" spans="1:16">
      <c r="A979" s="16" t="s">
        <v>9102</v>
      </c>
      <c r="B979" s="421">
        <v>2155518130072</v>
      </c>
      <c r="C979" s="22">
        <v>4992496155301</v>
      </c>
      <c r="D979" s="23" t="s">
        <v>9128</v>
      </c>
      <c r="E979" s="23">
        <v>5023</v>
      </c>
      <c r="F979" s="23">
        <v>4</v>
      </c>
      <c r="G979" s="23">
        <v>0</v>
      </c>
      <c r="H979" s="23" t="s">
        <v>2496</v>
      </c>
      <c r="I979" s="23" t="s">
        <v>2495</v>
      </c>
      <c r="J979" s="23" t="s">
        <v>2623</v>
      </c>
      <c r="K979" s="15">
        <f t="shared" si="45"/>
        <v>4</v>
      </c>
      <c r="L979" s="15" t="str">
        <f t="shared" si="46"/>
        <v>23</v>
      </c>
      <c r="M979" s="15" t="str">
        <f t="shared" si="47"/>
        <v>2023年製</v>
      </c>
      <c r="N979" s="17">
        <f>VLOOKUP(B:B,価格調査!B:S,18,0)</f>
        <v>0</v>
      </c>
      <c r="O979" s="15"/>
      <c r="P979" s="15"/>
    </row>
    <row r="980" spans="1:16">
      <c r="A980" s="16" t="s">
        <v>9102</v>
      </c>
      <c r="B980" s="421">
        <v>2155518130072</v>
      </c>
      <c r="C980" s="22">
        <v>4992496155301</v>
      </c>
      <c r="D980" s="23" t="s">
        <v>9128</v>
      </c>
      <c r="E980" s="23">
        <v>4123</v>
      </c>
      <c r="F980" s="23">
        <v>4</v>
      </c>
      <c r="G980" s="23">
        <v>0</v>
      </c>
      <c r="H980" s="23" t="s">
        <v>2496</v>
      </c>
      <c r="I980" s="23" t="s">
        <v>2495</v>
      </c>
      <c r="J980" s="23" t="s">
        <v>2623</v>
      </c>
      <c r="K980" s="15">
        <f t="shared" si="45"/>
        <v>4</v>
      </c>
      <c r="L980" s="15" t="str">
        <f t="shared" si="46"/>
        <v>23</v>
      </c>
      <c r="M980" s="15" t="str">
        <f t="shared" si="47"/>
        <v>2023年製</v>
      </c>
      <c r="N980" s="17">
        <f>VLOOKUP(B:B,価格調査!B:S,18,0)</f>
        <v>0</v>
      </c>
      <c r="O980" s="15"/>
      <c r="P980" s="15"/>
    </row>
    <row r="981" spans="1:16">
      <c r="A981" s="16" t="s">
        <v>9102</v>
      </c>
      <c r="B981" s="421">
        <v>2155518130072</v>
      </c>
      <c r="C981" s="22">
        <v>4992496155301</v>
      </c>
      <c r="D981" s="23" t="s">
        <v>9128</v>
      </c>
      <c r="E981" s="23">
        <v>4123</v>
      </c>
      <c r="F981" s="23">
        <v>8</v>
      </c>
      <c r="G981" s="23">
        <v>0</v>
      </c>
      <c r="H981" s="23" t="s">
        <v>2496</v>
      </c>
      <c r="I981" s="23" t="s">
        <v>2495</v>
      </c>
      <c r="J981" s="23" t="s">
        <v>2623</v>
      </c>
      <c r="K981" s="15">
        <f t="shared" si="45"/>
        <v>4</v>
      </c>
      <c r="L981" s="15" t="str">
        <f t="shared" si="46"/>
        <v>23</v>
      </c>
      <c r="M981" s="15" t="str">
        <f t="shared" si="47"/>
        <v>2023年製</v>
      </c>
      <c r="N981" s="17">
        <f>VLOOKUP(B:B,価格調査!B:S,18,0)</f>
        <v>0</v>
      </c>
      <c r="O981" s="15"/>
      <c r="P981" s="15"/>
    </row>
    <row r="982" spans="1:16">
      <c r="A982" s="16" t="s">
        <v>9102</v>
      </c>
      <c r="B982" s="421">
        <v>2454018159041</v>
      </c>
      <c r="C982" s="22">
        <v>4985009701805</v>
      </c>
      <c r="D982" s="23" t="s">
        <v>2524</v>
      </c>
      <c r="E982" s="23">
        <v>1823</v>
      </c>
      <c r="F982" s="23">
        <v>2</v>
      </c>
      <c r="G982" s="23">
        <v>0</v>
      </c>
      <c r="H982" s="23" t="s">
        <v>2496</v>
      </c>
      <c r="I982" s="23" t="s">
        <v>2495</v>
      </c>
      <c r="J982" s="23" t="s">
        <v>2517</v>
      </c>
      <c r="K982" s="15">
        <f t="shared" si="45"/>
        <v>2</v>
      </c>
      <c r="L982" s="15" t="str">
        <f t="shared" si="46"/>
        <v>23</v>
      </c>
      <c r="M982" s="15" t="str">
        <f t="shared" si="47"/>
        <v>2023年製</v>
      </c>
      <c r="N982" s="17">
        <f>VLOOKUP(B:B,価格調査!B:S,18,0)</f>
        <v>1074476164</v>
      </c>
      <c r="O982" s="15"/>
      <c r="P982" s="15"/>
    </row>
    <row r="983" spans="1:16">
      <c r="A983" s="16" t="s">
        <v>9102</v>
      </c>
      <c r="B983" s="421">
        <v>2156516132075</v>
      </c>
      <c r="C983" s="22">
        <v>4992496096659</v>
      </c>
      <c r="D983" s="23" t="s">
        <v>3939</v>
      </c>
      <c r="E983" s="23">
        <v>3223</v>
      </c>
      <c r="F983" s="23">
        <v>7</v>
      </c>
      <c r="G983" s="23">
        <v>0</v>
      </c>
      <c r="H983" s="23" t="s">
        <v>2496</v>
      </c>
      <c r="I983" s="23" t="s">
        <v>2495</v>
      </c>
      <c r="J983" s="23" t="s">
        <v>2621</v>
      </c>
      <c r="K983" s="15">
        <f t="shared" si="45"/>
        <v>2</v>
      </c>
      <c r="L983" s="15" t="str">
        <f t="shared" si="46"/>
        <v>23</v>
      </c>
      <c r="M983" s="15" t="str">
        <f t="shared" si="47"/>
        <v>2023年製</v>
      </c>
      <c r="N983" s="17">
        <f>VLOOKUP(B:B,価格調査!B:S,18,0)</f>
        <v>1074476002</v>
      </c>
      <c r="O983" s="15"/>
      <c r="P983" s="15"/>
    </row>
    <row r="984" spans="1:16">
      <c r="A984" s="16" t="s">
        <v>9102</v>
      </c>
      <c r="B984" s="421">
        <v>2156516132075</v>
      </c>
      <c r="C984" s="22">
        <v>4992496096659</v>
      </c>
      <c r="D984" s="23" t="s">
        <v>3939</v>
      </c>
      <c r="E984" s="23">
        <v>3123</v>
      </c>
      <c r="F984" s="23">
        <v>19</v>
      </c>
      <c r="G984" s="23">
        <v>0</v>
      </c>
      <c r="H984" s="23" t="s">
        <v>2496</v>
      </c>
      <c r="I984" s="23" t="s">
        <v>2495</v>
      </c>
      <c r="J984" s="23" t="s">
        <v>2621</v>
      </c>
      <c r="K984" s="15">
        <f t="shared" si="45"/>
        <v>2</v>
      </c>
      <c r="L984" s="15" t="str">
        <f t="shared" si="46"/>
        <v>23</v>
      </c>
      <c r="M984" s="15" t="str">
        <f t="shared" si="47"/>
        <v>2023年製</v>
      </c>
      <c r="N984" s="17">
        <f>VLOOKUP(B:B,価格調査!B:S,18,0)</f>
        <v>1074476002</v>
      </c>
      <c r="O984" s="15"/>
      <c r="P984" s="15"/>
    </row>
    <row r="985" spans="1:16">
      <c r="A985" s="16" t="s">
        <v>9102</v>
      </c>
      <c r="B985" s="421">
        <v>2054017158603</v>
      </c>
      <c r="C985" s="22">
        <v>4985009708019</v>
      </c>
      <c r="D985" s="23" t="s">
        <v>2601</v>
      </c>
      <c r="E985" s="23">
        <v>3823</v>
      </c>
      <c r="F985" s="23">
        <v>3</v>
      </c>
      <c r="G985" s="23">
        <v>0</v>
      </c>
      <c r="H985" s="23" t="s">
        <v>2496</v>
      </c>
      <c r="I985" s="23" t="s">
        <v>2495</v>
      </c>
      <c r="J985" s="23" t="s">
        <v>2530</v>
      </c>
      <c r="K985" s="15">
        <f t="shared" si="45"/>
        <v>1</v>
      </c>
      <c r="L985" s="15" t="str">
        <f t="shared" si="46"/>
        <v>23</v>
      </c>
      <c r="M985" s="15" t="str">
        <f t="shared" si="47"/>
        <v>2023年製</v>
      </c>
      <c r="N985" s="17">
        <f>VLOOKUP(B:B,価格調査!B:S,18,0)</f>
        <v>1074476025</v>
      </c>
      <c r="O985" s="15"/>
      <c r="P985" s="15"/>
    </row>
    <row r="986" spans="1:16">
      <c r="A986" s="16" t="s">
        <v>9102</v>
      </c>
      <c r="B986" s="421">
        <v>2054517158608</v>
      </c>
      <c r="C986" s="22">
        <v>4985009708026</v>
      </c>
      <c r="D986" s="23" t="s">
        <v>2598</v>
      </c>
      <c r="E986" s="23">
        <v>2023</v>
      </c>
      <c r="F986" s="23">
        <v>1</v>
      </c>
      <c r="G986" s="23">
        <v>0</v>
      </c>
      <c r="H986" s="23" t="s">
        <v>2496</v>
      </c>
      <c r="I986" s="23" t="s">
        <v>2495</v>
      </c>
      <c r="J986" s="23" t="s">
        <v>2533</v>
      </c>
      <c r="K986" s="15">
        <f t="shared" si="45"/>
        <v>1</v>
      </c>
      <c r="L986" s="15" t="str">
        <f t="shared" si="46"/>
        <v>23</v>
      </c>
      <c r="M986" s="15" t="str">
        <f t="shared" si="47"/>
        <v>2023年製</v>
      </c>
      <c r="N986" s="17">
        <f>VLOOKUP(B:B,価格調査!B:S,18,0)</f>
        <v>1074476017</v>
      </c>
      <c r="O986" s="15"/>
      <c r="P986" s="15"/>
    </row>
    <row r="987" spans="1:16">
      <c r="A987" s="16" t="s">
        <v>9102</v>
      </c>
      <c r="B987" s="421">
        <v>2154018158609</v>
      </c>
      <c r="C987" s="22">
        <v>4985009708118</v>
      </c>
      <c r="D987" s="23" t="s">
        <v>2584</v>
      </c>
      <c r="E987" s="23">
        <v>3923</v>
      </c>
      <c r="F987" s="23">
        <v>4</v>
      </c>
      <c r="G987" s="23">
        <v>0</v>
      </c>
      <c r="H987" s="23" t="s">
        <v>2496</v>
      </c>
      <c r="I987" s="23" t="s">
        <v>2495</v>
      </c>
      <c r="J987" s="23" t="s">
        <v>2500</v>
      </c>
      <c r="K987" s="15">
        <f t="shared" si="45"/>
        <v>2</v>
      </c>
      <c r="L987" s="15" t="str">
        <f t="shared" si="46"/>
        <v>23</v>
      </c>
      <c r="M987" s="15" t="str">
        <f t="shared" si="47"/>
        <v>2023年製</v>
      </c>
      <c r="N987" s="17">
        <f>VLOOKUP(B:B,価格調査!B:S,18,0)</f>
        <v>1074476021</v>
      </c>
      <c r="O987" s="15"/>
      <c r="P987" s="15"/>
    </row>
    <row r="988" spans="1:16">
      <c r="A988" s="16" t="s">
        <v>9102</v>
      </c>
      <c r="B988" s="421">
        <v>2154018158609</v>
      </c>
      <c r="C988" s="22">
        <v>4985009708118</v>
      </c>
      <c r="D988" s="23" t="s">
        <v>2584</v>
      </c>
      <c r="E988" s="23">
        <v>4123</v>
      </c>
      <c r="F988" s="23">
        <v>8</v>
      </c>
      <c r="G988" s="23">
        <v>0</v>
      </c>
      <c r="H988" s="23" t="s">
        <v>2496</v>
      </c>
      <c r="I988" s="23" t="s">
        <v>2495</v>
      </c>
      <c r="J988" s="23" t="s">
        <v>2500</v>
      </c>
      <c r="K988" s="15">
        <f t="shared" si="45"/>
        <v>2</v>
      </c>
      <c r="L988" s="15" t="str">
        <f t="shared" si="46"/>
        <v>23</v>
      </c>
      <c r="M988" s="15" t="str">
        <f t="shared" si="47"/>
        <v>2023年製</v>
      </c>
      <c r="N988" s="17">
        <f>VLOOKUP(B:B,価格調査!B:S,18,0)</f>
        <v>1074476021</v>
      </c>
      <c r="O988" s="15"/>
      <c r="P988" s="15"/>
    </row>
    <row r="989" spans="1:16">
      <c r="A989" s="16" t="s">
        <v>9102</v>
      </c>
      <c r="B989" s="421">
        <v>2154517158605</v>
      </c>
      <c r="C989" s="22">
        <v>4985009708033</v>
      </c>
      <c r="D989" s="23" t="s">
        <v>2581</v>
      </c>
      <c r="E989" s="23">
        <v>1723</v>
      </c>
      <c r="F989" s="23">
        <v>25</v>
      </c>
      <c r="G989" s="23">
        <v>0</v>
      </c>
      <c r="H989" s="23" t="s">
        <v>2496</v>
      </c>
      <c r="I989" s="23" t="s">
        <v>2495</v>
      </c>
      <c r="J989" s="23" t="s">
        <v>2533</v>
      </c>
      <c r="K989" s="15">
        <f t="shared" si="45"/>
        <v>2</v>
      </c>
      <c r="L989" s="15" t="str">
        <f t="shared" si="46"/>
        <v>23</v>
      </c>
      <c r="M989" s="15" t="str">
        <f t="shared" si="47"/>
        <v>2023年製</v>
      </c>
      <c r="N989" s="17">
        <f>VLOOKUP(B:B,価格調査!B:S,18,0)</f>
        <v>1074476030</v>
      </c>
      <c r="O989" s="15"/>
      <c r="P989" s="15"/>
    </row>
    <row r="990" spans="1:16">
      <c r="A990" s="16" t="s">
        <v>9102</v>
      </c>
      <c r="B990" s="421">
        <v>2154517158605</v>
      </c>
      <c r="C990" s="22">
        <v>4985009708033</v>
      </c>
      <c r="D990" s="23" t="s">
        <v>2581</v>
      </c>
      <c r="E990" s="23">
        <v>1923</v>
      </c>
      <c r="F990" s="23">
        <v>3</v>
      </c>
      <c r="G990" s="23">
        <v>0</v>
      </c>
      <c r="H990" s="23" t="s">
        <v>2496</v>
      </c>
      <c r="I990" s="23" t="s">
        <v>2495</v>
      </c>
      <c r="J990" s="23" t="s">
        <v>2533</v>
      </c>
      <c r="K990" s="15">
        <f t="shared" si="45"/>
        <v>2</v>
      </c>
      <c r="L990" s="15" t="str">
        <f t="shared" si="46"/>
        <v>23</v>
      </c>
      <c r="M990" s="15" t="str">
        <f t="shared" si="47"/>
        <v>2023年製</v>
      </c>
      <c r="N990" s="17">
        <f>VLOOKUP(B:B,価格調査!B:S,18,0)</f>
        <v>1074476030</v>
      </c>
      <c r="O990" s="15"/>
      <c r="P990" s="15"/>
    </row>
    <row r="991" spans="1:16">
      <c r="A991" s="16" t="s">
        <v>9102</v>
      </c>
      <c r="B991" s="421">
        <v>2154518158604</v>
      </c>
      <c r="C991" s="22">
        <v>4985009708125</v>
      </c>
      <c r="D991" s="23" t="s">
        <v>2579</v>
      </c>
      <c r="E991" s="23">
        <v>2723</v>
      </c>
      <c r="F991" s="23">
        <v>1</v>
      </c>
      <c r="G991" s="23">
        <v>0</v>
      </c>
      <c r="H991" s="23" t="s">
        <v>2496</v>
      </c>
      <c r="I991" s="23" t="s">
        <v>2495</v>
      </c>
      <c r="J991" s="23" t="s">
        <v>2517</v>
      </c>
      <c r="K991" s="15">
        <f t="shared" si="45"/>
        <v>3</v>
      </c>
      <c r="L991" s="15" t="str">
        <f t="shared" si="46"/>
        <v>23</v>
      </c>
      <c r="M991" s="15" t="str">
        <f t="shared" si="47"/>
        <v>2023年製</v>
      </c>
      <c r="N991" s="17">
        <f>VLOOKUP(B:B,価格調査!B:S,18,0)</f>
        <v>1074475974</v>
      </c>
      <c r="O991" s="15"/>
      <c r="P991" s="15"/>
    </row>
    <row r="992" spans="1:16">
      <c r="A992" s="16" t="s">
        <v>9102</v>
      </c>
      <c r="B992" s="421">
        <v>2154518158604</v>
      </c>
      <c r="C992" s="22">
        <v>4985009708125</v>
      </c>
      <c r="D992" s="23" t="s">
        <v>2579</v>
      </c>
      <c r="E992" s="23">
        <v>3023</v>
      </c>
      <c r="F992" s="23">
        <v>12</v>
      </c>
      <c r="G992" s="23">
        <v>0</v>
      </c>
      <c r="H992" s="23" t="s">
        <v>2496</v>
      </c>
      <c r="I992" s="23" t="s">
        <v>2495</v>
      </c>
      <c r="J992" s="23" t="s">
        <v>2517</v>
      </c>
      <c r="K992" s="15">
        <f t="shared" si="45"/>
        <v>3</v>
      </c>
      <c r="L992" s="15" t="str">
        <f t="shared" si="46"/>
        <v>23</v>
      </c>
      <c r="M992" s="15" t="str">
        <f t="shared" si="47"/>
        <v>2023年製</v>
      </c>
      <c r="N992" s="17">
        <f>VLOOKUP(B:B,価格調査!B:S,18,0)</f>
        <v>1074475974</v>
      </c>
      <c r="O992" s="15"/>
      <c r="P992" s="15"/>
    </row>
    <row r="993" spans="1:16">
      <c r="A993" s="16" t="s">
        <v>9102</v>
      </c>
      <c r="B993" s="421">
        <v>2154518158604</v>
      </c>
      <c r="C993" s="22">
        <v>4985009708125</v>
      </c>
      <c r="D993" s="23" t="s">
        <v>2579</v>
      </c>
      <c r="E993" s="23">
        <v>3423</v>
      </c>
      <c r="F993" s="23">
        <v>9</v>
      </c>
      <c r="G993" s="23">
        <v>0</v>
      </c>
      <c r="H993" s="23" t="s">
        <v>2496</v>
      </c>
      <c r="I993" s="23" t="s">
        <v>2495</v>
      </c>
      <c r="J993" s="23" t="s">
        <v>2507</v>
      </c>
      <c r="K993" s="15">
        <f t="shared" si="45"/>
        <v>3</v>
      </c>
      <c r="L993" s="15" t="str">
        <f t="shared" si="46"/>
        <v>23</v>
      </c>
      <c r="M993" s="15" t="str">
        <f t="shared" si="47"/>
        <v>2023年製</v>
      </c>
      <c r="N993" s="17">
        <f>VLOOKUP(B:B,価格調査!B:S,18,0)</f>
        <v>1074475974</v>
      </c>
      <c r="O993" s="15"/>
      <c r="P993" s="15"/>
    </row>
    <row r="994" spans="1:16">
      <c r="A994" s="16" t="s">
        <v>9102</v>
      </c>
      <c r="B994" s="421">
        <v>2155517158602</v>
      </c>
      <c r="C994" s="22">
        <v>4985009708040</v>
      </c>
      <c r="D994" s="23" t="s">
        <v>2574</v>
      </c>
      <c r="E994" s="23">
        <v>3123</v>
      </c>
      <c r="F994" s="23">
        <v>4</v>
      </c>
      <c r="G994" s="23">
        <v>0</v>
      </c>
      <c r="H994" s="23" t="s">
        <v>2496</v>
      </c>
      <c r="I994" s="23" t="s">
        <v>2495</v>
      </c>
      <c r="J994" s="23" t="s">
        <v>2502</v>
      </c>
      <c r="K994" s="15">
        <f t="shared" si="45"/>
        <v>3</v>
      </c>
      <c r="L994" s="15" t="str">
        <f t="shared" si="46"/>
        <v>23</v>
      </c>
      <c r="M994" s="15" t="str">
        <f t="shared" si="47"/>
        <v>2023年製</v>
      </c>
      <c r="N994" s="17">
        <f>VLOOKUP(B:B,価格調査!B:S,18,0)</f>
        <v>1074475977</v>
      </c>
      <c r="O994" s="15"/>
      <c r="P994" s="15"/>
    </row>
    <row r="995" spans="1:16">
      <c r="A995" s="16" t="s">
        <v>9102</v>
      </c>
      <c r="B995" s="421">
        <v>2155517158602</v>
      </c>
      <c r="C995" s="22">
        <v>4985009708040</v>
      </c>
      <c r="D995" s="23" t="s">
        <v>2574</v>
      </c>
      <c r="E995" s="23">
        <v>2423</v>
      </c>
      <c r="F995" s="23">
        <v>4</v>
      </c>
      <c r="G995" s="23">
        <v>0</v>
      </c>
      <c r="H995" s="23" t="s">
        <v>2496</v>
      </c>
      <c r="I995" s="23" t="s">
        <v>2495</v>
      </c>
      <c r="J995" s="23" t="s">
        <v>2502</v>
      </c>
      <c r="K995" s="15">
        <f t="shared" si="45"/>
        <v>3</v>
      </c>
      <c r="L995" s="15" t="str">
        <f t="shared" si="46"/>
        <v>23</v>
      </c>
      <c r="M995" s="15" t="str">
        <f t="shared" si="47"/>
        <v>2023年製</v>
      </c>
      <c r="N995" s="17">
        <f>VLOOKUP(B:B,価格調査!B:S,18,0)</f>
        <v>1074475977</v>
      </c>
      <c r="O995" s="15"/>
      <c r="P995" s="15"/>
    </row>
    <row r="996" spans="1:16">
      <c r="A996" s="16" t="s">
        <v>9102</v>
      </c>
      <c r="B996" s="421">
        <v>2155517158602</v>
      </c>
      <c r="C996" s="22">
        <v>4985009708040</v>
      </c>
      <c r="D996" s="23" t="s">
        <v>2574</v>
      </c>
      <c r="E996" s="23">
        <v>2723</v>
      </c>
      <c r="F996" s="23">
        <v>8</v>
      </c>
      <c r="G996" s="23">
        <v>0</v>
      </c>
      <c r="H996" s="23" t="s">
        <v>2496</v>
      </c>
      <c r="I996" s="23" t="s">
        <v>2495</v>
      </c>
      <c r="J996" s="23" t="s">
        <v>2502</v>
      </c>
      <c r="K996" s="15">
        <f t="shared" si="45"/>
        <v>3</v>
      </c>
      <c r="L996" s="15" t="str">
        <f t="shared" si="46"/>
        <v>23</v>
      </c>
      <c r="M996" s="15" t="str">
        <f t="shared" si="47"/>
        <v>2023年製</v>
      </c>
      <c r="N996" s="17">
        <f>VLOOKUP(B:B,価格調査!B:S,18,0)</f>
        <v>1074475977</v>
      </c>
      <c r="O996" s="15"/>
      <c r="P996" s="15"/>
    </row>
    <row r="997" spans="1:16">
      <c r="A997" s="16" t="s">
        <v>9102</v>
      </c>
      <c r="B997" s="421">
        <v>2254018158606</v>
      </c>
      <c r="C997" s="22">
        <v>4985009708132</v>
      </c>
      <c r="D997" s="23" t="s">
        <v>2565</v>
      </c>
      <c r="E997" s="23">
        <v>1923</v>
      </c>
      <c r="F997" s="23">
        <v>4</v>
      </c>
      <c r="G997" s="23">
        <v>0</v>
      </c>
      <c r="H997" s="23" t="s">
        <v>2496</v>
      </c>
      <c r="I997" s="23" t="s">
        <v>2495</v>
      </c>
      <c r="J997" s="23" t="s">
        <v>2502</v>
      </c>
      <c r="K997" s="15">
        <f t="shared" si="45"/>
        <v>3</v>
      </c>
      <c r="L997" s="15" t="str">
        <f t="shared" si="46"/>
        <v>23</v>
      </c>
      <c r="M997" s="15" t="str">
        <f t="shared" si="47"/>
        <v>2023年製</v>
      </c>
      <c r="N997" s="17">
        <f>VLOOKUP(B:B,価格調査!B:S,18,0)</f>
        <v>1074476028</v>
      </c>
      <c r="O997" s="15"/>
      <c r="P997" s="15"/>
    </row>
    <row r="998" spans="1:16">
      <c r="A998" s="16" t="s">
        <v>9102</v>
      </c>
      <c r="B998" s="421">
        <v>2254018158606</v>
      </c>
      <c r="C998" s="22">
        <v>4985009708132</v>
      </c>
      <c r="D998" s="23" t="s">
        <v>2565</v>
      </c>
      <c r="E998" s="23">
        <v>2023</v>
      </c>
      <c r="F998" s="23">
        <v>8</v>
      </c>
      <c r="G998" s="23">
        <v>0</v>
      </c>
      <c r="H998" s="23" t="s">
        <v>2496</v>
      </c>
      <c r="I998" s="23" t="s">
        <v>2495</v>
      </c>
      <c r="J998" s="23" t="s">
        <v>2502</v>
      </c>
      <c r="K998" s="15">
        <f t="shared" si="45"/>
        <v>3</v>
      </c>
      <c r="L998" s="15" t="str">
        <f t="shared" si="46"/>
        <v>23</v>
      </c>
      <c r="M998" s="15" t="str">
        <f t="shared" si="47"/>
        <v>2023年製</v>
      </c>
      <c r="N998" s="17">
        <f>VLOOKUP(B:B,価格調査!B:S,18,0)</f>
        <v>1074476028</v>
      </c>
      <c r="O998" s="15"/>
      <c r="P998" s="15"/>
    </row>
    <row r="999" spans="1:16">
      <c r="A999" s="16" t="s">
        <v>9102</v>
      </c>
      <c r="B999" s="421">
        <v>2254018158606</v>
      </c>
      <c r="C999" s="22">
        <v>4985009708132</v>
      </c>
      <c r="D999" s="23" t="s">
        <v>2565</v>
      </c>
      <c r="E999" s="23">
        <v>2923</v>
      </c>
      <c r="F999" s="23">
        <v>2</v>
      </c>
      <c r="G999" s="23">
        <v>0</v>
      </c>
      <c r="H999" s="23" t="s">
        <v>2496</v>
      </c>
      <c r="I999" s="23" t="s">
        <v>2495</v>
      </c>
      <c r="J999" s="23" t="s">
        <v>2500</v>
      </c>
      <c r="K999" s="15">
        <f t="shared" si="45"/>
        <v>3</v>
      </c>
      <c r="L999" s="15" t="str">
        <f t="shared" si="46"/>
        <v>23</v>
      </c>
      <c r="M999" s="15" t="str">
        <f t="shared" si="47"/>
        <v>2023年製</v>
      </c>
      <c r="N999" s="17">
        <f>VLOOKUP(B:B,価格調査!B:S,18,0)</f>
        <v>1074476028</v>
      </c>
      <c r="O999" s="15"/>
      <c r="P999" s="15"/>
    </row>
    <row r="1000" spans="1:16">
      <c r="A1000" s="16" t="s">
        <v>9102</v>
      </c>
      <c r="B1000" s="421">
        <v>2254019158605</v>
      </c>
      <c r="C1000" s="22">
        <v>4985009708279</v>
      </c>
      <c r="D1000" s="23" t="s">
        <v>2563</v>
      </c>
      <c r="E1000" s="23">
        <v>2523</v>
      </c>
      <c r="F1000" s="23">
        <v>10</v>
      </c>
      <c r="G1000" s="23">
        <v>0</v>
      </c>
      <c r="H1000" s="23" t="s">
        <v>2496</v>
      </c>
      <c r="I1000" s="23" t="s">
        <v>2495</v>
      </c>
      <c r="J1000" s="23" t="s">
        <v>2517</v>
      </c>
      <c r="K1000" s="15">
        <f t="shared" si="45"/>
        <v>1</v>
      </c>
      <c r="L1000" s="15" t="str">
        <f t="shared" si="46"/>
        <v>23</v>
      </c>
      <c r="M1000" s="15" t="str">
        <f t="shared" si="47"/>
        <v>2023年製</v>
      </c>
      <c r="N1000" s="17">
        <f>VLOOKUP(B:B,価格調査!B:S,18,0)</f>
        <v>1074476208</v>
      </c>
      <c r="O1000" s="15"/>
      <c r="P1000" s="15"/>
    </row>
    <row r="1001" spans="1:16">
      <c r="A1001" s="16" t="s">
        <v>9102</v>
      </c>
      <c r="B1001" s="421">
        <v>2254517158602</v>
      </c>
      <c r="C1001" s="22">
        <v>4985009708057</v>
      </c>
      <c r="D1001" s="23" t="s">
        <v>2560</v>
      </c>
      <c r="E1001" s="23">
        <v>1923</v>
      </c>
      <c r="F1001" s="23">
        <v>10</v>
      </c>
      <c r="G1001" s="23">
        <v>0</v>
      </c>
      <c r="H1001" s="23" t="s">
        <v>2496</v>
      </c>
      <c r="I1001" s="23" t="s">
        <v>2495</v>
      </c>
      <c r="J1001" s="23" t="s">
        <v>2502</v>
      </c>
      <c r="K1001" s="15">
        <f t="shared" si="45"/>
        <v>4</v>
      </c>
      <c r="L1001" s="15" t="str">
        <f t="shared" si="46"/>
        <v>23</v>
      </c>
      <c r="M1001" s="15" t="str">
        <f t="shared" si="47"/>
        <v>2023年製</v>
      </c>
      <c r="N1001" s="17">
        <f>VLOOKUP(B:B,価格調査!B:S,18,0)</f>
        <v>1074476029</v>
      </c>
      <c r="O1001" s="15"/>
      <c r="P1001" s="15"/>
    </row>
    <row r="1002" spans="1:16">
      <c r="A1002" s="16" t="s">
        <v>9102</v>
      </c>
      <c r="B1002" s="421">
        <v>2254517158602</v>
      </c>
      <c r="C1002" s="22">
        <v>4985009708057</v>
      </c>
      <c r="D1002" s="23" t="s">
        <v>2560</v>
      </c>
      <c r="E1002" s="23">
        <v>2223</v>
      </c>
      <c r="F1002" s="23">
        <v>4</v>
      </c>
      <c r="G1002" s="23">
        <v>0</v>
      </c>
      <c r="H1002" s="23" t="s">
        <v>2496</v>
      </c>
      <c r="I1002" s="23" t="s">
        <v>2495</v>
      </c>
      <c r="J1002" s="23" t="s">
        <v>2500</v>
      </c>
      <c r="K1002" s="15">
        <f t="shared" si="45"/>
        <v>4</v>
      </c>
      <c r="L1002" s="15" t="str">
        <f t="shared" si="46"/>
        <v>23</v>
      </c>
      <c r="M1002" s="15" t="str">
        <f t="shared" si="47"/>
        <v>2023年製</v>
      </c>
      <c r="N1002" s="17">
        <f>VLOOKUP(B:B,価格調査!B:S,18,0)</f>
        <v>1074476029</v>
      </c>
      <c r="O1002" s="15"/>
      <c r="P1002" s="15"/>
    </row>
    <row r="1003" spans="1:16">
      <c r="A1003" s="16" t="s">
        <v>9102</v>
      </c>
      <c r="B1003" s="421">
        <v>2254517158602</v>
      </c>
      <c r="C1003" s="22">
        <v>4985009708057</v>
      </c>
      <c r="D1003" s="23" t="s">
        <v>2560</v>
      </c>
      <c r="E1003" s="23">
        <v>1923</v>
      </c>
      <c r="F1003" s="23">
        <v>6</v>
      </c>
      <c r="G1003" s="23">
        <v>0</v>
      </c>
      <c r="H1003" s="23" t="s">
        <v>2496</v>
      </c>
      <c r="I1003" s="23" t="s">
        <v>2495</v>
      </c>
      <c r="J1003" s="23" t="s">
        <v>2502</v>
      </c>
      <c r="K1003" s="15">
        <f t="shared" si="45"/>
        <v>4</v>
      </c>
      <c r="L1003" s="15" t="str">
        <f t="shared" si="46"/>
        <v>23</v>
      </c>
      <c r="M1003" s="15" t="str">
        <f t="shared" si="47"/>
        <v>2023年製</v>
      </c>
      <c r="N1003" s="17">
        <f>VLOOKUP(B:B,価格調査!B:S,18,0)</f>
        <v>1074476029</v>
      </c>
      <c r="O1003" s="15"/>
      <c r="P1003" s="15"/>
    </row>
    <row r="1004" spans="1:16">
      <c r="A1004" s="16" t="s">
        <v>9102</v>
      </c>
      <c r="B1004" s="421">
        <v>2254518158601</v>
      </c>
      <c r="C1004" s="22">
        <v>4985009708149</v>
      </c>
      <c r="D1004" s="23" t="s">
        <v>5407</v>
      </c>
      <c r="E1004" s="23">
        <v>4123</v>
      </c>
      <c r="F1004" s="23">
        <v>10</v>
      </c>
      <c r="G1004" s="23">
        <v>0</v>
      </c>
      <c r="H1004" s="23" t="s">
        <v>2496</v>
      </c>
      <c r="I1004" s="23" t="s">
        <v>2495</v>
      </c>
      <c r="J1004" s="23" t="s">
        <v>2500</v>
      </c>
      <c r="K1004" s="15">
        <f t="shared" si="45"/>
        <v>2</v>
      </c>
      <c r="L1004" s="15" t="str">
        <f t="shared" si="46"/>
        <v>23</v>
      </c>
      <c r="M1004" s="15" t="str">
        <f t="shared" si="47"/>
        <v>2023年製</v>
      </c>
      <c r="N1004" s="17">
        <f>VLOOKUP(B:B,価格調査!B:S,18,0)</f>
        <v>1074476027</v>
      </c>
      <c r="O1004" s="15"/>
      <c r="P1004" s="15"/>
    </row>
    <row r="1005" spans="1:16">
      <c r="A1005" s="16" t="s">
        <v>9102</v>
      </c>
      <c r="B1005" s="421">
        <v>2254518158601</v>
      </c>
      <c r="C1005" s="22">
        <v>4985009708149</v>
      </c>
      <c r="D1005" s="23" t="s">
        <v>5407</v>
      </c>
      <c r="E1005" s="23">
        <v>4123</v>
      </c>
      <c r="F1005" s="23">
        <v>28</v>
      </c>
      <c r="G1005" s="23">
        <v>0</v>
      </c>
      <c r="H1005" s="23" t="s">
        <v>2496</v>
      </c>
      <c r="I1005" s="23" t="s">
        <v>2495</v>
      </c>
      <c r="J1005" s="23" t="s">
        <v>2500</v>
      </c>
      <c r="K1005" s="15">
        <f t="shared" si="45"/>
        <v>2</v>
      </c>
      <c r="L1005" s="15" t="str">
        <f t="shared" si="46"/>
        <v>23</v>
      </c>
      <c r="M1005" s="15" t="str">
        <f t="shared" si="47"/>
        <v>2023年製</v>
      </c>
      <c r="N1005" s="17">
        <f>VLOOKUP(B:B,価格調査!B:S,18,0)</f>
        <v>1074476027</v>
      </c>
      <c r="O1005" s="15"/>
      <c r="P1005" s="15"/>
    </row>
    <row r="1006" spans="1:16">
      <c r="A1006" s="16" t="s">
        <v>9102</v>
      </c>
      <c r="B1006" s="421">
        <v>2254519158600</v>
      </c>
      <c r="C1006" s="22">
        <v>4985009708491</v>
      </c>
      <c r="D1006" s="23" t="s">
        <v>2555</v>
      </c>
      <c r="E1006" s="23">
        <v>3823</v>
      </c>
      <c r="F1006" s="23">
        <v>7</v>
      </c>
      <c r="G1006" s="23">
        <v>0</v>
      </c>
      <c r="H1006" s="23" t="s">
        <v>2496</v>
      </c>
      <c r="I1006" s="23" t="s">
        <v>2495</v>
      </c>
      <c r="J1006" s="23" t="s">
        <v>2507</v>
      </c>
      <c r="K1006" s="15">
        <f t="shared" si="45"/>
        <v>2</v>
      </c>
      <c r="L1006" s="15" t="str">
        <f t="shared" si="46"/>
        <v>23</v>
      </c>
      <c r="M1006" s="15" t="str">
        <f t="shared" si="47"/>
        <v>2023年製</v>
      </c>
      <c r="N1006" s="17">
        <f>VLOOKUP(B:B,価格調査!B:S,18,0)</f>
        <v>1074475980</v>
      </c>
      <c r="O1006" s="15"/>
      <c r="P1006" s="15"/>
    </row>
    <row r="1007" spans="1:16">
      <c r="A1007" s="16" t="s">
        <v>9102</v>
      </c>
      <c r="B1007" s="421">
        <v>2254519158600</v>
      </c>
      <c r="C1007" s="22">
        <v>4985009708491</v>
      </c>
      <c r="D1007" s="23" t="s">
        <v>2555</v>
      </c>
      <c r="E1007" s="23">
        <v>4023</v>
      </c>
      <c r="F1007" s="23">
        <v>1</v>
      </c>
      <c r="G1007" s="23">
        <v>0</v>
      </c>
      <c r="H1007" s="23" t="s">
        <v>2496</v>
      </c>
      <c r="I1007" s="23" t="s">
        <v>2495</v>
      </c>
      <c r="J1007" s="23" t="s">
        <v>2507</v>
      </c>
      <c r="K1007" s="15">
        <f t="shared" si="45"/>
        <v>2</v>
      </c>
      <c r="L1007" s="15" t="str">
        <f t="shared" si="46"/>
        <v>23</v>
      </c>
      <c r="M1007" s="15" t="str">
        <f t="shared" si="47"/>
        <v>2023年製</v>
      </c>
      <c r="N1007" s="17">
        <f>VLOOKUP(B:B,価格調査!B:S,18,0)</f>
        <v>1074475980</v>
      </c>
      <c r="O1007" s="15"/>
      <c r="P1007" s="15"/>
    </row>
    <row r="1008" spans="1:16">
      <c r="A1008" s="16" t="s">
        <v>9102</v>
      </c>
      <c r="B1008" s="421">
        <v>2255017158604</v>
      </c>
      <c r="C1008" s="22">
        <v>4985009708064</v>
      </c>
      <c r="D1008" s="23" t="s">
        <v>2552</v>
      </c>
      <c r="E1008" s="23">
        <v>3023</v>
      </c>
      <c r="F1008" s="23">
        <v>3</v>
      </c>
      <c r="G1008" s="23">
        <v>0</v>
      </c>
      <c r="H1008" s="23" t="s">
        <v>2496</v>
      </c>
      <c r="I1008" s="23" t="s">
        <v>2495</v>
      </c>
      <c r="J1008" s="23" t="s">
        <v>2500</v>
      </c>
      <c r="K1008" s="15">
        <f t="shared" si="45"/>
        <v>3</v>
      </c>
      <c r="L1008" s="15" t="str">
        <f t="shared" si="46"/>
        <v>23</v>
      </c>
      <c r="M1008" s="15" t="str">
        <f t="shared" si="47"/>
        <v>2023年製</v>
      </c>
      <c r="N1008" s="17">
        <f>VLOOKUP(B:B,価格調査!B:S,18,0)</f>
        <v>1074476651</v>
      </c>
      <c r="O1008" s="15"/>
      <c r="P1008" s="15"/>
    </row>
    <row r="1009" spans="1:16">
      <c r="A1009" s="16" t="s">
        <v>9102</v>
      </c>
      <c r="B1009" s="421">
        <v>2255017158604</v>
      </c>
      <c r="C1009" s="22">
        <v>4985009708064</v>
      </c>
      <c r="D1009" s="23" t="s">
        <v>2552</v>
      </c>
      <c r="E1009" s="23">
        <v>723</v>
      </c>
      <c r="F1009" s="23">
        <v>4</v>
      </c>
      <c r="G1009" s="23">
        <v>0</v>
      </c>
      <c r="H1009" s="23" t="s">
        <v>2496</v>
      </c>
      <c r="I1009" s="23" t="s">
        <v>2495</v>
      </c>
      <c r="J1009" s="23" t="s">
        <v>2502</v>
      </c>
      <c r="K1009" s="15">
        <f t="shared" si="45"/>
        <v>3</v>
      </c>
      <c r="L1009" s="15" t="str">
        <f t="shared" si="46"/>
        <v>23</v>
      </c>
      <c r="M1009" s="15" t="str">
        <f t="shared" si="47"/>
        <v>2023年製</v>
      </c>
      <c r="N1009" s="17">
        <f>VLOOKUP(B:B,価格調査!B:S,18,0)</f>
        <v>1074476651</v>
      </c>
      <c r="O1009" s="15"/>
      <c r="P1009" s="15"/>
    </row>
    <row r="1010" spans="1:16">
      <c r="A1010" s="16" t="s">
        <v>9102</v>
      </c>
      <c r="B1010" s="421">
        <v>2255017158604</v>
      </c>
      <c r="C1010" s="22">
        <v>4985009708064</v>
      </c>
      <c r="D1010" s="23" t="s">
        <v>2552</v>
      </c>
      <c r="E1010" s="23">
        <v>3023</v>
      </c>
      <c r="F1010" s="23">
        <v>8</v>
      </c>
      <c r="G1010" s="23">
        <v>0</v>
      </c>
      <c r="H1010" s="23" t="s">
        <v>2496</v>
      </c>
      <c r="I1010" s="23" t="s">
        <v>2495</v>
      </c>
      <c r="J1010" s="23" t="s">
        <v>2500</v>
      </c>
      <c r="K1010" s="15">
        <f t="shared" si="45"/>
        <v>3</v>
      </c>
      <c r="L1010" s="15" t="str">
        <f t="shared" si="46"/>
        <v>23</v>
      </c>
      <c r="M1010" s="15" t="str">
        <f t="shared" si="47"/>
        <v>2023年製</v>
      </c>
      <c r="N1010" s="17">
        <f>VLOOKUP(B:B,価格調査!B:S,18,0)</f>
        <v>1074476651</v>
      </c>
      <c r="O1010" s="15"/>
      <c r="P1010" s="15"/>
    </row>
    <row r="1011" spans="1:16">
      <c r="A1011" s="16" t="s">
        <v>9102</v>
      </c>
      <c r="B1011" s="421">
        <v>2255517158609</v>
      </c>
      <c r="C1011" s="22">
        <v>4985009708071</v>
      </c>
      <c r="D1011" s="23" t="s">
        <v>10687</v>
      </c>
      <c r="E1011" s="23">
        <v>2823</v>
      </c>
      <c r="F1011" s="23">
        <v>4</v>
      </c>
      <c r="G1011" s="23">
        <v>0</v>
      </c>
      <c r="H1011" s="23" t="s">
        <v>2496</v>
      </c>
      <c r="I1011" s="23" t="s">
        <v>2495</v>
      </c>
      <c r="J1011" s="23" t="s">
        <v>2498</v>
      </c>
      <c r="K1011" s="15">
        <f t="shared" si="45"/>
        <v>1</v>
      </c>
      <c r="L1011" s="15" t="str">
        <f t="shared" si="46"/>
        <v>23</v>
      </c>
      <c r="M1011" s="15" t="str">
        <f t="shared" si="47"/>
        <v>2023年製</v>
      </c>
      <c r="N1011" s="17">
        <f>VLOOKUP(B:B,価格調査!B:S,18,0)</f>
        <v>1074476000</v>
      </c>
      <c r="O1011" s="15"/>
      <c r="P1011" s="15"/>
    </row>
    <row r="1012" spans="1:16">
      <c r="A1012" s="16" t="s">
        <v>9102</v>
      </c>
      <c r="B1012" s="421">
        <v>2353519158600</v>
      </c>
      <c r="C1012" s="22">
        <v>4985009708286</v>
      </c>
      <c r="D1012" s="23" t="s">
        <v>2544</v>
      </c>
      <c r="E1012" s="23">
        <v>4323</v>
      </c>
      <c r="F1012" s="23">
        <v>4</v>
      </c>
      <c r="G1012" s="23">
        <v>0</v>
      </c>
      <c r="H1012" s="23" t="s">
        <v>2496</v>
      </c>
      <c r="I1012" s="23" t="s">
        <v>2495</v>
      </c>
      <c r="J1012" s="23" t="s">
        <v>2498</v>
      </c>
      <c r="K1012" s="15">
        <f t="shared" si="45"/>
        <v>3</v>
      </c>
      <c r="L1012" s="15" t="str">
        <f t="shared" si="46"/>
        <v>23</v>
      </c>
      <c r="M1012" s="15" t="str">
        <f t="shared" si="47"/>
        <v>2023年製</v>
      </c>
      <c r="N1012" s="17">
        <f>VLOOKUP(B:B,価格調査!B:S,18,0)</f>
        <v>1074475976</v>
      </c>
      <c r="O1012" s="15"/>
      <c r="P1012" s="15"/>
    </row>
    <row r="1013" spans="1:16">
      <c r="A1013" s="16" t="s">
        <v>9102</v>
      </c>
      <c r="B1013" s="421">
        <v>2353519158600</v>
      </c>
      <c r="C1013" s="22">
        <v>4985009708286</v>
      </c>
      <c r="D1013" s="23" t="s">
        <v>2544</v>
      </c>
      <c r="E1013" s="23">
        <v>2523</v>
      </c>
      <c r="F1013" s="23">
        <v>1</v>
      </c>
      <c r="G1013" s="23">
        <v>0</v>
      </c>
      <c r="H1013" s="23" t="s">
        <v>2496</v>
      </c>
      <c r="I1013" s="23" t="s">
        <v>2495</v>
      </c>
      <c r="J1013" s="23" t="s">
        <v>2498</v>
      </c>
      <c r="K1013" s="15">
        <f t="shared" si="45"/>
        <v>3</v>
      </c>
      <c r="L1013" s="15" t="str">
        <f t="shared" si="46"/>
        <v>23</v>
      </c>
      <c r="M1013" s="15" t="str">
        <f t="shared" si="47"/>
        <v>2023年製</v>
      </c>
      <c r="N1013" s="17">
        <f>VLOOKUP(B:B,価格調査!B:S,18,0)</f>
        <v>1074475976</v>
      </c>
      <c r="O1013" s="15"/>
      <c r="P1013" s="15"/>
    </row>
    <row r="1014" spans="1:16">
      <c r="A1014" s="16" t="s">
        <v>9102</v>
      </c>
      <c r="B1014" s="421">
        <v>2353519158600</v>
      </c>
      <c r="C1014" s="22">
        <v>4985009708286</v>
      </c>
      <c r="D1014" s="23" t="s">
        <v>2544</v>
      </c>
      <c r="E1014" s="23">
        <v>2423</v>
      </c>
      <c r="F1014" s="23">
        <v>3</v>
      </c>
      <c r="G1014" s="23">
        <v>0</v>
      </c>
      <c r="H1014" s="23" t="s">
        <v>2496</v>
      </c>
      <c r="I1014" s="23" t="s">
        <v>2495</v>
      </c>
      <c r="J1014" s="23" t="s">
        <v>2520</v>
      </c>
      <c r="K1014" s="15">
        <f t="shared" si="45"/>
        <v>3</v>
      </c>
      <c r="L1014" s="15" t="str">
        <f t="shared" si="46"/>
        <v>23</v>
      </c>
      <c r="M1014" s="15" t="str">
        <f t="shared" si="47"/>
        <v>2023年製</v>
      </c>
      <c r="N1014" s="17">
        <f>VLOOKUP(B:B,価格調査!B:S,18,0)</f>
        <v>1074475976</v>
      </c>
      <c r="O1014" s="15"/>
      <c r="P1014" s="15"/>
    </row>
    <row r="1015" spans="1:16">
      <c r="A1015" s="16" t="s">
        <v>9102</v>
      </c>
      <c r="B1015" s="421">
        <v>2354018158603</v>
      </c>
      <c r="C1015" s="22">
        <v>4985009708156</v>
      </c>
      <c r="D1015" s="23" t="s">
        <v>2542</v>
      </c>
      <c r="E1015" s="23">
        <v>3423</v>
      </c>
      <c r="F1015" s="23">
        <v>8</v>
      </c>
      <c r="G1015" s="23">
        <v>0</v>
      </c>
      <c r="H1015" s="23" t="s">
        <v>2496</v>
      </c>
      <c r="I1015" s="23" t="s">
        <v>2495</v>
      </c>
      <c r="J1015" s="23" t="s">
        <v>2502</v>
      </c>
      <c r="K1015" s="15">
        <f t="shared" si="45"/>
        <v>2</v>
      </c>
      <c r="L1015" s="15" t="str">
        <f t="shared" si="46"/>
        <v>23</v>
      </c>
      <c r="M1015" s="15" t="str">
        <f t="shared" si="47"/>
        <v>2023年製</v>
      </c>
      <c r="N1015" s="17">
        <f>VLOOKUP(B:B,価格調査!B:S,18,0)</f>
        <v>1074476026</v>
      </c>
      <c r="O1015" s="15"/>
      <c r="P1015" s="15"/>
    </row>
    <row r="1016" spans="1:16">
      <c r="A1016" s="16" t="s">
        <v>9102</v>
      </c>
      <c r="B1016" s="421">
        <v>2354018158603</v>
      </c>
      <c r="C1016" s="22">
        <v>4985009708156</v>
      </c>
      <c r="D1016" s="23" t="s">
        <v>2542</v>
      </c>
      <c r="E1016" s="23">
        <v>4223</v>
      </c>
      <c r="F1016" s="23">
        <v>2</v>
      </c>
      <c r="G1016" s="23">
        <v>0</v>
      </c>
      <c r="H1016" s="23" t="s">
        <v>2496</v>
      </c>
      <c r="I1016" s="23" t="s">
        <v>2495</v>
      </c>
      <c r="J1016" s="23" t="s">
        <v>2500</v>
      </c>
      <c r="K1016" s="15">
        <f t="shared" si="45"/>
        <v>2</v>
      </c>
      <c r="L1016" s="15" t="str">
        <f t="shared" si="46"/>
        <v>23</v>
      </c>
      <c r="M1016" s="15" t="str">
        <f t="shared" si="47"/>
        <v>2023年製</v>
      </c>
      <c r="N1016" s="17">
        <f>VLOOKUP(B:B,価格調査!B:S,18,0)</f>
        <v>1074476026</v>
      </c>
      <c r="O1016" s="15"/>
      <c r="P1016" s="15"/>
    </row>
    <row r="1017" spans="1:16">
      <c r="A1017" s="16" t="s">
        <v>9102</v>
      </c>
      <c r="B1017" s="421">
        <v>2354019158602</v>
      </c>
      <c r="C1017" s="22">
        <v>4985009708293</v>
      </c>
      <c r="D1017" s="23" t="s">
        <v>2541</v>
      </c>
      <c r="E1017" s="23">
        <v>1823</v>
      </c>
      <c r="F1017" s="23">
        <v>3</v>
      </c>
      <c r="G1017" s="23">
        <v>0</v>
      </c>
      <c r="H1017" s="23" t="s">
        <v>2496</v>
      </c>
      <c r="I1017" s="23" t="s">
        <v>2495</v>
      </c>
      <c r="J1017" s="23" t="s">
        <v>2517</v>
      </c>
      <c r="K1017" s="15">
        <f t="shared" si="45"/>
        <v>4</v>
      </c>
      <c r="L1017" s="15" t="str">
        <f t="shared" si="46"/>
        <v>23</v>
      </c>
      <c r="M1017" s="15" t="str">
        <f t="shared" si="47"/>
        <v>2023年製</v>
      </c>
      <c r="N1017" s="17">
        <f>VLOOKUP(B:B,価格調査!B:S,18,0)</f>
        <v>1074476207</v>
      </c>
      <c r="O1017" s="15"/>
      <c r="P1017" s="15"/>
    </row>
    <row r="1018" spans="1:16">
      <c r="A1018" s="16" t="s">
        <v>9102</v>
      </c>
      <c r="B1018" s="421">
        <v>2354019158602</v>
      </c>
      <c r="C1018" s="22">
        <v>4985009708293</v>
      </c>
      <c r="D1018" s="23" t="s">
        <v>2541</v>
      </c>
      <c r="E1018" s="23">
        <v>823</v>
      </c>
      <c r="F1018" s="23">
        <v>4</v>
      </c>
      <c r="G1018" s="23">
        <v>0</v>
      </c>
      <c r="H1018" s="23" t="s">
        <v>2496</v>
      </c>
      <c r="I1018" s="23" t="s">
        <v>2495</v>
      </c>
      <c r="J1018" s="23" t="s">
        <v>2507</v>
      </c>
      <c r="K1018" s="15">
        <f t="shared" si="45"/>
        <v>4</v>
      </c>
      <c r="L1018" s="15" t="str">
        <f t="shared" si="46"/>
        <v>23</v>
      </c>
      <c r="M1018" s="15" t="str">
        <f t="shared" si="47"/>
        <v>2023年製</v>
      </c>
      <c r="N1018" s="17">
        <f>VLOOKUP(B:B,価格調査!B:S,18,0)</f>
        <v>1074476207</v>
      </c>
      <c r="O1018" s="15"/>
      <c r="P1018" s="15"/>
    </row>
    <row r="1019" spans="1:16">
      <c r="A1019" s="16" t="s">
        <v>9102</v>
      </c>
      <c r="B1019" s="421">
        <v>2354019158602</v>
      </c>
      <c r="C1019" s="22">
        <v>4985009708293</v>
      </c>
      <c r="D1019" s="23" t="s">
        <v>2541</v>
      </c>
      <c r="E1019" s="23">
        <v>3523</v>
      </c>
      <c r="F1019" s="23">
        <v>2</v>
      </c>
      <c r="G1019" s="23">
        <v>0</v>
      </c>
      <c r="H1019" s="23" t="s">
        <v>2496</v>
      </c>
      <c r="I1019" s="23" t="s">
        <v>2495</v>
      </c>
      <c r="J1019" s="23" t="s">
        <v>2507</v>
      </c>
      <c r="K1019" s="15">
        <f t="shared" si="45"/>
        <v>4</v>
      </c>
      <c r="L1019" s="15" t="str">
        <f t="shared" si="46"/>
        <v>23</v>
      </c>
      <c r="M1019" s="15" t="str">
        <f t="shared" si="47"/>
        <v>2023年製</v>
      </c>
      <c r="N1019" s="17">
        <f>VLOOKUP(B:B,価格調査!B:S,18,0)</f>
        <v>1074476207</v>
      </c>
      <c r="O1019" s="15"/>
      <c r="P1019" s="15"/>
    </row>
    <row r="1020" spans="1:16">
      <c r="A1020" s="16" t="s">
        <v>9102</v>
      </c>
      <c r="B1020" s="421">
        <v>2354019158602</v>
      </c>
      <c r="C1020" s="22">
        <v>4985009708293</v>
      </c>
      <c r="D1020" s="23" t="s">
        <v>2541</v>
      </c>
      <c r="E1020" s="23">
        <v>2823</v>
      </c>
      <c r="F1020" s="23">
        <v>3</v>
      </c>
      <c r="G1020" s="23">
        <v>0</v>
      </c>
      <c r="H1020" s="23" t="s">
        <v>2496</v>
      </c>
      <c r="I1020" s="23" t="s">
        <v>2495</v>
      </c>
      <c r="J1020" s="23" t="s">
        <v>2517</v>
      </c>
      <c r="K1020" s="15">
        <f t="shared" si="45"/>
        <v>4</v>
      </c>
      <c r="L1020" s="15" t="str">
        <f t="shared" si="46"/>
        <v>23</v>
      </c>
      <c r="M1020" s="15" t="str">
        <f t="shared" si="47"/>
        <v>2023年製</v>
      </c>
      <c r="N1020" s="17">
        <f>VLOOKUP(B:B,価格調査!B:S,18,0)</f>
        <v>1074476207</v>
      </c>
      <c r="O1020" s="15"/>
      <c r="P1020" s="15"/>
    </row>
    <row r="1021" spans="1:16">
      <c r="A1021" s="16" t="s">
        <v>9102</v>
      </c>
      <c r="B1021" s="421">
        <v>2354518158608</v>
      </c>
      <c r="C1021" s="22">
        <v>4985009708163</v>
      </c>
      <c r="D1021" s="23" t="s">
        <v>10715</v>
      </c>
      <c r="E1021" s="23">
        <v>4723</v>
      </c>
      <c r="F1021" s="23">
        <v>22</v>
      </c>
      <c r="G1021" s="23">
        <v>0</v>
      </c>
      <c r="H1021" s="23" t="s">
        <v>2496</v>
      </c>
      <c r="I1021" s="23" t="s">
        <v>2495</v>
      </c>
      <c r="J1021" s="23" t="s">
        <v>2500</v>
      </c>
      <c r="K1021" s="15">
        <f t="shared" si="45"/>
        <v>1</v>
      </c>
      <c r="L1021" s="15" t="str">
        <f t="shared" si="46"/>
        <v>23</v>
      </c>
      <c r="M1021" s="15" t="str">
        <f t="shared" si="47"/>
        <v>2023年製</v>
      </c>
      <c r="N1021" s="17">
        <f>VLOOKUP(B:B,価格調査!B:S,18,0)</f>
        <v>1074476023</v>
      </c>
      <c r="O1021" s="15"/>
      <c r="P1021" s="15"/>
    </row>
    <row r="1022" spans="1:16">
      <c r="A1022" s="16" t="s">
        <v>9102</v>
      </c>
      <c r="B1022" s="421">
        <v>2355018158600</v>
      </c>
      <c r="C1022" s="22">
        <v>4985009708170</v>
      </c>
      <c r="D1022" s="23" t="s">
        <v>2535</v>
      </c>
      <c r="E1022" s="23">
        <v>723</v>
      </c>
      <c r="F1022" s="23">
        <v>5</v>
      </c>
      <c r="G1022" s="23">
        <v>0</v>
      </c>
      <c r="H1022" s="23" t="s">
        <v>2496</v>
      </c>
      <c r="I1022" s="23" t="s">
        <v>2495</v>
      </c>
      <c r="J1022" s="23" t="s">
        <v>2520</v>
      </c>
      <c r="K1022" s="15">
        <f t="shared" si="45"/>
        <v>1</v>
      </c>
      <c r="L1022" s="15" t="str">
        <f t="shared" si="46"/>
        <v>23</v>
      </c>
      <c r="M1022" s="15" t="str">
        <f t="shared" si="47"/>
        <v>2023年製</v>
      </c>
      <c r="N1022" s="17">
        <f>VLOOKUP(B:B,価格調査!B:S,18,0)</f>
        <v>1074476022</v>
      </c>
      <c r="O1022" s="15"/>
      <c r="P1022" s="15"/>
    </row>
    <row r="1023" spans="1:16">
      <c r="A1023" s="16" t="s">
        <v>9102</v>
      </c>
      <c r="B1023" s="421">
        <v>2453518158608</v>
      </c>
      <c r="C1023" s="22">
        <v>4985009708187</v>
      </c>
      <c r="D1023" s="23" t="s">
        <v>2528</v>
      </c>
      <c r="E1023" s="23">
        <v>2723</v>
      </c>
      <c r="F1023" s="23">
        <v>2</v>
      </c>
      <c r="G1023" s="23">
        <v>0</v>
      </c>
      <c r="H1023" s="23" t="s">
        <v>2496</v>
      </c>
      <c r="I1023" s="23" t="s">
        <v>2495</v>
      </c>
      <c r="J1023" s="23" t="s">
        <v>2507</v>
      </c>
      <c r="K1023" s="15">
        <f t="shared" si="45"/>
        <v>3</v>
      </c>
      <c r="L1023" s="15" t="str">
        <f t="shared" si="46"/>
        <v>23</v>
      </c>
      <c r="M1023" s="15" t="str">
        <f t="shared" si="47"/>
        <v>2023年製</v>
      </c>
      <c r="N1023" s="17">
        <f>VLOOKUP(B:B,価格調査!B:S,18,0)</f>
        <v>1074476211</v>
      </c>
      <c r="O1023" s="15"/>
      <c r="P1023" s="15"/>
    </row>
    <row r="1024" spans="1:16">
      <c r="A1024" s="16" t="s">
        <v>9102</v>
      </c>
      <c r="B1024" s="421">
        <v>2453518158608</v>
      </c>
      <c r="C1024" s="22">
        <v>4985009708187</v>
      </c>
      <c r="D1024" s="23" t="s">
        <v>2528</v>
      </c>
      <c r="E1024" s="23">
        <v>1823</v>
      </c>
      <c r="F1024" s="23">
        <v>2</v>
      </c>
      <c r="G1024" s="23">
        <v>0</v>
      </c>
      <c r="H1024" s="23" t="s">
        <v>2496</v>
      </c>
      <c r="I1024" s="23" t="s">
        <v>2495</v>
      </c>
      <c r="J1024" s="23" t="s">
        <v>2507</v>
      </c>
      <c r="K1024" s="15">
        <f t="shared" si="45"/>
        <v>3</v>
      </c>
      <c r="L1024" s="15" t="str">
        <f t="shared" si="46"/>
        <v>23</v>
      </c>
      <c r="M1024" s="15" t="str">
        <f t="shared" si="47"/>
        <v>2023年製</v>
      </c>
      <c r="N1024" s="17">
        <f>VLOOKUP(B:B,価格調査!B:S,18,0)</f>
        <v>1074476211</v>
      </c>
      <c r="O1024" s="15"/>
      <c r="P1024" s="15"/>
    </row>
    <row r="1025" spans="1:16">
      <c r="A1025" s="16" t="s">
        <v>9102</v>
      </c>
      <c r="B1025" s="421">
        <v>2453518158608</v>
      </c>
      <c r="C1025" s="22">
        <v>4985009708187</v>
      </c>
      <c r="D1025" s="23" t="s">
        <v>2528</v>
      </c>
      <c r="E1025" s="23">
        <v>1923</v>
      </c>
      <c r="F1025" s="23">
        <v>6</v>
      </c>
      <c r="G1025" s="23">
        <v>0</v>
      </c>
      <c r="H1025" s="23" t="s">
        <v>2496</v>
      </c>
      <c r="I1025" s="23" t="s">
        <v>2495</v>
      </c>
      <c r="J1025" s="23" t="s">
        <v>2517</v>
      </c>
      <c r="K1025" s="15">
        <f t="shared" si="45"/>
        <v>3</v>
      </c>
      <c r="L1025" s="15" t="str">
        <f t="shared" si="46"/>
        <v>23</v>
      </c>
      <c r="M1025" s="15" t="str">
        <f t="shared" si="47"/>
        <v>2023年製</v>
      </c>
      <c r="N1025" s="17">
        <f>VLOOKUP(B:B,価格調査!B:S,18,0)</f>
        <v>1074476211</v>
      </c>
      <c r="O1025" s="15"/>
      <c r="P1025" s="15"/>
    </row>
    <row r="1026" spans="1:16">
      <c r="A1026" s="16" t="s">
        <v>9102</v>
      </c>
      <c r="B1026" s="421">
        <v>2453519158607</v>
      </c>
      <c r="C1026" s="22">
        <v>4985009708316</v>
      </c>
      <c r="D1026" s="23" t="s">
        <v>2527</v>
      </c>
      <c r="E1026" s="23">
        <v>1723</v>
      </c>
      <c r="F1026" s="23">
        <v>3</v>
      </c>
      <c r="G1026" s="23">
        <v>0</v>
      </c>
      <c r="H1026" s="23" t="s">
        <v>2496</v>
      </c>
      <c r="I1026" s="23" t="s">
        <v>2495</v>
      </c>
      <c r="J1026" s="23" t="s">
        <v>2520</v>
      </c>
      <c r="K1026" s="15">
        <f t="shared" ref="K1026:K1089" si="48">COUNTIF(B:B,B1026)</f>
        <v>2</v>
      </c>
      <c r="L1026" s="15" t="str">
        <f t="shared" ref="L1026:L1089" si="49">RIGHT(E1026,2)</f>
        <v>23</v>
      </c>
      <c r="M1026" s="15" t="str">
        <f t="shared" ref="M1026:M1089" si="50">"20"&amp;L1026&amp;"年製"</f>
        <v>2023年製</v>
      </c>
      <c r="N1026" s="17">
        <f>VLOOKUP(B:B,価格調査!B:S,18,0)</f>
        <v>1074475978</v>
      </c>
      <c r="O1026" s="15"/>
      <c r="P1026" s="15"/>
    </row>
    <row r="1027" spans="1:16">
      <c r="A1027" s="16" t="s">
        <v>9102</v>
      </c>
      <c r="B1027" s="421">
        <v>2453519158607</v>
      </c>
      <c r="C1027" s="22">
        <v>4985009708316</v>
      </c>
      <c r="D1027" s="23" t="s">
        <v>2527</v>
      </c>
      <c r="E1027" s="23">
        <v>3523</v>
      </c>
      <c r="F1027" s="23">
        <v>10</v>
      </c>
      <c r="G1027" s="23">
        <v>0</v>
      </c>
      <c r="H1027" s="23" t="s">
        <v>2496</v>
      </c>
      <c r="I1027" s="23" t="s">
        <v>2495</v>
      </c>
      <c r="J1027" s="23" t="s">
        <v>2520</v>
      </c>
      <c r="K1027" s="15">
        <f t="shared" si="48"/>
        <v>2</v>
      </c>
      <c r="L1027" s="15" t="str">
        <f t="shared" si="49"/>
        <v>23</v>
      </c>
      <c r="M1027" s="15" t="str">
        <f t="shared" si="50"/>
        <v>2023年製</v>
      </c>
      <c r="N1027" s="17">
        <f>VLOOKUP(B:B,価格調査!B:S,18,0)</f>
        <v>1074475978</v>
      </c>
      <c r="O1027" s="15"/>
      <c r="P1027" s="15"/>
    </row>
    <row r="1028" spans="1:16">
      <c r="A1028" s="16" t="s">
        <v>9102</v>
      </c>
      <c r="B1028" s="421">
        <v>2454017158601</v>
      </c>
      <c r="C1028" s="22">
        <v>4985009708088</v>
      </c>
      <c r="D1028" s="23" t="s">
        <v>2526</v>
      </c>
      <c r="E1028" s="23">
        <v>3223</v>
      </c>
      <c r="F1028" s="23">
        <v>2</v>
      </c>
      <c r="G1028" s="23">
        <v>0</v>
      </c>
      <c r="H1028" s="23" t="s">
        <v>2496</v>
      </c>
      <c r="I1028" s="23" t="s">
        <v>2495</v>
      </c>
      <c r="J1028" s="23" t="s">
        <v>2525</v>
      </c>
      <c r="K1028" s="15">
        <f t="shared" si="48"/>
        <v>4</v>
      </c>
      <c r="L1028" s="15" t="str">
        <f t="shared" si="49"/>
        <v>23</v>
      </c>
      <c r="M1028" s="15" t="str">
        <f t="shared" si="50"/>
        <v>2023年製</v>
      </c>
      <c r="N1028" s="17">
        <f>VLOOKUP(B:B,価格調査!B:S,18,0)</f>
        <v>1074476020</v>
      </c>
      <c r="O1028" s="15"/>
      <c r="P1028" s="15"/>
    </row>
    <row r="1029" spans="1:16">
      <c r="A1029" s="16" t="s">
        <v>9102</v>
      </c>
      <c r="B1029" s="421">
        <v>2454017158601</v>
      </c>
      <c r="C1029" s="22">
        <v>4985009708088</v>
      </c>
      <c r="D1029" s="23" t="s">
        <v>2526</v>
      </c>
      <c r="E1029" s="23">
        <v>3123</v>
      </c>
      <c r="F1029" s="23">
        <v>8</v>
      </c>
      <c r="G1029" s="23">
        <v>0</v>
      </c>
      <c r="H1029" s="23" t="s">
        <v>2496</v>
      </c>
      <c r="I1029" s="23" t="s">
        <v>2495</v>
      </c>
      <c r="J1029" s="23" t="s">
        <v>2525</v>
      </c>
      <c r="K1029" s="15">
        <f t="shared" si="48"/>
        <v>4</v>
      </c>
      <c r="L1029" s="15" t="str">
        <f t="shared" si="49"/>
        <v>23</v>
      </c>
      <c r="M1029" s="15" t="str">
        <f t="shared" si="50"/>
        <v>2023年製</v>
      </c>
      <c r="N1029" s="17">
        <f>VLOOKUP(B:B,価格調査!B:S,18,0)</f>
        <v>1074476020</v>
      </c>
      <c r="O1029" s="15"/>
      <c r="P1029" s="15"/>
    </row>
    <row r="1030" spans="1:16">
      <c r="A1030" s="16" t="s">
        <v>9102</v>
      </c>
      <c r="B1030" s="421">
        <v>2454017158601</v>
      </c>
      <c r="C1030" s="22">
        <v>4985009708088</v>
      </c>
      <c r="D1030" s="23" t="s">
        <v>2526</v>
      </c>
      <c r="E1030" s="23">
        <v>3123</v>
      </c>
      <c r="F1030" s="23">
        <v>6</v>
      </c>
      <c r="G1030" s="23">
        <v>0</v>
      </c>
      <c r="H1030" s="23" t="s">
        <v>2496</v>
      </c>
      <c r="I1030" s="23" t="s">
        <v>2495</v>
      </c>
      <c r="J1030" s="23" t="s">
        <v>2525</v>
      </c>
      <c r="K1030" s="15">
        <f t="shared" si="48"/>
        <v>4</v>
      </c>
      <c r="L1030" s="15" t="str">
        <f t="shared" si="49"/>
        <v>23</v>
      </c>
      <c r="M1030" s="15" t="str">
        <f t="shared" si="50"/>
        <v>2023年製</v>
      </c>
      <c r="N1030" s="17">
        <f>VLOOKUP(B:B,価格調査!B:S,18,0)</f>
        <v>1074476020</v>
      </c>
      <c r="O1030" s="15"/>
      <c r="P1030" s="15"/>
    </row>
    <row r="1031" spans="1:16">
      <c r="A1031" s="16" t="s">
        <v>9102</v>
      </c>
      <c r="B1031" s="421">
        <v>2454017158601</v>
      </c>
      <c r="C1031" s="22">
        <v>4985009708088</v>
      </c>
      <c r="D1031" s="23" t="s">
        <v>2526</v>
      </c>
      <c r="E1031" s="23">
        <v>3223</v>
      </c>
      <c r="F1031" s="23">
        <v>2</v>
      </c>
      <c r="G1031" s="23">
        <v>0</v>
      </c>
      <c r="H1031" s="23" t="s">
        <v>2496</v>
      </c>
      <c r="I1031" s="23" t="s">
        <v>2495</v>
      </c>
      <c r="J1031" s="23" t="s">
        <v>2525</v>
      </c>
      <c r="K1031" s="15">
        <f t="shared" si="48"/>
        <v>4</v>
      </c>
      <c r="L1031" s="15" t="str">
        <f t="shared" si="49"/>
        <v>23</v>
      </c>
      <c r="M1031" s="15" t="str">
        <f t="shared" si="50"/>
        <v>2023年製</v>
      </c>
      <c r="N1031" s="17">
        <f>VLOOKUP(B:B,価格調査!B:S,18,0)</f>
        <v>1074476020</v>
      </c>
      <c r="O1031" s="15"/>
      <c r="P1031" s="15"/>
    </row>
    <row r="1032" spans="1:16">
      <c r="A1032" s="16" t="s">
        <v>9102</v>
      </c>
      <c r="B1032" s="421">
        <v>2454018158600</v>
      </c>
      <c r="C1032" s="22">
        <v>4985009708194</v>
      </c>
      <c r="D1032" s="23" t="s">
        <v>2523</v>
      </c>
      <c r="E1032" s="23">
        <v>923</v>
      </c>
      <c r="F1032" s="23">
        <v>20</v>
      </c>
      <c r="G1032" s="23">
        <v>0</v>
      </c>
      <c r="H1032" s="23" t="s">
        <v>2496</v>
      </c>
      <c r="I1032" s="23" t="s">
        <v>2495</v>
      </c>
      <c r="J1032" s="23" t="s">
        <v>2502</v>
      </c>
      <c r="K1032" s="15">
        <f t="shared" si="48"/>
        <v>2</v>
      </c>
      <c r="L1032" s="15" t="str">
        <f t="shared" si="49"/>
        <v>23</v>
      </c>
      <c r="M1032" s="15" t="str">
        <f t="shared" si="50"/>
        <v>2023年製</v>
      </c>
      <c r="N1032" s="17">
        <f>VLOOKUP(B:B,価格調査!B:S,18,0)</f>
        <v>1074476019</v>
      </c>
      <c r="O1032" s="15"/>
      <c r="P1032" s="15"/>
    </row>
    <row r="1033" spans="1:16">
      <c r="A1033" s="16" t="s">
        <v>9102</v>
      </c>
      <c r="B1033" s="421">
        <v>2454018158600</v>
      </c>
      <c r="C1033" s="22">
        <v>4985009708194</v>
      </c>
      <c r="D1033" s="23" t="s">
        <v>2523</v>
      </c>
      <c r="E1033" s="23">
        <v>923</v>
      </c>
      <c r="F1033" s="23">
        <v>4</v>
      </c>
      <c r="G1033" s="23">
        <v>0</v>
      </c>
      <c r="H1033" s="23" t="s">
        <v>2496</v>
      </c>
      <c r="I1033" s="23" t="s">
        <v>2495</v>
      </c>
      <c r="J1033" s="23" t="s">
        <v>2502</v>
      </c>
      <c r="K1033" s="15">
        <f t="shared" si="48"/>
        <v>2</v>
      </c>
      <c r="L1033" s="15" t="str">
        <f t="shared" si="49"/>
        <v>23</v>
      </c>
      <c r="M1033" s="15" t="str">
        <f t="shared" si="50"/>
        <v>2023年製</v>
      </c>
      <c r="N1033" s="17">
        <f>VLOOKUP(B:B,価格調査!B:S,18,0)</f>
        <v>1074476019</v>
      </c>
      <c r="O1033" s="15"/>
      <c r="P1033" s="15"/>
    </row>
    <row r="1034" spans="1:16">
      <c r="A1034" s="16" t="s">
        <v>9102</v>
      </c>
      <c r="B1034" s="421">
        <v>2454019158609</v>
      </c>
      <c r="C1034" s="22">
        <v>4985009708323</v>
      </c>
      <c r="D1034" s="23" t="s">
        <v>3477</v>
      </c>
      <c r="E1034" s="23">
        <v>3323</v>
      </c>
      <c r="F1034" s="23">
        <v>6</v>
      </c>
      <c r="G1034" s="23">
        <v>0</v>
      </c>
      <c r="H1034" s="23" t="s">
        <v>2496</v>
      </c>
      <c r="I1034" s="23" t="s">
        <v>2495</v>
      </c>
      <c r="J1034" s="23" t="s">
        <v>2500</v>
      </c>
      <c r="K1034" s="15">
        <f t="shared" si="48"/>
        <v>2</v>
      </c>
      <c r="L1034" s="15" t="str">
        <f t="shared" si="49"/>
        <v>23</v>
      </c>
      <c r="M1034" s="15" t="str">
        <f t="shared" si="50"/>
        <v>2023年製</v>
      </c>
      <c r="N1034" s="17">
        <f>VLOOKUP(B:B,価格調査!B:S,18,0)</f>
        <v>1074476015</v>
      </c>
      <c r="O1034" s="15"/>
      <c r="P1034" s="15"/>
    </row>
    <row r="1035" spans="1:16">
      <c r="A1035" s="16" t="s">
        <v>9102</v>
      </c>
      <c r="B1035" s="421">
        <v>2454019158609</v>
      </c>
      <c r="C1035" s="22">
        <v>4985009708323</v>
      </c>
      <c r="D1035" s="23" t="s">
        <v>3477</v>
      </c>
      <c r="E1035" s="23">
        <v>3523</v>
      </c>
      <c r="F1035" s="23">
        <v>8</v>
      </c>
      <c r="G1035" s="23">
        <v>0</v>
      </c>
      <c r="H1035" s="23" t="s">
        <v>2496</v>
      </c>
      <c r="I1035" s="23" t="s">
        <v>2495</v>
      </c>
      <c r="J1035" s="23" t="s">
        <v>2500</v>
      </c>
      <c r="K1035" s="15">
        <f t="shared" si="48"/>
        <v>2</v>
      </c>
      <c r="L1035" s="15" t="str">
        <f t="shared" si="49"/>
        <v>23</v>
      </c>
      <c r="M1035" s="15" t="str">
        <f t="shared" si="50"/>
        <v>2023年製</v>
      </c>
      <c r="N1035" s="17">
        <f>VLOOKUP(B:B,価格調査!B:S,18,0)</f>
        <v>1074476015</v>
      </c>
      <c r="O1035" s="15"/>
      <c r="P1035" s="15"/>
    </row>
    <row r="1036" spans="1:16">
      <c r="A1036" s="16" t="s">
        <v>9102</v>
      </c>
      <c r="B1036" s="16">
        <v>2454517158606</v>
      </c>
      <c r="C1036" s="15">
        <v>4985009708095</v>
      </c>
      <c r="D1036" s="15" t="s">
        <v>2521</v>
      </c>
      <c r="E1036" s="15">
        <v>2223</v>
      </c>
      <c r="F1036" s="15">
        <v>4</v>
      </c>
      <c r="G1036" s="15">
        <v>0</v>
      </c>
      <c r="H1036" s="15" t="s">
        <v>2496</v>
      </c>
      <c r="I1036" s="15" t="s">
        <v>2495</v>
      </c>
      <c r="J1036" s="15" t="s">
        <v>2502</v>
      </c>
      <c r="K1036" s="15">
        <f t="shared" si="48"/>
        <v>1</v>
      </c>
      <c r="L1036" s="15" t="str">
        <f t="shared" si="49"/>
        <v>23</v>
      </c>
      <c r="M1036" s="15" t="str">
        <f t="shared" si="50"/>
        <v>2023年製</v>
      </c>
      <c r="N1036" s="17">
        <f>VLOOKUP(B:B,価格調査!B:S,18,0)</f>
        <v>1074476210</v>
      </c>
      <c r="O1036" s="15"/>
      <c r="P1036" s="15"/>
    </row>
    <row r="1037" spans="1:16">
      <c r="A1037" s="16" t="s">
        <v>9102</v>
      </c>
      <c r="B1037" s="16">
        <v>2454518158605</v>
      </c>
      <c r="C1037" s="15">
        <v>4985009708200</v>
      </c>
      <c r="D1037" s="15" t="s">
        <v>2724</v>
      </c>
      <c r="E1037" s="15">
        <v>3323</v>
      </c>
      <c r="F1037" s="15">
        <v>2</v>
      </c>
      <c r="G1037" s="15">
        <v>0</v>
      </c>
      <c r="H1037" s="15" t="s">
        <v>2496</v>
      </c>
      <c r="I1037" s="15" t="s">
        <v>2495</v>
      </c>
      <c r="J1037" s="15" t="s">
        <v>2502</v>
      </c>
      <c r="K1037" s="15">
        <f t="shared" si="48"/>
        <v>2</v>
      </c>
      <c r="L1037" s="15" t="str">
        <f t="shared" si="49"/>
        <v>23</v>
      </c>
      <c r="M1037" s="15" t="str">
        <f t="shared" si="50"/>
        <v>2023年製</v>
      </c>
      <c r="N1037" s="17">
        <f>VLOOKUP(B:B,価格調査!B:S,18,0)</f>
        <v>1074476018</v>
      </c>
      <c r="O1037" s="15"/>
      <c r="P1037" s="15"/>
    </row>
    <row r="1038" spans="1:16">
      <c r="A1038" s="16" t="s">
        <v>9102</v>
      </c>
      <c r="B1038" s="421">
        <v>2553518158605</v>
      </c>
      <c r="C1038" s="22">
        <v>4985009708217</v>
      </c>
      <c r="D1038" s="23" t="s">
        <v>2514</v>
      </c>
      <c r="E1038" s="23">
        <v>2923</v>
      </c>
      <c r="F1038" s="23">
        <v>4</v>
      </c>
      <c r="G1038" s="23">
        <v>0</v>
      </c>
      <c r="H1038" s="23" t="s">
        <v>2496</v>
      </c>
      <c r="I1038" s="23" t="s">
        <v>2495</v>
      </c>
      <c r="J1038" s="23" t="s">
        <v>2515</v>
      </c>
      <c r="K1038" s="15">
        <f t="shared" si="48"/>
        <v>4</v>
      </c>
      <c r="L1038" s="15" t="str">
        <f t="shared" si="49"/>
        <v>23</v>
      </c>
      <c r="M1038" s="15" t="str">
        <f t="shared" si="50"/>
        <v>2023年製</v>
      </c>
      <c r="N1038" s="17">
        <f>VLOOKUP(B:B,価格調査!B:S,18,0)</f>
        <v>1074475999</v>
      </c>
      <c r="O1038" s="15"/>
      <c r="P1038" s="15"/>
    </row>
    <row r="1039" spans="1:16">
      <c r="A1039" s="16" t="s">
        <v>9102</v>
      </c>
      <c r="B1039" s="421">
        <v>2553518158605</v>
      </c>
      <c r="C1039" s="22">
        <v>4985009708217</v>
      </c>
      <c r="D1039" s="23" t="s">
        <v>2514</v>
      </c>
      <c r="E1039" s="23">
        <v>2923</v>
      </c>
      <c r="F1039" s="23">
        <v>4</v>
      </c>
      <c r="G1039" s="23">
        <v>0</v>
      </c>
      <c r="H1039" s="23" t="s">
        <v>2496</v>
      </c>
      <c r="I1039" s="23" t="s">
        <v>2495</v>
      </c>
      <c r="J1039" s="23" t="s">
        <v>2515</v>
      </c>
      <c r="K1039" s="15">
        <f t="shared" si="48"/>
        <v>4</v>
      </c>
      <c r="L1039" s="15" t="str">
        <f t="shared" si="49"/>
        <v>23</v>
      </c>
      <c r="M1039" s="15" t="str">
        <f t="shared" si="50"/>
        <v>2023年製</v>
      </c>
      <c r="N1039" s="17">
        <f>VLOOKUP(B:B,価格調査!B:S,18,0)</f>
        <v>1074475999</v>
      </c>
      <c r="O1039" s="15"/>
      <c r="P1039" s="15"/>
    </row>
    <row r="1040" spans="1:16">
      <c r="A1040" s="16" t="s">
        <v>9102</v>
      </c>
      <c r="B1040" s="421">
        <v>2553518158605</v>
      </c>
      <c r="C1040" s="22">
        <v>4985009708217</v>
      </c>
      <c r="D1040" s="23" t="s">
        <v>2514</v>
      </c>
      <c r="E1040" s="23">
        <v>2923</v>
      </c>
      <c r="F1040" s="23">
        <v>2</v>
      </c>
      <c r="G1040" s="23">
        <v>0</v>
      </c>
      <c r="H1040" s="23" t="s">
        <v>2496</v>
      </c>
      <c r="I1040" s="23" t="s">
        <v>2495</v>
      </c>
      <c r="J1040" s="23" t="s">
        <v>2515</v>
      </c>
      <c r="K1040" s="15">
        <f t="shared" si="48"/>
        <v>4</v>
      </c>
      <c r="L1040" s="15" t="str">
        <f t="shared" si="49"/>
        <v>23</v>
      </c>
      <c r="M1040" s="15" t="str">
        <f t="shared" si="50"/>
        <v>2023年製</v>
      </c>
      <c r="N1040" s="17">
        <f>VLOOKUP(B:B,価格調査!B:S,18,0)</f>
        <v>1074475999</v>
      </c>
      <c r="O1040" s="15"/>
      <c r="P1040" s="15"/>
    </row>
    <row r="1041" spans="1:16">
      <c r="A1041" s="16" t="s">
        <v>9102</v>
      </c>
      <c r="B1041" s="421">
        <v>2553518158605</v>
      </c>
      <c r="C1041" s="22">
        <v>4985009708217</v>
      </c>
      <c r="D1041" s="23" t="s">
        <v>2514</v>
      </c>
      <c r="E1041" s="23">
        <v>3423</v>
      </c>
      <c r="F1041" s="23">
        <v>4</v>
      </c>
      <c r="G1041" s="23">
        <v>0</v>
      </c>
      <c r="H1041" s="23" t="s">
        <v>2496</v>
      </c>
      <c r="I1041" s="23" t="s">
        <v>2495</v>
      </c>
      <c r="J1041" s="23" t="s">
        <v>8912</v>
      </c>
      <c r="K1041" s="15">
        <f t="shared" si="48"/>
        <v>4</v>
      </c>
      <c r="L1041" s="15" t="str">
        <f t="shared" si="49"/>
        <v>23</v>
      </c>
      <c r="M1041" s="15" t="str">
        <f t="shared" si="50"/>
        <v>2023年製</v>
      </c>
      <c r="N1041" s="17">
        <f>VLOOKUP(B:B,価格調査!B:S,18,0)</f>
        <v>1074475999</v>
      </c>
      <c r="O1041" s="15"/>
      <c r="P1041" s="15"/>
    </row>
    <row r="1042" spans="1:16">
      <c r="A1042" s="16" t="s">
        <v>9102</v>
      </c>
      <c r="B1042" s="421">
        <v>2553519158604</v>
      </c>
      <c r="C1042" s="22">
        <v>4985009708347</v>
      </c>
      <c r="D1042" s="23" t="s">
        <v>2513</v>
      </c>
      <c r="E1042" s="23">
        <v>4623</v>
      </c>
      <c r="F1042" s="23">
        <v>6</v>
      </c>
      <c r="G1042" s="23">
        <v>0</v>
      </c>
      <c r="H1042" s="23" t="s">
        <v>2496</v>
      </c>
      <c r="I1042" s="23" t="s">
        <v>2495</v>
      </c>
      <c r="J1042" s="23" t="s">
        <v>2502</v>
      </c>
      <c r="K1042" s="15">
        <f t="shared" si="48"/>
        <v>3</v>
      </c>
      <c r="L1042" s="15" t="str">
        <f t="shared" si="49"/>
        <v>23</v>
      </c>
      <c r="M1042" s="15" t="str">
        <f t="shared" si="50"/>
        <v>2023年製</v>
      </c>
      <c r="N1042" s="17">
        <f>VLOOKUP(B:B,価格調査!B:S,18,0)</f>
        <v>1074476209</v>
      </c>
      <c r="O1042" s="15"/>
      <c r="P1042" s="15"/>
    </row>
    <row r="1043" spans="1:16">
      <c r="A1043" s="16" t="s">
        <v>9102</v>
      </c>
      <c r="B1043" s="421">
        <v>2553519158604</v>
      </c>
      <c r="C1043" s="22">
        <v>4985009708347</v>
      </c>
      <c r="D1043" s="23" t="s">
        <v>2513</v>
      </c>
      <c r="E1043" s="23">
        <v>3823</v>
      </c>
      <c r="F1043" s="23">
        <v>2</v>
      </c>
      <c r="G1043" s="23">
        <v>0</v>
      </c>
      <c r="H1043" s="23" t="s">
        <v>2496</v>
      </c>
      <c r="I1043" s="23" t="s">
        <v>2495</v>
      </c>
      <c r="J1043" s="23" t="s">
        <v>2500</v>
      </c>
      <c r="K1043" s="15">
        <f t="shared" si="48"/>
        <v>3</v>
      </c>
      <c r="L1043" s="15" t="str">
        <f t="shared" si="49"/>
        <v>23</v>
      </c>
      <c r="M1043" s="15" t="str">
        <f t="shared" si="50"/>
        <v>2023年製</v>
      </c>
      <c r="N1043" s="17">
        <f>VLOOKUP(B:B,価格調査!B:S,18,0)</f>
        <v>1074476209</v>
      </c>
      <c r="O1043" s="15"/>
      <c r="P1043" s="15"/>
    </row>
    <row r="1044" spans="1:16">
      <c r="A1044" s="16" t="s">
        <v>9102</v>
      </c>
      <c r="B1044" s="421">
        <v>2553519158604</v>
      </c>
      <c r="C1044" s="22">
        <v>4985009708347</v>
      </c>
      <c r="D1044" s="23" t="s">
        <v>2513</v>
      </c>
      <c r="E1044" s="23">
        <v>3923</v>
      </c>
      <c r="F1044" s="23">
        <v>6</v>
      </c>
      <c r="G1044" s="23">
        <v>0</v>
      </c>
      <c r="H1044" s="23" t="s">
        <v>2496</v>
      </c>
      <c r="I1044" s="23" t="s">
        <v>2495</v>
      </c>
      <c r="J1044" s="23" t="s">
        <v>2500</v>
      </c>
      <c r="K1044" s="15">
        <f t="shared" si="48"/>
        <v>3</v>
      </c>
      <c r="L1044" s="15" t="str">
        <f t="shared" si="49"/>
        <v>23</v>
      </c>
      <c r="M1044" s="15" t="str">
        <f t="shared" si="50"/>
        <v>2023年製</v>
      </c>
      <c r="N1044" s="17">
        <f>VLOOKUP(B:B,価格調査!B:S,18,0)</f>
        <v>1074476209</v>
      </c>
      <c r="O1044" s="15"/>
      <c r="P1044" s="15"/>
    </row>
    <row r="1045" spans="1:16">
      <c r="A1045" s="16" t="s">
        <v>9102</v>
      </c>
      <c r="B1045" s="421">
        <v>2554018158607</v>
      </c>
      <c r="C1045" s="22">
        <v>4985009708224</v>
      </c>
      <c r="D1045" s="23" t="s">
        <v>2509</v>
      </c>
      <c r="E1045" s="23">
        <v>1423</v>
      </c>
      <c r="F1045" s="23">
        <v>3</v>
      </c>
      <c r="G1045" s="23">
        <v>0</v>
      </c>
      <c r="H1045" s="23" t="s">
        <v>2496</v>
      </c>
      <c r="I1045" s="23" t="s">
        <v>2495</v>
      </c>
      <c r="J1045" s="23" t="s">
        <v>2502</v>
      </c>
      <c r="K1045" s="15">
        <f t="shared" si="48"/>
        <v>1</v>
      </c>
      <c r="L1045" s="15" t="str">
        <f t="shared" si="49"/>
        <v>23</v>
      </c>
      <c r="M1045" s="15" t="str">
        <f t="shared" si="50"/>
        <v>2023年製</v>
      </c>
      <c r="N1045" s="17">
        <f>VLOOKUP(B:B,価格調査!B:S,18,0)</f>
        <v>1074475997</v>
      </c>
      <c r="O1045" s="15"/>
      <c r="P1045" s="15"/>
    </row>
    <row r="1046" spans="1:16">
      <c r="A1046" s="16" t="s">
        <v>9102</v>
      </c>
      <c r="B1046" s="421">
        <v>2554019158606</v>
      </c>
      <c r="C1046" s="22">
        <v>4985009708354</v>
      </c>
      <c r="D1046" s="23" t="s">
        <v>2508</v>
      </c>
      <c r="E1046" s="23">
        <v>1523</v>
      </c>
      <c r="F1046" s="23">
        <v>2</v>
      </c>
      <c r="G1046" s="23">
        <v>0</v>
      </c>
      <c r="H1046" s="23" t="s">
        <v>2496</v>
      </c>
      <c r="I1046" s="23" t="s">
        <v>2495</v>
      </c>
      <c r="J1046" s="23" t="s">
        <v>2502</v>
      </c>
      <c r="K1046" s="15">
        <f t="shared" si="48"/>
        <v>2</v>
      </c>
      <c r="L1046" s="15" t="str">
        <f t="shared" si="49"/>
        <v>23</v>
      </c>
      <c r="M1046" s="15" t="str">
        <f t="shared" si="50"/>
        <v>2023年製</v>
      </c>
      <c r="N1046" s="17">
        <f>VLOOKUP(B:B,価格調査!B:S,18,0)</f>
        <v>1074476014</v>
      </c>
      <c r="O1046" s="15"/>
      <c r="P1046" s="15"/>
    </row>
    <row r="1047" spans="1:16">
      <c r="A1047" s="16" t="s">
        <v>9102</v>
      </c>
      <c r="B1047" s="421">
        <v>2554519158601</v>
      </c>
      <c r="C1047" s="22">
        <v>4985009708361</v>
      </c>
      <c r="D1047" s="23" t="s">
        <v>9074</v>
      </c>
      <c r="E1047" s="23">
        <v>3223</v>
      </c>
      <c r="F1047" s="23">
        <v>6</v>
      </c>
      <c r="G1047" s="23">
        <v>0</v>
      </c>
      <c r="H1047" s="23" t="s">
        <v>2496</v>
      </c>
      <c r="I1047" s="23" t="s">
        <v>2495</v>
      </c>
      <c r="J1047" s="23" t="s">
        <v>2498</v>
      </c>
      <c r="K1047" s="15">
        <f t="shared" si="48"/>
        <v>1</v>
      </c>
      <c r="L1047" s="15" t="str">
        <f t="shared" si="49"/>
        <v>23</v>
      </c>
      <c r="M1047" s="15" t="str">
        <f t="shared" si="50"/>
        <v>2023年製</v>
      </c>
      <c r="N1047" s="17">
        <f>VLOOKUP(B:B,価格調査!B:S,18,0)</f>
        <v>1074476016</v>
      </c>
      <c r="O1047" s="15"/>
      <c r="P1047" s="15"/>
    </row>
    <row r="1048" spans="1:16">
      <c r="A1048" s="16" t="s">
        <v>9102</v>
      </c>
      <c r="B1048" s="421">
        <v>2653518158602</v>
      </c>
      <c r="C1048" s="22">
        <v>4985009708248</v>
      </c>
      <c r="D1048" s="23" t="s">
        <v>2506</v>
      </c>
      <c r="E1048" s="23">
        <v>3723</v>
      </c>
      <c r="F1048" s="23">
        <v>2</v>
      </c>
      <c r="G1048" s="23">
        <v>0</v>
      </c>
      <c r="H1048" s="23" t="s">
        <v>2496</v>
      </c>
      <c r="I1048" s="23" t="s">
        <v>2495</v>
      </c>
      <c r="J1048" s="23" t="s">
        <v>2500</v>
      </c>
      <c r="K1048" s="15">
        <f t="shared" si="48"/>
        <v>4</v>
      </c>
      <c r="L1048" s="15" t="str">
        <f t="shared" si="49"/>
        <v>23</v>
      </c>
      <c r="M1048" s="15" t="str">
        <f t="shared" si="50"/>
        <v>2023年製</v>
      </c>
      <c r="N1048" s="17">
        <f>VLOOKUP(B:B,価格調査!B:S,18,0)</f>
        <v>1074475979</v>
      </c>
      <c r="O1048" s="15"/>
      <c r="P1048" s="15"/>
    </row>
    <row r="1049" spans="1:16">
      <c r="A1049" s="16" t="s">
        <v>9102</v>
      </c>
      <c r="B1049" s="421">
        <v>2653518158602</v>
      </c>
      <c r="C1049" s="22">
        <v>4985009708248</v>
      </c>
      <c r="D1049" s="23" t="s">
        <v>2506</v>
      </c>
      <c r="E1049" s="23">
        <v>3723</v>
      </c>
      <c r="F1049" s="23">
        <v>6</v>
      </c>
      <c r="G1049" s="23">
        <v>0</v>
      </c>
      <c r="H1049" s="23" t="s">
        <v>2496</v>
      </c>
      <c r="I1049" s="23" t="s">
        <v>2495</v>
      </c>
      <c r="J1049" s="23" t="s">
        <v>2500</v>
      </c>
      <c r="K1049" s="15">
        <f t="shared" si="48"/>
        <v>4</v>
      </c>
      <c r="L1049" s="15" t="str">
        <f t="shared" si="49"/>
        <v>23</v>
      </c>
      <c r="M1049" s="15" t="str">
        <f t="shared" si="50"/>
        <v>2023年製</v>
      </c>
      <c r="N1049" s="17">
        <f>VLOOKUP(B:B,価格調査!B:S,18,0)</f>
        <v>1074475979</v>
      </c>
      <c r="O1049" s="15"/>
      <c r="P1049" s="15"/>
    </row>
    <row r="1050" spans="1:16">
      <c r="A1050" s="16" t="s">
        <v>9102</v>
      </c>
      <c r="B1050" s="421">
        <v>2653518158602</v>
      </c>
      <c r="C1050" s="22">
        <v>4985009708248</v>
      </c>
      <c r="D1050" s="23" t="s">
        <v>2506</v>
      </c>
      <c r="E1050" s="23">
        <v>3723</v>
      </c>
      <c r="F1050" s="23">
        <v>6</v>
      </c>
      <c r="G1050" s="23">
        <v>0</v>
      </c>
      <c r="H1050" s="23" t="s">
        <v>2496</v>
      </c>
      <c r="I1050" s="23" t="s">
        <v>2495</v>
      </c>
      <c r="J1050" s="23" t="s">
        <v>2502</v>
      </c>
      <c r="K1050" s="15">
        <f t="shared" si="48"/>
        <v>4</v>
      </c>
      <c r="L1050" s="15" t="str">
        <f t="shared" si="49"/>
        <v>23</v>
      </c>
      <c r="M1050" s="15" t="str">
        <f t="shared" si="50"/>
        <v>2023年製</v>
      </c>
      <c r="N1050" s="17">
        <f>VLOOKUP(B:B,価格調査!B:S,18,0)</f>
        <v>1074475979</v>
      </c>
      <c r="O1050" s="15"/>
      <c r="P1050" s="15"/>
    </row>
    <row r="1051" spans="1:16">
      <c r="A1051" s="16" t="s">
        <v>9102</v>
      </c>
      <c r="B1051" s="421">
        <v>2653518158602</v>
      </c>
      <c r="C1051" s="22">
        <v>4985009708248</v>
      </c>
      <c r="D1051" s="23" t="s">
        <v>2506</v>
      </c>
      <c r="E1051" s="23">
        <v>3223</v>
      </c>
      <c r="F1051" s="23">
        <v>2</v>
      </c>
      <c r="G1051" s="23">
        <v>0</v>
      </c>
      <c r="H1051" s="23" t="s">
        <v>2496</v>
      </c>
      <c r="I1051" s="23" t="s">
        <v>2495</v>
      </c>
      <c r="J1051" s="23" t="s">
        <v>2500</v>
      </c>
      <c r="K1051" s="15">
        <f t="shared" si="48"/>
        <v>4</v>
      </c>
      <c r="L1051" s="15" t="str">
        <f t="shared" si="49"/>
        <v>23</v>
      </c>
      <c r="M1051" s="15" t="str">
        <f t="shared" si="50"/>
        <v>2023年製</v>
      </c>
      <c r="N1051" s="17">
        <f>VLOOKUP(B:B,価格調査!B:S,18,0)</f>
        <v>1074475979</v>
      </c>
      <c r="O1051" s="15"/>
      <c r="P1051" s="15"/>
    </row>
    <row r="1052" spans="1:16">
      <c r="A1052" s="16" t="s">
        <v>9102</v>
      </c>
      <c r="B1052" s="421">
        <v>2753519158608</v>
      </c>
      <c r="C1052" s="22">
        <v>4985009708378</v>
      </c>
      <c r="D1052" s="23" t="s">
        <v>2499</v>
      </c>
      <c r="E1052" s="23">
        <v>4123</v>
      </c>
      <c r="F1052" s="23">
        <v>8</v>
      </c>
      <c r="G1052" s="23">
        <v>0</v>
      </c>
      <c r="H1052" s="23" t="s">
        <v>2496</v>
      </c>
      <c r="I1052" s="23" t="s">
        <v>2495</v>
      </c>
      <c r="J1052" s="23" t="s">
        <v>2520</v>
      </c>
      <c r="K1052" s="15">
        <f t="shared" si="48"/>
        <v>3</v>
      </c>
      <c r="L1052" s="15" t="str">
        <f t="shared" si="49"/>
        <v>23</v>
      </c>
      <c r="M1052" s="15" t="str">
        <f t="shared" si="50"/>
        <v>2023年製</v>
      </c>
      <c r="N1052" s="17">
        <f>VLOOKUP(B:B,価格調査!B:S,18,0)</f>
        <v>1074475975</v>
      </c>
      <c r="O1052" s="15"/>
      <c r="P1052" s="15"/>
    </row>
    <row r="1053" spans="1:16">
      <c r="A1053" s="16" t="s">
        <v>9102</v>
      </c>
      <c r="B1053" s="421">
        <v>2753519158608</v>
      </c>
      <c r="C1053" s="22">
        <v>4985009708378</v>
      </c>
      <c r="D1053" s="23" t="s">
        <v>2499</v>
      </c>
      <c r="E1053" s="23">
        <v>4123</v>
      </c>
      <c r="F1053" s="23">
        <v>4</v>
      </c>
      <c r="G1053" s="23">
        <v>0</v>
      </c>
      <c r="H1053" s="23" t="s">
        <v>2496</v>
      </c>
      <c r="I1053" s="23" t="s">
        <v>2495</v>
      </c>
      <c r="J1053" s="23" t="s">
        <v>2520</v>
      </c>
      <c r="K1053" s="15">
        <f t="shared" si="48"/>
        <v>3</v>
      </c>
      <c r="L1053" s="15" t="str">
        <f t="shared" si="49"/>
        <v>23</v>
      </c>
      <c r="M1053" s="15" t="str">
        <f t="shared" si="50"/>
        <v>2023年製</v>
      </c>
      <c r="N1053" s="17">
        <f>VLOOKUP(B:B,価格調査!B:S,18,0)</f>
        <v>1074475975</v>
      </c>
      <c r="O1053" s="15"/>
      <c r="P1053" s="15"/>
    </row>
    <row r="1054" spans="1:16">
      <c r="A1054" s="16" t="s">
        <v>9102</v>
      </c>
      <c r="B1054" s="421">
        <v>2753519158608</v>
      </c>
      <c r="C1054" s="22">
        <v>4985009708378</v>
      </c>
      <c r="D1054" s="23" t="s">
        <v>2499</v>
      </c>
      <c r="E1054" s="23">
        <v>2923</v>
      </c>
      <c r="F1054" s="23">
        <v>4</v>
      </c>
      <c r="G1054" s="23">
        <v>0</v>
      </c>
      <c r="H1054" s="23" t="s">
        <v>2496</v>
      </c>
      <c r="I1054" s="23" t="s">
        <v>2495</v>
      </c>
      <c r="J1054" s="23" t="s">
        <v>2520</v>
      </c>
      <c r="K1054" s="15">
        <f t="shared" si="48"/>
        <v>3</v>
      </c>
      <c r="L1054" s="15" t="str">
        <f t="shared" si="49"/>
        <v>23</v>
      </c>
      <c r="M1054" s="15" t="str">
        <f t="shared" si="50"/>
        <v>2023年製</v>
      </c>
      <c r="N1054" s="17">
        <f>VLOOKUP(B:B,価格調査!B:S,18,0)</f>
        <v>1074475975</v>
      </c>
      <c r="O1054" s="15"/>
      <c r="P1054" s="15"/>
    </row>
    <row r="1055" spans="1:16">
      <c r="A1055" s="16" t="s">
        <v>9102</v>
      </c>
      <c r="B1055" s="421">
        <v>2054517159254</v>
      </c>
      <c r="C1055" s="22">
        <v>4985009705278</v>
      </c>
      <c r="D1055" s="23" t="s">
        <v>2599</v>
      </c>
      <c r="E1055" s="23">
        <v>2923</v>
      </c>
      <c r="F1055" s="23">
        <v>23</v>
      </c>
      <c r="G1055" s="23">
        <v>0</v>
      </c>
      <c r="H1055" s="23" t="s">
        <v>2496</v>
      </c>
      <c r="I1055" s="23" t="s">
        <v>2495</v>
      </c>
      <c r="J1055" s="23" t="s">
        <v>2570</v>
      </c>
      <c r="K1055" s="15">
        <f t="shared" si="48"/>
        <v>3</v>
      </c>
      <c r="L1055" s="15" t="str">
        <f t="shared" si="49"/>
        <v>23</v>
      </c>
      <c r="M1055" s="15" t="str">
        <f t="shared" si="50"/>
        <v>2023年製</v>
      </c>
      <c r="N1055" s="17">
        <f>VLOOKUP(B:B,価格調査!B:S,18,0)</f>
        <v>1074475996</v>
      </c>
      <c r="O1055" s="15"/>
      <c r="P1055" s="15"/>
    </row>
    <row r="1056" spans="1:16">
      <c r="A1056" s="16" t="s">
        <v>9102</v>
      </c>
      <c r="B1056" s="421">
        <v>2054517159254</v>
      </c>
      <c r="C1056" s="22">
        <v>4985009705278</v>
      </c>
      <c r="D1056" s="23" t="s">
        <v>2599</v>
      </c>
      <c r="E1056" s="23">
        <v>2923</v>
      </c>
      <c r="F1056" s="23">
        <v>1</v>
      </c>
      <c r="G1056" s="23">
        <v>0</v>
      </c>
      <c r="H1056" s="23" t="s">
        <v>2496</v>
      </c>
      <c r="I1056" s="23" t="s">
        <v>2495</v>
      </c>
      <c r="J1056" s="23" t="s">
        <v>2530</v>
      </c>
      <c r="K1056" s="15">
        <f t="shared" si="48"/>
        <v>3</v>
      </c>
      <c r="L1056" s="15" t="str">
        <f t="shared" si="49"/>
        <v>23</v>
      </c>
      <c r="M1056" s="15" t="str">
        <f t="shared" si="50"/>
        <v>2023年製</v>
      </c>
      <c r="N1056" s="17">
        <f>VLOOKUP(B:B,価格調査!B:S,18,0)</f>
        <v>1074475996</v>
      </c>
      <c r="O1056" s="15"/>
      <c r="P1056" s="15"/>
    </row>
    <row r="1057" spans="1:16">
      <c r="A1057" s="16" t="s">
        <v>9102</v>
      </c>
      <c r="B1057" s="421">
        <v>2054517159254</v>
      </c>
      <c r="C1057" s="22">
        <v>4985009705278</v>
      </c>
      <c r="D1057" s="23" t="s">
        <v>2599</v>
      </c>
      <c r="E1057" s="23">
        <v>2923</v>
      </c>
      <c r="F1057" s="23">
        <v>4</v>
      </c>
      <c r="G1057" s="23">
        <v>0</v>
      </c>
      <c r="H1057" s="23" t="s">
        <v>2496</v>
      </c>
      <c r="I1057" s="23" t="s">
        <v>2495</v>
      </c>
      <c r="J1057" s="23" t="s">
        <v>2530</v>
      </c>
      <c r="K1057" s="15">
        <f t="shared" si="48"/>
        <v>3</v>
      </c>
      <c r="L1057" s="15" t="str">
        <f t="shared" si="49"/>
        <v>23</v>
      </c>
      <c r="M1057" s="15" t="str">
        <f t="shared" si="50"/>
        <v>2023年製</v>
      </c>
      <c r="N1057" s="17">
        <f>VLOOKUP(B:B,価格調査!B:S,18,0)</f>
        <v>1074475996</v>
      </c>
      <c r="O1057" s="15"/>
      <c r="P1057" s="15"/>
    </row>
    <row r="1058" spans="1:16">
      <c r="A1058" s="16" t="s">
        <v>9102</v>
      </c>
      <c r="B1058" s="421">
        <v>2055017159256</v>
      </c>
      <c r="C1058" s="22">
        <v>4985009705315</v>
      </c>
      <c r="D1058" s="23" t="s">
        <v>2597</v>
      </c>
      <c r="E1058" s="23">
        <v>1723</v>
      </c>
      <c r="F1058" s="23">
        <v>16</v>
      </c>
      <c r="G1058" s="23">
        <v>0</v>
      </c>
      <c r="H1058" s="23" t="s">
        <v>2496</v>
      </c>
      <c r="I1058" s="23" t="s">
        <v>2495</v>
      </c>
      <c r="J1058" s="23" t="s">
        <v>2530</v>
      </c>
      <c r="K1058" s="15">
        <f t="shared" si="48"/>
        <v>1</v>
      </c>
      <c r="L1058" s="15" t="str">
        <f t="shared" si="49"/>
        <v>23</v>
      </c>
      <c r="M1058" s="15" t="str">
        <f t="shared" si="50"/>
        <v>2023年製</v>
      </c>
      <c r="N1058" s="17">
        <f>VLOOKUP(B:B,価格調査!B:S,18,0)</f>
        <v>1074475998</v>
      </c>
      <c r="O1058" s="15"/>
      <c r="P1058" s="15"/>
    </row>
    <row r="1059" spans="1:16">
      <c r="A1059" s="16" t="s">
        <v>9102</v>
      </c>
      <c r="B1059" s="421">
        <v>2055517159251</v>
      </c>
      <c r="C1059" s="22">
        <v>4985009705346</v>
      </c>
      <c r="D1059" s="23" t="s">
        <v>2590</v>
      </c>
      <c r="E1059" s="23">
        <v>1323</v>
      </c>
      <c r="F1059" s="23">
        <v>5</v>
      </c>
      <c r="G1059" s="23">
        <v>0</v>
      </c>
      <c r="H1059" s="23" t="s">
        <v>2496</v>
      </c>
      <c r="I1059" s="23" t="s">
        <v>2495</v>
      </c>
      <c r="J1059" s="23" t="s">
        <v>2520</v>
      </c>
      <c r="K1059" s="15">
        <f t="shared" si="48"/>
        <v>2</v>
      </c>
      <c r="L1059" s="15" t="str">
        <f t="shared" si="49"/>
        <v>23</v>
      </c>
      <c r="M1059" s="15" t="str">
        <f t="shared" si="50"/>
        <v>2023年製</v>
      </c>
      <c r="N1059" s="17">
        <f>VLOOKUP(B:B,価格調査!B:S,18,0)</f>
        <v>1074475995</v>
      </c>
      <c r="O1059" s="15"/>
      <c r="P1059" s="15"/>
    </row>
    <row r="1060" spans="1:16">
      <c r="A1060" s="16" t="s">
        <v>9102</v>
      </c>
      <c r="B1060" s="421">
        <v>2055517159251</v>
      </c>
      <c r="C1060" s="22">
        <v>4985009705346</v>
      </c>
      <c r="D1060" s="23" t="s">
        <v>2590</v>
      </c>
      <c r="E1060" s="23">
        <v>1323</v>
      </c>
      <c r="F1060" s="23">
        <v>24</v>
      </c>
      <c r="G1060" s="23">
        <v>0</v>
      </c>
      <c r="H1060" s="23" t="s">
        <v>2496</v>
      </c>
      <c r="I1060" s="23" t="s">
        <v>2495</v>
      </c>
      <c r="J1060" s="23" t="s">
        <v>2520</v>
      </c>
      <c r="K1060" s="15">
        <f t="shared" si="48"/>
        <v>2</v>
      </c>
      <c r="L1060" s="15" t="str">
        <f t="shared" si="49"/>
        <v>23</v>
      </c>
      <c r="M1060" s="15" t="str">
        <f t="shared" si="50"/>
        <v>2023年製</v>
      </c>
      <c r="N1060" s="17">
        <f>VLOOKUP(B:B,価格調査!B:S,18,0)</f>
        <v>1074475995</v>
      </c>
      <c r="O1060" s="15"/>
      <c r="P1060" s="15"/>
    </row>
    <row r="1061" spans="1:16">
      <c r="A1061" s="16" t="s">
        <v>9102</v>
      </c>
      <c r="B1061" s="421">
        <v>2155017159253</v>
      </c>
      <c r="C1061" s="22">
        <v>4985009705322</v>
      </c>
      <c r="D1061" s="23" t="s">
        <v>2578</v>
      </c>
      <c r="E1061" s="23">
        <v>1323</v>
      </c>
      <c r="F1061" s="23">
        <v>1</v>
      </c>
      <c r="G1061" s="23">
        <v>0</v>
      </c>
      <c r="H1061" s="23" t="s">
        <v>2496</v>
      </c>
      <c r="I1061" s="23" t="s">
        <v>2495</v>
      </c>
      <c r="J1061" s="23" t="s">
        <v>2520</v>
      </c>
      <c r="K1061" s="15">
        <f t="shared" si="48"/>
        <v>3</v>
      </c>
      <c r="L1061" s="15" t="str">
        <f t="shared" si="49"/>
        <v>23</v>
      </c>
      <c r="M1061" s="15" t="str">
        <f t="shared" si="50"/>
        <v>2023年製</v>
      </c>
      <c r="N1061" s="17">
        <f>VLOOKUP(B:B,価格調査!B:S,18,0)</f>
        <v>1074476012</v>
      </c>
      <c r="O1061" s="15"/>
      <c r="P1061" s="15"/>
    </row>
    <row r="1062" spans="1:16">
      <c r="A1062" s="16" t="s">
        <v>9102</v>
      </c>
      <c r="B1062" s="421">
        <v>2155017159253</v>
      </c>
      <c r="C1062" s="22">
        <v>4985009705322</v>
      </c>
      <c r="D1062" s="23" t="s">
        <v>2578</v>
      </c>
      <c r="E1062" s="23">
        <v>2423</v>
      </c>
      <c r="F1062" s="23">
        <v>6</v>
      </c>
      <c r="G1062" s="23">
        <v>0</v>
      </c>
      <c r="H1062" s="23" t="s">
        <v>2496</v>
      </c>
      <c r="I1062" s="23" t="s">
        <v>2495</v>
      </c>
      <c r="J1062" s="23" t="s">
        <v>2498</v>
      </c>
      <c r="K1062" s="15">
        <f t="shared" si="48"/>
        <v>3</v>
      </c>
      <c r="L1062" s="15" t="str">
        <f t="shared" si="49"/>
        <v>23</v>
      </c>
      <c r="M1062" s="15" t="str">
        <f t="shared" si="50"/>
        <v>2023年製</v>
      </c>
      <c r="N1062" s="17">
        <f>VLOOKUP(B:B,価格調査!B:S,18,0)</f>
        <v>1074476012</v>
      </c>
      <c r="O1062" s="15"/>
      <c r="P1062" s="15"/>
    </row>
    <row r="1063" spans="1:16">
      <c r="A1063" s="16" t="s">
        <v>9102</v>
      </c>
      <c r="B1063" s="421">
        <v>2155017159253</v>
      </c>
      <c r="C1063" s="22">
        <v>4985009705322</v>
      </c>
      <c r="D1063" s="23" t="s">
        <v>2578</v>
      </c>
      <c r="E1063" s="23">
        <v>2423</v>
      </c>
      <c r="F1063" s="23">
        <v>20</v>
      </c>
      <c r="G1063" s="23">
        <v>0</v>
      </c>
      <c r="H1063" s="23" t="s">
        <v>2496</v>
      </c>
      <c r="I1063" s="23" t="s">
        <v>2495</v>
      </c>
      <c r="J1063" s="23" t="s">
        <v>2520</v>
      </c>
      <c r="K1063" s="15">
        <f t="shared" si="48"/>
        <v>3</v>
      </c>
      <c r="L1063" s="15" t="str">
        <f t="shared" si="49"/>
        <v>23</v>
      </c>
      <c r="M1063" s="15" t="str">
        <f t="shared" si="50"/>
        <v>2023年製</v>
      </c>
      <c r="N1063" s="17">
        <f>VLOOKUP(B:B,価格調査!B:S,18,0)</f>
        <v>1074476012</v>
      </c>
      <c r="O1063" s="15"/>
      <c r="P1063" s="15"/>
    </row>
    <row r="1064" spans="1:16">
      <c r="A1064" s="16" t="s">
        <v>9102</v>
      </c>
      <c r="B1064" s="421">
        <v>2155517159258</v>
      </c>
      <c r="C1064" s="22">
        <v>4985009705353</v>
      </c>
      <c r="D1064" s="23" t="s">
        <v>2576</v>
      </c>
      <c r="E1064" s="23">
        <v>4223</v>
      </c>
      <c r="F1064" s="23">
        <v>18</v>
      </c>
      <c r="G1064" s="23">
        <v>0</v>
      </c>
      <c r="H1064" s="23" t="s">
        <v>2496</v>
      </c>
      <c r="I1064" s="23" t="s">
        <v>2495</v>
      </c>
      <c r="J1064" s="23" t="s">
        <v>2498</v>
      </c>
      <c r="K1064" s="15">
        <f t="shared" si="48"/>
        <v>1</v>
      </c>
      <c r="L1064" s="15" t="str">
        <f t="shared" si="49"/>
        <v>23</v>
      </c>
      <c r="M1064" s="15" t="str">
        <f t="shared" si="50"/>
        <v>2023年製</v>
      </c>
      <c r="N1064" s="17">
        <f>VLOOKUP(B:B,価格調査!B:S,18,0)</f>
        <v>1074475993</v>
      </c>
      <c r="O1064" s="15"/>
      <c r="P1064" s="15"/>
    </row>
    <row r="1065" spans="1:16">
      <c r="A1065" s="16" t="s">
        <v>9102</v>
      </c>
      <c r="B1065" s="421">
        <v>2155518159257</v>
      </c>
      <c r="C1065" s="22">
        <v>4985009705544</v>
      </c>
      <c r="D1065" s="23" t="s">
        <v>7553</v>
      </c>
      <c r="E1065" s="23">
        <v>3323</v>
      </c>
      <c r="F1065" s="23">
        <v>3</v>
      </c>
      <c r="G1065" s="23">
        <v>0</v>
      </c>
      <c r="H1065" s="23" t="s">
        <v>2496</v>
      </c>
      <c r="I1065" s="23" t="s">
        <v>2495</v>
      </c>
      <c r="J1065" s="23" t="s">
        <v>2517</v>
      </c>
      <c r="K1065" s="15">
        <f t="shared" si="48"/>
        <v>3</v>
      </c>
      <c r="L1065" s="15" t="str">
        <f t="shared" si="49"/>
        <v>23</v>
      </c>
      <c r="M1065" s="15" t="str">
        <f t="shared" si="50"/>
        <v>2023年製</v>
      </c>
      <c r="N1065" s="17">
        <f>VLOOKUP(B:B,価格調査!B:S,18,0)</f>
        <v>1074475994</v>
      </c>
      <c r="O1065" s="15"/>
      <c r="P1065" s="15"/>
    </row>
    <row r="1066" spans="1:16">
      <c r="A1066" s="16" t="s">
        <v>9102</v>
      </c>
      <c r="B1066" s="421">
        <v>2155518159257</v>
      </c>
      <c r="C1066" s="22">
        <v>4985009705544</v>
      </c>
      <c r="D1066" s="23" t="s">
        <v>7553</v>
      </c>
      <c r="E1066" s="23">
        <v>3323</v>
      </c>
      <c r="F1066" s="23">
        <v>2</v>
      </c>
      <c r="G1066" s="23">
        <v>0</v>
      </c>
      <c r="H1066" s="23" t="s">
        <v>2496</v>
      </c>
      <c r="I1066" s="23" t="s">
        <v>2495</v>
      </c>
      <c r="J1066" s="23" t="s">
        <v>2517</v>
      </c>
      <c r="K1066" s="15">
        <f t="shared" si="48"/>
        <v>3</v>
      </c>
      <c r="L1066" s="15" t="str">
        <f t="shared" si="49"/>
        <v>23</v>
      </c>
      <c r="M1066" s="15" t="str">
        <f t="shared" si="50"/>
        <v>2023年製</v>
      </c>
      <c r="N1066" s="17">
        <f>VLOOKUP(B:B,価格調査!B:S,18,0)</f>
        <v>1074475994</v>
      </c>
      <c r="O1066" s="15"/>
      <c r="P1066" s="15"/>
    </row>
    <row r="1067" spans="1:16">
      <c r="A1067" s="16" t="s">
        <v>9102</v>
      </c>
      <c r="B1067" s="421">
        <v>2155518159257</v>
      </c>
      <c r="C1067" s="22">
        <v>4985009705544</v>
      </c>
      <c r="D1067" s="23" t="s">
        <v>7553</v>
      </c>
      <c r="E1067" s="23">
        <v>3323</v>
      </c>
      <c r="F1067" s="23">
        <v>6</v>
      </c>
      <c r="G1067" s="23">
        <v>0</v>
      </c>
      <c r="H1067" s="23" t="s">
        <v>2496</v>
      </c>
      <c r="I1067" s="23" t="s">
        <v>2495</v>
      </c>
      <c r="J1067" s="23" t="s">
        <v>2507</v>
      </c>
      <c r="K1067" s="15">
        <f t="shared" si="48"/>
        <v>3</v>
      </c>
      <c r="L1067" s="15" t="str">
        <f t="shared" si="49"/>
        <v>23</v>
      </c>
      <c r="M1067" s="15" t="str">
        <f t="shared" si="50"/>
        <v>2023年製</v>
      </c>
      <c r="N1067" s="17">
        <f>VLOOKUP(B:B,価格調査!B:S,18,0)</f>
        <v>1074475994</v>
      </c>
      <c r="O1067" s="15"/>
      <c r="P1067" s="15"/>
    </row>
    <row r="1068" spans="1:16">
      <c r="A1068" s="16" t="s">
        <v>9102</v>
      </c>
      <c r="B1068" s="421">
        <v>2156017159250</v>
      </c>
      <c r="C1068" s="22">
        <v>4985009705384</v>
      </c>
      <c r="D1068" s="23" t="s">
        <v>2572</v>
      </c>
      <c r="E1068" s="23">
        <v>2423</v>
      </c>
      <c r="F1068" s="23">
        <v>8</v>
      </c>
      <c r="G1068" s="23">
        <v>0</v>
      </c>
      <c r="H1068" s="23" t="s">
        <v>2496</v>
      </c>
      <c r="I1068" s="23" t="s">
        <v>2495</v>
      </c>
      <c r="J1068" s="23" t="s">
        <v>2498</v>
      </c>
      <c r="K1068" s="15">
        <f t="shared" si="48"/>
        <v>1</v>
      </c>
      <c r="L1068" s="15" t="str">
        <f t="shared" si="49"/>
        <v>23</v>
      </c>
      <c r="M1068" s="15" t="str">
        <f t="shared" si="50"/>
        <v>2023年製</v>
      </c>
      <c r="N1068" s="17">
        <f>VLOOKUP(B:B,価格調査!B:S,18,0)</f>
        <v>1074475992</v>
      </c>
      <c r="O1068" s="15"/>
      <c r="P1068" s="15"/>
    </row>
    <row r="1069" spans="1:16">
      <c r="A1069" s="16" t="s">
        <v>9102</v>
      </c>
      <c r="B1069" s="421">
        <v>2254018159252</v>
      </c>
      <c r="C1069" s="22">
        <v>4985009705438</v>
      </c>
      <c r="D1069" s="23" t="s">
        <v>2564</v>
      </c>
      <c r="E1069" s="23">
        <v>3723</v>
      </c>
      <c r="F1069" s="23">
        <v>12</v>
      </c>
      <c r="G1069" s="23">
        <v>0</v>
      </c>
      <c r="H1069" s="23" t="s">
        <v>2496</v>
      </c>
      <c r="I1069" s="23" t="s">
        <v>2495</v>
      </c>
      <c r="J1069" s="23" t="s">
        <v>2498</v>
      </c>
      <c r="K1069" s="15">
        <f t="shared" si="48"/>
        <v>1</v>
      </c>
      <c r="L1069" s="15" t="str">
        <f t="shared" si="49"/>
        <v>23</v>
      </c>
      <c r="M1069" s="15" t="str">
        <f t="shared" si="50"/>
        <v>2023年製</v>
      </c>
      <c r="N1069" s="17">
        <f>VLOOKUP(B:B,価格調査!B:S,18,0)</f>
        <v>1074476011</v>
      </c>
      <c r="O1069" s="15"/>
      <c r="P1069" s="15"/>
    </row>
    <row r="1070" spans="1:16">
      <c r="A1070" s="16" t="s">
        <v>9102</v>
      </c>
      <c r="B1070" s="421">
        <v>2254517159258</v>
      </c>
      <c r="C1070" s="22">
        <v>4985009705643</v>
      </c>
      <c r="D1070" s="23" t="s">
        <v>2561</v>
      </c>
      <c r="E1070" s="23">
        <v>4223</v>
      </c>
      <c r="F1070" s="23">
        <v>2</v>
      </c>
      <c r="G1070" s="23">
        <v>0</v>
      </c>
      <c r="H1070" s="23" t="s">
        <v>2496</v>
      </c>
      <c r="I1070" s="23" t="s">
        <v>2495</v>
      </c>
      <c r="J1070" s="23" t="s">
        <v>2498</v>
      </c>
      <c r="K1070" s="15">
        <f t="shared" si="48"/>
        <v>1</v>
      </c>
      <c r="L1070" s="15" t="str">
        <f t="shared" si="49"/>
        <v>23</v>
      </c>
      <c r="M1070" s="15" t="str">
        <f t="shared" si="50"/>
        <v>2023年製</v>
      </c>
      <c r="N1070" s="17">
        <f>VLOOKUP(B:B,価格調査!B:S,18,0)</f>
        <v>1074476010</v>
      </c>
      <c r="O1070" s="15"/>
      <c r="P1070" s="15"/>
    </row>
    <row r="1071" spans="1:16">
      <c r="A1071" s="16" t="s">
        <v>9102</v>
      </c>
      <c r="B1071" s="421">
        <v>2254518159257</v>
      </c>
      <c r="C1071" s="22">
        <v>4985009705735</v>
      </c>
      <c r="D1071" s="23" t="s">
        <v>2556</v>
      </c>
      <c r="E1071" s="23">
        <v>3123</v>
      </c>
      <c r="F1071" s="23">
        <v>8</v>
      </c>
      <c r="G1071" s="23">
        <v>0</v>
      </c>
      <c r="H1071" s="23" t="s">
        <v>2496</v>
      </c>
      <c r="I1071" s="23" t="s">
        <v>2495</v>
      </c>
      <c r="J1071" s="23" t="s">
        <v>2517</v>
      </c>
      <c r="K1071" s="15">
        <f t="shared" si="48"/>
        <v>3</v>
      </c>
      <c r="L1071" s="15" t="str">
        <f t="shared" si="49"/>
        <v>23</v>
      </c>
      <c r="M1071" s="15" t="str">
        <f t="shared" si="50"/>
        <v>2023年製</v>
      </c>
      <c r="N1071" s="17">
        <f>VLOOKUP(B:B,価格調査!B:S,18,0)</f>
        <v>1074476009</v>
      </c>
      <c r="O1071" s="15"/>
      <c r="P1071" s="15"/>
    </row>
    <row r="1072" spans="1:16">
      <c r="A1072" s="16" t="s">
        <v>9102</v>
      </c>
      <c r="B1072" s="421">
        <v>2254518159257</v>
      </c>
      <c r="C1072" s="22">
        <v>4985009705735</v>
      </c>
      <c r="D1072" s="23" t="s">
        <v>2556</v>
      </c>
      <c r="E1072" s="23">
        <v>2723</v>
      </c>
      <c r="F1072" s="23">
        <v>4</v>
      </c>
      <c r="G1072" s="23">
        <v>0</v>
      </c>
      <c r="H1072" s="23" t="s">
        <v>2496</v>
      </c>
      <c r="I1072" s="23" t="s">
        <v>2495</v>
      </c>
      <c r="J1072" s="23" t="s">
        <v>2507</v>
      </c>
      <c r="K1072" s="15">
        <f t="shared" si="48"/>
        <v>3</v>
      </c>
      <c r="L1072" s="15" t="str">
        <f t="shared" si="49"/>
        <v>23</v>
      </c>
      <c r="M1072" s="15" t="str">
        <f t="shared" si="50"/>
        <v>2023年製</v>
      </c>
      <c r="N1072" s="17">
        <f>VLOOKUP(B:B,価格調査!B:S,18,0)</f>
        <v>1074476009</v>
      </c>
      <c r="O1072" s="15"/>
      <c r="P1072" s="15"/>
    </row>
    <row r="1073" spans="1:16">
      <c r="A1073" s="16" t="s">
        <v>9102</v>
      </c>
      <c r="B1073" s="421">
        <v>2254518159257</v>
      </c>
      <c r="C1073" s="22">
        <v>4985009705735</v>
      </c>
      <c r="D1073" s="23" t="s">
        <v>2556</v>
      </c>
      <c r="E1073" s="23">
        <v>2723</v>
      </c>
      <c r="F1073" s="23">
        <v>10</v>
      </c>
      <c r="G1073" s="23">
        <v>0</v>
      </c>
      <c r="H1073" s="23" t="s">
        <v>2496</v>
      </c>
      <c r="I1073" s="23" t="s">
        <v>2495</v>
      </c>
      <c r="J1073" s="23" t="s">
        <v>2517</v>
      </c>
      <c r="K1073" s="15">
        <f t="shared" si="48"/>
        <v>3</v>
      </c>
      <c r="L1073" s="15" t="str">
        <f t="shared" si="49"/>
        <v>23</v>
      </c>
      <c r="M1073" s="15" t="str">
        <f t="shared" si="50"/>
        <v>2023年製</v>
      </c>
      <c r="N1073" s="17">
        <f>VLOOKUP(B:B,価格調査!B:S,18,0)</f>
        <v>1074476009</v>
      </c>
      <c r="O1073" s="15"/>
      <c r="P1073" s="15"/>
    </row>
    <row r="1074" spans="1:16">
      <c r="A1074" s="16" t="s">
        <v>9102</v>
      </c>
      <c r="B1074" s="421">
        <v>2255518159254</v>
      </c>
      <c r="C1074" s="22">
        <v>4985009705551</v>
      </c>
      <c r="D1074" s="23" t="s">
        <v>7554</v>
      </c>
      <c r="E1074" s="23">
        <v>3723</v>
      </c>
      <c r="F1074" s="23">
        <v>18</v>
      </c>
      <c r="G1074" s="23">
        <v>0</v>
      </c>
      <c r="H1074" s="23" t="s">
        <v>2496</v>
      </c>
      <c r="I1074" s="23" t="s">
        <v>2495</v>
      </c>
      <c r="J1074" s="23" t="s">
        <v>2498</v>
      </c>
      <c r="K1074" s="15">
        <f t="shared" si="48"/>
        <v>2</v>
      </c>
      <c r="L1074" s="15" t="str">
        <f t="shared" si="49"/>
        <v>23</v>
      </c>
      <c r="M1074" s="15" t="str">
        <f t="shared" si="50"/>
        <v>2023年製</v>
      </c>
      <c r="N1074" s="17">
        <f>VLOOKUP(B:B,価格調査!B:S,18,0)</f>
        <v>1074475972</v>
      </c>
      <c r="O1074" s="15"/>
      <c r="P1074" s="15"/>
    </row>
    <row r="1075" spans="1:16">
      <c r="A1075" s="16" t="s">
        <v>9102</v>
      </c>
      <c r="B1075" s="421">
        <v>2255518159254</v>
      </c>
      <c r="C1075" s="22">
        <v>4985009705551</v>
      </c>
      <c r="D1075" s="23" t="s">
        <v>7554</v>
      </c>
      <c r="E1075" s="23">
        <v>3723</v>
      </c>
      <c r="F1075" s="23">
        <v>4</v>
      </c>
      <c r="G1075" s="23">
        <v>0</v>
      </c>
      <c r="H1075" s="23" t="s">
        <v>2496</v>
      </c>
      <c r="I1075" s="23" t="s">
        <v>2495</v>
      </c>
      <c r="J1075" s="23" t="s">
        <v>2498</v>
      </c>
      <c r="K1075" s="15">
        <f t="shared" si="48"/>
        <v>2</v>
      </c>
      <c r="L1075" s="15" t="str">
        <f t="shared" si="49"/>
        <v>23</v>
      </c>
      <c r="M1075" s="15" t="str">
        <f t="shared" si="50"/>
        <v>2023年製</v>
      </c>
      <c r="N1075" s="17">
        <f>VLOOKUP(B:B,価格調査!B:S,18,0)</f>
        <v>1074475972</v>
      </c>
      <c r="O1075" s="15"/>
      <c r="P1075" s="15"/>
    </row>
    <row r="1076" spans="1:16">
      <c r="A1076" s="16" t="s">
        <v>9102</v>
      </c>
      <c r="B1076" s="421">
        <v>2256017159257</v>
      </c>
      <c r="C1076" s="22">
        <v>4985009705391</v>
      </c>
      <c r="D1076" s="23" t="s">
        <v>2546</v>
      </c>
      <c r="E1076" s="23">
        <v>2223</v>
      </c>
      <c r="F1076" s="23">
        <v>4</v>
      </c>
      <c r="G1076" s="23">
        <v>0</v>
      </c>
      <c r="H1076" s="23" t="s">
        <v>2496</v>
      </c>
      <c r="I1076" s="23" t="s">
        <v>2495</v>
      </c>
      <c r="J1076" s="23" t="s">
        <v>2507</v>
      </c>
      <c r="K1076" s="15">
        <f t="shared" si="48"/>
        <v>3</v>
      </c>
      <c r="L1076" s="15" t="str">
        <f t="shared" si="49"/>
        <v>23</v>
      </c>
      <c r="M1076" s="15" t="str">
        <f t="shared" si="50"/>
        <v>2023年製</v>
      </c>
      <c r="N1076" s="17">
        <f>VLOOKUP(B:B,価格調査!B:S,18,0)</f>
        <v>1074475970</v>
      </c>
      <c r="O1076" s="15"/>
      <c r="P1076" s="15"/>
    </row>
    <row r="1077" spans="1:16">
      <c r="A1077" s="16" t="s">
        <v>9102</v>
      </c>
      <c r="B1077" s="421">
        <v>2256017159257</v>
      </c>
      <c r="C1077" s="22">
        <v>4985009705391</v>
      </c>
      <c r="D1077" s="23" t="s">
        <v>2546</v>
      </c>
      <c r="E1077" s="23">
        <v>2223</v>
      </c>
      <c r="F1077" s="23">
        <v>4</v>
      </c>
      <c r="G1077" s="23">
        <v>0</v>
      </c>
      <c r="H1077" s="23" t="s">
        <v>2496</v>
      </c>
      <c r="I1077" s="23" t="s">
        <v>2495</v>
      </c>
      <c r="J1077" s="23" t="s">
        <v>2507</v>
      </c>
      <c r="K1077" s="15">
        <f t="shared" si="48"/>
        <v>3</v>
      </c>
      <c r="L1077" s="15" t="str">
        <f t="shared" si="49"/>
        <v>23</v>
      </c>
      <c r="M1077" s="15" t="str">
        <f t="shared" si="50"/>
        <v>2023年製</v>
      </c>
      <c r="N1077" s="17">
        <f>VLOOKUP(B:B,価格調査!B:S,18,0)</f>
        <v>1074475970</v>
      </c>
      <c r="O1077" s="15"/>
      <c r="P1077" s="15"/>
    </row>
    <row r="1078" spans="1:16">
      <c r="A1078" s="16" t="s">
        <v>9102</v>
      </c>
      <c r="B1078" s="421">
        <v>2256017159257</v>
      </c>
      <c r="C1078" s="22">
        <v>4985009705391</v>
      </c>
      <c r="D1078" s="23" t="s">
        <v>2546</v>
      </c>
      <c r="E1078" s="23">
        <v>3523</v>
      </c>
      <c r="F1078" s="23">
        <v>8</v>
      </c>
      <c r="G1078" s="23">
        <v>0</v>
      </c>
      <c r="H1078" s="23" t="s">
        <v>2496</v>
      </c>
      <c r="I1078" s="23" t="s">
        <v>2495</v>
      </c>
      <c r="J1078" s="23" t="s">
        <v>2507</v>
      </c>
      <c r="K1078" s="15">
        <f t="shared" si="48"/>
        <v>3</v>
      </c>
      <c r="L1078" s="15" t="str">
        <f t="shared" si="49"/>
        <v>23</v>
      </c>
      <c r="M1078" s="15" t="str">
        <f t="shared" si="50"/>
        <v>2023年製</v>
      </c>
      <c r="N1078" s="17">
        <f>VLOOKUP(B:B,価格調査!B:S,18,0)</f>
        <v>1074475970</v>
      </c>
      <c r="O1078" s="15"/>
      <c r="P1078" s="15"/>
    </row>
    <row r="1079" spans="1:16">
      <c r="A1079" s="16" t="s">
        <v>9102</v>
      </c>
      <c r="B1079" s="421">
        <v>2354517159255</v>
      </c>
      <c r="C1079" s="22">
        <v>4985009705292</v>
      </c>
      <c r="D1079" s="23" t="s">
        <v>2540</v>
      </c>
      <c r="E1079" s="23">
        <v>1723</v>
      </c>
      <c r="F1079" s="23">
        <v>4</v>
      </c>
      <c r="G1079" s="23">
        <v>0</v>
      </c>
      <c r="H1079" s="23" t="s">
        <v>2496</v>
      </c>
      <c r="I1079" s="23" t="s">
        <v>2495</v>
      </c>
      <c r="J1079" s="23" t="s">
        <v>2517</v>
      </c>
      <c r="K1079" s="15">
        <f t="shared" si="48"/>
        <v>2</v>
      </c>
      <c r="L1079" s="15" t="str">
        <f t="shared" si="49"/>
        <v>23</v>
      </c>
      <c r="M1079" s="15" t="str">
        <f t="shared" si="50"/>
        <v>2023年製</v>
      </c>
      <c r="N1079" s="17">
        <f>VLOOKUP(B:B,価格調査!B:S,18,0)</f>
        <v>1074476217</v>
      </c>
      <c r="O1079" s="15"/>
      <c r="P1079" s="15"/>
    </row>
    <row r="1080" spans="1:16">
      <c r="A1080" s="16" t="s">
        <v>9102</v>
      </c>
      <c r="B1080" s="421">
        <v>2354517159255</v>
      </c>
      <c r="C1080" s="22">
        <v>4985009705292</v>
      </c>
      <c r="D1080" s="23" t="s">
        <v>2540</v>
      </c>
      <c r="E1080" s="23">
        <v>1723</v>
      </c>
      <c r="F1080" s="23">
        <v>4</v>
      </c>
      <c r="G1080" s="23">
        <v>0</v>
      </c>
      <c r="H1080" s="23" t="s">
        <v>2496</v>
      </c>
      <c r="I1080" s="23" t="s">
        <v>2495</v>
      </c>
      <c r="J1080" s="23" t="s">
        <v>2507</v>
      </c>
      <c r="K1080" s="15">
        <f t="shared" si="48"/>
        <v>2</v>
      </c>
      <c r="L1080" s="15" t="str">
        <f t="shared" si="49"/>
        <v>23</v>
      </c>
      <c r="M1080" s="15" t="str">
        <f t="shared" si="50"/>
        <v>2023年製</v>
      </c>
      <c r="N1080" s="17">
        <f>VLOOKUP(B:B,価格調査!B:S,18,0)</f>
        <v>1074476217</v>
      </c>
      <c r="O1080" s="15"/>
      <c r="P1080" s="15"/>
    </row>
    <row r="1081" spans="1:16">
      <c r="A1081" s="16" t="s">
        <v>9102</v>
      </c>
      <c r="B1081" s="421">
        <v>2355517159252</v>
      </c>
      <c r="C1081" s="22">
        <v>4985009705704</v>
      </c>
      <c r="D1081" s="23" t="s">
        <v>2531</v>
      </c>
      <c r="E1081" s="23">
        <v>1823</v>
      </c>
      <c r="F1081" s="23">
        <v>4</v>
      </c>
      <c r="G1081" s="23">
        <v>0</v>
      </c>
      <c r="H1081" s="23" t="s">
        <v>2496</v>
      </c>
      <c r="I1081" s="23" t="s">
        <v>2495</v>
      </c>
      <c r="J1081" s="23" t="s">
        <v>2530</v>
      </c>
      <c r="K1081" s="15">
        <f t="shared" si="48"/>
        <v>3</v>
      </c>
      <c r="L1081" s="15" t="str">
        <f t="shared" si="49"/>
        <v>23</v>
      </c>
      <c r="M1081" s="15" t="str">
        <f t="shared" si="50"/>
        <v>2023年製</v>
      </c>
      <c r="N1081" s="17">
        <f>VLOOKUP(B:B,価格調査!B:S,18,0)</f>
        <v>1074476203</v>
      </c>
      <c r="O1081" s="15"/>
      <c r="P1081" s="15"/>
    </row>
    <row r="1082" spans="1:16">
      <c r="A1082" s="16" t="s">
        <v>9102</v>
      </c>
      <c r="B1082" s="421">
        <v>2355517159252</v>
      </c>
      <c r="C1082" s="22">
        <v>4985009705704</v>
      </c>
      <c r="D1082" s="23" t="s">
        <v>2531</v>
      </c>
      <c r="E1082" s="23">
        <v>2723</v>
      </c>
      <c r="F1082" s="23">
        <v>14</v>
      </c>
      <c r="G1082" s="23">
        <v>0</v>
      </c>
      <c r="H1082" s="23" t="s">
        <v>2496</v>
      </c>
      <c r="I1082" s="23" t="s">
        <v>2495</v>
      </c>
      <c r="J1082" s="23" t="s">
        <v>2520</v>
      </c>
      <c r="K1082" s="15">
        <f t="shared" si="48"/>
        <v>3</v>
      </c>
      <c r="L1082" s="15" t="str">
        <f t="shared" si="49"/>
        <v>23</v>
      </c>
      <c r="M1082" s="15" t="str">
        <f t="shared" si="50"/>
        <v>2023年製</v>
      </c>
      <c r="N1082" s="17">
        <f>VLOOKUP(B:B,価格調査!B:S,18,0)</f>
        <v>1074476203</v>
      </c>
      <c r="O1082" s="15"/>
      <c r="P1082" s="15"/>
    </row>
    <row r="1083" spans="1:16">
      <c r="A1083" s="16" t="s">
        <v>9102</v>
      </c>
      <c r="B1083" s="421">
        <v>2355517159252</v>
      </c>
      <c r="C1083" s="22">
        <v>4985009705704</v>
      </c>
      <c r="D1083" s="23" t="s">
        <v>2531</v>
      </c>
      <c r="E1083" s="23">
        <v>1823</v>
      </c>
      <c r="F1083" s="23">
        <v>2</v>
      </c>
      <c r="G1083" s="23">
        <v>0</v>
      </c>
      <c r="H1083" s="23" t="s">
        <v>2496</v>
      </c>
      <c r="I1083" s="23" t="s">
        <v>2495</v>
      </c>
      <c r="J1083" s="23" t="s">
        <v>2570</v>
      </c>
      <c r="K1083" s="15">
        <f t="shared" si="48"/>
        <v>3</v>
      </c>
      <c r="L1083" s="15" t="str">
        <f t="shared" si="49"/>
        <v>23</v>
      </c>
      <c r="M1083" s="15" t="str">
        <f t="shared" si="50"/>
        <v>2023年製</v>
      </c>
      <c r="N1083" s="17">
        <f>VLOOKUP(B:B,価格調査!B:S,18,0)</f>
        <v>1074476203</v>
      </c>
      <c r="O1083" s="15"/>
      <c r="P1083" s="15"/>
    </row>
    <row r="1084" spans="1:16">
      <c r="A1084" s="16" t="s">
        <v>9102</v>
      </c>
      <c r="B1084" s="421">
        <v>2355518159251</v>
      </c>
      <c r="C1084" s="22">
        <v>4985009705568</v>
      </c>
      <c r="D1084" s="23" t="s">
        <v>7170</v>
      </c>
      <c r="E1084" s="23">
        <v>1923</v>
      </c>
      <c r="F1084" s="23">
        <v>16</v>
      </c>
      <c r="G1084" s="23">
        <v>0</v>
      </c>
      <c r="H1084" s="23" t="s">
        <v>2496</v>
      </c>
      <c r="I1084" s="23" t="s">
        <v>2495</v>
      </c>
      <c r="J1084" s="23" t="s">
        <v>2530</v>
      </c>
      <c r="K1084" s="15">
        <f t="shared" si="48"/>
        <v>3</v>
      </c>
      <c r="L1084" s="15" t="str">
        <f t="shared" si="49"/>
        <v>23</v>
      </c>
      <c r="M1084" s="15" t="str">
        <f t="shared" si="50"/>
        <v>2023年製</v>
      </c>
      <c r="N1084" s="17">
        <f>VLOOKUP(B:B,価格調査!B:S,18,0)</f>
        <v>1074475971</v>
      </c>
      <c r="O1084" s="15"/>
      <c r="P1084" s="15"/>
    </row>
    <row r="1085" spans="1:16">
      <c r="A1085" s="16" t="s">
        <v>9102</v>
      </c>
      <c r="B1085" s="421">
        <v>2355518159251</v>
      </c>
      <c r="C1085" s="22">
        <v>4985009705568</v>
      </c>
      <c r="D1085" s="23" t="s">
        <v>7170</v>
      </c>
      <c r="E1085" s="23">
        <v>1923</v>
      </c>
      <c r="F1085" s="23">
        <v>14</v>
      </c>
      <c r="G1085" s="23">
        <v>0</v>
      </c>
      <c r="H1085" s="23" t="s">
        <v>2496</v>
      </c>
      <c r="I1085" s="23" t="s">
        <v>2495</v>
      </c>
      <c r="J1085" s="23" t="s">
        <v>2570</v>
      </c>
      <c r="K1085" s="15">
        <f t="shared" si="48"/>
        <v>3</v>
      </c>
      <c r="L1085" s="15" t="str">
        <f t="shared" si="49"/>
        <v>23</v>
      </c>
      <c r="M1085" s="15" t="str">
        <f t="shared" si="50"/>
        <v>2023年製</v>
      </c>
      <c r="N1085" s="17">
        <f>VLOOKUP(B:B,価格調査!B:S,18,0)</f>
        <v>1074475971</v>
      </c>
      <c r="O1085" s="15"/>
      <c r="P1085" s="15"/>
    </row>
    <row r="1086" spans="1:16">
      <c r="A1086" s="16" t="s">
        <v>9102</v>
      </c>
      <c r="B1086" s="421">
        <v>2355518159251</v>
      </c>
      <c r="C1086" s="22">
        <v>4985009705568</v>
      </c>
      <c r="D1086" s="23" t="s">
        <v>7170</v>
      </c>
      <c r="E1086" s="23">
        <v>1923</v>
      </c>
      <c r="F1086" s="23">
        <v>14</v>
      </c>
      <c r="G1086" s="23">
        <v>0</v>
      </c>
      <c r="H1086" s="23" t="s">
        <v>2496</v>
      </c>
      <c r="I1086" s="23" t="s">
        <v>2495</v>
      </c>
      <c r="J1086" s="23" t="s">
        <v>2570</v>
      </c>
      <c r="K1086" s="15">
        <f t="shared" si="48"/>
        <v>3</v>
      </c>
      <c r="L1086" s="15" t="str">
        <f t="shared" si="49"/>
        <v>23</v>
      </c>
      <c r="M1086" s="15" t="str">
        <f t="shared" si="50"/>
        <v>2023年製</v>
      </c>
      <c r="N1086" s="17">
        <f>VLOOKUP(B:B,価格調査!B:S,18,0)</f>
        <v>1074475971</v>
      </c>
      <c r="O1086" s="15"/>
      <c r="P1086" s="15"/>
    </row>
    <row r="1087" spans="1:16">
      <c r="A1087" s="16" t="s">
        <v>9102</v>
      </c>
      <c r="B1087" s="421">
        <v>2454517159252</v>
      </c>
      <c r="C1087" s="22">
        <v>4985009705308</v>
      </c>
      <c r="D1087" s="23" t="s">
        <v>9071</v>
      </c>
      <c r="E1087" s="23">
        <v>3123</v>
      </c>
      <c r="F1087" s="23">
        <v>8</v>
      </c>
      <c r="G1087" s="23">
        <v>0</v>
      </c>
      <c r="H1087" s="23" t="s">
        <v>2496</v>
      </c>
      <c r="I1087" s="23" t="s">
        <v>2495</v>
      </c>
      <c r="J1087" s="23" t="s">
        <v>2520</v>
      </c>
      <c r="K1087" s="15">
        <f t="shared" si="48"/>
        <v>1</v>
      </c>
      <c r="L1087" s="15" t="str">
        <f t="shared" si="49"/>
        <v>23</v>
      </c>
      <c r="M1087" s="15" t="str">
        <f t="shared" si="50"/>
        <v>2023年製</v>
      </c>
      <c r="N1087" s="17">
        <f>VLOOKUP(B:B,価格調査!B:S,18,0)</f>
        <v>1074476218</v>
      </c>
      <c r="O1087" s="15"/>
      <c r="P1087" s="15"/>
    </row>
    <row r="1088" spans="1:16">
      <c r="A1088" s="16" t="s">
        <v>9102</v>
      </c>
      <c r="B1088" s="421">
        <v>2454518159251</v>
      </c>
      <c r="C1088" s="22">
        <v>4985009705483</v>
      </c>
      <c r="D1088" s="23" t="s">
        <v>2519</v>
      </c>
      <c r="E1088" s="23">
        <v>2423</v>
      </c>
      <c r="F1088" s="23">
        <v>2</v>
      </c>
      <c r="G1088" s="23">
        <v>0</v>
      </c>
      <c r="H1088" s="23" t="s">
        <v>2496</v>
      </c>
      <c r="I1088" s="23" t="s">
        <v>2495</v>
      </c>
      <c r="J1088" s="23" t="s">
        <v>2498</v>
      </c>
      <c r="K1088" s="15">
        <f t="shared" si="48"/>
        <v>4</v>
      </c>
      <c r="L1088" s="15" t="str">
        <f t="shared" si="49"/>
        <v>23</v>
      </c>
      <c r="M1088" s="15" t="str">
        <f t="shared" si="50"/>
        <v>2023年製</v>
      </c>
      <c r="N1088" s="17">
        <f>VLOOKUP(B:B,価格調査!B:S,18,0)</f>
        <v>1074475990</v>
      </c>
      <c r="O1088" s="15"/>
      <c r="P1088" s="15"/>
    </row>
    <row r="1089" spans="1:16">
      <c r="A1089" s="16" t="s">
        <v>9102</v>
      </c>
      <c r="B1089" s="421">
        <v>2454518159251</v>
      </c>
      <c r="C1089" s="22">
        <v>4985009705483</v>
      </c>
      <c r="D1089" s="23" t="s">
        <v>2519</v>
      </c>
      <c r="E1089" s="23">
        <v>4123</v>
      </c>
      <c r="F1089" s="23">
        <v>10</v>
      </c>
      <c r="G1089" s="23">
        <v>0</v>
      </c>
      <c r="H1089" s="23" t="s">
        <v>2496</v>
      </c>
      <c r="I1089" s="23" t="s">
        <v>2495</v>
      </c>
      <c r="J1089" s="23" t="s">
        <v>2498</v>
      </c>
      <c r="K1089" s="15">
        <f t="shared" si="48"/>
        <v>4</v>
      </c>
      <c r="L1089" s="15" t="str">
        <f t="shared" si="49"/>
        <v>23</v>
      </c>
      <c r="M1089" s="15" t="str">
        <f t="shared" si="50"/>
        <v>2023年製</v>
      </c>
      <c r="N1089" s="17">
        <f>VLOOKUP(B:B,価格調査!B:S,18,0)</f>
        <v>1074475990</v>
      </c>
      <c r="O1089" s="15"/>
      <c r="P1089" s="15"/>
    </row>
    <row r="1090" spans="1:16">
      <c r="A1090" s="16" t="s">
        <v>9102</v>
      </c>
      <c r="B1090" s="421">
        <v>2454518159251</v>
      </c>
      <c r="C1090" s="22">
        <v>4985009705483</v>
      </c>
      <c r="D1090" s="23" t="s">
        <v>2519</v>
      </c>
      <c r="E1090" s="23">
        <v>2223</v>
      </c>
      <c r="F1090" s="23">
        <v>1</v>
      </c>
      <c r="G1090" s="23">
        <v>0</v>
      </c>
      <c r="H1090" s="23" t="s">
        <v>2496</v>
      </c>
      <c r="I1090" s="23" t="s">
        <v>2495</v>
      </c>
      <c r="J1090" s="23" t="s">
        <v>2520</v>
      </c>
      <c r="K1090" s="15">
        <f t="shared" ref="K1090:K1153" si="51">COUNTIF(B:B,B1090)</f>
        <v>4</v>
      </c>
      <c r="L1090" s="15" t="str">
        <f t="shared" ref="L1090:L1153" si="52">RIGHT(E1090,2)</f>
        <v>23</v>
      </c>
      <c r="M1090" s="15" t="str">
        <f t="shared" ref="M1090:M1153" si="53">"20"&amp;L1090&amp;"年製"</f>
        <v>2023年製</v>
      </c>
      <c r="N1090" s="17">
        <f>VLOOKUP(B:B,価格調査!B:S,18,0)</f>
        <v>1074475990</v>
      </c>
      <c r="O1090" s="15"/>
      <c r="P1090" s="15"/>
    </row>
    <row r="1091" spans="1:16">
      <c r="A1091" s="16" t="s">
        <v>9102</v>
      </c>
      <c r="B1091" s="421">
        <v>2454518159251</v>
      </c>
      <c r="C1091" s="22">
        <v>4985009705483</v>
      </c>
      <c r="D1091" s="23" t="s">
        <v>2519</v>
      </c>
      <c r="E1091" s="23">
        <v>2223</v>
      </c>
      <c r="F1091" s="23">
        <v>5</v>
      </c>
      <c r="G1091" s="23">
        <v>0</v>
      </c>
      <c r="H1091" s="23" t="s">
        <v>2496</v>
      </c>
      <c r="I1091" s="23" t="s">
        <v>2495</v>
      </c>
      <c r="J1091" s="23" t="s">
        <v>2520</v>
      </c>
      <c r="K1091" s="15">
        <f t="shared" si="51"/>
        <v>4</v>
      </c>
      <c r="L1091" s="15" t="str">
        <f t="shared" si="52"/>
        <v>23</v>
      </c>
      <c r="M1091" s="15" t="str">
        <f t="shared" si="53"/>
        <v>2023年製</v>
      </c>
      <c r="N1091" s="17">
        <f>VLOOKUP(B:B,価格調査!B:S,18,0)</f>
        <v>1074475990</v>
      </c>
      <c r="O1091" s="15"/>
      <c r="P1091" s="15"/>
    </row>
    <row r="1092" spans="1:16">
      <c r="A1092" s="16" t="s">
        <v>9102</v>
      </c>
      <c r="B1092" s="421">
        <v>2554518159258</v>
      </c>
      <c r="C1092" s="22">
        <v>4985009705490</v>
      </c>
      <c r="D1092" s="23" t="s">
        <v>2718</v>
      </c>
      <c r="E1092" s="23">
        <v>1223</v>
      </c>
      <c r="F1092" s="23">
        <v>2</v>
      </c>
      <c r="G1092" s="23">
        <v>0</v>
      </c>
      <c r="H1092" s="23" t="s">
        <v>2496</v>
      </c>
      <c r="I1092" s="23" t="s">
        <v>2495</v>
      </c>
      <c r="J1092" s="23" t="s">
        <v>2507</v>
      </c>
      <c r="K1092" s="15">
        <f t="shared" si="51"/>
        <v>3</v>
      </c>
      <c r="L1092" s="15" t="str">
        <f t="shared" si="52"/>
        <v>23</v>
      </c>
      <c r="M1092" s="15" t="str">
        <f t="shared" si="53"/>
        <v>2023年製</v>
      </c>
      <c r="N1092" s="17" t="str">
        <f>VLOOKUP(B:B,価格調査!B:S,18,0)</f>
        <v>1075537430</v>
      </c>
      <c r="O1092" s="15"/>
      <c r="P1092" s="15"/>
    </row>
    <row r="1093" spans="1:16">
      <c r="A1093" s="16" t="s">
        <v>9102</v>
      </c>
      <c r="B1093" s="421">
        <v>1955015155575</v>
      </c>
      <c r="C1093" s="22">
        <v>4985009686546</v>
      </c>
      <c r="D1093" s="23" t="s">
        <v>2608</v>
      </c>
      <c r="E1093" s="23">
        <v>1423</v>
      </c>
      <c r="F1093" s="23">
        <v>4</v>
      </c>
      <c r="G1093" s="23">
        <v>0</v>
      </c>
      <c r="H1093" s="23" t="s">
        <v>2496</v>
      </c>
      <c r="I1093" s="23" t="s">
        <v>2495</v>
      </c>
      <c r="J1093" s="23" t="s">
        <v>2502</v>
      </c>
      <c r="K1093" s="15">
        <f t="shared" si="51"/>
        <v>3</v>
      </c>
      <c r="L1093" s="15" t="str">
        <f t="shared" si="52"/>
        <v>23</v>
      </c>
      <c r="M1093" s="15" t="str">
        <f t="shared" si="53"/>
        <v>2023年製</v>
      </c>
      <c r="N1093" s="17">
        <f>VLOOKUP(B:B,価格調査!B:S,18,0)</f>
        <v>1074476547</v>
      </c>
      <c r="O1093" s="15"/>
      <c r="P1093" s="15"/>
    </row>
    <row r="1094" spans="1:16">
      <c r="A1094" s="16" t="s">
        <v>9102</v>
      </c>
      <c r="B1094" s="421">
        <v>1955015155575</v>
      </c>
      <c r="C1094" s="22">
        <v>4985009686546</v>
      </c>
      <c r="D1094" s="23" t="s">
        <v>2608</v>
      </c>
      <c r="E1094" s="23">
        <v>1423</v>
      </c>
      <c r="F1094" s="23">
        <v>2</v>
      </c>
      <c r="G1094" s="23">
        <v>0</v>
      </c>
      <c r="H1094" s="23" t="s">
        <v>2496</v>
      </c>
      <c r="I1094" s="23" t="s">
        <v>2495</v>
      </c>
      <c r="J1094" s="23" t="s">
        <v>2502</v>
      </c>
      <c r="K1094" s="15">
        <f t="shared" si="51"/>
        <v>3</v>
      </c>
      <c r="L1094" s="15" t="str">
        <f t="shared" si="52"/>
        <v>23</v>
      </c>
      <c r="M1094" s="15" t="str">
        <f t="shared" si="53"/>
        <v>2023年製</v>
      </c>
      <c r="N1094" s="17">
        <f>VLOOKUP(B:B,価格調査!B:S,18,0)</f>
        <v>1074476547</v>
      </c>
      <c r="O1094" s="15"/>
      <c r="P1094" s="15"/>
    </row>
    <row r="1095" spans="1:16">
      <c r="A1095" s="16" t="s">
        <v>9102</v>
      </c>
      <c r="B1095" s="421">
        <v>1955015155575</v>
      </c>
      <c r="C1095" s="22">
        <v>4985009686546</v>
      </c>
      <c r="D1095" s="23" t="s">
        <v>2608</v>
      </c>
      <c r="E1095" s="23">
        <v>1423</v>
      </c>
      <c r="F1095" s="23">
        <v>4</v>
      </c>
      <c r="G1095" s="23">
        <v>0</v>
      </c>
      <c r="H1095" s="23" t="s">
        <v>2496</v>
      </c>
      <c r="I1095" s="23" t="s">
        <v>2495</v>
      </c>
      <c r="J1095" s="23" t="s">
        <v>2500</v>
      </c>
      <c r="K1095" s="15">
        <f t="shared" si="51"/>
        <v>3</v>
      </c>
      <c r="L1095" s="15" t="str">
        <f t="shared" si="52"/>
        <v>23</v>
      </c>
      <c r="M1095" s="15" t="str">
        <f t="shared" si="53"/>
        <v>2023年製</v>
      </c>
      <c r="N1095" s="17">
        <f>VLOOKUP(B:B,価格調査!B:S,18,0)</f>
        <v>1074476547</v>
      </c>
      <c r="O1095" s="15"/>
      <c r="P1095" s="15"/>
    </row>
    <row r="1096" spans="1:16">
      <c r="A1096" s="16" t="s">
        <v>9102</v>
      </c>
      <c r="B1096" s="16">
        <v>1856515159189</v>
      </c>
      <c r="C1096" s="15">
        <v>4985009704042</v>
      </c>
      <c r="D1096" s="15" t="s">
        <v>9073</v>
      </c>
      <c r="E1096" s="15">
        <v>2123</v>
      </c>
      <c r="F1096" s="15">
        <v>4</v>
      </c>
      <c r="G1096" s="15">
        <v>0</v>
      </c>
      <c r="H1096" s="15" t="s">
        <v>2496</v>
      </c>
      <c r="I1096" s="15" t="s">
        <v>2495</v>
      </c>
      <c r="J1096" s="15" t="s">
        <v>2570</v>
      </c>
      <c r="K1096" s="15">
        <f t="shared" si="51"/>
        <v>1</v>
      </c>
      <c r="L1096" s="15" t="str">
        <f t="shared" si="52"/>
        <v>23</v>
      </c>
      <c r="M1096" s="15" t="str">
        <f t="shared" si="53"/>
        <v>2023年製</v>
      </c>
      <c r="N1096" s="17">
        <f>VLOOKUP(B:B,価格調査!B:S,18,0)</f>
        <v>1074476007</v>
      </c>
      <c r="O1096" s="15"/>
      <c r="P1096" s="15"/>
    </row>
    <row r="1097" spans="1:16">
      <c r="A1097" s="16" t="s">
        <v>9102</v>
      </c>
      <c r="B1097" s="16">
        <v>2055517159183</v>
      </c>
      <c r="C1097" s="15">
        <v>4985009704240</v>
      </c>
      <c r="D1097" s="15" t="s">
        <v>2591</v>
      </c>
      <c r="E1097" s="15">
        <v>1123</v>
      </c>
      <c r="F1097" s="15">
        <v>4</v>
      </c>
      <c r="G1097" s="15">
        <v>0</v>
      </c>
      <c r="H1097" s="15" t="s">
        <v>2496</v>
      </c>
      <c r="I1097" s="15" t="s">
        <v>2495</v>
      </c>
      <c r="J1097" s="15" t="s">
        <v>2533</v>
      </c>
      <c r="K1097" s="15">
        <f t="shared" si="51"/>
        <v>2</v>
      </c>
      <c r="L1097" s="15" t="str">
        <f t="shared" si="52"/>
        <v>23</v>
      </c>
      <c r="M1097" s="15" t="str">
        <f t="shared" si="53"/>
        <v>2023年製</v>
      </c>
      <c r="N1097" s="17">
        <f>VLOOKUP(B:B,価格調査!B:S,18,0)</f>
        <v>1074476006</v>
      </c>
      <c r="O1097" s="15"/>
      <c r="P1097" s="15"/>
    </row>
    <row r="1098" spans="1:16">
      <c r="A1098" s="16" t="s">
        <v>9102</v>
      </c>
      <c r="B1098" s="421">
        <v>2055517159183</v>
      </c>
      <c r="C1098" s="22">
        <v>4985009704240</v>
      </c>
      <c r="D1098" s="23" t="s">
        <v>2591</v>
      </c>
      <c r="E1098" s="23">
        <v>1123</v>
      </c>
      <c r="F1098" s="23">
        <v>4</v>
      </c>
      <c r="G1098" s="23">
        <v>0</v>
      </c>
      <c r="H1098" s="23" t="s">
        <v>2496</v>
      </c>
      <c r="I1098" s="23" t="s">
        <v>2495</v>
      </c>
      <c r="J1098" s="23" t="s">
        <v>2533</v>
      </c>
      <c r="K1098" s="15">
        <f t="shared" si="51"/>
        <v>2</v>
      </c>
      <c r="L1098" s="15" t="str">
        <f t="shared" si="52"/>
        <v>23</v>
      </c>
      <c r="M1098" s="15" t="str">
        <f t="shared" si="53"/>
        <v>2023年製</v>
      </c>
      <c r="N1098" s="17">
        <f>VLOOKUP(B:B,価格調査!B:S,18,0)</f>
        <v>1074476006</v>
      </c>
      <c r="O1098" s="15"/>
      <c r="P1098" s="15"/>
    </row>
    <row r="1099" spans="1:16">
      <c r="A1099" s="16" t="s">
        <v>9102</v>
      </c>
      <c r="B1099" s="421">
        <v>2255018159181</v>
      </c>
      <c r="C1099" s="22">
        <v>4985009704622</v>
      </c>
      <c r="D1099" s="23" t="s">
        <v>7169</v>
      </c>
      <c r="E1099" s="23">
        <v>3823</v>
      </c>
      <c r="F1099" s="23">
        <v>6</v>
      </c>
      <c r="G1099" s="23">
        <v>0</v>
      </c>
      <c r="H1099" s="23" t="s">
        <v>2496</v>
      </c>
      <c r="I1099" s="23" t="s">
        <v>2495</v>
      </c>
      <c r="J1099" s="23" t="s">
        <v>2520</v>
      </c>
      <c r="K1099" s="15">
        <f t="shared" si="51"/>
        <v>1</v>
      </c>
      <c r="L1099" s="15" t="str">
        <f t="shared" si="52"/>
        <v>23</v>
      </c>
      <c r="M1099" s="15" t="str">
        <f t="shared" si="53"/>
        <v>2023年製</v>
      </c>
      <c r="N1099" s="17">
        <f>VLOOKUP(B:B,価格調査!B:S,18,0)</f>
        <v>1074476645</v>
      </c>
      <c r="O1099" s="15"/>
      <c r="P1099" s="15"/>
    </row>
    <row r="1100" spans="1:16">
      <c r="A1100" s="16" t="s">
        <v>9102</v>
      </c>
      <c r="B1100" s="421">
        <v>2255518159186</v>
      </c>
      <c r="C1100" s="22">
        <v>4985009704523</v>
      </c>
      <c r="D1100" s="23" t="s">
        <v>2548</v>
      </c>
      <c r="E1100" s="23">
        <v>1823</v>
      </c>
      <c r="F1100" s="23">
        <v>4</v>
      </c>
      <c r="G1100" s="23">
        <v>0</v>
      </c>
      <c r="H1100" s="23" t="s">
        <v>2496</v>
      </c>
      <c r="I1100" s="23" t="s">
        <v>2495</v>
      </c>
      <c r="J1100" s="23" t="s">
        <v>2520</v>
      </c>
      <c r="K1100" s="15">
        <f t="shared" si="51"/>
        <v>5</v>
      </c>
      <c r="L1100" s="15" t="str">
        <f t="shared" si="52"/>
        <v>23</v>
      </c>
      <c r="M1100" s="15" t="str">
        <f t="shared" si="53"/>
        <v>2023年製</v>
      </c>
      <c r="N1100" s="17">
        <f>VLOOKUP(B:B,価格調査!B:S,18,0)</f>
        <v>1074476013</v>
      </c>
      <c r="O1100" s="15"/>
      <c r="P1100" s="15"/>
    </row>
    <row r="1101" spans="1:16">
      <c r="A1101" s="16" t="s">
        <v>9102</v>
      </c>
      <c r="B1101" s="421">
        <v>2255518159186</v>
      </c>
      <c r="C1101" s="22">
        <v>4985009704523</v>
      </c>
      <c r="D1101" s="23" t="s">
        <v>2548</v>
      </c>
      <c r="E1101" s="23">
        <v>1723</v>
      </c>
      <c r="F1101" s="23">
        <v>1</v>
      </c>
      <c r="G1101" s="23">
        <v>0</v>
      </c>
      <c r="H1101" s="23" t="s">
        <v>2496</v>
      </c>
      <c r="I1101" s="23" t="s">
        <v>2495</v>
      </c>
      <c r="J1101" s="23" t="s">
        <v>2498</v>
      </c>
      <c r="K1101" s="15">
        <f t="shared" si="51"/>
        <v>5</v>
      </c>
      <c r="L1101" s="15" t="str">
        <f t="shared" si="52"/>
        <v>23</v>
      </c>
      <c r="M1101" s="15" t="str">
        <f t="shared" si="53"/>
        <v>2023年製</v>
      </c>
      <c r="N1101" s="17">
        <f>VLOOKUP(B:B,価格調査!B:S,18,0)</f>
        <v>1074476013</v>
      </c>
      <c r="O1101" s="15"/>
      <c r="P1101" s="15"/>
    </row>
    <row r="1102" spans="1:16">
      <c r="A1102" s="16" t="s">
        <v>9102</v>
      </c>
      <c r="B1102" s="421">
        <v>2255518159186</v>
      </c>
      <c r="C1102" s="22">
        <v>4985009704523</v>
      </c>
      <c r="D1102" s="23" t="s">
        <v>2548</v>
      </c>
      <c r="E1102" s="23">
        <v>1823</v>
      </c>
      <c r="F1102" s="23">
        <v>4</v>
      </c>
      <c r="G1102" s="23">
        <v>0</v>
      </c>
      <c r="H1102" s="23" t="s">
        <v>2496</v>
      </c>
      <c r="I1102" s="23" t="s">
        <v>2495</v>
      </c>
      <c r="J1102" s="23" t="s">
        <v>2498</v>
      </c>
      <c r="K1102" s="15">
        <f t="shared" si="51"/>
        <v>5</v>
      </c>
      <c r="L1102" s="15" t="str">
        <f t="shared" si="52"/>
        <v>23</v>
      </c>
      <c r="M1102" s="15" t="str">
        <f t="shared" si="53"/>
        <v>2023年製</v>
      </c>
      <c r="N1102" s="17">
        <f>VLOOKUP(B:B,価格調査!B:S,18,0)</f>
        <v>1074476013</v>
      </c>
      <c r="O1102" s="15"/>
      <c r="P1102" s="15"/>
    </row>
    <row r="1103" spans="1:16">
      <c r="A1103" s="16" t="s">
        <v>9102</v>
      </c>
      <c r="B1103" s="421">
        <v>2255518159186</v>
      </c>
      <c r="C1103" s="22">
        <v>4985009704523</v>
      </c>
      <c r="D1103" s="23" t="s">
        <v>2548</v>
      </c>
      <c r="E1103" s="23">
        <v>1323</v>
      </c>
      <c r="F1103" s="23">
        <v>1</v>
      </c>
      <c r="G1103" s="23">
        <v>0</v>
      </c>
      <c r="H1103" s="23" t="s">
        <v>2496</v>
      </c>
      <c r="I1103" s="23" t="s">
        <v>2495</v>
      </c>
      <c r="J1103" s="23" t="s">
        <v>2520</v>
      </c>
      <c r="K1103" s="15">
        <f t="shared" si="51"/>
        <v>5</v>
      </c>
      <c r="L1103" s="15" t="str">
        <f t="shared" si="52"/>
        <v>23</v>
      </c>
      <c r="M1103" s="15" t="str">
        <f t="shared" si="53"/>
        <v>2023年製</v>
      </c>
      <c r="N1103" s="17">
        <f>VLOOKUP(B:B,価格調査!B:S,18,0)</f>
        <v>1074476013</v>
      </c>
      <c r="O1103" s="15"/>
      <c r="P1103" s="15"/>
    </row>
    <row r="1104" spans="1:16">
      <c r="A1104" s="16" t="s">
        <v>9102</v>
      </c>
      <c r="B1104" s="421">
        <v>2255518159186</v>
      </c>
      <c r="C1104" s="22">
        <v>4985009704523</v>
      </c>
      <c r="D1104" s="23" t="s">
        <v>2548</v>
      </c>
      <c r="E1104" s="23">
        <v>1723</v>
      </c>
      <c r="F1104" s="23">
        <v>6</v>
      </c>
      <c r="G1104" s="23">
        <v>0</v>
      </c>
      <c r="H1104" s="23" t="s">
        <v>2496</v>
      </c>
      <c r="I1104" s="23" t="s">
        <v>2495</v>
      </c>
      <c r="J1104" s="23" t="s">
        <v>2498</v>
      </c>
      <c r="K1104" s="15">
        <f t="shared" si="51"/>
        <v>5</v>
      </c>
      <c r="L1104" s="15" t="str">
        <f t="shared" si="52"/>
        <v>23</v>
      </c>
      <c r="M1104" s="15" t="str">
        <f t="shared" si="53"/>
        <v>2023年製</v>
      </c>
      <c r="N1104" s="17">
        <f>VLOOKUP(B:B,価格調査!B:S,18,0)</f>
        <v>1074476013</v>
      </c>
      <c r="O1104" s="15"/>
      <c r="P1104" s="15"/>
    </row>
    <row r="1105" spans="1:16">
      <c r="A1105" s="16" t="s">
        <v>9102</v>
      </c>
      <c r="B1105" s="421">
        <v>2354518159186</v>
      </c>
      <c r="C1105" s="22">
        <v>4985009704530</v>
      </c>
      <c r="D1105" s="23" t="s">
        <v>2539</v>
      </c>
      <c r="E1105" s="23">
        <v>2123</v>
      </c>
      <c r="F1105" s="23">
        <v>4</v>
      </c>
      <c r="G1105" s="23">
        <v>0</v>
      </c>
      <c r="H1105" s="23" t="s">
        <v>2496</v>
      </c>
      <c r="I1105" s="23" t="s">
        <v>2495</v>
      </c>
      <c r="J1105" s="23" t="s">
        <v>2498</v>
      </c>
      <c r="K1105" s="15">
        <f t="shared" si="51"/>
        <v>2</v>
      </c>
      <c r="L1105" s="15" t="str">
        <f t="shared" si="52"/>
        <v>23</v>
      </c>
      <c r="M1105" s="15" t="str">
        <f t="shared" si="53"/>
        <v>2023年製</v>
      </c>
      <c r="N1105" s="17">
        <f>VLOOKUP(B:B,価格調査!B:S,18,0)</f>
        <v>1074476008</v>
      </c>
      <c r="O1105" s="15"/>
      <c r="P1105" s="15"/>
    </row>
    <row r="1106" spans="1:16">
      <c r="A1106" s="16" t="s">
        <v>9102</v>
      </c>
      <c r="B1106" s="421">
        <v>2354518159186</v>
      </c>
      <c r="C1106" s="22">
        <v>4985009704530</v>
      </c>
      <c r="D1106" s="23" t="s">
        <v>2539</v>
      </c>
      <c r="E1106" s="23">
        <v>2123</v>
      </c>
      <c r="F1106" s="23">
        <v>2</v>
      </c>
      <c r="G1106" s="23">
        <v>0</v>
      </c>
      <c r="H1106" s="23" t="s">
        <v>2496</v>
      </c>
      <c r="I1106" s="23" t="s">
        <v>2495</v>
      </c>
      <c r="J1106" s="23" t="s">
        <v>2498</v>
      </c>
      <c r="K1106" s="15">
        <f t="shared" si="51"/>
        <v>2</v>
      </c>
      <c r="L1106" s="15" t="str">
        <f t="shared" si="52"/>
        <v>23</v>
      </c>
      <c r="M1106" s="15" t="str">
        <f t="shared" si="53"/>
        <v>2023年製</v>
      </c>
      <c r="N1106" s="17">
        <f>VLOOKUP(B:B,価格調査!B:S,18,0)</f>
        <v>1074476008</v>
      </c>
      <c r="O1106" s="15"/>
      <c r="P1106" s="15"/>
    </row>
    <row r="1107" spans="1:16">
      <c r="A1107" s="16" t="s">
        <v>9102</v>
      </c>
      <c r="B1107" s="421">
        <v>1855515155412</v>
      </c>
      <c r="C1107" s="22">
        <v>4985009686539</v>
      </c>
      <c r="D1107" s="23" t="s">
        <v>2614</v>
      </c>
      <c r="E1107" s="23">
        <v>3623</v>
      </c>
      <c r="F1107" s="23">
        <v>1</v>
      </c>
      <c r="G1107" s="23">
        <v>0</v>
      </c>
      <c r="H1107" s="23" t="s">
        <v>2496</v>
      </c>
      <c r="I1107" s="23" t="s">
        <v>2495</v>
      </c>
      <c r="J1107" s="23" t="s">
        <v>2500</v>
      </c>
      <c r="K1107" s="15">
        <f t="shared" si="51"/>
        <v>1</v>
      </c>
      <c r="L1107" s="15" t="str">
        <f t="shared" si="52"/>
        <v>23</v>
      </c>
      <c r="M1107" s="15" t="str">
        <f t="shared" si="53"/>
        <v>2023年製</v>
      </c>
      <c r="N1107" s="17">
        <f>VLOOKUP(B:B,価格調査!B:S,18,0)</f>
        <v>1074476001</v>
      </c>
      <c r="O1107" s="15"/>
      <c r="P1107" s="15"/>
    </row>
    <row r="1108" spans="1:16">
      <c r="A1108" s="16" t="s">
        <v>9102</v>
      </c>
      <c r="B1108" s="421">
        <v>1955515155419</v>
      </c>
      <c r="C1108" s="22">
        <v>4985009686553</v>
      </c>
      <c r="D1108" s="23" t="s">
        <v>2605</v>
      </c>
      <c r="E1108" s="23">
        <v>2623</v>
      </c>
      <c r="F1108" s="23">
        <v>4</v>
      </c>
      <c r="G1108" s="23">
        <v>0</v>
      </c>
      <c r="H1108" s="23" t="s">
        <v>2496</v>
      </c>
      <c r="I1108" s="23" t="s">
        <v>2495</v>
      </c>
      <c r="J1108" s="23" t="s">
        <v>2500</v>
      </c>
      <c r="K1108" s="15">
        <f t="shared" si="51"/>
        <v>3</v>
      </c>
      <c r="L1108" s="15" t="str">
        <f t="shared" si="52"/>
        <v>23</v>
      </c>
      <c r="M1108" s="15" t="str">
        <f t="shared" si="53"/>
        <v>2023年製</v>
      </c>
      <c r="N1108" s="17">
        <f>VLOOKUP(B:B,価格調査!B:S,18,0)</f>
        <v>1074476481</v>
      </c>
      <c r="O1108" s="15"/>
      <c r="P1108" s="15"/>
    </row>
    <row r="1109" spans="1:16">
      <c r="A1109" s="16" t="s">
        <v>9102</v>
      </c>
      <c r="B1109" s="421">
        <v>1955515155419</v>
      </c>
      <c r="C1109" s="22">
        <v>4985009686553</v>
      </c>
      <c r="D1109" s="23" t="s">
        <v>2605</v>
      </c>
      <c r="E1109" s="23">
        <v>1623</v>
      </c>
      <c r="F1109" s="23">
        <v>2</v>
      </c>
      <c r="G1109" s="23">
        <v>0</v>
      </c>
      <c r="H1109" s="23" t="s">
        <v>2496</v>
      </c>
      <c r="I1109" s="23" t="s">
        <v>2495</v>
      </c>
      <c r="J1109" s="23" t="s">
        <v>2502</v>
      </c>
      <c r="K1109" s="15">
        <f t="shared" si="51"/>
        <v>3</v>
      </c>
      <c r="L1109" s="15" t="str">
        <f t="shared" si="52"/>
        <v>23</v>
      </c>
      <c r="M1109" s="15" t="str">
        <f t="shared" si="53"/>
        <v>2023年製</v>
      </c>
      <c r="N1109" s="17">
        <f>VLOOKUP(B:B,価格調査!B:S,18,0)</f>
        <v>1074476481</v>
      </c>
      <c r="O1109" s="15"/>
      <c r="P1109" s="15"/>
    </row>
    <row r="1110" spans="1:16">
      <c r="A1110" s="16" t="s">
        <v>9102</v>
      </c>
      <c r="B1110" s="421">
        <v>1955515155419</v>
      </c>
      <c r="C1110" s="22">
        <v>4985009686553</v>
      </c>
      <c r="D1110" s="23" t="s">
        <v>2605</v>
      </c>
      <c r="E1110" s="23">
        <v>2123</v>
      </c>
      <c r="F1110" s="23">
        <v>2</v>
      </c>
      <c r="G1110" s="23">
        <v>0</v>
      </c>
      <c r="H1110" s="23" t="s">
        <v>2496</v>
      </c>
      <c r="I1110" s="23" t="s">
        <v>2495</v>
      </c>
      <c r="J1110" s="23" t="s">
        <v>2502</v>
      </c>
      <c r="K1110" s="15">
        <f t="shared" si="51"/>
        <v>3</v>
      </c>
      <c r="L1110" s="15" t="str">
        <f t="shared" si="52"/>
        <v>23</v>
      </c>
      <c r="M1110" s="15" t="str">
        <f t="shared" si="53"/>
        <v>2023年製</v>
      </c>
      <c r="N1110" s="17">
        <f>VLOOKUP(B:B,価格調査!B:S,18,0)</f>
        <v>1074476481</v>
      </c>
      <c r="O1110" s="15"/>
      <c r="P1110" s="15"/>
    </row>
    <row r="1111" spans="1:16">
      <c r="A1111" s="16" t="s">
        <v>9102</v>
      </c>
      <c r="B1111" s="421">
        <v>2356018159307</v>
      </c>
      <c r="C1111" s="22">
        <v>4985009706268</v>
      </c>
      <c r="D1111" s="23" t="s">
        <v>7199</v>
      </c>
      <c r="E1111" s="23">
        <v>3723</v>
      </c>
      <c r="F1111" s="23">
        <v>13</v>
      </c>
      <c r="G1111" s="23">
        <v>0</v>
      </c>
      <c r="H1111" s="23" t="s">
        <v>2496</v>
      </c>
      <c r="I1111" s="23" t="s">
        <v>2495</v>
      </c>
      <c r="J1111" s="23" t="s">
        <v>2502</v>
      </c>
      <c r="K1111" s="15">
        <f t="shared" si="51"/>
        <v>2</v>
      </c>
      <c r="L1111" s="15" t="str">
        <f t="shared" si="52"/>
        <v>23</v>
      </c>
      <c r="M1111" s="15" t="str">
        <f t="shared" si="53"/>
        <v>2023年製</v>
      </c>
      <c r="N1111" s="17">
        <f>VLOOKUP(B:B,価格調査!B:S,18,0)</f>
        <v>1074475936</v>
      </c>
      <c r="O1111" s="15"/>
      <c r="P1111" s="15"/>
    </row>
    <row r="1112" spans="1:16">
      <c r="A1112" s="16" t="s">
        <v>9102</v>
      </c>
      <c r="B1112" s="421">
        <v>2356018159307</v>
      </c>
      <c r="C1112" s="22">
        <v>4985009706268</v>
      </c>
      <c r="D1112" s="23" t="s">
        <v>7199</v>
      </c>
      <c r="E1112" s="23">
        <v>3723</v>
      </c>
      <c r="F1112" s="23">
        <v>3</v>
      </c>
      <c r="G1112" s="23">
        <v>0</v>
      </c>
      <c r="H1112" s="23" t="s">
        <v>2496</v>
      </c>
      <c r="I1112" s="23" t="s">
        <v>2495</v>
      </c>
      <c r="J1112" s="23" t="s">
        <v>2502</v>
      </c>
      <c r="K1112" s="15">
        <f t="shared" si="51"/>
        <v>2</v>
      </c>
      <c r="L1112" s="15" t="str">
        <f t="shared" si="52"/>
        <v>23</v>
      </c>
      <c r="M1112" s="15" t="str">
        <f t="shared" si="53"/>
        <v>2023年製</v>
      </c>
      <c r="N1112" s="17">
        <f>VLOOKUP(B:B,価格調査!B:S,18,0)</f>
        <v>1074475936</v>
      </c>
      <c r="O1112" s="15"/>
      <c r="P1112" s="15"/>
    </row>
    <row r="1113" spans="1:16">
      <c r="A1113" s="16" t="s">
        <v>9102</v>
      </c>
      <c r="B1113" s="421">
        <v>2355520159300</v>
      </c>
      <c r="C1113" s="22">
        <v>4985009706480</v>
      </c>
      <c r="D1113" s="23" t="s">
        <v>2529</v>
      </c>
      <c r="E1113" s="23">
        <v>3123</v>
      </c>
      <c r="F1113" s="23">
        <v>3</v>
      </c>
      <c r="G1113" s="23">
        <v>0</v>
      </c>
      <c r="H1113" s="23" t="s">
        <v>2496</v>
      </c>
      <c r="I1113" s="23" t="s">
        <v>2495</v>
      </c>
      <c r="J1113" s="23" t="s">
        <v>2520</v>
      </c>
      <c r="K1113" s="15">
        <f t="shared" si="51"/>
        <v>4</v>
      </c>
      <c r="L1113" s="15" t="str">
        <f t="shared" si="52"/>
        <v>23</v>
      </c>
      <c r="M1113" s="15" t="str">
        <f t="shared" si="53"/>
        <v>2023年製</v>
      </c>
      <c r="N1113" s="17">
        <f>VLOOKUP(B:B,価格調査!B:S,18,0)</f>
        <v>1074475934</v>
      </c>
      <c r="O1113" s="15"/>
      <c r="P1113" s="15"/>
    </row>
    <row r="1114" spans="1:16">
      <c r="A1114" s="16" t="s">
        <v>9102</v>
      </c>
      <c r="B1114" s="421">
        <v>2355520159300</v>
      </c>
      <c r="C1114" s="22">
        <v>4985009706480</v>
      </c>
      <c r="D1114" s="23" t="s">
        <v>2529</v>
      </c>
      <c r="E1114" s="23">
        <v>3123</v>
      </c>
      <c r="F1114" s="23">
        <v>1</v>
      </c>
      <c r="G1114" s="23">
        <v>0</v>
      </c>
      <c r="H1114" s="23" t="s">
        <v>2496</v>
      </c>
      <c r="I1114" s="23" t="s">
        <v>2495</v>
      </c>
      <c r="J1114" s="23" t="s">
        <v>2520</v>
      </c>
      <c r="K1114" s="15">
        <f t="shared" si="51"/>
        <v>4</v>
      </c>
      <c r="L1114" s="15" t="str">
        <f t="shared" si="52"/>
        <v>23</v>
      </c>
      <c r="M1114" s="15" t="str">
        <f t="shared" si="53"/>
        <v>2023年製</v>
      </c>
      <c r="N1114" s="17">
        <f>VLOOKUP(B:B,価格調査!B:S,18,0)</f>
        <v>1074475934</v>
      </c>
      <c r="O1114" s="15"/>
      <c r="P1114" s="15"/>
    </row>
    <row r="1115" spans="1:16">
      <c r="A1115" s="16" t="s">
        <v>9102</v>
      </c>
      <c r="B1115" s="421">
        <v>2355520159300</v>
      </c>
      <c r="C1115" s="22">
        <v>4985009706480</v>
      </c>
      <c r="D1115" s="23" t="s">
        <v>2529</v>
      </c>
      <c r="E1115" s="23">
        <v>3123</v>
      </c>
      <c r="F1115" s="23">
        <v>5</v>
      </c>
      <c r="G1115" s="23">
        <v>0</v>
      </c>
      <c r="H1115" s="23" t="s">
        <v>2496</v>
      </c>
      <c r="I1115" s="23" t="s">
        <v>2495</v>
      </c>
      <c r="J1115" s="23" t="s">
        <v>2520</v>
      </c>
      <c r="K1115" s="15">
        <f t="shared" si="51"/>
        <v>4</v>
      </c>
      <c r="L1115" s="15" t="str">
        <f t="shared" si="52"/>
        <v>23</v>
      </c>
      <c r="M1115" s="15" t="str">
        <f t="shared" si="53"/>
        <v>2023年製</v>
      </c>
      <c r="N1115" s="17">
        <f>VLOOKUP(B:B,価格調査!B:S,18,0)</f>
        <v>1074475934</v>
      </c>
      <c r="O1115" s="15"/>
      <c r="P1115" s="15"/>
    </row>
    <row r="1116" spans="1:16">
      <c r="A1116" s="16" t="s">
        <v>9102</v>
      </c>
      <c r="B1116" s="421">
        <v>2355520159300</v>
      </c>
      <c r="C1116" s="22">
        <v>4985009706480</v>
      </c>
      <c r="D1116" s="23" t="s">
        <v>2529</v>
      </c>
      <c r="E1116" s="23">
        <v>3023</v>
      </c>
      <c r="F1116" s="23">
        <v>3</v>
      </c>
      <c r="G1116" s="23">
        <v>0</v>
      </c>
      <c r="H1116" s="23" t="s">
        <v>2496</v>
      </c>
      <c r="I1116" s="23" t="s">
        <v>2495</v>
      </c>
      <c r="J1116" s="23" t="s">
        <v>2520</v>
      </c>
      <c r="K1116" s="15">
        <f t="shared" si="51"/>
        <v>4</v>
      </c>
      <c r="L1116" s="15" t="str">
        <f t="shared" si="52"/>
        <v>23</v>
      </c>
      <c r="M1116" s="15" t="str">
        <f t="shared" si="53"/>
        <v>2023年製</v>
      </c>
      <c r="N1116" s="17">
        <f>VLOOKUP(B:B,価格調査!B:S,18,0)</f>
        <v>1074475934</v>
      </c>
      <c r="O1116" s="15"/>
      <c r="P1116" s="15"/>
    </row>
    <row r="1117" spans="1:16">
      <c r="A1117" s="16" t="s">
        <v>9102</v>
      </c>
      <c r="B1117" s="421">
        <v>2256517159306</v>
      </c>
      <c r="C1117" s="22">
        <v>4985009706145</v>
      </c>
      <c r="D1117" s="23" t="s">
        <v>2545</v>
      </c>
      <c r="E1117" s="23">
        <v>1923</v>
      </c>
      <c r="F1117" s="23">
        <v>4</v>
      </c>
      <c r="G1117" s="23">
        <v>0</v>
      </c>
      <c r="H1117" s="23" t="s">
        <v>2496</v>
      </c>
      <c r="I1117" s="23" t="s">
        <v>2495</v>
      </c>
      <c r="J1117" s="23" t="s">
        <v>2502</v>
      </c>
      <c r="K1117" s="15">
        <f t="shared" si="51"/>
        <v>4</v>
      </c>
      <c r="L1117" s="15" t="str">
        <f t="shared" si="52"/>
        <v>23</v>
      </c>
      <c r="M1117" s="15" t="str">
        <f t="shared" si="53"/>
        <v>2023年製</v>
      </c>
      <c r="N1117" s="17">
        <f>VLOOKUP(B:B,価格調査!B:S,18,0)</f>
        <v>1074475938</v>
      </c>
      <c r="O1117" s="15"/>
      <c r="P1117" s="15"/>
    </row>
    <row r="1118" spans="1:16">
      <c r="A1118" s="16" t="s">
        <v>9102</v>
      </c>
      <c r="B1118" s="421">
        <v>2256517159306</v>
      </c>
      <c r="C1118" s="22">
        <v>4985009706145</v>
      </c>
      <c r="D1118" s="23" t="s">
        <v>2545</v>
      </c>
      <c r="E1118" s="23">
        <v>3023</v>
      </c>
      <c r="F1118" s="23">
        <v>4</v>
      </c>
      <c r="G1118" s="23">
        <v>0</v>
      </c>
      <c r="H1118" s="23" t="s">
        <v>2496</v>
      </c>
      <c r="I1118" s="23" t="s">
        <v>2495</v>
      </c>
      <c r="J1118" s="23" t="s">
        <v>2502</v>
      </c>
      <c r="K1118" s="15">
        <f t="shared" si="51"/>
        <v>4</v>
      </c>
      <c r="L1118" s="15" t="str">
        <f t="shared" si="52"/>
        <v>23</v>
      </c>
      <c r="M1118" s="15" t="str">
        <f t="shared" si="53"/>
        <v>2023年製</v>
      </c>
      <c r="N1118" s="17">
        <f>VLOOKUP(B:B,価格調査!B:S,18,0)</f>
        <v>1074475938</v>
      </c>
      <c r="O1118" s="15"/>
      <c r="P1118" s="15"/>
    </row>
    <row r="1119" spans="1:16">
      <c r="A1119" s="16" t="s">
        <v>9102</v>
      </c>
      <c r="B1119" s="421">
        <v>2256517159306</v>
      </c>
      <c r="C1119" s="22">
        <v>4985009706145</v>
      </c>
      <c r="D1119" s="23" t="s">
        <v>2545</v>
      </c>
      <c r="E1119" s="23">
        <v>1223</v>
      </c>
      <c r="F1119" s="23">
        <v>4</v>
      </c>
      <c r="G1119" s="23">
        <v>0</v>
      </c>
      <c r="H1119" s="23" t="s">
        <v>2496</v>
      </c>
      <c r="I1119" s="23" t="s">
        <v>2495</v>
      </c>
      <c r="J1119" s="23" t="s">
        <v>2502</v>
      </c>
      <c r="K1119" s="15">
        <f t="shared" si="51"/>
        <v>4</v>
      </c>
      <c r="L1119" s="15" t="str">
        <f t="shared" si="52"/>
        <v>23</v>
      </c>
      <c r="M1119" s="15" t="str">
        <f t="shared" si="53"/>
        <v>2023年製</v>
      </c>
      <c r="N1119" s="17">
        <f>VLOOKUP(B:B,価格調査!B:S,18,0)</f>
        <v>1074475938</v>
      </c>
      <c r="O1119" s="15"/>
      <c r="P1119" s="15"/>
    </row>
    <row r="1120" spans="1:16">
      <c r="A1120" s="16" t="s">
        <v>9102</v>
      </c>
      <c r="B1120" s="421">
        <v>2256517159306</v>
      </c>
      <c r="C1120" s="22">
        <v>4985009706145</v>
      </c>
      <c r="D1120" s="23" t="s">
        <v>2545</v>
      </c>
      <c r="E1120" s="23">
        <v>4523</v>
      </c>
      <c r="F1120" s="23">
        <v>4</v>
      </c>
      <c r="G1120" s="23">
        <v>0</v>
      </c>
      <c r="H1120" s="23" t="s">
        <v>2496</v>
      </c>
      <c r="I1120" s="23" t="s">
        <v>2495</v>
      </c>
      <c r="J1120" s="23" t="s">
        <v>2500</v>
      </c>
      <c r="K1120" s="15">
        <f t="shared" si="51"/>
        <v>4</v>
      </c>
      <c r="L1120" s="15" t="str">
        <f t="shared" si="52"/>
        <v>23</v>
      </c>
      <c r="M1120" s="15" t="str">
        <f t="shared" si="53"/>
        <v>2023年製</v>
      </c>
      <c r="N1120" s="17">
        <f>VLOOKUP(B:B,価格調査!B:S,18,0)</f>
        <v>1074475938</v>
      </c>
      <c r="O1120" s="15"/>
      <c r="P1120" s="15"/>
    </row>
    <row r="1121" spans="1:16">
      <c r="A1121" s="16" t="s">
        <v>9102</v>
      </c>
      <c r="B1121" s="421">
        <v>2656517159304</v>
      </c>
      <c r="C1121" s="22">
        <v>4985009706190</v>
      </c>
      <c r="D1121" s="23" t="s">
        <v>2503</v>
      </c>
      <c r="E1121" s="23">
        <v>1223</v>
      </c>
      <c r="F1121" s="23">
        <v>8</v>
      </c>
      <c r="G1121" s="23">
        <v>0</v>
      </c>
      <c r="H1121" s="23" t="s">
        <v>2496</v>
      </c>
      <c r="I1121" s="23" t="s">
        <v>2495</v>
      </c>
      <c r="J1121" s="23" t="s">
        <v>2502</v>
      </c>
      <c r="K1121" s="15">
        <f t="shared" si="51"/>
        <v>2</v>
      </c>
      <c r="L1121" s="15" t="str">
        <f t="shared" si="52"/>
        <v>23</v>
      </c>
      <c r="M1121" s="15" t="str">
        <f t="shared" si="53"/>
        <v>2023年製</v>
      </c>
      <c r="N1121" s="17">
        <f>VLOOKUP(B:B,価格調査!B:S,18,0)</f>
        <v>1074475935</v>
      </c>
      <c r="O1121" s="15"/>
      <c r="P1121" s="15"/>
    </row>
    <row r="1122" spans="1:16">
      <c r="A1122" s="16" t="s">
        <v>9102</v>
      </c>
      <c r="B1122" s="421">
        <v>2656517159304</v>
      </c>
      <c r="C1122" s="22">
        <v>4985009706190</v>
      </c>
      <c r="D1122" s="23" t="s">
        <v>2503</v>
      </c>
      <c r="E1122" s="23">
        <v>1423</v>
      </c>
      <c r="F1122" s="23">
        <v>4</v>
      </c>
      <c r="G1122" s="23">
        <v>0</v>
      </c>
      <c r="H1122" s="23" t="s">
        <v>2496</v>
      </c>
      <c r="I1122" s="23" t="s">
        <v>2495</v>
      </c>
      <c r="J1122" s="23" t="s">
        <v>2502</v>
      </c>
      <c r="K1122" s="15">
        <f t="shared" si="51"/>
        <v>2</v>
      </c>
      <c r="L1122" s="15" t="str">
        <f t="shared" si="52"/>
        <v>23</v>
      </c>
      <c r="M1122" s="15" t="str">
        <f t="shared" si="53"/>
        <v>2023年製</v>
      </c>
      <c r="N1122" s="17">
        <f>VLOOKUP(B:B,価格調査!B:S,18,0)</f>
        <v>1074475935</v>
      </c>
      <c r="O1122" s="15"/>
      <c r="P1122" s="15"/>
    </row>
    <row r="1123" spans="1:16">
      <c r="A1123" s="16" t="s">
        <v>9102</v>
      </c>
      <c r="B1123" s="421">
        <v>2456018159304</v>
      </c>
      <c r="C1123" s="22">
        <v>4985009706282</v>
      </c>
      <c r="D1123" s="23" t="s">
        <v>8579</v>
      </c>
      <c r="E1123" s="23">
        <v>3923</v>
      </c>
      <c r="F1123" s="23">
        <v>20</v>
      </c>
      <c r="G1123" s="23">
        <v>0</v>
      </c>
      <c r="H1123" s="23" t="s">
        <v>2496</v>
      </c>
      <c r="I1123" s="23" t="s">
        <v>2495</v>
      </c>
      <c r="J1123" s="23" t="s">
        <v>2502</v>
      </c>
      <c r="K1123" s="15">
        <f t="shared" si="51"/>
        <v>1</v>
      </c>
      <c r="L1123" s="15" t="str">
        <f t="shared" si="52"/>
        <v>23</v>
      </c>
      <c r="M1123" s="15" t="str">
        <f t="shared" si="53"/>
        <v>2023年製</v>
      </c>
      <c r="N1123" s="17">
        <f>VLOOKUP(B:B,価格調査!B:S,18,0)</f>
        <v>1074476649</v>
      </c>
      <c r="O1123" s="15"/>
      <c r="P1123" s="15"/>
    </row>
    <row r="1124" spans="1:16">
      <c r="A1124" s="16" t="s">
        <v>9102</v>
      </c>
      <c r="B1124" s="421">
        <v>2255518159308</v>
      </c>
      <c r="C1124" s="22">
        <v>4985009706237</v>
      </c>
      <c r="D1124" s="23" t="s">
        <v>2547</v>
      </c>
      <c r="E1124" s="23">
        <v>3723</v>
      </c>
      <c r="F1124" s="23">
        <v>4</v>
      </c>
      <c r="G1124" s="23">
        <v>0</v>
      </c>
      <c r="H1124" s="23" t="s">
        <v>2496</v>
      </c>
      <c r="I1124" s="23" t="s">
        <v>2495</v>
      </c>
      <c r="J1124" s="23" t="s">
        <v>4585</v>
      </c>
      <c r="K1124" s="15">
        <f t="shared" si="51"/>
        <v>1</v>
      </c>
      <c r="L1124" s="15" t="str">
        <f t="shared" si="52"/>
        <v>23</v>
      </c>
      <c r="M1124" s="15" t="str">
        <f t="shared" si="53"/>
        <v>2023年製</v>
      </c>
      <c r="N1124" s="17">
        <f>VLOOKUP(B:B,価格調査!B:S,18,0)</f>
        <v>1074475939</v>
      </c>
      <c r="O1124" s="15"/>
      <c r="P1124" s="15"/>
    </row>
    <row r="1125" spans="1:16">
      <c r="A1125" s="16" t="s">
        <v>9102</v>
      </c>
      <c r="B1125" s="421">
        <v>2255519159307</v>
      </c>
      <c r="C1125" s="22">
        <v>4985009706343</v>
      </c>
      <c r="D1125" s="23" t="s">
        <v>3942</v>
      </c>
      <c r="E1125" s="23">
        <v>4023</v>
      </c>
      <c r="F1125" s="23">
        <v>7</v>
      </c>
      <c r="G1125" s="23">
        <v>0</v>
      </c>
      <c r="H1125" s="23" t="s">
        <v>2496</v>
      </c>
      <c r="I1125" s="23" t="s">
        <v>2495</v>
      </c>
      <c r="J1125" s="23" t="s">
        <v>2500</v>
      </c>
      <c r="K1125" s="15">
        <f t="shared" si="51"/>
        <v>1</v>
      </c>
      <c r="L1125" s="15" t="str">
        <f t="shared" si="52"/>
        <v>23</v>
      </c>
      <c r="M1125" s="15" t="str">
        <f t="shared" si="53"/>
        <v>2023年製</v>
      </c>
      <c r="N1125" s="17">
        <f>VLOOKUP(B:B,価格調査!B:S,18,0)</f>
        <v>1074476202</v>
      </c>
      <c r="O1125" s="15"/>
      <c r="P1125" s="15"/>
    </row>
    <row r="1126" spans="1:16">
      <c r="A1126" s="16" t="s">
        <v>9102</v>
      </c>
      <c r="B1126" s="421">
        <v>1450612130586</v>
      </c>
      <c r="C1126" s="22">
        <v>4992496151976</v>
      </c>
      <c r="D1126" s="23" t="s">
        <v>2710</v>
      </c>
      <c r="E1126" s="23">
        <v>2123</v>
      </c>
      <c r="F1126" s="23">
        <v>40</v>
      </c>
      <c r="G1126" s="23">
        <v>0</v>
      </c>
      <c r="H1126" s="23" t="s">
        <v>2496</v>
      </c>
      <c r="I1126" s="23" t="s">
        <v>2495</v>
      </c>
      <c r="J1126" s="23" t="s">
        <v>2520</v>
      </c>
      <c r="K1126" s="15">
        <f t="shared" si="51"/>
        <v>3</v>
      </c>
      <c r="L1126" s="15" t="str">
        <f t="shared" si="52"/>
        <v>23</v>
      </c>
      <c r="M1126" s="15" t="str">
        <f t="shared" si="53"/>
        <v>2023年製</v>
      </c>
      <c r="N1126" s="17">
        <f>VLOOKUP(B:B,価格調査!B:S,18,0)</f>
        <v>0</v>
      </c>
      <c r="O1126" s="15"/>
      <c r="P1126" s="15"/>
    </row>
    <row r="1127" spans="1:16">
      <c r="A1127" s="16" t="s">
        <v>9102</v>
      </c>
      <c r="B1127" s="421">
        <v>1450612130586</v>
      </c>
      <c r="C1127" s="22">
        <v>4992496151976</v>
      </c>
      <c r="D1127" s="23" t="s">
        <v>2710</v>
      </c>
      <c r="E1127" s="23">
        <v>2123</v>
      </c>
      <c r="F1127" s="23">
        <v>4</v>
      </c>
      <c r="G1127" s="23">
        <v>0</v>
      </c>
      <c r="H1127" s="23" t="s">
        <v>2496</v>
      </c>
      <c r="I1127" s="23" t="s">
        <v>2495</v>
      </c>
      <c r="J1127" s="23" t="s">
        <v>2520</v>
      </c>
      <c r="K1127" s="15">
        <f t="shared" si="51"/>
        <v>3</v>
      </c>
      <c r="L1127" s="15" t="str">
        <f t="shared" si="52"/>
        <v>23</v>
      </c>
      <c r="M1127" s="15" t="str">
        <f t="shared" si="53"/>
        <v>2023年製</v>
      </c>
      <c r="N1127" s="17">
        <f>VLOOKUP(B:B,価格調査!B:S,18,0)</f>
        <v>0</v>
      </c>
      <c r="O1127" s="15"/>
      <c r="P1127" s="15"/>
    </row>
    <row r="1128" spans="1:16">
      <c r="A1128" s="16" t="s">
        <v>9102</v>
      </c>
      <c r="B1128" s="421">
        <v>1450612130586</v>
      </c>
      <c r="C1128" s="22">
        <v>4992496151976</v>
      </c>
      <c r="D1128" s="23" t="s">
        <v>2710</v>
      </c>
      <c r="E1128" s="23">
        <v>1423</v>
      </c>
      <c r="F1128" s="23">
        <v>11</v>
      </c>
      <c r="G1128" s="23">
        <v>0</v>
      </c>
      <c r="H1128" s="23" t="s">
        <v>2496</v>
      </c>
      <c r="I1128" s="23" t="s">
        <v>2495</v>
      </c>
      <c r="J1128" s="23" t="s">
        <v>2520</v>
      </c>
      <c r="K1128" s="15">
        <f t="shared" si="51"/>
        <v>3</v>
      </c>
      <c r="L1128" s="15" t="str">
        <f t="shared" si="52"/>
        <v>23</v>
      </c>
      <c r="M1128" s="15" t="str">
        <f t="shared" si="53"/>
        <v>2023年製</v>
      </c>
      <c r="N1128" s="17">
        <f>VLOOKUP(B:B,価格調査!B:S,18,0)</f>
        <v>0</v>
      </c>
      <c r="O1128" s="15"/>
      <c r="P1128" s="15"/>
    </row>
    <row r="1129" spans="1:16">
      <c r="A1129" s="16" t="s">
        <v>9102</v>
      </c>
      <c r="B1129" s="421">
        <v>2355020158506</v>
      </c>
      <c r="C1129" s="22">
        <v>4985009690697</v>
      </c>
      <c r="D1129" s="23" t="s">
        <v>2532</v>
      </c>
      <c r="E1129" s="23">
        <v>1023</v>
      </c>
      <c r="F1129" s="23">
        <v>8</v>
      </c>
      <c r="G1129" s="23">
        <v>0</v>
      </c>
      <c r="H1129" s="23" t="s">
        <v>2496</v>
      </c>
      <c r="I1129" s="23" t="s">
        <v>2495</v>
      </c>
      <c r="J1129" s="23" t="s">
        <v>2517</v>
      </c>
      <c r="K1129" s="15">
        <f t="shared" si="51"/>
        <v>2</v>
      </c>
      <c r="L1129" s="15" t="str">
        <f t="shared" si="52"/>
        <v>23</v>
      </c>
      <c r="M1129" s="15" t="str">
        <f t="shared" si="53"/>
        <v>2023年製</v>
      </c>
      <c r="N1129" s="17">
        <f>VLOOKUP(B:B,価格調査!B:S,18,0)</f>
        <v>1074475776</v>
      </c>
      <c r="O1129" s="15"/>
      <c r="P1129" s="15"/>
    </row>
    <row r="1130" spans="1:16">
      <c r="A1130" s="16" t="s">
        <v>9102</v>
      </c>
      <c r="B1130" s="421">
        <v>2355020158506</v>
      </c>
      <c r="C1130" s="22">
        <v>4985009690697</v>
      </c>
      <c r="D1130" s="23" t="s">
        <v>2532</v>
      </c>
      <c r="E1130" s="23">
        <v>1023</v>
      </c>
      <c r="F1130" s="23">
        <v>4</v>
      </c>
      <c r="G1130" s="23">
        <v>0</v>
      </c>
      <c r="H1130" s="23" t="s">
        <v>2496</v>
      </c>
      <c r="I1130" s="23" t="s">
        <v>2495</v>
      </c>
      <c r="J1130" s="23" t="s">
        <v>2517</v>
      </c>
      <c r="K1130" s="15">
        <f t="shared" si="51"/>
        <v>2</v>
      </c>
      <c r="L1130" s="15" t="str">
        <f t="shared" si="52"/>
        <v>23</v>
      </c>
      <c r="M1130" s="15" t="str">
        <f t="shared" si="53"/>
        <v>2023年製</v>
      </c>
      <c r="N1130" s="17">
        <f>VLOOKUP(B:B,価格調査!B:S,18,0)</f>
        <v>1074475776</v>
      </c>
      <c r="O1130" s="15"/>
      <c r="P1130" s="15"/>
    </row>
    <row r="1131" spans="1:16">
      <c r="A1131" s="16" t="s">
        <v>9102</v>
      </c>
      <c r="B1131" s="421">
        <v>2255519158508</v>
      </c>
      <c r="C1131" s="22">
        <v>4985009690413</v>
      </c>
      <c r="D1131" s="23" t="s">
        <v>5412</v>
      </c>
      <c r="E1131" s="23">
        <v>4123</v>
      </c>
      <c r="F1131" s="23">
        <v>2</v>
      </c>
      <c r="G1131" s="23">
        <v>0</v>
      </c>
      <c r="H1131" s="23" t="s">
        <v>2496</v>
      </c>
      <c r="I1131" s="23" t="s">
        <v>2495</v>
      </c>
      <c r="J1131" s="23" t="s">
        <v>2498</v>
      </c>
      <c r="K1131" s="15">
        <f t="shared" si="51"/>
        <v>2</v>
      </c>
      <c r="L1131" s="15" t="str">
        <f t="shared" si="52"/>
        <v>23</v>
      </c>
      <c r="M1131" s="15" t="str">
        <f t="shared" si="53"/>
        <v>2023年製</v>
      </c>
      <c r="N1131" s="17">
        <f>VLOOKUP(B:B,価格調査!B:S,18,0)</f>
        <v>1074475777</v>
      </c>
      <c r="O1131" s="15"/>
      <c r="P1131" s="15"/>
    </row>
    <row r="1132" spans="1:16">
      <c r="A1132" s="16" t="s">
        <v>9102</v>
      </c>
      <c r="B1132" s="421">
        <v>2255519158508</v>
      </c>
      <c r="C1132" s="22">
        <v>4985009690413</v>
      </c>
      <c r="D1132" s="23" t="s">
        <v>5412</v>
      </c>
      <c r="E1132" s="23">
        <v>4123</v>
      </c>
      <c r="F1132" s="23">
        <v>6</v>
      </c>
      <c r="G1132" s="23">
        <v>0</v>
      </c>
      <c r="H1132" s="23" t="s">
        <v>2496</v>
      </c>
      <c r="I1132" s="23" t="s">
        <v>2495</v>
      </c>
      <c r="J1132" s="23" t="s">
        <v>2498</v>
      </c>
      <c r="K1132" s="15">
        <f t="shared" si="51"/>
        <v>2</v>
      </c>
      <c r="L1132" s="15" t="str">
        <f t="shared" si="52"/>
        <v>23</v>
      </c>
      <c r="M1132" s="15" t="str">
        <f t="shared" si="53"/>
        <v>2023年製</v>
      </c>
      <c r="N1132" s="17">
        <f>VLOOKUP(B:B,価格調査!B:S,18,0)</f>
        <v>1074475777</v>
      </c>
      <c r="O1132" s="15"/>
      <c r="P1132" s="15"/>
    </row>
    <row r="1133" spans="1:16">
      <c r="A1133" s="16" t="s">
        <v>9102</v>
      </c>
      <c r="B1133" s="421">
        <v>1955016157707</v>
      </c>
      <c r="C1133" s="22">
        <v>4985009753286</v>
      </c>
      <c r="D1133" s="23" t="s">
        <v>5269</v>
      </c>
      <c r="E1133" s="23">
        <v>3023</v>
      </c>
      <c r="F1133" s="23">
        <v>1</v>
      </c>
      <c r="G1133" s="23">
        <v>0</v>
      </c>
      <c r="H1133" s="23" t="s">
        <v>2496</v>
      </c>
      <c r="I1133" s="23" t="s">
        <v>2495</v>
      </c>
      <c r="J1133" s="23" t="s">
        <v>2525</v>
      </c>
      <c r="K1133" s="15">
        <f t="shared" si="51"/>
        <v>2</v>
      </c>
      <c r="L1133" s="15" t="str">
        <f t="shared" si="52"/>
        <v>23</v>
      </c>
      <c r="M1133" s="15" t="str">
        <f t="shared" si="53"/>
        <v>2023年製</v>
      </c>
      <c r="N1133" s="17">
        <f>VLOOKUP(B:B,価格調査!B:S,18,0)</f>
        <v>1074476215</v>
      </c>
      <c r="O1133" s="15"/>
      <c r="P1133" s="15"/>
    </row>
    <row r="1134" spans="1:16">
      <c r="A1134" s="16" t="s">
        <v>9102</v>
      </c>
      <c r="B1134" s="16">
        <v>1955016157707</v>
      </c>
      <c r="C1134" s="15">
        <v>4985009753286</v>
      </c>
      <c r="D1134" s="15" t="s">
        <v>5269</v>
      </c>
      <c r="E1134" s="15">
        <v>3023</v>
      </c>
      <c r="F1134" s="15">
        <v>3</v>
      </c>
      <c r="G1134" s="15">
        <v>0</v>
      </c>
      <c r="H1134" s="15" t="s">
        <v>2496</v>
      </c>
      <c r="I1134" s="15" t="s">
        <v>2495</v>
      </c>
      <c r="J1134" s="15" t="s">
        <v>2533</v>
      </c>
      <c r="K1134" s="15">
        <f t="shared" si="51"/>
        <v>2</v>
      </c>
      <c r="L1134" s="15" t="str">
        <f t="shared" si="52"/>
        <v>23</v>
      </c>
      <c r="M1134" s="15" t="str">
        <f t="shared" si="53"/>
        <v>2023年製</v>
      </c>
      <c r="N1134" s="17">
        <f>VLOOKUP(B:B,価格調査!B:S,18,0)</f>
        <v>1074476215</v>
      </c>
      <c r="O1134" s="15"/>
      <c r="P1134" s="15"/>
    </row>
    <row r="1135" spans="1:16">
      <c r="A1135" s="16" t="s">
        <v>9102</v>
      </c>
      <c r="B1135" s="421">
        <v>2055517157011</v>
      </c>
      <c r="C1135" s="22">
        <v>4985009757314</v>
      </c>
      <c r="D1135" s="23" t="s">
        <v>5299</v>
      </c>
      <c r="E1135" s="23">
        <v>2423</v>
      </c>
      <c r="F1135" s="23">
        <v>8</v>
      </c>
      <c r="G1135" s="23">
        <v>0</v>
      </c>
      <c r="H1135" s="23" t="s">
        <v>2496</v>
      </c>
      <c r="I1135" s="23" t="s">
        <v>2495</v>
      </c>
      <c r="J1135" s="23" t="s">
        <v>2520</v>
      </c>
      <c r="K1135" s="15">
        <f t="shared" si="51"/>
        <v>2</v>
      </c>
      <c r="L1135" s="15" t="str">
        <f t="shared" si="52"/>
        <v>23</v>
      </c>
      <c r="M1135" s="15" t="str">
        <f t="shared" si="53"/>
        <v>2023年製</v>
      </c>
      <c r="N1135" s="17" t="str">
        <f>VLOOKUP(B:B,価格調査!B:S,18,0)</f>
        <v>1074476241</v>
      </c>
      <c r="O1135" s="15"/>
      <c r="P1135" s="15"/>
    </row>
    <row r="1136" spans="1:16">
      <c r="A1136" s="16" t="s">
        <v>9102</v>
      </c>
      <c r="B1136" s="421">
        <v>2055517157011</v>
      </c>
      <c r="C1136" s="22">
        <v>4985009757314</v>
      </c>
      <c r="D1136" s="23" t="s">
        <v>5299</v>
      </c>
      <c r="E1136" s="23">
        <v>2423</v>
      </c>
      <c r="F1136" s="23">
        <v>16</v>
      </c>
      <c r="G1136" s="23">
        <v>0</v>
      </c>
      <c r="H1136" s="23" t="s">
        <v>2496</v>
      </c>
      <c r="I1136" s="23" t="s">
        <v>2495</v>
      </c>
      <c r="J1136" s="23" t="s">
        <v>2520</v>
      </c>
      <c r="K1136" s="15">
        <f t="shared" si="51"/>
        <v>2</v>
      </c>
      <c r="L1136" s="15" t="str">
        <f t="shared" si="52"/>
        <v>23</v>
      </c>
      <c r="M1136" s="15" t="str">
        <f t="shared" si="53"/>
        <v>2023年製</v>
      </c>
      <c r="N1136" s="17" t="str">
        <f>VLOOKUP(B:B,価格調査!B:S,18,0)</f>
        <v>1074476241</v>
      </c>
      <c r="O1136" s="15"/>
      <c r="P1136" s="15"/>
    </row>
    <row r="1137" spans="1:16">
      <c r="A1137" s="16" t="s">
        <v>9102</v>
      </c>
      <c r="B1137" s="421">
        <v>2255517157015</v>
      </c>
      <c r="C1137" s="22">
        <v>4985009757390</v>
      </c>
      <c r="D1137" s="23" t="s">
        <v>2741</v>
      </c>
      <c r="E1137" s="23">
        <v>2423</v>
      </c>
      <c r="F1137" s="23">
        <v>12</v>
      </c>
      <c r="G1137" s="23">
        <v>0</v>
      </c>
      <c r="H1137" s="23" t="s">
        <v>2496</v>
      </c>
      <c r="I1137" s="23" t="s">
        <v>2495</v>
      </c>
      <c r="J1137" s="23" t="s">
        <v>2498</v>
      </c>
      <c r="K1137" s="15">
        <f t="shared" si="51"/>
        <v>4</v>
      </c>
      <c r="L1137" s="15" t="str">
        <f t="shared" si="52"/>
        <v>23</v>
      </c>
      <c r="M1137" s="15" t="str">
        <f t="shared" si="53"/>
        <v>2023年製</v>
      </c>
      <c r="N1137" s="17">
        <f>VLOOKUP(B:B,価格調査!B:S,18,0)</f>
        <v>1074476240</v>
      </c>
      <c r="O1137" s="15"/>
      <c r="P1137" s="15"/>
    </row>
    <row r="1138" spans="1:16">
      <c r="A1138" s="16" t="s">
        <v>9102</v>
      </c>
      <c r="B1138" s="421">
        <v>2255517157015</v>
      </c>
      <c r="C1138" s="22">
        <v>4985009757390</v>
      </c>
      <c r="D1138" s="23" t="s">
        <v>2741</v>
      </c>
      <c r="E1138" s="23">
        <v>2423</v>
      </c>
      <c r="F1138" s="23">
        <v>14</v>
      </c>
      <c r="G1138" s="23">
        <v>0</v>
      </c>
      <c r="H1138" s="23" t="s">
        <v>2496</v>
      </c>
      <c r="I1138" s="23" t="s">
        <v>2495</v>
      </c>
      <c r="J1138" s="23" t="s">
        <v>2520</v>
      </c>
      <c r="K1138" s="15">
        <f t="shared" si="51"/>
        <v>4</v>
      </c>
      <c r="L1138" s="15" t="str">
        <f t="shared" si="52"/>
        <v>23</v>
      </c>
      <c r="M1138" s="15" t="str">
        <f t="shared" si="53"/>
        <v>2023年製</v>
      </c>
      <c r="N1138" s="17">
        <f>VLOOKUP(B:B,価格調査!B:S,18,0)</f>
        <v>1074476240</v>
      </c>
      <c r="O1138" s="15"/>
      <c r="P1138" s="15"/>
    </row>
    <row r="1139" spans="1:16">
      <c r="A1139" s="16" t="s">
        <v>9102</v>
      </c>
      <c r="B1139" s="421">
        <v>2255517157015</v>
      </c>
      <c r="C1139" s="22">
        <v>4985009757390</v>
      </c>
      <c r="D1139" s="23" t="s">
        <v>2741</v>
      </c>
      <c r="E1139" s="23">
        <v>2423</v>
      </c>
      <c r="F1139" s="23">
        <v>18</v>
      </c>
      <c r="G1139" s="23">
        <v>0</v>
      </c>
      <c r="H1139" s="23" t="s">
        <v>2496</v>
      </c>
      <c r="I1139" s="23" t="s">
        <v>2495</v>
      </c>
      <c r="J1139" s="23" t="s">
        <v>2498</v>
      </c>
      <c r="K1139" s="15">
        <f t="shared" si="51"/>
        <v>4</v>
      </c>
      <c r="L1139" s="15" t="str">
        <f t="shared" si="52"/>
        <v>23</v>
      </c>
      <c r="M1139" s="15" t="str">
        <f t="shared" si="53"/>
        <v>2023年製</v>
      </c>
      <c r="N1139" s="17">
        <f>VLOOKUP(B:B,価格調査!B:S,18,0)</f>
        <v>1074476240</v>
      </c>
      <c r="O1139" s="15"/>
      <c r="P1139" s="15"/>
    </row>
    <row r="1140" spans="1:16">
      <c r="A1140" s="16" t="s">
        <v>9102</v>
      </c>
      <c r="B1140" s="421">
        <v>2256017157017</v>
      </c>
      <c r="C1140" s="22">
        <v>4985009757406</v>
      </c>
      <c r="D1140" s="23" t="s">
        <v>5326</v>
      </c>
      <c r="E1140" s="23">
        <v>2423</v>
      </c>
      <c r="F1140" s="23">
        <v>2</v>
      </c>
      <c r="G1140" s="23">
        <v>0</v>
      </c>
      <c r="H1140" s="23" t="s">
        <v>2496</v>
      </c>
      <c r="I1140" s="23" t="s">
        <v>2495</v>
      </c>
      <c r="J1140" s="23" t="s">
        <v>2520</v>
      </c>
      <c r="K1140" s="15">
        <f t="shared" si="51"/>
        <v>3</v>
      </c>
      <c r="L1140" s="15" t="str">
        <f t="shared" si="52"/>
        <v>23</v>
      </c>
      <c r="M1140" s="15" t="str">
        <f t="shared" si="53"/>
        <v>2023年製</v>
      </c>
      <c r="N1140" s="17" t="str">
        <f>VLOOKUP(B:B,価格調査!B:S,18,0)</f>
        <v>1074476239</v>
      </c>
      <c r="O1140" s="15"/>
      <c r="P1140" s="15"/>
    </row>
    <row r="1141" spans="1:16">
      <c r="A1141" s="16" t="s">
        <v>9102</v>
      </c>
      <c r="B1141" s="421">
        <v>2256017157017</v>
      </c>
      <c r="C1141" s="22">
        <v>4985009757406</v>
      </c>
      <c r="D1141" s="23" t="s">
        <v>5326</v>
      </c>
      <c r="E1141" s="23">
        <v>2423</v>
      </c>
      <c r="F1141" s="23">
        <v>21</v>
      </c>
      <c r="G1141" s="23">
        <v>0</v>
      </c>
      <c r="H1141" s="23" t="s">
        <v>2496</v>
      </c>
      <c r="I1141" s="23" t="s">
        <v>2495</v>
      </c>
      <c r="J1141" s="23" t="s">
        <v>2520</v>
      </c>
      <c r="K1141" s="15">
        <f t="shared" si="51"/>
        <v>3</v>
      </c>
      <c r="L1141" s="15" t="str">
        <f t="shared" si="52"/>
        <v>23</v>
      </c>
      <c r="M1141" s="15" t="str">
        <f t="shared" si="53"/>
        <v>2023年製</v>
      </c>
      <c r="N1141" s="17" t="str">
        <f>VLOOKUP(B:B,価格調査!B:S,18,0)</f>
        <v>1074476239</v>
      </c>
      <c r="O1141" s="15"/>
      <c r="P1141" s="15"/>
    </row>
    <row r="1142" spans="1:16">
      <c r="A1142" s="16" t="s">
        <v>9102</v>
      </c>
      <c r="B1142" s="421">
        <v>2256017157017</v>
      </c>
      <c r="C1142" s="22">
        <v>4985009757406</v>
      </c>
      <c r="D1142" s="23" t="s">
        <v>5326</v>
      </c>
      <c r="E1142" s="23">
        <v>2423</v>
      </c>
      <c r="F1142" s="23">
        <v>21</v>
      </c>
      <c r="G1142" s="23">
        <v>0</v>
      </c>
      <c r="H1142" s="23" t="s">
        <v>2496</v>
      </c>
      <c r="I1142" s="23" t="s">
        <v>2495</v>
      </c>
      <c r="J1142" s="23" t="s">
        <v>2520</v>
      </c>
      <c r="K1142" s="15">
        <f t="shared" si="51"/>
        <v>3</v>
      </c>
      <c r="L1142" s="15" t="str">
        <f t="shared" si="52"/>
        <v>23</v>
      </c>
      <c r="M1142" s="15" t="str">
        <f t="shared" si="53"/>
        <v>2023年製</v>
      </c>
      <c r="N1142" s="17" t="str">
        <f>VLOOKUP(B:B,価格調査!B:S,18,0)</f>
        <v>1074476239</v>
      </c>
      <c r="O1142" s="15"/>
      <c r="P1142" s="15"/>
    </row>
    <row r="1143" spans="1:16">
      <c r="A1143" s="16" t="s">
        <v>9102</v>
      </c>
      <c r="B1143" s="421">
        <v>2255518157014</v>
      </c>
      <c r="C1143" s="22">
        <v>4985009757529</v>
      </c>
      <c r="D1143" s="23" t="s">
        <v>2740</v>
      </c>
      <c r="E1143" s="23">
        <v>1223</v>
      </c>
      <c r="F1143" s="23">
        <v>2</v>
      </c>
      <c r="G1143" s="23">
        <v>0</v>
      </c>
      <c r="H1143" s="23" t="s">
        <v>2496</v>
      </c>
      <c r="I1143" s="23" t="s">
        <v>2495</v>
      </c>
      <c r="J1143" s="23" t="s">
        <v>2520</v>
      </c>
      <c r="K1143" s="15">
        <f t="shared" si="51"/>
        <v>1</v>
      </c>
      <c r="L1143" s="15" t="str">
        <f t="shared" si="52"/>
        <v>23</v>
      </c>
      <c r="M1143" s="15" t="str">
        <f t="shared" si="53"/>
        <v>2023年製</v>
      </c>
      <c r="N1143" s="17">
        <f>VLOOKUP(B:B,価格調査!B:S,18,0)</f>
        <v>0</v>
      </c>
      <c r="O1143" s="15"/>
      <c r="P1143" s="15"/>
    </row>
    <row r="1144" spans="1:16">
      <c r="A1144" s="16" t="s">
        <v>9102</v>
      </c>
      <c r="B1144" s="421">
        <v>2356018157013</v>
      </c>
      <c r="C1144" s="22">
        <v>4985009758144</v>
      </c>
      <c r="D1144" s="23" t="s">
        <v>5331</v>
      </c>
      <c r="E1144" s="23">
        <v>2323</v>
      </c>
      <c r="F1144" s="23">
        <v>2</v>
      </c>
      <c r="G1144" s="23">
        <v>0</v>
      </c>
      <c r="H1144" s="23" t="s">
        <v>2496</v>
      </c>
      <c r="I1144" s="23" t="s">
        <v>2495</v>
      </c>
      <c r="J1144" s="23" t="s">
        <v>2520</v>
      </c>
      <c r="K1144" s="15">
        <f t="shared" si="51"/>
        <v>1</v>
      </c>
      <c r="L1144" s="15" t="str">
        <f t="shared" si="52"/>
        <v>23</v>
      </c>
      <c r="M1144" s="15" t="str">
        <f t="shared" si="53"/>
        <v>2023年製</v>
      </c>
      <c r="N1144" s="17">
        <f>VLOOKUP(B:B,価格調査!B:S,18,0)</f>
        <v>1074476230</v>
      </c>
      <c r="O1144" s="15"/>
      <c r="P1144" s="15"/>
    </row>
    <row r="1145" spans="1:16">
      <c r="A1145" s="16" t="s">
        <v>9102</v>
      </c>
      <c r="B1145" s="421">
        <v>2055017157016</v>
      </c>
      <c r="C1145" s="22">
        <v>4985009757307</v>
      </c>
      <c r="D1145" s="23" t="s">
        <v>2762</v>
      </c>
      <c r="E1145" s="23">
        <v>2123</v>
      </c>
      <c r="F1145" s="23">
        <v>1</v>
      </c>
      <c r="G1145" s="23">
        <v>0</v>
      </c>
      <c r="H1145" s="23" t="s">
        <v>2496</v>
      </c>
      <c r="I1145" s="23" t="s">
        <v>2495</v>
      </c>
      <c r="J1145" s="23" t="s">
        <v>2520</v>
      </c>
      <c r="K1145" s="15">
        <f t="shared" si="51"/>
        <v>1</v>
      </c>
      <c r="L1145" s="15" t="str">
        <f t="shared" si="52"/>
        <v>23</v>
      </c>
      <c r="M1145" s="15" t="str">
        <f t="shared" si="53"/>
        <v>2023年製</v>
      </c>
      <c r="N1145" s="17">
        <f>VLOOKUP(B:B,価格調査!B:S,18,0)</f>
        <v>1074476243</v>
      </c>
      <c r="O1145" s="15"/>
      <c r="P1145" s="15"/>
    </row>
    <row r="1146" spans="1:16">
      <c r="A1146" s="16" t="s">
        <v>9102</v>
      </c>
      <c r="B1146" s="421">
        <v>2255017157010</v>
      </c>
      <c r="C1146" s="22">
        <v>4985009757383</v>
      </c>
      <c r="D1146" s="23" t="s">
        <v>5300</v>
      </c>
      <c r="E1146" s="23">
        <v>2123</v>
      </c>
      <c r="F1146" s="23">
        <v>6</v>
      </c>
      <c r="G1146" s="23">
        <v>0</v>
      </c>
      <c r="H1146" s="23" t="s">
        <v>2496</v>
      </c>
      <c r="I1146" s="23" t="s">
        <v>2495</v>
      </c>
      <c r="J1146" s="23" t="s">
        <v>2520</v>
      </c>
      <c r="K1146" s="15">
        <f t="shared" si="51"/>
        <v>2</v>
      </c>
      <c r="L1146" s="15" t="str">
        <f t="shared" si="52"/>
        <v>23</v>
      </c>
      <c r="M1146" s="15" t="str">
        <f t="shared" si="53"/>
        <v>2023年製</v>
      </c>
      <c r="N1146" s="17">
        <f>VLOOKUP(B:B,価格調査!B:S,18,0)</f>
        <v>1074476242</v>
      </c>
      <c r="O1146" s="15"/>
      <c r="P1146" s="15"/>
    </row>
    <row r="1147" spans="1:16">
      <c r="A1147" s="16" t="s">
        <v>9102</v>
      </c>
      <c r="B1147" s="421">
        <v>2255017157010</v>
      </c>
      <c r="C1147" s="22">
        <v>4985009757383</v>
      </c>
      <c r="D1147" s="23" t="s">
        <v>5300</v>
      </c>
      <c r="E1147" s="23">
        <v>2123</v>
      </c>
      <c r="F1147" s="23">
        <v>24</v>
      </c>
      <c r="G1147" s="23">
        <v>0</v>
      </c>
      <c r="H1147" s="23" t="s">
        <v>2496</v>
      </c>
      <c r="I1147" s="23" t="s">
        <v>2495</v>
      </c>
      <c r="J1147" s="23" t="s">
        <v>2520</v>
      </c>
      <c r="K1147" s="15">
        <f t="shared" si="51"/>
        <v>2</v>
      </c>
      <c r="L1147" s="15" t="str">
        <f t="shared" si="52"/>
        <v>23</v>
      </c>
      <c r="M1147" s="15" t="str">
        <f t="shared" si="53"/>
        <v>2023年製</v>
      </c>
      <c r="N1147" s="17">
        <f>VLOOKUP(B:B,価格調査!B:S,18,0)</f>
        <v>1074476242</v>
      </c>
      <c r="O1147" s="15"/>
      <c r="P1147" s="15"/>
    </row>
    <row r="1148" spans="1:16">
      <c r="A1148" s="16" t="s">
        <v>9102</v>
      </c>
      <c r="B1148" s="421">
        <v>2255518157700</v>
      </c>
      <c r="C1148" s="22">
        <v>4985009753835</v>
      </c>
      <c r="D1148" s="23" t="s">
        <v>10716</v>
      </c>
      <c r="E1148" s="23">
        <v>4023</v>
      </c>
      <c r="F1148" s="23">
        <v>2</v>
      </c>
      <c r="G1148" s="23">
        <v>0</v>
      </c>
      <c r="H1148" s="23" t="s">
        <v>2496</v>
      </c>
      <c r="I1148" s="23" t="s">
        <v>2495</v>
      </c>
      <c r="J1148" s="23" t="s">
        <v>2507</v>
      </c>
      <c r="K1148" s="15">
        <f t="shared" si="51"/>
        <v>1</v>
      </c>
      <c r="L1148" s="15" t="str">
        <f t="shared" si="52"/>
        <v>23</v>
      </c>
      <c r="M1148" s="15" t="str">
        <f t="shared" si="53"/>
        <v>2023年製</v>
      </c>
      <c r="N1148" s="17">
        <f>VLOOKUP(B:B,価格調査!B:S,18,0)</f>
        <v>1074475798</v>
      </c>
      <c r="O1148" s="15"/>
      <c r="P1148" s="15"/>
    </row>
    <row r="1149" spans="1:16">
      <c r="A1149" s="16" t="s">
        <v>9102</v>
      </c>
      <c r="B1149" s="421">
        <v>2255018157668</v>
      </c>
      <c r="C1149" s="22">
        <v>4985009709092</v>
      </c>
      <c r="D1149" s="23" t="s">
        <v>10717</v>
      </c>
      <c r="E1149" s="23">
        <v>4223</v>
      </c>
      <c r="F1149" s="23">
        <v>4</v>
      </c>
      <c r="G1149" s="23">
        <v>0</v>
      </c>
      <c r="H1149" s="23" t="s">
        <v>2496</v>
      </c>
      <c r="I1149" s="23" t="s">
        <v>2495</v>
      </c>
      <c r="J1149" s="23" t="s">
        <v>2517</v>
      </c>
      <c r="K1149" s="15">
        <f t="shared" si="51"/>
        <v>1</v>
      </c>
      <c r="L1149" s="15" t="str">
        <f t="shared" si="52"/>
        <v>23</v>
      </c>
      <c r="M1149" s="15" t="str">
        <f t="shared" si="53"/>
        <v>2023年製</v>
      </c>
      <c r="N1149" s="17">
        <f>VLOOKUP(B:B,価格調査!B:S,18,0)</f>
        <v>1074476659</v>
      </c>
      <c r="O1149" s="15"/>
      <c r="P1149" s="15"/>
    </row>
    <row r="1150" spans="1:16">
      <c r="A1150" s="16" t="s">
        <v>9102</v>
      </c>
      <c r="B1150" s="421">
        <v>2256018157702</v>
      </c>
      <c r="C1150" s="22">
        <v>4985009753842</v>
      </c>
      <c r="D1150" s="23" t="s">
        <v>7478</v>
      </c>
      <c r="E1150" s="23">
        <v>3623</v>
      </c>
      <c r="F1150" s="23">
        <v>2</v>
      </c>
      <c r="G1150" s="23">
        <v>0</v>
      </c>
      <c r="H1150" s="23" t="s">
        <v>2496</v>
      </c>
      <c r="I1150" s="23" t="s">
        <v>2495</v>
      </c>
      <c r="J1150" s="23" t="s">
        <v>2517</v>
      </c>
      <c r="K1150" s="15">
        <f t="shared" si="51"/>
        <v>1</v>
      </c>
      <c r="L1150" s="15" t="str">
        <f t="shared" si="52"/>
        <v>23</v>
      </c>
      <c r="M1150" s="15" t="str">
        <f t="shared" si="53"/>
        <v>2023年製</v>
      </c>
      <c r="N1150" s="17">
        <f>VLOOKUP(B:B,価格調査!B:S,18,0)</f>
        <v>1074475796</v>
      </c>
      <c r="O1150" s="15"/>
      <c r="P1150" s="15"/>
    </row>
    <row r="1151" spans="1:16">
      <c r="A1151" s="16" t="s">
        <v>9102</v>
      </c>
      <c r="B1151" s="421">
        <v>2355518157707</v>
      </c>
      <c r="C1151" s="22">
        <v>4985009753934</v>
      </c>
      <c r="D1151" s="23" t="s">
        <v>2729</v>
      </c>
      <c r="E1151" s="23">
        <v>4223</v>
      </c>
      <c r="F1151" s="23">
        <v>5</v>
      </c>
      <c r="G1151" s="23">
        <v>0</v>
      </c>
      <c r="H1151" s="23" t="s">
        <v>2496</v>
      </c>
      <c r="I1151" s="23" t="s">
        <v>2495</v>
      </c>
      <c r="J1151" s="23" t="s">
        <v>2507</v>
      </c>
      <c r="K1151" s="15">
        <f t="shared" si="51"/>
        <v>2</v>
      </c>
      <c r="L1151" s="15" t="str">
        <f t="shared" si="52"/>
        <v>23</v>
      </c>
      <c r="M1151" s="15" t="str">
        <f t="shared" si="53"/>
        <v>2023年製</v>
      </c>
      <c r="N1151" s="17">
        <f>VLOOKUP(B:B,価格調査!B:S,18,0)</f>
        <v>1074735356</v>
      </c>
      <c r="O1151" s="15"/>
      <c r="P1151" s="15"/>
    </row>
    <row r="1152" spans="1:16">
      <c r="A1152" s="16" t="s">
        <v>9102</v>
      </c>
      <c r="B1152" s="421">
        <v>2255519157662</v>
      </c>
      <c r="C1152" s="22">
        <v>4985009709160</v>
      </c>
      <c r="D1152" s="23" t="s">
        <v>7198</v>
      </c>
      <c r="E1152" s="23">
        <v>2023</v>
      </c>
      <c r="F1152" s="23">
        <v>3</v>
      </c>
      <c r="G1152" s="23">
        <v>0</v>
      </c>
      <c r="H1152" s="23" t="s">
        <v>2496</v>
      </c>
      <c r="I1152" s="23" t="s">
        <v>2495</v>
      </c>
      <c r="J1152" s="23" t="s">
        <v>2517</v>
      </c>
      <c r="K1152" s="15">
        <f t="shared" si="51"/>
        <v>1</v>
      </c>
      <c r="L1152" s="15" t="str">
        <f t="shared" si="52"/>
        <v>23</v>
      </c>
      <c r="M1152" s="15" t="str">
        <f t="shared" si="53"/>
        <v>2023年製</v>
      </c>
      <c r="N1152" s="17">
        <f>VLOOKUP(B:B,価格調査!B:S,18,0)</f>
        <v>1074476657</v>
      </c>
      <c r="O1152" s="15"/>
      <c r="P1152" s="15"/>
    </row>
    <row r="1153" spans="1:16">
      <c r="A1153" s="16" t="s">
        <v>9102</v>
      </c>
      <c r="B1153" s="421">
        <v>2255017159656</v>
      </c>
      <c r="C1153" s="22">
        <v>3528703196471</v>
      </c>
      <c r="D1153" s="23" t="s">
        <v>2551</v>
      </c>
      <c r="E1153" s="23">
        <v>123</v>
      </c>
      <c r="F1153" s="23">
        <v>1</v>
      </c>
      <c r="G1153" s="23">
        <v>0</v>
      </c>
      <c r="H1153" s="23" t="s">
        <v>2496</v>
      </c>
      <c r="I1153" s="23" t="s">
        <v>2495</v>
      </c>
      <c r="J1153" s="23" t="s">
        <v>2517</v>
      </c>
      <c r="K1153" s="15">
        <f t="shared" si="51"/>
        <v>1</v>
      </c>
      <c r="L1153" s="15" t="str">
        <f t="shared" si="52"/>
        <v>23</v>
      </c>
      <c r="M1153" s="15" t="str">
        <f t="shared" si="53"/>
        <v>2023年製</v>
      </c>
      <c r="N1153" s="17">
        <f>VLOOKUP(B:B,価格調査!B:S,18,0)</f>
        <v>1074476197</v>
      </c>
      <c r="O1153" s="15"/>
      <c r="P1153" s="15"/>
    </row>
    <row r="1154" spans="1:16">
      <c r="A1154" s="16" t="s">
        <v>9102</v>
      </c>
      <c r="B1154" s="421">
        <v>2656517157669</v>
      </c>
      <c r="C1154" s="22">
        <v>4985009709078</v>
      </c>
      <c r="D1154" s="23" t="s">
        <v>10688</v>
      </c>
      <c r="E1154" s="23">
        <v>2623</v>
      </c>
      <c r="F1154" s="23">
        <v>8</v>
      </c>
      <c r="G1154" s="23">
        <v>0</v>
      </c>
      <c r="H1154" s="23" t="s">
        <v>2496</v>
      </c>
      <c r="I1154" s="23" t="s">
        <v>2495</v>
      </c>
      <c r="J1154" s="23" t="s">
        <v>2505</v>
      </c>
      <c r="K1154" s="15">
        <f t="shared" ref="K1154:K1217" si="54">COUNTIF(B:B,B1154)</f>
        <v>1</v>
      </c>
      <c r="L1154" s="15" t="str">
        <f t="shared" ref="L1154:L1217" si="55">RIGHT(E1154,2)</f>
        <v>23</v>
      </c>
      <c r="M1154" s="15" t="str">
        <f t="shared" ref="M1154:M1217" si="56">"20"&amp;L1154&amp;"年製"</f>
        <v>2023年製</v>
      </c>
      <c r="N1154" s="17">
        <f>VLOOKUP(B:B,価格調査!B:S,18,0)</f>
        <v>1074476660</v>
      </c>
      <c r="O1154" s="15"/>
      <c r="P1154" s="15"/>
    </row>
    <row r="1155" spans="1:16">
      <c r="A1155" s="16" t="s">
        <v>9102</v>
      </c>
      <c r="B1155" s="421">
        <v>2354518159254</v>
      </c>
      <c r="C1155" s="22">
        <v>4985009705476</v>
      </c>
      <c r="D1155" s="23" t="s">
        <v>8688</v>
      </c>
      <c r="E1155" s="23">
        <v>3523</v>
      </c>
      <c r="F1155" s="23">
        <v>5</v>
      </c>
      <c r="G1155" s="23">
        <v>0</v>
      </c>
      <c r="H1155" s="23" t="s">
        <v>2496</v>
      </c>
      <c r="I1155" s="23" t="s">
        <v>2495</v>
      </c>
      <c r="J1155" s="23" t="s">
        <v>2498</v>
      </c>
      <c r="K1155" s="15">
        <f t="shared" si="54"/>
        <v>3</v>
      </c>
      <c r="L1155" s="15" t="str">
        <f t="shared" si="55"/>
        <v>23</v>
      </c>
      <c r="M1155" s="15" t="str">
        <f t="shared" si="56"/>
        <v>2023年製</v>
      </c>
      <c r="N1155" s="17">
        <f>VLOOKUP(B:B,価格調査!B:S,18,0)</f>
        <v>1074476650</v>
      </c>
      <c r="O1155" s="15"/>
      <c r="P1155" s="15"/>
    </row>
    <row r="1156" spans="1:16">
      <c r="A1156" s="16" t="s">
        <v>9102</v>
      </c>
      <c r="B1156" s="421">
        <v>2354518159254</v>
      </c>
      <c r="C1156" s="22">
        <v>4985009705476</v>
      </c>
      <c r="D1156" s="23" t="s">
        <v>8688</v>
      </c>
      <c r="E1156" s="23">
        <v>2923</v>
      </c>
      <c r="F1156" s="23">
        <v>3</v>
      </c>
      <c r="G1156" s="23">
        <v>0</v>
      </c>
      <c r="H1156" s="23" t="s">
        <v>2496</v>
      </c>
      <c r="I1156" s="23" t="s">
        <v>2495</v>
      </c>
      <c r="J1156" s="23" t="s">
        <v>2498</v>
      </c>
      <c r="K1156" s="15">
        <f t="shared" si="54"/>
        <v>3</v>
      </c>
      <c r="L1156" s="15" t="str">
        <f t="shared" si="55"/>
        <v>23</v>
      </c>
      <c r="M1156" s="15" t="str">
        <f t="shared" si="56"/>
        <v>2023年製</v>
      </c>
      <c r="N1156" s="17">
        <f>VLOOKUP(B:B,価格調査!B:S,18,0)</f>
        <v>1074476650</v>
      </c>
      <c r="O1156" s="15"/>
      <c r="P1156" s="15"/>
    </row>
    <row r="1157" spans="1:16">
      <c r="A1157" s="16" t="s">
        <v>9102</v>
      </c>
      <c r="B1157" s="16">
        <v>2255516159256</v>
      </c>
      <c r="C1157" s="15">
        <v>4985009705209</v>
      </c>
      <c r="D1157" s="15" t="s">
        <v>2742</v>
      </c>
      <c r="E1157" s="15">
        <v>1123</v>
      </c>
      <c r="F1157" s="15">
        <v>1</v>
      </c>
      <c r="G1157" s="15">
        <v>0</v>
      </c>
      <c r="H1157" s="15" t="s">
        <v>2496</v>
      </c>
      <c r="I1157" s="15" t="s">
        <v>2495</v>
      </c>
      <c r="J1157" s="15" t="s">
        <v>2505</v>
      </c>
      <c r="K1157" s="15">
        <f t="shared" si="54"/>
        <v>2</v>
      </c>
      <c r="L1157" s="15" t="str">
        <f t="shared" si="55"/>
        <v>23</v>
      </c>
      <c r="M1157" s="15" t="str">
        <f t="shared" si="56"/>
        <v>2023年製</v>
      </c>
      <c r="N1157" s="17">
        <f>VLOOKUP(B:B,価格調査!B:S,18,0)</f>
        <v>1074476652</v>
      </c>
      <c r="O1157" s="15"/>
      <c r="P1157" s="15"/>
    </row>
    <row r="1158" spans="1:16">
      <c r="A1158" s="16" t="s">
        <v>9102</v>
      </c>
      <c r="B1158" s="421">
        <v>1855515132079</v>
      </c>
      <c r="C1158" s="22">
        <v>4992496096598</v>
      </c>
      <c r="D1158" s="23" t="s">
        <v>9129</v>
      </c>
      <c r="E1158" s="23">
        <v>4823</v>
      </c>
      <c r="F1158" s="23">
        <v>16</v>
      </c>
      <c r="G1158" s="23">
        <v>0</v>
      </c>
      <c r="H1158" s="23" t="s">
        <v>2496</v>
      </c>
      <c r="I1158" s="23" t="s">
        <v>2495</v>
      </c>
      <c r="J1158" s="23" t="s">
        <v>2623</v>
      </c>
      <c r="K1158" s="15">
        <f t="shared" si="54"/>
        <v>1</v>
      </c>
      <c r="L1158" s="15" t="str">
        <f t="shared" si="55"/>
        <v>23</v>
      </c>
      <c r="M1158" s="15" t="str">
        <f t="shared" si="56"/>
        <v>2023年製</v>
      </c>
      <c r="N1158" s="17">
        <f>VLOOKUP(B:B,価格調査!B:S,18,0)</f>
        <v>1074476679</v>
      </c>
      <c r="O1158" s="15"/>
      <c r="P1158" s="15"/>
    </row>
    <row r="1159" spans="1:16">
      <c r="A1159" s="16" t="s">
        <v>9102</v>
      </c>
      <c r="B1159" s="421">
        <v>2154017158600</v>
      </c>
      <c r="C1159" s="22">
        <v>4985009708545</v>
      </c>
      <c r="D1159" s="23" t="s">
        <v>5406</v>
      </c>
      <c r="E1159" s="23">
        <v>3523</v>
      </c>
      <c r="F1159" s="23">
        <v>8</v>
      </c>
      <c r="G1159" s="23">
        <v>0</v>
      </c>
      <c r="H1159" s="23" t="s">
        <v>2496</v>
      </c>
      <c r="I1159" s="23" t="s">
        <v>2495</v>
      </c>
      <c r="J1159" s="23" t="s">
        <v>2500</v>
      </c>
      <c r="K1159" s="15">
        <f t="shared" si="54"/>
        <v>1</v>
      </c>
      <c r="L1159" s="15" t="str">
        <f t="shared" si="55"/>
        <v>23</v>
      </c>
      <c r="M1159" s="15" t="str">
        <f t="shared" si="56"/>
        <v>2023年製</v>
      </c>
      <c r="N1159" s="17">
        <f>VLOOKUP(B:B,価格調査!B:S,18,0)</f>
        <v>0</v>
      </c>
      <c r="O1159" s="15"/>
      <c r="P1159" s="15"/>
    </row>
    <row r="1160" spans="1:16">
      <c r="A1160" s="16" t="s">
        <v>9102</v>
      </c>
      <c r="B1160" s="421">
        <v>2155018157661</v>
      </c>
      <c r="C1160" s="22">
        <v>4985009709085</v>
      </c>
      <c r="D1160" s="23" t="s">
        <v>10718</v>
      </c>
      <c r="E1160" s="23">
        <v>3823</v>
      </c>
      <c r="F1160" s="23">
        <v>8</v>
      </c>
      <c r="G1160" s="23">
        <v>0</v>
      </c>
      <c r="H1160" s="23" t="s">
        <v>2496</v>
      </c>
      <c r="I1160" s="23" t="s">
        <v>2495</v>
      </c>
      <c r="J1160" s="23" t="s">
        <v>2507</v>
      </c>
      <c r="K1160" s="15">
        <f t="shared" si="54"/>
        <v>1</v>
      </c>
      <c r="L1160" s="15" t="str">
        <f t="shared" si="55"/>
        <v>23</v>
      </c>
      <c r="M1160" s="15" t="str">
        <f t="shared" si="56"/>
        <v>2023年製</v>
      </c>
      <c r="N1160" s="17">
        <f>VLOOKUP(B:B,価格調査!B:S,18,0)</f>
        <v>1074476661</v>
      </c>
      <c r="O1160" s="15"/>
      <c r="P1160" s="15"/>
    </row>
    <row r="1161" spans="1:16">
      <c r="A1161" s="16" t="s">
        <v>9102</v>
      </c>
      <c r="B1161" s="421">
        <v>2157015158016</v>
      </c>
      <c r="C1161" s="22">
        <v>4985009716175</v>
      </c>
      <c r="D1161" s="23" t="s">
        <v>8710</v>
      </c>
      <c r="E1161" s="23">
        <v>2223</v>
      </c>
      <c r="F1161" s="23">
        <v>12</v>
      </c>
      <c r="G1161" s="23">
        <v>0</v>
      </c>
      <c r="H1161" s="23" t="s">
        <v>2496</v>
      </c>
      <c r="I1161" s="23" t="s">
        <v>2495</v>
      </c>
      <c r="J1161" s="23" t="s">
        <v>2728</v>
      </c>
      <c r="K1161" s="15">
        <f t="shared" si="54"/>
        <v>2</v>
      </c>
      <c r="L1161" s="15" t="str">
        <f t="shared" si="55"/>
        <v>23</v>
      </c>
      <c r="M1161" s="15" t="str">
        <f t="shared" si="56"/>
        <v>2023年製</v>
      </c>
      <c r="N1161" s="17" t="str">
        <f>VLOOKUP(B:B,価格調査!B:S,18,0)</f>
        <v>1076554691</v>
      </c>
      <c r="O1161" s="15"/>
      <c r="P1161" s="15"/>
    </row>
    <row r="1162" spans="1:16">
      <c r="A1162" s="16" t="s">
        <v>9102</v>
      </c>
      <c r="B1162" s="421">
        <v>2157015158016</v>
      </c>
      <c r="C1162" s="22">
        <v>4985009716175</v>
      </c>
      <c r="D1162" s="23" t="s">
        <v>8710</v>
      </c>
      <c r="E1162" s="23">
        <v>2223</v>
      </c>
      <c r="F1162" s="23">
        <v>4</v>
      </c>
      <c r="G1162" s="23">
        <v>0</v>
      </c>
      <c r="H1162" s="23" t="s">
        <v>2496</v>
      </c>
      <c r="I1162" s="23" t="s">
        <v>2495</v>
      </c>
      <c r="J1162" s="23" t="s">
        <v>2728</v>
      </c>
      <c r="K1162" s="15">
        <f t="shared" si="54"/>
        <v>2</v>
      </c>
      <c r="L1162" s="15" t="str">
        <f t="shared" si="55"/>
        <v>23</v>
      </c>
      <c r="M1162" s="15" t="str">
        <f t="shared" si="56"/>
        <v>2023年製</v>
      </c>
      <c r="N1162" s="17" t="str">
        <f>VLOOKUP(B:B,価格調査!B:S,18,0)</f>
        <v>1076554691</v>
      </c>
      <c r="O1162" s="15"/>
      <c r="P1162" s="15"/>
    </row>
    <row r="1163" spans="1:16">
      <c r="A1163" s="16" t="s">
        <v>9102</v>
      </c>
      <c r="B1163" s="421">
        <v>1856016151804</v>
      </c>
      <c r="C1163" s="22">
        <v>4985009751350</v>
      </c>
      <c r="D1163" s="23" t="s">
        <v>2612</v>
      </c>
      <c r="E1163" s="23">
        <v>2523</v>
      </c>
      <c r="F1163" s="23">
        <v>1</v>
      </c>
      <c r="G1163" s="23">
        <v>0</v>
      </c>
      <c r="H1163" s="23" t="s">
        <v>2496</v>
      </c>
      <c r="I1163" s="23" t="s">
        <v>2495</v>
      </c>
      <c r="J1163" s="23" t="s">
        <v>2500</v>
      </c>
      <c r="K1163" s="15">
        <f t="shared" si="54"/>
        <v>2</v>
      </c>
      <c r="L1163" s="15" t="str">
        <f t="shared" si="55"/>
        <v>23</v>
      </c>
      <c r="M1163" s="15" t="str">
        <f t="shared" si="56"/>
        <v>2023年製</v>
      </c>
      <c r="N1163" s="17">
        <f>VLOOKUP(B:B,価格調査!B:S,18,0)</f>
        <v>1074476643</v>
      </c>
      <c r="O1163" s="15"/>
      <c r="P1163" s="15"/>
    </row>
    <row r="1164" spans="1:16">
      <c r="A1164" s="16" t="s">
        <v>9102</v>
      </c>
      <c r="B1164" s="421">
        <v>1856016151804</v>
      </c>
      <c r="C1164" s="22">
        <v>4985009751350</v>
      </c>
      <c r="D1164" s="23" t="s">
        <v>2612</v>
      </c>
      <c r="E1164" s="23">
        <v>2523</v>
      </c>
      <c r="F1164" s="23">
        <v>12</v>
      </c>
      <c r="G1164" s="23">
        <v>0</v>
      </c>
      <c r="H1164" s="23" t="s">
        <v>2496</v>
      </c>
      <c r="I1164" s="23" t="s">
        <v>2495</v>
      </c>
      <c r="J1164" s="23" t="s">
        <v>2502</v>
      </c>
      <c r="K1164" s="15">
        <f t="shared" si="54"/>
        <v>2</v>
      </c>
      <c r="L1164" s="15" t="str">
        <f t="shared" si="55"/>
        <v>23</v>
      </c>
      <c r="M1164" s="15" t="str">
        <f t="shared" si="56"/>
        <v>2023年製</v>
      </c>
      <c r="N1164" s="17">
        <f>VLOOKUP(B:B,価格調査!B:S,18,0)</f>
        <v>1074476643</v>
      </c>
      <c r="O1164" s="15"/>
      <c r="P1164" s="15"/>
    </row>
    <row r="1165" spans="1:16">
      <c r="A1165" s="16" t="s">
        <v>9102</v>
      </c>
      <c r="B1165" s="421">
        <v>1955516159263</v>
      </c>
      <c r="C1165" s="22">
        <v>4985009705186</v>
      </c>
      <c r="D1165" s="23" t="s">
        <v>10719</v>
      </c>
      <c r="E1165" s="23">
        <v>3223</v>
      </c>
      <c r="F1165" s="23">
        <v>24</v>
      </c>
      <c r="G1165" s="23">
        <v>0</v>
      </c>
      <c r="H1165" s="23" t="s">
        <v>2496</v>
      </c>
      <c r="I1165" s="23" t="s">
        <v>2495</v>
      </c>
      <c r="J1165" s="23" t="s">
        <v>2520</v>
      </c>
      <c r="K1165" s="15">
        <f t="shared" si="54"/>
        <v>3</v>
      </c>
      <c r="L1165" s="15" t="str">
        <f t="shared" si="55"/>
        <v>23</v>
      </c>
      <c r="M1165" s="15" t="str">
        <f t="shared" si="56"/>
        <v>2023年製</v>
      </c>
      <c r="N1165" s="17">
        <f>VLOOKUP(B:B,価格調査!B:S,18,0)</f>
        <v>1074476640</v>
      </c>
      <c r="O1165" s="15"/>
      <c r="P1165" s="15"/>
    </row>
    <row r="1166" spans="1:16">
      <c r="A1166" s="16" t="s">
        <v>9102</v>
      </c>
      <c r="B1166" s="421">
        <v>1955516159263</v>
      </c>
      <c r="C1166" s="22">
        <v>4985009705186</v>
      </c>
      <c r="D1166" s="23" t="s">
        <v>10719</v>
      </c>
      <c r="E1166" s="23">
        <v>3223</v>
      </c>
      <c r="F1166" s="23">
        <v>28</v>
      </c>
      <c r="G1166" s="23">
        <v>0</v>
      </c>
      <c r="H1166" s="23" t="s">
        <v>2496</v>
      </c>
      <c r="I1166" s="23" t="s">
        <v>2495</v>
      </c>
      <c r="J1166" s="23" t="s">
        <v>2520</v>
      </c>
      <c r="K1166" s="15">
        <f t="shared" si="54"/>
        <v>3</v>
      </c>
      <c r="L1166" s="15" t="str">
        <f t="shared" si="55"/>
        <v>23</v>
      </c>
      <c r="M1166" s="15" t="str">
        <f t="shared" si="56"/>
        <v>2023年製</v>
      </c>
      <c r="N1166" s="17">
        <f>VLOOKUP(B:B,価格調査!B:S,18,0)</f>
        <v>1074476640</v>
      </c>
      <c r="O1166" s="15"/>
      <c r="P1166" s="15"/>
    </row>
    <row r="1167" spans="1:16">
      <c r="A1167" s="16" t="s">
        <v>9102</v>
      </c>
      <c r="B1167" s="421">
        <v>1955516159263</v>
      </c>
      <c r="C1167" s="22">
        <v>4985009705186</v>
      </c>
      <c r="D1167" s="23" t="s">
        <v>10719</v>
      </c>
      <c r="E1167" s="23">
        <v>3223</v>
      </c>
      <c r="F1167" s="23">
        <v>28</v>
      </c>
      <c r="G1167" s="23">
        <v>0</v>
      </c>
      <c r="H1167" s="23" t="s">
        <v>2496</v>
      </c>
      <c r="I1167" s="23" t="s">
        <v>2495</v>
      </c>
      <c r="J1167" s="23" t="s">
        <v>2520</v>
      </c>
      <c r="K1167" s="15">
        <f t="shared" si="54"/>
        <v>3</v>
      </c>
      <c r="L1167" s="15" t="str">
        <f t="shared" si="55"/>
        <v>23</v>
      </c>
      <c r="M1167" s="15" t="str">
        <f t="shared" si="56"/>
        <v>2023年製</v>
      </c>
      <c r="N1167" s="17">
        <f>VLOOKUP(B:B,価格調査!B:S,18,0)</f>
        <v>1074476640</v>
      </c>
      <c r="O1167" s="15"/>
      <c r="P1167" s="15"/>
    </row>
    <row r="1168" spans="1:16">
      <c r="A1168" s="16" t="s">
        <v>9102</v>
      </c>
      <c r="B1168" s="421">
        <v>2255517159262</v>
      </c>
      <c r="C1168" s="22">
        <v>4985009705360</v>
      </c>
      <c r="D1168" s="23" t="s">
        <v>7447</v>
      </c>
      <c r="E1168" s="23">
        <v>1223</v>
      </c>
      <c r="F1168" s="23">
        <v>6</v>
      </c>
      <c r="G1168" s="23">
        <v>0</v>
      </c>
      <c r="H1168" s="23" t="s">
        <v>2496</v>
      </c>
      <c r="I1168" s="23" t="s">
        <v>2495</v>
      </c>
      <c r="J1168" s="23" t="s">
        <v>2498</v>
      </c>
      <c r="K1168" s="15">
        <f t="shared" si="54"/>
        <v>2</v>
      </c>
      <c r="L1168" s="15" t="str">
        <f t="shared" si="55"/>
        <v>23</v>
      </c>
      <c r="M1168" s="15" t="str">
        <f t="shared" si="56"/>
        <v>2023年製</v>
      </c>
      <c r="N1168" s="17">
        <f>VLOOKUP(B:B,価格調査!B:S,18,0)</f>
        <v>1074476639</v>
      </c>
      <c r="O1168" s="15"/>
      <c r="P1168" s="15"/>
    </row>
    <row r="1169" spans="1:16">
      <c r="A1169" s="16" t="s">
        <v>9102</v>
      </c>
      <c r="B1169" s="421">
        <v>2255517159262</v>
      </c>
      <c r="C1169" s="22">
        <v>4985009705360</v>
      </c>
      <c r="D1169" s="23" t="s">
        <v>7447</v>
      </c>
      <c r="E1169" s="23">
        <v>523</v>
      </c>
      <c r="F1169" s="23">
        <v>10</v>
      </c>
      <c r="G1169" s="23">
        <v>0</v>
      </c>
      <c r="H1169" s="23" t="s">
        <v>2496</v>
      </c>
      <c r="I1169" s="23" t="s">
        <v>2495</v>
      </c>
      <c r="J1169" s="23" t="s">
        <v>2498</v>
      </c>
      <c r="K1169" s="15">
        <f t="shared" si="54"/>
        <v>2</v>
      </c>
      <c r="L1169" s="15" t="str">
        <f t="shared" si="55"/>
        <v>23</v>
      </c>
      <c r="M1169" s="15" t="str">
        <f t="shared" si="56"/>
        <v>2023年製</v>
      </c>
      <c r="N1169" s="17">
        <f>VLOOKUP(B:B,価格調査!B:S,18,0)</f>
        <v>1074476639</v>
      </c>
      <c r="O1169" s="15"/>
      <c r="P1169" s="15"/>
    </row>
    <row r="1170" spans="1:16">
      <c r="A1170" s="16" t="s">
        <v>9102</v>
      </c>
      <c r="B1170" s="421">
        <v>2056016159261</v>
      </c>
      <c r="C1170" s="22">
        <v>4985009705216</v>
      </c>
      <c r="D1170" s="23" t="s">
        <v>2587</v>
      </c>
      <c r="E1170" s="23">
        <v>2623</v>
      </c>
      <c r="F1170" s="23">
        <v>12</v>
      </c>
      <c r="G1170" s="23">
        <v>0</v>
      </c>
      <c r="H1170" s="23" t="s">
        <v>2496</v>
      </c>
      <c r="I1170" s="23" t="s">
        <v>2495</v>
      </c>
      <c r="J1170" s="23" t="s">
        <v>2498</v>
      </c>
      <c r="K1170" s="15">
        <f t="shared" si="54"/>
        <v>2</v>
      </c>
      <c r="L1170" s="15" t="str">
        <f t="shared" si="55"/>
        <v>23</v>
      </c>
      <c r="M1170" s="15" t="str">
        <f t="shared" si="56"/>
        <v>2023年製</v>
      </c>
      <c r="N1170" s="17">
        <f>VLOOKUP(B:B,価格調査!B:S,18,0)</f>
        <v>1074476641</v>
      </c>
      <c r="O1170" s="15"/>
      <c r="P1170" s="15"/>
    </row>
    <row r="1171" spans="1:16">
      <c r="A1171" s="16" t="s">
        <v>9102</v>
      </c>
      <c r="B1171" s="421">
        <v>2056016159261</v>
      </c>
      <c r="C1171" s="22">
        <v>4985009705216</v>
      </c>
      <c r="D1171" s="23" t="s">
        <v>2587</v>
      </c>
      <c r="E1171" s="23">
        <v>2623</v>
      </c>
      <c r="F1171" s="23">
        <v>4</v>
      </c>
      <c r="G1171" s="23">
        <v>0</v>
      </c>
      <c r="H1171" s="23" t="s">
        <v>2496</v>
      </c>
      <c r="I1171" s="23" t="s">
        <v>2495</v>
      </c>
      <c r="J1171" s="23" t="s">
        <v>2520</v>
      </c>
      <c r="K1171" s="15">
        <f t="shared" si="54"/>
        <v>2</v>
      </c>
      <c r="L1171" s="15" t="str">
        <f t="shared" si="55"/>
        <v>23</v>
      </c>
      <c r="M1171" s="15" t="str">
        <f t="shared" si="56"/>
        <v>2023年製</v>
      </c>
      <c r="N1171" s="17">
        <f>VLOOKUP(B:B,価格調査!B:S,18,0)</f>
        <v>1074476641</v>
      </c>
      <c r="O1171" s="15"/>
      <c r="P1171" s="15"/>
    </row>
    <row r="1172" spans="1:16">
      <c r="A1172" s="16" t="s">
        <v>9102</v>
      </c>
      <c r="B1172" s="421">
        <v>2554520157662</v>
      </c>
      <c r="C1172" s="22">
        <v>4985009709276</v>
      </c>
      <c r="D1172" s="23" t="s">
        <v>8913</v>
      </c>
      <c r="E1172" s="23">
        <v>4023</v>
      </c>
      <c r="F1172" s="23">
        <v>12</v>
      </c>
      <c r="G1172" s="23">
        <v>0</v>
      </c>
      <c r="H1172" s="23" t="s">
        <v>2496</v>
      </c>
      <c r="I1172" s="23" t="s">
        <v>2495</v>
      </c>
      <c r="J1172" s="23" t="s">
        <v>2507</v>
      </c>
      <c r="K1172" s="15">
        <f t="shared" si="54"/>
        <v>2</v>
      </c>
      <c r="L1172" s="15" t="str">
        <f t="shared" si="55"/>
        <v>23</v>
      </c>
      <c r="M1172" s="15" t="str">
        <f t="shared" si="56"/>
        <v>2023年製</v>
      </c>
      <c r="N1172" s="17">
        <f>VLOOKUP(B:B,価格調査!B:S,18,0)</f>
        <v>1074476654</v>
      </c>
      <c r="O1172" s="15"/>
      <c r="P1172" s="15"/>
    </row>
    <row r="1173" spans="1:16">
      <c r="A1173" s="16" t="s">
        <v>9102</v>
      </c>
      <c r="B1173" s="421">
        <v>2554520157662</v>
      </c>
      <c r="C1173" s="22">
        <v>4985009709276</v>
      </c>
      <c r="D1173" s="23" t="s">
        <v>8913</v>
      </c>
      <c r="E1173" s="23">
        <v>4223</v>
      </c>
      <c r="F1173" s="23">
        <v>4</v>
      </c>
      <c r="G1173" s="23">
        <v>0</v>
      </c>
      <c r="H1173" s="23" t="s">
        <v>2496</v>
      </c>
      <c r="I1173" s="23" t="s">
        <v>2495</v>
      </c>
      <c r="J1173" s="23" t="s">
        <v>2507</v>
      </c>
      <c r="K1173" s="15">
        <f t="shared" si="54"/>
        <v>2</v>
      </c>
      <c r="L1173" s="15" t="str">
        <f t="shared" si="55"/>
        <v>23</v>
      </c>
      <c r="M1173" s="15" t="str">
        <f t="shared" si="56"/>
        <v>2023年製</v>
      </c>
      <c r="N1173" s="17">
        <f>VLOOKUP(B:B,価格調査!B:S,18,0)</f>
        <v>1074476654</v>
      </c>
      <c r="O1173" s="15"/>
      <c r="P1173" s="15"/>
    </row>
    <row r="1174" spans="1:16">
      <c r="A1174" s="16" t="s">
        <v>9102</v>
      </c>
      <c r="B1174" s="421">
        <v>1956016159265</v>
      </c>
      <c r="C1174" s="22">
        <v>4985009705728</v>
      </c>
      <c r="D1174" s="23" t="s">
        <v>9072</v>
      </c>
      <c r="E1174" s="23">
        <v>3023</v>
      </c>
      <c r="F1174" s="23">
        <v>8</v>
      </c>
      <c r="G1174" s="23">
        <v>0</v>
      </c>
      <c r="H1174" s="23" t="s">
        <v>2496</v>
      </c>
      <c r="I1174" s="23" t="s">
        <v>2495</v>
      </c>
      <c r="J1174" s="23" t="s">
        <v>2520</v>
      </c>
      <c r="K1174" s="15">
        <f t="shared" si="54"/>
        <v>1</v>
      </c>
      <c r="L1174" s="15" t="str">
        <f t="shared" si="55"/>
        <v>23</v>
      </c>
      <c r="M1174" s="15" t="str">
        <f t="shared" si="56"/>
        <v>2023年製</v>
      </c>
      <c r="N1174" s="17">
        <f>VLOOKUP(B:B,価格調査!B:S,18,0)</f>
        <v>1074475763</v>
      </c>
      <c r="O1174" s="15"/>
      <c r="P1174" s="15"/>
    </row>
    <row r="1175" spans="1:16">
      <c r="A1175" s="16" t="s">
        <v>9102</v>
      </c>
      <c r="B1175" s="421">
        <v>2555518157664</v>
      </c>
      <c r="C1175" s="22">
        <v>4985009709122</v>
      </c>
      <c r="D1175" s="23" t="s">
        <v>3465</v>
      </c>
      <c r="E1175" s="23">
        <v>423</v>
      </c>
      <c r="F1175" s="23">
        <v>8</v>
      </c>
      <c r="G1175" s="23">
        <v>0</v>
      </c>
      <c r="H1175" s="23" t="s">
        <v>2496</v>
      </c>
      <c r="I1175" s="23" t="s">
        <v>2495</v>
      </c>
      <c r="J1175" s="23" t="s">
        <v>2504</v>
      </c>
      <c r="K1175" s="15">
        <f t="shared" si="54"/>
        <v>1</v>
      </c>
      <c r="L1175" s="15" t="str">
        <f t="shared" si="55"/>
        <v>23</v>
      </c>
      <c r="M1175" s="15" t="str">
        <f t="shared" si="56"/>
        <v>2023年製</v>
      </c>
      <c r="N1175" s="17">
        <f>VLOOKUP(B:B,価格調査!B:S,18,0)</f>
        <v>1074475779</v>
      </c>
      <c r="O1175" s="15"/>
      <c r="P1175" s="15"/>
    </row>
    <row r="1176" spans="1:16">
      <c r="A1176" s="16" t="s">
        <v>9102</v>
      </c>
      <c r="B1176" s="421">
        <v>2255017159267</v>
      </c>
      <c r="C1176" s="22">
        <v>4985009004272</v>
      </c>
      <c r="D1176" s="23" t="s">
        <v>2550</v>
      </c>
      <c r="E1176" s="23">
        <v>1623</v>
      </c>
      <c r="F1176" s="23">
        <v>14</v>
      </c>
      <c r="G1176" s="23">
        <v>0</v>
      </c>
      <c r="H1176" s="23" t="s">
        <v>2496</v>
      </c>
      <c r="I1176" s="23" t="s">
        <v>2495</v>
      </c>
      <c r="J1176" s="23" t="s">
        <v>2498</v>
      </c>
      <c r="K1176" s="15">
        <f t="shared" si="54"/>
        <v>4</v>
      </c>
      <c r="L1176" s="15" t="str">
        <f t="shared" si="55"/>
        <v>23</v>
      </c>
      <c r="M1176" s="15" t="str">
        <f t="shared" si="56"/>
        <v>2023年製</v>
      </c>
      <c r="N1176" s="17">
        <f>VLOOKUP(B:B,価格調査!B:S,18,0)</f>
        <v>1074475991</v>
      </c>
      <c r="O1176" s="15"/>
      <c r="P1176" s="15"/>
    </row>
    <row r="1177" spans="1:16">
      <c r="A1177" s="16" t="s">
        <v>9102</v>
      </c>
      <c r="B1177" s="421">
        <v>2255017159267</v>
      </c>
      <c r="C1177" s="22">
        <v>4985009004272</v>
      </c>
      <c r="D1177" s="23" t="s">
        <v>2550</v>
      </c>
      <c r="E1177" s="23">
        <v>1623</v>
      </c>
      <c r="F1177" s="23">
        <v>10</v>
      </c>
      <c r="G1177" s="23">
        <v>0</v>
      </c>
      <c r="H1177" s="23" t="s">
        <v>2496</v>
      </c>
      <c r="I1177" s="23" t="s">
        <v>2495</v>
      </c>
      <c r="J1177" s="23" t="s">
        <v>2498</v>
      </c>
      <c r="K1177" s="15">
        <f t="shared" si="54"/>
        <v>4</v>
      </c>
      <c r="L1177" s="15" t="str">
        <f t="shared" si="55"/>
        <v>23</v>
      </c>
      <c r="M1177" s="15" t="str">
        <f t="shared" si="56"/>
        <v>2023年製</v>
      </c>
      <c r="N1177" s="17">
        <f>VLOOKUP(B:B,価格調査!B:S,18,0)</f>
        <v>1074475991</v>
      </c>
      <c r="O1177" s="15"/>
      <c r="P1177" s="15"/>
    </row>
    <row r="1178" spans="1:16">
      <c r="A1178" s="16" t="s">
        <v>9102</v>
      </c>
      <c r="B1178" s="421">
        <v>2255017159267</v>
      </c>
      <c r="C1178" s="22">
        <v>4985009004272</v>
      </c>
      <c r="D1178" s="23" t="s">
        <v>2550</v>
      </c>
      <c r="E1178" s="23">
        <v>3023</v>
      </c>
      <c r="F1178" s="23">
        <v>4</v>
      </c>
      <c r="G1178" s="23">
        <v>0</v>
      </c>
      <c r="H1178" s="23" t="s">
        <v>2496</v>
      </c>
      <c r="I1178" s="23" t="s">
        <v>2495</v>
      </c>
      <c r="J1178" s="23" t="s">
        <v>2520</v>
      </c>
      <c r="K1178" s="15">
        <f t="shared" si="54"/>
        <v>4</v>
      </c>
      <c r="L1178" s="15" t="str">
        <f t="shared" si="55"/>
        <v>23</v>
      </c>
      <c r="M1178" s="15" t="str">
        <f t="shared" si="56"/>
        <v>2023年製</v>
      </c>
      <c r="N1178" s="17">
        <f>VLOOKUP(B:B,価格調査!B:S,18,0)</f>
        <v>1074475991</v>
      </c>
      <c r="O1178" s="15"/>
      <c r="P1178" s="15"/>
    </row>
    <row r="1179" spans="1:16">
      <c r="A1179" s="16" t="s">
        <v>9102</v>
      </c>
      <c r="B1179" s="421">
        <v>2255017159267</v>
      </c>
      <c r="C1179" s="22">
        <v>4985009004272</v>
      </c>
      <c r="D1179" s="23" t="s">
        <v>2550</v>
      </c>
      <c r="E1179" s="23">
        <v>1523</v>
      </c>
      <c r="F1179" s="23">
        <v>12</v>
      </c>
      <c r="G1179" s="23">
        <v>0</v>
      </c>
      <c r="H1179" s="23" t="s">
        <v>2496</v>
      </c>
      <c r="I1179" s="23" t="s">
        <v>2495</v>
      </c>
      <c r="J1179" s="23" t="s">
        <v>2498</v>
      </c>
      <c r="K1179" s="15">
        <f t="shared" si="54"/>
        <v>4</v>
      </c>
      <c r="L1179" s="15" t="str">
        <f t="shared" si="55"/>
        <v>23</v>
      </c>
      <c r="M1179" s="15" t="str">
        <f t="shared" si="56"/>
        <v>2023年製</v>
      </c>
      <c r="N1179" s="17">
        <f>VLOOKUP(B:B,価格調査!B:S,18,0)</f>
        <v>1074475991</v>
      </c>
      <c r="O1179" s="15"/>
      <c r="P1179" s="15"/>
    </row>
    <row r="1180" spans="1:16">
      <c r="A1180" s="16" t="s">
        <v>9102</v>
      </c>
      <c r="B1180" s="421">
        <v>2156516159256</v>
      </c>
      <c r="C1180" s="22">
        <v>4985009705261</v>
      </c>
      <c r="D1180" s="23" t="s">
        <v>2569</v>
      </c>
      <c r="E1180" s="23">
        <v>2323</v>
      </c>
      <c r="F1180" s="23">
        <v>8</v>
      </c>
      <c r="G1180" s="23">
        <v>0</v>
      </c>
      <c r="H1180" s="23" t="s">
        <v>2496</v>
      </c>
      <c r="I1180" s="23" t="s">
        <v>2495</v>
      </c>
      <c r="J1180" s="23" t="s">
        <v>2570</v>
      </c>
      <c r="K1180" s="15">
        <f t="shared" si="54"/>
        <v>1</v>
      </c>
      <c r="L1180" s="15" t="str">
        <f t="shared" si="55"/>
        <v>23</v>
      </c>
      <c r="M1180" s="15" t="str">
        <f t="shared" si="56"/>
        <v>2023年製</v>
      </c>
      <c r="N1180" s="17">
        <f>VLOOKUP(B:B,価格調査!B:S,18,0)</f>
        <v>1074475788</v>
      </c>
      <c r="O1180" s="15"/>
      <c r="P1180" s="15"/>
    </row>
    <row r="1181" spans="1:16">
      <c r="A1181" s="16" t="s">
        <v>9102</v>
      </c>
      <c r="B1181" s="421">
        <v>2156016159268</v>
      </c>
      <c r="C1181" s="22">
        <v>4985009705223</v>
      </c>
      <c r="D1181" s="23" t="s">
        <v>8885</v>
      </c>
      <c r="E1181" s="23">
        <v>3723</v>
      </c>
      <c r="F1181" s="23">
        <v>4</v>
      </c>
      <c r="G1181" s="23">
        <v>0</v>
      </c>
      <c r="H1181" s="23" t="s">
        <v>2496</v>
      </c>
      <c r="I1181" s="23" t="s">
        <v>2495</v>
      </c>
      <c r="J1181" s="23" t="s">
        <v>2498</v>
      </c>
      <c r="K1181" s="15">
        <f t="shared" si="54"/>
        <v>1</v>
      </c>
      <c r="L1181" s="15" t="str">
        <f t="shared" si="55"/>
        <v>23</v>
      </c>
      <c r="M1181" s="15" t="str">
        <f t="shared" si="56"/>
        <v>2023年製</v>
      </c>
      <c r="N1181" s="17">
        <f>VLOOKUP(B:B,価格調査!B:S,18,0)</f>
        <v>1074475789</v>
      </c>
      <c r="O1181" s="15"/>
      <c r="P1181" s="15"/>
    </row>
    <row r="1182" spans="1:16">
      <c r="A1182" s="16" t="s">
        <v>9102</v>
      </c>
      <c r="B1182" s="421">
        <v>1655514130393</v>
      </c>
      <c r="C1182" s="22" t="s">
        <v>3446</v>
      </c>
      <c r="D1182" s="23" t="s">
        <v>2703</v>
      </c>
      <c r="E1182" s="23">
        <v>2223</v>
      </c>
      <c r="F1182" s="23">
        <v>4</v>
      </c>
      <c r="G1182" s="23">
        <v>0</v>
      </c>
      <c r="H1182" s="23" t="s">
        <v>2496</v>
      </c>
      <c r="I1182" s="23" t="s">
        <v>2495</v>
      </c>
      <c r="J1182" s="23" t="s">
        <v>2621</v>
      </c>
      <c r="K1182" s="15">
        <f t="shared" si="54"/>
        <v>1</v>
      </c>
      <c r="L1182" s="15" t="str">
        <f t="shared" si="55"/>
        <v>23</v>
      </c>
      <c r="M1182" s="15" t="str">
        <f t="shared" si="56"/>
        <v>2023年製</v>
      </c>
      <c r="N1182" s="17">
        <f>VLOOKUP(B:B,価格調査!B:S,18,0)</f>
        <v>1074476440</v>
      </c>
      <c r="O1182" s="15"/>
      <c r="P1182" s="15"/>
    </row>
    <row r="1183" spans="1:16">
      <c r="A1183" s="16" t="s">
        <v>9102</v>
      </c>
      <c r="B1183" s="421">
        <v>2154517159268</v>
      </c>
      <c r="C1183" s="22">
        <v>4985009705285</v>
      </c>
      <c r="D1183" s="23" t="s">
        <v>8886</v>
      </c>
      <c r="E1183" s="23">
        <v>4323</v>
      </c>
      <c r="F1183" s="23">
        <v>4</v>
      </c>
      <c r="G1183" s="23">
        <v>0</v>
      </c>
      <c r="H1183" s="23" t="s">
        <v>2496</v>
      </c>
      <c r="I1183" s="23" t="s">
        <v>2495</v>
      </c>
      <c r="J1183" s="23" t="s">
        <v>2520</v>
      </c>
      <c r="K1183" s="15">
        <f t="shared" si="54"/>
        <v>1</v>
      </c>
      <c r="L1183" s="15" t="str">
        <f t="shared" si="55"/>
        <v>23</v>
      </c>
      <c r="M1183" s="15" t="str">
        <f t="shared" si="56"/>
        <v>2023年製</v>
      </c>
      <c r="N1183" s="17">
        <f>VLOOKUP(B:B,価格調査!B:S,18,0)</f>
        <v>0</v>
      </c>
      <c r="O1183" s="15"/>
      <c r="P1183" s="15"/>
    </row>
    <row r="1184" spans="1:16">
      <c r="A1184" s="16" t="s">
        <v>9102</v>
      </c>
      <c r="B1184" s="421">
        <v>2055516159269</v>
      </c>
      <c r="C1184" s="22">
        <v>4985009705629</v>
      </c>
      <c r="D1184" s="23" t="s">
        <v>2595</v>
      </c>
      <c r="E1184" s="23">
        <v>4023</v>
      </c>
      <c r="F1184" s="23">
        <v>4</v>
      </c>
      <c r="G1184" s="23">
        <v>0</v>
      </c>
      <c r="H1184" s="23" t="s">
        <v>2496</v>
      </c>
      <c r="I1184" s="23" t="s">
        <v>2495</v>
      </c>
      <c r="J1184" s="23" t="s">
        <v>2498</v>
      </c>
      <c r="K1184" s="15">
        <f t="shared" si="54"/>
        <v>2</v>
      </c>
      <c r="L1184" s="15" t="str">
        <f t="shared" si="55"/>
        <v>23</v>
      </c>
      <c r="M1184" s="15" t="str">
        <f t="shared" si="56"/>
        <v>2023年製</v>
      </c>
      <c r="N1184" s="17">
        <f>VLOOKUP(B:B,価格調査!B:S,18,0)</f>
        <v>1074475762</v>
      </c>
      <c r="O1184" s="15"/>
      <c r="P1184" s="15"/>
    </row>
    <row r="1185" spans="1:16">
      <c r="A1185" s="16" t="s">
        <v>9102</v>
      </c>
      <c r="B1185" s="421">
        <v>2055516159269</v>
      </c>
      <c r="C1185" s="22">
        <v>4985009705629</v>
      </c>
      <c r="D1185" s="23" t="s">
        <v>2595</v>
      </c>
      <c r="E1185" s="23">
        <v>2523</v>
      </c>
      <c r="F1185" s="23">
        <v>4</v>
      </c>
      <c r="G1185" s="23">
        <v>0</v>
      </c>
      <c r="H1185" s="23" t="s">
        <v>2496</v>
      </c>
      <c r="I1185" s="23" t="s">
        <v>2495</v>
      </c>
      <c r="J1185" s="23" t="s">
        <v>2520</v>
      </c>
      <c r="K1185" s="15">
        <f t="shared" si="54"/>
        <v>2</v>
      </c>
      <c r="L1185" s="15" t="str">
        <f t="shared" si="55"/>
        <v>23</v>
      </c>
      <c r="M1185" s="15" t="str">
        <f t="shared" si="56"/>
        <v>2023年製</v>
      </c>
      <c r="N1185" s="17">
        <f>VLOOKUP(B:B,価格調査!B:S,18,0)</f>
        <v>1074475762</v>
      </c>
      <c r="O1185" s="15"/>
      <c r="P1185" s="15"/>
    </row>
    <row r="1186" spans="1:16">
      <c r="A1186" s="16" t="s">
        <v>9102</v>
      </c>
      <c r="B1186" s="421">
        <v>2255018159259</v>
      </c>
      <c r="C1186" s="22">
        <v>4985009705513</v>
      </c>
      <c r="D1186" s="23" t="s">
        <v>7565</v>
      </c>
      <c r="E1186" s="23">
        <v>4023</v>
      </c>
      <c r="F1186" s="23">
        <v>1</v>
      </c>
      <c r="G1186" s="23">
        <v>0</v>
      </c>
      <c r="H1186" s="23" t="s">
        <v>2496</v>
      </c>
      <c r="I1186" s="23" t="s">
        <v>2495</v>
      </c>
      <c r="J1186" s="23" t="s">
        <v>2507</v>
      </c>
      <c r="K1186" s="15">
        <f t="shared" si="54"/>
        <v>1</v>
      </c>
      <c r="L1186" s="15" t="str">
        <f t="shared" si="55"/>
        <v>23</v>
      </c>
      <c r="M1186" s="15" t="str">
        <f t="shared" si="56"/>
        <v>2023年製</v>
      </c>
      <c r="N1186" s="17" t="str">
        <f>VLOOKUP(B:B,価格調査!B:S,18,0)</f>
        <v>1075523828</v>
      </c>
      <c r="O1186" s="15"/>
      <c r="P1186" s="15"/>
    </row>
    <row r="1187" spans="1:16">
      <c r="A1187" s="16" t="s">
        <v>9102</v>
      </c>
      <c r="B1187" s="421">
        <v>2254019132070</v>
      </c>
      <c r="C1187" s="22">
        <v>4992496097045</v>
      </c>
      <c r="D1187" s="23" t="s">
        <v>3940</v>
      </c>
      <c r="E1187" s="23">
        <v>423</v>
      </c>
      <c r="F1187" s="23">
        <v>10</v>
      </c>
      <c r="G1187" s="23">
        <v>0</v>
      </c>
      <c r="H1187" s="23" t="s">
        <v>2496</v>
      </c>
      <c r="I1187" s="23" t="s">
        <v>2495</v>
      </c>
      <c r="J1187" s="23" t="s">
        <v>2621</v>
      </c>
      <c r="K1187" s="15">
        <f t="shared" si="54"/>
        <v>1</v>
      </c>
      <c r="L1187" s="15" t="str">
        <f t="shared" si="55"/>
        <v>23</v>
      </c>
      <c r="M1187" s="15" t="str">
        <f t="shared" si="56"/>
        <v>2023年製</v>
      </c>
      <c r="N1187" s="17">
        <f>VLOOKUP(B:B,価格調査!B:S,18,0)</f>
        <v>0</v>
      </c>
      <c r="O1187" s="15"/>
      <c r="P1187" s="15"/>
    </row>
    <row r="1188" spans="1:16">
      <c r="A1188" s="16" t="s">
        <v>9102</v>
      </c>
      <c r="B1188" s="421">
        <v>2156016157004</v>
      </c>
      <c r="C1188" s="22">
        <v>4985009757253</v>
      </c>
      <c r="D1188" s="23" t="s">
        <v>4584</v>
      </c>
      <c r="E1188" s="23">
        <v>3223</v>
      </c>
      <c r="F1188" s="23">
        <v>4</v>
      </c>
      <c r="G1188" s="23">
        <v>0</v>
      </c>
      <c r="H1188" s="23" t="s">
        <v>2496</v>
      </c>
      <c r="I1188" s="23" t="s">
        <v>2495</v>
      </c>
      <c r="J1188" s="23" t="s">
        <v>2498</v>
      </c>
      <c r="K1188" s="15">
        <f t="shared" si="54"/>
        <v>2</v>
      </c>
      <c r="L1188" s="15" t="str">
        <f t="shared" si="55"/>
        <v>23</v>
      </c>
      <c r="M1188" s="15" t="str">
        <f t="shared" si="56"/>
        <v>2023年製</v>
      </c>
      <c r="N1188" s="17">
        <f>VLOOKUP(B:B,価格調査!B:S,18,0)</f>
        <v>1074475774</v>
      </c>
      <c r="O1188" s="15"/>
      <c r="P1188" s="15"/>
    </row>
    <row r="1189" spans="1:16">
      <c r="A1189" s="16" t="s">
        <v>9102</v>
      </c>
      <c r="B1189" s="421">
        <v>2156016157004</v>
      </c>
      <c r="C1189" s="22">
        <v>4985009757253</v>
      </c>
      <c r="D1189" s="23" t="s">
        <v>4584</v>
      </c>
      <c r="E1189" s="23">
        <v>3223</v>
      </c>
      <c r="F1189" s="23">
        <v>7</v>
      </c>
      <c r="G1189" s="23">
        <v>0</v>
      </c>
      <c r="H1189" s="23" t="s">
        <v>2496</v>
      </c>
      <c r="I1189" s="23" t="s">
        <v>2495</v>
      </c>
      <c r="J1189" s="23" t="s">
        <v>2498</v>
      </c>
      <c r="K1189" s="15">
        <f t="shared" si="54"/>
        <v>2</v>
      </c>
      <c r="L1189" s="15" t="str">
        <f t="shared" si="55"/>
        <v>23</v>
      </c>
      <c r="M1189" s="15" t="str">
        <f t="shared" si="56"/>
        <v>2023年製</v>
      </c>
      <c r="N1189" s="17">
        <f>VLOOKUP(B:B,価格調査!B:S,18,0)</f>
        <v>1074475774</v>
      </c>
      <c r="O1189" s="15"/>
      <c r="P1189" s="15"/>
    </row>
    <row r="1190" spans="1:16">
      <c r="A1190" s="16" t="s">
        <v>9102</v>
      </c>
      <c r="B1190" s="421">
        <v>1956515157007</v>
      </c>
      <c r="C1190" s="22">
        <v>4985009757130</v>
      </c>
      <c r="D1190" s="23" t="s">
        <v>4583</v>
      </c>
      <c r="E1190" s="23">
        <v>3423</v>
      </c>
      <c r="F1190" s="23">
        <v>1</v>
      </c>
      <c r="G1190" s="23">
        <v>0</v>
      </c>
      <c r="H1190" s="23" t="s">
        <v>2496</v>
      </c>
      <c r="I1190" s="23" t="s">
        <v>2495</v>
      </c>
      <c r="J1190" s="23" t="s">
        <v>2520</v>
      </c>
      <c r="K1190" s="15">
        <f t="shared" si="54"/>
        <v>1</v>
      </c>
      <c r="L1190" s="15" t="str">
        <f t="shared" si="55"/>
        <v>23</v>
      </c>
      <c r="M1190" s="15" t="str">
        <f t="shared" si="56"/>
        <v>2023年製</v>
      </c>
      <c r="N1190" s="17">
        <f>VLOOKUP(B:B,価格調査!B:S,18,0)</f>
        <v>1074475775</v>
      </c>
      <c r="O1190" s="15"/>
      <c r="P1190" s="15"/>
    </row>
    <row r="1191" spans="1:16">
      <c r="A1191" s="16" t="s">
        <v>9102</v>
      </c>
      <c r="B1191" s="421">
        <v>2354018132078</v>
      </c>
      <c r="C1191" s="22">
        <v>4992496096994</v>
      </c>
      <c r="D1191" s="23" t="s">
        <v>4581</v>
      </c>
      <c r="E1191" s="23">
        <v>3923</v>
      </c>
      <c r="F1191" s="23">
        <v>20</v>
      </c>
      <c r="G1191" s="23">
        <v>0</v>
      </c>
      <c r="H1191" s="23" t="s">
        <v>2496</v>
      </c>
      <c r="I1191" s="23" t="s">
        <v>2495</v>
      </c>
      <c r="J1191" s="23" t="s">
        <v>2621</v>
      </c>
      <c r="K1191" s="15">
        <f t="shared" si="54"/>
        <v>1</v>
      </c>
      <c r="L1191" s="15" t="str">
        <f t="shared" si="55"/>
        <v>23</v>
      </c>
      <c r="M1191" s="15" t="str">
        <f t="shared" si="56"/>
        <v>2023年製</v>
      </c>
      <c r="N1191" s="17">
        <f>VLOOKUP(B:B,価格調査!B:S,18,0)</f>
        <v>0</v>
      </c>
      <c r="O1191" s="15"/>
      <c r="P1191" s="15"/>
    </row>
    <row r="1192" spans="1:16">
      <c r="A1192" s="16" t="s">
        <v>9102</v>
      </c>
      <c r="B1192" s="421">
        <v>2156017157010</v>
      </c>
      <c r="C1192" s="22" t="s">
        <v>5263</v>
      </c>
      <c r="D1192" s="23" t="s">
        <v>2750</v>
      </c>
      <c r="E1192" s="23">
        <v>2523</v>
      </c>
      <c r="F1192" s="23">
        <v>8</v>
      </c>
      <c r="G1192" s="23">
        <v>0</v>
      </c>
      <c r="H1192" s="23" t="s">
        <v>2496</v>
      </c>
      <c r="I1192" s="23" t="s">
        <v>2495</v>
      </c>
      <c r="J1192" s="23" t="s">
        <v>2520</v>
      </c>
      <c r="K1192" s="15">
        <f t="shared" si="54"/>
        <v>2</v>
      </c>
      <c r="L1192" s="15" t="str">
        <f t="shared" si="55"/>
        <v>23</v>
      </c>
      <c r="M1192" s="15" t="str">
        <f t="shared" si="56"/>
        <v>2023年製</v>
      </c>
      <c r="N1192" s="17">
        <f>VLOOKUP(B:B,価格調査!B:S,18,0)</f>
        <v>1074476247</v>
      </c>
      <c r="O1192" s="15"/>
      <c r="P1192" s="15"/>
    </row>
    <row r="1193" spans="1:16">
      <c r="A1193" s="16" t="s">
        <v>9102</v>
      </c>
      <c r="B1193" s="421">
        <v>2355018157016</v>
      </c>
      <c r="C1193" s="22">
        <v>4985009757567</v>
      </c>
      <c r="D1193" s="23" t="s">
        <v>5301</v>
      </c>
      <c r="E1193" s="23">
        <v>2423</v>
      </c>
      <c r="F1193" s="23">
        <v>2</v>
      </c>
      <c r="G1193" s="23">
        <v>0</v>
      </c>
      <c r="H1193" s="23" t="s">
        <v>2496</v>
      </c>
      <c r="I1193" s="23" t="s">
        <v>2495</v>
      </c>
      <c r="J1193" s="23" t="s">
        <v>2520</v>
      </c>
      <c r="K1193" s="15">
        <f t="shared" si="54"/>
        <v>2</v>
      </c>
      <c r="L1193" s="15" t="str">
        <f t="shared" si="55"/>
        <v>23</v>
      </c>
      <c r="M1193" s="15" t="str">
        <f t="shared" si="56"/>
        <v>2023年製</v>
      </c>
      <c r="N1193" s="17" t="str">
        <f>VLOOKUP(B:B,価格調査!B:S,18,0)</f>
        <v>1074475805</v>
      </c>
      <c r="O1193" s="15"/>
      <c r="P1193" s="15"/>
    </row>
    <row r="1194" spans="1:16">
      <c r="A1194" s="16" t="s">
        <v>9102</v>
      </c>
      <c r="B1194" s="421">
        <v>2355018157016</v>
      </c>
      <c r="C1194" s="22">
        <v>4985009757567</v>
      </c>
      <c r="D1194" s="23" t="s">
        <v>5301</v>
      </c>
      <c r="E1194" s="23">
        <v>2423</v>
      </c>
      <c r="F1194" s="23">
        <v>18</v>
      </c>
      <c r="G1194" s="23">
        <v>0</v>
      </c>
      <c r="H1194" s="23" t="s">
        <v>2496</v>
      </c>
      <c r="I1194" s="23" t="s">
        <v>2495</v>
      </c>
      <c r="J1194" s="23" t="s">
        <v>2520</v>
      </c>
      <c r="K1194" s="15">
        <f t="shared" si="54"/>
        <v>2</v>
      </c>
      <c r="L1194" s="15" t="str">
        <f t="shared" si="55"/>
        <v>23</v>
      </c>
      <c r="M1194" s="15" t="str">
        <f t="shared" si="56"/>
        <v>2023年製</v>
      </c>
      <c r="N1194" s="17" t="str">
        <f>VLOOKUP(B:B,価格調査!B:S,18,0)</f>
        <v>1074475805</v>
      </c>
      <c r="O1194" s="15"/>
      <c r="P1194" s="15"/>
    </row>
    <row r="1195" spans="1:16">
      <c r="A1195" s="16" t="s">
        <v>9102</v>
      </c>
      <c r="B1195" s="421">
        <v>2256016159265</v>
      </c>
      <c r="C1195" s="22">
        <v>4985009705230</v>
      </c>
      <c r="D1195" s="23" t="s">
        <v>10689</v>
      </c>
      <c r="E1195" s="23">
        <v>4023</v>
      </c>
      <c r="F1195" s="23">
        <v>8</v>
      </c>
      <c r="G1195" s="23">
        <v>0</v>
      </c>
      <c r="H1195" s="23" t="s">
        <v>2496</v>
      </c>
      <c r="I1195" s="23" t="s">
        <v>2495</v>
      </c>
      <c r="J1195" s="23" t="s">
        <v>2504</v>
      </c>
      <c r="K1195" s="15">
        <f t="shared" si="54"/>
        <v>1</v>
      </c>
      <c r="L1195" s="15" t="str">
        <f t="shared" si="55"/>
        <v>23</v>
      </c>
      <c r="M1195" s="15" t="str">
        <f t="shared" si="56"/>
        <v>2023年製</v>
      </c>
      <c r="N1195" s="17">
        <f>VLOOKUP(B:B,価格調査!B:S,18,0)</f>
        <v>0</v>
      </c>
      <c r="O1195" s="15"/>
      <c r="P1195" s="15"/>
    </row>
    <row r="1196" spans="1:16">
      <c r="A1196" s="16" t="s">
        <v>9102</v>
      </c>
      <c r="B1196" s="421">
        <v>2054018155502</v>
      </c>
      <c r="C1196" s="22">
        <v>4985009687178</v>
      </c>
      <c r="D1196" s="23" t="s">
        <v>10690</v>
      </c>
      <c r="E1196" s="23">
        <v>1923</v>
      </c>
      <c r="F1196" s="23">
        <v>12</v>
      </c>
      <c r="G1196" s="23">
        <v>0</v>
      </c>
      <c r="H1196" s="23" t="s">
        <v>2496</v>
      </c>
      <c r="I1196" s="23" t="s">
        <v>2495</v>
      </c>
      <c r="J1196" s="23" t="s">
        <v>2525</v>
      </c>
      <c r="K1196" s="15">
        <f t="shared" si="54"/>
        <v>1</v>
      </c>
      <c r="L1196" s="15" t="str">
        <f t="shared" si="55"/>
        <v>23</v>
      </c>
      <c r="M1196" s="15" t="str">
        <f t="shared" si="56"/>
        <v>2023年製</v>
      </c>
      <c r="N1196" s="17">
        <f>VLOOKUP(B:B,価格調査!B:S,18,0)</f>
        <v>0</v>
      </c>
      <c r="O1196" s="15"/>
      <c r="P1196" s="15"/>
    </row>
    <row r="1197" spans="1:16">
      <c r="A1197" s="16" t="s">
        <v>5319</v>
      </c>
      <c r="B1197" s="421">
        <v>1556514206555</v>
      </c>
      <c r="D1197" s="23" t="s">
        <v>2834</v>
      </c>
      <c r="E1197" s="23">
        <v>23</v>
      </c>
      <c r="F1197" s="23">
        <v>8</v>
      </c>
      <c r="G1197" s="23">
        <v>0</v>
      </c>
      <c r="H1197" s="23" t="s">
        <v>2496</v>
      </c>
      <c r="K1197" s="15">
        <f t="shared" si="54"/>
        <v>1</v>
      </c>
      <c r="L1197" s="15" t="str">
        <f t="shared" si="55"/>
        <v>23</v>
      </c>
      <c r="M1197" s="15" t="str">
        <f t="shared" si="56"/>
        <v>2023年製</v>
      </c>
      <c r="N1197" s="17" t="e">
        <f>VLOOKUP(B:B,価格調査!B:S,18,0)</f>
        <v>#N/A</v>
      </c>
      <c r="O1197" s="15"/>
      <c r="P1197" s="15"/>
    </row>
    <row r="1198" spans="1:16">
      <c r="A1198" s="16" t="s">
        <v>5319</v>
      </c>
      <c r="B1198" s="421">
        <v>1956515206644</v>
      </c>
      <c r="D1198" s="23" t="s">
        <v>2835</v>
      </c>
      <c r="E1198" s="23">
        <v>23</v>
      </c>
      <c r="F1198" s="23">
        <v>44</v>
      </c>
      <c r="G1198" s="23">
        <v>0</v>
      </c>
      <c r="H1198" s="23" t="s">
        <v>2496</v>
      </c>
      <c r="K1198" s="15">
        <f t="shared" si="54"/>
        <v>1</v>
      </c>
      <c r="L1198" s="15" t="str">
        <f t="shared" si="55"/>
        <v>23</v>
      </c>
      <c r="M1198" s="15" t="str">
        <f t="shared" si="56"/>
        <v>2023年製</v>
      </c>
      <c r="N1198" s="17" t="e">
        <f>VLOOKUP(B:B,価格調査!B:S,18,0)</f>
        <v>#N/A</v>
      </c>
      <c r="O1198" s="15"/>
      <c r="P1198" s="15"/>
    </row>
    <row r="1199" spans="1:16">
      <c r="A1199" s="16" t="s">
        <v>5319</v>
      </c>
      <c r="B1199" s="421">
        <v>2056016206644</v>
      </c>
      <c r="D1199" s="23" t="s">
        <v>2836</v>
      </c>
      <c r="E1199" s="23">
        <v>23</v>
      </c>
      <c r="F1199" s="23">
        <v>3</v>
      </c>
      <c r="G1199" s="23">
        <v>0</v>
      </c>
      <c r="H1199" s="23" t="s">
        <v>2496</v>
      </c>
      <c r="K1199" s="15">
        <f t="shared" si="54"/>
        <v>1</v>
      </c>
      <c r="L1199" s="15" t="str">
        <f t="shared" si="55"/>
        <v>23</v>
      </c>
      <c r="M1199" s="15" t="str">
        <f t="shared" si="56"/>
        <v>2023年製</v>
      </c>
      <c r="N1199" s="17" t="e">
        <f>VLOOKUP(B:B,価格調査!B:S,18,0)</f>
        <v>#N/A</v>
      </c>
      <c r="O1199" s="15"/>
      <c r="P1199" s="15"/>
    </row>
    <row r="1200" spans="1:16">
      <c r="A1200" s="16" t="s">
        <v>5319</v>
      </c>
      <c r="B1200" s="421">
        <v>2256517206642</v>
      </c>
      <c r="D1200" s="23" t="s">
        <v>2837</v>
      </c>
      <c r="E1200" s="23">
        <v>23</v>
      </c>
      <c r="F1200" s="23">
        <v>8</v>
      </c>
      <c r="G1200" s="23">
        <v>0</v>
      </c>
      <c r="H1200" s="23" t="s">
        <v>2496</v>
      </c>
      <c r="K1200" s="15">
        <f t="shared" si="54"/>
        <v>1</v>
      </c>
      <c r="L1200" s="15" t="str">
        <f t="shared" si="55"/>
        <v>23</v>
      </c>
      <c r="M1200" s="15" t="str">
        <f t="shared" si="56"/>
        <v>2023年製</v>
      </c>
      <c r="N1200" s="17" t="e">
        <f>VLOOKUP(B:B,価格調査!B:S,18,0)</f>
        <v>#N/A</v>
      </c>
      <c r="O1200" s="15"/>
      <c r="P1200" s="15"/>
    </row>
    <row r="1201" spans="1:16">
      <c r="A1201" s="16" t="s">
        <v>5319</v>
      </c>
      <c r="B1201" s="421">
        <v>1656514206644</v>
      </c>
      <c r="D1201" s="23" t="s">
        <v>2838</v>
      </c>
      <c r="E1201" s="23">
        <v>23</v>
      </c>
      <c r="F1201" s="23">
        <v>19</v>
      </c>
      <c r="G1201" s="23">
        <v>0</v>
      </c>
      <c r="H1201" s="23" t="s">
        <v>2496</v>
      </c>
      <c r="K1201" s="15">
        <f t="shared" si="54"/>
        <v>1</v>
      </c>
      <c r="L1201" s="15" t="str">
        <f t="shared" si="55"/>
        <v>23</v>
      </c>
      <c r="M1201" s="15" t="str">
        <f t="shared" si="56"/>
        <v>2023年製</v>
      </c>
      <c r="N1201" s="17" t="e">
        <f>VLOOKUP(B:B,価格調査!B:S,18,0)</f>
        <v>#N/A</v>
      </c>
      <c r="O1201" s="15"/>
      <c r="P1201" s="15"/>
    </row>
    <row r="1202" spans="1:16">
      <c r="A1202" s="16" t="s">
        <v>5319</v>
      </c>
      <c r="B1202" s="421">
        <v>2256018119588</v>
      </c>
      <c r="D1202" s="23" t="s">
        <v>2839</v>
      </c>
      <c r="E1202" s="23">
        <v>23</v>
      </c>
      <c r="F1202" s="23">
        <v>1</v>
      </c>
      <c r="G1202" s="23">
        <v>0</v>
      </c>
      <c r="H1202" s="23" t="s">
        <v>2496</v>
      </c>
      <c r="K1202" s="15">
        <f t="shared" si="54"/>
        <v>1</v>
      </c>
      <c r="L1202" s="15" t="str">
        <f t="shared" si="55"/>
        <v>23</v>
      </c>
      <c r="M1202" s="15" t="str">
        <f t="shared" si="56"/>
        <v>2023年製</v>
      </c>
      <c r="N1202" s="17">
        <f>VLOOKUP(B:B,価格調査!B:S,18,0)</f>
        <v>1074476349</v>
      </c>
      <c r="O1202" s="15"/>
      <c r="P1202" s="15"/>
    </row>
    <row r="1203" spans="1:16">
      <c r="A1203" s="16" t="s">
        <v>5319</v>
      </c>
      <c r="B1203" s="421">
        <v>2355518119583</v>
      </c>
      <c r="D1203" s="23" t="s">
        <v>2840</v>
      </c>
      <c r="E1203" s="23">
        <v>23</v>
      </c>
      <c r="F1203" s="23">
        <v>4</v>
      </c>
      <c r="G1203" s="23">
        <v>0</v>
      </c>
      <c r="H1203" s="23" t="s">
        <v>2496</v>
      </c>
      <c r="K1203" s="15">
        <f t="shared" si="54"/>
        <v>1</v>
      </c>
      <c r="L1203" s="15" t="str">
        <f t="shared" si="55"/>
        <v>23</v>
      </c>
      <c r="M1203" s="15" t="str">
        <f t="shared" si="56"/>
        <v>2023年製</v>
      </c>
      <c r="N1203" s="17">
        <f>VLOOKUP(B:B,価格調査!B:S,18,0)</f>
        <v>1074476346</v>
      </c>
      <c r="O1203" s="15"/>
      <c r="P1203" s="15"/>
    </row>
    <row r="1204" spans="1:16">
      <c r="A1204" s="16" t="s">
        <v>5319</v>
      </c>
      <c r="B1204" s="421">
        <v>2355520119588</v>
      </c>
      <c r="D1204" s="23" t="s">
        <v>2841</v>
      </c>
      <c r="E1204" s="23">
        <v>23</v>
      </c>
      <c r="F1204" s="23">
        <v>1</v>
      </c>
      <c r="G1204" s="23">
        <v>0</v>
      </c>
      <c r="H1204" s="23" t="s">
        <v>2496</v>
      </c>
      <c r="K1204" s="15">
        <f t="shared" si="54"/>
        <v>1</v>
      </c>
      <c r="L1204" s="15" t="str">
        <f t="shared" si="55"/>
        <v>23</v>
      </c>
      <c r="M1204" s="15" t="str">
        <f t="shared" si="56"/>
        <v>2023年製</v>
      </c>
      <c r="N1204" s="17">
        <f>VLOOKUP(B:B,価格調査!B:S,18,0)</f>
        <v>1074476250</v>
      </c>
      <c r="O1204" s="15"/>
      <c r="P1204" s="15"/>
    </row>
    <row r="1205" spans="1:16">
      <c r="A1205" s="16" t="s">
        <v>5319</v>
      </c>
      <c r="B1205" s="421">
        <v>2454518208065</v>
      </c>
      <c r="D1205" s="23" t="s">
        <v>2852</v>
      </c>
      <c r="E1205" s="23">
        <v>23</v>
      </c>
      <c r="F1205" s="23">
        <v>49</v>
      </c>
      <c r="G1205" s="23">
        <v>0</v>
      </c>
      <c r="H1205" s="23" t="s">
        <v>2496</v>
      </c>
      <c r="K1205" s="15">
        <f t="shared" si="54"/>
        <v>1</v>
      </c>
      <c r="L1205" s="15" t="str">
        <f t="shared" si="55"/>
        <v>23</v>
      </c>
      <c r="M1205" s="15" t="str">
        <f t="shared" si="56"/>
        <v>2023年製</v>
      </c>
      <c r="N1205" s="17">
        <f>VLOOKUP(B:B,価格調査!B:S,18,0)</f>
        <v>1074476408</v>
      </c>
      <c r="O1205" s="15"/>
      <c r="P1205" s="15"/>
    </row>
    <row r="1206" spans="1:16">
      <c r="A1206" s="16" t="s">
        <v>5319</v>
      </c>
      <c r="B1206" s="421">
        <v>2653518208062</v>
      </c>
      <c r="D1206" s="23" t="s">
        <v>2853</v>
      </c>
      <c r="E1206" s="23">
        <v>23</v>
      </c>
      <c r="F1206" s="23">
        <v>1</v>
      </c>
      <c r="G1206" s="23">
        <v>0</v>
      </c>
      <c r="H1206" s="23" t="s">
        <v>2496</v>
      </c>
      <c r="K1206" s="15">
        <f t="shared" si="54"/>
        <v>1</v>
      </c>
      <c r="L1206" s="15" t="str">
        <f t="shared" si="55"/>
        <v>23</v>
      </c>
      <c r="M1206" s="15" t="str">
        <f t="shared" si="56"/>
        <v>2023年製</v>
      </c>
      <c r="N1206" s="17">
        <f>VLOOKUP(B:B,価格調査!B:S,18,0)</f>
        <v>1074476160</v>
      </c>
      <c r="O1206" s="15"/>
      <c r="P1206" s="15"/>
    </row>
    <row r="1207" spans="1:16">
      <c r="A1207" s="16" t="s">
        <v>5319</v>
      </c>
      <c r="B1207" s="421">
        <v>2256017200119</v>
      </c>
      <c r="D1207" s="23" t="s">
        <v>7350</v>
      </c>
      <c r="E1207" s="23">
        <v>23</v>
      </c>
      <c r="F1207" s="23">
        <v>1</v>
      </c>
      <c r="G1207" s="23">
        <v>0</v>
      </c>
      <c r="H1207" s="23" t="s">
        <v>2496</v>
      </c>
      <c r="K1207" s="15">
        <f t="shared" si="54"/>
        <v>1</v>
      </c>
      <c r="L1207" s="15" t="str">
        <f t="shared" si="55"/>
        <v>23</v>
      </c>
      <c r="M1207" s="15" t="str">
        <f t="shared" si="56"/>
        <v>2023年製</v>
      </c>
      <c r="N1207" s="17" t="e">
        <f>VLOOKUP(B:B,価格調査!B:S,18,0)</f>
        <v>#N/A</v>
      </c>
      <c r="O1207" s="15"/>
      <c r="P1207" s="15"/>
    </row>
    <row r="1208" spans="1:16">
      <c r="A1208" s="16" t="s">
        <v>5319</v>
      </c>
      <c r="B1208" s="421">
        <v>2055516208066</v>
      </c>
      <c r="D1208" s="23" t="s">
        <v>2858</v>
      </c>
      <c r="E1208" s="23">
        <v>23</v>
      </c>
      <c r="F1208" s="23">
        <v>83</v>
      </c>
      <c r="G1208" s="23">
        <v>0</v>
      </c>
      <c r="H1208" s="23" t="s">
        <v>2496</v>
      </c>
      <c r="K1208" s="15">
        <f t="shared" si="54"/>
        <v>1</v>
      </c>
      <c r="L1208" s="15" t="str">
        <f t="shared" si="55"/>
        <v>23</v>
      </c>
      <c r="M1208" s="15" t="str">
        <f t="shared" si="56"/>
        <v>2023年製</v>
      </c>
      <c r="N1208" s="17">
        <f>VLOOKUP(B:B,価格調査!B:S,18,0)</f>
        <v>1074475987</v>
      </c>
      <c r="O1208" s="15"/>
      <c r="P1208" s="15"/>
    </row>
    <row r="1209" spans="1:16">
      <c r="A1209" s="16" t="s">
        <v>5319</v>
      </c>
      <c r="B1209" s="421">
        <v>2055017200118</v>
      </c>
      <c r="D1209" s="23" t="s">
        <v>2861</v>
      </c>
      <c r="E1209" s="23">
        <v>23</v>
      </c>
      <c r="F1209" s="23">
        <v>2</v>
      </c>
      <c r="G1209" s="23">
        <v>0</v>
      </c>
      <c r="H1209" s="23" t="s">
        <v>2496</v>
      </c>
      <c r="K1209" s="15">
        <f t="shared" si="54"/>
        <v>1</v>
      </c>
      <c r="L1209" s="15" t="str">
        <f t="shared" si="55"/>
        <v>23</v>
      </c>
      <c r="M1209" s="15" t="str">
        <f t="shared" si="56"/>
        <v>2023年製</v>
      </c>
      <c r="N1209" s="17" t="e">
        <f>VLOOKUP(B:B,価格調査!B:S,18,0)</f>
        <v>#N/A</v>
      </c>
      <c r="O1209" s="15"/>
      <c r="P1209" s="15"/>
    </row>
    <row r="1210" spans="1:16">
      <c r="A1210" s="16" t="s">
        <v>5319</v>
      </c>
      <c r="B1210" s="421">
        <v>2254517200110</v>
      </c>
      <c r="D1210" s="23" t="s">
        <v>2862</v>
      </c>
      <c r="E1210" s="23">
        <v>23</v>
      </c>
      <c r="F1210" s="23">
        <v>2</v>
      </c>
      <c r="G1210" s="23">
        <v>0</v>
      </c>
      <c r="H1210" s="23" t="s">
        <v>2496</v>
      </c>
      <c r="K1210" s="15">
        <f t="shared" si="54"/>
        <v>1</v>
      </c>
      <c r="L1210" s="15" t="str">
        <f t="shared" si="55"/>
        <v>23</v>
      </c>
      <c r="M1210" s="15" t="str">
        <f t="shared" si="56"/>
        <v>2023年製</v>
      </c>
      <c r="N1210" s="17" t="e">
        <f>VLOOKUP(B:B,価格調査!B:S,18,0)</f>
        <v>#N/A</v>
      </c>
      <c r="O1210" s="15"/>
      <c r="P1210" s="15"/>
    </row>
    <row r="1211" spans="1:16">
      <c r="A1211" s="16" t="s">
        <v>5319</v>
      </c>
      <c r="B1211" s="421">
        <v>2055516200114</v>
      </c>
      <c r="D1211" s="23" t="s">
        <v>2863</v>
      </c>
      <c r="E1211" s="23">
        <v>23</v>
      </c>
      <c r="F1211" s="23">
        <v>3</v>
      </c>
      <c r="G1211" s="23">
        <v>0</v>
      </c>
      <c r="H1211" s="23" t="s">
        <v>2496</v>
      </c>
      <c r="K1211" s="15">
        <f t="shared" si="54"/>
        <v>1</v>
      </c>
      <c r="L1211" s="15" t="str">
        <f t="shared" si="55"/>
        <v>23</v>
      </c>
      <c r="M1211" s="15" t="str">
        <f t="shared" si="56"/>
        <v>2023年製</v>
      </c>
      <c r="N1211" s="17" t="e">
        <f>VLOOKUP(B:B,価格調査!B:S,18,0)</f>
        <v>#N/A</v>
      </c>
      <c r="O1211" s="15"/>
      <c r="P1211" s="15"/>
    </row>
    <row r="1212" spans="1:16">
      <c r="A1212" s="16" t="s">
        <v>5319</v>
      </c>
      <c r="B1212" s="16">
        <v>1956016208727</v>
      </c>
      <c r="C1212" s="15"/>
      <c r="D1212" s="15" t="s">
        <v>2864</v>
      </c>
      <c r="E1212" s="15">
        <v>23</v>
      </c>
      <c r="F1212" s="15">
        <v>194</v>
      </c>
      <c r="G1212" s="15">
        <v>0</v>
      </c>
      <c r="H1212" s="15" t="s">
        <v>2496</v>
      </c>
      <c r="I1212" s="15"/>
      <c r="J1212" s="15"/>
      <c r="K1212" s="15">
        <f t="shared" si="54"/>
        <v>1</v>
      </c>
      <c r="L1212" s="15" t="str">
        <f t="shared" si="55"/>
        <v>23</v>
      </c>
      <c r="M1212" s="15" t="str">
        <f t="shared" si="56"/>
        <v>2023年製</v>
      </c>
      <c r="N1212" s="17" t="e">
        <f>VLOOKUP(B:B,価格調査!B:S,18,0)</f>
        <v>#N/A</v>
      </c>
      <c r="O1212" s="15"/>
      <c r="P1212" s="15"/>
    </row>
    <row r="1213" spans="1:16">
      <c r="A1213" s="16" t="s">
        <v>5319</v>
      </c>
      <c r="B1213" s="421">
        <v>1757014200115</v>
      </c>
      <c r="D1213" s="23" t="s">
        <v>2865</v>
      </c>
      <c r="E1213" s="23">
        <v>23</v>
      </c>
      <c r="F1213" s="23">
        <v>2</v>
      </c>
      <c r="G1213" s="23">
        <v>0</v>
      </c>
      <c r="H1213" s="23" t="s">
        <v>2496</v>
      </c>
      <c r="K1213" s="15">
        <f t="shared" si="54"/>
        <v>1</v>
      </c>
      <c r="L1213" s="15" t="str">
        <f t="shared" si="55"/>
        <v>23</v>
      </c>
      <c r="M1213" s="15" t="str">
        <f t="shared" si="56"/>
        <v>2023年製</v>
      </c>
      <c r="N1213" s="17" t="e">
        <f>VLOOKUP(B:B,価格調査!B:S,18,0)</f>
        <v>#N/A</v>
      </c>
      <c r="O1213" s="15"/>
      <c r="P1213" s="15"/>
    </row>
    <row r="1214" spans="1:16">
      <c r="A1214" s="16" t="s">
        <v>5319</v>
      </c>
      <c r="B1214" s="421">
        <v>2354518200116</v>
      </c>
      <c r="D1214" s="23" t="s">
        <v>2866</v>
      </c>
      <c r="E1214" s="23">
        <v>23</v>
      </c>
      <c r="F1214" s="23">
        <v>2</v>
      </c>
      <c r="G1214" s="23">
        <v>0</v>
      </c>
      <c r="H1214" s="23" t="s">
        <v>2496</v>
      </c>
      <c r="K1214" s="15">
        <f t="shared" si="54"/>
        <v>1</v>
      </c>
      <c r="L1214" s="15" t="str">
        <f t="shared" si="55"/>
        <v>23</v>
      </c>
      <c r="M1214" s="15" t="str">
        <f t="shared" si="56"/>
        <v>2023年製</v>
      </c>
      <c r="N1214" s="17" t="e">
        <f>VLOOKUP(B:B,価格調査!B:S,18,0)</f>
        <v>#N/A</v>
      </c>
      <c r="O1214" s="15"/>
      <c r="P1214" s="15"/>
    </row>
    <row r="1215" spans="1:16">
      <c r="A1215" s="16" t="s">
        <v>5319</v>
      </c>
      <c r="B1215" s="421">
        <v>1956515208723</v>
      </c>
      <c r="D1215" s="23" t="s">
        <v>2867</v>
      </c>
      <c r="E1215" s="23">
        <v>23</v>
      </c>
      <c r="F1215" s="23">
        <v>1</v>
      </c>
      <c r="G1215" s="23">
        <v>0</v>
      </c>
      <c r="H1215" s="23" t="s">
        <v>2496</v>
      </c>
      <c r="K1215" s="15">
        <f t="shared" si="54"/>
        <v>1</v>
      </c>
      <c r="L1215" s="15" t="str">
        <f t="shared" si="55"/>
        <v>23</v>
      </c>
      <c r="M1215" s="15" t="str">
        <f t="shared" si="56"/>
        <v>2023年製</v>
      </c>
      <c r="N1215" s="17" t="e">
        <f>VLOOKUP(B:B,価格調査!B:S,18,0)</f>
        <v>#N/A</v>
      </c>
      <c r="O1215" s="15"/>
      <c r="P1215" s="15"/>
    </row>
    <row r="1216" spans="1:16">
      <c r="A1216" s="16" t="s">
        <v>5319</v>
      </c>
      <c r="B1216" s="421">
        <v>2254518200119</v>
      </c>
      <c r="D1216" s="23" t="s">
        <v>2869</v>
      </c>
      <c r="E1216" s="23">
        <v>23</v>
      </c>
      <c r="F1216" s="23">
        <v>5</v>
      </c>
      <c r="G1216" s="23">
        <v>0</v>
      </c>
      <c r="H1216" s="23" t="s">
        <v>2496</v>
      </c>
      <c r="K1216" s="15">
        <f t="shared" si="54"/>
        <v>1</v>
      </c>
      <c r="L1216" s="15" t="str">
        <f t="shared" si="55"/>
        <v>23</v>
      </c>
      <c r="M1216" s="15" t="str">
        <f t="shared" si="56"/>
        <v>2023年製</v>
      </c>
      <c r="N1216" s="17" t="e">
        <f>VLOOKUP(B:B,価格調査!B:S,18,0)</f>
        <v>#N/A</v>
      </c>
      <c r="O1216" s="15"/>
      <c r="P1216" s="15"/>
    </row>
    <row r="1217" spans="1:16">
      <c r="A1217" s="16" t="s">
        <v>5319</v>
      </c>
      <c r="B1217" s="421">
        <v>1956515200116</v>
      </c>
      <c r="D1217" s="23" t="s">
        <v>5264</v>
      </c>
      <c r="E1217" s="23">
        <v>23</v>
      </c>
      <c r="F1217" s="23">
        <v>3</v>
      </c>
      <c r="G1217" s="23">
        <v>0</v>
      </c>
      <c r="H1217" s="23" t="s">
        <v>2496</v>
      </c>
      <c r="K1217" s="15">
        <f t="shared" si="54"/>
        <v>1</v>
      </c>
      <c r="L1217" s="15" t="str">
        <f t="shared" si="55"/>
        <v>23</v>
      </c>
      <c r="M1217" s="15" t="str">
        <f t="shared" si="56"/>
        <v>2023年製</v>
      </c>
      <c r="N1217" s="17" t="e">
        <f>VLOOKUP(B:B,価格調査!B:S,18,0)</f>
        <v>#N/A</v>
      </c>
      <c r="O1217" s="15"/>
      <c r="P1217" s="15"/>
    </row>
    <row r="1218" spans="1:16">
      <c r="A1218" s="16" t="s">
        <v>5319</v>
      </c>
      <c r="B1218" s="421">
        <v>2055516208721</v>
      </c>
      <c r="D1218" s="23" t="s">
        <v>2873</v>
      </c>
      <c r="E1218" s="23">
        <v>23</v>
      </c>
      <c r="F1218" s="23">
        <v>24</v>
      </c>
      <c r="G1218" s="23">
        <v>0</v>
      </c>
      <c r="H1218" s="23" t="s">
        <v>2496</v>
      </c>
      <c r="K1218" s="15">
        <f t="shared" ref="K1218:K1281" si="57">COUNTIF(B:B,B1218)</f>
        <v>1</v>
      </c>
      <c r="L1218" s="15" t="str">
        <f t="shared" ref="L1218:L1281" si="58">RIGHT(E1218,2)</f>
        <v>23</v>
      </c>
      <c r="M1218" s="15" t="str">
        <f t="shared" ref="M1218:M1281" si="59">"20"&amp;L1218&amp;"年製"</f>
        <v>2023年製</v>
      </c>
      <c r="N1218" s="17" t="e">
        <f>VLOOKUP(B:B,価格調査!B:S,18,0)</f>
        <v>#N/A</v>
      </c>
      <c r="O1218" s="15"/>
      <c r="P1218" s="15"/>
    </row>
    <row r="1219" spans="1:16">
      <c r="A1219" s="16" t="s">
        <v>5319</v>
      </c>
      <c r="B1219" s="421">
        <v>2056016200116</v>
      </c>
      <c r="D1219" s="23" t="s">
        <v>2874</v>
      </c>
      <c r="E1219" s="23">
        <v>23</v>
      </c>
      <c r="F1219" s="23">
        <v>1</v>
      </c>
      <c r="G1219" s="23">
        <v>0</v>
      </c>
      <c r="H1219" s="23" t="s">
        <v>2496</v>
      </c>
      <c r="K1219" s="15">
        <f t="shared" si="57"/>
        <v>1</v>
      </c>
      <c r="L1219" s="15" t="str">
        <f t="shared" si="58"/>
        <v>23</v>
      </c>
      <c r="M1219" s="15" t="str">
        <f t="shared" si="59"/>
        <v>2023年製</v>
      </c>
      <c r="N1219" s="17" t="e">
        <f>VLOOKUP(B:B,価格調査!B:S,18,0)</f>
        <v>#N/A</v>
      </c>
      <c r="O1219" s="15"/>
      <c r="P1219" s="15"/>
    </row>
    <row r="1220" spans="1:16">
      <c r="A1220" s="16" t="s">
        <v>5319</v>
      </c>
      <c r="B1220" s="421">
        <v>1756514208966</v>
      </c>
      <c r="D1220" s="23" t="s">
        <v>2876</v>
      </c>
      <c r="E1220" s="23">
        <v>23</v>
      </c>
      <c r="F1220" s="23">
        <v>88</v>
      </c>
      <c r="G1220" s="23">
        <v>0</v>
      </c>
      <c r="H1220" s="23" t="s">
        <v>2496</v>
      </c>
      <c r="K1220" s="15">
        <f t="shared" si="57"/>
        <v>1</v>
      </c>
      <c r="L1220" s="15" t="str">
        <f t="shared" si="58"/>
        <v>23</v>
      </c>
      <c r="M1220" s="15" t="str">
        <f t="shared" si="59"/>
        <v>2023年製</v>
      </c>
      <c r="N1220" s="17" t="e">
        <f>VLOOKUP(B:B,価格調査!B:S,18,0)</f>
        <v>#N/A</v>
      </c>
      <c r="O1220" s="15"/>
      <c r="P1220" s="15"/>
    </row>
    <row r="1221" spans="1:16">
      <c r="A1221" s="16" t="s">
        <v>5319</v>
      </c>
      <c r="B1221" s="421">
        <v>1856015208721</v>
      </c>
      <c r="D1221" s="23" t="s">
        <v>2879</v>
      </c>
      <c r="E1221" s="23">
        <v>23</v>
      </c>
      <c r="F1221" s="23">
        <v>1</v>
      </c>
      <c r="G1221" s="23">
        <v>0</v>
      </c>
      <c r="H1221" s="23" t="s">
        <v>2496</v>
      </c>
      <c r="K1221" s="15">
        <f t="shared" si="57"/>
        <v>1</v>
      </c>
      <c r="L1221" s="15" t="str">
        <f t="shared" si="58"/>
        <v>23</v>
      </c>
      <c r="M1221" s="15" t="str">
        <f t="shared" si="59"/>
        <v>2023年製</v>
      </c>
      <c r="N1221" s="17" t="e">
        <f>VLOOKUP(B:B,価格調査!B:S,18,0)</f>
        <v>#N/A</v>
      </c>
      <c r="O1221" s="15"/>
      <c r="P1221" s="15"/>
    </row>
    <row r="1222" spans="1:16">
      <c r="A1222" s="16" t="s">
        <v>5319</v>
      </c>
      <c r="B1222" s="421">
        <v>2155517200110</v>
      </c>
      <c r="D1222" s="23" t="s">
        <v>2880</v>
      </c>
      <c r="E1222" s="23">
        <v>23</v>
      </c>
      <c r="F1222" s="23">
        <v>3</v>
      </c>
      <c r="G1222" s="23">
        <v>0</v>
      </c>
      <c r="H1222" s="23" t="s">
        <v>2496</v>
      </c>
      <c r="K1222" s="15">
        <f t="shared" si="57"/>
        <v>1</v>
      </c>
      <c r="L1222" s="15" t="str">
        <f t="shared" si="58"/>
        <v>23</v>
      </c>
      <c r="M1222" s="15" t="str">
        <f t="shared" si="59"/>
        <v>2023年製</v>
      </c>
      <c r="N1222" s="17" t="e">
        <f>VLOOKUP(B:B,価格調査!B:S,18,0)</f>
        <v>#N/A</v>
      </c>
      <c r="O1222" s="15"/>
      <c r="P1222" s="15"/>
    </row>
    <row r="1223" spans="1:16">
      <c r="A1223" s="16" t="s">
        <v>5319</v>
      </c>
      <c r="B1223" s="421">
        <v>1856515200119</v>
      </c>
      <c r="D1223" s="23" t="s">
        <v>2883</v>
      </c>
      <c r="E1223" s="23">
        <v>23</v>
      </c>
      <c r="F1223" s="23">
        <v>2</v>
      </c>
      <c r="G1223" s="23">
        <v>0</v>
      </c>
      <c r="H1223" s="23" t="s">
        <v>2496</v>
      </c>
      <c r="K1223" s="15">
        <f t="shared" si="57"/>
        <v>1</v>
      </c>
      <c r="L1223" s="15" t="str">
        <f t="shared" si="58"/>
        <v>23</v>
      </c>
      <c r="M1223" s="15" t="str">
        <f t="shared" si="59"/>
        <v>2023年製</v>
      </c>
      <c r="N1223" s="17" t="e">
        <f>VLOOKUP(B:B,価格調査!B:S,18,0)</f>
        <v>#N/A</v>
      </c>
      <c r="O1223" s="15"/>
      <c r="P1223" s="15"/>
    </row>
    <row r="1224" spans="1:16">
      <c r="A1224" s="16" t="s">
        <v>5319</v>
      </c>
      <c r="B1224" s="421">
        <v>1956016200110</v>
      </c>
      <c r="D1224" s="23" t="s">
        <v>2884</v>
      </c>
      <c r="E1224" s="23">
        <v>23</v>
      </c>
      <c r="F1224" s="23">
        <v>3</v>
      </c>
      <c r="G1224" s="23">
        <v>0</v>
      </c>
      <c r="H1224" s="23" t="s">
        <v>2496</v>
      </c>
      <c r="K1224" s="15">
        <f t="shared" si="57"/>
        <v>1</v>
      </c>
      <c r="L1224" s="15" t="str">
        <f t="shared" si="58"/>
        <v>23</v>
      </c>
      <c r="M1224" s="15" t="str">
        <f t="shared" si="59"/>
        <v>2023年製</v>
      </c>
      <c r="N1224" s="17" t="e">
        <f>VLOOKUP(B:B,価格調査!B:S,18,0)</f>
        <v>#N/A</v>
      </c>
      <c r="O1224" s="15"/>
      <c r="P1224" s="15"/>
    </row>
    <row r="1225" spans="1:16">
      <c r="A1225" s="16" t="s">
        <v>5319</v>
      </c>
      <c r="B1225" s="421">
        <v>2056016208723</v>
      </c>
      <c r="D1225" s="23" t="s">
        <v>2885</v>
      </c>
      <c r="E1225" s="23">
        <v>23</v>
      </c>
      <c r="F1225" s="23">
        <v>239</v>
      </c>
      <c r="G1225" s="23">
        <v>0</v>
      </c>
      <c r="H1225" s="23" t="s">
        <v>2496</v>
      </c>
      <c r="K1225" s="15">
        <f t="shared" si="57"/>
        <v>1</v>
      </c>
      <c r="L1225" s="15" t="str">
        <f t="shared" si="58"/>
        <v>23</v>
      </c>
      <c r="M1225" s="15" t="str">
        <f t="shared" si="59"/>
        <v>2023年製</v>
      </c>
      <c r="N1225" s="17" t="e">
        <f>VLOOKUP(B:B,価格調査!B:S,18,0)</f>
        <v>#N/A</v>
      </c>
      <c r="O1225" s="15"/>
      <c r="P1225" s="15"/>
    </row>
    <row r="1226" spans="1:16">
      <c r="A1226" s="16" t="s">
        <v>5319</v>
      </c>
      <c r="B1226" s="421">
        <v>2156016208966</v>
      </c>
      <c r="D1226" s="23" t="s">
        <v>2886</v>
      </c>
      <c r="E1226" s="23">
        <v>23</v>
      </c>
      <c r="F1226" s="23">
        <v>131</v>
      </c>
      <c r="G1226" s="23">
        <v>0</v>
      </c>
      <c r="H1226" s="23" t="s">
        <v>2496</v>
      </c>
      <c r="K1226" s="15">
        <f t="shared" si="57"/>
        <v>1</v>
      </c>
      <c r="L1226" s="15" t="str">
        <f t="shared" si="58"/>
        <v>23</v>
      </c>
      <c r="M1226" s="15" t="str">
        <f t="shared" si="59"/>
        <v>2023年製</v>
      </c>
      <c r="N1226" s="17" t="e">
        <f>VLOOKUP(B:B,価格調査!B:S,18,0)</f>
        <v>#N/A</v>
      </c>
      <c r="O1226" s="15"/>
      <c r="P1226" s="15"/>
    </row>
    <row r="1227" spans="1:16">
      <c r="A1227" s="16" t="s">
        <v>5319</v>
      </c>
      <c r="B1227" s="421">
        <v>1956515208969</v>
      </c>
      <c r="D1227" s="23" t="s">
        <v>2887</v>
      </c>
      <c r="E1227" s="23">
        <v>23</v>
      </c>
      <c r="F1227" s="23">
        <v>45</v>
      </c>
      <c r="G1227" s="23">
        <v>0</v>
      </c>
      <c r="H1227" s="23" t="s">
        <v>2496</v>
      </c>
      <c r="K1227" s="15">
        <f t="shared" si="57"/>
        <v>1</v>
      </c>
      <c r="L1227" s="15" t="str">
        <f t="shared" si="58"/>
        <v>23</v>
      </c>
      <c r="M1227" s="15" t="str">
        <f t="shared" si="59"/>
        <v>2023年製</v>
      </c>
      <c r="N1227" s="17" t="e">
        <f>VLOOKUP(B:B,価格調査!B:S,18,0)</f>
        <v>#N/A</v>
      </c>
      <c r="O1227" s="15"/>
      <c r="P1227" s="15"/>
    </row>
    <row r="1228" spans="1:16">
      <c r="A1228" s="16" t="s">
        <v>5319</v>
      </c>
      <c r="B1228" s="421">
        <v>1656015208727</v>
      </c>
      <c r="D1228" s="23" t="s">
        <v>2888</v>
      </c>
      <c r="E1228" s="23">
        <v>23</v>
      </c>
      <c r="F1228" s="23">
        <v>139</v>
      </c>
      <c r="G1228" s="23">
        <v>0</v>
      </c>
      <c r="H1228" s="23" t="s">
        <v>2496</v>
      </c>
      <c r="K1228" s="15">
        <f t="shared" si="57"/>
        <v>1</v>
      </c>
      <c r="L1228" s="15" t="str">
        <f t="shared" si="58"/>
        <v>23</v>
      </c>
      <c r="M1228" s="15" t="str">
        <f t="shared" si="59"/>
        <v>2023年製</v>
      </c>
      <c r="N1228" s="17" t="e">
        <f>VLOOKUP(B:B,価格調査!B:S,18,0)</f>
        <v>#N/A</v>
      </c>
      <c r="O1228" s="15"/>
      <c r="P1228" s="15"/>
    </row>
    <row r="1229" spans="1:16">
      <c r="A1229" s="16" t="s">
        <v>5319</v>
      </c>
      <c r="B1229" s="421">
        <v>1856015200114</v>
      </c>
      <c r="D1229" s="23" t="s">
        <v>8891</v>
      </c>
      <c r="E1229" s="23">
        <v>23</v>
      </c>
      <c r="F1229" s="23">
        <v>1</v>
      </c>
      <c r="G1229" s="23">
        <v>0</v>
      </c>
      <c r="H1229" s="23" t="s">
        <v>2496</v>
      </c>
      <c r="K1229" s="15">
        <f t="shared" si="57"/>
        <v>1</v>
      </c>
      <c r="L1229" s="15" t="str">
        <f t="shared" si="58"/>
        <v>23</v>
      </c>
      <c r="M1229" s="15" t="str">
        <f t="shared" si="59"/>
        <v>2023年製</v>
      </c>
      <c r="N1229" s="17" t="e">
        <f>VLOOKUP(B:B,価格調査!B:S,18,0)</f>
        <v>#N/A</v>
      </c>
      <c r="O1229" s="15"/>
      <c r="P1229" s="15"/>
    </row>
    <row r="1230" spans="1:16">
      <c r="A1230" s="16" t="s">
        <v>5319</v>
      </c>
      <c r="B1230" s="421">
        <v>1656514208723</v>
      </c>
      <c r="D1230" s="23" t="s">
        <v>2890</v>
      </c>
      <c r="E1230" s="23">
        <v>23</v>
      </c>
      <c r="F1230" s="23">
        <v>155</v>
      </c>
      <c r="G1230" s="23">
        <v>0</v>
      </c>
      <c r="H1230" s="23" t="s">
        <v>2496</v>
      </c>
      <c r="K1230" s="15">
        <f t="shared" si="57"/>
        <v>1</v>
      </c>
      <c r="L1230" s="15" t="str">
        <f t="shared" si="58"/>
        <v>23</v>
      </c>
      <c r="M1230" s="15" t="str">
        <f t="shared" si="59"/>
        <v>2023年製</v>
      </c>
      <c r="N1230" s="17" t="e">
        <f>VLOOKUP(B:B,価格調査!B:S,18,0)</f>
        <v>#N/A</v>
      </c>
      <c r="O1230" s="15"/>
      <c r="P1230" s="15"/>
    </row>
    <row r="1231" spans="1:16">
      <c r="A1231" s="16" t="s">
        <v>5319</v>
      </c>
      <c r="B1231" s="421">
        <v>1556514209921</v>
      </c>
      <c r="D1231" s="23" t="s">
        <v>2892</v>
      </c>
      <c r="E1231" s="23">
        <v>23</v>
      </c>
      <c r="F1231" s="23">
        <v>139</v>
      </c>
      <c r="G1231" s="23">
        <v>0</v>
      </c>
      <c r="H1231" s="23" t="s">
        <v>2496</v>
      </c>
      <c r="K1231" s="15">
        <f t="shared" si="57"/>
        <v>2</v>
      </c>
      <c r="L1231" s="15" t="str">
        <f t="shared" si="58"/>
        <v>23</v>
      </c>
      <c r="M1231" s="15" t="str">
        <f t="shared" si="59"/>
        <v>2023年製</v>
      </c>
      <c r="N1231" s="17" t="e">
        <f>VLOOKUP(B:B,価格調査!B:S,18,0)</f>
        <v>#N/A</v>
      </c>
      <c r="O1231" s="15"/>
      <c r="P1231" s="15"/>
    </row>
    <row r="1232" spans="1:16">
      <c r="A1232" s="16" t="s">
        <v>5319</v>
      </c>
      <c r="B1232" s="421">
        <v>2055516209858</v>
      </c>
      <c r="D1232" s="23" t="s">
        <v>2893</v>
      </c>
      <c r="E1232" s="23">
        <v>23</v>
      </c>
      <c r="F1232" s="23">
        <v>2</v>
      </c>
      <c r="G1232" s="23">
        <v>0</v>
      </c>
      <c r="H1232" s="23" t="s">
        <v>2496</v>
      </c>
      <c r="K1232" s="15">
        <f t="shared" si="57"/>
        <v>1</v>
      </c>
      <c r="L1232" s="15" t="str">
        <f t="shared" si="58"/>
        <v>23</v>
      </c>
      <c r="M1232" s="15" t="str">
        <f t="shared" si="59"/>
        <v>2023年製</v>
      </c>
      <c r="N1232" s="17">
        <f>VLOOKUP(B:B,価格調査!B:S,18,0)</f>
        <v>0</v>
      </c>
      <c r="O1232" s="15"/>
      <c r="P1232" s="15"/>
    </row>
    <row r="1233" spans="1:16">
      <c r="A1233" s="16" t="s">
        <v>5319</v>
      </c>
      <c r="B1233" s="421">
        <v>2154517209819</v>
      </c>
      <c r="D1233" s="23" t="s">
        <v>2894</v>
      </c>
      <c r="E1233" s="23">
        <v>23</v>
      </c>
      <c r="F1233" s="23">
        <v>20</v>
      </c>
      <c r="G1233" s="23">
        <v>0</v>
      </c>
      <c r="H1233" s="23" t="s">
        <v>2496</v>
      </c>
      <c r="K1233" s="15">
        <f t="shared" si="57"/>
        <v>1</v>
      </c>
      <c r="L1233" s="15" t="str">
        <f t="shared" si="58"/>
        <v>23</v>
      </c>
      <c r="M1233" s="15" t="str">
        <f t="shared" si="59"/>
        <v>2023年製</v>
      </c>
      <c r="N1233" s="17">
        <f>VLOOKUP(B:B,価格調査!B:S,18,0)</f>
        <v>0</v>
      </c>
      <c r="O1233" s="15"/>
      <c r="P1233" s="15"/>
    </row>
    <row r="1234" spans="1:16">
      <c r="A1234" s="16" t="s">
        <v>5319</v>
      </c>
      <c r="B1234" s="421">
        <v>2155017209811</v>
      </c>
      <c r="D1234" s="23" t="s">
        <v>2895</v>
      </c>
      <c r="E1234" s="23">
        <v>23</v>
      </c>
      <c r="F1234" s="23">
        <v>77</v>
      </c>
      <c r="G1234" s="23">
        <v>0</v>
      </c>
      <c r="H1234" s="23" t="s">
        <v>2496</v>
      </c>
      <c r="K1234" s="15">
        <f t="shared" si="57"/>
        <v>1</v>
      </c>
      <c r="L1234" s="15" t="str">
        <f t="shared" si="58"/>
        <v>23</v>
      </c>
      <c r="M1234" s="15" t="str">
        <f t="shared" si="59"/>
        <v>2023年製</v>
      </c>
      <c r="N1234" s="17">
        <f>VLOOKUP(B:B,価格調査!B:S,18,0)</f>
        <v>0</v>
      </c>
      <c r="O1234" s="15"/>
      <c r="P1234" s="15"/>
    </row>
    <row r="1235" spans="1:16">
      <c r="A1235" s="16" t="s">
        <v>5319</v>
      </c>
      <c r="B1235" s="421">
        <v>2156017095893</v>
      </c>
      <c r="D1235" s="23" t="s">
        <v>2897</v>
      </c>
      <c r="E1235" s="23">
        <v>23</v>
      </c>
      <c r="F1235" s="23">
        <v>131</v>
      </c>
      <c r="G1235" s="23">
        <v>0</v>
      </c>
      <c r="H1235" s="23" t="s">
        <v>2496</v>
      </c>
      <c r="K1235" s="15">
        <f t="shared" si="57"/>
        <v>1</v>
      </c>
      <c r="L1235" s="15" t="str">
        <f t="shared" si="58"/>
        <v>23</v>
      </c>
      <c r="M1235" s="15" t="str">
        <f t="shared" si="59"/>
        <v>2023年製</v>
      </c>
      <c r="N1235" s="17" t="e">
        <f>VLOOKUP(B:B,価格調査!B:S,18,0)</f>
        <v>#N/A</v>
      </c>
      <c r="O1235" s="15"/>
      <c r="P1235" s="15"/>
    </row>
    <row r="1236" spans="1:16">
      <c r="A1236" s="16" t="s">
        <v>5319</v>
      </c>
      <c r="B1236" s="421">
        <v>2255519095896</v>
      </c>
      <c r="D1236" s="23" t="s">
        <v>2898</v>
      </c>
      <c r="E1236" s="23">
        <v>23</v>
      </c>
      <c r="F1236" s="23">
        <v>2</v>
      </c>
      <c r="G1236" s="23">
        <v>0</v>
      </c>
      <c r="H1236" s="23" t="s">
        <v>2496</v>
      </c>
      <c r="K1236" s="15">
        <f t="shared" si="57"/>
        <v>1</v>
      </c>
      <c r="L1236" s="15" t="str">
        <f t="shared" si="58"/>
        <v>23</v>
      </c>
      <c r="M1236" s="15" t="str">
        <f t="shared" si="59"/>
        <v>2023年製</v>
      </c>
      <c r="N1236" s="17" t="e">
        <f>VLOOKUP(B:B,価格調査!B:S,18,0)</f>
        <v>#N/A</v>
      </c>
      <c r="O1236" s="15"/>
      <c r="P1236" s="15"/>
    </row>
    <row r="1237" spans="1:16">
      <c r="A1237" s="16" t="s">
        <v>5319</v>
      </c>
      <c r="B1237" s="421">
        <v>2256517095895</v>
      </c>
      <c r="D1237" s="23" t="s">
        <v>2899</v>
      </c>
      <c r="E1237" s="23">
        <v>23</v>
      </c>
      <c r="F1237" s="23">
        <v>24</v>
      </c>
      <c r="G1237" s="23">
        <v>0</v>
      </c>
      <c r="H1237" s="23" t="s">
        <v>2496</v>
      </c>
      <c r="K1237" s="15">
        <f t="shared" si="57"/>
        <v>1</v>
      </c>
      <c r="L1237" s="15" t="str">
        <f t="shared" si="58"/>
        <v>23</v>
      </c>
      <c r="M1237" s="15" t="str">
        <f t="shared" si="59"/>
        <v>2023年製</v>
      </c>
      <c r="N1237" s="17" t="e">
        <f>VLOOKUP(B:B,価格調査!B:S,18,0)</f>
        <v>#N/A</v>
      </c>
      <c r="O1237" s="15"/>
      <c r="P1237" s="15"/>
    </row>
    <row r="1238" spans="1:16">
      <c r="A1238" s="16" t="s">
        <v>5319</v>
      </c>
      <c r="B1238" s="421">
        <v>2355518095894</v>
      </c>
      <c r="D1238" s="23" t="s">
        <v>2900</v>
      </c>
      <c r="E1238" s="23">
        <v>23</v>
      </c>
      <c r="F1238" s="23">
        <v>7</v>
      </c>
      <c r="G1238" s="23">
        <v>0</v>
      </c>
      <c r="H1238" s="23" t="s">
        <v>2496</v>
      </c>
      <c r="K1238" s="15">
        <f t="shared" si="57"/>
        <v>1</v>
      </c>
      <c r="L1238" s="15" t="str">
        <f t="shared" si="58"/>
        <v>23</v>
      </c>
      <c r="M1238" s="15" t="str">
        <f t="shared" si="59"/>
        <v>2023年製</v>
      </c>
      <c r="N1238" s="17" t="e">
        <f>VLOOKUP(B:B,価格調査!B:S,18,0)</f>
        <v>#N/A</v>
      </c>
      <c r="O1238" s="15"/>
      <c r="P1238" s="15"/>
    </row>
    <row r="1239" spans="1:16">
      <c r="A1239" s="16" t="s">
        <v>5319</v>
      </c>
      <c r="B1239" s="421">
        <v>2355519095893</v>
      </c>
      <c r="D1239" s="23" t="s">
        <v>2901</v>
      </c>
      <c r="E1239" s="23">
        <v>23</v>
      </c>
      <c r="F1239" s="23">
        <v>12</v>
      </c>
      <c r="G1239" s="23">
        <v>0</v>
      </c>
      <c r="H1239" s="23" t="s">
        <v>2496</v>
      </c>
      <c r="K1239" s="15">
        <f t="shared" si="57"/>
        <v>3</v>
      </c>
      <c r="L1239" s="15" t="str">
        <f t="shared" si="58"/>
        <v>23</v>
      </c>
      <c r="M1239" s="15" t="str">
        <f t="shared" si="59"/>
        <v>2023年製</v>
      </c>
      <c r="N1239" s="17" t="e">
        <f>VLOOKUP(B:B,価格調査!B:S,18,0)</f>
        <v>#N/A</v>
      </c>
      <c r="O1239" s="15"/>
      <c r="P1239" s="15"/>
    </row>
    <row r="1240" spans="1:16">
      <c r="A1240" s="16" t="s">
        <v>5319</v>
      </c>
      <c r="B1240" s="421">
        <v>2356018095896</v>
      </c>
      <c r="D1240" s="23" t="s">
        <v>2902</v>
      </c>
      <c r="E1240" s="23">
        <v>23</v>
      </c>
      <c r="F1240" s="23">
        <v>1</v>
      </c>
      <c r="G1240" s="23">
        <v>0</v>
      </c>
      <c r="H1240" s="23" t="s">
        <v>2496</v>
      </c>
      <c r="K1240" s="15">
        <f t="shared" si="57"/>
        <v>1</v>
      </c>
      <c r="L1240" s="15" t="str">
        <f t="shared" si="58"/>
        <v>23</v>
      </c>
      <c r="M1240" s="15" t="str">
        <f t="shared" si="59"/>
        <v>2023年製</v>
      </c>
      <c r="N1240" s="17" t="e">
        <f>VLOOKUP(B:B,価格調査!B:S,18,0)</f>
        <v>#N/A</v>
      </c>
      <c r="O1240" s="15"/>
      <c r="P1240" s="15"/>
    </row>
    <row r="1241" spans="1:16">
      <c r="A1241" s="16" t="s">
        <v>5319</v>
      </c>
      <c r="B1241" s="421">
        <v>2454520095899</v>
      </c>
      <c r="D1241" s="23" t="s">
        <v>2903</v>
      </c>
      <c r="E1241" s="23">
        <v>23</v>
      </c>
      <c r="F1241" s="23">
        <v>81</v>
      </c>
      <c r="G1241" s="23">
        <v>0</v>
      </c>
      <c r="H1241" s="23" t="s">
        <v>2496</v>
      </c>
      <c r="K1241" s="15">
        <f t="shared" si="57"/>
        <v>1</v>
      </c>
      <c r="L1241" s="15" t="str">
        <f t="shared" si="58"/>
        <v>23</v>
      </c>
      <c r="M1241" s="15" t="str">
        <f t="shared" si="59"/>
        <v>2023年製</v>
      </c>
      <c r="N1241" s="17" t="e">
        <f>VLOOKUP(B:B,価格調査!B:S,18,0)</f>
        <v>#N/A</v>
      </c>
      <c r="O1241" s="15"/>
      <c r="P1241" s="15"/>
    </row>
    <row r="1242" spans="1:16">
      <c r="A1242" s="16" t="s">
        <v>5319</v>
      </c>
      <c r="B1242" s="421">
        <v>2654022095896</v>
      </c>
      <c r="D1242" s="23" t="s">
        <v>2904</v>
      </c>
      <c r="E1242" s="23">
        <v>23</v>
      </c>
      <c r="F1242" s="23">
        <v>2</v>
      </c>
      <c r="G1242" s="23">
        <v>0</v>
      </c>
      <c r="H1242" s="23" t="s">
        <v>2496</v>
      </c>
      <c r="K1242" s="15">
        <f t="shared" si="57"/>
        <v>1</v>
      </c>
      <c r="L1242" s="15" t="str">
        <f t="shared" si="58"/>
        <v>23</v>
      </c>
      <c r="M1242" s="15" t="str">
        <f t="shared" si="59"/>
        <v>2023年製</v>
      </c>
      <c r="N1242" s="17" t="e">
        <f>VLOOKUP(B:B,価格調査!B:S,18,0)</f>
        <v>#N/A</v>
      </c>
      <c r="O1242" s="15"/>
      <c r="P1242" s="15"/>
    </row>
    <row r="1243" spans="1:16">
      <c r="A1243" s="16" t="s">
        <v>5319</v>
      </c>
      <c r="B1243" s="421">
        <v>1556514327021</v>
      </c>
      <c r="D1243" s="23" t="s">
        <v>7351</v>
      </c>
      <c r="E1243" s="23">
        <v>23</v>
      </c>
      <c r="F1243" s="23">
        <v>18</v>
      </c>
      <c r="G1243" s="23">
        <v>0</v>
      </c>
      <c r="H1243" s="23" t="s">
        <v>2496</v>
      </c>
      <c r="K1243" s="15">
        <f t="shared" si="57"/>
        <v>1</v>
      </c>
      <c r="L1243" s="15" t="str">
        <f t="shared" si="58"/>
        <v>23</v>
      </c>
      <c r="M1243" s="15" t="str">
        <f t="shared" si="59"/>
        <v>2023年製</v>
      </c>
      <c r="N1243" s="17" t="e">
        <f>VLOOKUP(B:B,価格調査!B:S,18,0)</f>
        <v>#N/A</v>
      </c>
      <c r="O1243" s="15"/>
      <c r="P1243" s="15"/>
    </row>
    <row r="1244" spans="1:16">
      <c r="A1244" s="16" t="s">
        <v>5319</v>
      </c>
      <c r="B1244" s="421">
        <v>1655514327366</v>
      </c>
      <c r="D1244" s="23" t="s">
        <v>2905</v>
      </c>
      <c r="E1244" s="23">
        <v>23</v>
      </c>
      <c r="F1244" s="23">
        <v>150</v>
      </c>
      <c r="G1244" s="23">
        <v>0</v>
      </c>
      <c r="H1244" s="23" t="s">
        <v>2496</v>
      </c>
      <c r="K1244" s="15">
        <f t="shared" si="57"/>
        <v>2</v>
      </c>
      <c r="L1244" s="15" t="str">
        <f t="shared" si="58"/>
        <v>23</v>
      </c>
      <c r="M1244" s="15" t="str">
        <f t="shared" si="59"/>
        <v>2023年製</v>
      </c>
      <c r="N1244" s="17" t="e">
        <f>VLOOKUP(B:B,価格調査!B:S,18,0)</f>
        <v>#N/A</v>
      </c>
      <c r="O1244" s="15"/>
      <c r="P1244" s="15"/>
    </row>
    <row r="1245" spans="1:16">
      <c r="A1245" s="16" t="s">
        <v>5319</v>
      </c>
      <c r="B1245" s="421">
        <v>1756514327360</v>
      </c>
      <c r="D1245" s="23" t="s">
        <v>2907</v>
      </c>
      <c r="E1245" s="23">
        <v>23</v>
      </c>
      <c r="F1245" s="23">
        <v>337</v>
      </c>
      <c r="G1245" s="23">
        <v>0</v>
      </c>
      <c r="H1245" s="23" t="s">
        <v>2496</v>
      </c>
      <c r="K1245" s="15">
        <f t="shared" si="57"/>
        <v>1</v>
      </c>
      <c r="L1245" s="15" t="str">
        <f t="shared" si="58"/>
        <v>23</v>
      </c>
      <c r="M1245" s="15" t="str">
        <f t="shared" si="59"/>
        <v>2023年製</v>
      </c>
      <c r="N1245" s="17" t="e">
        <f>VLOOKUP(B:B,価格調査!B:S,18,0)</f>
        <v>#N/A</v>
      </c>
      <c r="O1245" s="15"/>
      <c r="P1245" s="15"/>
    </row>
    <row r="1246" spans="1:16">
      <c r="A1246" s="16" t="s">
        <v>5319</v>
      </c>
      <c r="B1246" s="421">
        <v>1757014327362</v>
      </c>
      <c r="D1246" s="23" t="s">
        <v>2908</v>
      </c>
      <c r="E1246" s="23">
        <v>23</v>
      </c>
      <c r="F1246" s="23">
        <v>1</v>
      </c>
      <c r="G1246" s="23">
        <v>0</v>
      </c>
      <c r="H1246" s="23" t="s">
        <v>2496</v>
      </c>
      <c r="K1246" s="15">
        <f t="shared" si="57"/>
        <v>1</v>
      </c>
      <c r="L1246" s="15" t="str">
        <f t="shared" si="58"/>
        <v>23</v>
      </c>
      <c r="M1246" s="15" t="str">
        <f t="shared" si="59"/>
        <v>2023年製</v>
      </c>
      <c r="N1246" s="17" t="e">
        <f>VLOOKUP(B:B,価格調査!B:S,18,0)</f>
        <v>#N/A</v>
      </c>
      <c r="O1246" s="15"/>
      <c r="P1246" s="15"/>
    </row>
    <row r="1247" spans="1:16">
      <c r="A1247" s="16" t="s">
        <v>5319</v>
      </c>
      <c r="B1247" s="421">
        <v>1855515328007</v>
      </c>
      <c r="D1247" s="23" t="s">
        <v>2910</v>
      </c>
      <c r="E1247" s="23">
        <v>23</v>
      </c>
      <c r="F1247" s="23">
        <v>59</v>
      </c>
      <c r="G1247" s="23">
        <v>0</v>
      </c>
      <c r="H1247" s="23" t="s">
        <v>2496</v>
      </c>
      <c r="K1247" s="15">
        <f t="shared" si="57"/>
        <v>2</v>
      </c>
      <c r="L1247" s="15" t="str">
        <f t="shared" si="58"/>
        <v>23</v>
      </c>
      <c r="M1247" s="15" t="str">
        <f t="shared" si="59"/>
        <v>2023年製</v>
      </c>
      <c r="N1247" s="17" t="e">
        <f>VLOOKUP(B:B,価格調査!B:S,18,0)</f>
        <v>#N/A</v>
      </c>
      <c r="O1247" s="15"/>
      <c r="P1247" s="15"/>
    </row>
    <row r="1248" spans="1:16">
      <c r="A1248" s="16" t="s">
        <v>5319</v>
      </c>
      <c r="B1248" s="421">
        <v>1856514327367</v>
      </c>
      <c r="D1248" s="23" t="s">
        <v>2912</v>
      </c>
      <c r="E1248" s="23">
        <v>23</v>
      </c>
      <c r="F1248" s="23">
        <v>37</v>
      </c>
      <c r="G1248" s="23">
        <v>0</v>
      </c>
      <c r="H1248" s="23" t="s">
        <v>2496</v>
      </c>
      <c r="K1248" s="15">
        <f t="shared" si="57"/>
        <v>1</v>
      </c>
      <c r="L1248" s="15" t="str">
        <f t="shared" si="58"/>
        <v>23</v>
      </c>
      <c r="M1248" s="15" t="str">
        <f t="shared" si="59"/>
        <v>2023年製</v>
      </c>
      <c r="N1248" s="17" t="e">
        <f>VLOOKUP(B:B,価格調査!B:S,18,0)</f>
        <v>#N/A</v>
      </c>
      <c r="O1248" s="15"/>
      <c r="P1248" s="15"/>
    </row>
    <row r="1249" spans="1:16">
      <c r="A1249" s="16" t="s">
        <v>5319</v>
      </c>
      <c r="B1249" s="421">
        <v>1857014327369</v>
      </c>
      <c r="D1249" s="23" t="s">
        <v>2914</v>
      </c>
      <c r="E1249" s="23">
        <v>23</v>
      </c>
      <c r="F1249" s="23">
        <v>102</v>
      </c>
      <c r="G1249" s="23">
        <v>0</v>
      </c>
      <c r="H1249" s="23" t="s">
        <v>2496</v>
      </c>
      <c r="K1249" s="15">
        <f t="shared" si="57"/>
        <v>1</v>
      </c>
      <c r="L1249" s="15" t="str">
        <f t="shared" si="58"/>
        <v>23</v>
      </c>
      <c r="M1249" s="15" t="str">
        <f t="shared" si="59"/>
        <v>2023年製</v>
      </c>
      <c r="N1249" s="17" t="e">
        <f>VLOOKUP(B:B,価格調査!B:S,18,0)</f>
        <v>#N/A</v>
      </c>
      <c r="O1249" s="15"/>
      <c r="P1249" s="15"/>
    </row>
    <row r="1250" spans="1:16">
      <c r="A1250" s="16" t="s">
        <v>5319</v>
      </c>
      <c r="B1250" s="421">
        <v>1954516328006</v>
      </c>
      <c r="D1250" s="23" t="s">
        <v>2915</v>
      </c>
      <c r="E1250" s="23">
        <v>23</v>
      </c>
      <c r="F1250" s="23">
        <v>11</v>
      </c>
      <c r="G1250" s="23">
        <v>0</v>
      </c>
      <c r="H1250" s="23" t="s">
        <v>2496</v>
      </c>
      <c r="K1250" s="15">
        <f t="shared" si="57"/>
        <v>1</v>
      </c>
      <c r="L1250" s="15" t="str">
        <f t="shared" si="58"/>
        <v>23</v>
      </c>
      <c r="M1250" s="15" t="str">
        <f t="shared" si="59"/>
        <v>2023年製</v>
      </c>
      <c r="N1250" s="17" t="e">
        <f>VLOOKUP(B:B,価格調査!B:S,18,0)</f>
        <v>#N/A</v>
      </c>
      <c r="O1250" s="15"/>
      <c r="P1250" s="15"/>
    </row>
    <row r="1251" spans="1:16">
      <c r="A1251" s="16" t="s">
        <v>5319</v>
      </c>
      <c r="B1251" s="421">
        <v>1955516328003</v>
      </c>
      <c r="D1251" s="23" t="s">
        <v>2916</v>
      </c>
      <c r="E1251" s="23">
        <v>23</v>
      </c>
      <c r="F1251" s="23">
        <v>19</v>
      </c>
      <c r="G1251" s="23">
        <v>0</v>
      </c>
      <c r="H1251" s="23" t="s">
        <v>2496</v>
      </c>
      <c r="K1251" s="15">
        <f t="shared" si="57"/>
        <v>1</v>
      </c>
      <c r="L1251" s="15" t="str">
        <f t="shared" si="58"/>
        <v>23</v>
      </c>
      <c r="M1251" s="15" t="str">
        <f t="shared" si="59"/>
        <v>2023年製</v>
      </c>
      <c r="N1251" s="17" t="e">
        <f>VLOOKUP(B:B,価格調査!B:S,18,0)</f>
        <v>#N/A</v>
      </c>
      <c r="O1251" s="15"/>
      <c r="P1251" s="15"/>
    </row>
    <row r="1252" spans="1:16">
      <c r="A1252" s="16" t="s">
        <v>5319</v>
      </c>
      <c r="B1252" s="421">
        <v>2156017328007</v>
      </c>
      <c r="D1252" s="23" t="s">
        <v>2922</v>
      </c>
      <c r="E1252" s="23">
        <v>23</v>
      </c>
      <c r="F1252" s="23">
        <v>101</v>
      </c>
      <c r="G1252" s="23">
        <v>0</v>
      </c>
      <c r="H1252" s="23" t="s">
        <v>2496</v>
      </c>
      <c r="K1252" s="15">
        <f t="shared" si="57"/>
        <v>2</v>
      </c>
      <c r="L1252" s="15" t="str">
        <f t="shared" si="58"/>
        <v>23</v>
      </c>
      <c r="M1252" s="15" t="str">
        <f t="shared" si="59"/>
        <v>2023年製</v>
      </c>
      <c r="N1252" s="17" t="e">
        <f>VLOOKUP(B:B,価格調査!B:S,18,0)</f>
        <v>#N/A</v>
      </c>
      <c r="O1252" s="15"/>
      <c r="P1252" s="15"/>
    </row>
    <row r="1253" spans="1:16">
      <c r="A1253" s="16" t="s">
        <v>5319</v>
      </c>
      <c r="B1253" s="421">
        <v>2255517328002</v>
      </c>
      <c r="D1253" s="23" t="s">
        <v>2929</v>
      </c>
      <c r="E1253" s="23">
        <v>23</v>
      </c>
      <c r="F1253" s="23">
        <v>54</v>
      </c>
      <c r="G1253" s="23">
        <v>0</v>
      </c>
      <c r="H1253" s="23" t="s">
        <v>2496</v>
      </c>
      <c r="K1253" s="15">
        <f t="shared" si="57"/>
        <v>2</v>
      </c>
      <c r="L1253" s="15" t="str">
        <f t="shared" si="58"/>
        <v>23</v>
      </c>
      <c r="M1253" s="15" t="str">
        <f t="shared" si="59"/>
        <v>2023年製</v>
      </c>
      <c r="N1253" s="17" t="e">
        <f>VLOOKUP(B:B,価格調査!B:S,18,0)</f>
        <v>#N/A</v>
      </c>
      <c r="O1253" s="15"/>
      <c r="P1253" s="15"/>
    </row>
    <row r="1254" spans="1:16">
      <c r="A1254" s="16" t="s">
        <v>5319</v>
      </c>
      <c r="B1254" s="421">
        <v>2255518327608</v>
      </c>
      <c r="D1254" s="23" t="s">
        <v>2930</v>
      </c>
      <c r="E1254" s="23">
        <v>23</v>
      </c>
      <c r="F1254" s="23">
        <v>19</v>
      </c>
      <c r="G1254" s="23">
        <v>0</v>
      </c>
      <c r="H1254" s="23" t="s">
        <v>2496</v>
      </c>
      <c r="K1254" s="15">
        <f t="shared" si="57"/>
        <v>1</v>
      </c>
      <c r="L1254" s="15" t="str">
        <f t="shared" si="58"/>
        <v>23</v>
      </c>
      <c r="M1254" s="15" t="str">
        <f t="shared" si="59"/>
        <v>2023年製</v>
      </c>
      <c r="N1254" s="17" t="e">
        <f>VLOOKUP(B:B,価格調査!B:S,18,0)</f>
        <v>#N/A</v>
      </c>
      <c r="O1254" s="15"/>
      <c r="P1254" s="15"/>
    </row>
    <row r="1255" spans="1:16">
      <c r="A1255" s="16" t="s">
        <v>5319</v>
      </c>
      <c r="B1255" s="421">
        <v>2256017327601</v>
      </c>
      <c r="D1255" s="23" t="s">
        <v>2931</v>
      </c>
      <c r="E1255" s="23">
        <v>23</v>
      </c>
      <c r="F1255" s="23">
        <v>97</v>
      </c>
      <c r="G1255" s="23">
        <v>0</v>
      </c>
      <c r="H1255" s="23" t="s">
        <v>2496</v>
      </c>
      <c r="K1255" s="15">
        <f t="shared" si="57"/>
        <v>2</v>
      </c>
      <c r="L1255" s="15" t="str">
        <f t="shared" si="58"/>
        <v>23</v>
      </c>
      <c r="M1255" s="15" t="str">
        <f t="shared" si="59"/>
        <v>2023年製</v>
      </c>
      <c r="N1255" s="17" t="e">
        <f>VLOOKUP(B:B,価格調査!B:S,18,0)</f>
        <v>#N/A</v>
      </c>
      <c r="O1255" s="15"/>
      <c r="P1255" s="15"/>
    </row>
    <row r="1256" spans="1:16">
      <c r="A1256" s="16" t="s">
        <v>5319</v>
      </c>
      <c r="B1256" s="421">
        <v>2256517327606</v>
      </c>
      <c r="D1256" s="23" t="s">
        <v>2933</v>
      </c>
      <c r="E1256" s="23">
        <v>23</v>
      </c>
      <c r="F1256" s="23">
        <v>130</v>
      </c>
      <c r="G1256" s="23">
        <v>0</v>
      </c>
      <c r="H1256" s="23" t="s">
        <v>2496</v>
      </c>
      <c r="K1256" s="15">
        <f t="shared" si="57"/>
        <v>2</v>
      </c>
      <c r="L1256" s="15" t="str">
        <f t="shared" si="58"/>
        <v>23</v>
      </c>
      <c r="M1256" s="15" t="str">
        <f t="shared" si="59"/>
        <v>2023年製</v>
      </c>
      <c r="N1256" s="17" t="e">
        <f>VLOOKUP(B:B,価格調査!B:S,18,0)</f>
        <v>#N/A</v>
      </c>
      <c r="O1256" s="15"/>
      <c r="P1256" s="15"/>
    </row>
    <row r="1257" spans="1:16">
      <c r="A1257" s="16" t="s">
        <v>5319</v>
      </c>
      <c r="B1257" s="421">
        <v>2355018328072</v>
      </c>
      <c r="D1257" s="23" t="s">
        <v>2935</v>
      </c>
      <c r="E1257" s="23">
        <v>23</v>
      </c>
      <c r="F1257" s="23">
        <v>13</v>
      </c>
      <c r="G1257" s="23">
        <v>0</v>
      </c>
      <c r="H1257" s="23" t="s">
        <v>2496</v>
      </c>
      <c r="K1257" s="15">
        <f t="shared" si="57"/>
        <v>1</v>
      </c>
      <c r="L1257" s="15" t="str">
        <f t="shared" si="58"/>
        <v>23</v>
      </c>
      <c r="M1257" s="15" t="str">
        <f t="shared" si="59"/>
        <v>2023年製</v>
      </c>
      <c r="N1257" s="17" t="e">
        <f>VLOOKUP(B:B,価格調査!B:S,18,0)</f>
        <v>#N/A</v>
      </c>
      <c r="O1257" s="15"/>
      <c r="P1257" s="15"/>
    </row>
    <row r="1258" spans="1:16">
      <c r="A1258" s="16" t="s">
        <v>5319</v>
      </c>
      <c r="B1258" s="421">
        <v>2355018328003</v>
      </c>
      <c r="D1258" s="23" t="s">
        <v>2936</v>
      </c>
      <c r="E1258" s="23">
        <v>23</v>
      </c>
      <c r="F1258" s="23">
        <v>128</v>
      </c>
      <c r="G1258" s="23">
        <v>0</v>
      </c>
      <c r="H1258" s="23" t="s">
        <v>2496</v>
      </c>
      <c r="K1258" s="15">
        <f t="shared" si="57"/>
        <v>1</v>
      </c>
      <c r="L1258" s="15" t="str">
        <f t="shared" si="58"/>
        <v>23</v>
      </c>
      <c r="M1258" s="15" t="str">
        <f t="shared" si="59"/>
        <v>2023年製</v>
      </c>
      <c r="N1258" s="17" t="e">
        <f>VLOOKUP(B:B,価格調査!B:S,18,0)</f>
        <v>#N/A</v>
      </c>
      <c r="O1258" s="15"/>
      <c r="P1258" s="15"/>
    </row>
    <row r="1259" spans="1:16">
      <c r="A1259" s="16" t="s">
        <v>5319</v>
      </c>
      <c r="B1259" s="421">
        <v>2355518328077</v>
      </c>
      <c r="D1259" s="23" t="s">
        <v>2937</v>
      </c>
      <c r="E1259" s="23">
        <v>23</v>
      </c>
      <c r="F1259" s="23">
        <v>16</v>
      </c>
      <c r="G1259" s="23">
        <v>0</v>
      </c>
      <c r="H1259" s="23" t="s">
        <v>2496</v>
      </c>
      <c r="K1259" s="15">
        <f t="shared" si="57"/>
        <v>2</v>
      </c>
      <c r="L1259" s="15" t="str">
        <f t="shared" si="58"/>
        <v>23</v>
      </c>
      <c r="M1259" s="15" t="str">
        <f t="shared" si="59"/>
        <v>2023年製</v>
      </c>
      <c r="N1259" s="17" t="e">
        <f>VLOOKUP(B:B,価格調査!B:S,18,0)</f>
        <v>#N/A</v>
      </c>
      <c r="O1259" s="15"/>
      <c r="P1259" s="15"/>
    </row>
    <row r="1260" spans="1:16">
      <c r="A1260" s="16" t="s">
        <v>5319</v>
      </c>
      <c r="B1260" s="421">
        <v>2454019328002</v>
      </c>
      <c r="D1260" s="23" t="s">
        <v>2938</v>
      </c>
      <c r="E1260" s="23">
        <v>23</v>
      </c>
      <c r="F1260" s="23">
        <v>19</v>
      </c>
      <c r="G1260" s="23">
        <v>0</v>
      </c>
      <c r="H1260" s="23" t="s">
        <v>2496</v>
      </c>
      <c r="K1260" s="15">
        <f t="shared" si="57"/>
        <v>1</v>
      </c>
      <c r="L1260" s="15" t="str">
        <f t="shared" si="58"/>
        <v>23</v>
      </c>
      <c r="M1260" s="15" t="str">
        <f t="shared" si="59"/>
        <v>2023年製</v>
      </c>
      <c r="N1260" s="17" t="e">
        <f>VLOOKUP(B:B,価格調査!B:S,18,0)</f>
        <v>#N/A</v>
      </c>
      <c r="O1260" s="15"/>
      <c r="P1260" s="15"/>
    </row>
    <row r="1261" spans="1:16">
      <c r="A1261" s="16" t="s">
        <v>5319</v>
      </c>
      <c r="B1261" s="421">
        <v>2656517327604</v>
      </c>
      <c r="D1261" s="23" t="s">
        <v>2940</v>
      </c>
      <c r="E1261" s="23">
        <v>23</v>
      </c>
      <c r="F1261" s="23">
        <v>28</v>
      </c>
      <c r="G1261" s="23">
        <v>0</v>
      </c>
      <c r="H1261" s="23" t="s">
        <v>2496</v>
      </c>
      <c r="K1261" s="15">
        <f t="shared" si="57"/>
        <v>2</v>
      </c>
      <c r="L1261" s="15" t="str">
        <f t="shared" si="58"/>
        <v>23</v>
      </c>
      <c r="M1261" s="15" t="str">
        <f t="shared" si="59"/>
        <v>2023年製</v>
      </c>
      <c r="N1261" s="17" t="e">
        <f>VLOOKUP(B:B,価格調査!B:S,18,0)</f>
        <v>#N/A</v>
      </c>
      <c r="O1261" s="15"/>
      <c r="P1261" s="15"/>
    </row>
    <row r="1262" spans="1:16">
      <c r="A1262" s="16" t="s">
        <v>5319</v>
      </c>
      <c r="B1262" s="421">
        <v>1655515119199</v>
      </c>
      <c r="D1262" s="23" t="s">
        <v>2942</v>
      </c>
      <c r="E1262" s="23">
        <v>23</v>
      </c>
      <c r="F1262" s="23">
        <v>20</v>
      </c>
      <c r="G1262" s="23">
        <v>0</v>
      </c>
      <c r="H1262" s="23" t="s">
        <v>2496</v>
      </c>
      <c r="K1262" s="15">
        <f t="shared" si="57"/>
        <v>1</v>
      </c>
      <c r="L1262" s="15" t="str">
        <f t="shared" si="58"/>
        <v>23</v>
      </c>
      <c r="M1262" s="15" t="str">
        <f t="shared" si="59"/>
        <v>2023年製</v>
      </c>
      <c r="N1262" s="17">
        <f>VLOOKUP(B:B,価格調査!B:S,18,0)</f>
        <v>1074476614</v>
      </c>
      <c r="O1262" s="15"/>
      <c r="P1262" s="15"/>
    </row>
    <row r="1263" spans="1:16">
      <c r="A1263" s="16" t="s">
        <v>5319</v>
      </c>
      <c r="B1263" s="421">
        <v>1756515119278</v>
      </c>
      <c r="D1263" s="23" t="s">
        <v>2944</v>
      </c>
      <c r="E1263" s="23">
        <v>23</v>
      </c>
      <c r="F1263" s="23">
        <v>28</v>
      </c>
      <c r="G1263" s="23">
        <v>0</v>
      </c>
      <c r="H1263" s="23" t="s">
        <v>2496</v>
      </c>
      <c r="K1263" s="15">
        <f t="shared" si="57"/>
        <v>1</v>
      </c>
      <c r="L1263" s="15" t="str">
        <f t="shared" si="58"/>
        <v>23</v>
      </c>
      <c r="M1263" s="15" t="str">
        <f t="shared" si="59"/>
        <v>2023年製</v>
      </c>
      <c r="N1263" s="17">
        <f>VLOOKUP(B:B,価格調査!B:S,18,0)</f>
        <v>1074476461</v>
      </c>
      <c r="O1263" s="15"/>
      <c r="P1263" s="15"/>
    </row>
    <row r="1264" spans="1:16">
      <c r="A1264" s="16" t="s">
        <v>5319</v>
      </c>
      <c r="B1264" s="421">
        <v>1856015119270</v>
      </c>
      <c r="D1264" s="23" t="s">
        <v>2946</v>
      </c>
      <c r="E1264" s="23">
        <v>23</v>
      </c>
      <c r="F1264" s="23">
        <v>1</v>
      </c>
      <c r="G1264" s="23">
        <v>0</v>
      </c>
      <c r="H1264" s="23" t="s">
        <v>2496</v>
      </c>
      <c r="K1264" s="15">
        <f t="shared" si="57"/>
        <v>1</v>
      </c>
      <c r="L1264" s="15" t="str">
        <f t="shared" si="58"/>
        <v>23</v>
      </c>
      <c r="M1264" s="15" t="str">
        <f t="shared" si="59"/>
        <v>2023年製</v>
      </c>
      <c r="N1264" s="17">
        <f>VLOOKUP(B:B,価格調査!B:S,18,0)</f>
        <v>1074475819</v>
      </c>
      <c r="O1264" s="15"/>
      <c r="P1264" s="15"/>
    </row>
    <row r="1265" spans="1:16">
      <c r="A1265" s="16" t="s">
        <v>5319</v>
      </c>
      <c r="B1265" s="421">
        <v>1856515119275</v>
      </c>
      <c r="D1265" s="23" t="s">
        <v>2947</v>
      </c>
      <c r="E1265" s="23">
        <v>23</v>
      </c>
      <c r="F1265" s="23">
        <v>11</v>
      </c>
      <c r="G1265" s="23">
        <v>0</v>
      </c>
      <c r="H1265" s="23" t="s">
        <v>2496</v>
      </c>
      <c r="K1265" s="15">
        <f t="shared" si="57"/>
        <v>1</v>
      </c>
      <c r="L1265" s="15" t="str">
        <f t="shared" si="58"/>
        <v>23</v>
      </c>
      <c r="M1265" s="15" t="str">
        <f t="shared" si="59"/>
        <v>2023年製</v>
      </c>
      <c r="N1265" s="17">
        <f>VLOOKUP(B:B,価格調査!B:S,18,0)</f>
        <v>1074476464</v>
      </c>
      <c r="O1265" s="15"/>
      <c r="P1265" s="15"/>
    </row>
    <row r="1266" spans="1:16">
      <c r="A1266" s="16" t="s">
        <v>5319</v>
      </c>
      <c r="B1266" s="421">
        <v>2255018119277</v>
      </c>
      <c r="D1266" s="23" t="s">
        <v>2952</v>
      </c>
      <c r="E1266" s="23">
        <v>23</v>
      </c>
      <c r="F1266" s="23">
        <v>70</v>
      </c>
      <c r="G1266" s="23">
        <v>0</v>
      </c>
      <c r="H1266" s="23" t="s">
        <v>2496</v>
      </c>
      <c r="K1266" s="15">
        <f t="shared" si="57"/>
        <v>1</v>
      </c>
      <c r="L1266" s="15" t="str">
        <f t="shared" si="58"/>
        <v>23</v>
      </c>
      <c r="M1266" s="15" t="str">
        <f t="shared" si="59"/>
        <v>2023年製</v>
      </c>
      <c r="N1266" s="17">
        <f>VLOOKUP(B:B,価格調査!B:S,18,0)</f>
        <v>1074476673</v>
      </c>
      <c r="O1266" s="15"/>
      <c r="P1266" s="15"/>
    </row>
    <row r="1267" spans="1:16">
      <c r="A1267" s="16" t="s">
        <v>5319</v>
      </c>
      <c r="B1267" s="421">
        <v>2355518118173</v>
      </c>
      <c r="D1267" s="23" t="s">
        <v>2957</v>
      </c>
      <c r="E1267" s="23">
        <v>23</v>
      </c>
      <c r="F1267" s="23">
        <v>7</v>
      </c>
      <c r="G1267" s="23">
        <v>0</v>
      </c>
      <c r="H1267" s="23" t="s">
        <v>2496</v>
      </c>
      <c r="K1267" s="15">
        <f t="shared" si="57"/>
        <v>1</v>
      </c>
      <c r="L1267" s="15" t="str">
        <f t="shared" si="58"/>
        <v>23</v>
      </c>
      <c r="M1267" s="15" t="str">
        <f t="shared" si="59"/>
        <v>2023年製</v>
      </c>
      <c r="N1267" s="17">
        <f>VLOOKUP(B:B,価格調査!B:S,18,0)</f>
        <v>1074476342</v>
      </c>
      <c r="O1267" s="15"/>
      <c r="P1267" s="15"/>
    </row>
    <row r="1268" spans="1:16">
      <c r="A1268" s="16" t="s">
        <v>5319</v>
      </c>
      <c r="B1268" s="421">
        <v>1556513094009</v>
      </c>
      <c r="D1268" s="23" t="s">
        <v>2958</v>
      </c>
      <c r="E1268" s="23">
        <v>23</v>
      </c>
      <c r="F1268" s="23">
        <v>157</v>
      </c>
      <c r="G1268" s="23">
        <v>0</v>
      </c>
      <c r="H1268" s="23" t="s">
        <v>2496</v>
      </c>
      <c r="K1268" s="15">
        <f t="shared" si="57"/>
        <v>1</v>
      </c>
      <c r="L1268" s="15" t="str">
        <f t="shared" si="58"/>
        <v>23</v>
      </c>
      <c r="M1268" s="15" t="str">
        <f t="shared" si="59"/>
        <v>2023年製</v>
      </c>
      <c r="N1268" s="17" t="e">
        <f>VLOOKUP(B:B,価格調査!B:S,18,0)</f>
        <v>#N/A</v>
      </c>
      <c r="O1268" s="15"/>
      <c r="P1268" s="15"/>
    </row>
    <row r="1269" spans="1:16">
      <c r="A1269" s="16" t="s">
        <v>5319</v>
      </c>
      <c r="B1269" s="421">
        <v>1557013094001</v>
      </c>
      <c r="D1269" s="23" t="s">
        <v>2959</v>
      </c>
      <c r="E1269" s="23">
        <v>23</v>
      </c>
      <c r="F1269" s="23">
        <v>390</v>
      </c>
      <c r="G1269" s="23">
        <v>0</v>
      </c>
      <c r="H1269" s="23" t="s">
        <v>2496</v>
      </c>
      <c r="K1269" s="15">
        <f t="shared" si="57"/>
        <v>1</v>
      </c>
      <c r="L1269" s="15" t="str">
        <f t="shared" si="58"/>
        <v>23</v>
      </c>
      <c r="M1269" s="15" t="str">
        <f t="shared" si="59"/>
        <v>2023年製</v>
      </c>
      <c r="N1269" s="17" t="e">
        <f>VLOOKUP(B:B,価格調査!B:S,18,0)</f>
        <v>#N/A</v>
      </c>
      <c r="O1269" s="15"/>
      <c r="P1269" s="15"/>
    </row>
    <row r="1270" spans="1:16">
      <c r="A1270" s="16" t="s">
        <v>5319</v>
      </c>
      <c r="B1270" s="421">
        <v>1557013093882</v>
      </c>
      <c r="D1270" s="23" t="s">
        <v>2960</v>
      </c>
      <c r="E1270" s="23">
        <v>23</v>
      </c>
      <c r="F1270" s="23">
        <v>12</v>
      </c>
      <c r="G1270" s="23">
        <v>0</v>
      </c>
      <c r="H1270" s="23" t="s">
        <v>2496</v>
      </c>
      <c r="K1270" s="15">
        <f t="shared" si="57"/>
        <v>1</v>
      </c>
      <c r="L1270" s="15" t="str">
        <f t="shared" si="58"/>
        <v>23</v>
      </c>
      <c r="M1270" s="15" t="str">
        <f t="shared" si="59"/>
        <v>2023年製</v>
      </c>
      <c r="N1270" s="17" t="e">
        <f>VLOOKUP(B:B,価格調査!B:S,18,0)</f>
        <v>#N/A</v>
      </c>
      <c r="O1270" s="15"/>
      <c r="P1270" s="15"/>
    </row>
    <row r="1271" spans="1:16">
      <c r="A1271" s="16" t="s">
        <v>5319</v>
      </c>
      <c r="B1271" s="421">
        <v>1656014094000</v>
      </c>
      <c r="D1271" s="23" t="s">
        <v>2962</v>
      </c>
      <c r="E1271" s="23">
        <v>23</v>
      </c>
      <c r="F1271" s="23">
        <v>3</v>
      </c>
      <c r="G1271" s="23">
        <v>0</v>
      </c>
      <c r="H1271" s="23" t="s">
        <v>2496</v>
      </c>
      <c r="K1271" s="15">
        <f t="shared" si="57"/>
        <v>1</v>
      </c>
      <c r="L1271" s="15" t="str">
        <f t="shared" si="58"/>
        <v>23</v>
      </c>
      <c r="M1271" s="15" t="str">
        <f t="shared" si="59"/>
        <v>2023年製</v>
      </c>
      <c r="N1271" s="17" t="e">
        <f>VLOOKUP(B:B,価格調査!B:S,18,0)</f>
        <v>#N/A</v>
      </c>
      <c r="O1271" s="15"/>
      <c r="P1271" s="15"/>
    </row>
    <row r="1272" spans="1:16">
      <c r="A1272" s="16" t="s">
        <v>5319</v>
      </c>
      <c r="B1272" s="421">
        <v>1656014093881</v>
      </c>
      <c r="D1272" s="23" t="s">
        <v>2963</v>
      </c>
      <c r="E1272" s="23">
        <v>23</v>
      </c>
      <c r="F1272" s="23">
        <v>8</v>
      </c>
      <c r="G1272" s="23">
        <v>0</v>
      </c>
      <c r="H1272" s="23" t="s">
        <v>2496</v>
      </c>
      <c r="K1272" s="15">
        <f t="shared" si="57"/>
        <v>1</v>
      </c>
      <c r="L1272" s="15" t="str">
        <f t="shared" si="58"/>
        <v>23</v>
      </c>
      <c r="M1272" s="15" t="str">
        <f t="shared" si="59"/>
        <v>2023年製</v>
      </c>
      <c r="N1272" s="17" t="e">
        <f>VLOOKUP(B:B,価格調査!B:S,18,0)</f>
        <v>#N/A</v>
      </c>
      <c r="O1272" s="15"/>
      <c r="P1272" s="15"/>
    </row>
    <row r="1273" spans="1:16">
      <c r="A1273" s="16" t="s">
        <v>5319</v>
      </c>
      <c r="B1273" s="421">
        <v>1656015094009</v>
      </c>
      <c r="D1273" s="23" t="s">
        <v>2964</v>
      </c>
      <c r="E1273" s="23">
        <v>23</v>
      </c>
      <c r="F1273" s="23">
        <v>237</v>
      </c>
      <c r="G1273" s="23">
        <v>0</v>
      </c>
      <c r="H1273" s="23" t="s">
        <v>2496</v>
      </c>
      <c r="K1273" s="15">
        <f t="shared" si="57"/>
        <v>1</v>
      </c>
      <c r="L1273" s="15" t="str">
        <f t="shared" si="58"/>
        <v>23</v>
      </c>
      <c r="M1273" s="15" t="str">
        <f t="shared" si="59"/>
        <v>2023年製</v>
      </c>
      <c r="N1273" s="17" t="e">
        <f>VLOOKUP(B:B,価格調査!B:S,18,0)</f>
        <v>#N/A</v>
      </c>
      <c r="O1273" s="15"/>
      <c r="P1273" s="15"/>
    </row>
    <row r="1274" spans="1:16">
      <c r="A1274" s="16" t="s">
        <v>5319</v>
      </c>
      <c r="B1274" s="421">
        <v>1656514094005</v>
      </c>
      <c r="D1274" s="23" t="s">
        <v>2965</v>
      </c>
      <c r="E1274" s="23">
        <v>23</v>
      </c>
      <c r="F1274" s="23">
        <v>1</v>
      </c>
      <c r="G1274" s="23">
        <v>0</v>
      </c>
      <c r="H1274" s="23" t="s">
        <v>2496</v>
      </c>
      <c r="K1274" s="15">
        <f t="shared" si="57"/>
        <v>1</v>
      </c>
      <c r="L1274" s="15" t="str">
        <f t="shared" si="58"/>
        <v>23</v>
      </c>
      <c r="M1274" s="15" t="str">
        <f t="shared" si="59"/>
        <v>2023年製</v>
      </c>
      <c r="N1274" s="17" t="e">
        <f>VLOOKUP(B:B,価格調査!B:S,18,0)</f>
        <v>#N/A</v>
      </c>
      <c r="O1274" s="15"/>
      <c r="P1274" s="15"/>
    </row>
    <row r="1275" spans="1:16">
      <c r="A1275" s="16" t="s">
        <v>5319</v>
      </c>
      <c r="B1275" s="421">
        <v>1657014094007</v>
      </c>
      <c r="D1275" s="23" t="s">
        <v>2966</v>
      </c>
      <c r="E1275" s="23">
        <v>23</v>
      </c>
      <c r="F1275" s="23">
        <v>27</v>
      </c>
      <c r="G1275" s="23">
        <v>0</v>
      </c>
      <c r="H1275" s="23" t="s">
        <v>2496</v>
      </c>
      <c r="K1275" s="15">
        <f t="shared" si="57"/>
        <v>1</v>
      </c>
      <c r="L1275" s="15" t="str">
        <f t="shared" si="58"/>
        <v>23</v>
      </c>
      <c r="M1275" s="15" t="str">
        <f t="shared" si="59"/>
        <v>2023年製</v>
      </c>
      <c r="N1275" s="17" t="e">
        <f>VLOOKUP(B:B,価格調査!B:S,18,0)</f>
        <v>#N/A</v>
      </c>
      <c r="O1275" s="15"/>
      <c r="P1275" s="15"/>
    </row>
    <row r="1276" spans="1:16">
      <c r="A1276" s="16" t="s">
        <v>5319</v>
      </c>
      <c r="B1276" s="421">
        <v>1756515094001</v>
      </c>
      <c r="D1276" s="23" t="s">
        <v>2967</v>
      </c>
      <c r="E1276" s="23">
        <v>23</v>
      </c>
      <c r="F1276" s="23">
        <v>219</v>
      </c>
      <c r="G1276" s="23">
        <v>0</v>
      </c>
      <c r="H1276" s="23" t="s">
        <v>2496</v>
      </c>
      <c r="K1276" s="15">
        <f t="shared" si="57"/>
        <v>1</v>
      </c>
      <c r="L1276" s="15" t="str">
        <f t="shared" si="58"/>
        <v>23</v>
      </c>
      <c r="M1276" s="15" t="str">
        <f t="shared" si="59"/>
        <v>2023年製</v>
      </c>
      <c r="N1276" s="17" t="e">
        <f>VLOOKUP(B:B,価格調査!B:S,18,0)</f>
        <v>#N/A</v>
      </c>
      <c r="O1276" s="15"/>
      <c r="P1276" s="15"/>
    </row>
    <row r="1277" spans="1:16">
      <c r="A1277" s="16" t="s">
        <v>5319</v>
      </c>
      <c r="B1277" s="421">
        <v>1757014093885</v>
      </c>
      <c r="D1277" s="23" t="s">
        <v>2968</v>
      </c>
      <c r="E1277" s="23">
        <v>23</v>
      </c>
      <c r="F1277" s="23">
        <v>218</v>
      </c>
      <c r="G1277" s="23">
        <v>0</v>
      </c>
      <c r="H1277" s="23" t="s">
        <v>2496</v>
      </c>
      <c r="K1277" s="15">
        <f t="shared" si="57"/>
        <v>1</v>
      </c>
      <c r="L1277" s="15" t="str">
        <f t="shared" si="58"/>
        <v>23</v>
      </c>
      <c r="M1277" s="15" t="str">
        <f t="shared" si="59"/>
        <v>2023年製</v>
      </c>
      <c r="N1277" s="17" t="e">
        <f>VLOOKUP(B:B,価格調査!B:S,18,0)</f>
        <v>#N/A</v>
      </c>
      <c r="O1277" s="15"/>
      <c r="P1277" s="15"/>
    </row>
    <row r="1278" spans="1:16">
      <c r="A1278" s="16" t="s">
        <v>5319</v>
      </c>
      <c r="B1278" s="421">
        <v>1855516093881</v>
      </c>
      <c r="D1278" s="23" t="s">
        <v>2969</v>
      </c>
      <c r="E1278" s="23">
        <v>23</v>
      </c>
      <c r="F1278" s="23">
        <v>66</v>
      </c>
      <c r="G1278" s="23">
        <v>0</v>
      </c>
      <c r="H1278" s="23" t="s">
        <v>2496</v>
      </c>
      <c r="K1278" s="15">
        <f t="shared" si="57"/>
        <v>1</v>
      </c>
      <c r="L1278" s="15" t="str">
        <f t="shared" si="58"/>
        <v>23</v>
      </c>
      <c r="M1278" s="15" t="str">
        <f t="shared" si="59"/>
        <v>2023年製</v>
      </c>
      <c r="N1278" s="17" t="e">
        <f>VLOOKUP(B:B,価格調査!B:S,18,0)</f>
        <v>#N/A</v>
      </c>
      <c r="O1278" s="15"/>
      <c r="P1278" s="15"/>
    </row>
    <row r="1279" spans="1:16">
      <c r="A1279" s="16" t="s">
        <v>5319</v>
      </c>
      <c r="B1279" s="421">
        <v>1856015094003</v>
      </c>
      <c r="D1279" s="23" t="s">
        <v>2970</v>
      </c>
      <c r="E1279" s="23">
        <v>23</v>
      </c>
      <c r="F1279" s="23">
        <v>43</v>
      </c>
      <c r="G1279" s="23">
        <v>0</v>
      </c>
      <c r="H1279" s="23" t="s">
        <v>2496</v>
      </c>
      <c r="K1279" s="15">
        <f t="shared" si="57"/>
        <v>1</v>
      </c>
      <c r="L1279" s="15" t="str">
        <f t="shared" si="58"/>
        <v>23</v>
      </c>
      <c r="M1279" s="15" t="str">
        <f t="shared" si="59"/>
        <v>2023年製</v>
      </c>
      <c r="N1279" s="17" t="e">
        <f>VLOOKUP(B:B,価格調査!B:S,18,0)</f>
        <v>#N/A</v>
      </c>
      <c r="O1279" s="15"/>
      <c r="P1279" s="15"/>
    </row>
    <row r="1280" spans="1:16">
      <c r="A1280" s="16" t="s">
        <v>5319</v>
      </c>
      <c r="B1280" s="421">
        <v>1856514093880</v>
      </c>
      <c r="D1280" s="23" t="s">
        <v>2971</v>
      </c>
      <c r="E1280" s="23">
        <v>23</v>
      </c>
      <c r="F1280" s="23">
        <v>2</v>
      </c>
      <c r="G1280" s="23">
        <v>0</v>
      </c>
      <c r="H1280" s="23" t="s">
        <v>2496</v>
      </c>
      <c r="K1280" s="15">
        <f t="shared" si="57"/>
        <v>1</v>
      </c>
      <c r="L1280" s="15" t="str">
        <f t="shared" si="58"/>
        <v>23</v>
      </c>
      <c r="M1280" s="15" t="str">
        <f t="shared" si="59"/>
        <v>2023年製</v>
      </c>
      <c r="N1280" s="17" t="e">
        <f>VLOOKUP(B:B,価格調査!B:S,18,0)</f>
        <v>#N/A</v>
      </c>
      <c r="O1280" s="15"/>
      <c r="P1280" s="15"/>
    </row>
    <row r="1281" spans="1:16">
      <c r="A1281" s="16" t="s">
        <v>5319</v>
      </c>
      <c r="B1281" s="421">
        <v>1856515094008</v>
      </c>
      <c r="D1281" s="23" t="s">
        <v>2972</v>
      </c>
      <c r="E1281" s="23">
        <v>23</v>
      </c>
      <c r="F1281" s="23">
        <v>243</v>
      </c>
      <c r="G1281" s="23">
        <v>0</v>
      </c>
      <c r="H1281" s="23" t="s">
        <v>2496</v>
      </c>
      <c r="K1281" s="15">
        <f t="shared" si="57"/>
        <v>1</v>
      </c>
      <c r="L1281" s="15" t="str">
        <f t="shared" si="58"/>
        <v>23</v>
      </c>
      <c r="M1281" s="15" t="str">
        <f t="shared" si="59"/>
        <v>2023年製</v>
      </c>
      <c r="N1281" s="17" t="e">
        <f>VLOOKUP(B:B,価格調査!B:S,18,0)</f>
        <v>#N/A</v>
      </c>
      <c r="O1281" s="15"/>
      <c r="P1281" s="15"/>
    </row>
    <row r="1282" spans="1:16">
      <c r="A1282" s="16" t="s">
        <v>5319</v>
      </c>
      <c r="B1282" s="421">
        <v>1954517093880</v>
      </c>
      <c r="D1282" s="23" t="s">
        <v>2974</v>
      </c>
      <c r="E1282" s="23">
        <v>23</v>
      </c>
      <c r="F1282" s="23">
        <v>87</v>
      </c>
      <c r="G1282" s="23">
        <v>0</v>
      </c>
      <c r="H1282" s="23" t="s">
        <v>2496</v>
      </c>
      <c r="K1282" s="15">
        <f t="shared" ref="K1282:K1345" si="60">COUNTIF(B:B,B1282)</f>
        <v>1</v>
      </c>
      <c r="L1282" s="15" t="str">
        <f t="shared" ref="L1282:L1345" si="61">RIGHT(E1282,2)</f>
        <v>23</v>
      </c>
      <c r="M1282" s="15" t="str">
        <f t="shared" ref="M1282:M1345" si="62">"20"&amp;L1282&amp;"年製"</f>
        <v>2023年製</v>
      </c>
      <c r="N1282" s="17" t="e">
        <f>VLOOKUP(B:B,価格調査!B:S,18,0)</f>
        <v>#N/A</v>
      </c>
      <c r="O1282" s="15"/>
      <c r="P1282" s="15"/>
    </row>
    <row r="1283" spans="1:16">
      <c r="A1283" s="16" t="s">
        <v>5319</v>
      </c>
      <c r="B1283" s="421">
        <v>1955016093890</v>
      </c>
      <c r="D1283" s="23" t="s">
        <v>2975</v>
      </c>
      <c r="E1283" s="23">
        <v>23</v>
      </c>
      <c r="F1283" s="23">
        <v>160</v>
      </c>
      <c r="G1283" s="23">
        <v>0</v>
      </c>
      <c r="H1283" s="23" t="s">
        <v>2496</v>
      </c>
      <c r="K1283" s="15">
        <f t="shared" si="60"/>
        <v>1</v>
      </c>
      <c r="L1283" s="15" t="str">
        <f t="shared" si="61"/>
        <v>23</v>
      </c>
      <c r="M1283" s="15" t="str">
        <f t="shared" si="62"/>
        <v>2023年製</v>
      </c>
      <c r="N1283" s="17" t="e">
        <f>VLOOKUP(B:B,価格調査!B:S,18,0)</f>
        <v>#N/A</v>
      </c>
      <c r="O1283" s="15"/>
      <c r="P1283" s="15"/>
    </row>
    <row r="1284" spans="1:16">
      <c r="A1284" s="16" t="s">
        <v>5319</v>
      </c>
      <c r="B1284" s="421">
        <v>1955516094007</v>
      </c>
      <c r="D1284" s="23" t="s">
        <v>2976</v>
      </c>
      <c r="E1284" s="23">
        <v>23</v>
      </c>
      <c r="F1284" s="23">
        <v>166</v>
      </c>
      <c r="G1284" s="23">
        <v>0</v>
      </c>
      <c r="H1284" s="23" t="s">
        <v>2496</v>
      </c>
      <c r="K1284" s="15">
        <f t="shared" si="60"/>
        <v>1</v>
      </c>
      <c r="L1284" s="15" t="str">
        <f t="shared" si="61"/>
        <v>23</v>
      </c>
      <c r="M1284" s="15" t="str">
        <f t="shared" si="62"/>
        <v>2023年製</v>
      </c>
      <c r="N1284" s="17" t="e">
        <f>VLOOKUP(B:B,価格調査!B:S,18,0)</f>
        <v>#N/A</v>
      </c>
      <c r="O1284" s="15"/>
      <c r="P1284" s="15"/>
    </row>
    <row r="1285" spans="1:16">
      <c r="A1285" s="16" t="s">
        <v>5319</v>
      </c>
      <c r="B1285" s="421">
        <v>1955516093994</v>
      </c>
      <c r="D1285" s="23" t="s">
        <v>2977</v>
      </c>
      <c r="E1285" s="23">
        <v>23</v>
      </c>
      <c r="F1285" s="23">
        <v>12</v>
      </c>
      <c r="G1285" s="23">
        <v>0</v>
      </c>
      <c r="H1285" s="23" t="s">
        <v>2496</v>
      </c>
      <c r="K1285" s="15">
        <f t="shared" si="60"/>
        <v>1</v>
      </c>
      <c r="L1285" s="15" t="str">
        <f t="shared" si="61"/>
        <v>23</v>
      </c>
      <c r="M1285" s="15" t="str">
        <f t="shared" si="62"/>
        <v>2023年製</v>
      </c>
      <c r="N1285" s="17" t="e">
        <f>VLOOKUP(B:B,価格調査!B:S,18,0)</f>
        <v>#N/A</v>
      </c>
      <c r="O1285" s="15"/>
      <c r="P1285" s="15"/>
    </row>
    <row r="1286" spans="1:16">
      <c r="A1286" s="16" t="s">
        <v>5319</v>
      </c>
      <c r="B1286" s="421">
        <v>1955516093888</v>
      </c>
      <c r="D1286" s="23" t="s">
        <v>2978</v>
      </c>
      <c r="E1286" s="23">
        <v>23</v>
      </c>
      <c r="F1286" s="23">
        <v>46</v>
      </c>
      <c r="G1286" s="23">
        <v>0</v>
      </c>
      <c r="H1286" s="23" t="s">
        <v>2496</v>
      </c>
      <c r="K1286" s="15">
        <f t="shared" si="60"/>
        <v>1</v>
      </c>
      <c r="L1286" s="15" t="str">
        <f t="shared" si="61"/>
        <v>23</v>
      </c>
      <c r="M1286" s="15" t="str">
        <f t="shared" si="62"/>
        <v>2023年製</v>
      </c>
      <c r="N1286" s="17" t="e">
        <f>VLOOKUP(B:B,価格調査!B:S,18,0)</f>
        <v>#N/A</v>
      </c>
      <c r="O1286" s="15"/>
      <c r="P1286" s="15"/>
    </row>
    <row r="1287" spans="1:16">
      <c r="A1287" s="16" t="s">
        <v>5319</v>
      </c>
      <c r="B1287" s="421">
        <v>1956016093880</v>
      </c>
      <c r="D1287" s="23" t="s">
        <v>2979</v>
      </c>
      <c r="E1287" s="23">
        <v>23</v>
      </c>
      <c r="F1287" s="23">
        <v>2</v>
      </c>
      <c r="G1287" s="23">
        <v>0</v>
      </c>
      <c r="H1287" s="23" t="s">
        <v>2496</v>
      </c>
      <c r="K1287" s="15">
        <f t="shared" si="60"/>
        <v>1</v>
      </c>
      <c r="L1287" s="15" t="str">
        <f t="shared" si="61"/>
        <v>23</v>
      </c>
      <c r="M1287" s="15" t="str">
        <f t="shared" si="62"/>
        <v>2023年製</v>
      </c>
      <c r="N1287" s="17" t="e">
        <f>VLOOKUP(B:B,価格調査!B:S,18,0)</f>
        <v>#N/A</v>
      </c>
      <c r="O1287" s="15"/>
      <c r="P1287" s="15"/>
    </row>
    <row r="1288" spans="1:16">
      <c r="A1288" s="16" t="s">
        <v>5319</v>
      </c>
      <c r="B1288" s="421">
        <v>2054017095885</v>
      </c>
      <c r="D1288" s="23" t="s">
        <v>2980</v>
      </c>
      <c r="E1288" s="23">
        <v>23</v>
      </c>
      <c r="F1288" s="23">
        <v>1</v>
      </c>
      <c r="G1288" s="23">
        <v>0</v>
      </c>
      <c r="H1288" s="23" t="s">
        <v>2496</v>
      </c>
      <c r="K1288" s="15">
        <f t="shared" si="60"/>
        <v>1</v>
      </c>
      <c r="L1288" s="15" t="str">
        <f t="shared" si="61"/>
        <v>23</v>
      </c>
      <c r="M1288" s="15" t="str">
        <f t="shared" si="62"/>
        <v>2023年製</v>
      </c>
      <c r="N1288" s="17" t="e">
        <f>VLOOKUP(B:B,価格調査!B:S,18,0)</f>
        <v>#N/A</v>
      </c>
      <c r="O1288" s="15"/>
      <c r="P1288" s="15"/>
    </row>
    <row r="1289" spans="1:16">
      <c r="A1289" s="16" t="s">
        <v>5319</v>
      </c>
      <c r="B1289" s="421">
        <v>2055017094007</v>
      </c>
      <c r="D1289" s="23" t="s">
        <v>2981</v>
      </c>
      <c r="E1289" s="23">
        <v>23</v>
      </c>
      <c r="F1289" s="23">
        <v>116</v>
      </c>
      <c r="G1289" s="23">
        <v>0</v>
      </c>
      <c r="H1289" s="23" t="s">
        <v>2496</v>
      </c>
      <c r="K1289" s="15">
        <f t="shared" si="60"/>
        <v>1</v>
      </c>
      <c r="L1289" s="15" t="str">
        <f t="shared" si="61"/>
        <v>23</v>
      </c>
      <c r="M1289" s="15" t="str">
        <f t="shared" si="62"/>
        <v>2023年製</v>
      </c>
      <c r="N1289" s="17" t="e">
        <f>VLOOKUP(B:B,価格調査!B:S,18,0)</f>
        <v>#N/A</v>
      </c>
      <c r="O1289" s="15"/>
      <c r="P1289" s="15"/>
    </row>
    <row r="1290" spans="1:16">
      <c r="A1290" s="16" t="s">
        <v>5319</v>
      </c>
      <c r="B1290" s="421">
        <v>2055017093888</v>
      </c>
      <c r="D1290" s="23" t="s">
        <v>2982</v>
      </c>
      <c r="E1290" s="23">
        <v>23</v>
      </c>
      <c r="F1290" s="23">
        <v>64</v>
      </c>
      <c r="G1290" s="23">
        <v>0</v>
      </c>
      <c r="H1290" s="23" t="s">
        <v>2496</v>
      </c>
      <c r="K1290" s="15">
        <f t="shared" si="60"/>
        <v>1</v>
      </c>
      <c r="L1290" s="15" t="str">
        <f t="shared" si="61"/>
        <v>23</v>
      </c>
      <c r="M1290" s="15" t="str">
        <f t="shared" si="62"/>
        <v>2023年製</v>
      </c>
      <c r="N1290" s="17" t="e">
        <f>VLOOKUP(B:B,価格調査!B:S,18,0)</f>
        <v>#N/A</v>
      </c>
      <c r="O1290" s="15"/>
      <c r="P1290" s="15"/>
    </row>
    <row r="1291" spans="1:16">
      <c r="A1291" s="16" t="s">
        <v>5319</v>
      </c>
      <c r="B1291" s="421">
        <v>2055516093891</v>
      </c>
      <c r="D1291" s="23" t="s">
        <v>2983</v>
      </c>
      <c r="E1291" s="23">
        <v>23</v>
      </c>
      <c r="F1291" s="23">
        <v>23</v>
      </c>
      <c r="G1291" s="23">
        <v>0</v>
      </c>
      <c r="H1291" s="23" t="s">
        <v>2496</v>
      </c>
      <c r="K1291" s="15">
        <f t="shared" si="60"/>
        <v>1</v>
      </c>
      <c r="L1291" s="15" t="str">
        <f t="shared" si="61"/>
        <v>23</v>
      </c>
      <c r="M1291" s="15" t="str">
        <f t="shared" si="62"/>
        <v>2023年製</v>
      </c>
      <c r="N1291" s="17" t="e">
        <f>VLOOKUP(B:B,価格調査!B:S,18,0)</f>
        <v>#N/A</v>
      </c>
      <c r="O1291" s="15"/>
      <c r="P1291" s="15"/>
    </row>
    <row r="1292" spans="1:16">
      <c r="A1292" s="16" t="s">
        <v>5319</v>
      </c>
      <c r="B1292" s="421">
        <v>2055517094002</v>
      </c>
      <c r="D1292" s="23" t="s">
        <v>2985</v>
      </c>
      <c r="E1292" s="23">
        <v>23</v>
      </c>
      <c r="F1292" s="23">
        <v>3</v>
      </c>
      <c r="G1292" s="23">
        <v>0</v>
      </c>
      <c r="H1292" s="23" t="s">
        <v>2496</v>
      </c>
      <c r="K1292" s="15">
        <f t="shared" si="60"/>
        <v>1</v>
      </c>
      <c r="L1292" s="15" t="str">
        <f t="shared" si="61"/>
        <v>23</v>
      </c>
      <c r="M1292" s="15" t="str">
        <f t="shared" si="62"/>
        <v>2023年製</v>
      </c>
      <c r="N1292" s="17" t="e">
        <f>VLOOKUP(B:B,価格調査!B:S,18,0)</f>
        <v>#N/A</v>
      </c>
      <c r="O1292" s="15"/>
      <c r="P1292" s="15"/>
    </row>
    <row r="1293" spans="1:16">
      <c r="A1293" s="16" t="s">
        <v>5319</v>
      </c>
      <c r="B1293" s="421">
        <v>2055517093883</v>
      </c>
      <c r="D1293" s="23" t="s">
        <v>2986</v>
      </c>
      <c r="E1293" s="23">
        <v>23</v>
      </c>
      <c r="F1293" s="23">
        <v>25</v>
      </c>
      <c r="G1293" s="23">
        <v>0</v>
      </c>
      <c r="H1293" s="23" t="s">
        <v>2496</v>
      </c>
      <c r="K1293" s="15">
        <f t="shared" si="60"/>
        <v>1</v>
      </c>
      <c r="L1293" s="15" t="str">
        <f t="shared" si="61"/>
        <v>23</v>
      </c>
      <c r="M1293" s="15" t="str">
        <f t="shared" si="62"/>
        <v>2023年製</v>
      </c>
      <c r="N1293" s="17" t="e">
        <f>VLOOKUP(B:B,価格調査!B:S,18,0)</f>
        <v>#N/A</v>
      </c>
      <c r="O1293" s="15"/>
      <c r="P1293" s="15"/>
    </row>
    <row r="1294" spans="1:16">
      <c r="A1294" s="16" t="s">
        <v>5319</v>
      </c>
      <c r="B1294" s="421">
        <v>2056016093886</v>
      </c>
      <c r="D1294" s="23" t="s">
        <v>2987</v>
      </c>
      <c r="E1294" s="23">
        <v>23</v>
      </c>
      <c r="F1294" s="23">
        <v>68</v>
      </c>
      <c r="G1294" s="23">
        <v>0</v>
      </c>
      <c r="H1294" s="23" t="s">
        <v>2496</v>
      </c>
      <c r="K1294" s="15">
        <f t="shared" si="60"/>
        <v>1</v>
      </c>
      <c r="L1294" s="15" t="str">
        <f t="shared" si="61"/>
        <v>23</v>
      </c>
      <c r="M1294" s="15" t="str">
        <f t="shared" si="62"/>
        <v>2023年製</v>
      </c>
      <c r="N1294" s="17" t="e">
        <f>VLOOKUP(B:B,価格調査!B:S,18,0)</f>
        <v>#N/A</v>
      </c>
      <c r="O1294" s="15"/>
      <c r="P1294" s="15"/>
    </row>
    <row r="1295" spans="1:16">
      <c r="A1295" s="16" t="s">
        <v>5319</v>
      </c>
      <c r="B1295" s="421">
        <v>2056515094001</v>
      </c>
      <c r="D1295" s="23" t="s">
        <v>2988</v>
      </c>
      <c r="E1295" s="23">
        <v>23</v>
      </c>
      <c r="F1295" s="23">
        <v>1</v>
      </c>
      <c r="G1295" s="23">
        <v>0</v>
      </c>
      <c r="H1295" s="23" t="s">
        <v>2496</v>
      </c>
      <c r="K1295" s="15">
        <f t="shared" si="60"/>
        <v>1</v>
      </c>
      <c r="L1295" s="15" t="str">
        <f t="shared" si="61"/>
        <v>23</v>
      </c>
      <c r="M1295" s="15" t="str">
        <f t="shared" si="62"/>
        <v>2023年製</v>
      </c>
      <c r="N1295" s="17" t="e">
        <f>VLOOKUP(B:B,価格調査!B:S,18,0)</f>
        <v>#N/A</v>
      </c>
      <c r="O1295" s="15"/>
      <c r="P1295" s="15"/>
    </row>
    <row r="1296" spans="1:16">
      <c r="A1296" s="16" t="s">
        <v>5319</v>
      </c>
      <c r="B1296" s="421">
        <v>2154018093887</v>
      </c>
      <c r="D1296" s="23" t="s">
        <v>2989</v>
      </c>
      <c r="E1296" s="23">
        <v>23</v>
      </c>
      <c r="F1296" s="23">
        <v>86</v>
      </c>
      <c r="G1296" s="23">
        <v>0</v>
      </c>
      <c r="H1296" s="23" t="s">
        <v>2496</v>
      </c>
      <c r="K1296" s="15">
        <f t="shared" si="60"/>
        <v>1</v>
      </c>
      <c r="L1296" s="15" t="str">
        <f t="shared" si="61"/>
        <v>23</v>
      </c>
      <c r="M1296" s="15" t="str">
        <f t="shared" si="62"/>
        <v>2023年製</v>
      </c>
      <c r="N1296" s="17" t="e">
        <f>VLOOKUP(B:B,価格調査!B:S,18,0)</f>
        <v>#N/A</v>
      </c>
      <c r="O1296" s="15"/>
      <c r="P1296" s="15"/>
    </row>
    <row r="1297" spans="1:16">
      <c r="A1297" s="16" t="s">
        <v>5319</v>
      </c>
      <c r="B1297" s="421">
        <v>2154517094002</v>
      </c>
      <c r="D1297" s="23" t="s">
        <v>2990</v>
      </c>
      <c r="E1297" s="23">
        <v>23</v>
      </c>
      <c r="F1297" s="23">
        <v>36</v>
      </c>
      <c r="G1297" s="23">
        <v>0</v>
      </c>
      <c r="H1297" s="23" t="s">
        <v>2496</v>
      </c>
      <c r="K1297" s="15">
        <f t="shared" si="60"/>
        <v>1</v>
      </c>
      <c r="L1297" s="15" t="str">
        <f t="shared" si="61"/>
        <v>23</v>
      </c>
      <c r="M1297" s="15" t="str">
        <f t="shared" si="62"/>
        <v>2023年製</v>
      </c>
      <c r="N1297" s="17" t="e">
        <f>VLOOKUP(B:B,価格調査!B:S,18,0)</f>
        <v>#N/A</v>
      </c>
      <c r="O1297" s="15"/>
      <c r="P1297" s="15"/>
    </row>
    <row r="1298" spans="1:16">
      <c r="A1298" s="16" t="s">
        <v>5319</v>
      </c>
      <c r="B1298" s="421">
        <v>2154518095886</v>
      </c>
      <c r="D1298" s="23" t="s">
        <v>2991</v>
      </c>
      <c r="E1298" s="23">
        <v>23</v>
      </c>
      <c r="F1298" s="23">
        <v>101</v>
      </c>
      <c r="G1298" s="23">
        <v>0</v>
      </c>
      <c r="H1298" s="23" t="s">
        <v>2496</v>
      </c>
      <c r="K1298" s="15">
        <f t="shared" si="60"/>
        <v>1</v>
      </c>
      <c r="L1298" s="15" t="str">
        <f t="shared" si="61"/>
        <v>23</v>
      </c>
      <c r="M1298" s="15" t="str">
        <f t="shared" si="62"/>
        <v>2023年製</v>
      </c>
      <c r="N1298" s="17" t="e">
        <f>VLOOKUP(B:B,価格調査!B:S,18,0)</f>
        <v>#N/A</v>
      </c>
      <c r="O1298" s="15"/>
      <c r="P1298" s="15"/>
    </row>
    <row r="1299" spans="1:16">
      <c r="A1299" s="16" t="s">
        <v>5319</v>
      </c>
      <c r="B1299" s="421">
        <v>2154517093883</v>
      </c>
      <c r="D1299" s="23" t="s">
        <v>2992</v>
      </c>
      <c r="E1299" s="23">
        <v>23</v>
      </c>
      <c r="F1299" s="23">
        <v>17</v>
      </c>
      <c r="G1299" s="23">
        <v>0</v>
      </c>
      <c r="H1299" s="23" t="s">
        <v>2496</v>
      </c>
      <c r="K1299" s="15">
        <f t="shared" si="60"/>
        <v>1</v>
      </c>
      <c r="L1299" s="15" t="str">
        <f t="shared" si="61"/>
        <v>23</v>
      </c>
      <c r="M1299" s="15" t="str">
        <f t="shared" si="62"/>
        <v>2023年製</v>
      </c>
      <c r="N1299" s="17" t="e">
        <f>VLOOKUP(B:B,価格調査!B:S,18,0)</f>
        <v>#N/A</v>
      </c>
      <c r="O1299" s="15"/>
      <c r="P1299" s="15"/>
    </row>
    <row r="1300" spans="1:16">
      <c r="A1300" s="16" t="s">
        <v>5319</v>
      </c>
      <c r="B1300" s="421">
        <v>2155017095889</v>
      </c>
      <c r="D1300" s="23" t="s">
        <v>2993</v>
      </c>
      <c r="E1300" s="23">
        <v>23</v>
      </c>
      <c r="F1300" s="23">
        <v>125</v>
      </c>
      <c r="G1300" s="23">
        <v>0</v>
      </c>
      <c r="H1300" s="23" t="s">
        <v>2496</v>
      </c>
      <c r="K1300" s="15">
        <f t="shared" si="60"/>
        <v>1</v>
      </c>
      <c r="L1300" s="15" t="str">
        <f t="shared" si="61"/>
        <v>23</v>
      </c>
      <c r="M1300" s="15" t="str">
        <f t="shared" si="62"/>
        <v>2023年製</v>
      </c>
      <c r="N1300" s="17" t="e">
        <f>VLOOKUP(B:B,価格調査!B:S,18,0)</f>
        <v>#N/A</v>
      </c>
      <c r="O1300" s="15"/>
      <c r="P1300" s="15"/>
    </row>
    <row r="1301" spans="1:16">
      <c r="A1301" s="16" t="s">
        <v>5319</v>
      </c>
      <c r="B1301" s="421">
        <v>2155517094009</v>
      </c>
      <c r="D1301" s="23" t="s">
        <v>2994</v>
      </c>
      <c r="E1301" s="23">
        <v>23</v>
      </c>
      <c r="F1301" s="23">
        <v>83</v>
      </c>
      <c r="G1301" s="23">
        <v>0</v>
      </c>
      <c r="H1301" s="23" t="s">
        <v>2496</v>
      </c>
      <c r="K1301" s="15">
        <f t="shared" si="60"/>
        <v>1</v>
      </c>
      <c r="L1301" s="15" t="str">
        <f t="shared" si="61"/>
        <v>23</v>
      </c>
      <c r="M1301" s="15" t="str">
        <f t="shared" si="62"/>
        <v>2023年製</v>
      </c>
      <c r="N1301" s="17" t="e">
        <f>VLOOKUP(B:B,価格調査!B:S,18,0)</f>
        <v>#N/A</v>
      </c>
      <c r="O1301" s="15"/>
      <c r="P1301" s="15"/>
    </row>
    <row r="1302" spans="1:16">
      <c r="A1302" s="16" t="s">
        <v>5319</v>
      </c>
      <c r="B1302" s="421">
        <v>2156016095887</v>
      </c>
      <c r="D1302" s="23" t="s">
        <v>2996</v>
      </c>
      <c r="E1302" s="23">
        <v>23</v>
      </c>
      <c r="F1302" s="23">
        <v>3</v>
      </c>
      <c r="G1302" s="23">
        <v>0</v>
      </c>
      <c r="H1302" s="23" t="s">
        <v>2496</v>
      </c>
      <c r="K1302" s="15">
        <f t="shared" si="60"/>
        <v>1</v>
      </c>
      <c r="L1302" s="15" t="str">
        <f t="shared" si="61"/>
        <v>23</v>
      </c>
      <c r="M1302" s="15" t="str">
        <f t="shared" si="62"/>
        <v>2023年製</v>
      </c>
      <c r="N1302" s="17" t="e">
        <f>VLOOKUP(B:B,価格調査!B:S,18,0)</f>
        <v>#N/A</v>
      </c>
      <c r="O1302" s="15"/>
      <c r="P1302" s="15"/>
    </row>
    <row r="1303" spans="1:16">
      <c r="A1303" s="16" t="s">
        <v>5319</v>
      </c>
      <c r="B1303" s="421">
        <v>2156017094001</v>
      </c>
      <c r="D1303" s="23" t="s">
        <v>5413</v>
      </c>
      <c r="E1303" s="23">
        <v>23</v>
      </c>
      <c r="F1303" s="23">
        <v>85</v>
      </c>
      <c r="G1303" s="23">
        <v>0</v>
      </c>
      <c r="H1303" s="23" t="s">
        <v>2496</v>
      </c>
      <c r="K1303" s="15">
        <f t="shared" si="60"/>
        <v>1</v>
      </c>
      <c r="L1303" s="15" t="str">
        <f t="shared" si="61"/>
        <v>23</v>
      </c>
      <c r="M1303" s="15" t="str">
        <f t="shared" si="62"/>
        <v>2023年製</v>
      </c>
      <c r="N1303" s="17" t="e">
        <f>VLOOKUP(B:B,価格調査!B:S,18,0)</f>
        <v>#N/A</v>
      </c>
      <c r="O1303" s="15"/>
      <c r="P1303" s="15"/>
    </row>
    <row r="1304" spans="1:16">
      <c r="A1304" s="16" t="s">
        <v>5319</v>
      </c>
      <c r="B1304" s="421">
        <v>2156516094007</v>
      </c>
      <c r="D1304" s="23" t="s">
        <v>2997</v>
      </c>
      <c r="E1304" s="23">
        <v>23</v>
      </c>
      <c r="F1304" s="23">
        <v>32</v>
      </c>
      <c r="G1304" s="23">
        <v>0</v>
      </c>
      <c r="H1304" s="23" t="s">
        <v>2496</v>
      </c>
      <c r="K1304" s="15">
        <f t="shared" si="60"/>
        <v>1</v>
      </c>
      <c r="L1304" s="15" t="str">
        <f t="shared" si="61"/>
        <v>23</v>
      </c>
      <c r="M1304" s="15" t="str">
        <f t="shared" si="62"/>
        <v>2023年製</v>
      </c>
      <c r="N1304" s="17" t="e">
        <f>VLOOKUP(B:B,価格調査!B:S,18,0)</f>
        <v>#N/A</v>
      </c>
      <c r="O1304" s="15"/>
      <c r="P1304" s="15"/>
    </row>
    <row r="1305" spans="1:16">
      <c r="A1305" s="16" t="s">
        <v>5319</v>
      </c>
      <c r="B1305" s="421">
        <v>2156516093888</v>
      </c>
      <c r="D1305" s="23" t="s">
        <v>2998</v>
      </c>
      <c r="E1305" s="23">
        <v>23</v>
      </c>
      <c r="F1305" s="23">
        <v>3</v>
      </c>
      <c r="G1305" s="23">
        <v>0</v>
      </c>
      <c r="H1305" s="23" t="s">
        <v>2496</v>
      </c>
      <c r="K1305" s="15">
        <f t="shared" si="60"/>
        <v>1</v>
      </c>
      <c r="L1305" s="15" t="str">
        <f t="shared" si="61"/>
        <v>23</v>
      </c>
      <c r="M1305" s="15" t="str">
        <f t="shared" si="62"/>
        <v>2023年製</v>
      </c>
      <c r="N1305" s="17" t="e">
        <f>VLOOKUP(B:B,価格調査!B:S,18,0)</f>
        <v>#N/A</v>
      </c>
      <c r="O1305" s="15"/>
      <c r="P1305" s="15"/>
    </row>
    <row r="1306" spans="1:16">
      <c r="A1306" s="16" t="s">
        <v>5319</v>
      </c>
      <c r="B1306" s="421">
        <v>2253519095885</v>
      </c>
      <c r="D1306" s="23" t="s">
        <v>2999</v>
      </c>
      <c r="E1306" s="23">
        <v>23</v>
      </c>
      <c r="F1306" s="23">
        <v>127</v>
      </c>
      <c r="G1306" s="23">
        <v>0</v>
      </c>
      <c r="H1306" s="23" t="s">
        <v>2496</v>
      </c>
      <c r="K1306" s="15">
        <f t="shared" si="60"/>
        <v>1</v>
      </c>
      <c r="L1306" s="15" t="str">
        <f t="shared" si="61"/>
        <v>23</v>
      </c>
      <c r="M1306" s="15" t="str">
        <f t="shared" si="62"/>
        <v>2023年製</v>
      </c>
      <c r="N1306" s="17" t="e">
        <f>VLOOKUP(B:B,価格調査!B:S,18,0)</f>
        <v>#N/A</v>
      </c>
      <c r="O1306" s="15"/>
      <c r="P1306" s="15"/>
    </row>
    <row r="1307" spans="1:16">
      <c r="A1307" s="16" t="s">
        <v>5319</v>
      </c>
      <c r="B1307" s="421">
        <v>2253520095881</v>
      </c>
      <c r="D1307" s="23" t="s">
        <v>3000</v>
      </c>
      <c r="E1307" s="23">
        <v>23</v>
      </c>
      <c r="F1307" s="23">
        <v>16</v>
      </c>
      <c r="G1307" s="23">
        <v>0</v>
      </c>
      <c r="H1307" s="23" t="s">
        <v>2496</v>
      </c>
      <c r="K1307" s="15">
        <f t="shared" si="60"/>
        <v>2</v>
      </c>
      <c r="L1307" s="15" t="str">
        <f t="shared" si="61"/>
        <v>23</v>
      </c>
      <c r="M1307" s="15" t="str">
        <f t="shared" si="62"/>
        <v>2023年製</v>
      </c>
      <c r="N1307" s="17" t="e">
        <f>VLOOKUP(B:B,価格調査!B:S,18,0)</f>
        <v>#N/A</v>
      </c>
      <c r="O1307" s="15"/>
      <c r="P1307" s="15"/>
    </row>
    <row r="1308" spans="1:16">
      <c r="A1308" s="16" t="s">
        <v>5319</v>
      </c>
      <c r="B1308" s="421">
        <v>2254018090104</v>
      </c>
      <c r="D1308" s="23" t="s">
        <v>3002</v>
      </c>
      <c r="E1308" s="23">
        <v>23</v>
      </c>
      <c r="F1308" s="23">
        <v>197</v>
      </c>
      <c r="G1308" s="23">
        <v>0</v>
      </c>
      <c r="H1308" s="23" t="s">
        <v>2496</v>
      </c>
      <c r="K1308" s="15">
        <f t="shared" si="60"/>
        <v>1</v>
      </c>
      <c r="L1308" s="15" t="str">
        <f t="shared" si="61"/>
        <v>23</v>
      </c>
      <c r="M1308" s="15" t="str">
        <f t="shared" si="62"/>
        <v>2023年製</v>
      </c>
      <c r="N1308" s="17" t="e">
        <f>VLOOKUP(B:B,価格調査!B:S,18,0)</f>
        <v>#N/A</v>
      </c>
      <c r="O1308" s="15"/>
      <c r="P1308" s="15"/>
    </row>
    <row r="1309" spans="1:16">
      <c r="A1309" s="16" t="s">
        <v>5319</v>
      </c>
      <c r="B1309" s="421">
        <v>2254517094009</v>
      </c>
      <c r="D1309" s="23" t="s">
        <v>3004</v>
      </c>
      <c r="E1309" s="23">
        <v>23</v>
      </c>
      <c r="F1309" s="23">
        <v>2</v>
      </c>
      <c r="G1309" s="23">
        <v>0</v>
      </c>
      <c r="H1309" s="23" t="s">
        <v>2496</v>
      </c>
      <c r="K1309" s="15">
        <f t="shared" si="60"/>
        <v>1</v>
      </c>
      <c r="L1309" s="15" t="str">
        <f t="shared" si="61"/>
        <v>23</v>
      </c>
      <c r="M1309" s="15" t="str">
        <f t="shared" si="62"/>
        <v>2023年製</v>
      </c>
      <c r="N1309" s="17" t="e">
        <f>VLOOKUP(B:B,価格調査!B:S,18,0)</f>
        <v>#N/A</v>
      </c>
      <c r="O1309" s="15"/>
      <c r="P1309" s="15"/>
    </row>
    <row r="1310" spans="1:16">
      <c r="A1310" s="16" t="s">
        <v>5319</v>
      </c>
      <c r="B1310" s="421">
        <v>2254518095883</v>
      </c>
      <c r="D1310" s="23" t="s">
        <v>10526</v>
      </c>
      <c r="E1310" s="23">
        <v>23</v>
      </c>
      <c r="F1310" s="23">
        <v>2</v>
      </c>
      <c r="G1310" s="23">
        <v>0</v>
      </c>
      <c r="H1310" s="23" t="s">
        <v>2496</v>
      </c>
      <c r="K1310" s="15">
        <f t="shared" si="60"/>
        <v>1</v>
      </c>
      <c r="L1310" s="15" t="str">
        <f t="shared" si="61"/>
        <v>23</v>
      </c>
      <c r="M1310" s="15" t="str">
        <f t="shared" si="62"/>
        <v>2023年製</v>
      </c>
      <c r="N1310" s="17" t="e">
        <f>VLOOKUP(B:B,価格調査!B:S,18,0)</f>
        <v>#N/A</v>
      </c>
      <c r="O1310" s="15"/>
      <c r="P1310" s="15"/>
    </row>
    <row r="1311" spans="1:16">
      <c r="A1311" s="16" t="s">
        <v>5319</v>
      </c>
      <c r="B1311" s="421">
        <v>2254519095882</v>
      </c>
      <c r="D1311" s="23" t="s">
        <v>3005</v>
      </c>
      <c r="E1311" s="23">
        <v>23</v>
      </c>
      <c r="F1311" s="23">
        <v>15</v>
      </c>
      <c r="G1311" s="23">
        <v>0</v>
      </c>
      <c r="H1311" s="23" t="s">
        <v>2496</v>
      </c>
      <c r="K1311" s="15">
        <f t="shared" si="60"/>
        <v>1</v>
      </c>
      <c r="L1311" s="15" t="str">
        <f t="shared" si="61"/>
        <v>23</v>
      </c>
      <c r="M1311" s="15" t="str">
        <f t="shared" si="62"/>
        <v>2023年製</v>
      </c>
      <c r="N1311" s="17" t="e">
        <f>VLOOKUP(B:B,価格調査!B:S,18,0)</f>
        <v>#N/A</v>
      </c>
      <c r="O1311" s="15"/>
      <c r="P1311" s="15"/>
    </row>
    <row r="1312" spans="1:16">
      <c r="A1312" s="16" t="s">
        <v>5319</v>
      </c>
      <c r="B1312" s="421">
        <v>2255018093881</v>
      </c>
      <c r="D1312" s="23" t="s">
        <v>3006</v>
      </c>
      <c r="E1312" s="23">
        <v>23</v>
      </c>
      <c r="F1312" s="23">
        <v>13</v>
      </c>
      <c r="G1312" s="23">
        <v>0</v>
      </c>
      <c r="H1312" s="23" t="s">
        <v>2496</v>
      </c>
      <c r="K1312" s="15">
        <f t="shared" si="60"/>
        <v>1</v>
      </c>
      <c r="L1312" s="15" t="str">
        <f t="shared" si="61"/>
        <v>23</v>
      </c>
      <c r="M1312" s="15" t="str">
        <f t="shared" si="62"/>
        <v>2023年製</v>
      </c>
      <c r="N1312" s="17" t="e">
        <f>VLOOKUP(B:B,価格調査!B:S,18,0)</f>
        <v>#N/A</v>
      </c>
      <c r="O1312" s="15"/>
      <c r="P1312" s="15"/>
    </row>
    <row r="1313" spans="1:16">
      <c r="A1313" s="16" t="s">
        <v>5319</v>
      </c>
      <c r="B1313" s="421">
        <v>2255017095886</v>
      </c>
      <c r="D1313" s="23" t="s">
        <v>3007</v>
      </c>
      <c r="E1313" s="23">
        <v>23</v>
      </c>
      <c r="F1313" s="23">
        <v>3</v>
      </c>
      <c r="G1313" s="23">
        <v>0</v>
      </c>
      <c r="H1313" s="23" t="s">
        <v>2496</v>
      </c>
      <c r="K1313" s="15">
        <f t="shared" si="60"/>
        <v>1</v>
      </c>
      <c r="L1313" s="15" t="str">
        <f t="shared" si="61"/>
        <v>23</v>
      </c>
      <c r="M1313" s="15" t="str">
        <f t="shared" si="62"/>
        <v>2023年製</v>
      </c>
      <c r="N1313" s="17" t="e">
        <f>VLOOKUP(B:B,価格調査!B:S,18,0)</f>
        <v>#N/A</v>
      </c>
      <c r="O1313" s="15"/>
      <c r="P1313" s="15"/>
    </row>
    <row r="1314" spans="1:16">
      <c r="A1314" s="16" t="s">
        <v>5319</v>
      </c>
      <c r="B1314" s="421">
        <v>2255517095881</v>
      </c>
      <c r="D1314" s="23" t="s">
        <v>3009</v>
      </c>
      <c r="E1314" s="23">
        <v>23</v>
      </c>
      <c r="F1314" s="23">
        <v>51</v>
      </c>
      <c r="G1314" s="23">
        <v>0</v>
      </c>
      <c r="H1314" s="23" t="s">
        <v>2496</v>
      </c>
      <c r="K1314" s="15">
        <f t="shared" si="60"/>
        <v>1</v>
      </c>
      <c r="L1314" s="15" t="str">
        <f t="shared" si="61"/>
        <v>23</v>
      </c>
      <c r="M1314" s="15" t="str">
        <f t="shared" si="62"/>
        <v>2023年製</v>
      </c>
      <c r="N1314" s="17" t="e">
        <f>VLOOKUP(B:B,価格調査!B:S,18,0)</f>
        <v>#N/A</v>
      </c>
      <c r="O1314" s="15"/>
      <c r="P1314" s="15"/>
    </row>
    <row r="1315" spans="1:16">
      <c r="A1315" s="16" t="s">
        <v>5319</v>
      </c>
      <c r="B1315" s="421">
        <v>2256017095029</v>
      </c>
      <c r="D1315" s="23" t="s">
        <v>3010</v>
      </c>
      <c r="E1315" s="23">
        <v>23</v>
      </c>
      <c r="F1315" s="23">
        <v>13</v>
      </c>
      <c r="G1315" s="23">
        <v>0</v>
      </c>
      <c r="H1315" s="23" t="s">
        <v>2496</v>
      </c>
      <c r="K1315" s="15">
        <f t="shared" si="60"/>
        <v>1</v>
      </c>
      <c r="L1315" s="15" t="str">
        <f t="shared" si="61"/>
        <v>23</v>
      </c>
      <c r="M1315" s="15" t="str">
        <f t="shared" si="62"/>
        <v>2023年製</v>
      </c>
      <c r="N1315" s="17" t="e">
        <f>VLOOKUP(B:B,価格調査!B:S,18,0)</f>
        <v>#N/A</v>
      </c>
      <c r="O1315" s="15"/>
      <c r="P1315" s="15"/>
    </row>
    <row r="1316" spans="1:16">
      <c r="A1316" s="16" t="s">
        <v>5319</v>
      </c>
      <c r="B1316" s="421">
        <v>2256018093888</v>
      </c>
      <c r="D1316" s="23" t="s">
        <v>3011</v>
      </c>
      <c r="E1316" s="23">
        <v>23</v>
      </c>
      <c r="F1316" s="23">
        <v>1</v>
      </c>
      <c r="G1316" s="23">
        <v>0</v>
      </c>
      <c r="H1316" s="23" t="s">
        <v>2496</v>
      </c>
      <c r="K1316" s="15">
        <f t="shared" si="60"/>
        <v>1</v>
      </c>
      <c r="L1316" s="15" t="str">
        <f t="shared" si="61"/>
        <v>23</v>
      </c>
      <c r="M1316" s="15" t="str">
        <f t="shared" si="62"/>
        <v>2023年製</v>
      </c>
      <c r="N1316" s="17" t="e">
        <f>VLOOKUP(B:B,価格調査!B:S,18,0)</f>
        <v>#N/A</v>
      </c>
      <c r="O1316" s="15"/>
      <c r="P1316" s="15"/>
    </row>
    <row r="1317" spans="1:16">
      <c r="A1317" s="16" t="s">
        <v>5319</v>
      </c>
      <c r="B1317" s="421">
        <v>2354018095885</v>
      </c>
      <c r="D1317" s="23" t="s">
        <v>3012</v>
      </c>
      <c r="E1317" s="23">
        <v>23</v>
      </c>
      <c r="F1317" s="23">
        <v>2</v>
      </c>
      <c r="G1317" s="23">
        <v>0</v>
      </c>
      <c r="H1317" s="23" t="s">
        <v>2496</v>
      </c>
      <c r="K1317" s="15">
        <f t="shared" si="60"/>
        <v>1</v>
      </c>
      <c r="L1317" s="15" t="str">
        <f t="shared" si="61"/>
        <v>23</v>
      </c>
      <c r="M1317" s="15" t="str">
        <f t="shared" si="62"/>
        <v>2023年製</v>
      </c>
      <c r="N1317" s="17" t="e">
        <f>VLOOKUP(B:B,価格調査!B:S,18,0)</f>
        <v>#N/A</v>
      </c>
      <c r="O1317" s="15"/>
      <c r="P1317" s="15"/>
    </row>
    <row r="1318" spans="1:16">
      <c r="A1318" s="16" t="s">
        <v>5319</v>
      </c>
      <c r="B1318" s="421">
        <v>2355018094007</v>
      </c>
      <c r="D1318" s="23" t="s">
        <v>3014</v>
      </c>
      <c r="E1318" s="23">
        <v>23</v>
      </c>
      <c r="F1318" s="23">
        <v>105</v>
      </c>
      <c r="G1318" s="23">
        <v>0</v>
      </c>
      <c r="H1318" s="23" t="s">
        <v>2496</v>
      </c>
      <c r="K1318" s="15">
        <f t="shared" si="60"/>
        <v>1</v>
      </c>
      <c r="L1318" s="15" t="str">
        <f t="shared" si="61"/>
        <v>23</v>
      </c>
      <c r="M1318" s="15" t="str">
        <f t="shared" si="62"/>
        <v>2023年製</v>
      </c>
      <c r="N1318" s="17" t="e">
        <f>VLOOKUP(B:B,価格調査!B:S,18,0)</f>
        <v>#N/A</v>
      </c>
      <c r="O1318" s="15"/>
      <c r="P1318" s="15"/>
    </row>
    <row r="1319" spans="1:16">
      <c r="A1319" s="16" t="s">
        <v>5319</v>
      </c>
      <c r="B1319" s="421">
        <v>2453020095880</v>
      </c>
      <c r="D1319" s="23" t="s">
        <v>3016</v>
      </c>
      <c r="E1319" s="23">
        <v>23</v>
      </c>
      <c r="F1319" s="23">
        <v>35</v>
      </c>
      <c r="G1319" s="23">
        <v>0</v>
      </c>
      <c r="H1319" s="23" t="s">
        <v>2496</v>
      </c>
      <c r="K1319" s="15">
        <f t="shared" si="60"/>
        <v>1</v>
      </c>
      <c r="L1319" s="15" t="str">
        <f t="shared" si="61"/>
        <v>23</v>
      </c>
      <c r="M1319" s="15" t="str">
        <f t="shared" si="62"/>
        <v>2023年製</v>
      </c>
      <c r="N1319" s="17" t="e">
        <f>VLOOKUP(B:B,価格調査!B:S,18,0)</f>
        <v>#N/A</v>
      </c>
      <c r="O1319" s="15"/>
      <c r="P1319" s="15"/>
    </row>
    <row r="1320" spans="1:16">
      <c r="A1320" s="16" t="s">
        <v>5319</v>
      </c>
      <c r="B1320" s="421">
        <v>2453519095889</v>
      </c>
      <c r="D1320" s="23" t="s">
        <v>3017</v>
      </c>
      <c r="E1320" s="23">
        <v>23</v>
      </c>
      <c r="F1320" s="23">
        <v>1</v>
      </c>
      <c r="G1320" s="23">
        <v>0</v>
      </c>
      <c r="H1320" s="23" t="s">
        <v>2496</v>
      </c>
      <c r="K1320" s="15">
        <f t="shared" si="60"/>
        <v>1</v>
      </c>
      <c r="L1320" s="15" t="str">
        <f t="shared" si="61"/>
        <v>23</v>
      </c>
      <c r="M1320" s="15" t="str">
        <f t="shared" si="62"/>
        <v>2023年製</v>
      </c>
      <c r="N1320" s="17" t="e">
        <f>VLOOKUP(B:B,価格調査!B:S,18,0)</f>
        <v>#N/A</v>
      </c>
      <c r="O1320" s="15"/>
      <c r="P1320" s="15"/>
    </row>
    <row r="1321" spans="1:16">
      <c r="A1321" s="16" t="s">
        <v>5319</v>
      </c>
      <c r="B1321" s="421">
        <v>2453520095885</v>
      </c>
      <c r="D1321" s="23" t="s">
        <v>3018</v>
      </c>
      <c r="E1321" s="23">
        <v>23</v>
      </c>
      <c r="F1321" s="23">
        <v>181</v>
      </c>
      <c r="G1321" s="23">
        <v>0</v>
      </c>
      <c r="H1321" s="23" t="s">
        <v>2496</v>
      </c>
      <c r="K1321" s="15">
        <f t="shared" si="60"/>
        <v>1</v>
      </c>
      <c r="L1321" s="15" t="str">
        <f t="shared" si="61"/>
        <v>23</v>
      </c>
      <c r="M1321" s="15" t="str">
        <f t="shared" si="62"/>
        <v>2023年製</v>
      </c>
      <c r="N1321" s="17" t="e">
        <f>VLOOKUP(B:B,価格調査!B:S,18,0)</f>
        <v>#N/A</v>
      </c>
      <c r="O1321" s="15"/>
      <c r="P1321" s="15"/>
    </row>
    <row r="1322" spans="1:16">
      <c r="A1322" s="16" t="s">
        <v>5319</v>
      </c>
      <c r="B1322" s="421">
        <v>2454019095881</v>
      </c>
      <c r="D1322" s="23" t="s">
        <v>3019</v>
      </c>
      <c r="E1322" s="23">
        <v>23</v>
      </c>
      <c r="F1322" s="23">
        <v>93</v>
      </c>
      <c r="G1322" s="23">
        <v>0</v>
      </c>
      <c r="H1322" s="23" t="s">
        <v>2496</v>
      </c>
      <c r="K1322" s="15">
        <f t="shared" si="60"/>
        <v>1</v>
      </c>
      <c r="L1322" s="15" t="str">
        <f t="shared" si="61"/>
        <v>23</v>
      </c>
      <c r="M1322" s="15" t="str">
        <f t="shared" si="62"/>
        <v>2023年製</v>
      </c>
      <c r="N1322" s="17" t="e">
        <f>VLOOKUP(B:B,価格調査!B:S,18,0)</f>
        <v>#N/A</v>
      </c>
      <c r="O1322" s="15"/>
      <c r="P1322" s="15"/>
    </row>
    <row r="1323" spans="1:16">
      <c r="A1323" s="16" t="s">
        <v>5319</v>
      </c>
      <c r="B1323" s="421">
        <v>2454020095870</v>
      </c>
      <c r="D1323" s="23" t="s">
        <v>3020</v>
      </c>
      <c r="E1323" s="23">
        <v>23</v>
      </c>
      <c r="F1323" s="23">
        <v>31</v>
      </c>
      <c r="G1323" s="23">
        <v>0</v>
      </c>
      <c r="H1323" s="23" t="s">
        <v>2496</v>
      </c>
      <c r="K1323" s="15">
        <f t="shared" si="60"/>
        <v>1</v>
      </c>
      <c r="L1323" s="15" t="str">
        <f t="shared" si="61"/>
        <v>23</v>
      </c>
      <c r="M1323" s="15" t="str">
        <f t="shared" si="62"/>
        <v>2023年製</v>
      </c>
      <c r="N1323" s="17" t="e">
        <f>VLOOKUP(B:B,価格調査!B:S,18,0)</f>
        <v>#N/A</v>
      </c>
      <c r="O1323" s="15"/>
      <c r="P1323" s="15"/>
    </row>
    <row r="1324" spans="1:16">
      <c r="A1324" s="16" t="s">
        <v>5319</v>
      </c>
      <c r="B1324" s="421">
        <v>2454519095886</v>
      </c>
      <c r="D1324" s="23" t="s">
        <v>3021</v>
      </c>
      <c r="E1324" s="23">
        <v>23</v>
      </c>
      <c r="F1324" s="23">
        <v>1</v>
      </c>
      <c r="G1324" s="23">
        <v>0</v>
      </c>
      <c r="H1324" s="23" t="s">
        <v>2496</v>
      </c>
      <c r="K1324" s="15">
        <f t="shared" si="60"/>
        <v>1</v>
      </c>
      <c r="L1324" s="15" t="str">
        <f t="shared" si="61"/>
        <v>23</v>
      </c>
      <c r="M1324" s="15" t="str">
        <f t="shared" si="62"/>
        <v>2023年製</v>
      </c>
      <c r="N1324" s="17" t="e">
        <f>VLOOKUP(B:B,価格調査!B:S,18,0)</f>
        <v>#N/A</v>
      </c>
      <c r="O1324" s="15"/>
      <c r="P1324" s="15"/>
    </row>
    <row r="1325" spans="1:16">
      <c r="A1325" s="16" t="s">
        <v>5319</v>
      </c>
      <c r="B1325" s="421">
        <v>2455018095872</v>
      </c>
      <c r="D1325" s="23" t="s">
        <v>3022</v>
      </c>
      <c r="E1325" s="23">
        <v>23</v>
      </c>
      <c r="F1325" s="23">
        <v>1</v>
      </c>
      <c r="G1325" s="23">
        <v>0</v>
      </c>
      <c r="H1325" s="23" t="s">
        <v>2496</v>
      </c>
      <c r="K1325" s="15">
        <f t="shared" si="60"/>
        <v>1</v>
      </c>
      <c r="L1325" s="15" t="str">
        <f t="shared" si="61"/>
        <v>23</v>
      </c>
      <c r="M1325" s="15" t="str">
        <f t="shared" si="62"/>
        <v>2023年製</v>
      </c>
      <c r="N1325" s="17" t="e">
        <f>VLOOKUP(B:B,価格調査!B:S,18,0)</f>
        <v>#N/A</v>
      </c>
      <c r="O1325" s="15"/>
      <c r="P1325" s="15"/>
    </row>
    <row r="1326" spans="1:16">
      <c r="A1326" s="16" t="s">
        <v>5319</v>
      </c>
      <c r="B1326" s="421">
        <v>2553520095882</v>
      </c>
      <c r="D1326" s="23" t="s">
        <v>3023</v>
      </c>
      <c r="E1326" s="23">
        <v>23</v>
      </c>
      <c r="F1326" s="23">
        <v>24</v>
      </c>
      <c r="G1326" s="23">
        <v>0</v>
      </c>
      <c r="H1326" s="23" t="s">
        <v>2496</v>
      </c>
      <c r="K1326" s="15">
        <f t="shared" si="60"/>
        <v>1</v>
      </c>
      <c r="L1326" s="15" t="str">
        <f t="shared" si="61"/>
        <v>23</v>
      </c>
      <c r="M1326" s="15" t="str">
        <f t="shared" si="62"/>
        <v>2023年製</v>
      </c>
      <c r="N1326" s="17" t="e">
        <f>VLOOKUP(B:B,価格調査!B:S,18,0)</f>
        <v>#N/A</v>
      </c>
      <c r="O1326" s="15"/>
      <c r="P1326" s="15"/>
    </row>
    <row r="1327" spans="1:16">
      <c r="A1327" s="16" t="s">
        <v>5319</v>
      </c>
      <c r="B1327" s="421">
        <v>2050816050285</v>
      </c>
      <c r="D1327" s="23" t="s">
        <v>3026</v>
      </c>
      <c r="E1327" s="23">
        <v>23</v>
      </c>
      <c r="F1327" s="23">
        <v>32</v>
      </c>
      <c r="G1327" s="23">
        <v>0</v>
      </c>
      <c r="H1327" s="23" t="s">
        <v>2496</v>
      </c>
      <c r="K1327" s="15">
        <f t="shared" si="60"/>
        <v>1</v>
      </c>
      <c r="L1327" s="15" t="str">
        <f t="shared" si="61"/>
        <v>23</v>
      </c>
      <c r="M1327" s="15" t="str">
        <f t="shared" si="62"/>
        <v>2023年製</v>
      </c>
      <c r="N1327" s="17" t="e">
        <f>VLOOKUP(B:B,価格調査!B:S,18,0)</f>
        <v>#N/A</v>
      </c>
      <c r="O1327" s="15"/>
      <c r="P1327" s="15"/>
    </row>
    <row r="1328" spans="1:16">
      <c r="A1328" s="16" t="s">
        <v>5319</v>
      </c>
      <c r="B1328" s="421">
        <v>2157016050272</v>
      </c>
      <c r="D1328" s="23" t="s">
        <v>3028</v>
      </c>
      <c r="E1328" s="23">
        <v>23</v>
      </c>
      <c r="F1328" s="23">
        <v>36</v>
      </c>
      <c r="G1328" s="23">
        <v>0</v>
      </c>
      <c r="H1328" s="23" t="s">
        <v>2496</v>
      </c>
      <c r="K1328" s="15">
        <f t="shared" si="60"/>
        <v>1</v>
      </c>
      <c r="L1328" s="15" t="str">
        <f t="shared" si="61"/>
        <v>23</v>
      </c>
      <c r="M1328" s="15" t="str">
        <f t="shared" si="62"/>
        <v>2023年製</v>
      </c>
      <c r="N1328" s="17" t="e">
        <f>VLOOKUP(B:B,価格調査!B:S,18,0)</f>
        <v>#N/A</v>
      </c>
      <c r="O1328" s="15"/>
      <c r="P1328" s="15"/>
    </row>
    <row r="1329" spans="1:16">
      <c r="A1329" s="16" t="s">
        <v>5319</v>
      </c>
      <c r="B1329" s="421">
        <v>2256017050271</v>
      </c>
      <c r="D1329" s="23" t="s">
        <v>3030</v>
      </c>
      <c r="E1329" s="23">
        <v>23</v>
      </c>
      <c r="F1329" s="23">
        <v>12</v>
      </c>
      <c r="G1329" s="23">
        <v>0</v>
      </c>
      <c r="H1329" s="23" t="s">
        <v>2496</v>
      </c>
      <c r="K1329" s="15">
        <f t="shared" si="60"/>
        <v>1</v>
      </c>
      <c r="L1329" s="15" t="str">
        <f t="shared" si="61"/>
        <v>23</v>
      </c>
      <c r="M1329" s="15" t="str">
        <f t="shared" si="62"/>
        <v>2023年製</v>
      </c>
      <c r="N1329" s="17" t="e">
        <f>VLOOKUP(B:B,価格調査!B:S,18,0)</f>
        <v>#N/A</v>
      </c>
      <c r="O1329" s="15"/>
      <c r="P1329" s="15"/>
    </row>
    <row r="1330" spans="1:16">
      <c r="A1330" s="16" t="s">
        <v>5319</v>
      </c>
      <c r="B1330" s="421">
        <v>2356017050278</v>
      </c>
      <c r="D1330" s="23" t="s">
        <v>3035</v>
      </c>
      <c r="E1330" s="23">
        <v>23</v>
      </c>
      <c r="F1330" s="23">
        <v>4</v>
      </c>
      <c r="G1330" s="23">
        <v>0</v>
      </c>
      <c r="H1330" s="23" t="s">
        <v>2496</v>
      </c>
      <c r="K1330" s="15">
        <f t="shared" si="60"/>
        <v>1</v>
      </c>
      <c r="L1330" s="15" t="str">
        <f t="shared" si="61"/>
        <v>23</v>
      </c>
      <c r="M1330" s="15" t="str">
        <f t="shared" si="62"/>
        <v>2023年製</v>
      </c>
      <c r="N1330" s="17" t="e">
        <f>VLOOKUP(B:B,価格調査!B:S,18,0)</f>
        <v>#N/A</v>
      </c>
      <c r="O1330" s="15"/>
      <c r="P1330" s="15"/>
    </row>
    <row r="1331" spans="1:16">
      <c r="A1331" s="16" t="s">
        <v>5319</v>
      </c>
      <c r="B1331" s="421">
        <v>2657016050277</v>
      </c>
      <c r="D1331" s="23" t="s">
        <v>3039</v>
      </c>
      <c r="E1331" s="23">
        <v>23</v>
      </c>
      <c r="F1331" s="23">
        <v>20</v>
      </c>
      <c r="G1331" s="23">
        <v>0</v>
      </c>
      <c r="H1331" s="23" t="s">
        <v>2496</v>
      </c>
      <c r="K1331" s="15">
        <f t="shared" si="60"/>
        <v>1</v>
      </c>
      <c r="L1331" s="15" t="str">
        <f t="shared" si="61"/>
        <v>23</v>
      </c>
      <c r="M1331" s="15" t="str">
        <f t="shared" si="62"/>
        <v>2023年製</v>
      </c>
      <c r="N1331" s="17" t="e">
        <f>VLOOKUP(B:B,価格調査!B:S,18,0)</f>
        <v>#N/A</v>
      </c>
      <c r="O1331" s="15"/>
      <c r="P1331" s="15"/>
    </row>
    <row r="1332" spans="1:16">
      <c r="A1332" s="16" t="s">
        <v>5319</v>
      </c>
      <c r="B1332" s="421">
        <v>2056016328353</v>
      </c>
      <c r="D1332" s="23" t="s">
        <v>3041</v>
      </c>
      <c r="E1332" s="23">
        <v>23</v>
      </c>
      <c r="F1332" s="23">
        <v>1</v>
      </c>
      <c r="G1332" s="23">
        <v>0</v>
      </c>
      <c r="H1332" s="23" t="s">
        <v>2496</v>
      </c>
      <c r="K1332" s="15">
        <f t="shared" si="60"/>
        <v>1</v>
      </c>
      <c r="L1332" s="15" t="str">
        <f t="shared" si="61"/>
        <v>23</v>
      </c>
      <c r="M1332" s="15" t="str">
        <f t="shared" si="62"/>
        <v>2023年製</v>
      </c>
      <c r="N1332" s="17" t="e">
        <f>VLOOKUP(B:B,価格調査!B:S,18,0)</f>
        <v>#N/A</v>
      </c>
      <c r="O1332" s="15"/>
      <c r="P1332" s="15"/>
    </row>
    <row r="1333" spans="1:16">
      <c r="A1333" s="16" t="s">
        <v>5319</v>
      </c>
      <c r="B1333" s="421">
        <v>2054517208068</v>
      </c>
      <c r="D1333" s="23" t="s">
        <v>3042</v>
      </c>
      <c r="E1333" s="23">
        <v>23</v>
      </c>
      <c r="F1333" s="23">
        <v>5</v>
      </c>
      <c r="G1333" s="23">
        <v>0</v>
      </c>
      <c r="H1333" s="23" t="s">
        <v>2496</v>
      </c>
      <c r="K1333" s="15">
        <f t="shared" si="60"/>
        <v>1</v>
      </c>
      <c r="L1333" s="15" t="str">
        <f t="shared" si="61"/>
        <v>23</v>
      </c>
      <c r="M1333" s="15" t="str">
        <f t="shared" si="62"/>
        <v>2023年製</v>
      </c>
      <c r="N1333" s="17">
        <f>VLOOKUP(B:B,価格調査!B:S,18,0)</f>
        <v>1074475985</v>
      </c>
      <c r="O1333" s="15"/>
      <c r="P1333" s="15"/>
    </row>
    <row r="1334" spans="1:16">
      <c r="A1334" s="16" t="s">
        <v>5319</v>
      </c>
      <c r="B1334" s="421">
        <v>2254019208065</v>
      </c>
      <c r="D1334" s="23" t="s">
        <v>3044</v>
      </c>
      <c r="E1334" s="23">
        <v>23</v>
      </c>
      <c r="F1334" s="23">
        <v>2</v>
      </c>
      <c r="G1334" s="23">
        <v>0</v>
      </c>
      <c r="H1334" s="23" t="s">
        <v>2496</v>
      </c>
      <c r="K1334" s="15">
        <f t="shared" si="60"/>
        <v>1</v>
      </c>
      <c r="L1334" s="15" t="str">
        <f t="shared" si="61"/>
        <v>23</v>
      </c>
      <c r="M1334" s="15" t="str">
        <f t="shared" si="62"/>
        <v>2023年製</v>
      </c>
      <c r="N1334" s="17">
        <f>VLOOKUP(B:B,価格調査!B:S,18,0)</f>
        <v>1074476154</v>
      </c>
      <c r="O1334" s="15"/>
      <c r="P1334" s="15"/>
    </row>
    <row r="1335" spans="1:16">
      <c r="A1335" s="16" t="s">
        <v>5319</v>
      </c>
      <c r="B1335" s="421">
        <v>2255018208063</v>
      </c>
      <c r="D1335" s="23" t="s">
        <v>3045</v>
      </c>
      <c r="E1335" s="23">
        <v>23</v>
      </c>
      <c r="F1335" s="23">
        <v>64</v>
      </c>
      <c r="G1335" s="23">
        <v>0</v>
      </c>
      <c r="H1335" s="23" t="s">
        <v>2496</v>
      </c>
      <c r="K1335" s="15">
        <f t="shared" si="60"/>
        <v>1</v>
      </c>
      <c r="L1335" s="15" t="str">
        <f t="shared" si="61"/>
        <v>23</v>
      </c>
      <c r="M1335" s="15" t="str">
        <f t="shared" si="62"/>
        <v>2023年製</v>
      </c>
      <c r="N1335" s="17">
        <f>VLOOKUP(B:B,価格調査!B:S,18,0)</f>
        <v>1074476321</v>
      </c>
      <c r="O1335" s="15"/>
      <c r="P1335" s="15"/>
    </row>
    <row r="1336" spans="1:16">
      <c r="A1336" s="16" t="s">
        <v>5319</v>
      </c>
      <c r="B1336" s="421">
        <v>2354019208062</v>
      </c>
      <c r="D1336" s="23" t="s">
        <v>3048</v>
      </c>
      <c r="E1336" s="23">
        <v>23</v>
      </c>
      <c r="F1336" s="23">
        <v>1</v>
      </c>
      <c r="G1336" s="23">
        <v>0</v>
      </c>
      <c r="H1336" s="23" t="s">
        <v>2496</v>
      </c>
      <c r="K1336" s="15">
        <f t="shared" si="60"/>
        <v>1</v>
      </c>
      <c r="L1336" s="15" t="str">
        <f t="shared" si="61"/>
        <v>23</v>
      </c>
      <c r="M1336" s="15" t="str">
        <f t="shared" si="62"/>
        <v>2023年製</v>
      </c>
      <c r="N1336" s="17">
        <f>VLOOKUP(B:B,価格調査!B:S,18,0)</f>
        <v>1074476153</v>
      </c>
      <c r="O1336" s="15"/>
      <c r="P1336" s="15"/>
    </row>
    <row r="1337" spans="1:16">
      <c r="A1337" s="16" t="s">
        <v>5319</v>
      </c>
      <c r="B1337" s="421">
        <v>2454018208060</v>
      </c>
      <c r="D1337" s="23" t="s">
        <v>3051</v>
      </c>
      <c r="E1337" s="23">
        <v>23</v>
      </c>
      <c r="F1337" s="23">
        <v>75</v>
      </c>
      <c r="G1337" s="23">
        <v>0</v>
      </c>
      <c r="H1337" s="23" t="s">
        <v>2496</v>
      </c>
      <c r="K1337" s="15">
        <f t="shared" si="60"/>
        <v>1</v>
      </c>
      <c r="L1337" s="15" t="str">
        <f t="shared" si="61"/>
        <v>23</v>
      </c>
      <c r="M1337" s="15" t="str">
        <f t="shared" si="62"/>
        <v>2023年製</v>
      </c>
      <c r="N1337" s="17">
        <f>VLOOKUP(B:B,価格調査!B:S,18,0)</f>
        <v>1074476156</v>
      </c>
      <c r="O1337" s="15"/>
      <c r="P1337" s="15"/>
    </row>
    <row r="1338" spans="1:16">
      <c r="A1338" s="16" t="s">
        <v>5319</v>
      </c>
      <c r="B1338" s="16">
        <v>2454019208069</v>
      </c>
      <c r="C1338" s="15"/>
      <c r="D1338" s="15" t="s">
        <v>3052</v>
      </c>
      <c r="E1338" s="15">
        <v>23</v>
      </c>
      <c r="F1338" s="15">
        <v>7</v>
      </c>
      <c r="G1338" s="15">
        <v>0</v>
      </c>
      <c r="H1338" s="15" t="s">
        <v>2496</v>
      </c>
      <c r="I1338" s="15"/>
      <c r="J1338" s="15"/>
      <c r="K1338" s="15">
        <f t="shared" si="60"/>
        <v>1</v>
      </c>
      <c r="L1338" s="15" t="str">
        <f t="shared" si="61"/>
        <v>23</v>
      </c>
      <c r="M1338" s="15" t="str">
        <f t="shared" si="62"/>
        <v>2023年製</v>
      </c>
      <c r="N1338" s="17">
        <f>VLOOKUP(B:B,価格調査!B:S,18,0)</f>
        <v>1074476152</v>
      </c>
      <c r="O1338" s="15"/>
      <c r="P1338" s="15"/>
    </row>
    <row r="1339" spans="1:16">
      <c r="A1339" s="16" t="s">
        <v>5319</v>
      </c>
      <c r="B1339" s="16">
        <v>2454519208064</v>
      </c>
      <c r="C1339" s="15"/>
      <c r="D1339" s="15" t="s">
        <v>3053</v>
      </c>
      <c r="E1339" s="15">
        <v>23</v>
      </c>
      <c r="F1339" s="15">
        <v>5</v>
      </c>
      <c r="G1339" s="15">
        <v>0</v>
      </c>
      <c r="H1339" s="15" t="s">
        <v>2496</v>
      </c>
      <c r="I1339" s="15"/>
      <c r="J1339" s="15"/>
      <c r="K1339" s="15">
        <f t="shared" si="60"/>
        <v>1</v>
      </c>
      <c r="L1339" s="15" t="str">
        <f t="shared" si="61"/>
        <v>23</v>
      </c>
      <c r="M1339" s="15" t="str">
        <f t="shared" si="62"/>
        <v>2023年製</v>
      </c>
      <c r="N1339" s="17">
        <f>VLOOKUP(B:B,価格調査!B:S,18,0)</f>
        <v>1074476151</v>
      </c>
      <c r="O1339" s="15"/>
      <c r="P1339" s="15"/>
    </row>
    <row r="1340" spans="1:16">
      <c r="A1340" s="16" t="s">
        <v>5319</v>
      </c>
      <c r="B1340" s="16">
        <v>2454520208060</v>
      </c>
      <c r="C1340" s="15"/>
      <c r="D1340" s="15" t="s">
        <v>3054</v>
      </c>
      <c r="E1340" s="15">
        <v>23</v>
      </c>
      <c r="F1340" s="15">
        <v>6</v>
      </c>
      <c r="G1340" s="15">
        <v>0</v>
      </c>
      <c r="H1340" s="15" t="s">
        <v>2496</v>
      </c>
      <c r="I1340" s="15"/>
      <c r="J1340" s="15"/>
      <c r="K1340" s="15">
        <f t="shared" si="60"/>
        <v>1</v>
      </c>
      <c r="L1340" s="15" t="str">
        <f t="shared" si="61"/>
        <v>23</v>
      </c>
      <c r="M1340" s="15" t="str">
        <f t="shared" si="62"/>
        <v>2023年製</v>
      </c>
      <c r="N1340" s="17">
        <f>VLOOKUP(B:B,価格調査!B:S,18,0)</f>
        <v>1074476318</v>
      </c>
      <c r="O1340" s="15"/>
      <c r="P1340" s="15"/>
    </row>
    <row r="1341" spans="1:16">
      <c r="A1341" s="16" t="s">
        <v>5319</v>
      </c>
      <c r="B1341" s="16">
        <v>2654520208064</v>
      </c>
      <c r="C1341" s="15"/>
      <c r="D1341" s="15" t="s">
        <v>3056</v>
      </c>
      <c r="E1341" s="15">
        <v>23</v>
      </c>
      <c r="F1341" s="15">
        <v>1</v>
      </c>
      <c r="G1341" s="15">
        <v>0</v>
      </c>
      <c r="H1341" s="15" t="s">
        <v>2496</v>
      </c>
      <c r="I1341" s="15"/>
      <c r="J1341" s="15"/>
      <c r="K1341" s="15">
        <f t="shared" si="60"/>
        <v>1</v>
      </c>
      <c r="L1341" s="15" t="str">
        <f t="shared" si="61"/>
        <v>23</v>
      </c>
      <c r="M1341" s="15" t="str">
        <f t="shared" si="62"/>
        <v>2023年製</v>
      </c>
      <c r="N1341" s="17">
        <f>VLOOKUP(B:B,価格調査!B:S,18,0)</f>
        <v>1074476163</v>
      </c>
      <c r="O1341" s="15"/>
      <c r="P1341" s="15"/>
    </row>
    <row r="1342" spans="1:16">
      <c r="A1342" s="16" t="s">
        <v>5319</v>
      </c>
      <c r="B1342" s="16">
        <v>2753019208063</v>
      </c>
      <c r="C1342" s="15"/>
      <c r="D1342" s="15" t="s">
        <v>3057</v>
      </c>
      <c r="E1342" s="15">
        <v>23</v>
      </c>
      <c r="F1342" s="15">
        <v>13</v>
      </c>
      <c r="G1342" s="15">
        <v>0</v>
      </c>
      <c r="H1342" s="15" t="s">
        <v>2496</v>
      </c>
      <c r="I1342" s="15"/>
      <c r="J1342" s="15"/>
      <c r="K1342" s="15">
        <f t="shared" si="60"/>
        <v>2</v>
      </c>
      <c r="L1342" s="15" t="str">
        <f t="shared" si="61"/>
        <v>23</v>
      </c>
      <c r="M1342" s="15" t="str">
        <f t="shared" si="62"/>
        <v>2023年製</v>
      </c>
      <c r="N1342" s="17">
        <f>VLOOKUP(B:B,価格調査!B:S,18,0)</f>
        <v>1074476162</v>
      </c>
      <c r="O1342" s="15"/>
      <c r="P1342" s="15"/>
    </row>
    <row r="1343" spans="1:16">
      <c r="A1343" s="16" t="s">
        <v>5319</v>
      </c>
      <c r="B1343" s="16">
        <v>2753020208069</v>
      </c>
      <c r="C1343" s="15"/>
      <c r="D1343" s="15" t="s">
        <v>3058</v>
      </c>
      <c r="E1343" s="15">
        <v>23</v>
      </c>
      <c r="F1343" s="15">
        <v>4</v>
      </c>
      <c r="G1343" s="15">
        <v>0</v>
      </c>
      <c r="H1343" s="15" t="s">
        <v>2496</v>
      </c>
      <c r="I1343" s="15"/>
      <c r="J1343" s="15"/>
      <c r="K1343" s="15">
        <f t="shared" si="60"/>
        <v>1</v>
      </c>
      <c r="L1343" s="15" t="str">
        <f t="shared" si="61"/>
        <v>23</v>
      </c>
      <c r="M1343" s="15" t="str">
        <f t="shared" si="62"/>
        <v>2023年製</v>
      </c>
      <c r="N1343" s="17">
        <f>VLOOKUP(B:B,価格調査!B:S,18,0)</f>
        <v>1074476316</v>
      </c>
      <c r="O1343" s="15"/>
      <c r="P1343" s="15"/>
    </row>
    <row r="1344" spans="1:16">
      <c r="A1344" s="16" t="s">
        <v>5319</v>
      </c>
      <c r="B1344" s="16">
        <v>2754520208061</v>
      </c>
      <c r="C1344" s="15"/>
      <c r="D1344" s="15" t="s">
        <v>3061</v>
      </c>
      <c r="E1344" s="15">
        <v>23</v>
      </c>
      <c r="F1344" s="15">
        <v>5</v>
      </c>
      <c r="G1344" s="15">
        <v>0</v>
      </c>
      <c r="H1344" s="15" t="s">
        <v>2496</v>
      </c>
      <c r="I1344" s="15"/>
      <c r="J1344" s="15"/>
      <c r="K1344" s="15">
        <f t="shared" si="60"/>
        <v>1</v>
      </c>
      <c r="L1344" s="15" t="str">
        <f t="shared" si="61"/>
        <v>23</v>
      </c>
      <c r="M1344" s="15" t="str">
        <f t="shared" si="62"/>
        <v>2023年製</v>
      </c>
      <c r="N1344" s="17">
        <f>VLOOKUP(B:B,価格調査!B:S,18,0)</f>
        <v>1074476147</v>
      </c>
      <c r="O1344" s="15"/>
      <c r="P1344" s="15"/>
    </row>
    <row r="1345" spans="1:16">
      <c r="A1345" s="16" t="s">
        <v>5319</v>
      </c>
      <c r="B1345" s="16">
        <v>1657014093888</v>
      </c>
      <c r="C1345" s="15"/>
      <c r="D1345" s="15" t="s">
        <v>3085</v>
      </c>
      <c r="E1345" s="15">
        <v>23</v>
      </c>
      <c r="F1345" s="15">
        <v>1</v>
      </c>
      <c r="G1345" s="15">
        <v>0</v>
      </c>
      <c r="H1345" s="15" t="s">
        <v>2496</v>
      </c>
      <c r="I1345" s="15"/>
      <c r="J1345" s="15"/>
      <c r="K1345" s="15">
        <f t="shared" si="60"/>
        <v>1</v>
      </c>
      <c r="L1345" s="15" t="str">
        <f t="shared" si="61"/>
        <v>23</v>
      </c>
      <c r="M1345" s="15" t="str">
        <f t="shared" si="62"/>
        <v>2023年製</v>
      </c>
      <c r="N1345" s="17" t="e">
        <f>VLOOKUP(B:B,価格調査!B:S,18,0)</f>
        <v>#N/A</v>
      </c>
      <c r="O1345" s="15"/>
      <c r="P1345" s="15"/>
    </row>
    <row r="1346" spans="1:16">
      <c r="A1346" s="16" t="s">
        <v>5319</v>
      </c>
      <c r="B1346" s="16">
        <v>2056016094005</v>
      </c>
      <c r="C1346" s="15"/>
      <c r="D1346" s="15" t="s">
        <v>3092</v>
      </c>
      <c r="E1346" s="15">
        <v>23</v>
      </c>
      <c r="F1346" s="15">
        <v>309</v>
      </c>
      <c r="G1346" s="15">
        <v>0</v>
      </c>
      <c r="H1346" s="15" t="s">
        <v>2496</v>
      </c>
      <c r="I1346" s="15"/>
      <c r="J1346" s="15"/>
      <c r="K1346" s="15">
        <f t="shared" ref="K1346:K1409" si="63">COUNTIF(B:B,B1346)</f>
        <v>1</v>
      </c>
      <c r="L1346" s="15" t="str">
        <f t="shared" ref="L1346:L1409" si="64">RIGHT(E1346,2)</f>
        <v>23</v>
      </c>
      <c r="M1346" s="15" t="str">
        <f t="shared" ref="M1346:M1409" si="65">"20"&amp;L1346&amp;"年製"</f>
        <v>2023年製</v>
      </c>
      <c r="N1346" s="17" t="e">
        <f>VLOOKUP(B:B,価格調査!B:S,18,0)</f>
        <v>#N/A</v>
      </c>
      <c r="O1346" s="15"/>
      <c r="P1346" s="15"/>
    </row>
    <row r="1347" spans="1:16">
      <c r="A1347" s="16" t="s">
        <v>5319</v>
      </c>
      <c r="B1347" s="16">
        <v>2155517093880</v>
      </c>
      <c r="C1347" s="15"/>
      <c r="D1347" s="15" t="s">
        <v>3096</v>
      </c>
      <c r="E1347" s="15">
        <v>23</v>
      </c>
      <c r="F1347" s="15">
        <v>1</v>
      </c>
      <c r="G1347" s="15">
        <v>0</v>
      </c>
      <c r="H1347" s="15" t="s">
        <v>2496</v>
      </c>
      <c r="I1347" s="15"/>
      <c r="J1347" s="15"/>
      <c r="K1347" s="15">
        <f t="shared" si="63"/>
        <v>1</v>
      </c>
      <c r="L1347" s="15" t="str">
        <f t="shared" si="64"/>
        <v>23</v>
      </c>
      <c r="M1347" s="15" t="str">
        <f t="shared" si="65"/>
        <v>2023年製</v>
      </c>
      <c r="N1347" s="17" t="e">
        <f>VLOOKUP(B:B,価格調査!B:S,18,0)</f>
        <v>#N/A</v>
      </c>
      <c r="O1347" s="15"/>
      <c r="P1347" s="15"/>
    </row>
    <row r="1348" spans="1:16">
      <c r="A1348" s="16" t="s">
        <v>5319</v>
      </c>
      <c r="B1348" s="16">
        <v>2355518094002</v>
      </c>
      <c r="C1348" s="15"/>
      <c r="D1348" s="15" t="s">
        <v>3104</v>
      </c>
      <c r="E1348" s="15">
        <v>23</v>
      </c>
      <c r="F1348" s="15">
        <v>1</v>
      </c>
      <c r="G1348" s="15">
        <v>0</v>
      </c>
      <c r="H1348" s="15" t="s">
        <v>2496</v>
      </c>
      <c r="I1348" s="15"/>
      <c r="J1348" s="15"/>
      <c r="K1348" s="15">
        <f t="shared" si="63"/>
        <v>1</v>
      </c>
      <c r="L1348" s="15" t="str">
        <f t="shared" si="64"/>
        <v>23</v>
      </c>
      <c r="M1348" s="15" t="str">
        <f t="shared" si="65"/>
        <v>2023年製</v>
      </c>
      <c r="N1348" s="17" t="e">
        <f>VLOOKUP(B:B,価格調査!B:S,18,0)</f>
        <v>#N/A</v>
      </c>
      <c r="O1348" s="15"/>
      <c r="P1348" s="15"/>
    </row>
    <row r="1349" spans="1:16">
      <c r="A1349" s="16" t="s">
        <v>5319</v>
      </c>
      <c r="B1349" s="421">
        <v>1557013231208</v>
      </c>
      <c r="D1349" s="23" t="s">
        <v>3114</v>
      </c>
      <c r="E1349" s="23">
        <v>23</v>
      </c>
      <c r="F1349" s="23">
        <v>166</v>
      </c>
      <c r="G1349" s="23">
        <v>0</v>
      </c>
      <c r="H1349" s="23" t="s">
        <v>2496</v>
      </c>
      <c r="K1349" s="15">
        <f t="shared" si="63"/>
        <v>1</v>
      </c>
      <c r="L1349" s="15" t="str">
        <f t="shared" si="64"/>
        <v>23</v>
      </c>
      <c r="M1349" s="15" t="str">
        <f t="shared" si="65"/>
        <v>2023年製</v>
      </c>
      <c r="N1349" s="17" t="e">
        <f>VLOOKUP(B:B,価格調査!B:S,18,0)</f>
        <v>#N/A</v>
      </c>
      <c r="O1349" s="15"/>
      <c r="P1349" s="15"/>
    </row>
    <row r="1350" spans="1:16">
      <c r="A1350" s="16" t="s">
        <v>5319</v>
      </c>
      <c r="B1350" s="421">
        <v>1656514231202</v>
      </c>
      <c r="D1350" s="23" t="s">
        <v>3116</v>
      </c>
      <c r="E1350" s="23">
        <v>23</v>
      </c>
      <c r="F1350" s="23">
        <v>41</v>
      </c>
      <c r="G1350" s="23">
        <v>0</v>
      </c>
      <c r="H1350" s="23" t="s">
        <v>2496</v>
      </c>
      <c r="K1350" s="15">
        <f t="shared" si="63"/>
        <v>1</v>
      </c>
      <c r="L1350" s="15" t="str">
        <f t="shared" si="64"/>
        <v>23</v>
      </c>
      <c r="M1350" s="15" t="str">
        <f t="shared" si="65"/>
        <v>2023年製</v>
      </c>
      <c r="N1350" s="17" t="e">
        <f>VLOOKUP(B:B,価格調査!B:S,18,0)</f>
        <v>#N/A</v>
      </c>
      <c r="O1350" s="15"/>
      <c r="P1350" s="15"/>
    </row>
    <row r="1351" spans="1:16">
      <c r="A1351" s="16" t="s">
        <v>5319</v>
      </c>
      <c r="B1351" s="421">
        <v>1756514231209</v>
      </c>
      <c r="D1351" s="23" t="s">
        <v>3118</v>
      </c>
      <c r="E1351" s="23">
        <v>23</v>
      </c>
      <c r="F1351" s="23">
        <v>74</v>
      </c>
      <c r="G1351" s="23">
        <v>0</v>
      </c>
      <c r="H1351" s="23" t="s">
        <v>2496</v>
      </c>
      <c r="K1351" s="15">
        <f t="shared" si="63"/>
        <v>1</v>
      </c>
      <c r="L1351" s="15" t="str">
        <f t="shared" si="64"/>
        <v>23</v>
      </c>
      <c r="M1351" s="15" t="str">
        <f t="shared" si="65"/>
        <v>2023年製</v>
      </c>
      <c r="N1351" s="17" t="e">
        <f>VLOOKUP(B:B,価格調査!B:S,18,0)</f>
        <v>#N/A</v>
      </c>
      <c r="O1351" s="15"/>
      <c r="P1351" s="15"/>
    </row>
    <row r="1352" spans="1:16">
      <c r="A1352" s="16" t="s">
        <v>5319</v>
      </c>
      <c r="B1352" s="421">
        <v>1756515231208</v>
      </c>
      <c r="D1352" s="23" t="s">
        <v>3121</v>
      </c>
      <c r="E1352" s="23">
        <v>23</v>
      </c>
      <c r="F1352" s="23">
        <v>233</v>
      </c>
      <c r="G1352" s="23">
        <v>0</v>
      </c>
      <c r="H1352" s="23" t="s">
        <v>2496</v>
      </c>
      <c r="K1352" s="15">
        <f t="shared" si="63"/>
        <v>1</v>
      </c>
      <c r="L1352" s="15" t="str">
        <f t="shared" si="64"/>
        <v>23</v>
      </c>
      <c r="M1352" s="15" t="str">
        <f t="shared" si="65"/>
        <v>2023年製</v>
      </c>
      <c r="N1352" s="17" t="e">
        <f>VLOOKUP(B:B,価格調査!B:S,18,0)</f>
        <v>#N/A</v>
      </c>
      <c r="O1352" s="15"/>
      <c r="P1352" s="15"/>
    </row>
    <row r="1353" spans="1:16">
      <c r="A1353" s="16" t="s">
        <v>5319</v>
      </c>
      <c r="B1353" s="421">
        <v>1757014231201</v>
      </c>
      <c r="D1353" s="23" t="s">
        <v>3122</v>
      </c>
      <c r="E1353" s="23">
        <v>23</v>
      </c>
      <c r="F1353" s="23">
        <v>92</v>
      </c>
      <c r="G1353" s="23">
        <v>0</v>
      </c>
      <c r="H1353" s="23" t="s">
        <v>2496</v>
      </c>
      <c r="K1353" s="15">
        <f t="shared" si="63"/>
        <v>1</v>
      </c>
      <c r="L1353" s="15" t="str">
        <f t="shared" si="64"/>
        <v>23</v>
      </c>
      <c r="M1353" s="15" t="str">
        <f t="shared" si="65"/>
        <v>2023年製</v>
      </c>
      <c r="N1353" s="17" t="e">
        <f>VLOOKUP(B:B,価格調査!B:S,18,0)</f>
        <v>#N/A</v>
      </c>
      <c r="O1353" s="15"/>
      <c r="P1353" s="15"/>
    </row>
    <row r="1354" spans="1:16">
      <c r="A1354" s="16" t="s">
        <v>5319</v>
      </c>
      <c r="B1354" s="421">
        <v>1856015231200</v>
      </c>
      <c r="D1354" s="23" t="s">
        <v>6182</v>
      </c>
      <c r="E1354" s="23">
        <v>23</v>
      </c>
      <c r="F1354" s="23">
        <v>277</v>
      </c>
      <c r="G1354" s="23">
        <v>0</v>
      </c>
      <c r="H1354" s="23" t="s">
        <v>2496</v>
      </c>
      <c r="K1354" s="15">
        <f t="shared" si="63"/>
        <v>1</v>
      </c>
      <c r="L1354" s="15" t="str">
        <f t="shared" si="64"/>
        <v>23</v>
      </c>
      <c r="M1354" s="15" t="str">
        <f t="shared" si="65"/>
        <v>2023年製</v>
      </c>
      <c r="N1354" s="17" t="e">
        <f>VLOOKUP(B:B,価格調査!B:S,18,0)</f>
        <v>#N/A</v>
      </c>
      <c r="O1354" s="15"/>
      <c r="P1354" s="15"/>
    </row>
    <row r="1355" spans="1:16">
      <c r="A1355" s="16" t="s">
        <v>5319</v>
      </c>
      <c r="B1355" s="421">
        <v>1856514231206</v>
      </c>
      <c r="D1355" s="23" t="s">
        <v>3124</v>
      </c>
      <c r="E1355" s="23">
        <v>23</v>
      </c>
      <c r="F1355" s="23">
        <v>13</v>
      </c>
      <c r="G1355" s="23">
        <v>0</v>
      </c>
      <c r="H1355" s="23" t="s">
        <v>2496</v>
      </c>
      <c r="K1355" s="15">
        <f t="shared" si="63"/>
        <v>1</v>
      </c>
      <c r="L1355" s="15" t="str">
        <f t="shared" si="64"/>
        <v>23</v>
      </c>
      <c r="M1355" s="15" t="str">
        <f t="shared" si="65"/>
        <v>2023年製</v>
      </c>
      <c r="N1355" s="17" t="e">
        <f>VLOOKUP(B:B,価格調査!B:S,18,0)</f>
        <v>#N/A</v>
      </c>
      <c r="O1355" s="15"/>
      <c r="P1355" s="15"/>
    </row>
    <row r="1356" spans="1:16">
      <c r="A1356" s="16" t="s">
        <v>5319</v>
      </c>
      <c r="B1356" s="421">
        <v>1856515231205</v>
      </c>
      <c r="D1356" s="23" t="s">
        <v>3125</v>
      </c>
      <c r="E1356" s="23">
        <v>23</v>
      </c>
      <c r="F1356" s="23">
        <v>223</v>
      </c>
      <c r="G1356" s="23">
        <v>0</v>
      </c>
      <c r="H1356" s="23" t="s">
        <v>2496</v>
      </c>
      <c r="K1356" s="15">
        <f t="shared" si="63"/>
        <v>1</v>
      </c>
      <c r="L1356" s="15" t="str">
        <f t="shared" si="64"/>
        <v>23</v>
      </c>
      <c r="M1356" s="15" t="str">
        <f t="shared" si="65"/>
        <v>2023年製</v>
      </c>
      <c r="N1356" s="17" t="e">
        <f>VLOOKUP(B:B,価格調査!B:S,18,0)</f>
        <v>#N/A</v>
      </c>
      <c r="O1356" s="15"/>
      <c r="P1356" s="15"/>
    </row>
    <row r="1357" spans="1:16">
      <c r="A1357" s="16" t="s">
        <v>5319</v>
      </c>
      <c r="B1357" s="421">
        <v>1958015231232</v>
      </c>
      <c r="D1357" s="23" t="s">
        <v>3127</v>
      </c>
      <c r="E1357" s="23">
        <v>23</v>
      </c>
      <c r="F1357" s="23">
        <v>82</v>
      </c>
      <c r="G1357" s="23">
        <v>0</v>
      </c>
      <c r="H1357" s="23" t="s">
        <v>2496</v>
      </c>
      <c r="K1357" s="15">
        <f t="shared" si="63"/>
        <v>1</v>
      </c>
      <c r="L1357" s="15" t="str">
        <f t="shared" si="64"/>
        <v>23</v>
      </c>
      <c r="M1357" s="15" t="str">
        <f t="shared" si="65"/>
        <v>2023年製</v>
      </c>
      <c r="N1357" s="17" t="e">
        <f>VLOOKUP(B:B,価格調査!B:S,18,0)</f>
        <v>#N/A</v>
      </c>
      <c r="O1357" s="15"/>
      <c r="P1357" s="15"/>
    </row>
    <row r="1358" spans="1:16">
      <c r="A1358" s="16" t="s">
        <v>5319</v>
      </c>
      <c r="B1358" s="421">
        <v>2055017231204</v>
      </c>
      <c r="D1358" s="23" t="s">
        <v>3129</v>
      </c>
      <c r="E1358" s="23">
        <v>23</v>
      </c>
      <c r="F1358" s="23">
        <v>76</v>
      </c>
      <c r="G1358" s="23">
        <v>0</v>
      </c>
      <c r="H1358" s="23" t="s">
        <v>2496</v>
      </c>
      <c r="K1358" s="15">
        <f t="shared" si="63"/>
        <v>1</v>
      </c>
      <c r="L1358" s="15" t="str">
        <f t="shared" si="64"/>
        <v>23</v>
      </c>
      <c r="M1358" s="15" t="str">
        <f t="shared" si="65"/>
        <v>2023年製</v>
      </c>
      <c r="N1358" s="17" t="e">
        <f>VLOOKUP(B:B,価格調査!B:S,18,0)</f>
        <v>#N/A</v>
      </c>
      <c r="O1358" s="15"/>
      <c r="P1358" s="15"/>
    </row>
    <row r="1359" spans="1:16">
      <c r="A1359" s="16" t="s">
        <v>5319</v>
      </c>
      <c r="B1359" s="421">
        <v>2056016231202</v>
      </c>
      <c r="D1359" s="23" t="s">
        <v>3980</v>
      </c>
      <c r="E1359" s="23">
        <v>23</v>
      </c>
      <c r="F1359" s="23">
        <v>262</v>
      </c>
      <c r="G1359" s="23">
        <v>0</v>
      </c>
      <c r="H1359" s="23" t="s">
        <v>2496</v>
      </c>
      <c r="K1359" s="15">
        <f t="shared" si="63"/>
        <v>1</v>
      </c>
      <c r="L1359" s="15" t="str">
        <f t="shared" si="64"/>
        <v>23</v>
      </c>
      <c r="M1359" s="15" t="str">
        <f t="shared" si="65"/>
        <v>2023年製</v>
      </c>
      <c r="N1359" s="17" t="e">
        <f>VLOOKUP(B:B,価格調査!B:S,18,0)</f>
        <v>#N/A</v>
      </c>
      <c r="O1359" s="15"/>
      <c r="P1359" s="15"/>
    </row>
    <row r="1360" spans="1:16">
      <c r="A1360" s="16" t="s">
        <v>5319</v>
      </c>
      <c r="B1360" s="421">
        <v>2154517231209</v>
      </c>
      <c r="D1360" s="23" t="s">
        <v>10720</v>
      </c>
      <c r="E1360" s="23">
        <v>23</v>
      </c>
      <c r="F1360" s="23">
        <v>28</v>
      </c>
      <c r="G1360" s="23">
        <v>0</v>
      </c>
      <c r="H1360" s="23" t="s">
        <v>2496</v>
      </c>
      <c r="K1360" s="15">
        <f t="shared" si="63"/>
        <v>1</v>
      </c>
      <c r="L1360" s="15" t="str">
        <f t="shared" si="64"/>
        <v>23</v>
      </c>
      <c r="M1360" s="15" t="str">
        <f t="shared" si="65"/>
        <v>2023年製</v>
      </c>
      <c r="N1360" s="17" t="e">
        <f>VLOOKUP(B:B,価格調査!B:S,18,0)</f>
        <v>#N/A</v>
      </c>
      <c r="O1360" s="15"/>
      <c r="P1360" s="15"/>
    </row>
    <row r="1361" spans="1:16">
      <c r="A1361" s="16" t="s">
        <v>5319</v>
      </c>
      <c r="B1361" s="421">
        <v>2155517231206</v>
      </c>
      <c r="D1361" s="23" t="s">
        <v>3130</v>
      </c>
      <c r="E1361" s="23">
        <v>23</v>
      </c>
      <c r="F1361" s="23">
        <v>86</v>
      </c>
      <c r="G1361" s="23">
        <v>0</v>
      </c>
      <c r="H1361" s="23" t="s">
        <v>2496</v>
      </c>
      <c r="K1361" s="15">
        <f t="shared" si="63"/>
        <v>1</v>
      </c>
      <c r="L1361" s="15" t="str">
        <f t="shared" si="64"/>
        <v>23</v>
      </c>
      <c r="M1361" s="15" t="str">
        <f t="shared" si="65"/>
        <v>2023年製</v>
      </c>
      <c r="N1361" s="17" t="e">
        <f>VLOOKUP(B:B,価格調査!B:S,18,0)</f>
        <v>#N/A</v>
      </c>
      <c r="O1361" s="15"/>
      <c r="P1361" s="15"/>
    </row>
    <row r="1362" spans="1:16">
      <c r="A1362" s="16" t="s">
        <v>5319</v>
      </c>
      <c r="B1362" s="421">
        <v>2156016231209</v>
      </c>
      <c r="D1362" s="23" t="s">
        <v>3131</v>
      </c>
      <c r="E1362" s="23">
        <v>23</v>
      </c>
      <c r="F1362" s="23">
        <v>59</v>
      </c>
      <c r="G1362" s="23">
        <v>0</v>
      </c>
      <c r="H1362" s="23" t="s">
        <v>2496</v>
      </c>
      <c r="K1362" s="15">
        <f t="shared" si="63"/>
        <v>1</v>
      </c>
      <c r="L1362" s="15" t="str">
        <f t="shared" si="64"/>
        <v>23</v>
      </c>
      <c r="M1362" s="15" t="str">
        <f t="shared" si="65"/>
        <v>2023年製</v>
      </c>
      <c r="N1362" s="17" t="e">
        <f>VLOOKUP(B:B,価格調査!B:S,18,0)</f>
        <v>#N/A</v>
      </c>
      <c r="O1362" s="15"/>
      <c r="P1362" s="15"/>
    </row>
    <row r="1363" spans="1:16">
      <c r="A1363" s="16" t="s">
        <v>5319</v>
      </c>
      <c r="B1363" s="421">
        <v>2156017231208</v>
      </c>
      <c r="D1363" s="23" t="s">
        <v>3133</v>
      </c>
      <c r="E1363" s="23">
        <v>23</v>
      </c>
      <c r="F1363" s="23">
        <v>38</v>
      </c>
      <c r="G1363" s="23">
        <v>0</v>
      </c>
      <c r="H1363" s="23" t="s">
        <v>2496</v>
      </c>
      <c r="K1363" s="15">
        <f t="shared" si="63"/>
        <v>1</v>
      </c>
      <c r="L1363" s="15" t="str">
        <f t="shared" si="64"/>
        <v>23</v>
      </c>
      <c r="M1363" s="15" t="str">
        <f t="shared" si="65"/>
        <v>2023年製</v>
      </c>
      <c r="N1363" s="17" t="e">
        <f>VLOOKUP(B:B,価格調査!B:S,18,0)</f>
        <v>#N/A</v>
      </c>
      <c r="O1363" s="15"/>
      <c r="P1363" s="15"/>
    </row>
    <row r="1364" spans="1:16">
      <c r="A1364" s="16" t="s">
        <v>5319</v>
      </c>
      <c r="B1364" s="421">
        <v>2157016231206</v>
      </c>
      <c r="D1364" s="23" t="s">
        <v>3135</v>
      </c>
      <c r="E1364" s="23">
        <v>23</v>
      </c>
      <c r="F1364" s="23">
        <v>44</v>
      </c>
      <c r="G1364" s="23">
        <v>0</v>
      </c>
      <c r="H1364" s="23" t="s">
        <v>2496</v>
      </c>
      <c r="K1364" s="15">
        <f t="shared" si="63"/>
        <v>1</v>
      </c>
      <c r="L1364" s="15" t="str">
        <f t="shared" si="64"/>
        <v>23</v>
      </c>
      <c r="M1364" s="15" t="str">
        <f t="shared" si="65"/>
        <v>2023年製</v>
      </c>
      <c r="N1364" s="17" t="e">
        <f>VLOOKUP(B:B,価格調査!B:S,18,0)</f>
        <v>#N/A</v>
      </c>
      <c r="O1364" s="15"/>
      <c r="P1364" s="15"/>
    </row>
    <row r="1365" spans="1:16">
      <c r="A1365" s="16" t="s">
        <v>5319</v>
      </c>
      <c r="B1365" s="421">
        <v>2255517231203</v>
      </c>
      <c r="D1365" s="23" t="s">
        <v>3136</v>
      </c>
      <c r="E1365" s="23">
        <v>23</v>
      </c>
      <c r="F1365" s="23">
        <v>58</v>
      </c>
      <c r="G1365" s="23">
        <v>0</v>
      </c>
      <c r="H1365" s="23" t="s">
        <v>2496</v>
      </c>
      <c r="K1365" s="15">
        <f t="shared" si="63"/>
        <v>1</v>
      </c>
      <c r="L1365" s="15" t="str">
        <f t="shared" si="64"/>
        <v>23</v>
      </c>
      <c r="M1365" s="15" t="str">
        <f t="shared" si="65"/>
        <v>2023年製</v>
      </c>
      <c r="N1365" s="17" t="e">
        <f>VLOOKUP(B:B,価格調査!B:S,18,0)</f>
        <v>#N/A</v>
      </c>
      <c r="O1365" s="15"/>
      <c r="P1365" s="15"/>
    </row>
    <row r="1366" spans="1:16">
      <c r="A1366" s="16" t="s">
        <v>5319</v>
      </c>
      <c r="B1366" s="421">
        <v>2256517231200</v>
      </c>
      <c r="D1366" s="23" t="s">
        <v>3137</v>
      </c>
      <c r="E1366" s="23">
        <v>23</v>
      </c>
      <c r="F1366" s="23">
        <v>95</v>
      </c>
      <c r="G1366" s="23">
        <v>0</v>
      </c>
      <c r="H1366" s="23" t="s">
        <v>2496</v>
      </c>
      <c r="K1366" s="15">
        <f t="shared" si="63"/>
        <v>1</v>
      </c>
      <c r="L1366" s="15" t="str">
        <f t="shared" si="64"/>
        <v>23</v>
      </c>
      <c r="M1366" s="15" t="str">
        <f t="shared" si="65"/>
        <v>2023年製</v>
      </c>
      <c r="N1366" s="17" t="e">
        <f>VLOOKUP(B:B,価格調査!B:S,18,0)</f>
        <v>#N/A</v>
      </c>
      <c r="O1366" s="15"/>
      <c r="P1366" s="15"/>
    </row>
    <row r="1367" spans="1:16">
      <c r="A1367" s="16" t="s">
        <v>5319</v>
      </c>
      <c r="B1367" s="421">
        <v>2355018231204</v>
      </c>
      <c r="D1367" s="23" t="s">
        <v>3138</v>
      </c>
      <c r="E1367" s="23">
        <v>23</v>
      </c>
      <c r="F1367" s="23">
        <v>75</v>
      </c>
      <c r="G1367" s="23">
        <v>0</v>
      </c>
      <c r="H1367" s="23" t="s">
        <v>2496</v>
      </c>
      <c r="K1367" s="15">
        <f t="shared" si="63"/>
        <v>1</v>
      </c>
      <c r="L1367" s="15" t="str">
        <f t="shared" si="64"/>
        <v>23</v>
      </c>
      <c r="M1367" s="15" t="str">
        <f t="shared" si="65"/>
        <v>2023年製</v>
      </c>
      <c r="N1367" s="17" t="e">
        <f>VLOOKUP(B:B,価格調査!B:S,18,0)</f>
        <v>#N/A</v>
      </c>
      <c r="O1367" s="15"/>
      <c r="P1367" s="15"/>
    </row>
    <row r="1368" spans="1:16">
      <c r="A1368" s="16" t="s">
        <v>5319</v>
      </c>
      <c r="B1368" s="421">
        <v>2356018231201</v>
      </c>
      <c r="D1368" s="23" t="s">
        <v>3139</v>
      </c>
      <c r="E1368" s="23">
        <v>23</v>
      </c>
      <c r="F1368" s="23">
        <v>12</v>
      </c>
      <c r="G1368" s="23">
        <v>0</v>
      </c>
      <c r="H1368" s="23" t="s">
        <v>2496</v>
      </c>
      <c r="K1368" s="15">
        <f t="shared" si="63"/>
        <v>1</v>
      </c>
      <c r="L1368" s="15" t="str">
        <f t="shared" si="64"/>
        <v>23</v>
      </c>
      <c r="M1368" s="15" t="str">
        <f t="shared" si="65"/>
        <v>2023年製</v>
      </c>
      <c r="N1368" s="17" t="e">
        <f>VLOOKUP(B:B,価格調査!B:S,18,0)</f>
        <v>#N/A</v>
      </c>
      <c r="O1368" s="15"/>
      <c r="P1368" s="15"/>
    </row>
    <row r="1369" spans="1:16">
      <c r="A1369" s="16" t="s">
        <v>5319</v>
      </c>
      <c r="B1369" s="421">
        <v>1458013231161</v>
      </c>
      <c r="D1369" s="23" t="s">
        <v>3146</v>
      </c>
      <c r="E1369" s="23">
        <v>23</v>
      </c>
      <c r="F1369" s="23">
        <v>52</v>
      </c>
      <c r="G1369" s="23">
        <v>0</v>
      </c>
      <c r="H1369" s="23" t="s">
        <v>2496</v>
      </c>
      <c r="K1369" s="15">
        <f t="shared" si="63"/>
        <v>1</v>
      </c>
      <c r="L1369" s="15" t="str">
        <f t="shared" si="64"/>
        <v>23</v>
      </c>
      <c r="M1369" s="15" t="str">
        <f t="shared" si="65"/>
        <v>2023年製</v>
      </c>
      <c r="N1369" s="17" t="e">
        <f>VLOOKUP(B:B,価格調査!B:S,18,0)</f>
        <v>#N/A</v>
      </c>
      <c r="O1369" s="15"/>
      <c r="P1369" s="15"/>
    </row>
    <row r="1370" spans="1:16">
      <c r="A1370" s="16" t="s">
        <v>5319</v>
      </c>
      <c r="B1370" s="421">
        <v>1556513231169</v>
      </c>
      <c r="D1370" s="23" t="s">
        <v>3148</v>
      </c>
      <c r="E1370" s="23">
        <v>23</v>
      </c>
      <c r="F1370" s="23">
        <v>7</v>
      </c>
      <c r="G1370" s="23">
        <v>0</v>
      </c>
      <c r="H1370" s="23" t="s">
        <v>2496</v>
      </c>
      <c r="K1370" s="15">
        <f t="shared" si="63"/>
        <v>1</v>
      </c>
      <c r="L1370" s="15" t="str">
        <f t="shared" si="64"/>
        <v>23</v>
      </c>
      <c r="M1370" s="15" t="str">
        <f t="shared" si="65"/>
        <v>2023年製</v>
      </c>
      <c r="N1370" s="17" t="e">
        <f>VLOOKUP(B:B,価格調査!B:S,18,0)</f>
        <v>#N/A</v>
      </c>
      <c r="O1370" s="15"/>
      <c r="P1370" s="15"/>
    </row>
    <row r="1371" spans="1:16">
      <c r="A1371" s="16" t="s">
        <v>5319</v>
      </c>
      <c r="B1371" s="421">
        <v>1655515231167</v>
      </c>
      <c r="D1371" s="23" t="s">
        <v>3149</v>
      </c>
      <c r="E1371" s="23">
        <v>23</v>
      </c>
      <c r="F1371" s="23">
        <v>8</v>
      </c>
      <c r="G1371" s="23">
        <v>0</v>
      </c>
      <c r="H1371" s="23" t="s">
        <v>2496</v>
      </c>
      <c r="K1371" s="15">
        <f t="shared" si="63"/>
        <v>1</v>
      </c>
      <c r="L1371" s="15" t="str">
        <f t="shared" si="64"/>
        <v>23</v>
      </c>
      <c r="M1371" s="15" t="str">
        <f t="shared" si="65"/>
        <v>2023年製</v>
      </c>
      <c r="N1371" s="17" t="e">
        <f>VLOOKUP(B:B,価格調査!B:S,18,0)</f>
        <v>#N/A</v>
      </c>
      <c r="O1371" s="15"/>
      <c r="P1371" s="15"/>
    </row>
    <row r="1372" spans="1:16">
      <c r="A1372" s="16" t="s">
        <v>5319</v>
      </c>
      <c r="B1372" s="421">
        <v>1656015231169</v>
      </c>
      <c r="D1372" s="23" t="s">
        <v>7333</v>
      </c>
      <c r="E1372" s="23">
        <v>23</v>
      </c>
      <c r="F1372" s="23">
        <v>23</v>
      </c>
      <c r="G1372" s="23">
        <v>0</v>
      </c>
      <c r="H1372" s="23" t="s">
        <v>2496</v>
      </c>
      <c r="K1372" s="15">
        <f t="shared" si="63"/>
        <v>1</v>
      </c>
      <c r="L1372" s="15" t="str">
        <f t="shared" si="64"/>
        <v>23</v>
      </c>
      <c r="M1372" s="15" t="str">
        <f t="shared" si="65"/>
        <v>2023年製</v>
      </c>
      <c r="N1372" s="17" t="e">
        <f>VLOOKUP(B:B,価格調査!B:S,18,0)</f>
        <v>#N/A</v>
      </c>
      <c r="O1372" s="15"/>
      <c r="P1372" s="15"/>
    </row>
    <row r="1373" spans="1:16">
      <c r="A1373" s="16" t="s">
        <v>5319</v>
      </c>
      <c r="B1373" s="421">
        <v>2656517050298</v>
      </c>
      <c r="D1373" s="23" t="s">
        <v>3159</v>
      </c>
      <c r="E1373" s="23">
        <v>23</v>
      </c>
      <c r="F1373" s="23">
        <v>48</v>
      </c>
      <c r="G1373" s="23">
        <v>0</v>
      </c>
      <c r="H1373" s="23" t="s">
        <v>2496</v>
      </c>
      <c r="K1373" s="15">
        <f t="shared" si="63"/>
        <v>1</v>
      </c>
      <c r="L1373" s="15" t="str">
        <f t="shared" si="64"/>
        <v>23</v>
      </c>
      <c r="M1373" s="15" t="str">
        <f t="shared" si="65"/>
        <v>2023年製</v>
      </c>
      <c r="N1373" s="17" t="e">
        <f>VLOOKUP(B:B,価格調査!B:S,18,0)</f>
        <v>#N/A</v>
      </c>
      <c r="O1373" s="15"/>
      <c r="P1373" s="15"/>
    </row>
    <row r="1374" spans="1:16">
      <c r="A1374" s="16" t="s">
        <v>5319</v>
      </c>
      <c r="B1374" s="421">
        <v>1856514094009</v>
      </c>
      <c r="D1374" s="23" t="s">
        <v>3164</v>
      </c>
      <c r="E1374" s="23">
        <v>23</v>
      </c>
      <c r="F1374" s="23">
        <v>1</v>
      </c>
      <c r="G1374" s="23">
        <v>0</v>
      </c>
      <c r="H1374" s="23" t="s">
        <v>2496</v>
      </c>
      <c r="K1374" s="15">
        <f t="shared" si="63"/>
        <v>1</v>
      </c>
      <c r="L1374" s="15" t="str">
        <f t="shared" si="64"/>
        <v>23</v>
      </c>
      <c r="M1374" s="15" t="str">
        <f t="shared" si="65"/>
        <v>2023年製</v>
      </c>
      <c r="N1374" s="17" t="e">
        <f>VLOOKUP(B:B,価格調査!B:S,18,0)</f>
        <v>#N/A</v>
      </c>
      <c r="O1374" s="15"/>
      <c r="P1374" s="15"/>
    </row>
    <row r="1375" spans="1:16">
      <c r="A1375" s="16" t="s">
        <v>5319</v>
      </c>
      <c r="B1375" s="421">
        <v>1855515094001</v>
      </c>
      <c r="D1375" s="23" t="s">
        <v>3165</v>
      </c>
      <c r="E1375" s="23">
        <v>23</v>
      </c>
      <c r="F1375" s="23">
        <v>65</v>
      </c>
      <c r="G1375" s="23">
        <v>0</v>
      </c>
      <c r="H1375" s="23" t="s">
        <v>2496</v>
      </c>
      <c r="K1375" s="15">
        <f t="shared" si="63"/>
        <v>1</v>
      </c>
      <c r="L1375" s="15" t="str">
        <f t="shared" si="64"/>
        <v>23</v>
      </c>
      <c r="M1375" s="15" t="str">
        <f t="shared" si="65"/>
        <v>2023年製</v>
      </c>
      <c r="N1375" s="17" t="e">
        <f>VLOOKUP(B:B,価格調査!B:S,18,0)</f>
        <v>#N/A</v>
      </c>
      <c r="O1375" s="15"/>
      <c r="P1375" s="15"/>
    </row>
    <row r="1376" spans="1:16">
      <c r="A1376" s="16" t="s">
        <v>5319</v>
      </c>
      <c r="B1376" s="421">
        <v>1956016119351</v>
      </c>
      <c r="D1376" s="23" t="s">
        <v>3175</v>
      </c>
      <c r="E1376" s="23">
        <v>23</v>
      </c>
      <c r="F1376" s="23">
        <v>3</v>
      </c>
      <c r="G1376" s="23">
        <v>0</v>
      </c>
      <c r="H1376" s="23" t="s">
        <v>2496</v>
      </c>
      <c r="K1376" s="15">
        <f t="shared" si="63"/>
        <v>1</v>
      </c>
      <c r="L1376" s="15" t="str">
        <f t="shared" si="64"/>
        <v>23</v>
      </c>
      <c r="M1376" s="15" t="str">
        <f t="shared" si="65"/>
        <v>2023年製</v>
      </c>
      <c r="N1376" s="17">
        <f>VLOOKUP(B:B,価格調査!B:S,18,0)</f>
        <v>1074476460</v>
      </c>
      <c r="O1376" s="15"/>
      <c r="P1376" s="15"/>
    </row>
    <row r="1377" spans="1:16">
      <c r="A1377" s="16" t="s">
        <v>5319</v>
      </c>
      <c r="B1377" s="421">
        <v>2055517119354</v>
      </c>
      <c r="D1377" s="23" t="s">
        <v>3180</v>
      </c>
      <c r="E1377" s="23">
        <v>23</v>
      </c>
      <c r="F1377" s="23">
        <v>1</v>
      </c>
      <c r="G1377" s="23">
        <v>0</v>
      </c>
      <c r="H1377" s="23" t="s">
        <v>2496</v>
      </c>
      <c r="K1377" s="15">
        <f t="shared" si="63"/>
        <v>1</v>
      </c>
      <c r="L1377" s="15" t="str">
        <f t="shared" si="64"/>
        <v>23</v>
      </c>
      <c r="M1377" s="15" t="str">
        <f t="shared" si="65"/>
        <v>2023年製</v>
      </c>
      <c r="N1377" s="17">
        <f>VLOOKUP(B:B,価格調査!B:S,18,0)</f>
        <v>1074475988</v>
      </c>
      <c r="O1377" s="15"/>
      <c r="P1377" s="15"/>
    </row>
    <row r="1378" spans="1:16">
      <c r="A1378" s="16" t="s">
        <v>5319</v>
      </c>
      <c r="B1378" s="421">
        <v>2155517119351</v>
      </c>
      <c r="D1378" s="23" t="s">
        <v>3182</v>
      </c>
      <c r="E1378" s="23">
        <v>23</v>
      </c>
      <c r="F1378" s="23">
        <v>3</v>
      </c>
      <c r="G1378" s="23">
        <v>0</v>
      </c>
      <c r="H1378" s="23" t="s">
        <v>2496</v>
      </c>
      <c r="K1378" s="15">
        <f t="shared" si="63"/>
        <v>1</v>
      </c>
      <c r="L1378" s="15" t="str">
        <f t="shared" si="64"/>
        <v>23</v>
      </c>
      <c r="M1378" s="15" t="str">
        <f t="shared" si="65"/>
        <v>2023年製</v>
      </c>
      <c r="N1378" s="17">
        <f>VLOOKUP(B:B,価格調査!B:S,18,0)</f>
        <v>1074476553</v>
      </c>
      <c r="O1378" s="15"/>
      <c r="P1378" s="15"/>
    </row>
    <row r="1379" spans="1:16">
      <c r="A1379" s="16" t="s">
        <v>5319</v>
      </c>
      <c r="B1379" s="421">
        <v>2156016119279</v>
      </c>
      <c r="D1379" s="23" t="s">
        <v>3183</v>
      </c>
      <c r="E1379" s="23">
        <v>23</v>
      </c>
      <c r="F1379" s="23">
        <v>8</v>
      </c>
      <c r="G1379" s="23">
        <v>0</v>
      </c>
      <c r="H1379" s="23" t="s">
        <v>2496</v>
      </c>
      <c r="K1379" s="15">
        <f t="shared" si="63"/>
        <v>1</v>
      </c>
      <c r="L1379" s="15" t="str">
        <f t="shared" si="64"/>
        <v>23</v>
      </c>
      <c r="M1379" s="15" t="str">
        <f t="shared" si="65"/>
        <v>2023年製</v>
      </c>
      <c r="N1379" s="17">
        <f>VLOOKUP(B:B,価格調査!B:S,18,0)</f>
        <v>1074476463</v>
      </c>
      <c r="O1379" s="15"/>
      <c r="P1379" s="15"/>
    </row>
    <row r="1380" spans="1:16">
      <c r="A1380" s="16" t="s">
        <v>5319</v>
      </c>
      <c r="B1380" s="421">
        <v>2156017119353</v>
      </c>
      <c r="D1380" s="23" t="s">
        <v>3184</v>
      </c>
      <c r="E1380" s="23">
        <v>23</v>
      </c>
      <c r="F1380" s="23">
        <v>2</v>
      </c>
      <c r="G1380" s="23">
        <v>0</v>
      </c>
      <c r="H1380" s="23" t="s">
        <v>2496</v>
      </c>
      <c r="K1380" s="15">
        <f t="shared" si="63"/>
        <v>1</v>
      </c>
      <c r="L1380" s="15" t="str">
        <f t="shared" si="64"/>
        <v>23</v>
      </c>
      <c r="M1380" s="15" t="str">
        <f t="shared" si="65"/>
        <v>2023年製</v>
      </c>
      <c r="N1380" s="17">
        <f>VLOOKUP(B:B,価格調査!B:S,18,0)</f>
        <v>1074476499</v>
      </c>
      <c r="O1380" s="15"/>
      <c r="P1380" s="15"/>
    </row>
    <row r="1381" spans="1:16">
      <c r="A1381" s="16" t="s">
        <v>5319</v>
      </c>
      <c r="B1381" s="421">
        <v>2254518119275</v>
      </c>
      <c r="D1381" s="23" t="s">
        <v>3188</v>
      </c>
      <c r="E1381" s="23">
        <v>23</v>
      </c>
      <c r="F1381" s="23">
        <v>1</v>
      </c>
      <c r="G1381" s="23">
        <v>0</v>
      </c>
      <c r="H1381" s="23" t="s">
        <v>2496</v>
      </c>
      <c r="K1381" s="15">
        <f t="shared" si="63"/>
        <v>1</v>
      </c>
      <c r="L1381" s="15" t="str">
        <f t="shared" si="64"/>
        <v>23</v>
      </c>
      <c r="M1381" s="15" t="str">
        <f t="shared" si="65"/>
        <v>2023年製</v>
      </c>
      <c r="N1381" s="17">
        <f>VLOOKUP(B:B,価格調査!B:S,18,0)</f>
        <v>1074476736</v>
      </c>
      <c r="O1381" s="15"/>
      <c r="P1381" s="15"/>
    </row>
    <row r="1382" spans="1:16">
      <c r="A1382" s="16" t="s">
        <v>5319</v>
      </c>
      <c r="B1382" s="421">
        <v>2255017119353</v>
      </c>
      <c r="D1382" s="23" t="s">
        <v>3189</v>
      </c>
      <c r="E1382" s="23">
        <v>23</v>
      </c>
      <c r="F1382" s="23">
        <v>2</v>
      </c>
      <c r="G1382" s="23">
        <v>0</v>
      </c>
      <c r="H1382" s="23" t="s">
        <v>2496</v>
      </c>
      <c r="K1382" s="15">
        <f t="shared" si="63"/>
        <v>1</v>
      </c>
      <c r="L1382" s="15" t="str">
        <f t="shared" si="64"/>
        <v>23</v>
      </c>
      <c r="M1382" s="15" t="str">
        <f t="shared" si="65"/>
        <v>2023年製</v>
      </c>
      <c r="N1382" s="17">
        <f>VLOOKUP(B:B,価格調査!B:S,18,0)</f>
        <v>1074476674</v>
      </c>
      <c r="O1382" s="15"/>
      <c r="P1382" s="15"/>
    </row>
    <row r="1383" spans="1:16">
      <c r="A1383" s="16" t="s">
        <v>5319</v>
      </c>
      <c r="B1383" s="421">
        <v>2255518119357</v>
      </c>
      <c r="D1383" s="23" t="s">
        <v>3191</v>
      </c>
      <c r="E1383" s="23">
        <v>23</v>
      </c>
      <c r="F1383" s="23">
        <v>2</v>
      </c>
      <c r="G1383" s="23">
        <v>0</v>
      </c>
      <c r="H1383" s="23" t="s">
        <v>2496</v>
      </c>
      <c r="K1383" s="15">
        <f t="shared" si="63"/>
        <v>1</v>
      </c>
      <c r="L1383" s="15" t="str">
        <f t="shared" si="64"/>
        <v>23</v>
      </c>
      <c r="M1383" s="15" t="str">
        <f t="shared" si="65"/>
        <v>2023年製</v>
      </c>
      <c r="N1383" s="17">
        <f>VLOOKUP(B:B,価格調査!B:S,18,0)</f>
        <v>1074476501</v>
      </c>
      <c r="O1383" s="15"/>
      <c r="P1383" s="15"/>
    </row>
    <row r="1384" spans="1:16">
      <c r="A1384" s="16" t="s">
        <v>5319</v>
      </c>
      <c r="B1384" s="421">
        <v>2354518119272</v>
      </c>
      <c r="D1384" s="23" t="s">
        <v>3194</v>
      </c>
      <c r="E1384" s="23">
        <v>23</v>
      </c>
      <c r="F1384" s="23">
        <v>1</v>
      </c>
      <c r="G1384" s="23">
        <v>0</v>
      </c>
      <c r="H1384" s="23" t="s">
        <v>2496</v>
      </c>
      <c r="K1384" s="15">
        <f t="shared" si="63"/>
        <v>1</v>
      </c>
      <c r="L1384" s="15" t="str">
        <f t="shared" si="64"/>
        <v>23</v>
      </c>
      <c r="M1384" s="15" t="str">
        <f t="shared" si="65"/>
        <v>2023年製</v>
      </c>
      <c r="N1384" s="17">
        <f>VLOOKUP(B:B,価格調査!B:S,18,0)</f>
        <v>1074475816</v>
      </c>
      <c r="O1384" s="15"/>
      <c r="P1384" s="15"/>
    </row>
    <row r="1385" spans="1:16">
      <c r="A1385" s="16" t="s">
        <v>5319</v>
      </c>
      <c r="B1385" s="421">
        <v>2454018119557</v>
      </c>
      <c r="D1385" s="23" t="s">
        <v>7334</v>
      </c>
      <c r="E1385" s="23">
        <v>23</v>
      </c>
      <c r="F1385" s="23">
        <v>19</v>
      </c>
      <c r="G1385" s="23">
        <v>0</v>
      </c>
      <c r="H1385" s="23" t="s">
        <v>2496</v>
      </c>
      <c r="K1385" s="15">
        <f t="shared" si="63"/>
        <v>1</v>
      </c>
      <c r="L1385" s="15" t="str">
        <f t="shared" si="64"/>
        <v>23</v>
      </c>
      <c r="M1385" s="15" t="str">
        <f t="shared" si="65"/>
        <v>2023年製</v>
      </c>
      <c r="N1385" s="17">
        <f>VLOOKUP(B:B,価格調査!B:S,18,0)</f>
        <v>1074476338</v>
      </c>
      <c r="O1385" s="15"/>
      <c r="P1385" s="15"/>
    </row>
    <row r="1386" spans="1:16">
      <c r="A1386" s="16" t="s">
        <v>5319</v>
      </c>
      <c r="B1386" s="421">
        <v>2454519119278</v>
      </c>
      <c r="D1386" s="23" t="s">
        <v>3198</v>
      </c>
      <c r="E1386" s="23">
        <v>23</v>
      </c>
      <c r="F1386" s="23">
        <v>1</v>
      </c>
      <c r="G1386" s="23">
        <v>0</v>
      </c>
      <c r="H1386" s="23" t="s">
        <v>2496</v>
      </c>
      <c r="K1386" s="15">
        <f t="shared" si="63"/>
        <v>1</v>
      </c>
      <c r="L1386" s="15" t="str">
        <f t="shared" si="64"/>
        <v>23</v>
      </c>
      <c r="M1386" s="15" t="str">
        <f t="shared" si="65"/>
        <v>2023年製</v>
      </c>
      <c r="N1386" s="17">
        <f>VLOOKUP(B:B,価格調査!B:S,18,0)</f>
        <v>1074476671</v>
      </c>
      <c r="O1386" s="15"/>
      <c r="P1386" s="15"/>
    </row>
    <row r="1387" spans="1:16">
      <c r="A1387" s="16" t="s">
        <v>5319</v>
      </c>
      <c r="B1387" s="421">
        <v>1855516167070</v>
      </c>
      <c r="D1387" s="23" t="s">
        <v>3199</v>
      </c>
      <c r="E1387" s="23">
        <v>23</v>
      </c>
      <c r="F1387" s="23">
        <v>1</v>
      </c>
      <c r="G1387" s="23">
        <v>0</v>
      </c>
      <c r="H1387" s="23" t="s">
        <v>2496</v>
      </c>
      <c r="K1387" s="15">
        <f t="shared" si="63"/>
        <v>1</v>
      </c>
      <c r="L1387" s="15" t="str">
        <f t="shared" si="64"/>
        <v>23</v>
      </c>
      <c r="M1387" s="15" t="str">
        <f t="shared" si="65"/>
        <v>2023年製</v>
      </c>
      <c r="N1387" s="17">
        <f>VLOOKUP(B:B,価格調査!B:S,18,0)</f>
        <v>1074476634</v>
      </c>
      <c r="O1387" s="15"/>
      <c r="P1387" s="15"/>
    </row>
    <row r="1388" spans="1:16">
      <c r="A1388" s="16" t="s">
        <v>5319</v>
      </c>
      <c r="B1388" s="421">
        <v>1856016167072</v>
      </c>
      <c r="D1388" s="23" t="s">
        <v>3201</v>
      </c>
      <c r="E1388" s="23">
        <v>23</v>
      </c>
      <c r="F1388" s="23">
        <v>3</v>
      </c>
      <c r="G1388" s="23">
        <v>0</v>
      </c>
      <c r="H1388" s="23" t="s">
        <v>2496</v>
      </c>
      <c r="K1388" s="15">
        <f t="shared" si="63"/>
        <v>1</v>
      </c>
      <c r="L1388" s="15" t="str">
        <f t="shared" si="64"/>
        <v>23</v>
      </c>
      <c r="M1388" s="15" t="str">
        <f t="shared" si="65"/>
        <v>2023年製</v>
      </c>
      <c r="N1388" s="17">
        <f>VLOOKUP(B:B,価格調査!B:S,18,0)</f>
        <v>1074476635</v>
      </c>
      <c r="O1388" s="15"/>
      <c r="P1388" s="15"/>
    </row>
    <row r="1389" spans="1:16">
      <c r="A1389" s="16" t="s">
        <v>5319</v>
      </c>
      <c r="B1389" s="421">
        <v>1954517167079</v>
      </c>
      <c r="D1389" s="23" t="s">
        <v>3202</v>
      </c>
      <c r="E1389" s="23">
        <v>23</v>
      </c>
      <c r="F1389" s="23">
        <v>10</v>
      </c>
      <c r="G1389" s="23">
        <v>0</v>
      </c>
      <c r="H1389" s="23" t="s">
        <v>2496</v>
      </c>
      <c r="K1389" s="15">
        <f t="shared" si="63"/>
        <v>1</v>
      </c>
      <c r="L1389" s="15" t="str">
        <f t="shared" si="64"/>
        <v>23</v>
      </c>
      <c r="M1389" s="15" t="str">
        <f t="shared" si="65"/>
        <v>2023年製</v>
      </c>
      <c r="N1389" s="17">
        <f>VLOOKUP(B:B,価格調査!B:S,18,0)</f>
        <v>1074476632</v>
      </c>
      <c r="O1389" s="15"/>
      <c r="P1389" s="15"/>
    </row>
    <row r="1390" spans="1:16">
      <c r="A1390" s="16" t="s">
        <v>5319</v>
      </c>
      <c r="B1390" s="421">
        <v>1955016169977</v>
      </c>
      <c r="D1390" s="23" t="s">
        <v>3203</v>
      </c>
      <c r="E1390" s="23">
        <v>23</v>
      </c>
      <c r="F1390" s="23">
        <v>98</v>
      </c>
      <c r="G1390" s="23">
        <v>0</v>
      </c>
      <c r="H1390" s="23" t="s">
        <v>2496</v>
      </c>
      <c r="K1390" s="15">
        <f t="shared" si="63"/>
        <v>1</v>
      </c>
      <c r="L1390" s="15" t="str">
        <f t="shared" si="64"/>
        <v>23</v>
      </c>
      <c r="M1390" s="15" t="str">
        <f t="shared" si="65"/>
        <v>2023年製</v>
      </c>
      <c r="N1390" s="17">
        <f>VLOOKUP(B:B,価格調査!B:S,18,0)</f>
        <v>1074476629</v>
      </c>
      <c r="O1390" s="15"/>
      <c r="P1390" s="15"/>
    </row>
    <row r="1391" spans="1:16">
      <c r="A1391" s="16" t="s">
        <v>5319</v>
      </c>
      <c r="B1391" s="421">
        <v>1956515167075</v>
      </c>
      <c r="D1391" s="23" t="s">
        <v>3204</v>
      </c>
      <c r="E1391" s="23">
        <v>23</v>
      </c>
      <c r="F1391" s="23">
        <v>7</v>
      </c>
      <c r="G1391" s="23">
        <v>0</v>
      </c>
      <c r="H1391" s="23" t="s">
        <v>2496</v>
      </c>
      <c r="K1391" s="15">
        <f t="shared" si="63"/>
        <v>1</v>
      </c>
      <c r="L1391" s="15" t="str">
        <f t="shared" si="64"/>
        <v>23</v>
      </c>
      <c r="M1391" s="15" t="str">
        <f t="shared" si="65"/>
        <v>2023年製</v>
      </c>
      <c r="N1391" s="17">
        <f>VLOOKUP(B:B,価格調査!B:S,18,0)</f>
        <v>1074476636</v>
      </c>
      <c r="O1391" s="15"/>
      <c r="P1391" s="15"/>
    </row>
    <row r="1392" spans="1:16">
      <c r="A1392" s="16" t="s">
        <v>5319</v>
      </c>
      <c r="B1392" s="421">
        <v>2055017167077</v>
      </c>
      <c r="D1392" s="23" t="s">
        <v>3205</v>
      </c>
      <c r="E1392" s="23">
        <v>23</v>
      </c>
      <c r="F1392" s="23">
        <v>6</v>
      </c>
      <c r="G1392" s="23">
        <v>0</v>
      </c>
      <c r="H1392" s="23" t="s">
        <v>2496</v>
      </c>
      <c r="K1392" s="15">
        <f t="shared" si="63"/>
        <v>1</v>
      </c>
      <c r="L1392" s="15" t="str">
        <f t="shared" si="64"/>
        <v>23</v>
      </c>
      <c r="M1392" s="15" t="str">
        <f t="shared" si="65"/>
        <v>2023年製</v>
      </c>
      <c r="N1392" s="17">
        <f>VLOOKUP(B:B,価格調査!B:S,18,0)</f>
        <v>1074476631</v>
      </c>
      <c r="O1392" s="15"/>
      <c r="P1392" s="15"/>
    </row>
    <row r="1393" spans="1:16">
      <c r="A1393" s="16" t="s">
        <v>5319</v>
      </c>
      <c r="B1393" s="421">
        <v>2055516167073</v>
      </c>
      <c r="D1393" s="23" t="s">
        <v>3206</v>
      </c>
      <c r="E1393" s="23">
        <v>23</v>
      </c>
      <c r="F1393" s="23">
        <v>12</v>
      </c>
      <c r="G1393" s="23">
        <v>0</v>
      </c>
      <c r="H1393" s="23" t="s">
        <v>2496</v>
      </c>
      <c r="K1393" s="15">
        <f t="shared" si="63"/>
        <v>1</v>
      </c>
      <c r="L1393" s="15" t="str">
        <f t="shared" si="64"/>
        <v>23</v>
      </c>
      <c r="M1393" s="15" t="str">
        <f t="shared" si="65"/>
        <v>2023年製</v>
      </c>
      <c r="N1393" s="17">
        <f>VLOOKUP(B:B,価格調査!B:S,18,0)</f>
        <v>1074476633</v>
      </c>
      <c r="O1393" s="15"/>
      <c r="P1393" s="15"/>
    </row>
    <row r="1394" spans="1:16">
      <c r="A1394" s="16" t="s">
        <v>5319</v>
      </c>
      <c r="B1394" s="421">
        <v>2153518169979</v>
      </c>
      <c r="D1394" s="23" t="s">
        <v>5298</v>
      </c>
      <c r="E1394" s="23">
        <v>23</v>
      </c>
      <c r="F1394" s="23">
        <v>3</v>
      </c>
      <c r="G1394" s="23">
        <v>0</v>
      </c>
      <c r="H1394" s="23" t="s">
        <v>2496</v>
      </c>
      <c r="K1394" s="15">
        <f t="shared" si="63"/>
        <v>1</v>
      </c>
      <c r="L1394" s="15" t="str">
        <f t="shared" si="64"/>
        <v>23</v>
      </c>
      <c r="M1394" s="15" t="str">
        <f t="shared" si="65"/>
        <v>2023年製</v>
      </c>
      <c r="N1394" s="17">
        <f>VLOOKUP(B:B,価格調査!B:S,18,0)</f>
        <v>1074476625</v>
      </c>
      <c r="O1394" s="15"/>
      <c r="P1394" s="15"/>
    </row>
    <row r="1395" spans="1:16">
      <c r="A1395" s="16" t="s">
        <v>5319</v>
      </c>
      <c r="B1395" s="421">
        <v>2154517169977</v>
      </c>
      <c r="D1395" s="23" t="s">
        <v>3207</v>
      </c>
      <c r="E1395" s="23">
        <v>23</v>
      </c>
      <c r="F1395" s="23">
        <v>2</v>
      </c>
      <c r="G1395" s="23">
        <v>0</v>
      </c>
      <c r="H1395" s="23" t="s">
        <v>2496</v>
      </c>
      <c r="K1395" s="15">
        <f t="shared" si="63"/>
        <v>1</v>
      </c>
      <c r="L1395" s="15" t="str">
        <f t="shared" si="64"/>
        <v>23</v>
      </c>
      <c r="M1395" s="15" t="str">
        <f t="shared" si="65"/>
        <v>2023年製</v>
      </c>
      <c r="N1395" s="17">
        <f>VLOOKUP(B:B,価格調査!B:S,18,0)</f>
        <v>1074476627</v>
      </c>
      <c r="O1395" s="15"/>
      <c r="P1395" s="15"/>
    </row>
    <row r="1396" spans="1:16">
      <c r="A1396" s="16" t="s">
        <v>5319</v>
      </c>
      <c r="B1396" s="421">
        <v>2155017169979</v>
      </c>
      <c r="D1396" s="23" t="s">
        <v>7194</v>
      </c>
      <c r="E1396" s="23">
        <v>23</v>
      </c>
      <c r="F1396" s="23">
        <v>80</v>
      </c>
      <c r="G1396" s="23">
        <v>0</v>
      </c>
      <c r="H1396" s="23" t="s">
        <v>2496</v>
      </c>
      <c r="K1396" s="15">
        <f t="shared" si="63"/>
        <v>1</v>
      </c>
      <c r="L1396" s="15" t="str">
        <f t="shared" si="64"/>
        <v>23</v>
      </c>
      <c r="M1396" s="15" t="str">
        <f t="shared" si="65"/>
        <v>2023年製</v>
      </c>
      <c r="N1396" s="17">
        <f>VLOOKUP(B:B,価格調査!B:S,18,0)</f>
        <v>1074476626</v>
      </c>
      <c r="O1396" s="15"/>
      <c r="P1396" s="15"/>
    </row>
    <row r="1397" spans="1:16">
      <c r="A1397" s="16" t="s">
        <v>5319</v>
      </c>
      <c r="B1397" s="421">
        <v>2254018169978</v>
      </c>
      <c r="D1397" s="23" t="s">
        <v>3208</v>
      </c>
      <c r="E1397" s="23">
        <v>23</v>
      </c>
      <c r="F1397" s="23">
        <v>163</v>
      </c>
      <c r="G1397" s="23">
        <v>0</v>
      </c>
      <c r="H1397" s="23" t="s">
        <v>2496</v>
      </c>
      <c r="K1397" s="15">
        <f t="shared" si="63"/>
        <v>1</v>
      </c>
      <c r="L1397" s="15" t="str">
        <f t="shared" si="64"/>
        <v>23</v>
      </c>
      <c r="M1397" s="15" t="str">
        <f t="shared" si="65"/>
        <v>2023年製</v>
      </c>
      <c r="N1397" s="17">
        <f>VLOOKUP(B:B,価格調査!B:S,18,0)</f>
        <v>1074476624</v>
      </c>
      <c r="O1397" s="15"/>
      <c r="P1397" s="15"/>
    </row>
    <row r="1398" spans="1:16">
      <c r="A1398" s="16" t="s">
        <v>5319</v>
      </c>
      <c r="B1398" s="421">
        <v>2254517169974</v>
      </c>
      <c r="D1398" s="23" t="s">
        <v>3209</v>
      </c>
      <c r="E1398" s="23">
        <v>23</v>
      </c>
      <c r="F1398" s="23">
        <v>8</v>
      </c>
      <c r="G1398" s="23">
        <v>0</v>
      </c>
      <c r="H1398" s="23" t="s">
        <v>2496</v>
      </c>
      <c r="K1398" s="15">
        <f t="shared" si="63"/>
        <v>1</v>
      </c>
      <c r="L1398" s="15" t="str">
        <f t="shared" si="64"/>
        <v>23</v>
      </c>
      <c r="M1398" s="15" t="str">
        <f t="shared" si="65"/>
        <v>2023年製</v>
      </c>
      <c r="N1398" s="17">
        <f>VLOOKUP(B:B,価格調査!B:S,18,0)</f>
        <v>1074476620</v>
      </c>
      <c r="O1398" s="15"/>
      <c r="P1398" s="15"/>
    </row>
    <row r="1399" spans="1:16">
      <c r="A1399" s="16" t="s">
        <v>5319</v>
      </c>
      <c r="B1399" s="421">
        <v>2254518169973</v>
      </c>
      <c r="D1399" s="23" t="s">
        <v>3210</v>
      </c>
      <c r="E1399" s="23">
        <v>23</v>
      </c>
      <c r="F1399" s="23">
        <v>132</v>
      </c>
      <c r="G1399" s="23">
        <v>0</v>
      </c>
      <c r="H1399" s="23" t="s">
        <v>2496</v>
      </c>
      <c r="K1399" s="15">
        <f t="shared" si="63"/>
        <v>1</v>
      </c>
      <c r="L1399" s="15" t="str">
        <f t="shared" si="64"/>
        <v>23</v>
      </c>
      <c r="M1399" s="15" t="str">
        <f t="shared" si="65"/>
        <v>2023年製</v>
      </c>
      <c r="N1399" s="17">
        <f>VLOOKUP(B:B,価格調査!B:S,18,0)</f>
        <v>1074476623</v>
      </c>
      <c r="O1399" s="15"/>
      <c r="P1399" s="15"/>
    </row>
    <row r="1400" spans="1:16">
      <c r="A1400" s="16" t="s">
        <v>5319</v>
      </c>
      <c r="B1400" s="421">
        <v>2454018169972</v>
      </c>
      <c r="D1400" s="23" t="s">
        <v>3211</v>
      </c>
      <c r="E1400" s="23">
        <v>23</v>
      </c>
      <c r="F1400" s="23">
        <v>1</v>
      </c>
      <c r="G1400" s="23">
        <v>0</v>
      </c>
      <c r="H1400" s="23" t="s">
        <v>2496</v>
      </c>
      <c r="K1400" s="15">
        <f t="shared" si="63"/>
        <v>1</v>
      </c>
      <c r="L1400" s="15" t="str">
        <f t="shared" si="64"/>
        <v>23</v>
      </c>
      <c r="M1400" s="15" t="str">
        <f t="shared" si="65"/>
        <v>2023年製</v>
      </c>
      <c r="N1400" s="17">
        <f>VLOOKUP(B:B,価格調査!B:S,18,0)</f>
        <v>1074476621</v>
      </c>
      <c r="O1400" s="15"/>
      <c r="P1400" s="15"/>
    </row>
    <row r="1401" spans="1:16">
      <c r="A1401" s="16" t="s">
        <v>5319</v>
      </c>
      <c r="B1401" s="421">
        <v>2255518189305</v>
      </c>
      <c r="D1401" s="23" t="s">
        <v>3216</v>
      </c>
      <c r="E1401" s="23">
        <v>23</v>
      </c>
      <c r="F1401" s="23">
        <v>27</v>
      </c>
      <c r="G1401" s="23">
        <v>0</v>
      </c>
      <c r="H1401" s="23" t="s">
        <v>2496</v>
      </c>
      <c r="K1401" s="15">
        <f t="shared" si="63"/>
        <v>1</v>
      </c>
      <c r="L1401" s="15" t="str">
        <f t="shared" si="64"/>
        <v>23</v>
      </c>
      <c r="M1401" s="15" t="str">
        <f t="shared" si="65"/>
        <v>2023年製</v>
      </c>
      <c r="N1401" s="17">
        <f>VLOOKUP(B:B,価格調査!B:S,18,0)</f>
        <v>1074476532</v>
      </c>
      <c r="O1401" s="15"/>
      <c r="P1401" s="15"/>
    </row>
    <row r="1402" spans="1:16">
      <c r="A1402" s="16" t="s">
        <v>5319</v>
      </c>
      <c r="B1402" s="421">
        <v>2454018189208</v>
      </c>
      <c r="D1402" s="23" t="s">
        <v>3219</v>
      </c>
      <c r="E1402" s="23">
        <v>23</v>
      </c>
      <c r="F1402" s="23">
        <v>1</v>
      </c>
      <c r="G1402" s="23">
        <v>0</v>
      </c>
      <c r="H1402" s="23" t="s">
        <v>2496</v>
      </c>
      <c r="K1402" s="15">
        <f t="shared" si="63"/>
        <v>1</v>
      </c>
      <c r="L1402" s="15" t="str">
        <f t="shared" si="64"/>
        <v>23</v>
      </c>
      <c r="M1402" s="15" t="str">
        <f t="shared" si="65"/>
        <v>2023年製</v>
      </c>
      <c r="N1402" s="17">
        <f>VLOOKUP(B:B,価格調査!B:S,18,0)</f>
        <v>1074476730</v>
      </c>
      <c r="O1402" s="15"/>
      <c r="P1402" s="15"/>
    </row>
    <row r="1403" spans="1:16">
      <c r="A1403" s="16" t="s">
        <v>5319</v>
      </c>
      <c r="B1403" s="16">
        <v>1956016129879</v>
      </c>
      <c r="C1403" s="15"/>
      <c r="D1403" s="15" t="s">
        <v>3235</v>
      </c>
      <c r="E1403" s="15">
        <v>23</v>
      </c>
      <c r="F1403" s="15">
        <v>27</v>
      </c>
      <c r="G1403" s="15">
        <v>0</v>
      </c>
      <c r="H1403" s="15" t="s">
        <v>2496</v>
      </c>
      <c r="I1403" s="15"/>
      <c r="J1403" s="15"/>
      <c r="K1403" s="15">
        <f t="shared" si="63"/>
        <v>1</v>
      </c>
      <c r="L1403" s="15" t="str">
        <f t="shared" si="64"/>
        <v>23</v>
      </c>
      <c r="M1403" s="15" t="str">
        <f t="shared" si="65"/>
        <v>2023年製</v>
      </c>
      <c r="N1403" s="17">
        <f>VLOOKUP(B:B,価格調査!B:S,18,0)</f>
        <v>1074475755</v>
      </c>
      <c r="O1403" s="15"/>
      <c r="P1403" s="15"/>
    </row>
    <row r="1404" spans="1:16">
      <c r="A1404" s="16" t="s">
        <v>5319</v>
      </c>
      <c r="B1404" s="421">
        <v>2155017129867</v>
      </c>
      <c r="D1404" s="23" t="s">
        <v>7352</v>
      </c>
      <c r="E1404" s="23">
        <v>23</v>
      </c>
      <c r="F1404" s="23">
        <v>60</v>
      </c>
      <c r="G1404" s="23">
        <v>0</v>
      </c>
      <c r="H1404" s="23" t="s">
        <v>2496</v>
      </c>
      <c r="K1404" s="15">
        <f t="shared" si="63"/>
        <v>1</v>
      </c>
      <c r="L1404" s="15" t="str">
        <f t="shared" si="64"/>
        <v>23</v>
      </c>
      <c r="M1404" s="15" t="str">
        <f t="shared" si="65"/>
        <v>2023年製</v>
      </c>
      <c r="N1404" s="17">
        <f>VLOOKUP(B:B,価格調査!B:S,18,0)</f>
        <v>1074476265</v>
      </c>
      <c r="O1404" s="15"/>
      <c r="P1404" s="15"/>
    </row>
    <row r="1405" spans="1:16">
      <c r="A1405" s="16" t="s">
        <v>5319</v>
      </c>
      <c r="B1405" s="421">
        <v>2254018129873</v>
      </c>
      <c r="D1405" s="23" t="s">
        <v>3238</v>
      </c>
      <c r="E1405" s="23">
        <v>23</v>
      </c>
      <c r="F1405" s="23">
        <v>12</v>
      </c>
      <c r="G1405" s="23">
        <v>0</v>
      </c>
      <c r="H1405" s="23" t="s">
        <v>2496</v>
      </c>
      <c r="K1405" s="15">
        <f t="shared" si="63"/>
        <v>1</v>
      </c>
      <c r="L1405" s="15" t="str">
        <f t="shared" si="64"/>
        <v>23</v>
      </c>
      <c r="M1405" s="15" t="str">
        <f t="shared" si="65"/>
        <v>2023年製</v>
      </c>
      <c r="N1405" s="17">
        <f>VLOOKUP(B:B,価格調査!B:S,18,0)</f>
        <v>1074476666</v>
      </c>
      <c r="O1405" s="15"/>
      <c r="P1405" s="15"/>
    </row>
    <row r="1406" spans="1:16">
      <c r="A1406" s="16" t="s">
        <v>5319</v>
      </c>
      <c r="B1406" s="421">
        <v>2254518129960</v>
      </c>
      <c r="D1406" s="23" t="s">
        <v>3241</v>
      </c>
      <c r="E1406" s="23">
        <v>23</v>
      </c>
      <c r="F1406" s="23">
        <v>1</v>
      </c>
      <c r="G1406" s="23">
        <v>0</v>
      </c>
      <c r="H1406" s="23" t="s">
        <v>2496</v>
      </c>
      <c r="K1406" s="15">
        <f t="shared" si="63"/>
        <v>1</v>
      </c>
      <c r="L1406" s="15" t="str">
        <f t="shared" si="64"/>
        <v>23</v>
      </c>
      <c r="M1406" s="15" t="str">
        <f t="shared" si="65"/>
        <v>2023年製</v>
      </c>
      <c r="N1406" s="17">
        <f>VLOOKUP(B:B,価格調査!B:S,18,0)</f>
        <v>0</v>
      </c>
      <c r="O1406" s="15"/>
      <c r="P1406" s="15"/>
    </row>
    <row r="1407" spans="1:16">
      <c r="A1407" s="16" t="s">
        <v>5319</v>
      </c>
      <c r="B1407" s="421">
        <v>2255518129943</v>
      </c>
      <c r="D1407" s="23" t="s">
        <v>3242</v>
      </c>
      <c r="E1407" s="23">
        <v>23</v>
      </c>
      <c r="F1407" s="23">
        <v>37</v>
      </c>
      <c r="G1407" s="23">
        <v>0</v>
      </c>
      <c r="H1407" s="23" t="s">
        <v>2496</v>
      </c>
      <c r="K1407" s="15">
        <f t="shared" si="63"/>
        <v>1</v>
      </c>
      <c r="L1407" s="15" t="str">
        <f t="shared" si="64"/>
        <v>23</v>
      </c>
      <c r="M1407" s="15" t="str">
        <f t="shared" si="65"/>
        <v>2023年製</v>
      </c>
      <c r="N1407" s="17">
        <f>VLOOKUP(B:B,価格調査!B:S,18,0)</f>
        <v>1074476280</v>
      </c>
      <c r="O1407" s="15"/>
      <c r="P1407" s="15"/>
    </row>
    <row r="1408" spans="1:16">
      <c r="A1408" s="16" t="s">
        <v>5319</v>
      </c>
      <c r="B1408" s="421">
        <v>2354518129868</v>
      </c>
      <c r="D1408" s="23" t="s">
        <v>7353</v>
      </c>
      <c r="E1408" s="23">
        <v>23</v>
      </c>
      <c r="F1408" s="23">
        <v>8</v>
      </c>
      <c r="G1408" s="23">
        <v>0</v>
      </c>
      <c r="H1408" s="23" t="s">
        <v>2496</v>
      </c>
      <c r="K1408" s="15">
        <f t="shared" si="63"/>
        <v>1</v>
      </c>
      <c r="L1408" s="15" t="str">
        <f t="shared" si="64"/>
        <v>23</v>
      </c>
      <c r="M1408" s="15" t="str">
        <f t="shared" si="65"/>
        <v>2023年製</v>
      </c>
      <c r="N1408" s="17">
        <f>VLOOKUP(B:B,価格調査!B:S,18,0)</f>
        <v>1074476262</v>
      </c>
      <c r="O1408" s="15"/>
      <c r="P1408" s="15"/>
    </row>
    <row r="1409" spans="1:16">
      <c r="A1409" s="16" t="s">
        <v>5319</v>
      </c>
      <c r="B1409" s="421">
        <v>2355518129940</v>
      </c>
      <c r="D1409" s="23" t="s">
        <v>3243</v>
      </c>
      <c r="E1409" s="23">
        <v>23</v>
      </c>
      <c r="F1409" s="23">
        <v>88</v>
      </c>
      <c r="G1409" s="23">
        <v>0</v>
      </c>
      <c r="H1409" s="23" t="s">
        <v>2496</v>
      </c>
      <c r="K1409" s="15">
        <f t="shared" si="63"/>
        <v>1</v>
      </c>
      <c r="L1409" s="15" t="str">
        <f t="shared" si="64"/>
        <v>23</v>
      </c>
      <c r="M1409" s="15" t="str">
        <f t="shared" si="65"/>
        <v>2023年製</v>
      </c>
      <c r="N1409" s="17">
        <f>VLOOKUP(B:B,価格調査!B:S,18,0)</f>
        <v>1074476289</v>
      </c>
      <c r="O1409" s="15"/>
      <c r="P1409" s="15"/>
    </row>
    <row r="1410" spans="1:16">
      <c r="A1410" s="16" t="s">
        <v>5319</v>
      </c>
      <c r="B1410" s="421">
        <v>2356018129850</v>
      </c>
      <c r="D1410" s="23" t="s">
        <v>5338</v>
      </c>
      <c r="E1410" s="23">
        <v>23</v>
      </c>
      <c r="F1410" s="23">
        <v>85</v>
      </c>
      <c r="G1410" s="23">
        <v>0</v>
      </c>
      <c r="H1410" s="23" t="s">
        <v>2496</v>
      </c>
      <c r="K1410" s="15">
        <f t="shared" ref="K1410:K1473" si="66">COUNTIF(B:B,B1410)</f>
        <v>2</v>
      </c>
      <c r="L1410" s="15" t="str">
        <f t="shared" ref="L1410:L1473" si="67">RIGHT(E1410,2)</f>
        <v>23</v>
      </c>
      <c r="M1410" s="15" t="str">
        <f t="shared" ref="M1410:M1473" si="68">"20"&amp;L1410&amp;"年製"</f>
        <v>2023年製</v>
      </c>
      <c r="N1410" s="17">
        <f>VLOOKUP(B:B,価格調査!B:S,18,0)</f>
        <v>1074476284</v>
      </c>
      <c r="O1410" s="15"/>
      <c r="P1410" s="15"/>
    </row>
    <row r="1411" spans="1:16">
      <c r="A1411" s="16" t="s">
        <v>5319</v>
      </c>
      <c r="B1411" s="421">
        <v>2454018129877</v>
      </c>
      <c r="D1411" s="23" t="s">
        <v>3247</v>
      </c>
      <c r="E1411" s="23">
        <v>23</v>
      </c>
      <c r="F1411" s="23">
        <v>4</v>
      </c>
      <c r="G1411" s="23">
        <v>0</v>
      </c>
      <c r="H1411" s="23" t="s">
        <v>2496</v>
      </c>
      <c r="K1411" s="15">
        <f t="shared" si="66"/>
        <v>1</v>
      </c>
      <c r="L1411" s="15" t="str">
        <f t="shared" si="67"/>
        <v>23</v>
      </c>
      <c r="M1411" s="15" t="str">
        <f t="shared" si="68"/>
        <v>2023年製</v>
      </c>
      <c r="N1411" s="17">
        <f>VLOOKUP(B:B,価格調査!B:S,18,0)</f>
        <v>0</v>
      </c>
      <c r="O1411" s="15"/>
      <c r="P1411" s="15"/>
    </row>
    <row r="1412" spans="1:16">
      <c r="A1412" s="16" t="s">
        <v>5319</v>
      </c>
      <c r="B1412" s="421">
        <v>2454019129876</v>
      </c>
      <c r="D1412" s="23" t="s">
        <v>3251</v>
      </c>
      <c r="E1412" s="23">
        <v>23</v>
      </c>
      <c r="F1412" s="23">
        <v>44</v>
      </c>
      <c r="G1412" s="23">
        <v>0</v>
      </c>
      <c r="H1412" s="23" t="s">
        <v>2496</v>
      </c>
      <c r="K1412" s="15">
        <f t="shared" si="66"/>
        <v>1</v>
      </c>
      <c r="L1412" s="15" t="str">
        <f t="shared" si="67"/>
        <v>23</v>
      </c>
      <c r="M1412" s="15" t="str">
        <f t="shared" si="68"/>
        <v>2023年製</v>
      </c>
      <c r="N1412" s="17">
        <f>VLOOKUP(B:B,価格調査!B:S,18,0)</f>
        <v>1074475754</v>
      </c>
      <c r="O1412" s="15"/>
      <c r="P1412" s="15"/>
    </row>
    <row r="1413" spans="1:16">
      <c r="A1413" s="16" t="s">
        <v>5319</v>
      </c>
      <c r="B1413" s="421">
        <v>2055516328351</v>
      </c>
      <c r="D1413" s="23" t="s">
        <v>2827</v>
      </c>
      <c r="E1413" s="23">
        <v>23</v>
      </c>
      <c r="F1413" s="23">
        <v>12</v>
      </c>
      <c r="G1413" s="23">
        <v>0</v>
      </c>
      <c r="H1413" s="23" t="s">
        <v>2496</v>
      </c>
      <c r="K1413" s="15">
        <f t="shared" si="66"/>
        <v>1</v>
      </c>
      <c r="L1413" s="15" t="str">
        <f t="shared" si="67"/>
        <v>23</v>
      </c>
      <c r="M1413" s="15" t="str">
        <f t="shared" si="68"/>
        <v>2023年製</v>
      </c>
      <c r="N1413" s="17" t="e">
        <f>VLOOKUP(B:B,価格調査!B:S,18,0)</f>
        <v>#N/A</v>
      </c>
      <c r="O1413" s="15"/>
      <c r="P1413" s="15"/>
    </row>
    <row r="1414" spans="1:16">
      <c r="A1414" s="16" t="s">
        <v>5319</v>
      </c>
      <c r="B1414" s="421">
        <v>1556514119190</v>
      </c>
      <c r="D1414" s="23" t="s">
        <v>3167</v>
      </c>
      <c r="E1414" s="23">
        <v>23</v>
      </c>
      <c r="F1414" s="23">
        <v>16</v>
      </c>
      <c r="G1414" s="23">
        <v>0</v>
      </c>
      <c r="H1414" s="23" t="s">
        <v>2496</v>
      </c>
      <c r="K1414" s="15">
        <f t="shared" si="66"/>
        <v>1</v>
      </c>
      <c r="L1414" s="15" t="str">
        <f t="shared" si="67"/>
        <v>23</v>
      </c>
      <c r="M1414" s="15" t="str">
        <f t="shared" si="68"/>
        <v>2023年製</v>
      </c>
      <c r="N1414" s="17">
        <f>VLOOKUP(B:B,価格調査!B:S,18,0)</f>
        <v>1074476724</v>
      </c>
      <c r="O1414" s="15"/>
      <c r="P1414" s="15"/>
    </row>
    <row r="1415" spans="1:16">
      <c r="A1415" s="16" t="s">
        <v>5319</v>
      </c>
      <c r="B1415" s="421">
        <v>1956515119272</v>
      </c>
      <c r="D1415" s="23" t="s">
        <v>3177</v>
      </c>
      <c r="E1415" s="23">
        <v>23</v>
      </c>
      <c r="F1415" s="23">
        <v>1</v>
      </c>
      <c r="G1415" s="23">
        <v>0</v>
      </c>
      <c r="H1415" s="23" t="s">
        <v>2496</v>
      </c>
      <c r="K1415" s="15">
        <f t="shared" si="66"/>
        <v>1</v>
      </c>
      <c r="L1415" s="15" t="str">
        <f t="shared" si="67"/>
        <v>23</v>
      </c>
      <c r="M1415" s="15" t="str">
        <f t="shared" si="68"/>
        <v>2023年製</v>
      </c>
      <c r="N1415" s="17">
        <f>VLOOKUP(B:B,価格調査!B:S,18,0)</f>
        <v>1074476459</v>
      </c>
      <c r="O1415" s="15"/>
      <c r="P1415" s="15"/>
    </row>
    <row r="1416" spans="1:16">
      <c r="A1416" s="16" t="s">
        <v>5319</v>
      </c>
      <c r="B1416" s="421">
        <v>1956515119517</v>
      </c>
      <c r="D1416" s="23" t="s">
        <v>3178</v>
      </c>
      <c r="E1416" s="23">
        <v>23</v>
      </c>
      <c r="F1416" s="23">
        <v>15</v>
      </c>
      <c r="G1416" s="23">
        <v>0</v>
      </c>
      <c r="H1416" s="23" t="s">
        <v>2496</v>
      </c>
      <c r="K1416" s="15">
        <f t="shared" si="66"/>
        <v>2</v>
      </c>
      <c r="L1416" s="15" t="str">
        <f t="shared" si="67"/>
        <v>23</v>
      </c>
      <c r="M1416" s="15" t="str">
        <f t="shared" si="68"/>
        <v>2023年製</v>
      </c>
      <c r="N1416" s="17">
        <f>VLOOKUP(B:B,価格調査!B:S,18,0)</f>
        <v>0</v>
      </c>
      <c r="O1416" s="15"/>
      <c r="P1416" s="15"/>
    </row>
    <row r="1417" spans="1:16">
      <c r="A1417" s="16" t="s">
        <v>5319</v>
      </c>
      <c r="B1417" s="421">
        <v>2355018119359</v>
      </c>
      <c r="D1417" s="23" t="s">
        <v>3300</v>
      </c>
      <c r="E1417" s="23">
        <v>23</v>
      </c>
      <c r="F1417" s="23">
        <v>1</v>
      </c>
      <c r="G1417" s="23">
        <v>0</v>
      </c>
      <c r="H1417" s="23" t="s">
        <v>2496</v>
      </c>
      <c r="K1417" s="15">
        <f t="shared" si="66"/>
        <v>1</v>
      </c>
      <c r="L1417" s="15" t="str">
        <f t="shared" si="67"/>
        <v>23</v>
      </c>
      <c r="M1417" s="15" t="str">
        <f t="shared" si="68"/>
        <v>2023年製</v>
      </c>
      <c r="N1417" s="17">
        <f>VLOOKUP(B:B,価格調査!B:S,18,0)</f>
        <v>1074476456</v>
      </c>
      <c r="O1417" s="15"/>
      <c r="P1417" s="15"/>
    </row>
    <row r="1418" spans="1:16">
      <c r="A1418" s="16" t="s">
        <v>5319</v>
      </c>
      <c r="B1418" s="421">
        <v>2156017232045</v>
      </c>
      <c r="D1418" s="23" t="s">
        <v>10646</v>
      </c>
      <c r="E1418" s="23">
        <v>23</v>
      </c>
      <c r="F1418" s="23">
        <v>3</v>
      </c>
      <c r="G1418" s="23">
        <v>0</v>
      </c>
      <c r="H1418" s="23" t="s">
        <v>2496</v>
      </c>
      <c r="K1418" s="15">
        <f t="shared" si="66"/>
        <v>1</v>
      </c>
      <c r="L1418" s="15" t="str">
        <f t="shared" si="67"/>
        <v>23</v>
      </c>
      <c r="M1418" s="15" t="str">
        <f t="shared" si="68"/>
        <v>2023年製</v>
      </c>
      <c r="N1418" s="17" t="e">
        <f>VLOOKUP(B:B,価格調査!B:S,18,0)</f>
        <v>#N/A</v>
      </c>
      <c r="O1418" s="15"/>
      <c r="P1418" s="15"/>
    </row>
    <row r="1419" spans="1:16">
      <c r="A1419" s="16" t="s">
        <v>5319</v>
      </c>
      <c r="B1419" s="421">
        <v>2256017232042</v>
      </c>
      <c r="D1419" s="23" t="s">
        <v>3301</v>
      </c>
      <c r="E1419" s="23">
        <v>23</v>
      </c>
      <c r="F1419" s="23">
        <v>2</v>
      </c>
      <c r="G1419" s="23">
        <v>0</v>
      </c>
      <c r="H1419" s="23" t="s">
        <v>2496</v>
      </c>
      <c r="K1419" s="15">
        <f t="shared" si="66"/>
        <v>1</v>
      </c>
      <c r="L1419" s="15" t="str">
        <f t="shared" si="67"/>
        <v>23</v>
      </c>
      <c r="M1419" s="15" t="str">
        <f t="shared" si="68"/>
        <v>2023年製</v>
      </c>
      <c r="N1419" s="17" t="e">
        <f>VLOOKUP(B:B,価格調査!B:S,18,0)</f>
        <v>#N/A</v>
      </c>
      <c r="O1419" s="15"/>
      <c r="P1419" s="15"/>
    </row>
    <row r="1420" spans="1:16">
      <c r="A1420" s="16" t="s">
        <v>5319</v>
      </c>
      <c r="B1420" s="421">
        <v>2155017111305</v>
      </c>
      <c r="D1420" s="23" t="s">
        <v>3302</v>
      </c>
      <c r="E1420" s="23">
        <v>23</v>
      </c>
      <c r="F1420" s="23">
        <v>24</v>
      </c>
      <c r="G1420" s="23">
        <v>0</v>
      </c>
      <c r="H1420" s="23" t="s">
        <v>2496</v>
      </c>
      <c r="K1420" s="15">
        <f t="shared" si="66"/>
        <v>1</v>
      </c>
      <c r="L1420" s="15" t="str">
        <f t="shared" si="67"/>
        <v>23</v>
      </c>
      <c r="M1420" s="15" t="str">
        <f t="shared" si="68"/>
        <v>2023年製</v>
      </c>
      <c r="N1420" s="17">
        <f>VLOOKUP(B:B,価格調査!B:S,18,0)</f>
        <v>1074475807</v>
      </c>
      <c r="O1420" s="15"/>
      <c r="P1420" s="15"/>
    </row>
    <row r="1421" spans="1:16">
      <c r="A1421" s="16" t="s">
        <v>5319</v>
      </c>
      <c r="B1421" s="421">
        <v>1756515110282</v>
      </c>
      <c r="D1421" s="23" t="s">
        <v>3172</v>
      </c>
      <c r="E1421" s="23">
        <v>23</v>
      </c>
      <c r="F1421" s="23">
        <v>4</v>
      </c>
      <c r="G1421" s="23">
        <v>0</v>
      </c>
      <c r="H1421" s="23" t="s">
        <v>2496</v>
      </c>
      <c r="K1421" s="15">
        <f t="shared" si="66"/>
        <v>1</v>
      </c>
      <c r="L1421" s="15" t="str">
        <f t="shared" si="67"/>
        <v>23</v>
      </c>
      <c r="M1421" s="15" t="str">
        <f t="shared" si="68"/>
        <v>2023年製</v>
      </c>
      <c r="N1421" s="17" t="e">
        <f>VLOOKUP(B:B,価格調査!B:S,18,0)</f>
        <v>#N/A</v>
      </c>
      <c r="O1421" s="15"/>
      <c r="P1421" s="15"/>
    </row>
    <row r="1422" spans="1:16">
      <c r="A1422" s="16" t="s">
        <v>5319</v>
      </c>
      <c r="B1422" s="421">
        <v>1656515208722</v>
      </c>
      <c r="D1422" s="23" t="s">
        <v>3303</v>
      </c>
      <c r="E1422" s="23">
        <v>23</v>
      </c>
      <c r="F1422" s="23">
        <v>64</v>
      </c>
      <c r="G1422" s="23">
        <v>0</v>
      </c>
      <c r="H1422" s="23" t="s">
        <v>2496</v>
      </c>
      <c r="K1422" s="15">
        <f t="shared" si="66"/>
        <v>1</v>
      </c>
      <c r="L1422" s="15" t="str">
        <f t="shared" si="67"/>
        <v>23</v>
      </c>
      <c r="M1422" s="15" t="str">
        <f t="shared" si="68"/>
        <v>2023年製</v>
      </c>
      <c r="N1422" s="17" t="e">
        <f>VLOOKUP(B:B,価格調査!B:S,18,0)</f>
        <v>#N/A</v>
      </c>
      <c r="O1422" s="15"/>
      <c r="P1422" s="15"/>
    </row>
    <row r="1423" spans="1:16">
      <c r="A1423" s="16" t="s">
        <v>5319</v>
      </c>
      <c r="B1423" s="421">
        <v>1556514208726</v>
      </c>
      <c r="D1423" s="23" t="s">
        <v>3304</v>
      </c>
      <c r="E1423" s="23">
        <v>23</v>
      </c>
      <c r="F1423" s="23">
        <v>349</v>
      </c>
      <c r="G1423" s="23">
        <v>0</v>
      </c>
      <c r="H1423" s="23" t="s">
        <v>2496</v>
      </c>
      <c r="K1423" s="15">
        <f t="shared" si="66"/>
        <v>1</v>
      </c>
      <c r="L1423" s="15" t="str">
        <f t="shared" si="67"/>
        <v>23</v>
      </c>
      <c r="M1423" s="15" t="str">
        <f t="shared" si="68"/>
        <v>2023年製</v>
      </c>
      <c r="N1423" s="17" t="e">
        <f>VLOOKUP(B:B,価格調査!B:S,18,0)</f>
        <v>#N/A</v>
      </c>
      <c r="O1423" s="15"/>
      <c r="P1423" s="15"/>
    </row>
    <row r="1424" spans="1:16">
      <c r="A1424" s="16" t="s">
        <v>5319</v>
      </c>
      <c r="B1424" s="421">
        <v>2355518209604</v>
      </c>
      <c r="D1424" s="23" t="s">
        <v>3305</v>
      </c>
      <c r="E1424" s="23">
        <v>23</v>
      </c>
      <c r="F1424" s="23">
        <v>150</v>
      </c>
      <c r="G1424" s="23">
        <v>0</v>
      </c>
      <c r="H1424" s="23" t="s">
        <v>2496</v>
      </c>
      <c r="K1424" s="15">
        <f t="shared" si="66"/>
        <v>1</v>
      </c>
      <c r="L1424" s="15" t="str">
        <f t="shared" si="67"/>
        <v>23</v>
      </c>
      <c r="M1424" s="15" t="str">
        <f t="shared" si="68"/>
        <v>2023年製</v>
      </c>
      <c r="N1424" s="17" t="e">
        <f>VLOOKUP(B:B,価格調査!B:S,18,0)</f>
        <v>#N/A</v>
      </c>
      <c r="O1424" s="15"/>
      <c r="P1424" s="15"/>
    </row>
    <row r="1425" spans="1:16">
      <c r="A1425" s="16" t="s">
        <v>5319</v>
      </c>
      <c r="B1425" s="421">
        <v>2256517209605</v>
      </c>
      <c r="D1425" s="23" t="s">
        <v>3306</v>
      </c>
      <c r="E1425" s="23">
        <v>23</v>
      </c>
      <c r="F1425" s="23">
        <v>92</v>
      </c>
      <c r="G1425" s="23">
        <v>0</v>
      </c>
      <c r="H1425" s="23" t="s">
        <v>2496</v>
      </c>
      <c r="K1425" s="15">
        <f t="shared" si="66"/>
        <v>1</v>
      </c>
      <c r="L1425" s="15" t="str">
        <f t="shared" si="67"/>
        <v>23</v>
      </c>
      <c r="M1425" s="15" t="str">
        <f t="shared" si="68"/>
        <v>2023年製</v>
      </c>
      <c r="N1425" s="17" t="e">
        <f>VLOOKUP(B:B,価格調査!B:S,18,0)</f>
        <v>#N/A</v>
      </c>
      <c r="O1425" s="15"/>
      <c r="P1425" s="15"/>
    </row>
    <row r="1426" spans="1:16">
      <c r="A1426" s="16" t="s">
        <v>5319</v>
      </c>
      <c r="B1426" s="421">
        <v>2355519209603</v>
      </c>
      <c r="D1426" s="23" t="s">
        <v>3307</v>
      </c>
      <c r="E1426" s="23">
        <v>23</v>
      </c>
      <c r="F1426" s="23">
        <v>68</v>
      </c>
      <c r="G1426" s="23">
        <v>0</v>
      </c>
      <c r="H1426" s="23" t="s">
        <v>2496</v>
      </c>
      <c r="K1426" s="15">
        <f t="shared" si="66"/>
        <v>1</v>
      </c>
      <c r="L1426" s="15" t="str">
        <f t="shared" si="67"/>
        <v>23</v>
      </c>
      <c r="M1426" s="15" t="str">
        <f t="shared" si="68"/>
        <v>2023年製</v>
      </c>
      <c r="N1426" s="17" t="e">
        <f>VLOOKUP(B:B,価格調査!B:S,18,0)</f>
        <v>#N/A</v>
      </c>
      <c r="O1426" s="15"/>
      <c r="P1426" s="15"/>
    </row>
    <row r="1427" spans="1:16">
      <c r="A1427" s="16" t="s">
        <v>5319</v>
      </c>
      <c r="B1427" s="421">
        <v>1656015111331</v>
      </c>
      <c r="D1427" s="23" t="s">
        <v>3169</v>
      </c>
      <c r="E1427" s="23">
        <v>23</v>
      </c>
      <c r="F1427" s="23">
        <v>41</v>
      </c>
      <c r="G1427" s="23">
        <v>0</v>
      </c>
      <c r="H1427" s="23" t="s">
        <v>2496</v>
      </c>
      <c r="K1427" s="15">
        <f t="shared" si="66"/>
        <v>1</v>
      </c>
      <c r="L1427" s="15" t="str">
        <f t="shared" si="67"/>
        <v>23</v>
      </c>
      <c r="M1427" s="15" t="str">
        <f t="shared" si="68"/>
        <v>2023年製</v>
      </c>
      <c r="N1427" s="17">
        <f>VLOOKUP(B:B,価格調査!B:S,18,0)</f>
        <v>1074476353</v>
      </c>
      <c r="O1427" s="15"/>
      <c r="P1427" s="15"/>
    </row>
    <row r="1428" spans="1:16">
      <c r="A1428" s="16" t="s">
        <v>5319</v>
      </c>
      <c r="B1428" s="421">
        <v>1757014111336</v>
      </c>
      <c r="D1428" s="23" t="s">
        <v>3308</v>
      </c>
      <c r="E1428" s="23">
        <v>23</v>
      </c>
      <c r="F1428" s="23">
        <v>2</v>
      </c>
      <c r="G1428" s="23">
        <v>0</v>
      </c>
      <c r="H1428" s="23" t="s">
        <v>2496</v>
      </c>
      <c r="K1428" s="15">
        <f t="shared" si="66"/>
        <v>1</v>
      </c>
      <c r="L1428" s="15" t="str">
        <f t="shared" si="67"/>
        <v>23</v>
      </c>
      <c r="M1428" s="15" t="str">
        <f t="shared" si="68"/>
        <v>2023年製</v>
      </c>
      <c r="N1428" s="17">
        <f>VLOOKUP(B:B,価格調査!B:S,18,0)</f>
        <v>1074476352</v>
      </c>
      <c r="O1428" s="15"/>
      <c r="P1428" s="15"/>
    </row>
    <row r="1429" spans="1:16">
      <c r="A1429" s="16" t="s">
        <v>5319</v>
      </c>
      <c r="B1429" s="421">
        <v>2156016111334</v>
      </c>
      <c r="D1429" s="23" t="s">
        <v>3309</v>
      </c>
      <c r="E1429" s="23">
        <v>23</v>
      </c>
      <c r="F1429" s="23">
        <v>38</v>
      </c>
      <c r="G1429" s="23">
        <v>0</v>
      </c>
      <c r="H1429" s="23" t="s">
        <v>2496</v>
      </c>
      <c r="K1429" s="15">
        <f t="shared" si="66"/>
        <v>1</v>
      </c>
      <c r="L1429" s="15" t="str">
        <f t="shared" si="67"/>
        <v>23</v>
      </c>
      <c r="M1429" s="15" t="str">
        <f t="shared" si="68"/>
        <v>2023年製</v>
      </c>
      <c r="N1429" s="17">
        <f>VLOOKUP(B:B,価格調査!B:S,18,0)</f>
        <v>1074476684</v>
      </c>
      <c r="O1429" s="15"/>
      <c r="P1429" s="15"/>
    </row>
    <row r="1430" spans="1:16">
      <c r="A1430" s="16" t="s">
        <v>5319</v>
      </c>
      <c r="B1430" s="421">
        <v>2155517111300</v>
      </c>
      <c r="D1430" s="23" t="s">
        <v>3181</v>
      </c>
      <c r="E1430" s="23">
        <v>23</v>
      </c>
      <c r="F1430" s="23">
        <v>72</v>
      </c>
      <c r="G1430" s="23">
        <v>0</v>
      </c>
      <c r="H1430" s="23" t="s">
        <v>2496</v>
      </c>
      <c r="K1430" s="15">
        <f t="shared" si="66"/>
        <v>1</v>
      </c>
      <c r="L1430" s="15" t="str">
        <f t="shared" si="67"/>
        <v>23</v>
      </c>
      <c r="M1430" s="15" t="str">
        <f t="shared" si="68"/>
        <v>2023年製</v>
      </c>
      <c r="N1430" s="17">
        <f>VLOOKUP(B:B,価格調査!B:S,18,0)</f>
        <v>1074476686</v>
      </c>
      <c r="O1430" s="15"/>
      <c r="P1430" s="15"/>
    </row>
    <row r="1431" spans="1:16">
      <c r="A1431" s="16" t="s">
        <v>5319</v>
      </c>
      <c r="B1431" s="421">
        <v>2056016110286</v>
      </c>
      <c r="D1431" s="23" t="s">
        <v>3310</v>
      </c>
      <c r="E1431" s="23">
        <v>23</v>
      </c>
      <c r="F1431" s="23">
        <v>1</v>
      </c>
      <c r="G1431" s="23">
        <v>0</v>
      </c>
      <c r="H1431" s="23" t="s">
        <v>2496</v>
      </c>
      <c r="K1431" s="15">
        <f t="shared" si="66"/>
        <v>1</v>
      </c>
      <c r="L1431" s="15" t="str">
        <f t="shared" si="67"/>
        <v>23</v>
      </c>
      <c r="M1431" s="15" t="str">
        <f t="shared" si="68"/>
        <v>2023年製</v>
      </c>
      <c r="N1431" s="17" t="e">
        <f>VLOOKUP(B:B,価格調査!B:S,18,0)</f>
        <v>#N/A</v>
      </c>
      <c r="O1431" s="15"/>
      <c r="P1431" s="15"/>
    </row>
    <row r="1432" spans="1:16">
      <c r="A1432" s="16" t="s">
        <v>5319</v>
      </c>
      <c r="B1432" s="421">
        <v>2055016118520</v>
      </c>
      <c r="D1432" s="23" t="s">
        <v>3313</v>
      </c>
      <c r="E1432" s="23">
        <v>23</v>
      </c>
      <c r="F1432" s="23">
        <v>1</v>
      </c>
      <c r="G1432" s="23">
        <v>0</v>
      </c>
      <c r="H1432" s="23" t="s">
        <v>2496</v>
      </c>
      <c r="K1432" s="15">
        <f t="shared" si="66"/>
        <v>1</v>
      </c>
      <c r="L1432" s="15" t="str">
        <f t="shared" si="67"/>
        <v>23</v>
      </c>
      <c r="M1432" s="15" t="str">
        <f t="shared" si="68"/>
        <v>2023年製</v>
      </c>
      <c r="N1432" s="17">
        <f>VLOOKUP(B:B,価格調査!B:S,18,0)</f>
        <v>1074476388</v>
      </c>
      <c r="O1432" s="15"/>
      <c r="P1432" s="15"/>
    </row>
    <row r="1433" spans="1:16">
      <c r="A1433" s="16" t="s">
        <v>5319</v>
      </c>
      <c r="B1433" s="421">
        <v>2055516118525</v>
      </c>
      <c r="D1433" s="23" t="s">
        <v>3314</v>
      </c>
      <c r="E1433" s="23">
        <v>23</v>
      </c>
      <c r="F1433" s="23">
        <v>6</v>
      </c>
      <c r="G1433" s="23">
        <v>0</v>
      </c>
      <c r="H1433" s="23" t="s">
        <v>2496</v>
      </c>
      <c r="K1433" s="15">
        <f t="shared" si="66"/>
        <v>1</v>
      </c>
      <c r="L1433" s="15" t="str">
        <f t="shared" si="67"/>
        <v>23</v>
      </c>
      <c r="M1433" s="15" t="str">
        <f t="shared" si="68"/>
        <v>2023年製</v>
      </c>
      <c r="N1433" s="17">
        <f>VLOOKUP(B:B,価格調査!B:S,18,0)</f>
        <v>1074476315</v>
      </c>
      <c r="O1433" s="15"/>
      <c r="P1433" s="15"/>
    </row>
    <row r="1434" spans="1:16">
      <c r="A1434" s="16" t="s">
        <v>5319</v>
      </c>
      <c r="B1434" s="421">
        <v>2054517118527</v>
      </c>
      <c r="D1434" s="23" t="s">
        <v>9021</v>
      </c>
      <c r="E1434" s="23">
        <v>23</v>
      </c>
      <c r="F1434" s="23">
        <v>48</v>
      </c>
      <c r="G1434" s="23">
        <v>0</v>
      </c>
      <c r="H1434" s="23" t="s">
        <v>2496</v>
      </c>
      <c r="K1434" s="15">
        <f t="shared" si="66"/>
        <v>1</v>
      </c>
      <c r="L1434" s="15" t="str">
        <f t="shared" si="67"/>
        <v>23</v>
      </c>
      <c r="M1434" s="15" t="str">
        <f t="shared" si="68"/>
        <v>2023年製</v>
      </c>
      <c r="N1434" s="17">
        <f>VLOOKUP(B:B,価格調査!B:S,18,0)</f>
        <v>1074476194</v>
      </c>
      <c r="O1434" s="15"/>
      <c r="P1434" s="15"/>
    </row>
    <row r="1435" spans="1:16">
      <c r="A1435" s="16" t="s">
        <v>5319</v>
      </c>
      <c r="B1435" s="421">
        <v>2154517118524</v>
      </c>
      <c r="D1435" s="23" t="s">
        <v>3315</v>
      </c>
      <c r="E1435" s="23">
        <v>23</v>
      </c>
      <c r="F1435" s="23">
        <v>8</v>
      </c>
      <c r="G1435" s="23">
        <v>0</v>
      </c>
      <c r="H1435" s="23" t="s">
        <v>2496</v>
      </c>
      <c r="K1435" s="15">
        <f t="shared" si="66"/>
        <v>1</v>
      </c>
      <c r="L1435" s="15" t="str">
        <f t="shared" si="67"/>
        <v>23</v>
      </c>
      <c r="M1435" s="15" t="str">
        <f t="shared" si="68"/>
        <v>2023年製</v>
      </c>
      <c r="N1435" s="17">
        <f>VLOOKUP(B:B,価格調査!B:S,18,0)</f>
        <v>1074476193</v>
      </c>
      <c r="O1435" s="15"/>
      <c r="P1435" s="15"/>
    </row>
    <row r="1436" spans="1:16">
      <c r="A1436" s="16" t="s">
        <v>5319</v>
      </c>
      <c r="B1436" s="421">
        <v>2155517118521</v>
      </c>
      <c r="D1436" s="23" t="s">
        <v>3316</v>
      </c>
      <c r="E1436" s="23">
        <v>23</v>
      </c>
      <c r="F1436" s="23">
        <v>31</v>
      </c>
      <c r="G1436" s="23">
        <v>0</v>
      </c>
      <c r="H1436" s="23" t="s">
        <v>2496</v>
      </c>
      <c r="K1436" s="15">
        <f t="shared" si="66"/>
        <v>1</v>
      </c>
      <c r="L1436" s="15" t="str">
        <f t="shared" si="67"/>
        <v>23</v>
      </c>
      <c r="M1436" s="15" t="str">
        <f t="shared" si="68"/>
        <v>2023年製</v>
      </c>
      <c r="N1436" s="17">
        <f>VLOOKUP(B:B,価格調査!B:S,18,0)</f>
        <v>1074476191</v>
      </c>
      <c r="O1436" s="15"/>
      <c r="P1436" s="15"/>
    </row>
    <row r="1437" spans="1:16">
      <c r="A1437" s="16" t="s">
        <v>5319</v>
      </c>
      <c r="B1437" s="421">
        <v>2255017118523</v>
      </c>
      <c r="D1437" s="23" t="s">
        <v>3190</v>
      </c>
      <c r="E1437" s="23">
        <v>23</v>
      </c>
      <c r="F1437" s="23">
        <v>43</v>
      </c>
      <c r="G1437" s="23">
        <v>0</v>
      </c>
      <c r="H1437" s="23" t="s">
        <v>2496</v>
      </c>
      <c r="K1437" s="15">
        <f t="shared" si="66"/>
        <v>1</v>
      </c>
      <c r="L1437" s="15" t="str">
        <f t="shared" si="67"/>
        <v>23</v>
      </c>
      <c r="M1437" s="15" t="str">
        <f t="shared" si="68"/>
        <v>2023年製</v>
      </c>
      <c r="N1437" s="17">
        <f>VLOOKUP(B:B,価格調査!B:S,18,0)</f>
        <v>1074476387</v>
      </c>
      <c r="O1437" s="15"/>
      <c r="P1437" s="15"/>
    </row>
    <row r="1438" spans="1:16">
      <c r="A1438" s="16" t="s">
        <v>5319</v>
      </c>
      <c r="B1438" s="421">
        <v>2354517118528</v>
      </c>
      <c r="D1438" s="23" t="s">
        <v>3193</v>
      </c>
      <c r="E1438" s="23">
        <v>23</v>
      </c>
      <c r="F1438" s="23">
        <v>15</v>
      </c>
      <c r="G1438" s="23">
        <v>0</v>
      </c>
      <c r="H1438" s="23" t="s">
        <v>2496</v>
      </c>
      <c r="K1438" s="15">
        <f t="shared" si="66"/>
        <v>1</v>
      </c>
      <c r="L1438" s="15" t="str">
        <f t="shared" si="67"/>
        <v>23</v>
      </c>
      <c r="M1438" s="15" t="str">
        <f t="shared" si="68"/>
        <v>2023年製</v>
      </c>
      <c r="N1438" s="17">
        <f>VLOOKUP(B:B,価格調査!B:S,18,0)</f>
        <v>1074476188</v>
      </c>
      <c r="O1438" s="15"/>
      <c r="P1438" s="15"/>
    </row>
    <row r="1439" spans="1:16">
      <c r="A1439" s="16" t="s">
        <v>5319</v>
      </c>
      <c r="B1439" s="421">
        <v>2454517118525</v>
      </c>
      <c r="D1439" s="23" t="s">
        <v>3317</v>
      </c>
      <c r="E1439" s="23">
        <v>23</v>
      </c>
      <c r="F1439" s="23">
        <v>5</v>
      </c>
      <c r="G1439" s="23">
        <v>0</v>
      </c>
      <c r="H1439" s="23" t="s">
        <v>2496</v>
      </c>
      <c r="K1439" s="15">
        <f t="shared" si="66"/>
        <v>1</v>
      </c>
      <c r="L1439" s="15" t="str">
        <f t="shared" si="67"/>
        <v>23</v>
      </c>
      <c r="M1439" s="15" t="str">
        <f t="shared" si="68"/>
        <v>2023年製</v>
      </c>
      <c r="N1439" s="17">
        <f>VLOOKUP(B:B,価格調査!B:S,18,0)</f>
        <v>1074476384</v>
      </c>
      <c r="O1439" s="15"/>
      <c r="P1439" s="15"/>
    </row>
    <row r="1440" spans="1:16">
      <c r="A1440" s="16" t="s">
        <v>5319</v>
      </c>
      <c r="B1440" s="421">
        <v>2254518118520</v>
      </c>
      <c r="D1440" s="23" t="s">
        <v>3318</v>
      </c>
      <c r="E1440" s="23">
        <v>23</v>
      </c>
      <c r="F1440" s="23">
        <v>134</v>
      </c>
      <c r="G1440" s="23">
        <v>0</v>
      </c>
      <c r="H1440" s="23" t="s">
        <v>2496</v>
      </c>
      <c r="K1440" s="15">
        <f t="shared" si="66"/>
        <v>1</v>
      </c>
      <c r="L1440" s="15" t="str">
        <f t="shared" si="67"/>
        <v>23</v>
      </c>
      <c r="M1440" s="15" t="str">
        <f t="shared" si="68"/>
        <v>2023年製</v>
      </c>
      <c r="N1440" s="17">
        <f>VLOOKUP(B:B,価格調査!B:S,18,0)</f>
        <v>1074476190</v>
      </c>
      <c r="O1440" s="15"/>
      <c r="P1440" s="15"/>
    </row>
    <row r="1441" spans="1:16">
      <c r="A1441" s="16" t="s">
        <v>5319</v>
      </c>
      <c r="B1441" s="421">
        <v>2454018118529</v>
      </c>
      <c r="D1441" s="23" t="s">
        <v>3319</v>
      </c>
      <c r="E1441" s="23">
        <v>23</v>
      </c>
      <c r="F1441" s="23">
        <v>78</v>
      </c>
      <c r="G1441" s="23">
        <v>0</v>
      </c>
      <c r="H1441" s="23" t="s">
        <v>2496</v>
      </c>
      <c r="K1441" s="15">
        <f t="shared" si="66"/>
        <v>1</v>
      </c>
      <c r="L1441" s="15" t="str">
        <f t="shared" si="67"/>
        <v>23</v>
      </c>
      <c r="M1441" s="15" t="str">
        <f t="shared" si="68"/>
        <v>2023年製</v>
      </c>
      <c r="N1441" s="17">
        <f>VLOOKUP(B:B,価格調査!B:S,18,0)</f>
        <v>1074476189</v>
      </c>
      <c r="O1441" s="15"/>
      <c r="P1441" s="15"/>
    </row>
    <row r="1442" spans="1:16">
      <c r="A1442" s="16" t="s">
        <v>5319</v>
      </c>
      <c r="B1442" s="421">
        <v>2454019118528</v>
      </c>
      <c r="D1442" s="23" t="s">
        <v>9023</v>
      </c>
      <c r="E1442" s="23">
        <v>23</v>
      </c>
      <c r="F1442" s="23">
        <v>18</v>
      </c>
      <c r="G1442" s="23">
        <v>0</v>
      </c>
      <c r="H1442" s="23" t="s">
        <v>2496</v>
      </c>
      <c r="K1442" s="15">
        <f t="shared" si="66"/>
        <v>1</v>
      </c>
      <c r="L1442" s="15" t="str">
        <f t="shared" si="67"/>
        <v>23</v>
      </c>
      <c r="M1442" s="15" t="str">
        <f t="shared" si="68"/>
        <v>2023年製</v>
      </c>
      <c r="N1442" s="17">
        <f>VLOOKUP(B:B,価格調査!B:S,18,0)</f>
        <v>1074476386</v>
      </c>
      <c r="O1442" s="15"/>
      <c r="P1442" s="15"/>
    </row>
    <row r="1443" spans="1:16">
      <c r="A1443" s="16" t="s">
        <v>5319</v>
      </c>
      <c r="B1443" s="421">
        <v>2655020095901</v>
      </c>
      <c r="D1443" s="23" t="s">
        <v>5414</v>
      </c>
      <c r="E1443" s="23">
        <v>23</v>
      </c>
      <c r="F1443" s="23">
        <v>6</v>
      </c>
      <c r="G1443" s="23">
        <v>0</v>
      </c>
      <c r="H1443" s="23" t="s">
        <v>2496</v>
      </c>
      <c r="K1443" s="15">
        <f t="shared" si="66"/>
        <v>1</v>
      </c>
      <c r="L1443" s="15" t="str">
        <f t="shared" si="67"/>
        <v>23</v>
      </c>
      <c r="M1443" s="15" t="str">
        <f t="shared" si="68"/>
        <v>2023年製</v>
      </c>
      <c r="N1443" s="17" t="e">
        <f>VLOOKUP(B:B,価格調査!B:S,18,0)</f>
        <v>#N/A</v>
      </c>
      <c r="O1443" s="15"/>
      <c r="P1443" s="15"/>
    </row>
    <row r="1444" spans="1:16">
      <c r="A1444" s="16" t="s">
        <v>5319</v>
      </c>
      <c r="B1444" s="421">
        <v>2156516111339</v>
      </c>
      <c r="D1444" s="23" t="s">
        <v>3320</v>
      </c>
      <c r="E1444" s="23">
        <v>23</v>
      </c>
      <c r="F1444" s="23">
        <v>28</v>
      </c>
      <c r="G1444" s="23">
        <v>0</v>
      </c>
      <c r="H1444" s="23" t="s">
        <v>2496</v>
      </c>
      <c r="K1444" s="15">
        <f t="shared" si="66"/>
        <v>1</v>
      </c>
      <c r="L1444" s="15" t="str">
        <f t="shared" si="67"/>
        <v>23</v>
      </c>
      <c r="M1444" s="15" t="str">
        <f t="shared" si="68"/>
        <v>2023年製</v>
      </c>
      <c r="N1444" s="17">
        <f>VLOOKUP(B:B,価格調査!B:S,18,0)</f>
        <v>1074476683</v>
      </c>
      <c r="O1444" s="15"/>
      <c r="P1444" s="15"/>
    </row>
    <row r="1445" spans="1:16">
      <c r="A1445" s="16" t="s">
        <v>5319</v>
      </c>
      <c r="B1445" s="421">
        <v>1856015111335</v>
      </c>
      <c r="D1445" s="23" t="s">
        <v>3173</v>
      </c>
      <c r="E1445" s="23">
        <v>23</v>
      </c>
      <c r="F1445" s="23">
        <v>286</v>
      </c>
      <c r="G1445" s="23">
        <v>0</v>
      </c>
      <c r="H1445" s="23" t="s">
        <v>2496</v>
      </c>
      <c r="K1445" s="15">
        <f t="shared" si="66"/>
        <v>1</v>
      </c>
      <c r="L1445" s="15" t="str">
        <f t="shared" si="67"/>
        <v>23</v>
      </c>
      <c r="M1445" s="15" t="str">
        <f t="shared" si="68"/>
        <v>2023年製</v>
      </c>
      <c r="N1445" s="17">
        <f>VLOOKUP(B:B,価格調査!B:S,18,0)</f>
        <v>1074476699</v>
      </c>
      <c r="O1445" s="15"/>
      <c r="P1445" s="15"/>
    </row>
    <row r="1446" spans="1:16">
      <c r="A1446" s="16" t="s">
        <v>5319</v>
      </c>
      <c r="B1446" s="16">
        <v>2156017111333</v>
      </c>
      <c r="C1446" s="15"/>
      <c r="D1446" s="15" t="s">
        <v>3185</v>
      </c>
      <c r="E1446" s="15">
        <v>23</v>
      </c>
      <c r="F1446" s="15">
        <v>59</v>
      </c>
      <c r="G1446" s="15">
        <v>0</v>
      </c>
      <c r="H1446" s="15" t="s">
        <v>2496</v>
      </c>
      <c r="I1446" s="15"/>
      <c r="J1446" s="15"/>
      <c r="K1446" s="15">
        <f t="shared" si="66"/>
        <v>1</v>
      </c>
      <c r="L1446" s="15" t="str">
        <f t="shared" si="67"/>
        <v>23</v>
      </c>
      <c r="M1446" s="15" t="str">
        <f t="shared" si="68"/>
        <v>2023年製</v>
      </c>
      <c r="N1446" s="17">
        <f>VLOOKUP(B:B,価格調査!B:S,18,0)</f>
        <v>1074476695</v>
      </c>
      <c r="O1446" s="15"/>
      <c r="P1446" s="15"/>
    </row>
    <row r="1447" spans="1:16">
      <c r="A1447" s="16" t="s">
        <v>5319</v>
      </c>
      <c r="B1447" s="16">
        <v>2156017328359</v>
      </c>
      <c r="C1447" s="15"/>
      <c r="D1447" s="15" t="s">
        <v>3321</v>
      </c>
      <c r="E1447" s="15">
        <v>23</v>
      </c>
      <c r="F1447" s="15">
        <v>19</v>
      </c>
      <c r="G1447" s="15">
        <v>0</v>
      </c>
      <c r="H1447" s="15" t="s">
        <v>2496</v>
      </c>
      <c r="I1447" s="15"/>
      <c r="J1447" s="15"/>
      <c r="K1447" s="15">
        <f t="shared" si="66"/>
        <v>1</v>
      </c>
      <c r="L1447" s="15" t="str">
        <f t="shared" si="67"/>
        <v>23</v>
      </c>
      <c r="M1447" s="15" t="str">
        <f t="shared" si="68"/>
        <v>2023年製</v>
      </c>
      <c r="N1447" s="17" t="e">
        <f>VLOOKUP(B:B,価格調査!B:S,18,0)</f>
        <v>#N/A</v>
      </c>
      <c r="O1447" s="15"/>
      <c r="P1447" s="15"/>
    </row>
    <row r="1448" spans="1:16">
      <c r="A1448" s="16" t="s">
        <v>5319</v>
      </c>
      <c r="B1448" s="16">
        <v>2256017328363</v>
      </c>
      <c r="C1448" s="15"/>
      <c r="D1448" s="15" t="s">
        <v>3322</v>
      </c>
      <c r="E1448" s="15">
        <v>23</v>
      </c>
      <c r="F1448" s="15">
        <v>4</v>
      </c>
      <c r="G1448" s="15">
        <v>0</v>
      </c>
      <c r="H1448" s="15" t="s">
        <v>2496</v>
      </c>
      <c r="I1448" s="15"/>
      <c r="J1448" s="15"/>
      <c r="K1448" s="15">
        <f t="shared" si="66"/>
        <v>1</v>
      </c>
      <c r="L1448" s="15" t="str">
        <f t="shared" si="67"/>
        <v>23</v>
      </c>
      <c r="M1448" s="15" t="str">
        <f t="shared" si="68"/>
        <v>2023年製</v>
      </c>
      <c r="N1448" s="17" t="e">
        <f>VLOOKUP(B:B,価格調査!B:S,18,0)</f>
        <v>#N/A</v>
      </c>
      <c r="O1448" s="15"/>
      <c r="P1448" s="15"/>
    </row>
    <row r="1449" spans="1:16">
      <c r="A1449" s="16" t="s">
        <v>5319</v>
      </c>
      <c r="B1449" s="16">
        <v>1856515111330</v>
      </c>
      <c r="C1449" s="15"/>
      <c r="D1449" s="15" t="s">
        <v>3323</v>
      </c>
      <c r="E1449" s="15">
        <v>23</v>
      </c>
      <c r="F1449" s="15">
        <v>3</v>
      </c>
      <c r="G1449" s="15">
        <v>0</v>
      </c>
      <c r="H1449" s="15" t="s">
        <v>2496</v>
      </c>
      <c r="I1449" s="15"/>
      <c r="J1449" s="15"/>
      <c r="K1449" s="15">
        <f t="shared" si="66"/>
        <v>1</v>
      </c>
      <c r="L1449" s="15" t="str">
        <f t="shared" si="67"/>
        <v>23</v>
      </c>
      <c r="M1449" s="15" t="str">
        <f t="shared" si="68"/>
        <v>2023年製</v>
      </c>
      <c r="N1449" s="17">
        <f>VLOOKUP(B:B,価格調査!B:S,18,0)</f>
        <v>1074476694</v>
      </c>
      <c r="O1449" s="15"/>
      <c r="P1449" s="15"/>
    </row>
    <row r="1450" spans="1:16">
      <c r="A1450" s="16" t="s">
        <v>5319</v>
      </c>
      <c r="B1450" s="421">
        <v>1656514111337</v>
      </c>
      <c r="D1450" s="23" t="s">
        <v>3170</v>
      </c>
      <c r="E1450" s="23">
        <v>23</v>
      </c>
      <c r="F1450" s="23">
        <v>174</v>
      </c>
      <c r="G1450" s="23">
        <v>0</v>
      </c>
      <c r="H1450" s="23" t="s">
        <v>2496</v>
      </c>
      <c r="K1450" s="15">
        <f t="shared" si="66"/>
        <v>1</v>
      </c>
      <c r="L1450" s="15" t="str">
        <f t="shared" si="67"/>
        <v>23</v>
      </c>
      <c r="M1450" s="15" t="str">
        <f t="shared" si="68"/>
        <v>2023年製</v>
      </c>
      <c r="N1450" s="17">
        <f>VLOOKUP(B:B,価格調査!B:S,18,0)</f>
        <v>1074476691</v>
      </c>
      <c r="O1450" s="15"/>
      <c r="P1450" s="15"/>
    </row>
    <row r="1451" spans="1:16">
      <c r="A1451" s="16" t="s">
        <v>5319</v>
      </c>
      <c r="B1451" s="421">
        <v>1756515206640</v>
      </c>
      <c r="D1451" s="23" t="s">
        <v>3324</v>
      </c>
      <c r="E1451" s="23">
        <v>23</v>
      </c>
      <c r="F1451" s="23">
        <v>122</v>
      </c>
      <c r="G1451" s="23">
        <v>0</v>
      </c>
      <c r="H1451" s="23" t="s">
        <v>2496</v>
      </c>
      <c r="K1451" s="15">
        <f t="shared" si="66"/>
        <v>1</v>
      </c>
      <c r="L1451" s="15" t="str">
        <f t="shared" si="67"/>
        <v>23</v>
      </c>
      <c r="M1451" s="15" t="str">
        <f t="shared" si="68"/>
        <v>2023年製</v>
      </c>
      <c r="N1451" s="17" t="e">
        <f>VLOOKUP(B:B,価格調査!B:S,18,0)</f>
        <v>#N/A</v>
      </c>
      <c r="O1451" s="15"/>
      <c r="P1451" s="15"/>
    </row>
    <row r="1452" spans="1:16">
      <c r="A1452" s="16" t="s">
        <v>5319</v>
      </c>
      <c r="B1452" s="421">
        <v>2154517159657</v>
      </c>
      <c r="D1452" s="23" t="s">
        <v>2757</v>
      </c>
      <c r="E1452" s="23">
        <v>23</v>
      </c>
      <c r="F1452" s="23">
        <v>18</v>
      </c>
      <c r="G1452" s="23">
        <v>0</v>
      </c>
      <c r="H1452" s="23" t="s">
        <v>2496</v>
      </c>
      <c r="K1452" s="15">
        <f t="shared" si="66"/>
        <v>2</v>
      </c>
      <c r="L1452" s="15" t="str">
        <f t="shared" si="67"/>
        <v>23</v>
      </c>
      <c r="M1452" s="15" t="str">
        <f t="shared" si="68"/>
        <v>2023年製</v>
      </c>
      <c r="N1452" s="17">
        <f>VLOOKUP(B:B,価格調査!B:S,18,0)</f>
        <v>1074476253</v>
      </c>
      <c r="O1452" s="15"/>
      <c r="P1452" s="15"/>
    </row>
    <row r="1453" spans="1:16">
      <c r="A1453" s="16" t="s">
        <v>5319</v>
      </c>
      <c r="B1453" s="421">
        <v>2454018159652</v>
      </c>
      <c r="D1453" s="23" t="s">
        <v>3325</v>
      </c>
      <c r="E1453" s="23">
        <v>23</v>
      </c>
      <c r="F1453" s="23">
        <v>59</v>
      </c>
      <c r="G1453" s="23">
        <v>0</v>
      </c>
      <c r="H1453" s="23" t="s">
        <v>2496</v>
      </c>
      <c r="K1453" s="15">
        <f t="shared" si="66"/>
        <v>1</v>
      </c>
      <c r="L1453" s="15" t="str">
        <f t="shared" si="67"/>
        <v>23</v>
      </c>
      <c r="M1453" s="15" t="str">
        <f t="shared" si="68"/>
        <v>2023年製</v>
      </c>
      <c r="N1453" s="17">
        <f>VLOOKUP(B:B,価格調査!B:S,18,0)</f>
        <v>1074475964</v>
      </c>
      <c r="O1453" s="15"/>
      <c r="P1453" s="15"/>
    </row>
    <row r="1454" spans="1:16">
      <c r="A1454" s="16" t="s">
        <v>5319</v>
      </c>
      <c r="B1454" s="421">
        <v>2254019159657</v>
      </c>
      <c r="D1454" s="23" t="s">
        <v>3326</v>
      </c>
      <c r="E1454" s="23">
        <v>23</v>
      </c>
      <c r="F1454" s="23">
        <v>16</v>
      </c>
      <c r="G1454" s="23">
        <v>0</v>
      </c>
      <c r="H1454" s="23" t="s">
        <v>2496</v>
      </c>
      <c r="K1454" s="15">
        <f t="shared" si="66"/>
        <v>1</v>
      </c>
      <c r="L1454" s="15" t="str">
        <f t="shared" si="67"/>
        <v>23</v>
      </c>
      <c r="M1454" s="15" t="str">
        <f t="shared" si="68"/>
        <v>2023年製</v>
      </c>
      <c r="N1454" s="17">
        <f>VLOOKUP(B:B,価格調査!B:S,18,0)</f>
        <v>1074476646</v>
      </c>
      <c r="O1454" s="15"/>
      <c r="P1454" s="15"/>
    </row>
    <row r="1455" spans="1:16">
      <c r="A1455" s="16" t="s">
        <v>5319</v>
      </c>
      <c r="B1455" s="421">
        <v>2254517159968</v>
      </c>
      <c r="D1455" s="23" t="s">
        <v>2747</v>
      </c>
      <c r="E1455" s="23">
        <v>23</v>
      </c>
      <c r="F1455" s="23">
        <v>4</v>
      </c>
      <c r="G1455" s="23">
        <v>0</v>
      </c>
      <c r="H1455" s="23" t="s">
        <v>2496</v>
      </c>
      <c r="K1455" s="15">
        <f t="shared" si="66"/>
        <v>2</v>
      </c>
      <c r="L1455" s="15" t="str">
        <f t="shared" si="67"/>
        <v>23</v>
      </c>
      <c r="M1455" s="15" t="str">
        <f t="shared" si="68"/>
        <v>2023年製</v>
      </c>
      <c r="N1455" s="17">
        <f>VLOOKUP(B:B,価格調査!B:S,18,0)</f>
        <v>1074476393</v>
      </c>
      <c r="O1455" s="15"/>
      <c r="P1455" s="15"/>
    </row>
    <row r="1456" spans="1:16">
      <c r="A1456" s="16" t="s">
        <v>5319</v>
      </c>
      <c r="B1456" s="421">
        <v>2055516159986</v>
      </c>
      <c r="D1456" s="23" t="s">
        <v>3327</v>
      </c>
      <c r="E1456" s="23">
        <v>23</v>
      </c>
      <c r="F1456" s="23">
        <v>1</v>
      </c>
      <c r="G1456" s="23">
        <v>0</v>
      </c>
      <c r="H1456" s="23" t="s">
        <v>2496</v>
      </c>
      <c r="K1456" s="15">
        <f t="shared" si="66"/>
        <v>1</v>
      </c>
      <c r="L1456" s="15" t="str">
        <f t="shared" si="67"/>
        <v>23</v>
      </c>
      <c r="M1456" s="15" t="str">
        <f t="shared" si="68"/>
        <v>2023年製</v>
      </c>
      <c r="N1456" s="17">
        <f>VLOOKUP(B:B,価格調査!B:S,18,0)</f>
        <v>1074476399</v>
      </c>
      <c r="O1456" s="15"/>
      <c r="P1456" s="15"/>
    </row>
    <row r="1457" spans="1:16">
      <c r="A1457" s="16" t="s">
        <v>5319</v>
      </c>
      <c r="B1457" s="421">
        <v>2254018119553</v>
      </c>
      <c r="D1457" s="23" t="s">
        <v>3328</v>
      </c>
      <c r="E1457" s="23">
        <v>23</v>
      </c>
      <c r="F1457" s="23">
        <v>30</v>
      </c>
      <c r="G1457" s="23">
        <v>0</v>
      </c>
      <c r="H1457" s="23" t="s">
        <v>2496</v>
      </c>
      <c r="K1457" s="15">
        <f t="shared" si="66"/>
        <v>1</v>
      </c>
      <c r="L1457" s="15" t="str">
        <f t="shared" si="67"/>
        <v>23</v>
      </c>
      <c r="M1457" s="15" t="str">
        <f t="shared" si="68"/>
        <v>2023年製</v>
      </c>
      <c r="N1457" s="17">
        <f>VLOOKUP(B:B,価格調査!B:S,18,0)</f>
        <v>1074476700</v>
      </c>
      <c r="O1457" s="15"/>
      <c r="P1457" s="15"/>
    </row>
    <row r="1458" spans="1:16">
      <c r="A1458" s="16" t="s">
        <v>5319</v>
      </c>
      <c r="B1458" s="421">
        <v>2254517159678</v>
      </c>
      <c r="D1458" s="23" t="s">
        <v>3329</v>
      </c>
      <c r="E1458" s="23">
        <v>23</v>
      </c>
      <c r="F1458" s="23">
        <v>28</v>
      </c>
      <c r="G1458" s="23">
        <v>0</v>
      </c>
      <c r="H1458" s="23" t="s">
        <v>2496</v>
      </c>
      <c r="K1458" s="15">
        <f t="shared" si="66"/>
        <v>1</v>
      </c>
      <c r="L1458" s="15" t="str">
        <f t="shared" si="67"/>
        <v>23</v>
      </c>
      <c r="M1458" s="15" t="str">
        <f t="shared" si="68"/>
        <v>2023年製</v>
      </c>
      <c r="N1458" s="17">
        <f>VLOOKUP(B:B,価格調査!B:S,18,0)</f>
        <v>1074475956</v>
      </c>
      <c r="O1458" s="15"/>
      <c r="P1458" s="15"/>
    </row>
    <row r="1459" spans="1:16">
      <c r="A1459" s="16" t="s">
        <v>5319</v>
      </c>
      <c r="B1459" s="421">
        <v>2453521189217</v>
      </c>
      <c r="D1459" s="23" t="s">
        <v>2005</v>
      </c>
      <c r="E1459" s="23">
        <v>23</v>
      </c>
      <c r="F1459" s="23">
        <v>2</v>
      </c>
      <c r="G1459" s="23">
        <v>0</v>
      </c>
      <c r="H1459" s="23" t="s">
        <v>2496</v>
      </c>
      <c r="K1459" s="15">
        <f t="shared" si="66"/>
        <v>1</v>
      </c>
      <c r="L1459" s="15" t="str">
        <f t="shared" si="67"/>
        <v>23</v>
      </c>
      <c r="M1459" s="15" t="str">
        <f t="shared" si="68"/>
        <v>2023年製</v>
      </c>
      <c r="N1459" s="17">
        <f>VLOOKUP(B:B,価格調査!B:S,18,0)</f>
        <v>1074475770</v>
      </c>
      <c r="O1459" s="15"/>
      <c r="P1459" s="15"/>
    </row>
    <row r="1460" spans="1:16">
      <c r="A1460" s="16" t="s">
        <v>5319</v>
      </c>
      <c r="B1460" s="421">
        <v>2454020189210</v>
      </c>
      <c r="D1460" s="23" t="s">
        <v>2006</v>
      </c>
      <c r="E1460" s="23">
        <v>23</v>
      </c>
      <c r="F1460" s="23">
        <v>15</v>
      </c>
      <c r="G1460" s="23">
        <v>0</v>
      </c>
      <c r="H1460" s="23" t="s">
        <v>2496</v>
      </c>
      <c r="K1460" s="15">
        <f t="shared" si="66"/>
        <v>1</v>
      </c>
      <c r="L1460" s="15" t="str">
        <f t="shared" si="67"/>
        <v>23</v>
      </c>
      <c r="M1460" s="15" t="str">
        <f t="shared" si="68"/>
        <v>2023年製</v>
      </c>
      <c r="N1460" s="17">
        <f>VLOOKUP(B:B,価格調査!B:S,18,0)</f>
        <v>1074475771</v>
      </c>
      <c r="O1460" s="15"/>
      <c r="P1460" s="15"/>
    </row>
    <row r="1461" spans="1:16">
      <c r="A1461" s="16" t="s">
        <v>5319</v>
      </c>
      <c r="B1461" s="421">
        <v>2453519189212</v>
      </c>
      <c r="D1461" s="23" t="s">
        <v>2007</v>
      </c>
      <c r="E1461" s="23">
        <v>23</v>
      </c>
      <c r="F1461" s="23">
        <v>36</v>
      </c>
      <c r="G1461" s="23">
        <v>0</v>
      </c>
      <c r="H1461" s="23" t="s">
        <v>2496</v>
      </c>
      <c r="K1461" s="15">
        <f t="shared" si="66"/>
        <v>1</v>
      </c>
      <c r="L1461" s="15" t="str">
        <f t="shared" si="67"/>
        <v>23</v>
      </c>
      <c r="M1461" s="15" t="str">
        <f t="shared" si="68"/>
        <v>2023年製</v>
      </c>
      <c r="N1461" s="17">
        <f>VLOOKUP(B:B,価格調査!B:S,18,0)</f>
        <v>1074475768</v>
      </c>
      <c r="O1461" s="15"/>
      <c r="P1461" s="15"/>
    </row>
    <row r="1462" spans="1:16">
      <c r="A1462" s="16" t="s">
        <v>5319</v>
      </c>
      <c r="B1462" s="421">
        <v>2353519189215</v>
      </c>
      <c r="D1462" s="23" t="s">
        <v>2008</v>
      </c>
      <c r="E1462" s="23">
        <v>23</v>
      </c>
      <c r="F1462" s="23">
        <v>59</v>
      </c>
      <c r="G1462" s="23">
        <v>0</v>
      </c>
      <c r="H1462" s="23" t="s">
        <v>2496</v>
      </c>
      <c r="K1462" s="15">
        <f t="shared" si="66"/>
        <v>1</v>
      </c>
      <c r="L1462" s="15" t="str">
        <f t="shared" si="67"/>
        <v>23</v>
      </c>
      <c r="M1462" s="15" t="str">
        <f t="shared" si="68"/>
        <v>2023年製</v>
      </c>
      <c r="N1462" s="17">
        <f>VLOOKUP(B:B,価格調査!B:S,18,0)</f>
        <v>1074475769</v>
      </c>
      <c r="O1462" s="15"/>
      <c r="P1462" s="15"/>
    </row>
    <row r="1463" spans="1:16">
      <c r="A1463" s="16" t="s">
        <v>5319</v>
      </c>
      <c r="B1463" s="421">
        <v>2454018189215</v>
      </c>
      <c r="D1463" s="23" t="s">
        <v>2009</v>
      </c>
      <c r="E1463" s="23">
        <v>23</v>
      </c>
      <c r="F1463" s="23">
        <v>14</v>
      </c>
      <c r="G1463" s="23">
        <v>0</v>
      </c>
      <c r="H1463" s="23" t="s">
        <v>2496</v>
      </c>
      <c r="K1463" s="15">
        <f t="shared" si="66"/>
        <v>1</v>
      </c>
      <c r="L1463" s="15" t="str">
        <f t="shared" si="67"/>
        <v>23</v>
      </c>
      <c r="M1463" s="15" t="str">
        <f t="shared" si="68"/>
        <v>2023年製</v>
      </c>
      <c r="N1463" s="17">
        <f>VLOOKUP(B:B,価格調査!B:S,18,0)</f>
        <v>1074475767</v>
      </c>
      <c r="O1463" s="15"/>
      <c r="P1463" s="15"/>
    </row>
    <row r="1464" spans="1:16">
      <c r="A1464" s="16" t="s">
        <v>5319</v>
      </c>
      <c r="B1464" s="421">
        <v>2354018189218</v>
      </c>
      <c r="D1464" s="23" t="s">
        <v>2010</v>
      </c>
      <c r="E1464" s="23">
        <v>23</v>
      </c>
      <c r="F1464" s="23">
        <v>24</v>
      </c>
      <c r="G1464" s="23">
        <v>0</v>
      </c>
      <c r="H1464" s="23" t="s">
        <v>2496</v>
      </c>
      <c r="K1464" s="15">
        <f t="shared" si="66"/>
        <v>1</v>
      </c>
      <c r="L1464" s="15" t="str">
        <f t="shared" si="67"/>
        <v>23</v>
      </c>
      <c r="M1464" s="15" t="str">
        <f t="shared" si="68"/>
        <v>2023年製</v>
      </c>
      <c r="N1464" s="17">
        <f>VLOOKUP(B:B,価格調査!B:S,18,0)</f>
        <v>1074475766</v>
      </c>
      <c r="O1464" s="15"/>
      <c r="P1464" s="15"/>
    </row>
    <row r="1465" spans="1:16">
      <c r="A1465" s="16" t="s">
        <v>5319</v>
      </c>
      <c r="B1465" s="421">
        <v>2254518189216</v>
      </c>
      <c r="D1465" s="23" t="s">
        <v>2011</v>
      </c>
      <c r="E1465" s="23">
        <v>23</v>
      </c>
      <c r="F1465" s="23">
        <v>9</v>
      </c>
      <c r="G1465" s="23">
        <v>0</v>
      </c>
      <c r="H1465" s="23" t="s">
        <v>2496</v>
      </c>
      <c r="K1465" s="15">
        <f t="shared" si="66"/>
        <v>1</v>
      </c>
      <c r="L1465" s="15" t="str">
        <f t="shared" si="67"/>
        <v>23</v>
      </c>
      <c r="M1465" s="15" t="str">
        <f t="shared" si="68"/>
        <v>2023年製</v>
      </c>
      <c r="N1465" s="17">
        <f>VLOOKUP(B:B,価格調査!B:S,18,0)</f>
        <v>1074475765</v>
      </c>
      <c r="O1465" s="15"/>
      <c r="P1465" s="15"/>
    </row>
    <row r="1466" spans="1:16">
      <c r="A1466" s="16" t="s">
        <v>5319</v>
      </c>
      <c r="B1466" s="421">
        <v>2255518189213</v>
      </c>
      <c r="D1466" s="23" t="s">
        <v>2012</v>
      </c>
      <c r="E1466" s="23">
        <v>23</v>
      </c>
      <c r="F1466" s="23">
        <v>44</v>
      </c>
      <c r="G1466" s="23">
        <v>0</v>
      </c>
      <c r="H1466" s="23" t="s">
        <v>2496</v>
      </c>
      <c r="K1466" s="15">
        <f t="shared" si="66"/>
        <v>1</v>
      </c>
      <c r="L1466" s="15" t="str">
        <f t="shared" si="67"/>
        <v>23</v>
      </c>
      <c r="M1466" s="15" t="str">
        <f t="shared" si="68"/>
        <v>2023年製</v>
      </c>
      <c r="N1466" s="17">
        <f>VLOOKUP(B:B,価格調査!B:S,18,0)</f>
        <v>1074475764</v>
      </c>
      <c r="O1466" s="15"/>
      <c r="P1466" s="15"/>
    </row>
    <row r="1467" spans="1:16">
      <c r="A1467" s="16" t="s">
        <v>5319</v>
      </c>
      <c r="B1467" s="421">
        <v>1556514093889</v>
      </c>
      <c r="D1467" s="23" t="s">
        <v>3333</v>
      </c>
      <c r="E1467" s="23">
        <v>23</v>
      </c>
      <c r="F1467" s="23">
        <v>377</v>
      </c>
      <c r="G1467" s="23">
        <v>0</v>
      </c>
      <c r="H1467" s="23" t="s">
        <v>2496</v>
      </c>
      <c r="K1467" s="15">
        <f t="shared" si="66"/>
        <v>1</v>
      </c>
      <c r="L1467" s="15" t="str">
        <f t="shared" si="67"/>
        <v>23</v>
      </c>
      <c r="M1467" s="15" t="str">
        <f t="shared" si="68"/>
        <v>2023年製</v>
      </c>
      <c r="N1467" s="17" t="e">
        <f>VLOOKUP(B:B,価格調査!B:S,18,0)</f>
        <v>#N/A</v>
      </c>
      <c r="O1467" s="15"/>
      <c r="P1467" s="15"/>
    </row>
    <row r="1468" spans="1:16">
      <c r="A1468" s="16" t="s">
        <v>5319</v>
      </c>
      <c r="B1468" s="421">
        <v>1956515094005</v>
      </c>
      <c r="D1468" s="23" t="s">
        <v>3334</v>
      </c>
      <c r="E1468" s="23">
        <v>23</v>
      </c>
      <c r="F1468" s="23">
        <v>95</v>
      </c>
      <c r="G1468" s="23">
        <v>0</v>
      </c>
      <c r="H1468" s="23" t="s">
        <v>2496</v>
      </c>
      <c r="K1468" s="15">
        <f t="shared" si="66"/>
        <v>1</v>
      </c>
      <c r="L1468" s="15" t="str">
        <f t="shared" si="67"/>
        <v>23</v>
      </c>
      <c r="M1468" s="15" t="str">
        <f t="shared" si="68"/>
        <v>2023年製</v>
      </c>
      <c r="N1468" s="17" t="e">
        <f>VLOOKUP(B:B,価格調査!B:S,18,0)</f>
        <v>#N/A</v>
      </c>
      <c r="O1468" s="15"/>
      <c r="P1468" s="15"/>
    </row>
    <row r="1469" spans="1:16">
      <c r="A1469" s="16" t="s">
        <v>5319</v>
      </c>
      <c r="B1469" s="421">
        <v>1656515094004</v>
      </c>
      <c r="D1469" s="23" t="s">
        <v>3335</v>
      </c>
      <c r="E1469" s="23">
        <v>23</v>
      </c>
      <c r="F1469" s="23">
        <v>352</v>
      </c>
      <c r="G1469" s="23">
        <v>0</v>
      </c>
      <c r="H1469" s="23" t="s">
        <v>2496</v>
      </c>
      <c r="K1469" s="15">
        <f t="shared" si="66"/>
        <v>1</v>
      </c>
      <c r="L1469" s="15" t="str">
        <f t="shared" si="67"/>
        <v>23</v>
      </c>
      <c r="M1469" s="15" t="str">
        <f t="shared" si="68"/>
        <v>2023年製</v>
      </c>
      <c r="N1469" s="17" t="e">
        <f>VLOOKUP(B:B,価格調査!B:S,18,0)</f>
        <v>#N/A</v>
      </c>
      <c r="O1469" s="15"/>
      <c r="P1469" s="15"/>
    </row>
    <row r="1470" spans="1:16">
      <c r="A1470" s="16" t="s">
        <v>5319</v>
      </c>
      <c r="B1470" s="421">
        <v>2255518119586</v>
      </c>
      <c r="D1470" s="23" t="s">
        <v>3336</v>
      </c>
      <c r="E1470" s="23">
        <v>23</v>
      </c>
      <c r="F1470" s="23">
        <v>3</v>
      </c>
      <c r="G1470" s="23">
        <v>0</v>
      </c>
      <c r="H1470" s="23" t="s">
        <v>2496</v>
      </c>
      <c r="K1470" s="15">
        <f t="shared" si="66"/>
        <v>1</v>
      </c>
      <c r="L1470" s="15" t="str">
        <f t="shared" si="67"/>
        <v>23</v>
      </c>
      <c r="M1470" s="15" t="str">
        <f t="shared" si="68"/>
        <v>2023年製</v>
      </c>
      <c r="N1470" s="17">
        <f>VLOOKUP(B:B,価格調査!B:S,18,0)</f>
        <v>1074476348</v>
      </c>
      <c r="O1470" s="15"/>
      <c r="P1470" s="15"/>
    </row>
    <row r="1471" spans="1:16">
      <c r="A1471" s="16" t="s">
        <v>5319</v>
      </c>
      <c r="B1471" s="421">
        <v>2356018119585</v>
      </c>
      <c r="D1471" s="23" t="s">
        <v>3337</v>
      </c>
      <c r="E1471" s="23">
        <v>23</v>
      </c>
      <c r="F1471" s="23">
        <v>59</v>
      </c>
      <c r="G1471" s="23">
        <v>0</v>
      </c>
      <c r="H1471" s="23" t="s">
        <v>2496</v>
      </c>
      <c r="K1471" s="15">
        <f t="shared" si="66"/>
        <v>1</v>
      </c>
      <c r="L1471" s="15" t="str">
        <f t="shared" si="67"/>
        <v>23</v>
      </c>
      <c r="M1471" s="15" t="str">
        <f t="shared" si="68"/>
        <v>2023年製</v>
      </c>
      <c r="N1471" s="17">
        <f>VLOOKUP(B:B,価格調査!B:S,18,0)</f>
        <v>1074475797</v>
      </c>
      <c r="O1471" s="15"/>
      <c r="P1471" s="15"/>
    </row>
    <row r="1472" spans="1:16">
      <c r="A1472" s="16" t="s">
        <v>5319</v>
      </c>
      <c r="B1472" s="421">
        <v>1756514206641</v>
      </c>
      <c r="D1472" s="23" t="s">
        <v>3338</v>
      </c>
      <c r="E1472" s="23">
        <v>23</v>
      </c>
      <c r="F1472" s="23">
        <v>4</v>
      </c>
      <c r="G1472" s="23">
        <v>0</v>
      </c>
      <c r="H1472" s="23" t="s">
        <v>2496</v>
      </c>
      <c r="K1472" s="15">
        <f t="shared" si="66"/>
        <v>1</v>
      </c>
      <c r="L1472" s="15" t="str">
        <f t="shared" si="67"/>
        <v>23</v>
      </c>
      <c r="M1472" s="15" t="str">
        <f t="shared" si="68"/>
        <v>2023年製</v>
      </c>
      <c r="N1472" s="17" t="e">
        <f>VLOOKUP(B:B,価格調査!B:S,18,0)</f>
        <v>#N/A</v>
      </c>
      <c r="O1472" s="15"/>
      <c r="P1472" s="15"/>
    </row>
    <row r="1473" spans="1:16">
      <c r="A1473" s="16" t="s">
        <v>5319</v>
      </c>
      <c r="B1473" s="421">
        <v>1757014328352</v>
      </c>
      <c r="D1473" s="23" t="s">
        <v>2909</v>
      </c>
      <c r="E1473" s="23">
        <v>23</v>
      </c>
      <c r="F1473" s="23">
        <v>4</v>
      </c>
      <c r="G1473" s="23">
        <v>0</v>
      </c>
      <c r="H1473" s="23" t="s">
        <v>2496</v>
      </c>
      <c r="K1473" s="15">
        <f t="shared" si="66"/>
        <v>2</v>
      </c>
      <c r="L1473" s="15" t="str">
        <f t="shared" si="67"/>
        <v>23</v>
      </c>
      <c r="M1473" s="15" t="str">
        <f t="shared" si="68"/>
        <v>2023年製</v>
      </c>
      <c r="N1473" s="17" t="e">
        <f>VLOOKUP(B:B,価格調査!B:S,18,0)</f>
        <v>#N/A</v>
      </c>
      <c r="O1473" s="15"/>
      <c r="P1473" s="15"/>
    </row>
    <row r="1474" spans="1:16">
      <c r="A1474" s="16" t="s">
        <v>5319</v>
      </c>
      <c r="B1474" s="421">
        <v>2255518209591</v>
      </c>
      <c r="D1474" s="23" t="s">
        <v>3478</v>
      </c>
      <c r="E1474" s="23">
        <v>23</v>
      </c>
      <c r="F1474" s="23">
        <v>195</v>
      </c>
      <c r="G1474" s="23">
        <v>0</v>
      </c>
      <c r="H1474" s="23" t="s">
        <v>2496</v>
      </c>
      <c r="K1474" s="15">
        <f t="shared" ref="K1474:K1537" si="69">COUNTIF(B:B,B1474)</f>
        <v>1</v>
      </c>
      <c r="L1474" s="15" t="str">
        <f t="shared" ref="L1474:L1537" si="70">RIGHT(E1474,2)</f>
        <v>23</v>
      </c>
      <c r="M1474" s="15" t="str">
        <f t="shared" ref="M1474:M1537" si="71">"20"&amp;L1474&amp;"年製"</f>
        <v>2023年製</v>
      </c>
      <c r="N1474" s="17" t="e">
        <f>VLOOKUP(B:B,価格調査!B:S,18,0)</f>
        <v>#N/A</v>
      </c>
      <c r="O1474" s="15"/>
      <c r="P1474" s="15"/>
    </row>
    <row r="1475" spans="1:16">
      <c r="A1475" s="16" t="s">
        <v>5319</v>
      </c>
      <c r="B1475" s="421">
        <v>2256018209593</v>
      </c>
      <c r="D1475" s="23" t="s">
        <v>3479</v>
      </c>
      <c r="E1475" s="23">
        <v>23</v>
      </c>
      <c r="F1475" s="23">
        <v>196</v>
      </c>
      <c r="G1475" s="23">
        <v>0</v>
      </c>
      <c r="H1475" s="23" t="s">
        <v>2496</v>
      </c>
      <c r="K1475" s="15">
        <f t="shared" si="69"/>
        <v>1</v>
      </c>
      <c r="L1475" s="15" t="str">
        <f t="shared" si="70"/>
        <v>23</v>
      </c>
      <c r="M1475" s="15" t="str">
        <f t="shared" si="71"/>
        <v>2023年製</v>
      </c>
      <c r="N1475" s="17" t="e">
        <f>VLOOKUP(B:B,価格調査!B:S,18,0)</f>
        <v>#N/A</v>
      </c>
      <c r="O1475" s="15"/>
      <c r="P1475" s="15"/>
    </row>
    <row r="1476" spans="1:16">
      <c r="A1476" s="16" t="s">
        <v>5319</v>
      </c>
      <c r="B1476" s="421">
        <v>1655515132051</v>
      </c>
      <c r="D1476" s="23" t="s">
        <v>2700</v>
      </c>
      <c r="E1476" s="23">
        <v>23</v>
      </c>
      <c r="F1476" s="23">
        <v>5</v>
      </c>
      <c r="G1476" s="23">
        <v>0</v>
      </c>
      <c r="H1476" s="23" t="s">
        <v>2496</v>
      </c>
      <c r="K1476" s="15">
        <f t="shared" si="69"/>
        <v>5</v>
      </c>
      <c r="L1476" s="15" t="str">
        <f t="shared" si="70"/>
        <v>23</v>
      </c>
      <c r="M1476" s="15" t="str">
        <f t="shared" si="71"/>
        <v>2023年製</v>
      </c>
      <c r="N1476" s="17">
        <f>VLOOKUP(B:B,価格調査!B:S,18,0)</f>
        <v>1074475832</v>
      </c>
      <c r="O1476" s="15"/>
      <c r="P1476" s="15"/>
    </row>
    <row r="1477" spans="1:16">
      <c r="A1477" s="16" t="s">
        <v>5319</v>
      </c>
      <c r="B1477" s="421">
        <v>1856515328356</v>
      </c>
      <c r="D1477" s="23" t="s">
        <v>2826</v>
      </c>
      <c r="E1477" s="23">
        <v>23</v>
      </c>
      <c r="F1477" s="23">
        <v>3</v>
      </c>
      <c r="G1477" s="23">
        <v>0</v>
      </c>
      <c r="H1477" s="23" t="s">
        <v>2496</v>
      </c>
      <c r="K1477" s="15">
        <f t="shared" si="69"/>
        <v>1</v>
      </c>
      <c r="L1477" s="15" t="str">
        <f t="shared" si="70"/>
        <v>23</v>
      </c>
      <c r="M1477" s="15" t="str">
        <f t="shared" si="71"/>
        <v>2023年製</v>
      </c>
      <c r="N1477" s="17" t="e">
        <f>VLOOKUP(B:B,価格調査!B:S,18,0)</f>
        <v>#N/A</v>
      </c>
      <c r="O1477" s="15"/>
      <c r="P1477" s="15"/>
    </row>
    <row r="1478" spans="1:16">
      <c r="A1478" s="16" t="s">
        <v>5319</v>
      </c>
      <c r="B1478" s="421">
        <v>2156516328362</v>
      </c>
      <c r="D1478" s="23" t="s">
        <v>2923</v>
      </c>
      <c r="E1478" s="23">
        <v>23</v>
      </c>
      <c r="F1478" s="23">
        <v>12</v>
      </c>
      <c r="G1478" s="23">
        <v>0</v>
      </c>
      <c r="H1478" s="23" t="s">
        <v>2496</v>
      </c>
      <c r="K1478" s="15">
        <f t="shared" si="69"/>
        <v>1</v>
      </c>
      <c r="L1478" s="15" t="str">
        <f t="shared" si="70"/>
        <v>23</v>
      </c>
      <c r="M1478" s="15" t="str">
        <f t="shared" si="71"/>
        <v>2023年製</v>
      </c>
      <c r="N1478" s="17" t="e">
        <f>VLOOKUP(B:B,価格調査!B:S,18,0)</f>
        <v>#N/A</v>
      </c>
      <c r="O1478" s="15"/>
      <c r="P1478" s="15"/>
    </row>
    <row r="1479" spans="1:16">
      <c r="A1479" s="16" t="s">
        <v>5319</v>
      </c>
      <c r="B1479" s="421">
        <v>2656018119586</v>
      </c>
      <c r="D1479" s="23" t="s">
        <v>3943</v>
      </c>
      <c r="E1479" s="23">
        <v>23</v>
      </c>
      <c r="F1479" s="23">
        <v>2</v>
      </c>
      <c r="G1479" s="23">
        <v>0</v>
      </c>
      <c r="H1479" s="23" t="s">
        <v>2496</v>
      </c>
      <c r="K1479" s="15">
        <f t="shared" si="69"/>
        <v>1</v>
      </c>
      <c r="L1479" s="15" t="str">
        <f t="shared" si="70"/>
        <v>23</v>
      </c>
      <c r="M1479" s="15" t="str">
        <f t="shared" si="71"/>
        <v>2023年製</v>
      </c>
      <c r="N1479" s="17">
        <f>VLOOKUP(B:B,価格調査!B:S,18,0)</f>
        <v>1074476347</v>
      </c>
      <c r="O1479" s="15"/>
      <c r="P1479" s="15"/>
    </row>
    <row r="1480" spans="1:16">
      <c r="A1480" s="16" t="s">
        <v>5319</v>
      </c>
      <c r="B1480" s="421">
        <v>2156516206646</v>
      </c>
      <c r="D1480" s="23" t="s">
        <v>3944</v>
      </c>
      <c r="E1480" s="23">
        <v>23</v>
      </c>
      <c r="F1480" s="23">
        <v>4</v>
      </c>
      <c r="G1480" s="23">
        <v>0</v>
      </c>
      <c r="H1480" s="23" t="s">
        <v>2496</v>
      </c>
      <c r="K1480" s="15">
        <f t="shared" si="69"/>
        <v>1</v>
      </c>
      <c r="L1480" s="15" t="str">
        <f t="shared" si="70"/>
        <v>23</v>
      </c>
      <c r="M1480" s="15" t="str">
        <f t="shared" si="71"/>
        <v>2023年製</v>
      </c>
      <c r="N1480" s="17" t="e">
        <f>VLOOKUP(B:B,価格調査!B:S,18,0)</f>
        <v>#N/A</v>
      </c>
      <c r="O1480" s="15"/>
      <c r="P1480" s="15"/>
    </row>
    <row r="1481" spans="1:16">
      <c r="A1481" s="16" t="s">
        <v>5319</v>
      </c>
      <c r="B1481" s="421">
        <v>2055516094003</v>
      </c>
      <c r="D1481" s="23" t="s">
        <v>3945</v>
      </c>
      <c r="E1481" s="23">
        <v>23</v>
      </c>
      <c r="F1481" s="23">
        <v>65</v>
      </c>
      <c r="G1481" s="23">
        <v>0</v>
      </c>
      <c r="H1481" s="23" t="s">
        <v>2496</v>
      </c>
      <c r="K1481" s="15">
        <f t="shared" si="69"/>
        <v>1</v>
      </c>
      <c r="L1481" s="15" t="str">
        <f t="shared" si="70"/>
        <v>23</v>
      </c>
      <c r="M1481" s="15" t="str">
        <f t="shared" si="71"/>
        <v>2023年製</v>
      </c>
      <c r="N1481" s="17" t="e">
        <f>VLOOKUP(B:B,価格調査!B:S,18,0)</f>
        <v>#N/A</v>
      </c>
      <c r="O1481" s="15"/>
      <c r="P1481" s="15"/>
    </row>
    <row r="1482" spans="1:16">
      <c r="A1482" s="16" t="s">
        <v>5319</v>
      </c>
      <c r="B1482" s="421">
        <v>1556514231205</v>
      </c>
      <c r="D1482" s="23" t="s">
        <v>3113</v>
      </c>
      <c r="E1482" s="23">
        <v>23</v>
      </c>
      <c r="F1482" s="23">
        <v>169</v>
      </c>
      <c r="G1482" s="23">
        <v>0</v>
      </c>
      <c r="H1482" s="23" t="s">
        <v>2496</v>
      </c>
      <c r="K1482" s="15">
        <f t="shared" si="69"/>
        <v>1</v>
      </c>
      <c r="L1482" s="15" t="str">
        <f t="shared" si="70"/>
        <v>23</v>
      </c>
      <c r="M1482" s="15" t="str">
        <f t="shared" si="71"/>
        <v>2023年製</v>
      </c>
      <c r="N1482" s="17" t="e">
        <f>VLOOKUP(B:B,価格調査!B:S,18,0)</f>
        <v>#N/A</v>
      </c>
      <c r="O1482" s="15"/>
      <c r="P1482" s="15"/>
    </row>
    <row r="1483" spans="1:16">
      <c r="A1483" s="16" t="s">
        <v>5319</v>
      </c>
      <c r="B1483" s="421">
        <v>1956515231226</v>
      </c>
      <c r="D1483" s="23" t="s">
        <v>3981</v>
      </c>
      <c r="E1483" s="23">
        <v>23</v>
      </c>
      <c r="F1483" s="23">
        <v>223</v>
      </c>
      <c r="G1483" s="23">
        <v>0</v>
      </c>
      <c r="H1483" s="23" t="s">
        <v>2496</v>
      </c>
      <c r="K1483" s="15">
        <f t="shared" si="69"/>
        <v>1</v>
      </c>
      <c r="L1483" s="15" t="str">
        <f t="shared" si="70"/>
        <v>23</v>
      </c>
      <c r="M1483" s="15" t="str">
        <f t="shared" si="71"/>
        <v>2023年製</v>
      </c>
      <c r="N1483" s="17" t="e">
        <f>VLOOKUP(B:B,価格調査!B:S,18,0)</f>
        <v>#N/A</v>
      </c>
      <c r="O1483" s="15"/>
      <c r="P1483" s="15"/>
    </row>
    <row r="1484" spans="1:16">
      <c r="A1484" s="16" t="s">
        <v>5319</v>
      </c>
      <c r="B1484" s="421">
        <v>1655514231168</v>
      </c>
      <c r="D1484" s="23" t="s">
        <v>3982</v>
      </c>
      <c r="E1484" s="23">
        <v>23</v>
      </c>
      <c r="F1484" s="23">
        <v>90</v>
      </c>
      <c r="G1484" s="23">
        <v>0</v>
      </c>
      <c r="H1484" s="23" t="s">
        <v>2496</v>
      </c>
      <c r="K1484" s="15">
        <f t="shared" si="69"/>
        <v>1</v>
      </c>
      <c r="L1484" s="15" t="str">
        <f t="shared" si="70"/>
        <v>23</v>
      </c>
      <c r="M1484" s="15" t="str">
        <f t="shared" si="71"/>
        <v>2023年製</v>
      </c>
      <c r="N1484" s="17" t="e">
        <f>VLOOKUP(B:B,価格調査!B:S,18,0)</f>
        <v>#N/A</v>
      </c>
      <c r="O1484" s="15"/>
      <c r="P1484" s="15"/>
    </row>
    <row r="1485" spans="1:16">
      <c r="A1485" s="16" t="s">
        <v>5319</v>
      </c>
      <c r="B1485" s="421">
        <v>1855515231208</v>
      </c>
      <c r="D1485" s="23" t="s">
        <v>10721</v>
      </c>
      <c r="E1485" s="23">
        <v>23</v>
      </c>
      <c r="F1485" s="23">
        <v>124</v>
      </c>
      <c r="G1485" s="23">
        <v>0</v>
      </c>
      <c r="H1485" s="23" t="s">
        <v>2496</v>
      </c>
      <c r="K1485" s="15">
        <f t="shared" si="69"/>
        <v>1</v>
      </c>
      <c r="L1485" s="15" t="str">
        <f t="shared" si="70"/>
        <v>23</v>
      </c>
      <c r="M1485" s="15" t="str">
        <f t="shared" si="71"/>
        <v>2023年製</v>
      </c>
      <c r="N1485" s="17" t="e">
        <f>VLOOKUP(B:B,価格調査!B:S,18,0)</f>
        <v>#N/A</v>
      </c>
      <c r="O1485" s="15"/>
      <c r="P1485" s="15"/>
    </row>
    <row r="1486" spans="1:16">
      <c r="A1486" s="16" t="s">
        <v>5319</v>
      </c>
      <c r="B1486" s="421">
        <v>1955516231204</v>
      </c>
      <c r="D1486" s="23" t="s">
        <v>3983</v>
      </c>
      <c r="E1486" s="23">
        <v>23</v>
      </c>
      <c r="F1486" s="23">
        <v>81</v>
      </c>
      <c r="G1486" s="23">
        <v>0</v>
      </c>
      <c r="H1486" s="23" t="s">
        <v>2496</v>
      </c>
      <c r="K1486" s="15">
        <f t="shared" si="69"/>
        <v>1</v>
      </c>
      <c r="L1486" s="15" t="str">
        <f t="shared" si="70"/>
        <v>23</v>
      </c>
      <c r="M1486" s="15" t="str">
        <f t="shared" si="71"/>
        <v>2023年製</v>
      </c>
      <c r="N1486" s="17" t="e">
        <f>VLOOKUP(B:B,価格調査!B:S,18,0)</f>
        <v>#N/A</v>
      </c>
      <c r="O1486" s="15"/>
      <c r="P1486" s="15"/>
    </row>
    <row r="1487" spans="1:16">
      <c r="A1487" s="16" t="s">
        <v>5319</v>
      </c>
      <c r="B1487" s="421">
        <v>1655515208725</v>
      </c>
      <c r="D1487" s="23" t="s">
        <v>4586</v>
      </c>
      <c r="E1487" s="23">
        <v>23</v>
      </c>
      <c r="F1487" s="23">
        <v>580</v>
      </c>
      <c r="G1487" s="23">
        <v>0</v>
      </c>
      <c r="H1487" s="23" t="s">
        <v>2496</v>
      </c>
      <c r="K1487" s="15">
        <f t="shared" si="69"/>
        <v>1</v>
      </c>
      <c r="L1487" s="15" t="str">
        <f t="shared" si="70"/>
        <v>23</v>
      </c>
      <c r="M1487" s="15" t="str">
        <f t="shared" si="71"/>
        <v>2023年製</v>
      </c>
      <c r="N1487" s="17" t="e">
        <f>VLOOKUP(B:B,価格調査!B:S,18,0)</f>
        <v>#N/A</v>
      </c>
      <c r="O1487" s="15"/>
      <c r="P1487" s="15"/>
    </row>
    <row r="1488" spans="1:16">
      <c r="A1488" s="16" t="s">
        <v>5319</v>
      </c>
      <c r="B1488" s="421">
        <v>1956016130608</v>
      </c>
      <c r="D1488" s="23" t="s">
        <v>2667</v>
      </c>
      <c r="E1488" s="23">
        <v>23</v>
      </c>
      <c r="F1488" s="23">
        <v>72</v>
      </c>
      <c r="G1488" s="23">
        <v>0</v>
      </c>
      <c r="H1488" s="23" t="s">
        <v>2496</v>
      </c>
      <c r="K1488" s="15">
        <f t="shared" si="69"/>
        <v>4</v>
      </c>
      <c r="L1488" s="15" t="str">
        <f t="shared" si="70"/>
        <v>23</v>
      </c>
      <c r="M1488" s="15" t="str">
        <f t="shared" si="71"/>
        <v>2023年製</v>
      </c>
      <c r="N1488" s="17">
        <f>VLOOKUP(B:B,価格調査!B:S,18,0)</f>
        <v>1074476043</v>
      </c>
      <c r="O1488" s="15"/>
      <c r="P1488" s="15"/>
    </row>
    <row r="1489" spans="1:16">
      <c r="A1489" s="16" t="s">
        <v>5319</v>
      </c>
      <c r="B1489" s="421">
        <v>2256017129854</v>
      </c>
      <c r="D1489" s="23" t="s">
        <v>7336</v>
      </c>
      <c r="E1489" s="23">
        <v>23</v>
      </c>
      <c r="F1489" s="23">
        <v>34</v>
      </c>
      <c r="G1489" s="23">
        <v>0</v>
      </c>
      <c r="H1489" s="23" t="s">
        <v>2496</v>
      </c>
      <c r="K1489" s="15">
        <f t="shared" si="69"/>
        <v>1</v>
      </c>
      <c r="L1489" s="15" t="str">
        <f t="shared" si="70"/>
        <v>23</v>
      </c>
      <c r="M1489" s="15" t="str">
        <f t="shared" si="71"/>
        <v>2023年製</v>
      </c>
      <c r="N1489" s="17">
        <f>VLOOKUP(B:B,価格調査!B:S,18,0)</f>
        <v>1074476281</v>
      </c>
      <c r="O1489" s="15"/>
      <c r="P1489" s="15"/>
    </row>
    <row r="1490" spans="1:16">
      <c r="A1490" s="16" t="s">
        <v>5319</v>
      </c>
      <c r="B1490" s="421">
        <v>2254519208060</v>
      </c>
      <c r="D1490" s="23" t="s">
        <v>5315</v>
      </c>
      <c r="E1490" s="23">
        <v>23</v>
      </c>
      <c r="F1490" s="23">
        <v>51</v>
      </c>
      <c r="G1490" s="23">
        <v>0</v>
      </c>
      <c r="H1490" s="23" t="s">
        <v>2496</v>
      </c>
      <c r="K1490" s="15">
        <f t="shared" si="69"/>
        <v>1</v>
      </c>
      <c r="L1490" s="15" t="str">
        <f t="shared" si="70"/>
        <v>23</v>
      </c>
      <c r="M1490" s="15" t="str">
        <f t="shared" si="71"/>
        <v>2023年製</v>
      </c>
      <c r="N1490" s="17">
        <f>VLOOKUP(B:B,価格調査!B:S,18,0)</f>
        <v>1074476404</v>
      </c>
      <c r="O1490" s="15"/>
      <c r="P1490" s="15"/>
    </row>
    <row r="1491" spans="1:16">
      <c r="A1491" s="16" t="s">
        <v>5319</v>
      </c>
      <c r="B1491" s="421">
        <v>1756515200112</v>
      </c>
      <c r="D1491" s="23" t="s">
        <v>5316</v>
      </c>
      <c r="E1491" s="23">
        <v>23</v>
      </c>
      <c r="F1491" s="23">
        <v>15</v>
      </c>
      <c r="G1491" s="23">
        <v>0</v>
      </c>
      <c r="H1491" s="23" t="s">
        <v>2496</v>
      </c>
      <c r="K1491" s="15">
        <f t="shared" si="69"/>
        <v>1</v>
      </c>
      <c r="L1491" s="15" t="str">
        <f t="shared" si="70"/>
        <v>23</v>
      </c>
      <c r="M1491" s="15" t="str">
        <f t="shared" si="71"/>
        <v>2023年製</v>
      </c>
      <c r="N1491" s="17" t="e">
        <f>VLOOKUP(B:B,価格調査!B:S,18,0)</f>
        <v>#N/A</v>
      </c>
      <c r="O1491" s="15"/>
      <c r="P1491" s="15"/>
    </row>
    <row r="1492" spans="1:16">
      <c r="A1492" s="16" t="s">
        <v>5319</v>
      </c>
      <c r="B1492" s="421">
        <v>1855516200111</v>
      </c>
      <c r="D1492" s="23" t="s">
        <v>5317</v>
      </c>
      <c r="E1492" s="23">
        <v>23</v>
      </c>
      <c r="F1492" s="23">
        <v>3</v>
      </c>
      <c r="G1492" s="23">
        <v>0</v>
      </c>
      <c r="H1492" s="23" t="s">
        <v>2496</v>
      </c>
      <c r="K1492" s="15">
        <f t="shared" si="69"/>
        <v>1</v>
      </c>
      <c r="L1492" s="15" t="str">
        <f t="shared" si="70"/>
        <v>23</v>
      </c>
      <c r="M1492" s="15" t="str">
        <f t="shared" si="71"/>
        <v>2023年製</v>
      </c>
      <c r="N1492" s="17" t="e">
        <f>VLOOKUP(B:B,価格調査!B:S,18,0)</f>
        <v>#N/A</v>
      </c>
      <c r="O1492" s="15"/>
      <c r="P1492" s="15"/>
    </row>
    <row r="1493" spans="1:16">
      <c r="A1493" s="16" t="s">
        <v>5319</v>
      </c>
      <c r="B1493" s="421">
        <v>2255017094001</v>
      </c>
      <c r="D1493" s="23" t="s">
        <v>5415</v>
      </c>
      <c r="E1493" s="23">
        <v>23</v>
      </c>
      <c r="F1493" s="23">
        <v>178</v>
      </c>
      <c r="G1493" s="23">
        <v>0</v>
      </c>
      <c r="H1493" s="23" t="s">
        <v>2496</v>
      </c>
      <c r="K1493" s="15">
        <f t="shared" si="69"/>
        <v>1</v>
      </c>
      <c r="L1493" s="15" t="str">
        <f t="shared" si="70"/>
        <v>23</v>
      </c>
      <c r="M1493" s="15" t="str">
        <f t="shared" si="71"/>
        <v>2023年製</v>
      </c>
      <c r="N1493" s="17" t="e">
        <f>VLOOKUP(B:B,価格調査!B:S,18,0)</f>
        <v>#N/A</v>
      </c>
      <c r="O1493" s="15"/>
      <c r="P1493" s="15"/>
    </row>
    <row r="1494" spans="1:16">
      <c r="A1494" s="16" t="s">
        <v>5319</v>
      </c>
      <c r="B1494" s="421">
        <v>2355018095028</v>
      </c>
      <c r="D1494" s="23" t="s">
        <v>5416</v>
      </c>
      <c r="E1494" s="23">
        <v>23</v>
      </c>
      <c r="F1494" s="23">
        <v>8</v>
      </c>
      <c r="G1494" s="23">
        <v>0</v>
      </c>
      <c r="H1494" s="23" t="s">
        <v>2496</v>
      </c>
      <c r="K1494" s="15">
        <f t="shared" si="69"/>
        <v>1</v>
      </c>
      <c r="L1494" s="15" t="str">
        <f t="shared" si="70"/>
        <v>23</v>
      </c>
      <c r="M1494" s="15" t="str">
        <f t="shared" si="71"/>
        <v>2023年製</v>
      </c>
      <c r="N1494" s="17" t="e">
        <f>VLOOKUP(B:B,価格調査!B:S,18,0)</f>
        <v>#N/A</v>
      </c>
      <c r="O1494" s="15"/>
      <c r="P1494" s="15"/>
    </row>
    <row r="1495" spans="1:16">
      <c r="A1495" s="16" t="s">
        <v>5319</v>
      </c>
      <c r="B1495" s="421">
        <v>1756514093883</v>
      </c>
      <c r="D1495" s="23" t="s">
        <v>5417</v>
      </c>
      <c r="E1495" s="23">
        <v>23</v>
      </c>
      <c r="F1495" s="23">
        <v>7</v>
      </c>
      <c r="G1495" s="23">
        <v>0</v>
      </c>
      <c r="H1495" s="23" t="s">
        <v>2496</v>
      </c>
      <c r="K1495" s="15">
        <f t="shared" si="69"/>
        <v>1</v>
      </c>
      <c r="L1495" s="15" t="str">
        <f t="shared" si="70"/>
        <v>23</v>
      </c>
      <c r="M1495" s="15" t="str">
        <f t="shared" si="71"/>
        <v>2023年製</v>
      </c>
      <c r="N1495" s="17" t="e">
        <f>VLOOKUP(B:B,価格調査!B:S,18,0)</f>
        <v>#N/A</v>
      </c>
      <c r="O1495" s="15"/>
      <c r="P1495" s="15"/>
    </row>
    <row r="1496" spans="1:16">
      <c r="A1496" s="16" t="s">
        <v>5319</v>
      </c>
      <c r="B1496" s="421">
        <v>1757014094004</v>
      </c>
      <c r="D1496" s="23" t="s">
        <v>5418</v>
      </c>
      <c r="E1496" s="23">
        <v>23</v>
      </c>
      <c r="F1496" s="23">
        <v>99</v>
      </c>
      <c r="G1496" s="23">
        <v>0</v>
      </c>
      <c r="H1496" s="23" t="s">
        <v>2496</v>
      </c>
      <c r="K1496" s="15">
        <f t="shared" si="69"/>
        <v>1</v>
      </c>
      <c r="L1496" s="15" t="str">
        <f t="shared" si="70"/>
        <v>23</v>
      </c>
      <c r="M1496" s="15" t="str">
        <f t="shared" si="71"/>
        <v>2023年製</v>
      </c>
      <c r="N1496" s="17" t="e">
        <f>VLOOKUP(B:B,価格調査!B:S,18,0)</f>
        <v>#N/A</v>
      </c>
      <c r="O1496" s="15"/>
      <c r="P1496" s="15"/>
    </row>
    <row r="1497" spans="1:16">
      <c r="A1497" s="16" t="s">
        <v>5319</v>
      </c>
      <c r="B1497" s="421">
        <v>2356018094004</v>
      </c>
      <c r="D1497" s="23" t="s">
        <v>5419</v>
      </c>
      <c r="E1497" s="23">
        <v>23</v>
      </c>
      <c r="F1497" s="23">
        <v>20</v>
      </c>
      <c r="G1497" s="23">
        <v>0</v>
      </c>
      <c r="H1497" s="23" t="s">
        <v>2496</v>
      </c>
      <c r="K1497" s="15">
        <f t="shared" si="69"/>
        <v>1</v>
      </c>
      <c r="L1497" s="15" t="str">
        <f t="shared" si="70"/>
        <v>23</v>
      </c>
      <c r="M1497" s="15" t="str">
        <f t="shared" si="71"/>
        <v>2023年製</v>
      </c>
      <c r="N1497" s="17" t="e">
        <f>VLOOKUP(B:B,価格調査!B:S,18,0)</f>
        <v>#N/A</v>
      </c>
      <c r="O1497" s="15"/>
      <c r="P1497" s="15"/>
    </row>
    <row r="1498" spans="1:16">
      <c r="A1498" s="16" t="s">
        <v>5319</v>
      </c>
      <c r="B1498" s="421">
        <v>2454018094007</v>
      </c>
      <c r="D1498" s="23" t="s">
        <v>5420</v>
      </c>
      <c r="E1498" s="23">
        <v>23</v>
      </c>
      <c r="F1498" s="23">
        <v>3</v>
      </c>
      <c r="G1498" s="23">
        <v>0</v>
      </c>
      <c r="H1498" s="23" t="s">
        <v>2496</v>
      </c>
      <c r="K1498" s="15">
        <f t="shared" si="69"/>
        <v>1</v>
      </c>
      <c r="L1498" s="15" t="str">
        <f t="shared" si="70"/>
        <v>23</v>
      </c>
      <c r="M1498" s="15" t="str">
        <f t="shared" si="71"/>
        <v>2023年製</v>
      </c>
      <c r="N1498" s="17" t="e">
        <f>VLOOKUP(B:B,価格調査!B:S,18,0)</f>
        <v>#N/A</v>
      </c>
      <c r="O1498" s="15"/>
      <c r="P1498" s="15"/>
    </row>
    <row r="1499" spans="1:16">
      <c r="A1499" s="16" t="s">
        <v>5319</v>
      </c>
      <c r="B1499" s="421">
        <v>2156516231204</v>
      </c>
      <c r="D1499" s="23" t="s">
        <v>3134</v>
      </c>
      <c r="E1499" s="23">
        <v>23</v>
      </c>
      <c r="F1499" s="23">
        <v>92</v>
      </c>
      <c r="G1499" s="23">
        <v>0</v>
      </c>
      <c r="H1499" s="23" t="s">
        <v>2496</v>
      </c>
      <c r="K1499" s="15">
        <f t="shared" si="69"/>
        <v>1</v>
      </c>
      <c r="L1499" s="15" t="str">
        <f t="shared" si="70"/>
        <v>23</v>
      </c>
      <c r="M1499" s="15" t="str">
        <f t="shared" si="71"/>
        <v>2023年製</v>
      </c>
      <c r="N1499" s="17" t="e">
        <f>VLOOKUP(B:B,価格調査!B:S,18,0)</f>
        <v>#N/A</v>
      </c>
      <c r="O1499" s="15"/>
      <c r="P1499" s="15"/>
    </row>
    <row r="1500" spans="1:16">
      <c r="A1500" s="16" t="s">
        <v>5319</v>
      </c>
      <c r="B1500" s="421">
        <v>2055516231200</v>
      </c>
      <c r="D1500" s="23" t="s">
        <v>6183</v>
      </c>
      <c r="E1500" s="23">
        <v>23</v>
      </c>
      <c r="F1500" s="23">
        <v>104</v>
      </c>
      <c r="G1500" s="23">
        <v>0</v>
      </c>
      <c r="H1500" s="23" t="s">
        <v>2496</v>
      </c>
      <c r="K1500" s="15">
        <f t="shared" si="69"/>
        <v>1</v>
      </c>
      <c r="L1500" s="15" t="str">
        <f t="shared" si="70"/>
        <v>23</v>
      </c>
      <c r="M1500" s="15" t="str">
        <f t="shared" si="71"/>
        <v>2023年製</v>
      </c>
      <c r="N1500" s="17" t="e">
        <f>VLOOKUP(B:B,価格調査!B:S,18,0)</f>
        <v>#N/A</v>
      </c>
      <c r="O1500" s="15"/>
      <c r="P1500" s="15"/>
    </row>
    <row r="1501" spans="1:16">
      <c r="A1501" s="16" t="s">
        <v>5319</v>
      </c>
      <c r="B1501" s="421">
        <v>2255017231208</v>
      </c>
      <c r="D1501" s="23" t="s">
        <v>6184</v>
      </c>
      <c r="E1501" s="23">
        <v>23</v>
      </c>
      <c r="F1501" s="23">
        <v>12</v>
      </c>
      <c r="G1501" s="23">
        <v>0</v>
      </c>
      <c r="H1501" s="23" t="s">
        <v>2496</v>
      </c>
      <c r="K1501" s="15">
        <f t="shared" si="69"/>
        <v>1</v>
      </c>
      <c r="L1501" s="15" t="str">
        <f t="shared" si="70"/>
        <v>23</v>
      </c>
      <c r="M1501" s="15" t="str">
        <f t="shared" si="71"/>
        <v>2023年製</v>
      </c>
      <c r="N1501" s="17" t="e">
        <f>VLOOKUP(B:B,価格調査!B:S,18,0)</f>
        <v>#N/A</v>
      </c>
      <c r="O1501" s="15"/>
      <c r="P1501" s="15"/>
    </row>
    <row r="1502" spans="1:16">
      <c r="A1502" s="16" t="s">
        <v>5319</v>
      </c>
      <c r="B1502" s="421">
        <v>2355018169972</v>
      </c>
      <c r="D1502" s="23" t="s">
        <v>7195</v>
      </c>
      <c r="E1502" s="23">
        <v>23</v>
      </c>
      <c r="F1502" s="23">
        <v>100</v>
      </c>
      <c r="G1502" s="23">
        <v>0</v>
      </c>
      <c r="H1502" s="23" t="s">
        <v>2496</v>
      </c>
      <c r="K1502" s="15">
        <f t="shared" si="69"/>
        <v>1</v>
      </c>
      <c r="L1502" s="15" t="str">
        <f t="shared" si="70"/>
        <v>23</v>
      </c>
      <c r="M1502" s="15" t="str">
        <f t="shared" si="71"/>
        <v>2023年製</v>
      </c>
      <c r="N1502" s="17">
        <f>VLOOKUP(B:B,価格調査!B:S,18,0)</f>
        <v>1074476622</v>
      </c>
      <c r="O1502" s="15"/>
      <c r="P1502" s="15"/>
    </row>
    <row r="1503" spans="1:16">
      <c r="A1503" s="16" t="s">
        <v>5319</v>
      </c>
      <c r="B1503" s="421">
        <v>2155517167079</v>
      </c>
      <c r="D1503" s="23" t="s">
        <v>7202</v>
      </c>
      <c r="E1503" s="23">
        <v>23</v>
      </c>
      <c r="F1503" s="23">
        <v>4</v>
      </c>
      <c r="G1503" s="23">
        <v>0</v>
      </c>
      <c r="H1503" s="23" t="s">
        <v>2496</v>
      </c>
      <c r="K1503" s="15">
        <f t="shared" si="69"/>
        <v>1</v>
      </c>
      <c r="L1503" s="15" t="str">
        <f t="shared" si="70"/>
        <v>23</v>
      </c>
      <c r="M1503" s="15" t="str">
        <f t="shared" si="71"/>
        <v>2023年製</v>
      </c>
      <c r="N1503" s="17" t="e">
        <f>VLOOKUP(B:B,価格調査!B:S,18,0)</f>
        <v>#N/A</v>
      </c>
      <c r="O1503" s="15"/>
      <c r="P1503" s="15"/>
    </row>
    <row r="1504" spans="1:16">
      <c r="A1504" s="16" t="s">
        <v>5319</v>
      </c>
      <c r="B1504" s="421">
        <v>2254518200126</v>
      </c>
      <c r="D1504" s="23" t="s">
        <v>7280</v>
      </c>
      <c r="E1504" s="23">
        <v>23</v>
      </c>
      <c r="F1504" s="23">
        <v>1</v>
      </c>
      <c r="G1504" s="23">
        <v>0</v>
      </c>
      <c r="H1504" s="23" t="s">
        <v>2496</v>
      </c>
      <c r="K1504" s="15">
        <f t="shared" si="69"/>
        <v>1</v>
      </c>
      <c r="L1504" s="15" t="str">
        <f t="shared" si="70"/>
        <v>23</v>
      </c>
      <c r="M1504" s="15" t="str">
        <f t="shared" si="71"/>
        <v>2023年製</v>
      </c>
      <c r="N1504" s="17" t="e">
        <f>VLOOKUP(B:B,価格調査!B:S,18,0)</f>
        <v>#N/A</v>
      </c>
      <c r="O1504" s="15"/>
      <c r="P1504" s="15"/>
    </row>
    <row r="1505" spans="1:16">
      <c r="A1505" s="16" t="s">
        <v>5319</v>
      </c>
      <c r="B1505" s="421">
        <v>2054517119555</v>
      </c>
      <c r="D1505" s="23" t="s">
        <v>7322</v>
      </c>
      <c r="E1505" s="23">
        <v>23</v>
      </c>
      <c r="F1505" s="23">
        <v>146</v>
      </c>
      <c r="G1505" s="23">
        <v>0</v>
      </c>
      <c r="H1505" s="23" t="s">
        <v>2496</v>
      </c>
      <c r="K1505" s="15">
        <f t="shared" si="69"/>
        <v>1</v>
      </c>
      <c r="L1505" s="15" t="str">
        <f t="shared" si="70"/>
        <v>23</v>
      </c>
      <c r="M1505" s="15" t="str">
        <f t="shared" si="71"/>
        <v>2023年製</v>
      </c>
      <c r="N1505" s="17">
        <f>VLOOKUP(B:B,価格調査!B:S,18,0)</f>
        <v>1075537431</v>
      </c>
      <c r="O1505" s="15"/>
      <c r="P1505" s="15"/>
    </row>
    <row r="1506" spans="1:16">
      <c r="A1506" s="16" t="s">
        <v>5319</v>
      </c>
      <c r="B1506" s="421">
        <v>2353519119557</v>
      </c>
      <c r="D1506" s="23" t="s">
        <v>7323</v>
      </c>
      <c r="E1506" s="23">
        <v>23</v>
      </c>
      <c r="F1506" s="23">
        <v>32</v>
      </c>
      <c r="G1506" s="23">
        <v>0</v>
      </c>
      <c r="H1506" s="23" t="s">
        <v>2496</v>
      </c>
      <c r="K1506" s="15">
        <f t="shared" si="69"/>
        <v>1</v>
      </c>
      <c r="L1506" s="15" t="str">
        <f t="shared" si="70"/>
        <v>23</v>
      </c>
      <c r="M1506" s="15" t="str">
        <f t="shared" si="71"/>
        <v>2023年製</v>
      </c>
      <c r="N1506" s="17">
        <f>VLOOKUP(B:B,価格調査!B:S,18,0)</f>
        <v>1075537432</v>
      </c>
      <c r="O1506" s="15"/>
      <c r="P1506" s="15"/>
    </row>
    <row r="1507" spans="1:16">
      <c r="A1507" s="16" t="s">
        <v>5319</v>
      </c>
      <c r="B1507" s="421">
        <v>2055516119942</v>
      </c>
      <c r="D1507" s="23" t="s">
        <v>7324</v>
      </c>
      <c r="E1507" s="23">
        <v>23</v>
      </c>
      <c r="F1507" s="23">
        <v>95</v>
      </c>
      <c r="G1507" s="23">
        <v>0</v>
      </c>
      <c r="H1507" s="23" t="s">
        <v>2496</v>
      </c>
      <c r="K1507" s="15">
        <f t="shared" si="69"/>
        <v>1</v>
      </c>
      <c r="L1507" s="15" t="str">
        <f t="shared" si="70"/>
        <v>23</v>
      </c>
      <c r="M1507" s="15" t="str">
        <f t="shared" si="71"/>
        <v>2023年製</v>
      </c>
      <c r="N1507" s="17">
        <f>VLOOKUP(B:B,価格調査!B:S,18,0)</f>
        <v>0</v>
      </c>
      <c r="O1507" s="15"/>
      <c r="P1507" s="15"/>
    </row>
    <row r="1508" spans="1:16">
      <c r="A1508" s="16" t="s">
        <v>5319</v>
      </c>
      <c r="B1508" s="421">
        <v>2455019118815</v>
      </c>
      <c r="D1508" s="23" t="s">
        <v>7325</v>
      </c>
      <c r="E1508" s="23">
        <v>23</v>
      </c>
      <c r="F1508" s="23">
        <v>3</v>
      </c>
      <c r="G1508" s="23">
        <v>0</v>
      </c>
      <c r="H1508" s="23" t="s">
        <v>2496</v>
      </c>
      <c r="K1508" s="15">
        <f t="shared" si="69"/>
        <v>1</v>
      </c>
      <c r="L1508" s="15" t="str">
        <f t="shared" si="70"/>
        <v>23</v>
      </c>
      <c r="M1508" s="15" t="str">
        <f t="shared" si="71"/>
        <v>2023年製</v>
      </c>
      <c r="N1508" s="17">
        <f>VLOOKUP(B:B,価格調査!B:S,18,0)</f>
        <v>0</v>
      </c>
      <c r="O1508" s="15"/>
      <c r="P1508" s="15"/>
    </row>
    <row r="1509" spans="1:16">
      <c r="A1509" s="16" t="s">
        <v>5319</v>
      </c>
      <c r="B1509" s="421">
        <v>2055516159979</v>
      </c>
      <c r="D1509" s="23" t="s">
        <v>7326</v>
      </c>
      <c r="E1509" s="23">
        <v>23</v>
      </c>
      <c r="F1509" s="23">
        <v>13</v>
      </c>
      <c r="G1509" s="23">
        <v>0</v>
      </c>
      <c r="H1509" s="23" t="s">
        <v>2496</v>
      </c>
      <c r="K1509" s="15">
        <f t="shared" si="69"/>
        <v>1</v>
      </c>
      <c r="L1509" s="15" t="str">
        <f t="shared" si="70"/>
        <v>23</v>
      </c>
      <c r="M1509" s="15" t="str">
        <f t="shared" si="71"/>
        <v>2023年製</v>
      </c>
      <c r="N1509" s="17">
        <f>VLOOKUP(B:B,価格調査!B:S,18,0)</f>
        <v>1075483584</v>
      </c>
      <c r="O1509" s="15"/>
      <c r="P1509" s="15"/>
    </row>
    <row r="1510" spans="1:16">
      <c r="A1510" s="16" t="s">
        <v>5319</v>
      </c>
      <c r="B1510" s="421">
        <v>2254018159962</v>
      </c>
      <c r="D1510" s="23" t="s">
        <v>7327</v>
      </c>
      <c r="E1510" s="23">
        <v>23</v>
      </c>
      <c r="F1510" s="23">
        <v>22</v>
      </c>
      <c r="G1510" s="23">
        <v>0</v>
      </c>
      <c r="H1510" s="23" t="s">
        <v>2496</v>
      </c>
      <c r="K1510" s="15">
        <f t="shared" si="69"/>
        <v>1</v>
      </c>
      <c r="L1510" s="15" t="str">
        <f t="shared" si="70"/>
        <v>23</v>
      </c>
      <c r="M1510" s="15" t="str">
        <f t="shared" si="71"/>
        <v>2023年製</v>
      </c>
      <c r="N1510" s="17">
        <f>VLOOKUP(B:B,価格調査!B:S,18,0)</f>
        <v>1074476234</v>
      </c>
      <c r="O1510" s="15"/>
      <c r="P1510" s="15"/>
    </row>
    <row r="1511" spans="1:16">
      <c r="A1511" s="16" t="s">
        <v>5319</v>
      </c>
      <c r="B1511" s="421">
        <v>2254018159672</v>
      </c>
      <c r="D1511" s="23" t="s">
        <v>7328</v>
      </c>
      <c r="E1511" s="23">
        <v>23</v>
      </c>
      <c r="F1511" s="23">
        <v>4</v>
      </c>
      <c r="G1511" s="23">
        <v>0</v>
      </c>
      <c r="H1511" s="23" t="s">
        <v>2496</v>
      </c>
      <c r="K1511" s="15">
        <f t="shared" si="69"/>
        <v>1</v>
      </c>
      <c r="L1511" s="15" t="str">
        <f t="shared" si="70"/>
        <v>23</v>
      </c>
      <c r="M1511" s="15" t="str">
        <f t="shared" si="71"/>
        <v>2023年製</v>
      </c>
      <c r="N1511" s="17">
        <f>VLOOKUP(B:B,価格調査!B:S,18,0)</f>
        <v>1074475959</v>
      </c>
      <c r="O1511" s="15"/>
      <c r="P1511" s="15"/>
    </row>
    <row r="1512" spans="1:16">
      <c r="A1512" s="16" t="s">
        <v>5319</v>
      </c>
      <c r="B1512" s="421">
        <v>2154517159664</v>
      </c>
      <c r="D1512" s="23" t="s">
        <v>2759</v>
      </c>
      <c r="E1512" s="23">
        <v>23</v>
      </c>
      <c r="F1512" s="23">
        <v>31</v>
      </c>
      <c r="G1512" s="23">
        <v>0</v>
      </c>
      <c r="H1512" s="23" t="s">
        <v>2496</v>
      </c>
      <c r="K1512" s="15">
        <f t="shared" si="69"/>
        <v>3</v>
      </c>
      <c r="L1512" s="15" t="str">
        <f t="shared" si="70"/>
        <v>23</v>
      </c>
      <c r="M1512" s="15" t="str">
        <f t="shared" si="71"/>
        <v>2023年製</v>
      </c>
      <c r="N1512" s="17">
        <f>VLOOKUP(B:B,価格調査!B:S,18,0)</f>
        <v>1074475790</v>
      </c>
      <c r="O1512" s="15"/>
      <c r="P1512" s="15"/>
    </row>
    <row r="1513" spans="1:16">
      <c r="A1513" s="16" t="s">
        <v>5319</v>
      </c>
      <c r="B1513" s="421">
        <v>2254517159654</v>
      </c>
      <c r="D1513" s="23" t="s">
        <v>7329</v>
      </c>
      <c r="E1513" s="23">
        <v>23</v>
      </c>
      <c r="F1513" s="23">
        <v>40</v>
      </c>
      <c r="G1513" s="23">
        <v>0</v>
      </c>
      <c r="H1513" s="23" t="s">
        <v>2496</v>
      </c>
      <c r="K1513" s="15">
        <f t="shared" si="69"/>
        <v>1</v>
      </c>
      <c r="L1513" s="15" t="str">
        <f t="shared" si="70"/>
        <v>23</v>
      </c>
      <c r="M1513" s="15" t="str">
        <f t="shared" si="71"/>
        <v>2023年製</v>
      </c>
      <c r="N1513" s="17">
        <f>VLOOKUP(B:B,価格調査!B:S,18,0)</f>
        <v>1074475962</v>
      </c>
      <c r="O1513" s="15"/>
      <c r="P1513" s="15"/>
    </row>
    <row r="1514" spans="1:16">
      <c r="A1514" s="16" t="s">
        <v>5319</v>
      </c>
      <c r="B1514" s="421">
        <v>2254018159658</v>
      </c>
      <c r="D1514" s="23" t="s">
        <v>7330</v>
      </c>
      <c r="E1514" s="23">
        <v>23</v>
      </c>
      <c r="F1514" s="23">
        <v>80</v>
      </c>
      <c r="G1514" s="23">
        <v>0</v>
      </c>
      <c r="H1514" s="23" t="s">
        <v>2496</v>
      </c>
      <c r="K1514" s="15">
        <f t="shared" si="69"/>
        <v>1</v>
      </c>
      <c r="L1514" s="15" t="str">
        <f t="shared" si="70"/>
        <v>23</v>
      </c>
      <c r="M1514" s="15" t="str">
        <f t="shared" si="71"/>
        <v>2023年製</v>
      </c>
      <c r="N1514" s="17" t="str">
        <f>VLOOKUP(B:B,価格調査!B:S,18,0)</f>
        <v>1075537429</v>
      </c>
      <c r="O1514" s="15"/>
      <c r="P1514" s="15"/>
    </row>
    <row r="1515" spans="1:16">
      <c r="A1515" s="16" t="s">
        <v>5319</v>
      </c>
      <c r="B1515" s="421">
        <v>2055516139940</v>
      </c>
      <c r="D1515" s="23" t="s">
        <v>7331</v>
      </c>
      <c r="E1515" s="23">
        <v>23</v>
      </c>
      <c r="F1515" s="23">
        <v>10</v>
      </c>
      <c r="G1515" s="23">
        <v>0</v>
      </c>
      <c r="H1515" s="23" t="s">
        <v>2496</v>
      </c>
      <c r="K1515" s="15">
        <f t="shared" si="69"/>
        <v>1</v>
      </c>
      <c r="L1515" s="15" t="str">
        <f t="shared" si="70"/>
        <v>23</v>
      </c>
      <c r="M1515" s="15" t="str">
        <f t="shared" si="71"/>
        <v>2023年製</v>
      </c>
      <c r="N1515" s="17" t="e">
        <f>VLOOKUP(B:B,価格調査!B:S,18,0)</f>
        <v>#N/A</v>
      </c>
      <c r="O1515" s="15"/>
      <c r="P1515" s="15"/>
    </row>
    <row r="1516" spans="1:16">
      <c r="A1516" s="16" t="s">
        <v>5319</v>
      </c>
      <c r="B1516" s="421">
        <v>2553519159687</v>
      </c>
      <c r="D1516" s="23" t="s">
        <v>7337</v>
      </c>
      <c r="E1516" s="23">
        <v>23</v>
      </c>
      <c r="F1516" s="23">
        <v>1</v>
      </c>
      <c r="G1516" s="23">
        <v>0</v>
      </c>
      <c r="H1516" s="23" t="s">
        <v>2496</v>
      </c>
      <c r="K1516" s="15">
        <f t="shared" si="69"/>
        <v>1</v>
      </c>
      <c r="L1516" s="15" t="str">
        <f t="shared" si="70"/>
        <v>23</v>
      </c>
      <c r="M1516" s="15" t="str">
        <f t="shared" si="71"/>
        <v>2023年製</v>
      </c>
      <c r="N1516" s="17">
        <f>VLOOKUP(B:B,価格調査!B:S,18,0)</f>
        <v>1074476196</v>
      </c>
      <c r="O1516" s="15"/>
      <c r="P1516" s="15"/>
    </row>
    <row r="1517" spans="1:16">
      <c r="A1517" s="16" t="s">
        <v>5319</v>
      </c>
      <c r="B1517" s="421">
        <v>2454019159651</v>
      </c>
      <c r="D1517" s="23" t="s">
        <v>7338</v>
      </c>
      <c r="E1517" s="23">
        <v>23</v>
      </c>
      <c r="F1517" s="23">
        <v>25</v>
      </c>
      <c r="G1517" s="23">
        <v>0</v>
      </c>
      <c r="H1517" s="23" t="s">
        <v>2496</v>
      </c>
      <c r="K1517" s="15">
        <f t="shared" si="69"/>
        <v>1</v>
      </c>
      <c r="L1517" s="15" t="str">
        <f t="shared" si="70"/>
        <v>23</v>
      </c>
      <c r="M1517" s="15" t="str">
        <f t="shared" si="71"/>
        <v>2023年製</v>
      </c>
      <c r="N1517" s="17">
        <f>VLOOKUP(B:B,価格調査!B:S,18,0)</f>
        <v>1074475966</v>
      </c>
      <c r="O1517" s="15"/>
      <c r="P1517" s="15"/>
    </row>
    <row r="1518" spans="1:16">
      <c r="A1518" s="16" t="s">
        <v>5319</v>
      </c>
      <c r="B1518" s="421">
        <v>2553518159657</v>
      </c>
      <c r="D1518" s="23" t="s">
        <v>7339</v>
      </c>
      <c r="E1518" s="23">
        <v>23</v>
      </c>
      <c r="F1518" s="23">
        <v>13</v>
      </c>
      <c r="G1518" s="23">
        <v>0</v>
      </c>
      <c r="H1518" s="23" t="s">
        <v>2496</v>
      </c>
      <c r="K1518" s="15">
        <f t="shared" si="69"/>
        <v>1</v>
      </c>
      <c r="L1518" s="15" t="str">
        <f t="shared" si="70"/>
        <v>23</v>
      </c>
      <c r="M1518" s="15" t="str">
        <f t="shared" si="71"/>
        <v>2023年製</v>
      </c>
      <c r="N1518" s="17">
        <f>VLOOKUP(B:B,価格調査!B:S,18,0)</f>
        <v>0</v>
      </c>
      <c r="O1518" s="15"/>
      <c r="P1518" s="15"/>
    </row>
    <row r="1519" spans="1:16">
      <c r="A1519" s="16" t="s">
        <v>5319</v>
      </c>
      <c r="B1519" s="421">
        <v>2653518159654</v>
      </c>
      <c r="D1519" s="23" t="s">
        <v>7340</v>
      </c>
      <c r="E1519" s="23">
        <v>23</v>
      </c>
      <c r="F1519" s="23">
        <v>18</v>
      </c>
      <c r="G1519" s="23">
        <v>0</v>
      </c>
      <c r="H1519" s="23" t="s">
        <v>2496</v>
      </c>
      <c r="K1519" s="15">
        <f t="shared" si="69"/>
        <v>1</v>
      </c>
      <c r="L1519" s="15" t="str">
        <f t="shared" si="70"/>
        <v>23</v>
      </c>
      <c r="M1519" s="15" t="str">
        <f t="shared" si="71"/>
        <v>2023年製</v>
      </c>
      <c r="N1519" s="17">
        <f>VLOOKUP(B:B,価格調査!B:S,18,0)</f>
        <v>1074475979</v>
      </c>
      <c r="O1519" s="15"/>
      <c r="P1519" s="15"/>
    </row>
    <row r="1520" spans="1:16">
      <c r="A1520" s="16" t="s">
        <v>5319</v>
      </c>
      <c r="B1520" s="421">
        <v>2453520159877</v>
      </c>
      <c r="D1520" s="23" t="s">
        <v>2727</v>
      </c>
      <c r="E1520" s="23">
        <v>23</v>
      </c>
      <c r="F1520" s="23">
        <v>32</v>
      </c>
      <c r="G1520" s="23">
        <v>0</v>
      </c>
      <c r="H1520" s="23" t="s">
        <v>2496</v>
      </c>
      <c r="K1520" s="15">
        <f t="shared" si="69"/>
        <v>2</v>
      </c>
      <c r="L1520" s="15" t="str">
        <f t="shared" si="70"/>
        <v>23</v>
      </c>
      <c r="M1520" s="15" t="str">
        <f t="shared" si="71"/>
        <v>2023年製</v>
      </c>
      <c r="N1520" s="17">
        <f>VLOOKUP(B:B,価格調査!B:S,18,0)</f>
        <v>1074476199</v>
      </c>
      <c r="O1520" s="15"/>
      <c r="P1520" s="15"/>
    </row>
    <row r="1521" spans="1:16">
      <c r="A1521" s="16" t="s">
        <v>5319</v>
      </c>
      <c r="B1521" s="421">
        <v>2355019149829</v>
      </c>
      <c r="D1521" s="23" t="s">
        <v>7341</v>
      </c>
      <c r="E1521" s="23">
        <v>23</v>
      </c>
      <c r="F1521" s="23">
        <v>5</v>
      </c>
      <c r="G1521" s="23">
        <v>0</v>
      </c>
      <c r="H1521" s="23" t="s">
        <v>2496</v>
      </c>
      <c r="K1521" s="15">
        <f t="shared" si="69"/>
        <v>1</v>
      </c>
      <c r="L1521" s="15" t="str">
        <f t="shared" si="70"/>
        <v>23</v>
      </c>
      <c r="M1521" s="15" t="str">
        <f t="shared" si="71"/>
        <v>2023年製</v>
      </c>
      <c r="N1521" s="17" t="e">
        <f>VLOOKUP(B:B,価格調査!B:S,18,0)</f>
        <v>#N/A</v>
      </c>
      <c r="O1521" s="15"/>
      <c r="P1521" s="15"/>
    </row>
    <row r="1522" spans="1:16">
      <c r="A1522" s="16" t="s">
        <v>5319</v>
      </c>
      <c r="B1522" s="421">
        <v>2354018139947</v>
      </c>
      <c r="D1522" s="23" t="s">
        <v>2774</v>
      </c>
      <c r="E1522" s="23">
        <v>23</v>
      </c>
      <c r="F1522" s="23">
        <v>4</v>
      </c>
      <c r="G1522" s="23">
        <v>0</v>
      </c>
      <c r="H1522" s="23" t="s">
        <v>2496</v>
      </c>
      <c r="K1522" s="15">
        <f t="shared" si="69"/>
        <v>2</v>
      </c>
      <c r="L1522" s="15" t="str">
        <f t="shared" si="70"/>
        <v>23</v>
      </c>
      <c r="M1522" s="15" t="str">
        <f t="shared" si="71"/>
        <v>2023年製</v>
      </c>
      <c r="N1522" s="17" t="e">
        <f>VLOOKUP(B:B,価格調査!B:S,18,0)</f>
        <v>#N/A</v>
      </c>
      <c r="O1522" s="15"/>
      <c r="P1522" s="15"/>
    </row>
    <row r="1523" spans="1:16">
      <c r="A1523" s="16" t="s">
        <v>5319</v>
      </c>
      <c r="B1523" s="421">
        <v>2553520208060</v>
      </c>
      <c r="D1523" s="23" t="s">
        <v>3055</v>
      </c>
      <c r="E1523" s="23">
        <v>23</v>
      </c>
      <c r="F1523" s="23">
        <v>2</v>
      </c>
      <c r="G1523" s="23">
        <v>0</v>
      </c>
      <c r="H1523" s="23" t="s">
        <v>2496</v>
      </c>
      <c r="K1523" s="15">
        <f t="shared" si="69"/>
        <v>1</v>
      </c>
      <c r="L1523" s="15" t="str">
        <f t="shared" si="70"/>
        <v>23</v>
      </c>
      <c r="M1523" s="15" t="str">
        <f t="shared" si="71"/>
        <v>2023年製</v>
      </c>
      <c r="N1523" s="17">
        <f>VLOOKUP(B:B,価格調査!B:S,18,0)</f>
        <v>1074476317</v>
      </c>
      <c r="O1523" s="15"/>
      <c r="P1523" s="15"/>
    </row>
    <row r="1524" spans="1:16">
      <c r="A1524" s="16" t="s">
        <v>5319</v>
      </c>
      <c r="B1524" s="421">
        <v>2254518129861</v>
      </c>
      <c r="D1524" s="23" t="s">
        <v>7354</v>
      </c>
      <c r="E1524" s="23">
        <v>23</v>
      </c>
      <c r="F1524" s="23">
        <v>41</v>
      </c>
      <c r="G1524" s="23">
        <v>0</v>
      </c>
      <c r="H1524" s="23" t="s">
        <v>2496</v>
      </c>
      <c r="K1524" s="15">
        <f t="shared" si="69"/>
        <v>1</v>
      </c>
      <c r="L1524" s="15" t="str">
        <f t="shared" si="70"/>
        <v>23</v>
      </c>
      <c r="M1524" s="15" t="str">
        <f t="shared" si="71"/>
        <v>2023年製</v>
      </c>
      <c r="N1524" s="17">
        <f>VLOOKUP(B:B,価格調査!B:S,18,0)</f>
        <v>1074476291</v>
      </c>
      <c r="O1524" s="15"/>
      <c r="P1524" s="15"/>
    </row>
    <row r="1525" spans="1:16">
      <c r="A1525" s="16" t="s">
        <v>5319</v>
      </c>
      <c r="B1525" s="421">
        <v>2154517129865</v>
      </c>
      <c r="D1525" s="23" t="s">
        <v>7355</v>
      </c>
      <c r="E1525" s="23">
        <v>23</v>
      </c>
      <c r="F1525" s="23">
        <v>80</v>
      </c>
      <c r="G1525" s="23">
        <v>0</v>
      </c>
      <c r="H1525" s="23" t="s">
        <v>2496</v>
      </c>
      <c r="K1525" s="15">
        <f t="shared" si="69"/>
        <v>1</v>
      </c>
      <c r="L1525" s="15" t="str">
        <f t="shared" si="70"/>
        <v>23</v>
      </c>
      <c r="M1525" s="15" t="str">
        <f t="shared" si="71"/>
        <v>2023年製</v>
      </c>
      <c r="N1525" s="17">
        <f>VLOOKUP(B:B,価格調査!B:S,18,0)</f>
        <v>1074476285</v>
      </c>
      <c r="O1525" s="15"/>
      <c r="P1525" s="15"/>
    </row>
    <row r="1526" spans="1:16">
      <c r="A1526" s="16" t="s">
        <v>5319</v>
      </c>
      <c r="B1526" s="421">
        <v>2254019129810</v>
      </c>
      <c r="D1526" s="23" t="s">
        <v>7356</v>
      </c>
      <c r="E1526" s="23">
        <v>23</v>
      </c>
      <c r="F1526" s="23">
        <v>30</v>
      </c>
      <c r="G1526" s="23">
        <v>0</v>
      </c>
      <c r="H1526" s="23" t="s">
        <v>2496</v>
      </c>
      <c r="K1526" s="15">
        <f t="shared" si="69"/>
        <v>1</v>
      </c>
      <c r="L1526" s="15" t="str">
        <f t="shared" si="70"/>
        <v>23</v>
      </c>
      <c r="M1526" s="15" t="str">
        <f t="shared" si="71"/>
        <v>2023年製</v>
      </c>
      <c r="N1526" s="17">
        <f>VLOOKUP(B:B,価格調査!B:S,18,0)</f>
        <v>1074476224</v>
      </c>
      <c r="O1526" s="15"/>
      <c r="P1526" s="15"/>
    </row>
    <row r="1527" spans="1:16">
      <c r="A1527" s="16" t="s">
        <v>5319</v>
      </c>
      <c r="B1527" s="421">
        <v>2256018129853</v>
      </c>
      <c r="D1527" s="23" t="s">
        <v>7448</v>
      </c>
      <c r="E1527" s="23">
        <v>23</v>
      </c>
      <c r="F1527" s="23">
        <v>45</v>
      </c>
      <c r="G1527" s="23">
        <v>0</v>
      </c>
      <c r="H1527" s="23" t="s">
        <v>2496</v>
      </c>
      <c r="K1527" s="15">
        <f t="shared" si="69"/>
        <v>1</v>
      </c>
      <c r="L1527" s="15" t="str">
        <f t="shared" si="70"/>
        <v>23</v>
      </c>
      <c r="M1527" s="15" t="str">
        <f t="shared" si="71"/>
        <v>2023年製</v>
      </c>
      <c r="N1527" s="17">
        <f>VLOOKUP(B:B,価格調査!B:S,18,0)</f>
        <v>1074476138</v>
      </c>
      <c r="O1527" s="15"/>
      <c r="P1527" s="15"/>
    </row>
    <row r="1528" spans="1:16">
      <c r="A1528" s="16" t="s">
        <v>5319</v>
      </c>
      <c r="B1528" s="421">
        <v>2254018129811</v>
      </c>
      <c r="D1528" s="23" t="s">
        <v>7449</v>
      </c>
      <c r="E1528" s="23">
        <v>23</v>
      </c>
      <c r="F1528" s="23">
        <v>19</v>
      </c>
      <c r="G1528" s="23">
        <v>0</v>
      </c>
      <c r="H1528" s="23" t="s">
        <v>2496</v>
      </c>
      <c r="K1528" s="15">
        <f t="shared" si="69"/>
        <v>1</v>
      </c>
      <c r="L1528" s="15" t="str">
        <f t="shared" si="70"/>
        <v>23</v>
      </c>
      <c r="M1528" s="15" t="str">
        <f t="shared" si="71"/>
        <v>2023年製</v>
      </c>
      <c r="N1528" s="17">
        <f>VLOOKUP(B:B,価格調査!B:S,18,0)</f>
        <v>0</v>
      </c>
      <c r="O1528" s="15"/>
      <c r="P1528" s="15"/>
    </row>
    <row r="1529" spans="1:16">
      <c r="A1529" s="16" t="s">
        <v>5319</v>
      </c>
      <c r="B1529" s="421">
        <v>2254518129816</v>
      </c>
      <c r="D1529" s="23" t="s">
        <v>7450</v>
      </c>
      <c r="E1529" s="23">
        <v>23</v>
      </c>
      <c r="F1529" s="23">
        <v>42</v>
      </c>
      <c r="G1529" s="23">
        <v>0</v>
      </c>
      <c r="H1529" s="23" t="s">
        <v>2496</v>
      </c>
      <c r="K1529" s="15">
        <f t="shared" si="69"/>
        <v>1</v>
      </c>
      <c r="L1529" s="15" t="str">
        <f t="shared" si="70"/>
        <v>23</v>
      </c>
      <c r="M1529" s="15" t="str">
        <f t="shared" si="71"/>
        <v>2023年製</v>
      </c>
      <c r="N1529" s="17">
        <f>VLOOKUP(B:B,価格調査!B:S,18,0)</f>
        <v>1074476223</v>
      </c>
      <c r="O1529" s="15"/>
      <c r="P1529" s="15"/>
    </row>
    <row r="1530" spans="1:16">
      <c r="A1530" s="16" t="s">
        <v>5319</v>
      </c>
      <c r="B1530" s="421">
        <v>2454018129808</v>
      </c>
      <c r="D1530" s="23" t="s">
        <v>3248</v>
      </c>
      <c r="E1530" s="23">
        <v>23</v>
      </c>
      <c r="F1530" s="23">
        <v>69</v>
      </c>
      <c r="G1530" s="23">
        <v>0</v>
      </c>
      <c r="H1530" s="23" t="s">
        <v>2496</v>
      </c>
      <c r="K1530" s="15">
        <f t="shared" si="69"/>
        <v>1</v>
      </c>
      <c r="L1530" s="15" t="str">
        <f t="shared" si="70"/>
        <v>23</v>
      </c>
      <c r="M1530" s="15" t="str">
        <f t="shared" si="71"/>
        <v>2023年製</v>
      </c>
      <c r="N1530" s="17">
        <f>VLOOKUP(B:B,価格調査!B:S,18,0)</f>
        <v>0</v>
      </c>
      <c r="O1530" s="15"/>
      <c r="P1530" s="15"/>
    </row>
    <row r="1531" spans="1:16">
      <c r="A1531" s="16" t="s">
        <v>5319</v>
      </c>
      <c r="B1531" s="421">
        <v>2156016129896</v>
      </c>
      <c r="D1531" s="23" t="s">
        <v>7555</v>
      </c>
      <c r="E1531" s="23">
        <v>23</v>
      </c>
      <c r="F1531" s="23">
        <v>12</v>
      </c>
      <c r="G1531" s="23">
        <v>0</v>
      </c>
      <c r="H1531" s="23" t="s">
        <v>2496</v>
      </c>
      <c r="K1531" s="15">
        <f t="shared" si="69"/>
        <v>1</v>
      </c>
      <c r="L1531" s="15" t="str">
        <f t="shared" si="70"/>
        <v>23</v>
      </c>
      <c r="M1531" s="15" t="str">
        <f t="shared" si="71"/>
        <v>2023年製</v>
      </c>
      <c r="N1531" s="17">
        <f>VLOOKUP(B:B,価格調査!B:S,18,0)</f>
        <v>1074476271</v>
      </c>
      <c r="O1531" s="15"/>
      <c r="P1531" s="15"/>
    </row>
    <row r="1532" spans="1:16">
      <c r="A1532" s="16" t="s">
        <v>5319</v>
      </c>
      <c r="B1532" s="421">
        <v>2055017129891</v>
      </c>
      <c r="D1532" s="23" t="s">
        <v>7556</v>
      </c>
      <c r="E1532" s="23">
        <v>23</v>
      </c>
      <c r="F1532" s="23">
        <v>16</v>
      </c>
      <c r="G1532" s="23">
        <v>0</v>
      </c>
      <c r="H1532" s="23" t="s">
        <v>2496</v>
      </c>
      <c r="K1532" s="15">
        <f t="shared" si="69"/>
        <v>1</v>
      </c>
      <c r="L1532" s="15" t="str">
        <f t="shared" si="70"/>
        <v>23</v>
      </c>
      <c r="M1532" s="15" t="str">
        <f t="shared" si="71"/>
        <v>2023年製</v>
      </c>
      <c r="N1532" s="17" t="str">
        <f>VLOOKUP(B:B,価格調査!B:S,18,0)</f>
        <v>1074832160</v>
      </c>
      <c r="O1532" s="15"/>
      <c r="P1532" s="15"/>
    </row>
    <row r="1533" spans="1:16">
      <c r="A1533" s="16" t="s">
        <v>5319</v>
      </c>
      <c r="B1533" s="421">
        <v>2155517129893</v>
      </c>
      <c r="D1533" s="23" t="s">
        <v>7557</v>
      </c>
      <c r="E1533" s="23">
        <v>23</v>
      </c>
      <c r="F1533" s="23">
        <v>2</v>
      </c>
      <c r="G1533" s="23">
        <v>0</v>
      </c>
      <c r="H1533" s="23" t="s">
        <v>2496</v>
      </c>
      <c r="K1533" s="15">
        <f t="shared" si="69"/>
        <v>1</v>
      </c>
      <c r="L1533" s="15" t="str">
        <f t="shared" si="70"/>
        <v>23</v>
      </c>
      <c r="M1533" s="15" t="str">
        <f t="shared" si="71"/>
        <v>2023年製</v>
      </c>
      <c r="N1533" s="17">
        <f>VLOOKUP(B:B,価格調査!B:S,18,0)</f>
        <v>1074476269</v>
      </c>
      <c r="O1533" s="15"/>
      <c r="P1533" s="15"/>
    </row>
    <row r="1534" spans="1:16">
      <c r="A1534" s="16" t="s">
        <v>5319</v>
      </c>
      <c r="B1534" s="421">
        <v>2254517129879</v>
      </c>
      <c r="D1534" s="23" t="s">
        <v>7558</v>
      </c>
      <c r="E1534" s="23">
        <v>23</v>
      </c>
      <c r="F1534" s="23">
        <v>14</v>
      </c>
      <c r="G1534" s="23">
        <v>0</v>
      </c>
      <c r="H1534" s="23" t="s">
        <v>2496</v>
      </c>
      <c r="K1534" s="15">
        <f t="shared" si="69"/>
        <v>1</v>
      </c>
      <c r="L1534" s="15" t="str">
        <f t="shared" si="70"/>
        <v>23</v>
      </c>
      <c r="M1534" s="15" t="str">
        <f t="shared" si="71"/>
        <v>2023年製</v>
      </c>
      <c r="N1534" s="17">
        <f>VLOOKUP(B:B,価格調査!B:S,18,0)</f>
        <v>1074476669</v>
      </c>
      <c r="O1534" s="15"/>
      <c r="P1534" s="15"/>
    </row>
    <row r="1535" spans="1:16">
      <c r="A1535" s="16" t="s">
        <v>5319</v>
      </c>
      <c r="B1535" s="421">
        <v>2255517129890</v>
      </c>
      <c r="D1535" s="23" t="s">
        <v>7559</v>
      </c>
      <c r="E1535" s="23">
        <v>23</v>
      </c>
      <c r="F1535" s="23">
        <v>27</v>
      </c>
      <c r="G1535" s="23">
        <v>0</v>
      </c>
      <c r="H1535" s="23" t="s">
        <v>2496</v>
      </c>
      <c r="K1535" s="15">
        <f t="shared" si="69"/>
        <v>1</v>
      </c>
      <c r="L1535" s="15" t="str">
        <f t="shared" si="70"/>
        <v>23</v>
      </c>
      <c r="M1535" s="15" t="str">
        <f t="shared" si="71"/>
        <v>2023年製</v>
      </c>
      <c r="N1535" s="17">
        <f>VLOOKUP(B:B,価格調査!B:S,18,0)</f>
        <v>1074476267</v>
      </c>
      <c r="O1535" s="15"/>
      <c r="P1535" s="15"/>
    </row>
    <row r="1536" spans="1:16">
      <c r="A1536" s="16" t="s">
        <v>5319</v>
      </c>
      <c r="B1536" s="421">
        <v>2254518129892</v>
      </c>
      <c r="D1536" s="23" t="s">
        <v>7560</v>
      </c>
      <c r="E1536" s="23">
        <v>23</v>
      </c>
      <c r="F1536" s="23">
        <v>176</v>
      </c>
      <c r="G1536" s="23">
        <v>0</v>
      </c>
      <c r="H1536" s="23" t="s">
        <v>2496</v>
      </c>
      <c r="K1536" s="15">
        <f t="shared" si="69"/>
        <v>1</v>
      </c>
      <c r="L1536" s="15" t="str">
        <f t="shared" si="70"/>
        <v>23</v>
      </c>
      <c r="M1536" s="15" t="str">
        <f t="shared" si="71"/>
        <v>2023年製</v>
      </c>
      <c r="N1536" s="17">
        <f>VLOOKUP(B:B,価格調査!B:S,18,0)</f>
        <v>1074476668</v>
      </c>
      <c r="O1536" s="15"/>
      <c r="P1536" s="15"/>
    </row>
    <row r="1537" spans="1:16">
      <c r="A1537" s="16" t="s">
        <v>5319</v>
      </c>
      <c r="B1537" s="421">
        <v>2255018129870</v>
      </c>
      <c r="D1537" s="23" t="s">
        <v>7561</v>
      </c>
      <c r="E1537" s="23">
        <v>23</v>
      </c>
      <c r="F1537" s="23">
        <v>38</v>
      </c>
      <c r="G1537" s="23">
        <v>0</v>
      </c>
      <c r="H1537" s="23" t="s">
        <v>2496</v>
      </c>
      <c r="K1537" s="15">
        <f t="shared" si="69"/>
        <v>1</v>
      </c>
      <c r="L1537" s="15" t="str">
        <f t="shared" si="70"/>
        <v>23</v>
      </c>
      <c r="M1537" s="15" t="str">
        <f t="shared" si="71"/>
        <v>2023年製</v>
      </c>
      <c r="N1537" s="17" t="str">
        <f>VLOOKUP(B:B,価格調査!B:S,18,0)</f>
        <v>1074832161</v>
      </c>
      <c r="O1537" s="15"/>
      <c r="P1537" s="15"/>
    </row>
    <row r="1538" spans="1:16">
      <c r="A1538" s="16" t="s">
        <v>5319</v>
      </c>
      <c r="B1538" s="421">
        <v>2355018129877</v>
      </c>
      <c r="D1538" s="23" t="s">
        <v>7562</v>
      </c>
      <c r="E1538" s="23">
        <v>23</v>
      </c>
      <c r="F1538" s="23">
        <v>1</v>
      </c>
      <c r="G1538" s="23">
        <v>0</v>
      </c>
      <c r="H1538" s="23" t="s">
        <v>2496</v>
      </c>
      <c r="K1538" s="15">
        <f t="shared" ref="K1538:K1601" si="72">COUNTIF(B:B,B1538)</f>
        <v>1</v>
      </c>
      <c r="L1538" s="15" t="str">
        <f t="shared" ref="L1538:L1601" si="73">RIGHT(E1538,2)</f>
        <v>23</v>
      </c>
      <c r="M1538" s="15" t="str">
        <f t="shared" ref="M1538:M1601" si="74">"20"&amp;L1538&amp;"年製"</f>
        <v>2023年製</v>
      </c>
      <c r="N1538" s="17">
        <f>VLOOKUP(B:B,価格調査!B:S,18,0)</f>
        <v>1074476667</v>
      </c>
      <c r="O1538" s="15"/>
      <c r="P1538" s="15"/>
    </row>
    <row r="1539" spans="1:16">
      <c r="A1539" s="16" t="s">
        <v>5319</v>
      </c>
      <c r="B1539" s="421">
        <v>2454518129896</v>
      </c>
      <c r="D1539" s="23" t="s">
        <v>7563</v>
      </c>
      <c r="E1539" s="23">
        <v>23</v>
      </c>
      <c r="F1539" s="23">
        <v>34</v>
      </c>
      <c r="G1539" s="23">
        <v>0</v>
      </c>
      <c r="H1539" s="23" t="s">
        <v>2496</v>
      </c>
      <c r="K1539" s="15">
        <f t="shared" si="72"/>
        <v>1</v>
      </c>
      <c r="L1539" s="15" t="str">
        <f t="shared" si="73"/>
        <v>23</v>
      </c>
      <c r="M1539" s="15" t="str">
        <f t="shared" si="74"/>
        <v>2023年製</v>
      </c>
      <c r="N1539" s="17">
        <f>VLOOKUP(B:B,価格調査!B:S,18,0)</f>
        <v>1074476664</v>
      </c>
      <c r="O1539" s="15"/>
      <c r="P1539" s="15"/>
    </row>
    <row r="1540" spans="1:16">
      <c r="A1540" s="16" t="s">
        <v>5319</v>
      </c>
      <c r="B1540" s="421">
        <v>2355519129895</v>
      </c>
      <c r="D1540" s="23" t="s">
        <v>3245</v>
      </c>
      <c r="E1540" s="23">
        <v>23</v>
      </c>
      <c r="F1540" s="23">
        <v>29</v>
      </c>
      <c r="G1540" s="23">
        <v>0</v>
      </c>
      <c r="H1540" s="23" t="s">
        <v>2496</v>
      </c>
      <c r="K1540" s="15">
        <f t="shared" si="72"/>
        <v>1</v>
      </c>
      <c r="L1540" s="15" t="str">
        <f t="shared" si="73"/>
        <v>23</v>
      </c>
      <c r="M1540" s="15" t="str">
        <f t="shared" si="74"/>
        <v>2023年製</v>
      </c>
      <c r="N1540" s="17" t="str">
        <f>VLOOKUP(B:B,価格調査!B:S,18,0)</f>
        <v>1074832162</v>
      </c>
      <c r="O1540" s="15"/>
      <c r="P1540" s="15"/>
    </row>
    <row r="1541" spans="1:16">
      <c r="A1541" s="16" t="s">
        <v>5319</v>
      </c>
      <c r="B1541" s="421">
        <v>2256517129859</v>
      </c>
      <c r="D1541" s="23" t="s">
        <v>7564</v>
      </c>
      <c r="E1541" s="23">
        <v>23</v>
      </c>
      <c r="F1541" s="23">
        <v>36</v>
      </c>
      <c r="G1541" s="23">
        <v>0</v>
      </c>
      <c r="H1541" s="23" t="s">
        <v>2496</v>
      </c>
      <c r="K1541" s="15">
        <f t="shared" si="72"/>
        <v>1</v>
      </c>
      <c r="L1541" s="15" t="str">
        <f t="shared" si="73"/>
        <v>23</v>
      </c>
      <c r="M1541" s="15" t="str">
        <f t="shared" si="74"/>
        <v>2023年製</v>
      </c>
      <c r="N1541" s="17">
        <f>VLOOKUP(B:B,価格調査!B:S,18,0)</f>
        <v>0</v>
      </c>
      <c r="O1541" s="15"/>
      <c r="P1541" s="15"/>
    </row>
    <row r="1542" spans="1:16">
      <c r="A1542" s="16" t="s">
        <v>5319</v>
      </c>
      <c r="B1542" s="421">
        <v>1756515208965</v>
      </c>
      <c r="D1542" s="23" t="s">
        <v>2881</v>
      </c>
      <c r="E1542" s="23">
        <v>23</v>
      </c>
      <c r="F1542" s="23">
        <v>22</v>
      </c>
      <c r="G1542" s="23">
        <v>0</v>
      </c>
      <c r="H1542" s="23" t="s">
        <v>2496</v>
      </c>
      <c r="K1542" s="15">
        <f t="shared" si="72"/>
        <v>2</v>
      </c>
      <c r="L1542" s="15" t="str">
        <f t="shared" si="73"/>
        <v>23</v>
      </c>
      <c r="M1542" s="15" t="str">
        <f t="shared" si="74"/>
        <v>2023年製</v>
      </c>
      <c r="N1542" s="17" t="e">
        <f>VLOOKUP(B:B,価格調査!B:S,18,0)</f>
        <v>#N/A</v>
      </c>
      <c r="O1542" s="15"/>
      <c r="P1542" s="15"/>
    </row>
    <row r="1543" spans="1:16">
      <c r="A1543" s="16" t="s">
        <v>5319</v>
      </c>
      <c r="B1543" s="421">
        <v>1856016208720</v>
      </c>
      <c r="D1543" s="23" t="s">
        <v>8538</v>
      </c>
      <c r="E1543" s="23">
        <v>23</v>
      </c>
      <c r="F1543" s="23">
        <v>42</v>
      </c>
      <c r="G1543" s="23">
        <v>0</v>
      </c>
      <c r="H1543" s="23" t="s">
        <v>2496</v>
      </c>
      <c r="K1543" s="15">
        <f t="shared" si="72"/>
        <v>1</v>
      </c>
      <c r="L1543" s="15" t="str">
        <f t="shared" si="73"/>
        <v>23</v>
      </c>
      <c r="M1543" s="15" t="str">
        <f t="shared" si="74"/>
        <v>2023年製</v>
      </c>
      <c r="N1543" s="17" t="e">
        <f>VLOOKUP(B:B,価格調査!B:S,18,0)</f>
        <v>#N/A</v>
      </c>
      <c r="O1543" s="15"/>
      <c r="P1543" s="15"/>
    </row>
    <row r="1544" spans="1:16">
      <c r="A1544" s="16" t="s">
        <v>5319</v>
      </c>
      <c r="B1544" s="421">
        <v>1756514094002</v>
      </c>
      <c r="D1544" s="23" t="s">
        <v>8717</v>
      </c>
      <c r="E1544" s="23">
        <v>23</v>
      </c>
      <c r="F1544" s="23">
        <v>4</v>
      </c>
      <c r="G1544" s="23">
        <v>0</v>
      </c>
      <c r="H1544" s="23" t="s">
        <v>2496</v>
      </c>
      <c r="K1544" s="15">
        <f t="shared" si="72"/>
        <v>1</v>
      </c>
      <c r="L1544" s="15" t="str">
        <f t="shared" si="73"/>
        <v>23</v>
      </c>
      <c r="M1544" s="15" t="str">
        <f t="shared" si="74"/>
        <v>2023年製</v>
      </c>
      <c r="N1544" s="17" t="e">
        <f>VLOOKUP(B:B,価格調査!B:S,18,0)</f>
        <v>#N/A</v>
      </c>
      <c r="O1544" s="15"/>
      <c r="P1544" s="15"/>
    </row>
    <row r="1545" spans="1:16">
      <c r="A1545" s="16" t="s">
        <v>5319</v>
      </c>
      <c r="B1545" s="421">
        <v>2155517208727</v>
      </c>
      <c r="D1545" s="23" t="s">
        <v>8914</v>
      </c>
      <c r="E1545" s="23">
        <v>23</v>
      </c>
      <c r="F1545" s="23">
        <v>232</v>
      </c>
      <c r="G1545" s="23">
        <v>0</v>
      </c>
      <c r="H1545" s="23" t="s">
        <v>2496</v>
      </c>
      <c r="K1545" s="15">
        <f t="shared" si="72"/>
        <v>1</v>
      </c>
      <c r="L1545" s="15" t="str">
        <f t="shared" si="73"/>
        <v>23</v>
      </c>
      <c r="M1545" s="15" t="str">
        <f t="shared" si="74"/>
        <v>2023年製</v>
      </c>
      <c r="N1545" s="17" t="e">
        <f>VLOOKUP(B:B,価格調査!B:S,18,0)</f>
        <v>#N/A</v>
      </c>
      <c r="O1545" s="15"/>
      <c r="P1545" s="15"/>
    </row>
    <row r="1546" spans="1:16">
      <c r="A1546" s="16" t="s">
        <v>5319</v>
      </c>
      <c r="B1546" s="421">
        <v>1856015327361</v>
      </c>
      <c r="D1546" s="23" t="s">
        <v>2911</v>
      </c>
      <c r="E1546" s="23">
        <v>23</v>
      </c>
      <c r="F1546" s="23">
        <v>160</v>
      </c>
      <c r="G1546" s="23">
        <v>0</v>
      </c>
      <c r="H1546" s="23" t="s">
        <v>2496</v>
      </c>
      <c r="K1546" s="15">
        <f t="shared" si="72"/>
        <v>2</v>
      </c>
      <c r="L1546" s="15" t="str">
        <f t="shared" si="73"/>
        <v>23</v>
      </c>
      <c r="M1546" s="15" t="str">
        <f t="shared" si="74"/>
        <v>2023年製</v>
      </c>
      <c r="N1546" s="17" t="e">
        <f>VLOOKUP(B:B,価格調査!B:S,18,0)</f>
        <v>#N/A</v>
      </c>
      <c r="O1546" s="15"/>
      <c r="P1546" s="15"/>
    </row>
    <row r="1547" spans="1:16">
      <c r="A1547" s="16" t="s">
        <v>5319</v>
      </c>
      <c r="B1547" s="421">
        <v>2254517118521</v>
      </c>
      <c r="D1547" s="23" t="s">
        <v>3186</v>
      </c>
      <c r="E1547" s="23">
        <v>23</v>
      </c>
      <c r="F1547" s="23">
        <v>16</v>
      </c>
      <c r="G1547" s="23">
        <v>0</v>
      </c>
      <c r="H1547" s="23" t="s">
        <v>2496</v>
      </c>
      <c r="K1547" s="15">
        <f t="shared" si="72"/>
        <v>2</v>
      </c>
      <c r="L1547" s="15" t="str">
        <f t="shared" si="73"/>
        <v>23</v>
      </c>
      <c r="M1547" s="15" t="str">
        <f t="shared" si="74"/>
        <v>2023年製</v>
      </c>
      <c r="N1547" s="17">
        <f>VLOOKUP(B:B,価格調査!B:S,18,0)</f>
        <v>1074476389</v>
      </c>
      <c r="O1547" s="15"/>
      <c r="P1547" s="15"/>
    </row>
    <row r="1548" spans="1:16">
      <c r="A1548" s="16" t="s">
        <v>5319</v>
      </c>
      <c r="B1548" s="421">
        <v>2354018118522</v>
      </c>
      <c r="D1548" s="23" t="s">
        <v>9022</v>
      </c>
      <c r="E1548" s="23">
        <v>23</v>
      </c>
      <c r="F1548" s="23">
        <v>32</v>
      </c>
      <c r="G1548" s="23">
        <v>0</v>
      </c>
      <c r="H1548" s="23" t="s">
        <v>2496</v>
      </c>
      <c r="K1548" s="15">
        <f t="shared" si="72"/>
        <v>1</v>
      </c>
      <c r="L1548" s="15" t="str">
        <f t="shared" si="73"/>
        <v>23</v>
      </c>
      <c r="M1548" s="15" t="str">
        <f t="shared" si="74"/>
        <v>2023年製</v>
      </c>
      <c r="N1548" s="17">
        <f>VLOOKUP(B:B,価格調査!B:S,18,0)</f>
        <v>1074476385</v>
      </c>
      <c r="O1548" s="15"/>
      <c r="P1548" s="15"/>
    </row>
    <row r="1549" spans="1:16">
      <c r="A1549" s="16" t="s">
        <v>5319</v>
      </c>
      <c r="B1549" s="421">
        <v>2154517209604</v>
      </c>
      <c r="D1549" s="23" t="s">
        <v>9098</v>
      </c>
      <c r="E1549" s="23">
        <v>23</v>
      </c>
      <c r="F1549" s="23">
        <v>315</v>
      </c>
      <c r="G1549" s="23">
        <v>0</v>
      </c>
      <c r="H1549" s="23" t="s">
        <v>2496</v>
      </c>
      <c r="K1549" s="15">
        <f t="shared" si="72"/>
        <v>1</v>
      </c>
      <c r="L1549" s="15" t="str">
        <f t="shared" si="73"/>
        <v>23</v>
      </c>
      <c r="M1549" s="15" t="str">
        <f t="shared" si="74"/>
        <v>2023年製</v>
      </c>
      <c r="N1549" s="17" t="e">
        <f>VLOOKUP(B:B,価格調査!B:S,18,0)</f>
        <v>#N/A</v>
      </c>
      <c r="O1549" s="15"/>
      <c r="P1549" s="15"/>
    </row>
    <row r="1550" spans="1:16">
      <c r="A1550" s="16" t="s">
        <v>5319</v>
      </c>
      <c r="B1550" s="421">
        <v>2254518209600</v>
      </c>
      <c r="D1550" s="23" t="s">
        <v>9099</v>
      </c>
      <c r="E1550" s="23">
        <v>23</v>
      </c>
      <c r="F1550" s="23">
        <v>356</v>
      </c>
      <c r="G1550" s="23">
        <v>0</v>
      </c>
      <c r="H1550" s="23" t="s">
        <v>2496</v>
      </c>
      <c r="K1550" s="15">
        <f t="shared" si="72"/>
        <v>1</v>
      </c>
      <c r="L1550" s="15" t="str">
        <f t="shared" si="73"/>
        <v>23</v>
      </c>
      <c r="M1550" s="15" t="str">
        <f t="shared" si="74"/>
        <v>2023年製</v>
      </c>
      <c r="N1550" s="17" t="e">
        <f>VLOOKUP(B:B,価格調査!B:S,18,0)</f>
        <v>#N/A</v>
      </c>
      <c r="O1550" s="15"/>
      <c r="P1550" s="15"/>
    </row>
    <row r="1551" spans="1:16">
      <c r="A1551" s="16" t="s">
        <v>5319</v>
      </c>
      <c r="B1551" s="421">
        <v>2454519209603</v>
      </c>
      <c r="D1551" s="23" t="s">
        <v>9100</v>
      </c>
      <c r="E1551" s="23">
        <v>23</v>
      </c>
      <c r="F1551" s="23">
        <v>40</v>
      </c>
      <c r="G1551" s="23">
        <v>0</v>
      </c>
      <c r="H1551" s="23" t="s">
        <v>2496</v>
      </c>
      <c r="K1551" s="15">
        <f t="shared" si="72"/>
        <v>1</v>
      </c>
      <c r="L1551" s="15" t="str">
        <f t="shared" si="73"/>
        <v>23</v>
      </c>
      <c r="M1551" s="15" t="str">
        <f t="shared" si="74"/>
        <v>2023年製</v>
      </c>
      <c r="N1551" s="17" t="e">
        <f>VLOOKUP(B:B,価格調査!B:S,18,0)</f>
        <v>#N/A</v>
      </c>
      <c r="O1551" s="15"/>
      <c r="P1551" s="15"/>
    </row>
    <row r="1552" spans="1:16">
      <c r="A1552" s="16" t="s">
        <v>5319</v>
      </c>
      <c r="B1552" s="421">
        <v>2155517209595</v>
      </c>
      <c r="D1552" s="23" t="s">
        <v>9101</v>
      </c>
      <c r="E1552" s="23">
        <v>23</v>
      </c>
      <c r="F1552" s="23">
        <v>4</v>
      </c>
      <c r="G1552" s="23">
        <v>0</v>
      </c>
      <c r="H1552" s="23" t="s">
        <v>2496</v>
      </c>
      <c r="K1552" s="15">
        <f t="shared" si="72"/>
        <v>1</v>
      </c>
      <c r="L1552" s="15" t="str">
        <f t="shared" si="73"/>
        <v>23</v>
      </c>
      <c r="M1552" s="15" t="str">
        <f t="shared" si="74"/>
        <v>2023年製</v>
      </c>
      <c r="N1552" s="17" t="e">
        <f>VLOOKUP(B:B,価格調査!B:S,18,0)</f>
        <v>#N/A</v>
      </c>
      <c r="O1552" s="15"/>
      <c r="P1552" s="15"/>
    </row>
    <row r="1553" spans="1:16">
      <c r="A1553" s="16" t="s">
        <v>5319</v>
      </c>
      <c r="B1553" s="421">
        <v>1656514130604</v>
      </c>
      <c r="D1553" s="23" t="s">
        <v>10596</v>
      </c>
      <c r="E1553" s="23">
        <v>23</v>
      </c>
      <c r="F1553" s="23">
        <v>80</v>
      </c>
      <c r="G1553" s="23">
        <v>0</v>
      </c>
      <c r="H1553" s="23" t="s">
        <v>2496</v>
      </c>
      <c r="K1553" s="15">
        <f t="shared" si="72"/>
        <v>1</v>
      </c>
      <c r="L1553" s="15" t="str">
        <f t="shared" si="73"/>
        <v>23</v>
      </c>
      <c r="M1553" s="15" t="str">
        <f t="shared" si="74"/>
        <v>2023年製</v>
      </c>
      <c r="N1553" s="17">
        <f>VLOOKUP(B:B,価格調査!B:S,18,0)</f>
        <v>1076493705</v>
      </c>
      <c r="O1553" s="15"/>
      <c r="P1553" s="15"/>
    </row>
    <row r="1554" spans="1:16">
      <c r="A1554" s="16" t="s">
        <v>5319</v>
      </c>
      <c r="B1554" s="421">
        <v>2055517130601</v>
      </c>
      <c r="D1554" s="23" t="s">
        <v>10597</v>
      </c>
      <c r="E1554" s="23">
        <v>23</v>
      </c>
      <c r="F1554" s="23">
        <v>40</v>
      </c>
      <c r="G1554" s="23">
        <v>0</v>
      </c>
      <c r="H1554" s="23" t="s">
        <v>2496</v>
      </c>
      <c r="K1554" s="15">
        <f t="shared" si="72"/>
        <v>1</v>
      </c>
      <c r="L1554" s="15" t="str">
        <f t="shared" si="73"/>
        <v>23</v>
      </c>
      <c r="M1554" s="15" t="str">
        <f t="shared" si="74"/>
        <v>2023年製</v>
      </c>
      <c r="N1554" s="17">
        <f>VLOOKUP(B:B,価格調査!B:S,18,0)</f>
        <v>1076493708</v>
      </c>
      <c r="O1554" s="15"/>
      <c r="P1554" s="15"/>
    </row>
    <row r="1555" spans="1:16">
      <c r="A1555" s="16" t="s">
        <v>5319</v>
      </c>
      <c r="B1555" s="421">
        <v>2155517130608</v>
      </c>
      <c r="D1555" s="23" t="s">
        <v>2639</v>
      </c>
      <c r="E1555" s="23">
        <v>23</v>
      </c>
      <c r="F1555" s="23">
        <v>40</v>
      </c>
      <c r="G1555" s="23">
        <v>0</v>
      </c>
      <c r="H1555" s="23" t="s">
        <v>2496</v>
      </c>
      <c r="K1555" s="15">
        <f t="shared" si="72"/>
        <v>5</v>
      </c>
      <c r="L1555" s="15" t="str">
        <f t="shared" si="73"/>
        <v>23</v>
      </c>
      <c r="M1555" s="15" t="str">
        <f t="shared" si="74"/>
        <v>2023年製</v>
      </c>
      <c r="N1555" s="17">
        <f>VLOOKUP(B:B,価格調査!B:S,18,0)</f>
        <v>1074476035</v>
      </c>
      <c r="O1555" s="15"/>
      <c r="P1555" s="15"/>
    </row>
    <row r="1556" spans="1:16">
      <c r="A1556" s="16" t="s">
        <v>5319</v>
      </c>
      <c r="B1556" s="421">
        <v>2255519130603</v>
      </c>
      <c r="D1556" s="23" t="s">
        <v>10598</v>
      </c>
      <c r="E1556" s="23">
        <v>23</v>
      </c>
      <c r="F1556" s="23">
        <v>12</v>
      </c>
      <c r="G1556" s="23">
        <v>0</v>
      </c>
      <c r="H1556" s="23" t="s">
        <v>2496</v>
      </c>
      <c r="K1556" s="15">
        <f t="shared" si="72"/>
        <v>1</v>
      </c>
      <c r="L1556" s="15" t="str">
        <f t="shared" si="73"/>
        <v>23</v>
      </c>
      <c r="M1556" s="15" t="str">
        <f t="shared" si="74"/>
        <v>2023年製</v>
      </c>
      <c r="N1556" s="17">
        <f>VLOOKUP(B:B,価格調査!B:S,18,0)</f>
        <v>1076493710</v>
      </c>
      <c r="O1556" s="15"/>
      <c r="P1556" s="15"/>
    </row>
    <row r="1557" spans="1:16">
      <c r="A1557" s="16" t="s">
        <v>5319</v>
      </c>
      <c r="B1557" s="421">
        <v>2255517130605</v>
      </c>
      <c r="D1557" s="23" t="s">
        <v>10599</v>
      </c>
      <c r="E1557" s="23">
        <v>23</v>
      </c>
      <c r="F1557" s="23">
        <v>12</v>
      </c>
      <c r="G1557" s="23">
        <v>0</v>
      </c>
      <c r="H1557" s="23" t="s">
        <v>2496</v>
      </c>
      <c r="K1557" s="15">
        <f t="shared" si="72"/>
        <v>1</v>
      </c>
      <c r="L1557" s="15" t="str">
        <f t="shared" si="73"/>
        <v>23</v>
      </c>
      <c r="M1557" s="15" t="str">
        <f t="shared" si="74"/>
        <v>2023年製</v>
      </c>
      <c r="N1557" s="17">
        <f>VLOOKUP(B:B,価格調査!B:S,18,0)</f>
        <v>1076493709</v>
      </c>
      <c r="O1557" s="15"/>
      <c r="P1557" s="15"/>
    </row>
    <row r="1558" spans="1:16">
      <c r="A1558" s="16" t="s">
        <v>5319</v>
      </c>
      <c r="B1558" s="421">
        <v>2056016130604</v>
      </c>
      <c r="D1558" s="23" t="s">
        <v>2652</v>
      </c>
      <c r="E1558" s="23">
        <v>23</v>
      </c>
      <c r="F1558" s="23">
        <v>191</v>
      </c>
      <c r="G1558" s="23">
        <v>0</v>
      </c>
      <c r="H1558" s="23" t="s">
        <v>2496</v>
      </c>
      <c r="K1558" s="15">
        <f t="shared" si="72"/>
        <v>3</v>
      </c>
      <c r="L1558" s="15" t="str">
        <f t="shared" si="73"/>
        <v>23</v>
      </c>
      <c r="M1558" s="15" t="str">
        <f t="shared" si="74"/>
        <v>2023年製</v>
      </c>
      <c r="N1558" s="17">
        <f>VLOOKUP(B:B,価格調査!B:S,18,0)</f>
        <v>1074476046</v>
      </c>
      <c r="O1558" s="15"/>
      <c r="P1558" s="15"/>
    </row>
    <row r="1559" spans="1:16">
      <c r="A1559" s="16" t="s">
        <v>5319</v>
      </c>
      <c r="B1559" s="421">
        <v>1956515130604</v>
      </c>
      <c r="D1559" s="23" t="s">
        <v>2665</v>
      </c>
      <c r="E1559" s="23">
        <v>23</v>
      </c>
      <c r="F1559" s="23">
        <v>88</v>
      </c>
      <c r="G1559" s="23">
        <v>0</v>
      </c>
      <c r="H1559" s="23" t="s">
        <v>2496</v>
      </c>
      <c r="K1559" s="15">
        <f t="shared" si="72"/>
        <v>6</v>
      </c>
      <c r="L1559" s="15" t="str">
        <f t="shared" si="73"/>
        <v>23</v>
      </c>
      <c r="M1559" s="15" t="str">
        <f t="shared" si="74"/>
        <v>2023年製</v>
      </c>
      <c r="N1559" s="17">
        <f>VLOOKUP(B:B,価格調査!B:S,18,0)</f>
        <v>1074476037</v>
      </c>
      <c r="O1559" s="15"/>
      <c r="P1559" s="15"/>
    </row>
    <row r="1560" spans="1:16">
      <c r="A1560" s="16" t="s">
        <v>5319</v>
      </c>
      <c r="B1560" s="421">
        <v>1656015130608</v>
      </c>
      <c r="D1560" s="23" t="s">
        <v>2698</v>
      </c>
      <c r="E1560" s="23">
        <v>23</v>
      </c>
      <c r="F1560" s="23">
        <v>111</v>
      </c>
      <c r="G1560" s="23">
        <v>0</v>
      </c>
      <c r="H1560" s="23" t="s">
        <v>2496</v>
      </c>
      <c r="K1560" s="15">
        <f t="shared" si="72"/>
        <v>4</v>
      </c>
      <c r="L1560" s="15" t="str">
        <f t="shared" si="73"/>
        <v>23</v>
      </c>
      <c r="M1560" s="15" t="str">
        <f t="shared" si="74"/>
        <v>2023年製</v>
      </c>
      <c r="N1560" s="17">
        <f>VLOOKUP(B:B,価格調査!B:S,18,0)</f>
        <v>1074476044</v>
      </c>
      <c r="O1560" s="15"/>
      <c r="P1560" s="15"/>
    </row>
    <row r="1561" spans="1:16">
      <c r="A1561" s="16" t="s">
        <v>5319</v>
      </c>
      <c r="B1561" s="421">
        <v>1756016130604</v>
      </c>
      <c r="D1561" s="23" t="s">
        <v>10647</v>
      </c>
      <c r="E1561" s="23">
        <v>23</v>
      </c>
      <c r="F1561" s="23">
        <v>60</v>
      </c>
      <c r="G1561" s="23">
        <v>0</v>
      </c>
      <c r="H1561" s="23" t="s">
        <v>2496</v>
      </c>
      <c r="K1561" s="15">
        <f t="shared" si="72"/>
        <v>1</v>
      </c>
      <c r="L1561" s="15" t="str">
        <f t="shared" si="73"/>
        <v>23</v>
      </c>
      <c r="M1561" s="15" t="str">
        <f t="shared" si="74"/>
        <v>2023年製</v>
      </c>
      <c r="N1561" s="17">
        <f>VLOOKUP(B:B,価格調査!B:S,18,0)</f>
        <v>1076493706</v>
      </c>
      <c r="O1561" s="15"/>
      <c r="P1561" s="15"/>
    </row>
    <row r="1562" spans="1:16">
      <c r="A1562" s="16" t="s">
        <v>5319</v>
      </c>
      <c r="B1562" s="421">
        <v>2355018130606</v>
      </c>
      <c r="D1562" s="23" t="s">
        <v>2626</v>
      </c>
      <c r="E1562" s="23">
        <v>23</v>
      </c>
      <c r="F1562" s="23">
        <v>56</v>
      </c>
      <c r="G1562" s="23">
        <v>0</v>
      </c>
      <c r="H1562" s="23" t="s">
        <v>2496</v>
      </c>
      <c r="K1562" s="15">
        <f t="shared" si="72"/>
        <v>4</v>
      </c>
      <c r="L1562" s="15" t="str">
        <f t="shared" si="73"/>
        <v>23</v>
      </c>
      <c r="M1562" s="15" t="str">
        <f t="shared" si="74"/>
        <v>2023年製</v>
      </c>
      <c r="N1562" s="17">
        <f>VLOOKUP(B:B,価格調査!B:S,18,0)</f>
        <v>1074476032</v>
      </c>
      <c r="O1562" s="15"/>
      <c r="P1562" s="15"/>
    </row>
    <row r="1563" spans="1:16">
      <c r="A1563" s="16" t="s">
        <v>5319</v>
      </c>
      <c r="B1563" s="421">
        <v>1856515130607</v>
      </c>
      <c r="D1563" s="23" t="s">
        <v>2675</v>
      </c>
      <c r="E1563" s="23">
        <v>23</v>
      </c>
      <c r="F1563" s="23">
        <v>20</v>
      </c>
      <c r="G1563" s="23">
        <v>0</v>
      </c>
      <c r="H1563" s="23" t="s">
        <v>2496</v>
      </c>
      <c r="K1563" s="15">
        <f t="shared" si="72"/>
        <v>5</v>
      </c>
      <c r="L1563" s="15" t="str">
        <f t="shared" si="73"/>
        <v>23</v>
      </c>
      <c r="M1563" s="15" t="str">
        <f t="shared" si="74"/>
        <v>2023年製</v>
      </c>
      <c r="N1563" s="17">
        <f>VLOOKUP(B:B,価格調査!B:S,18,0)</f>
        <v>1074476038</v>
      </c>
      <c r="O1563" s="15"/>
      <c r="P1563" s="15"/>
    </row>
    <row r="1564" spans="1:16">
      <c r="A1564" s="16" t="s">
        <v>5319</v>
      </c>
      <c r="B1564" s="421">
        <v>2255018130609</v>
      </c>
      <c r="D1564" s="23" t="s">
        <v>2629</v>
      </c>
      <c r="E1564" s="23">
        <v>23</v>
      </c>
      <c r="F1564" s="23">
        <v>40</v>
      </c>
      <c r="G1564" s="23">
        <v>0</v>
      </c>
      <c r="H1564" s="23" t="s">
        <v>2496</v>
      </c>
      <c r="K1564" s="15">
        <f t="shared" si="72"/>
        <v>4</v>
      </c>
      <c r="L1564" s="15" t="str">
        <f t="shared" si="73"/>
        <v>23</v>
      </c>
      <c r="M1564" s="15" t="str">
        <f t="shared" si="74"/>
        <v>2023年製</v>
      </c>
      <c r="N1564" s="17">
        <f>VLOOKUP(B:B,価格調査!B:S,18,0)</f>
        <v>1074476042</v>
      </c>
      <c r="O1564" s="15"/>
      <c r="P1564" s="15"/>
    </row>
    <row r="1565" spans="1:16">
      <c r="A1565" s="16" t="s">
        <v>5319</v>
      </c>
      <c r="B1565" s="421">
        <v>2156017130600</v>
      </c>
      <c r="D1565" s="23" t="s">
        <v>2637</v>
      </c>
      <c r="E1565" s="23">
        <v>23</v>
      </c>
      <c r="F1565" s="23">
        <v>40</v>
      </c>
      <c r="G1565" s="23">
        <v>0</v>
      </c>
      <c r="H1565" s="23" t="s">
        <v>2496</v>
      </c>
      <c r="K1565" s="15">
        <f t="shared" si="72"/>
        <v>4</v>
      </c>
      <c r="L1565" s="15" t="str">
        <f t="shared" si="73"/>
        <v>23</v>
      </c>
      <c r="M1565" s="15" t="str">
        <f t="shared" si="74"/>
        <v>2023年製</v>
      </c>
      <c r="N1565" s="17">
        <f>VLOOKUP(B:B,価格調査!B:S,18,0)</f>
        <v>1074476040</v>
      </c>
      <c r="O1565" s="15"/>
      <c r="P1565" s="15"/>
    </row>
    <row r="1566" spans="1:16">
      <c r="A1566" s="16" t="s">
        <v>5319</v>
      </c>
      <c r="B1566" s="421">
        <v>1755515130603</v>
      </c>
      <c r="D1566" s="23" t="s">
        <v>10648</v>
      </c>
      <c r="E1566" s="23">
        <v>23</v>
      </c>
      <c r="F1566" s="23">
        <v>20</v>
      </c>
      <c r="G1566" s="23">
        <v>0</v>
      </c>
      <c r="H1566" s="23" t="s">
        <v>2496</v>
      </c>
      <c r="K1566" s="15">
        <f t="shared" si="72"/>
        <v>1</v>
      </c>
      <c r="L1566" s="15" t="str">
        <f t="shared" si="73"/>
        <v>23</v>
      </c>
      <c r="M1566" s="15" t="str">
        <f t="shared" si="74"/>
        <v>2023年製</v>
      </c>
      <c r="N1566" s="17">
        <f>VLOOKUP(B:B,価格調査!B:S,18,0)</f>
        <v>1076493704</v>
      </c>
      <c r="O1566" s="15"/>
      <c r="P1566" s="15"/>
    </row>
    <row r="1567" spans="1:16">
      <c r="A1567" s="16" t="s">
        <v>5319</v>
      </c>
      <c r="B1567" s="421">
        <v>2256017130607</v>
      </c>
      <c r="D1567" s="23" t="s">
        <v>2627</v>
      </c>
      <c r="E1567" s="23">
        <v>23</v>
      </c>
      <c r="F1567" s="23">
        <v>32</v>
      </c>
      <c r="G1567" s="23">
        <v>0</v>
      </c>
      <c r="H1567" s="23" t="s">
        <v>2496</v>
      </c>
      <c r="K1567" s="15">
        <f t="shared" si="72"/>
        <v>4</v>
      </c>
      <c r="L1567" s="15" t="str">
        <f t="shared" si="73"/>
        <v>23</v>
      </c>
      <c r="M1567" s="15" t="str">
        <f t="shared" si="74"/>
        <v>2023年製</v>
      </c>
      <c r="N1567" s="17">
        <f>VLOOKUP(B:B,価格調査!B:S,18,0)</f>
        <v>1074476033</v>
      </c>
      <c r="O1567" s="15"/>
      <c r="P1567" s="15"/>
    </row>
    <row r="1568" spans="1:16">
      <c r="A1568" s="16" t="s">
        <v>5319</v>
      </c>
      <c r="B1568" s="421">
        <v>1856015130602</v>
      </c>
      <c r="D1568" s="23" t="s">
        <v>10649</v>
      </c>
      <c r="E1568" s="23">
        <v>23</v>
      </c>
      <c r="F1568" s="23">
        <v>12</v>
      </c>
      <c r="G1568" s="23">
        <v>0</v>
      </c>
      <c r="H1568" s="23" t="s">
        <v>2496</v>
      </c>
      <c r="K1568" s="15">
        <f t="shared" si="72"/>
        <v>1</v>
      </c>
      <c r="L1568" s="15" t="str">
        <f t="shared" si="73"/>
        <v>23</v>
      </c>
      <c r="M1568" s="15" t="str">
        <f t="shared" si="74"/>
        <v>2023年製</v>
      </c>
      <c r="N1568" s="17">
        <f>VLOOKUP(B:B,価格調査!B:S,18,0)</f>
        <v>1076493707</v>
      </c>
      <c r="O1568" s="15"/>
      <c r="P1568" s="15"/>
    </row>
    <row r="1569" spans="1:16">
      <c r="A1569" s="16" t="s">
        <v>5319</v>
      </c>
      <c r="B1569" s="421">
        <v>2255017169853</v>
      </c>
      <c r="D1569" s="23" t="s">
        <v>10691</v>
      </c>
      <c r="E1569" s="23">
        <v>23</v>
      </c>
      <c r="F1569" s="23">
        <v>8</v>
      </c>
      <c r="G1569" s="23">
        <v>0</v>
      </c>
      <c r="H1569" s="23" t="s">
        <v>2496</v>
      </c>
      <c r="K1569" s="15">
        <f t="shared" si="72"/>
        <v>1</v>
      </c>
      <c r="L1569" s="15" t="str">
        <f t="shared" si="73"/>
        <v>23</v>
      </c>
      <c r="M1569" s="15" t="str">
        <f t="shared" si="74"/>
        <v>2023年製</v>
      </c>
      <c r="N1569" s="17">
        <f>VLOOKUP(B:B,価格調査!B:S,18,0)</f>
        <v>1074475811</v>
      </c>
      <c r="O1569" s="15"/>
      <c r="P1569" s="15"/>
    </row>
    <row r="1570" spans="1:16">
      <c r="A1570" s="16" t="s">
        <v>5319</v>
      </c>
      <c r="B1570" s="421">
        <v>1655515130606</v>
      </c>
      <c r="D1570" s="23" t="s">
        <v>2699</v>
      </c>
      <c r="E1570" s="23">
        <v>23</v>
      </c>
      <c r="F1570" s="23">
        <v>80</v>
      </c>
      <c r="G1570" s="23">
        <v>0</v>
      </c>
      <c r="H1570" s="23" t="s">
        <v>2496</v>
      </c>
      <c r="K1570" s="15">
        <f t="shared" si="72"/>
        <v>3</v>
      </c>
      <c r="L1570" s="15" t="str">
        <f t="shared" si="73"/>
        <v>23</v>
      </c>
      <c r="M1570" s="15" t="str">
        <f t="shared" si="74"/>
        <v>2023年製</v>
      </c>
      <c r="N1570" s="17">
        <f>VLOOKUP(B:B,価格調査!B:S,18,0)</f>
        <v>1074476041</v>
      </c>
      <c r="O1570" s="15"/>
      <c r="P1570" s="15"/>
    </row>
    <row r="1571" spans="1:16">
      <c r="A1571" s="16" t="s">
        <v>5319</v>
      </c>
      <c r="B1571" s="421">
        <v>2354518159254</v>
      </c>
      <c r="D1571" s="23" t="s">
        <v>10858</v>
      </c>
      <c r="E1571" s="23">
        <v>23</v>
      </c>
      <c r="F1571" s="23">
        <v>4</v>
      </c>
      <c r="G1571" s="23">
        <v>0</v>
      </c>
      <c r="H1571" s="23" t="s">
        <v>2496</v>
      </c>
      <c r="K1571" s="15">
        <f t="shared" si="72"/>
        <v>3</v>
      </c>
      <c r="L1571" s="15" t="str">
        <f t="shared" si="73"/>
        <v>23</v>
      </c>
      <c r="M1571" s="15" t="str">
        <f t="shared" si="74"/>
        <v>2023年製</v>
      </c>
      <c r="N1571" s="17">
        <f>VLOOKUP(B:B,価格調査!B:S,18,0)</f>
        <v>1074476650</v>
      </c>
      <c r="O1571" s="15"/>
      <c r="P1571" s="15"/>
    </row>
    <row r="1572" spans="1:16">
      <c r="A1572" s="16" t="s">
        <v>5319</v>
      </c>
      <c r="B1572" s="421">
        <v>2154517158407</v>
      </c>
      <c r="D1572" s="23" t="s">
        <v>10859</v>
      </c>
      <c r="E1572" s="23">
        <v>23</v>
      </c>
      <c r="F1572" s="23">
        <v>4</v>
      </c>
      <c r="G1572" s="23">
        <v>0</v>
      </c>
      <c r="H1572" s="23" t="s">
        <v>2496</v>
      </c>
      <c r="K1572" s="15">
        <f t="shared" si="72"/>
        <v>4</v>
      </c>
      <c r="L1572" s="15" t="str">
        <f t="shared" si="73"/>
        <v>23</v>
      </c>
      <c r="M1572" s="15" t="str">
        <f t="shared" si="74"/>
        <v>2023年製</v>
      </c>
      <c r="N1572" s="17">
        <f>VLOOKUP(B:B,価格調査!B:S,18,0)</f>
        <v>1074476329</v>
      </c>
      <c r="O1572" s="15"/>
      <c r="P1572" s="15"/>
    </row>
    <row r="1573" spans="1:16">
      <c r="A1573" s="16" t="s">
        <v>5319</v>
      </c>
      <c r="B1573" s="421">
        <v>2354019158404</v>
      </c>
      <c r="D1573" s="23" t="s">
        <v>10860</v>
      </c>
      <c r="E1573" s="23">
        <v>23</v>
      </c>
      <c r="F1573" s="23">
        <v>1</v>
      </c>
      <c r="G1573" s="23">
        <v>0</v>
      </c>
      <c r="H1573" s="23" t="s">
        <v>2496</v>
      </c>
      <c r="K1573" s="15">
        <f t="shared" si="72"/>
        <v>1</v>
      </c>
      <c r="L1573" s="15" t="str">
        <f t="shared" si="73"/>
        <v>23</v>
      </c>
      <c r="M1573" s="15" t="str">
        <f t="shared" si="74"/>
        <v>2023年製</v>
      </c>
      <c r="N1573" s="17">
        <f>VLOOKUP(B:B,価格調査!B:S,18,0)</f>
        <v>1074476751</v>
      </c>
      <c r="O1573" s="15"/>
      <c r="P1573" s="15"/>
    </row>
    <row r="1574" spans="1:16">
      <c r="A1574" s="16" t="s">
        <v>5319</v>
      </c>
      <c r="B1574" s="421">
        <v>1956515157700</v>
      </c>
      <c r="D1574" s="23" t="s">
        <v>10861</v>
      </c>
      <c r="E1574" s="23">
        <v>23</v>
      </c>
      <c r="F1574" s="23">
        <v>3</v>
      </c>
      <c r="G1574" s="23">
        <v>0</v>
      </c>
      <c r="H1574" s="23" t="s">
        <v>2496</v>
      </c>
      <c r="K1574" s="15">
        <f t="shared" si="72"/>
        <v>1</v>
      </c>
      <c r="L1574" s="15" t="str">
        <f t="shared" si="73"/>
        <v>23</v>
      </c>
      <c r="M1574" s="15" t="str">
        <f t="shared" si="74"/>
        <v>2023年製</v>
      </c>
      <c r="N1574" s="17">
        <f>VLOOKUP(B:B,価格調査!B:S,18,0)</f>
        <v>1074476333</v>
      </c>
      <c r="O1574" s="15"/>
      <c r="P1574" s="15"/>
    </row>
    <row r="1575" spans="1:16">
      <c r="A1575" s="16" t="s">
        <v>5319</v>
      </c>
      <c r="B1575" s="421">
        <v>1856015134112</v>
      </c>
      <c r="D1575" s="23" t="s">
        <v>10862</v>
      </c>
      <c r="E1575" s="23">
        <v>23</v>
      </c>
      <c r="F1575" s="23">
        <v>8</v>
      </c>
      <c r="G1575" s="23">
        <v>0</v>
      </c>
      <c r="H1575" s="23" t="s">
        <v>2496</v>
      </c>
      <c r="K1575" s="15">
        <f t="shared" si="72"/>
        <v>1</v>
      </c>
      <c r="L1575" s="15" t="str">
        <f t="shared" si="73"/>
        <v>23</v>
      </c>
      <c r="M1575" s="15" t="str">
        <f t="shared" si="74"/>
        <v>2023年製</v>
      </c>
      <c r="N1575" s="17" t="e">
        <f>VLOOKUP(B:B,価格調査!B:S,18,0)</f>
        <v>#N/A</v>
      </c>
    </row>
    <row r="1576" spans="1:16">
      <c r="A1576" s="16" t="s">
        <v>5319</v>
      </c>
      <c r="B1576" s="421">
        <v>2156516170343</v>
      </c>
      <c r="D1576" s="23" t="s">
        <v>10866</v>
      </c>
      <c r="E1576" s="23">
        <v>23</v>
      </c>
      <c r="F1576" s="23">
        <v>4</v>
      </c>
      <c r="G1576" s="23">
        <v>0</v>
      </c>
      <c r="H1576" s="23" t="s">
        <v>2496</v>
      </c>
      <c r="K1576" s="15">
        <f t="shared" si="72"/>
        <v>1</v>
      </c>
      <c r="L1576" s="15" t="str">
        <f t="shared" si="73"/>
        <v>23</v>
      </c>
      <c r="M1576" s="15" t="str">
        <f t="shared" si="74"/>
        <v>2023年製</v>
      </c>
      <c r="N1576" s="17" t="e">
        <f>VLOOKUP(B:B,価格調査!B:S,18,0)</f>
        <v>#N/A</v>
      </c>
    </row>
    <row r="1577" spans="1:16">
      <c r="A1577" s="16" t="s">
        <v>5319</v>
      </c>
      <c r="B1577" s="421">
        <v>2157016170345</v>
      </c>
      <c r="D1577" s="23" t="s">
        <v>10867</v>
      </c>
      <c r="E1577" s="23">
        <v>23</v>
      </c>
      <c r="F1577" s="23">
        <v>4</v>
      </c>
      <c r="G1577" s="23">
        <v>0</v>
      </c>
      <c r="H1577" s="23" t="s">
        <v>2496</v>
      </c>
      <c r="K1577" s="15">
        <f t="shared" si="72"/>
        <v>1</v>
      </c>
      <c r="L1577" s="15" t="str">
        <f t="shared" si="73"/>
        <v>23</v>
      </c>
      <c r="M1577" s="15" t="str">
        <f t="shared" si="74"/>
        <v>2023年製</v>
      </c>
      <c r="N1577" s="17" t="e">
        <f>VLOOKUP(B:B,価格調査!B:S,18,0)</f>
        <v>#N/A</v>
      </c>
    </row>
    <row r="1578" spans="1:16">
      <c r="A1578" s="16" t="s">
        <v>5319</v>
      </c>
      <c r="B1578" s="421">
        <v>2256517170349</v>
      </c>
      <c r="D1578" s="23" t="s">
        <v>10868</v>
      </c>
      <c r="E1578" s="23">
        <v>23</v>
      </c>
      <c r="F1578" s="23">
        <v>4</v>
      </c>
      <c r="G1578" s="23">
        <v>0</v>
      </c>
      <c r="H1578" s="23" t="s">
        <v>2496</v>
      </c>
      <c r="K1578" s="15">
        <f t="shared" si="72"/>
        <v>1</v>
      </c>
      <c r="L1578" s="15" t="str">
        <f t="shared" si="73"/>
        <v>23</v>
      </c>
      <c r="M1578" s="15" t="str">
        <f t="shared" si="74"/>
        <v>2023年製</v>
      </c>
      <c r="N1578" s="17" t="e">
        <f>VLOOKUP(B:B,価格調査!B:S,18,0)</f>
        <v>#N/A</v>
      </c>
    </row>
    <row r="1579" spans="1:16">
      <c r="A1579" s="16" t="s">
        <v>5319</v>
      </c>
      <c r="B1579" s="421">
        <v>2155517132077</v>
      </c>
      <c r="D1579" s="23" t="s">
        <v>10869</v>
      </c>
      <c r="E1579" s="23">
        <v>23</v>
      </c>
      <c r="F1579" s="23">
        <v>2</v>
      </c>
      <c r="G1579" s="23">
        <v>0</v>
      </c>
      <c r="H1579" s="23" t="s">
        <v>2496</v>
      </c>
      <c r="K1579" s="15">
        <f t="shared" si="72"/>
        <v>5</v>
      </c>
      <c r="L1579" s="15" t="str">
        <f t="shared" si="73"/>
        <v>23</v>
      </c>
      <c r="M1579" s="15" t="str">
        <f t="shared" si="74"/>
        <v>2023年製</v>
      </c>
      <c r="N1579" s="17">
        <f>VLOOKUP(B:B,価格調査!B:S,18,0)</f>
        <v>1074476609</v>
      </c>
    </row>
    <row r="1580" spans="1:16">
      <c r="A1580" s="16" t="s">
        <v>5319</v>
      </c>
      <c r="B1580" s="421">
        <v>2255517157015</v>
      </c>
      <c r="D1580" s="23" t="s">
        <v>10873</v>
      </c>
      <c r="E1580" s="23">
        <v>23</v>
      </c>
      <c r="F1580" s="23">
        <v>4</v>
      </c>
      <c r="G1580" s="23">
        <v>0</v>
      </c>
      <c r="H1580" s="23" t="s">
        <v>2496</v>
      </c>
      <c r="K1580" s="15">
        <f t="shared" si="72"/>
        <v>4</v>
      </c>
      <c r="L1580" s="15" t="str">
        <f t="shared" si="73"/>
        <v>23</v>
      </c>
      <c r="M1580" s="15" t="str">
        <f t="shared" si="74"/>
        <v>2023年製</v>
      </c>
      <c r="N1580" s="17">
        <f>VLOOKUP(B:B,価格調査!B:S,18,0)</f>
        <v>1074476240</v>
      </c>
    </row>
    <row r="1581" spans="1:16">
      <c r="A1581" s="16" t="s">
        <v>5319</v>
      </c>
      <c r="B1581" s="421">
        <v>6654852021047</v>
      </c>
      <c r="D1581" s="23" t="s">
        <v>3267</v>
      </c>
      <c r="E1581" s="23">
        <v>99</v>
      </c>
      <c r="F1581" s="23">
        <v>4</v>
      </c>
      <c r="G1581" s="23">
        <v>0</v>
      </c>
      <c r="H1581" s="23" t="s">
        <v>2496</v>
      </c>
      <c r="K1581" s="15">
        <f t="shared" si="72"/>
        <v>1</v>
      </c>
      <c r="L1581" s="15" t="str">
        <f t="shared" si="73"/>
        <v>99</v>
      </c>
      <c r="M1581" s="15" t="str">
        <f t="shared" si="74"/>
        <v>2099年製</v>
      </c>
      <c r="N1581" s="17" t="e">
        <f>VLOOKUP(B:B,価格調査!B:S,18,0)</f>
        <v>#N/A</v>
      </c>
    </row>
    <row r="1582" spans="1:16">
      <c r="A1582" s="16" t="s">
        <v>5319</v>
      </c>
      <c r="B1582" s="421">
        <v>5454542079959</v>
      </c>
      <c r="D1582" s="23" t="s">
        <v>3268</v>
      </c>
      <c r="E1582" s="23">
        <v>99</v>
      </c>
      <c r="F1582" s="23">
        <v>3</v>
      </c>
      <c r="G1582" s="23">
        <v>0</v>
      </c>
      <c r="H1582" s="23" t="s">
        <v>2496</v>
      </c>
      <c r="K1582" s="15">
        <f t="shared" si="72"/>
        <v>1</v>
      </c>
      <c r="L1582" s="15" t="str">
        <f t="shared" si="73"/>
        <v>99</v>
      </c>
      <c r="M1582" s="15" t="str">
        <f t="shared" si="74"/>
        <v>2099年製</v>
      </c>
      <c r="N1582" s="17" t="e">
        <f>VLOOKUP(B:B,価格調査!B:S,18,0)</f>
        <v>#N/A</v>
      </c>
    </row>
    <row r="1583" spans="1:16">
      <c r="A1583" s="16" t="s">
        <v>5319</v>
      </c>
      <c r="B1583" s="421">
        <v>5604356079960</v>
      </c>
      <c r="D1583" s="23" t="s">
        <v>3269</v>
      </c>
      <c r="E1583" s="23">
        <v>99</v>
      </c>
      <c r="F1583" s="23">
        <v>8</v>
      </c>
      <c r="G1583" s="23">
        <v>0</v>
      </c>
      <c r="H1583" s="23" t="s">
        <v>2496</v>
      </c>
      <c r="K1583" s="15">
        <f t="shared" si="72"/>
        <v>1</v>
      </c>
      <c r="L1583" s="15" t="str">
        <f t="shared" si="73"/>
        <v>99</v>
      </c>
      <c r="M1583" s="15" t="str">
        <f t="shared" si="74"/>
        <v>2099年製</v>
      </c>
      <c r="N1583" s="17" t="e">
        <f>VLOOKUP(B:B,価格調査!B:S,18,0)</f>
        <v>#N/A</v>
      </c>
    </row>
    <row r="1584" spans="1:16">
      <c r="A1584" s="16" t="s">
        <v>5319</v>
      </c>
      <c r="B1584" s="421">
        <v>5605356070759</v>
      </c>
      <c r="D1584" s="23" t="s">
        <v>3270</v>
      </c>
      <c r="E1584" s="23">
        <v>99</v>
      </c>
      <c r="F1584" s="23">
        <v>4</v>
      </c>
      <c r="G1584" s="23">
        <v>0</v>
      </c>
      <c r="H1584" s="23" t="s">
        <v>2496</v>
      </c>
      <c r="K1584" s="15">
        <f t="shared" si="72"/>
        <v>1</v>
      </c>
      <c r="L1584" s="15" t="str">
        <f t="shared" si="73"/>
        <v>99</v>
      </c>
      <c r="M1584" s="15" t="str">
        <f t="shared" si="74"/>
        <v>2099年製</v>
      </c>
      <c r="N1584" s="17" t="e">
        <f>VLOOKUP(B:B,価格調査!B:S,18,0)</f>
        <v>#N/A</v>
      </c>
    </row>
    <row r="1585" spans="1:14">
      <c r="A1585" s="16" t="s">
        <v>5319</v>
      </c>
      <c r="B1585" s="421">
        <v>5605356070780</v>
      </c>
      <c r="D1585" s="23" t="s">
        <v>3271</v>
      </c>
      <c r="E1585" s="23">
        <v>99</v>
      </c>
      <c r="F1585" s="23">
        <v>4</v>
      </c>
      <c r="G1585" s="23">
        <v>0</v>
      </c>
      <c r="H1585" s="23" t="s">
        <v>2496</v>
      </c>
      <c r="K1585" s="15">
        <f t="shared" si="72"/>
        <v>1</v>
      </c>
      <c r="L1585" s="15" t="str">
        <f t="shared" si="73"/>
        <v>99</v>
      </c>
      <c r="M1585" s="15" t="str">
        <f t="shared" si="74"/>
        <v>2099年製</v>
      </c>
      <c r="N1585" s="17" t="e">
        <f>VLOOKUP(B:B,価格調査!B:S,18,0)</f>
        <v>#N/A</v>
      </c>
    </row>
    <row r="1586" spans="1:14">
      <c r="A1586" s="16" t="s">
        <v>5319</v>
      </c>
      <c r="B1586" s="421">
        <v>5454542350102</v>
      </c>
      <c r="D1586" s="23" t="s">
        <v>3272</v>
      </c>
      <c r="E1586" s="23">
        <v>99</v>
      </c>
      <c r="F1586" s="23">
        <v>4</v>
      </c>
      <c r="G1586" s="23">
        <v>0</v>
      </c>
      <c r="H1586" s="23" t="s">
        <v>2496</v>
      </c>
      <c r="K1586" s="15">
        <f t="shared" si="72"/>
        <v>1</v>
      </c>
      <c r="L1586" s="15" t="str">
        <f t="shared" si="73"/>
        <v>99</v>
      </c>
      <c r="M1586" s="15" t="str">
        <f t="shared" si="74"/>
        <v>2099年製</v>
      </c>
      <c r="N1586" s="17" t="e">
        <f>VLOOKUP(B:B,価格調査!B:S,18,0)</f>
        <v>#N/A</v>
      </c>
    </row>
    <row r="1587" spans="1:14">
      <c r="A1587" s="16" t="s">
        <v>5319</v>
      </c>
      <c r="B1587" s="421">
        <v>4454542141305</v>
      </c>
      <c r="D1587" s="23" t="s">
        <v>3273</v>
      </c>
      <c r="E1587" s="23">
        <v>99</v>
      </c>
      <c r="F1587" s="23">
        <v>28</v>
      </c>
      <c r="G1587" s="23">
        <v>0</v>
      </c>
      <c r="H1587" s="23" t="s">
        <v>2496</v>
      </c>
      <c r="K1587" s="15">
        <f t="shared" si="72"/>
        <v>1</v>
      </c>
      <c r="L1587" s="15" t="str">
        <f t="shared" si="73"/>
        <v>99</v>
      </c>
      <c r="M1587" s="15" t="str">
        <f t="shared" si="74"/>
        <v>2099年製</v>
      </c>
      <c r="N1587" s="17" t="e">
        <f>VLOOKUP(B:B,価格調査!B:S,18,0)</f>
        <v>#N/A</v>
      </c>
    </row>
    <row r="1588" spans="1:14">
      <c r="A1588" s="16" t="s">
        <v>5319</v>
      </c>
      <c r="B1588" s="421">
        <v>4454542140186</v>
      </c>
      <c r="D1588" s="23" t="s">
        <v>3274</v>
      </c>
      <c r="E1588" s="23">
        <v>99</v>
      </c>
      <c r="F1588" s="23">
        <v>4</v>
      </c>
      <c r="G1588" s="23">
        <v>0</v>
      </c>
      <c r="H1588" s="23" t="s">
        <v>2496</v>
      </c>
      <c r="K1588" s="15">
        <f t="shared" si="72"/>
        <v>1</v>
      </c>
      <c r="L1588" s="15" t="str">
        <f t="shared" si="73"/>
        <v>99</v>
      </c>
      <c r="M1588" s="15" t="str">
        <f t="shared" si="74"/>
        <v>2099年製</v>
      </c>
      <c r="N1588" s="17" t="e">
        <f>VLOOKUP(B:B,価格調査!B:S,18,0)</f>
        <v>#N/A</v>
      </c>
    </row>
    <row r="1589" spans="1:14">
      <c r="A1589" s="16" t="s">
        <v>5319</v>
      </c>
      <c r="B1589" s="421">
        <v>7703856031329</v>
      </c>
      <c r="D1589" s="23" t="s">
        <v>3275</v>
      </c>
      <c r="E1589" s="23">
        <v>99</v>
      </c>
      <c r="F1589" s="23">
        <v>4</v>
      </c>
      <c r="G1589" s="23">
        <v>0</v>
      </c>
      <c r="H1589" s="23" t="s">
        <v>2496</v>
      </c>
      <c r="K1589" s="15">
        <f t="shared" si="72"/>
        <v>1</v>
      </c>
      <c r="L1589" s="15" t="str">
        <f t="shared" si="73"/>
        <v>99</v>
      </c>
      <c r="M1589" s="15" t="str">
        <f t="shared" si="74"/>
        <v>2099年製</v>
      </c>
      <c r="N1589" s="17" t="e">
        <f>VLOOKUP(B:B,価格調査!B:S,18,0)</f>
        <v>#N/A</v>
      </c>
    </row>
    <row r="1590" spans="1:14">
      <c r="A1590" s="16" t="s">
        <v>5319</v>
      </c>
      <c r="B1590" s="421">
        <v>5454542070192</v>
      </c>
      <c r="D1590" s="23" t="s">
        <v>3276</v>
      </c>
      <c r="E1590" s="23">
        <v>99</v>
      </c>
      <c r="F1590" s="23">
        <v>4</v>
      </c>
      <c r="G1590" s="23">
        <v>0</v>
      </c>
      <c r="H1590" s="23" t="s">
        <v>2496</v>
      </c>
      <c r="K1590" s="15">
        <f t="shared" si="72"/>
        <v>1</v>
      </c>
      <c r="L1590" s="15" t="str">
        <f t="shared" si="73"/>
        <v>99</v>
      </c>
      <c r="M1590" s="15" t="str">
        <f t="shared" si="74"/>
        <v>2099年製</v>
      </c>
      <c r="N1590" s="17" t="e">
        <f>VLOOKUP(B:B,価格調査!B:S,18,0)</f>
        <v>#N/A</v>
      </c>
    </row>
    <row r="1591" spans="1:14">
      <c r="A1591" s="16" t="s">
        <v>5319</v>
      </c>
      <c r="B1591" s="421">
        <v>9804852220033</v>
      </c>
      <c r="D1591" s="23" t="s">
        <v>3277</v>
      </c>
      <c r="E1591" s="23">
        <v>99</v>
      </c>
      <c r="F1591" s="23">
        <v>4</v>
      </c>
      <c r="G1591" s="23">
        <v>0</v>
      </c>
      <c r="H1591" s="23" t="s">
        <v>2496</v>
      </c>
      <c r="K1591" s="15">
        <f t="shared" si="72"/>
        <v>1</v>
      </c>
      <c r="L1591" s="15" t="str">
        <f t="shared" si="73"/>
        <v>99</v>
      </c>
      <c r="M1591" s="15" t="str">
        <f t="shared" si="74"/>
        <v>2099年製</v>
      </c>
      <c r="N1591" s="17" t="e">
        <f>VLOOKUP(B:B,価格調査!B:S,18,0)</f>
        <v>#N/A</v>
      </c>
    </row>
    <row r="1592" spans="1:14">
      <c r="A1592" s="16" t="s">
        <v>5319</v>
      </c>
      <c r="B1592" s="421">
        <v>853556157519</v>
      </c>
      <c r="D1592" s="23" t="s">
        <v>3278</v>
      </c>
      <c r="E1592" s="23">
        <v>99</v>
      </c>
      <c r="F1592" s="23">
        <v>4</v>
      </c>
      <c r="G1592" s="23">
        <v>0</v>
      </c>
      <c r="H1592" s="23" t="s">
        <v>2496</v>
      </c>
      <c r="K1592" s="15">
        <f t="shared" si="72"/>
        <v>1</v>
      </c>
      <c r="L1592" s="15" t="str">
        <f t="shared" si="73"/>
        <v>99</v>
      </c>
      <c r="M1592" s="15" t="str">
        <f t="shared" si="74"/>
        <v>2099年製</v>
      </c>
      <c r="N1592" s="17" t="e">
        <f>VLOOKUP(B:B,価格調査!B:S,18,0)</f>
        <v>#N/A</v>
      </c>
    </row>
    <row r="1593" spans="1:14">
      <c r="A1593" s="16" t="s">
        <v>5319</v>
      </c>
      <c r="B1593" s="421">
        <v>854556157417</v>
      </c>
      <c r="D1593" s="23" t="s">
        <v>3279</v>
      </c>
      <c r="E1593" s="23">
        <v>99</v>
      </c>
      <c r="F1593" s="23">
        <v>4</v>
      </c>
      <c r="G1593" s="23">
        <v>0</v>
      </c>
      <c r="H1593" s="23" t="s">
        <v>2496</v>
      </c>
      <c r="K1593" s="15">
        <f t="shared" si="72"/>
        <v>1</v>
      </c>
      <c r="L1593" s="15" t="str">
        <f t="shared" si="73"/>
        <v>99</v>
      </c>
      <c r="M1593" s="15" t="str">
        <f t="shared" si="74"/>
        <v>2099年製</v>
      </c>
      <c r="N1593" s="17" t="e">
        <f>VLOOKUP(B:B,価格調査!B:S,18,0)</f>
        <v>#N/A</v>
      </c>
    </row>
    <row r="1594" spans="1:14">
      <c r="A1594" s="16" t="s">
        <v>5319</v>
      </c>
      <c r="B1594" s="421">
        <v>5454542158708</v>
      </c>
      <c r="D1594" s="23" t="s">
        <v>3280</v>
      </c>
      <c r="E1594" s="23">
        <v>99</v>
      </c>
      <c r="F1594" s="23">
        <v>4</v>
      </c>
      <c r="G1594" s="23">
        <v>0</v>
      </c>
      <c r="H1594" s="23" t="s">
        <v>2496</v>
      </c>
      <c r="K1594" s="15">
        <f t="shared" si="72"/>
        <v>1</v>
      </c>
      <c r="L1594" s="15" t="str">
        <f t="shared" si="73"/>
        <v>99</v>
      </c>
      <c r="M1594" s="15" t="str">
        <f t="shared" si="74"/>
        <v>2099年製</v>
      </c>
      <c r="N1594" s="17" t="e">
        <f>VLOOKUP(B:B,価格調査!B:S,18,0)</f>
        <v>#N/A</v>
      </c>
    </row>
    <row r="1595" spans="1:14">
      <c r="A1595" s="16" t="s">
        <v>5319</v>
      </c>
      <c r="B1595" s="421">
        <v>855256157165</v>
      </c>
      <c r="D1595" s="23" t="s">
        <v>3281</v>
      </c>
      <c r="E1595" s="23">
        <v>99</v>
      </c>
      <c r="F1595" s="23">
        <v>4</v>
      </c>
      <c r="G1595" s="23">
        <v>0</v>
      </c>
      <c r="H1595" s="23" t="s">
        <v>2496</v>
      </c>
      <c r="K1595" s="15">
        <f t="shared" si="72"/>
        <v>1</v>
      </c>
      <c r="L1595" s="15" t="str">
        <f t="shared" si="73"/>
        <v>99</v>
      </c>
      <c r="M1595" s="15" t="str">
        <f t="shared" si="74"/>
        <v>2099年製</v>
      </c>
      <c r="N1595" s="17" t="e">
        <f>VLOOKUP(B:B,価格調査!B:S,18,0)</f>
        <v>#N/A</v>
      </c>
    </row>
    <row r="1596" spans="1:14">
      <c r="A1596" s="16" t="s">
        <v>5319</v>
      </c>
      <c r="B1596" s="421">
        <v>5454542039922</v>
      </c>
      <c r="D1596" s="23" t="s">
        <v>3282</v>
      </c>
      <c r="E1596" s="23">
        <v>99</v>
      </c>
      <c r="F1596" s="23">
        <v>12</v>
      </c>
      <c r="G1596" s="23">
        <v>0</v>
      </c>
      <c r="H1596" s="23" t="s">
        <v>2496</v>
      </c>
      <c r="K1596" s="15">
        <f t="shared" si="72"/>
        <v>1</v>
      </c>
      <c r="L1596" s="15" t="str">
        <f t="shared" si="73"/>
        <v>99</v>
      </c>
      <c r="M1596" s="15" t="str">
        <f t="shared" si="74"/>
        <v>2099年製</v>
      </c>
      <c r="N1596" s="17" t="e">
        <f>VLOOKUP(B:B,価格調査!B:S,18,0)</f>
        <v>#N/A</v>
      </c>
    </row>
    <row r="1597" spans="1:14">
      <c r="A1597" s="16" t="s">
        <v>5319</v>
      </c>
      <c r="B1597" s="421">
        <v>5554556039922</v>
      </c>
      <c r="D1597" s="23" t="s">
        <v>3283</v>
      </c>
      <c r="E1597" s="23">
        <v>99</v>
      </c>
      <c r="F1597" s="23">
        <v>12</v>
      </c>
      <c r="G1597" s="23">
        <v>0</v>
      </c>
      <c r="H1597" s="23" t="s">
        <v>2496</v>
      </c>
      <c r="K1597" s="15">
        <f t="shared" si="72"/>
        <v>1</v>
      </c>
      <c r="L1597" s="15" t="str">
        <f t="shared" si="73"/>
        <v>99</v>
      </c>
      <c r="M1597" s="15" t="str">
        <f t="shared" si="74"/>
        <v>2099年製</v>
      </c>
      <c r="N1597" s="17" t="e">
        <f>VLOOKUP(B:B,価格調査!B:S,18,0)</f>
        <v>#N/A</v>
      </c>
    </row>
    <row r="1598" spans="1:14">
      <c r="A1598" s="16" t="s">
        <v>5319</v>
      </c>
      <c r="B1598" s="421">
        <v>7704856039926</v>
      </c>
      <c r="D1598" s="23" t="s">
        <v>3284</v>
      </c>
      <c r="E1598" s="23">
        <v>99</v>
      </c>
      <c r="F1598" s="23">
        <v>20</v>
      </c>
      <c r="G1598" s="23">
        <v>0</v>
      </c>
      <c r="H1598" s="23" t="s">
        <v>2496</v>
      </c>
      <c r="K1598" s="15">
        <f t="shared" si="72"/>
        <v>1</v>
      </c>
      <c r="L1598" s="15" t="str">
        <f t="shared" si="73"/>
        <v>99</v>
      </c>
      <c r="M1598" s="15" t="str">
        <f t="shared" si="74"/>
        <v>2099年製</v>
      </c>
      <c r="N1598" s="17" t="e">
        <f>VLOOKUP(B:B,価格調査!B:S,18,0)</f>
        <v>#N/A</v>
      </c>
    </row>
    <row r="1599" spans="1:14">
      <c r="A1599" s="16" t="s">
        <v>5319</v>
      </c>
      <c r="B1599" s="421">
        <v>3404542039943</v>
      </c>
      <c r="D1599" s="23" t="s">
        <v>3285</v>
      </c>
      <c r="E1599" s="23">
        <v>99</v>
      </c>
      <c r="F1599" s="23">
        <v>12</v>
      </c>
      <c r="G1599" s="23">
        <v>0</v>
      </c>
      <c r="H1599" s="23" t="s">
        <v>2496</v>
      </c>
      <c r="K1599" s="15">
        <f t="shared" si="72"/>
        <v>1</v>
      </c>
      <c r="L1599" s="15" t="str">
        <f t="shared" si="73"/>
        <v>99</v>
      </c>
      <c r="M1599" s="15" t="str">
        <f t="shared" si="74"/>
        <v>2099年製</v>
      </c>
      <c r="N1599" s="17" t="e">
        <f>VLOOKUP(B:B,価格調査!B:S,18,0)</f>
        <v>#N/A</v>
      </c>
    </row>
    <row r="1600" spans="1:14">
      <c r="A1600" s="16" t="s">
        <v>5319</v>
      </c>
      <c r="B1600" s="421">
        <v>5454542039946</v>
      </c>
      <c r="D1600" s="23" t="s">
        <v>3286</v>
      </c>
      <c r="E1600" s="23">
        <v>99</v>
      </c>
      <c r="F1600" s="23">
        <v>4</v>
      </c>
      <c r="G1600" s="23">
        <v>0</v>
      </c>
      <c r="H1600" s="23" t="s">
        <v>2496</v>
      </c>
      <c r="K1600" s="15">
        <f t="shared" si="72"/>
        <v>1</v>
      </c>
      <c r="L1600" s="15" t="str">
        <f t="shared" si="73"/>
        <v>99</v>
      </c>
      <c r="M1600" s="15" t="str">
        <f t="shared" si="74"/>
        <v>2099年製</v>
      </c>
      <c r="N1600" s="17" t="e">
        <f>VLOOKUP(B:B,価格調査!B:S,18,0)</f>
        <v>#N/A</v>
      </c>
    </row>
    <row r="1601" spans="1:14">
      <c r="A1601" s="16" t="s">
        <v>5319</v>
      </c>
      <c r="B1601" s="421">
        <v>6654352039948</v>
      </c>
      <c r="D1601" s="23" t="s">
        <v>3287</v>
      </c>
      <c r="E1601" s="23">
        <v>99</v>
      </c>
      <c r="F1601" s="23">
        <v>12</v>
      </c>
      <c r="G1601" s="23">
        <v>0</v>
      </c>
      <c r="H1601" s="23" t="s">
        <v>2496</v>
      </c>
      <c r="K1601" s="15">
        <f t="shared" si="72"/>
        <v>1</v>
      </c>
      <c r="L1601" s="15" t="str">
        <f t="shared" si="73"/>
        <v>99</v>
      </c>
      <c r="M1601" s="15" t="str">
        <f t="shared" si="74"/>
        <v>2099年製</v>
      </c>
      <c r="N1601" s="17" t="e">
        <f>VLOOKUP(B:B,価格調査!B:S,18,0)</f>
        <v>#N/A</v>
      </c>
    </row>
    <row r="1602" spans="1:14">
      <c r="A1602" s="16" t="s">
        <v>5319</v>
      </c>
      <c r="B1602" s="421">
        <v>7604042039948</v>
      </c>
      <c r="D1602" s="23" t="s">
        <v>3288</v>
      </c>
      <c r="E1602" s="23">
        <v>99</v>
      </c>
      <c r="F1602" s="23">
        <v>4</v>
      </c>
      <c r="G1602" s="23">
        <v>0</v>
      </c>
      <c r="H1602" s="23" t="s">
        <v>2496</v>
      </c>
      <c r="K1602" s="15">
        <f t="shared" ref="K1602:K1620" si="75">COUNTIF(B:B,B1602)</f>
        <v>1</v>
      </c>
      <c r="L1602" s="15" t="str">
        <f t="shared" ref="L1602:L1620" si="76">RIGHT(E1602,2)</f>
        <v>99</v>
      </c>
      <c r="M1602" s="15" t="str">
        <f t="shared" ref="M1602:M1620" si="77">"20"&amp;L1602&amp;"年製"</f>
        <v>2099年製</v>
      </c>
      <c r="N1602" s="17" t="e">
        <f>VLOOKUP(B:B,価格調査!B:S,18,0)</f>
        <v>#N/A</v>
      </c>
    </row>
    <row r="1603" spans="1:14">
      <c r="A1603" s="16" t="s">
        <v>5319</v>
      </c>
      <c r="B1603" s="421">
        <v>7704856039940</v>
      </c>
      <c r="D1603" s="23" t="s">
        <v>3289</v>
      </c>
      <c r="E1603" s="23">
        <v>99</v>
      </c>
      <c r="F1603" s="23">
        <v>28</v>
      </c>
      <c r="G1603" s="23">
        <v>0</v>
      </c>
      <c r="H1603" s="23" t="s">
        <v>2496</v>
      </c>
      <c r="K1603" s="15">
        <f t="shared" si="75"/>
        <v>1</v>
      </c>
      <c r="L1603" s="15" t="str">
        <f t="shared" si="76"/>
        <v>99</v>
      </c>
      <c r="M1603" s="15" t="str">
        <f t="shared" si="77"/>
        <v>2099年製</v>
      </c>
      <c r="N1603" s="17" t="e">
        <f>VLOOKUP(B:B,価格調査!B:S,18,0)</f>
        <v>#N/A</v>
      </c>
    </row>
    <row r="1604" spans="1:14">
      <c r="A1604" s="16" t="s">
        <v>5319</v>
      </c>
      <c r="B1604" s="421">
        <v>9755556030636</v>
      </c>
      <c r="D1604" s="23" t="s">
        <v>3290</v>
      </c>
      <c r="E1604" s="23">
        <v>99</v>
      </c>
      <c r="F1604" s="23">
        <v>4</v>
      </c>
      <c r="G1604" s="23">
        <v>0</v>
      </c>
      <c r="H1604" s="23" t="s">
        <v>2496</v>
      </c>
      <c r="K1604" s="15">
        <f t="shared" si="75"/>
        <v>1</v>
      </c>
      <c r="L1604" s="15" t="str">
        <f t="shared" si="76"/>
        <v>99</v>
      </c>
      <c r="M1604" s="15" t="str">
        <f t="shared" si="77"/>
        <v>2099年製</v>
      </c>
      <c r="N1604" s="17" t="e">
        <f>VLOOKUP(B:B,価格調査!B:S,18,0)</f>
        <v>#N/A</v>
      </c>
    </row>
    <row r="1605" spans="1:14">
      <c r="A1605" s="16" t="s">
        <v>5319</v>
      </c>
      <c r="B1605" s="421">
        <v>7604052151319</v>
      </c>
      <c r="D1605" s="23" t="s">
        <v>3291</v>
      </c>
      <c r="E1605" s="23">
        <v>99</v>
      </c>
      <c r="F1605" s="23">
        <v>4</v>
      </c>
      <c r="G1605" s="23">
        <v>0</v>
      </c>
      <c r="H1605" s="23" t="s">
        <v>2496</v>
      </c>
      <c r="K1605" s="15">
        <f t="shared" si="75"/>
        <v>1</v>
      </c>
      <c r="L1605" s="15" t="str">
        <f t="shared" si="76"/>
        <v>99</v>
      </c>
      <c r="M1605" s="15" t="str">
        <f t="shared" si="77"/>
        <v>2099年製</v>
      </c>
      <c r="N1605" s="17" t="e">
        <f>VLOOKUP(B:B,価格調査!B:S,18,0)</f>
        <v>#N/A</v>
      </c>
    </row>
    <row r="1606" spans="1:14">
      <c r="A1606" s="16" t="s">
        <v>5319</v>
      </c>
      <c r="B1606" s="421">
        <v>2404242020068</v>
      </c>
      <c r="D1606" s="23" t="s">
        <v>3292</v>
      </c>
      <c r="E1606" s="23">
        <v>99</v>
      </c>
      <c r="F1606" s="23">
        <v>1</v>
      </c>
      <c r="G1606" s="23">
        <v>0</v>
      </c>
      <c r="H1606" s="23" t="s">
        <v>2496</v>
      </c>
      <c r="K1606" s="15">
        <f t="shared" si="75"/>
        <v>1</v>
      </c>
      <c r="L1606" s="15" t="str">
        <f t="shared" si="76"/>
        <v>99</v>
      </c>
      <c r="M1606" s="15" t="str">
        <f t="shared" si="77"/>
        <v>2099年製</v>
      </c>
      <c r="N1606" s="17" t="e">
        <f>VLOOKUP(B:B,価格調査!B:S,18,0)</f>
        <v>#N/A</v>
      </c>
    </row>
    <row r="1607" spans="1:14">
      <c r="A1607" s="16" t="s">
        <v>5319</v>
      </c>
      <c r="B1607" s="421">
        <v>4454542012063</v>
      </c>
      <c r="D1607" s="23" t="s">
        <v>3293</v>
      </c>
      <c r="E1607" s="23">
        <v>99</v>
      </c>
      <c r="F1607" s="23">
        <v>142</v>
      </c>
      <c r="G1607" s="23">
        <v>0</v>
      </c>
      <c r="H1607" s="23" t="s">
        <v>2496</v>
      </c>
      <c r="K1607" s="15">
        <f t="shared" si="75"/>
        <v>1</v>
      </c>
      <c r="L1607" s="15" t="str">
        <f t="shared" si="76"/>
        <v>99</v>
      </c>
      <c r="M1607" s="15" t="str">
        <f t="shared" si="77"/>
        <v>2099年製</v>
      </c>
      <c r="N1607" s="17" t="e">
        <f>VLOOKUP(B:B,価格調査!B:S,18,0)</f>
        <v>#N/A</v>
      </c>
    </row>
    <row r="1608" spans="1:14">
      <c r="A1608" s="16" t="s">
        <v>5319</v>
      </c>
      <c r="B1608" s="421">
        <v>4454542012056</v>
      </c>
      <c r="D1608" s="23" t="s">
        <v>3294</v>
      </c>
      <c r="E1608" s="23">
        <v>99</v>
      </c>
      <c r="F1608" s="23">
        <v>40</v>
      </c>
      <c r="G1608" s="23">
        <v>0</v>
      </c>
      <c r="H1608" s="23" t="s">
        <v>2496</v>
      </c>
      <c r="K1608" s="15">
        <f t="shared" si="75"/>
        <v>1</v>
      </c>
      <c r="L1608" s="15" t="str">
        <f t="shared" si="76"/>
        <v>99</v>
      </c>
      <c r="M1608" s="15" t="str">
        <f t="shared" si="77"/>
        <v>2099年製</v>
      </c>
      <c r="N1608" s="17" t="e">
        <f>VLOOKUP(B:B,価格調査!B:S,18,0)</f>
        <v>#N/A</v>
      </c>
    </row>
    <row r="1609" spans="1:14">
      <c r="A1609" s="16" t="s">
        <v>5319</v>
      </c>
      <c r="B1609" s="421">
        <v>5554342012054</v>
      </c>
      <c r="D1609" s="23" t="s">
        <v>3295</v>
      </c>
      <c r="E1609" s="23">
        <v>99</v>
      </c>
      <c r="F1609" s="23">
        <v>5</v>
      </c>
      <c r="G1609" s="23">
        <v>0</v>
      </c>
      <c r="H1609" s="23" t="s">
        <v>2496</v>
      </c>
      <c r="K1609" s="15">
        <f t="shared" si="75"/>
        <v>1</v>
      </c>
      <c r="L1609" s="15" t="str">
        <f t="shared" si="76"/>
        <v>99</v>
      </c>
      <c r="M1609" s="15" t="str">
        <f t="shared" si="77"/>
        <v>2099年製</v>
      </c>
      <c r="N1609" s="17" t="e">
        <f>VLOOKUP(B:B,価格調査!B:S,18,0)</f>
        <v>#N/A</v>
      </c>
    </row>
    <row r="1610" spans="1:14">
      <c r="A1610" s="16" t="s">
        <v>5319</v>
      </c>
      <c r="B1610" s="421">
        <v>853856012716</v>
      </c>
      <c r="D1610" s="23" t="s">
        <v>3296</v>
      </c>
      <c r="E1610" s="23">
        <v>99</v>
      </c>
      <c r="F1610" s="23">
        <v>7</v>
      </c>
      <c r="G1610" s="23">
        <v>0</v>
      </c>
      <c r="H1610" s="23" t="s">
        <v>2496</v>
      </c>
      <c r="K1610" s="15">
        <f t="shared" si="75"/>
        <v>1</v>
      </c>
      <c r="L1610" s="15" t="str">
        <f t="shared" si="76"/>
        <v>99</v>
      </c>
      <c r="M1610" s="15" t="str">
        <f t="shared" si="77"/>
        <v>2099年製</v>
      </c>
      <c r="N1610" s="17" t="e">
        <f>VLOOKUP(B:B,価格調査!B:S,18,0)</f>
        <v>#N/A</v>
      </c>
    </row>
    <row r="1611" spans="1:14">
      <c r="A1611" s="16" t="s">
        <v>5319</v>
      </c>
      <c r="B1611" s="421">
        <v>853856012709</v>
      </c>
      <c r="D1611" s="23" t="s">
        <v>3297</v>
      </c>
      <c r="E1611" s="23">
        <v>99</v>
      </c>
      <c r="F1611" s="23">
        <v>8</v>
      </c>
      <c r="G1611" s="23">
        <v>0</v>
      </c>
      <c r="H1611" s="23" t="s">
        <v>2496</v>
      </c>
      <c r="K1611" s="15">
        <f t="shared" si="75"/>
        <v>1</v>
      </c>
      <c r="L1611" s="15" t="str">
        <f t="shared" si="76"/>
        <v>99</v>
      </c>
      <c r="M1611" s="15" t="str">
        <f t="shared" si="77"/>
        <v>2099年製</v>
      </c>
      <c r="N1611" s="17" t="e">
        <f>VLOOKUP(B:B,価格調査!B:S,18,0)</f>
        <v>#N/A</v>
      </c>
    </row>
    <row r="1612" spans="1:14">
      <c r="A1612" s="16" t="s">
        <v>5319</v>
      </c>
      <c r="B1612" s="421">
        <v>854556012709</v>
      </c>
      <c r="D1612" s="23" t="s">
        <v>3298</v>
      </c>
      <c r="E1612" s="23">
        <v>99</v>
      </c>
      <c r="F1612" s="23">
        <v>4</v>
      </c>
      <c r="G1612" s="23">
        <v>0</v>
      </c>
      <c r="H1612" s="23" t="s">
        <v>2496</v>
      </c>
      <c r="K1612" s="15">
        <f t="shared" si="75"/>
        <v>1</v>
      </c>
      <c r="L1612" s="15" t="str">
        <f t="shared" si="76"/>
        <v>99</v>
      </c>
      <c r="M1612" s="15" t="str">
        <f t="shared" si="77"/>
        <v>2099年製</v>
      </c>
      <c r="N1612" s="17" t="e">
        <f>VLOOKUP(B:B,価格調査!B:S,18,0)</f>
        <v>#N/A</v>
      </c>
    </row>
    <row r="1613" spans="1:14">
      <c r="A1613" s="16" t="s">
        <v>5319</v>
      </c>
      <c r="B1613" s="421">
        <v>7705356012303</v>
      </c>
      <c r="D1613" s="23" t="s">
        <v>3299</v>
      </c>
      <c r="E1613" s="23">
        <v>99</v>
      </c>
      <c r="F1613" s="23">
        <v>1</v>
      </c>
      <c r="G1613" s="23">
        <v>0</v>
      </c>
      <c r="H1613" s="23" t="s">
        <v>2496</v>
      </c>
      <c r="K1613" s="15">
        <f t="shared" si="75"/>
        <v>1</v>
      </c>
      <c r="L1613" s="15" t="str">
        <f t="shared" si="76"/>
        <v>99</v>
      </c>
      <c r="M1613" s="15" t="str">
        <f t="shared" si="77"/>
        <v>2099年製</v>
      </c>
      <c r="N1613" s="17" t="e">
        <f>VLOOKUP(B:B,価格調査!B:S,18,0)</f>
        <v>#N/A</v>
      </c>
    </row>
    <row r="1614" spans="1:14">
      <c r="A1614" s="16" t="s">
        <v>5319</v>
      </c>
      <c r="B1614" s="421">
        <v>5454542260142</v>
      </c>
      <c r="D1614" s="23" t="s">
        <v>3311</v>
      </c>
      <c r="E1614" s="23">
        <v>99</v>
      </c>
      <c r="F1614" s="23">
        <v>4</v>
      </c>
      <c r="G1614" s="23">
        <v>0</v>
      </c>
      <c r="H1614" s="23" t="s">
        <v>2496</v>
      </c>
      <c r="K1614" s="15">
        <f t="shared" si="75"/>
        <v>1</v>
      </c>
      <c r="L1614" s="15" t="str">
        <f t="shared" si="76"/>
        <v>99</v>
      </c>
      <c r="M1614" s="15" t="str">
        <f t="shared" si="77"/>
        <v>2099年製</v>
      </c>
      <c r="N1614" s="17" t="e">
        <f>VLOOKUP(B:B,価格調査!B:S,18,0)</f>
        <v>#N/A</v>
      </c>
    </row>
    <row r="1615" spans="1:14">
      <c r="A1615" s="16" t="s">
        <v>5319</v>
      </c>
      <c r="B1615" s="421">
        <v>4582401602732</v>
      </c>
      <c r="D1615" s="23" t="s">
        <v>3312</v>
      </c>
      <c r="E1615" s="23">
        <v>99</v>
      </c>
      <c r="F1615" s="23">
        <v>92</v>
      </c>
      <c r="G1615" s="23">
        <v>0</v>
      </c>
      <c r="H1615" s="23" t="s">
        <v>2496</v>
      </c>
      <c r="K1615" s="15">
        <f t="shared" si="75"/>
        <v>1</v>
      </c>
      <c r="L1615" s="15" t="str">
        <f t="shared" si="76"/>
        <v>99</v>
      </c>
      <c r="M1615" s="15" t="str">
        <f t="shared" si="77"/>
        <v>2099年製</v>
      </c>
      <c r="N1615" s="17" t="e">
        <f>VLOOKUP(B:B,価格調査!B:S,18,0)</f>
        <v>#N/A</v>
      </c>
    </row>
    <row r="1616" spans="1:14">
      <c r="A1616" s="16" t="s">
        <v>5319</v>
      </c>
      <c r="B1616" s="421">
        <v>4454542012070</v>
      </c>
      <c r="D1616" s="23" t="s">
        <v>3330</v>
      </c>
      <c r="E1616" s="23">
        <v>99</v>
      </c>
      <c r="F1616" s="23">
        <v>8</v>
      </c>
      <c r="G1616" s="23">
        <v>0</v>
      </c>
      <c r="H1616" s="23" t="s">
        <v>2496</v>
      </c>
      <c r="K1616" s="15">
        <f t="shared" si="75"/>
        <v>1</v>
      </c>
      <c r="L1616" s="15" t="str">
        <f t="shared" si="76"/>
        <v>99</v>
      </c>
      <c r="M1616" s="15" t="str">
        <f t="shared" si="77"/>
        <v>2099年製</v>
      </c>
      <c r="N1616" s="17" t="e">
        <f>VLOOKUP(B:B,価格調査!B:S,18,0)</f>
        <v>#N/A</v>
      </c>
    </row>
    <row r="1617" spans="1:14">
      <c r="A1617" s="16" t="s">
        <v>5319</v>
      </c>
      <c r="B1617" s="421">
        <v>5554342012061</v>
      </c>
      <c r="D1617" s="23" t="s">
        <v>3331</v>
      </c>
      <c r="E1617" s="23">
        <v>99</v>
      </c>
      <c r="F1617" s="23">
        <v>4</v>
      </c>
      <c r="G1617" s="23">
        <v>0</v>
      </c>
      <c r="H1617" s="23" t="s">
        <v>2496</v>
      </c>
      <c r="K1617" s="15">
        <f t="shared" si="75"/>
        <v>1</v>
      </c>
      <c r="L1617" s="15" t="str">
        <f t="shared" si="76"/>
        <v>99</v>
      </c>
      <c r="M1617" s="15" t="str">
        <f t="shared" si="77"/>
        <v>2099年製</v>
      </c>
      <c r="N1617" s="17" t="e">
        <f>VLOOKUP(B:B,価格調査!B:S,18,0)</f>
        <v>#N/A</v>
      </c>
    </row>
    <row r="1618" spans="1:14">
      <c r="A1618" s="16" t="s">
        <v>5319</v>
      </c>
      <c r="B1618" s="421">
        <v>5555042012054</v>
      </c>
      <c r="D1618" s="23" t="s">
        <v>3332</v>
      </c>
      <c r="E1618" s="23">
        <v>99</v>
      </c>
      <c r="F1618" s="23">
        <v>4</v>
      </c>
      <c r="G1618" s="23">
        <v>0</v>
      </c>
      <c r="H1618" s="23" t="s">
        <v>2496</v>
      </c>
      <c r="K1618" s="15">
        <f t="shared" si="75"/>
        <v>1</v>
      </c>
      <c r="L1618" s="15" t="str">
        <f t="shared" si="76"/>
        <v>99</v>
      </c>
      <c r="M1618" s="15" t="str">
        <f t="shared" si="77"/>
        <v>2099年製</v>
      </c>
      <c r="N1618" s="17" t="e">
        <f>VLOOKUP(B:B,価格調査!B:S,18,0)</f>
        <v>#N/A</v>
      </c>
    </row>
    <row r="1619" spans="1:14">
      <c r="A1619" s="16" t="s">
        <v>5319</v>
      </c>
      <c r="B1619" s="421">
        <v>5555042012061</v>
      </c>
      <c r="D1619" s="23" t="s">
        <v>5265</v>
      </c>
      <c r="E1619" s="23">
        <v>99</v>
      </c>
      <c r="F1619" s="23">
        <v>2</v>
      </c>
      <c r="G1619" s="23">
        <v>0</v>
      </c>
      <c r="H1619" s="23" t="s">
        <v>2496</v>
      </c>
      <c r="K1619" s="15">
        <f t="shared" si="75"/>
        <v>1</v>
      </c>
      <c r="L1619" s="15" t="str">
        <f t="shared" si="76"/>
        <v>99</v>
      </c>
      <c r="M1619" s="15" t="str">
        <f t="shared" si="77"/>
        <v>2099年製</v>
      </c>
      <c r="N1619" s="17" t="e">
        <f>VLOOKUP(B:B,価格調査!B:S,18,0)</f>
        <v>#N/A</v>
      </c>
    </row>
    <row r="1620" spans="1:14">
      <c r="A1620" s="16" t="s">
        <v>5319</v>
      </c>
      <c r="B1620" s="421">
        <v>2353420151271</v>
      </c>
      <c r="D1620" s="23" t="s">
        <v>10872</v>
      </c>
      <c r="E1620" s="23">
        <v>99</v>
      </c>
      <c r="F1620" s="23">
        <v>4</v>
      </c>
      <c r="G1620" s="23">
        <v>0</v>
      </c>
      <c r="H1620" s="23" t="s">
        <v>2496</v>
      </c>
      <c r="K1620" s="15">
        <f t="shared" si="75"/>
        <v>1</v>
      </c>
      <c r="L1620" s="15" t="str">
        <f t="shared" si="76"/>
        <v>99</v>
      </c>
      <c r="M1620" s="15" t="str">
        <f t="shared" si="77"/>
        <v>2099年製</v>
      </c>
      <c r="N1620" s="17" t="e">
        <f>VLOOKUP(B:B,価格調査!B:S,18,0)</f>
        <v>#N/A</v>
      </c>
    </row>
  </sheetData>
  <autoFilter ref="A1:N1620" xr:uid="{8AE497B2-D1FF-4DF2-B60E-C33B3C1C48DF}">
    <sortState xmlns:xlrd2="http://schemas.microsoft.com/office/spreadsheetml/2017/richdata2" ref="A2:N1620">
      <sortCondition ref="L1:L1620"/>
    </sortState>
  </autoFilter>
  <phoneticPr fontId="1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EAB74-146E-4DD7-B666-53909E079228}">
  <sheetPr codeName="Sheet8">
    <tabColor theme="8" tint="0.39997558519241921"/>
  </sheetPr>
  <dimension ref="A1:BB35"/>
  <sheetViews>
    <sheetView tabSelected="1" zoomScale="85" zoomScaleNormal="85" workbookViewId="0">
      <pane xSplit="4" ySplit="2" topLeftCell="E3" activePane="bottomRight" state="frozen"/>
      <selection pane="topRight" activeCell="E1" sqref="E1"/>
      <selection pane="bottomLeft" activeCell="A3" sqref="A3"/>
      <selection pane="bottomRight" activeCell="I3" sqref="I3"/>
    </sheetView>
  </sheetViews>
  <sheetFormatPr defaultRowHeight="19.5" outlineLevelCol="1"/>
  <cols>
    <col min="1" max="1" width="3.109375" style="2" customWidth="1"/>
    <col min="2" max="2" width="12.6640625" style="333" customWidth="1"/>
    <col min="3" max="3" width="4.44140625" style="2" customWidth="1"/>
    <col min="4" max="4" width="5.109375" style="2" customWidth="1"/>
    <col min="5" max="5" width="26.77734375" style="2" hidden="1" customWidth="1"/>
    <col min="6" max="6" width="10.109375" style="24" hidden="1" customWidth="1"/>
    <col min="7" max="7" width="10.6640625" style="416" hidden="1" customWidth="1"/>
    <col min="8" max="8" width="4.5546875" style="2" hidden="1" customWidth="1"/>
    <col min="9" max="9" width="4.5546875" style="432" customWidth="1"/>
    <col min="10" max="10" width="5.21875" style="3" hidden="1" customWidth="1"/>
    <col min="11" max="11" width="6.33203125" style="133" hidden="1" customWidth="1"/>
    <col min="12" max="12" width="4.88671875" style="133" hidden="1" customWidth="1"/>
    <col min="13" max="13" width="7.6640625" style="2" hidden="1" customWidth="1"/>
    <col min="14" max="14" width="6.44140625" style="10" hidden="1" customWidth="1"/>
    <col min="15" max="15" width="5" style="10" hidden="1" customWidth="1"/>
    <col min="16" max="16" width="7.21875" style="10" hidden="1" customWidth="1"/>
    <col min="17" max="17" width="8.21875" style="2" hidden="1" customWidth="1" outlineLevel="1"/>
    <col min="18" max="18" width="7.109375" style="2" hidden="1" customWidth="1" outlineLevel="1"/>
    <col min="19" max="19" width="11.109375" style="196" hidden="1" customWidth="1" collapsed="1"/>
    <col min="20" max="20" width="3.33203125" style="24" hidden="1" customWidth="1"/>
    <col min="21" max="21" width="7.21875" style="4" hidden="1" customWidth="1" outlineLevel="1"/>
    <col min="22" max="22" width="4.77734375" style="2" hidden="1" customWidth="1" outlineLevel="1"/>
    <col min="23" max="23" width="7.77734375" style="13" hidden="1" customWidth="1" outlineLevel="1"/>
    <col min="24" max="24" width="6.44140625" style="4" hidden="1" customWidth="1" outlineLevel="1"/>
    <col min="25" max="25" width="6.44140625" style="13" hidden="1" customWidth="1" outlineLevel="1"/>
    <col min="26" max="26" width="6.109375" style="157" hidden="1" customWidth="1" outlineLevel="1"/>
    <col min="27" max="27" width="6" style="13" hidden="1" customWidth="1" outlineLevel="1"/>
    <col min="28" max="28" width="7.5546875" style="12" hidden="1" customWidth="1" collapsed="1"/>
    <col min="29" max="29" width="6.88671875" style="4" hidden="1" customWidth="1"/>
    <col min="30" max="30" width="7.5546875" style="6" hidden="1" customWidth="1"/>
    <col min="31" max="31" width="5.6640625" style="2" hidden="1" customWidth="1"/>
    <col min="32" max="32" width="5.44140625" style="2" hidden="1" customWidth="1"/>
    <col min="33" max="33" width="5.6640625" style="156" hidden="1" customWidth="1"/>
    <col min="34" max="34" width="5.6640625" style="13" hidden="1" customWidth="1"/>
    <col min="35" max="35" width="5.6640625" style="2" hidden="1" customWidth="1"/>
    <col min="36" max="36" width="6.21875" style="2" hidden="1" customWidth="1"/>
    <col min="37" max="37" width="1" style="2" hidden="1" customWidth="1"/>
    <col min="38" max="38" width="14.33203125" style="198" hidden="1" customWidth="1" outlineLevel="1"/>
    <col min="39" max="39" width="7.88671875" style="169" customWidth="1" outlineLevel="1"/>
    <col min="40" max="40" width="7.77734375" style="169" customWidth="1" outlineLevel="1"/>
    <col min="41" max="41" width="5.77734375" customWidth="1" outlineLevel="1"/>
    <col min="42" max="42" width="19.33203125" style="204" customWidth="1"/>
    <col min="43" max="43" width="27.21875" style="12" customWidth="1"/>
    <col min="44" max="44" width="9.44140625" style="12" customWidth="1"/>
    <col min="45" max="45" width="6" style="12" customWidth="1"/>
    <col min="46" max="47" width="10.109375" style="5" customWidth="1"/>
    <col min="48" max="51" width="8.88671875" style="2" customWidth="1"/>
    <col min="52" max="16384" width="8.88671875" style="2"/>
  </cols>
  <sheetData>
    <row r="1" spans="1:54" s="206" customFormat="1" ht="19.5" customHeight="1">
      <c r="A1" s="205"/>
      <c r="B1" s="330"/>
      <c r="D1" s="205"/>
      <c r="E1" s="207" t="s">
        <v>2407</v>
      </c>
      <c r="F1" s="208" t="s">
        <v>6842</v>
      </c>
      <c r="G1" s="415"/>
      <c r="H1" s="324"/>
      <c r="I1" s="428"/>
      <c r="J1" s="210"/>
      <c r="K1" s="211"/>
      <c r="L1" s="211"/>
      <c r="M1" s="212" t="s">
        <v>5303</v>
      </c>
      <c r="N1" s="213"/>
      <c r="O1" s="213"/>
      <c r="P1" s="213"/>
      <c r="Q1" s="214"/>
      <c r="R1" s="179"/>
      <c r="S1" s="215"/>
      <c r="T1" s="216" t="s">
        <v>446</v>
      </c>
      <c r="U1" s="214" t="s">
        <v>2391</v>
      </c>
      <c r="V1" s="214"/>
      <c r="W1" s="217"/>
      <c r="X1" s="214"/>
      <c r="Y1" s="214"/>
      <c r="Z1" s="218"/>
      <c r="AA1" s="193"/>
      <c r="AB1" s="219" t="s">
        <v>6920</v>
      </c>
      <c r="AC1" s="127" t="s">
        <v>5302</v>
      </c>
      <c r="AD1" s="220"/>
      <c r="AE1" s="221"/>
      <c r="AF1" s="221"/>
      <c r="AG1" s="222"/>
      <c r="AH1" s="221"/>
      <c r="AI1" s="221"/>
      <c r="AJ1" s="223"/>
      <c r="AL1" s="195"/>
      <c r="AM1" s="433"/>
      <c r="AN1" s="434"/>
      <c r="AO1" s="230" t="s">
        <v>7173</v>
      </c>
      <c r="AP1" s="231"/>
      <c r="AQ1" s="232"/>
      <c r="AR1" s="232"/>
      <c r="AS1" s="232"/>
      <c r="AT1" s="233"/>
      <c r="AU1" s="233"/>
    </row>
    <row r="2" spans="1:54" s="234" customFormat="1" ht="60" customHeight="1">
      <c r="A2" s="266"/>
      <c r="B2" s="331" t="s">
        <v>8576</v>
      </c>
      <c r="C2" s="267" t="s">
        <v>1635</v>
      </c>
      <c r="D2" s="266" t="s">
        <v>1638</v>
      </c>
      <c r="E2" s="268" t="s">
        <v>9053</v>
      </c>
      <c r="F2" s="269" t="s">
        <v>6841</v>
      </c>
      <c r="G2" s="271" t="s">
        <v>10662</v>
      </c>
      <c r="H2" s="393" t="s">
        <v>10871</v>
      </c>
      <c r="I2" s="429" t="s">
        <v>1623</v>
      </c>
      <c r="J2" s="271" t="s">
        <v>7445</v>
      </c>
      <c r="K2" s="272" t="s">
        <v>8918</v>
      </c>
      <c r="L2" s="272" t="s">
        <v>8917</v>
      </c>
      <c r="M2" s="273" t="s">
        <v>5426</v>
      </c>
      <c r="N2" s="274" t="s">
        <v>5427</v>
      </c>
      <c r="O2" s="274" t="s">
        <v>366</v>
      </c>
      <c r="P2" s="275" t="s">
        <v>5428</v>
      </c>
      <c r="Q2" s="276" t="s">
        <v>5429</v>
      </c>
      <c r="R2" s="277" t="s">
        <v>5430</v>
      </c>
      <c r="S2" s="278" t="s">
        <v>6160</v>
      </c>
      <c r="T2" s="301"/>
      <c r="U2" s="279" t="s">
        <v>5431</v>
      </c>
      <c r="V2" s="280" t="s">
        <v>366</v>
      </c>
      <c r="W2" s="281" t="s">
        <v>2387</v>
      </c>
      <c r="X2" s="282" t="s">
        <v>5432</v>
      </c>
      <c r="Y2" s="283" t="s">
        <v>5429</v>
      </c>
      <c r="Z2" s="284" t="s">
        <v>5433</v>
      </c>
      <c r="AA2" s="285" t="s">
        <v>5434</v>
      </c>
      <c r="AB2" s="286" t="s">
        <v>6921</v>
      </c>
      <c r="AC2" s="287" t="s">
        <v>5435</v>
      </c>
      <c r="AD2" s="288" t="s">
        <v>1640</v>
      </c>
      <c r="AE2" s="289" t="s">
        <v>5436</v>
      </c>
      <c r="AF2" s="290" t="s">
        <v>5437</v>
      </c>
      <c r="AG2" s="291"/>
      <c r="AH2" s="292" t="s">
        <v>5438</v>
      </c>
      <c r="AI2" s="293"/>
      <c r="AJ2" s="311" t="s">
        <v>5439</v>
      </c>
      <c r="AK2" s="178"/>
      <c r="AL2" s="199" t="s">
        <v>5424</v>
      </c>
      <c r="AM2" s="435" t="s">
        <v>5432</v>
      </c>
      <c r="AN2" s="435" t="s">
        <v>366</v>
      </c>
      <c r="AO2" s="295" t="s">
        <v>5441</v>
      </c>
      <c r="AP2" s="296" t="s">
        <v>5442</v>
      </c>
      <c r="AQ2" s="297" t="s">
        <v>5443</v>
      </c>
      <c r="AR2" s="297" t="s">
        <v>5444</v>
      </c>
      <c r="AS2" s="297"/>
      <c r="AT2" s="298" t="s">
        <v>5445</v>
      </c>
      <c r="AU2" s="298" t="s">
        <v>5446</v>
      </c>
      <c r="AV2" s="178"/>
      <c r="AW2" s="318" t="s">
        <v>7625</v>
      </c>
      <c r="AX2" s="317" t="s">
        <v>7624</v>
      </c>
      <c r="AZ2" s="234" t="s">
        <v>10880</v>
      </c>
      <c r="BA2" s="234" t="s">
        <v>10881</v>
      </c>
      <c r="BB2" s="234" t="s">
        <v>7219</v>
      </c>
    </row>
    <row r="3" spans="1:54" s="11" customFormat="1" ht="19.5" customHeight="1">
      <c r="A3" s="11">
        <f t="shared" ref="A3:A14" si="0">COUNTIF(E:E,E3)</f>
        <v>1</v>
      </c>
      <c r="B3" s="249">
        <f t="shared" ref="B3:B14" si="1">AL3</f>
        <v>1756515157706</v>
      </c>
      <c r="C3" s="235">
        <f>VLOOKUP(B:B,[1]MICHELIN!$B:$K,9,0)</f>
        <v>79</v>
      </c>
      <c r="D3" s="11" t="s">
        <v>4677</v>
      </c>
      <c r="E3" s="397" t="s">
        <v>894</v>
      </c>
      <c r="F3" s="160" t="s">
        <v>1857</v>
      </c>
      <c r="G3" s="133" t="s">
        <v>10663</v>
      </c>
      <c r="H3" s="235">
        <v>7</v>
      </c>
      <c r="I3" s="430">
        <v>24</v>
      </c>
      <c r="J3" s="132">
        <v>270</v>
      </c>
      <c r="K3" s="133" t="s">
        <v>1961</v>
      </c>
      <c r="L3" s="133">
        <v>1</v>
      </c>
      <c r="M3" s="135" t="s">
        <v>3998</v>
      </c>
      <c r="N3" s="236" t="s">
        <v>8547</v>
      </c>
      <c r="O3" s="236">
        <v>0</v>
      </c>
      <c r="P3" s="237">
        <v>11000</v>
      </c>
      <c r="Q3" s="238">
        <f t="shared" ref="Q3:Q15" si="2">(P3-AN3)/1.1</f>
        <v>9522.7272727272721</v>
      </c>
      <c r="R3" s="144">
        <f t="shared" ref="R3:R14" si="3">IFERROR((Q3-X3)/Q3,"")</f>
        <v>0.12735083532219565</v>
      </c>
      <c r="S3" s="197">
        <v>1074476371</v>
      </c>
      <c r="T3" s="302" t="s">
        <v>10707</v>
      </c>
      <c r="U3" s="194">
        <f t="shared" ref="U3:U14" si="4">W3-V3</f>
        <v>11000</v>
      </c>
      <c r="W3" s="239">
        <v>11000</v>
      </c>
      <c r="X3" s="136">
        <f t="shared" ref="X3:X14" si="5">AM3</f>
        <v>8310</v>
      </c>
      <c r="Y3" s="240">
        <f t="shared" ref="Y3:Y19" si="6">(W3-AN3)/1.1</f>
        <v>9522.7272727272721</v>
      </c>
      <c r="Z3" s="142">
        <f t="shared" ref="Z3:Z14" si="7">IFERROR(-1+(AD3/N3),"")</f>
        <v>7.7272727272727382E-2</v>
      </c>
      <c r="AA3" s="137">
        <f t="shared" ref="AA3:AA14" si="8">IFERROR((Y3-X3)/Y3,"")</f>
        <v>0.12735083532219565</v>
      </c>
      <c r="AB3" s="145">
        <v>1</v>
      </c>
      <c r="AC3" s="189">
        <f t="shared" ref="AC3:AC14" si="9">ROUNDDOWN(U3/1.02,0)</f>
        <v>10784</v>
      </c>
      <c r="AD3" s="187">
        <f t="shared" ref="AD3:AD14" si="10">ROUNDDOWN(AC3/0.91,0)</f>
        <v>11850</v>
      </c>
      <c r="AE3" s="129">
        <f t="shared" ref="AE3:AE14" si="11">AD3*0.09</f>
        <v>1066.5</v>
      </c>
      <c r="AF3" s="130">
        <f t="shared" ref="AF3:AF14" si="12">AE3-AH3</f>
        <v>216.5</v>
      </c>
      <c r="AG3" s="131">
        <f t="shared" ref="AG3:AG14" si="13">IFERROR(AF3/AD3,"")</f>
        <v>1.8270042194092825E-2</v>
      </c>
      <c r="AH3" s="138">
        <f t="shared" ref="AH3:AH14" si="14">AD3-U3</f>
        <v>850</v>
      </c>
      <c r="AI3" s="139">
        <f t="shared" ref="AI3:AI14" si="15">IFERROR(AH3/AD3,"")</f>
        <v>7.1729957805907171E-2</v>
      </c>
      <c r="AJ3" s="139">
        <f t="shared" ref="AJ3:AJ14" si="16">IFERROR(AA3-AG3,"")</f>
        <v>0.10908079312810283</v>
      </c>
      <c r="AL3" s="197">
        <v>1756515157706</v>
      </c>
      <c r="AM3" s="431">
        <f>VLOOKUP(B:B,[1]MICHELIN!$B:$K,8,0)</f>
        <v>8310</v>
      </c>
      <c r="AN3" s="431">
        <v>525</v>
      </c>
      <c r="AO3" s="211" t="s">
        <v>3956</v>
      </c>
      <c r="AP3" s="197" t="s">
        <v>235</v>
      </c>
      <c r="AQ3" s="134" t="str">
        <f>IFERROR(VLOOKUP(AP:AP,Q商品!B:E,4,0),"")</f>
        <v>2023年製 CROSSCLIMATE2 175/65R15 88H XL オールシーズンタイヤ 翌営業日発送</v>
      </c>
      <c r="AR3" s="134" t="str">
        <f>IFERROR(VLOOKUP(B:B,在庫!B:M,12,0),"")</f>
        <v>2023年製</v>
      </c>
      <c r="AS3" s="134">
        <v>9270</v>
      </c>
      <c r="AT3" s="244">
        <v>525</v>
      </c>
      <c r="AU3" s="244">
        <f>VLOOKUP(AL:AL,[1]MICHELIN!$B:$AH,33,0)</f>
        <v>605922132</v>
      </c>
      <c r="AW3" s="11" t="s">
        <v>2055</v>
      </c>
      <c r="AZ3" s="11">
        <v>24</v>
      </c>
      <c r="BA3" s="11">
        <v>8310</v>
      </c>
      <c r="BB3" s="11">
        <v>525</v>
      </c>
    </row>
    <row r="4" spans="1:54" s="11" customFormat="1" ht="19.5" customHeight="1">
      <c r="A4" s="11">
        <f t="shared" si="0"/>
        <v>1</v>
      </c>
      <c r="B4" s="249">
        <f t="shared" si="1"/>
        <v>1856015157708</v>
      </c>
      <c r="C4" s="235">
        <f>VLOOKUP(B:B,[1]MICHELIN!$B:$K,9,0)</f>
        <v>94</v>
      </c>
      <c r="D4" s="11" t="s">
        <v>4677</v>
      </c>
      <c r="E4" s="397" t="s">
        <v>936</v>
      </c>
      <c r="F4" s="160" t="s">
        <v>7225</v>
      </c>
      <c r="G4" s="133" t="s">
        <v>10663</v>
      </c>
      <c r="H4" s="235">
        <v>2</v>
      </c>
      <c r="I4" s="430">
        <v>32</v>
      </c>
      <c r="J4" s="132">
        <v>162</v>
      </c>
      <c r="K4" s="133" t="s">
        <v>1961</v>
      </c>
      <c r="L4" s="133">
        <v>3</v>
      </c>
      <c r="M4" s="135" t="s">
        <v>3998</v>
      </c>
      <c r="N4" s="236" t="s">
        <v>8548</v>
      </c>
      <c r="O4" s="236">
        <v>0</v>
      </c>
      <c r="P4" s="237">
        <v>13099</v>
      </c>
      <c r="Q4" s="238">
        <f t="shared" si="2"/>
        <v>11430.90909090909</v>
      </c>
      <c r="R4" s="144">
        <f t="shared" si="3"/>
        <v>9.2810561476061648E-2</v>
      </c>
      <c r="S4" s="197">
        <v>1074476366</v>
      </c>
      <c r="T4" s="302" t="s">
        <v>7761</v>
      </c>
      <c r="U4" s="194">
        <f t="shared" si="4"/>
        <v>13099</v>
      </c>
      <c r="W4" s="239">
        <v>13099</v>
      </c>
      <c r="X4" s="136">
        <f t="shared" si="5"/>
        <v>10370</v>
      </c>
      <c r="Y4" s="240">
        <f t="shared" si="6"/>
        <v>11430.90909090909</v>
      </c>
      <c r="Z4" s="142">
        <f t="shared" si="7"/>
        <v>7.7334147644858353E-2</v>
      </c>
      <c r="AA4" s="137">
        <f t="shared" si="8"/>
        <v>9.2810561476061648E-2</v>
      </c>
      <c r="AB4" s="145">
        <v>1</v>
      </c>
      <c r="AC4" s="189">
        <f t="shared" si="9"/>
        <v>12842</v>
      </c>
      <c r="AD4" s="187">
        <f t="shared" si="10"/>
        <v>14112</v>
      </c>
      <c r="AE4" s="129">
        <f t="shared" si="11"/>
        <v>1270.08</v>
      </c>
      <c r="AF4" s="130">
        <f t="shared" si="12"/>
        <v>257.07999999999993</v>
      </c>
      <c r="AG4" s="131">
        <f t="shared" si="13"/>
        <v>1.821712018140589E-2</v>
      </c>
      <c r="AH4" s="138">
        <f t="shared" si="14"/>
        <v>1013</v>
      </c>
      <c r="AI4" s="139">
        <f t="shared" si="15"/>
        <v>7.1782879818594103E-2</v>
      </c>
      <c r="AJ4" s="139">
        <f t="shared" si="16"/>
        <v>7.4593441294655755E-2</v>
      </c>
      <c r="AL4" s="197">
        <v>1856015157708</v>
      </c>
      <c r="AM4" s="431">
        <f>VLOOKUP(B:B,[1]MICHELIN!$B:$K,8,0)</f>
        <v>10370</v>
      </c>
      <c r="AN4" s="431">
        <v>525</v>
      </c>
      <c r="AO4" s="211" t="s">
        <v>3956</v>
      </c>
      <c r="AP4" s="197" t="s">
        <v>237</v>
      </c>
      <c r="AQ4" s="134" t="str">
        <f>IFERROR(VLOOKUP(AP:AP,Q商品!B:E,4,0),"")</f>
        <v>2023年製 CROSSCLIMATE2 185/60R15 88V XL オールシーズンタイヤ 翌営業日発送</v>
      </c>
      <c r="AR4" s="134" t="str">
        <f>IFERROR(VLOOKUP(B:B,在庫!B:M,12,0),"")</f>
        <v>2023年製</v>
      </c>
      <c r="AS4" s="134">
        <v>10370</v>
      </c>
      <c r="AT4" s="244">
        <v>525</v>
      </c>
      <c r="AU4" s="244">
        <f>VLOOKUP(AL:AL,[1]MICHELIN!$B:$AH,33,0)</f>
        <v>605922135</v>
      </c>
      <c r="AW4" s="11" t="s">
        <v>2055</v>
      </c>
      <c r="AZ4" s="11">
        <v>32</v>
      </c>
      <c r="BA4" s="11">
        <v>10370</v>
      </c>
      <c r="BB4" s="11">
        <v>525</v>
      </c>
    </row>
    <row r="5" spans="1:54" s="11" customFormat="1" ht="19.5" customHeight="1">
      <c r="A5" s="11">
        <f t="shared" si="0"/>
        <v>1</v>
      </c>
      <c r="B5" s="249">
        <f t="shared" si="1"/>
        <v>1856515157703</v>
      </c>
      <c r="C5" s="235">
        <f>VLOOKUP(B:B,[1]MICHELIN!$B:$K,9,0)</f>
        <v>136</v>
      </c>
      <c r="D5" s="11" t="s">
        <v>4677</v>
      </c>
      <c r="E5" s="397" t="s">
        <v>956</v>
      </c>
      <c r="F5" s="160" t="s">
        <v>1858</v>
      </c>
      <c r="G5" s="133" t="s">
        <v>10663</v>
      </c>
      <c r="H5" s="235">
        <v>0</v>
      </c>
      <c r="I5" s="430">
        <v>0</v>
      </c>
      <c r="J5" s="132">
        <v>181</v>
      </c>
      <c r="K5" s="133" t="s">
        <v>1961</v>
      </c>
      <c r="L5" s="133">
        <v>4</v>
      </c>
      <c r="M5" s="135" t="s">
        <v>3998</v>
      </c>
      <c r="N5" s="236" t="s">
        <v>8549</v>
      </c>
      <c r="O5" s="236">
        <v>0</v>
      </c>
      <c r="P5" s="237">
        <v>12480</v>
      </c>
      <c r="Q5" s="238">
        <f t="shared" si="2"/>
        <v>10868.181818181818</v>
      </c>
      <c r="R5" s="144">
        <f t="shared" si="3"/>
        <v>0.14245085738184859</v>
      </c>
      <c r="S5" s="197">
        <v>1074476370</v>
      </c>
      <c r="T5" s="302" t="s">
        <v>7762</v>
      </c>
      <c r="U5" s="194">
        <f t="shared" si="4"/>
        <v>12480</v>
      </c>
      <c r="W5" s="239">
        <v>12480</v>
      </c>
      <c r="X5" s="136">
        <f t="shared" si="5"/>
        <v>9320</v>
      </c>
      <c r="Y5" s="240">
        <f t="shared" si="6"/>
        <v>10868.181818181818</v>
      </c>
      <c r="Z5" s="142">
        <f t="shared" si="7"/>
        <v>7.7323717948717841E-2</v>
      </c>
      <c r="AA5" s="137">
        <f t="shared" si="8"/>
        <v>0.14245085738184859</v>
      </c>
      <c r="AB5" s="145">
        <v>1</v>
      </c>
      <c r="AC5" s="189">
        <f t="shared" si="9"/>
        <v>12235</v>
      </c>
      <c r="AD5" s="187">
        <f t="shared" si="10"/>
        <v>13445</v>
      </c>
      <c r="AE5" s="129">
        <f t="shared" si="11"/>
        <v>1210.05</v>
      </c>
      <c r="AF5" s="130">
        <f t="shared" si="12"/>
        <v>245.04999999999995</v>
      </c>
      <c r="AG5" s="131">
        <f t="shared" si="13"/>
        <v>1.8226106359241351E-2</v>
      </c>
      <c r="AH5" s="138">
        <f t="shared" si="14"/>
        <v>965</v>
      </c>
      <c r="AI5" s="139">
        <f t="shared" si="15"/>
        <v>7.1773893640758646E-2</v>
      </c>
      <c r="AJ5" s="139">
        <f t="shared" si="16"/>
        <v>0.12422475102260724</v>
      </c>
      <c r="AL5" s="197">
        <v>1856515157703</v>
      </c>
      <c r="AM5" s="431">
        <v>9320</v>
      </c>
      <c r="AN5" s="431">
        <v>525</v>
      </c>
      <c r="AO5" s="211" t="s">
        <v>3956</v>
      </c>
      <c r="AP5" s="197" t="s">
        <v>238</v>
      </c>
      <c r="AQ5" s="134" t="str">
        <f>IFERROR(VLOOKUP(AP:AP,Q商品!B:E,4,0),"")</f>
        <v>2023年製 CROSSCLIMATE2 185/65R15 92V XL オールシーズンタイヤ 翌営業日発送</v>
      </c>
      <c r="AR5" s="134" t="str">
        <f>IFERROR(VLOOKUP(B:B,在庫!B:M,12,0),"")</f>
        <v/>
      </c>
      <c r="AS5" s="134">
        <v>10370</v>
      </c>
      <c r="AT5" s="244">
        <v>525</v>
      </c>
      <c r="AU5" s="244">
        <f>VLOOKUP(AL:AL,[1]MICHELIN!$B:$AH,33,0)</f>
        <v>605922133</v>
      </c>
      <c r="AW5" s="11" t="s">
        <v>2055</v>
      </c>
      <c r="AZ5" s="11">
        <v>0</v>
      </c>
      <c r="BA5" s="11">
        <v>10370</v>
      </c>
      <c r="BB5" s="11">
        <v>525</v>
      </c>
    </row>
    <row r="6" spans="1:54" s="11" customFormat="1" ht="19.5" customHeight="1">
      <c r="A6" s="11">
        <f t="shared" si="0"/>
        <v>1</v>
      </c>
      <c r="B6" s="249">
        <f>AL6</f>
        <v>1955016157707</v>
      </c>
      <c r="C6" s="235">
        <f>VLOOKUP(B:B,[1]MICHELIN!$B:$K,9,0)</f>
        <v>37</v>
      </c>
      <c r="D6" s="11" t="s">
        <v>4677</v>
      </c>
      <c r="E6" s="397" t="s">
        <v>974</v>
      </c>
      <c r="F6" s="160" t="s">
        <v>8391</v>
      </c>
      <c r="G6" s="133" t="s">
        <v>10663</v>
      </c>
      <c r="H6" s="235">
        <v>4</v>
      </c>
      <c r="I6" s="430">
        <v>1</v>
      </c>
      <c r="J6" s="132">
        <v>705</v>
      </c>
      <c r="K6" s="133" t="s">
        <v>1961</v>
      </c>
      <c r="L6" s="133">
        <v>5</v>
      </c>
      <c r="M6" s="135" t="s">
        <v>2014</v>
      </c>
      <c r="N6" s="236" t="s">
        <v>2462</v>
      </c>
      <c r="O6" s="236">
        <v>0</v>
      </c>
      <c r="P6" s="237">
        <v>16800</v>
      </c>
      <c r="Q6" s="238">
        <f t="shared" si="2"/>
        <v>14795.454545454544</v>
      </c>
      <c r="R6" s="144">
        <f t="shared" si="3"/>
        <v>0.14635944700460821</v>
      </c>
      <c r="S6" s="197">
        <v>1074476215</v>
      </c>
      <c r="T6" s="303" t="s">
        <v>7763</v>
      </c>
      <c r="U6" s="194">
        <f t="shared" si="4"/>
        <v>16800</v>
      </c>
      <c r="W6" s="239">
        <v>16800</v>
      </c>
      <c r="X6" s="136">
        <f t="shared" si="5"/>
        <v>12630</v>
      </c>
      <c r="Y6" s="240">
        <f t="shared" si="6"/>
        <v>14795.454545454544</v>
      </c>
      <c r="Z6" s="142">
        <f t="shared" si="7"/>
        <v>7.7261904761904754E-2</v>
      </c>
      <c r="AA6" s="137">
        <f t="shared" si="8"/>
        <v>0.14635944700460821</v>
      </c>
      <c r="AB6" s="145"/>
      <c r="AC6" s="189">
        <f t="shared" si="9"/>
        <v>16470</v>
      </c>
      <c r="AD6" s="187">
        <f t="shared" si="10"/>
        <v>18098</v>
      </c>
      <c r="AE6" s="129">
        <f t="shared" si="11"/>
        <v>1628.82</v>
      </c>
      <c r="AF6" s="130">
        <f t="shared" si="12"/>
        <v>330.81999999999994</v>
      </c>
      <c r="AG6" s="131">
        <f t="shared" si="13"/>
        <v>1.8279367885954245E-2</v>
      </c>
      <c r="AH6" s="138">
        <f t="shared" si="14"/>
        <v>1298</v>
      </c>
      <c r="AI6" s="139">
        <f t="shared" si="15"/>
        <v>7.1720632114045751E-2</v>
      </c>
      <c r="AJ6" s="139">
        <f t="shared" si="16"/>
        <v>0.12808007911865396</v>
      </c>
      <c r="AL6" s="197">
        <v>1955016157707</v>
      </c>
      <c r="AM6" s="431">
        <v>12630</v>
      </c>
      <c r="AN6" s="431">
        <v>525</v>
      </c>
      <c r="AO6" s="211" t="s">
        <v>3956</v>
      </c>
      <c r="AP6" s="197" t="s">
        <v>239</v>
      </c>
      <c r="AQ6" s="134" t="str">
        <f>IFERROR(VLOOKUP(AP:AP,Q商品!B:E,4,0),"")</f>
        <v>2023年製 CROSSCLIMATE2 195/50R16 88V オールシーズンタイヤ 翌営業日発送</v>
      </c>
      <c r="AR6" s="134" t="str">
        <f>IFERROR(VLOOKUP(B:B,在庫!B:M,12,0),"")</f>
        <v>2023年製</v>
      </c>
      <c r="AS6" s="134">
        <v>13540</v>
      </c>
      <c r="AT6" s="244">
        <v>525</v>
      </c>
      <c r="AU6" s="244">
        <f>VLOOKUP(AL:AL,[1]MICHELIN!$B:$AH,33,0)</f>
        <v>605922127</v>
      </c>
      <c r="AW6" s="11" t="s">
        <v>2055</v>
      </c>
      <c r="AZ6" s="11">
        <v>2</v>
      </c>
      <c r="BA6" s="11">
        <v>13540</v>
      </c>
      <c r="BB6" s="11">
        <v>525</v>
      </c>
    </row>
    <row r="7" spans="1:54" s="11" customFormat="1" ht="19.5" customHeight="1">
      <c r="A7" s="11">
        <f t="shared" si="0"/>
        <v>1</v>
      </c>
      <c r="B7" s="249">
        <f t="shared" si="1"/>
        <v>1955516157702</v>
      </c>
      <c r="C7" s="235">
        <f>VLOOKUP(B:B,[1]MICHELIN!$B:$K,9,0)</f>
        <v>62</v>
      </c>
      <c r="D7" s="11" t="s">
        <v>4677</v>
      </c>
      <c r="E7" s="397" t="s">
        <v>993</v>
      </c>
      <c r="F7" s="160" t="s">
        <v>6800</v>
      </c>
      <c r="G7" s="133" t="s">
        <v>10663</v>
      </c>
      <c r="H7" s="235">
        <v>7</v>
      </c>
      <c r="I7" s="430">
        <v>12</v>
      </c>
      <c r="J7" s="132">
        <v>739</v>
      </c>
      <c r="K7" s="133" t="s">
        <v>1961</v>
      </c>
      <c r="L7" s="133">
        <v>6</v>
      </c>
      <c r="M7" s="135" t="s">
        <v>3998</v>
      </c>
      <c r="N7" s="236" t="s">
        <v>8550</v>
      </c>
      <c r="O7" s="236">
        <v>0</v>
      </c>
      <c r="P7" s="237">
        <v>15970</v>
      </c>
      <c r="Q7" s="238">
        <f t="shared" si="2"/>
        <v>14040.90909090909</v>
      </c>
      <c r="R7" s="144">
        <f t="shared" si="3"/>
        <v>0.14179346066688245</v>
      </c>
      <c r="S7" s="197">
        <v>1074476365</v>
      </c>
      <c r="T7" s="302" t="s">
        <v>7764</v>
      </c>
      <c r="U7" s="194">
        <f t="shared" si="4"/>
        <v>15970</v>
      </c>
      <c r="W7" s="239">
        <v>15970</v>
      </c>
      <c r="X7" s="136">
        <f t="shared" si="5"/>
        <v>12050</v>
      </c>
      <c r="Y7" s="240">
        <f t="shared" si="6"/>
        <v>14040.90909090909</v>
      </c>
      <c r="Z7" s="142">
        <f t="shared" si="7"/>
        <v>7.7269881026925447E-2</v>
      </c>
      <c r="AA7" s="137">
        <f t="shared" si="8"/>
        <v>0.14179346066688245</v>
      </c>
      <c r="AB7" s="145">
        <v>1</v>
      </c>
      <c r="AC7" s="189">
        <f t="shared" si="9"/>
        <v>15656</v>
      </c>
      <c r="AD7" s="187">
        <f t="shared" si="10"/>
        <v>17204</v>
      </c>
      <c r="AE7" s="129">
        <f t="shared" si="11"/>
        <v>1548.36</v>
      </c>
      <c r="AF7" s="130">
        <f t="shared" si="12"/>
        <v>314.3599999999999</v>
      </c>
      <c r="AG7" s="131">
        <f t="shared" si="13"/>
        <v>1.8272494768658446E-2</v>
      </c>
      <c r="AH7" s="138">
        <f t="shared" si="14"/>
        <v>1234</v>
      </c>
      <c r="AI7" s="139">
        <f t="shared" si="15"/>
        <v>7.1727505231341554E-2</v>
      </c>
      <c r="AJ7" s="139">
        <f t="shared" si="16"/>
        <v>0.12352096589822401</v>
      </c>
      <c r="AL7" s="197">
        <v>1955516157702</v>
      </c>
      <c r="AM7" s="431">
        <f>VLOOKUP(B:B,[1]MICHELIN!$B:$K,8,0)</f>
        <v>12050</v>
      </c>
      <c r="AN7" s="431">
        <v>525</v>
      </c>
      <c r="AO7" s="211" t="s">
        <v>3956</v>
      </c>
      <c r="AP7" s="197" t="s">
        <v>240</v>
      </c>
      <c r="AQ7" s="134" t="str">
        <f>IFERROR(VLOOKUP(AP:AP,Q商品!B:E,4,0),"")</f>
        <v>2023年製 CROSSCLIMATE2 195/55R16 91V XL オールシーズンタイヤ 翌営業日発送</v>
      </c>
      <c r="AR7" s="134" t="str">
        <f>IFERROR(VLOOKUP(B:B,在庫!B:M,12,0),"")</f>
        <v>2023年製</v>
      </c>
      <c r="AS7" s="134">
        <v>13400</v>
      </c>
      <c r="AT7" s="244">
        <v>525</v>
      </c>
      <c r="AU7" s="244">
        <f>VLOOKUP(AL:AL,[1]MICHELIN!$B:$AH,33,0)</f>
        <v>605922123</v>
      </c>
      <c r="AW7" s="11" t="s">
        <v>2055</v>
      </c>
      <c r="AZ7" s="11">
        <v>12</v>
      </c>
      <c r="BA7" s="11">
        <v>12050</v>
      </c>
      <c r="BB7" s="11">
        <v>525</v>
      </c>
    </row>
    <row r="8" spans="1:54" s="11" customFormat="1" ht="19.5" customHeight="1">
      <c r="A8" s="11">
        <f t="shared" si="0"/>
        <v>1</v>
      </c>
      <c r="B8" s="249">
        <f t="shared" si="1"/>
        <v>1956016157704</v>
      </c>
      <c r="C8" s="235">
        <f>VLOOKUP(B:B,[1]MICHELIN!$B:$K,9,0)</f>
        <v>49</v>
      </c>
      <c r="D8" s="11" t="s">
        <v>4677</v>
      </c>
      <c r="E8" s="397" t="s">
        <v>1004</v>
      </c>
      <c r="F8" s="160" t="s">
        <v>8392</v>
      </c>
      <c r="G8" s="133" t="s">
        <v>10663</v>
      </c>
      <c r="H8" s="235">
        <v>2</v>
      </c>
      <c r="I8" s="430">
        <v>18</v>
      </c>
      <c r="J8" s="132"/>
      <c r="K8" s="133" t="s">
        <v>1961</v>
      </c>
      <c r="L8" s="133">
        <v>7</v>
      </c>
      <c r="M8" s="135" t="s">
        <v>3998</v>
      </c>
      <c r="N8" s="236" t="s">
        <v>2420</v>
      </c>
      <c r="O8" s="236">
        <v>0</v>
      </c>
      <c r="P8" s="237">
        <v>14600</v>
      </c>
      <c r="Q8" s="238">
        <f t="shared" si="2"/>
        <v>12795.454545454544</v>
      </c>
      <c r="R8" s="144">
        <f t="shared" si="3"/>
        <v>9.5772646536411987E-2</v>
      </c>
      <c r="S8" s="197">
        <v>1074476355</v>
      </c>
      <c r="T8" s="303" t="s">
        <v>7765</v>
      </c>
      <c r="U8" s="194">
        <f t="shared" si="4"/>
        <v>14600</v>
      </c>
      <c r="W8" s="239">
        <v>14600</v>
      </c>
      <c r="X8" s="136">
        <f t="shared" si="5"/>
        <v>11570</v>
      </c>
      <c r="Y8" s="240">
        <f t="shared" si="6"/>
        <v>12795.454545454544</v>
      </c>
      <c r="Z8" s="142">
        <f t="shared" si="7"/>
        <v>7.7260273972602711E-2</v>
      </c>
      <c r="AA8" s="137">
        <f t="shared" si="8"/>
        <v>9.5772646536411987E-2</v>
      </c>
      <c r="AB8" s="145">
        <v>1</v>
      </c>
      <c r="AC8" s="189">
        <f t="shared" si="9"/>
        <v>14313</v>
      </c>
      <c r="AD8" s="187">
        <f t="shared" si="10"/>
        <v>15728</v>
      </c>
      <c r="AE8" s="129">
        <f t="shared" si="11"/>
        <v>1415.52</v>
      </c>
      <c r="AF8" s="130">
        <f t="shared" si="12"/>
        <v>287.52</v>
      </c>
      <c r="AG8" s="131">
        <f t="shared" si="13"/>
        <v>1.8280773143438452E-2</v>
      </c>
      <c r="AH8" s="138">
        <f t="shared" si="14"/>
        <v>1128</v>
      </c>
      <c r="AI8" s="139">
        <f t="shared" si="15"/>
        <v>7.1719226856561541E-2</v>
      </c>
      <c r="AJ8" s="139">
        <f t="shared" si="16"/>
        <v>7.7491873392973531E-2</v>
      </c>
      <c r="AL8" s="197">
        <v>1956016157704</v>
      </c>
      <c r="AM8" s="431">
        <v>11570</v>
      </c>
      <c r="AN8" s="431">
        <v>525</v>
      </c>
      <c r="AO8" s="211" t="s">
        <v>3956</v>
      </c>
      <c r="AP8" s="197" t="s">
        <v>241</v>
      </c>
      <c r="AQ8" s="134" t="str">
        <f>IFERROR(VLOOKUP(AP:AP,Q商品!B:E,4,0),"")</f>
        <v>2023年製 CROSSCLIMATE2 195/60R16 93H XL オールシーズンタイヤ 翌営業日発送</v>
      </c>
      <c r="AR8" s="134" t="str">
        <f>IFERROR(VLOOKUP(B:B,在庫!B:M,12,0),"")</f>
        <v>2023年製</v>
      </c>
      <c r="AS8" s="134">
        <v>12050</v>
      </c>
      <c r="AT8" s="244">
        <v>525</v>
      </c>
      <c r="AU8" s="244">
        <f>VLOOKUP(AL:AL,[1]MICHELIN!$B:$AH,33,0)</f>
        <v>605922125</v>
      </c>
      <c r="AW8" s="11" t="s">
        <v>2055</v>
      </c>
      <c r="AZ8" s="11">
        <v>26</v>
      </c>
      <c r="BA8" s="11">
        <v>11570</v>
      </c>
      <c r="BB8" s="11">
        <v>525</v>
      </c>
    </row>
    <row r="9" spans="1:54" s="11" customFormat="1" ht="19.5" customHeight="1">
      <c r="A9" s="11">
        <f t="shared" si="0"/>
        <v>1</v>
      </c>
      <c r="B9" s="249">
        <v>1956516157709</v>
      </c>
      <c r="C9" s="235">
        <f>VLOOKUP(B:B,[1]MICHELIN!$B:$K,9,0)</f>
        <v>0</v>
      </c>
      <c r="D9" s="11" t="s">
        <v>4677</v>
      </c>
      <c r="E9" s="397" t="s">
        <v>896</v>
      </c>
      <c r="F9" s="160" t="s">
        <v>6802</v>
      </c>
      <c r="G9" s="133" t="s">
        <v>10663</v>
      </c>
      <c r="H9" s="235">
        <v>11</v>
      </c>
      <c r="I9" s="430">
        <v>11</v>
      </c>
      <c r="J9" s="132" t="s">
        <v>12</v>
      </c>
      <c r="K9" s="133" t="s">
        <v>1961</v>
      </c>
      <c r="L9" s="133">
        <v>10</v>
      </c>
      <c r="M9" s="135" t="s">
        <v>3998</v>
      </c>
      <c r="N9" s="236" t="s">
        <v>8879</v>
      </c>
      <c r="O9" s="236">
        <v>0</v>
      </c>
      <c r="P9" s="237">
        <v>15137</v>
      </c>
      <c r="Q9" s="238">
        <f t="shared" si="2"/>
        <v>12806.363636363636</v>
      </c>
      <c r="R9" s="144">
        <f t="shared" si="3"/>
        <v>0.10044722084191096</v>
      </c>
      <c r="S9" s="197">
        <v>1074476184</v>
      </c>
      <c r="T9" s="302" t="s">
        <v>7767</v>
      </c>
      <c r="U9" s="194">
        <f t="shared" si="4"/>
        <v>15137</v>
      </c>
      <c r="W9" s="239">
        <v>15137</v>
      </c>
      <c r="X9" s="136">
        <f t="shared" si="5"/>
        <v>11520</v>
      </c>
      <c r="Y9" s="240">
        <f t="shared" si="6"/>
        <v>12806.363636363636</v>
      </c>
      <c r="Z9" s="142">
        <f t="shared" si="7"/>
        <v>7.7294047697694435E-2</v>
      </c>
      <c r="AA9" s="137">
        <f t="shared" si="8"/>
        <v>0.10044722084191096</v>
      </c>
      <c r="AB9" s="145">
        <v>1</v>
      </c>
      <c r="AC9" s="189">
        <f t="shared" si="9"/>
        <v>14840</v>
      </c>
      <c r="AD9" s="187">
        <f t="shared" si="10"/>
        <v>16307</v>
      </c>
      <c r="AE9" s="129">
        <f t="shared" si="11"/>
        <v>1467.6299999999999</v>
      </c>
      <c r="AF9" s="130">
        <f t="shared" si="12"/>
        <v>297.62999999999988</v>
      </c>
      <c r="AG9" s="131">
        <f t="shared" si="13"/>
        <v>1.8251671061507321E-2</v>
      </c>
      <c r="AH9" s="138">
        <f t="shared" si="14"/>
        <v>1170</v>
      </c>
      <c r="AI9" s="139">
        <f t="shared" si="15"/>
        <v>7.1748328938492673E-2</v>
      </c>
      <c r="AJ9" s="139">
        <f t="shared" si="16"/>
        <v>8.2195549780403637E-2</v>
      </c>
      <c r="AL9" s="197">
        <v>1956516157709</v>
      </c>
      <c r="AM9" s="431">
        <f>VLOOKUP(B:B,[1]MICHELIN!$B:$K,8,0)</f>
        <v>11520</v>
      </c>
      <c r="AN9" s="431">
        <v>1050</v>
      </c>
      <c r="AO9" s="211" t="s">
        <v>3956</v>
      </c>
      <c r="AP9" s="197" t="s">
        <v>243</v>
      </c>
      <c r="AQ9" s="134" t="str">
        <f>IFERROR(VLOOKUP(AP:AP,Q商品!B:E,4,0),"")</f>
        <v>2021年製以降 CROSSCLIMATE2 195/65R16 92V オールシーズンタイヤ 翌営業日発送</v>
      </c>
      <c r="AR9" s="134" t="str">
        <f>IFERROR(VLOOKUP(B:B,在庫!B:M,12,0),"")</f>
        <v>2021年製</v>
      </c>
      <c r="AS9" s="134">
        <v>12820</v>
      </c>
      <c r="AT9" s="244">
        <v>1050</v>
      </c>
      <c r="AU9" s="244">
        <f>VLOOKUP(AL:AL,[1]MICHELIN!$B:$AH,33,0)</f>
        <v>605922129</v>
      </c>
      <c r="AW9" s="11" t="s">
        <v>2055</v>
      </c>
    </row>
    <row r="10" spans="1:54" s="11" customFormat="1" ht="19.5" customHeight="1">
      <c r="A10" s="11">
        <f t="shared" si="0"/>
        <v>1</v>
      </c>
      <c r="B10" s="249">
        <f t="shared" si="1"/>
        <v>2054517157700</v>
      </c>
      <c r="C10" s="235">
        <f>VLOOKUP(B:B,[1]MICHELIN!$B:$K,9,0)</f>
        <v>20</v>
      </c>
      <c r="D10" s="11" t="s">
        <v>4677</v>
      </c>
      <c r="E10" s="397" t="s">
        <v>898</v>
      </c>
      <c r="F10" s="160" t="s">
        <v>6803</v>
      </c>
      <c r="G10" s="133" t="s">
        <v>10663</v>
      </c>
      <c r="H10" s="235">
        <v>14</v>
      </c>
      <c r="I10" s="430">
        <v>9</v>
      </c>
      <c r="J10" s="132">
        <v>216</v>
      </c>
      <c r="K10" s="133" t="s">
        <v>1961</v>
      </c>
      <c r="L10" s="133">
        <v>11</v>
      </c>
      <c r="M10" s="135" t="s">
        <v>3998</v>
      </c>
      <c r="N10" s="236" t="s">
        <v>8552</v>
      </c>
      <c r="O10" s="236">
        <v>0</v>
      </c>
      <c r="P10" s="237">
        <v>21600</v>
      </c>
      <c r="Q10" s="238">
        <f t="shared" si="2"/>
        <v>19159.090909090908</v>
      </c>
      <c r="R10" s="144">
        <f t="shared" si="3"/>
        <v>0.13043890865954919</v>
      </c>
      <c r="S10" s="197">
        <v>1074476185</v>
      </c>
      <c r="T10" s="302" t="s">
        <v>7768</v>
      </c>
      <c r="U10" s="194">
        <f t="shared" si="4"/>
        <v>21600</v>
      </c>
      <c r="W10" s="239">
        <v>21600</v>
      </c>
      <c r="X10" s="136">
        <f t="shared" si="5"/>
        <v>16660</v>
      </c>
      <c r="Y10" s="240">
        <f t="shared" si="6"/>
        <v>19159.090909090908</v>
      </c>
      <c r="Z10" s="142">
        <f t="shared" si="7"/>
        <v>7.7314814814814836E-2</v>
      </c>
      <c r="AA10" s="137">
        <f t="shared" si="8"/>
        <v>0.13043890865954919</v>
      </c>
      <c r="AB10" s="145">
        <v>1</v>
      </c>
      <c r="AC10" s="189">
        <f t="shared" si="9"/>
        <v>21176</v>
      </c>
      <c r="AD10" s="187">
        <f t="shared" si="10"/>
        <v>23270</v>
      </c>
      <c r="AE10" s="129">
        <f t="shared" si="11"/>
        <v>2094.2999999999997</v>
      </c>
      <c r="AF10" s="130">
        <f t="shared" si="12"/>
        <v>424.29999999999973</v>
      </c>
      <c r="AG10" s="131">
        <f t="shared" si="13"/>
        <v>1.8233777395788558E-2</v>
      </c>
      <c r="AH10" s="138">
        <f t="shared" si="14"/>
        <v>1670</v>
      </c>
      <c r="AI10" s="139">
        <f t="shared" si="15"/>
        <v>7.1766222604211435E-2</v>
      </c>
      <c r="AJ10" s="139">
        <f t="shared" si="16"/>
        <v>0.11220513126376062</v>
      </c>
      <c r="AL10" s="197">
        <v>2054517157700</v>
      </c>
      <c r="AM10" s="431">
        <f>VLOOKUP(B:B,[1]MICHELIN!$B:$K,8,0)</f>
        <v>16660</v>
      </c>
      <c r="AN10" s="431">
        <v>525</v>
      </c>
      <c r="AO10" s="211" t="s">
        <v>3956</v>
      </c>
      <c r="AP10" s="197" t="s">
        <v>244</v>
      </c>
      <c r="AQ10" s="134" t="str">
        <f>IFERROR(VLOOKUP(AP:AP,Q商品!B:E,4,0),"")</f>
        <v>2022年製 CROSSCLIMATE2 205/45R17 88W XL オールシーズンタイヤ 翌営業日発送</v>
      </c>
      <c r="AR10" s="134" t="str">
        <f>IFERROR(VLOOKUP(B:B,在庫!B:M,12,0),"")</f>
        <v>2022年製</v>
      </c>
      <c r="AS10" s="134">
        <v>18530</v>
      </c>
      <c r="AT10" s="244">
        <v>525</v>
      </c>
      <c r="AU10" s="244">
        <f>VLOOKUP(AL:AL,[1]MICHELIN!$B:$AH,33,0)</f>
        <v>605922114</v>
      </c>
      <c r="AW10" s="11" t="s">
        <v>2055</v>
      </c>
      <c r="AZ10" s="11">
        <v>9</v>
      </c>
      <c r="BA10" s="11">
        <v>16660</v>
      </c>
      <c r="BB10" s="11">
        <v>525</v>
      </c>
    </row>
    <row r="11" spans="1:54" s="11" customFormat="1" ht="19.5" customHeight="1">
      <c r="A11" s="11">
        <f t="shared" si="0"/>
        <v>1</v>
      </c>
      <c r="B11" s="249">
        <f t="shared" si="1"/>
        <v>2055017157702</v>
      </c>
      <c r="C11" s="235">
        <f>VLOOKUP(B:B,[1]MICHELIN!$B:$K,9,0)</f>
        <v>46</v>
      </c>
      <c r="D11" s="11" t="s">
        <v>6144</v>
      </c>
      <c r="E11" s="397" t="s">
        <v>900</v>
      </c>
      <c r="F11" s="160" t="s">
        <v>6804</v>
      </c>
      <c r="G11" s="133" t="s">
        <v>10663</v>
      </c>
      <c r="H11" s="235">
        <v>0</v>
      </c>
      <c r="I11" s="430">
        <v>12</v>
      </c>
      <c r="J11" s="132">
        <v>317</v>
      </c>
      <c r="K11" s="133" t="s">
        <v>1961</v>
      </c>
      <c r="L11" s="133">
        <v>12</v>
      </c>
      <c r="M11" s="135" t="s">
        <v>3998</v>
      </c>
      <c r="N11" s="236" t="s">
        <v>2423</v>
      </c>
      <c r="O11" s="236">
        <v>0</v>
      </c>
      <c r="P11" s="237">
        <v>20600</v>
      </c>
      <c r="Q11" s="238">
        <f t="shared" si="2"/>
        <v>18250</v>
      </c>
      <c r="R11" s="144">
        <f t="shared" si="3"/>
        <v>0.12931506849315069</v>
      </c>
      <c r="S11" s="197">
        <v>1074476368</v>
      </c>
      <c r="T11" s="305" t="s">
        <v>7769</v>
      </c>
      <c r="U11" s="194">
        <f t="shared" si="4"/>
        <v>20600</v>
      </c>
      <c r="W11" s="239">
        <v>20600</v>
      </c>
      <c r="X11" s="136">
        <f t="shared" si="5"/>
        <v>15890</v>
      </c>
      <c r="Y11" s="240">
        <f t="shared" si="6"/>
        <v>18250</v>
      </c>
      <c r="Z11" s="142">
        <f t="shared" si="7"/>
        <v>7.7330097087378702E-2</v>
      </c>
      <c r="AA11" s="137">
        <f t="shared" si="8"/>
        <v>0.12931506849315069</v>
      </c>
      <c r="AB11" s="145">
        <v>1</v>
      </c>
      <c r="AC11" s="189">
        <f t="shared" si="9"/>
        <v>20196</v>
      </c>
      <c r="AD11" s="187">
        <f t="shared" si="10"/>
        <v>22193</v>
      </c>
      <c r="AE11" s="129">
        <f t="shared" si="11"/>
        <v>1997.37</v>
      </c>
      <c r="AF11" s="130">
        <f t="shared" si="12"/>
        <v>404.36999999999989</v>
      </c>
      <c r="AG11" s="131">
        <f t="shared" si="13"/>
        <v>1.8220610102284499E-2</v>
      </c>
      <c r="AH11" s="138">
        <f t="shared" si="14"/>
        <v>1593</v>
      </c>
      <c r="AI11" s="139">
        <f t="shared" si="15"/>
        <v>7.1779389897715498E-2</v>
      </c>
      <c r="AJ11" s="139">
        <f t="shared" si="16"/>
        <v>0.11109445839086619</v>
      </c>
      <c r="AL11" s="197">
        <v>2055017157702</v>
      </c>
      <c r="AM11" s="431">
        <v>15890</v>
      </c>
      <c r="AN11" s="431">
        <v>525</v>
      </c>
      <c r="AO11" s="211" t="s">
        <v>3956</v>
      </c>
      <c r="AP11" s="197" t="s">
        <v>245</v>
      </c>
      <c r="AQ11" s="134" t="str">
        <f>IFERROR(VLOOKUP(AP:AP,Q商品!B:E,4,0),"")</f>
        <v>2022年製以降 CROSSCLIMATE2 205/50R17 93W XL オールシーズンタイヤ 翌営業日発送</v>
      </c>
      <c r="AR11" s="134" t="str">
        <f>IFERROR(VLOOKUP(B:B,在庫!B:M,12,0),"")</f>
        <v>2023年製</v>
      </c>
      <c r="AS11" s="134">
        <v>16560</v>
      </c>
      <c r="AT11" s="244">
        <v>525</v>
      </c>
      <c r="AU11" s="244">
        <f>VLOOKUP(AL:AL,[1]MICHELIN!$B:$AH,33,0)</f>
        <v>605922115</v>
      </c>
      <c r="AW11" s="11" t="s">
        <v>2055</v>
      </c>
      <c r="AZ11" s="11">
        <v>0</v>
      </c>
      <c r="BA11" s="11">
        <v>15890</v>
      </c>
      <c r="BB11" s="11">
        <v>525</v>
      </c>
    </row>
    <row r="12" spans="1:54" s="11" customFormat="1" ht="19.5" customHeight="1">
      <c r="A12" s="250">
        <f t="shared" si="0"/>
        <v>1</v>
      </c>
      <c r="B12" s="261">
        <f t="shared" si="1"/>
        <v>2055516159979</v>
      </c>
      <c r="C12" s="235">
        <f>VLOOKUP(B:B,[1]MICHELIN!$B:$K,9,0)</f>
        <v>99</v>
      </c>
      <c r="D12" s="154" t="s">
        <v>4677</v>
      </c>
      <c r="E12" s="397" t="s">
        <v>8718</v>
      </c>
      <c r="F12" s="160" t="s">
        <v>8858</v>
      </c>
      <c r="G12" s="133" t="s">
        <v>10663</v>
      </c>
      <c r="H12" s="235">
        <v>9</v>
      </c>
      <c r="I12" s="430">
        <v>1</v>
      </c>
      <c r="J12" s="132" t="s">
        <v>12</v>
      </c>
      <c r="K12" s="133" t="s">
        <v>6150</v>
      </c>
      <c r="L12" s="133">
        <v>13</v>
      </c>
      <c r="M12" s="159" t="s">
        <v>3998</v>
      </c>
      <c r="N12" s="251" t="s">
        <v>5395</v>
      </c>
      <c r="O12" s="236">
        <v>0</v>
      </c>
      <c r="P12" s="252">
        <v>18800</v>
      </c>
      <c r="Q12" s="238">
        <f t="shared" si="2"/>
        <v>16613.636363636364</v>
      </c>
      <c r="R12" s="144">
        <f t="shared" si="3"/>
        <v>0.27318741450068401</v>
      </c>
      <c r="S12" s="248">
        <v>1075483584</v>
      </c>
      <c r="T12" s="335" t="s">
        <v>8725</v>
      </c>
      <c r="U12" s="194">
        <f t="shared" si="4"/>
        <v>18800</v>
      </c>
      <c r="W12" s="184">
        <v>18800</v>
      </c>
      <c r="X12" s="136">
        <f t="shared" si="5"/>
        <v>12075</v>
      </c>
      <c r="Y12" s="240">
        <f t="shared" si="6"/>
        <v>16613.636363636364</v>
      </c>
      <c r="Z12" s="142">
        <f t="shared" si="7"/>
        <v>7.7287234042553221E-2</v>
      </c>
      <c r="AA12" s="137">
        <f t="shared" si="8"/>
        <v>0.27318741450068401</v>
      </c>
      <c r="AB12" s="145">
        <v>1</v>
      </c>
      <c r="AC12" s="189">
        <f t="shared" si="9"/>
        <v>18431</v>
      </c>
      <c r="AD12" s="187">
        <f t="shared" si="10"/>
        <v>20253</v>
      </c>
      <c r="AE12" s="129">
        <f t="shared" si="11"/>
        <v>1822.77</v>
      </c>
      <c r="AF12" s="130">
        <f t="shared" si="12"/>
        <v>369.77</v>
      </c>
      <c r="AG12" s="131">
        <f t="shared" si="13"/>
        <v>1.82575420925295E-2</v>
      </c>
      <c r="AH12" s="138">
        <f t="shared" si="14"/>
        <v>1453</v>
      </c>
      <c r="AI12" s="139">
        <f t="shared" si="15"/>
        <v>7.1742457907470497E-2</v>
      </c>
      <c r="AJ12" s="139">
        <f t="shared" si="16"/>
        <v>0.25492987240815451</v>
      </c>
      <c r="AL12" s="197">
        <v>2055516159979</v>
      </c>
      <c r="AM12" s="431">
        <v>12075</v>
      </c>
      <c r="AN12" s="431">
        <v>525</v>
      </c>
      <c r="AO12" s="211" t="s">
        <v>8720</v>
      </c>
      <c r="AP12" s="197" t="s">
        <v>8973</v>
      </c>
      <c r="AQ12" s="134" t="s">
        <v>8974</v>
      </c>
      <c r="AR12" s="134" t="str">
        <f>IFERROR(VLOOKUP(B:B,在庫!B:M,12,0),"")</f>
        <v>2023年製</v>
      </c>
      <c r="AS12" s="134">
        <v>12075</v>
      </c>
      <c r="AT12" s="244">
        <v>525</v>
      </c>
      <c r="AU12" s="244" t="str">
        <f>VLOOKUP(AL:AL,[1]MICHELIN!$B:$AH,33,0)</f>
        <v/>
      </c>
      <c r="AW12" s="11" t="e">
        <v>#N/A</v>
      </c>
      <c r="AZ12" s="11">
        <v>1</v>
      </c>
      <c r="BA12" s="11">
        <v>12075</v>
      </c>
      <c r="BB12" s="11">
        <v>525</v>
      </c>
    </row>
    <row r="13" spans="1:54" s="11" customFormat="1" ht="19.5" customHeight="1">
      <c r="A13" s="247">
        <f t="shared" si="0"/>
        <v>2</v>
      </c>
      <c r="B13" s="261">
        <f t="shared" si="1"/>
        <v>2055516159986</v>
      </c>
      <c r="C13" s="235">
        <f>VLOOKUP(B:B,[1]MICHELIN!$B:$K,9,0)</f>
        <v>59</v>
      </c>
      <c r="D13" s="11" t="s">
        <v>4677</v>
      </c>
      <c r="E13" s="397" t="s">
        <v>903</v>
      </c>
      <c r="F13" s="160" t="s">
        <v>6805</v>
      </c>
      <c r="G13" s="133" t="s">
        <v>10661</v>
      </c>
      <c r="H13" s="235">
        <v>0</v>
      </c>
      <c r="I13" s="430">
        <v>0</v>
      </c>
      <c r="J13" s="132">
        <v>530</v>
      </c>
      <c r="K13" s="133" t="s">
        <v>1961</v>
      </c>
      <c r="L13" s="351">
        <v>14</v>
      </c>
      <c r="M13" s="135" t="s">
        <v>3998</v>
      </c>
      <c r="N13" s="236">
        <v>17100</v>
      </c>
      <c r="O13" s="236">
        <v>0</v>
      </c>
      <c r="P13" s="237">
        <v>17100</v>
      </c>
      <c r="Q13" s="238">
        <f t="shared" si="2"/>
        <v>15068.181818181816</v>
      </c>
      <c r="R13" s="144">
        <f t="shared" si="3"/>
        <v>0.17787028657616882</v>
      </c>
      <c r="S13" s="248">
        <v>1074476399</v>
      </c>
      <c r="T13" s="303" t="s">
        <v>7771</v>
      </c>
      <c r="U13" s="194">
        <f t="shared" si="4"/>
        <v>17100</v>
      </c>
      <c r="W13" s="239">
        <v>17100</v>
      </c>
      <c r="X13" s="136">
        <f t="shared" si="5"/>
        <v>12388</v>
      </c>
      <c r="Y13" s="240">
        <f t="shared" si="6"/>
        <v>15068.181818181816</v>
      </c>
      <c r="Z13" s="142">
        <f t="shared" si="7"/>
        <v>7.7251461988304015E-2</v>
      </c>
      <c r="AA13" s="137">
        <f t="shared" si="8"/>
        <v>0.17787028657616882</v>
      </c>
      <c r="AB13" s="145">
        <v>9</v>
      </c>
      <c r="AC13" s="189">
        <f t="shared" si="9"/>
        <v>16764</v>
      </c>
      <c r="AD13" s="187">
        <f t="shared" si="10"/>
        <v>18421</v>
      </c>
      <c r="AE13" s="129">
        <f t="shared" si="11"/>
        <v>1657.8899999999999</v>
      </c>
      <c r="AF13" s="130">
        <f t="shared" si="12"/>
        <v>336.88999999999987</v>
      </c>
      <c r="AG13" s="131">
        <f t="shared" si="13"/>
        <v>1.82883665381901E-2</v>
      </c>
      <c r="AH13" s="138">
        <f t="shared" si="14"/>
        <v>1321</v>
      </c>
      <c r="AI13" s="139">
        <f t="shared" si="15"/>
        <v>7.1711633461809893E-2</v>
      </c>
      <c r="AJ13" s="139">
        <f t="shared" si="16"/>
        <v>0.15958192003797872</v>
      </c>
      <c r="AL13" s="197">
        <v>2055516159986</v>
      </c>
      <c r="AM13" s="431">
        <v>12388</v>
      </c>
      <c r="AN13" s="431">
        <v>525</v>
      </c>
      <c r="AO13" s="211" t="s">
        <v>3957</v>
      </c>
      <c r="AP13" s="197" t="s">
        <v>286</v>
      </c>
      <c r="AQ13" s="134" t="str">
        <f>IFERROR(VLOOKUP(AP:AP,Q商品!B:E,4,0),"")</f>
        <v>2022年製 CROSSCLIMATE2 205/55R16 94V XLオールシーズン 夏冬タイヤ翌営業日発送</v>
      </c>
      <c r="AR13" s="134" t="str">
        <f>IFERROR(VLOOKUP(B:B,在庫!B:M,12,0),"")</f>
        <v>2023年製</v>
      </c>
      <c r="AS13" s="134">
        <v>12388</v>
      </c>
      <c r="AT13" s="244">
        <v>525</v>
      </c>
      <c r="AU13" s="244" t="str">
        <f>VLOOKUP(AL:AL,[1]MICHELIN!$B:$AH,33,0)</f>
        <v/>
      </c>
      <c r="AW13" s="11" t="s">
        <v>2055</v>
      </c>
      <c r="AZ13" s="11">
        <v>0</v>
      </c>
      <c r="BA13" s="11">
        <v>12388</v>
      </c>
      <c r="BB13" s="11">
        <v>525</v>
      </c>
    </row>
    <row r="14" spans="1:54" s="11" customFormat="1" ht="19.5" customHeight="1">
      <c r="A14" s="11">
        <f t="shared" si="0"/>
        <v>2</v>
      </c>
      <c r="B14" s="249">
        <f t="shared" si="1"/>
        <v>2055516157708</v>
      </c>
      <c r="C14" s="235">
        <f>VLOOKUP(B:B,[1]MICHELIN!$B:$K,9,0)</f>
        <v>44</v>
      </c>
      <c r="D14" s="11" t="s">
        <v>4677</v>
      </c>
      <c r="E14" s="397" t="s">
        <v>903</v>
      </c>
      <c r="F14" s="160" t="s">
        <v>6805</v>
      </c>
      <c r="G14" s="133" t="s">
        <v>10663</v>
      </c>
      <c r="H14" s="235">
        <v>2</v>
      </c>
      <c r="I14" s="430">
        <v>1</v>
      </c>
      <c r="J14" s="132">
        <v>255</v>
      </c>
      <c r="K14" s="133" t="s">
        <v>1961</v>
      </c>
      <c r="L14" s="351">
        <v>14</v>
      </c>
      <c r="M14" s="135" t="s">
        <v>3998</v>
      </c>
      <c r="N14" s="236">
        <v>17100</v>
      </c>
      <c r="O14" s="236">
        <v>0</v>
      </c>
      <c r="P14" s="237">
        <v>17100</v>
      </c>
      <c r="Q14" s="238">
        <f t="shared" si="2"/>
        <v>15068.181818181816</v>
      </c>
      <c r="R14" s="144">
        <f t="shared" si="3"/>
        <v>8.2171945701357343E-2</v>
      </c>
      <c r="S14" s="197">
        <v>1074476183</v>
      </c>
      <c r="T14" s="302" t="s">
        <v>7770</v>
      </c>
      <c r="U14" s="194">
        <f t="shared" si="4"/>
        <v>17100</v>
      </c>
      <c r="W14" s="239">
        <v>17100</v>
      </c>
      <c r="X14" s="136">
        <f t="shared" si="5"/>
        <v>13830</v>
      </c>
      <c r="Y14" s="240">
        <f t="shared" si="6"/>
        <v>15068.181818181816</v>
      </c>
      <c r="Z14" s="142">
        <f t="shared" si="7"/>
        <v>7.7251461988304015E-2</v>
      </c>
      <c r="AA14" s="137">
        <f t="shared" si="8"/>
        <v>8.2171945701357343E-2</v>
      </c>
      <c r="AB14" s="145">
        <v>1</v>
      </c>
      <c r="AC14" s="189">
        <f t="shared" si="9"/>
        <v>16764</v>
      </c>
      <c r="AD14" s="187">
        <f t="shared" si="10"/>
        <v>18421</v>
      </c>
      <c r="AE14" s="129">
        <f t="shared" si="11"/>
        <v>1657.8899999999999</v>
      </c>
      <c r="AF14" s="130">
        <f t="shared" si="12"/>
        <v>336.88999999999987</v>
      </c>
      <c r="AG14" s="131">
        <f t="shared" si="13"/>
        <v>1.82883665381901E-2</v>
      </c>
      <c r="AH14" s="138">
        <f t="shared" si="14"/>
        <v>1321</v>
      </c>
      <c r="AI14" s="139">
        <f t="shared" si="15"/>
        <v>7.1711633461809893E-2</v>
      </c>
      <c r="AJ14" s="139">
        <f t="shared" si="16"/>
        <v>6.388357916316724E-2</v>
      </c>
      <c r="AL14" s="197">
        <v>2055516157708</v>
      </c>
      <c r="AM14" s="431">
        <f>VLOOKUP(B:B,[1]MICHELIN!$B:$K,8,0)</f>
        <v>13830</v>
      </c>
      <c r="AN14" s="431">
        <v>525</v>
      </c>
      <c r="AO14" s="211" t="s">
        <v>3956</v>
      </c>
      <c r="AP14" s="197" t="s">
        <v>246</v>
      </c>
      <c r="AQ14" s="134" t="str">
        <f>IFERROR(VLOOKUP(AP:AP,Q商品!B:E,4,0),"")</f>
        <v>2023年製 CROSSCLIMATE2 205/55R16 94V XL オールシーズンタイヤ 翌営業日発送</v>
      </c>
      <c r="AR14" s="134" t="str">
        <f>IFERROR(VLOOKUP(B:B,在庫!B:M,12,0),"")</f>
        <v>2023年製</v>
      </c>
      <c r="AS14" s="134">
        <v>14930</v>
      </c>
      <c r="AT14" s="244">
        <v>525</v>
      </c>
      <c r="AU14" s="244">
        <f>VLOOKUP(AL:AL,[1]MICHELIN!$B:$AH,33,0)</f>
        <v>605922119</v>
      </c>
      <c r="AW14" s="11" t="s">
        <v>2055</v>
      </c>
      <c r="AZ14" s="11">
        <v>1</v>
      </c>
      <c r="BA14" s="11">
        <v>14930</v>
      </c>
      <c r="BB14" s="11">
        <v>525</v>
      </c>
    </row>
    <row r="15" spans="1:54">
      <c r="A15" s="11"/>
      <c r="B15" s="249"/>
      <c r="C15" s="235"/>
      <c r="D15" s="11"/>
      <c r="E15" s="11"/>
      <c r="F15" s="160"/>
      <c r="G15" s="134"/>
      <c r="H15" s="235"/>
      <c r="I15" s="430"/>
      <c r="J15" s="132"/>
      <c r="M15" s="135"/>
      <c r="N15" s="236"/>
      <c r="O15" s="236"/>
      <c r="P15" s="237"/>
      <c r="Q15" s="238">
        <f t="shared" si="2"/>
        <v>0</v>
      </c>
      <c r="R15" s="144"/>
      <c r="S15" s="197"/>
      <c r="T15" s="305"/>
      <c r="U15" s="194">
        <f t="shared" ref="U15:U19" si="17">W15-V15</f>
        <v>0</v>
      </c>
      <c r="V15" s="11"/>
      <c r="W15" s="239"/>
      <c r="X15" s="136">
        <f>AM15</f>
        <v>0</v>
      </c>
      <c r="Y15" s="240">
        <f t="shared" si="6"/>
        <v>0</v>
      </c>
      <c r="Z15" s="142" t="str">
        <f t="shared" ref="Z15:Z19" si="18">IFERROR(-1+(AD15/N15),"")</f>
        <v/>
      </c>
      <c r="AA15" s="137" t="str">
        <f t="shared" ref="AA15:AA19" si="19">IFERROR((Y15-X15)/Y15,"")</f>
        <v/>
      </c>
      <c r="AB15" s="145"/>
      <c r="AC15" s="189">
        <f t="shared" ref="AC15:AC19" si="20">ROUNDDOWN(U15/1.02,0)</f>
        <v>0</v>
      </c>
      <c r="AD15" s="187">
        <f t="shared" ref="AD15:AD19" si="21">ROUNDDOWN(AC15/0.91,0)</f>
        <v>0</v>
      </c>
      <c r="AE15" s="129">
        <f t="shared" ref="AE15:AE19" si="22">AD15*0.09</f>
        <v>0</v>
      </c>
      <c r="AF15" s="130">
        <f t="shared" ref="AF15:AF19" si="23">AE15-AH15</f>
        <v>0</v>
      </c>
      <c r="AG15" s="131" t="str">
        <f t="shared" ref="AG15:AG19" si="24">IFERROR(AF15/AD15,"")</f>
        <v/>
      </c>
      <c r="AH15" s="138">
        <f t="shared" ref="AH15:AH19" si="25">AD15-U15</f>
        <v>0</v>
      </c>
      <c r="AI15" s="139" t="str">
        <f t="shared" ref="AI15:AI19" si="26">IFERROR(AH15/AD15,"")</f>
        <v/>
      </c>
      <c r="AJ15" s="139"/>
      <c r="AK15" s="11"/>
      <c r="AL15" s="197"/>
      <c r="AM15" s="431"/>
      <c r="AN15" s="431"/>
      <c r="AO15" s="211"/>
      <c r="AP15" s="197"/>
      <c r="AQ15" s="134"/>
      <c r="AR15" s="134"/>
      <c r="AS15" s="246"/>
      <c r="AT15" s="244"/>
      <c r="AU15" s="244"/>
      <c r="AV15" s="11"/>
      <c r="AW15" s="11"/>
      <c r="AX15" s="11"/>
    </row>
    <row r="16" spans="1:54">
      <c r="A16" s="11"/>
      <c r="B16" s="249"/>
      <c r="C16" s="235"/>
      <c r="D16" s="11"/>
      <c r="E16" s="11"/>
      <c r="F16" s="160"/>
      <c r="G16" s="134"/>
      <c r="H16" s="235"/>
      <c r="I16" s="430"/>
      <c r="J16" s="132"/>
      <c r="M16" s="135"/>
      <c r="N16" s="236"/>
      <c r="O16" s="236"/>
      <c r="P16" s="237"/>
      <c r="Q16" s="238"/>
      <c r="R16" s="144"/>
      <c r="S16" s="197"/>
      <c r="T16" s="305"/>
      <c r="U16" s="194">
        <f t="shared" si="17"/>
        <v>0</v>
      </c>
      <c r="V16" s="11"/>
      <c r="W16" s="239"/>
      <c r="X16" s="136">
        <f>AM16</f>
        <v>0</v>
      </c>
      <c r="Y16" s="240">
        <f t="shared" si="6"/>
        <v>0</v>
      </c>
      <c r="Z16" s="142" t="str">
        <f t="shared" si="18"/>
        <v/>
      </c>
      <c r="AA16" s="137" t="str">
        <f t="shared" si="19"/>
        <v/>
      </c>
      <c r="AB16" s="145"/>
      <c r="AC16" s="189">
        <f t="shared" si="20"/>
        <v>0</v>
      </c>
      <c r="AD16" s="187">
        <f t="shared" si="21"/>
        <v>0</v>
      </c>
      <c r="AE16" s="129">
        <f t="shared" si="22"/>
        <v>0</v>
      </c>
      <c r="AF16" s="130">
        <f t="shared" si="23"/>
        <v>0</v>
      </c>
      <c r="AG16" s="131" t="str">
        <f t="shared" si="24"/>
        <v/>
      </c>
      <c r="AH16" s="138">
        <f t="shared" si="25"/>
        <v>0</v>
      </c>
      <c r="AI16" s="139" t="str">
        <f t="shared" si="26"/>
        <v/>
      </c>
      <c r="AJ16" s="139"/>
      <c r="AK16" s="11"/>
      <c r="AL16" s="197"/>
      <c r="AM16" s="431"/>
      <c r="AN16" s="431"/>
      <c r="AO16" s="211"/>
      <c r="AP16" s="197"/>
      <c r="AQ16" s="134"/>
      <c r="AR16" s="134"/>
      <c r="AS16" s="246"/>
      <c r="AT16" s="244"/>
      <c r="AU16" s="244"/>
      <c r="AV16" s="11"/>
      <c r="AW16" s="11"/>
      <c r="AX16" s="11"/>
    </row>
    <row r="17" spans="1:50">
      <c r="A17" s="11"/>
      <c r="B17" s="249"/>
      <c r="C17" s="235"/>
      <c r="D17" s="11"/>
      <c r="E17" s="11"/>
      <c r="F17" s="160"/>
      <c r="G17" s="134"/>
      <c r="H17" s="235"/>
      <c r="I17" s="430"/>
      <c r="J17" s="132"/>
      <c r="M17" s="135"/>
      <c r="N17" s="236"/>
      <c r="O17" s="236"/>
      <c r="P17" s="237"/>
      <c r="Q17" s="238"/>
      <c r="R17" s="144"/>
      <c r="S17" s="197"/>
      <c r="T17" s="302"/>
      <c r="U17" s="194">
        <f t="shared" si="17"/>
        <v>0</v>
      </c>
      <c r="V17" s="11"/>
      <c r="W17" s="239"/>
      <c r="X17" s="136">
        <f>AM17</f>
        <v>0</v>
      </c>
      <c r="Y17" s="240">
        <f t="shared" si="6"/>
        <v>0</v>
      </c>
      <c r="Z17" s="142" t="str">
        <f t="shared" si="18"/>
        <v/>
      </c>
      <c r="AA17" s="137" t="str">
        <f t="shared" si="19"/>
        <v/>
      </c>
      <c r="AB17" s="145"/>
      <c r="AC17" s="189">
        <f t="shared" si="20"/>
        <v>0</v>
      </c>
      <c r="AD17" s="187">
        <f t="shared" si="21"/>
        <v>0</v>
      </c>
      <c r="AE17" s="129">
        <f t="shared" si="22"/>
        <v>0</v>
      </c>
      <c r="AF17" s="130">
        <f t="shared" si="23"/>
        <v>0</v>
      </c>
      <c r="AG17" s="131" t="str">
        <f t="shared" si="24"/>
        <v/>
      </c>
      <c r="AH17" s="138">
        <f t="shared" si="25"/>
        <v>0</v>
      </c>
      <c r="AI17" s="139" t="str">
        <f t="shared" si="26"/>
        <v/>
      </c>
      <c r="AJ17" s="139"/>
      <c r="AK17" s="11"/>
      <c r="AL17" s="197"/>
      <c r="AM17" s="431"/>
      <c r="AN17" s="431"/>
      <c r="AO17" s="211"/>
      <c r="AP17" s="197"/>
      <c r="AQ17" s="134"/>
      <c r="AR17" s="134"/>
      <c r="AS17" s="246"/>
      <c r="AT17" s="244"/>
      <c r="AU17" s="244"/>
      <c r="AV17" s="11"/>
      <c r="AW17" s="11"/>
      <c r="AX17" s="11"/>
    </row>
    <row r="18" spans="1:50">
      <c r="A18" s="11"/>
      <c r="B18" s="249"/>
      <c r="C18" s="235"/>
      <c r="D18" s="11"/>
      <c r="E18" s="11"/>
      <c r="F18" s="160"/>
      <c r="G18" s="134"/>
      <c r="H18" s="235"/>
      <c r="I18" s="430"/>
      <c r="J18" s="132"/>
      <c r="M18" s="135"/>
      <c r="N18" s="236"/>
      <c r="O18" s="236"/>
      <c r="P18" s="237"/>
      <c r="Q18" s="238"/>
      <c r="R18" s="144"/>
      <c r="S18" s="197"/>
      <c r="T18" s="302"/>
      <c r="U18" s="194">
        <f t="shared" si="17"/>
        <v>0</v>
      </c>
      <c r="V18" s="11"/>
      <c r="W18" s="239"/>
      <c r="X18" s="136">
        <f>AM18</f>
        <v>0</v>
      </c>
      <c r="Y18" s="240">
        <f t="shared" si="6"/>
        <v>0</v>
      </c>
      <c r="Z18" s="142" t="str">
        <f t="shared" si="18"/>
        <v/>
      </c>
      <c r="AA18" s="137" t="str">
        <f t="shared" si="19"/>
        <v/>
      </c>
      <c r="AB18" s="145"/>
      <c r="AC18" s="189">
        <f t="shared" si="20"/>
        <v>0</v>
      </c>
      <c r="AD18" s="187">
        <f t="shared" si="21"/>
        <v>0</v>
      </c>
      <c r="AE18" s="129">
        <f t="shared" si="22"/>
        <v>0</v>
      </c>
      <c r="AF18" s="130">
        <f t="shared" si="23"/>
        <v>0</v>
      </c>
      <c r="AG18" s="131" t="str">
        <f t="shared" si="24"/>
        <v/>
      </c>
      <c r="AH18" s="138">
        <f t="shared" si="25"/>
        <v>0</v>
      </c>
      <c r="AI18" s="139" t="str">
        <f t="shared" si="26"/>
        <v/>
      </c>
      <c r="AJ18" s="139"/>
      <c r="AK18" s="11"/>
      <c r="AL18" s="197"/>
      <c r="AM18" s="431"/>
      <c r="AN18" s="431"/>
      <c r="AO18" s="211"/>
      <c r="AP18" s="197"/>
      <c r="AQ18" s="134"/>
      <c r="AR18" s="134"/>
      <c r="AS18" s="246"/>
      <c r="AT18" s="244"/>
      <c r="AU18" s="244"/>
      <c r="AV18" s="11"/>
      <c r="AW18" s="11"/>
      <c r="AX18" s="11"/>
    </row>
    <row r="19" spans="1:50">
      <c r="A19" s="11"/>
      <c r="B19" s="249"/>
      <c r="C19" s="235"/>
      <c r="D19" s="11"/>
      <c r="E19" s="11"/>
      <c r="F19" s="160"/>
      <c r="G19" s="134"/>
      <c r="H19" s="235"/>
      <c r="I19" s="430"/>
      <c r="J19" s="132"/>
      <c r="M19" s="135"/>
      <c r="N19" s="236"/>
      <c r="O19" s="236"/>
      <c r="P19" s="237"/>
      <c r="Q19" s="238"/>
      <c r="R19" s="144"/>
      <c r="S19" s="197"/>
      <c r="T19" s="302"/>
      <c r="U19" s="194">
        <f t="shared" si="17"/>
        <v>0</v>
      </c>
      <c r="V19" s="11"/>
      <c r="W19" s="239"/>
      <c r="X19" s="136">
        <f>AM19</f>
        <v>0</v>
      </c>
      <c r="Y19" s="240">
        <f t="shared" si="6"/>
        <v>0</v>
      </c>
      <c r="Z19" s="142" t="str">
        <f t="shared" si="18"/>
        <v/>
      </c>
      <c r="AA19" s="137" t="str">
        <f t="shared" si="19"/>
        <v/>
      </c>
      <c r="AB19" s="145"/>
      <c r="AC19" s="189">
        <f t="shared" si="20"/>
        <v>0</v>
      </c>
      <c r="AD19" s="187">
        <f t="shared" si="21"/>
        <v>0</v>
      </c>
      <c r="AE19" s="129">
        <f t="shared" si="22"/>
        <v>0</v>
      </c>
      <c r="AF19" s="130">
        <f t="shared" si="23"/>
        <v>0</v>
      </c>
      <c r="AG19" s="131" t="str">
        <f t="shared" si="24"/>
        <v/>
      </c>
      <c r="AH19" s="138">
        <f t="shared" si="25"/>
        <v>0</v>
      </c>
      <c r="AI19" s="139" t="str">
        <f t="shared" si="26"/>
        <v/>
      </c>
      <c r="AJ19" s="139"/>
      <c r="AK19" s="11"/>
      <c r="AL19" s="197"/>
      <c r="AM19" s="431"/>
      <c r="AN19" s="431"/>
      <c r="AO19" s="211"/>
      <c r="AP19" s="197"/>
      <c r="AQ19" s="134"/>
      <c r="AR19" s="134"/>
      <c r="AS19" s="246"/>
      <c r="AT19" s="244"/>
      <c r="AU19" s="244"/>
      <c r="AV19" s="11"/>
      <c r="AW19" s="11"/>
      <c r="AX19" s="11"/>
    </row>
    <row r="20" spans="1:50">
      <c r="A20" s="11"/>
      <c r="B20" s="249"/>
      <c r="C20" s="235"/>
      <c r="D20" s="11"/>
      <c r="E20" s="11"/>
      <c r="F20" s="160"/>
      <c r="G20" s="133"/>
      <c r="H20" s="235"/>
      <c r="I20" s="430"/>
      <c r="J20" s="132"/>
      <c r="M20" s="135"/>
      <c r="N20" s="236"/>
      <c r="O20" s="236"/>
      <c r="P20" s="237"/>
      <c r="Q20" s="238"/>
      <c r="R20" s="144"/>
      <c r="S20" s="197"/>
      <c r="T20" s="302"/>
      <c r="U20" s="194"/>
      <c r="V20" s="11"/>
      <c r="W20" s="239"/>
      <c r="X20" s="136"/>
      <c r="Y20" s="240"/>
      <c r="Z20" s="142"/>
      <c r="AA20" s="137"/>
      <c r="AB20" s="145"/>
      <c r="AC20" s="189"/>
      <c r="AD20" s="187"/>
      <c r="AE20" s="129"/>
      <c r="AF20" s="130"/>
      <c r="AG20" s="131"/>
      <c r="AH20" s="138"/>
      <c r="AI20" s="139"/>
      <c r="AJ20" s="139"/>
      <c r="AK20" s="11"/>
      <c r="AL20" s="197"/>
      <c r="AM20" s="431"/>
      <c r="AN20" s="431"/>
      <c r="AO20" s="211"/>
      <c r="AP20" s="197"/>
      <c r="AQ20" s="134"/>
      <c r="AR20" s="134"/>
      <c r="AS20" s="246"/>
      <c r="AT20" s="244"/>
      <c r="AU20" s="244"/>
      <c r="AV20" s="11"/>
      <c r="AW20" s="11"/>
      <c r="AX20" s="11"/>
    </row>
    <row r="21" spans="1:50">
      <c r="A21" s="11"/>
      <c r="B21" s="249"/>
      <c r="C21" s="235"/>
      <c r="D21" s="11"/>
      <c r="E21" s="11"/>
      <c r="F21" s="160"/>
      <c r="G21" s="133"/>
      <c r="H21" s="235"/>
      <c r="I21" s="430"/>
      <c r="J21" s="132"/>
      <c r="M21" s="135"/>
      <c r="N21" s="236"/>
      <c r="O21" s="236"/>
      <c r="P21" s="237"/>
      <c r="Q21" s="238"/>
      <c r="R21" s="144"/>
      <c r="S21" s="197"/>
      <c r="T21" s="302"/>
      <c r="U21" s="194"/>
      <c r="V21" s="11"/>
      <c r="W21" s="239"/>
      <c r="X21" s="136"/>
      <c r="Y21" s="240"/>
      <c r="Z21" s="142"/>
      <c r="AA21" s="137"/>
      <c r="AB21" s="145"/>
      <c r="AC21" s="189"/>
      <c r="AD21" s="187"/>
      <c r="AE21" s="129"/>
      <c r="AF21" s="130"/>
      <c r="AG21" s="131"/>
      <c r="AH21" s="138"/>
      <c r="AI21" s="139"/>
      <c r="AJ21" s="139"/>
      <c r="AK21" s="11"/>
      <c r="AL21" s="197"/>
      <c r="AM21" s="431"/>
      <c r="AN21" s="431"/>
      <c r="AO21" s="211"/>
      <c r="AP21" s="197"/>
      <c r="AQ21" s="134"/>
      <c r="AR21" s="134"/>
      <c r="AS21" s="246"/>
      <c r="AT21" s="244"/>
      <c r="AU21" s="244"/>
      <c r="AV21" s="11"/>
      <c r="AW21" s="11"/>
      <c r="AX21" s="11"/>
    </row>
    <row r="22" spans="1:50">
      <c r="A22" s="11"/>
      <c r="B22" s="249"/>
      <c r="C22" s="235"/>
      <c r="D22" s="11"/>
      <c r="E22" s="11"/>
      <c r="F22" s="160"/>
      <c r="G22" s="133"/>
      <c r="H22" s="235"/>
      <c r="I22" s="430"/>
      <c r="J22" s="132"/>
      <c r="M22" s="135"/>
      <c r="N22" s="236"/>
      <c r="O22" s="236"/>
      <c r="P22" s="237"/>
      <c r="Q22" s="238"/>
      <c r="R22" s="144"/>
      <c r="S22" s="197"/>
      <c r="T22" s="302"/>
      <c r="U22" s="194"/>
      <c r="V22" s="11"/>
      <c r="W22" s="239"/>
      <c r="X22" s="136"/>
      <c r="Y22" s="240"/>
      <c r="Z22" s="142"/>
      <c r="AA22" s="137"/>
      <c r="AB22" s="145"/>
      <c r="AC22" s="189"/>
      <c r="AD22" s="187"/>
      <c r="AE22" s="129"/>
      <c r="AF22" s="130"/>
      <c r="AG22" s="131"/>
      <c r="AH22" s="138"/>
      <c r="AI22" s="139"/>
      <c r="AJ22" s="139"/>
      <c r="AK22" s="11"/>
      <c r="AL22" s="197"/>
      <c r="AM22" s="431"/>
      <c r="AN22" s="431"/>
      <c r="AO22" s="211"/>
      <c r="AP22" s="197"/>
      <c r="AQ22" s="134"/>
      <c r="AR22" s="134"/>
      <c r="AS22" s="246"/>
      <c r="AT22" s="244"/>
      <c r="AU22" s="244"/>
      <c r="AV22" s="11"/>
      <c r="AW22" s="11"/>
      <c r="AX22" s="11"/>
    </row>
    <row r="23" spans="1:50">
      <c r="A23" s="11"/>
      <c r="B23" s="249"/>
      <c r="C23" s="235"/>
      <c r="D23" s="11"/>
      <c r="E23" s="11"/>
      <c r="F23" s="160"/>
      <c r="G23" s="133"/>
      <c r="H23" s="235"/>
      <c r="I23" s="430"/>
      <c r="J23" s="132"/>
      <c r="M23" s="135"/>
      <c r="N23" s="236"/>
      <c r="O23" s="236"/>
      <c r="P23" s="237"/>
      <c r="Q23" s="238"/>
      <c r="R23" s="144"/>
      <c r="S23" s="197"/>
      <c r="T23" s="302"/>
      <c r="U23" s="194"/>
      <c r="V23" s="11"/>
      <c r="W23" s="239"/>
      <c r="X23" s="136"/>
      <c r="Y23" s="240"/>
      <c r="Z23" s="142"/>
      <c r="AA23" s="137"/>
      <c r="AB23" s="145"/>
      <c r="AC23" s="189"/>
      <c r="AD23" s="187"/>
      <c r="AE23" s="129"/>
      <c r="AF23" s="130"/>
      <c r="AG23" s="131"/>
      <c r="AH23" s="138"/>
      <c r="AI23" s="139"/>
      <c r="AJ23" s="139"/>
      <c r="AK23" s="11"/>
      <c r="AL23" s="197"/>
      <c r="AM23" s="431"/>
      <c r="AN23" s="431"/>
      <c r="AO23" s="211"/>
      <c r="AP23" s="197"/>
      <c r="AQ23" s="134"/>
      <c r="AR23" s="134"/>
      <c r="AS23" s="246"/>
      <c r="AT23" s="244"/>
      <c r="AU23" s="244"/>
      <c r="AV23" s="11"/>
      <c r="AW23" s="11"/>
      <c r="AX23" s="11"/>
    </row>
    <row r="24" spans="1:50">
      <c r="A24" s="11"/>
      <c r="B24" s="249"/>
      <c r="C24" s="235"/>
      <c r="D24" s="11"/>
      <c r="E24" s="11"/>
      <c r="F24" s="160"/>
      <c r="G24" s="133"/>
      <c r="H24" s="235"/>
      <c r="I24" s="430"/>
      <c r="J24" s="132"/>
      <c r="M24" s="135"/>
      <c r="N24" s="236"/>
      <c r="O24" s="236"/>
      <c r="P24" s="237"/>
      <c r="Q24" s="238"/>
      <c r="R24" s="144"/>
      <c r="S24" s="197"/>
      <c r="T24" s="302"/>
      <c r="U24" s="194"/>
      <c r="V24" s="11"/>
      <c r="W24" s="239"/>
      <c r="X24" s="136"/>
      <c r="Y24" s="240"/>
      <c r="Z24" s="142"/>
      <c r="AA24" s="137"/>
      <c r="AB24" s="145"/>
      <c r="AC24" s="189"/>
      <c r="AD24" s="187"/>
      <c r="AE24" s="129"/>
      <c r="AF24" s="130"/>
      <c r="AG24" s="131"/>
      <c r="AH24" s="138"/>
      <c r="AI24" s="139"/>
      <c r="AJ24" s="139"/>
      <c r="AK24" s="11"/>
      <c r="AL24" s="197"/>
      <c r="AM24" s="431"/>
      <c r="AN24" s="431"/>
      <c r="AO24" s="211"/>
      <c r="AP24" s="197"/>
      <c r="AQ24" s="134"/>
      <c r="AR24" s="134"/>
      <c r="AS24" s="246"/>
      <c r="AT24" s="244"/>
      <c r="AU24" s="244"/>
      <c r="AV24" s="11"/>
      <c r="AW24" s="11"/>
      <c r="AX24" s="11"/>
    </row>
    <row r="25" spans="1:50">
      <c r="A25" s="11"/>
      <c r="B25" s="249"/>
      <c r="C25" s="235"/>
      <c r="D25" s="11"/>
      <c r="E25" s="11"/>
      <c r="F25" s="160"/>
      <c r="G25" s="133"/>
      <c r="H25" s="235"/>
      <c r="I25" s="430"/>
      <c r="J25" s="132"/>
      <c r="M25" s="135"/>
      <c r="N25" s="236"/>
      <c r="O25" s="236"/>
      <c r="P25" s="237"/>
      <c r="Q25" s="238"/>
      <c r="R25" s="144"/>
      <c r="S25" s="197"/>
      <c r="T25" s="302"/>
      <c r="U25" s="194"/>
      <c r="V25" s="11"/>
      <c r="W25" s="239"/>
      <c r="X25" s="136"/>
      <c r="Y25" s="240"/>
      <c r="Z25" s="142"/>
      <c r="AA25" s="137"/>
      <c r="AB25" s="145"/>
      <c r="AC25" s="189"/>
      <c r="AD25" s="187"/>
      <c r="AE25" s="129"/>
      <c r="AF25" s="130"/>
      <c r="AG25" s="131"/>
      <c r="AH25" s="138"/>
      <c r="AI25" s="139"/>
      <c r="AJ25" s="139"/>
      <c r="AK25" s="11"/>
      <c r="AL25" s="197"/>
      <c r="AM25" s="431"/>
      <c r="AN25" s="431"/>
      <c r="AO25" s="211"/>
      <c r="AP25" s="197"/>
      <c r="AQ25" s="134"/>
      <c r="AR25" s="134"/>
      <c r="AS25" s="246"/>
      <c r="AT25" s="244"/>
      <c r="AU25" s="244"/>
      <c r="AV25" s="11"/>
      <c r="AW25" s="11"/>
      <c r="AX25" s="11"/>
    </row>
    <row r="26" spans="1:50">
      <c r="A26" s="11"/>
      <c r="B26" s="249"/>
      <c r="C26" s="235"/>
      <c r="D26" s="11"/>
      <c r="E26" s="11"/>
      <c r="F26" s="160"/>
      <c r="G26" s="133"/>
      <c r="H26" s="235"/>
      <c r="I26" s="430"/>
      <c r="J26" s="132"/>
      <c r="M26" s="135"/>
      <c r="N26" s="236"/>
      <c r="O26" s="236"/>
      <c r="P26" s="237"/>
      <c r="Q26" s="238"/>
      <c r="R26" s="144"/>
      <c r="S26" s="197"/>
      <c r="T26" s="302"/>
      <c r="U26" s="194"/>
      <c r="V26" s="11"/>
      <c r="W26" s="239"/>
      <c r="X26" s="136"/>
      <c r="Y26" s="240"/>
      <c r="Z26" s="142"/>
      <c r="AA26" s="137"/>
      <c r="AB26" s="145"/>
      <c r="AC26" s="189"/>
      <c r="AD26" s="187"/>
      <c r="AE26" s="129"/>
      <c r="AF26" s="130"/>
      <c r="AG26" s="131"/>
      <c r="AH26" s="138"/>
      <c r="AI26" s="139"/>
      <c r="AJ26" s="139"/>
      <c r="AK26" s="11"/>
      <c r="AL26" s="197"/>
      <c r="AM26" s="431"/>
      <c r="AN26" s="431"/>
      <c r="AO26" s="211"/>
      <c r="AP26" s="197"/>
      <c r="AQ26" s="134"/>
      <c r="AR26" s="134"/>
      <c r="AS26" s="246"/>
      <c r="AT26" s="244"/>
      <c r="AU26" s="244"/>
      <c r="AV26" s="11"/>
      <c r="AW26" s="11"/>
      <c r="AX26" s="11"/>
    </row>
    <row r="27" spans="1:50">
      <c r="A27" s="11"/>
      <c r="B27" s="249"/>
      <c r="C27" s="235"/>
      <c r="D27" s="11"/>
      <c r="E27" s="11"/>
      <c r="F27" s="160"/>
      <c r="G27" s="133"/>
      <c r="H27" s="235"/>
      <c r="I27" s="430"/>
      <c r="J27" s="132"/>
      <c r="M27" s="135"/>
      <c r="N27" s="236"/>
      <c r="O27" s="236"/>
      <c r="P27" s="237"/>
      <c r="Q27" s="238"/>
      <c r="R27" s="144"/>
      <c r="S27" s="197"/>
      <c r="T27" s="302"/>
      <c r="U27" s="194"/>
      <c r="V27" s="11"/>
      <c r="W27" s="239"/>
      <c r="X27" s="136"/>
      <c r="Y27" s="240"/>
      <c r="Z27" s="142"/>
      <c r="AA27" s="137"/>
      <c r="AB27" s="145"/>
      <c r="AC27" s="189"/>
      <c r="AD27" s="187"/>
      <c r="AE27" s="129"/>
      <c r="AF27" s="130"/>
      <c r="AG27" s="131"/>
      <c r="AH27" s="138"/>
      <c r="AI27" s="139"/>
      <c r="AJ27" s="139"/>
      <c r="AK27" s="11"/>
      <c r="AL27" s="197"/>
      <c r="AM27" s="431"/>
      <c r="AN27" s="431"/>
      <c r="AO27" s="211"/>
      <c r="AP27" s="197"/>
      <c r="AQ27" s="134"/>
      <c r="AR27" s="134"/>
      <c r="AS27" s="246"/>
      <c r="AT27" s="244"/>
      <c r="AU27" s="244"/>
      <c r="AV27" s="11"/>
      <c r="AW27" s="11"/>
      <c r="AX27" s="11"/>
    </row>
    <row r="28" spans="1:50">
      <c r="A28" s="11"/>
      <c r="B28" s="249"/>
      <c r="C28" s="235"/>
      <c r="D28" s="11"/>
      <c r="E28" s="11"/>
      <c r="F28" s="160"/>
      <c r="G28" s="133"/>
      <c r="H28" s="235"/>
      <c r="I28" s="430"/>
      <c r="J28" s="132"/>
      <c r="M28" s="135"/>
      <c r="N28" s="236"/>
      <c r="O28" s="236"/>
      <c r="P28" s="237"/>
      <c r="Q28" s="238"/>
      <c r="R28" s="144"/>
      <c r="S28" s="197"/>
      <c r="T28" s="302"/>
      <c r="U28" s="194"/>
      <c r="V28" s="11"/>
      <c r="W28" s="239"/>
      <c r="X28" s="136"/>
      <c r="Y28" s="240"/>
      <c r="Z28" s="142"/>
      <c r="AA28" s="137"/>
      <c r="AB28" s="145"/>
      <c r="AC28" s="189"/>
      <c r="AD28" s="187"/>
      <c r="AE28" s="129"/>
      <c r="AF28" s="130"/>
      <c r="AG28" s="131"/>
      <c r="AH28" s="138"/>
      <c r="AI28" s="139"/>
      <c r="AJ28" s="139"/>
      <c r="AK28" s="11"/>
      <c r="AL28" s="197"/>
      <c r="AM28" s="431"/>
      <c r="AN28" s="431"/>
      <c r="AO28" s="211"/>
      <c r="AP28" s="197"/>
      <c r="AQ28" s="134"/>
      <c r="AR28" s="134"/>
      <c r="AS28" s="246"/>
      <c r="AT28" s="244"/>
      <c r="AU28" s="244"/>
      <c r="AV28" s="11"/>
      <c r="AW28" s="11"/>
      <c r="AX28" s="11"/>
    </row>
    <row r="29" spans="1:50">
      <c r="A29" s="11"/>
      <c r="B29" s="249"/>
      <c r="C29" s="235"/>
      <c r="D29" s="11"/>
      <c r="E29" s="11"/>
      <c r="F29" s="160"/>
      <c r="G29" s="133"/>
      <c r="H29" s="235"/>
      <c r="I29" s="430"/>
      <c r="J29" s="132"/>
      <c r="M29" s="135"/>
      <c r="N29" s="236"/>
      <c r="O29" s="236"/>
      <c r="P29" s="237"/>
      <c r="Q29" s="238"/>
      <c r="R29" s="144"/>
      <c r="S29" s="197"/>
      <c r="T29" s="302"/>
      <c r="U29" s="194"/>
      <c r="V29" s="11"/>
      <c r="W29" s="239"/>
      <c r="X29" s="136"/>
      <c r="Y29" s="240"/>
      <c r="Z29" s="142"/>
      <c r="AA29" s="137"/>
      <c r="AB29" s="145"/>
      <c r="AC29" s="189"/>
      <c r="AD29" s="187"/>
      <c r="AE29" s="129"/>
      <c r="AF29" s="130"/>
      <c r="AG29" s="131"/>
      <c r="AH29" s="138"/>
      <c r="AI29" s="139"/>
      <c r="AJ29" s="139"/>
      <c r="AK29" s="11"/>
      <c r="AL29" s="197"/>
      <c r="AM29" s="431"/>
      <c r="AN29" s="431"/>
      <c r="AO29" s="211"/>
      <c r="AP29" s="197"/>
      <c r="AQ29" s="134"/>
      <c r="AR29" s="134"/>
      <c r="AS29" s="246"/>
      <c r="AT29" s="244"/>
      <c r="AU29" s="244"/>
      <c r="AV29" s="11"/>
      <c r="AW29" s="11"/>
      <c r="AX29" s="11"/>
    </row>
    <row r="30" spans="1:50">
      <c r="A30" s="11"/>
      <c r="B30" s="249"/>
      <c r="C30" s="235"/>
      <c r="D30" s="11"/>
      <c r="E30" s="11"/>
      <c r="F30" s="160"/>
      <c r="G30" s="133"/>
      <c r="H30" s="235"/>
      <c r="I30" s="430"/>
      <c r="J30" s="132"/>
      <c r="M30" s="135"/>
      <c r="N30" s="236"/>
      <c r="O30" s="236"/>
      <c r="P30" s="237"/>
      <c r="Q30" s="238"/>
      <c r="R30" s="144"/>
      <c r="S30" s="197"/>
      <c r="T30" s="302"/>
      <c r="U30" s="194"/>
      <c r="V30" s="11"/>
      <c r="W30" s="239"/>
      <c r="X30" s="136"/>
      <c r="Y30" s="240"/>
      <c r="Z30" s="142"/>
      <c r="AA30" s="137"/>
      <c r="AB30" s="145"/>
      <c r="AC30" s="189"/>
      <c r="AD30" s="187"/>
      <c r="AE30" s="129"/>
      <c r="AF30" s="130"/>
      <c r="AG30" s="131"/>
      <c r="AH30" s="138"/>
      <c r="AI30" s="139"/>
      <c r="AJ30" s="139"/>
      <c r="AK30" s="11"/>
      <c r="AL30" s="197"/>
      <c r="AM30" s="431"/>
      <c r="AN30" s="431"/>
      <c r="AO30" s="211"/>
      <c r="AP30" s="197"/>
      <c r="AQ30" s="134"/>
      <c r="AR30" s="134"/>
      <c r="AS30" s="246"/>
      <c r="AT30" s="244"/>
      <c r="AU30" s="244"/>
      <c r="AV30" s="11"/>
      <c r="AW30" s="11"/>
      <c r="AX30" s="11"/>
    </row>
    <row r="31" spans="1:50">
      <c r="A31" s="11"/>
      <c r="B31" s="249"/>
      <c r="C31" s="235"/>
      <c r="D31" s="11"/>
      <c r="E31" s="11"/>
      <c r="F31" s="160"/>
      <c r="G31" s="133"/>
      <c r="H31" s="235"/>
      <c r="I31" s="430"/>
      <c r="J31" s="132"/>
      <c r="M31" s="135"/>
      <c r="N31" s="236"/>
      <c r="O31" s="236"/>
      <c r="P31" s="237"/>
      <c r="Q31" s="238"/>
      <c r="R31" s="144"/>
      <c r="S31" s="197"/>
      <c r="T31" s="302"/>
      <c r="U31" s="194"/>
      <c r="V31" s="11"/>
      <c r="W31" s="239"/>
      <c r="X31" s="136"/>
      <c r="Y31" s="240"/>
      <c r="Z31" s="142"/>
      <c r="AA31" s="137"/>
      <c r="AB31" s="145"/>
      <c r="AC31" s="189"/>
      <c r="AD31" s="187"/>
      <c r="AE31" s="129"/>
      <c r="AF31" s="130"/>
      <c r="AG31" s="131"/>
      <c r="AH31" s="138"/>
      <c r="AI31" s="139"/>
      <c r="AJ31" s="139"/>
      <c r="AK31" s="11"/>
      <c r="AL31" s="197"/>
      <c r="AM31" s="431"/>
      <c r="AN31" s="431"/>
      <c r="AO31" s="211"/>
      <c r="AP31" s="197"/>
      <c r="AQ31" s="134"/>
      <c r="AR31" s="134"/>
      <c r="AS31" s="246"/>
      <c r="AT31" s="244"/>
      <c r="AU31" s="244"/>
      <c r="AV31" s="11"/>
      <c r="AW31" s="11"/>
      <c r="AX31" s="11"/>
    </row>
    <row r="32" spans="1:50">
      <c r="A32" s="11"/>
      <c r="B32" s="249"/>
      <c r="C32" s="235"/>
      <c r="D32" s="11"/>
      <c r="E32" s="11"/>
      <c r="F32" s="160"/>
      <c r="G32" s="133"/>
      <c r="H32" s="235"/>
      <c r="I32" s="430"/>
      <c r="J32" s="132"/>
      <c r="M32" s="135"/>
      <c r="N32" s="236"/>
      <c r="O32" s="236"/>
      <c r="P32" s="237"/>
      <c r="Q32" s="238"/>
      <c r="R32" s="144"/>
      <c r="S32" s="197"/>
      <c r="T32" s="302"/>
      <c r="U32" s="194"/>
      <c r="V32" s="11"/>
      <c r="W32" s="239"/>
      <c r="X32" s="136"/>
      <c r="Y32" s="240"/>
      <c r="Z32" s="142"/>
      <c r="AA32" s="137"/>
      <c r="AB32" s="145"/>
      <c r="AC32" s="189"/>
      <c r="AD32" s="187"/>
      <c r="AE32" s="129"/>
      <c r="AF32" s="130"/>
      <c r="AG32" s="131"/>
      <c r="AH32" s="138"/>
      <c r="AI32" s="139"/>
      <c r="AJ32" s="139"/>
      <c r="AK32" s="11"/>
      <c r="AL32" s="197"/>
      <c r="AM32" s="431"/>
      <c r="AN32" s="431"/>
      <c r="AO32" s="211"/>
      <c r="AP32" s="197"/>
      <c r="AQ32" s="134"/>
      <c r="AR32" s="134"/>
      <c r="AS32" s="246"/>
      <c r="AT32" s="244"/>
      <c r="AU32" s="244"/>
      <c r="AV32" s="11"/>
      <c r="AW32" s="11"/>
      <c r="AX32" s="11"/>
    </row>
    <row r="33" spans="1:50">
      <c r="A33" s="11"/>
      <c r="B33" s="249"/>
      <c r="C33" s="235"/>
      <c r="D33" s="11"/>
      <c r="E33" s="11"/>
      <c r="F33" s="160"/>
      <c r="G33" s="133"/>
      <c r="H33" s="235"/>
      <c r="I33" s="430"/>
      <c r="J33" s="132"/>
      <c r="M33" s="135"/>
      <c r="N33" s="236"/>
      <c r="O33" s="236"/>
      <c r="P33" s="237"/>
      <c r="Q33" s="238"/>
      <c r="R33" s="144"/>
      <c r="S33" s="197"/>
      <c r="T33" s="302"/>
      <c r="U33" s="194"/>
      <c r="V33" s="11"/>
      <c r="W33" s="239"/>
      <c r="X33" s="136"/>
      <c r="Y33" s="240"/>
      <c r="Z33" s="142"/>
      <c r="AA33" s="137"/>
      <c r="AB33" s="145"/>
      <c r="AC33" s="189"/>
      <c r="AD33" s="187"/>
      <c r="AE33" s="129"/>
      <c r="AF33" s="130"/>
      <c r="AG33" s="131"/>
      <c r="AH33" s="138"/>
      <c r="AI33" s="139"/>
      <c r="AJ33" s="139"/>
      <c r="AK33" s="11"/>
      <c r="AL33" s="197"/>
      <c r="AM33" s="431"/>
      <c r="AN33" s="431"/>
      <c r="AO33" s="211"/>
      <c r="AP33" s="197"/>
      <c r="AQ33" s="134"/>
      <c r="AR33" s="134"/>
      <c r="AS33" s="246"/>
      <c r="AT33" s="244"/>
      <c r="AU33" s="244"/>
      <c r="AV33" s="11"/>
      <c r="AW33" s="11"/>
      <c r="AX33" s="11"/>
    </row>
    <row r="34" spans="1:50">
      <c r="A34" s="11"/>
      <c r="B34" s="249"/>
      <c r="C34" s="235"/>
      <c r="D34" s="11"/>
      <c r="E34" s="11"/>
      <c r="F34" s="160"/>
      <c r="G34" s="133"/>
      <c r="H34" s="235"/>
      <c r="I34" s="430"/>
      <c r="J34" s="132"/>
      <c r="M34" s="135"/>
      <c r="N34" s="236"/>
      <c r="O34" s="236"/>
      <c r="P34" s="237"/>
      <c r="Q34" s="238"/>
      <c r="R34" s="144"/>
      <c r="S34" s="197"/>
      <c r="T34" s="302"/>
      <c r="U34" s="194"/>
      <c r="V34" s="11"/>
      <c r="W34" s="239"/>
      <c r="X34" s="136"/>
      <c r="Y34" s="240"/>
      <c r="Z34" s="142"/>
      <c r="AA34" s="137"/>
      <c r="AB34" s="145"/>
      <c r="AC34" s="189"/>
      <c r="AD34" s="187"/>
      <c r="AE34" s="129"/>
      <c r="AF34" s="130"/>
      <c r="AG34" s="131"/>
      <c r="AH34" s="138"/>
      <c r="AI34" s="139"/>
      <c r="AJ34" s="139"/>
      <c r="AK34" s="11"/>
      <c r="AL34" s="197"/>
      <c r="AM34" s="431"/>
      <c r="AN34" s="431"/>
      <c r="AO34" s="211"/>
      <c r="AP34" s="197"/>
      <c r="AQ34" s="134"/>
      <c r="AR34" s="134"/>
      <c r="AS34" s="246"/>
      <c r="AT34" s="244"/>
      <c r="AU34" s="244"/>
      <c r="AV34" s="11"/>
      <c r="AW34" s="11"/>
      <c r="AX34" s="11"/>
    </row>
    <row r="35" spans="1:50">
      <c r="A35" s="11"/>
      <c r="B35" s="249"/>
      <c r="C35" s="235"/>
      <c r="D35" s="11"/>
      <c r="E35" s="11"/>
      <c r="F35" s="160"/>
      <c r="G35" s="133"/>
      <c r="H35" s="235"/>
      <c r="I35" s="430"/>
      <c r="J35" s="132"/>
      <c r="M35" s="135"/>
      <c r="N35" s="236"/>
      <c r="O35" s="236"/>
      <c r="P35" s="237"/>
      <c r="Q35" s="238"/>
      <c r="R35" s="144"/>
      <c r="S35" s="197"/>
      <c r="T35" s="302"/>
      <c r="U35" s="194"/>
      <c r="V35" s="11"/>
      <c r="W35" s="239"/>
      <c r="X35" s="136"/>
      <c r="Y35" s="240"/>
      <c r="Z35" s="142"/>
      <c r="AA35" s="137"/>
      <c r="AB35" s="145"/>
      <c r="AC35" s="189"/>
      <c r="AD35" s="187"/>
      <c r="AE35" s="129"/>
      <c r="AF35" s="130"/>
      <c r="AG35" s="131"/>
      <c r="AH35" s="138"/>
      <c r="AI35" s="139"/>
      <c r="AJ35" s="139"/>
      <c r="AK35" s="11"/>
      <c r="AL35" s="197"/>
      <c r="AM35" s="431"/>
      <c r="AN35" s="431"/>
      <c r="AO35" s="211"/>
      <c r="AP35" s="197"/>
      <c r="AQ35" s="134"/>
      <c r="AR35" s="134"/>
      <c r="AS35" s="246"/>
      <c r="AT35" s="244"/>
      <c r="AU35" s="244"/>
      <c r="AV35" s="11"/>
      <c r="AW35" s="11"/>
      <c r="AX35" s="11"/>
    </row>
  </sheetData>
  <autoFilter ref="A2:AY19" xr:uid="{7ED9EE6A-726E-4E6C-AD3A-4AFA74169A51}">
    <sortState xmlns:xlrd2="http://schemas.microsoft.com/office/spreadsheetml/2017/richdata2" ref="A3:AY19">
      <sortCondition ref="D2:D19"/>
    </sortState>
  </autoFilter>
  <dataConsolidate/>
  <phoneticPr fontId="10"/>
  <conditionalFormatting sqref="H3:I35">
    <cfRule type="cellIs" dxfId="46" priority="1" operator="equal">
      <formula>"該当なし"</formula>
    </cfRule>
    <cfRule type="cellIs" dxfId="45" priority="8" operator="greaterThan">
      <formula>11</formula>
    </cfRule>
  </conditionalFormatting>
  <conditionalFormatting sqref="M2:M35">
    <cfRule type="cellIs" dxfId="44" priority="10" operator="equal">
      <formula>"競合Qoo10 EVENT "</formula>
    </cfRule>
  </conditionalFormatting>
  <conditionalFormatting sqref="M3:M35">
    <cfRule type="cellIs" dxfId="43" priority="9" operator="equal">
      <formula>"Qoo10 EVENT "</formula>
    </cfRule>
  </conditionalFormatting>
  <conditionalFormatting sqref="Z3:Z35">
    <cfRule type="cellIs" dxfId="42" priority="7" operator="greaterThan">
      <formula>0.11999</formula>
    </cfRule>
  </conditionalFormatting>
  <conditionalFormatting sqref="AA3:AA35">
    <cfRule type="cellIs" dxfId="41" priority="5" operator="lessThan">
      <formula>0.09</formula>
    </cfRule>
  </conditionalFormatting>
  <conditionalFormatting sqref="AG3:AG35">
    <cfRule type="cellIs" dxfId="40" priority="4" operator="greaterThan">
      <formula>0.019</formula>
    </cfRule>
  </conditionalFormatting>
  <conditionalFormatting sqref="AI3:AI35">
    <cfRule type="cellIs" dxfId="39" priority="3" operator="lessThan">
      <formula>0.071</formula>
    </cfRule>
  </conditionalFormatting>
  <conditionalFormatting sqref="AJ3:AJ35">
    <cfRule type="cellIs" dxfId="38" priority="6" operator="lessThan">
      <formula>0.049999</formula>
    </cfRule>
  </conditionalFormatting>
  <conditionalFormatting sqref="AO3:AO35">
    <cfRule type="cellIs" dxfId="37" priority="2" operator="equal">
      <formula>"並"</formula>
    </cfRule>
  </conditionalFormatting>
  <hyperlinks>
    <hyperlink ref="T3" r:id="rId1" xr:uid="{9053A3D9-62CA-47D5-90CC-584047119290}"/>
    <hyperlink ref="T1" r:id="rId2" xr:uid="{32867B9D-7DFE-465F-87D1-DF309272664E}"/>
    <hyperlink ref="T11" r:id="rId3" display="https://www.qoo10.jp/g/933147380" xr:uid="{18D74682-5583-4533-9A67-3350C0C3A87E}"/>
    <hyperlink ref="T4" r:id="rId4" display="https://www.qoo10.jp/g/933147382" xr:uid="{DC841591-BA60-49E5-98FC-9B1B3646B080}"/>
    <hyperlink ref="T5" r:id="rId5" display="https://www.qoo10.jp/g/933147377" xr:uid="{14564C72-E668-4A4A-A590-BCF48F57D99D}"/>
    <hyperlink ref="T7" r:id="rId6" display="https://www.qoo10.jp/g/933147383" xr:uid="{CF4B9D57-BB99-43B5-8BB7-9775648A65C0}"/>
    <hyperlink ref="T9" r:id="rId7" display="https://www.qoo10.jp/g/965001916" xr:uid="{5CAF262C-DD8A-4158-9020-40B259335587}"/>
    <hyperlink ref="T10" r:id="rId8" display="https://www.qoo10.jp/g/965001917" xr:uid="{FE390213-FFD9-4BF8-AEBC-F88F0C5D253C}"/>
    <hyperlink ref="T14" r:id="rId9" display="https://www.qoo10.jp/g/965001918" xr:uid="{9958F44A-BF34-4838-978A-13E1847876B1}"/>
    <hyperlink ref="T12" r:id="rId10" xr:uid="{EBB28A8F-B1FE-4FAB-A192-3A410DA51186}"/>
    <hyperlink ref="F6" r:id="rId11" xr:uid="{6CD7E5D8-EE42-44B8-9839-13EBA672DDAD}"/>
    <hyperlink ref="F12" r:id="rId12" xr:uid="{B4A92032-E511-46BC-A5BA-FD9D26519833}"/>
    <hyperlink ref="F11" r:id="rId13" xr:uid="{670224C9-5674-4C44-BFD4-7E2AC1B5DBA1}"/>
    <hyperlink ref="F3" r:id="rId14" xr:uid="{87C6C944-1BB1-48F4-9195-E9C1F0A5C9C8}"/>
    <hyperlink ref="F7" r:id="rId15" xr:uid="{79D44C5E-3B16-4BE2-8223-3118F124AE18}"/>
    <hyperlink ref="F9" r:id="rId16" xr:uid="{CE34E211-5246-4D1F-9187-91037BC336CF}"/>
    <hyperlink ref="F10" r:id="rId17" xr:uid="{455CC8F8-04E0-4A21-9374-7D18385179EF}"/>
    <hyperlink ref="F13" r:id="rId18" xr:uid="{83B41A56-B4A9-4E4E-8536-297242D428C1}"/>
    <hyperlink ref="F4" r:id="rId19" xr:uid="{DF4FB638-F8DC-464A-81AA-5997C2ABCB3C}"/>
    <hyperlink ref="F5" r:id="rId20" xr:uid="{6282ECA6-F636-433E-9CE4-D08E63D7C197}"/>
    <hyperlink ref="F14" r:id="rId21" xr:uid="{B1EC09B5-C0DB-4F5D-83B0-3C729ACE18D4}"/>
    <hyperlink ref="F1" r:id="rId22" xr:uid="{57C2F366-6868-4EC4-B71A-D4E984533E60}"/>
  </hyperlinks>
  <pageMargins left="0.7" right="0.7" top="0.75" bottom="0.75" header="0.3" footer="0.3"/>
  <pageSetup paperSize="9" orientation="portrait" r:id="rId23"/>
  <drawing r:id="rId24"/>
  <legacyDrawing r:id="rId25"/>
  <mc:AlternateContent xmlns:mc="http://schemas.openxmlformats.org/markup-compatibility/2006">
    <mc:Choice Requires="x14">
      <controls>
        <mc:AlternateContent xmlns:mc="http://schemas.openxmlformats.org/markup-compatibility/2006">
          <mc:Choice Requires="x14">
            <control shapeId="47105" r:id="rId26" name="Button 1">
              <controlPr defaultSize="0" print="0" autoFill="0" autoPict="0" macro="[0]!RunExecutable">
                <anchor>
                  <from>
                    <xdr:col>0</xdr:col>
                    <xdr:colOff>76200</xdr:colOff>
                    <xdr:row>0</xdr:row>
                    <xdr:rowOff>9525</xdr:rowOff>
                  </from>
                  <to>
                    <xdr:col>3</xdr:col>
                    <xdr:colOff>361950</xdr:colOff>
                    <xdr:row>0</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E6A-726E-4E6C-AD3A-4AFA74169A51}">
  <sheetPr codeName="Sheet9">
    <tabColor theme="8" tint="0.39997558519241921"/>
  </sheetPr>
  <dimension ref="A1:BE785"/>
  <sheetViews>
    <sheetView zoomScale="85" zoomScaleNormal="85" workbookViewId="0">
      <pane xSplit="4" ySplit="2" topLeftCell="E3" activePane="bottomRight" state="frozen"/>
      <selection pane="topRight" activeCell="E1" sqref="E1"/>
      <selection pane="bottomLeft" activeCell="A3" sqref="A3"/>
      <selection pane="bottomRight" activeCell="AL9" sqref="AL9"/>
    </sheetView>
  </sheetViews>
  <sheetFormatPr defaultRowHeight="19.5" outlineLevelCol="1"/>
  <cols>
    <col min="1" max="1" width="3.109375" style="2" customWidth="1"/>
    <col min="2" max="2" width="12.6640625" style="333" customWidth="1"/>
    <col min="3" max="3" width="4.44140625" style="2" customWidth="1"/>
    <col min="4" max="4" width="5.109375" style="2" customWidth="1"/>
    <col min="5" max="5" width="26.77734375" style="2" customWidth="1"/>
    <col min="6" max="6" width="10.109375" style="24" customWidth="1"/>
    <col min="7" max="7" width="10.6640625" style="416" bestFit="1" customWidth="1"/>
    <col min="8" max="8" width="4.5546875" style="2" customWidth="1"/>
    <col min="9" max="9" width="4.5546875" style="432" customWidth="1"/>
    <col min="10" max="10" width="5.21875" style="3" customWidth="1"/>
    <col min="11" max="11" width="6.33203125" style="133" customWidth="1"/>
    <col min="12" max="12" width="4.88671875" style="133" customWidth="1"/>
    <col min="13" max="13" width="7.6640625" style="2" customWidth="1"/>
    <col min="14" max="14" width="6.44140625" style="10" customWidth="1"/>
    <col min="15" max="15" width="5" style="10" customWidth="1"/>
    <col min="16" max="16" width="7.21875" style="10" customWidth="1"/>
    <col min="17" max="17" width="8.21875" style="2" customWidth="1" outlineLevel="1"/>
    <col min="18" max="18" width="7.109375" style="2" customWidth="1" outlineLevel="1"/>
    <col min="19" max="19" width="11.109375" style="196" customWidth="1"/>
    <col min="20" max="20" width="3.33203125" style="24" customWidth="1"/>
    <col min="21" max="21" width="7.21875" style="4" customWidth="1" outlineLevel="1"/>
    <col min="22" max="22" width="4.77734375" style="2" customWidth="1" outlineLevel="1"/>
    <col min="23" max="23" width="7.77734375" style="13" customWidth="1" outlineLevel="1"/>
    <col min="24" max="24" width="6.44140625" style="4" customWidth="1" outlineLevel="1"/>
    <col min="25" max="25" width="6.44140625" style="13" customWidth="1" outlineLevel="1"/>
    <col min="26" max="26" width="6.109375" style="157" customWidth="1" outlineLevel="1"/>
    <col min="27" max="27" width="6" style="13" customWidth="1" outlineLevel="1"/>
    <col min="28" max="28" width="7.5546875" style="12" customWidth="1"/>
    <col min="29" max="29" width="6.88671875" style="4" customWidth="1"/>
    <col min="30" max="30" width="7.5546875" style="6" customWidth="1"/>
    <col min="31" max="31" width="5.6640625" style="2" customWidth="1"/>
    <col min="32" max="32" width="5.44140625" style="2" customWidth="1"/>
    <col min="33" max="33" width="5.6640625" style="156" customWidth="1"/>
    <col min="34" max="34" width="5.6640625" style="13" customWidth="1"/>
    <col min="35" max="35" width="5.6640625" style="2" customWidth="1"/>
    <col min="36" max="36" width="6.21875" style="2" customWidth="1"/>
    <col min="37" max="37" width="1" style="2" customWidth="1"/>
    <col min="38" max="38" width="14.33203125" style="198" customWidth="1" outlineLevel="1"/>
    <col min="39" max="39" width="14.33203125" style="202" customWidth="1" outlineLevel="1"/>
    <col min="40" max="40" width="10" style="203" customWidth="1" outlineLevel="1"/>
    <col min="41" max="41" width="23.77734375" style="362" customWidth="1" outlineLevel="1"/>
    <col min="42" max="42" width="19" style="362" customWidth="1" outlineLevel="1"/>
    <col min="43" max="43" width="10.5546875" customWidth="1" outlineLevel="1"/>
    <col min="44" max="44" width="8" customWidth="1" outlineLevel="1"/>
    <col min="45" max="45" width="7.88671875" style="169" customWidth="1" outlineLevel="1"/>
    <col min="46" max="46" width="7.77734375" style="169" customWidth="1" outlineLevel="1"/>
    <col min="47" max="47" width="5.77734375" customWidth="1" outlineLevel="1"/>
    <col min="48" max="48" width="19.33203125" style="204" customWidth="1"/>
    <col min="49" max="49" width="27.21875" style="12" customWidth="1"/>
    <col min="50" max="50" width="9.44140625" style="12" bestFit="1" customWidth="1"/>
    <col min="51" max="51" width="6" style="12" bestFit="1" customWidth="1"/>
    <col min="52" max="53" width="10.109375" style="5" customWidth="1"/>
    <col min="54" max="16384" width="8.88671875" style="2"/>
  </cols>
  <sheetData>
    <row r="1" spans="1:56" s="206" customFormat="1" ht="19.5" customHeight="1">
      <c r="A1" s="205"/>
      <c r="B1" s="330"/>
      <c r="D1" s="205"/>
      <c r="E1" s="207" t="s">
        <v>2407</v>
      </c>
      <c r="F1" s="208" t="s">
        <v>6842</v>
      </c>
      <c r="G1" s="415"/>
      <c r="H1" s="324"/>
      <c r="I1" s="428"/>
      <c r="J1" s="210"/>
      <c r="K1" s="211"/>
      <c r="L1" s="211"/>
      <c r="M1" s="212" t="s">
        <v>5303</v>
      </c>
      <c r="N1" s="213"/>
      <c r="O1" s="213"/>
      <c r="P1" s="213"/>
      <c r="Q1" s="214"/>
      <c r="R1" s="179"/>
      <c r="S1" s="215"/>
      <c r="T1" s="216" t="s">
        <v>446</v>
      </c>
      <c r="U1" s="214" t="s">
        <v>2391</v>
      </c>
      <c r="V1" s="214"/>
      <c r="W1" s="217"/>
      <c r="X1" s="214"/>
      <c r="Y1" s="214"/>
      <c r="Z1" s="218"/>
      <c r="AA1" s="193"/>
      <c r="AB1" s="219" t="s">
        <v>6920</v>
      </c>
      <c r="AC1" s="127" t="s">
        <v>5302</v>
      </c>
      <c r="AD1" s="220"/>
      <c r="AE1" s="221"/>
      <c r="AF1" s="221"/>
      <c r="AG1" s="222"/>
      <c r="AH1" s="221"/>
      <c r="AI1" s="221"/>
      <c r="AJ1" s="223"/>
      <c r="AL1" s="195"/>
      <c r="AM1" s="224"/>
      <c r="AN1" s="225"/>
      <c r="AO1" s="226" t="s">
        <v>1947</v>
      </c>
      <c r="AP1" s="360" t="s">
        <v>27</v>
      </c>
      <c r="AQ1" s="228"/>
      <c r="AR1" s="229"/>
      <c r="AS1" s="433"/>
      <c r="AT1" s="434"/>
      <c r="AU1" s="230" t="s">
        <v>7173</v>
      </c>
      <c r="AV1" s="231"/>
      <c r="AW1" s="232"/>
      <c r="AX1" s="232"/>
      <c r="AY1" s="232"/>
      <c r="AZ1" s="233"/>
      <c r="BA1" s="233"/>
    </row>
    <row r="2" spans="1:56" s="234" customFormat="1" ht="60" customHeight="1">
      <c r="A2" s="266"/>
      <c r="B2" s="331" t="s">
        <v>8576</v>
      </c>
      <c r="C2" s="267" t="s">
        <v>1635</v>
      </c>
      <c r="D2" s="266" t="s">
        <v>1638</v>
      </c>
      <c r="E2" s="268" t="s">
        <v>9053</v>
      </c>
      <c r="F2" s="269" t="s">
        <v>6841</v>
      </c>
      <c r="G2" s="271" t="s">
        <v>10662</v>
      </c>
      <c r="H2" s="393" t="s">
        <v>10871</v>
      </c>
      <c r="I2" s="429" t="s">
        <v>1623</v>
      </c>
      <c r="J2" s="271" t="s">
        <v>7445</v>
      </c>
      <c r="K2" s="272" t="s">
        <v>8918</v>
      </c>
      <c r="L2" s="272" t="s">
        <v>8917</v>
      </c>
      <c r="M2" s="273" t="s">
        <v>5426</v>
      </c>
      <c r="N2" s="274" t="s">
        <v>5427</v>
      </c>
      <c r="O2" s="274" t="s">
        <v>366</v>
      </c>
      <c r="P2" s="275" t="s">
        <v>5428</v>
      </c>
      <c r="Q2" s="276" t="s">
        <v>5429</v>
      </c>
      <c r="R2" s="277" t="s">
        <v>5430</v>
      </c>
      <c r="S2" s="278" t="s">
        <v>6160</v>
      </c>
      <c r="T2" s="301"/>
      <c r="U2" s="279" t="s">
        <v>5431</v>
      </c>
      <c r="V2" s="280" t="s">
        <v>366</v>
      </c>
      <c r="W2" s="281" t="s">
        <v>2387</v>
      </c>
      <c r="X2" s="282" t="s">
        <v>5432</v>
      </c>
      <c r="Y2" s="283" t="s">
        <v>5429</v>
      </c>
      <c r="Z2" s="284" t="s">
        <v>5433</v>
      </c>
      <c r="AA2" s="285" t="s">
        <v>5434</v>
      </c>
      <c r="AB2" s="286" t="s">
        <v>6921</v>
      </c>
      <c r="AC2" s="287" t="s">
        <v>5435</v>
      </c>
      <c r="AD2" s="288" t="s">
        <v>1640</v>
      </c>
      <c r="AE2" s="289" t="s">
        <v>5436</v>
      </c>
      <c r="AF2" s="290" t="s">
        <v>5437</v>
      </c>
      <c r="AG2" s="291"/>
      <c r="AH2" s="292" t="s">
        <v>5438</v>
      </c>
      <c r="AI2" s="293"/>
      <c r="AJ2" s="311" t="s">
        <v>5439</v>
      </c>
      <c r="AK2" s="178"/>
      <c r="AL2" s="199" t="s">
        <v>5424</v>
      </c>
      <c r="AM2" s="199" t="s">
        <v>764</v>
      </c>
      <c r="AN2" s="199" t="s">
        <v>5440</v>
      </c>
      <c r="AO2" s="294" t="s">
        <v>1636</v>
      </c>
      <c r="AP2" s="294" t="s">
        <v>1633</v>
      </c>
      <c r="AQ2" s="294" t="s">
        <v>31</v>
      </c>
      <c r="AR2" s="294" t="s">
        <v>1634</v>
      </c>
      <c r="AS2" s="435" t="s">
        <v>5432</v>
      </c>
      <c r="AT2" s="435" t="s">
        <v>366</v>
      </c>
      <c r="AU2" s="295" t="s">
        <v>5441</v>
      </c>
      <c r="AV2" s="296" t="s">
        <v>5442</v>
      </c>
      <c r="AW2" s="297" t="s">
        <v>5443</v>
      </c>
      <c r="AX2" s="297" t="s">
        <v>5444</v>
      </c>
      <c r="AY2" s="297"/>
      <c r="AZ2" s="298" t="s">
        <v>5445</v>
      </c>
      <c r="BA2" s="298" t="s">
        <v>5446</v>
      </c>
      <c r="BB2" s="178"/>
      <c r="BC2" s="318" t="s">
        <v>7625</v>
      </c>
      <c r="BD2" s="317" t="s">
        <v>7624</v>
      </c>
    </row>
    <row r="3" spans="1:56" s="11" customFormat="1" ht="19.5" customHeight="1">
      <c r="A3" s="11">
        <f t="shared" ref="A3:A66" si="0">COUNTIF(E:E,E3)</f>
        <v>1</v>
      </c>
      <c r="B3" s="249">
        <f t="shared" ref="B3:B66" si="1">AL3</f>
        <v>1756515157706</v>
      </c>
      <c r="C3" s="235">
        <f>VLOOKUP(B:B,[1]MICHELIN!$B:$K,9,0)</f>
        <v>79</v>
      </c>
      <c r="D3" s="11" t="s">
        <v>4677</v>
      </c>
      <c r="E3" s="397" t="s">
        <v>894</v>
      </c>
      <c r="F3" s="160" t="s">
        <v>1857</v>
      </c>
      <c r="G3" s="133" t="s">
        <v>10663</v>
      </c>
      <c r="H3" s="235">
        <v>7</v>
      </c>
      <c r="I3" s="430">
        <f>VLOOKUP(B:B,[1]MICHELIN!$B:$K,10,0)</f>
        <v>7</v>
      </c>
      <c r="J3" s="132">
        <v>270</v>
      </c>
      <c r="K3" s="133" t="s">
        <v>1961</v>
      </c>
      <c r="L3" s="133">
        <v>1</v>
      </c>
      <c r="M3" s="135" t="s">
        <v>3998</v>
      </c>
      <c r="N3" s="236" t="s">
        <v>8547</v>
      </c>
      <c r="O3" s="236">
        <v>0</v>
      </c>
      <c r="P3" s="237">
        <v>11000</v>
      </c>
      <c r="Q3" s="238">
        <f t="shared" ref="Q3:Q34" si="2">(P3-AT3)/1.1</f>
        <v>9522.7272727272721</v>
      </c>
      <c r="R3" s="144">
        <f t="shared" ref="R3:R34" si="3">IFERROR((Q3-X3)/Q3,"")</f>
        <v>0.12735083532219565</v>
      </c>
      <c r="S3" s="197">
        <v>1074476371</v>
      </c>
      <c r="T3" s="302" t="s">
        <v>10707</v>
      </c>
      <c r="U3" s="194">
        <f t="shared" ref="U3:U34" si="4">W3-V3</f>
        <v>11000</v>
      </c>
      <c r="W3" s="239">
        <v>11000</v>
      </c>
      <c r="X3" s="136">
        <f t="shared" ref="X3:X34" si="5">AS3</f>
        <v>8310</v>
      </c>
      <c r="Y3" s="240">
        <f t="shared" ref="Y3:Y34" si="6">(W3-AT3)/1.1</f>
        <v>9522.7272727272721</v>
      </c>
      <c r="Z3" s="142">
        <f t="shared" ref="Z3:Z34" si="7">IFERROR(-1+(AD3/N3),"")</f>
        <v>7.7272727272727382E-2</v>
      </c>
      <c r="AA3" s="137">
        <f t="shared" ref="AA3:AA34" si="8">IFERROR((Y3-X3)/Y3,"")</f>
        <v>0.12735083532219565</v>
      </c>
      <c r="AB3" s="145">
        <v>1</v>
      </c>
      <c r="AC3" s="189">
        <f t="shared" ref="AC3:AC34" si="9">ROUNDDOWN(U3/1.02,0)</f>
        <v>10784</v>
      </c>
      <c r="AD3" s="187">
        <f t="shared" ref="AD3:AD34" si="10">ROUNDDOWN(AC3/0.91,0)</f>
        <v>11850</v>
      </c>
      <c r="AE3" s="129">
        <f t="shared" ref="AE3:AE66" si="11">AD3*0.09</f>
        <v>1066.5</v>
      </c>
      <c r="AF3" s="130">
        <f t="shared" ref="AF3:AF66" si="12">AE3-AH3</f>
        <v>216.5</v>
      </c>
      <c r="AG3" s="131">
        <f t="shared" ref="AG3:AG66" si="13">IFERROR(AF3/AD3,"")</f>
        <v>1.8270042194092825E-2</v>
      </c>
      <c r="AH3" s="138">
        <f t="shared" ref="AH3:AH66" si="14">AD3-U3</f>
        <v>850</v>
      </c>
      <c r="AI3" s="139">
        <f t="shared" ref="AI3:AI66" si="15">IFERROR(AH3/AD3,"")</f>
        <v>7.1729957805907171E-2</v>
      </c>
      <c r="AJ3" s="139">
        <f t="shared" ref="AJ3:AJ66" si="16">IFERROR(AA3-AG3,"")</f>
        <v>0.10908079312810283</v>
      </c>
      <c r="AL3" s="197">
        <v>1756515157706</v>
      </c>
      <c r="AM3" s="197">
        <v>4985009753552</v>
      </c>
      <c r="AN3" s="197" t="s">
        <v>3682</v>
      </c>
      <c r="AO3" s="241" t="s">
        <v>0</v>
      </c>
      <c r="AP3" s="241" t="s">
        <v>893</v>
      </c>
      <c r="AQ3" s="242" t="s">
        <v>95</v>
      </c>
      <c r="AR3" s="242">
        <v>17300</v>
      </c>
      <c r="AS3" s="431">
        <f>VLOOKUP(B:B,[1]MICHELIN!$B:$K,8,0)</f>
        <v>8310</v>
      </c>
      <c r="AT3" s="431">
        <v>525</v>
      </c>
      <c r="AU3" s="211" t="s">
        <v>3956</v>
      </c>
      <c r="AV3" s="197" t="s">
        <v>235</v>
      </c>
      <c r="AW3" s="134" t="str">
        <f>IFERROR(VLOOKUP(AV:AV,Q商品!B:E,4,0),"")</f>
        <v>2023年製 CROSSCLIMATE2 175/65R15 88H XL オールシーズンタイヤ 翌営業日発送</v>
      </c>
      <c r="AX3" s="134" t="str">
        <f>IFERROR(VLOOKUP(B:B,在庫!B:M,12,0),"")</f>
        <v>2023年製</v>
      </c>
      <c r="AY3" s="134">
        <f>IFERROR(VLOOKUP(B:B,在庫!B:L,10,0),"")</f>
        <v>1</v>
      </c>
      <c r="AZ3" s="244">
        <f>VLOOKUP(AL:AL,[1]MICHELIN!$B:$AH,32,0)</f>
        <v>605922079</v>
      </c>
      <c r="BA3" s="244">
        <f>VLOOKUP(AL:AL,[1]MICHELIN!$B:$AH,33,0)</f>
        <v>605922132</v>
      </c>
      <c r="BC3" s="11" t="s">
        <v>2055</v>
      </c>
    </row>
    <row r="4" spans="1:56" s="11" customFormat="1" ht="19.5" customHeight="1">
      <c r="A4" s="11">
        <f t="shared" si="0"/>
        <v>1</v>
      </c>
      <c r="B4" s="249">
        <f t="shared" si="1"/>
        <v>1856015157708</v>
      </c>
      <c r="C4" s="235">
        <f>VLOOKUP(B:B,[1]MICHELIN!$B:$K,9,0)</f>
        <v>94</v>
      </c>
      <c r="D4" s="11" t="s">
        <v>4677</v>
      </c>
      <c r="E4" s="397" t="s">
        <v>936</v>
      </c>
      <c r="F4" s="160" t="s">
        <v>7225</v>
      </c>
      <c r="G4" s="133" t="s">
        <v>10663</v>
      </c>
      <c r="H4" s="235">
        <v>2</v>
      </c>
      <c r="I4" s="430">
        <f>VLOOKUP(B:B,[1]MICHELIN!$B:$K,10,0)</f>
        <v>2</v>
      </c>
      <c r="J4" s="132">
        <v>162</v>
      </c>
      <c r="K4" s="133" t="s">
        <v>1961</v>
      </c>
      <c r="L4" s="133">
        <v>3</v>
      </c>
      <c r="M4" s="135" t="s">
        <v>3998</v>
      </c>
      <c r="N4" s="236" t="s">
        <v>8548</v>
      </c>
      <c r="O4" s="236">
        <v>0</v>
      </c>
      <c r="P4" s="237">
        <v>13099</v>
      </c>
      <c r="Q4" s="238">
        <f t="shared" si="2"/>
        <v>11430.90909090909</v>
      </c>
      <c r="R4" s="144">
        <f t="shared" si="3"/>
        <v>9.2810561476061648E-2</v>
      </c>
      <c r="S4" s="197">
        <v>1074476366</v>
      </c>
      <c r="T4" s="302" t="s">
        <v>7761</v>
      </c>
      <c r="U4" s="194">
        <f t="shared" si="4"/>
        <v>13099</v>
      </c>
      <c r="W4" s="239">
        <v>13099</v>
      </c>
      <c r="X4" s="136">
        <f t="shared" si="5"/>
        <v>10370</v>
      </c>
      <c r="Y4" s="240">
        <f t="shared" si="6"/>
        <v>11430.90909090909</v>
      </c>
      <c r="Z4" s="142">
        <f t="shared" si="7"/>
        <v>7.7334147644858353E-2</v>
      </c>
      <c r="AA4" s="137">
        <f t="shared" si="8"/>
        <v>9.2810561476061648E-2</v>
      </c>
      <c r="AB4" s="145">
        <v>1</v>
      </c>
      <c r="AC4" s="189">
        <f t="shared" si="9"/>
        <v>12842</v>
      </c>
      <c r="AD4" s="187">
        <f t="shared" si="10"/>
        <v>14112</v>
      </c>
      <c r="AE4" s="129">
        <f t="shared" si="11"/>
        <v>1270.08</v>
      </c>
      <c r="AF4" s="130">
        <f t="shared" si="12"/>
        <v>257.07999999999993</v>
      </c>
      <c r="AG4" s="131">
        <f t="shared" si="13"/>
        <v>1.821712018140589E-2</v>
      </c>
      <c r="AH4" s="138">
        <f t="shared" si="14"/>
        <v>1013</v>
      </c>
      <c r="AI4" s="139">
        <f t="shared" si="15"/>
        <v>7.1782879818594103E-2</v>
      </c>
      <c r="AJ4" s="139">
        <f t="shared" si="16"/>
        <v>7.4593441294655755E-2</v>
      </c>
      <c r="AL4" s="197">
        <v>1856015157708</v>
      </c>
      <c r="AM4" s="197">
        <v>4985009753460</v>
      </c>
      <c r="AN4" s="197" t="s">
        <v>3681</v>
      </c>
      <c r="AO4" s="241" t="s">
        <v>0</v>
      </c>
      <c r="AP4" s="241" t="s">
        <v>935</v>
      </c>
      <c r="AQ4" s="242" t="s">
        <v>81</v>
      </c>
      <c r="AR4" s="242">
        <v>21600</v>
      </c>
      <c r="AS4" s="431">
        <f>VLOOKUP(B:B,[1]MICHELIN!$B:$K,8,0)</f>
        <v>10370</v>
      </c>
      <c r="AT4" s="431">
        <v>525</v>
      </c>
      <c r="AU4" s="211" t="s">
        <v>3956</v>
      </c>
      <c r="AV4" s="197" t="s">
        <v>237</v>
      </c>
      <c r="AW4" s="134" t="str">
        <f>IFERROR(VLOOKUP(AV:AV,Q商品!B:E,4,0),"")</f>
        <v>2023年製 CROSSCLIMATE2 185/60R15 88V XL オールシーズンタイヤ 翌営業日発送</v>
      </c>
      <c r="AX4" s="134" t="str">
        <f>IFERROR(VLOOKUP(B:B,在庫!B:M,12,0),"")</f>
        <v>2023年製</v>
      </c>
      <c r="AY4" s="134">
        <f>IFERROR(VLOOKUP(B:B,在庫!B:L,10,0),"")</f>
        <v>1</v>
      </c>
      <c r="AZ4" s="244">
        <f>VLOOKUP(AL:AL,[1]MICHELIN!$B:$AH,32,0)</f>
        <v>605922082</v>
      </c>
      <c r="BA4" s="244">
        <f>VLOOKUP(AL:AL,[1]MICHELIN!$B:$AH,33,0)</f>
        <v>605922135</v>
      </c>
      <c r="BC4" s="11" t="s">
        <v>2055</v>
      </c>
    </row>
    <row r="5" spans="1:56" s="11" customFormat="1" ht="19.5" customHeight="1">
      <c r="A5" s="11">
        <f t="shared" si="0"/>
        <v>1</v>
      </c>
      <c r="B5" s="249">
        <f t="shared" si="1"/>
        <v>1856515157703</v>
      </c>
      <c r="C5" s="235">
        <f>VLOOKUP(B:B,[1]MICHELIN!$B:$K,9,0)</f>
        <v>136</v>
      </c>
      <c r="D5" s="11" t="s">
        <v>4677</v>
      </c>
      <c r="E5" s="397" t="s">
        <v>956</v>
      </c>
      <c r="F5" s="160" t="s">
        <v>1858</v>
      </c>
      <c r="G5" s="133" t="s">
        <v>10663</v>
      </c>
      <c r="H5" s="235">
        <v>0</v>
      </c>
      <c r="I5" s="430">
        <f>VLOOKUP(B:B,[1]MICHELIN!$B:$K,10,0)</f>
        <v>0</v>
      </c>
      <c r="J5" s="132">
        <v>181</v>
      </c>
      <c r="K5" s="133" t="s">
        <v>1961</v>
      </c>
      <c r="L5" s="133">
        <v>4</v>
      </c>
      <c r="M5" s="135" t="s">
        <v>3998</v>
      </c>
      <c r="N5" s="236" t="s">
        <v>8549</v>
      </c>
      <c r="O5" s="236">
        <v>0</v>
      </c>
      <c r="P5" s="237">
        <v>12480</v>
      </c>
      <c r="Q5" s="238">
        <f t="shared" si="2"/>
        <v>10868.181818181818</v>
      </c>
      <c r="R5" s="144">
        <f t="shared" si="3"/>
        <v>0.14245085738184859</v>
      </c>
      <c r="S5" s="197">
        <v>1074476370</v>
      </c>
      <c r="T5" s="302" t="s">
        <v>7762</v>
      </c>
      <c r="U5" s="194">
        <f t="shared" si="4"/>
        <v>12480</v>
      </c>
      <c r="W5" s="239">
        <v>12480</v>
      </c>
      <c r="X5" s="136">
        <f t="shared" si="5"/>
        <v>9320</v>
      </c>
      <c r="Y5" s="240">
        <f t="shared" si="6"/>
        <v>10868.181818181818</v>
      </c>
      <c r="Z5" s="142">
        <f t="shared" si="7"/>
        <v>7.7323717948717841E-2</v>
      </c>
      <c r="AA5" s="137">
        <f t="shared" si="8"/>
        <v>0.14245085738184859</v>
      </c>
      <c r="AB5" s="145">
        <v>1</v>
      </c>
      <c r="AC5" s="189">
        <f t="shared" si="9"/>
        <v>12235</v>
      </c>
      <c r="AD5" s="187">
        <f t="shared" si="10"/>
        <v>13445</v>
      </c>
      <c r="AE5" s="129">
        <f t="shared" si="11"/>
        <v>1210.05</v>
      </c>
      <c r="AF5" s="130">
        <f t="shared" si="12"/>
        <v>245.04999999999995</v>
      </c>
      <c r="AG5" s="131">
        <f t="shared" si="13"/>
        <v>1.8226106359241351E-2</v>
      </c>
      <c r="AH5" s="138">
        <f t="shared" si="14"/>
        <v>965</v>
      </c>
      <c r="AI5" s="139">
        <f t="shared" si="15"/>
        <v>7.1773893640758646E-2</v>
      </c>
      <c r="AJ5" s="139">
        <f t="shared" si="16"/>
        <v>0.12422475102260724</v>
      </c>
      <c r="AL5" s="197">
        <v>1856515157703</v>
      </c>
      <c r="AM5" s="197">
        <v>4985009753569</v>
      </c>
      <c r="AN5" s="197" t="s">
        <v>3683</v>
      </c>
      <c r="AO5" s="241" t="s">
        <v>0</v>
      </c>
      <c r="AP5" s="241" t="s">
        <v>955</v>
      </c>
      <c r="AQ5" s="242" t="s">
        <v>42</v>
      </c>
      <c r="AR5" s="242">
        <v>19400</v>
      </c>
      <c r="AS5" s="431">
        <v>9320</v>
      </c>
      <c r="AT5" s="431">
        <v>525</v>
      </c>
      <c r="AU5" s="211" t="s">
        <v>3956</v>
      </c>
      <c r="AV5" s="197" t="s">
        <v>238</v>
      </c>
      <c r="AW5" s="134" t="str">
        <f>IFERROR(VLOOKUP(AV:AV,Q商品!B:E,4,0),"")</f>
        <v>2023年製 CROSSCLIMATE2 185/65R15 92V XL オールシーズンタイヤ 翌営業日発送</v>
      </c>
      <c r="AX5" s="134" t="str">
        <f>IFERROR(VLOOKUP(B:B,在庫!B:M,12,0),"")</f>
        <v/>
      </c>
      <c r="AY5" s="134" t="str">
        <f>IFERROR(VLOOKUP(B:B,在庫!B:L,10,0),"")</f>
        <v/>
      </c>
      <c r="AZ5" s="244">
        <f>VLOOKUP(AL:AL,[1]MICHELIN!$B:$AH,32,0)</f>
        <v>605922080</v>
      </c>
      <c r="BA5" s="244">
        <f>VLOOKUP(AL:AL,[1]MICHELIN!$B:$AH,33,0)</f>
        <v>605922133</v>
      </c>
      <c r="BC5" s="11" t="s">
        <v>2055</v>
      </c>
    </row>
    <row r="6" spans="1:56" s="11" customFormat="1" ht="19.5" customHeight="1">
      <c r="A6" s="11">
        <f t="shared" si="0"/>
        <v>1</v>
      </c>
      <c r="B6" s="249">
        <f t="shared" si="1"/>
        <v>1955016157707</v>
      </c>
      <c r="C6" s="235">
        <f>VLOOKUP(B:B,[1]MICHELIN!$B:$K,9,0)</f>
        <v>37</v>
      </c>
      <c r="D6" s="11" t="s">
        <v>4677</v>
      </c>
      <c r="E6" s="397" t="s">
        <v>974</v>
      </c>
      <c r="F6" s="160" t="s">
        <v>8391</v>
      </c>
      <c r="G6" s="133" t="s">
        <v>10663</v>
      </c>
      <c r="H6" s="235">
        <v>4</v>
      </c>
      <c r="I6" s="430">
        <f>VLOOKUP(B:B,[1]MICHELIN!$B:$K,10,0)</f>
        <v>4</v>
      </c>
      <c r="J6" s="132">
        <v>705</v>
      </c>
      <c r="K6" s="133" t="s">
        <v>1961</v>
      </c>
      <c r="L6" s="133">
        <v>5</v>
      </c>
      <c r="M6" s="135" t="s">
        <v>2014</v>
      </c>
      <c r="N6" s="236" t="s">
        <v>2462</v>
      </c>
      <c r="O6" s="236">
        <v>0</v>
      </c>
      <c r="P6" s="237">
        <v>16800</v>
      </c>
      <c r="Q6" s="238">
        <f t="shared" si="2"/>
        <v>14795.454545454544</v>
      </c>
      <c r="R6" s="144">
        <f t="shared" si="3"/>
        <v>0.14635944700460821</v>
      </c>
      <c r="S6" s="197">
        <v>1074476215</v>
      </c>
      <c r="T6" s="303" t="s">
        <v>7763</v>
      </c>
      <c r="U6" s="194">
        <f t="shared" si="4"/>
        <v>16800</v>
      </c>
      <c r="W6" s="239">
        <v>16800</v>
      </c>
      <c r="X6" s="136">
        <f t="shared" si="5"/>
        <v>12630</v>
      </c>
      <c r="Y6" s="240">
        <f t="shared" si="6"/>
        <v>14795.454545454544</v>
      </c>
      <c r="Z6" s="142">
        <f t="shared" si="7"/>
        <v>7.7261904761904754E-2</v>
      </c>
      <c r="AA6" s="137">
        <f t="shared" si="8"/>
        <v>0.14635944700460821</v>
      </c>
      <c r="AB6" s="145"/>
      <c r="AC6" s="189">
        <f t="shared" si="9"/>
        <v>16470</v>
      </c>
      <c r="AD6" s="187">
        <f t="shared" si="10"/>
        <v>18098</v>
      </c>
      <c r="AE6" s="129">
        <f t="shared" si="11"/>
        <v>1628.82</v>
      </c>
      <c r="AF6" s="130">
        <f t="shared" si="12"/>
        <v>330.81999999999994</v>
      </c>
      <c r="AG6" s="131">
        <f t="shared" si="13"/>
        <v>1.8279367885954245E-2</v>
      </c>
      <c r="AH6" s="138">
        <f t="shared" si="14"/>
        <v>1298</v>
      </c>
      <c r="AI6" s="139">
        <f t="shared" si="15"/>
        <v>7.1720632114045751E-2</v>
      </c>
      <c r="AJ6" s="139">
        <f t="shared" si="16"/>
        <v>0.12808007911865396</v>
      </c>
      <c r="AL6" s="197">
        <v>1955016157707</v>
      </c>
      <c r="AM6" s="197">
        <v>4985009753286</v>
      </c>
      <c r="AN6" s="197" t="s">
        <v>3686</v>
      </c>
      <c r="AO6" s="241" t="s">
        <v>0</v>
      </c>
      <c r="AP6" s="241" t="s">
        <v>973</v>
      </c>
      <c r="AQ6" s="242" t="s">
        <v>97</v>
      </c>
      <c r="AR6" s="242">
        <v>26300</v>
      </c>
      <c r="AS6" s="431">
        <v>12630</v>
      </c>
      <c r="AT6" s="431">
        <v>525</v>
      </c>
      <c r="AU6" s="211" t="s">
        <v>3956</v>
      </c>
      <c r="AV6" s="197" t="s">
        <v>239</v>
      </c>
      <c r="AW6" s="134" t="str">
        <f>IFERROR(VLOOKUP(AV:AV,Q商品!B:E,4,0),"")</f>
        <v>2023年製 CROSSCLIMATE2 195/50R16 88V オールシーズンタイヤ 翌営業日発送</v>
      </c>
      <c r="AX6" s="134" t="str">
        <f>IFERROR(VLOOKUP(B:B,在庫!B:M,12,0),"")</f>
        <v>2023年製</v>
      </c>
      <c r="AY6" s="134">
        <f>IFERROR(VLOOKUP(B:B,在庫!B:L,10,0),"")</f>
        <v>2</v>
      </c>
      <c r="AZ6" s="244">
        <f>VLOOKUP(AL:AL,[1]MICHELIN!$B:$AH,32,0)</f>
        <v>605922074</v>
      </c>
      <c r="BA6" s="244">
        <f>VLOOKUP(AL:AL,[1]MICHELIN!$B:$AH,33,0)</f>
        <v>605922127</v>
      </c>
      <c r="BC6" s="11" t="s">
        <v>2055</v>
      </c>
    </row>
    <row r="7" spans="1:56" s="11" customFormat="1" ht="19.5" customHeight="1">
      <c r="A7" s="11">
        <f t="shared" si="0"/>
        <v>1</v>
      </c>
      <c r="B7" s="249">
        <f t="shared" si="1"/>
        <v>1955516157702</v>
      </c>
      <c r="C7" s="235">
        <f>VLOOKUP(B:B,[1]MICHELIN!$B:$K,9,0)</f>
        <v>62</v>
      </c>
      <c r="D7" s="11" t="s">
        <v>4677</v>
      </c>
      <c r="E7" s="397" t="s">
        <v>993</v>
      </c>
      <c r="F7" s="160" t="s">
        <v>6800</v>
      </c>
      <c r="G7" s="133" t="s">
        <v>10663</v>
      </c>
      <c r="H7" s="235">
        <v>7</v>
      </c>
      <c r="I7" s="430">
        <f>VLOOKUP(B:B,[1]MICHELIN!$B:$K,10,0)</f>
        <v>7</v>
      </c>
      <c r="J7" s="132">
        <v>739</v>
      </c>
      <c r="K7" s="133" t="s">
        <v>1961</v>
      </c>
      <c r="L7" s="133">
        <v>6</v>
      </c>
      <c r="M7" s="135" t="s">
        <v>3998</v>
      </c>
      <c r="N7" s="236" t="s">
        <v>8550</v>
      </c>
      <c r="O7" s="236">
        <v>0</v>
      </c>
      <c r="P7" s="237">
        <v>15970</v>
      </c>
      <c r="Q7" s="238">
        <f t="shared" si="2"/>
        <v>14040.90909090909</v>
      </c>
      <c r="R7" s="144">
        <f t="shared" si="3"/>
        <v>0.14179346066688245</v>
      </c>
      <c r="S7" s="197">
        <v>1074476365</v>
      </c>
      <c r="T7" s="302" t="s">
        <v>7764</v>
      </c>
      <c r="U7" s="194">
        <f t="shared" si="4"/>
        <v>15970</v>
      </c>
      <c r="W7" s="239">
        <v>15970</v>
      </c>
      <c r="X7" s="136">
        <f t="shared" si="5"/>
        <v>12050</v>
      </c>
      <c r="Y7" s="240">
        <f t="shared" si="6"/>
        <v>14040.90909090909</v>
      </c>
      <c r="Z7" s="142">
        <f t="shared" si="7"/>
        <v>7.7269881026925447E-2</v>
      </c>
      <c r="AA7" s="137">
        <f t="shared" si="8"/>
        <v>0.14179346066688245</v>
      </c>
      <c r="AB7" s="145">
        <v>1</v>
      </c>
      <c r="AC7" s="189">
        <f t="shared" si="9"/>
        <v>15656</v>
      </c>
      <c r="AD7" s="187">
        <f t="shared" si="10"/>
        <v>17204</v>
      </c>
      <c r="AE7" s="129">
        <f t="shared" si="11"/>
        <v>1548.36</v>
      </c>
      <c r="AF7" s="130">
        <f t="shared" si="12"/>
        <v>314.3599999999999</v>
      </c>
      <c r="AG7" s="131">
        <f t="shared" si="13"/>
        <v>1.8272494768658446E-2</v>
      </c>
      <c r="AH7" s="138">
        <f t="shared" si="14"/>
        <v>1234</v>
      </c>
      <c r="AI7" s="139">
        <f t="shared" si="15"/>
        <v>7.1727505231341554E-2</v>
      </c>
      <c r="AJ7" s="139">
        <f t="shared" si="16"/>
        <v>0.12352096589822401</v>
      </c>
      <c r="AL7" s="197">
        <v>1955516157702</v>
      </c>
      <c r="AM7" s="197">
        <v>4985009753378</v>
      </c>
      <c r="AN7" s="197" t="s">
        <v>3688</v>
      </c>
      <c r="AO7" s="241" t="s">
        <v>0</v>
      </c>
      <c r="AP7" s="241" t="s">
        <v>992</v>
      </c>
      <c r="AQ7" s="242" t="s">
        <v>44</v>
      </c>
      <c r="AR7" s="242">
        <v>25100</v>
      </c>
      <c r="AS7" s="431">
        <f>VLOOKUP(B:B,[1]MICHELIN!$B:$K,8,0)</f>
        <v>12050</v>
      </c>
      <c r="AT7" s="431">
        <v>525</v>
      </c>
      <c r="AU7" s="211" t="s">
        <v>3956</v>
      </c>
      <c r="AV7" s="197" t="s">
        <v>240</v>
      </c>
      <c r="AW7" s="134" t="str">
        <f>IFERROR(VLOOKUP(AV:AV,Q商品!B:E,4,0),"")</f>
        <v>2023年製 CROSSCLIMATE2 195/55R16 91V XL オールシーズンタイヤ 翌営業日発送</v>
      </c>
      <c r="AX7" s="134" t="str">
        <f>IFERROR(VLOOKUP(B:B,在庫!B:M,12,0),"")</f>
        <v>2023年製</v>
      </c>
      <c r="AY7" s="134">
        <f>IFERROR(VLOOKUP(B:B,在庫!B:L,10,0),"")</f>
        <v>1</v>
      </c>
      <c r="AZ7" s="244">
        <f>VLOOKUP(AL:AL,[1]MICHELIN!$B:$AH,32,0)</f>
        <v>605922070</v>
      </c>
      <c r="BA7" s="244">
        <f>VLOOKUP(AL:AL,[1]MICHELIN!$B:$AH,33,0)</f>
        <v>605922123</v>
      </c>
      <c r="BC7" s="11" t="s">
        <v>2055</v>
      </c>
    </row>
    <row r="8" spans="1:56" s="11" customFormat="1" ht="19.5" customHeight="1">
      <c r="A8" s="11">
        <f t="shared" si="0"/>
        <v>1</v>
      </c>
      <c r="B8" s="249">
        <f t="shared" si="1"/>
        <v>1956016157704</v>
      </c>
      <c r="C8" s="235">
        <f>VLOOKUP(B:B,[1]MICHELIN!$B:$K,9,0)</f>
        <v>49</v>
      </c>
      <c r="D8" s="11" t="s">
        <v>4677</v>
      </c>
      <c r="E8" s="397" t="s">
        <v>1004</v>
      </c>
      <c r="F8" s="160" t="s">
        <v>8392</v>
      </c>
      <c r="G8" s="133" t="s">
        <v>10663</v>
      </c>
      <c r="H8" s="235">
        <v>2</v>
      </c>
      <c r="I8" s="430">
        <f>VLOOKUP(B:B,[1]MICHELIN!$B:$K,10,0)</f>
        <v>2</v>
      </c>
      <c r="J8" s="132"/>
      <c r="K8" s="133" t="s">
        <v>1961</v>
      </c>
      <c r="L8" s="133">
        <v>7</v>
      </c>
      <c r="M8" s="135" t="s">
        <v>3998</v>
      </c>
      <c r="N8" s="236" t="s">
        <v>2420</v>
      </c>
      <c r="O8" s="236">
        <v>0</v>
      </c>
      <c r="P8" s="237">
        <v>14600</v>
      </c>
      <c r="Q8" s="238">
        <f t="shared" si="2"/>
        <v>12795.454545454544</v>
      </c>
      <c r="R8" s="144">
        <f t="shared" si="3"/>
        <v>9.5772646536411987E-2</v>
      </c>
      <c r="S8" s="197">
        <v>1074476355</v>
      </c>
      <c r="T8" s="303" t="s">
        <v>7765</v>
      </c>
      <c r="U8" s="194">
        <f t="shared" si="4"/>
        <v>14600</v>
      </c>
      <c r="W8" s="239">
        <v>14600</v>
      </c>
      <c r="X8" s="136">
        <f t="shared" si="5"/>
        <v>11570</v>
      </c>
      <c r="Y8" s="240">
        <f t="shared" si="6"/>
        <v>12795.454545454544</v>
      </c>
      <c r="Z8" s="142">
        <f t="shared" si="7"/>
        <v>7.7260273972602711E-2</v>
      </c>
      <c r="AA8" s="137">
        <f t="shared" si="8"/>
        <v>9.5772646536411987E-2</v>
      </c>
      <c r="AB8" s="145">
        <v>1</v>
      </c>
      <c r="AC8" s="189">
        <f t="shared" si="9"/>
        <v>14313</v>
      </c>
      <c r="AD8" s="187">
        <f t="shared" si="10"/>
        <v>15728</v>
      </c>
      <c r="AE8" s="129">
        <f t="shared" si="11"/>
        <v>1415.52</v>
      </c>
      <c r="AF8" s="130">
        <f t="shared" si="12"/>
        <v>287.52</v>
      </c>
      <c r="AG8" s="131">
        <f t="shared" si="13"/>
        <v>1.8280773143438452E-2</v>
      </c>
      <c r="AH8" s="138">
        <f t="shared" si="14"/>
        <v>1128</v>
      </c>
      <c r="AI8" s="139">
        <f t="shared" si="15"/>
        <v>7.1719226856561541E-2</v>
      </c>
      <c r="AJ8" s="139">
        <f t="shared" si="16"/>
        <v>7.7491873392973531E-2</v>
      </c>
      <c r="AL8" s="197">
        <v>1956016157704</v>
      </c>
      <c r="AM8" s="197">
        <v>4985009753491</v>
      </c>
      <c r="AN8" s="197" t="s">
        <v>3692</v>
      </c>
      <c r="AO8" s="241" t="s">
        <v>0</v>
      </c>
      <c r="AP8" s="241" t="s">
        <v>1003</v>
      </c>
      <c r="AQ8" s="242" t="s">
        <v>46</v>
      </c>
      <c r="AR8" s="242">
        <v>24100</v>
      </c>
      <c r="AS8" s="431">
        <v>11570</v>
      </c>
      <c r="AT8" s="431">
        <v>525</v>
      </c>
      <c r="AU8" s="211" t="s">
        <v>3956</v>
      </c>
      <c r="AV8" s="197" t="s">
        <v>241</v>
      </c>
      <c r="AW8" s="134" t="str">
        <f>IFERROR(VLOOKUP(AV:AV,Q商品!B:E,4,0),"")</f>
        <v>2023年製 CROSSCLIMATE2 195/60R16 93H XL オールシーズンタイヤ 翌営業日発送</v>
      </c>
      <c r="AX8" s="134" t="str">
        <f>IFERROR(VLOOKUP(B:B,在庫!B:M,12,0),"")</f>
        <v>2023年製</v>
      </c>
      <c r="AY8" s="134">
        <f>IFERROR(VLOOKUP(B:B,在庫!B:L,10,0),"")</f>
        <v>1</v>
      </c>
      <c r="AZ8" s="244">
        <f>VLOOKUP(AL:AL,[1]MICHELIN!$B:$AH,32,0)</f>
        <v>605922072</v>
      </c>
      <c r="BA8" s="244">
        <f>VLOOKUP(AL:AL,[1]MICHELIN!$B:$AH,33,0)</f>
        <v>605922125</v>
      </c>
      <c r="BC8" s="11" t="s">
        <v>2055</v>
      </c>
    </row>
    <row r="9" spans="1:56" s="11" customFormat="1" ht="19.5" customHeight="1">
      <c r="A9" s="11">
        <f t="shared" si="0"/>
        <v>1</v>
      </c>
      <c r="B9" s="249">
        <f t="shared" si="1"/>
        <v>1956516157709</v>
      </c>
      <c r="C9" s="235">
        <f>VLOOKUP(B:B,[1]MICHELIN!$B:$K,9,0)</f>
        <v>0</v>
      </c>
      <c r="D9" s="11" t="s">
        <v>4677</v>
      </c>
      <c r="E9" s="397" t="s">
        <v>896</v>
      </c>
      <c r="F9" s="160" t="s">
        <v>6802</v>
      </c>
      <c r="G9" s="133" t="s">
        <v>10663</v>
      </c>
      <c r="H9" s="235">
        <v>11</v>
      </c>
      <c r="I9" s="430">
        <f>VLOOKUP(B:B,[1]MICHELIN!$B:$K,10,0)</f>
        <v>11</v>
      </c>
      <c r="J9" s="132" t="s">
        <v>12</v>
      </c>
      <c r="K9" s="133" t="s">
        <v>1961</v>
      </c>
      <c r="L9" s="133">
        <v>10</v>
      </c>
      <c r="M9" s="135" t="s">
        <v>3998</v>
      </c>
      <c r="N9" s="236" t="s">
        <v>8879</v>
      </c>
      <c r="O9" s="236">
        <v>0</v>
      </c>
      <c r="P9" s="237">
        <v>15137</v>
      </c>
      <c r="Q9" s="238">
        <f t="shared" si="2"/>
        <v>12806.363636363636</v>
      </c>
      <c r="R9" s="144">
        <f t="shared" si="3"/>
        <v>0.10044722084191096</v>
      </c>
      <c r="S9" s="197">
        <v>1074476184</v>
      </c>
      <c r="T9" s="302" t="s">
        <v>7767</v>
      </c>
      <c r="U9" s="194">
        <f t="shared" si="4"/>
        <v>15137</v>
      </c>
      <c r="W9" s="239">
        <v>15137</v>
      </c>
      <c r="X9" s="136">
        <f t="shared" si="5"/>
        <v>11520</v>
      </c>
      <c r="Y9" s="240">
        <f t="shared" si="6"/>
        <v>12806.363636363636</v>
      </c>
      <c r="Z9" s="142">
        <f t="shared" si="7"/>
        <v>7.7294047697694435E-2</v>
      </c>
      <c r="AA9" s="137">
        <f t="shared" si="8"/>
        <v>0.10044722084191096</v>
      </c>
      <c r="AB9" s="145">
        <v>1</v>
      </c>
      <c r="AC9" s="189">
        <f t="shared" si="9"/>
        <v>14840</v>
      </c>
      <c r="AD9" s="187">
        <f t="shared" si="10"/>
        <v>16307</v>
      </c>
      <c r="AE9" s="129">
        <f t="shared" si="11"/>
        <v>1467.6299999999999</v>
      </c>
      <c r="AF9" s="130">
        <f t="shared" si="12"/>
        <v>297.62999999999988</v>
      </c>
      <c r="AG9" s="131">
        <f t="shared" si="13"/>
        <v>1.8251671061507321E-2</v>
      </c>
      <c r="AH9" s="138">
        <f t="shared" si="14"/>
        <v>1170</v>
      </c>
      <c r="AI9" s="139">
        <f t="shared" si="15"/>
        <v>7.1748328938492673E-2</v>
      </c>
      <c r="AJ9" s="139">
        <f t="shared" si="16"/>
        <v>8.2195549780403637E-2</v>
      </c>
      <c r="AL9" s="197">
        <v>1956516157709</v>
      </c>
      <c r="AM9" s="197">
        <v>4985009753613</v>
      </c>
      <c r="AN9" s="197" t="s">
        <v>3695</v>
      </c>
      <c r="AO9" s="241" t="s">
        <v>0</v>
      </c>
      <c r="AP9" s="241" t="s">
        <v>895</v>
      </c>
      <c r="AQ9" s="242" t="s">
        <v>99</v>
      </c>
      <c r="AR9" s="242">
        <v>24000</v>
      </c>
      <c r="AS9" s="431">
        <f>VLOOKUP(B:B,[1]MICHELIN!$B:$K,8,0)</f>
        <v>11520</v>
      </c>
      <c r="AT9" s="431">
        <v>1050</v>
      </c>
      <c r="AU9" s="211" t="s">
        <v>3956</v>
      </c>
      <c r="AV9" s="197" t="s">
        <v>243</v>
      </c>
      <c r="AW9" s="134" t="str">
        <f>IFERROR(VLOOKUP(AV:AV,Q商品!B:E,4,0),"")</f>
        <v>2021年製以降 CROSSCLIMATE2 195/65R16 92V オールシーズンタイヤ 翌営業日発送</v>
      </c>
      <c r="AX9" s="134" t="str">
        <f>IFERROR(VLOOKUP(B:B,在庫!B:M,12,0),"")</f>
        <v>2021年製</v>
      </c>
      <c r="AY9" s="134">
        <f>IFERROR(VLOOKUP(B:B,在庫!B:L,10,0),"")</f>
        <v>3</v>
      </c>
      <c r="AZ9" s="244">
        <f>VLOOKUP(AL:AL,[1]MICHELIN!$B:$AH,32,0)</f>
        <v>605922076</v>
      </c>
      <c r="BA9" s="244">
        <f>VLOOKUP(AL:AL,[1]MICHELIN!$B:$AH,33,0)</f>
        <v>605922129</v>
      </c>
      <c r="BC9" s="11" t="s">
        <v>2055</v>
      </c>
    </row>
    <row r="10" spans="1:56" s="11" customFormat="1" ht="19.5" customHeight="1">
      <c r="A10" s="11">
        <f t="shared" si="0"/>
        <v>1</v>
      </c>
      <c r="B10" s="249">
        <f t="shared" si="1"/>
        <v>2054517157700</v>
      </c>
      <c r="C10" s="235">
        <f>VLOOKUP(B:B,[1]MICHELIN!$B:$K,9,0)</f>
        <v>20</v>
      </c>
      <c r="D10" s="11" t="s">
        <v>4677</v>
      </c>
      <c r="E10" s="397" t="s">
        <v>898</v>
      </c>
      <c r="F10" s="160" t="s">
        <v>6803</v>
      </c>
      <c r="G10" s="133" t="s">
        <v>10663</v>
      </c>
      <c r="H10" s="235">
        <v>14</v>
      </c>
      <c r="I10" s="430">
        <f>VLOOKUP(B:B,[1]MICHELIN!$B:$K,10,0)</f>
        <v>14</v>
      </c>
      <c r="J10" s="132">
        <v>216</v>
      </c>
      <c r="K10" s="133" t="s">
        <v>1961</v>
      </c>
      <c r="L10" s="133">
        <v>11</v>
      </c>
      <c r="M10" s="135" t="s">
        <v>3998</v>
      </c>
      <c r="N10" s="236" t="s">
        <v>8552</v>
      </c>
      <c r="O10" s="236">
        <v>0</v>
      </c>
      <c r="P10" s="237">
        <v>21600</v>
      </c>
      <c r="Q10" s="238">
        <f t="shared" si="2"/>
        <v>19159.090909090908</v>
      </c>
      <c r="R10" s="144">
        <f t="shared" si="3"/>
        <v>0.13043890865954919</v>
      </c>
      <c r="S10" s="197">
        <v>1074476185</v>
      </c>
      <c r="T10" s="302" t="s">
        <v>7768</v>
      </c>
      <c r="U10" s="194">
        <f t="shared" si="4"/>
        <v>21600</v>
      </c>
      <c r="W10" s="239">
        <v>21600</v>
      </c>
      <c r="X10" s="136">
        <f t="shared" si="5"/>
        <v>16660</v>
      </c>
      <c r="Y10" s="240">
        <f t="shared" si="6"/>
        <v>19159.090909090908</v>
      </c>
      <c r="Z10" s="142">
        <f t="shared" si="7"/>
        <v>7.7314814814814836E-2</v>
      </c>
      <c r="AA10" s="137">
        <f t="shared" si="8"/>
        <v>0.13043890865954919</v>
      </c>
      <c r="AB10" s="145">
        <v>1</v>
      </c>
      <c r="AC10" s="189">
        <f t="shared" si="9"/>
        <v>21176</v>
      </c>
      <c r="AD10" s="187">
        <f t="shared" si="10"/>
        <v>23270</v>
      </c>
      <c r="AE10" s="129">
        <f t="shared" si="11"/>
        <v>2094.2999999999997</v>
      </c>
      <c r="AF10" s="130">
        <f t="shared" si="12"/>
        <v>424.29999999999973</v>
      </c>
      <c r="AG10" s="131">
        <f t="shared" si="13"/>
        <v>1.8233777395788558E-2</v>
      </c>
      <c r="AH10" s="138">
        <f t="shared" si="14"/>
        <v>1670</v>
      </c>
      <c r="AI10" s="139">
        <f t="shared" si="15"/>
        <v>7.1766222604211435E-2</v>
      </c>
      <c r="AJ10" s="139">
        <f t="shared" si="16"/>
        <v>0.11220513126376062</v>
      </c>
      <c r="AL10" s="197">
        <v>2054517157700</v>
      </c>
      <c r="AM10" s="197">
        <v>4985009753187</v>
      </c>
      <c r="AN10" s="197" t="s">
        <v>3697</v>
      </c>
      <c r="AO10" s="241" t="s">
        <v>0</v>
      </c>
      <c r="AP10" s="241" t="s">
        <v>897</v>
      </c>
      <c r="AQ10" s="242" t="s">
        <v>62</v>
      </c>
      <c r="AR10" s="242">
        <v>34700</v>
      </c>
      <c r="AS10" s="431">
        <f>VLOOKUP(B:B,[1]MICHELIN!$B:$K,8,0)</f>
        <v>16660</v>
      </c>
      <c r="AT10" s="431">
        <v>525</v>
      </c>
      <c r="AU10" s="211" t="s">
        <v>3956</v>
      </c>
      <c r="AV10" s="197" t="s">
        <v>244</v>
      </c>
      <c r="AW10" s="134" t="str">
        <f>IFERROR(VLOOKUP(AV:AV,Q商品!B:E,4,0),"")</f>
        <v>2022年製 CROSSCLIMATE2 205/45R17 88W XL オールシーズンタイヤ 翌営業日発送</v>
      </c>
      <c r="AX10" s="134" t="str">
        <f>IFERROR(VLOOKUP(B:B,在庫!B:M,12,0),"")</f>
        <v>2022年製</v>
      </c>
      <c r="AY10" s="134">
        <f>IFERROR(VLOOKUP(B:B,在庫!B:L,10,0),"")</f>
        <v>2</v>
      </c>
      <c r="AZ10" s="244">
        <f>VLOOKUP(AL:AL,[1]MICHELIN!$B:$AH,32,0)</f>
        <v>605922061</v>
      </c>
      <c r="BA10" s="244">
        <f>VLOOKUP(AL:AL,[1]MICHELIN!$B:$AH,33,0)</f>
        <v>605922114</v>
      </c>
      <c r="BC10" s="11" t="s">
        <v>2055</v>
      </c>
    </row>
    <row r="11" spans="1:56" s="11" customFormat="1" ht="19.5" customHeight="1">
      <c r="A11" s="11">
        <f t="shared" si="0"/>
        <v>1</v>
      </c>
      <c r="B11" s="249">
        <f t="shared" si="1"/>
        <v>2055017157702</v>
      </c>
      <c r="C11" s="235">
        <f>VLOOKUP(B:B,[1]MICHELIN!$B:$K,9,0)</f>
        <v>46</v>
      </c>
      <c r="D11" s="11" t="s">
        <v>6144</v>
      </c>
      <c r="E11" s="397" t="s">
        <v>900</v>
      </c>
      <c r="F11" s="160" t="s">
        <v>6804</v>
      </c>
      <c r="G11" s="133" t="s">
        <v>10663</v>
      </c>
      <c r="H11" s="235">
        <v>0</v>
      </c>
      <c r="I11" s="430">
        <f>VLOOKUP(B:B,[1]MICHELIN!$B:$K,10,0)</f>
        <v>0</v>
      </c>
      <c r="J11" s="132">
        <v>317</v>
      </c>
      <c r="K11" s="133" t="s">
        <v>1961</v>
      </c>
      <c r="L11" s="133">
        <v>12</v>
      </c>
      <c r="M11" s="135" t="s">
        <v>3998</v>
      </c>
      <c r="N11" s="236" t="s">
        <v>2423</v>
      </c>
      <c r="O11" s="236">
        <v>0</v>
      </c>
      <c r="P11" s="237">
        <v>20600</v>
      </c>
      <c r="Q11" s="238">
        <f t="shared" si="2"/>
        <v>18250</v>
      </c>
      <c r="R11" s="144">
        <f t="shared" si="3"/>
        <v>0.12931506849315069</v>
      </c>
      <c r="S11" s="197">
        <v>1074476368</v>
      </c>
      <c r="T11" s="305" t="s">
        <v>7769</v>
      </c>
      <c r="U11" s="194">
        <f t="shared" si="4"/>
        <v>20600</v>
      </c>
      <c r="W11" s="239">
        <v>20600</v>
      </c>
      <c r="X11" s="136">
        <f t="shared" si="5"/>
        <v>15890</v>
      </c>
      <c r="Y11" s="240">
        <f t="shared" si="6"/>
        <v>18250</v>
      </c>
      <c r="Z11" s="142">
        <f t="shared" si="7"/>
        <v>7.7330097087378702E-2</v>
      </c>
      <c r="AA11" s="137">
        <f t="shared" si="8"/>
        <v>0.12931506849315069</v>
      </c>
      <c r="AB11" s="145">
        <v>1</v>
      </c>
      <c r="AC11" s="189">
        <f t="shared" si="9"/>
        <v>20196</v>
      </c>
      <c r="AD11" s="187">
        <f t="shared" si="10"/>
        <v>22193</v>
      </c>
      <c r="AE11" s="129">
        <f t="shared" si="11"/>
        <v>1997.37</v>
      </c>
      <c r="AF11" s="130">
        <f t="shared" si="12"/>
        <v>404.36999999999989</v>
      </c>
      <c r="AG11" s="131">
        <f t="shared" si="13"/>
        <v>1.8220610102284499E-2</v>
      </c>
      <c r="AH11" s="138">
        <f t="shared" si="14"/>
        <v>1593</v>
      </c>
      <c r="AI11" s="139">
        <f t="shared" si="15"/>
        <v>7.1779389897715498E-2</v>
      </c>
      <c r="AJ11" s="139">
        <f t="shared" si="16"/>
        <v>0.11109445839086619</v>
      </c>
      <c r="AL11" s="197">
        <v>2055017157702</v>
      </c>
      <c r="AM11" s="197">
        <v>4985009753316</v>
      </c>
      <c r="AN11" s="197" t="s">
        <v>3701</v>
      </c>
      <c r="AO11" s="241" t="s">
        <v>0</v>
      </c>
      <c r="AP11" s="241" t="s">
        <v>899</v>
      </c>
      <c r="AQ11" s="242" t="s">
        <v>64</v>
      </c>
      <c r="AR11" s="242">
        <v>33100</v>
      </c>
      <c r="AS11" s="431">
        <v>15890</v>
      </c>
      <c r="AT11" s="431">
        <v>525</v>
      </c>
      <c r="AU11" s="211" t="s">
        <v>3956</v>
      </c>
      <c r="AV11" s="197" t="s">
        <v>245</v>
      </c>
      <c r="AW11" s="134" t="str">
        <f>IFERROR(VLOOKUP(AV:AV,Q商品!B:E,4,0),"")</f>
        <v>2022年製以降 CROSSCLIMATE2 205/50R17 93W XL オールシーズンタイヤ 翌営業日発送</v>
      </c>
      <c r="AX11" s="134" t="str">
        <f>IFERROR(VLOOKUP(B:B,在庫!B:M,12,0),"")</f>
        <v>2023年製</v>
      </c>
      <c r="AY11" s="134">
        <f>IFERROR(VLOOKUP(B:B,在庫!B:L,10,0),"")</f>
        <v>1</v>
      </c>
      <c r="AZ11" s="244">
        <f>VLOOKUP(AL:AL,[1]MICHELIN!$B:$AH,32,0)</f>
        <v>605922062</v>
      </c>
      <c r="BA11" s="244">
        <f>VLOOKUP(AL:AL,[1]MICHELIN!$B:$AH,33,0)</f>
        <v>605922115</v>
      </c>
      <c r="BC11" s="11" t="s">
        <v>2055</v>
      </c>
    </row>
    <row r="12" spans="1:56" s="11" customFormat="1" ht="19.5" customHeight="1">
      <c r="A12" s="250">
        <f t="shared" si="0"/>
        <v>1</v>
      </c>
      <c r="B12" s="261">
        <f t="shared" si="1"/>
        <v>2055516159979</v>
      </c>
      <c r="C12" s="235">
        <f>VLOOKUP(B:B,[1]MICHELIN!$B:$K,9,0)</f>
        <v>99</v>
      </c>
      <c r="D12" s="154" t="s">
        <v>4677</v>
      </c>
      <c r="E12" s="397" t="s">
        <v>8718</v>
      </c>
      <c r="F12" s="160" t="s">
        <v>8858</v>
      </c>
      <c r="G12" s="133" t="s">
        <v>10663</v>
      </c>
      <c r="H12" s="235">
        <v>9</v>
      </c>
      <c r="I12" s="430">
        <f>VLOOKUP(B:B,[1]MICHELIN!$B:$K,10,0)</f>
        <v>9</v>
      </c>
      <c r="J12" s="132" t="s">
        <v>12</v>
      </c>
      <c r="K12" s="133" t="s">
        <v>6150</v>
      </c>
      <c r="L12" s="133">
        <v>13</v>
      </c>
      <c r="M12" s="159" t="s">
        <v>3998</v>
      </c>
      <c r="N12" s="251" t="s">
        <v>5395</v>
      </c>
      <c r="O12" s="236">
        <v>0</v>
      </c>
      <c r="P12" s="252">
        <v>18800</v>
      </c>
      <c r="Q12" s="238">
        <f t="shared" si="2"/>
        <v>16613.636363636364</v>
      </c>
      <c r="R12" s="144">
        <f t="shared" si="3"/>
        <v>0.27318741450068401</v>
      </c>
      <c r="S12" s="248">
        <v>1075483584</v>
      </c>
      <c r="T12" s="335" t="s">
        <v>8725</v>
      </c>
      <c r="U12" s="194">
        <f t="shared" si="4"/>
        <v>18800</v>
      </c>
      <c r="W12" s="184">
        <v>18800</v>
      </c>
      <c r="X12" s="136">
        <f t="shared" si="5"/>
        <v>12075</v>
      </c>
      <c r="Y12" s="240">
        <f t="shared" si="6"/>
        <v>16613.636363636364</v>
      </c>
      <c r="Z12" s="142">
        <f t="shared" si="7"/>
        <v>7.7287234042553221E-2</v>
      </c>
      <c r="AA12" s="137">
        <f t="shared" si="8"/>
        <v>0.27318741450068401</v>
      </c>
      <c r="AB12" s="145">
        <v>1</v>
      </c>
      <c r="AC12" s="189">
        <f t="shared" si="9"/>
        <v>18431</v>
      </c>
      <c r="AD12" s="187">
        <f t="shared" si="10"/>
        <v>20253</v>
      </c>
      <c r="AE12" s="129">
        <f t="shared" si="11"/>
        <v>1822.77</v>
      </c>
      <c r="AF12" s="130">
        <f t="shared" si="12"/>
        <v>369.77</v>
      </c>
      <c r="AG12" s="131">
        <f t="shared" si="13"/>
        <v>1.82575420925295E-2</v>
      </c>
      <c r="AH12" s="138">
        <f t="shared" si="14"/>
        <v>1453</v>
      </c>
      <c r="AI12" s="139">
        <f t="shared" si="15"/>
        <v>7.1742457907470497E-2</v>
      </c>
      <c r="AJ12" s="139">
        <f t="shared" si="16"/>
        <v>0.25492987240815451</v>
      </c>
      <c r="AL12" s="197">
        <v>2055516159979</v>
      </c>
      <c r="AM12" s="197">
        <v>3528706599323</v>
      </c>
      <c r="AN12" s="197">
        <v>659932</v>
      </c>
      <c r="AO12" s="241" t="s">
        <v>146</v>
      </c>
      <c r="AP12" s="241" t="s">
        <v>1097</v>
      </c>
      <c r="AQ12" s="242" t="s">
        <v>35</v>
      </c>
      <c r="AR12" s="242"/>
      <c r="AS12" s="431">
        <v>12075</v>
      </c>
      <c r="AT12" s="431">
        <v>525</v>
      </c>
      <c r="AU12" s="211" t="s">
        <v>8720</v>
      </c>
      <c r="AV12" s="197" t="s">
        <v>8973</v>
      </c>
      <c r="AW12" s="134" t="s">
        <v>8974</v>
      </c>
      <c r="AX12" s="134" t="str">
        <f>IFERROR(VLOOKUP(B:B,在庫!B:M,12,0),"")</f>
        <v>2023年製</v>
      </c>
      <c r="AY12" s="134">
        <f>IFERROR(VLOOKUP(B:B,在庫!B:L,10,0),"")</f>
        <v>1</v>
      </c>
      <c r="AZ12" s="244" t="str">
        <f>VLOOKUP(AL:AL,[1]MICHELIN!$B:$AH,32,0)</f>
        <v/>
      </c>
      <c r="BA12" s="244" t="str">
        <f>VLOOKUP(AL:AL,[1]MICHELIN!$B:$AH,33,0)</f>
        <v/>
      </c>
      <c r="BC12" s="11" t="e">
        <v>#N/A</v>
      </c>
    </row>
    <row r="13" spans="1:56" s="11" customFormat="1" ht="19.5" customHeight="1">
      <c r="A13" s="247">
        <f t="shared" si="0"/>
        <v>2</v>
      </c>
      <c r="B13" s="261">
        <f t="shared" si="1"/>
        <v>2055516159986</v>
      </c>
      <c r="C13" s="235">
        <f>VLOOKUP(B:B,[1]MICHELIN!$B:$K,9,0)</f>
        <v>59</v>
      </c>
      <c r="D13" s="11" t="s">
        <v>4677</v>
      </c>
      <c r="E13" s="397" t="s">
        <v>903</v>
      </c>
      <c r="F13" s="160" t="s">
        <v>6805</v>
      </c>
      <c r="G13" s="133" t="s">
        <v>10661</v>
      </c>
      <c r="H13" s="235">
        <v>0</v>
      </c>
      <c r="I13" s="430">
        <f>VLOOKUP(B:B,[1]MICHELIN!$B:$K,10,0)</f>
        <v>0</v>
      </c>
      <c r="J13" s="132">
        <v>530</v>
      </c>
      <c r="K13" s="133" t="s">
        <v>1961</v>
      </c>
      <c r="L13" s="351">
        <v>14</v>
      </c>
      <c r="M13" s="135" t="s">
        <v>3998</v>
      </c>
      <c r="N13" s="236">
        <v>17100</v>
      </c>
      <c r="O13" s="236">
        <v>0</v>
      </c>
      <c r="P13" s="237">
        <v>17100</v>
      </c>
      <c r="Q13" s="238">
        <f t="shared" si="2"/>
        <v>15068.181818181816</v>
      </c>
      <c r="R13" s="144">
        <f t="shared" si="3"/>
        <v>0.17787028657616882</v>
      </c>
      <c r="S13" s="248">
        <v>1074476399</v>
      </c>
      <c r="T13" s="303" t="s">
        <v>7771</v>
      </c>
      <c r="U13" s="194">
        <f t="shared" si="4"/>
        <v>17100</v>
      </c>
      <c r="W13" s="239">
        <v>17100</v>
      </c>
      <c r="X13" s="136">
        <f t="shared" si="5"/>
        <v>12388</v>
      </c>
      <c r="Y13" s="240">
        <f t="shared" si="6"/>
        <v>15068.181818181816</v>
      </c>
      <c r="Z13" s="142">
        <f t="shared" si="7"/>
        <v>7.7251461988304015E-2</v>
      </c>
      <c r="AA13" s="137">
        <f t="shared" si="8"/>
        <v>0.17787028657616882</v>
      </c>
      <c r="AB13" s="145">
        <v>9</v>
      </c>
      <c r="AC13" s="189">
        <f t="shared" si="9"/>
        <v>16764</v>
      </c>
      <c r="AD13" s="187">
        <f t="shared" si="10"/>
        <v>18421</v>
      </c>
      <c r="AE13" s="129">
        <f t="shared" si="11"/>
        <v>1657.8899999999999</v>
      </c>
      <c r="AF13" s="130">
        <f t="shared" si="12"/>
        <v>336.88999999999987</v>
      </c>
      <c r="AG13" s="131">
        <f t="shared" si="13"/>
        <v>1.82883665381901E-2</v>
      </c>
      <c r="AH13" s="138">
        <f t="shared" si="14"/>
        <v>1321</v>
      </c>
      <c r="AI13" s="139">
        <f t="shared" si="15"/>
        <v>7.1711633461809893E-2</v>
      </c>
      <c r="AJ13" s="139">
        <f t="shared" si="16"/>
        <v>0.15958192003797872</v>
      </c>
      <c r="AL13" s="197">
        <v>2055516159986</v>
      </c>
      <c r="AM13" s="197" t="s">
        <v>152</v>
      </c>
      <c r="AN13" s="197" t="s">
        <v>152</v>
      </c>
      <c r="AO13" s="241" t="s">
        <v>146</v>
      </c>
      <c r="AP13" s="241" t="s">
        <v>3751</v>
      </c>
      <c r="AQ13" s="242" t="s">
        <v>35</v>
      </c>
      <c r="AR13" s="242" t="s">
        <v>152</v>
      </c>
      <c r="AS13" s="431">
        <v>12388</v>
      </c>
      <c r="AT13" s="431">
        <v>525</v>
      </c>
      <c r="AU13" s="211" t="s">
        <v>3957</v>
      </c>
      <c r="AV13" s="197" t="s">
        <v>286</v>
      </c>
      <c r="AW13" s="134" t="str">
        <f>IFERROR(VLOOKUP(AV:AV,Q商品!B:E,4,0),"")</f>
        <v>2022年製 CROSSCLIMATE2 205/55R16 94V XLオールシーズン 夏冬タイヤ翌営業日発送</v>
      </c>
      <c r="AX13" s="134" t="str">
        <f>IFERROR(VLOOKUP(B:B,在庫!B:M,12,0),"")</f>
        <v>2023年製</v>
      </c>
      <c r="AY13" s="134">
        <f>IFERROR(VLOOKUP(B:B,在庫!B:L,10,0),"")</f>
        <v>1</v>
      </c>
      <c r="AZ13" s="244" t="str">
        <f>VLOOKUP(AL:AL,[1]MICHELIN!$B:$AH,32,0)</f>
        <v/>
      </c>
      <c r="BA13" s="244" t="str">
        <f>VLOOKUP(AL:AL,[1]MICHELIN!$B:$AH,33,0)</f>
        <v/>
      </c>
      <c r="BC13" s="11" t="s">
        <v>2055</v>
      </c>
    </row>
    <row r="14" spans="1:56" s="11" customFormat="1" ht="19.5" customHeight="1">
      <c r="A14" s="11">
        <f t="shared" si="0"/>
        <v>2</v>
      </c>
      <c r="B14" s="249">
        <f t="shared" si="1"/>
        <v>2055516157708</v>
      </c>
      <c r="C14" s="235">
        <f>VLOOKUP(B:B,[1]MICHELIN!$B:$K,9,0)</f>
        <v>44</v>
      </c>
      <c r="D14" s="11" t="s">
        <v>4677</v>
      </c>
      <c r="E14" s="397" t="s">
        <v>903</v>
      </c>
      <c r="F14" s="160" t="s">
        <v>6805</v>
      </c>
      <c r="G14" s="133" t="s">
        <v>10663</v>
      </c>
      <c r="H14" s="235">
        <v>2</v>
      </c>
      <c r="I14" s="430">
        <f>VLOOKUP(B:B,[1]MICHELIN!$B:$K,10,0)</f>
        <v>2</v>
      </c>
      <c r="J14" s="132">
        <v>255</v>
      </c>
      <c r="K14" s="133" t="s">
        <v>1961</v>
      </c>
      <c r="L14" s="351">
        <v>14</v>
      </c>
      <c r="M14" s="135" t="s">
        <v>3998</v>
      </c>
      <c r="N14" s="236">
        <v>17100</v>
      </c>
      <c r="O14" s="236">
        <v>0</v>
      </c>
      <c r="P14" s="237">
        <v>17100</v>
      </c>
      <c r="Q14" s="238">
        <f t="shared" si="2"/>
        <v>15068.181818181816</v>
      </c>
      <c r="R14" s="144">
        <f t="shared" si="3"/>
        <v>8.2171945701357343E-2</v>
      </c>
      <c r="S14" s="197">
        <v>1074476183</v>
      </c>
      <c r="T14" s="302" t="s">
        <v>7770</v>
      </c>
      <c r="U14" s="194">
        <f t="shared" si="4"/>
        <v>17100</v>
      </c>
      <c r="W14" s="239">
        <v>17100</v>
      </c>
      <c r="X14" s="136">
        <f t="shared" si="5"/>
        <v>13830</v>
      </c>
      <c r="Y14" s="240">
        <f t="shared" si="6"/>
        <v>15068.181818181816</v>
      </c>
      <c r="Z14" s="142">
        <f t="shared" si="7"/>
        <v>7.7251461988304015E-2</v>
      </c>
      <c r="AA14" s="137">
        <f t="shared" si="8"/>
        <v>8.2171945701357343E-2</v>
      </c>
      <c r="AB14" s="145">
        <v>1</v>
      </c>
      <c r="AC14" s="189">
        <f t="shared" si="9"/>
        <v>16764</v>
      </c>
      <c r="AD14" s="187">
        <f t="shared" si="10"/>
        <v>18421</v>
      </c>
      <c r="AE14" s="129">
        <f t="shared" si="11"/>
        <v>1657.8899999999999</v>
      </c>
      <c r="AF14" s="130">
        <f t="shared" si="12"/>
        <v>336.88999999999987</v>
      </c>
      <c r="AG14" s="131">
        <f t="shared" si="13"/>
        <v>1.82883665381901E-2</v>
      </c>
      <c r="AH14" s="138">
        <f t="shared" si="14"/>
        <v>1321</v>
      </c>
      <c r="AI14" s="139">
        <f t="shared" si="15"/>
        <v>7.1711633461809893E-2</v>
      </c>
      <c r="AJ14" s="139">
        <f t="shared" si="16"/>
        <v>6.388357916316724E-2</v>
      </c>
      <c r="AL14" s="197">
        <v>2055516157708</v>
      </c>
      <c r="AM14" s="197">
        <v>4985009753385</v>
      </c>
      <c r="AN14" s="197" t="s">
        <v>3689</v>
      </c>
      <c r="AO14" s="241" t="s">
        <v>0</v>
      </c>
      <c r="AP14" s="241" t="s">
        <v>682</v>
      </c>
      <c r="AQ14" s="242" t="s">
        <v>35</v>
      </c>
      <c r="AR14" s="242">
        <v>28800</v>
      </c>
      <c r="AS14" s="431">
        <f>VLOOKUP(B:B,[1]MICHELIN!$B:$K,8,0)</f>
        <v>13830</v>
      </c>
      <c r="AT14" s="431">
        <v>525</v>
      </c>
      <c r="AU14" s="211" t="s">
        <v>3956</v>
      </c>
      <c r="AV14" s="197" t="s">
        <v>246</v>
      </c>
      <c r="AW14" s="134" t="str">
        <f>IFERROR(VLOOKUP(AV:AV,Q商品!B:E,4,0),"")</f>
        <v>2023年製 CROSSCLIMATE2 205/55R16 94V XL オールシーズンタイヤ 翌営業日発送</v>
      </c>
      <c r="AX14" s="134" t="str">
        <f>IFERROR(VLOOKUP(B:B,在庫!B:M,12,0),"")</f>
        <v>2023年製</v>
      </c>
      <c r="AY14" s="134">
        <f>IFERROR(VLOOKUP(B:B,在庫!B:L,10,0),"")</f>
        <v>1</v>
      </c>
      <c r="AZ14" s="244">
        <f>VLOOKUP(AL:AL,[1]MICHELIN!$B:$AH,32,0)</f>
        <v>605922066</v>
      </c>
      <c r="BA14" s="244">
        <f>VLOOKUP(AL:AL,[1]MICHELIN!$B:$AH,33,0)</f>
        <v>605922119</v>
      </c>
      <c r="BC14" s="11" t="s">
        <v>2055</v>
      </c>
    </row>
    <row r="15" spans="1:56" s="11" customFormat="1" ht="19.5" customHeight="1">
      <c r="A15" s="11">
        <f t="shared" si="0"/>
        <v>1</v>
      </c>
      <c r="B15" s="249">
        <f t="shared" si="1"/>
        <v>2055517157707</v>
      </c>
      <c r="C15" s="235">
        <f>VLOOKUP(B:B,[1]MICHELIN!$B:$K,9,0)</f>
        <v>70</v>
      </c>
      <c r="D15" s="11" t="s">
        <v>4677</v>
      </c>
      <c r="E15" s="397" t="s">
        <v>905</v>
      </c>
      <c r="F15" s="160" t="s">
        <v>6806</v>
      </c>
      <c r="G15" s="133" t="s">
        <v>10663</v>
      </c>
      <c r="H15" s="235">
        <v>2</v>
      </c>
      <c r="I15" s="430">
        <f>VLOOKUP(B:B,[1]MICHELIN!$B:$K,10,0)</f>
        <v>2</v>
      </c>
      <c r="J15" s="132">
        <v>272</v>
      </c>
      <c r="K15" s="133" t="s">
        <v>1961</v>
      </c>
      <c r="L15" s="133">
        <v>15</v>
      </c>
      <c r="M15" s="135" t="s">
        <v>3998</v>
      </c>
      <c r="N15" s="236" t="s">
        <v>8553</v>
      </c>
      <c r="O15" s="236">
        <v>0</v>
      </c>
      <c r="P15" s="237">
        <v>19400</v>
      </c>
      <c r="Q15" s="238">
        <f t="shared" si="2"/>
        <v>16681.81818181818</v>
      </c>
      <c r="R15" s="144">
        <f t="shared" si="3"/>
        <v>0.10801089918256122</v>
      </c>
      <c r="S15" s="197">
        <v>1074476323</v>
      </c>
      <c r="T15" s="306" t="s">
        <v>7772</v>
      </c>
      <c r="U15" s="194">
        <f t="shared" si="4"/>
        <v>19400</v>
      </c>
      <c r="W15" s="239">
        <v>19400</v>
      </c>
      <c r="X15" s="136">
        <f t="shared" si="5"/>
        <v>14880</v>
      </c>
      <c r="Y15" s="240">
        <f t="shared" si="6"/>
        <v>16681.81818181818</v>
      </c>
      <c r="Z15" s="142">
        <f t="shared" si="7"/>
        <v>7.7319587628865927E-2</v>
      </c>
      <c r="AA15" s="137">
        <f t="shared" si="8"/>
        <v>0.10801089918256122</v>
      </c>
      <c r="AB15" s="145">
        <v>1</v>
      </c>
      <c r="AC15" s="189">
        <f t="shared" si="9"/>
        <v>19019</v>
      </c>
      <c r="AD15" s="187">
        <f t="shared" si="10"/>
        <v>20900</v>
      </c>
      <c r="AE15" s="129">
        <f t="shared" si="11"/>
        <v>1881</v>
      </c>
      <c r="AF15" s="130">
        <f t="shared" si="12"/>
        <v>381</v>
      </c>
      <c r="AG15" s="131">
        <f t="shared" si="13"/>
        <v>1.8229665071770335E-2</v>
      </c>
      <c r="AH15" s="138">
        <f t="shared" si="14"/>
        <v>1500</v>
      </c>
      <c r="AI15" s="139">
        <f t="shared" si="15"/>
        <v>7.1770334928229665E-2</v>
      </c>
      <c r="AJ15" s="139">
        <f t="shared" si="16"/>
        <v>8.9781234110790892E-2</v>
      </c>
      <c r="AL15" s="197">
        <v>2055517157707</v>
      </c>
      <c r="AM15" s="197">
        <v>4985009753415</v>
      </c>
      <c r="AN15" s="197" t="s">
        <v>3704</v>
      </c>
      <c r="AO15" s="241" t="s">
        <v>0</v>
      </c>
      <c r="AP15" s="241" t="s">
        <v>904</v>
      </c>
      <c r="AQ15" s="242" t="s">
        <v>65</v>
      </c>
      <c r="AR15" s="242">
        <v>31000</v>
      </c>
      <c r="AS15" s="431">
        <v>14880</v>
      </c>
      <c r="AT15" s="431">
        <v>1050</v>
      </c>
      <c r="AU15" s="211" t="s">
        <v>3956</v>
      </c>
      <c r="AV15" s="197" t="s">
        <v>247</v>
      </c>
      <c r="AW15" s="134" t="str">
        <f>IFERROR(VLOOKUP(AV:AV,Q商品!B:E,4,0),"")</f>
        <v>2023年製 CROSSCLIMATE2 205/55R17 95V XL オールシーズンタイヤ 翌営業日発送</v>
      </c>
      <c r="AX15" s="134" t="str">
        <f>IFERROR(VLOOKUP(B:B,在庫!B:M,12,0),"")</f>
        <v>2023年製</v>
      </c>
      <c r="AY15" s="134">
        <f>IFERROR(VLOOKUP(B:B,在庫!B:L,10,0),"")</f>
        <v>1</v>
      </c>
      <c r="AZ15" s="244">
        <f>VLOOKUP(AL:AL,[1]MICHELIN!$B:$AH,32,0)</f>
        <v>605922063</v>
      </c>
      <c r="BA15" s="244">
        <f>VLOOKUP(AL:AL,[1]MICHELIN!$B:$AH,33,0)</f>
        <v>605922116</v>
      </c>
      <c r="BC15" s="11" t="s">
        <v>2055</v>
      </c>
    </row>
    <row r="16" spans="1:56" s="11" customFormat="1" ht="19.5" customHeight="1">
      <c r="A16" s="11">
        <f t="shared" si="0"/>
        <v>1</v>
      </c>
      <c r="B16" s="249">
        <f t="shared" si="1"/>
        <v>2056016157700</v>
      </c>
      <c r="C16" s="235">
        <f>VLOOKUP(B:B,[1]MICHELIN!$B:$K,9,0)</f>
        <v>37</v>
      </c>
      <c r="D16" s="11" t="s">
        <v>4677</v>
      </c>
      <c r="E16" s="397" t="s">
        <v>907</v>
      </c>
      <c r="F16" s="160" t="s">
        <v>6807</v>
      </c>
      <c r="G16" s="133" t="s">
        <v>10663</v>
      </c>
      <c r="H16" s="235">
        <v>1</v>
      </c>
      <c r="I16" s="430">
        <f>VLOOKUP(B:B,[1]MICHELIN!$B:$K,10,0)</f>
        <v>1</v>
      </c>
      <c r="J16" s="132">
        <v>280</v>
      </c>
      <c r="K16" s="133" t="s">
        <v>1961</v>
      </c>
      <c r="L16" s="133">
        <v>16</v>
      </c>
      <c r="M16" s="135" t="s">
        <v>3998</v>
      </c>
      <c r="N16" s="236">
        <v>15904</v>
      </c>
      <c r="O16" s="236">
        <v>0</v>
      </c>
      <c r="P16" s="237">
        <v>15904</v>
      </c>
      <c r="Q16" s="238">
        <f t="shared" si="2"/>
        <v>13503.636363636362</v>
      </c>
      <c r="R16" s="144">
        <f t="shared" si="3"/>
        <v>0.11135047798572766</v>
      </c>
      <c r="S16" s="197">
        <v>1074476369</v>
      </c>
      <c r="T16" s="303" t="s">
        <v>7773</v>
      </c>
      <c r="U16" s="194">
        <f t="shared" si="4"/>
        <v>15904</v>
      </c>
      <c r="W16" s="239">
        <v>15904</v>
      </c>
      <c r="X16" s="136">
        <f t="shared" si="5"/>
        <v>12000</v>
      </c>
      <c r="Y16" s="240">
        <f t="shared" si="6"/>
        <v>13503.636363636362</v>
      </c>
      <c r="Z16" s="142">
        <f t="shared" si="7"/>
        <v>7.7339034205231361E-2</v>
      </c>
      <c r="AA16" s="137">
        <f t="shared" si="8"/>
        <v>0.11135047798572766</v>
      </c>
      <c r="AB16" s="145">
        <v>1</v>
      </c>
      <c r="AC16" s="189">
        <f t="shared" si="9"/>
        <v>15592</v>
      </c>
      <c r="AD16" s="187">
        <f t="shared" si="10"/>
        <v>17134</v>
      </c>
      <c r="AE16" s="129">
        <f t="shared" si="11"/>
        <v>1542.06</v>
      </c>
      <c r="AF16" s="130">
        <f t="shared" si="12"/>
        <v>312.05999999999995</v>
      </c>
      <c r="AG16" s="131">
        <f t="shared" si="13"/>
        <v>1.8212910003501805E-2</v>
      </c>
      <c r="AH16" s="138">
        <f t="shared" si="14"/>
        <v>1230</v>
      </c>
      <c r="AI16" s="139">
        <f t="shared" si="15"/>
        <v>7.1787089996498188E-2</v>
      </c>
      <c r="AJ16" s="139">
        <f t="shared" si="16"/>
        <v>9.3137567982225847E-2</v>
      </c>
      <c r="AL16" s="197">
        <v>2056016157700</v>
      </c>
      <c r="AM16" s="197">
        <v>4985009753507</v>
      </c>
      <c r="AN16" s="197" t="s">
        <v>3693</v>
      </c>
      <c r="AO16" s="241" t="s">
        <v>0</v>
      </c>
      <c r="AP16" s="241" t="s">
        <v>906</v>
      </c>
      <c r="AQ16" s="242" t="s">
        <v>47</v>
      </c>
      <c r="AR16" s="242">
        <v>25000</v>
      </c>
      <c r="AS16" s="431">
        <v>12000</v>
      </c>
      <c r="AT16" s="431">
        <v>1050</v>
      </c>
      <c r="AU16" s="211" t="s">
        <v>3956</v>
      </c>
      <c r="AV16" s="197" t="s">
        <v>248</v>
      </c>
      <c r="AW16" s="134" t="str">
        <f>IFERROR(VLOOKUP(AV:AV,Q商品!B:E,4,0),"")</f>
        <v>2023年製 CROSSCLIMATE2 205/60R16 96V XL オールシーズンタイヤ 翌営業日発送</v>
      </c>
      <c r="AX16" s="134" t="str">
        <f>IFERROR(VLOOKUP(B:B,在庫!B:M,12,0),"")</f>
        <v>2023年製</v>
      </c>
      <c r="AY16" s="134">
        <f>IFERROR(VLOOKUP(B:B,在庫!B:L,10,0),"")</f>
        <v>1</v>
      </c>
      <c r="AZ16" s="244">
        <f>VLOOKUP(AL:AL,[1]MICHELIN!$B:$AH,32,0)</f>
        <v>605922068</v>
      </c>
      <c r="BA16" s="244">
        <f>VLOOKUP(AL:AL,[1]MICHELIN!$B:$AH,33,0)</f>
        <v>605922121</v>
      </c>
      <c r="BC16" s="11" t="s">
        <v>2055</v>
      </c>
    </row>
    <row r="17" spans="1:56" s="11" customFormat="1" ht="19.5" customHeight="1">
      <c r="A17" s="11">
        <f t="shared" si="0"/>
        <v>1</v>
      </c>
      <c r="B17" s="249">
        <f t="shared" si="1"/>
        <v>2154516157708</v>
      </c>
      <c r="C17" s="235">
        <f>VLOOKUP(B:B,[1]MICHELIN!$B:$K,9,0)</f>
        <v>5</v>
      </c>
      <c r="D17" s="11" t="s">
        <v>4677</v>
      </c>
      <c r="E17" s="397" t="s">
        <v>909</v>
      </c>
      <c r="F17" s="160" t="s">
        <v>6808</v>
      </c>
      <c r="G17" s="133" t="s">
        <v>10663</v>
      </c>
      <c r="H17" s="235">
        <v>15</v>
      </c>
      <c r="I17" s="430">
        <f>VLOOKUP(B:B,[1]MICHELIN!$B:$K,10,0)</f>
        <v>15</v>
      </c>
      <c r="J17" s="132" t="s">
        <v>12</v>
      </c>
      <c r="K17" s="133" t="s">
        <v>1961</v>
      </c>
      <c r="L17" s="133">
        <v>17</v>
      </c>
      <c r="M17" s="135" t="s">
        <v>3998</v>
      </c>
      <c r="N17" s="236" t="s">
        <v>8554</v>
      </c>
      <c r="O17" s="236">
        <v>0</v>
      </c>
      <c r="P17" s="237">
        <v>20660</v>
      </c>
      <c r="Q17" s="238">
        <f t="shared" si="2"/>
        <v>18304.545454545452</v>
      </c>
      <c r="R17" s="144">
        <f t="shared" si="3"/>
        <v>0.1264464862180282</v>
      </c>
      <c r="S17" s="197">
        <v>1074476182</v>
      </c>
      <c r="T17" s="302" t="s">
        <v>7774</v>
      </c>
      <c r="U17" s="194">
        <f t="shared" si="4"/>
        <v>20660</v>
      </c>
      <c r="W17" s="239">
        <v>20660</v>
      </c>
      <c r="X17" s="136">
        <f t="shared" si="5"/>
        <v>15990</v>
      </c>
      <c r="Y17" s="240">
        <f t="shared" si="6"/>
        <v>18304.545454545452</v>
      </c>
      <c r="Z17" s="142">
        <f t="shared" si="7"/>
        <v>7.7299128751210144E-2</v>
      </c>
      <c r="AA17" s="137">
        <f t="shared" si="8"/>
        <v>0.1264464862180282</v>
      </c>
      <c r="AB17" s="145">
        <v>1</v>
      </c>
      <c r="AC17" s="189">
        <f t="shared" si="9"/>
        <v>20254</v>
      </c>
      <c r="AD17" s="187">
        <f t="shared" si="10"/>
        <v>22257</v>
      </c>
      <c r="AE17" s="129">
        <f t="shared" si="11"/>
        <v>2003.1299999999999</v>
      </c>
      <c r="AF17" s="130">
        <f t="shared" si="12"/>
        <v>406.12999999999988</v>
      </c>
      <c r="AG17" s="131">
        <f t="shared" si="13"/>
        <v>1.8247292986476159E-2</v>
      </c>
      <c r="AH17" s="138">
        <f t="shared" si="14"/>
        <v>1597</v>
      </c>
      <c r="AI17" s="139">
        <f t="shared" si="15"/>
        <v>7.1752707013523834E-2</v>
      </c>
      <c r="AJ17" s="139">
        <f t="shared" si="16"/>
        <v>0.10819919323155204</v>
      </c>
      <c r="AL17" s="197">
        <v>2154516157708</v>
      </c>
      <c r="AM17" s="197">
        <v>4985009753170</v>
      </c>
      <c r="AN17" s="197" t="s">
        <v>3685</v>
      </c>
      <c r="AO17" s="241" t="s">
        <v>0</v>
      </c>
      <c r="AP17" s="241" t="s">
        <v>908</v>
      </c>
      <c r="AQ17" s="242" t="s">
        <v>96</v>
      </c>
      <c r="AR17" s="242">
        <v>33300</v>
      </c>
      <c r="AS17" s="431">
        <f>VLOOKUP(B:B,[1]MICHELIN!$B:$K,8,0)</f>
        <v>15990</v>
      </c>
      <c r="AT17" s="431">
        <v>525</v>
      </c>
      <c r="AU17" s="211" t="s">
        <v>3956</v>
      </c>
      <c r="AV17" s="197" t="s">
        <v>249</v>
      </c>
      <c r="AW17" s="134" t="str">
        <f>IFERROR(VLOOKUP(AV:AV,Q商品!B:E,4,0),"")</f>
        <v>2022年製以降 CROSSCLIMATE2 215/45R16 90V XLオールシーズンタイヤ 翌営業日発送</v>
      </c>
      <c r="AX17" s="134" t="str">
        <f>IFERROR(VLOOKUP(B:B,在庫!B:M,12,0),"")</f>
        <v>2022年製</v>
      </c>
      <c r="AY17" s="134">
        <f>IFERROR(VLOOKUP(B:B,在庫!B:L,10,0),"")</f>
        <v>2</v>
      </c>
      <c r="AZ17" s="244">
        <f>VLOOKUP(AL:AL,[1]MICHELIN!$B:$AH,32,0)</f>
        <v>605922075</v>
      </c>
      <c r="BA17" s="244">
        <f>VLOOKUP(AL:AL,[1]MICHELIN!$B:$AH,33,0)</f>
        <v>605922128</v>
      </c>
      <c r="BC17" s="11" t="s">
        <v>2055</v>
      </c>
    </row>
    <row r="18" spans="1:56" s="11" customFormat="1" ht="19.5" customHeight="1">
      <c r="A18" s="11">
        <f t="shared" si="0"/>
        <v>2</v>
      </c>
      <c r="B18" s="249">
        <f t="shared" si="1"/>
        <v>2154517157707</v>
      </c>
      <c r="C18" s="235">
        <f>VLOOKUP(B:B,[1]MICHELIN!$B:$K,9,0)</f>
        <v>34</v>
      </c>
      <c r="D18" s="11" t="s">
        <v>4677</v>
      </c>
      <c r="E18" s="397" t="s">
        <v>911</v>
      </c>
      <c r="F18" s="160" t="s">
        <v>6809</v>
      </c>
      <c r="G18" s="133" t="s">
        <v>10663</v>
      </c>
      <c r="H18" s="235">
        <v>3</v>
      </c>
      <c r="I18" s="430">
        <f>VLOOKUP(B:B,[1]MICHELIN!$B:$K,10,0)</f>
        <v>3</v>
      </c>
      <c r="J18" s="132">
        <v>2130</v>
      </c>
      <c r="K18" s="133" t="s">
        <v>1961</v>
      </c>
      <c r="L18" s="351">
        <v>18</v>
      </c>
      <c r="M18" s="135" t="s">
        <v>3998</v>
      </c>
      <c r="N18" s="236" t="s">
        <v>8555</v>
      </c>
      <c r="O18" s="236">
        <v>0</v>
      </c>
      <c r="P18" s="237">
        <v>22300</v>
      </c>
      <c r="Q18" s="238">
        <f t="shared" si="2"/>
        <v>19795.454545454544</v>
      </c>
      <c r="R18" s="144">
        <f t="shared" si="3"/>
        <v>0.10737083811710671</v>
      </c>
      <c r="S18" s="197">
        <v>1074476181</v>
      </c>
      <c r="T18" s="302" t="s">
        <v>7775</v>
      </c>
      <c r="U18" s="194">
        <f t="shared" si="4"/>
        <v>22300</v>
      </c>
      <c r="W18" s="239">
        <v>22300</v>
      </c>
      <c r="X18" s="136">
        <f t="shared" si="5"/>
        <v>17670</v>
      </c>
      <c r="Y18" s="240">
        <f t="shared" si="6"/>
        <v>19795.454545454544</v>
      </c>
      <c r="Z18" s="142">
        <f t="shared" si="7"/>
        <v>7.7309417040358763E-2</v>
      </c>
      <c r="AA18" s="137">
        <f t="shared" si="8"/>
        <v>0.10737083811710671</v>
      </c>
      <c r="AB18" s="145">
        <v>1</v>
      </c>
      <c r="AC18" s="189">
        <f t="shared" si="9"/>
        <v>21862</v>
      </c>
      <c r="AD18" s="187">
        <f t="shared" si="10"/>
        <v>24024</v>
      </c>
      <c r="AE18" s="129">
        <f t="shared" si="11"/>
        <v>2162.16</v>
      </c>
      <c r="AF18" s="130">
        <f t="shared" si="12"/>
        <v>438.15999999999985</v>
      </c>
      <c r="AG18" s="131">
        <f t="shared" si="13"/>
        <v>1.8238428238428233E-2</v>
      </c>
      <c r="AH18" s="138">
        <f t="shared" si="14"/>
        <v>1724</v>
      </c>
      <c r="AI18" s="139">
        <f t="shared" si="15"/>
        <v>7.176157176157176E-2</v>
      </c>
      <c r="AJ18" s="139">
        <f t="shared" si="16"/>
        <v>8.9132409878678473E-2</v>
      </c>
      <c r="AL18" s="197">
        <v>2154517157707</v>
      </c>
      <c r="AM18" s="197">
        <v>4985009753194</v>
      </c>
      <c r="AN18" s="197" t="s">
        <v>3698</v>
      </c>
      <c r="AO18" s="241" t="s">
        <v>0</v>
      </c>
      <c r="AP18" s="241" t="s">
        <v>1304</v>
      </c>
      <c r="AQ18" s="242" t="s">
        <v>36</v>
      </c>
      <c r="AR18" s="242">
        <v>36800</v>
      </c>
      <c r="AS18" s="431">
        <f>VLOOKUP(B:B,[1]MICHELIN!$B:$K,8,0)</f>
        <v>17670</v>
      </c>
      <c r="AT18" s="431">
        <v>525</v>
      </c>
      <c r="AU18" s="211" t="s">
        <v>3956</v>
      </c>
      <c r="AV18" s="197" t="s">
        <v>250</v>
      </c>
      <c r="AW18" s="134" t="str">
        <f>IFERROR(VLOOKUP(AV:AV,Q商品!B:E,4,0),"")</f>
        <v>2022年製以降 CROSSCLIMATE2 215/45R17 91Y XL オールシーズンタイヤ 翌営業日発送</v>
      </c>
      <c r="AX18" s="134" t="str">
        <f>IFERROR(VLOOKUP(B:B,在庫!B:M,12,0),"")</f>
        <v>2023年製</v>
      </c>
      <c r="AY18" s="134">
        <f>IFERROR(VLOOKUP(B:B,在庫!B:L,10,0),"")</f>
        <v>2</v>
      </c>
      <c r="AZ18" s="244">
        <f>VLOOKUP(AL:AL,[1]MICHELIN!$B:$AH,32,0)</f>
        <v>605922060</v>
      </c>
      <c r="BA18" s="244">
        <f>VLOOKUP(AL:AL,[1]MICHELIN!$B:$AH,33,0)</f>
        <v>605922113</v>
      </c>
      <c r="BC18" s="11" t="s">
        <v>2055</v>
      </c>
    </row>
    <row r="19" spans="1:56" s="11" customFormat="1" ht="19.5" customHeight="1">
      <c r="A19" s="247">
        <f t="shared" si="0"/>
        <v>2</v>
      </c>
      <c r="B19" s="261">
        <f t="shared" si="1"/>
        <v>2154517159961</v>
      </c>
      <c r="C19" s="235">
        <f>VLOOKUP(B:B,[1]MICHELIN!$B:$K,9,0)</f>
        <v>0</v>
      </c>
      <c r="D19" s="11" t="s">
        <v>6144</v>
      </c>
      <c r="E19" s="397" t="s">
        <v>911</v>
      </c>
      <c r="F19" s="160" t="s">
        <v>6809</v>
      </c>
      <c r="G19" s="133" t="s">
        <v>10661</v>
      </c>
      <c r="H19" s="235">
        <v>0</v>
      </c>
      <c r="I19" s="430">
        <f>VLOOKUP(B:B,[1]MICHELIN!$B:$K,10,0)</f>
        <v>0</v>
      </c>
      <c r="J19" s="132"/>
      <c r="K19" s="133" t="s">
        <v>6150</v>
      </c>
      <c r="L19" s="351">
        <v>18</v>
      </c>
      <c r="M19" s="135" t="s">
        <v>3998</v>
      </c>
      <c r="N19" s="236" t="s">
        <v>8555</v>
      </c>
      <c r="O19" s="236">
        <v>0</v>
      </c>
      <c r="P19" s="237">
        <v>22300</v>
      </c>
      <c r="Q19" s="238">
        <f t="shared" si="2"/>
        <v>19795.454545454544</v>
      </c>
      <c r="R19" s="144">
        <f t="shared" si="3"/>
        <v>0.22401377726750857</v>
      </c>
      <c r="S19" s="248">
        <v>1074476392</v>
      </c>
      <c r="T19" s="302" t="s">
        <v>10738</v>
      </c>
      <c r="U19" s="194">
        <f t="shared" si="4"/>
        <v>22300</v>
      </c>
      <c r="W19" s="239">
        <v>22300</v>
      </c>
      <c r="X19" s="136">
        <f t="shared" si="5"/>
        <v>15361</v>
      </c>
      <c r="Y19" s="240">
        <f t="shared" si="6"/>
        <v>19795.454545454544</v>
      </c>
      <c r="Z19" s="142">
        <f t="shared" si="7"/>
        <v>7.7309417040358763E-2</v>
      </c>
      <c r="AA19" s="137">
        <f t="shared" si="8"/>
        <v>0.22401377726750857</v>
      </c>
      <c r="AB19" s="145">
        <v>9</v>
      </c>
      <c r="AC19" s="189">
        <f t="shared" si="9"/>
        <v>21862</v>
      </c>
      <c r="AD19" s="187">
        <f t="shared" si="10"/>
        <v>24024</v>
      </c>
      <c r="AE19" s="129">
        <f t="shared" si="11"/>
        <v>2162.16</v>
      </c>
      <c r="AF19" s="130">
        <f t="shared" si="12"/>
        <v>438.15999999999985</v>
      </c>
      <c r="AG19" s="131">
        <f t="shared" si="13"/>
        <v>1.8238428238428233E-2</v>
      </c>
      <c r="AH19" s="138">
        <f t="shared" si="14"/>
        <v>1724</v>
      </c>
      <c r="AI19" s="139">
        <f t="shared" si="15"/>
        <v>7.176157176157176E-2</v>
      </c>
      <c r="AJ19" s="139">
        <f t="shared" si="16"/>
        <v>0.20577534902908035</v>
      </c>
      <c r="AL19" s="197">
        <v>2154517159961</v>
      </c>
      <c r="AM19" s="197">
        <v>4985009753194</v>
      </c>
      <c r="AN19" s="197" t="s">
        <v>152</v>
      </c>
      <c r="AO19" s="241" t="s">
        <v>146</v>
      </c>
      <c r="AP19" s="241" t="s">
        <v>910</v>
      </c>
      <c r="AQ19" s="242" t="s">
        <v>36</v>
      </c>
      <c r="AR19" s="242" t="s">
        <v>152</v>
      </c>
      <c r="AS19" s="431">
        <v>15361</v>
      </c>
      <c r="AT19" s="431">
        <v>525</v>
      </c>
      <c r="AU19" s="211" t="s">
        <v>3957</v>
      </c>
      <c r="AV19" s="197" t="s">
        <v>287</v>
      </c>
      <c r="AW19" s="134" t="str">
        <f>IFERROR(VLOOKUP(AV:AV,Q商品!B:E,4,0),"")</f>
        <v>2022年製 CROSSCLIMATE2 215/45R17 91Y XL オールシーズンタイヤ 翌営業日発送</v>
      </c>
      <c r="AX19" s="134" t="str">
        <f>IFERROR(VLOOKUP(B:B,在庫!B:M,12,0),"")</f>
        <v/>
      </c>
      <c r="AY19" s="134" t="str">
        <f>IFERROR(VLOOKUP(B:B,在庫!B:L,10,0),"")</f>
        <v/>
      </c>
      <c r="AZ19" s="244" t="str">
        <f>VLOOKUP(AL:AL,[1]MICHELIN!$B:$AH,32,0)</f>
        <v/>
      </c>
      <c r="BA19" s="244" t="str">
        <f>VLOOKUP(AL:AL,[1]MICHELIN!$B:$AH,33,0)</f>
        <v/>
      </c>
      <c r="BC19" s="11" t="s">
        <v>150</v>
      </c>
      <c r="BD19" s="11">
        <v>10</v>
      </c>
    </row>
    <row r="20" spans="1:56" s="11" customFormat="1" ht="19.5" customHeight="1">
      <c r="A20" s="11">
        <f t="shared" si="0"/>
        <v>1</v>
      </c>
      <c r="B20" s="249">
        <f t="shared" si="1"/>
        <v>2155017157709</v>
      </c>
      <c r="C20" s="235">
        <f>VLOOKUP(B:B,[1]MICHELIN!$B:$K,9,0)</f>
        <v>32</v>
      </c>
      <c r="D20" s="11" t="s">
        <v>4677</v>
      </c>
      <c r="E20" s="397" t="s">
        <v>912</v>
      </c>
      <c r="F20" s="160" t="s">
        <v>6810</v>
      </c>
      <c r="G20" s="133" t="s">
        <v>10663</v>
      </c>
      <c r="H20" s="235">
        <v>4</v>
      </c>
      <c r="I20" s="430">
        <f>VLOOKUP(B:B,[1]MICHELIN!$B:$K,10,0)</f>
        <v>4</v>
      </c>
      <c r="J20" s="132">
        <v>958</v>
      </c>
      <c r="K20" s="133" t="s">
        <v>1961</v>
      </c>
      <c r="L20" s="133">
        <v>19</v>
      </c>
      <c r="M20" s="135" t="s">
        <v>3998</v>
      </c>
      <c r="N20" s="236" t="s">
        <v>2416</v>
      </c>
      <c r="O20" s="236">
        <v>0</v>
      </c>
      <c r="P20" s="237">
        <v>22700</v>
      </c>
      <c r="Q20" s="238">
        <f t="shared" si="2"/>
        <v>19681.81818181818</v>
      </c>
      <c r="R20" s="144">
        <f t="shared" si="3"/>
        <v>0.10475750577367197</v>
      </c>
      <c r="S20" s="197">
        <v>1074476332</v>
      </c>
      <c r="T20" s="302" t="s">
        <v>7777</v>
      </c>
      <c r="U20" s="194">
        <f t="shared" si="4"/>
        <v>22700</v>
      </c>
      <c r="W20" s="239">
        <v>22700</v>
      </c>
      <c r="X20" s="136">
        <f t="shared" si="5"/>
        <v>17620</v>
      </c>
      <c r="Y20" s="240">
        <f t="shared" si="6"/>
        <v>19681.81818181818</v>
      </c>
      <c r="Z20" s="142">
        <f t="shared" si="7"/>
        <v>7.7268722466960371E-2</v>
      </c>
      <c r="AA20" s="137">
        <f t="shared" si="8"/>
        <v>0.10475750577367197</v>
      </c>
      <c r="AB20" s="145">
        <v>1</v>
      </c>
      <c r="AC20" s="189">
        <f t="shared" si="9"/>
        <v>22254</v>
      </c>
      <c r="AD20" s="187">
        <f t="shared" si="10"/>
        <v>24454</v>
      </c>
      <c r="AE20" s="129">
        <f t="shared" si="11"/>
        <v>2200.86</v>
      </c>
      <c r="AF20" s="130">
        <f t="shared" si="12"/>
        <v>446.86000000000013</v>
      </c>
      <c r="AG20" s="131">
        <f t="shared" si="13"/>
        <v>1.8273493089065188E-2</v>
      </c>
      <c r="AH20" s="138">
        <f t="shared" si="14"/>
        <v>1754</v>
      </c>
      <c r="AI20" s="139">
        <f t="shared" si="15"/>
        <v>7.1726506910934823E-2</v>
      </c>
      <c r="AJ20" s="139">
        <f t="shared" si="16"/>
        <v>8.6484012684606787E-2</v>
      </c>
      <c r="AL20" s="197">
        <v>2155017157709</v>
      </c>
      <c r="AM20" s="197">
        <v>4985009753323</v>
      </c>
      <c r="AN20" s="197" t="s">
        <v>3702</v>
      </c>
      <c r="AO20" s="241" t="s">
        <v>0</v>
      </c>
      <c r="AP20" s="241" t="s">
        <v>814</v>
      </c>
      <c r="AQ20" s="242" t="s">
        <v>39</v>
      </c>
      <c r="AR20" s="242">
        <v>36700</v>
      </c>
      <c r="AS20" s="431">
        <f>VLOOKUP(B:B,[1]MICHELIN!$B:$K,8,0)</f>
        <v>17620</v>
      </c>
      <c r="AT20" s="431">
        <v>1050</v>
      </c>
      <c r="AU20" s="211" t="s">
        <v>3956</v>
      </c>
      <c r="AV20" s="197" t="s">
        <v>251</v>
      </c>
      <c r="AW20" s="134" t="str">
        <f>IFERROR(VLOOKUP(AV:AV,Q商品!B:E,4,0),"")</f>
        <v>2022年製以降 CROSSCLIMATE2 215/50R17 95W XL オールシーズンタイヤ 翌営業日発送</v>
      </c>
      <c r="AX20" s="134" t="str">
        <f>IFERROR(VLOOKUP(B:B,在庫!B:M,12,0),"")</f>
        <v>2023年製</v>
      </c>
      <c r="AY20" s="134">
        <f>IFERROR(VLOOKUP(B:B,在庫!B:L,10,0),"")</f>
        <v>1</v>
      </c>
      <c r="AZ20" s="244">
        <f>VLOOKUP(AL:AL,[1]MICHELIN!$B:$AH,32,0)</f>
        <v>605922053</v>
      </c>
      <c r="BA20" s="244">
        <f>VLOOKUP(AL:AL,[1]MICHELIN!$B:$AH,33,0)</f>
        <v>605922106</v>
      </c>
      <c r="BC20" s="11" t="s">
        <v>2055</v>
      </c>
    </row>
    <row r="21" spans="1:56" s="11" customFormat="1" ht="19.5" customHeight="1">
      <c r="A21" s="11">
        <f t="shared" si="0"/>
        <v>1</v>
      </c>
      <c r="B21" s="249">
        <f t="shared" si="1"/>
        <v>2155516157705</v>
      </c>
      <c r="C21" s="235">
        <f>VLOOKUP(B:B,[1]MICHELIN!$B:$K,9,0)</f>
        <v>0</v>
      </c>
      <c r="D21" s="11" t="s">
        <v>4677</v>
      </c>
      <c r="E21" s="397" t="s">
        <v>916</v>
      </c>
      <c r="F21" s="160" t="s">
        <v>8393</v>
      </c>
      <c r="G21" s="133" t="s">
        <v>10663</v>
      </c>
      <c r="H21" s="235">
        <v>4</v>
      </c>
      <c r="I21" s="430">
        <f>VLOOKUP(B:B,[1]MICHELIN!$B:$K,10,0)</f>
        <v>4</v>
      </c>
      <c r="J21" s="132"/>
      <c r="K21" s="133" t="s">
        <v>1961</v>
      </c>
      <c r="L21" s="133">
        <v>20</v>
      </c>
      <c r="M21" s="135" t="s">
        <v>2014</v>
      </c>
      <c r="N21" s="236" t="s">
        <v>2415</v>
      </c>
      <c r="O21" s="236">
        <v>0</v>
      </c>
      <c r="P21" s="237">
        <v>19000</v>
      </c>
      <c r="Q21" s="238">
        <f t="shared" si="2"/>
        <v>16318.181818181816</v>
      </c>
      <c r="R21" s="144">
        <f t="shared" si="3"/>
        <v>0.10529247910863498</v>
      </c>
      <c r="S21" s="197">
        <v>1074476216</v>
      </c>
      <c r="T21" s="302" t="s">
        <v>10739</v>
      </c>
      <c r="U21" s="194">
        <f t="shared" si="4"/>
        <v>19200</v>
      </c>
      <c r="W21" s="239">
        <v>19200</v>
      </c>
      <c r="X21" s="136">
        <f t="shared" si="5"/>
        <v>14600</v>
      </c>
      <c r="Y21" s="240">
        <f t="shared" si="6"/>
        <v>16500</v>
      </c>
      <c r="Z21" s="142">
        <f t="shared" si="7"/>
        <v>8.8631578947368395E-2</v>
      </c>
      <c r="AA21" s="137">
        <f t="shared" si="8"/>
        <v>0.11515151515151516</v>
      </c>
      <c r="AB21" s="145"/>
      <c r="AC21" s="189">
        <f t="shared" si="9"/>
        <v>18823</v>
      </c>
      <c r="AD21" s="187">
        <f t="shared" si="10"/>
        <v>20684</v>
      </c>
      <c r="AE21" s="129">
        <f t="shared" si="11"/>
        <v>1861.56</v>
      </c>
      <c r="AF21" s="130">
        <f t="shared" si="12"/>
        <v>377.55999999999995</v>
      </c>
      <c r="AG21" s="131">
        <f t="shared" si="13"/>
        <v>1.8253722684200346E-2</v>
      </c>
      <c r="AH21" s="138">
        <f t="shared" si="14"/>
        <v>1484</v>
      </c>
      <c r="AI21" s="139">
        <f t="shared" si="15"/>
        <v>7.1746277315799648E-2</v>
      </c>
      <c r="AJ21" s="139">
        <f t="shared" si="16"/>
        <v>9.6897792467314808E-2</v>
      </c>
      <c r="AL21" s="197">
        <v>2155516157705</v>
      </c>
      <c r="AM21" s="197">
        <v>4985009753392</v>
      </c>
      <c r="AN21" s="197" t="s">
        <v>3690</v>
      </c>
      <c r="AO21" s="241" t="s">
        <v>0</v>
      </c>
      <c r="AP21" s="241" t="s">
        <v>915</v>
      </c>
      <c r="AQ21" s="242" t="s">
        <v>82</v>
      </c>
      <c r="AR21" s="242">
        <v>30400</v>
      </c>
      <c r="AS21" s="431">
        <v>14600</v>
      </c>
      <c r="AT21" s="431">
        <v>1050</v>
      </c>
      <c r="AU21" s="211" t="s">
        <v>3956</v>
      </c>
      <c r="AV21" s="197" t="s">
        <v>252</v>
      </c>
      <c r="AW21" s="134" t="str">
        <f>IFERROR(VLOOKUP(AV:AV,Q商品!B:E,4,0),"")</f>
        <v>2022年製 CROSSCLIMATE2 215/55R16 97W XL オールシーズンタイヤ 翌営業日発送</v>
      </c>
      <c r="AX21" s="134" t="str">
        <f>IFERROR(VLOOKUP(B:B,在庫!B:M,12,0),"")</f>
        <v>2022年製</v>
      </c>
      <c r="AY21" s="134">
        <f>IFERROR(VLOOKUP(B:B,在庫!B:L,10,0),"")</f>
        <v>1</v>
      </c>
      <c r="AZ21" s="244">
        <f>VLOOKUP(AL:AL,[1]MICHELIN!$B:$AH,32,0)</f>
        <v>605922067</v>
      </c>
      <c r="BA21" s="244">
        <f>VLOOKUP(AL:AL,[1]MICHELIN!$B:$AH,33,0)</f>
        <v>605922120</v>
      </c>
      <c r="BC21" s="11" t="s">
        <v>2055</v>
      </c>
    </row>
    <row r="22" spans="1:56" s="11" customFormat="1" ht="19.5" customHeight="1">
      <c r="A22" s="11">
        <f t="shared" si="0"/>
        <v>1</v>
      </c>
      <c r="B22" s="249">
        <f t="shared" si="1"/>
        <v>2155517157704</v>
      </c>
      <c r="C22" s="235">
        <f>VLOOKUP(B:B,[1]MICHELIN!$B:$K,9,0)</f>
        <v>85</v>
      </c>
      <c r="D22" s="11" t="s">
        <v>4677</v>
      </c>
      <c r="E22" s="397" t="s">
        <v>918</v>
      </c>
      <c r="F22" s="160" t="s">
        <v>6811</v>
      </c>
      <c r="G22" s="133" t="s">
        <v>10663</v>
      </c>
      <c r="H22" s="235">
        <v>3</v>
      </c>
      <c r="I22" s="430">
        <f>VLOOKUP(B:B,[1]MICHELIN!$B:$K,10,0)</f>
        <v>3</v>
      </c>
      <c r="J22" s="132">
        <v>162</v>
      </c>
      <c r="K22" s="133" t="s">
        <v>1961</v>
      </c>
      <c r="L22" s="133">
        <v>21</v>
      </c>
      <c r="M22" s="135" t="s">
        <v>3998</v>
      </c>
      <c r="N22" s="236" t="s">
        <v>2421</v>
      </c>
      <c r="O22" s="236">
        <v>0</v>
      </c>
      <c r="P22" s="237">
        <v>19900</v>
      </c>
      <c r="Q22" s="238">
        <f t="shared" si="2"/>
        <v>17136.363636363636</v>
      </c>
      <c r="R22" s="144">
        <f t="shared" si="3"/>
        <v>0.10366047745358088</v>
      </c>
      <c r="S22" s="197">
        <v>1074476186</v>
      </c>
      <c r="T22" s="302" t="s">
        <v>7779</v>
      </c>
      <c r="U22" s="194">
        <f t="shared" si="4"/>
        <v>19900</v>
      </c>
      <c r="W22" s="239">
        <v>19900</v>
      </c>
      <c r="X22" s="136">
        <f t="shared" si="5"/>
        <v>15360</v>
      </c>
      <c r="Y22" s="240">
        <f t="shared" si="6"/>
        <v>17136.363636363636</v>
      </c>
      <c r="Z22" s="142">
        <f t="shared" si="7"/>
        <v>7.7286432160803997E-2</v>
      </c>
      <c r="AA22" s="137">
        <f t="shared" si="8"/>
        <v>0.10366047745358088</v>
      </c>
      <c r="AB22" s="145">
        <v>1</v>
      </c>
      <c r="AC22" s="189">
        <f t="shared" si="9"/>
        <v>19509</v>
      </c>
      <c r="AD22" s="187">
        <f t="shared" si="10"/>
        <v>21438</v>
      </c>
      <c r="AE22" s="129">
        <f t="shared" si="11"/>
        <v>1929.4199999999998</v>
      </c>
      <c r="AF22" s="130">
        <f t="shared" si="12"/>
        <v>391.41999999999985</v>
      </c>
      <c r="AG22" s="131">
        <f t="shared" si="13"/>
        <v>1.8258233044127242E-2</v>
      </c>
      <c r="AH22" s="138">
        <f t="shared" si="14"/>
        <v>1538</v>
      </c>
      <c r="AI22" s="139">
        <f t="shared" si="15"/>
        <v>7.1741766955872754E-2</v>
      </c>
      <c r="AJ22" s="139">
        <f t="shared" si="16"/>
        <v>8.540224440945364E-2</v>
      </c>
      <c r="AL22" s="197">
        <v>2155517157704</v>
      </c>
      <c r="AM22" s="197">
        <v>4985009753422</v>
      </c>
      <c r="AN22" s="197" t="s">
        <v>3705</v>
      </c>
      <c r="AO22" s="241" t="s">
        <v>0</v>
      </c>
      <c r="AP22" s="241" t="s">
        <v>917</v>
      </c>
      <c r="AQ22" s="242" t="s">
        <v>66</v>
      </c>
      <c r="AR22" s="242">
        <v>32000</v>
      </c>
      <c r="AS22" s="431">
        <f>VLOOKUP(B:B,[1]MICHELIN!$B:$K,8,0)</f>
        <v>15360</v>
      </c>
      <c r="AT22" s="431">
        <v>1050</v>
      </c>
      <c r="AU22" s="211" t="s">
        <v>3956</v>
      </c>
      <c r="AV22" s="197" t="s">
        <v>253</v>
      </c>
      <c r="AW22" s="134" t="str">
        <f>IFERROR(VLOOKUP(AV:AV,Q商品!B:E,4,0),"")</f>
        <v>2023年製 CROSSCLIMATE2 215/55R17 98W XL オールシーズンタイヤ 翌営業日発送</v>
      </c>
      <c r="AX22" s="134" t="str">
        <f>IFERROR(VLOOKUP(B:B,在庫!B:M,12,0),"")</f>
        <v>2023年製</v>
      </c>
      <c r="AY22" s="134">
        <f>IFERROR(VLOOKUP(B:B,在庫!B:L,10,0),"")</f>
        <v>1</v>
      </c>
      <c r="AZ22" s="244">
        <f>VLOOKUP(AL:AL,[1]MICHELIN!$B:$AH,32,0)</f>
        <v>605922055</v>
      </c>
      <c r="BA22" s="244">
        <f>VLOOKUP(AL:AL,[1]MICHELIN!$B:$AH,33,0)</f>
        <v>605922108</v>
      </c>
      <c r="BC22" s="11" t="s">
        <v>2055</v>
      </c>
    </row>
    <row r="23" spans="1:56" s="11" customFormat="1" ht="19.5" customHeight="1">
      <c r="A23" s="11">
        <f t="shared" si="0"/>
        <v>1</v>
      </c>
      <c r="B23" s="249">
        <f t="shared" si="1"/>
        <v>2156016157707</v>
      </c>
      <c r="C23" s="235">
        <f>VLOOKUP(B:B,[1]MICHELIN!$B:$K,9,0)</f>
        <v>16</v>
      </c>
      <c r="D23" s="11" t="s">
        <v>4677</v>
      </c>
      <c r="E23" s="397" t="s">
        <v>920</v>
      </c>
      <c r="F23" s="160" t="s">
        <v>6812</v>
      </c>
      <c r="G23" s="133" t="s">
        <v>10663</v>
      </c>
      <c r="H23" s="235">
        <v>20</v>
      </c>
      <c r="I23" s="430">
        <f>VLOOKUP(B:B,[1]MICHELIN!$B:$K,10,0)</f>
        <v>20</v>
      </c>
      <c r="J23" s="132">
        <v>2130</v>
      </c>
      <c r="K23" s="133" t="s">
        <v>1961</v>
      </c>
      <c r="L23" s="133">
        <v>22</v>
      </c>
      <c r="M23" s="135" t="s">
        <v>3998</v>
      </c>
      <c r="N23" s="236" t="s">
        <v>8556</v>
      </c>
      <c r="O23" s="236">
        <v>0</v>
      </c>
      <c r="P23" s="237">
        <v>16600</v>
      </c>
      <c r="Q23" s="238">
        <f t="shared" si="2"/>
        <v>14136.363636363636</v>
      </c>
      <c r="R23" s="144">
        <f t="shared" si="3"/>
        <v>0.1065594855305466</v>
      </c>
      <c r="S23" s="197">
        <v>1074476331</v>
      </c>
      <c r="T23" s="302" t="s">
        <v>7780</v>
      </c>
      <c r="U23" s="194">
        <f t="shared" si="4"/>
        <v>16600</v>
      </c>
      <c r="W23" s="239">
        <v>16600</v>
      </c>
      <c r="X23" s="136">
        <f t="shared" si="5"/>
        <v>12630</v>
      </c>
      <c r="Y23" s="240">
        <f t="shared" si="6"/>
        <v>14136.363636363636</v>
      </c>
      <c r="Z23" s="142">
        <f t="shared" si="7"/>
        <v>7.7289156626505928E-2</v>
      </c>
      <c r="AA23" s="137">
        <f t="shared" si="8"/>
        <v>0.1065594855305466</v>
      </c>
      <c r="AB23" s="145">
        <v>1</v>
      </c>
      <c r="AC23" s="189">
        <f t="shared" si="9"/>
        <v>16274</v>
      </c>
      <c r="AD23" s="187">
        <f t="shared" si="10"/>
        <v>17883</v>
      </c>
      <c r="AE23" s="129">
        <f t="shared" si="11"/>
        <v>1609.47</v>
      </c>
      <c r="AF23" s="130">
        <f t="shared" si="12"/>
        <v>326.47000000000003</v>
      </c>
      <c r="AG23" s="131">
        <f t="shared" si="13"/>
        <v>1.8255885477828106E-2</v>
      </c>
      <c r="AH23" s="138">
        <f t="shared" si="14"/>
        <v>1283</v>
      </c>
      <c r="AI23" s="139">
        <f t="shared" si="15"/>
        <v>7.1744114522171901E-2</v>
      </c>
      <c r="AJ23" s="139">
        <f t="shared" si="16"/>
        <v>8.8303600052718492E-2</v>
      </c>
      <c r="AL23" s="197">
        <v>2156016157707</v>
      </c>
      <c r="AM23" s="197">
        <v>4985009753514</v>
      </c>
      <c r="AN23" s="197" t="s">
        <v>3694</v>
      </c>
      <c r="AO23" s="241" t="s">
        <v>0</v>
      </c>
      <c r="AP23" s="241" t="s">
        <v>919</v>
      </c>
      <c r="AQ23" s="242" t="s">
        <v>48</v>
      </c>
      <c r="AR23" s="242">
        <v>26300</v>
      </c>
      <c r="AS23" s="431">
        <f>VLOOKUP(B:B,[1]MICHELIN!$B:$K,8,0)</f>
        <v>12630</v>
      </c>
      <c r="AT23" s="431">
        <v>1050</v>
      </c>
      <c r="AU23" s="211" t="s">
        <v>3956</v>
      </c>
      <c r="AV23" s="197" t="s">
        <v>254</v>
      </c>
      <c r="AW23" s="134" t="str">
        <f>IFERROR(VLOOKUP(AV:AV,Q商品!B:E,4,0),"")</f>
        <v>2022年製 CROSSCLIMATE2 215/60R16 99V XL オールシーズンタイヤ 翌営業日発送</v>
      </c>
      <c r="AX23" s="134" t="str">
        <f>IFERROR(VLOOKUP(B:B,在庫!B:M,12,0),"")</f>
        <v>2022年製</v>
      </c>
      <c r="AY23" s="134">
        <f>IFERROR(VLOOKUP(B:B,在庫!B:L,10,0),"")</f>
        <v>1</v>
      </c>
      <c r="AZ23" s="244">
        <f>VLOOKUP(AL:AL,[1]MICHELIN!$B:$AH,32,0)</f>
        <v>605922065</v>
      </c>
      <c r="BA23" s="244">
        <f>VLOOKUP(AL:AL,[1]MICHELIN!$B:$AH,33,0)</f>
        <v>605922118</v>
      </c>
      <c r="BC23" s="11" t="s">
        <v>2055</v>
      </c>
    </row>
    <row r="24" spans="1:56" s="11" customFormat="1" ht="19.5" customHeight="1">
      <c r="A24" s="11">
        <f t="shared" si="0"/>
        <v>1</v>
      </c>
      <c r="B24" s="249">
        <f t="shared" si="1"/>
        <v>2156017157706</v>
      </c>
      <c r="C24" s="235">
        <f>VLOOKUP(B:B,[1]MICHELIN!$B:$K,9,0)</f>
        <v>58</v>
      </c>
      <c r="D24" s="11" t="s">
        <v>4677</v>
      </c>
      <c r="E24" s="397" t="s">
        <v>922</v>
      </c>
      <c r="F24" s="160" t="s">
        <v>6813</v>
      </c>
      <c r="G24" s="133" t="s">
        <v>10663</v>
      </c>
      <c r="H24" s="235">
        <v>3</v>
      </c>
      <c r="I24" s="430">
        <f>VLOOKUP(B:B,[1]MICHELIN!$B:$K,10,0)</f>
        <v>3</v>
      </c>
      <c r="J24" s="132" t="s">
        <v>12</v>
      </c>
      <c r="K24" s="133" t="s">
        <v>1961</v>
      </c>
      <c r="L24" s="133">
        <v>23</v>
      </c>
      <c r="M24" s="135" t="s">
        <v>3998</v>
      </c>
      <c r="N24" s="236" t="s">
        <v>2422</v>
      </c>
      <c r="O24" s="236">
        <v>0</v>
      </c>
      <c r="P24" s="237">
        <v>18000</v>
      </c>
      <c r="Q24" s="238">
        <f t="shared" si="2"/>
        <v>15409.090909090908</v>
      </c>
      <c r="R24" s="144">
        <f t="shared" si="3"/>
        <v>0.10896755162241882</v>
      </c>
      <c r="S24" s="197">
        <v>1074476356</v>
      </c>
      <c r="T24" s="302" t="s">
        <v>7781</v>
      </c>
      <c r="U24" s="194">
        <f t="shared" si="4"/>
        <v>18000</v>
      </c>
      <c r="W24" s="239">
        <v>18000</v>
      </c>
      <c r="X24" s="136">
        <f t="shared" si="5"/>
        <v>13730</v>
      </c>
      <c r="Y24" s="240">
        <f t="shared" si="6"/>
        <v>15409.090909090908</v>
      </c>
      <c r="Z24" s="142">
        <f t="shared" si="7"/>
        <v>7.7333333333333254E-2</v>
      </c>
      <c r="AA24" s="137">
        <f t="shared" si="8"/>
        <v>0.10896755162241882</v>
      </c>
      <c r="AB24" s="145">
        <v>1</v>
      </c>
      <c r="AC24" s="189">
        <f t="shared" si="9"/>
        <v>17647</v>
      </c>
      <c r="AD24" s="187">
        <f t="shared" si="10"/>
        <v>19392</v>
      </c>
      <c r="AE24" s="129">
        <f t="shared" si="11"/>
        <v>1745.28</v>
      </c>
      <c r="AF24" s="130">
        <f t="shared" si="12"/>
        <v>353.28</v>
      </c>
      <c r="AG24" s="131">
        <f t="shared" si="13"/>
        <v>1.8217821782178217E-2</v>
      </c>
      <c r="AH24" s="138">
        <f t="shared" si="14"/>
        <v>1392</v>
      </c>
      <c r="AI24" s="139">
        <f t="shared" si="15"/>
        <v>7.1782178217821777E-2</v>
      </c>
      <c r="AJ24" s="139">
        <f t="shared" si="16"/>
        <v>9.0749729840240601E-2</v>
      </c>
      <c r="AL24" s="197">
        <v>2156017157706</v>
      </c>
      <c r="AM24" s="197">
        <v>4985009753538</v>
      </c>
      <c r="AN24" s="197" t="s">
        <v>3708</v>
      </c>
      <c r="AO24" s="241" t="s">
        <v>0</v>
      </c>
      <c r="AP24" s="241" t="s">
        <v>921</v>
      </c>
      <c r="AQ24" s="242" t="s">
        <v>67</v>
      </c>
      <c r="AR24" s="242">
        <v>28600</v>
      </c>
      <c r="AS24" s="431">
        <f>VLOOKUP(B:B,[1]MICHELIN!$B:$K,8,0)</f>
        <v>13730</v>
      </c>
      <c r="AT24" s="431">
        <v>1050</v>
      </c>
      <c r="AU24" s="211" t="s">
        <v>3956</v>
      </c>
      <c r="AV24" s="197" t="s">
        <v>255</v>
      </c>
      <c r="AW24" s="134" t="str">
        <f>IFERROR(VLOOKUP(AV:AV,Q商品!B:E,4,0),"")</f>
        <v>2023年製 CROSSCLIMATE2 215/60R17 100V XL オールシーズンタイヤ 翌営業日発送</v>
      </c>
      <c r="AX24" s="134" t="str">
        <f>IFERROR(VLOOKUP(B:B,在庫!B:M,12,0),"")</f>
        <v>2023年製</v>
      </c>
      <c r="AY24" s="134">
        <f>IFERROR(VLOOKUP(B:B,在庫!B:L,10,0),"")</f>
        <v>3</v>
      </c>
      <c r="AZ24" s="244">
        <f>VLOOKUP(AL:AL,[1]MICHELIN!$B:$AH,32,0)</f>
        <v>605922056</v>
      </c>
      <c r="BA24" s="244">
        <f>VLOOKUP(AL:AL,[1]MICHELIN!$B:$AH,33,0)</f>
        <v>605922109</v>
      </c>
      <c r="BC24" s="11" t="s">
        <v>2055</v>
      </c>
    </row>
    <row r="25" spans="1:56" s="11" customFormat="1" ht="19.5" customHeight="1">
      <c r="A25" s="11">
        <f t="shared" si="0"/>
        <v>1</v>
      </c>
      <c r="B25" s="249">
        <f t="shared" si="1"/>
        <v>2156516157702</v>
      </c>
      <c r="C25" s="235">
        <f>VLOOKUP(B:B,[1]MICHELIN!$B:$K,9,0)</f>
        <v>16</v>
      </c>
      <c r="D25" s="11" t="s">
        <v>4677</v>
      </c>
      <c r="E25" s="397" t="s">
        <v>924</v>
      </c>
      <c r="F25" s="160" t="s">
        <v>6814</v>
      </c>
      <c r="G25" s="133" t="s">
        <v>10663</v>
      </c>
      <c r="H25" s="235">
        <v>24</v>
      </c>
      <c r="I25" s="430">
        <f>VLOOKUP(B:B,[1]MICHELIN!$B:$K,10,0)</f>
        <v>24</v>
      </c>
      <c r="J25" s="132" t="s">
        <v>12</v>
      </c>
      <c r="K25" s="133" t="s">
        <v>1961</v>
      </c>
      <c r="L25" s="133">
        <v>24</v>
      </c>
      <c r="M25" s="135" t="s">
        <v>3998</v>
      </c>
      <c r="N25" s="236" t="s">
        <v>8557</v>
      </c>
      <c r="O25" s="236">
        <v>0</v>
      </c>
      <c r="P25" s="237">
        <v>16500</v>
      </c>
      <c r="Q25" s="238">
        <f t="shared" si="2"/>
        <v>14045.454545454544</v>
      </c>
      <c r="R25" s="144">
        <f t="shared" si="3"/>
        <v>0.11145631067961156</v>
      </c>
      <c r="S25" s="197">
        <v>1074476334</v>
      </c>
      <c r="T25" s="302" t="s">
        <v>7782</v>
      </c>
      <c r="U25" s="194">
        <f t="shared" si="4"/>
        <v>16500</v>
      </c>
      <c r="W25" s="239">
        <v>16500</v>
      </c>
      <c r="X25" s="136">
        <f t="shared" si="5"/>
        <v>12480</v>
      </c>
      <c r="Y25" s="240">
        <f t="shared" si="6"/>
        <v>14045.454545454544</v>
      </c>
      <c r="Z25" s="142">
        <f t="shared" si="7"/>
        <v>7.7272727272727382E-2</v>
      </c>
      <c r="AA25" s="137">
        <f t="shared" si="8"/>
        <v>0.11145631067961156</v>
      </c>
      <c r="AB25" s="145">
        <v>1</v>
      </c>
      <c r="AC25" s="189">
        <f t="shared" si="9"/>
        <v>16176</v>
      </c>
      <c r="AD25" s="187">
        <f t="shared" si="10"/>
        <v>17775</v>
      </c>
      <c r="AE25" s="129">
        <f t="shared" si="11"/>
        <v>1599.75</v>
      </c>
      <c r="AF25" s="130">
        <f t="shared" si="12"/>
        <v>324.75</v>
      </c>
      <c r="AG25" s="131">
        <f t="shared" si="13"/>
        <v>1.8270042194092825E-2</v>
      </c>
      <c r="AH25" s="138">
        <f t="shared" si="14"/>
        <v>1275</v>
      </c>
      <c r="AI25" s="139">
        <f t="shared" si="15"/>
        <v>7.1729957805907171E-2</v>
      </c>
      <c r="AJ25" s="139">
        <f t="shared" si="16"/>
        <v>9.3186268485518739E-2</v>
      </c>
      <c r="AL25" s="197">
        <v>2156516157702</v>
      </c>
      <c r="AM25" s="197">
        <v>4985009753644</v>
      </c>
      <c r="AN25" s="197" t="s">
        <v>3696</v>
      </c>
      <c r="AO25" s="241" t="s">
        <v>0</v>
      </c>
      <c r="AP25" s="241" t="s">
        <v>923</v>
      </c>
      <c r="AQ25" s="242" t="s">
        <v>73</v>
      </c>
      <c r="AR25" s="242">
        <v>26000</v>
      </c>
      <c r="AS25" s="431">
        <f>VLOOKUP(B:B,[1]MICHELIN!$B:$K,8,0)</f>
        <v>12480</v>
      </c>
      <c r="AT25" s="431">
        <v>1050</v>
      </c>
      <c r="AU25" s="211" t="s">
        <v>3956</v>
      </c>
      <c r="AV25" s="197" t="s">
        <v>256</v>
      </c>
      <c r="AW25" s="134" t="str">
        <f>IFERROR(VLOOKUP(AV:AV,Q商品!B:E,4,0),"")</f>
        <v>2023年製 CROSSCLIMATE2 215/65R16 102V XL オールシーズンタイヤ 翌営業日発送</v>
      </c>
      <c r="AX25" s="134" t="str">
        <f>IFERROR(VLOOKUP(B:B,在庫!B:M,12,0),"")</f>
        <v>2023年製</v>
      </c>
      <c r="AY25" s="134">
        <f>IFERROR(VLOOKUP(B:B,在庫!B:L,10,0),"")</f>
        <v>2</v>
      </c>
      <c r="AZ25" s="244">
        <f>VLOOKUP(AL:AL,[1]MICHELIN!$B:$AH,32,0)</f>
        <v>605922071</v>
      </c>
      <c r="BA25" s="244">
        <f>VLOOKUP(AL:AL,[1]MICHELIN!$B:$AH,33,0)</f>
        <v>605922124</v>
      </c>
      <c r="BC25" s="11" t="s">
        <v>2055</v>
      </c>
    </row>
    <row r="26" spans="1:56" s="11" customFormat="1" ht="19.5" customHeight="1">
      <c r="A26" s="247">
        <f t="shared" si="0"/>
        <v>2</v>
      </c>
      <c r="B26" s="261">
        <f t="shared" si="1"/>
        <v>2254018159962</v>
      </c>
      <c r="C26" s="235">
        <f>VLOOKUP(B:B,[1]MICHELIN!$B:$K,9,0)</f>
        <v>67</v>
      </c>
      <c r="D26" s="11" t="s">
        <v>4677</v>
      </c>
      <c r="E26" s="397" t="s">
        <v>926</v>
      </c>
      <c r="F26" s="160" t="s">
        <v>6815</v>
      </c>
      <c r="G26" s="133" t="s">
        <v>10661</v>
      </c>
      <c r="H26" s="235">
        <v>17</v>
      </c>
      <c r="I26" s="430">
        <f>VLOOKUP(B:B,[1]MICHELIN!$B:$K,10,0)</f>
        <v>17</v>
      </c>
      <c r="J26" s="132">
        <v>958</v>
      </c>
      <c r="K26" s="133" t="s">
        <v>1961</v>
      </c>
      <c r="L26" s="351">
        <v>25</v>
      </c>
      <c r="M26" s="135" t="s">
        <v>2017</v>
      </c>
      <c r="N26" s="236" t="s">
        <v>8513</v>
      </c>
      <c r="O26" s="236">
        <v>0</v>
      </c>
      <c r="P26" s="237">
        <v>25500</v>
      </c>
      <c r="Q26" s="238">
        <f t="shared" si="2"/>
        <v>23181.81818181818</v>
      </c>
      <c r="R26" s="144">
        <f t="shared" si="3"/>
        <v>0.3645882352941176</v>
      </c>
      <c r="S26" s="248">
        <v>1074476234</v>
      </c>
      <c r="T26" s="302" t="s">
        <v>8512</v>
      </c>
      <c r="U26" s="194">
        <f t="shared" si="4"/>
        <v>25500</v>
      </c>
      <c r="W26" s="239">
        <v>25500</v>
      </c>
      <c r="X26" s="136">
        <f t="shared" si="5"/>
        <v>14730</v>
      </c>
      <c r="Y26" s="240">
        <f t="shared" si="6"/>
        <v>23181.81818181818</v>
      </c>
      <c r="Z26" s="142">
        <f t="shared" si="7"/>
        <v>7.7333333333333254E-2</v>
      </c>
      <c r="AA26" s="137">
        <f t="shared" si="8"/>
        <v>0.3645882352941176</v>
      </c>
      <c r="AB26" s="145"/>
      <c r="AC26" s="189">
        <f t="shared" si="9"/>
        <v>25000</v>
      </c>
      <c r="AD26" s="187">
        <f t="shared" si="10"/>
        <v>27472</v>
      </c>
      <c r="AE26" s="129">
        <f t="shared" si="11"/>
        <v>2472.48</v>
      </c>
      <c r="AF26" s="130">
        <f t="shared" si="12"/>
        <v>500.48</v>
      </c>
      <c r="AG26" s="131">
        <f t="shared" si="13"/>
        <v>1.821782178217822E-2</v>
      </c>
      <c r="AH26" s="138">
        <f t="shared" si="14"/>
        <v>1972</v>
      </c>
      <c r="AI26" s="139">
        <f t="shared" si="15"/>
        <v>7.1782178217821777E-2</v>
      </c>
      <c r="AJ26" s="139">
        <f t="shared" si="16"/>
        <v>0.34637041351193937</v>
      </c>
      <c r="AL26" s="197">
        <v>2254018159962</v>
      </c>
      <c r="AM26" s="197">
        <v>4985009753095</v>
      </c>
      <c r="AN26" s="197" t="s">
        <v>152</v>
      </c>
      <c r="AO26" s="241" t="s">
        <v>146</v>
      </c>
      <c r="AP26" s="241" t="s">
        <v>925</v>
      </c>
      <c r="AQ26" s="242" t="s">
        <v>38</v>
      </c>
      <c r="AR26" s="242" t="s">
        <v>152</v>
      </c>
      <c r="AS26" s="431">
        <f>VLOOKUP(B:B,[1]MICHELIN!$B:$K,8,0)</f>
        <v>14730</v>
      </c>
      <c r="AT26" s="431"/>
      <c r="AU26" s="211" t="s">
        <v>3957</v>
      </c>
      <c r="AV26" s="197" t="s">
        <v>288</v>
      </c>
      <c r="AW26" s="134" t="str">
        <f>IFERROR(VLOOKUP(AV:AV,Q商品!B:E,4,0),"")</f>
        <v>2023年製 CROSSCLIMATE2 225/40R18 92Y XL オールシーズンタイヤ 翌営業日発送</v>
      </c>
      <c r="AX26" s="134" t="str">
        <f>IFERROR(VLOOKUP(B:B,在庫!B:M,12,0),"")</f>
        <v>2023年製</v>
      </c>
      <c r="AY26" s="134">
        <f>IFERROR(VLOOKUP(B:B,在庫!B:L,10,0),"")</f>
        <v>1</v>
      </c>
      <c r="AZ26" s="244" t="str">
        <f>VLOOKUP(AL:AL,[1]MICHELIN!$B:$AH,32,0)</f>
        <v/>
      </c>
      <c r="BA26" s="244" t="str">
        <f>VLOOKUP(AL:AL,[1]MICHELIN!$B:$AH,33,0)</f>
        <v/>
      </c>
      <c r="BC26" s="11" t="s">
        <v>150</v>
      </c>
    </row>
    <row r="27" spans="1:56" s="11" customFormat="1" ht="19.5" customHeight="1">
      <c r="A27" s="11">
        <f t="shared" si="0"/>
        <v>2</v>
      </c>
      <c r="B27" s="249">
        <f t="shared" si="1"/>
        <v>2254018157708</v>
      </c>
      <c r="C27" s="235">
        <f>VLOOKUP(B:B,[1]MICHELIN!$B:$K,9,0)</f>
        <v>20</v>
      </c>
      <c r="D27" s="11" t="s">
        <v>4677</v>
      </c>
      <c r="E27" s="397" t="s">
        <v>926</v>
      </c>
      <c r="F27" s="160" t="s">
        <v>6815</v>
      </c>
      <c r="G27" s="133" t="s">
        <v>10663</v>
      </c>
      <c r="H27" s="235">
        <v>10</v>
      </c>
      <c r="I27" s="430">
        <f>VLOOKUP(B:B,[1]MICHELIN!$B:$K,10,0)</f>
        <v>10</v>
      </c>
      <c r="J27" s="132">
        <v>958</v>
      </c>
      <c r="K27" s="133" t="s">
        <v>1961</v>
      </c>
      <c r="L27" s="351">
        <v>25</v>
      </c>
      <c r="M27" s="135" t="s">
        <v>2017</v>
      </c>
      <c r="N27" s="236" t="s">
        <v>8513</v>
      </c>
      <c r="O27" s="236">
        <v>0</v>
      </c>
      <c r="P27" s="237">
        <v>25500</v>
      </c>
      <c r="Q27" s="238">
        <f t="shared" si="2"/>
        <v>22704.545454545452</v>
      </c>
      <c r="R27" s="144">
        <f t="shared" si="3"/>
        <v>8.2122122122122027E-2</v>
      </c>
      <c r="S27" s="197">
        <v>1074476180</v>
      </c>
      <c r="T27" s="302" t="s">
        <v>7783</v>
      </c>
      <c r="U27" s="194">
        <f t="shared" si="4"/>
        <v>26199</v>
      </c>
      <c r="W27" s="239">
        <v>26199</v>
      </c>
      <c r="X27" s="136">
        <f t="shared" si="5"/>
        <v>20840</v>
      </c>
      <c r="Y27" s="240">
        <f t="shared" si="6"/>
        <v>23339.999999999996</v>
      </c>
      <c r="Z27" s="142">
        <f t="shared" si="7"/>
        <v>0.10686274509803928</v>
      </c>
      <c r="AA27" s="137">
        <f t="shared" si="8"/>
        <v>0.10711225364181648</v>
      </c>
      <c r="AB27" s="145">
        <v>9</v>
      </c>
      <c r="AC27" s="189">
        <f t="shared" si="9"/>
        <v>25685</v>
      </c>
      <c r="AD27" s="187">
        <f t="shared" si="10"/>
        <v>28225</v>
      </c>
      <c r="AE27" s="129">
        <f t="shared" si="11"/>
        <v>2540.25</v>
      </c>
      <c r="AF27" s="130">
        <f t="shared" si="12"/>
        <v>514.25</v>
      </c>
      <c r="AG27" s="131">
        <f t="shared" si="13"/>
        <v>1.8219663418954826E-2</v>
      </c>
      <c r="AH27" s="138">
        <f t="shared" si="14"/>
        <v>2026</v>
      </c>
      <c r="AI27" s="139">
        <f t="shared" si="15"/>
        <v>7.178033658104517E-2</v>
      </c>
      <c r="AJ27" s="139">
        <f t="shared" si="16"/>
        <v>8.8892590222861653E-2</v>
      </c>
      <c r="AL27" s="197">
        <v>2254018157708</v>
      </c>
      <c r="AM27" s="197">
        <v>4985009753095</v>
      </c>
      <c r="AN27" s="197" t="s">
        <v>3711</v>
      </c>
      <c r="AO27" s="241" t="s">
        <v>0</v>
      </c>
      <c r="AP27" s="241" t="s">
        <v>1305</v>
      </c>
      <c r="AQ27" s="242" t="s">
        <v>38</v>
      </c>
      <c r="AR27" s="242">
        <v>43400</v>
      </c>
      <c r="AS27" s="431">
        <f>VLOOKUP(B:B,[1]MICHELIN!$B:$K,8,0)</f>
        <v>20840</v>
      </c>
      <c r="AT27" s="431">
        <v>525</v>
      </c>
      <c r="AU27" s="211" t="s">
        <v>3956</v>
      </c>
      <c r="AV27" s="197" t="s">
        <v>257</v>
      </c>
      <c r="AW27" s="134" t="str">
        <f>IFERROR(VLOOKUP(AV:AV,Q商品!B:E,4,0),"")</f>
        <v>2023年製 CROSSCLIMATE2 225/40R18 92Y XL オールシーズンタイヤ 翌営業日発送</v>
      </c>
      <c r="AX27" s="134" t="str">
        <f>IFERROR(VLOOKUP(B:B,在庫!B:M,12,0),"")</f>
        <v>2023年製</v>
      </c>
      <c r="AY27" s="134">
        <f>IFERROR(VLOOKUP(B:B,在庫!B:L,10,0),"")</f>
        <v>1</v>
      </c>
      <c r="AZ27" s="244">
        <f>VLOOKUP(AL:AL,[1]MICHELIN!$B:$AH,32,0)</f>
        <v>605922045</v>
      </c>
      <c r="BA27" s="244">
        <f>VLOOKUP(AL:AL,[1]MICHELIN!$B:$AH,33,0)</f>
        <v>605922098</v>
      </c>
      <c r="BC27" s="11" t="s">
        <v>2055</v>
      </c>
    </row>
    <row r="28" spans="1:56" s="11" customFormat="1" ht="19.5" customHeight="1">
      <c r="A28" s="11">
        <f t="shared" si="0"/>
        <v>2</v>
      </c>
      <c r="B28" s="249">
        <f t="shared" si="1"/>
        <v>2254517157704</v>
      </c>
      <c r="C28" s="235">
        <f>VLOOKUP(B:B,[1]MICHELIN!$B:$K,9,0)</f>
        <v>12</v>
      </c>
      <c r="D28" s="11" t="s">
        <v>4677</v>
      </c>
      <c r="E28" s="397" t="s">
        <v>928</v>
      </c>
      <c r="F28" s="160" t="s">
        <v>6816</v>
      </c>
      <c r="G28" s="133" t="s">
        <v>10663</v>
      </c>
      <c r="H28" s="235">
        <v>30</v>
      </c>
      <c r="I28" s="430">
        <f>VLOOKUP(B:B,[1]MICHELIN!$B:$K,10,0)</f>
        <v>30</v>
      </c>
      <c r="J28" s="132">
        <v>216</v>
      </c>
      <c r="K28" s="133" t="s">
        <v>1961</v>
      </c>
      <c r="L28" s="351">
        <v>26</v>
      </c>
      <c r="M28" s="135" t="s">
        <v>3998</v>
      </c>
      <c r="N28" s="236" t="s">
        <v>8558</v>
      </c>
      <c r="O28" s="236">
        <v>0</v>
      </c>
      <c r="P28" s="237">
        <v>22999</v>
      </c>
      <c r="Q28" s="238">
        <f t="shared" si="2"/>
        <v>20430.909090909088</v>
      </c>
      <c r="R28" s="144">
        <f t="shared" si="3"/>
        <v>0.10478775473880918</v>
      </c>
      <c r="S28" s="197">
        <v>1074476179</v>
      </c>
      <c r="T28" s="302" t="s">
        <v>8881</v>
      </c>
      <c r="U28" s="194">
        <f t="shared" si="4"/>
        <v>22999</v>
      </c>
      <c r="W28" s="239">
        <v>22999</v>
      </c>
      <c r="X28" s="136">
        <f t="shared" si="5"/>
        <v>18290</v>
      </c>
      <c r="Y28" s="240">
        <f t="shared" si="6"/>
        <v>20430.909090909088</v>
      </c>
      <c r="Z28" s="142">
        <f t="shared" si="7"/>
        <v>7.7351189182138347E-2</v>
      </c>
      <c r="AA28" s="137">
        <f t="shared" si="8"/>
        <v>0.10478775473880918</v>
      </c>
      <c r="AB28" s="145">
        <v>1</v>
      </c>
      <c r="AC28" s="189">
        <f t="shared" si="9"/>
        <v>22548</v>
      </c>
      <c r="AD28" s="187">
        <f t="shared" si="10"/>
        <v>24778</v>
      </c>
      <c r="AE28" s="129">
        <f t="shared" si="11"/>
        <v>2230.02</v>
      </c>
      <c r="AF28" s="130">
        <f t="shared" si="12"/>
        <v>451.02</v>
      </c>
      <c r="AG28" s="131">
        <f t="shared" si="13"/>
        <v>1.8202437646299134E-2</v>
      </c>
      <c r="AH28" s="138">
        <f t="shared" si="14"/>
        <v>1779</v>
      </c>
      <c r="AI28" s="139">
        <f t="shared" si="15"/>
        <v>7.1797562353700869E-2</v>
      </c>
      <c r="AJ28" s="139">
        <f t="shared" si="16"/>
        <v>8.658531709251005E-2</v>
      </c>
      <c r="AL28" s="197">
        <v>2254517157704</v>
      </c>
      <c r="AM28" s="197">
        <v>4985009753200</v>
      </c>
      <c r="AN28" s="197" t="s">
        <v>3699</v>
      </c>
      <c r="AO28" s="241" t="s">
        <v>0</v>
      </c>
      <c r="AP28" s="241" t="s">
        <v>927</v>
      </c>
      <c r="AQ28" s="242" t="s">
        <v>37</v>
      </c>
      <c r="AR28" s="242">
        <v>38100</v>
      </c>
      <c r="AS28" s="431">
        <f>VLOOKUP(B:B,[1]MICHELIN!$B:$K,8,0)</f>
        <v>18290</v>
      </c>
      <c r="AT28" s="431">
        <v>525</v>
      </c>
      <c r="AU28" s="211" t="s">
        <v>3956</v>
      </c>
      <c r="AV28" s="197" t="s">
        <v>258</v>
      </c>
      <c r="AW28" s="134" t="str">
        <f>IFERROR(VLOOKUP(AV:AV,Q商品!B:E,4,0),"")</f>
        <v>2022年製 CROSSCLIMATE2 225/45R17 94Y XL オールシーズンタイヤ 翌営業日発送</v>
      </c>
      <c r="AX28" s="134" t="str">
        <f>IFERROR(VLOOKUP(B:B,在庫!B:M,12,0),"")</f>
        <v>2022年製</v>
      </c>
      <c r="AY28" s="134">
        <f>IFERROR(VLOOKUP(B:B,在庫!B:L,10,0),"")</f>
        <v>2</v>
      </c>
      <c r="AZ28" s="244">
        <f>VLOOKUP(AL:AL,[1]MICHELIN!$B:$AH,32,0)</f>
        <v>605922052</v>
      </c>
      <c r="BA28" s="244">
        <f>VLOOKUP(AL:AL,[1]MICHELIN!$B:$AH,33,0)</f>
        <v>605922105</v>
      </c>
      <c r="BC28" s="11" t="s">
        <v>150</v>
      </c>
    </row>
    <row r="29" spans="1:56" s="11" customFormat="1" ht="19.5" customHeight="1">
      <c r="A29" s="247">
        <f t="shared" si="0"/>
        <v>2</v>
      </c>
      <c r="B29" s="261">
        <f t="shared" si="1"/>
        <v>2254517159968</v>
      </c>
      <c r="C29" s="235">
        <f>VLOOKUP(B:B,[1]MICHELIN!$B:$K,9,0)</f>
        <v>66</v>
      </c>
      <c r="D29" s="11" t="s">
        <v>6144</v>
      </c>
      <c r="E29" s="397" t="s">
        <v>928</v>
      </c>
      <c r="F29" s="160" t="s">
        <v>6816</v>
      </c>
      <c r="G29" s="133" t="s">
        <v>10661</v>
      </c>
      <c r="H29" s="235">
        <v>1</v>
      </c>
      <c r="I29" s="430">
        <f>VLOOKUP(B:B,[1]MICHELIN!$B:$K,10,0)</f>
        <v>1</v>
      </c>
      <c r="J29" s="132">
        <v>216</v>
      </c>
      <c r="K29" s="133" t="s">
        <v>6150</v>
      </c>
      <c r="L29" s="351">
        <v>26</v>
      </c>
      <c r="M29" s="135" t="s">
        <v>2014</v>
      </c>
      <c r="N29" s="236" t="s">
        <v>8558</v>
      </c>
      <c r="O29" s="236">
        <v>0</v>
      </c>
      <c r="P29" s="237">
        <v>22999</v>
      </c>
      <c r="Q29" s="238">
        <f t="shared" si="2"/>
        <v>20430.909090909088</v>
      </c>
      <c r="R29" s="144">
        <f t="shared" si="3"/>
        <v>0.34329892320014233</v>
      </c>
      <c r="S29" s="248">
        <v>1074476393</v>
      </c>
      <c r="T29" s="302" t="s">
        <v>7785</v>
      </c>
      <c r="U29" s="194">
        <f t="shared" si="4"/>
        <v>22999</v>
      </c>
      <c r="W29" s="239">
        <v>22999</v>
      </c>
      <c r="X29" s="136">
        <f t="shared" si="5"/>
        <v>13417</v>
      </c>
      <c r="Y29" s="240">
        <f t="shared" si="6"/>
        <v>20430.909090909088</v>
      </c>
      <c r="Z29" s="142">
        <f t="shared" si="7"/>
        <v>7.7351189182138347E-2</v>
      </c>
      <c r="AA29" s="137">
        <f t="shared" si="8"/>
        <v>0.34329892320014233</v>
      </c>
      <c r="AB29" s="145">
        <v>9</v>
      </c>
      <c r="AC29" s="189">
        <f t="shared" si="9"/>
        <v>22548</v>
      </c>
      <c r="AD29" s="187">
        <f t="shared" si="10"/>
        <v>24778</v>
      </c>
      <c r="AE29" s="129">
        <f t="shared" si="11"/>
        <v>2230.02</v>
      </c>
      <c r="AF29" s="130">
        <f t="shared" si="12"/>
        <v>451.02</v>
      </c>
      <c r="AG29" s="131">
        <f t="shared" si="13"/>
        <v>1.8202437646299134E-2</v>
      </c>
      <c r="AH29" s="138">
        <f t="shared" si="14"/>
        <v>1779</v>
      </c>
      <c r="AI29" s="139">
        <f t="shared" si="15"/>
        <v>7.1797562353700869E-2</v>
      </c>
      <c r="AJ29" s="139">
        <f t="shared" si="16"/>
        <v>0.32509648555384318</v>
      </c>
      <c r="AL29" s="197">
        <v>2254517159968</v>
      </c>
      <c r="AM29" s="197">
        <v>4985009753200</v>
      </c>
      <c r="AN29" s="197" t="s">
        <v>152</v>
      </c>
      <c r="AO29" s="241" t="s">
        <v>146</v>
      </c>
      <c r="AP29" s="241" t="s">
        <v>927</v>
      </c>
      <c r="AQ29" s="242" t="s">
        <v>37</v>
      </c>
      <c r="AR29" s="242" t="s">
        <v>152</v>
      </c>
      <c r="AS29" s="431">
        <v>13417</v>
      </c>
      <c r="AT29" s="431">
        <v>525</v>
      </c>
      <c r="AU29" s="211" t="s">
        <v>3957</v>
      </c>
      <c r="AV29" s="197" t="s">
        <v>289</v>
      </c>
      <c r="AW29" s="134" t="str">
        <f>IFERROR(VLOOKUP(AV:AV,Q商品!B:E,4,0),"")</f>
        <v>2021年製 CROSSCLIMATE2 225/45R17 94Y XLオールシーズン 夏冬タイヤ翌営業日発送</v>
      </c>
      <c r="AX29" s="134" t="str">
        <f>IFERROR(VLOOKUP(B:B,在庫!B:M,12,0),"")</f>
        <v>2022年製</v>
      </c>
      <c r="AY29" s="134">
        <f>IFERROR(VLOOKUP(B:B,在庫!B:L,10,0),"")</f>
        <v>2</v>
      </c>
      <c r="AZ29" s="244" t="str">
        <f>VLOOKUP(AL:AL,[1]MICHELIN!$B:$AH,32,0)</f>
        <v/>
      </c>
      <c r="BA29" s="244" t="str">
        <f>VLOOKUP(AL:AL,[1]MICHELIN!$B:$AH,33,0)</f>
        <v/>
      </c>
      <c r="BC29" s="11" t="s">
        <v>2055</v>
      </c>
    </row>
    <row r="30" spans="1:56" s="11" customFormat="1" ht="19.5" customHeight="1">
      <c r="A30" s="11">
        <f t="shared" si="0"/>
        <v>2</v>
      </c>
      <c r="B30" s="249">
        <f t="shared" si="1"/>
        <v>2254518157703</v>
      </c>
      <c r="C30" s="235">
        <f>VLOOKUP(B:B,[1]MICHELIN!$B:$K,9,0)</f>
        <v>12</v>
      </c>
      <c r="D30" s="11" t="s">
        <v>4677</v>
      </c>
      <c r="E30" s="397" t="s">
        <v>930</v>
      </c>
      <c r="F30" s="160" t="s">
        <v>6817</v>
      </c>
      <c r="G30" s="133" t="s">
        <v>10663</v>
      </c>
      <c r="H30" s="235">
        <v>45</v>
      </c>
      <c r="I30" s="430">
        <f>VLOOKUP(B:B,[1]MICHELIN!$B:$K,10,0)</f>
        <v>45</v>
      </c>
      <c r="J30" s="132">
        <v>184</v>
      </c>
      <c r="K30" s="133" t="s">
        <v>1961</v>
      </c>
      <c r="L30" s="351">
        <v>27</v>
      </c>
      <c r="M30" s="135" t="s">
        <v>3998</v>
      </c>
      <c r="N30" s="236" t="s">
        <v>8559</v>
      </c>
      <c r="O30" s="236">
        <v>0</v>
      </c>
      <c r="P30" s="237">
        <v>25700</v>
      </c>
      <c r="Q30" s="238">
        <f t="shared" si="2"/>
        <v>22409.090909090908</v>
      </c>
      <c r="R30" s="144">
        <f t="shared" si="3"/>
        <v>0.1110750507099391</v>
      </c>
      <c r="S30" s="197">
        <v>1074476367</v>
      </c>
      <c r="T30" s="302" t="s">
        <v>7786</v>
      </c>
      <c r="U30" s="194">
        <f t="shared" si="4"/>
        <v>25700</v>
      </c>
      <c r="W30" s="239">
        <v>25700</v>
      </c>
      <c r="X30" s="136">
        <f t="shared" si="5"/>
        <v>19920</v>
      </c>
      <c r="Y30" s="240">
        <f t="shared" si="6"/>
        <v>22409.090909090908</v>
      </c>
      <c r="Z30" s="142">
        <f t="shared" si="7"/>
        <v>7.7315175097276256E-2</v>
      </c>
      <c r="AA30" s="137">
        <f t="shared" si="8"/>
        <v>0.1110750507099391</v>
      </c>
      <c r="AB30" s="145">
        <v>1</v>
      </c>
      <c r="AC30" s="189">
        <f t="shared" si="9"/>
        <v>25196</v>
      </c>
      <c r="AD30" s="187">
        <f t="shared" si="10"/>
        <v>27687</v>
      </c>
      <c r="AE30" s="129">
        <f t="shared" si="11"/>
        <v>2491.83</v>
      </c>
      <c r="AF30" s="130">
        <f t="shared" si="12"/>
        <v>504.82999999999993</v>
      </c>
      <c r="AG30" s="131">
        <f t="shared" si="13"/>
        <v>1.8233466970058149E-2</v>
      </c>
      <c r="AH30" s="138">
        <f t="shared" si="14"/>
        <v>1987</v>
      </c>
      <c r="AI30" s="139">
        <f t="shared" si="15"/>
        <v>7.1766533029941848E-2</v>
      </c>
      <c r="AJ30" s="139">
        <f t="shared" si="16"/>
        <v>9.2841583739880953E-2</v>
      </c>
      <c r="AL30" s="197">
        <v>2254518157703</v>
      </c>
      <c r="AM30" s="197">
        <v>4985009753231</v>
      </c>
      <c r="AN30" s="197" t="s">
        <v>3714</v>
      </c>
      <c r="AO30" s="241" t="s">
        <v>0</v>
      </c>
      <c r="AP30" s="241" t="s">
        <v>929</v>
      </c>
      <c r="AQ30" s="242" t="s">
        <v>40</v>
      </c>
      <c r="AR30" s="242">
        <v>41500</v>
      </c>
      <c r="AS30" s="431">
        <f>VLOOKUP(B:B,[1]MICHELIN!$B:$K,8,0)</f>
        <v>19920</v>
      </c>
      <c r="AT30" s="431">
        <v>1050</v>
      </c>
      <c r="AU30" s="211" t="s">
        <v>3956</v>
      </c>
      <c r="AV30" s="197" t="s">
        <v>259</v>
      </c>
      <c r="AW30" s="134" t="str">
        <f>IFERROR(VLOOKUP(AV:AV,Q商品!B:E,4,0),"")</f>
        <v>2022年製 CROSSCLIMATE2 225/45R18 95Y XL オールシーズンタイヤ 翌営業日発送</v>
      </c>
      <c r="AX30" s="134" t="str">
        <f>IFERROR(VLOOKUP(B:B,在庫!B:M,12,0),"")</f>
        <v>2022年製</v>
      </c>
      <c r="AY30" s="134">
        <f>IFERROR(VLOOKUP(B:B,在庫!B:L,10,0),"")</f>
        <v>4</v>
      </c>
      <c r="AZ30" s="244">
        <f>VLOOKUP(AL:AL,[1]MICHELIN!$B:$AH,32,0)</f>
        <v>605922042</v>
      </c>
      <c r="BA30" s="244">
        <f>VLOOKUP(AL:AL,[1]MICHELIN!$B:$AH,33,0)</f>
        <v>605922095</v>
      </c>
      <c r="BC30" s="11" t="s">
        <v>2055</v>
      </c>
    </row>
    <row r="31" spans="1:56" s="11" customFormat="1" ht="19.5" customHeight="1">
      <c r="A31" s="247">
        <f t="shared" si="0"/>
        <v>2</v>
      </c>
      <c r="B31" s="261">
        <f t="shared" si="1"/>
        <v>2254518159967</v>
      </c>
      <c r="C31" s="235">
        <f>VLOOKUP(B:B,[1]MICHELIN!$B:$K,9,0)</f>
        <v>0</v>
      </c>
      <c r="D31" s="11" t="s">
        <v>6144</v>
      </c>
      <c r="E31" s="397" t="s">
        <v>930</v>
      </c>
      <c r="F31" s="160" t="s">
        <v>6817</v>
      </c>
      <c r="G31" s="133" t="s">
        <v>10661</v>
      </c>
      <c r="H31" s="235">
        <v>0</v>
      </c>
      <c r="I31" s="430">
        <f>VLOOKUP(B:B,[1]MICHELIN!$B:$K,10,0)</f>
        <v>0</v>
      </c>
      <c r="J31" s="132">
        <v>184</v>
      </c>
      <c r="K31" s="133" t="s">
        <v>6150</v>
      </c>
      <c r="L31" s="351">
        <v>27</v>
      </c>
      <c r="M31" s="135" t="s">
        <v>3998</v>
      </c>
      <c r="N31" s="236" t="s">
        <v>8559</v>
      </c>
      <c r="O31" s="236">
        <v>0</v>
      </c>
      <c r="P31" s="237">
        <v>25700</v>
      </c>
      <c r="Q31" s="238">
        <f t="shared" si="2"/>
        <v>22409.090909090908</v>
      </c>
      <c r="R31" s="144">
        <f t="shared" si="3"/>
        <v>0.29452738336713991</v>
      </c>
      <c r="S31" s="248">
        <v>1074476396</v>
      </c>
      <c r="T31" s="302" t="s">
        <v>10740</v>
      </c>
      <c r="U31" s="194">
        <f t="shared" si="4"/>
        <v>25700</v>
      </c>
      <c r="W31" s="239">
        <v>25700</v>
      </c>
      <c r="X31" s="136">
        <f t="shared" si="5"/>
        <v>15809</v>
      </c>
      <c r="Y31" s="240">
        <f t="shared" si="6"/>
        <v>22409.090909090908</v>
      </c>
      <c r="Z31" s="142">
        <f t="shared" si="7"/>
        <v>7.7315175097276256E-2</v>
      </c>
      <c r="AA31" s="137">
        <f t="shared" si="8"/>
        <v>0.29452738336713991</v>
      </c>
      <c r="AB31" s="145">
        <v>9</v>
      </c>
      <c r="AC31" s="189">
        <f t="shared" si="9"/>
        <v>25196</v>
      </c>
      <c r="AD31" s="187">
        <f t="shared" si="10"/>
        <v>27687</v>
      </c>
      <c r="AE31" s="129">
        <f t="shared" si="11"/>
        <v>2491.83</v>
      </c>
      <c r="AF31" s="130">
        <f t="shared" si="12"/>
        <v>504.82999999999993</v>
      </c>
      <c r="AG31" s="131">
        <f t="shared" si="13"/>
        <v>1.8233466970058149E-2</v>
      </c>
      <c r="AH31" s="138">
        <f t="shared" si="14"/>
        <v>1987</v>
      </c>
      <c r="AI31" s="139">
        <f t="shared" si="15"/>
        <v>7.1766533029941848E-2</v>
      </c>
      <c r="AJ31" s="139">
        <f t="shared" si="16"/>
        <v>0.27629391639708178</v>
      </c>
      <c r="AL31" s="197">
        <v>2254518159967</v>
      </c>
      <c r="AM31" s="197">
        <v>4985009753231</v>
      </c>
      <c r="AN31" s="197" t="s">
        <v>152</v>
      </c>
      <c r="AO31" s="241" t="s">
        <v>146</v>
      </c>
      <c r="AP31" s="241" t="s">
        <v>929</v>
      </c>
      <c r="AQ31" s="242" t="s">
        <v>40</v>
      </c>
      <c r="AR31" s="242" t="s">
        <v>152</v>
      </c>
      <c r="AS31" s="431">
        <v>15809</v>
      </c>
      <c r="AT31" s="431">
        <v>1050</v>
      </c>
      <c r="AU31" s="211" t="s">
        <v>3957</v>
      </c>
      <c r="AV31" s="197" t="s">
        <v>290</v>
      </c>
      <c r="AW31" s="134" t="str">
        <f>IFERROR(VLOOKUP(AV:AV,Q商品!B:E,4,0),"")</f>
        <v>2021年製 CROSSCLIMATE2 225/45R18 95Y XL オールシーズンタイヤ 翌営業日発送</v>
      </c>
      <c r="AX31" s="134" t="str">
        <f>IFERROR(VLOOKUP(B:B,在庫!B:M,12,0),"")</f>
        <v/>
      </c>
      <c r="AY31" s="134" t="str">
        <f>IFERROR(VLOOKUP(B:B,在庫!B:L,10,0),"")</f>
        <v/>
      </c>
      <c r="AZ31" s="244" t="str">
        <f>VLOOKUP(AL:AL,[1]MICHELIN!$B:$AH,32,0)</f>
        <v/>
      </c>
      <c r="BA31" s="244" t="str">
        <f>VLOOKUP(AL:AL,[1]MICHELIN!$B:$AH,33,0)</f>
        <v/>
      </c>
      <c r="BC31" s="11" t="s">
        <v>150</v>
      </c>
    </row>
    <row r="32" spans="1:56" s="11" customFormat="1" ht="19.5" customHeight="1">
      <c r="A32" s="11">
        <f t="shared" si="0"/>
        <v>1</v>
      </c>
      <c r="B32" s="249">
        <f t="shared" si="1"/>
        <v>2255017157706</v>
      </c>
      <c r="C32" s="235">
        <f>VLOOKUP(B:B,[1]MICHELIN!$B:$K,9,0)</f>
        <v>16</v>
      </c>
      <c r="D32" s="11" t="s">
        <v>4677</v>
      </c>
      <c r="E32" s="397" t="s">
        <v>932</v>
      </c>
      <c r="F32" s="160" t="s">
        <v>6816</v>
      </c>
      <c r="G32" s="133" t="s">
        <v>10661</v>
      </c>
      <c r="H32" s="235">
        <v>21</v>
      </c>
      <c r="I32" s="430">
        <f>VLOOKUP(B:B,[1]MICHELIN!$B:$K,10,0)</f>
        <v>21</v>
      </c>
      <c r="J32" s="132">
        <v>216</v>
      </c>
      <c r="K32" s="133" t="s">
        <v>1961</v>
      </c>
      <c r="L32" s="133">
        <v>28</v>
      </c>
      <c r="M32" s="135" t="s">
        <v>3998</v>
      </c>
      <c r="N32" s="236" t="s">
        <v>8558</v>
      </c>
      <c r="O32" s="236">
        <v>0</v>
      </c>
      <c r="P32" s="237">
        <v>22999</v>
      </c>
      <c r="Q32" s="238">
        <f t="shared" si="2"/>
        <v>19953.63636363636</v>
      </c>
      <c r="R32" s="144">
        <f t="shared" si="3"/>
        <v>0.10241924461251067</v>
      </c>
      <c r="S32" s="197">
        <v>1074476177</v>
      </c>
      <c r="T32" s="302" t="s">
        <v>7788</v>
      </c>
      <c r="U32" s="194">
        <f t="shared" si="4"/>
        <v>22999</v>
      </c>
      <c r="W32" s="239">
        <v>22999</v>
      </c>
      <c r="X32" s="136">
        <f t="shared" si="5"/>
        <v>17910</v>
      </c>
      <c r="Y32" s="240">
        <f t="shared" si="6"/>
        <v>19953.63636363636</v>
      </c>
      <c r="Z32" s="142">
        <f t="shared" si="7"/>
        <v>7.7351189182138347E-2</v>
      </c>
      <c r="AA32" s="137">
        <f t="shared" si="8"/>
        <v>0.10241924461251067</v>
      </c>
      <c r="AB32" s="334">
        <v>1</v>
      </c>
      <c r="AC32" s="189">
        <f t="shared" si="9"/>
        <v>22548</v>
      </c>
      <c r="AD32" s="187">
        <f t="shared" si="10"/>
        <v>24778</v>
      </c>
      <c r="AE32" s="129">
        <f t="shared" si="11"/>
        <v>2230.02</v>
      </c>
      <c r="AF32" s="130">
        <f t="shared" si="12"/>
        <v>451.02</v>
      </c>
      <c r="AG32" s="131">
        <f t="shared" si="13"/>
        <v>1.8202437646299134E-2</v>
      </c>
      <c r="AH32" s="138">
        <f t="shared" si="14"/>
        <v>1779</v>
      </c>
      <c r="AI32" s="139">
        <f t="shared" si="15"/>
        <v>7.1797562353700869E-2</v>
      </c>
      <c r="AJ32" s="139">
        <f t="shared" si="16"/>
        <v>8.4216806966211533E-2</v>
      </c>
      <c r="AL32" s="197">
        <v>2255017157706</v>
      </c>
      <c r="AM32" s="197">
        <v>4985009753330</v>
      </c>
      <c r="AN32" s="197" t="s">
        <v>3703</v>
      </c>
      <c r="AO32" s="241" t="s">
        <v>0</v>
      </c>
      <c r="AP32" s="241" t="s">
        <v>931</v>
      </c>
      <c r="AQ32" s="242" t="s">
        <v>32</v>
      </c>
      <c r="AR32" s="242">
        <v>37300</v>
      </c>
      <c r="AS32" s="431">
        <f>VLOOKUP(B:B,[1]MICHELIN!$B:$K,8,0)</f>
        <v>17910</v>
      </c>
      <c r="AT32" s="431">
        <v>1050</v>
      </c>
      <c r="AU32" s="211" t="s">
        <v>3956</v>
      </c>
      <c r="AV32" s="197" t="s">
        <v>260</v>
      </c>
      <c r="AW32" s="134" t="str">
        <f>IFERROR(VLOOKUP(AV:AV,Q商品!B:E,4,0),"")</f>
        <v>2022年製以降 CROSSCLIMATE2 225/50R17 98Y XL オールシーズンタイヤ 翌営業日発送</v>
      </c>
      <c r="AX32" s="134" t="str">
        <f>IFERROR(VLOOKUP(B:B,在庫!B:M,12,0),"")</f>
        <v>2022年製</v>
      </c>
      <c r="AY32" s="134">
        <f>IFERROR(VLOOKUP(B:B,在庫!B:L,10,0),"")</f>
        <v>2</v>
      </c>
      <c r="AZ32" s="244">
        <f>VLOOKUP(AL:AL,[1]MICHELIN!$B:$AH,32,0)</f>
        <v>605922058</v>
      </c>
      <c r="BA32" s="244">
        <f>VLOOKUP(AL:AL,[1]MICHELIN!$B:$AH,33,0)</f>
        <v>605922111</v>
      </c>
      <c r="BC32" s="11" t="s">
        <v>2055</v>
      </c>
    </row>
    <row r="33" spans="1:55" s="11" customFormat="1" ht="19.5" customHeight="1">
      <c r="A33" s="11">
        <f t="shared" si="0"/>
        <v>1</v>
      </c>
      <c r="B33" s="249">
        <f t="shared" si="1"/>
        <v>2255516157702</v>
      </c>
      <c r="C33" s="235">
        <f>VLOOKUP(B:B,[1]MICHELIN!$B:$K,9,0)</f>
        <v>0</v>
      </c>
      <c r="D33" s="11" t="s">
        <v>4677</v>
      </c>
      <c r="E33" s="397" t="s">
        <v>934</v>
      </c>
      <c r="F33" s="160" t="s">
        <v>6818</v>
      </c>
      <c r="G33" s="133" t="s">
        <v>10663</v>
      </c>
      <c r="H33" s="235">
        <v>13</v>
      </c>
      <c r="I33" s="430">
        <f>VLOOKUP(B:B,[1]MICHELIN!$B:$K,10,0)</f>
        <v>13</v>
      </c>
      <c r="J33" s="132" t="s">
        <v>12</v>
      </c>
      <c r="K33" s="133" t="s">
        <v>1961</v>
      </c>
      <c r="L33" s="133">
        <v>29</v>
      </c>
      <c r="M33" s="135" t="s">
        <v>3998</v>
      </c>
      <c r="N33" s="236" t="s">
        <v>8560</v>
      </c>
      <c r="O33" s="236">
        <v>0</v>
      </c>
      <c r="P33" s="237">
        <v>19600</v>
      </c>
      <c r="Q33" s="238">
        <f t="shared" si="2"/>
        <v>16863.636363636364</v>
      </c>
      <c r="R33" s="144">
        <f t="shared" si="3"/>
        <v>9.153638814016174E-2</v>
      </c>
      <c r="S33" s="197">
        <v>1074476357</v>
      </c>
      <c r="T33" s="302" t="s">
        <v>7789</v>
      </c>
      <c r="U33" s="194">
        <f t="shared" si="4"/>
        <v>19600</v>
      </c>
      <c r="W33" s="239">
        <v>19600</v>
      </c>
      <c r="X33" s="136">
        <f t="shared" si="5"/>
        <v>15320</v>
      </c>
      <c r="Y33" s="240">
        <f t="shared" si="6"/>
        <v>16863.636363636364</v>
      </c>
      <c r="Z33" s="142">
        <f t="shared" si="7"/>
        <v>7.729591836734695E-2</v>
      </c>
      <c r="AA33" s="137">
        <f t="shared" si="8"/>
        <v>9.153638814016174E-2</v>
      </c>
      <c r="AB33" s="347">
        <v>1</v>
      </c>
      <c r="AC33" s="189">
        <f t="shared" si="9"/>
        <v>19215</v>
      </c>
      <c r="AD33" s="187">
        <f t="shared" si="10"/>
        <v>21115</v>
      </c>
      <c r="AE33" s="129">
        <f t="shared" si="11"/>
        <v>1900.35</v>
      </c>
      <c r="AF33" s="130">
        <f t="shared" si="12"/>
        <v>385.34999999999991</v>
      </c>
      <c r="AG33" s="131">
        <f t="shared" si="13"/>
        <v>1.8250059199621117E-2</v>
      </c>
      <c r="AH33" s="138">
        <f t="shared" si="14"/>
        <v>1515</v>
      </c>
      <c r="AI33" s="139">
        <f t="shared" si="15"/>
        <v>7.1749940800378872E-2</v>
      </c>
      <c r="AJ33" s="139">
        <f t="shared" si="16"/>
        <v>7.3286328940540629E-2</v>
      </c>
      <c r="AL33" s="197">
        <v>2255516157702</v>
      </c>
      <c r="AM33" s="197">
        <v>4985009753408</v>
      </c>
      <c r="AN33" s="197" t="s">
        <v>3691</v>
      </c>
      <c r="AO33" s="241" t="s">
        <v>0</v>
      </c>
      <c r="AP33" s="241" t="s">
        <v>933</v>
      </c>
      <c r="AQ33" s="242" t="s">
        <v>45</v>
      </c>
      <c r="AR33" s="242">
        <v>31900</v>
      </c>
      <c r="AS33" s="431">
        <f>VLOOKUP(B:B,[1]MICHELIN!$B:$K,8,0)</f>
        <v>15320</v>
      </c>
      <c r="AT33" s="431">
        <v>1050</v>
      </c>
      <c r="AU33" s="211" t="s">
        <v>3956</v>
      </c>
      <c r="AV33" s="197" t="s">
        <v>261</v>
      </c>
      <c r="AW33" s="134" t="str">
        <f>IFERROR(VLOOKUP(AV:AV,Q商品!B:E,4,0),"")</f>
        <v>2022年製 CROSSCLIMATE2 225/55R16 99W XL オールシーズンタイヤ 翌営業日発送</v>
      </c>
      <c r="AX33" s="134" t="str">
        <f>IFERROR(VLOOKUP(B:B,在庫!B:M,12,0),"")</f>
        <v>2021年製</v>
      </c>
      <c r="AY33" s="134">
        <f>IFERROR(VLOOKUP(B:B,在庫!B:L,10,0),"")</f>
        <v>5</v>
      </c>
      <c r="AZ33" s="244">
        <f>VLOOKUP(AL:AL,[1]MICHELIN!$B:$AH,32,0)</f>
        <v>605922069</v>
      </c>
      <c r="BA33" s="244">
        <f>VLOOKUP(AL:AL,[1]MICHELIN!$B:$AH,33,0)</f>
        <v>605922122</v>
      </c>
      <c r="BC33" s="11" t="s">
        <v>2055</v>
      </c>
    </row>
    <row r="34" spans="1:55" s="11" customFormat="1" ht="19.5" customHeight="1">
      <c r="A34" s="11">
        <f t="shared" si="0"/>
        <v>1</v>
      </c>
      <c r="B34" s="249">
        <f t="shared" si="1"/>
        <v>2255517157701</v>
      </c>
      <c r="C34" s="235">
        <f>VLOOKUP(B:B,[1]MICHELIN!$B:$K,9,0)</f>
        <v>16</v>
      </c>
      <c r="D34" s="11" t="s">
        <v>4677</v>
      </c>
      <c r="E34" s="397" t="s">
        <v>938</v>
      </c>
      <c r="F34" s="160" t="s">
        <v>6819</v>
      </c>
      <c r="G34" s="133" t="s">
        <v>10663</v>
      </c>
      <c r="H34" s="235">
        <v>8</v>
      </c>
      <c r="I34" s="430">
        <f>VLOOKUP(B:B,[1]MICHELIN!$B:$K,10,0)</f>
        <v>8</v>
      </c>
      <c r="J34" s="132">
        <v>1336</v>
      </c>
      <c r="K34" s="133" t="s">
        <v>1961</v>
      </c>
      <c r="L34" s="133">
        <v>30</v>
      </c>
      <c r="M34" s="135" t="s">
        <v>3998</v>
      </c>
      <c r="N34" s="236" t="s">
        <v>2416</v>
      </c>
      <c r="O34" s="236">
        <v>0</v>
      </c>
      <c r="P34" s="237">
        <v>22700</v>
      </c>
      <c r="Q34" s="238">
        <f t="shared" si="2"/>
        <v>20159.090909090908</v>
      </c>
      <c r="R34" s="144">
        <f t="shared" si="3"/>
        <v>0.13091319052987593</v>
      </c>
      <c r="S34" s="197">
        <v>1074476178</v>
      </c>
      <c r="T34" s="302" t="s">
        <v>7790</v>
      </c>
      <c r="U34" s="194">
        <f t="shared" si="4"/>
        <v>22700</v>
      </c>
      <c r="W34" s="239">
        <v>22700</v>
      </c>
      <c r="X34" s="136">
        <f t="shared" si="5"/>
        <v>17520</v>
      </c>
      <c r="Y34" s="240">
        <f t="shared" si="6"/>
        <v>20159.090909090908</v>
      </c>
      <c r="Z34" s="142">
        <f t="shared" si="7"/>
        <v>7.7268722466960371E-2</v>
      </c>
      <c r="AA34" s="137">
        <f t="shared" si="8"/>
        <v>0.13091319052987593</v>
      </c>
      <c r="AB34" s="145">
        <v>1</v>
      </c>
      <c r="AC34" s="189">
        <f t="shared" si="9"/>
        <v>22254</v>
      </c>
      <c r="AD34" s="187">
        <f t="shared" si="10"/>
        <v>24454</v>
      </c>
      <c r="AE34" s="129">
        <f t="shared" si="11"/>
        <v>2200.86</v>
      </c>
      <c r="AF34" s="130">
        <f t="shared" si="12"/>
        <v>446.86000000000013</v>
      </c>
      <c r="AG34" s="131">
        <f t="shared" si="13"/>
        <v>1.8273493089065188E-2</v>
      </c>
      <c r="AH34" s="138">
        <f t="shared" si="14"/>
        <v>1754</v>
      </c>
      <c r="AI34" s="139">
        <f t="shared" si="15"/>
        <v>7.1726506910934823E-2</v>
      </c>
      <c r="AJ34" s="139">
        <f t="shared" si="16"/>
        <v>0.11263969744081075</v>
      </c>
      <c r="AL34" s="197">
        <v>2255517157701</v>
      </c>
      <c r="AM34" s="197">
        <v>4985009753439</v>
      </c>
      <c r="AN34" s="197" t="s">
        <v>3706</v>
      </c>
      <c r="AO34" s="241" t="s">
        <v>0</v>
      </c>
      <c r="AP34" s="241" t="s">
        <v>937</v>
      </c>
      <c r="AQ34" s="242" t="s">
        <v>52</v>
      </c>
      <c r="AR34" s="242">
        <v>36500</v>
      </c>
      <c r="AS34" s="431">
        <f>VLOOKUP(B:B,[1]MICHELIN!$B:$K,8,0)</f>
        <v>17520</v>
      </c>
      <c r="AT34" s="431">
        <v>525</v>
      </c>
      <c r="AU34" s="211" t="s">
        <v>3956</v>
      </c>
      <c r="AV34" s="197" t="s">
        <v>262</v>
      </c>
      <c r="AW34" s="134" t="str">
        <f>IFERROR(VLOOKUP(AV:AV,Q商品!B:E,4,0),"")</f>
        <v>2023年製 CROSSCLIMATE2 225/55R17 101Y XL オールシーズンタイヤ 翌営業日発送</v>
      </c>
      <c r="AX34" s="134" t="str">
        <f>IFERROR(VLOOKUP(B:B,在庫!B:M,12,0),"")</f>
        <v>2023年製</v>
      </c>
      <c r="AY34" s="134">
        <f>IFERROR(VLOOKUP(B:B,在庫!B:L,10,0),"")</f>
        <v>2</v>
      </c>
      <c r="AZ34" s="244">
        <f>VLOOKUP(AL:AL,[1]MICHELIN!$B:$AH,32,0)</f>
        <v>605922054</v>
      </c>
      <c r="BA34" s="244">
        <f>VLOOKUP(AL:AL,[1]MICHELIN!$B:$AH,33,0)</f>
        <v>605922107</v>
      </c>
      <c r="BC34" s="11" t="s">
        <v>2055</v>
      </c>
    </row>
    <row r="35" spans="1:55" s="11" customFormat="1" ht="19.5" customHeight="1">
      <c r="A35" s="11">
        <f t="shared" si="0"/>
        <v>1</v>
      </c>
      <c r="B35" s="249">
        <f t="shared" si="1"/>
        <v>2255518157700</v>
      </c>
      <c r="C35" s="235">
        <f>VLOOKUP(B:B,[1]MICHELIN!$B:$K,9,0)</f>
        <v>85</v>
      </c>
      <c r="D35" s="11" t="s">
        <v>4677</v>
      </c>
      <c r="E35" s="397" t="s">
        <v>5453</v>
      </c>
      <c r="F35" s="160" t="s">
        <v>8394</v>
      </c>
      <c r="G35" s="133" t="s">
        <v>10663</v>
      </c>
      <c r="H35" s="235">
        <v>2</v>
      </c>
      <c r="I35" s="430">
        <f>VLOOKUP(B:B,[1]MICHELIN!$B:$K,10,0)</f>
        <v>2</v>
      </c>
      <c r="J35" s="132">
        <v>7</v>
      </c>
      <c r="K35" s="133" t="s">
        <v>1961</v>
      </c>
      <c r="L35" s="133">
        <v>31</v>
      </c>
      <c r="M35" s="135" t="s">
        <v>2018</v>
      </c>
      <c r="N35" s="236" t="s">
        <v>8575</v>
      </c>
      <c r="O35" s="236">
        <v>0</v>
      </c>
      <c r="P35" s="237">
        <v>22880</v>
      </c>
      <c r="Q35" s="238">
        <f t="shared" ref="Q35:Q66" si="17">(P35-AT35)/1.1</f>
        <v>19845.454545454544</v>
      </c>
      <c r="R35" s="144">
        <f t="shared" ref="R35:R66" si="18">IFERROR((Q35-X35)/Q35,"")</f>
        <v>0.12423270728355468</v>
      </c>
      <c r="S35" s="197">
        <v>1074475798</v>
      </c>
      <c r="T35" s="302" t="s">
        <v>10741</v>
      </c>
      <c r="U35" s="194">
        <f t="shared" ref="U35:U66" si="19">W35-V35</f>
        <v>22880</v>
      </c>
      <c r="W35" s="239">
        <v>22880</v>
      </c>
      <c r="X35" s="136">
        <f t="shared" ref="X35:X66" si="20">AS35</f>
        <v>17380</v>
      </c>
      <c r="Y35" s="240">
        <f t="shared" ref="Y35:Y66" si="21">(W35-AT35)/1.1</f>
        <v>19845.454545454544</v>
      </c>
      <c r="Z35" s="142">
        <f t="shared" ref="Z35:Z66" si="22">IFERROR(-1+(AD35/N35),"")</f>
        <v>7.7316433566433584E-2</v>
      </c>
      <c r="AA35" s="137">
        <f t="shared" ref="AA35:AA66" si="23">IFERROR((Y35-X35)/Y35,"")</f>
        <v>0.12423270728355468</v>
      </c>
      <c r="AB35" s="145"/>
      <c r="AC35" s="189">
        <f t="shared" ref="AC35:AC66" si="24">ROUNDDOWN(U35/1.02,0)</f>
        <v>22431</v>
      </c>
      <c r="AD35" s="187">
        <f t="shared" ref="AD35:AD66" si="25">ROUNDDOWN(AC35/0.91,0)</f>
        <v>24649</v>
      </c>
      <c r="AE35" s="129">
        <f t="shared" si="11"/>
        <v>2218.41</v>
      </c>
      <c r="AF35" s="130">
        <f t="shared" si="12"/>
        <v>449.40999999999985</v>
      </c>
      <c r="AG35" s="131">
        <f t="shared" si="13"/>
        <v>1.8232382652440256E-2</v>
      </c>
      <c r="AH35" s="138">
        <f t="shared" si="14"/>
        <v>1769</v>
      </c>
      <c r="AI35" s="139">
        <f t="shared" si="15"/>
        <v>7.1767617347559737E-2</v>
      </c>
      <c r="AJ35" s="139">
        <f t="shared" si="16"/>
        <v>0.10600032463111442</v>
      </c>
      <c r="AL35" s="197">
        <v>2255518157700</v>
      </c>
      <c r="AM35" s="197">
        <v>4985009753835</v>
      </c>
      <c r="AN35" s="197" t="s">
        <v>3718</v>
      </c>
      <c r="AO35" s="241" t="s">
        <v>0</v>
      </c>
      <c r="AP35" s="241" t="s">
        <v>939</v>
      </c>
      <c r="AQ35" s="242" t="s">
        <v>71</v>
      </c>
      <c r="AR35" s="242">
        <v>36200</v>
      </c>
      <c r="AS35" s="431">
        <v>17380</v>
      </c>
      <c r="AT35" s="431">
        <v>1050</v>
      </c>
      <c r="AU35" s="211" t="s">
        <v>3956</v>
      </c>
      <c r="AV35" s="197" t="s">
        <v>3400</v>
      </c>
      <c r="AW35" s="134" t="str">
        <f>IFERROR(VLOOKUP(AV:AV,Q商品!B:E,4,0),"")</f>
        <v>2023年製 CROSSCLIMATE 2 225/55R18 98V オールシーズン 翌営業日発送</v>
      </c>
      <c r="AX35" s="134" t="str">
        <f>IFERROR(VLOOKUP(B:B,在庫!B:M,12,0),"")</f>
        <v>2023年製</v>
      </c>
      <c r="AY35" s="134">
        <f>IFERROR(VLOOKUP(B:B,在庫!B:L,10,0),"")</f>
        <v>1</v>
      </c>
      <c r="AZ35" s="244">
        <f>VLOOKUP(AL:AL,[1]MICHELIN!$B:$AH,32,0)</f>
        <v>605922043</v>
      </c>
      <c r="BA35" s="244">
        <f>VLOOKUP(AL:AL,[1]MICHELIN!$B:$AH,33,0)</f>
        <v>605922096</v>
      </c>
      <c r="BC35" s="11" t="s">
        <v>2055</v>
      </c>
    </row>
    <row r="36" spans="1:55" s="11" customFormat="1" ht="19.5" customHeight="1">
      <c r="A36" s="11">
        <f t="shared" si="0"/>
        <v>1</v>
      </c>
      <c r="B36" s="249">
        <f t="shared" si="1"/>
        <v>2256018157702</v>
      </c>
      <c r="C36" s="235">
        <f>VLOOKUP(B:B,[1]MICHELIN!$B:$K,9,0)</f>
        <v>28</v>
      </c>
      <c r="D36" s="11" t="s">
        <v>4677</v>
      </c>
      <c r="E36" s="397" t="s">
        <v>943</v>
      </c>
      <c r="F36" s="160" t="s">
        <v>6820</v>
      </c>
      <c r="G36" s="133" t="s">
        <v>10663</v>
      </c>
      <c r="H36" s="235">
        <v>2</v>
      </c>
      <c r="I36" s="430">
        <f>VLOOKUP(B:B,[1]MICHELIN!$B:$K,10,0)</f>
        <v>2</v>
      </c>
      <c r="J36" s="132">
        <v>334</v>
      </c>
      <c r="K36" s="133" t="s">
        <v>1961</v>
      </c>
      <c r="L36" s="133">
        <v>33</v>
      </c>
      <c r="M36" s="135" t="s">
        <v>3998</v>
      </c>
      <c r="N36" s="236">
        <v>21580</v>
      </c>
      <c r="O36" s="236">
        <v>0</v>
      </c>
      <c r="P36" s="237">
        <v>21580</v>
      </c>
      <c r="Q36" s="238">
        <f t="shared" si="17"/>
        <v>18663.63636363636</v>
      </c>
      <c r="R36" s="144">
        <f t="shared" si="18"/>
        <v>0.12289332683877237</v>
      </c>
      <c r="S36" s="197">
        <v>1074475796</v>
      </c>
      <c r="T36" s="305" t="s">
        <v>7793</v>
      </c>
      <c r="U36" s="194">
        <f t="shared" si="19"/>
        <v>21580</v>
      </c>
      <c r="W36" s="239">
        <v>21580</v>
      </c>
      <c r="X36" s="136">
        <f t="shared" si="20"/>
        <v>16370</v>
      </c>
      <c r="Y36" s="240">
        <f t="shared" si="21"/>
        <v>18663.63636363636</v>
      </c>
      <c r="Z36" s="142">
        <f t="shared" si="22"/>
        <v>7.7293790546802521E-2</v>
      </c>
      <c r="AA36" s="137">
        <f t="shared" si="23"/>
        <v>0.12289332683877237</v>
      </c>
      <c r="AB36" s="145">
        <v>1</v>
      </c>
      <c r="AC36" s="189">
        <f t="shared" si="24"/>
        <v>21156</v>
      </c>
      <c r="AD36" s="187">
        <f t="shared" si="25"/>
        <v>23248</v>
      </c>
      <c r="AE36" s="129">
        <f t="shared" si="11"/>
        <v>2092.3199999999997</v>
      </c>
      <c r="AF36" s="130">
        <f t="shared" si="12"/>
        <v>424.31999999999971</v>
      </c>
      <c r="AG36" s="131">
        <f t="shared" si="13"/>
        <v>1.8251892635925658E-2</v>
      </c>
      <c r="AH36" s="138">
        <f t="shared" si="14"/>
        <v>1668</v>
      </c>
      <c r="AI36" s="139">
        <f t="shared" si="15"/>
        <v>7.1748107364074332E-2</v>
      </c>
      <c r="AJ36" s="139">
        <f t="shared" si="16"/>
        <v>0.10464143420284672</v>
      </c>
      <c r="AL36" s="197">
        <v>2256018157702</v>
      </c>
      <c r="AM36" s="197">
        <v>4985009753842</v>
      </c>
      <c r="AN36" s="197" t="s">
        <v>3720</v>
      </c>
      <c r="AO36" s="241" t="s">
        <v>0</v>
      </c>
      <c r="AP36" s="241" t="s">
        <v>942</v>
      </c>
      <c r="AQ36" s="242" t="s">
        <v>84</v>
      </c>
      <c r="AR36" s="242">
        <v>34100</v>
      </c>
      <c r="AS36" s="431">
        <v>16370</v>
      </c>
      <c r="AT36" s="431">
        <v>1050</v>
      </c>
      <c r="AU36" s="211" t="s">
        <v>3956</v>
      </c>
      <c r="AV36" s="197" t="s">
        <v>3401</v>
      </c>
      <c r="AW36" s="134" t="str">
        <f>IFERROR(VLOOKUP(AV:AV,Q商品!B:E,4,0),"")</f>
        <v>2023年製 CROSSCLIMATE 2 225/60R18 104W XL オールシーズン 翌営業日発送</v>
      </c>
      <c r="AX36" s="134" t="str">
        <f>IFERROR(VLOOKUP(B:B,在庫!B:M,12,0),"")</f>
        <v>2023年製</v>
      </c>
      <c r="AY36" s="134">
        <f>IFERROR(VLOOKUP(B:B,在庫!B:L,10,0),"")</f>
        <v>1</v>
      </c>
      <c r="AZ36" s="244">
        <f>VLOOKUP(AL:AL,[1]MICHELIN!$B:$AH,32,0)</f>
        <v>605922050</v>
      </c>
      <c r="BA36" s="244">
        <f>VLOOKUP(AL:AL,[1]MICHELIN!$B:$AH,33,0)</f>
        <v>605922103</v>
      </c>
      <c r="BC36" s="11" t="s">
        <v>2055</v>
      </c>
    </row>
    <row r="37" spans="1:55" s="11" customFormat="1" ht="19.5" customHeight="1">
      <c r="A37" s="11">
        <f t="shared" si="0"/>
        <v>1</v>
      </c>
      <c r="B37" s="249">
        <f t="shared" si="1"/>
        <v>2354018157705</v>
      </c>
      <c r="C37" s="235">
        <f>VLOOKUP(B:B,[1]MICHELIN!$B:$K,9,0)</f>
        <v>8</v>
      </c>
      <c r="D37" s="11" t="s">
        <v>4677</v>
      </c>
      <c r="E37" s="397" t="s">
        <v>8561</v>
      </c>
      <c r="F37" s="160" t="s">
        <v>6821</v>
      </c>
      <c r="G37" s="133" t="s">
        <v>10663</v>
      </c>
      <c r="H37" s="235">
        <v>20</v>
      </c>
      <c r="I37" s="430">
        <f>VLOOKUP(B:B,[1]MICHELIN!$B:$K,10,0)</f>
        <v>20</v>
      </c>
      <c r="J37" s="132">
        <v>453</v>
      </c>
      <c r="K37" s="133" t="s">
        <v>1961</v>
      </c>
      <c r="L37" s="133">
        <v>34</v>
      </c>
      <c r="M37" s="135" t="s">
        <v>3998</v>
      </c>
      <c r="N37" s="236" t="s">
        <v>2424</v>
      </c>
      <c r="O37" s="236">
        <v>0</v>
      </c>
      <c r="P37" s="237">
        <v>28000</v>
      </c>
      <c r="Q37" s="238">
        <f t="shared" si="17"/>
        <v>24499.999999999996</v>
      </c>
      <c r="R37" s="144">
        <f t="shared" si="18"/>
        <v>0.10448979591836721</v>
      </c>
      <c r="S37" s="197">
        <v>1074476213</v>
      </c>
      <c r="T37" s="302" t="s">
        <v>7794</v>
      </c>
      <c r="U37" s="194">
        <f t="shared" si="19"/>
        <v>28000</v>
      </c>
      <c r="W37" s="239">
        <v>28000</v>
      </c>
      <c r="X37" s="136">
        <f t="shared" si="20"/>
        <v>21940</v>
      </c>
      <c r="Y37" s="240">
        <f t="shared" si="21"/>
        <v>24499.999999999996</v>
      </c>
      <c r="Z37" s="142">
        <f t="shared" si="22"/>
        <v>7.728571428571418E-2</v>
      </c>
      <c r="AA37" s="137">
        <f t="shared" si="23"/>
        <v>0.10448979591836721</v>
      </c>
      <c r="AB37" s="145">
        <v>1</v>
      </c>
      <c r="AC37" s="189">
        <f t="shared" si="24"/>
        <v>27450</v>
      </c>
      <c r="AD37" s="187">
        <f t="shared" si="25"/>
        <v>30164</v>
      </c>
      <c r="AE37" s="129">
        <f t="shared" si="11"/>
        <v>2714.7599999999998</v>
      </c>
      <c r="AF37" s="130">
        <f t="shared" si="12"/>
        <v>550.75999999999976</v>
      </c>
      <c r="AG37" s="131">
        <f t="shared" si="13"/>
        <v>1.8258851611192142E-2</v>
      </c>
      <c r="AH37" s="138">
        <f t="shared" si="14"/>
        <v>2164</v>
      </c>
      <c r="AI37" s="139">
        <f t="shared" si="15"/>
        <v>7.1741148388807852E-2</v>
      </c>
      <c r="AJ37" s="139">
        <f t="shared" si="16"/>
        <v>8.6230944307175067E-2</v>
      </c>
      <c r="AL37" s="197">
        <v>2354018157705</v>
      </c>
      <c r="AM37" s="197">
        <v>4985009753101</v>
      </c>
      <c r="AN37" s="197" t="s">
        <v>3712</v>
      </c>
      <c r="AO37" s="241" t="s">
        <v>0</v>
      </c>
      <c r="AP37" s="241" t="s">
        <v>944</v>
      </c>
      <c r="AQ37" s="242" t="s">
        <v>34</v>
      </c>
      <c r="AR37" s="242">
        <v>45700</v>
      </c>
      <c r="AS37" s="431">
        <f>VLOOKUP(B:B,[1]MICHELIN!$B:$K,8,0)</f>
        <v>21940</v>
      </c>
      <c r="AT37" s="431">
        <v>1050</v>
      </c>
      <c r="AU37" s="211" t="s">
        <v>3956</v>
      </c>
      <c r="AV37" s="197" t="s">
        <v>264</v>
      </c>
      <c r="AW37" s="134" t="str">
        <f>IFERROR(VLOOKUP(AV:AV,Q商品!B:E,4,0),"")</f>
        <v>2022年製 CROSSCLIMATE2 235/40R18 95Y XL オールシーズンタイヤ 翌営業日発送</v>
      </c>
      <c r="AX37" s="134" t="str">
        <f>IFERROR(VLOOKUP(B:B,在庫!B:M,12,0),"")</f>
        <v>2022年製</v>
      </c>
      <c r="AY37" s="134">
        <f>IFERROR(VLOOKUP(B:B,在庫!B:L,10,0),"")</f>
        <v>5</v>
      </c>
      <c r="AZ37" s="244">
        <f>VLOOKUP(AL:AL,[1]MICHELIN!$B:$AH,32,0)</f>
        <v>605922047</v>
      </c>
      <c r="BA37" s="244">
        <f>VLOOKUP(AL:AL,[1]MICHELIN!$B:$AH,33,0)</f>
        <v>605922100</v>
      </c>
      <c r="BC37" s="11" t="s">
        <v>2055</v>
      </c>
    </row>
    <row r="38" spans="1:55" s="11" customFormat="1" ht="19.5" customHeight="1">
      <c r="A38" s="11">
        <f t="shared" si="0"/>
        <v>1</v>
      </c>
      <c r="B38" s="249">
        <f t="shared" si="1"/>
        <v>2354019157704</v>
      </c>
      <c r="C38" s="235">
        <f>VLOOKUP(B:B,[1]MICHELIN!$B:$K,9,0)</f>
        <v>16</v>
      </c>
      <c r="D38" s="11" t="s">
        <v>4677</v>
      </c>
      <c r="E38" s="397" t="s">
        <v>946</v>
      </c>
      <c r="F38" s="160" t="s">
        <v>6822</v>
      </c>
      <c r="G38" s="133" t="s">
        <v>10663</v>
      </c>
      <c r="H38" s="235">
        <v>12</v>
      </c>
      <c r="I38" s="430">
        <f>VLOOKUP(B:B,[1]MICHELIN!$B:$K,10,0)</f>
        <v>12</v>
      </c>
      <c r="J38" s="132">
        <v>2130</v>
      </c>
      <c r="K38" s="133" t="s">
        <v>1961</v>
      </c>
      <c r="L38" s="133">
        <v>35</v>
      </c>
      <c r="M38" s="135" t="s">
        <v>3998</v>
      </c>
      <c r="N38" s="236" t="s">
        <v>2425</v>
      </c>
      <c r="O38" s="236">
        <v>0</v>
      </c>
      <c r="P38" s="237">
        <v>30000</v>
      </c>
      <c r="Q38" s="238">
        <f t="shared" si="17"/>
        <v>26318.181818181816</v>
      </c>
      <c r="R38" s="144">
        <f t="shared" si="18"/>
        <v>8.2383419689119108E-2</v>
      </c>
      <c r="S38" s="197">
        <v>1074476176</v>
      </c>
      <c r="T38" s="302" t="s">
        <v>10742</v>
      </c>
      <c r="U38" s="194">
        <f t="shared" si="19"/>
        <v>30000</v>
      </c>
      <c r="W38" s="239">
        <v>30000</v>
      </c>
      <c r="X38" s="136">
        <f t="shared" si="20"/>
        <v>24150</v>
      </c>
      <c r="Y38" s="240">
        <f t="shared" si="21"/>
        <v>26318.181818181816</v>
      </c>
      <c r="Z38" s="142">
        <f t="shared" si="22"/>
        <v>7.7299999999999924E-2</v>
      </c>
      <c r="AA38" s="137">
        <f t="shared" si="23"/>
        <v>8.2383419689119108E-2</v>
      </c>
      <c r="AB38" s="145">
        <v>1</v>
      </c>
      <c r="AC38" s="189">
        <f t="shared" si="24"/>
        <v>29411</v>
      </c>
      <c r="AD38" s="187">
        <f t="shared" si="25"/>
        <v>32319</v>
      </c>
      <c r="AE38" s="129">
        <f t="shared" si="11"/>
        <v>2908.71</v>
      </c>
      <c r="AF38" s="130">
        <f t="shared" si="12"/>
        <v>589.71</v>
      </c>
      <c r="AG38" s="131">
        <f t="shared" si="13"/>
        <v>1.8246542281630002E-2</v>
      </c>
      <c r="AH38" s="138">
        <f t="shared" si="14"/>
        <v>2319</v>
      </c>
      <c r="AI38" s="139">
        <f t="shared" si="15"/>
        <v>7.1753457718369995E-2</v>
      </c>
      <c r="AJ38" s="139">
        <f t="shared" si="16"/>
        <v>6.4136877407489107E-2</v>
      </c>
      <c r="AL38" s="197">
        <v>2354019157704</v>
      </c>
      <c r="AM38" s="197">
        <v>4985009753132</v>
      </c>
      <c r="AN38" s="197" t="s">
        <v>3725</v>
      </c>
      <c r="AO38" s="241" t="s">
        <v>1303</v>
      </c>
      <c r="AP38" s="241" t="s">
        <v>1309</v>
      </c>
      <c r="AQ38" s="242" t="s">
        <v>101</v>
      </c>
      <c r="AR38" s="242">
        <v>50300</v>
      </c>
      <c r="AS38" s="431">
        <f>VLOOKUP(B:B,[1]MICHELIN!$B:$K,8,0)</f>
        <v>24150</v>
      </c>
      <c r="AT38" s="431">
        <v>1050</v>
      </c>
      <c r="AU38" s="211" t="s">
        <v>3956</v>
      </c>
      <c r="AV38" s="197" t="s">
        <v>265</v>
      </c>
      <c r="AW38" s="134" t="str">
        <f>IFERROR(VLOOKUP(AV:AV,Q商品!B:E,4,0),"")</f>
        <v>2022年製 CROSSCLIMATE2 235/40R19 96Y XLオールシーズンタイヤ 翌営業日発送</v>
      </c>
      <c r="AX38" s="134" t="str">
        <f>IFERROR(VLOOKUP(B:B,在庫!B:M,12,0),"")</f>
        <v>2022年製</v>
      </c>
      <c r="AY38" s="134">
        <f>IFERROR(VLOOKUP(B:B,在庫!B:L,10,0),"")</f>
        <v>2</v>
      </c>
      <c r="AZ38" s="244">
        <f>VLOOKUP(AL:AL,[1]MICHELIN!$B:$AH,32,0)</f>
        <v>605922078</v>
      </c>
      <c r="BA38" s="244">
        <f>VLOOKUP(AL:AL,[1]MICHELIN!$B:$AH,33,0)</f>
        <v>605922131</v>
      </c>
    </row>
    <row r="39" spans="1:55" s="11" customFormat="1" ht="19.5" customHeight="1">
      <c r="A39" s="11">
        <f t="shared" si="0"/>
        <v>1</v>
      </c>
      <c r="B39" s="249">
        <f t="shared" si="1"/>
        <v>2354517157701</v>
      </c>
      <c r="C39" s="235">
        <f>VLOOKUP(B:B,[1]MICHELIN!$B:$K,9,0)</f>
        <v>0</v>
      </c>
      <c r="D39" s="11" t="s">
        <v>4677</v>
      </c>
      <c r="E39" s="397" t="s">
        <v>948</v>
      </c>
      <c r="F39" s="160" t="s">
        <v>6823</v>
      </c>
      <c r="G39" s="133" t="s">
        <v>10663</v>
      </c>
      <c r="H39" s="235">
        <v>12</v>
      </c>
      <c r="I39" s="430">
        <f>VLOOKUP(B:B,[1]MICHELIN!$B:$K,10,0)</f>
        <v>12</v>
      </c>
      <c r="J39" s="132" t="s">
        <v>12</v>
      </c>
      <c r="K39" s="133" t="s">
        <v>1961</v>
      </c>
      <c r="L39" s="133">
        <v>36</v>
      </c>
      <c r="M39" s="135" t="s">
        <v>2017</v>
      </c>
      <c r="N39" s="236" t="s">
        <v>2393</v>
      </c>
      <c r="O39" s="236">
        <v>0</v>
      </c>
      <c r="P39" s="237">
        <v>22000</v>
      </c>
      <c r="Q39" s="238">
        <f t="shared" si="17"/>
        <v>19045.454545454544</v>
      </c>
      <c r="R39" s="144">
        <f t="shared" si="18"/>
        <v>-6.3770883054892674E-2</v>
      </c>
      <c r="S39" s="197">
        <v>1074475945</v>
      </c>
      <c r="T39" s="302" t="s">
        <v>10743</v>
      </c>
      <c r="U39" s="194">
        <f t="shared" si="19"/>
        <v>25770</v>
      </c>
      <c r="W39" s="239">
        <v>25770</v>
      </c>
      <c r="X39" s="136">
        <f t="shared" si="20"/>
        <v>20260</v>
      </c>
      <c r="Y39" s="240">
        <f t="shared" si="21"/>
        <v>22472.727272727272</v>
      </c>
      <c r="Z39" s="142">
        <f t="shared" si="22"/>
        <v>0.26190909090909087</v>
      </c>
      <c r="AA39" s="137">
        <f t="shared" si="23"/>
        <v>9.8462783171521004E-2</v>
      </c>
      <c r="AB39" s="145">
        <v>3</v>
      </c>
      <c r="AC39" s="189">
        <f t="shared" si="24"/>
        <v>25264</v>
      </c>
      <c r="AD39" s="187">
        <f t="shared" si="25"/>
        <v>27762</v>
      </c>
      <c r="AE39" s="129">
        <f t="shared" si="11"/>
        <v>2498.58</v>
      </c>
      <c r="AF39" s="130">
        <f t="shared" si="12"/>
        <v>506.57999999999993</v>
      </c>
      <c r="AG39" s="131">
        <f t="shared" si="13"/>
        <v>1.8247244434838987E-2</v>
      </c>
      <c r="AH39" s="138">
        <f t="shared" si="14"/>
        <v>1992</v>
      </c>
      <c r="AI39" s="139">
        <f t="shared" si="15"/>
        <v>7.1752755565161017E-2</v>
      </c>
      <c r="AJ39" s="139">
        <f t="shared" si="16"/>
        <v>8.0215538736682024E-2</v>
      </c>
      <c r="AL39" s="197">
        <v>2354517157701</v>
      </c>
      <c r="AM39" s="197">
        <v>4985009753217</v>
      </c>
      <c r="AN39" s="197" t="s">
        <v>3700</v>
      </c>
      <c r="AO39" s="241" t="s">
        <v>0</v>
      </c>
      <c r="AP39" s="241" t="s">
        <v>947</v>
      </c>
      <c r="AQ39" s="242" t="s">
        <v>63</v>
      </c>
      <c r="AR39" s="242">
        <v>42200</v>
      </c>
      <c r="AS39" s="431">
        <f>VLOOKUP(B:B,[1]MICHELIN!$B:$K,8,0)</f>
        <v>20260</v>
      </c>
      <c r="AT39" s="431">
        <v>1050</v>
      </c>
      <c r="AU39" s="211" t="s">
        <v>3956</v>
      </c>
      <c r="AV39" s="197" t="s">
        <v>266</v>
      </c>
      <c r="AW39" s="134" t="str">
        <f>IFERROR(VLOOKUP(AV:AV,Q商品!B:E,4,0),"")</f>
        <v>2022年製 CROSSCLIMATE2 235/45R17 97Y XL オールシーズンタイヤ 翌営業日発送</v>
      </c>
      <c r="AX39" s="134" t="str">
        <f>IFERROR(VLOOKUP(B:B,在庫!B:M,12,0),"")</f>
        <v>2022年製</v>
      </c>
      <c r="AY39" s="134">
        <f>IFERROR(VLOOKUP(B:B,在庫!B:L,10,0),"")</f>
        <v>1</v>
      </c>
      <c r="AZ39" s="244">
        <f>VLOOKUP(AL:AL,[1]MICHELIN!$B:$AH,32,0)</f>
        <v>605922059</v>
      </c>
      <c r="BA39" s="244">
        <f>VLOOKUP(AL:AL,[1]MICHELIN!$B:$AH,33,0)</f>
        <v>605922112</v>
      </c>
      <c r="BC39" s="11" t="s">
        <v>2055</v>
      </c>
    </row>
    <row r="40" spans="1:55" s="11" customFormat="1" ht="19.5" customHeight="1">
      <c r="A40" s="11">
        <f t="shared" si="0"/>
        <v>1</v>
      </c>
      <c r="B40" s="249">
        <f t="shared" si="1"/>
        <v>2354518157700</v>
      </c>
      <c r="C40" s="235">
        <f>VLOOKUP(B:B,[1]MICHELIN!$B:$K,9,0)</f>
        <v>50</v>
      </c>
      <c r="D40" s="11" t="s">
        <v>4677</v>
      </c>
      <c r="E40" s="397" t="s">
        <v>950</v>
      </c>
      <c r="F40" s="160" t="s">
        <v>7227</v>
      </c>
      <c r="G40" s="133" t="s">
        <v>10663</v>
      </c>
      <c r="H40" s="235">
        <v>0</v>
      </c>
      <c r="I40" s="430">
        <f>VLOOKUP(B:B,[1]MICHELIN!$B:$K,10,0)</f>
        <v>0</v>
      </c>
      <c r="J40" s="132">
        <v>457</v>
      </c>
      <c r="K40" s="133" t="s">
        <v>1961</v>
      </c>
      <c r="L40" s="133">
        <v>37</v>
      </c>
      <c r="M40" s="135" t="s">
        <v>3998</v>
      </c>
      <c r="N40" s="236">
        <v>26790</v>
      </c>
      <c r="O40" s="236">
        <v>0</v>
      </c>
      <c r="P40" s="237">
        <v>26790</v>
      </c>
      <c r="Q40" s="238">
        <f t="shared" si="17"/>
        <v>23399.999999999996</v>
      </c>
      <c r="R40" s="144">
        <f t="shared" si="18"/>
        <v>0.10769230769230756</v>
      </c>
      <c r="S40" s="197">
        <v>1074476174</v>
      </c>
      <c r="T40" s="302" t="s">
        <v>7797</v>
      </c>
      <c r="U40" s="194">
        <f t="shared" si="19"/>
        <v>26790</v>
      </c>
      <c r="W40" s="239">
        <v>26790</v>
      </c>
      <c r="X40" s="136">
        <f t="shared" si="20"/>
        <v>20880</v>
      </c>
      <c r="Y40" s="240">
        <f t="shared" si="21"/>
        <v>23399.999999999996</v>
      </c>
      <c r="Z40" s="142">
        <f t="shared" si="22"/>
        <v>7.7304964539007148E-2</v>
      </c>
      <c r="AA40" s="137">
        <f t="shared" si="23"/>
        <v>0.10769230769230756</v>
      </c>
      <c r="AB40" s="145">
        <v>1</v>
      </c>
      <c r="AC40" s="189">
        <f t="shared" si="24"/>
        <v>26264</v>
      </c>
      <c r="AD40" s="187">
        <f t="shared" si="25"/>
        <v>28861</v>
      </c>
      <c r="AE40" s="129">
        <f t="shared" si="11"/>
        <v>2597.4899999999998</v>
      </c>
      <c r="AF40" s="130">
        <f t="shared" si="12"/>
        <v>526.48999999999978</v>
      </c>
      <c r="AG40" s="131">
        <f t="shared" si="13"/>
        <v>1.8242264647794593E-2</v>
      </c>
      <c r="AH40" s="138">
        <f t="shared" si="14"/>
        <v>2071</v>
      </c>
      <c r="AI40" s="139">
        <f t="shared" si="15"/>
        <v>7.1757735352205393E-2</v>
      </c>
      <c r="AJ40" s="139">
        <f t="shared" si="16"/>
        <v>8.945004304451297E-2</v>
      </c>
      <c r="AL40" s="197">
        <v>2354518157700</v>
      </c>
      <c r="AM40" s="197">
        <v>4985009753248</v>
      </c>
      <c r="AN40" s="197" t="s">
        <v>3715</v>
      </c>
      <c r="AO40" s="241" t="s">
        <v>0</v>
      </c>
      <c r="AP40" s="241" t="s">
        <v>1307</v>
      </c>
      <c r="AQ40" s="242" t="s">
        <v>69</v>
      </c>
      <c r="AR40" s="242">
        <v>43500</v>
      </c>
      <c r="AS40" s="431">
        <f>VLOOKUP(B:B,[1]MICHELIN!$B:$K,8,0)</f>
        <v>20880</v>
      </c>
      <c r="AT40" s="431">
        <v>1050</v>
      </c>
      <c r="AU40" s="211" t="s">
        <v>3956</v>
      </c>
      <c r="AV40" s="197" t="s">
        <v>267</v>
      </c>
      <c r="AW40" s="134" t="str">
        <f>IFERROR(VLOOKUP(AV:AV,Q商品!B:E,4,0),"")</f>
        <v>2023年製 CROSSCLIMATE2 235/45R18 98Y XL オールシーズンタイヤ 翌営業日発送</v>
      </c>
      <c r="AX40" s="134" t="str">
        <f>IFERROR(VLOOKUP(B:B,在庫!B:M,12,0),"")</f>
        <v/>
      </c>
      <c r="AY40" s="134" t="str">
        <f>IFERROR(VLOOKUP(B:B,在庫!B:L,10,0),"")</f>
        <v/>
      </c>
      <c r="AZ40" s="244">
        <f>VLOOKUP(AL:AL,[1]MICHELIN!$B:$AH,32,0)</f>
        <v>605922051</v>
      </c>
      <c r="BA40" s="244">
        <f>VLOOKUP(AL:AL,[1]MICHELIN!$B:$AH,33,0)</f>
        <v>605922104</v>
      </c>
      <c r="BC40" s="11" t="s">
        <v>2055</v>
      </c>
    </row>
    <row r="41" spans="1:55" s="11" customFormat="1" ht="19.5" customHeight="1">
      <c r="A41" s="11">
        <f t="shared" si="0"/>
        <v>1</v>
      </c>
      <c r="B41" s="249">
        <f t="shared" si="1"/>
        <v>2355018157702</v>
      </c>
      <c r="C41" s="235">
        <f>VLOOKUP(B:B,[1]MICHELIN!$B:$K,9,0)</f>
        <v>41</v>
      </c>
      <c r="D41" s="11" t="s">
        <v>4677</v>
      </c>
      <c r="E41" s="397" t="s">
        <v>952</v>
      </c>
      <c r="F41" s="160" t="s">
        <v>7228</v>
      </c>
      <c r="G41" s="133" t="s">
        <v>10663</v>
      </c>
      <c r="H41" s="235">
        <v>12</v>
      </c>
      <c r="I41" s="430">
        <f>VLOOKUP(B:B,[1]MICHELIN!$B:$K,10,0)</f>
        <v>12</v>
      </c>
      <c r="J41" s="132">
        <v>2130</v>
      </c>
      <c r="K41" s="133" t="s">
        <v>1961</v>
      </c>
      <c r="L41" s="133">
        <v>38</v>
      </c>
      <c r="M41" s="135" t="s">
        <v>3998</v>
      </c>
      <c r="N41" s="236" t="s">
        <v>7203</v>
      </c>
      <c r="O41" s="236">
        <v>0</v>
      </c>
      <c r="P41" s="237">
        <v>24800</v>
      </c>
      <c r="Q41" s="238">
        <f t="shared" si="17"/>
        <v>21590.909090909088</v>
      </c>
      <c r="R41" s="144">
        <f t="shared" si="18"/>
        <v>0.11073684210526305</v>
      </c>
      <c r="S41" s="197">
        <v>1074476175</v>
      </c>
      <c r="T41" s="302" t="s">
        <v>7798</v>
      </c>
      <c r="U41" s="194">
        <f t="shared" si="19"/>
        <v>24800</v>
      </c>
      <c r="W41" s="239">
        <v>24800</v>
      </c>
      <c r="X41" s="136">
        <f t="shared" si="20"/>
        <v>19200</v>
      </c>
      <c r="Y41" s="240">
        <f t="shared" si="21"/>
        <v>21590.909090909088</v>
      </c>
      <c r="Z41" s="142">
        <f t="shared" si="22"/>
        <v>7.7298387096774279E-2</v>
      </c>
      <c r="AA41" s="137">
        <f t="shared" si="23"/>
        <v>0.11073684210526305</v>
      </c>
      <c r="AB41" s="145">
        <v>1</v>
      </c>
      <c r="AC41" s="189">
        <f t="shared" si="24"/>
        <v>24313</v>
      </c>
      <c r="AD41" s="187">
        <f t="shared" si="25"/>
        <v>26717</v>
      </c>
      <c r="AE41" s="129">
        <f t="shared" si="11"/>
        <v>2404.5299999999997</v>
      </c>
      <c r="AF41" s="130">
        <f t="shared" si="12"/>
        <v>487.52999999999975</v>
      </c>
      <c r="AG41" s="131">
        <f t="shared" si="13"/>
        <v>1.8247932028296582E-2</v>
      </c>
      <c r="AH41" s="138">
        <f t="shared" si="14"/>
        <v>1917</v>
      </c>
      <c r="AI41" s="139">
        <f t="shared" si="15"/>
        <v>7.1752067971703415E-2</v>
      </c>
      <c r="AJ41" s="139">
        <f t="shared" si="16"/>
        <v>9.2488910076966468E-2</v>
      </c>
      <c r="AL41" s="197">
        <v>2355018157702</v>
      </c>
      <c r="AM41" s="197">
        <v>4985009753347</v>
      </c>
      <c r="AN41" s="197" t="s">
        <v>3717</v>
      </c>
      <c r="AO41" s="241" t="s">
        <v>0</v>
      </c>
      <c r="AP41" s="241" t="s">
        <v>1308</v>
      </c>
      <c r="AQ41" s="242" t="s">
        <v>54</v>
      </c>
      <c r="AR41" s="242">
        <v>40000</v>
      </c>
      <c r="AS41" s="431">
        <f>VLOOKUP(B:B,[1]MICHELIN!$B:$K,8,0)</f>
        <v>19200</v>
      </c>
      <c r="AT41" s="431">
        <v>1050</v>
      </c>
      <c r="AU41" s="211" t="s">
        <v>3956</v>
      </c>
      <c r="AV41" s="197" t="s">
        <v>268</v>
      </c>
      <c r="AW41" s="134" t="str">
        <f>IFERROR(VLOOKUP(AV:AV,Q商品!B:E,4,0),"")</f>
        <v>2023年製 CROSSCLIMATE2 235/50R18 101Y XLオールシーズンタイヤ 翌営業日発送</v>
      </c>
      <c r="AX41" s="134" t="str">
        <f>IFERROR(VLOOKUP(B:B,在庫!B:M,12,0),"")</f>
        <v>2023年製</v>
      </c>
      <c r="AY41" s="134">
        <f>IFERROR(VLOOKUP(B:B,在庫!B:L,10,0),"")</f>
        <v>2</v>
      </c>
      <c r="AZ41" s="244">
        <f>VLOOKUP(AL:AL,[1]MICHELIN!$B:$AH,32,0)</f>
        <v>605922044</v>
      </c>
      <c r="BA41" s="244">
        <f>VLOOKUP(AL:AL,[1]MICHELIN!$B:$AH,33,0)</f>
        <v>605922097</v>
      </c>
      <c r="BC41" s="11" t="s">
        <v>2055</v>
      </c>
    </row>
    <row r="42" spans="1:55" s="11" customFormat="1" ht="19.5" customHeight="1">
      <c r="A42" s="247">
        <f t="shared" si="0"/>
        <v>1</v>
      </c>
      <c r="B42" s="261">
        <f t="shared" si="1"/>
        <v>2355518159978</v>
      </c>
      <c r="C42" s="235">
        <f>VLOOKUP(B:B,[1]MICHELIN!$B:$K,9,0)</f>
        <v>0</v>
      </c>
      <c r="D42" s="11" t="s">
        <v>4677</v>
      </c>
      <c r="E42" s="397" t="s">
        <v>960</v>
      </c>
      <c r="F42" s="160" t="s">
        <v>8396</v>
      </c>
      <c r="G42" s="133" t="s">
        <v>10661</v>
      </c>
      <c r="H42" s="235">
        <v>1</v>
      </c>
      <c r="I42" s="430">
        <f>VLOOKUP(B:B,[1]MICHELIN!$B:$K,10,0)</f>
        <v>1</v>
      </c>
      <c r="J42" s="132"/>
      <c r="K42" s="133" t="s">
        <v>1961</v>
      </c>
      <c r="L42" s="133">
        <v>41</v>
      </c>
      <c r="M42" s="135" t="s">
        <v>2014</v>
      </c>
      <c r="N42" s="236" t="s">
        <v>5390</v>
      </c>
      <c r="O42" s="236">
        <v>0</v>
      </c>
      <c r="P42" s="237">
        <v>24700</v>
      </c>
      <c r="Q42" s="238">
        <f t="shared" si="17"/>
        <v>21500</v>
      </c>
      <c r="R42" s="144">
        <f t="shared" si="18"/>
        <v>0.33334883720930231</v>
      </c>
      <c r="S42" s="248">
        <v>1074476395</v>
      </c>
      <c r="T42" s="302" t="s">
        <v>10744</v>
      </c>
      <c r="U42" s="194">
        <f t="shared" si="19"/>
        <v>24700</v>
      </c>
      <c r="W42" s="239">
        <v>24700</v>
      </c>
      <c r="X42" s="136">
        <f t="shared" si="20"/>
        <v>14333</v>
      </c>
      <c r="Y42" s="240">
        <f t="shared" si="21"/>
        <v>21500</v>
      </c>
      <c r="Z42" s="142">
        <f t="shared" si="22"/>
        <v>7.7287449392712482E-2</v>
      </c>
      <c r="AA42" s="137">
        <f t="shared" si="23"/>
        <v>0.33334883720930231</v>
      </c>
      <c r="AB42" s="145"/>
      <c r="AC42" s="189">
        <f t="shared" si="24"/>
        <v>24215</v>
      </c>
      <c r="AD42" s="187">
        <f t="shared" si="25"/>
        <v>26609</v>
      </c>
      <c r="AE42" s="129">
        <f t="shared" si="11"/>
        <v>2394.81</v>
      </c>
      <c r="AF42" s="130">
        <f t="shared" si="12"/>
        <v>485.80999999999995</v>
      </c>
      <c r="AG42" s="131">
        <f t="shared" si="13"/>
        <v>1.8257356533503698E-2</v>
      </c>
      <c r="AH42" s="138">
        <f t="shared" si="14"/>
        <v>1909</v>
      </c>
      <c r="AI42" s="139">
        <f t="shared" si="15"/>
        <v>7.1742643466496295E-2</v>
      </c>
      <c r="AJ42" s="139">
        <f t="shared" si="16"/>
        <v>0.31509148067579862</v>
      </c>
      <c r="AL42" s="197">
        <v>2355518159978</v>
      </c>
      <c r="AM42" s="197">
        <v>4985009753651</v>
      </c>
      <c r="AN42" s="197" t="s">
        <v>152</v>
      </c>
      <c r="AO42" s="241" t="s">
        <v>146</v>
      </c>
      <c r="AP42" s="241" t="s">
        <v>959</v>
      </c>
      <c r="AQ42" s="242" t="s">
        <v>72</v>
      </c>
      <c r="AR42" s="242" t="s">
        <v>152</v>
      </c>
      <c r="AS42" s="431">
        <v>14333</v>
      </c>
      <c r="AT42" s="431">
        <v>1050</v>
      </c>
      <c r="AU42" s="211" t="s">
        <v>3957</v>
      </c>
      <c r="AV42" s="197" t="s">
        <v>291</v>
      </c>
      <c r="AW42" s="134" t="str">
        <f>IFERROR(VLOOKUP(AV:AV,Q商品!B:E,4,0),"")</f>
        <v>2022年製 CROSSCLIMATE2 235/55R18 104H XL VOL オールシーズン 夏冬タイヤ 翌営業日発送</v>
      </c>
      <c r="AX42" s="134" t="str">
        <f>IFERROR(VLOOKUP(B:B,在庫!B:M,12,0),"")</f>
        <v>2021年製</v>
      </c>
      <c r="AY42" s="134">
        <f>IFERROR(VLOOKUP(B:B,在庫!B:L,10,0),"")</f>
        <v>1</v>
      </c>
      <c r="AZ42" s="244" t="str">
        <f>VLOOKUP(AL:AL,[1]MICHELIN!$B:$AH,32,0)</f>
        <v/>
      </c>
      <c r="BA42" s="244" t="str">
        <f>VLOOKUP(AL:AL,[1]MICHELIN!$B:$AH,33,0)</f>
        <v/>
      </c>
      <c r="BC42" s="11" t="s">
        <v>2055</v>
      </c>
    </row>
    <row r="43" spans="1:55" s="11" customFormat="1" ht="19.5" customHeight="1">
      <c r="A43" s="11">
        <f t="shared" si="0"/>
        <v>1</v>
      </c>
      <c r="B43" s="249">
        <f t="shared" si="1"/>
        <v>2356018157716</v>
      </c>
      <c r="C43" s="235">
        <f>VLOOKUP(B:B,[1]MICHELIN!$B:$K,9,0)</f>
        <v>32</v>
      </c>
      <c r="D43" s="11" t="s">
        <v>4677</v>
      </c>
      <c r="E43" s="397" t="s">
        <v>965</v>
      </c>
      <c r="F43" s="160" t="s">
        <v>6824</v>
      </c>
      <c r="G43" s="133" t="s">
        <v>10663</v>
      </c>
      <c r="H43" s="235">
        <v>8</v>
      </c>
      <c r="I43" s="430">
        <f>VLOOKUP(B:B,[1]MICHELIN!$B:$K,10,0)</f>
        <v>8</v>
      </c>
      <c r="J43" s="132">
        <v>2135</v>
      </c>
      <c r="K43" s="133" t="s">
        <v>1961</v>
      </c>
      <c r="L43" s="133">
        <v>44</v>
      </c>
      <c r="M43" s="135" t="s">
        <v>3998</v>
      </c>
      <c r="N43" s="236" t="s">
        <v>8562</v>
      </c>
      <c r="O43" s="236">
        <v>0</v>
      </c>
      <c r="P43" s="237">
        <v>23500</v>
      </c>
      <c r="Q43" s="238">
        <f t="shared" si="17"/>
        <v>20409.090909090908</v>
      </c>
      <c r="R43" s="144">
        <f t="shared" si="18"/>
        <v>0.10824053452115809</v>
      </c>
      <c r="S43" s="197">
        <v>1074475944</v>
      </c>
      <c r="T43" s="302" t="s">
        <v>7803</v>
      </c>
      <c r="U43" s="194">
        <f t="shared" si="19"/>
        <v>23500</v>
      </c>
      <c r="W43" s="239">
        <v>23500</v>
      </c>
      <c r="X43" s="136">
        <f t="shared" si="20"/>
        <v>18200</v>
      </c>
      <c r="Y43" s="240">
        <f t="shared" si="21"/>
        <v>20409.090909090908</v>
      </c>
      <c r="Z43" s="142">
        <f t="shared" si="22"/>
        <v>7.7319148936170201E-2</v>
      </c>
      <c r="AA43" s="137">
        <f t="shared" si="23"/>
        <v>0.10824053452115809</v>
      </c>
      <c r="AB43" s="145">
        <v>1</v>
      </c>
      <c r="AC43" s="189">
        <f t="shared" si="24"/>
        <v>23039</v>
      </c>
      <c r="AD43" s="187">
        <f t="shared" si="25"/>
        <v>25317</v>
      </c>
      <c r="AE43" s="129">
        <f t="shared" si="11"/>
        <v>2278.5299999999997</v>
      </c>
      <c r="AF43" s="130">
        <f t="shared" si="12"/>
        <v>461.52999999999975</v>
      </c>
      <c r="AG43" s="131">
        <f t="shared" si="13"/>
        <v>1.8230043054074326E-2</v>
      </c>
      <c r="AH43" s="138">
        <f t="shared" si="14"/>
        <v>1817</v>
      </c>
      <c r="AI43" s="139">
        <f t="shared" si="15"/>
        <v>7.1769956945925667E-2</v>
      </c>
      <c r="AJ43" s="139">
        <f t="shared" si="16"/>
        <v>9.0010491467083759E-2</v>
      </c>
      <c r="AL43" s="197">
        <v>2356018157716</v>
      </c>
      <c r="AM43" s="197">
        <v>4985009753668</v>
      </c>
      <c r="AN43" s="197" t="s">
        <v>3721</v>
      </c>
      <c r="AO43" s="241" t="s">
        <v>0</v>
      </c>
      <c r="AP43" s="241" t="s">
        <v>964</v>
      </c>
      <c r="AQ43" s="242" t="s">
        <v>76</v>
      </c>
      <c r="AR43" s="242">
        <v>37900</v>
      </c>
      <c r="AS43" s="431">
        <f>VLOOKUP(B:B,[1]MICHELIN!$B:$K,8,0)</f>
        <v>18200</v>
      </c>
      <c r="AT43" s="431">
        <v>1050</v>
      </c>
      <c r="AU43" s="211" t="s">
        <v>3956</v>
      </c>
      <c r="AV43" s="197" t="s">
        <v>271</v>
      </c>
      <c r="AW43" s="134" t="str">
        <f>IFERROR(VLOOKUP(AV:AV,Q商品!B:E,4,0),"")</f>
        <v>2023年製 CROSSCLIMATE2 235/60R18 107H XL VOL オールシーズンタイヤ 翌営業日発送</v>
      </c>
      <c r="AX43" s="134" t="str">
        <f>IFERROR(VLOOKUP(B:B,在庫!B:M,12,0),"")</f>
        <v>2023年製</v>
      </c>
      <c r="AY43" s="134">
        <f>IFERROR(VLOOKUP(B:B,在庫!B:L,10,0),"")</f>
        <v>2</v>
      </c>
      <c r="AZ43" s="244">
        <f>VLOOKUP(AL:AL,[1]MICHELIN!$B:$AH,32,0)</f>
        <v>605922048</v>
      </c>
      <c r="BA43" s="244">
        <f>VLOOKUP(AL:AL,[1]MICHELIN!$B:$AH,33,0)</f>
        <v>605922101</v>
      </c>
      <c r="BC43" s="11" t="s">
        <v>2055</v>
      </c>
    </row>
    <row r="44" spans="1:55" s="11" customFormat="1" ht="19.5" customHeight="1">
      <c r="A44" s="11">
        <f t="shared" si="0"/>
        <v>2</v>
      </c>
      <c r="B44" s="249">
        <f t="shared" si="1"/>
        <v>2454018157702</v>
      </c>
      <c r="C44" s="235">
        <f>VLOOKUP(B:B,[1]MICHELIN!$B:$K,9,0)</f>
        <v>4</v>
      </c>
      <c r="D44" s="11" t="s">
        <v>4677</v>
      </c>
      <c r="E44" s="397" t="s">
        <v>966</v>
      </c>
      <c r="F44" s="160" t="s">
        <v>6825</v>
      </c>
      <c r="G44" s="133" t="s">
        <v>10663</v>
      </c>
      <c r="H44" s="235">
        <v>31</v>
      </c>
      <c r="I44" s="430">
        <f>VLOOKUP(B:B,[1]MICHELIN!$B:$K,10,0)</f>
        <v>31</v>
      </c>
      <c r="J44" s="132">
        <v>317</v>
      </c>
      <c r="K44" s="133" t="s">
        <v>1961</v>
      </c>
      <c r="L44" s="351">
        <v>45</v>
      </c>
      <c r="M44" s="135" t="s">
        <v>3998</v>
      </c>
      <c r="N44" s="236" t="s">
        <v>8563</v>
      </c>
      <c r="O44" s="236">
        <v>0</v>
      </c>
      <c r="P44" s="237">
        <v>32129</v>
      </c>
      <c r="Q44" s="238">
        <f t="shared" si="17"/>
        <v>28253.63636363636</v>
      </c>
      <c r="R44" s="144">
        <f t="shared" si="18"/>
        <v>9.25061938929823E-2</v>
      </c>
      <c r="S44" s="197">
        <v>1074476172</v>
      </c>
      <c r="T44" s="302" t="s">
        <v>10745</v>
      </c>
      <c r="U44" s="194">
        <f t="shared" si="19"/>
        <v>32129</v>
      </c>
      <c r="W44" s="239">
        <v>32129</v>
      </c>
      <c r="X44" s="136">
        <f t="shared" si="20"/>
        <v>25640</v>
      </c>
      <c r="Y44" s="240">
        <f t="shared" si="21"/>
        <v>28253.63636363636</v>
      </c>
      <c r="Z44" s="142">
        <f t="shared" si="22"/>
        <v>7.7344455165115678E-2</v>
      </c>
      <c r="AA44" s="137">
        <f t="shared" si="23"/>
        <v>9.25061938929823E-2</v>
      </c>
      <c r="AB44" s="145">
        <v>1</v>
      </c>
      <c r="AC44" s="189">
        <f t="shared" si="24"/>
        <v>31499</v>
      </c>
      <c r="AD44" s="187">
        <f t="shared" si="25"/>
        <v>34614</v>
      </c>
      <c r="AE44" s="129">
        <f t="shared" si="11"/>
        <v>3115.2599999999998</v>
      </c>
      <c r="AF44" s="130">
        <f t="shared" si="12"/>
        <v>630.25999999999976</v>
      </c>
      <c r="AG44" s="131">
        <f t="shared" si="13"/>
        <v>1.8208239440688733E-2</v>
      </c>
      <c r="AH44" s="138">
        <f t="shared" si="14"/>
        <v>2485</v>
      </c>
      <c r="AI44" s="139">
        <f t="shared" si="15"/>
        <v>7.179176055931126E-2</v>
      </c>
      <c r="AJ44" s="139">
        <f t="shared" si="16"/>
        <v>7.4297954452293563E-2</v>
      </c>
      <c r="AL44" s="197">
        <v>2454018157702</v>
      </c>
      <c r="AM44" s="197">
        <v>4985009753118</v>
      </c>
      <c r="AN44" s="197" t="s">
        <v>3713</v>
      </c>
      <c r="AO44" s="241" t="s">
        <v>0</v>
      </c>
      <c r="AP44" s="241" t="s">
        <v>1306</v>
      </c>
      <c r="AQ44" s="242" t="s">
        <v>83</v>
      </c>
      <c r="AR44" s="242">
        <v>53400</v>
      </c>
      <c r="AS44" s="431">
        <f>VLOOKUP(B:B,[1]MICHELIN!$B:$K,8,0)</f>
        <v>25640</v>
      </c>
      <c r="AT44" s="431">
        <v>1050</v>
      </c>
      <c r="AU44" s="211" t="s">
        <v>3956</v>
      </c>
      <c r="AV44" s="197" t="s">
        <v>272</v>
      </c>
      <c r="AW44" s="134" t="str">
        <f>IFERROR(VLOOKUP(AV:AV,Q商品!B:E,4,0),"")</f>
        <v>2022年製 CROSSCLIMATE2 245/40R18 97Y XL オールシーズンタイヤ 翌営業日発送</v>
      </c>
      <c r="AX44" s="134" t="str">
        <f>IFERROR(VLOOKUP(B:B,在庫!B:M,12,0),"")</f>
        <v>2022年製</v>
      </c>
      <c r="AY44" s="134">
        <f>IFERROR(VLOOKUP(B:B,在庫!B:L,10,0),"")</f>
        <v>4</v>
      </c>
      <c r="AZ44" s="244">
        <f>VLOOKUP(AL:AL,[1]MICHELIN!$B:$AH,32,0)</f>
        <v>605922046</v>
      </c>
      <c r="BA44" s="244">
        <f>VLOOKUP(AL:AL,[1]MICHELIN!$B:$AH,33,0)</f>
        <v>605922099</v>
      </c>
      <c r="BC44" s="11" t="s">
        <v>150</v>
      </c>
    </row>
    <row r="45" spans="1:55" s="11" customFormat="1" ht="19.5" customHeight="1">
      <c r="A45" s="247">
        <f t="shared" si="0"/>
        <v>2</v>
      </c>
      <c r="B45" s="261">
        <f t="shared" si="1"/>
        <v>2454018159966</v>
      </c>
      <c r="C45" s="235">
        <f>VLOOKUP(B:B,[1]MICHELIN!$B:$K,9,0)</f>
        <v>23</v>
      </c>
      <c r="D45" s="11" t="s">
        <v>4677</v>
      </c>
      <c r="E45" s="397" t="s">
        <v>966</v>
      </c>
      <c r="F45" s="160" t="s">
        <v>6825</v>
      </c>
      <c r="G45" s="133" t="s">
        <v>10661</v>
      </c>
      <c r="H45" s="235">
        <v>3</v>
      </c>
      <c r="I45" s="430">
        <f>VLOOKUP(B:B,[1]MICHELIN!$B:$K,10,0)</f>
        <v>3</v>
      </c>
      <c r="J45" s="132">
        <v>317</v>
      </c>
      <c r="K45" s="133" t="s">
        <v>1961</v>
      </c>
      <c r="L45" s="351">
        <v>45</v>
      </c>
      <c r="M45" s="135" t="s">
        <v>2014</v>
      </c>
      <c r="N45" s="236" t="s">
        <v>8563</v>
      </c>
      <c r="O45" s="236">
        <v>0</v>
      </c>
      <c r="P45" s="237">
        <v>32129</v>
      </c>
      <c r="Q45" s="238">
        <f t="shared" si="17"/>
        <v>28253.63636363636</v>
      </c>
      <c r="R45" s="144">
        <f t="shared" si="18"/>
        <v>0.35392387142443443</v>
      </c>
      <c r="S45" s="248">
        <v>1074476391</v>
      </c>
      <c r="T45" s="302" t="s">
        <v>7805</v>
      </c>
      <c r="U45" s="194">
        <f t="shared" si="19"/>
        <v>32129</v>
      </c>
      <c r="W45" s="239">
        <v>32129</v>
      </c>
      <c r="X45" s="136">
        <f t="shared" si="20"/>
        <v>18254</v>
      </c>
      <c r="Y45" s="240">
        <f t="shared" si="21"/>
        <v>28253.63636363636</v>
      </c>
      <c r="Z45" s="142">
        <f t="shared" si="22"/>
        <v>7.7344455165115678E-2</v>
      </c>
      <c r="AA45" s="137">
        <f t="shared" si="23"/>
        <v>0.35392387142443443</v>
      </c>
      <c r="AB45" s="145">
        <v>9</v>
      </c>
      <c r="AC45" s="189">
        <f t="shared" si="24"/>
        <v>31499</v>
      </c>
      <c r="AD45" s="187">
        <f t="shared" si="25"/>
        <v>34614</v>
      </c>
      <c r="AE45" s="129">
        <f t="shared" si="11"/>
        <v>3115.2599999999998</v>
      </c>
      <c r="AF45" s="130">
        <f t="shared" si="12"/>
        <v>630.25999999999976</v>
      </c>
      <c r="AG45" s="131">
        <f t="shared" si="13"/>
        <v>1.8208239440688733E-2</v>
      </c>
      <c r="AH45" s="138">
        <f t="shared" si="14"/>
        <v>2485</v>
      </c>
      <c r="AI45" s="139">
        <f t="shared" si="15"/>
        <v>7.179176055931126E-2</v>
      </c>
      <c r="AJ45" s="139">
        <f t="shared" si="16"/>
        <v>0.33571563198374571</v>
      </c>
      <c r="AL45" s="197">
        <v>2454018159966</v>
      </c>
      <c r="AM45" s="197">
        <v>4985009753118</v>
      </c>
      <c r="AN45" s="197" t="s">
        <v>152</v>
      </c>
      <c r="AO45" s="241" t="s">
        <v>146</v>
      </c>
      <c r="AP45" s="241" t="s">
        <v>813</v>
      </c>
      <c r="AQ45" s="242" t="s">
        <v>83</v>
      </c>
      <c r="AR45" s="242" t="s">
        <v>152</v>
      </c>
      <c r="AS45" s="431">
        <f>VLOOKUP(B:B,[1]MICHELIN!$B:$K,8,0)</f>
        <v>18254</v>
      </c>
      <c r="AT45" s="431">
        <v>1050</v>
      </c>
      <c r="AU45" s="211" t="s">
        <v>3957</v>
      </c>
      <c r="AV45" s="197" t="s">
        <v>293</v>
      </c>
      <c r="AW45" s="134" t="str">
        <f>IFERROR(VLOOKUP(AV:AV,Q商品!B:E,4,0),"")</f>
        <v>2022年製 CROSSCLIMATE2 245/40R18 97Y XL オールシーズン 夏冬タイヤ 翌営業日発送</v>
      </c>
      <c r="AX45" s="134" t="str">
        <f>IFERROR(VLOOKUP(B:B,在庫!B:M,12,0),"")</f>
        <v>2022年製</v>
      </c>
      <c r="AY45" s="134">
        <f>IFERROR(VLOOKUP(B:B,在庫!B:L,10,0),"")</f>
        <v>1</v>
      </c>
      <c r="AZ45" s="244" t="str">
        <f>VLOOKUP(AL:AL,[1]MICHELIN!$B:$AH,32,0)</f>
        <v/>
      </c>
      <c r="BA45" s="244" t="str">
        <f>VLOOKUP(AL:AL,[1]MICHELIN!$B:$AH,33,0)</f>
        <v/>
      </c>
      <c r="BC45" s="11" t="s">
        <v>2055</v>
      </c>
    </row>
    <row r="46" spans="1:55" s="11" customFormat="1" ht="19.5" customHeight="1">
      <c r="A46" s="11">
        <f t="shared" si="0"/>
        <v>2</v>
      </c>
      <c r="B46" s="249">
        <f t="shared" si="1"/>
        <v>2454518157707</v>
      </c>
      <c r="C46" s="235">
        <f>VLOOKUP(B:B,[1]MICHELIN!$B:$K,9,0)</f>
        <v>8</v>
      </c>
      <c r="D46" s="11" t="s">
        <v>4677</v>
      </c>
      <c r="E46" s="397" t="s">
        <v>968</v>
      </c>
      <c r="F46" s="160" t="s">
        <v>6826</v>
      </c>
      <c r="G46" s="133" t="s">
        <v>10663</v>
      </c>
      <c r="H46" s="235">
        <v>18</v>
      </c>
      <c r="I46" s="430">
        <f>VLOOKUP(B:B,[1]MICHELIN!$B:$K,10,0)</f>
        <v>18</v>
      </c>
      <c r="J46" s="132"/>
      <c r="K46" s="133" t="s">
        <v>1961</v>
      </c>
      <c r="L46" s="351">
        <v>46</v>
      </c>
      <c r="M46" s="135" t="s">
        <v>3998</v>
      </c>
      <c r="N46" s="236" t="s">
        <v>8564</v>
      </c>
      <c r="O46" s="236">
        <v>0</v>
      </c>
      <c r="P46" s="237">
        <v>28700</v>
      </c>
      <c r="Q46" s="238">
        <f t="shared" si="17"/>
        <v>25136.363636363636</v>
      </c>
      <c r="R46" s="144">
        <f t="shared" si="18"/>
        <v>0.1080650994575045</v>
      </c>
      <c r="S46" s="197">
        <v>1074476212</v>
      </c>
      <c r="T46" s="302" t="s">
        <v>7806</v>
      </c>
      <c r="U46" s="194">
        <f t="shared" si="19"/>
        <v>28700</v>
      </c>
      <c r="W46" s="239">
        <v>28700</v>
      </c>
      <c r="X46" s="136">
        <f t="shared" si="20"/>
        <v>22420</v>
      </c>
      <c r="Y46" s="240">
        <f t="shared" si="21"/>
        <v>25136.363636363636</v>
      </c>
      <c r="Z46" s="142">
        <f t="shared" si="22"/>
        <v>7.7317073170731776E-2</v>
      </c>
      <c r="AA46" s="137">
        <f t="shared" si="23"/>
        <v>0.1080650994575045</v>
      </c>
      <c r="AB46" s="145">
        <v>1</v>
      </c>
      <c r="AC46" s="189">
        <f t="shared" si="24"/>
        <v>28137</v>
      </c>
      <c r="AD46" s="187">
        <f t="shared" si="25"/>
        <v>30919</v>
      </c>
      <c r="AE46" s="129">
        <f t="shared" si="11"/>
        <v>2782.71</v>
      </c>
      <c r="AF46" s="130">
        <f t="shared" si="12"/>
        <v>563.71</v>
      </c>
      <c r="AG46" s="131">
        <f t="shared" si="13"/>
        <v>1.8231831559882273E-2</v>
      </c>
      <c r="AH46" s="138">
        <f t="shared" si="14"/>
        <v>2219</v>
      </c>
      <c r="AI46" s="139">
        <f t="shared" si="15"/>
        <v>7.1768168440117727E-2</v>
      </c>
      <c r="AJ46" s="139">
        <f t="shared" si="16"/>
        <v>8.9833267897622235E-2</v>
      </c>
      <c r="AL46" s="197">
        <v>2454518157707</v>
      </c>
      <c r="AM46" s="197">
        <v>4985009753255</v>
      </c>
      <c r="AN46" s="197" t="s">
        <v>3716</v>
      </c>
      <c r="AO46" s="241" t="s">
        <v>0</v>
      </c>
      <c r="AP46" s="241" t="s">
        <v>967</v>
      </c>
      <c r="AQ46" s="242" t="s">
        <v>33</v>
      </c>
      <c r="AR46" s="242">
        <v>46700</v>
      </c>
      <c r="AS46" s="431">
        <f>VLOOKUP(B:B,[1]MICHELIN!$B:$K,8,0)</f>
        <v>22420</v>
      </c>
      <c r="AT46" s="431">
        <v>1050</v>
      </c>
      <c r="AU46" s="211" t="s">
        <v>3956</v>
      </c>
      <c r="AV46" s="197" t="s">
        <v>273</v>
      </c>
      <c r="AW46" s="134" t="str">
        <f>IFERROR(VLOOKUP(AV:AV,Q商品!B:E,4,0),"")</f>
        <v>2022年製以降 CROSSCLIMATE2 245/45R18 100Y XL オールシーズンタイヤ 翌営業日発送</v>
      </c>
      <c r="AX46" s="134" t="str">
        <f>IFERROR(VLOOKUP(B:B,在庫!B:M,12,0),"")</f>
        <v>2022年製</v>
      </c>
      <c r="AY46" s="134">
        <f>IFERROR(VLOOKUP(B:B,在庫!B:L,10,0),"")</f>
        <v>5</v>
      </c>
      <c r="AZ46" s="244">
        <f>VLOOKUP(AL:AL,[1]MICHELIN!$B:$AH,32,0)</f>
        <v>605922041</v>
      </c>
      <c r="BA46" s="244">
        <f>VLOOKUP(AL:AL,[1]MICHELIN!$B:$AH,33,0)</f>
        <v>605922094</v>
      </c>
      <c r="BC46" s="11" t="s">
        <v>2055</v>
      </c>
    </row>
    <row r="47" spans="1:55" s="11" customFormat="1" ht="19.5" customHeight="1">
      <c r="A47" s="247">
        <f t="shared" si="0"/>
        <v>2</v>
      </c>
      <c r="B47" s="261">
        <f t="shared" si="1"/>
        <v>2454518159961</v>
      </c>
      <c r="C47" s="235">
        <f>VLOOKUP(B:B,[1]MICHELIN!$B:$K,9,0)</f>
        <v>0</v>
      </c>
      <c r="D47" s="11" t="s">
        <v>6144</v>
      </c>
      <c r="E47" s="397" t="s">
        <v>968</v>
      </c>
      <c r="F47" s="160" t="s">
        <v>6826</v>
      </c>
      <c r="G47" s="133" t="s">
        <v>10661</v>
      </c>
      <c r="H47" s="235">
        <v>0</v>
      </c>
      <c r="I47" s="430">
        <f>VLOOKUP(B:B,[1]MICHELIN!$B:$K,10,0)</f>
        <v>0</v>
      </c>
      <c r="J47" s="132"/>
      <c r="K47" s="133" t="s">
        <v>6150</v>
      </c>
      <c r="L47" s="351">
        <v>46</v>
      </c>
      <c r="M47" s="135" t="s">
        <v>3998</v>
      </c>
      <c r="N47" s="236" t="s">
        <v>8564</v>
      </c>
      <c r="O47" s="236">
        <v>0</v>
      </c>
      <c r="P47" s="237">
        <v>28700</v>
      </c>
      <c r="Q47" s="238">
        <f t="shared" si="17"/>
        <v>25136.363636363636</v>
      </c>
      <c r="R47" s="144">
        <f t="shared" si="18"/>
        <v>0.30642314647377938</v>
      </c>
      <c r="S47" s="248">
        <v>1074476390</v>
      </c>
      <c r="T47" s="302" t="s">
        <v>10746</v>
      </c>
      <c r="U47" s="194">
        <f t="shared" si="19"/>
        <v>28700</v>
      </c>
      <c r="W47" s="239">
        <v>28700</v>
      </c>
      <c r="X47" s="136">
        <f t="shared" si="20"/>
        <v>17434</v>
      </c>
      <c r="Y47" s="240">
        <f t="shared" si="21"/>
        <v>25136.363636363636</v>
      </c>
      <c r="Z47" s="142">
        <f t="shared" si="22"/>
        <v>7.7317073170731776E-2</v>
      </c>
      <c r="AA47" s="137">
        <f t="shared" si="23"/>
        <v>0.30642314647377938</v>
      </c>
      <c r="AB47" s="145">
        <v>9</v>
      </c>
      <c r="AC47" s="189">
        <f t="shared" si="24"/>
        <v>28137</v>
      </c>
      <c r="AD47" s="187">
        <f t="shared" si="25"/>
        <v>30919</v>
      </c>
      <c r="AE47" s="129">
        <f t="shared" si="11"/>
        <v>2782.71</v>
      </c>
      <c r="AF47" s="130">
        <f t="shared" si="12"/>
        <v>563.71</v>
      </c>
      <c r="AG47" s="131">
        <f t="shared" si="13"/>
        <v>1.8231831559882273E-2</v>
      </c>
      <c r="AH47" s="138">
        <f t="shared" si="14"/>
        <v>2219</v>
      </c>
      <c r="AI47" s="139">
        <f t="shared" si="15"/>
        <v>7.1768168440117727E-2</v>
      </c>
      <c r="AJ47" s="139">
        <f t="shared" si="16"/>
        <v>0.2881913149138971</v>
      </c>
      <c r="AL47" s="197">
        <v>2454518159961</v>
      </c>
      <c r="AM47" s="197">
        <v>4985009753255</v>
      </c>
      <c r="AN47" s="197" t="s">
        <v>152</v>
      </c>
      <c r="AO47" s="241" t="s">
        <v>146</v>
      </c>
      <c r="AP47" s="241" t="s">
        <v>967</v>
      </c>
      <c r="AQ47" s="242" t="s">
        <v>33</v>
      </c>
      <c r="AR47" s="242" t="s">
        <v>152</v>
      </c>
      <c r="AS47" s="431">
        <v>17434</v>
      </c>
      <c r="AT47" s="431">
        <v>1050</v>
      </c>
      <c r="AU47" s="211" t="s">
        <v>3957</v>
      </c>
      <c r="AV47" s="197" t="s">
        <v>294</v>
      </c>
      <c r="AW47" s="134" t="str">
        <f>IFERROR(VLOOKUP(AV:AV,Q商品!B:E,4,0),"")</f>
        <v>2021年製 CROSSCLIMATE2 245/45R18 100Y XL オールシーズンタイヤ 翌営業日発送</v>
      </c>
      <c r="AX47" s="134" t="str">
        <f>IFERROR(VLOOKUP(B:B,在庫!B:M,12,0),"")</f>
        <v/>
      </c>
      <c r="AY47" s="134" t="str">
        <f>IFERROR(VLOOKUP(B:B,在庫!B:L,10,0),"")</f>
        <v/>
      </c>
      <c r="AZ47" s="244" t="str">
        <f>VLOOKUP(AL:AL,[1]MICHELIN!$B:$AH,32,0)</f>
        <v/>
      </c>
      <c r="BA47" s="244" t="str">
        <f>VLOOKUP(AL:AL,[1]MICHELIN!$B:$AH,33,0)</f>
        <v/>
      </c>
      <c r="BC47" s="11" t="s">
        <v>150</v>
      </c>
    </row>
    <row r="48" spans="1:55" s="11" customFormat="1" ht="19.5" customHeight="1">
      <c r="A48" s="11">
        <f t="shared" si="0"/>
        <v>1</v>
      </c>
      <c r="B48" s="249">
        <f t="shared" si="1"/>
        <v>2553519157706</v>
      </c>
      <c r="C48" s="235">
        <f>VLOOKUP(B:B,[1]MICHELIN!$B:$K,9,0)</f>
        <v>0</v>
      </c>
      <c r="D48" s="11" t="s">
        <v>4677</v>
      </c>
      <c r="E48" s="397" t="s">
        <v>5680</v>
      </c>
      <c r="F48" s="160" t="s">
        <v>6827</v>
      </c>
      <c r="G48" s="134" t="e">
        <v>#N/A</v>
      </c>
      <c r="H48" s="235" t="s">
        <v>3724</v>
      </c>
      <c r="I48" s="430" t="str">
        <f>VLOOKUP(B:B,[1]MICHELIN!$B:$K,10,0)</f>
        <v>該当なし</v>
      </c>
      <c r="J48" s="132" t="s">
        <v>824</v>
      </c>
      <c r="K48" s="133" t="s">
        <v>1961</v>
      </c>
      <c r="L48" s="133">
        <v>47</v>
      </c>
      <c r="M48" s="135"/>
      <c r="N48" s="236"/>
      <c r="O48" s="236"/>
      <c r="P48" s="237"/>
      <c r="Q48" s="238">
        <f t="shared" si="17"/>
        <v>-954.5454545454545</v>
      </c>
      <c r="R48" s="144">
        <f t="shared" si="18"/>
        <v>28.112380952380956</v>
      </c>
      <c r="S48" s="197"/>
      <c r="T48" s="304"/>
      <c r="U48" s="194">
        <f t="shared" si="19"/>
        <v>0</v>
      </c>
      <c r="W48" s="239"/>
      <c r="X48" s="136">
        <f t="shared" si="20"/>
        <v>25880</v>
      </c>
      <c r="Y48" s="240">
        <f t="shared" si="21"/>
        <v>-954.5454545454545</v>
      </c>
      <c r="Z48" s="142" t="str">
        <f t="shared" si="22"/>
        <v/>
      </c>
      <c r="AA48" s="137">
        <f t="shared" si="23"/>
        <v>28.112380952380956</v>
      </c>
      <c r="AB48" s="145" t="s">
        <v>6998</v>
      </c>
      <c r="AC48" s="189">
        <f t="shared" si="24"/>
        <v>0</v>
      </c>
      <c r="AD48" s="187">
        <f t="shared" si="25"/>
        <v>0</v>
      </c>
      <c r="AE48" s="129">
        <f t="shared" si="11"/>
        <v>0</v>
      </c>
      <c r="AF48" s="130">
        <f t="shared" si="12"/>
        <v>0</v>
      </c>
      <c r="AG48" s="131" t="str">
        <f t="shared" si="13"/>
        <v/>
      </c>
      <c r="AH48" s="138">
        <f t="shared" si="14"/>
        <v>0</v>
      </c>
      <c r="AI48" s="139" t="str">
        <f t="shared" si="15"/>
        <v/>
      </c>
      <c r="AJ48" s="139" t="str">
        <f t="shared" si="16"/>
        <v/>
      </c>
      <c r="AL48" s="197">
        <v>2553519157706</v>
      </c>
      <c r="AM48" s="197">
        <v>4985009753064</v>
      </c>
      <c r="AN48" s="197" t="s">
        <v>3722</v>
      </c>
      <c r="AO48" s="241" t="s">
        <v>0</v>
      </c>
      <c r="AP48" s="241" t="s">
        <v>3723</v>
      </c>
      <c r="AQ48" s="242" t="s">
        <v>100</v>
      </c>
      <c r="AR48" s="242">
        <v>53900</v>
      </c>
      <c r="AS48" s="431">
        <v>25880</v>
      </c>
      <c r="AT48" s="431">
        <v>1050</v>
      </c>
      <c r="AU48" s="211" t="s">
        <v>3956</v>
      </c>
      <c r="AV48" s="197"/>
      <c r="AW48" s="134"/>
      <c r="AX48" s="134" t="str">
        <f>IFERROR(VLOOKUP(B:B,在庫!B:M,12,0),"")</f>
        <v/>
      </c>
      <c r="AY48" s="134" t="str">
        <f>IFERROR(VLOOKUP(B:B,在庫!B:L,10,0),"")</f>
        <v/>
      </c>
      <c r="AZ48" s="244" t="str">
        <f>VLOOKUP(AL:AL,[1]MICHELIN!$B:$AH,32,0)</f>
        <v>×</v>
      </c>
      <c r="BA48" s="244" t="str">
        <f>VLOOKUP(AL:AL,[1]MICHELIN!$B:$AH,33,0)</f>
        <v>×</v>
      </c>
      <c r="BC48" s="11" t="e">
        <v>#N/A</v>
      </c>
    </row>
    <row r="49" spans="1:55" s="11" customFormat="1" ht="19.5" customHeight="1">
      <c r="A49" s="11">
        <f t="shared" si="0"/>
        <v>1</v>
      </c>
      <c r="B49" s="249">
        <f t="shared" si="1"/>
        <v>2255519157662</v>
      </c>
      <c r="C49" s="235">
        <f>VLOOKUP(B:B,[1]MICHELIN!$B:$K,9,0)</f>
        <v>61</v>
      </c>
      <c r="D49" s="11" t="s">
        <v>4677</v>
      </c>
      <c r="E49" s="397" t="s">
        <v>976</v>
      </c>
      <c r="F49" s="160" t="s">
        <v>7231</v>
      </c>
      <c r="G49" s="133" t="s">
        <v>10663</v>
      </c>
      <c r="H49" s="235">
        <v>3</v>
      </c>
      <c r="I49" s="430">
        <f>VLOOKUP(B:B,[1]MICHELIN!$B:$K,10,0)</f>
        <v>3</v>
      </c>
      <c r="J49" s="132">
        <v>56</v>
      </c>
      <c r="K49" s="133" t="s">
        <v>1961</v>
      </c>
      <c r="L49" s="133">
        <v>50</v>
      </c>
      <c r="M49" s="135" t="s">
        <v>3998</v>
      </c>
      <c r="N49" s="236" t="s">
        <v>8713</v>
      </c>
      <c r="O49" s="236">
        <v>0</v>
      </c>
      <c r="P49" s="237">
        <v>28389</v>
      </c>
      <c r="Q49" s="238">
        <f t="shared" si="17"/>
        <v>24853.63636363636</v>
      </c>
      <c r="R49" s="144">
        <f t="shared" si="18"/>
        <v>0.11723179340868345</v>
      </c>
      <c r="S49" s="197">
        <v>1074476657</v>
      </c>
      <c r="T49" s="302" t="s">
        <v>7810</v>
      </c>
      <c r="U49" s="194">
        <f t="shared" si="19"/>
        <v>28389</v>
      </c>
      <c r="W49" s="239">
        <v>28389</v>
      </c>
      <c r="X49" s="136">
        <f t="shared" si="20"/>
        <v>21940</v>
      </c>
      <c r="Y49" s="240">
        <f t="shared" si="21"/>
        <v>24853.63636363636</v>
      </c>
      <c r="Z49" s="142">
        <f t="shared" si="22"/>
        <v>7.7318679770333576E-2</v>
      </c>
      <c r="AA49" s="137">
        <f t="shared" si="23"/>
        <v>0.11723179340868345</v>
      </c>
      <c r="AB49" s="145">
        <v>1</v>
      </c>
      <c r="AC49" s="189">
        <f t="shared" si="24"/>
        <v>27832</v>
      </c>
      <c r="AD49" s="187">
        <f t="shared" si="25"/>
        <v>30584</v>
      </c>
      <c r="AE49" s="129">
        <f t="shared" si="11"/>
        <v>2752.56</v>
      </c>
      <c r="AF49" s="130">
        <f t="shared" si="12"/>
        <v>557.55999999999995</v>
      </c>
      <c r="AG49" s="131">
        <f t="shared" si="13"/>
        <v>1.8230447292702064E-2</v>
      </c>
      <c r="AH49" s="138">
        <f t="shared" si="14"/>
        <v>2195</v>
      </c>
      <c r="AI49" s="139">
        <f t="shared" si="15"/>
        <v>7.1769552707297929E-2</v>
      </c>
      <c r="AJ49" s="139">
        <f t="shared" si="16"/>
        <v>9.9001346115981381E-2</v>
      </c>
      <c r="AL49" s="197">
        <v>2255519157662</v>
      </c>
      <c r="AM49" s="197">
        <v>4985009709160</v>
      </c>
      <c r="AN49" s="197" t="s">
        <v>3675</v>
      </c>
      <c r="AO49" s="241" t="s">
        <v>18</v>
      </c>
      <c r="AP49" s="241" t="s">
        <v>975</v>
      </c>
      <c r="AQ49" s="242" t="s">
        <v>78</v>
      </c>
      <c r="AR49" s="242">
        <v>45700</v>
      </c>
      <c r="AS49" s="431">
        <f>VLOOKUP(B:B,[1]MICHELIN!$B:$K,8,0)</f>
        <v>21940</v>
      </c>
      <c r="AT49" s="431">
        <v>1050</v>
      </c>
      <c r="AU49" s="211" t="s">
        <v>3956</v>
      </c>
      <c r="AV49" s="197" t="s">
        <v>276</v>
      </c>
      <c r="AW49" s="134" t="str">
        <f>IFERROR(VLOOKUP(AV:AV,Q商品!B:E,4,0),"")</f>
        <v>2023年製 CROSSCLIMATE 2 SUV 225/55R19 99V オールシーズンタイヤ 翌営業日発送</v>
      </c>
      <c r="AX49" s="134" t="str">
        <f>IFERROR(VLOOKUP(B:B,在庫!B:M,12,0),"")</f>
        <v>2023年製</v>
      </c>
      <c r="AY49" s="134">
        <f>IFERROR(VLOOKUP(B:B,在庫!B:L,10,0),"")</f>
        <v>1</v>
      </c>
      <c r="AZ49" s="244">
        <f>VLOOKUP(AL:AL,[1]MICHELIN!$B:$AH,32,0)</f>
        <v>605922093</v>
      </c>
      <c r="BA49" s="244">
        <f>VLOOKUP(AL:AL,[1]MICHELIN!$B:$AH,33,0)</f>
        <v>605922146</v>
      </c>
      <c r="BC49" s="11" t="s">
        <v>2055</v>
      </c>
    </row>
    <row r="50" spans="1:55" s="11" customFormat="1" ht="19.5" customHeight="1">
      <c r="A50" s="11">
        <f t="shared" si="0"/>
        <v>1</v>
      </c>
      <c r="B50" s="249">
        <f t="shared" si="1"/>
        <v>2256517157661</v>
      </c>
      <c r="C50" s="235">
        <f>VLOOKUP(B:B,[1]MICHELIN!$B:$K,9,0)</f>
        <v>40</v>
      </c>
      <c r="D50" s="11" t="s">
        <v>4677</v>
      </c>
      <c r="E50" s="397" t="s">
        <v>978</v>
      </c>
      <c r="F50" s="160" t="s">
        <v>6829</v>
      </c>
      <c r="G50" s="133" t="s">
        <v>10663</v>
      </c>
      <c r="H50" s="235">
        <v>23</v>
      </c>
      <c r="I50" s="430">
        <f>VLOOKUP(B:B,[1]MICHELIN!$B:$K,10,0)</f>
        <v>23</v>
      </c>
      <c r="J50" s="132">
        <v>377</v>
      </c>
      <c r="K50" s="133" t="s">
        <v>1961</v>
      </c>
      <c r="L50" s="133">
        <v>51</v>
      </c>
      <c r="M50" s="135" t="s">
        <v>3998</v>
      </c>
      <c r="N50" s="236" t="s">
        <v>8566</v>
      </c>
      <c r="O50" s="236">
        <v>0</v>
      </c>
      <c r="P50" s="237">
        <v>20700</v>
      </c>
      <c r="Q50" s="238">
        <f t="shared" si="17"/>
        <v>17863.636363636364</v>
      </c>
      <c r="R50" s="144">
        <f t="shared" si="18"/>
        <v>0.16108905852417305</v>
      </c>
      <c r="S50" s="197">
        <v>1074476662</v>
      </c>
      <c r="T50" s="302" t="s">
        <v>7811</v>
      </c>
      <c r="U50" s="194">
        <f t="shared" si="19"/>
        <v>20700</v>
      </c>
      <c r="W50" s="239">
        <v>20700</v>
      </c>
      <c r="X50" s="136">
        <f t="shared" si="20"/>
        <v>14986</v>
      </c>
      <c r="Y50" s="240">
        <f t="shared" si="21"/>
        <v>17863.636363636364</v>
      </c>
      <c r="Z50" s="142">
        <f t="shared" si="22"/>
        <v>7.7342995169082052E-2</v>
      </c>
      <c r="AA50" s="137">
        <f t="shared" si="23"/>
        <v>0.16108905852417305</v>
      </c>
      <c r="AB50" s="145">
        <v>1</v>
      </c>
      <c r="AC50" s="189">
        <f t="shared" si="24"/>
        <v>20294</v>
      </c>
      <c r="AD50" s="187">
        <f t="shared" si="25"/>
        <v>22301</v>
      </c>
      <c r="AE50" s="129">
        <f t="shared" si="11"/>
        <v>2007.09</v>
      </c>
      <c r="AF50" s="130">
        <f t="shared" si="12"/>
        <v>406.08999999999992</v>
      </c>
      <c r="AG50" s="131">
        <f t="shared" si="13"/>
        <v>1.8209497331958206E-2</v>
      </c>
      <c r="AH50" s="138">
        <f t="shared" si="14"/>
        <v>1601</v>
      </c>
      <c r="AI50" s="139">
        <f t="shared" si="15"/>
        <v>7.1790502668041795E-2</v>
      </c>
      <c r="AJ50" s="139">
        <f t="shared" si="16"/>
        <v>0.14287956119221484</v>
      </c>
      <c r="AL50" s="197">
        <v>2256517157661</v>
      </c>
      <c r="AM50" s="197">
        <v>4985009709047</v>
      </c>
      <c r="AN50" s="197" t="s">
        <v>3669</v>
      </c>
      <c r="AO50" s="241" t="s">
        <v>18</v>
      </c>
      <c r="AP50" s="241" t="s">
        <v>977</v>
      </c>
      <c r="AQ50" s="242" t="s">
        <v>74</v>
      </c>
      <c r="AR50" s="242">
        <v>33200</v>
      </c>
      <c r="AS50" s="431">
        <f>VLOOKUP(B:B,[1]MICHELIN!$B:$K,8,0)</f>
        <v>14986</v>
      </c>
      <c r="AT50" s="431">
        <v>1050</v>
      </c>
      <c r="AU50" s="211" t="s">
        <v>3956</v>
      </c>
      <c r="AV50" s="197" t="s">
        <v>277</v>
      </c>
      <c r="AW50" s="134" t="str">
        <f>IFERROR(VLOOKUP(AV:AV,Q商品!B:E,4,0),"")</f>
        <v>2022年製 CROSSCLIMATE 2 SUV 225/65R17 106V XL オールシーズンタイヤ 翌営業日発送</v>
      </c>
      <c r="AX50" s="134" t="str">
        <f>IFERROR(VLOOKUP(B:B,在庫!B:M,12,0),"")</f>
        <v>2022年製</v>
      </c>
      <c r="AY50" s="134">
        <f>IFERROR(VLOOKUP(B:B,在庫!B:L,10,0),"")</f>
        <v>2</v>
      </c>
      <c r="AZ50" s="244">
        <f>VLOOKUP(AL:AL,[1]MICHELIN!$B:$AH,32,0)</f>
        <v>605922092</v>
      </c>
      <c r="BA50" s="244">
        <f>VLOOKUP(AL:AL,[1]MICHELIN!$B:$AH,33,0)</f>
        <v>605922145</v>
      </c>
      <c r="BC50" s="11" t="s">
        <v>2055</v>
      </c>
    </row>
    <row r="51" spans="1:55" s="11" customFormat="1" ht="19.5" customHeight="1">
      <c r="A51" s="11">
        <f t="shared" si="0"/>
        <v>1</v>
      </c>
      <c r="B51" s="249">
        <f t="shared" si="1"/>
        <v>2454520157665</v>
      </c>
      <c r="C51" s="235">
        <f>VLOOKUP(B:B,[1]MICHELIN!$B:$K,9,0)</f>
        <v>4</v>
      </c>
      <c r="D51" s="11" t="s">
        <v>4677</v>
      </c>
      <c r="E51" s="397" t="s">
        <v>982</v>
      </c>
      <c r="F51" s="160" t="s">
        <v>6830</v>
      </c>
      <c r="G51" s="133" t="s">
        <v>10663</v>
      </c>
      <c r="H51" s="235">
        <v>8</v>
      </c>
      <c r="I51" s="430">
        <f>VLOOKUP(B:B,[1]MICHELIN!$B:$K,10,0)</f>
        <v>8</v>
      </c>
      <c r="J51" s="132">
        <v>1336</v>
      </c>
      <c r="K51" s="133" t="s">
        <v>1961</v>
      </c>
      <c r="L51" s="133">
        <v>53</v>
      </c>
      <c r="M51" s="135" t="s">
        <v>3998</v>
      </c>
      <c r="N51" s="236" t="s">
        <v>8567</v>
      </c>
      <c r="O51" s="236">
        <v>0</v>
      </c>
      <c r="P51" s="237">
        <v>38590</v>
      </c>
      <c r="Q51" s="238">
        <f t="shared" si="17"/>
        <v>34127.272727272728</v>
      </c>
      <c r="R51" s="144">
        <f t="shared" si="18"/>
        <v>0.10687266915290358</v>
      </c>
      <c r="S51" s="197">
        <v>1074476655</v>
      </c>
      <c r="T51" s="302" t="s">
        <v>7813</v>
      </c>
      <c r="U51" s="194">
        <f t="shared" si="19"/>
        <v>38590</v>
      </c>
      <c r="W51" s="239">
        <v>38590</v>
      </c>
      <c r="X51" s="136">
        <f t="shared" si="20"/>
        <v>30480</v>
      </c>
      <c r="Y51" s="240">
        <f t="shared" si="21"/>
        <v>34127.272727272728</v>
      </c>
      <c r="Z51" s="142">
        <f t="shared" si="22"/>
        <v>7.7325732054936536E-2</v>
      </c>
      <c r="AA51" s="137">
        <f t="shared" si="23"/>
        <v>0.10687266915290358</v>
      </c>
      <c r="AB51" s="347">
        <v>1</v>
      </c>
      <c r="AC51" s="189">
        <f t="shared" si="24"/>
        <v>37833</v>
      </c>
      <c r="AD51" s="187">
        <f t="shared" si="25"/>
        <v>41574</v>
      </c>
      <c r="AE51" s="129">
        <f t="shared" si="11"/>
        <v>3741.66</v>
      </c>
      <c r="AF51" s="130">
        <f t="shared" si="12"/>
        <v>757.65999999999985</v>
      </c>
      <c r="AG51" s="131">
        <f t="shared" si="13"/>
        <v>1.8224371001106458E-2</v>
      </c>
      <c r="AH51" s="138">
        <f t="shared" si="14"/>
        <v>2984</v>
      </c>
      <c r="AI51" s="139">
        <f t="shared" si="15"/>
        <v>7.1775628998893545E-2</v>
      </c>
      <c r="AJ51" s="139">
        <f t="shared" si="16"/>
        <v>8.8648298151797117E-2</v>
      </c>
      <c r="AL51" s="197">
        <v>2454520157665</v>
      </c>
      <c r="AM51" s="197">
        <v>4985009709269</v>
      </c>
      <c r="AN51" s="197" t="s">
        <v>3677</v>
      </c>
      <c r="AO51" s="241" t="s">
        <v>18</v>
      </c>
      <c r="AP51" s="241" t="s">
        <v>981</v>
      </c>
      <c r="AQ51" s="242" t="s">
        <v>92</v>
      </c>
      <c r="AR51" s="242">
        <v>63500</v>
      </c>
      <c r="AS51" s="431">
        <f>VLOOKUP(B:B,[1]MICHELIN!$B:$K,8,0)</f>
        <v>30480</v>
      </c>
      <c r="AT51" s="431">
        <v>1050</v>
      </c>
      <c r="AU51" s="211" t="s">
        <v>3956</v>
      </c>
      <c r="AV51" s="197" t="s">
        <v>279</v>
      </c>
      <c r="AW51" s="134" t="str">
        <f>IFERROR(VLOOKUP(AV:AV,Q商品!B:E,4,0),"")</f>
        <v>2022年製 CROSSCLIMATE 2 SUV 245/45R20 103W XL オールシーズンタイヤ 翌営業日発送</v>
      </c>
      <c r="AX51" s="134" t="str">
        <f>IFERROR(VLOOKUP(B:B,在庫!B:M,12,0),"")</f>
        <v>2022年製</v>
      </c>
      <c r="AY51" s="134">
        <f>IFERROR(VLOOKUP(B:B,在庫!B:L,10,0),"")</f>
        <v>1</v>
      </c>
      <c r="AZ51" s="244" t="str">
        <f>VLOOKUP(AL:AL,[1]MICHELIN!$B:$AH,32,0)</f>
        <v>×</v>
      </c>
      <c r="BA51" s="244" t="str">
        <f>VLOOKUP(AL:AL,[1]MICHELIN!$B:$AH,33,0)</f>
        <v/>
      </c>
      <c r="BC51" s="11" t="s">
        <v>2055</v>
      </c>
    </row>
    <row r="52" spans="1:55" s="11" customFormat="1" ht="19.5" customHeight="1">
      <c r="A52" s="11">
        <f t="shared" si="0"/>
        <v>1</v>
      </c>
      <c r="B52" s="249">
        <f t="shared" si="1"/>
        <v>2554520157662</v>
      </c>
      <c r="C52" s="235">
        <f>VLOOKUP(B:B,[1]MICHELIN!$B:$K,9,0)</f>
        <v>20</v>
      </c>
      <c r="D52" s="11" t="s">
        <v>6144</v>
      </c>
      <c r="E52" s="397" t="s">
        <v>984</v>
      </c>
      <c r="F52" s="160" t="s">
        <v>8398</v>
      </c>
      <c r="G52" s="133" t="s">
        <v>10663</v>
      </c>
      <c r="H52" s="235">
        <v>8</v>
      </c>
      <c r="I52" s="430">
        <f>VLOOKUP(B:B,[1]MICHELIN!$B:$K,10,0)</f>
        <v>8</v>
      </c>
      <c r="J52" s="132">
        <v>1336</v>
      </c>
      <c r="K52" s="133" t="s">
        <v>6150</v>
      </c>
      <c r="L52" s="133">
        <v>54</v>
      </c>
      <c r="M52" s="135" t="s">
        <v>2014</v>
      </c>
      <c r="N52" s="236" t="s">
        <v>2426</v>
      </c>
      <c r="O52" s="236">
        <v>0</v>
      </c>
      <c r="P52" s="237">
        <v>39976</v>
      </c>
      <c r="Q52" s="238">
        <f t="shared" si="17"/>
        <v>35387.272727272728</v>
      </c>
      <c r="R52" s="144">
        <f t="shared" si="18"/>
        <v>0.12369624415557727</v>
      </c>
      <c r="S52" s="197">
        <v>1074476654</v>
      </c>
      <c r="T52" s="305" t="s">
        <v>7814</v>
      </c>
      <c r="U52" s="194">
        <f t="shared" si="19"/>
        <v>39976</v>
      </c>
      <c r="W52" s="239">
        <v>39976</v>
      </c>
      <c r="X52" s="136">
        <f t="shared" si="20"/>
        <v>31010</v>
      </c>
      <c r="Y52" s="240">
        <f t="shared" si="21"/>
        <v>35387.272727272728</v>
      </c>
      <c r="Z52" s="142">
        <f t="shared" si="22"/>
        <v>7.734640784470681E-2</v>
      </c>
      <c r="AA52" s="137">
        <f t="shared" si="23"/>
        <v>0.12369624415557727</v>
      </c>
      <c r="AB52" s="334"/>
      <c r="AC52" s="189">
        <f t="shared" si="24"/>
        <v>39192</v>
      </c>
      <c r="AD52" s="187">
        <f t="shared" si="25"/>
        <v>43068</v>
      </c>
      <c r="AE52" s="129">
        <f t="shared" si="11"/>
        <v>3876.12</v>
      </c>
      <c r="AF52" s="130">
        <f t="shared" si="12"/>
        <v>784.11999999999989</v>
      </c>
      <c r="AG52" s="131">
        <f t="shared" si="13"/>
        <v>1.8206557072536451E-2</v>
      </c>
      <c r="AH52" s="138">
        <f t="shared" si="14"/>
        <v>3092</v>
      </c>
      <c r="AI52" s="139">
        <f t="shared" si="15"/>
        <v>7.1793442927463549E-2</v>
      </c>
      <c r="AJ52" s="139">
        <f t="shared" si="16"/>
        <v>0.10548968708304082</v>
      </c>
      <c r="AL52" s="197">
        <v>2554520157662</v>
      </c>
      <c r="AM52" s="197">
        <v>4985009709276</v>
      </c>
      <c r="AN52" s="197" t="s">
        <v>3678</v>
      </c>
      <c r="AO52" s="241" t="s">
        <v>18</v>
      </c>
      <c r="AP52" s="241" t="s">
        <v>983</v>
      </c>
      <c r="AQ52" s="242" t="s">
        <v>93</v>
      </c>
      <c r="AR52" s="242">
        <v>64600</v>
      </c>
      <c r="AS52" s="431">
        <v>31010</v>
      </c>
      <c r="AT52" s="431">
        <v>1050</v>
      </c>
      <c r="AU52" s="211" t="s">
        <v>3956</v>
      </c>
      <c r="AV52" s="197" t="s">
        <v>280</v>
      </c>
      <c r="AW52" s="134" t="str">
        <f>IFERROR(VLOOKUP(AV:AV,Q商品!B:E,4,0),"")</f>
        <v>2023年製 CROSSCLIMATE 2 SUV 255/45R20 105V XL オールシーズンタイヤ 翌営業日発送</v>
      </c>
      <c r="AX52" s="134" t="str">
        <f>IFERROR(VLOOKUP(B:B,在庫!B:M,12,0),"")</f>
        <v>2023年製</v>
      </c>
      <c r="AY52" s="134">
        <f>IFERROR(VLOOKUP(B:B,在庫!B:L,10,0),"")</f>
        <v>2</v>
      </c>
      <c r="AZ52" s="244" t="str">
        <f>VLOOKUP(AL:AL,[1]MICHELIN!$B:$AH,32,0)</f>
        <v>×</v>
      </c>
      <c r="BA52" s="244" t="str">
        <f>VLOOKUP(AL:AL,[1]MICHELIN!$B:$AH,33,0)</f>
        <v/>
      </c>
      <c r="BC52" s="11" t="s">
        <v>2055</v>
      </c>
    </row>
    <row r="53" spans="1:55" s="11" customFormat="1" ht="19.5" customHeight="1">
      <c r="A53" s="11">
        <f t="shared" si="0"/>
        <v>1</v>
      </c>
      <c r="B53" s="249">
        <f t="shared" si="1"/>
        <v>2656517157669</v>
      </c>
      <c r="C53" s="235">
        <f>VLOOKUP(B:B,[1]MICHELIN!$B:$K,9,0)</f>
        <v>20</v>
      </c>
      <c r="D53" s="11" t="s">
        <v>4677</v>
      </c>
      <c r="E53" s="397" t="s">
        <v>988</v>
      </c>
      <c r="F53" s="160" t="s">
        <v>8399</v>
      </c>
      <c r="G53" s="133" t="s">
        <v>10663</v>
      </c>
      <c r="H53" s="235">
        <v>8</v>
      </c>
      <c r="I53" s="430">
        <f>VLOOKUP(B:B,[1]MICHELIN!$B:$K,10,0)</f>
        <v>8</v>
      </c>
      <c r="J53" s="132">
        <v>2253</v>
      </c>
      <c r="K53" s="133" t="s">
        <v>1961</v>
      </c>
      <c r="L53" s="133">
        <v>56</v>
      </c>
      <c r="M53" s="135" t="s">
        <v>3998</v>
      </c>
      <c r="N53" s="236" t="s">
        <v>5276</v>
      </c>
      <c r="O53" s="236">
        <v>0</v>
      </c>
      <c r="P53" s="237">
        <v>27500</v>
      </c>
      <c r="Q53" s="238">
        <f t="shared" si="17"/>
        <v>24045.454545454544</v>
      </c>
      <c r="R53" s="144">
        <f t="shared" si="18"/>
        <v>0.15489224952741015</v>
      </c>
      <c r="S53" s="197">
        <v>1074476660</v>
      </c>
      <c r="T53" s="306" t="s">
        <v>7816</v>
      </c>
      <c r="U53" s="194">
        <f t="shared" si="19"/>
        <v>27500</v>
      </c>
      <c r="W53" s="239">
        <v>27500</v>
      </c>
      <c r="X53" s="136">
        <f t="shared" si="20"/>
        <v>20321</v>
      </c>
      <c r="Y53" s="240">
        <f t="shared" si="21"/>
        <v>24045.454545454544</v>
      </c>
      <c r="Z53" s="142">
        <f t="shared" si="22"/>
        <v>7.7309090909090994E-2</v>
      </c>
      <c r="AA53" s="137">
        <f t="shared" si="23"/>
        <v>0.15489224952741015</v>
      </c>
      <c r="AB53" s="145">
        <v>1</v>
      </c>
      <c r="AC53" s="189">
        <f t="shared" si="24"/>
        <v>26960</v>
      </c>
      <c r="AD53" s="187">
        <f t="shared" si="25"/>
        <v>29626</v>
      </c>
      <c r="AE53" s="129">
        <f t="shared" si="11"/>
        <v>2666.3399999999997</v>
      </c>
      <c r="AF53" s="130">
        <f t="shared" si="12"/>
        <v>540.33999999999969</v>
      </c>
      <c r="AG53" s="131">
        <f t="shared" si="13"/>
        <v>1.8238709241882121E-2</v>
      </c>
      <c r="AH53" s="138">
        <f t="shared" si="14"/>
        <v>2126</v>
      </c>
      <c r="AI53" s="139">
        <f t="shared" si="15"/>
        <v>7.1761290758117866E-2</v>
      </c>
      <c r="AJ53" s="139">
        <f t="shared" si="16"/>
        <v>0.13665354028552804</v>
      </c>
      <c r="AL53" s="197">
        <v>2656517157669</v>
      </c>
      <c r="AM53" s="197">
        <v>4985009709078</v>
      </c>
      <c r="AN53" s="197" t="s">
        <v>3670</v>
      </c>
      <c r="AO53" s="241" t="s">
        <v>18</v>
      </c>
      <c r="AP53" s="241" t="s">
        <v>987</v>
      </c>
      <c r="AQ53" s="242" t="s">
        <v>75</v>
      </c>
      <c r="AR53" s="242">
        <v>44600</v>
      </c>
      <c r="AS53" s="431">
        <v>20321</v>
      </c>
      <c r="AT53" s="431">
        <v>1050</v>
      </c>
      <c r="AU53" s="211" t="s">
        <v>3956</v>
      </c>
      <c r="AV53" s="197" t="s">
        <v>282</v>
      </c>
      <c r="AW53" s="134" t="str">
        <f>IFERROR(VLOOKUP(AV:AV,Q商品!B:E,4,0),"")</f>
        <v>2023年製 CROSSCLIMATE 2 SUV 265/65R17 112H オールシーズンタイヤ 翌営業日発送</v>
      </c>
      <c r="AX53" s="134" t="str">
        <f>IFERROR(VLOOKUP(B:B,在庫!B:M,12,0),"")</f>
        <v>2023年製</v>
      </c>
      <c r="AY53" s="134">
        <f>IFERROR(VLOOKUP(B:B,在庫!B:L,10,0),"")</f>
        <v>1</v>
      </c>
      <c r="AZ53" s="244" t="str">
        <f>VLOOKUP(AL:AL,[1]MICHELIN!$B:$AH,32,0)</f>
        <v>×</v>
      </c>
      <c r="BA53" s="244" t="str">
        <f>VLOOKUP(AL:AL,[1]MICHELIN!$B:$AH,33,0)</f>
        <v/>
      </c>
      <c r="BC53" s="11" t="s">
        <v>2055</v>
      </c>
    </row>
    <row r="54" spans="1:55" s="11" customFormat="1" ht="19.5" customHeight="1">
      <c r="A54" s="11">
        <f t="shared" si="0"/>
        <v>1</v>
      </c>
      <c r="B54" s="249">
        <f t="shared" si="1"/>
        <v>2754020157661</v>
      </c>
      <c r="C54" s="235">
        <f>VLOOKUP(B:B,[1]MICHELIN!$B:$K,9,0)</f>
        <v>0</v>
      </c>
      <c r="D54" s="11" t="s">
        <v>4677</v>
      </c>
      <c r="E54" s="397" t="s">
        <v>990</v>
      </c>
      <c r="F54" s="160" t="s">
        <v>6831</v>
      </c>
      <c r="G54" s="133" t="s">
        <v>10663</v>
      </c>
      <c r="H54" s="235">
        <v>8</v>
      </c>
      <c r="I54" s="430">
        <f>VLOOKUP(B:B,[1]MICHELIN!$B:$K,10,0)</f>
        <v>8</v>
      </c>
      <c r="J54" s="132" t="s">
        <v>12</v>
      </c>
      <c r="K54" s="133" t="s">
        <v>1961</v>
      </c>
      <c r="L54" s="133">
        <v>57</v>
      </c>
      <c r="M54" s="135" t="s">
        <v>3998</v>
      </c>
      <c r="N54" s="236" t="s">
        <v>8568</v>
      </c>
      <c r="O54" s="236">
        <v>0</v>
      </c>
      <c r="P54" s="237">
        <v>45900</v>
      </c>
      <c r="Q54" s="238">
        <f t="shared" si="17"/>
        <v>40772.727272727272</v>
      </c>
      <c r="R54" s="144">
        <f t="shared" si="18"/>
        <v>0.10749163879598661</v>
      </c>
      <c r="S54" s="197">
        <v>1074476653</v>
      </c>
      <c r="T54" s="302" t="s">
        <v>7817</v>
      </c>
      <c r="U54" s="194">
        <f t="shared" si="19"/>
        <v>45900</v>
      </c>
      <c r="W54" s="239">
        <v>45900</v>
      </c>
      <c r="X54" s="136">
        <f t="shared" si="20"/>
        <v>36390</v>
      </c>
      <c r="Y54" s="240">
        <f t="shared" si="21"/>
        <v>40772.727272727272</v>
      </c>
      <c r="Z54" s="142">
        <f t="shared" si="22"/>
        <v>7.734204793028332E-2</v>
      </c>
      <c r="AA54" s="137">
        <f t="shared" si="23"/>
        <v>0.10749163879598661</v>
      </c>
      <c r="AB54" s="145">
        <v>1</v>
      </c>
      <c r="AC54" s="189">
        <f t="shared" si="24"/>
        <v>45000</v>
      </c>
      <c r="AD54" s="187">
        <f t="shared" si="25"/>
        <v>49450</v>
      </c>
      <c r="AE54" s="129">
        <f t="shared" si="11"/>
        <v>4450.5</v>
      </c>
      <c r="AF54" s="130">
        <f t="shared" si="12"/>
        <v>900.5</v>
      </c>
      <c r="AG54" s="131">
        <f t="shared" si="13"/>
        <v>1.8210313447927198E-2</v>
      </c>
      <c r="AH54" s="138">
        <f t="shared" si="14"/>
        <v>3550</v>
      </c>
      <c r="AI54" s="139">
        <f t="shared" si="15"/>
        <v>7.1789686552072796E-2</v>
      </c>
      <c r="AJ54" s="139">
        <f t="shared" si="16"/>
        <v>8.9281325348059409E-2</v>
      </c>
      <c r="AL54" s="197">
        <v>2754020157661</v>
      </c>
      <c r="AM54" s="197">
        <v>4985009709313</v>
      </c>
      <c r="AN54" s="197" t="s">
        <v>3679</v>
      </c>
      <c r="AO54" s="241" t="s">
        <v>18</v>
      </c>
      <c r="AP54" s="241" t="s">
        <v>989</v>
      </c>
      <c r="AQ54" s="242" t="s">
        <v>94</v>
      </c>
      <c r="AR54" s="242">
        <v>75800</v>
      </c>
      <c r="AS54" s="431">
        <f>VLOOKUP(B:B,[1]MICHELIN!$B:$K,8,0)</f>
        <v>36390</v>
      </c>
      <c r="AT54" s="431">
        <v>1050</v>
      </c>
      <c r="AU54" s="211" t="s">
        <v>3956</v>
      </c>
      <c r="AV54" s="197" t="s">
        <v>283</v>
      </c>
      <c r="AW54" s="134" t="str">
        <f>IFERROR(VLOOKUP(AV:AV,Q商品!B:E,4,0),"")</f>
        <v>2022年製 CROSSCLIMATE 2 SUV 275/40R20 106Y XL オールシーズンタイヤ 翌営業日発送</v>
      </c>
      <c r="AX54" s="134" t="str">
        <f>IFERROR(VLOOKUP(B:B,在庫!B:M,12,0),"")</f>
        <v>2022年製</v>
      </c>
      <c r="AY54" s="134">
        <f>IFERROR(VLOOKUP(B:B,在庫!B:L,10,0),"")</f>
        <v>1</v>
      </c>
      <c r="AZ54" s="244" t="str">
        <f>VLOOKUP(AL:AL,[1]MICHELIN!$B:$AH,32,0)</f>
        <v>×</v>
      </c>
      <c r="BA54" s="244" t="str">
        <f>VLOOKUP(AL:AL,[1]MICHELIN!$B:$AH,33,0)</f>
        <v/>
      </c>
      <c r="BC54" s="11" t="s">
        <v>2055</v>
      </c>
    </row>
    <row r="55" spans="1:55" s="11" customFormat="1" ht="19.5" customHeight="1">
      <c r="A55" s="11">
        <f t="shared" si="0"/>
        <v>1</v>
      </c>
      <c r="B55" s="249">
        <f t="shared" si="1"/>
        <v>2155518157703</v>
      </c>
      <c r="C55" s="235">
        <f>VLOOKUP(B:B,[1]MICHELIN!$B:$K,9,0)</f>
        <v>4</v>
      </c>
      <c r="D55" s="11" t="s">
        <v>4677</v>
      </c>
      <c r="E55" s="397" t="s">
        <v>1823</v>
      </c>
      <c r="F55" s="160" t="s">
        <v>6832</v>
      </c>
      <c r="G55" s="133" t="s">
        <v>10663</v>
      </c>
      <c r="H55" s="235">
        <v>3</v>
      </c>
      <c r="I55" s="430">
        <f>VLOOKUP(B:B,[1]MICHELIN!$B:$K,10,0)</f>
        <v>3</v>
      </c>
      <c r="J55" s="132">
        <v>530</v>
      </c>
      <c r="K55" s="133" t="s">
        <v>1961</v>
      </c>
      <c r="L55" s="133">
        <v>59</v>
      </c>
      <c r="M55" s="135" t="s">
        <v>3998</v>
      </c>
      <c r="N55" s="236">
        <v>21940</v>
      </c>
      <c r="O55" s="236">
        <v>0</v>
      </c>
      <c r="P55" s="237">
        <v>21940</v>
      </c>
      <c r="Q55" s="238">
        <f t="shared" si="17"/>
        <v>18990.909090909088</v>
      </c>
      <c r="R55" s="144">
        <f t="shared" si="18"/>
        <v>0.11747247486835795</v>
      </c>
      <c r="S55" s="197">
        <v>1074475795</v>
      </c>
      <c r="T55" s="302" t="s">
        <v>10747</v>
      </c>
      <c r="U55" s="194">
        <f t="shared" si="19"/>
        <v>21940</v>
      </c>
      <c r="W55" s="239">
        <v>21940</v>
      </c>
      <c r="X55" s="136">
        <f t="shared" si="20"/>
        <v>16760</v>
      </c>
      <c r="Y55" s="240">
        <f t="shared" si="21"/>
        <v>18990.909090909088</v>
      </c>
      <c r="Z55" s="142">
        <f t="shared" si="22"/>
        <v>7.7301731996353595E-2</v>
      </c>
      <c r="AA55" s="137">
        <f t="shared" si="23"/>
        <v>0.11747247486835795</v>
      </c>
      <c r="AB55" s="145">
        <v>1</v>
      </c>
      <c r="AC55" s="189">
        <f t="shared" si="24"/>
        <v>21509</v>
      </c>
      <c r="AD55" s="187">
        <f t="shared" si="25"/>
        <v>23636</v>
      </c>
      <c r="AE55" s="129">
        <f t="shared" si="11"/>
        <v>2127.2399999999998</v>
      </c>
      <c r="AF55" s="130">
        <f t="shared" si="12"/>
        <v>431.23999999999978</v>
      </c>
      <c r="AG55" s="131">
        <f t="shared" si="13"/>
        <v>1.8245049923844972E-2</v>
      </c>
      <c r="AH55" s="138">
        <f t="shared" si="14"/>
        <v>1696</v>
      </c>
      <c r="AI55" s="139">
        <f t="shared" si="15"/>
        <v>7.1754950076155025E-2</v>
      </c>
      <c r="AJ55" s="139">
        <f t="shared" si="16"/>
        <v>9.9227424944512976E-2</v>
      </c>
      <c r="AL55" s="197">
        <v>2155518157703</v>
      </c>
      <c r="AM55" s="197">
        <v>4985009753828</v>
      </c>
      <c r="AN55" s="197" t="s">
        <v>3710</v>
      </c>
      <c r="AO55" s="241" t="s">
        <v>0</v>
      </c>
      <c r="AP55" s="241" t="s">
        <v>1052</v>
      </c>
      <c r="AQ55" s="242" t="s">
        <v>70</v>
      </c>
      <c r="AR55" s="242">
        <v>34900</v>
      </c>
      <c r="AS55" s="431">
        <v>16760</v>
      </c>
      <c r="AT55" s="431">
        <v>1050</v>
      </c>
      <c r="AU55" s="211" t="s">
        <v>3956</v>
      </c>
      <c r="AV55" s="197" t="s">
        <v>3393</v>
      </c>
      <c r="AW55" s="134" t="str">
        <f>IFERROR(VLOOKUP(AV:AV,Q商品!B:E,4,0),"")</f>
        <v>2022年製 CROSSCLIMATE 2 215/55R18 99V XL オールシーズン 翌営業日発送</v>
      </c>
      <c r="AX55" s="134" t="str">
        <f>IFERROR(VLOOKUP(B:B,在庫!B:M,12,0),"")</f>
        <v>2022年製</v>
      </c>
      <c r="AY55" s="134">
        <f>IFERROR(VLOOKUP(B:B,在庫!B:L,10,0),"")</f>
        <v>1</v>
      </c>
      <c r="AZ55" s="244" t="str">
        <f>VLOOKUP(AL:AL,[1]MICHELIN!$B:$AH,32,0)</f>
        <v>×</v>
      </c>
      <c r="BA55" s="244" t="str">
        <f>VLOOKUP(AL:AL,[1]MICHELIN!$B:$AH,33,0)</f>
        <v>×</v>
      </c>
      <c r="BC55" s="11" t="s">
        <v>2055</v>
      </c>
    </row>
    <row r="56" spans="1:55" s="11" customFormat="1" ht="19.5" customHeight="1">
      <c r="A56" s="11">
        <f t="shared" si="0"/>
        <v>1</v>
      </c>
      <c r="B56" s="249">
        <f t="shared" si="1"/>
        <v>2555518157664</v>
      </c>
      <c r="C56" s="235">
        <f>VLOOKUP(B:B,[1]MICHELIN!$B:$K,9,0)</f>
        <v>4</v>
      </c>
      <c r="D56" s="11" t="s">
        <v>4677</v>
      </c>
      <c r="E56" s="11" t="s">
        <v>5457</v>
      </c>
      <c r="F56" s="160" t="s">
        <v>6833</v>
      </c>
      <c r="G56" s="133" t="s">
        <v>10663</v>
      </c>
      <c r="H56" s="235">
        <v>8</v>
      </c>
      <c r="I56" s="430">
        <f>VLOOKUP(B:B,[1]MICHELIN!$B:$K,10,0)</f>
        <v>8</v>
      </c>
      <c r="J56" s="132">
        <v>1889</v>
      </c>
      <c r="K56" s="133" t="s">
        <v>1961</v>
      </c>
      <c r="L56" s="133">
        <v>61</v>
      </c>
      <c r="M56" s="135" t="s">
        <v>2014</v>
      </c>
      <c r="N56" s="236" t="s">
        <v>8569</v>
      </c>
      <c r="O56" s="236">
        <v>0</v>
      </c>
      <c r="P56" s="237">
        <v>29500</v>
      </c>
      <c r="Q56" s="238">
        <f t="shared" si="17"/>
        <v>25863.63636363636</v>
      </c>
      <c r="R56" s="144">
        <f t="shared" si="18"/>
        <v>0.12193321616871694</v>
      </c>
      <c r="S56" s="197">
        <v>1074475779</v>
      </c>
      <c r="T56" s="302" t="s">
        <v>7819</v>
      </c>
      <c r="U56" s="194">
        <f t="shared" si="19"/>
        <v>29500</v>
      </c>
      <c r="W56" s="239">
        <v>29500</v>
      </c>
      <c r="X56" s="136">
        <f t="shared" si="20"/>
        <v>22710</v>
      </c>
      <c r="Y56" s="240">
        <f t="shared" si="21"/>
        <v>25863.63636363636</v>
      </c>
      <c r="Z56" s="142">
        <f t="shared" si="22"/>
        <v>7.7322033898305165E-2</v>
      </c>
      <c r="AA56" s="137">
        <f t="shared" si="23"/>
        <v>0.12193321616871694</v>
      </c>
      <c r="AB56" s="334"/>
      <c r="AC56" s="189">
        <f t="shared" si="24"/>
        <v>28921</v>
      </c>
      <c r="AD56" s="187">
        <f t="shared" si="25"/>
        <v>31781</v>
      </c>
      <c r="AE56" s="129">
        <f t="shared" si="11"/>
        <v>2860.29</v>
      </c>
      <c r="AF56" s="130">
        <f t="shared" si="12"/>
        <v>579.29</v>
      </c>
      <c r="AG56" s="131">
        <f t="shared" si="13"/>
        <v>1.8227557345583838E-2</v>
      </c>
      <c r="AH56" s="138">
        <f t="shared" si="14"/>
        <v>2281</v>
      </c>
      <c r="AI56" s="139">
        <f t="shared" si="15"/>
        <v>7.1772442654416166E-2</v>
      </c>
      <c r="AJ56" s="139">
        <f t="shared" si="16"/>
        <v>0.1037056588231331</v>
      </c>
      <c r="AL56" s="197">
        <v>2555518157664</v>
      </c>
      <c r="AM56" s="197">
        <v>4985009709122</v>
      </c>
      <c r="AN56" s="197" t="s">
        <v>3673</v>
      </c>
      <c r="AO56" s="241" t="s">
        <v>18</v>
      </c>
      <c r="AP56" s="241" t="s">
        <v>1298</v>
      </c>
      <c r="AQ56" s="242" t="s">
        <v>1299</v>
      </c>
      <c r="AR56" s="242">
        <v>47300</v>
      </c>
      <c r="AS56" s="431">
        <f>VLOOKUP(B:B,[1]MICHELIN!$B:$K,8,0)</f>
        <v>22710</v>
      </c>
      <c r="AT56" s="431">
        <v>1050</v>
      </c>
      <c r="AU56" s="211" t="s">
        <v>3956</v>
      </c>
      <c r="AV56" s="197" t="s">
        <v>5282</v>
      </c>
      <c r="AW56" s="134" t="str">
        <f>IFERROR(VLOOKUP(AV:AV,Q商品!B:E,4,0),"")</f>
        <v>2023年製 CROSSCLIMATE 2 SUV 255/55R18 109W XL オールシーズン 翌営業日発送</v>
      </c>
      <c r="AX56" s="134" t="str">
        <f>IFERROR(VLOOKUP(B:B,在庫!B:M,12,0),"")</f>
        <v>2023年製</v>
      </c>
      <c r="AY56" s="134">
        <f>IFERROR(VLOOKUP(B:B,在庫!B:L,10,0),"")</f>
        <v>1</v>
      </c>
      <c r="AZ56" s="244" t="str">
        <f>VLOOKUP(AL:AL,[1]MICHELIN!$B:$AH,32,0)</f>
        <v/>
      </c>
      <c r="BA56" s="244" t="str">
        <f>VLOOKUP(AL:AL,[1]MICHELIN!$B:$AH,33,0)</f>
        <v/>
      </c>
      <c r="BC56" s="11" t="s">
        <v>2055</v>
      </c>
    </row>
    <row r="57" spans="1:55" s="11" customFormat="1" ht="19.5" customHeight="1">
      <c r="A57" s="11">
        <f t="shared" si="0"/>
        <v>1</v>
      </c>
      <c r="B57" s="249">
        <f t="shared" si="1"/>
        <v>1656514157755</v>
      </c>
      <c r="C57" s="235">
        <f>VLOOKUP(B:B,[1]MICHELIN!$B:$K,9,0)</f>
        <v>92</v>
      </c>
      <c r="D57" s="11" t="s">
        <v>4677</v>
      </c>
      <c r="E57" s="397" t="s">
        <v>5458</v>
      </c>
      <c r="F57" s="160" t="s">
        <v>7234</v>
      </c>
      <c r="G57" s="133" t="s">
        <v>10663</v>
      </c>
      <c r="H57" s="235">
        <v>4</v>
      </c>
      <c r="I57" s="430">
        <f>VLOOKUP(B:B,[1]MICHELIN!$B:$K,10,0)</f>
        <v>4</v>
      </c>
      <c r="J57" s="132">
        <v>958</v>
      </c>
      <c r="K57" s="133" t="s">
        <v>1961</v>
      </c>
      <c r="L57" s="133">
        <v>62</v>
      </c>
      <c r="M57" s="135" t="s">
        <v>3998</v>
      </c>
      <c r="N57" s="236" t="s">
        <v>5392</v>
      </c>
      <c r="O57" s="236">
        <v>0</v>
      </c>
      <c r="P57" s="237">
        <v>9000</v>
      </c>
      <c r="Q57" s="238">
        <f t="shared" si="17"/>
        <v>7704.545454545454</v>
      </c>
      <c r="R57" s="144">
        <f t="shared" si="18"/>
        <v>0.16932153392330379</v>
      </c>
      <c r="S57" s="197">
        <v>1074475778</v>
      </c>
      <c r="T57" s="302" t="s">
        <v>7820</v>
      </c>
      <c r="U57" s="194">
        <f t="shared" si="19"/>
        <v>9000</v>
      </c>
      <c r="W57" s="239">
        <v>9000</v>
      </c>
      <c r="X57" s="136">
        <f t="shared" si="20"/>
        <v>6400</v>
      </c>
      <c r="Y57" s="240">
        <f t="shared" si="21"/>
        <v>7704.545454545454</v>
      </c>
      <c r="Z57" s="142">
        <f t="shared" si="22"/>
        <v>7.7222222222222303E-2</v>
      </c>
      <c r="AA57" s="137">
        <f t="shared" si="23"/>
        <v>0.16932153392330379</v>
      </c>
      <c r="AB57" s="145">
        <v>1</v>
      </c>
      <c r="AC57" s="189">
        <f t="shared" si="24"/>
        <v>8823</v>
      </c>
      <c r="AD57" s="187">
        <f t="shared" si="25"/>
        <v>9695</v>
      </c>
      <c r="AE57" s="129">
        <f t="shared" si="11"/>
        <v>872.55</v>
      </c>
      <c r="AF57" s="130">
        <f t="shared" si="12"/>
        <v>177.54999999999995</v>
      </c>
      <c r="AG57" s="131">
        <f t="shared" si="13"/>
        <v>1.8313563692625059E-2</v>
      </c>
      <c r="AH57" s="138">
        <f t="shared" si="14"/>
        <v>695</v>
      </c>
      <c r="AI57" s="139">
        <f t="shared" si="15"/>
        <v>7.1686436307374937E-2</v>
      </c>
      <c r="AJ57" s="139">
        <f t="shared" si="16"/>
        <v>0.15100797023067875</v>
      </c>
      <c r="AL57" s="197">
        <v>1656514157755</v>
      </c>
      <c r="AM57" s="197">
        <v>4985009755747</v>
      </c>
      <c r="AN57" s="197" t="s">
        <v>3657</v>
      </c>
      <c r="AO57" s="241" t="s">
        <v>17</v>
      </c>
      <c r="AP57" s="241" t="s">
        <v>1293</v>
      </c>
      <c r="AQ57" s="242" t="s">
        <v>114</v>
      </c>
      <c r="AR57" s="242">
        <v>13900</v>
      </c>
      <c r="AS57" s="431">
        <f>VLOOKUP(B:B,[1]MICHELIN!$B:$K,8,0)</f>
        <v>6400</v>
      </c>
      <c r="AT57" s="431">
        <v>525</v>
      </c>
      <c r="AU57" s="211" t="s">
        <v>3956</v>
      </c>
      <c r="AV57" s="197" t="s">
        <v>5281</v>
      </c>
      <c r="AW57" s="134" t="str">
        <f>IFERROR(VLOOKUP(AV:AV,Q商品!B:E,4,0),"")</f>
        <v>2023年製 CROSSCLIMATE+ 165/65R14 83T XL オールシーズン 翌営業日発送</v>
      </c>
      <c r="AX57" s="134" t="str">
        <f>IFERROR(VLOOKUP(B:B,在庫!B:M,12,0),"")</f>
        <v>2023年製</v>
      </c>
      <c r="AY57" s="134">
        <f>IFERROR(VLOOKUP(B:B,在庫!B:L,10,0),"")</f>
        <v>2</v>
      </c>
      <c r="AZ57" s="244">
        <f>VLOOKUP(AL:AL,[1]MICHELIN!$B:$AH,32,0)</f>
        <v>605922089</v>
      </c>
      <c r="BA57" s="244">
        <f>VLOOKUP(AL:AL,[1]MICHELIN!$B:$AH,33,0)</f>
        <v>605922142</v>
      </c>
      <c r="BC57" s="11" t="s">
        <v>2055</v>
      </c>
    </row>
    <row r="58" spans="1:55" s="11" customFormat="1" ht="19.5" customHeight="1">
      <c r="A58" s="11">
        <f t="shared" si="0"/>
        <v>1</v>
      </c>
      <c r="B58" s="249">
        <f t="shared" si="1"/>
        <v>1656515157754</v>
      </c>
      <c r="C58" s="235">
        <f>VLOOKUP(B:B,[1]MICHELIN!$B:$K,9,0)</f>
        <v>36</v>
      </c>
      <c r="D58" s="11" t="s">
        <v>4677</v>
      </c>
      <c r="E58" s="397" t="s">
        <v>1667</v>
      </c>
      <c r="F58" s="160" t="s">
        <v>8400</v>
      </c>
      <c r="G58" s="134" t="e">
        <v>#N/A</v>
      </c>
      <c r="H58" s="235">
        <v>0</v>
      </c>
      <c r="I58" s="430">
        <f>VLOOKUP(B:B,[1]MICHELIN!$B:$K,10,0)</f>
        <v>0</v>
      </c>
      <c r="J58" s="132"/>
      <c r="K58" s="133" t="s">
        <v>6150</v>
      </c>
      <c r="L58" s="133">
        <v>63</v>
      </c>
      <c r="M58" s="135"/>
      <c r="N58" s="236"/>
      <c r="O58" s="236"/>
      <c r="P58" s="237"/>
      <c r="Q58" s="238">
        <f t="shared" si="17"/>
        <v>-477.27272727272725</v>
      </c>
      <c r="R58" s="144">
        <f t="shared" si="18"/>
        <v>16.902857142857144</v>
      </c>
      <c r="S58" s="197"/>
      <c r="T58" s="303"/>
      <c r="U58" s="194">
        <f t="shared" si="19"/>
        <v>0</v>
      </c>
      <c r="W58" s="239"/>
      <c r="X58" s="136">
        <f t="shared" si="20"/>
        <v>7590</v>
      </c>
      <c r="Y58" s="240">
        <f t="shared" si="21"/>
        <v>-477.27272727272725</v>
      </c>
      <c r="Z58" s="142" t="str">
        <f t="shared" si="22"/>
        <v/>
      </c>
      <c r="AA58" s="137">
        <f t="shared" si="23"/>
        <v>16.902857142857144</v>
      </c>
      <c r="AB58" s="145" t="s">
        <v>6998</v>
      </c>
      <c r="AC58" s="189">
        <f t="shared" si="24"/>
        <v>0</v>
      </c>
      <c r="AD58" s="187">
        <f t="shared" si="25"/>
        <v>0</v>
      </c>
      <c r="AE58" s="129">
        <f t="shared" si="11"/>
        <v>0</v>
      </c>
      <c r="AF58" s="130">
        <f t="shared" si="12"/>
        <v>0</v>
      </c>
      <c r="AG58" s="131" t="str">
        <f t="shared" si="13"/>
        <v/>
      </c>
      <c r="AH58" s="138">
        <f t="shared" si="14"/>
        <v>0</v>
      </c>
      <c r="AI58" s="139" t="str">
        <f t="shared" si="15"/>
        <v/>
      </c>
      <c r="AJ58" s="139" t="str">
        <f t="shared" si="16"/>
        <v/>
      </c>
      <c r="AL58" s="197">
        <v>1656515157754</v>
      </c>
      <c r="AM58" s="197">
        <v>4985009755594</v>
      </c>
      <c r="AN58" s="197" t="s">
        <v>3664</v>
      </c>
      <c r="AO58" s="241" t="s">
        <v>17</v>
      </c>
      <c r="AP58" s="241" t="s">
        <v>1295</v>
      </c>
      <c r="AQ58" s="242" t="s">
        <v>115</v>
      </c>
      <c r="AR58" s="242">
        <v>16500</v>
      </c>
      <c r="AS58" s="431">
        <v>7590</v>
      </c>
      <c r="AT58" s="431">
        <v>525</v>
      </c>
      <c r="AU58" s="211" t="s">
        <v>3956</v>
      </c>
      <c r="AV58" s="197"/>
      <c r="AW58" s="134" t="str">
        <f>IFERROR(VLOOKUP(AV:AV,Q商品!B:E,4,0),"")</f>
        <v/>
      </c>
      <c r="AX58" s="134" t="str">
        <f>IFERROR(VLOOKUP(B:B,在庫!B:M,12,0),"")</f>
        <v/>
      </c>
      <c r="AY58" s="134" t="str">
        <f>IFERROR(VLOOKUP(B:B,在庫!B:L,10,0),"")</f>
        <v/>
      </c>
      <c r="AZ58" s="244">
        <f>VLOOKUP(AL:AL,[1]MICHELIN!$B:$AH,32,0)</f>
        <v>605922085</v>
      </c>
      <c r="BA58" s="244">
        <f>VLOOKUP(AL:AL,[1]MICHELIN!$B:$AH,33,0)</f>
        <v>605922138</v>
      </c>
      <c r="BC58" s="11" t="e">
        <v>#N/A</v>
      </c>
    </row>
    <row r="59" spans="1:55" s="11" customFormat="1" ht="19.5" customHeight="1">
      <c r="A59" s="11">
        <f t="shared" si="0"/>
        <v>1</v>
      </c>
      <c r="B59" s="249">
        <f t="shared" si="1"/>
        <v>1657014157733</v>
      </c>
      <c r="C59" s="235">
        <f>VLOOKUP(B:B,[1]MICHELIN!$B:$K,9,0)</f>
        <v>24</v>
      </c>
      <c r="D59" s="11" t="s">
        <v>4677</v>
      </c>
      <c r="E59" s="397" t="s">
        <v>996</v>
      </c>
      <c r="F59" s="160" t="s">
        <v>6834</v>
      </c>
      <c r="G59" s="133" t="s">
        <v>10663</v>
      </c>
      <c r="H59" s="235">
        <v>53</v>
      </c>
      <c r="I59" s="430">
        <f>VLOOKUP(B:B,[1]MICHELIN!$B:$K,10,0)</f>
        <v>53</v>
      </c>
      <c r="J59" s="132" t="s">
        <v>12</v>
      </c>
      <c r="K59" s="133" t="s">
        <v>1961</v>
      </c>
      <c r="L59" s="133">
        <v>64</v>
      </c>
      <c r="M59" s="135" t="s">
        <v>3998</v>
      </c>
      <c r="N59" s="236" t="s">
        <v>5392</v>
      </c>
      <c r="O59" s="236">
        <v>0</v>
      </c>
      <c r="P59" s="237">
        <v>9000</v>
      </c>
      <c r="Q59" s="238">
        <f t="shared" si="17"/>
        <v>7704.545454545454</v>
      </c>
      <c r="R59" s="144">
        <f t="shared" si="18"/>
        <v>0.17581120943952797</v>
      </c>
      <c r="S59" s="197">
        <v>1074476296</v>
      </c>
      <c r="T59" s="306" t="s">
        <v>7821</v>
      </c>
      <c r="U59" s="194">
        <f t="shared" si="19"/>
        <v>9000</v>
      </c>
      <c r="W59" s="239">
        <v>9000</v>
      </c>
      <c r="X59" s="136">
        <f t="shared" si="20"/>
        <v>6350</v>
      </c>
      <c r="Y59" s="240">
        <f t="shared" si="21"/>
        <v>7704.545454545454</v>
      </c>
      <c r="Z59" s="142">
        <f t="shared" si="22"/>
        <v>7.7222222222222303E-2</v>
      </c>
      <c r="AA59" s="137">
        <f t="shared" si="23"/>
        <v>0.17581120943952797</v>
      </c>
      <c r="AB59" s="145">
        <v>1</v>
      </c>
      <c r="AC59" s="189">
        <f t="shared" si="24"/>
        <v>8823</v>
      </c>
      <c r="AD59" s="187">
        <f t="shared" si="25"/>
        <v>9695</v>
      </c>
      <c r="AE59" s="129">
        <f t="shared" si="11"/>
        <v>872.55</v>
      </c>
      <c r="AF59" s="130">
        <f t="shared" si="12"/>
        <v>177.54999999999995</v>
      </c>
      <c r="AG59" s="131">
        <f t="shared" si="13"/>
        <v>1.8313563692625059E-2</v>
      </c>
      <c r="AH59" s="138">
        <f t="shared" si="14"/>
        <v>695</v>
      </c>
      <c r="AI59" s="139">
        <f t="shared" si="15"/>
        <v>7.1686436307374937E-2</v>
      </c>
      <c r="AJ59" s="139">
        <f t="shared" si="16"/>
        <v>0.15749764574690289</v>
      </c>
      <c r="AL59" s="197">
        <v>1657014157733</v>
      </c>
      <c r="AM59" s="197">
        <v>4985009755549</v>
      </c>
      <c r="AN59" s="197" t="s">
        <v>3660</v>
      </c>
      <c r="AO59" s="241" t="s">
        <v>17</v>
      </c>
      <c r="AP59" s="241" t="s">
        <v>995</v>
      </c>
      <c r="AQ59" s="242" t="s">
        <v>86</v>
      </c>
      <c r="AR59" s="242">
        <v>13800</v>
      </c>
      <c r="AS59" s="431">
        <f>VLOOKUP(B:B,[1]MICHELIN!$B:$K,8,0)</f>
        <v>6350</v>
      </c>
      <c r="AT59" s="431">
        <v>525</v>
      </c>
      <c r="AU59" s="211" t="s">
        <v>3956</v>
      </c>
      <c r="AV59" s="197" t="s">
        <v>2101</v>
      </c>
      <c r="AW59" s="134" t="str">
        <f>IFERROR(VLOOKUP(AV:AV,Q商品!B:E,4,0),"")</f>
        <v>2022年製 CROSS CLIMATE+ 165/70R14 85T XL オールシーズンタイヤ 翌営業日発送</v>
      </c>
      <c r="AX59" s="134" t="str">
        <f>IFERROR(VLOOKUP(B:B,在庫!B:M,12,0),"")</f>
        <v>2022年製</v>
      </c>
      <c r="AY59" s="134">
        <f>IFERROR(VLOOKUP(B:B,在庫!B:L,10,0),"")</f>
        <v>4</v>
      </c>
      <c r="AZ59" s="244">
        <f>VLOOKUP(AL:AL,[1]MICHELIN!$B:$AH,32,0)</f>
        <v>605922086</v>
      </c>
      <c r="BA59" s="244">
        <f>VLOOKUP(AL:AL,[1]MICHELIN!$B:$AH,33,0)</f>
        <v>605922139</v>
      </c>
      <c r="BC59" s="11" t="s">
        <v>2055</v>
      </c>
    </row>
    <row r="60" spans="1:55" s="11" customFormat="1" ht="19.5" customHeight="1">
      <c r="A60" s="11">
        <f t="shared" si="0"/>
        <v>1</v>
      </c>
      <c r="B60" s="249">
        <f t="shared" si="1"/>
        <v>1756514157738</v>
      </c>
      <c r="C60" s="235">
        <f>VLOOKUP(B:B,[1]MICHELIN!$B:$K,9,0)</f>
        <v>44</v>
      </c>
      <c r="D60" s="11" t="s">
        <v>4677</v>
      </c>
      <c r="E60" s="397" t="s">
        <v>998</v>
      </c>
      <c r="F60" s="160" t="s">
        <v>6835</v>
      </c>
      <c r="G60" s="133" t="s">
        <v>10663</v>
      </c>
      <c r="H60" s="235">
        <v>1</v>
      </c>
      <c r="I60" s="430">
        <f>VLOOKUP(B:B,[1]MICHELIN!$B:$K,10,0)</f>
        <v>1</v>
      </c>
      <c r="J60" s="132"/>
      <c r="K60" s="133" t="s">
        <v>1961</v>
      </c>
      <c r="L60" s="133">
        <v>65</v>
      </c>
      <c r="M60" s="135" t="s">
        <v>3998</v>
      </c>
      <c r="N60" s="236" t="s">
        <v>7183</v>
      </c>
      <c r="O60" s="236">
        <v>0</v>
      </c>
      <c r="P60" s="237">
        <v>10300</v>
      </c>
      <c r="Q60" s="238">
        <f t="shared" si="17"/>
        <v>8886.363636363636</v>
      </c>
      <c r="R60" s="144">
        <f t="shared" si="18"/>
        <v>0.17626598465473142</v>
      </c>
      <c r="S60" s="197">
        <v>1074476731</v>
      </c>
      <c r="T60" s="302" t="s">
        <v>7822</v>
      </c>
      <c r="U60" s="194">
        <f t="shared" si="19"/>
        <v>10300</v>
      </c>
      <c r="W60" s="239">
        <v>10300</v>
      </c>
      <c r="X60" s="136">
        <f t="shared" si="20"/>
        <v>7320</v>
      </c>
      <c r="Y60" s="240">
        <f t="shared" si="21"/>
        <v>8886.363636363636</v>
      </c>
      <c r="Z60" s="142">
        <f t="shared" si="22"/>
        <v>7.72815533980582E-2</v>
      </c>
      <c r="AA60" s="137">
        <f t="shared" si="23"/>
        <v>0.17626598465473142</v>
      </c>
      <c r="AB60" s="145">
        <v>1</v>
      </c>
      <c r="AC60" s="189">
        <f t="shared" si="24"/>
        <v>10098</v>
      </c>
      <c r="AD60" s="187">
        <f t="shared" si="25"/>
        <v>11096</v>
      </c>
      <c r="AE60" s="129">
        <f t="shared" si="11"/>
        <v>998.64</v>
      </c>
      <c r="AF60" s="130">
        <f t="shared" si="12"/>
        <v>202.64</v>
      </c>
      <c r="AG60" s="131">
        <f t="shared" si="13"/>
        <v>1.8262436914203314E-2</v>
      </c>
      <c r="AH60" s="138">
        <f t="shared" si="14"/>
        <v>796</v>
      </c>
      <c r="AI60" s="139">
        <f t="shared" si="15"/>
        <v>7.173756308579668E-2</v>
      </c>
      <c r="AJ60" s="139">
        <f t="shared" si="16"/>
        <v>0.15800354774052811</v>
      </c>
      <c r="AL60" s="197">
        <v>1756514157738</v>
      </c>
      <c r="AM60" s="197">
        <v>4985009755556</v>
      </c>
      <c r="AN60" s="197" t="s">
        <v>3658</v>
      </c>
      <c r="AO60" s="241" t="s">
        <v>17</v>
      </c>
      <c r="AP60" s="241" t="s">
        <v>997</v>
      </c>
      <c r="AQ60" s="242" t="s">
        <v>87</v>
      </c>
      <c r="AR60" s="242">
        <v>15900</v>
      </c>
      <c r="AS60" s="431">
        <f>VLOOKUP(B:B,[1]MICHELIN!$B:$K,8,0)</f>
        <v>7320</v>
      </c>
      <c r="AT60" s="431">
        <v>525</v>
      </c>
      <c r="AU60" s="211" t="s">
        <v>3956</v>
      </c>
      <c r="AV60" s="197" t="s">
        <v>296</v>
      </c>
      <c r="AW60" s="134" t="str">
        <f>IFERROR(VLOOKUP(AV:AV,Q商品!B:E,4,0),"")</f>
        <v>2022年製以降 CROSS CLIMATE+ 175/65R14 86H XL オールシーズンタイヤ 翌営業日発送</v>
      </c>
      <c r="AX60" s="134" t="str">
        <f>IFERROR(VLOOKUP(B:B,在庫!B:M,12,0),"")</f>
        <v>2023年製</v>
      </c>
      <c r="AY60" s="134">
        <f>IFERROR(VLOOKUP(B:B,在庫!B:L,10,0),"")</f>
        <v>1</v>
      </c>
      <c r="AZ60" s="244">
        <f>VLOOKUP(AL:AL,[1]MICHELIN!$B:$AH,32,0)</f>
        <v>605922088</v>
      </c>
      <c r="BA60" s="244">
        <f>VLOOKUP(AL:AL,[1]MICHELIN!$B:$AH,33,0)</f>
        <v>605922141</v>
      </c>
      <c r="BC60" s="11" t="s">
        <v>2055</v>
      </c>
    </row>
    <row r="61" spans="1:55" s="11" customFormat="1" ht="19.5" customHeight="1">
      <c r="A61" s="11">
        <f t="shared" si="0"/>
        <v>1</v>
      </c>
      <c r="B61" s="249">
        <f t="shared" si="1"/>
        <v>1757014157730</v>
      </c>
      <c r="C61" s="235">
        <f>VLOOKUP(B:B,[1]MICHELIN!$B:$K,9,0)</f>
        <v>12</v>
      </c>
      <c r="D61" s="11" t="s">
        <v>4677</v>
      </c>
      <c r="E61" s="397" t="s">
        <v>1000</v>
      </c>
      <c r="F61" s="160" t="s">
        <v>1868</v>
      </c>
      <c r="G61" s="133" t="s">
        <v>10663</v>
      </c>
      <c r="H61" s="235">
        <v>28</v>
      </c>
      <c r="I61" s="430">
        <f>VLOOKUP(B:B,[1]MICHELIN!$B:$K,10,0)</f>
        <v>28</v>
      </c>
      <c r="J61" s="132">
        <v>705</v>
      </c>
      <c r="K61" s="133" t="s">
        <v>1961</v>
      </c>
      <c r="L61" s="133">
        <v>66</v>
      </c>
      <c r="M61" s="135" t="s">
        <v>3998</v>
      </c>
      <c r="N61" s="236" t="s">
        <v>8570</v>
      </c>
      <c r="O61" s="236">
        <v>0</v>
      </c>
      <c r="P61" s="237">
        <v>9110</v>
      </c>
      <c r="Q61" s="238">
        <f t="shared" si="17"/>
        <v>7804.545454545454</v>
      </c>
      <c r="R61" s="144">
        <f t="shared" si="18"/>
        <v>0.10949330227140355</v>
      </c>
      <c r="S61" s="197">
        <v>1074476297</v>
      </c>
      <c r="T61" s="302" t="s">
        <v>7823</v>
      </c>
      <c r="U61" s="194">
        <f t="shared" si="19"/>
        <v>9110</v>
      </c>
      <c r="W61" s="239">
        <v>9110</v>
      </c>
      <c r="X61" s="136">
        <f t="shared" si="20"/>
        <v>6950</v>
      </c>
      <c r="Y61" s="240">
        <f t="shared" si="21"/>
        <v>7804.545454545454</v>
      </c>
      <c r="Z61" s="142">
        <f t="shared" si="22"/>
        <v>7.7277716794731166E-2</v>
      </c>
      <c r="AA61" s="137">
        <f t="shared" si="23"/>
        <v>0.10949330227140355</v>
      </c>
      <c r="AB61" s="145">
        <v>1</v>
      </c>
      <c r="AC61" s="189">
        <f t="shared" si="24"/>
        <v>8931</v>
      </c>
      <c r="AD61" s="187">
        <f t="shared" si="25"/>
        <v>9814</v>
      </c>
      <c r="AE61" s="129">
        <f t="shared" si="11"/>
        <v>883.26</v>
      </c>
      <c r="AF61" s="130">
        <f t="shared" si="12"/>
        <v>179.26</v>
      </c>
      <c r="AG61" s="131">
        <f t="shared" si="13"/>
        <v>1.8265742816384756E-2</v>
      </c>
      <c r="AH61" s="138">
        <f t="shared" si="14"/>
        <v>704</v>
      </c>
      <c r="AI61" s="139">
        <f t="shared" si="15"/>
        <v>7.1734257183615244E-2</v>
      </c>
      <c r="AJ61" s="139">
        <f t="shared" si="16"/>
        <v>9.12275594550188E-2</v>
      </c>
      <c r="AL61" s="197">
        <v>1757014157730</v>
      </c>
      <c r="AM61" s="197">
        <v>4985009755563</v>
      </c>
      <c r="AN61" s="197" t="s">
        <v>3661</v>
      </c>
      <c r="AO61" s="241" t="s">
        <v>17</v>
      </c>
      <c r="AP61" s="241" t="s">
        <v>999</v>
      </c>
      <c r="AQ61" s="242" t="s">
        <v>88</v>
      </c>
      <c r="AR61" s="242">
        <v>15100</v>
      </c>
      <c r="AS61" s="431">
        <f>VLOOKUP(B:B,[1]MICHELIN!$B:$K,8,0)</f>
        <v>6950</v>
      </c>
      <c r="AT61" s="431">
        <v>525</v>
      </c>
      <c r="AU61" s="211" t="s">
        <v>3956</v>
      </c>
      <c r="AV61" s="197" t="s">
        <v>297</v>
      </c>
      <c r="AW61" s="134" t="str">
        <f>IFERROR(VLOOKUP(AV:AV,Q商品!B:E,4,0),"")</f>
        <v>2021年製以降 CROSS CLIMATE+ 175/70R14 88T XL オールシーズンタイヤ 翌営業日発送</v>
      </c>
      <c r="AX61" s="134" t="str">
        <f>IFERROR(VLOOKUP(B:B,在庫!B:M,12,0),"")</f>
        <v>2022年製</v>
      </c>
      <c r="AY61" s="134">
        <f>IFERROR(VLOOKUP(B:B,在庫!B:L,10,0),"")</f>
        <v>3</v>
      </c>
      <c r="AZ61" s="244">
        <f>VLOOKUP(AL:AL,[1]MICHELIN!$B:$AH,32,0)</f>
        <v>605922087</v>
      </c>
      <c r="BA61" s="244">
        <f>VLOOKUP(AL:AL,[1]MICHELIN!$B:$AH,33,0)</f>
        <v>605922140</v>
      </c>
      <c r="BC61" s="11" t="s">
        <v>2055</v>
      </c>
    </row>
    <row r="62" spans="1:55" s="11" customFormat="1" ht="19.5" customHeight="1">
      <c r="A62" s="11">
        <f t="shared" si="0"/>
        <v>1</v>
      </c>
      <c r="B62" s="249">
        <f t="shared" si="1"/>
        <v>1756015157756</v>
      </c>
      <c r="C62" s="235">
        <f>VLOOKUP(B:B,[1]MICHELIN!$B:$K,9,0)</f>
        <v>24</v>
      </c>
      <c r="D62" s="11" t="s">
        <v>4677</v>
      </c>
      <c r="E62" s="397" t="s">
        <v>5459</v>
      </c>
      <c r="F62" s="160" t="s">
        <v>6836</v>
      </c>
      <c r="G62" s="133" t="s">
        <v>10663</v>
      </c>
      <c r="H62" s="235">
        <v>8</v>
      </c>
      <c r="I62" s="430">
        <f>VLOOKUP(B:B,[1]MICHELIN!$B:$K,10,0)</f>
        <v>8</v>
      </c>
      <c r="J62" s="132"/>
      <c r="K62" s="133" t="s">
        <v>1961</v>
      </c>
      <c r="L62" s="133">
        <v>67</v>
      </c>
      <c r="M62" s="135" t="s">
        <v>3998</v>
      </c>
      <c r="N62" s="236">
        <v>11770</v>
      </c>
      <c r="O62" s="236">
        <v>0</v>
      </c>
      <c r="P62" s="237">
        <v>11770</v>
      </c>
      <c r="Q62" s="238">
        <f t="shared" si="17"/>
        <v>10222.727272727272</v>
      </c>
      <c r="R62" s="144">
        <f t="shared" si="18"/>
        <v>0.18025789239662066</v>
      </c>
      <c r="S62" s="197">
        <v>1074475794</v>
      </c>
      <c r="T62" s="302" t="s">
        <v>7824</v>
      </c>
      <c r="U62" s="194">
        <f t="shared" si="19"/>
        <v>11770</v>
      </c>
      <c r="W62" s="239">
        <v>11770</v>
      </c>
      <c r="X62" s="136">
        <f t="shared" si="20"/>
        <v>8380</v>
      </c>
      <c r="Y62" s="240">
        <f t="shared" si="21"/>
        <v>10222.727272727272</v>
      </c>
      <c r="Z62" s="142">
        <f t="shared" si="22"/>
        <v>7.7315208156329751E-2</v>
      </c>
      <c r="AA62" s="137">
        <f t="shared" si="23"/>
        <v>0.18025789239662066</v>
      </c>
      <c r="AB62" s="145">
        <v>1</v>
      </c>
      <c r="AC62" s="189">
        <f t="shared" si="24"/>
        <v>11539</v>
      </c>
      <c r="AD62" s="187">
        <f t="shared" si="25"/>
        <v>12680</v>
      </c>
      <c r="AE62" s="129">
        <f t="shared" si="11"/>
        <v>1141.2</v>
      </c>
      <c r="AF62" s="130">
        <f t="shared" si="12"/>
        <v>231.20000000000005</v>
      </c>
      <c r="AG62" s="131">
        <f t="shared" si="13"/>
        <v>1.8233438485804419E-2</v>
      </c>
      <c r="AH62" s="138">
        <f t="shared" si="14"/>
        <v>910</v>
      </c>
      <c r="AI62" s="139">
        <f t="shared" si="15"/>
        <v>7.1766561514195581E-2</v>
      </c>
      <c r="AJ62" s="139">
        <f t="shared" si="16"/>
        <v>0.16202445391081624</v>
      </c>
      <c r="AL62" s="197">
        <v>1756015157756</v>
      </c>
      <c r="AM62" s="197">
        <v>4985009755600</v>
      </c>
      <c r="AN62" s="197" t="s">
        <v>3662</v>
      </c>
      <c r="AO62" s="241" t="s">
        <v>17</v>
      </c>
      <c r="AP62" s="241" t="s">
        <v>3663</v>
      </c>
      <c r="AQ62" s="242" t="s">
        <v>875</v>
      </c>
      <c r="AR62" s="242">
        <v>18200</v>
      </c>
      <c r="AS62" s="431">
        <f>VLOOKUP(B:B,[1]MICHELIN!$B:$K,8,0)</f>
        <v>8380</v>
      </c>
      <c r="AT62" s="431">
        <v>525</v>
      </c>
      <c r="AU62" s="211" t="s">
        <v>3956</v>
      </c>
      <c r="AV62" s="197" t="s">
        <v>3394</v>
      </c>
      <c r="AW62" s="134" t="str">
        <f>IFERROR(VLOOKUP(AV:AV,Q商品!B:E,4,0),"")</f>
        <v>2022年製 CROSSCLIMATE+ 175/60R15 85H XL オールシーズン 翌営業日発送</v>
      </c>
      <c r="AX62" s="134" t="str">
        <f>IFERROR(VLOOKUP(B:B,在庫!B:M,12,0),"")</f>
        <v>2022年製</v>
      </c>
      <c r="AY62" s="134">
        <f>IFERROR(VLOOKUP(B:B,在庫!B:L,10,0),"")</f>
        <v>1</v>
      </c>
      <c r="AZ62" s="244">
        <f>VLOOKUP(AL:AL,[1]MICHELIN!$B:$AH,32,0)</f>
        <v>605922084</v>
      </c>
      <c r="BA62" s="244">
        <f>VLOOKUP(AL:AL,[1]MICHELIN!$B:$AH,33,0)</f>
        <v>605922137</v>
      </c>
      <c r="BC62" s="11" t="s">
        <v>2055</v>
      </c>
    </row>
    <row r="63" spans="1:55" s="11" customFormat="1" ht="19.5" customHeight="1">
      <c r="A63" s="11">
        <f t="shared" si="0"/>
        <v>1</v>
      </c>
      <c r="B63" s="249">
        <f t="shared" si="1"/>
        <v>1856514157735</v>
      </c>
      <c r="C63" s="235">
        <f>VLOOKUP(B:B,[1]MICHELIN!$B:$K,9,0)</f>
        <v>10</v>
      </c>
      <c r="D63" s="11" t="s">
        <v>4677</v>
      </c>
      <c r="E63" s="397" t="s">
        <v>1666</v>
      </c>
      <c r="F63" s="160" t="s">
        <v>6837</v>
      </c>
      <c r="G63" s="133" t="s">
        <v>10663</v>
      </c>
      <c r="H63" s="235">
        <v>8</v>
      </c>
      <c r="I63" s="430">
        <f>VLOOKUP(B:B,[1]MICHELIN!$B:$K,10,0)</f>
        <v>8</v>
      </c>
      <c r="J63" s="132" t="s">
        <v>12</v>
      </c>
      <c r="K63" s="133" t="s">
        <v>1961</v>
      </c>
      <c r="L63" s="133">
        <v>68</v>
      </c>
      <c r="M63" s="135" t="s">
        <v>3998</v>
      </c>
      <c r="N63" s="236" t="s">
        <v>8571</v>
      </c>
      <c r="O63" s="236">
        <v>0</v>
      </c>
      <c r="P63" s="237">
        <v>11180</v>
      </c>
      <c r="Q63" s="238">
        <f t="shared" si="17"/>
        <v>9686.363636363636</v>
      </c>
      <c r="R63" s="144">
        <f t="shared" si="18"/>
        <v>0.17822618488972311</v>
      </c>
      <c r="S63" s="197">
        <v>1074475793</v>
      </c>
      <c r="T63" s="302" t="s">
        <v>7825</v>
      </c>
      <c r="U63" s="194">
        <f t="shared" si="19"/>
        <v>11180</v>
      </c>
      <c r="W63" s="239">
        <v>11180</v>
      </c>
      <c r="X63" s="136">
        <f t="shared" si="20"/>
        <v>7960</v>
      </c>
      <c r="Y63" s="240">
        <f t="shared" si="21"/>
        <v>9686.363636363636</v>
      </c>
      <c r="Z63" s="142">
        <f t="shared" si="22"/>
        <v>7.7191413237924777E-2</v>
      </c>
      <c r="AA63" s="137">
        <f t="shared" si="23"/>
        <v>0.17822618488972311</v>
      </c>
      <c r="AB63" s="145">
        <v>1</v>
      </c>
      <c r="AC63" s="189">
        <f t="shared" si="24"/>
        <v>10960</v>
      </c>
      <c r="AD63" s="187">
        <f t="shared" si="25"/>
        <v>12043</v>
      </c>
      <c r="AE63" s="129">
        <f t="shared" si="11"/>
        <v>1083.8699999999999</v>
      </c>
      <c r="AF63" s="130">
        <f t="shared" si="12"/>
        <v>220.86999999999989</v>
      </c>
      <c r="AG63" s="131">
        <f t="shared" si="13"/>
        <v>1.8340114589388019E-2</v>
      </c>
      <c r="AH63" s="138">
        <f t="shared" si="14"/>
        <v>863</v>
      </c>
      <c r="AI63" s="139">
        <f t="shared" si="15"/>
        <v>7.1659885410611968E-2</v>
      </c>
      <c r="AJ63" s="139">
        <f t="shared" si="16"/>
        <v>0.15988607030033508</v>
      </c>
      <c r="AL63" s="197">
        <v>1856514157735</v>
      </c>
      <c r="AM63" s="197">
        <v>4985009755587</v>
      </c>
      <c r="AN63" s="197" t="s">
        <v>3659</v>
      </c>
      <c r="AO63" s="241" t="s">
        <v>17</v>
      </c>
      <c r="AP63" s="241" t="s">
        <v>1294</v>
      </c>
      <c r="AQ63" s="242" t="s">
        <v>883</v>
      </c>
      <c r="AR63" s="242">
        <v>17300</v>
      </c>
      <c r="AS63" s="431">
        <f>VLOOKUP(B:B,[1]MICHELIN!$B:$K,8,0)</f>
        <v>7960</v>
      </c>
      <c r="AT63" s="431">
        <v>525</v>
      </c>
      <c r="AU63" s="211" t="s">
        <v>3956</v>
      </c>
      <c r="AV63" s="197" t="s">
        <v>3395</v>
      </c>
      <c r="AW63" s="134" t="str">
        <f>IFERROR(VLOOKUP(AV:AV,Q商品!B:E,4,0),"")</f>
        <v>2022年製以降 CROSSCLIMATE+ 185/65R14 90H XL オールシーズン 翌営業日発送</v>
      </c>
      <c r="AX63" s="134" t="str">
        <f>IFERROR(VLOOKUP(B:B,在庫!B:M,12,0),"")</f>
        <v>2022年製</v>
      </c>
      <c r="AY63" s="134">
        <f>IFERROR(VLOOKUP(B:B,在庫!B:L,10,0),"")</f>
        <v>2</v>
      </c>
      <c r="AZ63" s="244">
        <f>VLOOKUP(AL:AL,[1]MICHELIN!$B:$AH,32,0)</f>
        <v>605922090</v>
      </c>
      <c r="BA63" s="244">
        <f>VLOOKUP(AL:AL,[1]MICHELIN!$B:$AH,33,0)</f>
        <v>605922143</v>
      </c>
      <c r="BC63" s="11" t="s">
        <v>2055</v>
      </c>
    </row>
    <row r="64" spans="1:55" s="11" customFormat="1" ht="19.5" customHeight="1">
      <c r="A64" s="11">
        <f t="shared" si="0"/>
        <v>1</v>
      </c>
      <c r="B64" s="249">
        <f t="shared" si="1"/>
        <v>2056515157751</v>
      </c>
      <c r="C64" s="235">
        <f>VLOOKUP(B:B,[1]MICHELIN!$B:$K,9,0)</f>
        <v>4</v>
      </c>
      <c r="D64" s="11" t="s">
        <v>4677</v>
      </c>
      <c r="E64" s="397" t="s">
        <v>5460</v>
      </c>
      <c r="F64" s="160" t="s">
        <v>6838</v>
      </c>
      <c r="G64" s="133" t="s">
        <v>10663</v>
      </c>
      <c r="H64" s="235">
        <v>62</v>
      </c>
      <c r="I64" s="430">
        <f>VLOOKUP(B:B,[1]MICHELIN!$B:$K,10,0)</f>
        <v>62</v>
      </c>
      <c r="J64" s="132" t="s">
        <v>12</v>
      </c>
      <c r="K64" s="133" t="s">
        <v>1961</v>
      </c>
      <c r="L64" s="133">
        <v>70</v>
      </c>
      <c r="M64" s="135" t="s">
        <v>3998</v>
      </c>
      <c r="N64" s="236" t="s">
        <v>8572</v>
      </c>
      <c r="O64" s="236">
        <v>0</v>
      </c>
      <c r="P64" s="237">
        <v>15290</v>
      </c>
      <c r="Q64" s="238">
        <f t="shared" si="17"/>
        <v>12945.454545454544</v>
      </c>
      <c r="R64" s="144">
        <f t="shared" si="18"/>
        <v>0.15414325842696622</v>
      </c>
      <c r="S64" s="197">
        <v>1074475792</v>
      </c>
      <c r="T64" s="302" t="s">
        <v>7826</v>
      </c>
      <c r="U64" s="194">
        <f t="shared" si="19"/>
        <v>15290</v>
      </c>
      <c r="W64" s="239">
        <v>15290</v>
      </c>
      <c r="X64" s="136">
        <f t="shared" si="20"/>
        <v>10950</v>
      </c>
      <c r="Y64" s="240">
        <f t="shared" si="21"/>
        <v>12945.454545454544</v>
      </c>
      <c r="Z64" s="142">
        <f t="shared" si="22"/>
        <v>7.7305428384565111E-2</v>
      </c>
      <c r="AA64" s="137">
        <f t="shared" si="23"/>
        <v>0.15414325842696622</v>
      </c>
      <c r="AB64" s="145">
        <v>1</v>
      </c>
      <c r="AC64" s="189">
        <f t="shared" si="24"/>
        <v>14990</v>
      </c>
      <c r="AD64" s="187">
        <f t="shared" si="25"/>
        <v>16472</v>
      </c>
      <c r="AE64" s="129">
        <f t="shared" si="11"/>
        <v>1482.48</v>
      </c>
      <c r="AF64" s="130">
        <f t="shared" si="12"/>
        <v>300.48</v>
      </c>
      <c r="AG64" s="131">
        <f t="shared" si="13"/>
        <v>1.8241864983001458E-2</v>
      </c>
      <c r="AH64" s="138">
        <f t="shared" si="14"/>
        <v>1182</v>
      </c>
      <c r="AI64" s="139">
        <f t="shared" si="15"/>
        <v>7.1758135016998542E-2</v>
      </c>
      <c r="AJ64" s="139">
        <f t="shared" si="16"/>
        <v>0.13590139344396476</v>
      </c>
      <c r="AL64" s="197">
        <v>2056515157751</v>
      </c>
      <c r="AM64" s="197">
        <v>4985009755389</v>
      </c>
      <c r="AN64" s="197" t="s">
        <v>3665</v>
      </c>
      <c r="AO64" s="241" t="s">
        <v>17</v>
      </c>
      <c r="AP64" s="241" t="s">
        <v>3666</v>
      </c>
      <c r="AQ64" s="242" t="s">
        <v>874</v>
      </c>
      <c r="AR64" s="242">
        <v>23800</v>
      </c>
      <c r="AS64" s="431">
        <f>VLOOKUP(B:B,[1]MICHELIN!$B:$K,8,0)</f>
        <v>10950</v>
      </c>
      <c r="AT64" s="431">
        <v>1050</v>
      </c>
      <c r="AU64" s="211" t="s">
        <v>3956</v>
      </c>
      <c r="AV64" s="197" t="s">
        <v>3396</v>
      </c>
      <c r="AW64" s="134" t="str">
        <f>IFERROR(VLOOKUP(AV:AV,Q商品!B:E,4,0),"")</f>
        <v>2022年製 CROSSCLIMATE+ 205/65R15 99V XL オールシーズン 翌営業日発送</v>
      </c>
      <c r="AX64" s="134" t="str">
        <f>IFERROR(VLOOKUP(B:B,在庫!B:M,12,0),"")</f>
        <v>2022年製</v>
      </c>
      <c r="AY64" s="134">
        <f>IFERROR(VLOOKUP(B:B,在庫!B:L,10,0),"")</f>
        <v>4</v>
      </c>
      <c r="AZ64" s="244">
        <f>VLOOKUP(AL:AL,[1]MICHELIN!$B:$AH,32,0)</f>
        <v>605922083</v>
      </c>
      <c r="BA64" s="244">
        <f>VLOOKUP(AL:AL,[1]MICHELIN!$B:$AH,33,0)</f>
        <v>605922136</v>
      </c>
      <c r="BC64" s="11" t="s">
        <v>2055</v>
      </c>
    </row>
    <row r="65" spans="1:55" s="11" customFormat="1" ht="19.5" customHeight="1">
      <c r="A65" s="11">
        <f t="shared" si="0"/>
        <v>1</v>
      </c>
      <c r="B65" s="249">
        <f t="shared" si="1"/>
        <v>2157015158016</v>
      </c>
      <c r="C65" s="235">
        <f>VLOOKUP(B:B,[1]MICHELIN!$B:$K,9,0)</f>
        <v>44</v>
      </c>
      <c r="D65" s="11" t="s">
        <v>4677</v>
      </c>
      <c r="E65" s="11" t="s">
        <v>7460</v>
      </c>
      <c r="F65" s="160" t="s">
        <v>7235</v>
      </c>
      <c r="G65" s="133" t="s">
        <v>10661</v>
      </c>
      <c r="H65" s="235">
        <v>16</v>
      </c>
      <c r="I65" s="430">
        <f>VLOOKUP(B:B,[1]MICHELIN!$B:$K,10,0)</f>
        <v>16</v>
      </c>
      <c r="J65" s="134">
        <v>555</v>
      </c>
      <c r="K65" s="133" t="s">
        <v>1961</v>
      </c>
      <c r="L65" s="133">
        <v>73</v>
      </c>
      <c r="M65" s="135" t="s">
        <v>3998</v>
      </c>
      <c r="N65" s="236" t="s">
        <v>9083</v>
      </c>
      <c r="O65" s="236">
        <v>0</v>
      </c>
      <c r="P65" s="237">
        <v>19644</v>
      </c>
      <c r="Q65" s="238">
        <f t="shared" si="17"/>
        <v>16903.636363636364</v>
      </c>
      <c r="R65" s="144">
        <f t="shared" si="18"/>
        <v>0.17650855114553082</v>
      </c>
      <c r="S65" s="197" t="s">
        <v>9054</v>
      </c>
      <c r="T65" s="302" t="s">
        <v>9056</v>
      </c>
      <c r="U65" s="194">
        <f t="shared" si="19"/>
        <v>19644</v>
      </c>
      <c r="W65" s="239">
        <v>19644</v>
      </c>
      <c r="X65" s="136">
        <f t="shared" si="20"/>
        <v>13920</v>
      </c>
      <c r="Y65" s="240">
        <f t="shared" si="21"/>
        <v>16903.636363636364</v>
      </c>
      <c r="Z65" s="142">
        <f t="shared" si="22"/>
        <v>7.7275503970678061E-2</v>
      </c>
      <c r="AA65" s="137">
        <f t="shared" si="23"/>
        <v>0.17650855114553082</v>
      </c>
      <c r="AB65" s="145"/>
      <c r="AC65" s="189">
        <f t="shared" si="24"/>
        <v>19258</v>
      </c>
      <c r="AD65" s="187">
        <f t="shared" si="25"/>
        <v>21162</v>
      </c>
      <c r="AE65" s="129">
        <f t="shared" si="11"/>
        <v>1904.58</v>
      </c>
      <c r="AF65" s="130">
        <f t="shared" si="12"/>
        <v>386.57999999999993</v>
      </c>
      <c r="AG65" s="131">
        <f t="shared" si="13"/>
        <v>1.8267649560533027E-2</v>
      </c>
      <c r="AH65" s="138">
        <f t="shared" si="14"/>
        <v>1518</v>
      </c>
      <c r="AI65" s="139">
        <f t="shared" si="15"/>
        <v>7.1732350439466963E-2</v>
      </c>
      <c r="AJ65" s="139">
        <f t="shared" si="16"/>
        <v>0.15824090158499779</v>
      </c>
      <c r="AL65" s="197">
        <v>2157015158016</v>
      </c>
      <c r="AM65" s="197">
        <v>4985009716175</v>
      </c>
      <c r="AN65" s="197" t="s">
        <v>3680</v>
      </c>
      <c r="AO65" s="241" t="s">
        <v>9103</v>
      </c>
      <c r="AP65" s="241" t="s">
        <v>9104</v>
      </c>
      <c r="AQ65" s="242" t="s">
        <v>1302</v>
      </c>
      <c r="AR65" s="242">
        <v>29000</v>
      </c>
      <c r="AS65" s="431">
        <v>13920</v>
      </c>
      <c r="AT65" s="431">
        <v>1050</v>
      </c>
      <c r="AU65" s="211" t="s">
        <v>3956</v>
      </c>
      <c r="AV65" s="197" t="s">
        <v>9055</v>
      </c>
      <c r="AW65" s="134" t="s">
        <v>9105</v>
      </c>
      <c r="AX65" s="134" t="str">
        <f>IFERROR(VLOOKUP(B:B,在庫!B:M,12,0),"")</f>
        <v>2023年製</v>
      </c>
      <c r="AY65" s="134">
        <f>IFERROR(VLOOKUP(B:B,在庫!B:L,10,0),"")</f>
        <v>2</v>
      </c>
      <c r="AZ65" s="244" t="str">
        <f>VLOOKUP(AL:AL,[1]MICHELIN!$B:$AH,32,0)</f>
        <v>×</v>
      </c>
      <c r="BA65" s="244" t="str">
        <f>VLOOKUP(AL:AL,[1]MICHELIN!$B:$AH,33,0)</f>
        <v/>
      </c>
      <c r="BC65" s="11" t="e">
        <v>#N/A</v>
      </c>
    </row>
    <row r="66" spans="1:55" s="11" customFormat="1" ht="19.5" customHeight="1">
      <c r="A66" s="11">
        <f t="shared" si="0"/>
        <v>1</v>
      </c>
      <c r="B66" s="249">
        <f t="shared" si="1"/>
        <v>2355518157707</v>
      </c>
      <c r="C66" s="235">
        <f>VLOOKUP(B:B,[1]MICHELIN!$B:$K,9,0)</f>
        <v>44</v>
      </c>
      <c r="D66" s="11" t="s">
        <v>4677</v>
      </c>
      <c r="E66" s="11" t="s">
        <v>5451</v>
      </c>
      <c r="F66" s="160" t="s">
        <v>6959</v>
      </c>
      <c r="G66" s="133" t="s">
        <v>10663</v>
      </c>
      <c r="H66" s="235">
        <v>12</v>
      </c>
      <c r="I66" s="430">
        <f>VLOOKUP(B:B,[1]MICHELIN!$B:$K,10,0)</f>
        <v>12</v>
      </c>
      <c r="J66" s="132">
        <v>261</v>
      </c>
      <c r="K66" s="133" t="s">
        <v>1961</v>
      </c>
      <c r="L66" s="133">
        <v>75</v>
      </c>
      <c r="M66" s="135" t="s">
        <v>2014</v>
      </c>
      <c r="N66" s="236" t="s">
        <v>8573</v>
      </c>
      <c r="O66" s="236">
        <v>0</v>
      </c>
      <c r="P66" s="237">
        <v>23980</v>
      </c>
      <c r="Q66" s="238">
        <f t="shared" si="17"/>
        <v>20845.454545454544</v>
      </c>
      <c r="R66" s="144">
        <f t="shared" si="18"/>
        <v>0.1225904928041866</v>
      </c>
      <c r="S66" s="197">
        <v>1074735356</v>
      </c>
      <c r="T66" s="306" t="s">
        <v>8495</v>
      </c>
      <c r="U66" s="194">
        <f t="shared" si="19"/>
        <v>23980</v>
      </c>
      <c r="W66" s="239">
        <v>23980</v>
      </c>
      <c r="X66" s="136">
        <f t="shared" si="20"/>
        <v>18290</v>
      </c>
      <c r="Y66" s="240">
        <f t="shared" si="21"/>
        <v>20845.454545454544</v>
      </c>
      <c r="Z66" s="142">
        <f t="shared" si="22"/>
        <v>7.7314428690575587E-2</v>
      </c>
      <c r="AA66" s="137">
        <f t="shared" si="23"/>
        <v>0.1225904928041866</v>
      </c>
      <c r="AB66" s="334"/>
      <c r="AC66" s="189">
        <f t="shared" si="24"/>
        <v>23509</v>
      </c>
      <c r="AD66" s="187">
        <f t="shared" si="25"/>
        <v>25834</v>
      </c>
      <c r="AE66" s="129">
        <f t="shared" si="11"/>
        <v>2325.06</v>
      </c>
      <c r="AF66" s="130">
        <f t="shared" si="12"/>
        <v>471.05999999999995</v>
      </c>
      <c r="AG66" s="131">
        <f t="shared" si="13"/>
        <v>1.823411008748161E-2</v>
      </c>
      <c r="AH66" s="138">
        <f t="shared" si="14"/>
        <v>1854</v>
      </c>
      <c r="AI66" s="139">
        <f t="shared" si="15"/>
        <v>7.1765889912518394E-2</v>
      </c>
      <c r="AJ66" s="139">
        <f t="shared" si="16"/>
        <v>0.104356382716705</v>
      </c>
      <c r="AL66" s="197">
        <v>2355518157707</v>
      </c>
      <c r="AM66" s="197">
        <v>4985009753934</v>
      </c>
      <c r="AN66" s="197" t="s">
        <v>3719</v>
      </c>
      <c r="AO66" s="241" t="s">
        <v>0</v>
      </c>
      <c r="AP66" s="241" t="s">
        <v>961</v>
      </c>
      <c r="AQ66" s="242" t="s">
        <v>72</v>
      </c>
      <c r="AR66" s="242">
        <v>38100</v>
      </c>
      <c r="AS66" s="431">
        <f>VLOOKUP(B:B,[1]MICHELIN!$B:$K,8,0)</f>
        <v>18290</v>
      </c>
      <c r="AT66" s="431">
        <v>1050</v>
      </c>
      <c r="AU66" s="211" t="s">
        <v>3956</v>
      </c>
      <c r="AV66" s="197" t="s">
        <v>10870</v>
      </c>
      <c r="AW66" s="134" t="str">
        <f>IFERROR(VLOOKUP(AV:AV,Q商品!B:E,4,0),"")</f>
        <v/>
      </c>
      <c r="AX66" s="134" t="str">
        <f>IFERROR(VLOOKUP(B:B,在庫!B:M,12,0),"")</f>
        <v>2022年製</v>
      </c>
      <c r="AY66" s="134">
        <f>IFERROR(VLOOKUP(B:B,在庫!B:L,10,0),"")</f>
        <v>2</v>
      </c>
      <c r="AZ66" s="244">
        <f>VLOOKUP(AL:AL,[1]MICHELIN!$B:$AH,32,0)</f>
        <v>605922049</v>
      </c>
      <c r="BA66" s="244">
        <f>VLOOKUP(AL:AL,[1]MICHELIN!$B:$AH,33,0)</f>
        <v>605922102</v>
      </c>
      <c r="BC66" s="11" t="s">
        <v>2055</v>
      </c>
    </row>
    <row r="67" spans="1:55" s="11" customFormat="1" ht="19.5" customHeight="1">
      <c r="A67" s="11">
        <f t="shared" ref="A67:A130" si="26">COUNTIF(E:E,E67)</f>
        <v>1</v>
      </c>
      <c r="B67" s="249">
        <f t="shared" ref="B67:B130" si="27">AL67</f>
        <v>2157016157766</v>
      </c>
      <c r="C67" s="235">
        <f>VLOOKUP(B:B,[1]MICHELIN!$B:$K,9,0)</f>
        <v>9</v>
      </c>
      <c r="D67" s="11" t="s">
        <v>4677</v>
      </c>
      <c r="E67" s="397" t="s">
        <v>8499</v>
      </c>
      <c r="F67" s="160" t="s">
        <v>7004</v>
      </c>
      <c r="G67" s="133" t="s">
        <v>10661</v>
      </c>
      <c r="H67" s="235">
        <v>3</v>
      </c>
      <c r="I67" s="430">
        <f>VLOOKUP(B:B,[1]MICHELIN!$B:$K,10,0)</f>
        <v>3</v>
      </c>
      <c r="J67" s="132"/>
      <c r="K67" s="133" t="s">
        <v>1961</v>
      </c>
      <c r="L67" s="133" t="s">
        <v>8504</v>
      </c>
      <c r="M67" s="135" t="s">
        <v>2014</v>
      </c>
      <c r="N67" s="236" t="s">
        <v>5391</v>
      </c>
      <c r="O67" s="236">
        <v>0</v>
      </c>
      <c r="P67" s="237">
        <v>16900</v>
      </c>
      <c r="Q67" s="238">
        <f t="shared" ref="Q67:Q98" si="28">(P67-AT67)/1.1</f>
        <v>14409.090909090908</v>
      </c>
      <c r="R67" s="144">
        <f t="shared" ref="R67:R98" si="29">IFERROR((Q67-X67)/Q67,"")</f>
        <v>0.15400630914826494</v>
      </c>
      <c r="S67" s="197">
        <v>1074475940</v>
      </c>
      <c r="T67" s="306" t="s">
        <v>8497</v>
      </c>
      <c r="U67" s="194">
        <f t="shared" ref="U67:U98" si="30">W67-V67</f>
        <v>16900</v>
      </c>
      <c r="W67" s="239">
        <v>16900</v>
      </c>
      <c r="X67" s="136">
        <f t="shared" ref="X67:X98" si="31">AS67</f>
        <v>12190</v>
      </c>
      <c r="Y67" s="240">
        <f t="shared" ref="Y67:Y98" si="32">(W67-AT67)/1.1</f>
        <v>14409.090909090908</v>
      </c>
      <c r="Z67" s="142">
        <f t="shared" ref="Z67:Z98" si="33">IFERROR(-1+(AD67/N67),"")</f>
        <v>7.7278106508875677E-2</v>
      </c>
      <c r="AA67" s="137">
        <f t="shared" ref="AA67:AA98" si="34">IFERROR((Y67-X67)/Y67,"")</f>
        <v>0.15400630914826494</v>
      </c>
      <c r="AB67" s="145"/>
      <c r="AC67" s="189">
        <f t="shared" ref="AC67:AC98" si="35">ROUNDDOWN(U67/1.02,0)</f>
        <v>16568</v>
      </c>
      <c r="AD67" s="187">
        <f t="shared" ref="AD67:AD98" si="36">ROUNDDOWN(AC67/0.91,0)</f>
        <v>18206</v>
      </c>
      <c r="AE67" s="129">
        <f t="shared" ref="AE67:AE130" si="37">AD67*0.09</f>
        <v>1638.54</v>
      </c>
      <c r="AF67" s="130">
        <f t="shared" ref="AF67:AF130" si="38">AE67-AH67</f>
        <v>332.53999999999996</v>
      </c>
      <c r="AG67" s="131">
        <f t="shared" ref="AG67:AG130" si="39">IFERROR(AF67/AD67,"")</f>
        <v>1.8265407008678455E-2</v>
      </c>
      <c r="AH67" s="138">
        <f t="shared" ref="AH67:AH130" si="40">AD67-U67</f>
        <v>1306</v>
      </c>
      <c r="AI67" s="139">
        <f t="shared" ref="AI67:AI130" si="41">IFERROR(AH67/AD67,"")</f>
        <v>7.1734592991321539E-2</v>
      </c>
      <c r="AJ67" s="139">
        <f t="shared" ref="AJ67:AJ130" si="42">IFERROR(AA67-AG67,"")</f>
        <v>0.13574090213958648</v>
      </c>
      <c r="AL67" s="197">
        <v>2157016157766</v>
      </c>
      <c r="AM67" s="197">
        <v>4985009756126</v>
      </c>
      <c r="AN67" s="197" t="s">
        <v>3667</v>
      </c>
      <c r="AO67" s="241" t="s">
        <v>16</v>
      </c>
      <c r="AP67" s="241" t="s">
        <v>8498</v>
      </c>
      <c r="AQ67" s="242" t="s">
        <v>85</v>
      </c>
      <c r="AR67" s="242">
        <v>26500</v>
      </c>
      <c r="AS67" s="431">
        <v>12190</v>
      </c>
      <c r="AT67" s="431">
        <v>1050</v>
      </c>
      <c r="AU67" s="211" t="s">
        <v>3956</v>
      </c>
      <c r="AV67" s="197" t="s">
        <v>295</v>
      </c>
      <c r="AW67" s="134" t="str">
        <f>IFERROR(VLOOKUP(AV:AV,Q商品!B:E,4,0),"")</f>
        <v>2023年製 CROSS CLIMATE SUV 215/70R16 100H TL オールシーズンタイヤ 翌営業日発送</v>
      </c>
      <c r="AX67" s="134" t="str">
        <f>IFERROR(VLOOKUP(B:B,在庫!B:M,12,0),"")</f>
        <v>2023年製</v>
      </c>
      <c r="AY67" s="134">
        <f>IFERROR(VLOOKUP(B:B,在庫!B:L,10,0),"")</f>
        <v>2</v>
      </c>
      <c r="AZ67" s="244" t="str">
        <f>VLOOKUP(AL:AL,[1]MICHELIN!$B:$AH,32,0)</f>
        <v/>
      </c>
      <c r="BA67" s="244" t="str">
        <f>VLOOKUP(AL:AL,[1]MICHELIN!$B:$AH,33,0)</f>
        <v/>
      </c>
      <c r="BC67" s="11" t="s">
        <v>2055</v>
      </c>
    </row>
    <row r="68" spans="1:55" s="11" customFormat="1" ht="19.5" customHeight="1">
      <c r="A68" s="11">
        <f t="shared" si="26"/>
        <v>1</v>
      </c>
      <c r="B68" s="249">
        <f t="shared" si="27"/>
        <v>2255518157762</v>
      </c>
      <c r="C68" s="235">
        <f>VLOOKUP(B:B,[1]MICHELIN!$B:$K,9,0)</f>
        <v>2</v>
      </c>
      <c r="D68" s="11" t="s">
        <v>4677</v>
      </c>
      <c r="E68" s="397" t="s">
        <v>5461</v>
      </c>
      <c r="F68" s="323" t="s">
        <v>8394</v>
      </c>
      <c r="G68" s="133" t="s">
        <v>10661</v>
      </c>
      <c r="H68" s="235">
        <v>1</v>
      </c>
      <c r="I68" s="430">
        <f>VLOOKUP(B:B,[1]MICHELIN!$B:$K,10,0)</f>
        <v>1</v>
      </c>
      <c r="J68" s="132"/>
      <c r="K68" s="133" t="s">
        <v>6150</v>
      </c>
      <c r="L68" s="133"/>
      <c r="M68" s="135"/>
      <c r="N68" s="236"/>
      <c r="O68" s="236"/>
      <c r="P68" s="237"/>
      <c r="Q68" s="238">
        <f t="shared" si="28"/>
        <v>-954.5454545454545</v>
      </c>
      <c r="R68" s="144">
        <f t="shared" si="29"/>
        <v>18.348571428571432</v>
      </c>
      <c r="S68" s="197">
        <v>1074475836</v>
      </c>
      <c r="T68" s="302" t="s">
        <v>10748</v>
      </c>
      <c r="U68" s="194">
        <f t="shared" si="30"/>
        <v>0</v>
      </c>
      <c r="W68" s="239"/>
      <c r="X68" s="136">
        <f t="shared" si="31"/>
        <v>16560</v>
      </c>
      <c r="Y68" s="240">
        <f t="shared" si="32"/>
        <v>-954.5454545454545</v>
      </c>
      <c r="Z68" s="142" t="str">
        <f t="shared" si="33"/>
        <v/>
      </c>
      <c r="AA68" s="137">
        <f t="shared" si="34"/>
        <v>18.348571428571432</v>
      </c>
      <c r="AB68" s="145"/>
      <c r="AC68" s="189">
        <f t="shared" si="35"/>
        <v>0</v>
      </c>
      <c r="AD68" s="187">
        <f t="shared" si="36"/>
        <v>0</v>
      </c>
      <c r="AE68" s="129">
        <f t="shared" si="37"/>
        <v>0</v>
      </c>
      <c r="AF68" s="130">
        <f t="shared" si="38"/>
        <v>0</v>
      </c>
      <c r="AG68" s="131" t="str">
        <f t="shared" si="39"/>
        <v/>
      </c>
      <c r="AH68" s="138">
        <f t="shared" si="40"/>
        <v>0</v>
      </c>
      <c r="AI68" s="139" t="str">
        <f t="shared" si="41"/>
        <v/>
      </c>
      <c r="AJ68" s="139" t="str">
        <f t="shared" si="42"/>
        <v/>
      </c>
      <c r="AL68" s="197">
        <v>2255518157762</v>
      </c>
      <c r="AM68" s="197">
        <v>4985009756195</v>
      </c>
      <c r="AN68" s="197" t="s">
        <v>3668</v>
      </c>
      <c r="AO68" s="241" t="s">
        <v>16</v>
      </c>
      <c r="AP68" s="241" t="s">
        <v>1297</v>
      </c>
      <c r="AQ68" s="242" t="s">
        <v>71</v>
      </c>
      <c r="AR68" s="242">
        <v>36000</v>
      </c>
      <c r="AS68" s="431">
        <v>16560</v>
      </c>
      <c r="AT68" s="431">
        <v>1050</v>
      </c>
      <c r="AU68" s="211" t="s">
        <v>3956</v>
      </c>
      <c r="AV68" s="197" t="s">
        <v>234</v>
      </c>
      <c r="AW68" s="134" t="str">
        <f>IFERROR(VLOOKUP(AV:AV,Q商品!B:E,4,0),"")</f>
        <v>2021年製 CROSS CLIMATE SUV 225/55R18 98V オールシーズン 夏冬タイヤ 翌営業日発送</v>
      </c>
      <c r="AX68" s="134" t="str">
        <f>IFERROR(VLOOKUP(B:B,在庫!B:M,12,0),"")</f>
        <v>2022年製</v>
      </c>
      <c r="AY68" s="134">
        <f>IFERROR(VLOOKUP(B:B,在庫!B:L,10,0),"")</f>
        <v>1</v>
      </c>
      <c r="AZ68" s="244" t="str">
        <f>VLOOKUP(AL:AL,[1]MICHELIN!$B:$AH,32,0)</f>
        <v/>
      </c>
      <c r="BA68" s="244" t="str">
        <f>VLOOKUP(AL:AL,[1]MICHELIN!$B:$AH,33,0)</f>
        <v/>
      </c>
      <c r="BC68" s="11" t="s">
        <v>150</v>
      </c>
    </row>
    <row r="69" spans="1:55" s="11" customFormat="1" ht="19.5" customHeight="1">
      <c r="A69" s="11">
        <f t="shared" si="26"/>
        <v>1</v>
      </c>
      <c r="B69" s="249">
        <f t="shared" si="27"/>
        <v>1458013151803</v>
      </c>
      <c r="C69" s="235">
        <f>VLOOKUP(B:B,[1]MICHELIN!$B:$K,9,0)</f>
        <v>9</v>
      </c>
      <c r="D69" s="11" t="s">
        <v>4677</v>
      </c>
      <c r="E69" s="397" t="s">
        <v>1883</v>
      </c>
      <c r="F69" s="160" t="s">
        <v>6787</v>
      </c>
      <c r="G69" s="133" t="s">
        <v>10663</v>
      </c>
      <c r="H69" s="235">
        <v>19</v>
      </c>
      <c r="I69" s="430">
        <f>VLOOKUP(B:B,[1]MICHELIN!$B:$K,10,0)</f>
        <v>19</v>
      </c>
      <c r="J69" s="132">
        <v>2130</v>
      </c>
      <c r="K69" s="133" t="s">
        <v>1963</v>
      </c>
      <c r="L69" s="133">
        <v>1</v>
      </c>
      <c r="M69" s="135" t="s">
        <v>2021</v>
      </c>
      <c r="N69" s="236" t="s">
        <v>8714</v>
      </c>
      <c r="O69" s="236">
        <v>360</v>
      </c>
      <c r="P69" s="237">
        <v>5360</v>
      </c>
      <c r="Q69" s="238">
        <f t="shared" si="28"/>
        <v>4395.454545454545</v>
      </c>
      <c r="R69" s="144">
        <f t="shared" si="29"/>
        <v>2.3991726990692772E-2</v>
      </c>
      <c r="S69" s="197">
        <v>1074475859</v>
      </c>
      <c r="T69" s="306" t="s">
        <v>7829</v>
      </c>
      <c r="U69" s="194">
        <f t="shared" si="30"/>
        <v>5700</v>
      </c>
      <c r="V69" s="11">
        <v>900</v>
      </c>
      <c r="W69" s="239">
        <v>6600</v>
      </c>
      <c r="X69" s="136">
        <f t="shared" si="31"/>
        <v>4290</v>
      </c>
      <c r="Y69" s="240">
        <f t="shared" si="32"/>
        <v>5522.7272727272721</v>
      </c>
      <c r="Z69" s="142">
        <f t="shared" si="33"/>
        <v>0.22799999999999998</v>
      </c>
      <c r="AA69" s="137">
        <f t="shared" si="34"/>
        <v>0.22320987654320978</v>
      </c>
      <c r="AB69" s="145"/>
      <c r="AC69" s="189">
        <f t="shared" si="35"/>
        <v>5588</v>
      </c>
      <c r="AD69" s="187">
        <f t="shared" si="36"/>
        <v>6140</v>
      </c>
      <c r="AE69" s="129">
        <f t="shared" si="37"/>
        <v>552.6</v>
      </c>
      <c r="AF69" s="130">
        <f t="shared" si="38"/>
        <v>112.60000000000002</v>
      </c>
      <c r="AG69" s="131">
        <f t="shared" si="39"/>
        <v>1.8338762214983716E-2</v>
      </c>
      <c r="AH69" s="138">
        <f t="shared" si="40"/>
        <v>440</v>
      </c>
      <c r="AI69" s="139">
        <f t="shared" si="41"/>
        <v>7.1661237785016291E-2</v>
      </c>
      <c r="AJ69" s="139">
        <f t="shared" si="42"/>
        <v>0.20487111432822608</v>
      </c>
      <c r="AL69" s="197">
        <v>1458013151803</v>
      </c>
      <c r="AM69" s="197">
        <v>4985009751190</v>
      </c>
      <c r="AN69" s="197" t="s">
        <v>3486</v>
      </c>
      <c r="AO69" s="241" t="s">
        <v>7756</v>
      </c>
      <c r="AP69" s="241" t="s">
        <v>1227</v>
      </c>
      <c r="AQ69" s="242" t="s">
        <v>848</v>
      </c>
      <c r="AR69" s="242">
        <v>11300</v>
      </c>
      <c r="AS69" s="431">
        <f>VLOOKUP(B:B,[1]MICHELIN!$B:$K,8,0)</f>
        <v>4290</v>
      </c>
      <c r="AT69" s="431">
        <v>525</v>
      </c>
      <c r="AU69" s="211" t="s">
        <v>3956</v>
      </c>
      <c r="AV69" s="197" t="s">
        <v>511</v>
      </c>
      <c r="AW69" s="134" t="str">
        <f>IFERROR(VLOOKUP(AV:AV,Q商品!B:E,4,0),"")</f>
        <v>2023年製 ENERGY SAVER 4 145/80R13 79S XL サマータイヤ 翌営業日発送</v>
      </c>
      <c r="AX69" s="134" t="str">
        <f>IFERROR(VLOOKUP(B:B,在庫!B:M,12,0),"")</f>
        <v>2023年製</v>
      </c>
      <c r="AY69" s="134">
        <f>IFERROR(VLOOKUP(B:B,在庫!B:L,10,0),"")</f>
        <v>3</v>
      </c>
      <c r="AZ69" s="244">
        <f>VLOOKUP(AL:AL,[1]MICHELIN!$B:$AH,32,0)</f>
        <v>605642064</v>
      </c>
      <c r="BA69" s="244">
        <f>VLOOKUP(AL:AL,[1]MICHELIN!$B:$AH,33,0)</f>
        <v>605642095</v>
      </c>
      <c r="BC69" s="11" t="s">
        <v>2055</v>
      </c>
    </row>
    <row r="70" spans="1:55" s="11" customFormat="1" ht="19.5" customHeight="1">
      <c r="A70" s="11">
        <f t="shared" si="26"/>
        <v>1</v>
      </c>
      <c r="B70" s="249">
        <f t="shared" si="27"/>
        <v>1556513151801</v>
      </c>
      <c r="C70" s="235">
        <f>VLOOKUP(B:B,[1]MICHELIN!$B:$K,9,0)</f>
        <v>16</v>
      </c>
      <c r="D70" s="11" t="s">
        <v>4677</v>
      </c>
      <c r="E70" s="397" t="s">
        <v>703</v>
      </c>
      <c r="F70" s="160" t="s">
        <v>7244</v>
      </c>
      <c r="G70" s="133" t="s">
        <v>10663</v>
      </c>
      <c r="H70" s="235">
        <v>2</v>
      </c>
      <c r="I70" s="430">
        <f>VLOOKUP(B:B,[1]MICHELIN!$B:$K,10,0)</f>
        <v>2</v>
      </c>
      <c r="J70" s="132" t="s">
        <v>12</v>
      </c>
      <c r="K70" s="133" t="s">
        <v>1963</v>
      </c>
      <c r="L70" s="133">
        <v>2</v>
      </c>
      <c r="M70" s="135" t="s">
        <v>2021</v>
      </c>
      <c r="N70" s="236" t="s">
        <v>7245</v>
      </c>
      <c r="O70" s="236">
        <v>360</v>
      </c>
      <c r="P70" s="237">
        <v>5160</v>
      </c>
      <c r="Q70" s="238">
        <f t="shared" si="28"/>
        <v>4213.6363636363631</v>
      </c>
      <c r="R70" s="144">
        <f t="shared" si="29"/>
        <v>2.6968716289104504E-2</v>
      </c>
      <c r="S70" s="197">
        <v>1074475855</v>
      </c>
      <c r="T70" s="306" t="s">
        <v>7830</v>
      </c>
      <c r="U70" s="194">
        <f t="shared" si="30"/>
        <v>5920</v>
      </c>
      <c r="V70" s="11">
        <v>900</v>
      </c>
      <c r="W70" s="239">
        <v>6820</v>
      </c>
      <c r="X70" s="136">
        <f t="shared" si="31"/>
        <v>4100</v>
      </c>
      <c r="Y70" s="240">
        <f t="shared" si="32"/>
        <v>5722.7272727272721</v>
      </c>
      <c r="Z70" s="142">
        <f t="shared" si="33"/>
        <v>0.32833333333333337</v>
      </c>
      <c r="AA70" s="137">
        <f t="shared" si="34"/>
        <v>0.28355837966640185</v>
      </c>
      <c r="AB70" s="145"/>
      <c r="AC70" s="189">
        <f t="shared" si="35"/>
        <v>5803</v>
      </c>
      <c r="AD70" s="187">
        <f t="shared" si="36"/>
        <v>6376</v>
      </c>
      <c r="AE70" s="129">
        <f t="shared" si="37"/>
        <v>573.84</v>
      </c>
      <c r="AF70" s="130">
        <f t="shared" si="38"/>
        <v>117.84000000000003</v>
      </c>
      <c r="AG70" s="131">
        <f t="shared" si="39"/>
        <v>1.8481806775407783E-2</v>
      </c>
      <c r="AH70" s="138">
        <f t="shared" si="40"/>
        <v>456</v>
      </c>
      <c r="AI70" s="139">
        <f t="shared" si="41"/>
        <v>7.1518193224592227E-2</v>
      </c>
      <c r="AJ70" s="139">
        <f t="shared" si="42"/>
        <v>0.26507657289099407</v>
      </c>
      <c r="AL70" s="197">
        <v>1556513151801</v>
      </c>
      <c r="AM70" s="197">
        <v>4985009751305</v>
      </c>
      <c r="AN70" s="197" t="s">
        <v>3485</v>
      </c>
      <c r="AO70" s="241" t="s">
        <v>841</v>
      </c>
      <c r="AP70" s="241" t="s">
        <v>1226</v>
      </c>
      <c r="AQ70" s="242" t="s">
        <v>864</v>
      </c>
      <c r="AR70" s="242">
        <v>11400</v>
      </c>
      <c r="AS70" s="431">
        <f>VLOOKUP(B:B,[1]MICHELIN!$B:$K,8,0)</f>
        <v>4100</v>
      </c>
      <c r="AT70" s="431">
        <v>525</v>
      </c>
      <c r="AU70" s="211" t="s">
        <v>3956</v>
      </c>
      <c r="AV70" s="197" t="s">
        <v>546</v>
      </c>
      <c r="AW70" s="134" t="str">
        <f>IFERROR(VLOOKUP(AV:AV,Q商品!B:E,4,0),"")</f>
        <v>2023年製 ENERGY SAVER 4 155/65R13 73S サマータイヤ 翌営業日発送</v>
      </c>
      <c r="AX70" s="134" t="str">
        <f>IFERROR(VLOOKUP(B:B,在庫!B:M,12,0),"")</f>
        <v>2023年製</v>
      </c>
      <c r="AY70" s="134">
        <f>IFERROR(VLOOKUP(B:B,在庫!B:L,10,0),"")</f>
        <v>1</v>
      </c>
      <c r="AZ70" s="244">
        <f>VLOOKUP(AL:AL,[1]MICHELIN!$B:$AH,32,0)</f>
        <v>605642063</v>
      </c>
      <c r="BA70" s="244">
        <f>VLOOKUP(AL:AL,[1]MICHELIN!$B:$AH,33,0)</f>
        <v>605642094</v>
      </c>
      <c r="BC70" s="11" t="s">
        <v>2055</v>
      </c>
    </row>
    <row r="71" spans="1:55" s="11" customFormat="1" ht="19.5" customHeight="1">
      <c r="A71" s="11">
        <f t="shared" si="26"/>
        <v>1</v>
      </c>
      <c r="B71" s="249">
        <f t="shared" si="27"/>
        <v>1655514151800</v>
      </c>
      <c r="C71" s="235">
        <f>VLOOKUP(B:B,[1]MICHELIN!$B:$K,9,0)</f>
        <v>5</v>
      </c>
      <c r="D71" s="11" t="s">
        <v>4677</v>
      </c>
      <c r="E71" s="397" t="s">
        <v>705</v>
      </c>
      <c r="F71" s="160" t="s">
        <v>7236</v>
      </c>
      <c r="G71" s="133" t="s">
        <v>10663</v>
      </c>
      <c r="H71" s="235">
        <v>12</v>
      </c>
      <c r="I71" s="430">
        <f>VLOOKUP(B:B,[1]MICHELIN!$B:$K,10,0)</f>
        <v>12</v>
      </c>
      <c r="J71" s="132">
        <v>1336</v>
      </c>
      <c r="K71" s="133" t="s">
        <v>1963</v>
      </c>
      <c r="L71" s="133">
        <v>4</v>
      </c>
      <c r="M71" s="135" t="s">
        <v>2021</v>
      </c>
      <c r="N71" s="236" t="s">
        <v>2413</v>
      </c>
      <c r="O71" s="236" t="s">
        <v>2414</v>
      </c>
      <c r="P71" s="237">
        <v>8360</v>
      </c>
      <c r="Q71" s="238">
        <f t="shared" si="28"/>
        <v>7122.7272727272721</v>
      </c>
      <c r="R71" s="144">
        <f t="shared" si="29"/>
        <v>2.003828972559021E-2</v>
      </c>
      <c r="S71" s="197">
        <v>1074475851</v>
      </c>
      <c r="T71" s="302" t="s">
        <v>7832</v>
      </c>
      <c r="U71" s="194">
        <f t="shared" si="30"/>
        <v>8340</v>
      </c>
      <c r="V71" s="11">
        <v>900</v>
      </c>
      <c r="W71" s="239">
        <v>9240</v>
      </c>
      <c r="X71" s="136">
        <f t="shared" si="31"/>
        <v>6980</v>
      </c>
      <c r="Y71" s="240">
        <f t="shared" si="32"/>
        <v>7922.7272727272721</v>
      </c>
      <c r="Z71" s="142">
        <f t="shared" si="33"/>
        <v>0.123</v>
      </c>
      <c r="AA71" s="137">
        <f t="shared" si="34"/>
        <v>0.11899024670109</v>
      </c>
      <c r="AB71" s="145">
        <v>3</v>
      </c>
      <c r="AC71" s="189">
        <f t="shared" si="35"/>
        <v>8176</v>
      </c>
      <c r="AD71" s="187">
        <f t="shared" si="36"/>
        <v>8984</v>
      </c>
      <c r="AE71" s="129">
        <f t="shared" si="37"/>
        <v>808.56</v>
      </c>
      <c r="AF71" s="130">
        <f t="shared" si="38"/>
        <v>164.55999999999995</v>
      </c>
      <c r="AG71" s="131">
        <f t="shared" si="39"/>
        <v>1.8317008014247547E-2</v>
      </c>
      <c r="AH71" s="138">
        <f t="shared" si="40"/>
        <v>644</v>
      </c>
      <c r="AI71" s="139">
        <f t="shared" si="41"/>
        <v>7.1682991985752453E-2</v>
      </c>
      <c r="AJ71" s="139">
        <f t="shared" si="42"/>
        <v>0.10067323868684246</v>
      </c>
      <c r="AL71" s="197">
        <v>1655514151800</v>
      </c>
      <c r="AM71" s="197">
        <v>4985009751275</v>
      </c>
      <c r="AN71" s="197" t="s">
        <v>3487</v>
      </c>
      <c r="AO71" s="241" t="s">
        <v>841</v>
      </c>
      <c r="AP71" s="241" t="s">
        <v>846</v>
      </c>
      <c r="AQ71" s="242" t="s">
        <v>111</v>
      </c>
      <c r="AR71" s="242">
        <v>16600</v>
      </c>
      <c r="AS71" s="431">
        <f>VLOOKUP(B:B,[1]MICHELIN!$B:$K,8,0)</f>
        <v>6980</v>
      </c>
      <c r="AT71" s="431">
        <v>525</v>
      </c>
      <c r="AU71" s="211" t="s">
        <v>3956</v>
      </c>
      <c r="AV71" s="197" t="s">
        <v>609</v>
      </c>
      <c r="AW71" s="134" t="str">
        <f>IFERROR(VLOOKUP(AV:AV,Q商品!B:E,4,0),"")</f>
        <v>2022年製以降 ENERGY SAVER 4 165/55R14 72V サマータイヤ 翌営業日発送</v>
      </c>
      <c r="AX71" s="134" t="str">
        <f>IFERROR(VLOOKUP(B:B,在庫!B:M,12,0),"")</f>
        <v>2022年製</v>
      </c>
      <c r="AY71" s="134">
        <f>IFERROR(VLOOKUP(B:B,在庫!B:L,10,0),"")</f>
        <v>2</v>
      </c>
      <c r="AZ71" s="244">
        <f>VLOOKUP(AL:AL,[1]MICHELIN!$B:$AH,32,0)</f>
        <v>605642062</v>
      </c>
      <c r="BA71" s="244">
        <f>VLOOKUP(AL:AL,[1]MICHELIN!$B:$AH,33,0)</f>
        <v>605642093</v>
      </c>
      <c r="BC71" s="11" t="s">
        <v>2055</v>
      </c>
    </row>
    <row r="72" spans="1:55" s="11" customFormat="1" ht="19.5" customHeight="1">
      <c r="A72" s="11">
        <f t="shared" si="26"/>
        <v>1</v>
      </c>
      <c r="B72" s="249">
        <f t="shared" si="27"/>
        <v>1655515151809</v>
      </c>
      <c r="C72" s="235">
        <f>VLOOKUP(B:B,[1]MICHELIN!$B:$K,9,0)</f>
        <v>66</v>
      </c>
      <c r="D72" s="11" t="s">
        <v>4677</v>
      </c>
      <c r="E72" s="397" t="s">
        <v>706</v>
      </c>
      <c r="F72" s="160" t="s">
        <v>6788</v>
      </c>
      <c r="G72" s="133" t="s">
        <v>10663</v>
      </c>
      <c r="H72" s="235">
        <v>11</v>
      </c>
      <c r="I72" s="430">
        <f>VLOOKUP(B:B,[1]MICHELIN!$B:$K,10,0)</f>
        <v>11</v>
      </c>
      <c r="J72" s="132">
        <v>271</v>
      </c>
      <c r="K72" s="133" t="s">
        <v>1963</v>
      </c>
      <c r="L72" s="133">
        <v>5</v>
      </c>
      <c r="M72" s="135" t="s">
        <v>3998</v>
      </c>
      <c r="N72" s="236" t="s">
        <v>5393</v>
      </c>
      <c r="O72" s="236">
        <v>0</v>
      </c>
      <c r="P72" s="237">
        <v>8860</v>
      </c>
      <c r="Q72" s="238">
        <f t="shared" si="28"/>
        <v>7577.272727272727</v>
      </c>
      <c r="R72" s="144">
        <f t="shared" si="29"/>
        <v>0.18176364727054586</v>
      </c>
      <c r="S72" s="197">
        <v>1074475845</v>
      </c>
      <c r="T72" s="306" t="s">
        <v>10749</v>
      </c>
      <c r="U72" s="194">
        <f t="shared" si="30"/>
        <v>8860</v>
      </c>
      <c r="W72" s="239">
        <v>8860</v>
      </c>
      <c r="X72" s="136">
        <f t="shared" si="31"/>
        <v>6200</v>
      </c>
      <c r="Y72" s="240">
        <f t="shared" si="32"/>
        <v>7577.272727272727</v>
      </c>
      <c r="Z72" s="142">
        <f t="shared" si="33"/>
        <v>7.7313769751693018E-2</v>
      </c>
      <c r="AA72" s="137">
        <f t="shared" si="34"/>
        <v>0.18176364727054586</v>
      </c>
      <c r="AB72" s="145">
        <v>1</v>
      </c>
      <c r="AC72" s="189">
        <f t="shared" si="35"/>
        <v>8686</v>
      </c>
      <c r="AD72" s="187">
        <f t="shared" si="36"/>
        <v>9545</v>
      </c>
      <c r="AE72" s="129">
        <f t="shared" si="37"/>
        <v>859.05</v>
      </c>
      <c r="AF72" s="130">
        <f t="shared" si="38"/>
        <v>174.04999999999995</v>
      </c>
      <c r="AG72" s="131">
        <f t="shared" si="39"/>
        <v>1.8234677841801987E-2</v>
      </c>
      <c r="AH72" s="138">
        <f t="shared" si="40"/>
        <v>685</v>
      </c>
      <c r="AI72" s="139">
        <f t="shared" si="41"/>
        <v>7.1765322158198003E-2</v>
      </c>
      <c r="AJ72" s="139">
        <f t="shared" si="42"/>
        <v>0.16352896942874387</v>
      </c>
      <c r="AL72" s="197">
        <v>1655515151809</v>
      </c>
      <c r="AM72" s="197">
        <v>4985009751268</v>
      </c>
      <c r="AN72" s="197" t="s">
        <v>3495</v>
      </c>
      <c r="AO72" s="241" t="s">
        <v>841</v>
      </c>
      <c r="AP72" s="241" t="s">
        <v>844</v>
      </c>
      <c r="AQ72" s="242" t="s">
        <v>109</v>
      </c>
      <c r="AR72" s="242">
        <v>17300</v>
      </c>
      <c r="AS72" s="431">
        <f>VLOOKUP(B:B,[1]MICHELIN!$B:$K,8,0)</f>
        <v>6200</v>
      </c>
      <c r="AT72" s="431">
        <v>525</v>
      </c>
      <c r="AU72" s="211" t="s">
        <v>3956</v>
      </c>
      <c r="AV72" s="197" t="s">
        <v>512</v>
      </c>
      <c r="AW72" s="134" t="str">
        <f>IFERROR(VLOOKUP(AV:AV,Q商品!B:E,4,0),"")</f>
        <v>2023年製 ENERGY SAVER 4 165/55R15 75V サマータイヤ 翌営業日発送</v>
      </c>
      <c r="AX72" s="134" t="str">
        <f>IFERROR(VLOOKUP(B:B,在庫!B:M,12,0),"")</f>
        <v>2023年製</v>
      </c>
      <c r="AY72" s="134">
        <f>IFERROR(VLOOKUP(B:B,在庫!B:L,10,0),"")</f>
        <v>4</v>
      </c>
      <c r="AZ72" s="244">
        <f>VLOOKUP(AL:AL,[1]MICHELIN!$B:$AH,32,0)</f>
        <v>605642053</v>
      </c>
      <c r="BA72" s="244">
        <f>VLOOKUP(AL:AL,[1]MICHELIN!$B:$AH,33,0)</f>
        <v>605642084</v>
      </c>
      <c r="BC72" s="11" t="s">
        <v>2055</v>
      </c>
    </row>
    <row r="73" spans="1:55" s="11" customFormat="1" ht="19.5" customHeight="1">
      <c r="A73" s="11">
        <f t="shared" si="26"/>
        <v>1</v>
      </c>
      <c r="B73" s="249">
        <f t="shared" si="27"/>
        <v>1656514151807</v>
      </c>
      <c r="C73" s="235">
        <f>VLOOKUP(B:B,[1]MICHELIN!$B:$K,9,0)</f>
        <v>22</v>
      </c>
      <c r="D73" s="11" t="s">
        <v>4677</v>
      </c>
      <c r="E73" s="397" t="s">
        <v>714</v>
      </c>
      <c r="F73" s="160" t="s">
        <v>8401</v>
      </c>
      <c r="G73" s="133" t="s">
        <v>10663</v>
      </c>
      <c r="H73" s="235">
        <v>8</v>
      </c>
      <c r="I73" s="430">
        <f>VLOOKUP(B:B,[1]MICHELIN!$B:$K,10,0)</f>
        <v>8</v>
      </c>
      <c r="J73" s="132">
        <v>1336</v>
      </c>
      <c r="K73" s="133" t="s">
        <v>1963</v>
      </c>
      <c r="L73" s="133">
        <v>6</v>
      </c>
      <c r="M73" s="135" t="s">
        <v>3998</v>
      </c>
      <c r="N73" s="236" t="s">
        <v>5394</v>
      </c>
      <c r="O73" s="236">
        <v>0</v>
      </c>
      <c r="P73" s="237">
        <v>6860</v>
      </c>
      <c r="Q73" s="238">
        <f t="shared" si="28"/>
        <v>5759.090909090909</v>
      </c>
      <c r="R73" s="144">
        <f t="shared" si="29"/>
        <v>0.14917127071823202</v>
      </c>
      <c r="S73" s="197">
        <v>1074475852</v>
      </c>
      <c r="T73" s="306" t="s">
        <v>7834</v>
      </c>
      <c r="U73" s="194">
        <f t="shared" si="30"/>
        <v>6860</v>
      </c>
      <c r="W73" s="239">
        <v>6860</v>
      </c>
      <c r="X73" s="136">
        <f t="shared" si="31"/>
        <v>4900</v>
      </c>
      <c r="Y73" s="240">
        <f t="shared" si="32"/>
        <v>5759.090909090909</v>
      </c>
      <c r="Z73" s="142">
        <f t="shared" si="33"/>
        <v>7.7259475218658835E-2</v>
      </c>
      <c r="AA73" s="137">
        <f t="shared" si="34"/>
        <v>0.14917127071823202</v>
      </c>
      <c r="AB73" s="145">
        <v>1</v>
      </c>
      <c r="AC73" s="189">
        <f t="shared" si="35"/>
        <v>6725</v>
      </c>
      <c r="AD73" s="187">
        <f t="shared" si="36"/>
        <v>7390</v>
      </c>
      <c r="AE73" s="129">
        <f t="shared" si="37"/>
        <v>665.1</v>
      </c>
      <c r="AF73" s="130">
        <f t="shared" si="38"/>
        <v>135.10000000000002</v>
      </c>
      <c r="AG73" s="131">
        <f t="shared" si="39"/>
        <v>1.8281461434370774E-2</v>
      </c>
      <c r="AH73" s="138">
        <f t="shared" si="40"/>
        <v>530</v>
      </c>
      <c r="AI73" s="139">
        <f t="shared" si="41"/>
        <v>7.1718538565629222E-2</v>
      </c>
      <c r="AJ73" s="139">
        <f t="shared" si="42"/>
        <v>0.13088980928386124</v>
      </c>
      <c r="AL73" s="197">
        <v>1656514151807</v>
      </c>
      <c r="AM73" s="197">
        <v>4985009751343</v>
      </c>
      <c r="AN73" s="197" t="s">
        <v>3489</v>
      </c>
      <c r="AO73" s="241" t="s">
        <v>841</v>
      </c>
      <c r="AP73" s="241" t="s">
        <v>1228</v>
      </c>
      <c r="AQ73" s="242" t="s">
        <v>114</v>
      </c>
      <c r="AR73" s="242">
        <v>12600</v>
      </c>
      <c r="AS73" s="431">
        <v>4900</v>
      </c>
      <c r="AT73" s="431">
        <v>525</v>
      </c>
      <c r="AU73" s="211" t="s">
        <v>3956</v>
      </c>
      <c r="AV73" s="197" t="s">
        <v>456</v>
      </c>
      <c r="AW73" s="134" t="str">
        <f>IFERROR(VLOOKUP(AV:AV,Q商品!B:E,4,0),"")</f>
        <v>2023年製 ENERGY SAVER 4 165/65R14 83H XL サマータイヤ 翌営業日発送</v>
      </c>
      <c r="AX73" s="134" t="str">
        <f>IFERROR(VLOOKUP(B:B,在庫!B:M,12,0),"")</f>
        <v>2023年製</v>
      </c>
      <c r="AY73" s="134">
        <f>IFERROR(VLOOKUP(B:B,在庫!B:L,10,0),"")</f>
        <v>2</v>
      </c>
      <c r="AZ73" s="244">
        <f>VLOOKUP(AL:AL,[1]MICHELIN!$B:$AH,32,0)</f>
        <v>605642060</v>
      </c>
      <c r="BA73" s="244">
        <f>VLOOKUP(AL:AL,[1]MICHELIN!$B:$AH,33,0)</f>
        <v>605642091</v>
      </c>
      <c r="BC73" s="11" t="s">
        <v>2055</v>
      </c>
    </row>
    <row r="74" spans="1:55" s="11" customFormat="1" ht="19.5" customHeight="1">
      <c r="A74" s="11">
        <f t="shared" si="26"/>
        <v>1</v>
      </c>
      <c r="B74" s="249">
        <f t="shared" si="27"/>
        <v>1657014151809</v>
      </c>
      <c r="C74" s="235">
        <f>VLOOKUP(B:B,[1]MICHELIN!$B:$K,9,0)</f>
        <v>45</v>
      </c>
      <c r="D74" s="11" t="s">
        <v>4677</v>
      </c>
      <c r="E74" s="397" t="s">
        <v>5637</v>
      </c>
      <c r="F74" s="160" t="s">
        <v>7246</v>
      </c>
      <c r="G74" s="133" t="s">
        <v>10663</v>
      </c>
      <c r="H74" s="235">
        <v>14</v>
      </c>
      <c r="I74" s="430">
        <f>VLOOKUP(B:B,[1]MICHELIN!$B:$K,10,0)</f>
        <v>14</v>
      </c>
      <c r="J74" s="132">
        <v>705</v>
      </c>
      <c r="K74" s="133" t="s">
        <v>1963</v>
      </c>
      <c r="L74" s="133">
        <v>7</v>
      </c>
      <c r="M74" s="135" t="s">
        <v>3998</v>
      </c>
      <c r="N74" s="236" t="s">
        <v>7247</v>
      </c>
      <c r="O74" s="236">
        <v>0</v>
      </c>
      <c r="P74" s="237">
        <v>7455</v>
      </c>
      <c r="Q74" s="238">
        <f t="shared" si="28"/>
        <v>6299.9999999999991</v>
      </c>
      <c r="R74" s="144">
        <f t="shared" si="29"/>
        <v>0.15873015873015861</v>
      </c>
      <c r="S74" s="197">
        <v>1074475857</v>
      </c>
      <c r="T74" s="302" t="s">
        <v>7835</v>
      </c>
      <c r="U74" s="194">
        <f t="shared" si="30"/>
        <v>7455</v>
      </c>
      <c r="W74" s="239">
        <v>7455</v>
      </c>
      <c r="X74" s="136">
        <f t="shared" si="31"/>
        <v>5300</v>
      </c>
      <c r="Y74" s="240">
        <f t="shared" si="32"/>
        <v>6299.9999999999991</v>
      </c>
      <c r="Z74" s="142">
        <f t="shared" si="33"/>
        <v>7.7129443326626523E-2</v>
      </c>
      <c r="AA74" s="137">
        <f t="shared" si="34"/>
        <v>0.15873015873015861</v>
      </c>
      <c r="AB74" s="145">
        <v>1</v>
      </c>
      <c r="AC74" s="189">
        <f t="shared" si="35"/>
        <v>7308</v>
      </c>
      <c r="AD74" s="187">
        <f t="shared" si="36"/>
        <v>8030</v>
      </c>
      <c r="AE74" s="129">
        <f t="shared" si="37"/>
        <v>722.69999999999993</v>
      </c>
      <c r="AF74" s="130">
        <f t="shared" si="38"/>
        <v>147.69999999999993</v>
      </c>
      <c r="AG74" s="131">
        <f t="shared" si="39"/>
        <v>1.8393524283935234E-2</v>
      </c>
      <c r="AH74" s="138">
        <f t="shared" si="40"/>
        <v>575</v>
      </c>
      <c r="AI74" s="139">
        <f t="shared" si="41"/>
        <v>7.1606475716064752E-2</v>
      </c>
      <c r="AJ74" s="139">
        <f t="shared" si="42"/>
        <v>0.14033663444622338</v>
      </c>
      <c r="AL74" s="197">
        <v>1657014151809</v>
      </c>
      <c r="AM74" s="197">
        <v>4985009751138</v>
      </c>
      <c r="AN74" s="197" t="s">
        <v>3492</v>
      </c>
      <c r="AO74" s="241" t="s">
        <v>841</v>
      </c>
      <c r="AP74" s="241" t="s">
        <v>1231</v>
      </c>
      <c r="AQ74" s="242" t="s">
        <v>86</v>
      </c>
      <c r="AR74" s="242">
        <v>12600</v>
      </c>
      <c r="AS74" s="431">
        <f>VLOOKUP(B:B,[1]MICHELIN!$B:$K,8,0)</f>
        <v>5300</v>
      </c>
      <c r="AT74" s="431">
        <v>525</v>
      </c>
      <c r="AU74" s="211" t="s">
        <v>3956</v>
      </c>
      <c r="AV74" s="197" t="s">
        <v>573</v>
      </c>
      <c r="AW74" s="134" t="str">
        <f>IFERROR(VLOOKUP(AV:AV,Q商品!B:E,4,0),"")</f>
        <v>2023年製 ENERGY SAVER 4 165/70R14 85T XL サマータイヤ 翌営業日発送</v>
      </c>
      <c r="AX74" s="134" t="str">
        <f>IFERROR(VLOOKUP(B:B,在庫!B:M,12,0),"")</f>
        <v>2023年製</v>
      </c>
      <c r="AY74" s="134">
        <f>IFERROR(VLOOKUP(B:B,在庫!B:L,10,0),"")</f>
        <v>4</v>
      </c>
      <c r="AZ74" s="244">
        <f>VLOOKUP(AL:AL,[1]MICHELIN!$B:$AH,32,0)</f>
        <v>605642055</v>
      </c>
      <c r="BA74" s="244">
        <f>VLOOKUP(AL:AL,[1]MICHELIN!$B:$AH,33,0)</f>
        <v>605642086</v>
      </c>
      <c r="BC74" s="11" t="s">
        <v>2055</v>
      </c>
    </row>
    <row r="75" spans="1:55" s="11" customFormat="1" ht="19.5" customHeight="1">
      <c r="A75" s="11">
        <f t="shared" si="26"/>
        <v>1</v>
      </c>
      <c r="B75" s="249">
        <f t="shared" si="27"/>
        <v>1756015151808</v>
      </c>
      <c r="C75" s="235">
        <f>VLOOKUP(B:B,[1]MICHELIN!$B:$K,9,0)</f>
        <v>10</v>
      </c>
      <c r="D75" s="11" t="s">
        <v>4677</v>
      </c>
      <c r="E75" s="397" t="s">
        <v>715</v>
      </c>
      <c r="F75" s="160" t="s">
        <v>6789</v>
      </c>
      <c r="G75" s="133" t="s">
        <v>10663</v>
      </c>
      <c r="H75" s="235">
        <v>2</v>
      </c>
      <c r="I75" s="430">
        <f>VLOOKUP(B:B,[1]MICHELIN!$B:$K,10,0)</f>
        <v>2</v>
      </c>
      <c r="J75" s="132" t="s">
        <v>12</v>
      </c>
      <c r="K75" s="133" t="s">
        <v>1963</v>
      </c>
      <c r="L75" s="133">
        <v>8</v>
      </c>
      <c r="M75" s="135" t="s">
        <v>3998</v>
      </c>
      <c r="N75" s="236" t="s">
        <v>2441</v>
      </c>
      <c r="O75" s="236">
        <v>0</v>
      </c>
      <c r="P75" s="237">
        <v>9915</v>
      </c>
      <c r="Q75" s="238">
        <f t="shared" si="28"/>
        <v>8536.363636363636</v>
      </c>
      <c r="R75" s="144">
        <f t="shared" si="29"/>
        <v>0.13897763578274758</v>
      </c>
      <c r="S75" s="197">
        <v>1074475842</v>
      </c>
      <c r="T75" s="306" t="s">
        <v>10750</v>
      </c>
      <c r="U75" s="194">
        <f t="shared" si="30"/>
        <v>9915</v>
      </c>
      <c r="W75" s="239">
        <v>9915</v>
      </c>
      <c r="X75" s="136">
        <f t="shared" si="31"/>
        <v>7350</v>
      </c>
      <c r="Y75" s="240">
        <f t="shared" si="32"/>
        <v>8536.363636363636</v>
      </c>
      <c r="Z75" s="142">
        <f t="shared" si="33"/>
        <v>7.7256681795259796E-2</v>
      </c>
      <c r="AA75" s="137">
        <f t="shared" si="34"/>
        <v>0.13897763578274758</v>
      </c>
      <c r="AB75" s="145">
        <v>1</v>
      </c>
      <c r="AC75" s="189">
        <f t="shared" si="35"/>
        <v>9720</v>
      </c>
      <c r="AD75" s="187">
        <f t="shared" si="36"/>
        <v>10681</v>
      </c>
      <c r="AE75" s="129">
        <f t="shared" si="37"/>
        <v>961.29</v>
      </c>
      <c r="AF75" s="130">
        <f t="shared" si="38"/>
        <v>195.28999999999996</v>
      </c>
      <c r="AG75" s="131">
        <f t="shared" si="39"/>
        <v>1.828386855163374E-2</v>
      </c>
      <c r="AH75" s="138">
        <f t="shared" si="40"/>
        <v>766</v>
      </c>
      <c r="AI75" s="139">
        <f t="shared" si="41"/>
        <v>7.1716131448366263E-2</v>
      </c>
      <c r="AJ75" s="139">
        <f t="shared" si="42"/>
        <v>0.12069376723111383</v>
      </c>
      <c r="AL75" s="197">
        <v>1756015151808</v>
      </c>
      <c r="AM75" s="197">
        <v>4985009751213</v>
      </c>
      <c r="AN75" s="197" t="s">
        <v>3497</v>
      </c>
      <c r="AO75" s="241" t="s">
        <v>841</v>
      </c>
      <c r="AP75" s="241" t="s">
        <v>1235</v>
      </c>
      <c r="AQ75" s="242" t="s">
        <v>875</v>
      </c>
      <c r="AR75" s="242">
        <v>17500</v>
      </c>
      <c r="AS75" s="431">
        <f>VLOOKUP(B:B,[1]MICHELIN!$B:$K,8,0)</f>
        <v>7350</v>
      </c>
      <c r="AT75" s="431">
        <v>525</v>
      </c>
      <c r="AU75" s="211" t="s">
        <v>3956</v>
      </c>
      <c r="AV75" s="197" t="s">
        <v>518</v>
      </c>
      <c r="AW75" s="134" t="str">
        <f>IFERROR(VLOOKUP(AV:AV,Q商品!B:E,4,0),"")</f>
        <v>2022年製 ENERGY SAVER 4 175/60R15 81H サマータイヤ 翌営業日発送</v>
      </c>
      <c r="AX75" s="134" t="str">
        <f>IFERROR(VLOOKUP(B:B,在庫!B:M,12,0),"")</f>
        <v>2023年製</v>
      </c>
      <c r="AY75" s="134">
        <f>IFERROR(VLOOKUP(B:B,在庫!B:L,10,0),"")</f>
        <v>2</v>
      </c>
      <c r="AZ75" s="244">
        <f>VLOOKUP(AL:AL,[1]MICHELIN!$B:$AH,32,0)</f>
        <v>605642054</v>
      </c>
      <c r="BA75" s="244">
        <f>VLOOKUP(AL:AL,[1]MICHELIN!$B:$AH,33,0)</f>
        <v>605642085</v>
      </c>
      <c r="BC75" s="11" t="s">
        <v>2055</v>
      </c>
    </row>
    <row r="76" spans="1:55" s="11" customFormat="1" ht="19.5" customHeight="1">
      <c r="A76" s="11">
        <f t="shared" si="26"/>
        <v>1</v>
      </c>
      <c r="B76" s="249">
        <f t="shared" si="27"/>
        <v>1756514151804</v>
      </c>
      <c r="C76" s="235">
        <f>VLOOKUP(B:B,[1]MICHELIN!$B:$K,9,0)</f>
        <v>59</v>
      </c>
      <c r="D76" s="11" t="s">
        <v>4677</v>
      </c>
      <c r="E76" s="397" t="s">
        <v>716</v>
      </c>
      <c r="F76" s="160" t="s">
        <v>6790</v>
      </c>
      <c r="G76" s="133" t="s">
        <v>10663</v>
      </c>
      <c r="H76" s="235">
        <v>19</v>
      </c>
      <c r="I76" s="430">
        <f>VLOOKUP(B:B,[1]MICHELIN!$B:$K,10,0)</f>
        <v>19</v>
      </c>
      <c r="J76" s="132">
        <v>1336</v>
      </c>
      <c r="K76" s="133" t="s">
        <v>1963</v>
      </c>
      <c r="L76" s="133">
        <v>9</v>
      </c>
      <c r="M76" s="135" t="s">
        <v>3998</v>
      </c>
      <c r="N76" s="236" t="s">
        <v>2442</v>
      </c>
      <c r="O76" s="236">
        <v>0</v>
      </c>
      <c r="P76" s="237">
        <v>9150</v>
      </c>
      <c r="Q76" s="238">
        <f t="shared" si="28"/>
        <v>7840.9090909090901</v>
      </c>
      <c r="R76" s="144">
        <f t="shared" si="29"/>
        <v>0.2284057971014492</v>
      </c>
      <c r="S76" s="197">
        <v>1074475850</v>
      </c>
      <c r="T76" s="306" t="s">
        <v>7837</v>
      </c>
      <c r="U76" s="194">
        <f t="shared" si="30"/>
        <v>9150</v>
      </c>
      <c r="W76" s="239">
        <v>9150</v>
      </c>
      <c r="X76" s="136">
        <f t="shared" si="31"/>
        <v>6050</v>
      </c>
      <c r="Y76" s="240">
        <f t="shared" si="32"/>
        <v>7840.9090909090901</v>
      </c>
      <c r="Z76" s="142">
        <f t="shared" si="33"/>
        <v>7.7267759562841487E-2</v>
      </c>
      <c r="AA76" s="137">
        <f t="shared" si="34"/>
        <v>0.2284057971014492</v>
      </c>
      <c r="AB76" s="145">
        <v>1</v>
      </c>
      <c r="AC76" s="189">
        <f t="shared" si="35"/>
        <v>8970</v>
      </c>
      <c r="AD76" s="187">
        <f t="shared" si="36"/>
        <v>9857</v>
      </c>
      <c r="AE76" s="129">
        <f t="shared" si="37"/>
        <v>887.13</v>
      </c>
      <c r="AF76" s="130">
        <f t="shared" si="38"/>
        <v>180.13</v>
      </c>
      <c r="AG76" s="131">
        <f t="shared" si="39"/>
        <v>1.8274322816272698E-2</v>
      </c>
      <c r="AH76" s="138">
        <f t="shared" si="40"/>
        <v>707</v>
      </c>
      <c r="AI76" s="139">
        <f t="shared" si="41"/>
        <v>7.1725677183727299E-2</v>
      </c>
      <c r="AJ76" s="139">
        <f t="shared" si="42"/>
        <v>0.21013147428517651</v>
      </c>
      <c r="AL76" s="197">
        <v>1756514151804</v>
      </c>
      <c r="AM76" s="197">
        <v>4985009751206</v>
      </c>
      <c r="AN76" s="197" t="s">
        <v>3490</v>
      </c>
      <c r="AO76" s="241" t="s">
        <v>841</v>
      </c>
      <c r="AP76" s="241" t="s">
        <v>1229</v>
      </c>
      <c r="AQ76" s="242" t="s">
        <v>87</v>
      </c>
      <c r="AR76" s="242">
        <v>14400</v>
      </c>
      <c r="AS76" s="431">
        <f>VLOOKUP(B:B,[1]MICHELIN!$B:$K,8,0)</f>
        <v>6050</v>
      </c>
      <c r="AT76" s="431">
        <v>525</v>
      </c>
      <c r="AU76" s="211" t="s">
        <v>3956</v>
      </c>
      <c r="AV76" s="197" t="s">
        <v>572</v>
      </c>
      <c r="AW76" s="134" t="str">
        <f>IFERROR(VLOOKUP(AV:AV,Q商品!B:E,4,0),"")</f>
        <v>2023年製 ENERGY SAVER 4 175/65R14 86H XL サマータイヤ 翌営業日発送</v>
      </c>
      <c r="AX76" s="134" t="str">
        <f>IFERROR(VLOOKUP(B:B,在庫!B:M,12,0),"")</f>
        <v>2023年製</v>
      </c>
      <c r="AY76" s="134">
        <f>IFERROR(VLOOKUP(B:B,在庫!B:L,10,0),"")</f>
        <v>3</v>
      </c>
      <c r="AZ76" s="244">
        <f>VLOOKUP(AL:AL,[1]MICHELIN!$B:$AH,32,0)</f>
        <v>605642058</v>
      </c>
      <c r="BA76" s="244">
        <f>VLOOKUP(AL:AL,[1]MICHELIN!$B:$AH,33,0)</f>
        <v>605642089</v>
      </c>
      <c r="BC76" s="11" t="s">
        <v>2055</v>
      </c>
    </row>
    <row r="77" spans="1:55" s="11" customFormat="1" ht="19.5" customHeight="1">
      <c r="A77" s="11">
        <f t="shared" si="26"/>
        <v>1</v>
      </c>
      <c r="B77" s="249">
        <f t="shared" si="27"/>
        <v>1756515151803</v>
      </c>
      <c r="C77" s="235">
        <f>VLOOKUP(B:B,[1]MICHELIN!$B:$K,9,0)</f>
        <v>97</v>
      </c>
      <c r="D77" s="11" t="s">
        <v>4677</v>
      </c>
      <c r="E77" s="397" t="s">
        <v>717</v>
      </c>
      <c r="F77" s="160" t="s">
        <v>6791</v>
      </c>
      <c r="G77" s="133" t="s">
        <v>10663</v>
      </c>
      <c r="H77" s="235">
        <v>0</v>
      </c>
      <c r="I77" s="430">
        <f>VLOOKUP(B:B,[1]MICHELIN!$B:$K,10,0)</f>
        <v>0</v>
      </c>
      <c r="J77" s="132">
        <v>1009</v>
      </c>
      <c r="K77" s="133" t="s">
        <v>1963</v>
      </c>
      <c r="L77" s="133">
        <v>10</v>
      </c>
      <c r="M77" s="135" t="s">
        <v>3998</v>
      </c>
      <c r="N77" s="236" t="s">
        <v>2443</v>
      </c>
      <c r="O77" s="236">
        <v>0</v>
      </c>
      <c r="P77" s="237">
        <v>9700</v>
      </c>
      <c r="Q77" s="238">
        <f t="shared" si="28"/>
        <v>8340.9090909090901</v>
      </c>
      <c r="R77" s="144">
        <f t="shared" si="29"/>
        <v>0.20871934604904624</v>
      </c>
      <c r="S77" s="197">
        <v>1074475847</v>
      </c>
      <c r="T77" s="306" t="s">
        <v>7838</v>
      </c>
      <c r="U77" s="194">
        <f t="shared" si="30"/>
        <v>9700</v>
      </c>
      <c r="W77" s="239">
        <v>9700</v>
      </c>
      <c r="X77" s="136">
        <f t="shared" si="31"/>
        <v>6600</v>
      </c>
      <c r="Y77" s="240">
        <f t="shared" si="32"/>
        <v>8340.9090909090901</v>
      </c>
      <c r="Z77" s="142">
        <f t="shared" si="33"/>
        <v>7.7216494845360861E-2</v>
      </c>
      <c r="AA77" s="137">
        <f t="shared" si="34"/>
        <v>0.20871934604904624</v>
      </c>
      <c r="AB77" s="145">
        <v>1</v>
      </c>
      <c r="AC77" s="189">
        <f t="shared" si="35"/>
        <v>9509</v>
      </c>
      <c r="AD77" s="187">
        <f t="shared" si="36"/>
        <v>10449</v>
      </c>
      <c r="AE77" s="129">
        <f t="shared" si="37"/>
        <v>940.41</v>
      </c>
      <c r="AF77" s="130">
        <f t="shared" si="38"/>
        <v>191.40999999999997</v>
      </c>
      <c r="AG77" s="131">
        <f t="shared" si="39"/>
        <v>1.83184993779309E-2</v>
      </c>
      <c r="AH77" s="138">
        <f t="shared" si="40"/>
        <v>749</v>
      </c>
      <c r="AI77" s="139">
        <f t="shared" si="41"/>
        <v>7.16815006220691E-2</v>
      </c>
      <c r="AJ77" s="139">
        <f t="shared" si="42"/>
        <v>0.19040084667111534</v>
      </c>
      <c r="AL77" s="197">
        <v>1756515151803</v>
      </c>
      <c r="AM77" s="197">
        <v>4985009751169</v>
      </c>
      <c r="AN77" s="197" t="s">
        <v>3498</v>
      </c>
      <c r="AO77" s="241" t="s">
        <v>841</v>
      </c>
      <c r="AP77" s="241" t="s">
        <v>1236</v>
      </c>
      <c r="AQ77" s="242" t="s">
        <v>95</v>
      </c>
      <c r="AR77" s="242">
        <v>15700</v>
      </c>
      <c r="AS77" s="431">
        <f>VLOOKUP(B:B,[1]MICHELIN!$B:$K,8,0)</f>
        <v>6600</v>
      </c>
      <c r="AT77" s="431">
        <v>525</v>
      </c>
      <c r="AU77" s="211" t="s">
        <v>3956</v>
      </c>
      <c r="AV77" s="197" t="s">
        <v>488</v>
      </c>
      <c r="AW77" s="134" t="str">
        <f>IFERROR(VLOOKUP(AV:AV,Q商品!B:E,4,0),"")</f>
        <v>2023年製 ENERGY SAVER 4 175/65R15 88H XL サマータイヤ 翌営業日発送</v>
      </c>
      <c r="AX77" s="134" t="str">
        <f>IFERROR(VLOOKUP(B:B,在庫!B:M,12,0),"")</f>
        <v/>
      </c>
      <c r="AY77" s="134" t="str">
        <f>IFERROR(VLOOKUP(B:B,在庫!B:L,10,0),"")</f>
        <v/>
      </c>
      <c r="AZ77" s="244">
        <f>VLOOKUP(AL:AL,[1]MICHELIN!$B:$AH,32,0)</f>
        <v>605642049</v>
      </c>
      <c r="BA77" s="244">
        <f>VLOOKUP(AL:AL,[1]MICHELIN!$B:$AH,33,0)</f>
        <v>605642080</v>
      </c>
      <c r="BC77" s="11" t="s">
        <v>2055</v>
      </c>
    </row>
    <row r="78" spans="1:55" s="11" customFormat="1" ht="19.5" customHeight="1">
      <c r="A78" s="11">
        <f t="shared" si="26"/>
        <v>1</v>
      </c>
      <c r="B78" s="249">
        <f t="shared" si="27"/>
        <v>1757014151806</v>
      </c>
      <c r="C78" s="235">
        <f>VLOOKUP(B:B,[1]MICHELIN!$B:$K,9,0)</f>
        <v>24</v>
      </c>
      <c r="D78" s="11" t="s">
        <v>4677</v>
      </c>
      <c r="E78" s="397" t="s">
        <v>718</v>
      </c>
      <c r="F78" s="160" t="s">
        <v>1841</v>
      </c>
      <c r="G78" s="133" t="s">
        <v>10663</v>
      </c>
      <c r="H78" s="235">
        <v>24</v>
      </c>
      <c r="I78" s="430">
        <f>VLOOKUP(B:B,[1]MICHELIN!$B:$K,10,0)</f>
        <v>24</v>
      </c>
      <c r="J78" s="132">
        <v>705</v>
      </c>
      <c r="K78" s="133" t="s">
        <v>1963</v>
      </c>
      <c r="L78" s="133">
        <v>11</v>
      </c>
      <c r="M78" s="135" t="s">
        <v>3998</v>
      </c>
      <c r="N78" s="236" t="s">
        <v>7248</v>
      </c>
      <c r="O78" s="236" t="s">
        <v>4002</v>
      </c>
      <c r="P78" s="237">
        <v>8363</v>
      </c>
      <c r="Q78" s="238">
        <f t="shared" si="28"/>
        <v>7125.454545454545</v>
      </c>
      <c r="R78" s="144">
        <f t="shared" si="29"/>
        <v>0.19724419494769069</v>
      </c>
      <c r="S78" s="197">
        <v>1074475858</v>
      </c>
      <c r="T78" s="302" t="s">
        <v>7839</v>
      </c>
      <c r="U78" s="194">
        <f t="shared" si="30"/>
        <v>7463</v>
      </c>
      <c r="V78" s="11">
        <v>900</v>
      </c>
      <c r="W78" s="239">
        <v>8363</v>
      </c>
      <c r="X78" s="136">
        <f t="shared" si="31"/>
        <v>5720</v>
      </c>
      <c r="Y78" s="240">
        <f t="shared" si="32"/>
        <v>7125.454545454545</v>
      </c>
      <c r="Z78" s="142">
        <f t="shared" si="33"/>
        <v>7.7180758408146755E-2</v>
      </c>
      <c r="AA78" s="137">
        <f t="shared" si="34"/>
        <v>0.19724419494769069</v>
      </c>
      <c r="AB78" s="145">
        <v>1</v>
      </c>
      <c r="AC78" s="189">
        <f t="shared" si="35"/>
        <v>7316</v>
      </c>
      <c r="AD78" s="187">
        <f t="shared" si="36"/>
        <v>8039</v>
      </c>
      <c r="AE78" s="129">
        <f t="shared" si="37"/>
        <v>723.51</v>
      </c>
      <c r="AF78" s="130">
        <f t="shared" si="38"/>
        <v>147.51</v>
      </c>
      <c r="AG78" s="131">
        <f t="shared" si="39"/>
        <v>1.8349297176265704E-2</v>
      </c>
      <c r="AH78" s="138">
        <f t="shared" si="40"/>
        <v>576</v>
      </c>
      <c r="AI78" s="139">
        <f t="shared" si="41"/>
        <v>7.16507028237343E-2</v>
      </c>
      <c r="AJ78" s="139">
        <f t="shared" si="42"/>
        <v>0.17889489777142498</v>
      </c>
      <c r="AL78" s="197">
        <v>1757014151806</v>
      </c>
      <c r="AM78" s="197">
        <v>4985009751176</v>
      </c>
      <c r="AN78" s="197" t="s">
        <v>3493</v>
      </c>
      <c r="AO78" s="241" t="s">
        <v>841</v>
      </c>
      <c r="AP78" s="241" t="s">
        <v>1232</v>
      </c>
      <c r="AQ78" s="242" t="s">
        <v>88</v>
      </c>
      <c r="AR78" s="242">
        <v>13600</v>
      </c>
      <c r="AS78" s="431">
        <v>5720</v>
      </c>
      <c r="AT78" s="431">
        <v>525</v>
      </c>
      <c r="AU78" s="211" t="s">
        <v>3956</v>
      </c>
      <c r="AV78" s="197" t="s">
        <v>469</v>
      </c>
      <c r="AW78" s="134" t="str">
        <f>IFERROR(VLOOKUP(AV:AV,Q商品!B:E,4,0),"")</f>
        <v>2023年製 ENERGY SAVER 4 175/70R14 88T XL サマータイヤ 翌営業日発送</v>
      </c>
      <c r="AX78" s="134" t="str">
        <f>IFERROR(VLOOKUP(B:B,在庫!B:M,12,0),"")</f>
        <v>2023年製</v>
      </c>
      <c r="AY78" s="134">
        <f>IFERROR(VLOOKUP(B:B,在庫!B:L,10,0),"")</f>
        <v>2</v>
      </c>
      <c r="AZ78" s="244">
        <f>VLOOKUP(AL:AL,[1]MICHELIN!$B:$AH,32,0)</f>
        <v>605642056</v>
      </c>
      <c r="BA78" s="244">
        <f>VLOOKUP(AL:AL,[1]MICHELIN!$B:$AH,33,0)</f>
        <v>605642087</v>
      </c>
      <c r="BC78" s="11" t="s">
        <v>2055</v>
      </c>
    </row>
    <row r="79" spans="1:55" s="11" customFormat="1" ht="19.5" customHeight="1">
      <c r="A79" s="11">
        <f t="shared" si="26"/>
        <v>1</v>
      </c>
      <c r="B79" s="249">
        <f t="shared" si="27"/>
        <v>1855516151802</v>
      </c>
      <c r="C79" s="235">
        <f>VLOOKUP(B:B,[1]MICHELIN!$B:$K,9,0)</f>
        <v>44</v>
      </c>
      <c r="D79" s="11" t="s">
        <v>4677</v>
      </c>
      <c r="E79" s="397" t="s">
        <v>719</v>
      </c>
      <c r="F79" s="160" t="s">
        <v>8402</v>
      </c>
      <c r="G79" s="133" t="s">
        <v>10663</v>
      </c>
      <c r="H79" s="235">
        <v>12</v>
      </c>
      <c r="I79" s="430">
        <f>VLOOKUP(B:B,[1]MICHELIN!$B:$K,10,0)</f>
        <v>12</v>
      </c>
      <c r="J79" s="132">
        <v>958</v>
      </c>
      <c r="K79" s="133" t="s">
        <v>1963</v>
      </c>
      <c r="L79" s="133">
        <v>12</v>
      </c>
      <c r="M79" s="135" t="s">
        <v>3998</v>
      </c>
      <c r="N79" s="236" t="s">
        <v>2444</v>
      </c>
      <c r="O79" s="236">
        <v>0</v>
      </c>
      <c r="P79" s="237">
        <v>13350</v>
      </c>
      <c r="Q79" s="238">
        <f t="shared" si="28"/>
        <v>11659.090909090908</v>
      </c>
      <c r="R79" s="144">
        <f t="shared" si="29"/>
        <v>0.17146198830409351</v>
      </c>
      <c r="S79" s="197">
        <v>1074475839</v>
      </c>
      <c r="T79" s="302" t="s">
        <v>7840</v>
      </c>
      <c r="U79" s="194">
        <f t="shared" si="30"/>
        <v>13350</v>
      </c>
      <c r="W79" s="239">
        <v>13350</v>
      </c>
      <c r="X79" s="136">
        <f t="shared" si="31"/>
        <v>9660</v>
      </c>
      <c r="Y79" s="240">
        <f t="shared" si="32"/>
        <v>11659.090909090908</v>
      </c>
      <c r="Z79" s="142">
        <f t="shared" si="33"/>
        <v>7.7303370786516945E-2</v>
      </c>
      <c r="AA79" s="137">
        <f t="shared" si="34"/>
        <v>0.17146198830409351</v>
      </c>
      <c r="AB79" s="145">
        <v>1</v>
      </c>
      <c r="AC79" s="189">
        <f t="shared" si="35"/>
        <v>13088</v>
      </c>
      <c r="AD79" s="187">
        <f t="shared" si="36"/>
        <v>14382</v>
      </c>
      <c r="AE79" s="129">
        <f t="shared" si="37"/>
        <v>1294.3799999999999</v>
      </c>
      <c r="AF79" s="130">
        <f t="shared" si="38"/>
        <v>262.37999999999988</v>
      </c>
      <c r="AG79" s="131">
        <f t="shared" si="39"/>
        <v>1.8243637880684182E-2</v>
      </c>
      <c r="AH79" s="138">
        <f t="shared" si="40"/>
        <v>1032</v>
      </c>
      <c r="AI79" s="139">
        <f t="shared" si="41"/>
        <v>7.1756362119315811E-2</v>
      </c>
      <c r="AJ79" s="139">
        <f t="shared" si="42"/>
        <v>0.15321835042340934</v>
      </c>
      <c r="AL79" s="197">
        <v>1855516151802</v>
      </c>
      <c r="AM79" s="197">
        <v>4985009751244</v>
      </c>
      <c r="AN79" s="197" t="s">
        <v>3503</v>
      </c>
      <c r="AO79" s="241" t="s">
        <v>841</v>
      </c>
      <c r="AP79" s="241" t="s">
        <v>1240</v>
      </c>
      <c r="AQ79" s="242" t="s">
        <v>98</v>
      </c>
      <c r="AR79" s="242">
        <v>23000</v>
      </c>
      <c r="AS79" s="431">
        <f>VLOOKUP(B:B,[1]MICHELIN!$B:$K,8,0)</f>
        <v>9660</v>
      </c>
      <c r="AT79" s="431">
        <v>525</v>
      </c>
      <c r="AU79" s="211" t="s">
        <v>3956</v>
      </c>
      <c r="AV79" s="197" t="s">
        <v>531</v>
      </c>
      <c r="AW79" s="134" t="str">
        <f>IFERROR(VLOOKUP(AV:AV,Q商品!B:E,4,0),"")</f>
        <v>2023年製 ENERGY SAVER 4 185/55R16 87V XL サマータイヤ 翌営業日発送</v>
      </c>
      <c r="AX79" s="134" t="str">
        <f>IFERROR(VLOOKUP(B:B,在庫!B:M,12,0),"")</f>
        <v>2023年製</v>
      </c>
      <c r="AY79" s="134">
        <f>IFERROR(VLOOKUP(B:B,在庫!B:L,10,0),"")</f>
        <v>2</v>
      </c>
      <c r="AZ79" s="244">
        <f>VLOOKUP(AL:AL,[1]MICHELIN!$B:$AH,32,0)</f>
        <v>605642046</v>
      </c>
      <c r="BA79" s="244">
        <f>VLOOKUP(AL:AL,[1]MICHELIN!$B:$AH,33,0)</f>
        <v>605642077</v>
      </c>
      <c r="BC79" s="11" t="s">
        <v>2055</v>
      </c>
    </row>
    <row r="80" spans="1:55" s="11" customFormat="1" ht="19.5" customHeight="1">
      <c r="A80" s="11">
        <f t="shared" si="26"/>
        <v>1</v>
      </c>
      <c r="B80" s="249">
        <f t="shared" si="27"/>
        <v>1856016151804</v>
      </c>
      <c r="C80" s="235">
        <f>VLOOKUP(B:B,[1]MICHELIN!$B:$K,9,0)</f>
        <v>20</v>
      </c>
      <c r="D80" s="11" t="s">
        <v>4677</v>
      </c>
      <c r="E80" s="397" t="s">
        <v>720</v>
      </c>
      <c r="F80" s="160" t="s">
        <v>8403</v>
      </c>
      <c r="G80" s="133" t="s">
        <v>10663</v>
      </c>
      <c r="H80" s="235">
        <v>13</v>
      </c>
      <c r="I80" s="430">
        <f>VLOOKUP(B:B,[1]MICHELIN!$B:$K,10,0)</f>
        <v>13</v>
      </c>
      <c r="J80" s="132" t="s">
        <v>12</v>
      </c>
      <c r="K80" s="133" t="s">
        <v>1963</v>
      </c>
      <c r="L80" s="133">
        <v>13</v>
      </c>
      <c r="M80" s="135" t="s">
        <v>2014</v>
      </c>
      <c r="N80" s="236" t="s">
        <v>2409</v>
      </c>
      <c r="O80" s="236">
        <v>0</v>
      </c>
      <c r="P80" s="237">
        <v>12400</v>
      </c>
      <c r="Q80" s="238">
        <f t="shared" si="28"/>
        <v>10795.454545454544</v>
      </c>
      <c r="R80" s="144">
        <f t="shared" si="29"/>
        <v>0.20985263157894726</v>
      </c>
      <c r="S80" s="197">
        <v>1074476643</v>
      </c>
      <c r="T80" s="302" t="s">
        <v>7841</v>
      </c>
      <c r="U80" s="194">
        <f t="shared" si="30"/>
        <v>12400</v>
      </c>
      <c r="W80" s="239">
        <v>12400</v>
      </c>
      <c r="X80" s="136">
        <f t="shared" si="31"/>
        <v>8530</v>
      </c>
      <c r="Y80" s="240">
        <f t="shared" si="32"/>
        <v>10795.454545454544</v>
      </c>
      <c r="Z80" s="142">
        <f t="shared" si="33"/>
        <v>7.7258064516128933E-2</v>
      </c>
      <c r="AA80" s="137">
        <f t="shared" si="34"/>
        <v>0.20985263157894726</v>
      </c>
      <c r="AB80" s="145"/>
      <c r="AC80" s="189">
        <f t="shared" si="35"/>
        <v>12156</v>
      </c>
      <c r="AD80" s="187">
        <f t="shared" si="36"/>
        <v>13358</v>
      </c>
      <c r="AE80" s="129">
        <f t="shared" si="37"/>
        <v>1202.22</v>
      </c>
      <c r="AF80" s="130">
        <f t="shared" si="38"/>
        <v>244.22000000000003</v>
      </c>
      <c r="AG80" s="131">
        <f t="shared" si="39"/>
        <v>1.8282677047462198E-2</v>
      </c>
      <c r="AH80" s="138">
        <f t="shared" si="40"/>
        <v>958</v>
      </c>
      <c r="AI80" s="139">
        <f t="shared" si="41"/>
        <v>7.1717322952537799E-2</v>
      </c>
      <c r="AJ80" s="139">
        <f t="shared" si="42"/>
        <v>0.19156995453148506</v>
      </c>
      <c r="AL80" s="197">
        <v>1856016151804</v>
      </c>
      <c r="AM80" s="197">
        <v>4985009751350</v>
      </c>
      <c r="AN80" s="197" t="s">
        <v>3504</v>
      </c>
      <c r="AO80" s="241" t="s">
        <v>841</v>
      </c>
      <c r="AP80" s="241" t="s">
        <v>1210</v>
      </c>
      <c r="AQ80" s="242" t="s">
        <v>118</v>
      </c>
      <c r="AR80" s="242">
        <v>20300</v>
      </c>
      <c r="AS80" s="431">
        <f>VLOOKUP(B:B,[1]MICHELIN!$B:$K,8,0)</f>
        <v>8530</v>
      </c>
      <c r="AT80" s="431">
        <v>525</v>
      </c>
      <c r="AU80" s="211" t="s">
        <v>3956</v>
      </c>
      <c r="AV80" s="197" t="s">
        <v>1852</v>
      </c>
      <c r="AW80" s="134" t="str">
        <f>IFERROR(VLOOKUP(AV:AV,Q商品!B:E,4,0),"")</f>
        <v>2023年製 ENERGY SAVER 4 185/60R16 86H サマータイヤ 翌営業日発送</v>
      </c>
      <c r="AX80" s="134" t="str">
        <f>IFERROR(VLOOKUP(B:B,在庫!B:M,12,0),"")</f>
        <v>2023年製</v>
      </c>
      <c r="AY80" s="134">
        <f>IFERROR(VLOOKUP(B:B,在庫!B:L,10,0),"")</f>
        <v>2</v>
      </c>
      <c r="AZ80" s="244" t="str">
        <f>VLOOKUP(AL:AL,[1]MICHELIN!$B:$AH,32,0)</f>
        <v>×</v>
      </c>
      <c r="BA80" s="244" t="str">
        <f>VLOOKUP(AL:AL,[1]MICHELIN!$B:$AH,33,0)</f>
        <v>×</v>
      </c>
      <c r="BC80" s="11" t="s">
        <v>150</v>
      </c>
    </row>
    <row r="81" spans="1:55" s="11" customFormat="1" ht="19.5" customHeight="1">
      <c r="A81" s="11">
        <f t="shared" si="26"/>
        <v>1</v>
      </c>
      <c r="B81" s="249">
        <f t="shared" si="27"/>
        <v>1856515151800</v>
      </c>
      <c r="C81" s="235">
        <f>VLOOKUP(B:B,[1]MICHELIN!$B:$K,9,0)</f>
        <v>42</v>
      </c>
      <c r="D81" s="11" t="s">
        <v>4677</v>
      </c>
      <c r="E81" s="397" t="s">
        <v>721</v>
      </c>
      <c r="F81" s="160" t="s">
        <v>6792</v>
      </c>
      <c r="G81" s="133" t="s">
        <v>10663</v>
      </c>
      <c r="H81" s="235">
        <v>3</v>
      </c>
      <c r="I81" s="430">
        <f>VLOOKUP(B:B,[1]MICHELIN!$B:$K,10,0)</f>
        <v>3</v>
      </c>
      <c r="J81" s="132">
        <v>2135</v>
      </c>
      <c r="K81" s="133" t="s">
        <v>1963</v>
      </c>
      <c r="L81" s="133">
        <v>14</v>
      </c>
      <c r="M81" s="135" t="s">
        <v>3998</v>
      </c>
      <c r="N81" s="236" t="s">
        <v>6799</v>
      </c>
      <c r="O81" s="236">
        <v>0</v>
      </c>
      <c r="P81" s="237">
        <v>10600</v>
      </c>
      <c r="Q81" s="238">
        <f t="shared" si="28"/>
        <v>9159.0909090909081</v>
      </c>
      <c r="R81" s="144">
        <f t="shared" si="29"/>
        <v>0.19751861042183613</v>
      </c>
      <c r="S81" s="197">
        <v>1074475846</v>
      </c>
      <c r="T81" s="306" t="s">
        <v>7842</v>
      </c>
      <c r="U81" s="194">
        <f t="shared" si="30"/>
        <v>10600</v>
      </c>
      <c r="W81" s="239">
        <v>10600</v>
      </c>
      <c r="X81" s="136">
        <f t="shared" si="31"/>
        <v>7350</v>
      </c>
      <c r="Y81" s="240">
        <f t="shared" si="32"/>
        <v>9159.0909090909081</v>
      </c>
      <c r="Z81" s="142">
        <f t="shared" si="33"/>
        <v>7.7264150943396226E-2</v>
      </c>
      <c r="AA81" s="137">
        <f t="shared" si="34"/>
        <v>0.19751861042183613</v>
      </c>
      <c r="AB81" s="145">
        <v>1</v>
      </c>
      <c r="AC81" s="189">
        <f t="shared" si="35"/>
        <v>10392</v>
      </c>
      <c r="AD81" s="187">
        <f t="shared" si="36"/>
        <v>11419</v>
      </c>
      <c r="AE81" s="129">
        <f t="shared" si="37"/>
        <v>1027.71</v>
      </c>
      <c r="AF81" s="130">
        <f t="shared" si="38"/>
        <v>208.71000000000004</v>
      </c>
      <c r="AG81" s="131">
        <f t="shared" si="39"/>
        <v>1.8277432349592788E-2</v>
      </c>
      <c r="AH81" s="138">
        <f t="shared" si="40"/>
        <v>819</v>
      </c>
      <c r="AI81" s="139">
        <f t="shared" si="41"/>
        <v>7.1722567650407215E-2</v>
      </c>
      <c r="AJ81" s="139">
        <f t="shared" si="42"/>
        <v>0.17924117807224335</v>
      </c>
      <c r="AL81" s="197">
        <v>1856515151800</v>
      </c>
      <c r="AM81" s="197">
        <v>4985009751299</v>
      </c>
      <c r="AN81" s="197" t="s">
        <v>3499</v>
      </c>
      <c r="AO81" s="241" t="s">
        <v>841</v>
      </c>
      <c r="AP81" s="241" t="s">
        <v>1237</v>
      </c>
      <c r="AQ81" s="242" t="s">
        <v>42</v>
      </c>
      <c r="AR81" s="242">
        <v>17500</v>
      </c>
      <c r="AS81" s="431">
        <f>VLOOKUP(B:B,[1]MICHELIN!$B:$K,8,0)</f>
        <v>7350</v>
      </c>
      <c r="AT81" s="431">
        <v>525</v>
      </c>
      <c r="AU81" s="211" t="s">
        <v>3956</v>
      </c>
      <c r="AV81" s="197" t="s">
        <v>571</v>
      </c>
      <c r="AW81" s="134" t="str">
        <f>IFERROR(VLOOKUP(AV:AV,Q商品!B:E,4,0),"")</f>
        <v>2023年製 ENERGY SAVER 4 185/65R15 92H XL サマータイヤ 翌営業日発送</v>
      </c>
      <c r="AX81" s="134" t="str">
        <f>IFERROR(VLOOKUP(B:B,在庫!B:M,12,0),"")</f>
        <v>2023年製</v>
      </c>
      <c r="AY81" s="134">
        <f>IFERROR(VLOOKUP(B:B,在庫!B:L,10,0),"")</f>
        <v>1</v>
      </c>
      <c r="AZ81" s="244">
        <f>VLOOKUP(AL:AL,[1]MICHELIN!$B:$AH,32,0)</f>
        <v>605642050</v>
      </c>
      <c r="BA81" s="244">
        <f>VLOOKUP(AL:AL,[1]MICHELIN!$B:$AH,33,0)</f>
        <v>605642081</v>
      </c>
      <c r="BC81" s="11" t="s">
        <v>2055</v>
      </c>
    </row>
    <row r="82" spans="1:55" s="11" customFormat="1" ht="19.5" customHeight="1">
      <c r="A82" s="11">
        <f t="shared" si="26"/>
        <v>1</v>
      </c>
      <c r="B82" s="249">
        <f t="shared" si="27"/>
        <v>1857014151803</v>
      </c>
      <c r="C82" s="235">
        <f>VLOOKUP(B:B,[1]MICHELIN!$B:$K,9,0)</f>
        <v>36</v>
      </c>
      <c r="D82" s="11" t="s">
        <v>4677</v>
      </c>
      <c r="E82" s="397" t="s">
        <v>722</v>
      </c>
      <c r="F82" s="160" t="s">
        <v>7237</v>
      </c>
      <c r="G82" s="133" t="s">
        <v>10663</v>
      </c>
      <c r="H82" s="235">
        <v>12</v>
      </c>
      <c r="I82" s="430">
        <f>VLOOKUP(B:B,[1]MICHELIN!$B:$K,10,0)</f>
        <v>12</v>
      </c>
      <c r="J82" s="132">
        <v>1336</v>
      </c>
      <c r="K82" s="133" t="s">
        <v>1963</v>
      </c>
      <c r="L82" s="133">
        <v>15</v>
      </c>
      <c r="M82" s="135" t="s">
        <v>3998</v>
      </c>
      <c r="N82" s="236" t="s">
        <v>2445</v>
      </c>
      <c r="O82" s="236">
        <v>0</v>
      </c>
      <c r="P82" s="237">
        <v>9200</v>
      </c>
      <c r="Q82" s="238">
        <f t="shared" si="28"/>
        <v>7886.363636363636</v>
      </c>
      <c r="R82" s="144">
        <f t="shared" si="29"/>
        <v>0.17959654178674347</v>
      </c>
      <c r="S82" s="197">
        <v>1074475854</v>
      </c>
      <c r="T82" s="302" t="s">
        <v>7843</v>
      </c>
      <c r="U82" s="194">
        <f t="shared" si="30"/>
        <v>9200</v>
      </c>
      <c r="W82" s="239">
        <v>9200</v>
      </c>
      <c r="X82" s="136">
        <f t="shared" si="31"/>
        <v>6470</v>
      </c>
      <c r="Y82" s="240">
        <f t="shared" si="32"/>
        <v>7886.363636363636</v>
      </c>
      <c r="Z82" s="142">
        <f t="shared" si="33"/>
        <v>7.7173913043478315E-2</v>
      </c>
      <c r="AA82" s="137">
        <f t="shared" si="34"/>
        <v>0.17959654178674347</v>
      </c>
      <c r="AB82" s="145">
        <v>1</v>
      </c>
      <c r="AC82" s="189">
        <f t="shared" si="35"/>
        <v>9019</v>
      </c>
      <c r="AD82" s="187">
        <f t="shared" si="36"/>
        <v>9910</v>
      </c>
      <c r="AE82" s="129">
        <f t="shared" si="37"/>
        <v>891.9</v>
      </c>
      <c r="AF82" s="130">
        <f t="shared" si="38"/>
        <v>181.89999999999998</v>
      </c>
      <c r="AG82" s="131">
        <f t="shared" si="39"/>
        <v>1.8355196770938442E-2</v>
      </c>
      <c r="AH82" s="138">
        <f t="shared" si="40"/>
        <v>710</v>
      </c>
      <c r="AI82" s="139">
        <f t="shared" si="41"/>
        <v>7.1644803229061554E-2</v>
      </c>
      <c r="AJ82" s="139">
        <f t="shared" si="42"/>
        <v>0.16124134501580503</v>
      </c>
      <c r="AL82" s="197">
        <v>1857014151803</v>
      </c>
      <c r="AM82" s="197">
        <v>4985009751329</v>
      </c>
      <c r="AN82" s="197" t="s">
        <v>3494</v>
      </c>
      <c r="AO82" s="241" t="s">
        <v>841</v>
      </c>
      <c r="AP82" s="241" t="s">
        <v>1233</v>
      </c>
      <c r="AQ82" s="242" t="s">
        <v>112</v>
      </c>
      <c r="AR82" s="242">
        <v>15400</v>
      </c>
      <c r="AS82" s="431">
        <f>VLOOKUP(B:B,[1]MICHELIN!$B:$K,8,0)</f>
        <v>6470</v>
      </c>
      <c r="AT82" s="431">
        <v>525</v>
      </c>
      <c r="AU82" s="211" t="s">
        <v>3956</v>
      </c>
      <c r="AV82" s="197" t="s">
        <v>570</v>
      </c>
      <c r="AW82" s="134" t="str">
        <f>IFERROR(VLOOKUP(AV:AV,Q商品!B:E,4,0),"")</f>
        <v>2023年製 ENERGY SAVER 4 185/70R14 92H XL サマータイヤ 翌営業日発送</v>
      </c>
      <c r="AX82" s="134" t="str">
        <f>IFERROR(VLOOKUP(B:B,在庫!B:M,12,0),"")</f>
        <v>2023年製</v>
      </c>
      <c r="AY82" s="134">
        <f>IFERROR(VLOOKUP(B:B,在庫!B:L,10,0),"")</f>
        <v>2</v>
      </c>
      <c r="AZ82" s="244">
        <f>VLOOKUP(AL:AL,[1]MICHELIN!$B:$AH,32,0)</f>
        <v>605642057</v>
      </c>
      <c r="BA82" s="244">
        <f>VLOOKUP(AL:AL,[1]MICHELIN!$B:$AH,33,0)</f>
        <v>605642088</v>
      </c>
      <c r="BC82" s="11" t="s">
        <v>2055</v>
      </c>
    </row>
    <row r="83" spans="1:55" s="11" customFormat="1" ht="19.5" customHeight="1">
      <c r="A83" s="11">
        <f t="shared" si="26"/>
        <v>1</v>
      </c>
      <c r="B83" s="249">
        <f t="shared" si="27"/>
        <v>1955016151804</v>
      </c>
      <c r="C83" s="235">
        <f>VLOOKUP(B:B,[1]MICHELIN!$B:$K,9,0)</f>
        <v>4</v>
      </c>
      <c r="D83" s="11" t="s">
        <v>4677</v>
      </c>
      <c r="E83" s="397" t="s">
        <v>723</v>
      </c>
      <c r="F83" s="160" t="s">
        <v>6793</v>
      </c>
      <c r="G83" s="133" t="s">
        <v>10663</v>
      </c>
      <c r="H83" s="235">
        <v>16</v>
      </c>
      <c r="I83" s="430">
        <f>VLOOKUP(B:B,[1]MICHELIN!$B:$K,10,0)</f>
        <v>16</v>
      </c>
      <c r="J83" s="132">
        <v>271</v>
      </c>
      <c r="K83" s="133" t="s">
        <v>1963</v>
      </c>
      <c r="L83" s="133">
        <v>16</v>
      </c>
      <c r="M83" s="135" t="s">
        <v>3998</v>
      </c>
      <c r="N83" s="236" t="s">
        <v>2390</v>
      </c>
      <c r="O83" s="236">
        <v>0</v>
      </c>
      <c r="P83" s="237">
        <v>15600</v>
      </c>
      <c r="Q83" s="238">
        <f t="shared" si="28"/>
        <v>13704.545454545454</v>
      </c>
      <c r="R83" s="144">
        <f t="shared" si="29"/>
        <v>0.19953565505804308</v>
      </c>
      <c r="S83" s="197">
        <v>1074475840</v>
      </c>
      <c r="T83" s="306" t="s">
        <v>7844</v>
      </c>
      <c r="U83" s="194">
        <f t="shared" si="30"/>
        <v>15600</v>
      </c>
      <c r="W83" s="239">
        <v>15600</v>
      </c>
      <c r="X83" s="136">
        <f t="shared" si="31"/>
        <v>10970</v>
      </c>
      <c r="Y83" s="240">
        <f t="shared" si="32"/>
        <v>13704.545454545454</v>
      </c>
      <c r="Z83" s="142">
        <f t="shared" si="33"/>
        <v>7.7307692307692299E-2</v>
      </c>
      <c r="AA83" s="137">
        <f t="shared" si="34"/>
        <v>0.19953565505804308</v>
      </c>
      <c r="AB83" s="145">
        <v>1</v>
      </c>
      <c r="AC83" s="189">
        <f t="shared" si="35"/>
        <v>15294</v>
      </c>
      <c r="AD83" s="187">
        <f t="shared" si="36"/>
        <v>16806</v>
      </c>
      <c r="AE83" s="129">
        <f t="shared" si="37"/>
        <v>1512.54</v>
      </c>
      <c r="AF83" s="130">
        <f t="shared" si="38"/>
        <v>306.53999999999996</v>
      </c>
      <c r="AG83" s="131">
        <f t="shared" si="39"/>
        <v>1.8239914316315598E-2</v>
      </c>
      <c r="AH83" s="138">
        <f t="shared" si="40"/>
        <v>1206</v>
      </c>
      <c r="AI83" s="139">
        <f t="shared" si="41"/>
        <v>7.1760085683684402E-2</v>
      </c>
      <c r="AJ83" s="139">
        <f t="shared" si="42"/>
        <v>0.18129574074172747</v>
      </c>
      <c r="AL83" s="197">
        <v>1955016151804</v>
      </c>
      <c r="AM83" s="197">
        <v>4985009751220</v>
      </c>
      <c r="AN83" s="197" t="s">
        <v>3502</v>
      </c>
      <c r="AO83" s="241" t="s">
        <v>841</v>
      </c>
      <c r="AP83" s="241" t="s">
        <v>973</v>
      </c>
      <c r="AQ83" s="242" t="s">
        <v>97</v>
      </c>
      <c r="AR83" s="242">
        <v>26100</v>
      </c>
      <c r="AS83" s="431">
        <f>VLOOKUP(B:B,[1]MICHELIN!$B:$K,8,0)</f>
        <v>10970</v>
      </c>
      <c r="AT83" s="431">
        <v>525</v>
      </c>
      <c r="AU83" s="211" t="s">
        <v>3956</v>
      </c>
      <c r="AV83" s="197" t="s">
        <v>569</v>
      </c>
      <c r="AW83" s="134" t="str">
        <f>IFERROR(VLOOKUP(AV:AV,Q商品!B:E,4,0),"")</f>
        <v>2023年製 ENERGY SAVER 4 195/50R16 88V XL サマータイヤ 翌営業日発送</v>
      </c>
      <c r="AX83" s="134" t="str">
        <f>IFERROR(VLOOKUP(B:B,在庫!B:M,12,0),"")</f>
        <v>2023年製</v>
      </c>
      <c r="AY83" s="134">
        <f>IFERROR(VLOOKUP(B:B,在庫!B:L,10,0),"")</f>
        <v>4</v>
      </c>
      <c r="AZ83" s="244">
        <f>VLOOKUP(AL:AL,[1]MICHELIN!$B:$AH,32,0)</f>
        <v>605642047</v>
      </c>
      <c r="BA83" s="244">
        <f>VLOOKUP(AL:AL,[1]MICHELIN!$B:$AH,33,0)</f>
        <v>605642078</v>
      </c>
      <c r="BC83" s="11" t="s">
        <v>2055</v>
      </c>
    </row>
    <row r="84" spans="1:55" s="11" customFormat="1" ht="19.5" customHeight="1">
      <c r="A84" s="11">
        <f t="shared" si="26"/>
        <v>1</v>
      </c>
      <c r="B84" s="249">
        <f t="shared" si="27"/>
        <v>1955515151800</v>
      </c>
      <c r="C84" s="235">
        <f>VLOOKUP(B:B,[1]MICHELIN!$B:$K,9,0)</f>
        <v>2</v>
      </c>
      <c r="D84" s="11" t="s">
        <v>4677</v>
      </c>
      <c r="E84" s="397" t="s">
        <v>724</v>
      </c>
      <c r="F84" s="160" t="s">
        <v>8404</v>
      </c>
      <c r="G84" s="133" t="s">
        <v>10661</v>
      </c>
      <c r="H84" s="235">
        <v>2</v>
      </c>
      <c r="I84" s="430">
        <f>VLOOKUP(B:B,[1]MICHELIN!$B:$K,10,0)</f>
        <v>2</v>
      </c>
      <c r="J84" s="132"/>
      <c r="K84" s="133" t="s">
        <v>1963</v>
      </c>
      <c r="L84" s="133">
        <v>17</v>
      </c>
      <c r="M84" s="135"/>
      <c r="N84" s="236"/>
      <c r="O84" s="236"/>
      <c r="P84" s="237"/>
      <c r="Q84" s="238">
        <f t="shared" si="28"/>
        <v>-477.27272727272725</v>
      </c>
      <c r="R84" s="144">
        <f t="shared" si="29"/>
        <v>18.264761904761908</v>
      </c>
      <c r="S84" s="197">
        <v>1074475844</v>
      </c>
      <c r="T84" s="302" t="s">
        <v>10751</v>
      </c>
      <c r="U84" s="194">
        <f t="shared" si="30"/>
        <v>0</v>
      </c>
      <c r="W84" s="239"/>
      <c r="X84" s="136">
        <f t="shared" si="31"/>
        <v>8240</v>
      </c>
      <c r="Y84" s="240">
        <f t="shared" si="32"/>
        <v>-477.27272727272725</v>
      </c>
      <c r="Z84" s="142" t="str">
        <f t="shared" si="33"/>
        <v/>
      </c>
      <c r="AA84" s="137">
        <f t="shared" si="34"/>
        <v>18.264761904761908</v>
      </c>
      <c r="AB84" s="145"/>
      <c r="AC84" s="189">
        <f t="shared" si="35"/>
        <v>0</v>
      </c>
      <c r="AD84" s="187">
        <f t="shared" si="36"/>
        <v>0</v>
      </c>
      <c r="AE84" s="129">
        <f t="shared" si="37"/>
        <v>0</v>
      </c>
      <c r="AF84" s="130">
        <f t="shared" si="38"/>
        <v>0</v>
      </c>
      <c r="AG84" s="131" t="str">
        <f t="shared" si="39"/>
        <v/>
      </c>
      <c r="AH84" s="138">
        <f t="shared" si="40"/>
        <v>0</v>
      </c>
      <c r="AI84" s="139" t="str">
        <f t="shared" si="41"/>
        <v/>
      </c>
      <c r="AJ84" s="139" t="str">
        <f t="shared" si="42"/>
        <v/>
      </c>
      <c r="AL84" s="197">
        <v>1955515151800</v>
      </c>
      <c r="AM84" s="197">
        <v>4985009751251</v>
      </c>
      <c r="AN84" s="197" t="s">
        <v>3496</v>
      </c>
      <c r="AO84" s="241" t="s">
        <v>841</v>
      </c>
      <c r="AP84" s="241" t="s">
        <v>1234</v>
      </c>
      <c r="AQ84" s="242" t="s">
        <v>873</v>
      </c>
      <c r="AR84" s="242">
        <v>19600</v>
      </c>
      <c r="AS84" s="431">
        <v>8240</v>
      </c>
      <c r="AT84" s="431">
        <v>525</v>
      </c>
      <c r="AU84" s="211" t="s">
        <v>3956</v>
      </c>
      <c r="AV84" s="197" t="s">
        <v>568</v>
      </c>
      <c r="AW84" s="134" t="str">
        <f>IFERROR(VLOOKUP(AV:AV,Q商品!B:E,4,0),"")</f>
        <v>2023年製 ENERGY SAVER 4 195/55R15 89V XL サマータイヤ 翌営業日発送</v>
      </c>
      <c r="AX84" s="134" t="str">
        <f>IFERROR(VLOOKUP(B:B,在庫!B:M,12,0),"")</f>
        <v>2023年製</v>
      </c>
      <c r="AY84" s="134">
        <f>IFERROR(VLOOKUP(B:B,在庫!B:L,10,0),"")</f>
        <v>1</v>
      </c>
      <c r="AZ84" s="244">
        <f>VLOOKUP(AL:AL,[1]MICHELIN!$B:$AH,32,0)</f>
        <v>605642048</v>
      </c>
      <c r="BA84" s="244">
        <f>VLOOKUP(AL:AL,[1]MICHELIN!$B:$AH,33,0)</f>
        <v>605642079</v>
      </c>
      <c r="BC84" s="11" t="s">
        <v>150</v>
      </c>
    </row>
    <row r="85" spans="1:55" s="11" customFormat="1" ht="19.5" customHeight="1">
      <c r="A85" s="11">
        <f t="shared" si="26"/>
        <v>1</v>
      </c>
      <c r="B85" s="249">
        <f t="shared" si="27"/>
        <v>1956515151807</v>
      </c>
      <c r="C85" s="235">
        <f>VLOOKUP(B:B,[1]MICHELIN!$B:$K,9,0)</f>
        <v>114</v>
      </c>
      <c r="D85" s="11" t="s">
        <v>4677</v>
      </c>
      <c r="E85" s="397" t="s">
        <v>707</v>
      </c>
      <c r="F85" s="160" t="s">
        <v>8405</v>
      </c>
      <c r="G85" s="133" t="s">
        <v>10663</v>
      </c>
      <c r="H85" s="235">
        <v>2</v>
      </c>
      <c r="I85" s="430">
        <f>VLOOKUP(B:B,[1]MICHELIN!$B:$K,10,0)</f>
        <v>2</v>
      </c>
      <c r="J85" s="132">
        <v>2130</v>
      </c>
      <c r="K85" s="133" t="s">
        <v>1963</v>
      </c>
      <c r="L85" s="133">
        <v>18</v>
      </c>
      <c r="M85" s="135" t="s">
        <v>3998</v>
      </c>
      <c r="N85" s="236" t="s">
        <v>2419</v>
      </c>
      <c r="O85" s="236">
        <v>0</v>
      </c>
      <c r="P85" s="237">
        <v>12300</v>
      </c>
      <c r="Q85" s="238">
        <f t="shared" si="28"/>
        <v>10704.545454545454</v>
      </c>
      <c r="R85" s="144">
        <f t="shared" si="29"/>
        <v>0.2190233545647558</v>
      </c>
      <c r="S85" s="197">
        <v>1074475848</v>
      </c>
      <c r="T85" s="302" t="s">
        <v>7846</v>
      </c>
      <c r="U85" s="194">
        <f t="shared" si="30"/>
        <v>12300</v>
      </c>
      <c r="W85" s="239">
        <v>12300</v>
      </c>
      <c r="X85" s="136">
        <f t="shared" si="31"/>
        <v>8360</v>
      </c>
      <c r="Y85" s="240">
        <f t="shared" si="32"/>
        <v>10704.545454545454</v>
      </c>
      <c r="Z85" s="142">
        <f t="shared" si="33"/>
        <v>7.7235772357723498E-2</v>
      </c>
      <c r="AA85" s="137">
        <f t="shared" si="34"/>
        <v>0.2190233545647558</v>
      </c>
      <c r="AB85" s="145">
        <v>1</v>
      </c>
      <c r="AC85" s="189">
        <f t="shared" si="35"/>
        <v>12058</v>
      </c>
      <c r="AD85" s="187">
        <f t="shared" si="36"/>
        <v>13250</v>
      </c>
      <c r="AE85" s="129">
        <f t="shared" si="37"/>
        <v>1192.5</v>
      </c>
      <c r="AF85" s="130">
        <f t="shared" si="38"/>
        <v>242.5</v>
      </c>
      <c r="AG85" s="131">
        <f t="shared" si="39"/>
        <v>1.8301886792452829E-2</v>
      </c>
      <c r="AH85" s="138">
        <f t="shared" si="40"/>
        <v>950</v>
      </c>
      <c r="AI85" s="139">
        <f t="shared" si="41"/>
        <v>7.1698113207547168E-2</v>
      </c>
      <c r="AJ85" s="139">
        <f t="shared" si="42"/>
        <v>0.20072146777230299</v>
      </c>
      <c r="AL85" s="197">
        <v>1956515151807</v>
      </c>
      <c r="AM85" s="197">
        <v>4985009751312</v>
      </c>
      <c r="AN85" s="197" t="s">
        <v>3500</v>
      </c>
      <c r="AO85" s="241" t="s">
        <v>841</v>
      </c>
      <c r="AP85" s="241" t="s">
        <v>1238</v>
      </c>
      <c r="AQ85" s="242" t="s">
        <v>43</v>
      </c>
      <c r="AR85" s="242">
        <v>19900</v>
      </c>
      <c r="AS85" s="431">
        <v>8360</v>
      </c>
      <c r="AT85" s="431">
        <v>525</v>
      </c>
      <c r="AU85" s="211" t="s">
        <v>3956</v>
      </c>
      <c r="AV85" s="197" t="s">
        <v>567</v>
      </c>
      <c r="AW85" s="134" t="str">
        <f>IFERROR(VLOOKUP(AV:AV,Q商品!B:E,4,0),"")</f>
        <v>2023年製 ENERGY SAVER 4 195/65R15 95H XL サマータイヤ 翌営業日発送</v>
      </c>
      <c r="AX85" s="134" t="str">
        <f>IFERROR(VLOOKUP(B:B,在庫!B:M,12,0),"")</f>
        <v>2023年製</v>
      </c>
      <c r="AY85" s="134">
        <f>IFERROR(VLOOKUP(B:B,在庫!B:L,10,0),"")</f>
        <v>1</v>
      </c>
      <c r="AZ85" s="244">
        <f>VLOOKUP(AL:AL,[1]MICHELIN!$B:$AH,32,0)</f>
        <v>605642051</v>
      </c>
      <c r="BA85" s="244">
        <f>VLOOKUP(AL:AL,[1]MICHELIN!$B:$AH,33,0)</f>
        <v>605642082</v>
      </c>
      <c r="BC85" s="11" t="s">
        <v>2055</v>
      </c>
    </row>
    <row r="86" spans="1:55" s="11" customFormat="1" ht="19.5" customHeight="1">
      <c r="A86" s="11">
        <f t="shared" si="26"/>
        <v>1</v>
      </c>
      <c r="B86" s="249">
        <f t="shared" si="27"/>
        <v>2055516151805</v>
      </c>
      <c r="C86" s="235">
        <f>VLOOKUP(B:B,[1]MICHELIN!$B:$K,9,0)</f>
        <v>38</v>
      </c>
      <c r="D86" s="11" t="s">
        <v>4677</v>
      </c>
      <c r="E86" s="397" t="s">
        <v>708</v>
      </c>
      <c r="F86" s="160" t="s">
        <v>6794</v>
      </c>
      <c r="G86" s="133" t="s">
        <v>10663</v>
      </c>
      <c r="H86" s="235">
        <v>2</v>
      </c>
      <c r="I86" s="430">
        <f>VLOOKUP(B:B,[1]MICHELIN!$B:$K,10,0)</f>
        <v>2</v>
      </c>
      <c r="J86" s="132">
        <v>2130</v>
      </c>
      <c r="K86" s="133" t="s">
        <v>1963</v>
      </c>
      <c r="L86" s="133">
        <v>19</v>
      </c>
      <c r="M86" s="135" t="s">
        <v>3998</v>
      </c>
      <c r="N86" s="236" t="s">
        <v>4000</v>
      </c>
      <c r="O86" s="236">
        <v>0</v>
      </c>
      <c r="P86" s="237">
        <v>14430</v>
      </c>
      <c r="Q86" s="238">
        <f t="shared" si="28"/>
        <v>12640.90909090909</v>
      </c>
      <c r="R86" s="144">
        <f t="shared" si="29"/>
        <v>0.14879539733908662</v>
      </c>
      <c r="S86" s="197">
        <v>1074475841</v>
      </c>
      <c r="T86" s="306" t="s">
        <v>10697</v>
      </c>
      <c r="U86" s="194">
        <f t="shared" si="30"/>
        <v>14430</v>
      </c>
      <c r="W86" s="239">
        <v>14430</v>
      </c>
      <c r="X86" s="136">
        <f t="shared" si="31"/>
        <v>10760</v>
      </c>
      <c r="Y86" s="240">
        <f t="shared" si="32"/>
        <v>12640.90909090909</v>
      </c>
      <c r="Z86" s="142">
        <f t="shared" si="33"/>
        <v>7.7338877338877232E-2</v>
      </c>
      <c r="AA86" s="137">
        <f t="shared" si="34"/>
        <v>0.14879539733908662</v>
      </c>
      <c r="AB86" s="145">
        <v>1</v>
      </c>
      <c r="AC86" s="189">
        <f t="shared" si="35"/>
        <v>14147</v>
      </c>
      <c r="AD86" s="187">
        <f t="shared" si="36"/>
        <v>15546</v>
      </c>
      <c r="AE86" s="129">
        <f t="shared" si="37"/>
        <v>1399.1399999999999</v>
      </c>
      <c r="AF86" s="130">
        <f t="shared" si="38"/>
        <v>283.13999999999987</v>
      </c>
      <c r="AG86" s="131">
        <f t="shared" si="39"/>
        <v>1.8213045156310295E-2</v>
      </c>
      <c r="AH86" s="138">
        <f t="shared" si="40"/>
        <v>1116</v>
      </c>
      <c r="AI86" s="139">
        <f t="shared" si="41"/>
        <v>7.1786954843689701E-2</v>
      </c>
      <c r="AJ86" s="139">
        <f t="shared" si="42"/>
        <v>0.13058235218277631</v>
      </c>
      <c r="AL86" s="197">
        <v>2055516151805</v>
      </c>
      <c r="AM86" s="197">
        <v>4985009751282</v>
      </c>
      <c r="AN86" s="197" t="s">
        <v>3505</v>
      </c>
      <c r="AO86" s="241" t="s">
        <v>841</v>
      </c>
      <c r="AP86" s="241" t="s">
        <v>1241</v>
      </c>
      <c r="AQ86" s="242" t="s">
        <v>35</v>
      </c>
      <c r="AR86" s="242">
        <v>25600</v>
      </c>
      <c r="AS86" s="431">
        <f>VLOOKUP(B:B,[1]MICHELIN!$B:$K,8,0)</f>
        <v>10760</v>
      </c>
      <c r="AT86" s="431">
        <v>525</v>
      </c>
      <c r="AU86" s="211" t="s">
        <v>3956</v>
      </c>
      <c r="AV86" s="197" t="s">
        <v>462</v>
      </c>
      <c r="AW86" s="134" t="str">
        <f>IFERROR(VLOOKUP(AV:AV,Q商品!B:E,4,0),"")</f>
        <v>2023年製 ENERGY SAVER 4 205/55R16 94V XL サマータイヤ 翌営業日発送</v>
      </c>
      <c r="AX86" s="134" t="str">
        <f>IFERROR(VLOOKUP(B:B,在庫!B:M,12,0),"")</f>
        <v>2023年製</v>
      </c>
      <c r="AY86" s="134">
        <f>IFERROR(VLOOKUP(B:B,在庫!B:L,10,0),"")</f>
        <v>1</v>
      </c>
      <c r="AZ86" s="244">
        <f>VLOOKUP(AL:AL,[1]MICHELIN!$B:$AH,32,0)</f>
        <v>605642045</v>
      </c>
      <c r="BA86" s="244">
        <f>VLOOKUP(AL:AL,[1]MICHELIN!$B:$AH,33,0)</f>
        <v>605642076</v>
      </c>
      <c r="BC86" s="11" t="s">
        <v>2055</v>
      </c>
    </row>
    <row r="87" spans="1:55" s="11" customFormat="1" ht="19.5" customHeight="1">
      <c r="A87" s="11">
        <f t="shared" si="26"/>
        <v>1</v>
      </c>
      <c r="B87" s="249">
        <f t="shared" si="27"/>
        <v>2056515151803</v>
      </c>
      <c r="C87" s="235">
        <f>VLOOKUP(B:B,[1]MICHELIN!$B:$K,9,0)</f>
        <v>32</v>
      </c>
      <c r="D87" s="11" t="s">
        <v>4677</v>
      </c>
      <c r="E87" s="397" t="s">
        <v>709</v>
      </c>
      <c r="F87" s="160" t="s">
        <v>8406</v>
      </c>
      <c r="G87" s="133" t="s">
        <v>10663</v>
      </c>
      <c r="H87" s="235">
        <v>30</v>
      </c>
      <c r="I87" s="430">
        <f>VLOOKUP(B:B,[1]MICHELIN!$B:$K,10,0)</f>
        <v>30</v>
      </c>
      <c r="J87" s="132" t="s">
        <v>12</v>
      </c>
      <c r="K87" s="133" t="s">
        <v>1963</v>
      </c>
      <c r="L87" s="133">
        <v>20</v>
      </c>
      <c r="M87" s="135" t="s">
        <v>3998</v>
      </c>
      <c r="N87" s="236" t="s">
        <v>2446</v>
      </c>
      <c r="O87" s="236">
        <v>0</v>
      </c>
      <c r="P87" s="237">
        <v>12200</v>
      </c>
      <c r="Q87" s="238">
        <f t="shared" si="28"/>
        <v>10136.363636363636</v>
      </c>
      <c r="R87" s="144">
        <f t="shared" si="29"/>
        <v>0.11309417040358742</v>
      </c>
      <c r="S87" s="197">
        <v>1074475843</v>
      </c>
      <c r="T87" s="302" t="s">
        <v>10752</v>
      </c>
      <c r="U87" s="194">
        <f t="shared" si="30"/>
        <v>12200</v>
      </c>
      <c r="W87" s="257">
        <v>12200</v>
      </c>
      <c r="X87" s="136">
        <f t="shared" si="31"/>
        <v>8990</v>
      </c>
      <c r="Y87" s="240">
        <f t="shared" si="32"/>
        <v>10136.363636363636</v>
      </c>
      <c r="Z87" s="142">
        <f t="shared" si="33"/>
        <v>7.7213114754098422E-2</v>
      </c>
      <c r="AA87" s="137">
        <f t="shared" si="34"/>
        <v>0.11309417040358742</v>
      </c>
      <c r="AB87" s="145">
        <v>1</v>
      </c>
      <c r="AC87" s="189">
        <f t="shared" si="35"/>
        <v>11960</v>
      </c>
      <c r="AD87" s="187">
        <f t="shared" si="36"/>
        <v>13142</v>
      </c>
      <c r="AE87" s="129">
        <f t="shared" si="37"/>
        <v>1182.78</v>
      </c>
      <c r="AF87" s="130">
        <f t="shared" si="38"/>
        <v>240.77999999999997</v>
      </c>
      <c r="AG87" s="131">
        <f t="shared" si="39"/>
        <v>1.8321412266017346E-2</v>
      </c>
      <c r="AH87" s="138">
        <f t="shared" si="40"/>
        <v>942</v>
      </c>
      <c r="AI87" s="139">
        <f t="shared" si="41"/>
        <v>7.1678587733982654E-2</v>
      </c>
      <c r="AJ87" s="139">
        <f t="shared" si="42"/>
        <v>9.4772758137570079E-2</v>
      </c>
      <c r="AL87" s="197">
        <v>2056515151803</v>
      </c>
      <c r="AM87" s="197">
        <v>4985009751145</v>
      </c>
      <c r="AN87" s="197" t="s">
        <v>3501</v>
      </c>
      <c r="AO87" s="241" t="s">
        <v>841</v>
      </c>
      <c r="AP87" s="241" t="s">
        <v>1239</v>
      </c>
      <c r="AQ87" s="242" t="s">
        <v>874</v>
      </c>
      <c r="AR87" s="242">
        <v>21400</v>
      </c>
      <c r="AS87" s="431">
        <f>VLOOKUP(B:B,[1]MICHELIN!$B:$K,8,0)</f>
        <v>8990</v>
      </c>
      <c r="AT87" s="431">
        <v>1050</v>
      </c>
      <c r="AU87" s="211" t="s">
        <v>3956</v>
      </c>
      <c r="AV87" s="197" t="s">
        <v>584</v>
      </c>
      <c r="AW87" s="134" t="str">
        <f>IFERROR(VLOOKUP(AV:AV,Q商品!B:E,4,0),"")</f>
        <v>2023年製 ENERGY SAVER 4 205/65R15 99H XL サマータイヤ翌営業日発送</v>
      </c>
      <c r="AX87" s="134" t="str">
        <f>IFERROR(VLOOKUP(B:B,在庫!B:M,12,0),"")</f>
        <v>2023年製</v>
      </c>
      <c r="AY87" s="134">
        <f>IFERROR(VLOOKUP(B:B,在庫!B:L,10,0),"")</f>
        <v>3</v>
      </c>
      <c r="AZ87" s="244">
        <f>VLOOKUP(AL:AL,[1]MICHELIN!$B:$AH,32,0)</f>
        <v>605642052</v>
      </c>
      <c r="BA87" s="244">
        <f>VLOOKUP(AL:AL,[1]MICHELIN!$B:$AH,33,0)</f>
        <v>605642083</v>
      </c>
      <c r="BC87" s="11" t="s">
        <v>2055</v>
      </c>
    </row>
    <row r="88" spans="1:55" s="11" customFormat="1" ht="19.5" customHeight="1">
      <c r="A88" s="11">
        <f t="shared" si="26"/>
        <v>1</v>
      </c>
      <c r="B88" s="249">
        <f t="shared" si="27"/>
        <v>1856514151801</v>
      </c>
      <c r="C88" s="235">
        <f>VLOOKUP(B:B,[1]MICHELIN!$B:$K,9,0)</f>
        <v>0</v>
      </c>
      <c r="D88" s="11" t="s">
        <v>4677</v>
      </c>
      <c r="E88" s="397" t="s">
        <v>1663</v>
      </c>
      <c r="F88" s="160" t="s">
        <v>6795</v>
      </c>
      <c r="G88" s="133" t="s">
        <v>10663</v>
      </c>
      <c r="H88" s="235">
        <v>8</v>
      </c>
      <c r="I88" s="430">
        <f>VLOOKUP(B:B,[1]MICHELIN!$B:$K,10,0)</f>
        <v>8</v>
      </c>
      <c r="J88" s="132">
        <v>2130</v>
      </c>
      <c r="K88" s="133" t="s">
        <v>1963</v>
      </c>
      <c r="L88" s="133">
        <v>21</v>
      </c>
      <c r="M88" s="135" t="s">
        <v>3998</v>
      </c>
      <c r="N88" s="236" t="s">
        <v>2447</v>
      </c>
      <c r="O88" s="236">
        <v>0</v>
      </c>
      <c r="P88" s="237">
        <v>9394</v>
      </c>
      <c r="Q88" s="238">
        <f t="shared" si="28"/>
        <v>8062.7272727272721</v>
      </c>
      <c r="R88" s="144">
        <f t="shared" si="29"/>
        <v>0.18141842372308031</v>
      </c>
      <c r="S88" s="197">
        <v>1074475849</v>
      </c>
      <c r="T88" s="306" t="s">
        <v>7849</v>
      </c>
      <c r="U88" s="194">
        <f t="shared" si="30"/>
        <v>9394</v>
      </c>
      <c r="W88" s="239">
        <v>9394</v>
      </c>
      <c r="X88" s="136">
        <f t="shared" si="31"/>
        <v>6600</v>
      </c>
      <c r="Y88" s="240">
        <f t="shared" si="32"/>
        <v>8062.7272727272721</v>
      </c>
      <c r="Z88" s="142">
        <f t="shared" si="33"/>
        <v>7.7176921439216617E-2</v>
      </c>
      <c r="AA88" s="137">
        <f t="shared" si="34"/>
        <v>0.18141842372308031</v>
      </c>
      <c r="AB88" s="145">
        <v>1</v>
      </c>
      <c r="AC88" s="189">
        <f t="shared" si="35"/>
        <v>9209</v>
      </c>
      <c r="AD88" s="187">
        <f t="shared" si="36"/>
        <v>10119</v>
      </c>
      <c r="AE88" s="129">
        <f t="shared" si="37"/>
        <v>910.70999999999992</v>
      </c>
      <c r="AF88" s="130">
        <f t="shared" si="38"/>
        <v>185.70999999999992</v>
      </c>
      <c r="AG88" s="131">
        <f t="shared" si="39"/>
        <v>1.8352604012254168E-2</v>
      </c>
      <c r="AH88" s="138">
        <f t="shared" si="40"/>
        <v>725</v>
      </c>
      <c r="AI88" s="139">
        <f t="shared" si="41"/>
        <v>7.1647395987745818E-2</v>
      </c>
      <c r="AJ88" s="139">
        <f t="shared" si="42"/>
        <v>0.16306581971082615</v>
      </c>
      <c r="AL88" s="197">
        <v>1856514151801</v>
      </c>
      <c r="AM88" s="197">
        <v>4985009751121</v>
      </c>
      <c r="AN88" s="197" t="s">
        <v>3491</v>
      </c>
      <c r="AO88" s="241" t="s">
        <v>841</v>
      </c>
      <c r="AP88" s="241" t="s">
        <v>1230</v>
      </c>
      <c r="AQ88" s="242" t="s">
        <v>883</v>
      </c>
      <c r="AR88" s="242">
        <v>15700</v>
      </c>
      <c r="AS88" s="431">
        <f>VLOOKUP(B:B,[1]MICHELIN!$B:$K,8,0)</f>
        <v>6600</v>
      </c>
      <c r="AT88" s="431">
        <v>525</v>
      </c>
      <c r="AU88" s="211" t="s">
        <v>3956</v>
      </c>
      <c r="AV88" s="197" t="s">
        <v>1853</v>
      </c>
      <c r="AW88" s="134" t="str">
        <f>IFERROR(VLOOKUP(AV:AV,Q商品!B:E,4,0),"")</f>
        <v>2022年製 ENERGY SAVER 4 185/65R14 90H XL サマータイヤ 翌営業日発送</v>
      </c>
      <c r="AX88" s="134" t="str">
        <f>IFERROR(VLOOKUP(B:B,在庫!B:M,12,0),"")</f>
        <v>2022年製</v>
      </c>
      <c r="AY88" s="134">
        <f>IFERROR(VLOOKUP(B:B,在庫!B:L,10,0),"")</f>
        <v>1</v>
      </c>
      <c r="AZ88" s="244">
        <f>VLOOKUP(AL:AL,[1]MICHELIN!$B:$AH,32,0)</f>
        <v>605642061</v>
      </c>
      <c r="BA88" s="244">
        <f>VLOOKUP(AL:AL,[1]MICHELIN!$B:$AH,33,0)</f>
        <v>605642092</v>
      </c>
      <c r="BC88" s="11" t="s">
        <v>2055</v>
      </c>
    </row>
    <row r="89" spans="1:55" s="11" customFormat="1" ht="19.5" customHeight="1">
      <c r="A89" s="11">
        <f t="shared" si="26"/>
        <v>1</v>
      </c>
      <c r="B89" s="249">
        <f t="shared" si="27"/>
        <v>1855515151735</v>
      </c>
      <c r="C89" s="235">
        <f>VLOOKUP(B:B,[1]MICHELIN!$B:$K,9,0)</f>
        <v>1</v>
      </c>
      <c r="D89" s="11" t="s">
        <v>4677</v>
      </c>
      <c r="E89" s="397" t="s">
        <v>1711</v>
      </c>
      <c r="F89" s="160" t="s">
        <v>8407</v>
      </c>
      <c r="G89" s="133" t="s">
        <v>10661</v>
      </c>
      <c r="H89" s="235">
        <v>3</v>
      </c>
      <c r="I89" s="430">
        <f>VLOOKUP(B:B,[1]MICHELIN!$B:$K,10,0)</f>
        <v>3</v>
      </c>
      <c r="J89" s="132" t="s">
        <v>12</v>
      </c>
      <c r="K89" s="133" t="s">
        <v>1963</v>
      </c>
      <c r="L89" s="133">
        <v>22</v>
      </c>
      <c r="M89" s="135" t="s">
        <v>3987</v>
      </c>
      <c r="N89" s="236" t="s">
        <v>8880</v>
      </c>
      <c r="O89" s="236">
        <v>0</v>
      </c>
      <c r="P89" s="237">
        <v>13800</v>
      </c>
      <c r="Q89" s="238">
        <f t="shared" si="28"/>
        <v>12068.181818181818</v>
      </c>
      <c r="R89" s="144">
        <f t="shared" si="29"/>
        <v>0.31721280602636531</v>
      </c>
      <c r="S89" s="197">
        <v>1074475869</v>
      </c>
      <c r="T89" s="302" t="s">
        <v>10753</v>
      </c>
      <c r="U89" s="194">
        <f t="shared" si="30"/>
        <v>0</v>
      </c>
      <c r="W89" s="239"/>
      <c r="X89" s="136">
        <f t="shared" si="31"/>
        <v>8240</v>
      </c>
      <c r="Y89" s="240">
        <f t="shared" si="32"/>
        <v>-477.27272727272725</v>
      </c>
      <c r="Z89" s="142">
        <f t="shared" si="33"/>
        <v>-1</v>
      </c>
      <c r="AA89" s="137">
        <f t="shared" si="34"/>
        <v>18.264761904761908</v>
      </c>
      <c r="AB89" s="145"/>
      <c r="AC89" s="189">
        <f t="shared" si="35"/>
        <v>0</v>
      </c>
      <c r="AD89" s="187">
        <f t="shared" si="36"/>
        <v>0</v>
      </c>
      <c r="AE89" s="129">
        <f t="shared" si="37"/>
        <v>0</v>
      </c>
      <c r="AF89" s="130">
        <f t="shared" si="38"/>
        <v>0</v>
      </c>
      <c r="AG89" s="131" t="str">
        <f t="shared" si="39"/>
        <v/>
      </c>
      <c r="AH89" s="138">
        <f t="shared" si="40"/>
        <v>0</v>
      </c>
      <c r="AI89" s="139" t="str">
        <f t="shared" si="41"/>
        <v/>
      </c>
      <c r="AJ89" s="139" t="str">
        <f t="shared" si="42"/>
        <v/>
      </c>
      <c r="AL89" s="197">
        <v>1855515151735</v>
      </c>
      <c r="AM89" s="197">
        <v>4985009645406</v>
      </c>
      <c r="AN89" s="197" t="s">
        <v>3483</v>
      </c>
      <c r="AO89" s="241" t="s">
        <v>1225</v>
      </c>
      <c r="AP89" s="241" t="s">
        <v>3484</v>
      </c>
      <c r="AQ89" s="242" t="s">
        <v>876</v>
      </c>
      <c r="AR89" s="242">
        <v>19600</v>
      </c>
      <c r="AS89" s="431">
        <v>8240</v>
      </c>
      <c r="AT89" s="431">
        <v>525</v>
      </c>
      <c r="AU89" s="211" t="s">
        <v>3956</v>
      </c>
      <c r="AV89" s="197" t="s">
        <v>1854</v>
      </c>
      <c r="AW89" s="134" t="str">
        <f>IFERROR(VLOOKUP(AV:AV,Q商品!B:E,4,0),"")</f>
        <v>2021年製ENERGY SAVER+ 185/55R15 82H サマータイヤ当店在庫翌日出荷！</v>
      </c>
      <c r="AX89" s="134" t="str">
        <f>IFERROR(VLOOKUP(B:B,在庫!B:M,12,0),"")</f>
        <v>2022年製</v>
      </c>
      <c r="AY89" s="134">
        <f>IFERROR(VLOOKUP(B:B,在庫!B:L,10,0),"")</f>
        <v>2</v>
      </c>
      <c r="AZ89" s="244">
        <f>VLOOKUP(AL:AL,[1]MICHELIN!$B:$AH,32,0)</f>
        <v>605642044</v>
      </c>
      <c r="BA89" s="244">
        <f>VLOOKUP(AL:AL,[1]MICHELIN!$B:$AH,33,0)</f>
        <v>605642075</v>
      </c>
      <c r="BC89" s="11" t="s">
        <v>150</v>
      </c>
    </row>
    <row r="90" spans="1:55" s="11" customFormat="1" ht="19.5" customHeight="1">
      <c r="A90" s="11">
        <f t="shared" si="26"/>
        <v>1</v>
      </c>
      <c r="B90" s="249">
        <f t="shared" si="27"/>
        <v>2656517154699</v>
      </c>
      <c r="C90" s="235">
        <f>VLOOKUP(B:B,[1]MICHELIN!$B:$K,9,0)</f>
        <v>196</v>
      </c>
      <c r="D90" s="11" t="s">
        <v>6144</v>
      </c>
      <c r="E90" s="397" t="s">
        <v>8853</v>
      </c>
      <c r="F90" s="310" t="s">
        <v>8411</v>
      </c>
      <c r="G90" s="133" t="s">
        <v>10663</v>
      </c>
      <c r="H90" s="235">
        <v>12</v>
      </c>
      <c r="I90" s="430">
        <f>VLOOKUP(B:B,[1]MICHELIN!$B:$K,10,0)</f>
        <v>12</v>
      </c>
      <c r="J90" s="132">
        <v>705</v>
      </c>
      <c r="K90" s="133" t="s">
        <v>5589</v>
      </c>
      <c r="L90" s="133">
        <v>4</v>
      </c>
      <c r="M90" s="135" t="s">
        <v>3998</v>
      </c>
      <c r="N90" s="236" t="s">
        <v>2019</v>
      </c>
      <c r="O90" s="236">
        <v>0</v>
      </c>
      <c r="P90" s="237">
        <v>20000</v>
      </c>
      <c r="Q90" s="238">
        <f t="shared" si="28"/>
        <v>17227.272727272724</v>
      </c>
      <c r="R90" s="144">
        <f t="shared" si="29"/>
        <v>0.20126649076517136</v>
      </c>
      <c r="S90" s="197">
        <v>1074475863</v>
      </c>
      <c r="T90" s="302" t="s">
        <v>7851</v>
      </c>
      <c r="U90" s="194">
        <f t="shared" si="30"/>
        <v>20000</v>
      </c>
      <c r="W90" s="239">
        <v>20000</v>
      </c>
      <c r="X90" s="136">
        <f t="shared" si="31"/>
        <v>13760</v>
      </c>
      <c r="Y90" s="240">
        <f t="shared" si="32"/>
        <v>17227.272727272724</v>
      </c>
      <c r="Z90" s="142">
        <f t="shared" si="33"/>
        <v>7.7299999999999924E-2</v>
      </c>
      <c r="AA90" s="137">
        <f t="shared" si="34"/>
        <v>0.20126649076517136</v>
      </c>
      <c r="AB90" s="145">
        <v>1</v>
      </c>
      <c r="AC90" s="189">
        <f t="shared" si="35"/>
        <v>19607</v>
      </c>
      <c r="AD90" s="187">
        <f t="shared" si="36"/>
        <v>21546</v>
      </c>
      <c r="AE90" s="129">
        <f t="shared" si="37"/>
        <v>1939.1399999999999</v>
      </c>
      <c r="AF90" s="130">
        <f t="shared" si="38"/>
        <v>393.13999999999987</v>
      </c>
      <c r="AG90" s="131">
        <f t="shared" si="39"/>
        <v>1.8246542281629995E-2</v>
      </c>
      <c r="AH90" s="138">
        <f t="shared" si="40"/>
        <v>1546</v>
      </c>
      <c r="AI90" s="139">
        <f t="shared" si="41"/>
        <v>7.1753457718369995E-2</v>
      </c>
      <c r="AJ90" s="139">
        <f t="shared" si="42"/>
        <v>0.18301994848354136</v>
      </c>
      <c r="AL90" s="197">
        <v>2656517154699</v>
      </c>
      <c r="AM90" s="197">
        <v>4985009729090</v>
      </c>
      <c r="AN90" s="197" t="s">
        <v>3656</v>
      </c>
      <c r="AO90" s="241" t="s">
        <v>7757</v>
      </c>
      <c r="AP90" s="241" t="s">
        <v>1292</v>
      </c>
      <c r="AQ90" s="242" t="s">
        <v>75</v>
      </c>
      <c r="AR90" s="242">
        <v>32000</v>
      </c>
      <c r="AS90" s="431">
        <f>VLOOKUP(B:B,[1]MICHELIN!$B:$K,8,0)</f>
        <v>13760</v>
      </c>
      <c r="AT90" s="431">
        <v>1050</v>
      </c>
      <c r="AU90" s="211" t="s">
        <v>3956</v>
      </c>
      <c r="AV90" s="197" t="s">
        <v>473</v>
      </c>
      <c r="AW90" s="134" t="str">
        <f>IFERROR(VLOOKUP(AV:AV,Q商品!B:E,4,0),"")</f>
        <v>2023年製 LATITUDE TOUR 265/65R17 112S サマータイヤ 翌営業日発送</v>
      </c>
      <c r="AX90" s="134" t="str">
        <f>IFERROR(VLOOKUP(B:B,在庫!B:M,12,0),"")</f>
        <v>2023年製</v>
      </c>
      <c r="AY90" s="134">
        <f>IFERROR(VLOOKUP(B:B,在庫!B:L,10,0),"")</f>
        <v>4</v>
      </c>
      <c r="AZ90" s="244" t="str">
        <f>VLOOKUP(AL:AL,[1]MICHELIN!$B:$AH,32,0)</f>
        <v/>
      </c>
      <c r="BA90" s="244" t="str">
        <f>VLOOKUP(AL:AL,[1]MICHELIN!$B:$AH,33,0)</f>
        <v/>
      </c>
      <c r="BC90" s="11" t="s">
        <v>2055</v>
      </c>
    </row>
    <row r="91" spans="1:55" s="11" customFormat="1" ht="19.5" customHeight="1">
      <c r="A91" s="11">
        <f t="shared" si="26"/>
        <v>1</v>
      </c>
      <c r="B91" s="249">
        <f t="shared" si="27"/>
        <v>1856515159042</v>
      </c>
      <c r="C91" s="235">
        <f>VLOOKUP(B:B,[1]MICHELIN!$B:$K,9,0)</f>
        <v>28</v>
      </c>
      <c r="D91" s="11" t="s">
        <v>4677</v>
      </c>
      <c r="E91" s="397" t="s">
        <v>1012</v>
      </c>
      <c r="F91" s="160" t="s">
        <v>8413</v>
      </c>
      <c r="G91" s="133" t="s">
        <v>10663</v>
      </c>
      <c r="H91" s="235">
        <v>8</v>
      </c>
      <c r="I91" s="430">
        <f>VLOOKUP(B:B,[1]MICHELIN!$B:$K,10,0)</f>
        <v>8</v>
      </c>
      <c r="J91" s="132">
        <v>277</v>
      </c>
      <c r="K91" s="133" t="s">
        <v>1962</v>
      </c>
      <c r="L91" s="133">
        <v>1</v>
      </c>
      <c r="M91" s="135" t="s">
        <v>3998</v>
      </c>
      <c r="N91" s="236" t="s">
        <v>2448</v>
      </c>
      <c r="O91" s="236">
        <v>0</v>
      </c>
      <c r="P91" s="237">
        <v>11680</v>
      </c>
      <c r="Q91" s="238">
        <f t="shared" si="28"/>
        <v>10140.90909090909</v>
      </c>
      <c r="R91" s="144">
        <f t="shared" si="29"/>
        <v>0.13913043478260861</v>
      </c>
      <c r="S91" s="197">
        <v>1074476324</v>
      </c>
      <c r="T91" s="306" t="s">
        <v>10701</v>
      </c>
      <c r="U91" s="194">
        <f t="shared" si="30"/>
        <v>11680</v>
      </c>
      <c r="W91" s="239">
        <v>11680</v>
      </c>
      <c r="X91" s="136">
        <f t="shared" si="31"/>
        <v>8730</v>
      </c>
      <c r="Y91" s="240">
        <f t="shared" si="32"/>
        <v>10140.90909090909</v>
      </c>
      <c r="Z91" s="142">
        <f t="shared" si="33"/>
        <v>7.7226027397260255E-2</v>
      </c>
      <c r="AA91" s="137">
        <f t="shared" si="34"/>
        <v>0.13913043478260861</v>
      </c>
      <c r="AB91" s="145">
        <v>1</v>
      </c>
      <c r="AC91" s="189">
        <f t="shared" si="35"/>
        <v>11450</v>
      </c>
      <c r="AD91" s="187">
        <f t="shared" si="36"/>
        <v>12582</v>
      </c>
      <c r="AE91" s="129">
        <f t="shared" si="37"/>
        <v>1132.3799999999999</v>
      </c>
      <c r="AF91" s="130">
        <f t="shared" si="38"/>
        <v>230.37999999999988</v>
      </c>
      <c r="AG91" s="131">
        <f t="shared" si="39"/>
        <v>1.8310284533460491E-2</v>
      </c>
      <c r="AH91" s="138">
        <f t="shared" si="40"/>
        <v>902</v>
      </c>
      <c r="AI91" s="139">
        <f t="shared" si="41"/>
        <v>7.1689715466539503E-2</v>
      </c>
      <c r="AJ91" s="139">
        <f t="shared" si="42"/>
        <v>0.12082015024914812</v>
      </c>
      <c r="AL91" s="197">
        <v>1856515159042</v>
      </c>
      <c r="AM91" s="197">
        <v>4985009700693</v>
      </c>
      <c r="AN91" s="197" t="s">
        <v>3581</v>
      </c>
      <c r="AO91" s="241" t="s">
        <v>7758</v>
      </c>
      <c r="AP91" s="241" t="s">
        <v>1011</v>
      </c>
      <c r="AQ91" s="242" t="s">
        <v>42</v>
      </c>
      <c r="AR91" s="242">
        <v>19400</v>
      </c>
      <c r="AS91" s="431">
        <f>VLOOKUP(B:B,[1]MICHELIN!$B:$K,8,0)</f>
        <v>8730</v>
      </c>
      <c r="AT91" s="431">
        <v>525</v>
      </c>
      <c r="AU91" s="211" t="s">
        <v>3956</v>
      </c>
      <c r="AV91" s="197" t="s">
        <v>345</v>
      </c>
      <c r="AW91" s="134" t="str">
        <f>IFERROR(VLOOKUP(AV:AV,Q商品!B:E,4,0),"")</f>
        <v>2023年製 Primacy 4 185/65R15 88T サマータイヤ 翌営業日発送</v>
      </c>
      <c r="AX91" s="134" t="str">
        <f>IFERROR(VLOOKUP(B:B,在庫!B:M,12,0),"")</f>
        <v>2023年製</v>
      </c>
      <c r="AY91" s="134">
        <f>IFERROR(VLOOKUP(B:B,在庫!B:L,10,0),"")</f>
        <v>1</v>
      </c>
      <c r="AZ91" s="244">
        <f>VLOOKUP(AL:AL,[1]MICHELIN!$B:$AH,32,0)</f>
        <v>605880315</v>
      </c>
      <c r="BA91" s="244">
        <f>VLOOKUP(AL:AL,[1]MICHELIN!$B:$AH,33,0)</f>
        <v>605880370</v>
      </c>
      <c r="BC91" s="11" t="s">
        <v>2055</v>
      </c>
    </row>
    <row r="92" spans="1:55" s="11" customFormat="1" ht="19.5" customHeight="1">
      <c r="A92" s="11">
        <f t="shared" si="26"/>
        <v>1</v>
      </c>
      <c r="B92" s="249">
        <f t="shared" si="27"/>
        <v>2255018159051</v>
      </c>
      <c r="C92" s="235">
        <f>VLOOKUP(B:B,[1]MICHELIN!$B:$K,9,0)</f>
        <v>60</v>
      </c>
      <c r="D92" s="11" t="s">
        <v>6144</v>
      </c>
      <c r="E92" s="397" t="s">
        <v>5602</v>
      </c>
      <c r="F92" s="160" t="s">
        <v>8414</v>
      </c>
      <c r="G92" s="133" t="s">
        <v>10661</v>
      </c>
      <c r="H92" s="235">
        <v>0</v>
      </c>
      <c r="I92" s="430">
        <f>VLOOKUP(B:B,[1]MICHELIN!$B:$K,10,0)</f>
        <v>0</v>
      </c>
      <c r="J92" s="132"/>
      <c r="K92" s="133" t="s">
        <v>1962</v>
      </c>
      <c r="L92" s="133">
        <v>2</v>
      </c>
      <c r="M92" s="135" t="s">
        <v>2018</v>
      </c>
      <c r="N92" s="236" t="s">
        <v>2449</v>
      </c>
      <c r="O92" s="236">
        <v>0</v>
      </c>
      <c r="P92" s="237">
        <v>21800</v>
      </c>
      <c r="Q92" s="238">
        <f t="shared" si="28"/>
        <v>18863.63636363636</v>
      </c>
      <c r="R92" s="144">
        <f t="shared" si="29"/>
        <v>0.13590361445783117</v>
      </c>
      <c r="S92" s="197">
        <v>1074476770</v>
      </c>
      <c r="T92" s="302" t="s">
        <v>10702</v>
      </c>
      <c r="U92" s="194">
        <f t="shared" si="30"/>
        <v>21800</v>
      </c>
      <c r="W92" s="239">
        <v>21800</v>
      </c>
      <c r="X92" s="136">
        <f t="shared" si="31"/>
        <v>16300</v>
      </c>
      <c r="Y92" s="240">
        <f t="shared" si="32"/>
        <v>18863.63636363636</v>
      </c>
      <c r="Z92" s="142">
        <f t="shared" si="33"/>
        <v>7.7293577981651485E-2</v>
      </c>
      <c r="AA92" s="137">
        <f t="shared" si="34"/>
        <v>0.13590361445783117</v>
      </c>
      <c r="AB92" s="334"/>
      <c r="AC92" s="189">
        <f t="shared" si="35"/>
        <v>21372</v>
      </c>
      <c r="AD92" s="187">
        <f t="shared" si="36"/>
        <v>23485</v>
      </c>
      <c r="AE92" s="129">
        <f t="shared" si="37"/>
        <v>2113.65</v>
      </c>
      <c r="AF92" s="130">
        <f t="shared" si="38"/>
        <v>428.65000000000009</v>
      </c>
      <c r="AG92" s="131">
        <f t="shared" si="39"/>
        <v>1.8252075793059402E-2</v>
      </c>
      <c r="AH92" s="138">
        <f t="shared" si="40"/>
        <v>1685</v>
      </c>
      <c r="AI92" s="139">
        <f t="shared" si="41"/>
        <v>7.1747924206940594E-2</v>
      </c>
      <c r="AJ92" s="139">
        <f t="shared" si="42"/>
        <v>0.11765153866477177</v>
      </c>
      <c r="AL92" s="197">
        <v>2255018159051</v>
      </c>
      <c r="AM92" s="197">
        <v>4985009702376</v>
      </c>
      <c r="AN92" s="197" t="s">
        <v>3605</v>
      </c>
      <c r="AO92" s="241" t="s">
        <v>13</v>
      </c>
      <c r="AP92" s="241" t="s">
        <v>1283</v>
      </c>
      <c r="AQ92" s="242" t="s">
        <v>80</v>
      </c>
      <c r="AR92" s="242">
        <v>37900</v>
      </c>
      <c r="AS92" s="431">
        <v>16300</v>
      </c>
      <c r="AT92" s="431">
        <v>1050</v>
      </c>
      <c r="AU92" s="211" t="s">
        <v>3956</v>
      </c>
      <c r="AV92" s="197" t="s">
        <v>2067</v>
      </c>
      <c r="AW92" s="134" t="str">
        <f>IFERROR(VLOOKUP(AV:AV,Q商品!B:E,4,0),"")</f>
        <v/>
      </c>
      <c r="AX92" s="134" t="str">
        <f>IFERROR(VLOOKUP(B:B,在庫!B:M,12,0),"")</f>
        <v/>
      </c>
      <c r="AY92" s="134" t="str">
        <f>IFERROR(VLOOKUP(B:B,在庫!B:L,10,0),"")</f>
        <v/>
      </c>
      <c r="AZ92" s="244">
        <f>VLOOKUP(AL:AL,[1]MICHELIN!$B:$AH,32,0)</f>
        <v>605880300</v>
      </c>
      <c r="BA92" s="244">
        <f>VLOOKUP(AL:AL,[1]MICHELIN!$B:$AH,33,0)</f>
        <v>605880355</v>
      </c>
      <c r="BC92" s="11" t="s">
        <v>2055</v>
      </c>
    </row>
    <row r="93" spans="1:55" s="11" customFormat="1" ht="19.5" customHeight="1">
      <c r="A93" s="11">
        <f t="shared" si="26"/>
        <v>1</v>
      </c>
      <c r="B93" s="249">
        <f t="shared" si="27"/>
        <v>1956015159044</v>
      </c>
      <c r="C93" s="235">
        <f>VLOOKUP(B:B,[1]MICHELIN!$B:$K,9,0)</f>
        <v>6</v>
      </c>
      <c r="D93" s="11" t="s">
        <v>4677</v>
      </c>
      <c r="E93" s="397" t="s">
        <v>1028</v>
      </c>
      <c r="F93" s="160" t="s">
        <v>6796</v>
      </c>
      <c r="G93" s="133" t="s">
        <v>10663</v>
      </c>
      <c r="H93" s="235">
        <v>12</v>
      </c>
      <c r="I93" s="430">
        <f>VLOOKUP(B:B,[1]MICHELIN!$B:$K,10,0)</f>
        <v>12</v>
      </c>
      <c r="J93" s="132">
        <v>2132</v>
      </c>
      <c r="K93" s="133" t="s">
        <v>1962</v>
      </c>
      <c r="L93" s="133">
        <v>3</v>
      </c>
      <c r="M93" s="135" t="s">
        <v>3998</v>
      </c>
      <c r="N93" s="236" t="s">
        <v>2450</v>
      </c>
      <c r="O93" s="236">
        <v>0</v>
      </c>
      <c r="P93" s="237">
        <v>12800</v>
      </c>
      <c r="Q93" s="238">
        <f t="shared" si="28"/>
        <v>11159.090909090908</v>
      </c>
      <c r="R93" s="144">
        <f t="shared" si="29"/>
        <v>0.14867617107942965</v>
      </c>
      <c r="S93" s="197">
        <v>1074476171</v>
      </c>
      <c r="T93" s="306" t="s">
        <v>7854</v>
      </c>
      <c r="U93" s="194">
        <f t="shared" si="30"/>
        <v>12800</v>
      </c>
      <c r="W93" s="239">
        <v>12800</v>
      </c>
      <c r="X93" s="136">
        <f t="shared" si="31"/>
        <v>9500</v>
      </c>
      <c r="Y93" s="240">
        <f t="shared" si="32"/>
        <v>11159.090909090908</v>
      </c>
      <c r="Z93" s="142">
        <f t="shared" si="33"/>
        <v>7.7343750000000044E-2</v>
      </c>
      <c r="AA93" s="137">
        <f t="shared" si="34"/>
        <v>0.14867617107942965</v>
      </c>
      <c r="AB93" s="334">
        <v>1</v>
      </c>
      <c r="AC93" s="189">
        <f t="shared" si="35"/>
        <v>12549</v>
      </c>
      <c r="AD93" s="187">
        <f t="shared" si="36"/>
        <v>13790</v>
      </c>
      <c r="AE93" s="129">
        <f t="shared" si="37"/>
        <v>1241.0999999999999</v>
      </c>
      <c r="AF93" s="130">
        <f t="shared" si="38"/>
        <v>251.09999999999991</v>
      </c>
      <c r="AG93" s="131">
        <f t="shared" si="39"/>
        <v>1.8208846990572871E-2</v>
      </c>
      <c r="AH93" s="138">
        <f t="shared" si="40"/>
        <v>990</v>
      </c>
      <c r="AI93" s="139">
        <f t="shared" si="41"/>
        <v>7.1791153009427122E-2</v>
      </c>
      <c r="AJ93" s="139">
        <f t="shared" si="42"/>
        <v>0.13046732408885678</v>
      </c>
      <c r="AL93" s="197">
        <v>1956015159044</v>
      </c>
      <c r="AM93" s="197">
        <v>4985009701140</v>
      </c>
      <c r="AN93" s="197" t="s">
        <v>3580</v>
      </c>
      <c r="AO93" s="241" t="s">
        <v>13</v>
      </c>
      <c r="AP93" s="241" t="s">
        <v>1027</v>
      </c>
      <c r="AQ93" s="242" t="s">
        <v>41</v>
      </c>
      <c r="AR93" s="242">
        <v>21100</v>
      </c>
      <c r="AS93" s="431">
        <v>9500</v>
      </c>
      <c r="AT93" s="431">
        <v>525</v>
      </c>
      <c r="AU93" s="211" t="s">
        <v>3956</v>
      </c>
      <c r="AV93" s="197" t="s">
        <v>346</v>
      </c>
      <c r="AW93" s="134" t="str">
        <f>IFERROR(VLOOKUP(AV:AV,Q商品!B:E,4,0),"")</f>
        <v>2023年製 Primacy 4 195/60R15 92V XL サマータイヤ 翌営業日発送</v>
      </c>
      <c r="AX93" s="134" t="str">
        <f>IFERROR(VLOOKUP(B:B,在庫!B:M,12,0),"")</f>
        <v>2023年製</v>
      </c>
      <c r="AY93" s="134">
        <f>IFERROR(VLOOKUP(B:B,在庫!B:L,10,0),"")</f>
        <v>2</v>
      </c>
      <c r="AZ93" s="244">
        <f>VLOOKUP(AL:AL,[1]MICHELIN!$B:$AH,32,0)</f>
        <v>605880317</v>
      </c>
      <c r="BA93" s="244">
        <f>VLOOKUP(AL:AL,[1]MICHELIN!$B:$AH,33,0)</f>
        <v>605880372</v>
      </c>
      <c r="BC93" s="11" t="s">
        <v>2055</v>
      </c>
    </row>
    <row r="94" spans="1:55" s="11" customFormat="1" ht="19.5" customHeight="1">
      <c r="A94" s="11">
        <f t="shared" si="26"/>
        <v>1</v>
      </c>
      <c r="B94" s="249">
        <f t="shared" si="27"/>
        <v>2454018159041</v>
      </c>
      <c r="C94" s="235">
        <f>VLOOKUP(B:B,[1]MICHELIN!$B:$K,9,0)</f>
        <v>0</v>
      </c>
      <c r="D94" s="11" t="s">
        <v>4677</v>
      </c>
      <c r="E94" s="397" t="s">
        <v>1869</v>
      </c>
      <c r="F94" s="160" t="s">
        <v>8415</v>
      </c>
      <c r="G94" s="133" t="s">
        <v>10661</v>
      </c>
      <c r="H94" s="235">
        <v>6</v>
      </c>
      <c r="I94" s="430">
        <f>VLOOKUP(B:B,[1]MICHELIN!$B:$K,10,0)</f>
        <v>6</v>
      </c>
      <c r="J94" s="132"/>
      <c r="K94" s="133" t="s">
        <v>1962</v>
      </c>
      <c r="L94" s="133">
        <v>4</v>
      </c>
      <c r="M94" s="135"/>
      <c r="N94" s="236"/>
      <c r="O94" s="236"/>
      <c r="P94" s="237"/>
      <c r="Q94" s="238">
        <f t="shared" si="28"/>
        <v>-954.5454545454545</v>
      </c>
      <c r="R94" s="144">
        <f t="shared" si="29"/>
        <v>27.54666666666667</v>
      </c>
      <c r="S94" s="197">
        <v>1074476164</v>
      </c>
      <c r="T94" s="302" t="s">
        <v>10754</v>
      </c>
      <c r="U94" s="194">
        <f t="shared" si="30"/>
        <v>0</v>
      </c>
      <c r="W94" s="239"/>
      <c r="X94" s="136">
        <f t="shared" si="31"/>
        <v>25340</v>
      </c>
      <c r="Y94" s="240">
        <f t="shared" si="32"/>
        <v>-954.5454545454545</v>
      </c>
      <c r="Z94" s="142" t="str">
        <f t="shared" si="33"/>
        <v/>
      </c>
      <c r="AA94" s="137">
        <f t="shared" si="34"/>
        <v>27.54666666666667</v>
      </c>
      <c r="AB94" s="145"/>
      <c r="AC94" s="189">
        <f t="shared" si="35"/>
        <v>0</v>
      </c>
      <c r="AD94" s="187">
        <f t="shared" si="36"/>
        <v>0</v>
      </c>
      <c r="AE94" s="129">
        <f t="shared" si="37"/>
        <v>0</v>
      </c>
      <c r="AF94" s="130">
        <f t="shared" si="38"/>
        <v>0</v>
      </c>
      <c r="AG94" s="131" t="str">
        <f t="shared" si="39"/>
        <v/>
      </c>
      <c r="AH94" s="138">
        <f t="shared" si="40"/>
        <v>0</v>
      </c>
      <c r="AI94" s="139" t="str">
        <f t="shared" si="41"/>
        <v/>
      </c>
      <c r="AJ94" s="139" t="str">
        <f t="shared" si="42"/>
        <v/>
      </c>
      <c r="AL94" s="197">
        <v>2454018159041</v>
      </c>
      <c r="AM94" s="197">
        <v>4985009701805</v>
      </c>
      <c r="AN94" s="197" t="s">
        <v>3602</v>
      </c>
      <c r="AO94" s="241" t="s">
        <v>13</v>
      </c>
      <c r="AP94" s="241" t="s">
        <v>1280</v>
      </c>
      <c r="AQ94" s="242" t="s">
        <v>83</v>
      </c>
      <c r="AR94" s="242">
        <v>56300</v>
      </c>
      <c r="AS94" s="431">
        <v>25340</v>
      </c>
      <c r="AT94" s="431">
        <v>1050</v>
      </c>
      <c r="AU94" s="211" t="s">
        <v>3956</v>
      </c>
      <c r="AV94" s="197" t="s">
        <v>1855</v>
      </c>
      <c r="AW94" s="134" t="str">
        <f>IFERROR(VLOOKUP(AV:AV,Q商品!B:E,4,0),"")</f>
        <v>2022年製以降 Primacy 4 245/40R18 93H サマータイヤ 翌営業日発送</v>
      </c>
      <c r="AX94" s="134" t="str">
        <f>IFERROR(VLOOKUP(B:B,在庫!B:M,12,0),"")</f>
        <v>2022年製</v>
      </c>
      <c r="AY94" s="134">
        <f>IFERROR(VLOOKUP(B:B,在庫!B:L,10,0),"")</f>
        <v>2</v>
      </c>
      <c r="AZ94" s="244">
        <f>VLOOKUP(AL:AL,[1]MICHELIN!$B:$AH,32,0)</f>
        <v>605880299</v>
      </c>
      <c r="BA94" s="244">
        <f>VLOOKUP(AL:AL,[1]MICHELIN!$B:$AH,33,0)</f>
        <v>605880354</v>
      </c>
      <c r="BC94" s="11" t="s">
        <v>150</v>
      </c>
    </row>
    <row r="95" spans="1:55" s="11" customFormat="1" ht="19.5" customHeight="1">
      <c r="A95" s="11">
        <f t="shared" si="26"/>
        <v>2</v>
      </c>
      <c r="B95" s="249">
        <f t="shared" si="27"/>
        <v>1956515159049</v>
      </c>
      <c r="C95" s="235">
        <f>VLOOKUP(B:B,[1]MICHELIN!$B:$K,9,0)</f>
        <v>88</v>
      </c>
      <c r="D95" s="11" t="s">
        <v>4677</v>
      </c>
      <c r="E95" s="397" t="s">
        <v>1068</v>
      </c>
      <c r="F95" s="160" t="s">
        <v>7238</v>
      </c>
      <c r="G95" s="133" t="s">
        <v>10663</v>
      </c>
      <c r="H95" s="235">
        <v>24</v>
      </c>
      <c r="I95" s="430">
        <f>VLOOKUP(B:B,[1]MICHELIN!$B:$K,10,0)</f>
        <v>24</v>
      </c>
      <c r="J95" s="132">
        <v>126</v>
      </c>
      <c r="K95" s="133" t="s">
        <v>1962</v>
      </c>
      <c r="L95" s="351">
        <v>6</v>
      </c>
      <c r="M95" s="135" t="s">
        <v>3998</v>
      </c>
      <c r="N95" s="236" t="s">
        <v>2451</v>
      </c>
      <c r="O95" s="236">
        <v>0</v>
      </c>
      <c r="P95" s="237">
        <v>12700</v>
      </c>
      <c r="Q95" s="238">
        <f t="shared" si="28"/>
        <v>11068.181818181818</v>
      </c>
      <c r="R95" s="144">
        <f t="shared" si="29"/>
        <v>0.15433264887063652</v>
      </c>
      <c r="S95" s="197">
        <v>1074476559</v>
      </c>
      <c r="T95" s="302" t="s">
        <v>7857</v>
      </c>
      <c r="U95" s="194">
        <f t="shared" si="30"/>
        <v>12700</v>
      </c>
      <c r="W95" s="239">
        <v>12700</v>
      </c>
      <c r="X95" s="136">
        <f t="shared" si="31"/>
        <v>9360</v>
      </c>
      <c r="Y95" s="240">
        <f t="shared" si="32"/>
        <v>11068.181818181818</v>
      </c>
      <c r="Z95" s="142">
        <f t="shared" si="33"/>
        <v>7.7244094488188919E-2</v>
      </c>
      <c r="AA95" s="137">
        <f t="shared" si="34"/>
        <v>0.15433264887063652</v>
      </c>
      <c r="AB95" s="334">
        <v>1</v>
      </c>
      <c r="AC95" s="189">
        <f t="shared" si="35"/>
        <v>12450</v>
      </c>
      <c r="AD95" s="187">
        <f t="shared" si="36"/>
        <v>13681</v>
      </c>
      <c r="AE95" s="129">
        <f t="shared" si="37"/>
        <v>1231.29</v>
      </c>
      <c r="AF95" s="130">
        <f t="shared" si="38"/>
        <v>250.28999999999996</v>
      </c>
      <c r="AG95" s="131">
        <f t="shared" si="39"/>
        <v>1.8294715298589281E-2</v>
      </c>
      <c r="AH95" s="138">
        <f t="shared" si="40"/>
        <v>981</v>
      </c>
      <c r="AI95" s="139">
        <f t="shared" si="41"/>
        <v>7.1705284701410715E-2</v>
      </c>
      <c r="AJ95" s="139">
        <f t="shared" si="42"/>
        <v>0.13603793357204724</v>
      </c>
      <c r="AL95" s="197">
        <v>1956515159049</v>
      </c>
      <c r="AM95" s="197">
        <v>4985009700990</v>
      </c>
      <c r="AN95" s="197" t="s">
        <v>3582</v>
      </c>
      <c r="AO95" s="241" t="s">
        <v>13</v>
      </c>
      <c r="AP95" s="241" t="s">
        <v>1067</v>
      </c>
      <c r="AQ95" s="242" t="s">
        <v>43</v>
      </c>
      <c r="AR95" s="242">
        <v>20800</v>
      </c>
      <c r="AS95" s="431">
        <v>9360</v>
      </c>
      <c r="AT95" s="431">
        <v>525</v>
      </c>
      <c r="AU95" s="211" t="s">
        <v>3956</v>
      </c>
      <c r="AV95" s="197" t="s">
        <v>347</v>
      </c>
      <c r="AW95" s="134" t="str">
        <f>IFERROR(VLOOKUP(AV:AV,Q商品!B:E,4,0),"")</f>
        <v>2023年製 Primacy 4 195/65R15 91V サマータイヤ 翌営業日発送</v>
      </c>
      <c r="AX95" s="134" t="str">
        <f>IFERROR(VLOOKUP(B:B,在庫!B:M,12,0),"")</f>
        <v>2023年製</v>
      </c>
      <c r="AY95" s="134">
        <f>IFERROR(VLOOKUP(B:B,在庫!B:L,10,0),"")</f>
        <v>3</v>
      </c>
      <c r="AZ95" s="244">
        <f>VLOOKUP(AL:AL,[1]MICHELIN!$B:$AH,32,0)</f>
        <v>605880316</v>
      </c>
      <c r="BA95" s="244">
        <f>VLOOKUP(AL:AL,[1]MICHELIN!$B:$AH,33,0)</f>
        <v>605880371</v>
      </c>
      <c r="BC95" s="11" t="s">
        <v>2055</v>
      </c>
    </row>
    <row r="96" spans="1:55" s="11" customFormat="1" ht="19.5" customHeight="1">
      <c r="A96" s="247">
        <f t="shared" si="26"/>
        <v>2</v>
      </c>
      <c r="B96" s="261">
        <f t="shared" si="27"/>
        <v>1956515159735</v>
      </c>
      <c r="C96" s="235">
        <f>VLOOKUP(B:B,[1]MICHELIN!$B:$K,9,0)</f>
        <v>0</v>
      </c>
      <c r="D96" s="11" t="s">
        <v>4677</v>
      </c>
      <c r="E96" s="397" t="s">
        <v>1068</v>
      </c>
      <c r="F96" s="160" t="s">
        <v>7238</v>
      </c>
      <c r="G96" s="133" t="s">
        <v>10661</v>
      </c>
      <c r="H96" s="235">
        <v>1</v>
      </c>
      <c r="I96" s="430">
        <f>VLOOKUP(B:B,[1]MICHELIN!$B:$K,10,0)</f>
        <v>1</v>
      </c>
      <c r="J96" s="132"/>
      <c r="K96" s="133" t="s">
        <v>1962</v>
      </c>
      <c r="L96" s="351">
        <v>6</v>
      </c>
      <c r="M96" s="135" t="s">
        <v>3998</v>
      </c>
      <c r="N96" s="236" t="s">
        <v>2451</v>
      </c>
      <c r="O96" s="236">
        <v>0</v>
      </c>
      <c r="P96" s="237">
        <v>12700</v>
      </c>
      <c r="Q96" s="238">
        <f t="shared" si="28"/>
        <v>11068.181818181818</v>
      </c>
      <c r="R96" s="144">
        <f t="shared" si="29"/>
        <v>0.39764271047227923</v>
      </c>
      <c r="S96" s="248">
        <v>1074476550</v>
      </c>
      <c r="T96" s="302" t="s">
        <v>10755</v>
      </c>
      <c r="U96" s="194">
        <f t="shared" si="30"/>
        <v>12700</v>
      </c>
      <c r="W96" s="239">
        <v>12700</v>
      </c>
      <c r="X96" s="136">
        <f t="shared" si="31"/>
        <v>6667</v>
      </c>
      <c r="Y96" s="240">
        <f t="shared" si="32"/>
        <v>11068.181818181818</v>
      </c>
      <c r="Z96" s="142">
        <f t="shared" si="33"/>
        <v>7.7244094488188919E-2</v>
      </c>
      <c r="AA96" s="137">
        <f t="shared" si="34"/>
        <v>0.39764271047227923</v>
      </c>
      <c r="AB96" s="145">
        <v>9</v>
      </c>
      <c r="AC96" s="189">
        <f t="shared" si="35"/>
        <v>12450</v>
      </c>
      <c r="AD96" s="187">
        <f t="shared" si="36"/>
        <v>13681</v>
      </c>
      <c r="AE96" s="129">
        <f t="shared" si="37"/>
        <v>1231.29</v>
      </c>
      <c r="AF96" s="130">
        <f t="shared" si="38"/>
        <v>250.28999999999996</v>
      </c>
      <c r="AG96" s="131">
        <f t="shared" si="39"/>
        <v>1.8294715298589281E-2</v>
      </c>
      <c r="AH96" s="138">
        <f t="shared" si="40"/>
        <v>981</v>
      </c>
      <c r="AI96" s="139">
        <f t="shared" si="41"/>
        <v>7.1705284701410715E-2</v>
      </c>
      <c r="AJ96" s="139">
        <f t="shared" si="42"/>
        <v>0.37934799517368994</v>
      </c>
      <c r="AL96" s="197">
        <v>1956515159735</v>
      </c>
      <c r="AM96" s="197">
        <v>4985009700990</v>
      </c>
      <c r="AN96" s="197" t="s">
        <v>152</v>
      </c>
      <c r="AO96" s="241" t="s">
        <v>1013</v>
      </c>
      <c r="AP96" s="241" t="s">
        <v>1329</v>
      </c>
      <c r="AQ96" s="242" t="s">
        <v>43</v>
      </c>
      <c r="AR96" s="242" t="s">
        <v>152</v>
      </c>
      <c r="AS96" s="431">
        <v>6667</v>
      </c>
      <c r="AT96" s="431">
        <v>525</v>
      </c>
      <c r="AU96" s="211" t="s">
        <v>3957</v>
      </c>
      <c r="AV96" s="197" t="s">
        <v>358</v>
      </c>
      <c r="AW96" s="134" t="str">
        <f>IFERROR(VLOOKUP(AV:AV,Q商品!B:E,4,0),"")</f>
        <v>2021年製 Primacy 4 195/65R15 91V サマータイヤ 翌営業日発送</v>
      </c>
      <c r="AX96" s="134" t="str">
        <f>IFERROR(VLOOKUP(B:B,在庫!B:M,12,0),"")</f>
        <v>2021年製</v>
      </c>
      <c r="AY96" s="134">
        <f>IFERROR(VLOOKUP(B:B,在庫!B:L,10,0),"")</f>
        <v>1</v>
      </c>
      <c r="AZ96" s="244" t="str">
        <f>VLOOKUP(AL:AL,[1]MICHELIN!$B:$AH,32,0)</f>
        <v/>
      </c>
      <c r="BA96" s="244" t="str">
        <f>VLOOKUP(AL:AL,[1]MICHELIN!$B:$AH,33,0)</f>
        <v/>
      </c>
      <c r="BC96" s="11" t="s">
        <v>150</v>
      </c>
    </row>
    <row r="97" spans="1:57" s="11" customFormat="1" ht="19.5" customHeight="1">
      <c r="A97" s="11">
        <f t="shared" si="26"/>
        <v>1</v>
      </c>
      <c r="B97" s="249">
        <f t="shared" si="27"/>
        <v>1956016159265</v>
      </c>
      <c r="C97" s="235">
        <f>VLOOKUP(B:B,[1]MICHELIN!$B:$K,9,0)</f>
        <v>28</v>
      </c>
      <c r="D97" s="11" t="s">
        <v>6144</v>
      </c>
      <c r="E97" s="397" t="s">
        <v>1884</v>
      </c>
      <c r="F97" s="160" t="s">
        <v>6797</v>
      </c>
      <c r="G97" s="133" t="s">
        <v>10663</v>
      </c>
      <c r="H97" s="235">
        <v>8</v>
      </c>
      <c r="I97" s="430">
        <f>VLOOKUP(B:B,[1]MICHELIN!$B:$K,10,0)</f>
        <v>8</v>
      </c>
      <c r="J97" s="132"/>
      <c r="K97" s="133" t="s">
        <v>1962</v>
      </c>
      <c r="L97" s="133">
        <v>7</v>
      </c>
      <c r="M97" s="135" t="s">
        <v>3998</v>
      </c>
      <c r="N97" s="236" t="s">
        <v>7249</v>
      </c>
      <c r="O97" s="236">
        <v>0</v>
      </c>
      <c r="P97" s="237">
        <v>14680</v>
      </c>
      <c r="Q97" s="238">
        <f t="shared" si="28"/>
        <v>12868.181818181818</v>
      </c>
      <c r="R97" s="144">
        <f t="shared" si="29"/>
        <v>0.25164252914164603</v>
      </c>
      <c r="S97" s="197">
        <v>1074475763</v>
      </c>
      <c r="T97" s="305" t="s">
        <v>7859</v>
      </c>
      <c r="U97" s="194">
        <f t="shared" si="30"/>
        <v>14680</v>
      </c>
      <c r="W97" s="239">
        <v>14680</v>
      </c>
      <c r="X97" s="136">
        <f t="shared" si="31"/>
        <v>9630</v>
      </c>
      <c r="Y97" s="240">
        <f t="shared" si="32"/>
        <v>12868.181818181818</v>
      </c>
      <c r="Z97" s="142">
        <f t="shared" si="33"/>
        <v>7.7316076294277947E-2</v>
      </c>
      <c r="AA97" s="137">
        <f t="shared" si="34"/>
        <v>0.25164252914164603</v>
      </c>
      <c r="AB97" s="334"/>
      <c r="AC97" s="189">
        <f t="shared" si="35"/>
        <v>14392</v>
      </c>
      <c r="AD97" s="187">
        <f t="shared" si="36"/>
        <v>15815</v>
      </c>
      <c r="AE97" s="129">
        <f t="shared" si="37"/>
        <v>1423.35</v>
      </c>
      <c r="AF97" s="130">
        <f t="shared" si="38"/>
        <v>288.34999999999991</v>
      </c>
      <c r="AG97" s="131">
        <f t="shared" si="39"/>
        <v>1.8232690483717985E-2</v>
      </c>
      <c r="AH97" s="138">
        <f t="shared" si="40"/>
        <v>1135</v>
      </c>
      <c r="AI97" s="139">
        <f t="shared" si="41"/>
        <v>7.1767309516282005E-2</v>
      </c>
      <c r="AJ97" s="139">
        <f t="shared" si="42"/>
        <v>0.23340983865792805</v>
      </c>
      <c r="AL97" s="197">
        <v>1956016159265</v>
      </c>
      <c r="AM97" s="197">
        <v>4985009705728</v>
      </c>
      <c r="AN97" s="197" t="s">
        <v>3611</v>
      </c>
      <c r="AO97" s="241" t="s">
        <v>14</v>
      </c>
      <c r="AP97" s="241" t="s">
        <v>1001</v>
      </c>
      <c r="AQ97" s="242" t="s">
        <v>46</v>
      </c>
      <c r="AR97" s="242">
        <v>21400</v>
      </c>
      <c r="AS97" s="431">
        <v>9630</v>
      </c>
      <c r="AT97" s="431">
        <v>525</v>
      </c>
      <c r="AU97" s="211" t="s">
        <v>3956</v>
      </c>
      <c r="AV97" s="197" t="s">
        <v>5410</v>
      </c>
      <c r="AW97" s="134" t="str">
        <f>IFERROR(VLOOKUP(AV:AV,Q商品!B:E,4,0),"")</f>
        <v>2023年製 PRIMACY 4+ 195/60R16 93V XL サマータイヤ 翌営業日発送</v>
      </c>
      <c r="AX97" s="134" t="str">
        <f>IFERROR(VLOOKUP(B:B,在庫!B:M,12,0),"")</f>
        <v>2023年製</v>
      </c>
      <c r="AY97" s="134">
        <f>IFERROR(VLOOKUP(B:B,在庫!B:L,10,0),"")</f>
        <v>1</v>
      </c>
      <c r="AZ97" s="244" t="str">
        <f>VLOOKUP(AL:AL,[1]MICHELIN!$B:$AH,32,0)</f>
        <v/>
      </c>
      <c r="BA97" s="244" t="str">
        <f>VLOOKUP(AL:AL,[1]MICHELIN!$B:$AH,33,0)</f>
        <v/>
      </c>
      <c r="BC97" s="11" t="s">
        <v>2055</v>
      </c>
      <c r="BE97" s="2"/>
    </row>
    <row r="98" spans="1:57" s="11" customFormat="1" ht="19.5" customHeight="1">
      <c r="A98" s="11">
        <f t="shared" si="26"/>
        <v>1</v>
      </c>
      <c r="B98" s="249">
        <f t="shared" si="27"/>
        <v>2055516159269</v>
      </c>
      <c r="C98" s="235">
        <f>VLOOKUP(B:B,[1]MICHELIN!$B:$K,9,0)</f>
        <v>4</v>
      </c>
      <c r="D98" s="11" t="s">
        <v>4677</v>
      </c>
      <c r="E98" s="397" t="s">
        <v>1885</v>
      </c>
      <c r="F98" s="160" t="s">
        <v>6798</v>
      </c>
      <c r="G98" s="133" t="s">
        <v>10663</v>
      </c>
      <c r="H98" s="235">
        <v>8</v>
      </c>
      <c r="I98" s="430">
        <f>VLOOKUP(B:B,[1]MICHELIN!$B:$K,10,0)</f>
        <v>8</v>
      </c>
      <c r="J98" s="132">
        <v>1360</v>
      </c>
      <c r="K98" s="133" t="s">
        <v>1962</v>
      </c>
      <c r="L98" s="133">
        <v>8</v>
      </c>
      <c r="M98" s="135" t="s">
        <v>3998</v>
      </c>
      <c r="N98" s="236" t="s">
        <v>6839</v>
      </c>
      <c r="O98" s="236">
        <v>0</v>
      </c>
      <c r="P98" s="237">
        <v>17440</v>
      </c>
      <c r="Q98" s="238">
        <f t="shared" si="28"/>
        <v>15377.272727272726</v>
      </c>
      <c r="R98" s="144">
        <f t="shared" si="29"/>
        <v>0.15719775347324852</v>
      </c>
      <c r="S98" s="197">
        <v>1074475762</v>
      </c>
      <c r="T98" s="306" t="s">
        <v>7860</v>
      </c>
      <c r="U98" s="194">
        <f t="shared" si="30"/>
        <v>17440</v>
      </c>
      <c r="W98" s="239">
        <v>17440</v>
      </c>
      <c r="X98" s="136">
        <f t="shared" si="31"/>
        <v>12960</v>
      </c>
      <c r="Y98" s="240">
        <f t="shared" si="32"/>
        <v>15377.272727272726</v>
      </c>
      <c r="Z98" s="142">
        <f t="shared" si="33"/>
        <v>7.7350917431192601E-2</v>
      </c>
      <c r="AA98" s="137">
        <f t="shared" si="34"/>
        <v>0.15719775347324852</v>
      </c>
      <c r="AB98" s="145">
        <v>1</v>
      </c>
      <c r="AC98" s="189">
        <f t="shared" si="35"/>
        <v>17098</v>
      </c>
      <c r="AD98" s="187">
        <f t="shared" si="36"/>
        <v>18789</v>
      </c>
      <c r="AE98" s="129">
        <f t="shared" si="37"/>
        <v>1691.01</v>
      </c>
      <c r="AF98" s="130">
        <f t="shared" si="38"/>
        <v>342.01</v>
      </c>
      <c r="AG98" s="131">
        <f t="shared" si="39"/>
        <v>1.8202671776039171E-2</v>
      </c>
      <c r="AH98" s="138">
        <f t="shared" si="40"/>
        <v>1349</v>
      </c>
      <c r="AI98" s="139">
        <f t="shared" si="41"/>
        <v>7.179732822396083E-2</v>
      </c>
      <c r="AJ98" s="139">
        <f t="shared" si="42"/>
        <v>0.13899508169720934</v>
      </c>
      <c r="AL98" s="197">
        <v>2055516159269</v>
      </c>
      <c r="AM98" s="197">
        <v>4985009705629</v>
      </c>
      <c r="AN98" s="197" t="s">
        <v>3612</v>
      </c>
      <c r="AO98" s="241" t="s">
        <v>14</v>
      </c>
      <c r="AP98" s="241" t="s">
        <v>1097</v>
      </c>
      <c r="AQ98" s="242" t="s">
        <v>35</v>
      </c>
      <c r="AR98" s="242">
        <v>28800</v>
      </c>
      <c r="AS98" s="431">
        <f>VLOOKUP(B:B,[1]MICHELIN!$B:$K,8,0)</f>
        <v>12960</v>
      </c>
      <c r="AT98" s="431">
        <v>525</v>
      </c>
      <c r="AU98" s="211" t="s">
        <v>3956</v>
      </c>
      <c r="AV98" s="197" t="s">
        <v>5411</v>
      </c>
      <c r="AW98" s="134" t="str">
        <f>IFERROR(VLOOKUP(AV:AV,Q商品!B:E,4,0),"")</f>
        <v>2023年製 PRIMACY 4+ 205/55R16 91W サマータイヤ 翌営業日発送</v>
      </c>
      <c r="AX98" s="134" t="str">
        <f>IFERROR(VLOOKUP(B:B,在庫!B:M,12,0),"")</f>
        <v>2023年製</v>
      </c>
      <c r="AY98" s="134">
        <f>IFERROR(VLOOKUP(B:B,在庫!B:L,10,0),"")</f>
        <v>2</v>
      </c>
      <c r="AZ98" s="244">
        <f>VLOOKUP(AL:AL,[1]MICHELIN!$B:$AH,32,0)</f>
        <v>644966988</v>
      </c>
      <c r="BA98" s="244">
        <f>VLOOKUP(AL:AL,[1]MICHELIN!$B:$AH,33,0)</f>
        <v>644969194</v>
      </c>
      <c r="BC98" s="11" t="s">
        <v>2055</v>
      </c>
    </row>
    <row r="99" spans="1:57" s="11" customFormat="1" ht="19.5" customHeight="1">
      <c r="A99" s="247">
        <f t="shared" si="26"/>
        <v>1</v>
      </c>
      <c r="B99" s="261">
        <f t="shared" si="27"/>
        <v>2154517159664</v>
      </c>
      <c r="C99" s="235">
        <f>VLOOKUP(B:B,[1]MICHELIN!$B:$K,9,0)</f>
        <v>41</v>
      </c>
      <c r="D99" s="11" t="s">
        <v>4677</v>
      </c>
      <c r="E99" s="397" t="s">
        <v>6853</v>
      </c>
      <c r="F99" s="160" t="s">
        <v>7240</v>
      </c>
      <c r="G99" s="133" t="s">
        <v>10663</v>
      </c>
      <c r="H99" s="235">
        <v>40</v>
      </c>
      <c r="I99" s="430">
        <f>VLOOKUP(B:B,[1]MICHELIN!$B:$K,10,0)</f>
        <v>40</v>
      </c>
      <c r="J99" s="132" t="s">
        <v>8898</v>
      </c>
      <c r="K99" s="133" t="s">
        <v>1962</v>
      </c>
      <c r="L99" s="133">
        <v>9</v>
      </c>
      <c r="M99" s="135" t="s">
        <v>3998</v>
      </c>
      <c r="N99" s="236" t="s">
        <v>7314</v>
      </c>
      <c r="O99" s="236">
        <v>0</v>
      </c>
      <c r="P99" s="237">
        <v>22800</v>
      </c>
      <c r="Q99" s="238">
        <f t="shared" ref="Q99:Q130" si="43">(P99-AT99)/1.1</f>
        <v>20250</v>
      </c>
      <c r="R99" s="144">
        <f t="shared" ref="R99:R130" si="44">IFERROR((Q99-X99)/Q99,"")</f>
        <v>0.27180246913580247</v>
      </c>
      <c r="S99" s="248">
        <v>1074475790</v>
      </c>
      <c r="T99" s="302" t="s">
        <v>7861</v>
      </c>
      <c r="U99" s="194">
        <f t="shared" ref="U99:U130" si="45">W99-V99</f>
        <v>22800</v>
      </c>
      <c r="W99" s="239">
        <v>22800</v>
      </c>
      <c r="X99" s="136">
        <f t="shared" ref="X99:X130" si="46">AS99</f>
        <v>14746</v>
      </c>
      <c r="Y99" s="240">
        <f t="shared" ref="Y99:Y130" si="47">(W99-AT99)/1.1</f>
        <v>20250</v>
      </c>
      <c r="Z99" s="142">
        <f t="shared" ref="Z99:Z130" si="48">IFERROR(-1+(AD99/N99),"")</f>
        <v>7.728070175438595E-2</v>
      </c>
      <c r="AA99" s="137">
        <f t="shared" ref="AA99:AA130" si="49">IFERROR((Y99-X99)/Y99,"")</f>
        <v>0.27180246913580247</v>
      </c>
      <c r="AB99" s="145">
        <v>1</v>
      </c>
      <c r="AC99" s="189">
        <f t="shared" ref="AC99:AC113" si="50">ROUNDDOWN(U99/1.02,0)</f>
        <v>22352</v>
      </c>
      <c r="AD99" s="187">
        <f t="shared" ref="AD99:AD113" si="51">ROUNDDOWN(AC99/0.91,0)</f>
        <v>24562</v>
      </c>
      <c r="AE99" s="129">
        <f t="shared" si="37"/>
        <v>2210.58</v>
      </c>
      <c r="AF99" s="130">
        <f t="shared" si="38"/>
        <v>448.57999999999993</v>
      </c>
      <c r="AG99" s="131">
        <f t="shared" si="39"/>
        <v>1.826317075156746E-2</v>
      </c>
      <c r="AH99" s="138">
        <f t="shared" si="40"/>
        <v>1762</v>
      </c>
      <c r="AI99" s="139">
        <f t="shared" si="41"/>
        <v>7.173682924843254E-2</v>
      </c>
      <c r="AJ99" s="139">
        <f t="shared" si="42"/>
        <v>0.253539298384235</v>
      </c>
      <c r="AL99" s="197">
        <v>2154517159664</v>
      </c>
      <c r="AM99" s="197">
        <v>3528704931903</v>
      </c>
      <c r="AN99" s="197" t="s">
        <v>3748</v>
      </c>
      <c r="AO99" s="241" t="s">
        <v>145</v>
      </c>
      <c r="AP99" s="241" t="s">
        <v>1331</v>
      </c>
      <c r="AQ99" s="242" t="s">
        <v>36</v>
      </c>
      <c r="AR99" s="242" t="s">
        <v>152</v>
      </c>
      <c r="AS99" s="431">
        <f>VLOOKUP(B:B,[1]MICHELIN!$B:$K,8,0)</f>
        <v>14746</v>
      </c>
      <c r="AT99" s="431">
        <v>525</v>
      </c>
      <c r="AU99" s="211" t="s">
        <v>3957</v>
      </c>
      <c r="AV99" s="197" t="s">
        <v>3398</v>
      </c>
      <c r="AW99" s="134" t="str">
        <f>IFERROR(VLOOKUP(AV:AV,Q商品!B:E,4,0),"")</f>
        <v>2022年製 PRIMACY 4+ 215/45R17 91V XL サマータイヤ 翌営業日発送</v>
      </c>
      <c r="AX99" s="134" t="str">
        <f>IFERROR(VLOOKUP(B:B,在庫!B:M,12,0),"")</f>
        <v>2022年製</v>
      </c>
      <c r="AY99" s="134">
        <f>IFERROR(VLOOKUP(B:B,在庫!B:L,10,0),"")</f>
        <v>3</v>
      </c>
      <c r="AZ99" s="244">
        <f>VLOOKUP(AL:AL,[1]MICHELIN!$B:$AH,32,0)</f>
        <v>620994294</v>
      </c>
      <c r="BA99" s="244">
        <f>VLOOKUP(AL:AL,[1]MICHELIN!$B:$AH,33,0)</f>
        <v>620994296</v>
      </c>
      <c r="BC99" s="11" t="s">
        <v>2055</v>
      </c>
    </row>
    <row r="100" spans="1:57" s="11" customFormat="1" ht="19.5" customHeight="1">
      <c r="A100" s="11">
        <f t="shared" si="26"/>
        <v>1</v>
      </c>
      <c r="B100" s="249">
        <f t="shared" si="27"/>
        <v>2154517159268</v>
      </c>
      <c r="C100" s="235">
        <f>VLOOKUP(B:B,[1]MICHELIN!$B:$K,9,0)</f>
        <v>8</v>
      </c>
      <c r="D100" s="11" t="s">
        <v>6144</v>
      </c>
      <c r="E100" s="11" t="s">
        <v>1890</v>
      </c>
      <c r="F100" s="160" t="s">
        <v>8417</v>
      </c>
      <c r="G100" s="134" t="e">
        <v>#N/A</v>
      </c>
      <c r="H100" s="235">
        <v>4</v>
      </c>
      <c r="I100" s="430">
        <f>VLOOKUP(B:B,[1]MICHELIN!$B:$K,10,0)</f>
        <v>4</v>
      </c>
      <c r="J100" s="132">
        <v>826</v>
      </c>
      <c r="K100" s="133" t="s">
        <v>1962</v>
      </c>
      <c r="L100" s="133">
        <v>10</v>
      </c>
      <c r="M100" s="135" t="s">
        <v>2014</v>
      </c>
      <c r="N100" s="236" t="s">
        <v>10698</v>
      </c>
      <c r="O100" s="236">
        <v>0</v>
      </c>
      <c r="P100" s="237">
        <v>22699</v>
      </c>
      <c r="Q100" s="238">
        <f t="shared" si="43"/>
        <v>20158.181818181816</v>
      </c>
      <c r="R100" s="144">
        <f t="shared" si="44"/>
        <v>0.1784973392261206</v>
      </c>
      <c r="S100" s="197"/>
      <c r="T100" s="304"/>
      <c r="U100" s="194">
        <f t="shared" si="45"/>
        <v>22699</v>
      </c>
      <c r="W100" s="239">
        <v>22699</v>
      </c>
      <c r="X100" s="136">
        <f t="shared" si="46"/>
        <v>16560</v>
      </c>
      <c r="Y100" s="240">
        <f t="shared" si="47"/>
        <v>20158.181818181816</v>
      </c>
      <c r="Z100" s="142">
        <f t="shared" si="48"/>
        <v>7.72721265253975E-2</v>
      </c>
      <c r="AA100" s="137">
        <f t="shared" si="49"/>
        <v>0.1784973392261206</v>
      </c>
      <c r="AB100" s="145" t="s">
        <v>10528</v>
      </c>
      <c r="AC100" s="189">
        <f t="shared" si="50"/>
        <v>22253</v>
      </c>
      <c r="AD100" s="187">
        <f t="shared" si="51"/>
        <v>24453</v>
      </c>
      <c r="AE100" s="129">
        <f t="shared" si="37"/>
        <v>2200.77</v>
      </c>
      <c r="AF100" s="130">
        <f t="shared" si="38"/>
        <v>446.77</v>
      </c>
      <c r="AG100" s="131">
        <f t="shared" si="39"/>
        <v>1.8270559849507217E-2</v>
      </c>
      <c r="AH100" s="138">
        <f t="shared" si="40"/>
        <v>1754</v>
      </c>
      <c r="AI100" s="139">
        <f t="shared" si="41"/>
        <v>7.1729440150492776E-2</v>
      </c>
      <c r="AJ100" s="139">
        <f t="shared" si="42"/>
        <v>0.16022677937661339</v>
      </c>
      <c r="AL100" s="197">
        <v>2154517159268</v>
      </c>
      <c r="AM100" s="197">
        <v>4985009705285</v>
      </c>
      <c r="AN100" s="197" t="s">
        <v>3617</v>
      </c>
      <c r="AO100" s="241" t="s">
        <v>14</v>
      </c>
      <c r="AP100" s="241" t="s">
        <v>698</v>
      </c>
      <c r="AQ100" s="242" t="s">
        <v>36</v>
      </c>
      <c r="AR100" s="242">
        <v>36800</v>
      </c>
      <c r="AS100" s="431">
        <v>16560</v>
      </c>
      <c r="AT100" s="431">
        <v>525</v>
      </c>
      <c r="AU100" s="211" t="s">
        <v>3956</v>
      </c>
      <c r="AV100" s="197"/>
      <c r="AW100" s="134" t="str">
        <f>IFERROR(VLOOKUP(AV:AV,Q商品!B:E,4,0),"")</f>
        <v/>
      </c>
      <c r="AX100" s="134" t="str">
        <f>IFERROR(VLOOKUP(B:B,在庫!B:M,12,0),"")</f>
        <v>2023年製</v>
      </c>
      <c r="AY100" s="134">
        <f>IFERROR(VLOOKUP(B:B,在庫!B:L,10,0),"")</f>
        <v>1</v>
      </c>
      <c r="AZ100" s="244">
        <f>VLOOKUP(AL:AL,[1]MICHELIN!$B:$AH,32,0)</f>
        <v>644969425</v>
      </c>
      <c r="BA100" s="244">
        <f>VLOOKUP(AL:AL,[1]MICHELIN!$B:$AH,33,0)</f>
        <v>644969498</v>
      </c>
      <c r="BC100" s="11" t="e">
        <v>#N/A</v>
      </c>
    </row>
    <row r="101" spans="1:57" s="11" customFormat="1" ht="19.5" customHeight="1">
      <c r="A101" s="11">
        <f t="shared" si="26"/>
        <v>1</v>
      </c>
      <c r="B101" s="249">
        <f t="shared" si="27"/>
        <v>2056516159044</v>
      </c>
      <c r="C101" s="235">
        <f>VLOOKUP(B:B,[1]MICHELIN!$B:$K,9,0)</f>
        <v>0</v>
      </c>
      <c r="D101" s="11" t="s">
        <v>4677</v>
      </c>
      <c r="E101" s="397" t="s">
        <v>1016</v>
      </c>
      <c r="F101" s="160" t="s">
        <v>6860</v>
      </c>
      <c r="G101" s="133" t="s">
        <v>10663</v>
      </c>
      <c r="H101" s="235">
        <v>12</v>
      </c>
      <c r="I101" s="430">
        <f>VLOOKUP(B:B,[1]MICHELIN!$B:$K,10,0)</f>
        <v>12</v>
      </c>
      <c r="J101" s="132">
        <v>2132</v>
      </c>
      <c r="K101" s="133" t="s">
        <v>1962</v>
      </c>
      <c r="L101" s="133">
        <v>12</v>
      </c>
      <c r="M101" s="135" t="s">
        <v>3998</v>
      </c>
      <c r="N101" s="236" t="s">
        <v>2452</v>
      </c>
      <c r="O101" s="236">
        <v>0</v>
      </c>
      <c r="P101" s="237">
        <v>17600</v>
      </c>
      <c r="Q101" s="238">
        <f t="shared" si="43"/>
        <v>15045.454545454544</v>
      </c>
      <c r="R101" s="144">
        <f t="shared" si="44"/>
        <v>0.1173413897280966</v>
      </c>
      <c r="S101" s="197">
        <v>1074476400</v>
      </c>
      <c r="T101" s="306" t="s">
        <v>7863</v>
      </c>
      <c r="U101" s="194">
        <f t="shared" si="45"/>
        <v>17600</v>
      </c>
      <c r="W101" s="239">
        <v>17600</v>
      </c>
      <c r="X101" s="136">
        <f t="shared" si="46"/>
        <v>13280</v>
      </c>
      <c r="Y101" s="240">
        <f t="shared" si="47"/>
        <v>15045.454545454544</v>
      </c>
      <c r="Z101" s="142">
        <f t="shared" si="48"/>
        <v>7.7272727272727382E-2</v>
      </c>
      <c r="AA101" s="137">
        <f t="shared" si="49"/>
        <v>0.1173413897280966</v>
      </c>
      <c r="AB101" s="145">
        <v>1</v>
      </c>
      <c r="AC101" s="189">
        <f t="shared" si="50"/>
        <v>17254</v>
      </c>
      <c r="AD101" s="187">
        <f t="shared" si="51"/>
        <v>18960</v>
      </c>
      <c r="AE101" s="129">
        <f t="shared" si="37"/>
        <v>1706.3999999999999</v>
      </c>
      <c r="AF101" s="130">
        <f t="shared" si="38"/>
        <v>346.39999999999986</v>
      </c>
      <c r="AG101" s="131">
        <f t="shared" si="39"/>
        <v>1.8270042194092818E-2</v>
      </c>
      <c r="AH101" s="138">
        <f t="shared" si="40"/>
        <v>1360</v>
      </c>
      <c r="AI101" s="139">
        <f t="shared" si="41"/>
        <v>7.1729957805907171E-2</v>
      </c>
      <c r="AJ101" s="139">
        <f t="shared" si="42"/>
        <v>9.907134753400379E-2</v>
      </c>
      <c r="AL101" s="197">
        <v>2056516159044</v>
      </c>
      <c r="AM101" s="197">
        <v>4985009700327</v>
      </c>
      <c r="AN101" s="197" t="s">
        <v>3591</v>
      </c>
      <c r="AO101" s="241" t="s">
        <v>13</v>
      </c>
      <c r="AP101" s="241" t="s">
        <v>1015</v>
      </c>
      <c r="AQ101" s="242" t="s">
        <v>50</v>
      </c>
      <c r="AR101" s="242">
        <v>29500</v>
      </c>
      <c r="AS101" s="431">
        <f>VLOOKUP(B:B,[1]MICHELIN!$B:$K,8,0)</f>
        <v>13280</v>
      </c>
      <c r="AT101" s="431">
        <v>1050</v>
      </c>
      <c r="AU101" s="211" t="s">
        <v>3956</v>
      </c>
      <c r="AV101" s="197" t="s">
        <v>349</v>
      </c>
      <c r="AW101" s="134" t="str">
        <f>IFERROR(VLOOKUP(AV:AV,Q商品!B:E,4,0),"")</f>
        <v>2023年製 Primacy 4 205/65R16 95V サマータイヤ 翌営業日発送</v>
      </c>
      <c r="AX101" s="134" t="str">
        <f>IFERROR(VLOOKUP(B:B,在庫!B:M,12,0),"")</f>
        <v>2023年製</v>
      </c>
      <c r="AY101" s="134">
        <f>IFERROR(VLOOKUP(B:B,在庫!B:L,10,0),"")</f>
        <v>1</v>
      </c>
      <c r="AZ101" s="244">
        <f>VLOOKUP(AL:AL,[1]MICHELIN!$B:$AH,32,0)</f>
        <v>605880307</v>
      </c>
      <c r="BA101" s="244">
        <f>VLOOKUP(AL:AL,[1]MICHELIN!$B:$AH,33,0)</f>
        <v>605880362</v>
      </c>
      <c r="BC101" s="11" t="s">
        <v>2055</v>
      </c>
    </row>
    <row r="102" spans="1:57" s="11" customFormat="1" ht="19.5" customHeight="1">
      <c r="A102" s="247">
        <f t="shared" si="26"/>
        <v>1</v>
      </c>
      <c r="B102" s="261">
        <f t="shared" si="27"/>
        <v>2154517159749</v>
      </c>
      <c r="C102" s="235">
        <f>VLOOKUP(B:B,[1]MICHELIN!$B:$K,9,0)</f>
        <v>0</v>
      </c>
      <c r="D102" s="11" t="s">
        <v>4677</v>
      </c>
      <c r="E102" s="397" t="s">
        <v>1018</v>
      </c>
      <c r="F102" s="160" t="s">
        <v>8419</v>
      </c>
      <c r="G102" s="133" t="s">
        <v>10661</v>
      </c>
      <c r="H102" s="235">
        <v>3</v>
      </c>
      <c r="I102" s="430">
        <f>VLOOKUP(B:B,[1]MICHELIN!$B:$K,10,0)</f>
        <v>3</v>
      </c>
      <c r="J102" s="132"/>
      <c r="K102" s="133" t="s">
        <v>1962</v>
      </c>
      <c r="L102" s="133">
        <v>14</v>
      </c>
      <c r="M102" s="135"/>
      <c r="N102" s="236"/>
      <c r="O102" s="236"/>
      <c r="P102" s="237"/>
      <c r="Q102" s="238">
        <f t="shared" si="43"/>
        <v>-477.27272727272725</v>
      </c>
      <c r="R102" s="144">
        <f t="shared" si="44"/>
        <v>23.636952380952383</v>
      </c>
      <c r="S102" s="248">
        <v>1074476401</v>
      </c>
      <c r="T102" s="302" t="s">
        <v>10756</v>
      </c>
      <c r="U102" s="194">
        <f t="shared" si="45"/>
        <v>0</v>
      </c>
      <c r="W102" s="239"/>
      <c r="X102" s="136">
        <f t="shared" si="46"/>
        <v>10804</v>
      </c>
      <c r="Y102" s="240">
        <f t="shared" si="47"/>
        <v>-477.27272727272725</v>
      </c>
      <c r="Z102" s="142" t="str">
        <f t="shared" si="48"/>
        <v/>
      </c>
      <c r="AA102" s="137">
        <f t="shared" si="49"/>
        <v>23.636952380952383</v>
      </c>
      <c r="AB102" s="145"/>
      <c r="AC102" s="189">
        <f t="shared" si="50"/>
        <v>0</v>
      </c>
      <c r="AD102" s="187">
        <f t="shared" si="51"/>
        <v>0</v>
      </c>
      <c r="AE102" s="129">
        <f t="shared" si="37"/>
        <v>0</v>
      </c>
      <c r="AF102" s="130">
        <f t="shared" si="38"/>
        <v>0</v>
      </c>
      <c r="AG102" s="131" t="str">
        <f t="shared" si="39"/>
        <v/>
      </c>
      <c r="AH102" s="138">
        <f t="shared" si="40"/>
        <v>0</v>
      </c>
      <c r="AI102" s="139" t="str">
        <f t="shared" si="41"/>
        <v/>
      </c>
      <c r="AJ102" s="139" t="str">
        <f t="shared" si="42"/>
        <v/>
      </c>
      <c r="AL102" s="197">
        <v>2154517159749</v>
      </c>
      <c r="AM102" s="197">
        <v>4985009700372</v>
      </c>
      <c r="AN102" s="197" t="s">
        <v>152</v>
      </c>
      <c r="AO102" s="241" t="s">
        <v>1013</v>
      </c>
      <c r="AP102" s="241" t="s">
        <v>1330</v>
      </c>
      <c r="AQ102" s="242" t="s">
        <v>36</v>
      </c>
      <c r="AR102" s="242" t="s">
        <v>152</v>
      </c>
      <c r="AS102" s="431">
        <v>10804</v>
      </c>
      <c r="AT102" s="431">
        <v>525</v>
      </c>
      <c r="AU102" s="211" t="s">
        <v>3957</v>
      </c>
      <c r="AV102" s="197" t="s">
        <v>359</v>
      </c>
      <c r="AW102" s="134" t="str">
        <f>IFERROR(VLOOKUP(AV:AV,Q商品!B:E,4,0),"")</f>
        <v>2021年製 Primacy 4 215/45R17 91W XL サマータイヤ 翌営業日発送</v>
      </c>
      <c r="AX102" s="134" t="str">
        <f>IFERROR(VLOOKUP(B:B,在庫!B:M,12,0),"")</f>
        <v>2021年製</v>
      </c>
      <c r="AY102" s="134">
        <f>IFERROR(VLOOKUP(B:B,在庫!B:L,10,0),"")</f>
        <v>2</v>
      </c>
      <c r="AZ102" s="244" t="str">
        <f>VLOOKUP(AL:AL,[1]MICHELIN!$B:$AH,32,0)</f>
        <v/>
      </c>
      <c r="BA102" s="244" t="str">
        <f>VLOOKUP(AL:AL,[1]MICHELIN!$B:$AH,33,0)</f>
        <v/>
      </c>
      <c r="BC102" s="11" t="s">
        <v>150</v>
      </c>
    </row>
    <row r="103" spans="1:57" s="11" customFormat="1" ht="19.5" customHeight="1">
      <c r="A103" s="11">
        <f t="shared" si="26"/>
        <v>1</v>
      </c>
      <c r="B103" s="249">
        <f t="shared" si="27"/>
        <v>2156016159046</v>
      </c>
      <c r="C103" s="235">
        <f>VLOOKUP(B:B,[1]MICHELIN!$B:$K,9,0)</f>
        <v>3</v>
      </c>
      <c r="D103" s="11" t="s">
        <v>4677</v>
      </c>
      <c r="E103" s="397" t="s">
        <v>1019</v>
      </c>
      <c r="F103" s="160" t="s">
        <v>6890</v>
      </c>
      <c r="G103" s="133" t="s">
        <v>10661</v>
      </c>
      <c r="H103" s="235">
        <v>0</v>
      </c>
      <c r="I103" s="430">
        <f>VLOOKUP(B:B,[1]MICHELIN!$B:$K,10,0)</f>
        <v>0</v>
      </c>
      <c r="J103" s="132"/>
      <c r="K103" s="133" t="s">
        <v>1962</v>
      </c>
      <c r="L103" s="133">
        <v>19</v>
      </c>
      <c r="M103" s="135"/>
      <c r="N103" s="236"/>
      <c r="O103" s="236"/>
      <c r="P103" s="237"/>
      <c r="Q103" s="238">
        <f t="shared" si="43"/>
        <v>-954.5454545454545</v>
      </c>
      <c r="R103" s="144">
        <f t="shared" si="44"/>
        <v>12.848571428571429</v>
      </c>
      <c r="S103" s="197">
        <v>1074476079</v>
      </c>
      <c r="T103" s="302" t="s">
        <v>10757</v>
      </c>
      <c r="U103" s="194">
        <f t="shared" si="45"/>
        <v>13935</v>
      </c>
      <c r="V103" s="11">
        <v>900</v>
      </c>
      <c r="W103" s="239">
        <v>14835</v>
      </c>
      <c r="X103" s="136">
        <f t="shared" si="46"/>
        <v>11310</v>
      </c>
      <c r="Y103" s="240">
        <f t="shared" si="47"/>
        <v>12531.81818181818</v>
      </c>
      <c r="Z103" s="142" t="str">
        <f t="shared" si="48"/>
        <v/>
      </c>
      <c r="AA103" s="137">
        <f t="shared" si="49"/>
        <v>9.7497279651795304E-2</v>
      </c>
      <c r="AB103" s="145"/>
      <c r="AC103" s="189">
        <f t="shared" si="50"/>
        <v>13661</v>
      </c>
      <c r="AD103" s="187">
        <f t="shared" si="51"/>
        <v>15012</v>
      </c>
      <c r="AE103" s="129">
        <f t="shared" si="37"/>
        <v>1351.08</v>
      </c>
      <c r="AF103" s="130">
        <f t="shared" si="38"/>
        <v>274.07999999999993</v>
      </c>
      <c r="AG103" s="131">
        <f t="shared" si="39"/>
        <v>1.8257394084732211E-2</v>
      </c>
      <c r="AH103" s="138">
        <f t="shared" si="40"/>
        <v>1077</v>
      </c>
      <c r="AI103" s="139">
        <f t="shared" si="41"/>
        <v>7.1742605915267779E-2</v>
      </c>
      <c r="AJ103" s="139">
        <f t="shared" si="42"/>
        <v>7.9239885567063101E-2</v>
      </c>
      <c r="AL103" s="197">
        <v>2156016159046</v>
      </c>
      <c r="AM103" s="197">
        <v>4985009700280</v>
      </c>
      <c r="AN103" s="197" t="s">
        <v>3588</v>
      </c>
      <c r="AO103" s="241" t="s">
        <v>13</v>
      </c>
      <c r="AP103" s="241" t="s">
        <v>1279</v>
      </c>
      <c r="AQ103" s="242" t="s">
        <v>48</v>
      </c>
      <c r="AR103" s="242">
        <v>26300</v>
      </c>
      <c r="AS103" s="431">
        <v>11310</v>
      </c>
      <c r="AT103" s="431">
        <v>1050</v>
      </c>
      <c r="AU103" s="211" t="s">
        <v>3956</v>
      </c>
      <c r="AV103" s="197" t="s">
        <v>351</v>
      </c>
      <c r="AW103" s="134" t="str">
        <f>IFERROR(VLOOKUP(AV:AV,Q商品!B:E,4,0),"")</f>
        <v>2022年製 Primacy 4 215/60R16 99V XL サマータイヤ 翌営業日発送</v>
      </c>
      <c r="AX103" s="134" t="str">
        <f>IFERROR(VLOOKUP(B:B,在庫!B:M,12,0),"")</f>
        <v/>
      </c>
      <c r="AY103" s="134" t="str">
        <f>IFERROR(VLOOKUP(B:B,在庫!B:L,10,0),"")</f>
        <v/>
      </c>
      <c r="AZ103" s="244">
        <f>VLOOKUP(AL:AL,[1]MICHELIN!$B:$AH,32,0)</f>
        <v>605880305</v>
      </c>
      <c r="BA103" s="244">
        <f>VLOOKUP(AL:AL,[1]MICHELIN!$B:$AH,33,0)</f>
        <v>605880360</v>
      </c>
      <c r="BC103" s="11" t="s">
        <v>2055</v>
      </c>
    </row>
    <row r="104" spans="1:57" s="11" customFormat="1" ht="19.5" customHeight="1">
      <c r="A104" s="247">
        <f t="shared" si="26"/>
        <v>1</v>
      </c>
      <c r="B104" s="261">
        <f t="shared" si="27"/>
        <v>2354018159730</v>
      </c>
      <c r="C104" s="235">
        <f>VLOOKUP(B:B,[1]MICHELIN!$B:$K,9,0)</f>
        <v>0</v>
      </c>
      <c r="D104" s="11" t="s">
        <v>4677</v>
      </c>
      <c r="E104" s="397" t="s">
        <v>1026</v>
      </c>
      <c r="F104" s="160" t="s">
        <v>8421</v>
      </c>
      <c r="G104" s="134" t="e">
        <v>#N/A</v>
      </c>
      <c r="H104" s="235">
        <v>3</v>
      </c>
      <c r="I104" s="430">
        <f>VLOOKUP(B:B,[1]MICHELIN!$B:$K,10,0)</f>
        <v>3</v>
      </c>
      <c r="J104" s="132"/>
      <c r="K104" s="133" t="s">
        <v>1962</v>
      </c>
      <c r="L104" s="133">
        <v>28</v>
      </c>
      <c r="M104" s="135"/>
      <c r="N104" s="236"/>
      <c r="O104" s="236"/>
      <c r="P104" s="237"/>
      <c r="Q104" s="238">
        <f t="shared" si="43"/>
        <v>-954.5454545454545</v>
      </c>
      <c r="R104" s="144">
        <f t="shared" si="44"/>
        <v>17.524095238095239</v>
      </c>
      <c r="S104" s="248"/>
      <c r="T104" s="304"/>
      <c r="U104" s="194">
        <f t="shared" si="45"/>
        <v>0</v>
      </c>
      <c r="W104" s="239"/>
      <c r="X104" s="136">
        <f t="shared" si="46"/>
        <v>15773</v>
      </c>
      <c r="Y104" s="240">
        <f t="shared" si="47"/>
        <v>-954.5454545454545</v>
      </c>
      <c r="Z104" s="142" t="str">
        <f t="shared" si="48"/>
        <v/>
      </c>
      <c r="AA104" s="137">
        <f t="shared" si="49"/>
        <v>17.524095238095239</v>
      </c>
      <c r="AB104" s="145"/>
      <c r="AC104" s="189">
        <f t="shared" si="50"/>
        <v>0</v>
      </c>
      <c r="AD104" s="187">
        <f t="shared" si="51"/>
        <v>0</v>
      </c>
      <c r="AE104" s="129">
        <f t="shared" si="37"/>
        <v>0</v>
      </c>
      <c r="AF104" s="130">
        <f t="shared" si="38"/>
        <v>0</v>
      </c>
      <c r="AG104" s="131" t="str">
        <f t="shared" si="39"/>
        <v/>
      </c>
      <c r="AH104" s="138">
        <f t="shared" si="40"/>
        <v>0</v>
      </c>
      <c r="AI104" s="139" t="str">
        <f t="shared" si="41"/>
        <v/>
      </c>
      <c r="AJ104" s="139" t="str">
        <f t="shared" si="42"/>
        <v/>
      </c>
      <c r="AL104" s="197">
        <v>2354018159730</v>
      </c>
      <c r="AM104" s="197">
        <v>4985009701553</v>
      </c>
      <c r="AN104" s="197" t="s">
        <v>152</v>
      </c>
      <c r="AO104" s="241" t="s">
        <v>1013</v>
      </c>
      <c r="AP104" s="241" t="s">
        <v>1025</v>
      </c>
      <c r="AQ104" s="242" t="s">
        <v>34</v>
      </c>
      <c r="AR104" s="242" t="s">
        <v>152</v>
      </c>
      <c r="AS104" s="431">
        <v>15773</v>
      </c>
      <c r="AT104" s="431">
        <v>1050</v>
      </c>
      <c r="AU104" s="211" t="s">
        <v>3957</v>
      </c>
      <c r="AV104" s="197"/>
      <c r="AW104" s="134" t="str">
        <f>IFERROR(VLOOKUP(AV:AV,Q商品!B:E,4,0),"")</f>
        <v/>
      </c>
      <c r="AX104" s="134" t="str">
        <f>IFERROR(VLOOKUP(B:B,在庫!B:M,12,0),"")</f>
        <v>2022年製</v>
      </c>
      <c r="AY104" s="134">
        <f>IFERROR(VLOOKUP(B:B,在庫!B:L,10,0),"")</f>
        <v>2</v>
      </c>
      <c r="AZ104" s="244" t="str">
        <f>VLOOKUP(AL:AL,[1]MICHELIN!$B:$AH,32,0)</f>
        <v/>
      </c>
      <c r="BA104" s="244" t="str">
        <f>VLOOKUP(AL:AL,[1]MICHELIN!$B:$AH,33,0)</f>
        <v/>
      </c>
      <c r="BC104" s="11" t="e">
        <v>#N/A</v>
      </c>
    </row>
    <row r="105" spans="1:57" s="11" customFormat="1" ht="19.5" customHeight="1">
      <c r="A105" s="11">
        <f t="shared" si="26"/>
        <v>1</v>
      </c>
      <c r="B105" s="249">
        <f t="shared" si="27"/>
        <v>2355017159042</v>
      </c>
      <c r="C105" s="235">
        <f>VLOOKUP(B:B,[1]MICHELIN!$B:$K,9,0)</f>
        <v>4</v>
      </c>
      <c r="D105" s="11" t="s">
        <v>4677</v>
      </c>
      <c r="E105" s="397" t="s">
        <v>1030</v>
      </c>
      <c r="F105" s="160" t="s">
        <v>6861</v>
      </c>
      <c r="G105" s="133" t="s">
        <v>10663</v>
      </c>
      <c r="H105" s="235">
        <v>8</v>
      </c>
      <c r="I105" s="430">
        <f>VLOOKUP(B:B,[1]MICHELIN!$B:$K,10,0)</f>
        <v>8</v>
      </c>
      <c r="J105" s="132">
        <v>2132</v>
      </c>
      <c r="K105" s="133" t="s">
        <v>1962</v>
      </c>
      <c r="L105" s="133">
        <v>30</v>
      </c>
      <c r="M105" s="135" t="s">
        <v>3998</v>
      </c>
      <c r="N105" s="236" t="s">
        <v>2454</v>
      </c>
      <c r="O105" s="236">
        <v>0</v>
      </c>
      <c r="P105" s="237">
        <v>21290</v>
      </c>
      <c r="Q105" s="238">
        <f t="shared" si="43"/>
        <v>18400</v>
      </c>
      <c r="R105" s="144">
        <f t="shared" si="44"/>
        <v>9.0217391304347833E-2</v>
      </c>
      <c r="S105" s="197">
        <v>1074476590</v>
      </c>
      <c r="T105" s="302" t="s">
        <v>7869</v>
      </c>
      <c r="U105" s="194">
        <f t="shared" si="45"/>
        <v>21290</v>
      </c>
      <c r="W105" s="239">
        <v>21290</v>
      </c>
      <c r="X105" s="136">
        <f t="shared" si="46"/>
        <v>16740</v>
      </c>
      <c r="Y105" s="240">
        <f t="shared" si="47"/>
        <v>18400</v>
      </c>
      <c r="Z105" s="142">
        <f t="shared" si="48"/>
        <v>7.7313292625645902E-2</v>
      </c>
      <c r="AA105" s="137">
        <f t="shared" si="49"/>
        <v>9.0217391304347833E-2</v>
      </c>
      <c r="AB105" s="145">
        <v>1</v>
      </c>
      <c r="AC105" s="189">
        <f t="shared" si="50"/>
        <v>20872</v>
      </c>
      <c r="AD105" s="187">
        <f t="shared" si="51"/>
        <v>22936</v>
      </c>
      <c r="AE105" s="129">
        <f t="shared" si="37"/>
        <v>2064.2399999999998</v>
      </c>
      <c r="AF105" s="130">
        <f t="shared" si="38"/>
        <v>418.23999999999978</v>
      </c>
      <c r="AG105" s="131">
        <f t="shared" si="39"/>
        <v>1.8235088943146138E-2</v>
      </c>
      <c r="AH105" s="138">
        <f t="shared" si="40"/>
        <v>1646</v>
      </c>
      <c r="AI105" s="139">
        <f t="shared" si="41"/>
        <v>7.1764911056853856E-2</v>
      </c>
      <c r="AJ105" s="139">
        <f t="shared" si="42"/>
        <v>7.1982302361201692E-2</v>
      </c>
      <c r="AL105" s="197">
        <v>2355017159042</v>
      </c>
      <c r="AM105" s="197">
        <v>4985009700167</v>
      </c>
      <c r="AN105" s="197" t="s">
        <v>3597</v>
      </c>
      <c r="AO105" s="241" t="s">
        <v>13</v>
      </c>
      <c r="AP105" s="241" t="s">
        <v>1029</v>
      </c>
      <c r="AQ105" s="242" t="s">
        <v>53</v>
      </c>
      <c r="AR105" s="242">
        <v>37200</v>
      </c>
      <c r="AS105" s="431">
        <f>VLOOKUP(B:B,[1]MICHELIN!$B:$K,8,0)</f>
        <v>16740</v>
      </c>
      <c r="AT105" s="431">
        <v>1050</v>
      </c>
      <c r="AU105" s="211" t="s">
        <v>3956</v>
      </c>
      <c r="AV105" s="197" t="s">
        <v>352</v>
      </c>
      <c r="AW105" s="134" t="str">
        <f>IFERROR(VLOOKUP(AV:AV,Q商品!B:E,4,0),"")</f>
        <v>2023年製 Primacy 4 235/50R17 96W サマータイヤ 翌営業日発送</v>
      </c>
      <c r="AX105" s="134" t="str">
        <f>IFERROR(VLOOKUP(B:B,在庫!B:M,12,0),"")</f>
        <v>2023年製</v>
      </c>
      <c r="AY105" s="134">
        <f>IFERROR(VLOOKUP(B:B,在庫!B:L,10,0),"")</f>
        <v>2</v>
      </c>
      <c r="AZ105" s="244">
        <f>VLOOKUP(AL:AL,[1]MICHELIN!$B:$AH,32,0)</f>
        <v>605880302</v>
      </c>
      <c r="BA105" s="244">
        <f>VLOOKUP(AL:AL,[1]MICHELIN!$B:$AH,33,0)</f>
        <v>605880357</v>
      </c>
      <c r="BC105" s="11" t="s">
        <v>2055</v>
      </c>
    </row>
    <row r="106" spans="1:57" s="11" customFormat="1" ht="19.5" customHeight="1">
      <c r="A106" s="11">
        <f t="shared" si="26"/>
        <v>1</v>
      </c>
      <c r="B106" s="249">
        <f t="shared" si="27"/>
        <v>2355018159140</v>
      </c>
      <c r="C106" s="235">
        <f>VLOOKUP(B:B,[1]MICHELIN!$B:$K,9,0)</f>
        <v>25</v>
      </c>
      <c r="D106" s="11" t="s">
        <v>4677</v>
      </c>
      <c r="E106" s="397" t="s">
        <v>1031</v>
      </c>
      <c r="F106" s="160" t="s">
        <v>6862</v>
      </c>
      <c r="G106" s="133" t="s">
        <v>10663</v>
      </c>
      <c r="H106" s="235">
        <v>7</v>
      </c>
      <c r="I106" s="430">
        <f>VLOOKUP(B:B,[1]MICHELIN!$B:$K,10,0)</f>
        <v>7</v>
      </c>
      <c r="J106" s="132" t="s">
        <v>8898</v>
      </c>
      <c r="K106" s="133" t="s">
        <v>1962</v>
      </c>
      <c r="L106" s="133">
        <v>31</v>
      </c>
      <c r="M106" s="135" t="s">
        <v>3998</v>
      </c>
      <c r="N106" s="236" t="s">
        <v>2455</v>
      </c>
      <c r="O106" s="236">
        <v>0</v>
      </c>
      <c r="P106" s="237">
        <v>23200</v>
      </c>
      <c r="Q106" s="238">
        <f t="shared" si="43"/>
        <v>20136.363636363636</v>
      </c>
      <c r="R106" s="144">
        <f t="shared" si="44"/>
        <v>0.10609480812641083</v>
      </c>
      <c r="S106" s="197">
        <v>1074476592</v>
      </c>
      <c r="T106" s="306" t="s">
        <v>7870</v>
      </c>
      <c r="U106" s="194">
        <f t="shared" si="45"/>
        <v>23200</v>
      </c>
      <c r="W106" s="239">
        <v>23200</v>
      </c>
      <c r="X106" s="136">
        <f t="shared" si="46"/>
        <v>18000</v>
      </c>
      <c r="Y106" s="240">
        <f t="shared" si="47"/>
        <v>20136.363636363636</v>
      </c>
      <c r="Z106" s="142">
        <f t="shared" si="48"/>
        <v>7.7327586206896504E-2</v>
      </c>
      <c r="AA106" s="137">
        <f t="shared" si="49"/>
        <v>0.10609480812641083</v>
      </c>
      <c r="AB106" s="145">
        <v>1</v>
      </c>
      <c r="AC106" s="189">
        <f t="shared" si="50"/>
        <v>22745</v>
      </c>
      <c r="AD106" s="187">
        <f t="shared" si="51"/>
        <v>24994</v>
      </c>
      <c r="AE106" s="129">
        <f t="shared" si="37"/>
        <v>2249.46</v>
      </c>
      <c r="AF106" s="130">
        <f t="shared" si="38"/>
        <v>455.46000000000004</v>
      </c>
      <c r="AG106" s="131">
        <f t="shared" si="39"/>
        <v>1.8222773465631753E-2</v>
      </c>
      <c r="AH106" s="138">
        <f t="shared" si="40"/>
        <v>1794</v>
      </c>
      <c r="AI106" s="139">
        <f t="shared" si="41"/>
        <v>7.1777226534368244E-2</v>
      </c>
      <c r="AJ106" s="139">
        <f t="shared" si="42"/>
        <v>8.7872034660779072E-2</v>
      </c>
      <c r="AL106" s="197">
        <v>2355018159140</v>
      </c>
      <c r="AM106" s="197">
        <v>4985009700068</v>
      </c>
      <c r="AN106" s="197" t="s">
        <v>3606</v>
      </c>
      <c r="AO106" s="241" t="s">
        <v>13</v>
      </c>
      <c r="AP106" s="241" t="s">
        <v>951</v>
      </c>
      <c r="AQ106" s="242" t="s">
        <v>54</v>
      </c>
      <c r="AR106" s="242">
        <v>40000</v>
      </c>
      <c r="AS106" s="431">
        <f>VLOOKUP(B:B,[1]MICHELIN!$B:$K,8,0)</f>
        <v>18000</v>
      </c>
      <c r="AT106" s="431">
        <v>1050</v>
      </c>
      <c r="AU106" s="211" t="s">
        <v>3956</v>
      </c>
      <c r="AV106" s="197" t="s">
        <v>353</v>
      </c>
      <c r="AW106" s="134" t="str">
        <f>IFERROR(VLOOKUP(AV:AV,Q商品!B:E,4,0),"")</f>
        <v>2023年製 Primacy 4 235/50R18 101Y XL サマータイヤ 翌営業日発送</v>
      </c>
      <c r="AX106" s="134" t="str">
        <f>IFERROR(VLOOKUP(B:B,在庫!B:M,12,0),"")</f>
        <v>2023年製</v>
      </c>
      <c r="AY106" s="134">
        <f>IFERROR(VLOOKUP(B:B,在庫!B:L,10,0),"")</f>
        <v>2</v>
      </c>
      <c r="AZ106" s="244">
        <f>VLOOKUP(AL:AL,[1]MICHELIN!$B:$AH,32,0)</f>
        <v>605880298</v>
      </c>
      <c r="BA106" s="244">
        <f>VLOOKUP(AL:AL,[1]MICHELIN!$B:$AH,33,0)</f>
        <v>605880353</v>
      </c>
      <c r="BC106" s="11" t="s">
        <v>2055</v>
      </c>
    </row>
    <row r="107" spans="1:57" s="11" customFormat="1" ht="19.5" customHeight="1">
      <c r="A107" s="11">
        <f t="shared" si="26"/>
        <v>1</v>
      </c>
      <c r="B107" s="249">
        <f t="shared" si="27"/>
        <v>2356016159040</v>
      </c>
      <c r="C107" s="235">
        <f>VLOOKUP(B:B,[1]MICHELIN!$B:$K,9,0)</f>
        <v>12</v>
      </c>
      <c r="D107" s="11" t="s">
        <v>4677</v>
      </c>
      <c r="E107" s="397" t="s">
        <v>1033</v>
      </c>
      <c r="F107" s="160" t="s">
        <v>6863</v>
      </c>
      <c r="G107" s="133" t="s">
        <v>10663</v>
      </c>
      <c r="H107" s="235">
        <v>0</v>
      </c>
      <c r="I107" s="430">
        <f>VLOOKUP(B:B,[1]MICHELIN!$B:$K,10,0)</f>
        <v>0</v>
      </c>
      <c r="J107" s="132" t="s">
        <v>12</v>
      </c>
      <c r="K107" s="133" t="s">
        <v>1962</v>
      </c>
      <c r="L107" s="133">
        <v>33</v>
      </c>
      <c r="M107" s="135" t="s">
        <v>3998</v>
      </c>
      <c r="N107" s="236" t="s">
        <v>2456</v>
      </c>
      <c r="O107" s="236">
        <v>0</v>
      </c>
      <c r="P107" s="237">
        <v>17650</v>
      </c>
      <c r="Q107" s="238">
        <f t="shared" si="43"/>
        <v>15090.90909090909</v>
      </c>
      <c r="R107" s="144">
        <f t="shared" si="44"/>
        <v>9.0180722891566215E-2</v>
      </c>
      <c r="S107" s="197">
        <v>1074476513</v>
      </c>
      <c r="T107" s="302" t="s">
        <v>7871</v>
      </c>
      <c r="U107" s="194">
        <f t="shared" si="45"/>
        <v>17650</v>
      </c>
      <c r="W107" s="239">
        <v>17650</v>
      </c>
      <c r="X107" s="136">
        <f t="shared" si="46"/>
        <v>13730</v>
      </c>
      <c r="Y107" s="240">
        <f t="shared" si="47"/>
        <v>15090.90909090909</v>
      </c>
      <c r="Z107" s="142">
        <f t="shared" si="48"/>
        <v>7.7280453257790427E-2</v>
      </c>
      <c r="AA107" s="137">
        <f t="shared" si="49"/>
        <v>9.0180722891566215E-2</v>
      </c>
      <c r="AB107" s="145">
        <v>1</v>
      </c>
      <c r="AC107" s="189">
        <f t="shared" si="50"/>
        <v>17303</v>
      </c>
      <c r="AD107" s="187">
        <f t="shared" si="51"/>
        <v>19014</v>
      </c>
      <c r="AE107" s="129">
        <f t="shared" si="37"/>
        <v>1711.26</v>
      </c>
      <c r="AF107" s="130">
        <f t="shared" si="38"/>
        <v>347.26</v>
      </c>
      <c r="AG107" s="131">
        <f t="shared" si="39"/>
        <v>1.8263384874303144E-2</v>
      </c>
      <c r="AH107" s="138">
        <f t="shared" si="40"/>
        <v>1364</v>
      </c>
      <c r="AI107" s="139">
        <f t="shared" si="41"/>
        <v>7.1736615125696859E-2</v>
      </c>
      <c r="AJ107" s="139">
        <f t="shared" si="42"/>
        <v>7.1917338017263077E-2</v>
      </c>
      <c r="AL107" s="197">
        <v>2356016159040</v>
      </c>
      <c r="AM107" s="197">
        <v>4985009700310</v>
      </c>
      <c r="AN107" s="197" t="s">
        <v>3590</v>
      </c>
      <c r="AO107" s="241" t="s">
        <v>13</v>
      </c>
      <c r="AP107" s="241" t="s">
        <v>1032</v>
      </c>
      <c r="AQ107" s="242" t="s">
        <v>56</v>
      </c>
      <c r="AR107" s="242">
        <v>30500</v>
      </c>
      <c r="AS107" s="431">
        <f>VLOOKUP(B:B,[1]MICHELIN!$B:$K,8,0)</f>
        <v>13730</v>
      </c>
      <c r="AT107" s="431">
        <v>1050</v>
      </c>
      <c r="AU107" s="211" t="s">
        <v>3956</v>
      </c>
      <c r="AV107" s="197" t="s">
        <v>354</v>
      </c>
      <c r="AW107" s="134" t="str">
        <f>IFERROR(VLOOKUP(AV:AV,Q商品!B:E,4,0),"")</f>
        <v>2023年製 Primacy 4 235/60R16 100V サマータイヤ 翌営業日発送</v>
      </c>
      <c r="AX107" s="134" t="str">
        <f>IFERROR(VLOOKUP(B:B,在庫!B:M,12,0),"")</f>
        <v/>
      </c>
      <c r="AY107" s="134" t="str">
        <f>IFERROR(VLOOKUP(B:B,在庫!B:L,10,0),"")</f>
        <v/>
      </c>
      <c r="AZ107" s="244">
        <f>VLOOKUP(AL:AL,[1]MICHELIN!$B:$AH,32,0)</f>
        <v>605880308</v>
      </c>
      <c r="BA107" s="244">
        <f>VLOOKUP(AL:AL,[1]MICHELIN!$B:$AH,33,0)</f>
        <v>605880363</v>
      </c>
      <c r="BC107" s="11" t="s">
        <v>2055</v>
      </c>
    </row>
    <row r="108" spans="1:57" s="11" customFormat="1" ht="19.5" customHeight="1">
      <c r="A108" s="11">
        <f t="shared" si="26"/>
        <v>1</v>
      </c>
      <c r="B108" s="249">
        <f t="shared" si="27"/>
        <v>2455018159048</v>
      </c>
      <c r="C108" s="235">
        <f>VLOOKUP(B:B,[1]MICHELIN!$B:$K,9,0)</f>
        <v>1</v>
      </c>
      <c r="D108" s="11" t="s">
        <v>4677</v>
      </c>
      <c r="E108" s="397" t="s">
        <v>1038</v>
      </c>
      <c r="F108" s="160" t="s">
        <v>8422</v>
      </c>
      <c r="G108" s="133" t="s">
        <v>10661</v>
      </c>
      <c r="H108" s="235">
        <v>19</v>
      </c>
      <c r="I108" s="430">
        <f>VLOOKUP(B:B,[1]MICHELIN!$B:$K,10,0)</f>
        <v>19</v>
      </c>
      <c r="J108" s="132"/>
      <c r="K108" s="133" t="s">
        <v>1962</v>
      </c>
      <c r="L108" s="133">
        <v>37</v>
      </c>
      <c r="M108" s="135"/>
      <c r="N108" s="236"/>
      <c r="O108" s="236"/>
      <c r="P108" s="237"/>
      <c r="Q108" s="238">
        <f t="shared" si="43"/>
        <v>-954.5454545454545</v>
      </c>
      <c r="R108" s="144">
        <f t="shared" si="44"/>
        <v>20.569523809523812</v>
      </c>
      <c r="S108" s="197">
        <v>1074476167</v>
      </c>
      <c r="T108" s="305" t="s">
        <v>7872</v>
      </c>
      <c r="U108" s="194">
        <f t="shared" si="45"/>
        <v>23875</v>
      </c>
      <c r="W108" s="239">
        <v>23875</v>
      </c>
      <c r="X108" s="136">
        <f t="shared" si="46"/>
        <v>18680</v>
      </c>
      <c r="Y108" s="240">
        <f t="shared" si="47"/>
        <v>20750</v>
      </c>
      <c r="Z108" s="142" t="str">
        <f t="shared" si="48"/>
        <v/>
      </c>
      <c r="AA108" s="137">
        <f t="shared" si="49"/>
        <v>9.9759036144578317E-2</v>
      </c>
      <c r="AB108" s="145"/>
      <c r="AC108" s="189">
        <f t="shared" si="50"/>
        <v>23406</v>
      </c>
      <c r="AD108" s="187">
        <f t="shared" si="51"/>
        <v>25720</v>
      </c>
      <c r="AE108" s="129">
        <f t="shared" si="37"/>
        <v>2314.7999999999997</v>
      </c>
      <c r="AF108" s="130">
        <f t="shared" si="38"/>
        <v>469.79999999999973</v>
      </c>
      <c r="AG108" s="131">
        <f t="shared" si="39"/>
        <v>1.8265940902021761E-2</v>
      </c>
      <c r="AH108" s="138">
        <f t="shared" si="40"/>
        <v>1845</v>
      </c>
      <c r="AI108" s="139">
        <f t="shared" si="41"/>
        <v>7.1734059097978226E-2</v>
      </c>
      <c r="AJ108" s="139">
        <f t="shared" si="42"/>
        <v>8.149309524255656E-2</v>
      </c>
      <c r="AL108" s="197">
        <v>2455018159048</v>
      </c>
      <c r="AM108" s="197">
        <v>4985009700075</v>
      </c>
      <c r="AN108" s="197" t="s">
        <v>3607</v>
      </c>
      <c r="AO108" s="241" t="s">
        <v>13</v>
      </c>
      <c r="AP108" s="241" t="s">
        <v>1037</v>
      </c>
      <c r="AQ108" s="242" t="s">
        <v>61</v>
      </c>
      <c r="AR108" s="242">
        <v>41500</v>
      </c>
      <c r="AS108" s="431">
        <v>18680</v>
      </c>
      <c r="AT108" s="431">
        <v>1050</v>
      </c>
      <c r="AU108" s="211" t="s">
        <v>3956</v>
      </c>
      <c r="AV108" s="197" t="s">
        <v>355</v>
      </c>
      <c r="AW108" s="134" t="str">
        <f>IFERROR(VLOOKUP(AV:AV,Q商品!B:E,4,0),"")</f>
        <v>2023年製 Primacy 4 245/50R18 100W サマータイヤ 翌営業日発送</v>
      </c>
      <c r="AX108" s="134" t="str">
        <f>IFERROR(VLOOKUP(B:B,在庫!B:M,12,0),"")</f>
        <v>2023年製</v>
      </c>
      <c r="AY108" s="134">
        <f>IFERROR(VLOOKUP(B:B,在庫!B:L,10,0),"")</f>
        <v>2</v>
      </c>
      <c r="AZ108" s="244">
        <f>VLOOKUP(AL:AL,[1]MICHELIN!$B:$AH,32,0)</f>
        <v>605880297</v>
      </c>
      <c r="BA108" s="244">
        <f>VLOOKUP(AL:AL,[1]MICHELIN!$B:$AH,33,0)</f>
        <v>605880352</v>
      </c>
      <c r="BC108" s="11" t="s">
        <v>2055</v>
      </c>
    </row>
    <row r="109" spans="1:57" s="11" customFormat="1" ht="19.5" customHeight="1">
      <c r="A109" s="11">
        <f t="shared" si="26"/>
        <v>1</v>
      </c>
      <c r="B109" s="249">
        <f t="shared" si="27"/>
        <v>2554517159044</v>
      </c>
      <c r="C109" s="235">
        <f>VLOOKUP(B:B,[1]MICHELIN!$B:$K,9,0)</f>
        <v>0</v>
      </c>
      <c r="D109" s="11" t="s">
        <v>4677</v>
      </c>
      <c r="E109" s="397" t="s">
        <v>1040</v>
      </c>
      <c r="F109" s="160" t="s">
        <v>6864</v>
      </c>
      <c r="G109" s="133" t="s">
        <v>10663</v>
      </c>
      <c r="H109" s="235">
        <v>20</v>
      </c>
      <c r="I109" s="430">
        <f>VLOOKUP(B:B,[1]MICHELIN!$B:$K,10,0)</f>
        <v>20</v>
      </c>
      <c r="J109" s="132" t="s">
        <v>8898</v>
      </c>
      <c r="K109" s="133" t="s">
        <v>1962</v>
      </c>
      <c r="L109" s="133">
        <v>38</v>
      </c>
      <c r="M109" s="135" t="s">
        <v>3998</v>
      </c>
      <c r="N109" s="236" t="s">
        <v>2424</v>
      </c>
      <c r="O109" s="236">
        <v>0</v>
      </c>
      <c r="P109" s="237">
        <v>28000</v>
      </c>
      <c r="Q109" s="238">
        <f t="shared" si="43"/>
        <v>24499.999999999996</v>
      </c>
      <c r="R109" s="144">
        <f t="shared" si="44"/>
        <v>0.12367346938775498</v>
      </c>
      <c r="S109" s="197">
        <v>1074475791</v>
      </c>
      <c r="T109" s="306" t="s">
        <v>7873</v>
      </c>
      <c r="U109" s="194">
        <f t="shared" si="45"/>
        <v>28000</v>
      </c>
      <c r="W109" s="239">
        <v>28000</v>
      </c>
      <c r="X109" s="136">
        <f t="shared" si="46"/>
        <v>21470</v>
      </c>
      <c r="Y109" s="240">
        <f t="shared" si="47"/>
        <v>24499.999999999996</v>
      </c>
      <c r="Z109" s="142">
        <f t="shared" si="48"/>
        <v>7.728571428571418E-2</v>
      </c>
      <c r="AA109" s="137">
        <f t="shared" si="49"/>
        <v>0.12367346938775498</v>
      </c>
      <c r="AB109" s="145">
        <v>1</v>
      </c>
      <c r="AC109" s="189">
        <f t="shared" si="50"/>
        <v>27450</v>
      </c>
      <c r="AD109" s="187">
        <f t="shared" si="51"/>
        <v>30164</v>
      </c>
      <c r="AE109" s="129">
        <f t="shared" si="37"/>
        <v>2714.7599999999998</v>
      </c>
      <c r="AF109" s="130">
        <f t="shared" si="38"/>
        <v>550.75999999999976</v>
      </c>
      <c r="AG109" s="131">
        <f t="shared" si="39"/>
        <v>1.8258851611192142E-2</v>
      </c>
      <c r="AH109" s="138">
        <f t="shared" si="40"/>
        <v>2164</v>
      </c>
      <c r="AI109" s="139">
        <f t="shared" si="41"/>
        <v>7.1741148388807852E-2</v>
      </c>
      <c r="AJ109" s="139">
        <f t="shared" si="42"/>
        <v>0.10541461777656283</v>
      </c>
      <c r="AL109" s="197">
        <v>2554517159044</v>
      </c>
      <c r="AM109" s="197">
        <v>4985009700488</v>
      </c>
      <c r="AN109" s="197" t="s">
        <v>3596</v>
      </c>
      <c r="AO109" s="241" t="s">
        <v>13</v>
      </c>
      <c r="AP109" s="241" t="s">
        <v>1039</v>
      </c>
      <c r="AQ109" s="242" t="s">
        <v>59</v>
      </c>
      <c r="AR109" s="242">
        <v>47700</v>
      </c>
      <c r="AS109" s="431">
        <f>VLOOKUP(B:B,[1]MICHELIN!$B:$K,8,0)</f>
        <v>21470</v>
      </c>
      <c r="AT109" s="431">
        <v>1050</v>
      </c>
      <c r="AU109" s="211" t="s">
        <v>3956</v>
      </c>
      <c r="AV109" s="197" t="s">
        <v>3397</v>
      </c>
      <c r="AW109" s="134" t="str">
        <f>IFERROR(VLOOKUP(AV:AV,Q商品!B:E,4,0),"")</f>
        <v>2022年製 PRIMACY 4 255/45R17 98W サマータイヤ 翌営業日発送</v>
      </c>
      <c r="AX109" s="134" t="str">
        <f>IFERROR(VLOOKUP(B:B,在庫!B:M,12,0),"")</f>
        <v>2022年製</v>
      </c>
      <c r="AY109" s="134">
        <f>IFERROR(VLOOKUP(B:B,在庫!B:L,10,0),"")</f>
        <v>5</v>
      </c>
      <c r="AZ109" s="244">
        <f>VLOOKUP(AL:AL,[1]MICHELIN!$B:$AH,32,0)</f>
        <v>605880304</v>
      </c>
      <c r="BA109" s="244">
        <f>VLOOKUP(AL:AL,[1]MICHELIN!$B:$AH,33,0)</f>
        <v>605880359</v>
      </c>
      <c r="BC109" s="11" t="s">
        <v>2055</v>
      </c>
    </row>
    <row r="110" spans="1:57" s="11" customFormat="1" ht="19.5" customHeight="1">
      <c r="A110" s="11">
        <f t="shared" si="26"/>
        <v>1</v>
      </c>
      <c r="B110" s="249">
        <f t="shared" si="27"/>
        <v>2554518159043</v>
      </c>
      <c r="C110" s="235">
        <f>VLOOKUP(B:B,[1]MICHELIN!$B:$K,9,0)</f>
        <v>0</v>
      </c>
      <c r="D110" s="11" t="s">
        <v>4677</v>
      </c>
      <c r="E110" s="397" t="s">
        <v>1042</v>
      </c>
      <c r="F110" s="160" t="s">
        <v>8423</v>
      </c>
      <c r="G110" s="133" t="s">
        <v>10661</v>
      </c>
      <c r="H110" s="235">
        <v>1</v>
      </c>
      <c r="I110" s="430">
        <f>VLOOKUP(B:B,[1]MICHELIN!$B:$K,10,0)</f>
        <v>1</v>
      </c>
      <c r="J110" s="132"/>
      <c r="K110" s="133" t="s">
        <v>1962</v>
      </c>
      <c r="L110" s="133">
        <v>39</v>
      </c>
      <c r="M110" s="135"/>
      <c r="N110" s="236"/>
      <c r="O110" s="236"/>
      <c r="P110" s="237"/>
      <c r="Q110" s="238">
        <f t="shared" si="43"/>
        <v>-954.5454545454545</v>
      </c>
      <c r="R110" s="144">
        <f t="shared" si="44"/>
        <v>20.286666666666669</v>
      </c>
      <c r="S110" s="197">
        <v>1074476593</v>
      </c>
      <c r="T110" s="309" t="s">
        <v>7874</v>
      </c>
      <c r="U110" s="194">
        <f t="shared" si="45"/>
        <v>-900</v>
      </c>
      <c r="V110" s="11">
        <v>900</v>
      </c>
      <c r="W110" s="239"/>
      <c r="X110" s="136">
        <f t="shared" si="46"/>
        <v>18410</v>
      </c>
      <c r="Y110" s="240">
        <f t="shared" si="47"/>
        <v>-954.5454545454545</v>
      </c>
      <c r="Z110" s="142" t="str">
        <f t="shared" si="48"/>
        <v/>
      </c>
      <c r="AA110" s="137">
        <f t="shared" si="49"/>
        <v>20.286666666666669</v>
      </c>
      <c r="AB110" s="145"/>
      <c r="AC110" s="189">
        <f t="shared" si="50"/>
        <v>-882</v>
      </c>
      <c r="AD110" s="187">
        <f t="shared" si="51"/>
        <v>-969</v>
      </c>
      <c r="AE110" s="129">
        <f t="shared" si="37"/>
        <v>-87.21</v>
      </c>
      <c r="AF110" s="130">
        <f t="shared" si="38"/>
        <v>-18.209999999999994</v>
      </c>
      <c r="AG110" s="131">
        <f t="shared" si="39"/>
        <v>1.8792569659442718E-2</v>
      </c>
      <c r="AH110" s="138">
        <f t="shared" si="40"/>
        <v>-69</v>
      </c>
      <c r="AI110" s="139">
        <f t="shared" si="41"/>
        <v>7.1207430340557279E-2</v>
      </c>
      <c r="AJ110" s="139">
        <f t="shared" si="42"/>
        <v>20.267874097007226</v>
      </c>
      <c r="AL110" s="197">
        <v>2554518159043</v>
      </c>
      <c r="AM110" s="197">
        <v>4985009700044</v>
      </c>
      <c r="AN110" s="197" t="s">
        <v>3604</v>
      </c>
      <c r="AO110" s="241" t="s">
        <v>13</v>
      </c>
      <c r="AP110" s="241" t="s">
        <v>1282</v>
      </c>
      <c r="AQ110" s="242" t="s">
        <v>60</v>
      </c>
      <c r="AR110" s="242">
        <v>42800</v>
      </c>
      <c r="AS110" s="431">
        <v>18410</v>
      </c>
      <c r="AT110" s="431">
        <v>1050</v>
      </c>
      <c r="AU110" s="211" t="s">
        <v>3956</v>
      </c>
      <c r="AV110" s="197" t="s">
        <v>356</v>
      </c>
      <c r="AW110" s="134" t="str">
        <f>IFERROR(VLOOKUP(AV:AV,Q商品!B:E,4,0),"")</f>
        <v>2021年製 Primacy 4 255/45R18 99Y サマータイヤ 翌営業日発送</v>
      </c>
      <c r="AX110" s="134" t="str">
        <f>IFERROR(VLOOKUP(B:B,在庫!B:M,12,0),"")</f>
        <v>2021年製</v>
      </c>
      <c r="AY110" s="134">
        <f>IFERROR(VLOOKUP(B:B,在庫!B:L,10,0),"")</f>
        <v>1</v>
      </c>
      <c r="AZ110" s="244" t="str">
        <f>VLOOKUP(AL:AL,[1]MICHELIN!$B:$AH,32,0)</f>
        <v/>
      </c>
      <c r="BA110" s="244" t="str">
        <f>VLOOKUP(AL:AL,[1]MICHELIN!$B:$AH,33,0)</f>
        <v/>
      </c>
      <c r="BC110" s="11" t="s">
        <v>150</v>
      </c>
    </row>
    <row r="111" spans="1:57" s="11" customFormat="1" ht="19.5" customHeight="1">
      <c r="A111" s="11">
        <f t="shared" si="26"/>
        <v>1</v>
      </c>
      <c r="B111" s="249">
        <f t="shared" si="27"/>
        <v>2054517159254</v>
      </c>
      <c r="C111" s="235">
        <f>VLOOKUP(B:B,[1]MICHELIN!$B:$K,9,0)</f>
        <v>52</v>
      </c>
      <c r="D111" s="11" t="s">
        <v>4677</v>
      </c>
      <c r="E111" s="397" t="s">
        <v>1045</v>
      </c>
      <c r="F111" s="160" t="s">
        <v>6865</v>
      </c>
      <c r="G111" s="133" t="s">
        <v>10663</v>
      </c>
      <c r="H111" s="235">
        <v>19</v>
      </c>
      <c r="I111" s="430">
        <f>VLOOKUP(B:B,[1]MICHELIN!$B:$K,10,0)</f>
        <v>19</v>
      </c>
      <c r="J111" s="132">
        <v>2132</v>
      </c>
      <c r="K111" s="133" t="s">
        <v>1962</v>
      </c>
      <c r="L111" s="133">
        <v>41</v>
      </c>
      <c r="M111" s="135" t="s">
        <v>3998</v>
      </c>
      <c r="N111" s="236" t="s">
        <v>2421</v>
      </c>
      <c r="O111" s="236">
        <v>0</v>
      </c>
      <c r="P111" s="237">
        <v>19900</v>
      </c>
      <c r="Q111" s="238">
        <f t="shared" si="43"/>
        <v>17613.636363636364</v>
      </c>
      <c r="R111" s="144">
        <f t="shared" si="44"/>
        <v>0.11318709677419357</v>
      </c>
      <c r="S111" s="197">
        <v>1074475996</v>
      </c>
      <c r="T111" s="302" t="s">
        <v>10758</v>
      </c>
      <c r="U111" s="194">
        <f t="shared" si="45"/>
        <v>19900</v>
      </c>
      <c r="W111" s="239">
        <v>19900</v>
      </c>
      <c r="X111" s="136">
        <f t="shared" si="46"/>
        <v>15620</v>
      </c>
      <c r="Y111" s="240">
        <f t="shared" si="47"/>
        <v>17613.636363636364</v>
      </c>
      <c r="Z111" s="142">
        <f t="shared" si="48"/>
        <v>7.7286432160803997E-2</v>
      </c>
      <c r="AA111" s="137">
        <f t="shared" si="49"/>
        <v>0.11318709677419357</v>
      </c>
      <c r="AB111" s="145">
        <v>1</v>
      </c>
      <c r="AC111" s="189">
        <f t="shared" si="50"/>
        <v>19509</v>
      </c>
      <c r="AD111" s="187">
        <f t="shared" si="51"/>
        <v>21438</v>
      </c>
      <c r="AE111" s="129">
        <f t="shared" si="37"/>
        <v>1929.4199999999998</v>
      </c>
      <c r="AF111" s="130">
        <f t="shared" si="38"/>
        <v>391.41999999999985</v>
      </c>
      <c r="AG111" s="131">
        <f t="shared" si="39"/>
        <v>1.8258233044127242E-2</v>
      </c>
      <c r="AH111" s="138">
        <f t="shared" si="40"/>
        <v>1538</v>
      </c>
      <c r="AI111" s="139">
        <f t="shared" si="41"/>
        <v>7.1741766955872754E-2</v>
      </c>
      <c r="AJ111" s="139">
        <f t="shared" si="42"/>
        <v>9.4928863730066329E-2</v>
      </c>
      <c r="AL111" s="197">
        <v>2054517159254</v>
      </c>
      <c r="AM111" s="197">
        <v>4985009705278</v>
      </c>
      <c r="AN111" s="197" t="s">
        <v>3618</v>
      </c>
      <c r="AO111" s="241" t="s">
        <v>14</v>
      </c>
      <c r="AP111" s="241" t="s">
        <v>1044</v>
      </c>
      <c r="AQ111" s="242" t="s">
        <v>62</v>
      </c>
      <c r="AR111" s="242">
        <v>34700</v>
      </c>
      <c r="AS111" s="431">
        <f>VLOOKUP(B:B,[1]MICHELIN!$B:$K,8,0)</f>
        <v>15620</v>
      </c>
      <c r="AT111" s="431">
        <v>525</v>
      </c>
      <c r="AU111" s="211" t="s">
        <v>3956</v>
      </c>
      <c r="AV111" s="197" t="s">
        <v>308</v>
      </c>
      <c r="AW111" s="134" t="str">
        <f>IFERROR(VLOOKUP(AV:AV,Q商品!B:E,4,0),"")</f>
        <v>2023年製 PRIMACY 4+ 205/45R17 88V XL サマータイヤ 翌営業日発送</v>
      </c>
      <c r="AX111" s="134" t="str">
        <f>IFERROR(VLOOKUP(B:B,在庫!B:M,12,0),"")</f>
        <v>2023年製</v>
      </c>
      <c r="AY111" s="134">
        <f>IFERROR(VLOOKUP(B:B,在庫!B:L,10,0),"")</f>
        <v>3</v>
      </c>
      <c r="AZ111" s="244">
        <f>VLOOKUP(AL:AL,[1]MICHELIN!$B:$AH,32,0)</f>
        <v>605880333</v>
      </c>
      <c r="BA111" s="244">
        <f>VLOOKUP(AL:AL,[1]MICHELIN!$B:$AH,33,0)</f>
        <v>605880388</v>
      </c>
      <c r="BC111" s="11" t="s">
        <v>2055</v>
      </c>
    </row>
    <row r="112" spans="1:57" s="11" customFormat="1" ht="19.5" customHeight="1">
      <c r="A112" s="11">
        <f t="shared" si="26"/>
        <v>1</v>
      </c>
      <c r="B112" s="249">
        <f t="shared" si="27"/>
        <v>2055017159256</v>
      </c>
      <c r="C112" s="235">
        <f>VLOOKUP(B:B,[1]MICHELIN!$B:$K,9,0)</f>
        <v>60</v>
      </c>
      <c r="D112" s="11" t="s">
        <v>4677</v>
      </c>
      <c r="E112" s="397" t="s">
        <v>1046</v>
      </c>
      <c r="F112" s="160" t="s">
        <v>6866</v>
      </c>
      <c r="G112" s="133" t="s">
        <v>10663</v>
      </c>
      <c r="H112" s="235">
        <v>12</v>
      </c>
      <c r="I112" s="430">
        <f>VLOOKUP(B:B,[1]MICHELIN!$B:$K,10,0)</f>
        <v>12</v>
      </c>
      <c r="J112" s="132">
        <v>568</v>
      </c>
      <c r="K112" s="133" t="s">
        <v>1962</v>
      </c>
      <c r="L112" s="133">
        <v>42</v>
      </c>
      <c r="M112" s="135" t="s">
        <v>3998</v>
      </c>
      <c r="N112" s="236" t="s">
        <v>5395</v>
      </c>
      <c r="O112" s="236">
        <v>0</v>
      </c>
      <c r="P112" s="237">
        <v>18800</v>
      </c>
      <c r="Q112" s="238">
        <f t="shared" si="43"/>
        <v>16613.636363636364</v>
      </c>
      <c r="R112" s="144">
        <f t="shared" si="44"/>
        <v>0.10314637482900138</v>
      </c>
      <c r="S112" s="197">
        <v>1074475998</v>
      </c>
      <c r="T112" s="302" t="s">
        <v>7877</v>
      </c>
      <c r="U112" s="194">
        <f t="shared" si="45"/>
        <v>18800</v>
      </c>
      <c r="W112" s="239">
        <v>18800</v>
      </c>
      <c r="X112" s="136">
        <f t="shared" si="46"/>
        <v>14900</v>
      </c>
      <c r="Y112" s="240">
        <f t="shared" si="47"/>
        <v>16613.636363636364</v>
      </c>
      <c r="Z112" s="142">
        <f t="shared" si="48"/>
        <v>7.7287234042553221E-2</v>
      </c>
      <c r="AA112" s="137">
        <f t="shared" si="49"/>
        <v>0.10314637482900138</v>
      </c>
      <c r="AB112" s="145">
        <v>1</v>
      </c>
      <c r="AC112" s="189">
        <f t="shared" si="50"/>
        <v>18431</v>
      </c>
      <c r="AD112" s="187">
        <f t="shared" si="51"/>
        <v>20253</v>
      </c>
      <c r="AE112" s="129">
        <f t="shared" si="37"/>
        <v>1822.77</v>
      </c>
      <c r="AF112" s="130">
        <f t="shared" si="38"/>
        <v>369.77</v>
      </c>
      <c r="AG112" s="131">
        <f t="shared" si="39"/>
        <v>1.82575420925295E-2</v>
      </c>
      <c r="AH112" s="138">
        <f t="shared" si="40"/>
        <v>1453</v>
      </c>
      <c r="AI112" s="139">
        <f t="shared" si="41"/>
        <v>7.1742457907470497E-2</v>
      </c>
      <c r="AJ112" s="139">
        <f t="shared" si="42"/>
        <v>8.4888832736471881E-2</v>
      </c>
      <c r="AL112" s="197">
        <v>2055017159256</v>
      </c>
      <c r="AM112" s="197">
        <v>4985009705315</v>
      </c>
      <c r="AN112" s="197" t="s">
        <v>3622</v>
      </c>
      <c r="AO112" s="241" t="s">
        <v>14</v>
      </c>
      <c r="AP112" s="241" t="s">
        <v>899</v>
      </c>
      <c r="AQ112" s="242" t="s">
        <v>64</v>
      </c>
      <c r="AR112" s="242">
        <v>33100</v>
      </c>
      <c r="AS112" s="431">
        <f>VLOOKUP(B:B,[1]MICHELIN!$B:$K,8,0)</f>
        <v>14900</v>
      </c>
      <c r="AT112" s="431">
        <v>525</v>
      </c>
      <c r="AU112" s="211" t="s">
        <v>3956</v>
      </c>
      <c r="AV112" s="197" t="s">
        <v>309</v>
      </c>
      <c r="AW112" s="134" t="str">
        <f>IFERROR(VLOOKUP(AV:AV,Q商品!B:E,4,0),"")</f>
        <v>2023年製 PRIMACY 4+ 205/50R17 93W XL サマータイヤ 翌営業日発送</v>
      </c>
      <c r="AX112" s="134" t="str">
        <f>IFERROR(VLOOKUP(B:B,在庫!B:M,12,0),"")</f>
        <v>2023年製</v>
      </c>
      <c r="AY112" s="134">
        <f>IFERROR(VLOOKUP(B:B,在庫!B:L,10,0),"")</f>
        <v>1</v>
      </c>
      <c r="AZ112" s="244">
        <f>VLOOKUP(AL:AL,[1]MICHELIN!$B:$AH,32,0)</f>
        <v>605880334</v>
      </c>
      <c r="BA112" s="244">
        <f>VLOOKUP(AL:AL,[1]MICHELIN!$B:$AH,33,0)</f>
        <v>605880389</v>
      </c>
      <c r="BC112" s="11" t="s">
        <v>2055</v>
      </c>
    </row>
    <row r="113" spans="1:55" s="11" customFormat="1" ht="19.5" customHeight="1">
      <c r="A113" s="247">
        <f t="shared" si="26"/>
        <v>1</v>
      </c>
      <c r="B113" s="261">
        <f t="shared" si="27"/>
        <v>2055516159672</v>
      </c>
      <c r="C113" s="235">
        <f>VLOOKUP(B:B,[1]MICHELIN!$B:$K,9,0)</f>
        <v>214</v>
      </c>
      <c r="D113" s="11" t="s">
        <v>4677</v>
      </c>
      <c r="E113" s="397" t="s">
        <v>1047</v>
      </c>
      <c r="F113" s="160" t="s">
        <v>6867</v>
      </c>
      <c r="G113" s="133" t="s">
        <v>10663</v>
      </c>
      <c r="H113" s="235">
        <v>53</v>
      </c>
      <c r="I113" s="430">
        <f>VLOOKUP(B:B,[1]MICHELIN!$B:$K,10,0)</f>
        <v>53</v>
      </c>
      <c r="J113" s="132" t="s">
        <v>8898</v>
      </c>
      <c r="K113" s="133" t="s">
        <v>1962</v>
      </c>
      <c r="L113" s="133">
        <v>43</v>
      </c>
      <c r="M113" s="135" t="s">
        <v>3998</v>
      </c>
      <c r="N113" s="236" t="s">
        <v>2458</v>
      </c>
      <c r="O113" s="236">
        <v>0</v>
      </c>
      <c r="P113" s="237">
        <v>17800</v>
      </c>
      <c r="Q113" s="238">
        <f t="shared" si="43"/>
        <v>15704.545454545454</v>
      </c>
      <c r="R113" s="144">
        <f t="shared" si="44"/>
        <v>0.37126483357452966</v>
      </c>
      <c r="S113" s="248">
        <v>1074475958</v>
      </c>
      <c r="T113" s="302" t="s">
        <v>7878</v>
      </c>
      <c r="U113" s="194">
        <f t="shared" si="45"/>
        <v>17800</v>
      </c>
      <c r="W113" s="239">
        <v>17800</v>
      </c>
      <c r="X113" s="136">
        <f t="shared" si="46"/>
        <v>9874</v>
      </c>
      <c r="Y113" s="240">
        <f t="shared" si="47"/>
        <v>15704.545454545454</v>
      </c>
      <c r="Z113" s="142">
        <f t="shared" si="48"/>
        <v>7.7247191011236005E-2</v>
      </c>
      <c r="AA113" s="137">
        <f t="shared" si="49"/>
        <v>0.37126483357452966</v>
      </c>
      <c r="AB113" s="145">
        <v>1</v>
      </c>
      <c r="AC113" s="189">
        <f t="shared" si="50"/>
        <v>17450</v>
      </c>
      <c r="AD113" s="187">
        <f t="shared" si="51"/>
        <v>19175</v>
      </c>
      <c r="AE113" s="129">
        <f t="shared" si="37"/>
        <v>1725.75</v>
      </c>
      <c r="AF113" s="130">
        <f t="shared" si="38"/>
        <v>350.75</v>
      </c>
      <c r="AG113" s="131">
        <f t="shared" si="39"/>
        <v>1.8292046936114734E-2</v>
      </c>
      <c r="AH113" s="138">
        <f t="shared" si="40"/>
        <v>1375</v>
      </c>
      <c r="AI113" s="139">
        <f t="shared" si="41"/>
        <v>7.1707953063885263E-2</v>
      </c>
      <c r="AJ113" s="139">
        <f t="shared" si="42"/>
        <v>0.35297278663841491</v>
      </c>
      <c r="AL113" s="197">
        <v>2055516159672</v>
      </c>
      <c r="AM113" s="197">
        <v>3528704440573</v>
      </c>
      <c r="AN113" s="197" t="s">
        <v>3747</v>
      </c>
      <c r="AO113" s="241" t="s">
        <v>145</v>
      </c>
      <c r="AP113" s="241" t="s">
        <v>901</v>
      </c>
      <c r="AQ113" s="242" t="s">
        <v>35</v>
      </c>
      <c r="AR113" s="242" t="s">
        <v>152</v>
      </c>
      <c r="AS113" s="431">
        <f>VLOOKUP(B:B,[1]MICHELIN!$B:$K,8,0)</f>
        <v>9874</v>
      </c>
      <c r="AT113" s="431">
        <v>525</v>
      </c>
      <c r="AU113" s="211" t="s">
        <v>3957</v>
      </c>
      <c r="AV113" s="197" t="s">
        <v>330</v>
      </c>
      <c r="AW113" s="134" t="str">
        <f>IFERROR(VLOOKUP(AV:AV,Q商品!B:E,4,0),"")</f>
        <v>2022年製 PRIMACY 4+ 205/55R16 91V サマータイヤ 翌営業日発送</v>
      </c>
      <c r="AX113" s="134" t="str">
        <f>IFERROR(VLOOKUP(B:B,在庫!B:M,12,0),"")</f>
        <v>2022年製</v>
      </c>
      <c r="AY113" s="134">
        <f>IFERROR(VLOOKUP(B:B,在庫!B:L,10,0),"")</f>
        <v>1</v>
      </c>
      <c r="AZ113" s="244">
        <f>VLOOKUP(AL:AL,[1]MICHELIN!$B:$AH,32,0)</f>
        <v>614215465</v>
      </c>
      <c r="BA113" s="244">
        <f>VLOOKUP(AL:AL,[1]MICHELIN!$B:$AH,33,0)</f>
        <v>614215472</v>
      </c>
      <c r="BC113" s="11" t="s">
        <v>2055</v>
      </c>
    </row>
    <row r="114" spans="1:55" s="11" customFormat="1" ht="19.5" customHeight="1">
      <c r="A114" s="11">
        <f t="shared" si="26"/>
        <v>1</v>
      </c>
      <c r="B114" s="249">
        <f t="shared" si="27"/>
        <v>2055517159251</v>
      </c>
      <c r="C114" s="235">
        <f>VLOOKUP(B:B,[1]MICHELIN!$B:$K,9,0)</f>
        <v>56</v>
      </c>
      <c r="D114" s="11" t="s">
        <v>4677</v>
      </c>
      <c r="E114" s="11" t="s">
        <v>1048</v>
      </c>
      <c r="F114" s="160" t="s">
        <v>6868</v>
      </c>
      <c r="G114" s="133" t="s">
        <v>10663</v>
      </c>
      <c r="H114" s="235">
        <v>21</v>
      </c>
      <c r="I114" s="430">
        <f>VLOOKUP(B:B,[1]MICHELIN!$B:$K,10,0)</f>
        <v>21</v>
      </c>
      <c r="J114" s="132">
        <v>383</v>
      </c>
      <c r="K114" s="133" t="s">
        <v>1962</v>
      </c>
      <c r="L114" s="133">
        <v>44</v>
      </c>
      <c r="M114" s="135" t="s">
        <v>3998</v>
      </c>
      <c r="N114" s="236" t="s">
        <v>2422</v>
      </c>
      <c r="O114" s="236" t="s">
        <v>4002</v>
      </c>
      <c r="P114" s="237">
        <v>18900</v>
      </c>
      <c r="Q114" s="238">
        <f t="shared" si="43"/>
        <v>16227.272727272726</v>
      </c>
      <c r="R114" s="144">
        <f t="shared" si="44"/>
        <v>0.14033613445378146</v>
      </c>
      <c r="S114" s="197">
        <v>1074475995</v>
      </c>
      <c r="T114" s="302" t="s">
        <v>8925</v>
      </c>
      <c r="U114" s="194">
        <f t="shared" si="45"/>
        <v>18600</v>
      </c>
      <c r="V114" s="11">
        <v>900</v>
      </c>
      <c r="W114" s="239">
        <v>19500</v>
      </c>
      <c r="X114" s="136">
        <f t="shared" si="46"/>
        <v>13950</v>
      </c>
      <c r="Y114" s="240">
        <f t="shared" si="47"/>
        <v>16772.727272727272</v>
      </c>
      <c r="Z114" s="142">
        <f t="shared" si="48"/>
        <v>0.1100000000000001</v>
      </c>
      <c r="AA114" s="137">
        <f t="shared" si="49"/>
        <v>0.16829268292682922</v>
      </c>
      <c r="AB114" s="334" t="s">
        <v>9024</v>
      </c>
      <c r="AC114" s="190">
        <v>18182</v>
      </c>
      <c r="AD114" s="188">
        <v>19980</v>
      </c>
      <c r="AE114" s="129">
        <f t="shared" si="37"/>
        <v>1798.2</v>
      </c>
      <c r="AF114" s="130">
        <f t="shared" si="38"/>
        <v>418.20000000000005</v>
      </c>
      <c r="AG114" s="131">
        <f t="shared" si="39"/>
        <v>2.0930930930930933E-2</v>
      </c>
      <c r="AH114" s="138">
        <f t="shared" si="40"/>
        <v>1380</v>
      </c>
      <c r="AI114" s="139">
        <f t="shared" si="41"/>
        <v>6.9069069069069067E-2</v>
      </c>
      <c r="AJ114" s="139">
        <f t="shared" si="42"/>
        <v>0.14736175199589829</v>
      </c>
      <c r="AL114" s="197">
        <v>2055517159251</v>
      </c>
      <c r="AM114" s="197">
        <v>4985009705346</v>
      </c>
      <c r="AN114" s="197" t="s">
        <v>3625</v>
      </c>
      <c r="AO114" s="241" t="s">
        <v>14</v>
      </c>
      <c r="AP114" s="241" t="s">
        <v>904</v>
      </c>
      <c r="AQ114" s="242" t="s">
        <v>65</v>
      </c>
      <c r="AR114" s="242">
        <v>31000</v>
      </c>
      <c r="AS114" s="431">
        <f>VLOOKUP(B:B,[1]MICHELIN!$B:$K,8,0)</f>
        <v>13950</v>
      </c>
      <c r="AT114" s="431">
        <v>1050</v>
      </c>
      <c r="AU114" s="211" t="s">
        <v>3956</v>
      </c>
      <c r="AV114" s="197" t="s">
        <v>310</v>
      </c>
      <c r="AW114" s="134" t="str">
        <f>IFERROR(VLOOKUP(AV:AV,Q商品!B:E,4,0),"")</f>
        <v>2023年製 PRIMACY 4+ 205/55R17 95V XL サマータイヤ 翌営業日発送</v>
      </c>
      <c r="AX114" s="134" t="str">
        <f>IFERROR(VLOOKUP(B:B,在庫!B:M,12,0),"")</f>
        <v>2023年製</v>
      </c>
      <c r="AY114" s="134">
        <f>IFERROR(VLOOKUP(B:B,在庫!B:L,10,0),"")</f>
        <v>2</v>
      </c>
      <c r="AZ114" s="244">
        <f>VLOOKUP(AL:AL,[1]MICHELIN!$B:$AH,32,0)</f>
        <v>605880335</v>
      </c>
      <c r="BA114" s="244">
        <f>VLOOKUP(AL:AL,[1]MICHELIN!$B:$AH,33,0)</f>
        <v>605880390</v>
      </c>
      <c r="BC114" s="11" t="s">
        <v>2055</v>
      </c>
    </row>
    <row r="115" spans="1:55" s="11" customFormat="1" ht="19.5" customHeight="1">
      <c r="A115" s="11">
        <f t="shared" si="26"/>
        <v>1</v>
      </c>
      <c r="B115" s="249">
        <f t="shared" si="27"/>
        <v>2056016159261</v>
      </c>
      <c r="C115" s="235">
        <f>VLOOKUP(B:B,[1]MICHELIN!$B:$K,9,0)</f>
        <v>36</v>
      </c>
      <c r="D115" s="11" t="s">
        <v>4677</v>
      </c>
      <c r="E115" s="397" t="s">
        <v>1049</v>
      </c>
      <c r="F115" s="160" t="s">
        <v>6869</v>
      </c>
      <c r="G115" s="133" t="s">
        <v>10663</v>
      </c>
      <c r="H115" s="235">
        <v>12</v>
      </c>
      <c r="I115" s="430">
        <f>VLOOKUP(B:B,[1]MICHELIN!$B:$K,10,0)</f>
        <v>12</v>
      </c>
      <c r="J115" s="132">
        <v>963</v>
      </c>
      <c r="K115" s="133" t="s">
        <v>1962</v>
      </c>
      <c r="L115" s="133">
        <v>45</v>
      </c>
      <c r="M115" s="135" t="s">
        <v>3998</v>
      </c>
      <c r="N115" s="236" t="s">
        <v>2460</v>
      </c>
      <c r="O115" s="236">
        <v>0</v>
      </c>
      <c r="P115" s="237">
        <v>14804</v>
      </c>
      <c r="Q115" s="238">
        <f t="shared" si="43"/>
        <v>12503.636363636362</v>
      </c>
      <c r="R115" s="144">
        <f t="shared" si="44"/>
        <v>0.11465755416606067</v>
      </c>
      <c r="S115" s="197">
        <v>1074476641</v>
      </c>
      <c r="T115" s="302" t="s">
        <v>7880</v>
      </c>
      <c r="U115" s="194">
        <f t="shared" si="45"/>
        <v>14804</v>
      </c>
      <c r="W115" s="239">
        <v>14804</v>
      </c>
      <c r="X115" s="136">
        <f t="shared" si="46"/>
        <v>11070</v>
      </c>
      <c r="Y115" s="240">
        <f t="shared" si="47"/>
        <v>12503.636363636362</v>
      </c>
      <c r="Z115" s="142">
        <f t="shared" si="48"/>
        <v>7.7276411780599741E-2</v>
      </c>
      <c r="AA115" s="137">
        <f t="shared" si="49"/>
        <v>0.11465755416606067</v>
      </c>
      <c r="AB115" s="145">
        <v>1</v>
      </c>
      <c r="AC115" s="189">
        <f t="shared" ref="AC115:AC146" si="52">ROUNDDOWN(U115/1.02,0)</f>
        <v>14513</v>
      </c>
      <c r="AD115" s="187">
        <f t="shared" ref="AD115:AD146" si="53">ROUNDDOWN(AC115/0.91,0)</f>
        <v>15948</v>
      </c>
      <c r="AE115" s="129">
        <f t="shared" si="37"/>
        <v>1435.32</v>
      </c>
      <c r="AF115" s="130">
        <f t="shared" si="38"/>
        <v>291.31999999999994</v>
      </c>
      <c r="AG115" s="131">
        <f t="shared" si="39"/>
        <v>1.8266867318786052E-2</v>
      </c>
      <c r="AH115" s="138">
        <f t="shared" si="40"/>
        <v>1144</v>
      </c>
      <c r="AI115" s="139">
        <f t="shared" si="41"/>
        <v>7.1733132681213951E-2</v>
      </c>
      <c r="AJ115" s="139">
        <f t="shared" si="42"/>
        <v>9.6390686847274615E-2</v>
      </c>
      <c r="AL115" s="197">
        <v>2056016159261</v>
      </c>
      <c r="AM115" s="197">
        <v>4985009705216</v>
      </c>
      <c r="AN115" s="197" t="s">
        <v>3613</v>
      </c>
      <c r="AO115" s="241" t="s">
        <v>14</v>
      </c>
      <c r="AP115" s="241" t="s">
        <v>1014</v>
      </c>
      <c r="AQ115" s="242" t="s">
        <v>47</v>
      </c>
      <c r="AR115" s="242">
        <v>24600</v>
      </c>
      <c r="AS115" s="431">
        <f>VLOOKUP(B:B,[1]MICHELIN!$B:$K,8,0)</f>
        <v>11070</v>
      </c>
      <c r="AT115" s="431">
        <v>1050</v>
      </c>
      <c r="AU115" s="211" t="s">
        <v>3956</v>
      </c>
      <c r="AV115" s="197" t="s">
        <v>311</v>
      </c>
      <c r="AW115" s="134" t="str">
        <f>IFERROR(VLOOKUP(AV:AV,Q商品!B:E,4,0),"")</f>
        <v>2023年製 PRIMACY 4+ 205/60R16 96W XL サマータイヤ 翌営業日発送</v>
      </c>
      <c r="AX115" s="134" t="str">
        <f>IFERROR(VLOOKUP(B:B,在庫!B:M,12,0),"")</f>
        <v>2023年製</v>
      </c>
      <c r="AY115" s="134">
        <f>IFERROR(VLOOKUP(B:B,在庫!B:L,10,0),"")</f>
        <v>2</v>
      </c>
      <c r="AZ115" s="244" t="str">
        <f>VLOOKUP(AL:AL,[1]MICHELIN!$B:$AH,32,0)</f>
        <v/>
      </c>
      <c r="BA115" s="244" t="str">
        <f>VLOOKUP(AL:AL,[1]MICHELIN!$B:$AH,33,0)</f>
        <v/>
      </c>
      <c r="BC115" s="11" t="s">
        <v>2055</v>
      </c>
    </row>
    <row r="116" spans="1:55" s="11" customFormat="1" ht="19.5" customHeight="1">
      <c r="A116" s="11">
        <f t="shared" si="26"/>
        <v>2</v>
      </c>
      <c r="B116" s="249">
        <f t="shared" si="27"/>
        <v>2155017159253</v>
      </c>
      <c r="C116" s="235">
        <f>VLOOKUP(B:B,[1]MICHELIN!$B:$K,9,0)</f>
        <v>21</v>
      </c>
      <c r="D116" s="11" t="s">
        <v>4677</v>
      </c>
      <c r="E116" s="397" t="s">
        <v>1050</v>
      </c>
      <c r="F116" s="160" t="s">
        <v>6870</v>
      </c>
      <c r="G116" s="133" t="s">
        <v>10663</v>
      </c>
      <c r="H116" s="235">
        <v>27</v>
      </c>
      <c r="I116" s="430">
        <f>VLOOKUP(B:B,[1]MICHELIN!$B:$K,10,0)</f>
        <v>27</v>
      </c>
      <c r="J116" s="132">
        <v>568</v>
      </c>
      <c r="K116" s="133" t="s">
        <v>1962</v>
      </c>
      <c r="L116" s="351">
        <v>46</v>
      </c>
      <c r="M116" s="135" t="s">
        <v>3998</v>
      </c>
      <c r="N116" s="236" t="s">
        <v>5396</v>
      </c>
      <c r="O116" s="236">
        <v>0</v>
      </c>
      <c r="P116" s="237">
        <v>21400</v>
      </c>
      <c r="Q116" s="238">
        <f t="shared" si="43"/>
        <v>18500</v>
      </c>
      <c r="R116" s="144">
        <f t="shared" si="44"/>
        <v>0.10702702702702703</v>
      </c>
      <c r="S116" s="197">
        <v>1074476012</v>
      </c>
      <c r="T116" s="306" t="s">
        <v>7881</v>
      </c>
      <c r="U116" s="194">
        <f t="shared" si="45"/>
        <v>21400</v>
      </c>
      <c r="W116" s="239">
        <v>21400</v>
      </c>
      <c r="X116" s="136">
        <f t="shared" si="46"/>
        <v>16520</v>
      </c>
      <c r="Y116" s="240">
        <f t="shared" si="47"/>
        <v>18500</v>
      </c>
      <c r="Z116" s="142">
        <f t="shared" si="48"/>
        <v>7.7289719626168152E-2</v>
      </c>
      <c r="AA116" s="137">
        <f t="shared" si="49"/>
        <v>0.10702702702702703</v>
      </c>
      <c r="AB116" s="145">
        <v>1</v>
      </c>
      <c r="AC116" s="189">
        <f t="shared" si="52"/>
        <v>20980</v>
      </c>
      <c r="AD116" s="187">
        <f t="shared" si="53"/>
        <v>23054</v>
      </c>
      <c r="AE116" s="129">
        <f t="shared" si="37"/>
        <v>2074.86</v>
      </c>
      <c r="AF116" s="130">
        <f t="shared" si="38"/>
        <v>420.86000000000013</v>
      </c>
      <c r="AG116" s="131">
        <f t="shared" si="39"/>
        <v>1.8255400364361938E-2</v>
      </c>
      <c r="AH116" s="138">
        <f t="shared" si="40"/>
        <v>1654</v>
      </c>
      <c r="AI116" s="139">
        <f t="shared" si="41"/>
        <v>7.1744599635638062E-2</v>
      </c>
      <c r="AJ116" s="139">
        <f t="shared" si="42"/>
        <v>8.8771626662665096E-2</v>
      </c>
      <c r="AL116" s="197">
        <v>2155017159253</v>
      </c>
      <c r="AM116" s="197">
        <v>4985009705322</v>
      </c>
      <c r="AN116" s="197" t="s">
        <v>3623</v>
      </c>
      <c r="AO116" s="241" t="s">
        <v>14</v>
      </c>
      <c r="AP116" s="241" t="s">
        <v>814</v>
      </c>
      <c r="AQ116" s="242" t="s">
        <v>39</v>
      </c>
      <c r="AR116" s="242">
        <v>36700</v>
      </c>
      <c r="AS116" s="431">
        <f>VLOOKUP(B:B,[1]MICHELIN!$B:$K,8,0)</f>
        <v>16520</v>
      </c>
      <c r="AT116" s="431">
        <v>1050</v>
      </c>
      <c r="AU116" s="211" t="s">
        <v>3956</v>
      </c>
      <c r="AV116" s="197" t="s">
        <v>312</v>
      </c>
      <c r="AW116" s="134" t="str">
        <f>IFERROR(VLOOKUP(AV:AV,Q商品!B:E,4,0),"")</f>
        <v>2023年製 PRIMACY 4+ 215/50R17 95W XL サマータイヤ 翌営業日発送</v>
      </c>
      <c r="AX116" s="134" t="str">
        <f>IFERROR(VLOOKUP(B:B,在庫!B:M,12,0),"")</f>
        <v>2023年製</v>
      </c>
      <c r="AY116" s="134">
        <f>IFERROR(VLOOKUP(B:B,在庫!B:L,10,0),"")</f>
        <v>3</v>
      </c>
      <c r="AZ116" s="244">
        <f>VLOOKUP(AL:AL,[1]MICHELIN!$B:$AH,32,0)</f>
        <v>605880326</v>
      </c>
      <c r="BA116" s="244">
        <f>VLOOKUP(AL:AL,[1]MICHELIN!$B:$AH,33,0)</f>
        <v>605880381</v>
      </c>
      <c r="BC116" s="11" t="s">
        <v>2055</v>
      </c>
    </row>
    <row r="117" spans="1:55" s="11" customFormat="1" ht="19.5" customHeight="1">
      <c r="A117" s="247">
        <f t="shared" si="26"/>
        <v>2</v>
      </c>
      <c r="B117" s="261">
        <f t="shared" si="27"/>
        <v>2155017159673</v>
      </c>
      <c r="C117" s="235">
        <f>VLOOKUP(B:B,[1]MICHELIN!$B:$K,9,0)</f>
        <v>5</v>
      </c>
      <c r="D117" s="11" t="s">
        <v>6144</v>
      </c>
      <c r="E117" s="397" t="s">
        <v>1050</v>
      </c>
      <c r="F117" s="160" t="s">
        <v>6870</v>
      </c>
      <c r="G117" s="133" t="s">
        <v>10661</v>
      </c>
      <c r="H117" s="235">
        <v>0</v>
      </c>
      <c r="I117" s="430">
        <f>VLOOKUP(B:B,[1]MICHELIN!$B:$K,10,0)</f>
        <v>0</v>
      </c>
      <c r="J117" s="132"/>
      <c r="K117" s="133" t="s">
        <v>1962</v>
      </c>
      <c r="L117" s="351">
        <v>46</v>
      </c>
      <c r="M117" s="135" t="s">
        <v>3998</v>
      </c>
      <c r="N117" s="236" t="s">
        <v>5396</v>
      </c>
      <c r="O117" s="236">
        <v>0</v>
      </c>
      <c r="P117" s="237">
        <v>21400</v>
      </c>
      <c r="Q117" s="238">
        <f t="shared" si="43"/>
        <v>18500</v>
      </c>
      <c r="R117" s="144">
        <f t="shared" si="44"/>
        <v>0.26005405405405407</v>
      </c>
      <c r="S117" s="248">
        <v>1074476195</v>
      </c>
      <c r="T117" s="302" t="s">
        <v>10759</v>
      </c>
      <c r="U117" s="194">
        <f t="shared" si="45"/>
        <v>21500</v>
      </c>
      <c r="W117" s="239">
        <v>21500</v>
      </c>
      <c r="X117" s="136">
        <f t="shared" si="46"/>
        <v>13689</v>
      </c>
      <c r="Y117" s="240">
        <f t="shared" si="47"/>
        <v>18590.909090909088</v>
      </c>
      <c r="Z117" s="142">
        <f t="shared" si="48"/>
        <v>8.2336448598130829E-2</v>
      </c>
      <c r="AA117" s="137">
        <f t="shared" si="49"/>
        <v>0.26367237163814172</v>
      </c>
      <c r="AB117" s="145">
        <v>9</v>
      </c>
      <c r="AC117" s="189">
        <f t="shared" si="52"/>
        <v>21078</v>
      </c>
      <c r="AD117" s="187">
        <f t="shared" si="53"/>
        <v>23162</v>
      </c>
      <c r="AE117" s="129">
        <f t="shared" si="37"/>
        <v>2084.58</v>
      </c>
      <c r="AF117" s="130">
        <f t="shared" si="38"/>
        <v>422.57999999999993</v>
      </c>
      <c r="AG117" s="131">
        <f t="shared" si="39"/>
        <v>1.8244538468180638E-2</v>
      </c>
      <c r="AH117" s="138">
        <f t="shared" si="40"/>
        <v>1662</v>
      </c>
      <c r="AI117" s="139">
        <f t="shared" si="41"/>
        <v>7.1755461531819359E-2</v>
      </c>
      <c r="AJ117" s="139">
        <f t="shared" si="42"/>
        <v>0.24542783316996108</v>
      </c>
      <c r="AL117" s="197">
        <v>2155017159673</v>
      </c>
      <c r="AM117" s="197">
        <v>4985009705322</v>
      </c>
      <c r="AN117" s="197" t="s">
        <v>152</v>
      </c>
      <c r="AO117" s="241" t="s">
        <v>145</v>
      </c>
      <c r="AP117" s="241" t="s">
        <v>814</v>
      </c>
      <c r="AQ117" s="242" t="s">
        <v>39</v>
      </c>
      <c r="AR117" s="242" t="s">
        <v>152</v>
      </c>
      <c r="AS117" s="431">
        <v>13689</v>
      </c>
      <c r="AT117" s="431">
        <v>1050</v>
      </c>
      <c r="AU117" s="211" t="s">
        <v>3957</v>
      </c>
      <c r="AV117" s="197" t="s">
        <v>331</v>
      </c>
      <c r="AW117" s="134" t="str">
        <f>IFERROR(VLOOKUP(AV:AV,Q商品!B:E,4,0),"")</f>
        <v>2022年製 PRIMACY 4+ 215/50R17 95W XL サマータイヤ 翌営業日発送</v>
      </c>
      <c r="AX117" s="134" t="str">
        <f>IFERROR(VLOOKUP(B:B,在庫!B:M,12,0),"")</f>
        <v/>
      </c>
      <c r="AY117" s="134" t="str">
        <f>IFERROR(VLOOKUP(B:B,在庫!B:L,10,0),"")</f>
        <v/>
      </c>
      <c r="AZ117" s="244">
        <f>VLOOKUP(AL:AL,[1]MICHELIN!$B:$AH,32,0)</f>
        <v>614215464</v>
      </c>
      <c r="BA117" s="244">
        <f>VLOOKUP(AL:AL,[1]MICHELIN!$B:$AH,33,0)</f>
        <v>614215471</v>
      </c>
      <c r="BC117" s="11" t="s">
        <v>150</v>
      </c>
    </row>
    <row r="118" spans="1:55" s="11" customFormat="1" ht="19.5" customHeight="1">
      <c r="A118" s="11">
        <f t="shared" si="26"/>
        <v>1</v>
      </c>
      <c r="B118" s="249">
        <f t="shared" si="27"/>
        <v>2155517159258</v>
      </c>
      <c r="C118" s="235">
        <f>VLOOKUP(B:B,[1]MICHELIN!$B:$K,9,0)</f>
        <v>105</v>
      </c>
      <c r="D118" s="11" t="s">
        <v>4677</v>
      </c>
      <c r="E118" s="397" t="s">
        <v>1051</v>
      </c>
      <c r="F118" s="160" t="s">
        <v>7250</v>
      </c>
      <c r="G118" s="133" t="s">
        <v>10663</v>
      </c>
      <c r="H118" s="235">
        <v>10</v>
      </c>
      <c r="I118" s="430">
        <f>VLOOKUP(B:B,[1]MICHELIN!$B:$K,10,0)</f>
        <v>10</v>
      </c>
      <c r="J118" s="132">
        <v>71</v>
      </c>
      <c r="K118" s="133" t="s">
        <v>1962</v>
      </c>
      <c r="L118" s="133">
        <v>47</v>
      </c>
      <c r="M118" s="135" t="s">
        <v>3998</v>
      </c>
      <c r="N118" s="236" t="s">
        <v>2461</v>
      </c>
      <c r="O118" s="236">
        <v>0</v>
      </c>
      <c r="P118" s="237">
        <v>18400</v>
      </c>
      <c r="Q118" s="238">
        <f t="shared" si="43"/>
        <v>15772.727272727272</v>
      </c>
      <c r="R118" s="144">
        <f t="shared" si="44"/>
        <v>8.7031700288184397E-2</v>
      </c>
      <c r="S118" s="197">
        <v>1074475993</v>
      </c>
      <c r="T118" s="302" t="s">
        <v>7883</v>
      </c>
      <c r="U118" s="194">
        <f t="shared" si="45"/>
        <v>18400</v>
      </c>
      <c r="W118" s="239">
        <v>18400</v>
      </c>
      <c r="X118" s="136">
        <f t="shared" si="46"/>
        <v>14400</v>
      </c>
      <c r="Y118" s="240">
        <f t="shared" si="47"/>
        <v>15772.727272727272</v>
      </c>
      <c r="Z118" s="142">
        <f t="shared" si="48"/>
        <v>7.733695652173922E-2</v>
      </c>
      <c r="AA118" s="137">
        <f t="shared" si="49"/>
        <v>8.7031700288184397E-2</v>
      </c>
      <c r="AB118" s="334">
        <v>1</v>
      </c>
      <c r="AC118" s="189">
        <f t="shared" si="52"/>
        <v>18039</v>
      </c>
      <c r="AD118" s="187">
        <f t="shared" si="53"/>
        <v>19823</v>
      </c>
      <c r="AE118" s="129">
        <f t="shared" si="37"/>
        <v>1784.07</v>
      </c>
      <c r="AF118" s="130">
        <f t="shared" si="38"/>
        <v>361.06999999999994</v>
      </c>
      <c r="AG118" s="131">
        <f t="shared" si="39"/>
        <v>1.8214700095848253E-2</v>
      </c>
      <c r="AH118" s="138">
        <f t="shared" si="40"/>
        <v>1423</v>
      </c>
      <c r="AI118" s="139">
        <f t="shared" si="41"/>
        <v>7.1785299904151736E-2</v>
      </c>
      <c r="AJ118" s="139">
        <f t="shared" si="42"/>
        <v>6.8817000192336136E-2</v>
      </c>
      <c r="AL118" s="197">
        <v>2155517159258</v>
      </c>
      <c r="AM118" s="197">
        <v>4985009705353</v>
      </c>
      <c r="AN118" s="197" t="s">
        <v>3626</v>
      </c>
      <c r="AO118" s="241" t="s">
        <v>14</v>
      </c>
      <c r="AP118" s="241" t="s">
        <v>686</v>
      </c>
      <c r="AQ118" s="242" t="s">
        <v>66</v>
      </c>
      <c r="AR118" s="242">
        <v>32000</v>
      </c>
      <c r="AS118" s="431">
        <v>14400</v>
      </c>
      <c r="AT118" s="431">
        <v>1050</v>
      </c>
      <c r="AU118" s="211" t="s">
        <v>3956</v>
      </c>
      <c r="AV118" s="197" t="s">
        <v>313</v>
      </c>
      <c r="AW118" s="134" t="str">
        <f>IFERROR(VLOOKUP(AV:AV,Q商品!B:E,4,0),"")</f>
        <v>2023年製 PRIMACY 4+ 215/55R17 94W サマータイヤ 翌営業日発送</v>
      </c>
      <c r="AX118" s="134" t="str">
        <f>IFERROR(VLOOKUP(B:B,在庫!B:M,12,0),"")</f>
        <v>2023年製</v>
      </c>
      <c r="AY118" s="134">
        <f>IFERROR(VLOOKUP(B:B,在庫!B:L,10,0),"")</f>
        <v>1</v>
      </c>
      <c r="AZ118" s="244">
        <f>VLOOKUP(AL:AL,[1]MICHELIN!$B:$AH,32,0)</f>
        <v>605880327</v>
      </c>
      <c r="BA118" s="244">
        <f>VLOOKUP(AL:AL,[1]MICHELIN!$B:$AH,33,0)</f>
        <v>605880382</v>
      </c>
      <c r="BC118" s="11" t="s">
        <v>2055</v>
      </c>
    </row>
    <row r="119" spans="1:55" s="11" customFormat="1" ht="19.5" customHeight="1">
      <c r="A119" s="11">
        <f t="shared" si="26"/>
        <v>1</v>
      </c>
      <c r="B119" s="249">
        <f t="shared" si="27"/>
        <v>2155518159257</v>
      </c>
      <c r="C119" s="235">
        <f>VLOOKUP(B:B,[1]MICHELIN!$B:$K,9,0)</f>
        <v>10</v>
      </c>
      <c r="D119" s="11" t="s">
        <v>4677</v>
      </c>
      <c r="E119" s="397" t="s">
        <v>1053</v>
      </c>
      <c r="F119" s="160" t="s">
        <v>8424</v>
      </c>
      <c r="G119" s="133" t="s">
        <v>10663</v>
      </c>
      <c r="H119" s="235">
        <v>7</v>
      </c>
      <c r="I119" s="430">
        <f>VLOOKUP(B:B,[1]MICHELIN!$B:$K,10,0)</f>
        <v>7</v>
      </c>
      <c r="J119" s="132">
        <v>318</v>
      </c>
      <c r="K119" s="133" t="s">
        <v>1962</v>
      </c>
      <c r="L119" s="133">
        <v>48</v>
      </c>
      <c r="M119" s="135" t="s">
        <v>3998</v>
      </c>
      <c r="N119" s="236" t="s">
        <v>8716</v>
      </c>
      <c r="O119" s="236">
        <v>0</v>
      </c>
      <c r="P119" s="237">
        <v>21000</v>
      </c>
      <c r="Q119" s="238">
        <f t="shared" si="43"/>
        <v>18136.363636363636</v>
      </c>
      <c r="R119" s="144">
        <f t="shared" si="44"/>
        <v>0.10180451127819547</v>
      </c>
      <c r="S119" s="197">
        <v>1074475994</v>
      </c>
      <c r="T119" s="302" t="s">
        <v>8924</v>
      </c>
      <c r="U119" s="194">
        <f t="shared" si="45"/>
        <v>21000</v>
      </c>
      <c r="W119" s="239">
        <v>21000</v>
      </c>
      <c r="X119" s="136">
        <f t="shared" si="46"/>
        <v>16290</v>
      </c>
      <c r="Y119" s="240">
        <f t="shared" si="47"/>
        <v>18136.363636363636</v>
      </c>
      <c r="Z119" s="142">
        <f t="shared" si="48"/>
        <v>7.7333333333333254E-2</v>
      </c>
      <c r="AA119" s="137">
        <f t="shared" si="49"/>
        <v>0.10180451127819547</v>
      </c>
      <c r="AB119" s="334"/>
      <c r="AC119" s="189">
        <f t="shared" si="52"/>
        <v>20588</v>
      </c>
      <c r="AD119" s="187">
        <f t="shared" si="53"/>
        <v>22624</v>
      </c>
      <c r="AE119" s="129">
        <f t="shared" si="37"/>
        <v>2036.1599999999999</v>
      </c>
      <c r="AF119" s="130">
        <f t="shared" si="38"/>
        <v>412.15999999999985</v>
      </c>
      <c r="AG119" s="131">
        <f t="shared" si="39"/>
        <v>1.821782178217821E-2</v>
      </c>
      <c r="AH119" s="138">
        <f t="shared" si="40"/>
        <v>1624</v>
      </c>
      <c r="AI119" s="139">
        <f t="shared" si="41"/>
        <v>7.1782178217821777E-2</v>
      </c>
      <c r="AJ119" s="139">
        <f t="shared" si="42"/>
        <v>8.3586689496017261E-2</v>
      </c>
      <c r="AL119" s="197">
        <v>2155518159257</v>
      </c>
      <c r="AM119" s="197">
        <v>4985009705544</v>
      </c>
      <c r="AN119" s="197" t="s">
        <v>3636</v>
      </c>
      <c r="AO119" s="241" t="s">
        <v>14</v>
      </c>
      <c r="AP119" s="241" t="s">
        <v>1052</v>
      </c>
      <c r="AQ119" s="242" t="s">
        <v>70</v>
      </c>
      <c r="AR119" s="242">
        <v>36200</v>
      </c>
      <c r="AS119" s="431">
        <f>VLOOKUP(B:B,[1]MICHELIN!$B:$K,8,0)</f>
        <v>16290</v>
      </c>
      <c r="AT119" s="431">
        <v>1050</v>
      </c>
      <c r="AU119" s="211" t="s">
        <v>3956</v>
      </c>
      <c r="AV119" s="197" t="s">
        <v>314</v>
      </c>
      <c r="AW119" s="134" t="str">
        <f>IFERROR(VLOOKUP(AV:AV,Q商品!B:E,4,0),"")</f>
        <v>2023年製 PRIMACY 4+ 215/55R18 99V XL サマータイヤ 翌営業日発送</v>
      </c>
      <c r="AX119" s="134" t="str">
        <f>IFERROR(VLOOKUP(B:B,在庫!B:M,12,0),"")</f>
        <v>2023年製</v>
      </c>
      <c r="AY119" s="134">
        <f>IFERROR(VLOOKUP(B:B,在庫!B:L,10,0),"")</f>
        <v>3</v>
      </c>
      <c r="AZ119" s="244">
        <f>VLOOKUP(AL:AL,[1]MICHELIN!$B:$AH,32,0)</f>
        <v>605880324</v>
      </c>
      <c r="BA119" s="244">
        <f>VLOOKUP(AL:AL,[1]MICHELIN!$B:$AH,33,0)</f>
        <v>605880379</v>
      </c>
      <c r="BC119" s="11" t="s">
        <v>2055</v>
      </c>
    </row>
    <row r="120" spans="1:55" s="11" customFormat="1" ht="19.5" customHeight="1">
      <c r="A120" s="11">
        <f t="shared" si="26"/>
        <v>1</v>
      </c>
      <c r="B120" s="249">
        <f t="shared" si="27"/>
        <v>2156017159250</v>
      </c>
      <c r="C120" s="235">
        <f>VLOOKUP(B:B,[1]MICHELIN!$B:$K,9,0)</f>
        <v>36</v>
      </c>
      <c r="D120" s="11" t="s">
        <v>4677</v>
      </c>
      <c r="E120" s="397" t="s">
        <v>1055</v>
      </c>
      <c r="F120" s="160" t="s">
        <v>6871</v>
      </c>
      <c r="G120" s="133" t="s">
        <v>10663</v>
      </c>
      <c r="H120" s="235">
        <v>0</v>
      </c>
      <c r="I120" s="430">
        <f>VLOOKUP(B:B,[1]MICHELIN!$B:$K,10,0)</f>
        <v>0</v>
      </c>
      <c r="J120" s="132">
        <v>1360</v>
      </c>
      <c r="K120" s="133" t="s">
        <v>1962</v>
      </c>
      <c r="L120" s="133">
        <v>49</v>
      </c>
      <c r="M120" s="135" t="s">
        <v>3998</v>
      </c>
      <c r="N120" s="236" t="s">
        <v>2462</v>
      </c>
      <c r="O120" s="236">
        <v>0</v>
      </c>
      <c r="P120" s="237">
        <v>16800</v>
      </c>
      <c r="Q120" s="238">
        <f t="shared" si="43"/>
        <v>14318.181818181816</v>
      </c>
      <c r="R120" s="144">
        <f t="shared" si="44"/>
        <v>0.10114285714285702</v>
      </c>
      <c r="S120" s="197">
        <v>1074475992</v>
      </c>
      <c r="T120" s="302" t="s">
        <v>7885</v>
      </c>
      <c r="U120" s="194">
        <f t="shared" si="45"/>
        <v>16800</v>
      </c>
      <c r="W120" s="239">
        <v>16800</v>
      </c>
      <c r="X120" s="136">
        <f t="shared" si="46"/>
        <v>12870</v>
      </c>
      <c r="Y120" s="240">
        <f t="shared" si="47"/>
        <v>14318.181818181816</v>
      </c>
      <c r="Z120" s="142">
        <f t="shared" si="48"/>
        <v>7.7261904761904754E-2</v>
      </c>
      <c r="AA120" s="137">
        <f t="shared" si="49"/>
        <v>0.10114285714285702</v>
      </c>
      <c r="AB120" s="334">
        <v>1</v>
      </c>
      <c r="AC120" s="189">
        <f t="shared" si="52"/>
        <v>16470</v>
      </c>
      <c r="AD120" s="187">
        <f t="shared" si="53"/>
        <v>18098</v>
      </c>
      <c r="AE120" s="129">
        <f t="shared" si="37"/>
        <v>1628.82</v>
      </c>
      <c r="AF120" s="130">
        <f t="shared" si="38"/>
        <v>330.81999999999994</v>
      </c>
      <c r="AG120" s="131">
        <f t="shared" si="39"/>
        <v>1.8279367885954245E-2</v>
      </c>
      <c r="AH120" s="138">
        <f t="shared" si="40"/>
        <v>1298</v>
      </c>
      <c r="AI120" s="139">
        <f t="shared" si="41"/>
        <v>7.1720632114045751E-2</v>
      </c>
      <c r="AJ120" s="139">
        <f t="shared" si="42"/>
        <v>8.2863489256902775E-2</v>
      </c>
      <c r="AL120" s="197">
        <v>2156017159250</v>
      </c>
      <c r="AM120" s="197">
        <v>4985009705384</v>
      </c>
      <c r="AN120" s="197" t="s">
        <v>3629</v>
      </c>
      <c r="AO120" s="241" t="s">
        <v>14</v>
      </c>
      <c r="AP120" s="241" t="s">
        <v>1054</v>
      </c>
      <c r="AQ120" s="242" t="s">
        <v>67</v>
      </c>
      <c r="AR120" s="242">
        <v>28600</v>
      </c>
      <c r="AS120" s="431">
        <v>12870</v>
      </c>
      <c r="AT120" s="431">
        <v>1050</v>
      </c>
      <c r="AU120" s="211" t="s">
        <v>3956</v>
      </c>
      <c r="AV120" s="197" t="s">
        <v>315</v>
      </c>
      <c r="AW120" s="134" t="str">
        <f>IFERROR(VLOOKUP(AV:AV,Q商品!B:E,4,0),"")</f>
        <v>2023年製 PRIMACY 4+ 215/60R17 96V サマータイヤ 翌営業日発送</v>
      </c>
      <c r="AX120" s="134" t="str">
        <f>IFERROR(VLOOKUP(B:B,在庫!B:M,12,0),"")</f>
        <v>2023年製</v>
      </c>
      <c r="AY120" s="134">
        <f>IFERROR(VLOOKUP(B:B,在庫!B:L,10,0),"")</f>
        <v>1</v>
      </c>
      <c r="AZ120" s="244">
        <f>VLOOKUP(AL:AL,[1]MICHELIN!$B:$AH,32,0)</f>
        <v>605880328</v>
      </c>
      <c r="BA120" s="244">
        <f>VLOOKUP(AL:AL,[1]MICHELIN!$B:$AH,33,0)</f>
        <v>605880383</v>
      </c>
      <c r="BC120" s="11" t="s">
        <v>2055</v>
      </c>
    </row>
    <row r="121" spans="1:55" s="11" customFormat="1" ht="19.5" customHeight="1">
      <c r="A121" s="11">
        <f t="shared" si="26"/>
        <v>2</v>
      </c>
      <c r="B121" s="249">
        <f t="shared" si="27"/>
        <v>2254018159252</v>
      </c>
      <c r="C121" s="235">
        <f>VLOOKUP(B:B,[1]MICHELIN!$B:$K,9,0)</f>
        <v>32</v>
      </c>
      <c r="D121" s="11" t="s">
        <v>4677</v>
      </c>
      <c r="E121" s="397" t="s">
        <v>1057</v>
      </c>
      <c r="F121" s="160" t="s">
        <v>6872</v>
      </c>
      <c r="G121" s="133" t="s">
        <v>10663</v>
      </c>
      <c r="H121" s="235">
        <v>8</v>
      </c>
      <c r="I121" s="430">
        <f>VLOOKUP(B:B,[1]MICHELIN!$B:$K,10,0)</f>
        <v>8</v>
      </c>
      <c r="J121" s="132">
        <v>277</v>
      </c>
      <c r="K121" s="133" t="s">
        <v>1962</v>
      </c>
      <c r="L121" s="351">
        <v>50</v>
      </c>
      <c r="M121" s="135" t="s">
        <v>3998</v>
      </c>
      <c r="N121" s="236" t="s">
        <v>2393</v>
      </c>
      <c r="O121" s="236">
        <v>0</v>
      </c>
      <c r="P121" s="237">
        <v>22000</v>
      </c>
      <c r="Q121" s="238">
        <f t="shared" si="43"/>
        <v>19045.454545454544</v>
      </c>
      <c r="R121" s="144">
        <f t="shared" si="44"/>
        <v>-2.5441527446300786E-2</v>
      </c>
      <c r="S121" s="197">
        <v>1074476011</v>
      </c>
      <c r="T121" s="306" t="s">
        <v>7886</v>
      </c>
      <c r="U121" s="194">
        <f t="shared" si="45"/>
        <v>25000</v>
      </c>
      <c r="W121" s="239">
        <v>25000</v>
      </c>
      <c r="X121" s="136">
        <f t="shared" si="46"/>
        <v>19530</v>
      </c>
      <c r="Y121" s="240">
        <f t="shared" si="47"/>
        <v>21772.727272727272</v>
      </c>
      <c r="Z121" s="142">
        <f t="shared" si="48"/>
        <v>0.22418181818181826</v>
      </c>
      <c r="AA121" s="137">
        <f t="shared" si="49"/>
        <v>0.10300626304801667</v>
      </c>
      <c r="AB121" s="145">
        <v>9</v>
      </c>
      <c r="AC121" s="189">
        <f t="shared" si="52"/>
        <v>24509</v>
      </c>
      <c r="AD121" s="187">
        <f t="shared" si="53"/>
        <v>26932</v>
      </c>
      <c r="AE121" s="129">
        <f t="shared" si="37"/>
        <v>2423.88</v>
      </c>
      <c r="AF121" s="130">
        <f t="shared" si="38"/>
        <v>491.88000000000011</v>
      </c>
      <c r="AG121" s="131">
        <f t="shared" si="39"/>
        <v>1.8263775434427452E-2</v>
      </c>
      <c r="AH121" s="138">
        <f t="shared" si="40"/>
        <v>1932</v>
      </c>
      <c r="AI121" s="139">
        <f t="shared" si="41"/>
        <v>7.1736224565572548E-2</v>
      </c>
      <c r="AJ121" s="139">
        <f t="shared" si="42"/>
        <v>8.4742487613589226E-2</v>
      </c>
      <c r="AL121" s="197">
        <v>2254018159252</v>
      </c>
      <c r="AM121" s="197">
        <v>4985009705438</v>
      </c>
      <c r="AN121" s="197" t="s">
        <v>3631</v>
      </c>
      <c r="AO121" s="241" t="s">
        <v>14</v>
      </c>
      <c r="AP121" s="241" t="s">
        <v>925</v>
      </c>
      <c r="AQ121" s="242" t="s">
        <v>38</v>
      </c>
      <c r="AR121" s="242">
        <v>43400</v>
      </c>
      <c r="AS121" s="431">
        <f>VLOOKUP(B:B,[1]MICHELIN!$B:$K,8,0)</f>
        <v>19530</v>
      </c>
      <c r="AT121" s="431">
        <v>1050</v>
      </c>
      <c r="AU121" s="211" t="s">
        <v>3956</v>
      </c>
      <c r="AV121" s="197" t="s">
        <v>316</v>
      </c>
      <c r="AW121" s="134" t="str">
        <f>IFERROR(VLOOKUP(AV:AV,Q商品!B:E,4,0),"")</f>
        <v>2023年製 PRIMACY 4+ 225/40R18 92Y XL サマータイヤ 翌営業日発送</v>
      </c>
      <c r="AX121" s="134" t="str">
        <f>IFERROR(VLOOKUP(B:B,在庫!B:M,12,0),"")</f>
        <v>2023年製</v>
      </c>
      <c r="AY121" s="134">
        <f>IFERROR(VLOOKUP(B:B,在庫!B:L,10,0),"")</f>
        <v>1</v>
      </c>
      <c r="AZ121" s="244">
        <f>VLOOKUP(AL:AL,[1]MICHELIN!$B:$AH,32,0)</f>
        <v>605880322</v>
      </c>
      <c r="BA121" s="244">
        <f>VLOOKUP(AL:AL,[1]MICHELIN!$B:$AH,33,0)</f>
        <v>605880377</v>
      </c>
      <c r="BC121" s="11" t="s">
        <v>2055</v>
      </c>
    </row>
    <row r="122" spans="1:55" s="11" customFormat="1" ht="19.5" customHeight="1">
      <c r="A122" s="247">
        <f t="shared" si="26"/>
        <v>2</v>
      </c>
      <c r="B122" s="261">
        <f t="shared" si="27"/>
        <v>2254018159672</v>
      </c>
      <c r="C122" s="235">
        <f>VLOOKUP(B:B,[1]MICHELIN!$B:$K,9,0)</f>
        <v>186</v>
      </c>
      <c r="D122" s="11" t="s">
        <v>4677</v>
      </c>
      <c r="E122" s="397" t="s">
        <v>1057</v>
      </c>
      <c r="F122" s="160" t="s">
        <v>6872</v>
      </c>
      <c r="G122" s="133" t="s">
        <v>10663</v>
      </c>
      <c r="H122" s="235">
        <v>0</v>
      </c>
      <c r="I122" s="430">
        <f>VLOOKUP(B:B,[1]MICHELIN!$B:$K,10,0)</f>
        <v>0</v>
      </c>
      <c r="J122" s="132">
        <v>277</v>
      </c>
      <c r="K122" s="133" t="s">
        <v>1962</v>
      </c>
      <c r="L122" s="351">
        <v>50</v>
      </c>
      <c r="M122" s="135" t="s">
        <v>3998</v>
      </c>
      <c r="N122" s="236" t="s">
        <v>2393</v>
      </c>
      <c r="O122" s="236">
        <v>0</v>
      </c>
      <c r="P122" s="237">
        <v>22000</v>
      </c>
      <c r="Q122" s="238">
        <f t="shared" si="43"/>
        <v>19522.727272727272</v>
      </c>
      <c r="R122" s="144">
        <f t="shared" si="44"/>
        <v>0.30373457508731078</v>
      </c>
      <c r="S122" s="248">
        <v>1074475959</v>
      </c>
      <c r="T122" s="302" t="s">
        <v>7887</v>
      </c>
      <c r="U122" s="194">
        <f t="shared" si="45"/>
        <v>22000</v>
      </c>
      <c r="W122" s="239">
        <v>22000</v>
      </c>
      <c r="X122" s="136">
        <f t="shared" si="46"/>
        <v>13593</v>
      </c>
      <c r="Y122" s="240">
        <f t="shared" si="47"/>
        <v>19522.727272727272</v>
      </c>
      <c r="Z122" s="142">
        <f t="shared" si="48"/>
        <v>7.7318181818181841E-2</v>
      </c>
      <c r="AA122" s="137">
        <f t="shared" si="49"/>
        <v>0.30373457508731078</v>
      </c>
      <c r="AB122" s="334">
        <v>1</v>
      </c>
      <c r="AC122" s="189">
        <f t="shared" si="52"/>
        <v>21568</v>
      </c>
      <c r="AD122" s="187">
        <f t="shared" si="53"/>
        <v>23701</v>
      </c>
      <c r="AE122" s="129">
        <f t="shared" si="37"/>
        <v>2133.09</v>
      </c>
      <c r="AF122" s="130">
        <f t="shared" si="38"/>
        <v>432.09000000000015</v>
      </c>
      <c r="AG122" s="131">
        <f t="shared" si="39"/>
        <v>1.8230876334331892E-2</v>
      </c>
      <c r="AH122" s="138">
        <f t="shared" si="40"/>
        <v>1701</v>
      </c>
      <c r="AI122" s="139">
        <f t="shared" si="41"/>
        <v>7.1769123665668122E-2</v>
      </c>
      <c r="AJ122" s="139">
        <f t="shared" si="42"/>
        <v>0.28550369875297887</v>
      </c>
      <c r="AL122" s="197">
        <v>2254018159672</v>
      </c>
      <c r="AM122" s="197">
        <v>3528705665586</v>
      </c>
      <c r="AN122" s="197" t="s">
        <v>3749</v>
      </c>
      <c r="AO122" s="241" t="s">
        <v>145</v>
      </c>
      <c r="AP122" s="241" t="s">
        <v>925</v>
      </c>
      <c r="AQ122" s="242" t="s">
        <v>38</v>
      </c>
      <c r="AR122" s="242" t="s">
        <v>152</v>
      </c>
      <c r="AS122" s="431">
        <f>VLOOKUP(B:B,[1]MICHELIN!$B:$K,8,0)</f>
        <v>13593</v>
      </c>
      <c r="AT122" s="431">
        <v>525</v>
      </c>
      <c r="AU122" s="211" t="s">
        <v>3957</v>
      </c>
      <c r="AV122" s="197" t="s">
        <v>332</v>
      </c>
      <c r="AW122" s="134" t="str">
        <f>IFERROR(VLOOKUP(AV:AV,Q商品!B:E,4,0),"")</f>
        <v>2023年製 PRIMACY 4+ 225/40R18 92Y XL サマータイヤ ラベルなし 翌営業日発送</v>
      </c>
      <c r="AX122" s="134" t="str">
        <f>IFERROR(VLOOKUP(B:B,在庫!B:M,12,0),"")</f>
        <v>2023年製</v>
      </c>
      <c r="AY122" s="134">
        <f>IFERROR(VLOOKUP(B:B,在庫!B:L,10,0),"")</f>
        <v>1</v>
      </c>
      <c r="AZ122" s="244">
        <f>VLOOKUP(AL:AL,[1]MICHELIN!$B:$AH,32,0)</f>
        <v>614215461</v>
      </c>
      <c r="BA122" s="244">
        <f>VLOOKUP(AL:AL,[1]MICHELIN!$B:$AH,33,0)</f>
        <v>614215468</v>
      </c>
      <c r="BC122" s="11" t="s">
        <v>2055</v>
      </c>
    </row>
    <row r="123" spans="1:55" s="11" customFormat="1" ht="19.5" customHeight="1">
      <c r="A123" s="247">
        <f t="shared" si="26"/>
        <v>2</v>
      </c>
      <c r="B123" s="261">
        <f t="shared" si="27"/>
        <v>2254517159678</v>
      </c>
      <c r="C123" s="235">
        <f>VLOOKUP(B:B,[1]MICHELIN!$B:$K,9,0)</f>
        <v>136</v>
      </c>
      <c r="D123" s="11" t="s">
        <v>4677</v>
      </c>
      <c r="E123" s="397" t="s">
        <v>1058</v>
      </c>
      <c r="F123" s="160" t="s">
        <v>6873</v>
      </c>
      <c r="G123" s="133" t="s">
        <v>10663</v>
      </c>
      <c r="H123" s="235">
        <v>20</v>
      </c>
      <c r="I123" s="430">
        <f>VLOOKUP(B:B,[1]MICHELIN!$B:$K,10,0)</f>
        <v>20</v>
      </c>
      <c r="J123" s="132">
        <v>231</v>
      </c>
      <c r="K123" s="133" t="s">
        <v>1962</v>
      </c>
      <c r="L123" s="351">
        <v>52</v>
      </c>
      <c r="M123" s="135" t="s">
        <v>3998</v>
      </c>
      <c r="N123" s="236" t="s">
        <v>2386</v>
      </c>
      <c r="O123" s="236">
        <v>0</v>
      </c>
      <c r="P123" s="237">
        <v>20800</v>
      </c>
      <c r="Q123" s="238">
        <f t="shared" si="43"/>
        <v>18431.81818181818</v>
      </c>
      <c r="R123" s="144">
        <f t="shared" si="44"/>
        <v>0.3345203452527743</v>
      </c>
      <c r="S123" s="248">
        <v>1074475956</v>
      </c>
      <c r="T123" s="302" t="s">
        <v>7888</v>
      </c>
      <c r="U123" s="194">
        <f t="shared" si="45"/>
        <v>20800</v>
      </c>
      <c r="W123" s="239">
        <v>20800</v>
      </c>
      <c r="X123" s="136">
        <f t="shared" si="46"/>
        <v>12266</v>
      </c>
      <c r="Y123" s="240">
        <f t="shared" si="47"/>
        <v>18431.81818181818</v>
      </c>
      <c r="Z123" s="142">
        <f t="shared" si="48"/>
        <v>7.7307692307692299E-2</v>
      </c>
      <c r="AA123" s="137">
        <f t="shared" si="49"/>
        <v>0.3345203452527743</v>
      </c>
      <c r="AB123" s="145">
        <v>1</v>
      </c>
      <c r="AC123" s="189">
        <f t="shared" si="52"/>
        <v>20392</v>
      </c>
      <c r="AD123" s="187">
        <f t="shared" si="53"/>
        <v>22408</v>
      </c>
      <c r="AE123" s="129">
        <f t="shared" si="37"/>
        <v>2016.72</v>
      </c>
      <c r="AF123" s="130">
        <f t="shared" si="38"/>
        <v>408.72</v>
      </c>
      <c r="AG123" s="131">
        <f t="shared" si="39"/>
        <v>1.8239914316315602E-2</v>
      </c>
      <c r="AH123" s="138">
        <f t="shared" si="40"/>
        <v>1608</v>
      </c>
      <c r="AI123" s="139">
        <f t="shared" si="41"/>
        <v>7.1760085683684402E-2</v>
      </c>
      <c r="AJ123" s="139">
        <f t="shared" si="42"/>
        <v>0.31628043093645869</v>
      </c>
      <c r="AL123" s="197">
        <v>2254517159678</v>
      </c>
      <c r="AM123" s="197">
        <v>4985009705643</v>
      </c>
      <c r="AN123" s="197" t="s">
        <v>152</v>
      </c>
      <c r="AO123" s="241" t="s">
        <v>145</v>
      </c>
      <c r="AP123" s="241" t="s">
        <v>1005</v>
      </c>
      <c r="AQ123" s="242" t="s">
        <v>37</v>
      </c>
      <c r="AR123" s="242" t="s">
        <v>152</v>
      </c>
      <c r="AS123" s="431">
        <f>VLOOKUP(B:B,[1]MICHELIN!$B:$K,8,0)</f>
        <v>12266</v>
      </c>
      <c r="AT123" s="431">
        <v>525</v>
      </c>
      <c r="AU123" s="211" t="s">
        <v>3957</v>
      </c>
      <c r="AV123" s="197" t="s">
        <v>334</v>
      </c>
      <c r="AW123" s="134" t="str">
        <f>IFERROR(VLOOKUP(AV:AV,Q商品!B:E,4,0),"")</f>
        <v>2022年製 PRIMACY 4+ 225/45R17 94W XL サマータイヤ 翌営業日発送</v>
      </c>
      <c r="AX123" s="134" t="str">
        <f>IFERROR(VLOOKUP(B:B,在庫!B:M,12,0),"")</f>
        <v>2023年製</v>
      </c>
      <c r="AY123" s="134">
        <f>IFERROR(VLOOKUP(B:B,在庫!B:L,10,0),"")</f>
        <v>1</v>
      </c>
      <c r="AZ123" s="244">
        <f>VLOOKUP(AL:AL,[1]MICHELIN!$B:$AH,32,0)</f>
        <v>614215463</v>
      </c>
      <c r="BA123" s="244">
        <f>VLOOKUP(AL:AL,[1]MICHELIN!$B:$AH,33,0)</f>
        <v>614215470</v>
      </c>
      <c r="BC123" s="11" t="s">
        <v>2055</v>
      </c>
    </row>
    <row r="124" spans="1:55" s="11" customFormat="1" ht="19.5" customHeight="1">
      <c r="A124" s="11">
        <f t="shared" si="26"/>
        <v>2</v>
      </c>
      <c r="B124" s="249">
        <f t="shared" si="27"/>
        <v>2254517159258</v>
      </c>
      <c r="C124" s="235">
        <f>VLOOKUP(B:B,[1]MICHELIN!$B:$K,9,0)</f>
        <v>47</v>
      </c>
      <c r="D124" s="11" t="s">
        <v>4677</v>
      </c>
      <c r="E124" s="397" t="s">
        <v>1058</v>
      </c>
      <c r="F124" s="160" t="s">
        <v>6873</v>
      </c>
      <c r="G124" s="133" t="s">
        <v>10661</v>
      </c>
      <c r="H124" s="235">
        <v>2</v>
      </c>
      <c r="I124" s="430">
        <f>VLOOKUP(B:B,[1]MICHELIN!$B:$K,10,0)</f>
        <v>2</v>
      </c>
      <c r="J124" s="132">
        <v>194</v>
      </c>
      <c r="K124" s="133" t="s">
        <v>1962</v>
      </c>
      <c r="L124" s="351">
        <v>52</v>
      </c>
      <c r="M124" s="135" t="s">
        <v>3998</v>
      </c>
      <c r="N124" s="236" t="s">
        <v>2386</v>
      </c>
      <c r="O124" s="236">
        <v>0</v>
      </c>
      <c r="P124" s="237">
        <v>20800</v>
      </c>
      <c r="Q124" s="238">
        <f t="shared" si="43"/>
        <v>18431.81818181818</v>
      </c>
      <c r="R124" s="144">
        <f t="shared" si="44"/>
        <v>6.9543773119605343E-2</v>
      </c>
      <c r="S124" s="197">
        <v>1074476010</v>
      </c>
      <c r="T124" s="302" t="s">
        <v>7889</v>
      </c>
      <c r="U124" s="194">
        <f t="shared" si="45"/>
        <v>20800</v>
      </c>
      <c r="W124" s="239">
        <v>20800</v>
      </c>
      <c r="X124" s="136">
        <f t="shared" si="46"/>
        <v>17150</v>
      </c>
      <c r="Y124" s="240">
        <f t="shared" si="47"/>
        <v>18431.81818181818</v>
      </c>
      <c r="Z124" s="142">
        <f t="shared" si="48"/>
        <v>7.7307692307692299E-2</v>
      </c>
      <c r="AA124" s="137">
        <f t="shared" si="49"/>
        <v>6.9543773119605343E-2</v>
      </c>
      <c r="AB124" s="145">
        <v>9</v>
      </c>
      <c r="AC124" s="189">
        <f t="shared" si="52"/>
        <v>20392</v>
      </c>
      <c r="AD124" s="187">
        <f t="shared" si="53"/>
        <v>22408</v>
      </c>
      <c r="AE124" s="129">
        <f t="shared" si="37"/>
        <v>2016.72</v>
      </c>
      <c r="AF124" s="130">
        <f t="shared" si="38"/>
        <v>408.72</v>
      </c>
      <c r="AG124" s="131">
        <f t="shared" si="39"/>
        <v>1.8239914316315602E-2</v>
      </c>
      <c r="AH124" s="138">
        <f t="shared" si="40"/>
        <v>1608</v>
      </c>
      <c r="AI124" s="139">
        <f t="shared" si="41"/>
        <v>7.1760085683684402E-2</v>
      </c>
      <c r="AJ124" s="139">
        <f t="shared" si="42"/>
        <v>5.1303858803289741E-2</v>
      </c>
      <c r="AL124" s="197">
        <v>2254517159258</v>
      </c>
      <c r="AM124" s="197">
        <v>4985009705643</v>
      </c>
      <c r="AN124" s="197" t="s">
        <v>3619</v>
      </c>
      <c r="AO124" s="241" t="s">
        <v>14</v>
      </c>
      <c r="AP124" s="241" t="s">
        <v>1005</v>
      </c>
      <c r="AQ124" s="242" t="s">
        <v>37</v>
      </c>
      <c r="AR124" s="242">
        <v>38100</v>
      </c>
      <c r="AS124" s="431">
        <f>VLOOKUP(B:B,[1]MICHELIN!$B:$K,8,0)</f>
        <v>17150</v>
      </c>
      <c r="AT124" s="431">
        <v>525</v>
      </c>
      <c r="AU124" s="211" t="s">
        <v>3956</v>
      </c>
      <c r="AV124" s="197" t="s">
        <v>317</v>
      </c>
      <c r="AW124" s="134" t="str">
        <f>IFERROR(VLOOKUP(AV:AV,Q商品!B:E,4,0),"")</f>
        <v>2023年製 PRIMACY 4+ 225/45R17 94W XL サマータイヤ 翌営業日発送</v>
      </c>
      <c r="AX124" s="134" t="str">
        <f>IFERROR(VLOOKUP(B:B,在庫!B:M,12,0),"")</f>
        <v>2023年製</v>
      </c>
      <c r="AY124" s="134">
        <f>IFERROR(VLOOKUP(B:B,在庫!B:L,10,0),"")</f>
        <v>1</v>
      </c>
      <c r="AZ124" s="244">
        <f>VLOOKUP(AL:AL,[1]MICHELIN!$B:$AH,32,0)</f>
        <v>605880325</v>
      </c>
      <c r="BA124" s="244">
        <f>VLOOKUP(AL:AL,[1]MICHELIN!$B:$AH,33,0)</f>
        <v>605880380</v>
      </c>
      <c r="BC124" s="11" t="s">
        <v>150</v>
      </c>
    </row>
    <row r="125" spans="1:55" s="11" customFormat="1" ht="19.5" customHeight="1">
      <c r="A125" s="247">
        <f t="shared" si="26"/>
        <v>1</v>
      </c>
      <c r="B125" s="261">
        <f t="shared" si="27"/>
        <v>2254518159660</v>
      </c>
      <c r="C125" s="235">
        <f>VLOOKUP(B:B,[1]MICHELIN!$B:$K,9,0)</f>
        <v>66</v>
      </c>
      <c r="D125" s="11" t="s">
        <v>4677</v>
      </c>
      <c r="E125" s="397" t="s">
        <v>5596</v>
      </c>
      <c r="F125" s="160" t="s">
        <v>6874</v>
      </c>
      <c r="G125" s="133" t="s">
        <v>10663</v>
      </c>
      <c r="H125" s="235">
        <v>39</v>
      </c>
      <c r="I125" s="430">
        <f>VLOOKUP(B:B,[1]MICHELIN!$B:$K,10,0)</f>
        <v>39</v>
      </c>
      <c r="J125" s="132">
        <v>568</v>
      </c>
      <c r="K125" s="133" t="s">
        <v>1962</v>
      </c>
      <c r="L125" s="133">
        <v>54</v>
      </c>
      <c r="M125" s="135" t="s">
        <v>3998</v>
      </c>
      <c r="N125" s="236" t="s">
        <v>2386</v>
      </c>
      <c r="O125" s="236">
        <v>0</v>
      </c>
      <c r="P125" s="237">
        <v>20800</v>
      </c>
      <c r="Q125" s="238">
        <f t="shared" si="43"/>
        <v>17954.545454545452</v>
      </c>
      <c r="R125" s="144">
        <f t="shared" si="44"/>
        <v>0.11793924050632899</v>
      </c>
      <c r="S125" s="248">
        <v>1074476616</v>
      </c>
      <c r="T125" s="302" t="s">
        <v>7891</v>
      </c>
      <c r="U125" s="194">
        <f t="shared" si="45"/>
        <v>20800</v>
      </c>
      <c r="W125" s="239">
        <v>20800</v>
      </c>
      <c r="X125" s="136">
        <f t="shared" si="46"/>
        <v>15837</v>
      </c>
      <c r="Y125" s="240">
        <f t="shared" si="47"/>
        <v>17954.545454545452</v>
      </c>
      <c r="Z125" s="142">
        <f t="shared" si="48"/>
        <v>7.7307692307692299E-2</v>
      </c>
      <c r="AA125" s="137">
        <f t="shared" si="49"/>
        <v>0.11793924050632899</v>
      </c>
      <c r="AB125" s="145"/>
      <c r="AC125" s="189">
        <f t="shared" si="52"/>
        <v>20392</v>
      </c>
      <c r="AD125" s="187">
        <f t="shared" si="53"/>
        <v>22408</v>
      </c>
      <c r="AE125" s="129">
        <f t="shared" si="37"/>
        <v>2016.72</v>
      </c>
      <c r="AF125" s="130">
        <f t="shared" si="38"/>
        <v>408.72</v>
      </c>
      <c r="AG125" s="131">
        <f t="shared" si="39"/>
        <v>1.8239914316315602E-2</v>
      </c>
      <c r="AH125" s="138">
        <f t="shared" si="40"/>
        <v>1608</v>
      </c>
      <c r="AI125" s="139">
        <f t="shared" si="41"/>
        <v>7.1760085683684402E-2</v>
      </c>
      <c r="AJ125" s="139">
        <f t="shared" si="42"/>
        <v>9.9699326190013399E-2</v>
      </c>
      <c r="AL125" s="197">
        <v>2254518159660</v>
      </c>
      <c r="AM125" s="197">
        <v>3528704587247</v>
      </c>
      <c r="AN125" s="197" t="s">
        <v>3750</v>
      </c>
      <c r="AO125" s="241" t="s">
        <v>145</v>
      </c>
      <c r="AP125" s="241" t="s">
        <v>1334</v>
      </c>
      <c r="AQ125" s="242" t="s">
        <v>40</v>
      </c>
      <c r="AR125" s="242" t="s">
        <v>152</v>
      </c>
      <c r="AS125" s="431">
        <f>VLOOKUP(B:B,[1]MICHELIN!$B:$K,8,0)</f>
        <v>15837</v>
      </c>
      <c r="AT125" s="431">
        <v>1050</v>
      </c>
      <c r="AU125" s="211" t="s">
        <v>3957</v>
      </c>
      <c r="AV125" s="197" t="s">
        <v>2234</v>
      </c>
      <c r="AW125" s="134" t="str">
        <f>IFERROR(VLOOKUP(AV:AV,Q商品!B:E,4,0),"")</f>
        <v>2022年製 PRIMACY 4+ 225/45R18 95W XL サマータイヤ 翌営業日発送</v>
      </c>
      <c r="AX125" s="134" t="str">
        <f>IFERROR(VLOOKUP(B:B,在庫!B:M,12,0),"")</f>
        <v>2022年製</v>
      </c>
      <c r="AY125" s="134">
        <f>IFERROR(VLOOKUP(B:B,在庫!B:L,10,0),"")</f>
        <v>2</v>
      </c>
      <c r="AZ125" s="244">
        <f>VLOOKUP(AL:AL,[1]MICHELIN!$B:$AH,32,0)</f>
        <v>614215460</v>
      </c>
      <c r="BA125" s="244">
        <f>VLOOKUP(AL:AL,[1]MICHELIN!$B:$AH,33,0)</f>
        <v>614215467</v>
      </c>
      <c r="BC125" s="11" t="s">
        <v>2055</v>
      </c>
    </row>
    <row r="126" spans="1:55" s="11" customFormat="1" ht="19.5" customHeight="1">
      <c r="A126" s="11">
        <f t="shared" si="26"/>
        <v>2</v>
      </c>
      <c r="B126" s="249">
        <f t="shared" si="27"/>
        <v>2254518159257</v>
      </c>
      <c r="C126" s="235">
        <f>VLOOKUP(B:B,[1]MICHELIN!$B:$K,9,0)</f>
        <v>69</v>
      </c>
      <c r="D126" s="11" t="s">
        <v>4677</v>
      </c>
      <c r="E126" s="397" t="s">
        <v>1061</v>
      </c>
      <c r="F126" s="160" t="s">
        <v>7251</v>
      </c>
      <c r="G126" s="133" t="s">
        <v>10663</v>
      </c>
      <c r="H126" s="235">
        <v>14</v>
      </c>
      <c r="I126" s="430">
        <f>VLOOKUP(B:B,[1]MICHELIN!$B:$K,10,0)</f>
        <v>14</v>
      </c>
      <c r="J126" s="132">
        <v>27</v>
      </c>
      <c r="K126" s="133" t="s">
        <v>1962</v>
      </c>
      <c r="L126" s="351">
        <v>55</v>
      </c>
      <c r="M126" s="135" t="s">
        <v>3998</v>
      </c>
      <c r="N126" s="236" t="s">
        <v>5397</v>
      </c>
      <c r="O126" s="236">
        <v>0</v>
      </c>
      <c r="P126" s="237">
        <v>23600</v>
      </c>
      <c r="Q126" s="238">
        <f t="shared" si="43"/>
        <v>20500</v>
      </c>
      <c r="R126" s="144">
        <f t="shared" si="44"/>
        <v>8.8780487804878044E-2</v>
      </c>
      <c r="S126" s="197">
        <v>1074476009</v>
      </c>
      <c r="T126" s="302" t="s">
        <v>10760</v>
      </c>
      <c r="U126" s="194">
        <f t="shared" si="45"/>
        <v>23600</v>
      </c>
      <c r="W126" s="239">
        <v>23600</v>
      </c>
      <c r="X126" s="136">
        <f t="shared" si="46"/>
        <v>18680</v>
      </c>
      <c r="Y126" s="240">
        <f t="shared" si="47"/>
        <v>20500</v>
      </c>
      <c r="Z126" s="142">
        <f t="shared" si="48"/>
        <v>7.7330508474576343E-2</v>
      </c>
      <c r="AA126" s="137">
        <f t="shared" si="49"/>
        <v>8.8780487804878044E-2</v>
      </c>
      <c r="AB126" s="334">
        <v>1</v>
      </c>
      <c r="AC126" s="189">
        <f t="shared" si="52"/>
        <v>23137</v>
      </c>
      <c r="AD126" s="187">
        <f t="shared" si="53"/>
        <v>25425</v>
      </c>
      <c r="AE126" s="129">
        <f t="shared" si="37"/>
        <v>2288.25</v>
      </c>
      <c r="AF126" s="130">
        <f t="shared" si="38"/>
        <v>463.25</v>
      </c>
      <c r="AG126" s="131">
        <f t="shared" si="39"/>
        <v>1.8220255653883972E-2</v>
      </c>
      <c r="AH126" s="138">
        <f t="shared" si="40"/>
        <v>1825</v>
      </c>
      <c r="AI126" s="139">
        <f t="shared" si="41"/>
        <v>7.1779744346116031E-2</v>
      </c>
      <c r="AJ126" s="139">
        <f t="shared" si="42"/>
        <v>7.0560232150994079E-2</v>
      </c>
      <c r="AL126" s="197">
        <v>2254518159257</v>
      </c>
      <c r="AM126" s="197">
        <v>4985009705735</v>
      </c>
      <c r="AN126" s="197" t="s">
        <v>3632</v>
      </c>
      <c r="AO126" s="241" t="s">
        <v>14</v>
      </c>
      <c r="AP126" s="241" t="s">
        <v>929</v>
      </c>
      <c r="AQ126" s="242" t="s">
        <v>40</v>
      </c>
      <c r="AR126" s="242">
        <v>41500</v>
      </c>
      <c r="AS126" s="431">
        <f>VLOOKUP(B:B,[1]MICHELIN!$B:$K,8,0)</f>
        <v>18680</v>
      </c>
      <c r="AT126" s="431">
        <v>1050</v>
      </c>
      <c r="AU126" s="211" t="s">
        <v>3956</v>
      </c>
      <c r="AV126" s="197" t="s">
        <v>318</v>
      </c>
      <c r="AW126" s="134" t="str">
        <f>IFERROR(VLOOKUP(AV:AV,Q商品!B:E,4,0),"")</f>
        <v>2023年製 PRIMACY 4+ 225/45R18 95Y XL サマータイヤ 翌営業日発送</v>
      </c>
      <c r="AX126" s="134" t="str">
        <f>IFERROR(VLOOKUP(B:B,在庫!B:M,12,0),"")</f>
        <v>2023年製</v>
      </c>
      <c r="AY126" s="134">
        <f>IFERROR(VLOOKUP(B:B,在庫!B:L,10,0),"")</f>
        <v>3</v>
      </c>
      <c r="AZ126" s="244">
        <f>VLOOKUP(AL:AL,[1]MICHELIN!$B:$AH,32,0)</f>
        <v>605880319</v>
      </c>
      <c r="BA126" s="244">
        <f>VLOOKUP(AL:AL,[1]MICHELIN!$B:$AH,33,0)</f>
        <v>605880374</v>
      </c>
      <c r="BC126" s="11" t="s">
        <v>150</v>
      </c>
    </row>
    <row r="127" spans="1:55" s="11" customFormat="1" ht="19.5" customHeight="1">
      <c r="A127" s="247">
        <f t="shared" si="26"/>
        <v>2</v>
      </c>
      <c r="B127" s="261">
        <f t="shared" si="27"/>
        <v>2254518159677</v>
      </c>
      <c r="C127" s="235">
        <f>VLOOKUP(B:B,[1]MICHELIN!$B:$K,9,0)</f>
        <v>0</v>
      </c>
      <c r="D127" s="11" t="s">
        <v>6144</v>
      </c>
      <c r="E127" s="397" t="s">
        <v>7200</v>
      </c>
      <c r="F127" s="160" t="s">
        <v>7251</v>
      </c>
      <c r="G127" s="133" t="s">
        <v>10661</v>
      </c>
      <c r="H127" s="235">
        <v>0</v>
      </c>
      <c r="I127" s="430">
        <f>VLOOKUP(B:B,[1]MICHELIN!$B:$K,10,0)</f>
        <v>0</v>
      </c>
      <c r="J127" s="132"/>
      <c r="K127" s="133" t="s">
        <v>1962</v>
      </c>
      <c r="L127" s="351">
        <v>55</v>
      </c>
      <c r="M127" s="135" t="s">
        <v>3998</v>
      </c>
      <c r="N127" s="236" t="s">
        <v>5397</v>
      </c>
      <c r="O127" s="236">
        <v>0</v>
      </c>
      <c r="P127" s="237">
        <v>23600</v>
      </c>
      <c r="Q127" s="238">
        <f t="shared" si="43"/>
        <v>20500</v>
      </c>
      <c r="R127" s="144">
        <f t="shared" si="44"/>
        <v>0.14424390243902438</v>
      </c>
      <c r="S127" s="248">
        <v>1074476675</v>
      </c>
      <c r="T127" s="302" t="s">
        <v>10761</v>
      </c>
      <c r="U127" s="194">
        <f t="shared" si="45"/>
        <v>23600</v>
      </c>
      <c r="W127" s="239">
        <v>23600</v>
      </c>
      <c r="X127" s="136">
        <f t="shared" si="46"/>
        <v>17543</v>
      </c>
      <c r="Y127" s="240">
        <f t="shared" si="47"/>
        <v>20500</v>
      </c>
      <c r="Z127" s="142">
        <f t="shared" si="48"/>
        <v>7.7330508474576343E-2</v>
      </c>
      <c r="AA127" s="137">
        <f t="shared" si="49"/>
        <v>0.14424390243902438</v>
      </c>
      <c r="AB127" s="145">
        <v>9</v>
      </c>
      <c r="AC127" s="189">
        <f t="shared" si="52"/>
        <v>23137</v>
      </c>
      <c r="AD127" s="187">
        <f t="shared" si="53"/>
        <v>25425</v>
      </c>
      <c r="AE127" s="129">
        <f t="shared" si="37"/>
        <v>2288.25</v>
      </c>
      <c r="AF127" s="130">
        <f t="shared" si="38"/>
        <v>463.25</v>
      </c>
      <c r="AG127" s="131">
        <f t="shared" si="39"/>
        <v>1.8220255653883972E-2</v>
      </c>
      <c r="AH127" s="138">
        <f t="shared" si="40"/>
        <v>1825</v>
      </c>
      <c r="AI127" s="139">
        <f t="shared" si="41"/>
        <v>7.1779744346116031E-2</v>
      </c>
      <c r="AJ127" s="139">
        <f t="shared" si="42"/>
        <v>0.12602364678514041</v>
      </c>
      <c r="AL127" s="197">
        <v>2254518159677</v>
      </c>
      <c r="AM127" s="197">
        <v>4985009705735</v>
      </c>
      <c r="AN127" s="197" t="s">
        <v>152</v>
      </c>
      <c r="AO127" s="241" t="s">
        <v>145</v>
      </c>
      <c r="AP127" s="241" t="s">
        <v>1333</v>
      </c>
      <c r="AQ127" s="242" t="s">
        <v>40</v>
      </c>
      <c r="AR127" s="242" t="s">
        <v>152</v>
      </c>
      <c r="AS127" s="431">
        <v>17543</v>
      </c>
      <c r="AT127" s="431">
        <v>1050</v>
      </c>
      <c r="AU127" s="211" t="s">
        <v>3957</v>
      </c>
      <c r="AV127" s="197" t="s">
        <v>335</v>
      </c>
      <c r="AW127" s="134" t="str">
        <f>IFERROR(VLOOKUP(AV:AV,Q商品!B:E,4,0),"")</f>
        <v>2022年製 PRIMACY 4+ 225/45R18 95Y XL サマータイヤ 翌営業日発送</v>
      </c>
      <c r="AX127" s="134" t="str">
        <f>IFERROR(VLOOKUP(B:B,在庫!B:M,12,0),"")</f>
        <v/>
      </c>
      <c r="AY127" s="134" t="str">
        <f>IFERROR(VLOOKUP(B:B,在庫!B:L,10,0),"")</f>
        <v/>
      </c>
      <c r="AZ127" s="244">
        <f>VLOOKUP(AL:AL,[1]MICHELIN!$B:$AH,32,0)</f>
        <v>614215460</v>
      </c>
      <c r="BA127" s="244">
        <f>VLOOKUP(AL:AL,[1]MICHELIN!$B:$AH,33,0)</f>
        <v>614215467</v>
      </c>
      <c r="BC127" s="11" t="s">
        <v>150</v>
      </c>
    </row>
    <row r="128" spans="1:55" s="11" customFormat="1" ht="19.5" customHeight="1">
      <c r="A128" s="11">
        <f t="shared" si="26"/>
        <v>1</v>
      </c>
      <c r="B128" s="249">
        <f t="shared" si="27"/>
        <v>2255017159267</v>
      </c>
      <c r="C128" s="235">
        <f>VLOOKUP(B:B,[1]MICHELIN!$B:$K,9,0)</f>
        <v>76</v>
      </c>
      <c r="D128" s="11" t="s">
        <v>4677</v>
      </c>
      <c r="E128" s="397" t="s">
        <v>1062</v>
      </c>
      <c r="F128" s="160" t="s">
        <v>6875</v>
      </c>
      <c r="G128" s="133" t="s">
        <v>10663</v>
      </c>
      <c r="H128" s="235">
        <v>28</v>
      </c>
      <c r="I128" s="430">
        <f>VLOOKUP(B:B,[1]MICHELIN!$B:$K,10,0)</f>
        <v>28</v>
      </c>
      <c r="J128" s="132">
        <v>179</v>
      </c>
      <c r="K128" s="133" t="s">
        <v>1962</v>
      </c>
      <c r="L128" s="133">
        <v>56</v>
      </c>
      <c r="M128" s="135" t="s">
        <v>2014</v>
      </c>
      <c r="N128" s="236" t="s">
        <v>2463</v>
      </c>
      <c r="O128" s="236">
        <v>0</v>
      </c>
      <c r="P128" s="237">
        <v>21679</v>
      </c>
      <c r="Q128" s="238">
        <f t="shared" si="43"/>
        <v>18753.63636363636</v>
      </c>
      <c r="R128" s="144">
        <f t="shared" si="44"/>
        <v>7.5912550293276287E-2</v>
      </c>
      <c r="S128" s="197">
        <v>1074475991</v>
      </c>
      <c r="T128" s="302" t="s">
        <v>7894</v>
      </c>
      <c r="U128" s="194">
        <f t="shared" si="45"/>
        <v>22000</v>
      </c>
      <c r="W128" s="239">
        <v>22000</v>
      </c>
      <c r="X128" s="136">
        <f t="shared" si="46"/>
        <v>17330</v>
      </c>
      <c r="Y128" s="240">
        <f t="shared" si="47"/>
        <v>19045.454545454544</v>
      </c>
      <c r="Z128" s="142">
        <f t="shared" si="48"/>
        <v>9.326998477789572E-2</v>
      </c>
      <c r="AA128" s="137">
        <f t="shared" si="49"/>
        <v>9.0071599045345993E-2</v>
      </c>
      <c r="AB128" s="145">
        <v>1</v>
      </c>
      <c r="AC128" s="189">
        <f t="shared" si="52"/>
        <v>21568</v>
      </c>
      <c r="AD128" s="187">
        <f t="shared" si="53"/>
        <v>23701</v>
      </c>
      <c r="AE128" s="129">
        <f t="shared" si="37"/>
        <v>2133.09</v>
      </c>
      <c r="AF128" s="130">
        <f t="shared" si="38"/>
        <v>432.09000000000015</v>
      </c>
      <c r="AG128" s="131">
        <f t="shared" si="39"/>
        <v>1.8230876334331892E-2</v>
      </c>
      <c r="AH128" s="138">
        <f t="shared" si="40"/>
        <v>1701</v>
      </c>
      <c r="AI128" s="139">
        <f t="shared" si="41"/>
        <v>7.1769123665668122E-2</v>
      </c>
      <c r="AJ128" s="139">
        <f t="shared" si="42"/>
        <v>7.1840722711014104E-2</v>
      </c>
      <c r="AL128" s="197">
        <v>2255017159267</v>
      </c>
      <c r="AM128" s="197">
        <v>4985009004272</v>
      </c>
      <c r="AN128" s="197" t="s">
        <v>3624</v>
      </c>
      <c r="AO128" s="241" t="s">
        <v>14</v>
      </c>
      <c r="AP128" s="241" t="s">
        <v>1285</v>
      </c>
      <c r="AQ128" s="242" t="s">
        <v>32</v>
      </c>
      <c r="AR128" s="242">
        <v>38500</v>
      </c>
      <c r="AS128" s="431">
        <v>17330</v>
      </c>
      <c r="AT128" s="431">
        <v>1050</v>
      </c>
      <c r="AU128" s="211" t="s">
        <v>3956</v>
      </c>
      <c r="AV128" s="197" t="s">
        <v>319</v>
      </c>
      <c r="AW128" s="134" t="str">
        <f>IFERROR(VLOOKUP(AV:AV,Q商品!B:E,4,0),"")</f>
        <v>2023年製 PRIMACY 4+ 225/50R17 98Y XL (DT) サマータイヤ 翌営業日発送</v>
      </c>
      <c r="AX128" s="134" t="str">
        <f>IFERROR(VLOOKUP(B:B,在庫!B:M,12,0),"")</f>
        <v>2023年製</v>
      </c>
      <c r="AY128" s="134">
        <f>IFERROR(VLOOKUP(B:B,在庫!B:L,10,0),"")</f>
        <v>4</v>
      </c>
      <c r="AZ128" s="244">
        <f>VLOOKUP(AL:AL,[1]MICHELIN!$B:$AH,32,0)</f>
        <v>605880330</v>
      </c>
      <c r="BA128" s="244">
        <f>VLOOKUP(AL:AL,[1]MICHELIN!$B:$AH,33,0)</f>
        <v>605880385</v>
      </c>
      <c r="BC128" s="11" t="s">
        <v>2055</v>
      </c>
    </row>
    <row r="129" spans="1:55" s="11" customFormat="1" ht="19.5" customHeight="1">
      <c r="A129" s="11">
        <f t="shared" si="26"/>
        <v>1</v>
      </c>
      <c r="B129" s="249">
        <f t="shared" si="27"/>
        <v>2255516159256</v>
      </c>
      <c r="C129" s="235">
        <f>VLOOKUP(B:B,[1]MICHELIN!$B:$K,9,0)</f>
        <v>4</v>
      </c>
      <c r="D129" s="11" t="s">
        <v>4677</v>
      </c>
      <c r="E129" s="397" t="s">
        <v>1063</v>
      </c>
      <c r="F129" s="160" t="s">
        <v>6876</v>
      </c>
      <c r="G129" s="133" t="s">
        <v>10663</v>
      </c>
      <c r="H129" s="235">
        <v>8</v>
      </c>
      <c r="I129" s="430">
        <f>VLOOKUP(B:B,[1]MICHELIN!$B:$K,10,0)</f>
        <v>8</v>
      </c>
      <c r="J129" s="132" t="s">
        <v>12</v>
      </c>
      <c r="K129" s="133" t="s">
        <v>1962</v>
      </c>
      <c r="L129" s="133">
        <v>57</v>
      </c>
      <c r="M129" s="135" t="s">
        <v>3998</v>
      </c>
      <c r="N129" s="236">
        <v>18700</v>
      </c>
      <c r="O129" s="236">
        <v>0</v>
      </c>
      <c r="P129" s="237">
        <v>18700</v>
      </c>
      <c r="Q129" s="238">
        <f t="shared" si="43"/>
        <v>16045.454545454544</v>
      </c>
      <c r="R129" s="144">
        <f t="shared" si="44"/>
        <v>9.6940509915014086E-2</v>
      </c>
      <c r="S129" s="197">
        <v>1074476652</v>
      </c>
      <c r="T129" s="306" t="s">
        <v>7895</v>
      </c>
      <c r="U129" s="194">
        <f t="shared" si="45"/>
        <v>18700</v>
      </c>
      <c r="W129" s="239">
        <v>18700</v>
      </c>
      <c r="X129" s="136">
        <f t="shared" si="46"/>
        <v>14490</v>
      </c>
      <c r="Y129" s="240">
        <f t="shared" si="47"/>
        <v>16045.454545454544</v>
      </c>
      <c r="Z129" s="142">
        <f t="shared" si="48"/>
        <v>7.732620320855621E-2</v>
      </c>
      <c r="AA129" s="137">
        <f t="shared" si="49"/>
        <v>9.6940509915014086E-2</v>
      </c>
      <c r="AB129" s="145"/>
      <c r="AC129" s="189">
        <f t="shared" si="52"/>
        <v>18333</v>
      </c>
      <c r="AD129" s="187">
        <f t="shared" si="53"/>
        <v>20146</v>
      </c>
      <c r="AE129" s="129">
        <f t="shared" si="37"/>
        <v>1813.1399999999999</v>
      </c>
      <c r="AF129" s="130">
        <f t="shared" si="38"/>
        <v>367.13999999999987</v>
      </c>
      <c r="AG129" s="131">
        <f t="shared" si="39"/>
        <v>1.8223965055097779E-2</v>
      </c>
      <c r="AH129" s="138">
        <f t="shared" si="40"/>
        <v>1446</v>
      </c>
      <c r="AI129" s="139">
        <f t="shared" si="41"/>
        <v>7.1776034944902214E-2</v>
      </c>
      <c r="AJ129" s="139">
        <f t="shared" si="42"/>
        <v>7.8716544859916304E-2</v>
      </c>
      <c r="AL129" s="197">
        <v>2255516159256</v>
      </c>
      <c r="AM129" s="197">
        <v>4985009705209</v>
      </c>
      <c r="AN129" s="197" t="s">
        <v>3616</v>
      </c>
      <c r="AO129" s="241" t="s">
        <v>14</v>
      </c>
      <c r="AP129" s="241" t="s">
        <v>933</v>
      </c>
      <c r="AQ129" s="242" t="s">
        <v>45</v>
      </c>
      <c r="AR129" s="242">
        <v>32200</v>
      </c>
      <c r="AS129" s="431">
        <f>VLOOKUP(B:B,[1]MICHELIN!$B:$K,8,0)</f>
        <v>14490</v>
      </c>
      <c r="AT129" s="431">
        <v>1050</v>
      </c>
      <c r="AU129" s="211" t="s">
        <v>3956</v>
      </c>
      <c r="AV129" s="197" t="s">
        <v>320</v>
      </c>
      <c r="AW129" s="134" t="str">
        <f>IFERROR(VLOOKUP(AV:AV,Q商品!B:E,4,0),"")</f>
        <v>2022年製 PRIMACY 4+ 225/55R16 99W XL サマータイヤ 翌営業日発送</v>
      </c>
      <c r="AX129" s="134" t="str">
        <f>IFERROR(VLOOKUP(B:B,在庫!B:M,12,0),"")</f>
        <v>2022年製</v>
      </c>
      <c r="AY129" s="134">
        <f>IFERROR(VLOOKUP(B:B,在庫!B:L,10,0),"")</f>
        <v>2</v>
      </c>
      <c r="AZ129" s="244" t="str">
        <f>VLOOKUP(AL:AL,[1]MICHELIN!$B:$AH,32,0)</f>
        <v>×</v>
      </c>
      <c r="BA129" s="244" t="str">
        <f>VLOOKUP(AL:AL,[1]MICHELIN!$B:$AH,33,0)</f>
        <v>×</v>
      </c>
      <c r="BC129" s="11" t="s">
        <v>2055</v>
      </c>
    </row>
    <row r="130" spans="1:55" s="11" customFormat="1" ht="19.5" customHeight="1">
      <c r="A130" s="11">
        <f t="shared" si="26"/>
        <v>1</v>
      </c>
      <c r="B130" s="249">
        <f t="shared" si="27"/>
        <v>2255517159262</v>
      </c>
      <c r="C130" s="235">
        <f>VLOOKUP(B:B,[1]MICHELIN!$B:$K,9,0)</f>
        <v>14</v>
      </c>
      <c r="D130" s="11" t="s">
        <v>4677</v>
      </c>
      <c r="E130" s="397" t="s">
        <v>1064</v>
      </c>
      <c r="F130" s="160" t="s">
        <v>8425</v>
      </c>
      <c r="G130" s="133" t="s">
        <v>10663</v>
      </c>
      <c r="H130" s="235">
        <v>14</v>
      </c>
      <c r="I130" s="430">
        <f>VLOOKUP(B:B,[1]MICHELIN!$B:$K,10,0)</f>
        <v>14</v>
      </c>
      <c r="J130" s="132">
        <v>1360</v>
      </c>
      <c r="K130" s="133" t="s">
        <v>1962</v>
      </c>
      <c r="L130" s="133">
        <v>58</v>
      </c>
      <c r="M130" s="135" t="s">
        <v>3998</v>
      </c>
      <c r="N130" s="236" t="s">
        <v>3999</v>
      </c>
      <c r="O130" s="236">
        <v>0</v>
      </c>
      <c r="P130" s="237">
        <v>21545</v>
      </c>
      <c r="Q130" s="238">
        <f t="shared" si="43"/>
        <v>18631.81818181818</v>
      </c>
      <c r="R130" s="144">
        <f t="shared" si="44"/>
        <v>0.11817516467431073</v>
      </c>
      <c r="S130" s="197">
        <v>1074476639</v>
      </c>
      <c r="T130" s="302" t="s">
        <v>10762</v>
      </c>
      <c r="U130" s="194">
        <f t="shared" si="45"/>
        <v>21545</v>
      </c>
      <c r="W130" s="239">
        <v>21545</v>
      </c>
      <c r="X130" s="136">
        <f t="shared" si="46"/>
        <v>16430</v>
      </c>
      <c r="Y130" s="240">
        <f t="shared" si="47"/>
        <v>18631.81818181818</v>
      </c>
      <c r="Z130" s="142">
        <f t="shared" si="48"/>
        <v>7.7280111394755213E-2</v>
      </c>
      <c r="AA130" s="137">
        <f t="shared" si="49"/>
        <v>0.11817516467431073</v>
      </c>
      <c r="AB130" s="145"/>
      <c r="AC130" s="189">
        <f t="shared" si="52"/>
        <v>21122</v>
      </c>
      <c r="AD130" s="187">
        <f t="shared" si="53"/>
        <v>23210</v>
      </c>
      <c r="AE130" s="129">
        <f t="shared" si="37"/>
        <v>2088.9</v>
      </c>
      <c r="AF130" s="130">
        <f t="shared" si="38"/>
        <v>423.90000000000009</v>
      </c>
      <c r="AG130" s="131">
        <f t="shared" si="39"/>
        <v>1.8263679448513575E-2</v>
      </c>
      <c r="AH130" s="138">
        <f t="shared" si="40"/>
        <v>1665</v>
      </c>
      <c r="AI130" s="139">
        <f t="shared" si="41"/>
        <v>7.1736320551486432E-2</v>
      </c>
      <c r="AJ130" s="139">
        <f t="shared" si="42"/>
        <v>9.9911485225797153E-2</v>
      </c>
      <c r="AL130" s="197">
        <v>2255517159262</v>
      </c>
      <c r="AM130" s="197">
        <v>4985009705360</v>
      </c>
      <c r="AN130" s="197" t="s">
        <v>3627</v>
      </c>
      <c r="AO130" s="241" t="s">
        <v>14</v>
      </c>
      <c r="AP130" s="241" t="s">
        <v>1023</v>
      </c>
      <c r="AQ130" s="242" t="s">
        <v>52</v>
      </c>
      <c r="AR130" s="242">
        <v>36500</v>
      </c>
      <c r="AS130" s="431">
        <f>VLOOKUP(B:B,[1]MICHELIN!$B:$K,8,0)</f>
        <v>16430</v>
      </c>
      <c r="AT130" s="431">
        <v>1050</v>
      </c>
      <c r="AU130" s="211" t="s">
        <v>3956</v>
      </c>
      <c r="AV130" s="197" t="s">
        <v>321</v>
      </c>
      <c r="AW130" s="134" t="str">
        <f>IFERROR(VLOOKUP(AV:AV,Q商品!B:E,4,0),"")</f>
        <v>2023年製 PRIMACY 4+ 225/55R17 101W XL サマータイヤ 翌営業日発送</v>
      </c>
      <c r="AX130" s="134" t="str">
        <f>IFERROR(VLOOKUP(B:B,在庫!B:M,12,0),"")</f>
        <v>2023年製</v>
      </c>
      <c r="AY130" s="134">
        <f>IFERROR(VLOOKUP(B:B,在庫!B:L,10,0),"")</f>
        <v>2</v>
      </c>
      <c r="AZ130" s="244" t="str">
        <f>VLOOKUP(AL:AL,[1]MICHELIN!$B:$AH,32,0)</f>
        <v/>
      </c>
      <c r="BA130" s="244" t="str">
        <f>VLOOKUP(AL:AL,[1]MICHELIN!$B:$AH,33,0)</f>
        <v/>
      </c>
      <c r="BC130" s="11" t="s">
        <v>2055</v>
      </c>
    </row>
    <row r="131" spans="1:55" s="11" customFormat="1" ht="19.5" customHeight="1">
      <c r="A131" s="11">
        <f t="shared" ref="A131:A194" si="54">COUNTIF(E:E,E131)</f>
        <v>1</v>
      </c>
      <c r="B131" s="249">
        <f t="shared" ref="B131:B194" si="55">AL131</f>
        <v>2255518159254</v>
      </c>
      <c r="C131" s="235">
        <f>VLOOKUP(B:B,[1]MICHELIN!$B:$K,9,0)</f>
        <v>76</v>
      </c>
      <c r="D131" s="11" t="s">
        <v>4677</v>
      </c>
      <c r="E131" s="397" t="s">
        <v>1066</v>
      </c>
      <c r="F131" s="160" t="s">
        <v>8426</v>
      </c>
      <c r="G131" s="133" t="s">
        <v>10663</v>
      </c>
      <c r="H131" s="235">
        <v>22</v>
      </c>
      <c r="I131" s="430">
        <f>VLOOKUP(B:B,[1]MICHELIN!$B:$K,10,0)</f>
        <v>22</v>
      </c>
      <c r="J131" s="259">
        <v>139</v>
      </c>
      <c r="K131" s="133" t="s">
        <v>1962</v>
      </c>
      <c r="L131" s="133">
        <v>59</v>
      </c>
      <c r="M131" s="135" t="s">
        <v>3998</v>
      </c>
      <c r="N131" s="236" t="s">
        <v>2464</v>
      </c>
      <c r="O131" s="236">
        <v>0</v>
      </c>
      <c r="P131" s="237">
        <v>19890</v>
      </c>
      <c r="Q131" s="238">
        <f t="shared" ref="Q131:Q132" si="56">(P131-AT131)/1.1</f>
        <v>17127.272727272724</v>
      </c>
      <c r="R131" s="144">
        <f t="shared" ref="R131:R160" si="57">IFERROR((Q131-X131)/Q131,"")</f>
        <v>0.11427813163481938</v>
      </c>
      <c r="S131" s="197">
        <v>1074475972</v>
      </c>
      <c r="T131" s="302" t="s">
        <v>10763</v>
      </c>
      <c r="U131" s="194">
        <f t="shared" ref="U131:U160" si="58">W131-V131</f>
        <v>19890</v>
      </c>
      <c r="W131" s="239">
        <v>19890</v>
      </c>
      <c r="X131" s="136">
        <f t="shared" ref="X131:X160" si="59">AS131</f>
        <v>15170</v>
      </c>
      <c r="Y131" s="240">
        <f t="shared" ref="Y131:Y160" si="60">(W131-AT131)/1.1</f>
        <v>17127.272727272724</v>
      </c>
      <c r="Z131" s="142">
        <f t="shared" ref="Z131:Z160" si="61">IFERROR(-1+(AD131/N131),"")</f>
        <v>7.732528908999492E-2</v>
      </c>
      <c r="AA131" s="137">
        <f t="shared" ref="AA131:AA160" si="62">IFERROR((Y131-X131)/Y131,"")</f>
        <v>0.11427813163481938</v>
      </c>
      <c r="AB131" s="145"/>
      <c r="AC131" s="189">
        <f t="shared" si="52"/>
        <v>19500</v>
      </c>
      <c r="AD131" s="187">
        <f t="shared" si="53"/>
        <v>21428</v>
      </c>
      <c r="AE131" s="129">
        <f t="shared" ref="AE131:AE194" si="63">AD131*0.09</f>
        <v>1928.52</v>
      </c>
      <c r="AF131" s="130">
        <f t="shared" ref="AF131:AF194" si="64">AE131-AH131</f>
        <v>390.52</v>
      </c>
      <c r="AG131" s="131">
        <f t="shared" ref="AG131:AG194" si="65">IFERROR(AF131/AD131,"")</f>
        <v>1.8224752660070936E-2</v>
      </c>
      <c r="AH131" s="138">
        <f t="shared" ref="AH131:AH194" si="66">AD131-U131</f>
        <v>1538</v>
      </c>
      <c r="AI131" s="139">
        <f t="shared" ref="AI131:AI194" si="67">IFERROR(AH131/AD131,"")</f>
        <v>7.1775247339929071E-2</v>
      </c>
      <c r="AJ131" s="139">
        <f t="shared" ref="AJ131:AJ194" si="68">IFERROR(AA131-AG131,"")</f>
        <v>9.6053378974748443E-2</v>
      </c>
      <c r="AL131" s="197">
        <v>2255518159254</v>
      </c>
      <c r="AM131" s="197">
        <v>4985009705551</v>
      </c>
      <c r="AN131" s="197" t="s">
        <v>3636</v>
      </c>
      <c r="AO131" s="241" t="s">
        <v>14</v>
      </c>
      <c r="AP131" s="241" t="s">
        <v>1065</v>
      </c>
      <c r="AQ131" s="242" t="s">
        <v>71</v>
      </c>
      <c r="AR131" s="242">
        <v>33700</v>
      </c>
      <c r="AS131" s="431">
        <f>VLOOKUP(B:B,[1]MICHELIN!$B:$K,8,0)</f>
        <v>15170</v>
      </c>
      <c r="AT131" s="431">
        <v>1050</v>
      </c>
      <c r="AU131" s="211" t="s">
        <v>3956</v>
      </c>
      <c r="AV131" s="197" t="s">
        <v>322</v>
      </c>
      <c r="AW131" s="134" t="str">
        <f>IFERROR(VLOOKUP(AV:AV,Q商品!B:E,4,0),"")</f>
        <v>2023年製 PRIMACY 4+ 225/55R18 102V XL サマータイヤ 翌営業日発送</v>
      </c>
      <c r="AX131" s="134" t="str">
        <f>IFERROR(VLOOKUP(B:B,在庫!B:M,12,0),"")</f>
        <v>2023年製</v>
      </c>
      <c r="AY131" s="134">
        <f>IFERROR(VLOOKUP(B:B,在庫!B:L,10,0),"")</f>
        <v>2</v>
      </c>
      <c r="AZ131" s="244">
        <f>VLOOKUP(AL:AL,[1]MICHELIN!$B:$AH,32,0)</f>
        <v>605880320</v>
      </c>
      <c r="BA131" s="244">
        <f>VLOOKUP(AL:AL,[1]MICHELIN!$B:$AH,33,0)</f>
        <v>605880375</v>
      </c>
      <c r="BC131" s="11" t="s">
        <v>2055</v>
      </c>
    </row>
    <row r="132" spans="1:55" s="11" customFormat="1" ht="19.5" customHeight="1">
      <c r="A132" s="11">
        <f t="shared" si="54"/>
        <v>1</v>
      </c>
      <c r="B132" s="249">
        <f t="shared" si="55"/>
        <v>2256017159257</v>
      </c>
      <c r="C132" s="235">
        <f>VLOOKUP(B:B,[1]MICHELIN!$B:$K,9,0)</f>
        <v>16</v>
      </c>
      <c r="D132" s="11" t="s">
        <v>4677</v>
      </c>
      <c r="E132" s="397" t="s">
        <v>1069</v>
      </c>
      <c r="F132" s="160" t="s">
        <v>6877</v>
      </c>
      <c r="G132" s="133" t="s">
        <v>10663</v>
      </c>
      <c r="H132" s="235">
        <v>16</v>
      </c>
      <c r="I132" s="430">
        <f>VLOOKUP(B:B,[1]MICHELIN!$B:$K,10,0)</f>
        <v>16</v>
      </c>
      <c r="J132" s="132">
        <v>963</v>
      </c>
      <c r="K132" s="133" t="s">
        <v>1962</v>
      </c>
      <c r="L132" s="133">
        <v>60</v>
      </c>
      <c r="M132" s="135" t="s">
        <v>3998</v>
      </c>
      <c r="N132" s="236" t="s">
        <v>2422</v>
      </c>
      <c r="O132" s="236">
        <v>0</v>
      </c>
      <c r="P132" s="237">
        <v>18000</v>
      </c>
      <c r="Q132" s="238">
        <f t="shared" si="56"/>
        <v>15409.090909090908</v>
      </c>
      <c r="R132" s="144">
        <f t="shared" si="57"/>
        <v>0.11805309734513268</v>
      </c>
      <c r="S132" s="197">
        <v>1074475970</v>
      </c>
      <c r="T132" s="302" t="s">
        <v>7898</v>
      </c>
      <c r="U132" s="194">
        <f t="shared" si="58"/>
        <v>18000</v>
      </c>
      <c r="W132" s="239">
        <v>18000</v>
      </c>
      <c r="X132" s="136">
        <f t="shared" si="59"/>
        <v>13590</v>
      </c>
      <c r="Y132" s="240">
        <f t="shared" si="60"/>
        <v>15409.090909090908</v>
      </c>
      <c r="Z132" s="142">
        <f t="shared" si="61"/>
        <v>7.7333333333333254E-2</v>
      </c>
      <c r="AA132" s="137">
        <f t="shared" si="62"/>
        <v>0.11805309734513268</v>
      </c>
      <c r="AB132" s="145"/>
      <c r="AC132" s="189">
        <f t="shared" si="52"/>
        <v>17647</v>
      </c>
      <c r="AD132" s="187">
        <f t="shared" si="53"/>
        <v>19392</v>
      </c>
      <c r="AE132" s="129">
        <f t="shared" si="63"/>
        <v>1745.28</v>
      </c>
      <c r="AF132" s="130">
        <f t="shared" si="64"/>
        <v>353.28</v>
      </c>
      <c r="AG132" s="131">
        <f t="shared" si="65"/>
        <v>1.8217821782178217E-2</v>
      </c>
      <c r="AH132" s="138">
        <f t="shared" si="66"/>
        <v>1392</v>
      </c>
      <c r="AI132" s="139">
        <f t="shared" si="67"/>
        <v>7.1782178217821777E-2</v>
      </c>
      <c r="AJ132" s="139">
        <f t="shared" si="68"/>
        <v>9.9835275562954462E-2</v>
      </c>
      <c r="AL132" s="197">
        <v>2256017159257</v>
      </c>
      <c r="AM132" s="197">
        <v>4985009705391</v>
      </c>
      <c r="AN132" s="197" t="s">
        <v>3630</v>
      </c>
      <c r="AO132" s="241" t="s">
        <v>14</v>
      </c>
      <c r="AP132" s="241" t="s">
        <v>940</v>
      </c>
      <c r="AQ132" s="242" t="s">
        <v>68</v>
      </c>
      <c r="AR132" s="242">
        <v>30200</v>
      </c>
      <c r="AS132" s="431">
        <f>VLOOKUP(B:B,[1]MICHELIN!$B:$K,8,0)</f>
        <v>13590</v>
      </c>
      <c r="AT132" s="431">
        <v>1050</v>
      </c>
      <c r="AU132" s="211" t="s">
        <v>3956</v>
      </c>
      <c r="AV132" s="197" t="s">
        <v>323</v>
      </c>
      <c r="AW132" s="134" t="str">
        <f>IFERROR(VLOOKUP(AV:AV,Q商品!B:E,4,0),"")</f>
        <v>2023年製 PRIMACY 4+ 225/60R17 99V サマータイヤ 翌営業日発送</v>
      </c>
      <c r="AX132" s="134" t="str">
        <f>IFERROR(VLOOKUP(B:B,在庫!B:M,12,0),"")</f>
        <v>2023年製</v>
      </c>
      <c r="AY132" s="134">
        <f>IFERROR(VLOOKUP(B:B,在庫!B:L,10,0),"")</f>
        <v>3</v>
      </c>
      <c r="AZ132" s="244">
        <f>VLOOKUP(AL:AL,[1]MICHELIN!$B:$AH,32,0)</f>
        <v>605880336</v>
      </c>
      <c r="BA132" s="244">
        <f>VLOOKUP(AL:AL,[1]MICHELIN!$B:$AH,33,0)</f>
        <v>605880391</v>
      </c>
      <c r="BC132" s="11" t="s">
        <v>2055</v>
      </c>
    </row>
    <row r="133" spans="1:55" s="11" customFormat="1" ht="19.5" customHeight="1">
      <c r="A133" s="11">
        <f t="shared" si="54"/>
        <v>1</v>
      </c>
      <c r="B133" s="249">
        <f t="shared" si="55"/>
        <v>2354517159255</v>
      </c>
      <c r="C133" s="235">
        <f>VLOOKUP(B:B,[1]MICHELIN!$B:$K,9,0)</f>
        <v>4</v>
      </c>
      <c r="D133" s="11" t="s">
        <v>4677</v>
      </c>
      <c r="E133" s="397" t="s">
        <v>5598</v>
      </c>
      <c r="F133" s="160" t="s">
        <v>6878</v>
      </c>
      <c r="G133" s="133" t="s">
        <v>10663</v>
      </c>
      <c r="H133" s="235">
        <v>8</v>
      </c>
      <c r="I133" s="430">
        <f>VLOOKUP(B:B,[1]MICHELIN!$B:$K,10,0)</f>
        <v>8</v>
      </c>
      <c r="J133" s="132" t="s">
        <v>8898</v>
      </c>
      <c r="K133" s="133" t="s">
        <v>1962</v>
      </c>
      <c r="L133" s="133">
        <v>61</v>
      </c>
      <c r="M133" s="135" t="s">
        <v>3998</v>
      </c>
      <c r="N133" s="236" t="s">
        <v>8899</v>
      </c>
      <c r="O133" s="236">
        <v>0</v>
      </c>
      <c r="P133" s="237">
        <v>24099</v>
      </c>
      <c r="Q133" s="238" t="s">
        <v>152</v>
      </c>
      <c r="R133" s="144" t="str">
        <f t="shared" si="57"/>
        <v/>
      </c>
      <c r="S133" s="197">
        <v>1074476217</v>
      </c>
      <c r="T133" s="302" t="s">
        <v>7899</v>
      </c>
      <c r="U133" s="194">
        <f t="shared" si="58"/>
        <v>24099</v>
      </c>
      <c r="W133" s="239">
        <v>24099</v>
      </c>
      <c r="X133" s="136">
        <f t="shared" si="59"/>
        <v>18990</v>
      </c>
      <c r="Y133" s="240">
        <f t="shared" si="60"/>
        <v>20953.63636363636</v>
      </c>
      <c r="Z133" s="142">
        <f t="shared" si="61"/>
        <v>7.730611228681683E-2</v>
      </c>
      <c r="AA133" s="137">
        <f t="shared" si="62"/>
        <v>9.3713393205778844E-2</v>
      </c>
      <c r="AB133" s="145"/>
      <c r="AC133" s="189">
        <f t="shared" si="52"/>
        <v>23626</v>
      </c>
      <c r="AD133" s="187">
        <f t="shared" si="53"/>
        <v>25962</v>
      </c>
      <c r="AE133" s="129">
        <f t="shared" si="63"/>
        <v>2336.58</v>
      </c>
      <c r="AF133" s="130">
        <f t="shared" si="64"/>
        <v>473.57999999999993</v>
      </c>
      <c r="AG133" s="131">
        <f t="shared" si="65"/>
        <v>1.824127571065403E-2</v>
      </c>
      <c r="AH133" s="138">
        <f t="shared" si="66"/>
        <v>1863</v>
      </c>
      <c r="AI133" s="139">
        <f t="shared" si="67"/>
        <v>7.1758724289345974E-2</v>
      </c>
      <c r="AJ133" s="139">
        <f t="shared" si="68"/>
        <v>7.5472117495124807E-2</v>
      </c>
      <c r="AL133" s="197">
        <v>2354517159255</v>
      </c>
      <c r="AM133" s="197">
        <v>4985009705292</v>
      </c>
      <c r="AN133" s="197" t="s">
        <v>3620</v>
      </c>
      <c r="AO133" s="241" t="s">
        <v>14</v>
      </c>
      <c r="AP133" s="241" t="s">
        <v>1070</v>
      </c>
      <c r="AQ133" s="242" t="s">
        <v>63</v>
      </c>
      <c r="AR133" s="242">
        <v>42200</v>
      </c>
      <c r="AS133" s="431">
        <f>VLOOKUP(B:B,[1]MICHELIN!$B:$K,8,0)</f>
        <v>18990</v>
      </c>
      <c r="AT133" s="431">
        <v>1050</v>
      </c>
      <c r="AU133" s="211" t="s">
        <v>3956</v>
      </c>
      <c r="AV133" s="197" t="s">
        <v>324</v>
      </c>
      <c r="AW133" s="134" t="str">
        <f>IFERROR(VLOOKUP(AV:AV,Q商品!B:E,4,0),"")</f>
        <v>2023年製 PRIMACY 4+ 235/45R17 97W XL サマータイヤ 翌営業日発送</v>
      </c>
      <c r="AX133" s="134" t="str">
        <f>IFERROR(VLOOKUP(B:B,在庫!B:M,12,0),"")</f>
        <v>2023年製</v>
      </c>
      <c r="AY133" s="134">
        <f>IFERROR(VLOOKUP(B:B,在庫!B:L,10,0),"")</f>
        <v>2</v>
      </c>
      <c r="AZ133" s="244">
        <f>VLOOKUP(AL:AL,[1]MICHELIN!$B:$AH,32,0)</f>
        <v>605880332</v>
      </c>
      <c r="BA133" s="244">
        <f>VLOOKUP(AL:AL,[1]MICHELIN!$B:$AH,33,0)</f>
        <v>605880387</v>
      </c>
      <c r="BC133" s="11" t="s">
        <v>2055</v>
      </c>
    </row>
    <row r="134" spans="1:55" s="11" customFormat="1" ht="19.5" customHeight="1">
      <c r="A134" s="11">
        <f t="shared" si="54"/>
        <v>1</v>
      </c>
      <c r="B134" s="249">
        <f t="shared" si="55"/>
        <v>2355517159252</v>
      </c>
      <c r="C134" s="235">
        <f>VLOOKUP(B:B,[1]MICHELIN!$B:$K,9,0)</f>
        <v>4</v>
      </c>
      <c r="D134" s="11" t="s">
        <v>4677</v>
      </c>
      <c r="E134" s="397" t="s">
        <v>1072</v>
      </c>
      <c r="F134" s="160" t="s">
        <v>6879</v>
      </c>
      <c r="G134" s="133" t="s">
        <v>10663</v>
      </c>
      <c r="H134" s="235">
        <v>20</v>
      </c>
      <c r="I134" s="430">
        <f>VLOOKUP(B:B,[1]MICHELIN!$B:$K,10,0)</f>
        <v>20</v>
      </c>
      <c r="J134" s="132" t="s">
        <v>8898</v>
      </c>
      <c r="K134" s="133" t="s">
        <v>1962</v>
      </c>
      <c r="L134" s="133">
        <v>62</v>
      </c>
      <c r="M134" s="135" t="s">
        <v>3998</v>
      </c>
      <c r="N134" s="236" t="s">
        <v>2465</v>
      </c>
      <c r="O134" s="236">
        <v>0</v>
      </c>
      <c r="P134" s="237">
        <v>21500</v>
      </c>
      <c r="Q134" s="238">
        <f t="shared" ref="Q134:Q160" si="69">(P134-AT134)/1.1</f>
        <v>18590.909090909088</v>
      </c>
      <c r="R134" s="144">
        <f t="shared" si="57"/>
        <v>0.10171149144254266</v>
      </c>
      <c r="S134" s="197">
        <v>1074476203</v>
      </c>
      <c r="T134" s="302" t="s">
        <v>7900</v>
      </c>
      <c r="U134" s="194">
        <f t="shared" si="58"/>
        <v>21500</v>
      </c>
      <c r="W134" s="239">
        <v>21500</v>
      </c>
      <c r="X134" s="136">
        <f t="shared" si="59"/>
        <v>16700</v>
      </c>
      <c r="Y134" s="240">
        <f t="shared" si="60"/>
        <v>18590.909090909088</v>
      </c>
      <c r="Z134" s="142">
        <f t="shared" si="61"/>
        <v>7.7302325581395381E-2</v>
      </c>
      <c r="AA134" s="137">
        <f t="shared" si="62"/>
        <v>0.10171149144254266</v>
      </c>
      <c r="AB134" s="145"/>
      <c r="AC134" s="189">
        <f t="shared" si="52"/>
        <v>21078</v>
      </c>
      <c r="AD134" s="187">
        <f t="shared" si="53"/>
        <v>23162</v>
      </c>
      <c r="AE134" s="129">
        <f t="shared" si="63"/>
        <v>2084.58</v>
      </c>
      <c r="AF134" s="130">
        <f t="shared" si="64"/>
        <v>422.57999999999993</v>
      </c>
      <c r="AG134" s="131">
        <f t="shared" si="65"/>
        <v>1.8244538468180638E-2</v>
      </c>
      <c r="AH134" s="138">
        <f t="shared" si="66"/>
        <v>1662</v>
      </c>
      <c r="AI134" s="139">
        <f t="shared" si="67"/>
        <v>7.1755461531819359E-2</v>
      </c>
      <c r="AJ134" s="139">
        <f t="shared" si="68"/>
        <v>8.3466952974362019E-2</v>
      </c>
      <c r="AL134" s="197">
        <v>2355517159252</v>
      </c>
      <c r="AM134" s="197">
        <v>4985009705704</v>
      </c>
      <c r="AN134" s="197" t="s">
        <v>3628</v>
      </c>
      <c r="AO134" s="241" t="s">
        <v>14</v>
      </c>
      <c r="AP134" s="241" t="s">
        <v>1071</v>
      </c>
      <c r="AQ134" s="242" t="s">
        <v>55</v>
      </c>
      <c r="AR134" s="242">
        <v>37100</v>
      </c>
      <c r="AS134" s="431">
        <f>VLOOKUP(B:B,[1]MICHELIN!$B:$K,8,0)</f>
        <v>16700</v>
      </c>
      <c r="AT134" s="431">
        <v>1050</v>
      </c>
      <c r="AU134" s="211" t="s">
        <v>3956</v>
      </c>
      <c r="AV134" s="197" t="s">
        <v>326</v>
      </c>
      <c r="AW134" s="134" t="str">
        <f>IFERROR(VLOOKUP(AV:AV,Q商品!B:E,4,0),"")</f>
        <v>2023年製 PRIMACY 4+ 235/55R17 103W XL サマータイヤ 翌営業日発送</v>
      </c>
      <c r="AX134" s="134" t="str">
        <f>IFERROR(VLOOKUP(B:B,在庫!B:M,12,0),"")</f>
        <v>2023年製</v>
      </c>
      <c r="AY134" s="134">
        <f>IFERROR(VLOOKUP(B:B,在庫!B:L,10,0),"")</f>
        <v>3</v>
      </c>
      <c r="AZ134" s="244">
        <f>VLOOKUP(AL:AL,[1]MICHELIN!$B:$AH,32,0)</f>
        <v>605880329</v>
      </c>
      <c r="BA134" s="244">
        <f>VLOOKUP(AL:AL,[1]MICHELIN!$B:$AH,33,0)</f>
        <v>605880384</v>
      </c>
      <c r="BC134" s="11" t="s">
        <v>2055</v>
      </c>
    </row>
    <row r="135" spans="1:55" s="11" customFormat="1" ht="19.5" customHeight="1">
      <c r="A135" s="11">
        <f t="shared" si="54"/>
        <v>1</v>
      </c>
      <c r="B135" s="249">
        <f t="shared" si="55"/>
        <v>2355518159251</v>
      </c>
      <c r="C135" s="235">
        <f>VLOOKUP(B:B,[1]MICHELIN!$B:$K,9,0)</f>
        <v>44</v>
      </c>
      <c r="D135" s="11" t="s">
        <v>4677</v>
      </c>
      <c r="E135" s="397" t="s">
        <v>1073</v>
      </c>
      <c r="F135" s="160" t="s">
        <v>7252</v>
      </c>
      <c r="G135" s="133" t="s">
        <v>10663</v>
      </c>
      <c r="H135" s="235">
        <v>44</v>
      </c>
      <c r="I135" s="430">
        <f>VLOOKUP(B:B,[1]MICHELIN!$B:$K,10,0)</f>
        <v>44</v>
      </c>
      <c r="J135" s="132">
        <v>963</v>
      </c>
      <c r="K135" s="133" t="s">
        <v>1962</v>
      </c>
      <c r="L135" s="133">
        <v>63</v>
      </c>
      <c r="M135" s="135" t="s">
        <v>3998</v>
      </c>
      <c r="N135" s="236" t="s">
        <v>2393</v>
      </c>
      <c r="O135" s="236">
        <v>0</v>
      </c>
      <c r="P135" s="237">
        <v>22000</v>
      </c>
      <c r="Q135" s="238">
        <f t="shared" si="69"/>
        <v>19045.454545454544</v>
      </c>
      <c r="R135" s="144">
        <f t="shared" si="57"/>
        <v>0.10424821002386629</v>
      </c>
      <c r="S135" s="197">
        <v>1074475971</v>
      </c>
      <c r="T135" s="302" t="s">
        <v>7901</v>
      </c>
      <c r="U135" s="194">
        <f t="shared" si="58"/>
        <v>22000</v>
      </c>
      <c r="W135" s="239">
        <v>22000</v>
      </c>
      <c r="X135" s="136">
        <f t="shared" si="59"/>
        <v>17060</v>
      </c>
      <c r="Y135" s="240">
        <f t="shared" si="60"/>
        <v>19045.454545454544</v>
      </c>
      <c r="Z135" s="142">
        <f t="shared" si="61"/>
        <v>7.7318181818181841E-2</v>
      </c>
      <c r="AA135" s="137">
        <f t="shared" si="62"/>
        <v>0.10424821002386629</v>
      </c>
      <c r="AB135" s="145"/>
      <c r="AC135" s="189">
        <f t="shared" si="52"/>
        <v>21568</v>
      </c>
      <c r="AD135" s="187">
        <f t="shared" si="53"/>
        <v>23701</v>
      </c>
      <c r="AE135" s="129">
        <f t="shared" si="63"/>
        <v>2133.09</v>
      </c>
      <c r="AF135" s="130">
        <f t="shared" si="64"/>
        <v>432.09000000000015</v>
      </c>
      <c r="AG135" s="131">
        <f t="shared" si="65"/>
        <v>1.8230876334331892E-2</v>
      </c>
      <c r="AH135" s="138">
        <f t="shared" si="66"/>
        <v>1701</v>
      </c>
      <c r="AI135" s="139">
        <f t="shared" si="67"/>
        <v>7.1769123665668122E-2</v>
      </c>
      <c r="AJ135" s="139">
        <f t="shared" si="68"/>
        <v>8.6017333689534403E-2</v>
      </c>
      <c r="AL135" s="197">
        <v>2355518159251</v>
      </c>
      <c r="AM135" s="197">
        <v>4985009705568</v>
      </c>
      <c r="AN135" s="197" t="s">
        <v>3634</v>
      </c>
      <c r="AO135" s="241" t="s">
        <v>14</v>
      </c>
      <c r="AP135" s="241" t="s">
        <v>961</v>
      </c>
      <c r="AQ135" s="242" t="s">
        <v>72</v>
      </c>
      <c r="AR135" s="242">
        <v>37900</v>
      </c>
      <c r="AS135" s="431">
        <f>VLOOKUP(B:B,[1]MICHELIN!$B:$K,8,0)</f>
        <v>17060</v>
      </c>
      <c r="AT135" s="431">
        <v>1050</v>
      </c>
      <c r="AU135" s="211" t="s">
        <v>3956</v>
      </c>
      <c r="AV135" s="197" t="s">
        <v>327</v>
      </c>
      <c r="AW135" s="134" t="str">
        <f>IFERROR(VLOOKUP(AV:AV,Q商品!B:E,4,0),"")</f>
        <v>2023年製 PRIMACY 4+ 235/55R18 104V XL サマータイヤ 翌営業日発送</v>
      </c>
      <c r="AX135" s="134" t="str">
        <f>IFERROR(VLOOKUP(B:B,在庫!B:M,12,0),"")</f>
        <v>2023年製</v>
      </c>
      <c r="AY135" s="134">
        <f>IFERROR(VLOOKUP(B:B,在庫!B:L,10,0),"")</f>
        <v>3</v>
      </c>
      <c r="AZ135" s="244">
        <f>VLOOKUP(AL:AL,[1]MICHELIN!$B:$AH,32,0)</f>
        <v>605880323</v>
      </c>
      <c r="BA135" s="244">
        <f>VLOOKUP(AL:AL,[1]MICHELIN!$B:$AH,33,0)</f>
        <v>605880378</v>
      </c>
      <c r="BC135" s="11" t="s">
        <v>2055</v>
      </c>
    </row>
    <row r="136" spans="1:55" s="11" customFormat="1" ht="19.5" customHeight="1">
      <c r="A136" s="11">
        <f t="shared" si="54"/>
        <v>1</v>
      </c>
      <c r="B136" s="249">
        <f t="shared" si="55"/>
        <v>2454517159252</v>
      </c>
      <c r="C136" s="235">
        <f>VLOOKUP(B:B,[1]MICHELIN!$B:$K,9,0)</f>
        <v>4</v>
      </c>
      <c r="D136" s="11" t="s">
        <v>6144</v>
      </c>
      <c r="E136" s="397" t="s">
        <v>1074</v>
      </c>
      <c r="F136" s="160" t="s">
        <v>1937</v>
      </c>
      <c r="G136" s="133" t="s">
        <v>10663</v>
      </c>
      <c r="H136" s="235">
        <v>8</v>
      </c>
      <c r="I136" s="430">
        <f>VLOOKUP(B:B,[1]MICHELIN!$B:$K,10,0)</f>
        <v>8</v>
      </c>
      <c r="J136" s="132">
        <v>2111</v>
      </c>
      <c r="K136" s="133" t="s">
        <v>1962</v>
      </c>
      <c r="L136" s="133">
        <v>64</v>
      </c>
      <c r="M136" s="135" t="s">
        <v>2017</v>
      </c>
      <c r="N136" s="236" t="s">
        <v>7253</v>
      </c>
      <c r="O136" s="236">
        <v>0</v>
      </c>
      <c r="P136" s="237">
        <v>26300</v>
      </c>
      <c r="Q136" s="238">
        <f t="shared" si="69"/>
        <v>22954.545454545452</v>
      </c>
      <c r="R136" s="144">
        <f t="shared" si="57"/>
        <v>2.9386138613861287E-2</v>
      </c>
      <c r="S136" s="197">
        <v>1074476218</v>
      </c>
      <c r="T136" s="305" t="s">
        <v>7902</v>
      </c>
      <c r="U136" s="194">
        <f t="shared" si="58"/>
        <v>28945</v>
      </c>
      <c r="W136" s="239">
        <v>28945</v>
      </c>
      <c r="X136" s="136">
        <f t="shared" si="59"/>
        <v>22280</v>
      </c>
      <c r="Y136" s="240">
        <f t="shared" si="60"/>
        <v>25359.090909090908</v>
      </c>
      <c r="Z136" s="142">
        <f t="shared" si="61"/>
        <v>0.18566539923954362</v>
      </c>
      <c r="AA136" s="137">
        <f t="shared" si="62"/>
        <v>0.12141960924896932</v>
      </c>
      <c r="AB136" s="145"/>
      <c r="AC136" s="189">
        <f t="shared" si="52"/>
        <v>28377</v>
      </c>
      <c r="AD136" s="187">
        <f t="shared" si="53"/>
        <v>31183</v>
      </c>
      <c r="AE136" s="129">
        <f t="shared" si="63"/>
        <v>2806.47</v>
      </c>
      <c r="AF136" s="130">
        <f t="shared" si="64"/>
        <v>568.4699999999998</v>
      </c>
      <c r="AG136" s="131">
        <f t="shared" si="65"/>
        <v>1.8230125388833653E-2</v>
      </c>
      <c r="AH136" s="138">
        <f t="shared" si="66"/>
        <v>2238</v>
      </c>
      <c r="AI136" s="139">
        <f t="shared" si="67"/>
        <v>7.1769874611166337E-2</v>
      </c>
      <c r="AJ136" s="139">
        <f t="shared" si="68"/>
        <v>0.10318948386013566</v>
      </c>
      <c r="AL136" s="197">
        <v>2454517159252</v>
      </c>
      <c r="AM136" s="197">
        <v>4985009705308</v>
      </c>
      <c r="AN136" s="197" t="s">
        <v>3621</v>
      </c>
      <c r="AO136" s="241" t="s">
        <v>14</v>
      </c>
      <c r="AP136" s="241" t="s">
        <v>1034</v>
      </c>
      <c r="AQ136" s="242" t="s">
        <v>57</v>
      </c>
      <c r="AR136" s="242">
        <v>49500</v>
      </c>
      <c r="AS136" s="431">
        <v>22280</v>
      </c>
      <c r="AT136" s="431">
        <v>1050</v>
      </c>
      <c r="AU136" s="211" t="s">
        <v>3956</v>
      </c>
      <c r="AV136" s="197" t="s">
        <v>328</v>
      </c>
      <c r="AW136" s="134" t="str">
        <f>IFERROR(VLOOKUP(AV:AV,Q商品!B:E,4,0),"")</f>
        <v>2023年製 PRIMACY 4+ 245/45R17 99Y XL サマータイヤ 翌営業日発送</v>
      </c>
      <c r="AX136" s="134" t="str">
        <f>IFERROR(VLOOKUP(B:B,在庫!B:M,12,0),"")</f>
        <v>2023年製</v>
      </c>
      <c r="AY136" s="134">
        <f>IFERROR(VLOOKUP(B:B,在庫!B:L,10,0),"")</f>
        <v>1</v>
      </c>
      <c r="AZ136" s="244">
        <f>VLOOKUP(AL:AL,[1]MICHELIN!$B:$AH,32,0)</f>
        <v>605880331</v>
      </c>
      <c r="BA136" s="244">
        <f>VLOOKUP(AL:AL,[1]MICHELIN!$B:$AH,33,0)</f>
        <v>605880386</v>
      </c>
      <c r="BC136" s="11" t="s">
        <v>2055</v>
      </c>
    </row>
    <row r="137" spans="1:55" s="11" customFormat="1" ht="19.5" customHeight="1">
      <c r="A137" s="11">
        <f t="shared" si="54"/>
        <v>2</v>
      </c>
      <c r="B137" s="249">
        <f t="shared" si="55"/>
        <v>2454518159251</v>
      </c>
      <c r="C137" s="235">
        <f>VLOOKUP(B:B,[1]MICHELIN!$B:$K,9,0)</f>
        <v>16</v>
      </c>
      <c r="D137" s="11" t="s">
        <v>4677</v>
      </c>
      <c r="E137" s="397" t="s">
        <v>8728</v>
      </c>
      <c r="F137" s="160" t="s">
        <v>6880</v>
      </c>
      <c r="G137" s="133" t="s">
        <v>10663</v>
      </c>
      <c r="H137" s="235">
        <v>18</v>
      </c>
      <c r="I137" s="430">
        <f>VLOOKUP(B:B,[1]MICHELIN!$B:$K,10,0)</f>
        <v>18</v>
      </c>
      <c r="J137" s="132">
        <v>2132</v>
      </c>
      <c r="K137" s="133" t="s">
        <v>1962</v>
      </c>
      <c r="L137" s="351">
        <v>65</v>
      </c>
      <c r="M137" s="135" t="s">
        <v>3998</v>
      </c>
      <c r="N137" s="236" t="s">
        <v>8900</v>
      </c>
      <c r="O137" s="236" t="s">
        <v>4002</v>
      </c>
      <c r="P137" s="237">
        <v>26900</v>
      </c>
      <c r="Q137" s="238">
        <f t="shared" si="69"/>
        <v>23499.999999999996</v>
      </c>
      <c r="R137" s="144">
        <f t="shared" si="57"/>
        <v>0.10553191489361688</v>
      </c>
      <c r="S137" s="197">
        <v>1074475990</v>
      </c>
      <c r="T137" s="302" t="s">
        <v>7903</v>
      </c>
      <c r="U137" s="194">
        <f t="shared" si="58"/>
        <v>26000</v>
      </c>
      <c r="V137" s="11">
        <v>900</v>
      </c>
      <c r="W137" s="239">
        <v>26900</v>
      </c>
      <c r="X137" s="136">
        <f t="shared" si="59"/>
        <v>21020</v>
      </c>
      <c r="Y137" s="240">
        <f t="shared" si="60"/>
        <v>23499.999999999996</v>
      </c>
      <c r="Z137" s="142">
        <f t="shared" si="61"/>
        <v>7.7307692307692299E-2</v>
      </c>
      <c r="AA137" s="137">
        <f t="shared" si="62"/>
        <v>0.10553191489361688</v>
      </c>
      <c r="AB137" s="145"/>
      <c r="AC137" s="189">
        <f t="shared" si="52"/>
        <v>25490</v>
      </c>
      <c r="AD137" s="187">
        <f t="shared" si="53"/>
        <v>28010</v>
      </c>
      <c r="AE137" s="129">
        <f t="shared" si="63"/>
        <v>2520.9</v>
      </c>
      <c r="AF137" s="130">
        <f t="shared" si="64"/>
        <v>510.90000000000009</v>
      </c>
      <c r="AG137" s="131">
        <f t="shared" si="65"/>
        <v>1.8239914316315605E-2</v>
      </c>
      <c r="AH137" s="138">
        <f t="shared" si="66"/>
        <v>2010</v>
      </c>
      <c r="AI137" s="139">
        <f t="shared" si="67"/>
        <v>7.1760085683684402E-2</v>
      </c>
      <c r="AJ137" s="139">
        <f t="shared" si="68"/>
        <v>8.7292000577301271E-2</v>
      </c>
      <c r="AL137" s="197">
        <v>2454518159251</v>
      </c>
      <c r="AM137" s="197">
        <v>4985009705483</v>
      </c>
      <c r="AN137" s="197" t="s">
        <v>3634</v>
      </c>
      <c r="AO137" s="241" t="s">
        <v>14</v>
      </c>
      <c r="AP137" s="241" t="s">
        <v>1035</v>
      </c>
      <c r="AQ137" s="242" t="s">
        <v>33</v>
      </c>
      <c r="AR137" s="242">
        <v>46700</v>
      </c>
      <c r="AS137" s="431">
        <f>VLOOKUP(B:B,[1]MICHELIN!$B:$K,8,0)</f>
        <v>21020</v>
      </c>
      <c r="AT137" s="431">
        <v>1050</v>
      </c>
      <c r="AU137" s="211" t="s">
        <v>3956</v>
      </c>
      <c r="AV137" s="197" t="s">
        <v>329</v>
      </c>
      <c r="AW137" s="134" t="str">
        <f>IFERROR(VLOOKUP(AV:AV,Q商品!B:E,4,0),"")</f>
        <v>2023年製 PRIMACY 4+ 245/45R18 100W XL サマータイヤ 翌営業日発送</v>
      </c>
      <c r="AX137" s="134" t="str">
        <f>IFERROR(VLOOKUP(B:B,在庫!B:M,12,0),"")</f>
        <v>2023年製</v>
      </c>
      <c r="AY137" s="134">
        <f>IFERROR(VLOOKUP(B:B,在庫!B:L,10,0),"")</f>
        <v>4</v>
      </c>
      <c r="AZ137" s="244">
        <f>VLOOKUP(AL:AL,[1]MICHELIN!$B:$AH,32,0)</f>
        <v>605880318</v>
      </c>
      <c r="BA137" s="244">
        <f>VLOOKUP(AL:AL,[1]MICHELIN!$B:$AH,33,0)</f>
        <v>605880373</v>
      </c>
      <c r="BC137" s="11" t="s">
        <v>2055</v>
      </c>
    </row>
    <row r="138" spans="1:55" s="11" customFormat="1" ht="19.5" customHeight="1">
      <c r="A138" s="11">
        <f t="shared" si="54"/>
        <v>2</v>
      </c>
      <c r="B138" s="249">
        <f t="shared" si="55"/>
        <v>2454518159671</v>
      </c>
      <c r="C138" s="235">
        <f>VLOOKUP(B:B,[1]MICHELIN!$B:$K,9,0)</f>
        <v>0</v>
      </c>
      <c r="D138" s="11" t="s">
        <v>6144</v>
      </c>
      <c r="E138" s="397" t="s">
        <v>1075</v>
      </c>
      <c r="F138" s="160" t="s">
        <v>6880</v>
      </c>
      <c r="G138" s="133" t="s">
        <v>10661</v>
      </c>
      <c r="H138" s="235">
        <v>0</v>
      </c>
      <c r="I138" s="430">
        <f>VLOOKUP(B:B,[1]MICHELIN!$B:$K,10,0)</f>
        <v>0</v>
      </c>
      <c r="J138" s="132"/>
      <c r="K138" s="133" t="s">
        <v>1962</v>
      </c>
      <c r="L138" s="351">
        <v>65</v>
      </c>
      <c r="M138" s="135" t="s">
        <v>3998</v>
      </c>
      <c r="N138" s="236" t="s">
        <v>8900</v>
      </c>
      <c r="O138" s="236" t="s">
        <v>4002</v>
      </c>
      <c r="P138" s="237">
        <v>26900</v>
      </c>
      <c r="Q138" s="238">
        <f t="shared" si="69"/>
        <v>23499.999999999996</v>
      </c>
      <c r="R138" s="144">
        <f t="shared" si="57"/>
        <v>0.26587234042553182</v>
      </c>
      <c r="S138" s="197">
        <v>1074475960</v>
      </c>
      <c r="T138" s="302" t="s">
        <v>7904</v>
      </c>
      <c r="U138" s="194">
        <f t="shared" si="58"/>
        <v>26000</v>
      </c>
      <c r="V138" s="11">
        <v>900</v>
      </c>
      <c r="W138" s="239">
        <v>26900</v>
      </c>
      <c r="X138" s="136">
        <f t="shared" si="59"/>
        <v>17252</v>
      </c>
      <c r="Y138" s="240">
        <f t="shared" si="60"/>
        <v>23499.999999999996</v>
      </c>
      <c r="Z138" s="142">
        <f t="shared" si="61"/>
        <v>7.7307692307692299E-2</v>
      </c>
      <c r="AA138" s="137">
        <f t="shared" si="62"/>
        <v>0.26587234042553182</v>
      </c>
      <c r="AB138" s="145">
        <v>9</v>
      </c>
      <c r="AC138" s="189">
        <f t="shared" si="52"/>
        <v>25490</v>
      </c>
      <c r="AD138" s="187">
        <f t="shared" si="53"/>
        <v>28010</v>
      </c>
      <c r="AE138" s="129">
        <f t="shared" si="63"/>
        <v>2520.9</v>
      </c>
      <c r="AF138" s="130">
        <f t="shared" si="64"/>
        <v>510.90000000000009</v>
      </c>
      <c r="AG138" s="131">
        <f t="shared" si="65"/>
        <v>1.8239914316315605E-2</v>
      </c>
      <c r="AH138" s="138">
        <f t="shared" si="66"/>
        <v>2010</v>
      </c>
      <c r="AI138" s="139">
        <f t="shared" si="67"/>
        <v>7.1760085683684402E-2</v>
      </c>
      <c r="AJ138" s="139">
        <f t="shared" si="68"/>
        <v>0.24763242610921621</v>
      </c>
      <c r="AL138" s="197">
        <v>2454518159671</v>
      </c>
      <c r="AM138" s="197">
        <v>4985009705483</v>
      </c>
      <c r="AN138" s="197" t="s">
        <v>152</v>
      </c>
      <c r="AO138" s="241" t="s">
        <v>145</v>
      </c>
      <c r="AP138" s="241" t="s">
        <v>1035</v>
      </c>
      <c r="AQ138" s="242" t="s">
        <v>33</v>
      </c>
      <c r="AR138" s="242" t="s">
        <v>152</v>
      </c>
      <c r="AS138" s="431">
        <v>17252</v>
      </c>
      <c r="AT138" s="431">
        <v>1050</v>
      </c>
      <c r="AU138" s="211" t="s">
        <v>3957</v>
      </c>
      <c r="AV138" s="197" t="s">
        <v>336</v>
      </c>
      <c r="AW138" s="134" t="str">
        <f>IFERROR(VLOOKUP(AV:AV,Q商品!B:E,4,0),"")</f>
        <v>2021年製 PRIMACY 4+ 245/45R18 100W XL サマータイヤ 翌営業日発送</v>
      </c>
      <c r="AX138" s="134" t="str">
        <f>IFERROR(VLOOKUP(B:B,在庫!B:M,12,0),"")</f>
        <v/>
      </c>
      <c r="AY138" s="134" t="str">
        <f>IFERROR(VLOOKUP(B:B,在庫!B:L,10,0),"")</f>
        <v/>
      </c>
      <c r="AZ138" s="244">
        <f>VLOOKUP(AL:AL,[1]MICHELIN!$B:$AH,32,0)</f>
        <v>614215459</v>
      </c>
      <c r="BA138" s="244">
        <f>VLOOKUP(AL:AL,[1]MICHELIN!$B:$AH,33,0)</f>
        <v>614215466</v>
      </c>
      <c r="BC138" s="11" t="s">
        <v>150</v>
      </c>
    </row>
    <row r="139" spans="1:55" s="11" customFormat="1" ht="19.5" customHeight="1">
      <c r="A139" s="11">
        <f t="shared" si="54"/>
        <v>1</v>
      </c>
      <c r="B139" s="249">
        <f t="shared" si="55"/>
        <v>2554518159258</v>
      </c>
      <c r="C139" s="235">
        <f>VLOOKUP(B:B,[1]MICHELIN!$B:$K,9,0)</f>
        <v>2</v>
      </c>
      <c r="D139" s="11" t="s">
        <v>4677</v>
      </c>
      <c r="E139" s="397" t="s">
        <v>7272</v>
      </c>
      <c r="F139" s="160" t="s">
        <v>6881</v>
      </c>
      <c r="G139" s="133" t="s">
        <v>10661</v>
      </c>
      <c r="H139" s="235">
        <v>8</v>
      </c>
      <c r="I139" s="430">
        <f>VLOOKUP(B:B,[1]MICHELIN!$B:$K,10,0)</f>
        <v>8</v>
      </c>
      <c r="J139" s="132"/>
      <c r="K139" s="133" t="s">
        <v>1962</v>
      </c>
      <c r="L139" s="133">
        <v>66</v>
      </c>
      <c r="M139" s="135" t="s">
        <v>2014</v>
      </c>
      <c r="N139" s="236" t="s">
        <v>9115</v>
      </c>
      <c r="O139" s="236">
        <v>0</v>
      </c>
      <c r="P139" s="237">
        <v>28799</v>
      </c>
      <c r="Q139" s="238">
        <f t="shared" si="69"/>
        <v>25226.363636363636</v>
      </c>
      <c r="R139" s="144">
        <f t="shared" si="57"/>
        <v>0.10807596670150274</v>
      </c>
      <c r="S139" s="197" t="s">
        <v>8736</v>
      </c>
      <c r="T139" s="302" t="s">
        <v>8739</v>
      </c>
      <c r="U139" s="194">
        <f t="shared" si="58"/>
        <v>28799</v>
      </c>
      <c r="W139" s="239">
        <v>28799</v>
      </c>
      <c r="X139" s="136">
        <f t="shared" si="59"/>
        <v>22500</v>
      </c>
      <c r="Y139" s="240">
        <f t="shared" si="60"/>
        <v>25226.363636363636</v>
      </c>
      <c r="Z139" s="142">
        <f t="shared" si="61"/>
        <v>7.7329073926178049E-2</v>
      </c>
      <c r="AA139" s="137">
        <f t="shared" si="62"/>
        <v>0.10807596670150274</v>
      </c>
      <c r="AB139" s="145"/>
      <c r="AC139" s="189">
        <f t="shared" si="52"/>
        <v>28234</v>
      </c>
      <c r="AD139" s="187">
        <f t="shared" si="53"/>
        <v>31026</v>
      </c>
      <c r="AE139" s="129">
        <f t="shared" si="63"/>
        <v>2792.3399999999997</v>
      </c>
      <c r="AF139" s="130">
        <f t="shared" si="64"/>
        <v>565.33999999999969</v>
      </c>
      <c r="AG139" s="131">
        <f t="shared" si="65"/>
        <v>1.8221491652162691E-2</v>
      </c>
      <c r="AH139" s="138">
        <f t="shared" si="66"/>
        <v>2227</v>
      </c>
      <c r="AI139" s="139">
        <f t="shared" si="67"/>
        <v>7.1778508347837292E-2</v>
      </c>
      <c r="AJ139" s="139">
        <f t="shared" si="68"/>
        <v>8.9854475049340049E-2</v>
      </c>
      <c r="AL139" s="197">
        <v>2554518159258</v>
      </c>
      <c r="AM139" s="197">
        <v>4985009705490</v>
      </c>
      <c r="AN139" s="197" t="s">
        <v>3635</v>
      </c>
      <c r="AO139" s="241" t="s">
        <v>14</v>
      </c>
      <c r="AP139" s="241" t="s">
        <v>1041</v>
      </c>
      <c r="AQ139" s="242" t="s">
        <v>60</v>
      </c>
      <c r="AR139" s="242">
        <v>50000</v>
      </c>
      <c r="AS139" s="431">
        <v>22500</v>
      </c>
      <c r="AT139" s="431">
        <v>1050</v>
      </c>
      <c r="AU139" s="211" t="s">
        <v>3956</v>
      </c>
      <c r="AV139" s="197" t="s">
        <v>8726</v>
      </c>
      <c r="AW139" s="134" t="str">
        <f>IFERROR(VLOOKUP(AV:AV,Q商品!B:E,4,0),"")</f>
        <v/>
      </c>
      <c r="AX139" s="134" t="str">
        <f>IFERROR(VLOOKUP(B:B,在庫!B:M,12,0),"")</f>
        <v>2022年製</v>
      </c>
      <c r="AY139" s="134">
        <f>IFERROR(VLOOKUP(B:B,在庫!B:L,10,0),"")</f>
        <v>3</v>
      </c>
      <c r="AZ139" s="244">
        <f>VLOOKUP(AL:AL,[1]MICHELIN!$B:$AH,32,0)</f>
        <v>605880321</v>
      </c>
      <c r="BA139" s="244">
        <f>VLOOKUP(AL:AL,[1]MICHELIN!$B:$AH,33,0)</f>
        <v>605880376</v>
      </c>
      <c r="BC139" s="11" t="s">
        <v>2055</v>
      </c>
    </row>
    <row r="140" spans="1:55" s="11" customFormat="1" ht="19.5" customHeight="1">
      <c r="A140" s="11">
        <f t="shared" si="54"/>
        <v>1</v>
      </c>
      <c r="B140" s="249">
        <f t="shared" si="55"/>
        <v>2255518159308</v>
      </c>
      <c r="C140" s="235">
        <f>VLOOKUP(B:B,[1]MICHELIN!$B:$K,9,0)</f>
        <v>25</v>
      </c>
      <c r="D140" s="11" t="s">
        <v>4677</v>
      </c>
      <c r="E140" s="397" t="s">
        <v>1076</v>
      </c>
      <c r="F140" s="160" t="s">
        <v>7255</v>
      </c>
      <c r="G140" s="133" t="s">
        <v>10663</v>
      </c>
      <c r="H140" s="235">
        <v>0</v>
      </c>
      <c r="I140" s="430">
        <f>VLOOKUP(B:B,[1]MICHELIN!$B:$K,10,0)</f>
        <v>0</v>
      </c>
      <c r="J140" s="132"/>
      <c r="K140" s="133" t="s">
        <v>1962</v>
      </c>
      <c r="L140" s="133">
        <v>67</v>
      </c>
      <c r="M140" s="135" t="s">
        <v>3998</v>
      </c>
      <c r="N140" s="236" t="s">
        <v>2416</v>
      </c>
      <c r="O140" s="236">
        <v>0</v>
      </c>
      <c r="P140" s="237">
        <v>22700</v>
      </c>
      <c r="Q140" s="238">
        <f t="shared" si="69"/>
        <v>19681.81818181818</v>
      </c>
      <c r="R140" s="144">
        <f t="shared" si="57"/>
        <v>0.1286374133949191</v>
      </c>
      <c r="S140" s="197">
        <v>1074475939</v>
      </c>
      <c r="T140" s="302" t="s">
        <v>7905</v>
      </c>
      <c r="U140" s="194">
        <f t="shared" si="58"/>
        <v>22700</v>
      </c>
      <c r="W140" s="239">
        <v>22700</v>
      </c>
      <c r="X140" s="136">
        <f t="shared" si="59"/>
        <v>17150</v>
      </c>
      <c r="Y140" s="240">
        <f t="shared" si="60"/>
        <v>19681.81818181818</v>
      </c>
      <c r="Z140" s="142">
        <f t="shared" si="61"/>
        <v>7.7268722466960371E-2</v>
      </c>
      <c r="AA140" s="137">
        <f t="shared" si="62"/>
        <v>0.1286374133949191</v>
      </c>
      <c r="AB140" s="145"/>
      <c r="AC140" s="189">
        <f t="shared" si="52"/>
        <v>22254</v>
      </c>
      <c r="AD140" s="187">
        <f t="shared" si="53"/>
        <v>24454</v>
      </c>
      <c r="AE140" s="129">
        <f t="shared" si="63"/>
        <v>2200.86</v>
      </c>
      <c r="AF140" s="130">
        <f t="shared" si="64"/>
        <v>446.86000000000013</v>
      </c>
      <c r="AG140" s="131">
        <f t="shared" si="65"/>
        <v>1.8273493089065188E-2</v>
      </c>
      <c r="AH140" s="138">
        <f t="shared" si="66"/>
        <v>1754</v>
      </c>
      <c r="AI140" s="139">
        <f t="shared" si="67"/>
        <v>7.1726506910934823E-2</v>
      </c>
      <c r="AJ140" s="139">
        <f t="shared" si="68"/>
        <v>0.11036392030585392</v>
      </c>
      <c r="AL140" s="197">
        <v>2255518159308</v>
      </c>
      <c r="AM140" s="197">
        <v>4985009706237</v>
      </c>
      <c r="AN140" s="197" t="s">
        <v>3641</v>
      </c>
      <c r="AO140" s="241" t="s">
        <v>15</v>
      </c>
      <c r="AP140" s="241" t="s">
        <v>939</v>
      </c>
      <c r="AQ140" s="242" t="s">
        <v>71</v>
      </c>
      <c r="AR140" s="242">
        <v>38100</v>
      </c>
      <c r="AS140" s="431">
        <f>VLOOKUP(B:B,[1]MICHELIN!$B:$K,8,0)</f>
        <v>17150</v>
      </c>
      <c r="AT140" s="431">
        <v>1050</v>
      </c>
      <c r="AU140" s="211" t="s">
        <v>3956</v>
      </c>
      <c r="AV140" s="197" t="s">
        <v>337</v>
      </c>
      <c r="AW140" s="134" t="str">
        <f>IFERROR(VLOOKUP(AV:AV,Q商品!B:E,4,0),"")</f>
        <v>2023年製 PRIMACY SUV+ 225/55R18 98V サマータイヤ 翌営業日発送</v>
      </c>
      <c r="AX140" s="134" t="str">
        <f>IFERROR(VLOOKUP(B:B,在庫!B:M,12,0),"")</f>
        <v>2023年製</v>
      </c>
      <c r="AY140" s="134">
        <f>IFERROR(VLOOKUP(B:B,在庫!B:L,10,0),"")</f>
        <v>1</v>
      </c>
      <c r="AZ140" s="244">
        <f>VLOOKUP(AL:AL,[1]MICHELIN!$B:$AH,32,0)</f>
        <v>605880345</v>
      </c>
      <c r="BA140" s="244">
        <f>VLOOKUP(AL:AL,[1]MICHELIN!$B:$AH,33,0)</f>
        <v>605880400</v>
      </c>
      <c r="BC140" s="11" t="s">
        <v>2055</v>
      </c>
    </row>
    <row r="141" spans="1:55" s="11" customFormat="1" ht="19.5" customHeight="1">
      <c r="A141" s="11">
        <f t="shared" si="54"/>
        <v>1</v>
      </c>
      <c r="B141" s="249">
        <f t="shared" si="55"/>
        <v>2255519159307</v>
      </c>
      <c r="C141" s="235">
        <f>VLOOKUP(B:B,[1]MICHELIN!$B:$K,9,0)</f>
        <v>29</v>
      </c>
      <c r="D141" s="11" t="s">
        <v>4677</v>
      </c>
      <c r="E141" s="397" t="s">
        <v>1077</v>
      </c>
      <c r="F141" s="160" t="s">
        <v>6882</v>
      </c>
      <c r="G141" s="133" t="s">
        <v>10663</v>
      </c>
      <c r="H141" s="235">
        <v>3</v>
      </c>
      <c r="I141" s="430">
        <f>VLOOKUP(B:B,[1]MICHELIN!$B:$K,10,0)</f>
        <v>3</v>
      </c>
      <c r="J141" s="132">
        <v>318</v>
      </c>
      <c r="K141" s="133" t="s">
        <v>1962</v>
      </c>
      <c r="L141" s="133">
        <v>68</v>
      </c>
      <c r="M141" s="135" t="s">
        <v>3998</v>
      </c>
      <c r="N141" s="236" t="s">
        <v>5390</v>
      </c>
      <c r="O141" s="236" t="s">
        <v>4002</v>
      </c>
      <c r="P141" s="237">
        <v>25600</v>
      </c>
      <c r="Q141" s="238">
        <f t="shared" si="69"/>
        <v>22318.181818181816</v>
      </c>
      <c r="R141" s="144">
        <f t="shared" si="57"/>
        <v>0.14509164969450095</v>
      </c>
      <c r="S141" s="197">
        <v>1074476202</v>
      </c>
      <c r="T141" s="302" t="s">
        <v>7906</v>
      </c>
      <c r="U141" s="194">
        <f t="shared" si="58"/>
        <v>24700</v>
      </c>
      <c r="V141" s="11">
        <v>900</v>
      </c>
      <c r="W141" s="239">
        <v>25600</v>
      </c>
      <c r="X141" s="136">
        <f t="shared" si="59"/>
        <v>19080</v>
      </c>
      <c r="Y141" s="240">
        <f t="shared" si="60"/>
        <v>22318.181818181816</v>
      </c>
      <c r="Z141" s="142">
        <f t="shared" si="61"/>
        <v>7.7287449392712482E-2</v>
      </c>
      <c r="AA141" s="137">
        <f t="shared" si="62"/>
        <v>0.14509164969450095</v>
      </c>
      <c r="AB141" s="145"/>
      <c r="AC141" s="189">
        <f t="shared" si="52"/>
        <v>24215</v>
      </c>
      <c r="AD141" s="187">
        <f t="shared" si="53"/>
        <v>26609</v>
      </c>
      <c r="AE141" s="129">
        <f t="shared" si="63"/>
        <v>2394.81</v>
      </c>
      <c r="AF141" s="130">
        <f t="shared" si="64"/>
        <v>485.80999999999995</v>
      </c>
      <c r="AG141" s="131">
        <f t="shared" si="65"/>
        <v>1.8257356533503698E-2</v>
      </c>
      <c r="AH141" s="138">
        <f t="shared" si="66"/>
        <v>1909</v>
      </c>
      <c r="AI141" s="139">
        <f t="shared" si="67"/>
        <v>7.1742643466496295E-2</v>
      </c>
      <c r="AJ141" s="139">
        <f t="shared" si="68"/>
        <v>0.12683429316099726</v>
      </c>
      <c r="AL141" s="197">
        <v>2255519159307</v>
      </c>
      <c r="AM141" s="197">
        <v>4985009706343</v>
      </c>
      <c r="AN141" s="197" t="s">
        <v>3645</v>
      </c>
      <c r="AO141" s="241" t="s">
        <v>15</v>
      </c>
      <c r="AP141" s="241" t="s">
        <v>975</v>
      </c>
      <c r="AQ141" s="242" t="s">
        <v>78</v>
      </c>
      <c r="AR141" s="242">
        <v>42400</v>
      </c>
      <c r="AS141" s="431">
        <f>VLOOKUP(B:B,[1]MICHELIN!$B:$K,8,0)</f>
        <v>19080</v>
      </c>
      <c r="AT141" s="431">
        <v>1050</v>
      </c>
      <c r="AU141" s="211" t="s">
        <v>3956</v>
      </c>
      <c r="AV141" s="197" t="s">
        <v>338</v>
      </c>
      <c r="AW141" s="134" t="str">
        <f>IFERROR(VLOOKUP(AV:AV,Q商品!B:E,4,0),"")</f>
        <v>2023年製 PRIMACY SUV+ 225/55R19 99V サマータイヤ 翌営業日発送</v>
      </c>
      <c r="AX141" s="134" t="str">
        <f>IFERROR(VLOOKUP(B:B,在庫!B:M,12,0),"")</f>
        <v>2023年製</v>
      </c>
      <c r="AY141" s="134">
        <f>IFERROR(VLOOKUP(B:B,在庫!B:L,10,0),"")</f>
        <v>1</v>
      </c>
      <c r="AZ141" s="244">
        <f>VLOOKUP(AL:AL,[1]MICHELIN!$B:$AH,32,0)</f>
        <v>605880349</v>
      </c>
      <c r="BA141" s="244">
        <f>VLOOKUP(AL:AL,[1]MICHELIN!$B:$AH,33,0)</f>
        <v>605880404</v>
      </c>
      <c r="BC141" s="11" t="s">
        <v>2055</v>
      </c>
    </row>
    <row r="142" spans="1:55" s="11" customFormat="1" ht="19.5" customHeight="1">
      <c r="A142" s="11">
        <f t="shared" si="54"/>
        <v>1</v>
      </c>
      <c r="B142" s="249">
        <f t="shared" si="55"/>
        <v>2256517159306</v>
      </c>
      <c r="C142" s="235">
        <f>VLOOKUP(B:B,[1]MICHELIN!$B:$K,9,0)</f>
        <v>20</v>
      </c>
      <c r="D142" s="11" t="s">
        <v>4677</v>
      </c>
      <c r="E142" s="397" t="s">
        <v>1078</v>
      </c>
      <c r="F142" s="160" t="s">
        <v>6883</v>
      </c>
      <c r="G142" s="133" t="s">
        <v>10663</v>
      </c>
      <c r="H142" s="235">
        <v>16</v>
      </c>
      <c r="I142" s="430">
        <f>VLOOKUP(B:B,[1]MICHELIN!$B:$K,10,0)</f>
        <v>16</v>
      </c>
      <c r="J142" s="132">
        <v>455</v>
      </c>
      <c r="K142" s="133" t="s">
        <v>1962</v>
      </c>
      <c r="L142" s="133">
        <v>69</v>
      </c>
      <c r="M142" s="135" t="s">
        <v>3998</v>
      </c>
      <c r="N142" s="236" t="s">
        <v>2466</v>
      </c>
      <c r="O142" s="236">
        <v>0</v>
      </c>
      <c r="P142" s="237">
        <v>18870</v>
      </c>
      <c r="Q142" s="238">
        <f t="shared" si="69"/>
        <v>16199.999999999998</v>
      </c>
      <c r="R142" s="144">
        <f t="shared" si="57"/>
        <v>0.16111111111111101</v>
      </c>
      <c r="S142" s="197">
        <v>1074475938</v>
      </c>
      <c r="T142" s="302" t="s">
        <v>7907</v>
      </c>
      <c r="U142" s="194">
        <f t="shared" si="58"/>
        <v>18870</v>
      </c>
      <c r="W142" s="239">
        <v>18870</v>
      </c>
      <c r="X142" s="136">
        <f t="shared" si="59"/>
        <v>13590</v>
      </c>
      <c r="Y142" s="240">
        <f t="shared" si="60"/>
        <v>16199.999999999998</v>
      </c>
      <c r="Z142" s="142">
        <f t="shared" si="61"/>
        <v>7.7318494965553874E-2</v>
      </c>
      <c r="AA142" s="137">
        <f t="shared" si="62"/>
        <v>0.16111111111111101</v>
      </c>
      <c r="AB142" s="145"/>
      <c r="AC142" s="189">
        <f t="shared" si="52"/>
        <v>18500</v>
      </c>
      <c r="AD142" s="187">
        <f t="shared" si="53"/>
        <v>20329</v>
      </c>
      <c r="AE142" s="129">
        <f t="shared" si="63"/>
        <v>1829.61</v>
      </c>
      <c r="AF142" s="130">
        <f t="shared" si="64"/>
        <v>370.6099999999999</v>
      </c>
      <c r="AG142" s="131">
        <f t="shared" si="65"/>
        <v>1.8230606522701556E-2</v>
      </c>
      <c r="AH142" s="138">
        <f t="shared" si="66"/>
        <v>1459</v>
      </c>
      <c r="AI142" s="139">
        <f t="shared" si="67"/>
        <v>7.1769393477298438E-2</v>
      </c>
      <c r="AJ142" s="139">
        <f t="shared" si="68"/>
        <v>0.14288050458840945</v>
      </c>
      <c r="AL142" s="197">
        <v>2256517159306</v>
      </c>
      <c r="AM142" s="197">
        <v>4985009706145</v>
      </c>
      <c r="AN142" s="197" t="s">
        <v>3639</v>
      </c>
      <c r="AO142" s="241" t="s">
        <v>15</v>
      </c>
      <c r="AP142" s="241" t="s">
        <v>1286</v>
      </c>
      <c r="AQ142" s="242" t="s">
        <v>74</v>
      </c>
      <c r="AR142" s="242">
        <v>31600</v>
      </c>
      <c r="AS142" s="431">
        <f>VLOOKUP(B:B,[1]MICHELIN!$B:$K,8,0)</f>
        <v>13590</v>
      </c>
      <c r="AT142" s="431">
        <v>1050</v>
      </c>
      <c r="AU142" s="211" t="s">
        <v>3956</v>
      </c>
      <c r="AV142" s="197" t="s">
        <v>339</v>
      </c>
      <c r="AW142" s="134" t="str">
        <f>IFERROR(VLOOKUP(AV:AV,Q商品!B:E,4,0),"")</f>
        <v>2023年製 PRIMACY SUV+ 225/65R17 106H XL サマータイヤ 翌営業日発送</v>
      </c>
      <c r="AX142" s="134" t="str">
        <f>IFERROR(VLOOKUP(B:B,在庫!B:M,12,0),"")</f>
        <v>2023年製</v>
      </c>
      <c r="AY142" s="134">
        <f>IFERROR(VLOOKUP(B:B,在庫!B:L,10,0),"")</f>
        <v>4</v>
      </c>
      <c r="AZ142" s="244">
        <f>VLOOKUP(AL:AL,[1]MICHELIN!$B:$AH,32,0)</f>
        <v>605880346</v>
      </c>
      <c r="BA142" s="244">
        <f>VLOOKUP(AL:AL,[1]MICHELIN!$B:$AH,33,0)</f>
        <v>605880401</v>
      </c>
      <c r="BC142" s="11" t="s">
        <v>2055</v>
      </c>
    </row>
    <row r="143" spans="1:55" s="11" customFormat="1" ht="19.5" customHeight="1">
      <c r="A143" s="11">
        <f t="shared" si="54"/>
        <v>1</v>
      </c>
      <c r="B143" s="249">
        <f t="shared" si="55"/>
        <v>2355520159300</v>
      </c>
      <c r="C143" s="235">
        <f>VLOOKUP(B:B,[1]MICHELIN!$B:$K,9,0)</f>
        <v>32</v>
      </c>
      <c r="D143" s="11" t="s">
        <v>4677</v>
      </c>
      <c r="E143" s="397" t="s">
        <v>1081</v>
      </c>
      <c r="F143" s="160" t="s">
        <v>6885</v>
      </c>
      <c r="G143" s="133" t="s">
        <v>10663</v>
      </c>
      <c r="H143" s="235">
        <v>8</v>
      </c>
      <c r="I143" s="430">
        <f>VLOOKUP(B:B,[1]MICHELIN!$B:$K,10,0)</f>
        <v>8</v>
      </c>
      <c r="J143" s="132" t="s">
        <v>8898</v>
      </c>
      <c r="K143" s="133" t="s">
        <v>1962</v>
      </c>
      <c r="L143" s="133">
        <v>71</v>
      </c>
      <c r="M143" s="135" t="s">
        <v>3998</v>
      </c>
      <c r="N143" s="236" t="s">
        <v>2467</v>
      </c>
      <c r="O143" s="236">
        <v>0</v>
      </c>
      <c r="P143" s="237">
        <v>27890</v>
      </c>
      <c r="Q143" s="238">
        <f t="shared" si="69"/>
        <v>24399.999999999996</v>
      </c>
      <c r="R143" s="144">
        <f t="shared" si="57"/>
        <v>0.11639344262295069</v>
      </c>
      <c r="S143" s="197">
        <v>1074475934</v>
      </c>
      <c r="T143" s="302" t="s">
        <v>7909</v>
      </c>
      <c r="U143" s="194">
        <f t="shared" si="58"/>
        <v>27890</v>
      </c>
      <c r="W143" s="239">
        <v>27890</v>
      </c>
      <c r="X143" s="136">
        <f t="shared" si="59"/>
        <v>21560</v>
      </c>
      <c r="Y143" s="240">
        <f t="shared" si="60"/>
        <v>24399.999999999996</v>
      </c>
      <c r="Z143" s="142">
        <f t="shared" si="61"/>
        <v>7.7339548225170418E-2</v>
      </c>
      <c r="AA143" s="137">
        <f t="shared" si="62"/>
        <v>0.11639344262295069</v>
      </c>
      <c r="AB143" s="145"/>
      <c r="AC143" s="189">
        <f t="shared" si="52"/>
        <v>27343</v>
      </c>
      <c r="AD143" s="187">
        <f t="shared" si="53"/>
        <v>30047</v>
      </c>
      <c r="AE143" s="129">
        <f t="shared" si="63"/>
        <v>2704.23</v>
      </c>
      <c r="AF143" s="130">
        <f t="shared" si="64"/>
        <v>547.23</v>
      </c>
      <c r="AG143" s="131">
        <f t="shared" si="65"/>
        <v>1.8212467134822111E-2</v>
      </c>
      <c r="AH143" s="138">
        <f t="shared" si="66"/>
        <v>2157</v>
      </c>
      <c r="AI143" s="139">
        <f t="shared" si="67"/>
        <v>7.1787532865177889E-2</v>
      </c>
      <c r="AJ143" s="139">
        <f t="shared" si="68"/>
        <v>9.8180975488128583E-2</v>
      </c>
      <c r="AL143" s="197">
        <v>2355520159300</v>
      </c>
      <c r="AM143" s="197">
        <v>4985009706480</v>
      </c>
      <c r="AN143" s="197" t="s">
        <v>3646</v>
      </c>
      <c r="AO143" s="241" t="s">
        <v>15</v>
      </c>
      <c r="AP143" s="241" t="s">
        <v>1080</v>
      </c>
      <c r="AQ143" s="242" t="s">
        <v>79</v>
      </c>
      <c r="AR143" s="242">
        <v>47900</v>
      </c>
      <c r="AS143" s="431">
        <f>VLOOKUP(B:B,[1]MICHELIN!$B:$K,8,0)</f>
        <v>21560</v>
      </c>
      <c r="AT143" s="431">
        <v>1050</v>
      </c>
      <c r="AU143" s="211" t="s">
        <v>3956</v>
      </c>
      <c r="AV143" s="197" t="s">
        <v>341</v>
      </c>
      <c r="AW143" s="134" t="str">
        <f>IFERROR(VLOOKUP(AV:AV,Q商品!B:E,4,0),"")</f>
        <v>2023年製 PRIMACY SUV+ 235/55R20 102V サマータイヤ 翌営業日発送</v>
      </c>
      <c r="AX143" s="134" t="str">
        <f>IFERROR(VLOOKUP(B:B,在庫!B:M,12,0),"")</f>
        <v>2023年製</v>
      </c>
      <c r="AY143" s="134">
        <f>IFERROR(VLOOKUP(B:B,在庫!B:L,10,0),"")</f>
        <v>4</v>
      </c>
      <c r="AZ143" s="244">
        <f>VLOOKUP(AL:AL,[1]MICHELIN!$B:$AH,32,0)</f>
        <v>605880350</v>
      </c>
      <c r="BA143" s="244">
        <f>VLOOKUP(AL:AL,[1]MICHELIN!$B:$AH,33,0)</f>
        <v>605880405</v>
      </c>
      <c r="BC143" s="11" t="s">
        <v>2055</v>
      </c>
    </row>
    <row r="144" spans="1:55" s="11" customFormat="1" ht="19.5" customHeight="1">
      <c r="A144" s="11">
        <f t="shared" si="54"/>
        <v>1</v>
      </c>
      <c r="B144" s="249">
        <f t="shared" si="55"/>
        <v>2356018159307</v>
      </c>
      <c r="C144" s="235">
        <f>VLOOKUP(B:B,[1]MICHELIN!$B:$K,9,0)</f>
        <v>12</v>
      </c>
      <c r="D144" s="11" t="s">
        <v>4677</v>
      </c>
      <c r="E144" s="397" t="s">
        <v>1083</v>
      </c>
      <c r="F144" s="160" t="s">
        <v>8427</v>
      </c>
      <c r="G144" s="133" t="s">
        <v>10663</v>
      </c>
      <c r="H144" s="235">
        <v>16</v>
      </c>
      <c r="I144" s="430">
        <f>VLOOKUP(B:B,[1]MICHELIN!$B:$K,10,0)</f>
        <v>16</v>
      </c>
      <c r="J144" s="132">
        <v>1360</v>
      </c>
      <c r="K144" s="133" t="s">
        <v>1962</v>
      </c>
      <c r="L144" s="133">
        <v>72</v>
      </c>
      <c r="M144" s="135" t="s">
        <v>3998</v>
      </c>
      <c r="N144" s="236" t="s">
        <v>8902</v>
      </c>
      <c r="O144" s="236">
        <v>0</v>
      </c>
      <c r="P144" s="237">
        <v>23480</v>
      </c>
      <c r="Q144" s="238">
        <f t="shared" si="69"/>
        <v>20390.909090909088</v>
      </c>
      <c r="R144" s="144">
        <f t="shared" si="57"/>
        <v>0.13245653143111893</v>
      </c>
      <c r="S144" s="197">
        <v>1074475936</v>
      </c>
      <c r="T144" s="302" t="s">
        <v>7910</v>
      </c>
      <c r="U144" s="194">
        <f t="shared" si="58"/>
        <v>23480</v>
      </c>
      <c r="W144" s="239">
        <v>23480</v>
      </c>
      <c r="X144" s="136">
        <f t="shared" si="59"/>
        <v>17690</v>
      </c>
      <c r="Y144" s="240">
        <f t="shared" si="60"/>
        <v>20390.909090909088</v>
      </c>
      <c r="Z144" s="142">
        <f t="shared" si="61"/>
        <v>7.7299829642248685E-2</v>
      </c>
      <c r="AA144" s="137">
        <f t="shared" si="62"/>
        <v>0.13245653143111893</v>
      </c>
      <c r="AB144" s="334">
        <v>1</v>
      </c>
      <c r="AC144" s="189">
        <f t="shared" si="52"/>
        <v>23019</v>
      </c>
      <c r="AD144" s="187">
        <f t="shared" si="53"/>
        <v>25295</v>
      </c>
      <c r="AE144" s="129">
        <f t="shared" si="63"/>
        <v>2276.5499999999997</v>
      </c>
      <c r="AF144" s="130">
        <f t="shared" si="64"/>
        <v>461.54999999999973</v>
      </c>
      <c r="AG144" s="131">
        <f t="shared" si="65"/>
        <v>1.8246689068985956E-2</v>
      </c>
      <c r="AH144" s="138">
        <f t="shared" si="66"/>
        <v>1815</v>
      </c>
      <c r="AI144" s="139">
        <f t="shared" si="67"/>
        <v>7.175331093101403E-2</v>
      </c>
      <c r="AJ144" s="139">
        <f t="shared" si="68"/>
        <v>0.11420984236213298</v>
      </c>
      <c r="AL144" s="197">
        <v>2356018159307</v>
      </c>
      <c r="AM144" s="197">
        <v>4985009706268</v>
      </c>
      <c r="AN144" s="197" t="s">
        <v>3643</v>
      </c>
      <c r="AO144" s="241" t="s">
        <v>15</v>
      </c>
      <c r="AP144" s="241" t="s">
        <v>1082</v>
      </c>
      <c r="AQ144" s="242" t="s">
        <v>76</v>
      </c>
      <c r="AR144" s="242">
        <v>39300</v>
      </c>
      <c r="AS144" s="431">
        <v>17690</v>
      </c>
      <c r="AT144" s="431">
        <v>1050</v>
      </c>
      <c r="AU144" s="211" t="s">
        <v>3956</v>
      </c>
      <c r="AV144" s="197" t="s">
        <v>342</v>
      </c>
      <c r="AW144" s="134" t="str">
        <f>IFERROR(VLOOKUP(AV:AV,Q商品!B:E,4,0),"")</f>
        <v>2023年製 PRIMACY SUV+ 235/60R18 103V サマータイヤ 翌営業日発送</v>
      </c>
      <c r="AX144" s="134" t="str">
        <f>IFERROR(VLOOKUP(B:B,在庫!B:M,12,0),"")</f>
        <v>2023年製</v>
      </c>
      <c r="AY144" s="134">
        <f>IFERROR(VLOOKUP(B:B,在庫!B:L,10,0),"")</f>
        <v>2</v>
      </c>
      <c r="AZ144" s="244">
        <f>VLOOKUP(AL:AL,[1]MICHELIN!$B:$AH,32,0)</f>
        <v>605880348</v>
      </c>
      <c r="BA144" s="244">
        <f>VLOOKUP(AL:AL,[1]MICHELIN!$B:$AH,33,0)</f>
        <v>605880403</v>
      </c>
      <c r="BC144" s="11" t="s">
        <v>2055</v>
      </c>
    </row>
    <row r="145" spans="1:55" s="11" customFormat="1" ht="19.5" customHeight="1">
      <c r="A145" s="11">
        <f t="shared" si="54"/>
        <v>1</v>
      </c>
      <c r="B145" s="249">
        <f t="shared" si="55"/>
        <v>2456018159304</v>
      </c>
      <c r="C145" s="235">
        <f>VLOOKUP(B:B,[1]MICHELIN!$B:$K,9,0)</f>
        <v>8</v>
      </c>
      <c r="D145" s="11" t="s">
        <v>4677</v>
      </c>
      <c r="E145" s="397" t="s">
        <v>1085</v>
      </c>
      <c r="F145" s="160" t="s">
        <v>8428</v>
      </c>
      <c r="G145" s="133" t="s">
        <v>10663</v>
      </c>
      <c r="H145" s="235">
        <v>20</v>
      </c>
      <c r="I145" s="430">
        <f>VLOOKUP(B:B,[1]MICHELIN!$B:$K,10,0)</f>
        <v>20</v>
      </c>
      <c r="J145" s="132" t="s">
        <v>8898</v>
      </c>
      <c r="K145" s="133" t="s">
        <v>1962</v>
      </c>
      <c r="L145" s="133">
        <v>73</v>
      </c>
      <c r="M145" s="135" t="s">
        <v>3998</v>
      </c>
      <c r="N145" s="236" t="s">
        <v>8926</v>
      </c>
      <c r="O145" s="236">
        <v>900</v>
      </c>
      <c r="P145" s="237">
        <v>25280</v>
      </c>
      <c r="Q145" s="238">
        <f t="shared" si="69"/>
        <v>22027.272727272724</v>
      </c>
      <c r="R145" s="144">
        <f t="shared" si="57"/>
        <v>0.12562938505984306</v>
      </c>
      <c r="S145" s="197">
        <v>1074476649</v>
      </c>
      <c r="T145" s="302" t="s">
        <v>7911</v>
      </c>
      <c r="U145" s="194">
        <f t="shared" si="58"/>
        <v>24380</v>
      </c>
      <c r="V145" s="11">
        <v>900</v>
      </c>
      <c r="W145" s="239">
        <v>25280</v>
      </c>
      <c r="X145" s="136">
        <f t="shared" si="59"/>
        <v>19260</v>
      </c>
      <c r="Y145" s="240">
        <f t="shared" si="60"/>
        <v>22027.272727272724</v>
      </c>
      <c r="Z145" s="142">
        <f t="shared" si="61"/>
        <v>7.727645611156686E-2</v>
      </c>
      <c r="AA145" s="137">
        <f t="shared" si="62"/>
        <v>0.12562938505984306</v>
      </c>
      <c r="AB145" s="334">
        <v>1</v>
      </c>
      <c r="AC145" s="189">
        <f t="shared" si="52"/>
        <v>23901</v>
      </c>
      <c r="AD145" s="187">
        <f t="shared" si="53"/>
        <v>26264</v>
      </c>
      <c r="AE145" s="129">
        <f t="shared" si="63"/>
        <v>2363.7599999999998</v>
      </c>
      <c r="AF145" s="130">
        <f t="shared" si="64"/>
        <v>479.75999999999976</v>
      </c>
      <c r="AG145" s="131">
        <f t="shared" si="65"/>
        <v>1.8266829119707576E-2</v>
      </c>
      <c r="AH145" s="138">
        <f t="shared" si="66"/>
        <v>1884</v>
      </c>
      <c r="AI145" s="139">
        <f t="shared" si="67"/>
        <v>7.1733170880292421E-2</v>
      </c>
      <c r="AJ145" s="139">
        <f t="shared" si="68"/>
        <v>0.10736255594013548</v>
      </c>
      <c r="AL145" s="197">
        <v>2456018159304</v>
      </c>
      <c r="AM145" s="197">
        <v>4985009706282</v>
      </c>
      <c r="AN145" s="197" t="s">
        <v>3644</v>
      </c>
      <c r="AO145" s="241" t="s">
        <v>15</v>
      </c>
      <c r="AP145" s="241" t="s">
        <v>1084</v>
      </c>
      <c r="AQ145" s="242" t="s">
        <v>77</v>
      </c>
      <c r="AR145" s="242">
        <v>42800</v>
      </c>
      <c r="AS145" s="431">
        <f>VLOOKUP(B:B,[1]MICHELIN!$B:$K,8,0)</f>
        <v>19260</v>
      </c>
      <c r="AT145" s="431">
        <v>1050</v>
      </c>
      <c r="AU145" s="211" t="s">
        <v>3956</v>
      </c>
      <c r="AV145" s="197" t="s">
        <v>343</v>
      </c>
      <c r="AW145" s="134" t="str">
        <f>IFERROR(VLOOKUP(AV:AV,Q商品!B:E,4,0),"")</f>
        <v>2023年製 PRIMACY SUV+ 245/60R18 105V サマータイヤ 翌営業日発送</v>
      </c>
      <c r="AX145" s="134" t="str">
        <f>IFERROR(VLOOKUP(B:B,在庫!B:M,12,0),"")</f>
        <v>2023年製</v>
      </c>
      <c r="AY145" s="134">
        <f>IFERROR(VLOOKUP(B:B,在庫!B:L,10,0),"")</f>
        <v>1</v>
      </c>
      <c r="AZ145" s="244" t="str">
        <f>VLOOKUP(AL:AL,[1]MICHELIN!$B:$AH,32,0)</f>
        <v>×</v>
      </c>
      <c r="BA145" s="244" t="str">
        <f>VLOOKUP(AL:AL,[1]MICHELIN!$B:$AH,33,0)</f>
        <v>×</v>
      </c>
      <c r="BC145" s="11" t="s">
        <v>2055</v>
      </c>
    </row>
    <row r="146" spans="1:55" s="11" customFormat="1" ht="19.5" customHeight="1">
      <c r="A146" s="11">
        <f t="shared" si="54"/>
        <v>1</v>
      </c>
      <c r="B146" s="249">
        <f t="shared" si="55"/>
        <v>2656517159304</v>
      </c>
      <c r="C146" s="235">
        <f>VLOOKUP(B:B,[1]MICHELIN!$B:$K,9,0)</f>
        <v>0</v>
      </c>
      <c r="D146" s="11" t="s">
        <v>4677</v>
      </c>
      <c r="E146" s="397" t="s">
        <v>8689</v>
      </c>
      <c r="F146" s="160" t="s">
        <v>6886</v>
      </c>
      <c r="G146" s="133" t="s">
        <v>10663</v>
      </c>
      <c r="H146" s="235">
        <v>12</v>
      </c>
      <c r="I146" s="430">
        <f>VLOOKUP(B:B,[1]MICHELIN!$B:$K,10,0)</f>
        <v>12</v>
      </c>
      <c r="J146" s="132">
        <v>2132</v>
      </c>
      <c r="K146" s="133" t="s">
        <v>1962</v>
      </c>
      <c r="L146" s="133">
        <v>74</v>
      </c>
      <c r="M146" s="135" t="s">
        <v>3998</v>
      </c>
      <c r="N146" s="236" t="s">
        <v>2469</v>
      </c>
      <c r="O146" s="236">
        <v>0</v>
      </c>
      <c r="P146" s="237">
        <v>24125</v>
      </c>
      <c r="Q146" s="238">
        <f t="shared" si="69"/>
        <v>20977.272727272724</v>
      </c>
      <c r="R146" s="144">
        <f t="shared" si="57"/>
        <v>9.0444203683640173E-2</v>
      </c>
      <c r="S146" s="197">
        <v>1074475935</v>
      </c>
      <c r="T146" s="302" t="s">
        <v>7912</v>
      </c>
      <c r="U146" s="194">
        <f t="shared" si="58"/>
        <v>24125</v>
      </c>
      <c r="W146" s="239">
        <v>24125</v>
      </c>
      <c r="X146" s="136">
        <f t="shared" si="59"/>
        <v>19080</v>
      </c>
      <c r="Y146" s="240">
        <f t="shared" si="60"/>
        <v>20977.272727272724</v>
      </c>
      <c r="Z146" s="142">
        <f t="shared" si="61"/>
        <v>7.7305699481865275E-2</v>
      </c>
      <c r="AA146" s="137">
        <f t="shared" si="62"/>
        <v>9.0444203683640173E-2</v>
      </c>
      <c r="AB146" s="145"/>
      <c r="AC146" s="189">
        <f t="shared" si="52"/>
        <v>23651</v>
      </c>
      <c r="AD146" s="187">
        <f t="shared" si="53"/>
        <v>25990</v>
      </c>
      <c r="AE146" s="129">
        <f t="shared" si="63"/>
        <v>2339.1</v>
      </c>
      <c r="AF146" s="130">
        <f t="shared" si="64"/>
        <v>474.09999999999991</v>
      </c>
      <c r="AG146" s="131">
        <f t="shared" si="65"/>
        <v>1.8241631396691032E-2</v>
      </c>
      <c r="AH146" s="138">
        <f t="shared" si="66"/>
        <v>1865</v>
      </c>
      <c r="AI146" s="139">
        <f t="shared" si="67"/>
        <v>7.1758368603308961E-2</v>
      </c>
      <c r="AJ146" s="139">
        <f t="shared" si="68"/>
        <v>7.2202572286949138E-2</v>
      </c>
      <c r="AL146" s="197">
        <v>2656517159304</v>
      </c>
      <c r="AM146" s="197">
        <v>4985009706190</v>
      </c>
      <c r="AN146" s="197" t="s">
        <v>3640</v>
      </c>
      <c r="AO146" s="241" t="s">
        <v>15</v>
      </c>
      <c r="AP146" s="241" t="s">
        <v>987</v>
      </c>
      <c r="AQ146" s="242" t="s">
        <v>75</v>
      </c>
      <c r="AR146" s="242">
        <v>42400</v>
      </c>
      <c r="AS146" s="431">
        <f>VLOOKUP(B:B,[1]MICHELIN!$B:$K,8,0)</f>
        <v>19080</v>
      </c>
      <c r="AT146" s="431">
        <v>1050</v>
      </c>
      <c r="AU146" s="211" t="s">
        <v>3956</v>
      </c>
      <c r="AV146" s="197" t="s">
        <v>344</v>
      </c>
      <c r="AW146" s="134" t="str">
        <f>IFERROR(VLOOKUP(AV:AV,Q商品!B:E,4,0),"")</f>
        <v>2023年製 PRIMACY SUV+ 265/65R17 112H サマータイヤ 翌営業日発送</v>
      </c>
      <c r="AX146" s="134" t="str">
        <f>IFERROR(VLOOKUP(B:B,在庫!B:M,12,0),"")</f>
        <v>2023年製</v>
      </c>
      <c r="AY146" s="134">
        <f>IFERROR(VLOOKUP(B:B,在庫!B:L,10,0),"")</f>
        <v>2</v>
      </c>
      <c r="AZ146" s="244">
        <f>VLOOKUP(AL:AL,[1]MICHELIN!$B:$AH,32,0)</f>
        <v>605880343</v>
      </c>
      <c r="BA146" s="244">
        <f>VLOOKUP(AL:AL,[1]MICHELIN!$B:$AH,33,0)</f>
        <v>605880398</v>
      </c>
      <c r="BC146" s="11" t="s">
        <v>2055</v>
      </c>
    </row>
    <row r="147" spans="1:55" s="11" customFormat="1" ht="19.5" customHeight="1">
      <c r="A147" s="11">
        <f t="shared" si="54"/>
        <v>1</v>
      </c>
      <c r="B147" s="249">
        <f t="shared" si="55"/>
        <v>1856015159184</v>
      </c>
      <c r="C147" s="235">
        <f>VLOOKUP(B:B,[1]MICHELIN!$B:$K,9,0)</f>
        <v>57</v>
      </c>
      <c r="D147" s="11" t="s">
        <v>4677</v>
      </c>
      <c r="E147" s="397" t="s">
        <v>1087</v>
      </c>
      <c r="F147" s="160" t="s">
        <v>7256</v>
      </c>
      <c r="G147" s="133" t="s">
        <v>10663</v>
      </c>
      <c r="H147" s="235">
        <v>0</v>
      </c>
      <c r="I147" s="430">
        <f>VLOOKUP(B:B,[1]MICHELIN!$B:$K,10,0)</f>
        <v>0</v>
      </c>
      <c r="J147" s="132">
        <v>568</v>
      </c>
      <c r="K147" s="133" t="s">
        <v>1962</v>
      </c>
      <c r="L147" s="133">
        <v>75</v>
      </c>
      <c r="M147" s="135" t="s">
        <v>3998</v>
      </c>
      <c r="N147" s="236" t="s">
        <v>2394</v>
      </c>
      <c r="O147" s="236">
        <v>0</v>
      </c>
      <c r="P147" s="237">
        <v>11900</v>
      </c>
      <c r="Q147" s="238">
        <f t="shared" si="69"/>
        <v>10340.90909090909</v>
      </c>
      <c r="R147" s="144">
        <f t="shared" si="57"/>
        <v>0.13353846153846147</v>
      </c>
      <c r="S147" s="197">
        <v>1074476005</v>
      </c>
      <c r="T147" s="302" t="s">
        <v>7913</v>
      </c>
      <c r="U147" s="194">
        <f t="shared" si="58"/>
        <v>11900</v>
      </c>
      <c r="W147" s="239">
        <v>11900</v>
      </c>
      <c r="X147" s="136">
        <f t="shared" si="59"/>
        <v>8960</v>
      </c>
      <c r="Y147" s="240">
        <f t="shared" si="60"/>
        <v>10340.90909090909</v>
      </c>
      <c r="Z147" s="142">
        <f t="shared" si="61"/>
        <v>7.7226890756302513E-2</v>
      </c>
      <c r="AA147" s="137">
        <f t="shared" si="62"/>
        <v>0.13353846153846147</v>
      </c>
      <c r="AB147" s="145"/>
      <c r="AC147" s="189">
        <f t="shared" ref="AC147:AC169" si="70">ROUNDDOWN(U147/1.02,0)</f>
        <v>11666</v>
      </c>
      <c r="AD147" s="187">
        <f t="shared" ref="AD147:AD169" si="71">ROUNDDOWN(AC147/0.91,0)</f>
        <v>12819</v>
      </c>
      <c r="AE147" s="129">
        <f t="shared" si="63"/>
        <v>1153.71</v>
      </c>
      <c r="AF147" s="130">
        <f t="shared" si="64"/>
        <v>234.71000000000004</v>
      </c>
      <c r="AG147" s="131">
        <f t="shared" si="65"/>
        <v>1.8309540525782046E-2</v>
      </c>
      <c r="AH147" s="138">
        <f t="shared" si="66"/>
        <v>919</v>
      </c>
      <c r="AI147" s="139">
        <f t="shared" si="67"/>
        <v>7.1690459474217955E-2</v>
      </c>
      <c r="AJ147" s="139">
        <f t="shared" si="68"/>
        <v>0.11522892101267942</v>
      </c>
      <c r="AL147" s="197">
        <v>1856015159184</v>
      </c>
      <c r="AM147" s="197">
        <v>4985009704035</v>
      </c>
      <c r="AN147" s="197" t="s">
        <v>3647</v>
      </c>
      <c r="AO147" s="241" t="s">
        <v>144</v>
      </c>
      <c r="AP147" s="241" t="s">
        <v>1086</v>
      </c>
      <c r="AQ147" s="242" t="s">
        <v>81</v>
      </c>
      <c r="AR147" s="242">
        <v>19900</v>
      </c>
      <c r="AS147" s="431">
        <f>VLOOKUP(B:B,[1]MICHELIN!$B:$K,8,0)</f>
        <v>8960</v>
      </c>
      <c r="AT147" s="431">
        <v>525</v>
      </c>
      <c r="AU147" s="211" t="s">
        <v>3956</v>
      </c>
      <c r="AV147" s="197" t="s">
        <v>298</v>
      </c>
      <c r="AW147" s="134" t="str">
        <f>IFERROR(VLOOKUP(AV:AV,Q商品!B:E,4,0),"")</f>
        <v>2023年製 E PRIMACY 185/60R15 88H XL サマータイヤ 翌営業日発送</v>
      </c>
      <c r="AX147" s="134" t="str">
        <f>IFERROR(VLOOKUP(B:B,在庫!B:M,12,0),"")</f>
        <v/>
      </c>
      <c r="AY147" s="134" t="str">
        <f>IFERROR(VLOOKUP(B:B,在庫!B:L,10,0),"")</f>
        <v/>
      </c>
      <c r="AZ147" s="244">
        <f>VLOOKUP(AL:AL,[1]MICHELIN!$B:$AH,32,0)</f>
        <v>605880342</v>
      </c>
      <c r="BA147" s="244">
        <f>VLOOKUP(AL:AL,[1]MICHELIN!$B:$AH,33,0)</f>
        <v>605880397</v>
      </c>
      <c r="BC147" s="11" t="s">
        <v>2055</v>
      </c>
    </row>
    <row r="148" spans="1:55" s="11" customFormat="1" ht="19.5" customHeight="1">
      <c r="A148" s="11">
        <f t="shared" si="54"/>
        <v>1</v>
      </c>
      <c r="B148" s="249">
        <f t="shared" si="55"/>
        <v>1856515159189</v>
      </c>
      <c r="C148" s="235">
        <f>VLOOKUP(B:B,[1]MICHELIN!$B:$K,9,0)</f>
        <v>14</v>
      </c>
      <c r="D148" s="11" t="s">
        <v>4677</v>
      </c>
      <c r="E148" s="397" t="s">
        <v>1089</v>
      </c>
      <c r="F148" s="160" t="s">
        <v>7257</v>
      </c>
      <c r="G148" s="133" t="s">
        <v>10661</v>
      </c>
      <c r="H148" s="235">
        <v>4</v>
      </c>
      <c r="I148" s="430">
        <f>VLOOKUP(B:B,[1]MICHELIN!$B:$K,10,0)</f>
        <v>4</v>
      </c>
      <c r="J148" s="132">
        <v>1346</v>
      </c>
      <c r="K148" s="133" t="s">
        <v>1962</v>
      </c>
      <c r="L148" s="133">
        <v>76</v>
      </c>
      <c r="M148" s="135" t="s">
        <v>2014</v>
      </c>
      <c r="N148" s="236" t="s">
        <v>2470</v>
      </c>
      <c r="O148" s="236">
        <v>0</v>
      </c>
      <c r="P148" s="237">
        <v>11699</v>
      </c>
      <c r="Q148" s="238">
        <f t="shared" si="69"/>
        <v>10158.181818181818</v>
      </c>
      <c r="R148" s="144">
        <f t="shared" si="57"/>
        <v>0.14059423662072668</v>
      </c>
      <c r="S148" s="197">
        <v>1074476007</v>
      </c>
      <c r="T148" s="302" t="s">
        <v>7914</v>
      </c>
      <c r="U148" s="194">
        <f t="shared" si="58"/>
        <v>11699</v>
      </c>
      <c r="W148" s="239">
        <v>11699</v>
      </c>
      <c r="X148" s="136">
        <f t="shared" si="59"/>
        <v>8730</v>
      </c>
      <c r="Y148" s="240">
        <f t="shared" si="60"/>
        <v>10158.181818181818</v>
      </c>
      <c r="Z148" s="142">
        <f t="shared" si="61"/>
        <v>7.7271561671937716E-2</v>
      </c>
      <c r="AA148" s="137">
        <f t="shared" si="62"/>
        <v>0.14059423662072668</v>
      </c>
      <c r="AB148" s="145"/>
      <c r="AC148" s="189">
        <f t="shared" si="70"/>
        <v>11469</v>
      </c>
      <c r="AD148" s="187">
        <f t="shared" si="71"/>
        <v>12603</v>
      </c>
      <c r="AE148" s="129">
        <f t="shared" si="63"/>
        <v>1134.27</v>
      </c>
      <c r="AF148" s="130">
        <f t="shared" si="64"/>
        <v>230.26999999999998</v>
      </c>
      <c r="AG148" s="131">
        <f t="shared" si="65"/>
        <v>1.8271046576212011E-2</v>
      </c>
      <c r="AH148" s="138">
        <f t="shared" si="66"/>
        <v>904</v>
      </c>
      <c r="AI148" s="139">
        <f t="shared" si="67"/>
        <v>7.1728953423787989E-2</v>
      </c>
      <c r="AJ148" s="139">
        <f t="shared" si="68"/>
        <v>0.12232319004451467</v>
      </c>
      <c r="AL148" s="197">
        <v>1856515159189</v>
      </c>
      <c r="AM148" s="197">
        <v>4985009704042</v>
      </c>
      <c r="AN148" s="197" t="s">
        <v>3648</v>
      </c>
      <c r="AO148" s="241" t="s">
        <v>144</v>
      </c>
      <c r="AP148" s="241" t="s">
        <v>1088</v>
      </c>
      <c r="AQ148" s="242" t="s">
        <v>42</v>
      </c>
      <c r="AR148" s="242">
        <v>19400</v>
      </c>
      <c r="AS148" s="431">
        <v>8730</v>
      </c>
      <c r="AT148" s="431">
        <v>525</v>
      </c>
      <c r="AU148" s="211" t="s">
        <v>3956</v>
      </c>
      <c r="AV148" s="197" t="s">
        <v>299</v>
      </c>
      <c r="AW148" s="134" t="str">
        <f>IFERROR(VLOOKUP(AV:AV,Q商品!B:E,4,0),"")</f>
        <v>2023年製 E PRIMACY 185/65R15 88H サマータイヤ 翌営業日発送</v>
      </c>
      <c r="AX148" s="134" t="str">
        <f>IFERROR(VLOOKUP(B:B,在庫!B:M,12,0),"")</f>
        <v>2023年製</v>
      </c>
      <c r="AY148" s="134">
        <f>IFERROR(VLOOKUP(B:B,在庫!B:L,10,0),"")</f>
        <v>1</v>
      </c>
      <c r="AZ148" s="244">
        <f>VLOOKUP(AL:AL,[1]MICHELIN!$B:$AH,32,0)</f>
        <v>605880341</v>
      </c>
      <c r="BA148" s="244">
        <f>VLOOKUP(AL:AL,[1]MICHELIN!$B:$AH,33,0)</f>
        <v>605880396</v>
      </c>
      <c r="BC148" s="11" t="s">
        <v>2055</v>
      </c>
    </row>
    <row r="149" spans="1:55" s="11" customFormat="1" ht="19.5" customHeight="1">
      <c r="A149" s="11">
        <f t="shared" si="54"/>
        <v>1</v>
      </c>
      <c r="B149" s="249">
        <f t="shared" si="55"/>
        <v>2055517159183</v>
      </c>
      <c r="C149" s="235">
        <f>VLOOKUP(B:B,[1]MICHELIN!$B:$K,9,0)</f>
        <v>8</v>
      </c>
      <c r="D149" s="11" t="s">
        <v>4677</v>
      </c>
      <c r="E149" s="397" t="s">
        <v>1090</v>
      </c>
      <c r="F149" s="160" t="s">
        <v>6887</v>
      </c>
      <c r="G149" s="133" t="s">
        <v>10663</v>
      </c>
      <c r="H149" s="235">
        <v>4</v>
      </c>
      <c r="I149" s="430">
        <f>VLOOKUP(B:B,[1]MICHELIN!$B:$K,10,0)</f>
        <v>4</v>
      </c>
      <c r="J149" s="132">
        <v>733</v>
      </c>
      <c r="K149" s="133" t="s">
        <v>1962</v>
      </c>
      <c r="L149" s="133">
        <v>77</v>
      </c>
      <c r="M149" s="135" t="s">
        <v>3998</v>
      </c>
      <c r="N149" s="236" t="s">
        <v>8727</v>
      </c>
      <c r="O149" s="236">
        <v>0</v>
      </c>
      <c r="P149" s="237">
        <v>18300</v>
      </c>
      <c r="Q149" s="238">
        <f t="shared" si="69"/>
        <v>15681.81818181818</v>
      </c>
      <c r="R149" s="144">
        <f t="shared" si="57"/>
        <v>8.1739130434782509E-2</v>
      </c>
      <c r="S149" s="197">
        <v>1074476006</v>
      </c>
      <c r="T149" s="302" t="s">
        <v>7915</v>
      </c>
      <c r="U149" s="194">
        <f t="shared" si="58"/>
        <v>18300</v>
      </c>
      <c r="W149" s="239">
        <v>18300</v>
      </c>
      <c r="X149" s="136">
        <f t="shared" si="59"/>
        <v>14400</v>
      </c>
      <c r="Y149" s="240">
        <f t="shared" si="60"/>
        <v>15681.81818181818</v>
      </c>
      <c r="Z149" s="142">
        <f t="shared" si="61"/>
        <v>7.7322404371584774E-2</v>
      </c>
      <c r="AA149" s="137">
        <f t="shared" si="62"/>
        <v>8.1739130434782509E-2</v>
      </c>
      <c r="AB149" s="334">
        <v>1</v>
      </c>
      <c r="AC149" s="189">
        <f t="shared" si="70"/>
        <v>17941</v>
      </c>
      <c r="AD149" s="187">
        <f t="shared" si="71"/>
        <v>19715</v>
      </c>
      <c r="AE149" s="129">
        <f t="shared" si="63"/>
        <v>1774.35</v>
      </c>
      <c r="AF149" s="130">
        <f t="shared" si="64"/>
        <v>359.34999999999991</v>
      </c>
      <c r="AG149" s="131">
        <f t="shared" si="65"/>
        <v>1.8227238143545519E-2</v>
      </c>
      <c r="AH149" s="138">
        <f t="shared" si="66"/>
        <v>1415</v>
      </c>
      <c r="AI149" s="139">
        <f t="shared" si="67"/>
        <v>7.1772761856454481E-2</v>
      </c>
      <c r="AJ149" s="139">
        <f t="shared" si="68"/>
        <v>6.3511892291236993E-2</v>
      </c>
      <c r="AL149" s="197">
        <v>2055517159183</v>
      </c>
      <c r="AM149" s="197">
        <v>4985009704240</v>
      </c>
      <c r="AN149" s="197" t="s">
        <v>3650</v>
      </c>
      <c r="AO149" s="241" t="s">
        <v>144</v>
      </c>
      <c r="AP149" s="241" t="s">
        <v>904</v>
      </c>
      <c r="AQ149" s="242" t="s">
        <v>65</v>
      </c>
      <c r="AR149" s="242">
        <v>32000</v>
      </c>
      <c r="AS149" s="431">
        <f>VLOOKUP(B:B,[1]MICHELIN!$B:$K,8,0)</f>
        <v>14400</v>
      </c>
      <c r="AT149" s="431">
        <v>1050</v>
      </c>
      <c r="AU149" s="211" t="s">
        <v>3956</v>
      </c>
      <c r="AV149" s="197" t="s">
        <v>300</v>
      </c>
      <c r="AW149" s="134" t="str">
        <f>IFERROR(VLOOKUP(AV:AV,Q商品!B:E,4,0),"")</f>
        <v>2023年製 E PRIMACY 205/55R17 95V XL サマータイヤ 翌営業日発送</v>
      </c>
      <c r="AX149" s="134" t="str">
        <f>IFERROR(VLOOKUP(B:B,在庫!B:M,12,0),"")</f>
        <v>2023年製</v>
      </c>
      <c r="AY149" s="134">
        <f>IFERROR(VLOOKUP(B:B,在庫!B:L,10,0),"")</f>
        <v>2</v>
      </c>
      <c r="AZ149" s="244">
        <f>VLOOKUP(AL:AL,[1]MICHELIN!$B:$AH,32,0)</f>
        <v>605880339</v>
      </c>
      <c r="BA149" s="244">
        <f>VLOOKUP(AL:AL,[1]MICHELIN!$B:$AH,33,0)</f>
        <v>605880394</v>
      </c>
      <c r="BC149" s="11" t="s">
        <v>2055</v>
      </c>
    </row>
    <row r="150" spans="1:55" s="11" customFormat="1" ht="19.5" customHeight="1">
      <c r="A150" s="11">
        <f t="shared" si="54"/>
        <v>1</v>
      </c>
      <c r="B150" s="249">
        <f t="shared" si="55"/>
        <v>2155516159181</v>
      </c>
      <c r="C150" s="235">
        <f>VLOOKUP(B:B,[1]MICHELIN!$B:$K,9,0)</f>
        <v>0</v>
      </c>
      <c r="D150" s="11" t="s">
        <v>4677</v>
      </c>
      <c r="E150" s="397" t="s">
        <v>1091</v>
      </c>
      <c r="F150" s="160" t="s">
        <v>6888</v>
      </c>
      <c r="G150" s="133" t="s">
        <v>10663</v>
      </c>
      <c r="H150" s="235">
        <v>10</v>
      </c>
      <c r="I150" s="430">
        <f>VLOOKUP(B:B,[1]MICHELIN!$B:$K,10,0)</f>
        <v>10</v>
      </c>
      <c r="J150" s="132" t="s">
        <v>8898</v>
      </c>
      <c r="K150" s="133" t="s">
        <v>1962</v>
      </c>
      <c r="L150" s="133">
        <v>78</v>
      </c>
      <c r="M150" s="135" t="s">
        <v>2018</v>
      </c>
      <c r="N150" s="236" t="s">
        <v>2471</v>
      </c>
      <c r="O150" s="236">
        <v>0</v>
      </c>
      <c r="P150" s="237">
        <v>17230</v>
      </c>
      <c r="Q150" s="238">
        <f t="shared" si="69"/>
        <v>14709.090909090908</v>
      </c>
      <c r="R150" s="144">
        <f t="shared" si="57"/>
        <v>6.9962917181705747E-2</v>
      </c>
      <c r="S150" s="197">
        <v>1074476254</v>
      </c>
      <c r="T150" s="302" t="s">
        <v>7916</v>
      </c>
      <c r="U150" s="194">
        <f t="shared" si="58"/>
        <v>17100</v>
      </c>
      <c r="V150" s="11">
        <v>900</v>
      </c>
      <c r="W150" s="239">
        <v>18000</v>
      </c>
      <c r="X150" s="136">
        <f t="shared" si="59"/>
        <v>13680</v>
      </c>
      <c r="Y150" s="240">
        <f t="shared" si="60"/>
        <v>15409.090909090908</v>
      </c>
      <c r="Z150" s="142">
        <f t="shared" si="61"/>
        <v>6.912362159024954E-2</v>
      </c>
      <c r="AA150" s="137">
        <f t="shared" si="62"/>
        <v>0.11221238938053092</v>
      </c>
      <c r="AB150" s="145" t="s">
        <v>9126</v>
      </c>
      <c r="AC150" s="189">
        <f t="shared" si="70"/>
        <v>16764</v>
      </c>
      <c r="AD150" s="187">
        <f t="shared" si="71"/>
        <v>18421</v>
      </c>
      <c r="AE150" s="129">
        <f t="shared" si="63"/>
        <v>1657.8899999999999</v>
      </c>
      <c r="AF150" s="130">
        <f t="shared" si="64"/>
        <v>336.88999999999987</v>
      </c>
      <c r="AG150" s="131">
        <f t="shared" si="65"/>
        <v>1.82883665381901E-2</v>
      </c>
      <c r="AH150" s="138">
        <f t="shared" si="66"/>
        <v>1321</v>
      </c>
      <c r="AI150" s="139">
        <f t="shared" si="67"/>
        <v>7.1711633461809893E-2</v>
      </c>
      <c r="AJ150" s="139">
        <f t="shared" si="68"/>
        <v>9.3924022842340818E-2</v>
      </c>
      <c r="AL150" s="197">
        <v>2155516159181</v>
      </c>
      <c r="AM150" s="197">
        <v>4985009704202</v>
      </c>
      <c r="AN150" s="197" t="s">
        <v>3649</v>
      </c>
      <c r="AO150" s="241" t="s">
        <v>144</v>
      </c>
      <c r="AP150" s="241" t="s">
        <v>915</v>
      </c>
      <c r="AQ150" s="242" t="s">
        <v>82</v>
      </c>
      <c r="AR150" s="242">
        <v>30400</v>
      </c>
      <c r="AS150" s="431">
        <f>VLOOKUP(B:B,[1]MICHELIN!$B:$K,8,0)</f>
        <v>13680</v>
      </c>
      <c r="AT150" s="431">
        <v>1050</v>
      </c>
      <c r="AU150" s="211" t="s">
        <v>3956</v>
      </c>
      <c r="AV150" s="197" t="s">
        <v>301</v>
      </c>
      <c r="AW150" s="134" t="str">
        <f>IFERROR(VLOOKUP(AV:AV,Q商品!B:E,4,0),"")</f>
        <v>2022年製 E PRIMACY 215/55R16 97W XL サマータイヤ 翌営業日発送</v>
      </c>
      <c r="AX150" s="134" t="str">
        <f>IFERROR(VLOOKUP(B:B,在庫!B:M,12,0),"")</f>
        <v>2022年製</v>
      </c>
      <c r="AY150" s="134">
        <f>IFERROR(VLOOKUP(B:B,在庫!B:L,10,0),"")</f>
        <v>2</v>
      </c>
      <c r="AZ150" s="244">
        <f>VLOOKUP(AL:AL,[1]MICHELIN!$B:$AH,32,0)</f>
        <v>605880340</v>
      </c>
      <c r="BA150" s="244">
        <f>VLOOKUP(AL:AL,[1]MICHELIN!$B:$AH,33,0)</f>
        <v>605880395</v>
      </c>
      <c r="BC150" s="11" t="s">
        <v>2055</v>
      </c>
    </row>
    <row r="151" spans="1:55" s="11" customFormat="1" ht="19.5" customHeight="1">
      <c r="A151" s="11">
        <f t="shared" si="54"/>
        <v>1</v>
      </c>
      <c r="B151" s="249">
        <f t="shared" si="55"/>
        <v>2255018159181</v>
      </c>
      <c r="C151" s="235">
        <f>VLOOKUP(B:B,[1]MICHELIN!$B:$K,9,0)</f>
        <v>46</v>
      </c>
      <c r="D151" s="11" t="s">
        <v>4677</v>
      </c>
      <c r="E151" s="397" t="s">
        <v>1093</v>
      </c>
      <c r="F151" s="160" t="s">
        <v>7258</v>
      </c>
      <c r="G151" s="133" t="s">
        <v>10663</v>
      </c>
      <c r="H151" s="235">
        <v>2</v>
      </c>
      <c r="I151" s="430">
        <f>VLOOKUP(B:B,[1]MICHELIN!$B:$K,10,0)</f>
        <v>2</v>
      </c>
      <c r="J151" s="132">
        <v>568</v>
      </c>
      <c r="K151" s="133" t="s">
        <v>1962</v>
      </c>
      <c r="L151" s="133">
        <v>79</v>
      </c>
      <c r="M151" s="135" t="s">
        <v>3998</v>
      </c>
      <c r="N151" s="236" t="s">
        <v>7259</v>
      </c>
      <c r="O151" s="236">
        <v>0</v>
      </c>
      <c r="P151" s="237">
        <v>22345</v>
      </c>
      <c r="Q151" s="238">
        <f t="shared" si="69"/>
        <v>19359.090909090908</v>
      </c>
      <c r="R151" s="144">
        <f t="shared" si="57"/>
        <v>0.11876027236440474</v>
      </c>
      <c r="S151" s="197">
        <v>1074476645</v>
      </c>
      <c r="T151" s="302" t="s">
        <v>7917</v>
      </c>
      <c r="U151" s="194">
        <f t="shared" si="58"/>
        <v>22345</v>
      </c>
      <c r="W151" s="239">
        <v>22345</v>
      </c>
      <c r="X151" s="136">
        <f t="shared" si="59"/>
        <v>17060</v>
      </c>
      <c r="Y151" s="240">
        <f t="shared" si="60"/>
        <v>19359.090909090908</v>
      </c>
      <c r="Z151" s="142">
        <f t="shared" si="61"/>
        <v>7.7287983889013256E-2</v>
      </c>
      <c r="AA151" s="137">
        <f t="shared" si="62"/>
        <v>0.11876027236440474</v>
      </c>
      <c r="AB151" s="145"/>
      <c r="AC151" s="189">
        <f t="shared" si="70"/>
        <v>21906</v>
      </c>
      <c r="AD151" s="187">
        <f t="shared" si="71"/>
        <v>24072</v>
      </c>
      <c r="AE151" s="129">
        <f t="shared" si="63"/>
        <v>2166.48</v>
      </c>
      <c r="AF151" s="130">
        <f t="shared" si="64"/>
        <v>439.48</v>
      </c>
      <c r="AG151" s="131">
        <f t="shared" si="65"/>
        <v>1.8256895978730477E-2</v>
      </c>
      <c r="AH151" s="138">
        <f t="shared" si="66"/>
        <v>1727</v>
      </c>
      <c r="AI151" s="139">
        <f t="shared" si="67"/>
        <v>7.174310402126953E-2</v>
      </c>
      <c r="AJ151" s="139">
        <f t="shared" si="68"/>
        <v>0.10050337638567426</v>
      </c>
      <c r="AL151" s="197">
        <v>2255018159181</v>
      </c>
      <c r="AM151" s="197">
        <v>4985009704622</v>
      </c>
      <c r="AN151" s="197" t="s">
        <v>3651</v>
      </c>
      <c r="AO151" s="241" t="s">
        <v>144</v>
      </c>
      <c r="AP151" s="241" t="s">
        <v>1092</v>
      </c>
      <c r="AQ151" s="242" t="s">
        <v>80</v>
      </c>
      <c r="AR151" s="242">
        <v>37900</v>
      </c>
      <c r="AS151" s="431">
        <f>VLOOKUP(B:B,[1]MICHELIN!$B:$K,8,0)</f>
        <v>17060</v>
      </c>
      <c r="AT151" s="431">
        <v>1050</v>
      </c>
      <c r="AU151" s="211" t="s">
        <v>3956</v>
      </c>
      <c r="AV151" s="197" t="s">
        <v>302</v>
      </c>
      <c r="AW151" s="134" t="str">
        <f>IFERROR(VLOOKUP(AV:AV,Q商品!B:E,4,0),"")</f>
        <v>2023年製 E PRIMACY 225/50R18 99W XL サマータイヤ 翌営業日発送</v>
      </c>
      <c r="AX151" s="134" t="str">
        <f>IFERROR(VLOOKUP(B:B,在庫!B:M,12,0),"")</f>
        <v>2023年製</v>
      </c>
      <c r="AY151" s="134">
        <f>IFERROR(VLOOKUP(B:B,在庫!B:L,10,0),"")</f>
        <v>1</v>
      </c>
      <c r="AZ151" s="244" t="str">
        <f>VLOOKUP(AL:AL,[1]MICHELIN!$B:$AH,32,0)</f>
        <v>×</v>
      </c>
      <c r="BA151" s="244" t="str">
        <f>VLOOKUP(AL:AL,[1]MICHELIN!$B:$AH,33,0)</f>
        <v>×</v>
      </c>
      <c r="BC151" s="11" t="s">
        <v>2055</v>
      </c>
    </row>
    <row r="152" spans="1:55" s="11" customFormat="1" ht="19.5" customHeight="1">
      <c r="A152" s="11">
        <f t="shared" si="54"/>
        <v>1</v>
      </c>
      <c r="B152" s="249">
        <f t="shared" si="55"/>
        <v>2255518159186</v>
      </c>
      <c r="C152" s="235">
        <f>VLOOKUP(B:B,[1]MICHELIN!$B:$K,9,0)</f>
        <v>11</v>
      </c>
      <c r="D152" s="11" t="s">
        <v>4677</v>
      </c>
      <c r="E152" s="397" t="s">
        <v>1094</v>
      </c>
      <c r="F152" s="160" t="s">
        <v>6889</v>
      </c>
      <c r="G152" s="133" t="s">
        <v>10663</v>
      </c>
      <c r="H152" s="235">
        <v>16</v>
      </c>
      <c r="I152" s="430">
        <f>VLOOKUP(B:B,[1]MICHELIN!$B:$K,10,0)</f>
        <v>16</v>
      </c>
      <c r="J152" s="132">
        <v>2132</v>
      </c>
      <c r="K152" s="133" t="s">
        <v>1962</v>
      </c>
      <c r="L152" s="133">
        <v>80</v>
      </c>
      <c r="M152" s="135" t="s">
        <v>3998</v>
      </c>
      <c r="N152" s="236" t="s">
        <v>5398</v>
      </c>
      <c r="O152" s="236">
        <v>0</v>
      </c>
      <c r="P152" s="237">
        <v>20080</v>
      </c>
      <c r="Q152" s="238">
        <f t="shared" si="69"/>
        <v>17300</v>
      </c>
      <c r="R152" s="144">
        <f t="shared" si="57"/>
        <v>0.12312138728323699</v>
      </c>
      <c r="S152" s="197">
        <v>1074476013</v>
      </c>
      <c r="T152" s="302" t="s">
        <v>7918</v>
      </c>
      <c r="U152" s="194">
        <f t="shared" si="58"/>
        <v>20080</v>
      </c>
      <c r="W152" s="239">
        <v>20080</v>
      </c>
      <c r="X152" s="136">
        <f t="shared" si="59"/>
        <v>15170</v>
      </c>
      <c r="Y152" s="240">
        <f t="shared" si="60"/>
        <v>17300</v>
      </c>
      <c r="Z152" s="142">
        <f t="shared" si="61"/>
        <v>7.729083665338643E-2</v>
      </c>
      <c r="AA152" s="137">
        <f t="shared" si="62"/>
        <v>0.12312138728323699</v>
      </c>
      <c r="AB152" s="145"/>
      <c r="AC152" s="189">
        <f t="shared" si="70"/>
        <v>19686</v>
      </c>
      <c r="AD152" s="187">
        <f t="shared" si="71"/>
        <v>21632</v>
      </c>
      <c r="AE152" s="129">
        <f t="shared" si="63"/>
        <v>1946.8799999999999</v>
      </c>
      <c r="AF152" s="130">
        <f t="shared" si="64"/>
        <v>394.87999999999988</v>
      </c>
      <c r="AG152" s="131">
        <f t="shared" si="65"/>
        <v>1.825443786982248E-2</v>
      </c>
      <c r="AH152" s="138">
        <f t="shared" si="66"/>
        <v>1552</v>
      </c>
      <c r="AI152" s="139">
        <f t="shared" si="67"/>
        <v>7.174556213017752E-2</v>
      </c>
      <c r="AJ152" s="139">
        <f t="shared" si="68"/>
        <v>0.10486694941341451</v>
      </c>
      <c r="AL152" s="197">
        <v>2255518159186</v>
      </c>
      <c r="AM152" s="197">
        <v>4985009704523</v>
      </c>
      <c r="AN152" s="197" t="s">
        <v>3652</v>
      </c>
      <c r="AO152" s="241" t="s">
        <v>144</v>
      </c>
      <c r="AP152" s="241" t="s">
        <v>939</v>
      </c>
      <c r="AQ152" s="242" t="s">
        <v>71</v>
      </c>
      <c r="AR152" s="242">
        <v>33700</v>
      </c>
      <c r="AS152" s="431">
        <v>15170</v>
      </c>
      <c r="AT152" s="431">
        <v>1050</v>
      </c>
      <c r="AU152" s="211" t="s">
        <v>3956</v>
      </c>
      <c r="AV152" s="197" t="s">
        <v>303</v>
      </c>
      <c r="AW152" s="134" t="str">
        <f>IFERROR(VLOOKUP(AV:AV,Q商品!B:E,4,0),"")</f>
        <v>2023年製 E PRIMACY 225/55R18 98V サマータイヤ 翌営業日発送</v>
      </c>
      <c r="AX152" s="134" t="str">
        <f>IFERROR(VLOOKUP(B:B,在庫!B:M,12,0),"")</f>
        <v>2023年製</v>
      </c>
      <c r="AY152" s="134">
        <f>IFERROR(VLOOKUP(B:B,在庫!B:L,10,0),"")</f>
        <v>5</v>
      </c>
      <c r="AZ152" s="244">
        <f>VLOOKUP(AL:AL,[1]MICHELIN!$B:$AH,32,0)</f>
        <v>605880337</v>
      </c>
      <c r="BA152" s="244">
        <f>VLOOKUP(AL:AL,[1]MICHELIN!$B:$AH,33,0)</f>
        <v>605880392</v>
      </c>
      <c r="BC152" s="11" t="s">
        <v>2055</v>
      </c>
    </row>
    <row r="153" spans="1:55" s="11" customFormat="1" ht="19.5" customHeight="1">
      <c r="A153" s="11">
        <f t="shared" si="54"/>
        <v>1</v>
      </c>
      <c r="B153" s="249">
        <f t="shared" si="55"/>
        <v>2156016159268</v>
      </c>
      <c r="C153" s="235">
        <f>VLOOKUP(B:B,[1]MICHELIN!$B:$K,9,0)</f>
        <v>20</v>
      </c>
      <c r="D153" s="11" t="s">
        <v>6144</v>
      </c>
      <c r="E153" s="397" t="s">
        <v>1889</v>
      </c>
      <c r="F153" s="160" t="s">
        <v>6890</v>
      </c>
      <c r="G153" s="133" t="s">
        <v>10661</v>
      </c>
      <c r="H153" s="235">
        <v>4</v>
      </c>
      <c r="I153" s="430">
        <f>VLOOKUP(B:B,[1]MICHELIN!$B:$K,10,0)</f>
        <v>4</v>
      </c>
      <c r="J153" s="132"/>
      <c r="K153" s="133" t="s">
        <v>1962</v>
      </c>
      <c r="L153" s="133">
        <v>81</v>
      </c>
      <c r="M153" s="135" t="s">
        <v>3998</v>
      </c>
      <c r="N153" s="236">
        <v>15645</v>
      </c>
      <c r="O153" s="236">
        <v>0</v>
      </c>
      <c r="P153" s="237">
        <v>15645</v>
      </c>
      <c r="Q153" s="238">
        <f t="shared" si="69"/>
        <v>13268.181818181818</v>
      </c>
      <c r="R153" s="144">
        <f t="shared" si="57"/>
        <v>0.10763960260363137</v>
      </c>
      <c r="S153" s="197">
        <v>1074475789</v>
      </c>
      <c r="T153" s="302" t="s">
        <v>7919</v>
      </c>
      <c r="U153" s="194">
        <f t="shared" si="58"/>
        <v>15735</v>
      </c>
      <c r="W153" s="239">
        <v>15735</v>
      </c>
      <c r="X153" s="136">
        <f t="shared" si="59"/>
        <v>11840</v>
      </c>
      <c r="Y153" s="240">
        <f t="shared" si="60"/>
        <v>13349.999999999998</v>
      </c>
      <c r="Z153" s="142">
        <f t="shared" si="61"/>
        <v>8.3477149248961435E-2</v>
      </c>
      <c r="AA153" s="137">
        <f t="shared" si="62"/>
        <v>0.11310861423220962</v>
      </c>
      <c r="AB153" s="145"/>
      <c r="AC153" s="189">
        <f t="shared" si="70"/>
        <v>15426</v>
      </c>
      <c r="AD153" s="187">
        <f t="shared" si="71"/>
        <v>16951</v>
      </c>
      <c r="AE153" s="129">
        <f t="shared" si="63"/>
        <v>1525.59</v>
      </c>
      <c r="AF153" s="130">
        <f t="shared" si="64"/>
        <v>309.58999999999992</v>
      </c>
      <c r="AG153" s="131">
        <f t="shared" si="65"/>
        <v>1.826381924370243E-2</v>
      </c>
      <c r="AH153" s="138">
        <f t="shared" si="66"/>
        <v>1216</v>
      </c>
      <c r="AI153" s="139">
        <f t="shared" si="67"/>
        <v>7.1736180756297563E-2</v>
      </c>
      <c r="AJ153" s="139">
        <f t="shared" si="68"/>
        <v>9.4844794988507189E-2</v>
      </c>
      <c r="AL153" s="197">
        <v>2156016159268</v>
      </c>
      <c r="AM153" s="197">
        <v>4985009705223</v>
      </c>
      <c r="AN153" s="197" t="s">
        <v>3614</v>
      </c>
      <c r="AO153" s="241" t="s">
        <v>14</v>
      </c>
      <c r="AP153" s="241" t="s">
        <v>919</v>
      </c>
      <c r="AQ153" s="242" t="s">
        <v>48</v>
      </c>
      <c r="AR153" s="242">
        <v>26300</v>
      </c>
      <c r="AS153" s="431">
        <v>11840</v>
      </c>
      <c r="AT153" s="431">
        <v>1050</v>
      </c>
      <c r="AU153" s="211" t="s">
        <v>3956</v>
      </c>
      <c r="AV153" s="197" t="s">
        <v>3402</v>
      </c>
      <c r="AW153" s="134" t="str">
        <f>IFERROR(VLOOKUP(AV:AV,Q商品!B:E,4,0),"")</f>
        <v>2023年製 PRIMACY 4+ 215/60R16 99V XL サマータイヤ 翌営業日発送</v>
      </c>
      <c r="AX153" s="134" t="str">
        <f>IFERROR(VLOOKUP(B:B,在庫!B:M,12,0),"")</f>
        <v>2023年製</v>
      </c>
      <c r="AY153" s="134">
        <f>IFERROR(VLOOKUP(B:B,在庫!B:L,10,0),"")</f>
        <v>1</v>
      </c>
      <c r="AZ153" s="244">
        <f>VLOOKUP(AL:AL,[1]MICHELIN!$B:$AH,32,0)</f>
        <v>654731200</v>
      </c>
      <c r="BA153" s="244">
        <f>VLOOKUP(AL:AL,[1]MICHELIN!$B:$AH,33,0)</f>
        <v>654731424</v>
      </c>
      <c r="BC153" s="11" t="s">
        <v>2055</v>
      </c>
    </row>
    <row r="154" spans="1:55" s="11" customFormat="1" ht="19.5" customHeight="1">
      <c r="A154" s="11">
        <f t="shared" si="54"/>
        <v>1</v>
      </c>
      <c r="B154" s="249">
        <f t="shared" si="55"/>
        <v>2354518159186</v>
      </c>
      <c r="C154" s="235">
        <f>VLOOKUP(B:B,[1]MICHELIN!$B:$K,9,0)</f>
        <v>18</v>
      </c>
      <c r="D154" s="11" t="s">
        <v>4677</v>
      </c>
      <c r="E154" s="397" t="s">
        <v>1096</v>
      </c>
      <c r="F154" s="160" t="s">
        <v>7260</v>
      </c>
      <c r="G154" s="133" t="s">
        <v>10661</v>
      </c>
      <c r="H154" s="235">
        <v>6</v>
      </c>
      <c r="I154" s="430">
        <f>VLOOKUP(B:B,[1]MICHELIN!$B:$K,10,0)</f>
        <v>6</v>
      </c>
      <c r="J154" s="132">
        <v>2111</v>
      </c>
      <c r="K154" s="133" t="s">
        <v>1962</v>
      </c>
      <c r="L154" s="133">
        <v>81</v>
      </c>
      <c r="M154" s="135" t="s">
        <v>2021</v>
      </c>
      <c r="N154" s="236" t="s">
        <v>7261</v>
      </c>
      <c r="O154" s="236" t="s">
        <v>2400</v>
      </c>
      <c r="P154" s="237">
        <v>15735</v>
      </c>
      <c r="Q154" s="238">
        <f t="shared" si="69"/>
        <v>13349.999999999998</v>
      </c>
      <c r="R154" s="144">
        <f t="shared" si="57"/>
        <v>-0.46666666666666684</v>
      </c>
      <c r="S154" s="197">
        <v>1074476008</v>
      </c>
      <c r="T154" s="302" t="s">
        <v>7920</v>
      </c>
      <c r="U154" s="194">
        <f t="shared" si="58"/>
        <v>24900</v>
      </c>
      <c r="W154" s="239">
        <v>24900</v>
      </c>
      <c r="X154" s="136">
        <f t="shared" si="59"/>
        <v>19580</v>
      </c>
      <c r="Y154" s="240">
        <f t="shared" si="60"/>
        <v>21681.81818181818</v>
      </c>
      <c r="Z154" s="142">
        <f t="shared" si="61"/>
        <v>0.78654678654678656</v>
      </c>
      <c r="AA154" s="137">
        <f t="shared" si="62"/>
        <v>9.6939203354297621E-2</v>
      </c>
      <c r="AB154" s="145"/>
      <c r="AC154" s="189">
        <f t="shared" si="70"/>
        <v>24411</v>
      </c>
      <c r="AD154" s="187">
        <f t="shared" si="71"/>
        <v>26825</v>
      </c>
      <c r="AE154" s="129">
        <f t="shared" si="63"/>
        <v>2414.25</v>
      </c>
      <c r="AF154" s="130">
        <f t="shared" si="64"/>
        <v>489.25</v>
      </c>
      <c r="AG154" s="131">
        <f t="shared" si="65"/>
        <v>1.8238583410997204E-2</v>
      </c>
      <c r="AH154" s="138">
        <f t="shared" si="66"/>
        <v>1925</v>
      </c>
      <c r="AI154" s="139">
        <f t="shared" si="67"/>
        <v>7.1761416589002799E-2</v>
      </c>
      <c r="AJ154" s="139">
        <f t="shared" si="68"/>
        <v>7.8700619943300409E-2</v>
      </c>
      <c r="AL154" s="197">
        <v>2354518159186</v>
      </c>
      <c r="AM154" s="197">
        <v>4985009704530</v>
      </c>
      <c r="AN154" s="197" t="s">
        <v>3653</v>
      </c>
      <c r="AO154" s="241" t="s">
        <v>144</v>
      </c>
      <c r="AP154" s="241" t="s">
        <v>1095</v>
      </c>
      <c r="AQ154" s="242" t="s">
        <v>69</v>
      </c>
      <c r="AR154" s="242">
        <v>43500</v>
      </c>
      <c r="AS154" s="431">
        <v>19580</v>
      </c>
      <c r="AT154" s="431">
        <v>1050</v>
      </c>
      <c r="AU154" s="211" t="s">
        <v>3956</v>
      </c>
      <c r="AV154" s="197" t="s">
        <v>304</v>
      </c>
      <c r="AW154" s="134" t="str">
        <f>IFERROR(VLOOKUP(AV:AV,Q商品!B:E,4,0),"")</f>
        <v>2023年製 E PRIMACY 235/45R18 98W XL サマータイヤ 翌営業日発送</v>
      </c>
      <c r="AX154" s="134" t="str">
        <f>IFERROR(VLOOKUP(B:B,在庫!B:M,12,0),"")</f>
        <v>2023年製</v>
      </c>
      <c r="AY154" s="134">
        <f>IFERROR(VLOOKUP(B:B,在庫!B:L,10,0),"")</f>
        <v>2</v>
      </c>
      <c r="AZ154" s="244">
        <f>VLOOKUP(AL:AL,[1]MICHELIN!$B:$AH,32,0)</f>
        <v>605880338</v>
      </c>
      <c r="BA154" s="244">
        <f>VLOOKUP(AL:AL,[1]MICHELIN!$B:$AH,33,0)</f>
        <v>605880393</v>
      </c>
      <c r="BC154" s="11" t="s">
        <v>2055</v>
      </c>
    </row>
    <row r="155" spans="1:55" s="11" customFormat="1" ht="19.5" customHeight="1">
      <c r="A155" s="11">
        <f t="shared" si="54"/>
        <v>1</v>
      </c>
      <c r="B155" s="249">
        <f t="shared" si="55"/>
        <v>2156516159256</v>
      </c>
      <c r="C155" s="235">
        <f>VLOOKUP(B:B,[1]MICHELIN!$B:$K,9,0)</f>
        <v>8</v>
      </c>
      <c r="D155" s="11" t="s">
        <v>4677</v>
      </c>
      <c r="E155" s="397" t="s">
        <v>1887</v>
      </c>
      <c r="F155" s="160" t="s">
        <v>6891</v>
      </c>
      <c r="G155" s="133" t="s">
        <v>10663</v>
      </c>
      <c r="H155" s="235">
        <v>8</v>
      </c>
      <c r="I155" s="430">
        <f>VLOOKUP(B:B,[1]MICHELIN!$B:$K,10,0)</f>
        <v>8</v>
      </c>
      <c r="J155" s="132">
        <v>1360</v>
      </c>
      <c r="K155" s="133" t="s">
        <v>1962</v>
      </c>
      <c r="L155" s="133">
        <v>82</v>
      </c>
      <c r="M155" s="135" t="s">
        <v>3998</v>
      </c>
      <c r="N155" s="236" t="s">
        <v>7262</v>
      </c>
      <c r="O155" s="236">
        <v>0</v>
      </c>
      <c r="P155" s="237">
        <v>15645</v>
      </c>
      <c r="Q155" s="238">
        <f t="shared" si="69"/>
        <v>13268.181818181818</v>
      </c>
      <c r="R155" s="144">
        <f t="shared" si="57"/>
        <v>0.11819116135662897</v>
      </c>
      <c r="S155" s="197">
        <v>1074475788</v>
      </c>
      <c r="T155" s="302" t="s">
        <v>7921</v>
      </c>
      <c r="U155" s="194">
        <f t="shared" si="58"/>
        <v>15645</v>
      </c>
      <c r="W155" s="239">
        <v>15645</v>
      </c>
      <c r="X155" s="136">
        <f t="shared" si="59"/>
        <v>11700</v>
      </c>
      <c r="Y155" s="240">
        <f t="shared" si="60"/>
        <v>13268.181818181818</v>
      </c>
      <c r="Z155" s="142">
        <f t="shared" si="61"/>
        <v>7.7277085330776707E-2</v>
      </c>
      <c r="AA155" s="137">
        <f t="shared" si="62"/>
        <v>0.11819116135662897</v>
      </c>
      <c r="AB155" s="145"/>
      <c r="AC155" s="189">
        <f t="shared" si="70"/>
        <v>15338</v>
      </c>
      <c r="AD155" s="187">
        <f t="shared" si="71"/>
        <v>16854</v>
      </c>
      <c r="AE155" s="129">
        <f t="shared" si="63"/>
        <v>1516.86</v>
      </c>
      <c r="AF155" s="130">
        <f t="shared" si="64"/>
        <v>307.8599999999999</v>
      </c>
      <c r="AG155" s="131">
        <f t="shared" si="65"/>
        <v>1.8266286934852254E-2</v>
      </c>
      <c r="AH155" s="138">
        <f t="shared" si="66"/>
        <v>1209</v>
      </c>
      <c r="AI155" s="139">
        <f t="shared" si="67"/>
        <v>7.1733713065147739E-2</v>
      </c>
      <c r="AJ155" s="139">
        <f t="shared" si="68"/>
        <v>9.9924874421776708E-2</v>
      </c>
      <c r="AL155" s="197">
        <v>2156516159256</v>
      </c>
      <c r="AM155" s="197">
        <v>4985009705261</v>
      </c>
      <c r="AN155" s="197" t="s">
        <v>3615</v>
      </c>
      <c r="AO155" s="241" t="s">
        <v>14</v>
      </c>
      <c r="AP155" s="241" t="s">
        <v>923</v>
      </c>
      <c r="AQ155" s="242" t="s">
        <v>73</v>
      </c>
      <c r="AR155" s="242">
        <v>26000</v>
      </c>
      <c r="AS155" s="431">
        <f>VLOOKUP(B:B,[1]MICHELIN!$B:$K,8,0)</f>
        <v>11700</v>
      </c>
      <c r="AT155" s="431">
        <v>1050</v>
      </c>
      <c r="AU155" s="211" t="s">
        <v>3956</v>
      </c>
      <c r="AV155" s="197" t="s">
        <v>3403</v>
      </c>
      <c r="AW155" s="134" t="str">
        <f>IFERROR(VLOOKUP(AV:AV,Q商品!B:E,4,0),"")</f>
        <v>2023年製 PRIMACY 4+ 215/65R16 102V XL サマータイヤ 翌営業日発送</v>
      </c>
      <c r="AX155" s="134" t="str">
        <f>IFERROR(VLOOKUP(B:B,在庫!B:M,12,0),"")</f>
        <v>2023年製</v>
      </c>
      <c r="AY155" s="134">
        <f>IFERROR(VLOOKUP(B:B,在庫!B:L,10,0),"")</f>
        <v>1</v>
      </c>
      <c r="AZ155" s="244" t="str">
        <f>VLOOKUP(AL:AL,[1]MICHELIN!$B:$AH,32,0)</f>
        <v>×</v>
      </c>
      <c r="BA155" s="244" t="str">
        <f>VLOOKUP(AL:AL,[1]MICHELIN!$B:$AH,33,0)</f>
        <v>×</v>
      </c>
      <c r="BC155" s="11" t="s">
        <v>2055</v>
      </c>
    </row>
    <row r="156" spans="1:55" s="11" customFormat="1" ht="19.5" customHeight="1">
      <c r="A156" s="11">
        <f t="shared" si="54"/>
        <v>1</v>
      </c>
      <c r="B156" s="249">
        <f t="shared" si="55"/>
        <v>2255017159663</v>
      </c>
      <c r="C156" s="235">
        <f>VLOOKUP(B:B,[1]MICHELIN!$B:$K,9,0)</f>
        <v>2</v>
      </c>
      <c r="D156" s="11" t="s">
        <v>4677</v>
      </c>
      <c r="E156" s="397" t="s">
        <v>10699</v>
      </c>
      <c r="F156" s="160" t="s">
        <v>8429</v>
      </c>
      <c r="G156" s="134" t="e">
        <v>#N/A</v>
      </c>
      <c r="H156" s="235">
        <v>1</v>
      </c>
      <c r="I156" s="430">
        <f>VLOOKUP(B:B,[1]MICHELIN!$B:$K,10,0)</f>
        <v>1</v>
      </c>
      <c r="J156" s="132"/>
      <c r="K156" s="133" t="s">
        <v>1962</v>
      </c>
      <c r="L156" s="133">
        <v>83</v>
      </c>
      <c r="M156" s="135"/>
      <c r="N156" s="236"/>
      <c r="O156" s="236"/>
      <c r="P156" s="237"/>
      <c r="Q156" s="238">
        <f t="shared" si="69"/>
        <v>-954.5454545454545</v>
      </c>
      <c r="R156" s="144">
        <f t="shared" si="57"/>
        <v>18.312952380952382</v>
      </c>
      <c r="S156" s="197"/>
      <c r="T156" s="302"/>
      <c r="U156" s="194">
        <f t="shared" si="58"/>
        <v>0</v>
      </c>
      <c r="W156" s="239"/>
      <c r="X156" s="136">
        <f t="shared" si="59"/>
        <v>16526</v>
      </c>
      <c r="Y156" s="240">
        <f t="shared" si="60"/>
        <v>-954.5454545454545</v>
      </c>
      <c r="Z156" s="142" t="str">
        <f t="shared" si="61"/>
        <v/>
      </c>
      <c r="AA156" s="137">
        <f t="shared" si="62"/>
        <v>18.312952380952382</v>
      </c>
      <c r="AB156" s="145" t="s">
        <v>6998</v>
      </c>
      <c r="AC156" s="189">
        <f t="shared" si="70"/>
        <v>0</v>
      </c>
      <c r="AD156" s="187">
        <f t="shared" si="71"/>
        <v>0</v>
      </c>
      <c r="AE156" s="129">
        <f t="shared" si="63"/>
        <v>0</v>
      </c>
      <c r="AF156" s="130">
        <f t="shared" si="64"/>
        <v>0</v>
      </c>
      <c r="AG156" s="131" t="str">
        <f t="shared" si="65"/>
        <v/>
      </c>
      <c r="AH156" s="138">
        <f t="shared" si="66"/>
        <v>0</v>
      </c>
      <c r="AI156" s="139" t="str">
        <f t="shared" si="67"/>
        <v/>
      </c>
      <c r="AJ156" s="139" t="str">
        <f t="shared" si="68"/>
        <v/>
      </c>
      <c r="AL156" s="197">
        <v>2255017159663</v>
      </c>
      <c r="AM156" s="197" t="s">
        <v>152</v>
      </c>
      <c r="AN156" s="197" t="s">
        <v>152</v>
      </c>
      <c r="AO156" s="241" t="s">
        <v>145</v>
      </c>
      <c r="AP156" s="241" t="s">
        <v>1332</v>
      </c>
      <c r="AQ156" s="242" t="s">
        <v>32</v>
      </c>
      <c r="AR156" s="242" t="s">
        <v>152</v>
      </c>
      <c r="AS156" s="431">
        <v>16526</v>
      </c>
      <c r="AT156" s="431">
        <v>1050</v>
      </c>
      <c r="AU156" s="211" t="s">
        <v>3957</v>
      </c>
      <c r="AV156" s="197"/>
      <c r="AW156" s="134" t="str">
        <f>IFERROR(VLOOKUP(AV:AV,Q商品!B:E,4,0),"")</f>
        <v/>
      </c>
      <c r="AX156" s="134" t="str">
        <f>IFERROR(VLOOKUP(B:B,在庫!B:M,12,0),"")</f>
        <v>2022年製</v>
      </c>
      <c r="AY156" s="134">
        <f>IFERROR(VLOOKUP(B:B,在庫!B:L,10,0),"")</f>
        <v>1</v>
      </c>
      <c r="AZ156" s="244">
        <f>VLOOKUP(AL:AL,[1]MICHELIN!$B:$AH,32,0)</f>
        <v>620994295</v>
      </c>
      <c r="BA156" s="244">
        <f>VLOOKUP(AL:AL,[1]MICHELIN!$B:$AH,33,0)</f>
        <v>620994297</v>
      </c>
      <c r="BC156" s="11" t="e">
        <v>#N/A</v>
      </c>
    </row>
    <row r="157" spans="1:55" s="11" customFormat="1" ht="19.5" customHeight="1">
      <c r="A157" s="11">
        <f t="shared" si="54"/>
        <v>2</v>
      </c>
      <c r="B157" s="249">
        <f t="shared" si="55"/>
        <v>2454519159175</v>
      </c>
      <c r="C157" s="235">
        <f>VLOOKUP(B:B,[1]MICHELIN!$B:$K,9,0)</f>
        <v>0</v>
      </c>
      <c r="D157" s="11" t="s">
        <v>4677</v>
      </c>
      <c r="E157" s="397" t="s">
        <v>9116</v>
      </c>
      <c r="F157" s="160" t="s">
        <v>8430</v>
      </c>
      <c r="G157" s="134" t="e">
        <v>#N/A</v>
      </c>
      <c r="H157" s="235">
        <v>4</v>
      </c>
      <c r="I157" s="430">
        <f>VLOOKUP(B:B,[1]MICHELIN!$B:$K,10,0)</f>
        <v>4</v>
      </c>
      <c r="J157" s="132"/>
      <c r="K157" s="133" t="s">
        <v>1962</v>
      </c>
      <c r="L157" s="351">
        <v>84</v>
      </c>
      <c r="M157" s="135"/>
      <c r="N157" s="236"/>
      <c r="O157" s="236"/>
      <c r="P157" s="237"/>
      <c r="Q157" s="238">
        <f t="shared" si="69"/>
        <v>-954.5454545454545</v>
      </c>
      <c r="R157" s="144">
        <f t="shared" si="57"/>
        <v>27.117142857142859</v>
      </c>
      <c r="S157" s="197"/>
      <c r="T157" s="302"/>
      <c r="U157" s="194">
        <f t="shared" si="58"/>
        <v>0</v>
      </c>
      <c r="W157" s="239"/>
      <c r="X157" s="136">
        <f t="shared" si="59"/>
        <v>24930</v>
      </c>
      <c r="Y157" s="240">
        <f t="shared" si="60"/>
        <v>-954.5454545454545</v>
      </c>
      <c r="Z157" s="142" t="str">
        <f t="shared" si="61"/>
        <v/>
      </c>
      <c r="AA157" s="137">
        <f t="shared" si="62"/>
        <v>27.117142857142859</v>
      </c>
      <c r="AB157" s="334"/>
      <c r="AC157" s="189">
        <f t="shared" si="70"/>
        <v>0</v>
      </c>
      <c r="AD157" s="187">
        <f t="shared" si="71"/>
        <v>0</v>
      </c>
      <c r="AE157" s="129">
        <f t="shared" si="63"/>
        <v>0</v>
      </c>
      <c r="AF157" s="130">
        <f t="shared" si="64"/>
        <v>0</v>
      </c>
      <c r="AG157" s="131" t="str">
        <f t="shared" si="65"/>
        <v/>
      </c>
      <c r="AH157" s="138">
        <f t="shared" si="66"/>
        <v>0</v>
      </c>
      <c r="AI157" s="139" t="str">
        <f t="shared" si="67"/>
        <v/>
      </c>
      <c r="AJ157" s="139" t="str">
        <f t="shared" si="68"/>
        <v/>
      </c>
      <c r="AL157" s="197">
        <v>2454519159175</v>
      </c>
      <c r="AM157" s="197">
        <v>4985009704769</v>
      </c>
      <c r="AN157" s="197" t="s">
        <v>3654</v>
      </c>
      <c r="AO157" s="241" t="s">
        <v>144</v>
      </c>
      <c r="AP157" s="241" t="s">
        <v>1288</v>
      </c>
      <c r="AQ157" s="242" t="s">
        <v>58</v>
      </c>
      <c r="AR157" s="242">
        <v>55400</v>
      </c>
      <c r="AS157" s="431">
        <v>24930</v>
      </c>
      <c r="AT157" s="431">
        <v>1050</v>
      </c>
      <c r="AU157" s="211" t="s">
        <v>3956</v>
      </c>
      <c r="AV157" s="197"/>
      <c r="AW157" s="134" t="str">
        <f>IFERROR(VLOOKUP(AV:AV,Q商品!B:E,4,0),"")</f>
        <v/>
      </c>
      <c r="AX157" s="134" t="str">
        <f>IFERROR(VLOOKUP(B:B,在庫!B:M,12,0),"")</f>
        <v>2022年製</v>
      </c>
      <c r="AY157" s="134">
        <f>IFERROR(VLOOKUP(B:B,在庫!B:L,10,0),"")</f>
        <v>1</v>
      </c>
      <c r="AZ157" s="244" t="str">
        <f>VLOOKUP(AL:AL,[1]MICHELIN!$B:$AH,32,0)</f>
        <v/>
      </c>
      <c r="BA157" s="244" t="str">
        <f>VLOOKUP(AL:AL,[1]MICHELIN!$B:$AH,33,0)</f>
        <v/>
      </c>
      <c r="BC157" s="11" t="e">
        <v>#N/A</v>
      </c>
    </row>
    <row r="158" spans="1:55" s="11" customFormat="1" ht="19.5" customHeight="1">
      <c r="A158" s="11">
        <f t="shared" si="54"/>
        <v>2</v>
      </c>
      <c r="B158" s="249">
        <f t="shared" si="55"/>
        <v>2255017159250</v>
      </c>
      <c r="C158" s="235">
        <f>VLOOKUP(B:B,[1]MICHELIN!$B:$K,9,0)</f>
        <v>0</v>
      </c>
      <c r="D158" s="11" t="s">
        <v>6144</v>
      </c>
      <c r="E158" s="397" t="s">
        <v>1888</v>
      </c>
      <c r="F158" s="160" t="s">
        <v>8430</v>
      </c>
      <c r="G158" s="134" t="e">
        <v>#N/A</v>
      </c>
      <c r="H158" s="235">
        <v>0</v>
      </c>
      <c r="I158" s="430">
        <f>VLOOKUP(B:B,[1]MICHELIN!$B:$K,10,0)</f>
        <v>0</v>
      </c>
      <c r="J158" s="132"/>
      <c r="K158" s="133" t="s">
        <v>1962</v>
      </c>
      <c r="L158" s="351">
        <v>84</v>
      </c>
      <c r="M158" s="135"/>
      <c r="N158" s="236"/>
      <c r="O158" s="236"/>
      <c r="P158" s="237"/>
      <c r="Q158" s="238">
        <f t="shared" si="69"/>
        <v>-954.5454545454545</v>
      </c>
      <c r="R158" s="144">
        <f t="shared" si="57"/>
        <v>18.348571428571432</v>
      </c>
      <c r="S158" s="197"/>
      <c r="T158" s="305"/>
      <c r="U158" s="194">
        <f t="shared" si="58"/>
        <v>0</v>
      </c>
      <c r="W158" s="239"/>
      <c r="X158" s="136">
        <f t="shared" si="59"/>
        <v>16560</v>
      </c>
      <c r="Y158" s="240">
        <f t="shared" si="60"/>
        <v>-954.5454545454545</v>
      </c>
      <c r="Z158" s="142" t="str">
        <f t="shared" si="61"/>
        <v/>
      </c>
      <c r="AA158" s="137">
        <f t="shared" si="62"/>
        <v>18.348571428571432</v>
      </c>
      <c r="AB158" s="334"/>
      <c r="AC158" s="189">
        <f t="shared" si="70"/>
        <v>0</v>
      </c>
      <c r="AD158" s="187">
        <f t="shared" si="71"/>
        <v>0</v>
      </c>
      <c r="AE158" s="129">
        <f t="shared" si="63"/>
        <v>0</v>
      </c>
      <c r="AF158" s="130">
        <f t="shared" si="64"/>
        <v>0</v>
      </c>
      <c r="AG158" s="131" t="str">
        <f t="shared" si="65"/>
        <v/>
      </c>
      <c r="AH158" s="138">
        <f t="shared" si="66"/>
        <v>0</v>
      </c>
      <c r="AI158" s="139" t="str">
        <f t="shared" si="67"/>
        <v/>
      </c>
      <c r="AJ158" s="139" t="str">
        <f t="shared" si="68"/>
        <v/>
      </c>
      <c r="AL158" s="197">
        <v>2255017159250</v>
      </c>
      <c r="AM158" s="197">
        <v>4985009705698</v>
      </c>
      <c r="AN158" s="197" t="s">
        <v>1908</v>
      </c>
      <c r="AO158" s="241" t="s">
        <v>14</v>
      </c>
      <c r="AP158" s="241" t="s">
        <v>1284</v>
      </c>
      <c r="AQ158" s="242" t="s">
        <v>32</v>
      </c>
      <c r="AR158" s="242">
        <v>38500</v>
      </c>
      <c r="AS158" s="431">
        <v>16560</v>
      </c>
      <c r="AT158" s="431">
        <v>1050</v>
      </c>
      <c r="AU158" s="211" t="s">
        <v>3956</v>
      </c>
      <c r="AV158" s="197"/>
      <c r="AW158" s="134" t="str">
        <f>IFERROR(VLOOKUP(AV:AV,Q商品!B:E,4,0),"")</f>
        <v/>
      </c>
      <c r="AX158" s="134" t="str">
        <f>IFERROR(VLOOKUP(B:B,在庫!B:M,12,0),"")</f>
        <v/>
      </c>
      <c r="AY158" s="134" t="str">
        <f>IFERROR(VLOOKUP(B:B,在庫!B:L,10,0),"")</f>
        <v/>
      </c>
      <c r="AZ158" s="244">
        <f>VLOOKUP(AL:AL,[1]MICHELIN!$B:$AH,32,0)</f>
        <v>605880330</v>
      </c>
      <c r="BA158" s="244">
        <f>VLOOKUP(AL:AL,[1]MICHELIN!$B:$AH,33,0)</f>
        <v>605880385</v>
      </c>
      <c r="BC158" s="11" t="e">
        <v>#N/A</v>
      </c>
    </row>
    <row r="159" spans="1:55" s="11" customFormat="1" ht="19.5" customHeight="1">
      <c r="A159" s="11">
        <f t="shared" si="54"/>
        <v>1</v>
      </c>
      <c r="B159" s="249">
        <f t="shared" si="55"/>
        <v>2256016159043</v>
      </c>
      <c r="C159" s="235">
        <f>VLOOKUP(B:B,[1]MICHELIN!$B:$K,9,0)</f>
        <v>16</v>
      </c>
      <c r="D159" s="11" t="s">
        <v>6144</v>
      </c>
      <c r="E159" s="397" t="s">
        <v>6142</v>
      </c>
      <c r="F159" s="160" t="s">
        <v>8452</v>
      </c>
      <c r="G159" s="133" t="s">
        <v>10661</v>
      </c>
      <c r="H159" s="235">
        <v>0</v>
      </c>
      <c r="I159" s="430">
        <f>VLOOKUP(B:B,[1]MICHELIN!$B:$K,10,0)</f>
        <v>0</v>
      </c>
      <c r="J159" s="132"/>
      <c r="K159" s="133" t="s">
        <v>6148</v>
      </c>
      <c r="L159" s="133">
        <v>86</v>
      </c>
      <c r="M159" s="135"/>
      <c r="N159" s="236"/>
      <c r="O159" s="236"/>
      <c r="P159" s="237"/>
      <c r="Q159" s="238">
        <f t="shared" si="69"/>
        <v>-954.5454545454545</v>
      </c>
      <c r="R159" s="144">
        <f t="shared" si="57"/>
        <v>14.011428571428571</v>
      </c>
      <c r="S159" s="197">
        <v>1074476478</v>
      </c>
      <c r="T159" s="302" t="s">
        <v>7922</v>
      </c>
      <c r="U159" s="194">
        <f t="shared" si="58"/>
        <v>0</v>
      </c>
      <c r="W159" s="239"/>
      <c r="X159" s="136">
        <f t="shared" si="59"/>
        <v>12420</v>
      </c>
      <c r="Y159" s="240">
        <f t="shared" si="60"/>
        <v>-954.5454545454545</v>
      </c>
      <c r="Z159" s="142" t="str">
        <f t="shared" si="61"/>
        <v/>
      </c>
      <c r="AA159" s="137">
        <f t="shared" si="62"/>
        <v>14.011428571428571</v>
      </c>
      <c r="AB159" s="145"/>
      <c r="AC159" s="189">
        <f t="shared" si="70"/>
        <v>0</v>
      </c>
      <c r="AD159" s="187">
        <f t="shared" si="71"/>
        <v>0</v>
      </c>
      <c r="AE159" s="129">
        <f t="shared" si="63"/>
        <v>0</v>
      </c>
      <c r="AF159" s="130">
        <f t="shared" si="64"/>
        <v>0</v>
      </c>
      <c r="AG159" s="131" t="str">
        <f t="shared" si="65"/>
        <v/>
      </c>
      <c r="AH159" s="138">
        <f t="shared" si="66"/>
        <v>0</v>
      </c>
      <c r="AI159" s="139" t="str">
        <f t="shared" si="67"/>
        <v/>
      </c>
      <c r="AJ159" s="139" t="str">
        <f t="shared" si="68"/>
        <v/>
      </c>
      <c r="AL159" s="197">
        <v>2256016159043</v>
      </c>
      <c r="AM159" s="197">
        <v>4985009700532</v>
      </c>
      <c r="AN159" s="197">
        <v>712040</v>
      </c>
      <c r="AO159" s="241" t="s">
        <v>13</v>
      </c>
      <c r="AP159" s="241" t="s">
        <v>7452</v>
      </c>
      <c r="AQ159" s="242" t="s">
        <v>49</v>
      </c>
      <c r="AR159" s="242">
        <v>27600</v>
      </c>
      <c r="AS159" s="431">
        <v>12420</v>
      </c>
      <c r="AT159" s="431">
        <v>1050</v>
      </c>
      <c r="AU159" s="211"/>
      <c r="AV159" s="197" t="s">
        <v>6082</v>
      </c>
      <c r="AW159" s="134" t="str">
        <f>IFERROR(VLOOKUP(AV:AV,Q商品!B:E,4,0),"")</f>
        <v>2023年製 Primacy 4 225/60R16 98W サマータイヤ 翌営業日発送</v>
      </c>
      <c r="AX159" s="134" t="str">
        <f>IFERROR(VLOOKUP(B:B,在庫!B:M,12,0),"")</f>
        <v/>
      </c>
      <c r="AY159" s="134" t="str">
        <f>IFERROR(VLOOKUP(B:B,在庫!B:L,10,0),"")</f>
        <v/>
      </c>
      <c r="AZ159" s="244">
        <f>VLOOKUP(AL:AL,[1]MICHELIN!$B:$AH,32,0)</f>
        <v>605880309</v>
      </c>
      <c r="BA159" s="244">
        <f>VLOOKUP(AL:AL,[1]MICHELIN!$B:$AH,33,0)</f>
        <v>605880364</v>
      </c>
      <c r="BC159" s="11" t="s">
        <v>2055</v>
      </c>
    </row>
    <row r="160" spans="1:55" s="11" customFormat="1" ht="19.5" customHeight="1">
      <c r="A160" s="11">
        <f t="shared" si="54"/>
        <v>1</v>
      </c>
      <c r="B160" s="249">
        <f t="shared" si="55"/>
        <v>2255018159259</v>
      </c>
      <c r="C160" s="235">
        <f>VLOOKUP(B:B,[1]MICHELIN!$B:$K,9,0)</f>
        <v>23</v>
      </c>
      <c r="D160" s="11" t="s">
        <v>4677</v>
      </c>
      <c r="E160" s="397" t="s">
        <v>8729</v>
      </c>
      <c r="F160" s="160" t="s">
        <v>8854</v>
      </c>
      <c r="G160" s="133" t="s">
        <v>10661</v>
      </c>
      <c r="H160" s="235">
        <v>1</v>
      </c>
      <c r="I160" s="430">
        <f>VLOOKUP(B:B,[1]MICHELIN!$B:$K,10,0)</f>
        <v>1</v>
      </c>
      <c r="J160" s="132"/>
      <c r="K160" s="133" t="s">
        <v>6148</v>
      </c>
      <c r="L160" s="133">
        <v>86</v>
      </c>
      <c r="M160" s="135"/>
      <c r="N160" s="236"/>
      <c r="O160" s="236"/>
      <c r="P160" s="237"/>
      <c r="Q160" s="238">
        <f t="shared" si="69"/>
        <v>-954.5454545454545</v>
      </c>
      <c r="R160" s="144">
        <f t="shared" si="57"/>
        <v>18.076190476190479</v>
      </c>
      <c r="S160" s="197" t="s">
        <v>8731</v>
      </c>
      <c r="T160" s="302" t="s">
        <v>8732</v>
      </c>
      <c r="U160" s="194">
        <f t="shared" si="58"/>
        <v>26000</v>
      </c>
      <c r="W160" s="239">
        <v>26000</v>
      </c>
      <c r="X160" s="136">
        <f t="shared" si="59"/>
        <v>16300</v>
      </c>
      <c r="Y160" s="240">
        <f t="shared" si="60"/>
        <v>22681.81818181818</v>
      </c>
      <c r="Z160" s="142" t="str">
        <f t="shared" si="61"/>
        <v/>
      </c>
      <c r="AA160" s="137">
        <f t="shared" si="62"/>
        <v>0.28136272545090174</v>
      </c>
      <c r="AB160" s="145"/>
      <c r="AC160" s="189">
        <f t="shared" si="70"/>
        <v>25490</v>
      </c>
      <c r="AD160" s="187">
        <f t="shared" si="71"/>
        <v>28010</v>
      </c>
      <c r="AE160" s="129">
        <f t="shared" si="63"/>
        <v>2520.9</v>
      </c>
      <c r="AF160" s="130">
        <f t="shared" si="64"/>
        <v>510.90000000000009</v>
      </c>
      <c r="AG160" s="131">
        <f t="shared" si="65"/>
        <v>1.8239914316315605E-2</v>
      </c>
      <c r="AH160" s="138">
        <f t="shared" si="66"/>
        <v>2010</v>
      </c>
      <c r="AI160" s="139">
        <f t="shared" si="67"/>
        <v>7.1760085683684402E-2</v>
      </c>
      <c r="AJ160" s="139">
        <f t="shared" si="68"/>
        <v>0.26312281113458613</v>
      </c>
      <c r="AL160" s="197">
        <v>2255018159259</v>
      </c>
      <c r="AM160" s="197">
        <v>4985009705513</v>
      </c>
      <c r="AN160" s="197" t="s">
        <v>3948</v>
      </c>
      <c r="AO160" s="241" t="s">
        <v>14</v>
      </c>
      <c r="AP160" s="241" t="s">
        <v>1092</v>
      </c>
      <c r="AQ160" s="242" t="s">
        <v>80</v>
      </c>
      <c r="AR160" s="242">
        <v>37900</v>
      </c>
      <c r="AS160" s="431">
        <f>VLOOKUP(B:B,[1]MICHELIN!$B:$K,8,0)</f>
        <v>16300</v>
      </c>
      <c r="AT160" s="431">
        <v>1050</v>
      </c>
      <c r="AU160" s="211" t="s">
        <v>3956</v>
      </c>
      <c r="AV160" s="197" t="s">
        <v>8733</v>
      </c>
      <c r="AW160" s="134" t="str">
        <f>IFERROR(VLOOKUP(AV:AV,Q商品!B:E,4,0),"")</f>
        <v/>
      </c>
      <c r="AX160" s="134" t="str">
        <f>IFERROR(VLOOKUP(B:B,在庫!B:M,12,0),"")</f>
        <v>2023年製</v>
      </c>
      <c r="AY160" s="134">
        <f>IFERROR(VLOOKUP(B:B,在庫!B:L,10,0),"")</f>
        <v>1</v>
      </c>
      <c r="AZ160" s="244" t="str">
        <f>VLOOKUP(AL:AL,[1]MICHELIN!$B:$AH,32,0)</f>
        <v/>
      </c>
      <c r="BA160" s="244" t="str">
        <f>VLOOKUP(AL:AL,[1]MICHELIN!$B:$AH,33,0)</f>
        <v/>
      </c>
      <c r="BC160" s="11" t="e">
        <v>#N/A</v>
      </c>
    </row>
    <row r="161" spans="1:55" s="11" customFormat="1" ht="19.5" customHeight="1">
      <c r="A161" s="11">
        <f t="shared" si="54"/>
        <v>1</v>
      </c>
      <c r="B161" s="249">
        <f t="shared" si="55"/>
        <v>2354518159254</v>
      </c>
      <c r="C161" s="235">
        <f>VLOOKUP(B:B,[1]MICHELIN!$B:$K,9,0)</f>
        <v>41</v>
      </c>
      <c r="D161" s="11" t="s">
        <v>4677</v>
      </c>
      <c r="E161" s="11" t="s">
        <v>10664</v>
      </c>
      <c r="F161" s="160" t="s">
        <v>10666</v>
      </c>
      <c r="G161" s="134" t="e">
        <v>#N/A</v>
      </c>
      <c r="H161" s="235">
        <v>12</v>
      </c>
      <c r="I161" s="430">
        <f>VLOOKUP(B:B,[1]MICHELIN!$B:$K,10,0)</f>
        <v>12</v>
      </c>
      <c r="J161" s="132"/>
      <c r="K161" s="133" t="s">
        <v>10665</v>
      </c>
      <c r="L161" s="133"/>
      <c r="M161" s="135"/>
      <c r="N161" s="236"/>
      <c r="O161" s="236"/>
      <c r="P161" s="237"/>
      <c r="Q161" s="238"/>
      <c r="R161" s="144"/>
      <c r="S161" s="197">
        <v>1074476650</v>
      </c>
      <c r="T161" s="302" t="s">
        <v>9114</v>
      </c>
      <c r="U161" s="194"/>
      <c r="W161" s="239"/>
      <c r="X161" s="136"/>
      <c r="Y161" s="240"/>
      <c r="Z161" s="142"/>
      <c r="AA161" s="137"/>
      <c r="AB161" s="145"/>
      <c r="AC161" s="189">
        <f t="shared" si="70"/>
        <v>0</v>
      </c>
      <c r="AD161" s="187">
        <f t="shared" si="71"/>
        <v>0</v>
      </c>
      <c r="AE161" s="129">
        <f t="shared" si="63"/>
        <v>0</v>
      </c>
      <c r="AF161" s="130">
        <f t="shared" si="64"/>
        <v>0</v>
      </c>
      <c r="AG161" s="131" t="str">
        <f t="shared" si="65"/>
        <v/>
      </c>
      <c r="AH161" s="138">
        <f t="shared" si="66"/>
        <v>0</v>
      </c>
      <c r="AI161" s="139" t="str">
        <f t="shared" si="67"/>
        <v/>
      </c>
      <c r="AJ161" s="139" t="str">
        <f t="shared" si="68"/>
        <v/>
      </c>
      <c r="AL161" s="197">
        <v>2354518159254</v>
      </c>
      <c r="AM161" s="197">
        <v>4985009705476</v>
      </c>
      <c r="AN161" s="197" t="s">
        <v>3633</v>
      </c>
      <c r="AO161" s="241" t="s">
        <v>14</v>
      </c>
      <c r="AP161" s="241" t="s">
        <v>949</v>
      </c>
      <c r="AQ161" s="242" t="s">
        <v>69</v>
      </c>
      <c r="AR161" s="242">
        <v>43500</v>
      </c>
      <c r="AS161" s="431">
        <v>19580</v>
      </c>
      <c r="AT161" s="431">
        <v>1050</v>
      </c>
      <c r="AU161" s="211" t="s">
        <v>3956</v>
      </c>
      <c r="AV161" s="197" t="s">
        <v>10667</v>
      </c>
      <c r="AW161" s="134" t="str">
        <f>IFERROR(VLOOKUP(AV:AV,Q商品!B:E,4,0),"")</f>
        <v>2023年製 PRIMACY 4+ 235/45ZR18 98Y XL サマータイヤ 翌営業日発送</v>
      </c>
      <c r="AX161" s="134" t="str">
        <f>IFERROR(VLOOKUP(B:B,在庫!B:M,12,0),"")</f>
        <v>2023年製</v>
      </c>
      <c r="AY161" s="134">
        <f>IFERROR(VLOOKUP(B:B,在庫!B:L,10,0),"")</f>
        <v>3</v>
      </c>
      <c r="AZ161" s="244" t="str">
        <f>VLOOKUP(AL:AL,[1]MICHELIN!$B:$AH,32,0)</f>
        <v>×</v>
      </c>
      <c r="BA161" s="244" t="str">
        <f>VLOOKUP(AL:AL,[1]MICHELIN!$B:$AH,33,0)</f>
        <v>×</v>
      </c>
      <c r="BC161" s="11" t="s">
        <v>150</v>
      </c>
    </row>
    <row r="162" spans="1:55" s="11" customFormat="1" ht="19.5" customHeight="1">
      <c r="A162" s="11">
        <f t="shared" si="54"/>
        <v>1</v>
      </c>
      <c r="B162" s="249">
        <f t="shared" si="55"/>
        <v>1855515155412</v>
      </c>
      <c r="C162" s="235">
        <f>VLOOKUP(B:B,[1]MICHELIN!$B:$K,9,0)</f>
        <v>17</v>
      </c>
      <c r="D162" s="11" t="s">
        <v>4677</v>
      </c>
      <c r="E162" s="397" t="s">
        <v>671</v>
      </c>
      <c r="F162" s="160" t="s">
        <v>8431</v>
      </c>
      <c r="G162" s="133" t="s">
        <v>10663</v>
      </c>
      <c r="H162" s="235">
        <v>1</v>
      </c>
      <c r="I162" s="430">
        <f>VLOOKUP(B:B,[1]MICHELIN!$B:$K,10,0)</f>
        <v>1</v>
      </c>
      <c r="J162" s="132" t="s">
        <v>8898</v>
      </c>
      <c r="K162" s="133" t="s">
        <v>1964</v>
      </c>
      <c r="L162" s="133">
        <v>1</v>
      </c>
      <c r="M162" s="135" t="s">
        <v>3998</v>
      </c>
      <c r="N162" s="236" t="s">
        <v>2472</v>
      </c>
      <c r="O162" s="236">
        <v>0</v>
      </c>
      <c r="P162" s="237">
        <v>14550</v>
      </c>
      <c r="Q162" s="238">
        <f t="shared" ref="Q162:Q225" si="72">(P162-AT162)/1.1</f>
        <v>12749.999999999998</v>
      </c>
      <c r="R162" s="144">
        <f t="shared" ref="R162:R193" si="73">IFERROR((Q162-X162)/Q162,"")</f>
        <v>0.14901960784313714</v>
      </c>
      <c r="S162" s="197">
        <v>1074476001</v>
      </c>
      <c r="T162" s="302" t="s">
        <v>7923</v>
      </c>
      <c r="U162" s="194">
        <f t="shared" ref="U162:U204" si="74">W162-V162</f>
        <v>14550</v>
      </c>
      <c r="W162" s="239">
        <v>14550</v>
      </c>
      <c r="X162" s="136">
        <f t="shared" ref="X162:X193" si="75">AS162</f>
        <v>10850</v>
      </c>
      <c r="Y162" s="240">
        <f t="shared" ref="Y162:Y193" si="76">(W162-AT162)/1.1</f>
        <v>12749.999999999998</v>
      </c>
      <c r="Z162" s="142">
        <f t="shared" ref="Z162:Z193" si="77">IFERROR(-1+(AD162/N162),"")</f>
        <v>7.725085910652929E-2</v>
      </c>
      <c r="AA162" s="137">
        <f t="shared" ref="AA162:AA193" si="78">IFERROR((Y162-X162)/Y162,"")</f>
        <v>0.14901960784313714</v>
      </c>
      <c r="AB162" s="145"/>
      <c r="AC162" s="189">
        <f t="shared" si="70"/>
        <v>14264</v>
      </c>
      <c r="AD162" s="187">
        <f t="shared" si="71"/>
        <v>15674</v>
      </c>
      <c r="AE162" s="129">
        <f t="shared" si="63"/>
        <v>1410.6599999999999</v>
      </c>
      <c r="AF162" s="130">
        <f t="shared" si="64"/>
        <v>286.65999999999985</v>
      </c>
      <c r="AG162" s="131">
        <f t="shared" si="65"/>
        <v>1.8288886053336728E-2</v>
      </c>
      <c r="AH162" s="138">
        <f t="shared" si="66"/>
        <v>1124</v>
      </c>
      <c r="AI162" s="139">
        <f t="shared" si="67"/>
        <v>7.1711113946663269E-2</v>
      </c>
      <c r="AJ162" s="139">
        <f t="shared" si="68"/>
        <v>0.13073072178980041</v>
      </c>
      <c r="AL162" s="197">
        <v>1855515155412</v>
      </c>
      <c r="AM162" s="197">
        <v>4985009686539</v>
      </c>
      <c r="AN162" s="197" t="s">
        <v>3507</v>
      </c>
      <c r="AO162" s="241" t="s">
        <v>1242</v>
      </c>
      <c r="AP162" s="241" t="s">
        <v>1245</v>
      </c>
      <c r="AQ162" s="242" t="s">
        <v>876</v>
      </c>
      <c r="AR162" s="242">
        <v>24100</v>
      </c>
      <c r="AS162" s="431">
        <f>VLOOKUP(B:B,[1]MICHELIN!$B:$K,8,0)</f>
        <v>10850</v>
      </c>
      <c r="AT162" s="431">
        <v>525</v>
      </c>
      <c r="AU162" s="211" t="s">
        <v>3956</v>
      </c>
      <c r="AV162" s="197" t="s">
        <v>566</v>
      </c>
      <c r="AW162" s="134" t="str">
        <f>IFERROR(VLOOKUP(AV:AV,Q商品!B:E,4,0),"")</f>
        <v>2023年製 Pilot Sport 3 185/55R15 86V XL DT サマータイヤ 翌営業日発送</v>
      </c>
      <c r="AX162" s="134" t="str">
        <f>IFERROR(VLOOKUP(B:B,在庫!B:M,12,0),"")</f>
        <v>2023年製</v>
      </c>
      <c r="AY162" s="134">
        <f>IFERROR(VLOOKUP(B:B,在庫!B:L,10,0),"")</f>
        <v>1</v>
      </c>
      <c r="AZ162" s="244">
        <f>VLOOKUP(AL:AL,[1]MICHELIN!$B:$AH,32,0)</f>
        <v>605642074</v>
      </c>
      <c r="BA162" s="244">
        <f>VLOOKUP(AL:AL,[1]MICHELIN!$B:$AH,33,0)</f>
        <v>605642105</v>
      </c>
      <c r="BC162" s="11" t="s">
        <v>2055</v>
      </c>
    </row>
    <row r="163" spans="1:55" s="11" customFormat="1" ht="19.5" customHeight="1">
      <c r="A163" s="11">
        <f t="shared" si="54"/>
        <v>1</v>
      </c>
      <c r="B163" s="249">
        <f t="shared" si="55"/>
        <v>1954516155411</v>
      </c>
      <c r="C163" s="235">
        <f>VLOOKUP(B:B,[1]MICHELIN!$B:$K,9,0)</f>
        <v>34</v>
      </c>
      <c r="D163" s="11" t="s">
        <v>4677</v>
      </c>
      <c r="E163" s="397" t="s">
        <v>672</v>
      </c>
      <c r="F163" s="160" t="s">
        <v>6892</v>
      </c>
      <c r="G163" s="133" t="s">
        <v>10663</v>
      </c>
      <c r="H163" s="235">
        <v>2</v>
      </c>
      <c r="I163" s="430">
        <f>VLOOKUP(B:B,[1]MICHELIN!$B:$K,10,0)</f>
        <v>2</v>
      </c>
      <c r="J163" s="132">
        <v>1402</v>
      </c>
      <c r="K163" s="133" t="s">
        <v>1964</v>
      </c>
      <c r="L163" s="133">
        <v>2</v>
      </c>
      <c r="M163" s="135" t="s">
        <v>2014</v>
      </c>
      <c r="N163" s="236" t="s">
        <v>8557</v>
      </c>
      <c r="O163" s="236">
        <v>0</v>
      </c>
      <c r="P163" s="237">
        <v>16500</v>
      </c>
      <c r="Q163" s="238">
        <f t="shared" si="72"/>
        <v>14522.727272727272</v>
      </c>
      <c r="R163" s="144">
        <f t="shared" si="73"/>
        <v>0.14478873239436615</v>
      </c>
      <c r="S163" s="197">
        <v>1074476546</v>
      </c>
      <c r="T163" s="302" t="s">
        <v>7924</v>
      </c>
      <c r="U163" s="194">
        <f t="shared" si="74"/>
        <v>16500</v>
      </c>
      <c r="W163" s="239">
        <v>16500</v>
      </c>
      <c r="X163" s="136">
        <f t="shared" si="75"/>
        <v>12420</v>
      </c>
      <c r="Y163" s="240">
        <f t="shared" si="76"/>
        <v>14522.727272727272</v>
      </c>
      <c r="Z163" s="142">
        <f t="shared" si="77"/>
        <v>7.7272727272727382E-2</v>
      </c>
      <c r="AA163" s="137">
        <f t="shared" si="78"/>
        <v>0.14478873239436615</v>
      </c>
      <c r="AB163" s="145"/>
      <c r="AC163" s="189">
        <f t="shared" si="70"/>
        <v>16176</v>
      </c>
      <c r="AD163" s="187">
        <f t="shared" si="71"/>
        <v>17775</v>
      </c>
      <c r="AE163" s="129">
        <f t="shared" si="63"/>
        <v>1599.75</v>
      </c>
      <c r="AF163" s="130">
        <f t="shared" si="64"/>
        <v>324.75</v>
      </c>
      <c r="AG163" s="131">
        <f t="shared" si="65"/>
        <v>1.8270042194092825E-2</v>
      </c>
      <c r="AH163" s="138">
        <f t="shared" si="66"/>
        <v>1275</v>
      </c>
      <c r="AI163" s="139">
        <f t="shared" si="67"/>
        <v>7.1729957805907171E-2</v>
      </c>
      <c r="AJ163" s="139">
        <f t="shared" si="68"/>
        <v>0.12651869020027334</v>
      </c>
      <c r="AL163" s="197">
        <v>1954516155411</v>
      </c>
      <c r="AM163" s="197">
        <v>4985009686133</v>
      </c>
      <c r="AN163" s="197" t="s">
        <v>3509</v>
      </c>
      <c r="AO163" s="241" t="s">
        <v>1242</v>
      </c>
      <c r="AP163" s="241" t="s">
        <v>1247</v>
      </c>
      <c r="AQ163" s="242" t="s">
        <v>878</v>
      </c>
      <c r="AR163" s="242">
        <v>27600</v>
      </c>
      <c r="AS163" s="431">
        <f>VLOOKUP(B:B,[1]MICHELIN!$B:$K,8,0)</f>
        <v>12420</v>
      </c>
      <c r="AT163" s="431">
        <v>525</v>
      </c>
      <c r="AU163" s="211" t="s">
        <v>3956</v>
      </c>
      <c r="AV163" s="197" t="s">
        <v>476</v>
      </c>
      <c r="AW163" s="134" t="str">
        <f>IFERROR(VLOOKUP(AV:AV,Q商品!B:E,4,0),"")</f>
        <v>2023年製 Pilot Sport 3 195/45R16 84V XL サマータイヤ 翌営業日発送</v>
      </c>
      <c r="AX163" s="134" t="str">
        <f>IFERROR(VLOOKUP(B:B,在庫!B:M,12,0),"")</f>
        <v>2023年製</v>
      </c>
      <c r="AY163" s="134">
        <f>IFERROR(VLOOKUP(B:B,在庫!B:L,10,0),"")</f>
        <v>1</v>
      </c>
      <c r="AZ163" s="244">
        <f>VLOOKUP(AL:AL,[1]MICHELIN!$B:$AH,32,0)</f>
        <v>605642067</v>
      </c>
      <c r="BA163" s="244">
        <f>VLOOKUP(AL:AL,[1]MICHELIN!$B:$AH,33,0)</f>
        <v>605642098</v>
      </c>
      <c r="BC163" s="11" t="s">
        <v>2055</v>
      </c>
    </row>
    <row r="164" spans="1:55" s="11" customFormat="1" ht="19.5" customHeight="1">
      <c r="A164" s="11">
        <f t="shared" si="54"/>
        <v>1</v>
      </c>
      <c r="B164" s="249">
        <f t="shared" si="55"/>
        <v>2054516155417</v>
      </c>
      <c r="C164" s="235">
        <f>VLOOKUP(B:B,[1]MICHELIN!$B:$K,9,0)</f>
        <v>4</v>
      </c>
      <c r="D164" s="11" t="s">
        <v>4677</v>
      </c>
      <c r="E164" s="397" t="s">
        <v>673</v>
      </c>
      <c r="F164" s="160" t="s">
        <v>8432</v>
      </c>
      <c r="G164" s="133" t="s">
        <v>10661</v>
      </c>
      <c r="H164" s="235">
        <v>6</v>
      </c>
      <c r="I164" s="430">
        <f>VLOOKUP(B:B,[1]MICHELIN!$B:$K,10,0)</f>
        <v>6</v>
      </c>
      <c r="J164" s="132"/>
      <c r="K164" s="133" t="s">
        <v>1964</v>
      </c>
      <c r="L164" s="133">
        <v>3</v>
      </c>
      <c r="M164" s="135"/>
      <c r="N164" s="236"/>
      <c r="O164" s="236"/>
      <c r="P164" s="237"/>
      <c r="Q164" s="238">
        <f t="shared" si="72"/>
        <v>-477.27272727272725</v>
      </c>
      <c r="R164" s="144">
        <f t="shared" si="73"/>
        <v>30.710476190476193</v>
      </c>
      <c r="S164" s="197">
        <v>1074476545</v>
      </c>
      <c r="T164" s="302" t="s">
        <v>7925</v>
      </c>
      <c r="U164" s="194">
        <f t="shared" si="74"/>
        <v>0</v>
      </c>
      <c r="W164" s="239"/>
      <c r="X164" s="136">
        <f t="shared" si="75"/>
        <v>14180</v>
      </c>
      <c r="Y164" s="240">
        <f t="shared" si="76"/>
        <v>-477.27272727272725</v>
      </c>
      <c r="Z164" s="142" t="str">
        <f t="shared" si="77"/>
        <v/>
      </c>
      <c r="AA164" s="137">
        <f t="shared" si="78"/>
        <v>30.710476190476193</v>
      </c>
      <c r="AB164" s="145"/>
      <c r="AC164" s="189">
        <f t="shared" si="70"/>
        <v>0</v>
      </c>
      <c r="AD164" s="187">
        <f t="shared" si="71"/>
        <v>0</v>
      </c>
      <c r="AE164" s="129">
        <f t="shared" si="63"/>
        <v>0</v>
      </c>
      <c r="AF164" s="130">
        <f t="shared" si="64"/>
        <v>0</v>
      </c>
      <c r="AG164" s="131" t="str">
        <f t="shared" si="65"/>
        <v/>
      </c>
      <c r="AH164" s="138">
        <f t="shared" si="66"/>
        <v>0</v>
      </c>
      <c r="AI164" s="139" t="str">
        <f t="shared" si="67"/>
        <v/>
      </c>
      <c r="AJ164" s="139" t="str">
        <f t="shared" si="68"/>
        <v/>
      </c>
      <c r="AL164" s="197">
        <v>2054516155417</v>
      </c>
      <c r="AM164" s="197">
        <v>4985009686126</v>
      </c>
      <c r="AN164" s="197" t="s">
        <v>3510</v>
      </c>
      <c r="AO164" s="241" t="s">
        <v>1242</v>
      </c>
      <c r="AP164" s="241" t="s">
        <v>1248</v>
      </c>
      <c r="AQ164" s="242" t="s">
        <v>880</v>
      </c>
      <c r="AR164" s="242">
        <v>31500</v>
      </c>
      <c r="AS164" s="431">
        <v>14180</v>
      </c>
      <c r="AT164" s="431">
        <v>525</v>
      </c>
      <c r="AU164" s="211" t="s">
        <v>3956</v>
      </c>
      <c r="AV164" s="197" t="s">
        <v>493</v>
      </c>
      <c r="AW164" s="134" t="str">
        <f>IFERROR(VLOOKUP(AV:AV,Q商品!B:E,4,0),"")</f>
        <v>2023年製 Pilot Sport 3 205/45ZR16 87W XL サマータイヤ 翌営業日発送</v>
      </c>
      <c r="AX164" s="134" t="str">
        <f>IFERROR(VLOOKUP(B:B,在庫!B:M,12,0),"")</f>
        <v>2023年製</v>
      </c>
      <c r="AY164" s="134">
        <f>IFERROR(VLOOKUP(B:B,在庫!B:L,10,0),"")</f>
        <v>2</v>
      </c>
      <c r="AZ164" s="244">
        <f>VLOOKUP(AL:AL,[1]MICHELIN!$B:$AH,32,0)</f>
        <v>605642070</v>
      </c>
      <c r="BA164" s="244">
        <f>VLOOKUP(AL:AL,[1]MICHELIN!$B:$AH,33,0)</f>
        <v>605642101</v>
      </c>
      <c r="BC164" s="11" t="s">
        <v>150</v>
      </c>
    </row>
    <row r="165" spans="1:55" s="11" customFormat="1" ht="19.5" customHeight="1">
      <c r="A165" s="11">
        <f t="shared" si="54"/>
        <v>1</v>
      </c>
      <c r="B165" s="249">
        <f t="shared" si="55"/>
        <v>2154516155421</v>
      </c>
      <c r="C165" s="235">
        <f>VLOOKUP(B:B,[1]MICHELIN!$B:$K,9,0)</f>
        <v>44</v>
      </c>
      <c r="D165" s="11" t="s">
        <v>4677</v>
      </c>
      <c r="E165" s="397" t="s">
        <v>674</v>
      </c>
      <c r="F165" s="160" t="s">
        <v>7263</v>
      </c>
      <c r="G165" s="133" t="s">
        <v>10663</v>
      </c>
      <c r="H165" s="235">
        <v>2</v>
      </c>
      <c r="I165" s="430">
        <f>VLOOKUP(B:B,[1]MICHELIN!$B:$K,10,0)</f>
        <v>2</v>
      </c>
      <c r="J165" s="132">
        <v>2102</v>
      </c>
      <c r="K165" s="133" t="s">
        <v>1964</v>
      </c>
      <c r="L165" s="133">
        <v>5</v>
      </c>
      <c r="M165" s="135" t="s">
        <v>3998</v>
      </c>
      <c r="N165" s="236" t="s">
        <v>2474</v>
      </c>
      <c r="O165" s="236">
        <v>0</v>
      </c>
      <c r="P165" s="237">
        <v>18599</v>
      </c>
      <c r="Q165" s="238">
        <f t="shared" si="72"/>
        <v>16430.909090909088</v>
      </c>
      <c r="R165" s="144">
        <f t="shared" si="73"/>
        <v>0.11812548412083641</v>
      </c>
      <c r="S165" s="197">
        <v>1074476259</v>
      </c>
      <c r="T165" s="302" t="s">
        <v>7927</v>
      </c>
      <c r="U165" s="194">
        <f t="shared" si="74"/>
        <v>18599</v>
      </c>
      <c r="W165" s="239">
        <v>18599</v>
      </c>
      <c r="X165" s="136">
        <f t="shared" si="75"/>
        <v>14490</v>
      </c>
      <c r="Y165" s="240">
        <f t="shared" si="76"/>
        <v>16430.909090909088</v>
      </c>
      <c r="Z165" s="142">
        <f t="shared" si="77"/>
        <v>7.7315984730361942E-2</v>
      </c>
      <c r="AA165" s="137">
        <f t="shared" si="78"/>
        <v>0.11812548412083641</v>
      </c>
      <c r="AB165" s="145"/>
      <c r="AC165" s="189">
        <f t="shared" si="70"/>
        <v>18234</v>
      </c>
      <c r="AD165" s="187">
        <f t="shared" si="71"/>
        <v>20037</v>
      </c>
      <c r="AE165" s="129">
        <f t="shared" si="63"/>
        <v>1803.33</v>
      </c>
      <c r="AF165" s="130">
        <f t="shared" si="64"/>
        <v>365.32999999999993</v>
      </c>
      <c r="AG165" s="131">
        <f t="shared" si="65"/>
        <v>1.8232769376653187E-2</v>
      </c>
      <c r="AH165" s="138">
        <f t="shared" si="66"/>
        <v>1438</v>
      </c>
      <c r="AI165" s="139">
        <f t="shared" si="67"/>
        <v>7.1767230623346806E-2</v>
      </c>
      <c r="AJ165" s="139">
        <f t="shared" si="68"/>
        <v>9.9892714744183222E-2</v>
      </c>
      <c r="AL165" s="197">
        <v>2154516155421</v>
      </c>
      <c r="AM165" s="197">
        <v>4985009686041</v>
      </c>
      <c r="AN165" s="197" t="s">
        <v>3511</v>
      </c>
      <c r="AO165" s="241" t="s">
        <v>1242</v>
      </c>
      <c r="AP165" s="241" t="s">
        <v>1249</v>
      </c>
      <c r="AQ165" s="242" t="s">
        <v>96</v>
      </c>
      <c r="AR165" s="242">
        <v>32200</v>
      </c>
      <c r="AS165" s="431">
        <f>VLOOKUP(B:B,[1]MICHELIN!$B:$K,8,0)</f>
        <v>14490</v>
      </c>
      <c r="AT165" s="431">
        <v>525</v>
      </c>
      <c r="AU165" s="211" t="s">
        <v>3956</v>
      </c>
      <c r="AV165" s="197" t="s">
        <v>607</v>
      </c>
      <c r="AW165" s="134" t="str">
        <f>IFERROR(VLOOKUP(AV:AV,Q商品!B:E,4,0),"")</f>
        <v>2023年製 Pilot Sport 3 215/45ZR16 90V XL AO サマータイヤ 翌営業日発送</v>
      </c>
      <c r="AX165" s="134" t="str">
        <f>IFERROR(VLOOKUP(B:B,在庫!B:M,12,0),"")</f>
        <v>2023年製</v>
      </c>
      <c r="AY165" s="134">
        <f>IFERROR(VLOOKUP(B:B,在庫!B:L,10,0),"")</f>
        <v>1</v>
      </c>
      <c r="AZ165" s="244">
        <f>VLOOKUP(AL:AL,[1]MICHELIN!$B:$AH,32,0)</f>
        <v>605642071</v>
      </c>
      <c r="BA165" s="244">
        <f>VLOOKUP(AL:AL,[1]MICHELIN!$B:$AH,33,0)</f>
        <v>605642102</v>
      </c>
      <c r="BC165" s="11" t="s">
        <v>2055</v>
      </c>
    </row>
    <row r="166" spans="1:55" s="11" customFormat="1" ht="19.5" customHeight="1">
      <c r="A166" s="11">
        <f t="shared" si="54"/>
        <v>1</v>
      </c>
      <c r="B166" s="249">
        <f t="shared" si="55"/>
        <v>2155516155435</v>
      </c>
      <c r="C166" s="235">
        <f>VLOOKUP(B:B,[1]MICHELIN!$B:$K,9,0)</f>
        <v>2</v>
      </c>
      <c r="D166" s="11" t="s">
        <v>4677</v>
      </c>
      <c r="E166" s="397" t="s">
        <v>5605</v>
      </c>
      <c r="F166" s="160" t="s">
        <v>6893</v>
      </c>
      <c r="G166" s="133" t="s">
        <v>10663</v>
      </c>
      <c r="H166" s="235">
        <v>6</v>
      </c>
      <c r="I166" s="430">
        <f>VLOOKUP(B:B,[1]MICHELIN!$B:$K,10,0)</f>
        <v>6</v>
      </c>
      <c r="J166" s="132" t="s">
        <v>824</v>
      </c>
      <c r="K166" s="133" t="s">
        <v>1964</v>
      </c>
      <c r="L166" s="133">
        <v>6</v>
      </c>
      <c r="M166" s="135" t="s">
        <v>3998</v>
      </c>
      <c r="N166" s="236" t="s">
        <v>2475</v>
      </c>
      <c r="O166" s="236">
        <v>0</v>
      </c>
      <c r="P166" s="237">
        <v>18168</v>
      </c>
      <c r="Q166" s="238">
        <f t="shared" si="72"/>
        <v>15561.81818181818</v>
      </c>
      <c r="R166" s="144">
        <f t="shared" si="73"/>
        <v>0.12092534174553092</v>
      </c>
      <c r="S166" s="197">
        <v>1074476258</v>
      </c>
      <c r="T166" s="302" t="s">
        <v>7928</v>
      </c>
      <c r="U166" s="194">
        <f t="shared" si="74"/>
        <v>18168</v>
      </c>
      <c r="W166" s="239">
        <v>18168</v>
      </c>
      <c r="X166" s="136">
        <f t="shared" si="75"/>
        <v>13680</v>
      </c>
      <c r="Y166" s="240">
        <f t="shared" si="76"/>
        <v>15561.81818181818</v>
      </c>
      <c r="Z166" s="142">
        <f t="shared" si="77"/>
        <v>7.7278731836195602E-2</v>
      </c>
      <c r="AA166" s="137">
        <f t="shared" si="78"/>
        <v>0.12092534174553092</v>
      </c>
      <c r="AB166" s="145"/>
      <c r="AC166" s="189">
        <f t="shared" si="70"/>
        <v>17811</v>
      </c>
      <c r="AD166" s="187">
        <f t="shared" si="71"/>
        <v>19572</v>
      </c>
      <c r="AE166" s="129">
        <f t="shared" si="63"/>
        <v>1761.48</v>
      </c>
      <c r="AF166" s="130">
        <f t="shared" si="64"/>
        <v>357.48</v>
      </c>
      <c r="AG166" s="131">
        <f t="shared" si="65"/>
        <v>1.8264868179031269E-2</v>
      </c>
      <c r="AH166" s="138">
        <f t="shared" si="66"/>
        <v>1404</v>
      </c>
      <c r="AI166" s="139">
        <f t="shared" si="67"/>
        <v>7.1735131820968731E-2</v>
      </c>
      <c r="AJ166" s="139">
        <f t="shared" si="68"/>
        <v>0.10266047356649965</v>
      </c>
      <c r="AL166" s="197">
        <v>2155516155435</v>
      </c>
      <c r="AM166" s="197">
        <v>4985009686294</v>
      </c>
      <c r="AN166" s="197" t="s">
        <v>3513</v>
      </c>
      <c r="AO166" s="241" t="s">
        <v>1242</v>
      </c>
      <c r="AP166" s="241" t="s">
        <v>1251</v>
      </c>
      <c r="AQ166" s="242" t="s">
        <v>82</v>
      </c>
      <c r="AR166" s="242">
        <v>30400</v>
      </c>
      <c r="AS166" s="431">
        <v>13680</v>
      </c>
      <c r="AT166" s="431">
        <v>1050</v>
      </c>
      <c r="AU166" s="211" t="s">
        <v>3956</v>
      </c>
      <c r="AV166" s="197" t="s">
        <v>612</v>
      </c>
      <c r="AW166" s="134" t="str">
        <f>IFERROR(VLOOKUP(AV:AV,Q商品!B:E,4,0),"")</f>
        <v>2023年製 Pilot Sport 3 215/55ZR16 93W サマータイヤ 翌営業日発送</v>
      </c>
      <c r="AX166" s="134" t="str">
        <f>IFERROR(VLOOKUP(B:B,在庫!B:M,12,0),"")</f>
        <v>2023年製</v>
      </c>
      <c r="AY166" s="134">
        <f>IFERROR(VLOOKUP(B:B,在庫!B:L,10,0),"")</f>
        <v>2</v>
      </c>
      <c r="AZ166" s="244">
        <f>VLOOKUP(AL:AL,[1]MICHELIN!$B:$AH,32,0)</f>
        <v>605642065</v>
      </c>
      <c r="BA166" s="244">
        <f>VLOOKUP(AL:AL,[1]MICHELIN!$B:$AH,33,0)</f>
        <v>605642096</v>
      </c>
      <c r="BC166" s="11" t="s">
        <v>2055</v>
      </c>
    </row>
    <row r="167" spans="1:55" s="11" customFormat="1" ht="19.5" customHeight="1">
      <c r="A167" s="11">
        <f t="shared" si="54"/>
        <v>1</v>
      </c>
      <c r="B167" s="249">
        <f t="shared" si="55"/>
        <v>1954517155502</v>
      </c>
      <c r="C167" s="235">
        <f>VLOOKUP(B:B,[1]MICHELIN!$B:$K,9,0)</f>
        <v>104</v>
      </c>
      <c r="D167" s="11" t="s">
        <v>4677</v>
      </c>
      <c r="E167" s="397" t="s">
        <v>676</v>
      </c>
      <c r="F167" s="160" t="s">
        <v>6894</v>
      </c>
      <c r="G167" s="133" t="s">
        <v>10663</v>
      </c>
      <c r="H167" s="235">
        <v>41</v>
      </c>
      <c r="I167" s="430">
        <f>VLOOKUP(B:B,[1]MICHELIN!$B:$K,10,0)</f>
        <v>41</v>
      </c>
      <c r="J167" s="132">
        <v>46</v>
      </c>
      <c r="K167" s="133" t="s">
        <v>1964</v>
      </c>
      <c r="L167" s="133">
        <v>7</v>
      </c>
      <c r="M167" s="135" t="s">
        <v>3998</v>
      </c>
      <c r="N167" s="236" t="s">
        <v>6924</v>
      </c>
      <c r="O167" s="236" t="s">
        <v>4002</v>
      </c>
      <c r="P167" s="237">
        <v>19699</v>
      </c>
      <c r="Q167" s="238">
        <f t="shared" si="72"/>
        <v>17430.909090909088</v>
      </c>
      <c r="R167" s="144">
        <f t="shared" si="73"/>
        <v>0.20486074893084372</v>
      </c>
      <c r="S167" s="197">
        <v>1074476145</v>
      </c>
      <c r="T167" s="302" t="s">
        <v>7929</v>
      </c>
      <c r="U167" s="194">
        <f t="shared" si="74"/>
        <v>18799</v>
      </c>
      <c r="V167" s="11">
        <v>900</v>
      </c>
      <c r="W167" s="239">
        <v>19699</v>
      </c>
      <c r="X167" s="136">
        <f t="shared" si="75"/>
        <v>13860</v>
      </c>
      <c r="Y167" s="240">
        <f t="shared" si="76"/>
        <v>17430.909090909088</v>
      </c>
      <c r="Z167" s="142">
        <f t="shared" si="77"/>
        <v>7.7291345284323576E-2</v>
      </c>
      <c r="AA167" s="137">
        <f t="shared" si="78"/>
        <v>0.20486074893084372</v>
      </c>
      <c r="AB167" s="145"/>
      <c r="AC167" s="189">
        <f t="shared" si="70"/>
        <v>18430</v>
      </c>
      <c r="AD167" s="187">
        <f t="shared" si="71"/>
        <v>20252</v>
      </c>
      <c r="AE167" s="129">
        <f t="shared" si="63"/>
        <v>1822.6799999999998</v>
      </c>
      <c r="AF167" s="130">
        <f t="shared" si="64"/>
        <v>369.67999999999984</v>
      </c>
      <c r="AG167" s="131">
        <f t="shared" si="65"/>
        <v>1.8253999604977277E-2</v>
      </c>
      <c r="AH167" s="138">
        <f t="shared" si="66"/>
        <v>1453</v>
      </c>
      <c r="AI167" s="139">
        <f t="shared" si="67"/>
        <v>7.1746000395022713E-2</v>
      </c>
      <c r="AJ167" s="139">
        <f t="shared" si="68"/>
        <v>0.18660674932586643</v>
      </c>
      <c r="AL167" s="197">
        <v>1954517155502</v>
      </c>
      <c r="AM167" s="197">
        <v>4985009693032</v>
      </c>
      <c r="AN167" s="197" t="s">
        <v>3520</v>
      </c>
      <c r="AO167" s="241" t="s">
        <v>1252</v>
      </c>
      <c r="AP167" s="241" t="s">
        <v>1255</v>
      </c>
      <c r="AQ167" s="242" t="s">
        <v>119</v>
      </c>
      <c r="AR167" s="242">
        <v>33800</v>
      </c>
      <c r="AS167" s="431">
        <f>VLOOKUP(B:B,[1]MICHELIN!$B:$K,8,0)</f>
        <v>13860</v>
      </c>
      <c r="AT167" s="431">
        <v>525</v>
      </c>
      <c r="AU167" s="211" t="s">
        <v>3956</v>
      </c>
      <c r="AV167" s="197" t="s">
        <v>480</v>
      </c>
      <c r="AW167" s="134" t="str">
        <f>IFERROR(VLOOKUP(AV:AV,Q商品!B:E,4,0),"")</f>
        <v>2022年製 Pilot Sport 4 195/45ZR17 81W サマータイヤ 翌営業日発送</v>
      </c>
      <c r="AX167" s="134" t="str">
        <f>IFERROR(VLOOKUP(B:B,在庫!B:M,12,0),"")</f>
        <v>2022年製</v>
      </c>
      <c r="AY167" s="134">
        <f>IFERROR(VLOOKUP(B:B,在庫!B:L,10,0),"")</f>
        <v>2</v>
      </c>
      <c r="AZ167" s="244">
        <f>VLOOKUP(AL:AL,[1]MICHELIN!$B:$AH,32,0)</f>
        <v>605763405</v>
      </c>
      <c r="BA167" s="244">
        <f>VLOOKUP(AL:AL,[1]MICHELIN!$B:$AH,33,0)</f>
        <v>605763460</v>
      </c>
      <c r="BC167" s="11" t="s">
        <v>2055</v>
      </c>
    </row>
    <row r="168" spans="1:55" s="11" customFormat="1" ht="19.5" customHeight="1">
      <c r="A168" s="11">
        <f t="shared" si="54"/>
        <v>1</v>
      </c>
      <c r="B168" s="249">
        <f t="shared" si="55"/>
        <v>2055017155500</v>
      </c>
      <c r="C168" s="235">
        <f>VLOOKUP(B:B,[1]MICHELIN!$B:$K,9,0)</f>
        <v>37</v>
      </c>
      <c r="D168" s="11" t="s">
        <v>4677</v>
      </c>
      <c r="E168" s="397" t="s">
        <v>1123</v>
      </c>
      <c r="F168" s="160" t="s">
        <v>6895</v>
      </c>
      <c r="G168" s="133" t="s">
        <v>10663</v>
      </c>
      <c r="H168" s="235">
        <v>19</v>
      </c>
      <c r="I168" s="430">
        <f>VLOOKUP(B:B,[1]MICHELIN!$B:$K,10,0)</f>
        <v>19</v>
      </c>
      <c r="J168" s="132">
        <v>383</v>
      </c>
      <c r="K168" s="133" t="s">
        <v>1964</v>
      </c>
      <c r="L168" s="133">
        <v>8</v>
      </c>
      <c r="M168" s="135" t="s">
        <v>3998</v>
      </c>
      <c r="N168" s="236" t="s">
        <v>2476</v>
      </c>
      <c r="O168" s="236">
        <v>0</v>
      </c>
      <c r="P168" s="237">
        <v>19800</v>
      </c>
      <c r="Q168" s="238">
        <f t="shared" si="72"/>
        <v>17522.727272727272</v>
      </c>
      <c r="R168" s="144">
        <f t="shared" si="73"/>
        <v>0.13198443579766533</v>
      </c>
      <c r="S168" s="197">
        <v>1074476785</v>
      </c>
      <c r="T168" s="302" t="s">
        <v>7930</v>
      </c>
      <c r="U168" s="194">
        <f t="shared" si="74"/>
        <v>19800</v>
      </c>
      <c r="W168" s="239">
        <v>19800</v>
      </c>
      <c r="X168" s="136">
        <f t="shared" si="75"/>
        <v>15210</v>
      </c>
      <c r="Y168" s="240">
        <f t="shared" si="76"/>
        <v>17522.727272727272</v>
      </c>
      <c r="Z168" s="142">
        <f t="shared" si="77"/>
        <v>7.7272727272727382E-2</v>
      </c>
      <c r="AA168" s="137">
        <f t="shared" si="78"/>
        <v>0.13198443579766533</v>
      </c>
      <c r="AB168" s="145"/>
      <c r="AC168" s="189">
        <f t="shared" si="70"/>
        <v>19411</v>
      </c>
      <c r="AD168" s="187">
        <f t="shared" si="71"/>
        <v>21330</v>
      </c>
      <c r="AE168" s="129">
        <f t="shared" si="63"/>
        <v>1919.6999999999998</v>
      </c>
      <c r="AF168" s="130">
        <f t="shared" si="64"/>
        <v>389.69999999999982</v>
      </c>
      <c r="AG168" s="131">
        <f t="shared" si="65"/>
        <v>1.8270042194092818E-2</v>
      </c>
      <c r="AH168" s="138">
        <f t="shared" si="66"/>
        <v>1530</v>
      </c>
      <c r="AI168" s="139">
        <f t="shared" si="67"/>
        <v>7.1729957805907171E-2</v>
      </c>
      <c r="AJ168" s="139">
        <f t="shared" si="68"/>
        <v>0.11371439360357252</v>
      </c>
      <c r="AL168" s="197">
        <v>2055017155500</v>
      </c>
      <c r="AM168" s="197">
        <v>4985009687192</v>
      </c>
      <c r="AN168" s="197" t="s">
        <v>3522</v>
      </c>
      <c r="AO168" s="241" t="s">
        <v>1252</v>
      </c>
      <c r="AP168" s="241" t="s">
        <v>1256</v>
      </c>
      <c r="AQ168" s="242" t="s">
        <v>64</v>
      </c>
      <c r="AR168" s="242">
        <v>33800</v>
      </c>
      <c r="AS168" s="431">
        <f>VLOOKUP(B:B,[1]MICHELIN!$B:$K,8,0)</f>
        <v>15210</v>
      </c>
      <c r="AT168" s="431">
        <v>525</v>
      </c>
      <c r="AU168" s="211" t="s">
        <v>3956</v>
      </c>
      <c r="AV168" s="197" t="s">
        <v>465</v>
      </c>
      <c r="AW168" s="134" t="str">
        <f>IFERROR(VLOOKUP(AV:AV,Q商品!B:E,4,0),"")</f>
        <v>2023年製 Pilot Sport 4 205/50ZR17 93Y XL サマータイヤ 翌営業日発送</v>
      </c>
      <c r="AX168" s="134" t="str">
        <f>IFERROR(VLOOKUP(B:B,在庫!B:M,12,0),"")</f>
        <v>2023年製</v>
      </c>
      <c r="AY168" s="134">
        <f>IFERROR(VLOOKUP(B:B,在庫!B:L,10,0),"")</f>
        <v>3</v>
      </c>
      <c r="AZ168" s="244">
        <f>VLOOKUP(AL:AL,[1]MICHELIN!$B:$AH,32,0)</f>
        <v>605763403</v>
      </c>
      <c r="BA168" s="244">
        <f>VLOOKUP(AL:AL,[1]MICHELIN!$B:$AH,33,0)</f>
        <v>605763458</v>
      </c>
      <c r="BC168" s="11" t="s">
        <v>2055</v>
      </c>
    </row>
    <row r="169" spans="1:55" s="11" customFormat="1" ht="19.5" customHeight="1">
      <c r="A169" s="11">
        <f t="shared" si="54"/>
        <v>1</v>
      </c>
      <c r="B169" s="249">
        <f t="shared" si="55"/>
        <v>2055516155506</v>
      </c>
      <c r="C169" s="235">
        <f>VLOOKUP(B:B,[1]MICHELIN!$B:$K,9,0)</f>
        <v>28</v>
      </c>
      <c r="D169" s="11" t="s">
        <v>4677</v>
      </c>
      <c r="E169" s="397" t="s">
        <v>1132</v>
      </c>
      <c r="F169" s="160" t="s">
        <v>6896</v>
      </c>
      <c r="G169" s="133" t="s">
        <v>10663</v>
      </c>
      <c r="H169" s="235">
        <v>8</v>
      </c>
      <c r="I169" s="430">
        <f>VLOOKUP(B:B,[1]MICHELIN!$B:$K,10,0)</f>
        <v>8</v>
      </c>
      <c r="J169" s="132">
        <v>49</v>
      </c>
      <c r="K169" s="133" t="s">
        <v>1964</v>
      </c>
      <c r="L169" s="133">
        <v>9</v>
      </c>
      <c r="M169" s="135" t="s">
        <v>3998</v>
      </c>
      <c r="N169" s="236" t="s">
        <v>2476</v>
      </c>
      <c r="O169" s="236">
        <v>0</v>
      </c>
      <c r="P169" s="237">
        <v>19800</v>
      </c>
      <c r="Q169" s="238">
        <f t="shared" si="72"/>
        <v>17522.727272727272</v>
      </c>
      <c r="R169" s="144">
        <f t="shared" si="73"/>
        <v>0.25011673151750968</v>
      </c>
      <c r="S169" s="197">
        <v>1074476792</v>
      </c>
      <c r="T169" s="302" t="s">
        <v>7931</v>
      </c>
      <c r="U169" s="194">
        <f t="shared" si="74"/>
        <v>19800</v>
      </c>
      <c r="W169" s="239">
        <v>19800</v>
      </c>
      <c r="X169" s="136">
        <f t="shared" si="75"/>
        <v>13140</v>
      </c>
      <c r="Y169" s="240">
        <f t="shared" si="76"/>
        <v>17522.727272727272</v>
      </c>
      <c r="Z169" s="142">
        <f t="shared" si="77"/>
        <v>7.7272727272727382E-2</v>
      </c>
      <c r="AA169" s="137">
        <f t="shared" si="78"/>
        <v>0.25011673151750968</v>
      </c>
      <c r="AB169" s="145"/>
      <c r="AC169" s="189">
        <f t="shared" si="70"/>
        <v>19411</v>
      </c>
      <c r="AD169" s="187">
        <f t="shared" si="71"/>
        <v>21330</v>
      </c>
      <c r="AE169" s="129">
        <f t="shared" si="63"/>
        <v>1919.6999999999998</v>
      </c>
      <c r="AF169" s="130">
        <f t="shared" si="64"/>
        <v>389.69999999999982</v>
      </c>
      <c r="AG169" s="131">
        <f t="shared" si="65"/>
        <v>1.8270042194092818E-2</v>
      </c>
      <c r="AH169" s="138">
        <f t="shared" si="66"/>
        <v>1530</v>
      </c>
      <c r="AI169" s="139">
        <f t="shared" si="67"/>
        <v>7.1729957805907171E-2</v>
      </c>
      <c r="AJ169" s="139">
        <f t="shared" si="68"/>
        <v>0.23184668932341687</v>
      </c>
      <c r="AL169" s="197">
        <v>2055516155506</v>
      </c>
      <c r="AM169" s="197">
        <v>4985009687185</v>
      </c>
      <c r="AN169" s="197" t="s">
        <v>3518</v>
      </c>
      <c r="AO169" s="241" t="s">
        <v>1252</v>
      </c>
      <c r="AP169" s="241" t="s">
        <v>1253</v>
      </c>
      <c r="AQ169" s="242" t="s">
        <v>35</v>
      </c>
      <c r="AR169" s="242">
        <v>29200</v>
      </c>
      <c r="AS169" s="431">
        <f>VLOOKUP(B:B,[1]MICHELIN!$B:$K,8,0)</f>
        <v>13140</v>
      </c>
      <c r="AT169" s="431">
        <v>525</v>
      </c>
      <c r="AU169" s="211" t="s">
        <v>3956</v>
      </c>
      <c r="AV169" s="197" t="s">
        <v>565</v>
      </c>
      <c r="AW169" s="134" t="str">
        <f>IFERROR(VLOOKUP(AV:AV,Q商品!B:E,4,0),"")</f>
        <v>2023年製 Pilot Sport 4 205/55ZR16 94Y XL サマータイヤ 翌営業日発送</v>
      </c>
      <c r="AX169" s="134" t="str">
        <f>IFERROR(VLOOKUP(B:B,在庫!B:M,12,0),"")</f>
        <v>2023年製</v>
      </c>
      <c r="AY169" s="134">
        <f>IFERROR(VLOOKUP(B:B,在庫!B:L,10,0),"")</f>
        <v>3</v>
      </c>
      <c r="AZ169" s="244">
        <f>VLOOKUP(AL:AL,[1]MICHELIN!$B:$AH,32,0)</f>
        <v>605763407</v>
      </c>
      <c r="BA169" s="244">
        <f>VLOOKUP(AL:AL,[1]MICHELIN!$B:$AH,33,0)</f>
        <v>605763462</v>
      </c>
      <c r="BC169" s="11" t="s">
        <v>2055</v>
      </c>
    </row>
    <row r="170" spans="1:55" s="11" customFormat="1" ht="19.5" customHeight="1">
      <c r="A170" s="11">
        <f t="shared" si="54"/>
        <v>1</v>
      </c>
      <c r="B170" s="249">
        <f t="shared" si="55"/>
        <v>2255516155432</v>
      </c>
      <c r="C170" s="235">
        <f>VLOOKUP(B:B,[1]MICHELIN!$B:$K,9,0)</f>
        <v>20</v>
      </c>
      <c r="D170" s="11" t="s">
        <v>4677</v>
      </c>
      <c r="E170" s="397" t="s">
        <v>1787</v>
      </c>
      <c r="F170" s="160" t="s">
        <v>8434</v>
      </c>
      <c r="G170" s="133" t="s">
        <v>10663</v>
      </c>
      <c r="H170" s="235">
        <v>8</v>
      </c>
      <c r="I170" s="430">
        <f>VLOOKUP(B:B,[1]MICHELIN!$B:$K,10,0)</f>
        <v>8</v>
      </c>
      <c r="J170" s="132" t="s">
        <v>8898</v>
      </c>
      <c r="K170" s="133" t="s">
        <v>1964</v>
      </c>
      <c r="L170" s="133">
        <v>10</v>
      </c>
      <c r="M170" s="135" t="s">
        <v>3998</v>
      </c>
      <c r="N170" s="236" t="s">
        <v>8553</v>
      </c>
      <c r="O170" s="236">
        <v>0</v>
      </c>
      <c r="P170" s="237">
        <v>19400</v>
      </c>
      <c r="Q170" s="238">
        <f t="shared" si="72"/>
        <v>16681.81818181818</v>
      </c>
      <c r="R170" s="144">
        <f t="shared" si="73"/>
        <v>0.18773841961852852</v>
      </c>
      <c r="S170" s="197">
        <v>1076557714</v>
      </c>
      <c r="T170" s="302" t="s">
        <v>9082</v>
      </c>
      <c r="U170" s="194">
        <f t="shared" si="74"/>
        <v>19400</v>
      </c>
      <c r="W170" s="239">
        <v>19400</v>
      </c>
      <c r="X170" s="136">
        <f t="shared" si="75"/>
        <v>13550</v>
      </c>
      <c r="Y170" s="240">
        <f t="shared" si="76"/>
        <v>16681.81818181818</v>
      </c>
      <c r="Z170" s="142">
        <f t="shared" si="77"/>
        <v>6.7010309278350499E-2</v>
      </c>
      <c r="AA170" s="137">
        <f t="shared" si="78"/>
        <v>0.18773841961852852</v>
      </c>
      <c r="AB170" s="145"/>
      <c r="AC170" s="190"/>
      <c r="AD170" s="188">
        <v>20700</v>
      </c>
      <c r="AE170" s="129">
        <f t="shared" si="63"/>
        <v>1863</v>
      </c>
      <c r="AF170" s="130">
        <f t="shared" si="64"/>
        <v>563</v>
      </c>
      <c r="AG170" s="131">
        <f t="shared" si="65"/>
        <v>2.719806763285024E-2</v>
      </c>
      <c r="AH170" s="138">
        <f t="shared" si="66"/>
        <v>1300</v>
      </c>
      <c r="AI170" s="139">
        <f t="shared" si="67"/>
        <v>6.280193236714976E-2</v>
      </c>
      <c r="AJ170" s="139">
        <f t="shared" si="68"/>
        <v>0.16054035198567829</v>
      </c>
      <c r="AL170" s="197">
        <v>2255516155432</v>
      </c>
      <c r="AM170" s="197">
        <v>4985009686300</v>
      </c>
      <c r="AN170" s="197" t="s">
        <v>3514</v>
      </c>
      <c r="AO170" s="241" t="s">
        <v>1242</v>
      </c>
      <c r="AP170" s="241" t="s">
        <v>3515</v>
      </c>
      <c r="AQ170" s="242" t="s">
        <v>45</v>
      </c>
      <c r="AR170" s="242">
        <v>30100</v>
      </c>
      <c r="AS170" s="431">
        <v>13550</v>
      </c>
      <c r="AT170" s="431">
        <v>1050</v>
      </c>
      <c r="AU170" s="211" t="s">
        <v>3956</v>
      </c>
      <c r="AV170" s="197" t="s">
        <v>9057</v>
      </c>
      <c r="AW170" s="134" t="s">
        <v>9106</v>
      </c>
      <c r="AX170" s="134" t="str">
        <f>IFERROR(VLOOKUP(B:B,在庫!B:M,12,0),"")</f>
        <v>2023年製</v>
      </c>
      <c r="AY170" s="134">
        <f>IFERROR(VLOOKUP(B:B,在庫!B:L,10,0),"")</f>
        <v>1</v>
      </c>
      <c r="AZ170" s="244">
        <f>VLOOKUP(AL:AL,[1]MICHELIN!$B:$AH,32,0)</f>
        <v>605642066</v>
      </c>
      <c r="BA170" s="244">
        <f>VLOOKUP(AL:AL,[1]MICHELIN!$B:$AH,33,0)</f>
        <v>605642097</v>
      </c>
      <c r="BC170" s="11" t="e">
        <v>#N/A</v>
      </c>
    </row>
    <row r="171" spans="1:55" s="11" customFormat="1" ht="19.5" customHeight="1">
      <c r="A171" s="11">
        <f t="shared" si="54"/>
        <v>1</v>
      </c>
      <c r="B171" s="249">
        <f t="shared" si="55"/>
        <v>2155017155507</v>
      </c>
      <c r="C171" s="235">
        <f>VLOOKUP(B:B,[1]MICHELIN!$B:$K,9,0)</f>
        <v>0</v>
      </c>
      <c r="D171" s="11" t="s">
        <v>4677</v>
      </c>
      <c r="E171" s="397" t="s">
        <v>1100</v>
      </c>
      <c r="F171" s="160" t="s">
        <v>6897</v>
      </c>
      <c r="G171" s="133" t="s">
        <v>10663</v>
      </c>
      <c r="H171" s="235">
        <v>14</v>
      </c>
      <c r="I171" s="430">
        <f>VLOOKUP(B:B,[1]MICHELIN!$B:$K,10,0)</f>
        <v>14</v>
      </c>
      <c r="J171" s="132">
        <v>1360</v>
      </c>
      <c r="K171" s="133" t="s">
        <v>1964</v>
      </c>
      <c r="L171" s="133">
        <v>11</v>
      </c>
      <c r="M171" s="135" t="s">
        <v>3998</v>
      </c>
      <c r="N171" s="236" t="s">
        <v>6925</v>
      </c>
      <c r="O171" s="236" t="s">
        <v>4002</v>
      </c>
      <c r="P171" s="237">
        <v>21895</v>
      </c>
      <c r="Q171" s="238">
        <f t="shared" si="72"/>
        <v>18950</v>
      </c>
      <c r="R171" s="144">
        <f t="shared" si="73"/>
        <v>0.10923482849604221</v>
      </c>
      <c r="S171" s="197">
        <v>1074476763</v>
      </c>
      <c r="T171" s="302" t="s">
        <v>7933</v>
      </c>
      <c r="U171" s="194">
        <f t="shared" si="74"/>
        <v>20995</v>
      </c>
      <c r="V171" s="11">
        <v>900</v>
      </c>
      <c r="W171" s="239">
        <v>21895</v>
      </c>
      <c r="X171" s="136">
        <f t="shared" si="75"/>
        <v>16880</v>
      </c>
      <c r="Y171" s="240">
        <f t="shared" si="76"/>
        <v>18950</v>
      </c>
      <c r="Z171" s="142">
        <f t="shared" si="77"/>
        <v>7.7304120028578227E-2</v>
      </c>
      <c r="AA171" s="137">
        <f t="shared" si="78"/>
        <v>0.10923482849604221</v>
      </c>
      <c r="AB171" s="145"/>
      <c r="AC171" s="189">
        <f t="shared" ref="AC171:AC202" si="79">ROUNDDOWN(U171/1.02,0)</f>
        <v>20583</v>
      </c>
      <c r="AD171" s="187">
        <f t="shared" ref="AD171:AD202" si="80">ROUNDDOWN(AC171/0.91,0)</f>
        <v>22618</v>
      </c>
      <c r="AE171" s="129">
        <f t="shared" si="63"/>
        <v>2035.62</v>
      </c>
      <c r="AF171" s="130">
        <f t="shared" si="64"/>
        <v>412.61999999999989</v>
      </c>
      <c r="AG171" s="131">
        <f t="shared" si="65"/>
        <v>1.824299230701211E-2</v>
      </c>
      <c r="AH171" s="138">
        <f t="shared" si="66"/>
        <v>1623</v>
      </c>
      <c r="AI171" s="139">
        <f t="shared" si="67"/>
        <v>7.1757007692987887E-2</v>
      </c>
      <c r="AJ171" s="139">
        <f t="shared" si="68"/>
        <v>9.0991836189030104E-2</v>
      </c>
      <c r="AL171" s="197">
        <v>2155017155507</v>
      </c>
      <c r="AM171" s="197">
        <v>4985009687215</v>
      </c>
      <c r="AN171" s="197" t="s">
        <v>3523</v>
      </c>
      <c r="AO171" s="241" t="s">
        <v>1252</v>
      </c>
      <c r="AP171" s="241" t="s">
        <v>1257</v>
      </c>
      <c r="AQ171" s="242" t="s">
        <v>39</v>
      </c>
      <c r="AR171" s="242">
        <v>37500</v>
      </c>
      <c r="AS171" s="431">
        <f>VLOOKUP(B:B,[1]MICHELIN!$B:$K,8,0)</f>
        <v>16880</v>
      </c>
      <c r="AT171" s="431">
        <v>1050</v>
      </c>
      <c r="AU171" s="211" t="s">
        <v>3956</v>
      </c>
      <c r="AV171" s="197" t="s">
        <v>502</v>
      </c>
      <c r="AW171" s="134" t="str">
        <f>IFERROR(VLOOKUP(AV:AV,Q商品!B:E,4,0),"")</f>
        <v>2022年製 Pilot Sport 4 215/50ZR17 95Y XL サマータイヤ 翌営業日発送</v>
      </c>
      <c r="AX171" s="134" t="str">
        <f>IFERROR(VLOOKUP(B:B,在庫!B:M,12,0),"")</f>
        <v>2022年製</v>
      </c>
      <c r="AY171" s="134">
        <f>IFERROR(VLOOKUP(B:B,在庫!B:L,10,0),"")</f>
        <v>2</v>
      </c>
      <c r="AZ171" s="244">
        <f>VLOOKUP(AL:AL,[1]MICHELIN!$B:$AH,32,0)</f>
        <v>605763401</v>
      </c>
      <c r="BA171" s="244">
        <f>VLOOKUP(AL:AL,[1]MICHELIN!$B:$AH,33,0)</f>
        <v>605763456</v>
      </c>
      <c r="BC171" s="11" t="s">
        <v>2055</v>
      </c>
    </row>
    <row r="172" spans="1:55" s="11" customFormat="1" ht="19.5" customHeight="1">
      <c r="A172" s="11">
        <f t="shared" si="54"/>
        <v>1</v>
      </c>
      <c r="B172" s="249">
        <f t="shared" si="55"/>
        <v>1955015155575</v>
      </c>
      <c r="C172" s="235">
        <f>VLOOKUP(B:B,[1]MICHELIN!$B:$K,9,0)</f>
        <v>30</v>
      </c>
      <c r="D172" s="11" t="s">
        <v>4677</v>
      </c>
      <c r="E172" s="397" t="s">
        <v>1664</v>
      </c>
      <c r="F172" s="160" t="s">
        <v>7273</v>
      </c>
      <c r="G172" s="133" t="s">
        <v>10663</v>
      </c>
      <c r="H172" s="235">
        <v>6</v>
      </c>
      <c r="I172" s="430">
        <f>VLOOKUP(B:B,[1]MICHELIN!$B:$K,10,0)</f>
        <v>6</v>
      </c>
      <c r="J172" s="132">
        <v>1360</v>
      </c>
      <c r="K172" s="133" t="s">
        <v>1964</v>
      </c>
      <c r="L172" s="133">
        <v>12</v>
      </c>
      <c r="M172" s="135" t="s">
        <v>3998</v>
      </c>
      <c r="N172" s="236" t="s">
        <v>3423</v>
      </c>
      <c r="O172" s="236">
        <v>0</v>
      </c>
      <c r="P172" s="237">
        <v>14000</v>
      </c>
      <c r="Q172" s="238">
        <f t="shared" si="72"/>
        <v>12249.999999999998</v>
      </c>
      <c r="R172" s="144">
        <f t="shared" si="73"/>
        <v>0.17714285714285702</v>
      </c>
      <c r="S172" s="197">
        <v>1074476547</v>
      </c>
      <c r="T172" s="302" t="s">
        <v>7934</v>
      </c>
      <c r="U172" s="194">
        <f t="shared" si="74"/>
        <v>14000</v>
      </c>
      <c r="W172" s="239">
        <v>14000</v>
      </c>
      <c r="X172" s="136">
        <f t="shared" si="75"/>
        <v>10080</v>
      </c>
      <c r="Y172" s="240">
        <f t="shared" si="76"/>
        <v>12249.999999999998</v>
      </c>
      <c r="Z172" s="142">
        <f t="shared" si="77"/>
        <v>7.728571428571418E-2</v>
      </c>
      <c r="AA172" s="137">
        <f t="shared" si="78"/>
        <v>0.17714285714285702</v>
      </c>
      <c r="AB172" s="145"/>
      <c r="AC172" s="189">
        <f t="shared" si="79"/>
        <v>13725</v>
      </c>
      <c r="AD172" s="187">
        <f t="shared" si="80"/>
        <v>15082</v>
      </c>
      <c r="AE172" s="129">
        <f t="shared" si="63"/>
        <v>1357.3799999999999</v>
      </c>
      <c r="AF172" s="130">
        <f t="shared" si="64"/>
        <v>275.37999999999988</v>
      </c>
      <c r="AG172" s="131">
        <f t="shared" si="65"/>
        <v>1.8258851611192142E-2</v>
      </c>
      <c r="AH172" s="138">
        <f t="shared" si="66"/>
        <v>1082</v>
      </c>
      <c r="AI172" s="139">
        <f t="shared" si="67"/>
        <v>7.1741148388807852E-2</v>
      </c>
      <c r="AJ172" s="139">
        <f t="shared" si="68"/>
        <v>0.15888400553166487</v>
      </c>
      <c r="AL172" s="197">
        <v>1955015155575</v>
      </c>
      <c r="AM172" s="197">
        <v>4985009686546</v>
      </c>
      <c r="AN172" s="197" t="s">
        <v>3506</v>
      </c>
      <c r="AO172" s="241" t="s">
        <v>1242</v>
      </c>
      <c r="AP172" s="241" t="s">
        <v>1243</v>
      </c>
      <c r="AQ172" s="242" t="s">
        <v>1244</v>
      </c>
      <c r="AR172" s="242">
        <v>22400</v>
      </c>
      <c r="AS172" s="431">
        <f>VLOOKUP(B:B,[1]MICHELIN!$B:$K,8,0)</f>
        <v>10080</v>
      </c>
      <c r="AT172" s="431">
        <v>525</v>
      </c>
      <c r="AU172" s="211" t="s">
        <v>3956</v>
      </c>
      <c r="AV172" s="197" t="s">
        <v>2092</v>
      </c>
      <c r="AW172" s="134" t="str">
        <f>IFERROR(VLOOKUP(AV:AV,Q商品!B:E,4,0),"")</f>
        <v>2023年製 Pilot Sport 3 195/50R15 86V XL サマータイヤ 翌営業日発送</v>
      </c>
      <c r="AX172" s="134" t="str">
        <f>IFERROR(VLOOKUP(B:B,在庫!B:M,12,0),"")</f>
        <v>2023年製</v>
      </c>
      <c r="AY172" s="134">
        <f>IFERROR(VLOOKUP(B:B,在庫!B:L,10,0),"")</f>
        <v>3</v>
      </c>
      <c r="AZ172" s="244">
        <f>VLOOKUP(AL:AL,[1]MICHELIN!$B:$AH,32,0)</f>
        <v>605642073</v>
      </c>
      <c r="BA172" s="244">
        <f>VLOOKUP(AL:AL,[1]MICHELIN!$B:$AH,33,0)</f>
        <v>605642104</v>
      </c>
      <c r="BC172" s="11" t="s">
        <v>2055</v>
      </c>
    </row>
    <row r="173" spans="1:55" s="11" customFormat="1" ht="19.5" customHeight="1">
      <c r="A173" s="11">
        <f t="shared" si="54"/>
        <v>1</v>
      </c>
      <c r="B173" s="249">
        <f t="shared" si="55"/>
        <v>1955515155419</v>
      </c>
      <c r="C173" s="235">
        <f>VLOOKUP(B:B,[1]MICHELIN!$B:$K,9,0)</f>
        <v>4</v>
      </c>
      <c r="D173" s="11" t="s">
        <v>4677</v>
      </c>
      <c r="E173" s="397" t="s">
        <v>5604</v>
      </c>
      <c r="F173" s="160" t="s">
        <v>6898</v>
      </c>
      <c r="G173" s="133" t="s">
        <v>10663</v>
      </c>
      <c r="H173" s="235">
        <v>8</v>
      </c>
      <c r="I173" s="430">
        <f>VLOOKUP(B:B,[1]MICHELIN!$B:$K,10,0)</f>
        <v>8</v>
      </c>
      <c r="J173" s="132">
        <v>1360</v>
      </c>
      <c r="K173" s="133" t="s">
        <v>1964</v>
      </c>
      <c r="L173" s="133">
        <v>13</v>
      </c>
      <c r="M173" s="135" t="s">
        <v>3998</v>
      </c>
      <c r="N173" s="236" t="s">
        <v>3423</v>
      </c>
      <c r="O173" s="236">
        <v>0</v>
      </c>
      <c r="P173" s="237">
        <v>14000</v>
      </c>
      <c r="Q173" s="238">
        <f t="shared" si="72"/>
        <v>12249.999999999998</v>
      </c>
      <c r="R173" s="144">
        <f t="shared" si="73"/>
        <v>0.17714285714285702</v>
      </c>
      <c r="S173" s="197">
        <v>1074476481</v>
      </c>
      <c r="T173" s="302" t="s">
        <v>7935</v>
      </c>
      <c r="U173" s="194">
        <f t="shared" si="74"/>
        <v>14000</v>
      </c>
      <c r="W173" s="239">
        <v>14000</v>
      </c>
      <c r="X173" s="136">
        <f t="shared" si="75"/>
        <v>10080</v>
      </c>
      <c r="Y173" s="240">
        <f t="shared" si="76"/>
        <v>12249.999999999998</v>
      </c>
      <c r="Z173" s="142">
        <f t="shared" si="77"/>
        <v>7.728571428571418E-2</v>
      </c>
      <c r="AA173" s="137">
        <f t="shared" si="78"/>
        <v>0.17714285714285702</v>
      </c>
      <c r="AB173" s="145"/>
      <c r="AC173" s="189">
        <f t="shared" si="79"/>
        <v>13725</v>
      </c>
      <c r="AD173" s="187">
        <f t="shared" si="80"/>
        <v>15082</v>
      </c>
      <c r="AE173" s="129">
        <f t="shared" si="63"/>
        <v>1357.3799999999999</v>
      </c>
      <c r="AF173" s="130">
        <f t="shared" si="64"/>
        <v>275.37999999999988</v>
      </c>
      <c r="AG173" s="131">
        <f t="shared" si="65"/>
        <v>1.8258851611192142E-2</v>
      </c>
      <c r="AH173" s="138">
        <f t="shared" si="66"/>
        <v>1082</v>
      </c>
      <c r="AI173" s="139">
        <f t="shared" si="67"/>
        <v>7.1741148388807852E-2</v>
      </c>
      <c r="AJ173" s="139">
        <f t="shared" si="68"/>
        <v>0.15888400553166487</v>
      </c>
      <c r="AL173" s="197">
        <v>1955515155419</v>
      </c>
      <c r="AM173" s="197">
        <v>4985009686553</v>
      </c>
      <c r="AN173" s="197" t="s">
        <v>3508</v>
      </c>
      <c r="AO173" s="241" t="s">
        <v>1242</v>
      </c>
      <c r="AP173" s="241" t="s">
        <v>1246</v>
      </c>
      <c r="AQ173" s="242" t="s">
        <v>873</v>
      </c>
      <c r="AR173" s="242">
        <v>22400</v>
      </c>
      <c r="AS173" s="431">
        <v>10080</v>
      </c>
      <c r="AT173" s="431">
        <v>525</v>
      </c>
      <c r="AU173" s="211" t="s">
        <v>3956</v>
      </c>
      <c r="AV173" s="197" t="s">
        <v>2079</v>
      </c>
      <c r="AW173" s="134" t="str">
        <f>IFERROR(VLOOKUP(AV:AV,Q商品!B:E,4,0),"")</f>
        <v>2023年製 Pilot Sport 3 195/55R15 89V XL DT サマータイヤ 翌営業日発送</v>
      </c>
      <c r="AX173" s="134" t="str">
        <f>IFERROR(VLOOKUP(B:B,在庫!B:M,12,0),"")</f>
        <v>2023年製</v>
      </c>
      <c r="AY173" s="134">
        <f>IFERROR(VLOOKUP(B:B,在庫!B:L,10,0),"")</f>
        <v>3</v>
      </c>
      <c r="AZ173" s="244">
        <f>VLOOKUP(AL:AL,[1]MICHELIN!$B:$AH,32,0)</f>
        <v>605642072</v>
      </c>
      <c r="BA173" s="244">
        <f>VLOOKUP(AL:AL,[1]MICHELIN!$B:$AH,33,0)</f>
        <v>605642103</v>
      </c>
      <c r="BC173" s="11" t="s">
        <v>2055</v>
      </c>
    </row>
    <row r="174" spans="1:55" s="11" customFormat="1" ht="19.5" customHeight="1">
      <c r="A174" s="11">
        <f t="shared" si="54"/>
        <v>1</v>
      </c>
      <c r="B174" s="249">
        <f t="shared" si="55"/>
        <v>2255016155505</v>
      </c>
      <c r="C174" s="235">
        <f>VLOOKUP(B:B,[1]MICHELIN!$B:$K,9,0)</f>
        <v>6</v>
      </c>
      <c r="D174" s="11" t="s">
        <v>4677</v>
      </c>
      <c r="E174" s="397" t="s">
        <v>5606</v>
      </c>
      <c r="F174" s="160" t="s">
        <v>8436</v>
      </c>
      <c r="G174" s="133" t="s">
        <v>10663</v>
      </c>
      <c r="H174" s="235">
        <v>10</v>
      </c>
      <c r="I174" s="430">
        <f>VLOOKUP(B:B,[1]MICHELIN!$B:$K,10,0)</f>
        <v>10</v>
      </c>
      <c r="J174" s="132">
        <v>2046</v>
      </c>
      <c r="K174" s="133" t="s">
        <v>1964</v>
      </c>
      <c r="L174" s="133">
        <v>16</v>
      </c>
      <c r="M174" s="135" t="s">
        <v>2021</v>
      </c>
      <c r="N174" s="236" t="s">
        <v>9117</v>
      </c>
      <c r="O174" s="236" t="s">
        <v>2400</v>
      </c>
      <c r="P174" s="237">
        <v>19475</v>
      </c>
      <c r="Q174" s="238">
        <f t="shared" si="72"/>
        <v>16750</v>
      </c>
      <c r="R174" s="144">
        <f t="shared" si="73"/>
        <v>0.11044776119402985</v>
      </c>
      <c r="S174" s="197">
        <v>1074476146</v>
      </c>
      <c r="T174" s="302" t="s">
        <v>7936</v>
      </c>
      <c r="U174" s="194">
        <f t="shared" si="74"/>
        <v>19475</v>
      </c>
      <c r="W174" s="239">
        <v>19475</v>
      </c>
      <c r="X174" s="136">
        <f t="shared" si="75"/>
        <v>14900</v>
      </c>
      <c r="Y174" s="240">
        <f t="shared" si="76"/>
        <v>16750</v>
      </c>
      <c r="Z174" s="142">
        <f t="shared" si="77"/>
        <v>0.11868834977339371</v>
      </c>
      <c r="AA174" s="137">
        <f t="shared" si="78"/>
        <v>0.11044776119402985</v>
      </c>
      <c r="AB174" s="334"/>
      <c r="AC174" s="189">
        <f t="shared" si="79"/>
        <v>19093</v>
      </c>
      <c r="AD174" s="187">
        <f t="shared" si="80"/>
        <v>20981</v>
      </c>
      <c r="AE174" s="129">
        <f t="shared" si="63"/>
        <v>1888.29</v>
      </c>
      <c r="AF174" s="130">
        <f t="shared" si="64"/>
        <v>382.28999999999996</v>
      </c>
      <c r="AG174" s="131">
        <f t="shared" si="65"/>
        <v>1.8220771173919258E-2</v>
      </c>
      <c r="AH174" s="138">
        <f t="shared" si="66"/>
        <v>1506</v>
      </c>
      <c r="AI174" s="139">
        <f t="shared" si="67"/>
        <v>7.1779228826080746E-2</v>
      </c>
      <c r="AJ174" s="139">
        <f t="shared" si="68"/>
        <v>9.2226990020110589E-2</v>
      </c>
      <c r="AL174" s="197">
        <v>2255016155505</v>
      </c>
      <c r="AM174" s="197">
        <v>4985009693025</v>
      </c>
      <c r="AN174" s="197" t="s">
        <v>3516</v>
      </c>
      <c r="AO174" s="241" t="s">
        <v>1252</v>
      </c>
      <c r="AP174" s="241" t="s">
        <v>3517</v>
      </c>
      <c r="AQ174" s="242" t="s">
        <v>877</v>
      </c>
      <c r="AR174" s="242">
        <v>33100</v>
      </c>
      <c r="AS174" s="431">
        <f>VLOOKUP(B:B,[1]MICHELIN!$B:$K,8,0)</f>
        <v>14900</v>
      </c>
      <c r="AT174" s="431">
        <v>1050</v>
      </c>
      <c r="AU174" s="211" t="s">
        <v>3956</v>
      </c>
      <c r="AV174" s="197" t="s">
        <v>496</v>
      </c>
      <c r="AW174" s="134" t="str">
        <f>IFERROR(VLOOKUP(AV:AV,Q商品!B:E,4,0),"")</f>
        <v>2023年製 Pilot Sport 4 225/50ZR16 92Y サマータイヤ 翌営業日発送</v>
      </c>
      <c r="AX174" s="134" t="str">
        <f>IFERROR(VLOOKUP(B:B,在庫!B:M,12,0),"")</f>
        <v>2023年製</v>
      </c>
      <c r="AY174" s="134">
        <f>IFERROR(VLOOKUP(B:B,在庫!B:L,10,0),"")</f>
        <v>1</v>
      </c>
      <c r="AZ174" s="244">
        <f>VLOOKUP(AL:AL,[1]MICHELIN!$B:$AH,32,0)</f>
        <v>605763408</v>
      </c>
      <c r="BA174" s="244">
        <f>VLOOKUP(AL:AL,[1]MICHELIN!$B:$AH,33,0)</f>
        <v>605763463</v>
      </c>
      <c r="BC174" s="11" t="s">
        <v>150</v>
      </c>
    </row>
    <row r="175" spans="1:55" s="11" customFormat="1" ht="19.5" customHeight="1">
      <c r="A175" s="11">
        <f t="shared" si="54"/>
        <v>2</v>
      </c>
      <c r="B175" s="249">
        <f t="shared" si="55"/>
        <v>2354517155509</v>
      </c>
      <c r="C175" s="235">
        <f>VLOOKUP(B:B,[1]MICHELIN!$B:$K,9,0)</f>
        <v>8</v>
      </c>
      <c r="D175" s="11" t="s">
        <v>4677</v>
      </c>
      <c r="E175" s="397" t="s">
        <v>1101</v>
      </c>
      <c r="F175" s="160" t="s">
        <v>6899</v>
      </c>
      <c r="G175" s="133" t="s">
        <v>10663</v>
      </c>
      <c r="H175" s="235">
        <v>4</v>
      </c>
      <c r="I175" s="430">
        <f>VLOOKUP(B:B,[1]MICHELIN!$B:$K,10,0)</f>
        <v>4</v>
      </c>
      <c r="J175" s="132">
        <v>568</v>
      </c>
      <c r="K175" s="133" t="s">
        <v>1964</v>
      </c>
      <c r="L175" s="351">
        <v>20</v>
      </c>
      <c r="M175" s="135" t="s">
        <v>2024</v>
      </c>
      <c r="N175" s="236" t="s">
        <v>8903</v>
      </c>
      <c r="O175" s="236" t="s">
        <v>2381</v>
      </c>
      <c r="P175" s="237">
        <v>23886</v>
      </c>
      <c r="Q175" s="238">
        <f t="shared" si="72"/>
        <v>20760</v>
      </c>
      <c r="R175" s="144">
        <f t="shared" si="73"/>
        <v>7.2254335260115612E-2</v>
      </c>
      <c r="S175" s="197">
        <v>1074476786</v>
      </c>
      <c r="T175" s="302" t="s">
        <v>7937</v>
      </c>
      <c r="U175" s="194">
        <f t="shared" si="74"/>
        <v>24810</v>
      </c>
      <c r="W175" s="239">
        <v>24810</v>
      </c>
      <c r="X175" s="136">
        <f t="shared" si="75"/>
        <v>19260</v>
      </c>
      <c r="Y175" s="240">
        <f t="shared" si="76"/>
        <v>21600</v>
      </c>
      <c r="Z175" s="142">
        <f t="shared" si="77"/>
        <v>0.1678755571091497</v>
      </c>
      <c r="AA175" s="137">
        <f t="shared" si="78"/>
        <v>0.10833333333333334</v>
      </c>
      <c r="AB175" s="145">
        <v>3</v>
      </c>
      <c r="AC175" s="189">
        <f t="shared" si="79"/>
        <v>24323</v>
      </c>
      <c r="AD175" s="187">
        <f t="shared" si="80"/>
        <v>26728</v>
      </c>
      <c r="AE175" s="129">
        <f t="shared" si="63"/>
        <v>2405.52</v>
      </c>
      <c r="AF175" s="130">
        <f t="shared" si="64"/>
        <v>487.52</v>
      </c>
      <c r="AG175" s="131">
        <f t="shared" si="65"/>
        <v>1.8240047889853336E-2</v>
      </c>
      <c r="AH175" s="138">
        <f t="shared" si="66"/>
        <v>1918</v>
      </c>
      <c r="AI175" s="139">
        <f t="shared" si="67"/>
        <v>7.1759952110146658E-2</v>
      </c>
      <c r="AJ175" s="139">
        <f t="shared" si="68"/>
        <v>9.0093285443479998E-2</v>
      </c>
      <c r="AL175" s="197">
        <v>2354517155509</v>
      </c>
      <c r="AM175" s="197">
        <v>4985009687048</v>
      </c>
      <c r="AN175" s="197" t="s">
        <v>3521</v>
      </c>
      <c r="AO175" s="241" t="s">
        <v>1252</v>
      </c>
      <c r="AP175" s="241" t="s">
        <v>947</v>
      </c>
      <c r="AQ175" s="242" t="s">
        <v>63</v>
      </c>
      <c r="AR175" s="242">
        <v>42800</v>
      </c>
      <c r="AS175" s="431">
        <f>VLOOKUP(B:B,[1]MICHELIN!$B:$K,8,0)</f>
        <v>19260</v>
      </c>
      <c r="AT175" s="431">
        <v>1050</v>
      </c>
      <c r="AU175" s="211" t="s">
        <v>3956</v>
      </c>
      <c r="AV175" s="197" t="s">
        <v>606</v>
      </c>
      <c r="AW175" s="134" t="str">
        <f>IFERROR(VLOOKUP(AV:AV,Q商品!B:E,4,0),"")</f>
        <v>2023年製 Pilot Sport 4 235/45ZR17 97Y XL サマータイヤ 翌営業日発送</v>
      </c>
      <c r="AX175" s="134" t="str">
        <f>IFERROR(VLOOKUP(B:B,在庫!B:M,12,0),"")</f>
        <v>2023年製</v>
      </c>
      <c r="AY175" s="134">
        <f>IFERROR(VLOOKUP(B:B,在庫!B:L,10,0),"")</f>
        <v>1</v>
      </c>
      <c r="AZ175" s="244">
        <f>VLOOKUP(AL:AL,[1]MICHELIN!$B:$AH,32,0)</f>
        <v>605763402</v>
      </c>
      <c r="BA175" s="244">
        <f>VLOOKUP(AL:AL,[1]MICHELIN!$B:$AH,33,0)</f>
        <v>605763457</v>
      </c>
      <c r="BC175" s="11" t="s">
        <v>2055</v>
      </c>
    </row>
    <row r="176" spans="1:55" s="11" customFormat="1" ht="19.5" customHeight="1">
      <c r="A176" s="11">
        <f t="shared" si="54"/>
        <v>2</v>
      </c>
      <c r="B176" s="249">
        <f t="shared" si="55"/>
        <v>2354517159712</v>
      </c>
      <c r="C176" s="235">
        <f>VLOOKUP(B:B,[1]MICHELIN!$B:$K,9,0)</f>
        <v>0</v>
      </c>
      <c r="D176" s="11" t="s">
        <v>6144</v>
      </c>
      <c r="E176" s="397" t="s">
        <v>1101</v>
      </c>
      <c r="F176" s="160" t="s">
        <v>6899</v>
      </c>
      <c r="G176" s="133" t="s">
        <v>10661</v>
      </c>
      <c r="H176" s="235">
        <v>0</v>
      </c>
      <c r="I176" s="430">
        <f>VLOOKUP(B:B,[1]MICHELIN!$B:$K,10,0)</f>
        <v>0</v>
      </c>
      <c r="J176" s="132"/>
      <c r="K176" s="133" t="s">
        <v>1964</v>
      </c>
      <c r="L176" s="351">
        <v>20</v>
      </c>
      <c r="M176" s="135" t="s">
        <v>2024</v>
      </c>
      <c r="N176" s="236" t="s">
        <v>8903</v>
      </c>
      <c r="O176" s="236" t="s">
        <v>2381</v>
      </c>
      <c r="P176" s="237">
        <v>23886</v>
      </c>
      <c r="Q176" s="238">
        <f t="shared" si="72"/>
        <v>20760</v>
      </c>
      <c r="R176" s="144">
        <f t="shared" si="73"/>
        <v>0.38010597302504817</v>
      </c>
      <c r="S176" s="197">
        <v>1074476373</v>
      </c>
      <c r="T176" s="302" t="s">
        <v>7938</v>
      </c>
      <c r="U176" s="194">
        <f t="shared" si="74"/>
        <v>24810</v>
      </c>
      <c r="W176" s="239">
        <v>24810</v>
      </c>
      <c r="X176" s="136">
        <f t="shared" si="75"/>
        <v>12869</v>
      </c>
      <c r="Y176" s="240">
        <f t="shared" si="76"/>
        <v>21600</v>
      </c>
      <c r="Z176" s="142">
        <f t="shared" si="77"/>
        <v>0.1678755571091497</v>
      </c>
      <c r="AA176" s="137">
        <f t="shared" si="78"/>
        <v>0.40421296296296294</v>
      </c>
      <c r="AB176" s="145">
        <v>9</v>
      </c>
      <c r="AC176" s="189">
        <f t="shared" si="79"/>
        <v>24323</v>
      </c>
      <c r="AD176" s="187">
        <f t="shared" si="80"/>
        <v>26728</v>
      </c>
      <c r="AE176" s="129">
        <f t="shared" si="63"/>
        <v>2405.52</v>
      </c>
      <c r="AF176" s="130">
        <f t="shared" si="64"/>
        <v>487.52</v>
      </c>
      <c r="AG176" s="131">
        <f t="shared" si="65"/>
        <v>1.8240047889853336E-2</v>
      </c>
      <c r="AH176" s="138">
        <f t="shared" si="66"/>
        <v>1918</v>
      </c>
      <c r="AI176" s="139">
        <f t="shared" si="67"/>
        <v>7.1759952110146658E-2</v>
      </c>
      <c r="AJ176" s="139">
        <f t="shared" si="68"/>
        <v>0.3859729150731096</v>
      </c>
      <c r="AL176" s="197">
        <v>2354517159712</v>
      </c>
      <c r="AM176" s="197">
        <v>4985009687048</v>
      </c>
      <c r="AN176" s="197" t="s">
        <v>152</v>
      </c>
      <c r="AO176" s="241" t="s">
        <v>1312</v>
      </c>
      <c r="AP176" s="241" t="s">
        <v>947</v>
      </c>
      <c r="AQ176" s="242" t="s">
        <v>63</v>
      </c>
      <c r="AR176" s="242" t="s">
        <v>152</v>
      </c>
      <c r="AS176" s="431">
        <v>12869</v>
      </c>
      <c r="AT176" s="431">
        <v>1050</v>
      </c>
      <c r="AU176" s="211" t="s">
        <v>3957</v>
      </c>
      <c r="AV176" s="197" t="s">
        <v>2114</v>
      </c>
      <c r="AW176" s="134" t="str">
        <f>IFERROR(VLOOKUP(AV:AV,Q商品!B:E,4,0),"")</f>
        <v>2021年製以降 Pilot Sport 4 235/45ZR17 97Y XL サマータイヤ 翌営業日発送</v>
      </c>
      <c r="AX176" s="134" t="str">
        <f>IFERROR(VLOOKUP(B:B,在庫!B:M,12,0),"")</f>
        <v/>
      </c>
      <c r="AY176" s="134" t="str">
        <f>IFERROR(VLOOKUP(B:B,在庫!B:L,10,0),"")</f>
        <v/>
      </c>
      <c r="AZ176" s="244" t="str">
        <f>VLOOKUP(AL:AL,[1]MICHELIN!$B:$AH,32,0)</f>
        <v/>
      </c>
      <c r="BA176" s="244" t="str">
        <f>VLOOKUP(AL:AL,[1]MICHELIN!$B:$AH,33,0)</f>
        <v/>
      </c>
      <c r="BC176" s="11" t="s">
        <v>150</v>
      </c>
    </row>
    <row r="177" spans="1:55" s="11" customFormat="1" ht="19.5" customHeight="1">
      <c r="A177" s="11">
        <f t="shared" si="54"/>
        <v>1</v>
      </c>
      <c r="B177" s="249">
        <f t="shared" si="55"/>
        <v>2554018159697</v>
      </c>
      <c r="C177" s="235">
        <f>VLOOKUP(B:B,[1]MICHELIN!$B:$K,9,0)</f>
        <v>9</v>
      </c>
      <c r="D177" s="11" t="s">
        <v>4677</v>
      </c>
      <c r="E177" s="397" t="s">
        <v>677</v>
      </c>
      <c r="F177" s="160" t="s">
        <v>6900</v>
      </c>
      <c r="G177" s="133" t="s">
        <v>10663</v>
      </c>
      <c r="H177" s="235">
        <v>7</v>
      </c>
      <c r="I177" s="430">
        <f>VLOOKUP(B:B,[1]MICHELIN!$B:$K,10,0)</f>
        <v>7</v>
      </c>
      <c r="J177" s="132">
        <v>733</v>
      </c>
      <c r="K177" s="133" t="s">
        <v>1964</v>
      </c>
      <c r="L177" s="133">
        <v>26</v>
      </c>
      <c r="M177" s="135" t="s">
        <v>2014</v>
      </c>
      <c r="N177" s="236" t="s">
        <v>2477</v>
      </c>
      <c r="O177" s="236">
        <v>0</v>
      </c>
      <c r="P177" s="237">
        <v>42200</v>
      </c>
      <c r="Q177" s="238">
        <f t="shared" si="72"/>
        <v>37409.090909090904</v>
      </c>
      <c r="R177" s="144">
        <f t="shared" si="73"/>
        <v>0.32561846901579578</v>
      </c>
      <c r="S177" s="197">
        <v>1074476201</v>
      </c>
      <c r="T177" s="302" t="s">
        <v>7940</v>
      </c>
      <c r="U177" s="194">
        <f t="shared" si="74"/>
        <v>42200</v>
      </c>
      <c r="W177" s="239">
        <v>42200</v>
      </c>
      <c r="X177" s="136">
        <f t="shared" si="75"/>
        <v>25228</v>
      </c>
      <c r="Y177" s="240">
        <f t="shared" si="76"/>
        <v>37409.090909090904</v>
      </c>
      <c r="Z177" s="142">
        <f t="shared" si="77"/>
        <v>7.7322274881516551E-2</v>
      </c>
      <c r="AA177" s="137">
        <f t="shared" si="78"/>
        <v>0.32561846901579578</v>
      </c>
      <c r="AB177" s="334"/>
      <c r="AC177" s="189">
        <f t="shared" si="79"/>
        <v>41372</v>
      </c>
      <c r="AD177" s="187">
        <f t="shared" si="80"/>
        <v>45463</v>
      </c>
      <c r="AE177" s="129">
        <f t="shared" si="63"/>
        <v>4091.67</v>
      </c>
      <c r="AF177" s="130">
        <f t="shared" si="64"/>
        <v>828.67000000000007</v>
      </c>
      <c r="AG177" s="131">
        <f t="shared" si="65"/>
        <v>1.8227349712953391E-2</v>
      </c>
      <c r="AH177" s="138">
        <f t="shared" si="66"/>
        <v>3263</v>
      </c>
      <c r="AI177" s="139">
        <f t="shared" si="67"/>
        <v>7.1772650287046616E-2</v>
      </c>
      <c r="AJ177" s="139">
        <f t="shared" si="68"/>
        <v>0.30739111930284241</v>
      </c>
      <c r="AL177" s="197">
        <v>2554018159697</v>
      </c>
      <c r="AM177" s="197">
        <v>4985009693612</v>
      </c>
      <c r="AN177" s="197" t="s">
        <v>152</v>
      </c>
      <c r="AO177" s="241" t="s">
        <v>1312</v>
      </c>
      <c r="AP177" s="241" t="s">
        <v>1313</v>
      </c>
      <c r="AQ177" s="242" t="s">
        <v>137</v>
      </c>
      <c r="AR177" s="242" t="s">
        <v>152</v>
      </c>
      <c r="AS177" s="431">
        <f>VLOOKUP(B:B,[1]MICHELIN!$B:$K,8,0)</f>
        <v>25228</v>
      </c>
      <c r="AT177" s="431">
        <v>1050</v>
      </c>
      <c r="AU177" s="211" t="s">
        <v>3957</v>
      </c>
      <c r="AV177" s="197" t="s">
        <v>605</v>
      </c>
      <c r="AW177" s="134" t="str">
        <f>IFERROR(VLOOKUP(AV:AV,Q商品!B:E,4,0),"")</f>
        <v>2022年製 Pilot Sport 4 255/40R18 99Y XL BMW サマータイヤ 翌営業日発送</v>
      </c>
      <c r="AX177" s="134" t="str">
        <f>IFERROR(VLOOKUP(B:B,在庫!B:M,12,0),"")</f>
        <v>2022年製</v>
      </c>
      <c r="AY177" s="134">
        <f>IFERROR(VLOOKUP(B:B,在庫!B:L,10,0),"")</f>
        <v>2</v>
      </c>
      <c r="AZ177" s="244" t="str">
        <f>VLOOKUP(AL:AL,[1]MICHELIN!$B:$AH,32,0)</f>
        <v/>
      </c>
      <c r="BA177" s="244" t="str">
        <f>VLOOKUP(AL:AL,[1]MICHELIN!$B:$AH,33,0)</f>
        <v/>
      </c>
      <c r="BC177" s="11" t="s">
        <v>2055</v>
      </c>
    </row>
    <row r="178" spans="1:55" s="11" customFormat="1" ht="19.5" customHeight="1">
      <c r="A178" s="11">
        <f t="shared" si="54"/>
        <v>1</v>
      </c>
      <c r="B178" s="249">
        <f t="shared" si="55"/>
        <v>2554017155508</v>
      </c>
      <c r="C178" s="235">
        <f>VLOOKUP(B:B,[1]MICHELIN!$B:$K,9,0)</f>
        <v>12</v>
      </c>
      <c r="D178" s="11" t="s">
        <v>4677</v>
      </c>
      <c r="E178" s="397" t="s">
        <v>1102</v>
      </c>
      <c r="F178" s="160" t="s">
        <v>8438</v>
      </c>
      <c r="G178" s="133" t="s">
        <v>10661</v>
      </c>
      <c r="H178" s="235">
        <v>3</v>
      </c>
      <c r="I178" s="430">
        <f>VLOOKUP(B:B,[1]MICHELIN!$B:$K,10,0)</f>
        <v>3</v>
      </c>
      <c r="J178" s="132"/>
      <c r="K178" s="133" t="s">
        <v>1964</v>
      </c>
      <c r="L178" s="133">
        <v>27</v>
      </c>
      <c r="M178" s="135"/>
      <c r="N178" s="236"/>
      <c r="O178" s="236"/>
      <c r="P178" s="237"/>
      <c r="Q178" s="238">
        <f t="shared" si="72"/>
        <v>-954.5454545454545</v>
      </c>
      <c r="R178" s="144">
        <f t="shared" si="73"/>
        <v>23.963809523809527</v>
      </c>
      <c r="S178" s="197">
        <v>1074476144</v>
      </c>
      <c r="T178" s="302" t="s">
        <v>7941</v>
      </c>
      <c r="U178" s="194">
        <f t="shared" si="74"/>
        <v>0</v>
      </c>
      <c r="W178" s="239"/>
      <c r="X178" s="136">
        <f t="shared" si="75"/>
        <v>21920</v>
      </c>
      <c r="Y178" s="240">
        <f t="shared" si="76"/>
        <v>-954.5454545454545</v>
      </c>
      <c r="Z178" s="142" t="str">
        <f t="shared" si="77"/>
        <v/>
      </c>
      <c r="AA178" s="137">
        <f t="shared" si="78"/>
        <v>23.963809523809527</v>
      </c>
      <c r="AB178" s="145"/>
      <c r="AC178" s="189">
        <f t="shared" si="79"/>
        <v>0</v>
      </c>
      <c r="AD178" s="187">
        <f t="shared" si="80"/>
        <v>0</v>
      </c>
      <c r="AE178" s="129">
        <f t="shared" si="63"/>
        <v>0</v>
      </c>
      <c r="AF178" s="130">
        <f t="shared" si="64"/>
        <v>0</v>
      </c>
      <c r="AG178" s="131" t="str">
        <f t="shared" si="65"/>
        <v/>
      </c>
      <c r="AH178" s="138">
        <f t="shared" si="66"/>
        <v>0</v>
      </c>
      <c r="AI178" s="139" t="str">
        <f t="shared" si="67"/>
        <v/>
      </c>
      <c r="AJ178" s="139" t="str">
        <f t="shared" si="68"/>
        <v/>
      </c>
      <c r="AL178" s="197">
        <v>2554017155508</v>
      </c>
      <c r="AM178" s="197">
        <v>4985009687659</v>
      </c>
      <c r="AN178" s="197" t="s">
        <v>3519</v>
      </c>
      <c r="AO178" s="241" t="s">
        <v>1252</v>
      </c>
      <c r="AP178" s="241" t="s">
        <v>1254</v>
      </c>
      <c r="AQ178" s="242" t="s">
        <v>879</v>
      </c>
      <c r="AR178" s="242">
        <v>48700</v>
      </c>
      <c r="AS178" s="431">
        <v>21920</v>
      </c>
      <c r="AT178" s="431">
        <v>1050</v>
      </c>
      <c r="AU178" s="211" t="s">
        <v>3956</v>
      </c>
      <c r="AV178" s="197" t="s">
        <v>470</v>
      </c>
      <c r="AW178" s="134" t="str">
        <f>IFERROR(VLOOKUP(AV:AV,Q商品!B:E,4,0),"")</f>
        <v>2023年製 Pilot Sport 4 255/40ZR17 98Y XL サマータイヤ 翌営業日発送</v>
      </c>
      <c r="AX178" s="134" t="str">
        <f>IFERROR(VLOOKUP(B:B,在庫!B:M,12,0),"")</f>
        <v>2023年製</v>
      </c>
      <c r="AY178" s="134">
        <f>IFERROR(VLOOKUP(B:B,在庫!B:L,10,0),"")</f>
        <v>2</v>
      </c>
      <c r="AZ178" s="244">
        <f>VLOOKUP(AL:AL,[1]MICHELIN!$B:$AH,32,0)</f>
        <v>605763406</v>
      </c>
      <c r="BA178" s="244">
        <f>VLOOKUP(AL:AL,[1]MICHELIN!$B:$AH,33,0)</f>
        <v>605763461</v>
      </c>
      <c r="BC178" s="11" t="s">
        <v>150</v>
      </c>
    </row>
    <row r="179" spans="1:55" s="11" customFormat="1" ht="19.5" customHeight="1">
      <c r="A179" s="11">
        <f t="shared" si="54"/>
        <v>1</v>
      </c>
      <c r="B179" s="249">
        <f t="shared" si="55"/>
        <v>2753518155509</v>
      </c>
      <c r="C179" s="235">
        <f>VLOOKUP(B:B,[1]MICHELIN!$B:$K,9,0)</f>
        <v>2</v>
      </c>
      <c r="D179" s="11" t="s">
        <v>4677</v>
      </c>
      <c r="E179" s="397" t="s">
        <v>1103</v>
      </c>
      <c r="F179" s="160" t="s">
        <v>6901</v>
      </c>
      <c r="G179" s="133" t="s">
        <v>10663</v>
      </c>
      <c r="H179" s="235">
        <v>20</v>
      </c>
      <c r="I179" s="430">
        <f>VLOOKUP(B:B,[1]MICHELIN!$B:$K,10,0)</f>
        <v>20</v>
      </c>
      <c r="J179" s="132">
        <v>2313</v>
      </c>
      <c r="K179" s="133" t="s">
        <v>1964</v>
      </c>
      <c r="L179" s="133">
        <v>30</v>
      </c>
      <c r="M179" s="135" t="s">
        <v>3998</v>
      </c>
      <c r="N179" s="236" t="s">
        <v>8843</v>
      </c>
      <c r="O179" s="236">
        <v>0</v>
      </c>
      <c r="P179" s="237">
        <v>41699</v>
      </c>
      <c r="Q179" s="238">
        <f t="shared" si="72"/>
        <v>36953.63636363636</v>
      </c>
      <c r="R179" s="144">
        <f t="shared" si="73"/>
        <v>0.12566114787571642</v>
      </c>
      <c r="S179" s="197">
        <v>1074476423</v>
      </c>
      <c r="T179" s="302" t="s">
        <v>7942</v>
      </c>
      <c r="U179" s="194">
        <f t="shared" si="74"/>
        <v>41699</v>
      </c>
      <c r="W179" s="239">
        <v>41699</v>
      </c>
      <c r="X179" s="136">
        <f t="shared" si="75"/>
        <v>32310</v>
      </c>
      <c r="Y179" s="240">
        <f t="shared" si="76"/>
        <v>36953.63636363636</v>
      </c>
      <c r="Z179" s="142">
        <f t="shared" si="77"/>
        <v>7.7339984172282383E-2</v>
      </c>
      <c r="AA179" s="137">
        <f t="shared" si="78"/>
        <v>0.12566114787571642</v>
      </c>
      <c r="AB179" s="145"/>
      <c r="AC179" s="189">
        <f t="shared" si="79"/>
        <v>40881</v>
      </c>
      <c r="AD179" s="187">
        <f t="shared" si="80"/>
        <v>44924</v>
      </c>
      <c r="AE179" s="129">
        <f t="shared" si="63"/>
        <v>4043.16</v>
      </c>
      <c r="AF179" s="130">
        <f t="shared" si="64"/>
        <v>818.15999999999985</v>
      </c>
      <c r="AG179" s="131">
        <f t="shared" si="65"/>
        <v>1.8212091532365769E-2</v>
      </c>
      <c r="AH179" s="138">
        <f t="shared" si="66"/>
        <v>3225</v>
      </c>
      <c r="AI179" s="139">
        <f t="shared" si="67"/>
        <v>7.1787908467634221E-2</v>
      </c>
      <c r="AJ179" s="139">
        <f t="shared" si="68"/>
        <v>0.10744905634335064</v>
      </c>
      <c r="AL179" s="197">
        <v>2753518155509</v>
      </c>
      <c r="AM179" s="197">
        <v>4985009687130</v>
      </c>
      <c r="AN179" s="197" t="s">
        <v>3526</v>
      </c>
      <c r="AO179" s="241" t="s">
        <v>1252</v>
      </c>
      <c r="AP179" s="241" t="s">
        <v>1258</v>
      </c>
      <c r="AQ179" s="242" t="s">
        <v>136</v>
      </c>
      <c r="AR179" s="242">
        <v>71800</v>
      </c>
      <c r="AS179" s="431">
        <f>VLOOKUP(B:B,[1]MICHELIN!$B:$K,8,0)</f>
        <v>32310</v>
      </c>
      <c r="AT179" s="431">
        <v>1050</v>
      </c>
      <c r="AU179" s="211" t="s">
        <v>3956</v>
      </c>
      <c r="AV179" s="197" t="s">
        <v>611</v>
      </c>
      <c r="AW179" s="134" t="str">
        <f>IFERROR(VLOOKUP(AV:AV,Q商品!B:E,4,0),"")</f>
        <v>2022年製以降 Pilot Sport 4 275/35ZR18 99Y XL サマータイヤ 翌営業日発送</v>
      </c>
      <c r="AX179" s="134" t="str">
        <f>IFERROR(VLOOKUP(B:B,在庫!B:M,12,0),"")</f>
        <v>2022年製</v>
      </c>
      <c r="AY179" s="134">
        <f>IFERROR(VLOOKUP(B:B,在庫!B:L,10,0),"")</f>
        <v>3</v>
      </c>
      <c r="AZ179" s="244">
        <f>VLOOKUP(AL:AL,[1]MICHELIN!$B:$AH,32,0)</f>
        <v>605763399</v>
      </c>
      <c r="BA179" s="244">
        <f>VLOOKUP(AL:AL,[1]MICHELIN!$B:$AH,33,0)</f>
        <v>605763454</v>
      </c>
      <c r="BC179" s="11" t="s">
        <v>2055</v>
      </c>
    </row>
    <row r="180" spans="1:55" s="11" customFormat="1" ht="19.5" customHeight="1">
      <c r="A180" s="11">
        <f t="shared" si="54"/>
        <v>1</v>
      </c>
      <c r="B180" s="249">
        <f t="shared" si="55"/>
        <v>2154517158407</v>
      </c>
      <c r="C180" s="235">
        <f>VLOOKUP(B:B,[1]MICHELIN!$B:$K,9,0)</f>
        <v>12</v>
      </c>
      <c r="D180" s="11" t="s">
        <v>4677</v>
      </c>
      <c r="E180" s="397" t="s">
        <v>771</v>
      </c>
      <c r="F180" s="160" t="s">
        <v>6902</v>
      </c>
      <c r="G180" s="133" t="s">
        <v>10663</v>
      </c>
      <c r="H180" s="235">
        <v>12</v>
      </c>
      <c r="I180" s="430">
        <f>VLOOKUP(B:B,[1]MICHELIN!$B:$K,10,0)</f>
        <v>12</v>
      </c>
      <c r="J180" s="132">
        <v>1360</v>
      </c>
      <c r="K180" s="133" t="s">
        <v>1964</v>
      </c>
      <c r="L180" s="133">
        <v>33</v>
      </c>
      <c r="M180" s="135" t="s">
        <v>3998</v>
      </c>
      <c r="N180" s="236" t="s">
        <v>2479</v>
      </c>
      <c r="O180" s="236">
        <v>0</v>
      </c>
      <c r="P180" s="237">
        <v>24400</v>
      </c>
      <c r="Q180" s="238">
        <f t="shared" si="72"/>
        <v>21704.545454545452</v>
      </c>
      <c r="R180" s="144">
        <f t="shared" si="73"/>
        <v>0.10433507853403132</v>
      </c>
      <c r="S180" s="197">
        <v>1074476329</v>
      </c>
      <c r="T180" s="302" t="s">
        <v>7945</v>
      </c>
      <c r="U180" s="194">
        <f t="shared" si="74"/>
        <v>24400</v>
      </c>
      <c r="W180" s="239">
        <v>24400</v>
      </c>
      <c r="X180" s="136">
        <f t="shared" si="75"/>
        <v>19440</v>
      </c>
      <c r="Y180" s="240">
        <f t="shared" si="76"/>
        <v>21704.545454545452</v>
      </c>
      <c r="Z180" s="142">
        <f t="shared" si="77"/>
        <v>7.7295081967213131E-2</v>
      </c>
      <c r="AA180" s="137">
        <f t="shared" si="78"/>
        <v>0.10433507853403132</v>
      </c>
      <c r="AB180" s="145"/>
      <c r="AC180" s="189">
        <f t="shared" si="79"/>
        <v>23921</v>
      </c>
      <c r="AD180" s="187">
        <f t="shared" si="80"/>
        <v>26286</v>
      </c>
      <c r="AE180" s="129">
        <f t="shared" si="63"/>
        <v>2365.7399999999998</v>
      </c>
      <c r="AF180" s="130">
        <f t="shared" si="64"/>
        <v>479.73999999999978</v>
      </c>
      <c r="AG180" s="131">
        <f t="shared" si="65"/>
        <v>1.8250779882827351E-2</v>
      </c>
      <c r="AH180" s="138">
        <f t="shared" si="66"/>
        <v>1886</v>
      </c>
      <c r="AI180" s="139">
        <f t="shared" si="67"/>
        <v>7.1749220117172635E-2</v>
      </c>
      <c r="AJ180" s="139">
        <f t="shared" si="68"/>
        <v>8.6084298651203969E-2</v>
      </c>
      <c r="AL180" s="197">
        <v>2154517158407</v>
      </c>
      <c r="AM180" s="197">
        <v>4985009683040</v>
      </c>
      <c r="AN180" s="197" t="s">
        <v>3531</v>
      </c>
      <c r="AO180" s="241" t="s">
        <v>828</v>
      </c>
      <c r="AP180" s="241" t="s">
        <v>910</v>
      </c>
      <c r="AQ180" s="242" t="s">
        <v>36</v>
      </c>
      <c r="AR180" s="242">
        <v>43200</v>
      </c>
      <c r="AS180" s="431">
        <f>VLOOKUP(B:B,[1]MICHELIN!$B:$K,8,0)</f>
        <v>19440</v>
      </c>
      <c r="AT180" s="431">
        <v>525</v>
      </c>
      <c r="AU180" s="211" t="s">
        <v>3956</v>
      </c>
      <c r="AV180" s="197" t="s">
        <v>513</v>
      </c>
      <c r="AW180" s="134" t="str">
        <f>IFERROR(VLOOKUP(AV:AV,Q商品!B:E,4,0),"")</f>
        <v>2023年製 Pilot Sport 4 S 215/45ZR17 91Y XL サマータイヤ 翌営業日発送</v>
      </c>
      <c r="AX180" s="134" t="str">
        <f>IFERROR(VLOOKUP(B:B,在庫!B:M,12,0),"")</f>
        <v>2023年製</v>
      </c>
      <c r="AY180" s="134">
        <f>IFERROR(VLOOKUP(B:B,在庫!B:L,10,0),"")</f>
        <v>4</v>
      </c>
      <c r="AZ180" s="244">
        <f>VLOOKUP(AL:AL,[1]MICHELIN!$B:$AH,32,0)</f>
        <v>605763414</v>
      </c>
      <c r="BA180" s="244">
        <f>VLOOKUP(AL:AL,[1]MICHELIN!$B:$AH,33,0)</f>
        <v>605763469</v>
      </c>
      <c r="BC180" s="11" t="s">
        <v>2055</v>
      </c>
    </row>
    <row r="181" spans="1:55" s="11" customFormat="1" ht="19.5" customHeight="1">
      <c r="A181" s="11">
        <f t="shared" si="54"/>
        <v>1</v>
      </c>
      <c r="B181" s="249">
        <f t="shared" si="55"/>
        <v>2254018158408</v>
      </c>
      <c r="C181" s="235">
        <f>VLOOKUP(B:B,[1]MICHELIN!$B:$K,9,0)</f>
        <v>2</v>
      </c>
      <c r="D181" s="11" t="s">
        <v>4677</v>
      </c>
      <c r="E181" s="397" t="s">
        <v>772</v>
      </c>
      <c r="F181" s="160" t="s">
        <v>6903</v>
      </c>
      <c r="G181" s="133" t="s">
        <v>10663</v>
      </c>
      <c r="H181" s="235">
        <v>6</v>
      </c>
      <c r="I181" s="430">
        <f>VLOOKUP(B:B,[1]MICHELIN!$B:$K,10,0)</f>
        <v>6</v>
      </c>
      <c r="J181" s="132">
        <v>542</v>
      </c>
      <c r="K181" s="133" t="s">
        <v>1964</v>
      </c>
      <c r="L181" s="133">
        <v>36</v>
      </c>
      <c r="M181" s="135" t="s">
        <v>3998</v>
      </c>
      <c r="N181" s="236" t="s">
        <v>7274</v>
      </c>
      <c r="O181" s="236">
        <v>0</v>
      </c>
      <c r="P181" s="237">
        <v>29774</v>
      </c>
      <c r="Q181" s="238">
        <f t="shared" si="72"/>
        <v>26589.999999999996</v>
      </c>
      <c r="R181" s="144">
        <f t="shared" si="73"/>
        <v>0.11996991350131617</v>
      </c>
      <c r="S181" s="197">
        <v>1074476327</v>
      </c>
      <c r="T181" s="302" t="s">
        <v>7948</v>
      </c>
      <c r="U181" s="194">
        <f t="shared" si="74"/>
        <v>29774</v>
      </c>
      <c r="W181" s="239">
        <v>29774</v>
      </c>
      <c r="X181" s="136">
        <f t="shared" si="75"/>
        <v>23400</v>
      </c>
      <c r="Y181" s="240">
        <f t="shared" si="76"/>
        <v>26589.999999999996</v>
      </c>
      <c r="Z181" s="142">
        <f t="shared" si="77"/>
        <v>7.7315778867468321E-2</v>
      </c>
      <c r="AA181" s="137">
        <f t="shared" si="78"/>
        <v>0.11996991350131617</v>
      </c>
      <c r="AB181" s="145"/>
      <c r="AC181" s="189">
        <f t="shared" si="79"/>
        <v>29190</v>
      </c>
      <c r="AD181" s="187">
        <f t="shared" si="80"/>
        <v>32076</v>
      </c>
      <c r="AE181" s="129">
        <f t="shared" si="63"/>
        <v>2886.8399999999997</v>
      </c>
      <c r="AF181" s="130">
        <f t="shared" si="64"/>
        <v>584.83999999999969</v>
      </c>
      <c r="AG181" s="131">
        <f t="shared" si="65"/>
        <v>1.8232946751465261E-2</v>
      </c>
      <c r="AH181" s="138">
        <f t="shared" si="66"/>
        <v>2302</v>
      </c>
      <c r="AI181" s="139">
        <f t="shared" si="67"/>
        <v>7.1767053248534732E-2</v>
      </c>
      <c r="AJ181" s="139">
        <f t="shared" si="68"/>
        <v>0.1017369667498509</v>
      </c>
      <c r="AL181" s="197">
        <v>2254018158408</v>
      </c>
      <c r="AM181" s="197">
        <v>4985009692073</v>
      </c>
      <c r="AN181" s="197" t="s">
        <v>3534</v>
      </c>
      <c r="AO181" s="241" t="s">
        <v>828</v>
      </c>
      <c r="AP181" s="241" t="s">
        <v>925</v>
      </c>
      <c r="AQ181" s="242" t="s">
        <v>38</v>
      </c>
      <c r="AR181" s="242">
        <v>52000</v>
      </c>
      <c r="AS181" s="431">
        <f>VLOOKUP(B:B,[1]MICHELIN!$B:$K,8,0)</f>
        <v>23400</v>
      </c>
      <c r="AT181" s="431">
        <v>525</v>
      </c>
      <c r="AU181" s="211" t="s">
        <v>3956</v>
      </c>
      <c r="AV181" s="197" t="s">
        <v>583</v>
      </c>
      <c r="AW181" s="134" t="str">
        <f>IFERROR(VLOOKUP(AV:AV,Q商品!B:E,4,0),"")</f>
        <v>2022年製以降 Pilot Sport 4 S 225/40ZR18 92Y XL サマータイヤ 翌営業日発送</v>
      </c>
      <c r="AX181" s="134" t="str">
        <f>IFERROR(VLOOKUP(B:B,在庫!B:M,12,0),"")</f>
        <v>2022年製</v>
      </c>
      <c r="AY181" s="134">
        <f>IFERROR(VLOOKUP(B:B,在庫!B:L,10,0),"")</f>
        <v>3</v>
      </c>
      <c r="AZ181" s="244">
        <f>VLOOKUP(AL:AL,[1]MICHELIN!$B:$AH,32,0)</f>
        <v>605763411</v>
      </c>
      <c r="BA181" s="244">
        <f>VLOOKUP(AL:AL,[1]MICHELIN!$B:$AH,33,0)</f>
        <v>605763466</v>
      </c>
      <c r="BC181" s="11" t="s">
        <v>2055</v>
      </c>
    </row>
    <row r="182" spans="1:55" s="11" customFormat="1" ht="19.5" customHeight="1">
      <c r="A182" s="11">
        <f t="shared" si="54"/>
        <v>2</v>
      </c>
      <c r="B182" s="249">
        <f t="shared" si="55"/>
        <v>2254019158407</v>
      </c>
      <c r="C182" s="235">
        <f>VLOOKUP(B:B,[1]MICHELIN!$B:$K,9,0)</f>
        <v>14</v>
      </c>
      <c r="D182" s="11" t="s">
        <v>4677</v>
      </c>
      <c r="E182" s="397" t="s">
        <v>773</v>
      </c>
      <c r="F182" s="160" t="s">
        <v>6913</v>
      </c>
      <c r="G182" s="133" t="s">
        <v>10663</v>
      </c>
      <c r="H182" s="235">
        <v>6</v>
      </c>
      <c r="I182" s="430">
        <f>VLOOKUP(B:B,[1]MICHELIN!$B:$K,10,0)</f>
        <v>6</v>
      </c>
      <c r="J182" s="132">
        <v>678</v>
      </c>
      <c r="K182" s="133" t="s">
        <v>1964</v>
      </c>
      <c r="L182" s="351">
        <v>37</v>
      </c>
      <c r="M182" s="135" t="s">
        <v>2024</v>
      </c>
      <c r="N182" s="236" t="s">
        <v>3984</v>
      </c>
      <c r="O182" s="236" t="s">
        <v>2381</v>
      </c>
      <c r="P182" s="237">
        <v>36900</v>
      </c>
      <c r="Q182" s="238">
        <f t="shared" si="72"/>
        <v>32590.909090909088</v>
      </c>
      <c r="R182" s="144">
        <f t="shared" si="73"/>
        <v>0.11754532775453271</v>
      </c>
      <c r="S182" s="197">
        <v>1074476784</v>
      </c>
      <c r="T182" s="302" t="s">
        <v>7949</v>
      </c>
      <c r="U182" s="194">
        <f t="shared" si="74"/>
        <v>36900</v>
      </c>
      <c r="W182" s="239">
        <v>36900</v>
      </c>
      <c r="X182" s="136">
        <f t="shared" si="75"/>
        <v>28760</v>
      </c>
      <c r="Y182" s="240">
        <f t="shared" si="76"/>
        <v>32590.909090909088</v>
      </c>
      <c r="Z182" s="142">
        <f t="shared" si="77"/>
        <v>0.1073259052924791</v>
      </c>
      <c r="AA182" s="137">
        <f t="shared" si="78"/>
        <v>0.11754532775453271</v>
      </c>
      <c r="AB182" s="145"/>
      <c r="AC182" s="189">
        <f t="shared" si="79"/>
        <v>36176</v>
      </c>
      <c r="AD182" s="187">
        <f t="shared" si="80"/>
        <v>39753</v>
      </c>
      <c r="AE182" s="129">
        <f t="shared" si="63"/>
        <v>3577.77</v>
      </c>
      <c r="AF182" s="130">
        <f t="shared" si="64"/>
        <v>724.77</v>
      </c>
      <c r="AG182" s="131">
        <f t="shared" si="65"/>
        <v>1.8231831559882273E-2</v>
      </c>
      <c r="AH182" s="138">
        <f t="shared" si="66"/>
        <v>2853</v>
      </c>
      <c r="AI182" s="139">
        <f t="shared" si="67"/>
        <v>7.1768168440117727E-2</v>
      </c>
      <c r="AJ182" s="139">
        <f t="shared" si="68"/>
        <v>9.9313496194650436E-2</v>
      </c>
      <c r="AL182" s="197">
        <v>2254019158407</v>
      </c>
      <c r="AM182" s="197">
        <v>4985009689028</v>
      </c>
      <c r="AN182" s="197" t="s">
        <v>3539</v>
      </c>
      <c r="AO182" s="241" t="s">
        <v>828</v>
      </c>
      <c r="AP182" s="241" t="s">
        <v>829</v>
      </c>
      <c r="AQ182" s="242" t="s">
        <v>124</v>
      </c>
      <c r="AR182" s="242">
        <v>63900</v>
      </c>
      <c r="AS182" s="431">
        <f>VLOOKUP(B:B,[1]MICHELIN!$B:$K,8,0)</f>
        <v>28760</v>
      </c>
      <c r="AT182" s="431">
        <v>1050</v>
      </c>
      <c r="AU182" s="211" t="s">
        <v>3956</v>
      </c>
      <c r="AV182" s="197" t="s">
        <v>582</v>
      </c>
      <c r="AW182" s="134" t="str">
        <f>IFERROR(VLOOKUP(AV:AV,Q商品!B:E,4,0),"")</f>
        <v>2023年製 Pilot Sport 4 S 225/40ZR19 93Y XL サマータイヤ 翌営業日発送</v>
      </c>
      <c r="AX182" s="134" t="str">
        <f>IFERROR(VLOOKUP(B:B,在庫!B:M,12,0),"")</f>
        <v>2023年製</v>
      </c>
      <c r="AY182" s="134">
        <f>IFERROR(VLOOKUP(B:B,在庫!B:L,10,0),"")</f>
        <v>2</v>
      </c>
      <c r="AZ182" s="244">
        <f>VLOOKUP(AL:AL,[1]MICHELIN!$B:$AH,32,0)</f>
        <v>605763418</v>
      </c>
      <c r="BA182" s="244">
        <f>VLOOKUP(AL:AL,[1]MICHELIN!$B:$AH,33,0)</f>
        <v>605763473</v>
      </c>
      <c r="BC182" s="11" t="s">
        <v>150</v>
      </c>
    </row>
    <row r="183" spans="1:55" s="11" customFormat="1" ht="19.5" customHeight="1">
      <c r="A183" s="11">
        <f t="shared" si="54"/>
        <v>2</v>
      </c>
      <c r="B183" s="249">
        <f t="shared" si="55"/>
        <v>2254019159879</v>
      </c>
      <c r="C183" s="235">
        <f>VLOOKUP(B:B,[1]MICHELIN!$B:$K,9,0)</f>
        <v>12</v>
      </c>
      <c r="D183" s="11" t="s">
        <v>4677</v>
      </c>
      <c r="E183" s="397" t="s">
        <v>773</v>
      </c>
      <c r="F183" s="160" t="s">
        <v>6913</v>
      </c>
      <c r="G183" s="133" t="s">
        <v>10661</v>
      </c>
      <c r="H183" s="235">
        <v>0</v>
      </c>
      <c r="I183" s="430">
        <f>VLOOKUP(B:B,[1]MICHELIN!$B:$K,10,0)</f>
        <v>0</v>
      </c>
      <c r="J183" s="132">
        <v>678</v>
      </c>
      <c r="K183" s="133" t="s">
        <v>1964</v>
      </c>
      <c r="L183" s="351">
        <v>37</v>
      </c>
      <c r="M183" s="135" t="s">
        <v>2024</v>
      </c>
      <c r="N183" s="236" t="s">
        <v>3984</v>
      </c>
      <c r="O183" s="236" t="s">
        <v>2381</v>
      </c>
      <c r="P183" s="237">
        <v>36900</v>
      </c>
      <c r="Q183" s="238">
        <f t="shared" si="72"/>
        <v>32590.909090909088</v>
      </c>
      <c r="R183" s="144">
        <f t="shared" si="73"/>
        <v>0.27737517433751735</v>
      </c>
      <c r="S183" s="197">
        <v>1074476325</v>
      </c>
      <c r="T183" s="302" t="s">
        <v>7950</v>
      </c>
      <c r="U183" s="194">
        <f t="shared" si="74"/>
        <v>36900</v>
      </c>
      <c r="W183" s="239">
        <v>36900</v>
      </c>
      <c r="X183" s="136">
        <f t="shared" si="75"/>
        <v>23551</v>
      </c>
      <c r="Y183" s="240">
        <f t="shared" si="76"/>
        <v>32590.909090909088</v>
      </c>
      <c r="Z183" s="142">
        <f t="shared" si="77"/>
        <v>0.1073259052924791</v>
      </c>
      <c r="AA183" s="137">
        <f t="shared" si="78"/>
        <v>0.27737517433751735</v>
      </c>
      <c r="AB183" s="145">
        <v>9</v>
      </c>
      <c r="AC183" s="189">
        <f t="shared" si="79"/>
        <v>36176</v>
      </c>
      <c r="AD183" s="187">
        <f t="shared" si="80"/>
        <v>39753</v>
      </c>
      <c r="AE183" s="129">
        <f t="shared" si="63"/>
        <v>3577.77</v>
      </c>
      <c r="AF183" s="130">
        <f t="shared" si="64"/>
        <v>724.77</v>
      </c>
      <c r="AG183" s="131">
        <f t="shared" si="65"/>
        <v>1.8231831559882273E-2</v>
      </c>
      <c r="AH183" s="138">
        <f t="shared" si="66"/>
        <v>2853</v>
      </c>
      <c r="AI183" s="139">
        <f t="shared" si="67"/>
        <v>7.1768168440117727E-2</v>
      </c>
      <c r="AJ183" s="139">
        <f t="shared" si="68"/>
        <v>0.25914334277763507</v>
      </c>
      <c r="AL183" s="197">
        <v>2254019159879</v>
      </c>
      <c r="AM183" s="197">
        <v>4985009689028</v>
      </c>
      <c r="AN183" s="197" t="s">
        <v>152</v>
      </c>
      <c r="AO183" s="241" t="s">
        <v>1315</v>
      </c>
      <c r="AP183" s="241" t="s">
        <v>829</v>
      </c>
      <c r="AQ183" s="242" t="s">
        <v>124</v>
      </c>
      <c r="AR183" s="242" t="s">
        <v>152</v>
      </c>
      <c r="AS183" s="431">
        <v>23551</v>
      </c>
      <c r="AT183" s="431">
        <v>1050</v>
      </c>
      <c r="AU183" s="211" t="s">
        <v>3957</v>
      </c>
      <c r="AV183" s="197" t="s">
        <v>601</v>
      </c>
      <c r="AW183" s="134" t="str">
        <f>IFERROR(VLOOKUP(AV:AV,Q商品!B:E,4,0),"")</f>
        <v>2022年製 Pilot Sport 4 S 225/40ZR19 93Y XL サマータイヤ 翌営業日発送</v>
      </c>
      <c r="AX183" s="134" t="str">
        <f>IFERROR(VLOOKUP(B:B,在庫!B:M,12,0),"")</f>
        <v/>
      </c>
      <c r="AY183" s="134" t="str">
        <f>IFERROR(VLOOKUP(B:B,在庫!B:L,10,0),"")</f>
        <v/>
      </c>
      <c r="AZ183" s="244" t="str">
        <f>VLOOKUP(AL:AL,[1]MICHELIN!$B:$AH,32,0)</f>
        <v/>
      </c>
      <c r="BA183" s="244" t="str">
        <f>VLOOKUP(AL:AL,[1]MICHELIN!$B:$AH,33,0)</f>
        <v/>
      </c>
      <c r="BC183" s="11" t="s">
        <v>2055</v>
      </c>
    </row>
    <row r="184" spans="1:55" s="11" customFormat="1" ht="19.5" customHeight="1">
      <c r="A184" s="11">
        <f t="shared" si="54"/>
        <v>1</v>
      </c>
      <c r="B184" s="249">
        <f t="shared" si="55"/>
        <v>2254517158404</v>
      </c>
      <c r="C184" s="235">
        <f>VLOOKUP(B:B,[1]MICHELIN!$B:$K,9,0)</f>
        <v>4</v>
      </c>
      <c r="D184" s="11" t="s">
        <v>4677</v>
      </c>
      <c r="E184" s="397" t="s">
        <v>774</v>
      </c>
      <c r="F184" s="160" t="s">
        <v>6904</v>
      </c>
      <c r="G184" s="133" t="s">
        <v>10663</v>
      </c>
      <c r="H184" s="235">
        <v>6</v>
      </c>
      <c r="I184" s="430">
        <f>VLOOKUP(B:B,[1]MICHELIN!$B:$K,10,0)</f>
        <v>6</v>
      </c>
      <c r="J184" s="132">
        <v>963</v>
      </c>
      <c r="K184" s="133" t="s">
        <v>1964</v>
      </c>
      <c r="L184" s="133">
        <v>38</v>
      </c>
      <c r="M184" s="135" t="s">
        <v>3998</v>
      </c>
      <c r="N184" s="236" t="s">
        <v>2417</v>
      </c>
      <c r="O184" s="236">
        <v>0</v>
      </c>
      <c r="P184" s="237">
        <v>24900</v>
      </c>
      <c r="Q184" s="238">
        <f t="shared" si="72"/>
        <v>22159.090909090908</v>
      </c>
      <c r="R184" s="144">
        <f t="shared" si="73"/>
        <v>9.6082051282051245E-2</v>
      </c>
      <c r="S184" s="197">
        <v>1074476330</v>
      </c>
      <c r="T184" s="302" t="s">
        <v>7951</v>
      </c>
      <c r="U184" s="194">
        <f t="shared" si="74"/>
        <v>24900</v>
      </c>
      <c r="W184" s="239">
        <v>24900</v>
      </c>
      <c r="X184" s="136">
        <f t="shared" si="75"/>
        <v>20030</v>
      </c>
      <c r="Y184" s="240">
        <f t="shared" si="76"/>
        <v>22159.090909090908</v>
      </c>
      <c r="Z184" s="142">
        <f t="shared" si="77"/>
        <v>7.7309236947791238E-2</v>
      </c>
      <c r="AA184" s="137">
        <f t="shared" si="78"/>
        <v>9.6082051282051245E-2</v>
      </c>
      <c r="AB184" s="145"/>
      <c r="AC184" s="189">
        <f t="shared" si="79"/>
        <v>24411</v>
      </c>
      <c r="AD184" s="187">
        <f t="shared" si="80"/>
        <v>26825</v>
      </c>
      <c r="AE184" s="129">
        <f t="shared" si="63"/>
        <v>2414.25</v>
      </c>
      <c r="AF184" s="130">
        <f t="shared" si="64"/>
        <v>489.25</v>
      </c>
      <c r="AG184" s="131">
        <f t="shared" si="65"/>
        <v>1.8238583410997204E-2</v>
      </c>
      <c r="AH184" s="138">
        <f t="shared" si="66"/>
        <v>1925</v>
      </c>
      <c r="AI184" s="139">
        <f t="shared" si="67"/>
        <v>7.1761416589002799E-2</v>
      </c>
      <c r="AJ184" s="139">
        <f t="shared" si="68"/>
        <v>7.7843467871054034E-2</v>
      </c>
      <c r="AL184" s="197">
        <v>2254517158404</v>
      </c>
      <c r="AM184" s="197">
        <v>4985009683057</v>
      </c>
      <c r="AN184" s="197" t="s">
        <v>3532</v>
      </c>
      <c r="AO184" s="241" t="s">
        <v>828</v>
      </c>
      <c r="AP184" s="241" t="s">
        <v>927</v>
      </c>
      <c r="AQ184" s="242" t="s">
        <v>37</v>
      </c>
      <c r="AR184" s="242">
        <v>44500</v>
      </c>
      <c r="AS184" s="431">
        <f>VLOOKUP(B:B,[1]MICHELIN!$B:$K,8,0)</f>
        <v>20030</v>
      </c>
      <c r="AT184" s="431">
        <v>525</v>
      </c>
      <c r="AU184" s="211" t="s">
        <v>3956</v>
      </c>
      <c r="AV184" s="197" t="s">
        <v>509</v>
      </c>
      <c r="AW184" s="134" t="str">
        <f>IFERROR(VLOOKUP(AV:AV,Q商品!B:E,4,0),"")</f>
        <v>2023年 Pilot Sport 4 S 225/45ZR17 94Y XL サマータイヤ 翌営業日発送</v>
      </c>
      <c r="AX184" s="134" t="str">
        <f>IFERROR(VLOOKUP(B:B,在庫!B:M,12,0),"")</f>
        <v>2023年製</v>
      </c>
      <c r="AY184" s="134">
        <f>IFERROR(VLOOKUP(B:B,在庫!B:L,10,0),"")</f>
        <v>1</v>
      </c>
      <c r="AZ184" s="244">
        <f>VLOOKUP(AL:AL,[1]MICHELIN!$B:$AH,32,0)</f>
        <v>605763413</v>
      </c>
      <c r="BA184" s="244">
        <f>VLOOKUP(AL:AL,[1]MICHELIN!$B:$AH,33,0)</f>
        <v>605763468</v>
      </c>
      <c r="BC184" s="11" t="s">
        <v>2055</v>
      </c>
    </row>
    <row r="185" spans="1:55" s="11" customFormat="1" ht="19.5" customHeight="1">
      <c r="A185" s="11">
        <f t="shared" si="54"/>
        <v>1</v>
      </c>
      <c r="B185" s="249">
        <f t="shared" si="55"/>
        <v>2254518158403</v>
      </c>
      <c r="C185" s="235">
        <f>VLOOKUP(B:B,[1]MICHELIN!$B:$K,9,0)</f>
        <v>8</v>
      </c>
      <c r="D185" s="11" t="s">
        <v>4677</v>
      </c>
      <c r="E185" s="397" t="s">
        <v>775</v>
      </c>
      <c r="F185" s="160" t="s">
        <v>8442</v>
      </c>
      <c r="G185" s="133" t="s">
        <v>10663</v>
      </c>
      <c r="H185" s="235">
        <v>6</v>
      </c>
      <c r="I185" s="430">
        <f>VLOOKUP(B:B,[1]MICHELIN!$B:$K,10,0)</f>
        <v>6</v>
      </c>
      <c r="J185" s="132"/>
      <c r="K185" s="133" t="s">
        <v>1964</v>
      </c>
      <c r="L185" s="133">
        <v>39</v>
      </c>
      <c r="M185" s="135" t="s">
        <v>3998</v>
      </c>
      <c r="N185" s="236" t="s">
        <v>9118</v>
      </c>
      <c r="O185" s="236">
        <v>0</v>
      </c>
      <c r="P185" s="237">
        <v>29213</v>
      </c>
      <c r="Q185" s="238">
        <f t="shared" si="72"/>
        <v>25602.727272727272</v>
      </c>
      <c r="R185" s="144">
        <f t="shared" si="73"/>
        <v>8.9550118950395885E-2</v>
      </c>
      <c r="S185" s="197">
        <v>1074476328</v>
      </c>
      <c r="T185" s="302" t="s">
        <v>7952</v>
      </c>
      <c r="U185" s="194">
        <f t="shared" si="74"/>
        <v>29213</v>
      </c>
      <c r="W185" s="239">
        <v>29213</v>
      </c>
      <c r="X185" s="136">
        <f t="shared" si="75"/>
        <v>23310</v>
      </c>
      <c r="Y185" s="240">
        <f t="shared" si="76"/>
        <v>25602.727272727272</v>
      </c>
      <c r="Z185" s="142">
        <f t="shared" si="77"/>
        <v>7.7328586588162773E-2</v>
      </c>
      <c r="AA185" s="137">
        <f t="shared" si="78"/>
        <v>8.9550118950395885E-2</v>
      </c>
      <c r="AB185" s="145"/>
      <c r="AC185" s="189">
        <f t="shared" si="79"/>
        <v>28640</v>
      </c>
      <c r="AD185" s="187">
        <f t="shared" si="80"/>
        <v>31472</v>
      </c>
      <c r="AE185" s="129">
        <f t="shared" si="63"/>
        <v>2832.48</v>
      </c>
      <c r="AF185" s="130">
        <f t="shared" si="64"/>
        <v>573.48</v>
      </c>
      <c r="AG185" s="131">
        <f t="shared" si="65"/>
        <v>1.8221911540416878E-2</v>
      </c>
      <c r="AH185" s="138">
        <f t="shared" si="66"/>
        <v>2259</v>
      </c>
      <c r="AI185" s="139">
        <f t="shared" si="67"/>
        <v>7.1778088459583125E-2</v>
      </c>
      <c r="AJ185" s="139">
        <f t="shared" si="68"/>
        <v>7.1328207409979E-2</v>
      </c>
      <c r="AL185" s="197">
        <v>2254518158403</v>
      </c>
      <c r="AM185" s="197">
        <v>4985009692080</v>
      </c>
      <c r="AN185" s="197" t="s">
        <v>3535</v>
      </c>
      <c r="AO185" s="241" t="s">
        <v>828</v>
      </c>
      <c r="AP185" s="241" t="s">
        <v>929</v>
      </c>
      <c r="AQ185" s="242" t="s">
        <v>40</v>
      </c>
      <c r="AR185" s="242">
        <v>51800</v>
      </c>
      <c r="AS185" s="431">
        <f>VLOOKUP(B:B,[1]MICHELIN!$B:$K,8,0)</f>
        <v>23310</v>
      </c>
      <c r="AT185" s="431">
        <v>1050</v>
      </c>
      <c r="AU185" s="211" t="s">
        <v>3956</v>
      </c>
      <c r="AV185" s="197" t="s">
        <v>600</v>
      </c>
      <c r="AW185" s="134" t="str">
        <f>IFERROR(VLOOKUP(AV:AV,Q商品!B:E,4,0),"")</f>
        <v>2023年製 Pilot Sport 4 S 225/45ZR18 95Y XL サマータイヤ 翌営業日発送</v>
      </c>
      <c r="AX185" s="134" t="str">
        <f>IFERROR(VLOOKUP(B:B,在庫!B:M,12,0),"")</f>
        <v>2023年製</v>
      </c>
      <c r="AY185" s="134">
        <f>IFERROR(VLOOKUP(B:B,在庫!B:L,10,0),"")</f>
        <v>3</v>
      </c>
      <c r="AZ185" s="244">
        <f>VLOOKUP(AL:AL,[1]MICHELIN!$B:$AH,32,0)</f>
        <v>605763410</v>
      </c>
      <c r="BA185" s="244">
        <f>VLOOKUP(AL:AL,[1]MICHELIN!$B:$AH,33,0)</f>
        <v>605763465</v>
      </c>
      <c r="BC185" s="11" t="s">
        <v>2055</v>
      </c>
    </row>
    <row r="186" spans="1:55" s="11" customFormat="1" ht="19.5" customHeight="1">
      <c r="A186" s="11">
        <f t="shared" si="54"/>
        <v>1</v>
      </c>
      <c r="B186" s="249">
        <f t="shared" si="55"/>
        <v>2254519158402</v>
      </c>
      <c r="C186" s="235">
        <f>VLOOKUP(B:B,[1]MICHELIN!$B:$K,9,0)</f>
        <v>6</v>
      </c>
      <c r="D186" s="11" t="s">
        <v>4677</v>
      </c>
      <c r="E186" s="397" t="s">
        <v>776</v>
      </c>
      <c r="F186" s="160" t="s">
        <v>8443</v>
      </c>
      <c r="G186" s="133" t="s">
        <v>10663</v>
      </c>
      <c r="H186" s="235">
        <v>8</v>
      </c>
      <c r="I186" s="430">
        <f>VLOOKUP(B:B,[1]MICHELIN!$B:$K,10,0)</f>
        <v>8</v>
      </c>
      <c r="J186" s="132"/>
      <c r="K186" s="133" t="s">
        <v>1964</v>
      </c>
      <c r="L186" s="133">
        <v>40</v>
      </c>
      <c r="M186" s="135" t="s">
        <v>2014</v>
      </c>
      <c r="N186" s="236" t="s">
        <v>7307</v>
      </c>
      <c r="O186" s="236">
        <v>0</v>
      </c>
      <c r="P186" s="237">
        <v>32000</v>
      </c>
      <c r="Q186" s="238">
        <f t="shared" si="72"/>
        <v>28136.363636363632</v>
      </c>
      <c r="R186" s="144">
        <f t="shared" si="73"/>
        <v>0.12035541195476562</v>
      </c>
      <c r="S186" s="197">
        <v>1074476510</v>
      </c>
      <c r="T186" s="302" t="s">
        <v>9125</v>
      </c>
      <c r="U186" s="194">
        <f t="shared" si="74"/>
        <v>32000</v>
      </c>
      <c r="W186" s="239">
        <v>32000</v>
      </c>
      <c r="X186" s="136">
        <f t="shared" si="75"/>
        <v>24750</v>
      </c>
      <c r="Y186" s="240">
        <f t="shared" si="76"/>
        <v>28136.363636363632</v>
      </c>
      <c r="Z186" s="142">
        <f t="shared" si="77"/>
        <v>7.7312499999999895E-2</v>
      </c>
      <c r="AA186" s="137">
        <f t="shared" si="78"/>
        <v>0.12035541195476562</v>
      </c>
      <c r="AB186" s="145" t="s">
        <v>9126</v>
      </c>
      <c r="AC186" s="189">
        <f t="shared" si="79"/>
        <v>31372</v>
      </c>
      <c r="AD186" s="187">
        <f t="shared" si="80"/>
        <v>34474</v>
      </c>
      <c r="AE186" s="129">
        <f t="shared" si="63"/>
        <v>3102.66</v>
      </c>
      <c r="AF186" s="130">
        <f t="shared" si="64"/>
        <v>628.65999999999985</v>
      </c>
      <c r="AG186" s="131">
        <f t="shared" si="65"/>
        <v>1.8235771886059054E-2</v>
      </c>
      <c r="AH186" s="138">
        <f t="shared" si="66"/>
        <v>2474</v>
      </c>
      <c r="AI186" s="139">
        <f t="shared" si="67"/>
        <v>7.1764228113940939E-2</v>
      </c>
      <c r="AJ186" s="139">
        <f t="shared" si="68"/>
        <v>0.10211964006870657</v>
      </c>
      <c r="AL186" s="197">
        <v>2254519158402</v>
      </c>
      <c r="AM186" s="197">
        <v>4985009689035</v>
      </c>
      <c r="AN186" s="197" t="s">
        <v>3542</v>
      </c>
      <c r="AO186" s="241" t="s">
        <v>828</v>
      </c>
      <c r="AP186" s="241" t="s">
        <v>1224</v>
      </c>
      <c r="AQ186" s="242" t="s">
        <v>108</v>
      </c>
      <c r="AR186" s="242">
        <v>55000</v>
      </c>
      <c r="AS186" s="431">
        <v>24750</v>
      </c>
      <c r="AT186" s="431">
        <v>1050</v>
      </c>
      <c r="AU186" s="211" t="s">
        <v>3956</v>
      </c>
      <c r="AV186" s="197" t="s">
        <v>521</v>
      </c>
      <c r="AW186" s="134" t="str">
        <f>IFERROR(VLOOKUP(AV:AV,Q商品!B:E,4,0),"")</f>
        <v>2023年製 Pilot Sport 4 S 225/45ZR19 96Y XL サマータイヤ 翌営業日発送</v>
      </c>
      <c r="AX186" s="134" t="str">
        <f>IFERROR(VLOOKUP(B:B,在庫!B:M,12,0),"")</f>
        <v>2023年製</v>
      </c>
      <c r="AY186" s="134">
        <f>IFERROR(VLOOKUP(B:B,在庫!B:L,10,0),"")</f>
        <v>3</v>
      </c>
      <c r="AZ186" s="244">
        <f>VLOOKUP(AL:AL,[1]MICHELIN!$B:$AH,32,0)</f>
        <v>605763420</v>
      </c>
      <c r="BA186" s="244">
        <f>VLOOKUP(AL:AL,[1]MICHELIN!$B:$AH,33,0)</f>
        <v>605763475</v>
      </c>
      <c r="BC186" s="11" t="s">
        <v>2055</v>
      </c>
    </row>
    <row r="187" spans="1:55" s="11" customFormat="1" ht="19.5" customHeight="1">
      <c r="A187" s="11">
        <f t="shared" si="54"/>
        <v>2</v>
      </c>
      <c r="B187" s="249">
        <f t="shared" si="55"/>
        <v>2353519158402</v>
      </c>
      <c r="C187" s="235">
        <f>VLOOKUP(B:B,[1]MICHELIN!$B:$K,9,0)</f>
        <v>7</v>
      </c>
      <c r="D187" s="11" t="s">
        <v>4677</v>
      </c>
      <c r="E187" s="397" t="s">
        <v>1104</v>
      </c>
      <c r="F187" s="160" t="s">
        <v>8444</v>
      </c>
      <c r="G187" s="133" t="s">
        <v>10663</v>
      </c>
      <c r="H187" s="235">
        <v>6</v>
      </c>
      <c r="I187" s="430">
        <f>VLOOKUP(B:B,[1]MICHELIN!$B:$K,10,0)</f>
        <v>6</v>
      </c>
      <c r="J187" s="132"/>
      <c r="K187" s="133" t="s">
        <v>1964</v>
      </c>
      <c r="L187" s="351">
        <v>41</v>
      </c>
      <c r="M187" s="135" t="s">
        <v>2024</v>
      </c>
      <c r="N187" s="236" t="s">
        <v>9119</v>
      </c>
      <c r="O187" s="236" t="s">
        <v>2381</v>
      </c>
      <c r="P187" s="237">
        <v>34545</v>
      </c>
      <c r="Q187" s="238">
        <f t="shared" si="72"/>
        <v>30449.999999999996</v>
      </c>
      <c r="R187" s="144">
        <f t="shared" si="73"/>
        <v>0.11461412151067313</v>
      </c>
      <c r="S187" s="197">
        <v>1074476582</v>
      </c>
      <c r="T187" s="302" t="s">
        <v>7954</v>
      </c>
      <c r="U187" s="194">
        <f t="shared" si="74"/>
        <v>34545</v>
      </c>
      <c r="W187" s="239">
        <v>34545</v>
      </c>
      <c r="X187" s="136">
        <f t="shared" si="75"/>
        <v>26960</v>
      </c>
      <c r="Y187" s="240">
        <f t="shared" si="76"/>
        <v>30449.999999999996</v>
      </c>
      <c r="Z187" s="142">
        <f t="shared" si="77"/>
        <v>0.10943508719630346</v>
      </c>
      <c r="AA187" s="137">
        <f t="shared" si="78"/>
        <v>0.11461412151067313</v>
      </c>
      <c r="AB187" s="145" t="s">
        <v>9126</v>
      </c>
      <c r="AC187" s="189">
        <f t="shared" si="79"/>
        <v>33867</v>
      </c>
      <c r="AD187" s="187">
        <f t="shared" si="80"/>
        <v>37216</v>
      </c>
      <c r="AE187" s="129">
        <f t="shared" si="63"/>
        <v>3349.44</v>
      </c>
      <c r="AF187" s="130">
        <f t="shared" si="64"/>
        <v>678.44</v>
      </c>
      <c r="AG187" s="131">
        <f t="shared" si="65"/>
        <v>1.8229793637145317E-2</v>
      </c>
      <c r="AH187" s="138">
        <f t="shared" si="66"/>
        <v>2671</v>
      </c>
      <c r="AI187" s="139">
        <f t="shared" si="67"/>
        <v>7.177020636285468E-2</v>
      </c>
      <c r="AJ187" s="139">
        <f t="shared" si="68"/>
        <v>9.6384327873527811E-2</v>
      </c>
      <c r="AL187" s="197">
        <v>2353519158402</v>
      </c>
      <c r="AM187" s="197">
        <v>4985009689042</v>
      </c>
      <c r="AN187" s="197" t="s">
        <v>3536</v>
      </c>
      <c r="AO187" s="241" t="s">
        <v>828</v>
      </c>
      <c r="AP187" s="241" t="s">
        <v>1138</v>
      </c>
      <c r="AQ187" s="242" t="s">
        <v>125</v>
      </c>
      <c r="AR187" s="242">
        <v>59900</v>
      </c>
      <c r="AS187" s="431">
        <v>26960</v>
      </c>
      <c r="AT187" s="431">
        <v>1050</v>
      </c>
      <c r="AU187" s="211" t="s">
        <v>3956</v>
      </c>
      <c r="AV187" s="197" t="s">
        <v>532</v>
      </c>
      <c r="AW187" s="134" t="str">
        <f>IFERROR(VLOOKUP(AV:AV,Q商品!B:E,4,0),"")</f>
        <v>2023年製 Pilot Sport 4 S 235/35ZR19 91Y XL サマータイヤ 翌営業日発送</v>
      </c>
      <c r="AX187" s="134" t="str">
        <f>IFERROR(VLOOKUP(B:B,在庫!B:M,12,0),"")</f>
        <v>2023年製</v>
      </c>
      <c r="AY187" s="134">
        <f>IFERROR(VLOOKUP(B:B,在庫!B:L,10,0),"")</f>
        <v>2</v>
      </c>
      <c r="AZ187" s="244">
        <f>VLOOKUP(AL:AL,[1]MICHELIN!$B:$AH,32,0)</f>
        <v>605763417</v>
      </c>
      <c r="BA187" s="244">
        <f>VLOOKUP(AL:AL,[1]MICHELIN!$B:$AH,33,0)</f>
        <v>605763472</v>
      </c>
      <c r="BC187" s="11" t="s">
        <v>2055</v>
      </c>
    </row>
    <row r="188" spans="1:55" s="11" customFormat="1" ht="19.5" customHeight="1">
      <c r="A188" s="11">
        <f t="shared" si="54"/>
        <v>2</v>
      </c>
      <c r="B188" s="249">
        <f t="shared" si="55"/>
        <v>2353519159874</v>
      </c>
      <c r="C188" s="235">
        <f>VLOOKUP(B:B,[1]MICHELIN!$B:$K,9,0)</f>
        <v>0</v>
      </c>
      <c r="D188" s="11" t="s">
        <v>6144</v>
      </c>
      <c r="E188" s="397" t="s">
        <v>1104</v>
      </c>
      <c r="F188" s="160" t="s">
        <v>8444</v>
      </c>
      <c r="G188" s="133" t="s">
        <v>10661</v>
      </c>
      <c r="H188" s="235">
        <v>0</v>
      </c>
      <c r="I188" s="430">
        <f>VLOOKUP(B:B,[1]MICHELIN!$B:$K,10,0)</f>
        <v>0</v>
      </c>
      <c r="J188" s="132"/>
      <c r="K188" s="133" t="s">
        <v>1964</v>
      </c>
      <c r="L188" s="351">
        <v>41</v>
      </c>
      <c r="M188" s="135" t="s">
        <v>2024</v>
      </c>
      <c r="N188" s="236" t="s">
        <v>9119</v>
      </c>
      <c r="O188" s="236" t="s">
        <v>2381</v>
      </c>
      <c r="P188" s="237">
        <v>34545</v>
      </c>
      <c r="Q188" s="238">
        <f t="shared" si="72"/>
        <v>30449.999999999996</v>
      </c>
      <c r="R188" s="144">
        <f t="shared" si="73"/>
        <v>0.30482758620689648</v>
      </c>
      <c r="S188" s="197">
        <v>1074475950</v>
      </c>
      <c r="T188" s="302" t="s">
        <v>7955</v>
      </c>
      <c r="U188" s="194">
        <f t="shared" si="74"/>
        <v>34545</v>
      </c>
      <c r="W188" s="239">
        <v>34545</v>
      </c>
      <c r="X188" s="136">
        <f t="shared" si="75"/>
        <v>21168</v>
      </c>
      <c r="Y188" s="240">
        <f t="shared" si="76"/>
        <v>30449.999999999996</v>
      </c>
      <c r="Z188" s="142">
        <f t="shared" si="77"/>
        <v>0.10943508719630346</v>
      </c>
      <c r="AA188" s="137">
        <f t="shared" si="78"/>
        <v>0.30482758620689648</v>
      </c>
      <c r="AB188" s="145">
        <v>9</v>
      </c>
      <c r="AC188" s="189">
        <f t="shared" si="79"/>
        <v>33867</v>
      </c>
      <c r="AD188" s="187">
        <f t="shared" si="80"/>
        <v>37216</v>
      </c>
      <c r="AE188" s="129">
        <f t="shared" si="63"/>
        <v>3349.44</v>
      </c>
      <c r="AF188" s="130">
        <f t="shared" si="64"/>
        <v>678.44</v>
      </c>
      <c r="AG188" s="131">
        <f t="shared" si="65"/>
        <v>1.8229793637145317E-2</v>
      </c>
      <c r="AH188" s="138">
        <f t="shared" si="66"/>
        <v>2671</v>
      </c>
      <c r="AI188" s="139">
        <f t="shared" si="67"/>
        <v>7.177020636285468E-2</v>
      </c>
      <c r="AJ188" s="139">
        <f t="shared" si="68"/>
        <v>0.28659779256975115</v>
      </c>
      <c r="AL188" s="197">
        <v>2353519159874</v>
      </c>
      <c r="AM188" s="197">
        <v>4985009689042</v>
      </c>
      <c r="AN188" s="197" t="s">
        <v>152</v>
      </c>
      <c r="AO188" s="241" t="s">
        <v>1315</v>
      </c>
      <c r="AP188" s="241" t="s">
        <v>1138</v>
      </c>
      <c r="AQ188" s="242" t="s">
        <v>125</v>
      </c>
      <c r="AR188" s="242" t="s">
        <v>152</v>
      </c>
      <c r="AS188" s="431">
        <v>21168</v>
      </c>
      <c r="AT188" s="431">
        <v>1050</v>
      </c>
      <c r="AU188" s="211" t="s">
        <v>3957</v>
      </c>
      <c r="AV188" s="197" t="s">
        <v>599</v>
      </c>
      <c r="AW188" s="134" t="str">
        <f>IFERROR(VLOOKUP(AV:AV,Q商品!B:E,4,0),"")</f>
        <v>2022年製 Pilot Sport 4 S 235/35ZR19 91Y XL サマータイヤ 翌営業日発送</v>
      </c>
      <c r="AX188" s="134" t="str">
        <f>IFERROR(VLOOKUP(B:B,在庫!B:M,12,0),"")</f>
        <v/>
      </c>
      <c r="AY188" s="134" t="str">
        <f>IFERROR(VLOOKUP(B:B,在庫!B:L,10,0),"")</f>
        <v/>
      </c>
      <c r="AZ188" s="244" t="str">
        <f>VLOOKUP(AL:AL,[1]MICHELIN!$B:$AH,32,0)</f>
        <v/>
      </c>
      <c r="BA188" s="244" t="str">
        <f>VLOOKUP(AL:AL,[1]MICHELIN!$B:$AH,33,0)</f>
        <v/>
      </c>
      <c r="BC188" s="11" t="s">
        <v>150</v>
      </c>
    </row>
    <row r="189" spans="1:55" s="11" customFormat="1" ht="19.5" customHeight="1">
      <c r="A189" s="11">
        <f t="shared" si="54"/>
        <v>1</v>
      </c>
      <c r="B189" s="249">
        <f t="shared" si="55"/>
        <v>2354019158404</v>
      </c>
      <c r="C189" s="235">
        <f>VLOOKUP(B:B,[1]MICHELIN!$B:$K,9,0)</f>
        <v>9</v>
      </c>
      <c r="D189" s="11" t="s">
        <v>4677</v>
      </c>
      <c r="E189" s="397" t="s">
        <v>5612</v>
      </c>
      <c r="F189" s="160" t="s">
        <v>7275</v>
      </c>
      <c r="G189" s="133" t="s">
        <v>10663</v>
      </c>
      <c r="H189" s="235">
        <v>1</v>
      </c>
      <c r="I189" s="430">
        <f>VLOOKUP(B:B,[1]MICHELIN!$B:$K,10,0)</f>
        <v>1</v>
      </c>
      <c r="J189" s="132">
        <v>301</v>
      </c>
      <c r="K189" s="133" t="s">
        <v>1964</v>
      </c>
      <c r="L189" s="133">
        <v>42</v>
      </c>
      <c r="M189" s="135" t="s">
        <v>3998</v>
      </c>
      <c r="N189" s="236" t="s">
        <v>7276</v>
      </c>
      <c r="O189" s="236">
        <v>0</v>
      </c>
      <c r="P189" s="237">
        <v>34100</v>
      </c>
      <c r="Q189" s="238">
        <f t="shared" si="72"/>
        <v>30045.454545454544</v>
      </c>
      <c r="R189" s="144">
        <f t="shared" si="73"/>
        <v>0.1073524962178517</v>
      </c>
      <c r="S189" s="197">
        <v>1074476751</v>
      </c>
      <c r="T189" s="302" t="s">
        <v>7956</v>
      </c>
      <c r="U189" s="194">
        <f t="shared" si="74"/>
        <v>34100</v>
      </c>
      <c r="W189" s="239">
        <v>34100</v>
      </c>
      <c r="X189" s="136">
        <f t="shared" si="75"/>
        <v>26820</v>
      </c>
      <c r="Y189" s="240">
        <f t="shared" si="76"/>
        <v>30045.454545454544</v>
      </c>
      <c r="Z189" s="142">
        <f t="shared" si="77"/>
        <v>7.733137829912029E-2</v>
      </c>
      <c r="AA189" s="137">
        <f t="shared" si="78"/>
        <v>0.1073524962178517</v>
      </c>
      <c r="AB189" s="145"/>
      <c r="AC189" s="189">
        <f t="shared" si="79"/>
        <v>33431</v>
      </c>
      <c r="AD189" s="187">
        <f t="shared" si="80"/>
        <v>36737</v>
      </c>
      <c r="AE189" s="129">
        <f t="shared" si="63"/>
        <v>3306.33</v>
      </c>
      <c r="AF189" s="130">
        <f t="shared" si="64"/>
        <v>669.32999999999993</v>
      </c>
      <c r="AG189" s="131">
        <f t="shared" si="65"/>
        <v>1.8219506219887306E-2</v>
      </c>
      <c r="AH189" s="138">
        <f t="shared" si="66"/>
        <v>2637</v>
      </c>
      <c r="AI189" s="139">
        <f t="shared" si="67"/>
        <v>7.1780493780112697E-2</v>
      </c>
      <c r="AJ189" s="139">
        <f t="shared" si="68"/>
        <v>8.9132989997964401E-2</v>
      </c>
      <c r="AL189" s="197">
        <v>2354019158404</v>
      </c>
      <c r="AM189" s="197">
        <v>4985009689059</v>
      </c>
      <c r="AN189" s="197" t="s">
        <v>3540</v>
      </c>
      <c r="AO189" s="241" t="s">
        <v>828</v>
      </c>
      <c r="AP189" s="241" t="s">
        <v>945</v>
      </c>
      <c r="AQ189" s="242" t="s">
        <v>101</v>
      </c>
      <c r="AR189" s="242">
        <v>59600</v>
      </c>
      <c r="AS189" s="431">
        <v>26820</v>
      </c>
      <c r="AT189" s="431">
        <v>1050</v>
      </c>
      <c r="AU189" s="211" t="s">
        <v>3956</v>
      </c>
      <c r="AV189" s="197" t="s">
        <v>475</v>
      </c>
      <c r="AW189" s="134" t="str">
        <f>IFERROR(VLOOKUP(AV:AV,Q商品!B:E,4,0),"")</f>
        <v>2023年製 Pilot Sport 4 S 235/40ZR19 96Y XL サマータイヤ 翌営業日発送</v>
      </c>
      <c r="AX189" s="134" t="str">
        <f>IFERROR(VLOOKUP(B:B,在庫!B:M,12,0),"")</f>
        <v>2023年製</v>
      </c>
      <c r="AY189" s="134">
        <f>IFERROR(VLOOKUP(B:B,在庫!B:L,10,0),"")</f>
        <v>1</v>
      </c>
      <c r="AZ189" s="244">
        <f>VLOOKUP(AL:AL,[1]MICHELIN!$B:$AH,32,0)</f>
        <v>605763419</v>
      </c>
      <c r="BA189" s="244">
        <f>VLOOKUP(AL:AL,[1]MICHELIN!$B:$AH,33,0)</f>
        <v>605763474</v>
      </c>
      <c r="BC189" s="11" t="s">
        <v>2055</v>
      </c>
    </row>
    <row r="190" spans="1:55" s="11" customFormat="1" ht="19.5" customHeight="1">
      <c r="A190" s="11">
        <f t="shared" si="54"/>
        <v>1</v>
      </c>
      <c r="B190" s="249">
        <f t="shared" si="55"/>
        <v>2453519158409</v>
      </c>
      <c r="C190" s="235">
        <f>VLOOKUP(B:B,[1]MICHELIN!$B:$K,9,0)</f>
        <v>14</v>
      </c>
      <c r="D190" s="11" t="s">
        <v>6144</v>
      </c>
      <c r="E190" s="397" t="s">
        <v>777</v>
      </c>
      <c r="F190" s="160" t="s">
        <v>6905</v>
      </c>
      <c r="G190" s="133" t="s">
        <v>10663</v>
      </c>
      <c r="H190" s="235">
        <v>6</v>
      </c>
      <c r="I190" s="430">
        <f>VLOOKUP(B:B,[1]MICHELIN!$B:$K,10,0)</f>
        <v>6</v>
      </c>
      <c r="J190" s="132">
        <v>301</v>
      </c>
      <c r="K190" s="133" t="s">
        <v>1964</v>
      </c>
      <c r="L190" s="133">
        <v>43</v>
      </c>
      <c r="M190" s="135" t="s">
        <v>2024</v>
      </c>
      <c r="N190" s="236" t="s">
        <v>3985</v>
      </c>
      <c r="O190" s="236" t="s">
        <v>2381</v>
      </c>
      <c r="P190" s="237">
        <v>37400</v>
      </c>
      <c r="Q190" s="238">
        <f t="shared" si="72"/>
        <v>33045.454545454544</v>
      </c>
      <c r="R190" s="144">
        <f t="shared" si="73"/>
        <v>5.7661623108665711E-2</v>
      </c>
      <c r="S190" s="197">
        <v>1074476783</v>
      </c>
      <c r="T190" s="302" t="s">
        <v>7957</v>
      </c>
      <c r="U190" s="194">
        <f t="shared" si="74"/>
        <v>38770</v>
      </c>
      <c r="W190" s="239">
        <v>38770</v>
      </c>
      <c r="X190" s="136">
        <f t="shared" si="75"/>
        <v>31140</v>
      </c>
      <c r="Y190" s="240">
        <f t="shared" si="76"/>
        <v>34290.909090909088</v>
      </c>
      <c r="Z190" s="142">
        <f t="shared" si="77"/>
        <v>0.14747252747252748</v>
      </c>
      <c r="AA190" s="137">
        <f t="shared" si="78"/>
        <v>9.1887592788971295E-2</v>
      </c>
      <c r="AB190" s="145"/>
      <c r="AC190" s="189">
        <f t="shared" si="79"/>
        <v>38009</v>
      </c>
      <c r="AD190" s="187">
        <f t="shared" si="80"/>
        <v>41768</v>
      </c>
      <c r="AE190" s="129">
        <f t="shared" si="63"/>
        <v>3759.12</v>
      </c>
      <c r="AF190" s="130">
        <f t="shared" si="64"/>
        <v>761.11999999999989</v>
      </c>
      <c r="AG190" s="131">
        <f t="shared" si="65"/>
        <v>1.8222562727446847E-2</v>
      </c>
      <c r="AH190" s="138">
        <f t="shared" si="66"/>
        <v>2998</v>
      </c>
      <c r="AI190" s="139">
        <f t="shared" si="67"/>
        <v>7.1777437272553146E-2</v>
      </c>
      <c r="AJ190" s="139">
        <f t="shared" si="68"/>
        <v>7.3665030061524445E-2</v>
      </c>
      <c r="AL190" s="197">
        <v>2453519158409</v>
      </c>
      <c r="AM190" s="197">
        <v>4985009689066</v>
      </c>
      <c r="AN190" s="197" t="s">
        <v>3537</v>
      </c>
      <c r="AO190" s="241" t="s">
        <v>828</v>
      </c>
      <c r="AP190" s="241" t="s">
        <v>1140</v>
      </c>
      <c r="AQ190" s="242" t="s">
        <v>126</v>
      </c>
      <c r="AR190" s="242">
        <v>69200</v>
      </c>
      <c r="AS190" s="431">
        <v>31140</v>
      </c>
      <c r="AT190" s="431">
        <v>1050</v>
      </c>
      <c r="AU190" s="211" t="s">
        <v>3956</v>
      </c>
      <c r="AV190" s="197" t="s">
        <v>519</v>
      </c>
      <c r="AW190" s="134" t="str">
        <f>IFERROR(VLOOKUP(AV:AV,Q商品!B:E,4,0),"")</f>
        <v>2023年製 Pilot Sport 4 S 245/35ZR19 93Y XL サマータイヤ 翌営業日発送</v>
      </c>
      <c r="AX190" s="134" t="str">
        <f>IFERROR(VLOOKUP(B:B,在庫!B:M,12,0),"")</f>
        <v>2023年製</v>
      </c>
      <c r="AY190" s="134">
        <f>IFERROR(VLOOKUP(B:B,在庫!B:L,10,0),"")</f>
        <v>2</v>
      </c>
      <c r="AZ190" s="244">
        <f>VLOOKUP(AL:AL,[1]MICHELIN!$B:$AH,32,0)</f>
        <v>605763421</v>
      </c>
      <c r="BA190" s="244">
        <f>VLOOKUP(AL:AL,[1]MICHELIN!$B:$AH,33,0)</f>
        <v>605763476</v>
      </c>
      <c r="BC190" s="11" t="s">
        <v>2055</v>
      </c>
    </row>
    <row r="191" spans="1:55" s="11" customFormat="1" ht="19.5" customHeight="1">
      <c r="A191" s="11">
        <f t="shared" si="54"/>
        <v>2</v>
      </c>
      <c r="B191" s="249">
        <f t="shared" si="55"/>
        <v>2453520159877</v>
      </c>
      <c r="C191" s="235">
        <f>VLOOKUP(B:B,[1]MICHELIN!$B:$K,9,0)</f>
        <v>0</v>
      </c>
      <c r="D191" s="11" t="s">
        <v>4677</v>
      </c>
      <c r="E191" s="397" t="s">
        <v>778</v>
      </c>
      <c r="F191" s="160" t="s">
        <v>8445</v>
      </c>
      <c r="G191" s="133" t="s">
        <v>10663</v>
      </c>
      <c r="H191" s="235">
        <v>32</v>
      </c>
      <c r="I191" s="430">
        <f>VLOOKUP(B:B,[1]MICHELIN!$B:$K,10,0)</f>
        <v>32</v>
      </c>
      <c r="J191" s="132">
        <v>2313</v>
      </c>
      <c r="K191" s="133" t="s">
        <v>1964</v>
      </c>
      <c r="L191" s="351">
        <v>44</v>
      </c>
      <c r="M191" s="135" t="s">
        <v>3998</v>
      </c>
      <c r="N191" s="236" t="s">
        <v>8904</v>
      </c>
      <c r="O191" s="236">
        <v>0</v>
      </c>
      <c r="P191" s="237">
        <v>46500</v>
      </c>
      <c r="Q191" s="238">
        <f t="shared" si="72"/>
        <v>41318.181818181816</v>
      </c>
      <c r="R191" s="144">
        <f t="shared" si="73"/>
        <v>0.2132519251925192</v>
      </c>
      <c r="S191" s="197">
        <v>1074476199</v>
      </c>
      <c r="T191" s="302" t="s">
        <v>7958</v>
      </c>
      <c r="U191" s="194">
        <f t="shared" si="74"/>
        <v>46500</v>
      </c>
      <c r="W191" s="239">
        <v>46500</v>
      </c>
      <c r="X191" s="136">
        <f t="shared" si="75"/>
        <v>32507</v>
      </c>
      <c r="Y191" s="240">
        <f t="shared" si="76"/>
        <v>41318.181818181816</v>
      </c>
      <c r="Z191" s="142">
        <f t="shared" si="77"/>
        <v>7.7333333333333254E-2</v>
      </c>
      <c r="AA191" s="137">
        <f t="shared" si="78"/>
        <v>0.2132519251925192</v>
      </c>
      <c r="AB191" s="145"/>
      <c r="AC191" s="189">
        <f t="shared" si="79"/>
        <v>45588</v>
      </c>
      <c r="AD191" s="187">
        <f t="shared" si="80"/>
        <v>50096</v>
      </c>
      <c r="AE191" s="129">
        <f t="shared" si="63"/>
        <v>4508.6399999999994</v>
      </c>
      <c r="AF191" s="130">
        <f t="shared" si="64"/>
        <v>912.63999999999942</v>
      </c>
      <c r="AG191" s="131">
        <f t="shared" si="65"/>
        <v>1.8217821782178206E-2</v>
      </c>
      <c r="AH191" s="138">
        <f t="shared" si="66"/>
        <v>3596</v>
      </c>
      <c r="AI191" s="139">
        <f t="shared" si="67"/>
        <v>7.1782178217821777E-2</v>
      </c>
      <c r="AJ191" s="139">
        <f t="shared" si="68"/>
        <v>0.195034103410341</v>
      </c>
      <c r="AL191" s="197">
        <v>2453520159877</v>
      </c>
      <c r="AM191" s="197">
        <v>4985009689189</v>
      </c>
      <c r="AN191" s="197" t="s">
        <v>152</v>
      </c>
      <c r="AO191" s="241" t="s">
        <v>1315</v>
      </c>
      <c r="AP191" s="241" t="s">
        <v>1141</v>
      </c>
      <c r="AQ191" s="242" t="s">
        <v>129</v>
      </c>
      <c r="AR191" s="242" t="s">
        <v>152</v>
      </c>
      <c r="AS191" s="431">
        <f>VLOOKUP(B:B,[1]MICHELIN!$B:$K,8,0)</f>
        <v>32507</v>
      </c>
      <c r="AT191" s="431">
        <v>1050</v>
      </c>
      <c r="AU191" s="211" t="s">
        <v>3957</v>
      </c>
      <c r="AV191" s="197" t="s">
        <v>543</v>
      </c>
      <c r="AW191" s="134" t="str">
        <f>IFERROR(VLOOKUP(AV:AV,Q商品!B:E,4,0),"")</f>
        <v>2023年製 Pilot Sport 4 S 245/35ZR20 95Y XL サマータイヤ 翌営業日発送</v>
      </c>
      <c r="AX191" s="134" t="str">
        <f>IFERROR(VLOOKUP(B:B,在庫!B:M,12,0),"")</f>
        <v>2022年製</v>
      </c>
      <c r="AY191" s="134">
        <f>IFERROR(VLOOKUP(B:B,在庫!B:L,10,0),"")</f>
        <v>2</v>
      </c>
      <c r="AZ191" s="244" t="str">
        <f>VLOOKUP(AL:AL,[1]MICHELIN!$B:$AH,32,0)</f>
        <v/>
      </c>
      <c r="BA191" s="244" t="str">
        <f>VLOOKUP(AL:AL,[1]MICHELIN!$B:$AH,33,0)</f>
        <v/>
      </c>
      <c r="BC191" s="11" t="s">
        <v>2055</v>
      </c>
    </row>
    <row r="192" spans="1:55" s="11" customFormat="1" ht="19.5" customHeight="1">
      <c r="A192" s="11">
        <f t="shared" si="54"/>
        <v>2</v>
      </c>
      <c r="B192" s="249">
        <f t="shared" si="55"/>
        <v>2453520159884</v>
      </c>
      <c r="C192" s="235">
        <f>VLOOKUP(B:B,[1]MICHELIN!$B:$K,9,0)</f>
        <v>0</v>
      </c>
      <c r="D192" s="11" t="s">
        <v>6144</v>
      </c>
      <c r="E192" s="397" t="s">
        <v>778</v>
      </c>
      <c r="F192" s="160" t="s">
        <v>8445</v>
      </c>
      <c r="G192" s="133" t="s">
        <v>10661</v>
      </c>
      <c r="H192" s="235">
        <v>0</v>
      </c>
      <c r="I192" s="430">
        <f>VLOOKUP(B:B,[1]MICHELIN!$B:$K,10,0)</f>
        <v>0</v>
      </c>
      <c r="J192" s="132"/>
      <c r="K192" s="133" t="s">
        <v>1964</v>
      </c>
      <c r="L192" s="351">
        <v>44</v>
      </c>
      <c r="M192" s="135" t="s">
        <v>2024</v>
      </c>
      <c r="N192" s="236" t="s">
        <v>8844</v>
      </c>
      <c r="O192" s="236" t="s">
        <v>2381</v>
      </c>
      <c r="P192" s="237">
        <v>46500</v>
      </c>
      <c r="Q192" s="238">
        <f t="shared" si="72"/>
        <v>41318.181818181816</v>
      </c>
      <c r="R192" s="144">
        <f t="shared" si="73"/>
        <v>0.45888228822882288</v>
      </c>
      <c r="S192" s="197">
        <v>1074475951</v>
      </c>
      <c r="T192" s="302" t="s">
        <v>7959</v>
      </c>
      <c r="U192" s="194">
        <f t="shared" si="74"/>
        <v>46500</v>
      </c>
      <c r="W192" s="239">
        <v>46500</v>
      </c>
      <c r="X192" s="136">
        <f t="shared" si="75"/>
        <v>22358</v>
      </c>
      <c r="Y192" s="240">
        <f t="shared" si="76"/>
        <v>41318.181818181816</v>
      </c>
      <c r="Z192" s="142">
        <f t="shared" si="77"/>
        <v>0.10101098901098893</v>
      </c>
      <c r="AA192" s="137">
        <f t="shared" si="78"/>
        <v>0.45888228822882288</v>
      </c>
      <c r="AB192" s="145">
        <v>9</v>
      </c>
      <c r="AC192" s="189">
        <f t="shared" si="79"/>
        <v>45588</v>
      </c>
      <c r="AD192" s="187">
        <f t="shared" si="80"/>
        <v>50096</v>
      </c>
      <c r="AE192" s="129">
        <f t="shared" si="63"/>
        <v>4508.6399999999994</v>
      </c>
      <c r="AF192" s="130">
        <f t="shared" si="64"/>
        <v>912.63999999999942</v>
      </c>
      <c r="AG192" s="131">
        <f t="shared" si="65"/>
        <v>1.8217821782178206E-2</v>
      </c>
      <c r="AH192" s="138">
        <f t="shared" si="66"/>
        <v>3596</v>
      </c>
      <c r="AI192" s="139">
        <f t="shared" si="67"/>
        <v>7.1782178217821777E-2</v>
      </c>
      <c r="AJ192" s="139">
        <f t="shared" si="68"/>
        <v>0.4406644664466447</v>
      </c>
      <c r="AL192" s="197">
        <v>2453520159884</v>
      </c>
      <c r="AM192" s="197">
        <v>4985009689387</v>
      </c>
      <c r="AN192" s="197" t="s">
        <v>152</v>
      </c>
      <c r="AO192" s="241" t="s">
        <v>1315</v>
      </c>
      <c r="AP192" s="241" t="s">
        <v>1322</v>
      </c>
      <c r="AQ192" s="242" t="s">
        <v>129</v>
      </c>
      <c r="AR192" s="242" t="s">
        <v>152</v>
      </c>
      <c r="AS192" s="431">
        <v>22358</v>
      </c>
      <c r="AT192" s="431">
        <v>1050</v>
      </c>
      <c r="AU192" s="211" t="s">
        <v>3957</v>
      </c>
      <c r="AV192" s="197" t="s">
        <v>618</v>
      </c>
      <c r="AW192" s="134" t="str">
        <f>IFERROR(VLOOKUP(AV:AV,Q商品!B:E,4,0),"")</f>
        <v>2020年製 Pilot Sport 4 S 245/35ZR20 95Y XL MO サマータイヤ 翌営業日発送</v>
      </c>
      <c r="AX192" s="134" t="str">
        <f>IFERROR(VLOOKUP(B:B,在庫!B:M,12,0),"")</f>
        <v/>
      </c>
      <c r="AY192" s="134" t="str">
        <f>IFERROR(VLOOKUP(B:B,在庫!B:L,10,0),"")</f>
        <v/>
      </c>
      <c r="AZ192" s="244" t="str">
        <f>VLOOKUP(AL:AL,[1]MICHELIN!$B:$AH,32,0)</f>
        <v/>
      </c>
      <c r="BA192" s="244" t="str">
        <f>VLOOKUP(AL:AL,[1]MICHELIN!$B:$AH,33,0)</f>
        <v/>
      </c>
      <c r="BC192" s="11" t="s">
        <v>150</v>
      </c>
    </row>
    <row r="193" spans="1:55" s="11" customFormat="1" ht="19.5" customHeight="1">
      <c r="A193" s="11">
        <f t="shared" si="54"/>
        <v>1</v>
      </c>
      <c r="B193" s="249">
        <f t="shared" si="55"/>
        <v>2454019158401</v>
      </c>
      <c r="C193" s="235">
        <f>VLOOKUP(B:B,[1]MICHELIN!$B:$K,9,0)</f>
        <v>4</v>
      </c>
      <c r="D193" s="11" t="s">
        <v>4677</v>
      </c>
      <c r="E193" s="397" t="s">
        <v>779</v>
      </c>
      <c r="F193" s="160" t="s">
        <v>6906</v>
      </c>
      <c r="G193" s="133" t="s">
        <v>10663</v>
      </c>
      <c r="H193" s="235">
        <v>4</v>
      </c>
      <c r="I193" s="430">
        <f>VLOOKUP(B:B,[1]MICHELIN!$B:$K,10,0)</f>
        <v>4</v>
      </c>
      <c r="J193" s="132" t="s">
        <v>824</v>
      </c>
      <c r="K193" s="133" t="s">
        <v>1964</v>
      </c>
      <c r="L193" s="133">
        <v>45</v>
      </c>
      <c r="M193" s="135" t="s">
        <v>6946</v>
      </c>
      <c r="N193" s="236">
        <v>43440</v>
      </c>
      <c r="O193" s="236">
        <v>0</v>
      </c>
      <c r="P193" s="237">
        <v>43440</v>
      </c>
      <c r="Q193" s="238">
        <f t="shared" si="72"/>
        <v>38536.363636363632</v>
      </c>
      <c r="R193" s="144">
        <f t="shared" si="73"/>
        <v>0.28171738617598485</v>
      </c>
      <c r="S193" s="197">
        <v>1074476479</v>
      </c>
      <c r="T193" s="302" t="s">
        <v>7960</v>
      </c>
      <c r="U193" s="194">
        <f t="shared" si="74"/>
        <v>43440</v>
      </c>
      <c r="W193" s="239">
        <v>43440</v>
      </c>
      <c r="X193" s="136">
        <f t="shared" si="75"/>
        <v>27680</v>
      </c>
      <c r="Y193" s="240">
        <f t="shared" si="76"/>
        <v>38536.363636363632</v>
      </c>
      <c r="Z193" s="142">
        <f t="shared" si="77"/>
        <v>7.7348066298342566E-2</v>
      </c>
      <c r="AA193" s="137">
        <f t="shared" si="78"/>
        <v>0.28171738617598485</v>
      </c>
      <c r="AB193" s="145"/>
      <c r="AC193" s="189">
        <f t="shared" si="79"/>
        <v>42588</v>
      </c>
      <c r="AD193" s="187">
        <f t="shared" si="80"/>
        <v>46800</v>
      </c>
      <c r="AE193" s="129">
        <f t="shared" si="63"/>
        <v>4212</v>
      </c>
      <c r="AF193" s="130">
        <f t="shared" si="64"/>
        <v>852</v>
      </c>
      <c r="AG193" s="131">
        <f t="shared" si="65"/>
        <v>1.8205128205128204E-2</v>
      </c>
      <c r="AH193" s="138">
        <f t="shared" si="66"/>
        <v>3360</v>
      </c>
      <c r="AI193" s="139">
        <f t="shared" si="67"/>
        <v>7.179487179487179E-2</v>
      </c>
      <c r="AJ193" s="139">
        <f t="shared" si="68"/>
        <v>0.26351225797085664</v>
      </c>
      <c r="AL193" s="197">
        <v>2454019158401</v>
      </c>
      <c r="AM193" s="197">
        <v>4985009689301</v>
      </c>
      <c r="AN193" s="197" t="s">
        <v>3541</v>
      </c>
      <c r="AO193" s="241" t="s">
        <v>828</v>
      </c>
      <c r="AP193" s="241" t="s">
        <v>1124</v>
      </c>
      <c r="AQ193" s="242" t="s">
        <v>106</v>
      </c>
      <c r="AR193" s="242">
        <v>61500</v>
      </c>
      <c r="AS193" s="431">
        <v>27680</v>
      </c>
      <c r="AT193" s="431">
        <v>1050</v>
      </c>
      <c r="AU193" s="211" t="s">
        <v>3956</v>
      </c>
      <c r="AV193" s="197" t="s">
        <v>510</v>
      </c>
      <c r="AW193" s="134" t="str">
        <f>IFERROR(VLOOKUP(AV:AV,Q商品!B:E,4,0),"")</f>
        <v>2023年製 Pilot Sport 4 S 245/40ZR19 98Y XL サマータイヤ 翌営業日発送</v>
      </c>
      <c r="AX193" s="134" t="str">
        <f>IFERROR(VLOOKUP(B:B,在庫!B:M,12,0),"")</f>
        <v>2023年製</v>
      </c>
      <c r="AY193" s="134">
        <f>IFERROR(VLOOKUP(B:B,在庫!B:L,10,0),"")</f>
        <v>1</v>
      </c>
      <c r="AZ193" s="244">
        <f>VLOOKUP(AL:AL,[1]MICHELIN!$B:$AH,32,0)</f>
        <v>605763416</v>
      </c>
      <c r="BA193" s="244">
        <f>VLOOKUP(AL:AL,[1]MICHELIN!$B:$AH,33,0)</f>
        <v>605763471</v>
      </c>
      <c r="BC193" s="11" t="s">
        <v>2055</v>
      </c>
    </row>
    <row r="194" spans="1:55" s="11" customFormat="1" ht="19.5" customHeight="1">
      <c r="A194" s="11">
        <f t="shared" si="54"/>
        <v>1</v>
      </c>
      <c r="B194" s="249">
        <f t="shared" si="55"/>
        <v>2454020158407</v>
      </c>
      <c r="C194" s="235">
        <f>VLOOKUP(B:B,[1]MICHELIN!$B:$K,9,0)</f>
        <v>11</v>
      </c>
      <c r="D194" s="11" t="s">
        <v>4677</v>
      </c>
      <c r="E194" s="397" t="s">
        <v>1105</v>
      </c>
      <c r="F194" s="160" t="s">
        <v>7277</v>
      </c>
      <c r="G194" s="133" t="s">
        <v>10663</v>
      </c>
      <c r="H194" s="235">
        <v>4</v>
      </c>
      <c r="I194" s="430">
        <f>VLOOKUP(B:B,[1]MICHELIN!$B:$K,10,0)</f>
        <v>4</v>
      </c>
      <c r="J194" s="132">
        <v>2313</v>
      </c>
      <c r="K194" s="133" t="s">
        <v>1964</v>
      </c>
      <c r="L194" s="133">
        <v>46</v>
      </c>
      <c r="M194" s="135" t="s">
        <v>3998</v>
      </c>
      <c r="N194" s="236">
        <v>40434</v>
      </c>
      <c r="O194" s="236">
        <v>0</v>
      </c>
      <c r="P194" s="237">
        <v>40434</v>
      </c>
      <c r="Q194" s="238">
        <f t="shared" si="72"/>
        <v>35803.63636363636</v>
      </c>
      <c r="R194" s="144">
        <f t="shared" ref="R194:R225" si="81">IFERROR((Q194-X194)/Q194,"")</f>
        <v>0.12271480804387561</v>
      </c>
      <c r="S194" s="197">
        <v>1074476326</v>
      </c>
      <c r="T194" s="302" t="s">
        <v>8845</v>
      </c>
      <c r="U194" s="194">
        <f t="shared" si="74"/>
        <v>40434</v>
      </c>
      <c r="W194" s="239">
        <v>40434</v>
      </c>
      <c r="X194" s="136">
        <f t="shared" ref="X194:X225" si="82">AS194</f>
        <v>31410</v>
      </c>
      <c r="Y194" s="240">
        <f t="shared" ref="Y194:Y225" si="83">(W194-AT194)/1.1</f>
        <v>35803.63636363636</v>
      </c>
      <c r="Z194" s="142">
        <f t="shared" ref="Z194:Z225" si="84">IFERROR(-1+(AD194/N194),"")</f>
        <v>7.733590542612645E-2</v>
      </c>
      <c r="AA194" s="137">
        <f t="shared" ref="AA194:AA225" si="85">IFERROR((Y194-X194)/Y194,"")</f>
        <v>0.12271480804387561</v>
      </c>
      <c r="AB194" s="145"/>
      <c r="AC194" s="189">
        <f t="shared" si="79"/>
        <v>39641</v>
      </c>
      <c r="AD194" s="187">
        <f t="shared" si="80"/>
        <v>43561</v>
      </c>
      <c r="AE194" s="129">
        <f t="shared" si="63"/>
        <v>3920.49</v>
      </c>
      <c r="AF194" s="130">
        <f t="shared" si="64"/>
        <v>793.48999999999978</v>
      </c>
      <c r="AG194" s="131">
        <f t="shared" si="65"/>
        <v>1.8215605702348425E-2</v>
      </c>
      <c r="AH194" s="138">
        <f t="shared" si="66"/>
        <v>3127</v>
      </c>
      <c r="AI194" s="139">
        <f t="shared" si="67"/>
        <v>7.1784394297651571E-2</v>
      </c>
      <c r="AJ194" s="139">
        <f t="shared" si="68"/>
        <v>0.10449920234152718</v>
      </c>
      <c r="AL194" s="197">
        <v>2454020158407</v>
      </c>
      <c r="AM194" s="197">
        <v>4985009689196</v>
      </c>
      <c r="AN194" s="197" t="s">
        <v>3544</v>
      </c>
      <c r="AO194" s="241" t="s">
        <v>828</v>
      </c>
      <c r="AP194" s="241" t="s">
        <v>1142</v>
      </c>
      <c r="AQ194" s="242" t="s">
        <v>128</v>
      </c>
      <c r="AR194" s="242">
        <v>69800</v>
      </c>
      <c r="AS194" s="431">
        <f>VLOOKUP(B:B,[1]MICHELIN!$B:$K,8,0)</f>
        <v>31410</v>
      </c>
      <c r="AT194" s="431">
        <v>1050</v>
      </c>
      <c r="AU194" s="211" t="s">
        <v>3956</v>
      </c>
      <c r="AV194" s="197" t="s">
        <v>598</v>
      </c>
      <c r="AW194" s="134" t="str">
        <f>IFERROR(VLOOKUP(AV:AV,Q商品!B:E,4,0),"")</f>
        <v>2023年製 Pilot Sport 4 S 245/40ZR20 99Y XL サマータイヤ 翌営業日発送</v>
      </c>
      <c r="AX194" s="134" t="str">
        <f>IFERROR(VLOOKUP(B:B,在庫!B:M,12,0),"")</f>
        <v>2023年製</v>
      </c>
      <c r="AY194" s="134">
        <f>IFERROR(VLOOKUP(B:B,在庫!B:L,10,0),"")</f>
        <v>3</v>
      </c>
      <c r="AZ194" s="244">
        <f>VLOOKUP(AL:AL,[1]MICHELIN!$B:$AH,32,0)</f>
        <v>605775417</v>
      </c>
      <c r="BA194" s="244">
        <f>VLOOKUP(AL:AL,[1]MICHELIN!$B:$AH,33,0)</f>
        <v>605775107</v>
      </c>
      <c r="BC194" s="11" t="s">
        <v>2055</v>
      </c>
    </row>
    <row r="195" spans="1:55" s="11" customFormat="1" ht="19.5" customHeight="1">
      <c r="A195" s="11">
        <f t="shared" ref="A195:A258" si="86">COUNTIF(E:E,E195)</f>
        <v>1</v>
      </c>
      <c r="B195" s="249">
        <f t="shared" ref="B195:B258" si="87">AL195</f>
        <v>2553019159873</v>
      </c>
      <c r="C195" s="235">
        <f>VLOOKUP(B:B,[1]MICHELIN!$B:$K,9,0)</f>
        <v>0</v>
      </c>
      <c r="D195" s="11" t="s">
        <v>4677</v>
      </c>
      <c r="E195" s="397" t="s">
        <v>679</v>
      </c>
      <c r="F195" s="160" t="s">
        <v>6907</v>
      </c>
      <c r="G195" s="133" t="s">
        <v>10663</v>
      </c>
      <c r="H195" s="235">
        <v>18</v>
      </c>
      <c r="I195" s="430">
        <f>VLOOKUP(B:B,[1]MICHELIN!$B:$K,10,0)</f>
        <v>18</v>
      </c>
      <c r="J195" s="132" t="s">
        <v>8898</v>
      </c>
      <c r="K195" s="133" t="s">
        <v>1964</v>
      </c>
      <c r="L195" s="133">
        <v>47</v>
      </c>
      <c r="M195" s="135" t="s">
        <v>3998</v>
      </c>
      <c r="N195" s="236" t="s">
        <v>8846</v>
      </c>
      <c r="O195" s="236">
        <v>0</v>
      </c>
      <c r="P195" s="237">
        <v>43968</v>
      </c>
      <c r="Q195" s="238">
        <f t="shared" si="72"/>
        <v>39016.363636363632</v>
      </c>
      <c r="R195" s="144">
        <f t="shared" si="81"/>
        <v>0.15335523556549691</v>
      </c>
      <c r="S195" s="197">
        <v>1074476647</v>
      </c>
      <c r="T195" s="302" t="s">
        <v>7961</v>
      </c>
      <c r="U195" s="194">
        <f t="shared" si="74"/>
        <v>43968.834000000003</v>
      </c>
      <c r="W195" s="239">
        <v>43968.834000000003</v>
      </c>
      <c r="X195" s="136">
        <f t="shared" si="82"/>
        <v>33033</v>
      </c>
      <c r="Y195" s="240">
        <f t="shared" si="83"/>
        <v>39017.121818181819</v>
      </c>
      <c r="Z195" s="142">
        <f t="shared" si="84"/>
        <v>7.7351710334788937E-2</v>
      </c>
      <c r="AA195" s="137">
        <f t="shared" si="85"/>
        <v>0.15337168759058087</v>
      </c>
      <c r="AB195" s="145"/>
      <c r="AC195" s="189">
        <f t="shared" si="79"/>
        <v>43106</v>
      </c>
      <c r="AD195" s="187">
        <f t="shared" si="80"/>
        <v>47369</v>
      </c>
      <c r="AE195" s="129">
        <f t="shared" ref="AE195:AE258" si="88">AD195*0.09</f>
        <v>4263.21</v>
      </c>
      <c r="AF195" s="130">
        <f t="shared" ref="AF195:AF258" si="89">AE195-AH195</f>
        <v>863.0440000000026</v>
      </c>
      <c r="AG195" s="131">
        <f t="shared" ref="AG195:AG258" si="90">IFERROR(AF195/AD195,"")</f>
        <v>1.8219595093837797E-2</v>
      </c>
      <c r="AH195" s="138">
        <f t="shared" ref="AH195:AH258" si="91">AD195-U195</f>
        <v>3400.1659999999974</v>
      </c>
      <c r="AI195" s="139">
        <f t="shared" ref="AI195:AI258" si="92">IFERROR(AH195/AD195,"")</f>
        <v>7.1780404906162207E-2</v>
      </c>
      <c r="AJ195" s="139">
        <f t="shared" ref="AJ195:AJ258" si="93">IFERROR(AA195-AG195,"")</f>
        <v>0.13515209249674306</v>
      </c>
      <c r="AL195" s="197">
        <v>2553019159873</v>
      </c>
      <c r="AM195" s="197" t="s">
        <v>152</v>
      </c>
      <c r="AN195" s="197" t="s">
        <v>152</v>
      </c>
      <c r="AO195" s="241" t="s">
        <v>1315</v>
      </c>
      <c r="AP195" s="241" t="s">
        <v>1318</v>
      </c>
      <c r="AQ195" s="242" t="s">
        <v>886</v>
      </c>
      <c r="AR195" s="242" t="s">
        <v>152</v>
      </c>
      <c r="AS195" s="431">
        <f>VLOOKUP(B:B,[1]MICHELIN!$B:$K,8,0)</f>
        <v>33033</v>
      </c>
      <c r="AT195" s="431">
        <v>1050</v>
      </c>
      <c r="AU195" s="211" t="s">
        <v>3957</v>
      </c>
      <c r="AV195" s="197" t="s">
        <v>597</v>
      </c>
      <c r="AW195" s="134" t="str">
        <f>IFERROR(VLOOKUP(AV:AV,Q商品!B:E,4,0),"")</f>
        <v>2022年製 Pilot Sport 4 S 255/30ZR19 91Y XL ZP サマータイヤ 翌営業日発送</v>
      </c>
      <c r="AX195" s="134" t="str">
        <f>IFERROR(VLOOKUP(B:B,在庫!B:M,12,0),"")</f>
        <v>2022年製</v>
      </c>
      <c r="AY195" s="134">
        <f>IFERROR(VLOOKUP(B:B,在庫!B:L,10,0),"")</f>
        <v>1</v>
      </c>
      <c r="AZ195" s="244" t="str">
        <f>VLOOKUP(AL:AL,[1]MICHELIN!$B:$AH,32,0)</f>
        <v/>
      </c>
      <c r="BA195" s="244" t="str">
        <f>VLOOKUP(AL:AL,[1]MICHELIN!$B:$AH,33,0)</f>
        <v/>
      </c>
      <c r="BC195" s="11" t="s">
        <v>2055</v>
      </c>
    </row>
    <row r="196" spans="1:55" s="11" customFormat="1" ht="19.5" customHeight="1">
      <c r="A196" s="11">
        <f t="shared" si="86"/>
        <v>2</v>
      </c>
      <c r="B196" s="249">
        <f t="shared" si="87"/>
        <v>2553519158406</v>
      </c>
      <c r="C196" s="235">
        <f>VLOOKUP(B:B,[1]MICHELIN!$B:$K,9,0)</f>
        <v>6</v>
      </c>
      <c r="D196" s="11" t="s">
        <v>4677</v>
      </c>
      <c r="E196" s="397" t="s">
        <v>5616</v>
      </c>
      <c r="F196" s="160" t="s">
        <v>6908</v>
      </c>
      <c r="G196" s="133" t="s">
        <v>10663</v>
      </c>
      <c r="H196" s="235">
        <v>14</v>
      </c>
      <c r="I196" s="430">
        <f>VLOOKUP(B:B,[1]MICHELIN!$B:$K,10,0)</f>
        <v>14</v>
      </c>
      <c r="J196" s="132">
        <v>2132</v>
      </c>
      <c r="K196" s="133" t="s">
        <v>1964</v>
      </c>
      <c r="L196" s="351">
        <v>48</v>
      </c>
      <c r="M196" s="135" t="s">
        <v>2017</v>
      </c>
      <c r="N196" s="236" t="s">
        <v>6947</v>
      </c>
      <c r="O196" s="236">
        <v>0</v>
      </c>
      <c r="P196" s="237">
        <v>42000</v>
      </c>
      <c r="Q196" s="238">
        <f t="shared" si="72"/>
        <v>37227.272727272721</v>
      </c>
      <c r="R196" s="144">
        <f t="shared" si="81"/>
        <v>6.9230769230769068E-2</v>
      </c>
      <c r="S196" s="197">
        <v>1074476740</v>
      </c>
      <c r="T196" s="302" t="s">
        <v>7962</v>
      </c>
      <c r="U196" s="194">
        <f t="shared" si="74"/>
        <v>42100</v>
      </c>
      <c r="V196" s="11">
        <v>900</v>
      </c>
      <c r="W196" s="239">
        <v>43000</v>
      </c>
      <c r="X196" s="136">
        <f t="shared" si="82"/>
        <v>34650</v>
      </c>
      <c r="Y196" s="240">
        <f t="shared" si="83"/>
        <v>38136.363636363632</v>
      </c>
      <c r="Z196" s="142">
        <f t="shared" si="84"/>
        <v>7.9904761904761923E-2</v>
      </c>
      <c r="AA196" s="137">
        <f t="shared" si="85"/>
        <v>9.1418355184743644E-2</v>
      </c>
      <c r="AB196" s="145">
        <v>3</v>
      </c>
      <c r="AC196" s="189">
        <f t="shared" si="79"/>
        <v>41274</v>
      </c>
      <c r="AD196" s="187">
        <f t="shared" si="80"/>
        <v>45356</v>
      </c>
      <c r="AE196" s="129">
        <f t="shared" si="88"/>
        <v>4082.04</v>
      </c>
      <c r="AF196" s="130">
        <f t="shared" si="89"/>
        <v>826.04</v>
      </c>
      <c r="AG196" s="131">
        <f t="shared" si="90"/>
        <v>1.8212364406032275E-2</v>
      </c>
      <c r="AH196" s="138">
        <f t="shared" si="91"/>
        <v>3256</v>
      </c>
      <c r="AI196" s="139">
        <f t="shared" si="92"/>
        <v>7.1787635593967725E-2</v>
      </c>
      <c r="AJ196" s="139">
        <f t="shared" si="93"/>
        <v>7.3205990778711372E-2</v>
      </c>
      <c r="AL196" s="197">
        <v>2553519158406</v>
      </c>
      <c r="AM196" s="197">
        <v>4985009689080</v>
      </c>
      <c r="AN196" s="197" t="s">
        <v>3538</v>
      </c>
      <c r="AO196" s="241" t="s">
        <v>828</v>
      </c>
      <c r="AP196" s="241" t="s">
        <v>969</v>
      </c>
      <c r="AQ196" s="242" t="s">
        <v>100</v>
      </c>
      <c r="AR196" s="242">
        <v>77000</v>
      </c>
      <c r="AS196" s="431">
        <f>VLOOKUP(B:B,[1]MICHELIN!$B:$K,8,0)</f>
        <v>34650</v>
      </c>
      <c r="AT196" s="431">
        <v>1050</v>
      </c>
      <c r="AU196" s="211" t="s">
        <v>3956</v>
      </c>
      <c r="AV196" s="197" t="s">
        <v>541</v>
      </c>
      <c r="AW196" s="134" t="str">
        <f>IFERROR(VLOOKUP(AV:AV,Q商品!B:E,4,0),"")</f>
        <v>2023年製 Pilot Sport 4 S 255/35ZR19 96Y XL サマータイヤ 翌営業日発送</v>
      </c>
      <c r="AX196" s="134" t="str">
        <f>IFERROR(VLOOKUP(B:B,在庫!B:M,12,0),"")</f>
        <v>2023年製</v>
      </c>
      <c r="AY196" s="134">
        <f>IFERROR(VLOOKUP(B:B,在庫!B:L,10,0),"")</f>
        <v>2</v>
      </c>
      <c r="AZ196" s="244">
        <f>VLOOKUP(AL:AL,[1]MICHELIN!$B:$AH,32,0)</f>
        <v>605763415</v>
      </c>
      <c r="BA196" s="244">
        <f>VLOOKUP(AL:AL,[1]MICHELIN!$B:$AH,33,0)</f>
        <v>605763470</v>
      </c>
      <c r="BC196" s="11" t="s">
        <v>2055</v>
      </c>
    </row>
    <row r="197" spans="1:55" s="11" customFormat="1" ht="19.5" customHeight="1">
      <c r="A197" s="11">
        <f t="shared" si="86"/>
        <v>2</v>
      </c>
      <c r="B197" s="249">
        <f t="shared" si="87"/>
        <v>2553519159878</v>
      </c>
      <c r="C197" s="235">
        <f>VLOOKUP(B:B,[1]MICHELIN!$B:$K,9,0)</f>
        <v>0</v>
      </c>
      <c r="D197" s="11" t="s">
        <v>6144</v>
      </c>
      <c r="E197" s="397" t="s">
        <v>5616</v>
      </c>
      <c r="F197" s="160" t="s">
        <v>6908</v>
      </c>
      <c r="G197" s="133" t="s">
        <v>10661</v>
      </c>
      <c r="H197" s="235">
        <v>0</v>
      </c>
      <c r="I197" s="430">
        <f>VLOOKUP(B:B,[1]MICHELIN!$B:$K,10,0)</f>
        <v>0</v>
      </c>
      <c r="J197" s="132"/>
      <c r="K197" s="133" t="s">
        <v>1964</v>
      </c>
      <c r="L197" s="351">
        <v>48</v>
      </c>
      <c r="M197" s="135" t="s">
        <v>2017</v>
      </c>
      <c r="N197" s="236" t="s">
        <v>6947</v>
      </c>
      <c r="O197" s="236">
        <v>0</v>
      </c>
      <c r="P197" s="237">
        <v>42000</v>
      </c>
      <c r="Q197" s="238">
        <f t="shared" si="72"/>
        <v>37227.272727272721</v>
      </c>
      <c r="R197" s="144">
        <f t="shared" si="81"/>
        <v>0.38923809523809511</v>
      </c>
      <c r="S197" s="197">
        <v>1074475948</v>
      </c>
      <c r="T197" s="302" t="s">
        <v>8849</v>
      </c>
      <c r="U197" s="194">
        <f t="shared" si="74"/>
        <v>42100</v>
      </c>
      <c r="V197" s="11">
        <v>900</v>
      </c>
      <c r="W197" s="239">
        <v>43000</v>
      </c>
      <c r="X197" s="136">
        <f t="shared" si="82"/>
        <v>22737</v>
      </c>
      <c r="Y197" s="240">
        <f t="shared" si="83"/>
        <v>38136.363636363632</v>
      </c>
      <c r="Z197" s="142">
        <f t="shared" si="84"/>
        <v>7.9904761904761923E-2</v>
      </c>
      <c r="AA197" s="137">
        <f t="shared" si="85"/>
        <v>0.40379737783075081</v>
      </c>
      <c r="AB197" s="145">
        <v>9</v>
      </c>
      <c r="AC197" s="189">
        <f t="shared" si="79"/>
        <v>41274</v>
      </c>
      <c r="AD197" s="187">
        <f t="shared" si="80"/>
        <v>45356</v>
      </c>
      <c r="AE197" s="129">
        <f t="shared" si="88"/>
        <v>4082.04</v>
      </c>
      <c r="AF197" s="130">
        <f t="shared" si="89"/>
        <v>826.04</v>
      </c>
      <c r="AG197" s="131">
        <f t="shared" si="90"/>
        <v>1.8212364406032275E-2</v>
      </c>
      <c r="AH197" s="138">
        <f t="shared" si="91"/>
        <v>3256</v>
      </c>
      <c r="AI197" s="139">
        <f t="shared" si="92"/>
        <v>7.1787635593967725E-2</v>
      </c>
      <c r="AJ197" s="139">
        <f t="shared" si="93"/>
        <v>0.38558501342471851</v>
      </c>
      <c r="AL197" s="197">
        <v>2553519159878</v>
      </c>
      <c r="AM197" s="197">
        <v>4985009689080</v>
      </c>
      <c r="AN197" s="197" t="s">
        <v>152</v>
      </c>
      <c r="AO197" s="241" t="s">
        <v>1315</v>
      </c>
      <c r="AP197" s="241" t="s">
        <v>969</v>
      </c>
      <c r="AQ197" s="242" t="s">
        <v>100</v>
      </c>
      <c r="AR197" s="242" t="s">
        <v>152</v>
      </c>
      <c r="AS197" s="431">
        <v>22737</v>
      </c>
      <c r="AT197" s="431">
        <v>1050</v>
      </c>
      <c r="AU197" s="211" t="s">
        <v>3957</v>
      </c>
      <c r="AV197" s="197" t="s">
        <v>614</v>
      </c>
      <c r="AW197" s="134" t="str">
        <f>IFERROR(VLOOKUP(AV:AV,Q商品!B:E,4,0),"")</f>
        <v>2021年製 Pilot Sport 4 S 255/35ZR19 96Y XL サマータイヤ 翌営業日発送</v>
      </c>
      <c r="AX197" s="134" t="str">
        <f>IFERROR(VLOOKUP(B:B,在庫!B:M,12,0),"")</f>
        <v/>
      </c>
      <c r="AY197" s="134" t="str">
        <f>IFERROR(VLOOKUP(B:B,在庫!B:L,10,0),"")</f>
        <v/>
      </c>
      <c r="AZ197" s="244" t="str">
        <f>VLOOKUP(AL:AL,[1]MICHELIN!$B:$AH,32,0)</f>
        <v/>
      </c>
      <c r="BA197" s="244" t="str">
        <f>VLOOKUP(AL:AL,[1]MICHELIN!$B:$AH,33,0)</f>
        <v/>
      </c>
      <c r="BC197" s="11" t="s">
        <v>150</v>
      </c>
    </row>
    <row r="198" spans="1:55" s="11" customFormat="1" ht="19.5" customHeight="1">
      <c r="A198" s="11">
        <f t="shared" si="86"/>
        <v>1</v>
      </c>
      <c r="B198" s="249">
        <f t="shared" si="87"/>
        <v>2753519159872</v>
      </c>
      <c r="C198" s="235">
        <f>VLOOKUP(B:B,[1]MICHELIN!$B:$K,9,0)</f>
        <v>3</v>
      </c>
      <c r="D198" s="11" t="s">
        <v>4677</v>
      </c>
      <c r="E198" s="397" t="s">
        <v>781</v>
      </c>
      <c r="F198" s="160" t="s">
        <v>8447</v>
      </c>
      <c r="G198" s="133" t="s">
        <v>10661</v>
      </c>
      <c r="H198" s="235">
        <v>0</v>
      </c>
      <c r="I198" s="430">
        <f>VLOOKUP(B:B,[1]MICHELIN!$B:$K,10,0)</f>
        <v>0</v>
      </c>
      <c r="J198" s="132"/>
      <c r="K198" s="133" t="s">
        <v>1964</v>
      </c>
      <c r="L198" s="133">
        <v>52</v>
      </c>
      <c r="M198" s="135"/>
      <c r="N198" s="236"/>
      <c r="O198" s="236"/>
      <c r="P198" s="237"/>
      <c r="Q198" s="238">
        <f t="shared" si="72"/>
        <v>-954.5454545454545</v>
      </c>
      <c r="R198" s="144">
        <f t="shared" si="81"/>
        <v>33.905714285714289</v>
      </c>
      <c r="S198" s="197">
        <v>1074476648</v>
      </c>
      <c r="T198" s="302" t="s">
        <v>7966</v>
      </c>
      <c r="U198" s="194">
        <f t="shared" si="74"/>
        <v>0</v>
      </c>
      <c r="W198" s="239"/>
      <c r="X198" s="136">
        <f t="shared" si="82"/>
        <v>31410</v>
      </c>
      <c r="Y198" s="240">
        <f t="shared" si="83"/>
        <v>-954.5454545454545</v>
      </c>
      <c r="Z198" s="142" t="str">
        <f t="shared" si="84"/>
        <v/>
      </c>
      <c r="AA198" s="137">
        <f t="shared" si="85"/>
        <v>33.905714285714289</v>
      </c>
      <c r="AB198" s="145"/>
      <c r="AC198" s="189">
        <f t="shared" si="79"/>
        <v>0</v>
      </c>
      <c r="AD198" s="187">
        <f t="shared" si="80"/>
        <v>0</v>
      </c>
      <c r="AE198" s="129">
        <f t="shared" si="88"/>
        <v>0</v>
      </c>
      <c r="AF198" s="130">
        <f t="shared" si="89"/>
        <v>0</v>
      </c>
      <c r="AG198" s="131" t="str">
        <f t="shared" si="90"/>
        <v/>
      </c>
      <c r="AH198" s="138">
        <f t="shared" si="91"/>
        <v>0</v>
      </c>
      <c r="AI198" s="139" t="str">
        <f t="shared" si="92"/>
        <v/>
      </c>
      <c r="AJ198" s="139" t="str">
        <f t="shared" si="93"/>
        <v/>
      </c>
      <c r="AL198" s="197">
        <v>2753519159872</v>
      </c>
      <c r="AM198" s="197" t="s">
        <v>152</v>
      </c>
      <c r="AN198" s="197" t="s">
        <v>152</v>
      </c>
      <c r="AO198" s="241" t="s">
        <v>1315</v>
      </c>
      <c r="AP198" s="241" t="s">
        <v>1321</v>
      </c>
      <c r="AQ198" s="242" t="s">
        <v>122</v>
      </c>
      <c r="AR198" s="242" t="s">
        <v>152</v>
      </c>
      <c r="AS198" s="431">
        <v>31410</v>
      </c>
      <c r="AT198" s="431">
        <v>1050</v>
      </c>
      <c r="AU198" s="211" t="s">
        <v>3957</v>
      </c>
      <c r="AV198" s="197" t="s">
        <v>522</v>
      </c>
      <c r="AW198" s="134" t="str">
        <f>IFERROR(VLOOKUP(AV:AV,Q商品!B:E,4,0),"")</f>
        <v>2022年製 Pilot Sport 4 S 275/35ZR19 96Y サマータイヤ 翌営業日発送</v>
      </c>
      <c r="AX198" s="134" t="str">
        <f>IFERROR(VLOOKUP(B:B,在庫!B:M,12,0),"")</f>
        <v/>
      </c>
      <c r="AY198" s="134" t="str">
        <f>IFERROR(VLOOKUP(B:B,在庫!B:L,10,0),"")</f>
        <v/>
      </c>
      <c r="AZ198" s="244" t="str">
        <f>VLOOKUP(AL:AL,[1]MICHELIN!$B:$AH,32,0)</f>
        <v/>
      </c>
      <c r="BA198" s="244" t="str">
        <f>VLOOKUP(AL:AL,[1]MICHELIN!$B:$AH,33,0)</f>
        <v/>
      </c>
      <c r="BC198" s="11" t="s">
        <v>150</v>
      </c>
    </row>
    <row r="199" spans="1:55" s="11" customFormat="1" ht="19.5" customHeight="1">
      <c r="A199" s="11">
        <f t="shared" si="86"/>
        <v>1</v>
      </c>
      <c r="B199" s="249">
        <f t="shared" si="87"/>
        <v>2054017158603</v>
      </c>
      <c r="C199" s="235">
        <f>VLOOKUP(B:B,[1]MICHELIN!$B:$K,9,0)</f>
        <v>40</v>
      </c>
      <c r="D199" s="11" t="s">
        <v>4677</v>
      </c>
      <c r="E199" s="397" t="s">
        <v>5621</v>
      </c>
      <c r="F199" s="160" t="s">
        <v>6909</v>
      </c>
      <c r="G199" s="133" t="s">
        <v>10663</v>
      </c>
      <c r="H199" s="235">
        <v>3</v>
      </c>
      <c r="I199" s="430">
        <f>VLOOKUP(B:B,[1]MICHELIN!$B:$K,10,0)</f>
        <v>3</v>
      </c>
      <c r="J199" s="132"/>
      <c r="K199" s="133" t="s">
        <v>1964</v>
      </c>
      <c r="L199" s="133">
        <v>53</v>
      </c>
      <c r="M199" s="135" t="s">
        <v>3998</v>
      </c>
      <c r="N199" s="236" t="s">
        <v>2482</v>
      </c>
      <c r="O199" s="236">
        <v>0</v>
      </c>
      <c r="P199" s="237">
        <v>22500</v>
      </c>
      <c r="Q199" s="238">
        <f t="shared" si="72"/>
        <v>19977.272727272724</v>
      </c>
      <c r="R199" s="144">
        <f t="shared" si="81"/>
        <v>9.8976109215016927E-2</v>
      </c>
      <c r="S199" s="197">
        <v>1074476025</v>
      </c>
      <c r="T199" s="302" t="s">
        <v>7967</v>
      </c>
      <c r="U199" s="194">
        <f t="shared" si="74"/>
        <v>22500</v>
      </c>
      <c r="W199" s="239">
        <v>22500</v>
      </c>
      <c r="X199" s="136">
        <f t="shared" si="82"/>
        <v>18000</v>
      </c>
      <c r="Y199" s="240">
        <f t="shared" si="83"/>
        <v>19977.272727272724</v>
      </c>
      <c r="Z199" s="142">
        <f t="shared" si="84"/>
        <v>7.7288888888888962E-2</v>
      </c>
      <c r="AA199" s="137">
        <f t="shared" si="85"/>
        <v>9.8976109215016927E-2</v>
      </c>
      <c r="AB199" s="145"/>
      <c r="AC199" s="189">
        <f t="shared" si="79"/>
        <v>22058</v>
      </c>
      <c r="AD199" s="187">
        <f t="shared" si="80"/>
        <v>24239</v>
      </c>
      <c r="AE199" s="129">
        <f t="shared" si="88"/>
        <v>2181.5099999999998</v>
      </c>
      <c r="AF199" s="130">
        <f t="shared" si="89"/>
        <v>442.50999999999976</v>
      </c>
      <c r="AG199" s="131">
        <f t="shared" si="90"/>
        <v>1.8256116176409907E-2</v>
      </c>
      <c r="AH199" s="138">
        <f t="shared" si="91"/>
        <v>1739</v>
      </c>
      <c r="AI199" s="139">
        <f t="shared" si="92"/>
        <v>7.1743883823590079E-2</v>
      </c>
      <c r="AJ199" s="139">
        <f t="shared" si="93"/>
        <v>8.0719993038607024E-2</v>
      </c>
      <c r="AL199" s="197">
        <v>2054017158603</v>
      </c>
      <c r="AM199" s="197">
        <v>4985009708019</v>
      </c>
      <c r="AN199" s="197" t="s">
        <v>3549</v>
      </c>
      <c r="AO199" s="241" t="s">
        <v>812</v>
      </c>
      <c r="AP199" s="241" t="s">
        <v>1267</v>
      </c>
      <c r="AQ199" s="242" t="s">
        <v>881</v>
      </c>
      <c r="AR199" s="242">
        <v>40000</v>
      </c>
      <c r="AS199" s="431">
        <f>VLOOKUP(B:B,[1]MICHELIN!$B:$K,8,0)</f>
        <v>18000</v>
      </c>
      <c r="AT199" s="431">
        <v>525</v>
      </c>
      <c r="AU199" s="211" t="s">
        <v>3956</v>
      </c>
      <c r="AV199" s="197" t="s">
        <v>528</v>
      </c>
      <c r="AW199" s="134" t="str">
        <f>IFERROR(VLOOKUP(AV:AV,Q商品!B:E,4,0),"")</f>
        <v>2023年製 Pilot Sport 5 205/40ZR17 84Y XL サマータイヤ 翌営業日発送</v>
      </c>
      <c r="AX199" s="134" t="str">
        <f>IFERROR(VLOOKUP(B:B,在庫!B:M,12,0),"")</f>
        <v>2023年製</v>
      </c>
      <c r="AY199" s="134">
        <f>IFERROR(VLOOKUP(B:B,在庫!B:L,10,0),"")</f>
        <v>1</v>
      </c>
      <c r="AZ199" s="244">
        <f>VLOOKUP(AL:AL,[1]MICHELIN!$B:$AH,32,0)</f>
        <v>605763440</v>
      </c>
      <c r="BA199" s="244">
        <f>VLOOKUP(AL:AL,[1]MICHELIN!$B:$AH,33,0)</f>
        <v>605763495</v>
      </c>
      <c r="BC199" s="11" t="s">
        <v>2055</v>
      </c>
    </row>
    <row r="200" spans="1:55" s="11" customFormat="1" ht="19.5" customHeight="1">
      <c r="A200" s="11">
        <f t="shared" si="86"/>
        <v>1</v>
      </c>
      <c r="B200" s="249">
        <f t="shared" si="87"/>
        <v>2054517158608</v>
      </c>
      <c r="C200" s="235">
        <f>VLOOKUP(B:B,[1]MICHELIN!$B:$K,9,0)</f>
        <v>143</v>
      </c>
      <c r="D200" s="11" t="s">
        <v>4677</v>
      </c>
      <c r="E200" s="397" t="s">
        <v>5623</v>
      </c>
      <c r="F200" s="160" t="s">
        <v>8500</v>
      </c>
      <c r="G200" s="133" t="s">
        <v>10663</v>
      </c>
      <c r="H200" s="235">
        <v>1</v>
      </c>
      <c r="I200" s="430">
        <f>VLOOKUP(B:B,[1]MICHELIN!$B:$K,10,0)</f>
        <v>1</v>
      </c>
      <c r="J200" s="132">
        <v>107</v>
      </c>
      <c r="K200" s="133" t="s">
        <v>1964</v>
      </c>
      <c r="L200" s="133">
        <v>55</v>
      </c>
      <c r="M200" s="135" t="s">
        <v>2024</v>
      </c>
      <c r="N200" s="236" t="s">
        <v>9141</v>
      </c>
      <c r="O200" s="236" t="s">
        <v>2381</v>
      </c>
      <c r="P200" s="237">
        <v>21100</v>
      </c>
      <c r="Q200" s="238">
        <f t="shared" si="72"/>
        <v>18704.545454545452</v>
      </c>
      <c r="R200" s="144">
        <f t="shared" si="81"/>
        <v>0.18362089914945312</v>
      </c>
      <c r="S200" s="197">
        <v>1074476017</v>
      </c>
      <c r="T200" s="302" t="s">
        <v>7969</v>
      </c>
      <c r="U200" s="194">
        <f t="shared" si="74"/>
        <v>20200</v>
      </c>
      <c r="V200" s="11">
        <v>900</v>
      </c>
      <c r="W200" s="239">
        <v>21100</v>
      </c>
      <c r="X200" s="136">
        <f t="shared" si="82"/>
        <v>15270</v>
      </c>
      <c r="Y200" s="240">
        <f t="shared" si="83"/>
        <v>18704.545454545452</v>
      </c>
      <c r="Z200" s="142">
        <f t="shared" si="84"/>
        <v>8.2636815920398066E-2</v>
      </c>
      <c r="AA200" s="137">
        <f t="shared" si="85"/>
        <v>0.18362089914945312</v>
      </c>
      <c r="AB200" s="145"/>
      <c r="AC200" s="189">
        <f t="shared" si="79"/>
        <v>19803</v>
      </c>
      <c r="AD200" s="187">
        <f t="shared" si="80"/>
        <v>21761</v>
      </c>
      <c r="AE200" s="129">
        <f t="shared" si="88"/>
        <v>1958.49</v>
      </c>
      <c r="AF200" s="130">
        <f t="shared" si="89"/>
        <v>397.49</v>
      </c>
      <c r="AG200" s="131">
        <f t="shared" si="90"/>
        <v>1.8266164238775792E-2</v>
      </c>
      <c r="AH200" s="138">
        <f t="shared" si="91"/>
        <v>1561</v>
      </c>
      <c r="AI200" s="139">
        <f t="shared" si="92"/>
        <v>7.1733835761224204E-2</v>
      </c>
      <c r="AJ200" s="139">
        <f t="shared" si="93"/>
        <v>0.16535473491067731</v>
      </c>
      <c r="AL200" s="197">
        <v>2054517158608</v>
      </c>
      <c r="AM200" s="197">
        <v>4985009708026</v>
      </c>
      <c r="AN200" s="197" t="s">
        <v>3551</v>
      </c>
      <c r="AO200" s="241" t="s">
        <v>812</v>
      </c>
      <c r="AP200" s="241" t="s">
        <v>1269</v>
      </c>
      <c r="AQ200" s="242" t="s">
        <v>62</v>
      </c>
      <c r="AR200" s="242">
        <v>35500</v>
      </c>
      <c r="AS200" s="431">
        <f>VLOOKUP(B:B,[1]MICHELIN!$B:$K,8,0)</f>
        <v>15270</v>
      </c>
      <c r="AT200" s="431">
        <v>525</v>
      </c>
      <c r="AU200" s="211" t="s">
        <v>3956</v>
      </c>
      <c r="AV200" s="197" t="s">
        <v>547</v>
      </c>
      <c r="AW200" s="134" t="str">
        <f>IFERROR(VLOOKUP(AV:AV,Q商品!B:E,4,0),"")</f>
        <v>2023年製 Pilot Sport 5 205/45ZR17 88Y XL サマータイヤ 翌営業日発送</v>
      </c>
      <c r="AX200" s="134" t="str">
        <f>IFERROR(VLOOKUP(B:B,在庫!B:M,12,0),"")</f>
        <v>2023年製</v>
      </c>
      <c r="AY200" s="134">
        <f>IFERROR(VLOOKUP(B:B,在庫!B:L,10,0),"")</f>
        <v>1</v>
      </c>
      <c r="AZ200" s="244">
        <f>VLOOKUP(AL:AL,[1]MICHELIN!$B:$AH,32,0)</f>
        <v>605763442</v>
      </c>
      <c r="BA200" s="244">
        <f>VLOOKUP(AL:AL,[1]MICHELIN!$B:$AH,33,0)</f>
        <v>605763497</v>
      </c>
      <c r="BC200" s="11" t="s">
        <v>2055</v>
      </c>
    </row>
    <row r="201" spans="1:55" s="11" customFormat="1" ht="19.5" customHeight="1">
      <c r="A201" s="11">
        <f t="shared" si="86"/>
        <v>1</v>
      </c>
      <c r="B201" s="249">
        <f t="shared" si="87"/>
        <v>2154018158609</v>
      </c>
      <c r="C201" s="235">
        <f>VLOOKUP(B:B,[1]MICHELIN!$B:$K,9,0)</f>
        <v>38</v>
      </c>
      <c r="D201" s="11" t="s">
        <v>4677</v>
      </c>
      <c r="E201" s="397" t="s">
        <v>1106</v>
      </c>
      <c r="F201" s="160" t="s">
        <v>8501</v>
      </c>
      <c r="G201" s="133" t="s">
        <v>10663</v>
      </c>
      <c r="H201" s="235">
        <v>10</v>
      </c>
      <c r="I201" s="430">
        <f>VLOOKUP(B:B,[1]MICHELIN!$B:$K,10,0)</f>
        <v>10</v>
      </c>
      <c r="J201" s="132">
        <v>1298</v>
      </c>
      <c r="K201" s="133" t="s">
        <v>1964</v>
      </c>
      <c r="L201" s="133">
        <v>56</v>
      </c>
      <c r="M201" s="135" t="s">
        <v>3998</v>
      </c>
      <c r="N201" s="236" t="s">
        <v>3986</v>
      </c>
      <c r="O201" s="236">
        <v>0</v>
      </c>
      <c r="P201" s="237">
        <v>29199</v>
      </c>
      <c r="Q201" s="238">
        <f t="shared" si="72"/>
        <v>26067.272727272724</v>
      </c>
      <c r="R201" s="144">
        <f t="shared" si="81"/>
        <v>0.14528841459161601</v>
      </c>
      <c r="S201" s="197">
        <v>1074476021</v>
      </c>
      <c r="T201" s="302" t="s">
        <v>7970</v>
      </c>
      <c r="U201" s="194">
        <f t="shared" si="74"/>
        <v>29199</v>
      </c>
      <c r="W201" s="239">
        <v>29199</v>
      </c>
      <c r="X201" s="136">
        <f t="shared" si="82"/>
        <v>22280</v>
      </c>
      <c r="Y201" s="240">
        <f t="shared" si="83"/>
        <v>26067.272727272724</v>
      </c>
      <c r="Z201" s="142">
        <f t="shared" si="84"/>
        <v>7.7331415459433561E-2</v>
      </c>
      <c r="AA201" s="137">
        <f t="shared" si="85"/>
        <v>0.14528841459161601</v>
      </c>
      <c r="AB201" s="145"/>
      <c r="AC201" s="189">
        <f t="shared" si="79"/>
        <v>28626</v>
      </c>
      <c r="AD201" s="187">
        <f t="shared" si="80"/>
        <v>31457</v>
      </c>
      <c r="AE201" s="129">
        <f t="shared" si="88"/>
        <v>2831.13</v>
      </c>
      <c r="AF201" s="130">
        <f t="shared" si="89"/>
        <v>573.13000000000011</v>
      </c>
      <c r="AG201" s="131">
        <f t="shared" si="90"/>
        <v>1.8219474202880125E-2</v>
      </c>
      <c r="AH201" s="138">
        <f t="shared" si="91"/>
        <v>2258</v>
      </c>
      <c r="AI201" s="139">
        <f t="shared" si="92"/>
        <v>7.1780525797119882E-2</v>
      </c>
      <c r="AJ201" s="139">
        <f t="shared" si="93"/>
        <v>0.1270689403887359</v>
      </c>
      <c r="AL201" s="197">
        <v>2154018158609</v>
      </c>
      <c r="AM201" s="197">
        <v>4985009708118</v>
      </c>
      <c r="AN201" s="197" t="s">
        <v>3561</v>
      </c>
      <c r="AO201" s="241" t="s">
        <v>812</v>
      </c>
      <c r="AP201" s="241" t="s">
        <v>1139</v>
      </c>
      <c r="AQ201" s="242" t="s">
        <v>121</v>
      </c>
      <c r="AR201" s="242">
        <v>49500</v>
      </c>
      <c r="AS201" s="431">
        <f>VLOOKUP(B:B,[1]MICHELIN!$B:$K,8,0)</f>
        <v>22280</v>
      </c>
      <c r="AT201" s="431">
        <v>525</v>
      </c>
      <c r="AU201" s="211" t="s">
        <v>3956</v>
      </c>
      <c r="AV201" s="197" t="s">
        <v>485</v>
      </c>
      <c r="AW201" s="134" t="str">
        <f>IFERROR(VLOOKUP(AV:AV,Q商品!B:E,4,0),"")</f>
        <v>2023年製 Pilot Sport 5 215/40ZR18 89Y XL サマータイヤ 翌営業日発送</v>
      </c>
      <c r="AX201" s="134" t="str">
        <f>IFERROR(VLOOKUP(B:B,在庫!B:M,12,0),"")</f>
        <v>2023年製</v>
      </c>
      <c r="AY201" s="134">
        <f>IFERROR(VLOOKUP(B:B,在庫!B:L,10,0),"")</f>
        <v>2</v>
      </c>
      <c r="AZ201" s="244">
        <f>VLOOKUP(AL:AL,[1]MICHELIN!$B:$AH,32,0)</f>
        <v>605763434</v>
      </c>
      <c r="BA201" s="244">
        <f>VLOOKUP(AL:AL,[1]MICHELIN!$B:$AH,33,0)</f>
        <v>605763489</v>
      </c>
      <c r="BC201" s="11" t="s">
        <v>2055</v>
      </c>
    </row>
    <row r="202" spans="1:55" s="11" customFormat="1" ht="19.5" customHeight="1">
      <c r="A202" s="11">
        <f t="shared" si="86"/>
        <v>2</v>
      </c>
      <c r="B202" s="249">
        <f t="shared" si="87"/>
        <v>2154517158605</v>
      </c>
      <c r="C202" s="235">
        <f>VLOOKUP(B:B,[1]MICHELIN!$B:$K,9,0)</f>
        <v>16</v>
      </c>
      <c r="D202" s="11" t="s">
        <v>4677</v>
      </c>
      <c r="E202" s="397" t="s">
        <v>9142</v>
      </c>
      <c r="F202" s="160" t="s">
        <v>8502</v>
      </c>
      <c r="G202" s="133" t="s">
        <v>10661</v>
      </c>
      <c r="H202" s="235">
        <v>28</v>
      </c>
      <c r="I202" s="430">
        <f>VLOOKUP(B:B,[1]MICHELIN!$B:$K,10,0)</f>
        <v>28</v>
      </c>
      <c r="J202" s="132">
        <v>48</v>
      </c>
      <c r="K202" s="133" t="s">
        <v>1964</v>
      </c>
      <c r="L202" s="351">
        <v>57</v>
      </c>
      <c r="M202" s="135" t="s">
        <v>2024</v>
      </c>
      <c r="N202" s="236" t="s">
        <v>9143</v>
      </c>
      <c r="O202" s="236" t="s">
        <v>2381</v>
      </c>
      <c r="P202" s="237">
        <v>18720</v>
      </c>
      <c r="Q202" s="238">
        <f t="shared" si="72"/>
        <v>16540.909090909088</v>
      </c>
      <c r="R202" s="144">
        <f t="shared" si="81"/>
        <v>-2.5941192635339543E-2</v>
      </c>
      <c r="S202" s="197">
        <v>1074476030</v>
      </c>
      <c r="T202" s="302" t="s">
        <v>7972</v>
      </c>
      <c r="U202" s="194">
        <f t="shared" si="74"/>
        <v>18720</v>
      </c>
      <c r="W202" s="239">
        <v>18720</v>
      </c>
      <c r="X202" s="136">
        <f t="shared" si="82"/>
        <v>16970</v>
      </c>
      <c r="Y202" s="240">
        <f t="shared" si="83"/>
        <v>16540.909090909088</v>
      </c>
      <c r="Z202" s="142">
        <f t="shared" si="84"/>
        <v>0.13809255079006766</v>
      </c>
      <c r="AA202" s="137">
        <f t="shared" si="85"/>
        <v>-2.5941192635339543E-2</v>
      </c>
      <c r="AB202" s="145">
        <v>9</v>
      </c>
      <c r="AC202" s="189">
        <f t="shared" si="79"/>
        <v>18352</v>
      </c>
      <c r="AD202" s="187">
        <f t="shared" si="80"/>
        <v>20167</v>
      </c>
      <c r="AE202" s="129">
        <f t="shared" si="88"/>
        <v>1815.03</v>
      </c>
      <c r="AF202" s="130">
        <f t="shared" si="89"/>
        <v>368.03</v>
      </c>
      <c r="AG202" s="131">
        <f t="shared" si="90"/>
        <v>1.8249119849258689E-2</v>
      </c>
      <c r="AH202" s="138">
        <f t="shared" si="91"/>
        <v>1447</v>
      </c>
      <c r="AI202" s="139">
        <f t="shared" si="92"/>
        <v>7.1750880150741311E-2</v>
      </c>
      <c r="AJ202" s="139">
        <f t="shared" si="93"/>
        <v>-4.4190312484598232E-2</v>
      </c>
      <c r="AL202" s="197">
        <v>2154517158605</v>
      </c>
      <c r="AM202" s="197">
        <v>4985009708033</v>
      </c>
      <c r="AN202" s="197" t="s">
        <v>3553</v>
      </c>
      <c r="AO202" s="241" t="s">
        <v>812</v>
      </c>
      <c r="AP202" s="241" t="s">
        <v>910</v>
      </c>
      <c r="AQ202" s="242" t="s">
        <v>36</v>
      </c>
      <c r="AR202" s="242">
        <v>37700</v>
      </c>
      <c r="AS202" s="431">
        <f>VLOOKUP(B:B,[1]MICHELIN!$B:$K,8,0)</f>
        <v>16970</v>
      </c>
      <c r="AT202" s="431">
        <v>525</v>
      </c>
      <c r="AU202" s="211" t="s">
        <v>3956</v>
      </c>
      <c r="AV202" s="197" t="s">
        <v>505</v>
      </c>
      <c r="AW202" s="134" t="str">
        <f>IFERROR(VLOOKUP(AV:AV,Q商品!B:E,4,0),"")</f>
        <v>2023年製 Pilot Sport 5 215/45ZR17 91Y XL サマータイヤ 翌営業日発送</v>
      </c>
      <c r="AX202" s="134" t="str">
        <f>IFERROR(VLOOKUP(B:B,在庫!B:M,12,0),"")</f>
        <v>2023年製</v>
      </c>
      <c r="AY202" s="134">
        <f>IFERROR(VLOOKUP(B:B,在庫!B:L,10,0),"")</f>
        <v>2</v>
      </c>
      <c r="AZ202" s="244">
        <f>VLOOKUP(AL:AL,[1]MICHELIN!$B:$AH,32,0)</f>
        <v>605763439</v>
      </c>
      <c r="BA202" s="244">
        <f>VLOOKUP(AL:AL,[1]MICHELIN!$B:$AH,33,0)</f>
        <v>605763494</v>
      </c>
      <c r="BC202" s="11" t="s">
        <v>150</v>
      </c>
    </row>
    <row r="203" spans="1:55" s="11" customFormat="1" ht="19.5" customHeight="1">
      <c r="A203" s="11">
        <f t="shared" si="86"/>
        <v>2</v>
      </c>
      <c r="B203" s="249">
        <f t="shared" si="87"/>
        <v>2154517159657</v>
      </c>
      <c r="C203" s="235">
        <f>VLOOKUP(B:B,[1]MICHELIN!$B:$K,9,0)</f>
        <v>94</v>
      </c>
      <c r="D203" s="11" t="s">
        <v>4677</v>
      </c>
      <c r="E203" s="397" t="s">
        <v>9142</v>
      </c>
      <c r="F203" s="160" t="s">
        <v>8502</v>
      </c>
      <c r="G203" s="133" t="s">
        <v>10663</v>
      </c>
      <c r="H203" s="235">
        <v>3</v>
      </c>
      <c r="I203" s="430">
        <f>VLOOKUP(B:B,[1]MICHELIN!$B:$K,10,0)</f>
        <v>3</v>
      </c>
      <c r="J203" s="132">
        <v>48</v>
      </c>
      <c r="K203" s="133" t="s">
        <v>1964</v>
      </c>
      <c r="L203" s="351">
        <v>57</v>
      </c>
      <c r="M203" s="135" t="s">
        <v>2024</v>
      </c>
      <c r="N203" s="236" t="s">
        <v>9143</v>
      </c>
      <c r="O203" s="236" t="s">
        <v>2381</v>
      </c>
      <c r="P203" s="237">
        <v>18720</v>
      </c>
      <c r="Q203" s="238">
        <f t="shared" si="72"/>
        <v>16540.909090909088</v>
      </c>
      <c r="R203" s="144">
        <f t="shared" si="81"/>
        <v>9.2552899148117471E-2</v>
      </c>
      <c r="S203" s="197">
        <v>1074476253</v>
      </c>
      <c r="T203" s="302" t="s">
        <v>7971</v>
      </c>
      <c r="U203" s="194">
        <f t="shared" si="74"/>
        <v>17820</v>
      </c>
      <c r="V203" s="11">
        <v>900</v>
      </c>
      <c r="W203" s="239">
        <v>18720</v>
      </c>
      <c r="X203" s="136">
        <f t="shared" si="82"/>
        <v>15010</v>
      </c>
      <c r="Y203" s="240">
        <f t="shared" si="83"/>
        <v>16540.909090909088</v>
      </c>
      <c r="Z203" s="142">
        <f t="shared" si="84"/>
        <v>8.3352144469525991E-2</v>
      </c>
      <c r="AA203" s="137">
        <f t="shared" si="85"/>
        <v>9.2552899148117471E-2</v>
      </c>
      <c r="AB203" s="145" t="s">
        <v>9151</v>
      </c>
      <c r="AC203" s="189">
        <f t="shared" ref="AC203:AC223" si="94">ROUNDDOWN(U203/1.02,0)</f>
        <v>17470</v>
      </c>
      <c r="AD203" s="187">
        <f t="shared" ref="AD203:AD223" si="95">ROUNDDOWN(AC203/0.91,0)</f>
        <v>19197</v>
      </c>
      <c r="AE203" s="129">
        <f t="shared" si="88"/>
        <v>1727.73</v>
      </c>
      <c r="AF203" s="130">
        <f t="shared" si="89"/>
        <v>350.73</v>
      </c>
      <c r="AG203" s="131">
        <f t="shared" si="90"/>
        <v>1.8270042194092829E-2</v>
      </c>
      <c r="AH203" s="138">
        <f t="shared" si="91"/>
        <v>1377</v>
      </c>
      <c r="AI203" s="139">
        <f t="shared" si="92"/>
        <v>7.1729957805907171E-2</v>
      </c>
      <c r="AJ203" s="139">
        <f t="shared" si="93"/>
        <v>7.4282856954024645E-2</v>
      </c>
      <c r="AL203" s="197">
        <v>2154517159657</v>
      </c>
      <c r="AM203" s="197">
        <v>4985009708033</v>
      </c>
      <c r="AN203" s="197" t="s">
        <v>152</v>
      </c>
      <c r="AO203" s="241" t="s">
        <v>143</v>
      </c>
      <c r="AP203" s="241" t="s">
        <v>910</v>
      </c>
      <c r="AQ203" s="242" t="s">
        <v>36</v>
      </c>
      <c r="AR203" s="242" t="s">
        <v>152</v>
      </c>
      <c r="AS203" s="431">
        <f>VLOOKUP(B:B,[1]MICHELIN!$B:$K,8,0)</f>
        <v>15010</v>
      </c>
      <c r="AT203" s="431">
        <v>525</v>
      </c>
      <c r="AU203" s="211" t="s">
        <v>3957</v>
      </c>
      <c r="AV203" s="197" t="s">
        <v>595</v>
      </c>
      <c r="AW203" s="134" t="str">
        <f>IFERROR(VLOOKUP(AV:AV,Q商品!B:E,4,0),"")</f>
        <v>2022年製 Pilot Sport 5 215/45ZR17 91Y XL サマータイヤ 翌営業日発送</v>
      </c>
      <c r="AX203" s="134" t="str">
        <f>IFERROR(VLOOKUP(B:B,在庫!B:M,12,0),"")</f>
        <v>2022年製</v>
      </c>
      <c r="AY203" s="134">
        <f>IFERROR(VLOOKUP(B:B,在庫!B:L,10,0),"")</f>
        <v>2</v>
      </c>
      <c r="AZ203" s="244">
        <f>VLOOKUP(AL:AL,[1]MICHELIN!$B:$AH,32,0)</f>
        <v>614215479</v>
      </c>
      <c r="BA203" s="244">
        <f>VLOOKUP(AL:AL,[1]MICHELIN!$B:$AH,33,0)</f>
        <v>614215489</v>
      </c>
      <c r="BC203" s="11" t="s">
        <v>2055</v>
      </c>
    </row>
    <row r="204" spans="1:55" s="11" customFormat="1" ht="19.5" customHeight="1">
      <c r="A204" s="11">
        <f t="shared" si="86"/>
        <v>1</v>
      </c>
      <c r="B204" s="249">
        <f t="shared" si="87"/>
        <v>2154518158604</v>
      </c>
      <c r="C204" s="235">
        <f>VLOOKUP(B:B,[1]MICHELIN!$B:$K,9,0)</f>
        <v>19</v>
      </c>
      <c r="D204" s="11" t="s">
        <v>4677</v>
      </c>
      <c r="E204" s="397" t="s">
        <v>1108</v>
      </c>
      <c r="F204" s="160" t="s">
        <v>7279</v>
      </c>
      <c r="G204" s="133" t="s">
        <v>10663</v>
      </c>
      <c r="H204" s="235">
        <v>18</v>
      </c>
      <c r="I204" s="430">
        <f>VLOOKUP(B:B,[1]MICHELIN!$B:$K,10,0)</f>
        <v>18</v>
      </c>
      <c r="J204" s="132">
        <v>924</v>
      </c>
      <c r="K204" s="133" t="s">
        <v>1964</v>
      </c>
      <c r="L204" s="133">
        <v>58</v>
      </c>
      <c r="M204" s="135" t="s">
        <v>3998</v>
      </c>
      <c r="N204" s="236" t="s">
        <v>7281</v>
      </c>
      <c r="O204" s="236">
        <v>0</v>
      </c>
      <c r="P204" s="237">
        <v>24145</v>
      </c>
      <c r="Q204" s="238">
        <f t="shared" si="72"/>
        <v>20995.454545454544</v>
      </c>
      <c r="R204" s="144">
        <f t="shared" si="81"/>
        <v>0.12123836328209564</v>
      </c>
      <c r="S204" s="197">
        <v>1074475974</v>
      </c>
      <c r="T204" s="302" t="s">
        <v>7973</v>
      </c>
      <c r="U204" s="194">
        <f t="shared" si="74"/>
        <v>24145</v>
      </c>
      <c r="W204" s="239">
        <v>24145</v>
      </c>
      <c r="X204" s="136">
        <f t="shared" si="82"/>
        <v>18450</v>
      </c>
      <c r="Y204" s="240">
        <f t="shared" si="83"/>
        <v>20995.454545454544</v>
      </c>
      <c r="Z204" s="142">
        <f t="shared" si="84"/>
        <v>7.7324497825636884E-2</v>
      </c>
      <c r="AA204" s="137">
        <f t="shared" si="85"/>
        <v>0.12123836328209564</v>
      </c>
      <c r="AB204" s="145"/>
      <c r="AC204" s="189">
        <f t="shared" si="94"/>
        <v>23671</v>
      </c>
      <c r="AD204" s="187">
        <f t="shared" si="95"/>
        <v>26012</v>
      </c>
      <c r="AE204" s="129">
        <f t="shared" si="88"/>
        <v>2341.08</v>
      </c>
      <c r="AF204" s="130">
        <f t="shared" si="89"/>
        <v>474.07999999999993</v>
      </c>
      <c r="AG204" s="131">
        <f t="shared" si="90"/>
        <v>1.8225434414885434E-2</v>
      </c>
      <c r="AH204" s="138">
        <f t="shared" si="91"/>
        <v>1867</v>
      </c>
      <c r="AI204" s="139">
        <f t="shared" si="92"/>
        <v>7.1774565585114566E-2</v>
      </c>
      <c r="AJ204" s="139">
        <f t="shared" si="93"/>
        <v>0.10301292886721021</v>
      </c>
      <c r="AL204" s="197">
        <v>2154518158604</v>
      </c>
      <c r="AM204" s="197">
        <v>4985009708125</v>
      </c>
      <c r="AN204" s="197" t="s">
        <v>3554</v>
      </c>
      <c r="AO204" s="241" t="s">
        <v>812</v>
      </c>
      <c r="AP204" s="241" t="s">
        <v>1148</v>
      </c>
      <c r="AQ204" s="242" t="s">
        <v>51</v>
      </c>
      <c r="AR204" s="242">
        <v>41000</v>
      </c>
      <c r="AS204" s="431">
        <f>VLOOKUP(B:B,[1]MICHELIN!$B:$K,8,0)</f>
        <v>18450</v>
      </c>
      <c r="AT204" s="431">
        <v>1050</v>
      </c>
      <c r="AU204" s="211" t="s">
        <v>3956</v>
      </c>
      <c r="AV204" s="197" t="s">
        <v>564</v>
      </c>
      <c r="AW204" s="134" t="str">
        <f>IFERROR(VLOOKUP(AV:AV,Q商品!B:E,4,0),"")</f>
        <v>2023年製 Pilot Sport 5 215/45ZR18 93Y XL サマータイヤ 翌営業日発送</v>
      </c>
      <c r="AX204" s="134" t="str">
        <f>IFERROR(VLOOKUP(B:B,在庫!B:M,12,0),"")</f>
        <v>2023年製</v>
      </c>
      <c r="AY204" s="134">
        <f>IFERROR(VLOOKUP(B:B,在庫!B:L,10,0),"")</f>
        <v>3</v>
      </c>
      <c r="AZ204" s="244">
        <f>VLOOKUP(AL:AL,[1]MICHELIN!$B:$AH,32,0)</f>
        <v>605763425</v>
      </c>
      <c r="BA204" s="244">
        <f>VLOOKUP(AL:AL,[1]MICHELIN!$B:$AH,33,0)</f>
        <v>605763480</v>
      </c>
      <c r="BC204" s="11" t="s">
        <v>2055</v>
      </c>
    </row>
    <row r="205" spans="1:55" s="11" customFormat="1" ht="19.5" customHeight="1">
      <c r="A205" s="11">
        <f t="shared" si="86"/>
        <v>1</v>
      </c>
      <c r="B205" s="249">
        <f t="shared" si="87"/>
        <v>2155517158602</v>
      </c>
      <c r="C205" s="235">
        <f>VLOOKUP(B:B,[1]MICHELIN!$B:$K,9,0)</f>
        <v>8</v>
      </c>
      <c r="D205" s="11" t="s">
        <v>4677</v>
      </c>
      <c r="E205" s="397" t="s">
        <v>1109</v>
      </c>
      <c r="F205" s="160" t="s">
        <v>6911</v>
      </c>
      <c r="G205" s="133" t="s">
        <v>10663</v>
      </c>
      <c r="H205" s="235">
        <v>16</v>
      </c>
      <c r="I205" s="430">
        <f>VLOOKUP(B:B,[1]MICHELIN!$B:$K,10,0)</f>
        <v>16</v>
      </c>
      <c r="J205" s="132">
        <v>2046</v>
      </c>
      <c r="K205" s="133" t="s">
        <v>1964</v>
      </c>
      <c r="L205" s="133">
        <v>59</v>
      </c>
      <c r="M205" s="135" t="s">
        <v>3998</v>
      </c>
      <c r="N205" s="236">
        <v>18599</v>
      </c>
      <c r="O205" s="236">
        <v>0</v>
      </c>
      <c r="P205" s="237">
        <v>18599</v>
      </c>
      <c r="Q205" s="238">
        <f t="shared" si="72"/>
        <v>15953.636363636362</v>
      </c>
      <c r="R205" s="144">
        <f t="shared" si="81"/>
        <v>8.0460425095446944E-2</v>
      </c>
      <c r="S205" s="197">
        <v>1074475977</v>
      </c>
      <c r="T205" s="302" t="s">
        <v>7974</v>
      </c>
      <c r="U205" s="194">
        <v>18599</v>
      </c>
      <c r="W205" s="239">
        <v>18785</v>
      </c>
      <c r="X205" s="136">
        <f t="shared" si="82"/>
        <v>14670</v>
      </c>
      <c r="Y205" s="240">
        <f t="shared" si="83"/>
        <v>16122.727272727272</v>
      </c>
      <c r="Z205" s="142">
        <f t="shared" si="84"/>
        <v>7.7315984730361942E-2</v>
      </c>
      <c r="AA205" s="137">
        <f t="shared" si="85"/>
        <v>9.0104313504369857E-2</v>
      </c>
      <c r="AB205" s="145"/>
      <c r="AC205" s="189">
        <f t="shared" si="94"/>
        <v>18234</v>
      </c>
      <c r="AD205" s="187">
        <f t="shared" si="95"/>
        <v>20037</v>
      </c>
      <c r="AE205" s="129">
        <f t="shared" si="88"/>
        <v>1803.33</v>
      </c>
      <c r="AF205" s="130">
        <f t="shared" si="89"/>
        <v>365.32999999999993</v>
      </c>
      <c r="AG205" s="131">
        <f t="shared" si="90"/>
        <v>1.8232769376653187E-2</v>
      </c>
      <c r="AH205" s="138">
        <f t="shared" si="91"/>
        <v>1438</v>
      </c>
      <c r="AI205" s="139">
        <f t="shared" si="92"/>
        <v>7.1767230623346806E-2</v>
      </c>
      <c r="AJ205" s="139">
        <f t="shared" si="93"/>
        <v>7.1871544127716666E-2</v>
      </c>
      <c r="AL205" s="197">
        <v>2155517158602</v>
      </c>
      <c r="AM205" s="197">
        <v>4985009708040</v>
      </c>
      <c r="AN205" s="197" t="s">
        <v>3555</v>
      </c>
      <c r="AO205" s="241" t="s">
        <v>812</v>
      </c>
      <c r="AP205" s="241" t="s">
        <v>1271</v>
      </c>
      <c r="AQ205" s="242" t="s">
        <v>66</v>
      </c>
      <c r="AR205" s="242">
        <v>32600</v>
      </c>
      <c r="AS205" s="431">
        <f>VLOOKUP(B:B,[1]MICHELIN!$B:$K,8,0)</f>
        <v>14670</v>
      </c>
      <c r="AT205" s="431">
        <v>1050</v>
      </c>
      <c r="AU205" s="211" t="s">
        <v>3956</v>
      </c>
      <c r="AV205" s="197" t="s">
        <v>563</v>
      </c>
      <c r="AW205" s="134" t="str">
        <f>IFERROR(VLOOKUP(AV:AV,Q商品!B:E,4,0),"")</f>
        <v>2023年製 Pilot Sport 5 215/55ZR17 98Y XL サマータイヤ 翌営業日発送</v>
      </c>
      <c r="AX205" s="134" t="str">
        <f>IFERROR(VLOOKUP(B:B,在庫!B:M,12,0),"")</f>
        <v>2023年製</v>
      </c>
      <c r="AY205" s="134">
        <f>IFERROR(VLOOKUP(B:B,在庫!B:L,10,0),"")</f>
        <v>3</v>
      </c>
      <c r="AZ205" s="244">
        <f>VLOOKUP(AL:AL,[1]MICHELIN!$B:$AH,32,0)</f>
        <v>605763437</v>
      </c>
      <c r="BA205" s="244">
        <f>VLOOKUP(AL:AL,[1]MICHELIN!$B:$AH,33,0)</f>
        <v>605763492</v>
      </c>
      <c r="BC205" s="11" t="s">
        <v>2055</v>
      </c>
    </row>
    <row r="206" spans="1:55" s="11" customFormat="1" ht="19.5" customHeight="1">
      <c r="A206" s="11">
        <f t="shared" si="86"/>
        <v>1</v>
      </c>
      <c r="B206" s="249">
        <f t="shared" si="87"/>
        <v>2254018158606</v>
      </c>
      <c r="C206" s="235">
        <f>VLOOKUP(B:B,[1]MICHELIN!$B:$K,9,0)</f>
        <v>8</v>
      </c>
      <c r="D206" s="11" t="s">
        <v>4677</v>
      </c>
      <c r="E206" s="397" t="s">
        <v>9144</v>
      </c>
      <c r="F206" s="160" t="s">
        <v>8503</v>
      </c>
      <c r="G206" s="133" t="s">
        <v>10663</v>
      </c>
      <c r="H206" s="235">
        <v>13</v>
      </c>
      <c r="I206" s="430">
        <f>VLOOKUP(B:B,[1]MICHELIN!$B:$K,10,0)</f>
        <v>13</v>
      </c>
      <c r="J206" s="132">
        <v>6</v>
      </c>
      <c r="K206" s="133" t="s">
        <v>1964</v>
      </c>
      <c r="L206" s="133">
        <v>60</v>
      </c>
      <c r="M206" s="135" t="s">
        <v>6991</v>
      </c>
      <c r="N206" s="236" t="s">
        <v>9140</v>
      </c>
      <c r="O206" s="236">
        <v>0</v>
      </c>
      <c r="P206" s="237">
        <v>19680</v>
      </c>
      <c r="Q206" s="238">
        <f t="shared" si="72"/>
        <v>17413.636363636364</v>
      </c>
      <c r="R206" s="144">
        <f t="shared" si="81"/>
        <v>-0.13991125032628554</v>
      </c>
      <c r="S206" s="197">
        <v>1074476028</v>
      </c>
      <c r="T206" s="302" t="s">
        <v>7975</v>
      </c>
      <c r="U206" s="194">
        <f t="shared" ref="U206:U247" si="96">W206-V206</f>
        <v>23410</v>
      </c>
      <c r="V206" s="11">
        <v>900</v>
      </c>
      <c r="W206" s="239">
        <v>24310</v>
      </c>
      <c r="X206" s="136">
        <f t="shared" si="82"/>
        <v>19850</v>
      </c>
      <c r="Y206" s="240">
        <f t="shared" si="83"/>
        <v>21622.727272727272</v>
      </c>
      <c r="Z206" s="142">
        <f t="shared" si="84"/>
        <v>0.28145325203252036</v>
      </c>
      <c r="AA206" s="137">
        <f t="shared" si="85"/>
        <v>8.1984443977296581E-2</v>
      </c>
      <c r="AB206" s="145" t="s">
        <v>10582</v>
      </c>
      <c r="AC206" s="189">
        <f t="shared" si="94"/>
        <v>22950</v>
      </c>
      <c r="AD206" s="187">
        <f t="shared" si="95"/>
        <v>25219</v>
      </c>
      <c r="AE206" s="129">
        <f t="shared" si="88"/>
        <v>2269.71</v>
      </c>
      <c r="AF206" s="130">
        <f t="shared" si="89"/>
        <v>460.71000000000004</v>
      </c>
      <c r="AG206" s="131">
        <f t="shared" si="90"/>
        <v>1.8268369086799637E-2</v>
      </c>
      <c r="AH206" s="138">
        <f t="shared" si="91"/>
        <v>1809</v>
      </c>
      <c r="AI206" s="139">
        <f t="shared" si="92"/>
        <v>7.1731630913200367E-2</v>
      </c>
      <c r="AJ206" s="139">
        <f t="shared" si="93"/>
        <v>6.3716074890496938E-2</v>
      </c>
      <c r="AL206" s="197">
        <v>2254018158606</v>
      </c>
      <c r="AM206" s="197">
        <v>4985009708132</v>
      </c>
      <c r="AN206" s="197" t="s">
        <v>3562</v>
      </c>
      <c r="AO206" s="241" t="s">
        <v>812</v>
      </c>
      <c r="AP206" s="241" t="s">
        <v>925</v>
      </c>
      <c r="AQ206" s="242" t="s">
        <v>38</v>
      </c>
      <c r="AR206" s="242">
        <v>44100</v>
      </c>
      <c r="AS206" s="431">
        <f>VLOOKUP(B:B,[1]MICHELIN!$B:$K,8,0)</f>
        <v>19850</v>
      </c>
      <c r="AT206" s="431">
        <v>525</v>
      </c>
      <c r="AU206" s="211" t="s">
        <v>3956</v>
      </c>
      <c r="AV206" s="197" t="s">
        <v>463</v>
      </c>
      <c r="AW206" s="134" t="str">
        <f>IFERROR(VLOOKUP(AV:AV,Q商品!B:E,4,0),"")</f>
        <v>2023年製 Pilot Sport 5 225/40ZR18 92Y XL サマータイヤ 翌営業日発送</v>
      </c>
      <c r="AX206" s="134" t="str">
        <f>IFERROR(VLOOKUP(B:B,在庫!B:M,12,0),"")</f>
        <v>2023年製</v>
      </c>
      <c r="AY206" s="134">
        <f>IFERROR(VLOOKUP(B:B,在庫!B:L,10,0),"")</f>
        <v>3</v>
      </c>
      <c r="AZ206" s="244">
        <f>VLOOKUP(AL:AL,[1]MICHELIN!$B:$AH,32,0)</f>
        <v>605763427</v>
      </c>
      <c r="BA206" s="244">
        <f>VLOOKUP(AL:AL,[1]MICHELIN!$B:$AH,33,0)</f>
        <v>605763482</v>
      </c>
      <c r="BC206" s="11" t="s">
        <v>2055</v>
      </c>
    </row>
    <row r="207" spans="1:55" s="11" customFormat="1" ht="19.5" customHeight="1">
      <c r="A207" s="11">
        <f t="shared" si="86"/>
        <v>2</v>
      </c>
      <c r="B207" s="249">
        <f t="shared" si="87"/>
        <v>2254019159657</v>
      </c>
      <c r="C207" s="235">
        <f>VLOOKUP(B:B,[1]MICHELIN!$B:$K,9,0)</f>
        <v>24</v>
      </c>
      <c r="D207" s="11" t="s">
        <v>4677</v>
      </c>
      <c r="E207" s="397" t="s">
        <v>1111</v>
      </c>
      <c r="F207" s="160" t="s">
        <v>7306</v>
      </c>
      <c r="G207" s="133" t="s">
        <v>10663</v>
      </c>
      <c r="H207" s="235">
        <v>12</v>
      </c>
      <c r="I207" s="430">
        <f>VLOOKUP(B:B,[1]MICHELIN!$B:$K,10,0)</f>
        <v>12</v>
      </c>
      <c r="J207" s="132">
        <v>124</v>
      </c>
      <c r="K207" s="133" t="s">
        <v>1964</v>
      </c>
      <c r="L207" s="351">
        <v>61</v>
      </c>
      <c r="M207" s="135" t="s">
        <v>3998</v>
      </c>
      <c r="N207" s="236">
        <v>32000</v>
      </c>
      <c r="O207" s="236">
        <v>0</v>
      </c>
      <c r="P207" s="237">
        <v>32000</v>
      </c>
      <c r="Q207" s="238">
        <f t="shared" si="72"/>
        <v>28136.363636363632</v>
      </c>
      <c r="R207" s="144">
        <f t="shared" si="81"/>
        <v>0.14455896607431329</v>
      </c>
      <c r="S207" s="197">
        <v>1074476646</v>
      </c>
      <c r="T207" s="302" t="s">
        <v>7976</v>
      </c>
      <c r="U207" s="194">
        <f t="shared" si="96"/>
        <v>32000</v>
      </c>
      <c r="W207" s="239">
        <v>32000</v>
      </c>
      <c r="X207" s="136">
        <f t="shared" si="82"/>
        <v>24069</v>
      </c>
      <c r="Y207" s="240">
        <f t="shared" si="83"/>
        <v>28136.363636363632</v>
      </c>
      <c r="Z207" s="142">
        <f t="shared" si="84"/>
        <v>7.7312499999999895E-2</v>
      </c>
      <c r="AA207" s="137">
        <f t="shared" si="85"/>
        <v>0.14455896607431329</v>
      </c>
      <c r="AB207" s="145"/>
      <c r="AC207" s="189">
        <f t="shared" si="94"/>
        <v>31372</v>
      </c>
      <c r="AD207" s="187">
        <f t="shared" si="95"/>
        <v>34474</v>
      </c>
      <c r="AE207" s="129">
        <f t="shared" si="88"/>
        <v>3102.66</v>
      </c>
      <c r="AF207" s="130">
        <f t="shared" si="89"/>
        <v>628.65999999999985</v>
      </c>
      <c r="AG207" s="131">
        <f t="shared" si="90"/>
        <v>1.8235771886059054E-2</v>
      </c>
      <c r="AH207" s="138">
        <f t="shared" si="91"/>
        <v>2474</v>
      </c>
      <c r="AI207" s="139">
        <f t="shared" si="92"/>
        <v>7.1764228113940939E-2</v>
      </c>
      <c r="AJ207" s="139">
        <f t="shared" si="93"/>
        <v>0.12632319418825425</v>
      </c>
      <c r="AL207" s="197">
        <v>2254019159657</v>
      </c>
      <c r="AM207" s="197">
        <v>4985009708279</v>
      </c>
      <c r="AN207" s="197" t="s">
        <v>152</v>
      </c>
      <c r="AO207" s="241" t="s">
        <v>143</v>
      </c>
      <c r="AP207" s="241" t="s">
        <v>829</v>
      </c>
      <c r="AQ207" s="242" t="s">
        <v>124</v>
      </c>
      <c r="AR207" s="242" t="s">
        <v>152</v>
      </c>
      <c r="AS207" s="431">
        <f>VLOOKUP(B:B,[1]MICHELIN!$B:$K,8,0)</f>
        <v>24069</v>
      </c>
      <c r="AT207" s="431">
        <v>1050</v>
      </c>
      <c r="AU207" s="211" t="s">
        <v>3957</v>
      </c>
      <c r="AV207" s="197" t="s">
        <v>594</v>
      </c>
      <c r="AW207" s="134" t="str">
        <f>IFERROR(VLOOKUP(AV:AV,Q商品!B:E,4,0),"")</f>
        <v>2022年製 Pilot Sport 5 225/40ZR19 93Y XL サマータイヤ 翌営業日発送</v>
      </c>
      <c r="AX207" s="134" t="str">
        <f>IFERROR(VLOOKUP(B:B,在庫!B:M,12,0),"")</f>
        <v>2023年製</v>
      </c>
      <c r="AY207" s="134">
        <f>IFERROR(VLOOKUP(B:B,在庫!B:L,10,0),"")</f>
        <v>1</v>
      </c>
      <c r="AZ207" s="244">
        <f>VLOOKUP(AL:AL,[1]MICHELIN!$B:$AH,32,0)</f>
        <v>620994292</v>
      </c>
      <c r="BA207" s="244">
        <f>VLOOKUP(AL:AL,[1]MICHELIN!$B:$AH,33,0)</f>
        <v>620994293</v>
      </c>
      <c r="BC207" s="11" t="s">
        <v>2055</v>
      </c>
    </row>
    <row r="208" spans="1:55" s="11" customFormat="1" ht="19.5" customHeight="1">
      <c r="A208" s="11">
        <f t="shared" si="86"/>
        <v>2</v>
      </c>
      <c r="B208" s="249">
        <f t="shared" si="87"/>
        <v>2254019158605</v>
      </c>
      <c r="C208" s="235">
        <f>VLOOKUP(B:B,[1]MICHELIN!$B:$K,9,0)</f>
        <v>18</v>
      </c>
      <c r="D208" s="11" t="s">
        <v>4677</v>
      </c>
      <c r="E208" s="397" t="s">
        <v>1111</v>
      </c>
      <c r="F208" s="160" t="s">
        <v>7306</v>
      </c>
      <c r="G208" s="133" t="s">
        <v>10661</v>
      </c>
      <c r="H208" s="235">
        <v>10</v>
      </c>
      <c r="I208" s="430">
        <f>VLOOKUP(B:B,[1]MICHELIN!$B:$K,10,0)</f>
        <v>10</v>
      </c>
      <c r="J208" s="132">
        <v>124</v>
      </c>
      <c r="K208" s="133" t="s">
        <v>1964</v>
      </c>
      <c r="L208" s="351">
        <v>61</v>
      </c>
      <c r="M208" s="135" t="s">
        <v>3998</v>
      </c>
      <c r="N208" s="236" t="s">
        <v>7307</v>
      </c>
      <c r="O208" s="236">
        <v>0</v>
      </c>
      <c r="P208" s="237">
        <v>32000</v>
      </c>
      <c r="Q208" s="238">
        <f t="shared" si="72"/>
        <v>28136.363636363632</v>
      </c>
      <c r="R208" s="144">
        <f t="shared" si="81"/>
        <v>0.10116316639741506</v>
      </c>
      <c r="S208" s="197">
        <v>1074476208</v>
      </c>
      <c r="T208" s="302" t="s">
        <v>7977</v>
      </c>
      <c r="U208" s="194">
        <f t="shared" si="96"/>
        <v>32000</v>
      </c>
      <c r="W208" s="239">
        <v>32000</v>
      </c>
      <c r="X208" s="136">
        <f t="shared" si="82"/>
        <v>25290</v>
      </c>
      <c r="Y208" s="240">
        <f t="shared" si="83"/>
        <v>28136.363636363632</v>
      </c>
      <c r="Z208" s="142">
        <f t="shared" si="84"/>
        <v>7.7312499999999895E-2</v>
      </c>
      <c r="AA208" s="137">
        <f t="shared" si="85"/>
        <v>0.10116316639741506</v>
      </c>
      <c r="AB208" s="145">
        <v>9</v>
      </c>
      <c r="AC208" s="189">
        <f t="shared" si="94"/>
        <v>31372</v>
      </c>
      <c r="AD208" s="187">
        <f t="shared" si="95"/>
        <v>34474</v>
      </c>
      <c r="AE208" s="129">
        <f t="shared" si="88"/>
        <v>3102.66</v>
      </c>
      <c r="AF208" s="130">
        <f t="shared" si="89"/>
        <v>628.65999999999985</v>
      </c>
      <c r="AG208" s="131">
        <f t="shared" si="90"/>
        <v>1.8235771886059054E-2</v>
      </c>
      <c r="AH208" s="138">
        <f t="shared" si="91"/>
        <v>2474</v>
      </c>
      <c r="AI208" s="139">
        <f t="shared" si="92"/>
        <v>7.1764228113940939E-2</v>
      </c>
      <c r="AJ208" s="139">
        <f t="shared" si="93"/>
        <v>8.2927394511356001E-2</v>
      </c>
      <c r="AL208" s="197">
        <v>2254019158605</v>
      </c>
      <c r="AM208" s="197">
        <v>4985009708279</v>
      </c>
      <c r="AN208" s="197" t="s">
        <v>3574</v>
      </c>
      <c r="AO208" s="241" t="s">
        <v>812</v>
      </c>
      <c r="AP208" s="241" t="s">
        <v>829</v>
      </c>
      <c r="AQ208" s="242" t="s">
        <v>124</v>
      </c>
      <c r="AR208" s="242">
        <v>56200</v>
      </c>
      <c r="AS208" s="431">
        <f>VLOOKUP(B:B,[1]MICHELIN!$B:$K,8,0)</f>
        <v>25290</v>
      </c>
      <c r="AT208" s="431">
        <v>1050</v>
      </c>
      <c r="AU208" s="211" t="s">
        <v>3956</v>
      </c>
      <c r="AV208" s="197" t="s">
        <v>581</v>
      </c>
      <c r="AW208" s="134" t="str">
        <f>IFERROR(VLOOKUP(AV:AV,Q商品!B:E,4,0),"")</f>
        <v>2023年製 Pilot Sport 5 225/40ZR19 93Y XL サマータイヤ 翌営業日発送</v>
      </c>
      <c r="AX208" s="134" t="str">
        <f>IFERROR(VLOOKUP(B:B,在庫!B:M,12,0),"")</f>
        <v>2023年製</v>
      </c>
      <c r="AY208" s="134">
        <f>IFERROR(VLOOKUP(B:B,在庫!B:L,10,0),"")</f>
        <v>1</v>
      </c>
      <c r="AZ208" s="244" t="str">
        <f>VLOOKUP(AL:AL,[1]MICHELIN!$B:$AH,32,0)</f>
        <v>×</v>
      </c>
      <c r="BA208" s="244" t="str">
        <f>VLOOKUP(AL:AL,[1]MICHELIN!$B:$AH,33,0)</f>
        <v>×</v>
      </c>
      <c r="BC208" s="11" t="s">
        <v>150</v>
      </c>
    </row>
    <row r="209" spans="1:55" s="11" customFormat="1" ht="19.5" customHeight="1">
      <c r="A209" s="11">
        <f t="shared" si="86"/>
        <v>2</v>
      </c>
      <c r="B209" s="249">
        <f t="shared" si="87"/>
        <v>2254517158602</v>
      </c>
      <c r="C209" s="235">
        <f>VLOOKUP(B:B,[1]MICHELIN!$B:$K,9,0)</f>
        <v>6</v>
      </c>
      <c r="D209" s="11" t="s">
        <v>4677</v>
      </c>
      <c r="E209" s="397" t="s">
        <v>1112</v>
      </c>
      <c r="F209" s="160" t="s">
        <v>6914</v>
      </c>
      <c r="G209" s="133" t="s">
        <v>10663</v>
      </c>
      <c r="H209" s="235">
        <v>22</v>
      </c>
      <c r="I209" s="430">
        <f>VLOOKUP(B:B,[1]MICHELIN!$B:$K,10,0)</f>
        <v>22</v>
      </c>
      <c r="J209" s="132">
        <v>64</v>
      </c>
      <c r="K209" s="133" t="s">
        <v>1964</v>
      </c>
      <c r="L209" s="351">
        <v>63</v>
      </c>
      <c r="M209" s="135" t="s">
        <v>3998</v>
      </c>
      <c r="N209" s="236" t="s">
        <v>9120</v>
      </c>
      <c r="O209" s="236" t="s">
        <v>4002</v>
      </c>
      <c r="P209" s="237">
        <v>17980</v>
      </c>
      <c r="Q209" s="238">
        <f t="shared" si="72"/>
        <v>15868.181818181816</v>
      </c>
      <c r="R209" s="144">
        <f t="shared" si="81"/>
        <v>-9.7794328272701375E-2</v>
      </c>
      <c r="S209" s="197">
        <v>1074476029</v>
      </c>
      <c r="T209" s="302" t="s">
        <v>7978</v>
      </c>
      <c r="U209" s="194">
        <f t="shared" si="96"/>
        <v>20700</v>
      </c>
      <c r="V209" s="11">
        <v>900</v>
      </c>
      <c r="W209" s="239">
        <v>21600</v>
      </c>
      <c r="X209" s="136">
        <f t="shared" si="82"/>
        <v>17420</v>
      </c>
      <c r="Y209" s="240">
        <f t="shared" si="83"/>
        <v>19159.090909090908</v>
      </c>
      <c r="Z209" s="142">
        <f t="shared" si="84"/>
        <v>0.30567915690866521</v>
      </c>
      <c r="AA209" s="137">
        <f t="shared" si="85"/>
        <v>9.0771055753262109E-2</v>
      </c>
      <c r="AB209" s="145">
        <v>9</v>
      </c>
      <c r="AC209" s="189">
        <f t="shared" si="94"/>
        <v>20294</v>
      </c>
      <c r="AD209" s="187">
        <f t="shared" si="95"/>
        <v>22301</v>
      </c>
      <c r="AE209" s="129">
        <f t="shared" si="88"/>
        <v>2007.09</v>
      </c>
      <c r="AF209" s="130">
        <f t="shared" si="89"/>
        <v>406.08999999999992</v>
      </c>
      <c r="AG209" s="131">
        <f t="shared" si="90"/>
        <v>1.8209497331958206E-2</v>
      </c>
      <c r="AH209" s="138">
        <f t="shared" si="91"/>
        <v>1601</v>
      </c>
      <c r="AI209" s="139">
        <f t="shared" si="92"/>
        <v>7.1790502668041795E-2</v>
      </c>
      <c r="AJ209" s="139">
        <f t="shared" si="93"/>
        <v>7.2561558421303907E-2</v>
      </c>
      <c r="AL209" s="197">
        <v>2254517158602</v>
      </c>
      <c r="AM209" s="197">
        <v>4985009708057</v>
      </c>
      <c r="AN209" s="197" t="s">
        <v>3554</v>
      </c>
      <c r="AO209" s="241" t="s">
        <v>812</v>
      </c>
      <c r="AP209" s="241" t="s">
        <v>927</v>
      </c>
      <c r="AQ209" s="242" t="s">
        <v>37</v>
      </c>
      <c r="AR209" s="242">
        <v>38700</v>
      </c>
      <c r="AS209" s="431">
        <f>VLOOKUP(B:B,[1]MICHELIN!$B:$K,8,0)</f>
        <v>17420</v>
      </c>
      <c r="AT209" s="431">
        <v>525</v>
      </c>
      <c r="AU209" s="211" t="s">
        <v>3956</v>
      </c>
      <c r="AV209" s="197" t="s">
        <v>482</v>
      </c>
      <c r="AW209" s="134" t="str">
        <f>IFERROR(VLOOKUP(AV:AV,Q商品!B:E,4,0),"")</f>
        <v>2022年以降 Pilot Sport 5 225/45ZR17 94Y XL サマータイヤ 翌営業日発送</v>
      </c>
      <c r="AX209" s="134" t="str">
        <f>IFERROR(VLOOKUP(B:B,在庫!B:M,12,0),"")</f>
        <v>2022年製</v>
      </c>
      <c r="AY209" s="134">
        <f>IFERROR(VLOOKUP(B:B,在庫!B:L,10,0),"")</f>
        <v>4</v>
      </c>
      <c r="AZ209" s="244">
        <f>VLOOKUP(AL:AL,[1]MICHELIN!$B:$AH,32,0)</f>
        <v>605763435</v>
      </c>
      <c r="BA209" s="244">
        <f>VLOOKUP(AL:AL,[1]MICHELIN!$B:$AH,33,0)</f>
        <v>605763490</v>
      </c>
      <c r="BC209" s="11" t="s">
        <v>2055</v>
      </c>
    </row>
    <row r="210" spans="1:55" s="11" customFormat="1" ht="19.5" customHeight="1">
      <c r="A210" s="11">
        <f t="shared" si="86"/>
        <v>2</v>
      </c>
      <c r="B210" s="249">
        <f t="shared" si="87"/>
        <v>2254517159654</v>
      </c>
      <c r="C210" s="235">
        <f>VLOOKUP(B:B,[1]MICHELIN!$B:$K,9,0)</f>
        <v>100</v>
      </c>
      <c r="D210" s="11" t="s">
        <v>4677</v>
      </c>
      <c r="E210" s="397" t="s">
        <v>1112</v>
      </c>
      <c r="F210" s="160" t="s">
        <v>6914</v>
      </c>
      <c r="G210" s="133" t="s">
        <v>10663</v>
      </c>
      <c r="H210" s="235">
        <v>28</v>
      </c>
      <c r="I210" s="430">
        <f>VLOOKUP(B:B,[1]MICHELIN!$B:$K,10,0)</f>
        <v>28</v>
      </c>
      <c r="J210" s="132">
        <v>64</v>
      </c>
      <c r="K210" s="133" t="s">
        <v>1964</v>
      </c>
      <c r="L210" s="351">
        <v>63</v>
      </c>
      <c r="M210" s="135" t="s">
        <v>3998</v>
      </c>
      <c r="N210" s="236" t="s">
        <v>9120</v>
      </c>
      <c r="O210" s="236" t="s">
        <v>4002</v>
      </c>
      <c r="P210" s="237">
        <v>17980</v>
      </c>
      <c r="Q210" s="238">
        <f t="shared" si="72"/>
        <v>15868.181818181816</v>
      </c>
      <c r="R210" s="144">
        <f t="shared" si="81"/>
        <v>0.21087367516470915</v>
      </c>
      <c r="S210" s="197">
        <v>1074475962</v>
      </c>
      <c r="T210" s="302" t="s">
        <v>7979</v>
      </c>
      <c r="U210" s="194">
        <f t="shared" si="96"/>
        <v>17080</v>
      </c>
      <c r="V210" s="11">
        <v>900</v>
      </c>
      <c r="W210" s="239">
        <v>17980</v>
      </c>
      <c r="X210" s="136">
        <f t="shared" si="82"/>
        <v>12522</v>
      </c>
      <c r="Y210" s="240">
        <f t="shared" si="83"/>
        <v>15868.181818181816</v>
      </c>
      <c r="Z210" s="142">
        <f t="shared" si="84"/>
        <v>7.7341920374707218E-2</v>
      </c>
      <c r="AA210" s="137">
        <f t="shared" si="85"/>
        <v>0.21087367516470915</v>
      </c>
      <c r="AB210" s="145"/>
      <c r="AC210" s="189">
        <f t="shared" si="94"/>
        <v>16745</v>
      </c>
      <c r="AD210" s="187">
        <f t="shared" si="95"/>
        <v>18401</v>
      </c>
      <c r="AE210" s="129">
        <f t="shared" si="88"/>
        <v>1656.09</v>
      </c>
      <c r="AF210" s="130">
        <f t="shared" si="89"/>
        <v>335.08999999999992</v>
      </c>
      <c r="AG210" s="131">
        <f t="shared" si="90"/>
        <v>1.8210423346557248E-2</v>
      </c>
      <c r="AH210" s="138">
        <f t="shared" si="91"/>
        <v>1321</v>
      </c>
      <c r="AI210" s="139">
        <f t="shared" si="92"/>
        <v>7.1789576653442752E-2</v>
      </c>
      <c r="AJ210" s="139">
        <f t="shared" si="93"/>
        <v>0.19266325181815189</v>
      </c>
      <c r="AL210" s="197">
        <v>2254517159654</v>
      </c>
      <c r="AM210" s="197">
        <v>4985009708057</v>
      </c>
      <c r="AN210" s="197" t="s">
        <v>152</v>
      </c>
      <c r="AO210" s="241" t="s">
        <v>143</v>
      </c>
      <c r="AP210" s="241" t="s">
        <v>927</v>
      </c>
      <c r="AQ210" s="242" t="s">
        <v>37</v>
      </c>
      <c r="AR210" s="242" t="s">
        <v>152</v>
      </c>
      <c r="AS210" s="431">
        <f>VLOOKUP(B:B,[1]MICHELIN!$B:$K,8,0)</f>
        <v>12522</v>
      </c>
      <c r="AT210" s="431">
        <v>525</v>
      </c>
      <c r="AU210" s="211" t="s">
        <v>3957</v>
      </c>
      <c r="AV210" s="197" t="s">
        <v>593</v>
      </c>
      <c r="AW210" s="134" t="str">
        <f>IFERROR(VLOOKUP(AV:AV,Q商品!B:E,4,0),"")</f>
        <v>2023年製 Pilot Sport 5 225/45ZR17 94Y XL サマータイヤ 翌営業日発送</v>
      </c>
      <c r="AX210" s="134" t="str">
        <f>IFERROR(VLOOKUP(B:B,在庫!B:M,12,0),"")</f>
        <v>2023年製</v>
      </c>
      <c r="AY210" s="134">
        <f>IFERROR(VLOOKUP(B:B,在庫!B:L,10,0),"")</f>
        <v>1</v>
      </c>
      <c r="AZ210" s="244">
        <f>VLOOKUP(AL:AL,[1]MICHELIN!$B:$AH,32,0)</f>
        <v>614215477</v>
      </c>
      <c r="BA210" s="244">
        <f>VLOOKUP(AL:AL,[1]MICHELIN!$B:$AH,33,0)</f>
        <v>614215487</v>
      </c>
      <c r="BC210" s="11" t="s">
        <v>150</v>
      </c>
    </row>
    <row r="211" spans="1:55" s="11" customFormat="1" ht="19.5" customHeight="1">
      <c r="A211" s="11">
        <f t="shared" si="86"/>
        <v>1</v>
      </c>
      <c r="B211" s="249">
        <f t="shared" si="87"/>
        <v>2254518158601</v>
      </c>
      <c r="C211" s="235">
        <f>VLOOKUP(B:B,[1]MICHELIN!$B:$K,9,0)</f>
        <v>209</v>
      </c>
      <c r="D211" s="11" t="s">
        <v>6144</v>
      </c>
      <c r="E211" s="397" t="s">
        <v>1113</v>
      </c>
      <c r="F211" s="160" t="s">
        <v>6927</v>
      </c>
      <c r="G211" s="133" t="s">
        <v>10663</v>
      </c>
      <c r="H211" s="235">
        <v>15</v>
      </c>
      <c r="I211" s="430">
        <f>VLOOKUP(B:B,[1]MICHELIN!$B:$K,10,0)</f>
        <v>15</v>
      </c>
      <c r="J211" s="132">
        <v>9</v>
      </c>
      <c r="K211" s="133" t="s">
        <v>1964</v>
      </c>
      <c r="L211" s="133">
        <v>64</v>
      </c>
      <c r="M211" s="135" t="s">
        <v>3998</v>
      </c>
      <c r="N211" s="236" t="s">
        <v>9121</v>
      </c>
      <c r="O211" s="236">
        <v>0</v>
      </c>
      <c r="P211" s="237">
        <v>23845</v>
      </c>
      <c r="Q211" s="238">
        <f t="shared" si="72"/>
        <v>20722.727272727272</v>
      </c>
      <c r="R211" s="144">
        <f t="shared" si="81"/>
        <v>0.15744680851063828</v>
      </c>
      <c r="S211" s="197">
        <v>1074476027</v>
      </c>
      <c r="T211" s="302" t="s">
        <v>7980</v>
      </c>
      <c r="U211" s="194">
        <f t="shared" si="96"/>
        <v>23845</v>
      </c>
      <c r="W211" s="239">
        <v>23845</v>
      </c>
      <c r="X211" s="136">
        <f t="shared" si="82"/>
        <v>17460</v>
      </c>
      <c r="Y211" s="240">
        <f t="shared" si="83"/>
        <v>20722.727272727272</v>
      </c>
      <c r="Z211" s="142">
        <f t="shared" si="84"/>
        <v>7.733277416649198E-2</v>
      </c>
      <c r="AA211" s="137">
        <f t="shared" si="85"/>
        <v>0.15744680851063828</v>
      </c>
      <c r="AB211" s="145"/>
      <c r="AC211" s="189">
        <f t="shared" si="94"/>
        <v>23377</v>
      </c>
      <c r="AD211" s="187">
        <f t="shared" si="95"/>
        <v>25689</v>
      </c>
      <c r="AE211" s="129">
        <f t="shared" si="88"/>
        <v>2312.0099999999998</v>
      </c>
      <c r="AF211" s="130">
        <f t="shared" si="89"/>
        <v>468.00999999999976</v>
      </c>
      <c r="AG211" s="131">
        <f t="shared" si="90"/>
        <v>1.8218303554050363E-2</v>
      </c>
      <c r="AH211" s="138">
        <f t="shared" si="91"/>
        <v>1844</v>
      </c>
      <c r="AI211" s="139">
        <f t="shared" si="92"/>
        <v>7.178169644594963E-2</v>
      </c>
      <c r="AJ211" s="139">
        <f t="shared" si="93"/>
        <v>0.13922850495658792</v>
      </c>
      <c r="AL211" s="197">
        <v>2254518158601</v>
      </c>
      <c r="AM211" s="197">
        <v>4985009708149</v>
      </c>
      <c r="AN211" s="197" t="s">
        <v>3566</v>
      </c>
      <c r="AO211" s="241" t="s">
        <v>812</v>
      </c>
      <c r="AP211" s="241" t="s">
        <v>1274</v>
      </c>
      <c r="AQ211" s="242" t="s">
        <v>40</v>
      </c>
      <c r="AR211" s="242">
        <v>40600</v>
      </c>
      <c r="AS211" s="431">
        <v>17460</v>
      </c>
      <c r="AT211" s="431">
        <v>1050</v>
      </c>
      <c r="AU211" s="211" t="s">
        <v>3956</v>
      </c>
      <c r="AV211" s="197" t="s">
        <v>489</v>
      </c>
      <c r="AW211" s="134" t="str">
        <f>IFERROR(VLOOKUP(AV:AV,Q商品!B:E,4,0),"")</f>
        <v>2023年製 Pilot Sport 5 225/45ZR18 95Y XL サマータイヤ 翌営業日発送</v>
      </c>
      <c r="AX211" s="134" t="str">
        <f>IFERROR(VLOOKUP(B:B,在庫!B:M,12,0),"")</f>
        <v>2023年製</v>
      </c>
      <c r="AY211" s="134">
        <f>IFERROR(VLOOKUP(B:B,在庫!B:L,10,0),"")</f>
        <v>2</v>
      </c>
      <c r="AZ211" s="244">
        <f>VLOOKUP(AL:AL,[1]MICHELIN!$B:$AH,32,0)</f>
        <v>605763424</v>
      </c>
      <c r="BA211" s="244">
        <f>VLOOKUP(AL:AL,[1]MICHELIN!$B:$AH,33,0)</f>
        <v>605763479</v>
      </c>
      <c r="BC211" s="11" t="s">
        <v>2055</v>
      </c>
    </row>
    <row r="212" spans="1:55" s="11" customFormat="1" ht="19.5" customHeight="1">
      <c r="A212" s="11">
        <f t="shared" si="86"/>
        <v>1</v>
      </c>
      <c r="B212" s="249">
        <f t="shared" si="87"/>
        <v>2254519158600</v>
      </c>
      <c r="C212" s="235">
        <f>VLOOKUP(B:B,[1]MICHELIN!$B:$K,9,0)</f>
        <v>13</v>
      </c>
      <c r="D212" s="11" t="s">
        <v>4677</v>
      </c>
      <c r="E212" s="397" t="s">
        <v>1114</v>
      </c>
      <c r="F212" s="160" t="s">
        <v>8449</v>
      </c>
      <c r="G212" s="133" t="s">
        <v>10663</v>
      </c>
      <c r="H212" s="235">
        <v>8</v>
      </c>
      <c r="I212" s="430">
        <f>VLOOKUP(B:B,[1]MICHELIN!$B:$K,10,0)</f>
        <v>8</v>
      </c>
      <c r="J212" s="132">
        <v>218</v>
      </c>
      <c r="K212" s="133" t="s">
        <v>1964</v>
      </c>
      <c r="L212" s="133">
        <v>65</v>
      </c>
      <c r="M212" s="135" t="s">
        <v>2024</v>
      </c>
      <c r="N212" s="236" t="s">
        <v>3990</v>
      </c>
      <c r="O212" s="236" t="s">
        <v>2381</v>
      </c>
      <c r="P212" s="237">
        <v>27500</v>
      </c>
      <c r="Q212" s="238">
        <f t="shared" si="72"/>
        <v>24045.454545454544</v>
      </c>
      <c r="R212" s="144">
        <f t="shared" si="81"/>
        <v>5.4706994328922447E-2</v>
      </c>
      <c r="S212" s="197">
        <v>1074475980</v>
      </c>
      <c r="T212" s="302" t="s">
        <v>7981</v>
      </c>
      <c r="U212" s="194">
        <f t="shared" si="96"/>
        <v>28790</v>
      </c>
      <c r="W212" s="239">
        <v>28790</v>
      </c>
      <c r="X212" s="136">
        <f t="shared" si="82"/>
        <v>22730</v>
      </c>
      <c r="Y212" s="240">
        <f t="shared" si="83"/>
        <v>25218.181818181816</v>
      </c>
      <c r="Z212" s="142">
        <f t="shared" si="84"/>
        <v>0.17041509433962254</v>
      </c>
      <c r="AA212" s="137">
        <f t="shared" si="85"/>
        <v>9.866618601297758E-2</v>
      </c>
      <c r="AB212" s="145">
        <v>3</v>
      </c>
      <c r="AC212" s="189">
        <f t="shared" si="94"/>
        <v>28225</v>
      </c>
      <c r="AD212" s="187">
        <f t="shared" si="95"/>
        <v>31016</v>
      </c>
      <c r="AE212" s="129">
        <f t="shared" si="88"/>
        <v>2791.44</v>
      </c>
      <c r="AF212" s="130">
        <f t="shared" si="89"/>
        <v>565.44000000000005</v>
      </c>
      <c r="AG212" s="131">
        <f t="shared" si="90"/>
        <v>1.8230590662883676E-2</v>
      </c>
      <c r="AH212" s="138">
        <f t="shared" si="91"/>
        <v>2226</v>
      </c>
      <c r="AI212" s="139">
        <f t="shared" si="92"/>
        <v>7.1769409337116327E-2</v>
      </c>
      <c r="AJ212" s="139">
        <f t="shared" si="93"/>
        <v>8.0435595350093897E-2</v>
      </c>
      <c r="AL212" s="197">
        <v>2254519158600</v>
      </c>
      <c r="AM212" s="197">
        <v>4985009708491</v>
      </c>
      <c r="AN212" s="197" t="s">
        <v>3566</v>
      </c>
      <c r="AO212" s="241" t="s">
        <v>812</v>
      </c>
      <c r="AP212" s="241" t="s">
        <v>1224</v>
      </c>
      <c r="AQ212" s="242" t="s">
        <v>108</v>
      </c>
      <c r="AR212" s="242">
        <v>50500</v>
      </c>
      <c r="AS212" s="431">
        <v>22730</v>
      </c>
      <c r="AT212" s="431">
        <v>1050</v>
      </c>
      <c r="AU212" s="211" t="s">
        <v>3956</v>
      </c>
      <c r="AV212" s="197" t="s">
        <v>561</v>
      </c>
      <c r="AW212" s="134" t="str">
        <f>IFERROR(VLOOKUP(AV:AV,Q商品!B:E,4,0),"")</f>
        <v>2023年製 Pilot Sport 5 225/45ZR19 96Y XL サマータイヤ 翌営業日発送</v>
      </c>
      <c r="AX212" s="134" t="str">
        <f>IFERROR(VLOOKUP(B:B,在庫!B:M,12,0),"")</f>
        <v>2023年製</v>
      </c>
      <c r="AY212" s="134">
        <f>IFERROR(VLOOKUP(B:B,在庫!B:L,10,0),"")</f>
        <v>2</v>
      </c>
      <c r="AZ212" s="244">
        <f>VLOOKUP(AL:AL,[1]MICHELIN!$B:$AH,32,0)</f>
        <v>605763445</v>
      </c>
      <c r="BA212" s="244">
        <f>VLOOKUP(AL:AL,[1]MICHELIN!$B:$AH,33,0)</f>
        <v>605763500</v>
      </c>
      <c r="BC212" s="11" t="s">
        <v>2055</v>
      </c>
    </row>
    <row r="213" spans="1:55" s="11" customFormat="1" ht="19.5" customHeight="1">
      <c r="A213" s="11">
        <f t="shared" si="86"/>
        <v>2</v>
      </c>
      <c r="B213" s="249">
        <f t="shared" si="87"/>
        <v>2255017158604</v>
      </c>
      <c r="C213" s="235">
        <f>VLOOKUP(B:B,[1]MICHELIN!$B:$K,9,0)</f>
        <v>8</v>
      </c>
      <c r="D213" s="11" t="s">
        <v>4677</v>
      </c>
      <c r="E213" s="397" t="s">
        <v>782</v>
      </c>
      <c r="F213" s="160" t="s">
        <v>6928</v>
      </c>
      <c r="G213" s="133" t="s">
        <v>10663</v>
      </c>
      <c r="H213" s="235">
        <v>15</v>
      </c>
      <c r="I213" s="430">
        <f>VLOOKUP(B:B,[1]MICHELIN!$B:$K,10,0)</f>
        <v>15</v>
      </c>
      <c r="J213" s="132" t="s">
        <v>12</v>
      </c>
      <c r="K213" s="133" t="s">
        <v>1964</v>
      </c>
      <c r="L213" s="351">
        <v>66</v>
      </c>
      <c r="M213" s="135" t="s">
        <v>3998</v>
      </c>
      <c r="N213" s="236" t="s">
        <v>2482</v>
      </c>
      <c r="O213" s="236">
        <v>0</v>
      </c>
      <c r="P213" s="237">
        <v>22500</v>
      </c>
      <c r="Q213" s="238">
        <f t="shared" si="72"/>
        <v>19500</v>
      </c>
      <c r="R213" s="144">
        <f t="shared" si="81"/>
        <v>8.615384615384615E-2</v>
      </c>
      <c r="S213" s="197">
        <v>1074476651</v>
      </c>
      <c r="T213" s="302" t="s">
        <v>7982</v>
      </c>
      <c r="U213" s="194">
        <f t="shared" si="96"/>
        <v>22500</v>
      </c>
      <c r="W213" s="239">
        <v>22500</v>
      </c>
      <c r="X213" s="136">
        <f t="shared" si="82"/>
        <v>17820</v>
      </c>
      <c r="Y213" s="240">
        <f t="shared" si="83"/>
        <v>19500</v>
      </c>
      <c r="Z213" s="142">
        <f t="shared" si="84"/>
        <v>7.7288888888888962E-2</v>
      </c>
      <c r="AA213" s="137">
        <f t="shared" si="85"/>
        <v>8.615384615384615E-2</v>
      </c>
      <c r="AB213" s="145"/>
      <c r="AC213" s="189">
        <f t="shared" si="94"/>
        <v>22058</v>
      </c>
      <c r="AD213" s="187">
        <f t="shared" si="95"/>
        <v>24239</v>
      </c>
      <c r="AE213" s="129">
        <f t="shared" si="88"/>
        <v>2181.5099999999998</v>
      </c>
      <c r="AF213" s="130">
        <f t="shared" si="89"/>
        <v>442.50999999999976</v>
      </c>
      <c r="AG213" s="131">
        <f t="shared" si="90"/>
        <v>1.8256116176409907E-2</v>
      </c>
      <c r="AH213" s="138">
        <f t="shared" si="91"/>
        <v>1739</v>
      </c>
      <c r="AI213" s="139">
        <f t="shared" si="92"/>
        <v>7.1743883823590079E-2</v>
      </c>
      <c r="AJ213" s="139">
        <f t="shared" si="93"/>
        <v>6.7897729977436247E-2</v>
      </c>
      <c r="AL213" s="197">
        <v>2255017158604</v>
      </c>
      <c r="AM213" s="197">
        <v>4985009708064</v>
      </c>
      <c r="AN213" s="197" t="s">
        <v>3556</v>
      </c>
      <c r="AO213" s="241" t="s">
        <v>812</v>
      </c>
      <c r="AP213" s="241" t="s">
        <v>931</v>
      </c>
      <c r="AQ213" s="242" t="s">
        <v>32</v>
      </c>
      <c r="AR213" s="242">
        <v>39600</v>
      </c>
      <c r="AS213" s="431">
        <v>17820</v>
      </c>
      <c r="AT213" s="431">
        <v>1050</v>
      </c>
      <c r="AU213" s="211" t="s">
        <v>3956</v>
      </c>
      <c r="AV213" s="197" t="s">
        <v>580</v>
      </c>
      <c r="AW213" s="134" t="str">
        <f>IFERROR(VLOOKUP(AV:AV,Q商品!B:E,4,0),"")</f>
        <v>2022年製以降 Pilot Sport 5 225/50ZR17 98Y XL サマータイヤ 翌営業日発送</v>
      </c>
      <c r="AX213" s="134" t="str">
        <f>IFERROR(VLOOKUP(B:B,在庫!B:M,12,0),"")</f>
        <v>2023年製</v>
      </c>
      <c r="AY213" s="134">
        <f>IFERROR(VLOOKUP(B:B,在庫!B:L,10,0),"")</f>
        <v>3</v>
      </c>
      <c r="AZ213" s="244" t="str">
        <f>VLOOKUP(AL:AL,[1]MICHELIN!$B:$AH,32,0)</f>
        <v>×</v>
      </c>
      <c r="BA213" s="244" t="str">
        <f>VLOOKUP(AL:AL,[1]MICHELIN!$B:$AH,33,0)</f>
        <v>×</v>
      </c>
      <c r="BC213" s="11" t="s">
        <v>150</v>
      </c>
    </row>
    <row r="214" spans="1:55" s="11" customFormat="1" ht="19.5" customHeight="1">
      <c r="A214" s="11">
        <f t="shared" si="86"/>
        <v>2</v>
      </c>
      <c r="B214" s="249">
        <f t="shared" si="87"/>
        <v>2255017159656</v>
      </c>
      <c r="C214" s="235">
        <f>VLOOKUP(B:B,[1]MICHELIN!$B:$K,9,0)</f>
        <v>5</v>
      </c>
      <c r="D214" s="11" t="s">
        <v>4677</v>
      </c>
      <c r="E214" s="397" t="s">
        <v>782</v>
      </c>
      <c r="F214" s="160" t="s">
        <v>6928</v>
      </c>
      <c r="G214" s="133" t="s">
        <v>10661</v>
      </c>
      <c r="H214" s="235">
        <v>1</v>
      </c>
      <c r="I214" s="430">
        <f>VLOOKUP(B:B,[1]MICHELIN!$B:$K,10,0)</f>
        <v>1</v>
      </c>
      <c r="J214" s="132" t="s">
        <v>12</v>
      </c>
      <c r="K214" s="133" t="s">
        <v>1964</v>
      </c>
      <c r="L214" s="351">
        <v>66</v>
      </c>
      <c r="M214" s="135" t="s">
        <v>3998</v>
      </c>
      <c r="N214" s="236" t="s">
        <v>2482</v>
      </c>
      <c r="O214" s="236">
        <v>0</v>
      </c>
      <c r="P214" s="237">
        <v>22500</v>
      </c>
      <c r="Q214" s="238">
        <f t="shared" si="72"/>
        <v>19500</v>
      </c>
      <c r="R214" s="144">
        <f t="shared" si="81"/>
        <v>0.21682051282051282</v>
      </c>
      <c r="S214" s="197">
        <v>1074476197</v>
      </c>
      <c r="T214" s="302" t="s">
        <v>7983</v>
      </c>
      <c r="U214" s="194">
        <f t="shared" si="96"/>
        <v>22500</v>
      </c>
      <c r="W214" s="239">
        <v>22500</v>
      </c>
      <c r="X214" s="136">
        <f t="shared" si="82"/>
        <v>15272</v>
      </c>
      <c r="Y214" s="240">
        <f t="shared" si="83"/>
        <v>19500</v>
      </c>
      <c r="Z214" s="142">
        <f t="shared" si="84"/>
        <v>7.7288888888888962E-2</v>
      </c>
      <c r="AA214" s="137">
        <f t="shared" si="85"/>
        <v>0.21682051282051282</v>
      </c>
      <c r="AB214" s="145">
        <v>9</v>
      </c>
      <c r="AC214" s="189">
        <f t="shared" si="94"/>
        <v>22058</v>
      </c>
      <c r="AD214" s="187">
        <f t="shared" si="95"/>
        <v>24239</v>
      </c>
      <c r="AE214" s="129">
        <f t="shared" si="88"/>
        <v>2181.5099999999998</v>
      </c>
      <c r="AF214" s="130">
        <f t="shared" si="89"/>
        <v>442.50999999999976</v>
      </c>
      <c r="AG214" s="131">
        <f t="shared" si="90"/>
        <v>1.8256116176409907E-2</v>
      </c>
      <c r="AH214" s="138">
        <f t="shared" si="91"/>
        <v>1739</v>
      </c>
      <c r="AI214" s="139">
        <f t="shared" si="92"/>
        <v>7.1743883823590079E-2</v>
      </c>
      <c r="AJ214" s="139">
        <f t="shared" si="93"/>
        <v>0.19856439664410291</v>
      </c>
      <c r="AL214" s="197">
        <v>2255017159656</v>
      </c>
      <c r="AM214" s="197">
        <v>4985009708064</v>
      </c>
      <c r="AN214" s="197" t="s">
        <v>152</v>
      </c>
      <c r="AO214" s="241" t="s">
        <v>143</v>
      </c>
      <c r="AP214" s="241" t="s">
        <v>931</v>
      </c>
      <c r="AQ214" s="242" t="s">
        <v>32</v>
      </c>
      <c r="AR214" s="242" t="s">
        <v>152</v>
      </c>
      <c r="AS214" s="431">
        <v>15272</v>
      </c>
      <c r="AT214" s="431">
        <v>1050</v>
      </c>
      <c r="AU214" s="211" t="s">
        <v>3957</v>
      </c>
      <c r="AV214" s="197" t="s">
        <v>451</v>
      </c>
      <c r="AW214" s="134" t="str">
        <f>IFERROR(VLOOKUP(AV:AV,Q商品!B:E,4,0),"")</f>
        <v>2023年製 Pilot Sport 5 225/50ZR17 98Y XL サマータイヤ 翌営業日発送</v>
      </c>
      <c r="AX214" s="134" t="str">
        <f>IFERROR(VLOOKUP(B:B,在庫!B:M,12,0),"")</f>
        <v>2023年製</v>
      </c>
      <c r="AY214" s="134">
        <f>IFERROR(VLOOKUP(B:B,在庫!B:L,10,0),"")</f>
        <v>1</v>
      </c>
      <c r="AZ214" s="244">
        <f>VLOOKUP(AL:AL,[1]MICHELIN!$B:$AH,32,0)</f>
        <v>614215478</v>
      </c>
      <c r="BA214" s="244">
        <f>VLOOKUP(AL:AL,[1]MICHELIN!$B:$AH,33,0)</f>
        <v>614215488</v>
      </c>
      <c r="BC214" s="11" t="s">
        <v>2055</v>
      </c>
    </row>
    <row r="215" spans="1:55" s="11" customFormat="1" ht="19.5" customHeight="1">
      <c r="A215" s="11">
        <f t="shared" si="86"/>
        <v>1</v>
      </c>
      <c r="B215" s="249">
        <f t="shared" si="87"/>
        <v>2255517158609</v>
      </c>
      <c r="C215" s="235">
        <f>VLOOKUP(B:B,[1]MICHELIN!$B:$K,9,0)</f>
        <v>17</v>
      </c>
      <c r="D215" s="11" t="s">
        <v>4677</v>
      </c>
      <c r="E215" s="397" t="s">
        <v>1115</v>
      </c>
      <c r="F215" s="160" t="s">
        <v>7283</v>
      </c>
      <c r="G215" s="133" t="s">
        <v>10663</v>
      </c>
      <c r="H215" s="235">
        <v>4</v>
      </c>
      <c r="I215" s="430">
        <f>VLOOKUP(B:B,[1]MICHELIN!$B:$K,10,0)</f>
        <v>4</v>
      </c>
      <c r="J215" s="132">
        <v>733</v>
      </c>
      <c r="K215" s="133" t="s">
        <v>1964</v>
      </c>
      <c r="L215" s="133">
        <v>67</v>
      </c>
      <c r="M215" s="135" t="s">
        <v>2385</v>
      </c>
      <c r="N215" s="236" t="s">
        <v>3991</v>
      </c>
      <c r="O215" s="236">
        <v>0</v>
      </c>
      <c r="P215" s="237">
        <v>19500</v>
      </c>
      <c r="Q215" s="238">
        <f t="shared" si="72"/>
        <v>17250</v>
      </c>
      <c r="R215" s="144">
        <f t="shared" si="81"/>
        <v>2.9565217391304348E-2</v>
      </c>
      <c r="S215" s="197">
        <v>1074476000</v>
      </c>
      <c r="T215" s="302" t="s">
        <v>7984</v>
      </c>
      <c r="U215" s="194">
        <f t="shared" si="96"/>
        <v>20799</v>
      </c>
      <c r="W215" s="239">
        <v>20799</v>
      </c>
      <c r="X215" s="136">
        <f t="shared" si="82"/>
        <v>16740</v>
      </c>
      <c r="Y215" s="240">
        <f t="shared" si="83"/>
        <v>18430.909090909088</v>
      </c>
      <c r="Z215" s="142">
        <f t="shared" si="84"/>
        <v>0.14907692307692311</v>
      </c>
      <c r="AA215" s="137">
        <f t="shared" si="85"/>
        <v>9.1743119266054912E-2</v>
      </c>
      <c r="AB215" s="145"/>
      <c r="AC215" s="189">
        <f t="shared" si="94"/>
        <v>20391</v>
      </c>
      <c r="AD215" s="187">
        <f t="shared" si="95"/>
        <v>22407</v>
      </c>
      <c r="AE215" s="129">
        <f t="shared" si="88"/>
        <v>2016.6299999999999</v>
      </c>
      <c r="AF215" s="130">
        <f t="shared" si="89"/>
        <v>408.62999999999988</v>
      </c>
      <c r="AG215" s="131">
        <f t="shared" si="90"/>
        <v>1.8236711741866377E-2</v>
      </c>
      <c r="AH215" s="138">
        <f t="shared" si="91"/>
        <v>1608</v>
      </c>
      <c r="AI215" s="139">
        <f t="shared" si="92"/>
        <v>7.176328825813362E-2</v>
      </c>
      <c r="AJ215" s="139">
        <f t="shared" si="93"/>
        <v>7.3506407524188536E-2</v>
      </c>
      <c r="AL215" s="197">
        <v>2255517158609</v>
      </c>
      <c r="AM215" s="197">
        <v>4985009708071</v>
      </c>
      <c r="AN215" s="197" t="s">
        <v>3557</v>
      </c>
      <c r="AO215" s="241" t="s">
        <v>812</v>
      </c>
      <c r="AP215" s="241" t="s">
        <v>937</v>
      </c>
      <c r="AQ215" s="242" t="s">
        <v>52</v>
      </c>
      <c r="AR215" s="242">
        <v>37200</v>
      </c>
      <c r="AS215" s="431">
        <f>VLOOKUP(B:B,[1]MICHELIN!$B:$K,8,0)</f>
        <v>16740</v>
      </c>
      <c r="AT215" s="431">
        <v>525</v>
      </c>
      <c r="AU215" s="211" t="s">
        <v>3956</v>
      </c>
      <c r="AV215" s="197" t="s">
        <v>579</v>
      </c>
      <c r="AW215" s="134" t="str">
        <f>IFERROR(VLOOKUP(AV:AV,Q商品!B:E,4,0),"")</f>
        <v>2023年製 Pilot Sport 5 225/55ZR17 101Y XL サマータイヤ 翌営業日発送</v>
      </c>
      <c r="AX215" s="134" t="str">
        <f>IFERROR(VLOOKUP(B:B,在庫!B:M,12,0),"")</f>
        <v>2023年製</v>
      </c>
      <c r="AY215" s="134">
        <f>IFERROR(VLOOKUP(B:B,在庫!B:L,10,0),"")</f>
        <v>1</v>
      </c>
      <c r="AZ215" s="244">
        <f>VLOOKUP(AL:AL,[1]MICHELIN!$B:$AH,32,0)</f>
        <v>605763436</v>
      </c>
      <c r="BA215" s="244">
        <f>VLOOKUP(AL:AL,[1]MICHELIN!$B:$AH,33,0)</f>
        <v>605763491</v>
      </c>
      <c r="BC215" s="11" t="s">
        <v>2055</v>
      </c>
    </row>
    <row r="216" spans="1:55" s="11" customFormat="1" ht="19.5" customHeight="1">
      <c r="A216" s="11">
        <f t="shared" si="86"/>
        <v>1</v>
      </c>
      <c r="B216" s="249">
        <f t="shared" si="87"/>
        <v>2353519158600</v>
      </c>
      <c r="C216" s="235">
        <f>VLOOKUP(B:B,[1]MICHELIN!$B:$K,9,0)</f>
        <v>4</v>
      </c>
      <c r="D216" s="11" t="s">
        <v>4677</v>
      </c>
      <c r="E216" s="397" t="s">
        <v>1116</v>
      </c>
      <c r="F216" s="160" t="s">
        <v>6929</v>
      </c>
      <c r="G216" s="133" t="s">
        <v>10663</v>
      </c>
      <c r="H216" s="235">
        <v>8</v>
      </c>
      <c r="I216" s="430">
        <f>VLOOKUP(B:B,[1]MICHELIN!$B:$K,10,0)</f>
        <v>8</v>
      </c>
      <c r="J216" s="132">
        <v>364</v>
      </c>
      <c r="K216" s="133" t="s">
        <v>1964</v>
      </c>
      <c r="L216" s="133">
        <v>68</v>
      </c>
      <c r="M216" s="135" t="s">
        <v>2014</v>
      </c>
      <c r="N216" s="236" t="s">
        <v>6949</v>
      </c>
      <c r="O216" s="236">
        <v>0</v>
      </c>
      <c r="P216" s="237">
        <v>31900</v>
      </c>
      <c r="Q216" s="238">
        <f t="shared" si="72"/>
        <v>28045.454545454544</v>
      </c>
      <c r="R216" s="144">
        <f t="shared" si="81"/>
        <v>5.9740680713127992E-2</v>
      </c>
      <c r="S216" s="197">
        <v>1074475976</v>
      </c>
      <c r="T216" s="302" t="s">
        <v>7985</v>
      </c>
      <c r="U216" s="194">
        <f t="shared" si="96"/>
        <v>32998</v>
      </c>
      <c r="W216" s="239">
        <v>32998</v>
      </c>
      <c r="X216" s="136">
        <f t="shared" si="82"/>
        <v>26370</v>
      </c>
      <c r="Y216" s="240">
        <f t="shared" si="83"/>
        <v>29043.63636363636</v>
      </c>
      <c r="Z216" s="142">
        <f t="shared" si="84"/>
        <v>0.11438871473354228</v>
      </c>
      <c r="AA216" s="137">
        <f t="shared" si="85"/>
        <v>9.2055840741204348E-2</v>
      </c>
      <c r="AB216" s="145"/>
      <c r="AC216" s="189">
        <f t="shared" si="94"/>
        <v>32350</v>
      </c>
      <c r="AD216" s="187">
        <f t="shared" si="95"/>
        <v>35549</v>
      </c>
      <c r="AE216" s="129">
        <f t="shared" si="88"/>
        <v>3199.41</v>
      </c>
      <c r="AF216" s="130">
        <f t="shared" si="89"/>
        <v>648.40999999999985</v>
      </c>
      <c r="AG216" s="131">
        <f t="shared" si="90"/>
        <v>1.8239894230498745E-2</v>
      </c>
      <c r="AH216" s="138">
        <f t="shared" si="91"/>
        <v>2551</v>
      </c>
      <c r="AI216" s="139">
        <f t="shared" si="92"/>
        <v>7.1760105769501245E-2</v>
      </c>
      <c r="AJ216" s="139">
        <f t="shared" si="93"/>
        <v>7.381594651070561E-2</v>
      </c>
      <c r="AL216" s="197">
        <v>2353519158600</v>
      </c>
      <c r="AM216" s="197">
        <v>4985009708286</v>
      </c>
      <c r="AN216" s="197" t="s">
        <v>3570</v>
      </c>
      <c r="AO216" s="241" t="s">
        <v>812</v>
      </c>
      <c r="AP216" s="241" t="s">
        <v>1138</v>
      </c>
      <c r="AQ216" s="242" t="s">
        <v>125</v>
      </c>
      <c r="AR216" s="242">
        <v>58600</v>
      </c>
      <c r="AS216" s="431">
        <v>26370</v>
      </c>
      <c r="AT216" s="431">
        <v>1050</v>
      </c>
      <c r="AU216" s="211" t="s">
        <v>3956</v>
      </c>
      <c r="AV216" s="197" t="s">
        <v>491</v>
      </c>
      <c r="AW216" s="134" t="str">
        <f>IFERROR(VLOOKUP(AV:AV,Q商品!B:E,4,0),"")</f>
        <v>2023年製 Pilot Sport 5 235/35ZR19 91Y XL サマータイヤ 翌営業日発送</v>
      </c>
      <c r="AX216" s="134" t="str">
        <f>IFERROR(VLOOKUP(B:B,在庫!B:M,12,0),"")</f>
        <v>2023年製</v>
      </c>
      <c r="AY216" s="134">
        <f>IFERROR(VLOOKUP(B:B,在庫!B:L,10,0),"")</f>
        <v>3</v>
      </c>
      <c r="AZ216" s="244">
        <f>VLOOKUP(AL:AL,[1]MICHELIN!$B:$AH,32,0)</f>
        <v>605763444</v>
      </c>
      <c r="BA216" s="244">
        <f>VLOOKUP(AL:AL,[1]MICHELIN!$B:$AH,33,0)</f>
        <v>605763499</v>
      </c>
      <c r="BC216" s="11" t="s">
        <v>2055</v>
      </c>
    </row>
    <row r="217" spans="1:55" s="11" customFormat="1" ht="19.5" customHeight="1">
      <c r="A217" s="11">
        <f t="shared" si="86"/>
        <v>2</v>
      </c>
      <c r="B217" s="249">
        <f t="shared" si="87"/>
        <v>2354018158603</v>
      </c>
      <c r="C217" s="235">
        <f>VLOOKUP(B:B,[1]MICHELIN!$B:$K,9,0)</f>
        <v>23</v>
      </c>
      <c r="D217" s="11" t="s">
        <v>4677</v>
      </c>
      <c r="E217" s="397" t="s">
        <v>1117</v>
      </c>
      <c r="F217" s="160" t="s">
        <v>6930</v>
      </c>
      <c r="G217" s="133" t="s">
        <v>10663</v>
      </c>
      <c r="H217" s="235">
        <v>6</v>
      </c>
      <c r="I217" s="430">
        <f>VLOOKUP(B:B,[1]MICHELIN!$B:$K,10,0)</f>
        <v>6</v>
      </c>
      <c r="J217" s="132">
        <v>57</v>
      </c>
      <c r="K217" s="133" t="s">
        <v>1964</v>
      </c>
      <c r="L217" s="351">
        <v>69</v>
      </c>
      <c r="M217" s="135" t="s">
        <v>2385</v>
      </c>
      <c r="N217" s="236" t="s">
        <v>6950</v>
      </c>
      <c r="O217" s="236">
        <v>0</v>
      </c>
      <c r="P217" s="237">
        <v>29700</v>
      </c>
      <c r="Q217" s="238">
        <f t="shared" si="72"/>
        <v>26045.454545454544</v>
      </c>
      <c r="R217" s="144">
        <f t="shared" si="81"/>
        <v>8.0837696335078493E-2</v>
      </c>
      <c r="S217" s="197">
        <v>1074476026</v>
      </c>
      <c r="T217" s="302" t="s">
        <v>7986</v>
      </c>
      <c r="U217" s="194">
        <f t="shared" si="96"/>
        <v>30500</v>
      </c>
      <c r="W217" s="239">
        <v>30500</v>
      </c>
      <c r="X217" s="136">
        <f t="shared" si="82"/>
        <v>23940</v>
      </c>
      <c r="Y217" s="240">
        <f t="shared" si="83"/>
        <v>26772.727272727272</v>
      </c>
      <c r="Z217" s="142">
        <f t="shared" si="84"/>
        <v>0.10632996632996639</v>
      </c>
      <c r="AA217" s="137">
        <f t="shared" si="85"/>
        <v>0.10580645161290321</v>
      </c>
      <c r="AB217" s="145">
        <v>3</v>
      </c>
      <c r="AC217" s="189">
        <f t="shared" si="94"/>
        <v>29901</v>
      </c>
      <c r="AD217" s="187">
        <f t="shared" si="95"/>
        <v>32858</v>
      </c>
      <c r="AE217" s="129">
        <f t="shared" si="88"/>
        <v>2957.22</v>
      </c>
      <c r="AF217" s="130">
        <f t="shared" si="89"/>
        <v>599.2199999999998</v>
      </c>
      <c r="AG217" s="131">
        <f t="shared" si="90"/>
        <v>1.8236654695964447E-2</v>
      </c>
      <c r="AH217" s="138">
        <f t="shared" si="91"/>
        <v>2358</v>
      </c>
      <c r="AI217" s="139">
        <f t="shared" si="92"/>
        <v>7.1763345304035553E-2</v>
      </c>
      <c r="AJ217" s="139">
        <f t="shared" si="93"/>
        <v>8.7569796916938766E-2</v>
      </c>
      <c r="AL217" s="197">
        <v>2354018158603</v>
      </c>
      <c r="AM217" s="197">
        <v>4985009708156</v>
      </c>
      <c r="AN217" s="197" t="s">
        <v>3563</v>
      </c>
      <c r="AO217" s="241" t="s">
        <v>812</v>
      </c>
      <c r="AP217" s="241" t="s">
        <v>944</v>
      </c>
      <c r="AQ217" s="242" t="s">
        <v>34</v>
      </c>
      <c r="AR217" s="242">
        <v>53200</v>
      </c>
      <c r="AS217" s="431">
        <f>VLOOKUP(B:B,[1]MICHELIN!$B:$K,8,0)</f>
        <v>23940</v>
      </c>
      <c r="AT217" s="431">
        <v>1050</v>
      </c>
      <c r="AU217" s="211" t="s">
        <v>3956</v>
      </c>
      <c r="AV217" s="197" t="s">
        <v>549</v>
      </c>
      <c r="AW217" s="134" t="str">
        <f>IFERROR(VLOOKUP(AV:AV,Q商品!B:E,4,0),"")</f>
        <v>2023年製 Pilot Sport 5 235/40ZR18 95Y XL サマータイヤ 翌営業日発送</v>
      </c>
      <c r="AX217" s="134" t="str">
        <f>IFERROR(VLOOKUP(B:B,在庫!B:M,12,0),"")</f>
        <v>2023年製</v>
      </c>
      <c r="AY217" s="134">
        <f>IFERROR(VLOOKUP(B:B,在庫!B:L,10,0),"")</f>
        <v>2</v>
      </c>
      <c r="AZ217" s="244">
        <f>VLOOKUP(AL:AL,[1]MICHELIN!$B:$AH,32,0)</f>
        <v>605763431</v>
      </c>
      <c r="BA217" s="244">
        <f>VLOOKUP(AL:AL,[1]MICHELIN!$B:$AH,33,0)</f>
        <v>605763486</v>
      </c>
      <c r="BC217" s="11" t="s">
        <v>2055</v>
      </c>
    </row>
    <row r="218" spans="1:55" s="11" customFormat="1" ht="19.5" customHeight="1">
      <c r="A218" s="11">
        <f t="shared" si="86"/>
        <v>2</v>
      </c>
      <c r="B218" s="249">
        <f t="shared" si="87"/>
        <v>2354018159655</v>
      </c>
      <c r="C218" s="235">
        <f>VLOOKUP(B:B,[1]MICHELIN!$B:$K,9,0)</f>
        <v>0</v>
      </c>
      <c r="D218" s="11" t="s">
        <v>6144</v>
      </c>
      <c r="E218" s="397" t="s">
        <v>1117</v>
      </c>
      <c r="F218" s="160" t="s">
        <v>6930</v>
      </c>
      <c r="G218" s="133" t="s">
        <v>10661</v>
      </c>
      <c r="H218" s="235">
        <v>0</v>
      </c>
      <c r="I218" s="430">
        <f>VLOOKUP(B:B,[1]MICHELIN!$B:$K,10,0)</f>
        <v>0</v>
      </c>
      <c r="J218" s="132"/>
      <c r="K218" s="133" t="s">
        <v>1964</v>
      </c>
      <c r="L218" s="351">
        <v>69</v>
      </c>
      <c r="M218" s="135" t="s">
        <v>2385</v>
      </c>
      <c r="N218" s="236" t="s">
        <v>6950</v>
      </c>
      <c r="O218" s="236">
        <v>0</v>
      </c>
      <c r="P218" s="237">
        <v>29700</v>
      </c>
      <c r="Q218" s="238">
        <f t="shared" si="72"/>
        <v>26045.454545454544</v>
      </c>
      <c r="R218" s="144">
        <f t="shared" si="81"/>
        <v>0.37340314136125652</v>
      </c>
      <c r="S218" s="197">
        <v>1074475965</v>
      </c>
      <c r="T218" s="302" t="s">
        <v>7987</v>
      </c>
      <c r="U218" s="194">
        <f t="shared" si="96"/>
        <v>30500</v>
      </c>
      <c r="W218" s="239">
        <v>30500</v>
      </c>
      <c r="X218" s="136">
        <f t="shared" si="82"/>
        <v>16320</v>
      </c>
      <c r="Y218" s="240">
        <f t="shared" si="83"/>
        <v>26772.727272727272</v>
      </c>
      <c r="Z218" s="142">
        <f t="shared" si="84"/>
        <v>0.10632996632996639</v>
      </c>
      <c r="AA218" s="137">
        <f t="shared" si="85"/>
        <v>0.39042444821731748</v>
      </c>
      <c r="AB218" s="145">
        <v>9</v>
      </c>
      <c r="AC218" s="189">
        <f t="shared" si="94"/>
        <v>29901</v>
      </c>
      <c r="AD218" s="187">
        <f t="shared" si="95"/>
        <v>32858</v>
      </c>
      <c r="AE218" s="129">
        <f t="shared" si="88"/>
        <v>2957.22</v>
      </c>
      <c r="AF218" s="130">
        <f t="shared" si="89"/>
        <v>599.2199999999998</v>
      </c>
      <c r="AG218" s="131">
        <f t="shared" si="90"/>
        <v>1.8236654695964447E-2</v>
      </c>
      <c r="AH218" s="138">
        <f t="shared" si="91"/>
        <v>2358</v>
      </c>
      <c r="AI218" s="139">
        <f t="shared" si="92"/>
        <v>7.1763345304035553E-2</v>
      </c>
      <c r="AJ218" s="139">
        <f t="shared" si="93"/>
        <v>0.37218779352135301</v>
      </c>
      <c r="AL218" s="197">
        <v>2354018159655</v>
      </c>
      <c r="AM218" s="197">
        <v>4985009708156</v>
      </c>
      <c r="AN218" s="197" t="s">
        <v>152</v>
      </c>
      <c r="AO218" s="241" t="s">
        <v>143</v>
      </c>
      <c r="AP218" s="241" t="s">
        <v>944</v>
      </c>
      <c r="AQ218" s="242" t="s">
        <v>34</v>
      </c>
      <c r="AR218" s="242" t="s">
        <v>152</v>
      </c>
      <c r="AS218" s="431">
        <v>16320</v>
      </c>
      <c r="AT218" s="431">
        <v>1050</v>
      </c>
      <c r="AU218" s="211" t="s">
        <v>3957</v>
      </c>
      <c r="AV218" s="197" t="s">
        <v>592</v>
      </c>
      <c r="AW218" s="134" t="str">
        <f>IFERROR(VLOOKUP(AV:AV,Q商品!B:E,4,0),"")</f>
        <v>2022年製 Pilot Sport 5 235/40ZR18 95Y XL サマータイヤ 翌営業日発送</v>
      </c>
      <c r="AX218" s="134" t="str">
        <f>IFERROR(VLOOKUP(B:B,在庫!B:M,12,0),"")</f>
        <v/>
      </c>
      <c r="AY218" s="134" t="str">
        <f>IFERROR(VLOOKUP(B:B,在庫!B:L,10,0),"")</f>
        <v/>
      </c>
      <c r="AZ218" s="244">
        <f>VLOOKUP(AL:AL,[1]MICHELIN!$B:$AH,32,0)</f>
        <v>614215476</v>
      </c>
      <c r="BA218" s="244">
        <f>VLOOKUP(AL:AL,[1]MICHELIN!$B:$AH,33,0)</f>
        <v>614215486</v>
      </c>
      <c r="BC218" s="11" t="s">
        <v>150</v>
      </c>
    </row>
    <row r="219" spans="1:55" s="11" customFormat="1" ht="19.5" customHeight="1">
      <c r="A219" s="11">
        <f t="shared" si="86"/>
        <v>1</v>
      </c>
      <c r="B219" s="249">
        <f t="shared" si="87"/>
        <v>2354019158602</v>
      </c>
      <c r="C219" s="235">
        <f>VLOOKUP(B:B,[1]MICHELIN!$B:$K,9,0)</f>
        <v>0</v>
      </c>
      <c r="D219" s="11" t="s">
        <v>4677</v>
      </c>
      <c r="E219" s="397" t="s">
        <v>5627</v>
      </c>
      <c r="F219" s="160" t="s">
        <v>8450</v>
      </c>
      <c r="G219" s="133" t="s">
        <v>10663</v>
      </c>
      <c r="H219" s="235">
        <v>12</v>
      </c>
      <c r="I219" s="430">
        <f>VLOOKUP(B:B,[1]MICHELIN!$B:$K,10,0)</f>
        <v>12</v>
      </c>
      <c r="J219" s="132">
        <v>245</v>
      </c>
      <c r="K219" s="133" t="s">
        <v>1964</v>
      </c>
      <c r="L219" s="133">
        <v>71</v>
      </c>
      <c r="M219" s="135" t="s">
        <v>2024</v>
      </c>
      <c r="N219" s="236" t="s">
        <v>8514</v>
      </c>
      <c r="O219" s="236" t="s">
        <v>2381</v>
      </c>
      <c r="P219" s="237">
        <v>32500</v>
      </c>
      <c r="Q219" s="238">
        <f t="shared" si="72"/>
        <v>28590.909090909088</v>
      </c>
      <c r="R219" s="144">
        <f t="shared" si="81"/>
        <v>0.1074085850556438</v>
      </c>
      <c r="S219" s="197">
        <v>1074476207</v>
      </c>
      <c r="T219" s="302" t="s">
        <v>7988</v>
      </c>
      <c r="U219" s="194">
        <f t="shared" si="96"/>
        <v>32500</v>
      </c>
      <c r="W219" s="239">
        <v>32500</v>
      </c>
      <c r="X219" s="136">
        <f t="shared" si="82"/>
        <v>25520</v>
      </c>
      <c r="Y219" s="240">
        <f t="shared" si="83"/>
        <v>28590.909090909088</v>
      </c>
      <c r="Z219" s="142">
        <f t="shared" si="84"/>
        <v>0.11152380952380958</v>
      </c>
      <c r="AA219" s="137">
        <f t="shared" si="85"/>
        <v>0.1074085850556438</v>
      </c>
      <c r="AB219" s="145" t="s">
        <v>9151</v>
      </c>
      <c r="AC219" s="189">
        <f t="shared" si="94"/>
        <v>31862</v>
      </c>
      <c r="AD219" s="187">
        <f t="shared" si="95"/>
        <v>35013</v>
      </c>
      <c r="AE219" s="129">
        <f t="shared" si="88"/>
        <v>3151.17</v>
      </c>
      <c r="AF219" s="130">
        <f t="shared" si="89"/>
        <v>638.17000000000007</v>
      </c>
      <c r="AG219" s="131">
        <f t="shared" si="90"/>
        <v>1.8226658669636995E-2</v>
      </c>
      <c r="AH219" s="138">
        <f t="shared" si="91"/>
        <v>2513</v>
      </c>
      <c r="AI219" s="139">
        <f t="shared" si="92"/>
        <v>7.1773341330363005E-2</v>
      </c>
      <c r="AJ219" s="139">
        <f t="shared" si="93"/>
        <v>8.9181926386006805E-2</v>
      </c>
      <c r="AL219" s="197">
        <v>2354019158602</v>
      </c>
      <c r="AM219" s="197">
        <v>4985009708293</v>
      </c>
      <c r="AN219" s="197" t="s">
        <v>3575</v>
      </c>
      <c r="AO219" s="241" t="s">
        <v>812</v>
      </c>
      <c r="AP219" s="241" t="s">
        <v>945</v>
      </c>
      <c r="AQ219" s="242" t="s">
        <v>101</v>
      </c>
      <c r="AR219" s="242">
        <v>56700</v>
      </c>
      <c r="AS219" s="431">
        <f>VLOOKUP(B:B,[1]MICHELIN!$B:$K,8,0)</f>
        <v>25520</v>
      </c>
      <c r="AT219" s="431">
        <v>1050</v>
      </c>
      <c r="AU219" s="211" t="s">
        <v>3956</v>
      </c>
      <c r="AV219" s="197" t="s">
        <v>560</v>
      </c>
      <c r="AW219" s="134" t="str">
        <f>IFERROR(VLOOKUP(AV:AV,Q商品!B:E,4,0),"")</f>
        <v>2023年製 Pilot Sport 5 235/40ZR19 96Y XL サマータイヤ 翌営業日発送</v>
      </c>
      <c r="AX219" s="134" t="str">
        <f>IFERROR(VLOOKUP(B:B,在庫!B:M,12,0),"")</f>
        <v>2023年製</v>
      </c>
      <c r="AY219" s="134">
        <f>IFERROR(VLOOKUP(B:B,在庫!B:L,10,0),"")</f>
        <v>4</v>
      </c>
      <c r="AZ219" s="244" t="str">
        <f>VLOOKUP(AL:AL,[1]MICHELIN!$B:$AH,32,0)</f>
        <v>×</v>
      </c>
      <c r="BA219" s="244" t="str">
        <f>VLOOKUP(AL:AL,[1]MICHELIN!$B:$AH,33,0)</f>
        <v>×</v>
      </c>
      <c r="BC219" s="11" t="s">
        <v>150</v>
      </c>
    </row>
    <row r="220" spans="1:55" s="11" customFormat="1" ht="19.5" customHeight="1">
      <c r="A220" s="11">
        <f t="shared" si="86"/>
        <v>1</v>
      </c>
      <c r="B220" s="249">
        <f t="shared" si="87"/>
        <v>2354518158608</v>
      </c>
      <c r="C220" s="235">
        <f>VLOOKUP(B:B,[1]MICHELIN!$B:$K,9,0)</f>
        <v>46</v>
      </c>
      <c r="D220" s="11" t="s">
        <v>4677</v>
      </c>
      <c r="E220" s="397" t="s">
        <v>1118</v>
      </c>
      <c r="F220" s="160" t="s">
        <v>8386</v>
      </c>
      <c r="G220" s="133" t="s">
        <v>10663</v>
      </c>
      <c r="H220" s="235">
        <v>22</v>
      </c>
      <c r="I220" s="430">
        <f>VLOOKUP(B:B,[1]MICHELIN!$B:$K,10,0)</f>
        <v>22</v>
      </c>
      <c r="J220" s="132"/>
      <c r="K220" s="133" t="s">
        <v>1964</v>
      </c>
      <c r="L220" s="133">
        <v>72</v>
      </c>
      <c r="M220" s="135" t="s">
        <v>2024</v>
      </c>
      <c r="N220" s="236" t="s">
        <v>3992</v>
      </c>
      <c r="O220" s="236" t="s">
        <v>2381</v>
      </c>
      <c r="P220" s="237">
        <v>25000</v>
      </c>
      <c r="Q220" s="238">
        <f t="shared" si="72"/>
        <v>21772.727272727272</v>
      </c>
      <c r="R220" s="144">
        <f t="shared" si="81"/>
        <v>7.820459290187888E-2</v>
      </c>
      <c r="S220" s="197">
        <v>1074476023</v>
      </c>
      <c r="T220" s="302" t="s">
        <v>7989</v>
      </c>
      <c r="U220" s="194">
        <f t="shared" si="96"/>
        <v>25350</v>
      </c>
      <c r="W220" s="239">
        <v>25350</v>
      </c>
      <c r="X220" s="136">
        <f t="shared" si="82"/>
        <v>20070</v>
      </c>
      <c r="Y220" s="240">
        <f t="shared" si="83"/>
        <v>22090.909090909088</v>
      </c>
      <c r="Z220" s="142">
        <f t="shared" si="84"/>
        <v>0.13787499999999997</v>
      </c>
      <c r="AA220" s="137">
        <f t="shared" si="85"/>
        <v>9.1481481481481372E-2</v>
      </c>
      <c r="AB220" s="145"/>
      <c r="AC220" s="189">
        <f t="shared" si="94"/>
        <v>24852</v>
      </c>
      <c r="AD220" s="187">
        <f t="shared" si="95"/>
        <v>27309</v>
      </c>
      <c r="AE220" s="129">
        <f t="shared" si="88"/>
        <v>2457.81</v>
      </c>
      <c r="AF220" s="130">
        <f t="shared" si="89"/>
        <v>498.80999999999995</v>
      </c>
      <c r="AG220" s="131">
        <f t="shared" si="90"/>
        <v>1.8265407008678455E-2</v>
      </c>
      <c r="AH220" s="138">
        <f t="shared" si="91"/>
        <v>1959</v>
      </c>
      <c r="AI220" s="139">
        <f t="shared" si="92"/>
        <v>7.1734592991321539E-2</v>
      </c>
      <c r="AJ220" s="139">
        <f t="shared" si="93"/>
        <v>7.3216074472802914E-2</v>
      </c>
      <c r="AL220" s="197">
        <v>2354518158608</v>
      </c>
      <c r="AM220" s="197">
        <v>4985009708163</v>
      </c>
      <c r="AN220" s="197" t="s">
        <v>3567</v>
      </c>
      <c r="AO220" s="241" t="s">
        <v>812</v>
      </c>
      <c r="AP220" s="241" t="s">
        <v>949</v>
      </c>
      <c r="AQ220" s="242" t="s">
        <v>69</v>
      </c>
      <c r="AR220" s="242">
        <v>44600</v>
      </c>
      <c r="AS220" s="431">
        <f>VLOOKUP(B:B,[1]MICHELIN!$B:$K,8,0)</f>
        <v>20070</v>
      </c>
      <c r="AT220" s="431">
        <v>1050</v>
      </c>
      <c r="AU220" s="211" t="s">
        <v>3956</v>
      </c>
      <c r="AV220" s="197" t="s">
        <v>459</v>
      </c>
      <c r="AW220" s="134" t="str">
        <f>IFERROR(VLOOKUP(AV:AV,Q商品!B:E,4,0),"")</f>
        <v>2023年製 Pilot Sport 5 235/45ZR18 98Y XL サマータイヤ 翌営業日発送</v>
      </c>
      <c r="AX220" s="134" t="str">
        <f>IFERROR(VLOOKUP(B:B,在庫!B:M,12,0),"")</f>
        <v>2023年製</v>
      </c>
      <c r="AY220" s="134">
        <f>IFERROR(VLOOKUP(B:B,在庫!B:L,10,0),"")</f>
        <v>1</v>
      </c>
      <c r="AZ220" s="244">
        <f>VLOOKUP(AL:AL,[1]MICHELIN!$B:$AH,32,0)</f>
        <v>605763432</v>
      </c>
      <c r="BA220" s="244">
        <f>VLOOKUP(AL:AL,[1]MICHELIN!$B:$AH,33,0)</f>
        <v>605763487</v>
      </c>
      <c r="BC220" s="11" t="s">
        <v>2055</v>
      </c>
    </row>
    <row r="221" spans="1:55" s="11" customFormat="1" ht="19.5" customHeight="1">
      <c r="A221" s="11">
        <f t="shared" si="86"/>
        <v>1</v>
      </c>
      <c r="B221" s="249">
        <f t="shared" si="87"/>
        <v>2354519158607</v>
      </c>
      <c r="C221" s="235">
        <f>VLOOKUP(B:B,[1]MICHELIN!$B:$K,9,0)</f>
        <v>12</v>
      </c>
      <c r="D221" s="11" t="s">
        <v>4677</v>
      </c>
      <c r="E221" s="397" t="s">
        <v>1119</v>
      </c>
      <c r="F221" s="160" t="s">
        <v>8387</v>
      </c>
      <c r="G221" s="133" t="s">
        <v>10663</v>
      </c>
      <c r="H221" s="235">
        <v>0</v>
      </c>
      <c r="I221" s="430">
        <f>VLOOKUP(B:B,[1]MICHELIN!$B:$K,10,0)</f>
        <v>0</v>
      </c>
      <c r="J221" s="132"/>
      <c r="K221" s="133" t="s">
        <v>1964</v>
      </c>
      <c r="L221" s="133">
        <v>73</v>
      </c>
      <c r="M221" s="135" t="s">
        <v>2018</v>
      </c>
      <c r="N221" s="236" t="s">
        <v>2425</v>
      </c>
      <c r="O221" s="236">
        <v>0</v>
      </c>
      <c r="P221" s="237">
        <v>30000</v>
      </c>
      <c r="Q221" s="238">
        <f t="shared" si="72"/>
        <v>26318.181818181816</v>
      </c>
      <c r="R221" s="144">
        <f t="shared" si="81"/>
        <v>9.1882556131260729E-2</v>
      </c>
      <c r="S221" s="197">
        <v>1074476206</v>
      </c>
      <c r="T221" s="302" t="s">
        <v>7990</v>
      </c>
      <c r="U221" s="194">
        <f t="shared" si="96"/>
        <v>30000</v>
      </c>
      <c r="W221" s="239">
        <v>30000</v>
      </c>
      <c r="X221" s="136">
        <f t="shared" si="82"/>
        <v>23900</v>
      </c>
      <c r="Y221" s="240">
        <f t="shared" si="83"/>
        <v>26318.181818181816</v>
      </c>
      <c r="Z221" s="142">
        <f t="shared" si="84"/>
        <v>7.7299999999999924E-2</v>
      </c>
      <c r="AA221" s="137">
        <f t="shared" si="85"/>
        <v>9.1882556131260729E-2</v>
      </c>
      <c r="AB221" s="145"/>
      <c r="AC221" s="189">
        <f t="shared" si="94"/>
        <v>29411</v>
      </c>
      <c r="AD221" s="187">
        <f t="shared" si="95"/>
        <v>32319</v>
      </c>
      <c r="AE221" s="129">
        <f t="shared" si="88"/>
        <v>2908.71</v>
      </c>
      <c r="AF221" s="130">
        <f t="shared" si="89"/>
        <v>589.71</v>
      </c>
      <c r="AG221" s="131">
        <f t="shared" si="90"/>
        <v>1.8246542281630002E-2</v>
      </c>
      <c r="AH221" s="138">
        <f t="shared" si="91"/>
        <v>2319</v>
      </c>
      <c r="AI221" s="139">
        <f t="shared" si="92"/>
        <v>7.1753457718369995E-2</v>
      </c>
      <c r="AJ221" s="139">
        <f t="shared" si="93"/>
        <v>7.3636013849630727E-2</v>
      </c>
      <c r="AL221" s="197">
        <v>2354519158607</v>
      </c>
      <c r="AM221" s="197">
        <v>4985009708309</v>
      </c>
      <c r="AN221" s="197" t="s">
        <v>3578</v>
      </c>
      <c r="AO221" s="241" t="s">
        <v>812</v>
      </c>
      <c r="AP221" s="241" t="s">
        <v>1276</v>
      </c>
      <c r="AQ221" s="242" t="s">
        <v>888</v>
      </c>
      <c r="AR221" s="242">
        <v>53100</v>
      </c>
      <c r="AS221" s="431">
        <v>23900</v>
      </c>
      <c r="AT221" s="431">
        <v>1050</v>
      </c>
      <c r="AU221" s="211" t="s">
        <v>3956</v>
      </c>
      <c r="AV221" s="197" t="s">
        <v>591</v>
      </c>
      <c r="AW221" s="134" t="str">
        <f>IFERROR(VLOOKUP(AV:AV,Q商品!B:E,4,0),"")</f>
        <v>2023年製 Pilot Sport 5 235/45ZR19 99Y XL サマータイヤ 翌営業日発送</v>
      </c>
      <c r="AX221" s="134" t="str">
        <f>IFERROR(VLOOKUP(B:B,在庫!B:M,12,0),"")</f>
        <v/>
      </c>
      <c r="AY221" s="134" t="str">
        <f>IFERROR(VLOOKUP(B:B,在庫!B:L,10,0),"")</f>
        <v/>
      </c>
      <c r="AZ221" s="244">
        <f>VLOOKUP(AL:AL,[1]MICHELIN!$B:$AH,32,0)</f>
        <v>605763448</v>
      </c>
      <c r="BA221" s="244">
        <f>VLOOKUP(AL:AL,[1]MICHELIN!$B:$AH,33,0)</f>
        <v>605763503</v>
      </c>
      <c r="BC221" s="11" t="s">
        <v>2055</v>
      </c>
    </row>
    <row r="222" spans="1:55" s="11" customFormat="1" ht="19.5" customHeight="1">
      <c r="A222" s="11">
        <f t="shared" si="86"/>
        <v>1</v>
      </c>
      <c r="B222" s="249">
        <f t="shared" si="87"/>
        <v>2355018158600</v>
      </c>
      <c r="C222" s="235">
        <f>VLOOKUP(B:B,[1]MICHELIN!$B:$K,9,0)</f>
        <v>4</v>
      </c>
      <c r="D222" s="11" t="s">
        <v>4677</v>
      </c>
      <c r="E222" s="397" t="s">
        <v>1120</v>
      </c>
      <c r="F222" s="160" t="s">
        <v>6931</v>
      </c>
      <c r="G222" s="133" t="s">
        <v>10663</v>
      </c>
      <c r="H222" s="235">
        <v>5</v>
      </c>
      <c r="I222" s="430">
        <f>VLOOKUP(B:B,[1]MICHELIN!$B:$K,10,0)</f>
        <v>5</v>
      </c>
      <c r="J222" s="132"/>
      <c r="K222" s="133" t="s">
        <v>1964</v>
      </c>
      <c r="L222" s="133">
        <v>74</v>
      </c>
      <c r="M222" s="135" t="s">
        <v>3998</v>
      </c>
      <c r="N222" s="236" t="s">
        <v>3993</v>
      </c>
      <c r="O222" s="236">
        <v>0</v>
      </c>
      <c r="P222" s="237">
        <v>24600</v>
      </c>
      <c r="Q222" s="238">
        <f t="shared" si="72"/>
        <v>21409.090909090908</v>
      </c>
      <c r="R222" s="144">
        <f t="shared" si="81"/>
        <v>0.1106581740976645</v>
      </c>
      <c r="S222" s="197">
        <v>1074476022</v>
      </c>
      <c r="T222" s="302" t="s">
        <v>7991</v>
      </c>
      <c r="U222" s="194">
        <f t="shared" si="96"/>
        <v>24600</v>
      </c>
      <c r="W222" s="239">
        <v>24600</v>
      </c>
      <c r="X222" s="136">
        <f t="shared" si="82"/>
        <v>19040</v>
      </c>
      <c r="Y222" s="240">
        <f t="shared" si="83"/>
        <v>21409.090909090908</v>
      </c>
      <c r="Z222" s="142">
        <f t="shared" si="84"/>
        <v>7.7317073170731776E-2</v>
      </c>
      <c r="AA222" s="137">
        <f t="shared" si="85"/>
        <v>0.1106581740976645</v>
      </c>
      <c r="AB222" s="145"/>
      <c r="AC222" s="189">
        <f t="shared" si="94"/>
        <v>24117</v>
      </c>
      <c r="AD222" s="187">
        <f t="shared" si="95"/>
        <v>26502</v>
      </c>
      <c r="AE222" s="129">
        <f t="shared" si="88"/>
        <v>2385.1799999999998</v>
      </c>
      <c r="AF222" s="130">
        <f t="shared" si="89"/>
        <v>483.17999999999984</v>
      </c>
      <c r="AG222" s="131">
        <f t="shared" si="90"/>
        <v>1.8231831559882266E-2</v>
      </c>
      <c r="AH222" s="138">
        <f t="shared" si="91"/>
        <v>1902</v>
      </c>
      <c r="AI222" s="139">
        <f t="shared" si="92"/>
        <v>7.1768168440117727E-2</v>
      </c>
      <c r="AJ222" s="139">
        <f t="shared" si="93"/>
        <v>9.242634253778223E-2</v>
      </c>
      <c r="AL222" s="197">
        <v>2355018158600</v>
      </c>
      <c r="AM222" s="197">
        <v>4985009708170</v>
      </c>
      <c r="AN222" s="197" t="s">
        <v>3569</v>
      </c>
      <c r="AO222" s="241" t="s">
        <v>812</v>
      </c>
      <c r="AP222" s="241" t="s">
        <v>951</v>
      </c>
      <c r="AQ222" s="242" t="s">
        <v>54</v>
      </c>
      <c r="AR222" s="242">
        <v>42300</v>
      </c>
      <c r="AS222" s="431">
        <f>VLOOKUP(B:B,[1]MICHELIN!$B:$K,8,0)</f>
        <v>19040</v>
      </c>
      <c r="AT222" s="431">
        <v>1050</v>
      </c>
      <c r="AU222" s="211" t="s">
        <v>3956</v>
      </c>
      <c r="AV222" s="197" t="s">
        <v>578</v>
      </c>
      <c r="AW222" s="134" t="str">
        <f>IFERROR(VLOOKUP(AV:AV,Q商品!B:E,4,0),"")</f>
        <v>2022年製以降 Pilot Sport 5 235/50ZR18 101Y XL サマータイヤ 翌営業日発送</v>
      </c>
      <c r="AX222" s="134" t="str">
        <f>IFERROR(VLOOKUP(B:B,在庫!B:M,12,0),"")</f>
        <v>2023年製</v>
      </c>
      <c r="AY222" s="134">
        <f>IFERROR(VLOOKUP(B:B,在庫!B:L,10,0),"")</f>
        <v>1</v>
      </c>
      <c r="AZ222" s="244">
        <f>VLOOKUP(AL:AL,[1]MICHELIN!$B:$AH,32,0)</f>
        <v>605763426</v>
      </c>
      <c r="BA222" s="244">
        <f>VLOOKUP(AL:AL,[1]MICHELIN!$B:$AH,33,0)</f>
        <v>605763481</v>
      </c>
      <c r="BC222" s="11" t="s">
        <v>2055</v>
      </c>
    </row>
    <row r="223" spans="1:55" s="11" customFormat="1" ht="19.5" customHeight="1">
      <c r="A223" s="11">
        <f t="shared" si="86"/>
        <v>1</v>
      </c>
      <c r="B223" s="249">
        <f t="shared" si="87"/>
        <v>2453518158608</v>
      </c>
      <c r="C223" s="235">
        <f>VLOOKUP(B:B,[1]MICHELIN!$B:$K,9,0)</f>
        <v>8</v>
      </c>
      <c r="D223" s="11" t="s">
        <v>4677</v>
      </c>
      <c r="E223" s="397" t="s">
        <v>1121</v>
      </c>
      <c r="F223" s="160" t="s">
        <v>6932</v>
      </c>
      <c r="G223" s="133" t="s">
        <v>10663</v>
      </c>
      <c r="H223" s="235">
        <v>10</v>
      </c>
      <c r="I223" s="430">
        <f>VLOOKUP(B:B,[1]MICHELIN!$B:$K,10,0)</f>
        <v>10</v>
      </c>
      <c r="J223" s="132">
        <v>1298</v>
      </c>
      <c r="K223" s="133" t="s">
        <v>1964</v>
      </c>
      <c r="L223" s="133">
        <v>75</v>
      </c>
      <c r="M223" s="135" t="s">
        <v>3998</v>
      </c>
      <c r="N223" s="236" t="s">
        <v>6949</v>
      </c>
      <c r="O223" s="236">
        <v>0</v>
      </c>
      <c r="P223" s="237">
        <v>31900</v>
      </c>
      <c r="Q223" s="238">
        <f t="shared" si="72"/>
        <v>28045.454545454544</v>
      </c>
      <c r="R223" s="144">
        <f t="shared" si="81"/>
        <v>9.6466774716369483E-2</v>
      </c>
      <c r="S223" s="197">
        <v>1074476211</v>
      </c>
      <c r="T223" s="302" t="s">
        <v>7992</v>
      </c>
      <c r="U223" s="194">
        <f t="shared" si="96"/>
        <v>31900</v>
      </c>
      <c r="W223" s="239">
        <v>31900</v>
      </c>
      <c r="X223" s="136">
        <f t="shared" si="82"/>
        <v>25340</v>
      </c>
      <c r="Y223" s="240">
        <f t="shared" si="83"/>
        <v>28045.454545454544</v>
      </c>
      <c r="Z223" s="142">
        <f t="shared" si="84"/>
        <v>7.7335423197492092E-2</v>
      </c>
      <c r="AA223" s="137">
        <f t="shared" si="85"/>
        <v>9.6466774716369483E-2</v>
      </c>
      <c r="AB223" s="145"/>
      <c r="AC223" s="189">
        <f t="shared" si="94"/>
        <v>31274</v>
      </c>
      <c r="AD223" s="187">
        <f t="shared" si="95"/>
        <v>34367</v>
      </c>
      <c r="AE223" s="129">
        <f t="shared" si="88"/>
        <v>3093.0299999999997</v>
      </c>
      <c r="AF223" s="130">
        <f t="shared" si="89"/>
        <v>626.02999999999975</v>
      </c>
      <c r="AG223" s="131">
        <f t="shared" si="90"/>
        <v>1.8216021183111698E-2</v>
      </c>
      <c r="AH223" s="138">
        <f t="shared" si="91"/>
        <v>2467</v>
      </c>
      <c r="AI223" s="139">
        <f t="shared" si="92"/>
        <v>7.1783978816888291E-2</v>
      </c>
      <c r="AJ223" s="139">
        <f t="shared" si="93"/>
        <v>7.8250753533257777E-2</v>
      </c>
      <c r="AL223" s="197">
        <v>2453518158608</v>
      </c>
      <c r="AM223" s="197">
        <v>4985009708187</v>
      </c>
      <c r="AN223" s="197" t="s">
        <v>3558</v>
      </c>
      <c r="AO223" s="241" t="s">
        <v>812</v>
      </c>
      <c r="AP223" s="241" t="s">
        <v>1273</v>
      </c>
      <c r="AQ223" s="242" t="s">
        <v>889</v>
      </c>
      <c r="AR223" s="242">
        <v>56300</v>
      </c>
      <c r="AS223" s="431">
        <v>25340</v>
      </c>
      <c r="AT223" s="431">
        <v>1050</v>
      </c>
      <c r="AU223" s="211" t="s">
        <v>3956</v>
      </c>
      <c r="AV223" s="197" t="s">
        <v>577</v>
      </c>
      <c r="AW223" s="134" t="str">
        <f>IFERROR(VLOOKUP(AV:AV,Q商品!B:E,4,0),"")</f>
        <v>2023年製 Pilot Sport 5 245/35ZR18 92Y XL サマータイヤ 翌営業日発送</v>
      </c>
      <c r="AX223" s="134" t="str">
        <f>IFERROR(VLOOKUP(B:B,在庫!B:M,12,0),"")</f>
        <v>2023年製</v>
      </c>
      <c r="AY223" s="134">
        <f>IFERROR(VLOOKUP(B:B,在庫!B:L,10,0),"")</f>
        <v>3</v>
      </c>
      <c r="AZ223" s="244" t="str">
        <f>VLOOKUP(AL:AL,[1]MICHELIN!$B:$AH,32,0)</f>
        <v>×</v>
      </c>
      <c r="BA223" s="244" t="str">
        <f>VLOOKUP(AL:AL,[1]MICHELIN!$B:$AH,33,0)</f>
        <v>×</v>
      </c>
      <c r="BC223" s="11" t="s">
        <v>2055</v>
      </c>
    </row>
    <row r="224" spans="1:55" s="11" customFormat="1" ht="19.5" customHeight="1">
      <c r="A224" s="11">
        <f t="shared" si="86"/>
        <v>1</v>
      </c>
      <c r="B224" s="249">
        <f t="shared" si="87"/>
        <v>2453519158607</v>
      </c>
      <c r="C224" s="235">
        <f>VLOOKUP(B:B,[1]MICHELIN!$B:$K,9,0)</f>
        <v>17</v>
      </c>
      <c r="D224" s="11" t="s">
        <v>4677</v>
      </c>
      <c r="E224" s="397" t="s">
        <v>5628</v>
      </c>
      <c r="F224" s="160" t="s">
        <v>6933</v>
      </c>
      <c r="G224" s="133" t="s">
        <v>10663</v>
      </c>
      <c r="H224" s="235">
        <v>13</v>
      </c>
      <c r="I224" s="430">
        <f>VLOOKUP(B:B,[1]MICHELIN!$B:$K,10,0)</f>
        <v>13</v>
      </c>
      <c r="J224" s="132">
        <v>124</v>
      </c>
      <c r="K224" s="133" t="s">
        <v>1964</v>
      </c>
      <c r="L224" s="133">
        <v>76</v>
      </c>
      <c r="M224" s="135" t="s">
        <v>3998</v>
      </c>
      <c r="N224" s="236" t="s">
        <v>3997</v>
      </c>
      <c r="O224" s="236">
        <v>0</v>
      </c>
      <c r="P224" s="237">
        <v>36300</v>
      </c>
      <c r="Q224" s="238">
        <f t="shared" si="72"/>
        <v>32045.454545454544</v>
      </c>
      <c r="R224" s="144">
        <f t="shared" si="81"/>
        <v>0.14746099290780137</v>
      </c>
      <c r="S224" s="197">
        <v>1074475978</v>
      </c>
      <c r="T224" s="302" t="s">
        <v>7993</v>
      </c>
      <c r="U224" s="194">
        <f t="shared" si="96"/>
        <v>36300</v>
      </c>
      <c r="W224" s="239">
        <v>36300</v>
      </c>
      <c r="X224" s="136">
        <f t="shared" si="82"/>
        <v>27320</v>
      </c>
      <c r="Y224" s="240">
        <f t="shared" si="83"/>
        <v>32045.454545454544</v>
      </c>
      <c r="Z224" s="142">
        <f t="shared" si="84"/>
        <v>5.509641873278226E-2</v>
      </c>
      <c r="AA224" s="137">
        <f t="shared" si="85"/>
        <v>0.14746099290780137</v>
      </c>
      <c r="AB224" s="145"/>
      <c r="AC224" s="189">
        <v>34853</v>
      </c>
      <c r="AD224" s="187">
        <v>38300</v>
      </c>
      <c r="AE224" s="129">
        <f t="shared" si="88"/>
        <v>3447</v>
      </c>
      <c r="AF224" s="130">
        <f t="shared" si="89"/>
        <v>1447</v>
      </c>
      <c r="AG224" s="131">
        <f t="shared" si="90"/>
        <v>3.7780678851174934E-2</v>
      </c>
      <c r="AH224" s="138">
        <f t="shared" si="91"/>
        <v>2000</v>
      </c>
      <c r="AI224" s="139">
        <f t="shared" si="92"/>
        <v>5.2219321148825062E-2</v>
      </c>
      <c r="AJ224" s="139">
        <f t="shared" si="93"/>
        <v>0.10968031405662644</v>
      </c>
      <c r="AL224" s="197">
        <v>2453519158607</v>
      </c>
      <c r="AM224" s="197">
        <v>4985009708316</v>
      </c>
      <c r="AN224" s="197" t="s">
        <v>3571</v>
      </c>
      <c r="AO224" s="241" t="s">
        <v>812</v>
      </c>
      <c r="AP224" s="241" t="s">
        <v>1140</v>
      </c>
      <c r="AQ224" s="242" t="s">
        <v>126</v>
      </c>
      <c r="AR224" s="242">
        <v>60700</v>
      </c>
      <c r="AS224" s="431">
        <f>VLOOKUP(B:B,[1]MICHELIN!$B:$K,8,0)</f>
        <v>27320</v>
      </c>
      <c r="AT224" s="431">
        <v>1050</v>
      </c>
      <c r="AU224" s="211" t="s">
        <v>3956</v>
      </c>
      <c r="AV224" s="197" t="s">
        <v>524</v>
      </c>
      <c r="AW224" s="134" t="str">
        <f>IFERROR(VLOOKUP(AV:AV,Q商品!B:E,4,0),"")</f>
        <v>2023年製 Pilot Sport 5 245/35ZR19 93Y XL サマータイヤ 翌営業日発送</v>
      </c>
      <c r="AX224" s="134" t="str">
        <f>IFERROR(VLOOKUP(B:B,在庫!B:M,12,0),"")</f>
        <v>2023年製</v>
      </c>
      <c r="AY224" s="134">
        <f>IFERROR(VLOOKUP(B:B,在庫!B:L,10,0),"")</f>
        <v>2</v>
      </c>
      <c r="AZ224" s="244">
        <f>VLOOKUP(AL:AL,[1]MICHELIN!$B:$AH,32,0)</f>
        <v>605763446</v>
      </c>
      <c r="BA224" s="244">
        <f>VLOOKUP(AL:AL,[1]MICHELIN!$B:$AH,33,0)</f>
        <v>605763501</v>
      </c>
      <c r="BC224" s="11" t="s">
        <v>2055</v>
      </c>
    </row>
    <row r="225" spans="1:57" s="11" customFormat="1" ht="19.5" customHeight="1">
      <c r="A225" s="11">
        <f t="shared" si="86"/>
        <v>1</v>
      </c>
      <c r="B225" s="249">
        <f t="shared" si="87"/>
        <v>2454017158601</v>
      </c>
      <c r="C225" s="235">
        <f>VLOOKUP(B:B,[1]MICHELIN!$B:$K,9,0)</f>
        <v>34</v>
      </c>
      <c r="D225" s="11" t="s">
        <v>4677</v>
      </c>
      <c r="E225" s="397" t="s">
        <v>5629</v>
      </c>
      <c r="F225" s="160" t="s">
        <v>6934</v>
      </c>
      <c r="G225" s="133" t="s">
        <v>10663</v>
      </c>
      <c r="H225" s="235">
        <v>16</v>
      </c>
      <c r="I225" s="430">
        <f>VLOOKUP(B:B,[1]MICHELIN!$B:$K,10,0)</f>
        <v>16</v>
      </c>
      <c r="J225" s="132">
        <v>678</v>
      </c>
      <c r="K225" s="133" t="s">
        <v>1964</v>
      </c>
      <c r="L225" s="133">
        <v>77</v>
      </c>
      <c r="M225" s="135" t="s">
        <v>3998</v>
      </c>
      <c r="N225" s="236" t="s">
        <v>6952</v>
      </c>
      <c r="O225" s="236">
        <v>0</v>
      </c>
      <c r="P225" s="237">
        <v>25800</v>
      </c>
      <c r="Q225" s="238">
        <f t="shared" si="72"/>
        <v>22500</v>
      </c>
      <c r="R225" s="144">
        <f t="shared" si="81"/>
        <v>9.1999999999999998E-2</v>
      </c>
      <c r="S225" s="197">
        <v>1074476020</v>
      </c>
      <c r="T225" s="302" t="s">
        <v>7994</v>
      </c>
      <c r="U225" s="194">
        <f t="shared" si="96"/>
        <v>25800</v>
      </c>
      <c r="W225" s="239">
        <v>25800</v>
      </c>
      <c r="X225" s="136">
        <f t="shared" si="82"/>
        <v>20430</v>
      </c>
      <c r="Y225" s="240">
        <f t="shared" si="83"/>
        <v>22500</v>
      </c>
      <c r="Z225" s="142">
        <f t="shared" si="84"/>
        <v>7.7325581395348841E-2</v>
      </c>
      <c r="AA225" s="137">
        <f t="shared" si="85"/>
        <v>9.1999999999999998E-2</v>
      </c>
      <c r="AB225" s="145"/>
      <c r="AC225" s="189">
        <f t="shared" ref="AC225:AC256" si="97">ROUNDDOWN(U225/1.02,0)</f>
        <v>25294</v>
      </c>
      <c r="AD225" s="187">
        <f t="shared" ref="AD225:AD250" si="98">ROUNDDOWN(AC225/0.91,0)</f>
        <v>27795</v>
      </c>
      <c r="AE225" s="129">
        <f t="shared" si="88"/>
        <v>2501.5499999999997</v>
      </c>
      <c r="AF225" s="130">
        <f t="shared" si="89"/>
        <v>506.54999999999973</v>
      </c>
      <c r="AG225" s="131">
        <f t="shared" si="90"/>
        <v>1.8224500809498102E-2</v>
      </c>
      <c r="AH225" s="138">
        <f t="shared" si="91"/>
        <v>1995</v>
      </c>
      <c r="AI225" s="139">
        <f t="shared" si="92"/>
        <v>7.1775499190501885E-2</v>
      </c>
      <c r="AJ225" s="139">
        <f t="shared" si="93"/>
        <v>7.37754991905019E-2</v>
      </c>
      <c r="AL225" s="197">
        <v>2454017158601</v>
      </c>
      <c r="AM225" s="197">
        <v>4985009708088</v>
      </c>
      <c r="AN225" s="197" t="s">
        <v>3550</v>
      </c>
      <c r="AO225" s="241" t="s">
        <v>812</v>
      </c>
      <c r="AP225" s="241" t="s">
        <v>1268</v>
      </c>
      <c r="AQ225" s="242" t="s">
        <v>890</v>
      </c>
      <c r="AR225" s="242">
        <v>45400</v>
      </c>
      <c r="AS225" s="431">
        <f>VLOOKUP(B:B,[1]MICHELIN!$B:$K,8,0)</f>
        <v>20430</v>
      </c>
      <c r="AT225" s="431">
        <v>1050</v>
      </c>
      <c r="AU225" s="211" t="s">
        <v>3956</v>
      </c>
      <c r="AV225" s="197" t="s">
        <v>590</v>
      </c>
      <c r="AW225" s="134" t="str">
        <f>IFERROR(VLOOKUP(AV:AV,Q商品!B:E,4,0),"")</f>
        <v>2023年製 Pilot Sport 5 245/40ZR17 95Y XL サマータイヤ 翌営業日発送</v>
      </c>
      <c r="AX225" s="134" t="str">
        <f>IFERROR(VLOOKUP(B:B,在庫!B:M,12,0),"")</f>
        <v>2023年製</v>
      </c>
      <c r="AY225" s="134">
        <f>IFERROR(VLOOKUP(B:B,在庫!B:L,10,0),"")</f>
        <v>4</v>
      </c>
      <c r="AZ225" s="244">
        <f>VLOOKUP(AL:AL,[1]MICHELIN!$B:$AH,32,0)</f>
        <v>605763441</v>
      </c>
      <c r="BA225" s="244">
        <f>VLOOKUP(AL:AL,[1]MICHELIN!$B:$AH,33,0)</f>
        <v>605763496</v>
      </c>
      <c r="BC225" s="11" t="s">
        <v>2055</v>
      </c>
    </row>
    <row r="226" spans="1:57" s="11" customFormat="1" ht="19.5" customHeight="1">
      <c r="A226" s="11">
        <f t="shared" si="86"/>
        <v>2</v>
      </c>
      <c r="B226" s="249">
        <f t="shared" si="87"/>
        <v>2454018158600</v>
      </c>
      <c r="C226" s="235">
        <f>VLOOKUP(B:B,[1]MICHELIN!$B:$K,9,0)</f>
        <v>20</v>
      </c>
      <c r="D226" s="11" t="s">
        <v>4677</v>
      </c>
      <c r="E226" s="397" t="s">
        <v>1122</v>
      </c>
      <c r="F226" s="160" t="s">
        <v>6935</v>
      </c>
      <c r="G226" s="133" t="s">
        <v>10663</v>
      </c>
      <c r="H226" s="235">
        <v>24</v>
      </c>
      <c r="I226" s="430">
        <f>VLOOKUP(B:B,[1]MICHELIN!$B:$K,10,0)</f>
        <v>24</v>
      </c>
      <c r="J226" s="132">
        <v>45</v>
      </c>
      <c r="K226" s="133" t="s">
        <v>1964</v>
      </c>
      <c r="L226" s="351">
        <v>78</v>
      </c>
      <c r="M226" s="135" t="s">
        <v>2024</v>
      </c>
      <c r="N226" s="236" t="s">
        <v>9136</v>
      </c>
      <c r="O226" s="236" t="s">
        <v>2381</v>
      </c>
      <c r="P226" s="237">
        <v>28200</v>
      </c>
      <c r="Q226" s="238">
        <f t="shared" ref="Q226:Q289" si="99">(P226-AT226)/1.1</f>
        <v>24681.81818181818</v>
      </c>
      <c r="R226" s="144">
        <f t="shared" ref="R226:R247" si="100">IFERROR((Q226-X226)/Q226,"")</f>
        <v>2.5046040515653107E-3</v>
      </c>
      <c r="S226" s="197">
        <v>1074476019</v>
      </c>
      <c r="T226" s="302" t="s">
        <v>7995</v>
      </c>
      <c r="U226" s="194">
        <f t="shared" si="96"/>
        <v>30810</v>
      </c>
      <c r="W226" s="239">
        <v>30810</v>
      </c>
      <c r="X226" s="136">
        <f t="shared" ref="X226:X247" si="101">AS226</f>
        <v>24620</v>
      </c>
      <c r="Y226" s="240">
        <f t="shared" ref="Y226:Y247" si="102">(W226-AT226)/1.1</f>
        <v>27054.545454545452</v>
      </c>
      <c r="Z226" s="142">
        <f t="shared" ref="Z226:Z247" si="103">IFERROR(-1+(AD226/N226),"")</f>
        <v>0.22029411764705875</v>
      </c>
      <c r="AA226" s="137">
        <f t="shared" ref="AA226:AA247" si="104">IFERROR((Y226-X226)/Y226,"")</f>
        <v>8.9986559139784872E-2</v>
      </c>
      <c r="AB226" s="145">
        <v>9</v>
      </c>
      <c r="AC226" s="189">
        <f t="shared" si="97"/>
        <v>30205</v>
      </c>
      <c r="AD226" s="187">
        <f t="shared" si="98"/>
        <v>33192</v>
      </c>
      <c r="AE226" s="129">
        <f t="shared" si="88"/>
        <v>2987.2799999999997</v>
      </c>
      <c r="AF226" s="130">
        <f t="shared" si="89"/>
        <v>605.27999999999975</v>
      </c>
      <c r="AG226" s="131">
        <f t="shared" si="90"/>
        <v>1.8235719450469985E-2</v>
      </c>
      <c r="AH226" s="138">
        <f t="shared" si="91"/>
        <v>2382</v>
      </c>
      <c r="AI226" s="139">
        <f t="shared" si="92"/>
        <v>7.1764280549530005E-2</v>
      </c>
      <c r="AJ226" s="139">
        <f t="shared" si="93"/>
        <v>7.1750839689314894E-2</v>
      </c>
      <c r="AL226" s="197">
        <v>2454018158600</v>
      </c>
      <c r="AM226" s="197">
        <v>4985009708194</v>
      </c>
      <c r="AN226" s="197" t="s">
        <v>3564</v>
      </c>
      <c r="AO226" s="241" t="s">
        <v>812</v>
      </c>
      <c r="AP226" s="241" t="s">
        <v>813</v>
      </c>
      <c r="AQ226" s="242" t="s">
        <v>83</v>
      </c>
      <c r="AR226" s="242">
        <v>54700</v>
      </c>
      <c r="AS226" s="431">
        <f>VLOOKUP(B:B,[1]MICHELIN!$B:$K,8,0)</f>
        <v>24620</v>
      </c>
      <c r="AT226" s="431">
        <v>1050</v>
      </c>
      <c r="AU226" s="211" t="s">
        <v>3956</v>
      </c>
      <c r="AV226" s="197" t="s">
        <v>559</v>
      </c>
      <c r="AW226" s="134" t="str">
        <f>IFERROR(VLOOKUP(AV:AV,Q商品!B:E,4,0),"")</f>
        <v>2023年製 Pilot Sport 5 245/40ZR18 97Y XL サマータイヤ 翌営業日発送</v>
      </c>
      <c r="AX226" s="134" t="str">
        <f>IFERROR(VLOOKUP(B:B,在庫!B:M,12,0),"")</f>
        <v>2023年製</v>
      </c>
      <c r="AY226" s="134">
        <f>IFERROR(VLOOKUP(B:B,在庫!B:L,10,0),"")</f>
        <v>2</v>
      </c>
      <c r="AZ226" s="244">
        <f>VLOOKUP(AL:AL,[1]MICHELIN!$B:$AH,32,0)</f>
        <v>605763429</v>
      </c>
      <c r="BA226" s="244">
        <f>VLOOKUP(AL:AL,[1]MICHELIN!$B:$AH,33,0)</f>
        <v>605763484</v>
      </c>
      <c r="BC226" s="11" t="s">
        <v>150</v>
      </c>
    </row>
    <row r="227" spans="1:57" s="11" customFormat="1" ht="19.5" customHeight="1">
      <c r="A227" s="11">
        <f t="shared" si="86"/>
        <v>2</v>
      </c>
      <c r="B227" s="249">
        <f t="shared" si="87"/>
        <v>2454018159652</v>
      </c>
      <c r="C227" s="235">
        <f>VLOOKUP(B:B,[1]MICHELIN!$B:$K,9,0)</f>
        <v>264</v>
      </c>
      <c r="D227" s="11" t="s">
        <v>4677</v>
      </c>
      <c r="E227" s="397" t="s">
        <v>1122</v>
      </c>
      <c r="F227" s="160" t="s">
        <v>6935</v>
      </c>
      <c r="G227" s="133" t="s">
        <v>10663</v>
      </c>
      <c r="H227" s="235">
        <v>56</v>
      </c>
      <c r="I227" s="430">
        <f>VLOOKUP(B:B,[1]MICHELIN!$B:$K,10,0)</f>
        <v>56</v>
      </c>
      <c r="J227" s="132">
        <v>45</v>
      </c>
      <c r="K227" s="133" t="s">
        <v>1964</v>
      </c>
      <c r="L227" s="351">
        <v>78</v>
      </c>
      <c r="M227" s="135" t="s">
        <v>2024</v>
      </c>
      <c r="N227" s="236" t="s">
        <v>9136</v>
      </c>
      <c r="O227" s="236" t="s">
        <v>2381</v>
      </c>
      <c r="P227" s="237">
        <v>28200</v>
      </c>
      <c r="Q227" s="238">
        <f t="shared" si="99"/>
        <v>24681.81818181818</v>
      </c>
      <c r="R227" s="144">
        <f t="shared" si="100"/>
        <v>0.26115653775322278</v>
      </c>
      <c r="S227" s="197">
        <v>1074475964</v>
      </c>
      <c r="T227" s="302" t="s">
        <v>7996</v>
      </c>
      <c r="U227" s="194">
        <f t="shared" si="96"/>
        <v>28200</v>
      </c>
      <c r="W227" s="239">
        <v>28200</v>
      </c>
      <c r="X227" s="136">
        <f t="shared" si="101"/>
        <v>18236</v>
      </c>
      <c r="Y227" s="240">
        <f t="shared" si="102"/>
        <v>24681.81818181818</v>
      </c>
      <c r="Z227" s="142">
        <f t="shared" si="103"/>
        <v>0.1169485294117647</v>
      </c>
      <c r="AA227" s="137">
        <f t="shared" si="104"/>
        <v>0.26115653775322278</v>
      </c>
      <c r="AB227" s="145" t="s">
        <v>9151</v>
      </c>
      <c r="AC227" s="189">
        <f t="shared" si="97"/>
        <v>27647</v>
      </c>
      <c r="AD227" s="187">
        <f t="shared" si="98"/>
        <v>30381</v>
      </c>
      <c r="AE227" s="129">
        <f t="shared" si="88"/>
        <v>2734.29</v>
      </c>
      <c r="AF227" s="130">
        <f t="shared" si="89"/>
        <v>553.29</v>
      </c>
      <c r="AG227" s="131">
        <f t="shared" si="90"/>
        <v>1.8211711266910239E-2</v>
      </c>
      <c r="AH227" s="138">
        <f t="shared" si="91"/>
        <v>2181</v>
      </c>
      <c r="AI227" s="139">
        <f t="shared" si="92"/>
        <v>7.1788288733089761E-2</v>
      </c>
      <c r="AJ227" s="139">
        <f t="shared" si="93"/>
        <v>0.24294482648631255</v>
      </c>
      <c r="AL227" s="197">
        <v>2454018159652</v>
      </c>
      <c r="AM227" s="197">
        <v>4985009708194</v>
      </c>
      <c r="AN227" s="197" t="s">
        <v>152</v>
      </c>
      <c r="AO227" s="241" t="s">
        <v>143</v>
      </c>
      <c r="AP227" s="241" t="s">
        <v>813</v>
      </c>
      <c r="AQ227" s="242" t="s">
        <v>83</v>
      </c>
      <c r="AR227" s="242" t="s">
        <v>152</v>
      </c>
      <c r="AS227" s="431">
        <f>VLOOKUP(B:B,[1]MICHELIN!$B:$K,8,0)</f>
        <v>18236</v>
      </c>
      <c r="AT227" s="431">
        <v>1050</v>
      </c>
      <c r="AU227" s="211" t="s">
        <v>3957</v>
      </c>
      <c r="AV227" s="197" t="s">
        <v>504</v>
      </c>
      <c r="AW227" s="134" t="str">
        <f>IFERROR(VLOOKUP(AV:AV,Q商品!B:E,4,0),"")</f>
        <v>2023年製 Pilot Sport 5 245/40ZR18 97Y XL サマータイヤ 翌営業日発送</v>
      </c>
      <c r="AX227" s="134" t="str">
        <f>IFERROR(VLOOKUP(B:B,在庫!B:M,12,0),"")</f>
        <v>2023年製</v>
      </c>
      <c r="AY227" s="134">
        <f>IFERROR(VLOOKUP(B:B,在庫!B:L,10,0),"")</f>
        <v>1</v>
      </c>
      <c r="AZ227" s="244">
        <f>VLOOKUP(AL:AL,[1]MICHELIN!$B:$AH,32,0)</f>
        <v>614215474</v>
      </c>
      <c r="BA227" s="244">
        <f>VLOOKUP(AL:AL,[1]MICHELIN!$B:$AH,33,0)</f>
        <v>614215484</v>
      </c>
      <c r="BC227" s="11" t="s">
        <v>2055</v>
      </c>
    </row>
    <row r="228" spans="1:57" s="11" customFormat="1" ht="19.5" customHeight="1">
      <c r="A228" s="11">
        <f t="shared" si="86"/>
        <v>2</v>
      </c>
      <c r="B228" s="249">
        <f t="shared" si="87"/>
        <v>2454019158609</v>
      </c>
      <c r="C228" s="235">
        <f>VLOOKUP(B:B,[1]MICHELIN!$B:$K,9,0)</f>
        <v>6</v>
      </c>
      <c r="D228" s="11" t="s">
        <v>4677</v>
      </c>
      <c r="E228" s="397" t="s">
        <v>1125</v>
      </c>
      <c r="F228" s="160" t="s">
        <v>6936</v>
      </c>
      <c r="G228" s="133" t="s">
        <v>10663</v>
      </c>
      <c r="H228" s="235">
        <v>14</v>
      </c>
      <c r="I228" s="430">
        <f>VLOOKUP(B:B,[1]MICHELIN!$B:$K,10,0)</f>
        <v>14</v>
      </c>
      <c r="J228" s="132">
        <v>199</v>
      </c>
      <c r="K228" s="133" t="s">
        <v>1964</v>
      </c>
      <c r="L228" s="351">
        <v>79</v>
      </c>
      <c r="M228" s="135" t="s">
        <v>2014</v>
      </c>
      <c r="N228" s="236" t="s">
        <v>7284</v>
      </c>
      <c r="O228" s="236">
        <v>0</v>
      </c>
      <c r="P228" s="237">
        <v>33499</v>
      </c>
      <c r="Q228" s="238">
        <f t="shared" si="99"/>
        <v>29499.090909090908</v>
      </c>
      <c r="R228" s="144">
        <f t="shared" si="100"/>
        <v>9.0819439736201393E-2</v>
      </c>
      <c r="S228" s="197">
        <v>1074476015</v>
      </c>
      <c r="T228" s="302" t="s">
        <v>7997</v>
      </c>
      <c r="U228" s="194">
        <f t="shared" si="96"/>
        <v>33499</v>
      </c>
      <c r="W228" s="239">
        <v>33499</v>
      </c>
      <c r="X228" s="136">
        <f t="shared" si="101"/>
        <v>26820</v>
      </c>
      <c r="Y228" s="240">
        <f t="shared" si="102"/>
        <v>29499.090909090908</v>
      </c>
      <c r="Z228" s="142">
        <f t="shared" si="103"/>
        <v>7.7345592405743346E-2</v>
      </c>
      <c r="AA228" s="137">
        <f t="shared" si="104"/>
        <v>9.0819439736201393E-2</v>
      </c>
      <c r="AB228" s="145">
        <v>9</v>
      </c>
      <c r="AC228" s="189">
        <f t="shared" si="97"/>
        <v>32842</v>
      </c>
      <c r="AD228" s="187">
        <f t="shared" si="98"/>
        <v>36090</v>
      </c>
      <c r="AE228" s="129">
        <f t="shared" si="88"/>
        <v>3248.1</v>
      </c>
      <c r="AF228" s="130">
        <f t="shared" si="89"/>
        <v>657.09999999999991</v>
      </c>
      <c r="AG228" s="131">
        <f t="shared" si="90"/>
        <v>1.8207259628706011E-2</v>
      </c>
      <c r="AH228" s="138">
        <f t="shared" si="91"/>
        <v>2591</v>
      </c>
      <c r="AI228" s="139">
        <f t="shared" si="92"/>
        <v>7.1792740371293989E-2</v>
      </c>
      <c r="AJ228" s="139">
        <f t="shared" si="93"/>
        <v>7.2612180107495386E-2</v>
      </c>
      <c r="AL228" s="197">
        <v>2454019158609</v>
      </c>
      <c r="AM228" s="197">
        <v>4985009708323</v>
      </c>
      <c r="AN228" s="197" t="s">
        <v>3576</v>
      </c>
      <c r="AO228" s="241" t="s">
        <v>812</v>
      </c>
      <c r="AP228" s="241" t="s">
        <v>1124</v>
      </c>
      <c r="AQ228" s="242" t="s">
        <v>106</v>
      </c>
      <c r="AR228" s="242">
        <v>59600</v>
      </c>
      <c r="AS228" s="431">
        <f>VLOOKUP(B:B,[1]MICHELIN!$B:$K,8,0)</f>
        <v>26820</v>
      </c>
      <c r="AT228" s="431">
        <v>1050</v>
      </c>
      <c r="AU228" s="211" t="s">
        <v>3956</v>
      </c>
      <c r="AV228" s="197" t="s">
        <v>539</v>
      </c>
      <c r="AW228" s="134" t="str">
        <f>IFERROR(VLOOKUP(AV:AV,Q商品!B:E,4,0),"")</f>
        <v>2023年製 Pilot Sport 5 245/40ZR19 98Y XL サマータイヤ 翌営業日発送</v>
      </c>
      <c r="AX228" s="134" t="str">
        <f>IFERROR(VLOOKUP(B:B,在庫!B:M,12,0),"")</f>
        <v>2023年製</v>
      </c>
      <c r="AY228" s="134">
        <f>IFERROR(VLOOKUP(B:B,在庫!B:L,10,0),"")</f>
        <v>2</v>
      </c>
      <c r="AZ228" s="244">
        <f>VLOOKUP(AL:AL,[1]MICHELIN!$B:$AH,32,0)</f>
        <v>605763443</v>
      </c>
      <c r="BA228" s="244">
        <f>VLOOKUP(AL:AL,[1]MICHELIN!$B:$AH,33,0)</f>
        <v>605763498</v>
      </c>
      <c r="BC228" s="11" t="s">
        <v>2055</v>
      </c>
    </row>
    <row r="229" spans="1:57" s="11" customFormat="1" ht="19.5" customHeight="1">
      <c r="A229" s="11">
        <f t="shared" si="86"/>
        <v>2</v>
      </c>
      <c r="B229" s="249">
        <f t="shared" si="87"/>
        <v>2454019159651</v>
      </c>
      <c r="C229" s="235">
        <f>VLOOKUP(B:B,[1]MICHELIN!$B:$K,9,0)</f>
        <v>13</v>
      </c>
      <c r="D229" s="11" t="s">
        <v>4677</v>
      </c>
      <c r="E229" s="397" t="s">
        <v>1125</v>
      </c>
      <c r="F229" s="160" t="s">
        <v>6936</v>
      </c>
      <c r="G229" s="133" t="s">
        <v>10663</v>
      </c>
      <c r="H229" s="235">
        <v>25</v>
      </c>
      <c r="I229" s="430">
        <f>VLOOKUP(B:B,[1]MICHELIN!$B:$K,10,0)</f>
        <v>25</v>
      </c>
      <c r="J229" s="132">
        <v>199</v>
      </c>
      <c r="K229" s="133" t="s">
        <v>1964</v>
      </c>
      <c r="L229" s="351">
        <v>79</v>
      </c>
      <c r="M229" s="135" t="s">
        <v>2014</v>
      </c>
      <c r="N229" s="236" t="s">
        <v>7284</v>
      </c>
      <c r="O229" s="236">
        <v>0</v>
      </c>
      <c r="P229" s="237">
        <v>33499</v>
      </c>
      <c r="Q229" s="238">
        <f t="shared" si="99"/>
        <v>29499.090909090908</v>
      </c>
      <c r="R229" s="144">
        <f t="shared" si="100"/>
        <v>0.21773860519584576</v>
      </c>
      <c r="S229" s="197">
        <v>1074475966</v>
      </c>
      <c r="T229" s="302" t="s">
        <v>7998</v>
      </c>
      <c r="U229" s="194">
        <f t="shared" si="96"/>
        <v>33499</v>
      </c>
      <c r="W229" s="239">
        <v>33499</v>
      </c>
      <c r="X229" s="136">
        <f t="shared" si="101"/>
        <v>23076</v>
      </c>
      <c r="Y229" s="240">
        <f t="shared" si="102"/>
        <v>29499.090909090908</v>
      </c>
      <c r="Z229" s="142">
        <f t="shared" si="103"/>
        <v>7.7345592405743346E-2</v>
      </c>
      <c r="AA229" s="137">
        <f t="shared" si="104"/>
        <v>0.21773860519584576</v>
      </c>
      <c r="AB229" s="145" t="s">
        <v>9151</v>
      </c>
      <c r="AC229" s="189">
        <f t="shared" si="97"/>
        <v>32842</v>
      </c>
      <c r="AD229" s="187">
        <f t="shared" si="98"/>
        <v>36090</v>
      </c>
      <c r="AE229" s="129">
        <f t="shared" si="88"/>
        <v>3248.1</v>
      </c>
      <c r="AF229" s="130">
        <f t="shared" si="89"/>
        <v>657.09999999999991</v>
      </c>
      <c r="AG229" s="131">
        <f t="shared" si="90"/>
        <v>1.8207259628706011E-2</v>
      </c>
      <c r="AH229" s="138">
        <f t="shared" si="91"/>
        <v>2591</v>
      </c>
      <c r="AI229" s="139">
        <f t="shared" si="92"/>
        <v>7.1792740371293989E-2</v>
      </c>
      <c r="AJ229" s="139">
        <f t="shared" si="93"/>
        <v>0.19953134556713975</v>
      </c>
      <c r="AL229" s="197">
        <v>2454019159651</v>
      </c>
      <c r="AM229" s="197">
        <v>4985009708323</v>
      </c>
      <c r="AN229" s="197" t="s">
        <v>152</v>
      </c>
      <c r="AO229" s="241" t="s">
        <v>143</v>
      </c>
      <c r="AP229" s="241" t="s">
        <v>1124</v>
      </c>
      <c r="AQ229" s="242" t="s">
        <v>106</v>
      </c>
      <c r="AR229" s="242" t="s">
        <v>152</v>
      </c>
      <c r="AS229" s="431">
        <f>VLOOKUP(B:B,[1]MICHELIN!$B:$K,8,0)</f>
        <v>23076</v>
      </c>
      <c r="AT229" s="431">
        <v>1050</v>
      </c>
      <c r="AU229" s="211" t="s">
        <v>3957</v>
      </c>
      <c r="AV229" s="197" t="s">
        <v>305</v>
      </c>
      <c r="AW229" s="134" t="str">
        <f>IFERROR(VLOOKUP(AV:AV,Q商品!B:E,4,0),"")</f>
        <v>2023年製 Pilot Sport 5 245/40ZR19 98Y XL サマータイヤ 翌営業日発送</v>
      </c>
      <c r="AX229" s="134" t="str">
        <f>IFERROR(VLOOKUP(B:B,在庫!B:M,12,0),"")</f>
        <v>2023年製</v>
      </c>
      <c r="AY229" s="134">
        <f>IFERROR(VLOOKUP(B:B,在庫!B:L,10,0),"")</f>
        <v>1</v>
      </c>
      <c r="AZ229" s="244">
        <f>VLOOKUP(AL:AL,[1]MICHELIN!$B:$AH,32,0)</f>
        <v>614215481</v>
      </c>
      <c r="BA229" s="244">
        <f>VLOOKUP(AL:AL,[1]MICHELIN!$B:$AH,33,0)</f>
        <v>614215491</v>
      </c>
      <c r="BC229" s="11" t="s">
        <v>150</v>
      </c>
    </row>
    <row r="230" spans="1:57" s="11" customFormat="1" ht="19.5" customHeight="1">
      <c r="A230" s="11">
        <f t="shared" si="86"/>
        <v>1</v>
      </c>
      <c r="B230" s="249">
        <f t="shared" si="87"/>
        <v>2454517158606</v>
      </c>
      <c r="C230" s="235">
        <f>VLOOKUP(B:B,[1]MICHELIN!$B:$K,9,0)</f>
        <v>4</v>
      </c>
      <c r="D230" s="11" t="s">
        <v>4677</v>
      </c>
      <c r="E230" s="397" t="s">
        <v>1126</v>
      </c>
      <c r="F230" s="160" t="s">
        <v>6937</v>
      </c>
      <c r="G230" s="133" t="s">
        <v>10663</v>
      </c>
      <c r="H230" s="235">
        <v>4</v>
      </c>
      <c r="I230" s="430">
        <f>VLOOKUP(B:B,[1]MICHELIN!$B:$K,10,0)</f>
        <v>4</v>
      </c>
      <c r="J230" s="132">
        <v>1298</v>
      </c>
      <c r="K230" s="133" t="s">
        <v>1964</v>
      </c>
      <c r="L230" s="133">
        <v>80</v>
      </c>
      <c r="M230" s="135" t="s">
        <v>2024</v>
      </c>
      <c r="N230" s="236" t="s">
        <v>3990</v>
      </c>
      <c r="O230" s="236" t="s">
        <v>2381</v>
      </c>
      <c r="P230" s="237">
        <v>27500</v>
      </c>
      <c r="Q230" s="238">
        <f t="shared" si="99"/>
        <v>24045.454545454544</v>
      </c>
      <c r="R230" s="144">
        <f t="shared" si="100"/>
        <v>5.8449905482041535E-2</v>
      </c>
      <c r="S230" s="197">
        <v>1074476210</v>
      </c>
      <c r="T230" s="302" t="s">
        <v>7999</v>
      </c>
      <c r="U230" s="194">
        <f t="shared" si="96"/>
        <v>28499</v>
      </c>
      <c r="W230" s="239">
        <v>28499</v>
      </c>
      <c r="X230" s="136">
        <f t="shared" si="101"/>
        <v>22640</v>
      </c>
      <c r="Y230" s="240">
        <f t="shared" si="102"/>
        <v>24953.63636363636</v>
      </c>
      <c r="Z230" s="142">
        <f t="shared" si="103"/>
        <v>0.15860377358490574</v>
      </c>
      <c r="AA230" s="137">
        <f t="shared" si="104"/>
        <v>9.2717403184086736E-2</v>
      </c>
      <c r="AB230" s="145">
        <v>3</v>
      </c>
      <c r="AC230" s="189">
        <f t="shared" si="97"/>
        <v>27940</v>
      </c>
      <c r="AD230" s="187">
        <f t="shared" si="98"/>
        <v>30703</v>
      </c>
      <c r="AE230" s="129">
        <f t="shared" si="88"/>
        <v>2763.27</v>
      </c>
      <c r="AF230" s="130">
        <f t="shared" si="89"/>
        <v>559.27</v>
      </c>
      <c r="AG230" s="131">
        <f t="shared" si="90"/>
        <v>1.8215483828941798E-2</v>
      </c>
      <c r="AH230" s="138">
        <f t="shared" si="91"/>
        <v>2204</v>
      </c>
      <c r="AI230" s="139">
        <f t="shared" si="92"/>
        <v>7.1784516171058202E-2</v>
      </c>
      <c r="AJ230" s="139">
        <f t="shared" si="93"/>
        <v>7.4501919355144941E-2</v>
      </c>
      <c r="AL230" s="197">
        <v>2454517158606</v>
      </c>
      <c r="AM230" s="197">
        <v>4985009708095</v>
      </c>
      <c r="AN230" s="197" t="s">
        <v>3555</v>
      </c>
      <c r="AO230" s="241" t="s">
        <v>812</v>
      </c>
      <c r="AP230" s="241" t="s">
        <v>1034</v>
      </c>
      <c r="AQ230" s="242" t="s">
        <v>57</v>
      </c>
      <c r="AR230" s="242">
        <v>50300</v>
      </c>
      <c r="AS230" s="431">
        <f>VLOOKUP(B:B,[1]MICHELIN!$B:$K,8,0)</f>
        <v>22640</v>
      </c>
      <c r="AT230" s="431">
        <v>1050</v>
      </c>
      <c r="AU230" s="211" t="s">
        <v>3956</v>
      </c>
      <c r="AV230" s="197" t="s">
        <v>589</v>
      </c>
      <c r="AW230" s="134" t="str">
        <f>IFERROR(VLOOKUP(AV:AV,Q商品!B:E,4,0),"")</f>
        <v>2023年製 Pilot Sport 5 245/45ZR17 99Y XL サマータイヤ 翌営業日発送</v>
      </c>
      <c r="AX230" s="134" t="str">
        <f>IFERROR(VLOOKUP(B:B,在庫!B:M,12,0),"")</f>
        <v>2023年製</v>
      </c>
      <c r="AY230" s="134">
        <f>IFERROR(VLOOKUP(B:B,在庫!B:L,10,0),"")</f>
        <v>1</v>
      </c>
      <c r="AZ230" s="244">
        <f>VLOOKUP(AL:AL,[1]MICHELIN!$B:$AH,32,0)</f>
        <v>605763438</v>
      </c>
      <c r="BA230" s="244">
        <f>VLOOKUP(AL:AL,[1]MICHELIN!$B:$AH,33,0)</f>
        <v>605763493</v>
      </c>
      <c r="BC230" s="11" t="s">
        <v>2055</v>
      </c>
    </row>
    <row r="231" spans="1:57" s="11" customFormat="1" ht="19.5" customHeight="1">
      <c r="A231" s="11">
        <f t="shared" si="86"/>
        <v>1</v>
      </c>
      <c r="B231" s="249">
        <f t="shared" si="87"/>
        <v>2454518158605</v>
      </c>
      <c r="C231" s="235">
        <f>VLOOKUP(B:B,[1]MICHELIN!$B:$K,9,0)</f>
        <v>0</v>
      </c>
      <c r="D231" s="11" t="s">
        <v>4677</v>
      </c>
      <c r="E231" s="397" t="s">
        <v>1127</v>
      </c>
      <c r="F231" s="160" t="s">
        <v>6938</v>
      </c>
      <c r="G231" s="133" t="s">
        <v>10663</v>
      </c>
      <c r="H231" s="235">
        <v>8</v>
      </c>
      <c r="I231" s="430">
        <f>VLOOKUP(B:B,[1]MICHELIN!$B:$K,10,0)</f>
        <v>8</v>
      </c>
      <c r="J231" s="132">
        <v>924</v>
      </c>
      <c r="K231" s="133" t="s">
        <v>1964</v>
      </c>
      <c r="L231" s="133">
        <v>81</v>
      </c>
      <c r="M231" s="135" t="s">
        <v>2385</v>
      </c>
      <c r="N231" s="236" t="s">
        <v>7285</v>
      </c>
      <c r="O231" s="236">
        <v>0</v>
      </c>
      <c r="P231" s="237">
        <v>25600</v>
      </c>
      <c r="Q231" s="238">
        <f t="shared" si="99"/>
        <v>22318.181818181816</v>
      </c>
      <c r="R231" s="144">
        <f t="shared" si="100"/>
        <v>3.6211812627291159E-2</v>
      </c>
      <c r="S231" s="197">
        <v>1074476018</v>
      </c>
      <c r="T231" s="302" t="s">
        <v>8000</v>
      </c>
      <c r="U231" s="194">
        <f t="shared" si="96"/>
        <v>27058</v>
      </c>
      <c r="W231" s="239">
        <v>27058</v>
      </c>
      <c r="X231" s="136">
        <f t="shared" si="101"/>
        <v>21510</v>
      </c>
      <c r="Y231" s="240">
        <f t="shared" si="102"/>
        <v>23643.63636363636</v>
      </c>
      <c r="Z231" s="142">
        <f t="shared" si="103"/>
        <v>0.138671875</v>
      </c>
      <c r="AA231" s="137">
        <f t="shared" si="104"/>
        <v>9.024146416487222E-2</v>
      </c>
      <c r="AB231" s="145">
        <v>3</v>
      </c>
      <c r="AC231" s="189">
        <f t="shared" si="97"/>
        <v>26527</v>
      </c>
      <c r="AD231" s="187">
        <f t="shared" si="98"/>
        <v>29150</v>
      </c>
      <c r="AE231" s="129">
        <f t="shared" si="88"/>
        <v>2623.5</v>
      </c>
      <c r="AF231" s="130">
        <f t="shared" si="89"/>
        <v>531.5</v>
      </c>
      <c r="AG231" s="131">
        <f t="shared" si="90"/>
        <v>1.823327615780446E-2</v>
      </c>
      <c r="AH231" s="138">
        <f t="shared" si="91"/>
        <v>2092</v>
      </c>
      <c r="AI231" s="139">
        <f t="shared" si="92"/>
        <v>7.176672384219554E-2</v>
      </c>
      <c r="AJ231" s="139">
        <f t="shared" si="93"/>
        <v>7.2008188007067764E-2</v>
      </c>
      <c r="AL231" s="197">
        <v>2454518158605</v>
      </c>
      <c r="AM231" s="197">
        <v>4985009708200</v>
      </c>
      <c r="AN231" s="197" t="s">
        <v>3568</v>
      </c>
      <c r="AO231" s="241" t="s">
        <v>812</v>
      </c>
      <c r="AP231" s="241" t="s">
        <v>967</v>
      </c>
      <c r="AQ231" s="242" t="s">
        <v>33</v>
      </c>
      <c r="AR231" s="242">
        <v>47800</v>
      </c>
      <c r="AS231" s="431">
        <f>VLOOKUP(B:B,[1]MICHELIN!$B:$K,8,0)</f>
        <v>21510</v>
      </c>
      <c r="AT231" s="431">
        <v>1050</v>
      </c>
      <c r="AU231" s="211" t="s">
        <v>3956</v>
      </c>
      <c r="AV231" s="197" t="s">
        <v>588</v>
      </c>
      <c r="AW231" s="134" t="str">
        <f>IFERROR(VLOOKUP(AV:AV,Q商品!B:E,4,0),"")</f>
        <v>2022年製以降 Pilot Sport 5 245/45ZR18 100Y XL サマータイヤ 翌営業日発送</v>
      </c>
      <c r="AX231" s="134" t="str">
        <f>IFERROR(VLOOKUP(B:B,在庫!B:M,12,0),"")</f>
        <v>2022年製</v>
      </c>
      <c r="AY231" s="134">
        <f>IFERROR(VLOOKUP(B:B,在庫!B:L,10,0),"")</f>
        <v>2</v>
      </c>
      <c r="AZ231" s="244">
        <f>VLOOKUP(AL:AL,[1]MICHELIN!$B:$AH,32,0)</f>
        <v>605763423</v>
      </c>
      <c r="BA231" s="244">
        <f>VLOOKUP(AL:AL,[1]MICHELIN!$B:$AH,33,0)</f>
        <v>605763478</v>
      </c>
      <c r="BC231" s="11" t="s">
        <v>2055</v>
      </c>
    </row>
    <row r="232" spans="1:57" s="11" customFormat="1" ht="19.5" customHeight="1">
      <c r="A232" s="11">
        <f t="shared" si="86"/>
        <v>1</v>
      </c>
      <c r="B232" s="249">
        <f t="shared" si="87"/>
        <v>2553518158605</v>
      </c>
      <c r="C232" s="235">
        <f>VLOOKUP(B:B,[1]MICHELIN!$B:$K,9,0)</f>
        <v>14</v>
      </c>
      <c r="D232" s="11" t="s">
        <v>4677</v>
      </c>
      <c r="E232" s="397" t="s">
        <v>1128</v>
      </c>
      <c r="F232" s="160" t="s">
        <v>6939</v>
      </c>
      <c r="G232" s="133" t="s">
        <v>10663</v>
      </c>
      <c r="H232" s="235">
        <v>12</v>
      </c>
      <c r="I232" s="430">
        <f>VLOOKUP(B:B,[1]MICHELIN!$B:$K,10,0)</f>
        <v>12</v>
      </c>
      <c r="J232" s="132">
        <v>678</v>
      </c>
      <c r="K232" s="133" t="s">
        <v>1964</v>
      </c>
      <c r="L232" s="133">
        <v>82</v>
      </c>
      <c r="M232" s="135" t="s">
        <v>3998</v>
      </c>
      <c r="N232" s="236" t="s">
        <v>7286</v>
      </c>
      <c r="O232" s="236">
        <v>0</v>
      </c>
      <c r="P232" s="237">
        <v>33500</v>
      </c>
      <c r="Q232" s="238">
        <f t="shared" si="99"/>
        <v>29499.999999999996</v>
      </c>
      <c r="R232" s="144">
        <f t="shared" si="100"/>
        <v>8.9152542372881241E-2</v>
      </c>
      <c r="S232" s="197">
        <v>1074475999</v>
      </c>
      <c r="T232" s="302" t="s">
        <v>8001</v>
      </c>
      <c r="U232" s="194">
        <f t="shared" si="96"/>
        <v>33500</v>
      </c>
      <c r="W232" s="239">
        <v>33500</v>
      </c>
      <c r="X232" s="136">
        <f t="shared" si="101"/>
        <v>26870</v>
      </c>
      <c r="Y232" s="240">
        <f t="shared" si="102"/>
        <v>29499.999999999996</v>
      </c>
      <c r="Z232" s="142">
        <f t="shared" si="103"/>
        <v>7.7343283582089528E-2</v>
      </c>
      <c r="AA232" s="137">
        <f t="shared" si="104"/>
        <v>8.9152542372881241E-2</v>
      </c>
      <c r="AB232" s="145"/>
      <c r="AC232" s="189">
        <f t="shared" si="97"/>
        <v>32843</v>
      </c>
      <c r="AD232" s="187">
        <f t="shared" si="98"/>
        <v>36091</v>
      </c>
      <c r="AE232" s="129">
        <f t="shared" si="88"/>
        <v>3248.19</v>
      </c>
      <c r="AF232" s="130">
        <f t="shared" si="89"/>
        <v>657.19</v>
      </c>
      <c r="AG232" s="131">
        <f t="shared" si="90"/>
        <v>1.8209248843201908E-2</v>
      </c>
      <c r="AH232" s="138">
        <f t="shared" si="91"/>
        <v>2591</v>
      </c>
      <c r="AI232" s="139">
        <f t="shared" si="92"/>
        <v>7.1790751156798088E-2</v>
      </c>
      <c r="AJ232" s="139">
        <f t="shared" si="93"/>
        <v>7.0943293529679333E-2</v>
      </c>
      <c r="AL232" s="197">
        <v>2553518158605</v>
      </c>
      <c r="AM232" s="197">
        <v>4985009708217</v>
      </c>
      <c r="AN232" s="197" t="s">
        <v>3559</v>
      </c>
      <c r="AO232" s="241" t="s">
        <v>812</v>
      </c>
      <c r="AP232" s="241" t="s">
        <v>1143</v>
      </c>
      <c r="AQ232" s="242" t="s">
        <v>107</v>
      </c>
      <c r="AR232" s="242">
        <v>59700</v>
      </c>
      <c r="AS232" s="431">
        <f>VLOOKUP(B:B,[1]MICHELIN!$B:$K,8,0)</f>
        <v>26870</v>
      </c>
      <c r="AT232" s="431">
        <v>1050</v>
      </c>
      <c r="AU232" s="211" t="s">
        <v>3956</v>
      </c>
      <c r="AV232" s="197" t="s">
        <v>483</v>
      </c>
      <c r="AW232" s="134" t="str">
        <f>IFERROR(VLOOKUP(AV:AV,Q商品!B:E,4,0),"")</f>
        <v>2023年製 Pilot Sport 5 255/35ZR18 94Y XL サマータイヤ 翌営業日発送</v>
      </c>
      <c r="AX232" s="134" t="str">
        <f>IFERROR(VLOOKUP(B:B,在庫!B:M,12,0),"")</f>
        <v>2023年製</v>
      </c>
      <c r="AY232" s="134">
        <f>IFERROR(VLOOKUP(B:B,在庫!B:L,10,0),"")</f>
        <v>4</v>
      </c>
      <c r="AZ232" s="244">
        <f>VLOOKUP(AL:AL,[1]MICHELIN!$B:$AH,32,0)</f>
        <v>605763428</v>
      </c>
      <c r="BA232" s="244">
        <f>VLOOKUP(AL:AL,[1]MICHELIN!$B:$AH,33,0)</f>
        <v>605763483</v>
      </c>
      <c r="BC232" s="11" t="s">
        <v>2055</v>
      </c>
    </row>
    <row r="233" spans="1:57" s="11" customFormat="1" ht="19.5" customHeight="1">
      <c r="A233" s="11">
        <f t="shared" si="86"/>
        <v>2</v>
      </c>
      <c r="B233" s="249">
        <f t="shared" si="87"/>
        <v>2553519158604</v>
      </c>
      <c r="C233" s="235">
        <f>VLOOKUP(B:B,[1]MICHELIN!$B:$K,9,0)</f>
        <v>9</v>
      </c>
      <c r="D233" s="11" t="s">
        <v>4677</v>
      </c>
      <c r="E233" s="397" t="s">
        <v>5630</v>
      </c>
      <c r="F233" s="160" t="s">
        <v>8389</v>
      </c>
      <c r="G233" s="133" t="s">
        <v>10663</v>
      </c>
      <c r="H233" s="235">
        <v>14</v>
      </c>
      <c r="I233" s="430">
        <f>VLOOKUP(B:B,[1]MICHELIN!$B:$K,10,0)</f>
        <v>14</v>
      </c>
      <c r="J233" s="132">
        <v>42</v>
      </c>
      <c r="K233" s="133" t="s">
        <v>1964</v>
      </c>
      <c r="L233" s="351">
        <v>83</v>
      </c>
      <c r="M233" s="135" t="s">
        <v>2017</v>
      </c>
      <c r="N233" s="236" t="s">
        <v>3996</v>
      </c>
      <c r="O233" s="236">
        <v>0</v>
      </c>
      <c r="P233" s="237">
        <v>34500</v>
      </c>
      <c r="Q233" s="238">
        <f t="shared" si="99"/>
        <v>30409.090909090908</v>
      </c>
      <c r="R233" s="144">
        <f t="shared" si="100"/>
        <v>2.6008968609865144E-3</v>
      </c>
      <c r="S233" s="197">
        <v>1074476209</v>
      </c>
      <c r="T233" s="302" t="s">
        <v>8002</v>
      </c>
      <c r="U233" s="194">
        <f t="shared" si="96"/>
        <v>38300</v>
      </c>
      <c r="V233" s="11">
        <v>900</v>
      </c>
      <c r="W233" s="239">
        <v>39200</v>
      </c>
      <c r="X233" s="136">
        <f t="shared" si="101"/>
        <v>30330</v>
      </c>
      <c r="Y233" s="240">
        <f t="shared" si="102"/>
        <v>34681.818181818177</v>
      </c>
      <c r="Z233" s="142">
        <f t="shared" si="103"/>
        <v>0.19599999999999995</v>
      </c>
      <c r="AA233" s="137">
        <f t="shared" si="104"/>
        <v>0.12547837483617286</v>
      </c>
      <c r="AB233" s="145">
        <v>9</v>
      </c>
      <c r="AC233" s="189">
        <f t="shared" si="97"/>
        <v>37549</v>
      </c>
      <c r="AD233" s="187">
        <f t="shared" si="98"/>
        <v>41262</v>
      </c>
      <c r="AE233" s="129">
        <f t="shared" si="88"/>
        <v>3713.58</v>
      </c>
      <c r="AF233" s="130">
        <f t="shared" si="89"/>
        <v>751.57999999999993</v>
      </c>
      <c r="AG233" s="131">
        <f t="shared" si="90"/>
        <v>1.8214822354708931E-2</v>
      </c>
      <c r="AH233" s="138">
        <f t="shared" si="91"/>
        <v>2962</v>
      </c>
      <c r="AI233" s="139">
        <f t="shared" si="92"/>
        <v>7.1785177645291062E-2</v>
      </c>
      <c r="AJ233" s="139">
        <f t="shared" si="93"/>
        <v>0.10726355248146392</v>
      </c>
      <c r="AL233" s="197">
        <v>2553519158604</v>
      </c>
      <c r="AM233" s="197">
        <v>4985009708347</v>
      </c>
      <c r="AN233" s="197" t="s">
        <v>3572</v>
      </c>
      <c r="AO233" s="241" t="s">
        <v>812</v>
      </c>
      <c r="AP233" s="241" t="s">
        <v>969</v>
      </c>
      <c r="AQ233" s="242" t="s">
        <v>100</v>
      </c>
      <c r="AR233" s="242">
        <v>67400</v>
      </c>
      <c r="AS233" s="431">
        <v>30330</v>
      </c>
      <c r="AT233" s="431">
        <v>1050</v>
      </c>
      <c r="AU233" s="211" t="s">
        <v>3956</v>
      </c>
      <c r="AV233" s="197" t="s">
        <v>454</v>
      </c>
      <c r="AW233" s="134" t="str">
        <f>IFERROR(VLOOKUP(AV:AV,Q商品!B:E,4,0),"")</f>
        <v>2023年製 Pilot Sport 5 255/35ZR19 96Y XL サマータイヤ 翌営業日発送</v>
      </c>
      <c r="AX233" s="134" t="str">
        <f>IFERROR(VLOOKUP(B:B,在庫!B:M,12,0),"")</f>
        <v>2023年製</v>
      </c>
      <c r="AY233" s="134">
        <f>IFERROR(VLOOKUP(B:B,在庫!B:L,10,0),"")</f>
        <v>3</v>
      </c>
      <c r="AZ233" s="244" t="str">
        <f>VLOOKUP(AL:AL,[1]MICHELIN!$B:$AH,32,0)</f>
        <v>×</v>
      </c>
      <c r="BA233" s="244" t="str">
        <f>VLOOKUP(AL:AL,[1]MICHELIN!$B:$AH,33,0)</f>
        <v>×</v>
      </c>
      <c r="BC233" s="11" t="s">
        <v>2055</v>
      </c>
    </row>
    <row r="234" spans="1:57" s="11" customFormat="1" ht="19.5" customHeight="1">
      <c r="A234" s="11">
        <f t="shared" si="86"/>
        <v>2</v>
      </c>
      <c r="B234" s="249">
        <f t="shared" si="87"/>
        <v>2553519159687</v>
      </c>
      <c r="C234" s="235">
        <f>VLOOKUP(B:B,[1]MICHELIN!$B:$K,9,0)</f>
        <v>55</v>
      </c>
      <c r="D234" s="11" t="s">
        <v>4677</v>
      </c>
      <c r="E234" s="397" t="s">
        <v>5630</v>
      </c>
      <c r="F234" s="160" t="s">
        <v>8389</v>
      </c>
      <c r="G234" s="133" t="s">
        <v>10663</v>
      </c>
      <c r="H234" s="235">
        <v>1</v>
      </c>
      <c r="I234" s="430">
        <f>VLOOKUP(B:B,[1]MICHELIN!$B:$K,10,0)</f>
        <v>1</v>
      </c>
      <c r="J234" s="132">
        <v>42</v>
      </c>
      <c r="K234" s="133" t="s">
        <v>1964</v>
      </c>
      <c r="L234" s="351">
        <v>83</v>
      </c>
      <c r="M234" s="135" t="s">
        <v>2017</v>
      </c>
      <c r="N234" s="236" t="s">
        <v>3996</v>
      </c>
      <c r="O234" s="236">
        <v>0</v>
      </c>
      <c r="P234" s="237">
        <v>34500</v>
      </c>
      <c r="Q234" s="238">
        <f t="shared" si="99"/>
        <v>30409.090909090908</v>
      </c>
      <c r="R234" s="144">
        <f t="shared" si="100"/>
        <v>0.27689387144992522</v>
      </c>
      <c r="S234" s="197">
        <v>1074476196</v>
      </c>
      <c r="T234" s="302" t="s">
        <v>8003</v>
      </c>
      <c r="U234" s="194">
        <f t="shared" si="96"/>
        <v>38300</v>
      </c>
      <c r="V234" s="11">
        <v>900</v>
      </c>
      <c r="W234" s="239">
        <v>39200</v>
      </c>
      <c r="X234" s="136">
        <f t="shared" si="101"/>
        <v>21989</v>
      </c>
      <c r="Y234" s="240">
        <f t="shared" si="102"/>
        <v>34681.818181818177</v>
      </c>
      <c r="Z234" s="142">
        <f t="shared" si="103"/>
        <v>0.19599999999999995</v>
      </c>
      <c r="AA234" s="137">
        <f t="shared" si="104"/>
        <v>0.36597903014416766</v>
      </c>
      <c r="AB234" s="145" t="s">
        <v>9151</v>
      </c>
      <c r="AC234" s="189">
        <f t="shared" si="97"/>
        <v>37549</v>
      </c>
      <c r="AD234" s="187">
        <f t="shared" si="98"/>
        <v>41262</v>
      </c>
      <c r="AE234" s="129">
        <f t="shared" si="88"/>
        <v>3713.58</v>
      </c>
      <c r="AF234" s="130">
        <f t="shared" si="89"/>
        <v>751.57999999999993</v>
      </c>
      <c r="AG234" s="131">
        <f t="shared" si="90"/>
        <v>1.8214822354708931E-2</v>
      </c>
      <c r="AH234" s="138">
        <f t="shared" si="91"/>
        <v>2962</v>
      </c>
      <c r="AI234" s="139">
        <f t="shared" si="92"/>
        <v>7.1785177645291062E-2</v>
      </c>
      <c r="AJ234" s="139">
        <f t="shared" si="93"/>
        <v>0.34776420778945871</v>
      </c>
      <c r="AL234" s="197">
        <v>2553519159687</v>
      </c>
      <c r="AM234" s="197">
        <v>4985009708347</v>
      </c>
      <c r="AN234" s="197" t="s">
        <v>152</v>
      </c>
      <c r="AO234" s="241" t="s">
        <v>143</v>
      </c>
      <c r="AP234" s="241" t="s">
        <v>969</v>
      </c>
      <c r="AQ234" s="242" t="s">
        <v>100</v>
      </c>
      <c r="AR234" s="242" t="s">
        <v>152</v>
      </c>
      <c r="AS234" s="431">
        <f>VLOOKUP(B:B,[1]MICHELIN!$B:$K,8,0)</f>
        <v>21989</v>
      </c>
      <c r="AT234" s="431">
        <v>1050</v>
      </c>
      <c r="AU234" s="211" t="s">
        <v>3957</v>
      </c>
      <c r="AV234" s="197" t="s">
        <v>587</v>
      </c>
      <c r="AW234" s="134" t="str">
        <f>IFERROR(VLOOKUP(AV:AV,Q商品!B:E,4,0),"")</f>
        <v>2023年製 Pilot Sport 5 255/35ZR19 96Y XL サマータイヤ 翌営業日発送</v>
      </c>
      <c r="AX234" s="134" t="str">
        <f>IFERROR(VLOOKUP(B:B,在庫!B:M,12,0),"")</f>
        <v>2023年製</v>
      </c>
      <c r="AY234" s="134">
        <f>IFERROR(VLOOKUP(B:B,在庫!B:L,10,0),"")</f>
        <v>1</v>
      </c>
      <c r="AZ234" s="244">
        <f>VLOOKUP(AL:AL,[1]MICHELIN!$B:$AH,32,0)</f>
        <v>614215480</v>
      </c>
      <c r="BA234" s="244">
        <f>VLOOKUP(AL:AL,[1]MICHELIN!$B:$AH,33,0)</f>
        <v>614215490</v>
      </c>
      <c r="BC234" s="11" t="s">
        <v>150</v>
      </c>
    </row>
    <row r="235" spans="1:57" s="11" customFormat="1" ht="19.5" customHeight="1">
      <c r="A235" s="11">
        <f t="shared" si="86"/>
        <v>1</v>
      </c>
      <c r="B235" s="249">
        <f t="shared" si="87"/>
        <v>2554018158607</v>
      </c>
      <c r="C235" s="235">
        <f>VLOOKUP(B:B,[1]MICHELIN!$B:$K,9,0)</f>
        <v>10</v>
      </c>
      <c r="D235" s="11" t="s">
        <v>4677</v>
      </c>
      <c r="E235" s="397" t="s">
        <v>1129</v>
      </c>
      <c r="F235" s="160" t="s">
        <v>6940</v>
      </c>
      <c r="G235" s="133" t="s">
        <v>10663</v>
      </c>
      <c r="H235" s="235">
        <v>1</v>
      </c>
      <c r="I235" s="430">
        <f>VLOOKUP(B:B,[1]MICHELIN!$B:$K,10,0)</f>
        <v>1</v>
      </c>
      <c r="J235" s="132">
        <v>286</v>
      </c>
      <c r="K235" s="133" t="s">
        <v>1964</v>
      </c>
      <c r="L235" s="133">
        <v>84</v>
      </c>
      <c r="M235" s="135" t="s">
        <v>2014</v>
      </c>
      <c r="N235" s="236" t="s">
        <v>9137</v>
      </c>
      <c r="O235" s="236">
        <v>0</v>
      </c>
      <c r="P235" s="237">
        <v>35750</v>
      </c>
      <c r="Q235" s="238">
        <f t="shared" si="99"/>
        <v>31545.454545454544</v>
      </c>
      <c r="R235" s="144">
        <f t="shared" si="100"/>
        <v>5.5648414985590741E-2</v>
      </c>
      <c r="S235" s="197">
        <v>1074475997</v>
      </c>
      <c r="T235" s="302" t="s">
        <v>8004</v>
      </c>
      <c r="U235" s="194">
        <f t="shared" si="96"/>
        <v>36300</v>
      </c>
      <c r="V235" s="11">
        <v>900</v>
      </c>
      <c r="W235" s="239">
        <v>37200</v>
      </c>
      <c r="X235" s="136">
        <f t="shared" si="101"/>
        <v>29790</v>
      </c>
      <c r="Y235" s="240">
        <f t="shared" si="102"/>
        <v>32863.63636363636</v>
      </c>
      <c r="Z235" s="142">
        <f t="shared" si="103"/>
        <v>9.3902097902097914E-2</v>
      </c>
      <c r="AA235" s="137">
        <f t="shared" si="104"/>
        <v>9.3526970954356761E-2</v>
      </c>
      <c r="AB235" s="145" t="s">
        <v>9151</v>
      </c>
      <c r="AC235" s="189">
        <f t="shared" si="97"/>
        <v>35588</v>
      </c>
      <c r="AD235" s="187">
        <f t="shared" si="98"/>
        <v>39107</v>
      </c>
      <c r="AE235" s="129">
        <f t="shared" si="88"/>
        <v>3519.6299999999997</v>
      </c>
      <c r="AF235" s="130">
        <f t="shared" si="89"/>
        <v>712.62999999999965</v>
      </c>
      <c r="AG235" s="131">
        <f t="shared" si="90"/>
        <v>1.8222568849566564E-2</v>
      </c>
      <c r="AH235" s="138">
        <f t="shared" si="91"/>
        <v>2807</v>
      </c>
      <c r="AI235" s="139">
        <f t="shared" si="92"/>
        <v>7.1777431150433432E-2</v>
      </c>
      <c r="AJ235" s="139">
        <f t="shared" si="93"/>
        <v>7.5304402104790197E-2</v>
      </c>
      <c r="AL235" s="197">
        <v>2554018158607</v>
      </c>
      <c r="AM235" s="197">
        <v>4985009708224</v>
      </c>
      <c r="AN235" s="197" t="s">
        <v>3565</v>
      </c>
      <c r="AO235" s="241" t="s">
        <v>812</v>
      </c>
      <c r="AP235" s="241" t="s">
        <v>1144</v>
      </c>
      <c r="AQ235" s="242" t="s">
        <v>137</v>
      </c>
      <c r="AR235" s="242">
        <v>66200</v>
      </c>
      <c r="AS235" s="431">
        <f>VLOOKUP(B:B,[1]MICHELIN!$B:$K,8,0)</f>
        <v>29790</v>
      </c>
      <c r="AT235" s="431">
        <v>1050</v>
      </c>
      <c r="AU235" s="211" t="s">
        <v>3956</v>
      </c>
      <c r="AV235" s="197" t="s">
        <v>516</v>
      </c>
      <c r="AW235" s="134" t="str">
        <f>IFERROR(VLOOKUP(AV:AV,Q商品!B:E,4,0),"")</f>
        <v>2022年製以降 Pilot Sport 5 255/40ZR18 99Y XL サマータイヤ 翌営業日発送</v>
      </c>
      <c r="AX235" s="134" t="str">
        <f>IFERROR(VLOOKUP(B:B,在庫!B:M,12,0),"")</f>
        <v>2023年製</v>
      </c>
      <c r="AY235" s="134">
        <f>IFERROR(VLOOKUP(B:B,在庫!B:L,10,0),"")</f>
        <v>1</v>
      </c>
      <c r="AZ235" s="244">
        <f>VLOOKUP(AL:AL,[1]MICHELIN!$B:$AH,32,0)</f>
        <v>605763430</v>
      </c>
      <c r="BA235" s="244">
        <f>VLOOKUP(AL:AL,[1]MICHELIN!$B:$AH,33,0)</f>
        <v>605763485</v>
      </c>
      <c r="BC235" s="11" t="s">
        <v>2055</v>
      </c>
    </row>
    <row r="236" spans="1:57" s="11" customFormat="1" ht="19.5" customHeight="1">
      <c r="A236" s="11">
        <f t="shared" si="86"/>
        <v>1</v>
      </c>
      <c r="B236" s="249">
        <f t="shared" si="87"/>
        <v>2554019158606</v>
      </c>
      <c r="C236" s="235">
        <f>VLOOKUP(B:B,[1]MICHELIN!$B:$K,9,0)</f>
        <v>4</v>
      </c>
      <c r="D236" s="11" t="s">
        <v>4677</v>
      </c>
      <c r="E236" s="397" t="s">
        <v>1130</v>
      </c>
      <c r="F236" s="160" t="s">
        <v>6941</v>
      </c>
      <c r="G236" s="133" t="s">
        <v>10663</v>
      </c>
      <c r="H236" s="235">
        <v>12</v>
      </c>
      <c r="I236" s="430">
        <f>VLOOKUP(B:B,[1]MICHELIN!$B:$K,10,0)</f>
        <v>12</v>
      </c>
      <c r="J236" s="132">
        <v>924</v>
      </c>
      <c r="K236" s="133" t="s">
        <v>1964</v>
      </c>
      <c r="L236" s="133">
        <v>85</v>
      </c>
      <c r="M236" s="135" t="s">
        <v>3998</v>
      </c>
      <c r="N236" s="236" t="s">
        <v>6954</v>
      </c>
      <c r="O236" s="236">
        <v>0</v>
      </c>
      <c r="P236" s="237">
        <v>35400</v>
      </c>
      <c r="Q236" s="238">
        <f t="shared" si="99"/>
        <v>31227.272727272724</v>
      </c>
      <c r="R236" s="144">
        <f t="shared" si="100"/>
        <v>0.11071324599708871</v>
      </c>
      <c r="S236" s="197">
        <v>1074476014</v>
      </c>
      <c r="T236" s="302" t="s">
        <v>8005</v>
      </c>
      <c r="U236" s="194">
        <f t="shared" si="96"/>
        <v>35400</v>
      </c>
      <c r="W236" s="239">
        <v>35400</v>
      </c>
      <c r="X236" s="136">
        <f t="shared" si="101"/>
        <v>27770</v>
      </c>
      <c r="Y236" s="240">
        <f t="shared" si="102"/>
        <v>31227.272727272724</v>
      </c>
      <c r="Z236" s="142">
        <f t="shared" si="103"/>
        <v>7.7316384180790898E-2</v>
      </c>
      <c r="AA236" s="137">
        <f t="shared" si="104"/>
        <v>0.11071324599708871</v>
      </c>
      <c r="AB236" s="145"/>
      <c r="AC236" s="189">
        <f t="shared" si="97"/>
        <v>34705</v>
      </c>
      <c r="AD236" s="187">
        <f t="shared" si="98"/>
        <v>38137</v>
      </c>
      <c r="AE236" s="129">
        <f t="shared" si="88"/>
        <v>3432.33</v>
      </c>
      <c r="AF236" s="130">
        <f t="shared" si="89"/>
        <v>695.32999999999993</v>
      </c>
      <c r="AG236" s="131">
        <f t="shared" si="90"/>
        <v>1.8232425203870254E-2</v>
      </c>
      <c r="AH236" s="138">
        <f t="shared" si="91"/>
        <v>2737</v>
      </c>
      <c r="AI236" s="139">
        <f t="shared" si="92"/>
        <v>7.1767574796129746E-2</v>
      </c>
      <c r="AJ236" s="139">
        <f t="shared" si="93"/>
        <v>9.2480820793218455E-2</v>
      </c>
      <c r="AL236" s="197">
        <v>2554019158606</v>
      </c>
      <c r="AM236" s="197">
        <v>4985009708354</v>
      </c>
      <c r="AN236" s="197" t="s">
        <v>3577</v>
      </c>
      <c r="AO236" s="241" t="s">
        <v>812</v>
      </c>
      <c r="AP236" s="241" t="s">
        <v>1275</v>
      </c>
      <c r="AQ236" s="242" t="s">
        <v>891</v>
      </c>
      <c r="AR236" s="242">
        <v>61700</v>
      </c>
      <c r="AS236" s="431">
        <f>VLOOKUP(B:B,[1]MICHELIN!$B:$K,8,0)</f>
        <v>27770</v>
      </c>
      <c r="AT236" s="431">
        <v>1050</v>
      </c>
      <c r="AU236" s="211" t="s">
        <v>3956</v>
      </c>
      <c r="AV236" s="197" t="s">
        <v>576</v>
      </c>
      <c r="AW236" s="134" t="str">
        <f>IFERROR(VLOOKUP(AV:AV,Q商品!B:E,4,0),"")</f>
        <v>2022年製以降 Pilot Sport 5 255/40ZR19 100Y XL サマータイヤ翌営業日発送</v>
      </c>
      <c r="AX236" s="134" t="str">
        <f>IFERROR(VLOOKUP(B:B,在庫!B:M,12,0),"")</f>
        <v>2022年製</v>
      </c>
      <c r="AY236" s="134">
        <f>IFERROR(VLOOKUP(B:B,在庫!B:L,10,0),"")</f>
        <v>2</v>
      </c>
      <c r="AZ236" s="244">
        <f>VLOOKUP(AL:AL,[1]MICHELIN!$B:$AH,32,0)</f>
        <v>605763449</v>
      </c>
      <c r="BA236" s="244">
        <f>VLOOKUP(AL:AL,[1]MICHELIN!$B:$AH,33,0)</f>
        <v>605763504</v>
      </c>
      <c r="BC236" s="11" t="s">
        <v>2055</v>
      </c>
    </row>
    <row r="237" spans="1:57" s="11" customFormat="1" ht="19.5" customHeight="1">
      <c r="A237" s="11">
        <f t="shared" si="86"/>
        <v>1</v>
      </c>
      <c r="B237" s="249">
        <f t="shared" si="87"/>
        <v>2554519158601</v>
      </c>
      <c r="C237" s="235">
        <f>VLOOKUP(B:B,[1]MICHELIN!$B:$K,9,0)</f>
        <v>6</v>
      </c>
      <c r="D237" s="11" t="s">
        <v>6144</v>
      </c>
      <c r="E237" s="397" t="s">
        <v>1131</v>
      </c>
      <c r="F237" s="160" t="s">
        <v>8388</v>
      </c>
      <c r="G237" s="133" t="s">
        <v>10661</v>
      </c>
      <c r="H237" s="235">
        <v>6</v>
      </c>
      <c r="I237" s="430">
        <f>VLOOKUP(B:B,[1]MICHELIN!$B:$K,10,0)</f>
        <v>6</v>
      </c>
      <c r="J237" s="132"/>
      <c r="K237" s="133" t="s">
        <v>1964</v>
      </c>
      <c r="L237" s="133">
        <v>86</v>
      </c>
      <c r="M237" s="135"/>
      <c r="N237" s="236"/>
      <c r="O237" s="236"/>
      <c r="P237" s="237"/>
      <c r="Q237" s="238">
        <f t="shared" si="99"/>
        <v>-954.5454545454545</v>
      </c>
      <c r="R237" s="144">
        <f t="shared" si="100"/>
        <v>27.075238095238099</v>
      </c>
      <c r="S237" s="197">
        <v>1074476016</v>
      </c>
      <c r="T237" s="305" t="s">
        <v>8006</v>
      </c>
      <c r="U237" s="194">
        <f t="shared" si="96"/>
        <v>0</v>
      </c>
      <c r="W237" s="239"/>
      <c r="X237" s="136">
        <f t="shared" si="101"/>
        <v>24890</v>
      </c>
      <c r="Y237" s="240">
        <f t="shared" si="102"/>
        <v>-954.5454545454545</v>
      </c>
      <c r="Z237" s="142" t="str">
        <f t="shared" si="103"/>
        <v/>
      </c>
      <c r="AA237" s="137">
        <f t="shared" si="104"/>
        <v>27.075238095238099</v>
      </c>
      <c r="AB237" s="145"/>
      <c r="AC237" s="189">
        <f t="shared" si="97"/>
        <v>0</v>
      </c>
      <c r="AD237" s="187">
        <f t="shared" si="98"/>
        <v>0</v>
      </c>
      <c r="AE237" s="129">
        <f t="shared" si="88"/>
        <v>0</v>
      </c>
      <c r="AF237" s="130">
        <f t="shared" si="89"/>
        <v>0</v>
      </c>
      <c r="AG237" s="131" t="str">
        <f t="shared" si="90"/>
        <v/>
      </c>
      <c r="AH237" s="138">
        <f t="shared" si="91"/>
        <v>0</v>
      </c>
      <c r="AI237" s="139" t="str">
        <f t="shared" si="92"/>
        <v/>
      </c>
      <c r="AJ237" s="139" t="str">
        <f t="shared" si="93"/>
        <v/>
      </c>
      <c r="AL237" s="197">
        <v>2554519158601</v>
      </c>
      <c r="AM237" s="197">
        <v>4985009708361</v>
      </c>
      <c r="AN237" s="197" t="s">
        <v>3579</v>
      </c>
      <c r="AO237" s="241" t="s">
        <v>812</v>
      </c>
      <c r="AP237" s="241" t="s">
        <v>1277</v>
      </c>
      <c r="AQ237" s="242" t="s">
        <v>892</v>
      </c>
      <c r="AR237" s="242">
        <v>55300</v>
      </c>
      <c r="AS237" s="431">
        <v>24890</v>
      </c>
      <c r="AT237" s="431">
        <v>1050</v>
      </c>
      <c r="AU237" s="211" t="s">
        <v>3956</v>
      </c>
      <c r="AV237" s="197" t="s">
        <v>534</v>
      </c>
      <c r="AW237" s="134" t="str">
        <f>IFERROR(VLOOKUP(AV:AV,Q商品!B:E,4,0),"")</f>
        <v>2023年製 Pilot Sport 5 255/45ZR19 104Y XL サマータイヤ 翌営業日発送</v>
      </c>
      <c r="AX237" s="134" t="str">
        <f>IFERROR(VLOOKUP(B:B,在庫!B:M,12,0),"")</f>
        <v>2023年製</v>
      </c>
      <c r="AY237" s="134">
        <f>IFERROR(VLOOKUP(B:B,在庫!B:L,10,0),"")</f>
        <v>1</v>
      </c>
      <c r="AZ237" s="244">
        <f>VLOOKUP(AL:AL,[1]MICHELIN!$B:$AH,32,0)</f>
        <v>605763450</v>
      </c>
      <c r="BA237" s="244">
        <f>VLOOKUP(AL:AL,[1]MICHELIN!$B:$AH,33,0)</f>
        <v>605763505</v>
      </c>
      <c r="BC237" s="11" t="s">
        <v>2055</v>
      </c>
      <c r="BE237" s="2"/>
    </row>
    <row r="238" spans="1:57" s="11" customFormat="1" ht="19.5" customHeight="1">
      <c r="A238" s="11">
        <f t="shared" si="86"/>
        <v>2</v>
      </c>
      <c r="B238" s="249">
        <f t="shared" si="87"/>
        <v>2653518158602</v>
      </c>
      <c r="C238" s="235">
        <f>VLOOKUP(B:B,[1]MICHELIN!$B:$K,9,0)</f>
        <v>14</v>
      </c>
      <c r="D238" s="11" t="s">
        <v>4677</v>
      </c>
      <c r="E238" s="397" t="s">
        <v>5631</v>
      </c>
      <c r="F238" s="160" t="s">
        <v>6942</v>
      </c>
      <c r="G238" s="133" t="s">
        <v>10663</v>
      </c>
      <c r="H238" s="235">
        <v>16</v>
      </c>
      <c r="I238" s="430">
        <f>VLOOKUP(B:B,[1]MICHELIN!$B:$K,10,0)</f>
        <v>16</v>
      </c>
      <c r="J238" s="132">
        <v>924</v>
      </c>
      <c r="K238" s="133" t="s">
        <v>1964</v>
      </c>
      <c r="L238" s="351">
        <v>87</v>
      </c>
      <c r="M238" s="135" t="s">
        <v>2018</v>
      </c>
      <c r="N238" s="236" t="s">
        <v>9138</v>
      </c>
      <c r="O238" s="236">
        <v>0</v>
      </c>
      <c r="P238" s="237">
        <v>36500</v>
      </c>
      <c r="Q238" s="238">
        <f t="shared" si="99"/>
        <v>32227.272727272724</v>
      </c>
      <c r="R238" s="144">
        <f t="shared" si="100"/>
        <v>0.12155148095909724</v>
      </c>
      <c r="S238" s="197">
        <v>1074475979</v>
      </c>
      <c r="T238" s="302" t="s">
        <v>8007</v>
      </c>
      <c r="U238" s="194">
        <f t="shared" si="96"/>
        <v>36500</v>
      </c>
      <c r="W238" s="239">
        <v>36500</v>
      </c>
      <c r="X238" s="136">
        <f t="shared" si="101"/>
        <v>28310</v>
      </c>
      <c r="Y238" s="240">
        <f t="shared" si="102"/>
        <v>32227.272727272724</v>
      </c>
      <c r="Z238" s="142">
        <f t="shared" si="103"/>
        <v>7.7342465753424738E-2</v>
      </c>
      <c r="AA238" s="137">
        <f t="shared" si="104"/>
        <v>0.12155148095909724</v>
      </c>
      <c r="AB238" s="145">
        <v>9</v>
      </c>
      <c r="AC238" s="189">
        <f t="shared" si="97"/>
        <v>35784</v>
      </c>
      <c r="AD238" s="187">
        <f t="shared" si="98"/>
        <v>39323</v>
      </c>
      <c r="AE238" s="129">
        <f t="shared" si="88"/>
        <v>3539.0699999999997</v>
      </c>
      <c r="AF238" s="130">
        <f t="shared" si="89"/>
        <v>716.06999999999971</v>
      </c>
      <c r="AG238" s="131">
        <f t="shared" si="90"/>
        <v>1.820995346235027E-2</v>
      </c>
      <c r="AH238" s="138">
        <f t="shared" si="91"/>
        <v>2823</v>
      </c>
      <c r="AI238" s="139">
        <f t="shared" si="92"/>
        <v>7.1790046537649727E-2</v>
      </c>
      <c r="AJ238" s="139">
        <f t="shared" si="93"/>
        <v>0.10334152749674697</v>
      </c>
      <c r="AL238" s="197">
        <v>2653518158602</v>
      </c>
      <c r="AM238" s="197">
        <v>4985009708248</v>
      </c>
      <c r="AN238" s="197" t="s">
        <v>3560</v>
      </c>
      <c r="AO238" s="241" t="s">
        <v>812</v>
      </c>
      <c r="AP238" s="241" t="s">
        <v>1146</v>
      </c>
      <c r="AQ238" s="242" t="s">
        <v>135</v>
      </c>
      <c r="AR238" s="242">
        <v>62900</v>
      </c>
      <c r="AS238" s="431">
        <v>28310</v>
      </c>
      <c r="AT238" s="431">
        <v>1050</v>
      </c>
      <c r="AU238" s="211" t="s">
        <v>3956</v>
      </c>
      <c r="AV238" s="197" t="s">
        <v>498</v>
      </c>
      <c r="AW238" s="134" t="str">
        <f>IFERROR(VLOOKUP(AV:AV,Q商品!B:E,4,0),"")</f>
        <v>2023年製 Pilot Sport 5 265/35ZR18 97Y XL サマータイヤ 翌営業日発送</v>
      </c>
      <c r="AX238" s="134" t="str">
        <f>IFERROR(VLOOKUP(B:B,在庫!B:M,12,0),"")</f>
        <v>2023年製</v>
      </c>
      <c r="AY238" s="134">
        <f>IFERROR(VLOOKUP(B:B,在庫!B:L,10,0),"")</f>
        <v>4</v>
      </c>
      <c r="AZ238" s="244">
        <f>VLOOKUP(AL:AL,[1]MICHELIN!$B:$AH,32,0)</f>
        <v>605763451</v>
      </c>
      <c r="BA238" s="244">
        <f>VLOOKUP(AL:AL,[1]MICHELIN!$B:$AH,33,0)</f>
        <v>605763506</v>
      </c>
      <c r="BC238" s="11" t="s">
        <v>150</v>
      </c>
    </row>
    <row r="239" spans="1:57" s="11" customFormat="1" ht="19.5" customHeight="1">
      <c r="A239" s="11">
        <f t="shared" si="86"/>
        <v>2</v>
      </c>
      <c r="B239" s="249">
        <f t="shared" si="87"/>
        <v>2653518159654</v>
      </c>
      <c r="C239" s="235">
        <f>VLOOKUP(B:B,[1]MICHELIN!$B:$K,9,0)</f>
        <v>18</v>
      </c>
      <c r="D239" s="11" t="s">
        <v>4677</v>
      </c>
      <c r="E239" s="397" t="s">
        <v>5631</v>
      </c>
      <c r="F239" s="160" t="s">
        <v>6942</v>
      </c>
      <c r="G239" s="133" t="s">
        <v>10663</v>
      </c>
      <c r="H239" s="235">
        <v>18</v>
      </c>
      <c r="I239" s="430">
        <f>VLOOKUP(B:B,[1]MICHELIN!$B:$K,10,0)</f>
        <v>18</v>
      </c>
      <c r="J239" s="132">
        <v>924</v>
      </c>
      <c r="K239" s="133" t="s">
        <v>1964</v>
      </c>
      <c r="L239" s="351">
        <v>87</v>
      </c>
      <c r="M239" s="135" t="s">
        <v>2018</v>
      </c>
      <c r="N239" s="236" t="s">
        <v>9138</v>
      </c>
      <c r="O239" s="236">
        <v>0</v>
      </c>
      <c r="P239" s="237">
        <v>36500</v>
      </c>
      <c r="Q239" s="238">
        <f t="shared" si="99"/>
        <v>32227.272727272724</v>
      </c>
      <c r="R239" s="144">
        <f t="shared" si="100"/>
        <v>0.21606770098730599</v>
      </c>
      <c r="S239" s="197">
        <v>1074475979</v>
      </c>
      <c r="T239" s="302" t="s">
        <v>8007</v>
      </c>
      <c r="U239" s="194">
        <f t="shared" si="96"/>
        <v>36500</v>
      </c>
      <c r="W239" s="239">
        <v>36500</v>
      </c>
      <c r="X239" s="136">
        <f t="shared" si="101"/>
        <v>25264</v>
      </c>
      <c r="Y239" s="240">
        <f t="shared" si="102"/>
        <v>32227.272727272724</v>
      </c>
      <c r="Z239" s="142">
        <f t="shared" si="103"/>
        <v>7.7342465753424738E-2</v>
      </c>
      <c r="AA239" s="137">
        <f t="shared" si="104"/>
        <v>0.21606770098730599</v>
      </c>
      <c r="AB239" s="145" t="s">
        <v>9151</v>
      </c>
      <c r="AC239" s="189">
        <f t="shared" si="97"/>
        <v>35784</v>
      </c>
      <c r="AD239" s="187">
        <f t="shared" si="98"/>
        <v>39323</v>
      </c>
      <c r="AE239" s="129">
        <f t="shared" si="88"/>
        <v>3539.0699999999997</v>
      </c>
      <c r="AF239" s="130">
        <f t="shared" si="89"/>
        <v>716.06999999999971</v>
      </c>
      <c r="AG239" s="131">
        <f t="shared" si="90"/>
        <v>1.820995346235027E-2</v>
      </c>
      <c r="AH239" s="138">
        <f t="shared" si="91"/>
        <v>2823</v>
      </c>
      <c r="AI239" s="139">
        <f t="shared" si="92"/>
        <v>7.1790046537649727E-2</v>
      </c>
      <c r="AJ239" s="139">
        <f t="shared" si="93"/>
        <v>0.19785774752495572</v>
      </c>
      <c r="AL239" s="197">
        <v>2653518159654</v>
      </c>
      <c r="AM239" s="197">
        <v>4985009708248</v>
      </c>
      <c r="AN239" s="197" t="s">
        <v>152</v>
      </c>
      <c r="AO239" s="241" t="s">
        <v>143</v>
      </c>
      <c r="AP239" s="241" t="s">
        <v>1146</v>
      </c>
      <c r="AQ239" s="242" t="s">
        <v>135</v>
      </c>
      <c r="AR239" s="242" t="s">
        <v>152</v>
      </c>
      <c r="AS239" s="431">
        <f>VLOOKUP(B:B,[1]MICHELIN!$B:$K,8,0)</f>
        <v>25264</v>
      </c>
      <c r="AT239" s="431">
        <v>1050</v>
      </c>
      <c r="AU239" s="211" t="s">
        <v>3957</v>
      </c>
      <c r="AV239" s="197" t="s">
        <v>586</v>
      </c>
      <c r="AW239" s="134" t="str">
        <f>IFERROR(VLOOKUP(AV:AV,Q商品!B:E,4,0),"")</f>
        <v/>
      </c>
      <c r="AX239" s="134" t="str">
        <f>IFERROR(VLOOKUP(B:B,在庫!B:M,12,0),"")</f>
        <v>2023年製</v>
      </c>
      <c r="AY239" s="134">
        <f>IFERROR(VLOOKUP(B:B,在庫!B:L,10,0),"")</f>
        <v>1</v>
      </c>
      <c r="AZ239" s="244">
        <f>VLOOKUP(AL:AL,[1]MICHELIN!$B:$AH,32,0)</f>
        <v>614215475</v>
      </c>
      <c r="BA239" s="244">
        <f>VLOOKUP(AL:AL,[1]MICHELIN!$B:$AH,33,0)</f>
        <v>614215485</v>
      </c>
      <c r="BC239" s="11" t="s">
        <v>2055</v>
      </c>
    </row>
    <row r="240" spans="1:57" s="11" customFormat="1" ht="19.5" customHeight="1">
      <c r="A240" s="11">
        <f t="shared" si="86"/>
        <v>2</v>
      </c>
      <c r="B240" s="249">
        <f t="shared" si="87"/>
        <v>2753519158608</v>
      </c>
      <c r="C240" s="235">
        <f>VLOOKUP(B:B,[1]MICHELIN!$B:$K,9,0)</f>
        <v>14</v>
      </c>
      <c r="D240" s="11" t="s">
        <v>4677</v>
      </c>
      <c r="E240" s="397" t="s">
        <v>1099</v>
      </c>
      <c r="F240" s="160" t="s">
        <v>6943</v>
      </c>
      <c r="G240" s="133" t="s">
        <v>10661</v>
      </c>
      <c r="H240" s="235">
        <v>16</v>
      </c>
      <c r="I240" s="430">
        <f>VLOOKUP(B:B,[1]MICHELIN!$B:$K,10,0)</f>
        <v>16</v>
      </c>
      <c r="J240" s="132"/>
      <c r="K240" s="133" t="s">
        <v>1964</v>
      </c>
      <c r="L240" s="351">
        <v>88</v>
      </c>
      <c r="M240" s="135" t="s">
        <v>3998</v>
      </c>
      <c r="N240" s="236" t="s">
        <v>2478</v>
      </c>
      <c r="O240" s="236">
        <v>0</v>
      </c>
      <c r="P240" s="237">
        <v>42600</v>
      </c>
      <c r="Q240" s="238">
        <f t="shared" si="99"/>
        <v>37772.727272727272</v>
      </c>
      <c r="R240" s="144">
        <f t="shared" si="100"/>
        <v>0.13270758122743681</v>
      </c>
      <c r="S240" s="197">
        <v>1074475975</v>
      </c>
      <c r="T240" s="302" t="s">
        <v>8850</v>
      </c>
      <c r="U240" s="194">
        <f t="shared" si="96"/>
        <v>42600</v>
      </c>
      <c r="W240" s="239">
        <v>42600</v>
      </c>
      <c r="X240" s="136">
        <f t="shared" si="101"/>
        <v>32760</v>
      </c>
      <c r="Y240" s="240">
        <f t="shared" si="102"/>
        <v>37772.727272727272</v>
      </c>
      <c r="Z240" s="142">
        <f t="shared" si="103"/>
        <v>6.9790209790209889E-2</v>
      </c>
      <c r="AA240" s="137">
        <f t="shared" si="104"/>
        <v>0.13270758122743681</v>
      </c>
      <c r="AB240" s="145"/>
      <c r="AC240" s="189">
        <f t="shared" si="97"/>
        <v>41764</v>
      </c>
      <c r="AD240" s="187">
        <f t="shared" si="98"/>
        <v>45894</v>
      </c>
      <c r="AE240" s="129">
        <f t="shared" si="88"/>
        <v>4130.46</v>
      </c>
      <c r="AF240" s="130">
        <f t="shared" si="89"/>
        <v>836.46</v>
      </c>
      <c r="AG240" s="131">
        <f t="shared" si="90"/>
        <v>1.8225911883906393E-2</v>
      </c>
      <c r="AH240" s="138">
        <f t="shared" si="91"/>
        <v>3294</v>
      </c>
      <c r="AI240" s="139">
        <f t="shared" si="92"/>
        <v>7.1774088116093607E-2</v>
      </c>
      <c r="AJ240" s="139">
        <f t="shared" si="93"/>
        <v>0.11448166934353042</v>
      </c>
      <c r="AL240" s="197">
        <v>2753519158608</v>
      </c>
      <c r="AM240" s="197">
        <v>4985009708378</v>
      </c>
      <c r="AN240" s="197" t="s">
        <v>3573</v>
      </c>
      <c r="AO240" s="241" t="s">
        <v>812</v>
      </c>
      <c r="AP240" s="241" t="s">
        <v>1098</v>
      </c>
      <c r="AQ240" s="242" t="s">
        <v>122</v>
      </c>
      <c r="AR240" s="242">
        <v>72800</v>
      </c>
      <c r="AS240" s="431">
        <f>VLOOKUP(B:B,[1]MICHELIN!$B:$K,8,0)</f>
        <v>32760</v>
      </c>
      <c r="AT240" s="431">
        <v>1050</v>
      </c>
      <c r="AU240" s="211" t="s">
        <v>3956</v>
      </c>
      <c r="AV240" s="197" t="s">
        <v>538</v>
      </c>
      <c r="AW240" s="134" t="str">
        <f>IFERROR(VLOOKUP(AV:AV,Q商品!B:E,4,0),"")</f>
        <v>2023年製 Pilot Sport 5 275/35ZR19 100Y XL サマータイヤ 翌営業日発送</v>
      </c>
      <c r="AX240" s="134" t="str">
        <f>IFERROR(VLOOKUP(B:B,在庫!B:M,12,0),"")</f>
        <v>2023年製</v>
      </c>
      <c r="AY240" s="134">
        <f>IFERROR(VLOOKUP(B:B,在庫!B:L,10,0),"")</f>
        <v>3</v>
      </c>
      <c r="AZ240" s="244">
        <f>VLOOKUP(AL:AL,[1]MICHELIN!$B:$AH,32,0)</f>
        <v>605763447</v>
      </c>
      <c r="BA240" s="244">
        <f>VLOOKUP(AL:AL,[1]MICHELIN!$B:$AH,33,0)</f>
        <v>605763502</v>
      </c>
      <c r="BC240" s="11" t="s">
        <v>150</v>
      </c>
    </row>
    <row r="241" spans="1:57" s="11" customFormat="1" ht="19.5" customHeight="1">
      <c r="A241" s="11">
        <f t="shared" si="86"/>
        <v>2</v>
      </c>
      <c r="B241" s="249">
        <f t="shared" si="87"/>
        <v>2753519159650</v>
      </c>
      <c r="C241" s="235">
        <f>VLOOKUP(B:B,[1]MICHELIN!$B:$K,9,0)</f>
        <v>24</v>
      </c>
      <c r="D241" s="11" t="s">
        <v>4677</v>
      </c>
      <c r="E241" s="397" t="s">
        <v>1099</v>
      </c>
      <c r="F241" s="160" t="s">
        <v>6943</v>
      </c>
      <c r="G241" s="133" t="s">
        <v>10661</v>
      </c>
      <c r="H241" s="235">
        <v>1</v>
      </c>
      <c r="I241" s="430">
        <f>VLOOKUP(B:B,[1]MICHELIN!$B:$K,10,0)</f>
        <v>1</v>
      </c>
      <c r="J241" s="132">
        <v>364</v>
      </c>
      <c r="K241" s="133" t="s">
        <v>1964</v>
      </c>
      <c r="L241" s="351">
        <v>88</v>
      </c>
      <c r="M241" s="135" t="s">
        <v>3998</v>
      </c>
      <c r="N241" s="236" t="s">
        <v>2478</v>
      </c>
      <c r="O241" s="236">
        <v>0</v>
      </c>
      <c r="P241" s="237">
        <v>42900</v>
      </c>
      <c r="Q241" s="238">
        <f t="shared" si="99"/>
        <v>38045.454545454544</v>
      </c>
      <c r="R241" s="144">
        <f t="shared" si="100"/>
        <v>0.22626762246117083</v>
      </c>
      <c r="S241" s="197">
        <v>1074475963</v>
      </c>
      <c r="T241" s="302" t="s">
        <v>8009</v>
      </c>
      <c r="U241" s="194">
        <f t="shared" si="96"/>
        <v>42900</v>
      </c>
      <c r="W241" s="239">
        <v>42900</v>
      </c>
      <c r="X241" s="136">
        <f t="shared" si="101"/>
        <v>29437</v>
      </c>
      <c r="Y241" s="240">
        <f t="shared" si="102"/>
        <v>38045.454545454544</v>
      </c>
      <c r="Z241" s="142">
        <f t="shared" si="103"/>
        <v>7.731934731934742E-2</v>
      </c>
      <c r="AA241" s="137">
        <f t="shared" si="104"/>
        <v>0.22626762246117083</v>
      </c>
      <c r="AB241" s="145">
        <v>9</v>
      </c>
      <c r="AC241" s="189">
        <f t="shared" si="97"/>
        <v>42058</v>
      </c>
      <c r="AD241" s="187">
        <f t="shared" si="98"/>
        <v>46217</v>
      </c>
      <c r="AE241" s="129">
        <f t="shared" si="88"/>
        <v>4159.53</v>
      </c>
      <c r="AF241" s="130">
        <f t="shared" si="89"/>
        <v>842.52999999999975</v>
      </c>
      <c r="AG241" s="131">
        <f t="shared" si="90"/>
        <v>1.8229872124975652E-2</v>
      </c>
      <c r="AH241" s="138">
        <f t="shared" si="91"/>
        <v>3317</v>
      </c>
      <c r="AI241" s="139">
        <f t="shared" si="92"/>
        <v>7.1770127875024348E-2</v>
      </c>
      <c r="AJ241" s="139">
        <f t="shared" si="93"/>
        <v>0.20803775033619518</v>
      </c>
      <c r="AL241" s="197">
        <v>2753519159650</v>
      </c>
      <c r="AM241" s="197">
        <v>4985009708378</v>
      </c>
      <c r="AN241" s="197" t="s">
        <v>152</v>
      </c>
      <c r="AO241" s="241" t="s">
        <v>143</v>
      </c>
      <c r="AP241" s="241" t="s">
        <v>1098</v>
      </c>
      <c r="AQ241" s="242" t="s">
        <v>122</v>
      </c>
      <c r="AR241" s="242" t="s">
        <v>152</v>
      </c>
      <c r="AS241" s="431">
        <v>29437</v>
      </c>
      <c r="AT241" s="431">
        <v>1050</v>
      </c>
      <c r="AU241" s="211" t="s">
        <v>3957</v>
      </c>
      <c r="AV241" s="197" t="s">
        <v>306</v>
      </c>
      <c r="AW241" s="134" t="str">
        <f>IFERROR(VLOOKUP(AV:AV,Q商品!B:E,4,0),"")</f>
        <v>2022年製 Pilot Sport 5 275/35ZR19 100Y XL サマータイヤ 翌営業日発送</v>
      </c>
      <c r="AX241" s="134" t="str">
        <f>IFERROR(VLOOKUP(B:B,在庫!B:M,12,0),"")</f>
        <v>2022年製</v>
      </c>
      <c r="AY241" s="134">
        <f>IFERROR(VLOOKUP(B:B,在庫!B:L,10,0),"")</f>
        <v>1</v>
      </c>
      <c r="AZ241" s="244">
        <f>VLOOKUP(AL:AL,[1]MICHELIN!$B:$AH,32,0)</f>
        <v>614215482</v>
      </c>
      <c r="BA241" s="244">
        <f>VLOOKUP(AL:AL,[1]MICHELIN!$B:$AH,33,0)</f>
        <v>614215492</v>
      </c>
      <c r="BC241" s="11" t="s">
        <v>2055</v>
      </c>
    </row>
    <row r="242" spans="1:57" s="11" customFormat="1" ht="19.5" customHeight="1">
      <c r="A242" s="11">
        <f t="shared" si="86"/>
        <v>1</v>
      </c>
      <c r="B242" s="249">
        <f t="shared" si="87"/>
        <v>2255519158508</v>
      </c>
      <c r="C242" s="235">
        <f>VLOOKUP(B:B,[1]MICHELIN!$B:$K,9,0)</f>
        <v>34</v>
      </c>
      <c r="D242" s="11" t="s">
        <v>4677</v>
      </c>
      <c r="E242" s="397" t="s">
        <v>5619</v>
      </c>
      <c r="F242" s="160" t="s">
        <v>6944</v>
      </c>
      <c r="G242" s="133" t="s">
        <v>10663</v>
      </c>
      <c r="H242" s="235">
        <v>8</v>
      </c>
      <c r="I242" s="430">
        <f>VLOOKUP(B:B,[1]MICHELIN!$B:$K,10,0)</f>
        <v>8</v>
      </c>
      <c r="J242" s="132">
        <v>1298</v>
      </c>
      <c r="K242" s="133" t="s">
        <v>1964</v>
      </c>
      <c r="L242" s="133">
        <v>89</v>
      </c>
      <c r="M242" s="135" t="s">
        <v>3998</v>
      </c>
      <c r="N242" s="236" t="s">
        <v>9139</v>
      </c>
      <c r="O242" s="236">
        <v>0</v>
      </c>
      <c r="P242" s="237">
        <v>26299</v>
      </c>
      <c r="Q242" s="238">
        <f t="shared" si="99"/>
        <v>22953.63636363636</v>
      </c>
      <c r="R242" s="144">
        <f t="shared" si="100"/>
        <v>0.14349083132005216</v>
      </c>
      <c r="S242" s="197">
        <v>1074475777</v>
      </c>
      <c r="T242" s="302" t="s">
        <v>8010</v>
      </c>
      <c r="U242" s="194">
        <f t="shared" si="96"/>
        <v>26299</v>
      </c>
      <c r="W242" s="239">
        <v>26299</v>
      </c>
      <c r="X242" s="136">
        <f t="shared" si="101"/>
        <v>19660</v>
      </c>
      <c r="Y242" s="240">
        <f t="shared" si="102"/>
        <v>22953.63636363636</v>
      </c>
      <c r="Z242" s="142">
        <f t="shared" si="103"/>
        <v>7.7303319517852298E-2</v>
      </c>
      <c r="AA242" s="137">
        <f t="shared" si="104"/>
        <v>0.14349083132005216</v>
      </c>
      <c r="AB242" s="145"/>
      <c r="AC242" s="189">
        <f t="shared" si="97"/>
        <v>25783</v>
      </c>
      <c r="AD242" s="187">
        <f t="shared" si="98"/>
        <v>28332</v>
      </c>
      <c r="AE242" s="129">
        <f t="shared" si="88"/>
        <v>2549.88</v>
      </c>
      <c r="AF242" s="130">
        <f t="shared" si="89"/>
        <v>516.88000000000011</v>
      </c>
      <c r="AG242" s="131">
        <f t="shared" si="90"/>
        <v>1.824368205562615E-2</v>
      </c>
      <c r="AH242" s="138">
        <f t="shared" si="91"/>
        <v>2033</v>
      </c>
      <c r="AI242" s="139">
        <f t="shared" si="92"/>
        <v>7.1756317944373857E-2</v>
      </c>
      <c r="AJ242" s="139">
        <f t="shared" si="93"/>
        <v>0.12524714926442601</v>
      </c>
      <c r="AL242" s="197">
        <v>2255519158508</v>
      </c>
      <c r="AM242" s="197">
        <v>4985009690413</v>
      </c>
      <c r="AN242" s="197" t="s">
        <v>3546</v>
      </c>
      <c r="AO242" s="241" t="s">
        <v>1264</v>
      </c>
      <c r="AP242" s="241" t="s">
        <v>3547</v>
      </c>
      <c r="AQ242" s="242" t="s">
        <v>78</v>
      </c>
      <c r="AR242" s="242">
        <v>45700</v>
      </c>
      <c r="AS242" s="431">
        <f>VLOOKUP(B:B,[1]MICHELIN!$B:$K,8,0)</f>
        <v>19660</v>
      </c>
      <c r="AT242" s="431">
        <v>1050</v>
      </c>
      <c r="AU242" s="211" t="s">
        <v>3956</v>
      </c>
      <c r="AV242" s="197" t="s">
        <v>5280</v>
      </c>
      <c r="AW242" s="134" t="str">
        <f>IFERROR(VLOOKUP(AV:AV,Q商品!B:E,4,0),"")</f>
        <v>2023年製 Pilot Sport 4 SUV 225/55R19 99V サマータイヤ 翌営業日発送</v>
      </c>
      <c r="AX242" s="134" t="str">
        <f>IFERROR(VLOOKUP(B:B,在庫!B:M,12,0),"")</f>
        <v>2023年製</v>
      </c>
      <c r="AY242" s="134">
        <f>IFERROR(VLOOKUP(B:B,在庫!B:L,10,0),"")</f>
        <v>2</v>
      </c>
      <c r="AZ242" s="244">
        <f>VLOOKUP(AL:AL,[1]MICHELIN!$B:$AH,32,0)</f>
        <v>605763452</v>
      </c>
      <c r="BA242" s="244">
        <f>VLOOKUP(AL:AL,[1]MICHELIN!$B:$AH,33,0)</f>
        <v>605763507</v>
      </c>
      <c r="BC242" s="11" t="s">
        <v>2055</v>
      </c>
    </row>
    <row r="243" spans="1:57" s="11" customFormat="1" ht="19.5" customHeight="1">
      <c r="A243" s="11">
        <f t="shared" si="86"/>
        <v>1</v>
      </c>
      <c r="B243" s="249">
        <f t="shared" si="87"/>
        <v>2853020158408</v>
      </c>
      <c r="C243" s="235">
        <f>VLOOKUP(B:B,[1]MICHELIN!$B:$K,9,0)</f>
        <v>2</v>
      </c>
      <c r="D243" s="11" t="s">
        <v>4677</v>
      </c>
      <c r="E243" s="397" t="s">
        <v>1665</v>
      </c>
      <c r="F243" s="160" t="s">
        <v>8866</v>
      </c>
      <c r="G243" s="134" t="e">
        <v>#N/A</v>
      </c>
      <c r="H243" s="235">
        <v>2</v>
      </c>
      <c r="I243" s="430">
        <f>VLOOKUP(B:B,[1]MICHELIN!$B:$K,10,0)</f>
        <v>2</v>
      </c>
      <c r="J243" s="132">
        <v>924</v>
      </c>
      <c r="K243" s="133" t="s">
        <v>1964</v>
      </c>
      <c r="L243" s="133">
        <v>90</v>
      </c>
      <c r="M243" s="135"/>
      <c r="N243" s="236"/>
      <c r="O243" s="236"/>
      <c r="P243" s="237"/>
      <c r="Q243" s="238">
        <f t="shared" si="99"/>
        <v>-954.5454545454545</v>
      </c>
      <c r="R243" s="144">
        <f t="shared" si="100"/>
        <v>49.557142857142864</v>
      </c>
      <c r="S243" s="197"/>
      <c r="T243" s="302"/>
      <c r="U243" s="194">
        <f t="shared" si="96"/>
        <v>0</v>
      </c>
      <c r="W243" s="239"/>
      <c r="X243" s="136">
        <f t="shared" si="101"/>
        <v>46350</v>
      </c>
      <c r="Y243" s="240">
        <f t="shared" si="102"/>
        <v>-954.5454545454545</v>
      </c>
      <c r="Z243" s="142" t="str">
        <f t="shared" si="103"/>
        <v/>
      </c>
      <c r="AA243" s="137">
        <f t="shared" si="104"/>
        <v>49.557142857142864</v>
      </c>
      <c r="AB243" s="145"/>
      <c r="AC243" s="189">
        <f t="shared" si="97"/>
        <v>0</v>
      </c>
      <c r="AD243" s="187">
        <f t="shared" si="98"/>
        <v>0</v>
      </c>
      <c r="AE243" s="129">
        <f t="shared" si="88"/>
        <v>0</v>
      </c>
      <c r="AF243" s="130">
        <f t="shared" si="89"/>
        <v>0</v>
      </c>
      <c r="AG243" s="131" t="str">
        <f t="shared" si="90"/>
        <v/>
      </c>
      <c r="AH243" s="138">
        <f t="shared" si="91"/>
        <v>0</v>
      </c>
      <c r="AI243" s="139" t="str">
        <f t="shared" si="92"/>
        <v/>
      </c>
      <c r="AJ243" s="139" t="str">
        <f t="shared" si="93"/>
        <v/>
      </c>
      <c r="AL243" s="197">
        <v>2853020158408</v>
      </c>
      <c r="AM243" s="197">
        <v>4985009689264</v>
      </c>
      <c r="AN243" s="197" t="s">
        <v>3543</v>
      </c>
      <c r="AO243" s="241" t="s">
        <v>828</v>
      </c>
      <c r="AP243" s="241" t="s">
        <v>1260</v>
      </c>
      <c r="AQ243" s="242" t="s">
        <v>1261</v>
      </c>
      <c r="AR243" s="242">
        <v>103000</v>
      </c>
      <c r="AS243" s="431">
        <v>46350</v>
      </c>
      <c r="AT243" s="431">
        <v>1050</v>
      </c>
      <c r="AU243" s="211" t="s">
        <v>3956</v>
      </c>
      <c r="AV243" s="197"/>
      <c r="AW243" s="134" t="str">
        <f>IFERROR(VLOOKUP(AV:AV,Q商品!B:E,4,0),"")</f>
        <v/>
      </c>
      <c r="AX243" s="134" t="str">
        <f>IFERROR(VLOOKUP(B:B,在庫!B:M,12,0),"")</f>
        <v>2023年製</v>
      </c>
      <c r="AY243" s="134">
        <f>IFERROR(VLOOKUP(B:B,在庫!B:L,10,0),"")</f>
        <v>1</v>
      </c>
      <c r="AZ243" s="244">
        <f>VLOOKUP(AL:AL,[1]MICHELIN!$B:$AH,32,0)</f>
        <v>605763422</v>
      </c>
      <c r="BA243" s="244">
        <f>VLOOKUP(AL:AL,[1]MICHELIN!$B:$AH,33,0)</f>
        <v>605763477</v>
      </c>
      <c r="BC243" s="11" t="e">
        <v>#N/A</v>
      </c>
    </row>
    <row r="244" spans="1:57" s="11" customFormat="1" ht="19.5" customHeight="1">
      <c r="A244" s="11">
        <f t="shared" si="86"/>
        <v>1</v>
      </c>
      <c r="B244" s="249">
        <f t="shared" si="87"/>
        <v>2355020158506</v>
      </c>
      <c r="C244" s="235">
        <f>VLOOKUP(B:B,[1]MICHELIN!$B:$K,9,0)</f>
        <v>0</v>
      </c>
      <c r="D244" s="11" t="s">
        <v>4677</v>
      </c>
      <c r="E244" s="397" t="s">
        <v>5620</v>
      </c>
      <c r="F244" s="160" t="s">
        <v>6157</v>
      </c>
      <c r="G244" s="133" t="s">
        <v>10663</v>
      </c>
      <c r="H244" s="235">
        <v>12</v>
      </c>
      <c r="I244" s="430">
        <f>VLOOKUP(B:B,[1]MICHELIN!$B:$K,10,0)</f>
        <v>12</v>
      </c>
      <c r="J244" s="132">
        <v>557</v>
      </c>
      <c r="K244" s="133" t="s">
        <v>1964</v>
      </c>
      <c r="L244" s="133">
        <v>92</v>
      </c>
      <c r="M244" s="135" t="s">
        <v>3998</v>
      </c>
      <c r="N244" s="236" t="s">
        <v>6956</v>
      </c>
      <c r="O244" s="236">
        <v>0</v>
      </c>
      <c r="P244" s="237">
        <v>31700</v>
      </c>
      <c r="Q244" s="238">
        <f t="shared" si="99"/>
        <v>27863.63636363636</v>
      </c>
      <c r="R244" s="144">
        <f t="shared" si="100"/>
        <v>0.11174551386623154</v>
      </c>
      <c r="S244" s="197">
        <v>1074475776</v>
      </c>
      <c r="T244" s="302" t="s">
        <v>8011</v>
      </c>
      <c r="U244" s="194">
        <f t="shared" si="96"/>
        <v>31700</v>
      </c>
      <c r="W244" s="239">
        <v>31700</v>
      </c>
      <c r="X244" s="136">
        <f t="shared" si="101"/>
        <v>24750</v>
      </c>
      <c r="Y244" s="240">
        <f t="shared" si="102"/>
        <v>27863.63636363636</v>
      </c>
      <c r="Z244" s="142">
        <f t="shared" si="103"/>
        <v>7.7318611987381658E-2</v>
      </c>
      <c r="AA244" s="137">
        <f t="shared" si="104"/>
        <v>0.11174551386623154</v>
      </c>
      <c r="AB244" s="145"/>
      <c r="AC244" s="189">
        <f t="shared" si="97"/>
        <v>31078</v>
      </c>
      <c r="AD244" s="187">
        <f t="shared" si="98"/>
        <v>34151</v>
      </c>
      <c r="AE244" s="129">
        <f t="shared" si="88"/>
        <v>3073.5899999999997</v>
      </c>
      <c r="AF244" s="130">
        <f t="shared" si="89"/>
        <v>622.58999999999969</v>
      </c>
      <c r="AG244" s="131">
        <f t="shared" si="90"/>
        <v>1.823050569529442E-2</v>
      </c>
      <c r="AH244" s="138">
        <f t="shared" si="91"/>
        <v>2451</v>
      </c>
      <c r="AI244" s="139">
        <f t="shared" si="92"/>
        <v>7.1769494304705569E-2</v>
      </c>
      <c r="AJ244" s="139">
        <f t="shared" si="93"/>
        <v>9.3515008170937108E-2</v>
      </c>
      <c r="AL244" s="197">
        <v>2355020158506</v>
      </c>
      <c r="AM244" s="197">
        <v>4985009690697</v>
      </c>
      <c r="AN244" s="197" t="s">
        <v>3548</v>
      </c>
      <c r="AO244" s="241" t="s">
        <v>1264</v>
      </c>
      <c r="AP244" s="241" t="s">
        <v>1265</v>
      </c>
      <c r="AQ244" s="242" t="s">
        <v>1266</v>
      </c>
      <c r="AR244" s="242">
        <v>55000</v>
      </c>
      <c r="AS244" s="431">
        <f>VLOOKUP(B:B,[1]MICHELIN!$B:$K,8,0)</f>
        <v>24750</v>
      </c>
      <c r="AT244" s="431">
        <v>1050</v>
      </c>
      <c r="AU244" s="211" t="s">
        <v>3956</v>
      </c>
      <c r="AV244" s="197" t="s">
        <v>5279</v>
      </c>
      <c r="AW244" s="134" t="str">
        <f>IFERROR(VLOOKUP(AV:AV,Q商品!B:E,4,0),"")</f>
        <v>2023年製 Pilot Sport 4 SUV 235/50R20 104Y XL サマータイヤ 翌営業日発送</v>
      </c>
      <c r="AX244" s="134" t="str">
        <f>IFERROR(VLOOKUP(B:B,在庫!B:M,12,0),"")</f>
        <v>2023年製</v>
      </c>
      <c r="AY244" s="134">
        <f>IFERROR(VLOOKUP(B:B,在庫!B:L,10,0),"")</f>
        <v>2</v>
      </c>
      <c r="AZ244" s="244">
        <f>VLOOKUP(AL:AL,[1]MICHELIN!$B:$AH,32,0)</f>
        <v>605763453</v>
      </c>
      <c r="BA244" s="244">
        <f>VLOOKUP(AL:AL,[1]MICHELIN!$B:$AH,33,0)</f>
        <v>605763508</v>
      </c>
      <c r="BC244" s="11" t="s">
        <v>2055</v>
      </c>
    </row>
    <row r="245" spans="1:57" s="11" customFormat="1" ht="19.5" customHeight="1">
      <c r="A245" s="11">
        <f t="shared" si="86"/>
        <v>1</v>
      </c>
      <c r="B245" s="249">
        <f t="shared" si="87"/>
        <v>2755519158527</v>
      </c>
      <c r="C245" s="235">
        <f>VLOOKUP(B:B,[1]MICHELIN!$B:$K,9,0)</f>
        <v>0</v>
      </c>
      <c r="D245" s="11" t="s">
        <v>4677</v>
      </c>
      <c r="E245" s="397" t="s">
        <v>5682</v>
      </c>
      <c r="F245" s="160" t="s">
        <v>6957</v>
      </c>
      <c r="G245" s="134" t="e">
        <v>#N/A</v>
      </c>
      <c r="H245" s="235" t="s">
        <v>3724</v>
      </c>
      <c r="I245" s="430" t="str">
        <f>VLOOKUP(B:B,[1]MICHELIN!$B:$K,10,0)</f>
        <v>該当なし</v>
      </c>
      <c r="J245" s="132">
        <v>2102</v>
      </c>
      <c r="K245" s="133" t="s">
        <v>1964</v>
      </c>
      <c r="L245" s="133">
        <v>94</v>
      </c>
      <c r="M245" s="135"/>
      <c r="N245" s="236" t="s">
        <v>6958</v>
      </c>
      <c r="O245" s="236" t="s">
        <v>2381</v>
      </c>
      <c r="P245" s="237">
        <v>39880</v>
      </c>
      <c r="Q245" s="238">
        <f t="shared" si="99"/>
        <v>35300</v>
      </c>
      <c r="R245" s="144">
        <f t="shared" si="100"/>
        <v>0.90045325779036822</v>
      </c>
      <c r="S245" s="197"/>
      <c r="T245" s="302"/>
      <c r="U245" s="194">
        <f t="shared" si="96"/>
        <v>39880</v>
      </c>
      <c r="W245" s="239">
        <v>39880</v>
      </c>
      <c r="X245" s="136">
        <f t="shared" si="101"/>
        <v>3514</v>
      </c>
      <c r="Y245" s="240">
        <f t="shared" si="102"/>
        <v>35300</v>
      </c>
      <c r="Z245" s="142">
        <f t="shared" si="103"/>
        <v>0.10504115226337452</v>
      </c>
      <c r="AA245" s="137">
        <f t="shared" si="104"/>
        <v>0.90045325779036822</v>
      </c>
      <c r="AB245" s="145" t="s">
        <v>6998</v>
      </c>
      <c r="AC245" s="189">
        <f t="shared" si="97"/>
        <v>39098</v>
      </c>
      <c r="AD245" s="187">
        <f t="shared" si="98"/>
        <v>42964</v>
      </c>
      <c r="AE245" s="129">
        <f t="shared" si="88"/>
        <v>3866.7599999999998</v>
      </c>
      <c r="AF245" s="130">
        <f t="shared" si="89"/>
        <v>782.75999999999976</v>
      </c>
      <c r="AG245" s="131">
        <f t="shared" si="90"/>
        <v>1.8218974024764915E-2</v>
      </c>
      <c r="AH245" s="138">
        <f t="shared" si="91"/>
        <v>3084</v>
      </c>
      <c r="AI245" s="139">
        <f t="shared" si="92"/>
        <v>7.1781025975235085E-2</v>
      </c>
      <c r="AJ245" s="139">
        <f t="shared" si="93"/>
        <v>0.88223428376560331</v>
      </c>
      <c r="AL245" s="197">
        <v>2755519158527</v>
      </c>
      <c r="AM245" s="197" t="s">
        <v>152</v>
      </c>
      <c r="AN245" s="197" t="s">
        <v>152</v>
      </c>
      <c r="AO245" s="241" t="s">
        <v>1324</v>
      </c>
      <c r="AP245" s="241" t="s">
        <v>1326</v>
      </c>
      <c r="AQ245" s="242" t="s">
        <v>1327</v>
      </c>
      <c r="AR245" s="242" t="s">
        <v>152</v>
      </c>
      <c r="AS245" s="431">
        <v>3514</v>
      </c>
      <c r="AT245" s="431">
        <v>1050</v>
      </c>
      <c r="AU245" s="211" t="s">
        <v>3957</v>
      </c>
      <c r="AV245" s="197"/>
      <c r="AW245" s="134" t="str">
        <f>IFERROR(VLOOKUP(AV:AV,Q商品!B:E,4,0),"")</f>
        <v/>
      </c>
      <c r="AX245" s="134" t="str">
        <f>IFERROR(VLOOKUP(B:B,在庫!B:M,12,0),"")</f>
        <v>2022年製</v>
      </c>
      <c r="AY245" s="134">
        <f>IFERROR(VLOOKUP(B:B,在庫!B:L,10,0),"")</f>
        <v>1</v>
      </c>
      <c r="AZ245" s="244" t="str">
        <f>VLOOKUP(AL:AL,[1]MICHELIN!$B:$AH,32,0)</f>
        <v/>
      </c>
      <c r="BA245" s="244" t="str">
        <f>VLOOKUP(AL:AL,[1]MICHELIN!$B:$AH,33,0)</f>
        <v/>
      </c>
      <c r="BC245" s="11" t="e">
        <v>#N/A</v>
      </c>
    </row>
    <row r="246" spans="1:57" s="11" customFormat="1" ht="19.5" customHeight="1">
      <c r="A246" s="11">
        <f t="shared" si="86"/>
        <v>1</v>
      </c>
      <c r="B246" s="249">
        <f t="shared" si="87"/>
        <v>2154017158600</v>
      </c>
      <c r="C246" s="235">
        <f>VLOOKUP(B:B,[1]MICHELIN!$B:$K,9,0)</f>
        <v>28</v>
      </c>
      <c r="D246" s="11" t="s">
        <v>4677</v>
      </c>
      <c r="E246" s="397" t="s">
        <v>7321</v>
      </c>
      <c r="F246" s="160" t="s">
        <v>6945</v>
      </c>
      <c r="G246" s="134" t="e">
        <v>#N/A</v>
      </c>
      <c r="H246" s="235">
        <v>6</v>
      </c>
      <c r="I246" s="430">
        <f>VLOOKUP(B:B,[1]MICHELIN!$B:$K,10,0)</f>
        <v>6</v>
      </c>
      <c r="J246" s="132">
        <v>978</v>
      </c>
      <c r="K246" s="133" t="s">
        <v>1964</v>
      </c>
      <c r="L246" s="133">
        <v>95</v>
      </c>
      <c r="M246" s="135" t="s">
        <v>2021</v>
      </c>
      <c r="N246" s="236" t="s">
        <v>7287</v>
      </c>
      <c r="O246" s="236" t="s">
        <v>2400</v>
      </c>
      <c r="P246" s="237">
        <v>22335</v>
      </c>
      <c r="Q246" s="238">
        <f t="shared" si="99"/>
        <v>19827.272727272724</v>
      </c>
      <c r="R246" s="144">
        <f t="shared" si="100"/>
        <v>4.4245758826226361E-2</v>
      </c>
      <c r="S246" s="197"/>
      <c r="T246" s="302"/>
      <c r="U246" s="194">
        <f t="shared" si="96"/>
        <v>22335</v>
      </c>
      <c r="W246" s="239">
        <v>22335</v>
      </c>
      <c r="X246" s="136">
        <f t="shared" si="101"/>
        <v>18950</v>
      </c>
      <c r="Y246" s="240">
        <f t="shared" si="102"/>
        <v>19827.272727272724</v>
      </c>
      <c r="Z246" s="142">
        <f t="shared" si="103"/>
        <v>0.11320842007864917</v>
      </c>
      <c r="AA246" s="137">
        <f t="shared" si="104"/>
        <v>4.4245758826226361E-2</v>
      </c>
      <c r="AB246" s="145" t="s">
        <v>6998</v>
      </c>
      <c r="AC246" s="189">
        <f t="shared" si="97"/>
        <v>21897</v>
      </c>
      <c r="AD246" s="187">
        <f t="shared" si="98"/>
        <v>24062</v>
      </c>
      <c r="AE246" s="129">
        <f t="shared" si="88"/>
        <v>2165.58</v>
      </c>
      <c r="AF246" s="130">
        <f t="shared" si="89"/>
        <v>438.57999999999993</v>
      </c>
      <c r="AG246" s="131">
        <f t="shared" si="90"/>
        <v>1.8227080043221676E-2</v>
      </c>
      <c r="AH246" s="138">
        <f t="shared" si="91"/>
        <v>1727</v>
      </c>
      <c r="AI246" s="139">
        <f t="shared" si="92"/>
        <v>7.1772919956778328E-2</v>
      </c>
      <c r="AJ246" s="139">
        <f t="shared" si="93"/>
        <v>2.6018678783004685E-2</v>
      </c>
      <c r="AL246" s="197">
        <v>2154017158600</v>
      </c>
      <c r="AM246" s="197">
        <v>4985009708545</v>
      </c>
      <c r="AN246" s="197" t="s">
        <v>3552</v>
      </c>
      <c r="AO246" s="241" t="s">
        <v>812</v>
      </c>
      <c r="AP246" s="241" t="s">
        <v>1270</v>
      </c>
      <c r="AQ246" s="242" t="s">
        <v>882</v>
      </c>
      <c r="AR246" s="242">
        <v>42100</v>
      </c>
      <c r="AS246" s="431">
        <v>18950</v>
      </c>
      <c r="AT246" s="431">
        <v>525</v>
      </c>
      <c r="AU246" s="211" t="s">
        <v>3956</v>
      </c>
      <c r="AV246" s="197"/>
      <c r="AW246" s="134" t="str">
        <f>IFERROR(VLOOKUP(AV:AV,Q商品!B:E,4,0),"")</f>
        <v/>
      </c>
      <c r="AX246" s="134" t="str">
        <f>IFERROR(VLOOKUP(B:B,在庫!B:M,12,0),"")</f>
        <v>2023年製</v>
      </c>
      <c r="AY246" s="134">
        <f>IFERROR(VLOOKUP(B:B,在庫!B:L,10,0),"")</f>
        <v>1</v>
      </c>
      <c r="AZ246" s="244" t="str">
        <f>VLOOKUP(AL:AL,[1]MICHELIN!$B:$AH,32,0)</f>
        <v/>
      </c>
      <c r="BA246" s="244" t="str">
        <f>VLOOKUP(AL:AL,[1]MICHELIN!$B:$AH,33,0)</f>
        <v/>
      </c>
      <c r="BC246" s="11" t="e">
        <v>#N/A</v>
      </c>
    </row>
    <row r="247" spans="1:57" s="11" customFormat="1" ht="19.5" customHeight="1">
      <c r="A247" s="247">
        <f t="shared" si="86"/>
        <v>1</v>
      </c>
      <c r="B247" s="261">
        <f t="shared" si="87"/>
        <v>2254018159658</v>
      </c>
      <c r="C247" s="235">
        <f>VLOOKUP(B:B,[1]MICHELIN!$B:$K,9,0)</f>
        <v>228</v>
      </c>
      <c r="D247" s="11" t="s">
        <v>4677</v>
      </c>
      <c r="E247" s="397" t="s">
        <v>1714</v>
      </c>
      <c r="F247" s="160" t="s">
        <v>8503</v>
      </c>
      <c r="G247" s="133" t="s">
        <v>10661</v>
      </c>
      <c r="H247" s="235">
        <v>48</v>
      </c>
      <c r="I247" s="430">
        <f>VLOOKUP(B:B,[1]MICHELIN!$B:$K,10,0)</f>
        <v>48</v>
      </c>
      <c r="J247" s="132">
        <v>107</v>
      </c>
      <c r="K247" s="133" t="s">
        <v>1964</v>
      </c>
      <c r="L247" s="133">
        <v>96</v>
      </c>
      <c r="M247" s="135" t="s">
        <v>6991</v>
      </c>
      <c r="N247" s="236" t="s">
        <v>9140</v>
      </c>
      <c r="O247" s="236">
        <v>0</v>
      </c>
      <c r="P247" s="237">
        <v>19680</v>
      </c>
      <c r="Q247" s="238">
        <f t="shared" si="99"/>
        <v>17413.636363636364</v>
      </c>
      <c r="R247" s="144">
        <f t="shared" si="100"/>
        <v>0.19637692508483426</v>
      </c>
      <c r="S247" s="197" t="s">
        <v>8737</v>
      </c>
      <c r="T247" s="302" t="s">
        <v>8740</v>
      </c>
      <c r="U247" s="194">
        <f t="shared" si="96"/>
        <v>19680</v>
      </c>
      <c r="W247" s="239">
        <v>19680</v>
      </c>
      <c r="X247" s="136">
        <f t="shared" si="101"/>
        <v>13994</v>
      </c>
      <c r="Y247" s="240">
        <f t="shared" si="102"/>
        <v>17413.636363636364</v>
      </c>
      <c r="Z247" s="142">
        <f t="shared" si="103"/>
        <v>7.733739837398379E-2</v>
      </c>
      <c r="AA247" s="137">
        <f t="shared" si="104"/>
        <v>0.19637692508483426</v>
      </c>
      <c r="AB247" s="145" t="s">
        <v>9151</v>
      </c>
      <c r="AC247" s="189">
        <f t="shared" si="97"/>
        <v>19294</v>
      </c>
      <c r="AD247" s="187">
        <f t="shared" si="98"/>
        <v>21202</v>
      </c>
      <c r="AE247" s="129">
        <f t="shared" si="88"/>
        <v>1908.1799999999998</v>
      </c>
      <c r="AF247" s="130">
        <f t="shared" si="89"/>
        <v>386.17999999999984</v>
      </c>
      <c r="AG247" s="131">
        <f t="shared" si="90"/>
        <v>1.821431940382982E-2</v>
      </c>
      <c r="AH247" s="138">
        <f t="shared" si="91"/>
        <v>1522</v>
      </c>
      <c r="AI247" s="139">
        <f t="shared" si="92"/>
        <v>7.1785680596170173E-2</v>
      </c>
      <c r="AJ247" s="139">
        <f t="shared" si="93"/>
        <v>0.17816260568100445</v>
      </c>
      <c r="AL247" s="197">
        <v>2254018159658</v>
      </c>
      <c r="AM247" s="197"/>
      <c r="AN247" s="197" t="s">
        <v>8734</v>
      </c>
      <c r="AO247" s="241" t="s">
        <v>143</v>
      </c>
      <c r="AP247" s="241" t="s">
        <v>925</v>
      </c>
      <c r="AQ247" s="242" t="s">
        <v>38</v>
      </c>
      <c r="AR247" s="242" t="s">
        <v>152</v>
      </c>
      <c r="AS247" s="431">
        <v>13994</v>
      </c>
      <c r="AT247" s="431">
        <v>525</v>
      </c>
      <c r="AU247" s="211" t="s">
        <v>3957</v>
      </c>
      <c r="AV247" s="197" t="s">
        <v>8738</v>
      </c>
      <c r="AW247" s="134" t="str">
        <f>IFERROR(VLOOKUP(AV:AV,Q商品!B:E,4,0),"")</f>
        <v/>
      </c>
      <c r="AX247" s="134" t="str">
        <f>IFERROR(VLOOKUP(B:B,在庫!B:M,12,0),"")</f>
        <v>2023年製</v>
      </c>
      <c r="AY247" s="134">
        <f>IFERROR(VLOOKUP(B:B,在庫!B:L,10,0),"")</f>
        <v>1</v>
      </c>
      <c r="AZ247" s="244">
        <f>VLOOKUP(AL:AL,[1]MICHELIN!$B:$AH,32,0)</f>
        <v>614215473</v>
      </c>
      <c r="BA247" s="244">
        <f>VLOOKUP(AL:AL,[1]MICHELIN!$B:$AH,33,0)</f>
        <v>614215483</v>
      </c>
      <c r="BC247" s="11" t="e">
        <v>#N/A</v>
      </c>
    </row>
    <row r="248" spans="1:57" s="11" customFormat="1" ht="19.5" customHeight="1">
      <c r="A248" s="11">
        <f t="shared" si="86"/>
        <v>1</v>
      </c>
      <c r="B248" s="249">
        <f t="shared" si="87"/>
        <v>2054018155502</v>
      </c>
      <c r="C248" s="235">
        <f>VLOOKUP(B:B,[1]MICHELIN!$B:$K,9,0)</f>
        <v>4</v>
      </c>
      <c r="D248" s="11" t="s">
        <v>6144</v>
      </c>
      <c r="E248" s="397" t="s">
        <v>9146</v>
      </c>
      <c r="F248" s="160" t="s">
        <v>9148</v>
      </c>
      <c r="G248" s="134" t="e">
        <v>#N/A</v>
      </c>
      <c r="H248" s="235">
        <v>8</v>
      </c>
      <c r="I248" s="430">
        <f>VLOOKUP(B:B,[1]MICHELIN!$B:$K,10,0)</f>
        <v>8</v>
      </c>
      <c r="J248" s="132"/>
      <c r="K248" s="133" t="s">
        <v>9020</v>
      </c>
      <c r="L248" s="133"/>
      <c r="M248" s="135"/>
      <c r="N248" s="236"/>
      <c r="O248" s="236"/>
      <c r="P248" s="237"/>
      <c r="Q248" s="238">
        <f t="shared" si="99"/>
        <v>-477.27272727272725</v>
      </c>
      <c r="R248" s="144"/>
      <c r="S248" s="197"/>
      <c r="T248" s="302"/>
      <c r="U248" s="194"/>
      <c r="W248" s="239"/>
      <c r="X248" s="136"/>
      <c r="Y248" s="240"/>
      <c r="Z248" s="142"/>
      <c r="AA248" s="137"/>
      <c r="AB248" s="145" t="s">
        <v>10682</v>
      </c>
      <c r="AC248" s="189">
        <f t="shared" si="97"/>
        <v>0</v>
      </c>
      <c r="AD248" s="187">
        <f t="shared" si="98"/>
        <v>0</v>
      </c>
      <c r="AE248" s="129">
        <f t="shared" si="88"/>
        <v>0</v>
      </c>
      <c r="AF248" s="130">
        <f t="shared" si="89"/>
        <v>0</v>
      </c>
      <c r="AG248" s="131" t="str">
        <f t="shared" si="90"/>
        <v/>
      </c>
      <c r="AH248" s="138">
        <f t="shared" si="91"/>
        <v>0</v>
      </c>
      <c r="AI248" s="139" t="str">
        <f t="shared" si="92"/>
        <v/>
      </c>
      <c r="AJ248" s="139" t="str">
        <f t="shared" si="93"/>
        <v/>
      </c>
      <c r="AL248" s="197">
        <v>2054018155502</v>
      </c>
      <c r="AM248" s="197">
        <v>4985009687178</v>
      </c>
      <c r="AN248" s="197">
        <v>508291</v>
      </c>
      <c r="AO248" s="241" t="s">
        <v>1252</v>
      </c>
      <c r="AP248" s="241" t="s">
        <v>9019</v>
      </c>
      <c r="AQ248" s="242" t="s">
        <v>887</v>
      </c>
      <c r="AR248" s="242">
        <v>46600</v>
      </c>
      <c r="AS248" s="431"/>
      <c r="AT248" s="431">
        <v>525</v>
      </c>
      <c r="AU248" s="211"/>
      <c r="AV248" s="197"/>
      <c r="AW248" s="134" t="str">
        <f>IFERROR(VLOOKUP(AV:AV,Q商品!B:E,4,0),"")</f>
        <v/>
      </c>
      <c r="AX248" s="134" t="str">
        <f>IFERROR(VLOOKUP(B:B,在庫!B:M,12,0),"")</f>
        <v>2023年製</v>
      </c>
      <c r="AY248" s="134">
        <f>IFERROR(VLOOKUP(B:B,在庫!B:L,10,0),"")</f>
        <v>1</v>
      </c>
      <c r="AZ248" s="244" t="str">
        <f>VLOOKUP(AL:AL,[1]MICHELIN!$B:$AH,32,0)</f>
        <v/>
      </c>
      <c r="BA248" s="244" t="str">
        <f>VLOOKUP(AL:AL,[1]MICHELIN!$B:$AH,33,0)</f>
        <v/>
      </c>
    </row>
    <row r="249" spans="1:57" s="11" customFormat="1" ht="19.5" customHeight="1">
      <c r="A249" s="11">
        <f t="shared" si="86"/>
        <v>1</v>
      </c>
      <c r="B249" s="249">
        <f t="shared" si="87"/>
        <v>2553518159657</v>
      </c>
      <c r="C249" s="235">
        <f>VLOOKUP(B:B,[1]MICHELIN!$B:$K,9,0)</f>
        <v>19</v>
      </c>
      <c r="D249" s="11" t="s">
        <v>4677</v>
      </c>
      <c r="E249" s="397" t="s">
        <v>9147</v>
      </c>
      <c r="F249" s="160" t="s">
        <v>6939</v>
      </c>
      <c r="G249" s="134" t="e">
        <v>#N/A</v>
      </c>
      <c r="H249" s="235">
        <v>13</v>
      </c>
      <c r="I249" s="430">
        <f>VLOOKUP(B:B,[1]MICHELIN!$B:$K,10,0)</f>
        <v>13</v>
      </c>
      <c r="J249" s="132">
        <v>678</v>
      </c>
      <c r="K249" s="133" t="s">
        <v>6151</v>
      </c>
      <c r="L249" s="133"/>
      <c r="M249" s="135"/>
      <c r="N249" s="236"/>
      <c r="O249" s="236"/>
      <c r="P249" s="237"/>
      <c r="Q249" s="238">
        <f t="shared" si="99"/>
        <v>-954.5454545454545</v>
      </c>
      <c r="R249" s="144">
        <f>IFERROR((Q249-X249)/Q249,"")</f>
        <v>24.730666666666668</v>
      </c>
      <c r="S249" s="197"/>
      <c r="T249" s="302"/>
      <c r="U249" s="194">
        <f t="shared" ref="U249:U312" si="105">W249-V249</f>
        <v>0</v>
      </c>
      <c r="W249" s="239"/>
      <c r="X249" s="136">
        <f t="shared" ref="X249:X312" si="106">AS249</f>
        <v>22652</v>
      </c>
      <c r="Y249" s="240">
        <f t="shared" ref="Y249:Y312" si="107">(W249-AT249)/1.1</f>
        <v>-954.5454545454545</v>
      </c>
      <c r="Z249" s="142" t="str">
        <f t="shared" ref="Z249:Z312" si="108">IFERROR(-1+(AD249/N249),"")</f>
        <v/>
      </c>
      <c r="AA249" s="137">
        <f t="shared" ref="AA249:AA312" si="109">IFERROR((Y249-X249)/Y249,"")</f>
        <v>24.730666666666668</v>
      </c>
      <c r="AB249" s="145" t="s">
        <v>6998</v>
      </c>
      <c r="AC249" s="189">
        <f t="shared" si="97"/>
        <v>0</v>
      </c>
      <c r="AD249" s="187">
        <f t="shared" si="98"/>
        <v>0</v>
      </c>
      <c r="AE249" s="129">
        <f t="shared" si="88"/>
        <v>0</v>
      </c>
      <c r="AF249" s="130">
        <f t="shared" si="89"/>
        <v>0</v>
      </c>
      <c r="AG249" s="131" t="str">
        <f t="shared" si="90"/>
        <v/>
      </c>
      <c r="AH249" s="138">
        <f t="shared" si="91"/>
        <v>0</v>
      </c>
      <c r="AI249" s="139" t="str">
        <f t="shared" si="92"/>
        <v/>
      </c>
      <c r="AJ249" s="139" t="str">
        <f t="shared" si="93"/>
        <v/>
      </c>
      <c r="AL249" s="197">
        <v>2553518159657</v>
      </c>
      <c r="AM249" s="197" t="str">
        <f>VLOOKUP(B:B,[1]MICHELIN!$B:$K,2,0)</f>
        <v/>
      </c>
      <c r="AN249" s="197" t="str">
        <f>VLOOKUP(B:B,[1]MICHELIN!$B:$K,3,0)</f>
        <v/>
      </c>
      <c r="AO249" s="241" t="s">
        <v>6916</v>
      </c>
      <c r="AP249" s="241" t="s">
        <v>6915</v>
      </c>
      <c r="AQ249" s="242"/>
      <c r="AR249" s="242"/>
      <c r="AS249" s="431">
        <f>VLOOKUP(B:B,[1]MICHELIN!$B:$K,8,0)</f>
        <v>22652</v>
      </c>
      <c r="AT249" s="431">
        <v>1050</v>
      </c>
      <c r="AU249" s="211" t="s">
        <v>3957</v>
      </c>
      <c r="AV249" s="197"/>
      <c r="AW249" s="134" t="str">
        <f>IFERROR(VLOOKUP(AV:AV,Q商品!B:E,4,0),"")</f>
        <v/>
      </c>
      <c r="AX249" s="134" t="str">
        <f>IFERROR(VLOOKUP(B:B,在庫!B:M,12,0),"")</f>
        <v>2023年製</v>
      </c>
      <c r="AY249" s="134">
        <f>IFERROR(VLOOKUP(B:B,在庫!B:L,10,0),"")</f>
        <v>1</v>
      </c>
      <c r="AZ249" s="244">
        <f>VLOOKUP(AL:AL,[1]MICHELIN!$B:$AH,32,0)</f>
        <v>0</v>
      </c>
      <c r="BA249" s="244">
        <f>VLOOKUP(AL:AL,[1]MICHELIN!$B:$AH,33,0)</f>
        <v>0</v>
      </c>
      <c r="BC249" s="11" t="e">
        <v>#N/A</v>
      </c>
    </row>
    <row r="250" spans="1:57" s="11" customFormat="1" ht="19.5" customHeight="1">
      <c r="A250" s="11">
        <f t="shared" si="86"/>
        <v>1</v>
      </c>
      <c r="B250" s="249">
        <f t="shared" si="87"/>
        <v>2256016159265</v>
      </c>
      <c r="C250" s="235">
        <f>VLOOKUP(B:B,[1]MICHELIN!$B:$K,9,0)</f>
        <v>0</v>
      </c>
      <c r="D250" s="11" t="s">
        <v>10677</v>
      </c>
      <c r="E250" s="11" t="s">
        <v>10679</v>
      </c>
      <c r="F250" s="160" t="s">
        <v>10680</v>
      </c>
      <c r="G250" s="134" t="s">
        <v>10681</v>
      </c>
      <c r="H250" s="235">
        <v>8</v>
      </c>
      <c r="I250" s="430">
        <f>VLOOKUP(B:B,[1]MICHELIN!$B:$K,10,0)</f>
        <v>8</v>
      </c>
      <c r="J250" s="132"/>
      <c r="K250" s="133"/>
      <c r="L250" s="133"/>
      <c r="M250" s="135"/>
      <c r="N250" s="236"/>
      <c r="O250" s="236"/>
      <c r="P250" s="237"/>
      <c r="Q250" s="238">
        <f t="shared" si="99"/>
        <v>0</v>
      </c>
      <c r="R250" s="144"/>
      <c r="S250" s="197"/>
      <c r="T250" s="305"/>
      <c r="U250" s="194">
        <f t="shared" si="105"/>
        <v>0</v>
      </c>
      <c r="W250" s="239"/>
      <c r="X250" s="136">
        <f t="shared" si="106"/>
        <v>12420</v>
      </c>
      <c r="Y250" s="240">
        <f t="shared" si="107"/>
        <v>0</v>
      </c>
      <c r="Z250" s="142" t="str">
        <f t="shared" si="108"/>
        <v/>
      </c>
      <c r="AA250" s="137" t="str">
        <f t="shared" si="109"/>
        <v/>
      </c>
      <c r="AB250" s="145" t="s">
        <v>6998</v>
      </c>
      <c r="AC250" s="189">
        <f t="shared" si="97"/>
        <v>0</v>
      </c>
      <c r="AD250" s="187">
        <f t="shared" si="98"/>
        <v>0</v>
      </c>
      <c r="AE250" s="129">
        <f t="shared" si="88"/>
        <v>0</v>
      </c>
      <c r="AF250" s="130">
        <f t="shared" si="89"/>
        <v>0</v>
      </c>
      <c r="AG250" s="131" t="str">
        <f t="shared" si="90"/>
        <v/>
      </c>
      <c r="AH250" s="138">
        <f t="shared" si="91"/>
        <v>0</v>
      </c>
      <c r="AI250" s="139" t="str">
        <f t="shared" si="92"/>
        <v/>
      </c>
      <c r="AJ250" s="139" t="str">
        <f t="shared" si="93"/>
        <v/>
      </c>
      <c r="AL250" s="197">
        <v>2256016159265</v>
      </c>
      <c r="AM250" s="197">
        <v>4985009705230</v>
      </c>
      <c r="AN250" s="197">
        <v>377194</v>
      </c>
      <c r="AO250" s="241" t="s">
        <v>14</v>
      </c>
      <c r="AP250" s="241" t="s">
        <v>10678</v>
      </c>
      <c r="AQ250" s="242" t="s">
        <v>49</v>
      </c>
      <c r="AR250" s="242">
        <v>27600</v>
      </c>
      <c r="AS250" s="431">
        <v>12420</v>
      </c>
      <c r="AT250" s="431"/>
      <c r="AU250" s="211"/>
      <c r="AV250" s="197"/>
      <c r="AW250" s="134"/>
      <c r="AX250" s="134"/>
      <c r="AY250" s="246"/>
      <c r="AZ250" s="244"/>
      <c r="BA250" s="244"/>
      <c r="BE250" s="2"/>
    </row>
    <row r="251" spans="1:57" s="11" customFormat="1" ht="19.5" customHeight="1">
      <c r="A251" s="11">
        <f t="shared" si="86"/>
        <v>1</v>
      </c>
      <c r="B251" s="249">
        <f t="shared" si="87"/>
        <v>2256517118174</v>
      </c>
      <c r="C251" s="235">
        <f>VLOOKUP(B:B,[1]BRIDGESTONE!$B:$K,9,0)</f>
        <v>0</v>
      </c>
      <c r="D251" s="11" t="s">
        <v>5340</v>
      </c>
      <c r="E251" s="397" t="s">
        <v>1705</v>
      </c>
      <c r="F251" s="310" t="s">
        <v>7264</v>
      </c>
      <c r="G251" s="133" t="s">
        <v>10663</v>
      </c>
      <c r="H251" s="235">
        <v>20</v>
      </c>
      <c r="I251" s="430">
        <f>VLOOKUP(B:B,[1]BRIDGESTONE!$B:$K,10,0)</f>
        <v>20</v>
      </c>
      <c r="J251" s="132">
        <v>201</v>
      </c>
      <c r="K251" s="133" t="s">
        <v>1966</v>
      </c>
      <c r="L251" s="133">
        <v>1</v>
      </c>
      <c r="M251" s="135" t="s">
        <v>7136</v>
      </c>
      <c r="N251" s="236" t="s">
        <v>8961</v>
      </c>
      <c r="O251" s="236" t="s">
        <v>3424</v>
      </c>
      <c r="P251" s="237">
        <v>19653</v>
      </c>
      <c r="Q251" s="238">
        <f t="shared" si="99"/>
        <v>16911.81818181818</v>
      </c>
      <c r="R251" s="144">
        <f t="shared" ref="R251:R314" si="110">IFERROR((Q251-X251)/Q251,"")</f>
        <v>0.16951566951566943</v>
      </c>
      <c r="S251" s="197">
        <v>1074476345</v>
      </c>
      <c r="T251" s="306" t="s">
        <v>8015</v>
      </c>
      <c r="U251" s="194">
        <f t="shared" si="105"/>
        <v>18753</v>
      </c>
      <c r="V251" s="11">
        <v>900</v>
      </c>
      <c r="W251" s="239">
        <v>19653</v>
      </c>
      <c r="X251" s="136">
        <f t="shared" si="106"/>
        <v>14045</v>
      </c>
      <c r="Y251" s="240">
        <f t="shared" si="107"/>
        <v>16911.81818181818</v>
      </c>
      <c r="Z251" s="142">
        <f t="shared" si="108"/>
        <v>4.4052628775368863E-2</v>
      </c>
      <c r="AA251" s="137">
        <f t="shared" si="109"/>
        <v>0.16951566951566943</v>
      </c>
      <c r="AB251" s="145" t="s">
        <v>10550</v>
      </c>
      <c r="AC251" s="189">
        <f t="shared" si="97"/>
        <v>18385</v>
      </c>
      <c r="AD251" s="187">
        <v>19600</v>
      </c>
      <c r="AE251" s="129">
        <f t="shared" si="88"/>
        <v>1764</v>
      </c>
      <c r="AF251" s="130">
        <f t="shared" si="89"/>
        <v>917</v>
      </c>
      <c r="AG251" s="131">
        <f t="shared" si="90"/>
        <v>4.6785714285714285E-2</v>
      </c>
      <c r="AH251" s="138">
        <f t="shared" si="91"/>
        <v>847</v>
      </c>
      <c r="AI251" s="139">
        <f t="shared" si="92"/>
        <v>4.3214285714285712E-2</v>
      </c>
      <c r="AJ251" s="139">
        <f t="shared" si="93"/>
        <v>0.12272995522995514</v>
      </c>
      <c r="AL251" s="197">
        <v>2256517118174</v>
      </c>
      <c r="AM251" s="197">
        <v>4961914968205</v>
      </c>
      <c r="AN251" s="197" t="s">
        <v>1435</v>
      </c>
      <c r="AO251" s="241" t="s">
        <v>22</v>
      </c>
      <c r="AP251" s="241" t="s">
        <v>1153</v>
      </c>
      <c r="AQ251" s="242" t="s">
        <v>74</v>
      </c>
      <c r="AR251" s="242">
        <v>26500</v>
      </c>
      <c r="AS251" s="431">
        <f>VLOOKUP(B:B,[1]BRIDGESTONE!$B:$K,8,0)</f>
        <v>14045</v>
      </c>
      <c r="AT251" s="431">
        <v>1050</v>
      </c>
      <c r="AU251" s="211" t="s">
        <v>3956</v>
      </c>
      <c r="AV251" s="197" t="s">
        <v>175</v>
      </c>
      <c r="AW251" s="134" t="str">
        <f>IFERROR(VLOOKUP(AV:AV,Q商品!B:E,4,0),"")</f>
        <v>2022年製以降 ALENZA LX100 225/65R17 102H サマータイヤ 翌営業日発送</v>
      </c>
      <c r="AX251" s="134" t="str">
        <f>IFERROR(VLOOKUP(B:B,在庫!B:M,12,0),"")</f>
        <v>2022年製</v>
      </c>
      <c r="AY251" s="134">
        <f>IFERROR(VLOOKUP(B:B,在庫!B:L,10,0),"")</f>
        <v>1</v>
      </c>
      <c r="AZ251" s="244" t="e">
        <f>VLOOKUP(AL:AL,[1]MICHELIN!$B:$AH,32,0)</f>
        <v>#N/A</v>
      </c>
      <c r="BA251" s="244" t="e">
        <f>VLOOKUP(AL:AL,[1]MICHELIN!$B:$AH,33,0)</f>
        <v>#N/A</v>
      </c>
      <c r="BC251" s="11" t="s">
        <v>2055</v>
      </c>
    </row>
    <row r="252" spans="1:57" s="11" customFormat="1" ht="19.5" customHeight="1">
      <c r="A252" s="247">
        <f t="shared" si="86"/>
        <v>1</v>
      </c>
      <c r="B252" s="261">
        <f t="shared" si="87"/>
        <v>2256018118819</v>
      </c>
      <c r="C252" s="235">
        <f>VLOOKUP(B:B,[1]BRIDGESTONE!$B:$K,9,0)</f>
        <v>4</v>
      </c>
      <c r="D252" s="11" t="s">
        <v>5340</v>
      </c>
      <c r="E252" s="397" t="s">
        <v>1725</v>
      </c>
      <c r="F252" s="245"/>
      <c r="G252" s="134" t="e">
        <v>#N/A</v>
      </c>
      <c r="H252" s="235">
        <v>1</v>
      </c>
      <c r="I252" s="430">
        <f>VLOOKUP(B:B,[1]BRIDGESTONE!$B:$K,10,0)</f>
        <v>1</v>
      </c>
      <c r="J252" s="132"/>
      <c r="K252" s="133" t="s">
        <v>1966</v>
      </c>
      <c r="L252" s="133"/>
      <c r="M252" s="135"/>
      <c r="N252" s="236"/>
      <c r="O252" s="236"/>
      <c r="P252" s="237"/>
      <c r="Q252" s="238">
        <f t="shared" si="99"/>
        <v>-954.5454545454545</v>
      </c>
      <c r="R252" s="144">
        <f t="shared" si="110"/>
        <v>17.935809523809525</v>
      </c>
      <c r="S252" s="248"/>
      <c r="T252" s="303"/>
      <c r="U252" s="194">
        <f t="shared" si="105"/>
        <v>0</v>
      </c>
      <c r="W252" s="239"/>
      <c r="X252" s="136">
        <f t="shared" si="106"/>
        <v>16166</v>
      </c>
      <c r="Y252" s="240">
        <f t="shared" si="107"/>
        <v>-954.5454545454545</v>
      </c>
      <c r="Z252" s="142" t="str">
        <f t="shared" si="108"/>
        <v/>
      </c>
      <c r="AA252" s="137">
        <f t="shared" si="109"/>
        <v>17.935809523809525</v>
      </c>
      <c r="AB252" s="145"/>
      <c r="AC252" s="189">
        <f t="shared" si="97"/>
        <v>0</v>
      </c>
      <c r="AD252" s="187">
        <f t="shared" ref="AD252:AD285" si="111">ROUNDDOWN(AC252/0.91,0)</f>
        <v>0</v>
      </c>
      <c r="AE252" s="129">
        <f t="shared" si="88"/>
        <v>0</v>
      </c>
      <c r="AF252" s="130">
        <f t="shared" si="89"/>
        <v>0</v>
      </c>
      <c r="AG252" s="131" t="str">
        <f t="shared" si="90"/>
        <v/>
      </c>
      <c r="AH252" s="138">
        <f t="shared" si="91"/>
        <v>0</v>
      </c>
      <c r="AI252" s="139" t="str">
        <f t="shared" si="92"/>
        <v/>
      </c>
      <c r="AJ252" s="139" t="str">
        <f t="shared" si="93"/>
        <v/>
      </c>
      <c r="AL252" s="197">
        <v>2256018118819</v>
      </c>
      <c r="AM252" s="197" t="s">
        <v>152</v>
      </c>
      <c r="AN252" s="197" t="s">
        <v>152</v>
      </c>
      <c r="AO252" s="241" t="s">
        <v>1152</v>
      </c>
      <c r="AP252" s="241" t="s">
        <v>1157</v>
      </c>
      <c r="AQ252" s="242" t="s">
        <v>84</v>
      </c>
      <c r="AR252" s="242" t="s">
        <v>152</v>
      </c>
      <c r="AS252" s="431">
        <v>16166</v>
      </c>
      <c r="AT252" s="431">
        <v>1050</v>
      </c>
      <c r="AU252" s="211" t="s">
        <v>3957</v>
      </c>
      <c r="AV252" s="197"/>
      <c r="AW252" s="134" t="str">
        <f>IFERROR(VLOOKUP(AV:AV,Q商品!B:E,4,0),"")</f>
        <v/>
      </c>
      <c r="AX252" s="134" t="str">
        <f>IFERROR(VLOOKUP(B:B,在庫!B:M,12,0),"")</f>
        <v>2022年製</v>
      </c>
      <c r="AY252" s="134">
        <f>IFERROR(VLOOKUP(B:B,在庫!B:L,10,0),"")</f>
        <v>1</v>
      </c>
      <c r="AZ252" s="244" t="e">
        <f>VLOOKUP(AL:AL,[1]MICHELIN!$B:$AH,32,0)</f>
        <v>#N/A</v>
      </c>
      <c r="BA252" s="244" t="e">
        <f>VLOOKUP(AL:AL,[1]MICHELIN!$B:$AH,33,0)</f>
        <v>#N/A</v>
      </c>
      <c r="BC252" s="11" t="e">
        <v>#N/A</v>
      </c>
    </row>
    <row r="253" spans="1:57" s="11" customFormat="1" ht="19.5" customHeight="1">
      <c r="A253" s="247">
        <f t="shared" si="86"/>
        <v>1</v>
      </c>
      <c r="B253" s="261">
        <f t="shared" si="87"/>
        <v>2355518118814</v>
      </c>
      <c r="C253" s="235">
        <f>VLOOKUP(B:B,[1]BRIDGESTONE!$B:$K,9,0)</f>
        <v>1</v>
      </c>
      <c r="D253" s="11" t="s">
        <v>5340</v>
      </c>
      <c r="E253" s="397" t="s">
        <v>1727</v>
      </c>
      <c r="F253" s="323" t="s">
        <v>8948</v>
      </c>
      <c r="G253" s="134" t="e">
        <v>#N/A</v>
      </c>
      <c r="H253" s="235">
        <v>1</v>
      </c>
      <c r="I253" s="430">
        <f>VLOOKUP(B:B,[1]BRIDGESTONE!$B:$K,10,0)</f>
        <v>1</v>
      </c>
      <c r="J253" s="132"/>
      <c r="K253" s="133" t="s">
        <v>1966</v>
      </c>
      <c r="L253" s="133"/>
      <c r="M253" s="135"/>
      <c r="N253" s="236"/>
      <c r="O253" s="236"/>
      <c r="P253" s="237"/>
      <c r="Q253" s="238">
        <f t="shared" si="99"/>
        <v>-954.5454545454545</v>
      </c>
      <c r="R253" s="144">
        <f t="shared" si="110"/>
        <v>18.078285714285716</v>
      </c>
      <c r="S253" s="248"/>
      <c r="T253" s="303"/>
      <c r="U253" s="194">
        <f t="shared" si="105"/>
        <v>0</v>
      </c>
      <c r="W253" s="239"/>
      <c r="X253" s="136">
        <f t="shared" si="106"/>
        <v>16302</v>
      </c>
      <c r="Y253" s="240">
        <f t="shared" si="107"/>
        <v>-954.5454545454545</v>
      </c>
      <c r="Z253" s="142" t="str">
        <f t="shared" si="108"/>
        <v/>
      </c>
      <c r="AA253" s="137">
        <f t="shared" si="109"/>
        <v>18.078285714285716</v>
      </c>
      <c r="AB253" s="145"/>
      <c r="AC253" s="189">
        <f t="shared" si="97"/>
        <v>0</v>
      </c>
      <c r="AD253" s="187">
        <f t="shared" si="111"/>
        <v>0</v>
      </c>
      <c r="AE253" s="129">
        <f t="shared" si="88"/>
        <v>0</v>
      </c>
      <c r="AF253" s="130">
        <f t="shared" si="89"/>
        <v>0</v>
      </c>
      <c r="AG253" s="131" t="str">
        <f t="shared" si="90"/>
        <v/>
      </c>
      <c r="AH253" s="138">
        <f t="shared" si="91"/>
        <v>0</v>
      </c>
      <c r="AI253" s="139" t="str">
        <f t="shared" si="92"/>
        <v/>
      </c>
      <c r="AJ253" s="139" t="str">
        <f t="shared" si="93"/>
        <v/>
      </c>
      <c r="AL253" s="197">
        <v>2355518118814</v>
      </c>
      <c r="AM253" s="197" t="s">
        <v>152</v>
      </c>
      <c r="AN253" s="197" t="s">
        <v>152</v>
      </c>
      <c r="AO253" s="241" t="s">
        <v>1152</v>
      </c>
      <c r="AP253" s="241" t="s">
        <v>1154</v>
      </c>
      <c r="AQ253" s="242" t="s">
        <v>72</v>
      </c>
      <c r="AR253" s="242" t="s">
        <v>152</v>
      </c>
      <c r="AS253" s="431">
        <v>16302</v>
      </c>
      <c r="AT253" s="431">
        <v>1050</v>
      </c>
      <c r="AU253" s="211" t="s">
        <v>3957</v>
      </c>
      <c r="AV253" s="197"/>
      <c r="AW253" s="134" t="str">
        <f>IFERROR(VLOOKUP(AV:AV,Q商品!B:E,4,0),"")</f>
        <v/>
      </c>
      <c r="AX253" s="134" t="str">
        <f>IFERROR(VLOOKUP(B:B,在庫!B:M,12,0),"")</f>
        <v>2022年製</v>
      </c>
      <c r="AY253" s="134">
        <f>IFERROR(VLOOKUP(B:B,在庫!B:L,10,0),"")</f>
        <v>1</v>
      </c>
      <c r="AZ253" s="244" t="e">
        <f>VLOOKUP(AL:AL,[1]MICHELIN!$B:$AH,32,0)</f>
        <v>#N/A</v>
      </c>
      <c r="BA253" s="244" t="e">
        <f>VLOOKUP(AL:AL,[1]MICHELIN!$B:$AH,33,0)</f>
        <v>#N/A</v>
      </c>
      <c r="BC253" s="11" t="e">
        <v>#N/A</v>
      </c>
    </row>
    <row r="254" spans="1:57" s="11" customFormat="1" ht="19.5" customHeight="1">
      <c r="A254" s="247">
        <f t="shared" si="86"/>
        <v>1</v>
      </c>
      <c r="B254" s="261">
        <f t="shared" si="87"/>
        <v>2455019118815</v>
      </c>
      <c r="C254" s="235">
        <f>VLOOKUP(B:B,[1]BRIDGESTONE!$B:$K,9,0)</f>
        <v>17</v>
      </c>
      <c r="D254" s="154" t="s">
        <v>6919</v>
      </c>
      <c r="E254" s="397" t="s">
        <v>7459</v>
      </c>
      <c r="F254" s="160" t="s">
        <v>7265</v>
      </c>
      <c r="G254" s="134" t="e">
        <v>#N/A</v>
      </c>
      <c r="H254" s="243">
        <v>3</v>
      </c>
      <c r="I254" s="431">
        <f>VLOOKUP(B:B,[1]BRIDGESTONE!$B:$K,10,0)</f>
        <v>3</v>
      </c>
      <c r="J254" s="132">
        <v>2207</v>
      </c>
      <c r="K254" s="133" t="s">
        <v>6923</v>
      </c>
      <c r="L254" s="133"/>
      <c r="M254" s="159"/>
      <c r="N254" s="251"/>
      <c r="O254" s="251"/>
      <c r="P254" s="252"/>
      <c r="Q254" s="238">
        <f t="shared" si="99"/>
        <v>0</v>
      </c>
      <c r="R254" s="144" t="str">
        <f t="shared" si="110"/>
        <v/>
      </c>
      <c r="S254" s="248"/>
      <c r="T254" s="307"/>
      <c r="U254" s="194">
        <f t="shared" si="105"/>
        <v>0</v>
      </c>
      <c r="W254" s="184"/>
      <c r="X254" s="136" t="str">
        <f t="shared" si="106"/>
        <v/>
      </c>
      <c r="Y254" s="240">
        <f t="shared" si="107"/>
        <v>0</v>
      </c>
      <c r="Z254" s="142" t="str">
        <f t="shared" si="108"/>
        <v/>
      </c>
      <c r="AA254" s="137" t="str">
        <f t="shared" si="109"/>
        <v/>
      </c>
      <c r="AB254" s="145"/>
      <c r="AC254" s="189">
        <f t="shared" si="97"/>
        <v>0</v>
      </c>
      <c r="AD254" s="187">
        <f t="shared" si="111"/>
        <v>0</v>
      </c>
      <c r="AE254" s="129">
        <f t="shared" si="88"/>
        <v>0</v>
      </c>
      <c r="AF254" s="130">
        <f t="shared" si="89"/>
        <v>0</v>
      </c>
      <c r="AG254" s="131" t="str">
        <f t="shared" si="90"/>
        <v/>
      </c>
      <c r="AH254" s="138">
        <f t="shared" si="91"/>
        <v>0</v>
      </c>
      <c r="AI254" s="139" t="str">
        <f t="shared" si="92"/>
        <v/>
      </c>
      <c r="AJ254" s="139" t="str">
        <f t="shared" si="93"/>
        <v/>
      </c>
      <c r="AL254" s="197">
        <v>2455019118815</v>
      </c>
      <c r="AM254" s="200" t="str">
        <f>VLOOKUP(B:B,[1]BRIDGESTONE!$B:$K,2,0)</f>
        <v/>
      </c>
      <c r="AN254" s="201" t="str">
        <f>VLOOKUP(B:B,[1]BRIDGESTONE!$B:$K,3,0)</f>
        <v/>
      </c>
      <c r="AO254" s="337" t="s">
        <v>6917</v>
      </c>
      <c r="AP254" s="337" t="s">
        <v>6918</v>
      </c>
      <c r="AQ254" s="140"/>
      <c r="AR254" s="140"/>
      <c r="AS254" s="436" t="str">
        <f>IFERROR(VLOOKUP(_xlfn.SINGLE(#REF!),在庫!#REF!,12,0),"")</f>
        <v/>
      </c>
      <c r="AT254" s="437"/>
      <c r="AU254" s="211" t="s">
        <v>3957</v>
      </c>
      <c r="AV254" s="196"/>
      <c r="AW254" s="134" t="str">
        <f>IFERROR(VLOOKUP(AV:AV,Q商品!B:E,4,0),"")</f>
        <v/>
      </c>
      <c r="AX254" s="134" t="str">
        <f>IFERROR(VLOOKUP(B:B,在庫!B:M,12,0),"")</f>
        <v>2023年製</v>
      </c>
      <c r="AY254" s="134">
        <f>IFERROR(VLOOKUP(B:B,在庫!B:L,10,0),"")</f>
        <v>1</v>
      </c>
      <c r="AZ254" s="244" t="e">
        <f>VLOOKUP(AL:AL,[1]MICHELIN!$B:$AH,32,0)</f>
        <v>#N/A</v>
      </c>
      <c r="BA254" s="244" t="e">
        <f>VLOOKUP(AL:AL,[1]MICHELIN!$B:$AH,33,0)</f>
        <v>#N/A</v>
      </c>
      <c r="BC254" s="11" t="e">
        <v>#N/A</v>
      </c>
    </row>
    <row r="255" spans="1:57" s="11" customFormat="1" ht="19.5" customHeight="1">
      <c r="A255" s="247">
        <f t="shared" si="86"/>
        <v>1</v>
      </c>
      <c r="B255" s="261">
        <f t="shared" si="87"/>
        <v>2355519116901</v>
      </c>
      <c r="C255" s="235">
        <f>VLOOKUP(B:B,[1]BRIDGESTONE!$B:$K,9,0)</f>
        <v>0</v>
      </c>
      <c r="D255" s="11" t="s">
        <v>5340</v>
      </c>
      <c r="E255" s="397" t="s">
        <v>1731</v>
      </c>
      <c r="F255" s="323" t="s">
        <v>8624</v>
      </c>
      <c r="G255" s="134" t="e">
        <v>#N/A</v>
      </c>
      <c r="H255" s="235">
        <v>3</v>
      </c>
      <c r="I255" s="430">
        <f>VLOOKUP(B:B,[1]BRIDGESTONE!$B:$K,10,0)</f>
        <v>3</v>
      </c>
      <c r="J255" s="132"/>
      <c r="K255" s="133" t="s">
        <v>5672</v>
      </c>
      <c r="L255" s="133">
        <v>1</v>
      </c>
      <c r="M255" s="135" t="s">
        <v>2024</v>
      </c>
      <c r="N255" s="236" t="s">
        <v>3990</v>
      </c>
      <c r="O255" s="236" t="s">
        <v>2381</v>
      </c>
      <c r="P255" s="237">
        <v>27500</v>
      </c>
      <c r="Q255" s="238">
        <f t="shared" si="99"/>
        <v>24045.454545454544</v>
      </c>
      <c r="R255" s="144">
        <f t="shared" si="110"/>
        <v>0.24035538752362945</v>
      </c>
      <c r="S255" s="248"/>
      <c r="T255" s="303"/>
      <c r="U255" s="194">
        <f t="shared" si="105"/>
        <v>27500</v>
      </c>
      <c r="W255" s="239">
        <v>27500</v>
      </c>
      <c r="X255" s="136">
        <f t="shared" si="106"/>
        <v>18266</v>
      </c>
      <c r="Y255" s="240">
        <f t="shared" si="107"/>
        <v>24045.454545454544</v>
      </c>
      <c r="Z255" s="142">
        <f t="shared" si="108"/>
        <v>0.11796226415094346</v>
      </c>
      <c r="AA255" s="137">
        <f t="shared" si="109"/>
        <v>0.24035538752362945</v>
      </c>
      <c r="AB255" s="334">
        <v>9</v>
      </c>
      <c r="AC255" s="189">
        <f t="shared" si="97"/>
        <v>26960</v>
      </c>
      <c r="AD255" s="187">
        <f t="shared" si="111"/>
        <v>29626</v>
      </c>
      <c r="AE255" s="129">
        <f t="shared" si="88"/>
        <v>2666.3399999999997</v>
      </c>
      <c r="AF255" s="130">
        <f t="shared" si="89"/>
        <v>540.33999999999969</v>
      </c>
      <c r="AG255" s="131">
        <f t="shared" si="90"/>
        <v>1.8238709241882121E-2</v>
      </c>
      <c r="AH255" s="138">
        <f t="shared" si="91"/>
        <v>2126</v>
      </c>
      <c r="AI255" s="139">
        <f t="shared" si="92"/>
        <v>7.1761290758117866E-2</v>
      </c>
      <c r="AJ255" s="139">
        <f t="shared" si="93"/>
        <v>0.22211667828174733</v>
      </c>
      <c r="AL255" s="197">
        <v>2355519116901</v>
      </c>
      <c r="AM255" s="197" t="s">
        <v>152</v>
      </c>
      <c r="AN255" s="197" t="s">
        <v>152</v>
      </c>
      <c r="AO255" s="241" t="s">
        <v>1414</v>
      </c>
      <c r="AP255" s="241" t="s">
        <v>1339</v>
      </c>
      <c r="AQ255" s="242" t="s">
        <v>91</v>
      </c>
      <c r="AR255" s="242" t="s">
        <v>152</v>
      </c>
      <c r="AS255" s="431">
        <v>18266</v>
      </c>
      <c r="AT255" s="431">
        <v>1050</v>
      </c>
      <c r="AU255" s="211" t="s">
        <v>3957</v>
      </c>
      <c r="AV255" s="197"/>
      <c r="AW255" s="134" t="str">
        <f>IFERROR(VLOOKUP(AV:AV,Q商品!B:E,4,0),"")</f>
        <v/>
      </c>
      <c r="AX255" s="134" t="str">
        <f>IFERROR(VLOOKUP(B:B,在庫!B:M,12,0),"")</f>
        <v>2022年製</v>
      </c>
      <c r="AY255" s="134">
        <f>IFERROR(VLOOKUP(B:B,在庫!B:L,10,0),"")</f>
        <v>1</v>
      </c>
      <c r="AZ255" s="244" t="e">
        <f>VLOOKUP(AL:AL,[1]MICHELIN!$B:$AH,32,0)</f>
        <v>#N/A</v>
      </c>
      <c r="BA255" s="244" t="e">
        <f>VLOOKUP(AL:AL,[1]MICHELIN!$B:$AH,33,0)</f>
        <v>#N/A</v>
      </c>
      <c r="BC255" s="11" t="e">
        <v>#N/A</v>
      </c>
    </row>
    <row r="256" spans="1:57" s="11" customFormat="1" ht="19.5" customHeight="1">
      <c r="A256" s="247">
        <f t="shared" si="86"/>
        <v>1</v>
      </c>
      <c r="B256" s="261">
        <f t="shared" si="87"/>
        <v>2355519117038</v>
      </c>
      <c r="C256" s="235">
        <f>VLOOKUP(B:B,[1]BRIDGESTONE!$B:$K,9,0)</f>
        <v>22</v>
      </c>
      <c r="D256" s="11" t="s">
        <v>5340</v>
      </c>
      <c r="E256" s="397" t="s">
        <v>10557</v>
      </c>
      <c r="F256" s="310" t="s">
        <v>8626</v>
      </c>
      <c r="G256" s="134" t="e">
        <v>#N/A</v>
      </c>
      <c r="H256" s="243">
        <v>114</v>
      </c>
      <c r="I256" s="431">
        <f>VLOOKUP(B:B,[1]BRIDGESTONE!$B:$K,10,0)</f>
        <v>114</v>
      </c>
      <c r="J256" s="132" t="s">
        <v>12</v>
      </c>
      <c r="K256" s="133" t="s">
        <v>5672</v>
      </c>
      <c r="L256" s="133">
        <v>1</v>
      </c>
      <c r="M256" s="135" t="s">
        <v>2024</v>
      </c>
      <c r="N256" s="236" t="s">
        <v>3990</v>
      </c>
      <c r="O256" s="236" t="s">
        <v>2381</v>
      </c>
      <c r="P256" s="237">
        <v>27500</v>
      </c>
      <c r="Q256" s="238">
        <f t="shared" si="99"/>
        <v>24045.454545454544</v>
      </c>
      <c r="R256" s="144">
        <f t="shared" si="110"/>
        <v>0.24035538752362945</v>
      </c>
      <c r="S256" s="248"/>
      <c r="T256" s="306"/>
      <c r="U256" s="194">
        <f t="shared" si="105"/>
        <v>27500</v>
      </c>
      <c r="W256" s="239">
        <v>27500</v>
      </c>
      <c r="X256" s="136">
        <f t="shared" si="106"/>
        <v>18266</v>
      </c>
      <c r="Y256" s="240">
        <f t="shared" si="107"/>
        <v>24045.454545454544</v>
      </c>
      <c r="Z256" s="142">
        <f t="shared" si="108"/>
        <v>0.11796226415094346</v>
      </c>
      <c r="AA256" s="137">
        <f t="shared" si="109"/>
        <v>0.24035538752362945</v>
      </c>
      <c r="AB256" s="145" t="s">
        <v>10528</v>
      </c>
      <c r="AC256" s="189">
        <f t="shared" si="97"/>
        <v>26960</v>
      </c>
      <c r="AD256" s="187">
        <f t="shared" si="111"/>
        <v>29626</v>
      </c>
      <c r="AE256" s="129">
        <f t="shared" si="88"/>
        <v>2666.3399999999997</v>
      </c>
      <c r="AF256" s="130">
        <f t="shared" si="89"/>
        <v>540.33999999999969</v>
      </c>
      <c r="AG256" s="131">
        <f t="shared" si="90"/>
        <v>1.8238709241882121E-2</v>
      </c>
      <c r="AH256" s="138">
        <f t="shared" si="91"/>
        <v>2126</v>
      </c>
      <c r="AI256" s="139">
        <f t="shared" si="92"/>
        <v>7.1761290758117866E-2</v>
      </c>
      <c r="AJ256" s="139">
        <f t="shared" si="93"/>
        <v>0.22211667828174733</v>
      </c>
      <c r="AL256" s="197">
        <v>2355519117038</v>
      </c>
      <c r="AM256" s="197" t="s">
        <v>152</v>
      </c>
      <c r="AN256" s="197" t="s">
        <v>152</v>
      </c>
      <c r="AO256" s="241" t="s">
        <v>10559</v>
      </c>
      <c r="AP256" s="241" t="s">
        <v>1151</v>
      </c>
      <c r="AQ256" s="242" t="s">
        <v>91</v>
      </c>
      <c r="AR256" s="242" t="s">
        <v>152</v>
      </c>
      <c r="AS256" s="431">
        <f>VLOOKUP(B:B,[1]BRIDGESTONE!$B:$K,8,0)</f>
        <v>18266</v>
      </c>
      <c r="AT256" s="431">
        <v>1050</v>
      </c>
      <c r="AU256" s="211" t="s">
        <v>3957</v>
      </c>
      <c r="AV256" s="197"/>
      <c r="AW256" s="134" t="str">
        <f>IFERROR(VLOOKUP(AV:AV,Q商品!B:E,4,0),"")</f>
        <v/>
      </c>
      <c r="AX256" s="134" t="str">
        <f>IFERROR(VLOOKUP(B:B,在庫!B:M,12,0),"")</f>
        <v>2022年製</v>
      </c>
      <c r="AY256" s="134">
        <f>IFERROR(VLOOKUP(B:B,在庫!B:L,10,0),"")</f>
        <v>1</v>
      </c>
      <c r="AZ256" s="244" t="e">
        <f>VLOOKUP(AL:AL,[1]MICHELIN!$B:$AH,32,0)</f>
        <v>#N/A</v>
      </c>
      <c r="BA256" s="244" t="e">
        <f>VLOOKUP(AL:AL,[1]MICHELIN!$B:$AH,33,0)</f>
        <v>#N/A</v>
      </c>
      <c r="BC256" s="11" t="e">
        <v>#N/A</v>
      </c>
    </row>
    <row r="257" spans="1:55" s="11" customFormat="1" ht="19.5" customHeight="1">
      <c r="A257" s="11">
        <f t="shared" si="86"/>
        <v>1</v>
      </c>
      <c r="B257" s="249">
        <f t="shared" si="87"/>
        <v>1956515118220</v>
      </c>
      <c r="C257" s="235">
        <f>VLOOKUP(B:B,[1]BRIDGESTONE!$B:$K,9,0)</f>
        <v>0</v>
      </c>
      <c r="D257" s="11" t="s">
        <v>5340</v>
      </c>
      <c r="E257" s="397" t="s">
        <v>1792</v>
      </c>
      <c r="F257" s="323" t="s">
        <v>8949</v>
      </c>
      <c r="G257" s="133" t="s">
        <v>10661</v>
      </c>
      <c r="H257" s="235">
        <v>4</v>
      </c>
      <c r="I257" s="430">
        <f>VLOOKUP(B:B,[1]BRIDGESTONE!$B:$K,10,0)</f>
        <v>4</v>
      </c>
      <c r="J257" s="132"/>
      <c r="K257" s="133" t="s">
        <v>5594</v>
      </c>
      <c r="L257" s="133">
        <v>1</v>
      </c>
      <c r="M257" s="135"/>
      <c r="N257" s="236"/>
      <c r="O257" s="236"/>
      <c r="P257" s="237"/>
      <c r="Q257" s="238">
        <f t="shared" si="99"/>
        <v>-477.27272727272725</v>
      </c>
      <c r="R257" s="144">
        <f t="shared" si="110"/>
        <v>18.33851428571429</v>
      </c>
      <c r="S257" s="197">
        <v>1074476508</v>
      </c>
      <c r="T257" s="305" t="s">
        <v>8018</v>
      </c>
      <c r="U257" s="194">
        <f t="shared" si="105"/>
        <v>0</v>
      </c>
      <c r="W257" s="239"/>
      <c r="X257" s="136">
        <f t="shared" si="106"/>
        <v>8275.2000000000007</v>
      </c>
      <c r="Y257" s="240">
        <f t="shared" si="107"/>
        <v>-477.27272727272725</v>
      </c>
      <c r="Z257" s="142" t="str">
        <f t="shared" si="108"/>
        <v/>
      </c>
      <c r="AA257" s="137">
        <f t="shared" si="109"/>
        <v>18.33851428571429</v>
      </c>
      <c r="AB257" s="145"/>
      <c r="AC257" s="189">
        <f t="shared" ref="AC257:AC285" si="112">ROUNDDOWN(U257/1.02,0)</f>
        <v>0</v>
      </c>
      <c r="AD257" s="187">
        <f t="shared" si="111"/>
        <v>0</v>
      </c>
      <c r="AE257" s="129">
        <f t="shared" si="88"/>
        <v>0</v>
      </c>
      <c r="AF257" s="130">
        <f t="shared" si="89"/>
        <v>0</v>
      </c>
      <c r="AG257" s="131" t="str">
        <f t="shared" si="90"/>
        <v/>
      </c>
      <c r="AH257" s="138">
        <f t="shared" si="91"/>
        <v>0</v>
      </c>
      <c r="AI257" s="139" t="str">
        <f t="shared" si="92"/>
        <v/>
      </c>
      <c r="AJ257" s="139" t="str">
        <f t="shared" si="93"/>
        <v/>
      </c>
      <c r="AL257" s="197">
        <v>1956515118220</v>
      </c>
      <c r="AM257" s="197">
        <v>4961914457631</v>
      </c>
      <c r="AN257" s="197" t="s">
        <v>1437</v>
      </c>
      <c r="AO257" s="241" t="s">
        <v>1438</v>
      </c>
      <c r="AP257" s="241" t="s">
        <v>1439</v>
      </c>
      <c r="AQ257" s="242" t="s">
        <v>43</v>
      </c>
      <c r="AR257" s="242">
        <v>14400</v>
      </c>
      <c r="AS257" s="431">
        <v>8275.2000000000007</v>
      </c>
      <c r="AT257" s="431">
        <v>525</v>
      </c>
      <c r="AU257" s="211" t="s">
        <v>3956</v>
      </c>
      <c r="AV257" s="197" t="s">
        <v>1856</v>
      </c>
      <c r="AW257" s="134" t="str">
        <f>IFERROR(VLOOKUP(AV:AV,Q商品!B:E,4,0),"")</f>
        <v>2020年製 ECOPIA NH100RV 195/65R15 91H サマータイヤ 翌営業日発送</v>
      </c>
      <c r="AX257" s="134" t="str">
        <f>IFERROR(VLOOKUP(B:B,在庫!B:M,12,0),"")</f>
        <v>2020年製</v>
      </c>
      <c r="AY257" s="134">
        <f>IFERROR(VLOOKUP(B:B,在庫!B:L,10,0),"")</f>
        <v>1</v>
      </c>
      <c r="AZ257" s="244" t="e">
        <f>VLOOKUP(AL:AL,[1]MICHELIN!$B:$AH,32,0)</f>
        <v>#N/A</v>
      </c>
      <c r="BA257" s="244" t="e">
        <f>VLOOKUP(AL:AL,[1]MICHELIN!$B:$AH,33,0)</f>
        <v>#N/A</v>
      </c>
      <c r="BC257" s="11" t="s">
        <v>150</v>
      </c>
    </row>
    <row r="258" spans="1:55" s="11" customFormat="1" ht="19.5" customHeight="1">
      <c r="A258" s="247">
        <f t="shared" si="86"/>
        <v>1</v>
      </c>
      <c r="B258" s="261">
        <f t="shared" si="87"/>
        <v>2054517118527</v>
      </c>
      <c r="C258" s="235">
        <f>VLOOKUP(B:B,[1]BRIDGESTONE!$B:$K,9,0)</f>
        <v>39</v>
      </c>
      <c r="D258" s="11" t="s">
        <v>6919</v>
      </c>
      <c r="E258" s="397" t="s">
        <v>1732</v>
      </c>
      <c r="F258" s="322" t="s">
        <v>8453</v>
      </c>
      <c r="G258" s="133" t="s">
        <v>10663</v>
      </c>
      <c r="H258" s="235">
        <v>48</v>
      </c>
      <c r="I258" s="430">
        <f>VLOOKUP(B:B,[1]BRIDGESTONE!$B:$K,10,0)</f>
        <v>48</v>
      </c>
      <c r="J258" s="132">
        <v>913</v>
      </c>
      <c r="K258" s="133" t="s">
        <v>1967</v>
      </c>
      <c r="L258" s="133">
        <v>1</v>
      </c>
      <c r="M258" s="135" t="s">
        <v>3998</v>
      </c>
      <c r="N258" s="236" t="s">
        <v>10529</v>
      </c>
      <c r="O258" s="236">
        <v>0</v>
      </c>
      <c r="P258" s="237">
        <v>22497</v>
      </c>
      <c r="Q258" s="238">
        <f t="shared" si="99"/>
        <v>19974.545454545452</v>
      </c>
      <c r="R258" s="144">
        <f t="shared" si="110"/>
        <v>0.47232841798652825</v>
      </c>
      <c r="S258" s="248">
        <v>1074476194</v>
      </c>
      <c r="T258" s="306" t="s">
        <v>8975</v>
      </c>
      <c r="U258" s="194">
        <f t="shared" si="105"/>
        <v>22497</v>
      </c>
      <c r="W258" s="239">
        <v>22497</v>
      </c>
      <c r="X258" s="136">
        <f t="shared" si="106"/>
        <v>10540</v>
      </c>
      <c r="Y258" s="240">
        <f t="shared" si="107"/>
        <v>19974.545454545452</v>
      </c>
      <c r="Z258" s="142">
        <f t="shared" si="108"/>
        <v>7.729919544828201E-2</v>
      </c>
      <c r="AA258" s="137">
        <f t="shared" si="109"/>
        <v>0.47232841798652825</v>
      </c>
      <c r="AB258" s="334"/>
      <c r="AC258" s="189">
        <f t="shared" si="112"/>
        <v>22055</v>
      </c>
      <c r="AD258" s="187">
        <f t="shared" si="111"/>
        <v>24236</v>
      </c>
      <c r="AE258" s="129">
        <f t="shared" si="88"/>
        <v>2181.2399999999998</v>
      </c>
      <c r="AF258" s="130">
        <f t="shared" si="89"/>
        <v>442.23999999999978</v>
      </c>
      <c r="AG258" s="131">
        <f t="shared" si="90"/>
        <v>1.8247235517412107E-2</v>
      </c>
      <c r="AH258" s="138">
        <f t="shared" si="91"/>
        <v>1739</v>
      </c>
      <c r="AI258" s="139">
        <f t="shared" si="92"/>
        <v>7.1752764482587883E-2</v>
      </c>
      <c r="AJ258" s="139">
        <f t="shared" si="93"/>
        <v>0.45408118246911616</v>
      </c>
      <c r="AL258" s="197">
        <v>2054517118527</v>
      </c>
      <c r="AM258" s="197">
        <v>4961914965228</v>
      </c>
      <c r="AN258" s="197" t="s">
        <v>1465</v>
      </c>
      <c r="AO258" s="241" t="s">
        <v>1170</v>
      </c>
      <c r="AP258" s="241" t="s">
        <v>897</v>
      </c>
      <c r="AQ258" s="242" t="s">
        <v>62</v>
      </c>
      <c r="AR258" s="242" t="s">
        <v>152</v>
      </c>
      <c r="AS258" s="431">
        <v>10540</v>
      </c>
      <c r="AT258" s="431">
        <v>525</v>
      </c>
      <c r="AU258" s="211" t="s">
        <v>3957</v>
      </c>
      <c r="AV258" s="197" t="s">
        <v>177</v>
      </c>
      <c r="AW258" s="134" t="s">
        <v>8962</v>
      </c>
      <c r="AX258" s="134" t="str">
        <f>IFERROR(VLOOKUP(B:B,在庫!B:M,12,0),"")</f>
        <v>2023年製</v>
      </c>
      <c r="AY258" s="134">
        <f>IFERROR(VLOOKUP(B:B,在庫!B:L,10,0),"")</f>
        <v>1</v>
      </c>
      <c r="AZ258" s="244" t="e">
        <f>VLOOKUP(AL:AL,[1]MICHELIN!$B:$AH,32,0)</f>
        <v>#N/A</v>
      </c>
      <c r="BA258" s="244" t="e">
        <f>VLOOKUP(AL:AL,[1]MICHELIN!$B:$AH,33,0)</f>
        <v>#N/A</v>
      </c>
      <c r="BC258" s="11" t="s">
        <v>2055</v>
      </c>
    </row>
    <row r="259" spans="1:55" s="11" customFormat="1" ht="19.5" customHeight="1">
      <c r="A259" s="247">
        <f t="shared" ref="A259:A322" si="113">COUNTIF(E:E,E259)</f>
        <v>1</v>
      </c>
      <c r="B259" s="261">
        <f t="shared" ref="B259:B322" si="114">AL259</f>
        <v>2055016118520</v>
      </c>
      <c r="C259" s="235">
        <f>VLOOKUP(B:B,[1]BRIDGESTONE!$B:$K,9,0)</f>
        <v>35</v>
      </c>
      <c r="D259" s="11" t="s">
        <v>5340</v>
      </c>
      <c r="E259" s="397" t="s">
        <v>1740</v>
      </c>
      <c r="F259" s="310" t="s">
        <v>7288</v>
      </c>
      <c r="G259" s="133" t="s">
        <v>10663</v>
      </c>
      <c r="H259" s="235">
        <v>1</v>
      </c>
      <c r="I259" s="430">
        <f>VLOOKUP(B:B,[1]BRIDGESTONE!$B:$K,10,0)</f>
        <v>1</v>
      </c>
      <c r="J259" s="132" t="s">
        <v>12</v>
      </c>
      <c r="K259" s="133" t="s">
        <v>1967</v>
      </c>
      <c r="L259" s="133">
        <v>2</v>
      </c>
      <c r="M259" s="135" t="s">
        <v>3998</v>
      </c>
      <c r="N259" s="236" t="s">
        <v>10530</v>
      </c>
      <c r="O259" s="236" t="s">
        <v>4002</v>
      </c>
      <c r="P259" s="237">
        <v>16940</v>
      </c>
      <c r="Q259" s="238">
        <f t="shared" si="99"/>
        <v>14922.727272727272</v>
      </c>
      <c r="R259" s="144">
        <f t="shared" si="110"/>
        <v>0.37250076149862926</v>
      </c>
      <c r="S259" s="248">
        <v>1074476388</v>
      </c>
      <c r="T259" s="306" t="s">
        <v>8976</v>
      </c>
      <c r="U259" s="194">
        <f t="shared" si="105"/>
        <v>16040</v>
      </c>
      <c r="V259" s="11">
        <v>900</v>
      </c>
      <c r="W259" s="239">
        <v>16940</v>
      </c>
      <c r="X259" s="136">
        <f t="shared" si="106"/>
        <v>9364</v>
      </c>
      <c r="Y259" s="240">
        <f t="shared" si="107"/>
        <v>14922.727272727272</v>
      </c>
      <c r="Z259" s="142">
        <f t="shared" si="108"/>
        <v>7.7306733167082253E-2</v>
      </c>
      <c r="AA259" s="137">
        <f t="shared" si="109"/>
        <v>0.37250076149862926</v>
      </c>
      <c r="AB259" s="334"/>
      <c r="AC259" s="189">
        <f t="shared" si="112"/>
        <v>15725</v>
      </c>
      <c r="AD259" s="187">
        <f t="shared" si="111"/>
        <v>17280</v>
      </c>
      <c r="AE259" s="129">
        <f t="shared" ref="AE259:AE322" si="115">AD259*0.09</f>
        <v>1555.2</v>
      </c>
      <c r="AF259" s="130">
        <f t="shared" ref="AF259:AF322" si="116">AE259-AH259</f>
        <v>315.20000000000005</v>
      </c>
      <c r="AG259" s="131">
        <f t="shared" ref="AG259:AG322" si="117">IFERROR(AF259/AD259,"")</f>
        <v>1.8240740740740745E-2</v>
      </c>
      <c r="AH259" s="138">
        <f t="shared" ref="AH259:AH322" si="118">AD259-U259</f>
        <v>1240</v>
      </c>
      <c r="AI259" s="139">
        <f t="shared" ref="AI259:AI322" si="119">IFERROR(AH259/AD259,"")</f>
        <v>7.1759259259259259E-2</v>
      </c>
      <c r="AJ259" s="139">
        <f t="shared" ref="AJ259:AJ322" si="120">IFERROR(AA259-AG259,"")</f>
        <v>0.35426002075788854</v>
      </c>
      <c r="AL259" s="197">
        <v>2055016118520</v>
      </c>
      <c r="AM259" s="197">
        <v>4961914965174</v>
      </c>
      <c r="AN259" s="197" t="s">
        <v>1469</v>
      </c>
      <c r="AO259" s="241" t="s">
        <v>1170</v>
      </c>
      <c r="AP259" s="241" t="s">
        <v>1176</v>
      </c>
      <c r="AQ259" s="242" t="s">
        <v>105</v>
      </c>
      <c r="AR259" s="242" t="s">
        <v>152</v>
      </c>
      <c r="AS259" s="431">
        <f>VLOOKUP(B:B,[1]BRIDGESTONE!$B:$K,8,0)</f>
        <v>9364</v>
      </c>
      <c r="AT259" s="431">
        <v>525</v>
      </c>
      <c r="AU259" s="211" t="s">
        <v>3957</v>
      </c>
      <c r="AV259" s="197" t="s">
        <v>178</v>
      </c>
      <c r="AW259" s="134" t="s">
        <v>8963</v>
      </c>
      <c r="AX259" s="134" t="str">
        <f>IFERROR(VLOOKUP(B:B,在庫!B:M,12,0),"")</f>
        <v>2023年製</v>
      </c>
      <c r="AY259" s="134">
        <f>IFERROR(VLOOKUP(B:B,在庫!B:L,10,0),"")</f>
        <v>1</v>
      </c>
      <c r="AZ259" s="244" t="e">
        <f>VLOOKUP(AL:AL,[1]MICHELIN!$B:$AH,32,0)</f>
        <v>#N/A</v>
      </c>
      <c r="BA259" s="244" t="e">
        <f>VLOOKUP(AL:AL,[1]MICHELIN!$B:$AH,33,0)</f>
        <v>#N/A</v>
      </c>
      <c r="BC259" s="11" t="s">
        <v>2055</v>
      </c>
    </row>
    <row r="260" spans="1:55" s="11" customFormat="1" ht="19.5" customHeight="1">
      <c r="A260" s="247">
        <f t="shared" si="113"/>
        <v>1</v>
      </c>
      <c r="B260" s="261">
        <f t="shared" si="114"/>
        <v>2055516118525</v>
      </c>
      <c r="C260" s="235">
        <f>VLOOKUP(B:B,[1]BRIDGESTONE!$B:$K,9,0)</f>
        <v>39</v>
      </c>
      <c r="D260" s="11" t="s">
        <v>5340</v>
      </c>
      <c r="E260" s="397" t="s">
        <v>1733</v>
      </c>
      <c r="F260" s="322" t="s">
        <v>8454</v>
      </c>
      <c r="G260" s="133" t="s">
        <v>10663</v>
      </c>
      <c r="H260" s="243">
        <v>0</v>
      </c>
      <c r="I260" s="431">
        <f>VLOOKUP(B:B,[1]BRIDGESTONE!$B:$K,10,0)</f>
        <v>0</v>
      </c>
      <c r="J260" s="132"/>
      <c r="K260" s="133" t="s">
        <v>1967</v>
      </c>
      <c r="L260" s="133">
        <v>3</v>
      </c>
      <c r="M260" s="135" t="s">
        <v>4003</v>
      </c>
      <c r="N260" s="236" t="s">
        <v>2473</v>
      </c>
      <c r="O260" s="236">
        <v>0</v>
      </c>
      <c r="P260" s="237">
        <v>14500</v>
      </c>
      <c r="Q260" s="238">
        <f t="shared" si="99"/>
        <v>12704.545454545454</v>
      </c>
      <c r="R260" s="144">
        <f t="shared" si="110"/>
        <v>0.27427549194991052</v>
      </c>
      <c r="S260" s="248">
        <v>1074476315</v>
      </c>
      <c r="T260" s="306" t="s">
        <v>8977</v>
      </c>
      <c r="U260" s="194">
        <f t="shared" si="105"/>
        <v>16220</v>
      </c>
      <c r="W260" s="239">
        <v>16220</v>
      </c>
      <c r="X260" s="136">
        <f t="shared" si="106"/>
        <v>9220</v>
      </c>
      <c r="Y260" s="240">
        <f t="shared" si="107"/>
        <v>14268.181818181816</v>
      </c>
      <c r="Z260" s="142">
        <f t="shared" si="108"/>
        <v>0.2050344827586208</v>
      </c>
      <c r="AA260" s="137">
        <f t="shared" si="109"/>
        <v>0.35380694488690656</v>
      </c>
      <c r="AB260" s="334">
        <v>3</v>
      </c>
      <c r="AC260" s="189">
        <f t="shared" si="112"/>
        <v>15901</v>
      </c>
      <c r="AD260" s="187">
        <f t="shared" si="111"/>
        <v>17473</v>
      </c>
      <c r="AE260" s="129">
        <f t="shared" si="115"/>
        <v>1572.57</v>
      </c>
      <c r="AF260" s="130">
        <f t="shared" si="116"/>
        <v>319.56999999999994</v>
      </c>
      <c r="AG260" s="131">
        <f t="shared" si="117"/>
        <v>1.8289360727980309E-2</v>
      </c>
      <c r="AH260" s="138">
        <f t="shared" si="118"/>
        <v>1253</v>
      </c>
      <c r="AI260" s="139">
        <f t="shared" si="119"/>
        <v>7.1710639272019691E-2</v>
      </c>
      <c r="AJ260" s="139">
        <f t="shared" si="120"/>
        <v>0.33551758415892624</v>
      </c>
      <c r="AL260" s="197">
        <v>2055516118525</v>
      </c>
      <c r="AM260" s="197">
        <v>4961914965167</v>
      </c>
      <c r="AN260" s="197" t="s">
        <v>1466</v>
      </c>
      <c r="AO260" s="241" t="s">
        <v>1170</v>
      </c>
      <c r="AP260" s="241" t="s">
        <v>1097</v>
      </c>
      <c r="AQ260" s="242" t="s">
        <v>35</v>
      </c>
      <c r="AR260" s="242" t="s">
        <v>152</v>
      </c>
      <c r="AS260" s="431">
        <v>9220</v>
      </c>
      <c r="AT260" s="431">
        <v>525</v>
      </c>
      <c r="AU260" s="211" t="s">
        <v>3957</v>
      </c>
      <c r="AV260" s="197" t="s">
        <v>179</v>
      </c>
      <c r="AW260" s="134" t="s">
        <v>8964</v>
      </c>
      <c r="AX260" s="134" t="str">
        <f>IFERROR(VLOOKUP(B:B,在庫!B:M,12,0),"")</f>
        <v>2023年製</v>
      </c>
      <c r="AY260" s="134">
        <f>IFERROR(VLOOKUP(B:B,在庫!B:L,10,0),"")</f>
        <v>1</v>
      </c>
      <c r="AZ260" s="244" t="e">
        <f>VLOOKUP(AL:AL,[1]MICHELIN!$B:$AH,32,0)</f>
        <v>#N/A</v>
      </c>
      <c r="BA260" s="244" t="e">
        <f>VLOOKUP(AL:AL,[1]MICHELIN!$B:$AH,33,0)</f>
        <v>#N/A</v>
      </c>
      <c r="BC260" s="11" t="s">
        <v>2055</v>
      </c>
    </row>
    <row r="261" spans="1:55" s="11" customFormat="1" ht="19.5" customHeight="1">
      <c r="A261" s="247">
        <f t="shared" si="113"/>
        <v>1</v>
      </c>
      <c r="B261" s="261">
        <f t="shared" si="114"/>
        <v>2154517118524</v>
      </c>
      <c r="C261" s="235">
        <f>VLOOKUP(B:B,[1]BRIDGESTONE!$B:$K,9,0)</f>
        <v>94</v>
      </c>
      <c r="D261" s="11" t="s">
        <v>6919</v>
      </c>
      <c r="E261" s="397" t="s">
        <v>1734</v>
      </c>
      <c r="F261" s="310" t="s">
        <v>7289</v>
      </c>
      <c r="G261" s="133" t="s">
        <v>10663</v>
      </c>
      <c r="H261" s="235">
        <v>0</v>
      </c>
      <c r="I261" s="430">
        <f>VLOOKUP(B:B,[1]BRIDGESTONE!$B:$K,10,0)</f>
        <v>0</v>
      </c>
      <c r="J261" s="132"/>
      <c r="K261" s="133" t="s">
        <v>1967</v>
      </c>
      <c r="L261" s="133">
        <v>4</v>
      </c>
      <c r="M261" s="135" t="s">
        <v>2014</v>
      </c>
      <c r="N261" s="236" t="s">
        <v>2462</v>
      </c>
      <c r="O261" s="236">
        <v>0</v>
      </c>
      <c r="P261" s="237">
        <v>16800</v>
      </c>
      <c r="Q261" s="238">
        <f t="shared" si="99"/>
        <v>14795.454545454544</v>
      </c>
      <c r="R261" s="144">
        <f t="shared" si="110"/>
        <v>0.28761904761904755</v>
      </c>
      <c r="S261" s="248">
        <v>1074476193</v>
      </c>
      <c r="T261" s="306" t="s">
        <v>10531</v>
      </c>
      <c r="U261" s="194">
        <f t="shared" si="105"/>
        <v>16800</v>
      </c>
      <c r="W261" s="239">
        <v>16800</v>
      </c>
      <c r="X261" s="136">
        <f t="shared" si="106"/>
        <v>10540</v>
      </c>
      <c r="Y261" s="240">
        <f t="shared" si="107"/>
        <v>14795.454545454544</v>
      </c>
      <c r="Z261" s="142">
        <f t="shared" si="108"/>
        <v>7.7261904761904754E-2</v>
      </c>
      <c r="AA261" s="137">
        <f t="shared" si="109"/>
        <v>0.28761904761904755</v>
      </c>
      <c r="AB261" s="334"/>
      <c r="AC261" s="189">
        <f t="shared" si="112"/>
        <v>16470</v>
      </c>
      <c r="AD261" s="187">
        <f t="shared" si="111"/>
        <v>18098</v>
      </c>
      <c r="AE261" s="129">
        <f t="shared" si="115"/>
        <v>1628.82</v>
      </c>
      <c r="AF261" s="130">
        <f t="shared" si="116"/>
        <v>330.81999999999994</v>
      </c>
      <c r="AG261" s="131">
        <f t="shared" si="117"/>
        <v>1.8279367885954245E-2</v>
      </c>
      <c r="AH261" s="138">
        <f t="shared" si="118"/>
        <v>1298</v>
      </c>
      <c r="AI261" s="139">
        <f t="shared" si="119"/>
        <v>7.1720632114045751E-2</v>
      </c>
      <c r="AJ261" s="139">
        <f t="shared" si="120"/>
        <v>0.26933967973309331</v>
      </c>
      <c r="AL261" s="197">
        <v>2154517118524</v>
      </c>
      <c r="AM261" s="197">
        <v>4961914965235</v>
      </c>
      <c r="AN261" s="197" t="s">
        <v>1447</v>
      </c>
      <c r="AO261" s="241" t="s">
        <v>1170</v>
      </c>
      <c r="AP261" s="241" t="s">
        <v>698</v>
      </c>
      <c r="AQ261" s="242" t="s">
        <v>36</v>
      </c>
      <c r="AR261" s="242">
        <v>22</v>
      </c>
      <c r="AS261" s="431">
        <v>10540</v>
      </c>
      <c r="AT261" s="431">
        <v>525</v>
      </c>
      <c r="AU261" s="211" t="s">
        <v>3957</v>
      </c>
      <c r="AV261" s="197" t="s">
        <v>180</v>
      </c>
      <c r="AW261" s="134" t="str">
        <f>IFERROR(VLOOKUP(AV:AV,Q商品!B:E,4,0),"")</f>
        <v>2022年製以降 POTENZA Adrenalin RE004 215/45R17 91W XL サマータイヤ 翌営業日発送</v>
      </c>
      <c r="AX261" s="134" t="str">
        <f>IFERROR(VLOOKUP(B:B,在庫!B:M,12,0),"")</f>
        <v>2023年製</v>
      </c>
      <c r="AY261" s="134">
        <f>IFERROR(VLOOKUP(B:B,在庫!B:L,10,0),"")</f>
        <v>1</v>
      </c>
      <c r="AZ261" s="244" t="e">
        <f>VLOOKUP(AL:AL,[1]MICHELIN!$B:$AH,32,0)</f>
        <v>#N/A</v>
      </c>
      <c r="BA261" s="244" t="e">
        <f>VLOOKUP(AL:AL,[1]MICHELIN!$B:$AH,33,0)</f>
        <v>#N/A</v>
      </c>
      <c r="BC261" s="11" t="s">
        <v>2055</v>
      </c>
    </row>
    <row r="262" spans="1:55" s="11" customFormat="1" ht="19.5" customHeight="1">
      <c r="A262" s="247">
        <f t="shared" si="113"/>
        <v>1</v>
      </c>
      <c r="B262" s="261">
        <f t="shared" si="114"/>
        <v>2155517118521</v>
      </c>
      <c r="C262" s="235">
        <f>VLOOKUP(B:B,[1]BRIDGESTONE!$B:$K,9,0)</f>
        <v>26</v>
      </c>
      <c r="D262" s="11" t="s">
        <v>5340</v>
      </c>
      <c r="E262" s="397" t="s">
        <v>1735</v>
      </c>
      <c r="F262" s="310" t="s">
        <v>7290</v>
      </c>
      <c r="G262" s="133" t="s">
        <v>10663</v>
      </c>
      <c r="H262" s="243">
        <v>23</v>
      </c>
      <c r="I262" s="431">
        <f>VLOOKUP(B:B,[1]BRIDGESTONE!$B:$K,10,0)</f>
        <v>23</v>
      </c>
      <c r="J262" s="132" t="s">
        <v>12</v>
      </c>
      <c r="K262" s="133" t="s">
        <v>1967</v>
      </c>
      <c r="L262" s="133">
        <v>5</v>
      </c>
      <c r="M262" s="135" t="s">
        <v>2021</v>
      </c>
      <c r="N262" s="236" t="s">
        <v>8646</v>
      </c>
      <c r="O262" s="236" t="s">
        <v>2400</v>
      </c>
      <c r="P262" s="237">
        <v>18852</v>
      </c>
      <c r="Q262" s="238">
        <f t="shared" si="99"/>
        <v>16183.636363636362</v>
      </c>
      <c r="R262" s="144">
        <f t="shared" si="110"/>
        <v>0.33482193012021116</v>
      </c>
      <c r="S262" s="248">
        <v>1074476191</v>
      </c>
      <c r="T262" s="306" t="s">
        <v>8978</v>
      </c>
      <c r="U262" s="194">
        <f t="shared" si="105"/>
        <v>17952</v>
      </c>
      <c r="V262" s="11">
        <v>900</v>
      </c>
      <c r="W262" s="239">
        <v>18852</v>
      </c>
      <c r="X262" s="136">
        <f t="shared" si="106"/>
        <v>10765</v>
      </c>
      <c r="Y262" s="240">
        <f t="shared" si="107"/>
        <v>16183.636363636362</v>
      </c>
      <c r="Z262" s="142">
        <f t="shared" si="108"/>
        <v>6.6622545775424591E-2</v>
      </c>
      <c r="AA262" s="137">
        <f t="shared" si="109"/>
        <v>0.33482193012021116</v>
      </c>
      <c r="AB262" s="334" t="s">
        <v>10550</v>
      </c>
      <c r="AC262" s="189">
        <f t="shared" si="112"/>
        <v>17600</v>
      </c>
      <c r="AD262" s="187">
        <f t="shared" si="111"/>
        <v>19340</v>
      </c>
      <c r="AE262" s="129">
        <f t="shared" si="115"/>
        <v>1740.6</v>
      </c>
      <c r="AF262" s="130">
        <f t="shared" si="116"/>
        <v>352.59999999999991</v>
      </c>
      <c r="AG262" s="131">
        <f t="shared" si="117"/>
        <v>1.823164426059979E-2</v>
      </c>
      <c r="AH262" s="138">
        <f t="shared" si="118"/>
        <v>1388</v>
      </c>
      <c r="AI262" s="139">
        <f t="shared" si="119"/>
        <v>7.1768355739400214E-2</v>
      </c>
      <c r="AJ262" s="139">
        <f t="shared" si="120"/>
        <v>0.31659028585961135</v>
      </c>
      <c r="AL262" s="197">
        <v>2155517118521</v>
      </c>
      <c r="AM262" s="197">
        <v>4961914965181</v>
      </c>
      <c r="AN262" s="197" t="s">
        <v>1431</v>
      </c>
      <c r="AO262" s="241" t="s">
        <v>1170</v>
      </c>
      <c r="AP262" s="241" t="s">
        <v>686</v>
      </c>
      <c r="AQ262" s="242" t="s">
        <v>66</v>
      </c>
      <c r="AR262" s="242">
        <v>22</v>
      </c>
      <c r="AS262" s="431">
        <f>VLOOKUP(B:B,[1]BRIDGESTONE!$B:$K,8,0)</f>
        <v>10765</v>
      </c>
      <c r="AT262" s="431">
        <v>1050</v>
      </c>
      <c r="AU262" s="211" t="s">
        <v>3957</v>
      </c>
      <c r="AV262" s="197" t="s">
        <v>181</v>
      </c>
      <c r="AW262" s="134" t="s">
        <v>8965</v>
      </c>
      <c r="AX262" s="134" t="str">
        <f>IFERROR(VLOOKUP(B:B,在庫!B:M,12,0),"")</f>
        <v>2023年製</v>
      </c>
      <c r="AY262" s="134">
        <f>IFERROR(VLOOKUP(B:B,在庫!B:L,10,0),"")</f>
        <v>1</v>
      </c>
      <c r="AZ262" s="244" t="e">
        <f>VLOOKUP(AL:AL,[1]MICHELIN!$B:$AH,32,0)</f>
        <v>#N/A</v>
      </c>
      <c r="BA262" s="244" t="e">
        <f>VLOOKUP(AL:AL,[1]MICHELIN!$B:$AH,33,0)</f>
        <v>#N/A</v>
      </c>
      <c r="BC262" s="11" t="s">
        <v>2055</v>
      </c>
    </row>
    <row r="263" spans="1:55" s="11" customFormat="1" ht="19.5" customHeight="1">
      <c r="A263" s="247">
        <f t="shared" si="113"/>
        <v>1</v>
      </c>
      <c r="B263" s="261">
        <f t="shared" si="114"/>
        <v>2254018118525</v>
      </c>
      <c r="C263" s="235">
        <f>VLOOKUP(B:B,[1]BRIDGESTONE!$B:$K,9,0)</f>
        <v>0</v>
      </c>
      <c r="D263" s="11" t="s">
        <v>6919</v>
      </c>
      <c r="E263" s="397" t="s">
        <v>1736</v>
      </c>
      <c r="F263" s="322" t="s">
        <v>8455</v>
      </c>
      <c r="G263" s="133" t="s">
        <v>10663</v>
      </c>
      <c r="H263" s="235">
        <v>0</v>
      </c>
      <c r="I263" s="430">
        <f>VLOOKUP(B:B,[1]BRIDGESTONE!$B:$K,10,0)</f>
        <v>0</v>
      </c>
      <c r="J263" s="132"/>
      <c r="K263" s="133" t="s">
        <v>1967</v>
      </c>
      <c r="L263" s="133">
        <v>6</v>
      </c>
      <c r="M263" s="135" t="s">
        <v>6991</v>
      </c>
      <c r="N263" s="236" t="s">
        <v>2456</v>
      </c>
      <c r="O263" s="236">
        <v>0</v>
      </c>
      <c r="P263" s="237">
        <v>17650</v>
      </c>
      <c r="Q263" s="238">
        <f t="shared" si="99"/>
        <v>15568.181818181816</v>
      </c>
      <c r="R263" s="144">
        <f t="shared" si="110"/>
        <v>0.18037956204379552</v>
      </c>
      <c r="S263" s="248">
        <v>1074476192</v>
      </c>
      <c r="T263" s="303" t="s">
        <v>8023</v>
      </c>
      <c r="U263" s="194">
        <f t="shared" si="105"/>
        <v>17650</v>
      </c>
      <c r="W263" s="239">
        <v>17650</v>
      </c>
      <c r="X263" s="136">
        <f t="shared" si="106"/>
        <v>12760</v>
      </c>
      <c r="Y263" s="240">
        <f t="shared" si="107"/>
        <v>15568.181818181816</v>
      </c>
      <c r="Z263" s="142">
        <f t="shared" si="108"/>
        <v>7.7280453257790427E-2</v>
      </c>
      <c r="AA263" s="137">
        <f t="shared" si="109"/>
        <v>0.18037956204379552</v>
      </c>
      <c r="AB263" s="334"/>
      <c r="AC263" s="189">
        <f t="shared" si="112"/>
        <v>17303</v>
      </c>
      <c r="AD263" s="187">
        <f t="shared" si="111"/>
        <v>19014</v>
      </c>
      <c r="AE263" s="129">
        <f t="shared" si="115"/>
        <v>1711.26</v>
      </c>
      <c r="AF263" s="130">
        <f t="shared" si="116"/>
        <v>347.26</v>
      </c>
      <c r="AG263" s="131">
        <f t="shared" si="117"/>
        <v>1.8263384874303144E-2</v>
      </c>
      <c r="AH263" s="138">
        <f t="shared" si="118"/>
        <v>1364</v>
      </c>
      <c r="AI263" s="139">
        <f t="shared" si="119"/>
        <v>7.1736615125696859E-2</v>
      </c>
      <c r="AJ263" s="139">
        <f t="shared" si="120"/>
        <v>0.16211617716949236</v>
      </c>
      <c r="AL263" s="197">
        <v>2254018118525</v>
      </c>
      <c r="AM263" s="197">
        <v>4961914965297</v>
      </c>
      <c r="AN263" s="197" t="s">
        <v>1467</v>
      </c>
      <c r="AO263" s="241" t="s">
        <v>1170</v>
      </c>
      <c r="AP263" s="241" t="s">
        <v>1178</v>
      </c>
      <c r="AQ263" s="242" t="s">
        <v>38</v>
      </c>
      <c r="AR263" s="242" t="s">
        <v>152</v>
      </c>
      <c r="AS263" s="431">
        <v>12760</v>
      </c>
      <c r="AT263" s="431">
        <v>525</v>
      </c>
      <c r="AU263" s="211" t="s">
        <v>3957</v>
      </c>
      <c r="AV263" s="197" t="s">
        <v>182</v>
      </c>
      <c r="AW263" s="134" t="str">
        <f>IFERROR(VLOOKUP(AV:AV,Q商品!B:E,4,0),"")</f>
        <v>2022年製 POTENZA Adrenalin RE004 225/40R18 92W XL サマータイヤ 翌営業日発送</v>
      </c>
      <c r="AX263" s="134" t="str">
        <f>IFERROR(VLOOKUP(B:B,在庫!B:M,12,0),"")</f>
        <v/>
      </c>
      <c r="AY263" s="134" t="str">
        <f>IFERROR(VLOOKUP(B:B,在庫!B:L,10,0),"")</f>
        <v/>
      </c>
      <c r="AZ263" s="244" t="e">
        <f>VLOOKUP(AL:AL,[1]MICHELIN!$B:$AH,32,0)</f>
        <v>#N/A</v>
      </c>
      <c r="BA263" s="244" t="e">
        <f>VLOOKUP(AL:AL,[1]MICHELIN!$B:$AH,33,0)</f>
        <v>#N/A</v>
      </c>
      <c r="BC263" s="11" t="s">
        <v>2055</v>
      </c>
    </row>
    <row r="264" spans="1:55" s="11" customFormat="1" ht="19.5" customHeight="1">
      <c r="A264" s="247">
        <f t="shared" si="113"/>
        <v>1</v>
      </c>
      <c r="B264" s="261">
        <f t="shared" si="114"/>
        <v>2254517118521</v>
      </c>
      <c r="C264" s="235">
        <f>VLOOKUP(B:B,[1]BRIDGESTONE!$B:$K,9,0)</f>
        <v>6</v>
      </c>
      <c r="D264" s="11" t="s">
        <v>5340</v>
      </c>
      <c r="E264" s="397" t="s">
        <v>1741</v>
      </c>
      <c r="F264" s="323" t="s">
        <v>8950</v>
      </c>
      <c r="G264" s="133" t="s">
        <v>10663</v>
      </c>
      <c r="H264" s="243">
        <v>15</v>
      </c>
      <c r="I264" s="431">
        <f>VLOOKUP(B:B,[1]BRIDGESTONE!$B:$K,10,0)</f>
        <v>15</v>
      </c>
      <c r="J264" s="132">
        <v>88</v>
      </c>
      <c r="K264" s="133" t="s">
        <v>1967</v>
      </c>
      <c r="L264" s="133">
        <v>7</v>
      </c>
      <c r="M264" s="135" t="s">
        <v>4003</v>
      </c>
      <c r="N264" s="236" t="s">
        <v>10532</v>
      </c>
      <c r="O264" s="236">
        <v>0</v>
      </c>
      <c r="P264" s="237">
        <v>13750</v>
      </c>
      <c r="Q264" s="238">
        <f t="shared" si="99"/>
        <v>12022.727272727272</v>
      </c>
      <c r="R264" s="144">
        <f t="shared" si="110"/>
        <v>0.10685822306238181</v>
      </c>
      <c r="S264" s="248">
        <v>1074476389</v>
      </c>
      <c r="T264" s="306" t="s">
        <v>8979</v>
      </c>
      <c r="U264" s="194">
        <f t="shared" si="105"/>
        <v>13750</v>
      </c>
      <c r="W264" s="239">
        <v>13750</v>
      </c>
      <c r="X264" s="136">
        <f t="shared" si="106"/>
        <v>10738</v>
      </c>
      <c r="Y264" s="240">
        <f t="shared" si="107"/>
        <v>12022.727272727272</v>
      </c>
      <c r="Z264" s="142">
        <f t="shared" si="108"/>
        <v>7.7309090909090994E-2</v>
      </c>
      <c r="AA264" s="137">
        <f t="shared" si="109"/>
        <v>0.10685822306238181</v>
      </c>
      <c r="AB264" s="334" t="s">
        <v>10550</v>
      </c>
      <c r="AC264" s="189">
        <f t="shared" si="112"/>
        <v>13480</v>
      </c>
      <c r="AD264" s="187">
        <f t="shared" si="111"/>
        <v>14813</v>
      </c>
      <c r="AE264" s="129">
        <f t="shared" si="115"/>
        <v>1333.1699999999998</v>
      </c>
      <c r="AF264" s="130">
        <f t="shared" si="116"/>
        <v>270.16999999999985</v>
      </c>
      <c r="AG264" s="131">
        <f t="shared" si="117"/>
        <v>1.8238709241882121E-2</v>
      </c>
      <c r="AH264" s="138">
        <f t="shared" si="118"/>
        <v>1063</v>
      </c>
      <c r="AI264" s="139">
        <f t="shared" si="119"/>
        <v>7.1761290758117866E-2</v>
      </c>
      <c r="AJ264" s="139">
        <f t="shared" si="120"/>
        <v>8.8619513820499693E-2</v>
      </c>
      <c r="AL264" s="197">
        <v>2254517118521</v>
      </c>
      <c r="AM264" s="197">
        <v>4961914965242</v>
      </c>
      <c r="AN264" s="197" t="s">
        <v>1455</v>
      </c>
      <c r="AO264" s="241" t="s">
        <v>1170</v>
      </c>
      <c r="AP264" s="241" t="s">
        <v>1005</v>
      </c>
      <c r="AQ264" s="242" t="s">
        <v>37</v>
      </c>
      <c r="AR264" s="242">
        <v>22</v>
      </c>
      <c r="AS264" s="431">
        <v>10738</v>
      </c>
      <c r="AT264" s="431">
        <v>525</v>
      </c>
      <c r="AU264" s="211" t="s">
        <v>3957</v>
      </c>
      <c r="AV264" s="197" t="s">
        <v>183</v>
      </c>
      <c r="AW264" s="134" t="s">
        <v>8966</v>
      </c>
      <c r="AX264" s="134" t="str">
        <f>IFERROR(VLOOKUP(B:B,在庫!B:M,12,0),"")</f>
        <v>2022年製</v>
      </c>
      <c r="AY264" s="134">
        <f>IFERROR(VLOOKUP(B:B,在庫!B:L,10,0),"")</f>
        <v>2</v>
      </c>
      <c r="AZ264" s="244" t="e">
        <f>VLOOKUP(AL:AL,[1]MICHELIN!$B:$AH,32,0)</f>
        <v>#N/A</v>
      </c>
      <c r="BA264" s="244" t="e">
        <f>VLOOKUP(AL:AL,[1]MICHELIN!$B:$AH,33,0)</f>
        <v>#N/A</v>
      </c>
      <c r="BC264" s="11" t="s">
        <v>150</v>
      </c>
    </row>
    <row r="265" spans="1:55" s="11" customFormat="1" ht="19.5" customHeight="1">
      <c r="A265" s="247">
        <f t="shared" si="113"/>
        <v>1</v>
      </c>
      <c r="B265" s="261">
        <f t="shared" si="114"/>
        <v>2254518118520</v>
      </c>
      <c r="C265" s="235">
        <f>VLOOKUP(B:B,[1]BRIDGESTONE!$B:$K,9,0)</f>
        <v>209</v>
      </c>
      <c r="D265" s="11" t="s">
        <v>5340</v>
      </c>
      <c r="E265" s="397" t="s">
        <v>1737</v>
      </c>
      <c r="F265" s="310" t="s">
        <v>7291</v>
      </c>
      <c r="G265" s="133" t="s">
        <v>10663</v>
      </c>
      <c r="H265" s="243">
        <v>118</v>
      </c>
      <c r="I265" s="431">
        <f>VLOOKUP(B:B,[1]BRIDGESTONE!$B:$K,10,0)</f>
        <v>118</v>
      </c>
      <c r="J265" s="132">
        <v>2049</v>
      </c>
      <c r="K265" s="133" t="s">
        <v>1967</v>
      </c>
      <c r="L265" s="133">
        <v>8</v>
      </c>
      <c r="M265" s="135" t="s">
        <v>3998</v>
      </c>
      <c r="N265" s="236" t="s">
        <v>3992</v>
      </c>
      <c r="O265" s="236">
        <v>0</v>
      </c>
      <c r="P265" s="237">
        <v>24000</v>
      </c>
      <c r="Q265" s="238">
        <f t="shared" si="99"/>
        <v>20863.63636363636</v>
      </c>
      <c r="R265" s="144">
        <f t="shared" si="110"/>
        <v>0.3932505446623093</v>
      </c>
      <c r="S265" s="248">
        <v>1074476190</v>
      </c>
      <c r="T265" s="302" t="s">
        <v>8980</v>
      </c>
      <c r="U265" s="194">
        <f t="shared" si="105"/>
        <v>24000</v>
      </c>
      <c r="W265" s="239">
        <v>24000</v>
      </c>
      <c r="X265" s="136">
        <f t="shared" si="106"/>
        <v>12659</v>
      </c>
      <c r="Y265" s="240">
        <f t="shared" si="107"/>
        <v>20863.63636363636</v>
      </c>
      <c r="Z265" s="142">
        <f t="shared" si="108"/>
        <v>7.7333333333333254E-2</v>
      </c>
      <c r="AA265" s="137">
        <f t="shared" si="109"/>
        <v>0.3932505446623093</v>
      </c>
      <c r="AB265" s="334">
        <v>1</v>
      </c>
      <c r="AC265" s="189">
        <f t="shared" si="112"/>
        <v>23529</v>
      </c>
      <c r="AD265" s="187">
        <f t="shared" si="111"/>
        <v>25856</v>
      </c>
      <c r="AE265" s="129">
        <f t="shared" si="115"/>
        <v>2327.04</v>
      </c>
      <c r="AF265" s="130">
        <f t="shared" si="116"/>
        <v>471.03999999999996</v>
      </c>
      <c r="AG265" s="131">
        <f t="shared" si="117"/>
        <v>1.8217821782178217E-2</v>
      </c>
      <c r="AH265" s="138">
        <f t="shared" si="118"/>
        <v>1856</v>
      </c>
      <c r="AI265" s="139">
        <f t="shared" si="119"/>
        <v>7.1782178217821777E-2</v>
      </c>
      <c r="AJ265" s="139">
        <f t="shared" si="120"/>
        <v>0.37503272288013106</v>
      </c>
      <c r="AL265" s="197">
        <v>2254518118520</v>
      </c>
      <c r="AM265" s="197">
        <v>4961914965372</v>
      </c>
      <c r="AN265" s="197" t="s">
        <v>1468</v>
      </c>
      <c r="AO265" s="241" t="s">
        <v>1170</v>
      </c>
      <c r="AP265" s="241" t="s">
        <v>690</v>
      </c>
      <c r="AQ265" s="242" t="s">
        <v>40</v>
      </c>
      <c r="AR265" s="242" t="s">
        <v>152</v>
      </c>
      <c r="AS265" s="431">
        <f>VLOOKUP(B:B,[1]BRIDGESTONE!$B:$K,8,0)</f>
        <v>12659</v>
      </c>
      <c r="AT265" s="431">
        <v>1050</v>
      </c>
      <c r="AU265" s="211" t="s">
        <v>3957</v>
      </c>
      <c r="AV265" s="197" t="s">
        <v>184</v>
      </c>
      <c r="AW265" s="134" t="s">
        <v>8967</v>
      </c>
      <c r="AX265" s="134" t="str">
        <f>IFERROR(VLOOKUP(B:B,在庫!B:M,12,0),"")</f>
        <v>2023年製</v>
      </c>
      <c r="AY265" s="134">
        <f>IFERROR(VLOOKUP(B:B,在庫!B:L,10,0),"")</f>
        <v>1</v>
      </c>
      <c r="AZ265" s="244" t="e">
        <f>VLOOKUP(AL:AL,[1]MICHELIN!$B:$AH,32,0)</f>
        <v>#N/A</v>
      </c>
      <c r="BA265" s="244" t="e">
        <f>VLOOKUP(AL:AL,[1]MICHELIN!$B:$AH,33,0)</f>
        <v>#N/A</v>
      </c>
      <c r="BC265" s="11" t="s">
        <v>2055</v>
      </c>
    </row>
    <row r="266" spans="1:55" s="11" customFormat="1" ht="19.5" customHeight="1">
      <c r="A266" s="247">
        <f t="shared" si="113"/>
        <v>1</v>
      </c>
      <c r="B266" s="261">
        <f t="shared" si="114"/>
        <v>2255017118523</v>
      </c>
      <c r="C266" s="235">
        <f>VLOOKUP(B:B,[1]BRIDGESTONE!$B:$K,9,0)</f>
        <v>16</v>
      </c>
      <c r="D266" s="11" t="s">
        <v>5340</v>
      </c>
      <c r="E266" s="397" t="s">
        <v>1742</v>
      </c>
      <c r="F266" s="310" t="s">
        <v>7292</v>
      </c>
      <c r="G266" s="133" t="s">
        <v>10663</v>
      </c>
      <c r="H266" s="235">
        <v>35</v>
      </c>
      <c r="I266" s="430">
        <f>VLOOKUP(B:B,[1]BRIDGESTONE!$B:$K,10,0)</f>
        <v>35</v>
      </c>
      <c r="J266" s="132">
        <v>2049</v>
      </c>
      <c r="K266" s="133" t="s">
        <v>1967</v>
      </c>
      <c r="L266" s="133">
        <v>9</v>
      </c>
      <c r="M266" s="135" t="s">
        <v>3998</v>
      </c>
      <c r="N266" s="236" t="s">
        <v>8647</v>
      </c>
      <c r="O266" s="236">
        <v>0</v>
      </c>
      <c r="P266" s="237">
        <v>17488</v>
      </c>
      <c r="Q266" s="238">
        <f t="shared" si="99"/>
        <v>14943.636363636362</v>
      </c>
      <c r="R266" s="144">
        <f t="shared" si="110"/>
        <v>0.25533519892931006</v>
      </c>
      <c r="S266" s="248">
        <v>1074476387</v>
      </c>
      <c r="T266" s="302" t="s">
        <v>8981</v>
      </c>
      <c r="U266" s="194">
        <f t="shared" si="105"/>
        <v>17488</v>
      </c>
      <c r="W266" s="239">
        <v>17488</v>
      </c>
      <c r="X266" s="136">
        <f t="shared" si="106"/>
        <v>11128</v>
      </c>
      <c r="Y266" s="240">
        <f t="shared" si="107"/>
        <v>14943.636363636362</v>
      </c>
      <c r="Z266" s="142">
        <f t="shared" si="108"/>
        <v>7.7310155535224245E-2</v>
      </c>
      <c r="AA266" s="137">
        <f t="shared" si="109"/>
        <v>0.25533519892931006</v>
      </c>
      <c r="AB266" s="334"/>
      <c r="AC266" s="189">
        <f t="shared" si="112"/>
        <v>17145</v>
      </c>
      <c r="AD266" s="187">
        <f t="shared" si="111"/>
        <v>18840</v>
      </c>
      <c r="AE266" s="129">
        <f t="shared" si="115"/>
        <v>1695.6</v>
      </c>
      <c r="AF266" s="130">
        <f t="shared" si="116"/>
        <v>343.59999999999991</v>
      </c>
      <c r="AG266" s="131">
        <f t="shared" si="117"/>
        <v>1.8237791932059443E-2</v>
      </c>
      <c r="AH266" s="138">
        <f t="shared" si="118"/>
        <v>1352</v>
      </c>
      <c r="AI266" s="139">
        <f t="shared" si="119"/>
        <v>7.176220806794055E-2</v>
      </c>
      <c r="AJ266" s="139">
        <f t="shared" si="120"/>
        <v>0.23709740699725063</v>
      </c>
      <c r="AL266" s="197">
        <v>2255017118523</v>
      </c>
      <c r="AM266" s="197">
        <v>4961914965211</v>
      </c>
      <c r="AN266" s="197" t="s">
        <v>1441</v>
      </c>
      <c r="AO266" s="241" t="s">
        <v>1170</v>
      </c>
      <c r="AP266" s="241" t="s">
        <v>1022</v>
      </c>
      <c r="AQ266" s="242" t="s">
        <v>32</v>
      </c>
      <c r="AR266" s="242">
        <v>22</v>
      </c>
      <c r="AS266" s="431">
        <f>VLOOKUP(B:B,[1]BRIDGESTONE!$B:$K,8,0)</f>
        <v>11128</v>
      </c>
      <c r="AT266" s="431">
        <v>1050</v>
      </c>
      <c r="AU266" s="211" t="s">
        <v>3957</v>
      </c>
      <c r="AV266" s="197" t="s">
        <v>185</v>
      </c>
      <c r="AW266" s="134" t="s">
        <v>8968</v>
      </c>
      <c r="AX266" s="134" t="str">
        <f>IFERROR(VLOOKUP(B:B,在庫!B:M,12,0),"")</f>
        <v>2023年製</v>
      </c>
      <c r="AY266" s="134">
        <f>IFERROR(VLOOKUP(B:B,在庫!B:L,10,0),"")</f>
        <v>1</v>
      </c>
      <c r="AZ266" s="244" t="e">
        <f>VLOOKUP(AL:AL,[1]MICHELIN!$B:$AH,32,0)</f>
        <v>#N/A</v>
      </c>
      <c r="BA266" s="244" t="e">
        <f>VLOOKUP(AL:AL,[1]MICHELIN!$B:$AH,33,0)</f>
        <v>#N/A</v>
      </c>
      <c r="BC266" s="11" t="s">
        <v>2055</v>
      </c>
    </row>
    <row r="267" spans="1:55" s="11" customFormat="1" ht="19.5" customHeight="1">
      <c r="A267" s="247">
        <f t="shared" si="113"/>
        <v>1</v>
      </c>
      <c r="B267" s="261">
        <f t="shared" si="114"/>
        <v>2354018118522</v>
      </c>
      <c r="C267" s="235">
        <f>VLOOKUP(B:B,[1]BRIDGESTONE!$B:$K,9,0)</f>
        <v>24</v>
      </c>
      <c r="D267" s="11" t="s">
        <v>6919</v>
      </c>
      <c r="E267" s="397" t="s">
        <v>1743</v>
      </c>
      <c r="F267" s="322" t="s">
        <v>8456</v>
      </c>
      <c r="G267" s="133" t="s">
        <v>10661</v>
      </c>
      <c r="H267" s="235">
        <v>20</v>
      </c>
      <c r="I267" s="430">
        <f>VLOOKUP(B:B,[1]BRIDGESTONE!$B:$K,10,0)</f>
        <v>20</v>
      </c>
      <c r="J267" s="132">
        <v>687</v>
      </c>
      <c r="K267" s="133" t="s">
        <v>1967</v>
      </c>
      <c r="L267" s="133">
        <v>10</v>
      </c>
      <c r="M267" s="135" t="s">
        <v>3934</v>
      </c>
      <c r="N267" s="236" t="s">
        <v>8994</v>
      </c>
      <c r="O267" s="236" t="s">
        <v>3936</v>
      </c>
      <c r="P267" s="237">
        <v>29820</v>
      </c>
      <c r="Q267" s="238">
        <f t="shared" si="99"/>
        <v>26154.545454545452</v>
      </c>
      <c r="R267" s="144">
        <f t="shared" si="110"/>
        <v>0.52107751129648938</v>
      </c>
      <c r="S267" s="248">
        <v>1074476385</v>
      </c>
      <c r="T267" s="306" t="s">
        <v>8982</v>
      </c>
      <c r="U267" s="194">
        <f t="shared" si="105"/>
        <v>29820</v>
      </c>
      <c r="W267" s="239">
        <v>29820</v>
      </c>
      <c r="X267" s="136">
        <f t="shared" si="106"/>
        <v>12526</v>
      </c>
      <c r="Y267" s="240">
        <f t="shared" si="107"/>
        <v>26154.545454545452</v>
      </c>
      <c r="Z267" s="142">
        <f t="shared" si="108"/>
        <v>8.9386232621227579E-2</v>
      </c>
      <c r="AA267" s="137">
        <f t="shared" si="109"/>
        <v>0.52107751129648938</v>
      </c>
      <c r="AB267" s="334" t="s">
        <v>10550</v>
      </c>
      <c r="AC267" s="189">
        <f t="shared" si="112"/>
        <v>29235</v>
      </c>
      <c r="AD267" s="187">
        <f t="shared" si="111"/>
        <v>32126</v>
      </c>
      <c r="AE267" s="129">
        <f t="shared" si="115"/>
        <v>2891.3399999999997</v>
      </c>
      <c r="AF267" s="130">
        <f t="shared" si="116"/>
        <v>585.33999999999969</v>
      </c>
      <c r="AG267" s="131">
        <f t="shared" si="117"/>
        <v>1.822013322542488E-2</v>
      </c>
      <c r="AH267" s="138">
        <f t="shared" si="118"/>
        <v>2306</v>
      </c>
      <c r="AI267" s="139">
        <f t="shared" si="119"/>
        <v>7.177986677457511E-2</v>
      </c>
      <c r="AJ267" s="139">
        <f t="shared" si="120"/>
        <v>0.50285737807106445</v>
      </c>
      <c r="AL267" s="197">
        <v>2354018118522</v>
      </c>
      <c r="AM267" s="197">
        <v>4961914965303</v>
      </c>
      <c r="AN267" s="197" t="s">
        <v>1470</v>
      </c>
      <c r="AO267" s="241" t="s">
        <v>1170</v>
      </c>
      <c r="AP267" s="241" t="s">
        <v>700</v>
      </c>
      <c r="AQ267" s="242" t="s">
        <v>34</v>
      </c>
      <c r="AR267" s="242">
        <v>22</v>
      </c>
      <c r="AS267" s="431">
        <v>12526</v>
      </c>
      <c r="AT267" s="431">
        <v>1050</v>
      </c>
      <c r="AU267" s="211" t="s">
        <v>3957</v>
      </c>
      <c r="AV267" s="197" t="s">
        <v>186</v>
      </c>
      <c r="AW267" s="134" t="s">
        <v>8969</v>
      </c>
      <c r="AX267" s="134" t="str">
        <f>IFERROR(VLOOKUP(B:B,在庫!B:M,12,0),"")</f>
        <v>2023年製</v>
      </c>
      <c r="AY267" s="134">
        <f>IFERROR(VLOOKUP(B:B,在庫!B:L,10,0),"")</f>
        <v>1</v>
      </c>
      <c r="AZ267" s="244" t="e">
        <f>VLOOKUP(AL:AL,[1]MICHELIN!$B:$AH,32,0)</f>
        <v>#N/A</v>
      </c>
      <c r="BA267" s="244" t="e">
        <f>VLOOKUP(AL:AL,[1]MICHELIN!$B:$AH,33,0)</f>
        <v>#N/A</v>
      </c>
      <c r="BC267" s="11" t="s">
        <v>2055</v>
      </c>
    </row>
    <row r="268" spans="1:55" s="11" customFormat="1" ht="19.5" customHeight="1">
      <c r="A268" s="247">
        <f t="shared" si="113"/>
        <v>1</v>
      </c>
      <c r="B268" s="261">
        <f t="shared" si="114"/>
        <v>2354517118528</v>
      </c>
      <c r="C268" s="235">
        <f>VLOOKUP(B:B,[1]BRIDGESTONE!$B:$K,9,0)</f>
        <v>36</v>
      </c>
      <c r="D268" s="11" t="s">
        <v>5340</v>
      </c>
      <c r="E268" s="397" t="s">
        <v>1738</v>
      </c>
      <c r="F268" s="310" t="s">
        <v>7293</v>
      </c>
      <c r="G268" s="133" t="s">
        <v>10663</v>
      </c>
      <c r="H268" s="243">
        <v>11</v>
      </c>
      <c r="I268" s="431">
        <f>VLOOKUP(B:B,[1]BRIDGESTONE!$B:$K,10,0)</f>
        <v>11</v>
      </c>
      <c r="J268" s="132">
        <v>1271</v>
      </c>
      <c r="K268" s="133" t="s">
        <v>1967</v>
      </c>
      <c r="L268" s="133">
        <v>11</v>
      </c>
      <c r="M268" s="135" t="s">
        <v>3998</v>
      </c>
      <c r="N268" s="236" t="s">
        <v>8648</v>
      </c>
      <c r="O268" s="236">
        <v>0</v>
      </c>
      <c r="P268" s="237">
        <v>22250</v>
      </c>
      <c r="Q268" s="238">
        <f t="shared" si="99"/>
        <v>19272.727272727272</v>
      </c>
      <c r="R268" s="144">
        <f t="shared" si="110"/>
        <v>0.34633018867924525</v>
      </c>
      <c r="S268" s="248">
        <v>1074476188</v>
      </c>
      <c r="T268" s="306" t="s">
        <v>8983</v>
      </c>
      <c r="U268" s="194">
        <f t="shared" si="105"/>
        <v>22250</v>
      </c>
      <c r="W268" s="239">
        <v>22250</v>
      </c>
      <c r="X268" s="136">
        <f t="shared" si="106"/>
        <v>12598</v>
      </c>
      <c r="Y268" s="240">
        <f t="shared" si="107"/>
        <v>19272.727272727272</v>
      </c>
      <c r="Z268" s="142">
        <f t="shared" si="108"/>
        <v>7.7303370786516945E-2</v>
      </c>
      <c r="AA268" s="137">
        <f t="shared" si="109"/>
        <v>0.34633018867924525</v>
      </c>
      <c r="AB268" s="334"/>
      <c r="AC268" s="189">
        <f t="shared" si="112"/>
        <v>21813</v>
      </c>
      <c r="AD268" s="187">
        <f t="shared" si="111"/>
        <v>23970</v>
      </c>
      <c r="AE268" s="129">
        <f t="shared" si="115"/>
        <v>2157.2999999999997</v>
      </c>
      <c r="AF268" s="130">
        <f t="shared" si="116"/>
        <v>437.29999999999973</v>
      </c>
      <c r="AG268" s="131">
        <f t="shared" si="117"/>
        <v>1.8243637880684178E-2</v>
      </c>
      <c r="AH268" s="138">
        <f t="shared" si="118"/>
        <v>1720</v>
      </c>
      <c r="AI268" s="139">
        <f t="shared" si="119"/>
        <v>7.1756362119315811E-2</v>
      </c>
      <c r="AJ268" s="139">
        <f t="shared" si="120"/>
        <v>0.32808655079856108</v>
      </c>
      <c r="AL268" s="197">
        <v>2354517118528</v>
      </c>
      <c r="AM268" s="197">
        <v>4961914965259</v>
      </c>
      <c r="AN268" s="197" t="s">
        <v>1440</v>
      </c>
      <c r="AO268" s="241" t="s">
        <v>1170</v>
      </c>
      <c r="AP268" s="241" t="s">
        <v>1070</v>
      </c>
      <c r="AQ268" s="242" t="s">
        <v>63</v>
      </c>
      <c r="AR268" s="242">
        <v>22</v>
      </c>
      <c r="AS268" s="431">
        <f>VLOOKUP(B:B,[1]BRIDGESTONE!$B:$K,8,0)</f>
        <v>12598</v>
      </c>
      <c r="AT268" s="431">
        <v>1050</v>
      </c>
      <c r="AU268" s="211" t="s">
        <v>3957</v>
      </c>
      <c r="AV268" s="197" t="s">
        <v>187</v>
      </c>
      <c r="AW268" s="134" t="s">
        <v>8970</v>
      </c>
      <c r="AX268" s="134" t="str">
        <f>IFERROR(VLOOKUP(B:B,在庫!B:M,12,0),"")</f>
        <v>2023年製</v>
      </c>
      <c r="AY268" s="134">
        <f>IFERROR(VLOOKUP(B:B,在庫!B:L,10,0),"")</f>
        <v>1</v>
      </c>
      <c r="AZ268" s="244" t="e">
        <f>VLOOKUP(AL:AL,[1]MICHELIN!$B:$AH,32,0)</f>
        <v>#N/A</v>
      </c>
      <c r="BA268" s="244" t="e">
        <f>VLOOKUP(AL:AL,[1]MICHELIN!$B:$AH,33,0)</f>
        <v>#N/A</v>
      </c>
      <c r="BC268" s="11" t="s">
        <v>2055</v>
      </c>
    </row>
    <row r="269" spans="1:55" s="11" customFormat="1" ht="19.5" customHeight="1">
      <c r="A269" s="247">
        <f t="shared" si="113"/>
        <v>1</v>
      </c>
      <c r="B269" s="261">
        <f t="shared" si="114"/>
        <v>2454018118529</v>
      </c>
      <c r="C269" s="235">
        <f>VLOOKUP(B:B,[1]BRIDGESTONE!$B:$K,9,0)</f>
        <v>89</v>
      </c>
      <c r="D269" s="11" t="s">
        <v>5340</v>
      </c>
      <c r="E269" s="397" t="s">
        <v>1739</v>
      </c>
      <c r="F269" s="310" t="s">
        <v>7294</v>
      </c>
      <c r="G269" s="133" t="s">
        <v>10663</v>
      </c>
      <c r="H269" s="243">
        <v>66</v>
      </c>
      <c r="I269" s="431">
        <f>VLOOKUP(B:B,[1]BRIDGESTONE!$B:$K,10,0)</f>
        <v>66</v>
      </c>
      <c r="J269" s="132">
        <v>2049</v>
      </c>
      <c r="K269" s="133" t="s">
        <v>1967</v>
      </c>
      <c r="L269" s="133">
        <v>12</v>
      </c>
      <c r="M269" s="135" t="s">
        <v>3998</v>
      </c>
      <c r="N269" s="236" t="s">
        <v>8649</v>
      </c>
      <c r="O269" s="236">
        <v>0</v>
      </c>
      <c r="P269" s="237">
        <v>30298</v>
      </c>
      <c r="Q269" s="238">
        <f t="shared" si="99"/>
        <v>26589.090909090908</v>
      </c>
      <c r="R269" s="144">
        <f t="shared" si="110"/>
        <v>0.45394898796498906</v>
      </c>
      <c r="S269" s="248">
        <v>1074476189</v>
      </c>
      <c r="T269" s="306" t="s">
        <v>8984</v>
      </c>
      <c r="U269" s="194">
        <f t="shared" si="105"/>
        <v>30298</v>
      </c>
      <c r="W269" s="239">
        <v>30298</v>
      </c>
      <c r="X269" s="136">
        <f t="shared" si="106"/>
        <v>14519</v>
      </c>
      <c r="Y269" s="240">
        <f t="shared" si="107"/>
        <v>26589.090909090908</v>
      </c>
      <c r="Z269" s="142">
        <f t="shared" si="108"/>
        <v>7.7298831606046559E-2</v>
      </c>
      <c r="AA269" s="137">
        <f t="shared" si="109"/>
        <v>0.45394898796498906</v>
      </c>
      <c r="AB269" s="334"/>
      <c r="AC269" s="189">
        <f t="shared" si="112"/>
        <v>29703</v>
      </c>
      <c r="AD269" s="187">
        <f t="shared" si="111"/>
        <v>32640</v>
      </c>
      <c r="AE269" s="129">
        <f t="shared" si="115"/>
        <v>2937.6</v>
      </c>
      <c r="AF269" s="130">
        <f t="shared" si="116"/>
        <v>595.59999999999991</v>
      </c>
      <c r="AG269" s="131">
        <f t="shared" si="117"/>
        <v>1.8247549019607841E-2</v>
      </c>
      <c r="AH269" s="138">
        <f t="shared" si="118"/>
        <v>2342</v>
      </c>
      <c r="AI269" s="139">
        <f t="shared" si="119"/>
        <v>7.1752450980392152E-2</v>
      </c>
      <c r="AJ269" s="139">
        <f t="shared" si="120"/>
        <v>0.43570143894538121</v>
      </c>
      <c r="AL269" s="197">
        <v>2454018118529</v>
      </c>
      <c r="AM269" s="197">
        <v>4961914965426</v>
      </c>
      <c r="AN269" s="197" t="s">
        <v>1454</v>
      </c>
      <c r="AO269" s="241" t="s">
        <v>1170</v>
      </c>
      <c r="AP269" s="241" t="s">
        <v>1171</v>
      </c>
      <c r="AQ269" s="242" t="s">
        <v>83</v>
      </c>
      <c r="AR269" s="242">
        <v>22</v>
      </c>
      <c r="AS269" s="431">
        <f>VLOOKUP(B:B,[1]BRIDGESTONE!$B:$K,8,0)</f>
        <v>14519</v>
      </c>
      <c r="AT269" s="431">
        <v>1050</v>
      </c>
      <c r="AU269" s="211" t="s">
        <v>3957</v>
      </c>
      <c r="AV269" s="197" t="s">
        <v>188</v>
      </c>
      <c r="AW269" s="134" t="s">
        <v>8971</v>
      </c>
      <c r="AX269" s="134" t="str">
        <f>IFERROR(VLOOKUP(B:B,在庫!B:M,12,0),"")</f>
        <v>2023年製</v>
      </c>
      <c r="AY269" s="134">
        <f>IFERROR(VLOOKUP(B:B,在庫!B:L,10,0),"")</f>
        <v>1</v>
      </c>
      <c r="AZ269" s="244" t="e">
        <f>VLOOKUP(AL:AL,[1]MICHELIN!$B:$AH,32,0)</f>
        <v>#N/A</v>
      </c>
      <c r="BA269" s="244" t="e">
        <f>VLOOKUP(AL:AL,[1]MICHELIN!$B:$AH,33,0)</f>
        <v>#N/A</v>
      </c>
      <c r="BC269" s="11" t="s">
        <v>2055</v>
      </c>
    </row>
    <row r="270" spans="1:55" s="11" customFormat="1" ht="19.5" customHeight="1">
      <c r="A270" s="247">
        <f t="shared" si="113"/>
        <v>1</v>
      </c>
      <c r="B270" s="261">
        <f t="shared" si="114"/>
        <v>2454019118528</v>
      </c>
      <c r="C270" s="235">
        <f>VLOOKUP(B:B,[1]BRIDGESTONE!$B:$K,9,0)</f>
        <v>5</v>
      </c>
      <c r="D270" s="11" t="s">
        <v>6919</v>
      </c>
      <c r="E270" s="397" t="s">
        <v>1744</v>
      </c>
      <c r="F270" s="322" t="s">
        <v>8457</v>
      </c>
      <c r="G270" s="133" t="s">
        <v>10663</v>
      </c>
      <c r="H270" s="235">
        <v>18</v>
      </c>
      <c r="I270" s="430">
        <f>VLOOKUP(B:B,[1]BRIDGESTONE!$B:$K,10,0)</f>
        <v>18</v>
      </c>
      <c r="J270" s="132">
        <v>2049</v>
      </c>
      <c r="K270" s="133" t="s">
        <v>1967</v>
      </c>
      <c r="L270" s="133">
        <v>13</v>
      </c>
      <c r="M270" s="135" t="s">
        <v>3998</v>
      </c>
      <c r="N270" s="236" t="s">
        <v>10533</v>
      </c>
      <c r="O270" s="236">
        <v>0</v>
      </c>
      <c r="P270" s="237">
        <v>37420</v>
      </c>
      <c r="Q270" s="238">
        <f t="shared" si="99"/>
        <v>33063.63636363636</v>
      </c>
      <c r="R270" s="144">
        <f t="shared" si="110"/>
        <v>0.46575749243882314</v>
      </c>
      <c r="S270" s="248">
        <v>1074476386</v>
      </c>
      <c r="T270" s="306" t="s">
        <v>8985</v>
      </c>
      <c r="U270" s="194">
        <f t="shared" si="105"/>
        <v>37420</v>
      </c>
      <c r="W270" s="239">
        <v>37420</v>
      </c>
      <c r="X270" s="136">
        <f t="shared" si="106"/>
        <v>17664</v>
      </c>
      <c r="Y270" s="240">
        <f t="shared" si="107"/>
        <v>33063.63636363636</v>
      </c>
      <c r="Z270" s="142">
        <f t="shared" si="108"/>
        <v>7.7338321753073203E-2</v>
      </c>
      <c r="AA270" s="137">
        <f t="shared" si="109"/>
        <v>0.46575749243882314</v>
      </c>
      <c r="AB270" s="334"/>
      <c r="AC270" s="189">
        <f t="shared" si="112"/>
        <v>36686</v>
      </c>
      <c r="AD270" s="187">
        <f t="shared" si="111"/>
        <v>40314</v>
      </c>
      <c r="AE270" s="129">
        <f t="shared" si="115"/>
        <v>3628.2599999999998</v>
      </c>
      <c r="AF270" s="130">
        <f t="shared" si="116"/>
        <v>734.25999999999976</v>
      </c>
      <c r="AG270" s="131">
        <f t="shared" si="117"/>
        <v>1.8213523837872694E-2</v>
      </c>
      <c r="AH270" s="138">
        <f t="shared" si="118"/>
        <v>2894</v>
      </c>
      <c r="AI270" s="139">
        <f t="shared" si="119"/>
        <v>7.17864761621273E-2</v>
      </c>
      <c r="AJ270" s="139">
        <f t="shared" si="120"/>
        <v>0.44754396860095047</v>
      </c>
      <c r="AL270" s="197">
        <v>2454019118528</v>
      </c>
      <c r="AM270" s="197">
        <v>4961914965440</v>
      </c>
      <c r="AN270" s="197" t="s">
        <v>1471</v>
      </c>
      <c r="AO270" s="241" t="s">
        <v>1170</v>
      </c>
      <c r="AP270" s="241" t="s">
        <v>1172</v>
      </c>
      <c r="AQ270" s="242" t="s">
        <v>106</v>
      </c>
      <c r="AR270" s="242" t="s">
        <v>152</v>
      </c>
      <c r="AS270" s="431">
        <v>17664</v>
      </c>
      <c r="AT270" s="431">
        <v>1050</v>
      </c>
      <c r="AU270" s="211" t="s">
        <v>3957</v>
      </c>
      <c r="AV270" s="197" t="s">
        <v>189</v>
      </c>
      <c r="AW270" s="134" t="s">
        <v>8972</v>
      </c>
      <c r="AX270" s="134" t="str">
        <f>IFERROR(VLOOKUP(B:B,在庫!B:M,12,0),"")</f>
        <v>2023年製</v>
      </c>
      <c r="AY270" s="134">
        <f>IFERROR(VLOOKUP(B:B,在庫!B:L,10,0),"")</f>
        <v>1</v>
      </c>
      <c r="AZ270" s="244" t="e">
        <f>VLOOKUP(AL:AL,[1]MICHELIN!$B:$AH,32,0)</f>
        <v>#N/A</v>
      </c>
      <c r="BA270" s="244" t="e">
        <f>VLOOKUP(AL:AL,[1]MICHELIN!$B:$AH,33,0)</f>
        <v>#N/A</v>
      </c>
      <c r="BC270" s="11" t="s">
        <v>2055</v>
      </c>
    </row>
    <row r="271" spans="1:55" s="11" customFormat="1" ht="19.5" customHeight="1">
      <c r="A271" s="247">
        <f t="shared" si="113"/>
        <v>1</v>
      </c>
      <c r="B271" s="261">
        <f t="shared" si="114"/>
        <v>2454517118525</v>
      </c>
      <c r="C271" s="235">
        <f>VLOOKUP(B:B,[1]BRIDGESTONE!$B:$K,9,0)</f>
        <v>18</v>
      </c>
      <c r="D271" s="11" t="s">
        <v>5340</v>
      </c>
      <c r="E271" s="397" t="s">
        <v>1745</v>
      </c>
      <c r="F271" s="310" t="s">
        <v>7295</v>
      </c>
      <c r="G271" s="133" t="s">
        <v>10663</v>
      </c>
      <c r="H271" s="235">
        <v>1</v>
      </c>
      <c r="I271" s="430">
        <f>VLOOKUP(B:B,[1]BRIDGESTONE!$B:$K,10,0)</f>
        <v>1</v>
      </c>
      <c r="J271" s="132">
        <v>2049</v>
      </c>
      <c r="K271" s="133" t="s">
        <v>1967</v>
      </c>
      <c r="L271" s="133">
        <v>14</v>
      </c>
      <c r="M271" s="135" t="s">
        <v>4003</v>
      </c>
      <c r="N271" s="236" t="s">
        <v>8995</v>
      </c>
      <c r="O271" s="236">
        <v>0</v>
      </c>
      <c r="P271" s="237">
        <v>18980</v>
      </c>
      <c r="Q271" s="238">
        <f t="shared" si="99"/>
        <v>16299.999999999998</v>
      </c>
      <c r="R271" s="144">
        <f t="shared" si="110"/>
        <v>0.20791411042944777</v>
      </c>
      <c r="S271" s="248">
        <v>1074476384</v>
      </c>
      <c r="T271" s="302" t="s">
        <v>8986</v>
      </c>
      <c r="U271" s="194">
        <f t="shared" si="105"/>
        <v>18980</v>
      </c>
      <c r="W271" s="239">
        <v>18980</v>
      </c>
      <c r="X271" s="136">
        <f t="shared" si="106"/>
        <v>12911</v>
      </c>
      <c r="Y271" s="240">
        <f t="shared" si="107"/>
        <v>16299.999999999998</v>
      </c>
      <c r="Z271" s="142">
        <f t="shared" si="108"/>
        <v>7.7291886195995696E-2</v>
      </c>
      <c r="AA271" s="137">
        <f t="shared" si="109"/>
        <v>0.20791411042944777</v>
      </c>
      <c r="AB271" s="334"/>
      <c r="AC271" s="189">
        <f t="shared" si="112"/>
        <v>18607</v>
      </c>
      <c r="AD271" s="187">
        <f t="shared" si="111"/>
        <v>20447</v>
      </c>
      <c r="AE271" s="129">
        <f t="shared" si="115"/>
        <v>1840.23</v>
      </c>
      <c r="AF271" s="130">
        <f t="shared" si="116"/>
        <v>373.23</v>
      </c>
      <c r="AG271" s="131">
        <f t="shared" si="117"/>
        <v>1.8253533525700593E-2</v>
      </c>
      <c r="AH271" s="138">
        <f t="shared" si="118"/>
        <v>1467</v>
      </c>
      <c r="AI271" s="139">
        <f t="shared" si="119"/>
        <v>7.1746466474299414E-2</v>
      </c>
      <c r="AJ271" s="139">
        <f t="shared" si="120"/>
        <v>0.18966057690374719</v>
      </c>
      <c r="AL271" s="197">
        <v>2454517118525</v>
      </c>
      <c r="AM271" s="197" t="s">
        <v>152</v>
      </c>
      <c r="AN271" s="197" t="s">
        <v>152</v>
      </c>
      <c r="AO271" s="241" t="s">
        <v>1170</v>
      </c>
      <c r="AP271" s="241" t="s">
        <v>1173</v>
      </c>
      <c r="AQ271" s="242" t="s">
        <v>57</v>
      </c>
      <c r="AR271" s="242">
        <v>22</v>
      </c>
      <c r="AS271" s="431">
        <v>12911</v>
      </c>
      <c r="AT271" s="431">
        <v>1050</v>
      </c>
      <c r="AU271" s="211" t="s">
        <v>3957</v>
      </c>
      <c r="AV271" s="197" t="s">
        <v>190</v>
      </c>
      <c r="AW271" s="134" t="str">
        <f>IFERROR(VLOOKUP(AV:AV,Q商品!B:E,4,0),"")</f>
        <v>2023年製 POTENZA Adrenalin RE004 245/45R17 99W XL サマータイヤ 翌営業日発送</v>
      </c>
      <c r="AX271" s="134" t="str">
        <f>IFERROR(VLOOKUP(B:B,在庫!B:M,12,0),"")</f>
        <v>2023年製</v>
      </c>
      <c r="AY271" s="134">
        <f>IFERROR(VLOOKUP(B:B,在庫!B:L,10,0),"")</f>
        <v>1</v>
      </c>
      <c r="AZ271" s="244" t="e">
        <f>VLOOKUP(AL:AL,[1]MICHELIN!$B:$AH,32,0)</f>
        <v>#N/A</v>
      </c>
      <c r="BA271" s="244" t="e">
        <f>VLOOKUP(AL:AL,[1]MICHELIN!$B:$AH,33,0)</f>
        <v>#N/A</v>
      </c>
      <c r="BC271" s="11" t="s">
        <v>2055</v>
      </c>
    </row>
    <row r="272" spans="1:55" s="11" customFormat="1" ht="19.5" customHeight="1">
      <c r="A272" s="247">
        <f t="shared" si="113"/>
        <v>1</v>
      </c>
      <c r="B272" s="261">
        <f t="shared" si="114"/>
        <v>2454518118524</v>
      </c>
      <c r="C272" s="235">
        <f>VLOOKUP(B:B,[1]BRIDGESTONE!$B:$K,9,0)</f>
        <v>0</v>
      </c>
      <c r="D272" s="11" t="s">
        <v>6919</v>
      </c>
      <c r="E272" s="397" t="s">
        <v>1746</v>
      </c>
      <c r="F272" s="322" t="s">
        <v>8458</v>
      </c>
      <c r="G272" s="133" t="s">
        <v>10663</v>
      </c>
      <c r="H272" s="235">
        <v>0</v>
      </c>
      <c r="I272" s="430">
        <f>VLOOKUP(B:B,[1]BRIDGESTONE!$B:$K,10,0)</f>
        <v>0</v>
      </c>
      <c r="J272" s="132"/>
      <c r="K272" s="133" t="s">
        <v>1967</v>
      </c>
      <c r="L272" s="133">
        <v>15</v>
      </c>
      <c r="M272" s="135" t="s">
        <v>4003</v>
      </c>
      <c r="N272" s="236" t="s">
        <v>2399</v>
      </c>
      <c r="O272" s="236">
        <v>0</v>
      </c>
      <c r="P272" s="237">
        <v>24200</v>
      </c>
      <c r="Q272" s="238">
        <f t="shared" si="99"/>
        <v>21045.454545454544</v>
      </c>
      <c r="R272" s="144">
        <f t="shared" si="110"/>
        <v>0.47556371490280774</v>
      </c>
      <c r="S272" s="248">
        <v>1074476382</v>
      </c>
      <c r="T272" s="304" t="s">
        <v>8032</v>
      </c>
      <c r="U272" s="194">
        <f t="shared" si="105"/>
        <v>24200</v>
      </c>
      <c r="W272" s="239">
        <v>24200</v>
      </c>
      <c r="X272" s="136">
        <f t="shared" si="106"/>
        <v>11037</v>
      </c>
      <c r="Y272" s="240">
        <f t="shared" si="107"/>
        <v>21045.454545454544</v>
      </c>
      <c r="Z272" s="142">
        <f t="shared" si="108"/>
        <v>7.731404958677679E-2</v>
      </c>
      <c r="AA272" s="137">
        <f t="shared" si="109"/>
        <v>0.47556371490280774</v>
      </c>
      <c r="AB272" s="334"/>
      <c r="AC272" s="189">
        <f t="shared" si="112"/>
        <v>23725</v>
      </c>
      <c r="AD272" s="187">
        <f t="shared" si="111"/>
        <v>26071</v>
      </c>
      <c r="AE272" s="129">
        <f t="shared" si="115"/>
        <v>2346.39</v>
      </c>
      <c r="AF272" s="130">
        <f t="shared" si="116"/>
        <v>475.38999999999987</v>
      </c>
      <c r="AG272" s="131">
        <f t="shared" si="117"/>
        <v>1.8234436730466798E-2</v>
      </c>
      <c r="AH272" s="138">
        <f t="shared" si="118"/>
        <v>1871</v>
      </c>
      <c r="AI272" s="139">
        <f t="shared" si="119"/>
        <v>7.1765563269533192E-2</v>
      </c>
      <c r="AJ272" s="139">
        <f t="shared" si="120"/>
        <v>0.45732927817234093</v>
      </c>
      <c r="AL272" s="197">
        <v>2454518118524</v>
      </c>
      <c r="AM272" s="197">
        <v>4961914965280</v>
      </c>
      <c r="AN272" s="197" t="s">
        <v>1472</v>
      </c>
      <c r="AO272" s="241" t="s">
        <v>1170</v>
      </c>
      <c r="AP272" s="241" t="s">
        <v>1035</v>
      </c>
      <c r="AQ272" s="242" t="s">
        <v>33</v>
      </c>
      <c r="AR272" s="242" t="s">
        <v>152</v>
      </c>
      <c r="AS272" s="431">
        <v>11037</v>
      </c>
      <c r="AT272" s="431">
        <v>1050</v>
      </c>
      <c r="AU272" s="211" t="s">
        <v>3957</v>
      </c>
      <c r="AV272" s="197" t="s">
        <v>191</v>
      </c>
      <c r="AW272" s="134" t="str">
        <f>IFERROR(VLOOKUP(AV:AV,Q商品!B:E,4,0),"")</f>
        <v>2021年製 POTENZA Adrenalin RE004 245/45R18 100W XL サマータイヤ 翌営業日発送</v>
      </c>
      <c r="AX272" s="134" t="str">
        <f>IFERROR(VLOOKUP(B:B,在庫!B:M,12,0),"")</f>
        <v/>
      </c>
      <c r="AY272" s="134" t="str">
        <f>IFERROR(VLOOKUP(B:B,在庫!B:L,10,0),"")</f>
        <v/>
      </c>
      <c r="AZ272" s="244" t="e">
        <f>VLOOKUP(AL:AL,[1]MICHELIN!$B:$AH,32,0)</f>
        <v>#N/A</v>
      </c>
      <c r="BA272" s="244" t="e">
        <f>VLOOKUP(AL:AL,[1]MICHELIN!$B:$AH,33,0)</f>
        <v>#N/A</v>
      </c>
      <c r="BC272" s="11" t="s">
        <v>2055</v>
      </c>
    </row>
    <row r="273" spans="1:55" s="11" customFormat="1" ht="19.5" customHeight="1">
      <c r="A273" s="247">
        <f t="shared" si="113"/>
        <v>1</v>
      </c>
      <c r="B273" s="261">
        <f t="shared" si="114"/>
        <v>2553518118524</v>
      </c>
      <c r="C273" s="235">
        <f>VLOOKUP(B:B,[1]BRIDGESTONE!$B:$K,9,0)</f>
        <v>20</v>
      </c>
      <c r="D273" s="11" t="s">
        <v>6919</v>
      </c>
      <c r="E273" s="397" t="s">
        <v>1747</v>
      </c>
      <c r="F273" s="322" t="s">
        <v>8459</v>
      </c>
      <c r="G273" s="133" t="s">
        <v>10663</v>
      </c>
      <c r="H273" s="235">
        <v>0</v>
      </c>
      <c r="I273" s="430">
        <f>VLOOKUP(B:B,[1]BRIDGESTONE!$B:$K,10,0)</f>
        <v>0</v>
      </c>
      <c r="J273" s="132"/>
      <c r="K273" s="133" t="s">
        <v>1967</v>
      </c>
      <c r="L273" s="133">
        <v>16</v>
      </c>
      <c r="M273" s="135" t="s">
        <v>2021</v>
      </c>
      <c r="N273" s="236" t="s">
        <v>8996</v>
      </c>
      <c r="O273" s="236" t="s">
        <v>2400</v>
      </c>
      <c r="P273" s="237">
        <v>33400</v>
      </c>
      <c r="Q273" s="238">
        <f t="shared" si="99"/>
        <v>29409.090909090908</v>
      </c>
      <c r="R273" s="144">
        <f t="shared" si="110"/>
        <v>0.43667078825347755</v>
      </c>
      <c r="S273" s="248">
        <v>1074476383</v>
      </c>
      <c r="T273" s="304" t="s">
        <v>8033</v>
      </c>
      <c r="U273" s="194">
        <f t="shared" si="105"/>
        <v>33400</v>
      </c>
      <c r="W273" s="239">
        <v>33400</v>
      </c>
      <c r="X273" s="136">
        <f t="shared" si="106"/>
        <v>16567</v>
      </c>
      <c r="Y273" s="240">
        <f t="shared" si="107"/>
        <v>29409.090909090908</v>
      </c>
      <c r="Z273" s="142">
        <f t="shared" si="108"/>
        <v>0.10107099143206844</v>
      </c>
      <c r="AA273" s="137">
        <f t="shared" si="109"/>
        <v>0.43667078825347755</v>
      </c>
      <c r="AB273" s="334"/>
      <c r="AC273" s="189">
        <f t="shared" si="112"/>
        <v>32745</v>
      </c>
      <c r="AD273" s="187">
        <f t="shared" si="111"/>
        <v>35983</v>
      </c>
      <c r="AE273" s="129">
        <f t="shared" si="115"/>
        <v>3238.47</v>
      </c>
      <c r="AF273" s="130">
        <f t="shared" si="116"/>
        <v>655.4699999999998</v>
      </c>
      <c r="AG273" s="131">
        <f t="shared" si="117"/>
        <v>1.8216102048189416E-2</v>
      </c>
      <c r="AH273" s="138">
        <f t="shared" si="118"/>
        <v>2583</v>
      </c>
      <c r="AI273" s="139">
        <f t="shared" si="119"/>
        <v>7.1783897951810574E-2</v>
      </c>
      <c r="AJ273" s="139">
        <f t="shared" si="120"/>
        <v>0.41845468620528814</v>
      </c>
      <c r="AL273" s="197">
        <v>2553518118524</v>
      </c>
      <c r="AM273" s="197">
        <v>4961914965433</v>
      </c>
      <c r="AN273" s="197" t="s">
        <v>1473</v>
      </c>
      <c r="AO273" s="241" t="s">
        <v>1170</v>
      </c>
      <c r="AP273" s="241" t="s">
        <v>1174</v>
      </c>
      <c r="AQ273" s="242" t="s">
        <v>107</v>
      </c>
      <c r="AR273" s="242" t="s">
        <v>152</v>
      </c>
      <c r="AS273" s="431">
        <v>16567</v>
      </c>
      <c r="AT273" s="431">
        <v>1050</v>
      </c>
      <c r="AU273" s="211" t="s">
        <v>3957</v>
      </c>
      <c r="AV273" s="197" t="s">
        <v>192</v>
      </c>
      <c r="AW273" s="134" t="str">
        <f>IFERROR(VLOOKUP(AV:AV,Q商品!B:E,4,0),"")</f>
        <v>2023年製 POTENZA Adrenalin RE004 255/35R18 94W XL サマータイヤ 翌営業日発送</v>
      </c>
      <c r="AX273" s="134" t="str">
        <f>IFERROR(VLOOKUP(B:B,在庫!B:M,12,0),"")</f>
        <v/>
      </c>
      <c r="AY273" s="134" t="str">
        <f>IFERROR(VLOOKUP(B:B,在庫!B:L,10,0),"")</f>
        <v/>
      </c>
      <c r="AZ273" s="244" t="e">
        <f>VLOOKUP(AL:AL,[1]MICHELIN!$B:$AH,32,0)</f>
        <v>#N/A</v>
      </c>
      <c r="BA273" s="244" t="e">
        <f>VLOOKUP(AL:AL,[1]MICHELIN!$B:$AH,33,0)</f>
        <v>#N/A</v>
      </c>
      <c r="BC273" s="11" t="s">
        <v>2055</v>
      </c>
    </row>
    <row r="274" spans="1:55" s="11" customFormat="1" ht="19.5" customHeight="1">
      <c r="A274" s="247">
        <f t="shared" si="113"/>
        <v>1</v>
      </c>
      <c r="B274" s="261">
        <f t="shared" si="114"/>
        <v>2054517119555</v>
      </c>
      <c r="C274" s="235">
        <f>VLOOKUP(B:B,[1]BRIDGESTONE!$B:$K,9,0)</f>
        <v>6</v>
      </c>
      <c r="D274" s="154" t="s">
        <v>6919</v>
      </c>
      <c r="E274" s="397" t="s">
        <v>8620</v>
      </c>
      <c r="F274" s="328" t="s">
        <v>8621</v>
      </c>
      <c r="G274" s="133" t="s">
        <v>10661</v>
      </c>
      <c r="H274" s="243">
        <v>134</v>
      </c>
      <c r="I274" s="431">
        <f>VLOOKUP(B:B,[1]BRIDGESTONE!$B:$K,10,0)</f>
        <v>134</v>
      </c>
      <c r="J274" s="132">
        <v>2049</v>
      </c>
      <c r="K274" s="133" t="s">
        <v>6922</v>
      </c>
      <c r="L274" s="133">
        <v>17</v>
      </c>
      <c r="M274" s="159" t="s">
        <v>2014</v>
      </c>
      <c r="N274" s="251" t="s">
        <v>10534</v>
      </c>
      <c r="O274" s="236">
        <v>0</v>
      </c>
      <c r="P274" s="252">
        <v>23210</v>
      </c>
      <c r="Q274" s="238">
        <f t="shared" si="99"/>
        <v>20622.727272727272</v>
      </c>
      <c r="R274" s="144">
        <f t="shared" si="110"/>
        <v>0.29150980824333256</v>
      </c>
      <c r="S274" s="253">
        <v>1075537431</v>
      </c>
      <c r="T274" s="335" t="s">
        <v>10572</v>
      </c>
      <c r="U274" s="194">
        <f t="shared" si="105"/>
        <v>23210</v>
      </c>
      <c r="W274" s="184">
        <v>23210</v>
      </c>
      <c r="X274" s="136">
        <f t="shared" si="106"/>
        <v>14611</v>
      </c>
      <c r="Y274" s="240">
        <f t="shared" si="107"/>
        <v>20622.727272727272</v>
      </c>
      <c r="Z274" s="142">
        <f t="shared" si="108"/>
        <v>7.7294269711331243E-2</v>
      </c>
      <c r="AA274" s="137">
        <f t="shared" si="109"/>
        <v>0.29150980824333256</v>
      </c>
      <c r="AB274" s="145" t="s">
        <v>10550</v>
      </c>
      <c r="AC274" s="189">
        <f t="shared" si="112"/>
        <v>22754</v>
      </c>
      <c r="AD274" s="187">
        <f t="shared" si="111"/>
        <v>25004</v>
      </c>
      <c r="AE274" s="129">
        <f t="shared" si="115"/>
        <v>2250.36</v>
      </c>
      <c r="AF274" s="130">
        <f t="shared" si="116"/>
        <v>456.36000000000013</v>
      </c>
      <c r="AG274" s="131">
        <f t="shared" si="117"/>
        <v>1.8251479763237887E-2</v>
      </c>
      <c r="AH274" s="138">
        <f t="shared" si="118"/>
        <v>1794</v>
      </c>
      <c r="AI274" s="139">
        <f t="shared" si="119"/>
        <v>7.174852023676212E-2</v>
      </c>
      <c r="AJ274" s="139">
        <f t="shared" si="120"/>
        <v>0.27325832848009468</v>
      </c>
      <c r="AL274" s="197">
        <v>2054517119555</v>
      </c>
      <c r="AM274" s="200" t="s">
        <v>152</v>
      </c>
      <c r="AN274" s="201" t="s">
        <v>152</v>
      </c>
      <c r="AO274" s="337" t="s">
        <v>1177</v>
      </c>
      <c r="AP274" s="337" t="s">
        <v>8735</v>
      </c>
      <c r="AQ274" s="134" t="s">
        <v>62</v>
      </c>
      <c r="AR274" s="140" t="s">
        <v>152</v>
      </c>
      <c r="AS274" s="438">
        <v>14611</v>
      </c>
      <c r="AT274" s="431">
        <v>525</v>
      </c>
      <c r="AU274" s="211" t="s">
        <v>3957</v>
      </c>
      <c r="AV274" s="200" t="s">
        <v>10563</v>
      </c>
      <c r="AW274" s="134" t="s">
        <v>10564</v>
      </c>
      <c r="AX274" s="134" t="str">
        <f>IFERROR(VLOOKUP(B:B,在庫!B:M,12,0),"")</f>
        <v>2023年製</v>
      </c>
      <c r="AY274" s="134">
        <f>IFERROR(VLOOKUP(B:B,在庫!B:L,10,0),"")</f>
        <v>1</v>
      </c>
      <c r="AZ274" s="244" t="e">
        <f>VLOOKUP(AL:AL,[1]MICHELIN!$B:$AH,32,0)</f>
        <v>#N/A</v>
      </c>
      <c r="BA274" s="244" t="e">
        <f>VLOOKUP(AL:AL,[1]MICHELIN!$B:$AH,33,0)</f>
        <v>#N/A</v>
      </c>
      <c r="BC274" s="11" t="e">
        <v>#N/A</v>
      </c>
    </row>
    <row r="275" spans="1:55" s="11" customFormat="1" ht="19.5" customHeight="1">
      <c r="A275" s="247">
        <f t="shared" si="113"/>
        <v>1</v>
      </c>
      <c r="B275" s="261">
        <f t="shared" si="114"/>
        <v>2353519119557</v>
      </c>
      <c r="C275" s="235">
        <f>VLOOKUP(B:B,[1]BRIDGESTONE!$B:$K,9,0)</f>
        <v>0</v>
      </c>
      <c r="D275" s="154" t="s">
        <v>6919</v>
      </c>
      <c r="E275" s="397" t="s">
        <v>8619</v>
      </c>
      <c r="F275" s="328" t="s">
        <v>8622</v>
      </c>
      <c r="G275" s="133" t="s">
        <v>10661</v>
      </c>
      <c r="H275" s="243">
        <v>32</v>
      </c>
      <c r="I275" s="431">
        <f>VLOOKUP(B:B,[1]BRIDGESTONE!$B:$K,10,0)</f>
        <v>32</v>
      </c>
      <c r="J275" s="132" t="s">
        <v>12</v>
      </c>
      <c r="K275" s="133" t="s">
        <v>6922</v>
      </c>
      <c r="L275" s="133">
        <v>18</v>
      </c>
      <c r="M275" s="159" t="s">
        <v>2024</v>
      </c>
      <c r="N275" s="251" t="s">
        <v>10535</v>
      </c>
      <c r="O275" s="251" t="s">
        <v>2381</v>
      </c>
      <c r="P275" s="252">
        <v>30297</v>
      </c>
      <c r="Q275" s="238">
        <f t="shared" si="99"/>
        <v>26588.181818181816</v>
      </c>
      <c r="R275" s="144">
        <f t="shared" si="110"/>
        <v>0.33654733818853211</v>
      </c>
      <c r="S275" s="253">
        <v>1075537432</v>
      </c>
      <c r="T275" s="335" t="s">
        <v>10573</v>
      </c>
      <c r="U275" s="194">
        <f t="shared" si="105"/>
        <v>30297</v>
      </c>
      <c r="W275" s="184">
        <v>30297</v>
      </c>
      <c r="X275" s="136">
        <f t="shared" si="106"/>
        <v>17640</v>
      </c>
      <c r="Y275" s="240">
        <f t="shared" si="107"/>
        <v>26588.181818181816</v>
      </c>
      <c r="Z275" s="142">
        <f t="shared" si="108"/>
        <v>0.11407311328804992</v>
      </c>
      <c r="AA275" s="137">
        <f t="shared" si="109"/>
        <v>0.33654733818853211</v>
      </c>
      <c r="AB275" s="145" t="s">
        <v>10550</v>
      </c>
      <c r="AC275" s="189">
        <f t="shared" si="112"/>
        <v>29702</v>
      </c>
      <c r="AD275" s="187">
        <f t="shared" si="111"/>
        <v>32639</v>
      </c>
      <c r="AE275" s="129">
        <f t="shared" si="115"/>
        <v>2937.5099999999998</v>
      </c>
      <c r="AF275" s="130">
        <f t="shared" si="116"/>
        <v>595.50999999999976</v>
      </c>
      <c r="AG275" s="131">
        <f t="shared" si="117"/>
        <v>1.8245350654125424E-2</v>
      </c>
      <c r="AH275" s="138">
        <f t="shared" si="118"/>
        <v>2342</v>
      </c>
      <c r="AI275" s="139">
        <f t="shared" si="119"/>
        <v>7.1754649345874569E-2</v>
      </c>
      <c r="AJ275" s="139">
        <f t="shared" si="120"/>
        <v>0.31830198753440669</v>
      </c>
      <c r="AL275" s="197">
        <v>2353519119557</v>
      </c>
      <c r="AM275" s="200" t="s">
        <v>152</v>
      </c>
      <c r="AN275" s="201" t="s">
        <v>152</v>
      </c>
      <c r="AO275" s="337" t="s">
        <v>1177</v>
      </c>
      <c r="AP275" s="337" t="s">
        <v>1138</v>
      </c>
      <c r="AQ275" s="134" t="s">
        <v>125</v>
      </c>
      <c r="AR275" s="140" t="s">
        <v>152</v>
      </c>
      <c r="AS275" s="438">
        <v>17640</v>
      </c>
      <c r="AT275" s="437">
        <v>1050</v>
      </c>
      <c r="AU275" s="211" t="s">
        <v>3957</v>
      </c>
      <c r="AV275" s="200" t="s">
        <v>10568</v>
      </c>
      <c r="AW275" s="134" t="s">
        <v>10569</v>
      </c>
      <c r="AX275" s="134" t="str">
        <f>IFERROR(VLOOKUP(B:B,在庫!B:M,12,0),"")</f>
        <v>2023年製</v>
      </c>
      <c r="AY275" s="134">
        <f>IFERROR(VLOOKUP(B:B,在庫!B:L,10,0),"")</f>
        <v>1</v>
      </c>
      <c r="AZ275" s="244" t="e">
        <f>VLOOKUP(AL:AL,[1]MICHELIN!$B:$AH,32,0)</f>
        <v>#N/A</v>
      </c>
      <c r="BA275" s="244" t="e">
        <f>VLOOKUP(AL:AL,[1]MICHELIN!$B:$AH,33,0)</f>
        <v>#N/A</v>
      </c>
      <c r="BC275" s="11" t="e">
        <v>#N/A</v>
      </c>
    </row>
    <row r="276" spans="1:55" s="11" customFormat="1" ht="19.5" customHeight="1">
      <c r="A276" s="247">
        <f t="shared" si="113"/>
        <v>1</v>
      </c>
      <c r="B276" s="261">
        <f t="shared" si="114"/>
        <v>2254018119553</v>
      </c>
      <c r="C276" s="235">
        <f>VLOOKUP(B:B,[1]BRIDGESTONE!$B:$K,9,0)</f>
        <v>207</v>
      </c>
      <c r="D276" s="11" t="s">
        <v>5340</v>
      </c>
      <c r="E276" s="397" t="s">
        <v>1722</v>
      </c>
      <c r="F276" s="310" t="s">
        <v>7296</v>
      </c>
      <c r="G276" s="133" t="s">
        <v>10663</v>
      </c>
      <c r="H276" s="243">
        <v>12</v>
      </c>
      <c r="I276" s="431">
        <f>VLOOKUP(B:B,[1]BRIDGESTONE!$B:$K,10,0)</f>
        <v>12</v>
      </c>
      <c r="J276" s="132">
        <v>687</v>
      </c>
      <c r="K276" s="133" t="s">
        <v>1967</v>
      </c>
      <c r="L276" s="133">
        <v>23</v>
      </c>
      <c r="M276" s="135" t="s">
        <v>3998</v>
      </c>
      <c r="N276" s="236" t="s">
        <v>4004</v>
      </c>
      <c r="O276" s="236">
        <v>0</v>
      </c>
      <c r="P276" s="237">
        <v>21300</v>
      </c>
      <c r="Q276" s="238">
        <f t="shared" si="99"/>
        <v>18886.363636363636</v>
      </c>
      <c r="R276" s="144">
        <f t="shared" si="110"/>
        <v>0.39019494584837544</v>
      </c>
      <c r="S276" s="248">
        <v>1074476700</v>
      </c>
      <c r="T276" s="306" t="s">
        <v>8987</v>
      </c>
      <c r="U276" s="194">
        <f t="shared" si="105"/>
        <v>21300</v>
      </c>
      <c r="W276" s="239">
        <v>21300</v>
      </c>
      <c r="X276" s="136">
        <f t="shared" si="106"/>
        <v>11517</v>
      </c>
      <c r="Y276" s="240">
        <f t="shared" si="107"/>
        <v>18886.363636363636</v>
      </c>
      <c r="Z276" s="142">
        <f t="shared" si="108"/>
        <v>7.7323943661971928E-2</v>
      </c>
      <c r="AA276" s="137">
        <f t="shared" si="109"/>
        <v>0.39019494584837544</v>
      </c>
      <c r="AB276" s="334"/>
      <c r="AC276" s="189">
        <f t="shared" si="112"/>
        <v>20882</v>
      </c>
      <c r="AD276" s="187">
        <f t="shared" si="111"/>
        <v>22947</v>
      </c>
      <c r="AE276" s="129">
        <f t="shared" si="115"/>
        <v>2065.23</v>
      </c>
      <c r="AF276" s="130">
        <f t="shared" si="116"/>
        <v>418.23</v>
      </c>
      <c r="AG276" s="131">
        <f t="shared" si="117"/>
        <v>1.8225911883906393E-2</v>
      </c>
      <c r="AH276" s="138">
        <f t="shared" si="118"/>
        <v>1647</v>
      </c>
      <c r="AI276" s="139">
        <f t="shared" si="119"/>
        <v>7.1774088116093607E-2</v>
      </c>
      <c r="AJ276" s="139">
        <f t="shared" si="120"/>
        <v>0.37196903396446906</v>
      </c>
      <c r="AL276" s="197">
        <v>2254018119553</v>
      </c>
      <c r="AM276" s="197" t="s">
        <v>152</v>
      </c>
      <c r="AN276" s="197" t="s">
        <v>152</v>
      </c>
      <c r="AO276" s="241" t="s">
        <v>1177</v>
      </c>
      <c r="AP276" s="241" t="s">
        <v>925</v>
      </c>
      <c r="AQ276" s="242" t="s">
        <v>38</v>
      </c>
      <c r="AR276" s="242" t="s">
        <v>152</v>
      </c>
      <c r="AS276" s="431">
        <f>VLOOKUP(B:B,[1]BRIDGESTONE!$B:$K,8,0)</f>
        <v>11517</v>
      </c>
      <c r="AT276" s="431">
        <v>525</v>
      </c>
      <c r="AU276" s="211" t="s">
        <v>3957</v>
      </c>
      <c r="AV276" s="197" t="s">
        <v>193</v>
      </c>
      <c r="AW276" s="134" t="str">
        <f>IFERROR(VLOOKUP(AV:AV,Q商品!B:E,4,0),"")</f>
        <v>2022年製 POTENZA Sport 225/40R18 92Y XL サマータイヤ 翌営業日発送</v>
      </c>
      <c r="AX276" s="134" t="str">
        <f>IFERROR(VLOOKUP(B:B,在庫!B:M,12,0),"")</f>
        <v>2023年製</v>
      </c>
      <c r="AY276" s="134">
        <f>IFERROR(VLOOKUP(B:B,在庫!B:L,10,0),"")</f>
        <v>1</v>
      </c>
      <c r="AZ276" s="244" t="e">
        <f>VLOOKUP(AL:AL,[1]MICHELIN!$B:$AH,32,0)</f>
        <v>#N/A</v>
      </c>
      <c r="BA276" s="244" t="e">
        <f>VLOOKUP(AL:AL,[1]MICHELIN!$B:$AH,33,0)</f>
        <v>#N/A</v>
      </c>
      <c r="BC276" s="11" t="s">
        <v>2055</v>
      </c>
    </row>
    <row r="277" spans="1:55" s="11" customFormat="1" ht="19.5" customHeight="1">
      <c r="A277" s="247">
        <f t="shared" si="113"/>
        <v>1</v>
      </c>
      <c r="B277" s="261">
        <f t="shared" si="114"/>
        <v>2254517119559</v>
      </c>
      <c r="C277" s="235">
        <f>VLOOKUP(B:B,[1]BRIDGESTONE!$B:$K,9,0)</f>
        <v>0</v>
      </c>
      <c r="D277" s="11" t="s">
        <v>5340</v>
      </c>
      <c r="E277" s="397" t="s">
        <v>1723</v>
      </c>
      <c r="F277" s="323" t="s">
        <v>8951</v>
      </c>
      <c r="G277" s="133" t="s">
        <v>10663</v>
      </c>
      <c r="H277" s="243">
        <v>1</v>
      </c>
      <c r="I277" s="431">
        <f>VLOOKUP(B:B,[1]BRIDGESTONE!$B:$K,10,0)</f>
        <v>1</v>
      </c>
      <c r="J277" s="132"/>
      <c r="K277" s="133" t="s">
        <v>1967</v>
      </c>
      <c r="L277" s="133">
        <v>24</v>
      </c>
      <c r="M277" s="135" t="s">
        <v>2024</v>
      </c>
      <c r="N277" s="236" t="s">
        <v>8997</v>
      </c>
      <c r="O277" s="236" t="s">
        <v>2381</v>
      </c>
      <c r="P277" s="237">
        <v>18150</v>
      </c>
      <c r="Q277" s="238">
        <f t="shared" si="99"/>
        <v>16022.727272727272</v>
      </c>
      <c r="R277" s="144">
        <f t="shared" si="110"/>
        <v>0.31322553191489361</v>
      </c>
      <c r="S277" s="248">
        <v>1074476337</v>
      </c>
      <c r="T277" s="306" t="s">
        <v>8988</v>
      </c>
      <c r="U277" s="194">
        <f t="shared" si="105"/>
        <v>17250</v>
      </c>
      <c r="V277" s="11">
        <v>900</v>
      </c>
      <c r="W277" s="239">
        <v>18150</v>
      </c>
      <c r="X277" s="136">
        <f t="shared" si="106"/>
        <v>11004</v>
      </c>
      <c r="Y277" s="240">
        <f t="shared" si="107"/>
        <v>16022.727272727272</v>
      </c>
      <c r="Z277" s="142">
        <f t="shared" si="108"/>
        <v>8.355685131195334E-2</v>
      </c>
      <c r="AA277" s="137">
        <f t="shared" si="109"/>
        <v>0.31322553191489361</v>
      </c>
      <c r="AB277" s="334"/>
      <c r="AC277" s="189">
        <f t="shared" si="112"/>
        <v>16911</v>
      </c>
      <c r="AD277" s="187">
        <f t="shared" si="111"/>
        <v>18583</v>
      </c>
      <c r="AE277" s="129">
        <f t="shared" si="115"/>
        <v>1672.47</v>
      </c>
      <c r="AF277" s="130">
        <f t="shared" si="116"/>
        <v>339.47</v>
      </c>
      <c r="AG277" s="131">
        <f t="shared" si="117"/>
        <v>1.826777161922187E-2</v>
      </c>
      <c r="AH277" s="138">
        <f t="shared" si="118"/>
        <v>1333</v>
      </c>
      <c r="AI277" s="139">
        <f t="shared" si="119"/>
        <v>7.1732228380778126E-2</v>
      </c>
      <c r="AJ277" s="139">
        <f t="shared" si="120"/>
        <v>0.29495776029567172</v>
      </c>
      <c r="AL277" s="197">
        <v>2254517119559</v>
      </c>
      <c r="AM277" s="197" t="s">
        <v>152</v>
      </c>
      <c r="AN277" s="197" t="s">
        <v>152</v>
      </c>
      <c r="AO277" s="241" t="s">
        <v>1177</v>
      </c>
      <c r="AP277" s="241" t="s">
        <v>927</v>
      </c>
      <c r="AQ277" s="242" t="s">
        <v>37</v>
      </c>
      <c r="AR277" s="242" t="s">
        <v>152</v>
      </c>
      <c r="AS277" s="431">
        <v>11004</v>
      </c>
      <c r="AT277" s="431">
        <v>525</v>
      </c>
      <c r="AU277" s="211" t="s">
        <v>3957</v>
      </c>
      <c r="AV277" s="197" t="s">
        <v>194</v>
      </c>
      <c r="AW277" s="134" t="str">
        <f>IFERROR(VLOOKUP(AV:AV,Q商品!B:E,4,0),"")</f>
        <v>2022年製 POTENZA Sport 225/45R17 94Y XL サマータイヤ 翌営業日発送</v>
      </c>
      <c r="AX277" s="134" t="str">
        <f>IFERROR(VLOOKUP(B:B,在庫!B:M,12,0),"")</f>
        <v>2022年製</v>
      </c>
      <c r="AY277" s="134">
        <f>IFERROR(VLOOKUP(B:B,在庫!B:L,10,0),"")</f>
        <v>1</v>
      </c>
      <c r="AZ277" s="244" t="e">
        <f>VLOOKUP(AL:AL,[1]MICHELIN!$B:$AH,32,0)</f>
        <v>#N/A</v>
      </c>
      <c r="BA277" s="244" t="e">
        <f>VLOOKUP(AL:AL,[1]MICHELIN!$B:$AH,33,0)</f>
        <v>#N/A</v>
      </c>
      <c r="BC277" s="11" t="s">
        <v>150</v>
      </c>
    </row>
    <row r="278" spans="1:55" s="11" customFormat="1" ht="19.5" customHeight="1">
      <c r="A278" s="247">
        <f t="shared" si="113"/>
        <v>1</v>
      </c>
      <c r="B278" s="261">
        <f t="shared" si="114"/>
        <v>2254518119558</v>
      </c>
      <c r="C278" s="235">
        <f>VLOOKUP(B:B,[1]BRIDGESTONE!$B:$K,9,0)</f>
        <v>0</v>
      </c>
      <c r="D278" s="11" t="s">
        <v>6919</v>
      </c>
      <c r="E278" s="397" t="s">
        <v>1724</v>
      </c>
      <c r="F278" s="323" t="s">
        <v>8998</v>
      </c>
      <c r="G278" s="133" t="s">
        <v>10663</v>
      </c>
      <c r="H278" s="235">
        <v>0</v>
      </c>
      <c r="I278" s="430">
        <f>VLOOKUP(B:B,[1]BRIDGESTONE!$B:$K,10,0)</f>
        <v>0</v>
      </c>
      <c r="J278" s="132"/>
      <c r="K278" s="133" t="s">
        <v>1967</v>
      </c>
      <c r="L278" s="133">
        <v>25</v>
      </c>
      <c r="M278" s="135" t="s">
        <v>2014</v>
      </c>
      <c r="N278" s="236" t="s">
        <v>5276</v>
      </c>
      <c r="O278" s="236">
        <v>0</v>
      </c>
      <c r="P278" s="237">
        <v>27500</v>
      </c>
      <c r="Q278" s="238">
        <f t="shared" si="99"/>
        <v>24045.454545454544</v>
      </c>
      <c r="R278" s="144">
        <f t="shared" si="110"/>
        <v>0.38508128544423437</v>
      </c>
      <c r="S278" s="248">
        <v>1074476336</v>
      </c>
      <c r="T278" s="303" t="s">
        <v>8036</v>
      </c>
      <c r="U278" s="194">
        <f t="shared" si="105"/>
        <v>27500</v>
      </c>
      <c r="W278" s="239">
        <v>27500</v>
      </c>
      <c r="X278" s="136">
        <f t="shared" si="106"/>
        <v>14786</v>
      </c>
      <c r="Y278" s="240">
        <f t="shared" si="107"/>
        <v>24045.454545454544</v>
      </c>
      <c r="Z278" s="142">
        <f t="shared" si="108"/>
        <v>7.7309090909090994E-2</v>
      </c>
      <c r="AA278" s="137">
        <f t="shared" si="109"/>
        <v>0.38508128544423437</v>
      </c>
      <c r="AB278" s="334"/>
      <c r="AC278" s="189">
        <f t="shared" si="112"/>
        <v>26960</v>
      </c>
      <c r="AD278" s="187">
        <f t="shared" si="111"/>
        <v>29626</v>
      </c>
      <c r="AE278" s="129">
        <f t="shared" si="115"/>
        <v>2666.3399999999997</v>
      </c>
      <c r="AF278" s="130">
        <f t="shared" si="116"/>
        <v>540.33999999999969</v>
      </c>
      <c r="AG278" s="131">
        <f t="shared" si="117"/>
        <v>1.8238709241882121E-2</v>
      </c>
      <c r="AH278" s="138">
        <f t="shared" si="118"/>
        <v>2126</v>
      </c>
      <c r="AI278" s="139">
        <f t="shared" si="119"/>
        <v>7.1761290758117866E-2</v>
      </c>
      <c r="AJ278" s="139">
        <f t="shared" si="120"/>
        <v>0.36684257620235222</v>
      </c>
      <c r="AL278" s="197">
        <v>2254518119558</v>
      </c>
      <c r="AM278" s="197" t="s">
        <v>152</v>
      </c>
      <c r="AN278" s="197" t="s">
        <v>152</v>
      </c>
      <c r="AO278" s="241" t="s">
        <v>1177</v>
      </c>
      <c r="AP278" s="241" t="s">
        <v>929</v>
      </c>
      <c r="AQ278" s="242" t="s">
        <v>40</v>
      </c>
      <c r="AR278" s="242" t="s">
        <v>152</v>
      </c>
      <c r="AS278" s="431">
        <v>14786</v>
      </c>
      <c r="AT278" s="431">
        <v>1050</v>
      </c>
      <c r="AU278" s="211" t="s">
        <v>3957</v>
      </c>
      <c r="AV278" s="197" t="s">
        <v>195</v>
      </c>
      <c r="AW278" s="134" t="str">
        <f>IFERROR(VLOOKUP(AV:AV,Q商品!B:E,4,0),"")</f>
        <v>2021年製以降 POTENZA Sport 225/45R18 95Y XL サマータイヤ 翌営業日発送</v>
      </c>
      <c r="AX278" s="134" t="str">
        <f>IFERROR(VLOOKUP(B:B,在庫!B:M,12,0),"")</f>
        <v>2021年製</v>
      </c>
      <c r="AY278" s="134">
        <f>IFERROR(VLOOKUP(B:B,在庫!B:L,10,0),"")</f>
        <v>1</v>
      </c>
      <c r="AZ278" s="244" t="e">
        <f>VLOOKUP(AL:AL,[1]MICHELIN!$B:$AH,32,0)</f>
        <v>#N/A</v>
      </c>
      <c r="BA278" s="244" t="e">
        <f>VLOOKUP(AL:AL,[1]MICHELIN!$B:$AH,33,0)</f>
        <v>#N/A</v>
      </c>
      <c r="BC278" s="11" t="s">
        <v>150</v>
      </c>
    </row>
    <row r="279" spans="1:55" s="11" customFormat="1" ht="19.5" customHeight="1">
      <c r="A279" s="247">
        <f t="shared" si="113"/>
        <v>1</v>
      </c>
      <c r="B279" s="261">
        <f t="shared" si="114"/>
        <v>2454018119557</v>
      </c>
      <c r="C279" s="235">
        <f>VLOOKUP(B:B,[1]BRIDGESTONE!$B:$K,9,0)</f>
        <v>81</v>
      </c>
      <c r="D279" s="11" t="s">
        <v>5340</v>
      </c>
      <c r="E279" s="397" t="s">
        <v>1721</v>
      </c>
      <c r="F279" s="322" t="s">
        <v>8460</v>
      </c>
      <c r="G279" s="133" t="s">
        <v>10663</v>
      </c>
      <c r="H279" s="243">
        <v>19</v>
      </c>
      <c r="I279" s="431">
        <f>VLOOKUP(B:B,[1]BRIDGESTONE!$B:$K,10,0)</f>
        <v>19</v>
      </c>
      <c r="J279" s="132">
        <v>520</v>
      </c>
      <c r="K279" s="133" t="s">
        <v>1967</v>
      </c>
      <c r="L279" s="133">
        <v>26</v>
      </c>
      <c r="M279" s="135" t="s">
        <v>3998</v>
      </c>
      <c r="N279" s="236" t="s">
        <v>10536</v>
      </c>
      <c r="O279" s="236">
        <v>0</v>
      </c>
      <c r="P279" s="237">
        <v>27700</v>
      </c>
      <c r="Q279" s="238">
        <f t="shared" si="99"/>
        <v>24227.272727272724</v>
      </c>
      <c r="R279" s="144">
        <f t="shared" si="110"/>
        <v>0.32493433395872412</v>
      </c>
      <c r="S279" s="248">
        <v>1074476338</v>
      </c>
      <c r="T279" s="306" t="s">
        <v>8989</v>
      </c>
      <c r="U279" s="194">
        <f t="shared" si="105"/>
        <v>27700</v>
      </c>
      <c r="W279" s="239">
        <v>27700</v>
      </c>
      <c r="X279" s="136">
        <f t="shared" si="106"/>
        <v>16355</v>
      </c>
      <c r="Y279" s="240">
        <f t="shared" si="107"/>
        <v>24227.272727272724</v>
      </c>
      <c r="Z279" s="142">
        <f t="shared" si="108"/>
        <v>7.7292418772563209E-2</v>
      </c>
      <c r="AA279" s="137">
        <f t="shared" si="109"/>
        <v>0.32493433395872412</v>
      </c>
      <c r="AB279" s="334"/>
      <c r="AC279" s="189">
        <f t="shared" si="112"/>
        <v>27156</v>
      </c>
      <c r="AD279" s="187">
        <f t="shared" si="111"/>
        <v>29841</v>
      </c>
      <c r="AE279" s="129">
        <f t="shared" si="115"/>
        <v>2685.69</v>
      </c>
      <c r="AF279" s="130">
        <f t="shared" si="116"/>
        <v>544.69000000000005</v>
      </c>
      <c r="AG279" s="131">
        <f t="shared" si="117"/>
        <v>1.8253074628866328E-2</v>
      </c>
      <c r="AH279" s="138">
        <f t="shared" si="118"/>
        <v>2141</v>
      </c>
      <c r="AI279" s="139">
        <f t="shared" si="119"/>
        <v>7.1746925371133669E-2</v>
      </c>
      <c r="AJ279" s="139">
        <f t="shared" si="120"/>
        <v>0.30668125932985779</v>
      </c>
      <c r="AL279" s="197">
        <v>2454018119557</v>
      </c>
      <c r="AM279" s="197" t="s">
        <v>152</v>
      </c>
      <c r="AN279" s="197" t="s">
        <v>152</v>
      </c>
      <c r="AO279" s="241" t="s">
        <v>1177</v>
      </c>
      <c r="AP279" s="241" t="s">
        <v>813</v>
      </c>
      <c r="AQ279" s="242" t="s">
        <v>83</v>
      </c>
      <c r="AR279" s="242" t="s">
        <v>152</v>
      </c>
      <c r="AS279" s="431">
        <f>VLOOKUP(B:B,[1]BRIDGESTONE!$B:$K,8,0)</f>
        <v>16355</v>
      </c>
      <c r="AT279" s="431">
        <v>1050</v>
      </c>
      <c r="AU279" s="211" t="s">
        <v>3957</v>
      </c>
      <c r="AV279" s="197" t="s">
        <v>196</v>
      </c>
      <c r="AW279" s="134" t="str">
        <f>IFERROR(VLOOKUP(AV:AV,Q商品!B:E,4,0),"")</f>
        <v>2023年製 POTENZA Sport 245/40R18 97Y XL サマータイヤ 翌営業日発送</v>
      </c>
      <c r="AX279" s="134" t="str">
        <f>IFERROR(VLOOKUP(B:B,在庫!B:M,12,0),"")</f>
        <v>2023年製</v>
      </c>
      <c r="AY279" s="134">
        <f>IFERROR(VLOOKUP(B:B,在庫!B:L,10,0),"")</f>
        <v>1</v>
      </c>
      <c r="AZ279" s="244" t="e">
        <f>VLOOKUP(AL:AL,[1]MICHELIN!$B:$AH,32,0)</f>
        <v>#N/A</v>
      </c>
      <c r="BA279" s="244" t="e">
        <f>VLOOKUP(AL:AL,[1]MICHELIN!$B:$AH,33,0)</f>
        <v>#N/A</v>
      </c>
      <c r="BC279" s="11" t="s">
        <v>2055</v>
      </c>
    </row>
    <row r="280" spans="1:55" s="11" customFormat="1" ht="19.5" customHeight="1">
      <c r="A280" s="11">
        <f t="shared" si="113"/>
        <v>1</v>
      </c>
      <c r="B280" s="249">
        <f t="shared" si="114"/>
        <v>1556514119190</v>
      </c>
      <c r="C280" s="235">
        <f>VLOOKUP(B:B,[1]BRIDGESTONE!$B:$K,9,0)</f>
        <v>12</v>
      </c>
      <c r="D280" s="11" t="s">
        <v>5340</v>
      </c>
      <c r="E280" s="397" t="s">
        <v>1703</v>
      </c>
      <c r="F280" s="310" t="s">
        <v>7297</v>
      </c>
      <c r="G280" s="133" t="s">
        <v>10663</v>
      </c>
      <c r="H280" s="235">
        <v>16</v>
      </c>
      <c r="I280" s="430">
        <f>VLOOKUP(B:B,[1]BRIDGESTONE!$B:$K,10,0)</f>
        <v>16</v>
      </c>
      <c r="J280" s="132">
        <v>24</v>
      </c>
      <c r="K280" s="133" t="s">
        <v>1968</v>
      </c>
      <c r="L280" s="133">
        <v>1</v>
      </c>
      <c r="M280" s="135" t="s">
        <v>3907</v>
      </c>
      <c r="N280" s="236" t="s">
        <v>4005</v>
      </c>
      <c r="O280" s="236" t="s">
        <v>4006</v>
      </c>
      <c r="P280" s="237">
        <v>8947</v>
      </c>
      <c r="Q280" s="238">
        <f t="shared" si="99"/>
        <v>7656.363636363636</v>
      </c>
      <c r="R280" s="144">
        <f t="shared" si="110"/>
        <v>0.11067442412728565</v>
      </c>
      <c r="S280" s="197">
        <v>1074476724</v>
      </c>
      <c r="T280" s="306" t="s">
        <v>8990</v>
      </c>
      <c r="U280" s="194">
        <f t="shared" si="105"/>
        <v>9450</v>
      </c>
      <c r="W280" s="239">
        <v>9450</v>
      </c>
      <c r="X280" s="136">
        <f t="shared" si="106"/>
        <v>6809</v>
      </c>
      <c r="Y280" s="240">
        <f t="shared" si="107"/>
        <v>8113.6363636363631</v>
      </c>
      <c r="Z280" s="142">
        <f t="shared" si="108"/>
        <v>0.31575546077290939</v>
      </c>
      <c r="AA280" s="137">
        <f t="shared" si="109"/>
        <v>0.16079551820728286</v>
      </c>
      <c r="AB280" s="334" t="s">
        <v>10583</v>
      </c>
      <c r="AC280" s="189">
        <f t="shared" si="112"/>
        <v>9264</v>
      </c>
      <c r="AD280" s="187">
        <f t="shared" si="111"/>
        <v>10180</v>
      </c>
      <c r="AE280" s="129">
        <f t="shared" si="115"/>
        <v>916.19999999999993</v>
      </c>
      <c r="AF280" s="130">
        <f t="shared" si="116"/>
        <v>186.19999999999993</v>
      </c>
      <c r="AG280" s="131">
        <f t="shared" si="117"/>
        <v>1.8290766208251468E-2</v>
      </c>
      <c r="AH280" s="138">
        <f t="shared" si="118"/>
        <v>730</v>
      </c>
      <c r="AI280" s="139">
        <f t="shared" si="119"/>
        <v>7.1709233791748525E-2</v>
      </c>
      <c r="AJ280" s="139">
        <f t="shared" si="120"/>
        <v>0.1425047519990314</v>
      </c>
      <c r="AL280" s="197">
        <v>1556514119190</v>
      </c>
      <c r="AM280" s="197">
        <v>4961914455408</v>
      </c>
      <c r="AN280" s="197" t="s">
        <v>1483</v>
      </c>
      <c r="AO280" s="241" t="s">
        <v>21</v>
      </c>
      <c r="AP280" s="241" t="s">
        <v>865</v>
      </c>
      <c r="AQ280" s="242" t="s">
        <v>104</v>
      </c>
      <c r="AR280" s="242" t="s">
        <v>152</v>
      </c>
      <c r="AS280" s="431">
        <f>VLOOKUP(B:B,[1]BRIDGESTONE!$B:$K,8,0)</f>
        <v>6809</v>
      </c>
      <c r="AT280" s="431">
        <v>525</v>
      </c>
      <c r="AU280" s="211" t="s">
        <v>3956</v>
      </c>
      <c r="AV280" s="197" t="s">
        <v>197</v>
      </c>
      <c r="AW280" s="134" t="str">
        <f>IFERROR(VLOOKUP(AV:AV,Q商品!B:E,4,0),"")</f>
        <v>2022年製以降 GR-Leggera 155/65R14 75H サマータイヤ 翌営業日発送</v>
      </c>
      <c r="AX280" s="134" t="str">
        <f>IFERROR(VLOOKUP(B:B,在庫!B:M,12,0),"")</f>
        <v>2023年製</v>
      </c>
      <c r="AY280" s="134">
        <f>IFERROR(VLOOKUP(B:B,在庫!B:L,10,0),"")</f>
        <v>1</v>
      </c>
      <c r="AZ280" s="244" t="e">
        <f>VLOOKUP(AL:AL,[1]MICHELIN!$B:$AH,32,0)</f>
        <v>#N/A</v>
      </c>
      <c r="BA280" s="244" t="e">
        <f>VLOOKUP(AL:AL,[1]MICHELIN!$B:$AH,33,0)</f>
        <v>#N/A</v>
      </c>
      <c r="BC280" s="11" t="s">
        <v>2055</v>
      </c>
    </row>
    <row r="281" spans="1:55" s="11" customFormat="1" ht="19.5" customHeight="1">
      <c r="A281" s="11">
        <f t="shared" si="113"/>
        <v>1</v>
      </c>
      <c r="B281" s="249">
        <f t="shared" si="114"/>
        <v>1655514119190</v>
      </c>
      <c r="C281" s="235">
        <f>VLOOKUP(B:B,[1]BRIDGESTONE!$B:$K,9,0)</f>
        <v>1</v>
      </c>
      <c r="D281" s="11" t="s">
        <v>5340</v>
      </c>
      <c r="E281" s="397" t="s">
        <v>1702</v>
      </c>
      <c r="F281" s="322" t="s">
        <v>8461</v>
      </c>
      <c r="G281" s="133" t="s">
        <v>10661</v>
      </c>
      <c r="H281" s="235">
        <v>2</v>
      </c>
      <c r="I281" s="430">
        <f>VLOOKUP(B:B,[1]BRIDGESTONE!$B:$K,10,0)</f>
        <v>2</v>
      </c>
      <c r="J281" s="132"/>
      <c r="K281" s="133" t="s">
        <v>1968</v>
      </c>
      <c r="L281" s="133">
        <v>2</v>
      </c>
      <c r="M281" s="135" t="s">
        <v>3998</v>
      </c>
      <c r="N281" s="236" t="s">
        <v>8999</v>
      </c>
      <c r="O281" s="236" t="s">
        <v>3936</v>
      </c>
      <c r="P281" s="237">
        <v>11112</v>
      </c>
      <c r="Q281" s="238">
        <f t="shared" si="99"/>
        <v>9624.545454545454</v>
      </c>
      <c r="R281" s="144">
        <f t="shared" si="110"/>
        <v>0.13762161141022003</v>
      </c>
      <c r="S281" s="197">
        <v>1074476722</v>
      </c>
      <c r="T281" s="306" t="s">
        <v>8991</v>
      </c>
      <c r="U281" s="194">
        <f t="shared" si="105"/>
        <v>0</v>
      </c>
      <c r="W281" s="239"/>
      <c r="X281" s="136">
        <f t="shared" si="106"/>
        <v>8300</v>
      </c>
      <c r="Y281" s="240">
        <f t="shared" si="107"/>
        <v>-477.27272727272725</v>
      </c>
      <c r="Z281" s="142">
        <f t="shared" si="108"/>
        <v>-1</v>
      </c>
      <c r="AA281" s="137">
        <f t="shared" si="109"/>
        <v>18.390476190476193</v>
      </c>
      <c r="AB281" s="145"/>
      <c r="AC281" s="189">
        <f t="shared" si="112"/>
        <v>0</v>
      </c>
      <c r="AD281" s="187">
        <f t="shared" si="111"/>
        <v>0</v>
      </c>
      <c r="AE281" s="129">
        <f t="shared" si="115"/>
        <v>0</v>
      </c>
      <c r="AF281" s="130">
        <f t="shared" si="116"/>
        <v>0</v>
      </c>
      <c r="AG281" s="131" t="str">
        <f t="shared" si="117"/>
        <v/>
      </c>
      <c r="AH281" s="138">
        <f t="shared" si="118"/>
        <v>0</v>
      </c>
      <c r="AI281" s="139" t="str">
        <f t="shared" si="119"/>
        <v/>
      </c>
      <c r="AJ281" s="139" t="str">
        <f t="shared" si="120"/>
        <v/>
      </c>
      <c r="AL281" s="197">
        <v>1655514119190</v>
      </c>
      <c r="AM281" s="197">
        <v>4961914455415</v>
      </c>
      <c r="AN281" s="197" t="s">
        <v>1444</v>
      </c>
      <c r="AO281" s="241" t="s">
        <v>21</v>
      </c>
      <c r="AP281" s="241" t="s">
        <v>846</v>
      </c>
      <c r="AQ281" s="242" t="s">
        <v>111</v>
      </c>
      <c r="AR281" s="242" t="s">
        <v>152</v>
      </c>
      <c r="AS281" s="431">
        <v>8300</v>
      </c>
      <c r="AT281" s="431">
        <v>525</v>
      </c>
      <c r="AU281" s="211" t="s">
        <v>3956</v>
      </c>
      <c r="AV281" s="197" t="s">
        <v>198</v>
      </c>
      <c r="AW281" s="134" t="str">
        <f>IFERROR(VLOOKUP(AV:AV,Q商品!B:E,4,0),"")</f>
        <v>2022年製 GR-Leggera 165/55R14 72V サマータイヤ 翌営業日発送</v>
      </c>
      <c r="AX281" s="134" t="str">
        <f>IFERROR(VLOOKUP(B:B,在庫!B:M,12,0),"")</f>
        <v>2022年製</v>
      </c>
      <c r="AY281" s="134">
        <f>IFERROR(VLOOKUP(B:B,在庫!B:L,10,0),"")</f>
        <v>1</v>
      </c>
      <c r="AZ281" s="244" t="e">
        <f>VLOOKUP(AL:AL,[1]MICHELIN!$B:$AH,32,0)</f>
        <v>#N/A</v>
      </c>
      <c r="BA281" s="244" t="e">
        <f>VLOOKUP(AL:AL,[1]MICHELIN!$B:$AH,33,0)</f>
        <v>#N/A</v>
      </c>
      <c r="BC281" s="11" t="s">
        <v>2055</v>
      </c>
    </row>
    <row r="282" spans="1:55" s="11" customFormat="1" ht="19.5" customHeight="1">
      <c r="A282" s="11">
        <f t="shared" si="113"/>
        <v>1</v>
      </c>
      <c r="B282" s="249">
        <f t="shared" si="114"/>
        <v>1655515119199</v>
      </c>
      <c r="C282" s="235">
        <f>VLOOKUP(B:B,[1]BRIDGESTONE!$B:$K,9,0)</f>
        <v>0</v>
      </c>
      <c r="D282" s="11" t="s">
        <v>5340</v>
      </c>
      <c r="E282" s="397" t="s">
        <v>1704</v>
      </c>
      <c r="F282" s="310" t="s">
        <v>2382</v>
      </c>
      <c r="G282" s="133" t="s">
        <v>10663</v>
      </c>
      <c r="H282" s="235">
        <v>20</v>
      </c>
      <c r="I282" s="430">
        <f>VLOOKUP(B:B,[1]BRIDGESTONE!$B:$K,10,0)</f>
        <v>20</v>
      </c>
      <c r="J282" s="132">
        <v>15</v>
      </c>
      <c r="K282" s="133" t="s">
        <v>1968</v>
      </c>
      <c r="L282" s="133">
        <v>3</v>
      </c>
      <c r="M282" s="135" t="s">
        <v>3998</v>
      </c>
      <c r="N282" s="236" t="s">
        <v>8651</v>
      </c>
      <c r="O282" s="236" t="s">
        <v>3936</v>
      </c>
      <c r="P282" s="237">
        <v>11640</v>
      </c>
      <c r="Q282" s="238">
        <f t="shared" si="99"/>
        <v>10104.545454545454</v>
      </c>
      <c r="R282" s="144">
        <f t="shared" si="110"/>
        <v>9.3378317588843865E-2</v>
      </c>
      <c r="S282" s="197">
        <v>1074476614</v>
      </c>
      <c r="T282" s="305" t="s">
        <v>8040</v>
      </c>
      <c r="U282" s="194">
        <f t="shared" si="105"/>
        <v>10740</v>
      </c>
      <c r="V282" s="11">
        <v>900</v>
      </c>
      <c r="W282" s="239">
        <v>11640</v>
      </c>
      <c r="X282" s="136">
        <f t="shared" si="106"/>
        <v>9161</v>
      </c>
      <c r="Y282" s="240">
        <f t="shared" si="107"/>
        <v>10104.545454545454</v>
      </c>
      <c r="Z282" s="142">
        <f t="shared" si="108"/>
        <v>2.2988505747126409E-2</v>
      </c>
      <c r="AA282" s="137">
        <f t="shared" si="109"/>
        <v>9.3378317588843865E-2</v>
      </c>
      <c r="AB282" s="334"/>
      <c r="AC282" s="189">
        <f t="shared" si="112"/>
        <v>10529</v>
      </c>
      <c r="AD282" s="187">
        <f t="shared" si="111"/>
        <v>11570</v>
      </c>
      <c r="AE282" s="129">
        <f t="shared" si="115"/>
        <v>1041.3</v>
      </c>
      <c r="AF282" s="130">
        <f t="shared" si="116"/>
        <v>211.29999999999995</v>
      </c>
      <c r="AG282" s="131">
        <f t="shared" si="117"/>
        <v>1.8262748487467586E-2</v>
      </c>
      <c r="AH282" s="138">
        <f t="shared" si="118"/>
        <v>830</v>
      </c>
      <c r="AI282" s="139">
        <f t="shared" si="119"/>
        <v>7.1737251512532407E-2</v>
      </c>
      <c r="AJ282" s="139">
        <f t="shared" si="120"/>
        <v>7.5115569101376276E-2</v>
      </c>
      <c r="AL282" s="197">
        <v>1655515119199</v>
      </c>
      <c r="AM282" s="197">
        <v>4961914455422</v>
      </c>
      <c r="AN282" s="197" t="s">
        <v>1460</v>
      </c>
      <c r="AO282" s="241" t="s">
        <v>21</v>
      </c>
      <c r="AP282" s="241" t="s">
        <v>844</v>
      </c>
      <c r="AQ282" s="242" t="s">
        <v>109</v>
      </c>
      <c r="AR282" s="242" t="s">
        <v>152</v>
      </c>
      <c r="AS282" s="431">
        <f>VLOOKUP(B:B,[1]BRIDGESTONE!$B:$K,8,0)</f>
        <v>9161</v>
      </c>
      <c r="AT282" s="431">
        <v>525</v>
      </c>
      <c r="AU282" s="211" t="s">
        <v>3956</v>
      </c>
      <c r="AV282" s="197" t="s">
        <v>199</v>
      </c>
      <c r="AW282" s="134" t="str">
        <f>IFERROR(VLOOKUP(AV:AV,Q商品!B:E,4,0),"")</f>
        <v>2023年製 GR-Leggera 165/55R15 75V サマータイヤ 翌営業日発送</v>
      </c>
      <c r="AX282" s="134" t="str">
        <f>IFERROR(VLOOKUP(B:B,在庫!B:M,12,0),"")</f>
        <v>2023年製</v>
      </c>
      <c r="AY282" s="134">
        <f>IFERROR(VLOOKUP(B:B,在庫!B:L,10,0),"")</f>
        <v>1</v>
      </c>
      <c r="AZ282" s="244" t="e">
        <f>VLOOKUP(AL:AL,[1]MICHELIN!$B:$AH,32,0)</f>
        <v>#N/A</v>
      </c>
      <c r="BA282" s="244" t="e">
        <f>VLOOKUP(AL:AL,[1]MICHELIN!$B:$AH,33,0)</f>
        <v>#N/A</v>
      </c>
      <c r="BC282" s="11" t="s">
        <v>2055</v>
      </c>
    </row>
    <row r="283" spans="1:55" s="11" customFormat="1" ht="19.5" customHeight="1">
      <c r="A283" s="11">
        <f t="shared" si="113"/>
        <v>1</v>
      </c>
      <c r="B283" s="249">
        <f t="shared" si="114"/>
        <v>1956016119351</v>
      </c>
      <c r="C283" s="235">
        <f>VLOOKUP(B:B,[1]BRIDGESTONE!$B:$K,9,0)</f>
        <v>0</v>
      </c>
      <c r="D283" s="11" t="s">
        <v>5340</v>
      </c>
      <c r="E283" s="397" t="s">
        <v>1691</v>
      </c>
      <c r="F283" s="323" t="s">
        <v>8960</v>
      </c>
      <c r="G283" s="133" t="s">
        <v>10661</v>
      </c>
      <c r="H283" s="235">
        <v>3</v>
      </c>
      <c r="I283" s="430">
        <f>VLOOKUP(B:B,[1]BRIDGESTONE!$B:$K,10,0)</f>
        <v>3</v>
      </c>
      <c r="J283" s="132"/>
      <c r="K283" s="133" t="s">
        <v>1968</v>
      </c>
      <c r="L283" s="133">
        <v>5</v>
      </c>
      <c r="M283" s="135"/>
      <c r="N283" s="236"/>
      <c r="O283" s="236"/>
      <c r="P283" s="237"/>
      <c r="Q283" s="238">
        <f t="shared" si="99"/>
        <v>-477.27272727272725</v>
      </c>
      <c r="R283" s="144">
        <f t="shared" si="110"/>
        <v>25.74507619047619</v>
      </c>
      <c r="S283" s="197">
        <v>1074476460</v>
      </c>
      <c r="T283" s="302" t="s">
        <v>10538</v>
      </c>
      <c r="U283" s="194">
        <f t="shared" si="105"/>
        <v>0</v>
      </c>
      <c r="W283" s="239"/>
      <c r="X283" s="136">
        <f t="shared" si="106"/>
        <v>11810.15</v>
      </c>
      <c r="Y283" s="240">
        <f t="shared" si="107"/>
        <v>-477.27272727272725</v>
      </c>
      <c r="Z283" s="142" t="str">
        <f t="shared" si="108"/>
        <v/>
      </c>
      <c r="AA283" s="137">
        <f t="shared" si="109"/>
        <v>25.74507619047619</v>
      </c>
      <c r="AB283" s="145"/>
      <c r="AC283" s="189">
        <f t="shared" si="112"/>
        <v>0</v>
      </c>
      <c r="AD283" s="187">
        <f t="shared" si="111"/>
        <v>0</v>
      </c>
      <c r="AE283" s="129">
        <f t="shared" si="115"/>
        <v>0</v>
      </c>
      <c r="AF283" s="130">
        <f t="shared" si="116"/>
        <v>0</v>
      </c>
      <c r="AG283" s="131" t="str">
        <f t="shared" si="117"/>
        <v/>
      </c>
      <c r="AH283" s="138">
        <f t="shared" si="118"/>
        <v>0</v>
      </c>
      <c r="AI283" s="139" t="str">
        <f t="shared" si="119"/>
        <v/>
      </c>
      <c r="AJ283" s="139" t="str">
        <f t="shared" si="120"/>
        <v/>
      </c>
      <c r="AL283" s="197">
        <v>1956016119351</v>
      </c>
      <c r="AM283" s="197">
        <v>4961914452711</v>
      </c>
      <c r="AN283" s="197" t="s">
        <v>1443</v>
      </c>
      <c r="AO283" s="241" t="s">
        <v>20</v>
      </c>
      <c r="AP283" s="241" t="s">
        <v>1189</v>
      </c>
      <c r="AQ283" s="242" t="s">
        <v>46</v>
      </c>
      <c r="AR283" s="242">
        <v>21800</v>
      </c>
      <c r="AS283" s="431">
        <v>11810.15</v>
      </c>
      <c r="AT283" s="431">
        <v>525</v>
      </c>
      <c r="AU283" s="211" t="s">
        <v>3956</v>
      </c>
      <c r="AV283" s="197" t="s">
        <v>200</v>
      </c>
      <c r="AW283" s="134" t="str">
        <f>IFERROR(VLOOKUP(AV:AV,Q商品!B:E,4,0),"")</f>
        <v>2023年製 REGNO GRVII 195/60R16 89H サマータイヤ 翌営業日発送</v>
      </c>
      <c r="AX283" s="134" t="str">
        <f>IFERROR(VLOOKUP(B:B,在庫!B:M,12,0),"")</f>
        <v>2023年製</v>
      </c>
      <c r="AY283" s="134">
        <f>IFERROR(VLOOKUP(B:B,在庫!B:L,10,0),"")</f>
        <v>1</v>
      </c>
      <c r="AZ283" s="244" t="e">
        <f>VLOOKUP(AL:AL,[1]MICHELIN!$B:$AH,32,0)</f>
        <v>#N/A</v>
      </c>
      <c r="BA283" s="244" t="e">
        <f>VLOOKUP(AL:AL,[1]MICHELIN!$B:$AH,33,0)</f>
        <v>#N/A</v>
      </c>
      <c r="BC283" s="11" t="s">
        <v>150</v>
      </c>
    </row>
    <row r="284" spans="1:55" s="11" customFormat="1" ht="19.5" customHeight="1">
      <c r="A284" s="11">
        <f t="shared" si="113"/>
        <v>1</v>
      </c>
      <c r="B284" s="249">
        <f t="shared" si="114"/>
        <v>2055517119354</v>
      </c>
      <c r="C284" s="235">
        <f>VLOOKUP(B:B,[1]BRIDGESTONE!$B:$K,9,0)</f>
        <v>10</v>
      </c>
      <c r="D284" s="11" t="s">
        <v>5340</v>
      </c>
      <c r="E284" s="397" t="s">
        <v>1700</v>
      </c>
      <c r="F284" s="322" t="s">
        <v>8462</v>
      </c>
      <c r="G284" s="133" t="s">
        <v>10661</v>
      </c>
      <c r="H284" s="243">
        <v>1</v>
      </c>
      <c r="I284" s="431">
        <f>VLOOKUP(B:B,[1]BRIDGESTONE!$B:$K,10,0)</f>
        <v>1</v>
      </c>
      <c r="J284" s="132"/>
      <c r="K284" s="133" t="s">
        <v>1968</v>
      </c>
      <c r="L284" s="133">
        <v>8</v>
      </c>
      <c r="M284" s="135"/>
      <c r="N284" s="236"/>
      <c r="O284" s="236"/>
      <c r="P284" s="237"/>
      <c r="Q284" s="238">
        <f t="shared" si="99"/>
        <v>-954.5454545454545</v>
      </c>
      <c r="R284" s="144">
        <f t="shared" si="110"/>
        <v>17.345371428571429</v>
      </c>
      <c r="S284" s="197">
        <v>1074475988</v>
      </c>
      <c r="T284" s="302" t="s">
        <v>10539</v>
      </c>
      <c r="U284" s="194">
        <f t="shared" si="105"/>
        <v>20400</v>
      </c>
      <c r="W284" s="239">
        <v>20400</v>
      </c>
      <c r="X284" s="136">
        <f t="shared" si="106"/>
        <v>15602.4</v>
      </c>
      <c r="Y284" s="240">
        <f t="shared" si="107"/>
        <v>17590.909090909088</v>
      </c>
      <c r="Z284" s="142" t="str">
        <f t="shared" si="108"/>
        <v/>
      </c>
      <c r="AA284" s="137">
        <f t="shared" si="109"/>
        <v>0.11304186046511616</v>
      </c>
      <c r="AB284" s="145"/>
      <c r="AC284" s="189">
        <f t="shared" si="112"/>
        <v>20000</v>
      </c>
      <c r="AD284" s="187">
        <f t="shared" si="111"/>
        <v>21978</v>
      </c>
      <c r="AE284" s="129">
        <f t="shared" si="115"/>
        <v>1978.02</v>
      </c>
      <c r="AF284" s="130">
        <f t="shared" si="116"/>
        <v>400.02</v>
      </c>
      <c r="AG284" s="131">
        <f t="shared" si="117"/>
        <v>1.8200928200928199E-2</v>
      </c>
      <c r="AH284" s="138">
        <f t="shared" si="118"/>
        <v>1578</v>
      </c>
      <c r="AI284" s="139">
        <f t="shared" si="119"/>
        <v>7.1799071799071801E-2</v>
      </c>
      <c r="AJ284" s="139">
        <f t="shared" si="120"/>
        <v>9.4840932264187966E-2</v>
      </c>
      <c r="AL284" s="197">
        <v>2055517119354</v>
      </c>
      <c r="AM284" s="197">
        <v>4961914455538</v>
      </c>
      <c r="AN284" s="197" t="s">
        <v>1428</v>
      </c>
      <c r="AO284" s="241" t="s">
        <v>20</v>
      </c>
      <c r="AP284" s="241" t="s">
        <v>1190</v>
      </c>
      <c r="AQ284" s="242" t="s">
        <v>65</v>
      </c>
      <c r="AR284" s="242">
        <v>28800</v>
      </c>
      <c r="AS284" s="431">
        <v>15602.4</v>
      </c>
      <c r="AT284" s="431">
        <v>1050</v>
      </c>
      <c r="AU284" s="211" t="s">
        <v>3956</v>
      </c>
      <c r="AV284" s="197" t="s">
        <v>203</v>
      </c>
      <c r="AW284" s="134" t="str">
        <f>IFERROR(VLOOKUP(AV:AV,Q商品!B:E,4,0),"")</f>
        <v>2023年製 REGNO GRVII 205/55R17 91V サマータイヤ 翌営業日発送</v>
      </c>
      <c r="AX284" s="134" t="str">
        <f>IFERROR(VLOOKUP(B:B,在庫!B:M,12,0),"")</f>
        <v>2023年製</v>
      </c>
      <c r="AY284" s="134">
        <f>IFERROR(VLOOKUP(B:B,在庫!B:L,10,0),"")</f>
        <v>1</v>
      </c>
      <c r="AZ284" s="244" t="e">
        <f>VLOOKUP(AL:AL,[1]MICHELIN!$B:$AH,32,0)</f>
        <v>#N/A</v>
      </c>
      <c r="BA284" s="244" t="e">
        <f>VLOOKUP(AL:AL,[1]MICHELIN!$B:$AH,33,0)</f>
        <v>#N/A</v>
      </c>
      <c r="BC284" s="11" t="s">
        <v>2055</v>
      </c>
    </row>
    <row r="285" spans="1:55" s="11" customFormat="1" ht="19.5" customHeight="1">
      <c r="A285" s="11">
        <f t="shared" si="113"/>
        <v>1</v>
      </c>
      <c r="B285" s="249">
        <f t="shared" si="114"/>
        <v>2056016119357</v>
      </c>
      <c r="C285" s="235">
        <f>VLOOKUP(B:B,[1]BRIDGESTONE!$B:$K,9,0)</f>
        <v>26</v>
      </c>
      <c r="D285" s="11" t="s">
        <v>5340</v>
      </c>
      <c r="E285" s="397" t="s">
        <v>1827</v>
      </c>
      <c r="F285" s="310" t="s">
        <v>7298</v>
      </c>
      <c r="G285" s="133" t="s">
        <v>10663</v>
      </c>
      <c r="H285" s="235">
        <v>14</v>
      </c>
      <c r="I285" s="430">
        <f>VLOOKUP(B:B,[1]BRIDGESTONE!$B:$K,10,0)</f>
        <v>14</v>
      </c>
      <c r="J285" s="132">
        <v>65</v>
      </c>
      <c r="K285" s="133" t="s">
        <v>1968</v>
      </c>
      <c r="L285" s="133">
        <v>9</v>
      </c>
      <c r="M285" s="135" t="s">
        <v>3998</v>
      </c>
      <c r="N285" s="236" t="s">
        <v>10537</v>
      </c>
      <c r="O285" s="236" t="s">
        <v>4002</v>
      </c>
      <c r="P285" s="237">
        <v>16459</v>
      </c>
      <c r="Q285" s="238">
        <f t="shared" si="99"/>
        <v>14008.181818181816</v>
      </c>
      <c r="R285" s="144">
        <f t="shared" si="110"/>
        <v>0.11958595625932884</v>
      </c>
      <c r="S285" s="197">
        <v>1074476457</v>
      </c>
      <c r="T285" s="302" t="s">
        <v>9005</v>
      </c>
      <c r="U285" s="194">
        <f t="shared" si="105"/>
        <v>15559</v>
      </c>
      <c r="V285" s="11">
        <v>900</v>
      </c>
      <c r="W285" s="239">
        <v>16459</v>
      </c>
      <c r="X285" s="136">
        <f t="shared" si="106"/>
        <v>12333</v>
      </c>
      <c r="Y285" s="240">
        <f t="shared" si="107"/>
        <v>14008.181818181816</v>
      </c>
      <c r="Z285" s="142">
        <f t="shared" si="108"/>
        <v>7.7254322257214403E-2</v>
      </c>
      <c r="AA285" s="137">
        <f t="shared" si="109"/>
        <v>0.11958595625932884</v>
      </c>
      <c r="AB285" s="334"/>
      <c r="AC285" s="189">
        <f t="shared" si="112"/>
        <v>15253</v>
      </c>
      <c r="AD285" s="187">
        <f t="shared" si="111"/>
        <v>16761</v>
      </c>
      <c r="AE285" s="129">
        <f t="shared" si="115"/>
        <v>1508.49</v>
      </c>
      <c r="AF285" s="130">
        <f t="shared" si="116"/>
        <v>306.49</v>
      </c>
      <c r="AG285" s="131">
        <f t="shared" si="117"/>
        <v>1.8285901795835571E-2</v>
      </c>
      <c r="AH285" s="138">
        <f t="shared" si="118"/>
        <v>1202</v>
      </c>
      <c r="AI285" s="139">
        <f t="shared" si="119"/>
        <v>7.1714098204164425E-2</v>
      </c>
      <c r="AJ285" s="139">
        <f t="shared" si="120"/>
        <v>0.10130005446349327</v>
      </c>
      <c r="AL285" s="197">
        <v>2056016119357</v>
      </c>
      <c r="AM285" s="197">
        <v>4961914452728</v>
      </c>
      <c r="AN285" s="197" t="s">
        <v>1433</v>
      </c>
      <c r="AO285" s="241" t="s">
        <v>1434</v>
      </c>
      <c r="AP285" s="241" t="s">
        <v>1161</v>
      </c>
      <c r="AQ285" s="242" t="s">
        <v>47</v>
      </c>
      <c r="AR285" s="242">
        <v>23000</v>
      </c>
      <c r="AS285" s="431">
        <v>12333</v>
      </c>
      <c r="AT285" s="431">
        <v>1050</v>
      </c>
      <c r="AU285" s="211" t="s">
        <v>3956</v>
      </c>
      <c r="AV285" s="197" t="s">
        <v>204</v>
      </c>
      <c r="AW285" s="134" t="str">
        <f>IFERROR(VLOOKUP(AV:AV,Q商品!B:E,4,0),"")</f>
        <v>2022年製以降 REGNO GRVII 205/60R16 92H サマータイヤ 翌営業日発送</v>
      </c>
      <c r="AX285" s="134" t="str">
        <f>IFERROR(VLOOKUP(B:B,在庫!B:M,12,0),"")</f>
        <v>2022年製</v>
      </c>
      <c r="AY285" s="134">
        <f>IFERROR(VLOOKUP(B:B,在庫!B:L,10,0),"")</f>
        <v>1</v>
      </c>
      <c r="AZ285" s="244" t="e">
        <f>VLOOKUP(AL:AL,[1]MICHELIN!$B:$AH,32,0)</f>
        <v>#N/A</v>
      </c>
      <c r="BA285" s="244" t="e">
        <f>VLOOKUP(AL:AL,[1]MICHELIN!$B:$AH,33,0)</f>
        <v>#N/A</v>
      </c>
      <c r="BC285" s="11" t="s">
        <v>2055</v>
      </c>
    </row>
    <row r="286" spans="1:55" s="11" customFormat="1" ht="19.5" customHeight="1">
      <c r="A286" s="11">
        <f t="shared" si="113"/>
        <v>1</v>
      </c>
      <c r="B286" s="249">
        <f t="shared" si="114"/>
        <v>2155517119351</v>
      </c>
      <c r="C286" s="235">
        <f>VLOOKUP(B:B,[1]BRIDGESTONE!$B:$K,9,0)</f>
        <v>28</v>
      </c>
      <c r="D286" s="11" t="s">
        <v>5340</v>
      </c>
      <c r="E286" s="397" t="s">
        <v>1695</v>
      </c>
      <c r="F286" s="310" t="s">
        <v>7299</v>
      </c>
      <c r="G286" s="133" t="s">
        <v>10663</v>
      </c>
      <c r="H286" s="235">
        <v>3</v>
      </c>
      <c r="I286" s="430">
        <f>VLOOKUP(B:B,[1]BRIDGESTONE!$B:$K,10,0)</f>
        <v>3</v>
      </c>
      <c r="J286" s="132"/>
      <c r="K286" s="133" t="s">
        <v>1968</v>
      </c>
      <c r="L286" s="133">
        <v>10</v>
      </c>
      <c r="M286" s="135" t="s">
        <v>7136</v>
      </c>
      <c r="N286" s="236" t="s">
        <v>8652</v>
      </c>
      <c r="O286" s="236" t="s">
        <v>3424</v>
      </c>
      <c r="P286" s="237">
        <v>20930</v>
      </c>
      <c r="Q286" s="238">
        <f t="shared" si="99"/>
        <v>18072.727272727272</v>
      </c>
      <c r="R286" s="144">
        <f t="shared" si="110"/>
        <v>0.1037144114688128</v>
      </c>
      <c r="S286" s="197">
        <v>1074476553</v>
      </c>
      <c r="T286" s="306" t="s">
        <v>8653</v>
      </c>
      <c r="U286" s="194">
        <f t="shared" si="105"/>
        <v>20030</v>
      </c>
      <c r="V286" s="11">
        <v>900</v>
      </c>
      <c r="W286" s="239">
        <v>20930</v>
      </c>
      <c r="X286" s="136">
        <f t="shared" si="106"/>
        <v>16198.325000000001</v>
      </c>
      <c r="Y286" s="240">
        <f t="shared" si="107"/>
        <v>18072.727272727272</v>
      </c>
      <c r="Z286" s="142">
        <f t="shared" si="108"/>
        <v>4.9875311720698257E-2</v>
      </c>
      <c r="AA286" s="137">
        <f t="shared" si="109"/>
        <v>0.1037144114688128</v>
      </c>
      <c r="AB286" s="145"/>
      <c r="AC286" s="190">
        <v>19156</v>
      </c>
      <c r="AD286" s="188">
        <v>21050</v>
      </c>
      <c r="AE286" s="129">
        <f t="shared" si="115"/>
        <v>1894.5</v>
      </c>
      <c r="AF286" s="130">
        <f t="shared" si="116"/>
        <v>874.5</v>
      </c>
      <c r="AG286" s="131">
        <f t="shared" si="117"/>
        <v>4.154394299287411E-2</v>
      </c>
      <c r="AH286" s="138">
        <f t="shared" si="118"/>
        <v>1020</v>
      </c>
      <c r="AI286" s="139">
        <f t="shared" si="119"/>
        <v>4.8456057007125894E-2</v>
      </c>
      <c r="AJ286" s="139">
        <f t="shared" si="120"/>
        <v>6.2170468475938691E-2</v>
      </c>
      <c r="AL286" s="197">
        <v>2155517119351</v>
      </c>
      <c r="AM286" s="197">
        <v>4961914455514</v>
      </c>
      <c r="AN286" s="197" t="s">
        <v>1417</v>
      </c>
      <c r="AO286" s="241" t="s">
        <v>20</v>
      </c>
      <c r="AP286" s="241" t="s">
        <v>1163</v>
      </c>
      <c r="AQ286" s="242" t="s">
        <v>66</v>
      </c>
      <c r="AR286" s="242">
        <v>29900</v>
      </c>
      <c r="AS286" s="431">
        <f>VLOOKUP(B:B,[1]BRIDGESTONE!$B:$K,8,0)</f>
        <v>16198.325000000001</v>
      </c>
      <c r="AT286" s="431">
        <v>1050</v>
      </c>
      <c r="AU286" s="211" t="s">
        <v>3956</v>
      </c>
      <c r="AV286" s="197" t="s">
        <v>205</v>
      </c>
      <c r="AW286" s="134" t="str">
        <f>IFERROR(VLOOKUP(AV:AV,Q商品!B:E,4,0),"")</f>
        <v>2023年製 GRVII 215/55R17 94V サマータイヤ 翌営業日発送</v>
      </c>
      <c r="AX286" s="134" t="str">
        <f>IFERROR(VLOOKUP(B:B,在庫!B:M,12,0),"")</f>
        <v>2023年製</v>
      </c>
      <c r="AY286" s="134">
        <f>IFERROR(VLOOKUP(B:B,在庫!B:L,10,0),"")</f>
        <v>1</v>
      </c>
      <c r="AZ286" s="244" t="e">
        <f>VLOOKUP(AL:AL,[1]MICHELIN!$B:$AH,32,0)</f>
        <v>#N/A</v>
      </c>
      <c r="BA286" s="244" t="e">
        <f>VLOOKUP(AL:AL,[1]MICHELIN!$B:$AH,33,0)</f>
        <v>#N/A</v>
      </c>
      <c r="BC286" s="11" t="s">
        <v>2055</v>
      </c>
    </row>
    <row r="287" spans="1:55" s="11" customFormat="1" ht="19.5" customHeight="1">
      <c r="A287" s="11">
        <f t="shared" si="113"/>
        <v>1</v>
      </c>
      <c r="B287" s="249">
        <f t="shared" si="114"/>
        <v>2156017119353</v>
      </c>
      <c r="C287" s="235">
        <f>VLOOKUP(B:B,[1]BRIDGESTONE!$B:$K,9,0)</f>
        <v>0</v>
      </c>
      <c r="D287" s="11" t="s">
        <v>5340</v>
      </c>
      <c r="E287" s="397" t="s">
        <v>1696</v>
      </c>
      <c r="F287" s="323" t="s">
        <v>8952</v>
      </c>
      <c r="G287" s="133" t="s">
        <v>10661</v>
      </c>
      <c r="H287" s="243">
        <v>2</v>
      </c>
      <c r="I287" s="431">
        <f>VLOOKUP(B:B,[1]BRIDGESTONE!$B:$K,10,0)</f>
        <v>2</v>
      </c>
      <c r="J287" s="132"/>
      <c r="K287" s="133" t="s">
        <v>1968</v>
      </c>
      <c r="L287" s="133">
        <v>12</v>
      </c>
      <c r="M287" s="135"/>
      <c r="N287" s="236"/>
      <c r="O287" s="236"/>
      <c r="P287" s="237"/>
      <c r="Q287" s="238">
        <f t="shared" si="99"/>
        <v>-954.5454545454545</v>
      </c>
      <c r="R287" s="144">
        <f t="shared" si="110"/>
        <v>15.869747619047619</v>
      </c>
      <c r="S287" s="197">
        <v>1074476499</v>
      </c>
      <c r="T287" s="302" t="s">
        <v>10540</v>
      </c>
      <c r="U287" s="194">
        <f t="shared" si="105"/>
        <v>0</v>
      </c>
      <c r="W287" s="239"/>
      <c r="X287" s="136">
        <f t="shared" si="106"/>
        <v>14193.85</v>
      </c>
      <c r="Y287" s="240">
        <f t="shared" si="107"/>
        <v>-954.5454545454545</v>
      </c>
      <c r="Z287" s="142" t="str">
        <f t="shared" si="108"/>
        <v/>
      </c>
      <c r="AA287" s="137">
        <f t="shared" si="109"/>
        <v>15.869747619047619</v>
      </c>
      <c r="AB287" s="145"/>
      <c r="AC287" s="189">
        <f t="shared" ref="AC287:AC294" si="121">ROUNDDOWN(U287/1.02,0)</f>
        <v>0</v>
      </c>
      <c r="AD287" s="187">
        <f t="shared" ref="AD287:AD294" si="122">ROUNDDOWN(AC287/0.91,0)</f>
        <v>0</v>
      </c>
      <c r="AE287" s="129">
        <f t="shared" si="115"/>
        <v>0</v>
      </c>
      <c r="AF287" s="130">
        <f t="shared" si="116"/>
        <v>0</v>
      </c>
      <c r="AG287" s="131" t="str">
        <f t="shared" si="117"/>
        <v/>
      </c>
      <c r="AH287" s="138">
        <f t="shared" si="118"/>
        <v>0</v>
      </c>
      <c r="AI287" s="139" t="str">
        <f t="shared" si="119"/>
        <v/>
      </c>
      <c r="AJ287" s="139" t="str">
        <f t="shared" si="120"/>
        <v/>
      </c>
      <c r="AL287" s="197">
        <v>2156017119353</v>
      </c>
      <c r="AM287" s="197">
        <v>4961914452759</v>
      </c>
      <c r="AN287" s="197" t="s">
        <v>1449</v>
      </c>
      <c r="AO287" s="241" t="s">
        <v>20</v>
      </c>
      <c r="AP287" s="241" t="s">
        <v>1180</v>
      </c>
      <c r="AQ287" s="242" t="s">
        <v>67</v>
      </c>
      <c r="AR287" s="242">
        <v>26200</v>
      </c>
      <c r="AS287" s="431">
        <v>14193.85</v>
      </c>
      <c r="AT287" s="431">
        <v>1050</v>
      </c>
      <c r="AU287" s="211" t="s">
        <v>3956</v>
      </c>
      <c r="AV287" s="197" t="s">
        <v>207</v>
      </c>
      <c r="AW287" s="134" t="str">
        <f>IFERROR(VLOOKUP(AV:AV,Q商品!B:E,4,0),"")</f>
        <v>2023年製 REGNO GRVII 215/60R17 96H サマータイヤ 翌営業日発送</v>
      </c>
      <c r="AX287" s="134" t="str">
        <f>IFERROR(VLOOKUP(B:B,在庫!B:M,12,0),"")</f>
        <v>2023年製</v>
      </c>
      <c r="AY287" s="134">
        <f>IFERROR(VLOOKUP(B:B,在庫!B:L,10,0),"")</f>
        <v>1</v>
      </c>
      <c r="AZ287" s="244" t="e">
        <f>VLOOKUP(AL:AL,[1]MICHELIN!$B:$AH,32,0)</f>
        <v>#N/A</v>
      </c>
      <c r="BA287" s="244" t="e">
        <f>VLOOKUP(AL:AL,[1]MICHELIN!$B:$AH,33,0)</f>
        <v>#N/A</v>
      </c>
      <c r="BC287" s="11" t="s">
        <v>150</v>
      </c>
    </row>
    <row r="288" spans="1:55" s="11" customFormat="1" ht="19.5" customHeight="1">
      <c r="A288" s="11">
        <f t="shared" si="113"/>
        <v>2</v>
      </c>
      <c r="B288" s="249">
        <f t="shared" si="114"/>
        <v>2255518119357</v>
      </c>
      <c r="C288" s="235">
        <f>VLOOKUP(B:B,[1]BRIDGESTONE!$B:$K,9,0)</f>
        <v>0</v>
      </c>
      <c r="D288" s="11" t="s">
        <v>5340</v>
      </c>
      <c r="E288" s="397" t="s">
        <v>1697</v>
      </c>
      <c r="F288" s="323" t="s">
        <v>8953</v>
      </c>
      <c r="G288" s="133" t="s">
        <v>10661</v>
      </c>
      <c r="H288" s="243">
        <v>2</v>
      </c>
      <c r="I288" s="431">
        <f>VLOOKUP(B:B,[1]BRIDGESTONE!$B:$K,10,0)</f>
        <v>2</v>
      </c>
      <c r="J288" s="132"/>
      <c r="K288" s="133" t="s">
        <v>1968</v>
      </c>
      <c r="L288" s="133">
        <v>14</v>
      </c>
      <c r="M288" s="135"/>
      <c r="N288" s="236"/>
      <c r="O288" s="236"/>
      <c r="P288" s="237"/>
      <c r="Q288" s="238">
        <f t="shared" si="99"/>
        <v>-954.5454545454545</v>
      </c>
      <c r="R288" s="144">
        <f t="shared" si="110"/>
        <v>20.580392857142858</v>
      </c>
      <c r="S288" s="197">
        <v>1074476501</v>
      </c>
      <c r="T288" s="306" t="s">
        <v>10541</v>
      </c>
      <c r="U288" s="194">
        <f t="shared" si="105"/>
        <v>0</v>
      </c>
      <c r="W288" s="239"/>
      <c r="X288" s="136">
        <f t="shared" si="106"/>
        <v>18690.375</v>
      </c>
      <c r="Y288" s="240">
        <f t="shared" si="107"/>
        <v>-954.5454545454545</v>
      </c>
      <c r="Z288" s="142" t="str">
        <f t="shared" si="108"/>
        <v/>
      </c>
      <c r="AA288" s="137">
        <f t="shared" si="109"/>
        <v>20.580392857142858</v>
      </c>
      <c r="AB288" s="145"/>
      <c r="AC288" s="189">
        <f t="shared" si="121"/>
        <v>0</v>
      </c>
      <c r="AD288" s="187">
        <f t="shared" si="122"/>
        <v>0</v>
      </c>
      <c r="AE288" s="129">
        <f t="shared" si="115"/>
        <v>0</v>
      </c>
      <c r="AF288" s="130">
        <f t="shared" si="116"/>
        <v>0</v>
      </c>
      <c r="AG288" s="131" t="str">
        <f t="shared" si="117"/>
        <v/>
      </c>
      <c r="AH288" s="138">
        <f t="shared" si="118"/>
        <v>0</v>
      </c>
      <c r="AI288" s="139" t="str">
        <f t="shared" si="119"/>
        <v/>
      </c>
      <c r="AJ288" s="139" t="str">
        <f t="shared" si="120"/>
        <v/>
      </c>
      <c r="AL288" s="197">
        <v>2255518119357</v>
      </c>
      <c r="AM288" s="197">
        <v>4961914455521</v>
      </c>
      <c r="AN288" s="197" t="s">
        <v>1450</v>
      </c>
      <c r="AO288" s="241" t="s">
        <v>20</v>
      </c>
      <c r="AP288" s="241" t="s">
        <v>939</v>
      </c>
      <c r="AQ288" s="242" t="s">
        <v>71</v>
      </c>
      <c r="AR288" s="242">
        <v>34500</v>
      </c>
      <c r="AS288" s="431">
        <v>18690.375</v>
      </c>
      <c r="AT288" s="431">
        <v>1050</v>
      </c>
      <c r="AU288" s="211" t="s">
        <v>3956</v>
      </c>
      <c r="AV288" s="197" t="s">
        <v>5569</v>
      </c>
      <c r="AW288" s="134" t="str">
        <f>IFERROR(VLOOKUP(AV:AV,Q商品!B:E,4,0),"")</f>
        <v/>
      </c>
      <c r="AX288" s="134" t="str">
        <f>IFERROR(VLOOKUP(B:B,在庫!B:M,12,0),"")</f>
        <v>2023年製</v>
      </c>
      <c r="AY288" s="134">
        <f>IFERROR(VLOOKUP(B:B,在庫!B:L,10,0),"")</f>
        <v>1</v>
      </c>
      <c r="AZ288" s="244" t="e">
        <f>VLOOKUP(AL:AL,[1]MICHELIN!$B:$AH,32,0)</f>
        <v>#N/A</v>
      </c>
      <c r="BA288" s="244" t="e">
        <f>VLOOKUP(AL:AL,[1]MICHELIN!$B:$AH,33,0)</f>
        <v>#N/A</v>
      </c>
      <c r="BC288" s="11" t="s">
        <v>150</v>
      </c>
    </row>
    <row r="289" spans="1:55" s="11" customFormat="1" ht="19.5" customHeight="1">
      <c r="A289" s="11">
        <f t="shared" si="113"/>
        <v>1</v>
      </c>
      <c r="B289" s="249">
        <f t="shared" si="114"/>
        <v>2355018119359</v>
      </c>
      <c r="C289" s="235">
        <f>VLOOKUP(B:B,[1]BRIDGESTONE!$B:$K,9,0)</f>
        <v>0</v>
      </c>
      <c r="D289" s="11" t="s">
        <v>5340</v>
      </c>
      <c r="E289" s="397" t="s">
        <v>1693</v>
      </c>
      <c r="F289" s="323" t="s">
        <v>8954</v>
      </c>
      <c r="G289" s="133" t="s">
        <v>10661</v>
      </c>
      <c r="H289" s="235">
        <v>1</v>
      </c>
      <c r="I289" s="430">
        <f>VLOOKUP(B:B,[1]BRIDGESTONE!$B:$K,10,0)</f>
        <v>1</v>
      </c>
      <c r="J289" s="132"/>
      <c r="K289" s="133" t="s">
        <v>1968</v>
      </c>
      <c r="L289" s="133">
        <v>16</v>
      </c>
      <c r="M289" s="135"/>
      <c r="N289" s="236"/>
      <c r="O289" s="236"/>
      <c r="P289" s="237"/>
      <c r="Q289" s="238">
        <f t="shared" si="99"/>
        <v>-477.27272727272725</v>
      </c>
      <c r="R289" s="144">
        <f t="shared" si="110"/>
        <v>41.951428571428572</v>
      </c>
      <c r="S289" s="197">
        <v>1074476456</v>
      </c>
      <c r="T289" s="302" t="s">
        <v>10542</v>
      </c>
      <c r="U289" s="194">
        <f t="shared" si="105"/>
        <v>0</v>
      </c>
      <c r="W289" s="239"/>
      <c r="X289" s="136">
        <f t="shared" si="106"/>
        <v>19545</v>
      </c>
      <c r="Y289" s="240">
        <f t="shared" si="107"/>
        <v>-477.27272727272725</v>
      </c>
      <c r="Z289" s="142" t="str">
        <f t="shared" si="108"/>
        <v/>
      </c>
      <c r="AA289" s="137">
        <f t="shared" si="109"/>
        <v>41.951428571428572</v>
      </c>
      <c r="AB289" s="145"/>
      <c r="AC289" s="189">
        <f t="shared" si="121"/>
        <v>0</v>
      </c>
      <c r="AD289" s="187">
        <f t="shared" si="122"/>
        <v>0</v>
      </c>
      <c r="AE289" s="129">
        <f t="shared" si="115"/>
        <v>0</v>
      </c>
      <c r="AF289" s="130">
        <f t="shared" si="116"/>
        <v>0</v>
      </c>
      <c r="AG289" s="131" t="str">
        <f t="shared" si="117"/>
        <v/>
      </c>
      <c r="AH289" s="138">
        <f t="shared" si="118"/>
        <v>0</v>
      </c>
      <c r="AI289" s="139" t="str">
        <f t="shared" si="119"/>
        <v/>
      </c>
      <c r="AJ289" s="139" t="str">
        <f t="shared" si="120"/>
        <v/>
      </c>
      <c r="AL289" s="197">
        <v>2355018119359</v>
      </c>
      <c r="AM289" s="197">
        <v>4961914455439</v>
      </c>
      <c r="AN289" s="197" t="s">
        <v>1459</v>
      </c>
      <c r="AO289" s="241" t="s">
        <v>20</v>
      </c>
      <c r="AP289" s="241" t="s">
        <v>994</v>
      </c>
      <c r="AQ289" s="242" t="s">
        <v>54</v>
      </c>
      <c r="AR289" s="242">
        <v>36300</v>
      </c>
      <c r="AS289" s="431">
        <v>19545</v>
      </c>
      <c r="AT289" s="431">
        <v>525</v>
      </c>
      <c r="AU289" s="211" t="s">
        <v>3956</v>
      </c>
      <c r="AV289" s="197" t="s">
        <v>5571</v>
      </c>
      <c r="AW289" s="134" t="str">
        <f>IFERROR(VLOOKUP(AV:AV,Q商品!B:E,4,0),"")</f>
        <v>2023年製 REGNO GRVII 235/50R18 101V XL サマータイヤ 翌営業日発送</v>
      </c>
      <c r="AX289" s="134" t="str">
        <f>IFERROR(VLOOKUP(B:B,在庫!B:M,12,0),"")</f>
        <v>2023年製</v>
      </c>
      <c r="AY289" s="134">
        <f>IFERROR(VLOOKUP(B:B,在庫!B:L,10,0),"")</f>
        <v>1</v>
      </c>
      <c r="AZ289" s="244" t="e">
        <f>VLOOKUP(AL:AL,[1]MICHELIN!$B:$AH,32,0)</f>
        <v>#N/A</v>
      </c>
      <c r="BA289" s="244" t="e">
        <f>VLOOKUP(AL:AL,[1]MICHELIN!$B:$AH,33,0)</f>
        <v>#N/A</v>
      </c>
      <c r="BC289" s="11" t="s">
        <v>150</v>
      </c>
    </row>
    <row r="290" spans="1:55" s="11" customFormat="1" ht="19.5" customHeight="1">
      <c r="A290" s="11">
        <f t="shared" si="113"/>
        <v>1</v>
      </c>
      <c r="B290" s="249">
        <f t="shared" si="114"/>
        <v>1756515119278</v>
      </c>
      <c r="C290" s="235">
        <f>VLOOKUP(B:B,[1]BRIDGESTONE!$B:$K,9,0)</f>
        <v>56</v>
      </c>
      <c r="D290" s="11" t="s">
        <v>5340</v>
      </c>
      <c r="E290" s="397" t="s">
        <v>1671</v>
      </c>
      <c r="F290" s="322" t="s">
        <v>8463</v>
      </c>
      <c r="G290" s="133" t="s">
        <v>10663</v>
      </c>
      <c r="H290" s="243">
        <v>10</v>
      </c>
      <c r="I290" s="431">
        <f>VLOOKUP(B:B,[1]BRIDGESTONE!$B:$K,10,0)</f>
        <v>10</v>
      </c>
      <c r="J290" s="132">
        <v>61</v>
      </c>
      <c r="K290" s="133" t="s">
        <v>1968</v>
      </c>
      <c r="L290" s="133">
        <v>17</v>
      </c>
      <c r="M290" s="135" t="s">
        <v>4003</v>
      </c>
      <c r="N290" s="236" t="s">
        <v>9001</v>
      </c>
      <c r="O290" s="236">
        <v>0</v>
      </c>
      <c r="P290" s="237">
        <v>10020</v>
      </c>
      <c r="Q290" s="238">
        <f t="shared" ref="Q290:Q353" si="123">(P290-AT290)/1.1</f>
        <v>8631.818181818182</v>
      </c>
      <c r="R290" s="144">
        <f t="shared" si="110"/>
        <v>5.2294102159031068E-2</v>
      </c>
      <c r="S290" s="197">
        <v>1074476461</v>
      </c>
      <c r="T290" s="306" t="s">
        <v>9004</v>
      </c>
      <c r="U290" s="194">
        <f t="shared" si="105"/>
        <v>11200</v>
      </c>
      <c r="V290" s="11">
        <v>900</v>
      </c>
      <c r="W290" s="239">
        <v>12100</v>
      </c>
      <c r="X290" s="136">
        <f t="shared" si="106"/>
        <v>8180.4250000000002</v>
      </c>
      <c r="Y290" s="240">
        <f t="shared" si="107"/>
        <v>10522.727272727272</v>
      </c>
      <c r="Z290" s="142">
        <f t="shared" si="108"/>
        <v>0.20409181636726537</v>
      </c>
      <c r="AA290" s="137">
        <f t="shared" si="109"/>
        <v>0.22259460043196538</v>
      </c>
      <c r="AB290" s="334"/>
      <c r="AC290" s="189">
        <f t="shared" si="121"/>
        <v>10980</v>
      </c>
      <c r="AD290" s="187">
        <f t="shared" si="122"/>
        <v>12065</v>
      </c>
      <c r="AE290" s="129">
        <f t="shared" si="115"/>
        <v>1085.8499999999999</v>
      </c>
      <c r="AF290" s="130">
        <f t="shared" si="116"/>
        <v>220.84999999999991</v>
      </c>
      <c r="AG290" s="131">
        <f t="shared" si="117"/>
        <v>1.8305014504765845E-2</v>
      </c>
      <c r="AH290" s="138">
        <f t="shared" si="118"/>
        <v>865</v>
      </c>
      <c r="AI290" s="139">
        <f t="shared" si="119"/>
        <v>7.1694985495234148E-2</v>
      </c>
      <c r="AJ290" s="139">
        <f t="shared" si="120"/>
        <v>0.20428958592719954</v>
      </c>
      <c r="AL290" s="197">
        <v>1756515119278</v>
      </c>
      <c r="AM290" s="197">
        <v>4961914963446</v>
      </c>
      <c r="AN290" s="197" t="s">
        <v>1416</v>
      </c>
      <c r="AO290" s="241" t="s">
        <v>19</v>
      </c>
      <c r="AP290" s="241" t="s">
        <v>1182</v>
      </c>
      <c r="AQ290" s="242" t="s">
        <v>95</v>
      </c>
      <c r="AR290" s="242">
        <v>15100</v>
      </c>
      <c r="AS290" s="431">
        <v>8180.4250000000002</v>
      </c>
      <c r="AT290" s="431">
        <v>525</v>
      </c>
      <c r="AU290" s="211" t="s">
        <v>3956</v>
      </c>
      <c r="AV290" s="197" t="s">
        <v>5683</v>
      </c>
      <c r="AW290" s="134" t="str">
        <f>IFERROR(VLOOKUP(AV:AV,Q商品!B:E,4,0),"")</f>
        <v>2023年製 REGNO GR-XII 175/65R15 84H サマータイヤ 翌営業日発送</v>
      </c>
      <c r="AX290" s="134" t="str">
        <f>IFERROR(VLOOKUP(B:B,在庫!B:M,12,0),"")</f>
        <v>2023年製</v>
      </c>
      <c r="AY290" s="134">
        <f>IFERROR(VLOOKUP(B:B,在庫!B:L,10,0),"")</f>
        <v>1</v>
      </c>
      <c r="AZ290" s="244" t="e">
        <f>VLOOKUP(AL:AL,[1]MICHELIN!$B:$AH,32,0)</f>
        <v>#N/A</v>
      </c>
      <c r="BA290" s="244" t="e">
        <f>VLOOKUP(AL:AL,[1]MICHELIN!$B:$AH,33,0)</f>
        <v>#N/A</v>
      </c>
      <c r="BC290" s="11" t="s">
        <v>2055</v>
      </c>
    </row>
    <row r="291" spans="1:55" s="11" customFormat="1" ht="19.5" customHeight="1">
      <c r="A291" s="11">
        <f t="shared" si="113"/>
        <v>1</v>
      </c>
      <c r="B291" s="249">
        <f t="shared" si="114"/>
        <v>1856015119270</v>
      </c>
      <c r="C291" s="235">
        <f>VLOOKUP(B:B,[1]BRIDGESTONE!$B:$K,9,0)</f>
        <v>16</v>
      </c>
      <c r="D291" s="11" t="s">
        <v>5340</v>
      </c>
      <c r="E291" s="397" t="s">
        <v>1672</v>
      </c>
      <c r="F291" s="323" t="s">
        <v>8955</v>
      </c>
      <c r="G291" s="133" t="s">
        <v>10661</v>
      </c>
      <c r="H291" s="235">
        <v>1</v>
      </c>
      <c r="I291" s="430">
        <f>VLOOKUP(B:B,[1]BRIDGESTONE!$B:$K,10,0)</f>
        <v>1</v>
      </c>
      <c r="J291" s="132"/>
      <c r="K291" s="133" t="s">
        <v>1968</v>
      </c>
      <c r="L291" s="133">
        <v>19</v>
      </c>
      <c r="M291" s="135" t="s">
        <v>3907</v>
      </c>
      <c r="N291" s="236" t="s">
        <v>4007</v>
      </c>
      <c r="O291" s="236" t="s">
        <v>4006</v>
      </c>
      <c r="P291" s="237">
        <v>13483</v>
      </c>
      <c r="Q291" s="238">
        <f t="shared" si="123"/>
        <v>11779.999999999998</v>
      </c>
      <c r="R291" s="144">
        <f t="shared" si="110"/>
        <v>0.14000636672325961</v>
      </c>
      <c r="S291" s="197">
        <v>1074475819</v>
      </c>
      <c r="T291" s="302" t="s">
        <v>10543</v>
      </c>
      <c r="U291" s="194">
        <f t="shared" si="105"/>
        <v>12602</v>
      </c>
      <c r="V291" s="11">
        <v>900</v>
      </c>
      <c r="W291" s="239">
        <v>13502</v>
      </c>
      <c r="X291" s="136">
        <f t="shared" si="106"/>
        <v>10130.725</v>
      </c>
      <c r="Y291" s="240">
        <f t="shared" si="107"/>
        <v>11797.272727272726</v>
      </c>
      <c r="Z291" s="142">
        <f t="shared" si="108"/>
        <v>0.10608653141041313</v>
      </c>
      <c r="AA291" s="137">
        <f t="shared" si="109"/>
        <v>0.14126550820682734</v>
      </c>
      <c r="AB291" s="145"/>
      <c r="AC291" s="189">
        <f t="shared" si="121"/>
        <v>12354</v>
      </c>
      <c r="AD291" s="187">
        <f t="shared" si="122"/>
        <v>13575</v>
      </c>
      <c r="AE291" s="129">
        <f t="shared" si="115"/>
        <v>1221.75</v>
      </c>
      <c r="AF291" s="130">
        <f t="shared" si="116"/>
        <v>248.75</v>
      </c>
      <c r="AG291" s="131">
        <f t="shared" si="117"/>
        <v>1.8324125230202579E-2</v>
      </c>
      <c r="AH291" s="138">
        <f t="shared" si="118"/>
        <v>973</v>
      </c>
      <c r="AI291" s="139">
        <f t="shared" si="119"/>
        <v>7.1675874769797421E-2</v>
      </c>
      <c r="AJ291" s="139">
        <f t="shared" si="120"/>
        <v>0.12294138297662477</v>
      </c>
      <c r="AL291" s="197">
        <v>1856015119270</v>
      </c>
      <c r="AM291" s="197">
        <v>4961914963354</v>
      </c>
      <c r="AN291" s="197" t="s">
        <v>1419</v>
      </c>
      <c r="AO291" s="241" t="s">
        <v>19</v>
      </c>
      <c r="AP291" s="241" t="s">
        <v>1169</v>
      </c>
      <c r="AQ291" s="242" t="s">
        <v>81</v>
      </c>
      <c r="AR291" s="242">
        <v>18700</v>
      </c>
      <c r="AS291" s="431">
        <v>10130.725</v>
      </c>
      <c r="AT291" s="431">
        <v>525</v>
      </c>
      <c r="AU291" s="211" t="s">
        <v>3956</v>
      </c>
      <c r="AV291" s="197" t="s">
        <v>5573</v>
      </c>
      <c r="AW291" s="134" t="str">
        <f>IFERROR(VLOOKUP(AV:AV,Q商品!B:E,4,0),"")</f>
        <v>2023年製 REGNO GR-XII 185/60R15 84H サマータイヤ 翌営業日発送</v>
      </c>
      <c r="AX291" s="134" t="str">
        <f>IFERROR(VLOOKUP(B:B,在庫!B:M,12,0),"")</f>
        <v>2023年製</v>
      </c>
      <c r="AY291" s="134">
        <f>IFERROR(VLOOKUP(B:B,在庫!B:L,10,0),"")</f>
        <v>1</v>
      </c>
      <c r="AZ291" s="244" t="e">
        <f>VLOOKUP(AL:AL,[1]MICHELIN!$B:$AH,32,0)</f>
        <v>#N/A</v>
      </c>
      <c r="BA291" s="244" t="e">
        <f>VLOOKUP(AL:AL,[1]MICHELIN!$B:$AH,33,0)</f>
        <v>#N/A</v>
      </c>
      <c r="BC291" s="11" t="s">
        <v>150</v>
      </c>
    </row>
    <row r="292" spans="1:55" s="11" customFormat="1" ht="19.5" customHeight="1">
      <c r="A292" s="11">
        <f t="shared" si="113"/>
        <v>1</v>
      </c>
      <c r="B292" s="249">
        <f t="shared" si="114"/>
        <v>1856515119275</v>
      </c>
      <c r="C292" s="235">
        <f>VLOOKUP(B:B,[1]BRIDGESTONE!$B:$K,9,0)</f>
        <v>52</v>
      </c>
      <c r="D292" s="11" t="s">
        <v>6919</v>
      </c>
      <c r="E292" s="397" t="s">
        <v>1673</v>
      </c>
      <c r="F292" s="322" t="s">
        <v>5387</v>
      </c>
      <c r="G292" s="133" t="s">
        <v>10661</v>
      </c>
      <c r="H292" s="235">
        <v>0</v>
      </c>
      <c r="I292" s="430">
        <f>VLOOKUP(B:B,[1]BRIDGESTONE!$B:$K,10,0)</f>
        <v>0</v>
      </c>
      <c r="J292" s="132">
        <v>30</v>
      </c>
      <c r="K292" s="133" t="s">
        <v>1968</v>
      </c>
      <c r="L292" s="133">
        <v>20</v>
      </c>
      <c r="M292" s="135" t="s">
        <v>4003</v>
      </c>
      <c r="N292" s="236" t="s">
        <v>9001</v>
      </c>
      <c r="O292" s="236">
        <v>0</v>
      </c>
      <c r="P292" s="237">
        <v>10020</v>
      </c>
      <c r="Q292" s="238">
        <f t="shared" si="123"/>
        <v>8631.818181818182</v>
      </c>
      <c r="R292" s="144">
        <f t="shared" si="110"/>
        <v>-6.6953659820958383E-2</v>
      </c>
      <c r="S292" s="197">
        <v>1074476464</v>
      </c>
      <c r="T292" s="306" t="s">
        <v>9003</v>
      </c>
      <c r="U292" s="194">
        <f t="shared" si="105"/>
        <v>11450</v>
      </c>
      <c r="W292" s="239">
        <v>11450</v>
      </c>
      <c r="X292" s="136">
        <f t="shared" si="106"/>
        <v>9209.75</v>
      </c>
      <c r="Y292" s="240">
        <f t="shared" si="107"/>
        <v>9931.8181818181802</v>
      </c>
      <c r="Z292" s="142">
        <f t="shared" si="108"/>
        <v>0.23103792415169666</v>
      </c>
      <c r="AA292" s="137">
        <f t="shared" si="109"/>
        <v>7.2702517162471239E-2</v>
      </c>
      <c r="AB292" s="334">
        <v>3</v>
      </c>
      <c r="AC292" s="189">
        <f t="shared" si="121"/>
        <v>11225</v>
      </c>
      <c r="AD292" s="187">
        <f t="shared" si="122"/>
        <v>12335</v>
      </c>
      <c r="AE292" s="129">
        <f t="shared" si="115"/>
        <v>1110.1499999999999</v>
      </c>
      <c r="AF292" s="130">
        <f t="shared" si="116"/>
        <v>225.14999999999986</v>
      </c>
      <c r="AG292" s="131">
        <f t="shared" si="117"/>
        <v>1.8252938792055116E-2</v>
      </c>
      <c r="AH292" s="138">
        <f t="shared" si="118"/>
        <v>885</v>
      </c>
      <c r="AI292" s="139">
        <f t="shared" si="119"/>
        <v>7.1747061207944871E-2</v>
      </c>
      <c r="AJ292" s="139">
        <f t="shared" si="120"/>
        <v>5.4449578370416127E-2</v>
      </c>
      <c r="AL292" s="197">
        <v>1856515119275</v>
      </c>
      <c r="AM292" s="197">
        <v>4961914963590</v>
      </c>
      <c r="AN292" s="197" t="s">
        <v>1432</v>
      </c>
      <c r="AO292" s="241" t="s">
        <v>19</v>
      </c>
      <c r="AP292" s="241" t="s">
        <v>1088</v>
      </c>
      <c r="AQ292" s="242" t="s">
        <v>42</v>
      </c>
      <c r="AR292" s="242">
        <v>17000</v>
      </c>
      <c r="AS292" s="431">
        <v>9209.75</v>
      </c>
      <c r="AT292" s="431">
        <v>525</v>
      </c>
      <c r="AU292" s="211" t="s">
        <v>3956</v>
      </c>
      <c r="AV292" s="197" t="s">
        <v>5684</v>
      </c>
      <c r="AW292" s="134" t="str">
        <f>IFERROR(VLOOKUP(AV:AV,Q商品!B:E,4,0),"")</f>
        <v>2023年製 REGNO GR-XII 185/65R15 88H サマータイヤ 翌営業日発送</v>
      </c>
      <c r="AX292" s="134" t="str">
        <f>IFERROR(VLOOKUP(B:B,在庫!B:M,12,0),"")</f>
        <v>2023年製</v>
      </c>
      <c r="AY292" s="134">
        <f>IFERROR(VLOOKUP(B:B,在庫!B:L,10,0),"")</f>
        <v>1</v>
      </c>
      <c r="AZ292" s="244" t="e">
        <f>VLOOKUP(AL:AL,[1]MICHELIN!$B:$AH,32,0)</f>
        <v>#N/A</v>
      </c>
      <c r="BA292" s="244" t="e">
        <f>VLOOKUP(AL:AL,[1]MICHELIN!$B:$AH,33,0)</f>
        <v>#N/A</v>
      </c>
      <c r="BC292" s="11" t="s">
        <v>2055</v>
      </c>
    </row>
    <row r="293" spans="1:55" s="11" customFormat="1" ht="19.5" customHeight="1">
      <c r="A293" s="11">
        <f t="shared" si="113"/>
        <v>1</v>
      </c>
      <c r="B293" s="249">
        <f t="shared" si="114"/>
        <v>1956515119272</v>
      </c>
      <c r="C293" s="235">
        <f>VLOOKUP(B:B,[1]BRIDGESTONE!$B:$K,9,0)</f>
        <v>6</v>
      </c>
      <c r="D293" s="11" t="s">
        <v>5340</v>
      </c>
      <c r="E293" s="397" t="s">
        <v>1674</v>
      </c>
      <c r="F293" s="322" t="s">
        <v>8464</v>
      </c>
      <c r="G293" s="133" t="s">
        <v>10661</v>
      </c>
      <c r="H293" s="243">
        <v>1</v>
      </c>
      <c r="I293" s="431">
        <f>VLOOKUP(B:B,[1]BRIDGESTONE!$B:$K,10,0)</f>
        <v>1</v>
      </c>
      <c r="J293" s="132"/>
      <c r="K293" s="133" t="s">
        <v>1968</v>
      </c>
      <c r="L293" s="133">
        <v>21</v>
      </c>
      <c r="M293" s="135"/>
      <c r="N293" s="236"/>
      <c r="O293" s="236"/>
      <c r="P293" s="237"/>
      <c r="Q293" s="238">
        <f t="shared" si="123"/>
        <v>-477.27272727272725</v>
      </c>
      <c r="R293" s="144">
        <f t="shared" si="110"/>
        <v>22.270857142857146</v>
      </c>
      <c r="S293" s="197">
        <v>1074476459</v>
      </c>
      <c r="T293" s="306" t="s">
        <v>10544</v>
      </c>
      <c r="U293" s="194">
        <f t="shared" si="105"/>
        <v>12080</v>
      </c>
      <c r="V293" s="11">
        <v>900</v>
      </c>
      <c r="W293" s="239">
        <v>12980</v>
      </c>
      <c r="X293" s="136">
        <f t="shared" si="106"/>
        <v>10152</v>
      </c>
      <c r="Y293" s="240">
        <f t="shared" si="107"/>
        <v>11322.727272727272</v>
      </c>
      <c r="Z293" s="142" t="str">
        <f t="shared" si="108"/>
        <v/>
      </c>
      <c r="AA293" s="137">
        <f t="shared" si="109"/>
        <v>0.10339622641509429</v>
      </c>
      <c r="AB293" s="145"/>
      <c r="AC293" s="189">
        <f t="shared" si="121"/>
        <v>11843</v>
      </c>
      <c r="AD293" s="187">
        <f t="shared" si="122"/>
        <v>13014</v>
      </c>
      <c r="AE293" s="129">
        <f t="shared" si="115"/>
        <v>1171.26</v>
      </c>
      <c r="AF293" s="130">
        <f t="shared" si="116"/>
        <v>237.26</v>
      </c>
      <c r="AG293" s="131">
        <f t="shared" si="117"/>
        <v>1.8231135700015368E-2</v>
      </c>
      <c r="AH293" s="138">
        <f t="shared" si="118"/>
        <v>934</v>
      </c>
      <c r="AI293" s="139">
        <f t="shared" si="119"/>
        <v>7.1768864299984636E-2</v>
      </c>
      <c r="AJ293" s="139">
        <f t="shared" si="120"/>
        <v>8.5165090715078912E-2</v>
      </c>
      <c r="AL293" s="197">
        <v>1956515119272</v>
      </c>
      <c r="AM293" s="197">
        <v>4961914963323</v>
      </c>
      <c r="AN293" s="197" t="s">
        <v>1427</v>
      </c>
      <c r="AO293" s="241" t="s">
        <v>19</v>
      </c>
      <c r="AP293" s="241" t="s">
        <v>1008</v>
      </c>
      <c r="AQ293" s="242" t="s">
        <v>43</v>
      </c>
      <c r="AR293" s="242">
        <v>18800</v>
      </c>
      <c r="AS293" s="431">
        <v>10152</v>
      </c>
      <c r="AT293" s="431">
        <v>525</v>
      </c>
      <c r="AU293" s="211" t="s">
        <v>3956</v>
      </c>
      <c r="AV293" s="197" t="s">
        <v>5574</v>
      </c>
      <c r="AW293" s="134" t="str">
        <f>IFERROR(VLOOKUP(AV:AV,Q商品!B:E,4,0),"")</f>
        <v>2022年製以降 REGNO GR-XII 195/65R15 91H サマータイヤ 翌営業日発送</v>
      </c>
      <c r="AX293" s="134" t="str">
        <f>IFERROR(VLOOKUP(B:B,在庫!B:M,12,0),"")</f>
        <v>2023年製</v>
      </c>
      <c r="AY293" s="134">
        <f>IFERROR(VLOOKUP(B:B,在庫!B:L,10,0),"")</f>
        <v>1</v>
      </c>
      <c r="AZ293" s="244" t="e">
        <f>VLOOKUP(AL:AL,[1]MICHELIN!$B:$AH,32,0)</f>
        <v>#N/A</v>
      </c>
      <c r="BA293" s="244" t="e">
        <f>VLOOKUP(AL:AL,[1]MICHELIN!$B:$AH,33,0)</f>
        <v>#N/A</v>
      </c>
      <c r="BC293" s="11" t="s">
        <v>2055</v>
      </c>
    </row>
    <row r="294" spans="1:55" s="11" customFormat="1" ht="19.5" customHeight="1">
      <c r="A294" s="11">
        <f t="shared" si="113"/>
        <v>1</v>
      </c>
      <c r="B294" s="249">
        <f t="shared" si="114"/>
        <v>2055017119274</v>
      </c>
      <c r="C294" s="235">
        <f>VLOOKUP(B:B,[1]BRIDGESTONE!$B:$K,9,0)</f>
        <v>0</v>
      </c>
      <c r="D294" s="11" t="s">
        <v>5340</v>
      </c>
      <c r="E294" s="397" t="s">
        <v>1678</v>
      </c>
      <c r="F294" s="323" t="s">
        <v>8956</v>
      </c>
      <c r="G294" s="133" t="s">
        <v>10661</v>
      </c>
      <c r="H294" s="235">
        <v>1</v>
      </c>
      <c r="I294" s="430">
        <f>VLOOKUP(B:B,[1]BRIDGESTONE!$B:$K,10,0)</f>
        <v>1</v>
      </c>
      <c r="J294" s="132"/>
      <c r="K294" s="133" t="s">
        <v>1968</v>
      </c>
      <c r="L294" s="133">
        <v>22</v>
      </c>
      <c r="M294" s="135"/>
      <c r="N294" s="236"/>
      <c r="O294" s="236"/>
      <c r="P294" s="237"/>
      <c r="Q294" s="238">
        <f t="shared" si="123"/>
        <v>-477.27272727272725</v>
      </c>
      <c r="R294" s="144">
        <f t="shared" si="110"/>
        <v>35.094133333333339</v>
      </c>
      <c r="S294" s="197">
        <v>1074475823</v>
      </c>
      <c r="T294" s="305" t="s">
        <v>8057</v>
      </c>
      <c r="U294" s="194">
        <f t="shared" si="105"/>
        <v>0</v>
      </c>
      <c r="W294" s="239"/>
      <c r="X294" s="136">
        <f t="shared" si="106"/>
        <v>16272.2</v>
      </c>
      <c r="Y294" s="240">
        <f t="shared" si="107"/>
        <v>-477.27272727272725</v>
      </c>
      <c r="Z294" s="142" t="str">
        <f t="shared" si="108"/>
        <v/>
      </c>
      <c r="AA294" s="137">
        <f t="shared" si="109"/>
        <v>35.094133333333339</v>
      </c>
      <c r="AB294" s="145"/>
      <c r="AC294" s="189">
        <f t="shared" si="121"/>
        <v>0</v>
      </c>
      <c r="AD294" s="187">
        <f t="shared" si="122"/>
        <v>0</v>
      </c>
      <c r="AE294" s="129">
        <f t="shared" si="115"/>
        <v>0</v>
      </c>
      <c r="AF294" s="130">
        <f t="shared" si="116"/>
        <v>0</v>
      </c>
      <c r="AG294" s="131" t="str">
        <f t="shared" si="117"/>
        <v/>
      </c>
      <c r="AH294" s="138">
        <f t="shared" si="118"/>
        <v>0</v>
      </c>
      <c r="AI294" s="139" t="str">
        <f t="shared" si="119"/>
        <v/>
      </c>
      <c r="AJ294" s="139" t="str">
        <f t="shared" si="120"/>
        <v/>
      </c>
      <c r="AL294" s="197">
        <v>2055017119274</v>
      </c>
      <c r="AM294" s="197">
        <v>4961914963439</v>
      </c>
      <c r="AN294" s="197" t="s">
        <v>1456</v>
      </c>
      <c r="AO294" s="241" t="s">
        <v>19</v>
      </c>
      <c r="AP294" s="241" t="s">
        <v>1183</v>
      </c>
      <c r="AQ294" s="242" t="s">
        <v>64</v>
      </c>
      <c r="AR294" s="242">
        <v>29500</v>
      </c>
      <c r="AS294" s="431">
        <v>16272.2</v>
      </c>
      <c r="AT294" s="431">
        <v>525</v>
      </c>
      <c r="AU294" s="211" t="s">
        <v>3956</v>
      </c>
      <c r="AV294" s="197" t="s">
        <v>5575</v>
      </c>
      <c r="AW294" s="134" t="str">
        <f>IFERROR(VLOOKUP(AV:AV,Q商品!B:E,4,0),"")</f>
        <v>2022年製 REGNO GR-XII 205/50R17 89V サマータイヤ 翌営業日発送</v>
      </c>
      <c r="AX294" s="134" t="str">
        <f>IFERROR(VLOOKUP(B:B,在庫!B:M,12,0),"")</f>
        <v>2022年製</v>
      </c>
      <c r="AY294" s="134">
        <f>IFERROR(VLOOKUP(B:B,在庫!B:L,10,0),"")</f>
        <v>1</v>
      </c>
      <c r="AZ294" s="244" t="e">
        <f>VLOOKUP(AL:AL,[1]MICHELIN!$B:$AH,32,0)</f>
        <v>#N/A</v>
      </c>
      <c r="BA294" s="244" t="e">
        <f>VLOOKUP(AL:AL,[1]MICHELIN!$B:$AH,33,0)</f>
        <v>#N/A</v>
      </c>
      <c r="BC294" s="11" t="s">
        <v>150</v>
      </c>
    </row>
    <row r="295" spans="1:55" s="11" customFormat="1" ht="19.5" customHeight="1">
      <c r="A295" s="11">
        <f t="shared" si="113"/>
        <v>1</v>
      </c>
      <c r="B295" s="249">
        <f t="shared" si="114"/>
        <v>2155517119276</v>
      </c>
      <c r="C295" s="235">
        <f>VLOOKUP(B:B,[1]BRIDGESTONE!$B:$K,9,0)</f>
        <v>49</v>
      </c>
      <c r="D295" s="11" t="s">
        <v>5340</v>
      </c>
      <c r="E295" s="397" t="s">
        <v>1680</v>
      </c>
      <c r="F295" s="322" t="s">
        <v>8466</v>
      </c>
      <c r="G295" s="133" t="s">
        <v>10663</v>
      </c>
      <c r="H295" s="235">
        <v>0</v>
      </c>
      <c r="I295" s="430">
        <f>VLOOKUP(B:B,[1]BRIDGESTONE!$B:$K,10,0)</f>
        <v>0</v>
      </c>
      <c r="J295" s="132">
        <v>28</v>
      </c>
      <c r="K295" s="133" t="s">
        <v>1968</v>
      </c>
      <c r="L295" s="133">
        <v>26</v>
      </c>
      <c r="M295" s="135" t="s">
        <v>7136</v>
      </c>
      <c r="N295" s="236" t="s">
        <v>10549</v>
      </c>
      <c r="O295" s="236" t="s">
        <v>3424</v>
      </c>
      <c r="P295" s="237">
        <v>21304</v>
      </c>
      <c r="Q295" s="238">
        <f t="shared" si="123"/>
        <v>18412.727272727272</v>
      </c>
      <c r="R295" s="144">
        <f t="shared" si="110"/>
        <v>0.11219018465488295</v>
      </c>
      <c r="S295" s="197">
        <v>1074476455</v>
      </c>
      <c r="T295" s="305" t="s">
        <v>8061</v>
      </c>
      <c r="U295" s="194">
        <f t="shared" si="105"/>
        <v>20404</v>
      </c>
      <c r="V295" s="11">
        <v>900</v>
      </c>
      <c r="W295" s="239">
        <v>21304</v>
      </c>
      <c r="X295" s="136">
        <f t="shared" si="106"/>
        <v>16347</v>
      </c>
      <c r="Y295" s="240">
        <f t="shared" si="107"/>
        <v>18412.727272727272</v>
      </c>
      <c r="Z295" s="142">
        <f t="shared" si="108"/>
        <v>3.3098315707011272E-2</v>
      </c>
      <c r="AA295" s="137">
        <f t="shared" si="109"/>
        <v>0.11219018465488295</v>
      </c>
      <c r="AB295" s="334" t="s">
        <v>10551</v>
      </c>
      <c r="AC295" s="190">
        <v>19201</v>
      </c>
      <c r="AD295" s="188">
        <v>21100</v>
      </c>
      <c r="AE295" s="129">
        <f t="shared" si="115"/>
        <v>1899</v>
      </c>
      <c r="AF295" s="130">
        <f t="shared" si="116"/>
        <v>1203</v>
      </c>
      <c r="AG295" s="131">
        <f t="shared" si="117"/>
        <v>5.7014218009478673E-2</v>
      </c>
      <c r="AH295" s="138">
        <f t="shared" si="118"/>
        <v>696</v>
      </c>
      <c r="AI295" s="139">
        <f t="shared" si="119"/>
        <v>3.298578199052133E-2</v>
      </c>
      <c r="AJ295" s="139">
        <f t="shared" si="120"/>
        <v>5.5175966645404279E-2</v>
      </c>
      <c r="AL295" s="197">
        <v>2155517119276</v>
      </c>
      <c r="AM295" s="197">
        <v>4961914963316</v>
      </c>
      <c r="AN295" s="197" t="s">
        <v>1422</v>
      </c>
      <c r="AO295" s="241" t="s">
        <v>19</v>
      </c>
      <c r="AP295" s="241" t="s">
        <v>1163</v>
      </c>
      <c r="AQ295" s="242" t="s">
        <v>66</v>
      </c>
      <c r="AR295" s="242">
        <v>30200</v>
      </c>
      <c r="AS295" s="431">
        <v>16347</v>
      </c>
      <c r="AT295" s="431">
        <v>1050</v>
      </c>
      <c r="AU295" s="211" t="s">
        <v>3956</v>
      </c>
      <c r="AV295" s="197" t="s">
        <v>5579</v>
      </c>
      <c r="AW295" s="134" t="str">
        <f>IFERROR(VLOOKUP(AV:AV,Q商品!B:E,4,0),"")</f>
        <v>2022年製以降 REGNO GR-XII 215/55R17 94V サマータイヤ 翌営業日発送</v>
      </c>
      <c r="AX295" s="134" t="str">
        <f>IFERROR(VLOOKUP(B:B,在庫!B:M,12,0),"")</f>
        <v>2022年製</v>
      </c>
      <c r="AY295" s="134">
        <f>IFERROR(VLOOKUP(B:B,在庫!B:L,10,0),"")</f>
        <v>1</v>
      </c>
      <c r="AZ295" s="244" t="e">
        <f>VLOOKUP(AL:AL,[1]MICHELIN!$B:$AH,32,0)</f>
        <v>#N/A</v>
      </c>
      <c r="BA295" s="244" t="e">
        <f>VLOOKUP(AL:AL,[1]MICHELIN!$B:$AH,33,0)</f>
        <v>#N/A</v>
      </c>
      <c r="BC295" s="11" t="s">
        <v>2055</v>
      </c>
    </row>
    <row r="296" spans="1:55" s="11" customFormat="1" ht="19.5" customHeight="1">
      <c r="A296" s="11">
        <f t="shared" si="113"/>
        <v>1</v>
      </c>
      <c r="B296" s="249">
        <f t="shared" si="114"/>
        <v>2156016119279</v>
      </c>
      <c r="C296" s="235">
        <f>VLOOKUP(B:B,[1]BRIDGESTONE!$B:$K,9,0)</f>
        <v>23</v>
      </c>
      <c r="D296" s="11" t="s">
        <v>5340</v>
      </c>
      <c r="E296" s="397" t="s">
        <v>1677</v>
      </c>
      <c r="F296" s="310" t="s">
        <v>7300</v>
      </c>
      <c r="G296" s="133" t="s">
        <v>10663</v>
      </c>
      <c r="H296" s="235">
        <v>8</v>
      </c>
      <c r="I296" s="430">
        <f>VLOOKUP(B:B,[1]BRIDGESTONE!$B:$K,10,0)</f>
        <v>8</v>
      </c>
      <c r="J296" s="132">
        <v>185</v>
      </c>
      <c r="K296" s="133" t="s">
        <v>1968</v>
      </c>
      <c r="L296" s="133">
        <v>27</v>
      </c>
      <c r="M296" s="135" t="s">
        <v>7136</v>
      </c>
      <c r="N296" s="236" t="s">
        <v>10548</v>
      </c>
      <c r="O296" s="236" t="s">
        <v>8543</v>
      </c>
      <c r="P296" s="237">
        <v>17260</v>
      </c>
      <c r="Q296" s="238">
        <f t="shared" si="123"/>
        <v>14736.363636363636</v>
      </c>
      <c r="R296" s="144">
        <f t="shared" si="110"/>
        <v>9.9311381863047485E-2</v>
      </c>
      <c r="S296" s="197">
        <v>1074476463</v>
      </c>
      <c r="T296" s="306" t="s">
        <v>8062</v>
      </c>
      <c r="U296" s="194">
        <f t="shared" si="105"/>
        <v>16760</v>
      </c>
      <c r="V296" s="11">
        <v>900</v>
      </c>
      <c r="W296" s="239">
        <v>17660</v>
      </c>
      <c r="X296" s="136">
        <f t="shared" si="106"/>
        <v>13272.875</v>
      </c>
      <c r="Y296" s="240">
        <f t="shared" si="107"/>
        <v>15099.999999999998</v>
      </c>
      <c r="Z296" s="142">
        <f t="shared" si="108"/>
        <v>2.028639618138417E-2</v>
      </c>
      <c r="AA296" s="137">
        <f t="shared" si="109"/>
        <v>0.12100165562913896</v>
      </c>
      <c r="AB296" s="334" t="s">
        <v>10551</v>
      </c>
      <c r="AC296" s="190">
        <v>15561</v>
      </c>
      <c r="AD296" s="188">
        <v>17100</v>
      </c>
      <c r="AE296" s="129">
        <f t="shared" si="115"/>
        <v>1539</v>
      </c>
      <c r="AF296" s="130">
        <f t="shared" si="116"/>
        <v>1199</v>
      </c>
      <c r="AG296" s="131">
        <f t="shared" si="117"/>
        <v>7.011695906432748E-2</v>
      </c>
      <c r="AH296" s="138">
        <f t="shared" si="118"/>
        <v>340</v>
      </c>
      <c r="AI296" s="139">
        <f t="shared" si="119"/>
        <v>1.9883040935672516E-2</v>
      </c>
      <c r="AJ296" s="139">
        <f t="shared" si="120"/>
        <v>5.0884696564811482E-2</v>
      </c>
      <c r="AL296" s="197">
        <v>2156016119279</v>
      </c>
      <c r="AM296" s="197">
        <v>4961914963347</v>
      </c>
      <c r="AN296" s="197" t="s">
        <v>1418</v>
      </c>
      <c r="AO296" s="241" t="s">
        <v>19</v>
      </c>
      <c r="AP296" s="241" t="s">
        <v>1185</v>
      </c>
      <c r="AQ296" s="242" t="s">
        <v>48</v>
      </c>
      <c r="AR296" s="242">
        <v>24500</v>
      </c>
      <c r="AS296" s="431">
        <f>VLOOKUP(B:B,[1]BRIDGESTONE!$B:$K,8,0)</f>
        <v>13272.875</v>
      </c>
      <c r="AT296" s="431">
        <v>1050</v>
      </c>
      <c r="AU296" s="211" t="s">
        <v>3956</v>
      </c>
      <c r="AV296" s="197" t="s">
        <v>5686</v>
      </c>
      <c r="AW296" s="134" t="str">
        <f>IFERROR(VLOOKUP(AV:AV,Q商品!B:E,4,0),"")</f>
        <v>2023年製 GR-XII 215/60R16 95V サマータイヤ 翌営業日発送</v>
      </c>
      <c r="AX296" s="134" t="str">
        <f>IFERROR(VLOOKUP(B:B,在庫!B:M,12,0),"")</f>
        <v>2023年製</v>
      </c>
      <c r="AY296" s="134">
        <f>IFERROR(VLOOKUP(B:B,在庫!B:L,10,0),"")</f>
        <v>1</v>
      </c>
      <c r="AZ296" s="244" t="e">
        <f>VLOOKUP(AL:AL,[1]MICHELIN!$B:$AH,32,0)</f>
        <v>#N/A</v>
      </c>
      <c r="BA296" s="244" t="e">
        <f>VLOOKUP(AL:AL,[1]MICHELIN!$B:$AH,33,0)</f>
        <v>#N/A</v>
      </c>
      <c r="BC296" s="11" t="s">
        <v>2055</v>
      </c>
    </row>
    <row r="297" spans="1:55" s="11" customFormat="1" ht="19.5" customHeight="1">
      <c r="A297" s="11">
        <f t="shared" si="113"/>
        <v>1</v>
      </c>
      <c r="B297" s="249">
        <f t="shared" si="114"/>
        <v>2254518119275</v>
      </c>
      <c r="C297" s="235">
        <f>VLOOKUP(B:B,[1]BRIDGESTONE!$B:$K,9,0)</f>
        <v>2</v>
      </c>
      <c r="D297" s="11" t="s">
        <v>5340</v>
      </c>
      <c r="E297" s="397" t="s">
        <v>1684</v>
      </c>
      <c r="F297" s="323" t="s">
        <v>8957</v>
      </c>
      <c r="G297" s="133" t="s">
        <v>10661</v>
      </c>
      <c r="H297" s="243">
        <v>1</v>
      </c>
      <c r="I297" s="431">
        <f>VLOOKUP(B:B,[1]BRIDGESTONE!$B:$K,10,0)</f>
        <v>1</v>
      </c>
      <c r="J297" s="132"/>
      <c r="K297" s="133" t="s">
        <v>1968</v>
      </c>
      <c r="L297" s="133">
        <v>29</v>
      </c>
      <c r="M297" s="135"/>
      <c r="N297" s="236"/>
      <c r="O297" s="236"/>
      <c r="P297" s="237"/>
      <c r="Q297" s="238">
        <f t="shared" si="123"/>
        <v>-954.5454545454545</v>
      </c>
      <c r="R297" s="144">
        <f t="shared" si="110"/>
        <v>24.553226190476192</v>
      </c>
      <c r="S297" s="197">
        <v>1074476736</v>
      </c>
      <c r="T297" s="302" t="s">
        <v>10545</v>
      </c>
      <c r="U297" s="194">
        <f t="shared" si="105"/>
        <v>0</v>
      </c>
      <c r="W297" s="239">
        <v>0</v>
      </c>
      <c r="X297" s="136">
        <f t="shared" si="106"/>
        <v>22482.625</v>
      </c>
      <c r="Y297" s="240">
        <f t="shared" si="107"/>
        <v>-954.5454545454545</v>
      </c>
      <c r="Z297" s="142" t="str">
        <f t="shared" si="108"/>
        <v/>
      </c>
      <c r="AA297" s="137">
        <f t="shared" si="109"/>
        <v>24.553226190476192</v>
      </c>
      <c r="AB297" s="145"/>
      <c r="AC297" s="189">
        <f>ROUNDDOWN(U297/1.02,0)</f>
        <v>0</v>
      </c>
      <c r="AD297" s="187">
        <f>ROUNDDOWN(AC297/0.91,0)</f>
        <v>0</v>
      </c>
      <c r="AE297" s="129">
        <f t="shared" si="115"/>
        <v>0</v>
      </c>
      <c r="AF297" s="130">
        <f t="shared" si="116"/>
        <v>0</v>
      </c>
      <c r="AG297" s="131" t="str">
        <f t="shared" si="117"/>
        <v/>
      </c>
      <c r="AH297" s="138">
        <f t="shared" si="118"/>
        <v>0</v>
      </c>
      <c r="AI297" s="139" t="str">
        <f t="shared" si="119"/>
        <v/>
      </c>
      <c r="AJ297" s="139" t="str">
        <f t="shared" si="120"/>
        <v/>
      </c>
      <c r="AL297" s="197">
        <v>2254518119275</v>
      </c>
      <c r="AM297" s="197">
        <v>4961914963408</v>
      </c>
      <c r="AN297" s="197" t="s">
        <v>1425</v>
      </c>
      <c r="AO297" s="241" t="s">
        <v>19</v>
      </c>
      <c r="AP297" s="241" t="s">
        <v>690</v>
      </c>
      <c r="AQ297" s="242" t="s">
        <v>40</v>
      </c>
      <c r="AR297" s="242">
        <v>41500</v>
      </c>
      <c r="AS297" s="431">
        <v>22482.625</v>
      </c>
      <c r="AT297" s="431">
        <v>1050</v>
      </c>
      <c r="AU297" s="211" t="s">
        <v>3956</v>
      </c>
      <c r="AV297" s="197" t="s">
        <v>5581</v>
      </c>
      <c r="AW297" s="134" t="str">
        <f>IFERROR(VLOOKUP(AV:AV,Q商品!B:E,4,0),"")</f>
        <v>2023年製 REGNO GR-XII 225/45R18 95W XL サマータイヤ 翌営業日発送</v>
      </c>
      <c r="AX297" s="134" t="str">
        <f>IFERROR(VLOOKUP(B:B,在庫!B:M,12,0),"")</f>
        <v>2023年製</v>
      </c>
      <c r="AY297" s="134">
        <f>IFERROR(VLOOKUP(B:B,在庫!B:L,10,0),"")</f>
        <v>1</v>
      </c>
      <c r="AZ297" s="244" t="e">
        <f>VLOOKUP(AL:AL,[1]MICHELIN!$B:$AH,32,0)</f>
        <v>#N/A</v>
      </c>
      <c r="BA297" s="244" t="e">
        <f>VLOOKUP(AL:AL,[1]MICHELIN!$B:$AH,33,0)</f>
        <v>#N/A</v>
      </c>
      <c r="BC297" s="11" t="s">
        <v>150</v>
      </c>
    </row>
    <row r="298" spans="1:55" s="11" customFormat="1" ht="19.5" customHeight="1">
      <c r="A298" s="11">
        <f t="shared" si="113"/>
        <v>1</v>
      </c>
      <c r="B298" s="249">
        <f t="shared" si="114"/>
        <v>2255017119353</v>
      </c>
      <c r="C298" s="235">
        <f>VLOOKUP(B:B,[1]BRIDGESTONE!$B:$K,9,0)</f>
        <v>0</v>
      </c>
      <c r="D298" s="11" t="s">
        <v>5340</v>
      </c>
      <c r="E298" s="397" t="s">
        <v>1682</v>
      </c>
      <c r="F298" s="158" t="s">
        <v>403</v>
      </c>
      <c r="G298" s="133" t="s">
        <v>10661</v>
      </c>
      <c r="H298" s="243">
        <v>2</v>
      </c>
      <c r="I298" s="431">
        <f>VLOOKUP(B:B,[1]BRIDGESTONE!$B:$K,10,0)</f>
        <v>2</v>
      </c>
      <c r="J298" s="132"/>
      <c r="K298" s="133" t="s">
        <v>1968</v>
      </c>
      <c r="L298" s="133">
        <v>31</v>
      </c>
      <c r="M298" s="135"/>
      <c r="N298" s="236"/>
      <c r="O298" s="236"/>
      <c r="P298" s="237"/>
      <c r="Q298" s="238">
        <f t="shared" si="123"/>
        <v>-954.5454545454545</v>
      </c>
      <c r="R298" s="144">
        <f t="shared" si="110"/>
        <v>20.69390238095238</v>
      </c>
      <c r="S298" s="197">
        <v>1074476674</v>
      </c>
      <c r="T298" s="306" t="s">
        <v>10546</v>
      </c>
      <c r="U298" s="194">
        <f t="shared" si="105"/>
        <v>0</v>
      </c>
      <c r="W298" s="239">
        <v>0</v>
      </c>
      <c r="X298" s="136">
        <f t="shared" si="106"/>
        <v>18798.724999999999</v>
      </c>
      <c r="Y298" s="240">
        <f t="shared" si="107"/>
        <v>-954.5454545454545</v>
      </c>
      <c r="Z298" s="142" t="str">
        <f t="shared" si="108"/>
        <v/>
      </c>
      <c r="AA298" s="137">
        <f t="shared" si="109"/>
        <v>20.69390238095238</v>
      </c>
      <c r="AB298" s="145"/>
      <c r="AC298" s="189">
        <f>ROUNDDOWN(U298/1.02,0)</f>
        <v>0</v>
      </c>
      <c r="AD298" s="187">
        <f>ROUNDDOWN(AC298/0.91,0)</f>
        <v>0</v>
      </c>
      <c r="AE298" s="129">
        <f t="shared" si="115"/>
        <v>0</v>
      </c>
      <c r="AF298" s="130">
        <f t="shared" si="116"/>
        <v>0</v>
      </c>
      <c r="AG298" s="131" t="str">
        <f t="shared" si="117"/>
        <v/>
      </c>
      <c r="AH298" s="138">
        <f t="shared" si="118"/>
        <v>0</v>
      </c>
      <c r="AI298" s="139" t="str">
        <f t="shared" si="119"/>
        <v/>
      </c>
      <c r="AJ298" s="139" t="str">
        <f t="shared" si="120"/>
        <v/>
      </c>
      <c r="AL298" s="197">
        <v>2255017119353</v>
      </c>
      <c r="AM298" s="197">
        <v>4961914963477</v>
      </c>
      <c r="AN298" s="197" t="s">
        <v>1448</v>
      </c>
      <c r="AO298" s="241" t="s">
        <v>19</v>
      </c>
      <c r="AP298" s="241" t="s">
        <v>1006</v>
      </c>
      <c r="AQ298" s="242" t="s">
        <v>32</v>
      </c>
      <c r="AR298" s="242">
        <v>34700</v>
      </c>
      <c r="AS298" s="431">
        <v>18798.724999999999</v>
      </c>
      <c r="AT298" s="431">
        <v>1050</v>
      </c>
      <c r="AU298" s="211" t="s">
        <v>3956</v>
      </c>
      <c r="AV298" s="197" t="s">
        <v>5585</v>
      </c>
      <c r="AW298" s="134" t="str">
        <f>IFERROR(VLOOKUP(AV:AV,Q商品!B:E,4,0),"")</f>
        <v>2023年製 REGNO GR-XII 225/50R17 98V XL サマータイヤ 翌営業日発送</v>
      </c>
      <c r="AX298" s="134" t="str">
        <f>IFERROR(VLOOKUP(B:B,在庫!B:M,12,0),"")</f>
        <v>2023年製</v>
      </c>
      <c r="AY298" s="134">
        <f>IFERROR(VLOOKUP(B:B,在庫!B:L,10,0),"")</f>
        <v>1</v>
      </c>
      <c r="AZ298" s="244" t="e">
        <f>VLOOKUP(AL:AL,[1]MICHELIN!$B:$AH,32,0)</f>
        <v>#N/A</v>
      </c>
      <c r="BA298" s="244" t="e">
        <f>VLOOKUP(AL:AL,[1]MICHELIN!$B:$AH,33,0)</f>
        <v>#N/A</v>
      </c>
      <c r="BC298" s="11" t="s">
        <v>150</v>
      </c>
    </row>
    <row r="299" spans="1:55" s="11" customFormat="1" ht="19.5" customHeight="1">
      <c r="A299" s="11">
        <f t="shared" si="113"/>
        <v>1</v>
      </c>
      <c r="B299" s="249">
        <f t="shared" si="114"/>
        <v>2255018119277</v>
      </c>
      <c r="C299" s="235">
        <f>VLOOKUP(B:B,[1]BRIDGESTONE!$B:$K,9,0)</f>
        <v>8</v>
      </c>
      <c r="D299" s="11" t="s">
        <v>5340</v>
      </c>
      <c r="E299" s="397" t="s">
        <v>1685</v>
      </c>
      <c r="F299" s="310" t="s">
        <v>7301</v>
      </c>
      <c r="G299" s="133" t="s">
        <v>10663</v>
      </c>
      <c r="H299" s="235">
        <v>28</v>
      </c>
      <c r="I299" s="430">
        <f>VLOOKUP(B:B,[1]BRIDGESTONE!$B:$K,10,0)</f>
        <v>28</v>
      </c>
      <c r="J299" s="132" t="s">
        <v>12</v>
      </c>
      <c r="K299" s="133" t="s">
        <v>1968</v>
      </c>
      <c r="L299" s="133">
        <v>32</v>
      </c>
      <c r="M299" s="135" t="s">
        <v>3998</v>
      </c>
      <c r="N299" s="236" t="s">
        <v>8655</v>
      </c>
      <c r="O299" s="236" t="s">
        <v>4002</v>
      </c>
      <c r="P299" s="237">
        <v>26788</v>
      </c>
      <c r="Q299" s="238">
        <f t="shared" si="123"/>
        <v>23398.181818181816</v>
      </c>
      <c r="R299" s="144">
        <f t="shared" si="110"/>
        <v>0.14563553889191069</v>
      </c>
      <c r="S299" s="197">
        <v>1074476673</v>
      </c>
      <c r="T299" s="306" t="s">
        <v>9006</v>
      </c>
      <c r="U299" s="194">
        <f t="shared" si="105"/>
        <v>25868</v>
      </c>
      <c r="V299" s="11">
        <v>900</v>
      </c>
      <c r="W299" s="239">
        <v>26768</v>
      </c>
      <c r="X299" s="136">
        <f t="shared" si="106"/>
        <v>19990.575000000001</v>
      </c>
      <c r="Y299" s="240">
        <f t="shared" si="107"/>
        <v>23379.999999999996</v>
      </c>
      <c r="Z299" s="142">
        <f t="shared" si="108"/>
        <v>4.1022867737948054E-2</v>
      </c>
      <c r="AA299" s="137">
        <f t="shared" si="109"/>
        <v>0.14497112917023081</v>
      </c>
      <c r="AB299" s="145"/>
      <c r="AC299" s="190">
        <v>24525</v>
      </c>
      <c r="AD299" s="188">
        <v>26950</v>
      </c>
      <c r="AE299" s="129">
        <f t="shared" si="115"/>
        <v>2425.5</v>
      </c>
      <c r="AF299" s="130">
        <f t="shared" si="116"/>
        <v>1343.5</v>
      </c>
      <c r="AG299" s="131">
        <f t="shared" si="117"/>
        <v>4.9851576994434134E-2</v>
      </c>
      <c r="AH299" s="138">
        <f t="shared" si="118"/>
        <v>1082</v>
      </c>
      <c r="AI299" s="139">
        <f t="shared" si="119"/>
        <v>4.0148423005565863E-2</v>
      </c>
      <c r="AJ299" s="139">
        <f t="shared" si="120"/>
        <v>9.5119552175796679E-2</v>
      </c>
      <c r="AL299" s="197">
        <v>2255018119277</v>
      </c>
      <c r="AM299" s="197">
        <v>4961914963828</v>
      </c>
      <c r="AN299" s="197" t="s">
        <v>1426</v>
      </c>
      <c r="AO299" s="241" t="s">
        <v>19</v>
      </c>
      <c r="AP299" s="241" t="s">
        <v>971</v>
      </c>
      <c r="AQ299" s="242" t="s">
        <v>80</v>
      </c>
      <c r="AR299" s="242">
        <v>36900</v>
      </c>
      <c r="AS299" s="431">
        <f>VLOOKUP(B:B,[1]BRIDGESTONE!$B:$K,8,0)</f>
        <v>19990.575000000001</v>
      </c>
      <c r="AT299" s="431">
        <v>1050</v>
      </c>
      <c r="AU299" s="211" t="s">
        <v>3956</v>
      </c>
      <c r="AV299" s="197" t="s">
        <v>5688</v>
      </c>
      <c r="AW299" s="134" t="str">
        <f>IFERROR(VLOOKUP(AV:AV,Q商品!B:E,4,0),"")</f>
        <v>2023年製 GR-XII 225/50R18 95W サマータイヤ 翌営業日発送</v>
      </c>
      <c r="AX299" s="134" t="str">
        <f>IFERROR(VLOOKUP(B:B,在庫!B:M,12,0),"")</f>
        <v>2023年製</v>
      </c>
      <c r="AY299" s="134">
        <f>IFERROR(VLOOKUP(B:B,在庫!B:L,10,0),"")</f>
        <v>1</v>
      </c>
      <c r="AZ299" s="244" t="e">
        <f>VLOOKUP(AL:AL,[1]MICHELIN!$B:$AH,32,0)</f>
        <v>#N/A</v>
      </c>
      <c r="BA299" s="244" t="e">
        <f>VLOOKUP(AL:AL,[1]MICHELIN!$B:$AH,33,0)</f>
        <v>#N/A</v>
      </c>
      <c r="BC299" s="11" t="s">
        <v>2055</v>
      </c>
    </row>
    <row r="300" spans="1:55" s="11" customFormat="1" ht="19.5" customHeight="1">
      <c r="A300" s="11">
        <f t="shared" si="113"/>
        <v>1</v>
      </c>
      <c r="B300" s="249">
        <f t="shared" si="114"/>
        <v>2354518119272</v>
      </c>
      <c r="C300" s="235">
        <f>VLOOKUP(B:B,[1]BRIDGESTONE!$B:$K,9,0)</f>
        <v>1</v>
      </c>
      <c r="D300" s="11" t="s">
        <v>5340</v>
      </c>
      <c r="E300" s="397" t="s">
        <v>1686</v>
      </c>
      <c r="F300" s="323" t="s">
        <v>8958</v>
      </c>
      <c r="G300" s="133" t="s">
        <v>10661</v>
      </c>
      <c r="H300" s="243">
        <v>1</v>
      </c>
      <c r="I300" s="431">
        <f>VLOOKUP(B:B,[1]BRIDGESTONE!$B:$K,10,0)</f>
        <v>1</v>
      </c>
      <c r="J300" s="132"/>
      <c r="K300" s="133" t="s">
        <v>1968</v>
      </c>
      <c r="L300" s="133">
        <v>33</v>
      </c>
      <c r="M300" s="135"/>
      <c r="N300" s="236"/>
      <c r="O300" s="236"/>
      <c r="P300" s="237"/>
      <c r="Q300" s="238">
        <f t="shared" si="123"/>
        <v>-954.5454545454545</v>
      </c>
      <c r="R300" s="144">
        <f t="shared" si="110"/>
        <v>26.709907142857148</v>
      </c>
      <c r="S300" s="197">
        <v>1074475816</v>
      </c>
      <c r="T300" s="306" t="s">
        <v>10547</v>
      </c>
      <c r="U300" s="194">
        <f t="shared" si="105"/>
        <v>0</v>
      </c>
      <c r="W300" s="239">
        <v>0</v>
      </c>
      <c r="X300" s="136">
        <f t="shared" si="106"/>
        <v>24541.275000000001</v>
      </c>
      <c r="Y300" s="240">
        <f t="shared" si="107"/>
        <v>-954.5454545454545</v>
      </c>
      <c r="Z300" s="142" t="str">
        <f t="shared" si="108"/>
        <v/>
      </c>
      <c r="AA300" s="137">
        <f t="shared" si="109"/>
        <v>26.709907142857148</v>
      </c>
      <c r="AB300" s="145"/>
      <c r="AC300" s="189">
        <f t="shared" ref="AC300:AC313" si="124">ROUNDDOWN(U300/1.02,0)</f>
        <v>0</v>
      </c>
      <c r="AD300" s="187">
        <f t="shared" ref="AD300:AD313" si="125">ROUNDDOWN(AC300/0.91,0)</f>
        <v>0</v>
      </c>
      <c r="AE300" s="129">
        <f t="shared" si="115"/>
        <v>0</v>
      </c>
      <c r="AF300" s="130">
        <f t="shared" si="116"/>
        <v>0</v>
      </c>
      <c r="AG300" s="131" t="str">
        <f t="shared" si="117"/>
        <v/>
      </c>
      <c r="AH300" s="138">
        <f t="shared" si="118"/>
        <v>0</v>
      </c>
      <c r="AI300" s="139" t="str">
        <f t="shared" si="119"/>
        <v/>
      </c>
      <c r="AJ300" s="139" t="str">
        <f t="shared" si="120"/>
        <v/>
      </c>
      <c r="AL300" s="197">
        <v>2354518119272</v>
      </c>
      <c r="AM300" s="197">
        <v>4961914963729</v>
      </c>
      <c r="AN300" s="197" t="s">
        <v>1442</v>
      </c>
      <c r="AO300" s="241" t="s">
        <v>19</v>
      </c>
      <c r="AP300" s="241" t="s">
        <v>1187</v>
      </c>
      <c r="AQ300" s="242" t="s">
        <v>69</v>
      </c>
      <c r="AR300" s="242">
        <v>45300</v>
      </c>
      <c r="AS300" s="431">
        <v>24541.275000000001</v>
      </c>
      <c r="AT300" s="431">
        <v>1050</v>
      </c>
      <c r="AU300" s="211" t="s">
        <v>3956</v>
      </c>
      <c r="AV300" s="262" t="s">
        <v>5583</v>
      </c>
      <c r="AW300" s="134" t="str">
        <f>IFERROR(VLOOKUP(AV:AV,Q商品!B:E,4,0),"")</f>
        <v>2023年製 REGNO GR-XII 235/45R18 94W サマータイヤ 翌営業日発送</v>
      </c>
      <c r="AX300" s="134" t="str">
        <f>IFERROR(VLOOKUP(B:B,在庫!B:M,12,0),"")</f>
        <v>2023年製</v>
      </c>
      <c r="AY300" s="134">
        <f>IFERROR(VLOOKUP(B:B,在庫!B:L,10,0),"")</f>
        <v>1</v>
      </c>
      <c r="AZ300" s="244" t="e">
        <f>VLOOKUP(AL:AL,[1]MICHELIN!$B:$AH,32,0)</f>
        <v>#N/A</v>
      </c>
      <c r="BA300" s="244" t="e">
        <f>VLOOKUP(AL:AL,[1]MICHELIN!$B:$AH,33,0)</f>
        <v>#N/A</v>
      </c>
      <c r="BC300" s="11" t="s">
        <v>150</v>
      </c>
    </row>
    <row r="301" spans="1:55" s="11" customFormat="1" ht="19.5" customHeight="1">
      <c r="A301" s="11">
        <f t="shared" si="113"/>
        <v>1</v>
      </c>
      <c r="B301" s="249">
        <f t="shared" si="114"/>
        <v>2454519119278</v>
      </c>
      <c r="C301" s="235">
        <f>VLOOKUP(B:B,[1]BRIDGESTONE!$B:$K,9,0)</f>
        <v>2</v>
      </c>
      <c r="D301" s="11" t="s">
        <v>5340</v>
      </c>
      <c r="E301" s="397" t="s">
        <v>1690</v>
      </c>
      <c r="F301" s="323" t="s">
        <v>8959</v>
      </c>
      <c r="G301" s="133" t="s">
        <v>10661</v>
      </c>
      <c r="H301" s="235">
        <v>1</v>
      </c>
      <c r="I301" s="430">
        <f>VLOOKUP(B:B,[1]BRIDGESTONE!$B:$K,10,0)</f>
        <v>1</v>
      </c>
      <c r="J301" s="132"/>
      <c r="K301" s="133" t="s">
        <v>1968</v>
      </c>
      <c r="L301" s="133">
        <v>35</v>
      </c>
      <c r="M301" s="135"/>
      <c r="N301" s="236"/>
      <c r="O301" s="236"/>
      <c r="P301" s="237"/>
      <c r="Q301" s="238">
        <f t="shared" si="123"/>
        <v>-954.5454545454545</v>
      </c>
      <c r="R301" s="144">
        <f t="shared" si="110"/>
        <v>29.263871428571434</v>
      </c>
      <c r="S301" s="197">
        <v>1074476671</v>
      </c>
      <c r="T301" s="305" t="s">
        <v>8070</v>
      </c>
      <c r="U301" s="194">
        <f t="shared" si="105"/>
        <v>35997</v>
      </c>
      <c r="W301" s="239">
        <v>35997</v>
      </c>
      <c r="X301" s="136">
        <f t="shared" si="106"/>
        <v>26979.15</v>
      </c>
      <c r="Y301" s="240">
        <f t="shared" si="107"/>
        <v>31769.999999999996</v>
      </c>
      <c r="Z301" s="142" t="str">
        <f t="shared" si="108"/>
        <v/>
      </c>
      <c r="AA301" s="137">
        <f t="shared" si="109"/>
        <v>0.15079792256846067</v>
      </c>
      <c r="AB301" s="145"/>
      <c r="AC301" s="189">
        <f t="shared" si="124"/>
        <v>35291</v>
      </c>
      <c r="AD301" s="187">
        <f t="shared" si="125"/>
        <v>38781</v>
      </c>
      <c r="AE301" s="129">
        <f t="shared" si="115"/>
        <v>3490.29</v>
      </c>
      <c r="AF301" s="130">
        <f t="shared" si="116"/>
        <v>706.29</v>
      </c>
      <c r="AG301" s="131">
        <f t="shared" si="117"/>
        <v>1.8212268894561769E-2</v>
      </c>
      <c r="AH301" s="138">
        <f t="shared" si="118"/>
        <v>2784</v>
      </c>
      <c r="AI301" s="139">
        <f t="shared" si="119"/>
        <v>7.1787731105438235E-2</v>
      </c>
      <c r="AJ301" s="139">
        <f t="shared" si="120"/>
        <v>0.13258565367389891</v>
      </c>
      <c r="AL301" s="197">
        <v>2454519119278</v>
      </c>
      <c r="AM301" s="197">
        <v>4961914963675</v>
      </c>
      <c r="AN301" s="197" t="s">
        <v>1436</v>
      </c>
      <c r="AO301" s="241" t="s">
        <v>19</v>
      </c>
      <c r="AP301" s="241" t="s">
        <v>1188</v>
      </c>
      <c r="AQ301" s="242" t="s">
        <v>58</v>
      </c>
      <c r="AR301" s="242">
        <v>49800</v>
      </c>
      <c r="AS301" s="431">
        <v>26979.15</v>
      </c>
      <c r="AT301" s="431">
        <v>1050</v>
      </c>
      <c r="AU301" s="211" t="s">
        <v>3956</v>
      </c>
      <c r="AV301" s="197" t="s">
        <v>5586</v>
      </c>
      <c r="AW301" s="134" t="str">
        <f>IFERROR(VLOOKUP(AV:AV,Q商品!B:E,4,0),"")</f>
        <v>2023年製 REGNO GR-XII 245/45R19 98W サマータイヤ 翌営業日発送</v>
      </c>
      <c r="AX301" s="134" t="str">
        <f>IFERROR(VLOOKUP(B:B,在庫!B:M,12,0),"")</f>
        <v>2023年製</v>
      </c>
      <c r="AY301" s="134">
        <f>IFERROR(VLOOKUP(B:B,在庫!B:L,10,0),"")</f>
        <v>1</v>
      </c>
      <c r="AZ301" s="244" t="e">
        <f>VLOOKUP(AL:AL,[1]MICHELIN!$B:$AH,32,0)</f>
        <v>#N/A</v>
      </c>
      <c r="BA301" s="244" t="e">
        <f>VLOOKUP(AL:AL,[1]MICHELIN!$B:$AH,33,0)</f>
        <v>#N/A</v>
      </c>
      <c r="BC301" s="11" t="s">
        <v>150</v>
      </c>
    </row>
    <row r="302" spans="1:55" s="11" customFormat="1" ht="19.5" customHeight="1">
      <c r="A302" s="247">
        <f t="shared" si="113"/>
        <v>2</v>
      </c>
      <c r="B302" s="261">
        <f t="shared" si="114"/>
        <v>2255518119357</v>
      </c>
      <c r="C302" s="235">
        <f>VLOOKUP(B:B,[1]BRIDGESTONE!$B:$K,9,0)</f>
        <v>0</v>
      </c>
      <c r="D302" s="11" t="s">
        <v>6919</v>
      </c>
      <c r="E302" s="397" t="s">
        <v>10585</v>
      </c>
      <c r="F302" s="160" t="s">
        <v>8953</v>
      </c>
      <c r="G302" s="134" t="e">
        <v>#N/A</v>
      </c>
      <c r="H302" s="235">
        <v>2</v>
      </c>
      <c r="I302" s="430">
        <f>VLOOKUP(B:B,[1]BRIDGESTONE!$B:$K,10,0)</f>
        <v>2</v>
      </c>
      <c r="J302" s="132"/>
      <c r="K302" s="133" t="s">
        <v>1968</v>
      </c>
      <c r="L302" s="133"/>
      <c r="M302" s="135"/>
      <c r="N302" s="236"/>
      <c r="O302" s="236"/>
      <c r="P302" s="237"/>
      <c r="Q302" s="238">
        <f t="shared" si="123"/>
        <v>0</v>
      </c>
      <c r="R302" s="144" t="str">
        <f t="shared" si="110"/>
        <v/>
      </c>
      <c r="S302" s="197"/>
      <c r="T302" s="304"/>
      <c r="U302" s="194">
        <f t="shared" si="105"/>
        <v>0</v>
      </c>
      <c r="W302" s="239"/>
      <c r="X302" s="136">
        <f t="shared" si="106"/>
        <v>0</v>
      </c>
      <c r="Y302" s="240">
        <f t="shared" si="107"/>
        <v>0</v>
      </c>
      <c r="Z302" s="142" t="str">
        <f t="shared" si="108"/>
        <v/>
      </c>
      <c r="AA302" s="137" t="str">
        <f t="shared" si="109"/>
        <v/>
      </c>
      <c r="AB302" s="145" t="s">
        <v>6998</v>
      </c>
      <c r="AC302" s="189">
        <f t="shared" si="124"/>
        <v>0</v>
      </c>
      <c r="AD302" s="187">
        <f t="shared" si="125"/>
        <v>0</v>
      </c>
      <c r="AE302" s="129">
        <f t="shared" si="115"/>
        <v>0</v>
      </c>
      <c r="AF302" s="130">
        <f t="shared" si="116"/>
        <v>0</v>
      </c>
      <c r="AG302" s="131" t="str">
        <f t="shared" si="117"/>
        <v/>
      </c>
      <c r="AH302" s="138">
        <f t="shared" si="118"/>
        <v>0</v>
      </c>
      <c r="AI302" s="139" t="str">
        <f t="shared" si="119"/>
        <v/>
      </c>
      <c r="AJ302" s="139" t="str">
        <f t="shared" si="120"/>
        <v/>
      </c>
      <c r="AL302" s="197">
        <v>2255518119357</v>
      </c>
      <c r="AM302" s="197">
        <v>4961914455521</v>
      </c>
      <c r="AN302" s="197" t="s">
        <v>1450</v>
      </c>
      <c r="AO302" s="241" t="s">
        <v>20</v>
      </c>
      <c r="AP302" s="241" t="s">
        <v>10584</v>
      </c>
      <c r="AQ302" s="242" t="s">
        <v>71</v>
      </c>
      <c r="AR302" s="242">
        <v>34500</v>
      </c>
      <c r="AS302" s="431"/>
      <c r="AT302" s="431"/>
      <c r="AU302" s="211"/>
      <c r="AV302" s="197"/>
      <c r="AW302" s="134" t="str">
        <f>IFERROR(VLOOKUP(AV:AV,Q商品!B:E,4,0),"")</f>
        <v/>
      </c>
      <c r="AX302" s="134" t="str">
        <f>IFERROR(VLOOKUP(B:B,在庫!B:M,12,0),"")</f>
        <v>2023年製</v>
      </c>
      <c r="AY302" s="134">
        <f>IFERROR(VLOOKUP(B:B,在庫!B:L,10,0),"")</f>
        <v>1</v>
      </c>
      <c r="AZ302" s="244" t="e">
        <f>VLOOKUP(AL:AL,[1]MICHELIN!$B:$AH,32,0)</f>
        <v>#N/A</v>
      </c>
      <c r="BA302" s="244" t="e">
        <f>VLOOKUP(AL:AL,[1]MICHELIN!$B:$AH,33,0)</f>
        <v>#N/A</v>
      </c>
      <c r="BC302" s="11" t="e">
        <v>#N/A</v>
      </c>
    </row>
    <row r="303" spans="1:55" s="11" customFormat="1" ht="19.5" customHeight="1">
      <c r="A303" s="11">
        <f t="shared" si="113"/>
        <v>1</v>
      </c>
      <c r="B303" s="249">
        <f t="shared" si="114"/>
        <v>2055516119942</v>
      </c>
      <c r="C303" s="235">
        <f>VLOOKUP(B:B,[1]BRIDGESTONE!$B:$K,9,0)</f>
        <v>8</v>
      </c>
      <c r="D303" s="11" t="s">
        <v>6919</v>
      </c>
      <c r="E303" s="397" t="s">
        <v>8877</v>
      </c>
      <c r="F303" s="310" t="s">
        <v>10554</v>
      </c>
      <c r="G303" s="134" t="e">
        <v>#N/A</v>
      </c>
      <c r="H303" s="243">
        <v>75</v>
      </c>
      <c r="I303" s="431">
        <f>VLOOKUP(B:B,[1]BRIDGESTONE!$B:$K,10,0)</f>
        <v>75</v>
      </c>
      <c r="J303" s="132" t="s">
        <v>12</v>
      </c>
      <c r="K303" s="133" t="s">
        <v>8878</v>
      </c>
      <c r="L303" s="133">
        <v>1</v>
      </c>
      <c r="M303" s="135" t="s">
        <v>2017</v>
      </c>
      <c r="N303" s="236" t="s">
        <v>10555</v>
      </c>
      <c r="O303" s="236">
        <v>0</v>
      </c>
      <c r="P303" s="237">
        <v>16200</v>
      </c>
      <c r="Q303" s="238">
        <f t="shared" si="123"/>
        <v>14318.181818181816</v>
      </c>
      <c r="R303" s="144">
        <f t="shared" si="110"/>
        <v>0.23146666666666657</v>
      </c>
      <c r="S303" s="261"/>
      <c r="T303" s="304"/>
      <c r="U303" s="194">
        <f t="shared" si="105"/>
        <v>16200</v>
      </c>
      <c r="W303" s="239">
        <v>16200</v>
      </c>
      <c r="X303" s="136">
        <f t="shared" si="106"/>
        <v>11004</v>
      </c>
      <c r="Y303" s="240">
        <f t="shared" si="107"/>
        <v>14318.181818181816</v>
      </c>
      <c r="Z303" s="142">
        <f t="shared" si="108"/>
        <v>7.7283950617283992E-2</v>
      </c>
      <c r="AA303" s="137">
        <f t="shared" si="109"/>
        <v>0.23146666666666657</v>
      </c>
      <c r="AB303" s="145" t="s">
        <v>10528</v>
      </c>
      <c r="AC303" s="189">
        <f t="shared" si="124"/>
        <v>15882</v>
      </c>
      <c r="AD303" s="187">
        <f t="shared" si="125"/>
        <v>17452</v>
      </c>
      <c r="AE303" s="129">
        <f t="shared" si="115"/>
        <v>1570.6799999999998</v>
      </c>
      <c r="AF303" s="130">
        <f t="shared" si="116"/>
        <v>318.67999999999984</v>
      </c>
      <c r="AG303" s="131">
        <f t="shared" si="117"/>
        <v>1.8260371304148513E-2</v>
      </c>
      <c r="AH303" s="138">
        <f t="shared" si="118"/>
        <v>1252</v>
      </c>
      <c r="AI303" s="139">
        <f t="shared" si="119"/>
        <v>7.1739628695851473E-2</v>
      </c>
      <c r="AJ303" s="139">
        <f t="shared" si="120"/>
        <v>0.21320629536251806</v>
      </c>
      <c r="AL303" s="197">
        <v>2055516119942</v>
      </c>
      <c r="AM303" s="197" t="s">
        <v>152</v>
      </c>
      <c r="AN303" s="197" t="s">
        <v>152</v>
      </c>
      <c r="AO303" s="241" t="s">
        <v>1415</v>
      </c>
      <c r="AP303" s="241" t="s">
        <v>901</v>
      </c>
      <c r="AQ303" s="242" t="s">
        <v>35</v>
      </c>
      <c r="AR303" s="242" t="s">
        <v>152</v>
      </c>
      <c r="AS303" s="431">
        <v>11004</v>
      </c>
      <c r="AT303" s="431">
        <v>450</v>
      </c>
      <c r="AU303" s="211" t="s">
        <v>3957</v>
      </c>
      <c r="AV303" s="197"/>
      <c r="AW303" s="134" t="str">
        <f>IFERROR(VLOOKUP(AV:AV,Q商品!B:E,4,0),"")</f>
        <v/>
      </c>
      <c r="AX303" s="134" t="str">
        <f>IFERROR(VLOOKUP(B:B,在庫!B:M,12,0),"")</f>
        <v>2023年製</v>
      </c>
      <c r="AY303" s="134">
        <f>IFERROR(VLOOKUP(B:B,在庫!B:L,10,0),"")</f>
        <v>1</v>
      </c>
      <c r="AZ303" s="244" t="e">
        <f>VLOOKUP(AL:AL,[1]MICHELIN!$B:$AH,32,0)</f>
        <v>#N/A</v>
      </c>
      <c r="BA303" s="244" t="e">
        <f>VLOOKUP(AL:AL,[1]MICHELIN!$B:$AH,33,0)</f>
        <v>#N/A</v>
      </c>
      <c r="BC303" s="11" t="e">
        <v>#N/A</v>
      </c>
    </row>
    <row r="304" spans="1:55" s="11" customFormat="1" ht="19.5" customHeight="1">
      <c r="A304" s="247">
        <f t="shared" si="113"/>
        <v>1</v>
      </c>
      <c r="B304" s="261">
        <f t="shared" si="114"/>
        <v>1956515119517</v>
      </c>
      <c r="C304" s="235">
        <f>VLOOKUP(B:B,[1]BRIDGESTONE!$B:$K,9,0)</f>
        <v>4</v>
      </c>
      <c r="D304" s="11" t="s">
        <v>5340</v>
      </c>
      <c r="E304" s="397" t="s">
        <v>7320</v>
      </c>
      <c r="F304" s="245" t="s">
        <v>7004</v>
      </c>
      <c r="G304" s="134" t="e">
        <v>#N/A</v>
      </c>
      <c r="H304" s="243">
        <v>66</v>
      </c>
      <c r="I304" s="431">
        <f>VLOOKUP(B:B,[1]BRIDGESTONE!$B:$K,10,0)</f>
        <v>66</v>
      </c>
      <c r="J304" s="132"/>
      <c r="K304" s="133" t="s">
        <v>5673</v>
      </c>
      <c r="L304" s="133"/>
      <c r="M304" s="135"/>
      <c r="N304" s="236"/>
      <c r="O304" s="236"/>
      <c r="P304" s="237"/>
      <c r="Q304" s="238">
        <f t="shared" si="123"/>
        <v>-477.27272727272725</v>
      </c>
      <c r="R304" s="144">
        <f t="shared" si="110"/>
        <v>19.331238095238099</v>
      </c>
      <c r="S304" s="261"/>
      <c r="T304" s="304"/>
      <c r="U304" s="194">
        <f t="shared" si="105"/>
        <v>0</v>
      </c>
      <c r="W304" s="239"/>
      <c r="X304" s="136">
        <f t="shared" si="106"/>
        <v>8749</v>
      </c>
      <c r="Y304" s="240">
        <f t="shared" si="107"/>
        <v>-477.27272727272725</v>
      </c>
      <c r="Z304" s="142" t="str">
        <f t="shared" si="108"/>
        <v/>
      </c>
      <c r="AA304" s="137">
        <f t="shared" si="109"/>
        <v>19.331238095238099</v>
      </c>
      <c r="AB304" s="145" t="s">
        <v>10528</v>
      </c>
      <c r="AC304" s="189">
        <f t="shared" si="124"/>
        <v>0</v>
      </c>
      <c r="AD304" s="187">
        <f t="shared" si="125"/>
        <v>0</v>
      </c>
      <c r="AE304" s="129">
        <f t="shared" si="115"/>
        <v>0</v>
      </c>
      <c r="AF304" s="130">
        <f t="shared" si="116"/>
        <v>0</v>
      </c>
      <c r="AG304" s="131" t="str">
        <f t="shared" si="117"/>
        <v/>
      </c>
      <c r="AH304" s="138">
        <f t="shared" si="118"/>
        <v>0</v>
      </c>
      <c r="AI304" s="139" t="str">
        <f t="shared" si="119"/>
        <v/>
      </c>
      <c r="AJ304" s="139" t="str">
        <f t="shared" si="120"/>
        <v/>
      </c>
      <c r="AL304" s="197">
        <v>1956515119517</v>
      </c>
      <c r="AM304" s="197" t="s">
        <v>152</v>
      </c>
      <c r="AN304" s="197" t="s">
        <v>152</v>
      </c>
      <c r="AO304" s="241" t="s">
        <v>1415</v>
      </c>
      <c r="AP304" s="241" t="s">
        <v>1067</v>
      </c>
      <c r="AQ304" s="241" t="s">
        <v>43</v>
      </c>
      <c r="AR304" s="242" t="s">
        <v>152</v>
      </c>
      <c r="AS304" s="439">
        <v>8749</v>
      </c>
      <c r="AT304" s="431">
        <v>525</v>
      </c>
      <c r="AU304" s="211" t="s">
        <v>3957</v>
      </c>
      <c r="AV304" s="197"/>
      <c r="AW304" s="134" t="str">
        <f>IFERROR(VLOOKUP(AV:AV,Q商品!B:E,4,0),"")</f>
        <v/>
      </c>
      <c r="AX304" s="134" t="str">
        <f>IFERROR(VLOOKUP(B:B,在庫!B:M,12,0),"")</f>
        <v>2022年製</v>
      </c>
      <c r="AY304" s="134">
        <f>IFERROR(VLOOKUP(B:B,在庫!B:L,10,0),"")</f>
        <v>2</v>
      </c>
      <c r="AZ304" s="244" t="e">
        <f>VLOOKUP(AL:AL,[1]MICHELIN!$B:$AH,32,0)</f>
        <v>#N/A</v>
      </c>
      <c r="BA304" s="244" t="e">
        <f>VLOOKUP(AL:AL,[1]MICHELIN!$B:$AH,33,0)</f>
        <v>#N/A</v>
      </c>
      <c r="BC304" s="11" t="e">
        <v>#N/A</v>
      </c>
    </row>
    <row r="305" spans="1:55" s="11" customFormat="1" ht="19.5" customHeight="1">
      <c r="A305" s="247">
        <f t="shared" si="113"/>
        <v>1</v>
      </c>
      <c r="B305" s="261">
        <f t="shared" si="114"/>
        <v>2156016119842</v>
      </c>
      <c r="C305" s="235">
        <f>VLOOKUP(B:B,[1]BRIDGESTONE!$B:$K,9,0)</f>
        <v>2</v>
      </c>
      <c r="D305" s="11" t="s">
        <v>5340</v>
      </c>
      <c r="E305" s="397" t="s">
        <v>10552</v>
      </c>
      <c r="F305" s="323" t="s">
        <v>10553</v>
      </c>
      <c r="G305" s="134" t="e">
        <v>#N/A</v>
      </c>
      <c r="H305" s="235">
        <v>0</v>
      </c>
      <c r="I305" s="430">
        <f>VLOOKUP(B:B,[1]BRIDGESTONE!$B:$K,10,0)</f>
        <v>0</v>
      </c>
      <c r="J305" s="132"/>
      <c r="K305" s="133" t="s">
        <v>5673</v>
      </c>
      <c r="L305" s="133"/>
      <c r="M305" s="135"/>
      <c r="N305" s="236"/>
      <c r="O305" s="236"/>
      <c r="P305" s="237"/>
      <c r="Q305" s="238">
        <f t="shared" si="123"/>
        <v>-954.5454545454545</v>
      </c>
      <c r="R305" s="144">
        <f t="shared" si="110"/>
        <v>9.605142857142857</v>
      </c>
      <c r="S305" s="248"/>
      <c r="T305" s="303"/>
      <c r="U305" s="194">
        <f t="shared" si="105"/>
        <v>0</v>
      </c>
      <c r="W305" s="239"/>
      <c r="X305" s="136">
        <f t="shared" si="106"/>
        <v>8214</v>
      </c>
      <c r="Y305" s="240">
        <f t="shared" si="107"/>
        <v>-954.5454545454545</v>
      </c>
      <c r="Z305" s="142" t="str">
        <f t="shared" si="108"/>
        <v/>
      </c>
      <c r="AA305" s="137">
        <f t="shared" si="109"/>
        <v>9.605142857142857</v>
      </c>
      <c r="AB305" s="145"/>
      <c r="AC305" s="189">
        <f t="shared" si="124"/>
        <v>0</v>
      </c>
      <c r="AD305" s="187">
        <f t="shared" si="125"/>
        <v>0</v>
      </c>
      <c r="AE305" s="129">
        <f t="shared" si="115"/>
        <v>0</v>
      </c>
      <c r="AF305" s="130">
        <f t="shared" si="116"/>
        <v>0</v>
      </c>
      <c r="AG305" s="131" t="str">
        <f t="shared" si="117"/>
        <v/>
      </c>
      <c r="AH305" s="138">
        <f t="shared" si="118"/>
        <v>0</v>
      </c>
      <c r="AI305" s="139" t="str">
        <f t="shared" si="119"/>
        <v/>
      </c>
      <c r="AJ305" s="139" t="str">
        <f t="shared" si="120"/>
        <v/>
      </c>
      <c r="AL305" s="197">
        <v>2156016119842</v>
      </c>
      <c r="AM305" s="197" t="s">
        <v>152</v>
      </c>
      <c r="AN305" s="197" t="s">
        <v>152</v>
      </c>
      <c r="AO305" s="241" t="s">
        <v>1446</v>
      </c>
      <c r="AP305" s="241" t="s">
        <v>1185</v>
      </c>
      <c r="AQ305" s="242" t="s">
        <v>48</v>
      </c>
      <c r="AR305" s="242" t="s">
        <v>152</v>
      </c>
      <c r="AS305" s="431">
        <v>8214</v>
      </c>
      <c r="AT305" s="431">
        <v>1050</v>
      </c>
      <c r="AU305" s="211" t="s">
        <v>3957</v>
      </c>
      <c r="AV305" s="197"/>
      <c r="AW305" s="134" t="str">
        <f>IFERROR(VLOOKUP(AV:AV,Q商品!B:E,4,0),"")</f>
        <v/>
      </c>
      <c r="AX305" s="134" t="str">
        <f>IFERROR(VLOOKUP(B:B,在庫!B:M,12,0),"")</f>
        <v/>
      </c>
      <c r="AY305" s="134" t="str">
        <f>IFERROR(VLOOKUP(B:B,在庫!B:L,10,0),"")</f>
        <v/>
      </c>
      <c r="AZ305" s="244" t="e">
        <f>VLOOKUP(AL:AL,[1]MICHELIN!$B:$AH,32,0)</f>
        <v>#N/A</v>
      </c>
      <c r="BA305" s="244" t="e">
        <f>VLOOKUP(AL:AL,[1]MICHELIN!$B:$AH,33,0)</f>
        <v>#N/A</v>
      </c>
      <c r="BC305" s="11" t="e">
        <v>#N/A</v>
      </c>
    </row>
    <row r="306" spans="1:55" s="11" customFormat="1" ht="19.5" customHeight="1">
      <c r="A306" s="11">
        <f t="shared" si="113"/>
        <v>1</v>
      </c>
      <c r="B306" s="249">
        <f t="shared" si="114"/>
        <v>1450612130586</v>
      </c>
      <c r="C306" s="243">
        <f>VLOOKUP(B:B,[1]GOODYEAR!$B:$K,9,0)</f>
        <v>166</v>
      </c>
      <c r="D306" s="11" t="s">
        <v>5341</v>
      </c>
      <c r="E306" s="346" t="s">
        <v>5676</v>
      </c>
      <c r="F306" s="310" t="s">
        <v>7302</v>
      </c>
      <c r="G306" s="134" t="e">
        <v>#N/A</v>
      </c>
      <c r="H306" s="243">
        <v>51</v>
      </c>
      <c r="I306" s="431">
        <f>VLOOKUP(B:B,[1]GOODYEAR!$B:$K,10,0)</f>
        <v>51</v>
      </c>
      <c r="J306" s="132">
        <v>542</v>
      </c>
      <c r="K306" s="133" t="s">
        <v>1972</v>
      </c>
      <c r="L306" s="133">
        <v>1</v>
      </c>
      <c r="M306" s="135" t="s">
        <v>2014</v>
      </c>
      <c r="N306" s="236">
        <v>4320</v>
      </c>
      <c r="O306" s="236">
        <v>0</v>
      </c>
      <c r="P306" s="237">
        <v>4320</v>
      </c>
      <c r="Q306" s="238">
        <f t="shared" si="123"/>
        <v>3449.9999999999995</v>
      </c>
      <c r="R306" s="144">
        <f t="shared" si="110"/>
        <v>0.26086956521739119</v>
      </c>
      <c r="S306" s="249"/>
      <c r="T306" s="304"/>
      <c r="U306" s="194">
        <f t="shared" si="105"/>
        <v>0</v>
      </c>
      <c r="W306" s="239"/>
      <c r="X306" s="136">
        <f t="shared" si="106"/>
        <v>2550</v>
      </c>
      <c r="Y306" s="240">
        <f t="shared" si="107"/>
        <v>-477.27272727272725</v>
      </c>
      <c r="Z306" s="142">
        <f t="shared" si="108"/>
        <v>-1</v>
      </c>
      <c r="AA306" s="137">
        <f t="shared" si="109"/>
        <v>6.3428571428571425</v>
      </c>
      <c r="AB306" s="145" t="s">
        <v>6998</v>
      </c>
      <c r="AC306" s="189">
        <f t="shared" si="124"/>
        <v>0</v>
      </c>
      <c r="AD306" s="187">
        <f t="shared" si="125"/>
        <v>0</v>
      </c>
      <c r="AE306" s="129">
        <f t="shared" si="115"/>
        <v>0</v>
      </c>
      <c r="AF306" s="130">
        <f t="shared" si="116"/>
        <v>0</v>
      </c>
      <c r="AG306" s="131" t="str">
        <f t="shared" si="117"/>
        <v/>
      </c>
      <c r="AH306" s="138">
        <f t="shared" si="118"/>
        <v>0</v>
      </c>
      <c r="AI306" s="139" t="str">
        <f t="shared" si="119"/>
        <v/>
      </c>
      <c r="AJ306" s="139" t="str">
        <f t="shared" si="120"/>
        <v/>
      </c>
      <c r="AL306" s="197">
        <v>1450612130586</v>
      </c>
      <c r="AM306" s="197">
        <v>4992496151976</v>
      </c>
      <c r="AN306" s="197" t="s">
        <v>3873</v>
      </c>
      <c r="AO306" s="241" t="s">
        <v>1408</v>
      </c>
      <c r="AP306" s="241" t="s">
        <v>1409</v>
      </c>
      <c r="AQ306" s="241" t="s">
        <v>1410</v>
      </c>
      <c r="AR306" s="242">
        <v>7100</v>
      </c>
      <c r="AS306" s="439">
        <f>VLOOKUP(B:B,[1]GOODYEAR!$B:$K,8,0)</f>
        <v>2550</v>
      </c>
      <c r="AT306" s="431">
        <v>525</v>
      </c>
      <c r="AU306" s="211" t="s">
        <v>3956</v>
      </c>
      <c r="AV306" s="197"/>
      <c r="AW306" s="134" t="str">
        <f>IFERROR(VLOOKUP(AV:AV,Q商品!B:E,4,0),"")</f>
        <v/>
      </c>
      <c r="AX306" s="134" t="str">
        <f>IFERROR(VLOOKUP(B:B,在庫!B:M,12,0),"")</f>
        <v>2023年製</v>
      </c>
      <c r="AY306" s="134">
        <f>IFERROR(VLOOKUP(B:B,在庫!B:L,10,0),"")</f>
        <v>3</v>
      </c>
      <c r="AZ306" s="244" t="e">
        <f>VLOOKUP(AL:AL,[1]MICHELIN!$B:$AH,32,0)</f>
        <v>#N/A</v>
      </c>
      <c r="BA306" s="244" t="e">
        <f>VLOOKUP(AL:AL,[1]MICHELIN!$B:$AH,33,0)</f>
        <v>#N/A</v>
      </c>
      <c r="BC306" s="11" t="e">
        <v>#N/A</v>
      </c>
    </row>
    <row r="307" spans="1:55" s="11" customFormat="1" ht="19.5" customHeight="1">
      <c r="A307" s="11">
        <f t="shared" si="113"/>
        <v>1</v>
      </c>
      <c r="B307" s="249">
        <f t="shared" si="114"/>
        <v>1458013130396</v>
      </c>
      <c r="C307" s="243">
        <f>VLOOKUP(B:B,[1]GOODYEAR!$B:$K,9,0)</f>
        <v>309</v>
      </c>
      <c r="D307" s="11" t="s">
        <v>5341</v>
      </c>
      <c r="E307" s="346" t="s">
        <v>620</v>
      </c>
      <c r="F307" s="310" t="s">
        <v>7026</v>
      </c>
      <c r="G307" s="133" t="s">
        <v>10663</v>
      </c>
      <c r="H307" s="243">
        <v>78</v>
      </c>
      <c r="I307" s="431">
        <f>VLOOKUP(B:B,[1]GOODYEAR!$B:$K,10,0)</f>
        <v>78</v>
      </c>
      <c r="J307" s="132">
        <v>940</v>
      </c>
      <c r="K307" s="133" t="s">
        <v>1975</v>
      </c>
      <c r="L307" s="133">
        <v>1</v>
      </c>
      <c r="M307" s="135" t="s">
        <v>3998</v>
      </c>
      <c r="N307" s="236" t="s">
        <v>7129</v>
      </c>
      <c r="O307" s="236" t="s">
        <v>4002</v>
      </c>
      <c r="P307" s="237">
        <v>4548</v>
      </c>
      <c r="Q307" s="238">
        <f t="shared" si="123"/>
        <v>3657.272727272727</v>
      </c>
      <c r="R307" s="144">
        <f t="shared" si="110"/>
        <v>0.32189908028834197</v>
      </c>
      <c r="S307" s="197">
        <v>1074476443</v>
      </c>
      <c r="T307" s="304" t="s">
        <v>8076</v>
      </c>
      <c r="U307" s="194">
        <f t="shared" si="105"/>
        <v>3648</v>
      </c>
      <c r="V307" s="11">
        <v>900</v>
      </c>
      <c r="W307" s="239">
        <v>4548</v>
      </c>
      <c r="X307" s="136">
        <f t="shared" si="106"/>
        <v>2480</v>
      </c>
      <c r="Y307" s="240">
        <f t="shared" si="107"/>
        <v>3657.272727272727</v>
      </c>
      <c r="Z307" s="142">
        <f t="shared" si="108"/>
        <v>7.7028508771929793E-2</v>
      </c>
      <c r="AA307" s="137">
        <f t="shared" si="109"/>
        <v>0.32189908028834197</v>
      </c>
      <c r="AB307" s="145"/>
      <c r="AC307" s="189">
        <f t="shared" si="124"/>
        <v>3576</v>
      </c>
      <c r="AD307" s="187">
        <f t="shared" si="125"/>
        <v>3929</v>
      </c>
      <c r="AE307" s="129">
        <f t="shared" si="115"/>
        <v>353.61</v>
      </c>
      <c r="AF307" s="130">
        <f t="shared" si="116"/>
        <v>72.610000000000014</v>
      </c>
      <c r="AG307" s="131">
        <f t="shared" si="117"/>
        <v>1.848052939679308E-2</v>
      </c>
      <c r="AH307" s="138">
        <f t="shared" si="118"/>
        <v>281</v>
      </c>
      <c r="AI307" s="139">
        <f t="shared" si="119"/>
        <v>7.1519470603206917E-2</v>
      </c>
      <c r="AJ307" s="139">
        <f t="shared" si="120"/>
        <v>0.3034185508915489</v>
      </c>
      <c r="AL307" s="197">
        <v>1458013130396</v>
      </c>
      <c r="AM307" s="197">
        <v>4992496139905</v>
      </c>
      <c r="AN307" s="197" t="s">
        <v>3752</v>
      </c>
      <c r="AO307" s="241" t="s">
        <v>825</v>
      </c>
      <c r="AP307" s="241" t="s">
        <v>847</v>
      </c>
      <c r="AQ307" s="242" t="s">
        <v>848</v>
      </c>
      <c r="AR307" s="242" t="s">
        <v>152</v>
      </c>
      <c r="AS307" s="431">
        <f>VLOOKUP(B:B,[1]GOODYEAR!$B:$K,8,0)</f>
        <v>2480</v>
      </c>
      <c r="AT307" s="431">
        <v>525</v>
      </c>
      <c r="AU307" s="211" t="s">
        <v>3956</v>
      </c>
      <c r="AV307" s="197" t="s">
        <v>5690</v>
      </c>
      <c r="AW307" s="134" t="str">
        <f>IFERROR(VLOOKUP(AV:AV,Q商品!B:E,4,0),"")</f>
        <v>2023年製 EfficientGrip ECO EG01 145/80R13 75S サマータイヤ 翌営業日発送</v>
      </c>
      <c r="AX307" s="134" t="str">
        <f>IFERROR(VLOOKUP(B:B,在庫!B:M,12,0),"")</f>
        <v>2023年製</v>
      </c>
      <c r="AY307" s="134">
        <f>IFERROR(VLOOKUP(B:B,在庫!B:L,10,0),"")</f>
        <v>2</v>
      </c>
      <c r="AZ307" s="244" t="e">
        <f>VLOOKUP(AL:AL,[1]MICHELIN!$B:$AH,32,0)</f>
        <v>#N/A</v>
      </c>
      <c r="BA307" s="244" t="e">
        <f>VLOOKUP(AL:AL,[1]MICHELIN!$B:$AH,33,0)</f>
        <v>#N/A</v>
      </c>
      <c r="BC307" s="11" t="s">
        <v>2055</v>
      </c>
    </row>
    <row r="308" spans="1:55" s="11" customFormat="1" ht="19.5" customHeight="1">
      <c r="A308" s="11">
        <f t="shared" si="113"/>
        <v>1</v>
      </c>
      <c r="B308" s="249">
        <f t="shared" si="114"/>
        <v>1556513130394</v>
      </c>
      <c r="C308" s="243">
        <f>VLOOKUP(B:B,[1]GOODYEAR!$B:$K,9,0)</f>
        <v>87</v>
      </c>
      <c r="D308" s="11" t="s">
        <v>5341</v>
      </c>
      <c r="E308" s="346" t="s">
        <v>5692</v>
      </c>
      <c r="F308" s="310" t="s">
        <v>7027</v>
      </c>
      <c r="G308" s="133" t="s">
        <v>10661</v>
      </c>
      <c r="H308" s="243">
        <v>28</v>
      </c>
      <c r="I308" s="431">
        <f>VLOOKUP(B:B,[1]GOODYEAR!$B:$K,10,0)</f>
        <v>28</v>
      </c>
      <c r="J308" s="132">
        <v>530</v>
      </c>
      <c r="K308" s="133" t="s">
        <v>1975</v>
      </c>
      <c r="L308" s="133">
        <v>3</v>
      </c>
      <c r="M308" s="135" t="s">
        <v>3934</v>
      </c>
      <c r="N308" s="236" t="s">
        <v>8631</v>
      </c>
      <c r="O308" s="236" t="s">
        <v>3936</v>
      </c>
      <c r="P308" s="237">
        <v>4780</v>
      </c>
      <c r="Q308" s="238">
        <f t="shared" si="123"/>
        <v>3868.181818181818</v>
      </c>
      <c r="R308" s="144">
        <f t="shared" si="110"/>
        <v>0.28648648648648645</v>
      </c>
      <c r="S308" s="249">
        <v>1074476444</v>
      </c>
      <c r="T308" s="306" t="s">
        <v>10613</v>
      </c>
      <c r="U308" s="194">
        <f t="shared" si="105"/>
        <v>3880</v>
      </c>
      <c r="V308" s="11">
        <v>900</v>
      </c>
      <c r="W308" s="239">
        <v>4780</v>
      </c>
      <c r="X308" s="136">
        <f t="shared" si="106"/>
        <v>2760</v>
      </c>
      <c r="Y308" s="240">
        <f t="shared" si="107"/>
        <v>3868.181818181818</v>
      </c>
      <c r="Z308" s="142">
        <f t="shared" si="108"/>
        <v>-6.0898876404494429E-2</v>
      </c>
      <c r="AA308" s="137">
        <f t="shared" si="109"/>
        <v>0.28648648648648645</v>
      </c>
      <c r="AB308" s="145" t="s">
        <v>10614</v>
      </c>
      <c r="AC308" s="189">
        <f t="shared" si="124"/>
        <v>3803</v>
      </c>
      <c r="AD308" s="187">
        <f t="shared" si="125"/>
        <v>4179</v>
      </c>
      <c r="AE308" s="129">
        <f t="shared" si="115"/>
        <v>376.11</v>
      </c>
      <c r="AF308" s="130">
        <f t="shared" si="116"/>
        <v>77.110000000000014</v>
      </c>
      <c r="AG308" s="131">
        <f t="shared" si="117"/>
        <v>1.845178272313951E-2</v>
      </c>
      <c r="AH308" s="138">
        <f t="shared" si="118"/>
        <v>299</v>
      </c>
      <c r="AI308" s="139">
        <f t="shared" si="119"/>
        <v>7.154821727686049E-2</v>
      </c>
      <c r="AJ308" s="139">
        <f t="shared" si="120"/>
        <v>0.26803470376334693</v>
      </c>
      <c r="AL308" s="197">
        <v>1556513130394</v>
      </c>
      <c r="AM308" s="197">
        <v>4992496139981</v>
      </c>
      <c r="AN308" s="197" t="s">
        <v>3753</v>
      </c>
      <c r="AO308" s="241" t="s">
        <v>825</v>
      </c>
      <c r="AP308" s="241" t="s">
        <v>1226</v>
      </c>
      <c r="AQ308" s="242" t="s">
        <v>864</v>
      </c>
      <c r="AR308" s="242" t="s">
        <v>152</v>
      </c>
      <c r="AS308" s="431">
        <f>VLOOKUP(B:B,[1]GOODYEAR!$B:$K,8,0)</f>
        <v>2760</v>
      </c>
      <c r="AT308" s="431">
        <v>525</v>
      </c>
      <c r="AU308" s="211" t="s">
        <v>3956</v>
      </c>
      <c r="AV308" s="197" t="s">
        <v>10608</v>
      </c>
      <c r="AW308" s="134" t="s">
        <v>10609</v>
      </c>
      <c r="AX308" s="134" t="str">
        <f>IFERROR(VLOOKUP(B:B,在庫!B:M,12,0),"")</f>
        <v>2023年製</v>
      </c>
      <c r="AY308" s="134">
        <f>IFERROR(VLOOKUP(B:B,在庫!B:L,10,0),"")</f>
        <v>3</v>
      </c>
      <c r="AZ308" s="244" t="e">
        <f>VLOOKUP(AL:AL,[1]MICHELIN!$B:$AH,32,0)</f>
        <v>#N/A</v>
      </c>
      <c r="BA308" s="244" t="e">
        <f>VLOOKUP(AL:AL,[1]MICHELIN!$B:$AH,33,0)</f>
        <v>#N/A</v>
      </c>
      <c r="BC308" s="11" t="e">
        <v>#N/A</v>
      </c>
    </row>
    <row r="309" spans="1:55" s="11" customFormat="1" ht="19.5" customHeight="1">
      <c r="A309" s="11">
        <f t="shared" si="113"/>
        <v>1</v>
      </c>
      <c r="B309" s="249">
        <f t="shared" si="114"/>
        <v>1558013130393</v>
      </c>
      <c r="C309" s="243">
        <f>VLOOKUP(B:B,[1]GOODYEAR!$B:$K,9,0)</f>
        <v>143</v>
      </c>
      <c r="D309" s="11" t="s">
        <v>5341</v>
      </c>
      <c r="E309" s="346" t="s">
        <v>621</v>
      </c>
      <c r="F309" s="310" t="s">
        <v>7028</v>
      </c>
      <c r="G309" s="133" t="s">
        <v>10663</v>
      </c>
      <c r="H309" s="243">
        <v>52</v>
      </c>
      <c r="I309" s="431">
        <f>VLOOKUP(B:B,[1]GOODYEAR!$B:$K,10,0)</f>
        <v>52</v>
      </c>
      <c r="J309" s="132">
        <v>1362</v>
      </c>
      <c r="K309" s="133" t="s">
        <v>1975</v>
      </c>
      <c r="L309" s="133">
        <v>4</v>
      </c>
      <c r="M309" s="135" t="s">
        <v>3998</v>
      </c>
      <c r="N309" s="236" t="s">
        <v>3927</v>
      </c>
      <c r="O309" s="236">
        <v>0</v>
      </c>
      <c r="P309" s="237">
        <v>5289</v>
      </c>
      <c r="Q309" s="238">
        <f t="shared" si="123"/>
        <v>4330.909090909091</v>
      </c>
      <c r="R309" s="144">
        <f t="shared" si="110"/>
        <v>0.27036104114189757</v>
      </c>
      <c r="S309" s="197">
        <v>1074476442</v>
      </c>
      <c r="T309" s="304" t="s">
        <v>8077</v>
      </c>
      <c r="U309" s="194">
        <f t="shared" si="105"/>
        <v>5289</v>
      </c>
      <c r="W309" s="239">
        <v>5289</v>
      </c>
      <c r="X309" s="136">
        <f t="shared" si="106"/>
        <v>3160</v>
      </c>
      <c r="Y309" s="240">
        <f t="shared" si="107"/>
        <v>4330.909090909091</v>
      </c>
      <c r="Z309" s="142">
        <f t="shared" si="108"/>
        <v>7.7141236528644352E-2</v>
      </c>
      <c r="AA309" s="137">
        <f t="shared" si="109"/>
        <v>0.27036104114189757</v>
      </c>
      <c r="AB309" s="145"/>
      <c r="AC309" s="189">
        <f t="shared" si="124"/>
        <v>5185</v>
      </c>
      <c r="AD309" s="187">
        <f t="shared" si="125"/>
        <v>5697</v>
      </c>
      <c r="AE309" s="129">
        <f t="shared" si="115"/>
        <v>512.73</v>
      </c>
      <c r="AF309" s="130">
        <f t="shared" si="116"/>
        <v>104.73000000000002</v>
      </c>
      <c r="AG309" s="131">
        <f t="shared" si="117"/>
        <v>1.838335966298052E-2</v>
      </c>
      <c r="AH309" s="138">
        <f t="shared" si="118"/>
        <v>408</v>
      </c>
      <c r="AI309" s="139">
        <f t="shared" si="119"/>
        <v>7.1616640337019477E-2</v>
      </c>
      <c r="AJ309" s="139">
        <f t="shared" si="120"/>
        <v>0.25197768147891708</v>
      </c>
      <c r="AL309" s="197">
        <v>1558013130393</v>
      </c>
      <c r="AM309" s="197">
        <v>4992496139912</v>
      </c>
      <c r="AN309" s="197" t="s">
        <v>3755</v>
      </c>
      <c r="AO309" s="241" t="s">
        <v>825</v>
      </c>
      <c r="AP309" s="241" t="s">
        <v>849</v>
      </c>
      <c r="AQ309" s="242" t="s">
        <v>850</v>
      </c>
      <c r="AR309" s="242" t="s">
        <v>152</v>
      </c>
      <c r="AS309" s="431">
        <f>VLOOKUP(B:B,[1]GOODYEAR!$B:$K,8,0)</f>
        <v>3160</v>
      </c>
      <c r="AT309" s="431">
        <v>525</v>
      </c>
      <c r="AU309" s="211" t="s">
        <v>3956</v>
      </c>
      <c r="AV309" s="197" t="s">
        <v>5693</v>
      </c>
      <c r="AW309" s="134" t="str">
        <f>IFERROR(VLOOKUP(AV:AV,Q商品!B:E,4,0),"")</f>
        <v>2023年製 EfficientGrip ECO EG01 155/80R13 79S サマータイヤ 翌営業日発送</v>
      </c>
      <c r="AX309" s="134" t="str">
        <f>IFERROR(VLOOKUP(B:B,在庫!B:M,12,0),"")</f>
        <v>2023年製</v>
      </c>
      <c r="AY309" s="134">
        <f>IFERROR(VLOOKUP(B:B,在庫!B:L,10,0),"")</f>
        <v>4</v>
      </c>
      <c r="AZ309" s="244" t="e">
        <f>VLOOKUP(AL:AL,[1]MICHELIN!$B:$AH,32,0)</f>
        <v>#N/A</v>
      </c>
      <c r="BA309" s="244" t="e">
        <f>VLOOKUP(AL:AL,[1]MICHELIN!$B:$AH,33,0)</f>
        <v>#N/A</v>
      </c>
      <c r="BC309" s="11" t="s">
        <v>2055</v>
      </c>
    </row>
    <row r="310" spans="1:55" s="11" customFormat="1" ht="19.5" customHeight="1">
      <c r="A310" s="11">
        <f t="shared" si="113"/>
        <v>1</v>
      </c>
      <c r="B310" s="249">
        <f t="shared" si="114"/>
        <v>1556514130454</v>
      </c>
      <c r="C310" s="243">
        <f>VLOOKUP(B:B,[1]GOODYEAR!$B:$K,9,0)</f>
        <v>75</v>
      </c>
      <c r="D310" s="11" t="s">
        <v>5341</v>
      </c>
      <c r="E310" s="346" t="s">
        <v>5494</v>
      </c>
      <c r="F310" s="310" t="s">
        <v>7312</v>
      </c>
      <c r="G310" s="133" t="s">
        <v>10663</v>
      </c>
      <c r="H310" s="243">
        <v>87</v>
      </c>
      <c r="I310" s="431">
        <f>VLOOKUP(B:B,[1]GOODYEAR!$B:$K,10,0)</f>
        <v>87</v>
      </c>
      <c r="J310" s="132">
        <v>129</v>
      </c>
      <c r="K310" s="133" t="s">
        <v>1975</v>
      </c>
      <c r="L310" s="133">
        <v>6</v>
      </c>
      <c r="M310" s="135" t="s">
        <v>2016</v>
      </c>
      <c r="N310" s="236" t="s">
        <v>7494</v>
      </c>
      <c r="O310" s="236">
        <v>0</v>
      </c>
      <c r="P310" s="237">
        <v>4605</v>
      </c>
      <c r="Q310" s="238">
        <f t="shared" si="123"/>
        <v>3709.090909090909</v>
      </c>
      <c r="R310" s="144">
        <f t="shared" si="110"/>
        <v>0.12916666666666665</v>
      </c>
      <c r="S310" s="197">
        <v>1074476445</v>
      </c>
      <c r="T310" s="302" t="s">
        <v>8078</v>
      </c>
      <c r="U310" s="194">
        <f t="shared" si="105"/>
        <v>4605</v>
      </c>
      <c r="W310" s="239">
        <v>4605</v>
      </c>
      <c r="X310" s="136">
        <f t="shared" si="106"/>
        <v>3230</v>
      </c>
      <c r="Y310" s="240">
        <f t="shared" si="107"/>
        <v>3709.090909090909</v>
      </c>
      <c r="Z310" s="142">
        <f t="shared" si="108"/>
        <v>7.7090119435396343E-2</v>
      </c>
      <c r="AA310" s="137">
        <f t="shared" si="109"/>
        <v>0.12916666666666665</v>
      </c>
      <c r="AB310" s="145" t="s">
        <v>10614</v>
      </c>
      <c r="AC310" s="189">
        <f t="shared" si="124"/>
        <v>4514</v>
      </c>
      <c r="AD310" s="187">
        <f t="shared" si="125"/>
        <v>4960</v>
      </c>
      <c r="AE310" s="129">
        <f t="shared" si="115"/>
        <v>446.4</v>
      </c>
      <c r="AF310" s="130">
        <f t="shared" si="116"/>
        <v>91.399999999999977</v>
      </c>
      <c r="AG310" s="131">
        <f t="shared" si="117"/>
        <v>1.8427419354838704E-2</v>
      </c>
      <c r="AH310" s="138">
        <f t="shared" si="118"/>
        <v>355</v>
      </c>
      <c r="AI310" s="139">
        <f t="shared" si="119"/>
        <v>7.1572580645161296E-2</v>
      </c>
      <c r="AJ310" s="139">
        <f t="shared" si="120"/>
        <v>0.11073924731182795</v>
      </c>
      <c r="AL310" s="197">
        <v>1556514130454</v>
      </c>
      <c r="AM310" s="197">
        <v>4992496140000</v>
      </c>
      <c r="AN310" s="197" t="s">
        <v>3756</v>
      </c>
      <c r="AO310" s="241" t="s">
        <v>825</v>
      </c>
      <c r="AP310" s="241" t="s">
        <v>1348</v>
      </c>
      <c r="AQ310" s="242" t="s">
        <v>104</v>
      </c>
      <c r="AR310" s="242" t="s">
        <v>152</v>
      </c>
      <c r="AS310" s="431">
        <f>VLOOKUP(B:B,[1]GOODYEAR!$B:$K,8,0)</f>
        <v>3230</v>
      </c>
      <c r="AT310" s="431">
        <v>525</v>
      </c>
      <c r="AU310" s="211" t="s">
        <v>3956</v>
      </c>
      <c r="AV310" s="197" t="s">
        <v>7222</v>
      </c>
      <c r="AW310" s="134" t="str">
        <f>IFERROR(VLOOKUP(AV:AV,Q商品!B:E,4,0),"")</f>
        <v>2023年製 EfficientGrip ECO EG01 155/65R14 75S サマータイヤ 翌営業日発送</v>
      </c>
      <c r="AX310" s="134" t="str">
        <f>IFERROR(VLOOKUP(B:B,在庫!B:M,12,0),"")</f>
        <v>2023年製</v>
      </c>
      <c r="AY310" s="134">
        <f>IFERROR(VLOOKUP(B:B,在庫!B:L,10,0),"")</f>
        <v>3</v>
      </c>
      <c r="AZ310" s="244" t="e">
        <f>VLOOKUP(AL:AL,[1]MICHELIN!$B:$AH,32,0)</f>
        <v>#N/A</v>
      </c>
      <c r="BA310" s="244" t="e">
        <f>VLOOKUP(AL:AL,[1]MICHELIN!$B:$AH,33,0)</f>
        <v>#N/A</v>
      </c>
      <c r="BC310" s="11" t="s">
        <v>2055</v>
      </c>
    </row>
    <row r="311" spans="1:55" s="11" customFormat="1" ht="19.5" customHeight="1">
      <c r="A311" s="11">
        <f t="shared" si="113"/>
        <v>1</v>
      </c>
      <c r="B311" s="249">
        <f t="shared" si="114"/>
        <v>1656514130390</v>
      </c>
      <c r="C311" s="243">
        <f>VLOOKUP(B:B,[1]GOODYEAR!$B:$K,9,0)</f>
        <v>303</v>
      </c>
      <c r="D311" s="11" t="s">
        <v>5341</v>
      </c>
      <c r="E311" s="346" t="s">
        <v>5695</v>
      </c>
      <c r="F311" s="310" t="s">
        <v>7029</v>
      </c>
      <c r="G311" s="133" t="s">
        <v>10663</v>
      </c>
      <c r="H311" s="243">
        <v>93</v>
      </c>
      <c r="I311" s="431">
        <f>VLOOKUP(B:B,[1]GOODYEAR!$B:$K,10,0)</f>
        <v>93</v>
      </c>
      <c r="J311" s="132">
        <v>304</v>
      </c>
      <c r="K311" s="133" t="s">
        <v>1975</v>
      </c>
      <c r="L311" s="133">
        <v>7</v>
      </c>
      <c r="M311" s="135" t="s">
        <v>6991</v>
      </c>
      <c r="N311" s="236" t="s">
        <v>10600</v>
      </c>
      <c r="O311" s="236">
        <v>0</v>
      </c>
      <c r="P311" s="237">
        <v>5340</v>
      </c>
      <c r="Q311" s="238">
        <f t="shared" si="123"/>
        <v>4377.272727272727</v>
      </c>
      <c r="R311" s="144">
        <f t="shared" si="110"/>
        <v>0.16157840083073724</v>
      </c>
      <c r="S311" s="197">
        <v>1074476726</v>
      </c>
      <c r="T311" s="304" t="s">
        <v>8079</v>
      </c>
      <c r="U311" s="194">
        <f t="shared" si="105"/>
        <v>5340</v>
      </c>
      <c r="W311" s="239">
        <v>5340</v>
      </c>
      <c r="X311" s="136">
        <f t="shared" si="106"/>
        <v>3670</v>
      </c>
      <c r="Y311" s="240">
        <f t="shared" si="107"/>
        <v>4377.272727272727</v>
      </c>
      <c r="Z311" s="142">
        <f t="shared" si="108"/>
        <v>7.7153558052434512E-2</v>
      </c>
      <c r="AA311" s="137">
        <f t="shared" si="109"/>
        <v>0.16157840083073724</v>
      </c>
      <c r="AB311" s="145" t="s">
        <v>10614</v>
      </c>
      <c r="AC311" s="189">
        <f t="shared" si="124"/>
        <v>5235</v>
      </c>
      <c r="AD311" s="187">
        <f t="shared" si="125"/>
        <v>5752</v>
      </c>
      <c r="AE311" s="129">
        <f t="shared" si="115"/>
        <v>517.67999999999995</v>
      </c>
      <c r="AF311" s="130">
        <f t="shared" si="116"/>
        <v>105.67999999999995</v>
      </c>
      <c r="AG311" s="131">
        <f t="shared" si="117"/>
        <v>1.8372739916550758E-2</v>
      </c>
      <c r="AH311" s="138">
        <f t="shared" si="118"/>
        <v>412</v>
      </c>
      <c r="AI311" s="139">
        <f t="shared" si="119"/>
        <v>7.1627260083449232E-2</v>
      </c>
      <c r="AJ311" s="139">
        <f t="shared" si="120"/>
        <v>0.14320566091418649</v>
      </c>
      <c r="AL311" s="197">
        <v>1656514130390</v>
      </c>
      <c r="AM311" s="197">
        <v>4992496143964</v>
      </c>
      <c r="AN311" s="197" t="s">
        <v>3758</v>
      </c>
      <c r="AO311" s="241" t="s">
        <v>825</v>
      </c>
      <c r="AP311" s="241" t="s">
        <v>1349</v>
      </c>
      <c r="AQ311" s="242" t="s">
        <v>114</v>
      </c>
      <c r="AR311" s="242" t="s">
        <v>152</v>
      </c>
      <c r="AS311" s="431">
        <f>VLOOKUP(B:B,[1]GOODYEAR!$B:$K,8,0)</f>
        <v>3670</v>
      </c>
      <c r="AT311" s="431">
        <v>525</v>
      </c>
      <c r="AU311" s="211" t="s">
        <v>3956</v>
      </c>
      <c r="AV311" s="197" t="s">
        <v>5696</v>
      </c>
      <c r="AW311" s="134" t="str">
        <f>IFERROR(VLOOKUP(AV:AV,Q商品!B:E,4,0),"")</f>
        <v>2023年製 EfficientGrip ECO EG01 165/65R14 79S サマータイヤ 翌営業日発送</v>
      </c>
      <c r="AX311" s="134" t="str">
        <f>IFERROR(VLOOKUP(B:B,在庫!B:M,12,0),"")</f>
        <v>2023年製</v>
      </c>
      <c r="AY311" s="134">
        <f>IFERROR(VLOOKUP(B:B,在庫!B:L,10,0),"")</f>
        <v>7</v>
      </c>
      <c r="AZ311" s="244" t="e">
        <f>VLOOKUP(AL:AL,[1]MICHELIN!$B:$AH,32,0)</f>
        <v>#N/A</v>
      </c>
      <c r="BA311" s="244" t="e">
        <f>VLOOKUP(AL:AL,[1]MICHELIN!$B:$AH,33,0)</f>
        <v>#N/A</v>
      </c>
      <c r="BC311" s="11" t="s">
        <v>2055</v>
      </c>
    </row>
    <row r="312" spans="1:55" s="11" customFormat="1" ht="19.5" customHeight="1">
      <c r="A312" s="11">
        <f t="shared" si="113"/>
        <v>2</v>
      </c>
      <c r="B312" s="249">
        <f t="shared" si="114"/>
        <v>1756514139383</v>
      </c>
      <c r="C312" s="243">
        <f>VLOOKUP(B:B,[1]GOODYEAR!$B:$K,9,0)</f>
        <v>0</v>
      </c>
      <c r="D312" s="11" t="s">
        <v>6145</v>
      </c>
      <c r="E312" s="397" t="s">
        <v>5678</v>
      </c>
      <c r="F312" s="310" t="s">
        <v>7030</v>
      </c>
      <c r="G312" s="134" t="e">
        <v>#N/A</v>
      </c>
      <c r="H312" s="243">
        <v>0</v>
      </c>
      <c r="I312" s="431">
        <f>VLOOKUP(B:B,[1]GOODYEAR!$B:$K,10,0)</f>
        <v>0</v>
      </c>
      <c r="J312" s="132"/>
      <c r="K312" s="133" t="s">
        <v>6147</v>
      </c>
      <c r="L312" s="133">
        <v>8</v>
      </c>
      <c r="M312" s="135" t="s">
        <v>6991</v>
      </c>
      <c r="N312" s="236" t="s">
        <v>7347</v>
      </c>
      <c r="O312" s="236">
        <v>0</v>
      </c>
      <c r="P312" s="237">
        <v>5680</v>
      </c>
      <c r="Q312" s="238">
        <f t="shared" si="123"/>
        <v>4686.363636363636</v>
      </c>
      <c r="R312" s="144">
        <f t="shared" si="110"/>
        <v>0.21047526673132874</v>
      </c>
      <c r="S312" s="197"/>
      <c r="T312" s="304"/>
      <c r="U312" s="194">
        <f t="shared" si="105"/>
        <v>5851</v>
      </c>
      <c r="W312" s="239">
        <v>5851</v>
      </c>
      <c r="X312" s="136">
        <f t="shared" si="106"/>
        <v>3700</v>
      </c>
      <c r="Y312" s="240">
        <f t="shared" si="107"/>
        <v>4841.8181818181811</v>
      </c>
      <c r="Z312" s="142">
        <f t="shared" si="108"/>
        <v>0.10968309859154934</v>
      </c>
      <c r="AA312" s="137">
        <f t="shared" si="109"/>
        <v>0.23582425835523835</v>
      </c>
      <c r="AB312" s="145" t="s">
        <v>6998</v>
      </c>
      <c r="AC312" s="189">
        <f t="shared" si="124"/>
        <v>5736</v>
      </c>
      <c r="AD312" s="187">
        <f t="shared" si="125"/>
        <v>6303</v>
      </c>
      <c r="AE312" s="129">
        <f t="shared" si="115"/>
        <v>567.27</v>
      </c>
      <c r="AF312" s="130">
        <f t="shared" si="116"/>
        <v>115.26999999999998</v>
      </c>
      <c r="AG312" s="131">
        <f t="shared" si="117"/>
        <v>1.8288116769792161E-2</v>
      </c>
      <c r="AH312" s="138">
        <f t="shared" si="118"/>
        <v>452</v>
      </c>
      <c r="AI312" s="139">
        <f t="shared" si="119"/>
        <v>7.1711883230207843E-2</v>
      </c>
      <c r="AJ312" s="139">
        <f t="shared" si="120"/>
        <v>0.21753614158544618</v>
      </c>
      <c r="AL312" s="197">
        <v>1756514139383</v>
      </c>
      <c r="AM312" s="197">
        <v>4992496140017</v>
      </c>
      <c r="AN312" s="197" t="s">
        <v>3759</v>
      </c>
      <c r="AO312" s="241" t="s">
        <v>1347</v>
      </c>
      <c r="AP312" s="241" t="s">
        <v>1167</v>
      </c>
      <c r="AQ312" s="242" t="s">
        <v>87</v>
      </c>
      <c r="AR312" s="242" t="s">
        <v>152</v>
      </c>
      <c r="AS312" s="431">
        <v>3700</v>
      </c>
      <c r="AT312" s="431">
        <v>525</v>
      </c>
      <c r="AU312" s="211" t="s">
        <v>3956</v>
      </c>
      <c r="AV312" s="197"/>
      <c r="AW312" s="134" t="str">
        <f>IFERROR(VLOOKUP(AV:AV,Q商品!B:E,4,0),"")</f>
        <v/>
      </c>
      <c r="AX312" s="134" t="str">
        <f>IFERROR(VLOOKUP(B:B,在庫!B:M,12,0),"")</f>
        <v/>
      </c>
      <c r="AY312" s="134" t="str">
        <f>IFERROR(VLOOKUP(B:B,在庫!B:L,10,0),"")</f>
        <v/>
      </c>
      <c r="AZ312" s="244" t="e">
        <f>VLOOKUP(AL:AL,[1]MICHELIN!$B:$AH,32,0)</f>
        <v>#N/A</v>
      </c>
      <c r="BA312" s="244" t="e">
        <f>VLOOKUP(AL:AL,[1]MICHELIN!$B:$AH,33,0)</f>
        <v>#N/A</v>
      </c>
      <c r="BC312" s="11" t="e">
        <v>#N/A</v>
      </c>
    </row>
    <row r="313" spans="1:55" s="11" customFormat="1" ht="19.5" customHeight="1">
      <c r="A313" s="11">
        <f t="shared" si="113"/>
        <v>2</v>
      </c>
      <c r="B313" s="249">
        <f t="shared" si="114"/>
        <v>1756514130397</v>
      </c>
      <c r="C313" s="243">
        <f>VLOOKUP(B:B,[1]GOODYEAR!$B:$K,9,0)</f>
        <v>49</v>
      </c>
      <c r="D313" s="11" t="s">
        <v>5341</v>
      </c>
      <c r="E313" s="346" t="s">
        <v>5678</v>
      </c>
      <c r="F313" s="310" t="s">
        <v>7030</v>
      </c>
      <c r="G313" s="133" t="s">
        <v>10663</v>
      </c>
      <c r="H313" s="243">
        <v>41</v>
      </c>
      <c r="I313" s="431">
        <f>VLOOKUP(B:B,[1]GOODYEAR!$B:$K,10,0)</f>
        <v>41</v>
      </c>
      <c r="J313" s="132">
        <v>1362</v>
      </c>
      <c r="K313" s="133" t="s">
        <v>1975</v>
      </c>
      <c r="L313" s="133">
        <v>8</v>
      </c>
      <c r="M313" s="135" t="s">
        <v>6991</v>
      </c>
      <c r="N313" s="236" t="s">
        <v>7347</v>
      </c>
      <c r="O313" s="236">
        <v>0</v>
      </c>
      <c r="P313" s="237">
        <v>5680</v>
      </c>
      <c r="Q313" s="238">
        <f t="shared" si="123"/>
        <v>4686.363636363636</v>
      </c>
      <c r="R313" s="144">
        <f t="shared" si="110"/>
        <v>0.14219204655674098</v>
      </c>
      <c r="S313" s="197">
        <v>1074476437</v>
      </c>
      <c r="T313" s="304" t="s">
        <v>8080</v>
      </c>
      <c r="U313" s="194">
        <f t="shared" ref="U313:U376" si="126">W313-V313</f>
        <v>5680</v>
      </c>
      <c r="W313" s="239">
        <v>5680</v>
      </c>
      <c r="X313" s="136">
        <f t="shared" ref="X313:X376" si="127">AS313</f>
        <v>4020</v>
      </c>
      <c r="Y313" s="240">
        <f t="shared" ref="Y313:Y376" si="128">(W313-AT313)/1.1</f>
        <v>4686.363636363636</v>
      </c>
      <c r="Z313" s="142">
        <f t="shared" ref="Z313:Z376" si="129">IFERROR(-1+(AD313/N313),"")</f>
        <v>7.7112676056338092E-2</v>
      </c>
      <c r="AA313" s="137">
        <f t="shared" ref="AA313:AA376" si="130">IFERROR((Y313-X313)/Y313,"")</f>
        <v>0.14219204655674098</v>
      </c>
      <c r="AB313" s="145" t="s">
        <v>10614</v>
      </c>
      <c r="AC313" s="189">
        <f t="shared" si="124"/>
        <v>5568</v>
      </c>
      <c r="AD313" s="187">
        <f t="shared" si="125"/>
        <v>6118</v>
      </c>
      <c r="AE313" s="129">
        <f t="shared" si="115"/>
        <v>550.62</v>
      </c>
      <c r="AF313" s="130">
        <f t="shared" si="116"/>
        <v>112.62</v>
      </c>
      <c r="AG313" s="131">
        <f t="shared" si="117"/>
        <v>1.8407976462896374E-2</v>
      </c>
      <c r="AH313" s="138">
        <f t="shared" si="118"/>
        <v>438</v>
      </c>
      <c r="AI313" s="139">
        <f t="shared" si="119"/>
        <v>7.159202353710363E-2</v>
      </c>
      <c r="AJ313" s="139">
        <f t="shared" si="120"/>
        <v>0.12378407009384459</v>
      </c>
      <c r="AL313" s="197">
        <v>1756514130397</v>
      </c>
      <c r="AM313" s="197">
        <v>4992496140017</v>
      </c>
      <c r="AN313" s="197" t="s">
        <v>3759</v>
      </c>
      <c r="AO313" s="241" t="s">
        <v>825</v>
      </c>
      <c r="AP313" s="241" t="s">
        <v>1167</v>
      </c>
      <c r="AQ313" s="242" t="s">
        <v>87</v>
      </c>
      <c r="AR313" s="242" t="s">
        <v>152</v>
      </c>
      <c r="AS313" s="431">
        <f>VLOOKUP(B:B,[1]GOODYEAR!$B:$K,8,0)</f>
        <v>4020</v>
      </c>
      <c r="AT313" s="431">
        <v>525</v>
      </c>
      <c r="AU313" s="211" t="s">
        <v>3956</v>
      </c>
      <c r="AV313" s="197" t="s">
        <v>7477</v>
      </c>
      <c r="AW313" s="134" t="str">
        <f>IFERROR(VLOOKUP(AV:AV,Q商品!B:E,4,0),"")</f>
        <v>2023年製 EfficientGrip ECO EG01 175/65R14 82S サマータイヤ 翌営業日発送</v>
      </c>
      <c r="AX313" s="134" t="str">
        <f>IFERROR(VLOOKUP(B:B,在庫!B:M,12,0),"")</f>
        <v>2023年製</v>
      </c>
      <c r="AY313" s="134">
        <f>IFERROR(VLOOKUP(B:B,在庫!B:L,10,0),"")</f>
        <v>2</v>
      </c>
      <c r="AZ313" s="244" t="e">
        <f>VLOOKUP(AL:AL,[1]MICHELIN!$B:$AH,32,0)</f>
        <v>#N/A</v>
      </c>
      <c r="BA313" s="244" t="e">
        <f>VLOOKUP(AL:AL,[1]MICHELIN!$B:$AH,33,0)</f>
        <v>#N/A</v>
      </c>
      <c r="BC313" s="11" t="s">
        <v>2055</v>
      </c>
    </row>
    <row r="314" spans="1:55" s="11" customFormat="1" ht="19.5" customHeight="1">
      <c r="A314" s="11">
        <f t="shared" si="113"/>
        <v>1</v>
      </c>
      <c r="B314" s="249">
        <f t="shared" si="114"/>
        <v>1856514130394</v>
      </c>
      <c r="C314" s="243">
        <f>VLOOKUP(B:B,[1]GOODYEAR!$B:$K,9,0)</f>
        <v>4</v>
      </c>
      <c r="D314" s="11" t="s">
        <v>5341</v>
      </c>
      <c r="E314" s="346" t="s">
        <v>5700</v>
      </c>
      <c r="F314" s="310" t="s">
        <v>7031</v>
      </c>
      <c r="G314" s="133" t="s">
        <v>10663</v>
      </c>
      <c r="H314" s="243">
        <v>12</v>
      </c>
      <c r="I314" s="431">
        <f>VLOOKUP(B:B,[1]GOODYEAR!$B:$K,10,0)</f>
        <v>12</v>
      </c>
      <c r="J314" s="132">
        <v>2102</v>
      </c>
      <c r="K314" s="133" t="s">
        <v>1975</v>
      </c>
      <c r="L314" s="133">
        <v>10</v>
      </c>
      <c r="M314" s="135" t="s">
        <v>7136</v>
      </c>
      <c r="N314" s="236" t="s">
        <v>8630</v>
      </c>
      <c r="O314" s="236" t="s">
        <v>3424</v>
      </c>
      <c r="P314" s="237">
        <v>8101</v>
      </c>
      <c r="Q314" s="238">
        <f t="shared" si="123"/>
        <v>6887.272727272727</v>
      </c>
      <c r="R314" s="144">
        <f t="shared" si="110"/>
        <v>0.3625923970432946</v>
      </c>
      <c r="S314" s="197">
        <v>1074475787</v>
      </c>
      <c r="T314" s="304" t="s">
        <v>8081</v>
      </c>
      <c r="U314" s="194">
        <f t="shared" si="126"/>
        <v>7201</v>
      </c>
      <c r="V314" s="11">
        <v>900</v>
      </c>
      <c r="W314" s="239">
        <v>8101</v>
      </c>
      <c r="X314" s="136">
        <f t="shared" si="127"/>
        <v>4390</v>
      </c>
      <c r="Y314" s="240">
        <f t="shared" si="128"/>
        <v>6887.272727272727</v>
      </c>
      <c r="Z314" s="142">
        <f t="shared" si="129"/>
        <v>0</v>
      </c>
      <c r="AA314" s="137">
        <f t="shared" si="130"/>
        <v>0.3625923970432946</v>
      </c>
      <c r="AB314" s="145" t="s">
        <v>10616</v>
      </c>
      <c r="AC314" s="190">
        <v>6571</v>
      </c>
      <c r="AD314" s="188">
        <v>7221</v>
      </c>
      <c r="AE314" s="129">
        <f t="shared" si="115"/>
        <v>649.89</v>
      </c>
      <c r="AF314" s="130">
        <f t="shared" si="116"/>
        <v>629.89</v>
      </c>
      <c r="AG314" s="131">
        <f t="shared" si="117"/>
        <v>8.7230300512394401E-2</v>
      </c>
      <c r="AH314" s="138">
        <f t="shared" si="118"/>
        <v>20</v>
      </c>
      <c r="AI314" s="139">
        <f t="shared" si="119"/>
        <v>2.7696994876055948E-3</v>
      </c>
      <c r="AJ314" s="139">
        <f t="shared" si="120"/>
        <v>0.27536209653090021</v>
      </c>
      <c r="AL314" s="197">
        <v>1856514130394</v>
      </c>
      <c r="AM314" s="197">
        <v>4992496140024</v>
      </c>
      <c r="AN314" s="197" t="s">
        <v>3760</v>
      </c>
      <c r="AO314" s="241" t="s">
        <v>825</v>
      </c>
      <c r="AP314" s="241" t="s">
        <v>1350</v>
      </c>
      <c r="AQ314" s="242" t="s">
        <v>883</v>
      </c>
      <c r="AR314" s="242" t="s">
        <v>152</v>
      </c>
      <c r="AS314" s="431">
        <f>VLOOKUP(B:B,[1]GOODYEAR!$B:$K,8,0)</f>
        <v>4390</v>
      </c>
      <c r="AT314" s="431">
        <v>525</v>
      </c>
      <c r="AU314" s="211" t="s">
        <v>3956</v>
      </c>
      <c r="AV314" s="197" t="s">
        <v>5701</v>
      </c>
      <c r="AW314" s="134" t="str">
        <f>IFERROR(VLOOKUP(AV:AV,Q商品!B:E,4,0),"")</f>
        <v>2023年製 EfficientGrip ECO EG01 185/65R14 86S サマータイヤ 翌営業日発送</v>
      </c>
      <c r="AX314" s="134" t="str">
        <f>IFERROR(VLOOKUP(B:B,在庫!B:M,12,0),"")</f>
        <v>2023年製</v>
      </c>
      <c r="AY314" s="134">
        <f>IFERROR(VLOOKUP(B:B,在庫!B:L,10,0),"")</f>
        <v>2</v>
      </c>
      <c r="AZ314" s="244" t="e">
        <f>VLOOKUP(AL:AL,[1]MICHELIN!$B:$AH,32,0)</f>
        <v>#N/A</v>
      </c>
      <c r="BA314" s="244" t="e">
        <f>VLOOKUP(AL:AL,[1]MICHELIN!$B:$AH,33,0)</f>
        <v>#N/A</v>
      </c>
      <c r="BC314" s="11" t="s">
        <v>2055</v>
      </c>
    </row>
    <row r="315" spans="1:55" s="11" customFormat="1" ht="19.5" customHeight="1">
      <c r="A315" s="11">
        <f t="shared" si="113"/>
        <v>2</v>
      </c>
      <c r="B315" s="249">
        <f t="shared" si="114"/>
        <v>2155517139380</v>
      </c>
      <c r="C315" s="243">
        <f>VLOOKUP(B:B,[1]GOODYEAR!$B:$K,9,0)</f>
        <v>22</v>
      </c>
      <c r="D315" s="11" t="s">
        <v>5341</v>
      </c>
      <c r="E315" s="397" t="s">
        <v>5679</v>
      </c>
      <c r="F315" s="160" t="s">
        <v>7032</v>
      </c>
      <c r="G315" s="133" t="s">
        <v>10663</v>
      </c>
      <c r="H315" s="243">
        <v>7</v>
      </c>
      <c r="I315" s="431">
        <f>VLOOKUP(B:B,[1]GOODYEAR!$B:$K,10,0)</f>
        <v>7</v>
      </c>
      <c r="J315" s="132">
        <v>2102</v>
      </c>
      <c r="K315" s="133" t="s">
        <v>1975</v>
      </c>
      <c r="L315" s="133">
        <v>12</v>
      </c>
      <c r="M315" s="135" t="s">
        <v>3998</v>
      </c>
      <c r="N315" s="236" t="s">
        <v>3928</v>
      </c>
      <c r="O315" s="236">
        <v>0</v>
      </c>
      <c r="P315" s="237">
        <v>11920</v>
      </c>
      <c r="Q315" s="238">
        <f t="shared" si="123"/>
        <v>9881.8181818181802</v>
      </c>
      <c r="R315" s="144">
        <f t="shared" ref="R315:R378" si="131">IFERROR((Q315-X315)/Q315,"")</f>
        <v>0.17424103035878552</v>
      </c>
      <c r="S315" s="197">
        <v>1074475866</v>
      </c>
      <c r="T315" s="304" t="s">
        <v>8082</v>
      </c>
      <c r="U315" s="194">
        <f t="shared" si="126"/>
        <v>11920</v>
      </c>
      <c r="W315" s="239">
        <v>11920</v>
      </c>
      <c r="X315" s="136">
        <f t="shared" si="127"/>
        <v>8160</v>
      </c>
      <c r="Y315" s="240">
        <f t="shared" si="128"/>
        <v>9881.8181818181802</v>
      </c>
      <c r="Z315" s="142">
        <f t="shared" si="129"/>
        <v>7.7265100671140896E-2</v>
      </c>
      <c r="AA315" s="137">
        <f t="shared" si="130"/>
        <v>0.17424103035878552</v>
      </c>
      <c r="AB315" s="145"/>
      <c r="AC315" s="189">
        <f t="shared" ref="AC315:AC340" si="132">ROUNDDOWN(U315/1.02,0)</f>
        <v>11686</v>
      </c>
      <c r="AD315" s="187">
        <f t="shared" ref="AD315:AD340" si="133">ROUNDDOWN(AC315/0.91,0)</f>
        <v>12841</v>
      </c>
      <c r="AE315" s="129">
        <f t="shared" si="115"/>
        <v>1155.69</v>
      </c>
      <c r="AF315" s="130">
        <f t="shared" si="116"/>
        <v>234.69000000000005</v>
      </c>
      <c r="AG315" s="131">
        <f t="shared" si="117"/>
        <v>1.8276613970874548E-2</v>
      </c>
      <c r="AH315" s="138">
        <f t="shared" si="118"/>
        <v>921</v>
      </c>
      <c r="AI315" s="139">
        <f t="shared" si="119"/>
        <v>7.1723386029125452E-2</v>
      </c>
      <c r="AJ315" s="139">
        <f t="shared" si="120"/>
        <v>0.15596441638791098</v>
      </c>
      <c r="AL315" s="197">
        <v>2155517139380</v>
      </c>
      <c r="AM315" s="197">
        <v>4992496140215</v>
      </c>
      <c r="AN315" s="197" t="s">
        <v>3761</v>
      </c>
      <c r="AO315" s="241" t="s">
        <v>1347</v>
      </c>
      <c r="AP315" s="241" t="s">
        <v>1163</v>
      </c>
      <c r="AQ315" s="242" t="s">
        <v>66</v>
      </c>
      <c r="AR315" s="242" t="s">
        <v>152</v>
      </c>
      <c r="AS315" s="431">
        <f>VLOOKUP(B:B,[1]GOODYEAR!$B:$K,8,0)</f>
        <v>8160</v>
      </c>
      <c r="AT315" s="431">
        <v>1050</v>
      </c>
      <c r="AU315" s="211" t="s">
        <v>3956</v>
      </c>
      <c r="AV315" s="197" t="s">
        <v>5702</v>
      </c>
      <c r="AW315" s="134" t="str">
        <f>IFERROR(VLOOKUP(AV:AV,Q商品!B:E,4,0),"")</f>
        <v>2023年製 EfficientGrip ECO EG01 215/55R17 94V サマータイヤ 翌営業日発送</v>
      </c>
      <c r="AX315" s="134" t="str">
        <f>IFERROR(VLOOKUP(B:B,在庫!B:M,12,0),"")</f>
        <v>2023年製</v>
      </c>
      <c r="AY315" s="134">
        <f>IFERROR(VLOOKUP(B:B,在庫!B:L,10,0),"")</f>
        <v>1</v>
      </c>
      <c r="AZ315" s="244" t="e">
        <f>VLOOKUP(AL:AL,[1]MICHELIN!$B:$AH,32,0)</f>
        <v>#N/A</v>
      </c>
      <c r="BA315" s="244" t="e">
        <f>VLOOKUP(AL:AL,[1]MICHELIN!$B:$AH,33,0)</f>
        <v>#N/A</v>
      </c>
      <c r="BC315" s="11" t="s">
        <v>2055</v>
      </c>
    </row>
    <row r="316" spans="1:55" s="11" customFormat="1" ht="19.5" customHeight="1">
      <c r="A316" s="11">
        <f t="shared" si="113"/>
        <v>2</v>
      </c>
      <c r="B316" s="249">
        <f t="shared" si="114"/>
        <v>2155517130394</v>
      </c>
      <c r="C316" s="243">
        <f>VLOOKUP(B:B,[1]GOODYEAR!$B:$K,9,0)</f>
        <v>0</v>
      </c>
      <c r="D316" s="11" t="s">
        <v>5341</v>
      </c>
      <c r="E316" s="397" t="s">
        <v>8837</v>
      </c>
      <c r="F316" s="160" t="s">
        <v>7032</v>
      </c>
      <c r="G316" s="134" t="e">
        <v>#N/A</v>
      </c>
      <c r="H316" s="243">
        <v>3</v>
      </c>
      <c r="I316" s="431">
        <f>VLOOKUP(B:B,[1]GOODYEAR!$B:$K,10,0)</f>
        <v>3</v>
      </c>
      <c r="J316" s="132"/>
      <c r="K316" s="133" t="s">
        <v>1975</v>
      </c>
      <c r="L316" s="133">
        <v>12</v>
      </c>
      <c r="M316" s="135" t="s">
        <v>3998</v>
      </c>
      <c r="N316" s="236" t="s">
        <v>3928</v>
      </c>
      <c r="O316" s="236">
        <v>0</v>
      </c>
      <c r="P316" s="237">
        <v>11920</v>
      </c>
      <c r="Q316" s="238">
        <f t="shared" si="123"/>
        <v>10836.363636363636</v>
      </c>
      <c r="R316" s="144">
        <f t="shared" si="131"/>
        <v>0.27097315436241609</v>
      </c>
      <c r="S316" s="197"/>
      <c r="T316" s="304"/>
      <c r="U316" s="194">
        <f t="shared" si="126"/>
        <v>11920</v>
      </c>
      <c r="W316" s="239">
        <v>11920</v>
      </c>
      <c r="X316" s="136">
        <f t="shared" si="127"/>
        <v>7900</v>
      </c>
      <c r="Y316" s="240">
        <f t="shared" si="128"/>
        <v>10836.363636363636</v>
      </c>
      <c r="Z316" s="142">
        <f t="shared" si="129"/>
        <v>7.7265100671140896E-2</v>
      </c>
      <c r="AA316" s="137">
        <f t="shared" si="130"/>
        <v>0.27097315436241609</v>
      </c>
      <c r="AB316" s="334">
        <v>9</v>
      </c>
      <c r="AC316" s="189">
        <f t="shared" si="132"/>
        <v>11686</v>
      </c>
      <c r="AD316" s="187">
        <f t="shared" si="133"/>
        <v>12841</v>
      </c>
      <c r="AE316" s="129">
        <f t="shared" si="115"/>
        <v>1155.69</v>
      </c>
      <c r="AF316" s="130">
        <f t="shared" si="116"/>
        <v>234.69000000000005</v>
      </c>
      <c r="AG316" s="131">
        <f t="shared" si="117"/>
        <v>1.8276613970874548E-2</v>
      </c>
      <c r="AH316" s="138">
        <f t="shared" si="118"/>
        <v>921</v>
      </c>
      <c r="AI316" s="139">
        <f t="shared" si="119"/>
        <v>7.1723386029125452E-2</v>
      </c>
      <c r="AJ316" s="139">
        <f t="shared" si="120"/>
        <v>0.25269654039154155</v>
      </c>
      <c r="AL316" s="197">
        <v>2155517130394</v>
      </c>
      <c r="AM316" s="197">
        <v>4992496140215</v>
      </c>
      <c r="AN316" s="197" t="s">
        <v>3761</v>
      </c>
      <c r="AO316" s="241" t="s">
        <v>825</v>
      </c>
      <c r="AP316" s="241" t="s">
        <v>1163</v>
      </c>
      <c r="AQ316" s="242" t="s">
        <v>66</v>
      </c>
      <c r="AR316" s="242" t="s">
        <v>152</v>
      </c>
      <c r="AS316" s="431">
        <v>7900</v>
      </c>
      <c r="AT316" s="431"/>
      <c r="AU316" s="211" t="s">
        <v>3956</v>
      </c>
      <c r="AV316" s="197"/>
      <c r="AW316" s="134" t="str">
        <f>IFERROR(VLOOKUP(AV:AV,Q商品!B:E,4,0),"")</f>
        <v/>
      </c>
      <c r="AX316" s="134" t="str">
        <f>IFERROR(VLOOKUP(B:B,在庫!B:M,12,0),"")</f>
        <v>2021年製</v>
      </c>
      <c r="AY316" s="134">
        <f>IFERROR(VLOOKUP(B:B,在庫!B:L,10,0),"")</f>
        <v>1</v>
      </c>
      <c r="AZ316" s="244" t="e">
        <f>VLOOKUP(AL:AL,[1]MICHELIN!$B:$AH,32,0)</f>
        <v>#N/A</v>
      </c>
      <c r="BA316" s="244" t="e">
        <f>VLOOKUP(AL:AL,[1]MICHELIN!$B:$AH,33,0)</f>
        <v>#N/A</v>
      </c>
      <c r="BC316" s="11" t="e">
        <v>#N/A</v>
      </c>
    </row>
    <row r="317" spans="1:55" s="11" customFormat="1" ht="19.5" customHeight="1">
      <c r="A317" s="11">
        <f t="shared" si="113"/>
        <v>1</v>
      </c>
      <c r="B317" s="249">
        <f t="shared" si="114"/>
        <v>1655514130393</v>
      </c>
      <c r="C317" s="243">
        <f>VLOOKUP(B:B,[1]GOODYEAR!$B:$K,9,0)</f>
        <v>36</v>
      </c>
      <c r="D317" s="11" t="s">
        <v>5341</v>
      </c>
      <c r="E317" s="346" t="s">
        <v>5704</v>
      </c>
      <c r="F317" s="310" t="s">
        <v>7033</v>
      </c>
      <c r="G317" s="133" t="s">
        <v>10663</v>
      </c>
      <c r="H317" s="243">
        <v>0</v>
      </c>
      <c r="I317" s="431">
        <f>VLOOKUP(B:B,[1]GOODYEAR!$B:$K,10,0)</f>
        <v>0</v>
      </c>
      <c r="J317" s="132">
        <v>2102</v>
      </c>
      <c r="K317" s="133" t="s">
        <v>1975</v>
      </c>
      <c r="L317" s="133">
        <v>13</v>
      </c>
      <c r="M317" s="135" t="s">
        <v>3998</v>
      </c>
      <c r="N317" s="236" t="s">
        <v>3929</v>
      </c>
      <c r="O317" s="236">
        <v>0</v>
      </c>
      <c r="P317" s="237">
        <v>6710</v>
      </c>
      <c r="Q317" s="238">
        <f t="shared" si="123"/>
        <v>5622.7272727272721</v>
      </c>
      <c r="R317" s="144">
        <f t="shared" si="131"/>
        <v>0.27615198059822144</v>
      </c>
      <c r="S317" s="197">
        <v>1074476440</v>
      </c>
      <c r="T317" s="304" t="s">
        <v>8083</v>
      </c>
      <c r="U317" s="194">
        <f t="shared" si="126"/>
        <v>6710</v>
      </c>
      <c r="W317" s="239">
        <v>6710</v>
      </c>
      <c r="X317" s="136">
        <f t="shared" si="127"/>
        <v>4070</v>
      </c>
      <c r="Y317" s="240">
        <f t="shared" si="128"/>
        <v>5622.7272727272721</v>
      </c>
      <c r="Z317" s="142">
        <f t="shared" si="129"/>
        <v>7.7198211624441182E-2</v>
      </c>
      <c r="AA317" s="137">
        <f t="shared" si="130"/>
        <v>0.27615198059822144</v>
      </c>
      <c r="AB317" s="145"/>
      <c r="AC317" s="189">
        <f t="shared" si="132"/>
        <v>6578</v>
      </c>
      <c r="AD317" s="187">
        <f t="shared" si="133"/>
        <v>7228</v>
      </c>
      <c r="AE317" s="129">
        <f t="shared" si="115"/>
        <v>650.52</v>
      </c>
      <c r="AF317" s="130">
        <f t="shared" si="116"/>
        <v>132.51999999999998</v>
      </c>
      <c r="AG317" s="131">
        <f t="shared" si="117"/>
        <v>1.8334255672385166E-2</v>
      </c>
      <c r="AH317" s="138">
        <f t="shared" si="118"/>
        <v>518</v>
      </c>
      <c r="AI317" s="139">
        <f t="shared" si="119"/>
        <v>7.1665744327614828E-2</v>
      </c>
      <c r="AJ317" s="139">
        <f t="shared" si="120"/>
        <v>0.25781772492583627</v>
      </c>
      <c r="AL317" s="197">
        <v>1655514130393</v>
      </c>
      <c r="AM317" s="197">
        <v>4992496140178</v>
      </c>
      <c r="AN317" s="197" t="s">
        <v>3762</v>
      </c>
      <c r="AO317" s="241" t="s">
        <v>825</v>
      </c>
      <c r="AP317" s="241" t="s">
        <v>846</v>
      </c>
      <c r="AQ317" s="242" t="s">
        <v>111</v>
      </c>
      <c r="AR317" s="242" t="s">
        <v>152</v>
      </c>
      <c r="AS317" s="431">
        <f>VLOOKUP(B:B,[1]GOODYEAR!$B:$K,8,0)</f>
        <v>4070</v>
      </c>
      <c r="AT317" s="431">
        <v>525</v>
      </c>
      <c r="AU317" s="211" t="s">
        <v>3956</v>
      </c>
      <c r="AV317" s="197" t="s">
        <v>5705</v>
      </c>
      <c r="AW317" s="134" t="str">
        <f>IFERROR(VLOOKUP(AV:AV,Q商品!B:E,4,0),"")</f>
        <v>2023年製 EfficientGrip ECO EG01 165/55R14 72V サマータイヤ 翌営業日発送</v>
      </c>
      <c r="AX317" s="134" t="str">
        <f>IFERROR(VLOOKUP(B:B,在庫!B:M,12,0),"")</f>
        <v>2023年製</v>
      </c>
      <c r="AY317" s="134">
        <f>IFERROR(VLOOKUP(B:B,在庫!B:L,10,0),"")</f>
        <v>1</v>
      </c>
      <c r="AZ317" s="244" t="e">
        <f>VLOOKUP(AL:AL,[1]MICHELIN!$B:$AH,32,0)</f>
        <v>#N/A</v>
      </c>
      <c r="BA317" s="244" t="e">
        <f>VLOOKUP(AL:AL,[1]MICHELIN!$B:$AH,33,0)</f>
        <v>#N/A</v>
      </c>
      <c r="BC317" s="11" t="s">
        <v>2055</v>
      </c>
    </row>
    <row r="318" spans="1:55" s="11" customFormat="1" ht="19.5" customHeight="1">
      <c r="A318" s="11">
        <f t="shared" si="113"/>
        <v>1</v>
      </c>
      <c r="B318" s="249">
        <f t="shared" si="114"/>
        <v>1657014130392</v>
      </c>
      <c r="C318" s="243">
        <f>VLOOKUP(B:B,[1]GOODYEAR!$B:$K,9,0)</f>
        <v>449</v>
      </c>
      <c r="D318" s="11" t="s">
        <v>5341</v>
      </c>
      <c r="E318" s="346" t="s">
        <v>622</v>
      </c>
      <c r="F318" s="160" t="s">
        <v>7034</v>
      </c>
      <c r="G318" s="133" t="s">
        <v>10663</v>
      </c>
      <c r="H318" s="243">
        <v>46</v>
      </c>
      <c r="I318" s="431">
        <f>VLOOKUP(B:B,[1]GOODYEAR!$B:$K,10,0)</f>
        <v>46</v>
      </c>
      <c r="J318" s="132">
        <v>1362</v>
      </c>
      <c r="K318" s="133" t="s">
        <v>1975</v>
      </c>
      <c r="L318" s="133">
        <v>14</v>
      </c>
      <c r="M318" s="135" t="s">
        <v>3998</v>
      </c>
      <c r="N318" s="236" t="s">
        <v>7348</v>
      </c>
      <c r="O318" s="236">
        <v>0</v>
      </c>
      <c r="P318" s="237">
        <v>5390</v>
      </c>
      <c r="Q318" s="238">
        <f t="shared" si="123"/>
        <v>4422.7272727272721</v>
      </c>
      <c r="R318" s="144">
        <f t="shared" si="131"/>
        <v>0.23576567317574501</v>
      </c>
      <c r="S318" s="197">
        <v>1074476439</v>
      </c>
      <c r="T318" s="304" t="s">
        <v>8084</v>
      </c>
      <c r="U318" s="194">
        <f t="shared" si="126"/>
        <v>5390</v>
      </c>
      <c r="W318" s="239">
        <v>5390</v>
      </c>
      <c r="X318" s="136">
        <f t="shared" si="127"/>
        <v>3380</v>
      </c>
      <c r="Y318" s="240">
        <f t="shared" si="128"/>
        <v>4422.7272727272721</v>
      </c>
      <c r="Z318" s="142">
        <f t="shared" si="129"/>
        <v>7.7179962894248666E-2</v>
      </c>
      <c r="AA318" s="137">
        <f t="shared" si="130"/>
        <v>0.23576567317574501</v>
      </c>
      <c r="AB318" s="145"/>
      <c r="AC318" s="189">
        <f t="shared" si="132"/>
        <v>5284</v>
      </c>
      <c r="AD318" s="187">
        <f t="shared" si="133"/>
        <v>5806</v>
      </c>
      <c r="AE318" s="129">
        <f t="shared" si="115"/>
        <v>522.54</v>
      </c>
      <c r="AF318" s="130">
        <f t="shared" si="116"/>
        <v>106.53999999999996</v>
      </c>
      <c r="AG318" s="131">
        <f t="shared" si="117"/>
        <v>1.8349982776438161E-2</v>
      </c>
      <c r="AH318" s="138">
        <f t="shared" si="118"/>
        <v>416</v>
      </c>
      <c r="AI318" s="139">
        <f t="shared" si="119"/>
        <v>7.1650017223561832E-2</v>
      </c>
      <c r="AJ318" s="139">
        <f t="shared" si="120"/>
        <v>0.21741569039930686</v>
      </c>
      <c r="AL318" s="197">
        <v>1657014130392</v>
      </c>
      <c r="AM318" s="197">
        <v>4992496139950</v>
      </c>
      <c r="AN318" s="197" t="s">
        <v>3763</v>
      </c>
      <c r="AO318" s="241" t="s">
        <v>825</v>
      </c>
      <c r="AP318" s="241" t="s">
        <v>851</v>
      </c>
      <c r="AQ318" s="242" t="s">
        <v>86</v>
      </c>
      <c r="AR318" s="242" t="s">
        <v>152</v>
      </c>
      <c r="AS318" s="431">
        <f>VLOOKUP(B:B,[1]GOODYEAR!$B:$K,8,0)</f>
        <v>3380</v>
      </c>
      <c r="AT318" s="431">
        <v>525</v>
      </c>
      <c r="AU318" s="211" t="s">
        <v>3956</v>
      </c>
      <c r="AV318" s="197" t="s">
        <v>5707</v>
      </c>
      <c r="AW318" s="134" t="str">
        <f>IFERROR(VLOOKUP(AV:AV,Q商品!B:E,4,0),"")</f>
        <v>2023年製 EfficientGrip ECO EG01 165/70R14 81S サマータイヤ 翌営業日発送</v>
      </c>
      <c r="AX318" s="134" t="str">
        <f>IFERROR(VLOOKUP(B:B,在庫!B:M,12,0),"")</f>
        <v>2023年製</v>
      </c>
      <c r="AY318" s="134">
        <f>IFERROR(VLOOKUP(B:B,在庫!B:L,10,0),"")</f>
        <v>3</v>
      </c>
      <c r="AZ318" s="244" t="e">
        <f>VLOOKUP(AL:AL,[1]MICHELIN!$B:$AH,32,0)</f>
        <v>#N/A</v>
      </c>
      <c r="BA318" s="244" t="e">
        <f>VLOOKUP(AL:AL,[1]MICHELIN!$B:$AH,33,0)</f>
        <v>#N/A</v>
      </c>
      <c r="BC318" s="11" t="s">
        <v>2055</v>
      </c>
    </row>
    <row r="319" spans="1:55" s="11" customFormat="1" ht="19.5" customHeight="1">
      <c r="A319" s="11">
        <f t="shared" si="113"/>
        <v>1</v>
      </c>
      <c r="B319" s="249">
        <f t="shared" si="114"/>
        <v>1757014130399</v>
      </c>
      <c r="C319" s="243">
        <f>VLOOKUP(B:B,[1]GOODYEAR!$B:$K,9,0)</f>
        <v>211</v>
      </c>
      <c r="D319" s="11" t="s">
        <v>5341</v>
      </c>
      <c r="E319" s="346" t="s">
        <v>623</v>
      </c>
      <c r="F319" s="310" t="s">
        <v>7035</v>
      </c>
      <c r="G319" s="133" t="s">
        <v>10663</v>
      </c>
      <c r="H319" s="243">
        <v>46</v>
      </c>
      <c r="I319" s="431">
        <f>VLOOKUP(B:B,[1]GOODYEAR!$B:$K,10,0)</f>
        <v>46</v>
      </c>
      <c r="J319" s="132" t="s">
        <v>12</v>
      </c>
      <c r="K319" s="133" t="s">
        <v>1975</v>
      </c>
      <c r="L319" s="133">
        <v>15</v>
      </c>
      <c r="M319" s="135" t="s">
        <v>6991</v>
      </c>
      <c r="N319" s="236" t="s">
        <v>10601</v>
      </c>
      <c r="O319" s="236">
        <v>0</v>
      </c>
      <c r="P319" s="237">
        <v>5800</v>
      </c>
      <c r="Q319" s="238">
        <f t="shared" si="123"/>
        <v>4795.454545454545</v>
      </c>
      <c r="R319" s="144">
        <f t="shared" si="131"/>
        <v>0.20549763033175347</v>
      </c>
      <c r="S319" s="197">
        <v>1074476435</v>
      </c>
      <c r="T319" s="306" t="s">
        <v>8085</v>
      </c>
      <c r="U319" s="194">
        <f t="shared" si="126"/>
        <v>5800</v>
      </c>
      <c r="W319" s="239">
        <v>5800</v>
      </c>
      <c r="X319" s="136">
        <f t="shared" si="127"/>
        <v>3810</v>
      </c>
      <c r="Y319" s="240">
        <f t="shared" si="128"/>
        <v>4795.454545454545</v>
      </c>
      <c r="Z319" s="142">
        <f t="shared" si="129"/>
        <v>7.7241379310344804E-2</v>
      </c>
      <c r="AA319" s="137">
        <f t="shared" si="130"/>
        <v>0.20549763033175347</v>
      </c>
      <c r="AB319" s="145" t="s">
        <v>10614</v>
      </c>
      <c r="AC319" s="189">
        <f t="shared" si="132"/>
        <v>5686</v>
      </c>
      <c r="AD319" s="187">
        <f t="shared" si="133"/>
        <v>6248</v>
      </c>
      <c r="AE319" s="129">
        <f t="shared" si="115"/>
        <v>562.31999999999994</v>
      </c>
      <c r="AF319" s="130">
        <f t="shared" si="116"/>
        <v>114.31999999999994</v>
      </c>
      <c r="AG319" s="131">
        <f t="shared" si="117"/>
        <v>1.8297055057618427E-2</v>
      </c>
      <c r="AH319" s="138">
        <f t="shared" si="118"/>
        <v>448</v>
      </c>
      <c r="AI319" s="139">
        <f t="shared" si="119"/>
        <v>7.1702944942381566E-2</v>
      </c>
      <c r="AJ319" s="139">
        <f t="shared" si="120"/>
        <v>0.18720057527413506</v>
      </c>
      <c r="AL319" s="197">
        <v>1757014130399</v>
      </c>
      <c r="AM319" s="197">
        <v>4992496139967</v>
      </c>
      <c r="AN319" s="197" t="s">
        <v>3764</v>
      </c>
      <c r="AO319" s="241" t="s">
        <v>825</v>
      </c>
      <c r="AP319" s="241" t="s">
        <v>1168</v>
      </c>
      <c r="AQ319" s="242" t="s">
        <v>88</v>
      </c>
      <c r="AR319" s="242" t="s">
        <v>152</v>
      </c>
      <c r="AS319" s="431">
        <f>VLOOKUP(B:B,[1]GOODYEAR!$B:$K,8,0)</f>
        <v>3810</v>
      </c>
      <c r="AT319" s="431">
        <v>525</v>
      </c>
      <c r="AU319" s="211" t="s">
        <v>3956</v>
      </c>
      <c r="AV319" s="197" t="s">
        <v>5709</v>
      </c>
      <c r="AW319" s="134" t="str">
        <f>IFERROR(VLOOKUP(AV:AV,Q商品!B:E,4,0),"")</f>
        <v>2023年製 EfficientGrip ECO EG01 175/70R14 84S サマータイヤ 翌営業日発送</v>
      </c>
      <c r="AX319" s="134" t="str">
        <f>IFERROR(VLOOKUP(B:B,在庫!B:M,12,0),"")</f>
        <v>2023年製</v>
      </c>
      <c r="AY319" s="134">
        <f>IFERROR(VLOOKUP(B:B,在庫!B:L,10,0),"")</f>
        <v>2</v>
      </c>
      <c r="AZ319" s="244" t="e">
        <f>VLOOKUP(AL:AL,[1]MICHELIN!$B:$AH,32,0)</f>
        <v>#N/A</v>
      </c>
      <c r="BA319" s="244" t="e">
        <f>VLOOKUP(AL:AL,[1]MICHELIN!$B:$AH,33,0)</f>
        <v>#N/A</v>
      </c>
      <c r="BC319" s="11" t="s">
        <v>2055</v>
      </c>
    </row>
    <row r="320" spans="1:55" s="11" customFormat="1" ht="19.5" customHeight="1">
      <c r="A320" s="11">
        <f t="shared" si="113"/>
        <v>1</v>
      </c>
      <c r="B320" s="249">
        <f t="shared" si="114"/>
        <v>1857014130396</v>
      </c>
      <c r="C320" s="243">
        <f>VLOOKUP(B:B,[1]GOODYEAR!$B:$K,9,0)</f>
        <v>159</v>
      </c>
      <c r="D320" s="11" t="s">
        <v>5341</v>
      </c>
      <c r="E320" s="346" t="s">
        <v>624</v>
      </c>
      <c r="F320" s="310" t="s">
        <v>7036</v>
      </c>
      <c r="G320" s="133" t="s">
        <v>10663</v>
      </c>
      <c r="H320" s="243">
        <v>35</v>
      </c>
      <c r="I320" s="431">
        <f>VLOOKUP(B:B,[1]GOODYEAR!$B:$K,10,0)</f>
        <v>35</v>
      </c>
      <c r="J320" s="132" t="s">
        <v>12</v>
      </c>
      <c r="K320" s="133" t="s">
        <v>1975</v>
      </c>
      <c r="L320" s="133">
        <v>16</v>
      </c>
      <c r="M320" s="135" t="s">
        <v>6991</v>
      </c>
      <c r="N320" s="236" t="s">
        <v>10601</v>
      </c>
      <c r="O320" s="236">
        <v>0</v>
      </c>
      <c r="P320" s="237">
        <v>5800</v>
      </c>
      <c r="Q320" s="238">
        <f t="shared" si="123"/>
        <v>4795.454545454545</v>
      </c>
      <c r="R320" s="144">
        <f t="shared" si="131"/>
        <v>0.11999999999999993</v>
      </c>
      <c r="S320" s="197">
        <v>1074475875</v>
      </c>
      <c r="T320" s="304" t="s">
        <v>8086</v>
      </c>
      <c r="U320" s="194">
        <f t="shared" si="126"/>
        <v>5800</v>
      </c>
      <c r="W320" s="239">
        <v>5800</v>
      </c>
      <c r="X320" s="136">
        <f t="shared" si="127"/>
        <v>4220</v>
      </c>
      <c r="Y320" s="240">
        <f t="shared" si="128"/>
        <v>4795.454545454545</v>
      </c>
      <c r="Z320" s="142">
        <f t="shared" si="129"/>
        <v>7.7241379310344804E-2</v>
      </c>
      <c r="AA320" s="137">
        <f t="shared" si="130"/>
        <v>0.11999999999999993</v>
      </c>
      <c r="AB320" s="145" t="s">
        <v>10614</v>
      </c>
      <c r="AC320" s="189">
        <f t="shared" si="132"/>
        <v>5686</v>
      </c>
      <c r="AD320" s="187">
        <f t="shared" si="133"/>
        <v>6248</v>
      </c>
      <c r="AE320" s="129">
        <f t="shared" si="115"/>
        <v>562.31999999999994</v>
      </c>
      <c r="AF320" s="130">
        <f t="shared" si="116"/>
        <v>114.31999999999994</v>
      </c>
      <c r="AG320" s="131">
        <f t="shared" si="117"/>
        <v>1.8297055057618427E-2</v>
      </c>
      <c r="AH320" s="138">
        <f t="shared" si="118"/>
        <v>448</v>
      </c>
      <c r="AI320" s="139">
        <f t="shared" si="119"/>
        <v>7.1702944942381566E-2</v>
      </c>
      <c r="AJ320" s="139">
        <f t="shared" si="120"/>
        <v>0.1017029449423815</v>
      </c>
      <c r="AL320" s="197">
        <v>1857014130396</v>
      </c>
      <c r="AM320" s="197">
        <v>4992496139974</v>
      </c>
      <c r="AN320" s="197" t="s">
        <v>3765</v>
      </c>
      <c r="AO320" s="241" t="s">
        <v>825</v>
      </c>
      <c r="AP320" s="241" t="s">
        <v>3766</v>
      </c>
      <c r="AQ320" s="242" t="s">
        <v>112</v>
      </c>
      <c r="AR320" s="242" t="s">
        <v>152</v>
      </c>
      <c r="AS320" s="431">
        <f>VLOOKUP(B:B,[1]GOODYEAR!$B:$K,8,0)</f>
        <v>4220</v>
      </c>
      <c r="AT320" s="431">
        <v>525</v>
      </c>
      <c r="AU320" s="211" t="s">
        <v>3956</v>
      </c>
      <c r="AV320" s="197" t="s">
        <v>5711</v>
      </c>
      <c r="AW320" s="134" t="str">
        <f>IFERROR(VLOOKUP(AV:AV,Q商品!B:E,4,0),"")</f>
        <v>2023年製 EfficientGrip ECO EG01 185/70R14 88S サマータイヤ 翌営業日発送</v>
      </c>
      <c r="AX320" s="134" t="str">
        <f>IFERROR(VLOOKUP(B:B,在庫!B:M,12,0),"")</f>
        <v>2023年製</v>
      </c>
      <c r="AY320" s="134">
        <f>IFERROR(VLOOKUP(B:B,在庫!B:L,10,0),"")</f>
        <v>2</v>
      </c>
      <c r="AZ320" s="244" t="e">
        <f>VLOOKUP(AL:AL,[1]MICHELIN!$B:$AH,32,0)</f>
        <v>#N/A</v>
      </c>
      <c r="BA320" s="244" t="e">
        <f>VLOOKUP(AL:AL,[1]MICHELIN!$B:$AH,33,0)</f>
        <v>#N/A</v>
      </c>
      <c r="BC320" s="11" t="s">
        <v>2055</v>
      </c>
    </row>
    <row r="321" spans="1:55" s="11" customFormat="1" ht="19.5" customHeight="1">
      <c r="A321" s="11">
        <f t="shared" si="113"/>
        <v>1</v>
      </c>
      <c r="B321" s="249">
        <f t="shared" si="114"/>
        <v>1856015130398</v>
      </c>
      <c r="C321" s="243">
        <f>VLOOKUP(B:B,[1]GOODYEAR!$B:$K,9,0)</f>
        <v>154</v>
      </c>
      <c r="D321" s="11" t="s">
        <v>5341</v>
      </c>
      <c r="E321" s="346" t="s">
        <v>625</v>
      </c>
      <c r="F321" s="160" t="s">
        <v>7037</v>
      </c>
      <c r="G321" s="133" t="s">
        <v>10663</v>
      </c>
      <c r="H321" s="243">
        <v>30</v>
      </c>
      <c r="I321" s="431">
        <f>VLOOKUP(B:B,[1]GOODYEAR!$B:$K,10,0)</f>
        <v>30</v>
      </c>
      <c r="J321" s="132">
        <v>458</v>
      </c>
      <c r="K321" s="133" t="s">
        <v>1975</v>
      </c>
      <c r="L321" s="133">
        <v>17</v>
      </c>
      <c r="M321" s="135" t="s">
        <v>3998</v>
      </c>
      <c r="N321" s="236" t="s">
        <v>3930</v>
      </c>
      <c r="O321" s="236">
        <v>0</v>
      </c>
      <c r="P321" s="237">
        <v>8010</v>
      </c>
      <c r="Q321" s="238">
        <f t="shared" si="123"/>
        <v>6804.545454545454</v>
      </c>
      <c r="R321" s="144">
        <f t="shared" si="131"/>
        <v>0.21229124916499661</v>
      </c>
      <c r="S321" s="197">
        <v>1074476436</v>
      </c>
      <c r="T321" s="304" t="s">
        <v>8087</v>
      </c>
      <c r="U321" s="194">
        <f t="shared" si="126"/>
        <v>8010</v>
      </c>
      <c r="W321" s="239">
        <v>8010</v>
      </c>
      <c r="X321" s="136">
        <f t="shared" si="127"/>
        <v>5360</v>
      </c>
      <c r="Y321" s="240">
        <f t="shared" si="128"/>
        <v>6804.545454545454</v>
      </c>
      <c r="Z321" s="142">
        <f t="shared" si="129"/>
        <v>7.7153558052434512E-2</v>
      </c>
      <c r="AA321" s="137">
        <f t="shared" si="130"/>
        <v>0.21229124916499661</v>
      </c>
      <c r="AB321" s="145"/>
      <c r="AC321" s="189">
        <f t="shared" si="132"/>
        <v>7852</v>
      </c>
      <c r="AD321" s="187">
        <f t="shared" si="133"/>
        <v>8628</v>
      </c>
      <c r="AE321" s="129">
        <f t="shared" si="115"/>
        <v>776.52</v>
      </c>
      <c r="AF321" s="130">
        <f t="shared" si="116"/>
        <v>158.51999999999998</v>
      </c>
      <c r="AG321" s="131">
        <f t="shared" si="117"/>
        <v>1.8372739916550761E-2</v>
      </c>
      <c r="AH321" s="138">
        <f t="shared" si="118"/>
        <v>618</v>
      </c>
      <c r="AI321" s="139">
        <f t="shared" si="119"/>
        <v>7.1627260083449232E-2</v>
      </c>
      <c r="AJ321" s="139">
        <f t="shared" si="120"/>
        <v>0.19391850924844586</v>
      </c>
      <c r="AL321" s="197">
        <v>1856015130398</v>
      </c>
      <c r="AM321" s="197">
        <v>4992496140109</v>
      </c>
      <c r="AN321" s="197" t="s">
        <v>3767</v>
      </c>
      <c r="AO321" s="241" t="s">
        <v>825</v>
      </c>
      <c r="AP321" s="241" t="s">
        <v>1169</v>
      </c>
      <c r="AQ321" s="242" t="s">
        <v>81</v>
      </c>
      <c r="AR321" s="242" t="s">
        <v>152</v>
      </c>
      <c r="AS321" s="431">
        <f>VLOOKUP(B:B,[1]GOODYEAR!$B:$K,8,0)</f>
        <v>5360</v>
      </c>
      <c r="AT321" s="431">
        <v>525</v>
      </c>
      <c r="AU321" s="211" t="s">
        <v>3956</v>
      </c>
      <c r="AV321" s="197" t="s">
        <v>5713</v>
      </c>
      <c r="AW321" s="134" t="str">
        <f>IFERROR(VLOOKUP(AV:AV,Q商品!B:E,4,0),"")</f>
        <v>2023年製 EfficientGrip ECO EG01 185/60R15 84H サマータイヤ 翌営業日発送</v>
      </c>
      <c r="AX321" s="134" t="str">
        <f>IFERROR(VLOOKUP(B:B,在庫!B:M,12,0),"")</f>
        <v>2023年製</v>
      </c>
      <c r="AY321" s="134">
        <f>IFERROR(VLOOKUP(B:B,在庫!B:L,10,0),"")</f>
        <v>2</v>
      </c>
      <c r="AZ321" s="244" t="e">
        <f>VLOOKUP(AL:AL,[1]MICHELIN!$B:$AH,32,0)</f>
        <v>#N/A</v>
      </c>
      <c r="BA321" s="244" t="e">
        <f>VLOOKUP(AL:AL,[1]MICHELIN!$B:$AH,33,0)</f>
        <v>#N/A</v>
      </c>
      <c r="BC321" s="11" t="s">
        <v>2055</v>
      </c>
    </row>
    <row r="322" spans="1:55" s="11" customFormat="1" ht="19.5" customHeight="1">
      <c r="A322" s="11">
        <f t="shared" si="113"/>
        <v>1</v>
      </c>
      <c r="B322" s="249">
        <f t="shared" si="114"/>
        <v>1756515139382</v>
      </c>
      <c r="C322" s="243">
        <f>VLOOKUP(B:B,[1]GOODYEAR!$B:$K,9,0)</f>
        <v>118</v>
      </c>
      <c r="D322" s="11" t="s">
        <v>5341</v>
      </c>
      <c r="E322" s="346" t="s">
        <v>6141</v>
      </c>
      <c r="F322" s="310" t="s">
        <v>7038</v>
      </c>
      <c r="G322" s="133" t="s">
        <v>10661</v>
      </c>
      <c r="H322" s="243">
        <v>57</v>
      </c>
      <c r="I322" s="431">
        <f>VLOOKUP(B:B,[1]GOODYEAR!$B:$K,10,0)</f>
        <v>57</v>
      </c>
      <c r="J322" s="132"/>
      <c r="K322" s="133" t="s">
        <v>1975</v>
      </c>
      <c r="L322" s="133">
        <v>18</v>
      </c>
      <c r="M322" s="135" t="s">
        <v>3466</v>
      </c>
      <c r="N322" s="236" t="s">
        <v>10602</v>
      </c>
      <c r="O322" s="236">
        <v>0</v>
      </c>
      <c r="P322" s="237">
        <v>5610</v>
      </c>
      <c r="Q322" s="238">
        <f t="shared" si="123"/>
        <v>4622.7272727272721</v>
      </c>
      <c r="R322" s="144">
        <f t="shared" si="131"/>
        <v>6.3323500491641954E-2</v>
      </c>
      <c r="S322" s="197">
        <v>1074476438</v>
      </c>
      <c r="T322" s="306" t="s">
        <v>8613</v>
      </c>
      <c r="U322" s="194">
        <f t="shared" si="126"/>
        <v>5950</v>
      </c>
      <c r="W322" s="239">
        <v>5950</v>
      </c>
      <c r="X322" s="136">
        <f t="shared" si="127"/>
        <v>4330</v>
      </c>
      <c r="Y322" s="240">
        <f t="shared" si="128"/>
        <v>4931.8181818181811</v>
      </c>
      <c r="Z322" s="142">
        <f t="shared" si="129"/>
        <v>0.14242424242424234</v>
      </c>
      <c r="AA322" s="137">
        <f t="shared" si="130"/>
        <v>0.12202764976958512</v>
      </c>
      <c r="AB322" s="145" t="s">
        <v>10615</v>
      </c>
      <c r="AC322" s="189">
        <f t="shared" si="132"/>
        <v>5833</v>
      </c>
      <c r="AD322" s="187">
        <f t="shared" si="133"/>
        <v>6409</v>
      </c>
      <c r="AE322" s="129">
        <f t="shared" si="115"/>
        <v>576.80999999999995</v>
      </c>
      <c r="AF322" s="130">
        <f t="shared" si="116"/>
        <v>117.80999999999995</v>
      </c>
      <c r="AG322" s="131">
        <f t="shared" si="117"/>
        <v>1.8381962864721477E-2</v>
      </c>
      <c r="AH322" s="138">
        <f t="shared" si="118"/>
        <v>459</v>
      </c>
      <c r="AI322" s="139">
        <f t="shared" si="119"/>
        <v>7.161803713527852E-2</v>
      </c>
      <c r="AJ322" s="139">
        <f t="shared" si="120"/>
        <v>0.10364568690486364</v>
      </c>
      <c r="AL322" s="197">
        <v>1756515139382</v>
      </c>
      <c r="AM322" s="197">
        <v>4992496141298</v>
      </c>
      <c r="AN322" s="197">
        <v>5602740</v>
      </c>
      <c r="AO322" s="241" t="s">
        <v>1347</v>
      </c>
      <c r="AP322" s="241" t="s">
        <v>1351</v>
      </c>
      <c r="AQ322" s="242" t="s">
        <v>95</v>
      </c>
      <c r="AR322" s="242"/>
      <c r="AS322" s="431">
        <v>4330</v>
      </c>
      <c r="AT322" s="431">
        <v>525</v>
      </c>
      <c r="AU322" s="211" t="s">
        <v>3956</v>
      </c>
      <c r="AV322" s="197" t="s">
        <v>8611</v>
      </c>
      <c r="AW322" s="134" t="str">
        <f>IFERROR(VLOOKUP(AV:AV,Q商品!B:E,4,0),"")</f>
        <v>2023年製 EfficientGrip ECO EG01 175/65R15 84H サマータイヤ 翌営業日発送</v>
      </c>
      <c r="AX322" s="134" t="str">
        <f>IFERROR(VLOOKUP(B:B,在庫!B:M,12,0),"")</f>
        <v>2023年製</v>
      </c>
      <c r="AY322" s="134">
        <f>IFERROR(VLOOKUP(B:B,在庫!B:L,10,0),"")</f>
        <v>2</v>
      </c>
      <c r="AZ322" s="244" t="e">
        <f>VLOOKUP(AL:AL,[1]MICHELIN!$B:$AH,32,0)</f>
        <v>#N/A</v>
      </c>
      <c r="BA322" s="244" t="e">
        <f>VLOOKUP(AL:AL,[1]MICHELIN!$B:$AH,33,0)</f>
        <v>#N/A</v>
      </c>
      <c r="BC322" s="11" t="e">
        <v>#N/A</v>
      </c>
    </row>
    <row r="323" spans="1:55" s="11" customFormat="1" ht="19.5" customHeight="1">
      <c r="A323" s="11">
        <f t="shared" ref="A323:A386" si="134">COUNTIF(E:E,E323)</f>
        <v>1</v>
      </c>
      <c r="B323" s="249">
        <f t="shared" ref="B323:B386" si="135">AL323</f>
        <v>1856515130393</v>
      </c>
      <c r="C323" s="243">
        <f>VLOOKUP(B:B,[1]GOODYEAR!$B:$K,9,0)</f>
        <v>89</v>
      </c>
      <c r="D323" s="11" t="s">
        <v>5341</v>
      </c>
      <c r="E323" s="346" t="s">
        <v>626</v>
      </c>
      <c r="F323" s="310" t="s">
        <v>7039</v>
      </c>
      <c r="G323" s="133" t="s">
        <v>10663</v>
      </c>
      <c r="H323" s="243">
        <v>11</v>
      </c>
      <c r="I323" s="431">
        <f>VLOOKUP(B:B,[1]GOODYEAR!$B:$K,10,0)</f>
        <v>11</v>
      </c>
      <c r="J323" s="132">
        <v>458</v>
      </c>
      <c r="K323" s="133" t="s">
        <v>1975</v>
      </c>
      <c r="L323" s="133">
        <v>19</v>
      </c>
      <c r="M323" s="135" t="s">
        <v>6991</v>
      </c>
      <c r="N323" s="236" t="s">
        <v>10603</v>
      </c>
      <c r="O323" s="236">
        <v>0</v>
      </c>
      <c r="P323" s="237">
        <v>6620</v>
      </c>
      <c r="Q323" s="238">
        <f t="shared" si="123"/>
        <v>5540.9090909090901</v>
      </c>
      <c r="R323" s="144">
        <f t="shared" si="131"/>
        <v>0.12649712879409339</v>
      </c>
      <c r="S323" s="197">
        <v>1074475874</v>
      </c>
      <c r="T323" s="304" t="s">
        <v>8088</v>
      </c>
      <c r="U323" s="194">
        <f t="shared" si="126"/>
        <v>6620</v>
      </c>
      <c r="W323" s="239">
        <v>6620</v>
      </c>
      <c r="X323" s="136">
        <f t="shared" si="127"/>
        <v>4840</v>
      </c>
      <c r="Y323" s="240">
        <f t="shared" si="128"/>
        <v>5540.9090909090901</v>
      </c>
      <c r="Z323" s="142">
        <f t="shared" si="129"/>
        <v>7.7190332326283917E-2</v>
      </c>
      <c r="AA323" s="137">
        <f t="shared" si="130"/>
        <v>0.12649712879409339</v>
      </c>
      <c r="AB323" s="145" t="s">
        <v>10614</v>
      </c>
      <c r="AC323" s="189">
        <f t="shared" si="132"/>
        <v>6490</v>
      </c>
      <c r="AD323" s="187">
        <f t="shared" si="133"/>
        <v>7131</v>
      </c>
      <c r="AE323" s="129">
        <f t="shared" ref="AE323:AE386" si="136">AD323*0.09</f>
        <v>641.79</v>
      </c>
      <c r="AF323" s="130">
        <f t="shared" ref="AF323:AF386" si="137">AE323-AH323</f>
        <v>130.78999999999996</v>
      </c>
      <c r="AG323" s="131">
        <f t="shared" ref="AG323:AG386" si="138">IFERROR(AF323/AD323,"")</f>
        <v>1.8341046136586728E-2</v>
      </c>
      <c r="AH323" s="138">
        <f t="shared" ref="AH323:AH386" si="139">AD323-U323</f>
        <v>511</v>
      </c>
      <c r="AI323" s="139">
        <f t="shared" ref="AI323:AI386" si="140">IFERROR(AH323/AD323,"")</f>
        <v>7.1658953863413269E-2</v>
      </c>
      <c r="AJ323" s="139">
        <f t="shared" ref="AJ323:AJ386" si="141">IFERROR(AA323-AG323,"")</f>
        <v>0.10815608265750666</v>
      </c>
      <c r="AL323" s="197">
        <v>1856515130393</v>
      </c>
      <c r="AM323" s="197">
        <v>4992496140055</v>
      </c>
      <c r="AN323" s="197" t="s">
        <v>3769</v>
      </c>
      <c r="AO323" s="241" t="s">
        <v>825</v>
      </c>
      <c r="AP323" s="241" t="s">
        <v>1159</v>
      </c>
      <c r="AQ323" s="242" t="s">
        <v>42</v>
      </c>
      <c r="AR323" s="242" t="s">
        <v>152</v>
      </c>
      <c r="AS323" s="431">
        <f>VLOOKUP(B:B,[1]GOODYEAR!$B:$K,8,0)</f>
        <v>4840</v>
      </c>
      <c r="AT323" s="431">
        <v>525</v>
      </c>
      <c r="AU323" s="211" t="s">
        <v>3956</v>
      </c>
      <c r="AV323" s="197" t="s">
        <v>5715</v>
      </c>
      <c r="AW323" s="134" t="str">
        <f>IFERROR(VLOOKUP(AV:AV,Q商品!B:E,4,0),"")</f>
        <v>2023年製 EfficientGrip ECO EG01 185/65R15 88S サマータイヤ 翌営業日発送</v>
      </c>
      <c r="AX323" s="134" t="str">
        <f>IFERROR(VLOOKUP(B:B,在庫!B:M,12,0),"")</f>
        <v>2023年製</v>
      </c>
      <c r="AY323" s="134">
        <f>IFERROR(VLOOKUP(B:B,在庫!B:L,10,0),"")</f>
        <v>1</v>
      </c>
      <c r="AZ323" s="244" t="e">
        <f>VLOOKUP(AL:AL,[1]MICHELIN!$B:$AH,32,0)</f>
        <v>#N/A</v>
      </c>
      <c r="BA323" s="244" t="e">
        <f>VLOOKUP(AL:AL,[1]MICHELIN!$B:$AH,33,0)</f>
        <v>#N/A</v>
      </c>
      <c r="BC323" s="11" t="s">
        <v>2055</v>
      </c>
    </row>
    <row r="324" spans="1:55" s="11" customFormat="1" ht="19.5" customHeight="1">
      <c r="A324" s="11">
        <f t="shared" si="134"/>
        <v>1</v>
      </c>
      <c r="B324" s="249">
        <f t="shared" si="135"/>
        <v>1956515130390</v>
      </c>
      <c r="C324" s="243">
        <f>VLOOKUP(B:B,[1]GOODYEAR!$B:$K,9,0)</f>
        <v>1044</v>
      </c>
      <c r="D324" s="11" t="s">
        <v>5341</v>
      </c>
      <c r="E324" s="346" t="s">
        <v>627</v>
      </c>
      <c r="F324" s="310" t="s">
        <v>7040</v>
      </c>
      <c r="G324" s="133" t="s">
        <v>10663</v>
      </c>
      <c r="H324" s="243">
        <v>162</v>
      </c>
      <c r="I324" s="431">
        <f>VLOOKUP(B:B,[1]GOODYEAR!$B:$K,10,0)</f>
        <v>162</v>
      </c>
      <c r="J324" s="132">
        <v>711</v>
      </c>
      <c r="K324" s="133" t="s">
        <v>1975</v>
      </c>
      <c r="L324" s="133">
        <v>20</v>
      </c>
      <c r="M324" s="135" t="s">
        <v>3998</v>
      </c>
      <c r="N324" s="236" t="s">
        <v>7461</v>
      </c>
      <c r="O324" s="236">
        <v>0</v>
      </c>
      <c r="P324" s="237">
        <v>7600</v>
      </c>
      <c r="Q324" s="238">
        <f t="shared" si="123"/>
        <v>6431.8181818181811</v>
      </c>
      <c r="R324" s="144">
        <f t="shared" si="131"/>
        <v>0.19462897526501757</v>
      </c>
      <c r="S324" s="197">
        <v>1074475872</v>
      </c>
      <c r="T324" s="304" t="s">
        <v>8089</v>
      </c>
      <c r="U324" s="194">
        <f t="shared" si="126"/>
        <v>7600</v>
      </c>
      <c r="W324" s="239">
        <v>7600</v>
      </c>
      <c r="X324" s="136">
        <f t="shared" si="127"/>
        <v>5180</v>
      </c>
      <c r="Y324" s="240">
        <f t="shared" si="128"/>
        <v>6431.8181818181811</v>
      </c>
      <c r="Z324" s="142">
        <f t="shared" si="129"/>
        <v>7.7105263157894788E-2</v>
      </c>
      <c r="AA324" s="137">
        <f t="shared" si="130"/>
        <v>0.19462897526501757</v>
      </c>
      <c r="AB324" s="145"/>
      <c r="AC324" s="189">
        <f t="shared" si="132"/>
        <v>7450</v>
      </c>
      <c r="AD324" s="187">
        <f t="shared" si="133"/>
        <v>8186</v>
      </c>
      <c r="AE324" s="129">
        <f t="shared" si="136"/>
        <v>736.74</v>
      </c>
      <c r="AF324" s="130">
        <f t="shared" si="137"/>
        <v>150.74</v>
      </c>
      <c r="AG324" s="131">
        <f t="shared" si="138"/>
        <v>1.8414365990715859E-2</v>
      </c>
      <c r="AH324" s="138">
        <f t="shared" si="139"/>
        <v>586</v>
      </c>
      <c r="AI324" s="139">
        <f t="shared" si="140"/>
        <v>7.1585634009284138E-2</v>
      </c>
      <c r="AJ324" s="139">
        <f t="shared" si="141"/>
        <v>0.17621460927430171</v>
      </c>
      <c r="AL324" s="197">
        <v>1956515130390</v>
      </c>
      <c r="AM324" s="197">
        <v>4992496140062</v>
      </c>
      <c r="AN324" s="197" t="s">
        <v>3770</v>
      </c>
      <c r="AO324" s="241" t="s">
        <v>825</v>
      </c>
      <c r="AP324" s="241" t="s">
        <v>1008</v>
      </c>
      <c r="AQ324" s="242" t="s">
        <v>43</v>
      </c>
      <c r="AR324" s="242" t="s">
        <v>152</v>
      </c>
      <c r="AS324" s="431">
        <f>VLOOKUP(B:B,[1]GOODYEAR!$B:$K,8,0)</f>
        <v>5180</v>
      </c>
      <c r="AT324" s="431">
        <v>525</v>
      </c>
      <c r="AU324" s="211" t="s">
        <v>3956</v>
      </c>
      <c r="AV324" s="197" t="s">
        <v>5717</v>
      </c>
      <c r="AW324" s="134" t="str">
        <f>IFERROR(VLOOKUP(AV:AV,Q商品!B:E,4,0),"")</f>
        <v>2023年製 EfficientGrip ECO EG01 195/65R15 91H サマータイヤ 翌営業日発送</v>
      </c>
      <c r="AX324" s="134" t="str">
        <f>IFERROR(VLOOKUP(B:B,在庫!B:M,12,0),"")</f>
        <v>2023年製</v>
      </c>
      <c r="AY324" s="134">
        <f>IFERROR(VLOOKUP(B:B,在庫!B:L,10,0),"")</f>
        <v>4</v>
      </c>
      <c r="AZ324" s="244" t="e">
        <f>VLOOKUP(AL:AL,[1]MICHELIN!$B:$AH,32,0)</f>
        <v>#N/A</v>
      </c>
      <c r="BA324" s="244" t="e">
        <f>VLOOKUP(AL:AL,[1]MICHELIN!$B:$AH,33,0)</f>
        <v>#N/A</v>
      </c>
      <c r="BC324" s="11" t="s">
        <v>2055</v>
      </c>
    </row>
    <row r="325" spans="1:55" s="11" customFormat="1" ht="19.5" customHeight="1">
      <c r="A325" s="11">
        <f t="shared" si="134"/>
        <v>1</v>
      </c>
      <c r="B325" s="249">
        <f t="shared" si="135"/>
        <v>2056515139382</v>
      </c>
      <c r="C325" s="243">
        <f>VLOOKUP(B:B,[1]GOODYEAR!$B:$K,9,0)</f>
        <v>4</v>
      </c>
      <c r="D325" s="11" t="s">
        <v>5341</v>
      </c>
      <c r="E325" s="346" t="s">
        <v>628</v>
      </c>
      <c r="F325" s="310" t="s">
        <v>7041</v>
      </c>
      <c r="G325" s="133" t="s">
        <v>10663</v>
      </c>
      <c r="H325" s="243">
        <v>28</v>
      </c>
      <c r="I325" s="431">
        <f>VLOOKUP(B:B,[1]GOODYEAR!$B:$K,10,0)</f>
        <v>28</v>
      </c>
      <c r="J325" s="132" t="s">
        <v>12</v>
      </c>
      <c r="K325" s="133" t="s">
        <v>1975</v>
      </c>
      <c r="L325" s="133">
        <v>21</v>
      </c>
      <c r="M325" s="135" t="s">
        <v>3998</v>
      </c>
      <c r="N325" s="236" t="s">
        <v>3932</v>
      </c>
      <c r="O325" s="236">
        <v>0</v>
      </c>
      <c r="P325" s="237">
        <v>8340</v>
      </c>
      <c r="Q325" s="238">
        <f t="shared" si="123"/>
        <v>6627.272727272727</v>
      </c>
      <c r="R325" s="144">
        <f t="shared" si="131"/>
        <v>9.766803840877912E-2</v>
      </c>
      <c r="S325" s="197">
        <v>1074475871</v>
      </c>
      <c r="T325" s="304" t="s">
        <v>8090</v>
      </c>
      <c r="U325" s="194">
        <f t="shared" si="126"/>
        <v>8340</v>
      </c>
      <c r="W325" s="239">
        <v>8340</v>
      </c>
      <c r="X325" s="136">
        <f t="shared" si="127"/>
        <v>5980</v>
      </c>
      <c r="Y325" s="240">
        <f t="shared" si="128"/>
        <v>6627.272727272727</v>
      </c>
      <c r="Z325" s="142">
        <f t="shared" si="129"/>
        <v>7.7218225419664277E-2</v>
      </c>
      <c r="AA325" s="137">
        <f t="shared" si="130"/>
        <v>9.766803840877912E-2</v>
      </c>
      <c r="AB325" s="145"/>
      <c r="AC325" s="189">
        <f t="shared" si="132"/>
        <v>8176</v>
      </c>
      <c r="AD325" s="187">
        <f t="shared" si="133"/>
        <v>8984</v>
      </c>
      <c r="AE325" s="129">
        <f t="shared" si="136"/>
        <v>808.56</v>
      </c>
      <c r="AF325" s="130">
        <f t="shared" si="137"/>
        <v>164.55999999999995</v>
      </c>
      <c r="AG325" s="131">
        <f t="shared" si="138"/>
        <v>1.8317008014247547E-2</v>
      </c>
      <c r="AH325" s="138">
        <f t="shared" si="139"/>
        <v>644</v>
      </c>
      <c r="AI325" s="139">
        <f t="shared" si="140"/>
        <v>7.1682991985752453E-2</v>
      </c>
      <c r="AJ325" s="139">
        <f t="shared" si="141"/>
        <v>7.9351030394531577E-2</v>
      </c>
      <c r="AL325" s="197">
        <v>2056515139382</v>
      </c>
      <c r="AM325" s="197">
        <v>4992496140079</v>
      </c>
      <c r="AN325" s="197" t="s">
        <v>3771</v>
      </c>
      <c r="AO325" s="241" t="s">
        <v>1347</v>
      </c>
      <c r="AP325" s="241" t="s">
        <v>1352</v>
      </c>
      <c r="AQ325" s="242" t="s">
        <v>874</v>
      </c>
      <c r="AR325" s="242" t="s">
        <v>152</v>
      </c>
      <c r="AS325" s="431">
        <f>VLOOKUP(B:B,[1]GOODYEAR!$B:$K,8,0)</f>
        <v>5980</v>
      </c>
      <c r="AT325" s="431">
        <v>1050</v>
      </c>
      <c r="AU325" s="211" t="s">
        <v>3956</v>
      </c>
      <c r="AV325" s="197" t="s">
        <v>5719</v>
      </c>
      <c r="AW325" s="134" t="str">
        <f>IFERROR(VLOOKUP(AV:AV,Q商品!B:E,4,0),"")</f>
        <v>2023年製 EfficientGrip ECO EG01 205/65R15 94H サマータイヤ 翌営業日発送</v>
      </c>
      <c r="AX325" s="134" t="str">
        <f>IFERROR(VLOOKUP(B:B,在庫!B:M,12,0),"")</f>
        <v>2023年製</v>
      </c>
      <c r="AY325" s="134">
        <f>IFERROR(VLOOKUP(B:B,在庫!B:L,10,0),"")</f>
        <v>1</v>
      </c>
      <c r="AZ325" s="244" t="e">
        <f>VLOOKUP(AL:AL,[1]MICHELIN!$B:$AH,32,0)</f>
        <v>#N/A</v>
      </c>
      <c r="BA325" s="244" t="e">
        <f>VLOOKUP(AL:AL,[1]MICHELIN!$B:$AH,33,0)</f>
        <v>#N/A</v>
      </c>
      <c r="BC325" s="11" t="s">
        <v>2055</v>
      </c>
    </row>
    <row r="326" spans="1:55" s="11" customFormat="1" ht="19.5" customHeight="1">
      <c r="A326" s="11">
        <f t="shared" si="134"/>
        <v>1</v>
      </c>
      <c r="B326" s="249">
        <f t="shared" si="135"/>
        <v>1955516130392</v>
      </c>
      <c r="C326" s="243">
        <f>VLOOKUP(B:B,[1]GOODYEAR!$B:$K,9,0)</f>
        <v>45</v>
      </c>
      <c r="D326" s="11" t="s">
        <v>5341</v>
      </c>
      <c r="E326" s="346" t="s">
        <v>629</v>
      </c>
      <c r="F326" s="310" t="s">
        <v>7042</v>
      </c>
      <c r="G326" s="133" t="s">
        <v>10663</v>
      </c>
      <c r="H326" s="243">
        <v>24</v>
      </c>
      <c r="I326" s="431">
        <f>VLOOKUP(B:B,[1]GOODYEAR!$B:$K,10,0)</f>
        <v>24</v>
      </c>
      <c r="J326" s="132">
        <v>1353</v>
      </c>
      <c r="K326" s="133" t="s">
        <v>1975</v>
      </c>
      <c r="L326" s="133">
        <v>22</v>
      </c>
      <c r="M326" s="135" t="s">
        <v>3998</v>
      </c>
      <c r="N326" s="236" t="s">
        <v>3933</v>
      </c>
      <c r="O326" s="236">
        <v>0</v>
      </c>
      <c r="P326" s="237">
        <v>10105</v>
      </c>
      <c r="Q326" s="238">
        <f t="shared" si="123"/>
        <v>8709.0909090909081</v>
      </c>
      <c r="R326" s="144">
        <f t="shared" si="131"/>
        <v>0.21346555323590805</v>
      </c>
      <c r="S326" s="197">
        <v>1074475873</v>
      </c>
      <c r="T326" s="303" t="s">
        <v>8091</v>
      </c>
      <c r="U326" s="194">
        <f t="shared" si="126"/>
        <v>10105</v>
      </c>
      <c r="W326" s="239">
        <v>10105</v>
      </c>
      <c r="X326" s="136">
        <f t="shared" si="127"/>
        <v>6850</v>
      </c>
      <c r="Y326" s="240">
        <f t="shared" si="128"/>
        <v>8709.0909090909081</v>
      </c>
      <c r="Z326" s="142">
        <f t="shared" si="129"/>
        <v>7.7189510143493401E-2</v>
      </c>
      <c r="AA326" s="137">
        <f t="shared" si="130"/>
        <v>0.21346555323590805</v>
      </c>
      <c r="AB326" s="145"/>
      <c r="AC326" s="189">
        <f t="shared" si="132"/>
        <v>9906</v>
      </c>
      <c r="AD326" s="187">
        <f t="shared" si="133"/>
        <v>10885</v>
      </c>
      <c r="AE326" s="129">
        <f t="shared" si="136"/>
        <v>979.65</v>
      </c>
      <c r="AF326" s="130">
        <f t="shared" si="137"/>
        <v>199.64999999999998</v>
      </c>
      <c r="AG326" s="131">
        <f t="shared" si="138"/>
        <v>1.834175470831419E-2</v>
      </c>
      <c r="AH326" s="138">
        <f t="shared" si="139"/>
        <v>780</v>
      </c>
      <c r="AI326" s="139">
        <f t="shared" si="140"/>
        <v>7.165824529168581E-2</v>
      </c>
      <c r="AJ326" s="139">
        <f t="shared" si="141"/>
        <v>0.19512379852759384</v>
      </c>
      <c r="AL326" s="197">
        <v>1955516130392</v>
      </c>
      <c r="AM326" s="197">
        <v>4992496140192</v>
      </c>
      <c r="AN326" s="197" t="s">
        <v>3772</v>
      </c>
      <c r="AO326" s="241" t="s">
        <v>825</v>
      </c>
      <c r="AP326" s="241" t="s">
        <v>826</v>
      </c>
      <c r="AQ326" s="242" t="s">
        <v>44</v>
      </c>
      <c r="AR326" s="242" t="s">
        <v>152</v>
      </c>
      <c r="AS326" s="431">
        <f>VLOOKUP(B:B,[1]GOODYEAR!$B:$K,8,0)</f>
        <v>6850</v>
      </c>
      <c r="AT326" s="431">
        <v>525</v>
      </c>
      <c r="AU326" s="211" t="s">
        <v>3956</v>
      </c>
      <c r="AV326" s="197" t="s">
        <v>5721</v>
      </c>
      <c r="AW326" s="134" t="str">
        <f>IFERROR(VLOOKUP(AV:AV,Q商品!B:E,4,0),"")</f>
        <v>2023年製 EfficientGrip ECO EG01 195/55R16 87V サマータイヤ 翌営業日発送</v>
      </c>
      <c r="AX326" s="134" t="str">
        <f>IFERROR(VLOOKUP(B:B,在庫!B:M,12,0),"")</f>
        <v>2023年製</v>
      </c>
      <c r="AY326" s="134">
        <f>IFERROR(VLOOKUP(B:B,在庫!B:L,10,0),"")</f>
        <v>3</v>
      </c>
      <c r="AZ326" s="244" t="e">
        <f>VLOOKUP(AL:AL,[1]MICHELIN!$B:$AH,32,0)</f>
        <v>#N/A</v>
      </c>
      <c r="BA326" s="244" t="e">
        <f>VLOOKUP(AL:AL,[1]MICHELIN!$B:$AH,33,0)</f>
        <v>#N/A</v>
      </c>
      <c r="BC326" s="11" t="s">
        <v>2055</v>
      </c>
    </row>
    <row r="327" spans="1:55" s="11" customFormat="1" ht="19.5" customHeight="1">
      <c r="A327" s="11">
        <f t="shared" si="134"/>
        <v>1</v>
      </c>
      <c r="B327" s="249">
        <f t="shared" si="135"/>
        <v>2055516139384</v>
      </c>
      <c r="C327" s="243">
        <f>VLOOKUP(B:B,[1]GOODYEAR!$B:$K,9,0)</f>
        <v>38</v>
      </c>
      <c r="D327" s="11" t="s">
        <v>5341</v>
      </c>
      <c r="E327" s="346" t="s">
        <v>630</v>
      </c>
      <c r="F327" s="322" t="s">
        <v>7497</v>
      </c>
      <c r="G327" s="133" t="s">
        <v>10661</v>
      </c>
      <c r="H327" s="243">
        <v>30</v>
      </c>
      <c r="I327" s="431">
        <f>VLOOKUP(B:B,[1]GOODYEAR!$B:$K,10,0)</f>
        <v>30</v>
      </c>
      <c r="J327" s="132"/>
      <c r="K327" s="133" t="s">
        <v>1975</v>
      </c>
      <c r="L327" s="133">
        <v>23</v>
      </c>
      <c r="M327" s="135" t="s">
        <v>6991</v>
      </c>
      <c r="N327" s="236" t="s">
        <v>10604</v>
      </c>
      <c r="O327" s="236">
        <v>0</v>
      </c>
      <c r="P327" s="237">
        <v>9350</v>
      </c>
      <c r="Q327" s="238">
        <f t="shared" si="123"/>
        <v>8022.7272727272721</v>
      </c>
      <c r="R327" s="144">
        <f t="shared" si="131"/>
        <v>0.11875354107648718</v>
      </c>
      <c r="S327" s="197">
        <v>1074476237</v>
      </c>
      <c r="T327" s="304" t="s">
        <v>8092</v>
      </c>
      <c r="U327" s="194">
        <f t="shared" si="126"/>
        <v>9350</v>
      </c>
      <c r="W327" s="239">
        <v>9350</v>
      </c>
      <c r="X327" s="136">
        <f t="shared" si="127"/>
        <v>7070</v>
      </c>
      <c r="Y327" s="240">
        <f t="shared" si="128"/>
        <v>8022.7272727272721</v>
      </c>
      <c r="Z327" s="142">
        <f t="shared" si="129"/>
        <v>7.7219251336898331E-2</v>
      </c>
      <c r="AA327" s="137">
        <f t="shared" si="130"/>
        <v>0.11875354107648718</v>
      </c>
      <c r="AB327" s="145" t="s">
        <v>10614</v>
      </c>
      <c r="AC327" s="189">
        <f t="shared" si="132"/>
        <v>9166</v>
      </c>
      <c r="AD327" s="187">
        <f t="shared" si="133"/>
        <v>10072</v>
      </c>
      <c r="AE327" s="129">
        <f t="shared" si="136"/>
        <v>906.48</v>
      </c>
      <c r="AF327" s="130">
        <f t="shared" si="137"/>
        <v>184.48000000000002</v>
      </c>
      <c r="AG327" s="131">
        <f t="shared" si="138"/>
        <v>1.8316123907863385E-2</v>
      </c>
      <c r="AH327" s="138">
        <f t="shared" si="139"/>
        <v>722</v>
      </c>
      <c r="AI327" s="139">
        <f t="shared" si="140"/>
        <v>7.1683876092136611E-2</v>
      </c>
      <c r="AJ327" s="139">
        <f t="shared" si="141"/>
        <v>0.1004374171686238</v>
      </c>
      <c r="AL327" s="197">
        <v>2055516139384</v>
      </c>
      <c r="AM327" s="197">
        <v>4992496140208</v>
      </c>
      <c r="AN327" s="197" t="s">
        <v>3773</v>
      </c>
      <c r="AO327" s="241" t="s">
        <v>1347</v>
      </c>
      <c r="AP327" s="241" t="s">
        <v>901</v>
      </c>
      <c r="AQ327" s="242" t="s">
        <v>35</v>
      </c>
      <c r="AR327" s="242" t="s">
        <v>152</v>
      </c>
      <c r="AS327" s="431">
        <v>7070</v>
      </c>
      <c r="AT327" s="431">
        <v>525</v>
      </c>
      <c r="AU327" s="211" t="s">
        <v>3956</v>
      </c>
      <c r="AV327" s="197" t="s">
        <v>5496</v>
      </c>
      <c r="AW327" s="134" t="str">
        <f>IFERROR(VLOOKUP(AV:AV,Q商品!B:E,4,0),"")</f>
        <v>2023年製 EfficientGrip ECO EG01 205/55R16 91V サマータイヤ 翌営業日発送</v>
      </c>
      <c r="AX327" s="134" t="str">
        <f>IFERROR(VLOOKUP(B:B,在庫!B:M,12,0),"")</f>
        <v>2023年製</v>
      </c>
      <c r="AY327" s="134">
        <f>IFERROR(VLOOKUP(B:B,在庫!B:L,10,0),"")</f>
        <v>2</v>
      </c>
      <c r="AZ327" s="244" t="e">
        <f>VLOOKUP(AL:AL,[1]MICHELIN!$B:$AH,32,0)</f>
        <v>#N/A</v>
      </c>
      <c r="BA327" s="244" t="e">
        <f>VLOOKUP(AL:AL,[1]MICHELIN!$B:$AH,33,0)</f>
        <v>#N/A</v>
      </c>
      <c r="BC327" s="11" t="s">
        <v>2055</v>
      </c>
    </row>
    <row r="328" spans="1:55" s="11" customFormat="1" ht="19.5" customHeight="1">
      <c r="A328" s="11">
        <f t="shared" si="134"/>
        <v>1</v>
      </c>
      <c r="B328" s="249">
        <f t="shared" si="135"/>
        <v>1756016130390</v>
      </c>
      <c r="C328" s="243">
        <f>VLOOKUP(B:B,[1]GOODYEAR!$B:$K,9,0)</f>
        <v>36</v>
      </c>
      <c r="D328" s="11" t="s">
        <v>5341</v>
      </c>
      <c r="E328" s="346" t="s">
        <v>631</v>
      </c>
      <c r="F328" s="310" t="s">
        <v>7043</v>
      </c>
      <c r="G328" s="133" t="s">
        <v>10663</v>
      </c>
      <c r="H328" s="243">
        <v>28</v>
      </c>
      <c r="I328" s="431">
        <f>VLOOKUP(B:B,[1]GOODYEAR!$B:$K,10,0)</f>
        <v>28</v>
      </c>
      <c r="J328" s="132" t="s">
        <v>12</v>
      </c>
      <c r="K328" s="133" t="s">
        <v>1975</v>
      </c>
      <c r="L328" s="133">
        <v>24</v>
      </c>
      <c r="M328" s="135" t="s">
        <v>3998</v>
      </c>
      <c r="N328" s="236" t="s">
        <v>3937</v>
      </c>
      <c r="O328" s="236">
        <v>0</v>
      </c>
      <c r="P328" s="237">
        <v>8420</v>
      </c>
      <c r="Q328" s="238">
        <f t="shared" si="123"/>
        <v>7177.272727272727</v>
      </c>
      <c r="R328" s="144">
        <f t="shared" si="131"/>
        <v>0.21836605446485113</v>
      </c>
      <c r="S328" s="197">
        <v>1074476441</v>
      </c>
      <c r="T328" s="304" t="s">
        <v>8093</v>
      </c>
      <c r="U328" s="194">
        <f t="shared" si="126"/>
        <v>8420</v>
      </c>
      <c r="W328" s="239">
        <v>8420</v>
      </c>
      <c r="X328" s="136">
        <f t="shared" si="127"/>
        <v>5610</v>
      </c>
      <c r="Y328" s="240">
        <f t="shared" si="128"/>
        <v>7177.272727272727</v>
      </c>
      <c r="Z328" s="142">
        <f t="shared" si="129"/>
        <v>7.7197149643705387E-2</v>
      </c>
      <c r="AA328" s="137">
        <f t="shared" si="130"/>
        <v>0.21836605446485113</v>
      </c>
      <c r="AB328" s="145"/>
      <c r="AC328" s="189">
        <f t="shared" si="132"/>
        <v>8254</v>
      </c>
      <c r="AD328" s="187">
        <f t="shared" si="133"/>
        <v>9070</v>
      </c>
      <c r="AE328" s="129">
        <f t="shared" si="136"/>
        <v>816.3</v>
      </c>
      <c r="AF328" s="130">
        <f t="shared" si="137"/>
        <v>166.29999999999995</v>
      </c>
      <c r="AG328" s="131">
        <f t="shared" si="138"/>
        <v>1.8335170893054021E-2</v>
      </c>
      <c r="AH328" s="138">
        <f t="shared" si="139"/>
        <v>650</v>
      </c>
      <c r="AI328" s="139">
        <f t="shared" si="140"/>
        <v>7.1664829106945979E-2</v>
      </c>
      <c r="AJ328" s="139">
        <f t="shared" si="141"/>
        <v>0.2000308835717971</v>
      </c>
      <c r="AL328" s="197">
        <v>1756016130390</v>
      </c>
      <c r="AM328" s="197">
        <v>4992496140123</v>
      </c>
      <c r="AN328" s="197" t="s">
        <v>3774</v>
      </c>
      <c r="AO328" s="241" t="s">
        <v>825</v>
      </c>
      <c r="AP328" s="241" t="s">
        <v>852</v>
      </c>
      <c r="AQ328" s="242" t="s">
        <v>116</v>
      </c>
      <c r="AR328" s="242" t="s">
        <v>152</v>
      </c>
      <c r="AS328" s="431">
        <f>VLOOKUP(B:B,[1]GOODYEAR!$B:$K,8,0)</f>
        <v>5610</v>
      </c>
      <c r="AT328" s="431">
        <v>525</v>
      </c>
      <c r="AU328" s="211" t="s">
        <v>3956</v>
      </c>
      <c r="AV328" s="197" t="s">
        <v>5723</v>
      </c>
      <c r="AW328" s="134" t="str">
        <f>IFERROR(VLOOKUP(AV:AV,Q商品!B:E,4,0),"")</f>
        <v>2023年製 EfficientGrip ECO EG01 175/60R16 82H サマータイヤ 翌営業日発送</v>
      </c>
      <c r="AX328" s="134" t="str">
        <f>IFERROR(VLOOKUP(B:B,在庫!B:M,12,0),"")</f>
        <v>2023年製</v>
      </c>
      <c r="AY328" s="134">
        <f>IFERROR(VLOOKUP(B:B,在庫!B:L,10,0),"")</f>
        <v>3</v>
      </c>
      <c r="AZ328" s="244" t="e">
        <f>VLOOKUP(AL:AL,[1]MICHELIN!$B:$AH,32,0)</f>
        <v>#N/A</v>
      </c>
      <c r="BA328" s="244" t="e">
        <f>VLOOKUP(AL:AL,[1]MICHELIN!$B:$AH,33,0)</f>
        <v>#N/A</v>
      </c>
      <c r="BC328" s="11" t="s">
        <v>2055</v>
      </c>
    </row>
    <row r="329" spans="1:55" s="11" customFormat="1" ht="19.5" customHeight="1">
      <c r="A329" s="11">
        <f t="shared" si="134"/>
        <v>1</v>
      </c>
      <c r="B329" s="249">
        <f t="shared" si="135"/>
        <v>2056016130390</v>
      </c>
      <c r="C329" s="243">
        <f>VLOOKUP(B:B,[1]GOODYEAR!$B:$K,9,0)</f>
        <v>65</v>
      </c>
      <c r="D329" s="11" t="s">
        <v>5341</v>
      </c>
      <c r="E329" s="346" t="s">
        <v>632</v>
      </c>
      <c r="F329" s="310" t="s">
        <v>7044</v>
      </c>
      <c r="G329" s="133" t="s">
        <v>10663</v>
      </c>
      <c r="H329" s="243">
        <v>36</v>
      </c>
      <c r="I329" s="431">
        <f>VLOOKUP(B:B,[1]GOODYEAR!$B:$K,10,0)</f>
        <v>36</v>
      </c>
      <c r="J329" s="132">
        <v>193</v>
      </c>
      <c r="K329" s="133" t="s">
        <v>1975</v>
      </c>
      <c r="L329" s="133">
        <v>25</v>
      </c>
      <c r="M329" s="135" t="s">
        <v>6991</v>
      </c>
      <c r="N329" s="236" t="s">
        <v>8632</v>
      </c>
      <c r="O329" s="236">
        <v>0</v>
      </c>
      <c r="P329" s="237">
        <v>8680</v>
      </c>
      <c r="Q329" s="238">
        <f t="shared" si="123"/>
        <v>7890.9090909090901</v>
      </c>
      <c r="R329" s="144">
        <f t="shared" si="131"/>
        <v>0.1521889400921658</v>
      </c>
      <c r="S329" s="197">
        <v>1074475870</v>
      </c>
      <c r="T329" s="303" t="s">
        <v>8094</v>
      </c>
      <c r="U329" s="194">
        <f t="shared" si="126"/>
        <v>8680</v>
      </c>
      <c r="W329" s="239">
        <v>8680</v>
      </c>
      <c r="X329" s="136">
        <f t="shared" si="127"/>
        <v>6690</v>
      </c>
      <c r="Y329" s="240">
        <f t="shared" si="128"/>
        <v>7890.9090909090901</v>
      </c>
      <c r="Z329" s="142">
        <f t="shared" si="129"/>
        <v>7.7188940092165925E-2</v>
      </c>
      <c r="AA329" s="137">
        <f t="shared" si="130"/>
        <v>0.1521889400921658</v>
      </c>
      <c r="AB329" s="145" t="s">
        <v>10614</v>
      </c>
      <c r="AC329" s="189">
        <f t="shared" si="132"/>
        <v>8509</v>
      </c>
      <c r="AD329" s="187">
        <f t="shared" si="133"/>
        <v>9350</v>
      </c>
      <c r="AE329" s="129">
        <f t="shared" si="136"/>
        <v>841.5</v>
      </c>
      <c r="AF329" s="130">
        <f t="shared" si="137"/>
        <v>171.5</v>
      </c>
      <c r="AG329" s="131">
        <f t="shared" si="138"/>
        <v>1.8342245989304812E-2</v>
      </c>
      <c r="AH329" s="138">
        <f t="shared" si="139"/>
        <v>670</v>
      </c>
      <c r="AI329" s="139">
        <f t="shared" si="140"/>
        <v>7.1657754010695185E-2</v>
      </c>
      <c r="AJ329" s="139">
        <f t="shared" si="141"/>
        <v>0.13384669410286099</v>
      </c>
      <c r="AL329" s="197">
        <v>2056016130390</v>
      </c>
      <c r="AM329" s="197">
        <v>4992496140147</v>
      </c>
      <c r="AN329" s="197" t="s">
        <v>3775</v>
      </c>
      <c r="AO329" s="241" t="s">
        <v>825</v>
      </c>
      <c r="AP329" s="241" t="s">
        <v>1161</v>
      </c>
      <c r="AQ329" s="242" t="s">
        <v>47</v>
      </c>
      <c r="AR329" s="242" t="s">
        <v>152</v>
      </c>
      <c r="AS329" s="431">
        <f>VLOOKUP(B:B,[1]GOODYEAR!$B:$K,8,0)</f>
        <v>6690</v>
      </c>
      <c r="AT329" s="431"/>
      <c r="AU329" s="211" t="s">
        <v>3956</v>
      </c>
      <c r="AV329" s="197" t="s">
        <v>5725</v>
      </c>
      <c r="AW329" s="134" t="str">
        <f>IFERROR(VLOOKUP(AV:AV,Q商品!B:E,4,0),"")</f>
        <v>2023年製 EfficientGrip ECO EG01 205/60R16 92H サマータイヤ 翌営業日発送</v>
      </c>
      <c r="AX329" s="134" t="str">
        <f>IFERROR(VLOOKUP(B:B,在庫!B:M,12,0),"")</f>
        <v>2023年製</v>
      </c>
      <c r="AY329" s="134">
        <f>IFERROR(VLOOKUP(B:B,在庫!B:L,10,0),"")</f>
        <v>3</v>
      </c>
      <c r="AZ329" s="244" t="e">
        <f>VLOOKUP(AL:AL,[1]MICHELIN!$B:$AH,32,0)</f>
        <v>#N/A</v>
      </c>
      <c r="BA329" s="244" t="e">
        <f>VLOOKUP(AL:AL,[1]MICHELIN!$B:$AH,33,0)</f>
        <v>#N/A</v>
      </c>
      <c r="BC329" s="11" t="s">
        <v>2055</v>
      </c>
    </row>
    <row r="330" spans="1:55" s="11" customFormat="1" ht="19.5" customHeight="1">
      <c r="A330" s="11">
        <f t="shared" si="134"/>
        <v>1</v>
      </c>
      <c r="B330" s="249">
        <f t="shared" si="135"/>
        <v>2156016139383</v>
      </c>
      <c r="C330" s="243">
        <f>VLOOKUP(B:B,[1]GOODYEAR!$B:$K,9,0)</f>
        <v>32</v>
      </c>
      <c r="D330" s="11" t="s">
        <v>5341</v>
      </c>
      <c r="E330" s="346" t="s">
        <v>633</v>
      </c>
      <c r="F330" s="310" t="s">
        <v>7045</v>
      </c>
      <c r="G330" s="133" t="s">
        <v>10663</v>
      </c>
      <c r="H330" s="243">
        <v>8</v>
      </c>
      <c r="I330" s="431">
        <f>VLOOKUP(B:B,[1]GOODYEAR!$B:$K,10,0)</f>
        <v>8</v>
      </c>
      <c r="J330" s="132" t="s">
        <v>12</v>
      </c>
      <c r="K330" s="133" t="s">
        <v>1975</v>
      </c>
      <c r="L330" s="133">
        <v>26</v>
      </c>
      <c r="M330" s="135" t="s">
        <v>6991</v>
      </c>
      <c r="N330" s="236" t="s">
        <v>10605</v>
      </c>
      <c r="O330" s="236">
        <v>0</v>
      </c>
      <c r="P330" s="237">
        <v>8980</v>
      </c>
      <c r="Q330" s="238">
        <f t="shared" si="123"/>
        <v>7209.0909090909081</v>
      </c>
      <c r="R330" s="144">
        <f t="shared" si="131"/>
        <v>5.6746532156368094E-2</v>
      </c>
      <c r="S330" s="197">
        <v>1074475867</v>
      </c>
      <c r="T330" s="304" t="s">
        <v>8095</v>
      </c>
      <c r="U330" s="194">
        <f t="shared" si="126"/>
        <v>9250</v>
      </c>
      <c r="W330" s="239">
        <v>9250</v>
      </c>
      <c r="X330" s="136">
        <f t="shared" si="127"/>
        <v>6800</v>
      </c>
      <c r="Y330" s="240">
        <f t="shared" si="128"/>
        <v>7454.545454545454</v>
      </c>
      <c r="Z330" s="142">
        <f t="shared" si="129"/>
        <v>0.10957683741648117</v>
      </c>
      <c r="AA330" s="137">
        <f t="shared" si="130"/>
        <v>8.7804878048780427E-2</v>
      </c>
      <c r="AB330" s="145" t="s">
        <v>10614</v>
      </c>
      <c r="AC330" s="189">
        <f t="shared" si="132"/>
        <v>9068</v>
      </c>
      <c r="AD330" s="187">
        <f t="shared" si="133"/>
        <v>9964</v>
      </c>
      <c r="AE330" s="129">
        <f t="shared" si="136"/>
        <v>896.76</v>
      </c>
      <c r="AF330" s="130">
        <f t="shared" si="137"/>
        <v>182.76</v>
      </c>
      <c r="AG330" s="131">
        <f t="shared" si="138"/>
        <v>1.8342031312725812E-2</v>
      </c>
      <c r="AH330" s="138">
        <f t="shared" si="139"/>
        <v>714</v>
      </c>
      <c r="AI330" s="139">
        <f t="shared" si="140"/>
        <v>7.1657968687274184E-2</v>
      </c>
      <c r="AJ330" s="139">
        <f t="shared" si="141"/>
        <v>6.9462846736054615E-2</v>
      </c>
      <c r="AL330" s="197">
        <v>2156016139383</v>
      </c>
      <c r="AM330" s="197">
        <v>4992496140154</v>
      </c>
      <c r="AN330" s="197" t="s">
        <v>3776</v>
      </c>
      <c r="AO330" s="241" t="s">
        <v>1347</v>
      </c>
      <c r="AP330" s="241" t="s">
        <v>1179</v>
      </c>
      <c r="AQ330" s="242" t="s">
        <v>48</v>
      </c>
      <c r="AR330" s="242" t="s">
        <v>152</v>
      </c>
      <c r="AS330" s="431">
        <f>VLOOKUP(B:B,[1]GOODYEAR!$B:$K,8,0)</f>
        <v>6800</v>
      </c>
      <c r="AT330" s="431">
        <v>1050</v>
      </c>
      <c r="AU330" s="211" t="s">
        <v>3956</v>
      </c>
      <c r="AV330" s="197" t="s">
        <v>5727</v>
      </c>
      <c r="AW330" s="134" t="str">
        <f>IFERROR(VLOOKUP(AV:AV,Q商品!B:E,4,0),"")</f>
        <v>2023年製 EfficientGrip ECO EG01 215/60R16 95H サマータイヤ 翌営業日発送</v>
      </c>
      <c r="AX330" s="134" t="str">
        <f>IFERROR(VLOOKUP(B:B,在庫!B:M,12,0),"")</f>
        <v>2023年製</v>
      </c>
      <c r="AY330" s="134">
        <f>IFERROR(VLOOKUP(B:B,在庫!B:L,10,0),"")</f>
        <v>1</v>
      </c>
      <c r="AZ330" s="244" t="e">
        <f>VLOOKUP(AL:AL,[1]MICHELIN!$B:$AH,32,0)</f>
        <v>#N/A</v>
      </c>
      <c r="BA330" s="244" t="e">
        <f>VLOOKUP(AL:AL,[1]MICHELIN!$B:$AH,33,0)</f>
        <v>#N/A</v>
      </c>
      <c r="BC330" s="11" t="s">
        <v>2055</v>
      </c>
    </row>
    <row r="331" spans="1:55" s="11" customFormat="1" ht="19.5" customHeight="1">
      <c r="A331" s="11">
        <f t="shared" si="134"/>
        <v>1</v>
      </c>
      <c r="B331" s="249">
        <f t="shared" si="135"/>
        <v>2154517130380</v>
      </c>
      <c r="C331" s="243">
        <f>VLOOKUP(B:B,[1]GOODYEAR!$B:$K,9,0)</f>
        <v>18</v>
      </c>
      <c r="D331" s="11" t="s">
        <v>5341</v>
      </c>
      <c r="E331" s="346" t="s">
        <v>5729</v>
      </c>
      <c r="F331" s="310" t="s">
        <v>7046</v>
      </c>
      <c r="G331" s="133" t="s">
        <v>10661</v>
      </c>
      <c r="H331" s="243">
        <v>9</v>
      </c>
      <c r="I331" s="431">
        <f>VLOOKUP(B:B,[1]GOODYEAR!$B:$K,10,0)</f>
        <v>9</v>
      </c>
      <c r="J331" s="132">
        <v>2139</v>
      </c>
      <c r="K331" s="133" t="s">
        <v>1975</v>
      </c>
      <c r="L331" s="133">
        <v>27</v>
      </c>
      <c r="M331" s="135" t="s">
        <v>3934</v>
      </c>
      <c r="N331" s="236" t="s">
        <v>7132</v>
      </c>
      <c r="O331" s="236" t="s">
        <v>3936</v>
      </c>
      <c r="P331" s="237">
        <v>13620</v>
      </c>
      <c r="Q331" s="238">
        <f t="shared" si="123"/>
        <v>11904.545454545454</v>
      </c>
      <c r="R331" s="144">
        <f t="shared" si="131"/>
        <v>0.24566628484154254</v>
      </c>
      <c r="S331" s="249">
        <v>1077393366</v>
      </c>
      <c r="T331" s="306" t="s">
        <v>10612</v>
      </c>
      <c r="U331" s="194">
        <f t="shared" si="126"/>
        <v>13620</v>
      </c>
      <c r="W331" s="239">
        <v>13620</v>
      </c>
      <c r="X331" s="136">
        <f t="shared" si="127"/>
        <v>8980</v>
      </c>
      <c r="Y331" s="240">
        <f t="shared" si="128"/>
        <v>11904.545454545454</v>
      </c>
      <c r="Z331" s="142">
        <f t="shared" si="129"/>
        <v>0.10398796087283668</v>
      </c>
      <c r="AA331" s="137">
        <f t="shared" si="130"/>
        <v>0.24566628484154254</v>
      </c>
      <c r="AB331" s="145" t="s">
        <v>10614</v>
      </c>
      <c r="AC331" s="189">
        <f t="shared" si="132"/>
        <v>13352</v>
      </c>
      <c r="AD331" s="187">
        <f t="shared" si="133"/>
        <v>14672</v>
      </c>
      <c r="AE331" s="129">
        <f t="shared" si="136"/>
        <v>1320.48</v>
      </c>
      <c r="AF331" s="130">
        <f t="shared" si="137"/>
        <v>268.48</v>
      </c>
      <c r="AG331" s="131">
        <f t="shared" si="138"/>
        <v>1.8298800436205017E-2</v>
      </c>
      <c r="AH331" s="138">
        <f t="shared" si="139"/>
        <v>1052</v>
      </c>
      <c r="AI331" s="139">
        <f t="shared" si="140"/>
        <v>7.170119956379499E-2</v>
      </c>
      <c r="AJ331" s="139">
        <f t="shared" si="141"/>
        <v>0.22736748440533752</v>
      </c>
      <c r="AL331" s="197">
        <v>2154517130380</v>
      </c>
      <c r="AM331" s="197">
        <v>4992496141342</v>
      </c>
      <c r="AN331" s="197" t="s">
        <v>3777</v>
      </c>
      <c r="AO331" s="241" t="s">
        <v>825</v>
      </c>
      <c r="AP331" s="241" t="s">
        <v>698</v>
      </c>
      <c r="AQ331" s="242" t="s">
        <v>36</v>
      </c>
      <c r="AR331" s="242" t="s">
        <v>152</v>
      </c>
      <c r="AS331" s="431">
        <f>VLOOKUP(B:B,[1]GOODYEAR!$B:$K,8,0)</f>
        <v>8980</v>
      </c>
      <c r="AT331" s="431">
        <v>525</v>
      </c>
      <c r="AU331" s="211" t="s">
        <v>3956</v>
      </c>
      <c r="AV331" s="197" t="s">
        <v>10610</v>
      </c>
      <c r="AW331" s="134" t="s">
        <v>10611</v>
      </c>
      <c r="AX331" s="134" t="str">
        <f>IFERROR(VLOOKUP(B:B,在庫!B:M,12,0),"")</f>
        <v>2023年製</v>
      </c>
      <c r="AY331" s="134">
        <f>IFERROR(VLOOKUP(B:B,在庫!B:L,10,0),"")</f>
        <v>3</v>
      </c>
      <c r="AZ331" s="244" t="e">
        <f>VLOOKUP(AL:AL,[1]MICHELIN!$B:$AH,32,0)</f>
        <v>#N/A</v>
      </c>
      <c r="BA331" s="244" t="e">
        <f>VLOOKUP(AL:AL,[1]MICHELIN!$B:$AH,33,0)</f>
        <v>#N/A</v>
      </c>
      <c r="BC331" s="11" t="e">
        <v>#N/A</v>
      </c>
    </row>
    <row r="332" spans="1:55" s="11" customFormat="1" ht="19.5" customHeight="1">
      <c r="A332" s="11">
        <f t="shared" si="134"/>
        <v>1</v>
      </c>
      <c r="B332" s="249">
        <f t="shared" si="135"/>
        <v>2155017130399</v>
      </c>
      <c r="C332" s="243">
        <f>VLOOKUP(B:B,[1]GOODYEAR!$B:$K,9,0)</f>
        <v>28</v>
      </c>
      <c r="D332" s="11" t="s">
        <v>5341</v>
      </c>
      <c r="E332" s="397" t="s">
        <v>634</v>
      </c>
      <c r="F332" s="160" t="s">
        <v>7047</v>
      </c>
      <c r="G332" s="133" t="s">
        <v>10663</v>
      </c>
      <c r="H332" s="243">
        <v>4</v>
      </c>
      <c r="I332" s="431">
        <f>VLOOKUP(B:B,[1]GOODYEAR!$B:$K,10,0)</f>
        <v>4</v>
      </c>
      <c r="J332" s="132" t="s">
        <v>12</v>
      </c>
      <c r="K332" s="133" t="s">
        <v>1975</v>
      </c>
      <c r="L332" s="133">
        <v>28</v>
      </c>
      <c r="M332" s="135" t="s">
        <v>3998</v>
      </c>
      <c r="N332" s="236" t="s">
        <v>3938</v>
      </c>
      <c r="O332" s="236">
        <v>0</v>
      </c>
      <c r="P332" s="237">
        <v>13214</v>
      </c>
      <c r="Q332" s="238">
        <f t="shared" si="123"/>
        <v>11058.181818181818</v>
      </c>
      <c r="R332" s="144">
        <f t="shared" si="131"/>
        <v>0.19607037158829332</v>
      </c>
      <c r="S332" s="197">
        <v>1074476235</v>
      </c>
      <c r="T332" s="304" t="s">
        <v>8096</v>
      </c>
      <c r="U332" s="194">
        <f t="shared" si="126"/>
        <v>13214</v>
      </c>
      <c r="W332" s="239">
        <v>13214</v>
      </c>
      <c r="X332" s="136">
        <f t="shared" si="127"/>
        <v>8890</v>
      </c>
      <c r="Y332" s="240">
        <f t="shared" si="128"/>
        <v>11058.181818181818</v>
      </c>
      <c r="Z332" s="142">
        <f t="shared" si="129"/>
        <v>7.7266535492659383E-2</v>
      </c>
      <c r="AA332" s="137">
        <f t="shared" si="130"/>
        <v>0.19607037158829332</v>
      </c>
      <c r="AB332" s="145"/>
      <c r="AC332" s="189">
        <f t="shared" si="132"/>
        <v>12954</v>
      </c>
      <c r="AD332" s="187">
        <f t="shared" si="133"/>
        <v>14235</v>
      </c>
      <c r="AE332" s="129">
        <f t="shared" si="136"/>
        <v>1281.1499999999999</v>
      </c>
      <c r="AF332" s="130">
        <f t="shared" si="137"/>
        <v>260.14999999999986</v>
      </c>
      <c r="AG332" s="131">
        <f t="shared" si="138"/>
        <v>1.8275377590446073E-2</v>
      </c>
      <c r="AH332" s="138">
        <f t="shared" si="139"/>
        <v>1021</v>
      </c>
      <c r="AI332" s="139">
        <f t="shared" si="140"/>
        <v>7.172462240955392E-2</v>
      </c>
      <c r="AJ332" s="139">
        <f t="shared" si="141"/>
        <v>0.17779499399784726</v>
      </c>
      <c r="AL332" s="197">
        <v>2155017130399</v>
      </c>
      <c r="AM332" s="197">
        <v>4992496140253</v>
      </c>
      <c r="AN332" s="197" t="s">
        <v>3778</v>
      </c>
      <c r="AO332" s="241" t="s">
        <v>825</v>
      </c>
      <c r="AP332" s="241" t="s">
        <v>1162</v>
      </c>
      <c r="AQ332" s="242" t="s">
        <v>39</v>
      </c>
      <c r="AR332" s="242" t="s">
        <v>152</v>
      </c>
      <c r="AS332" s="431">
        <f>VLOOKUP(B:B,[1]GOODYEAR!$B:$K,8,0)</f>
        <v>8890</v>
      </c>
      <c r="AT332" s="431">
        <v>1050</v>
      </c>
      <c r="AU332" s="211" t="s">
        <v>3956</v>
      </c>
      <c r="AV332" s="197" t="s">
        <v>5731</v>
      </c>
      <c r="AW332" s="134" t="str">
        <f>IFERROR(VLOOKUP(AV:AV,Q商品!B:E,4,0),"")</f>
        <v>2023年製 EfficientGrip ECO EG01 215/50R17 91V サマータイヤ 翌営業日発送</v>
      </c>
      <c r="AX332" s="134" t="str">
        <f>IFERROR(VLOOKUP(B:B,在庫!B:M,12,0),"")</f>
        <v>2023年製</v>
      </c>
      <c r="AY332" s="134">
        <f>IFERROR(VLOOKUP(B:B,在庫!B:L,10,0),"")</f>
        <v>1</v>
      </c>
      <c r="AZ332" s="244" t="e">
        <f>VLOOKUP(AL:AL,[1]MICHELIN!$B:$AH,32,0)</f>
        <v>#N/A</v>
      </c>
      <c r="BA332" s="244" t="e">
        <f>VLOOKUP(AL:AL,[1]MICHELIN!$B:$AH,33,0)</f>
        <v>#N/A</v>
      </c>
      <c r="BC332" s="11" t="s">
        <v>2055</v>
      </c>
    </row>
    <row r="333" spans="1:55" s="11" customFormat="1" ht="19.5" customHeight="1">
      <c r="A333" s="11">
        <f t="shared" si="134"/>
        <v>1</v>
      </c>
      <c r="B333" s="249">
        <f t="shared" si="135"/>
        <v>1654516132077</v>
      </c>
      <c r="C333" s="243">
        <f>VLOOKUP(B:B,[1]GOODYEAR!$B:$K,9,0)</f>
        <v>76</v>
      </c>
      <c r="D333" s="11" t="s">
        <v>5341</v>
      </c>
      <c r="E333" s="346" t="s">
        <v>662</v>
      </c>
      <c r="F333" s="160" t="s">
        <v>7048</v>
      </c>
      <c r="G333" s="133" t="s">
        <v>10663</v>
      </c>
      <c r="H333" s="243">
        <v>41</v>
      </c>
      <c r="I333" s="431">
        <f>VLOOKUP(B:B,[1]GOODYEAR!$B:$K,10,0)</f>
        <v>41</v>
      </c>
      <c r="J333" s="132">
        <v>687</v>
      </c>
      <c r="K333" s="133" t="s">
        <v>1974</v>
      </c>
      <c r="L333" s="133">
        <v>1</v>
      </c>
      <c r="M333" s="135" t="s">
        <v>3998</v>
      </c>
      <c r="N333" s="236" t="s">
        <v>7190</v>
      </c>
      <c r="O333" s="236" t="s">
        <v>4002</v>
      </c>
      <c r="P333" s="237">
        <v>9120</v>
      </c>
      <c r="Q333" s="238">
        <f t="shared" si="123"/>
        <v>7813.6363636363631</v>
      </c>
      <c r="R333" s="144">
        <f t="shared" si="131"/>
        <v>0.2769051774287376</v>
      </c>
      <c r="S333" s="197">
        <v>1074476680</v>
      </c>
      <c r="T333" s="306" t="s">
        <v>10700</v>
      </c>
      <c r="U333" s="194">
        <f t="shared" si="126"/>
        <v>8220</v>
      </c>
      <c r="V333" s="11">
        <v>900</v>
      </c>
      <c r="W333" s="239">
        <v>9120</v>
      </c>
      <c r="X333" s="136">
        <f t="shared" si="127"/>
        <v>5650</v>
      </c>
      <c r="Y333" s="240">
        <f t="shared" si="128"/>
        <v>7813.6363636363631</v>
      </c>
      <c r="Z333" s="142">
        <f t="shared" si="129"/>
        <v>7.7128953771289588E-2</v>
      </c>
      <c r="AA333" s="137">
        <f t="shared" si="130"/>
        <v>0.2769051774287376</v>
      </c>
      <c r="AB333" s="145"/>
      <c r="AC333" s="189">
        <f t="shared" si="132"/>
        <v>8058</v>
      </c>
      <c r="AD333" s="187">
        <f t="shared" si="133"/>
        <v>8854</v>
      </c>
      <c r="AE333" s="129">
        <f t="shared" si="136"/>
        <v>796.86</v>
      </c>
      <c r="AF333" s="130">
        <f t="shared" si="137"/>
        <v>162.86000000000001</v>
      </c>
      <c r="AG333" s="131">
        <f t="shared" si="138"/>
        <v>1.8393946238988029E-2</v>
      </c>
      <c r="AH333" s="138">
        <f t="shared" si="139"/>
        <v>634</v>
      </c>
      <c r="AI333" s="139">
        <f t="shared" si="140"/>
        <v>7.1606053761011978E-2</v>
      </c>
      <c r="AJ333" s="139">
        <f t="shared" si="141"/>
        <v>0.25851123118974956</v>
      </c>
      <c r="AL333" s="197">
        <v>1654516132077</v>
      </c>
      <c r="AM333" s="197">
        <v>4992496096772</v>
      </c>
      <c r="AN333" s="197" t="s">
        <v>3855</v>
      </c>
      <c r="AO333" s="241" t="s">
        <v>857</v>
      </c>
      <c r="AP333" s="241" t="s">
        <v>858</v>
      </c>
      <c r="AQ333" s="242" t="s">
        <v>859</v>
      </c>
      <c r="AR333" s="242">
        <v>21700</v>
      </c>
      <c r="AS333" s="431">
        <f>VLOOKUP(B:B,[1]GOODYEAR!$B:$K,8,0)</f>
        <v>5650</v>
      </c>
      <c r="AT333" s="431">
        <v>525</v>
      </c>
      <c r="AU333" s="211" t="s">
        <v>3956</v>
      </c>
      <c r="AV333" s="197" t="s">
        <v>5733</v>
      </c>
      <c r="AW333" s="134" t="str">
        <f>IFERROR(VLOOKUP(AV:AV,Q商品!B:E,4,0),"")</f>
        <v>2023年製 EAGLE LS EXE 165/45R16 74W XL サマータイヤ 翌営業日発送</v>
      </c>
      <c r="AX333" s="134" t="str">
        <f>IFERROR(VLOOKUP(B:B,在庫!B:M,12,0),"")</f>
        <v>2023年製</v>
      </c>
      <c r="AY333" s="134">
        <f>IFERROR(VLOOKUP(B:B,在庫!B:L,10,0),"")</f>
        <v>2</v>
      </c>
      <c r="AZ333" s="244" t="e">
        <f>VLOOKUP(AL:AL,[1]MICHELIN!$B:$AH,32,0)</f>
        <v>#N/A</v>
      </c>
      <c r="BA333" s="244" t="e">
        <f>VLOOKUP(AL:AL,[1]MICHELIN!$B:$AH,33,0)</f>
        <v>#N/A</v>
      </c>
      <c r="BC333" s="11" t="s">
        <v>2055</v>
      </c>
    </row>
    <row r="334" spans="1:55" s="11" customFormat="1" ht="19.5" customHeight="1">
      <c r="A334" s="11">
        <f t="shared" si="134"/>
        <v>1</v>
      </c>
      <c r="B334" s="249">
        <f t="shared" si="135"/>
        <v>1756016132073</v>
      </c>
      <c r="C334" s="243">
        <f>VLOOKUP(B:B,[1]GOODYEAR!$B:$K,9,0)</f>
        <v>0</v>
      </c>
      <c r="D334" s="11" t="s">
        <v>5341</v>
      </c>
      <c r="E334" s="346" t="s">
        <v>661</v>
      </c>
      <c r="F334" s="323" t="s">
        <v>8633</v>
      </c>
      <c r="G334" s="133" t="s">
        <v>10661</v>
      </c>
      <c r="H334" s="243">
        <v>16</v>
      </c>
      <c r="I334" s="431">
        <f>VLOOKUP(B:B,[1]GOODYEAR!$B:$K,10,0)</f>
        <v>16</v>
      </c>
      <c r="J334" s="132">
        <v>2049</v>
      </c>
      <c r="K334" s="133" t="s">
        <v>1974</v>
      </c>
      <c r="L334" s="133">
        <v>2</v>
      </c>
      <c r="M334" s="135" t="s">
        <v>2014</v>
      </c>
      <c r="N334" s="236" t="s">
        <v>10589</v>
      </c>
      <c r="O334" s="236">
        <v>0</v>
      </c>
      <c r="P334" s="237">
        <v>7687</v>
      </c>
      <c r="Q334" s="238">
        <f t="shared" si="123"/>
        <v>6510.9090909090901</v>
      </c>
      <c r="R334" s="144">
        <f t="shared" si="131"/>
        <v>0.13376151912873488</v>
      </c>
      <c r="S334" s="197">
        <v>1074476681</v>
      </c>
      <c r="T334" s="303" t="s">
        <v>8098</v>
      </c>
      <c r="U334" s="194">
        <f t="shared" si="126"/>
        <v>7687</v>
      </c>
      <c r="W334" s="239">
        <v>7687</v>
      </c>
      <c r="X334" s="136">
        <f t="shared" si="127"/>
        <v>5640</v>
      </c>
      <c r="Y334" s="240">
        <f t="shared" si="128"/>
        <v>6510.9090909090901</v>
      </c>
      <c r="Z334" s="142">
        <f t="shared" si="129"/>
        <v>7.7273318589826889E-2</v>
      </c>
      <c r="AA334" s="137">
        <f t="shared" si="130"/>
        <v>0.13376151912873488</v>
      </c>
      <c r="AB334" s="145" t="s">
        <v>10614</v>
      </c>
      <c r="AC334" s="189">
        <f t="shared" si="132"/>
        <v>7536</v>
      </c>
      <c r="AD334" s="187">
        <f t="shared" si="133"/>
        <v>8281</v>
      </c>
      <c r="AE334" s="129">
        <f t="shared" si="136"/>
        <v>745.29</v>
      </c>
      <c r="AF334" s="130">
        <f t="shared" si="137"/>
        <v>151.28999999999996</v>
      </c>
      <c r="AG334" s="131">
        <f t="shared" si="138"/>
        <v>1.8269532665137058E-2</v>
      </c>
      <c r="AH334" s="138">
        <f t="shared" si="139"/>
        <v>594</v>
      </c>
      <c r="AI334" s="139">
        <f t="shared" si="140"/>
        <v>7.1730467334862935E-2</v>
      </c>
      <c r="AJ334" s="139">
        <f t="shared" si="141"/>
        <v>0.11549198646359782</v>
      </c>
      <c r="AL334" s="197">
        <v>1756016132073</v>
      </c>
      <c r="AM334" s="197">
        <v>4992496096666</v>
      </c>
      <c r="AN334" s="197" t="s">
        <v>3854</v>
      </c>
      <c r="AO334" s="241" t="s">
        <v>1400</v>
      </c>
      <c r="AP334" s="241" t="s">
        <v>852</v>
      </c>
      <c r="AQ334" s="242" t="s">
        <v>116</v>
      </c>
      <c r="AR334" s="242">
        <v>18800</v>
      </c>
      <c r="AS334" s="431">
        <v>5640</v>
      </c>
      <c r="AT334" s="431">
        <v>525</v>
      </c>
      <c r="AU334" s="211" t="s">
        <v>3956</v>
      </c>
      <c r="AV334" s="197" t="s">
        <v>5497</v>
      </c>
      <c r="AW334" s="134" t="str">
        <f>IFERROR(VLOOKUP(AV:AV,Q商品!B:E,4,0),"")</f>
        <v>2023年製 EAGLE LS EXE 175/60R16 82H サマータイヤ 翌営業日発送</v>
      </c>
      <c r="AX334" s="134" t="str">
        <f>IFERROR(VLOOKUP(B:B,在庫!B:M,12,0),"")</f>
        <v>2023年製</v>
      </c>
      <c r="AY334" s="134">
        <f>IFERROR(VLOOKUP(B:B,在庫!B:L,10,0),"")</f>
        <v>3</v>
      </c>
      <c r="AZ334" s="244" t="e">
        <f>VLOOKUP(AL:AL,[1]MICHELIN!$B:$AH,32,0)</f>
        <v>#N/A</v>
      </c>
      <c r="BA334" s="244" t="e">
        <f>VLOOKUP(AL:AL,[1]MICHELIN!$B:$AH,33,0)</f>
        <v>#N/A</v>
      </c>
      <c r="BC334" s="11" t="s">
        <v>150</v>
      </c>
    </row>
    <row r="335" spans="1:55" s="11" customFormat="1" ht="19.5" customHeight="1">
      <c r="A335" s="11">
        <f t="shared" si="134"/>
        <v>1</v>
      </c>
      <c r="B335" s="249">
        <f t="shared" si="135"/>
        <v>1954516132078</v>
      </c>
      <c r="C335" s="243">
        <f>VLOOKUP(B:B,[1]GOODYEAR!$B:$K,9,0)</f>
        <v>6</v>
      </c>
      <c r="D335" s="11" t="s">
        <v>5341</v>
      </c>
      <c r="E335" s="397" t="s">
        <v>7343</v>
      </c>
      <c r="F335" s="160" t="s">
        <v>7344</v>
      </c>
      <c r="G335" s="133" t="s">
        <v>10661</v>
      </c>
      <c r="H335" s="243">
        <v>10</v>
      </c>
      <c r="I335" s="431">
        <f>VLOOKUP(B:B,[1]GOODYEAR!$B:$K,10,0)</f>
        <v>10</v>
      </c>
      <c r="J335" s="132">
        <v>1371</v>
      </c>
      <c r="K335" s="133" t="s">
        <v>6146</v>
      </c>
      <c r="L335" s="133">
        <v>3</v>
      </c>
      <c r="M335" s="135" t="s">
        <v>2014</v>
      </c>
      <c r="N335" s="236" t="s">
        <v>10590</v>
      </c>
      <c r="O335" s="236">
        <v>0</v>
      </c>
      <c r="P335" s="237">
        <v>9100</v>
      </c>
      <c r="Q335" s="238">
        <f t="shared" si="123"/>
        <v>7795.454545454545</v>
      </c>
      <c r="R335" s="144">
        <f t="shared" si="131"/>
        <v>0.23673469387755097</v>
      </c>
      <c r="S335" s="197">
        <v>1074475828</v>
      </c>
      <c r="T335" s="303" t="s">
        <v>8192</v>
      </c>
      <c r="U335" s="194">
        <f t="shared" si="126"/>
        <v>9100</v>
      </c>
      <c r="W335" s="239">
        <v>9100</v>
      </c>
      <c r="X335" s="136">
        <f t="shared" si="127"/>
        <v>5950</v>
      </c>
      <c r="Y335" s="240">
        <f t="shared" si="128"/>
        <v>7795.454545454545</v>
      </c>
      <c r="Z335" s="142">
        <f t="shared" si="129"/>
        <v>7.7252747252747334E-2</v>
      </c>
      <c r="AA335" s="137">
        <f t="shared" si="130"/>
        <v>0.23673469387755097</v>
      </c>
      <c r="AB335" s="145" t="s">
        <v>10591</v>
      </c>
      <c r="AC335" s="189">
        <f t="shared" si="132"/>
        <v>8921</v>
      </c>
      <c r="AD335" s="187">
        <f t="shared" si="133"/>
        <v>9803</v>
      </c>
      <c r="AE335" s="129">
        <f t="shared" si="136"/>
        <v>882.27</v>
      </c>
      <c r="AF335" s="130">
        <f t="shared" si="137"/>
        <v>179.26999999999998</v>
      </c>
      <c r="AG335" s="131">
        <f t="shared" si="138"/>
        <v>1.8287259002346217E-2</v>
      </c>
      <c r="AH335" s="138">
        <f t="shared" si="139"/>
        <v>703</v>
      </c>
      <c r="AI335" s="139">
        <f t="shared" si="140"/>
        <v>7.1712740997653776E-2</v>
      </c>
      <c r="AJ335" s="139">
        <f t="shared" si="141"/>
        <v>0.21844743487520477</v>
      </c>
      <c r="AL335" s="197">
        <v>1954516132078</v>
      </c>
      <c r="AM335" s="197">
        <v>4992496096789</v>
      </c>
      <c r="AN335" s="197">
        <v>5602856</v>
      </c>
      <c r="AO335" s="241" t="s">
        <v>857</v>
      </c>
      <c r="AP335" s="241" t="s">
        <v>5906</v>
      </c>
      <c r="AQ335" s="242" t="s">
        <v>878</v>
      </c>
      <c r="AR335" s="242">
        <v>23800</v>
      </c>
      <c r="AS335" s="431">
        <f>VLOOKUP(B:B,[1]GOODYEAR!$B:$K,8,0)</f>
        <v>5950</v>
      </c>
      <c r="AT335" s="431">
        <v>525</v>
      </c>
      <c r="AU335" s="211" t="s">
        <v>3956</v>
      </c>
      <c r="AV335" s="197" t="s">
        <v>5907</v>
      </c>
      <c r="AW335" s="134" t="str">
        <f>IFERROR(VLOOKUP(AV:AV,Q商品!B:E,4,0),"")</f>
        <v>2023年製 EAGLE LS EXE 195/45R16 84W XL サマータイヤ 翌営業日発送</v>
      </c>
      <c r="AX335" s="134" t="str">
        <f>IFERROR(VLOOKUP(B:B,在庫!B:M,12,0),"")</f>
        <v>2023年製</v>
      </c>
      <c r="AY335" s="134">
        <f>IFERROR(VLOOKUP(B:B,在庫!B:L,10,0),"")</f>
        <v>1</v>
      </c>
      <c r="AZ335" s="244" t="e">
        <f>VLOOKUP(AL:AL,[1]MICHELIN!$B:$AH,32,0)</f>
        <v>#N/A</v>
      </c>
      <c r="BA335" s="244" t="e">
        <f>VLOOKUP(AL:AL,[1]MICHELIN!$B:$AH,33,0)</f>
        <v>#N/A</v>
      </c>
      <c r="BC335" s="11" t="s">
        <v>150</v>
      </c>
    </row>
    <row r="336" spans="1:55" s="11" customFormat="1" ht="19.5" customHeight="1">
      <c r="A336" s="11">
        <f t="shared" si="134"/>
        <v>1</v>
      </c>
      <c r="B336" s="249">
        <f t="shared" si="135"/>
        <v>1855515132079</v>
      </c>
      <c r="C336" s="243">
        <f>VLOOKUP(B:B,[1]GOODYEAR!$B:$K,9,0)</f>
        <v>0</v>
      </c>
      <c r="D336" s="11" t="s">
        <v>6145</v>
      </c>
      <c r="E336" s="346" t="s">
        <v>663</v>
      </c>
      <c r="F336" s="323" t="s">
        <v>8634</v>
      </c>
      <c r="G336" s="133" t="s">
        <v>10661</v>
      </c>
      <c r="H336" s="243">
        <v>16</v>
      </c>
      <c r="I336" s="431">
        <f>VLOOKUP(B:B,[1]GOODYEAR!$B:$K,10,0)</f>
        <v>16</v>
      </c>
      <c r="J336" s="132"/>
      <c r="K336" s="133" t="s">
        <v>1974</v>
      </c>
      <c r="L336" s="133">
        <v>3</v>
      </c>
      <c r="M336" s="135" t="s">
        <v>2014</v>
      </c>
      <c r="N336" s="236" t="s">
        <v>10590</v>
      </c>
      <c r="O336" s="236">
        <v>0</v>
      </c>
      <c r="P336" s="237">
        <v>9100</v>
      </c>
      <c r="Q336" s="238">
        <f t="shared" si="123"/>
        <v>7795.454545454545</v>
      </c>
      <c r="R336" s="144">
        <f t="shared" si="131"/>
        <v>0.21492711370262388</v>
      </c>
      <c r="S336" s="197">
        <v>1074476679</v>
      </c>
      <c r="T336" s="305" t="s">
        <v>8099</v>
      </c>
      <c r="U336" s="194">
        <f t="shared" si="126"/>
        <v>9100</v>
      </c>
      <c r="W336" s="239">
        <v>9100</v>
      </c>
      <c r="X336" s="136">
        <f t="shared" si="127"/>
        <v>6120</v>
      </c>
      <c r="Y336" s="240">
        <f t="shared" si="128"/>
        <v>7795.454545454545</v>
      </c>
      <c r="Z336" s="142">
        <f t="shared" si="129"/>
        <v>7.7252747252747334E-2</v>
      </c>
      <c r="AA336" s="137">
        <f t="shared" si="130"/>
        <v>0.21492711370262388</v>
      </c>
      <c r="AB336" s="347" t="s">
        <v>10614</v>
      </c>
      <c r="AC336" s="189">
        <f t="shared" si="132"/>
        <v>8921</v>
      </c>
      <c r="AD336" s="187">
        <f t="shared" si="133"/>
        <v>9803</v>
      </c>
      <c r="AE336" s="129">
        <f t="shared" si="136"/>
        <v>882.27</v>
      </c>
      <c r="AF336" s="130">
        <f t="shared" si="137"/>
        <v>179.26999999999998</v>
      </c>
      <c r="AG336" s="131">
        <f t="shared" si="138"/>
        <v>1.8287259002346217E-2</v>
      </c>
      <c r="AH336" s="138">
        <f t="shared" si="139"/>
        <v>703</v>
      </c>
      <c r="AI336" s="139">
        <f t="shared" si="140"/>
        <v>7.1712740997653776E-2</v>
      </c>
      <c r="AJ336" s="139">
        <f t="shared" si="141"/>
        <v>0.19663985470027767</v>
      </c>
      <c r="AL336" s="197">
        <v>1855515132079</v>
      </c>
      <c r="AM336" s="197">
        <v>4992496096598</v>
      </c>
      <c r="AN336" s="197" t="s">
        <v>3852</v>
      </c>
      <c r="AO336" s="241" t="s">
        <v>1400</v>
      </c>
      <c r="AP336" s="241" t="s">
        <v>1401</v>
      </c>
      <c r="AQ336" s="242" t="s">
        <v>876</v>
      </c>
      <c r="AR336" s="242">
        <v>20400</v>
      </c>
      <c r="AS336" s="431">
        <v>6120</v>
      </c>
      <c r="AT336" s="431">
        <v>525</v>
      </c>
      <c r="AU336" s="211" t="s">
        <v>3956</v>
      </c>
      <c r="AV336" s="197" t="s">
        <v>5498</v>
      </c>
      <c r="AW336" s="134" t="str">
        <f>IFERROR(VLOOKUP(AV:AV,Q商品!B:E,4,0),"")</f>
        <v>2023年製 EAGLE LS EXE 185/55R15 82V サマータイヤ 翌営業日発送</v>
      </c>
      <c r="AX336" s="134" t="str">
        <f>IFERROR(VLOOKUP(B:B,在庫!B:M,12,0),"")</f>
        <v>2023年製</v>
      </c>
      <c r="AY336" s="134">
        <f>IFERROR(VLOOKUP(B:B,在庫!B:L,10,0),"")</f>
        <v>1</v>
      </c>
      <c r="AZ336" s="244" t="e">
        <f>VLOOKUP(AL:AL,[1]MICHELIN!$B:$AH,32,0)</f>
        <v>#N/A</v>
      </c>
      <c r="BA336" s="244" t="e">
        <f>VLOOKUP(AL:AL,[1]MICHELIN!$B:$AH,33,0)</f>
        <v>#N/A</v>
      </c>
      <c r="BC336" s="11" t="s">
        <v>150</v>
      </c>
    </row>
    <row r="337" spans="1:55" s="11" customFormat="1" ht="19.5" customHeight="1">
      <c r="A337" s="11">
        <f t="shared" si="134"/>
        <v>1</v>
      </c>
      <c r="B337" s="249">
        <f t="shared" si="135"/>
        <v>1956015132078</v>
      </c>
      <c r="C337" s="243">
        <f>VLOOKUP(B:B,[1]GOODYEAR!$B:$K,9,0)</f>
        <v>0</v>
      </c>
      <c r="D337" s="11" t="s">
        <v>5341</v>
      </c>
      <c r="E337" s="346" t="s">
        <v>664</v>
      </c>
      <c r="F337" s="158" t="s">
        <v>1954</v>
      </c>
      <c r="G337" s="133" t="s">
        <v>10661</v>
      </c>
      <c r="H337" s="243">
        <v>16</v>
      </c>
      <c r="I337" s="431">
        <f>VLOOKUP(B:B,[1]GOODYEAR!$B:$K,10,0)</f>
        <v>16</v>
      </c>
      <c r="J337" s="132">
        <v>1271</v>
      </c>
      <c r="K337" s="133" t="s">
        <v>1974</v>
      </c>
      <c r="L337" s="133">
        <v>4</v>
      </c>
      <c r="M337" s="135" t="s">
        <v>2021</v>
      </c>
      <c r="N337" s="236" t="s">
        <v>10592</v>
      </c>
      <c r="O337" s="236" t="s">
        <v>2400</v>
      </c>
      <c r="P337" s="237">
        <v>7975</v>
      </c>
      <c r="Q337" s="238">
        <f t="shared" si="123"/>
        <v>6772.7272727272721</v>
      </c>
      <c r="R337" s="144">
        <f t="shared" si="131"/>
        <v>0.13624161073825494</v>
      </c>
      <c r="S337" s="197">
        <v>1074476678</v>
      </c>
      <c r="T337" s="303" t="s">
        <v>8100</v>
      </c>
      <c r="U337" s="194">
        <f t="shared" si="126"/>
        <v>7075</v>
      </c>
      <c r="V337" s="11">
        <v>900</v>
      </c>
      <c r="W337" s="239">
        <v>7975</v>
      </c>
      <c r="X337" s="136">
        <f t="shared" si="127"/>
        <v>5850</v>
      </c>
      <c r="Y337" s="240">
        <f t="shared" si="128"/>
        <v>6772.7272727272721</v>
      </c>
      <c r="Z337" s="142">
        <f t="shared" si="129"/>
        <v>5.0447966919366038E-2</v>
      </c>
      <c r="AA337" s="137">
        <f t="shared" si="130"/>
        <v>0.13624161073825494</v>
      </c>
      <c r="AB337" s="145" t="s">
        <v>10614</v>
      </c>
      <c r="AC337" s="189">
        <f t="shared" si="132"/>
        <v>6936</v>
      </c>
      <c r="AD337" s="187">
        <f t="shared" si="133"/>
        <v>7621</v>
      </c>
      <c r="AE337" s="129">
        <f t="shared" si="136"/>
        <v>685.89</v>
      </c>
      <c r="AF337" s="130">
        <f t="shared" si="137"/>
        <v>139.88999999999999</v>
      </c>
      <c r="AG337" s="131">
        <f t="shared" si="138"/>
        <v>1.8355858811179633E-2</v>
      </c>
      <c r="AH337" s="138">
        <f t="shared" si="139"/>
        <v>546</v>
      </c>
      <c r="AI337" s="139">
        <f t="shared" si="140"/>
        <v>7.1644141188820371E-2</v>
      </c>
      <c r="AJ337" s="139">
        <f t="shared" si="141"/>
        <v>0.11788575192707532</v>
      </c>
      <c r="AL337" s="197">
        <v>1956015132078</v>
      </c>
      <c r="AM337" s="197">
        <v>4992496096574</v>
      </c>
      <c r="AN337" s="197" t="s">
        <v>3853</v>
      </c>
      <c r="AO337" s="241" t="s">
        <v>1400</v>
      </c>
      <c r="AP337" s="241" t="s">
        <v>1371</v>
      </c>
      <c r="AQ337" s="242" t="s">
        <v>41</v>
      </c>
      <c r="AR337" s="242">
        <v>19500</v>
      </c>
      <c r="AS337" s="431">
        <v>5850</v>
      </c>
      <c r="AT337" s="431">
        <v>525</v>
      </c>
      <c r="AU337" s="211" t="s">
        <v>3956</v>
      </c>
      <c r="AV337" s="197" t="s">
        <v>5499</v>
      </c>
      <c r="AW337" s="134" t="str">
        <f>IFERROR(VLOOKUP(AV:AV,Q商品!B:E,4,0),"")</f>
        <v>2023年製 EAGLE LS EXE 195/60R15 88H サマータイヤ 翌営業日発送</v>
      </c>
      <c r="AX337" s="134" t="str">
        <f>IFERROR(VLOOKUP(B:B,在庫!B:M,12,0),"")</f>
        <v>2023年製</v>
      </c>
      <c r="AY337" s="134">
        <f>IFERROR(VLOOKUP(B:B,在庫!B:L,10,0),"")</f>
        <v>2</v>
      </c>
      <c r="AZ337" s="244" t="e">
        <f>VLOOKUP(AL:AL,[1]MICHELIN!$B:$AH,32,0)</f>
        <v>#N/A</v>
      </c>
      <c r="BA337" s="244" t="e">
        <f>VLOOKUP(AL:AL,[1]MICHELIN!$B:$AH,33,0)</f>
        <v>#N/A</v>
      </c>
      <c r="BC337" s="11" t="s">
        <v>150</v>
      </c>
    </row>
    <row r="338" spans="1:55" s="11" customFormat="1" ht="19.5" customHeight="1">
      <c r="A338" s="11">
        <f t="shared" si="134"/>
        <v>1</v>
      </c>
      <c r="B338" s="249">
        <f t="shared" si="135"/>
        <v>2054017132078</v>
      </c>
      <c r="C338" s="243">
        <f>VLOOKUP(B:B,[1]GOODYEAR!$B:$K,9,0)</f>
        <v>8</v>
      </c>
      <c r="D338" s="11" t="s">
        <v>5341</v>
      </c>
      <c r="E338" s="346" t="s">
        <v>666</v>
      </c>
      <c r="F338" s="160" t="s">
        <v>7049</v>
      </c>
      <c r="G338" s="133" t="s">
        <v>10663</v>
      </c>
      <c r="H338" s="243">
        <v>13</v>
      </c>
      <c r="I338" s="431">
        <f>VLOOKUP(B:B,[1]GOODYEAR!$B:$K,10,0)</f>
        <v>13</v>
      </c>
      <c r="J338" s="132" t="s">
        <v>12</v>
      </c>
      <c r="K338" s="133" t="s">
        <v>1974</v>
      </c>
      <c r="L338" s="133">
        <v>5</v>
      </c>
      <c r="M338" s="135" t="s">
        <v>3998</v>
      </c>
      <c r="N338" s="236" t="s">
        <v>4009</v>
      </c>
      <c r="O338" s="236">
        <v>0</v>
      </c>
      <c r="P338" s="237">
        <v>12050</v>
      </c>
      <c r="Q338" s="238">
        <f t="shared" si="123"/>
        <v>10477.272727272726</v>
      </c>
      <c r="R338" s="144">
        <f t="shared" si="131"/>
        <v>8.5639913232104015E-2</v>
      </c>
      <c r="S338" s="197">
        <v>1074476004</v>
      </c>
      <c r="T338" s="304" t="s">
        <v>8101</v>
      </c>
      <c r="U338" s="194">
        <f t="shared" si="126"/>
        <v>12050</v>
      </c>
      <c r="W338" s="239">
        <v>12050</v>
      </c>
      <c r="X338" s="136">
        <f t="shared" si="127"/>
        <v>9580</v>
      </c>
      <c r="Y338" s="240">
        <f t="shared" si="128"/>
        <v>10477.272727272726</v>
      </c>
      <c r="Z338" s="142">
        <f t="shared" si="129"/>
        <v>7.7261410788381779E-2</v>
      </c>
      <c r="AA338" s="137">
        <f t="shared" si="130"/>
        <v>8.5639913232104015E-2</v>
      </c>
      <c r="AB338" s="145"/>
      <c r="AC338" s="189">
        <f t="shared" si="132"/>
        <v>11813</v>
      </c>
      <c r="AD338" s="187">
        <f t="shared" si="133"/>
        <v>12981</v>
      </c>
      <c r="AE338" s="129">
        <f t="shared" si="136"/>
        <v>1168.29</v>
      </c>
      <c r="AF338" s="130">
        <f t="shared" si="137"/>
        <v>237.28999999999996</v>
      </c>
      <c r="AG338" s="131">
        <f t="shared" si="138"/>
        <v>1.827979354441106E-2</v>
      </c>
      <c r="AH338" s="138">
        <f t="shared" si="139"/>
        <v>931</v>
      </c>
      <c r="AI338" s="139">
        <f t="shared" si="140"/>
        <v>7.1720206455588936E-2</v>
      </c>
      <c r="AJ338" s="139">
        <f t="shared" si="141"/>
        <v>6.7360119687692954E-2</v>
      </c>
      <c r="AL338" s="197">
        <v>2054017132078</v>
      </c>
      <c r="AM338" s="197">
        <v>4992496096901</v>
      </c>
      <c r="AN338" s="197" t="s">
        <v>3858</v>
      </c>
      <c r="AO338" s="241" t="s">
        <v>1402</v>
      </c>
      <c r="AP338" s="241" t="s">
        <v>1404</v>
      </c>
      <c r="AQ338" s="242" t="s">
        <v>881</v>
      </c>
      <c r="AR338" s="242">
        <v>31600</v>
      </c>
      <c r="AS338" s="431">
        <f>VLOOKUP(B:B,[1]GOODYEAR!$B:$K,8,0)</f>
        <v>9580</v>
      </c>
      <c r="AT338" s="431">
        <v>525</v>
      </c>
      <c r="AU338" s="211" t="s">
        <v>3956</v>
      </c>
      <c r="AV338" s="197" t="s">
        <v>5735</v>
      </c>
      <c r="AW338" s="134" t="str">
        <f>IFERROR(VLOOKUP(AV:AV,Q商品!B:E,4,0),"")</f>
        <v>2023年製 EAGLE LS EXE 205/40R17 84W XL サマータイヤ 翌営業日発送</v>
      </c>
      <c r="AX338" s="134" t="str">
        <f>IFERROR(VLOOKUP(B:B,在庫!B:M,12,0),"")</f>
        <v>2023年製</v>
      </c>
      <c r="AY338" s="134">
        <f>IFERROR(VLOOKUP(B:B,在庫!B:L,10,0),"")</f>
        <v>2</v>
      </c>
      <c r="AZ338" s="244" t="e">
        <f>VLOOKUP(AL:AL,[1]MICHELIN!$B:$AH,32,0)</f>
        <v>#N/A</v>
      </c>
      <c r="BA338" s="244" t="e">
        <f>VLOOKUP(AL:AL,[1]MICHELIN!$B:$AH,33,0)</f>
        <v>#N/A</v>
      </c>
      <c r="BC338" s="11" t="s">
        <v>2055</v>
      </c>
    </row>
    <row r="339" spans="1:55" s="11" customFormat="1" ht="19.5" customHeight="1">
      <c r="A339" s="11">
        <f t="shared" si="134"/>
        <v>1</v>
      </c>
      <c r="B339" s="249">
        <f t="shared" si="135"/>
        <v>2054516132074</v>
      </c>
      <c r="C339" s="243">
        <f>VLOOKUP(B:B,[1]GOODYEAR!$B:$K,9,0)</f>
        <v>27</v>
      </c>
      <c r="D339" s="11" t="s">
        <v>5341</v>
      </c>
      <c r="E339" s="397" t="s">
        <v>665</v>
      </c>
      <c r="F339" s="310" t="s">
        <v>7050</v>
      </c>
      <c r="G339" s="133" t="s">
        <v>10663</v>
      </c>
      <c r="H339" s="243">
        <v>2</v>
      </c>
      <c r="I339" s="431">
        <f>VLOOKUP(B:B,[1]GOODYEAR!$B:$K,10,0)</f>
        <v>2</v>
      </c>
      <c r="J339" s="132">
        <v>2049</v>
      </c>
      <c r="K339" s="133" t="s">
        <v>1974</v>
      </c>
      <c r="L339" s="133">
        <v>6</v>
      </c>
      <c r="M339" s="135" t="s">
        <v>3998</v>
      </c>
      <c r="N339" s="236" t="s">
        <v>7133</v>
      </c>
      <c r="O339" s="236">
        <v>0</v>
      </c>
      <c r="P339" s="237">
        <v>10875</v>
      </c>
      <c r="Q339" s="238">
        <f t="shared" si="123"/>
        <v>9409.0909090909081</v>
      </c>
      <c r="R339" s="144">
        <f t="shared" si="131"/>
        <v>0.1901449275362318</v>
      </c>
      <c r="S339" s="197">
        <v>1074476677</v>
      </c>
      <c r="T339" s="304" t="s">
        <v>8102</v>
      </c>
      <c r="U339" s="194">
        <f t="shared" si="126"/>
        <v>10875</v>
      </c>
      <c r="W339" s="239">
        <v>10875</v>
      </c>
      <c r="X339" s="136">
        <f t="shared" si="127"/>
        <v>7620</v>
      </c>
      <c r="Y339" s="240">
        <f t="shared" si="128"/>
        <v>9409.0909090909081</v>
      </c>
      <c r="Z339" s="142">
        <f t="shared" si="129"/>
        <v>7.7241379310344804E-2</v>
      </c>
      <c r="AA339" s="137">
        <f t="shared" si="130"/>
        <v>0.1901449275362318</v>
      </c>
      <c r="AB339" s="145"/>
      <c r="AC339" s="189">
        <f t="shared" si="132"/>
        <v>10661</v>
      </c>
      <c r="AD339" s="187">
        <f t="shared" si="133"/>
        <v>11715</v>
      </c>
      <c r="AE339" s="129">
        <f t="shared" si="136"/>
        <v>1054.3499999999999</v>
      </c>
      <c r="AF339" s="130">
        <f t="shared" si="137"/>
        <v>214.34999999999991</v>
      </c>
      <c r="AG339" s="131">
        <f t="shared" si="138"/>
        <v>1.829705505761843E-2</v>
      </c>
      <c r="AH339" s="138">
        <f t="shared" si="139"/>
        <v>840</v>
      </c>
      <c r="AI339" s="139">
        <f t="shared" si="140"/>
        <v>7.1702944942381566E-2</v>
      </c>
      <c r="AJ339" s="139">
        <f t="shared" si="141"/>
        <v>0.17184787247861338</v>
      </c>
      <c r="AL339" s="197">
        <v>2054516132074</v>
      </c>
      <c r="AM339" s="197">
        <v>4992496096796</v>
      </c>
      <c r="AN339" s="197" t="s">
        <v>3856</v>
      </c>
      <c r="AO339" s="241" t="s">
        <v>1402</v>
      </c>
      <c r="AP339" s="241" t="s">
        <v>1248</v>
      </c>
      <c r="AQ339" s="242" t="s">
        <v>880</v>
      </c>
      <c r="AR339" s="242">
        <v>25100</v>
      </c>
      <c r="AS339" s="431">
        <f>VLOOKUP(B:B,[1]GOODYEAR!$B:$K,8,0)</f>
        <v>7620</v>
      </c>
      <c r="AT339" s="431">
        <v>525</v>
      </c>
      <c r="AU339" s="211" t="s">
        <v>3956</v>
      </c>
      <c r="AV339" s="197" t="s">
        <v>5737</v>
      </c>
      <c r="AW339" s="134" t="str">
        <f>IFERROR(VLOOKUP(AV:AV,Q商品!B:E,4,0),"")</f>
        <v>2023年製 EAGLE LS EXE 205/45R16 87W XL サマータイヤ 翌営業日発送</v>
      </c>
      <c r="AX339" s="134" t="str">
        <f>IFERROR(VLOOKUP(B:B,在庫!B:M,12,0),"")</f>
        <v>2023年製</v>
      </c>
      <c r="AY339" s="134">
        <f>IFERROR(VLOOKUP(B:B,在庫!B:L,10,0),"")</f>
        <v>1</v>
      </c>
      <c r="AZ339" s="244" t="e">
        <f>VLOOKUP(AL:AL,[1]MICHELIN!$B:$AH,32,0)</f>
        <v>#N/A</v>
      </c>
      <c r="BA339" s="244" t="e">
        <f>VLOOKUP(AL:AL,[1]MICHELIN!$B:$AH,33,0)</f>
        <v>#N/A</v>
      </c>
      <c r="BC339" s="11" t="s">
        <v>2055</v>
      </c>
    </row>
    <row r="340" spans="1:55" s="11" customFormat="1" ht="19.5" customHeight="1">
      <c r="A340" s="11">
        <f t="shared" si="134"/>
        <v>1</v>
      </c>
      <c r="B340" s="249">
        <f t="shared" si="135"/>
        <v>2054517132073</v>
      </c>
      <c r="C340" s="243">
        <f>VLOOKUP(B:B,[1]GOODYEAR!$B:$K,9,0)</f>
        <v>28</v>
      </c>
      <c r="D340" s="11" t="s">
        <v>5341</v>
      </c>
      <c r="E340" s="346" t="s">
        <v>654</v>
      </c>
      <c r="F340" s="160" t="s">
        <v>7051</v>
      </c>
      <c r="G340" s="133" t="s">
        <v>10663</v>
      </c>
      <c r="H340" s="243">
        <v>32</v>
      </c>
      <c r="I340" s="431">
        <f>VLOOKUP(B:B,[1]GOODYEAR!$B:$K,10,0)</f>
        <v>32</v>
      </c>
      <c r="J340" s="132">
        <v>1271</v>
      </c>
      <c r="K340" s="133" t="s">
        <v>1974</v>
      </c>
      <c r="L340" s="133">
        <v>7</v>
      </c>
      <c r="M340" s="135" t="s">
        <v>3998</v>
      </c>
      <c r="N340" s="236" t="s">
        <v>3958</v>
      </c>
      <c r="O340" s="236">
        <v>0</v>
      </c>
      <c r="P340" s="237">
        <v>11539</v>
      </c>
      <c r="Q340" s="238">
        <f t="shared" si="123"/>
        <v>10012.727272727272</v>
      </c>
      <c r="R340" s="144">
        <f t="shared" si="131"/>
        <v>0.23796985654621386</v>
      </c>
      <c r="S340" s="197">
        <v>1074476506</v>
      </c>
      <c r="T340" s="304" t="s">
        <v>8103</v>
      </c>
      <c r="U340" s="194">
        <f t="shared" si="126"/>
        <v>11539</v>
      </c>
      <c r="W340" s="239">
        <v>11539</v>
      </c>
      <c r="X340" s="136">
        <f t="shared" si="127"/>
        <v>7630</v>
      </c>
      <c r="Y340" s="240">
        <f t="shared" si="128"/>
        <v>10012.727272727272</v>
      </c>
      <c r="Z340" s="142">
        <f t="shared" si="129"/>
        <v>7.7216396568160262E-2</v>
      </c>
      <c r="AA340" s="137">
        <f t="shared" si="130"/>
        <v>0.23796985654621386</v>
      </c>
      <c r="AB340" s="145"/>
      <c r="AC340" s="189">
        <f t="shared" si="132"/>
        <v>11312</v>
      </c>
      <c r="AD340" s="187">
        <f t="shared" si="133"/>
        <v>12430</v>
      </c>
      <c r="AE340" s="129">
        <f t="shared" si="136"/>
        <v>1118.7</v>
      </c>
      <c r="AF340" s="130">
        <f t="shared" si="137"/>
        <v>227.70000000000005</v>
      </c>
      <c r="AG340" s="131">
        <f t="shared" si="138"/>
        <v>1.8318584070796465E-2</v>
      </c>
      <c r="AH340" s="138">
        <f t="shared" si="139"/>
        <v>891</v>
      </c>
      <c r="AI340" s="139">
        <f t="shared" si="140"/>
        <v>7.1681415929203546E-2</v>
      </c>
      <c r="AJ340" s="139">
        <f t="shared" si="141"/>
        <v>0.21965127247541738</v>
      </c>
      <c r="AL340" s="197">
        <v>2054517132073</v>
      </c>
      <c r="AM340" s="197">
        <v>4992496096857</v>
      </c>
      <c r="AN340" s="197" t="s">
        <v>3859</v>
      </c>
      <c r="AO340" s="241" t="s">
        <v>857</v>
      </c>
      <c r="AP340" s="241" t="s">
        <v>897</v>
      </c>
      <c r="AQ340" s="242" t="s">
        <v>62</v>
      </c>
      <c r="AR340" s="242">
        <v>30500</v>
      </c>
      <c r="AS340" s="431">
        <f>VLOOKUP(B:B,[1]GOODYEAR!$B:$K,8,0)</f>
        <v>7630</v>
      </c>
      <c r="AT340" s="431">
        <v>525</v>
      </c>
      <c r="AU340" s="211" t="s">
        <v>3956</v>
      </c>
      <c r="AV340" s="197" t="s">
        <v>5739</v>
      </c>
      <c r="AW340" s="134" t="str">
        <f>IFERROR(VLOOKUP(AV:AV,Q商品!B:E,4,0),"")</f>
        <v>2023年製 EAGLE LS EXE 205/45R17 88W XL サマータイヤ 翌営業日発送</v>
      </c>
      <c r="AX340" s="134" t="str">
        <f>IFERROR(VLOOKUP(B:B,在庫!B:M,12,0),"")</f>
        <v>2023年製</v>
      </c>
      <c r="AY340" s="134">
        <f>IFERROR(VLOOKUP(B:B,在庫!B:L,10,0),"")</f>
        <v>2</v>
      </c>
      <c r="AZ340" s="244" t="e">
        <f>VLOOKUP(AL:AL,[1]MICHELIN!$B:$AH,32,0)</f>
        <v>#N/A</v>
      </c>
      <c r="BA340" s="244" t="e">
        <f>VLOOKUP(AL:AL,[1]MICHELIN!$B:$AH,33,0)</f>
        <v>#N/A</v>
      </c>
      <c r="BC340" s="11" t="s">
        <v>2055</v>
      </c>
    </row>
    <row r="341" spans="1:55" s="11" customFormat="1" ht="19.5" customHeight="1">
      <c r="A341" s="11">
        <f t="shared" si="134"/>
        <v>1</v>
      </c>
      <c r="B341" s="249">
        <f t="shared" si="135"/>
        <v>2055017132075</v>
      </c>
      <c r="C341" s="243">
        <f>VLOOKUP(B:B,[1]GOODYEAR!$B:$K,9,0)</f>
        <v>101</v>
      </c>
      <c r="D341" s="11" t="s">
        <v>5341</v>
      </c>
      <c r="E341" s="346" t="s">
        <v>652</v>
      </c>
      <c r="F341" s="160" t="s">
        <v>7052</v>
      </c>
      <c r="G341" s="133" t="s">
        <v>10663</v>
      </c>
      <c r="H341" s="243">
        <v>74</v>
      </c>
      <c r="I341" s="431">
        <f>VLOOKUP(B:B,[1]GOODYEAR!$B:$K,10,0)</f>
        <v>74</v>
      </c>
      <c r="J341" s="132">
        <v>339</v>
      </c>
      <c r="K341" s="133" t="s">
        <v>1974</v>
      </c>
      <c r="L341" s="133">
        <v>8</v>
      </c>
      <c r="M341" s="135" t="s">
        <v>2016</v>
      </c>
      <c r="N341" s="236" t="s">
        <v>7463</v>
      </c>
      <c r="O341" s="236">
        <v>0</v>
      </c>
      <c r="P341" s="237">
        <v>10761</v>
      </c>
      <c r="Q341" s="238">
        <f t="shared" si="123"/>
        <v>9305.4545454545441</v>
      </c>
      <c r="R341" s="144">
        <f t="shared" si="131"/>
        <v>0.21014067995310656</v>
      </c>
      <c r="S341" s="197">
        <v>1074476607</v>
      </c>
      <c r="T341" s="304" t="s">
        <v>8104</v>
      </c>
      <c r="U341" s="194">
        <f t="shared" si="126"/>
        <v>9861</v>
      </c>
      <c r="V341" s="11">
        <v>900</v>
      </c>
      <c r="W341" s="239">
        <v>10761</v>
      </c>
      <c r="X341" s="136">
        <f t="shared" si="127"/>
        <v>7350</v>
      </c>
      <c r="Y341" s="240">
        <f t="shared" si="128"/>
        <v>9305.4545454545441</v>
      </c>
      <c r="Z341" s="142">
        <f t="shared" si="129"/>
        <v>3.1502648452746085E-2</v>
      </c>
      <c r="AA341" s="137">
        <f t="shared" si="130"/>
        <v>0.21014067995310656</v>
      </c>
      <c r="AB341" s="145" t="s">
        <v>10614</v>
      </c>
      <c r="AC341" s="190">
        <v>10101</v>
      </c>
      <c r="AD341" s="188">
        <v>11100</v>
      </c>
      <c r="AE341" s="129">
        <f t="shared" si="136"/>
        <v>999</v>
      </c>
      <c r="AF341" s="130">
        <f t="shared" si="137"/>
        <v>-240</v>
      </c>
      <c r="AG341" s="131">
        <f t="shared" si="138"/>
        <v>-2.1621621621621623E-2</v>
      </c>
      <c r="AH341" s="138">
        <f t="shared" si="139"/>
        <v>1239</v>
      </c>
      <c r="AI341" s="139">
        <f t="shared" si="140"/>
        <v>0.11162162162162162</v>
      </c>
      <c r="AJ341" s="139">
        <f t="shared" si="141"/>
        <v>0.23176230157472819</v>
      </c>
      <c r="AL341" s="197">
        <v>2055017132075</v>
      </c>
      <c r="AM341" s="197">
        <v>4992496096826</v>
      </c>
      <c r="AN341" s="197" t="s">
        <v>3860</v>
      </c>
      <c r="AO341" s="241" t="s">
        <v>857</v>
      </c>
      <c r="AP341" s="241" t="s">
        <v>1212</v>
      </c>
      <c r="AQ341" s="242" t="s">
        <v>64</v>
      </c>
      <c r="AR341" s="242">
        <v>29400</v>
      </c>
      <c r="AS341" s="431">
        <f>VLOOKUP(B:B,[1]GOODYEAR!$B:$K,8,0)</f>
        <v>7350</v>
      </c>
      <c r="AT341" s="431">
        <v>525</v>
      </c>
      <c r="AU341" s="211" t="s">
        <v>3956</v>
      </c>
      <c r="AV341" s="197" t="s">
        <v>5741</v>
      </c>
      <c r="AW341" s="134" t="str">
        <f>IFERROR(VLOOKUP(AV:AV,Q商品!B:E,4,0),"")</f>
        <v>2023年製 EAGLE LS EXE 205/50R17 93V XL サマータイヤ 翌営業日発送</v>
      </c>
      <c r="AX341" s="134" t="str">
        <f>IFERROR(VLOOKUP(B:B,在庫!B:M,12,0),"")</f>
        <v>2023年製</v>
      </c>
      <c r="AY341" s="134">
        <f>IFERROR(VLOOKUP(B:B,在庫!B:L,10,0),"")</f>
        <v>5</v>
      </c>
      <c r="AZ341" s="244" t="e">
        <f>VLOOKUP(AL:AL,[1]MICHELIN!$B:$AH,32,0)</f>
        <v>#N/A</v>
      </c>
      <c r="BA341" s="244" t="e">
        <f>VLOOKUP(AL:AL,[1]MICHELIN!$B:$AH,33,0)</f>
        <v>#N/A</v>
      </c>
      <c r="BC341" s="11" t="s">
        <v>2055</v>
      </c>
    </row>
    <row r="342" spans="1:55" s="11" customFormat="1" ht="19.5" customHeight="1">
      <c r="A342" s="11">
        <f t="shared" si="134"/>
        <v>1</v>
      </c>
      <c r="B342" s="249">
        <f t="shared" si="135"/>
        <v>2154017132075</v>
      </c>
      <c r="C342" s="243">
        <f>VLOOKUP(B:B,[1]GOODYEAR!$B:$K,9,0)</f>
        <v>10</v>
      </c>
      <c r="D342" s="11" t="s">
        <v>5341</v>
      </c>
      <c r="E342" s="346" t="s">
        <v>656</v>
      </c>
      <c r="F342" s="322" t="s">
        <v>8467</v>
      </c>
      <c r="G342" s="133" t="s">
        <v>10661</v>
      </c>
      <c r="H342" s="243">
        <v>16</v>
      </c>
      <c r="I342" s="431">
        <f>VLOOKUP(B:B,[1]GOODYEAR!$B:$K,10,0)</f>
        <v>16</v>
      </c>
      <c r="J342" s="132">
        <v>2049</v>
      </c>
      <c r="K342" s="133" t="s">
        <v>1974</v>
      </c>
      <c r="L342" s="133">
        <v>9</v>
      </c>
      <c r="M342" s="135" t="s">
        <v>3466</v>
      </c>
      <c r="N342" s="236" t="s">
        <v>4010</v>
      </c>
      <c r="O342" s="236">
        <v>0</v>
      </c>
      <c r="P342" s="237">
        <v>12140</v>
      </c>
      <c r="Q342" s="238">
        <f t="shared" si="123"/>
        <v>10559.090909090908</v>
      </c>
      <c r="R342" s="144">
        <f t="shared" si="131"/>
        <v>8.5148514851485058E-2</v>
      </c>
      <c r="S342" s="197">
        <v>1074476505</v>
      </c>
      <c r="T342" s="304" t="s">
        <v>8105</v>
      </c>
      <c r="U342" s="194">
        <f t="shared" si="126"/>
        <v>12140</v>
      </c>
      <c r="W342" s="239">
        <v>12140</v>
      </c>
      <c r="X342" s="136">
        <f t="shared" si="127"/>
        <v>9660</v>
      </c>
      <c r="Y342" s="240">
        <f t="shared" si="128"/>
        <v>10559.090909090908</v>
      </c>
      <c r="Z342" s="142">
        <f t="shared" si="129"/>
        <v>7.7265238879736353E-2</v>
      </c>
      <c r="AA342" s="137">
        <f t="shared" si="130"/>
        <v>8.5148514851485058E-2</v>
      </c>
      <c r="AB342" s="145" t="s">
        <v>10614</v>
      </c>
      <c r="AC342" s="189">
        <f t="shared" ref="AC342:AC359" si="142">ROUNDDOWN(U342/1.02,0)</f>
        <v>11901</v>
      </c>
      <c r="AD342" s="187">
        <f t="shared" ref="AD342:AD359" si="143">ROUNDDOWN(AC342/0.91,0)</f>
        <v>13078</v>
      </c>
      <c r="AE342" s="129">
        <f t="shared" si="136"/>
        <v>1177.02</v>
      </c>
      <c r="AF342" s="130">
        <f t="shared" si="137"/>
        <v>239.01999999999998</v>
      </c>
      <c r="AG342" s="131">
        <f t="shared" si="138"/>
        <v>1.827649487689249E-2</v>
      </c>
      <c r="AH342" s="138">
        <f t="shared" si="139"/>
        <v>938</v>
      </c>
      <c r="AI342" s="139">
        <f t="shared" si="140"/>
        <v>7.1723505123107503E-2</v>
      </c>
      <c r="AJ342" s="139">
        <f t="shared" si="141"/>
        <v>6.6872019974592564E-2</v>
      </c>
      <c r="AL342" s="197">
        <v>2154017132075</v>
      </c>
      <c r="AM342" s="197">
        <v>4992496096918</v>
      </c>
      <c r="AN342" s="197" t="s">
        <v>3862</v>
      </c>
      <c r="AO342" s="241" t="s">
        <v>1402</v>
      </c>
      <c r="AP342" s="241" t="s">
        <v>1405</v>
      </c>
      <c r="AQ342" s="242" t="s">
        <v>882</v>
      </c>
      <c r="AR342" s="242">
        <v>31500</v>
      </c>
      <c r="AS342" s="431">
        <v>9660</v>
      </c>
      <c r="AT342" s="431">
        <v>525</v>
      </c>
      <c r="AU342" s="211" t="s">
        <v>3956</v>
      </c>
      <c r="AV342" s="197" t="s">
        <v>5500</v>
      </c>
      <c r="AW342" s="134" t="str">
        <f>IFERROR(VLOOKUP(AV:AV,Q商品!B:E,4,0),"")</f>
        <v>2023年製 EAGLE LS EXE 215/40R17 87W XL サマータイヤ 翌営業日発送</v>
      </c>
      <c r="AX342" s="134" t="str">
        <f>IFERROR(VLOOKUP(B:B,在庫!B:M,12,0),"")</f>
        <v>2023年製</v>
      </c>
      <c r="AY342" s="134">
        <f>IFERROR(VLOOKUP(B:B,在庫!B:L,10,0),"")</f>
        <v>2</v>
      </c>
      <c r="AZ342" s="244" t="e">
        <f>VLOOKUP(AL:AL,[1]MICHELIN!$B:$AH,32,0)</f>
        <v>#N/A</v>
      </c>
      <c r="BA342" s="244" t="e">
        <f>VLOOKUP(AL:AL,[1]MICHELIN!$B:$AH,33,0)</f>
        <v>#N/A</v>
      </c>
      <c r="BC342" s="11" t="s">
        <v>2055</v>
      </c>
    </row>
    <row r="343" spans="1:55" s="11" customFormat="1" ht="19.5" customHeight="1">
      <c r="A343" s="11">
        <f t="shared" si="134"/>
        <v>1</v>
      </c>
      <c r="B343" s="249">
        <f t="shared" si="135"/>
        <v>2154517132070</v>
      </c>
      <c r="C343" s="243">
        <f>VLOOKUP(B:B,[1]GOODYEAR!$B:$K,9,0)</f>
        <v>148</v>
      </c>
      <c r="D343" s="11" t="s">
        <v>5341</v>
      </c>
      <c r="E343" s="346" t="s">
        <v>1670</v>
      </c>
      <c r="F343" s="160" t="s">
        <v>7053</v>
      </c>
      <c r="G343" s="133" t="s">
        <v>10663</v>
      </c>
      <c r="H343" s="243">
        <v>45</v>
      </c>
      <c r="I343" s="431">
        <f>VLOOKUP(B:B,[1]GOODYEAR!$B:$K,10,0)</f>
        <v>45</v>
      </c>
      <c r="J343" s="132"/>
      <c r="K343" s="133" t="s">
        <v>1974</v>
      </c>
      <c r="L343" s="133">
        <v>10</v>
      </c>
      <c r="M343" s="135" t="s">
        <v>3998</v>
      </c>
      <c r="N343" s="236" t="s">
        <v>3959</v>
      </c>
      <c r="O343" s="236">
        <v>0</v>
      </c>
      <c r="P343" s="237">
        <v>12100</v>
      </c>
      <c r="Q343" s="238">
        <f t="shared" si="123"/>
        <v>10522.727272727272</v>
      </c>
      <c r="R343" s="144">
        <f t="shared" si="131"/>
        <v>0.24639308855291572</v>
      </c>
      <c r="S343" s="197">
        <v>1074476605</v>
      </c>
      <c r="T343" s="304" t="s">
        <v>8106</v>
      </c>
      <c r="U343" s="194">
        <f t="shared" si="126"/>
        <v>12100</v>
      </c>
      <c r="W343" s="239">
        <v>12100</v>
      </c>
      <c r="X343" s="136">
        <f t="shared" si="127"/>
        <v>7930</v>
      </c>
      <c r="Y343" s="240">
        <f t="shared" si="128"/>
        <v>10522.727272727272</v>
      </c>
      <c r="Z343" s="142">
        <f t="shared" si="129"/>
        <v>7.7272727272727382E-2</v>
      </c>
      <c r="AA343" s="137">
        <f t="shared" si="130"/>
        <v>0.24639308855291572</v>
      </c>
      <c r="AB343" s="145"/>
      <c r="AC343" s="189">
        <f t="shared" si="142"/>
        <v>11862</v>
      </c>
      <c r="AD343" s="187">
        <f t="shared" si="143"/>
        <v>13035</v>
      </c>
      <c r="AE343" s="129">
        <f t="shared" si="136"/>
        <v>1173.1499999999999</v>
      </c>
      <c r="AF343" s="130">
        <f t="shared" si="137"/>
        <v>238.14999999999986</v>
      </c>
      <c r="AG343" s="131">
        <f t="shared" si="138"/>
        <v>1.8270042194092815E-2</v>
      </c>
      <c r="AH343" s="138">
        <f t="shared" si="139"/>
        <v>935</v>
      </c>
      <c r="AI343" s="139">
        <f t="shared" si="140"/>
        <v>7.1729957805907171E-2</v>
      </c>
      <c r="AJ343" s="139">
        <f t="shared" si="141"/>
        <v>0.22812304635882291</v>
      </c>
      <c r="AL343" s="197">
        <v>2154517132070</v>
      </c>
      <c r="AM343" s="197">
        <v>4992496096864</v>
      </c>
      <c r="AN343" s="197" t="s">
        <v>3863</v>
      </c>
      <c r="AO343" s="241" t="s">
        <v>857</v>
      </c>
      <c r="AP343" s="241" t="s">
        <v>698</v>
      </c>
      <c r="AQ343" s="242" t="s">
        <v>36</v>
      </c>
      <c r="AR343" s="242">
        <v>31700</v>
      </c>
      <c r="AS343" s="431">
        <f>VLOOKUP(B:B,[1]GOODYEAR!$B:$K,8,0)</f>
        <v>7930</v>
      </c>
      <c r="AT343" s="431">
        <v>525</v>
      </c>
      <c r="AU343" s="211" t="s">
        <v>3956</v>
      </c>
      <c r="AV343" s="197" t="s">
        <v>5743</v>
      </c>
      <c r="AW343" s="134" t="str">
        <f>IFERROR(VLOOKUP(AV:AV,Q商品!B:E,4,0),"")</f>
        <v>2023年製 EAGLE LS EXE 215/45R17 91W XL サマータイヤ 翌営業日発送</v>
      </c>
      <c r="AX343" s="134" t="str">
        <f>IFERROR(VLOOKUP(B:B,在庫!B:M,12,0),"")</f>
        <v>2023年製</v>
      </c>
      <c r="AY343" s="134">
        <f>IFERROR(VLOOKUP(B:B,在庫!B:L,10,0),"")</f>
        <v>3</v>
      </c>
      <c r="AZ343" s="244" t="e">
        <f>VLOOKUP(AL:AL,[1]MICHELIN!$B:$AH,32,0)</f>
        <v>#N/A</v>
      </c>
      <c r="BA343" s="244" t="e">
        <f>VLOOKUP(AL:AL,[1]MICHELIN!$B:$AH,33,0)</f>
        <v>#N/A</v>
      </c>
      <c r="BC343" s="11" t="s">
        <v>2055</v>
      </c>
    </row>
    <row r="344" spans="1:55" s="11" customFormat="1" ht="19.5" customHeight="1">
      <c r="A344" s="11">
        <f t="shared" si="134"/>
        <v>1</v>
      </c>
      <c r="B344" s="249">
        <f t="shared" si="135"/>
        <v>2154518132079</v>
      </c>
      <c r="C344" s="243">
        <f>VLOOKUP(B:B,[1]GOODYEAR!$B:$K,9,0)</f>
        <v>9</v>
      </c>
      <c r="D344" s="11" t="s">
        <v>5341</v>
      </c>
      <c r="E344" s="397" t="s">
        <v>658</v>
      </c>
      <c r="F344" s="310" t="s">
        <v>7054</v>
      </c>
      <c r="G344" s="133" t="s">
        <v>10661</v>
      </c>
      <c r="H344" s="243">
        <v>2</v>
      </c>
      <c r="I344" s="431">
        <f>VLOOKUP(B:B,[1]GOODYEAR!$B:$K,10,0)</f>
        <v>2</v>
      </c>
      <c r="J344" s="132"/>
      <c r="K344" s="133" t="s">
        <v>1974</v>
      </c>
      <c r="L344" s="133">
        <v>11</v>
      </c>
      <c r="M344" s="135" t="s">
        <v>3466</v>
      </c>
      <c r="N344" s="236" t="s">
        <v>4011</v>
      </c>
      <c r="O344" s="236">
        <v>0</v>
      </c>
      <c r="P344" s="237">
        <v>12310</v>
      </c>
      <c r="Q344" s="238">
        <f t="shared" si="123"/>
        <v>10236.363636363636</v>
      </c>
      <c r="R344" s="144">
        <f t="shared" si="131"/>
        <v>-1.5008880994671436E-2</v>
      </c>
      <c r="S344" s="197">
        <v>1074476503</v>
      </c>
      <c r="T344" s="303" t="s">
        <v>8107</v>
      </c>
      <c r="U344" s="194">
        <f t="shared" si="126"/>
        <v>12716</v>
      </c>
      <c r="V344" s="11">
        <v>900</v>
      </c>
      <c r="W344" s="239">
        <v>13616</v>
      </c>
      <c r="X344" s="136">
        <f t="shared" si="127"/>
        <v>10390</v>
      </c>
      <c r="Y344" s="240">
        <f t="shared" si="128"/>
        <v>11423.636363636362</v>
      </c>
      <c r="Z344" s="142">
        <f t="shared" si="129"/>
        <v>0.11275385865150289</v>
      </c>
      <c r="AA344" s="137">
        <f t="shared" si="130"/>
        <v>9.0482253700461451E-2</v>
      </c>
      <c r="AB344" s="145"/>
      <c r="AC344" s="189">
        <f t="shared" si="142"/>
        <v>12466</v>
      </c>
      <c r="AD344" s="187">
        <f t="shared" si="143"/>
        <v>13698</v>
      </c>
      <c r="AE344" s="129">
        <f t="shared" si="136"/>
        <v>1232.82</v>
      </c>
      <c r="AF344" s="130">
        <f t="shared" si="137"/>
        <v>250.81999999999994</v>
      </c>
      <c r="AG344" s="131">
        <f t="shared" si="138"/>
        <v>1.8310702292305442E-2</v>
      </c>
      <c r="AH344" s="138">
        <f t="shared" si="139"/>
        <v>982</v>
      </c>
      <c r="AI344" s="139">
        <f t="shared" si="140"/>
        <v>7.1689297707694555E-2</v>
      </c>
      <c r="AJ344" s="139">
        <f t="shared" si="141"/>
        <v>7.2171551408156009E-2</v>
      </c>
      <c r="AL344" s="197">
        <v>2154518132079</v>
      </c>
      <c r="AM344" s="197">
        <v>4992496096932</v>
      </c>
      <c r="AN344" s="197" t="s">
        <v>3868</v>
      </c>
      <c r="AO344" s="241" t="s">
        <v>1402</v>
      </c>
      <c r="AP344" s="241" t="s">
        <v>1184</v>
      </c>
      <c r="AQ344" s="242" t="s">
        <v>51</v>
      </c>
      <c r="AR344" s="242">
        <v>34300</v>
      </c>
      <c r="AS344" s="431">
        <v>10390</v>
      </c>
      <c r="AT344" s="431">
        <v>1050</v>
      </c>
      <c r="AU344" s="211" t="s">
        <v>3956</v>
      </c>
      <c r="AV344" s="197" t="s">
        <v>5745</v>
      </c>
      <c r="AW344" s="134" t="str">
        <f>IFERROR(VLOOKUP(AV:AV,Q商品!B:E,4,0),"")</f>
        <v>2023年製 EAGLE LS EXE 215/45R18 89W サマータイヤ 翌営業日発送</v>
      </c>
      <c r="AX344" s="134" t="str">
        <f>IFERROR(VLOOKUP(B:B,在庫!B:M,12,0),"")</f>
        <v>2023年製</v>
      </c>
      <c r="AY344" s="134">
        <f>IFERROR(VLOOKUP(B:B,在庫!B:L,10,0),"")</f>
        <v>1</v>
      </c>
      <c r="AZ344" s="244" t="e">
        <f>VLOOKUP(AL:AL,[1]MICHELIN!$B:$AH,32,0)</f>
        <v>#N/A</v>
      </c>
      <c r="BA344" s="244" t="e">
        <f>VLOOKUP(AL:AL,[1]MICHELIN!$B:$AH,33,0)</f>
        <v>#N/A</v>
      </c>
      <c r="BC344" s="11" t="s">
        <v>2055</v>
      </c>
    </row>
    <row r="345" spans="1:55" s="11" customFormat="1" ht="19.5" customHeight="1">
      <c r="A345" s="11">
        <f t="shared" si="134"/>
        <v>1</v>
      </c>
      <c r="B345" s="249">
        <f t="shared" si="135"/>
        <v>2155017132072</v>
      </c>
      <c r="C345" s="243">
        <f>VLOOKUP(B:B,[1]GOODYEAR!$B:$K,9,0)</f>
        <v>52</v>
      </c>
      <c r="D345" s="11" t="s">
        <v>5341</v>
      </c>
      <c r="E345" s="397" t="s">
        <v>653</v>
      </c>
      <c r="F345" s="310" t="s">
        <v>7055</v>
      </c>
      <c r="G345" s="133" t="s">
        <v>10663</v>
      </c>
      <c r="H345" s="243">
        <v>3</v>
      </c>
      <c r="I345" s="431">
        <f>VLOOKUP(B:B,[1]GOODYEAR!$B:$K,10,0)</f>
        <v>3</v>
      </c>
      <c r="J345" s="132">
        <v>247</v>
      </c>
      <c r="K345" s="133" t="s">
        <v>1974</v>
      </c>
      <c r="L345" s="133">
        <v>12</v>
      </c>
      <c r="M345" s="135" t="s">
        <v>2016</v>
      </c>
      <c r="N345" s="236" t="s">
        <v>7464</v>
      </c>
      <c r="O345" s="236">
        <v>0</v>
      </c>
      <c r="P345" s="237">
        <v>11852</v>
      </c>
      <c r="Q345" s="238">
        <f t="shared" si="123"/>
        <v>10297.272727272726</v>
      </c>
      <c r="R345" s="144">
        <f t="shared" si="131"/>
        <v>0.12986669020923447</v>
      </c>
      <c r="S345" s="197">
        <v>1074476606</v>
      </c>
      <c r="T345" s="303" t="s">
        <v>8108</v>
      </c>
      <c r="U345" s="194">
        <f t="shared" si="126"/>
        <v>11852</v>
      </c>
      <c r="W345" s="239">
        <v>11852</v>
      </c>
      <c r="X345" s="136">
        <f t="shared" si="127"/>
        <v>8960</v>
      </c>
      <c r="Y345" s="240">
        <f t="shared" si="128"/>
        <v>10297.272727272726</v>
      </c>
      <c r="Z345" s="142">
        <f t="shared" si="129"/>
        <v>7.7286533918325961E-2</v>
      </c>
      <c r="AA345" s="137">
        <f t="shared" si="130"/>
        <v>0.12986669020923447</v>
      </c>
      <c r="AB345" s="145">
        <v>2</v>
      </c>
      <c r="AC345" s="189">
        <f t="shared" si="142"/>
        <v>11619</v>
      </c>
      <c r="AD345" s="187">
        <f t="shared" si="143"/>
        <v>12768</v>
      </c>
      <c r="AE345" s="129">
        <f t="shared" si="136"/>
        <v>1149.1199999999999</v>
      </c>
      <c r="AF345" s="130">
        <f t="shared" si="137"/>
        <v>233.11999999999989</v>
      </c>
      <c r="AG345" s="131">
        <f t="shared" si="138"/>
        <v>1.8258145363408512E-2</v>
      </c>
      <c r="AH345" s="138">
        <f t="shared" si="139"/>
        <v>916</v>
      </c>
      <c r="AI345" s="139">
        <f t="shared" si="140"/>
        <v>7.1741854636591482E-2</v>
      </c>
      <c r="AJ345" s="139">
        <f t="shared" si="141"/>
        <v>0.11160854484582595</v>
      </c>
      <c r="AL345" s="197">
        <v>2155017132072</v>
      </c>
      <c r="AM345" s="197">
        <v>4992496096833</v>
      </c>
      <c r="AN345" s="197" t="s">
        <v>3864</v>
      </c>
      <c r="AO345" s="241" t="s">
        <v>1402</v>
      </c>
      <c r="AP345" s="241" t="s">
        <v>1209</v>
      </c>
      <c r="AQ345" s="242" t="s">
        <v>39</v>
      </c>
      <c r="AR345" s="242">
        <v>29500</v>
      </c>
      <c r="AS345" s="431">
        <f>VLOOKUP(B:B,[1]GOODYEAR!$B:$K,8,0)</f>
        <v>8960</v>
      </c>
      <c r="AT345" s="431">
        <v>525</v>
      </c>
      <c r="AU345" s="211" t="s">
        <v>3956</v>
      </c>
      <c r="AV345" s="197" t="s">
        <v>5747</v>
      </c>
      <c r="AW345" s="134" t="str">
        <f>IFERROR(VLOOKUP(AV:AV,Q商品!B:E,4,0),"")</f>
        <v>2023年製 EAGLE LS EXE 215/50R17 95V XL サマータイヤ 翌営業日発送</v>
      </c>
      <c r="AX345" s="134" t="str">
        <f>IFERROR(VLOOKUP(B:B,在庫!B:M,12,0),"")</f>
        <v>2023年製</v>
      </c>
      <c r="AY345" s="134">
        <f>IFERROR(VLOOKUP(B:B,在庫!B:L,10,0),"")</f>
        <v>2</v>
      </c>
      <c r="AZ345" s="244" t="e">
        <f>VLOOKUP(AL:AL,[1]MICHELIN!$B:$AH,32,0)</f>
        <v>#N/A</v>
      </c>
      <c r="BA345" s="244" t="e">
        <f>VLOOKUP(AL:AL,[1]MICHELIN!$B:$AH,33,0)</f>
        <v>#N/A</v>
      </c>
      <c r="BC345" s="11" t="s">
        <v>2055</v>
      </c>
    </row>
    <row r="346" spans="1:55" s="11" customFormat="1" ht="19.5" customHeight="1">
      <c r="A346" s="11">
        <f t="shared" si="134"/>
        <v>1</v>
      </c>
      <c r="B346" s="249">
        <f t="shared" si="135"/>
        <v>2155516132078</v>
      </c>
      <c r="C346" s="243">
        <f>VLOOKUP(B:B,[1]GOODYEAR!$B:$K,9,0)</f>
        <v>0</v>
      </c>
      <c r="D346" s="11" t="s">
        <v>5341</v>
      </c>
      <c r="E346" s="346" t="s">
        <v>667</v>
      </c>
      <c r="F346" s="323" t="s">
        <v>8635</v>
      </c>
      <c r="G346" s="133" t="s">
        <v>10661</v>
      </c>
      <c r="H346" s="243">
        <v>13</v>
      </c>
      <c r="I346" s="431">
        <f>VLOOKUP(B:B,[1]GOODYEAR!$B:$K,10,0)</f>
        <v>13</v>
      </c>
      <c r="J346" s="132">
        <v>2049</v>
      </c>
      <c r="K346" s="133" t="s">
        <v>1974</v>
      </c>
      <c r="L346" s="133">
        <v>13</v>
      </c>
      <c r="M346" s="135" t="s">
        <v>2024</v>
      </c>
      <c r="N346" s="236" t="s">
        <v>4012</v>
      </c>
      <c r="O346" s="236" t="s">
        <v>2381</v>
      </c>
      <c r="P346" s="237">
        <v>10565</v>
      </c>
      <c r="Q346" s="238">
        <f t="shared" si="123"/>
        <v>8650</v>
      </c>
      <c r="R346" s="144">
        <f t="shared" si="131"/>
        <v>0.16416184971098266</v>
      </c>
      <c r="S346" s="197">
        <v>1074476003</v>
      </c>
      <c r="T346" s="303" t="s">
        <v>8109</v>
      </c>
      <c r="U346" s="194">
        <f t="shared" si="126"/>
        <v>9665</v>
      </c>
      <c r="V346" s="11">
        <v>900</v>
      </c>
      <c r="W346" s="239">
        <v>10565</v>
      </c>
      <c r="X346" s="136">
        <f t="shared" si="127"/>
        <v>7230</v>
      </c>
      <c r="Y346" s="240">
        <f t="shared" si="128"/>
        <v>8650</v>
      </c>
      <c r="Z346" s="142">
        <f t="shared" si="129"/>
        <v>8.8552012545739744E-2</v>
      </c>
      <c r="AA346" s="137">
        <f t="shared" si="130"/>
        <v>0.16416184971098266</v>
      </c>
      <c r="AB346" s="145" t="s">
        <v>10614</v>
      </c>
      <c r="AC346" s="189">
        <f t="shared" si="142"/>
        <v>9475</v>
      </c>
      <c r="AD346" s="187">
        <f t="shared" si="143"/>
        <v>10412</v>
      </c>
      <c r="AE346" s="129">
        <f t="shared" si="136"/>
        <v>937.07999999999993</v>
      </c>
      <c r="AF346" s="130">
        <f t="shared" si="137"/>
        <v>190.07999999999993</v>
      </c>
      <c r="AG346" s="131">
        <f t="shared" si="138"/>
        <v>1.8255858624663841E-2</v>
      </c>
      <c r="AH346" s="138">
        <f t="shared" si="139"/>
        <v>747</v>
      </c>
      <c r="AI346" s="139">
        <f t="shared" si="140"/>
        <v>7.1744141375336148E-2</v>
      </c>
      <c r="AJ346" s="139">
        <f t="shared" si="141"/>
        <v>0.14590599108631883</v>
      </c>
      <c r="AL346" s="197">
        <v>2155516132078</v>
      </c>
      <c r="AM346" s="197">
        <v>4992496096741</v>
      </c>
      <c r="AN346" s="197" t="s">
        <v>3857</v>
      </c>
      <c r="AO346" s="241" t="s">
        <v>1402</v>
      </c>
      <c r="AP346" s="241" t="s">
        <v>1403</v>
      </c>
      <c r="AQ346" s="242" t="s">
        <v>82</v>
      </c>
      <c r="AR346" s="242">
        <v>23800</v>
      </c>
      <c r="AS346" s="431">
        <v>7230</v>
      </c>
      <c r="AT346" s="431">
        <v>1050</v>
      </c>
      <c r="AU346" s="211" t="s">
        <v>3956</v>
      </c>
      <c r="AV346" s="197" t="s">
        <v>5501</v>
      </c>
      <c r="AW346" s="134" t="str">
        <f>IFERROR(VLOOKUP(AV:AV,Q商品!B:E,4,0),"")</f>
        <v>2023年製 EAGLE LS EXE 215/55R16 93V サマータイヤ 翌営業日発送</v>
      </c>
      <c r="AX346" s="134" t="str">
        <f>IFERROR(VLOOKUP(B:B,在庫!B:M,12,0),"")</f>
        <v>2023年製</v>
      </c>
      <c r="AY346" s="134">
        <f>IFERROR(VLOOKUP(B:B,在庫!B:L,10,0),"")</f>
        <v>2</v>
      </c>
      <c r="AZ346" s="244" t="e">
        <f>VLOOKUP(AL:AL,[1]MICHELIN!$B:$AH,32,0)</f>
        <v>#N/A</v>
      </c>
      <c r="BA346" s="244" t="e">
        <f>VLOOKUP(AL:AL,[1]MICHELIN!$B:$AH,33,0)</f>
        <v>#N/A</v>
      </c>
      <c r="BC346" s="11" t="s">
        <v>150</v>
      </c>
    </row>
    <row r="347" spans="1:55" s="11" customFormat="1" ht="19.5" customHeight="1">
      <c r="A347" s="11">
        <f t="shared" si="134"/>
        <v>1</v>
      </c>
      <c r="B347" s="249">
        <f t="shared" si="135"/>
        <v>2155517132077</v>
      </c>
      <c r="C347" s="243">
        <f>VLOOKUP(B:B,[1]GOODYEAR!$B:$K,9,0)</f>
        <v>114</v>
      </c>
      <c r="D347" s="11" t="s">
        <v>5341</v>
      </c>
      <c r="E347" s="346" t="s">
        <v>651</v>
      </c>
      <c r="F347" s="160" t="s">
        <v>7056</v>
      </c>
      <c r="G347" s="133" t="s">
        <v>10663</v>
      </c>
      <c r="H347" s="243">
        <v>46</v>
      </c>
      <c r="I347" s="431">
        <f>VLOOKUP(B:B,[1]GOODYEAR!$B:$K,10,0)</f>
        <v>46</v>
      </c>
      <c r="J347" s="132"/>
      <c r="K347" s="133" t="s">
        <v>1974</v>
      </c>
      <c r="L347" s="133">
        <v>14</v>
      </c>
      <c r="M347" s="135" t="s">
        <v>2024</v>
      </c>
      <c r="N347" s="236" t="s">
        <v>4012</v>
      </c>
      <c r="O347" s="236" t="s">
        <v>2381</v>
      </c>
      <c r="P347" s="237">
        <v>10565</v>
      </c>
      <c r="Q347" s="238">
        <f t="shared" si="123"/>
        <v>8650</v>
      </c>
      <c r="R347" s="144">
        <f t="shared" si="131"/>
        <v>0.17572254335260115</v>
      </c>
      <c r="S347" s="197">
        <v>1074476609</v>
      </c>
      <c r="T347" s="303" t="s">
        <v>8110</v>
      </c>
      <c r="U347" s="194">
        <f t="shared" si="126"/>
        <v>9665</v>
      </c>
      <c r="V347" s="11">
        <v>900</v>
      </c>
      <c r="W347" s="239">
        <v>10565</v>
      </c>
      <c r="X347" s="136">
        <f t="shared" si="127"/>
        <v>7130</v>
      </c>
      <c r="Y347" s="240">
        <f t="shared" si="128"/>
        <v>8650</v>
      </c>
      <c r="Z347" s="142">
        <f t="shared" si="129"/>
        <v>8.8552012545739744E-2</v>
      </c>
      <c r="AA347" s="137">
        <f t="shared" si="130"/>
        <v>0.17572254335260115</v>
      </c>
      <c r="AB347" s="145"/>
      <c r="AC347" s="189">
        <f t="shared" si="142"/>
        <v>9475</v>
      </c>
      <c r="AD347" s="187">
        <f t="shared" si="143"/>
        <v>10412</v>
      </c>
      <c r="AE347" s="129">
        <f t="shared" si="136"/>
        <v>937.07999999999993</v>
      </c>
      <c r="AF347" s="130">
        <f t="shared" si="137"/>
        <v>190.07999999999993</v>
      </c>
      <c r="AG347" s="131">
        <f t="shared" si="138"/>
        <v>1.8255858624663841E-2</v>
      </c>
      <c r="AH347" s="138">
        <f t="shared" si="139"/>
        <v>747</v>
      </c>
      <c r="AI347" s="139">
        <f t="shared" si="140"/>
        <v>7.1744141375336148E-2</v>
      </c>
      <c r="AJ347" s="139">
        <f t="shared" si="141"/>
        <v>0.15746668472793732</v>
      </c>
      <c r="AL347" s="197">
        <v>2155517132077</v>
      </c>
      <c r="AM347" s="197">
        <v>4992496096802</v>
      </c>
      <c r="AN347" s="197" t="s">
        <v>3861</v>
      </c>
      <c r="AO347" s="241" t="s">
        <v>857</v>
      </c>
      <c r="AP347" s="241" t="s">
        <v>1163</v>
      </c>
      <c r="AQ347" s="242" t="s">
        <v>66</v>
      </c>
      <c r="AR347" s="242">
        <v>27400</v>
      </c>
      <c r="AS347" s="431">
        <f>VLOOKUP(B:B,[1]GOODYEAR!$B:$K,8,0)</f>
        <v>7130</v>
      </c>
      <c r="AT347" s="431">
        <v>1050</v>
      </c>
      <c r="AU347" s="211" t="s">
        <v>3956</v>
      </c>
      <c r="AV347" s="197" t="s">
        <v>5749</v>
      </c>
      <c r="AW347" s="134" t="str">
        <f>IFERROR(VLOOKUP(AV:AV,Q商品!B:E,4,0),"")</f>
        <v>2023年製 EAGLE LS EXE 215/55R17 94V サマータイヤ 翌営業日発送</v>
      </c>
      <c r="AX347" s="134" t="str">
        <f>IFERROR(VLOOKUP(B:B,在庫!B:M,12,0),"")</f>
        <v>2023年製</v>
      </c>
      <c r="AY347" s="134">
        <f>IFERROR(VLOOKUP(B:B,在庫!B:L,10,0),"")</f>
        <v>5</v>
      </c>
      <c r="AZ347" s="244" t="e">
        <f>VLOOKUP(AL:AL,[1]MICHELIN!$B:$AH,32,0)</f>
        <v>#N/A</v>
      </c>
      <c r="BA347" s="244" t="e">
        <f>VLOOKUP(AL:AL,[1]MICHELIN!$B:$AH,33,0)</f>
        <v>#N/A</v>
      </c>
      <c r="BC347" s="11" t="s">
        <v>2055</v>
      </c>
    </row>
    <row r="348" spans="1:55" s="11" customFormat="1" ht="19.5" customHeight="1">
      <c r="A348" s="11">
        <f t="shared" si="134"/>
        <v>1</v>
      </c>
      <c r="B348" s="249">
        <f t="shared" si="135"/>
        <v>2254517132077</v>
      </c>
      <c r="C348" s="243">
        <f>VLOOKUP(B:B,[1]GOODYEAR!$B:$K,9,0)</f>
        <v>14</v>
      </c>
      <c r="D348" s="11" t="s">
        <v>5341</v>
      </c>
      <c r="E348" s="346" t="s">
        <v>668</v>
      </c>
      <c r="F348" s="160" t="s">
        <v>7057</v>
      </c>
      <c r="G348" s="133" t="s">
        <v>10663</v>
      </c>
      <c r="H348" s="243">
        <v>14</v>
      </c>
      <c r="I348" s="431">
        <f>VLOOKUP(B:B,[1]GOODYEAR!$B:$K,10,0)</f>
        <v>14</v>
      </c>
      <c r="J348" s="132">
        <v>520</v>
      </c>
      <c r="K348" s="133" t="s">
        <v>1974</v>
      </c>
      <c r="L348" s="133">
        <v>15</v>
      </c>
      <c r="M348" s="135" t="s">
        <v>3998</v>
      </c>
      <c r="N348" s="236" t="s">
        <v>3962</v>
      </c>
      <c r="O348" s="236">
        <v>0</v>
      </c>
      <c r="P348" s="237">
        <v>12580</v>
      </c>
      <c r="Q348" s="238">
        <f t="shared" si="123"/>
        <v>10959.090909090908</v>
      </c>
      <c r="R348" s="144">
        <f t="shared" si="131"/>
        <v>0.14135213604313554</v>
      </c>
      <c r="S348" s="197">
        <v>1074475954</v>
      </c>
      <c r="T348" s="303" t="s">
        <v>8111</v>
      </c>
      <c r="U348" s="194">
        <f t="shared" si="126"/>
        <v>12580</v>
      </c>
      <c r="W348" s="239">
        <v>12580</v>
      </c>
      <c r="X348" s="136">
        <f t="shared" si="127"/>
        <v>9410</v>
      </c>
      <c r="Y348" s="240">
        <f t="shared" si="128"/>
        <v>10959.090909090908</v>
      </c>
      <c r="Z348" s="142">
        <f t="shared" si="129"/>
        <v>7.7265500794912567E-2</v>
      </c>
      <c r="AA348" s="137">
        <f t="shared" si="130"/>
        <v>0.14135213604313554</v>
      </c>
      <c r="AB348" s="145"/>
      <c r="AC348" s="189">
        <f t="shared" si="142"/>
        <v>12333</v>
      </c>
      <c r="AD348" s="187">
        <f t="shared" si="143"/>
        <v>13552</v>
      </c>
      <c r="AE348" s="129">
        <f t="shared" si="136"/>
        <v>1219.68</v>
      </c>
      <c r="AF348" s="130">
        <f t="shared" si="137"/>
        <v>247.68000000000006</v>
      </c>
      <c r="AG348" s="131">
        <f t="shared" si="138"/>
        <v>1.82762691853601E-2</v>
      </c>
      <c r="AH348" s="138">
        <f t="shared" si="139"/>
        <v>972</v>
      </c>
      <c r="AI348" s="139">
        <f t="shared" si="140"/>
        <v>7.1723730814639911E-2</v>
      </c>
      <c r="AJ348" s="139">
        <f t="shared" si="141"/>
        <v>0.12307586685777544</v>
      </c>
      <c r="AL348" s="197">
        <v>2254517132077</v>
      </c>
      <c r="AM348" s="197">
        <v>4992496096871</v>
      </c>
      <c r="AN348" s="197" t="s">
        <v>3865</v>
      </c>
      <c r="AO348" s="241" t="s">
        <v>1402</v>
      </c>
      <c r="AP348" s="241" t="s">
        <v>1149</v>
      </c>
      <c r="AQ348" s="242" t="s">
        <v>37</v>
      </c>
      <c r="AR348" s="242">
        <v>31000</v>
      </c>
      <c r="AS348" s="431">
        <f>VLOOKUP(B:B,[1]GOODYEAR!$B:$K,8,0)</f>
        <v>9410</v>
      </c>
      <c r="AT348" s="431">
        <v>525</v>
      </c>
      <c r="AU348" s="211" t="s">
        <v>3956</v>
      </c>
      <c r="AV348" s="197" t="s">
        <v>5751</v>
      </c>
      <c r="AW348" s="134" t="str">
        <f>IFERROR(VLOOKUP(AV:AV,Q商品!B:E,4,0),"")</f>
        <v>2023年製 EAGLE LS EXE 225/45R17 91W サマータイヤ 翌営業日発送</v>
      </c>
      <c r="AX348" s="134" t="str">
        <f>IFERROR(VLOOKUP(B:B,在庫!B:M,12,0),"")</f>
        <v>2023年製</v>
      </c>
      <c r="AY348" s="134">
        <f>IFERROR(VLOOKUP(B:B,在庫!B:L,10,0),"")</f>
        <v>2</v>
      </c>
      <c r="AZ348" s="244" t="e">
        <f>VLOOKUP(AL:AL,[1]MICHELIN!$B:$AH,32,0)</f>
        <v>#N/A</v>
      </c>
      <c r="BA348" s="244" t="e">
        <f>VLOOKUP(AL:AL,[1]MICHELIN!$B:$AH,33,0)</f>
        <v>#N/A</v>
      </c>
      <c r="BC348" s="11" t="s">
        <v>2055</v>
      </c>
    </row>
    <row r="349" spans="1:55" s="11" customFormat="1" ht="19.5" customHeight="1">
      <c r="A349" s="11">
        <f t="shared" si="134"/>
        <v>1</v>
      </c>
      <c r="B349" s="249">
        <f t="shared" si="135"/>
        <v>2254518132076</v>
      </c>
      <c r="C349" s="243">
        <f>VLOOKUP(B:B,[1]GOODYEAR!$B:$K,9,0)</f>
        <v>139</v>
      </c>
      <c r="D349" s="11" t="s">
        <v>5341</v>
      </c>
      <c r="E349" s="346" t="s">
        <v>659</v>
      </c>
      <c r="F349" s="310" t="s">
        <v>7058</v>
      </c>
      <c r="G349" s="133" t="s">
        <v>10663</v>
      </c>
      <c r="H349" s="243">
        <v>61</v>
      </c>
      <c r="I349" s="431">
        <f>VLOOKUP(B:B,[1]GOODYEAR!$B:$K,10,0)</f>
        <v>61</v>
      </c>
      <c r="J349" s="132">
        <v>133</v>
      </c>
      <c r="K349" s="133" t="s">
        <v>1974</v>
      </c>
      <c r="L349" s="133">
        <v>16</v>
      </c>
      <c r="M349" s="135" t="s">
        <v>2016</v>
      </c>
      <c r="N349" s="236" t="s">
        <v>10593</v>
      </c>
      <c r="O349" s="236">
        <v>0</v>
      </c>
      <c r="P349" s="237">
        <v>13093</v>
      </c>
      <c r="Q349" s="238">
        <f t="shared" si="123"/>
        <v>10948.181818181818</v>
      </c>
      <c r="R349" s="144">
        <f t="shared" si="131"/>
        <v>0.12770904259735946</v>
      </c>
      <c r="S349" s="197">
        <v>1074476608</v>
      </c>
      <c r="T349" s="302" t="s">
        <v>9130</v>
      </c>
      <c r="U349" s="194">
        <f t="shared" si="126"/>
        <v>13093</v>
      </c>
      <c r="W349" s="239">
        <v>13093</v>
      </c>
      <c r="X349" s="136">
        <f t="shared" si="127"/>
        <v>9550</v>
      </c>
      <c r="Y349" s="240">
        <f t="shared" si="128"/>
        <v>10948.181818181818</v>
      </c>
      <c r="Z349" s="142">
        <f t="shared" si="129"/>
        <v>7.7293210112273636E-2</v>
      </c>
      <c r="AA349" s="137">
        <f t="shared" si="130"/>
        <v>0.12770904259735946</v>
      </c>
      <c r="AB349" s="145" t="s">
        <v>10614</v>
      </c>
      <c r="AC349" s="189">
        <f t="shared" si="142"/>
        <v>12836</v>
      </c>
      <c r="AD349" s="187">
        <f t="shared" si="143"/>
        <v>14105</v>
      </c>
      <c r="AE349" s="129">
        <f t="shared" si="136"/>
        <v>1269.45</v>
      </c>
      <c r="AF349" s="130">
        <f t="shared" si="137"/>
        <v>257.45000000000005</v>
      </c>
      <c r="AG349" s="131">
        <f t="shared" si="138"/>
        <v>1.8252392768521804E-2</v>
      </c>
      <c r="AH349" s="138">
        <f t="shared" si="139"/>
        <v>1012</v>
      </c>
      <c r="AI349" s="139">
        <f t="shared" si="140"/>
        <v>7.1747607231478203E-2</v>
      </c>
      <c r="AJ349" s="139">
        <f t="shared" si="141"/>
        <v>0.10945664982883765</v>
      </c>
      <c r="AL349" s="197">
        <v>2254518132076</v>
      </c>
      <c r="AM349" s="197">
        <v>4992496096949</v>
      </c>
      <c r="AN349" s="197" t="s">
        <v>3869</v>
      </c>
      <c r="AO349" s="241" t="s">
        <v>857</v>
      </c>
      <c r="AP349" s="241" t="s">
        <v>1208</v>
      </c>
      <c r="AQ349" s="242" t="s">
        <v>40</v>
      </c>
      <c r="AR349" s="242">
        <v>36700</v>
      </c>
      <c r="AS349" s="431">
        <f>VLOOKUP(B:B,[1]GOODYEAR!$B:$K,8,0)</f>
        <v>9550</v>
      </c>
      <c r="AT349" s="431">
        <v>1050</v>
      </c>
      <c r="AU349" s="211" t="s">
        <v>3956</v>
      </c>
      <c r="AV349" s="197" t="s">
        <v>5753</v>
      </c>
      <c r="AW349" s="134" t="str">
        <f>IFERROR(VLOOKUP(AV:AV,Q商品!B:E,4,0),"")</f>
        <v>2023年製 EAGLE LS EXE 225/45R18 91W サマータイヤ 翌営業日発送</v>
      </c>
      <c r="AX349" s="134" t="str">
        <f>IFERROR(VLOOKUP(B:B,在庫!B:M,12,0),"")</f>
        <v>2023年製</v>
      </c>
      <c r="AY349" s="134">
        <f>IFERROR(VLOOKUP(B:B,在庫!B:L,10,0),"")</f>
        <v>4</v>
      </c>
      <c r="AZ349" s="244" t="e">
        <f>VLOOKUP(AL:AL,[1]MICHELIN!$B:$AH,32,0)</f>
        <v>#N/A</v>
      </c>
      <c r="BA349" s="244" t="e">
        <f>VLOOKUP(AL:AL,[1]MICHELIN!$B:$AH,33,0)</f>
        <v>#N/A</v>
      </c>
      <c r="BC349" s="11" t="s">
        <v>2055</v>
      </c>
    </row>
    <row r="350" spans="1:55" s="11" customFormat="1" ht="19.5" customHeight="1">
      <c r="A350" s="11">
        <f t="shared" si="134"/>
        <v>1</v>
      </c>
      <c r="B350" s="249">
        <f t="shared" si="135"/>
        <v>2255517132074</v>
      </c>
      <c r="C350" s="243">
        <f>VLOOKUP(B:B,[1]GOODYEAR!$B:$K,9,0)</f>
        <v>27</v>
      </c>
      <c r="D350" s="11" t="s">
        <v>5341</v>
      </c>
      <c r="E350" s="397" t="s">
        <v>669</v>
      </c>
      <c r="F350" s="160" t="s">
        <v>7059</v>
      </c>
      <c r="G350" s="133" t="s">
        <v>10663</v>
      </c>
      <c r="H350" s="243">
        <v>0</v>
      </c>
      <c r="I350" s="431">
        <f>VLOOKUP(B:B,[1]GOODYEAR!$B:$K,10,0)</f>
        <v>0</v>
      </c>
      <c r="J350" s="132">
        <v>2049</v>
      </c>
      <c r="K350" s="133" t="s">
        <v>1974</v>
      </c>
      <c r="L350" s="133">
        <v>17</v>
      </c>
      <c r="M350" s="135" t="s">
        <v>2014</v>
      </c>
      <c r="N350" s="236" t="s">
        <v>10594</v>
      </c>
      <c r="O350" s="236">
        <v>0</v>
      </c>
      <c r="P350" s="237">
        <v>12175</v>
      </c>
      <c r="Q350" s="238">
        <f t="shared" si="123"/>
        <v>10113.636363636362</v>
      </c>
      <c r="R350" s="144">
        <f t="shared" si="131"/>
        <v>0.19613483146067404</v>
      </c>
      <c r="S350" s="197">
        <v>1074475955</v>
      </c>
      <c r="T350" s="302" t="s">
        <v>9131</v>
      </c>
      <c r="U350" s="194">
        <f t="shared" si="126"/>
        <v>12175</v>
      </c>
      <c r="W350" s="239">
        <v>12175</v>
      </c>
      <c r="X350" s="136">
        <f t="shared" si="127"/>
        <v>8130</v>
      </c>
      <c r="Y350" s="240">
        <f t="shared" si="128"/>
        <v>10113.636363636362</v>
      </c>
      <c r="Z350" s="142">
        <f t="shared" si="129"/>
        <v>7.7289527720739271E-2</v>
      </c>
      <c r="AA350" s="137">
        <f t="shared" si="130"/>
        <v>0.19613483146067404</v>
      </c>
      <c r="AB350" s="145">
        <v>2</v>
      </c>
      <c r="AC350" s="189">
        <f t="shared" si="142"/>
        <v>11936</v>
      </c>
      <c r="AD350" s="187">
        <f t="shared" si="143"/>
        <v>13116</v>
      </c>
      <c r="AE350" s="129">
        <f t="shared" si="136"/>
        <v>1180.44</v>
      </c>
      <c r="AF350" s="130">
        <f t="shared" si="137"/>
        <v>239.44000000000005</v>
      </c>
      <c r="AG350" s="131">
        <f t="shared" si="138"/>
        <v>1.8255565721256486E-2</v>
      </c>
      <c r="AH350" s="138">
        <f t="shared" si="139"/>
        <v>941</v>
      </c>
      <c r="AI350" s="139">
        <f t="shared" si="140"/>
        <v>7.1744434278743524E-2</v>
      </c>
      <c r="AJ350" s="139">
        <f t="shared" si="141"/>
        <v>0.17787926573941754</v>
      </c>
      <c r="AL350" s="197">
        <v>2255517132074</v>
      </c>
      <c r="AM350" s="197">
        <v>4992496096819</v>
      </c>
      <c r="AN350" s="197" t="s">
        <v>3866</v>
      </c>
      <c r="AO350" s="241" t="s">
        <v>857</v>
      </c>
      <c r="AP350" s="241" t="s">
        <v>1165</v>
      </c>
      <c r="AQ350" s="242" t="s">
        <v>52</v>
      </c>
      <c r="AR350" s="242">
        <v>32500</v>
      </c>
      <c r="AS350" s="431">
        <f>VLOOKUP(B:B,[1]GOODYEAR!$B:$K,8,0)</f>
        <v>8130</v>
      </c>
      <c r="AT350" s="431">
        <v>1050</v>
      </c>
      <c r="AU350" s="211" t="s">
        <v>3956</v>
      </c>
      <c r="AV350" s="197" t="s">
        <v>5756</v>
      </c>
      <c r="AW350" s="134" t="str">
        <f>IFERROR(VLOOKUP(AV:AV,Q商品!B:E,4,0),"")</f>
        <v>2023年製 EAGLE LS EXE 225/55R17 97V サマータイヤ 翌営業日発送</v>
      </c>
      <c r="AX350" s="134" t="str">
        <f>IFERROR(VLOOKUP(B:B,在庫!B:M,12,0),"")</f>
        <v/>
      </c>
      <c r="AY350" s="134" t="str">
        <f>IFERROR(VLOOKUP(B:B,在庫!B:L,10,0),"")</f>
        <v/>
      </c>
      <c r="AZ350" s="244" t="e">
        <f>VLOOKUP(AL:AL,[1]MICHELIN!$B:$AH,32,0)</f>
        <v>#N/A</v>
      </c>
      <c r="BA350" s="244" t="e">
        <f>VLOOKUP(AL:AL,[1]MICHELIN!$B:$AH,33,0)</f>
        <v>#N/A</v>
      </c>
      <c r="BC350" s="11" t="s">
        <v>2055</v>
      </c>
    </row>
    <row r="351" spans="1:55" s="11" customFormat="1" ht="19.5" customHeight="1">
      <c r="A351" s="11">
        <f t="shared" si="134"/>
        <v>1</v>
      </c>
      <c r="B351" s="249">
        <f t="shared" si="135"/>
        <v>2355018132075</v>
      </c>
      <c r="C351" s="243">
        <f>VLOOKUP(B:B,[1]GOODYEAR!$B:$K,9,0)</f>
        <v>324</v>
      </c>
      <c r="D351" s="11" t="s">
        <v>5341</v>
      </c>
      <c r="E351" s="346" t="s">
        <v>657</v>
      </c>
      <c r="F351" s="310" t="s">
        <v>7060</v>
      </c>
      <c r="G351" s="133" t="s">
        <v>10663</v>
      </c>
      <c r="H351" s="243">
        <v>71</v>
      </c>
      <c r="I351" s="431">
        <f>VLOOKUP(B:B,[1]GOODYEAR!$B:$K,10,0)</f>
        <v>71</v>
      </c>
      <c r="J351" s="132">
        <v>711</v>
      </c>
      <c r="K351" s="133" t="s">
        <v>1974</v>
      </c>
      <c r="L351" s="133">
        <v>18</v>
      </c>
      <c r="M351" s="135" t="s">
        <v>2024</v>
      </c>
      <c r="N351" s="236" t="s">
        <v>10606</v>
      </c>
      <c r="O351" s="236" t="s">
        <v>2381</v>
      </c>
      <c r="P351" s="237">
        <v>12822</v>
      </c>
      <c r="Q351" s="238">
        <f t="shared" si="123"/>
        <v>10701.81818181818</v>
      </c>
      <c r="R351" s="144">
        <f t="shared" si="131"/>
        <v>0.21508664627930671</v>
      </c>
      <c r="S351" s="197">
        <v>1074476603</v>
      </c>
      <c r="T351" s="306" t="s">
        <v>9132</v>
      </c>
      <c r="U351" s="194">
        <f t="shared" si="126"/>
        <v>11922</v>
      </c>
      <c r="V351" s="11">
        <v>900</v>
      </c>
      <c r="W351" s="239">
        <v>12822</v>
      </c>
      <c r="X351" s="136">
        <f t="shared" si="127"/>
        <v>8400</v>
      </c>
      <c r="Y351" s="240">
        <f t="shared" si="128"/>
        <v>10701.81818181818</v>
      </c>
      <c r="Z351" s="142">
        <f t="shared" si="129"/>
        <v>8.6364405345965123E-2</v>
      </c>
      <c r="AA351" s="137">
        <f t="shared" si="130"/>
        <v>0.21508664627930671</v>
      </c>
      <c r="AB351" s="145" t="s">
        <v>10614</v>
      </c>
      <c r="AC351" s="189">
        <f t="shared" si="142"/>
        <v>11688</v>
      </c>
      <c r="AD351" s="187">
        <f t="shared" si="143"/>
        <v>12843</v>
      </c>
      <c r="AE351" s="129">
        <f t="shared" si="136"/>
        <v>1155.8699999999999</v>
      </c>
      <c r="AF351" s="130">
        <f t="shared" si="137"/>
        <v>234.86999999999989</v>
      </c>
      <c r="AG351" s="131">
        <f t="shared" si="138"/>
        <v>1.8287783228217697E-2</v>
      </c>
      <c r="AH351" s="138">
        <f t="shared" si="139"/>
        <v>921</v>
      </c>
      <c r="AI351" s="139">
        <f t="shared" si="140"/>
        <v>7.17122167717823E-2</v>
      </c>
      <c r="AJ351" s="139">
        <f t="shared" si="141"/>
        <v>0.19679886305108901</v>
      </c>
      <c r="AL351" s="197">
        <v>2355018132075</v>
      </c>
      <c r="AM351" s="197">
        <v>4992496096925</v>
      </c>
      <c r="AN351" s="197" t="s">
        <v>3870</v>
      </c>
      <c r="AO351" s="241" t="s">
        <v>857</v>
      </c>
      <c r="AP351" s="241" t="s">
        <v>1166</v>
      </c>
      <c r="AQ351" s="242" t="s">
        <v>54</v>
      </c>
      <c r="AR351" s="242">
        <v>33600</v>
      </c>
      <c r="AS351" s="431">
        <f>VLOOKUP(B:B,[1]GOODYEAR!$B:$K,8,0)</f>
        <v>8400</v>
      </c>
      <c r="AT351" s="431">
        <v>1050</v>
      </c>
      <c r="AU351" s="211" t="s">
        <v>3956</v>
      </c>
      <c r="AV351" s="197" t="s">
        <v>5758</v>
      </c>
      <c r="AW351" s="134" t="str">
        <f>IFERROR(VLOOKUP(AV:AV,Q商品!B:E,4,0),"")</f>
        <v>2023年製 EAGLE LS EXE 235/50R18 97V サマータイヤ 翌営業日発送</v>
      </c>
      <c r="AX351" s="134" t="str">
        <f>IFERROR(VLOOKUP(B:B,在庫!B:M,12,0),"")</f>
        <v>2023年製</v>
      </c>
      <c r="AY351" s="134">
        <f>IFERROR(VLOOKUP(B:B,在庫!B:L,10,0),"")</f>
        <v>5</v>
      </c>
      <c r="AZ351" s="244" t="e">
        <f>VLOOKUP(AL:AL,[1]MICHELIN!$B:$AH,32,0)</f>
        <v>#N/A</v>
      </c>
      <c r="BA351" s="244" t="e">
        <f>VLOOKUP(AL:AL,[1]MICHELIN!$B:$AH,33,0)</f>
        <v>#N/A</v>
      </c>
      <c r="BC351" s="11" t="s">
        <v>2055</v>
      </c>
    </row>
    <row r="352" spans="1:55" s="11" customFormat="1" ht="19.5" customHeight="1">
      <c r="A352" s="11">
        <f t="shared" si="134"/>
        <v>1</v>
      </c>
      <c r="B352" s="249">
        <f t="shared" si="135"/>
        <v>2454517132071</v>
      </c>
      <c r="C352" s="243">
        <f>VLOOKUP(B:B,[1]GOODYEAR!$B:$K,9,0)</f>
        <v>2</v>
      </c>
      <c r="D352" s="11" t="s">
        <v>5341</v>
      </c>
      <c r="E352" s="397" t="s">
        <v>655</v>
      </c>
      <c r="F352" s="322" t="s">
        <v>8468</v>
      </c>
      <c r="G352" s="133" t="s">
        <v>10661</v>
      </c>
      <c r="H352" s="243">
        <v>10</v>
      </c>
      <c r="I352" s="431">
        <f>VLOOKUP(B:B,[1]GOODYEAR!$B:$K,10,0)</f>
        <v>10</v>
      </c>
      <c r="J352" s="132"/>
      <c r="K352" s="133" t="s">
        <v>1974</v>
      </c>
      <c r="L352" s="133">
        <v>19</v>
      </c>
      <c r="M352" s="135"/>
      <c r="N352" s="236"/>
      <c r="O352" s="236"/>
      <c r="P352" s="237"/>
      <c r="Q352" s="238">
        <f t="shared" si="123"/>
        <v>-954.5454545454545</v>
      </c>
      <c r="R352" s="144">
        <f t="shared" si="131"/>
        <v>13.76</v>
      </c>
      <c r="S352" s="197">
        <v>1074476502</v>
      </c>
      <c r="T352" s="302" t="s">
        <v>9133</v>
      </c>
      <c r="U352" s="194">
        <f t="shared" si="126"/>
        <v>0</v>
      </c>
      <c r="W352" s="239"/>
      <c r="X352" s="136">
        <f t="shared" si="127"/>
        <v>12180</v>
      </c>
      <c r="Y352" s="240">
        <f t="shared" si="128"/>
        <v>-954.5454545454545</v>
      </c>
      <c r="Z352" s="142" t="str">
        <f t="shared" si="129"/>
        <v/>
      </c>
      <c r="AA352" s="137">
        <f t="shared" si="130"/>
        <v>13.76</v>
      </c>
      <c r="AB352" s="145"/>
      <c r="AC352" s="189">
        <f t="shared" si="142"/>
        <v>0</v>
      </c>
      <c r="AD352" s="187">
        <f t="shared" si="143"/>
        <v>0</v>
      </c>
      <c r="AE352" s="129">
        <f t="shared" si="136"/>
        <v>0</v>
      </c>
      <c r="AF352" s="130">
        <f t="shared" si="137"/>
        <v>0</v>
      </c>
      <c r="AG352" s="131" t="str">
        <f t="shared" si="138"/>
        <v/>
      </c>
      <c r="AH352" s="138">
        <f t="shared" si="139"/>
        <v>0</v>
      </c>
      <c r="AI352" s="139" t="str">
        <f t="shared" si="140"/>
        <v/>
      </c>
      <c r="AJ352" s="139" t="str">
        <f t="shared" si="141"/>
        <v/>
      </c>
      <c r="AL352" s="197">
        <v>2454517132071</v>
      </c>
      <c r="AM352" s="197">
        <v>4992496096895</v>
      </c>
      <c r="AN352" s="197" t="s">
        <v>3867</v>
      </c>
      <c r="AO352" s="241" t="s">
        <v>1402</v>
      </c>
      <c r="AP352" s="241" t="s">
        <v>1406</v>
      </c>
      <c r="AQ352" s="242" t="s">
        <v>57</v>
      </c>
      <c r="AR352" s="242">
        <v>40200</v>
      </c>
      <c r="AS352" s="431">
        <v>12180</v>
      </c>
      <c r="AT352" s="431">
        <v>1050</v>
      </c>
      <c r="AU352" s="211" t="s">
        <v>3956</v>
      </c>
      <c r="AV352" s="197" t="s">
        <v>5502</v>
      </c>
      <c r="AW352" s="134" t="str">
        <f>IFERROR(VLOOKUP(AV:AV,Q商品!B:E,4,0),"")</f>
        <v>2023年製 EAGLE LS EXE 245/45R17 95W サマータイヤ 翌営業日発送</v>
      </c>
      <c r="AX352" s="134" t="str">
        <f>IFERROR(VLOOKUP(B:B,在庫!B:M,12,0),"")</f>
        <v>2023年製</v>
      </c>
      <c r="AY352" s="134">
        <f>IFERROR(VLOOKUP(B:B,在庫!B:L,10,0),"")</f>
        <v>1</v>
      </c>
      <c r="AZ352" s="244" t="e">
        <f>VLOOKUP(AL:AL,[1]MICHELIN!$B:$AH,32,0)</f>
        <v>#N/A</v>
      </c>
      <c r="BA352" s="244" t="e">
        <f>VLOOKUP(AL:AL,[1]MICHELIN!$B:$AH,33,0)</f>
        <v>#N/A</v>
      </c>
      <c r="BC352" s="11" t="s">
        <v>2055</v>
      </c>
    </row>
    <row r="353" spans="1:55" s="11" customFormat="1" ht="19.5" customHeight="1">
      <c r="A353" s="11">
        <f t="shared" si="134"/>
        <v>1</v>
      </c>
      <c r="B353" s="249">
        <f t="shared" si="135"/>
        <v>2454519132079</v>
      </c>
      <c r="C353" s="243">
        <f>VLOOKUP(B:B,[1]GOODYEAR!$B:$K,9,0)</f>
        <v>72</v>
      </c>
      <c r="D353" s="11" t="s">
        <v>5341</v>
      </c>
      <c r="E353" s="397" t="s">
        <v>660</v>
      </c>
      <c r="F353" s="160" t="s">
        <v>7061</v>
      </c>
      <c r="G353" s="133" t="s">
        <v>10663</v>
      </c>
      <c r="H353" s="243">
        <v>18</v>
      </c>
      <c r="I353" s="431">
        <f>VLOOKUP(B:B,[1]GOODYEAR!$B:$K,10,0)</f>
        <v>18</v>
      </c>
      <c r="J353" s="132">
        <v>372</v>
      </c>
      <c r="K353" s="133" t="s">
        <v>1974</v>
      </c>
      <c r="L353" s="133">
        <v>20</v>
      </c>
      <c r="M353" s="135" t="s">
        <v>3998</v>
      </c>
      <c r="N353" s="236" t="s">
        <v>3960</v>
      </c>
      <c r="O353" s="236">
        <v>0</v>
      </c>
      <c r="P353" s="237">
        <v>15700</v>
      </c>
      <c r="Q353" s="238">
        <f t="shared" si="123"/>
        <v>13318.181818181816</v>
      </c>
      <c r="R353" s="144">
        <f t="shared" si="131"/>
        <v>0.17030716723549474</v>
      </c>
      <c r="S353" s="197">
        <v>1074476504</v>
      </c>
      <c r="T353" s="302" t="s">
        <v>9134</v>
      </c>
      <c r="U353" s="194">
        <f t="shared" si="126"/>
        <v>15700</v>
      </c>
      <c r="W353" s="239">
        <v>15700</v>
      </c>
      <c r="X353" s="136">
        <f t="shared" si="127"/>
        <v>11050</v>
      </c>
      <c r="Y353" s="240">
        <f t="shared" si="128"/>
        <v>13318.181818181816</v>
      </c>
      <c r="Z353" s="142">
        <f t="shared" si="129"/>
        <v>7.7324840764331215E-2</v>
      </c>
      <c r="AA353" s="137">
        <f t="shared" si="130"/>
        <v>0.17030716723549474</v>
      </c>
      <c r="AB353" s="145"/>
      <c r="AC353" s="189">
        <f t="shared" si="142"/>
        <v>15392</v>
      </c>
      <c r="AD353" s="187">
        <f t="shared" si="143"/>
        <v>16914</v>
      </c>
      <c r="AE353" s="129">
        <f t="shared" si="136"/>
        <v>1522.26</v>
      </c>
      <c r="AF353" s="130">
        <f t="shared" si="137"/>
        <v>308.26</v>
      </c>
      <c r="AG353" s="131">
        <f t="shared" si="138"/>
        <v>1.8225138938157737E-2</v>
      </c>
      <c r="AH353" s="138">
        <f t="shared" si="139"/>
        <v>1214</v>
      </c>
      <c r="AI353" s="139">
        <f t="shared" si="140"/>
        <v>7.1774861061842263E-2</v>
      </c>
      <c r="AJ353" s="139">
        <f t="shared" si="141"/>
        <v>0.152082028297337</v>
      </c>
      <c r="AL353" s="197">
        <v>2454519132079</v>
      </c>
      <c r="AM353" s="197">
        <v>4992496097038</v>
      </c>
      <c r="AN353" s="197" t="s">
        <v>3872</v>
      </c>
      <c r="AO353" s="241" t="s">
        <v>857</v>
      </c>
      <c r="AP353" s="241" t="s">
        <v>1036</v>
      </c>
      <c r="AQ353" s="242" t="s">
        <v>58</v>
      </c>
      <c r="AR353" s="242">
        <v>44200</v>
      </c>
      <c r="AS353" s="431">
        <f>VLOOKUP(B:B,[1]GOODYEAR!$B:$K,8,0)</f>
        <v>11050</v>
      </c>
      <c r="AT353" s="431">
        <v>1050</v>
      </c>
      <c r="AU353" s="211" t="s">
        <v>3956</v>
      </c>
      <c r="AV353" s="197" t="s">
        <v>5760</v>
      </c>
      <c r="AW353" s="134" t="str">
        <f>IFERROR(VLOOKUP(AV:AV,Q商品!B:E,4,0),"")</f>
        <v>2023年製 EAGLE LS EXE 245/45R19 102W XL サマータイヤ 翌営業日発送</v>
      </c>
      <c r="AX353" s="134" t="str">
        <f>IFERROR(VLOOKUP(B:B,在庫!B:M,12,0),"")</f>
        <v>2023年製</v>
      </c>
      <c r="AY353" s="134">
        <f>IFERROR(VLOOKUP(B:B,在庫!B:L,10,0),"")</f>
        <v>2</v>
      </c>
      <c r="AZ353" s="244" t="e">
        <f>VLOOKUP(AL:AL,[1]MICHELIN!$B:$AH,32,0)</f>
        <v>#N/A</v>
      </c>
      <c r="BA353" s="244" t="e">
        <f>VLOOKUP(AL:AL,[1]MICHELIN!$B:$AH,33,0)</f>
        <v>#N/A</v>
      </c>
      <c r="BC353" s="11" t="s">
        <v>2055</v>
      </c>
    </row>
    <row r="354" spans="1:55" s="11" customFormat="1" ht="19.5" customHeight="1">
      <c r="A354" s="11">
        <f t="shared" si="134"/>
        <v>1</v>
      </c>
      <c r="B354" s="249">
        <f t="shared" si="135"/>
        <v>2554018132072</v>
      </c>
      <c r="C354" s="243">
        <f>VLOOKUP(B:B,[1]GOODYEAR!$B:$K,9,0)</f>
        <v>4</v>
      </c>
      <c r="D354" s="11" t="s">
        <v>5341</v>
      </c>
      <c r="E354" s="397" t="s">
        <v>670</v>
      </c>
      <c r="F354" s="322" t="s">
        <v>8469</v>
      </c>
      <c r="G354" s="133" t="s">
        <v>10661</v>
      </c>
      <c r="H354" s="243">
        <v>2</v>
      </c>
      <c r="I354" s="431">
        <f>VLOOKUP(B:B,[1]GOODYEAR!$B:$K,10,0)</f>
        <v>2</v>
      </c>
      <c r="J354" s="132"/>
      <c r="K354" s="133" t="s">
        <v>1974</v>
      </c>
      <c r="L354" s="133">
        <v>21</v>
      </c>
      <c r="M354" s="135"/>
      <c r="N354" s="236"/>
      <c r="O354" s="236"/>
      <c r="P354" s="237"/>
      <c r="Q354" s="238">
        <f t="shared" ref="Q354:Q417" si="144">(P354-AT354)/1.1</f>
        <v>-954.5454545454545</v>
      </c>
      <c r="R354" s="144">
        <f t="shared" si="131"/>
        <v>15.320952380952381</v>
      </c>
      <c r="S354" s="197">
        <v>1074475953</v>
      </c>
      <c r="T354" s="302" t="s">
        <v>9135</v>
      </c>
      <c r="U354" s="194">
        <f t="shared" si="126"/>
        <v>18017.290200000003</v>
      </c>
      <c r="W354" s="239">
        <v>18017.290200000003</v>
      </c>
      <c r="X354" s="136">
        <f t="shared" si="127"/>
        <v>13670</v>
      </c>
      <c r="Y354" s="240">
        <f t="shared" si="128"/>
        <v>15424.809272727274</v>
      </c>
      <c r="Z354" s="142" t="str">
        <f t="shared" si="129"/>
        <v/>
      </c>
      <c r="AA354" s="137">
        <f t="shared" si="130"/>
        <v>0.11376537898785992</v>
      </c>
      <c r="AB354" s="347"/>
      <c r="AC354" s="189">
        <f t="shared" si="142"/>
        <v>17664</v>
      </c>
      <c r="AD354" s="187">
        <f t="shared" si="143"/>
        <v>19410</v>
      </c>
      <c r="AE354" s="129">
        <f t="shared" si="136"/>
        <v>1746.8999999999999</v>
      </c>
      <c r="AF354" s="130">
        <f t="shared" si="137"/>
        <v>354.19020000000296</v>
      </c>
      <c r="AG354" s="131">
        <f t="shared" si="138"/>
        <v>1.8247820710973878E-2</v>
      </c>
      <c r="AH354" s="138">
        <f t="shared" si="139"/>
        <v>1392.7097999999969</v>
      </c>
      <c r="AI354" s="139">
        <f t="shared" si="140"/>
        <v>7.1752179289026122E-2</v>
      </c>
      <c r="AJ354" s="139">
        <f t="shared" si="141"/>
        <v>9.5517558276886044E-2</v>
      </c>
      <c r="AL354" s="197">
        <v>2554018132072</v>
      </c>
      <c r="AM354" s="197">
        <v>4992496097014</v>
      </c>
      <c r="AN354" s="197" t="s">
        <v>3871</v>
      </c>
      <c r="AO354" s="241" t="s">
        <v>1402</v>
      </c>
      <c r="AP354" s="241" t="s">
        <v>1407</v>
      </c>
      <c r="AQ354" s="242" t="s">
        <v>137</v>
      </c>
      <c r="AR354" s="242">
        <v>45100</v>
      </c>
      <c r="AS354" s="431">
        <v>13670</v>
      </c>
      <c r="AT354" s="431">
        <v>1050</v>
      </c>
      <c r="AU354" s="211" t="s">
        <v>3956</v>
      </c>
      <c r="AV354" s="197" t="s">
        <v>5503</v>
      </c>
      <c r="AW354" s="134" t="str">
        <f>IFERROR(VLOOKUP(AV:AV,Q商品!B:E,4,0),"")</f>
        <v>2023年製 EAGLE LS EXE 255/40R18 99W XL サマータイヤ 翌営業日発送</v>
      </c>
      <c r="AX354" s="134" t="str">
        <f>IFERROR(VLOOKUP(B:B,在庫!B:M,12,0),"")</f>
        <v>2023年製</v>
      </c>
      <c r="AY354" s="134">
        <f>IFERROR(VLOOKUP(B:B,在庫!B:L,10,0),"")</f>
        <v>1</v>
      </c>
      <c r="AZ354" s="244" t="e">
        <f>VLOOKUP(AL:AL,[1]MICHELIN!$B:$AH,32,0)</f>
        <v>#N/A</v>
      </c>
      <c r="BA354" s="244" t="e">
        <f>VLOOKUP(AL:AL,[1]MICHELIN!$B:$AH,33,0)</f>
        <v>#N/A</v>
      </c>
      <c r="BC354" s="11" t="s">
        <v>2055</v>
      </c>
    </row>
    <row r="355" spans="1:55" s="11" customFormat="1" ht="19.5" customHeight="1">
      <c r="A355" s="11">
        <f t="shared" si="134"/>
        <v>1</v>
      </c>
      <c r="B355" s="249">
        <f t="shared" si="135"/>
        <v>2156516132075</v>
      </c>
      <c r="C355" s="243">
        <f>VLOOKUP(B:B,[1]GOODYEAR!$B:$K,9,0)</f>
        <v>22</v>
      </c>
      <c r="D355" s="11" t="s">
        <v>5341</v>
      </c>
      <c r="E355" s="346" t="s">
        <v>5762</v>
      </c>
      <c r="F355" s="310" t="s">
        <v>7062</v>
      </c>
      <c r="G355" s="133" t="s">
        <v>10663</v>
      </c>
      <c r="H355" s="243">
        <v>26</v>
      </c>
      <c r="I355" s="431">
        <f>VLOOKUP(B:B,[1]GOODYEAR!$B:$K,10,0)</f>
        <v>26</v>
      </c>
      <c r="J355" s="132">
        <v>2049</v>
      </c>
      <c r="K355" s="133" t="s">
        <v>1974</v>
      </c>
      <c r="L355" s="133">
        <v>22</v>
      </c>
      <c r="M355" s="135" t="s">
        <v>2024</v>
      </c>
      <c r="N355" s="236" t="s">
        <v>10595</v>
      </c>
      <c r="O355" s="236" t="s">
        <v>2381</v>
      </c>
      <c r="P355" s="237">
        <v>10475</v>
      </c>
      <c r="Q355" s="238">
        <f t="shared" si="144"/>
        <v>8568.181818181818</v>
      </c>
      <c r="R355" s="144">
        <f t="shared" si="131"/>
        <v>0.22153846153846152</v>
      </c>
      <c r="S355" s="197">
        <v>1074476002</v>
      </c>
      <c r="T355" s="302" t="s">
        <v>8118</v>
      </c>
      <c r="U355" s="194">
        <f t="shared" si="126"/>
        <v>9575</v>
      </c>
      <c r="V355" s="11">
        <v>900</v>
      </c>
      <c r="W355" s="239">
        <v>10475</v>
      </c>
      <c r="X355" s="136">
        <f t="shared" si="127"/>
        <v>6670</v>
      </c>
      <c r="Y355" s="240">
        <f t="shared" si="128"/>
        <v>8568.181818181818</v>
      </c>
      <c r="Z355" s="142">
        <f t="shared" si="129"/>
        <v>8.8654353562005239E-2</v>
      </c>
      <c r="AA355" s="137">
        <f t="shared" si="130"/>
        <v>0.22153846153846152</v>
      </c>
      <c r="AB355" s="145" t="s">
        <v>10614</v>
      </c>
      <c r="AC355" s="189">
        <f t="shared" si="142"/>
        <v>9387</v>
      </c>
      <c r="AD355" s="187">
        <f t="shared" si="143"/>
        <v>10315</v>
      </c>
      <c r="AE355" s="129">
        <f t="shared" si="136"/>
        <v>928.34999999999991</v>
      </c>
      <c r="AF355" s="130">
        <f t="shared" si="137"/>
        <v>188.34999999999991</v>
      </c>
      <c r="AG355" s="131">
        <f t="shared" si="138"/>
        <v>1.8259815802229754E-2</v>
      </c>
      <c r="AH355" s="138">
        <f t="shared" si="139"/>
        <v>740</v>
      </c>
      <c r="AI355" s="139">
        <f t="shared" si="140"/>
        <v>7.1740184197770243E-2</v>
      </c>
      <c r="AJ355" s="139">
        <f t="shared" si="141"/>
        <v>0.20327864573623178</v>
      </c>
      <c r="AL355" s="197">
        <v>2156516132075</v>
      </c>
      <c r="AM355" s="197">
        <v>4992496096659</v>
      </c>
      <c r="AN355" s="197" t="s">
        <v>5290</v>
      </c>
      <c r="AO355" s="241" t="s">
        <v>857</v>
      </c>
      <c r="AP355" s="241" t="s">
        <v>1378</v>
      </c>
      <c r="AQ355" s="242" t="s">
        <v>73</v>
      </c>
      <c r="AR355" s="242">
        <v>24700</v>
      </c>
      <c r="AS355" s="431">
        <f>VLOOKUP(B:B,[1]GOODYEAR!$B:$K,8,0)</f>
        <v>6670</v>
      </c>
      <c r="AT355" s="431">
        <v>1050</v>
      </c>
      <c r="AU355" s="211" t="s">
        <v>3956</v>
      </c>
      <c r="AV355" s="197" t="s">
        <v>7243</v>
      </c>
      <c r="AW355" s="134" t="str">
        <f>IFERROR(VLOOKUP(AV:AV,Q商品!B:E,4,0),"")</f>
        <v>2022年製 EAGLE LS EXE 215/65R16 98H サマータイヤ 翌営業日発送</v>
      </c>
      <c r="AX355" s="134" t="str">
        <f>IFERROR(VLOOKUP(B:B,在庫!B:M,12,0),"")</f>
        <v>2023年製</v>
      </c>
      <c r="AY355" s="134">
        <f>IFERROR(VLOOKUP(B:B,在庫!B:L,10,0),"")</f>
        <v>2</v>
      </c>
      <c r="AZ355" s="244" t="e">
        <f>VLOOKUP(AL:AL,[1]MICHELIN!$B:$AH,32,0)</f>
        <v>#N/A</v>
      </c>
      <c r="BA355" s="244" t="e">
        <f>VLOOKUP(AL:AL,[1]MICHELIN!$B:$AH,33,0)</f>
        <v>#N/A</v>
      </c>
      <c r="BC355" s="11" t="s">
        <v>2055</v>
      </c>
    </row>
    <row r="356" spans="1:55" s="11" customFormat="1" ht="19.5" customHeight="1">
      <c r="A356" s="11">
        <f t="shared" si="134"/>
        <v>1</v>
      </c>
      <c r="B356" s="249">
        <f t="shared" si="135"/>
        <v>2254019132070</v>
      </c>
      <c r="C356" s="243">
        <f>VLOOKUP(B:B,[1]GOODYEAR!$B:$K,9,0)</f>
        <v>6</v>
      </c>
      <c r="D356" s="11" t="s">
        <v>5341</v>
      </c>
      <c r="E356" s="397" t="s">
        <v>5763</v>
      </c>
      <c r="F356" s="310" t="s">
        <v>7063</v>
      </c>
      <c r="G356" s="134" t="e">
        <v>#N/A</v>
      </c>
      <c r="H356" s="243">
        <v>10</v>
      </c>
      <c r="I356" s="431">
        <f>VLOOKUP(B:B,[1]GOODYEAR!$B:$K,10,0)</f>
        <v>10</v>
      </c>
      <c r="J356" s="132"/>
      <c r="K356" s="133" t="s">
        <v>1974</v>
      </c>
      <c r="L356" s="133">
        <v>23</v>
      </c>
      <c r="M356" s="135" t="s">
        <v>3466</v>
      </c>
      <c r="N356" s="236" t="s">
        <v>4013</v>
      </c>
      <c r="O356" s="236">
        <v>0</v>
      </c>
      <c r="P356" s="237">
        <v>16710</v>
      </c>
      <c r="Q356" s="238">
        <f t="shared" si="144"/>
        <v>14236.363636363636</v>
      </c>
      <c r="R356" s="144">
        <f t="shared" si="131"/>
        <v>0.10229885057471262</v>
      </c>
      <c r="S356" s="249"/>
      <c r="T356" s="303"/>
      <c r="U356" s="194">
        <f t="shared" si="126"/>
        <v>17049</v>
      </c>
      <c r="V356" s="11">
        <v>900</v>
      </c>
      <c r="W356" s="239">
        <v>17949</v>
      </c>
      <c r="X356" s="136">
        <f t="shared" si="127"/>
        <v>12780</v>
      </c>
      <c r="Y356" s="240">
        <f t="shared" si="128"/>
        <v>15362.727272727272</v>
      </c>
      <c r="Z356" s="142">
        <f t="shared" si="129"/>
        <v>9.9162178336325457E-2</v>
      </c>
      <c r="AA356" s="137">
        <f t="shared" si="130"/>
        <v>0.16811645659506477</v>
      </c>
      <c r="AB356" s="145" t="s">
        <v>6998</v>
      </c>
      <c r="AC356" s="189">
        <f t="shared" si="142"/>
        <v>16714</v>
      </c>
      <c r="AD356" s="187">
        <f t="shared" si="143"/>
        <v>18367</v>
      </c>
      <c r="AE356" s="129">
        <f t="shared" si="136"/>
        <v>1653.03</v>
      </c>
      <c r="AF356" s="130">
        <f t="shared" si="137"/>
        <v>335.03</v>
      </c>
      <c r="AG356" s="131">
        <f t="shared" si="138"/>
        <v>1.8240866771927912E-2</v>
      </c>
      <c r="AH356" s="138">
        <f t="shared" si="139"/>
        <v>1318</v>
      </c>
      <c r="AI356" s="139">
        <f t="shared" si="140"/>
        <v>7.1759133228072092E-2</v>
      </c>
      <c r="AJ356" s="139">
        <f t="shared" si="141"/>
        <v>0.14987558982313687</v>
      </c>
      <c r="AL356" s="197">
        <v>2254019132070</v>
      </c>
      <c r="AM356" s="197">
        <v>4992496097045</v>
      </c>
      <c r="AN356" s="197" t="s">
        <v>5291</v>
      </c>
      <c r="AO356" s="241" t="s">
        <v>857</v>
      </c>
      <c r="AP356" s="241" t="s">
        <v>1217</v>
      </c>
      <c r="AQ356" s="242" t="s">
        <v>124</v>
      </c>
      <c r="AR356" s="242">
        <v>51100</v>
      </c>
      <c r="AS356" s="431">
        <f>VLOOKUP(B:B,[1]GOODYEAR!$B:$K,8,0)</f>
        <v>12780</v>
      </c>
      <c r="AT356" s="431">
        <v>1050</v>
      </c>
      <c r="AU356" s="211" t="s">
        <v>3956</v>
      </c>
      <c r="AV356" s="197"/>
      <c r="AW356" s="134" t="str">
        <f>IFERROR(VLOOKUP(AV:AV,Q商品!B:E,4,0),"")</f>
        <v/>
      </c>
      <c r="AX356" s="134" t="str">
        <f>IFERROR(VLOOKUP(B:B,在庫!B:M,12,0),"")</f>
        <v>2023年製</v>
      </c>
      <c r="AY356" s="134">
        <f>IFERROR(VLOOKUP(B:B,在庫!B:L,10,0),"")</f>
        <v>1</v>
      </c>
      <c r="AZ356" s="244" t="e">
        <f>VLOOKUP(AL:AL,[1]MICHELIN!$B:$AH,32,0)</f>
        <v>#N/A</v>
      </c>
      <c r="BA356" s="244" t="e">
        <f>VLOOKUP(AL:AL,[1]MICHELIN!$B:$AH,33,0)</f>
        <v>#N/A</v>
      </c>
      <c r="BC356" s="11" t="e">
        <v>#N/A</v>
      </c>
    </row>
    <row r="357" spans="1:55" s="11" customFormat="1" ht="19.5" customHeight="1">
      <c r="A357" s="11">
        <f t="shared" si="134"/>
        <v>1</v>
      </c>
      <c r="B357" s="249">
        <f t="shared" si="135"/>
        <v>2354018132078</v>
      </c>
      <c r="C357" s="243">
        <f>VLOOKUP(B:B,[1]GOODYEAR!$B:$K,9,0)</f>
        <v>0</v>
      </c>
      <c r="D357" s="11" t="s">
        <v>5341</v>
      </c>
      <c r="E357" s="346" t="s">
        <v>5764</v>
      </c>
      <c r="F357" s="160" t="s">
        <v>7064</v>
      </c>
      <c r="G357" s="134" t="e">
        <v>#N/A</v>
      </c>
      <c r="H357" s="243">
        <v>20</v>
      </c>
      <c r="I357" s="431">
        <f>VLOOKUP(B:B,[1]GOODYEAR!$B:$K,10,0)</f>
        <v>20</v>
      </c>
      <c r="J357" s="132" t="s">
        <v>12</v>
      </c>
      <c r="K357" s="133" t="s">
        <v>1974</v>
      </c>
      <c r="L357" s="133">
        <v>24</v>
      </c>
      <c r="M357" s="135" t="s">
        <v>7136</v>
      </c>
      <c r="N357" s="236" t="s">
        <v>7135</v>
      </c>
      <c r="O357" s="236" t="s">
        <v>3424</v>
      </c>
      <c r="P357" s="237">
        <v>16926</v>
      </c>
      <c r="Q357" s="238">
        <f t="shared" si="144"/>
        <v>14432.727272727272</v>
      </c>
      <c r="R357" s="144">
        <f t="shared" si="131"/>
        <v>0.22052154195011334</v>
      </c>
      <c r="S357" s="249"/>
      <c r="T357" s="303"/>
      <c r="U357" s="194">
        <f t="shared" si="126"/>
        <v>16026</v>
      </c>
      <c r="V357" s="11">
        <v>900</v>
      </c>
      <c r="W357" s="239">
        <v>16926</v>
      </c>
      <c r="X357" s="136">
        <f t="shared" si="127"/>
        <v>11250</v>
      </c>
      <c r="Y357" s="240">
        <f t="shared" si="128"/>
        <v>14432.727272727272</v>
      </c>
      <c r="Z357" s="142">
        <f t="shared" si="129"/>
        <v>7.590676804187968E-2</v>
      </c>
      <c r="AA357" s="137">
        <f t="shared" si="130"/>
        <v>0.22052154195011334</v>
      </c>
      <c r="AB357" s="145" t="s">
        <v>6998</v>
      </c>
      <c r="AC357" s="189">
        <f t="shared" si="142"/>
        <v>15711</v>
      </c>
      <c r="AD357" s="187">
        <f t="shared" si="143"/>
        <v>17264</v>
      </c>
      <c r="AE357" s="129">
        <f t="shared" si="136"/>
        <v>1553.76</v>
      </c>
      <c r="AF357" s="130">
        <f t="shared" si="137"/>
        <v>315.76</v>
      </c>
      <c r="AG357" s="131">
        <f t="shared" si="138"/>
        <v>1.8290083410565337E-2</v>
      </c>
      <c r="AH357" s="138">
        <f t="shared" si="139"/>
        <v>1238</v>
      </c>
      <c r="AI357" s="139">
        <f t="shared" si="140"/>
        <v>7.1709916589434666E-2</v>
      </c>
      <c r="AJ357" s="139">
        <f t="shared" si="141"/>
        <v>0.20223145853954799</v>
      </c>
      <c r="AL357" s="197">
        <v>2354018132078</v>
      </c>
      <c r="AM357" s="197">
        <v>4992496096994</v>
      </c>
      <c r="AN357" s="197" t="s">
        <v>4580</v>
      </c>
      <c r="AO357" s="241" t="s">
        <v>857</v>
      </c>
      <c r="AP357" s="241" t="s">
        <v>700</v>
      </c>
      <c r="AQ357" s="242" t="s">
        <v>34</v>
      </c>
      <c r="AR357" s="242">
        <v>45000</v>
      </c>
      <c r="AS357" s="431">
        <f>VLOOKUP(B:B,[1]GOODYEAR!$B:$K,8,0)</f>
        <v>11250</v>
      </c>
      <c r="AT357" s="431">
        <v>1050</v>
      </c>
      <c r="AU357" s="211" t="s">
        <v>3956</v>
      </c>
      <c r="AV357" s="197"/>
      <c r="AW357" s="134" t="str">
        <f>IFERROR(VLOOKUP(AV:AV,Q商品!B:E,4,0),"")</f>
        <v/>
      </c>
      <c r="AX357" s="134" t="str">
        <f>IFERROR(VLOOKUP(B:B,在庫!B:M,12,0),"")</f>
        <v>2023年製</v>
      </c>
      <c r="AY357" s="134">
        <f>IFERROR(VLOOKUP(B:B,在庫!B:L,10,0),"")</f>
        <v>1</v>
      </c>
      <c r="AZ357" s="244" t="e">
        <f>VLOOKUP(AL:AL,[1]MICHELIN!$B:$AH,32,0)</f>
        <v>#N/A</v>
      </c>
      <c r="BA357" s="244" t="e">
        <f>VLOOKUP(AL:AL,[1]MICHELIN!$B:$AH,33,0)</f>
        <v>#N/A</v>
      </c>
      <c r="BC357" s="11" t="e">
        <v>#N/A</v>
      </c>
    </row>
    <row r="358" spans="1:55" s="11" customFormat="1" ht="19.5" customHeight="1">
      <c r="A358" s="11">
        <f t="shared" si="134"/>
        <v>1</v>
      </c>
      <c r="B358" s="249">
        <f t="shared" si="135"/>
        <v>2253519132078</v>
      </c>
      <c r="C358" s="243">
        <f>VLOOKUP(B:B,[1]GOODYEAR!$B:$K,9,0)</f>
        <v>1</v>
      </c>
      <c r="D358" s="11" t="s">
        <v>5341</v>
      </c>
      <c r="E358" s="398" t="s">
        <v>8517</v>
      </c>
      <c r="F358" s="160" t="s">
        <v>8617</v>
      </c>
      <c r="G358" s="134" t="e">
        <v>#N/A</v>
      </c>
      <c r="H358" s="243">
        <v>19</v>
      </c>
      <c r="I358" s="431">
        <f>VLOOKUP(B:B,[1]GOODYEAR!$B:$K,10,0)</f>
        <v>19</v>
      </c>
      <c r="J358" s="132">
        <v>2013</v>
      </c>
      <c r="K358" s="133" t="s">
        <v>6146</v>
      </c>
      <c r="L358" s="133"/>
      <c r="M358" s="135"/>
      <c r="N358" s="236"/>
      <c r="O358" s="236"/>
      <c r="P358" s="237"/>
      <c r="Q358" s="238">
        <f t="shared" si="144"/>
        <v>-954.5454545454545</v>
      </c>
      <c r="R358" s="144">
        <f t="shared" si="131"/>
        <v>15.121904761904762</v>
      </c>
      <c r="S358" s="197"/>
      <c r="T358" s="304"/>
      <c r="U358" s="194">
        <f t="shared" si="126"/>
        <v>0</v>
      </c>
      <c r="W358" s="239"/>
      <c r="X358" s="136">
        <f t="shared" si="127"/>
        <v>13480</v>
      </c>
      <c r="Y358" s="240">
        <f t="shared" si="128"/>
        <v>-954.5454545454545</v>
      </c>
      <c r="Z358" s="142" t="str">
        <f t="shared" si="129"/>
        <v/>
      </c>
      <c r="AA358" s="137">
        <f t="shared" si="130"/>
        <v>15.121904761904762</v>
      </c>
      <c r="AB358" s="145" t="s">
        <v>6998</v>
      </c>
      <c r="AC358" s="189">
        <f t="shared" si="142"/>
        <v>0</v>
      </c>
      <c r="AD358" s="187">
        <f t="shared" si="143"/>
        <v>0</v>
      </c>
      <c r="AE358" s="129">
        <f t="shared" si="136"/>
        <v>0</v>
      </c>
      <c r="AF358" s="130">
        <f t="shared" si="137"/>
        <v>0</v>
      </c>
      <c r="AG358" s="131" t="str">
        <f t="shared" si="138"/>
        <v/>
      </c>
      <c r="AH358" s="138">
        <f t="shared" si="139"/>
        <v>0</v>
      </c>
      <c r="AI358" s="139" t="str">
        <f t="shared" si="140"/>
        <v/>
      </c>
      <c r="AJ358" s="139" t="str">
        <f t="shared" si="141"/>
        <v/>
      </c>
      <c r="AL358" s="197">
        <v>2253519132078</v>
      </c>
      <c r="AM358" s="197">
        <f>VLOOKUP(B:B,[1]GOODYEAR!$B:$K,2,0)</f>
        <v>4992496097076</v>
      </c>
      <c r="AN358" s="197" t="str">
        <f>VLOOKUP(B:B,[1]GOODYEAR!$B:$K,3,0)</f>
        <v>05602914</v>
      </c>
      <c r="AO358" s="241" t="str">
        <f>VLOOKUP(B:B,[1]GOODYEAR!$B:$K,4,0)</f>
        <v>EAGLE LS EXE（日特）</v>
      </c>
      <c r="AP358" s="241" t="str">
        <f>VLOOKUP(B:B,[1]GOODYEAR!$B:$K,5,0)</f>
        <v>225/35R19 88W XL</v>
      </c>
      <c r="AQ358" s="241" t="str">
        <f>VLOOKUP(B:B,[1]GOODYEAR!$B:$K,6,0)</f>
        <v>225/35R19</v>
      </c>
      <c r="AR358" s="242">
        <f>VLOOKUP(B:B,[1]GOODYEAR!$B:$K,7,0)</f>
        <v>53900</v>
      </c>
      <c r="AS358" s="439">
        <f>VLOOKUP(B:B,[1]GOODYEAR!$B:$K,8,0)</f>
        <v>13480</v>
      </c>
      <c r="AT358" s="431">
        <v>1050</v>
      </c>
      <c r="AU358" s="211" t="s">
        <v>3956</v>
      </c>
      <c r="AV358" s="197"/>
      <c r="AW358" s="134" t="str">
        <f>IFERROR(VLOOKUP(AV:AV,Q商品!B:E,4,0),"")</f>
        <v/>
      </c>
      <c r="AX358" s="134" t="str">
        <f>IFERROR(VLOOKUP(B:B,在庫!B:M,12,0),"")</f>
        <v>2023年製</v>
      </c>
      <c r="AY358" s="134">
        <f>IFERROR(VLOOKUP(B:B,在庫!B:L,10,0),"")</f>
        <v>1</v>
      </c>
      <c r="AZ358" s="244" t="e">
        <f>VLOOKUP(AL:AL,[1]MICHELIN!$B:$AH,32,0)</f>
        <v>#N/A</v>
      </c>
      <c r="BA358" s="244" t="e">
        <f>VLOOKUP(AL:AL,[1]MICHELIN!$B:$AH,33,0)</f>
        <v>#N/A</v>
      </c>
      <c r="BC358" s="11" t="e">
        <v>#N/A</v>
      </c>
    </row>
    <row r="359" spans="1:55" s="11" customFormat="1" ht="19.5" customHeight="1">
      <c r="A359" s="11">
        <f t="shared" si="134"/>
        <v>1</v>
      </c>
      <c r="B359" s="249">
        <f t="shared" si="135"/>
        <v>1655515132051</v>
      </c>
      <c r="C359" s="243">
        <f>VLOOKUP(B:B,[1]GOODYEAR!$B:$K,9,0)</f>
        <v>291</v>
      </c>
      <c r="D359" s="11" t="s">
        <v>5341</v>
      </c>
      <c r="E359" s="11" t="s">
        <v>1669</v>
      </c>
      <c r="F359" s="160" t="s">
        <v>7065</v>
      </c>
      <c r="G359" s="133" t="s">
        <v>10663</v>
      </c>
      <c r="H359" s="243">
        <v>228</v>
      </c>
      <c r="I359" s="431">
        <f>VLOOKUP(B:B,[1]GOODYEAR!$B:$K,10,0)</f>
        <v>228</v>
      </c>
      <c r="J359" s="132">
        <v>24</v>
      </c>
      <c r="K359" s="133" t="s">
        <v>5765</v>
      </c>
      <c r="L359" s="133">
        <v>1</v>
      </c>
      <c r="M359" s="135" t="s">
        <v>3998</v>
      </c>
      <c r="N359" s="236" t="s">
        <v>3963</v>
      </c>
      <c r="O359" s="236">
        <v>0</v>
      </c>
      <c r="P359" s="237">
        <v>5860</v>
      </c>
      <c r="Q359" s="238">
        <f t="shared" si="144"/>
        <v>4850</v>
      </c>
      <c r="R359" s="144">
        <f t="shared" si="131"/>
        <v>9.0721649484536079E-2</v>
      </c>
      <c r="S359" s="197">
        <v>1074475832</v>
      </c>
      <c r="T359" s="303" t="s">
        <v>8119</v>
      </c>
      <c r="U359" s="194">
        <f t="shared" si="126"/>
        <v>5860</v>
      </c>
      <c r="W359" s="239">
        <v>5860</v>
      </c>
      <c r="X359" s="136">
        <f t="shared" si="127"/>
        <v>4410</v>
      </c>
      <c r="Y359" s="240">
        <f t="shared" si="128"/>
        <v>4850</v>
      </c>
      <c r="Z359" s="142">
        <f t="shared" si="129"/>
        <v>7.7303754266211611E-2</v>
      </c>
      <c r="AA359" s="137">
        <f t="shared" si="130"/>
        <v>9.0721649484536079E-2</v>
      </c>
      <c r="AB359" s="145"/>
      <c r="AC359" s="189">
        <f t="shared" si="142"/>
        <v>5745</v>
      </c>
      <c r="AD359" s="187">
        <f t="shared" si="143"/>
        <v>6313</v>
      </c>
      <c r="AE359" s="129">
        <f t="shared" si="136"/>
        <v>568.16999999999996</v>
      </c>
      <c r="AF359" s="130">
        <f t="shared" si="137"/>
        <v>115.16999999999996</v>
      </c>
      <c r="AG359" s="131">
        <f t="shared" si="138"/>
        <v>1.8243307460795177E-2</v>
      </c>
      <c r="AH359" s="138">
        <f t="shared" si="139"/>
        <v>453</v>
      </c>
      <c r="AI359" s="139">
        <f t="shared" si="140"/>
        <v>7.1756692539204817E-2</v>
      </c>
      <c r="AJ359" s="139">
        <f t="shared" si="141"/>
        <v>7.2478342023740899E-2</v>
      </c>
      <c r="AL359" s="197">
        <v>1655515132051</v>
      </c>
      <c r="AM359" s="197">
        <v>4992496090688</v>
      </c>
      <c r="AN359" s="197" t="s">
        <v>3796</v>
      </c>
      <c r="AO359" s="241" t="s">
        <v>843</v>
      </c>
      <c r="AP359" s="241" t="s">
        <v>844</v>
      </c>
      <c r="AQ359" s="242" t="s">
        <v>109</v>
      </c>
      <c r="AR359" s="242">
        <v>12500</v>
      </c>
      <c r="AS359" s="431">
        <f>VLOOKUP(B:B,[1]GOODYEAR!$B:$K,8,0)</f>
        <v>4410</v>
      </c>
      <c r="AT359" s="431">
        <v>525</v>
      </c>
      <c r="AU359" s="211" t="s">
        <v>3956</v>
      </c>
      <c r="AV359" s="197" t="s">
        <v>5766</v>
      </c>
      <c r="AW359" s="134" t="str">
        <f>IFERROR(VLOOKUP(AV:AV,Q商品!B:E,4,0),"")</f>
        <v>2023年製 EAGLE LS2000 Hybrid II 165/55R15 75V サマータイヤ 翌営業日発送</v>
      </c>
      <c r="AX359" s="134" t="str">
        <f>IFERROR(VLOOKUP(B:B,在庫!B:M,12,0),"")</f>
        <v>2023年製</v>
      </c>
      <c r="AY359" s="134">
        <f>IFERROR(VLOOKUP(B:B,在庫!B:L,10,0),"")</f>
        <v>5</v>
      </c>
      <c r="AZ359" s="244" t="e">
        <f>VLOOKUP(AL:AL,[1]MICHELIN!$B:$AH,32,0)</f>
        <v>#N/A</v>
      </c>
      <c r="BA359" s="244" t="e">
        <f>VLOOKUP(AL:AL,[1]MICHELIN!$B:$AH,33,0)</f>
        <v>#N/A</v>
      </c>
      <c r="BC359" s="11" t="s">
        <v>2055</v>
      </c>
    </row>
    <row r="360" spans="1:55" s="11" customFormat="1" ht="19.5" customHeight="1">
      <c r="A360" s="11">
        <f t="shared" si="134"/>
        <v>1</v>
      </c>
      <c r="B360" s="249">
        <f t="shared" si="135"/>
        <v>1958015139088</v>
      </c>
      <c r="C360" s="243">
        <f>VLOOKUP(B:B,[1]GOODYEAR!$B:$K,9,0)</f>
        <v>101</v>
      </c>
      <c r="D360" s="11" t="s">
        <v>5341</v>
      </c>
      <c r="E360" s="397" t="s">
        <v>1824</v>
      </c>
      <c r="F360" s="160" t="s">
        <v>7066</v>
      </c>
      <c r="G360" s="133" t="s">
        <v>10663</v>
      </c>
      <c r="H360" s="243">
        <v>37</v>
      </c>
      <c r="I360" s="431">
        <f>VLOOKUP(B:B,[1]GOODYEAR!$B:$K,10,0)</f>
        <v>37</v>
      </c>
      <c r="J360" s="132">
        <v>302</v>
      </c>
      <c r="K360" s="133" t="s">
        <v>1973</v>
      </c>
      <c r="L360" s="133">
        <v>1</v>
      </c>
      <c r="M360" s="135" t="s">
        <v>2024</v>
      </c>
      <c r="N360" s="236" t="s">
        <v>3421</v>
      </c>
      <c r="O360" s="263" t="s">
        <v>2381</v>
      </c>
      <c r="P360" s="237">
        <v>11500</v>
      </c>
      <c r="Q360" s="238">
        <f t="shared" si="144"/>
        <v>9500</v>
      </c>
      <c r="R360" s="144">
        <f t="shared" si="131"/>
        <v>0.15578947368421053</v>
      </c>
      <c r="S360" s="197">
        <v>1074476745</v>
      </c>
      <c r="T360" s="302" t="s">
        <v>10586</v>
      </c>
      <c r="U360" s="194">
        <f t="shared" si="126"/>
        <v>10600</v>
      </c>
      <c r="V360" s="11">
        <v>900</v>
      </c>
      <c r="W360" s="239">
        <v>11500</v>
      </c>
      <c r="X360" s="136">
        <f t="shared" si="127"/>
        <v>8020</v>
      </c>
      <c r="Y360" s="240">
        <f t="shared" si="128"/>
        <v>9500</v>
      </c>
      <c r="Z360" s="142">
        <f t="shared" si="129"/>
        <v>5.80952380952382E-2</v>
      </c>
      <c r="AA360" s="137">
        <f t="shared" si="130"/>
        <v>0.15578947368421053</v>
      </c>
      <c r="AB360" s="145" t="s">
        <v>10614</v>
      </c>
      <c r="AC360" s="190"/>
      <c r="AD360" s="188">
        <v>11110</v>
      </c>
      <c r="AE360" s="129">
        <f t="shared" si="136"/>
        <v>999.9</v>
      </c>
      <c r="AF360" s="130">
        <f t="shared" si="137"/>
        <v>489.9</v>
      </c>
      <c r="AG360" s="131">
        <f t="shared" si="138"/>
        <v>4.4095409540954096E-2</v>
      </c>
      <c r="AH360" s="138">
        <f t="shared" si="139"/>
        <v>510</v>
      </c>
      <c r="AI360" s="139">
        <f t="shared" si="140"/>
        <v>4.5904590459045908E-2</v>
      </c>
      <c r="AJ360" s="139">
        <f t="shared" si="141"/>
        <v>0.11169406414325644</v>
      </c>
      <c r="AL360" s="197">
        <v>1958015139088</v>
      </c>
      <c r="AM360" s="197">
        <v>4992496138588</v>
      </c>
      <c r="AN360" s="197" t="s">
        <v>1391</v>
      </c>
      <c r="AO360" s="241" t="s">
        <v>1392</v>
      </c>
      <c r="AP360" s="241" t="s">
        <v>1393</v>
      </c>
      <c r="AQ360" s="242" t="s">
        <v>103</v>
      </c>
      <c r="AR360" s="242">
        <v>18300</v>
      </c>
      <c r="AS360" s="431">
        <f>VLOOKUP(B:B,[1]GOODYEAR!$B:$K,8,0)</f>
        <v>8020</v>
      </c>
      <c r="AT360" s="431">
        <v>1050</v>
      </c>
      <c r="AU360" s="211" t="s">
        <v>3956</v>
      </c>
      <c r="AV360" s="197" t="s">
        <v>5768</v>
      </c>
      <c r="AW360" s="134" t="str">
        <f>IFERROR(VLOOKUP(AV:AV,Q商品!B:E,4,0),"")</f>
        <v>2023年製 EAGLE#1 NASCAR 195/80R15 107/105L サマータイヤ 翌営業日発送</v>
      </c>
      <c r="AX360" s="134" t="str">
        <f>IFERROR(VLOOKUP(B:B,在庫!B:M,12,0),"")</f>
        <v>2023年製</v>
      </c>
      <c r="AY360" s="134">
        <f>IFERROR(VLOOKUP(B:B,在庫!B:L,10,0),"")</f>
        <v>3</v>
      </c>
      <c r="AZ360" s="244" t="e">
        <f>VLOOKUP(AL:AL,[1]MICHELIN!$B:$AH,32,0)</f>
        <v>#N/A</v>
      </c>
      <c r="BA360" s="244" t="e">
        <f>VLOOKUP(AL:AL,[1]MICHELIN!$B:$AH,33,0)</f>
        <v>#N/A</v>
      </c>
      <c r="BC360" s="11" t="s">
        <v>2055</v>
      </c>
    </row>
    <row r="361" spans="1:55" s="11" customFormat="1" ht="19.5" customHeight="1">
      <c r="A361" s="11">
        <f t="shared" si="134"/>
        <v>1</v>
      </c>
      <c r="B361" s="249">
        <f t="shared" si="135"/>
        <v>2156017139085</v>
      </c>
      <c r="C361" s="243">
        <f>VLOOKUP(B:B,[1]GOODYEAR!$B:$K,9,0)</f>
        <v>37</v>
      </c>
      <c r="D361" s="11" t="s">
        <v>5341</v>
      </c>
      <c r="E361" s="397" t="s">
        <v>1826</v>
      </c>
      <c r="F361" s="310" t="s">
        <v>7067</v>
      </c>
      <c r="G361" s="133" t="s">
        <v>10661</v>
      </c>
      <c r="H361" s="243">
        <v>45</v>
      </c>
      <c r="I361" s="431">
        <f>VLOOKUP(B:B,[1]GOODYEAR!$B:$K,10,0)</f>
        <v>45</v>
      </c>
      <c r="J361" s="132">
        <v>563</v>
      </c>
      <c r="K361" s="133" t="s">
        <v>1973</v>
      </c>
      <c r="L361" s="133">
        <v>2</v>
      </c>
      <c r="M361" s="135" t="s">
        <v>2014</v>
      </c>
      <c r="N361" s="236" t="s">
        <v>10587</v>
      </c>
      <c r="O361" s="236">
        <v>0</v>
      </c>
      <c r="P361" s="237">
        <v>17100</v>
      </c>
      <c r="Q361" s="238">
        <f t="shared" si="144"/>
        <v>14590.90909090909</v>
      </c>
      <c r="R361" s="144">
        <f t="shared" si="131"/>
        <v>9.327102803738313E-2</v>
      </c>
      <c r="S361" s="197">
        <v>1074476743</v>
      </c>
      <c r="T361" s="303" t="s">
        <v>8121</v>
      </c>
      <c r="U361" s="194">
        <f t="shared" si="126"/>
        <v>17100</v>
      </c>
      <c r="W361" s="239">
        <v>17100</v>
      </c>
      <c r="X361" s="136">
        <f t="shared" si="127"/>
        <v>13230</v>
      </c>
      <c r="Y361" s="240">
        <f t="shared" si="128"/>
        <v>14590.90909090909</v>
      </c>
      <c r="Z361" s="142">
        <f t="shared" si="129"/>
        <v>7.7251461988304015E-2</v>
      </c>
      <c r="AA361" s="137">
        <f t="shared" si="130"/>
        <v>9.327102803738313E-2</v>
      </c>
      <c r="AB361" s="145" t="s">
        <v>10614</v>
      </c>
      <c r="AC361" s="189">
        <f t="shared" ref="AC361:AC379" si="145">ROUNDDOWN(U361/1.02,0)</f>
        <v>16764</v>
      </c>
      <c r="AD361" s="187">
        <f t="shared" ref="AD361:AD379" si="146">ROUNDDOWN(AC361/0.91,0)</f>
        <v>18421</v>
      </c>
      <c r="AE361" s="129">
        <f t="shared" si="136"/>
        <v>1657.8899999999999</v>
      </c>
      <c r="AF361" s="130">
        <f t="shared" si="137"/>
        <v>336.88999999999987</v>
      </c>
      <c r="AG361" s="131">
        <f t="shared" si="138"/>
        <v>1.82883665381901E-2</v>
      </c>
      <c r="AH361" s="138">
        <f t="shared" si="139"/>
        <v>1321</v>
      </c>
      <c r="AI361" s="139">
        <f t="shared" si="140"/>
        <v>7.1711633461809893E-2</v>
      </c>
      <c r="AJ361" s="139">
        <f t="shared" si="141"/>
        <v>7.4982661499193026E-2</v>
      </c>
      <c r="AL361" s="197">
        <v>2156017139085</v>
      </c>
      <c r="AM361" s="197">
        <v>4992496138601</v>
      </c>
      <c r="AN361" s="197" t="s">
        <v>1396</v>
      </c>
      <c r="AO361" s="241" t="s">
        <v>1392</v>
      </c>
      <c r="AP361" s="241" t="s">
        <v>1397</v>
      </c>
      <c r="AQ361" s="242" t="s">
        <v>67</v>
      </c>
      <c r="AR361" s="242">
        <v>30300</v>
      </c>
      <c r="AS361" s="431">
        <f>VLOOKUP(B:B,[1]GOODYEAR!$B:$K,8,0)</f>
        <v>13230</v>
      </c>
      <c r="AT361" s="431">
        <v>1050</v>
      </c>
      <c r="AU361" s="211" t="s">
        <v>3956</v>
      </c>
      <c r="AV361" s="197" t="s">
        <v>5770</v>
      </c>
      <c r="AW361" s="134" t="str">
        <f>IFERROR(VLOOKUP(AV:AV,Q商品!B:E,4,0),"")</f>
        <v>2023年製 EAGLE#1 NASCAR 215/60R17C 109/107R サマータイヤ 翌営業日発送</v>
      </c>
      <c r="AX361" s="134" t="str">
        <f>IFERROR(VLOOKUP(B:B,在庫!B:M,12,0),"")</f>
        <v>2023年製</v>
      </c>
      <c r="AY361" s="134">
        <f>IFERROR(VLOOKUP(B:B,在庫!B:L,10,0),"")</f>
        <v>3</v>
      </c>
      <c r="AZ361" s="244" t="e">
        <f>VLOOKUP(AL:AL,[1]MICHELIN!$B:$AH,32,0)</f>
        <v>#N/A</v>
      </c>
      <c r="BA361" s="244" t="e">
        <f>VLOOKUP(AL:AL,[1]MICHELIN!$B:$AH,33,0)</f>
        <v>#N/A</v>
      </c>
      <c r="BC361" s="11" t="s">
        <v>2055</v>
      </c>
    </row>
    <row r="362" spans="1:55" s="11" customFormat="1" ht="19.5" customHeight="1">
      <c r="A362" s="11">
        <f t="shared" si="134"/>
        <v>1</v>
      </c>
      <c r="B362" s="249">
        <f t="shared" si="135"/>
        <v>2156516139081</v>
      </c>
      <c r="C362" s="243">
        <f>VLOOKUP(B:B,[1]GOODYEAR!$B:$K,9,0)</f>
        <v>61</v>
      </c>
      <c r="D362" s="11" t="s">
        <v>5341</v>
      </c>
      <c r="E362" s="397" t="s">
        <v>1825</v>
      </c>
      <c r="F362" s="160" t="s">
        <v>7068</v>
      </c>
      <c r="G362" s="133" t="s">
        <v>10663</v>
      </c>
      <c r="H362" s="243">
        <v>54</v>
      </c>
      <c r="I362" s="431">
        <f>VLOOKUP(B:B,[1]GOODYEAR!$B:$K,10,0)</f>
        <v>54</v>
      </c>
      <c r="J362" s="132">
        <v>958</v>
      </c>
      <c r="K362" s="133" t="s">
        <v>1973</v>
      </c>
      <c r="L362" s="133">
        <v>3</v>
      </c>
      <c r="M362" s="135" t="s">
        <v>2014</v>
      </c>
      <c r="N362" s="236" t="s">
        <v>10588</v>
      </c>
      <c r="O362" s="236">
        <v>0</v>
      </c>
      <c r="P362" s="237">
        <v>16550</v>
      </c>
      <c r="Q362" s="238">
        <f t="shared" si="144"/>
        <v>14090.90909090909</v>
      </c>
      <c r="R362" s="144">
        <f t="shared" si="131"/>
        <v>0.12354838709677414</v>
      </c>
      <c r="S362" s="197">
        <v>1074476744</v>
      </c>
      <c r="T362" s="303" t="s">
        <v>8122</v>
      </c>
      <c r="U362" s="194">
        <f t="shared" si="126"/>
        <v>16550</v>
      </c>
      <c r="W362" s="239">
        <v>16550</v>
      </c>
      <c r="X362" s="136">
        <f t="shared" si="127"/>
        <v>12350</v>
      </c>
      <c r="Y362" s="240">
        <f t="shared" si="128"/>
        <v>14090.90909090909</v>
      </c>
      <c r="Z362" s="142">
        <f t="shared" si="129"/>
        <v>7.7280966767371506E-2</v>
      </c>
      <c r="AA362" s="137">
        <f t="shared" si="130"/>
        <v>0.12354838709677414</v>
      </c>
      <c r="AB362" s="145" t="s">
        <v>10614</v>
      </c>
      <c r="AC362" s="189">
        <f t="shared" si="145"/>
        <v>16225</v>
      </c>
      <c r="AD362" s="187">
        <f t="shared" si="146"/>
        <v>17829</v>
      </c>
      <c r="AE362" s="129">
        <f t="shared" si="136"/>
        <v>1604.61</v>
      </c>
      <c r="AF362" s="130">
        <f t="shared" si="137"/>
        <v>325.6099999999999</v>
      </c>
      <c r="AG362" s="131">
        <f t="shared" si="138"/>
        <v>1.8262942397218009E-2</v>
      </c>
      <c r="AH362" s="138">
        <f t="shared" si="139"/>
        <v>1279</v>
      </c>
      <c r="AI362" s="139">
        <f t="shared" si="140"/>
        <v>7.1737057602781984E-2</v>
      </c>
      <c r="AJ362" s="139">
        <f t="shared" si="141"/>
        <v>0.10528544469955613</v>
      </c>
      <c r="AL362" s="197">
        <v>2156516139081</v>
      </c>
      <c r="AM362" s="197">
        <v>4992496138595</v>
      </c>
      <c r="AN362" s="197" t="s">
        <v>1394</v>
      </c>
      <c r="AO362" s="241" t="s">
        <v>1392</v>
      </c>
      <c r="AP362" s="241" t="s">
        <v>1395</v>
      </c>
      <c r="AQ362" s="242" t="s">
        <v>73</v>
      </c>
      <c r="AR362" s="242">
        <v>28300</v>
      </c>
      <c r="AS362" s="431">
        <f>VLOOKUP(B:B,[1]GOODYEAR!$B:$K,8,0)</f>
        <v>12350</v>
      </c>
      <c r="AT362" s="431">
        <v>1050</v>
      </c>
      <c r="AU362" s="211" t="s">
        <v>3956</v>
      </c>
      <c r="AV362" s="197" t="s">
        <v>5772</v>
      </c>
      <c r="AW362" s="134" t="str">
        <f>IFERROR(VLOOKUP(AV:AV,Q商品!B:E,4,0),"")</f>
        <v>2023年製 EAGLE#1 NASCAR 215/65R16C 109/107R サマータイヤ 翌営業日発送</v>
      </c>
      <c r="AX362" s="134" t="str">
        <f>IFERROR(VLOOKUP(B:B,在庫!B:M,12,0),"")</f>
        <v>2023年製</v>
      </c>
      <c r="AY362" s="134">
        <f>IFERROR(VLOOKUP(B:B,在庫!B:L,10,0),"")</f>
        <v>3</v>
      </c>
      <c r="AZ362" s="244" t="e">
        <f>VLOOKUP(AL:AL,[1]MICHELIN!$B:$AH,32,0)</f>
        <v>#N/A</v>
      </c>
      <c r="BA362" s="244" t="e">
        <f>VLOOKUP(AL:AL,[1]MICHELIN!$B:$AH,33,0)</f>
        <v>#N/A</v>
      </c>
      <c r="BC362" s="11" t="s">
        <v>2055</v>
      </c>
    </row>
    <row r="363" spans="1:55" s="11" customFormat="1" ht="19.5" customHeight="1">
      <c r="A363" s="11">
        <f t="shared" si="134"/>
        <v>1</v>
      </c>
      <c r="B363" s="249">
        <f t="shared" si="135"/>
        <v>1655514139020</v>
      </c>
      <c r="C363" s="243">
        <f>VLOOKUP(B:B,[1]GOODYEAR!$B:$K,9,0)</f>
        <v>54</v>
      </c>
      <c r="D363" s="11" t="s">
        <v>5341</v>
      </c>
      <c r="E363" s="397" t="s">
        <v>5774</v>
      </c>
      <c r="F363" s="160" t="s">
        <v>7069</v>
      </c>
      <c r="G363" s="133" t="s">
        <v>10663</v>
      </c>
      <c r="H363" s="243">
        <v>45</v>
      </c>
      <c r="I363" s="431">
        <f>VLOOKUP(B:B,[1]GOODYEAR!$B:$K,10,0)</f>
        <v>45</v>
      </c>
      <c r="J363" s="132">
        <v>458</v>
      </c>
      <c r="K363" s="133" t="s">
        <v>5775</v>
      </c>
      <c r="L363" s="133">
        <v>1</v>
      </c>
      <c r="M363" s="135" t="s">
        <v>3998</v>
      </c>
      <c r="N363" s="236" t="s">
        <v>7192</v>
      </c>
      <c r="O363" s="236" t="s">
        <v>4002</v>
      </c>
      <c r="P363" s="237">
        <v>5780</v>
      </c>
      <c r="Q363" s="238">
        <f t="shared" si="144"/>
        <v>4777.272727272727</v>
      </c>
      <c r="R363" s="144">
        <f t="shared" si="131"/>
        <v>0.11455756422454801</v>
      </c>
      <c r="S363" s="197">
        <v>1074475910</v>
      </c>
      <c r="T363" s="303" t="s">
        <v>8123</v>
      </c>
      <c r="U363" s="194">
        <f t="shared" si="126"/>
        <v>4880</v>
      </c>
      <c r="V363" s="11">
        <v>900</v>
      </c>
      <c r="W363" s="239">
        <v>5780</v>
      </c>
      <c r="X363" s="136">
        <f t="shared" si="127"/>
        <v>4230</v>
      </c>
      <c r="Y363" s="240">
        <f t="shared" si="128"/>
        <v>4777.272727272727</v>
      </c>
      <c r="Z363" s="142">
        <f t="shared" si="129"/>
        <v>7.7254098360655776E-2</v>
      </c>
      <c r="AA363" s="137">
        <f t="shared" si="130"/>
        <v>0.11455756422454801</v>
      </c>
      <c r="AB363" s="145"/>
      <c r="AC363" s="189">
        <f t="shared" si="145"/>
        <v>4784</v>
      </c>
      <c r="AD363" s="187">
        <f t="shared" si="146"/>
        <v>5257</v>
      </c>
      <c r="AE363" s="129">
        <f t="shared" si="136"/>
        <v>473.13</v>
      </c>
      <c r="AF363" s="130">
        <f t="shared" si="137"/>
        <v>96.13</v>
      </c>
      <c r="AG363" s="131">
        <f t="shared" si="138"/>
        <v>1.8286094730835076E-2</v>
      </c>
      <c r="AH363" s="138">
        <f t="shared" si="139"/>
        <v>377</v>
      </c>
      <c r="AI363" s="139">
        <f t="shared" si="140"/>
        <v>7.1713905269164921E-2</v>
      </c>
      <c r="AJ363" s="139">
        <f t="shared" si="141"/>
        <v>9.627146949371293E-2</v>
      </c>
      <c r="AL363" s="197">
        <v>1655514139020</v>
      </c>
      <c r="AM363" s="197">
        <v>4992496086940</v>
      </c>
      <c r="AN363" s="197" t="s">
        <v>3850</v>
      </c>
      <c r="AO363" s="241" t="s">
        <v>845</v>
      </c>
      <c r="AP363" s="241" t="s">
        <v>846</v>
      </c>
      <c r="AQ363" s="242" t="s">
        <v>111</v>
      </c>
      <c r="AR363" s="242">
        <v>11500</v>
      </c>
      <c r="AS363" s="431">
        <f>VLOOKUP(B:B,[1]GOODYEAR!$B:$K,8,0)</f>
        <v>4230</v>
      </c>
      <c r="AT363" s="431">
        <v>525</v>
      </c>
      <c r="AU363" s="211" t="s">
        <v>3956</v>
      </c>
      <c r="AV363" s="197" t="s">
        <v>5776</v>
      </c>
      <c r="AW363" s="134" t="str">
        <f>IFERROR(VLOOKUP(AV:AV,Q商品!B:E,4,0),"")</f>
        <v>2023年製 EAGLE REVSPEC RS-02 165/55R14 72V サマータイヤ 翌営業日発送</v>
      </c>
      <c r="AX363" s="134" t="str">
        <f>IFERROR(VLOOKUP(B:B,在庫!B:M,12,0),"")</f>
        <v>2023年製</v>
      </c>
      <c r="AY363" s="134">
        <f>IFERROR(VLOOKUP(B:B,在庫!B:L,10,0),"")</f>
        <v>2</v>
      </c>
      <c r="AZ363" s="244" t="e">
        <f>VLOOKUP(AL:AL,[1]MICHELIN!$B:$AH,32,0)</f>
        <v>#N/A</v>
      </c>
      <c r="BA363" s="244" t="e">
        <f>VLOOKUP(AL:AL,[1]MICHELIN!$B:$AH,33,0)</f>
        <v>#N/A</v>
      </c>
      <c r="BC363" s="11" t="s">
        <v>2055</v>
      </c>
    </row>
    <row r="364" spans="1:55" s="11" customFormat="1" ht="19.5" customHeight="1">
      <c r="A364" s="11">
        <f t="shared" si="134"/>
        <v>1</v>
      </c>
      <c r="B364" s="249">
        <f t="shared" si="135"/>
        <v>1655515130606</v>
      </c>
      <c r="C364" s="243">
        <f>VLOOKUP(B:B,[1]GOODYEAR!$B:$K,9,0)</f>
        <v>30</v>
      </c>
      <c r="D364" s="11" t="s">
        <v>5341</v>
      </c>
      <c r="E364" s="11" t="s">
        <v>636</v>
      </c>
      <c r="F364" s="310" t="s">
        <v>7070</v>
      </c>
      <c r="G364" s="133" t="s">
        <v>10663</v>
      </c>
      <c r="H364" s="243">
        <v>98</v>
      </c>
      <c r="I364" s="431">
        <f>VLOOKUP(B:B,[1]GOODYEAR!$B:$K,10,0)</f>
        <v>98</v>
      </c>
      <c r="J364" s="132" t="s">
        <v>12</v>
      </c>
      <c r="K364" s="133" t="s">
        <v>1976</v>
      </c>
      <c r="L364" s="133">
        <v>1</v>
      </c>
      <c r="M364" s="135" t="s">
        <v>3998</v>
      </c>
      <c r="N364" s="236" t="s">
        <v>3965</v>
      </c>
      <c r="O364" s="236">
        <v>0</v>
      </c>
      <c r="P364" s="237">
        <v>9799</v>
      </c>
      <c r="Q364" s="238">
        <f t="shared" si="144"/>
        <v>8430.9090909090901</v>
      </c>
      <c r="R364" s="144">
        <f t="shared" si="131"/>
        <v>0.39745525124002584</v>
      </c>
      <c r="S364" s="197">
        <v>1074476041</v>
      </c>
      <c r="T364" s="303" t="s">
        <v>8124</v>
      </c>
      <c r="U364" s="194">
        <f t="shared" si="126"/>
        <v>9799</v>
      </c>
      <c r="W364" s="239">
        <v>9799</v>
      </c>
      <c r="X364" s="136">
        <f t="shared" si="127"/>
        <v>5080</v>
      </c>
      <c r="Y364" s="240">
        <f t="shared" si="128"/>
        <v>8430.9090909090901</v>
      </c>
      <c r="Z364" s="142">
        <f t="shared" si="129"/>
        <v>7.7252780896009732E-2</v>
      </c>
      <c r="AA364" s="137">
        <f t="shared" si="130"/>
        <v>0.39745525124002584</v>
      </c>
      <c r="AB364" s="145"/>
      <c r="AC364" s="189">
        <f t="shared" si="145"/>
        <v>9606</v>
      </c>
      <c r="AD364" s="187">
        <f t="shared" si="146"/>
        <v>10556</v>
      </c>
      <c r="AE364" s="129">
        <f t="shared" si="136"/>
        <v>950.04</v>
      </c>
      <c r="AF364" s="130">
        <f t="shared" si="137"/>
        <v>193.03999999999996</v>
      </c>
      <c r="AG364" s="131">
        <f t="shared" si="138"/>
        <v>1.8287230011367939E-2</v>
      </c>
      <c r="AH364" s="138">
        <f t="shared" si="139"/>
        <v>757</v>
      </c>
      <c r="AI364" s="139">
        <f t="shared" si="140"/>
        <v>7.1712769988632061E-2</v>
      </c>
      <c r="AJ364" s="139">
        <f t="shared" si="141"/>
        <v>0.37916802122865789</v>
      </c>
      <c r="AL364" s="197">
        <v>1655515130606</v>
      </c>
      <c r="AM364" s="197">
        <v>4992496152959</v>
      </c>
      <c r="AN364" s="197" t="s">
        <v>3780</v>
      </c>
      <c r="AO364" s="241" t="s">
        <v>860</v>
      </c>
      <c r="AP364" s="241" t="s">
        <v>844</v>
      </c>
      <c r="AQ364" s="242" t="s">
        <v>109</v>
      </c>
      <c r="AR364" s="242">
        <v>14700</v>
      </c>
      <c r="AS364" s="431">
        <v>5080</v>
      </c>
      <c r="AT364" s="431">
        <v>525</v>
      </c>
      <c r="AU364" s="211" t="s">
        <v>3956</v>
      </c>
      <c r="AV364" s="197" t="s">
        <v>5778</v>
      </c>
      <c r="AW364" s="134" t="str">
        <f>IFERROR(VLOOKUP(AV:AV,Q商品!B:E,4,0),"")</f>
        <v>2023年製 EfficientGrip RVF02 165/55R15 75V サマータイヤ 翌営業日発送</v>
      </c>
      <c r="AX364" s="134" t="str">
        <f>IFERROR(VLOOKUP(B:B,在庫!B:M,12,0),"")</f>
        <v>2023年製</v>
      </c>
      <c r="AY364" s="134">
        <f>IFERROR(VLOOKUP(B:B,在庫!B:L,10,0),"")</f>
        <v>3</v>
      </c>
      <c r="AZ364" s="244" t="e">
        <f>VLOOKUP(AL:AL,[1]MICHELIN!$B:$AH,32,0)</f>
        <v>#N/A</v>
      </c>
      <c r="BA364" s="244" t="e">
        <f>VLOOKUP(AL:AL,[1]MICHELIN!$B:$AH,33,0)</f>
        <v>#N/A</v>
      </c>
      <c r="BC364" s="11" t="s">
        <v>2055</v>
      </c>
    </row>
    <row r="365" spans="1:55" s="11" customFormat="1" ht="19.5" customHeight="1">
      <c r="A365" s="11">
        <f t="shared" si="134"/>
        <v>1</v>
      </c>
      <c r="B365" s="249">
        <f t="shared" si="135"/>
        <v>1656015130608</v>
      </c>
      <c r="C365" s="243">
        <f>VLOOKUP(B:B,[1]GOODYEAR!$B:$K,9,0)</f>
        <v>40</v>
      </c>
      <c r="D365" s="11" t="s">
        <v>5341</v>
      </c>
      <c r="E365" s="11" t="s">
        <v>637</v>
      </c>
      <c r="F365" s="160" t="s">
        <v>7071</v>
      </c>
      <c r="G365" s="133" t="s">
        <v>10663</v>
      </c>
      <c r="H365" s="243">
        <v>132</v>
      </c>
      <c r="I365" s="431">
        <f>VLOOKUP(B:B,[1]GOODYEAR!$B:$K,10,0)</f>
        <v>132</v>
      </c>
      <c r="J365" s="132" t="s">
        <v>12</v>
      </c>
      <c r="K365" s="133" t="s">
        <v>1976</v>
      </c>
      <c r="L365" s="133">
        <v>2</v>
      </c>
      <c r="M365" s="135" t="s">
        <v>3998</v>
      </c>
      <c r="N365" s="236" t="s">
        <v>4015</v>
      </c>
      <c r="O365" s="236">
        <v>0</v>
      </c>
      <c r="P365" s="237">
        <v>10100</v>
      </c>
      <c r="Q365" s="238">
        <f t="shared" si="144"/>
        <v>8704.545454545454</v>
      </c>
      <c r="R365" s="144">
        <f t="shared" si="131"/>
        <v>0.41984334203655349</v>
      </c>
      <c r="S365" s="197">
        <v>1074476044</v>
      </c>
      <c r="T365" s="303" t="s">
        <v>8125</v>
      </c>
      <c r="U365" s="194">
        <f t="shared" si="126"/>
        <v>10100</v>
      </c>
      <c r="W365" s="239">
        <v>10100</v>
      </c>
      <c r="X365" s="136">
        <f t="shared" si="127"/>
        <v>5050</v>
      </c>
      <c r="Y365" s="240">
        <f t="shared" si="128"/>
        <v>8704.545454545454</v>
      </c>
      <c r="Z365" s="142">
        <f t="shared" si="129"/>
        <v>7.7227722772277296E-2</v>
      </c>
      <c r="AA365" s="137">
        <f t="shared" si="130"/>
        <v>0.41984334203655349</v>
      </c>
      <c r="AB365" s="145"/>
      <c r="AC365" s="189">
        <f t="shared" si="145"/>
        <v>9901</v>
      </c>
      <c r="AD365" s="187">
        <f t="shared" si="146"/>
        <v>10880</v>
      </c>
      <c r="AE365" s="129">
        <f t="shared" si="136"/>
        <v>979.19999999999993</v>
      </c>
      <c r="AF365" s="130">
        <f t="shared" si="137"/>
        <v>199.19999999999993</v>
      </c>
      <c r="AG365" s="131">
        <f t="shared" si="138"/>
        <v>1.8308823529411759E-2</v>
      </c>
      <c r="AH365" s="138">
        <f t="shared" si="139"/>
        <v>780</v>
      </c>
      <c r="AI365" s="139">
        <f t="shared" si="140"/>
        <v>7.169117647058823E-2</v>
      </c>
      <c r="AJ365" s="139">
        <f t="shared" si="141"/>
        <v>0.40153451850714172</v>
      </c>
      <c r="AL365" s="197">
        <v>1656015130608</v>
      </c>
      <c r="AM365" s="197">
        <v>4992496153031</v>
      </c>
      <c r="AN365" s="197" t="s">
        <v>3781</v>
      </c>
      <c r="AO365" s="241" t="s">
        <v>860</v>
      </c>
      <c r="AP365" s="241" t="s">
        <v>855</v>
      </c>
      <c r="AQ365" s="242" t="s">
        <v>110</v>
      </c>
      <c r="AR365" s="242">
        <v>14500</v>
      </c>
      <c r="AS365" s="431">
        <f>VLOOKUP(B:B,[1]GOODYEAR!$B:$K,8,0)</f>
        <v>5050</v>
      </c>
      <c r="AT365" s="431">
        <v>525</v>
      </c>
      <c r="AU365" s="211" t="s">
        <v>3956</v>
      </c>
      <c r="AV365" s="197" t="s">
        <v>5780</v>
      </c>
      <c r="AW365" s="134" t="str">
        <f>IFERROR(VLOOKUP(AV:AV,Q商品!B:E,4,0),"")</f>
        <v>2023年製 EfficientGrip RVF02 165/60R15 77H サマータイヤ 翌営業日発送</v>
      </c>
      <c r="AX365" s="134" t="str">
        <f>IFERROR(VLOOKUP(B:B,在庫!B:M,12,0),"")</f>
        <v>2023年製</v>
      </c>
      <c r="AY365" s="134">
        <f>IFERROR(VLOOKUP(B:B,在庫!B:L,10,0),"")</f>
        <v>4</v>
      </c>
      <c r="AZ365" s="244" t="e">
        <f>VLOOKUP(AL:AL,[1]MICHELIN!$B:$AH,32,0)</f>
        <v>#N/A</v>
      </c>
      <c r="BA365" s="244" t="e">
        <f>VLOOKUP(AL:AL,[1]MICHELIN!$B:$AH,33,0)</f>
        <v>#N/A</v>
      </c>
      <c r="BC365" s="11" t="s">
        <v>2055</v>
      </c>
    </row>
    <row r="366" spans="1:55" s="11" customFormat="1" ht="19.5" customHeight="1">
      <c r="A366" s="11">
        <f t="shared" si="134"/>
        <v>1</v>
      </c>
      <c r="B366" s="249">
        <f t="shared" si="135"/>
        <v>1856515130607</v>
      </c>
      <c r="C366" s="243">
        <f>VLOOKUP(B:B,[1]GOODYEAR!$B:$K,9,0)</f>
        <v>12</v>
      </c>
      <c r="D366" s="11" t="s">
        <v>5341</v>
      </c>
      <c r="E366" s="11" t="s">
        <v>643</v>
      </c>
      <c r="F366" s="160" t="s">
        <v>7072</v>
      </c>
      <c r="G366" s="133" t="s">
        <v>10663</v>
      </c>
      <c r="H366" s="243">
        <v>32</v>
      </c>
      <c r="I366" s="431">
        <f>VLOOKUP(B:B,[1]GOODYEAR!$B:$K,10,0)</f>
        <v>32</v>
      </c>
      <c r="J366" s="132" t="s">
        <v>12</v>
      </c>
      <c r="K366" s="133" t="s">
        <v>1976</v>
      </c>
      <c r="L366" s="133">
        <v>3</v>
      </c>
      <c r="M366" s="135" t="s">
        <v>3998</v>
      </c>
      <c r="N366" s="236" t="s">
        <v>3421</v>
      </c>
      <c r="O366" s="236">
        <v>0</v>
      </c>
      <c r="P366" s="237">
        <v>10500</v>
      </c>
      <c r="Q366" s="238">
        <f t="shared" si="144"/>
        <v>9068.181818181818</v>
      </c>
      <c r="R366" s="144">
        <f t="shared" si="131"/>
        <v>0.32842105263157895</v>
      </c>
      <c r="S366" s="197">
        <v>1074476038</v>
      </c>
      <c r="T366" s="304" t="s">
        <v>8126</v>
      </c>
      <c r="U366" s="194">
        <f t="shared" si="126"/>
        <v>10500</v>
      </c>
      <c r="W366" s="239">
        <v>10500</v>
      </c>
      <c r="X366" s="136">
        <f t="shared" si="127"/>
        <v>6090</v>
      </c>
      <c r="Y366" s="240">
        <f t="shared" si="128"/>
        <v>9068.181818181818</v>
      </c>
      <c r="Z366" s="142">
        <f t="shared" si="129"/>
        <v>7.7333333333333254E-2</v>
      </c>
      <c r="AA366" s="137">
        <f t="shared" si="130"/>
        <v>0.32842105263157895</v>
      </c>
      <c r="AB366" s="347"/>
      <c r="AC366" s="189">
        <f t="shared" si="145"/>
        <v>10294</v>
      </c>
      <c r="AD366" s="187">
        <f t="shared" si="146"/>
        <v>11312</v>
      </c>
      <c r="AE366" s="129">
        <f t="shared" si="136"/>
        <v>1018.0799999999999</v>
      </c>
      <c r="AF366" s="130">
        <f t="shared" si="137"/>
        <v>206.07999999999993</v>
      </c>
      <c r="AG366" s="131">
        <f t="shared" si="138"/>
        <v>1.821782178217821E-2</v>
      </c>
      <c r="AH366" s="138">
        <f t="shared" si="139"/>
        <v>812</v>
      </c>
      <c r="AI366" s="139">
        <f t="shared" si="140"/>
        <v>7.1782178217821777E-2</v>
      </c>
      <c r="AJ366" s="139">
        <f t="shared" si="141"/>
        <v>0.31020323084940071</v>
      </c>
      <c r="AL366" s="197">
        <v>1856515130607</v>
      </c>
      <c r="AM366" s="197">
        <v>4992496152881</v>
      </c>
      <c r="AN366" s="197" t="s">
        <v>3782</v>
      </c>
      <c r="AO366" s="241" t="s">
        <v>860</v>
      </c>
      <c r="AP366" s="241" t="s">
        <v>1088</v>
      </c>
      <c r="AQ366" s="242" t="s">
        <v>42</v>
      </c>
      <c r="AR366" s="242">
        <v>15800</v>
      </c>
      <c r="AS366" s="431">
        <f>VLOOKUP(B:B,[1]GOODYEAR!$B:$K,8,0)</f>
        <v>6090</v>
      </c>
      <c r="AT366" s="431">
        <v>525</v>
      </c>
      <c r="AU366" s="211" t="s">
        <v>3956</v>
      </c>
      <c r="AV366" s="197" t="s">
        <v>5783</v>
      </c>
      <c r="AW366" s="134" t="str">
        <f>IFERROR(VLOOKUP(AV:AV,Q商品!B:E,4,0),"")</f>
        <v>2023年製 EfficientGrip RVF02 185/65R15 88H サマータイヤ 翌営業日発送</v>
      </c>
      <c r="AX366" s="134" t="str">
        <f>IFERROR(VLOOKUP(B:B,在庫!B:M,12,0),"")</f>
        <v>2023年製</v>
      </c>
      <c r="AY366" s="134">
        <f>IFERROR(VLOOKUP(B:B,在庫!B:L,10,0),"")</f>
        <v>5</v>
      </c>
      <c r="AZ366" s="244" t="e">
        <f>VLOOKUP(AL:AL,[1]MICHELIN!$B:$AH,32,0)</f>
        <v>#N/A</v>
      </c>
      <c r="BA366" s="244" t="e">
        <f>VLOOKUP(AL:AL,[1]MICHELIN!$B:$AH,33,0)</f>
        <v>#N/A</v>
      </c>
      <c r="BC366" s="11" t="s">
        <v>2055</v>
      </c>
    </row>
    <row r="367" spans="1:55" s="11" customFormat="1" ht="19.5" customHeight="1">
      <c r="A367" s="11">
        <f t="shared" si="134"/>
        <v>1</v>
      </c>
      <c r="B367" s="249">
        <f t="shared" si="135"/>
        <v>1956515130604</v>
      </c>
      <c r="C367" s="243">
        <f>VLOOKUP(B:B,[1]GOODYEAR!$B:$K,9,0)</f>
        <v>59</v>
      </c>
      <c r="D367" s="11" t="s">
        <v>5341</v>
      </c>
      <c r="E367" s="11" t="s">
        <v>644</v>
      </c>
      <c r="F367" s="160" t="s">
        <v>7073</v>
      </c>
      <c r="G367" s="133" t="s">
        <v>10663</v>
      </c>
      <c r="H367" s="243">
        <v>116</v>
      </c>
      <c r="I367" s="431">
        <f>VLOOKUP(B:B,[1]GOODYEAR!$B:$K,10,0)</f>
        <v>116</v>
      </c>
      <c r="J367" s="132">
        <v>2139</v>
      </c>
      <c r="K367" s="133" t="s">
        <v>1976</v>
      </c>
      <c r="L367" s="133">
        <v>4</v>
      </c>
      <c r="M367" s="135" t="s">
        <v>3998</v>
      </c>
      <c r="N367" s="236" t="s">
        <v>3966</v>
      </c>
      <c r="O367" s="236">
        <v>0</v>
      </c>
      <c r="P367" s="237">
        <v>10800</v>
      </c>
      <c r="Q367" s="238">
        <f t="shared" si="144"/>
        <v>9340.9090909090901</v>
      </c>
      <c r="R367" s="144">
        <f t="shared" si="131"/>
        <v>0.3737226277372262</v>
      </c>
      <c r="S367" s="197">
        <v>1074476037</v>
      </c>
      <c r="T367" s="304" t="s">
        <v>8127</v>
      </c>
      <c r="U367" s="194">
        <f t="shared" si="126"/>
        <v>10800</v>
      </c>
      <c r="W367" s="239">
        <v>10800</v>
      </c>
      <c r="X367" s="136">
        <f t="shared" si="127"/>
        <v>5850</v>
      </c>
      <c r="Y367" s="240">
        <f t="shared" si="128"/>
        <v>9340.9090909090901</v>
      </c>
      <c r="Z367" s="142">
        <f t="shared" si="129"/>
        <v>7.7314814814814836E-2</v>
      </c>
      <c r="AA367" s="137">
        <f t="shared" si="130"/>
        <v>0.3737226277372262</v>
      </c>
      <c r="AB367" s="145"/>
      <c r="AC367" s="189">
        <f t="shared" si="145"/>
        <v>10588</v>
      </c>
      <c r="AD367" s="187">
        <f t="shared" si="146"/>
        <v>11635</v>
      </c>
      <c r="AE367" s="129">
        <f t="shared" si="136"/>
        <v>1047.1499999999999</v>
      </c>
      <c r="AF367" s="130">
        <f t="shared" si="137"/>
        <v>212.14999999999986</v>
      </c>
      <c r="AG367" s="131">
        <f t="shared" si="138"/>
        <v>1.8233777395788558E-2</v>
      </c>
      <c r="AH367" s="138">
        <f t="shared" si="139"/>
        <v>835</v>
      </c>
      <c r="AI367" s="139">
        <f t="shared" si="140"/>
        <v>7.1766222604211435E-2</v>
      </c>
      <c r="AJ367" s="139">
        <f t="shared" si="141"/>
        <v>0.35548885034143762</v>
      </c>
      <c r="AL367" s="197">
        <v>1956515130604</v>
      </c>
      <c r="AM367" s="197">
        <v>4992496152874</v>
      </c>
      <c r="AN367" s="197" t="s">
        <v>3783</v>
      </c>
      <c r="AO367" s="241" t="s">
        <v>860</v>
      </c>
      <c r="AP367" s="241" t="s">
        <v>1008</v>
      </c>
      <c r="AQ367" s="242" t="s">
        <v>43</v>
      </c>
      <c r="AR367" s="242">
        <v>16800</v>
      </c>
      <c r="AS367" s="431">
        <f>VLOOKUP(B:B,[1]GOODYEAR!$B:$K,8,0)</f>
        <v>5850</v>
      </c>
      <c r="AT367" s="431">
        <v>525</v>
      </c>
      <c r="AU367" s="211" t="s">
        <v>3956</v>
      </c>
      <c r="AV367" s="197" t="s">
        <v>5786</v>
      </c>
      <c r="AW367" s="134" t="str">
        <f>IFERROR(VLOOKUP(AV:AV,Q商品!B:E,4,0),"")</f>
        <v>2023年製 EfficientGrip RVF02 195/65R15 91H サマータイヤ 翌営業日発送</v>
      </c>
      <c r="AX367" s="134" t="str">
        <f>IFERROR(VLOOKUP(B:B,在庫!B:M,12,0),"")</f>
        <v>2023年製</v>
      </c>
      <c r="AY367" s="134">
        <f>IFERROR(VLOOKUP(B:B,在庫!B:L,10,0),"")</f>
        <v>6</v>
      </c>
      <c r="AZ367" s="244" t="e">
        <f>VLOOKUP(AL:AL,[1]MICHELIN!$B:$AH,32,0)</f>
        <v>#N/A</v>
      </c>
      <c r="BA367" s="244" t="e">
        <f>VLOOKUP(AL:AL,[1]MICHELIN!$B:$AH,33,0)</f>
        <v>#N/A</v>
      </c>
      <c r="BC367" s="11" t="s">
        <v>2055</v>
      </c>
    </row>
    <row r="368" spans="1:55" s="11" customFormat="1" ht="19.5" customHeight="1">
      <c r="A368" s="11">
        <f t="shared" si="134"/>
        <v>1</v>
      </c>
      <c r="B368" s="249">
        <f t="shared" si="135"/>
        <v>1855516130609</v>
      </c>
      <c r="C368" s="243">
        <f>VLOOKUP(B:B,[1]GOODYEAR!$B:$K,9,0)</f>
        <v>30</v>
      </c>
      <c r="D368" s="11" t="s">
        <v>5341</v>
      </c>
      <c r="E368" s="11" t="s">
        <v>642</v>
      </c>
      <c r="F368" s="160" t="s">
        <v>7074</v>
      </c>
      <c r="G368" s="133" t="s">
        <v>10663</v>
      </c>
      <c r="H368" s="243">
        <v>6</v>
      </c>
      <c r="I368" s="431">
        <f>VLOOKUP(B:B,[1]GOODYEAR!$B:$K,10,0)</f>
        <v>6</v>
      </c>
      <c r="J368" s="132" t="s">
        <v>12</v>
      </c>
      <c r="K368" s="133" t="s">
        <v>1976</v>
      </c>
      <c r="L368" s="133">
        <v>5</v>
      </c>
      <c r="M368" s="135" t="s">
        <v>3998</v>
      </c>
      <c r="N368" s="236" t="s">
        <v>4016</v>
      </c>
      <c r="O368" s="236">
        <v>0</v>
      </c>
      <c r="P368" s="237">
        <v>10750</v>
      </c>
      <c r="Q368" s="238">
        <f t="shared" si="144"/>
        <v>9295.4545454545441</v>
      </c>
      <c r="R368" s="144">
        <f t="shared" si="131"/>
        <v>0.11246943765281162</v>
      </c>
      <c r="S368" s="197">
        <v>1074476039</v>
      </c>
      <c r="T368" s="304" t="s">
        <v>8128</v>
      </c>
      <c r="U368" s="194">
        <f t="shared" si="126"/>
        <v>10750</v>
      </c>
      <c r="W368" s="239">
        <v>10750</v>
      </c>
      <c r="X368" s="136">
        <f t="shared" si="127"/>
        <v>8250</v>
      </c>
      <c r="Y368" s="240">
        <f t="shared" si="128"/>
        <v>9295.4545454545441</v>
      </c>
      <c r="Z368" s="142">
        <f t="shared" si="129"/>
        <v>7.7302325581395381E-2</v>
      </c>
      <c r="AA368" s="137">
        <f t="shared" si="130"/>
        <v>0.11246943765281162</v>
      </c>
      <c r="AB368" s="145"/>
      <c r="AC368" s="189">
        <f t="shared" si="145"/>
        <v>10539</v>
      </c>
      <c r="AD368" s="187">
        <f t="shared" si="146"/>
        <v>11581</v>
      </c>
      <c r="AE368" s="129">
        <f t="shared" si="136"/>
        <v>1042.29</v>
      </c>
      <c r="AF368" s="130">
        <f t="shared" si="137"/>
        <v>211.28999999999996</v>
      </c>
      <c r="AG368" s="131">
        <f t="shared" si="138"/>
        <v>1.8244538468180638E-2</v>
      </c>
      <c r="AH368" s="138">
        <f t="shared" si="139"/>
        <v>831</v>
      </c>
      <c r="AI368" s="139">
        <f t="shared" si="140"/>
        <v>7.1755461531819359E-2</v>
      </c>
      <c r="AJ368" s="139">
        <f t="shared" si="141"/>
        <v>9.4224899184630978E-2</v>
      </c>
      <c r="AL368" s="197">
        <v>1855516130609</v>
      </c>
      <c r="AM368" s="197">
        <v>4992496153093</v>
      </c>
      <c r="AN368" s="197" t="s">
        <v>3784</v>
      </c>
      <c r="AO368" s="241" t="s">
        <v>860</v>
      </c>
      <c r="AP368" s="241" t="s">
        <v>913</v>
      </c>
      <c r="AQ368" s="242" t="s">
        <v>98</v>
      </c>
      <c r="AR368" s="242">
        <v>21100</v>
      </c>
      <c r="AS368" s="431">
        <f>VLOOKUP(B:B,[1]GOODYEAR!$B:$K,8,0)</f>
        <v>8250</v>
      </c>
      <c r="AT368" s="431">
        <v>525</v>
      </c>
      <c r="AU368" s="211" t="s">
        <v>3956</v>
      </c>
      <c r="AV368" s="197" t="s">
        <v>5788</v>
      </c>
      <c r="AW368" s="134" t="str">
        <f>IFERROR(VLOOKUP(AV:AV,Q商品!B:E,4,0),"")</f>
        <v>2023年製 EfficientGrip RVF02 185/55R16 83V サマータイヤ 翌営業日発送</v>
      </c>
      <c r="AX368" s="134" t="str">
        <f>IFERROR(VLOOKUP(B:B,在庫!B:M,12,0),"")</f>
        <v>2023年製</v>
      </c>
      <c r="AY368" s="134">
        <f>IFERROR(VLOOKUP(B:B,在庫!B:L,10,0),"")</f>
        <v>2</v>
      </c>
      <c r="AZ368" s="244" t="e">
        <f>VLOOKUP(AL:AL,[1]MICHELIN!$B:$AH,32,0)</f>
        <v>#N/A</v>
      </c>
      <c r="BA368" s="244" t="e">
        <f>VLOOKUP(AL:AL,[1]MICHELIN!$B:$AH,33,0)</f>
        <v>#N/A</v>
      </c>
      <c r="BC368" s="11" t="s">
        <v>2055</v>
      </c>
    </row>
    <row r="369" spans="1:55" s="11" customFormat="1" ht="19.5" customHeight="1">
      <c r="A369" s="11">
        <f t="shared" si="134"/>
        <v>1</v>
      </c>
      <c r="B369" s="249">
        <f t="shared" si="135"/>
        <v>1956016130608</v>
      </c>
      <c r="C369" s="243">
        <f>VLOOKUP(B:B,[1]GOODYEAR!$B:$K,9,0)</f>
        <v>54</v>
      </c>
      <c r="D369" s="11" t="s">
        <v>5341</v>
      </c>
      <c r="E369" s="11" t="s">
        <v>639</v>
      </c>
      <c r="F369" s="310" t="s">
        <v>7075</v>
      </c>
      <c r="G369" s="133" t="s">
        <v>10663</v>
      </c>
      <c r="H369" s="243">
        <v>87</v>
      </c>
      <c r="I369" s="431">
        <f>VLOOKUP(B:B,[1]GOODYEAR!$B:$K,10,0)</f>
        <v>87</v>
      </c>
      <c r="J369" s="132" t="s">
        <v>12</v>
      </c>
      <c r="K369" s="133" t="s">
        <v>1976</v>
      </c>
      <c r="L369" s="133">
        <v>6</v>
      </c>
      <c r="M369" s="135" t="s">
        <v>3998</v>
      </c>
      <c r="N369" s="236" t="s">
        <v>2409</v>
      </c>
      <c r="O369" s="236">
        <v>0</v>
      </c>
      <c r="P369" s="237">
        <v>12400</v>
      </c>
      <c r="Q369" s="238">
        <f t="shared" si="144"/>
        <v>10795.454545454544</v>
      </c>
      <c r="R369" s="144">
        <f t="shared" si="131"/>
        <v>0.36269473684210518</v>
      </c>
      <c r="S369" s="197">
        <v>1074476043</v>
      </c>
      <c r="T369" s="304" t="s">
        <v>8129</v>
      </c>
      <c r="U369" s="194">
        <f t="shared" si="126"/>
        <v>12400</v>
      </c>
      <c r="W369" s="239">
        <v>12400</v>
      </c>
      <c r="X369" s="136">
        <f t="shared" si="127"/>
        <v>6880</v>
      </c>
      <c r="Y369" s="240">
        <f t="shared" si="128"/>
        <v>10795.454545454544</v>
      </c>
      <c r="Z369" s="142">
        <f t="shared" si="129"/>
        <v>7.7258064516128933E-2</v>
      </c>
      <c r="AA369" s="137">
        <f t="shared" si="130"/>
        <v>0.36269473684210518</v>
      </c>
      <c r="AB369" s="145"/>
      <c r="AC369" s="189">
        <f t="shared" si="145"/>
        <v>12156</v>
      </c>
      <c r="AD369" s="187">
        <f t="shared" si="146"/>
        <v>13358</v>
      </c>
      <c r="AE369" s="129">
        <f t="shared" si="136"/>
        <v>1202.22</v>
      </c>
      <c r="AF369" s="130">
        <f t="shared" si="137"/>
        <v>244.22000000000003</v>
      </c>
      <c r="AG369" s="131">
        <f t="shared" si="138"/>
        <v>1.8282677047462198E-2</v>
      </c>
      <c r="AH369" s="138">
        <f t="shared" si="139"/>
        <v>958</v>
      </c>
      <c r="AI369" s="139">
        <f t="shared" si="140"/>
        <v>7.1717322952537799E-2</v>
      </c>
      <c r="AJ369" s="139">
        <f t="shared" si="141"/>
        <v>0.34441205979464296</v>
      </c>
      <c r="AL369" s="197">
        <v>1956016130608</v>
      </c>
      <c r="AM369" s="197">
        <v>4992496152911</v>
      </c>
      <c r="AN369" s="197" t="s">
        <v>3785</v>
      </c>
      <c r="AO369" s="241" t="s">
        <v>860</v>
      </c>
      <c r="AP369" s="241" t="s">
        <v>1189</v>
      </c>
      <c r="AQ369" s="242" t="s">
        <v>46</v>
      </c>
      <c r="AR369" s="242">
        <v>19100</v>
      </c>
      <c r="AS369" s="431">
        <f>VLOOKUP(B:B,[1]GOODYEAR!$B:$K,8,0)</f>
        <v>6880</v>
      </c>
      <c r="AT369" s="431">
        <v>525</v>
      </c>
      <c r="AU369" s="211" t="s">
        <v>3956</v>
      </c>
      <c r="AV369" s="197" t="s">
        <v>5791</v>
      </c>
      <c r="AW369" s="134" t="str">
        <f>IFERROR(VLOOKUP(AV:AV,Q商品!B:E,4,0),"")</f>
        <v>2023年製 EfficientGrip RVF02 195/60R16 89H サマータイヤ 翌営業日発送</v>
      </c>
      <c r="AX369" s="134" t="str">
        <f>IFERROR(VLOOKUP(B:B,在庫!B:M,12,0),"")</f>
        <v>2023年製</v>
      </c>
      <c r="AY369" s="134">
        <f>IFERROR(VLOOKUP(B:B,在庫!B:L,10,0),"")</f>
        <v>4</v>
      </c>
      <c r="AZ369" s="244" t="e">
        <f>VLOOKUP(AL:AL,[1]MICHELIN!$B:$AH,32,0)</f>
        <v>#N/A</v>
      </c>
      <c r="BA369" s="244" t="e">
        <f>VLOOKUP(AL:AL,[1]MICHELIN!$B:$AH,33,0)</f>
        <v>#N/A</v>
      </c>
      <c r="BC369" s="11" t="s">
        <v>2055</v>
      </c>
    </row>
    <row r="370" spans="1:55" s="11" customFormat="1" ht="19.5" customHeight="1">
      <c r="A370" s="11">
        <f t="shared" si="134"/>
        <v>1</v>
      </c>
      <c r="B370" s="249">
        <f t="shared" si="135"/>
        <v>2055516130602</v>
      </c>
      <c r="C370" s="243">
        <f>VLOOKUP(B:B,[1]GOODYEAR!$B:$K,9,0)</f>
        <v>10</v>
      </c>
      <c r="D370" s="11" t="s">
        <v>5341</v>
      </c>
      <c r="E370" s="397" t="s">
        <v>8928</v>
      </c>
      <c r="F370" s="310" t="s">
        <v>7076</v>
      </c>
      <c r="G370" s="133" t="s">
        <v>10663</v>
      </c>
      <c r="H370" s="243">
        <v>6</v>
      </c>
      <c r="I370" s="431">
        <f>VLOOKUP(B:B,[1]GOODYEAR!$B:$K,10,0)</f>
        <v>6</v>
      </c>
      <c r="J370" s="132" t="s">
        <v>12</v>
      </c>
      <c r="K370" s="133" t="s">
        <v>1976</v>
      </c>
      <c r="L370" s="133">
        <v>7</v>
      </c>
      <c r="M370" s="135" t="s">
        <v>3998</v>
      </c>
      <c r="N370" s="236" t="s">
        <v>3422</v>
      </c>
      <c r="O370" s="236">
        <v>0</v>
      </c>
      <c r="P370" s="237">
        <v>14800</v>
      </c>
      <c r="Q370" s="238">
        <f t="shared" si="144"/>
        <v>12977.272727272726</v>
      </c>
      <c r="R370" s="144">
        <f t="shared" si="131"/>
        <v>0.32651488616462343</v>
      </c>
      <c r="S370" s="197">
        <v>1074476036</v>
      </c>
      <c r="T370" s="303" t="s">
        <v>8130</v>
      </c>
      <c r="U370" s="194">
        <f t="shared" si="126"/>
        <v>14800</v>
      </c>
      <c r="W370" s="239">
        <v>14800</v>
      </c>
      <c r="X370" s="136">
        <f t="shared" si="127"/>
        <v>8740</v>
      </c>
      <c r="Y370" s="240">
        <f t="shared" si="128"/>
        <v>12977.272727272726</v>
      </c>
      <c r="Z370" s="142">
        <f t="shared" si="129"/>
        <v>7.7229729729729746E-2</v>
      </c>
      <c r="AA370" s="137">
        <f t="shared" si="130"/>
        <v>0.32651488616462343</v>
      </c>
      <c r="AB370" s="145"/>
      <c r="AC370" s="189">
        <f t="shared" si="145"/>
        <v>14509</v>
      </c>
      <c r="AD370" s="187">
        <f t="shared" si="146"/>
        <v>15943</v>
      </c>
      <c r="AE370" s="129">
        <f t="shared" si="136"/>
        <v>1434.87</v>
      </c>
      <c r="AF370" s="130">
        <f t="shared" si="137"/>
        <v>291.86999999999989</v>
      </c>
      <c r="AG370" s="131">
        <f t="shared" si="138"/>
        <v>1.8307094022454989E-2</v>
      </c>
      <c r="AH370" s="138">
        <f t="shared" si="139"/>
        <v>1143</v>
      </c>
      <c r="AI370" s="139">
        <f t="shared" si="140"/>
        <v>7.1692905977545004E-2</v>
      </c>
      <c r="AJ370" s="139">
        <f t="shared" si="141"/>
        <v>0.30820779214216842</v>
      </c>
      <c r="AL370" s="197">
        <v>2055516130602</v>
      </c>
      <c r="AM370" s="197">
        <v>4992496153024</v>
      </c>
      <c r="AN370" s="197" t="s">
        <v>3786</v>
      </c>
      <c r="AO370" s="241" t="s">
        <v>860</v>
      </c>
      <c r="AP370" s="241" t="s">
        <v>682</v>
      </c>
      <c r="AQ370" s="242" t="s">
        <v>35</v>
      </c>
      <c r="AR370" s="242">
        <v>22900</v>
      </c>
      <c r="AS370" s="431">
        <f>VLOOKUP(B:B,[1]GOODYEAR!$B:$K,8,0)</f>
        <v>8740</v>
      </c>
      <c r="AT370" s="431">
        <v>525</v>
      </c>
      <c r="AU370" s="211" t="s">
        <v>3956</v>
      </c>
      <c r="AV370" s="197" t="s">
        <v>5793</v>
      </c>
      <c r="AW370" s="134" t="str">
        <f>IFERROR(VLOOKUP(AV:AV,Q商品!B:E,4,0),"")</f>
        <v>2023年製 EfficientGrip RVF02 205/55R16 94V XL サマータイヤ 翌営業日発送</v>
      </c>
      <c r="AX370" s="134" t="str">
        <f>IFERROR(VLOOKUP(B:B,在庫!B:M,12,0),"")</f>
        <v>2023年製</v>
      </c>
      <c r="AY370" s="134">
        <f>IFERROR(VLOOKUP(B:B,在庫!B:L,10,0),"")</f>
        <v>2</v>
      </c>
      <c r="AZ370" s="244" t="e">
        <f>VLOOKUP(AL:AL,[1]MICHELIN!$B:$AH,32,0)</f>
        <v>#N/A</v>
      </c>
      <c r="BA370" s="244" t="e">
        <f>VLOOKUP(AL:AL,[1]MICHELIN!$B:$AH,33,0)</f>
        <v>#N/A</v>
      </c>
      <c r="BC370" s="11" t="s">
        <v>2055</v>
      </c>
    </row>
    <row r="371" spans="1:55" s="11" customFormat="1" ht="19.5" customHeight="1">
      <c r="A371" s="11">
        <f t="shared" si="134"/>
        <v>1</v>
      </c>
      <c r="B371" s="249">
        <f t="shared" si="135"/>
        <v>2056016130604</v>
      </c>
      <c r="C371" s="243">
        <f>VLOOKUP(B:B,[1]GOODYEAR!$B:$K,9,0)</f>
        <v>87</v>
      </c>
      <c r="D371" s="11" t="s">
        <v>5341</v>
      </c>
      <c r="E371" s="11" t="s">
        <v>635</v>
      </c>
      <c r="F371" s="310" t="s">
        <v>7077</v>
      </c>
      <c r="G371" s="133" t="s">
        <v>10663</v>
      </c>
      <c r="H371" s="243">
        <v>214</v>
      </c>
      <c r="I371" s="431">
        <f>VLOOKUP(B:B,[1]GOODYEAR!$B:$K,10,0)</f>
        <v>214</v>
      </c>
      <c r="J371" s="132">
        <v>2139</v>
      </c>
      <c r="K371" s="133" t="s">
        <v>1976</v>
      </c>
      <c r="L371" s="133">
        <v>8</v>
      </c>
      <c r="M371" s="135" t="s">
        <v>3998</v>
      </c>
      <c r="N371" s="236" t="s">
        <v>2450</v>
      </c>
      <c r="O371" s="236">
        <v>0</v>
      </c>
      <c r="P371" s="237">
        <v>12800</v>
      </c>
      <c r="Q371" s="238">
        <f t="shared" si="144"/>
        <v>10681.81818181818</v>
      </c>
      <c r="R371" s="144">
        <f t="shared" si="131"/>
        <v>0.3109787234042552</v>
      </c>
      <c r="S371" s="197">
        <v>1074476046</v>
      </c>
      <c r="T371" s="303" t="s">
        <v>8131</v>
      </c>
      <c r="U371" s="194">
        <f t="shared" si="126"/>
        <v>12800</v>
      </c>
      <c r="W371" s="239">
        <v>12800</v>
      </c>
      <c r="X371" s="136">
        <f t="shared" si="127"/>
        <v>7360</v>
      </c>
      <c r="Y371" s="240">
        <f t="shared" si="128"/>
        <v>10681.81818181818</v>
      </c>
      <c r="Z371" s="142">
        <f t="shared" si="129"/>
        <v>7.7343750000000044E-2</v>
      </c>
      <c r="AA371" s="137">
        <f t="shared" si="130"/>
        <v>0.3109787234042552</v>
      </c>
      <c r="AB371" s="145"/>
      <c r="AC371" s="189">
        <f t="shared" si="145"/>
        <v>12549</v>
      </c>
      <c r="AD371" s="187">
        <f t="shared" si="146"/>
        <v>13790</v>
      </c>
      <c r="AE371" s="129">
        <f t="shared" si="136"/>
        <v>1241.0999999999999</v>
      </c>
      <c r="AF371" s="130">
        <f t="shared" si="137"/>
        <v>251.09999999999991</v>
      </c>
      <c r="AG371" s="131">
        <f t="shared" si="138"/>
        <v>1.8208846990572871E-2</v>
      </c>
      <c r="AH371" s="138">
        <f t="shared" si="139"/>
        <v>990</v>
      </c>
      <c r="AI371" s="139">
        <f t="shared" si="140"/>
        <v>7.1791153009427122E-2</v>
      </c>
      <c r="AJ371" s="139">
        <f t="shared" si="141"/>
        <v>0.29276987641368235</v>
      </c>
      <c r="AL371" s="197">
        <v>2056016130604</v>
      </c>
      <c r="AM371" s="197">
        <v>4992496152867</v>
      </c>
      <c r="AN371" s="197" t="s">
        <v>3787</v>
      </c>
      <c r="AO371" s="241" t="s">
        <v>860</v>
      </c>
      <c r="AP371" s="241" t="s">
        <v>1357</v>
      </c>
      <c r="AQ371" s="242" t="s">
        <v>47</v>
      </c>
      <c r="AR371" s="242">
        <v>20000</v>
      </c>
      <c r="AS371" s="431">
        <f>VLOOKUP(B:B,[1]GOODYEAR!$B:$K,8,0)</f>
        <v>7360</v>
      </c>
      <c r="AT371" s="431">
        <v>1050</v>
      </c>
      <c r="AU371" s="211" t="s">
        <v>3956</v>
      </c>
      <c r="AV371" s="197" t="s">
        <v>5795</v>
      </c>
      <c r="AW371" s="134" t="str">
        <f>IFERROR(VLOOKUP(AV:AV,Q商品!B:E,4,0),"")</f>
        <v>2023年製 EfficientGrip RVF02 205/60R16 92V サマータイヤ 翌営業日発送</v>
      </c>
      <c r="AX371" s="134" t="str">
        <f>IFERROR(VLOOKUP(B:B,在庫!B:M,12,0),"")</f>
        <v>2023年製</v>
      </c>
      <c r="AY371" s="134">
        <f>IFERROR(VLOOKUP(B:B,在庫!B:L,10,0),"")</f>
        <v>3</v>
      </c>
      <c r="AZ371" s="244" t="e">
        <f>VLOOKUP(AL:AL,[1]MICHELIN!$B:$AH,32,0)</f>
        <v>#N/A</v>
      </c>
      <c r="BA371" s="244" t="e">
        <f>VLOOKUP(AL:AL,[1]MICHELIN!$B:$AH,33,0)</f>
        <v>#N/A</v>
      </c>
      <c r="BC371" s="11" t="s">
        <v>2055</v>
      </c>
    </row>
    <row r="372" spans="1:55" s="11" customFormat="1" ht="19.5" customHeight="1">
      <c r="A372" s="11">
        <f t="shared" si="134"/>
        <v>1</v>
      </c>
      <c r="B372" s="249">
        <f t="shared" si="135"/>
        <v>2055017130606</v>
      </c>
      <c r="C372" s="243">
        <f>VLOOKUP(B:B,[1]GOODYEAR!$B:$K,9,0)</f>
        <v>8</v>
      </c>
      <c r="D372" s="11" t="s">
        <v>5341</v>
      </c>
      <c r="E372" s="397" t="s">
        <v>638</v>
      </c>
      <c r="F372" s="160" t="s">
        <v>7078</v>
      </c>
      <c r="G372" s="133" t="s">
        <v>10663</v>
      </c>
      <c r="H372" s="243">
        <v>8</v>
      </c>
      <c r="I372" s="431">
        <f>VLOOKUP(B:B,[1]GOODYEAR!$B:$K,10,0)</f>
        <v>8</v>
      </c>
      <c r="J372" s="132" t="s">
        <v>12</v>
      </c>
      <c r="K372" s="133" t="s">
        <v>1976</v>
      </c>
      <c r="L372" s="133">
        <v>9</v>
      </c>
      <c r="M372" s="135" t="s">
        <v>3998</v>
      </c>
      <c r="N372" s="236" t="s">
        <v>2459</v>
      </c>
      <c r="O372" s="236">
        <v>0</v>
      </c>
      <c r="P372" s="237">
        <v>17400</v>
      </c>
      <c r="Q372" s="238">
        <f t="shared" si="144"/>
        <v>15340.90909090909</v>
      </c>
      <c r="R372" s="144">
        <f t="shared" si="131"/>
        <v>0.30121481481481477</v>
      </c>
      <c r="S372" s="197">
        <v>1074476045</v>
      </c>
      <c r="T372" s="304" t="s">
        <v>8132</v>
      </c>
      <c r="U372" s="194">
        <f t="shared" si="126"/>
        <v>17400</v>
      </c>
      <c r="W372" s="239">
        <v>17400</v>
      </c>
      <c r="X372" s="136">
        <f t="shared" si="127"/>
        <v>10720</v>
      </c>
      <c r="Y372" s="240">
        <f t="shared" si="128"/>
        <v>15340.90909090909</v>
      </c>
      <c r="Z372" s="142">
        <f t="shared" si="129"/>
        <v>7.7298850574712752E-2</v>
      </c>
      <c r="AA372" s="137">
        <f t="shared" si="130"/>
        <v>0.30121481481481477</v>
      </c>
      <c r="AB372" s="145"/>
      <c r="AC372" s="189">
        <f t="shared" si="145"/>
        <v>17058</v>
      </c>
      <c r="AD372" s="187">
        <f t="shared" si="146"/>
        <v>18745</v>
      </c>
      <c r="AE372" s="129">
        <f t="shared" si="136"/>
        <v>1687.05</v>
      </c>
      <c r="AF372" s="130">
        <f t="shared" si="137"/>
        <v>342.04999999999995</v>
      </c>
      <c r="AG372" s="131">
        <f t="shared" si="138"/>
        <v>1.8247532675380099E-2</v>
      </c>
      <c r="AH372" s="138">
        <f t="shared" si="139"/>
        <v>1345</v>
      </c>
      <c r="AI372" s="139">
        <f t="shared" si="140"/>
        <v>7.1752467324619901E-2</v>
      </c>
      <c r="AJ372" s="139">
        <f t="shared" si="141"/>
        <v>0.28296728213943467</v>
      </c>
      <c r="AL372" s="197">
        <v>2055017130606</v>
      </c>
      <c r="AM372" s="197">
        <v>4992496153079</v>
      </c>
      <c r="AN372" s="197" t="s">
        <v>3788</v>
      </c>
      <c r="AO372" s="241" t="s">
        <v>860</v>
      </c>
      <c r="AP372" s="241" t="s">
        <v>1212</v>
      </c>
      <c r="AQ372" s="242" t="s">
        <v>64</v>
      </c>
      <c r="AR372" s="242">
        <v>27300</v>
      </c>
      <c r="AS372" s="431">
        <f>VLOOKUP(B:B,[1]GOODYEAR!$B:$K,8,0)</f>
        <v>10720</v>
      </c>
      <c r="AT372" s="431">
        <v>525</v>
      </c>
      <c r="AU372" s="211" t="s">
        <v>3956</v>
      </c>
      <c r="AV372" s="197" t="s">
        <v>5797</v>
      </c>
      <c r="AW372" s="134" t="str">
        <f>IFERROR(VLOOKUP(AV:AV,Q商品!B:E,4,0),"")</f>
        <v>2023年製 EfficientGrip RVF02 205/50R17 93V XL サマータイヤ 翌営業日発送</v>
      </c>
      <c r="AX372" s="134" t="str">
        <f>IFERROR(VLOOKUP(B:B,在庫!B:M,12,0),"")</f>
        <v>2023年製</v>
      </c>
      <c r="AY372" s="134">
        <f>IFERROR(VLOOKUP(B:B,在庫!B:L,10,0),"")</f>
        <v>2</v>
      </c>
      <c r="AZ372" s="244" t="e">
        <f>VLOOKUP(AL:AL,[1]MICHELIN!$B:$AH,32,0)</f>
        <v>#N/A</v>
      </c>
      <c r="BA372" s="244" t="e">
        <f>VLOOKUP(AL:AL,[1]MICHELIN!$B:$AH,33,0)</f>
        <v>#N/A</v>
      </c>
      <c r="BC372" s="11" t="s">
        <v>2055</v>
      </c>
    </row>
    <row r="373" spans="1:55" s="11" customFormat="1" ht="19.5" customHeight="1">
      <c r="A373" s="11">
        <f t="shared" si="134"/>
        <v>1</v>
      </c>
      <c r="B373" s="249">
        <f t="shared" si="135"/>
        <v>2155517130608</v>
      </c>
      <c r="C373" s="243">
        <f>VLOOKUP(B:B,[1]GOODYEAR!$B:$K,9,0)</f>
        <v>11</v>
      </c>
      <c r="D373" s="11" t="s">
        <v>5341</v>
      </c>
      <c r="E373" s="11" t="s">
        <v>646</v>
      </c>
      <c r="F373" s="160" t="s">
        <v>7079</v>
      </c>
      <c r="G373" s="133" t="s">
        <v>10661</v>
      </c>
      <c r="H373" s="243">
        <v>51</v>
      </c>
      <c r="I373" s="431">
        <f>VLOOKUP(B:B,[1]GOODYEAR!$B:$K,10,0)</f>
        <v>51</v>
      </c>
      <c r="J373" s="132" t="s">
        <v>12</v>
      </c>
      <c r="K373" s="133" t="s">
        <v>1976</v>
      </c>
      <c r="L373" s="133">
        <v>10</v>
      </c>
      <c r="M373" s="135" t="s">
        <v>3998</v>
      </c>
      <c r="N373" s="236" t="s">
        <v>4017</v>
      </c>
      <c r="O373" s="236">
        <v>0</v>
      </c>
      <c r="P373" s="237">
        <v>16390</v>
      </c>
      <c r="Q373" s="238">
        <f t="shared" si="144"/>
        <v>13945.454545454544</v>
      </c>
      <c r="R373" s="144">
        <f t="shared" si="131"/>
        <v>0.33168187744458927</v>
      </c>
      <c r="S373" s="197">
        <v>1074476035</v>
      </c>
      <c r="T373" s="305" t="s">
        <v>8133</v>
      </c>
      <c r="U373" s="194">
        <f t="shared" si="126"/>
        <v>16390</v>
      </c>
      <c r="W373" s="239">
        <v>16390</v>
      </c>
      <c r="X373" s="136">
        <f t="shared" si="127"/>
        <v>9320</v>
      </c>
      <c r="Y373" s="240">
        <f t="shared" si="128"/>
        <v>13945.454545454544</v>
      </c>
      <c r="Z373" s="142">
        <f t="shared" si="129"/>
        <v>7.7303233679072658E-2</v>
      </c>
      <c r="AA373" s="137">
        <f t="shared" si="130"/>
        <v>0.33168187744458927</v>
      </c>
      <c r="AB373" s="145"/>
      <c r="AC373" s="189">
        <f t="shared" si="145"/>
        <v>16068</v>
      </c>
      <c r="AD373" s="187">
        <f t="shared" si="146"/>
        <v>17657</v>
      </c>
      <c r="AE373" s="129">
        <f t="shared" si="136"/>
        <v>1589.1299999999999</v>
      </c>
      <c r="AF373" s="130">
        <f t="shared" si="137"/>
        <v>322.12999999999988</v>
      </c>
      <c r="AG373" s="131">
        <f t="shared" si="138"/>
        <v>1.8243756017443501E-2</v>
      </c>
      <c r="AH373" s="138">
        <f t="shared" si="139"/>
        <v>1267</v>
      </c>
      <c r="AI373" s="139">
        <f t="shared" si="140"/>
        <v>7.1756243982556492E-2</v>
      </c>
      <c r="AJ373" s="139">
        <f t="shared" si="141"/>
        <v>0.31343812142714578</v>
      </c>
      <c r="AL373" s="197">
        <v>2155517130608</v>
      </c>
      <c r="AM373" s="197">
        <v>4992496152942</v>
      </c>
      <c r="AN373" s="197" t="s">
        <v>3789</v>
      </c>
      <c r="AO373" s="241" t="s">
        <v>860</v>
      </c>
      <c r="AP373" s="241" t="s">
        <v>1358</v>
      </c>
      <c r="AQ373" s="242" t="s">
        <v>66</v>
      </c>
      <c r="AR373" s="242">
        <v>25800</v>
      </c>
      <c r="AS373" s="431">
        <f>VLOOKUP(B:B,[1]GOODYEAR!$B:$K,8,0)</f>
        <v>9320</v>
      </c>
      <c r="AT373" s="431">
        <v>1050</v>
      </c>
      <c r="AU373" s="211" t="s">
        <v>3956</v>
      </c>
      <c r="AV373" s="197" t="s">
        <v>5799</v>
      </c>
      <c r="AW373" s="134" t="str">
        <f>IFERROR(VLOOKUP(AV:AV,Q商品!B:E,4,0),"")</f>
        <v>2023年製 EfficientGrip RVF02 215/55R17 98V XL サマータイヤ 翌営業日発送</v>
      </c>
      <c r="AX373" s="134" t="str">
        <f>IFERROR(VLOOKUP(B:B,在庫!B:M,12,0),"")</f>
        <v>2023年製</v>
      </c>
      <c r="AY373" s="134">
        <f>IFERROR(VLOOKUP(B:B,在庫!B:L,10,0),"")</f>
        <v>5</v>
      </c>
      <c r="AZ373" s="244" t="e">
        <f>VLOOKUP(AL:AL,[1]MICHELIN!$B:$AH,32,0)</f>
        <v>#N/A</v>
      </c>
      <c r="BA373" s="244" t="e">
        <f>VLOOKUP(AL:AL,[1]MICHELIN!$B:$AH,33,0)</f>
        <v>#N/A</v>
      </c>
      <c r="BC373" s="11" t="s">
        <v>2055</v>
      </c>
    </row>
    <row r="374" spans="1:55" s="11" customFormat="1" ht="19.5" customHeight="1">
      <c r="A374" s="11">
        <f t="shared" si="134"/>
        <v>1</v>
      </c>
      <c r="B374" s="249">
        <f t="shared" si="135"/>
        <v>2156017130600</v>
      </c>
      <c r="C374" s="243">
        <f>VLOOKUP(B:B,[1]GOODYEAR!$B:$K,9,0)</f>
        <v>31</v>
      </c>
      <c r="D374" s="11" t="s">
        <v>5341</v>
      </c>
      <c r="E374" s="11" t="s">
        <v>641</v>
      </c>
      <c r="F374" s="160" t="s">
        <v>7080</v>
      </c>
      <c r="G374" s="133" t="s">
        <v>10663</v>
      </c>
      <c r="H374" s="243">
        <v>59</v>
      </c>
      <c r="I374" s="431">
        <f>VLOOKUP(B:B,[1]GOODYEAR!$B:$K,10,0)</f>
        <v>59</v>
      </c>
      <c r="J374" s="177">
        <v>2139</v>
      </c>
      <c r="K374" s="133" t="s">
        <v>1976</v>
      </c>
      <c r="L374" s="133">
        <v>11</v>
      </c>
      <c r="M374" s="135" t="s">
        <v>3998</v>
      </c>
      <c r="N374" s="236" t="s">
        <v>3422</v>
      </c>
      <c r="O374" s="236">
        <v>0</v>
      </c>
      <c r="P374" s="237">
        <v>14800</v>
      </c>
      <c r="Q374" s="238">
        <f t="shared" si="144"/>
        <v>12499.999999999998</v>
      </c>
      <c r="R374" s="144">
        <f t="shared" si="131"/>
        <v>0.29359999999999992</v>
      </c>
      <c r="S374" s="197">
        <v>1074476040</v>
      </c>
      <c r="T374" s="304" t="s">
        <v>8134</v>
      </c>
      <c r="U374" s="194">
        <f t="shared" si="126"/>
        <v>14800</v>
      </c>
      <c r="W374" s="239">
        <v>14800</v>
      </c>
      <c r="X374" s="136">
        <f t="shared" si="127"/>
        <v>8830</v>
      </c>
      <c r="Y374" s="240">
        <f t="shared" si="128"/>
        <v>12499.999999999998</v>
      </c>
      <c r="Z374" s="142">
        <f t="shared" si="129"/>
        <v>7.7229729729729746E-2</v>
      </c>
      <c r="AA374" s="137">
        <f t="shared" si="130"/>
        <v>0.29359999999999992</v>
      </c>
      <c r="AB374" s="145"/>
      <c r="AC374" s="189">
        <f t="shared" si="145"/>
        <v>14509</v>
      </c>
      <c r="AD374" s="187">
        <f t="shared" si="146"/>
        <v>15943</v>
      </c>
      <c r="AE374" s="129">
        <f t="shared" si="136"/>
        <v>1434.87</v>
      </c>
      <c r="AF374" s="130">
        <f t="shared" si="137"/>
        <v>291.86999999999989</v>
      </c>
      <c r="AG374" s="131">
        <f t="shared" si="138"/>
        <v>1.8307094022454989E-2</v>
      </c>
      <c r="AH374" s="138">
        <f t="shared" si="139"/>
        <v>1143</v>
      </c>
      <c r="AI374" s="139">
        <f t="shared" si="140"/>
        <v>7.1692905977545004E-2</v>
      </c>
      <c r="AJ374" s="139">
        <f t="shared" si="141"/>
        <v>0.27529290597754491</v>
      </c>
      <c r="AL374" s="197">
        <v>2156017130600</v>
      </c>
      <c r="AM374" s="197">
        <v>4992496152904</v>
      </c>
      <c r="AN374" s="197" t="s">
        <v>3790</v>
      </c>
      <c r="AO374" s="241" t="s">
        <v>860</v>
      </c>
      <c r="AP374" s="241" t="s">
        <v>1359</v>
      </c>
      <c r="AQ374" s="242" t="s">
        <v>67</v>
      </c>
      <c r="AR374" s="242">
        <v>23200</v>
      </c>
      <c r="AS374" s="431">
        <v>8830</v>
      </c>
      <c r="AT374" s="431">
        <v>1050</v>
      </c>
      <c r="AU374" s="211" t="s">
        <v>3956</v>
      </c>
      <c r="AV374" s="197" t="s">
        <v>5801</v>
      </c>
      <c r="AW374" s="134" t="str">
        <f>IFERROR(VLOOKUP(AV:AV,Q商品!B:E,4,0),"")</f>
        <v>2023年製 EfficientGrip RVF02 215/60R17 100H XL サマータイヤ 翌営業日発送</v>
      </c>
      <c r="AX374" s="134" t="str">
        <f>IFERROR(VLOOKUP(B:B,在庫!B:M,12,0),"")</f>
        <v>2023年製</v>
      </c>
      <c r="AY374" s="134">
        <f>IFERROR(VLOOKUP(B:B,在庫!B:L,10,0),"")</f>
        <v>4</v>
      </c>
      <c r="AZ374" s="244" t="e">
        <f>VLOOKUP(AL:AL,[1]MICHELIN!$B:$AH,32,0)</f>
        <v>#N/A</v>
      </c>
      <c r="BA374" s="244" t="e">
        <f>VLOOKUP(AL:AL,[1]MICHELIN!$B:$AH,33,0)</f>
        <v>#N/A</v>
      </c>
      <c r="BC374" s="11" t="s">
        <v>2055</v>
      </c>
    </row>
    <row r="375" spans="1:55" s="11" customFormat="1" ht="19.5" customHeight="1">
      <c r="A375" s="11">
        <f t="shared" si="134"/>
        <v>1</v>
      </c>
      <c r="B375" s="249">
        <f t="shared" si="135"/>
        <v>2256017130607</v>
      </c>
      <c r="C375" s="243">
        <f>VLOOKUP(B:B,[1]GOODYEAR!$B:$K,9,0)</f>
        <v>34</v>
      </c>
      <c r="D375" s="11" t="s">
        <v>5341</v>
      </c>
      <c r="E375" s="11" t="s">
        <v>648</v>
      </c>
      <c r="F375" s="160" t="s">
        <v>7081</v>
      </c>
      <c r="G375" s="133" t="s">
        <v>10663</v>
      </c>
      <c r="H375" s="243">
        <v>44</v>
      </c>
      <c r="I375" s="431">
        <f>VLOOKUP(B:B,[1]GOODYEAR!$B:$K,10,0)</f>
        <v>44</v>
      </c>
      <c r="J375" s="177" t="s">
        <v>12</v>
      </c>
      <c r="K375" s="133" t="s">
        <v>1976</v>
      </c>
      <c r="L375" s="133">
        <v>12</v>
      </c>
      <c r="M375" s="135" t="s">
        <v>3998</v>
      </c>
      <c r="N375" s="236" t="s">
        <v>4018</v>
      </c>
      <c r="O375" s="236">
        <v>0</v>
      </c>
      <c r="P375" s="237">
        <v>15099</v>
      </c>
      <c r="Q375" s="238">
        <f t="shared" si="144"/>
        <v>12771.81818181818</v>
      </c>
      <c r="R375" s="144">
        <f t="shared" si="131"/>
        <v>0.30237027546444578</v>
      </c>
      <c r="S375" s="197">
        <v>1074476033</v>
      </c>
      <c r="T375" s="304" t="s">
        <v>8135</v>
      </c>
      <c r="U375" s="194">
        <f t="shared" si="126"/>
        <v>15099</v>
      </c>
      <c r="W375" s="239">
        <v>15099</v>
      </c>
      <c r="X375" s="136">
        <f t="shared" si="127"/>
        <v>8910</v>
      </c>
      <c r="Y375" s="240">
        <f t="shared" si="128"/>
        <v>12771.81818181818</v>
      </c>
      <c r="Z375" s="142">
        <f t="shared" si="129"/>
        <v>7.7223657195840678E-2</v>
      </c>
      <c r="AA375" s="137">
        <f t="shared" si="130"/>
        <v>0.30237027546444578</v>
      </c>
      <c r="AB375" s="145"/>
      <c r="AC375" s="189">
        <f t="shared" si="145"/>
        <v>14802</v>
      </c>
      <c r="AD375" s="187">
        <f t="shared" si="146"/>
        <v>16265</v>
      </c>
      <c r="AE375" s="129">
        <f t="shared" si="136"/>
        <v>1463.85</v>
      </c>
      <c r="AF375" s="130">
        <f t="shared" si="137"/>
        <v>297.84999999999991</v>
      </c>
      <c r="AG375" s="131">
        <f t="shared" si="138"/>
        <v>1.8312327082692894E-2</v>
      </c>
      <c r="AH375" s="138">
        <f t="shared" si="139"/>
        <v>1166</v>
      </c>
      <c r="AI375" s="139">
        <f t="shared" si="140"/>
        <v>7.1687672917307099E-2</v>
      </c>
      <c r="AJ375" s="139">
        <f t="shared" si="141"/>
        <v>0.28405794838175291</v>
      </c>
      <c r="AL375" s="197">
        <v>2256017130607</v>
      </c>
      <c r="AM375" s="197">
        <v>4992496152973</v>
      </c>
      <c r="AN375" s="197" t="s">
        <v>3791</v>
      </c>
      <c r="AO375" s="241" t="s">
        <v>860</v>
      </c>
      <c r="AP375" s="241" t="s">
        <v>1360</v>
      </c>
      <c r="AQ375" s="242" t="s">
        <v>68</v>
      </c>
      <c r="AR375" s="242">
        <v>24400</v>
      </c>
      <c r="AS375" s="431">
        <f>VLOOKUP(B:B,[1]GOODYEAR!$B:$K,8,0)</f>
        <v>8910</v>
      </c>
      <c r="AT375" s="431">
        <v>1050</v>
      </c>
      <c r="AU375" s="211" t="s">
        <v>3956</v>
      </c>
      <c r="AV375" s="197" t="s">
        <v>5804</v>
      </c>
      <c r="AW375" s="134" t="str">
        <f>IFERROR(VLOOKUP(AV:AV,Q商品!B:E,4,0),"")</f>
        <v>2023年製 EfficientGrip RVF02 225/60R17 99H サマータイヤ 翌営業日発送</v>
      </c>
      <c r="AX375" s="134" t="str">
        <f>IFERROR(VLOOKUP(B:B,在庫!B:M,12,0),"")</f>
        <v>2023年製</v>
      </c>
      <c r="AY375" s="134">
        <f>IFERROR(VLOOKUP(B:B,在庫!B:L,10,0),"")</f>
        <v>4</v>
      </c>
      <c r="AZ375" s="244" t="e">
        <f>VLOOKUP(AL:AL,[1]MICHELIN!$B:$AH,32,0)</f>
        <v>#N/A</v>
      </c>
      <c r="BA375" s="244" t="e">
        <f>VLOOKUP(AL:AL,[1]MICHELIN!$B:$AH,33,0)</f>
        <v>#N/A</v>
      </c>
      <c r="BC375" s="11" t="s">
        <v>2055</v>
      </c>
    </row>
    <row r="376" spans="1:55" s="11" customFormat="1" ht="19.5" customHeight="1">
      <c r="A376" s="11">
        <f t="shared" si="134"/>
        <v>1</v>
      </c>
      <c r="B376" s="249">
        <f t="shared" si="135"/>
        <v>2254518130607</v>
      </c>
      <c r="C376" s="243">
        <f>VLOOKUP(B:B,[1]GOODYEAR!$B:$K,9,0)</f>
        <v>2</v>
      </c>
      <c r="D376" s="11" t="s">
        <v>5341</v>
      </c>
      <c r="E376" s="11" t="s">
        <v>647</v>
      </c>
      <c r="F376" s="160" t="s">
        <v>7082</v>
      </c>
      <c r="G376" s="133" t="s">
        <v>10663</v>
      </c>
      <c r="H376" s="243">
        <v>22</v>
      </c>
      <c r="I376" s="431">
        <f>VLOOKUP(B:B,[1]GOODYEAR!$B:$K,10,0)</f>
        <v>22</v>
      </c>
      <c r="J376" s="177" t="s">
        <v>12</v>
      </c>
      <c r="K376" s="133" t="s">
        <v>1976</v>
      </c>
      <c r="L376" s="133">
        <v>13</v>
      </c>
      <c r="M376" s="135" t="s">
        <v>3998</v>
      </c>
      <c r="N376" s="236" t="s">
        <v>3910</v>
      </c>
      <c r="O376" s="236">
        <v>0</v>
      </c>
      <c r="P376" s="237">
        <v>22600</v>
      </c>
      <c r="Q376" s="238">
        <f t="shared" si="144"/>
        <v>19590.909090909088</v>
      </c>
      <c r="R376" s="144">
        <f t="shared" si="131"/>
        <v>0.30324825986078879</v>
      </c>
      <c r="S376" s="197">
        <v>1074476034</v>
      </c>
      <c r="T376" s="304" t="s">
        <v>8136</v>
      </c>
      <c r="U376" s="194">
        <f t="shared" si="126"/>
        <v>22600</v>
      </c>
      <c r="W376" s="239">
        <v>22600</v>
      </c>
      <c r="X376" s="136">
        <f t="shared" si="127"/>
        <v>13650</v>
      </c>
      <c r="Y376" s="240">
        <f t="shared" si="128"/>
        <v>19590.909090909088</v>
      </c>
      <c r="Z376" s="142">
        <f t="shared" si="129"/>
        <v>7.7300884955752158E-2</v>
      </c>
      <c r="AA376" s="137">
        <f t="shared" si="130"/>
        <v>0.30324825986078879</v>
      </c>
      <c r="AB376" s="145"/>
      <c r="AC376" s="189">
        <f t="shared" si="145"/>
        <v>22156</v>
      </c>
      <c r="AD376" s="187">
        <f t="shared" si="146"/>
        <v>24347</v>
      </c>
      <c r="AE376" s="129">
        <f t="shared" si="136"/>
        <v>2191.23</v>
      </c>
      <c r="AF376" s="130">
        <f t="shared" si="137"/>
        <v>444.23</v>
      </c>
      <c r="AG376" s="131">
        <f t="shared" si="138"/>
        <v>1.8245779767527826E-2</v>
      </c>
      <c r="AH376" s="138">
        <f t="shared" si="139"/>
        <v>1747</v>
      </c>
      <c r="AI376" s="139">
        <f t="shared" si="140"/>
        <v>7.1754220232472174E-2</v>
      </c>
      <c r="AJ376" s="139">
        <f t="shared" si="141"/>
        <v>0.28500248009326096</v>
      </c>
      <c r="AL376" s="197">
        <v>2254518130607</v>
      </c>
      <c r="AM376" s="197">
        <v>4992496153215</v>
      </c>
      <c r="AN376" s="197" t="s">
        <v>3792</v>
      </c>
      <c r="AO376" s="241" t="s">
        <v>860</v>
      </c>
      <c r="AP376" s="241" t="s">
        <v>690</v>
      </c>
      <c r="AQ376" s="242" t="s">
        <v>40</v>
      </c>
      <c r="AR376" s="242">
        <v>34500</v>
      </c>
      <c r="AS376" s="431">
        <f>VLOOKUP(B:B,[1]GOODYEAR!$B:$K,8,0)</f>
        <v>13650</v>
      </c>
      <c r="AT376" s="431">
        <v>1050</v>
      </c>
      <c r="AU376" s="211" t="s">
        <v>3956</v>
      </c>
      <c r="AV376" s="197" t="s">
        <v>5807</v>
      </c>
      <c r="AW376" s="134" t="str">
        <f>IFERROR(VLOOKUP(AV:AV,Q商品!B:E,4,0),"")</f>
        <v>2023年製 EfficientGrip RVF02 225/45R18 95W XL サマータイヤ 翌営業日発送</v>
      </c>
      <c r="AX376" s="134" t="str">
        <f>IFERROR(VLOOKUP(B:B,在庫!B:M,12,0),"")</f>
        <v>2023年製</v>
      </c>
      <c r="AY376" s="134">
        <f>IFERROR(VLOOKUP(B:B,在庫!B:L,10,0),"")</f>
        <v>1</v>
      </c>
      <c r="AZ376" s="244" t="e">
        <f>VLOOKUP(AL:AL,[1]MICHELIN!$B:$AH,32,0)</f>
        <v>#N/A</v>
      </c>
      <c r="BA376" s="244" t="e">
        <f>VLOOKUP(AL:AL,[1]MICHELIN!$B:$AH,33,0)</f>
        <v>#N/A</v>
      </c>
      <c r="BC376" s="11" t="s">
        <v>2055</v>
      </c>
    </row>
    <row r="377" spans="1:55" s="11" customFormat="1" ht="19.5" customHeight="1">
      <c r="A377" s="11">
        <f t="shared" si="134"/>
        <v>1</v>
      </c>
      <c r="B377" s="249">
        <f t="shared" si="135"/>
        <v>2255018130609</v>
      </c>
      <c r="C377" s="243">
        <f>VLOOKUP(B:B,[1]GOODYEAR!$B:$K,9,0)</f>
        <v>35</v>
      </c>
      <c r="D377" s="11" t="s">
        <v>5341</v>
      </c>
      <c r="E377" s="11" t="s">
        <v>640</v>
      </c>
      <c r="F377" s="160" t="s">
        <v>7083</v>
      </c>
      <c r="G377" s="133" t="s">
        <v>10663</v>
      </c>
      <c r="H377" s="243">
        <v>58</v>
      </c>
      <c r="I377" s="431">
        <f>VLOOKUP(B:B,[1]GOODYEAR!$B:$K,10,0)</f>
        <v>58</v>
      </c>
      <c r="J377" s="177">
        <v>2139</v>
      </c>
      <c r="K377" s="133" t="s">
        <v>1976</v>
      </c>
      <c r="L377" s="133">
        <v>14</v>
      </c>
      <c r="M377" s="135" t="s">
        <v>3998</v>
      </c>
      <c r="N377" s="236" t="s">
        <v>2423</v>
      </c>
      <c r="O377" s="236">
        <v>0</v>
      </c>
      <c r="P377" s="237">
        <v>20600</v>
      </c>
      <c r="Q377" s="238">
        <f t="shared" si="144"/>
        <v>17772.727272727272</v>
      </c>
      <c r="R377" s="144">
        <f t="shared" si="131"/>
        <v>0.26854219948849101</v>
      </c>
      <c r="S377" s="197">
        <v>1074476042</v>
      </c>
      <c r="T377" s="304" t="s">
        <v>8137</v>
      </c>
      <c r="U377" s="194">
        <f t="shared" ref="U377:U440" si="147">W377-V377</f>
        <v>20600</v>
      </c>
      <c r="W377" s="239">
        <v>20600</v>
      </c>
      <c r="X377" s="136">
        <f t="shared" ref="X377:X440" si="148">AS377</f>
        <v>13000</v>
      </c>
      <c r="Y377" s="240">
        <f t="shared" ref="Y377:Y440" si="149">(W377-AT377)/1.1</f>
        <v>17772.727272727272</v>
      </c>
      <c r="Z377" s="142">
        <f t="shared" ref="Z377:Z440" si="150">IFERROR(-1+(AD377/N377),"")</f>
        <v>7.7330097087378702E-2</v>
      </c>
      <c r="AA377" s="137">
        <f t="shared" ref="AA377:AA440" si="151">IFERROR((Y377-X377)/Y377,"")</f>
        <v>0.26854219948849101</v>
      </c>
      <c r="AB377" s="145"/>
      <c r="AC377" s="189">
        <f t="shared" si="145"/>
        <v>20196</v>
      </c>
      <c r="AD377" s="187">
        <f t="shared" si="146"/>
        <v>22193</v>
      </c>
      <c r="AE377" s="129">
        <f t="shared" si="136"/>
        <v>1997.37</v>
      </c>
      <c r="AF377" s="130">
        <f t="shared" si="137"/>
        <v>404.36999999999989</v>
      </c>
      <c r="AG377" s="131">
        <f t="shared" si="138"/>
        <v>1.8220610102284499E-2</v>
      </c>
      <c r="AH377" s="138">
        <f t="shared" si="139"/>
        <v>1593</v>
      </c>
      <c r="AI377" s="139">
        <f t="shared" si="140"/>
        <v>7.1779389897715498E-2</v>
      </c>
      <c r="AJ377" s="139">
        <f t="shared" si="141"/>
        <v>0.25032158938620652</v>
      </c>
      <c r="AL377" s="197">
        <v>2255018130609</v>
      </c>
      <c r="AM377" s="197">
        <v>4992496152898</v>
      </c>
      <c r="AN377" s="197" t="s">
        <v>3793</v>
      </c>
      <c r="AO377" s="241" t="s">
        <v>860</v>
      </c>
      <c r="AP377" s="241" t="s">
        <v>1361</v>
      </c>
      <c r="AQ377" s="242" t="s">
        <v>80</v>
      </c>
      <c r="AR377" s="242">
        <v>32900</v>
      </c>
      <c r="AS377" s="431">
        <f>VLOOKUP(B:B,[1]GOODYEAR!$B:$K,8,0)</f>
        <v>13000</v>
      </c>
      <c r="AT377" s="431">
        <v>1050</v>
      </c>
      <c r="AU377" s="211" t="s">
        <v>3956</v>
      </c>
      <c r="AV377" s="197" t="s">
        <v>5809</v>
      </c>
      <c r="AW377" s="134" t="str">
        <f>IFERROR(VLOOKUP(AV:AV,Q商品!B:E,4,0),"")</f>
        <v>2023年製 EfficientGrip RVF02 225/50R18 99V XL サマータイヤ 翌営業日発送</v>
      </c>
      <c r="AX377" s="134" t="str">
        <f>IFERROR(VLOOKUP(B:B,在庫!B:M,12,0),"")</f>
        <v>2023年製</v>
      </c>
      <c r="AY377" s="134">
        <f>IFERROR(VLOOKUP(B:B,在庫!B:L,10,0),"")</f>
        <v>4</v>
      </c>
      <c r="AZ377" s="244" t="e">
        <f>VLOOKUP(AL:AL,[1]MICHELIN!$B:$AH,32,0)</f>
        <v>#N/A</v>
      </c>
      <c r="BA377" s="244" t="e">
        <f>VLOOKUP(AL:AL,[1]MICHELIN!$B:$AH,33,0)</f>
        <v>#N/A</v>
      </c>
      <c r="BC377" s="11" t="s">
        <v>2055</v>
      </c>
    </row>
    <row r="378" spans="1:55" s="11" customFormat="1" ht="19.5" customHeight="1">
      <c r="A378" s="11">
        <f t="shared" si="134"/>
        <v>1</v>
      </c>
      <c r="B378" s="249">
        <f t="shared" si="135"/>
        <v>2355018130606</v>
      </c>
      <c r="C378" s="243">
        <f>VLOOKUP(B:B,[1]GOODYEAR!$B:$K,9,0)</f>
        <v>46</v>
      </c>
      <c r="D378" s="11" t="s">
        <v>5341</v>
      </c>
      <c r="E378" s="11" t="s">
        <v>649</v>
      </c>
      <c r="F378" s="160" t="s">
        <v>7084</v>
      </c>
      <c r="G378" s="133" t="s">
        <v>10663</v>
      </c>
      <c r="H378" s="243">
        <v>80</v>
      </c>
      <c r="I378" s="431">
        <f>VLOOKUP(B:B,[1]GOODYEAR!$B:$K,10,0)</f>
        <v>80</v>
      </c>
      <c r="J378" s="177" t="s">
        <v>12</v>
      </c>
      <c r="K378" s="133" t="s">
        <v>1976</v>
      </c>
      <c r="L378" s="133">
        <v>15</v>
      </c>
      <c r="M378" s="135" t="s">
        <v>3998</v>
      </c>
      <c r="N378" s="236" t="s">
        <v>3967</v>
      </c>
      <c r="O378" s="236">
        <v>0</v>
      </c>
      <c r="P378" s="237">
        <v>19203</v>
      </c>
      <c r="Q378" s="238">
        <f t="shared" si="144"/>
        <v>16502.727272727272</v>
      </c>
      <c r="R378" s="144">
        <f t="shared" si="131"/>
        <v>0.30375144604197651</v>
      </c>
      <c r="S378" s="197">
        <v>1074476032</v>
      </c>
      <c r="T378" s="304" t="s">
        <v>8138</v>
      </c>
      <c r="U378" s="194">
        <f t="shared" si="147"/>
        <v>19203</v>
      </c>
      <c r="W378" s="239">
        <v>19203</v>
      </c>
      <c r="X378" s="136">
        <f t="shared" si="148"/>
        <v>11490</v>
      </c>
      <c r="Y378" s="240">
        <f t="shared" si="149"/>
        <v>16502.727272727272</v>
      </c>
      <c r="Z378" s="142">
        <f t="shared" si="150"/>
        <v>7.727959173045873E-2</v>
      </c>
      <c r="AA378" s="137">
        <f t="shared" si="151"/>
        <v>0.30375144604197651</v>
      </c>
      <c r="AB378" s="145"/>
      <c r="AC378" s="189">
        <f t="shared" si="145"/>
        <v>18826</v>
      </c>
      <c r="AD378" s="187">
        <f t="shared" si="146"/>
        <v>20687</v>
      </c>
      <c r="AE378" s="129">
        <f t="shared" si="136"/>
        <v>1861.83</v>
      </c>
      <c r="AF378" s="130">
        <f t="shared" si="137"/>
        <v>377.82999999999993</v>
      </c>
      <c r="AG378" s="131">
        <f t="shared" si="138"/>
        <v>1.8264127229661135E-2</v>
      </c>
      <c r="AH378" s="138">
        <f t="shared" si="139"/>
        <v>1484</v>
      </c>
      <c r="AI378" s="139">
        <f t="shared" si="140"/>
        <v>7.1735872770338854E-2</v>
      </c>
      <c r="AJ378" s="139">
        <f t="shared" si="141"/>
        <v>0.28548731881231537</v>
      </c>
      <c r="AL378" s="197">
        <v>2355018130606</v>
      </c>
      <c r="AM378" s="197">
        <v>4992496152843</v>
      </c>
      <c r="AN378" s="197" t="s">
        <v>3794</v>
      </c>
      <c r="AO378" s="241" t="s">
        <v>860</v>
      </c>
      <c r="AP378" s="241" t="s">
        <v>1362</v>
      </c>
      <c r="AQ378" s="242" t="s">
        <v>54</v>
      </c>
      <c r="AR378" s="242">
        <v>31200</v>
      </c>
      <c r="AS378" s="431">
        <f>VLOOKUP(B:B,[1]GOODYEAR!$B:$K,8,0)</f>
        <v>11490</v>
      </c>
      <c r="AT378" s="431">
        <v>1050</v>
      </c>
      <c r="AU378" s="211" t="s">
        <v>3956</v>
      </c>
      <c r="AV378" s="197" t="s">
        <v>5812</v>
      </c>
      <c r="AW378" s="134" t="str">
        <f>IFERROR(VLOOKUP(AV:AV,Q商品!B:E,4,0),"")</f>
        <v>2023年製 EfficientGrip RVF02 235/50R18 101W XL サマータイヤ 翌営業日発送</v>
      </c>
      <c r="AX378" s="134" t="str">
        <f>IFERROR(VLOOKUP(B:B,在庫!B:M,12,0),"")</f>
        <v>2023年製</v>
      </c>
      <c r="AY378" s="134">
        <f>IFERROR(VLOOKUP(B:B,在庫!B:L,10,0),"")</f>
        <v>4</v>
      </c>
      <c r="AZ378" s="244" t="e">
        <f>VLOOKUP(AL:AL,[1]MICHELIN!$B:$AH,32,0)</f>
        <v>#N/A</v>
      </c>
      <c r="BA378" s="244" t="e">
        <f>VLOOKUP(AL:AL,[1]MICHELIN!$B:$AH,33,0)</f>
        <v>#N/A</v>
      </c>
      <c r="BC378" s="11" t="s">
        <v>2055</v>
      </c>
    </row>
    <row r="379" spans="1:55" s="11" customFormat="1" ht="19.5" customHeight="1">
      <c r="A379" s="11">
        <f t="shared" si="134"/>
        <v>1</v>
      </c>
      <c r="B379" s="249">
        <f t="shared" si="135"/>
        <v>2454020130601</v>
      </c>
      <c r="C379" s="243">
        <f>VLOOKUP(B:B,[1]GOODYEAR!$B:$K,9,0)</f>
        <v>12</v>
      </c>
      <c r="D379" s="11" t="s">
        <v>5341</v>
      </c>
      <c r="E379" s="11" t="s">
        <v>1668</v>
      </c>
      <c r="F379" s="160" t="s">
        <v>7085</v>
      </c>
      <c r="G379" s="133" t="s">
        <v>10663</v>
      </c>
      <c r="H379" s="243">
        <v>12</v>
      </c>
      <c r="I379" s="431">
        <f>VLOOKUP(B:B,[1]GOODYEAR!$B:$K,10,0)</f>
        <v>12</v>
      </c>
      <c r="J379" s="177" t="s">
        <v>12</v>
      </c>
      <c r="K379" s="133" t="s">
        <v>1976</v>
      </c>
      <c r="L379" s="133">
        <v>16</v>
      </c>
      <c r="M379" s="135" t="s">
        <v>3998</v>
      </c>
      <c r="N379" s="236" t="s">
        <v>4019</v>
      </c>
      <c r="O379" s="236">
        <v>0</v>
      </c>
      <c r="P379" s="237">
        <v>33399</v>
      </c>
      <c r="Q379" s="238">
        <f t="shared" si="144"/>
        <v>29408.181818181816</v>
      </c>
      <c r="R379" s="144">
        <f t="shared" ref="R379:R442" si="152">IFERROR((Q379-X379)/Q379,"")</f>
        <v>0.24510804043401646</v>
      </c>
      <c r="S379" s="197">
        <v>1074476031</v>
      </c>
      <c r="T379" s="304" t="s">
        <v>8139</v>
      </c>
      <c r="U379" s="194">
        <f t="shared" si="147"/>
        <v>33399</v>
      </c>
      <c r="W379" s="239">
        <v>33399</v>
      </c>
      <c r="X379" s="136">
        <f t="shared" si="148"/>
        <v>22200</v>
      </c>
      <c r="Y379" s="240">
        <f t="shared" si="149"/>
        <v>29408.181818181816</v>
      </c>
      <c r="Z379" s="142">
        <f t="shared" si="150"/>
        <v>7.7337644839665876E-2</v>
      </c>
      <c r="AA379" s="137">
        <f t="shared" si="151"/>
        <v>0.24510804043401646</v>
      </c>
      <c r="AB379" s="145"/>
      <c r="AC379" s="189">
        <f t="shared" si="145"/>
        <v>32744</v>
      </c>
      <c r="AD379" s="187">
        <f t="shared" si="146"/>
        <v>35982</v>
      </c>
      <c r="AE379" s="129">
        <f t="shared" si="136"/>
        <v>3238.3799999999997</v>
      </c>
      <c r="AF379" s="130">
        <f t="shared" si="137"/>
        <v>655.37999999999965</v>
      </c>
      <c r="AG379" s="131">
        <f t="shared" si="138"/>
        <v>1.8214107053526753E-2</v>
      </c>
      <c r="AH379" s="138">
        <f t="shared" si="139"/>
        <v>2583</v>
      </c>
      <c r="AI379" s="139">
        <f t="shared" si="140"/>
        <v>7.1785892946473237E-2</v>
      </c>
      <c r="AJ379" s="139">
        <f t="shared" si="141"/>
        <v>0.22689393338048972</v>
      </c>
      <c r="AL379" s="197">
        <v>2454020130601</v>
      </c>
      <c r="AM379" s="197">
        <v>4992496153208</v>
      </c>
      <c r="AN379" s="197" t="s">
        <v>3795</v>
      </c>
      <c r="AO379" s="241" t="s">
        <v>860</v>
      </c>
      <c r="AP379" s="241" t="s">
        <v>1363</v>
      </c>
      <c r="AQ379" s="242" t="s">
        <v>128</v>
      </c>
      <c r="AR379" s="242">
        <v>55700</v>
      </c>
      <c r="AS379" s="431">
        <f>VLOOKUP(B:B,[1]GOODYEAR!$B:$K,8,0)</f>
        <v>22200</v>
      </c>
      <c r="AT379" s="431">
        <v>1050</v>
      </c>
      <c r="AU379" s="211" t="s">
        <v>3956</v>
      </c>
      <c r="AV379" s="197" t="s">
        <v>5814</v>
      </c>
      <c r="AW379" s="134" t="str">
        <f>IFERROR(VLOOKUP(AV:AV,Q商品!B:E,4,0),"")</f>
        <v>2023年製 EfficientGrip RVF02 245/40R20 99W XL サマータイヤ 翌営業日発送</v>
      </c>
      <c r="AX379" s="134" t="str">
        <f>IFERROR(VLOOKUP(B:B,在庫!B:M,12,0),"")</f>
        <v>2023年製</v>
      </c>
      <c r="AY379" s="134">
        <f>IFERROR(VLOOKUP(B:B,在庫!B:L,10,0),"")</f>
        <v>1</v>
      </c>
      <c r="AZ379" s="244" t="e">
        <f>VLOOKUP(AL:AL,[1]MICHELIN!$B:$AH,32,0)</f>
        <v>#N/A</v>
      </c>
      <c r="BA379" s="244" t="e">
        <f>VLOOKUP(AL:AL,[1]MICHELIN!$B:$AH,33,0)</f>
        <v>#N/A</v>
      </c>
      <c r="BC379" s="11" t="s">
        <v>2055</v>
      </c>
    </row>
    <row r="380" spans="1:55" s="11" customFormat="1" ht="19.5" customHeight="1">
      <c r="A380" s="11">
        <f t="shared" si="134"/>
        <v>1</v>
      </c>
      <c r="B380" s="249">
        <f t="shared" si="135"/>
        <v>2255519130603</v>
      </c>
      <c r="C380" s="243">
        <f>VLOOKUP(B:B,[1]GOODYEAR!$B:$K,9,0)</f>
        <v>0</v>
      </c>
      <c r="D380" s="11" t="s">
        <v>5341</v>
      </c>
      <c r="E380" s="11" t="s">
        <v>8934</v>
      </c>
      <c r="F380" s="400" t="s">
        <v>8945</v>
      </c>
      <c r="G380" s="133" t="s">
        <v>10663</v>
      </c>
      <c r="H380" s="243">
        <v>12</v>
      </c>
      <c r="I380" s="431">
        <f>VLOOKUP(B:B,[1]GOODYEAR!$B:$K,10,0)</f>
        <v>12</v>
      </c>
      <c r="J380" s="132" t="s">
        <v>9084</v>
      </c>
      <c r="K380" s="133" t="s">
        <v>1976</v>
      </c>
      <c r="L380" s="133">
        <v>17</v>
      </c>
      <c r="M380" s="135" t="s">
        <v>3998</v>
      </c>
      <c r="N380" s="236" t="s">
        <v>2463</v>
      </c>
      <c r="O380" s="236">
        <v>0</v>
      </c>
      <c r="P380" s="237">
        <v>21679</v>
      </c>
      <c r="Q380" s="238">
        <f t="shared" si="144"/>
        <v>18753.63636363636</v>
      </c>
      <c r="R380" s="144">
        <f t="shared" si="152"/>
        <v>0.31319986426874774</v>
      </c>
      <c r="S380" s="197">
        <v>1076493710</v>
      </c>
      <c r="T380" s="302" t="s">
        <v>9081</v>
      </c>
      <c r="U380" s="194">
        <f t="shared" si="147"/>
        <v>21679</v>
      </c>
      <c r="W380" s="239">
        <v>21679</v>
      </c>
      <c r="X380" s="136">
        <f t="shared" si="148"/>
        <v>12880</v>
      </c>
      <c r="Y380" s="240">
        <f t="shared" si="149"/>
        <v>18753.63636363636</v>
      </c>
      <c r="Z380" s="142">
        <f t="shared" si="150"/>
        <v>2.4032473822593214E-2</v>
      </c>
      <c r="AA380" s="137">
        <f t="shared" si="151"/>
        <v>0.31319986426874774</v>
      </c>
      <c r="AB380" s="145"/>
      <c r="AC380" s="190">
        <v>20202</v>
      </c>
      <c r="AD380" s="188">
        <v>22200</v>
      </c>
      <c r="AE380" s="129">
        <f t="shared" si="136"/>
        <v>1998</v>
      </c>
      <c r="AF380" s="130">
        <f t="shared" si="137"/>
        <v>1477</v>
      </c>
      <c r="AG380" s="131">
        <f t="shared" si="138"/>
        <v>6.6531531531531532E-2</v>
      </c>
      <c r="AH380" s="138">
        <f t="shared" si="139"/>
        <v>521</v>
      </c>
      <c r="AI380" s="139">
        <f t="shared" si="140"/>
        <v>2.3468468468468468E-2</v>
      </c>
      <c r="AJ380" s="139">
        <f t="shared" si="141"/>
        <v>0.24666833273721622</v>
      </c>
      <c r="AL380" s="197">
        <v>2255519130603</v>
      </c>
      <c r="AM380" s="197">
        <v>4992496153123</v>
      </c>
      <c r="AN380" s="197" t="s">
        <v>9017</v>
      </c>
      <c r="AO380" s="241" t="s">
        <v>860</v>
      </c>
      <c r="AP380" s="241" t="s">
        <v>9018</v>
      </c>
      <c r="AQ380" s="242" t="s">
        <v>78</v>
      </c>
      <c r="AR380" s="242"/>
      <c r="AS380" s="431">
        <f>VLOOKUP(B:B,[1]GOODYEAR!$B:$K,8,0)</f>
        <v>12880</v>
      </c>
      <c r="AT380" s="431">
        <v>1050</v>
      </c>
      <c r="AU380" s="211" t="s">
        <v>3956</v>
      </c>
      <c r="AV380" s="197" t="s">
        <v>9050</v>
      </c>
      <c r="AW380" s="134" t="s">
        <v>9110</v>
      </c>
      <c r="AX380" s="134" t="str">
        <f>IFERROR(VLOOKUP(B:B,在庫!B:M,12,0),"")</f>
        <v>2023年製</v>
      </c>
      <c r="AY380" s="134">
        <f>IFERROR(VLOOKUP(B:B,在庫!B:L,10,0),"")</f>
        <v>1</v>
      </c>
      <c r="AZ380" s="244" t="e">
        <f>VLOOKUP(AL:AL,[1]MICHELIN!$B:$AH,32,0)</f>
        <v>#N/A</v>
      </c>
      <c r="BA380" s="244" t="e">
        <f>VLOOKUP(AL:AL,[1]MICHELIN!$B:$AH,33,0)</f>
        <v>#N/A</v>
      </c>
    </row>
    <row r="381" spans="1:55" s="11" customFormat="1" ht="19.5" customHeight="1">
      <c r="A381" s="11">
        <f t="shared" si="134"/>
        <v>1</v>
      </c>
      <c r="B381" s="249">
        <f t="shared" si="135"/>
        <v>1656514130604</v>
      </c>
      <c r="C381" s="243">
        <f>VLOOKUP(B:B,[1]GOODYEAR!$B:$K,9,0)</f>
        <v>0</v>
      </c>
      <c r="D381" s="11" t="s">
        <v>5341</v>
      </c>
      <c r="E381" s="11" t="s">
        <v>8929</v>
      </c>
      <c r="F381" s="400" t="s">
        <v>8940</v>
      </c>
      <c r="G381" s="133" t="s">
        <v>10663</v>
      </c>
      <c r="H381" s="243">
        <v>80</v>
      </c>
      <c r="I381" s="431">
        <f>VLOOKUP(B:B,[1]GOODYEAR!$B:$K,10,0)</f>
        <v>80</v>
      </c>
      <c r="J381" s="132" t="s">
        <v>9084</v>
      </c>
      <c r="K381" s="133" t="s">
        <v>1976</v>
      </c>
      <c r="L381" s="133">
        <v>18</v>
      </c>
      <c r="M381" s="135" t="s">
        <v>2014</v>
      </c>
      <c r="N381" s="236" t="s">
        <v>2413</v>
      </c>
      <c r="O381" s="236">
        <v>0</v>
      </c>
      <c r="P381" s="237">
        <v>8000</v>
      </c>
      <c r="Q381" s="238">
        <f t="shared" si="144"/>
        <v>6795.454545454545</v>
      </c>
      <c r="R381" s="144">
        <f t="shared" si="152"/>
        <v>0.39076923076923076</v>
      </c>
      <c r="S381" s="197">
        <v>1076493705</v>
      </c>
      <c r="T381" s="302" t="s">
        <v>9075</v>
      </c>
      <c r="U381" s="194">
        <f t="shared" si="147"/>
        <v>8000</v>
      </c>
      <c r="W381" s="239">
        <v>8000</v>
      </c>
      <c r="X381" s="136">
        <f t="shared" si="148"/>
        <v>4140</v>
      </c>
      <c r="Y381" s="240">
        <f t="shared" si="149"/>
        <v>6795.454545454545</v>
      </c>
      <c r="Z381" s="142">
        <f t="shared" si="150"/>
        <v>6.2500000000000888E-3</v>
      </c>
      <c r="AA381" s="137">
        <f t="shared" si="151"/>
        <v>0.39076923076923076</v>
      </c>
      <c r="AB381" s="145" t="s">
        <v>10614</v>
      </c>
      <c r="AC381" s="190">
        <v>7326</v>
      </c>
      <c r="AD381" s="188">
        <v>8050</v>
      </c>
      <c r="AE381" s="129">
        <f t="shared" si="136"/>
        <v>724.5</v>
      </c>
      <c r="AF381" s="130">
        <f t="shared" si="137"/>
        <v>674.5</v>
      </c>
      <c r="AG381" s="131">
        <f t="shared" si="138"/>
        <v>8.3788819875776396E-2</v>
      </c>
      <c r="AH381" s="138">
        <f t="shared" si="139"/>
        <v>50</v>
      </c>
      <c r="AI381" s="139">
        <f t="shared" si="140"/>
        <v>6.2111801242236021E-3</v>
      </c>
      <c r="AJ381" s="139">
        <f t="shared" si="141"/>
        <v>0.30698041089345435</v>
      </c>
      <c r="AL381" s="197">
        <v>1656514130604</v>
      </c>
      <c r="AM381" s="197">
        <v>4992496152966</v>
      </c>
      <c r="AN381" s="197" t="s">
        <v>9007</v>
      </c>
      <c r="AO381" s="241" t="s">
        <v>860</v>
      </c>
      <c r="AP381" s="241" t="s">
        <v>856</v>
      </c>
      <c r="AQ381" s="242" t="s">
        <v>114</v>
      </c>
      <c r="AR381" s="242" t="s">
        <v>152</v>
      </c>
      <c r="AS381" s="431">
        <f>VLOOKUP(B:B,[1]GOODYEAR!$B:$K,8,0)</f>
        <v>4140</v>
      </c>
      <c r="AT381" s="431">
        <v>525</v>
      </c>
      <c r="AU381" s="211" t="s">
        <v>3956</v>
      </c>
      <c r="AV381" s="197" t="s">
        <v>9028</v>
      </c>
      <c r="AW381" s="134" t="s">
        <v>9029</v>
      </c>
      <c r="AX381" s="134" t="str">
        <f>IFERROR(VLOOKUP(B:B,在庫!B:M,12,0),"")</f>
        <v>2023年製</v>
      </c>
      <c r="AY381" s="134">
        <f>IFERROR(VLOOKUP(B:B,在庫!B:L,10,0),"")</f>
        <v>1</v>
      </c>
      <c r="AZ381" s="244" t="e">
        <f>VLOOKUP(AL:AL,[1]MICHELIN!$B:$AH,32,0)</f>
        <v>#N/A</v>
      </c>
      <c r="BA381" s="244" t="e">
        <f>VLOOKUP(AL:AL,[1]MICHELIN!$B:$AH,33,0)</f>
        <v>#N/A</v>
      </c>
    </row>
    <row r="382" spans="1:55" s="11" customFormat="1" ht="19.5" customHeight="1">
      <c r="A382" s="11">
        <f t="shared" si="134"/>
        <v>1</v>
      </c>
      <c r="B382" s="249">
        <f t="shared" si="135"/>
        <v>1755515130603</v>
      </c>
      <c r="C382" s="243">
        <f>VLOOKUP(B:B,[1]GOODYEAR!$B:$K,9,0)</f>
        <v>0</v>
      </c>
      <c r="D382" s="11" t="s">
        <v>5341</v>
      </c>
      <c r="E382" s="397" t="s">
        <v>8932</v>
      </c>
      <c r="F382" s="160" t="s">
        <v>8943</v>
      </c>
      <c r="G382" s="133" t="s">
        <v>10663</v>
      </c>
      <c r="H382" s="243">
        <v>20</v>
      </c>
      <c r="I382" s="431">
        <f>VLOOKUP(B:B,[1]GOODYEAR!$B:$K,10,0)</f>
        <v>20</v>
      </c>
      <c r="J382" s="132" t="s">
        <v>9084</v>
      </c>
      <c r="K382" s="133" t="s">
        <v>1976</v>
      </c>
      <c r="L382" s="133">
        <v>19</v>
      </c>
      <c r="M382" s="135" t="s">
        <v>9085</v>
      </c>
      <c r="N382" s="236" t="s">
        <v>9086</v>
      </c>
      <c r="O382" s="236" t="s">
        <v>2418</v>
      </c>
      <c r="P382" s="237">
        <v>12700</v>
      </c>
      <c r="Q382" s="238">
        <f t="shared" si="144"/>
        <v>11068.181818181818</v>
      </c>
      <c r="R382" s="144">
        <f t="shared" si="152"/>
        <v>0.36394250513347021</v>
      </c>
      <c r="S382" s="197">
        <v>1076493704</v>
      </c>
      <c r="T382" s="302" t="s">
        <v>9076</v>
      </c>
      <c r="U382" s="194">
        <f t="shared" si="147"/>
        <v>12700</v>
      </c>
      <c r="W382" s="239">
        <v>12700</v>
      </c>
      <c r="X382" s="136">
        <f t="shared" si="148"/>
        <v>7040</v>
      </c>
      <c r="Y382" s="240">
        <f t="shared" si="149"/>
        <v>11068.181818181818</v>
      </c>
      <c r="Z382" s="142">
        <f t="shared" si="150"/>
        <v>9.4827586206896575E-2</v>
      </c>
      <c r="AA382" s="137">
        <f t="shared" si="151"/>
        <v>0.36394250513347021</v>
      </c>
      <c r="AB382" s="145" t="s">
        <v>9096</v>
      </c>
      <c r="AC382" s="190">
        <v>11557</v>
      </c>
      <c r="AD382" s="188">
        <v>12700</v>
      </c>
      <c r="AE382" s="129">
        <f t="shared" si="136"/>
        <v>1143</v>
      </c>
      <c r="AF382" s="130">
        <f t="shared" si="137"/>
        <v>1143</v>
      </c>
      <c r="AG382" s="131">
        <f t="shared" si="138"/>
        <v>0.09</v>
      </c>
      <c r="AH382" s="138">
        <f t="shared" si="139"/>
        <v>0</v>
      </c>
      <c r="AI382" s="139">
        <f t="shared" si="140"/>
        <v>0</v>
      </c>
      <c r="AJ382" s="139">
        <f t="shared" si="141"/>
        <v>0.27394250513347018</v>
      </c>
      <c r="AL382" s="197">
        <v>1755515130603</v>
      </c>
      <c r="AM382" s="197">
        <v>4992496153185</v>
      </c>
      <c r="AN382" s="197" t="s">
        <v>9008</v>
      </c>
      <c r="AO382" s="241" t="s">
        <v>860</v>
      </c>
      <c r="AP382" s="241" t="s">
        <v>9009</v>
      </c>
      <c r="AQ382" s="242" t="s">
        <v>9010</v>
      </c>
      <c r="AR382" s="242" t="s">
        <v>152</v>
      </c>
      <c r="AS382" s="431">
        <f>VLOOKUP(B:B,[1]GOODYEAR!$B:$K,8,0)</f>
        <v>7040</v>
      </c>
      <c r="AT382" s="431">
        <v>525</v>
      </c>
      <c r="AU382" s="211" t="s">
        <v>3956</v>
      </c>
      <c r="AV382" s="197" t="s">
        <v>9032</v>
      </c>
      <c r="AW382" s="134" t="s">
        <v>9033</v>
      </c>
      <c r="AX382" s="134" t="str">
        <f>IFERROR(VLOOKUP(B:B,在庫!B:M,12,0),"")</f>
        <v>2023年製</v>
      </c>
      <c r="AY382" s="134">
        <f>IFERROR(VLOOKUP(B:B,在庫!B:L,10,0),"")</f>
        <v>1</v>
      </c>
      <c r="AZ382" s="244" t="e">
        <f>VLOOKUP(AL:AL,[1]MICHELIN!$B:$AH,32,0)</f>
        <v>#N/A</v>
      </c>
      <c r="BA382" s="244" t="e">
        <f>VLOOKUP(AL:AL,[1]MICHELIN!$B:$AH,33,0)</f>
        <v>#N/A</v>
      </c>
    </row>
    <row r="383" spans="1:55" s="11" customFormat="1" ht="19.5" customHeight="1">
      <c r="A383" s="11">
        <f t="shared" si="134"/>
        <v>1</v>
      </c>
      <c r="B383" s="249">
        <f t="shared" si="135"/>
        <v>1756016130604</v>
      </c>
      <c r="C383" s="243">
        <f>VLOOKUP(B:B,[1]GOODYEAR!$B:$K,9,0)</f>
        <v>0</v>
      </c>
      <c r="D383" s="11" t="s">
        <v>5341</v>
      </c>
      <c r="E383" s="397" t="s">
        <v>8930</v>
      </c>
      <c r="F383" s="160" t="s">
        <v>8941</v>
      </c>
      <c r="G383" s="133" t="s">
        <v>10663</v>
      </c>
      <c r="H383" s="243">
        <v>60</v>
      </c>
      <c r="I383" s="431">
        <f>VLOOKUP(B:B,[1]GOODYEAR!$B:$K,10,0)</f>
        <v>60</v>
      </c>
      <c r="J383" s="132" t="s">
        <v>9084</v>
      </c>
      <c r="K383" s="133" t="s">
        <v>1976</v>
      </c>
      <c r="L383" s="133">
        <v>20</v>
      </c>
      <c r="M383" s="135" t="s">
        <v>9085</v>
      </c>
      <c r="N383" s="236" t="s">
        <v>9087</v>
      </c>
      <c r="O383" s="236" t="s">
        <v>2418</v>
      </c>
      <c r="P383" s="237">
        <v>12400</v>
      </c>
      <c r="Q383" s="238">
        <f t="shared" si="144"/>
        <v>10795.454545454544</v>
      </c>
      <c r="R383" s="144">
        <f t="shared" si="152"/>
        <v>0.4015999999999999</v>
      </c>
      <c r="S383" s="197">
        <v>1076493706</v>
      </c>
      <c r="T383" s="302" t="s">
        <v>9077</v>
      </c>
      <c r="U383" s="194">
        <f t="shared" si="147"/>
        <v>12400</v>
      </c>
      <c r="W383" s="239">
        <v>12400</v>
      </c>
      <c r="X383" s="136">
        <f t="shared" si="148"/>
        <v>6460</v>
      </c>
      <c r="Y383" s="240">
        <f t="shared" si="149"/>
        <v>10795.454545454544</v>
      </c>
      <c r="Z383" s="142">
        <f t="shared" si="150"/>
        <v>9.7345132743362761E-2</v>
      </c>
      <c r="AA383" s="137">
        <f t="shared" si="151"/>
        <v>0.4015999999999999</v>
      </c>
      <c r="AB383" s="145" t="s">
        <v>9096</v>
      </c>
      <c r="AC383" s="190">
        <v>11284</v>
      </c>
      <c r="AD383" s="188">
        <v>12400</v>
      </c>
      <c r="AE383" s="129">
        <f t="shared" si="136"/>
        <v>1116</v>
      </c>
      <c r="AF383" s="130">
        <f t="shared" si="137"/>
        <v>1116</v>
      </c>
      <c r="AG383" s="131">
        <f t="shared" si="138"/>
        <v>0.09</v>
      </c>
      <c r="AH383" s="138">
        <f t="shared" si="139"/>
        <v>0</v>
      </c>
      <c r="AI383" s="139">
        <f t="shared" si="140"/>
        <v>0</v>
      </c>
      <c r="AJ383" s="139">
        <f t="shared" si="141"/>
        <v>0.31159999999999988</v>
      </c>
      <c r="AL383" s="197">
        <v>1756016130604</v>
      </c>
      <c r="AM383" s="197">
        <v>4992496153239</v>
      </c>
      <c r="AN383" s="197" t="s">
        <v>9011</v>
      </c>
      <c r="AO383" s="241" t="s">
        <v>860</v>
      </c>
      <c r="AP383" s="241" t="s">
        <v>852</v>
      </c>
      <c r="AQ383" s="242" t="s">
        <v>116</v>
      </c>
      <c r="AR383" s="242" t="s">
        <v>152</v>
      </c>
      <c r="AS383" s="431">
        <f>VLOOKUP(B:B,[1]GOODYEAR!$B:$K,8,0)</f>
        <v>6460</v>
      </c>
      <c r="AT383" s="431">
        <v>525</v>
      </c>
      <c r="AU383" s="211" t="s">
        <v>3956</v>
      </c>
      <c r="AV383" s="197" t="s">
        <v>9036</v>
      </c>
      <c r="AW383" s="134" t="s">
        <v>9037</v>
      </c>
      <c r="AX383" s="134" t="str">
        <f>IFERROR(VLOOKUP(B:B,在庫!B:M,12,0),"")</f>
        <v>2023年製</v>
      </c>
      <c r="AY383" s="134">
        <f>IFERROR(VLOOKUP(B:B,在庫!B:L,10,0),"")</f>
        <v>1</v>
      </c>
      <c r="AZ383" s="244" t="e">
        <f>VLOOKUP(AL:AL,[1]MICHELIN!$B:$AH,32,0)</f>
        <v>#N/A</v>
      </c>
      <c r="BA383" s="244" t="e">
        <f>VLOOKUP(AL:AL,[1]MICHELIN!$B:$AH,33,0)</f>
        <v>#N/A</v>
      </c>
    </row>
    <row r="384" spans="1:55" s="11" customFormat="1" ht="19.5" customHeight="1">
      <c r="A384" s="11">
        <f t="shared" si="134"/>
        <v>1</v>
      </c>
      <c r="B384" s="249">
        <f t="shared" si="135"/>
        <v>1856015130602</v>
      </c>
      <c r="C384" s="243">
        <f>VLOOKUP(B:B,[1]GOODYEAR!$B:$K,9,0)</f>
        <v>0</v>
      </c>
      <c r="D384" s="11" t="s">
        <v>5341</v>
      </c>
      <c r="E384" s="397" t="s">
        <v>8933</v>
      </c>
      <c r="F384" s="160" t="s">
        <v>8944</v>
      </c>
      <c r="G384" s="133" t="s">
        <v>10663</v>
      </c>
      <c r="H384" s="243">
        <v>12</v>
      </c>
      <c r="I384" s="431">
        <f>VLOOKUP(B:B,[1]GOODYEAR!$B:$K,10,0)</f>
        <v>12</v>
      </c>
      <c r="J384" s="132" t="s">
        <v>9084</v>
      </c>
      <c r="K384" s="133" t="s">
        <v>1976</v>
      </c>
      <c r="L384" s="133">
        <v>21</v>
      </c>
      <c r="M384" s="135" t="s">
        <v>9085</v>
      </c>
      <c r="N384" s="236" t="s">
        <v>9088</v>
      </c>
      <c r="O384" s="236" t="s">
        <v>2418</v>
      </c>
      <c r="P384" s="237">
        <v>11500</v>
      </c>
      <c r="Q384" s="238">
        <f t="shared" si="144"/>
        <v>9977.2727272727261</v>
      </c>
      <c r="R384" s="144">
        <f t="shared" si="152"/>
        <v>0.36756264236902042</v>
      </c>
      <c r="S384" s="197">
        <v>1076493707</v>
      </c>
      <c r="T384" s="302" t="s">
        <v>9078</v>
      </c>
      <c r="U384" s="194">
        <f t="shared" si="147"/>
        <v>11500</v>
      </c>
      <c r="W384" s="239">
        <v>11500</v>
      </c>
      <c r="X384" s="136">
        <f t="shared" si="148"/>
        <v>6310</v>
      </c>
      <c r="Y384" s="240">
        <f t="shared" si="149"/>
        <v>9977.2727272727261</v>
      </c>
      <c r="Z384" s="142">
        <f t="shared" si="150"/>
        <v>0.13461538461538458</v>
      </c>
      <c r="AA384" s="137">
        <f t="shared" si="151"/>
        <v>0.36756264236902042</v>
      </c>
      <c r="AB384" s="145" t="s">
        <v>9096</v>
      </c>
      <c r="AC384" s="190">
        <v>10738</v>
      </c>
      <c r="AD384" s="188">
        <v>11800</v>
      </c>
      <c r="AE384" s="129">
        <f t="shared" si="136"/>
        <v>1062</v>
      </c>
      <c r="AF384" s="130">
        <f t="shared" si="137"/>
        <v>762</v>
      </c>
      <c r="AG384" s="131">
        <f t="shared" si="138"/>
        <v>6.4576271186440673E-2</v>
      </c>
      <c r="AH384" s="138">
        <f t="shared" si="139"/>
        <v>300</v>
      </c>
      <c r="AI384" s="139">
        <f t="shared" si="140"/>
        <v>2.5423728813559324E-2</v>
      </c>
      <c r="AJ384" s="139">
        <f t="shared" si="141"/>
        <v>0.30298637118257976</v>
      </c>
      <c r="AL384" s="197">
        <v>1856015130602</v>
      </c>
      <c r="AM384" s="197">
        <v>4992496153017</v>
      </c>
      <c r="AN384" s="197" t="s">
        <v>9012</v>
      </c>
      <c r="AO384" s="241" t="s">
        <v>860</v>
      </c>
      <c r="AP384" s="241" t="s">
        <v>1169</v>
      </c>
      <c r="AQ384" s="242" t="s">
        <v>81</v>
      </c>
      <c r="AR384" s="242" t="s">
        <v>152</v>
      </c>
      <c r="AS384" s="431">
        <f>VLOOKUP(B:B,[1]GOODYEAR!$B:$K,8,0)</f>
        <v>6310</v>
      </c>
      <c r="AT384" s="431">
        <v>525</v>
      </c>
      <c r="AU384" s="211" t="s">
        <v>3956</v>
      </c>
      <c r="AV384" s="197" t="s">
        <v>9040</v>
      </c>
      <c r="AW384" s="134" t="s">
        <v>9041</v>
      </c>
      <c r="AX384" s="134" t="str">
        <f>IFERROR(VLOOKUP(B:B,在庫!B:M,12,0),"")</f>
        <v>2023年製</v>
      </c>
      <c r="AY384" s="134">
        <f>IFERROR(VLOOKUP(B:B,在庫!B:L,10,0),"")</f>
        <v>1</v>
      </c>
      <c r="AZ384" s="244" t="e">
        <f>VLOOKUP(AL:AL,[1]MICHELIN!$B:$AH,32,0)</f>
        <v>#N/A</v>
      </c>
      <c r="BA384" s="244" t="e">
        <f>VLOOKUP(AL:AL,[1]MICHELIN!$B:$AH,33,0)</f>
        <v>#N/A</v>
      </c>
    </row>
    <row r="385" spans="1:55" s="11" customFormat="1" ht="19.5" customHeight="1">
      <c r="A385" s="11">
        <f t="shared" si="134"/>
        <v>1</v>
      </c>
      <c r="B385" s="249">
        <f t="shared" si="135"/>
        <v>2055517130601</v>
      </c>
      <c r="C385" s="243">
        <f>VLOOKUP(B:B,[1]GOODYEAR!$B:$K,9,0)</f>
        <v>0</v>
      </c>
      <c r="D385" s="11" t="s">
        <v>5341</v>
      </c>
      <c r="E385" s="11" t="s">
        <v>9107</v>
      </c>
      <c r="F385" s="400" t="s">
        <v>8942</v>
      </c>
      <c r="G385" s="133" t="s">
        <v>10663</v>
      </c>
      <c r="H385" s="243">
        <v>40</v>
      </c>
      <c r="I385" s="431">
        <f>VLOOKUP(B:B,[1]GOODYEAR!$B:$K,10,0)</f>
        <v>40</v>
      </c>
      <c r="J385" s="132" t="s">
        <v>9084</v>
      </c>
      <c r="K385" s="133" t="s">
        <v>1976</v>
      </c>
      <c r="L385" s="133">
        <v>22</v>
      </c>
      <c r="M385" s="135" t="s">
        <v>3998</v>
      </c>
      <c r="N385" s="236" t="s">
        <v>10607</v>
      </c>
      <c r="O385" s="236">
        <v>0</v>
      </c>
      <c r="P385" s="237">
        <v>17535</v>
      </c>
      <c r="Q385" s="238">
        <f t="shared" si="144"/>
        <v>14986.363636363636</v>
      </c>
      <c r="R385" s="144">
        <f t="shared" si="152"/>
        <v>0.37543221110100089</v>
      </c>
      <c r="S385" s="197">
        <v>1076493708</v>
      </c>
      <c r="T385" s="302" t="s">
        <v>9079</v>
      </c>
      <c r="U385" s="194">
        <f t="shared" si="147"/>
        <v>17535</v>
      </c>
      <c r="W385" s="239">
        <v>17535</v>
      </c>
      <c r="X385" s="136">
        <f t="shared" si="148"/>
        <v>9360</v>
      </c>
      <c r="Y385" s="240">
        <f t="shared" si="149"/>
        <v>14986.363636363636</v>
      </c>
      <c r="Z385" s="142">
        <f t="shared" si="150"/>
        <v>2.0815511833475853E-2</v>
      </c>
      <c r="AA385" s="137">
        <f t="shared" si="151"/>
        <v>0.37543221110100089</v>
      </c>
      <c r="AB385" s="145"/>
      <c r="AC385" s="190">
        <v>16289</v>
      </c>
      <c r="AD385" s="188">
        <v>17900</v>
      </c>
      <c r="AE385" s="129">
        <f t="shared" si="136"/>
        <v>1611</v>
      </c>
      <c r="AF385" s="130">
        <f t="shared" si="137"/>
        <v>1246</v>
      </c>
      <c r="AG385" s="131">
        <f t="shared" si="138"/>
        <v>6.9608938547486038E-2</v>
      </c>
      <c r="AH385" s="138">
        <f t="shared" si="139"/>
        <v>365</v>
      </c>
      <c r="AI385" s="139">
        <f t="shared" si="140"/>
        <v>2.0391061452513966E-2</v>
      </c>
      <c r="AJ385" s="139">
        <f t="shared" si="141"/>
        <v>0.30582327255351482</v>
      </c>
      <c r="AL385" s="197">
        <v>2055517130601</v>
      </c>
      <c r="AM385" s="197">
        <v>4992496152997</v>
      </c>
      <c r="AN385" s="197" t="s">
        <v>9013</v>
      </c>
      <c r="AO385" s="241" t="s">
        <v>860</v>
      </c>
      <c r="AP385" s="241" t="s">
        <v>9014</v>
      </c>
      <c r="AQ385" s="242" t="s">
        <v>65</v>
      </c>
      <c r="AR385" s="242"/>
      <c r="AS385" s="431">
        <f>VLOOKUP(B:B,[1]GOODYEAR!$B:$K,8,0)</f>
        <v>9360</v>
      </c>
      <c r="AT385" s="431">
        <v>1050</v>
      </c>
      <c r="AU385" s="211" t="s">
        <v>3956</v>
      </c>
      <c r="AV385" s="197" t="s">
        <v>9044</v>
      </c>
      <c r="AW385" s="134" t="s">
        <v>9108</v>
      </c>
      <c r="AX385" s="134" t="str">
        <f>IFERROR(VLOOKUP(B:B,在庫!B:M,12,0),"")</f>
        <v>2023年製</v>
      </c>
      <c r="AY385" s="134">
        <f>IFERROR(VLOOKUP(B:B,在庫!B:L,10,0),"")</f>
        <v>1</v>
      </c>
      <c r="AZ385" s="244" t="e">
        <f>VLOOKUP(AL:AL,[1]MICHELIN!$B:$AH,32,0)</f>
        <v>#N/A</v>
      </c>
      <c r="BA385" s="244" t="e">
        <f>VLOOKUP(AL:AL,[1]MICHELIN!$B:$AH,33,0)</f>
        <v>#N/A</v>
      </c>
    </row>
    <row r="386" spans="1:55" s="11" customFormat="1" ht="19.5" customHeight="1">
      <c r="A386" s="11">
        <f t="shared" si="134"/>
        <v>1</v>
      </c>
      <c r="B386" s="249">
        <f t="shared" si="135"/>
        <v>2255517130605</v>
      </c>
      <c r="C386" s="243">
        <f>VLOOKUP(B:B,[1]GOODYEAR!$B:$K,9,0)</f>
        <v>0</v>
      </c>
      <c r="D386" s="11" t="s">
        <v>5341</v>
      </c>
      <c r="E386" s="397" t="s">
        <v>8946</v>
      </c>
      <c r="F386" s="160" t="s">
        <v>8947</v>
      </c>
      <c r="G386" s="133" t="s">
        <v>10663</v>
      </c>
      <c r="H386" s="243">
        <v>12</v>
      </c>
      <c r="I386" s="431">
        <f>VLOOKUP(B:B,[1]GOODYEAR!$B:$K,10,0)</f>
        <v>12</v>
      </c>
      <c r="J386" s="132" t="s">
        <v>9084</v>
      </c>
      <c r="K386" s="133" t="s">
        <v>1976</v>
      </c>
      <c r="L386" s="133">
        <v>23</v>
      </c>
      <c r="M386" s="135" t="s">
        <v>9090</v>
      </c>
      <c r="N386" s="236" t="s">
        <v>9091</v>
      </c>
      <c r="O386" s="236" t="s">
        <v>3424</v>
      </c>
      <c r="P386" s="237">
        <v>19980</v>
      </c>
      <c r="Q386" s="238">
        <f t="shared" si="144"/>
        <v>17209.090909090908</v>
      </c>
      <c r="R386" s="144">
        <f t="shared" si="152"/>
        <v>0.31315372424722659</v>
      </c>
      <c r="S386" s="197">
        <v>1076493709</v>
      </c>
      <c r="T386" s="302" t="s">
        <v>9080</v>
      </c>
      <c r="U386" s="194">
        <f t="shared" si="147"/>
        <v>19980</v>
      </c>
      <c r="W386" s="239">
        <v>19980</v>
      </c>
      <c r="X386" s="136">
        <f t="shared" si="148"/>
        <v>11820</v>
      </c>
      <c r="Y386" s="240">
        <f t="shared" si="149"/>
        <v>17209.090909090908</v>
      </c>
      <c r="Z386" s="142">
        <f t="shared" si="150"/>
        <v>7.3298429319371694E-2</v>
      </c>
      <c r="AA386" s="137">
        <f t="shared" si="151"/>
        <v>0.31315372424722659</v>
      </c>
      <c r="AB386" s="145" t="s">
        <v>9096</v>
      </c>
      <c r="AC386" s="190">
        <v>18655</v>
      </c>
      <c r="AD386" s="188">
        <v>20500</v>
      </c>
      <c r="AE386" s="129">
        <f t="shared" si="136"/>
        <v>1845</v>
      </c>
      <c r="AF386" s="130">
        <f t="shared" si="137"/>
        <v>1325</v>
      </c>
      <c r="AG386" s="131">
        <f t="shared" si="138"/>
        <v>6.4634146341463417E-2</v>
      </c>
      <c r="AH386" s="138">
        <f t="shared" si="139"/>
        <v>520</v>
      </c>
      <c r="AI386" s="139">
        <f t="shared" si="140"/>
        <v>2.5365853658536587E-2</v>
      </c>
      <c r="AJ386" s="139">
        <f t="shared" si="141"/>
        <v>0.24851957790576318</v>
      </c>
      <c r="AL386" s="197">
        <v>2255517130605</v>
      </c>
      <c r="AM386" s="197">
        <v>4992496153055</v>
      </c>
      <c r="AN386" s="197" t="s">
        <v>9015</v>
      </c>
      <c r="AO386" s="241" t="s">
        <v>860</v>
      </c>
      <c r="AP386" s="241" t="s">
        <v>9016</v>
      </c>
      <c r="AQ386" s="242" t="s">
        <v>52</v>
      </c>
      <c r="AR386" s="242"/>
      <c r="AS386" s="431">
        <f>VLOOKUP(B:B,[1]GOODYEAR!$B:$K,8,0)</f>
        <v>11820</v>
      </c>
      <c r="AT386" s="431">
        <v>1050</v>
      </c>
      <c r="AU386" s="211" t="s">
        <v>3956</v>
      </c>
      <c r="AV386" s="197" t="s">
        <v>9047</v>
      </c>
      <c r="AW386" s="134" t="s">
        <v>9109</v>
      </c>
      <c r="AX386" s="134" t="str">
        <f>IFERROR(VLOOKUP(B:B,在庫!B:M,12,0),"")</f>
        <v>2023年製</v>
      </c>
      <c r="AY386" s="134">
        <f>IFERROR(VLOOKUP(B:B,在庫!B:L,10,0),"")</f>
        <v>1</v>
      </c>
      <c r="AZ386" s="244" t="e">
        <f>VLOOKUP(AL:AL,[1]MICHELIN!$B:$AH,32,0)</f>
        <v>#N/A</v>
      </c>
      <c r="BA386" s="244" t="e">
        <f>VLOOKUP(AL:AL,[1]MICHELIN!$B:$AH,33,0)</f>
        <v>#N/A</v>
      </c>
    </row>
    <row r="387" spans="1:55" s="11" customFormat="1" ht="19.5" customHeight="1">
      <c r="A387" s="11">
        <f t="shared" ref="A387:A450" si="153">COUNTIF(E:E,E387)</f>
        <v>1</v>
      </c>
      <c r="B387" s="249">
        <f t="shared" ref="B387:B450" si="154">AL387</f>
        <v>1556513130073</v>
      </c>
      <c r="C387" s="243">
        <f>VLOOKUP(B:B,[1]GOODYEAR!$B:$K,9,0)</f>
        <v>96</v>
      </c>
      <c r="D387" s="11" t="s">
        <v>5341</v>
      </c>
      <c r="E387" s="11" t="s">
        <v>3342</v>
      </c>
      <c r="F387" s="160" t="s">
        <v>7086</v>
      </c>
      <c r="G387" s="133" t="s">
        <v>10663</v>
      </c>
      <c r="H387" s="243">
        <v>4</v>
      </c>
      <c r="I387" s="431">
        <f>VLOOKUP(B:B,[1]GOODYEAR!$B:$K,10,0)</f>
        <v>4</v>
      </c>
      <c r="J387" s="132">
        <v>1260</v>
      </c>
      <c r="K387" s="133" t="s">
        <v>1977</v>
      </c>
      <c r="L387" s="133">
        <v>1</v>
      </c>
      <c r="M387" s="135" t="s">
        <v>3998</v>
      </c>
      <c r="N387" s="236" t="s">
        <v>7138</v>
      </c>
      <c r="O387" s="236">
        <v>0</v>
      </c>
      <c r="P387" s="237">
        <v>7640</v>
      </c>
      <c r="Q387" s="238">
        <f t="shared" si="144"/>
        <v>6468.181818181818</v>
      </c>
      <c r="R387" s="144">
        <f t="shared" si="152"/>
        <v>0.24708362614195359</v>
      </c>
      <c r="S387" s="197">
        <v>1074476488</v>
      </c>
      <c r="T387" s="306" t="s">
        <v>8141</v>
      </c>
      <c r="U387" s="194">
        <f t="shared" si="147"/>
        <v>7640</v>
      </c>
      <c r="W387" s="239">
        <v>7640</v>
      </c>
      <c r="X387" s="136">
        <f t="shared" si="148"/>
        <v>4870</v>
      </c>
      <c r="Y387" s="240">
        <f t="shared" si="149"/>
        <v>6468.181818181818</v>
      </c>
      <c r="Z387" s="142">
        <f t="shared" si="150"/>
        <v>7.7225130890052451E-2</v>
      </c>
      <c r="AA387" s="137">
        <f t="shared" si="151"/>
        <v>0.24708362614195359</v>
      </c>
      <c r="AB387" s="145"/>
      <c r="AC387" s="189">
        <f t="shared" ref="AC387:AC418" si="155">ROUNDDOWN(U387/1.02,0)</f>
        <v>7490</v>
      </c>
      <c r="AD387" s="187">
        <f t="shared" ref="AD387:AD418" si="156">ROUNDDOWN(AC387/0.91,0)</f>
        <v>8230</v>
      </c>
      <c r="AE387" s="129">
        <f t="shared" ref="AE387:AE450" si="157">AD387*0.09</f>
        <v>740.69999999999993</v>
      </c>
      <c r="AF387" s="130">
        <f t="shared" ref="AF387:AF450" si="158">AE387-AH387</f>
        <v>150.69999999999993</v>
      </c>
      <c r="AG387" s="131">
        <f t="shared" ref="AG387:AG450" si="159">IFERROR(AF387/AD387,"")</f>
        <v>1.8311057108140939E-2</v>
      </c>
      <c r="AH387" s="138">
        <f t="shared" ref="AH387:AH450" si="160">AD387-U387</f>
        <v>590</v>
      </c>
      <c r="AI387" s="139">
        <f t="shared" ref="AI387:AI450" si="161">IFERROR(AH387/AD387,"")</f>
        <v>7.168894289185905E-2</v>
      </c>
      <c r="AJ387" s="139">
        <f t="shared" ref="AJ387:AJ450" si="162">IFERROR(AA387-AG387,"")</f>
        <v>0.22877256903381266</v>
      </c>
      <c r="AL387" s="197">
        <v>1556513130073</v>
      </c>
      <c r="AM387" s="197">
        <v>4992496142301</v>
      </c>
      <c r="AN387" s="197" t="s">
        <v>3797</v>
      </c>
      <c r="AO387" s="241" t="s">
        <v>3798</v>
      </c>
      <c r="AP387" s="241" t="s">
        <v>863</v>
      </c>
      <c r="AQ387" s="242" t="s">
        <v>864</v>
      </c>
      <c r="AR387" s="242">
        <v>10600</v>
      </c>
      <c r="AS387" s="431">
        <f>VLOOKUP(B:B,[1]GOODYEAR!$B:$K,8,0)</f>
        <v>4870</v>
      </c>
      <c r="AT387" s="431">
        <v>525</v>
      </c>
      <c r="AU387" s="211" t="s">
        <v>3956</v>
      </c>
      <c r="AV387" s="197" t="s">
        <v>5816</v>
      </c>
      <c r="AW387" s="134" t="str">
        <f>IFERROR(VLOOKUP(AV:AV,Q商品!B:E,4,0),"")</f>
        <v>2023年製 Vector 4Seasons Hybrid 155/65R13 73H オールシーズンタイヤ 翌営業日発送</v>
      </c>
      <c r="AX387" s="134" t="str">
        <f>IFERROR(VLOOKUP(B:B,在庫!B:M,12,0),"")</f>
        <v>2023年製</v>
      </c>
      <c r="AY387" s="134">
        <f>IFERROR(VLOOKUP(B:B,在庫!B:L,10,0),"")</f>
        <v>1</v>
      </c>
      <c r="AZ387" s="244" t="e">
        <f>VLOOKUP(AL:AL,[1]MICHELIN!$B:$AH,32,0)</f>
        <v>#N/A</v>
      </c>
      <c r="BA387" s="244" t="e">
        <f>VLOOKUP(AL:AL,[1]MICHELIN!$B:$AH,33,0)</f>
        <v>#N/A</v>
      </c>
      <c r="BC387" s="11" t="s">
        <v>2055</v>
      </c>
    </row>
    <row r="388" spans="1:55" s="11" customFormat="1" ht="19.5" customHeight="1">
      <c r="A388" s="11">
        <f t="shared" si="153"/>
        <v>1</v>
      </c>
      <c r="B388" s="249">
        <f t="shared" si="154"/>
        <v>1656513130070</v>
      </c>
      <c r="C388" s="243">
        <f>VLOOKUP(B:B,[1]GOODYEAR!$B:$K,9,0)</f>
        <v>104</v>
      </c>
      <c r="D388" s="11" t="s">
        <v>5341</v>
      </c>
      <c r="E388" s="11" t="s">
        <v>3343</v>
      </c>
      <c r="F388" s="310" t="s">
        <v>7087</v>
      </c>
      <c r="G388" s="133" t="s">
        <v>10663</v>
      </c>
      <c r="H388" s="243">
        <v>16</v>
      </c>
      <c r="I388" s="431">
        <f>VLOOKUP(B:B,[1]GOODYEAR!$B:$K,10,0)</f>
        <v>16</v>
      </c>
      <c r="J388" s="132">
        <v>1260</v>
      </c>
      <c r="K388" s="133" t="s">
        <v>1977</v>
      </c>
      <c r="L388" s="133">
        <v>2</v>
      </c>
      <c r="M388" s="135" t="s">
        <v>3998</v>
      </c>
      <c r="N388" s="236" t="s">
        <v>7137</v>
      </c>
      <c r="O388" s="236">
        <v>0</v>
      </c>
      <c r="P388" s="237">
        <v>8530</v>
      </c>
      <c r="Q388" s="238">
        <f t="shared" si="144"/>
        <v>7277.272727272727</v>
      </c>
      <c r="R388" s="144">
        <f t="shared" si="152"/>
        <v>0.24697064334790753</v>
      </c>
      <c r="S388" s="197">
        <v>1074476310</v>
      </c>
      <c r="T388" s="303" t="s">
        <v>8142</v>
      </c>
      <c r="U388" s="194">
        <f t="shared" si="147"/>
        <v>8530</v>
      </c>
      <c r="W388" s="239">
        <v>8530</v>
      </c>
      <c r="X388" s="136">
        <f t="shared" si="148"/>
        <v>5480</v>
      </c>
      <c r="Y388" s="240">
        <f t="shared" si="149"/>
        <v>7277.272727272727</v>
      </c>
      <c r="Z388" s="142">
        <f t="shared" si="150"/>
        <v>7.7256740914419586E-2</v>
      </c>
      <c r="AA388" s="137">
        <f t="shared" si="151"/>
        <v>0.24697064334790753</v>
      </c>
      <c r="AB388" s="145"/>
      <c r="AC388" s="189">
        <f t="shared" si="155"/>
        <v>8362</v>
      </c>
      <c r="AD388" s="187">
        <f t="shared" si="156"/>
        <v>9189</v>
      </c>
      <c r="AE388" s="129">
        <f t="shared" si="157"/>
        <v>827.01</v>
      </c>
      <c r="AF388" s="130">
        <f t="shared" si="158"/>
        <v>168.01</v>
      </c>
      <c r="AG388" s="131">
        <f t="shared" si="159"/>
        <v>1.8283817608009574E-2</v>
      </c>
      <c r="AH388" s="138">
        <f t="shared" si="160"/>
        <v>659</v>
      </c>
      <c r="AI388" s="139">
        <f t="shared" si="161"/>
        <v>7.171618239199043E-2</v>
      </c>
      <c r="AJ388" s="139">
        <f t="shared" si="162"/>
        <v>0.22868682573989796</v>
      </c>
      <c r="AL388" s="197">
        <v>1656513130070</v>
      </c>
      <c r="AM388" s="197">
        <v>4992496142318</v>
      </c>
      <c r="AN388" s="197" t="s">
        <v>3799</v>
      </c>
      <c r="AO388" s="241" t="s">
        <v>3798</v>
      </c>
      <c r="AP388" s="241" t="s">
        <v>871</v>
      </c>
      <c r="AQ388" s="242" t="s">
        <v>113</v>
      </c>
      <c r="AR388" s="242">
        <v>11800</v>
      </c>
      <c r="AS388" s="431">
        <f>VLOOKUP(B:B,[1]GOODYEAR!$B:$K,8,0)</f>
        <v>5480</v>
      </c>
      <c r="AT388" s="431">
        <v>525</v>
      </c>
      <c r="AU388" s="211" t="s">
        <v>3956</v>
      </c>
      <c r="AV388" s="197" t="s">
        <v>5818</v>
      </c>
      <c r="AW388" s="134" t="str">
        <f>IFERROR(VLOOKUP(AV:AV,Q商品!B:E,4,0),"")</f>
        <v>2023年製 Vector 4Seasons Hybrid 165/65R13 77H オールシーズンタイヤ 翌営業日発送</v>
      </c>
      <c r="AX388" s="134" t="str">
        <f>IFERROR(VLOOKUP(B:B,在庫!B:M,12,0),"")</f>
        <v>2023年製</v>
      </c>
      <c r="AY388" s="134">
        <f>IFERROR(VLOOKUP(B:B,在庫!B:L,10,0),"")</f>
        <v>2</v>
      </c>
      <c r="AZ388" s="244" t="e">
        <f>VLOOKUP(AL:AL,[1]MICHELIN!$B:$AH,32,0)</f>
        <v>#N/A</v>
      </c>
      <c r="BA388" s="244" t="e">
        <f>VLOOKUP(AL:AL,[1]MICHELIN!$B:$AH,33,0)</f>
        <v>#N/A</v>
      </c>
      <c r="BC388" s="11" t="s">
        <v>2055</v>
      </c>
    </row>
    <row r="389" spans="1:55" s="11" customFormat="1" ht="19.5" customHeight="1">
      <c r="A389" s="11">
        <f t="shared" si="153"/>
        <v>1</v>
      </c>
      <c r="B389" s="249">
        <f t="shared" si="154"/>
        <v>1557013130075</v>
      </c>
      <c r="C389" s="243">
        <f>VLOOKUP(B:B,[1]GOODYEAR!$B:$K,9,0)</f>
        <v>48</v>
      </c>
      <c r="D389" s="11" t="s">
        <v>5341</v>
      </c>
      <c r="E389" s="11" t="s">
        <v>3344</v>
      </c>
      <c r="F389" s="160" t="s">
        <v>7088</v>
      </c>
      <c r="G389" s="133" t="s">
        <v>10661</v>
      </c>
      <c r="H389" s="243">
        <v>24</v>
      </c>
      <c r="I389" s="431">
        <f>VLOOKUP(B:B,[1]GOODYEAR!$B:$K,10,0)</f>
        <v>24</v>
      </c>
      <c r="J389" s="132" t="s">
        <v>10660</v>
      </c>
      <c r="K389" s="133" t="s">
        <v>1977</v>
      </c>
      <c r="L389" s="133">
        <v>3</v>
      </c>
      <c r="M389" s="135" t="s">
        <v>3466</v>
      </c>
      <c r="N389" s="236" t="s">
        <v>7138</v>
      </c>
      <c r="O389" s="236">
        <v>0</v>
      </c>
      <c r="P389" s="237">
        <v>7640</v>
      </c>
      <c r="Q389" s="238">
        <f t="shared" si="144"/>
        <v>6468.181818181818</v>
      </c>
      <c r="R389" s="144">
        <f t="shared" si="152"/>
        <v>0.24708362614195359</v>
      </c>
      <c r="S389" s="197">
        <v>1074476490</v>
      </c>
      <c r="T389" s="303" t="s">
        <v>8143</v>
      </c>
      <c r="U389" s="194">
        <f t="shared" si="147"/>
        <v>7640</v>
      </c>
      <c r="W389" s="239">
        <v>7640</v>
      </c>
      <c r="X389" s="136">
        <f t="shared" si="148"/>
        <v>4870</v>
      </c>
      <c r="Y389" s="240">
        <f t="shared" si="149"/>
        <v>6468.181818181818</v>
      </c>
      <c r="Z389" s="142">
        <f t="shared" si="150"/>
        <v>7.7225130890052451E-2</v>
      </c>
      <c r="AA389" s="137">
        <f t="shared" si="151"/>
        <v>0.24708362614195359</v>
      </c>
      <c r="AB389" s="145" t="s">
        <v>10672</v>
      </c>
      <c r="AC389" s="189">
        <f t="shared" si="155"/>
        <v>7490</v>
      </c>
      <c r="AD389" s="187">
        <f t="shared" si="156"/>
        <v>8230</v>
      </c>
      <c r="AE389" s="129">
        <f t="shared" si="157"/>
        <v>740.69999999999993</v>
      </c>
      <c r="AF389" s="130">
        <f t="shared" si="158"/>
        <v>150.69999999999993</v>
      </c>
      <c r="AG389" s="131">
        <f t="shared" si="159"/>
        <v>1.8311057108140939E-2</v>
      </c>
      <c r="AH389" s="138">
        <f t="shared" si="160"/>
        <v>590</v>
      </c>
      <c r="AI389" s="139">
        <f t="shared" si="161"/>
        <v>7.168894289185905E-2</v>
      </c>
      <c r="AJ389" s="139">
        <f t="shared" si="162"/>
        <v>0.22877256903381266</v>
      </c>
      <c r="AL389" s="197">
        <v>1557013130075</v>
      </c>
      <c r="AM389" s="197">
        <v>4992496142295</v>
      </c>
      <c r="AN389" s="197" t="s">
        <v>3800</v>
      </c>
      <c r="AO389" s="241" t="s">
        <v>3798</v>
      </c>
      <c r="AP389" s="241" t="s">
        <v>866</v>
      </c>
      <c r="AQ389" s="242" t="s">
        <v>867</v>
      </c>
      <c r="AR389" s="242">
        <v>10600</v>
      </c>
      <c r="AS389" s="431">
        <f>VLOOKUP(B:B,[1]GOODYEAR!$B:$K,8,0)</f>
        <v>4870</v>
      </c>
      <c r="AT389" s="431">
        <v>525</v>
      </c>
      <c r="AU389" s="211" t="s">
        <v>3956</v>
      </c>
      <c r="AV389" s="197" t="s">
        <v>5820</v>
      </c>
      <c r="AW389" s="134" t="str">
        <f>IFERROR(VLOOKUP(AV:AV,Q商品!B:E,4,0),"")</f>
        <v>2022年製以降 Vector 4Seasons Hybrid 155/70R13 75H オールシーズンタイヤ 翌営業日発送</v>
      </c>
      <c r="AX389" s="134" t="str">
        <f>IFERROR(VLOOKUP(B:B,在庫!B:M,12,0),"")</f>
        <v>2023年製</v>
      </c>
      <c r="AY389" s="134">
        <f>IFERROR(VLOOKUP(B:B,在庫!B:L,10,0),"")</f>
        <v>2</v>
      </c>
      <c r="AZ389" s="244" t="e">
        <f>VLOOKUP(AL:AL,[1]MICHELIN!$B:$AH,32,0)</f>
        <v>#N/A</v>
      </c>
      <c r="BA389" s="244" t="e">
        <f>VLOOKUP(AL:AL,[1]MICHELIN!$B:$AH,33,0)</f>
        <v>#N/A</v>
      </c>
      <c r="BC389" s="11" t="s">
        <v>2055</v>
      </c>
    </row>
    <row r="390" spans="1:55" s="11" customFormat="1" ht="19.5" customHeight="1">
      <c r="A390" s="11">
        <f t="shared" si="153"/>
        <v>1</v>
      </c>
      <c r="B390" s="249">
        <f t="shared" si="154"/>
        <v>1458013130075</v>
      </c>
      <c r="C390" s="243">
        <f>VLOOKUP(B:B,[1]GOODYEAR!$B:$K,9,0)</f>
        <v>148</v>
      </c>
      <c r="D390" s="11" t="s">
        <v>5341</v>
      </c>
      <c r="E390" s="11" t="s">
        <v>3345</v>
      </c>
      <c r="F390" s="310" t="s">
        <v>7089</v>
      </c>
      <c r="G390" s="133" t="s">
        <v>10663</v>
      </c>
      <c r="H390" s="243">
        <v>32</v>
      </c>
      <c r="I390" s="431">
        <f>VLOOKUP(B:B,[1]GOODYEAR!$B:$K,10,0)</f>
        <v>32</v>
      </c>
      <c r="J390" s="132">
        <v>1360</v>
      </c>
      <c r="K390" s="133" t="s">
        <v>1977</v>
      </c>
      <c r="L390" s="133">
        <v>4</v>
      </c>
      <c r="M390" s="135" t="s">
        <v>3998</v>
      </c>
      <c r="N390" s="236" t="s">
        <v>7139</v>
      </c>
      <c r="O390" s="236">
        <v>0</v>
      </c>
      <c r="P390" s="237">
        <v>6420</v>
      </c>
      <c r="Q390" s="238">
        <f t="shared" si="144"/>
        <v>5359.090909090909</v>
      </c>
      <c r="R390" s="144">
        <f t="shared" si="152"/>
        <v>0.24614079728583543</v>
      </c>
      <c r="S390" s="197">
        <v>1074476573</v>
      </c>
      <c r="T390" s="303" t="s">
        <v>8144</v>
      </c>
      <c r="U390" s="194">
        <f t="shared" si="147"/>
        <v>6420</v>
      </c>
      <c r="W390" s="239">
        <v>6420</v>
      </c>
      <c r="X390" s="136">
        <f t="shared" si="148"/>
        <v>4040</v>
      </c>
      <c r="Y390" s="240">
        <f t="shared" si="149"/>
        <v>5359.090909090909</v>
      </c>
      <c r="Z390" s="142">
        <f t="shared" si="150"/>
        <v>7.7258566978193111E-2</v>
      </c>
      <c r="AA390" s="137">
        <f t="shared" si="151"/>
        <v>0.24614079728583543</v>
      </c>
      <c r="AB390" s="145"/>
      <c r="AC390" s="189">
        <f t="shared" si="155"/>
        <v>6294</v>
      </c>
      <c r="AD390" s="187">
        <f t="shared" si="156"/>
        <v>6916</v>
      </c>
      <c r="AE390" s="129">
        <f t="shared" si="157"/>
        <v>622.43999999999994</v>
      </c>
      <c r="AF390" s="130">
        <f t="shared" si="158"/>
        <v>126.43999999999994</v>
      </c>
      <c r="AG390" s="131">
        <f t="shared" si="159"/>
        <v>1.8282244071717746E-2</v>
      </c>
      <c r="AH390" s="138">
        <f t="shared" si="160"/>
        <v>496</v>
      </c>
      <c r="AI390" s="139">
        <f t="shared" si="161"/>
        <v>7.1717755928282251E-2</v>
      </c>
      <c r="AJ390" s="139">
        <f t="shared" si="162"/>
        <v>0.22785855321411769</v>
      </c>
      <c r="AL390" s="197">
        <v>1458013130075</v>
      </c>
      <c r="AM390" s="197">
        <v>4992496142264</v>
      </c>
      <c r="AN390" s="197" t="s">
        <v>3801</v>
      </c>
      <c r="AO390" s="241" t="s">
        <v>3798</v>
      </c>
      <c r="AP390" s="241" t="s">
        <v>847</v>
      </c>
      <c r="AQ390" s="242" t="s">
        <v>848</v>
      </c>
      <c r="AR390" s="242">
        <v>8900</v>
      </c>
      <c r="AS390" s="431">
        <f>VLOOKUP(B:B,[1]GOODYEAR!$B:$K,8,0)</f>
        <v>4040</v>
      </c>
      <c r="AT390" s="431">
        <v>525</v>
      </c>
      <c r="AU390" s="211" t="s">
        <v>3956</v>
      </c>
      <c r="AV390" s="197" t="s">
        <v>5822</v>
      </c>
      <c r="AW390" s="134" t="str">
        <f>IFERROR(VLOOKUP(AV:AV,Q商品!B:E,4,0),"")</f>
        <v>2023年製 Vector 4Seasons Hybrid 145/80R13 75S オールシーズンタイヤ 翌営業日発送</v>
      </c>
      <c r="AX390" s="134" t="str">
        <f>IFERROR(VLOOKUP(B:B,在庫!B:M,12,0),"")</f>
        <v>2023年製</v>
      </c>
      <c r="AY390" s="134">
        <f>IFERROR(VLOOKUP(B:B,在庫!B:L,10,0),"")</f>
        <v>2</v>
      </c>
      <c r="AZ390" s="244" t="e">
        <f>VLOOKUP(AL:AL,[1]MICHELIN!$B:$AH,32,0)</f>
        <v>#N/A</v>
      </c>
      <c r="BA390" s="244" t="e">
        <f>VLOOKUP(AL:AL,[1]MICHELIN!$B:$AH,33,0)</f>
        <v>#N/A</v>
      </c>
      <c r="BC390" s="11" t="s">
        <v>2055</v>
      </c>
    </row>
    <row r="391" spans="1:55" s="11" customFormat="1" ht="19.5" customHeight="1">
      <c r="A391" s="11">
        <f t="shared" si="153"/>
        <v>1</v>
      </c>
      <c r="B391" s="249">
        <f t="shared" si="154"/>
        <v>1558013130072</v>
      </c>
      <c r="C391" s="243">
        <f>VLOOKUP(B:B,[1]GOODYEAR!$B:$K,9,0)</f>
        <v>36</v>
      </c>
      <c r="D391" s="11" t="s">
        <v>5341</v>
      </c>
      <c r="E391" s="11" t="s">
        <v>3346</v>
      </c>
      <c r="F391" s="160" t="s">
        <v>7090</v>
      </c>
      <c r="G391" s="133" t="s">
        <v>10663</v>
      </c>
      <c r="H391" s="243">
        <v>16</v>
      </c>
      <c r="I391" s="431">
        <f>VLOOKUP(B:B,[1]GOODYEAR!$B:$K,10,0)</f>
        <v>16</v>
      </c>
      <c r="J391" s="132">
        <v>1260</v>
      </c>
      <c r="K391" s="133" t="s">
        <v>1977</v>
      </c>
      <c r="L391" s="133">
        <v>5</v>
      </c>
      <c r="M391" s="135" t="s">
        <v>3998</v>
      </c>
      <c r="N391" s="236" t="s">
        <v>7140</v>
      </c>
      <c r="O391" s="236">
        <v>0</v>
      </c>
      <c r="P391" s="237">
        <v>7300</v>
      </c>
      <c r="Q391" s="238">
        <f t="shared" si="144"/>
        <v>6159.090909090909</v>
      </c>
      <c r="R391" s="144">
        <f t="shared" si="152"/>
        <v>0.24826568265682655</v>
      </c>
      <c r="S391" s="197">
        <v>1074475786</v>
      </c>
      <c r="T391" s="303" t="s">
        <v>8145</v>
      </c>
      <c r="U391" s="194">
        <f t="shared" si="147"/>
        <v>7300</v>
      </c>
      <c r="W391" s="239">
        <v>7300</v>
      </c>
      <c r="X391" s="136">
        <f t="shared" si="148"/>
        <v>4630</v>
      </c>
      <c r="Y391" s="240">
        <f t="shared" si="149"/>
        <v>6159.090909090909</v>
      </c>
      <c r="Z391" s="142">
        <f t="shared" si="150"/>
        <v>7.7123287671232887E-2</v>
      </c>
      <c r="AA391" s="137">
        <f t="shared" si="151"/>
        <v>0.24826568265682655</v>
      </c>
      <c r="AB391" s="145"/>
      <c r="AC391" s="189">
        <f t="shared" si="155"/>
        <v>7156</v>
      </c>
      <c r="AD391" s="187">
        <f t="shared" si="156"/>
        <v>7863</v>
      </c>
      <c r="AE391" s="129">
        <f t="shared" si="157"/>
        <v>707.67</v>
      </c>
      <c r="AF391" s="130">
        <f t="shared" si="158"/>
        <v>144.66999999999996</v>
      </c>
      <c r="AG391" s="131">
        <f t="shared" si="159"/>
        <v>1.8398829963118396E-2</v>
      </c>
      <c r="AH391" s="138">
        <f t="shared" si="160"/>
        <v>563</v>
      </c>
      <c r="AI391" s="139">
        <f t="shared" si="161"/>
        <v>7.1601170036881601E-2</v>
      </c>
      <c r="AJ391" s="139">
        <f t="shared" si="162"/>
        <v>0.22986685269370816</v>
      </c>
      <c r="AL391" s="197">
        <v>1558013130072</v>
      </c>
      <c r="AM391" s="197">
        <v>4992496142271</v>
      </c>
      <c r="AN391" s="197" t="s">
        <v>3802</v>
      </c>
      <c r="AO391" s="241" t="s">
        <v>3798</v>
      </c>
      <c r="AP391" s="241" t="s">
        <v>849</v>
      </c>
      <c r="AQ391" s="242" t="s">
        <v>850</v>
      </c>
      <c r="AR391" s="242">
        <v>10100</v>
      </c>
      <c r="AS391" s="431">
        <f>VLOOKUP(B:B,[1]GOODYEAR!$B:$K,8,0)</f>
        <v>4630</v>
      </c>
      <c r="AT391" s="431">
        <v>525</v>
      </c>
      <c r="AU391" s="211" t="s">
        <v>3956</v>
      </c>
      <c r="AV391" s="197" t="s">
        <v>5824</v>
      </c>
      <c r="AW391" s="134" t="str">
        <f>IFERROR(VLOOKUP(AV:AV,Q商品!B:E,4,0),"")</f>
        <v>2023年製 Vector 4Seasons Hybrid 155/80R13 79S オールシーズン 翌営業日発送</v>
      </c>
      <c r="AX391" s="134" t="str">
        <f>IFERROR(VLOOKUP(B:B,在庫!B:M,12,0),"")</f>
        <v>2023年製</v>
      </c>
      <c r="AY391" s="134">
        <f>IFERROR(VLOOKUP(B:B,在庫!B:L,10,0),"")</f>
        <v>1</v>
      </c>
      <c r="AZ391" s="244" t="e">
        <f>VLOOKUP(AL:AL,[1]MICHELIN!$B:$AH,32,0)</f>
        <v>#N/A</v>
      </c>
      <c r="BA391" s="244" t="e">
        <f>VLOOKUP(AL:AL,[1]MICHELIN!$B:$AH,33,0)</f>
        <v>#N/A</v>
      </c>
      <c r="BC391" s="11" t="s">
        <v>2055</v>
      </c>
    </row>
    <row r="392" spans="1:55" s="11" customFormat="1" ht="19.5" customHeight="1">
      <c r="A392" s="11">
        <f t="shared" si="153"/>
        <v>1</v>
      </c>
      <c r="B392" s="249">
        <f t="shared" si="154"/>
        <v>1555514130075</v>
      </c>
      <c r="C392" s="243">
        <f>VLOOKUP(B:B,[1]GOODYEAR!$B:$K,9,0)</f>
        <v>0</v>
      </c>
      <c r="D392" s="11" t="s">
        <v>5341</v>
      </c>
      <c r="E392" s="11" t="s">
        <v>3347</v>
      </c>
      <c r="F392" s="310" t="s">
        <v>7091</v>
      </c>
      <c r="G392" s="133" t="s">
        <v>10663</v>
      </c>
      <c r="H392" s="243">
        <v>11</v>
      </c>
      <c r="I392" s="431">
        <f>VLOOKUP(B:B,[1]GOODYEAR!$B:$K,10,0)</f>
        <v>11</v>
      </c>
      <c r="J392" s="132" t="s">
        <v>10660</v>
      </c>
      <c r="K392" s="133" t="s">
        <v>1977</v>
      </c>
      <c r="L392" s="133">
        <v>6</v>
      </c>
      <c r="M392" s="135" t="s">
        <v>3998</v>
      </c>
      <c r="N392" s="236" t="s">
        <v>7141</v>
      </c>
      <c r="O392" s="236">
        <v>0</v>
      </c>
      <c r="P392" s="237">
        <v>10370</v>
      </c>
      <c r="Q392" s="238">
        <f t="shared" si="144"/>
        <v>8950</v>
      </c>
      <c r="R392" s="144">
        <f t="shared" si="152"/>
        <v>0.25027932960893856</v>
      </c>
      <c r="S392" s="197">
        <v>1074475785</v>
      </c>
      <c r="T392" s="303" t="s">
        <v>8146</v>
      </c>
      <c r="U392" s="194">
        <f t="shared" si="147"/>
        <v>10370</v>
      </c>
      <c r="W392" s="239">
        <v>10370</v>
      </c>
      <c r="X392" s="136">
        <f t="shared" si="148"/>
        <v>6710</v>
      </c>
      <c r="Y392" s="240">
        <f t="shared" si="149"/>
        <v>8950</v>
      </c>
      <c r="Z392" s="142">
        <f t="shared" si="150"/>
        <v>7.7242044358727169E-2</v>
      </c>
      <c r="AA392" s="137">
        <f t="shared" si="151"/>
        <v>0.25027932960893856</v>
      </c>
      <c r="AB392" s="145"/>
      <c r="AC392" s="189">
        <f t="shared" si="155"/>
        <v>10166</v>
      </c>
      <c r="AD392" s="187">
        <f t="shared" si="156"/>
        <v>11171</v>
      </c>
      <c r="AE392" s="129">
        <f t="shared" si="157"/>
        <v>1005.39</v>
      </c>
      <c r="AF392" s="130">
        <f t="shared" si="158"/>
        <v>204.39</v>
      </c>
      <c r="AG392" s="131">
        <f t="shared" si="159"/>
        <v>1.8296481962223613E-2</v>
      </c>
      <c r="AH392" s="138">
        <f t="shared" si="160"/>
        <v>801</v>
      </c>
      <c r="AI392" s="139">
        <f t="shared" si="161"/>
        <v>7.1703518037776387E-2</v>
      </c>
      <c r="AJ392" s="139">
        <f t="shared" si="162"/>
        <v>0.23198284764671495</v>
      </c>
      <c r="AL392" s="197">
        <v>1555514130075</v>
      </c>
      <c r="AM392" s="197">
        <v>4992496142387</v>
      </c>
      <c r="AN392" s="197" t="s">
        <v>3803</v>
      </c>
      <c r="AO392" s="241" t="s">
        <v>3798</v>
      </c>
      <c r="AP392" s="241" t="s">
        <v>1364</v>
      </c>
      <c r="AQ392" s="242" t="s">
        <v>1365</v>
      </c>
      <c r="AR392" s="242">
        <v>14300</v>
      </c>
      <c r="AS392" s="431">
        <f>VLOOKUP(B:B,[1]GOODYEAR!$B:$K,8,0)</f>
        <v>6710</v>
      </c>
      <c r="AT392" s="431">
        <v>525</v>
      </c>
      <c r="AU392" s="211" t="s">
        <v>3956</v>
      </c>
      <c r="AV392" s="197" t="s">
        <v>5825</v>
      </c>
      <c r="AW392" s="134" t="str">
        <f>IFERROR(VLOOKUP(AV:AV,Q商品!B:E,4,0),"")</f>
        <v>2022年製 Vector 4Seasons Hybrid 155/55R14 69H オールシーズン 翌営業日発送</v>
      </c>
      <c r="AX392" s="134" t="str">
        <f>IFERROR(VLOOKUP(B:B,在庫!B:M,12,0),"")</f>
        <v>2022年製</v>
      </c>
      <c r="AY392" s="134">
        <f>IFERROR(VLOOKUP(B:B,在庫!B:L,10,0),"")</f>
        <v>1</v>
      </c>
      <c r="AZ392" s="244" t="e">
        <f>VLOOKUP(AL:AL,[1]MICHELIN!$B:$AH,32,0)</f>
        <v>#N/A</v>
      </c>
      <c r="BA392" s="244" t="e">
        <f>VLOOKUP(AL:AL,[1]MICHELIN!$B:$AH,33,0)</f>
        <v>#N/A</v>
      </c>
      <c r="BC392" s="11" t="s">
        <v>2055</v>
      </c>
    </row>
    <row r="393" spans="1:55" s="11" customFormat="1" ht="19.5" customHeight="1">
      <c r="A393" s="11">
        <f t="shared" si="153"/>
        <v>1</v>
      </c>
      <c r="B393" s="249">
        <f t="shared" si="154"/>
        <v>1655514130072</v>
      </c>
      <c r="C393" s="243">
        <f>VLOOKUP(B:B,[1]GOODYEAR!$B:$K,9,0)</f>
        <v>72</v>
      </c>
      <c r="D393" s="11" t="s">
        <v>6145</v>
      </c>
      <c r="E393" s="11" t="s">
        <v>3348</v>
      </c>
      <c r="F393" s="310" t="s">
        <v>7092</v>
      </c>
      <c r="G393" s="133" t="s">
        <v>10663</v>
      </c>
      <c r="H393" s="243">
        <v>28</v>
      </c>
      <c r="I393" s="431">
        <f>VLOOKUP(B:B,[1]GOODYEAR!$B:$K,10,0)</f>
        <v>28</v>
      </c>
      <c r="J393" s="132">
        <v>890</v>
      </c>
      <c r="K393" s="133" t="s">
        <v>1977</v>
      </c>
      <c r="L393" s="133">
        <v>7</v>
      </c>
      <c r="M393" s="135" t="s">
        <v>3998</v>
      </c>
      <c r="N393" s="236" t="s">
        <v>7142</v>
      </c>
      <c r="O393" s="236">
        <v>0</v>
      </c>
      <c r="P393" s="237">
        <v>11050</v>
      </c>
      <c r="Q393" s="238">
        <f t="shared" si="144"/>
        <v>9568.181818181818</v>
      </c>
      <c r="R393" s="144">
        <f t="shared" si="152"/>
        <v>0.24959619952494061</v>
      </c>
      <c r="S393" s="197">
        <v>1074476572</v>
      </c>
      <c r="T393" s="303" t="s">
        <v>8147</v>
      </c>
      <c r="U393" s="194">
        <f t="shared" si="147"/>
        <v>11050</v>
      </c>
      <c r="W393" s="239">
        <v>11050</v>
      </c>
      <c r="X393" s="136">
        <f t="shared" si="148"/>
        <v>7180</v>
      </c>
      <c r="Y393" s="240">
        <f t="shared" si="149"/>
        <v>9568.181818181818</v>
      </c>
      <c r="Z393" s="142">
        <f t="shared" si="150"/>
        <v>7.7285067873303248E-2</v>
      </c>
      <c r="AA393" s="137">
        <f t="shared" si="151"/>
        <v>0.24959619952494061</v>
      </c>
      <c r="AB393" s="145"/>
      <c r="AC393" s="189">
        <f t="shared" si="155"/>
        <v>10833</v>
      </c>
      <c r="AD393" s="187">
        <f t="shared" si="156"/>
        <v>11904</v>
      </c>
      <c r="AE393" s="129">
        <f t="shared" si="157"/>
        <v>1071.3599999999999</v>
      </c>
      <c r="AF393" s="130">
        <f t="shared" si="158"/>
        <v>217.3599999999999</v>
      </c>
      <c r="AG393" s="131">
        <f t="shared" si="159"/>
        <v>1.8259408602150529E-2</v>
      </c>
      <c r="AH393" s="138">
        <f t="shared" si="160"/>
        <v>854</v>
      </c>
      <c r="AI393" s="139">
        <f t="shared" si="161"/>
        <v>7.1740591397849468E-2</v>
      </c>
      <c r="AJ393" s="139">
        <f t="shared" si="162"/>
        <v>0.23133679092279008</v>
      </c>
      <c r="AL393" s="197">
        <v>1655514130072</v>
      </c>
      <c r="AM393" s="197">
        <v>4992496142394</v>
      </c>
      <c r="AN393" s="197" t="s">
        <v>3804</v>
      </c>
      <c r="AO393" s="241" t="s">
        <v>3798</v>
      </c>
      <c r="AP393" s="241" t="s">
        <v>854</v>
      </c>
      <c r="AQ393" s="242" t="s">
        <v>111</v>
      </c>
      <c r="AR393" s="242">
        <v>15300</v>
      </c>
      <c r="AS393" s="431">
        <v>7180</v>
      </c>
      <c r="AT393" s="431">
        <v>525</v>
      </c>
      <c r="AU393" s="211" t="s">
        <v>3956</v>
      </c>
      <c r="AV393" s="197" t="s">
        <v>5827</v>
      </c>
      <c r="AW393" s="134" t="str">
        <f>IFERROR(VLOOKUP(AV:AV,Q商品!B:E,4,0),"")</f>
        <v>2023年製 Vector 4Seasons Hybrid 165/55R14 72H オールシーズンタイヤ 翌営業日発送</v>
      </c>
      <c r="AX393" s="134" t="str">
        <f>IFERROR(VLOOKUP(B:B,在庫!B:M,12,0),"")</f>
        <v>2023年製</v>
      </c>
      <c r="AY393" s="134">
        <f>IFERROR(VLOOKUP(B:B,在庫!B:L,10,0),"")</f>
        <v>2</v>
      </c>
      <c r="AZ393" s="244" t="e">
        <f>VLOOKUP(AL:AL,[1]MICHELIN!$B:$AH,32,0)</f>
        <v>#N/A</v>
      </c>
      <c r="BA393" s="244" t="e">
        <f>VLOOKUP(AL:AL,[1]MICHELIN!$B:$AH,33,0)</f>
        <v>#N/A</v>
      </c>
      <c r="BC393" s="11" t="s">
        <v>2055</v>
      </c>
    </row>
    <row r="394" spans="1:55" s="11" customFormat="1" ht="19.5" customHeight="1">
      <c r="A394" s="11">
        <f t="shared" si="153"/>
        <v>1</v>
      </c>
      <c r="B394" s="249">
        <f t="shared" si="154"/>
        <v>1556514130072</v>
      </c>
      <c r="C394" s="243">
        <f>VLOOKUP(B:B,[1]GOODYEAR!$B:$K,9,0)</f>
        <v>647</v>
      </c>
      <c r="D394" s="11" t="s">
        <v>5341</v>
      </c>
      <c r="E394" s="11" t="s">
        <v>3349</v>
      </c>
      <c r="F394" s="310" t="s">
        <v>7186</v>
      </c>
      <c r="G394" s="133" t="s">
        <v>10663</v>
      </c>
      <c r="H394" s="243">
        <v>0</v>
      </c>
      <c r="I394" s="431">
        <f>VLOOKUP(B:B,[1]GOODYEAR!$B:$K,10,0)</f>
        <v>0</v>
      </c>
      <c r="J394" s="132">
        <v>46</v>
      </c>
      <c r="K394" s="133" t="s">
        <v>1977</v>
      </c>
      <c r="L394" s="133">
        <v>8</v>
      </c>
      <c r="M394" s="135" t="s">
        <v>3998</v>
      </c>
      <c r="N394" s="236" t="s">
        <v>7142</v>
      </c>
      <c r="O394" s="236">
        <v>0</v>
      </c>
      <c r="P394" s="237">
        <v>11050</v>
      </c>
      <c r="Q394" s="238">
        <f t="shared" si="144"/>
        <v>9568.181818181818</v>
      </c>
      <c r="R394" s="144">
        <f t="shared" si="152"/>
        <v>0.47116389548693588</v>
      </c>
      <c r="S394" s="197">
        <v>1074476072</v>
      </c>
      <c r="T394" s="303" t="s">
        <v>8148</v>
      </c>
      <c r="U394" s="194">
        <f t="shared" si="147"/>
        <v>7950</v>
      </c>
      <c r="W394" s="239">
        <v>7950</v>
      </c>
      <c r="X394" s="136">
        <f t="shared" si="148"/>
        <v>5060</v>
      </c>
      <c r="Y394" s="240">
        <f t="shared" si="149"/>
        <v>6749.9999999999991</v>
      </c>
      <c r="Z394" s="142">
        <f t="shared" si="150"/>
        <v>-0.22497737556561082</v>
      </c>
      <c r="AA394" s="137">
        <f t="shared" si="151"/>
        <v>0.25037037037037024</v>
      </c>
      <c r="AB394" s="145"/>
      <c r="AC394" s="189">
        <f t="shared" si="155"/>
        <v>7794</v>
      </c>
      <c r="AD394" s="187">
        <f t="shared" si="156"/>
        <v>8564</v>
      </c>
      <c r="AE394" s="129">
        <f t="shared" si="157"/>
        <v>770.76</v>
      </c>
      <c r="AF394" s="130">
        <f t="shared" si="158"/>
        <v>156.76</v>
      </c>
      <c r="AG394" s="131">
        <f t="shared" si="159"/>
        <v>1.8304530593180754E-2</v>
      </c>
      <c r="AH394" s="138">
        <f t="shared" si="160"/>
        <v>614</v>
      </c>
      <c r="AI394" s="139">
        <f t="shared" si="161"/>
        <v>7.1695469406819243E-2</v>
      </c>
      <c r="AJ394" s="139">
        <f t="shared" si="162"/>
        <v>0.23206583977718948</v>
      </c>
      <c r="AL394" s="197">
        <v>1556514130072</v>
      </c>
      <c r="AM394" s="197">
        <v>4992496142349</v>
      </c>
      <c r="AN394" s="197" t="s">
        <v>3805</v>
      </c>
      <c r="AO394" s="241" t="s">
        <v>3798</v>
      </c>
      <c r="AP394" s="241" t="s">
        <v>865</v>
      </c>
      <c r="AQ394" s="242" t="s">
        <v>104</v>
      </c>
      <c r="AR394" s="242">
        <v>10900</v>
      </c>
      <c r="AS394" s="431">
        <f>VLOOKUP(B:B,[1]GOODYEAR!$B:$K,8,0)</f>
        <v>5060</v>
      </c>
      <c r="AT394" s="431">
        <v>525</v>
      </c>
      <c r="AU394" s="211" t="s">
        <v>3956</v>
      </c>
      <c r="AV394" s="197" t="s">
        <v>5829</v>
      </c>
      <c r="AW394" s="134" t="str">
        <f>IFERROR(VLOOKUP(AV:AV,Q商品!B:E,4,0),"")</f>
        <v>2023年製 Vector 4Seasons Hybrid 155/65R14 75H オールシーズンタイヤ 翌営業日発送</v>
      </c>
      <c r="AX394" s="134" t="str">
        <f>IFERROR(VLOOKUP(B:B,在庫!B:M,12,0),"")</f>
        <v>2023年製</v>
      </c>
      <c r="AY394" s="134">
        <f>IFERROR(VLOOKUP(B:B,在庫!B:L,10,0),"")</f>
        <v>1</v>
      </c>
      <c r="AZ394" s="244" t="e">
        <f>VLOOKUP(AL:AL,[1]MICHELIN!$B:$AH,32,0)</f>
        <v>#N/A</v>
      </c>
      <c r="BA394" s="244" t="e">
        <f>VLOOKUP(AL:AL,[1]MICHELIN!$B:$AH,33,0)</f>
        <v>#N/A</v>
      </c>
      <c r="BC394" s="11" t="s">
        <v>2055</v>
      </c>
    </row>
    <row r="395" spans="1:55" s="11" customFormat="1" ht="19.5" customHeight="1">
      <c r="A395" s="11">
        <f t="shared" si="153"/>
        <v>1</v>
      </c>
      <c r="B395" s="249">
        <f t="shared" si="154"/>
        <v>1656514130079</v>
      </c>
      <c r="C395" s="243">
        <f>VLOOKUP(B:B,[1]GOODYEAR!$B:$K,9,0)</f>
        <v>111</v>
      </c>
      <c r="D395" s="11" t="s">
        <v>5341</v>
      </c>
      <c r="E395" s="11" t="s">
        <v>3350</v>
      </c>
      <c r="F395" s="160" t="s">
        <v>7093</v>
      </c>
      <c r="G395" s="133" t="s">
        <v>10663</v>
      </c>
      <c r="H395" s="243">
        <v>46</v>
      </c>
      <c r="I395" s="431">
        <f>VLOOKUP(B:B,[1]GOODYEAR!$B:$K,10,0)</f>
        <v>46</v>
      </c>
      <c r="J395" s="132">
        <v>890</v>
      </c>
      <c r="K395" s="133" t="s">
        <v>1977</v>
      </c>
      <c r="L395" s="133">
        <v>9</v>
      </c>
      <c r="M395" s="135" t="s">
        <v>3998</v>
      </c>
      <c r="N395" s="236" t="s">
        <v>7466</v>
      </c>
      <c r="O395" s="236">
        <v>0</v>
      </c>
      <c r="P395" s="237">
        <v>8600</v>
      </c>
      <c r="Q395" s="238">
        <f t="shared" si="144"/>
        <v>7340.9090909090901</v>
      </c>
      <c r="R395" s="144">
        <f t="shared" si="152"/>
        <v>0.24804953560371509</v>
      </c>
      <c r="S395" s="197">
        <v>1074476308</v>
      </c>
      <c r="T395" s="303" t="s">
        <v>8149</v>
      </c>
      <c r="U395" s="194">
        <f t="shared" si="147"/>
        <v>8600</v>
      </c>
      <c r="W395" s="239">
        <v>8600</v>
      </c>
      <c r="X395" s="136">
        <f t="shared" si="148"/>
        <v>5520</v>
      </c>
      <c r="Y395" s="240">
        <f t="shared" si="149"/>
        <v>7340.9090909090901</v>
      </c>
      <c r="Z395" s="142">
        <f t="shared" si="150"/>
        <v>7.7209302325581319E-2</v>
      </c>
      <c r="AA395" s="137">
        <f t="shared" si="151"/>
        <v>0.24804953560371509</v>
      </c>
      <c r="AB395" s="145"/>
      <c r="AC395" s="189">
        <f t="shared" si="155"/>
        <v>8431</v>
      </c>
      <c r="AD395" s="187">
        <f t="shared" si="156"/>
        <v>9264</v>
      </c>
      <c r="AE395" s="129">
        <f t="shared" si="157"/>
        <v>833.76</v>
      </c>
      <c r="AF395" s="130">
        <f t="shared" si="158"/>
        <v>169.76</v>
      </c>
      <c r="AG395" s="131">
        <f t="shared" si="159"/>
        <v>1.8324697754749566E-2</v>
      </c>
      <c r="AH395" s="138">
        <f t="shared" si="160"/>
        <v>664</v>
      </c>
      <c r="AI395" s="139">
        <f t="shared" si="161"/>
        <v>7.1675302245250427E-2</v>
      </c>
      <c r="AJ395" s="139">
        <f t="shared" si="162"/>
        <v>0.22972483784896552</v>
      </c>
      <c r="AL395" s="197">
        <v>1656514130079</v>
      </c>
      <c r="AM395" s="197">
        <v>4992496142356</v>
      </c>
      <c r="AN395" s="197" t="s">
        <v>3806</v>
      </c>
      <c r="AO395" s="241" t="s">
        <v>3798</v>
      </c>
      <c r="AP395" s="241" t="s">
        <v>856</v>
      </c>
      <c r="AQ395" s="242" t="s">
        <v>114</v>
      </c>
      <c r="AR395" s="242">
        <v>11900</v>
      </c>
      <c r="AS395" s="431">
        <f>VLOOKUP(B:B,[1]GOODYEAR!$B:$K,8,0)</f>
        <v>5520</v>
      </c>
      <c r="AT395" s="431">
        <v>525</v>
      </c>
      <c r="AU395" s="211" t="s">
        <v>3956</v>
      </c>
      <c r="AV395" s="197" t="s">
        <v>5832</v>
      </c>
      <c r="AW395" s="134" t="str">
        <f>IFERROR(VLOOKUP(AV:AV,Q商品!B:E,4,0),"")</f>
        <v>2023年製 Vector 4Seasons Hybrid 165/65R14 79H オールシーズンタイヤ 翌営業日発送</v>
      </c>
      <c r="AX395" s="134" t="str">
        <f>IFERROR(VLOOKUP(B:B,在庫!B:M,12,0),"")</f>
        <v>2023年製</v>
      </c>
      <c r="AY395" s="134">
        <f>IFERROR(VLOOKUP(B:B,在庫!B:L,10,0),"")</f>
        <v>4</v>
      </c>
      <c r="AZ395" s="244" t="e">
        <f>VLOOKUP(AL:AL,[1]MICHELIN!$B:$AH,32,0)</f>
        <v>#N/A</v>
      </c>
      <c r="BA395" s="244" t="e">
        <f>VLOOKUP(AL:AL,[1]MICHELIN!$B:$AH,33,0)</f>
        <v>#N/A</v>
      </c>
      <c r="BC395" s="11" t="s">
        <v>2055</v>
      </c>
    </row>
    <row r="396" spans="1:55" s="11" customFormat="1" ht="19.5" customHeight="1">
      <c r="A396" s="11">
        <f t="shared" si="153"/>
        <v>1</v>
      </c>
      <c r="B396" s="249">
        <f t="shared" si="154"/>
        <v>1657014130071</v>
      </c>
      <c r="C396" s="243">
        <f>VLOOKUP(B:B,[1]GOODYEAR!$B:$K,9,0)</f>
        <v>77</v>
      </c>
      <c r="D396" s="11" t="s">
        <v>5341</v>
      </c>
      <c r="E396" s="11" t="s">
        <v>3351</v>
      </c>
      <c r="F396" s="160" t="s">
        <v>7094</v>
      </c>
      <c r="G396" s="133" t="s">
        <v>10663</v>
      </c>
      <c r="H396" s="243">
        <v>20</v>
      </c>
      <c r="I396" s="431">
        <f>VLOOKUP(B:B,[1]GOODYEAR!$B:$K,10,0)</f>
        <v>20</v>
      </c>
      <c r="J396" s="132" t="s">
        <v>10660</v>
      </c>
      <c r="K396" s="133" t="s">
        <v>1977</v>
      </c>
      <c r="L396" s="133">
        <v>10</v>
      </c>
      <c r="M396" s="135" t="s">
        <v>3998</v>
      </c>
      <c r="N396" s="236" t="s">
        <v>7143</v>
      </c>
      <c r="O396" s="236">
        <v>0</v>
      </c>
      <c r="P396" s="237">
        <v>8870</v>
      </c>
      <c r="Q396" s="238">
        <f t="shared" si="144"/>
        <v>7586.363636363636</v>
      </c>
      <c r="R396" s="144">
        <f t="shared" si="152"/>
        <v>0.24997004194128217</v>
      </c>
      <c r="S396" s="197">
        <v>1074476571</v>
      </c>
      <c r="T396" s="303" t="s">
        <v>8150</v>
      </c>
      <c r="U396" s="194">
        <f t="shared" si="147"/>
        <v>8870</v>
      </c>
      <c r="W396" s="239">
        <v>8870</v>
      </c>
      <c r="X396" s="136">
        <f t="shared" si="148"/>
        <v>5690</v>
      </c>
      <c r="Y396" s="240">
        <f t="shared" si="149"/>
        <v>7586.363636363636</v>
      </c>
      <c r="Z396" s="142">
        <f t="shared" si="150"/>
        <v>7.7339346110484763E-2</v>
      </c>
      <c r="AA396" s="137">
        <f t="shared" si="151"/>
        <v>0.24997004194128217</v>
      </c>
      <c r="AB396" s="145"/>
      <c r="AC396" s="189">
        <f t="shared" si="155"/>
        <v>8696</v>
      </c>
      <c r="AD396" s="187">
        <f t="shared" si="156"/>
        <v>9556</v>
      </c>
      <c r="AE396" s="129">
        <f t="shared" si="157"/>
        <v>860.04</v>
      </c>
      <c r="AF396" s="130">
        <f t="shared" si="158"/>
        <v>174.03999999999996</v>
      </c>
      <c r="AG396" s="131">
        <f t="shared" si="159"/>
        <v>1.8212641272498949E-2</v>
      </c>
      <c r="AH396" s="138">
        <f t="shared" si="160"/>
        <v>686</v>
      </c>
      <c r="AI396" s="139">
        <f t="shared" si="161"/>
        <v>7.1787358727501041E-2</v>
      </c>
      <c r="AJ396" s="139">
        <f t="shared" si="162"/>
        <v>0.23175740066878323</v>
      </c>
      <c r="AL396" s="197">
        <v>1657014130071</v>
      </c>
      <c r="AM396" s="197">
        <v>4992496142288</v>
      </c>
      <c r="AN396" s="197" t="s">
        <v>3807</v>
      </c>
      <c r="AO396" s="241" t="s">
        <v>3798</v>
      </c>
      <c r="AP396" s="241" t="s">
        <v>851</v>
      </c>
      <c r="AQ396" s="242" t="s">
        <v>86</v>
      </c>
      <c r="AR396" s="242">
        <v>12300</v>
      </c>
      <c r="AS396" s="431">
        <f>VLOOKUP(B:B,[1]GOODYEAR!$B:$K,8,0)</f>
        <v>5690</v>
      </c>
      <c r="AT396" s="431">
        <v>525</v>
      </c>
      <c r="AU396" s="211" t="s">
        <v>3956</v>
      </c>
      <c r="AV396" s="197" t="s">
        <v>5834</v>
      </c>
      <c r="AW396" s="134" t="str">
        <f>IFERROR(VLOOKUP(AV:AV,Q商品!B:E,4,0),"")</f>
        <v>2023年製 Vector 4Seasons Hybrid 165/70R14 81S オールシーズンタイヤ 翌営業日発送</v>
      </c>
      <c r="AX396" s="134" t="str">
        <f>IFERROR(VLOOKUP(B:B,在庫!B:M,12,0),"")</f>
        <v>2023年製</v>
      </c>
      <c r="AY396" s="134">
        <f>IFERROR(VLOOKUP(B:B,在庫!B:L,10,0),"")</f>
        <v>2</v>
      </c>
      <c r="AZ396" s="244" t="e">
        <f>VLOOKUP(AL:AL,[1]MICHELIN!$B:$AH,32,0)</f>
        <v>#N/A</v>
      </c>
      <c r="BA396" s="244" t="e">
        <f>VLOOKUP(AL:AL,[1]MICHELIN!$B:$AH,33,0)</f>
        <v>#N/A</v>
      </c>
      <c r="BC396" s="11" t="s">
        <v>2055</v>
      </c>
    </row>
    <row r="397" spans="1:55" s="11" customFormat="1" ht="19.5" customHeight="1">
      <c r="A397" s="11">
        <f t="shared" si="153"/>
        <v>1</v>
      </c>
      <c r="B397" s="249">
        <f t="shared" si="154"/>
        <v>1757014130078</v>
      </c>
      <c r="C397" s="243">
        <f>VLOOKUP(B:B,[1]GOODYEAR!$B:$K,9,0)</f>
        <v>57</v>
      </c>
      <c r="D397" s="11" t="s">
        <v>5341</v>
      </c>
      <c r="E397" s="11" t="s">
        <v>3352</v>
      </c>
      <c r="F397" s="160" t="s">
        <v>7095</v>
      </c>
      <c r="G397" s="133" t="s">
        <v>10663</v>
      </c>
      <c r="H397" s="243">
        <v>28</v>
      </c>
      <c r="I397" s="431">
        <f>VLOOKUP(B:B,[1]GOODYEAR!$B:$K,10,0)</f>
        <v>28</v>
      </c>
      <c r="J397" s="132">
        <v>1260</v>
      </c>
      <c r="K397" s="133" t="s">
        <v>1977</v>
      </c>
      <c r="L397" s="133">
        <v>11</v>
      </c>
      <c r="M397" s="135" t="s">
        <v>3998</v>
      </c>
      <c r="N397" s="236" t="s">
        <v>7467</v>
      </c>
      <c r="O397" s="236">
        <v>0</v>
      </c>
      <c r="P397" s="237">
        <v>8934</v>
      </c>
      <c r="Q397" s="238">
        <f t="shared" si="144"/>
        <v>7644.545454545454</v>
      </c>
      <c r="R397" s="144">
        <f t="shared" si="152"/>
        <v>0.18111547151861096</v>
      </c>
      <c r="S397" s="197">
        <v>1074476229</v>
      </c>
      <c r="T397" s="303" t="s">
        <v>8151</v>
      </c>
      <c r="U397" s="194">
        <f t="shared" si="147"/>
        <v>9690</v>
      </c>
      <c r="W397" s="239">
        <v>9690</v>
      </c>
      <c r="X397" s="136">
        <f t="shared" si="148"/>
        <v>6260</v>
      </c>
      <c r="Y397" s="240">
        <f t="shared" si="149"/>
        <v>8331.818181818182</v>
      </c>
      <c r="Z397" s="142">
        <f t="shared" si="150"/>
        <v>0.16845757779270198</v>
      </c>
      <c r="AA397" s="137">
        <f t="shared" si="151"/>
        <v>0.24866339334424442</v>
      </c>
      <c r="AB397" s="145"/>
      <c r="AC397" s="189">
        <f t="shared" si="155"/>
        <v>9500</v>
      </c>
      <c r="AD397" s="187">
        <f t="shared" si="156"/>
        <v>10439</v>
      </c>
      <c r="AE397" s="129">
        <f t="shared" si="157"/>
        <v>939.51</v>
      </c>
      <c r="AF397" s="130">
        <f t="shared" si="158"/>
        <v>190.51</v>
      </c>
      <c r="AG397" s="131">
        <f t="shared" si="159"/>
        <v>1.8249832359421399E-2</v>
      </c>
      <c r="AH397" s="138">
        <f t="shared" si="160"/>
        <v>749</v>
      </c>
      <c r="AI397" s="139">
        <f t="shared" si="161"/>
        <v>7.1750167640578594E-2</v>
      </c>
      <c r="AJ397" s="139">
        <f t="shared" si="162"/>
        <v>0.23041356098482302</v>
      </c>
      <c r="AL397" s="197">
        <v>1757014130078</v>
      </c>
      <c r="AM397" s="197">
        <v>4992496142325</v>
      </c>
      <c r="AN397" s="197" t="s">
        <v>3808</v>
      </c>
      <c r="AO397" s="241" t="s">
        <v>3798</v>
      </c>
      <c r="AP397" s="241" t="s">
        <v>1366</v>
      </c>
      <c r="AQ397" s="242" t="s">
        <v>88</v>
      </c>
      <c r="AR397" s="242">
        <v>13400</v>
      </c>
      <c r="AS397" s="431">
        <f>VLOOKUP(B:B,[1]GOODYEAR!$B:$K,8,0)</f>
        <v>6260</v>
      </c>
      <c r="AT397" s="431">
        <v>525</v>
      </c>
      <c r="AU397" s="211" t="s">
        <v>3956</v>
      </c>
      <c r="AV397" s="197" t="s">
        <v>5836</v>
      </c>
      <c r="AW397" s="134" t="str">
        <f>IFERROR(VLOOKUP(AV:AV,Q商品!B:E,4,0),"")</f>
        <v>2023年製 Vector 4Seasons Hybrid 175/70R14 84H オールシーズンタイヤ 翌営業日発送</v>
      </c>
      <c r="AX397" s="134" t="str">
        <f>IFERROR(VLOOKUP(B:B,在庫!B:M,12,0),"")</f>
        <v>2023年製</v>
      </c>
      <c r="AY397" s="134">
        <f>IFERROR(VLOOKUP(B:B,在庫!B:L,10,0),"")</f>
        <v>2</v>
      </c>
      <c r="AZ397" s="244" t="e">
        <f>VLOOKUP(AL:AL,[1]MICHELIN!$B:$AH,32,0)</f>
        <v>#N/A</v>
      </c>
      <c r="BA397" s="244" t="e">
        <f>VLOOKUP(AL:AL,[1]MICHELIN!$B:$AH,33,0)</f>
        <v>#N/A</v>
      </c>
      <c r="BC397" s="11" t="s">
        <v>2055</v>
      </c>
    </row>
    <row r="398" spans="1:55" s="11" customFormat="1" ht="19.5" customHeight="1">
      <c r="A398" s="11">
        <f t="shared" si="153"/>
        <v>1</v>
      </c>
      <c r="B398" s="249">
        <f t="shared" si="154"/>
        <v>1857014130075</v>
      </c>
      <c r="C398" s="243">
        <f>VLOOKUP(B:B,[1]GOODYEAR!$B:$K,9,0)</f>
        <v>122</v>
      </c>
      <c r="D398" s="11" t="s">
        <v>5341</v>
      </c>
      <c r="E398" s="11" t="s">
        <v>3353</v>
      </c>
      <c r="F398" s="160" t="s">
        <v>7187</v>
      </c>
      <c r="G398" s="133" t="s">
        <v>10661</v>
      </c>
      <c r="H398" s="243">
        <v>16</v>
      </c>
      <c r="I398" s="431">
        <f>VLOOKUP(B:B,[1]GOODYEAR!$B:$K,10,0)</f>
        <v>16</v>
      </c>
      <c r="J398" s="132" t="s">
        <v>10660</v>
      </c>
      <c r="K398" s="133" t="s">
        <v>1977</v>
      </c>
      <c r="L398" s="133">
        <v>12</v>
      </c>
      <c r="M398" s="135" t="s">
        <v>2014</v>
      </c>
      <c r="N398" s="236" t="s">
        <v>7183</v>
      </c>
      <c r="O398" s="236">
        <v>0</v>
      </c>
      <c r="P398" s="237">
        <v>10300</v>
      </c>
      <c r="Q398" s="238">
        <f t="shared" si="144"/>
        <v>8886.363636363636</v>
      </c>
      <c r="R398" s="144">
        <f t="shared" si="152"/>
        <v>0.24828644501278768</v>
      </c>
      <c r="S398" s="197">
        <v>1074476080</v>
      </c>
      <c r="T398" s="305" t="s">
        <v>8152</v>
      </c>
      <c r="U398" s="194">
        <f t="shared" si="147"/>
        <v>10300</v>
      </c>
      <c r="W398" s="239">
        <v>10300</v>
      </c>
      <c r="X398" s="136">
        <f t="shared" si="148"/>
        <v>6680</v>
      </c>
      <c r="Y398" s="240">
        <f t="shared" si="149"/>
        <v>8886.363636363636</v>
      </c>
      <c r="Z398" s="142">
        <f t="shared" si="150"/>
        <v>7.72815533980582E-2</v>
      </c>
      <c r="AA398" s="137">
        <f t="shared" si="151"/>
        <v>0.24828644501278768</v>
      </c>
      <c r="AB398" s="145" t="s">
        <v>10672</v>
      </c>
      <c r="AC398" s="189">
        <f t="shared" si="155"/>
        <v>10098</v>
      </c>
      <c r="AD398" s="187">
        <f t="shared" si="156"/>
        <v>11096</v>
      </c>
      <c r="AE398" s="129">
        <f t="shared" si="157"/>
        <v>998.64</v>
      </c>
      <c r="AF398" s="130">
        <f t="shared" si="158"/>
        <v>202.64</v>
      </c>
      <c r="AG398" s="131">
        <f t="shared" si="159"/>
        <v>1.8262436914203314E-2</v>
      </c>
      <c r="AH398" s="138">
        <f t="shared" si="160"/>
        <v>796</v>
      </c>
      <c r="AI398" s="139">
        <f t="shared" si="161"/>
        <v>7.173756308579668E-2</v>
      </c>
      <c r="AJ398" s="139">
        <f t="shared" si="162"/>
        <v>0.23002400809858436</v>
      </c>
      <c r="AL398" s="197">
        <v>1857014130075</v>
      </c>
      <c r="AM398" s="197">
        <v>4992496142332</v>
      </c>
      <c r="AN398" s="197" t="s">
        <v>3809</v>
      </c>
      <c r="AO398" s="241" t="s">
        <v>3798</v>
      </c>
      <c r="AP398" s="241" t="s">
        <v>1367</v>
      </c>
      <c r="AQ398" s="242" t="s">
        <v>112</v>
      </c>
      <c r="AR398" s="242">
        <v>14200</v>
      </c>
      <c r="AS398" s="431">
        <f>VLOOKUP(B:B,[1]GOODYEAR!$B:$K,8,0)</f>
        <v>6680</v>
      </c>
      <c r="AT398" s="431">
        <v>525</v>
      </c>
      <c r="AU398" s="211" t="s">
        <v>3956</v>
      </c>
      <c r="AV398" s="197" t="s">
        <v>5838</v>
      </c>
      <c r="AW398" s="134" t="str">
        <f>IFERROR(VLOOKUP(AV:AV,Q商品!B:E,4,0),"")</f>
        <v>2023年製 Vector 4Seasons Hybrid 185/70R14 88H オールシーズンタイヤ 翌営業日発送</v>
      </c>
      <c r="AX398" s="134" t="str">
        <f>IFERROR(VLOOKUP(B:B,在庫!B:M,12,0),"")</f>
        <v>2023年製</v>
      </c>
      <c r="AY398" s="134">
        <f>IFERROR(VLOOKUP(B:B,在庫!B:L,10,0),"")</f>
        <v>2</v>
      </c>
      <c r="AZ398" s="244" t="e">
        <f>VLOOKUP(AL:AL,[1]MICHELIN!$B:$AH,32,0)</f>
        <v>#N/A</v>
      </c>
      <c r="BA398" s="244" t="e">
        <f>VLOOKUP(AL:AL,[1]MICHELIN!$B:$AH,33,0)</f>
        <v>#N/A</v>
      </c>
      <c r="BC398" s="11" t="s">
        <v>2055</v>
      </c>
    </row>
    <row r="399" spans="1:55" s="11" customFormat="1" ht="19.5" customHeight="1">
      <c r="A399" s="11">
        <f t="shared" si="153"/>
        <v>1</v>
      </c>
      <c r="B399" s="249">
        <f t="shared" si="154"/>
        <v>1756514130076</v>
      </c>
      <c r="C399" s="243">
        <f>VLOOKUP(B:B,[1]GOODYEAR!$B:$K,9,0)</f>
        <v>52</v>
      </c>
      <c r="D399" s="11" t="s">
        <v>5341</v>
      </c>
      <c r="E399" s="11" t="s">
        <v>3354</v>
      </c>
      <c r="F399" s="160" t="s">
        <v>7096</v>
      </c>
      <c r="G399" s="133" t="s">
        <v>10663</v>
      </c>
      <c r="H399" s="243">
        <v>20</v>
      </c>
      <c r="I399" s="431">
        <f>VLOOKUP(B:B,[1]GOODYEAR!$B:$K,10,0)</f>
        <v>20</v>
      </c>
      <c r="J399" s="132">
        <v>890</v>
      </c>
      <c r="K399" s="133" t="s">
        <v>1977</v>
      </c>
      <c r="L399" s="133">
        <v>13</v>
      </c>
      <c r="M399" s="135" t="s">
        <v>3998</v>
      </c>
      <c r="N399" s="236" t="s">
        <v>4015</v>
      </c>
      <c r="O399" s="236">
        <v>0</v>
      </c>
      <c r="P399" s="237">
        <v>10100</v>
      </c>
      <c r="Q399" s="238">
        <f t="shared" si="144"/>
        <v>8704.545454545454</v>
      </c>
      <c r="R399" s="144">
        <f t="shared" si="152"/>
        <v>0.24981723237597908</v>
      </c>
      <c r="S399" s="197">
        <v>1074476570</v>
      </c>
      <c r="T399" s="305" t="s">
        <v>8153</v>
      </c>
      <c r="U399" s="194">
        <f t="shared" si="147"/>
        <v>10100</v>
      </c>
      <c r="W399" s="239">
        <v>10100</v>
      </c>
      <c r="X399" s="136">
        <f t="shared" si="148"/>
        <v>6530</v>
      </c>
      <c r="Y399" s="240">
        <f t="shared" si="149"/>
        <v>8704.545454545454</v>
      </c>
      <c r="Z399" s="142">
        <f t="shared" si="150"/>
        <v>7.7227722772277296E-2</v>
      </c>
      <c r="AA399" s="137">
        <f t="shared" si="151"/>
        <v>0.24981723237597908</v>
      </c>
      <c r="AB399" s="145"/>
      <c r="AC399" s="189">
        <f t="shared" si="155"/>
        <v>9901</v>
      </c>
      <c r="AD399" s="187">
        <f t="shared" si="156"/>
        <v>10880</v>
      </c>
      <c r="AE399" s="129">
        <f t="shared" si="157"/>
        <v>979.19999999999993</v>
      </c>
      <c r="AF399" s="130">
        <f t="shared" si="158"/>
        <v>199.19999999999993</v>
      </c>
      <c r="AG399" s="131">
        <f t="shared" si="159"/>
        <v>1.8308823529411759E-2</v>
      </c>
      <c r="AH399" s="138">
        <f t="shared" si="160"/>
        <v>780</v>
      </c>
      <c r="AI399" s="139">
        <f t="shared" si="161"/>
        <v>7.169117647058823E-2</v>
      </c>
      <c r="AJ399" s="139">
        <f t="shared" si="162"/>
        <v>0.23150840884656732</v>
      </c>
      <c r="AL399" s="197">
        <v>1756514130076</v>
      </c>
      <c r="AM399" s="197">
        <v>4992496142363</v>
      </c>
      <c r="AN399" s="197" t="s">
        <v>3810</v>
      </c>
      <c r="AO399" s="241" t="s">
        <v>3798</v>
      </c>
      <c r="AP399" s="241" t="s">
        <v>1368</v>
      </c>
      <c r="AQ399" s="242" t="s">
        <v>87</v>
      </c>
      <c r="AR399" s="242">
        <v>14000</v>
      </c>
      <c r="AS399" s="431">
        <f>VLOOKUP(B:B,[1]GOODYEAR!$B:$K,8,0)</f>
        <v>6530</v>
      </c>
      <c r="AT399" s="431">
        <v>525</v>
      </c>
      <c r="AU399" s="211" t="s">
        <v>3956</v>
      </c>
      <c r="AV399" s="197" t="s">
        <v>5840</v>
      </c>
      <c r="AW399" s="134" t="str">
        <f>IFERROR(VLOOKUP(AV:AV,Q商品!B:E,4,0),"")</f>
        <v>2023年製 Vector 4Seasons Hybrid 175/65R14 82H オールシーズンタイヤ 翌営業日発送</v>
      </c>
      <c r="AX399" s="134" t="str">
        <f>IFERROR(VLOOKUP(B:B,在庫!B:M,12,0),"")</f>
        <v>2023年製</v>
      </c>
      <c r="AY399" s="134">
        <f>IFERROR(VLOOKUP(B:B,在庫!B:L,10,0),"")</f>
        <v>2</v>
      </c>
      <c r="AZ399" s="244" t="e">
        <f>VLOOKUP(AL:AL,[1]MICHELIN!$B:$AH,32,0)</f>
        <v>#N/A</v>
      </c>
      <c r="BA399" s="244" t="e">
        <f>VLOOKUP(AL:AL,[1]MICHELIN!$B:$AH,33,0)</f>
        <v>#N/A</v>
      </c>
      <c r="BC399" s="11" t="s">
        <v>2055</v>
      </c>
    </row>
    <row r="400" spans="1:55" s="11" customFormat="1" ht="19.5" customHeight="1">
      <c r="A400" s="11">
        <f t="shared" si="153"/>
        <v>1</v>
      </c>
      <c r="B400" s="249">
        <f t="shared" si="154"/>
        <v>1856514130073</v>
      </c>
      <c r="C400" s="243">
        <f>VLOOKUP(B:B,[1]GOODYEAR!$B:$K,9,0)</f>
        <v>12</v>
      </c>
      <c r="D400" s="11" t="s">
        <v>5341</v>
      </c>
      <c r="E400" s="11" t="s">
        <v>3355</v>
      </c>
      <c r="F400" s="160" t="s">
        <v>7097</v>
      </c>
      <c r="G400" s="133" t="s">
        <v>10663</v>
      </c>
      <c r="H400" s="243">
        <v>0</v>
      </c>
      <c r="I400" s="431">
        <f>VLOOKUP(B:B,[1]GOODYEAR!$B:$K,10,0)</f>
        <v>0</v>
      </c>
      <c r="J400" s="132">
        <v>2001</v>
      </c>
      <c r="K400" s="133" t="s">
        <v>1977</v>
      </c>
      <c r="L400" s="133">
        <v>14</v>
      </c>
      <c r="M400" s="135" t="s">
        <v>3998</v>
      </c>
      <c r="N400" s="236" t="s">
        <v>7144</v>
      </c>
      <c r="O400" s="236">
        <v>0</v>
      </c>
      <c r="P400" s="237">
        <v>10440</v>
      </c>
      <c r="Q400" s="238">
        <f t="shared" si="144"/>
        <v>9013.6363636363621</v>
      </c>
      <c r="R400" s="144">
        <f t="shared" si="152"/>
        <v>0.25002521432173463</v>
      </c>
      <c r="S400" s="197">
        <v>1074476307</v>
      </c>
      <c r="T400" s="302" t="s">
        <v>8154</v>
      </c>
      <c r="U400" s="194">
        <f t="shared" si="147"/>
        <v>10440</v>
      </c>
      <c r="W400" s="239">
        <v>10440</v>
      </c>
      <c r="X400" s="136">
        <f t="shared" si="148"/>
        <v>6760</v>
      </c>
      <c r="Y400" s="240">
        <f t="shared" si="149"/>
        <v>9013.6363636363621</v>
      </c>
      <c r="Z400" s="142">
        <f t="shared" si="150"/>
        <v>7.7298850574712752E-2</v>
      </c>
      <c r="AA400" s="137">
        <f t="shared" si="151"/>
        <v>0.25002521432173463</v>
      </c>
      <c r="AB400" s="145"/>
      <c r="AC400" s="189">
        <f t="shared" si="155"/>
        <v>10235</v>
      </c>
      <c r="AD400" s="187">
        <f t="shared" si="156"/>
        <v>11247</v>
      </c>
      <c r="AE400" s="129">
        <f t="shared" si="157"/>
        <v>1012.23</v>
      </c>
      <c r="AF400" s="130">
        <f t="shared" si="158"/>
        <v>205.23000000000002</v>
      </c>
      <c r="AG400" s="131">
        <f t="shared" si="159"/>
        <v>1.8247532675380103E-2</v>
      </c>
      <c r="AH400" s="138">
        <f t="shared" si="160"/>
        <v>807</v>
      </c>
      <c r="AI400" s="139">
        <f t="shared" si="161"/>
        <v>7.1752467324619901E-2</v>
      </c>
      <c r="AJ400" s="139">
        <f t="shared" si="162"/>
        <v>0.23177768164635454</v>
      </c>
      <c r="AL400" s="197">
        <v>1856514130073</v>
      </c>
      <c r="AM400" s="197">
        <v>4992496142370</v>
      </c>
      <c r="AN400" s="197" t="s">
        <v>3811</v>
      </c>
      <c r="AO400" s="241" t="s">
        <v>3798</v>
      </c>
      <c r="AP400" s="241" t="s">
        <v>1369</v>
      </c>
      <c r="AQ400" s="242" t="s">
        <v>883</v>
      </c>
      <c r="AR400" s="242">
        <v>14400</v>
      </c>
      <c r="AS400" s="431">
        <f>VLOOKUP(B:B,[1]GOODYEAR!$B:$K,8,0)</f>
        <v>6760</v>
      </c>
      <c r="AT400" s="431">
        <v>525</v>
      </c>
      <c r="AU400" s="211" t="s">
        <v>3956</v>
      </c>
      <c r="AV400" s="197" t="s">
        <v>5842</v>
      </c>
      <c r="AW400" s="134" t="str">
        <f>IFERROR(VLOOKUP(AV:AV,Q商品!B:E,4,0),"")</f>
        <v>2023年製 Vector 4Seasons Hybrid 185/65R14 86H オールシーズンタイヤ 翌営業日発送</v>
      </c>
      <c r="AX400" s="134" t="str">
        <f>IFERROR(VLOOKUP(B:B,在庫!B:M,12,0),"")</f>
        <v>2023年製</v>
      </c>
      <c r="AY400" s="134">
        <f>IFERROR(VLOOKUP(B:B,在庫!B:L,10,0),"")</f>
        <v>1</v>
      </c>
      <c r="AZ400" s="244" t="e">
        <f>VLOOKUP(AL:AL,[1]MICHELIN!$B:$AH,32,0)</f>
        <v>#N/A</v>
      </c>
      <c r="BA400" s="244" t="e">
        <f>VLOOKUP(AL:AL,[1]MICHELIN!$B:$AH,33,0)</f>
        <v>#N/A</v>
      </c>
      <c r="BC400" s="11" t="s">
        <v>2055</v>
      </c>
    </row>
    <row r="401" spans="1:55" s="11" customFormat="1" ht="19.5" customHeight="1">
      <c r="A401" s="11">
        <f t="shared" si="153"/>
        <v>1</v>
      </c>
      <c r="B401" s="249">
        <f t="shared" si="154"/>
        <v>1655015130076</v>
      </c>
      <c r="C401" s="243">
        <f>VLOOKUP(B:B,[1]GOODYEAR!$B:$K,9,0)</f>
        <v>52</v>
      </c>
      <c r="D401" s="11" t="s">
        <v>5341</v>
      </c>
      <c r="E401" s="11" t="s">
        <v>3356</v>
      </c>
      <c r="F401" s="160" t="s">
        <v>7098</v>
      </c>
      <c r="G401" s="133" t="s">
        <v>10663</v>
      </c>
      <c r="H401" s="243">
        <v>20</v>
      </c>
      <c r="I401" s="431">
        <f>VLOOKUP(B:B,[1]GOODYEAR!$B:$K,10,0)</f>
        <v>20</v>
      </c>
      <c r="J401" s="132">
        <v>2001</v>
      </c>
      <c r="K401" s="133" t="s">
        <v>1977</v>
      </c>
      <c r="L401" s="133">
        <v>15</v>
      </c>
      <c r="M401" s="135" t="s">
        <v>3998</v>
      </c>
      <c r="N401" s="236" t="s">
        <v>7145</v>
      </c>
      <c r="O401" s="236">
        <v>0</v>
      </c>
      <c r="P401" s="237">
        <v>12080</v>
      </c>
      <c r="Q401" s="238">
        <f t="shared" si="144"/>
        <v>10504.545454545454</v>
      </c>
      <c r="R401" s="144">
        <f t="shared" si="152"/>
        <v>0.24984855041107742</v>
      </c>
      <c r="S401" s="197">
        <v>1074475878</v>
      </c>
      <c r="T401" s="303" t="s">
        <v>8155</v>
      </c>
      <c r="U401" s="194">
        <f t="shared" si="147"/>
        <v>12080</v>
      </c>
      <c r="W401" s="239">
        <v>12080</v>
      </c>
      <c r="X401" s="136">
        <f t="shared" si="148"/>
        <v>7880</v>
      </c>
      <c r="Y401" s="240">
        <f t="shared" si="149"/>
        <v>10504.545454545454</v>
      </c>
      <c r="Z401" s="142">
        <f t="shared" si="150"/>
        <v>7.7317880794701921E-2</v>
      </c>
      <c r="AA401" s="137">
        <f t="shared" si="151"/>
        <v>0.24984855041107742</v>
      </c>
      <c r="AB401" s="145"/>
      <c r="AC401" s="189">
        <f t="shared" si="155"/>
        <v>11843</v>
      </c>
      <c r="AD401" s="187">
        <f t="shared" si="156"/>
        <v>13014</v>
      </c>
      <c r="AE401" s="129">
        <f t="shared" si="157"/>
        <v>1171.26</v>
      </c>
      <c r="AF401" s="130">
        <f t="shared" si="158"/>
        <v>237.26</v>
      </c>
      <c r="AG401" s="131">
        <f t="shared" si="159"/>
        <v>1.8231135700015368E-2</v>
      </c>
      <c r="AH401" s="138">
        <f t="shared" si="160"/>
        <v>934</v>
      </c>
      <c r="AI401" s="139">
        <f t="shared" si="161"/>
        <v>7.1768864299984636E-2</v>
      </c>
      <c r="AJ401" s="139">
        <f t="shared" si="162"/>
        <v>0.23161741471106206</v>
      </c>
      <c r="AL401" s="197">
        <v>1655015130076</v>
      </c>
      <c r="AM401" s="197">
        <v>4992496142509</v>
      </c>
      <c r="AN401" s="197" t="s">
        <v>3812</v>
      </c>
      <c r="AO401" s="241" t="s">
        <v>3798</v>
      </c>
      <c r="AP401" s="241" t="s">
        <v>868</v>
      </c>
      <c r="AQ401" s="242" t="s">
        <v>869</v>
      </c>
      <c r="AR401" s="242">
        <v>16600</v>
      </c>
      <c r="AS401" s="431">
        <f>VLOOKUP(B:B,[1]GOODYEAR!$B:$K,8,0)</f>
        <v>7880</v>
      </c>
      <c r="AT401" s="431">
        <v>525</v>
      </c>
      <c r="AU401" s="211" t="s">
        <v>3956</v>
      </c>
      <c r="AV401" s="197" t="s">
        <v>5844</v>
      </c>
      <c r="AW401" s="134" t="str">
        <f>IFERROR(VLOOKUP(AV:AV,Q商品!B:E,4,0),"")</f>
        <v>2023年製 Vector 4Seasons Hybrid 165/50R15 73H オールシーズンタイヤ 翌営業日発送</v>
      </c>
      <c r="AX401" s="134" t="str">
        <f>IFERROR(VLOOKUP(B:B,在庫!B:M,12,0),"")</f>
        <v>2023年製</v>
      </c>
      <c r="AY401" s="134">
        <f>IFERROR(VLOOKUP(B:B,在庫!B:L,10,0),"")</f>
        <v>4</v>
      </c>
      <c r="AZ401" s="244" t="e">
        <f>VLOOKUP(AL:AL,[1]MICHELIN!$B:$AH,32,0)</f>
        <v>#N/A</v>
      </c>
      <c r="BA401" s="244" t="e">
        <f>VLOOKUP(AL:AL,[1]MICHELIN!$B:$AH,33,0)</f>
        <v>#N/A</v>
      </c>
      <c r="BC401" s="11" t="s">
        <v>2055</v>
      </c>
    </row>
    <row r="402" spans="1:55" s="11" customFormat="1" ht="19.5" customHeight="1">
      <c r="A402" s="11">
        <f t="shared" si="153"/>
        <v>1</v>
      </c>
      <c r="B402" s="249">
        <f t="shared" si="154"/>
        <v>1655515130071</v>
      </c>
      <c r="C402" s="243">
        <f>VLOOKUP(B:B,[1]GOODYEAR!$B:$K,9,0)</f>
        <v>322</v>
      </c>
      <c r="D402" s="11" t="s">
        <v>5341</v>
      </c>
      <c r="E402" s="11" t="s">
        <v>3357</v>
      </c>
      <c r="F402" s="160" t="s">
        <v>7099</v>
      </c>
      <c r="G402" s="133" t="s">
        <v>10663</v>
      </c>
      <c r="H402" s="243">
        <v>16</v>
      </c>
      <c r="I402" s="431">
        <f>VLOOKUP(B:B,[1]GOODYEAR!$B:$K,10,0)</f>
        <v>16</v>
      </c>
      <c r="J402" s="132">
        <v>212</v>
      </c>
      <c r="K402" s="133" t="s">
        <v>1977</v>
      </c>
      <c r="L402" s="133">
        <v>16</v>
      </c>
      <c r="M402" s="135" t="s">
        <v>3998</v>
      </c>
      <c r="N402" s="236" t="s">
        <v>3468</v>
      </c>
      <c r="O402" s="236">
        <v>0</v>
      </c>
      <c r="P402" s="237">
        <v>11740</v>
      </c>
      <c r="Q402" s="238">
        <f t="shared" si="144"/>
        <v>10195.454545454544</v>
      </c>
      <c r="R402" s="144">
        <f t="shared" si="152"/>
        <v>0.25064645563976806</v>
      </c>
      <c r="S402" s="197">
        <v>1074476134</v>
      </c>
      <c r="T402" s="303" t="s">
        <v>8156</v>
      </c>
      <c r="U402" s="194">
        <f t="shared" si="147"/>
        <v>11740</v>
      </c>
      <c r="W402" s="239">
        <v>11740</v>
      </c>
      <c r="X402" s="136">
        <f t="shared" si="148"/>
        <v>7640</v>
      </c>
      <c r="Y402" s="240">
        <f t="shared" si="149"/>
        <v>10195.454545454544</v>
      </c>
      <c r="Z402" s="142">
        <f t="shared" si="150"/>
        <v>7.7257240204429367E-2</v>
      </c>
      <c r="AA402" s="137">
        <f t="shared" si="151"/>
        <v>0.25064645563976806</v>
      </c>
      <c r="AB402" s="145"/>
      <c r="AC402" s="189">
        <f t="shared" si="155"/>
        <v>11509</v>
      </c>
      <c r="AD402" s="187">
        <f t="shared" si="156"/>
        <v>12647</v>
      </c>
      <c r="AE402" s="129">
        <f t="shared" si="157"/>
        <v>1138.23</v>
      </c>
      <c r="AF402" s="130">
        <f t="shared" si="158"/>
        <v>231.23000000000002</v>
      </c>
      <c r="AG402" s="131">
        <f t="shared" si="159"/>
        <v>1.8283387364592396E-2</v>
      </c>
      <c r="AH402" s="138">
        <f t="shared" si="160"/>
        <v>907</v>
      </c>
      <c r="AI402" s="139">
        <f t="shared" si="161"/>
        <v>7.1716612635407601E-2</v>
      </c>
      <c r="AJ402" s="139">
        <f t="shared" si="162"/>
        <v>0.23236306827517567</v>
      </c>
      <c r="AL402" s="197">
        <v>1655515130071</v>
      </c>
      <c r="AM402" s="197">
        <v>4992496142486</v>
      </c>
      <c r="AN402" s="197" t="s">
        <v>3813</v>
      </c>
      <c r="AO402" s="241" t="s">
        <v>3798</v>
      </c>
      <c r="AP402" s="241" t="s">
        <v>870</v>
      </c>
      <c r="AQ402" s="242" t="s">
        <v>109</v>
      </c>
      <c r="AR402" s="242">
        <v>16100</v>
      </c>
      <c r="AS402" s="431">
        <f>VLOOKUP(B:B,[1]GOODYEAR!$B:$K,8,0)</f>
        <v>7640</v>
      </c>
      <c r="AT402" s="431">
        <v>525</v>
      </c>
      <c r="AU402" s="211" t="s">
        <v>3956</v>
      </c>
      <c r="AV402" s="197" t="s">
        <v>5846</v>
      </c>
      <c r="AW402" s="134" t="str">
        <f>IFERROR(VLOOKUP(AV:AV,Q商品!B:E,4,0),"")</f>
        <v>2023年製 Vector 4Seasons Hybrid 165/55R15 75H オールシーズンタイヤ 翌営業日発送</v>
      </c>
      <c r="AX402" s="134" t="str">
        <f>IFERROR(VLOOKUP(B:B,在庫!B:M,12,0),"")</f>
        <v>2023年製</v>
      </c>
      <c r="AY402" s="134">
        <f>IFERROR(VLOOKUP(B:B,在庫!B:L,10,0),"")</f>
        <v>2</v>
      </c>
      <c r="AZ402" s="244" t="e">
        <f>VLOOKUP(AL:AL,[1]MICHELIN!$B:$AH,32,0)</f>
        <v>#N/A</v>
      </c>
      <c r="BA402" s="244" t="e">
        <f>VLOOKUP(AL:AL,[1]MICHELIN!$B:$AH,33,0)</f>
        <v>#N/A</v>
      </c>
      <c r="BC402" s="11" t="s">
        <v>2055</v>
      </c>
    </row>
    <row r="403" spans="1:55" s="11" customFormat="1" ht="19.5" customHeight="1">
      <c r="A403" s="11">
        <f t="shared" si="153"/>
        <v>1</v>
      </c>
      <c r="B403" s="249">
        <f t="shared" si="154"/>
        <v>1855515130075</v>
      </c>
      <c r="C403" s="243">
        <f>VLOOKUP(B:B,[1]GOODYEAR!$B:$K,9,0)</f>
        <v>58</v>
      </c>
      <c r="D403" s="11" t="s">
        <v>5341</v>
      </c>
      <c r="E403" s="11" t="s">
        <v>3358</v>
      </c>
      <c r="F403" s="160" t="s">
        <v>7100</v>
      </c>
      <c r="G403" s="133" t="s">
        <v>10663</v>
      </c>
      <c r="H403" s="243">
        <v>12</v>
      </c>
      <c r="I403" s="431">
        <f>VLOOKUP(B:B,[1]GOODYEAR!$B:$K,10,0)</f>
        <v>12</v>
      </c>
      <c r="J403" s="132" t="s">
        <v>10660</v>
      </c>
      <c r="K403" s="133" t="s">
        <v>1977</v>
      </c>
      <c r="L403" s="133">
        <v>17</v>
      </c>
      <c r="M403" s="135" t="s">
        <v>3998</v>
      </c>
      <c r="N403" s="236" t="s">
        <v>7146</v>
      </c>
      <c r="O403" s="236">
        <v>0</v>
      </c>
      <c r="P403" s="237">
        <v>14740</v>
      </c>
      <c r="Q403" s="238">
        <f t="shared" si="144"/>
        <v>12922.727272727272</v>
      </c>
      <c r="R403" s="144">
        <f t="shared" si="152"/>
        <v>0.25093211396412235</v>
      </c>
      <c r="S403" s="197">
        <v>1074476306</v>
      </c>
      <c r="T403" s="303" t="s">
        <v>8157</v>
      </c>
      <c r="U403" s="194">
        <f t="shared" si="147"/>
        <v>14740</v>
      </c>
      <c r="W403" s="239">
        <v>14740</v>
      </c>
      <c r="X403" s="136">
        <f t="shared" si="148"/>
        <v>9680</v>
      </c>
      <c r="Y403" s="240">
        <f t="shared" si="149"/>
        <v>12922.727272727272</v>
      </c>
      <c r="Z403" s="142">
        <f t="shared" si="150"/>
        <v>7.7272727272727382E-2</v>
      </c>
      <c r="AA403" s="137">
        <f t="shared" si="151"/>
        <v>0.25093211396412235</v>
      </c>
      <c r="AB403" s="145"/>
      <c r="AC403" s="189">
        <f t="shared" si="155"/>
        <v>14450</v>
      </c>
      <c r="AD403" s="187">
        <f t="shared" si="156"/>
        <v>15879</v>
      </c>
      <c r="AE403" s="129">
        <f t="shared" si="157"/>
        <v>1429.11</v>
      </c>
      <c r="AF403" s="130">
        <f t="shared" si="158"/>
        <v>290.1099999999999</v>
      </c>
      <c r="AG403" s="131">
        <f t="shared" si="159"/>
        <v>1.8270042194092822E-2</v>
      </c>
      <c r="AH403" s="138">
        <f t="shared" si="160"/>
        <v>1139</v>
      </c>
      <c r="AI403" s="139">
        <f t="shared" si="161"/>
        <v>7.1729957805907171E-2</v>
      </c>
      <c r="AJ403" s="139">
        <f t="shared" si="162"/>
        <v>0.23266207177002954</v>
      </c>
      <c r="AL403" s="197">
        <v>1855515130075</v>
      </c>
      <c r="AM403" s="197">
        <v>4992496142493</v>
      </c>
      <c r="AN403" s="197" t="s">
        <v>3814</v>
      </c>
      <c r="AO403" s="241" t="s">
        <v>3798</v>
      </c>
      <c r="AP403" s="241" t="s">
        <v>1370</v>
      </c>
      <c r="AQ403" s="242" t="s">
        <v>876</v>
      </c>
      <c r="AR403" s="242">
        <v>20300</v>
      </c>
      <c r="AS403" s="431">
        <f>VLOOKUP(B:B,[1]GOODYEAR!$B:$K,8,0)</f>
        <v>9680</v>
      </c>
      <c r="AT403" s="431">
        <v>525</v>
      </c>
      <c r="AU403" s="211" t="s">
        <v>3956</v>
      </c>
      <c r="AV403" s="197" t="s">
        <v>5849</v>
      </c>
      <c r="AW403" s="134" t="str">
        <f>IFERROR(VLOOKUP(AV:AV,Q商品!B:E,4,0),"")</f>
        <v>2023年製 Vector 4Seasons Hybrid 185/55R15 82H オールシーズンタイヤ 翌営業日発送</v>
      </c>
      <c r="AX403" s="134" t="str">
        <f>IFERROR(VLOOKUP(B:B,在庫!B:M,12,0),"")</f>
        <v>2023年製</v>
      </c>
      <c r="AY403" s="134">
        <f>IFERROR(VLOOKUP(B:B,在庫!B:L,10,0),"")</f>
        <v>3</v>
      </c>
      <c r="AZ403" s="244" t="e">
        <f>VLOOKUP(AL:AL,[1]MICHELIN!$B:$AH,32,0)</f>
        <v>#N/A</v>
      </c>
      <c r="BA403" s="244" t="e">
        <f>VLOOKUP(AL:AL,[1]MICHELIN!$B:$AH,33,0)</f>
        <v>#N/A</v>
      </c>
      <c r="BC403" s="11" t="s">
        <v>2055</v>
      </c>
    </row>
    <row r="404" spans="1:55" s="11" customFormat="1" ht="19.5" customHeight="1">
      <c r="A404" s="11">
        <f t="shared" si="153"/>
        <v>1</v>
      </c>
      <c r="B404" s="249">
        <f t="shared" si="154"/>
        <v>1656015130073</v>
      </c>
      <c r="C404" s="243">
        <f>VLOOKUP(B:B,[1]GOODYEAR!$B:$K,9,0)</f>
        <v>168</v>
      </c>
      <c r="D404" s="11" t="s">
        <v>5341</v>
      </c>
      <c r="E404" s="11" t="s">
        <v>3359</v>
      </c>
      <c r="F404" s="160" t="s">
        <v>7101</v>
      </c>
      <c r="G404" s="133" t="s">
        <v>10663</v>
      </c>
      <c r="H404" s="243">
        <v>31</v>
      </c>
      <c r="I404" s="431">
        <f>VLOOKUP(B:B,[1]GOODYEAR!$B:$K,10,0)</f>
        <v>31</v>
      </c>
      <c r="J404" s="132">
        <v>295</v>
      </c>
      <c r="K404" s="133" t="s">
        <v>1977</v>
      </c>
      <c r="L404" s="133">
        <v>18</v>
      </c>
      <c r="M404" s="135" t="s">
        <v>3998</v>
      </c>
      <c r="N404" s="236" t="s">
        <v>4010</v>
      </c>
      <c r="O404" s="236">
        <v>0</v>
      </c>
      <c r="P404" s="237">
        <v>12140</v>
      </c>
      <c r="Q404" s="238">
        <f t="shared" si="144"/>
        <v>10559.090909090908</v>
      </c>
      <c r="R404" s="144">
        <f t="shared" si="152"/>
        <v>0.25088247955230297</v>
      </c>
      <c r="S404" s="197">
        <v>1074475911</v>
      </c>
      <c r="T404" s="303" t="s">
        <v>8158</v>
      </c>
      <c r="U404" s="194">
        <f t="shared" si="147"/>
        <v>12140</v>
      </c>
      <c r="W404" s="239">
        <v>12140</v>
      </c>
      <c r="X404" s="136">
        <f t="shared" si="148"/>
        <v>7910</v>
      </c>
      <c r="Y404" s="240">
        <f t="shared" si="149"/>
        <v>10559.090909090908</v>
      </c>
      <c r="Z404" s="142">
        <f t="shared" si="150"/>
        <v>7.7265238879736353E-2</v>
      </c>
      <c r="AA404" s="137">
        <f t="shared" si="151"/>
        <v>0.25088247955230297</v>
      </c>
      <c r="AB404" s="145"/>
      <c r="AC404" s="189">
        <f t="shared" si="155"/>
        <v>11901</v>
      </c>
      <c r="AD404" s="187">
        <f t="shared" si="156"/>
        <v>13078</v>
      </c>
      <c r="AE404" s="129">
        <f t="shared" si="157"/>
        <v>1177.02</v>
      </c>
      <c r="AF404" s="130">
        <f t="shared" si="158"/>
        <v>239.01999999999998</v>
      </c>
      <c r="AG404" s="131">
        <f t="shared" si="159"/>
        <v>1.827649487689249E-2</v>
      </c>
      <c r="AH404" s="138">
        <f t="shared" si="160"/>
        <v>938</v>
      </c>
      <c r="AI404" s="139">
        <f t="shared" si="161"/>
        <v>7.1723505123107503E-2</v>
      </c>
      <c r="AJ404" s="139">
        <f t="shared" si="162"/>
        <v>0.23260598467541049</v>
      </c>
      <c r="AL404" s="197">
        <v>1656015130073</v>
      </c>
      <c r="AM404" s="197">
        <v>4992496142455</v>
      </c>
      <c r="AN404" s="197" t="s">
        <v>3815</v>
      </c>
      <c r="AO404" s="241" t="s">
        <v>3798</v>
      </c>
      <c r="AP404" s="241" t="s">
        <v>855</v>
      </c>
      <c r="AQ404" s="242" t="s">
        <v>110</v>
      </c>
      <c r="AR404" s="242">
        <v>16700</v>
      </c>
      <c r="AS404" s="431">
        <f>VLOOKUP(B:B,[1]GOODYEAR!$B:$K,8,0)</f>
        <v>7910</v>
      </c>
      <c r="AT404" s="431">
        <v>525</v>
      </c>
      <c r="AU404" s="211" t="s">
        <v>3956</v>
      </c>
      <c r="AV404" s="197" t="s">
        <v>5851</v>
      </c>
      <c r="AW404" s="134" t="str">
        <f>IFERROR(VLOOKUP(AV:AV,Q商品!B:E,4,0),"")</f>
        <v>2023年製 Vector 4Seasons Hybrid 165/60R15 77H オールシーズンタイヤ 翌営業日発送</v>
      </c>
      <c r="AX404" s="134" t="str">
        <f>IFERROR(VLOOKUP(B:B,在庫!B:M,12,0),"")</f>
        <v>2023年製</v>
      </c>
      <c r="AY404" s="134">
        <f>IFERROR(VLOOKUP(B:B,在庫!B:L,10,0),"")</f>
        <v>3</v>
      </c>
      <c r="AZ404" s="244" t="e">
        <f>VLOOKUP(AL:AL,[1]MICHELIN!$B:$AH,32,0)</f>
        <v>#N/A</v>
      </c>
      <c r="BA404" s="244" t="e">
        <f>VLOOKUP(AL:AL,[1]MICHELIN!$B:$AH,33,0)</f>
        <v>#N/A</v>
      </c>
      <c r="BC404" s="11" t="s">
        <v>2055</v>
      </c>
    </row>
    <row r="405" spans="1:55" s="11" customFormat="1" ht="19.5" customHeight="1">
      <c r="A405" s="11">
        <f t="shared" si="153"/>
        <v>1</v>
      </c>
      <c r="B405" s="249">
        <f t="shared" si="154"/>
        <v>1856015130077</v>
      </c>
      <c r="C405" s="243">
        <f>VLOOKUP(B:B,[1]GOODYEAR!$B:$K,9,0)</f>
        <v>114</v>
      </c>
      <c r="D405" s="11" t="s">
        <v>6145</v>
      </c>
      <c r="E405" s="11" t="s">
        <v>3360</v>
      </c>
      <c r="F405" s="310" t="s">
        <v>7102</v>
      </c>
      <c r="G405" s="133" t="s">
        <v>10663</v>
      </c>
      <c r="H405" s="243">
        <v>48</v>
      </c>
      <c r="I405" s="431">
        <f>VLOOKUP(B:B,[1]GOODYEAR!$B:$K,10,0)</f>
        <v>48</v>
      </c>
      <c r="J405" s="132">
        <v>890</v>
      </c>
      <c r="K405" s="133" t="s">
        <v>1977</v>
      </c>
      <c r="L405" s="133">
        <v>19</v>
      </c>
      <c r="M405" s="135" t="s">
        <v>3998</v>
      </c>
      <c r="N405" s="236" t="s">
        <v>7147</v>
      </c>
      <c r="O405" s="236">
        <v>0</v>
      </c>
      <c r="P405" s="237">
        <v>13370</v>
      </c>
      <c r="Q405" s="238">
        <f t="shared" si="144"/>
        <v>11677.272727272726</v>
      </c>
      <c r="R405" s="144">
        <f t="shared" si="152"/>
        <v>0.25068119891008167</v>
      </c>
      <c r="S405" s="197">
        <v>1074475877</v>
      </c>
      <c r="T405" s="303" t="s">
        <v>8159</v>
      </c>
      <c r="U405" s="194">
        <f t="shared" si="147"/>
        <v>13370</v>
      </c>
      <c r="W405" s="239">
        <v>13370</v>
      </c>
      <c r="X405" s="136">
        <f t="shared" si="148"/>
        <v>8750</v>
      </c>
      <c r="Y405" s="240">
        <f t="shared" si="149"/>
        <v>11677.272727272726</v>
      </c>
      <c r="Z405" s="142">
        <f t="shared" si="150"/>
        <v>7.7262528047868262E-2</v>
      </c>
      <c r="AA405" s="137">
        <f t="shared" si="151"/>
        <v>0.25068119891008167</v>
      </c>
      <c r="AB405" s="145"/>
      <c r="AC405" s="189">
        <f t="shared" si="155"/>
        <v>13107</v>
      </c>
      <c r="AD405" s="187">
        <f t="shared" si="156"/>
        <v>14403</v>
      </c>
      <c r="AE405" s="129">
        <f t="shared" si="157"/>
        <v>1296.27</v>
      </c>
      <c r="AF405" s="130">
        <f t="shared" si="158"/>
        <v>263.27</v>
      </c>
      <c r="AG405" s="131">
        <f t="shared" si="159"/>
        <v>1.8278830799139067E-2</v>
      </c>
      <c r="AH405" s="138">
        <f t="shared" si="160"/>
        <v>1033</v>
      </c>
      <c r="AI405" s="139">
        <f t="shared" si="161"/>
        <v>7.1721169200860926E-2</v>
      </c>
      <c r="AJ405" s="139">
        <f t="shared" si="162"/>
        <v>0.23240236811094261</v>
      </c>
      <c r="AL405" s="197">
        <v>1856015130077</v>
      </c>
      <c r="AM405" s="197">
        <v>4992496142462</v>
      </c>
      <c r="AN405" s="197" t="s">
        <v>3816</v>
      </c>
      <c r="AO405" s="241" t="s">
        <v>3798</v>
      </c>
      <c r="AP405" s="241" t="s">
        <v>1169</v>
      </c>
      <c r="AQ405" s="242" t="s">
        <v>81</v>
      </c>
      <c r="AR405" s="242">
        <v>18400</v>
      </c>
      <c r="AS405" s="431">
        <f>VLOOKUP(B:B,[1]GOODYEAR!$B:$K,8,0)</f>
        <v>8750</v>
      </c>
      <c r="AT405" s="431">
        <v>525</v>
      </c>
      <c r="AU405" s="211" t="s">
        <v>3956</v>
      </c>
      <c r="AV405" s="197" t="s">
        <v>5853</v>
      </c>
      <c r="AW405" s="134" t="str">
        <f>IFERROR(VLOOKUP(AV:AV,Q商品!B:E,4,0),"")</f>
        <v>2023年製 Vector 4Seasons Hybrid 185/60R15 84H オールシーズンタイヤ 翌営業日発送</v>
      </c>
      <c r="AX405" s="134" t="str">
        <f>IFERROR(VLOOKUP(B:B,在庫!B:M,12,0),"")</f>
        <v>2023年製</v>
      </c>
      <c r="AY405" s="134">
        <f>IFERROR(VLOOKUP(B:B,在庫!B:L,10,0),"")</f>
        <v>3</v>
      </c>
      <c r="AZ405" s="244" t="e">
        <f>VLOOKUP(AL:AL,[1]MICHELIN!$B:$AH,32,0)</f>
        <v>#N/A</v>
      </c>
      <c r="BA405" s="244" t="e">
        <f>VLOOKUP(AL:AL,[1]MICHELIN!$B:$AH,33,0)</f>
        <v>#N/A</v>
      </c>
      <c r="BC405" s="11" t="s">
        <v>2055</v>
      </c>
    </row>
    <row r="406" spans="1:55" s="11" customFormat="1" ht="19.5" customHeight="1">
      <c r="A406" s="11">
        <f t="shared" si="153"/>
        <v>1</v>
      </c>
      <c r="B406" s="249">
        <f t="shared" si="154"/>
        <v>1956015130074</v>
      </c>
      <c r="C406" s="243">
        <f>VLOOKUP(B:B,[1]GOODYEAR!$B:$K,9,0)</f>
        <v>6</v>
      </c>
      <c r="D406" s="11" t="s">
        <v>5341</v>
      </c>
      <c r="E406" s="11" t="s">
        <v>3361</v>
      </c>
      <c r="F406" s="160" t="s">
        <v>7103</v>
      </c>
      <c r="G406" s="133" t="s">
        <v>10663</v>
      </c>
      <c r="H406" s="243">
        <v>14</v>
      </c>
      <c r="I406" s="431">
        <f>VLOOKUP(B:B,[1]GOODYEAR!$B:$K,10,0)</f>
        <v>14</v>
      </c>
      <c r="J406" s="132">
        <v>2001</v>
      </c>
      <c r="K406" s="133" t="s">
        <v>1977</v>
      </c>
      <c r="L406" s="133">
        <v>20</v>
      </c>
      <c r="M406" s="135" t="s">
        <v>3998</v>
      </c>
      <c r="N406" s="236" t="s">
        <v>7469</v>
      </c>
      <c r="O406" s="236">
        <v>0</v>
      </c>
      <c r="P406" s="237">
        <v>13921</v>
      </c>
      <c r="Q406" s="238">
        <f t="shared" si="144"/>
        <v>12178.181818181818</v>
      </c>
      <c r="R406" s="144">
        <f t="shared" si="152"/>
        <v>0.24783517467900865</v>
      </c>
      <c r="S406" s="197">
        <v>1074475784</v>
      </c>
      <c r="T406" s="303" t="s">
        <v>8160</v>
      </c>
      <c r="U406" s="194">
        <f t="shared" si="147"/>
        <v>13990</v>
      </c>
      <c r="W406" s="239">
        <v>13990</v>
      </c>
      <c r="X406" s="136">
        <f t="shared" si="148"/>
        <v>9160</v>
      </c>
      <c r="Y406" s="240">
        <f t="shared" si="149"/>
        <v>12240.90909090909</v>
      </c>
      <c r="Z406" s="142">
        <f t="shared" si="150"/>
        <v>8.2609007973565074E-2</v>
      </c>
      <c r="AA406" s="137">
        <f t="shared" si="151"/>
        <v>0.25168956554028959</v>
      </c>
      <c r="AB406" s="145"/>
      <c r="AC406" s="189">
        <f t="shared" si="155"/>
        <v>13715</v>
      </c>
      <c r="AD406" s="187">
        <f t="shared" si="156"/>
        <v>15071</v>
      </c>
      <c r="AE406" s="129">
        <f t="shared" si="157"/>
        <v>1356.3899999999999</v>
      </c>
      <c r="AF406" s="130">
        <f t="shared" si="158"/>
        <v>275.38999999999987</v>
      </c>
      <c r="AG406" s="131">
        <f t="shared" si="159"/>
        <v>1.8272841881759663E-2</v>
      </c>
      <c r="AH406" s="138">
        <f t="shared" si="160"/>
        <v>1081</v>
      </c>
      <c r="AI406" s="139">
        <f t="shared" si="161"/>
        <v>7.1727158118240333E-2</v>
      </c>
      <c r="AJ406" s="139">
        <f t="shared" si="162"/>
        <v>0.23341672365852995</v>
      </c>
      <c r="AL406" s="197">
        <v>1956015130074</v>
      </c>
      <c r="AM406" s="197">
        <v>4992496142479</v>
      </c>
      <c r="AN406" s="197" t="s">
        <v>3817</v>
      </c>
      <c r="AO406" s="241" t="s">
        <v>3798</v>
      </c>
      <c r="AP406" s="241" t="s">
        <v>1371</v>
      </c>
      <c r="AQ406" s="242" t="s">
        <v>41</v>
      </c>
      <c r="AR406" s="242">
        <v>19200</v>
      </c>
      <c r="AS406" s="431">
        <f>VLOOKUP(B:B,[1]GOODYEAR!$B:$K,8,0)</f>
        <v>9160</v>
      </c>
      <c r="AT406" s="431">
        <v>525</v>
      </c>
      <c r="AU406" s="211" t="s">
        <v>3956</v>
      </c>
      <c r="AV406" s="197" t="s">
        <v>5855</v>
      </c>
      <c r="AW406" s="134" t="str">
        <f>IFERROR(VLOOKUP(AV:AV,Q商品!B:E,4,0),"")</f>
        <v>2023年製 Vector 4Seasons Hybrid 195/60R15 88H オールシーズン 翌営業日発送</v>
      </c>
      <c r="AX406" s="134" t="str">
        <f>IFERROR(VLOOKUP(B:B,在庫!B:M,12,0),"")</f>
        <v>2023年製</v>
      </c>
      <c r="AY406" s="134">
        <f>IFERROR(VLOOKUP(B:B,在庫!B:L,10,0),"")</f>
        <v>3</v>
      </c>
      <c r="AZ406" s="244" t="e">
        <f>VLOOKUP(AL:AL,[1]MICHELIN!$B:$AH,32,0)</f>
        <v>#N/A</v>
      </c>
      <c r="BA406" s="244" t="e">
        <f>VLOOKUP(AL:AL,[1]MICHELIN!$B:$AH,33,0)</f>
        <v>#N/A</v>
      </c>
      <c r="BC406" s="11" t="s">
        <v>2055</v>
      </c>
    </row>
    <row r="407" spans="1:55" s="11" customFormat="1" ht="19.5" customHeight="1">
      <c r="A407" s="11">
        <f t="shared" si="153"/>
        <v>1</v>
      </c>
      <c r="B407" s="249">
        <f t="shared" si="154"/>
        <v>1656515130078</v>
      </c>
      <c r="C407" s="243">
        <f>VLOOKUP(B:B,[1]GOODYEAR!$B:$K,9,0)</f>
        <v>104</v>
      </c>
      <c r="D407" s="11" t="s">
        <v>5341</v>
      </c>
      <c r="E407" s="11" t="s">
        <v>3362</v>
      </c>
      <c r="F407" s="310" t="s">
        <v>7104</v>
      </c>
      <c r="G407" s="133" t="s">
        <v>10663</v>
      </c>
      <c r="H407" s="243">
        <v>0</v>
      </c>
      <c r="I407" s="431">
        <f>VLOOKUP(B:B,[1]GOODYEAR!$B:$K,10,0)</f>
        <v>0</v>
      </c>
      <c r="J407" s="132">
        <v>525</v>
      </c>
      <c r="K407" s="133" t="s">
        <v>1977</v>
      </c>
      <c r="L407" s="133">
        <v>21</v>
      </c>
      <c r="M407" s="135" t="s">
        <v>3998</v>
      </c>
      <c r="N407" s="236" t="s">
        <v>3469</v>
      </c>
      <c r="O407" s="236">
        <v>0</v>
      </c>
      <c r="P407" s="237">
        <v>11125</v>
      </c>
      <c r="Q407" s="238">
        <f t="shared" si="144"/>
        <v>9636.363636363636</v>
      </c>
      <c r="R407" s="144">
        <f t="shared" si="152"/>
        <v>0.29330188679245278</v>
      </c>
      <c r="S407" s="197">
        <v>1074476226</v>
      </c>
      <c r="T407" s="303" t="s">
        <v>8161</v>
      </c>
      <c r="U407" s="194">
        <f t="shared" si="147"/>
        <v>11125</v>
      </c>
      <c r="W407" s="239">
        <v>11125</v>
      </c>
      <c r="X407" s="136">
        <f t="shared" si="148"/>
        <v>6810</v>
      </c>
      <c r="Y407" s="240">
        <f t="shared" si="149"/>
        <v>9636.363636363636</v>
      </c>
      <c r="Z407" s="142">
        <f t="shared" si="150"/>
        <v>7.7213483146067352E-2</v>
      </c>
      <c r="AA407" s="137">
        <f t="shared" si="151"/>
        <v>0.29330188679245278</v>
      </c>
      <c r="AB407" s="145" t="s">
        <v>10668</v>
      </c>
      <c r="AC407" s="189">
        <f t="shared" si="155"/>
        <v>10906</v>
      </c>
      <c r="AD407" s="187">
        <f t="shared" si="156"/>
        <v>11984</v>
      </c>
      <c r="AE407" s="129">
        <f t="shared" si="157"/>
        <v>1078.56</v>
      </c>
      <c r="AF407" s="130">
        <f t="shared" si="158"/>
        <v>219.55999999999995</v>
      </c>
      <c r="AG407" s="131">
        <f t="shared" si="159"/>
        <v>1.8321094793057404E-2</v>
      </c>
      <c r="AH407" s="138">
        <f t="shared" si="160"/>
        <v>859</v>
      </c>
      <c r="AI407" s="139">
        <f t="shared" si="161"/>
        <v>7.1678905206942589E-2</v>
      </c>
      <c r="AJ407" s="139">
        <f t="shared" si="162"/>
        <v>0.2749807919993954</v>
      </c>
      <c r="AL407" s="197">
        <v>1656515130078</v>
      </c>
      <c r="AM407" s="197">
        <v>4992496155264</v>
      </c>
      <c r="AN407" s="197" t="s">
        <v>3818</v>
      </c>
      <c r="AO407" s="241" t="s">
        <v>3798</v>
      </c>
      <c r="AP407" s="241" t="s">
        <v>872</v>
      </c>
      <c r="AQ407" s="242" t="s">
        <v>115</v>
      </c>
      <c r="AR407" s="242">
        <v>14500</v>
      </c>
      <c r="AS407" s="431">
        <f>VLOOKUP(B:B,[1]GOODYEAR!$B:$K,8,0)</f>
        <v>6810</v>
      </c>
      <c r="AT407" s="431">
        <v>525</v>
      </c>
      <c r="AU407" s="211" t="s">
        <v>3956</v>
      </c>
      <c r="AV407" s="197" t="s">
        <v>5856</v>
      </c>
      <c r="AW407" s="134" t="str">
        <f>IFERROR(VLOOKUP(AV:AV,Q商品!B:E,4,0),"")</f>
        <v>2023年製 Vector 4Seasons Hybrid 165/65R15 81H オールシーズンタイヤ 翌営業日発送</v>
      </c>
      <c r="AX407" s="134" t="str">
        <f>IFERROR(VLOOKUP(B:B,在庫!B:M,12,0),"")</f>
        <v>2023年製</v>
      </c>
      <c r="AY407" s="134">
        <f>IFERROR(VLOOKUP(B:B,在庫!B:L,10,0),"")</f>
        <v>1</v>
      </c>
      <c r="AZ407" s="244" t="e">
        <f>VLOOKUP(AL:AL,[1]MICHELIN!$B:$AH,32,0)</f>
        <v>#N/A</v>
      </c>
      <c r="BA407" s="244" t="e">
        <f>VLOOKUP(AL:AL,[1]MICHELIN!$B:$AH,33,0)</f>
        <v>#N/A</v>
      </c>
      <c r="BC407" s="11" t="s">
        <v>2055</v>
      </c>
    </row>
    <row r="408" spans="1:55" s="11" customFormat="1" ht="19.5" customHeight="1">
      <c r="A408" s="11">
        <f t="shared" si="153"/>
        <v>1</v>
      </c>
      <c r="B408" s="249">
        <f t="shared" si="154"/>
        <v>1856515130072</v>
      </c>
      <c r="C408" s="243">
        <f>VLOOKUP(B:B,[1]GOODYEAR!$B:$K,9,0)</f>
        <v>160</v>
      </c>
      <c r="D408" s="11" t="s">
        <v>5341</v>
      </c>
      <c r="E408" s="11" t="s">
        <v>3363</v>
      </c>
      <c r="F408" s="160" t="s">
        <v>7188</v>
      </c>
      <c r="G408" s="133" t="s">
        <v>10663</v>
      </c>
      <c r="H408" s="243">
        <v>20</v>
      </c>
      <c r="I408" s="431">
        <f>VLOOKUP(B:B,[1]GOODYEAR!$B:$K,10,0)</f>
        <v>20</v>
      </c>
      <c r="J408" s="132">
        <v>673</v>
      </c>
      <c r="K408" s="133" t="s">
        <v>1977</v>
      </c>
      <c r="L408" s="133">
        <v>23</v>
      </c>
      <c r="M408" s="135" t="s">
        <v>2014</v>
      </c>
      <c r="N408" s="236" t="s">
        <v>7470</v>
      </c>
      <c r="O408" s="236">
        <v>0</v>
      </c>
      <c r="P408" s="237">
        <v>12619</v>
      </c>
      <c r="Q408" s="238">
        <f t="shared" si="144"/>
        <v>10994.545454545454</v>
      </c>
      <c r="R408" s="144">
        <f t="shared" si="152"/>
        <v>0.24871837274681657</v>
      </c>
      <c r="S408" s="197">
        <v>1074476133</v>
      </c>
      <c r="T408" s="305" t="s">
        <v>8162</v>
      </c>
      <c r="U408" s="194">
        <f t="shared" si="147"/>
        <v>12620</v>
      </c>
      <c r="W408" s="239">
        <v>12620</v>
      </c>
      <c r="X408" s="136">
        <f t="shared" si="148"/>
        <v>8260</v>
      </c>
      <c r="Y408" s="240">
        <f t="shared" si="149"/>
        <v>10995.454545454544</v>
      </c>
      <c r="Z408" s="142">
        <f t="shared" si="150"/>
        <v>7.7343688089388962E-2</v>
      </c>
      <c r="AA408" s="137">
        <f t="shared" si="151"/>
        <v>0.24878048780487796</v>
      </c>
      <c r="AB408" s="145" t="s">
        <v>10668</v>
      </c>
      <c r="AC408" s="189">
        <f t="shared" si="155"/>
        <v>12372</v>
      </c>
      <c r="AD408" s="187">
        <f t="shared" si="156"/>
        <v>13595</v>
      </c>
      <c r="AE408" s="129">
        <f t="shared" si="157"/>
        <v>1223.55</v>
      </c>
      <c r="AF408" s="130">
        <f t="shared" si="158"/>
        <v>248.54999999999995</v>
      </c>
      <c r="AG408" s="131">
        <f t="shared" si="159"/>
        <v>1.8282456785582931E-2</v>
      </c>
      <c r="AH408" s="138">
        <f t="shared" si="160"/>
        <v>975</v>
      </c>
      <c r="AI408" s="139">
        <f t="shared" si="161"/>
        <v>7.1717543214417062E-2</v>
      </c>
      <c r="AJ408" s="139">
        <f t="shared" si="162"/>
        <v>0.23049803101929503</v>
      </c>
      <c r="AL408" s="197">
        <v>1856515130072</v>
      </c>
      <c r="AM408" s="197">
        <v>4992496142431</v>
      </c>
      <c r="AN408" s="197" t="s">
        <v>3820</v>
      </c>
      <c r="AO408" s="241" t="s">
        <v>3798</v>
      </c>
      <c r="AP408" s="241" t="s">
        <v>1088</v>
      </c>
      <c r="AQ408" s="242" t="s">
        <v>42</v>
      </c>
      <c r="AR408" s="242">
        <v>17400</v>
      </c>
      <c r="AS408" s="431">
        <v>8260</v>
      </c>
      <c r="AT408" s="431">
        <v>525</v>
      </c>
      <c r="AU408" s="211" t="s">
        <v>3956</v>
      </c>
      <c r="AV408" s="197" t="s">
        <v>5645</v>
      </c>
      <c r="AW408" s="134" t="str">
        <f>IFERROR(VLOOKUP(AV:AV,Q商品!B:E,4,0),"")</f>
        <v>2023年製 Vector 4Seasons Hybrid 185/65R15 88H オールシーズンタイヤ 翌営業日発送</v>
      </c>
      <c r="AX408" s="134" t="str">
        <f>IFERROR(VLOOKUP(B:B,在庫!B:M,12,0),"")</f>
        <v>2023年製</v>
      </c>
      <c r="AY408" s="134">
        <f>IFERROR(VLOOKUP(B:B,在庫!B:L,10,0),"")</f>
        <v>1</v>
      </c>
      <c r="AZ408" s="244" t="e">
        <f>VLOOKUP(AL:AL,[1]MICHELIN!$B:$AH,32,0)</f>
        <v>#N/A</v>
      </c>
      <c r="BA408" s="244" t="e">
        <f>VLOOKUP(AL:AL,[1]MICHELIN!$B:$AH,33,0)</f>
        <v>#N/A</v>
      </c>
      <c r="BC408" s="11" t="s">
        <v>2055</v>
      </c>
    </row>
    <row r="409" spans="1:55" s="11" customFormat="1" ht="19.5" customHeight="1">
      <c r="A409" s="11">
        <f t="shared" si="153"/>
        <v>1</v>
      </c>
      <c r="B409" s="249">
        <f t="shared" si="154"/>
        <v>1956515130079</v>
      </c>
      <c r="C409" s="243">
        <f>VLOOKUP(B:B,[1]GOODYEAR!$B:$K,9,0)</f>
        <v>160</v>
      </c>
      <c r="D409" s="11" t="s">
        <v>5341</v>
      </c>
      <c r="E409" s="11" t="s">
        <v>3364</v>
      </c>
      <c r="F409" s="160" t="s">
        <v>7189</v>
      </c>
      <c r="G409" s="133" t="s">
        <v>10663</v>
      </c>
      <c r="H409" s="243">
        <v>10</v>
      </c>
      <c r="I409" s="431">
        <f>VLOOKUP(B:B,[1]GOODYEAR!$B:$K,10,0)</f>
        <v>10</v>
      </c>
      <c r="J409" s="132">
        <v>181</v>
      </c>
      <c r="K409" s="133" t="s">
        <v>1977</v>
      </c>
      <c r="L409" s="133">
        <v>24</v>
      </c>
      <c r="M409" s="135" t="s">
        <v>10669</v>
      </c>
      <c r="N409" s="236" t="s">
        <v>10670</v>
      </c>
      <c r="O409" s="236" t="s">
        <v>7482</v>
      </c>
      <c r="P409" s="237">
        <v>13700</v>
      </c>
      <c r="Q409" s="238">
        <f t="shared" si="144"/>
        <v>11977.272727272726</v>
      </c>
      <c r="R409" s="144">
        <f t="shared" si="152"/>
        <v>0.25024667931688799</v>
      </c>
      <c r="S409" s="197">
        <v>1074475913</v>
      </c>
      <c r="T409" s="302" t="s">
        <v>8163</v>
      </c>
      <c r="U409" s="194">
        <f t="shared" si="147"/>
        <v>12800</v>
      </c>
      <c r="V409" s="11">
        <v>900</v>
      </c>
      <c r="W409" s="239">
        <v>13700</v>
      </c>
      <c r="X409" s="136">
        <f t="shared" si="148"/>
        <v>8980</v>
      </c>
      <c r="Y409" s="240">
        <f t="shared" si="149"/>
        <v>11977.272727272726</v>
      </c>
      <c r="Z409" s="142">
        <f t="shared" si="150"/>
        <v>6.8992248062015538E-2</v>
      </c>
      <c r="AA409" s="137">
        <f t="shared" si="151"/>
        <v>0.25024667931688799</v>
      </c>
      <c r="AB409" s="145">
        <v>2</v>
      </c>
      <c r="AC409" s="189">
        <f t="shared" si="155"/>
        <v>12549</v>
      </c>
      <c r="AD409" s="187">
        <f t="shared" si="156"/>
        <v>13790</v>
      </c>
      <c r="AE409" s="129">
        <f t="shared" si="157"/>
        <v>1241.0999999999999</v>
      </c>
      <c r="AF409" s="130">
        <f t="shared" si="158"/>
        <v>251.09999999999991</v>
      </c>
      <c r="AG409" s="131">
        <f t="shared" si="159"/>
        <v>1.8208846990572871E-2</v>
      </c>
      <c r="AH409" s="138">
        <f t="shared" si="160"/>
        <v>990</v>
      </c>
      <c r="AI409" s="139">
        <f t="shared" si="161"/>
        <v>7.1791153009427122E-2</v>
      </c>
      <c r="AJ409" s="139">
        <f t="shared" si="162"/>
        <v>0.23203783232631511</v>
      </c>
      <c r="AL409" s="197">
        <v>1956515130079</v>
      </c>
      <c r="AM409" s="197">
        <v>4992496141458</v>
      </c>
      <c r="AN409" s="197" t="s">
        <v>3821</v>
      </c>
      <c r="AO409" s="241" t="s">
        <v>3798</v>
      </c>
      <c r="AP409" s="241" t="s">
        <v>1008</v>
      </c>
      <c r="AQ409" s="242" t="s">
        <v>43</v>
      </c>
      <c r="AR409" s="242">
        <v>18900</v>
      </c>
      <c r="AS409" s="431">
        <v>8980</v>
      </c>
      <c r="AT409" s="431">
        <v>525</v>
      </c>
      <c r="AU409" s="211" t="s">
        <v>3956</v>
      </c>
      <c r="AV409" s="197" t="s">
        <v>5858</v>
      </c>
      <c r="AW409" s="134" t="str">
        <f>IFERROR(VLOOKUP(AV:AV,Q商品!B:E,4,0),"")</f>
        <v>2023年製 Vector 4Seasons Hybrid 195/65R15 91H オールシーズンタイヤ 翌営業日発送</v>
      </c>
      <c r="AX409" s="134" t="str">
        <f>IFERROR(VLOOKUP(B:B,在庫!B:M,12,0),"")</f>
        <v>2023年製</v>
      </c>
      <c r="AY409" s="134">
        <f>IFERROR(VLOOKUP(B:B,在庫!B:L,10,0),"")</f>
        <v>2</v>
      </c>
      <c r="AZ409" s="244" t="e">
        <f>VLOOKUP(AL:AL,[1]MICHELIN!$B:$AH,32,0)</f>
        <v>#N/A</v>
      </c>
      <c r="BA409" s="244" t="e">
        <f>VLOOKUP(AL:AL,[1]MICHELIN!$B:$AH,33,0)</f>
        <v>#N/A</v>
      </c>
      <c r="BC409" s="11" t="s">
        <v>2055</v>
      </c>
    </row>
    <row r="410" spans="1:55" s="11" customFormat="1" ht="19.5" customHeight="1">
      <c r="A410" s="11">
        <f t="shared" si="153"/>
        <v>1</v>
      </c>
      <c r="B410" s="249">
        <f t="shared" si="154"/>
        <v>2056515130075</v>
      </c>
      <c r="C410" s="243">
        <f>VLOOKUP(B:B,[1]GOODYEAR!$B:$K,9,0)</f>
        <v>4</v>
      </c>
      <c r="D410" s="11" t="s">
        <v>5341</v>
      </c>
      <c r="E410" s="11" t="s">
        <v>3365</v>
      </c>
      <c r="F410" s="310" t="s">
        <v>7105</v>
      </c>
      <c r="G410" s="133" t="s">
        <v>10663</v>
      </c>
      <c r="H410" s="243">
        <v>20</v>
      </c>
      <c r="I410" s="431">
        <f>VLOOKUP(B:B,[1]GOODYEAR!$B:$K,10,0)</f>
        <v>20</v>
      </c>
      <c r="J410" s="132">
        <v>2001</v>
      </c>
      <c r="K410" s="133" t="s">
        <v>1977</v>
      </c>
      <c r="L410" s="133">
        <v>25</v>
      </c>
      <c r="M410" s="135" t="s">
        <v>3998</v>
      </c>
      <c r="N410" s="236" t="s">
        <v>7148</v>
      </c>
      <c r="O410" s="236">
        <v>0</v>
      </c>
      <c r="P410" s="237">
        <v>14940</v>
      </c>
      <c r="Q410" s="238">
        <f t="shared" si="144"/>
        <v>12627.272727272726</v>
      </c>
      <c r="R410" s="144">
        <f t="shared" si="152"/>
        <v>0.22231821454283651</v>
      </c>
      <c r="S410" s="197">
        <v>1074476305</v>
      </c>
      <c r="T410" s="303" t="s">
        <v>8164</v>
      </c>
      <c r="U410" s="194">
        <f t="shared" si="147"/>
        <v>14940</v>
      </c>
      <c r="W410" s="239">
        <v>14940</v>
      </c>
      <c r="X410" s="136">
        <f t="shared" si="148"/>
        <v>9820</v>
      </c>
      <c r="Y410" s="240">
        <f t="shared" si="149"/>
        <v>12627.272727272726</v>
      </c>
      <c r="Z410" s="142">
        <f t="shared" si="150"/>
        <v>7.7309236947791238E-2</v>
      </c>
      <c r="AA410" s="137">
        <f t="shared" si="151"/>
        <v>0.22231821454283651</v>
      </c>
      <c r="AB410" s="145"/>
      <c r="AC410" s="189">
        <f t="shared" si="155"/>
        <v>14647</v>
      </c>
      <c r="AD410" s="187">
        <f t="shared" si="156"/>
        <v>16095</v>
      </c>
      <c r="AE410" s="129">
        <f t="shared" si="157"/>
        <v>1448.55</v>
      </c>
      <c r="AF410" s="130">
        <f t="shared" si="158"/>
        <v>293.54999999999995</v>
      </c>
      <c r="AG410" s="131">
        <f t="shared" si="159"/>
        <v>1.8238583410997201E-2</v>
      </c>
      <c r="AH410" s="138">
        <f t="shared" si="160"/>
        <v>1155</v>
      </c>
      <c r="AI410" s="139">
        <f t="shared" si="161"/>
        <v>7.1761416589002799E-2</v>
      </c>
      <c r="AJ410" s="139">
        <f t="shared" si="162"/>
        <v>0.2040796311318393</v>
      </c>
      <c r="AL410" s="197">
        <v>2056515130075</v>
      </c>
      <c r="AM410" s="197">
        <v>4992496142516</v>
      </c>
      <c r="AN410" s="197" t="s">
        <v>3822</v>
      </c>
      <c r="AO410" s="241" t="s">
        <v>3798</v>
      </c>
      <c r="AP410" s="241" t="s">
        <v>1352</v>
      </c>
      <c r="AQ410" s="242" t="s">
        <v>874</v>
      </c>
      <c r="AR410" s="242">
        <v>20600</v>
      </c>
      <c r="AS410" s="431">
        <f>VLOOKUP(B:B,[1]GOODYEAR!$B:$K,8,0)</f>
        <v>9820</v>
      </c>
      <c r="AT410" s="431">
        <v>1050</v>
      </c>
      <c r="AU410" s="211" t="s">
        <v>3956</v>
      </c>
      <c r="AV410" s="197" t="s">
        <v>5860</v>
      </c>
      <c r="AW410" s="134" t="str">
        <f>IFERROR(VLOOKUP(AV:AV,Q商品!B:E,4,0),"")</f>
        <v>2022年製 Vector 4Seasons Hybrid 205/65R15 94H オールシーズンタイヤ 翌営業日発送</v>
      </c>
      <c r="AX410" s="134" t="str">
        <f>IFERROR(VLOOKUP(B:B,在庫!B:M,12,0),"")</f>
        <v>2022年製</v>
      </c>
      <c r="AY410" s="134">
        <f>IFERROR(VLOOKUP(B:B,在庫!B:L,10,0),"")</f>
        <v>4</v>
      </c>
      <c r="AZ410" s="244" t="e">
        <f>VLOOKUP(AL:AL,[1]MICHELIN!$B:$AH,32,0)</f>
        <v>#N/A</v>
      </c>
      <c r="BA410" s="244" t="e">
        <f>VLOOKUP(AL:AL,[1]MICHELIN!$B:$AH,33,0)</f>
        <v>#N/A</v>
      </c>
      <c r="BC410" s="11" t="s">
        <v>2055</v>
      </c>
    </row>
    <row r="411" spans="1:55" s="11" customFormat="1" ht="19.5" customHeight="1">
      <c r="A411" s="11">
        <f t="shared" si="153"/>
        <v>1</v>
      </c>
      <c r="B411" s="249">
        <f t="shared" si="154"/>
        <v>2057015130077</v>
      </c>
      <c r="C411" s="243">
        <f>VLOOKUP(B:B,[1]GOODYEAR!$B:$K,9,0)</f>
        <v>16</v>
      </c>
      <c r="D411" s="11" t="s">
        <v>6145</v>
      </c>
      <c r="E411" s="11" t="s">
        <v>3366</v>
      </c>
      <c r="F411" s="310" t="s">
        <v>7106</v>
      </c>
      <c r="G411" s="133" t="s">
        <v>10661</v>
      </c>
      <c r="H411" s="243">
        <v>32</v>
      </c>
      <c r="I411" s="431">
        <f>VLOOKUP(B:B,[1]GOODYEAR!$B:$K,10,0)</f>
        <v>32</v>
      </c>
      <c r="J411" s="132">
        <v>1260</v>
      </c>
      <c r="K411" s="133" t="s">
        <v>1977</v>
      </c>
      <c r="L411" s="133">
        <v>26</v>
      </c>
      <c r="M411" s="135" t="s">
        <v>2014</v>
      </c>
      <c r="N411" s="236" t="s">
        <v>7149</v>
      </c>
      <c r="O411" s="236">
        <v>0</v>
      </c>
      <c r="P411" s="237">
        <v>14330</v>
      </c>
      <c r="Q411" s="238">
        <f t="shared" si="144"/>
        <v>12072.727272727272</v>
      </c>
      <c r="R411" s="144">
        <f t="shared" si="152"/>
        <v>0.22138554216867465</v>
      </c>
      <c r="S411" s="197">
        <v>1074476295</v>
      </c>
      <c r="T411" s="303" t="s">
        <v>8165</v>
      </c>
      <c r="U411" s="194">
        <f t="shared" si="147"/>
        <v>14330</v>
      </c>
      <c r="W411" s="239">
        <v>14330</v>
      </c>
      <c r="X411" s="136">
        <f t="shared" si="148"/>
        <v>9400</v>
      </c>
      <c r="Y411" s="240">
        <f t="shared" si="149"/>
        <v>12072.727272727272</v>
      </c>
      <c r="Z411" s="142">
        <f t="shared" si="150"/>
        <v>7.7320307048150738E-2</v>
      </c>
      <c r="AA411" s="137">
        <f t="shared" si="151"/>
        <v>0.22138554216867465</v>
      </c>
      <c r="AB411" s="334" t="s">
        <v>10671</v>
      </c>
      <c r="AC411" s="189">
        <f t="shared" si="155"/>
        <v>14049</v>
      </c>
      <c r="AD411" s="187">
        <f t="shared" si="156"/>
        <v>15438</v>
      </c>
      <c r="AE411" s="129">
        <f t="shared" si="157"/>
        <v>1389.4199999999998</v>
      </c>
      <c r="AF411" s="130">
        <f t="shared" si="158"/>
        <v>281.41999999999985</v>
      </c>
      <c r="AG411" s="131">
        <f t="shared" si="159"/>
        <v>1.8229045213110497E-2</v>
      </c>
      <c r="AH411" s="138">
        <f t="shared" si="160"/>
        <v>1108</v>
      </c>
      <c r="AI411" s="139">
        <f t="shared" si="161"/>
        <v>7.1770954786889496E-2</v>
      </c>
      <c r="AJ411" s="139">
        <f t="shared" si="162"/>
        <v>0.20315649695556415</v>
      </c>
      <c r="AL411" s="197">
        <v>2057015130077</v>
      </c>
      <c r="AM411" s="197">
        <v>4992496142400</v>
      </c>
      <c r="AN411" s="197" t="s">
        <v>3823</v>
      </c>
      <c r="AO411" s="241" t="s">
        <v>3798</v>
      </c>
      <c r="AP411" s="241" t="s">
        <v>1372</v>
      </c>
      <c r="AQ411" s="242" t="s">
        <v>885</v>
      </c>
      <c r="AR411" s="242">
        <v>19700</v>
      </c>
      <c r="AS411" s="431">
        <v>9400</v>
      </c>
      <c r="AT411" s="431">
        <v>1050</v>
      </c>
      <c r="AU411" s="211" t="s">
        <v>3956</v>
      </c>
      <c r="AV411" s="197" t="s">
        <v>5861</v>
      </c>
      <c r="AW411" s="134" t="str">
        <f>IFERROR(VLOOKUP(AV:AV,Q商品!B:E,4,0),"")</f>
        <v>2023年製 Vector 4Seasons Hybrid 205/70R15 96H オールシーズンタイヤ 翌営業日発送</v>
      </c>
      <c r="AX411" s="134" t="str">
        <f>IFERROR(VLOOKUP(B:B,在庫!B:M,12,0),"")</f>
        <v>2023年製</v>
      </c>
      <c r="AY411" s="134">
        <f>IFERROR(VLOOKUP(B:B,在庫!B:L,10,0),"")</f>
        <v>2</v>
      </c>
      <c r="AZ411" s="244" t="e">
        <f>VLOOKUP(AL:AL,[1]MICHELIN!$B:$AH,32,0)</f>
        <v>#N/A</v>
      </c>
      <c r="BA411" s="244" t="e">
        <f>VLOOKUP(AL:AL,[1]MICHELIN!$B:$AH,33,0)</f>
        <v>#N/A</v>
      </c>
      <c r="BC411" s="11" t="s">
        <v>2055</v>
      </c>
    </row>
    <row r="412" spans="1:55" s="11" customFormat="1" ht="19.5" customHeight="1">
      <c r="A412" s="11">
        <f t="shared" si="153"/>
        <v>1</v>
      </c>
      <c r="B412" s="249">
        <f t="shared" si="154"/>
        <v>1955016130076</v>
      </c>
      <c r="C412" s="243">
        <f>VLOOKUP(B:B,[1]GOODYEAR!$B:$K,9,0)</f>
        <v>37</v>
      </c>
      <c r="D412" s="11" t="s">
        <v>5341</v>
      </c>
      <c r="E412" s="11" t="s">
        <v>3367</v>
      </c>
      <c r="F412" s="310" t="s">
        <v>7107</v>
      </c>
      <c r="G412" s="133" t="s">
        <v>10663</v>
      </c>
      <c r="H412" s="243">
        <v>16</v>
      </c>
      <c r="I412" s="431">
        <f>VLOOKUP(B:B,[1]GOODYEAR!$B:$K,10,0)</f>
        <v>16</v>
      </c>
      <c r="J412" s="132" t="s">
        <v>10660</v>
      </c>
      <c r="K412" s="133" t="s">
        <v>1977</v>
      </c>
      <c r="L412" s="133">
        <v>27</v>
      </c>
      <c r="M412" s="135" t="s">
        <v>3998</v>
      </c>
      <c r="N412" s="236" t="s">
        <v>7150</v>
      </c>
      <c r="O412" s="236">
        <v>0</v>
      </c>
      <c r="P412" s="237">
        <v>18350</v>
      </c>
      <c r="Q412" s="238">
        <f t="shared" si="144"/>
        <v>16204.545454545454</v>
      </c>
      <c r="R412" s="144">
        <f t="shared" si="152"/>
        <v>0.25206171107994385</v>
      </c>
      <c r="S412" s="197">
        <v>1074476489</v>
      </c>
      <c r="T412" s="303" t="s">
        <v>8166</v>
      </c>
      <c r="U412" s="194">
        <f t="shared" si="147"/>
        <v>18350</v>
      </c>
      <c r="W412" s="239">
        <v>18350</v>
      </c>
      <c r="X412" s="136">
        <f t="shared" si="148"/>
        <v>12120</v>
      </c>
      <c r="Y412" s="240">
        <f t="shared" si="149"/>
        <v>16204.545454545454</v>
      </c>
      <c r="Z412" s="142">
        <f t="shared" si="150"/>
        <v>7.732970027247954E-2</v>
      </c>
      <c r="AA412" s="137">
        <f t="shared" si="151"/>
        <v>0.25206171107994385</v>
      </c>
      <c r="AB412" s="145"/>
      <c r="AC412" s="189">
        <f t="shared" si="155"/>
        <v>17990</v>
      </c>
      <c r="AD412" s="187">
        <f t="shared" si="156"/>
        <v>19769</v>
      </c>
      <c r="AE412" s="129">
        <f t="shared" si="157"/>
        <v>1779.21</v>
      </c>
      <c r="AF412" s="130">
        <f t="shared" si="158"/>
        <v>360.21000000000004</v>
      </c>
      <c r="AG412" s="131">
        <f t="shared" si="159"/>
        <v>1.8220951995548587E-2</v>
      </c>
      <c r="AH412" s="138">
        <f t="shared" si="160"/>
        <v>1419</v>
      </c>
      <c r="AI412" s="139">
        <f t="shared" si="161"/>
        <v>7.177904800445141E-2</v>
      </c>
      <c r="AJ412" s="139">
        <f t="shared" si="162"/>
        <v>0.23384075908439528</v>
      </c>
      <c r="AL412" s="197">
        <v>1955016130076</v>
      </c>
      <c r="AM412" s="197">
        <v>4992496142578</v>
      </c>
      <c r="AN412" s="197" t="s">
        <v>3824</v>
      </c>
      <c r="AO412" s="241" t="s">
        <v>3798</v>
      </c>
      <c r="AP412" s="241" t="s">
        <v>1373</v>
      </c>
      <c r="AQ412" s="242" t="s">
        <v>97</v>
      </c>
      <c r="AR412" s="242">
        <v>25300</v>
      </c>
      <c r="AS412" s="431">
        <f>VLOOKUP(B:B,[1]GOODYEAR!$B:$K,8,0)</f>
        <v>12120</v>
      </c>
      <c r="AT412" s="431">
        <v>525</v>
      </c>
      <c r="AU412" s="211" t="s">
        <v>3956</v>
      </c>
      <c r="AV412" s="197" t="s">
        <v>5863</v>
      </c>
      <c r="AW412" s="134" t="str">
        <f>IFERROR(VLOOKUP(AV:AV,Q商品!B:E,4,0),"")</f>
        <v>2023年製 Vector 4Seasons Hybrid 195/50R16 84H オールシーズンタイヤ 翌営業日発送</v>
      </c>
      <c r="AX412" s="134" t="str">
        <f>IFERROR(VLOOKUP(B:B,在庫!B:M,12,0),"")</f>
        <v>2023年製</v>
      </c>
      <c r="AY412" s="134">
        <f>IFERROR(VLOOKUP(B:B,在庫!B:L,10,0),"")</f>
        <v>3</v>
      </c>
      <c r="AZ412" s="244" t="e">
        <f>VLOOKUP(AL:AL,[1]MICHELIN!$B:$AH,32,0)</f>
        <v>#N/A</v>
      </c>
      <c r="BA412" s="244" t="e">
        <f>VLOOKUP(AL:AL,[1]MICHELIN!$B:$AH,33,0)</f>
        <v>#N/A</v>
      </c>
      <c r="BC412" s="11" t="s">
        <v>2055</v>
      </c>
    </row>
    <row r="413" spans="1:55" s="11" customFormat="1" ht="19.5" customHeight="1">
      <c r="A413" s="11">
        <f t="shared" si="153"/>
        <v>1</v>
      </c>
      <c r="B413" s="249">
        <f t="shared" si="154"/>
        <v>1855516130074</v>
      </c>
      <c r="C413" s="243">
        <f>VLOOKUP(B:B,[1]GOODYEAR!$B:$K,9,0)</f>
        <v>33</v>
      </c>
      <c r="D413" s="11" t="s">
        <v>5341</v>
      </c>
      <c r="E413" s="11" t="s">
        <v>3368</v>
      </c>
      <c r="F413" s="160" t="s">
        <v>7108</v>
      </c>
      <c r="G413" s="133" t="s">
        <v>10663</v>
      </c>
      <c r="H413" s="243">
        <v>16</v>
      </c>
      <c r="I413" s="431">
        <f>VLOOKUP(B:B,[1]GOODYEAR!$B:$K,10,0)</f>
        <v>16</v>
      </c>
      <c r="J413" s="132">
        <v>890</v>
      </c>
      <c r="K413" s="133" t="s">
        <v>1977</v>
      </c>
      <c r="L413" s="133">
        <v>28</v>
      </c>
      <c r="M413" s="135" t="s">
        <v>3998</v>
      </c>
      <c r="N413" s="236" t="s">
        <v>7151</v>
      </c>
      <c r="O413" s="236">
        <v>0</v>
      </c>
      <c r="P413" s="237">
        <v>19130</v>
      </c>
      <c r="Q413" s="238">
        <f t="shared" si="144"/>
        <v>16913.636363636364</v>
      </c>
      <c r="R413" s="144">
        <f t="shared" si="152"/>
        <v>0.33308250470303685</v>
      </c>
      <c r="S413" s="197">
        <v>1074476227</v>
      </c>
      <c r="T413" s="303" t="s">
        <v>8167</v>
      </c>
      <c r="U413" s="194">
        <f t="shared" si="147"/>
        <v>19130</v>
      </c>
      <c r="W413" s="239">
        <v>19130</v>
      </c>
      <c r="X413" s="136">
        <f t="shared" si="148"/>
        <v>11280</v>
      </c>
      <c r="Y413" s="240">
        <f t="shared" si="149"/>
        <v>16913.636363636364</v>
      </c>
      <c r="Z413" s="142">
        <f t="shared" si="150"/>
        <v>7.7260846837428065E-2</v>
      </c>
      <c r="AA413" s="137">
        <f t="shared" si="151"/>
        <v>0.33308250470303685</v>
      </c>
      <c r="AB413" s="145"/>
      <c r="AC413" s="189">
        <f t="shared" si="155"/>
        <v>18754</v>
      </c>
      <c r="AD413" s="187">
        <f t="shared" si="156"/>
        <v>20608</v>
      </c>
      <c r="AE413" s="129">
        <f t="shared" si="157"/>
        <v>1854.72</v>
      </c>
      <c r="AF413" s="130">
        <f t="shared" si="158"/>
        <v>376.72</v>
      </c>
      <c r="AG413" s="131">
        <f t="shared" si="159"/>
        <v>1.8280279503105592E-2</v>
      </c>
      <c r="AH413" s="138">
        <f t="shared" si="160"/>
        <v>1478</v>
      </c>
      <c r="AI413" s="139">
        <f t="shared" si="161"/>
        <v>7.1719720496894415E-2</v>
      </c>
      <c r="AJ413" s="139">
        <f t="shared" si="162"/>
        <v>0.31480222519993128</v>
      </c>
      <c r="AL413" s="197">
        <v>1855516130074</v>
      </c>
      <c r="AM413" s="197">
        <v>4992496155288</v>
      </c>
      <c r="AN413" s="197" t="s">
        <v>3825</v>
      </c>
      <c r="AO413" s="241" t="s">
        <v>3798</v>
      </c>
      <c r="AP413" s="241" t="s">
        <v>1374</v>
      </c>
      <c r="AQ413" s="242" t="s">
        <v>98</v>
      </c>
      <c r="AR413" s="242">
        <v>23600</v>
      </c>
      <c r="AS413" s="431">
        <f>VLOOKUP(B:B,[1]GOODYEAR!$B:$K,8,0)</f>
        <v>11280</v>
      </c>
      <c r="AT413" s="431">
        <v>525</v>
      </c>
      <c r="AU413" s="211" t="s">
        <v>3956</v>
      </c>
      <c r="AV413" s="197" t="s">
        <v>5865</v>
      </c>
      <c r="AW413" s="134" t="str">
        <f>IFERROR(VLOOKUP(AV:AV,Q商品!B:E,4,0),"")</f>
        <v>2023年製 Vector 4Seasons Hybrid 185/55R16 83H オールシーズンタイヤ 翌営業日発送</v>
      </c>
      <c r="AX413" s="134" t="str">
        <f>IFERROR(VLOOKUP(B:B,在庫!B:M,12,0),"")</f>
        <v>2023年製</v>
      </c>
      <c r="AY413" s="134">
        <f>IFERROR(VLOOKUP(B:B,在庫!B:L,10,0),"")</f>
        <v>1</v>
      </c>
      <c r="AZ413" s="244" t="e">
        <f>VLOOKUP(AL:AL,[1]MICHELIN!$B:$AH,32,0)</f>
        <v>#N/A</v>
      </c>
      <c r="BA413" s="244" t="e">
        <f>VLOOKUP(AL:AL,[1]MICHELIN!$B:$AH,33,0)</f>
        <v>#N/A</v>
      </c>
      <c r="BC413" s="11" t="s">
        <v>2055</v>
      </c>
    </row>
    <row r="414" spans="1:55" s="11" customFormat="1" ht="19.5" customHeight="1">
      <c r="A414" s="11">
        <f t="shared" si="153"/>
        <v>1</v>
      </c>
      <c r="B414" s="249">
        <f t="shared" si="154"/>
        <v>1955516130071</v>
      </c>
      <c r="C414" s="243">
        <f>VLOOKUP(B:B,[1]GOODYEAR!$B:$K,9,0)</f>
        <v>8</v>
      </c>
      <c r="D414" s="11" t="s">
        <v>5341</v>
      </c>
      <c r="E414" s="11" t="s">
        <v>3369</v>
      </c>
      <c r="F414" s="160" t="s">
        <v>7109</v>
      </c>
      <c r="G414" s="133" t="s">
        <v>10661</v>
      </c>
      <c r="H414" s="243">
        <v>5</v>
      </c>
      <c r="I414" s="431">
        <f>VLOOKUP(B:B,[1]GOODYEAR!$B:$K,10,0)</f>
        <v>5</v>
      </c>
      <c r="J414" s="132" t="s">
        <v>10660</v>
      </c>
      <c r="K414" s="133" t="s">
        <v>1977</v>
      </c>
      <c r="L414" s="133">
        <v>29</v>
      </c>
      <c r="M414" s="135" t="s">
        <v>2014</v>
      </c>
      <c r="N414" s="236" t="s">
        <v>7152</v>
      </c>
      <c r="O414" s="236">
        <v>0</v>
      </c>
      <c r="P414" s="237">
        <v>17120</v>
      </c>
      <c r="Q414" s="238">
        <f t="shared" si="144"/>
        <v>15086.363636363636</v>
      </c>
      <c r="R414" s="144">
        <f t="shared" si="152"/>
        <v>0.25230491111780656</v>
      </c>
      <c r="S414" s="197">
        <v>1074476491</v>
      </c>
      <c r="T414" s="303" t="s">
        <v>8168</v>
      </c>
      <c r="U414" s="194">
        <f t="shared" si="147"/>
        <v>17120</v>
      </c>
      <c r="W414" s="239">
        <v>17120</v>
      </c>
      <c r="X414" s="136">
        <f t="shared" si="148"/>
        <v>11280</v>
      </c>
      <c r="Y414" s="240">
        <f t="shared" si="149"/>
        <v>15086.363636363636</v>
      </c>
      <c r="Z414" s="142">
        <f t="shared" si="150"/>
        <v>7.7278037383177622E-2</v>
      </c>
      <c r="AA414" s="137">
        <f t="shared" si="151"/>
        <v>0.25230491111780656</v>
      </c>
      <c r="AB414" s="145" t="s">
        <v>10672</v>
      </c>
      <c r="AC414" s="189">
        <f t="shared" si="155"/>
        <v>16784</v>
      </c>
      <c r="AD414" s="187">
        <f t="shared" si="156"/>
        <v>18443</v>
      </c>
      <c r="AE414" s="129">
        <f t="shared" si="157"/>
        <v>1659.87</v>
      </c>
      <c r="AF414" s="130">
        <f t="shared" si="158"/>
        <v>336.86999999999989</v>
      </c>
      <c r="AG414" s="131">
        <f t="shared" si="159"/>
        <v>1.8265466572683398E-2</v>
      </c>
      <c r="AH414" s="138">
        <f t="shared" si="160"/>
        <v>1323</v>
      </c>
      <c r="AI414" s="139">
        <f t="shared" si="161"/>
        <v>7.1734533427316602E-2</v>
      </c>
      <c r="AJ414" s="139">
        <f t="shared" si="162"/>
        <v>0.23403944454512315</v>
      </c>
      <c r="AL414" s="197">
        <v>1955516130071</v>
      </c>
      <c r="AM414" s="197">
        <v>4992496142554</v>
      </c>
      <c r="AN414" s="197" t="s">
        <v>3826</v>
      </c>
      <c r="AO414" s="241" t="s">
        <v>3798</v>
      </c>
      <c r="AP414" s="241" t="s">
        <v>1020</v>
      </c>
      <c r="AQ414" s="242" t="s">
        <v>44</v>
      </c>
      <c r="AR414" s="242">
        <v>23600</v>
      </c>
      <c r="AS414" s="431">
        <v>11280</v>
      </c>
      <c r="AT414" s="431">
        <v>525</v>
      </c>
      <c r="AU414" s="211" t="s">
        <v>3956</v>
      </c>
      <c r="AV414" s="197" t="s">
        <v>5867</v>
      </c>
      <c r="AW414" s="134" t="str">
        <f>IFERROR(VLOOKUP(AV:AV,Q商品!B:E,4,0),"")</f>
        <v>2022年製以降 Vector 4Seasons Hybrid 195/55R16 87H オールシーズンタイヤ 翌営業日発送</v>
      </c>
      <c r="AX414" s="134" t="str">
        <f>IFERROR(VLOOKUP(B:B,在庫!B:M,12,0),"")</f>
        <v>2022年製</v>
      </c>
      <c r="AY414" s="134">
        <f>IFERROR(VLOOKUP(B:B,在庫!B:L,10,0),"")</f>
        <v>3</v>
      </c>
      <c r="AZ414" s="244" t="e">
        <f>VLOOKUP(AL:AL,[1]MICHELIN!$B:$AH,32,0)</f>
        <v>#N/A</v>
      </c>
      <c r="BA414" s="244" t="e">
        <f>VLOOKUP(AL:AL,[1]MICHELIN!$B:$AH,33,0)</f>
        <v>#N/A</v>
      </c>
      <c r="BC414" s="11" t="s">
        <v>2055</v>
      </c>
    </row>
    <row r="415" spans="1:55" s="11" customFormat="1" ht="19.5" customHeight="1">
      <c r="A415" s="11">
        <f t="shared" si="153"/>
        <v>1</v>
      </c>
      <c r="B415" s="249">
        <f t="shared" si="154"/>
        <v>2055516130077</v>
      </c>
      <c r="C415" s="243">
        <f>VLOOKUP(B:B,[1]GOODYEAR!$B:$K,9,0)</f>
        <v>20</v>
      </c>
      <c r="D415" s="11" t="s">
        <v>5341</v>
      </c>
      <c r="E415" s="11" t="s">
        <v>3370</v>
      </c>
      <c r="F415" s="160" t="s">
        <v>7110</v>
      </c>
      <c r="G415" s="133" t="s">
        <v>10663</v>
      </c>
      <c r="H415" s="243">
        <v>4</v>
      </c>
      <c r="I415" s="431">
        <f>VLOOKUP(B:B,[1]GOODYEAR!$B:$K,10,0)</f>
        <v>4</v>
      </c>
      <c r="J415" s="132" t="s">
        <v>10660</v>
      </c>
      <c r="K415" s="133" t="s">
        <v>1977</v>
      </c>
      <c r="L415" s="133">
        <v>30</v>
      </c>
      <c r="M415" s="135" t="s">
        <v>2014</v>
      </c>
      <c r="N415" s="236" t="s">
        <v>10673</v>
      </c>
      <c r="O415" s="236">
        <v>0</v>
      </c>
      <c r="P415" s="237">
        <v>18620</v>
      </c>
      <c r="Q415" s="238">
        <f t="shared" si="144"/>
        <v>16450</v>
      </c>
      <c r="R415" s="144">
        <f t="shared" si="152"/>
        <v>0.252887537993921</v>
      </c>
      <c r="S415" s="197">
        <v>1074475912</v>
      </c>
      <c r="T415" s="303" t="s">
        <v>8169</v>
      </c>
      <c r="U415" s="194">
        <f t="shared" si="147"/>
        <v>18620</v>
      </c>
      <c r="W415" s="239">
        <v>18620</v>
      </c>
      <c r="X415" s="136">
        <f t="shared" si="148"/>
        <v>12290</v>
      </c>
      <c r="Y415" s="240">
        <f t="shared" si="149"/>
        <v>16450</v>
      </c>
      <c r="Z415" s="142">
        <f t="shared" si="150"/>
        <v>7.7282491944146159E-2</v>
      </c>
      <c r="AA415" s="137">
        <f t="shared" si="151"/>
        <v>0.252887537993921</v>
      </c>
      <c r="AB415" s="145" t="s">
        <v>10668</v>
      </c>
      <c r="AC415" s="189">
        <f t="shared" si="155"/>
        <v>18254</v>
      </c>
      <c r="AD415" s="187">
        <f t="shared" si="156"/>
        <v>20059</v>
      </c>
      <c r="AE415" s="129">
        <f t="shared" si="157"/>
        <v>1805.31</v>
      </c>
      <c r="AF415" s="130">
        <f t="shared" si="158"/>
        <v>366.30999999999995</v>
      </c>
      <c r="AG415" s="131">
        <f t="shared" si="159"/>
        <v>1.8261628196819379E-2</v>
      </c>
      <c r="AH415" s="138">
        <f t="shared" si="160"/>
        <v>1439</v>
      </c>
      <c r="AI415" s="139">
        <f t="shared" si="161"/>
        <v>7.1738371803180614E-2</v>
      </c>
      <c r="AJ415" s="139">
        <f t="shared" si="162"/>
        <v>0.23462590979710163</v>
      </c>
      <c r="AL415" s="197">
        <v>2055516130077</v>
      </c>
      <c r="AM415" s="197">
        <v>4992496142561</v>
      </c>
      <c r="AN415" s="197" t="s">
        <v>3827</v>
      </c>
      <c r="AO415" s="241" t="s">
        <v>3798</v>
      </c>
      <c r="AP415" s="241" t="s">
        <v>1375</v>
      </c>
      <c r="AQ415" s="242" t="s">
        <v>35</v>
      </c>
      <c r="AR415" s="242">
        <v>25700</v>
      </c>
      <c r="AS415" s="431">
        <f>VLOOKUP(B:B,[1]GOODYEAR!$B:$K,8,0)</f>
        <v>12290</v>
      </c>
      <c r="AT415" s="431">
        <v>525</v>
      </c>
      <c r="AU415" s="211" t="s">
        <v>3956</v>
      </c>
      <c r="AV415" s="197" t="s">
        <v>5868</v>
      </c>
      <c r="AW415" s="134" t="str">
        <f>IFERROR(VLOOKUP(AV:AV,Q商品!B:E,4,0),"")</f>
        <v>2022年製 Vector 4Seasons Hybrid 205/55R16 91H オールシーズンタイヤ 翌営業日発送</v>
      </c>
      <c r="AX415" s="134" t="str">
        <f>IFERROR(VLOOKUP(B:B,在庫!B:M,12,0),"")</f>
        <v>2023年製</v>
      </c>
      <c r="AY415" s="134">
        <f>IFERROR(VLOOKUP(B:B,在庫!B:L,10,0),"")</f>
        <v>1</v>
      </c>
      <c r="AZ415" s="244" t="e">
        <f>VLOOKUP(AL:AL,[1]MICHELIN!$B:$AH,32,0)</f>
        <v>#N/A</v>
      </c>
      <c r="BA415" s="244" t="e">
        <f>VLOOKUP(AL:AL,[1]MICHELIN!$B:$AH,33,0)</f>
        <v>#N/A</v>
      </c>
      <c r="BC415" s="11" t="s">
        <v>2055</v>
      </c>
    </row>
    <row r="416" spans="1:55" s="11" customFormat="1" ht="19.5" customHeight="1">
      <c r="A416" s="11">
        <f t="shared" si="153"/>
        <v>1</v>
      </c>
      <c r="B416" s="249">
        <f t="shared" si="154"/>
        <v>1856016130076</v>
      </c>
      <c r="C416" s="243">
        <f>VLOOKUP(B:B,[1]GOODYEAR!$B:$K,9,0)</f>
        <v>88</v>
      </c>
      <c r="D416" s="11" t="s">
        <v>5341</v>
      </c>
      <c r="E416" s="11" t="s">
        <v>3371</v>
      </c>
      <c r="F416" s="160" t="s">
        <v>7111</v>
      </c>
      <c r="G416" s="133" t="s">
        <v>10663</v>
      </c>
      <c r="H416" s="243">
        <v>16</v>
      </c>
      <c r="I416" s="431">
        <f>VLOOKUP(B:B,[1]GOODYEAR!$B:$K,10,0)</f>
        <v>16</v>
      </c>
      <c r="J416" s="132">
        <v>673</v>
      </c>
      <c r="K416" s="133" t="s">
        <v>1977</v>
      </c>
      <c r="L416" s="133">
        <v>31</v>
      </c>
      <c r="M416" s="135" t="s">
        <v>3998</v>
      </c>
      <c r="N416" s="236" t="s">
        <v>3471</v>
      </c>
      <c r="O416" s="236">
        <v>0</v>
      </c>
      <c r="P416" s="237">
        <v>15874</v>
      </c>
      <c r="Q416" s="238">
        <f t="shared" si="144"/>
        <v>13953.636363636362</v>
      </c>
      <c r="R416" s="144">
        <f t="shared" si="152"/>
        <v>0.30054075184051071</v>
      </c>
      <c r="S416" s="197">
        <v>1074476204</v>
      </c>
      <c r="T416" s="305" t="s">
        <v>8170</v>
      </c>
      <c r="U416" s="194">
        <f t="shared" si="147"/>
        <v>15874</v>
      </c>
      <c r="W416" s="239">
        <v>15874</v>
      </c>
      <c r="X416" s="136">
        <f t="shared" si="148"/>
        <v>9760</v>
      </c>
      <c r="Y416" s="240">
        <f t="shared" si="149"/>
        <v>13953.636363636362</v>
      </c>
      <c r="Z416" s="142">
        <f t="shared" si="150"/>
        <v>7.7296207635126679E-2</v>
      </c>
      <c r="AA416" s="137">
        <f t="shared" si="151"/>
        <v>0.30054075184051071</v>
      </c>
      <c r="AB416" s="145"/>
      <c r="AC416" s="189">
        <f t="shared" si="155"/>
        <v>15562</v>
      </c>
      <c r="AD416" s="187">
        <f t="shared" si="156"/>
        <v>17101</v>
      </c>
      <c r="AE416" s="129">
        <f t="shared" si="157"/>
        <v>1539.09</v>
      </c>
      <c r="AF416" s="130">
        <f t="shared" si="158"/>
        <v>312.08999999999992</v>
      </c>
      <c r="AG416" s="131">
        <f t="shared" si="159"/>
        <v>1.8249809952634345E-2</v>
      </c>
      <c r="AH416" s="138">
        <f t="shared" si="160"/>
        <v>1227</v>
      </c>
      <c r="AI416" s="139">
        <f t="shared" si="161"/>
        <v>7.1750190047365645E-2</v>
      </c>
      <c r="AJ416" s="139">
        <f t="shared" si="162"/>
        <v>0.28229094188787635</v>
      </c>
      <c r="AL416" s="197">
        <v>1856016130076</v>
      </c>
      <c r="AM416" s="197">
        <v>4992496155295</v>
      </c>
      <c r="AN416" s="197" t="s">
        <v>3828</v>
      </c>
      <c r="AO416" s="241" t="s">
        <v>3798</v>
      </c>
      <c r="AP416" s="241" t="s">
        <v>1210</v>
      </c>
      <c r="AQ416" s="242" t="s">
        <v>118</v>
      </c>
      <c r="AR416" s="242">
        <v>20500</v>
      </c>
      <c r="AS416" s="431">
        <v>9760</v>
      </c>
      <c r="AT416" s="431">
        <v>525</v>
      </c>
      <c r="AU416" s="211" t="s">
        <v>3956</v>
      </c>
      <c r="AV416" s="197" t="s">
        <v>5644</v>
      </c>
      <c r="AW416" s="134" t="str">
        <f>IFERROR(VLOOKUP(AV:AV,Q商品!B:E,4,0),"")</f>
        <v>2023年製 Vector 4Seasons Hybrid 185/60R16 86H オールシーズンタイヤ 翌営業日発送</v>
      </c>
      <c r="AX416" s="134" t="str">
        <f>IFERROR(VLOOKUP(B:B,在庫!B:M,12,0),"")</f>
        <v>2023年製</v>
      </c>
      <c r="AY416" s="134">
        <f>IFERROR(VLOOKUP(B:B,在庫!B:L,10,0),"")</f>
        <v>1</v>
      </c>
      <c r="AZ416" s="244" t="e">
        <f>VLOOKUP(AL:AL,[1]MICHELIN!$B:$AH,32,0)</f>
        <v>#N/A</v>
      </c>
      <c r="BA416" s="244" t="e">
        <f>VLOOKUP(AL:AL,[1]MICHELIN!$B:$AH,33,0)</f>
        <v>#N/A</v>
      </c>
      <c r="BC416" s="11" t="s">
        <v>2055</v>
      </c>
    </row>
    <row r="417" spans="1:55" s="11" customFormat="1" ht="19.5" customHeight="1">
      <c r="A417" s="11">
        <f t="shared" si="153"/>
        <v>1</v>
      </c>
      <c r="B417" s="249">
        <f t="shared" si="154"/>
        <v>1956016130080</v>
      </c>
      <c r="C417" s="243">
        <f>VLOOKUP(B:B,[1]GOODYEAR!$B:$K,9,0)</f>
        <v>125</v>
      </c>
      <c r="D417" s="11" t="s">
        <v>5341</v>
      </c>
      <c r="E417" s="11" t="s">
        <v>3372</v>
      </c>
      <c r="F417" s="160" t="s">
        <v>7112</v>
      </c>
      <c r="G417" s="133" t="s">
        <v>10661</v>
      </c>
      <c r="H417" s="243">
        <v>47</v>
      </c>
      <c r="I417" s="431">
        <f>VLOOKUP(B:B,[1]GOODYEAR!$B:$K,10,0)</f>
        <v>47</v>
      </c>
      <c r="J417" s="132">
        <v>890</v>
      </c>
      <c r="K417" s="133" t="s">
        <v>1977</v>
      </c>
      <c r="L417" s="133">
        <v>32</v>
      </c>
      <c r="M417" s="135" t="s">
        <v>2014</v>
      </c>
      <c r="N417" s="236" t="s">
        <v>7153</v>
      </c>
      <c r="O417" s="236">
        <v>0</v>
      </c>
      <c r="P417" s="237">
        <v>16580</v>
      </c>
      <c r="Q417" s="238">
        <f t="shared" si="144"/>
        <v>14595.454545454544</v>
      </c>
      <c r="R417" s="144">
        <f t="shared" si="152"/>
        <v>0.25182186234817805</v>
      </c>
      <c r="S417" s="197">
        <v>1074476130</v>
      </c>
      <c r="T417" s="303" t="s">
        <v>8171</v>
      </c>
      <c r="U417" s="194">
        <f t="shared" si="147"/>
        <v>16580</v>
      </c>
      <c r="W417" s="239">
        <v>16580</v>
      </c>
      <c r="X417" s="136">
        <f t="shared" si="148"/>
        <v>10920</v>
      </c>
      <c r="Y417" s="240">
        <f t="shared" si="149"/>
        <v>14595.454545454544</v>
      </c>
      <c r="Z417" s="142">
        <f t="shared" si="150"/>
        <v>7.7261761158021747E-2</v>
      </c>
      <c r="AA417" s="137">
        <f t="shared" si="151"/>
        <v>0.25182186234817805</v>
      </c>
      <c r="AB417" s="145" t="s">
        <v>10672</v>
      </c>
      <c r="AC417" s="189">
        <f t="shared" si="155"/>
        <v>16254</v>
      </c>
      <c r="AD417" s="187">
        <f t="shared" si="156"/>
        <v>17861</v>
      </c>
      <c r="AE417" s="129">
        <f t="shared" si="157"/>
        <v>1607.49</v>
      </c>
      <c r="AF417" s="130">
        <f t="shared" si="158"/>
        <v>326.49</v>
      </c>
      <c r="AG417" s="131">
        <f t="shared" si="159"/>
        <v>1.8279491629807961E-2</v>
      </c>
      <c r="AH417" s="138">
        <f t="shared" si="160"/>
        <v>1281</v>
      </c>
      <c r="AI417" s="139">
        <f t="shared" si="161"/>
        <v>7.1720508370192032E-2</v>
      </c>
      <c r="AJ417" s="139">
        <f t="shared" si="162"/>
        <v>0.23354237071837008</v>
      </c>
      <c r="AL417" s="197">
        <v>1956016130080</v>
      </c>
      <c r="AM417" s="197">
        <v>4992496142424</v>
      </c>
      <c r="AN417" s="197" t="s">
        <v>3829</v>
      </c>
      <c r="AO417" s="241" t="s">
        <v>3798</v>
      </c>
      <c r="AP417" s="241" t="s">
        <v>1189</v>
      </c>
      <c r="AQ417" s="242" t="s">
        <v>46</v>
      </c>
      <c r="AR417" s="242">
        <v>22800</v>
      </c>
      <c r="AS417" s="431">
        <f>VLOOKUP(B:B,[1]GOODYEAR!$B:$K,8,0)</f>
        <v>10920</v>
      </c>
      <c r="AT417" s="431">
        <v>525</v>
      </c>
      <c r="AU417" s="211" t="s">
        <v>3956</v>
      </c>
      <c r="AV417" s="197" t="s">
        <v>5870</v>
      </c>
      <c r="AW417" s="134" t="str">
        <f>IFERROR(VLOOKUP(AV:AV,Q商品!B:E,4,0),"")</f>
        <v>2023年製 Vector 4Seasons Hybrid 195/60R16 89H オールシーズンタイヤ 翌営業日発送</v>
      </c>
      <c r="AX417" s="134" t="str">
        <f>IFERROR(VLOOKUP(B:B,在庫!B:M,12,0),"")</f>
        <v>2023年製</v>
      </c>
      <c r="AY417" s="134">
        <f>IFERROR(VLOOKUP(B:B,在庫!B:L,10,0),"")</f>
        <v>3</v>
      </c>
      <c r="AZ417" s="244" t="e">
        <f>VLOOKUP(AL:AL,[1]MICHELIN!$B:$AH,32,0)</f>
        <v>#N/A</v>
      </c>
      <c r="BA417" s="244" t="e">
        <f>VLOOKUP(AL:AL,[1]MICHELIN!$B:$AH,33,0)</f>
        <v>#N/A</v>
      </c>
      <c r="BC417" s="11" t="s">
        <v>2055</v>
      </c>
    </row>
    <row r="418" spans="1:55" s="11" customFormat="1" ht="19.5" customHeight="1">
      <c r="A418" s="11">
        <f t="shared" si="153"/>
        <v>1</v>
      </c>
      <c r="B418" s="249">
        <f t="shared" si="154"/>
        <v>1756016130079</v>
      </c>
      <c r="C418" s="243">
        <f>VLOOKUP(B:B,[1]GOODYEAR!$B:$K,9,0)</f>
        <v>25</v>
      </c>
      <c r="D418" s="11" t="s">
        <v>5341</v>
      </c>
      <c r="E418" s="11" t="s">
        <v>3373</v>
      </c>
      <c r="F418" s="160" t="s">
        <v>7113</v>
      </c>
      <c r="G418" s="133" t="s">
        <v>10663</v>
      </c>
      <c r="H418" s="243">
        <v>24</v>
      </c>
      <c r="I418" s="431">
        <f>VLOOKUP(B:B,[1]GOODYEAR!$B:$K,10,0)</f>
        <v>24</v>
      </c>
      <c r="J418" s="132" t="s">
        <v>10660</v>
      </c>
      <c r="K418" s="133" t="s">
        <v>1977</v>
      </c>
      <c r="L418" s="133">
        <v>33</v>
      </c>
      <c r="M418" s="135" t="s">
        <v>3998</v>
      </c>
      <c r="N418" s="236" t="s">
        <v>7471</v>
      </c>
      <c r="O418" s="236">
        <v>0</v>
      </c>
      <c r="P418" s="237">
        <v>14664</v>
      </c>
      <c r="Q418" s="238">
        <f t="shared" ref="Q418:Q481" si="163">(P418-AT418)/1.1</f>
        <v>12853.636363636362</v>
      </c>
      <c r="R418" s="144">
        <f t="shared" si="152"/>
        <v>0.25079567154678539</v>
      </c>
      <c r="S418" s="197">
        <v>1074476569</v>
      </c>
      <c r="T418" s="303" t="s">
        <v>8172</v>
      </c>
      <c r="U418" s="194">
        <f t="shared" si="147"/>
        <v>14670</v>
      </c>
      <c r="W418" s="239">
        <v>14670</v>
      </c>
      <c r="X418" s="136">
        <f t="shared" si="148"/>
        <v>9630</v>
      </c>
      <c r="Y418" s="240">
        <f t="shared" si="149"/>
        <v>12859.090909090908</v>
      </c>
      <c r="Z418" s="142">
        <f t="shared" si="150"/>
        <v>7.774140752864156E-2</v>
      </c>
      <c r="AA418" s="137">
        <f t="shared" si="151"/>
        <v>0.25111346765641562</v>
      </c>
      <c r="AB418" s="145"/>
      <c r="AC418" s="189">
        <f t="shared" si="155"/>
        <v>14382</v>
      </c>
      <c r="AD418" s="187">
        <f t="shared" si="156"/>
        <v>15804</v>
      </c>
      <c r="AE418" s="129">
        <f t="shared" si="157"/>
        <v>1422.36</v>
      </c>
      <c r="AF418" s="130">
        <f t="shared" si="158"/>
        <v>288.3599999999999</v>
      </c>
      <c r="AG418" s="131">
        <f t="shared" si="159"/>
        <v>1.824601366742596E-2</v>
      </c>
      <c r="AH418" s="138">
        <f t="shared" si="160"/>
        <v>1134</v>
      </c>
      <c r="AI418" s="139">
        <f t="shared" si="161"/>
        <v>7.175398633257403E-2</v>
      </c>
      <c r="AJ418" s="139">
        <f t="shared" si="162"/>
        <v>0.23286745398898967</v>
      </c>
      <c r="AL418" s="197">
        <v>1756016130079</v>
      </c>
      <c r="AM418" s="197">
        <v>4992496142530</v>
      </c>
      <c r="AN418" s="197" t="s">
        <v>3830</v>
      </c>
      <c r="AO418" s="241" t="s">
        <v>3798</v>
      </c>
      <c r="AP418" s="241" t="s">
        <v>852</v>
      </c>
      <c r="AQ418" s="242" t="s">
        <v>116</v>
      </c>
      <c r="AR418" s="242">
        <v>20200</v>
      </c>
      <c r="AS418" s="431">
        <f>VLOOKUP(B:B,[1]GOODYEAR!$B:$K,8,0)</f>
        <v>9630</v>
      </c>
      <c r="AT418" s="431">
        <v>525</v>
      </c>
      <c r="AU418" s="211" t="s">
        <v>3956</v>
      </c>
      <c r="AV418" s="197" t="s">
        <v>5871</v>
      </c>
      <c r="AW418" s="134" t="str">
        <f>IFERROR(VLOOKUP(AV:AV,Q商品!B:E,4,0),"")</f>
        <v>2022年製以降 Vector 4Seasons Hybrid 175/60R16 82H オールシーズンタイヤ 翌営業日発送</v>
      </c>
      <c r="AX418" s="134" t="str">
        <f>IFERROR(VLOOKUP(B:B,在庫!B:M,12,0),"")</f>
        <v>2022年製</v>
      </c>
      <c r="AY418" s="134">
        <f>IFERROR(VLOOKUP(B:B,在庫!B:L,10,0),"")</f>
        <v>5</v>
      </c>
      <c r="AZ418" s="244" t="e">
        <f>VLOOKUP(AL:AL,[1]MICHELIN!$B:$AH,32,0)</f>
        <v>#N/A</v>
      </c>
      <c r="BA418" s="244" t="e">
        <f>VLOOKUP(AL:AL,[1]MICHELIN!$B:$AH,33,0)</f>
        <v>#N/A</v>
      </c>
      <c r="BC418" s="11" t="s">
        <v>2055</v>
      </c>
    </row>
    <row r="419" spans="1:55" s="11" customFormat="1" ht="19.5" customHeight="1">
      <c r="A419" s="11">
        <f t="shared" si="153"/>
        <v>1</v>
      </c>
      <c r="B419" s="249">
        <f t="shared" si="154"/>
        <v>2056016130079</v>
      </c>
      <c r="C419" s="243">
        <f>VLOOKUP(B:B,[1]GOODYEAR!$B:$K,9,0)</f>
        <v>136</v>
      </c>
      <c r="D419" s="11" t="s">
        <v>6145</v>
      </c>
      <c r="E419" s="11" t="s">
        <v>3374</v>
      </c>
      <c r="F419" s="160" t="s">
        <v>7114</v>
      </c>
      <c r="G419" s="133" t="s">
        <v>10663</v>
      </c>
      <c r="H419" s="243">
        <v>20</v>
      </c>
      <c r="I419" s="431">
        <f>VLOOKUP(B:B,[1]GOODYEAR!$B:$K,10,0)</f>
        <v>20</v>
      </c>
      <c r="J419" s="132">
        <v>890</v>
      </c>
      <c r="K419" s="133" t="s">
        <v>1977</v>
      </c>
      <c r="L419" s="133">
        <v>34</v>
      </c>
      <c r="M419" s="135" t="s">
        <v>3998</v>
      </c>
      <c r="N419" s="236" t="s">
        <v>7154</v>
      </c>
      <c r="O419" s="236">
        <v>0</v>
      </c>
      <c r="P419" s="237">
        <v>17260</v>
      </c>
      <c r="Q419" s="238">
        <f t="shared" si="163"/>
        <v>14736.363636363636</v>
      </c>
      <c r="R419" s="144">
        <f t="shared" si="152"/>
        <v>0.22776064157927203</v>
      </c>
      <c r="S419" s="197">
        <v>1074475876</v>
      </c>
      <c r="T419" s="303" t="s">
        <v>8173</v>
      </c>
      <c r="U419" s="194">
        <f t="shared" si="147"/>
        <v>17260</v>
      </c>
      <c r="W419" s="239">
        <v>17260</v>
      </c>
      <c r="X419" s="136">
        <f t="shared" si="148"/>
        <v>11380</v>
      </c>
      <c r="Y419" s="240">
        <f t="shared" si="149"/>
        <v>14736.363636363636</v>
      </c>
      <c r="Z419" s="142">
        <f t="shared" si="150"/>
        <v>7.7288528389339417E-2</v>
      </c>
      <c r="AA419" s="137">
        <f t="shared" si="151"/>
        <v>0.22776064157927203</v>
      </c>
      <c r="AB419" s="145"/>
      <c r="AC419" s="189">
        <f t="shared" ref="AC419:AC450" si="164">ROUNDDOWN(U419/1.02,0)</f>
        <v>16921</v>
      </c>
      <c r="AD419" s="187">
        <f t="shared" ref="AD419:AD450" si="165">ROUNDDOWN(AC419/0.91,0)</f>
        <v>18594</v>
      </c>
      <c r="AE419" s="129">
        <f t="shared" si="157"/>
        <v>1673.46</v>
      </c>
      <c r="AF419" s="130">
        <f t="shared" si="158"/>
        <v>339.46000000000004</v>
      </c>
      <c r="AG419" s="131">
        <f t="shared" si="159"/>
        <v>1.8256426804345489E-2</v>
      </c>
      <c r="AH419" s="138">
        <f t="shared" si="160"/>
        <v>1334</v>
      </c>
      <c r="AI419" s="139">
        <f t="shared" si="161"/>
        <v>7.1743573195654511E-2</v>
      </c>
      <c r="AJ419" s="139">
        <f t="shared" si="162"/>
        <v>0.20950421477492653</v>
      </c>
      <c r="AL419" s="197">
        <v>2056016130079</v>
      </c>
      <c r="AM419" s="197">
        <v>4992496142547</v>
      </c>
      <c r="AN419" s="197" t="s">
        <v>3831</v>
      </c>
      <c r="AO419" s="241" t="s">
        <v>3798</v>
      </c>
      <c r="AP419" s="241" t="s">
        <v>1161</v>
      </c>
      <c r="AQ419" s="242" t="s">
        <v>47</v>
      </c>
      <c r="AR419" s="242">
        <v>23800</v>
      </c>
      <c r="AS419" s="431">
        <f>VLOOKUP(B:B,[1]GOODYEAR!$B:$K,8,0)</f>
        <v>11380</v>
      </c>
      <c r="AT419" s="431">
        <v>1050</v>
      </c>
      <c r="AU419" s="211" t="s">
        <v>3956</v>
      </c>
      <c r="AV419" s="197" t="s">
        <v>5873</v>
      </c>
      <c r="AW419" s="134" t="str">
        <f>IFERROR(VLOOKUP(AV:AV,Q商品!B:E,4,0),"")</f>
        <v>2023年製 Vector 4Seasons Hybrid 205/60R16 92H オールシーズンタイヤ 翌営業日発送</v>
      </c>
      <c r="AX419" s="134" t="str">
        <f>IFERROR(VLOOKUP(B:B,在庫!B:M,12,0),"")</f>
        <v>2023年製</v>
      </c>
      <c r="AY419" s="134">
        <f>IFERROR(VLOOKUP(B:B,在庫!B:L,10,0),"")</f>
        <v>1</v>
      </c>
      <c r="AZ419" s="244" t="e">
        <f>VLOOKUP(AL:AL,[1]MICHELIN!$B:$AH,32,0)</f>
        <v>#N/A</v>
      </c>
      <c r="BA419" s="244" t="e">
        <f>VLOOKUP(AL:AL,[1]MICHELIN!$B:$AH,33,0)</f>
        <v>#N/A</v>
      </c>
      <c r="BC419" s="11" t="s">
        <v>2055</v>
      </c>
    </row>
    <row r="420" spans="1:55" s="11" customFormat="1" ht="19.5" customHeight="1">
      <c r="A420" s="11">
        <f t="shared" si="153"/>
        <v>1</v>
      </c>
      <c r="B420" s="249">
        <f t="shared" si="154"/>
        <v>2156016130076</v>
      </c>
      <c r="C420" s="243">
        <f>VLOOKUP(B:B,[1]GOODYEAR!$B:$K,9,0)</f>
        <v>28</v>
      </c>
      <c r="D420" s="11" t="s">
        <v>5341</v>
      </c>
      <c r="E420" s="11" t="s">
        <v>3375</v>
      </c>
      <c r="F420" s="160" t="s">
        <v>7115</v>
      </c>
      <c r="G420" s="133" t="s">
        <v>10663</v>
      </c>
      <c r="H420" s="243">
        <v>24</v>
      </c>
      <c r="I420" s="431">
        <f>VLOOKUP(B:B,[1]GOODYEAR!$B:$K,10,0)</f>
        <v>24</v>
      </c>
      <c r="J420" s="132" t="s">
        <v>10660</v>
      </c>
      <c r="K420" s="133" t="s">
        <v>1977</v>
      </c>
      <c r="L420" s="133">
        <v>35</v>
      </c>
      <c r="M420" s="135" t="s">
        <v>10674</v>
      </c>
      <c r="N420" s="236" t="s">
        <v>7155</v>
      </c>
      <c r="O420" s="236">
        <v>0</v>
      </c>
      <c r="P420" s="237">
        <v>17810</v>
      </c>
      <c r="Q420" s="238">
        <f t="shared" si="163"/>
        <v>15236.363636363636</v>
      </c>
      <c r="R420" s="144">
        <f t="shared" si="152"/>
        <v>0.22947494033412885</v>
      </c>
      <c r="S420" s="197">
        <v>1074476568</v>
      </c>
      <c r="T420" s="303" t="s">
        <v>8174</v>
      </c>
      <c r="U420" s="194">
        <f t="shared" si="147"/>
        <v>17810</v>
      </c>
      <c r="W420" s="239">
        <v>17810</v>
      </c>
      <c r="X420" s="136">
        <f t="shared" si="148"/>
        <v>11740</v>
      </c>
      <c r="Y420" s="240">
        <f t="shared" si="149"/>
        <v>15236.363636363636</v>
      </c>
      <c r="Z420" s="142">
        <f t="shared" si="150"/>
        <v>7.7259966311061135E-2</v>
      </c>
      <c r="AA420" s="137">
        <f t="shared" si="151"/>
        <v>0.22947494033412885</v>
      </c>
      <c r="AB420" s="145"/>
      <c r="AC420" s="189">
        <f t="shared" si="164"/>
        <v>17460</v>
      </c>
      <c r="AD420" s="187">
        <f t="shared" si="165"/>
        <v>19186</v>
      </c>
      <c r="AE420" s="129">
        <f t="shared" si="157"/>
        <v>1726.74</v>
      </c>
      <c r="AF420" s="130">
        <f t="shared" si="158"/>
        <v>350.74</v>
      </c>
      <c r="AG420" s="131">
        <f t="shared" si="159"/>
        <v>1.828103825706244E-2</v>
      </c>
      <c r="AH420" s="138">
        <f t="shared" si="160"/>
        <v>1376</v>
      </c>
      <c r="AI420" s="139">
        <f t="shared" si="161"/>
        <v>7.1718961742937556E-2</v>
      </c>
      <c r="AJ420" s="139">
        <f t="shared" si="162"/>
        <v>0.2111939020770664</v>
      </c>
      <c r="AL420" s="197">
        <v>2156016130076</v>
      </c>
      <c r="AM420" s="197">
        <v>4992496141465</v>
      </c>
      <c r="AN420" s="197" t="s">
        <v>3832</v>
      </c>
      <c r="AO420" s="241" t="s">
        <v>3798</v>
      </c>
      <c r="AP420" s="241" t="s">
        <v>1179</v>
      </c>
      <c r="AQ420" s="242" t="s">
        <v>48</v>
      </c>
      <c r="AR420" s="242">
        <v>24500</v>
      </c>
      <c r="AS420" s="431">
        <f>VLOOKUP(B:B,[1]GOODYEAR!$B:$K,8,0)</f>
        <v>11740</v>
      </c>
      <c r="AT420" s="431">
        <v>1050</v>
      </c>
      <c r="AU420" s="211" t="s">
        <v>3956</v>
      </c>
      <c r="AV420" s="197" t="s">
        <v>5874</v>
      </c>
      <c r="AW420" s="134" t="str">
        <f>IFERROR(VLOOKUP(AV:AV,Q商品!B:E,4,0),"")</f>
        <v>2022年製以降 Vector 4Seasons Hybrid 215/60R16 95H オールシーズンタイヤ 翌営業日発送</v>
      </c>
      <c r="AX420" s="134" t="str">
        <f>IFERROR(VLOOKUP(B:B,在庫!B:M,12,0),"")</f>
        <v>2022年製</v>
      </c>
      <c r="AY420" s="134">
        <f>IFERROR(VLOOKUP(B:B,在庫!B:L,10,0),"")</f>
        <v>3</v>
      </c>
      <c r="AZ420" s="244" t="e">
        <f>VLOOKUP(AL:AL,[1]MICHELIN!$B:$AH,32,0)</f>
        <v>#N/A</v>
      </c>
      <c r="BA420" s="244" t="e">
        <f>VLOOKUP(AL:AL,[1]MICHELIN!$B:$AH,33,0)</f>
        <v>#N/A</v>
      </c>
      <c r="BC420" s="11" t="s">
        <v>2055</v>
      </c>
    </row>
    <row r="421" spans="1:55" s="11" customFormat="1" ht="19.5" customHeight="1">
      <c r="A421" s="11">
        <f t="shared" si="153"/>
        <v>1</v>
      </c>
      <c r="B421" s="249">
        <f t="shared" si="154"/>
        <v>1956516130078</v>
      </c>
      <c r="C421" s="243">
        <f>VLOOKUP(B:B,[1]GOODYEAR!$B:$K,9,0)</f>
        <v>8</v>
      </c>
      <c r="D421" s="11" t="s">
        <v>5341</v>
      </c>
      <c r="E421" s="11" t="s">
        <v>3376</v>
      </c>
      <c r="F421" s="310" t="s">
        <v>7116</v>
      </c>
      <c r="G421" s="133" t="s">
        <v>10663</v>
      </c>
      <c r="H421" s="243">
        <v>4</v>
      </c>
      <c r="I421" s="431">
        <f>VLOOKUP(B:B,[1]GOODYEAR!$B:$K,10,0)</f>
        <v>4</v>
      </c>
      <c r="J421" s="132" t="s">
        <v>10660</v>
      </c>
      <c r="K421" s="133" t="s">
        <v>1977</v>
      </c>
      <c r="L421" s="133">
        <v>36</v>
      </c>
      <c r="M421" s="135" t="s">
        <v>3998</v>
      </c>
      <c r="N421" s="236" t="s">
        <v>7156</v>
      </c>
      <c r="O421" s="236">
        <v>0</v>
      </c>
      <c r="P421" s="237">
        <v>16054</v>
      </c>
      <c r="Q421" s="238">
        <f t="shared" si="163"/>
        <v>13639.999999999998</v>
      </c>
      <c r="R421" s="144">
        <f t="shared" si="152"/>
        <v>0.26392961876832832</v>
      </c>
      <c r="S421" s="197">
        <v>1074475783</v>
      </c>
      <c r="T421" s="303" t="s">
        <v>8175</v>
      </c>
      <c r="U421" s="194">
        <f t="shared" si="147"/>
        <v>16054</v>
      </c>
      <c r="W421" s="239">
        <v>16054</v>
      </c>
      <c r="X421" s="136">
        <f t="shared" si="148"/>
        <v>10040</v>
      </c>
      <c r="Y421" s="240">
        <f t="shared" si="149"/>
        <v>13639.999999999998</v>
      </c>
      <c r="Z421" s="142">
        <f t="shared" si="150"/>
        <v>7.7301607076118106E-2</v>
      </c>
      <c r="AA421" s="137">
        <f t="shared" si="151"/>
        <v>0.26392961876832832</v>
      </c>
      <c r="AB421" s="145"/>
      <c r="AC421" s="189">
        <f t="shared" si="164"/>
        <v>15739</v>
      </c>
      <c r="AD421" s="187">
        <f t="shared" si="165"/>
        <v>17295</v>
      </c>
      <c r="AE421" s="129">
        <f t="shared" si="157"/>
        <v>1556.55</v>
      </c>
      <c r="AF421" s="130">
        <f t="shared" si="158"/>
        <v>315.54999999999995</v>
      </c>
      <c r="AG421" s="131">
        <f t="shared" si="159"/>
        <v>1.8245157559988432E-2</v>
      </c>
      <c r="AH421" s="138">
        <f t="shared" si="160"/>
        <v>1241</v>
      </c>
      <c r="AI421" s="139">
        <f t="shared" si="161"/>
        <v>7.1754842440011568E-2</v>
      </c>
      <c r="AJ421" s="139">
        <f t="shared" si="162"/>
        <v>0.24568446120833989</v>
      </c>
      <c r="AL421" s="197">
        <v>1956516130078</v>
      </c>
      <c r="AM421" s="197">
        <v>4992496155226</v>
      </c>
      <c r="AN421" s="197" t="s">
        <v>3833</v>
      </c>
      <c r="AO421" s="241" t="s">
        <v>3798</v>
      </c>
      <c r="AP421" s="241" t="s">
        <v>1376</v>
      </c>
      <c r="AQ421" s="242" t="s">
        <v>99</v>
      </c>
      <c r="AR421" s="242">
        <v>21000</v>
      </c>
      <c r="AS421" s="431">
        <f>VLOOKUP(B:B,[1]GOODYEAR!$B:$K,8,0)</f>
        <v>10040</v>
      </c>
      <c r="AT421" s="431">
        <v>1050</v>
      </c>
      <c r="AU421" s="211" t="s">
        <v>3956</v>
      </c>
      <c r="AV421" s="197" t="s">
        <v>5875</v>
      </c>
      <c r="AW421" s="134" t="str">
        <f>IFERROR(VLOOKUP(AV:AV,Q商品!B:E,4,0),"")</f>
        <v>2023年製 Vector 4Seasons Hybrid 195/65R16 92H オールシーズン 翌営業日発送</v>
      </c>
      <c r="AX421" s="134" t="str">
        <f>IFERROR(VLOOKUP(B:B,在庫!B:M,12,0),"")</f>
        <v>2023年製</v>
      </c>
      <c r="AY421" s="134">
        <f>IFERROR(VLOOKUP(B:B,在庫!B:L,10,0),"")</f>
        <v>1</v>
      </c>
      <c r="AZ421" s="244" t="e">
        <f>VLOOKUP(AL:AL,[1]MICHELIN!$B:$AH,32,0)</f>
        <v>#N/A</v>
      </c>
      <c r="BA421" s="244" t="e">
        <f>VLOOKUP(AL:AL,[1]MICHELIN!$B:$AH,33,0)</f>
        <v>#N/A</v>
      </c>
      <c r="BC421" s="11" t="s">
        <v>2055</v>
      </c>
    </row>
    <row r="422" spans="1:55" s="11" customFormat="1" ht="19.5" customHeight="1">
      <c r="A422" s="11">
        <f t="shared" si="153"/>
        <v>1</v>
      </c>
      <c r="B422" s="249">
        <f t="shared" si="154"/>
        <v>2056516130074</v>
      </c>
      <c r="C422" s="243">
        <f>VLOOKUP(B:B,[1]GOODYEAR!$B:$K,9,0)</f>
        <v>48</v>
      </c>
      <c r="D422" s="11" t="s">
        <v>5341</v>
      </c>
      <c r="E422" s="11" t="s">
        <v>3377</v>
      </c>
      <c r="F422" s="160" t="s">
        <v>5388</v>
      </c>
      <c r="G422" s="133" t="s">
        <v>10661</v>
      </c>
      <c r="H422" s="243">
        <v>8</v>
      </c>
      <c r="I422" s="431">
        <f>VLOOKUP(B:B,[1]GOODYEAR!$B:$K,10,0)</f>
        <v>8</v>
      </c>
      <c r="J422" s="132">
        <v>2001</v>
      </c>
      <c r="K422" s="133" t="s">
        <v>1977</v>
      </c>
      <c r="L422" s="133">
        <v>37</v>
      </c>
      <c r="M422" s="135" t="s">
        <v>2014</v>
      </c>
      <c r="N422" s="236" t="s">
        <v>7157</v>
      </c>
      <c r="O422" s="236">
        <v>0</v>
      </c>
      <c r="P422" s="237">
        <v>16240</v>
      </c>
      <c r="Q422" s="238">
        <f t="shared" si="163"/>
        <v>13809.090909090908</v>
      </c>
      <c r="R422" s="144">
        <f t="shared" si="152"/>
        <v>0.22514812376563523</v>
      </c>
      <c r="S422" s="197">
        <v>1074476486</v>
      </c>
      <c r="T422" s="303" t="s">
        <v>8176</v>
      </c>
      <c r="U422" s="194">
        <f t="shared" si="147"/>
        <v>16240</v>
      </c>
      <c r="W422" s="239">
        <v>16240</v>
      </c>
      <c r="X422" s="136">
        <f t="shared" si="148"/>
        <v>10700</v>
      </c>
      <c r="Y422" s="240">
        <f t="shared" si="149"/>
        <v>13809.090909090908</v>
      </c>
      <c r="Z422" s="142">
        <f t="shared" si="150"/>
        <v>7.7278325123152802E-2</v>
      </c>
      <c r="AA422" s="137">
        <f t="shared" si="151"/>
        <v>0.22514812376563523</v>
      </c>
      <c r="AB422" s="145" t="s">
        <v>10672</v>
      </c>
      <c r="AC422" s="189">
        <f t="shared" si="164"/>
        <v>15921</v>
      </c>
      <c r="AD422" s="187">
        <f t="shared" si="165"/>
        <v>17495</v>
      </c>
      <c r="AE422" s="129">
        <f t="shared" si="157"/>
        <v>1574.55</v>
      </c>
      <c r="AF422" s="130">
        <f t="shared" si="158"/>
        <v>319.54999999999995</v>
      </c>
      <c r="AG422" s="131">
        <f t="shared" si="159"/>
        <v>1.8265218633895398E-2</v>
      </c>
      <c r="AH422" s="138">
        <f t="shared" si="160"/>
        <v>1255</v>
      </c>
      <c r="AI422" s="139">
        <f t="shared" si="161"/>
        <v>7.1734781366104602E-2</v>
      </c>
      <c r="AJ422" s="139">
        <f t="shared" si="162"/>
        <v>0.20688290513173982</v>
      </c>
      <c r="AL422" s="197">
        <v>2056516130074</v>
      </c>
      <c r="AM422" s="197">
        <v>4992496142516</v>
      </c>
      <c r="AN422" s="197" t="s">
        <v>3822</v>
      </c>
      <c r="AO422" s="241" t="s">
        <v>3798</v>
      </c>
      <c r="AP422" s="241" t="s">
        <v>1377</v>
      </c>
      <c r="AQ422" s="242" t="s">
        <v>50</v>
      </c>
      <c r="AR422" s="242">
        <v>22400</v>
      </c>
      <c r="AS422" s="431">
        <f>VLOOKUP(B:B,[1]GOODYEAR!$B:$K,8,0)</f>
        <v>10700</v>
      </c>
      <c r="AT422" s="431">
        <v>1050</v>
      </c>
      <c r="AU422" s="211" t="s">
        <v>3956</v>
      </c>
      <c r="AV422" s="197" t="s">
        <v>5877</v>
      </c>
      <c r="AW422" s="134" t="str">
        <f>IFERROR(VLOOKUP(AV:AV,Q商品!B:E,4,0),"")</f>
        <v>2023年製 Vector 4Seasons Hybrid 205/65R16 95H オールシーズンタイヤ 翌営業日発送</v>
      </c>
      <c r="AX422" s="134" t="str">
        <f>IFERROR(VLOOKUP(B:B,在庫!B:M,12,0),"")</f>
        <v>2023年製</v>
      </c>
      <c r="AY422" s="134">
        <f>IFERROR(VLOOKUP(B:B,在庫!B:L,10,0),"")</f>
        <v>1</v>
      </c>
      <c r="AZ422" s="244" t="e">
        <f>VLOOKUP(AL:AL,[1]MICHELIN!$B:$AH,32,0)</f>
        <v>#N/A</v>
      </c>
      <c r="BA422" s="244" t="e">
        <f>VLOOKUP(AL:AL,[1]MICHELIN!$B:$AH,33,0)</f>
        <v>#N/A</v>
      </c>
      <c r="BC422" s="11" t="s">
        <v>2055</v>
      </c>
    </row>
    <row r="423" spans="1:55" s="11" customFormat="1" ht="19.5" customHeight="1">
      <c r="A423" s="11">
        <f t="shared" si="153"/>
        <v>1</v>
      </c>
      <c r="B423" s="249">
        <f t="shared" si="154"/>
        <v>2156516130071</v>
      </c>
      <c r="C423" s="243">
        <f>VLOOKUP(B:B,[1]GOODYEAR!$B:$K,9,0)</f>
        <v>30</v>
      </c>
      <c r="D423" s="11" t="s">
        <v>5341</v>
      </c>
      <c r="E423" s="11" t="s">
        <v>3378</v>
      </c>
      <c r="F423" s="160" t="s">
        <v>7117</v>
      </c>
      <c r="G423" s="133" t="s">
        <v>10663</v>
      </c>
      <c r="H423" s="243">
        <v>10</v>
      </c>
      <c r="I423" s="431">
        <f>VLOOKUP(B:B,[1]GOODYEAR!$B:$K,10,0)</f>
        <v>10</v>
      </c>
      <c r="J423" s="132">
        <v>2001</v>
      </c>
      <c r="K423" s="133" t="s">
        <v>1977</v>
      </c>
      <c r="L423" s="133">
        <v>38</v>
      </c>
      <c r="M423" s="135" t="s">
        <v>3998</v>
      </c>
      <c r="N423" s="236" t="s">
        <v>7158</v>
      </c>
      <c r="O423" s="236">
        <v>0</v>
      </c>
      <c r="P423" s="237">
        <v>16650</v>
      </c>
      <c r="Q423" s="238">
        <f t="shared" si="163"/>
        <v>14181.81818181818</v>
      </c>
      <c r="R423" s="144">
        <f t="shared" si="152"/>
        <v>0.22717948717948708</v>
      </c>
      <c r="S423" s="197">
        <v>1074476487</v>
      </c>
      <c r="T423" s="303" t="s">
        <v>8177</v>
      </c>
      <c r="U423" s="194">
        <f t="shared" si="147"/>
        <v>16650</v>
      </c>
      <c r="W423" s="239">
        <v>16650</v>
      </c>
      <c r="X423" s="136">
        <f t="shared" si="148"/>
        <v>10960</v>
      </c>
      <c r="Y423" s="240">
        <f t="shared" si="149"/>
        <v>14181.81818181818</v>
      </c>
      <c r="Z423" s="142">
        <f t="shared" si="150"/>
        <v>7.7297297297297396E-2</v>
      </c>
      <c r="AA423" s="137">
        <f t="shared" si="151"/>
        <v>0.22717948717948708</v>
      </c>
      <c r="AB423" s="145"/>
      <c r="AC423" s="189">
        <f t="shared" si="164"/>
        <v>16323</v>
      </c>
      <c r="AD423" s="187">
        <f t="shared" si="165"/>
        <v>17937</v>
      </c>
      <c r="AE423" s="129">
        <f t="shared" si="157"/>
        <v>1614.33</v>
      </c>
      <c r="AF423" s="130">
        <f t="shared" si="158"/>
        <v>327.32999999999993</v>
      </c>
      <c r="AG423" s="131">
        <f t="shared" si="159"/>
        <v>1.8248871048670342E-2</v>
      </c>
      <c r="AH423" s="138">
        <f t="shared" si="160"/>
        <v>1287</v>
      </c>
      <c r="AI423" s="139">
        <f t="shared" si="161"/>
        <v>7.1751128951329651E-2</v>
      </c>
      <c r="AJ423" s="139">
        <f t="shared" si="162"/>
        <v>0.20893061613081673</v>
      </c>
      <c r="AL423" s="197">
        <v>2156516130071</v>
      </c>
      <c r="AM423" s="197">
        <v>4992496142523</v>
      </c>
      <c r="AN423" s="197" t="s">
        <v>3834</v>
      </c>
      <c r="AO423" s="241" t="s">
        <v>3798</v>
      </c>
      <c r="AP423" s="241" t="s">
        <v>1378</v>
      </c>
      <c r="AQ423" s="242" t="s">
        <v>73</v>
      </c>
      <c r="AR423" s="242">
        <v>22900</v>
      </c>
      <c r="AS423" s="431">
        <f>VLOOKUP(B:B,[1]GOODYEAR!$B:$K,8,0)</f>
        <v>10960</v>
      </c>
      <c r="AT423" s="431">
        <v>1050</v>
      </c>
      <c r="AU423" s="211" t="s">
        <v>3956</v>
      </c>
      <c r="AV423" s="197" t="s">
        <v>5879</v>
      </c>
      <c r="AW423" s="134" t="str">
        <f>IFERROR(VLOOKUP(AV:AV,Q商品!B:E,4,0),"")</f>
        <v>2023年製 Vector 4Seasons Hybrid 215/65R16 98H オールシーズンタイヤ 翌営業日発送</v>
      </c>
      <c r="AX423" s="134" t="str">
        <f>IFERROR(VLOOKUP(B:B,在庫!B:M,12,0),"")</f>
        <v>2023年製</v>
      </c>
      <c r="AY423" s="134">
        <f>IFERROR(VLOOKUP(B:B,在庫!B:L,10,0),"")</f>
        <v>3</v>
      </c>
      <c r="AZ423" s="244" t="e">
        <f>VLOOKUP(AL:AL,[1]MICHELIN!$B:$AH,32,0)</f>
        <v>#N/A</v>
      </c>
      <c r="BA423" s="244" t="e">
        <f>VLOOKUP(AL:AL,[1]MICHELIN!$B:$AH,33,0)</f>
        <v>#N/A</v>
      </c>
      <c r="BC423" s="11" t="s">
        <v>2055</v>
      </c>
    </row>
    <row r="424" spans="1:55" s="11" customFormat="1" ht="19.5" customHeight="1">
      <c r="A424" s="11">
        <f t="shared" si="153"/>
        <v>1</v>
      </c>
      <c r="B424" s="249">
        <f t="shared" si="154"/>
        <v>2154517130076</v>
      </c>
      <c r="C424" s="243">
        <f>VLOOKUP(B:B,[1]GOODYEAR!$B:$K,9,0)</f>
        <v>20</v>
      </c>
      <c r="D424" s="11" t="s">
        <v>5341</v>
      </c>
      <c r="E424" s="11" t="s">
        <v>3379</v>
      </c>
      <c r="F424" s="160" t="s">
        <v>3922</v>
      </c>
      <c r="G424" s="133" t="s">
        <v>10663</v>
      </c>
      <c r="H424" s="243">
        <v>8</v>
      </c>
      <c r="I424" s="431">
        <f>VLOOKUP(B:B,[1]GOODYEAR!$B:$K,10,0)</f>
        <v>8</v>
      </c>
      <c r="J424" s="132">
        <v>1260</v>
      </c>
      <c r="K424" s="133" t="s">
        <v>1977</v>
      </c>
      <c r="L424" s="133">
        <v>39</v>
      </c>
      <c r="M424" s="135" t="s">
        <v>3998</v>
      </c>
      <c r="N424" s="236" t="s">
        <v>7159</v>
      </c>
      <c r="O424" s="236">
        <v>0</v>
      </c>
      <c r="P424" s="237">
        <v>22650</v>
      </c>
      <c r="Q424" s="238">
        <f t="shared" si="163"/>
        <v>20113.63636363636</v>
      </c>
      <c r="R424" s="144">
        <f t="shared" si="152"/>
        <v>0.2532429378531072</v>
      </c>
      <c r="S424" s="197">
        <v>1074476493</v>
      </c>
      <c r="T424" s="303" t="s">
        <v>8178</v>
      </c>
      <c r="U424" s="194">
        <f t="shared" si="147"/>
        <v>22650</v>
      </c>
      <c r="W424" s="239">
        <v>22650</v>
      </c>
      <c r="X424" s="136">
        <f t="shared" si="148"/>
        <v>15020</v>
      </c>
      <c r="Y424" s="240">
        <f t="shared" si="149"/>
        <v>20113.63636363636</v>
      </c>
      <c r="Z424" s="142">
        <f t="shared" si="150"/>
        <v>7.7306843267108238E-2</v>
      </c>
      <c r="AA424" s="137">
        <f t="shared" si="151"/>
        <v>0.2532429378531072</v>
      </c>
      <c r="AB424" s="145"/>
      <c r="AC424" s="189">
        <f t="shared" si="164"/>
        <v>22205</v>
      </c>
      <c r="AD424" s="187">
        <f t="shared" si="165"/>
        <v>24401</v>
      </c>
      <c r="AE424" s="129">
        <f t="shared" si="157"/>
        <v>2196.09</v>
      </c>
      <c r="AF424" s="130">
        <f t="shared" si="158"/>
        <v>445.09000000000015</v>
      </c>
      <c r="AG424" s="131">
        <f t="shared" si="159"/>
        <v>1.8240645875169055E-2</v>
      </c>
      <c r="AH424" s="138">
        <f t="shared" si="160"/>
        <v>1751</v>
      </c>
      <c r="AI424" s="139">
        <f t="shared" si="161"/>
        <v>7.1759354124830949E-2</v>
      </c>
      <c r="AJ424" s="139">
        <f t="shared" si="162"/>
        <v>0.23500229197793815</v>
      </c>
      <c r="AL424" s="197">
        <v>2154517130076</v>
      </c>
      <c r="AM424" s="197">
        <v>4992496142622</v>
      </c>
      <c r="AN424" s="197" t="s">
        <v>3835</v>
      </c>
      <c r="AO424" s="241" t="s">
        <v>3798</v>
      </c>
      <c r="AP424" s="241" t="s">
        <v>1379</v>
      </c>
      <c r="AQ424" s="242" t="s">
        <v>36</v>
      </c>
      <c r="AR424" s="242">
        <v>31200</v>
      </c>
      <c r="AS424" s="431">
        <f>VLOOKUP(B:B,[1]GOODYEAR!$B:$K,8,0)</f>
        <v>15020</v>
      </c>
      <c r="AT424" s="431">
        <v>525</v>
      </c>
      <c r="AU424" s="211" t="s">
        <v>3956</v>
      </c>
      <c r="AV424" s="197" t="s">
        <v>5882</v>
      </c>
      <c r="AW424" s="134" t="str">
        <f>IFERROR(VLOOKUP(AV:AV,Q商品!B:E,4,0),"")</f>
        <v>2022年製以降 Vector 4Seasons Hybrid 215/45R17 91H XL オールシーズンタイヤ 翌営業日発送</v>
      </c>
      <c r="AX424" s="134" t="str">
        <f>IFERROR(VLOOKUP(B:B,在庫!B:M,12,0),"")</f>
        <v>2023年製</v>
      </c>
      <c r="AY424" s="134">
        <f>IFERROR(VLOOKUP(B:B,在庫!B:L,10,0),"")</f>
        <v>2</v>
      </c>
      <c r="AZ424" s="244" t="e">
        <f>VLOOKUP(AL:AL,[1]MICHELIN!$B:$AH,32,0)</f>
        <v>#N/A</v>
      </c>
      <c r="BA424" s="244" t="e">
        <f>VLOOKUP(AL:AL,[1]MICHELIN!$B:$AH,33,0)</f>
        <v>#N/A</v>
      </c>
      <c r="BC424" s="11" t="s">
        <v>2055</v>
      </c>
    </row>
    <row r="425" spans="1:55" s="11" customFormat="1" ht="19.5" customHeight="1">
      <c r="A425" s="11">
        <f t="shared" si="153"/>
        <v>1</v>
      </c>
      <c r="B425" s="249">
        <f t="shared" si="154"/>
        <v>2254517130073</v>
      </c>
      <c r="C425" s="243">
        <f>VLOOKUP(B:B,[1]GOODYEAR!$B:$K,9,0)</f>
        <v>0</v>
      </c>
      <c r="D425" s="11" t="s">
        <v>5341</v>
      </c>
      <c r="E425" s="11" t="s">
        <v>3380</v>
      </c>
      <c r="F425" s="160" t="s">
        <v>7118</v>
      </c>
      <c r="G425" s="133" t="s">
        <v>10663</v>
      </c>
      <c r="H425" s="243">
        <v>15</v>
      </c>
      <c r="I425" s="431">
        <f>VLOOKUP(B:B,[1]GOODYEAR!$B:$K,10,0)</f>
        <v>15</v>
      </c>
      <c r="J425" s="132">
        <v>2001</v>
      </c>
      <c r="K425" s="133" t="s">
        <v>1977</v>
      </c>
      <c r="L425" s="133">
        <v>40</v>
      </c>
      <c r="M425" s="135" t="s">
        <v>3998</v>
      </c>
      <c r="N425" s="236" t="s">
        <v>7160</v>
      </c>
      <c r="O425" s="236">
        <v>0</v>
      </c>
      <c r="P425" s="237">
        <v>23670</v>
      </c>
      <c r="Q425" s="238">
        <f t="shared" si="163"/>
        <v>21040.909090909088</v>
      </c>
      <c r="R425" s="144">
        <f t="shared" si="152"/>
        <v>0.25288399222294222</v>
      </c>
      <c r="S425" s="197">
        <v>1074476131</v>
      </c>
      <c r="T425" s="303" t="s">
        <v>8179</v>
      </c>
      <c r="U425" s="194">
        <f t="shared" si="147"/>
        <v>23670</v>
      </c>
      <c r="W425" s="239">
        <v>23670</v>
      </c>
      <c r="X425" s="136">
        <f t="shared" si="148"/>
        <v>15720</v>
      </c>
      <c r="Y425" s="240">
        <f t="shared" si="149"/>
        <v>21040.909090909088</v>
      </c>
      <c r="Z425" s="142">
        <f t="shared" si="150"/>
        <v>7.7313054499366318E-2</v>
      </c>
      <c r="AA425" s="137">
        <f t="shared" si="151"/>
        <v>0.25288399222294222</v>
      </c>
      <c r="AB425" s="145"/>
      <c r="AC425" s="189">
        <f t="shared" si="164"/>
        <v>23205</v>
      </c>
      <c r="AD425" s="187">
        <f t="shared" si="165"/>
        <v>25500</v>
      </c>
      <c r="AE425" s="129">
        <f t="shared" si="157"/>
        <v>2295</v>
      </c>
      <c r="AF425" s="130">
        <f t="shared" si="158"/>
        <v>465</v>
      </c>
      <c r="AG425" s="131">
        <f t="shared" si="159"/>
        <v>1.8235294117647058E-2</v>
      </c>
      <c r="AH425" s="138">
        <f t="shared" si="160"/>
        <v>1830</v>
      </c>
      <c r="AI425" s="139">
        <f t="shared" si="161"/>
        <v>7.1764705882352939E-2</v>
      </c>
      <c r="AJ425" s="139">
        <f t="shared" si="162"/>
        <v>0.23464869810529515</v>
      </c>
      <c r="AL425" s="197">
        <v>2254517130073</v>
      </c>
      <c r="AM425" s="197">
        <v>4992496142639</v>
      </c>
      <c r="AN425" s="197" t="s">
        <v>3836</v>
      </c>
      <c r="AO425" s="241" t="s">
        <v>3798</v>
      </c>
      <c r="AP425" s="241" t="s">
        <v>1380</v>
      </c>
      <c r="AQ425" s="242" t="s">
        <v>37</v>
      </c>
      <c r="AR425" s="242">
        <v>32600</v>
      </c>
      <c r="AS425" s="431">
        <f>VLOOKUP(B:B,[1]GOODYEAR!$B:$K,8,0)</f>
        <v>15720</v>
      </c>
      <c r="AT425" s="431">
        <v>525</v>
      </c>
      <c r="AU425" s="211" t="s">
        <v>3956</v>
      </c>
      <c r="AV425" s="197" t="s">
        <v>5883</v>
      </c>
      <c r="AW425" s="134" t="str">
        <f>IFERROR(VLOOKUP(AV:AV,Q商品!B:E,4,0),"")</f>
        <v>2021年製 Vector 4Seasons Hybrid 225/45R17 91Hオールシーズンタイヤ 翌営業日発送</v>
      </c>
      <c r="AX425" s="134" t="str">
        <f>IFERROR(VLOOKUP(B:B,在庫!B:M,12,0),"")</f>
        <v>2021年製</v>
      </c>
      <c r="AY425" s="134">
        <f>IFERROR(VLOOKUP(B:B,在庫!B:L,10,0),"")</f>
        <v>2</v>
      </c>
      <c r="AZ425" s="244" t="e">
        <f>VLOOKUP(AL:AL,[1]MICHELIN!$B:$AH,32,0)</f>
        <v>#N/A</v>
      </c>
      <c r="BA425" s="244" t="e">
        <f>VLOOKUP(AL:AL,[1]MICHELIN!$B:$AH,33,0)</f>
        <v>#N/A</v>
      </c>
      <c r="BC425" s="11" t="s">
        <v>2055</v>
      </c>
    </row>
    <row r="426" spans="1:55" s="11" customFormat="1" ht="19.5" customHeight="1">
      <c r="A426" s="11">
        <f t="shared" si="153"/>
        <v>1</v>
      </c>
      <c r="B426" s="249">
        <f t="shared" si="154"/>
        <v>2055017130088</v>
      </c>
      <c r="C426" s="243">
        <f>VLOOKUP(B:B,[1]GOODYEAR!$B:$K,9,0)</f>
        <v>10</v>
      </c>
      <c r="D426" s="11" t="s">
        <v>5341</v>
      </c>
      <c r="E426" s="11" t="s">
        <v>3381</v>
      </c>
      <c r="F426" s="160" t="s">
        <v>7119</v>
      </c>
      <c r="G426" s="133" t="s">
        <v>10663</v>
      </c>
      <c r="H426" s="243">
        <v>14</v>
      </c>
      <c r="I426" s="431">
        <f>VLOOKUP(B:B,[1]GOODYEAR!$B:$K,10,0)</f>
        <v>14</v>
      </c>
      <c r="J426" s="132">
        <v>2001</v>
      </c>
      <c r="K426" s="133" t="s">
        <v>1977</v>
      </c>
      <c r="L426" s="133">
        <v>41</v>
      </c>
      <c r="M426" s="135" t="s">
        <v>3998</v>
      </c>
      <c r="N426" s="236" t="s">
        <v>3425</v>
      </c>
      <c r="O426" s="236">
        <v>0</v>
      </c>
      <c r="P426" s="237">
        <v>22973</v>
      </c>
      <c r="Q426" s="238">
        <f t="shared" si="163"/>
        <v>20407.272727272724</v>
      </c>
      <c r="R426" s="144">
        <f t="shared" si="152"/>
        <v>0.3272006414825373</v>
      </c>
      <c r="S426" s="197">
        <v>1074475782</v>
      </c>
      <c r="T426" s="303" t="s">
        <v>8180</v>
      </c>
      <c r="U426" s="194">
        <f t="shared" si="147"/>
        <v>22973</v>
      </c>
      <c r="W426" s="239">
        <v>22973</v>
      </c>
      <c r="X426" s="136">
        <f t="shared" si="148"/>
        <v>13730</v>
      </c>
      <c r="Y426" s="240">
        <f t="shared" si="149"/>
        <v>20407.272727272724</v>
      </c>
      <c r="Z426" s="142">
        <f t="shared" si="150"/>
        <v>7.7308144343359642E-2</v>
      </c>
      <c r="AA426" s="137">
        <f t="shared" si="151"/>
        <v>0.3272006414825373</v>
      </c>
      <c r="AB426" s="145"/>
      <c r="AC426" s="189">
        <f t="shared" si="164"/>
        <v>22522</v>
      </c>
      <c r="AD426" s="187">
        <f t="shared" si="165"/>
        <v>24749</v>
      </c>
      <c r="AE426" s="129">
        <f t="shared" si="157"/>
        <v>2227.41</v>
      </c>
      <c r="AF426" s="130">
        <f t="shared" si="158"/>
        <v>451.40999999999985</v>
      </c>
      <c r="AG426" s="131">
        <f t="shared" si="159"/>
        <v>1.8239524829286025E-2</v>
      </c>
      <c r="AH426" s="138">
        <f t="shared" si="160"/>
        <v>1776</v>
      </c>
      <c r="AI426" s="139">
        <f t="shared" si="161"/>
        <v>7.1760475170713975E-2</v>
      </c>
      <c r="AJ426" s="139">
        <f t="shared" si="162"/>
        <v>0.30896111665325127</v>
      </c>
      <c r="AL426" s="197">
        <v>2055017130088</v>
      </c>
      <c r="AM426" s="197">
        <v>4992496155240</v>
      </c>
      <c r="AN426" s="197" t="s">
        <v>3837</v>
      </c>
      <c r="AO426" s="241" t="s">
        <v>3798</v>
      </c>
      <c r="AP426" s="241" t="s">
        <v>1137</v>
      </c>
      <c r="AQ426" s="242" t="s">
        <v>64</v>
      </c>
      <c r="AR426" s="242">
        <v>28600</v>
      </c>
      <c r="AS426" s="431">
        <f>VLOOKUP(B:B,[1]GOODYEAR!$B:$K,8,0)</f>
        <v>13730</v>
      </c>
      <c r="AT426" s="431">
        <v>525</v>
      </c>
      <c r="AU426" s="211" t="s">
        <v>3956</v>
      </c>
      <c r="AV426" s="197" t="s">
        <v>5884</v>
      </c>
      <c r="AW426" s="134" t="str">
        <f>IFERROR(VLOOKUP(AV:AV,Q商品!B:E,4,0),"")</f>
        <v>2022年製 Vector 4Seasons Hybrid 205/50R17 93H XL オールシーズン 翌営業日発送</v>
      </c>
      <c r="AX426" s="134" t="str">
        <f>IFERROR(VLOOKUP(B:B,在庫!B:M,12,0),"")</f>
        <v>2022年製</v>
      </c>
      <c r="AY426" s="134">
        <f>IFERROR(VLOOKUP(B:B,在庫!B:L,10,0),"")</f>
        <v>2</v>
      </c>
      <c r="AZ426" s="244" t="e">
        <f>VLOOKUP(AL:AL,[1]MICHELIN!$B:$AH,32,0)</f>
        <v>#N/A</v>
      </c>
      <c r="BA426" s="244" t="e">
        <f>VLOOKUP(AL:AL,[1]MICHELIN!$B:$AH,33,0)</f>
        <v>#N/A</v>
      </c>
      <c r="BC426" s="11" t="s">
        <v>2055</v>
      </c>
    </row>
    <row r="427" spans="1:55" s="11" customFormat="1" ht="19.5" customHeight="1">
      <c r="A427" s="11">
        <f t="shared" si="153"/>
        <v>1</v>
      </c>
      <c r="B427" s="249">
        <f t="shared" si="154"/>
        <v>2155017130078</v>
      </c>
      <c r="C427" s="243">
        <f>VLOOKUP(B:B,[1]GOODYEAR!$B:$K,9,0)</f>
        <v>20</v>
      </c>
      <c r="D427" s="11" t="s">
        <v>5341</v>
      </c>
      <c r="E427" s="11" t="s">
        <v>3382</v>
      </c>
      <c r="F427" s="160" t="s">
        <v>3923</v>
      </c>
      <c r="G427" s="133" t="s">
        <v>10663</v>
      </c>
      <c r="H427" s="243">
        <v>16</v>
      </c>
      <c r="I427" s="431">
        <f>VLOOKUP(B:B,[1]GOODYEAR!$B:$K,10,0)</f>
        <v>16</v>
      </c>
      <c r="J427" s="132">
        <v>1260</v>
      </c>
      <c r="K427" s="133" t="s">
        <v>1977</v>
      </c>
      <c r="L427" s="133">
        <v>42</v>
      </c>
      <c r="M427" s="135" t="s">
        <v>3998</v>
      </c>
      <c r="N427" s="236" t="s">
        <v>7161</v>
      </c>
      <c r="O427" s="236">
        <v>0</v>
      </c>
      <c r="P427" s="237">
        <v>23060</v>
      </c>
      <c r="Q427" s="238">
        <f t="shared" si="163"/>
        <v>20009.090909090908</v>
      </c>
      <c r="R427" s="144">
        <f t="shared" si="152"/>
        <v>0.23484779645615625</v>
      </c>
      <c r="S427" s="197">
        <v>1074476309</v>
      </c>
      <c r="T427" s="303" t="s">
        <v>8181</v>
      </c>
      <c r="U427" s="194">
        <f t="shared" si="147"/>
        <v>23060</v>
      </c>
      <c r="W427" s="239">
        <v>23060</v>
      </c>
      <c r="X427" s="136">
        <f t="shared" si="148"/>
        <v>15310</v>
      </c>
      <c r="Y427" s="240">
        <f t="shared" si="149"/>
        <v>20009.090909090908</v>
      </c>
      <c r="Z427" s="142">
        <f t="shared" si="150"/>
        <v>7.7276669557675648E-2</v>
      </c>
      <c r="AA427" s="137">
        <f t="shared" si="151"/>
        <v>0.23484779645615625</v>
      </c>
      <c r="AB427" s="145"/>
      <c r="AC427" s="189">
        <f t="shared" si="164"/>
        <v>22607</v>
      </c>
      <c r="AD427" s="187">
        <f t="shared" si="165"/>
        <v>24842</v>
      </c>
      <c r="AE427" s="129">
        <f t="shared" si="157"/>
        <v>2235.7799999999997</v>
      </c>
      <c r="AF427" s="130">
        <f t="shared" si="158"/>
        <v>453.77999999999975</v>
      </c>
      <c r="AG427" s="131">
        <f t="shared" si="159"/>
        <v>1.8266645197649131E-2</v>
      </c>
      <c r="AH427" s="138">
        <f t="shared" si="160"/>
        <v>1782</v>
      </c>
      <c r="AI427" s="139">
        <f t="shared" si="161"/>
        <v>7.1733354802350852E-2</v>
      </c>
      <c r="AJ427" s="139">
        <f t="shared" si="162"/>
        <v>0.21658115125850713</v>
      </c>
      <c r="AL427" s="197">
        <v>2155017130078</v>
      </c>
      <c r="AM427" s="197">
        <v>4992496142615</v>
      </c>
      <c r="AN427" s="197" t="s">
        <v>3838</v>
      </c>
      <c r="AO427" s="241" t="s">
        <v>3798</v>
      </c>
      <c r="AP427" s="241" t="s">
        <v>1381</v>
      </c>
      <c r="AQ427" s="242" t="s">
        <v>39</v>
      </c>
      <c r="AR427" s="242">
        <v>31800</v>
      </c>
      <c r="AS427" s="431">
        <v>15310</v>
      </c>
      <c r="AT427" s="431">
        <v>1050</v>
      </c>
      <c r="AU427" s="211" t="s">
        <v>3956</v>
      </c>
      <c r="AV427" s="197" t="s">
        <v>5886</v>
      </c>
      <c r="AW427" s="134" t="str">
        <f>IFERROR(VLOOKUP(AV:AV,Q商品!B:E,4,0),"")</f>
        <v>2023年製 Vector 4Seasons Hybrid 215/50R17 95H XL オールシーズンタイヤ 翌営業日発送</v>
      </c>
      <c r="AX427" s="134" t="str">
        <f>IFERROR(VLOOKUP(B:B,在庫!B:M,12,0),"")</f>
        <v>2023年製</v>
      </c>
      <c r="AY427" s="134">
        <f>IFERROR(VLOOKUP(B:B,在庫!B:L,10,0),"")</f>
        <v>3</v>
      </c>
      <c r="AZ427" s="244" t="e">
        <f>VLOOKUP(AL:AL,[1]MICHELIN!$B:$AH,32,0)</f>
        <v>#N/A</v>
      </c>
      <c r="BA427" s="244" t="e">
        <f>VLOOKUP(AL:AL,[1]MICHELIN!$B:$AH,33,0)</f>
        <v>#N/A</v>
      </c>
      <c r="BC427" s="11" t="s">
        <v>2055</v>
      </c>
    </row>
    <row r="428" spans="1:55" s="11" customFormat="1" ht="19.5" customHeight="1">
      <c r="A428" s="11">
        <f t="shared" si="153"/>
        <v>1</v>
      </c>
      <c r="B428" s="249">
        <f t="shared" si="154"/>
        <v>2055517130076</v>
      </c>
      <c r="C428" s="243">
        <f>VLOOKUP(B:B,[1]GOODYEAR!$B:$K,9,0)</f>
        <v>16</v>
      </c>
      <c r="D428" s="11" t="s">
        <v>5341</v>
      </c>
      <c r="E428" s="11" t="s">
        <v>3383</v>
      </c>
      <c r="F428" s="310" t="s">
        <v>7120</v>
      </c>
      <c r="G428" s="133" t="s">
        <v>10663</v>
      </c>
      <c r="H428" s="243">
        <v>8</v>
      </c>
      <c r="I428" s="431">
        <f>VLOOKUP(B:B,[1]GOODYEAR!$B:$K,10,0)</f>
        <v>8</v>
      </c>
      <c r="J428" s="132" t="s">
        <v>10660</v>
      </c>
      <c r="K428" s="133" t="s">
        <v>1977</v>
      </c>
      <c r="L428" s="133">
        <v>43</v>
      </c>
      <c r="M428" s="135" t="s">
        <v>3998</v>
      </c>
      <c r="N428" s="236" t="s">
        <v>3426</v>
      </c>
      <c r="O428" s="236">
        <v>0</v>
      </c>
      <c r="P428" s="237">
        <v>22320</v>
      </c>
      <c r="Q428" s="238">
        <f t="shared" si="163"/>
        <v>19336.363636363636</v>
      </c>
      <c r="R428" s="144">
        <f t="shared" si="152"/>
        <v>0.31114245416078984</v>
      </c>
      <c r="S428" s="197">
        <v>1074475781</v>
      </c>
      <c r="T428" s="303" t="s">
        <v>8182</v>
      </c>
      <c r="U428" s="194">
        <f t="shared" si="147"/>
        <v>22320</v>
      </c>
      <c r="W428" s="239">
        <v>22320</v>
      </c>
      <c r="X428" s="136">
        <f t="shared" si="148"/>
        <v>13320</v>
      </c>
      <c r="Y428" s="240">
        <f t="shared" si="149"/>
        <v>19336.363636363636</v>
      </c>
      <c r="Z428" s="142">
        <f t="shared" si="150"/>
        <v>7.7329749103942635E-2</v>
      </c>
      <c r="AA428" s="137">
        <f t="shared" si="151"/>
        <v>0.31114245416078984</v>
      </c>
      <c r="AB428" s="347"/>
      <c r="AC428" s="189">
        <f t="shared" si="164"/>
        <v>21882</v>
      </c>
      <c r="AD428" s="187">
        <f t="shared" si="165"/>
        <v>24046</v>
      </c>
      <c r="AE428" s="129">
        <f t="shared" si="157"/>
        <v>2164.14</v>
      </c>
      <c r="AF428" s="130">
        <f t="shared" si="158"/>
        <v>438.13999999999987</v>
      </c>
      <c r="AG428" s="131">
        <f t="shared" si="159"/>
        <v>1.8220909922648253E-2</v>
      </c>
      <c r="AH428" s="138">
        <f t="shared" si="160"/>
        <v>1726</v>
      </c>
      <c r="AI428" s="139">
        <f t="shared" si="161"/>
        <v>7.177909007735174E-2</v>
      </c>
      <c r="AJ428" s="139">
        <f t="shared" si="162"/>
        <v>0.2929215442381416</v>
      </c>
      <c r="AL428" s="197">
        <v>2055517130076</v>
      </c>
      <c r="AM428" s="197">
        <v>4992496155257</v>
      </c>
      <c r="AN428" s="197" t="s">
        <v>3839</v>
      </c>
      <c r="AO428" s="241" t="s">
        <v>3798</v>
      </c>
      <c r="AP428" s="241" t="s">
        <v>1382</v>
      </c>
      <c r="AQ428" s="242" t="s">
        <v>65</v>
      </c>
      <c r="AR428" s="242">
        <v>27700</v>
      </c>
      <c r="AS428" s="431">
        <f>VLOOKUP(B:B,[1]GOODYEAR!$B:$K,8,0)</f>
        <v>13320</v>
      </c>
      <c r="AT428" s="431">
        <v>1050</v>
      </c>
      <c r="AU428" s="211" t="s">
        <v>3956</v>
      </c>
      <c r="AV428" s="197" t="s">
        <v>5887</v>
      </c>
      <c r="AW428" s="134" t="str">
        <f>IFERROR(VLOOKUP(AV:AV,Q商品!B:E,4,0),"")</f>
        <v>2023年製 Vector 4Seasons Hybrid 205/55R17 95H XL オールシーズン 翌営業日発送</v>
      </c>
      <c r="AX428" s="134" t="str">
        <f>IFERROR(VLOOKUP(B:B,在庫!B:M,12,0),"")</f>
        <v>2023年製</v>
      </c>
      <c r="AY428" s="134">
        <f>IFERROR(VLOOKUP(B:B,在庫!B:L,10,0),"")</f>
        <v>2</v>
      </c>
      <c r="AZ428" s="244" t="e">
        <f>VLOOKUP(AL:AL,[1]MICHELIN!$B:$AH,32,0)</f>
        <v>#N/A</v>
      </c>
      <c r="BA428" s="244" t="e">
        <f>VLOOKUP(AL:AL,[1]MICHELIN!$B:$AH,33,0)</f>
        <v>#N/A</v>
      </c>
      <c r="BC428" s="11" t="s">
        <v>2055</v>
      </c>
    </row>
    <row r="429" spans="1:55" s="11" customFormat="1" ht="19.5" customHeight="1">
      <c r="A429" s="11">
        <f t="shared" si="153"/>
        <v>1</v>
      </c>
      <c r="B429" s="249">
        <f t="shared" si="154"/>
        <v>2155517130073</v>
      </c>
      <c r="C429" s="243">
        <f>VLOOKUP(B:B,[1]GOODYEAR!$B:$K,9,0)</f>
        <v>77</v>
      </c>
      <c r="D429" s="11" t="s">
        <v>5341</v>
      </c>
      <c r="E429" s="11" t="s">
        <v>3384</v>
      </c>
      <c r="F429" s="160" t="s">
        <v>7121</v>
      </c>
      <c r="G429" s="133" t="s">
        <v>10663</v>
      </c>
      <c r="H429" s="243">
        <v>28</v>
      </c>
      <c r="I429" s="431">
        <f>VLOOKUP(B:B,[1]GOODYEAR!$B:$K,10,0)</f>
        <v>28</v>
      </c>
      <c r="J429" s="132">
        <v>2001</v>
      </c>
      <c r="K429" s="133" t="s">
        <v>1977</v>
      </c>
      <c r="L429" s="133">
        <v>44</v>
      </c>
      <c r="M429" s="135" t="s">
        <v>3998</v>
      </c>
      <c r="N429" s="236" t="s">
        <v>7162</v>
      </c>
      <c r="O429" s="236">
        <v>0</v>
      </c>
      <c r="P429" s="237">
        <v>20190</v>
      </c>
      <c r="Q429" s="238">
        <f t="shared" si="163"/>
        <v>17400</v>
      </c>
      <c r="R429" s="144">
        <f t="shared" si="152"/>
        <v>0.23160919540229885</v>
      </c>
      <c r="S429" s="197">
        <v>1074475899</v>
      </c>
      <c r="T429" s="303" t="s">
        <v>8183</v>
      </c>
      <c r="U429" s="194">
        <f t="shared" si="147"/>
        <v>20190</v>
      </c>
      <c r="W429" s="239">
        <v>20190</v>
      </c>
      <c r="X429" s="136">
        <f t="shared" si="148"/>
        <v>13370</v>
      </c>
      <c r="Y429" s="240">
        <f t="shared" si="149"/>
        <v>17400</v>
      </c>
      <c r="Z429" s="142">
        <f t="shared" si="150"/>
        <v>7.7315502724120799E-2</v>
      </c>
      <c r="AA429" s="137">
        <f t="shared" si="151"/>
        <v>0.23160919540229885</v>
      </c>
      <c r="AB429" s="145"/>
      <c r="AC429" s="189">
        <f t="shared" si="164"/>
        <v>19794</v>
      </c>
      <c r="AD429" s="187">
        <f t="shared" si="165"/>
        <v>21751</v>
      </c>
      <c r="AE429" s="129">
        <f t="shared" si="157"/>
        <v>1957.59</v>
      </c>
      <c r="AF429" s="130">
        <f t="shared" si="158"/>
        <v>396.58999999999992</v>
      </c>
      <c r="AG429" s="131">
        <f t="shared" si="159"/>
        <v>1.823318468116408E-2</v>
      </c>
      <c r="AH429" s="138">
        <f t="shared" si="160"/>
        <v>1561</v>
      </c>
      <c r="AI429" s="139">
        <f t="shared" si="161"/>
        <v>7.1766815318835914E-2</v>
      </c>
      <c r="AJ429" s="139">
        <f t="shared" si="162"/>
        <v>0.21337601072113477</v>
      </c>
      <c r="AL429" s="197">
        <v>2155517130073</v>
      </c>
      <c r="AM429" s="197">
        <v>4992496142592</v>
      </c>
      <c r="AN429" s="197" t="s">
        <v>3840</v>
      </c>
      <c r="AO429" s="241" t="s">
        <v>3798</v>
      </c>
      <c r="AP429" s="241" t="s">
        <v>1383</v>
      </c>
      <c r="AQ429" s="242" t="s">
        <v>66</v>
      </c>
      <c r="AR429" s="242">
        <v>27800</v>
      </c>
      <c r="AS429" s="431">
        <f>VLOOKUP(B:B,[1]GOODYEAR!$B:$K,8,0)</f>
        <v>13370</v>
      </c>
      <c r="AT429" s="431">
        <v>1050</v>
      </c>
      <c r="AU429" s="211" t="s">
        <v>3956</v>
      </c>
      <c r="AV429" s="197" t="s">
        <v>5888</v>
      </c>
      <c r="AW429" s="134" t="str">
        <f>IFERROR(VLOOKUP(AV:AV,Q商品!B:E,4,0),"")</f>
        <v>2023年製 Vector 4Seasons Hybrid 215/55R17 94H オールシーズンタイヤ 翌営業日発送</v>
      </c>
      <c r="AX429" s="134" t="str">
        <f>IFERROR(VLOOKUP(B:B,在庫!B:M,12,0),"")</f>
        <v>2023年製</v>
      </c>
      <c r="AY429" s="134">
        <f>IFERROR(VLOOKUP(B:B,在庫!B:L,10,0),"")</f>
        <v>3</v>
      </c>
      <c r="AZ429" s="244" t="e">
        <f>VLOOKUP(AL:AL,[1]MICHELIN!$B:$AH,32,0)</f>
        <v>#N/A</v>
      </c>
      <c r="BA429" s="244" t="e">
        <f>VLOOKUP(AL:AL,[1]MICHELIN!$B:$AH,33,0)</f>
        <v>#N/A</v>
      </c>
      <c r="BC429" s="11" t="s">
        <v>2055</v>
      </c>
    </row>
    <row r="430" spans="1:55" s="11" customFormat="1" ht="19.5" customHeight="1">
      <c r="A430" s="11">
        <f t="shared" si="153"/>
        <v>1</v>
      </c>
      <c r="B430" s="249">
        <f t="shared" si="154"/>
        <v>2255517130070</v>
      </c>
      <c r="C430" s="243">
        <f>VLOOKUP(B:B,[1]GOODYEAR!$B:$K,9,0)</f>
        <v>20</v>
      </c>
      <c r="D430" s="11" t="s">
        <v>5341</v>
      </c>
      <c r="E430" s="11" t="s">
        <v>3385</v>
      </c>
      <c r="F430" s="160" t="s">
        <v>5389</v>
      </c>
      <c r="G430" s="133" t="s">
        <v>10663</v>
      </c>
      <c r="H430" s="243">
        <v>20</v>
      </c>
      <c r="I430" s="431">
        <f>VLOOKUP(B:B,[1]GOODYEAR!$B:$K,10,0)</f>
        <v>20</v>
      </c>
      <c r="J430" s="132" t="s">
        <v>10660</v>
      </c>
      <c r="K430" s="133" t="s">
        <v>1977</v>
      </c>
      <c r="L430" s="133">
        <v>45</v>
      </c>
      <c r="M430" s="135" t="s">
        <v>3998</v>
      </c>
      <c r="N430" s="236" t="s">
        <v>7163</v>
      </c>
      <c r="O430" s="236">
        <v>0</v>
      </c>
      <c r="P430" s="237">
        <v>23190</v>
      </c>
      <c r="Q430" s="238">
        <f t="shared" si="163"/>
        <v>20127.272727272724</v>
      </c>
      <c r="R430" s="144">
        <f t="shared" si="152"/>
        <v>0.23536585365853646</v>
      </c>
      <c r="S430" s="197">
        <v>1074476492</v>
      </c>
      <c r="T430" s="303" t="s">
        <v>8184</v>
      </c>
      <c r="U430" s="194">
        <f t="shared" si="147"/>
        <v>23190</v>
      </c>
      <c r="W430" s="239">
        <v>23190</v>
      </c>
      <c r="X430" s="136">
        <f t="shared" si="148"/>
        <v>15390</v>
      </c>
      <c r="Y430" s="240">
        <f t="shared" si="149"/>
        <v>20127.272727272724</v>
      </c>
      <c r="Z430" s="142">
        <f t="shared" si="150"/>
        <v>7.7317809400603732E-2</v>
      </c>
      <c r="AA430" s="137">
        <f t="shared" si="151"/>
        <v>0.23536585365853646</v>
      </c>
      <c r="AB430" s="145"/>
      <c r="AC430" s="189">
        <f t="shared" si="164"/>
        <v>22735</v>
      </c>
      <c r="AD430" s="187">
        <f t="shared" si="165"/>
        <v>24983</v>
      </c>
      <c r="AE430" s="129">
        <f t="shared" si="157"/>
        <v>2248.4699999999998</v>
      </c>
      <c r="AF430" s="130">
        <f t="shared" si="158"/>
        <v>455.4699999999998</v>
      </c>
      <c r="AG430" s="131">
        <f t="shared" si="159"/>
        <v>1.8231197214105585E-2</v>
      </c>
      <c r="AH430" s="138">
        <f t="shared" si="160"/>
        <v>1793</v>
      </c>
      <c r="AI430" s="139">
        <f t="shared" si="161"/>
        <v>7.1768802785894412E-2</v>
      </c>
      <c r="AJ430" s="139">
        <f t="shared" si="162"/>
        <v>0.21713465644443086</v>
      </c>
      <c r="AL430" s="197">
        <v>2255517130070</v>
      </c>
      <c r="AM430" s="197">
        <v>4992496142608</v>
      </c>
      <c r="AN430" s="197" t="s">
        <v>3841</v>
      </c>
      <c r="AO430" s="241" t="s">
        <v>3798</v>
      </c>
      <c r="AP430" s="241" t="s">
        <v>1133</v>
      </c>
      <c r="AQ430" s="242" t="s">
        <v>52</v>
      </c>
      <c r="AR430" s="242">
        <v>32000</v>
      </c>
      <c r="AS430" s="431">
        <f>VLOOKUP(B:B,[1]GOODYEAR!$B:$K,8,0)</f>
        <v>15390</v>
      </c>
      <c r="AT430" s="431">
        <v>1050</v>
      </c>
      <c r="AU430" s="211" t="s">
        <v>3956</v>
      </c>
      <c r="AV430" s="197" t="s">
        <v>5890</v>
      </c>
      <c r="AW430" s="134" t="str">
        <f>IFERROR(VLOOKUP(AV:AV,Q商品!B:E,4,0),"")</f>
        <v>2023年製 Vector 4Seasons Hybrid 225/55R17 101H XL オールシーズンタイヤ 翌営業日発送</v>
      </c>
      <c r="AX430" s="134" t="str">
        <f>IFERROR(VLOOKUP(B:B,在庫!B:M,12,0),"")</f>
        <v>2023年製</v>
      </c>
      <c r="AY430" s="134">
        <f>IFERROR(VLOOKUP(B:B,在庫!B:L,10,0),"")</f>
        <v>3</v>
      </c>
      <c r="AZ430" s="244" t="e">
        <f>VLOOKUP(AL:AL,[1]MICHELIN!$B:$AH,32,0)</f>
        <v>#N/A</v>
      </c>
      <c r="BA430" s="244" t="e">
        <f>VLOOKUP(AL:AL,[1]MICHELIN!$B:$AH,33,0)</f>
        <v>#N/A</v>
      </c>
      <c r="BC430" s="11" t="s">
        <v>2055</v>
      </c>
    </row>
    <row r="431" spans="1:55" s="11" customFormat="1" ht="19.5" customHeight="1">
      <c r="A431" s="11">
        <f t="shared" si="153"/>
        <v>1</v>
      </c>
      <c r="B431" s="249">
        <f t="shared" si="154"/>
        <v>1956017130072</v>
      </c>
      <c r="C431" s="243">
        <f>VLOOKUP(B:B,[1]GOODYEAR!$B:$K,9,0)</f>
        <v>12</v>
      </c>
      <c r="D431" s="11" t="s">
        <v>5341</v>
      </c>
      <c r="E431" s="11" t="s">
        <v>3386</v>
      </c>
      <c r="F431" s="160" t="s">
        <v>7122</v>
      </c>
      <c r="G431" s="133" t="s">
        <v>10663</v>
      </c>
      <c r="H431" s="243">
        <v>12</v>
      </c>
      <c r="I431" s="431">
        <f>VLOOKUP(B:B,[1]GOODYEAR!$B:$K,10,0)</f>
        <v>12</v>
      </c>
      <c r="J431" s="132">
        <v>1260</v>
      </c>
      <c r="K431" s="133" t="s">
        <v>1977</v>
      </c>
      <c r="L431" s="133">
        <v>46</v>
      </c>
      <c r="M431" s="135" t="s">
        <v>3998</v>
      </c>
      <c r="N431" s="236" t="s">
        <v>3472</v>
      </c>
      <c r="O431" s="236">
        <v>0</v>
      </c>
      <c r="P431" s="237">
        <v>17770</v>
      </c>
      <c r="Q431" s="238">
        <f t="shared" si="163"/>
        <v>15199.999999999998</v>
      </c>
      <c r="R431" s="144">
        <f t="shared" si="152"/>
        <v>0.26052631578947361</v>
      </c>
      <c r="S431" s="197">
        <v>1074476205</v>
      </c>
      <c r="T431" s="303" t="s">
        <v>8185</v>
      </c>
      <c r="U431" s="194">
        <f t="shared" si="147"/>
        <v>17770</v>
      </c>
      <c r="W431" s="239">
        <v>17770</v>
      </c>
      <c r="X431" s="136">
        <f t="shared" si="148"/>
        <v>11240</v>
      </c>
      <c r="Y431" s="240">
        <f t="shared" si="149"/>
        <v>15199.999999999998</v>
      </c>
      <c r="Z431" s="142">
        <f t="shared" si="150"/>
        <v>7.7265053460889188E-2</v>
      </c>
      <c r="AA431" s="137">
        <f t="shared" si="151"/>
        <v>0.26052631578947361</v>
      </c>
      <c r="AB431" s="145"/>
      <c r="AC431" s="189">
        <f t="shared" si="164"/>
        <v>17421</v>
      </c>
      <c r="AD431" s="187">
        <f t="shared" si="165"/>
        <v>19143</v>
      </c>
      <c r="AE431" s="129">
        <f t="shared" si="157"/>
        <v>1722.87</v>
      </c>
      <c r="AF431" s="130">
        <f t="shared" si="158"/>
        <v>349.86999999999989</v>
      </c>
      <c r="AG431" s="131">
        <f t="shared" si="159"/>
        <v>1.827665465183095E-2</v>
      </c>
      <c r="AH431" s="138">
        <f t="shared" si="160"/>
        <v>1373</v>
      </c>
      <c r="AI431" s="139">
        <f t="shared" si="161"/>
        <v>7.1723345348169043E-2</v>
      </c>
      <c r="AJ431" s="139">
        <f t="shared" si="162"/>
        <v>0.24224966113764265</v>
      </c>
      <c r="AL431" s="197">
        <v>1956017130072</v>
      </c>
      <c r="AM431" s="197">
        <v>4992496155233</v>
      </c>
      <c r="AN431" s="197" t="s">
        <v>3842</v>
      </c>
      <c r="AO431" s="241" t="s">
        <v>3798</v>
      </c>
      <c r="AP431" s="241" t="s">
        <v>1384</v>
      </c>
      <c r="AQ431" s="242" t="s">
        <v>884</v>
      </c>
      <c r="AR431" s="242">
        <v>23500</v>
      </c>
      <c r="AS431" s="431">
        <f>VLOOKUP(B:B,[1]GOODYEAR!$B:$K,8,0)</f>
        <v>11240</v>
      </c>
      <c r="AT431" s="431">
        <v>1050</v>
      </c>
      <c r="AU431" s="211" t="s">
        <v>3956</v>
      </c>
      <c r="AV431" s="197" t="s">
        <v>5892</v>
      </c>
      <c r="AW431" s="134" t="str">
        <f>IFERROR(VLOOKUP(AV:AV,Q商品!B:E,4,0),"")</f>
        <v>2023年製 Vector 4Seasons Hybrid 195/60R17 90H オールシーズンタイヤ 翌営業日発送</v>
      </c>
      <c r="AX431" s="134" t="str">
        <f>IFERROR(VLOOKUP(B:B,在庫!B:M,12,0),"")</f>
        <v>2022年製</v>
      </c>
      <c r="AY431" s="134">
        <f>IFERROR(VLOOKUP(B:B,在庫!B:L,10,0),"")</f>
        <v>2</v>
      </c>
      <c r="AZ431" s="244" t="e">
        <f>VLOOKUP(AL:AL,[1]MICHELIN!$B:$AH,32,0)</f>
        <v>#N/A</v>
      </c>
      <c r="BA431" s="244" t="e">
        <f>VLOOKUP(AL:AL,[1]MICHELIN!$B:$AH,33,0)</f>
        <v>#N/A</v>
      </c>
      <c r="BC431" s="11" t="s">
        <v>2055</v>
      </c>
    </row>
    <row r="432" spans="1:55" s="11" customFormat="1" ht="19.5" customHeight="1">
      <c r="A432" s="11">
        <f t="shared" si="153"/>
        <v>1</v>
      </c>
      <c r="B432" s="249">
        <f t="shared" si="154"/>
        <v>2156017130075</v>
      </c>
      <c r="C432" s="243">
        <f>VLOOKUP(B:B,[1]GOODYEAR!$B:$K,9,0)</f>
        <v>54</v>
      </c>
      <c r="D432" s="11" t="s">
        <v>5341</v>
      </c>
      <c r="E432" s="11" t="s">
        <v>3387</v>
      </c>
      <c r="F432" s="160" t="s">
        <v>7123</v>
      </c>
      <c r="G432" s="133" t="s">
        <v>10663</v>
      </c>
      <c r="H432" s="243">
        <v>12</v>
      </c>
      <c r="I432" s="431">
        <f>VLOOKUP(B:B,[1]GOODYEAR!$B:$K,10,0)</f>
        <v>12</v>
      </c>
      <c r="J432" s="132">
        <v>2001</v>
      </c>
      <c r="K432" s="133" t="s">
        <v>1977</v>
      </c>
      <c r="L432" s="133">
        <v>47</v>
      </c>
      <c r="M432" s="135" t="s">
        <v>3998</v>
      </c>
      <c r="N432" s="236" t="s">
        <v>7164</v>
      </c>
      <c r="O432" s="236">
        <v>0</v>
      </c>
      <c r="P432" s="237">
        <v>19710</v>
      </c>
      <c r="Q432" s="238">
        <f t="shared" si="163"/>
        <v>16963.636363636364</v>
      </c>
      <c r="R432" s="144">
        <f t="shared" si="152"/>
        <v>0.23129689174705254</v>
      </c>
      <c r="S432" s="197">
        <v>1074476304</v>
      </c>
      <c r="T432" s="303" t="s">
        <v>8186</v>
      </c>
      <c r="U432" s="194">
        <f t="shared" si="147"/>
        <v>19710</v>
      </c>
      <c r="W432" s="239">
        <v>19710</v>
      </c>
      <c r="X432" s="136">
        <f t="shared" si="148"/>
        <v>13040</v>
      </c>
      <c r="Y432" s="240">
        <f t="shared" si="149"/>
        <v>16963.636363636364</v>
      </c>
      <c r="Z432" s="142">
        <f t="shared" si="150"/>
        <v>7.7321156773211497E-2</v>
      </c>
      <c r="AA432" s="137">
        <f t="shared" si="151"/>
        <v>0.23129689174705254</v>
      </c>
      <c r="AB432" s="145"/>
      <c r="AC432" s="189">
        <f t="shared" si="164"/>
        <v>19323</v>
      </c>
      <c r="AD432" s="187">
        <f t="shared" si="165"/>
        <v>21234</v>
      </c>
      <c r="AE432" s="129">
        <f t="shared" si="157"/>
        <v>1911.06</v>
      </c>
      <c r="AF432" s="130">
        <f t="shared" si="158"/>
        <v>387.05999999999995</v>
      </c>
      <c r="AG432" s="131">
        <f t="shared" si="159"/>
        <v>1.8228313082791745E-2</v>
      </c>
      <c r="AH432" s="138">
        <f t="shared" si="160"/>
        <v>1524</v>
      </c>
      <c r="AI432" s="139">
        <f t="shared" si="161"/>
        <v>7.1771686917208255E-2</v>
      </c>
      <c r="AJ432" s="139">
        <f t="shared" si="162"/>
        <v>0.21306857866426079</v>
      </c>
      <c r="AL432" s="197">
        <v>2156017130075</v>
      </c>
      <c r="AM432" s="197">
        <v>4992496142585</v>
      </c>
      <c r="AN432" s="197" t="s">
        <v>3843</v>
      </c>
      <c r="AO432" s="241" t="s">
        <v>3798</v>
      </c>
      <c r="AP432" s="241" t="s">
        <v>1180</v>
      </c>
      <c r="AQ432" s="242" t="s">
        <v>67</v>
      </c>
      <c r="AR432" s="242">
        <v>27200</v>
      </c>
      <c r="AS432" s="431">
        <f>VLOOKUP(B:B,[1]GOODYEAR!$B:$K,8,0)</f>
        <v>13040</v>
      </c>
      <c r="AT432" s="431">
        <v>1050</v>
      </c>
      <c r="AU432" s="211" t="s">
        <v>3956</v>
      </c>
      <c r="AV432" s="197" t="s">
        <v>5894</v>
      </c>
      <c r="AW432" s="134" t="str">
        <f>IFERROR(VLOOKUP(AV:AV,Q商品!B:E,4,0),"")</f>
        <v>2023年製 Vector 4Seasons Hybrid 215/60R17 96H オールシーズンタイヤ 翌営業日発送</v>
      </c>
      <c r="AX432" s="134" t="str">
        <f>IFERROR(VLOOKUP(B:B,在庫!B:M,12,0),"")</f>
        <v>2023年製</v>
      </c>
      <c r="AY432" s="134">
        <f>IFERROR(VLOOKUP(B:B,在庫!B:L,10,0),"")</f>
        <v>2</v>
      </c>
      <c r="AZ432" s="244" t="e">
        <f>VLOOKUP(AL:AL,[1]MICHELIN!$B:$AH,32,0)</f>
        <v>#N/A</v>
      </c>
      <c r="BA432" s="244" t="e">
        <f>VLOOKUP(AL:AL,[1]MICHELIN!$B:$AH,33,0)</f>
        <v>#N/A</v>
      </c>
      <c r="BC432" s="11" t="s">
        <v>2055</v>
      </c>
    </row>
    <row r="433" spans="1:55" s="11" customFormat="1" ht="19.5" customHeight="1">
      <c r="A433" s="11">
        <f t="shared" si="153"/>
        <v>1</v>
      </c>
      <c r="B433" s="249">
        <f t="shared" si="154"/>
        <v>2254018130077</v>
      </c>
      <c r="C433" s="243">
        <f>VLOOKUP(B:B,[1]GOODYEAR!$B:$K,9,0)</f>
        <v>20</v>
      </c>
      <c r="D433" s="11" t="s">
        <v>5341</v>
      </c>
      <c r="E433" s="11" t="s">
        <v>3388</v>
      </c>
      <c r="F433" s="160" t="s">
        <v>3924</v>
      </c>
      <c r="G433" s="133" t="s">
        <v>10661</v>
      </c>
      <c r="H433" s="243">
        <v>18</v>
      </c>
      <c r="I433" s="431">
        <f>VLOOKUP(B:B,[1]GOODYEAR!$B:$K,10,0)</f>
        <v>18</v>
      </c>
      <c r="J433" s="132">
        <v>2001</v>
      </c>
      <c r="K433" s="133" t="s">
        <v>1977</v>
      </c>
      <c r="L433" s="133">
        <v>48</v>
      </c>
      <c r="M433" s="135" t="s">
        <v>2014</v>
      </c>
      <c r="N433" s="236" t="s">
        <v>7165</v>
      </c>
      <c r="O433" s="236">
        <v>0</v>
      </c>
      <c r="P433" s="237">
        <v>29470</v>
      </c>
      <c r="Q433" s="238">
        <f t="shared" si="163"/>
        <v>26313.63636363636</v>
      </c>
      <c r="R433" s="144">
        <f t="shared" si="152"/>
        <v>0.25361893245811012</v>
      </c>
      <c r="S433" s="197">
        <v>1074476228</v>
      </c>
      <c r="T433" s="303" t="s">
        <v>8187</v>
      </c>
      <c r="U433" s="194">
        <f t="shared" si="147"/>
        <v>29470</v>
      </c>
      <c r="W433" s="239">
        <v>29470</v>
      </c>
      <c r="X433" s="136">
        <f t="shared" si="148"/>
        <v>19640</v>
      </c>
      <c r="Y433" s="240">
        <f t="shared" si="149"/>
        <v>26313.63636363636</v>
      </c>
      <c r="Z433" s="142">
        <f t="shared" si="150"/>
        <v>7.7332880895826239E-2</v>
      </c>
      <c r="AA433" s="137">
        <f t="shared" si="151"/>
        <v>0.25361893245811012</v>
      </c>
      <c r="AB433" s="145" t="s">
        <v>10672</v>
      </c>
      <c r="AC433" s="189">
        <f t="shared" si="164"/>
        <v>28892</v>
      </c>
      <c r="AD433" s="187">
        <f t="shared" si="165"/>
        <v>31749</v>
      </c>
      <c r="AE433" s="129">
        <f t="shared" si="157"/>
        <v>2857.41</v>
      </c>
      <c r="AF433" s="130">
        <f t="shared" si="158"/>
        <v>578.40999999999985</v>
      </c>
      <c r="AG433" s="131">
        <f t="shared" si="159"/>
        <v>1.8218211597215657E-2</v>
      </c>
      <c r="AH433" s="138">
        <f t="shared" si="160"/>
        <v>2279</v>
      </c>
      <c r="AI433" s="139">
        <f t="shared" si="161"/>
        <v>7.1781788402784333E-2</v>
      </c>
      <c r="AJ433" s="139">
        <f t="shared" si="162"/>
        <v>0.23540072086089447</v>
      </c>
      <c r="AL433" s="197">
        <v>2254018130077</v>
      </c>
      <c r="AM433" s="197">
        <v>4992496142677</v>
      </c>
      <c r="AN433" s="197" t="s">
        <v>3844</v>
      </c>
      <c r="AO433" s="241" t="s">
        <v>3798</v>
      </c>
      <c r="AP433" s="241" t="s">
        <v>1385</v>
      </c>
      <c r="AQ433" s="242" t="s">
        <v>38</v>
      </c>
      <c r="AR433" s="242">
        <v>40700</v>
      </c>
      <c r="AS433" s="431">
        <v>19640</v>
      </c>
      <c r="AT433" s="431">
        <v>525</v>
      </c>
      <c r="AU433" s="211" t="s">
        <v>3956</v>
      </c>
      <c r="AV433" s="197" t="s">
        <v>5896</v>
      </c>
      <c r="AW433" s="134" t="str">
        <f>IFERROR(VLOOKUP(AV:AV,Q商品!B:E,4,0),"")</f>
        <v>2023年製 Vector 4Seasons Hybrid 225/40R18 92H XLオールシーズンタイヤ 翌営業日発送</v>
      </c>
      <c r="AX433" s="134" t="str">
        <f>IFERROR(VLOOKUP(B:B,在庫!B:M,12,0),"")</f>
        <v>2023年製</v>
      </c>
      <c r="AY433" s="134">
        <f>IFERROR(VLOOKUP(B:B,在庫!B:L,10,0),"")</f>
        <v>3</v>
      </c>
      <c r="AZ433" s="244" t="e">
        <f>VLOOKUP(AL:AL,[1]MICHELIN!$B:$AH,32,0)</f>
        <v>#N/A</v>
      </c>
      <c r="BA433" s="244" t="e">
        <f>VLOOKUP(AL:AL,[1]MICHELIN!$B:$AH,33,0)</f>
        <v>#N/A</v>
      </c>
      <c r="BC433" s="11" t="s">
        <v>2055</v>
      </c>
    </row>
    <row r="434" spans="1:55" s="11" customFormat="1" ht="19.5" customHeight="1">
      <c r="A434" s="11">
        <f t="shared" si="153"/>
        <v>1</v>
      </c>
      <c r="B434" s="249">
        <f t="shared" si="154"/>
        <v>2154518130075</v>
      </c>
      <c r="C434" s="243">
        <f>VLOOKUP(B:B,[1]GOODYEAR!$B:$K,9,0)</f>
        <v>12</v>
      </c>
      <c r="D434" s="11" t="s">
        <v>5341</v>
      </c>
      <c r="E434" s="11" t="s">
        <v>3389</v>
      </c>
      <c r="F434" s="160" t="s">
        <v>7124</v>
      </c>
      <c r="G434" s="133" t="s">
        <v>10663</v>
      </c>
      <c r="H434" s="243">
        <v>20</v>
      </c>
      <c r="I434" s="431">
        <f>VLOOKUP(B:B,[1]GOODYEAR!$B:$K,10,0)</f>
        <v>20</v>
      </c>
      <c r="J434" s="132">
        <v>525</v>
      </c>
      <c r="K434" s="133" t="s">
        <v>1977</v>
      </c>
      <c r="L434" s="133">
        <v>49</v>
      </c>
      <c r="M434" s="135" t="s">
        <v>3998</v>
      </c>
      <c r="N434" s="236" t="s">
        <v>7166</v>
      </c>
      <c r="O434" s="236">
        <v>0</v>
      </c>
      <c r="P434" s="237">
        <v>25030</v>
      </c>
      <c r="Q434" s="238">
        <f t="shared" si="163"/>
        <v>21800</v>
      </c>
      <c r="R434" s="144">
        <f t="shared" si="152"/>
        <v>0.23669724770642203</v>
      </c>
      <c r="S434" s="197">
        <v>1074476485</v>
      </c>
      <c r="T434" s="303" t="s">
        <v>8188</v>
      </c>
      <c r="U434" s="194">
        <f t="shared" si="147"/>
        <v>25030</v>
      </c>
      <c r="W434" s="239">
        <v>25030</v>
      </c>
      <c r="X434" s="136">
        <f t="shared" si="148"/>
        <v>16640</v>
      </c>
      <c r="Y434" s="240">
        <f t="shared" si="149"/>
        <v>21800</v>
      </c>
      <c r="Z434" s="142">
        <f t="shared" si="150"/>
        <v>7.7307231322413017E-2</v>
      </c>
      <c r="AA434" s="137">
        <f t="shared" si="151"/>
        <v>0.23669724770642203</v>
      </c>
      <c r="AB434" s="145"/>
      <c r="AC434" s="189">
        <f t="shared" si="164"/>
        <v>24539</v>
      </c>
      <c r="AD434" s="187">
        <f t="shared" si="165"/>
        <v>26965</v>
      </c>
      <c r="AE434" s="129">
        <f t="shared" si="157"/>
        <v>2426.85</v>
      </c>
      <c r="AF434" s="130">
        <f t="shared" si="158"/>
        <v>491.84999999999991</v>
      </c>
      <c r="AG434" s="131">
        <f t="shared" si="159"/>
        <v>1.8240311514926753E-2</v>
      </c>
      <c r="AH434" s="138">
        <f t="shared" si="160"/>
        <v>1935</v>
      </c>
      <c r="AI434" s="139">
        <f t="shared" si="161"/>
        <v>7.1759688485073247E-2</v>
      </c>
      <c r="AJ434" s="139">
        <f t="shared" si="162"/>
        <v>0.21845693619149528</v>
      </c>
      <c r="AL434" s="197">
        <v>2154518130075</v>
      </c>
      <c r="AM434" s="197">
        <v>4992496142653</v>
      </c>
      <c r="AN434" s="197" t="s">
        <v>3845</v>
      </c>
      <c r="AO434" s="241" t="s">
        <v>3798</v>
      </c>
      <c r="AP434" s="241" t="s">
        <v>1386</v>
      </c>
      <c r="AQ434" s="242" t="s">
        <v>51</v>
      </c>
      <c r="AR434" s="242">
        <v>34500</v>
      </c>
      <c r="AS434" s="431">
        <f>VLOOKUP(B:B,[1]GOODYEAR!$B:$K,8,0)</f>
        <v>16640</v>
      </c>
      <c r="AT434" s="431">
        <v>1050</v>
      </c>
      <c r="AU434" s="211" t="s">
        <v>3956</v>
      </c>
      <c r="AV434" s="197" t="s">
        <v>5897</v>
      </c>
      <c r="AW434" s="134" t="str">
        <f>IFERROR(VLOOKUP(AV:AV,Q商品!B:E,4,0),"")</f>
        <v>2022年製以降 Vector 4Seasons Hybrid 215/45R18 89H オールシーズンタイヤ 翌営業日発送</v>
      </c>
      <c r="AX434" s="134" t="str">
        <f>IFERROR(VLOOKUP(B:B,在庫!B:M,12,0),"")</f>
        <v>2022年製</v>
      </c>
      <c r="AY434" s="134">
        <f>IFERROR(VLOOKUP(B:B,在庫!B:L,10,0),"")</f>
        <v>3</v>
      </c>
      <c r="AZ434" s="244" t="e">
        <f>VLOOKUP(AL:AL,[1]MICHELIN!$B:$AH,32,0)</f>
        <v>#N/A</v>
      </c>
      <c r="BA434" s="244" t="e">
        <f>VLOOKUP(AL:AL,[1]MICHELIN!$B:$AH,33,0)</f>
        <v>#N/A</v>
      </c>
      <c r="BC434" s="11" t="s">
        <v>2055</v>
      </c>
    </row>
    <row r="435" spans="1:55" s="11" customFormat="1" ht="19.5" customHeight="1">
      <c r="A435" s="11">
        <f t="shared" si="153"/>
        <v>1</v>
      </c>
      <c r="B435" s="249">
        <f t="shared" si="154"/>
        <v>2254518130072</v>
      </c>
      <c r="C435" s="243">
        <f>VLOOKUP(B:B,[1]GOODYEAR!$B:$K,9,0)</f>
        <v>36</v>
      </c>
      <c r="D435" s="11" t="s">
        <v>5341</v>
      </c>
      <c r="E435" s="11" t="s">
        <v>3390</v>
      </c>
      <c r="F435" s="160" t="s">
        <v>7125</v>
      </c>
      <c r="G435" s="133" t="s">
        <v>10663</v>
      </c>
      <c r="H435" s="243">
        <v>20</v>
      </c>
      <c r="I435" s="431">
        <f>VLOOKUP(B:B,[1]GOODYEAR!$B:$K,10,0)</f>
        <v>20</v>
      </c>
      <c r="J435" s="132" t="s">
        <v>10660</v>
      </c>
      <c r="K435" s="133" t="s">
        <v>1977</v>
      </c>
      <c r="L435" s="133">
        <v>50</v>
      </c>
      <c r="M435" s="135" t="s">
        <v>3998</v>
      </c>
      <c r="N435" s="236" t="s">
        <v>7167</v>
      </c>
      <c r="O435" s="236">
        <v>0</v>
      </c>
      <c r="P435" s="237">
        <v>25240</v>
      </c>
      <c r="Q435" s="238">
        <f t="shared" si="163"/>
        <v>21990.909090909088</v>
      </c>
      <c r="R435" s="144">
        <f t="shared" si="152"/>
        <v>0.23695742042166176</v>
      </c>
      <c r="S435" s="197">
        <v>1074476574</v>
      </c>
      <c r="T435" s="303" t="s">
        <v>8189</v>
      </c>
      <c r="U435" s="194">
        <f t="shared" si="147"/>
        <v>25240</v>
      </c>
      <c r="W435" s="239">
        <v>25240</v>
      </c>
      <c r="X435" s="136">
        <f t="shared" si="148"/>
        <v>16780</v>
      </c>
      <c r="Y435" s="240">
        <f t="shared" si="149"/>
        <v>21990.909090909088</v>
      </c>
      <c r="Z435" s="142">
        <f t="shared" si="150"/>
        <v>7.7337559429476954E-2</v>
      </c>
      <c r="AA435" s="137">
        <f t="shared" si="151"/>
        <v>0.23695742042166176</v>
      </c>
      <c r="AB435" s="145"/>
      <c r="AC435" s="189">
        <f t="shared" si="164"/>
        <v>24745</v>
      </c>
      <c r="AD435" s="187">
        <f t="shared" si="165"/>
        <v>27192</v>
      </c>
      <c r="AE435" s="129">
        <f t="shared" si="157"/>
        <v>2447.2799999999997</v>
      </c>
      <c r="AF435" s="130">
        <f t="shared" si="158"/>
        <v>495.27999999999975</v>
      </c>
      <c r="AG435" s="131">
        <f t="shared" si="159"/>
        <v>1.8214180641365096E-2</v>
      </c>
      <c r="AH435" s="138">
        <f t="shared" si="160"/>
        <v>1952</v>
      </c>
      <c r="AI435" s="139">
        <f t="shared" si="161"/>
        <v>7.1785819358634886E-2</v>
      </c>
      <c r="AJ435" s="139">
        <f t="shared" si="162"/>
        <v>0.21874323978029667</v>
      </c>
      <c r="AL435" s="197">
        <v>2254518130072</v>
      </c>
      <c r="AM435" s="197">
        <v>4992496142660</v>
      </c>
      <c r="AN435" s="197" t="s">
        <v>3846</v>
      </c>
      <c r="AO435" s="241" t="s">
        <v>3798</v>
      </c>
      <c r="AP435" s="241" t="s">
        <v>1387</v>
      </c>
      <c r="AQ435" s="242" t="s">
        <v>40</v>
      </c>
      <c r="AR435" s="242">
        <v>34800</v>
      </c>
      <c r="AS435" s="431">
        <f>VLOOKUP(B:B,[1]GOODYEAR!$B:$K,8,0)</f>
        <v>16780</v>
      </c>
      <c r="AT435" s="431">
        <v>1050</v>
      </c>
      <c r="AU435" s="211" t="s">
        <v>3956</v>
      </c>
      <c r="AV435" s="197" t="s">
        <v>5900</v>
      </c>
      <c r="AW435" s="134" t="str">
        <f>IFERROR(VLOOKUP(AV:AV,Q商品!B:E,4,0),"")</f>
        <v>2023年製 Vector 4Seasons Hybrid 225/45R18 91H オールシーズンタイヤ 翌営業日発送</v>
      </c>
      <c r="AX435" s="134" t="str">
        <f>IFERROR(VLOOKUP(B:B,在庫!B:M,12,0),"")</f>
        <v>2023年製</v>
      </c>
      <c r="AY435" s="134">
        <f>IFERROR(VLOOKUP(B:B,在庫!B:L,10,0),"")</f>
        <v>2</v>
      </c>
      <c r="AZ435" s="244" t="e">
        <f>VLOOKUP(AL:AL,[1]MICHELIN!$B:$AH,32,0)</f>
        <v>#N/A</v>
      </c>
      <c r="BA435" s="244" t="e">
        <f>VLOOKUP(AL:AL,[1]MICHELIN!$B:$AH,33,0)</f>
        <v>#N/A</v>
      </c>
      <c r="BC435" s="11" t="s">
        <v>2055</v>
      </c>
    </row>
    <row r="436" spans="1:55" s="11" customFormat="1" ht="19.5" customHeight="1">
      <c r="A436" s="11">
        <f t="shared" si="153"/>
        <v>1</v>
      </c>
      <c r="B436" s="249">
        <f t="shared" si="154"/>
        <v>2155018130077</v>
      </c>
      <c r="C436" s="243">
        <f>VLOOKUP(B:B,[1]GOODYEAR!$B:$K,9,0)</f>
        <v>45</v>
      </c>
      <c r="D436" s="11" t="s">
        <v>5341</v>
      </c>
      <c r="E436" s="11" t="s">
        <v>3391</v>
      </c>
      <c r="F436" s="160" t="s">
        <v>7126</v>
      </c>
      <c r="G436" s="133" t="s">
        <v>10663</v>
      </c>
      <c r="H436" s="243">
        <v>16</v>
      </c>
      <c r="I436" s="431">
        <f>VLOOKUP(B:B,[1]GOODYEAR!$B:$K,10,0)</f>
        <v>16</v>
      </c>
      <c r="J436" s="132">
        <v>2001</v>
      </c>
      <c r="K436" s="133" t="s">
        <v>1977</v>
      </c>
      <c r="L436" s="133">
        <v>51</v>
      </c>
      <c r="M436" s="135" t="s">
        <v>3998</v>
      </c>
      <c r="N436" s="236" t="s">
        <v>3427</v>
      </c>
      <c r="O436" s="236">
        <v>0</v>
      </c>
      <c r="P436" s="237">
        <v>24495</v>
      </c>
      <c r="Q436" s="238">
        <f t="shared" si="163"/>
        <v>21313.63636363636</v>
      </c>
      <c r="R436" s="144">
        <f t="shared" si="152"/>
        <v>0.28684154403924067</v>
      </c>
      <c r="S436" s="197">
        <v>1074475780</v>
      </c>
      <c r="T436" s="303" t="s">
        <v>8190</v>
      </c>
      <c r="U436" s="194">
        <f t="shared" si="147"/>
        <v>24495</v>
      </c>
      <c r="W436" s="239">
        <v>24495</v>
      </c>
      <c r="X436" s="136">
        <f t="shared" si="148"/>
        <v>15200</v>
      </c>
      <c r="Y436" s="240">
        <f t="shared" si="149"/>
        <v>21313.63636363636</v>
      </c>
      <c r="Z436" s="142">
        <f t="shared" si="150"/>
        <v>7.7321902429067224E-2</v>
      </c>
      <c r="AA436" s="137">
        <f t="shared" si="151"/>
        <v>0.28684154403924067</v>
      </c>
      <c r="AB436" s="145"/>
      <c r="AC436" s="189">
        <f t="shared" si="164"/>
        <v>24014</v>
      </c>
      <c r="AD436" s="187">
        <f t="shared" si="165"/>
        <v>26389</v>
      </c>
      <c r="AE436" s="129">
        <f t="shared" si="157"/>
        <v>2375.0099999999998</v>
      </c>
      <c r="AF436" s="130">
        <f t="shared" si="158"/>
        <v>481.00999999999976</v>
      </c>
      <c r="AG436" s="131">
        <f t="shared" si="159"/>
        <v>1.8227670620334223E-2</v>
      </c>
      <c r="AH436" s="138">
        <f t="shared" si="160"/>
        <v>1894</v>
      </c>
      <c r="AI436" s="139">
        <f t="shared" si="161"/>
        <v>7.1772329379665767E-2</v>
      </c>
      <c r="AJ436" s="139">
        <f t="shared" si="162"/>
        <v>0.26861387341890647</v>
      </c>
      <c r="AL436" s="197">
        <v>2155018130077</v>
      </c>
      <c r="AM436" s="197">
        <v>4992496155271</v>
      </c>
      <c r="AN436" s="197" t="s">
        <v>3847</v>
      </c>
      <c r="AO436" s="241" t="s">
        <v>3798</v>
      </c>
      <c r="AP436" s="241" t="s">
        <v>1388</v>
      </c>
      <c r="AQ436" s="242" t="s">
        <v>89</v>
      </c>
      <c r="AR436" s="242">
        <v>31600</v>
      </c>
      <c r="AS436" s="431">
        <f>VLOOKUP(B:B,[1]GOODYEAR!$B:$K,8,0)</f>
        <v>15200</v>
      </c>
      <c r="AT436" s="431">
        <v>1050</v>
      </c>
      <c r="AU436" s="211" t="s">
        <v>3956</v>
      </c>
      <c r="AV436" s="197" t="s">
        <v>5902</v>
      </c>
      <c r="AW436" s="134" t="str">
        <f>IFERROR(VLOOKUP(AV:AV,Q商品!B:E,4,0),"")</f>
        <v>2023年製 Vector 4Seasons Hybrid 215/50R18 92H オールシーズン 翌営業日発送</v>
      </c>
      <c r="AX436" s="134" t="str">
        <f>IFERROR(VLOOKUP(B:B,在庫!B:M,12,0),"")</f>
        <v>2023年製</v>
      </c>
      <c r="AY436" s="134">
        <f>IFERROR(VLOOKUP(B:B,在庫!B:L,10,0),"")</f>
        <v>3</v>
      </c>
      <c r="AZ436" s="244" t="e">
        <f>VLOOKUP(AL:AL,[1]MICHELIN!$B:$AH,32,0)</f>
        <v>#N/A</v>
      </c>
      <c r="BA436" s="244" t="e">
        <f>VLOOKUP(AL:AL,[1]MICHELIN!$B:$AH,33,0)</f>
        <v>#N/A</v>
      </c>
      <c r="BC436" s="11" t="s">
        <v>2055</v>
      </c>
    </row>
    <row r="437" spans="1:55" s="11" customFormat="1" ht="19.5" customHeight="1">
      <c r="A437" s="11">
        <f t="shared" si="153"/>
        <v>1</v>
      </c>
      <c r="B437" s="249">
        <f t="shared" si="154"/>
        <v>2355018130071</v>
      </c>
      <c r="C437" s="243">
        <f>VLOOKUP(B:B,[1]GOODYEAR!$B:$K,9,0)</f>
        <v>41</v>
      </c>
      <c r="D437" s="11" t="s">
        <v>6145</v>
      </c>
      <c r="E437" s="11" t="s">
        <v>3392</v>
      </c>
      <c r="F437" s="160" t="s">
        <v>7127</v>
      </c>
      <c r="G437" s="133" t="s">
        <v>10661</v>
      </c>
      <c r="H437" s="243">
        <v>27</v>
      </c>
      <c r="I437" s="431">
        <f>VLOOKUP(B:B,[1]GOODYEAR!$B:$K,10,0)</f>
        <v>27</v>
      </c>
      <c r="J437" s="132">
        <v>2001</v>
      </c>
      <c r="K437" s="133" t="s">
        <v>1977</v>
      </c>
      <c r="L437" s="133">
        <v>52</v>
      </c>
      <c r="M437" s="135" t="s">
        <v>2014</v>
      </c>
      <c r="N437" s="236" t="s">
        <v>7161</v>
      </c>
      <c r="O437" s="236">
        <v>0</v>
      </c>
      <c r="P437" s="237">
        <v>23060</v>
      </c>
      <c r="Q437" s="238">
        <f t="shared" si="163"/>
        <v>20009.090909090908</v>
      </c>
      <c r="R437" s="144">
        <f t="shared" si="152"/>
        <v>0.23484779645615625</v>
      </c>
      <c r="S437" s="197">
        <v>1074476132</v>
      </c>
      <c r="T437" s="304" t="s">
        <v>8191</v>
      </c>
      <c r="U437" s="194">
        <f t="shared" si="147"/>
        <v>23060</v>
      </c>
      <c r="W437" s="239">
        <v>23060</v>
      </c>
      <c r="X437" s="136">
        <f t="shared" si="148"/>
        <v>15310</v>
      </c>
      <c r="Y437" s="240">
        <f t="shared" si="149"/>
        <v>20009.090909090908</v>
      </c>
      <c r="Z437" s="142">
        <f t="shared" si="150"/>
        <v>7.7276669557675648E-2</v>
      </c>
      <c r="AA437" s="137">
        <f t="shared" si="151"/>
        <v>0.23484779645615625</v>
      </c>
      <c r="AB437" s="145" t="s">
        <v>10672</v>
      </c>
      <c r="AC437" s="189">
        <f t="shared" si="164"/>
        <v>22607</v>
      </c>
      <c r="AD437" s="187">
        <f t="shared" si="165"/>
        <v>24842</v>
      </c>
      <c r="AE437" s="129">
        <f t="shared" si="157"/>
        <v>2235.7799999999997</v>
      </c>
      <c r="AF437" s="130">
        <f t="shared" si="158"/>
        <v>453.77999999999975</v>
      </c>
      <c r="AG437" s="131">
        <f t="shared" si="159"/>
        <v>1.8266645197649131E-2</v>
      </c>
      <c r="AH437" s="138">
        <f t="shared" si="160"/>
        <v>1782</v>
      </c>
      <c r="AI437" s="139">
        <f t="shared" si="161"/>
        <v>7.1733354802350852E-2</v>
      </c>
      <c r="AJ437" s="139">
        <f t="shared" si="162"/>
        <v>0.21658115125850713</v>
      </c>
      <c r="AL437" s="197">
        <v>2355018130071</v>
      </c>
      <c r="AM437" s="197">
        <v>4992496142646</v>
      </c>
      <c r="AN437" s="197" t="s">
        <v>3848</v>
      </c>
      <c r="AO437" s="241" t="s">
        <v>3798</v>
      </c>
      <c r="AP437" s="241" t="s">
        <v>1389</v>
      </c>
      <c r="AQ437" s="242" t="s">
        <v>54</v>
      </c>
      <c r="AR437" s="242">
        <v>31800</v>
      </c>
      <c r="AS437" s="431">
        <v>15310</v>
      </c>
      <c r="AT437" s="431">
        <v>1050</v>
      </c>
      <c r="AU437" s="211" t="s">
        <v>3956</v>
      </c>
      <c r="AV437" s="197" t="s">
        <v>5903</v>
      </c>
      <c r="AW437" s="134" t="str">
        <f>IFERROR(VLOOKUP(AV:AV,Q商品!B:E,4,0),"")</f>
        <v>2023年製 Vector 4Seasons Hybrid 235/50R18 101H XL オールシーズンタイヤ 翌営業日発送</v>
      </c>
      <c r="AX437" s="134" t="str">
        <f>IFERROR(VLOOKUP(B:B,在庫!B:M,12,0),"")</f>
        <v>2023年製</v>
      </c>
      <c r="AY437" s="134">
        <f>IFERROR(VLOOKUP(B:B,在庫!B:L,10,0),"")</f>
        <v>2</v>
      </c>
      <c r="AZ437" s="244" t="e">
        <f>VLOOKUP(AL:AL,[1]MICHELIN!$B:$AH,32,0)</f>
        <v>#N/A</v>
      </c>
      <c r="BA437" s="244" t="e">
        <f>VLOOKUP(AL:AL,[1]MICHELIN!$B:$AH,33,0)</f>
        <v>#N/A</v>
      </c>
      <c r="BC437" s="11" t="s">
        <v>2055</v>
      </c>
    </row>
    <row r="438" spans="1:55" s="11" customFormat="1" ht="19.5" customHeight="1">
      <c r="A438" s="11">
        <f t="shared" si="153"/>
        <v>1</v>
      </c>
      <c r="B438" s="249">
        <f t="shared" si="154"/>
        <v>2155518130072</v>
      </c>
      <c r="C438" s="243">
        <f>VLOOKUP(B:B,[1]GOODYEAR!$B:$K,9,0)</f>
        <v>20</v>
      </c>
      <c r="D438" s="11" t="s">
        <v>5341</v>
      </c>
      <c r="E438" s="11" t="s">
        <v>5905</v>
      </c>
      <c r="F438" s="160" t="s">
        <v>7128</v>
      </c>
      <c r="G438" s="134" t="e">
        <v>#N/A</v>
      </c>
      <c r="H438" s="243">
        <v>24</v>
      </c>
      <c r="I438" s="431">
        <f>VLOOKUP(B:B,[1]GOODYEAR!$B:$K,10,0)</f>
        <v>24</v>
      </c>
      <c r="J438" s="132" t="s">
        <v>10660</v>
      </c>
      <c r="K438" s="133" t="s">
        <v>1977</v>
      </c>
      <c r="L438" s="133">
        <v>53</v>
      </c>
      <c r="M438" s="135" t="s">
        <v>2021</v>
      </c>
      <c r="N438" s="236" t="s">
        <v>7168</v>
      </c>
      <c r="O438" s="236" t="s">
        <v>2400</v>
      </c>
      <c r="P438" s="237">
        <v>24726</v>
      </c>
      <c r="Q438" s="238">
        <f t="shared" si="163"/>
        <v>21523.63636363636</v>
      </c>
      <c r="R438" s="144">
        <f t="shared" si="152"/>
        <v>0.30866700456158125</v>
      </c>
      <c r="S438" s="249"/>
      <c r="T438" s="304"/>
      <c r="U438" s="194">
        <f t="shared" si="147"/>
        <v>24726</v>
      </c>
      <c r="W438" s="239">
        <v>24726</v>
      </c>
      <c r="X438" s="136">
        <f t="shared" si="148"/>
        <v>14880</v>
      </c>
      <c r="Y438" s="240">
        <f t="shared" si="149"/>
        <v>21523.63636363636</v>
      </c>
      <c r="Z438" s="142">
        <f t="shared" si="150"/>
        <v>0.10963925685245357</v>
      </c>
      <c r="AA438" s="137">
        <f t="shared" si="151"/>
        <v>0.30866700456158125</v>
      </c>
      <c r="AB438" s="145" t="s">
        <v>6998</v>
      </c>
      <c r="AC438" s="189">
        <f t="shared" si="164"/>
        <v>24241</v>
      </c>
      <c r="AD438" s="187">
        <f t="shared" si="165"/>
        <v>26638</v>
      </c>
      <c r="AE438" s="129">
        <f t="shared" si="157"/>
        <v>2397.42</v>
      </c>
      <c r="AF438" s="130">
        <f t="shared" si="158"/>
        <v>485.42000000000007</v>
      </c>
      <c r="AG438" s="131">
        <f t="shared" si="159"/>
        <v>1.8222839552518962E-2</v>
      </c>
      <c r="AH438" s="138">
        <f t="shared" si="160"/>
        <v>1912</v>
      </c>
      <c r="AI438" s="139">
        <f t="shared" si="161"/>
        <v>7.1777160447481045E-2</v>
      </c>
      <c r="AJ438" s="139">
        <f t="shared" si="162"/>
        <v>0.29044416500906228</v>
      </c>
      <c r="AL438" s="197">
        <v>2155518130072</v>
      </c>
      <c r="AM438" s="197">
        <v>4992496155301</v>
      </c>
      <c r="AN438" s="197" t="s">
        <v>3849</v>
      </c>
      <c r="AO438" s="241" t="s">
        <v>3798</v>
      </c>
      <c r="AP438" s="241" t="s">
        <v>1390</v>
      </c>
      <c r="AQ438" s="242" t="s">
        <v>70</v>
      </c>
      <c r="AR438" s="242">
        <v>30000</v>
      </c>
      <c r="AS438" s="431">
        <f>VLOOKUP(B:B,[1]GOODYEAR!$B:$K,8,0)</f>
        <v>14880</v>
      </c>
      <c r="AT438" s="431">
        <v>1050</v>
      </c>
      <c r="AU438" s="211" t="s">
        <v>3956</v>
      </c>
      <c r="AV438" s="197"/>
      <c r="AW438" s="134" t="str">
        <f>IFERROR(VLOOKUP(AV:AV,Q商品!B:E,4,0),"")</f>
        <v/>
      </c>
      <c r="AX438" s="134" t="str">
        <f>IFERROR(VLOOKUP(B:B,在庫!B:M,12,0),"")</f>
        <v>2023年製</v>
      </c>
      <c r="AY438" s="134">
        <f>IFERROR(VLOOKUP(B:B,在庫!B:L,10,0),"")</f>
        <v>4</v>
      </c>
      <c r="AZ438" s="244" t="e">
        <f>VLOOKUP(AL:AL,[1]MICHELIN!$B:$AH,32,0)</f>
        <v>#N/A</v>
      </c>
      <c r="BA438" s="244" t="e">
        <f>VLOOKUP(AL:AL,[1]MICHELIN!$B:$AH,33,0)</f>
        <v>#N/A</v>
      </c>
      <c r="BC438" s="11" t="e">
        <v>#N/A</v>
      </c>
    </row>
    <row r="439" spans="1:55" s="11" customFormat="1" ht="19.5" customHeight="1">
      <c r="A439" s="11">
        <f t="shared" si="153"/>
        <v>1</v>
      </c>
      <c r="B439" s="249">
        <f t="shared" si="154"/>
        <v>1756515130075</v>
      </c>
      <c r="C439" s="243">
        <f>VLOOKUP(B:B,[1]GOODYEAR!$B:$K,9,0)</f>
        <v>108</v>
      </c>
      <c r="D439" s="11" t="s">
        <v>5341</v>
      </c>
      <c r="E439" s="11" t="s">
        <v>8610</v>
      </c>
      <c r="F439" s="310" t="s">
        <v>1840</v>
      </c>
      <c r="G439" s="133" t="s">
        <v>10663</v>
      </c>
      <c r="H439" s="243">
        <v>18</v>
      </c>
      <c r="I439" s="431">
        <f>VLOOKUP(B:B,[1]GOODYEAR!$B:$K,10,0)</f>
        <v>18</v>
      </c>
      <c r="J439" s="132">
        <v>890</v>
      </c>
      <c r="K439" s="133" t="s">
        <v>8612</v>
      </c>
      <c r="L439" s="133">
        <v>54</v>
      </c>
      <c r="M439" s="135" t="s">
        <v>3998</v>
      </c>
      <c r="N439" s="236" t="s">
        <v>7142</v>
      </c>
      <c r="O439" s="236">
        <v>0</v>
      </c>
      <c r="P439" s="237">
        <v>11050</v>
      </c>
      <c r="Q439" s="238">
        <f t="shared" si="163"/>
        <v>9568.181818181818</v>
      </c>
      <c r="R439" s="144">
        <f t="shared" si="152"/>
        <v>0.24959619952494061</v>
      </c>
      <c r="S439" s="326">
        <v>1074475898</v>
      </c>
      <c r="T439" s="306" t="s">
        <v>8609</v>
      </c>
      <c r="U439" s="194">
        <f t="shared" si="147"/>
        <v>11050</v>
      </c>
      <c r="W439" s="239">
        <v>11050</v>
      </c>
      <c r="X439" s="136">
        <f t="shared" si="148"/>
        <v>7180</v>
      </c>
      <c r="Y439" s="240">
        <f t="shared" si="149"/>
        <v>9568.181818181818</v>
      </c>
      <c r="Z439" s="142">
        <f t="shared" si="150"/>
        <v>7.7285067873303248E-2</v>
      </c>
      <c r="AA439" s="137">
        <f t="shared" si="151"/>
        <v>0.24959619952494061</v>
      </c>
      <c r="AB439" s="145"/>
      <c r="AC439" s="189">
        <f t="shared" si="164"/>
        <v>10833</v>
      </c>
      <c r="AD439" s="187">
        <f t="shared" si="165"/>
        <v>11904</v>
      </c>
      <c r="AE439" s="129">
        <f t="shared" si="157"/>
        <v>1071.3599999999999</v>
      </c>
      <c r="AF439" s="130">
        <f t="shared" si="158"/>
        <v>217.3599999999999</v>
      </c>
      <c r="AG439" s="131">
        <f t="shared" si="159"/>
        <v>1.8259408602150529E-2</v>
      </c>
      <c r="AH439" s="138">
        <f t="shared" si="160"/>
        <v>854</v>
      </c>
      <c r="AI439" s="139">
        <f t="shared" si="161"/>
        <v>7.1740591397849468E-2</v>
      </c>
      <c r="AJ439" s="139">
        <f t="shared" si="162"/>
        <v>0.23133679092279008</v>
      </c>
      <c r="AL439" s="197">
        <v>1756515130075</v>
      </c>
      <c r="AM439" s="197">
        <v>4992496142417</v>
      </c>
      <c r="AN439" s="197" t="s">
        <v>3819</v>
      </c>
      <c r="AO439" s="241" t="s">
        <v>3798</v>
      </c>
      <c r="AP439" s="241" t="s">
        <v>1182</v>
      </c>
      <c r="AQ439" s="242" t="s">
        <v>95</v>
      </c>
      <c r="AR439" s="242">
        <v>15300</v>
      </c>
      <c r="AS439" s="431">
        <f>VLOOKUP(B:B,[1]GOODYEAR!$B:$K,8,0)</f>
        <v>7180</v>
      </c>
      <c r="AT439" s="431">
        <v>525</v>
      </c>
      <c r="AU439" s="211" t="s">
        <v>3956</v>
      </c>
      <c r="AV439" s="197" t="s">
        <v>5646</v>
      </c>
      <c r="AW439" s="134" t="str">
        <f>IFERROR(VLOOKUP(AV:AV,Q商品!B:E,4,0),"")</f>
        <v>2023年製以降 Vector 4Seasons Hybrid 175/65R15 84H オールシーズンタイヤ 翌営業日発送</v>
      </c>
      <c r="AX439" s="134" t="str">
        <f>IFERROR(VLOOKUP(B:B,在庫!B:M,12,0),"")</f>
        <v>2023年製</v>
      </c>
      <c r="AY439" s="134">
        <f>IFERROR(VLOOKUP(B:B,在庫!B:L,10,0),"")</f>
        <v>3</v>
      </c>
      <c r="AZ439" s="244" t="e">
        <f>VLOOKUP(AL:AL,[1]MICHELIN!$B:$AH,32,0)</f>
        <v>#N/A</v>
      </c>
      <c r="BA439" s="244" t="e">
        <f>VLOOKUP(AL:AL,[1]MICHELIN!$B:$AH,33,0)</f>
        <v>#N/A</v>
      </c>
      <c r="BC439" s="11" t="s">
        <v>2055</v>
      </c>
    </row>
    <row r="440" spans="1:55" s="11" customFormat="1" ht="19.5" customHeight="1">
      <c r="A440" s="11">
        <f t="shared" si="153"/>
        <v>1</v>
      </c>
      <c r="B440" s="249">
        <f t="shared" si="154"/>
        <v>2054517208068</v>
      </c>
      <c r="C440" s="243">
        <f>VLOOKUP(B:B,[1]CONTINENTAL!$B:$K,9,0)</f>
        <v>32</v>
      </c>
      <c r="D440" s="11" t="s">
        <v>5342</v>
      </c>
      <c r="E440" s="11" t="s">
        <v>5908</v>
      </c>
      <c r="F440" s="160" t="s">
        <v>6999</v>
      </c>
      <c r="G440" s="133" t="s">
        <v>10663</v>
      </c>
      <c r="H440" s="243">
        <v>1</v>
      </c>
      <c r="I440" s="431">
        <f>VLOOKUP(B:B,[1]CONTINENTAL!$B:$K,10,0)</f>
        <v>1</v>
      </c>
      <c r="J440" s="132">
        <v>1260</v>
      </c>
      <c r="K440" s="133" t="s">
        <v>816</v>
      </c>
      <c r="L440" s="133">
        <v>1</v>
      </c>
      <c r="M440" s="135" t="s">
        <v>3998</v>
      </c>
      <c r="N440" s="236" t="s">
        <v>3968</v>
      </c>
      <c r="O440" s="236">
        <v>0</v>
      </c>
      <c r="P440" s="237">
        <v>15200</v>
      </c>
      <c r="Q440" s="238">
        <f t="shared" si="163"/>
        <v>13340.90909090909</v>
      </c>
      <c r="R440" s="144">
        <f t="shared" si="152"/>
        <v>0.19210902896081766</v>
      </c>
      <c r="S440" s="197">
        <v>1074475985</v>
      </c>
      <c r="T440" s="303" t="s">
        <v>8193</v>
      </c>
      <c r="U440" s="194">
        <f t="shared" si="147"/>
        <v>15200</v>
      </c>
      <c r="W440" s="239">
        <v>15200</v>
      </c>
      <c r="X440" s="136">
        <f t="shared" si="148"/>
        <v>10778</v>
      </c>
      <c r="Y440" s="240">
        <f t="shared" si="149"/>
        <v>13340.90909090909</v>
      </c>
      <c r="Z440" s="142">
        <f t="shared" si="150"/>
        <v>7.7236842105263159E-2</v>
      </c>
      <c r="AA440" s="137">
        <f t="shared" si="151"/>
        <v>0.19210902896081766</v>
      </c>
      <c r="AB440" s="145"/>
      <c r="AC440" s="189">
        <f t="shared" si="164"/>
        <v>14901</v>
      </c>
      <c r="AD440" s="187">
        <f t="shared" si="165"/>
        <v>16374</v>
      </c>
      <c r="AE440" s="129">
        <f t="shared" si="157"/>
        <v>1473.6599999999999</v>
      </c>
      <c r="AF440" s="130">
        <f t="shared" si="158"/>
        <v>299.65999999999985</v>
      </c>
      <c r="AG440" s="131">
        <f t="shared" si="159"/>
        <v>1.8300964944424077E-2</v>
      </c>
      <c r="AH440" s="138">
        <f t="shared" si="160"/>
        <v>1174</v>
      </c>
      <c r="AI440" s="139">
        <f t="shared" si="161"/>
        <v>7.1699035055575913E-2</v>
      </c>
      <c r="AJ440" s="139">
        <f t="shared" si="162"/>
        <v>0.17380806401639359</v>
      </c>
      <c r="AL440" s="197">
        <v>2054517208068</v>
      </c>
      <c r="AM440" s="197">
        <v>4019238035926</v>
      </c>
      <c r="AN440" s="197" t="s">
        <v>152</v>
      </c>
      <c r="AO440" s="241" t="s">
        <v>1584</v>
      </c>
      <c r="AP440" s="241" t="s">
        <v>1588</v>
      </c>
      <c r="AQ440" s="242" t="s">
        <v>62</v>
      </c>
      <c r="AR440" s="242">
        <v>26900</v>
      </c>
      <c r="AS440" s="431">
        <f>VLOOKUP(B:B,[1]CONTINENTAL!$B:$K,8,0)</f>
        <v>10778</v>
      </c>
      <c r="AT440" s="431">
        <v>525</v>
      </c>
      <c r="AU440" s="211" t="s">
        <v>3956</v>
      </c>
      <c r="AV440" s="197" t="s">
        <v>5909</v>
      </c>
      <c r="AW440" s="134" t="str">
        <f>IFERROR(VLOOKUP(AV:AV,Q商品!B:E,4,0),"")</f>
        <v>2023年 ExtremeContact DWS06 PLUS 205/45ZR17 88W XL サマータイヤ 翌営業日発送</v>
      </c>
      <c r="AX440" s="134" t="str">
        <f>IFERROR(VLOOKUP(B:B,在庫!B:M,12,0),"")</f>
        <v>2023年製</v>
      </c>
      <c r="AY440" s="134">
        <f>IFERROR(VLOOKUP(B:B,在庫!B:L,10,0),"")</f>
        <v>1</v>
      </c>
      <c r="AZ440" s="244" t="e">
        <f>VLOOKUP(AL:AL,[1]MICHELIN!$B:$AH,32,0)</f>
        <v>#N/A</v>
      </c>
      <c r="BA440" s="244" t="e">
        <f>VLOOKUP(AL:AL,[1]MICHELIN!$B:$AH,33,0)</f>
        <v>#N/A</v>
      </c>
      <c r="BC440" s="11" t="s">
        <v>2055</v>
      </c>
    </row>
    <row r="441" spans="1:55" s="11" customFormat="1" ht="19.5" customHeight="1">
      <c r="A441" s="11">
        <f t="shared" si="153"/>
        <v>1</v>
      </c>
      <c r="B441" s="249">
        <f t="shared" si="154"/>
        <v>2055017208060</v>
      </c>
      <c r="C441" s="243">
        <f>VLOOKUP(B:B,[1]CONTINENTAL!$B:$K,9,0)</f>
        <v>1</v>
      </c>
      <c r="D441" s="11" t="s">
        <v>5342</v>
      </c>
      <c r="E441" s="11" t="s">
        <v>734</v>
      </c>
      <c r="F441" s="160" t="s">
        <v>7000</v>
      </c>
      <c r="G441" s="133" t="s">
        <v>10663</v>
      </c>
      <c r="H441" s="243">
        <v>17</v>
      </c>
      <c r="I441" s="431">
        <f>VLOOKUP(B:B,[1]CONTINENTAL!$B:$K,10,0)</f>
        <v>17</v>
      </c>
      <c r="J441" s="132" t="s">
        <v>10675</v>
      </c>
      <c r="K441" s="133" t="s">
        <v>816</v>
      </c>
      <c r="L441" s="133">
        <v>2</v>
      </c>
      <c r="M441" s="135" t="s">
        <v>3998</v>
      </c>
      <c r="N441" s="236" t="s">
        <v>3969</v>
      </c>
      <c r="O441" s="236">
        <v>0</v>
      </c>
      <c r="P441" s="237">
        <v>14100</v>
      </c>
      <c r="Q441" s="238">
        <f t="shared" si="163"/>
        <v>12340.90909090909</v>
      </c>
      <c r="R441" s="144">
        <f t="shared" si="152"/>
        <v>0.24640883977900546</v>
      </c>
      <c r="S441" s="197">
        <v>1074475986</v>
      </c>
      <c r="T441" s="303" t="s">
        <v>8194</v>
      </c>
      <c r="U441" s="194">
        <f t="shared" ref="U441:U504" si="166">W441-V441</f>
        <v>14100</v>
      </c>
      <c r="W441" s="239">
        <v>14100</v>
      </c>
      <c r="X441" s="136">
        <f t="shared" ref="X441:X504" si="167">AS441</f>
        <v>9300</v>
      </c>
      <c r="Y441" s="240">
        <f t="shared" ref="Y441:Y504" si="168">(W441-AT441)/1.1</f>
        <v>12340.90909090909</v>
      </c>
      <c r="Z441" s="142">
        <f t="shared" ref="Z441:Z504" si="169">IFERROR(-1+(AD441/N441),"")</f>
        <v>7.7304964539007148E-2</v>
      </c>
      <c r="AA441" s="137">
        <f t="shared" ref="AA441:AA504" si="170">IFERROR((Y441-X441)/Y441,"")</f>
        <v>0.24640883977900546</v>
      </c>
      <c r="AB441" s="145"/>
      <c r="AC441" s="189">
        <f t="shared" si="164"/>
        <v>13823</v>
      </c>
      <c r="AD441" s="187">
        <f t="shared" si="165"/>
        <v>15190</v>
      </c>
      <c r="AE441" s="129">
        <f t="shared" si="157"/>
        <v>1367.1</v>
      </c>
      <c r="AF441" s="130">
        <f t="shared" si="158"/>
        <v>277.09999999999991</v>
      </c>
      <c r="AG441" s="131">
        <f t="shared" si="159"/>
        <v>1.8242264647794597E-2</v>
      </c>
      <c r="AH441" s="138">
        <f t="shared" si="160"/>
        <v>1090</v>
      </c>
      <c r="AI441" s="139">
        <f t="shared" si="161"/>
        <v>7.1757735352205393E-2</v>
      </c>
      <c r="AJ441" s="139">
        <f t="shared" si="162"/>
        <v>0.22816657513121086</v>
      </c>
      <c r="AL441" s="197">
        <v>2055017208060</v>
      </c>
      <c r="AM441" s="197">
        <v>4019238035940</v>
      </c>
      <c r="AN441" s="197" t="s">
        <v>152</v>
      </c>
      <c r="AO441" s="241" t="s">
        <v>1586</v>
      </c>
      <c r="AP441" s="241" t="s">
        <v>1587</v>
      </c>
      <c r="AQ441" s="242" t="s">
        <v>64</v>
      </c>
      <c r="AR441" s="242">
        <v>23900</v>
      </c>
      <c r="AS441" s="431">
        <f>VLOOKUP(B:B,[1]CONTINENTAL!$B:$K,8,0)</f>
        <v>9300</v>
      </c>
      <c r="AT441" s="431">
        <v>525</v>
      </c>
      <c r="AU441" s="211" t="s">
        <v>3956</v>
      </c>
      <c r="AV441" s="197" t="s">
        <v>5911</v>
      </c>
      <c r="AW441" s="134" t="str">
        <f>IFERROR(VLOOKUP(AV:AV,Q商品!B:E,4,0),"")</f>
        <v>2022年製 ExtremeContact DWS06 PLUS 205/50ZR17 93W XL サマータイヤ 翌営業日発送</v>
      </c>
      <c r="AX441" s="134" t="str">
        <f>IFERROR(VLOOKUP(B:B,在庫!B:M,12,0),"")</f>
        <v>2022年製</v>
      </c>
      <c r="AY441" s="134">
        <f>IFERROR(VLOOKUP(B:B,在庫!B:L,10,0),"")</f>
        <v>1</v>
      </c>
      <c r="AZ441" s="244" t="e">
        <f>VLOOKUP(AL:AL,[1]MICHELIN!$B:$AH,32,0)</f>
        <v>#N/A</v>
      </c>
      <c r="BA441" s="244" t="e">
        <f>VLOOKUP(AL:AL,[1]MICHELIN!$B:$AH,33,0)</f>
        <v>#N/A</v>
      </c>
      <c r="BC441" s="11" t="s">
        <v>2055</v>
      </c>
    </row>
    <row r="442" spans="1:55" s="11" customFormat="1" ht="19.5" customHeight="1">
      <c r="A442" s="11">
        <f t="shared" si="153"/>
        <v>1</v>
      </c>
      <c r="B442" s="249">
        <f t="shared" si="154"/>
        <v>2055516208066</v>
      </c>
      <c r="C442" s="243">
        <f>VLOOKUP(B:B,[1]CONTINENTAL!$B:$K,9,0)</f>
        <v>18</v>
      </c>
      <c r="D442" s="11" t="s">
        <v>5342</v>
      </c>
      <c r="E442" s="11" t="s">
        <v>735</v>
      </c>
      <c r="F442" s="160" t="s">
        <v>7001</v>
      </c>
      <c r="G442" s="133" t="s">
        <v>10663</v>
      </c>
      <c r="H442" s="243">
        <v>74</v>
      </c>
      <c r="I442" s="431">
        <f>VLOOKUP(B:B,[1]CONTINENTAL!$B:$K,10,0)</f>
        <v>74</v>
      </c>
      <c r="J442" s="132">
        <v>2001</v>
      </c>
      <c r="K442" s="133" t="s">
        <v>816</v>
      </c>
      <c r="L442" s="133">
        <v>3</v>
      </c>
      <c r="M442" s="135" t="s">
        <v>2014</v>
      </c>
      <c r="N442" s="236" t="s">
        <v>10676</v>
      </c>
      <c r="O442" s="236">
        <v>0</v>
      </c>
      <c r="P442" s="237">
        <v>12390</v>
      </c>
      <c r="Q442" s="238">
        <f t="shared" si="163"/>
        <v>10786.363636363636</v>
      </c>
      <c r="R442" s="144">
        <f t="shared" si="152"/>
        <v>0.22021913190054782</v>
      </c>
      <c r="S442" s="197">
        <v>1074475987</v>
      </c>
      <c r="T442" s="304" t="s">
        <v>8195</v>
      </c>
      <c r="U442" s="194">
        <f t="shared" si="166"/>
        <v>12390</v>
      </c>
      <c r="W442" s="239">
        <v>12390</v>
      </c>
      <c r="X442" s="136">
        <f t="shared" si="167"/>
        <v>8411</v>
      </c>
      <c r="Y442" s="240">
        <f t="shared" si="168"/>
        <v>10786.363636363636</v>
      </c>
      <c r="Z442" s="142">
        <f t="shared" si="169"/>
        <v>7.7320419693301057E-2</v>
      </c>
      <c r="AA442" s="137">
        <f t="shared" si="170"/>
        <v>0.22021913190054782</v>
      </c>
      <c r="AB442" s="145">
        <v>2</v>
      </c>
      <c r="AC442" s="189">
        <f t="shared" si="164"/>
        <v>12147</v>
      </c>
      <c r="AD442" s="187">
        <f t="shared" si="165"/>
        <v>13348</v>
      </c>
      <c r="AE442" s="129">
        <f t="shared" si="157"/>
        <v>1201.32</v>
      </c>
      <c r="AF442" s="130">
        <f t="shared" si="158"/>
        <v>243.31999999999994</v>
      </c>
      <c r="AG442" s="131">
        <f t="shared" si="159"/>
        <v>1.8228948157027264E-2</v>
      </c>
      <c r="AH442" s="138">
        <f t="shared" si="160"/>
        <v>958</v>
      </c>
      <c r="AI442" s="139">
        <f t="shared" si="161"/>
        <v>7.1771051842972736E-2</v>
      </c>
      <c r="AJ442" s="139">
        <f t="shared" si="162"/>
        <v>0.20199018374352054</v>
      </c>
      <c r="AL442" s="197">
        <v>2055516208066</v>
      </c>
      <c r="AM442" s="197">
        <v>4019238035957</v>
      </c>
      <c r="AN442" s="197" t="s">
        <v>152</v>
      </c>
      <c r="AO442" s="241" t="s">
        <v>1584</v>
      </c>
      <c r="AP442" s="241" t="s">
        <v>1585</v>
      </c>
      <c r="AQ442" s="242" t="s">
        <v>35</v>
      </c>
      <c r="AR442" s="242">
        <v>21000</v>
      </c>
      <c r="AS442" s="431">
        <f>VLOOKUP(B:B,[1]CONTINENTAL!$B:$K,8,0)</f>
        <v>8411</v>
      </c>
      <c r="AT442" s="431">
        <v>525</v>
      </c>
      <c r="AU442" s="211" t="s">
        <v>3956</v>
      </c>
      <c r="AV442" s="197" t="s">
        <v>5913</v>
      </c>
      <c r="AW442" s="134" t="str">
        <f>IFERROR(VLOOKUP(AV:AV,Q商品!B:E,4,0),"")</f>
        <v>2023年製 ExtremeContact DWS06 PLUS 205/55ZR16 91W サマータイヤ 翌営業日発送</v>
      </c>
      <c r="AX442" s="134" t="str">
        <f>IFERROR(VLOOKUP(B:B,在庫!B:M,12,0),"")</f>
        <v>2023年製</v>
      </c>
      <c r="AY442" s="134">
        <f>IFERROR(VLOOKUP(B:B,在庫!B:L,10,0),"")</f>
        <v>1</v>
      </c>
      <c r="AZ442" s="244" t="e">
        <f>VLOOKUP(AL:AL,[1]MICHELIN!$B:$AH,32,0)</f>
        <v>#N/A</v>
      </c>
      <c r="BA442" s="244" t="e">
        <f>VLOOKUP(AL:AL,[1]MICHELIN!$B:$AH,33,0)</f>
        <v>#N/A</v>
      </c>
      <c r="BC442" s="11" t="s">
        <v>2055</v>
      </c>
    </row>
    <row r="443" spans="1:55" s="11" customFormat="1" ht="19.5" customHeight="1">
      <c r="A443" s="11">
        <f t="shared" si="153"/>
        <v>1</v>
      </c>
      <c r="B443" s="249">
        <f t="shared" si="154"/>
        <v>2154018208069</v>
      </c>
      <c r="C443" s="243">
        <f>VLOOKUP(B:B,[1]CONTINENTAL!$B:$K,9,0)</f>
        <v>4</v>
      </c>
      <c r="D443" s="11" t="s">
        <v>5342</v>
      </c>
      <c r="E443" s="11" t="s">
        <v>1817</v>
      </c>
      <c r="F443" s="310" t="s">
        <v>7002</v>
      </c>
      <c r="G443" s="133" t="s">
        <v>10663</v>
      </c>
      <c r="H443" s="243">
        <v>2</v>
      </c>
      <c r="I443" s="431">
        <f>VLOOKUP(B:B,[1]CONTINENTAL!$B:$K,10,0)</f>
        <v>2</v>
      </c>
      <c r="J443" s="132">
        <v>2001</v>
      </c>
      <c r="K443" s="133" t="s">
        <v>816</v>
      </c>
      <c r="L443" s="133">
        <v>4</v>
      </c>
      <c r="M443" s="135" t="s">
        <v>3998</v>
      </c>
      <c r="N443" s="236" t="s">
        <v>7019</v>
      </c>
      <c r="O443" s="236">
        <v>0</v>
      </c>
      <c r="P443" s="237">
        <v>17299</v>
      </c>
      <c r="Q443" s="238">
        <f t="shared" si="163"/>
        <v>14771.81818181818</v>
      </c>
      <c r="R443" s="144">
        <f t="shared" ref="R443:R506" si="171">IFERROR((Q443-X443)/Q443,"")</f>
        <v>0.14864914763985468</v>
      </c>
      <c r="S443" s="197">
        <v>1074476161</v>
      </c>
      <c r="T443" s="304" t="s">
        <v>8196</v>
      </c>
      <c r="U443" s="194">
        <f t="shared" si="166"/>
        <v>17299</v>
      </c>
      <c r="W443" s="239">
        <v>17299</v>
      </c>
      <c r="X443" s="136">
        <f t="shared" si="167"/>
        <v>12576</v>
      </c>
      <c r="Y443" s="240">
        <f t="shared" si="168"/>
        <v>14771.81818181818</v>
      </c>
      <c r="Z443" s="142">
        <f t="shared" si="169"/>
        <v>7.7287704491589171E-2</v>
      </c>
      <c r="AA443" s="137">
        <f t="shared" si="170"/>
        <v>0.14864914763985468</v>
      </c>
      <c r="AB443" s="145"/>
      <c r="AC443" s="189">
        <f t="shared" si="164"/>
        <v>16959</v>
      </c>
      <c r="AD443" s="187">
        <f t="shared" si="165"/>
        <v>18636</v>
      </c>
      <c r="AE443" s="129">
        <f t="shared" si="157"/>
        <v>1677.24</v>
      </c>
      <c r="AF443" s="130">
        <f t="shared" si="158"/>
        <v>340.24</v>
      </c>
      <c r="AG443" s="131">
        <f t="shared" si="159"/>
        <v>1.8257136724619018E-2</v>
      </c>
      <c r="AH443" s="138">
        <f t="shared" si="160"/>
        <v>1337</v>
      </c>
      <c r="AI443" s="139">
        <f t="shared" si="161"/>
        <v>7.1742863275380986E-2</v>
      </c>
      <c r="AJ443" s="139">
        <f t="shared" si="162"/>
        <v>0.13039201091523567</v>
      </c>
      <c r="AL443" s="197">
        <v>2154018208069</v>
      </c>
      <c r="AM443" s="197">
        <v>4019238035964</v>
      </c>
      <c r="AN443" s="197" t="s">
        <v>152</v>
      </c>
      <c r="AO443" s="241" t="s">
        <v>1584</v>
      </c>
      <c r="AP443" s="241" t="s">
        <v>1593</v>
      </c>
      <c r="AQ443" s="242" t="s">
        <v>121</v>
      </c>
      <c r="AR443" s="242">
        <v>31400</v>
      </c>
      <c r="AS443" s="431">
        <v>12576</v>
      </c>
      <c r="AT443" s="431">
        <v>1050</v>
      </c>
      <c r="AU443" s="211" t="s">
        <v>3956</v>
      </c>
      <c r="AV443" s="197" t="s">
        <v>5915</v>
      </c>
      <c r="AW443" s="134" t="str">
        <f>IFERROR(VLOOKUP(AV:AV,Q商品!B:E,4,0),"")</f>
        <v>2022年製以降 ExtremeContact DWS06 PLUS 215/40ZR18 89Y XL サマータイヤ 翌営業日発送</v>
      </c>
      <c r="AX443" s="134" t="str">
        <f>IFERROR(VLOOKUP(B:B,在庫!B:M,12,0),"")</f>
        <v>2022年製</v>
      </c>
      <c r="AY443" s="134">
        <f>IFERROR(VLOOKUP(B:B,在庫!B:L,10,0),"")</f>
        <v>1</v>
      </c>
      <c r="AZ443" s="244" t="e">
        <f>VLOOKUP(AL:AL,[1]MICHELIN!$B:$AH,32,0)</f>
        <v>#N/A</v>
      </c>
      <c r="BA443" s="244" t="e">
        <f>VLOOKUP(AL:AL,[1]MICHELIN!$B:$AH,33,0)</f>
        <v>#N/A</v>
      </c>
      <c r="BC443" s="11" t="s">
        <v>2055</v>
      </c>
    </row>
    <row r="444" spans="1:55" s="11" customFormat="1" ht="19.5" customHeight="1">
      <c r="A444" s="11">
        <f t="shared" si="153"/>
        <v>2</v>
      </c>
      <c r="B444" s="249">
        <f t="shared" si="154"/>
        <v>2154518208064</v>
      </c>
      <c r="C444" s="243">
        <f>VLOOKUP(B:B,[1]CONTINENTAL!$B:$K,9,0)</f>
        <v>20</v>
      </c>
      <c r="D444" s="11" t="s">
        <v>5342</v>
      </c>
      <c r="E444" s="11" t="s">
        <v>736</v>
      </c>
      <c r="F444" s="322" t="s">
        <v>8470</v>
      </c>
      <c r="G444" s="133" t="s">
        <v>10663</v>
      </c>
      <c r="H444" s="243">
        <v>0</v>
      </c>
      <c r="I444" s="431">
        <f>VLOOKUP(B:B,[1]CONTINENTAL!$B:$K,10,0)</f>
        <v>0</v>
      </c>
      <c r="J444" s="132"/>
      <c r="K444" s="133" t="s">
        <v>816</v>
      </c>
      <c r="L444" s="133">
        <v>5</v>
      </c>
      <c r="M444" s="135" t="s">
        <v>3998</v>
      </c>
      <c r="N444" s="236" t="s">
        <v>8641</v>
      </c>
      <c r="O444" s="236">
        <v>0</v>
      </c>
      <c r="P444" s="237">
        <v>13699</v>
      </c>
      <c r="Q444" s="238">
        <f t="shared" si="163"/>
        <v>11499.090909090908</v>
      </c>
      <c r="R444" s="144">
        <f t="shared" si="171"/>
        <v>0.21732943315677122</v>
      </c>
      <c r="S444" s="197">
        <v>1074476409</v>
      </c>
      <c r="T444" s="303" t="s">
        <v>8197</v>
      </c>
      <c r="U444" s="194">
        <f t="shared" si="166"/>
        <v>13699</v>
      </c>
      <c r="W444" s="239">
        <v>13699</v>
      </c>
      <c r="X444" s="136">
        <f t="shared" si="167"/>
        <v>9000</v>
      </c>
      <c r="Y444" s="240">
        <f t="shared" si="168"/>
        <v>11499.090909090908</v>
      </c>
      <c r="Z444" s="142">
        <f t="shared" si="169"/>
        <v>7.7304912767355294E-2</v>
      </c>
      <c r="AA444" s="137">
        <f t="shared" si="170"/>
        <v>0.21732943315677122</v>
      </c>
      <c r="AB444" s="145">
        <v>9</v>
      </c>
      <c r="AC444" s="189">
        <f t="shared" si="164"/>
        <v>13430</v>
      </c>
      <c r="AD444" s="187">
        <f t="shared" si="165"/>
        <v>14758</v>
      </c>
      <c r="AE444" s="129">
        <f t="shared" si="157"/>
        <v>1328.22</v>
      </c>
      <c r="AF444" s="130">
        <f t="shared" si="158"/>
        <v>269.22000000000003</v>
      </c>
      <c r="AG444" s="131">
        <f t="shared" si="159"/>
        <v>1.824230925599675E-2</v>
      </c>
      <c r="AH444" s="138">
        <f t="shared" si="160"/>
        <v>1059</v>
      </c>
      <c r="AI444" s="139">
        <f t="shared" si="161"/>
        <v>7.1757690744003247E-2</v>
      </c>
      <c r="AJ444" s="139">
        <f t="shared" si="162"/>
        <v>0.19908712390077449</v>
      </c>
      <c r="AL444" s="197">
        <v>2154518208064</v>
      </c>
      <c r="AM444" s="197">
        <v>4019238035988</v>
      </c>
      <c r="AN444" s="197" t="s">
        <v>152</v>
      </c>
      <c r="AO444" s="241" t="s">
        <v>1586</v>
      </c>
      <c r="AP444" s="241" t="s">
        <v>1600</v>
      </c>
      <c r="AQ444" s="242" t="s">
        <v>51</v>
      </c>
      <c r="AR444" s="242">
        <v>23300</v>
      </c>
      <c r="AS444" s="431">
        <f>VLOOKUP(B:B,[1]CONTINENTAL!$B:$K,8,0)</f>
        <v>9000</v>
      </c>
      <c r="AT444" s="431">
        <v>1050</v>
      </c>
      <c r="AU444" s="211" t="s">
        <v>3956</v>
      </c>
      <c r="AV444" s="197" t="s">
        <v>5472</v>
      </c>
      <c r="AW444" s="134" t="str">
        <f>IFERROR(VLOOKUP(AV:AV,Q商品!B:E,4,0),"")</f>
        <v>2022年製 ExtremeContact DWS06 PLUS 215/45ZR18 93Y XL サマータイヤ 翌営業日発送</v>
      </c>
      <c r="AX444" s="134" t="str">
        <f>IFERROR(VLOOKUP(B:B,在庫!B:M,12,0),"")</f>
        <v/>
      </c>
      <c r="AY444" s="134" t="str">
        <f>IFERROR(VLOOKUP(B:B,在庫!B:L,10,0),"")</f>
        <v/>
      </c>
      <c r="AZ444" s="244" t="e">
        <f>VLOOKUP(AL:AL,[1]MICHELIN!$B:$AH,32,0)</f>
        <v>#N/A</v>
      </c>
      <c r="BA444" s="244" t="e">
        <f>VLOOKUP(AL:AL,[1]MICHELIN!$B:$AH,33,0)</f>
        <v>#N/A</v>
      </c>
      <c r="BC444" s="11" t="s">
        <v>2055</v>
      </c>
    </row>
    <row r="445" spans="1:55" s="11" customFormat="1" ht="19.5" customHeight="1">
      <c r="A445" s="11">
        <f t="shared" si="153"/>
        <v>2</v>
      </c>
      <c r="B445" s="249">
        <f t="shared" si="154"/>
        <v>2154518208071</v>
      </c>
      <c r="C445" s="243">
        <f>VLOOKUP(B:B,[1]CONTINENTAL!$B:$K,9,0)</f>
        <v>46</v>
      </c>
      <c r="D445" s="11" t="s">
        <v>5342</v>
      </c>
      <c r="E445" s="11" t="s">
        <v>736</v>
      </c>
      <c r="F445" s="322" t="s">
        <v>8470</v>
      </c>
      <c r="G445" s="133" t="s">
        <v>10663</v>
      </c>
      <c r="H445" s="243">
        <v>64</v>
      </c>
      <c r="I445" s="431">
        <f>VLOOKUP(B:B,[1]CONTINENTAL!$B:$K,10,0)</f>
        <v>64</v>
      </c>
      <c r="J445" s="132">
        <v>890</v>
      </c>
      <c r="K445" s="133" t="s">
        <v>816</v>
      </c>
      <c r="L445" s="133">
        <v>5</v>
      </c>
      <c r="M445" s="135" t="s">
        <v>3998</v>
      </c>
      <c r="N445" s="236" t="s">
        <v>8641</v>
      </c>
      <c r="O445" s="236">
        <v>0</v>
      </c>
      <c r="P445" s="237">
        <v>13699</v>
      </c>
      <c r="Q445" s="238">
        <f t="shared" si="163"/>
        <v>11499.090909090908</v>
      </c>
      <c r="R445" s="144">
        <f t="shared" si="171"/>
        <v>0.39212585975175895</v>
      </c>
      <c r="S445" s="197">
        <v>1075650684</v>
      </c>
      <c r="T445" s="302" t="s">
        <v>8841</v>
      </c>
      <c r="U445" s="194">
        <f t="shared" si="166"/>
        <v>13699</v>
      </c>
      <c r="W445" s="239">
        <v>13699</v>
      </c>
      <c r="X445" s="136">
        <f t="shared" si="167"/>
        <v>6990</v>
      </c>
      <c r="Y445" s="240">
        <f t="shared" si="168"/>
        <v>11499.090909090908</v>
      </c>
      <c r="Z445" s="142">
        <f t="shared" si="169"/>
        <v>7.7304912767355294E-2</v>
      </c>
      <c r="AA445" s="137">
        <f t="shared" si="170"/>
        <v>0.39212585975175895</v>
      </c>
      <c r="AB445" s="145"/>
      <c r="AC445" s="189">
        <f t="shared" si="164"/>
        <v>13430</v>
      </c>
      <c r="AD445" s="187">
        <f t="shared" si="165"/>
        <v>14758</v>
      </c>
      <c r="AE445" s="129">
        <f t="shared" si="157"/>
        <v>1328.22</v>
      </c>
      <c r="AF445" s="130">
        <f t="shared" si="158"/>
        <v>269.22000000000003</v>
      </c>
      <c r="AG445" s="131">
        <f t="shared" si="159"/>
        <v>1.824230925599675E-2</v>
      </c>
      <c r="AH445" s="138">
        <f t="shared" si="160"/>
        <v>1059</v>
      </c>
      <c r="AI445" s="139">
        <f t="shared" si="161"/>
        <v>7.1757690744003247E-2</v>
      </c>
      <c r="AJ445" s="139">
        <f t="shared" si="162"/>
        <v>0.37388355049576222</v>
      </c>
      <c r="AL445" s="197">
        <v>2154518208071</v>
      </c>
      <c r="AM445" s="197">
        <v>4019238035988</v>
      </c>
      <c r="AN445" s="197">
        <v>15572690000</v>
      </c>
      <c r="AO445" s="241" t="s">
        <v>8838</v>
      </c>
      <c r="AP445" s="241" t="s">
        <v>1600</v>
      </c>
      <c r="AQ445" s="242" t="s">
        <v>51</v>
      </c>
      <c r="AR445" s="242">
        <v>23300</v>
      </c>
      <c r="AS445" s="440">
        <f>VLOOKUP(B:B,[1]CONTINENTAL!$B:$K,8,0)</f>
        <v>6990</v>
      </c>
      <c r="AT445" s="431">
        <v>1050</v>
      </c>
      <c r="AU445" s="211" t="s">
        <v>3956</v>
      </c>
      <c r="AV445" s="197" t="s">
        <v>8839</v>
      </c>
      <c r="AW445" s="134" t="str">
        <f>IFERROR(VLOOKUP(AV:AV,Q商品!B:E,4,0),"")</f>
        <v>2022年製 ExtremeContact DWS06 PLUS 215/45ZR18 93Y XL サマー 翌営業日発送</v>
      </c>
      <c r="AX445" s="134" t="str">
        <f>IFERROR(VLOOKUP(B:B,在庫!B:M,12,0),"")</f>
        <v>2022年製</v>
      </c>
      <c r="AY445" s="134">
        <f>IFERROR(VLOOKUP(B:B,在庫!B:L,10,0),"")</f>
        <v>1</v>
      </c>
      <c r="AZ445" s="244" t="e">
        <f>VLOOKUP(AL:AL,[1]MICHELIN!$B:$AH,32,0)</f>
        <v>#N/A</v>
      </c>
      <c r="BA445" s="244" t="e">
        <f>VLOOKUP(AL:AL,[1]MICHELIN!$B:$AH,33,0)</f>
        <v>#N/A</v>
      </c>
      <c r="BC445" s="11" t="s">
        <v>2055</v>
      </c>
    </row>
    <row r="446" spans="1:55" s="11" customFormat="1" ht="19.5" customHeight="1">
      <c r="A446" s="11">
        <f t="shared" si="153"/>
        <v>1</v>
      </c>
      <c r="B446" s="249">
        <f t="shared" si="154"/>
        <v>2155017208067</v>
      </c>
      <c r="C446" s="243">
        <f>VLOOKUP(B:B,[1]CONTINENTAL!$B:$K,9,0)</f>
        <v>10</v>
      </c>
      <c r="D446" s="11" t="s">
        <v>5342</v>
      </c>
      <c r="E446" s="397" t="s">
        <v>5917</v>
      </c>
      <c r="F446" s="160" t="s">
        <v>7003</v>
      </c>
      <c r="G446" s="133" t="s">
        <v>10663</v>
      </c>
      <c r="H446" s="243">
        <v>25</v>
      </c>
      <c r="I446" s="431">
        <f>VLOOKUP(B:B,[1]CONTINENTAL!$B:$K,10,0)</f>
        <v>25</v>
      </c>
      <c r="J446" s="132"/>
      <c r="K446" s="133" t="s">
        <v>816</v>
      </c>
      <c r="L446" s="133">
        <v>6</v>
      </c>
      <c r="M446" s="135" t="s">
        <v>2385</v>
      </c>
      <c r="N446" s="236" t="s">
        <v>2473</v>
      </c>
      <c r="O446" s="236">
        <v>0</v>
      </c>
      <c r="P446" s="237">
        <v>14500</v>
      </c>
      <c r="Q446" s="238">
        <f t="shared" si="163"/>
        <v>12227.272727272726</v>
      </c>
      <c r="R446" s="144">
        <f t="shared" si="171"/>
        <v>0.15492193308550178</v>
      </c>
      <c r="S446" s="197">
        <v>1074475760</v>
      </c>
      <c r="T446" s="306" t="s">
        <v>8198</v>
      </c>
      <c r="U446" s="194">
        <f t="shared" si="166"/>
        <v>14500</v>
      </c>
      <c r="W446" s="239">
        <v>14500</v>
      </c>
      <c r="X446" s="136">
        <f t="shared" si="167"/>
        <v>10333</v>
      </c>
      <c r="Y446" s="240">
        <f t="shared" si="168"/>
        <v>12227.272727272726</v>
      </c>
      <c r="Z446" s="142">
        <f t="shared" si="169"/>
        <v>7.7241379310344804E-2</v>
      </c>
      <c r="AA446" s="137">
        <f t="shared" si="170"/>
        <v>0.15492193308550178</v>
      </c>
      <c r="AB446" s="145"/>
      <c r="AC446" s="189">
        <f t="shared" si="164"/>
        <v>14215</v>
      </c>
      <c r="AD446" s="187">
        <f t="shared" si="165"/>
        <v>15620</v>
      </c>
      <c r="AE446" s="129">
        <f t="shared" si="157"/>
        <v>1405.8</v>
      </c>
      <c r="AF446" s="130">
        <f t="shared" si="158"/>
        <v>285.79999999999995</v>
      </c>
      <c r="AG446" s="131">
        <f t="shared" si="159"/>
        <v>1.8297055057618434E-2</v>
      </c>
      <c r="AH446" s="138">
        <f t="shared" si="160"/>
        <v>1120</v>
      </c>
      <c r="AI446" s="139">
        <f t="shared" si="161"/>
        <v>7.1702944942381566E-2</v>
      </c>
      <c r="AJ446" s="139">
        <f t="shared" si="162"/>
        <v>0.13662487802788334</v>
      </c>
      <c r="AL446" s="197">
        <v>2155017208067</v>
      </c>
      <c r="AM446" s="197">
        <v>4019238035995</v>
      </c>
      <c r="AN446" s="197" t="s">
        <v>152</v>
      </c>
      <c r="AO446" s="241" t="s">
        <v>7221</v>
      </c>
      <c r="AP446" s="241" t="s">
        <v>3906</v>
      </c>
      <c r="AQ446" s="242" t="s">
        <v>39</v>
      </c>
      <c r="AR446" s="242">
        <v>25800</v>
      </c>
      <c r="AS446" s="431">
        <f>VLOOKUP(B:B,[1]CONTINENTAL!$B:$K,8,0)</f>
        <v>10333</v>
      </c>
      <c r="AT446" s="431">
        <v>1050</v>
      </c>
      <c r="AU446" s="211" t="s">
        <v>3956</v>
      </c>
      <c r="AV446" s="197" t="s">
        <v>7021</v>
      </c>
      <c r="AW446" s="134" t="str">
        <f>IFERROR(VLOOKUP(AV:AV,Q商品!B:E,4,0),"")</f>
        <v>2022年製 ExtremeContact DWS06 PLUS 215/50ZR17 95W XL サマータイヤ 翌営業日発送</v>
      </c>
      <c r="AX446" s="134" t="str">
        <f>IFERROR(VLOOKUP(B:B,在庫!B:M,12,0),"")</f>
        <v>2022年製</v>
      </c>
      <c r="AY446" s="134">
        <f>IFERROR(VLOOKUP(B:B,在庫!B:L,10,0),"")</f>
        <v>1</v>
      </c>
      <c r="AZ446" s="244" t="e">
        <f>VLOOKUP(AL:AL,[1]MICHELIN!$B:$AH,32,0)</f>
        <v>#N/A</v>
      </c>
      <c r="BA446" s="244" t="e">
        <f>VLOOKUP(AL:AL,[1]MICHELIN!$B:$AH,33,0)</f>
        <v>#N/A</v>
      </c>
      <c r="BC446" s="11" t="s">
        <v>2055</v>
      </c>
    </row>
    <row r="447" spans="1:55" s="11" customFormat="1" ht="19.5" customHeight="1">
      <c r="A447" s="11">
        <f t="shared" si="153"/>
        <v>1</v>
      </c>
      <c r="B447" s="249">
        <f t="shared" si="154"/>
        <v>2254018208066</v>
      </c>
      <c r="C447" s="243">
        <f>VLOOKUP(B:B,[1]CONTINENTAL!$B:$K,9,0)</f>
        <v>52</v>
      </c>
      <c r="D447" s="11" t="s">
        <v>5342</v>
      </c>
      <c r="E447" s="397" t="s">
        <v>737</v>
      </c>
      <c r="F447" s="322" t="s">
        <v>8471</v>
      </c>
      <c r="G447" s="133" t="s">
        <v>10663</v>
      </c>
      <c r="H447" s="243">
        <v>28</v>
      </c>
      <c r="I447" s="431">
        <f>VLOOKUP(B:B,[1]CONTINENTAL!$B:$K,10,0)</f>
        <v>28</v>
      </c>
      <c r="J447" s="132"/>
      <c r="K447" s="133" t="s">
        <v>816</v>
      </c>
      <c r="L447" s="133">
        <v>7</v>
      </c>
      <c r="M447" s="135" t="s">
        <v>2385</v>
      </c>
      <c r="N447" s="236" t="s">
        <v>3971</v>
      </c>
      <c r="O447" s="236">
        <v>0</v>
      </c>
      <c r="P447" s="237">
        <v>14590</v>
      </c>
      <c r="Q447" s="238">
        <f t="shared" si="163"/>
        <v>12786.363636363636</v>
      </c>
      <c r="R447" s="144">
        <f t="shared" si="171"/>
        <v>0.18209740490579451</v>
      </c>
      <c r="S447" s="197">
        <v>1074476157</v>
      </c>
      <c r="T447" s="305" t="s">
        <v>8199</v>
      </c>
      <c r="U447" s="194">
        <f t="shared" si="166"/>
        <v>14590</v>
      </c>
      <c r="W447" s="239">
        <v>14590</v>
      </c>
      <c r="X447" s="136">
        <f t="shared" si="167"/>
        <v>10458</v>
      </c>
      <c r="Y447" s="240">
        <f t="shared" si="168"/>
        <v>12786.363636363636</v>
      </c>
      <c r="Z447" s="142">
        <f t="shared" si="169"/>
        <v>7.7244688142563467E-2</v>
      </c>
      <c r="AA447" s="137">
        <f t="shared" si="170"/>
        <v>0.18209740490579451</v>
      </c>
      <c r="AB447" s="145"/>
      <c r="AC447" s="189">
        <f t="shared" si="164"/>
        <v>14303</v>
      </c>
      <c r="AD447" s="187">
        <f t="shared" si="165"/>
        <v>15717</v>
      </c>
      <c r="AE447" s="129">
        <f t="shared" si="157"/>
        <v>1414.53</v>
      </c>
      <c r="AF447" s="130">
        <f t="shared" si="158"/>
        <v>287.52999999999997</v>
      </c>
      <c r="AG447" s="131">
        <f t="shared" si="159"/>
        <v>1.8294203728446902E-2</v>
      </c>
      <c r="AH447" s="138">
        <f t="shared" si="160"/>
        <v>1127</v>
      </c>
      <c r="AI447" s="139">
        <f t="shared" si="161"/>
        <v>7.1705796271553102E-2</v>
      </c>
      <c r="AJ447" s="139">
        <f t="shared" si="162"/>
        <v>0.16380320117734762</v>
      </c>
      <c r="AL447" s="197">
        <v>2254018208066</v>
      </c>
      <c r="AM447" s="197">
        <v>4019238036022</v>
      </c>
      <c r="AN447" s="197" t="s">
        <v>152</v>
      </c>
      <c r="AO447" s="241" t="s">
        <v>1584</v>
      </c>
      <c r="AP447" s="241" t="s">
        <v>1596</v>
      </c>
      <c r="AQ447" s="242" t="s">
        <v>38</v>
      </c>
      <c r="AR447" s="242">
        <v>26100</v>
      </c>
      <c r="AS447" s="431">
        <f>VLOOKUP(B:B,[1]CONTINENTAL!$B:$K,8,0)</f>
        <v>10458</v>
      </c>
      <c r="AT447" s="431">
        <v>525</v>
      </c>
      <c r="AU447" s="211" t="s">
        <v>3956</v>
      </c>
      <c r="AV447" s="197" t="s">
        <v>5473</v>
      </c>
      <c r="AW447" s="134" t="str">
        <f>IFERROR(VLOOKUP(AV:AV,Q商品!B:E,4,0),"")</f>
        <v>2022年製 ExtremeContact DWS06 PLUS 225/40ZR18 92Y XL サマータイヤ 翌営業日発送</v>
      </c>
      <c r="AX447" s="134" t="str">
        <f>IFERROR(VLOOKUP(B:B,在庫!B:M,12,0),"")</f>
        <v>2022年製</v>
      </c>
      <c r="AY447" s="134">
        <f>IFERROR(VLOOKUP(B:B,在庫!B:L,10,0),"")</f>
        <v>1</v>
      </c>
      <c r="AZ447" s="244" t="e">
        <f>VLOOKUP(AL:AL,[1]MICHELIN!$B:$AH,32,0)</f>
        <v>#N/A</v>
      </c>
      <c r="BA447" s="244" t="e">
        <f>VLOOKUP(AL:AL,[1]MICHELIN!$B:$AH,33,0)</f>
        <v>#N/A</v>
      </c>
      <c r="BC447" s="11" t="s">
        <v>2055</v>
      </c>
    </row>
    <row r="448" spans="1:55" s="11" customFormat="1" ht="19.5" customHeight="1">
      <c r="A448" s="11">
        <f t="shared" si="153"/>
        <v>1</v>
      </c>
      <c r="B448" s="249">
        <f t="shared" si="154"/>
        <v>2254019208065</v>
      </c>
      <c r="C448" s="243">
        <f>VLOOKUP(B:B,[1]CONTINENTAL!$B:$K,9,0)</f>
        <v>41</v>
      </c>
      <c r="D448" s="11" t="s">
        <v>5342</v>
      </c>
      <c r="E448" s="397" t="s">
        <v>5474</v>
      </c>
      <c r="F448" s="323" t="s">
        <v>8640</v>
      </c>
      <c r="G448" s="133" t="s">
        <v>10663</v>
      </c>
      <c r="H448" s="243">
        <v>2</v>
      </c>
      <c r="I448" s="431">
        <f>VLOOKUP(B:B,[1]CONTINENTAL!$B:$K,10,0)</f>
        <v>2</v>
      </c>
      <c r="J448" s="132"/>
      <c r="K448" s="133" t="s">
        <v>816</v>
      </c>
      <c r="L448" s="133">
        <v>8</v>
      </c>
      <c r="M448" s="135" t="s">
        <v>2018</v>
      </c>
      <c r="N448" s="236" t="s">
        <v>3908</v>
      </c>
      <c r="O448" s="236">
        <v>0</v>
      </c>
      <c r="P448" s="237">
        <v>16300</v>
      </c>
      <c r="Q448" s="238">
        <f t="shared" si="163"/>
        <v>13863.636363636362</v>
      </c>
      <c r="R448" s="144">
        <f t="shared" si="171"/>
        <v>0.15902295081967205</v>
      </c>
      <c r="S448" s="197">
        <v>1074476154</v>
      </c>
      <c r="T448" s="305" t="s">
        <v>8200</v>
      </c>
      <c r="U448" s="194">
        <f t="shared" si="166"/>
        <v>16300</v>
      </c>
      <c r="W448" s="239">
        <v>16300</v>
      </c>
      <c r="X448" s="136">
        <f t="shared" si="167"/>
        <v>11659</v>
      </c>
      <c r="Y448" s="240">
        <f t="shared" si="168"/>
        <v>13863.636363636362</v>
      </c>
      <c r="Z448" s="142">
        <f t="shared" si="169"/>
        <v>7.7300613496932513E-2</v>
      </c>
      <c r="AA448" s="137">
        <f t="shared" si="170"/>
        <v>0.15902295081967205</v>
      </c>
      <c r="AB448" s="145"/>
      <c r="AC448" s="189">
        <f t="shared" si="164"/>
        <v>15980</v>
      </c>
      <c r="AD448" s="187">
        <f t="shared" si="165"/>
        <v>17560</v>
      </c>
      <c r="AE448" s="129">
        <f t="shared" si="157"/>
        <v>1580.3999999999999</v>
      </c>
      <c r="AF448" s="130">
        <f t="shared" si="158"/>
        <v>320.39999999999986</v>
      </c>
      <c r="AG448" s="131">
        <f t="shared" si="159"/>
        <v>1.824601366742596E-2</v>
      </c>
      <c r="AH448" s="138">
        <f t="shared" si="160"/>
        <v>1260</v>
      </c>
      <c r="AI448" s="139">
        <f t="shared" si="161"/>
        <v>7.175398633257403E-2</v>
      </c>
      <c r="AJ448" s="139">
        <f t="shared" si="162"/>
        <v>0.1407769371522461</v>
      </c>
      <c r="AL448" s="197">
        <v>2254019208065</v>
      </c>
      <c r="AM448" s="197">
        <v>4019238036039</v>
      </c>
      <c r="AN448" s="197" t="s">
        <v>152</v>
      </c>
      <c r="AO448" s="241" t="s">
        <v>1584</v>
      </c>
      <c r="AP448" s="241" t="s">
        <v>1609</v>
      </c>
      <c r="AQ448" s="242" t="s">
        <v>124</v>
      </c>
      <c r="AR448" s="242">
        <v>29100</v>
      </c>
      <c r="AS448" s="431">
        <f>VLOOKUP(B:B,[1]CONTINENTAL!$B:$K,8,0)</f>
        <v>11659</v>
      </c>
      <c r="AT448" s="431">
        <v>1050</v>
      </c>
      <c r="AU448" s="211" t="s">
        <v>3956</v>
      </c>
      <c r="AV448" s="197" t="s">
        <v>5476</v>
      </c>
      <c r="AW448" s="134" t="str">
        <f>IFERROR(VLOOKUP(AV:AV,Q商品!B:E,4,0),"")</f>
        <v>2023年製 ExtremeContact DWS06 PLUS 225/40ZR19 93Y XL サマータイヤ 翌営業日発送</v>
      </c>
      <c r="AX448" s="134" t="str">
        <f>IFERROR(VLOOKUP(B:B,在庫!B:M,12,0),"")</f>
        <v>2023年製</v>
      </c>
      <c r="AY448" s="134">
        <f>IFERROR(VLOOKUP(B:B,在庫!B:L,10,0),"")</f>
        <v>1</v>
      </c>
      <c r="AZ448" s="244" t="e">
        <f>VLOOKUP(AL:AL,[1]MICHELIN!$B:$AH,32,0)</f>
        <v>#N/A</v>
      </c>
      <c r="BA448" s="244" t="e">
        <f>VLOOKUP(AL:AL,[1]MICHELIN!$B:$AH,33,0)</f>
        <v>#N/A</v>
      </c>
      <c r="BC448" s="11" t="s">
        <v>150</v>
      </c>
    </row>
    <row r="449" spans="1:55" s="11" customFormat="1" ht="19.5" customHeight="1">
      <c r="A449" s="11">
        <f t="shared" si="153"/>
        <v>1</v>
      </c>
      <c r="B449" s="249">
        <f t="shared" si="154"/>
        <v>2254519208060</v>
      </c>
      <c r="C449" s="243">
        <f>VLOOKUP(B:B,[1]CONTINENTAL!$B:$K,9,0)</f>
        <v>68</v>
      </c>
      <c r="D449" s="11" t="s">
        <v>5342</v>
      </c>
      <c r="E449" s="397" t="s">
        <v>5918</v>
      </c>
      <c r="F449" s="160" t="s">
        <v>7241</v>
      </c>
      <c r="G449" s="133" t="s">
        <v>10663</v>
      </c>
      <c r="H449" s="243">
        <v>47</v>
      </c>
      <c r="I449" s="431">
        <f>VLOOKUP(B:B,[1]CONTINENTAL!$B:$K,10,0)</f>
        <v>47</v>
      </c>
      <c r="J449" s="132"/>
      <c r="K449" s="133" t="s">
        <v>816</v>
      </c>
      <c r="L449" s="133">
        <v>9</v>
      </c>
      <c r="M449" s="135" t="s">
        <v>3998</v>
      </c>
      <c r="N449" s="236" t="s">
        <v>7501</v>
      </c>
      <c r="O449" s="236">
        <v>0</v>
      </c>
      <c r="P449" s="237">
        <v>15300</v>
      </c>
      <c r="Q449" s="238">
        <f t="shared" si="163"/>
        <v>12954.545454545454</v>
      </c>
      <c r="R449" s="144">
        <f t="shared" si="171"/>
        <v>0.15566315789473681</v>
      </c>
      <c r="S449" s="197">
        <v>1074476404</v>
      </c>
      <c r="T449" s="303" t="s">
        <v>8201</v>
      </c>
      <c r="U449" s="194">
        <f t="shared" si="166"/>
        <v>15300</v>
      </c>
      <c r="W449" s="239">
        <v>15300</v>
      </c>
      <c r="X449" s="136">
        <f t="shared" si="167"/>
        <v>10938</v>
      </c>
      <c r="Y449" s="240">
        <f t="shared" si="168"/>
        <v>12954.545454545454</v>
      </c>
      <c r="Z449" s="142">
        <f t="shared" si="169"/>
        <v>7.7320261437908488E-2</v>
      </c>
      <c r="AA449" s="137">
        <f t="shared" si="170"/>
        <v>0.15566315789473681</v>
      </c>
      <c r="AB449" s="145"/>
      <c r="AC449" s="189">
        <f t="shared" si="164"/>
        <v>15000</v>
      </c>
      <c r="AD449" s="187">
        <f t="shared" si="165"/>
        <v>16483</v>
      </c>
      <c r="AE449" s="129">
        <f t="shared" si="157"/>
        <v>1483.47</v>
      </c>
      <c r="AF449" s="130">
        <f t="shared" si="158"/>
        <v>300.47000000000003</v>
      </c>
      <c r="AG449" s="131">
        <f t="shared" si="159"/>
        <v>1.8229084511314688E-2</v>
      </c>
      <c r="AH449" s="138">
        <f t="shared" si="160"/>
        <v>1183</v>
      </c>
      <c r="AI449" s="139">
        <f t="shared" si="161"/>
        <v>7.1770915488685319E-2</v>
      </c>
      <c r="AJ449" s="139">
        <f t="shared" si="162"/>
        <v>0.13743407338342212</v>
      </c>
      <c r="AL449" s="197">
        <v>2254519208060</v>
      </c>
      <c r="AM449" s="197">
        <v>4019238036060</v>
      </c>
      <c r="AN449" s="197" t="s">
        <v>152</v>
      </c>
      <c r="AO449" s="241" t="s">
        <v>1584</v>
      </c>
      <c r="AP449" s="241" t="s">
        <v>1150</v>
      </c>
      <c r="AQ449" s="242" t="s">
        <v>108</v>
      </c>
      <c r="AR449" s="242">
        <v>27300</v>
      </c>
      <c r="AS449" s="431">
        <f>VLOOKUP(B:B,[1]CONTINENTAL!$B:$K,8,0)</f>
        <v>10938</v>
      </c>
      <c r="AT449" s="431">
        <v>1050</v>
      </c>
      <c r="AU449" s="211" t="s">
        <v>3956</v>
      </c>
      <c r="AV449" s="197" t="s">
        <v>5919</v>
      </c>
      <c r="AW449" s="134" t="str">
        <f>IFERROR(VLOOKUP(AV:AV,Q商品!B:E,4,0),"")</f>
        <v>2023年製 ExtremeContact DWS06 PLUS 225/45ZR19 92W サマータイヤ 翌営業日発送</v>
      </c>
      <c r="AX449" s="134" t="str">
        <f>IFERROR(VLOOKUP(B:B,在庫!B:M,12,0),"")</f>
        <v>2023年製</v>
      </c>
      <c r="AY449" s="134">
        <f>IFERROR(VLOOKUP(B:B,在庫!B:L,10,0),"")</f>
        <v>1</v>
      </c>
      <c r="AZ449" s="244" t="e">
        <f>VLOOKUP(AL:AL,[1]MICHELIN!$B:$AH,32,0)</f>
        <v>#N/A</v>
      </c>
      <c r="BA449" s="244" t="e">
        <f>VLOOKUP(AL:AL,[1]MICHELIN!$B:$AH,33,0)</f>
        <v>#N/A</v>
      </c>
      <c r="BC449" s="11" t="s">
        <v>2055</v>
      </c>
    </row>
    <row r="450" spans="1:55" s="11" customFormat="1" ht="19.5" customHeight="1">
      <c r="A450" s="11">
        <f t="shared" si="153"/>
        <v>1</v>
      </c>
      <c r="B450" s="249">
        <f t="shared" si="154"/>
        <v>2254517208062</v>
      </c>
      <c r="C450" s="243">
        <f>VLOOKUP(B:B,[1]CONTINENTAL!$B:$K,9,0)</f>
        <v>17</v>
      </c>
      <c r="D450" s="11" t="s">
        <v>5342</v>
      </c>
      <c r="E450" s="397" t="s">
        <v>738</v>
      </c>
      <c r="F450" s="160" t="s">
        <v>7005</v>
      </c>
      <c r="G450" s="133" t="s">
        <v>10663</v>
      </c>
      <c r="H450" s="243">
        <v>141</v>
      </c>
      <c r="I450" s="431">
        <f>VLOOKUP(B:B,[1]CONTINENTAL!$B:$K,10,0)</f>
        <v>141</v>
      </c>
      <c r="J450" s="132"/>
      <c r="K450" s="133" t="s">
        <v>816</v>
      </c>
      <c r="L450" s="133">
        <v>10</v>
      </c>
      <c r="M450" s="135" t="s">
        <v>3998</v>
      </c>
      <c r="N450" s="236" t="s">
        <v>3972</v>
      </c>
      <c r="O450" s="236">
        <v>0</v>
      </c>
      <c r="P450" s="237">
        <v>16599</v>
      </c>
      <c r="Q450" s="238">
        <f t="shared" si="163"/>
        <v>14612.727272727272</v>
      </c>
      <c r="R450" s="144">
        <f t="shared" si="171"/>
        <v>0.21855791962174936</v>
      </c>
      <c r="S450" s="197">
        <v>1074475984</v>
      </c>
      <c r="T450" s="303" t="s">
        <v>8202</v>
      </c>
      <c r="U450" s="194">
        <f t="shared" si="166"/>
        <v>16599</v>
      </c>
      <c r="W450" s="239">
        <v>16599</v>
      </c>
      <c r="X450" s="136">
        <f t="shared" si="167"/>
        <v>11419</v>
      </c>
      <c r="Y450" s="240">
        <f t="shared" si="168"/>
        <v>14612.727272727272</v>
      </c>
      <c r="Z450" s="142">
        <f t="shared" si="169"/>
        <v>7.7293812880294022E-2</v>
      </c>
      <c r="AA450" s="137">
        <f t="shared" si="170"/>
        <v>0.21855791962174936</v>
      </c>
      <c r="AB450" s="145"/>
      <c r="AC450" s="189">
        <f t="shared" si="164"/>
        <v>16273</v>
      </c>
      <c r="AD450" s="187">
        <f t="shared" si="165"/>
        <v>17882</v>
      </c>
      <c r="AE450" s="129">
        <f t="shared" si="157"/>
        <v>1609.3799999999999</v>
      </c>
      <c r="AF450" s="130">
        <f t="shared" si="158"/>
        <v>326.37999999999988</v>
      </c>
      <c r="AG450" s="131">
        <f t="shared" si="159"/>
        <v>1.8251873392237997E-2</v>
      </c>
      <c r="AH450" s="138">
        <f t="shared" si="160"/>
        <v>1283</v>
      </c>
      <c r="AI450" s="139">
        <f t="shared" si="161"/>
        <v>7.1748126607761989E-2</v>
      </c>
      <c r="AJ450" s="139">
        <f t="shared" si="162"/>
        <v>0.20030604622951137</v>
      </c>
      <c r="AL450" s="197">
        <v>2254517208062</v>
      </c>
      <c r="AM450" s="197">
        <v>4019238036046</v>
      </c>
      <c r="AN450" s="197" t="s">
        <v>152</v>
      </c>
      <c r="AO450" s="241" t="s">
        <v>1584</v>
      </c>
      <c r="AP450" s="241" t="s">
        <v>1589</v>
      </c>
      <c r="AQ450" s="242" t="s">
        <v>37</v>
      </c>
      <c r="AR450" s="242">
        <v>28500</v>
      </c>
      <c r="AS450" s="431">
        <f>VLOOKUP(B:B,[1]CONTINENTAL!$B:$K,8,0)</f>
        <v>11419</v>
      </c>
      <c r="AT450" s="431">
        <v>525</v>
      </c>
      <c r="AU450" s="211" t="s">
        <v>3956</v>
      </c>
      <c r="AV450" s="197" t="s">
        <v>5921</v>
      </c>
      <c r="AW450" s="134" t="str">
        <f>IFERROR(VLOOKUP(AV:AV,Q商品!B:E,4,0),"")</f>
        <v>2022年製 ExtremeContact DWS06 PLUS 225/45ZR17 91W サマータイヤ 翌営業日発送</v>
      </c>
      <c r="AX450" s="134" t="str">
        <f>IFERROR(VLOOKUP(B:B,在庫!B:M,12,0),"")</f>
        <v>2022年製</v>
      </c>
      <c r="AY450" s="134">
        <f>IFERROR(VLOOKUP(B:B,在庫!B:L,10,0),"")</f>
        <v>1</v>
      </c>
      <c r="AZ450" s="244" t="e">
        <f>VLOOKUP(AL:AL,[1]MICHELIN!$B:$AH,32,0)</f>
        <v>#N/A</v>
      </c>
      <c r="BA450" s="244" t="e">
        <f>VLOOKUP(AL:AL,[1]MICHELIN!$B:$AH,33,0)</f>
        <v>#N/A</v>
      </c>
      <c r="BC450" s="11" t="s">
        <v>2055</v>
      </c>
    </row>
    <row r="451" spans="1:55" s="11" customFormat="1" ht="19.5" customHeight="1">
      <c r="A451" s="11">
        <f t="shared" ref="A451:A514" si="172">COUNTIF(E:E,E451)</f>
        <v>1</v>
      </c>
      <c r="B451" s="249">
        <f t="shared" ref="B451:B514" si="173">AL451</f>
        <v>2254518208061</v>
      </c>
      <c r="C451" s="243">
        <f>VLOOKUP(B:B,[1]CONTINENTAL!$B:$K,9,0)</f>
        <v>37</v>
      </c>
      <c r="D451" s="11" t="s">
        <v>5342</v>
      </c>
      <c r="E451" s="397" t="s">
        <v>739</v>
      </c>
      <c r="F451" s="160" t="s">
        <v>7006</v>
      </c>
      <c r="G451" s="133" t="s">
        <v>10661</v>
      </c>
      <c r="H451" s="243">
        <v>0</v>
      </c>
      <c r="I451" s="431">
        <f>VLOOKUP(B:B,[1]CONTINENTAL!$B:$K,10,0)</f>
        <v>0</v>
      </c>
      <c r="J451" s="132"/>
      <c r="K451" s="133" t="s">
        <v>816</v>
      </c>
      <c r="L451" s="133">
        <v>11</v>
      </c>
      <c r="M451" s="135" t="s">
        <v>3998</v>
      </c>
      <c r="N451" s="236" t="s">
        <v>3973</v>
      </c>
      <c r="O451" s="236">
        <v>0</v>
      </c>
      <c r="P451" s="237">
        <v>14995</v>
      </c>
      <c r="Q451" s="238">
        <f t="shared" si="163"/>
        <v>12677.272727272726</v>
      </c>
      <c r="R451" s="144">
        <f t="shared" si="171"/>
        <v>0.14981713875941191</v>
      </c>
      <c r="S451" s="197">
        <v>1074476158</v>
      </c>
      <c r="T451" s="303" t="s">
        <v>8203</v>
      </c>
      <c r="U451" s="194">
        <f t="shared" si="166"/>
        <v>14995</v>
      </c>
      <c r="W451" s="239">
        <v>14995</v>
      </c>
      <c r="X451" s="136">
        <f t="shared" si="167"/>
        <v>10778</v>
      </c>
      <c r="Y451" s="240">
        <f t="shared" si="168"/>
        <v>12677.272727272726</v>
      </c>
      <c r="Z451" s="142">
        <f t="shared" si="169"/>
        <v>7.7225741913971246E-2</v>
      </c>
      <c r="AA451" s="137">
        <f t="shared" si="170"/>
        <v>0.14981713875941191</v>
      </c>
      <c r="AB451" s="145"/>
      <c r="AC451" s="189">
        <f t="shared" ref="AC451:AC482" si="174">ROUNDDOWN(U451/1.02,0)</f>
        <v>14700</v>
      </c>
      <c r="AD451" s="187">
        <f t="shared" ref="AD451:AD482" si="175">ROUNDDOWN(AC451/0.91,0)</f>
        <v>16153</v>
      </c>
      <c r="AE451" s="129">
        <f t="shared" ref="AE451:AE514" si="176">AD451*0.09</f>
        <v>1453.77</v>
      </c>
      <c r="AF451" s="130">
        <f t="shared" ref="AF451:AF514" si="177">AE451-AH451</f>
        <v>295.77</v>
      </c>
      <c r="AG451" s="131">
        <f t="shared" ref="AG451:AG514" si="178">IFERROR(AF451/AD451,"")</f>
        <v>1.8310530551600319E-2</v>
      </c>
      <c r="AH451" s="138">
        <f t="shared" ref="AH451:AH514" si="179">AD451-U451</f>
        <v>1158</v>
      </c>
      <c r="AI451" s="139">
        <f t="shared" ref="AI451:AI514" si="180">IFERROR(AH451/AD451,"")</f>
        <v>7.1689469448399684E-2</v>
      </c>
      <c r="AJ451" s="139">
        <f t="shared" ref="AJ451:AJ514" si="181">IFERROR(AA451-AG451,"")</f>
        <v>0.1315066082078116</v>
      </c>
      <c r="AL451" s="197">
        <v>2254518208061</v>
      </c>
      <c r="AM451" s="197">
        <v>4019238036053</v>
      </c>
      <c r="AN451" s="197" t="s">
        <v>152</v>
      </c>
      <c r="AO451" s="241" t="s">
        <v>1584</v>
      </c>
      <c r="AP451" s="241" t="s">
        <v>1597</v>
      </c>
      <c r="AQ451" s="242" t="s">
        <v>40</v>
      </c>
      <c r="AR451" s="242">
        <v>26900</v>
      </c>
      <c r="AS451" s="431">
        <v>10778</v>
      </c>
      <c r="AT451" s="431">
        <v>1050</v>
      </c>
      <c r="AU451" s="211" t="s">
        <v>3956</v>
      </c>
      <c r="AV451" s="197" t="s">
        <v>5923</v>
      </c>
      <c r="AW451" s="134" t="str">
        <f>IFERROR(VLOOKUP(AV:AV,Q商品!B:E,4,0),"")</f>
        <v>2022年製 ExtremeContact DWS06 PLUS 225/45ZR18 91Y サマータイヤ 翌営業日発送</v>
      </c>
      <c r="AX451" s="134" t="str">
        <f>IFERROR(VLOOKUP(B:B,在庫!B:M,12,0),"")</f>
        <v/>
      </c>
      <c r="AY451" s="134" t="str">
        <f>IFERROR(VLOOKUP(B:B,在庫!B:L,10,0),"")</f>
        <v/>
      </c>
      <c r="AZ451" s="244" t="e">
        <f>VLOOKUP(AL:AL,[1]MICHELIN!$B:$AH,32,0)</f>
        <v>#N/A</v>
      </c>
      <c r="BA451" s="244" t="e">
        <f>VLOOKUP(AL:AL,[1]MICHELIN!$B:$AH,33,0)</f>
        <v>#N/A</v>
      </c>
      <c r="BC451" s="11" t="s">
        <v>2055</v>
      </c>
    </row>
    <row r="452" spans="1:55" s="11" customFormat="1" ht="19.5" customHeight="1">
      <c r="A452" s="11">
        <f t="shared" si="172"/>
        <v>1</v>
      </c>
      <c r="B452" s="249">
        <f t="shared" si="173"/>
        <v>2255018208063</v>
      </c>
      <c r="C452" s="243">
        <f>VLOOKUP(B:B,[1]CONTINENTAL!$B:$K,9,0)</f>
        <v>29</v>
      </c>
      <c r="D452" s="11" t="s">
        <v>5342</v>
      </c>
      <c r="E452" s="397" t="s">
        <v>740</v>
      </c>
      <c r="F452" s="160" t="s">
        <v>7007</v>
      </c>
      <c r="G452" s="133" t="s">
        <v>10663</v>
      </c>
      <c r="H452" s="243">
        <v>63</v>
      </c>
      <c r="I452" s="431">
        <f>VLOOKUP(B:B,[1]CONTINENTAL!$B:$K,10,0)</f>
        <v>63</v>
      </c>
      <c r="J452" s="132"/>
      <c r="K452" s="133" t="s">
        <v>816</v>
      </c>
      <c r="L452" s="133">
        <v>12</v>
      </c>
      <c r="M452" s="346" t="s">
        <v>3998</v>
      </c>
      <c r="N452" s="236" t="s">
        <v>3974</v>
      </c>
      <c r="O452" s="236">
        <v>0</v>
      </c>
      <c r="P452" s="237">
        <v>16399</v>
      </c>
      <c r="Q452" s="238">
        <f t="shared" si="163"/>
        <v>13953.636363636362</v>
      </c>
      <c r="R452" s="144">
        <f t="shared" si="171"/>
        <v>0.19311355788650716</v>
      </c>
      <c r="S452" s="197">
        <v>1074476321</v>
      </c>
      <c r="T452" s="303" t="s">
        <v>8204</v>
      </c>
      <c r="U452" s="194">
        <f t="shared" si="166"/>
        <v>16399</v>
      </c>
      <c r="W452" s="239">
        <v>16399</v>
      </c>
      <c r="X452" s="136">
        <f t="shared" si="167"/>
        <v>11259</v>
      </c>
      <c r="Y452" s="240">
        <f t="shared" si="168"/>
        <v>13953.636363636362</v>
      </c>
      <c r="Z452" s="142">
        <f t="shared" si="169"/>
        <v>7.7321787913897211E-2</v>
      </c>
      <c r="AA452" s="137">
        <f t="shared" si="170"/>
        <v>0.19311355788650716</v>
      </c>
      <c r="AB452" s="145"/>
      <c r="AC452" s="189">
        <f t="shared" si="174"/>
        <v>16077</v>
      </c>
      <c r="AD452" s="187">
        <f t="shared" si="175"/>
        <v>17667</v>
      </c>
      <c r="AE452" s="129">
        <f t="shared" si="176"/>
        <v>1590.03</v>
      </c>
      <c r="AF452" s="130">
        <f t="shared" si="177"/>
        <v>322.02999999999997</v>
      </c>
      <c r="AG452" s="131">
        <f t="shared" si="178"/>
        <v>1.8227769287371933E-2</v>
      </c>
      <c r="AH452" s="138">
        <f t="shared" si="179"/>
        <v>1268</v>
      </c>
      <c r="AI452" s="139">
        <f t="shared" si="180"/>
        <v>7.177223071262806E-2</v>
      </c>
      <c r="AJ452" s="139">
        <f t="shared" si="181"/>
        <v>0.17488578859913523</v>
      </c>
      <c r="AL452" s="197">
        <v>2255018208063</v>
      </c>
      <c r="AM452" s="197">
        <v>4019238036091</v>
      </c>
      <c r="AN452" s="197" t="s">
        <v>152</v>
      </c>
      <c r="AO452" s="241" t="s">
        <v>1584</v>
      </c>
      <c r="AP452" s="241" t="s">
        <v>1590</v>
      </c>
      <c r="AQ452" s="242" t="s">
        <v>80</v>
      </c>
      <c r="AR452" s="242">
        <v>28100</v>
      </c>
      <c r="AS452" s="431">
        <f>VLOOKUP(B:B,[1]CONTINENTAL!$B:$K,8,0)</f>
        <v>11259</v>
      </c>
      <c r="AT452" s="431">
        <v>1050</v>
      </c>
      <c r="AU452" s="211" t="s">
        <v>3956</v>
      </c>
      <c r="AV452" s="197" t="s">
        <v>5925</v>
      </c>
      <c r="AW452" s="134" t="str">
        <f>IFERROR(VLOOKUP(AV:AV,Q商品!B:E,4,0),"")</f>
        <v>2022年製以降 ExtremeContact DWS06 PLUS 225/50ZR18 95W サマータイヤ 翌営業日発送</v>
      </c>
      <c r="AX452" s="134" t="str">
        <f>IFERROR(VLOOKUP(B:B,在庫!B:M,12,0),"")</f>
        <v>2023年製</v>
      </c>
      <c r="AY452" s="134">
        <f>IFERROR(VLOOKUP(B:B,在庫!B:L,10,0),"")</f>
        <v>1</v>
      </c>
      <c r="AZ452" s="244" t="e">
        <f>VLOOKUP(AL:AL,[1]MICHELIN!$B:$AH,32,0)</f>
        <v>#N/A</v>
      </c>
      <c r="BA452" s="244" t="e">
        <f>VLOOKUP(AL:AL,[1]MICHELIN!$B:$AH,33,0)</f>
        <v>#N/A</v>
      </c>
      <c r="BC452" s="11" t="s">
        <v>2055</v>
      </c>
    </row>
    <row r="453" spans="1:55" s="11" customFormat="1" ht="19.5" customHeight="1">
      <c r="A453" s="11">
        <f t="shared" si="172"/>
        <v>1</v>
      </c>
      <c r="B453" s="249">
        <f t="shared" si="173"/>
        <v>2353519208060</v>
      </c>
      <c r="C453" s="243">
        <f>VLOOKUP(B:B,[1]CONTINENTAL!$B:$K,9,0)</f>
        <v>2</v>
      </c>
      <c r="D453" s="11" t="s">
        <v>5342</v>
      </c>
      <c r="E453" s="397" t="s">
        <v>741</v>
      </c>
      <c r="F453" s="322" t="s">
        <v>8472</v>
      </c>
      <c r="G453" s="133" t="s">
        <v>10661</v>
      </c>
      <c r="H453" s="243">
        <v>2</v>
      </c>
      <c r="I453" s="431">
        <f>VLOOKUP(B:B,[1]CONTINENTAL!$B:$K,10,0)</f>
        <v>2</v>
      </c>
      <c r="J453" s="132"/>
      <c r="K453" s="133" t="s">
        <v>816</v>
      </c>
      <c r="L453" s="133">
        <v>13</v>
      </c>
      <c r="M453" s="135"/>
      <c r="N453" s="236"/>
      <c r="O453" s="236"/>
      <c r="P453" s="237"/>
      <c r="Q453" s="238">
        <f t="shared" si="163"/>
        <v>-954.5454545454545</v>
      </c>
      <c r="R453" s="144">
        <f t="shared" si="171"/>
        <v>13.046571428571429</v>
      </c>
      <c r="S453" s="197">
        <v>1074476319</v>
      </c>
      <c r="T453" s="305" t="s">
        <v>8205</v>
      </c>
      <c r="U453" s="194">
        <f t="shared" si="166"/>
        <v>16600</v>
      </c>
      <c r="W453" s="239">
        <v>16600</v>
      </c>
      <c r="X453" s="136">
        <f t="shared" si="167"/>
        <v>11499</v>
      </c>
      <c r="Y453" s="240">
        <f t="shared" si="168"/>
        <v>14136.363636363636</v>
      </c>
      <c r="Z453" s="142" t="str">
        <f t="shared" si="169"/>
        <v/>
      </c>
      <c r="AA453" s="137">
        <f t="shared" si="170"/>
        <v>0.18656591639871381</v>
      </c>
      <c r="AB453" s="145"/>
      <c r="AC453" s="189">
        <f t="shared" si="174"/>
        <v>16274</v>
      </c>
      <c r="AD453" s="187">
        <f t="shared" si="175"/>
        <v>17883</v>
      </c>
      <c r="AE453" s="129">
        <f t="shared" si="176"/>
        <v>1609.47</v>
      </c>
      <c r="AF453" s="130">
        <f t="shared" si="177"/>
        <v>326.47000000000003</v>
      </c>
      <c r="AG453" s="131">
        <f t="shared" si="178"/>
        <v>1.8255885477828106E-2</v>
      </c>
      <c r="AH453" s="138">
        <f t="shared" si="179"/>
        <v>1283</v>
      </c>
      <c r="AI453" s="139">
        <f t="shared" si="180"/>
        <v>7.1744114522171901E-2</v>
      </c>
      <c r="AJ453" s="139">
        <f t="shared" si="181"/>
        <v>0.1683100309208857</v>
      </c>
      <c r="AL453" s="197">
        <v>2353519208060</v>
      </c>
      <c r="AM453" s="197">
        <v>4019238036121</v>
      </c>
      <c r="AN453" s="197" t="s">
        <v>152</v>
      </c>
      <c r="AO453" s="241" t="s">
        <v>1584</v>
      </c>
      <c r="AP453" s="241" t="s">
        <v>1606</v>
      </c>
      <c r="AQ453" s="242" t="s">
        <v>125</v>
      </c>
      <c r="AR453" s="242">
        <v>28700</v>
      </c>
      <c r="AS453" s="431">
        <v>11499</v>
      </c>
      <c r="AT453" s="431">
        <v>1050</v>
      </c>
      <c r="AU453" s="211" t="s">
        <v>3956</v>
      </c>
      <c r="AV453" s="197" t="s">
        <v>5477</v>
      </c>
      <c r="AW453" s="134" t="str">
        <f>IFERROR(VLOOKUP(AV:AV,Q商品!B:E,4,0),"")</f>
        <v>2022年製 ExtremeContact DWS06 PLUS 235/35ZR19 91Y XL サマータイヤ 翌営業日発送</v>
      </c>
      <c r="AX453" s="134" t="str">
        <f>IFERROR(VLOOKUP(B:B,在庫!B:M,12,0),"")</f>
        <v>2022年製</v>
      </c>
      <c r="AY453" s="134">
        <f>IFERROR(VLOOKUP(B:B,在庫!B:L,10,0),"")</f>
        <v>1</v>
      </c>
      <c r="AZ453" s="244" t="e">
        <f>VLOOKUP(AL:AL,[1]MICHELIN!$B:$AH,32,0)</f>
        <v>#N/A</v>
      </c>
      <c r="BA453" s="244" t="e">
        <f>VLOOKUP(AL:AL,[1]MICHELIN!$B:$AH,33,0)</f>
        <v>#N/A</v>
      </c>
      <c r="BC453" s="11" t="s">
        <v>2055</v>
      </c>
    </row>
    <row r="454" spans="1:55" s="11" customFormat="1" ht="19.5" customHeight="1">
      <c r="A454" s="11">
        <f t="shared" si="172"/>
        <v>1</v>
      </c>
      <c r="B454" s="249">
        <f t="shared" si="173"/>
        <v>2354019208062</v>
      </c>
      <c r="C454" s="243">
        <f>VLOOKUP(B:B,[1]CONTINENTAL!$B:$K,9,0)</f>
        <v>0</v>
      </c>
      <c r="D454" s="11" t="s">
        <v>5342</v>
      </c>
      <c r="E454" s="397" t="s">
        <v>743</v>
      </c>
      <c r="F454" s="322" t="s">
        <v>8474</v>
      </c>
      <c r="G454" s="133" t="s">
        <v>10661</v>
      </c>
      <c r="H454" s="243">
        <v>1</v>
      </c>
      <c r="I454" s="431">
        <f>VLOOKUP(B:B,[1]CONTINENTAL!$B:$K,10,0)</f>
        <v>1</v>
      </c>
      <c r="J454" s="132"/>
      <c r="K454" s="133" t="s">
        <v>816</v>
      </c>
      <c r="L454" s="133">
        <v>15</v>
      </c>
      <c r="M454" s="135"/>
      <c r="N454" s="236"/>
      <c r="O454" s="236"/>
      <c r="P454" s="237"/>
      <c r="Q454" s="238">
        <f t="shared" si="163"/>
        <v>-954.5454545454545</v>
      </c>
      <c r="R454" s="144">
        <f t="shared" si="171"/>
        <v>14.510095238095237</v>
      </c>
      <c r="S454" s="197">
        <v>1074476153</v>
      </c>
      <c r="T454" s="303" t="s">
        <v>8207</v>
      </c>
      <c r="U454" s="194">
        <f t="shared" si="166"/>
        <v>18000</v>
      </c>
      <c r="W454" s="239">
        <v>18000</v>
      </c>
      <c r="X454" s="136">
        <f t="shared" si="167"/>
        <v>12896</v>
      </c>
      <c r="Y454" s="240">
        <f t="shared" si="168"/>
        <v>15409.090909090908</v>
      </c>
      <c r="Z454" s="142" t="str">
        <f t="shared" si="169"/>
        <v/>
      </c>
      <c r="AA454" s="137">
        <f t="shared" si="170"/>
        <v>0.16309144542772855</v>
      </c>
      <c r="AB454" s="145"/>
      <c r="AC454" s="189">
        <f t="shared" si="174"/>
        <v>17647</v>
      </c>
      <c r="AD454" s="187">
        <f t="shared" si="175"/>
        <v>19392</v>
      </c>
      <c r="AE454" s="129">
        <f t="shared" si="176"/>
        <v>1745.28</v>
      </c>
      <c r="AF454" s="130">
        <f t="shared" si="177"/>
        <v>353.28</v>
      </c>
      <c r="AG454" s="131">
        <f t="shared" si="178"/>
        <v>1.8217821782178217E-2</v>
      </c>
      <c r="AH454" s="138">
        <f t="shared" si="179"/>
        <v>1392</v>
      </c>
      <c r="AI454" s="139">
        <f t="shared" si="180"/>
        <v>7.1782178217821777E-2</v>
      </c>
      <c r="AJ454" s="139">
        <f t="shared" si="181"/>
        <v>0.14487362364555034</v>
      </c>
      <c r="AL454" s="197">
        <v>2354019208062</v>
      </c>
      <c r="AM454" s="197">
        <v>4019238036145</v>
      </c>
      <c r="AN454" s="197" t="s">
        <v>152</v>
      </c>
      <c r="AO454" s="241" t="s">
        <v>1584</v>
      </c>
      <c r="AP454" s="241" t="s">
        <v>1610</v>
      </c>
      <c r="AQ454" s="242" t="s">
        <v>101</v>
      </c>
      <c r="AR454" s="242">
        <v>32200</v>
      </c>
      <c r="AS454" s="431">
        <v>12896</v>
      </c>
      <c r="AT454" s="431">
        <v>1050</v>
      </c>
      <c r="AU454" s="211" t="s">
        <v>3956</v>
      </c>
      <c r="AV454" s="197" t="s">
        <v>5479</v>
      </c>
      <c r="AW454" s="134" t="str">
        <f>IFERROR(VLOOKUP(AV:AV,Q商品!B:E,4,0),"")</f>
        <v>2023年製 ExtremeContact DWS06 PLUS 235/40ZR19 96W XL サマータイヤ 翌営業日発送</v>
      </c>
      <c r="AX454" s="134" t="str">
        <f>IFERROR(VLOOKUP(B:B,在庫!B:M,12,0),"")</f>
        <v>2023年製</v>
      </c>
      <c r="AY454" s="134">
        <f>IFERROR(VLOOKUP(B:B,在庫!B:L,10,0),"")</f>
        <v>1</v>
      </c>
      <c r="AZ454" s="244" t="e">
        <f>VLOOKUP(AL:AL,[1]MICHELIN!$B:$AH,32,0)</f>
        <v>#N/A</v>
      </c>
      <c r="BA454" s="244" t="e">
        <f>VLOOKUP(AL:AL,[1]MICHELIN!$B:$AH,33,0)</f>
        <v>#N/A</v>
      </c>
      <c r="BC454" s="11" t="s">
        <v>2055</v>
      </c>
    </row>
    <row r="455" spans="1:55" s="11" customFormat="1" ht="19.5" customHeight="1">
      <c r="A455" s="11">
        <f t="shared" si="172"/>
        <v>1</v>
      </c>
      <c r="B455" s="249">
        <f t="shared" si="173"/>
        <v>2354518208068</v>
      </c>
      <c r="C455" s="243">
        <f>VLOOKUP(B:B,[1]CONTINENTAL!$B:$K,9,0)</f>
        <v>18</v>
      </c>
      <c r="D455" s="11" t="s">
        <v>5342</v>
      </c>
      <c r="E455" s="397" t="s">
        <v>744</v>
      </c>
      <c r="F455" s="160" t="s">
        <v>7008</v>
      </c>
      <c r="G455" s="133" t="s">
        <v>10663</v>
      </c>
      <c r="H455" s="243">
        <v>20</v>
      </c>
      <c r="I455" s="431">
        <f>VLOOKUP(B:B,[1]CONTINENTAL!$B:$K,10,0)</f>
        <v>20</v>
      </c>
      <c r="J455" s="132"/>
      <c r="K455" s="133" t="s">
        <v>816</v>
      </c>
      <c r="L455" s="133">
        <v>16</v>
      </c>
      <c r="M455" s="135" t="s">
        <v>3998</v>
      </c>
      <c r="N455" s="236" t="s">
        <v>3470</v>
      </c>
      <c r="O455" s="236">
        <v>0</v>
      </c>
      <c r="P455" s="237">
        <v>18500</v>
      </c>
      <c r="Q455" s="238">
        <f t="shared" si="163"/>
        <v>15863.636363636362</v>
      </c>
      <c r="R455" s="144">
        <f t="shared" si="171"/>
        <v>0.15397707736389676</v>
      </c>
      <c r="S455" s="197">
        <v>1074475983</v>
      </c>
      <c r="T455" s="303" t="s">
        <v>8208</v>
      </c>
      <c r="U455" s="194">
        <f t="shared" si="166"/>
        <v>18500</v>
      </c>
      <c r="W455" s="239">
        <v>18500</v>
      </c>
      <c r="X455" s="136">
        <f t="shared" si="167"/>
        <v>13421</v>
      </c>
      <c r="Y455" s="240">
        <f t="shared" si="168"/>
        <v>15863.636363636362</v>
      </c>
      <c r="Z455" s="142">
        <f t="shared" si="169"/>
        <v>7.7297297297297396E-2</v>
      </c>
      <c r="AA455" s="137">
        <f t="shared" si="170"/>
        <v>0.15397707736389676</v>
      </c>
      <c r="AB455" s="145"/>
      <c r="AC455" s="189">
        <f t="shared" si="174"/>
        <v>18137</v>
      </c>
      <c r="AD455" s="187">
        <f t="shared" si="175"/>
        <v>19930</v>
      </c>
      <c r="AE455" s="129">
        <f t="shared" si="176"/>
        <v>1793.7</v>
      </c>
      <c r="AF455" s="130">
        <f t="shared" si="177"/>
        <v>363.70000000000005</v>
      </c>
      <c r="AG455" s="131">
        <f t="shared" si="178"/>
        <v>1.8248871048670349E-2</v>
      </c>
      <c r="AH455" s="138">
        <f t="shared" si="179"/>
        <v>1430</v>
      </c>
      <c r="AI455" s="139">
        <f t="shared" si="180"/>
        <v>7.1751128951329651E-2</v>
      </c>
      <c r="AJ455" s="139">
        <f t="shared" si="181"/>
        <v>0.13572820631522642</v>
      </c>
      <c r="AL455" s="197">
        <v>2354518208068</v>
      </c>
      <c r="AM455" s="197">
        <v>4019238036169</v>
      </c>
      <c r="AN455" s="197" t="s">
        <v>152</v>
      </c>
      <c r="AO455" s="241" t="s">
        <v>1584</v>
      </c>
      <c r="AP455" s="241" t="s">
        <v>1591</v>
      </c>
      <c r="AQ455" s="242" t="s">
        <v>69</v>
      </c>
      <c r="AR455" s="242">
        <v>33500</v>
      </c>
      <c r="AS455" s="431">
        <f>VLOOKUP(B:B,[1]CONTINENTAL!$B:$K,8,0)</f>
        <v>13421</v>
      </c>
      <c r="AT455" s="431">
        <v>1050</v>
      </c>
      <c r="AU455" s="211" t="s">
        <v>3956</v>
      </c>
      <c r="AV455" s="197" t="s">
        <v>5927</v>
      </c>
      <c r="AW455" s="134" t="str">
        <f>IFERROR(VLOOKUP(AV:AV,Q商品!B:E,4,0),"")</f>
        <v>2022年製 ExtremeContact DWS06 PLUS 235/45ZR18 98Y XL サマータイヤ 翌営業日発送</v>
      </c>
      <c r="AX455" s="134" t="str">
        <f>IFERROR(VLOOKUP(B:B,在庫!B:M,12,0),"")</f>
        <v>2022年製</v>
      </c>
      <c r="AY455" s="134">
        <f>IFERROR(VLOOKUP(B:B,在庫!B:L,10,0),"")</f>
        <v>1</v>
      </c>
      <c r="AZ455" s="244" t="e">
        <f>VLOOKUP(AL:AL,[1]MICHELIN!$B:$AH,32,0)</f>
        <v>#N/A</v>
      </c>
      <c r="BA455" s="244" t="e">
        <f>VLOOKUP(AL:AL,[1]MICHELIN!$B:$AH,33,0)</f>
        <v>#N/A</v>
      </c>
      <c r="BC455" s="11" t="s">
        <v>2055</v>
      </c>
    </row>
    <row r="456" spans="1:55" s="11" customFormat="1" ht="19.5" customHeight="1">
      <c r="A456" s="11">
        <f t="shared" si="172"/>
        <v>1</v>
      </c>
      <c r="B456" s="249">
        <f t="shared" si="173"/>
        <v>2355018208060</v>
      </c>
      <c r="C456" s="243">
        <f>VLOOKUP(B:B,[1]CONTINENTAL!$B:$K,9,0)</f>
        <v>9</v>
      </c>
      <c r="D456" s="11" t="s">
        <v>5342</v>
      </c>
      <c r="E456" s="397" t="s">
        <v>745</v>
      </c>
      <c r="F456" s="160" t="s">
        <v>7009</v>
      </c>
      <c r="G456" s="133" t="s">
        <v>10663</v>
      </c>
      <c r="H456" s="243">
        <v>103</v>
      </c>
      <c r="I456" s="431">
        <f>VLOOKUP(B:B,[1]CONTINENTAL!$B:$K,10,0)</f>
        <v>103</v>
      </c>
      <c r="J456" s="132"/>
      <c r="K456" s="133" t="s">
        <v>816</v>
      </c>
      <c r="L456" s="133">
        <v>17</v>
      </c>
      <c r="M456" s="135" t="s">
        <v>2385</v>
      </c>
      <c r="N456" s="236" t="s">
        <v>3975</v>
      </c>
      <c r="O456" s="236">
        <v>0</v>
      </c>
      <c r="P456" s="237">
        <v>16490</v>
      </c>
      <c r="Q456" s="238">
        <f t="shared" si="163"/>
        <v>14036.363636363636</v>
      </c>
      <c r="R456" s="144">
        <f t="shared" si="171"/>
        <v>0.16965673575129531</v>
      </c>
      <c r="S456" s="197">
        <v>1074476407</v>
      </c>
      <c r="T456" s="303" t="s">
        <v>8209</v>
      </c>
      <c r="U456" s="194">
        <f t="shared" si="166"/>
        <v>16490</v>
      </c>
      <c r="W456" s="239">
        <v>16490</v>
      </c>
      <c r="X456" s="136">
        <f t="shared" si="167"/>
        <v>11655</v>
      </c>
      <c r="Y456" s="240">
        <f t="shared" si="168"/>
        <v>14036.363636363636</v>
      </c>
      <c r="Z456" s="142">
        <f t="shared" si="169"/>
        <v>7.7258944815039365E-2</v>
      </c>
      <c r="AA456" s="137">
        <f t="shared" si="170"/>
        <v>0.16965673575129531</v>
      </c>
      <c r="AB456" s="145"/>
      <c r="AC456" s="189">
        <f t="shared" si="174"/>
        <v>16166</v>
      </c>
      <c r="AD456" s="187">
        <f t="shared" si="175"/>
        <v>17764</v>
      </c>
      <c r="AE456" s="129">
        <f t="shared" si="176"/>
        <v>1598.76</v>
      </c>
      <c r="AF456" s="130">
        <f t="shared" si="177"/>
        <v>324.76</v>
      </c>
      <c r="AG456" s="131">
        <f t="shared" si="178"/>
        <v>1.8281918486827291E-2</v>
      </c>
      <c r="AH456" s="138">
        <f t="shared" si="179"/>
        <v>1274</v>
      </c>
      <c r="AI456" s="139">
        <f t="shared" si="180"/>
        <v>7.1718081513172716E-2</v>
      </c>
      <c r="AJ456" s="139">
        <f t="shared" si="181"/>
        <v>0.15137481726446803</v>
      </c>
      <c r="AL456" s="197">
        <v>2355018208060</v>
      </c>
      <c r="AM456" s="197">
        <v>4019238036183</v>
      </c>
      <c r="AN456" s="197" t="s">
        <v>152</v>
      </c>
      <c r="AO456" s="241" t="s">
        <v>1220</v>
      </c>
      <c r="AP456" s="241" t="s">
        <v>1601</v>
      </c>
      <c r="AQ456" s="242" t="s">
        <v>54</v>
      </c>
      <c r="AR456" s="242">
        <v>25900</v>
      </c>
      <c r="AS456" s="431">
        <f>VLOOKUP(B:B,[1]CONTINENTAL!$B:$K,8,0)</f>
        <v>11655</v>
      </c>
      <c r="AT456" s="431">
        <v>1050</v>
      </c>
      <c r="AU456" s="211" t="s">
        <v>3956</v>
      </c>
      <c r="AV456" s="197" t="s">
        <v>5929</v>
      </c>
      <c r="AW456" s="134" t="str">
        <f>IFERROR(VLOOKUP(AV:AV,Q商品!B:E,4,0),"")</f>
        <v>2022年製 ExtremeContact DWS06 PLUS 235/50ZR18 97W サマータイヤ 翌営業日発送</v>
      </c>
      <c r="AX456" s="134" t="str">
        <f>IFERROR(VLOOKUP(B:B,在庫!B:M,12,0),"")</f>
        <v>2022年製</v>
      </c>
      <c r="AY456" s="134">
        <f>IFERROR(VLOOKUP(B:B,在庫!B:L,10,0),"")</f>
        <v>1</v>
      </c>
      <c r="AZ456" s="244" t="e">
        <f>VLOOKUP(AL:AL,[1]MICHELIN!$B:$AH,32,0)</f>
        <v>#N/A</v>
      </c>
      <c r="BA456" s="244" t="e">
        <f>VLOOKUP(AL:AL,[1]MICHELIN!$B:$AH,33,0)</f>
        <v>#N/A</v>
      </c>
      <c r="BC456" s="11" t="s">
        <v>2055</v>
      </c>
    </row>
    <row r="457" spans="1:55" s="11" customFormat="1" ht="19.5" customHeight="1">
      <c r="A457" s="11">
        <f t="shared" si="172"/>
        <v>1</v>
      </c>
      <c r="B457" s="249">
        <f t="shared" si="173"/>
        <v>2356018208067</v>
      </c>
      <c r="C457" s="243">
        <f>VLOOKUP(B:B,[1]CONTINENTAL!$B:$K,9,0)</f>
        <v>0</v>
      </c>
      <c r="D457" s="11" t="s">
        <v>5342</v>
      </c>
      <c r="E457" s="397" t="s">
        <v>746</v>
      </c>
      <c r="F457" s="310" t="s">
        <v>7010</v>
      </c>
      <c r="G457" s="133" t="s">
        <v>10663</v>
      </c>
      <c r="H457" s="243">
        <v>3</v>
      </c>
      <c r="I457" s="431">
        <f>VLOOKUP(B:B,[1]CONTINENTAL!$B:$K,10,0)</f>
        <v>3</v>
      </c>
      <c r="J457" s="132"/>
      <c r="K457" s="133" t="s">
        <v>816</v>
      </c>
      <c r="L457" s="133">
        <v>18</v>
      </c>
      <c r="M457" s="135" t="s">
        <v>3998</v>
      </c>
      <c r="N457" s="236" t="s">
        <v>7023</v>
      </c>
      <c r="O457" s="236" t="s">
        <v>2015</v>
      </c>
      <c r="P457" s="237">
        <v>19200</v>
      </c>
      <c r="Q457" s="238">
        <f t="shared" si="163"/>
        <v>16500</v>
      </c>
      <c r="R457" s="144">
        <f t="shared" si="171"/>
        <v>0.15745454545454546</v>
      </c>
      <c r="S457" s="197">
        <v>1074475981</v>
      </c>
      <c r="T457" s="303" t="s">
        <v>8210</v>
      </c>
      <c r="U457" s="194">
        <f t="shared" si="166"/>
        <v>19200</v>
      </c>
      <c r="W457" s="239">
        <v>19200</v>
      </c>
      <c r="X457" s="136">
        <f t="shared" si="167"/>
        <v>13902</v>
      </c>
      <c r="Y457" s="240">
        <f t="shared" si="168"/>
        <v>16500</v>
      </c>
      <c r="Z457" s="142">
        <f t="shared" si="169"/>
        <v>7.7291666666666758E-2</v>
      </c>
      <c r="AA457" s="137">
        <f t="shared" si="170"/>
        <v>0.15745454545454546</v>
      </c>
      <c r="AB457" s="145"/>
      <c r="AC457" s="189">
        <f t="shared" si="174"/>
        <v>18823</v>
      </c>
      <c r="AD457" s="187">
        <f t="shared" si="175"/>
        <v>20684</v>
      </c>
      <c r="AE457" s="129">
        <f t="shared" si="176"/>
        <v>1861.56</v>
      </c>
      <c r="AF457" s="130">
        <f t="shared" si="177"/>
        <v>377.55999999999995</v>
      </c>
      <c r="AG457" s="131">
        <f t="shared" si="178"/>
        <v>1.8253722684200346E-2</v>
      </c>
      <c r="AH457" s="138">
        <f t="shared" si="179"/>
        <v>1484</v>
      </c>
      <c r="AI457" s="139">
        <f t="shared" si="180"/>
        <v>7.1746277315799648E-2</v>
      </c>
      <c r="AJ457" s="139">
        <f t="shared" si="181"/>
        <v>0.13920082277034512</v>
      </c>
      <c r="AL457" s="197">
        <v>2356018208067</v>
      </c>
      <c r="AM457" s="197">
        <v>4019238036220</v>
      </c>
      <c r="AN457" s="197" t="s">
        <v>152</v>
      </c>
      <c r="AO457" s="241" t="s">
        <v>1584</v>
      </c>
      <c r="AP457" s="241" t="s">
        <v>1604</v>
      </c>
      <c r="AQ457" s="242" t="s">
        <v>76</v>
      </c>
      <c r="AR457" s="242">
        <v>34700</v>
      </c>
      <c r="AS457" s="431">
        <v>13902</v>
      </c>
      <c r="AT457" s="431">
        <v>1050</v>
      </c>
      <c r="AU457" s="211" t="s">
        <v>3956</v>
      </c>
      <c r="AV457" s="197" t="s">
        <v>5931</v>
      </c>
      <c r="AW457" s="134" t="str">
        <f>IFERROR(VLOOKUP(AV:AV,Q商品!B:E,4,0),"")</f>
        <v>2022年製 ExtremeContact DWS06 PLUS 235/60ZR18 107W XL サマータイヤ 翌営業日発送</v>
      </c>
      <c r="AX457" s="134" t="str">
        <f>IFERROR(VLOOKUP(B:B,在庫!B:M,12,0),"")</f>
        <v>2022年製</v>
      </c>
      <c r="AY457" s="134">
        <f>IFERROR(VLOOKUP(B:B,在庫!B:L,10,0),"")</f>
        <v>1</v>
      </c>
      <c r="AZ457" s="244" t="e">
        <f>VLOOKUP(AL:AL,[1]MICHELIN!$B:$AH,32,0)</f>
        <v>#N/A</v>
      </c>
      <c r="BA457" s="244" t="e">
        <f>VLOOKUP(AL:AL,[1]MICHELIN!$B:$AH,33,0)</f>
        <v>#N/A</v>
      </c>
      <c r="BC457" s="11" t="s">
        <v>2055</v>
      </c>
    </row>
    <row r="458" spans="1:55" s="11" customFormat="1" ht="19.5" customHeight="1">
      <c r="A458" s="11">
        <f t="shared" si="172"/>
        <v>1</v>
      </c>
      <c r="B458" s="249">
        <f t="shared" si="173"/>
        <v>2454018208060</v>
      </c>
      <c r="C458" s="243">
        <f>VLOOKUP(B:B,[1]CONTINENTAL!$B:$K,9,0)</f>
        <v>168</v>
      </c>
      <c r="D458" s="11" t="s">
        <v>5342</v>
      </c>
      <c r="E458" s="397" t="s">
        <v>749</v>
      </c>
      <c r="F458" s="160" t="s">
        <v>7011</v>
      </c>
      <c r="G458" s="133" t="s">
        <v>10663</v>
      </c>
      <c r="H458" s="243">
        <v>61</v>
      </c>
      <c r="I458" s="431">
        <f>VLOOKUP(B:B,[1]CONTINENTAL!$B:$K,10,0)</f>
        <v>61</v>
      </c>
      <c r="J458" s="132"/>
      <c r="K458" s="133" t="s">
        <v>816</v>
      </c>
      <c r="L458" s="133">
        <v>21</v>
      </c>
      <c r="M458" s="135" t="s">
        <v>2018</v>
      </c>
      <c r="N458" s="236" t="s">
        <v>7501</v>
      </c>
      <c r="O458" s="236" t="s">
        <v>2015</v>
      </c>
      <c r="P458" s="237">
        <v>15300</v>
      </c>
      <c r="Q458" s="238">
        <f t="shared" si="163"/>
        <v>12954.545454545454</v>
      </c>
      <c r="R458" s="144">
        <f t="shared" si="171"/>
        <v>0.15566315789473681</v>
      </c>
      <c r="S458" s="197">
        <v>1074476156</v>
      </c>
      <c r="T458" s="303" t="s">
        <v>8213</v>
      </c>
      <c r="U458" s="194">
        <f t="shared" si="166"/>
        <v>15300</v>
      </c>
      <c r="W458" s="239">
        <v>15300</v>
      </c>
      <c r="X458" s="136">
        <f t="shared" si="167"/>
        <v>10938</v>
      </c>
      <c r="Y458" s="240">
        <f t="shared" si="168"/>
        <v>12954.545454545454</v>
      </c>
      <c r="Z458" s="142">
        <f t="shared" si="169"/>
        <v>7.7320261437908488E-2</v>
      </c>
      <c r="AA458" s="137">
        <f t="shared" si="170"/>
        <v>0.15566315789473681</v>
      </c>
      <c r="AB458" s="145"/>
      <c r="AC458" s="189">
        <f t="shared" si="174"/>
        <v>15000</v>
      </c>
      <c r="AD458" s="187">
        <f t="shared" si="175"/>
        <v>16483</v>
      </c>
      <c r="AE458" s="129">
        <f t="shared" si="176"/>
        <v>1483.47</v>
      </c>
      <c r="AF458" s="130">
        <f t="shared" si="177"/>
        <v>300.47000000000003</v>
      </c>
      <c r="AG458" s="131">
        <f t="shared" si="178"/>
        <v>1.8229084511314688E-2</v>
      </c>
      <c r="AH458" s="138">
        <f t="shared" si="179"/>
        <v>1183</v>
      </c>
      <c r="AI458" s="139">
        <f t="shared" si="180"/>
        <v>7.1770915488685319E-2</v>
      </c>
      <c r="AJ458" s="139">
        <f t="shared" si="181"/>
        <v>0.13743407338342212</v>
      </c>
      <c r="AL458" s="197">
        <v>2454018208060</v>
      </c>
      <c r="AM458" s="197">
        <v>4019238036268</v>
      </c>
      <c r="AN458" s="197" t="s">
        <v>152</v>
      </c>
      <c r="AO458" s="241" t="s">
        <v>1584</v>
      </c>
      <c r="AP458" s="241" t="s">
        <v>1598</v>
      </c>
      <c r="AQ458" s="242" t="s">
        <v>83</v>
      </c>
      <c r="AR458" s="242">
        <v>27300</v>
      </c>
      <c r="AS458" s="431">
        <f>VLOOKUP(B:B,[1]CONTINENTAL!$B:$K,8,0)</f>
        <v>10938</v>
      </c>
      <c r="AT458" s="431">
        <v>1050</v>
      </c>
      <c r="AU458" s="211" t="s">
        <v>3956</v>
      </c>
      <c r="AV458" s="197" t="s">
        <v>5933</v>
      </c>
      <c r="AW458" s="134" t="str">
        <f>IFERROR(VLOOKUP(AV:AV,Q商品!B:E,4,0),"")</f>
        <v>2023年製 ExtremeContact DWS06 PLUS 245/40ZR18 97Y XL サマータイヤ 翌営業日発送</v>
      </c>
      <c r="AX458" s="134" t="str">
        <f>IFERROR(VLOOKUP(B:B,在庫!B:M,12,0),"")</f>
        <v>2023年製</v>
      </c>
      <c r="AY458" s="134">
        <f>IFERROR(VLOOKUP(B:B,在庫!B:L,10,0),"")</f>
        <v>1</v>
      </c>
      <c r="AZ458" s="244" t="e">
        <f>VLOOKUP(AL:AL,[1]MICHELIN!$B:$AH,32,0)</f>
        <v>#N/A</v>
      </c>
      <c r="BA458" s="244" t="e">
        <f>VLOOKUP(AL:AL,[1]MICHELIN!$B:$AH,33,0)</f>
        <v>#N/A</v>
      </c>
      <c r="BC458" s="11" t="s">
        <v>2055</v>
      </c>
    </row>
    <row r="459" spans="1:55" s="11" customFormat="1" ht="19.5" customHeight="1">
      <c r="A459" s="11">
        <f t="shared" si="172"/>
        <v>1</v>
      </c>
      <c r="B459" s="249">
        <f t="shared" si="173"/>
        <v>2454019208069</v>
      </c>
      <c r="C459" s="243">
        <f>VLOOKUP(B:B,[1]CONTINENTAL!$B:$K,9,0)</f>
        <v>84</v>
      </c>
      <c r="D459" s="11" t="s">
        <v>5342</v>
      </c>
      <c r="E459" s="397" t="s">
        <v>750</v>
      </c>
      <c r="F459" s="160" t="s">
        <v>7012</v>
      </c>
      <c r="G459" s="133" t="s">
        <v>10663</v>
      </c>
      <c r="H459" s="243">
        <v>7</v>
      </c>
      <c r="I459" s="431">
        <f>VLOOKUP(B:B,[1]CONTINENTAL!$B:$K,10,0)</f>
        <v>7</v>
      </c>
      <c r="J459" s="132"/>
      <c r="K459" s="133" t="s">
        <v>816</v>
      </c>
      <c r="L459" s="133">
        <v>22</v>
      </c>
      <c r="M459" s="135" t="s">
        <v>3998</v>
      </c>
      <c r="N459" s="236" t="s">
        <v>7024</v>
      </c>
      <c r="O459" s="236" t="s">
        <v>2015</v>
      </c>
      <c r="P459" s="237">
        <v>17034</v>
      </c>
      <c r="Q459" s="238">
        <f t="shared" si="163"/>
        <v>14530.90909090909</v>
      </c>
      <c r="R459" s="144">
        <f t="shared" si="171"/>
        <v>0.14251751751751746</v>
      </c>
      <c r="S459" s="197">
        <v>1074476152</v>
      </c>
      <c r="T459" s="303" t="s">
        <v>8214</v>
      </c>
      <c r="U459" s="194">
        <f t="shared" si="166"/>
        <v>18100</v>
      </c>
      <c r="W459" s="239">
        <v>18100</v>
      </c>
      <c r="X459" s="136">
        <f t="shared" si="167"/>
        <v>12460</v>
      </c>
      <c r="Y459" s="240">
        <f t="shared" si="168"/>
        <v>15499.999999999998</v>
      </c>
      <c r="Z459" s="142">
        <f t="shared" si="169"/>
        <v>0.14476928495949282</v>
      </c>
      <c r="AA459" s="137">
        <f t="shared" si="170"/>
        <v>0.19612903225806441</v>
      </c>
      <c r="AB459" s="145"/>
      <c r="AC459" s="189">
        <f t="shared" si="174"/>
        <v>17745</v>
      </c>
      <c r="AD459" s="187">
        <f t="shared" si="175"/>
        <v>19500</v>
      </c>
      <c r="AE459" s="129">
        <f t="shared" si="176"/>
        <v>1755</v>
      </c>
      <c r="AF459" s="130">
        <f t="shared" si="177"/>
        <v>355</v>
      </c>
      <c r="AG459" s="131">
        <f t="shared" si="178"/>
        <v>1.8205128205128204E-2</v>
      </c>
      <c r="AH459" s="138">
        <f t="shared" si="179"/>
        <v>1400</v>
      </c>
      <c r="AI459" s="139">
        <f t="shared" si="180"/>
        <v>7.179487179487179E-2</v>
      </c>
      <c r="AJ459" s="139">
        <f t="shared" si="181"/>
        <v>0.1779239040529362</v>
      </c>
      <c r="AL459" s="197">
        <v>2454019208069</v>
      </c>
      <c r="AM459" s="197">
        <v>4019238036275</v>
      </c>
      <c r="AN459" s="197" t="s">
        <v>152</v>
      </c>
      <c r="AO459" s="241" t="s">
        <v>1584</v>
      </c>
      <c r="AP459" s="241" t="s">
        <v>1611</v>
      </c>
      <c r="AQ459" s="242" t="s">
        <v>106</v>
      </c>
      <c r="AR459" s="242">
        <v>31100</v>
      </c>
      <c r="AS459" s="431">
        <f>VLOOKUP(B:B,[1]CONTINENTAL!$B:$K,8,0)</f>
        <v>12460</v>
      </c>
      <c r="AT459" s="431">
        <v>1050</v>
      </c>
      <c r="AU459" s="211" t="s">
        <v>3956</v>
      </c>
      <c r="AV459" s="197" t="s">
        <v>5935</v>
      </c>
      <c r="AW459" s="134" t="str">
        <f>IFERROR(VLOOKUP(AV:AV,Q商品!B:E,4,0),"")</f>
        <v>2023年製 ExtremeContact DWS06 PLUS 245/40ZR19 98Y XL サマータイヤ 翌営業日発送</v>
      </c>
      <c r="AX459" s="134" t="str">
        <f>IFERROR(VLOOKUP(B:B,在庫!B:M,12,0),"")</f>
        <v>2023年製</v>
      </c>
      <c r="AY459" s="134">
        <f>IFERROR(VLOOKUP(B:B,在庫!B:L,10,0),"")</f>
        <v>1</v>
      </c>
      <c r="AZ459" s="244" t="e">
        <f>VLOOKUP(AL:AL,[1]MICHELIN!$B:$AH,32,0)</f>
        <v>#N/A</v>
      </c>
      <c r="BA459" s="244" t="e">
        <f>VLOOKUP(AL:AL,[1]MICHELIN!$B:$AH,33,0)</f>
        <v>#N/A</v>
      </c>
      <c r="BC459" s="11" t="s">
        <v>2055</v>
      </c>
    </row>
    <row r="460" spans="1:55" s="11" customFormat="1" ht="19.5" customHeight="1">
      <c r="A460" s="11">
        <f t="shared" si="172"/>
        <v>1</v>
      </c>
      <c r="B460" s="249">
        <f t="shared" si="173"/>
        <v>2454518208065</v>
      </c>
      <c r="C460" s="243">
        <f>VLOOKUP(B:B,[1]CONTINENTAL!$B:$K,9,0)</f>
        <v>58</v>
      </c>
      <c r="D460" s="11" t="s">
        <v>5342</v>
      </c>
      <c r="E460" s="397" t="s">
        <v>751</v>
      </c>
      <c r="F460" s="160" t="s">
        <v>7013</v>
      </c>
      <c r="G460" s="133" t="s">
        <v>10663</v>
      </c>
      <c r="H460" s="243">
        <v>39</v>
      </c>
      <c r="I460" s="431">
        <f>VLOOKUP(B:B,[1]CONTINENTAL!$B:$K,10,0)</f>
        <v>39</v>
      </c>
      <c r="J460" s="132"/>
      <c r="K460" s="133" t="s">
        <v>816</v>
      </c>
      <c r="L460" s="133">
        <v>24</v>
      </c>
      <c r="M460" s="135" t="s">
        <v>3998</v>
      </c>
      <c r="N460" s="236" t="s">
        <v>3976</v>
      </c>
      <c r="O460" s="236" t="s">
        <v>2015</v>
      </c>
      <c r="P460" s="237">
        <v>18099</v>
      </c>
      <c r="Q460" s="238">
        <f t="shared" si="163"/>
        <v>15499.090909090908</v>
      </c>
      <c r="R460" s="144">
        <f t="shared" si="171"/>
        <v>0.19375916476039645</v>
      </c>
      <c r="S460" s="197">
        <v>1074476408</v>
      </c>
      <c r="T460" s="303" t="s">
        <v>8216</v>
      </c>
      <c r="U460" s="194">
        <f t="shared" si="166"/>
        <v>18099</v>
      </c>
      <c r="W460" s="239">
        <v>18099</v>
      </c>
      <c r="X460" s="136">
        <f t="shared" si="167"/>
        <v>12496</v>
      </c>
      <c r="Y460" s="240">
        <f t="shared" si="168"/>
        <v>15499.090909090908</v>
      </c>
      <c r="Z460" s="142">
        <f t="shared" si="169"/>
        <v>7.7297088236919276E-2</v>
      </c>
      <c r="AA460" s="137">
        <f t="shared" si="170"/>
        <v>0.19375916476039645</v>
      </c>
      <c r="AB460" s="145"/>
      <c r="AC460" s="189">
        <f t="shared" si="174"/>
        <v>17744</v>
      </c>
      <c r="AD460" s="187">
        <f t="shared" si="175"/>
        <v>19498</v>
      </c>
      <c r="AE460" s="129">
        <f t="shared" si="176"/>
        <v>1754.82</v>
      </c>
      <c r="AF460" s="130">
        <f t="shared" si="177"/>
        <v>355.81999999999994</v>
      </c>
      <c r="AG460" s="131">
        <f t="shared" si="178"/>
        <v>1.8249051184736891E-2</v>
      </c>
      <c r="AH460" s="138">
        <f t="shared" si="179"/>
        <v>1399</v>
      </c>
      <c r="AI460" s="139">
        <f t="shared" si="180"/>
        <v>7.1750948815263102E-2</v>
      </c>
      <c r="AJ460" s="139">
        <f t="shared" si="181"/>
        <v>0.17551011357565957</v>
      </c>
      <c r="AL460" s="197">
        <v>2454518208065</v>
      </c>
      <c r="AM460" s="197">
        <v>4019238036305</v>
      </c>
      <c r="AN460" s="197" t="s">
        <v>152</v>
      </c>
      <c r="AO460" s="241" t="s">
        <v>1584</v>
      </c>
      <c r="AP460" s="241" t="s">
        <v>1602</v>
      </c>
      <c r="AQ460" s="242" t="s">
        <v>33</v>
      </c>
      <c r="AR460" s="242">
        <v>31200</v>
      </c>
      <c r="AS460" s="431">
        <f>VLOOKUP(B:B,[1]CONTINENTAL!$B:$K,8,0)</f>
        <v>12496</v>
      </c>
      <c r="AT460" s="431">
        <v>1050</v>
      </c>
      <c r="AU460" s="211" t="s">
        <v>3956</v>
      </c>
      <c r="AV460" s="197" t="s">
        <v>5937</v>
      </c>
      <c r="AW460" s="134" t="str">
        <f>IFERROR(VLOOKUP(AV:AV,Q商品!B:E,4,0),"")</f>
        <v>2023年製ExtremeContact DWS06 PLUS 245/45ZR18 100Y XL サマータイヤ 翌営業日発送</v>
      </c>
      <c r="AX460" s="134" t="str">
        <f>IFERROR(VLOOKUP(B:B,在庫!B:M,12,0),"")</f>
        <v>2023年製</v>
      </c>
      <c r="AY460" s="134">
        <f>IFERROR(VLOOKUP(B:B,在庫!B:L,10,0),"")</f>
        <v>1</v>
      </c>
      <c r="AZ460" s="244" t="e">
        <f>VLOOKUP(AL:AL,[1]MICHELIN!$B:$AH,32,0)</f>
        <v>#N/A</v>
      </c>
      <c r="BA460" s="244" t="e">
        <f>VLOOKUP(AL:AL,[1]MICHELIN!$B:$AH,33,0)</f>
        <v>#N/A</v>
      </c>
      <c r="BC460" s="11" t="s">
        <v>2055</v>
      </c>
    </row>
    <row r="461" spans="1:55" s="11" customFormat="1" ht="19.5" customHeight="1">
      <c r="A461" s="11">
        <f t="shared" si="172"/>
        <v>1</v>
      </c>
      <c r="B461" s="249">
        <f t="shared" si="173"/>
        <v>2454519208064</v>
      </c>
      <c r="C461" s="243">
        <f>VLOOKUP(B:B,[1]CONTINENTAL!$B:$K,9,0)</f>
        <v>42</v>
      </c>
      <c r="D461" s="11" t="s">
        <v>5342</v>
      </c>
      <c r="E461" s="397" t="s">
        <v>752</v>
      </c>
      <c r="F461" s="160" t="s">
        <v>7014</v>
      </c>
      <c r="G461" s="133" t="s">
        <v>10663</v>
      </c>
      <c r="H461" s="243">
        <v>1</v>
      </c>
      <c r="I461" s="431">
        <f>VLOOKUP(B:B,[1]CONTINENTAL!$B:$K,10,0)</f>
        <v>1</v>
      </c>
      <c r="J461" s="132"/>
      <c r="K461" s="133" t="s">
        <v>816</v>
      </c>
      <c r="L461" s="133">
        <v>25</v>
      </c>
      <c r="M461" s="135" t="s">
        <v>3998</v>
      </c>
      <c r="N461" s="236" t="s">
        <v>3977</v>
      </c>
      <c r="O461" s="236" t="s">
        <v>2015</v>
      </c>
      <c r="P461" s="237">
        <v>17130</v>
      </c>
      <c r="Q461" s="238">
        <f t="shared" si="163"/>
        <v>14618.181818181816</v>
      </c>
      <c r="R461" s="144">
        <f t="shared" si="171"/>
        <v>0.15064676616915412</v>
      </c>
      <c r="S461" s="197">
        <v>1074476151</v>
      </c>
      <c r="T461" s="303" t="s">
        <v>8217</v>
      </c>
      <c r="U461" s="194">
        <f t="shared" si="166"/>
        <v>17130</v>
      </c>
      <c r="W461" s="239">
        <v>17130</v>
      </c>
      <c r="X461" s="136">
        <f t="shared" si="167"/>
        <v>12416</v>
      </c>
      <c r="Y461" s="240">
        <f t="shared" si="168"/>
        <v>14618.181818181816</v>
      </c>
      <c r="Z461" s="142">
        <f t="shared" si="169"/>
        <v>7.7291301809690571E-2</v>
      </c>
      <c r="AA461" s="137">
        <f t="shared" si="170"/>
        <v>0.15064676616915412</v>
      </c>
      <c r="AB461" s="145"/>
      <c r="AC461" s="189">
        <f t="shared" si="174"/>
        <v>16794</v>
      </c>
      <c r="AD461" s="187">
        <f t="shared" si="175"/>
        <v>18454</v>
      </c>
      <c r="AE461" s="129">
        <f t="shared" si="176"/>
        <v>1660.86</v>
      </c>
      <c r="AF461" s="130">
        <f t="shared" si="177"/>
        <v>336.8599999999999</v>
      </c>
      <c r="AG461" s="131">
        <f t="shared" si="178"/>
        <v>1.8254037065134926E-2</v>
      </c>
      <c r="AH461" s="138">
        <f t="shared" si="179"/>
        <v>1324</v>
      </c>
      <c r="AI461" s="139">
        <f t="shared" si="180"/>
        <v>7.1745962934865071E-2</v>
      </c>
      <c r="AJ461" s="139">
        <f t="shared" si="181"/>
        <v>0.1323927291040192</v>
      </c>
      <c r="AL461" s="197">
        <v>2454519208064</v>
      </c>
      <c r="AM461" s="197">
        <v>4019238036312</v>
      </c>
      <c r="AN461" s="197" t="s">
        <v>152</v>
      </c>
      <c r="AO461" s="241" t="s">
        <v>1584</v>
      </c>
      <c r="AP461" s="241" t="s">
        <v>1612</v>
      </c>
      <c r="AQ461" s="242" t="s">
        <v>58</v>
      </c>
      <c r="AR461" s="242">
        <v>31000</v>
      </c>
      <c r="AS461" s="431">
        <v>12416</v>
      </c>
      <c r="AT461" s="431">
        <v>1050</v>
      </c>
      <c r="AU461" s="211" t="s">
        <v>3956</v>
      </c>
      <c r="AV461" s="197" t="s">
        <v>5939</v>
      </c>
      <c r="AW461" s="134" t="str">
        <f>IFERROR(VLOOKUP(AV:AV,Q商品!B:E,4,0),"")</f>
        <v>2023年製 ExtremeContact DWS06 PLUS 245/45ZR19 98Y サマータイヤ 翌営業日発送</v>
      </c>
      <c r="AX461" s="134" t="str">
        <f>IFERROR(VLOOKUP(B:B,在庫!B:M,12,0),"")</f>
        <v>2023年製</v>
      </c>
      <c r="AY461" s="134">
        <f>IFERROR(VLOOKUP(B:B,在庫!B:L,10,0),"")</f>
        <v>1</v>
      </c>
      <c r="AZ461" s="244" t="e">
        <f>VLOOKUP(AL:AL,[1]MICHELIN!$B:$AH,32,0)</f>
        <v>#N/A</v>
      </c>
      <c r="BA461" s="244" t="e">
        <f>VLOOKUP(AL:AL,[1]MICHELIN!$B:$AH,33,0)</f>
        <v>#N/A</v>
      </c>
      <c r="BC461" s="11" t="s">
        <v>2055</v>
      </c>
    </row>
    <row r="462" spans="1:55" s="11" customFormat="1" ht="19.5" customHeight="1">
      <c r="A462" s="11">
        <f t="shared" si="172"/>
        <v>1</v>
      </c>
      <c r="B462" s="249">
        <f t="shared" si="173"/>
        <v>2553520208060</v>
      </c>
      <c r="C462" s="243">
        <f>VLOOKUP(B:B,[1]CONTINENTAL!$B:$K,9,0)</f>
        <v>19</v>
      </c>
      <c r="D462" s="11" t="s">
        <v>5342</v>
      </c>
      <c r="E462" s="397" t="s">
        <v>755</v>
      </c>
      <c r="F462" s="322" t="s">
        <v>7500</v>
      </c>
      <c r="G462" s="133" t="s">
        <v>10663</v>
      </c>
      <c r="H462" s="243">
        <v>2</v>
      </c>
      <c r="I462" s="431">
        <f>VLOOKUP(B:B,[1]CONTINENTAL!$B:$K,10,0)</f>
        <v>2</v>
      </c>
      <c r="J462" s="132"/>
      <c r="K462" s="133" t="s">
        <v>816</v>
      </c>
      <c r="L462" s="133">
        <v>29</v>
      </c>
      <c r="M462" s="135" t="s">
        <v>3998</v>
      </c>
      <c r="N462" s="236" t="s">
        <v>7023</v>
      </c>
      <c r="O462" s="236" t="s">
        <v>2015</v>
      </c>
      <c r="P462" s="237">
        <v>19200</v>
      </c>
      <c r="Q462" s="238">
        <f t="shared" si="163"/>
        <v>16500</v>
      </c>
      <c r="R462" s="144">
        <f t="shared" si="171"/>
        <v>0.15745454545454546</v>
      </c>
      <c r="S462" s="197">
        <v>1074476317</v>
      </c>
      <c r="T462" s="305" t="s">
        <v>8221</v>
      </c>
      <c r="U462" s="194">
        <f t="shared" si="166"/>
        <v>19200</v>
      </c>
      <c r="W462" s="239">
        <v>19200</v>
      </c>
      <c r="X462" s="136">
        <f t="shared" si="167"/>
        <v>13902</v>
      </c>
      <c r="Y462" s="240">
        <f t="shared" si="168"/>
        <v>16500</v>
      </c>
      <c r="Z462" s="142">
        <f t="shared" si="169"/>
        <v>7.7291666666666758E-2</v>
      </c>
      <c r="AA462" s="137">
        <f t="shared" si="170"/>
        <v>0.15745454545454546</v>
      </c>
      <c r="AB462" s="145"/>
      <c r="AC462" s="189">
        <f t="shared" si="174"/>
        <v>18823</v>
      </c>
      <c r="AD462" s="187">
        <f t="shared" si="175"/>
        <v>20684</v>
      </c>
      <c r="AE462" s="129">
        <f t="shared" si="176"/>
        <v>1861.56</v>
      </c>
      <c r="AF462" s="130">
        <f t="shared" si="177"/>
        <v>377.55999999999995</v>
      </c>
      <c r="AG462" s="131">
        <f t="shared" si="178"/>
        <v>1.8253722684200346E-2</v>
      </c>
      <c r="AH462" s="138">
        <f t="shared" si="179"/>
        <v>1484</v>
      </c>
      <c r="AI462" s="139">
        <f t="shared" si="180"/>
        <v>7.1746277315799648E-2</v>
      </c>
      <c r="AJ462" s="139">
        <f t="shared" si="181"/>
        <v>0.13920082277034512</v>
      </c>
      <c r="AL462" s="197">
        <v>2553520208060</v>
      </c>
      <c r="AM462" s="197">
        <v>4019238036398</v>
      </c>
      <c r="AN462" s="197" t="s">
        <v>152</v>
      </c>
      <c r="AO462" s="241" t="s">
        <v>1584</v>
      </c>
      <c r="AP462" s="241" t="s">
        <v>1617</v>
      </c>
      <c r="AQ462" s="242" t="s">
        <v>132</v>
      </c>
      <c r="AR462" s="242">
        <v>34700</v>
      </c>
      <c r="AS462" s="431">
        <f>VLOOKUP(B:B,[1]CONTINENTAL!$B:$K,8,0)</f>
        <v>13902</v>
      </c>
      <c r="AT462" s="431">
        <v>1050</v>
      </c>
      <c r="AU462" s="211" t="s">
        <v>3956</v>
      </c>
      <c r="AV462" s="197" t="s">
        <v>5486</v>
      </c>
      <c r="AW462" s="134" t="str">
        <f>IFERROR(VLOOKUP(AV:AV,Q商品!B:E,4,0),"")</f>
        <v>2023年製 ExtremeContact DWS06 PLUS 255/35ZR20 97Y XL サマータイヤ 翌営業日発送</v>
      </c>
      <c r="AX462" s="134" t="str">
        <f>IFERROR(VLOOKUP(B:B,在庫!B:M,12,0),"")</f>
        <v>2023年製</v>
      </c>
      <c r="AY462" s="134">
        <f>IFERROR(VLOOKUP(B:B,在庫!B:L,10,0),"")</f>
        <v>1</v>
      </c>
      <c r="AZ462" s="244" t="e">
        <f>VLOOKUP(AL:AL,[1]MICHELIN!$B:$AH,32,0)</f>
        <v>#N/A</v>
      </c>
      <c r="BA462" s="244" t="e">
        <f>VLOOKUP(AL:AL,[1]MICHELIN!$B:$AH,33,0)</f>
        <v>#N/A</v>
      </c>
      <c r="BC462" s="11" t="s">
        <v>2055</v>
      </c>
    </row>
    <row r="463" spans="1:55" s="11" customFormat="1" ht="19.5" customHeight="1">
      <c r="A463" s="11">
        <f t="shared" si="172"/>
        <v>1</v>
      </c>
      <c r="B463" s="249">
        <f t="shared" si="173"/>
        <v>2555019208063</v>
      </c>
      <c r="C463" s="243">
        <f>VLOOKUP(B:B,[1]CONTINENTAL!$B:$K,9,0)</f>
        <v>0</v>
      </c>
      <c r="D463" s="11" t="s">
        <v>5342</v>
      </c>
      <c r="E463" s="397" t="s">
        <v>7022</v>
      </c>
      <c r="F463" s="160" t="s">
        <v>7242</v>
      </c>
      <c r="G463" s="133" t="s">
        <v>10663</v>
      </c>
      <c r="H463" s="243">
        <v>44</v>
      </c>
      <c r="I463" s="431">
        <f>VLOOKUP(B:B,[1]CONTINENTAL!$B:$K,10,0)</f>
        <v>44</v>
      </c>
      <c r="J463" s="132"/>
      <c r="K463" s="133" t="s">
        <v>816</v>
      </c>
      <c r="L463" s="133">
        <v>31</v>
      </c>
      <c r="M463" s="135" t="s">
        <v>3998</v>
      </c>
      <c r="N463" s="236" t="s">
        <v>7502</v>
      </c>
      <c r="O463" s="236" t="s">
        <v>2015</v>
      </c>
      <c r="P463" s="237">
        <v>25499</v>
      </c>
      <c r="Q463" s="238">
        <f t="shared" si="163"/>
        <v>22226.363636363636</v>
      </c>
      <c r="R463" s="144">
        <f t="shared" si="171"/>
        <v>0.19793447584768292</v>
      </c>
      <c r="S463" s="197">
        <v>1074476403</v>
      </c>
      <c r="T463" s="303" t="s">
        <v>8223</v>
      </c>
      <c r="U463" s="194">
        <f t="shared" si="166"/>
        <v>25499</v>
      </c>
      <c r="W463" s="239">
        <v>25499</v>
      </c>
      <c r="X463" s="136">
        <f t="shared" si="167"/>
        <v>17827</v>
      </c>
      <c r="Y463" s="240">
        <f t="shared" si="168"/>
        <v>22226.363636363636</v>
      </c>
      <c r="Z463" s="142">
        <f t="shared" si="169"/>
        <v>7.733636613200523E-2</v>
      </c>
      <c r="AA463" s="137">
        <f t="shared" si="170"/>
        <v>0.19793447584768292</v>
      </c>
      <c r="AB463" s="145"/>
      <c r="AC463" s="189">
        <f t="shared" si="174"/>
        <v>24999</v>
      </c>
      <c r="AD463" s="187">
        <f t="shared" si="175"/>
        <v>27471</v>
      </c>
      <c r="AE463" s="129">
        <f t="shared" si="176"/>
        <v>2472.39</v>
      </c>
      <c r="AF463" s="130">
        <f t="shared" si="177"/>
        <v>500.38999999999987</v>
      </c>
      <c r="AG463" s="131">
        <f t="shared" si="178"/>
        <v>1.8215208765607362E-2</v>
      </c>
      <c r="AH463" s="138">
        <f t="shared" si="179"/>
        <v>1972</v>
      </c>
      <c r="AI463" s="139">
        <f t="shared" si="180"/>
        <v>7.1784791234392631E-2</v>
      </c>
      <c r="AJ463" s="139">
        <f t="shared" si="181"/>
        <v>0.17971926708207556</v>
      </c>
      <c r="AL463" s="197">
        <v>2555019208063</v>
      </c>
      <c r="AM463" s="197">
        <v>4019238036480</v>
      </c>
      <c r="AN463" s="197" t="s">
        <v>152</v>
      </c>
      <c r="AO463" s="241" t="s">
        <v>1584</v>
      </c>
      <c r="AP463" s="241" t="s">
        <v>1145</v>
      </c>
      <c r="AQ463" s="242" t="s">
        <v>140</v>
      </c>
      <c r="AR463" s="242">
        <v>44500</v>
      </c>
      <c r="AS463" s="431">
        <f>VLOOKUP(B:B,[1]CONTINENTAL!$B:$K,8,0)</f>
        <v>17827</v>
      </c>
      <c r="AT463" s="431">
        <v>1050</v>
      </c>
      <c r="AU463" s="211" t="s">
        <v>3956</v>
      </c>
      <c r="AV463" s="197" t="s">
        <v>5941</v>
      </c>
      <c r="AW463" s="134" t="str">
        <f>IFERROR(VLOOKUP(AV:AV,Q商品!B:E,4,0),"")</f>
        <v>2021年製以降 ExtremeContact DWS06 PLUS 255/50ZR19 107W XL サマータイヤ 翌営業日発送</v>
      </c>
      <c r="AX463" s="134" t="str">
        <f>IFERROR(VLOOKUP(B:B,在庫!B:M,12,0),"")</f>
        <v>2021年製</v>
      </c>
      <c r="AY463" s="134">
        <f>IFERROR(VLOOKUP(B:B,在庫!B:L,10,0),"")</f>
        <v>2</v>
      </c>
      <c r="AZ463" s="244" t="e">
        <f>VLOOKUP(AL:AL,[1]MICHELIN!$B:$AH,32,0)</f>
        <v>#N/A</v>
      </c>
      <c r="BA463" s="244" t="e">
        <f>VLOOKUP(AL:AL,[1]MICHELIN!$B:$AH,33,0)</f>
        <v>#N/A</v>
      </c>
      <c r="BC463" s="11" t="s">
        <v>2055</v>
      </c>
    </row>
    <row r="464" spans="1:55" s="11" customFormat="1" ht="19.5" customHeight="1">
      <c r="A464" s="11">
        <f t="shared" si="172"/>
        <v>1</v>
      </c>
      <c r="B464" s="249">
        <f t="shared" si="173"/>
        <v>2653518208062</v>
      </c>
      <c r="C464" s="243">
        <f>VLOOKUP(B:B,[1]CONTINENTAL!$B:$K,9,0)</f>
        <v>8</v>
      </c>
      <c r="D464" s="11" t="s">
        <v>5342</v>
      </c>
      <c r="E464" s="397" t="s">
        <v>1818</v>
      </c>
      <c r="F464" s="160" t="s">
        <v>7015</v>
      </c>
      <c r="G464" s="133" t="s">
        <v>10661</v>
      </c>
      <c r="H464" s="243">
        <v>1</v>
      </c>
      <c r="I464" s="431">
        <f>VLOOKUP(B:B,[1]CONTINENTAL!$B:$K,10,0)</f>
        <v>1</v>
      </c>
      <c r="J464" s="132"/>
      <c r="K464" s="133" t="s">
        <v>816</v>
      </c>
      <c r="L464" s="133">
        <v>32</v>
      </c>
      <c r="M464" s="135" t="s">
        <v>2018</v>
      </c>
      <c r="N464" s="236" t="s">
        <v>7025</v>
      </c>
      <c r="O464" s="236" t="s">
        <v>2015</v>
      </c>
      <c r="P464" s="237">
        <v>16100</v>
      </c>
      <c r="Q464" s="238">
        <f t="shared" si="163"/>
        <v>13681.81818181818</v>
      </c>
      <c r="R464" s="144">
        <f t="shared" si="171"/>
        <v>0.15369435215946833</v>
      </c>
      <c r="S464" s="197">
        <v>1074476160</v>
      </c>
      <c r="T464" s="303" t="s">
        <v>8224</v>
      </c>
      <c r="U464" s="194">
        <f t="shared" si="166"/>
        <v>16100</v>
      </c>
      <c r="W464" s="239">
        <v>16100</v>
      </c>
      <c r="X464" s="136">
        <f t="shared" si="167"/>
        <v>11579</v>
      </c>
      <c r="Y464" s="240">
        <f t="shared" si="168"/>
        <v>13681.81818181818</v>
      </c>
      <c r="Z464" s="142">
        <f t="shared" si="169"/>
        <v>7.7329192546583769E-2</v>
      </c>
      <c r="AA464" s="137">
        <f t="shared" si="170"/>
        <v>0.15369435215946833</v>
      </c>
      <c r="AB464" s="145"/>
      <c r="AC464" s="189">
        <f t="shared" si="174"/>
        <v>15784</v>
      </c>
      <c r="AD464" s="187">
        <f t="shared" si="175"/>
        <v>17345</v>
      </c>
      <c r="AE464" s="129">
        <f t="shared" si="176"/>
        <v>1561.05</v>
      </c>
      <c r="AF464" s="130">
        <f t="shared" si="177"/>
        <v>316.04999999999995</v>
      </c>
      <c r="AG464" s="131">
        <f t="shared" si="178"/>
        <v>1.8221389449409049E-2</v>
      </c>
      <c r="AH464" s="138">
        <f t="shared" si="179"/>
        <v>1245</v>
      </c>
      <c r="AI464" s="139">
        <f t="shared" si="180"/>
        <v>7.1778610550590954E-2</v>
      </c>
      <c r="AJ464" s="139">
        <f t="shared" si="181"/>
        <v>0.13547296271005929</v>
      </c>
      <c r="AL464" s="197">
        <v>2653518208062</v>
      </c>
      <c r="AM464" s="197">
        <v>4019238036534</v>
      </c>
      <c r="AN464" s="197" t="s">
        <v>152</v>
      </c>
      <c r="AO464" s="241" t="s">
        <v>1584</v>
      </c>
      <c r="AP464" s="241" t="s">
        <v>1594</v>
      </c>
      <c r="AQ464" s="242" t="s">
        <v>135</v>
      </c>
      <c r="AR464" s="242">
        <v>28900</v>
      </c>
      <c r="AS464" s="431">
        <v>11579</v>
      </c>
      <c r="AT464" s="431">
        <v>1050</v>
      </c>
      <c r="AU464" s="211" t="s">
        <v>3956</v>
      </c>
      <c r="AV464" s="197" t="s">
        <v>5943</v>
      </c>
      <c r="AW464" s="134" t="str">
        <f>IFERROR(VLOOKUP(AV:AV,Q商品!B:E,4,0),"")</f>
        <v>2023年製 ExtremeContact DWS06 PLUS 265/35ZR18 97Y XL サマータイヤ 翌営業日発送</v>
      </c>
      <c r="AX464" s="134" t="str">
        <f>IFERROR(VLOOKUP(B:B,在庫!B:M,12,0),"")</f>
        <v>2023年製</v>
      </c>
      <c r="AY464" s="134">
        <f>IFERROR(VLOOKUP(B:B,在庫!B:L,10,0),"")</f>
        <v>1</v>
      </c>
      <c r="AZ464" s="244" t="e">
        <f>VLOOKUP(AL:AL,[1]MICHELIN!$B:$AH,32,0)</f>
        <v>#N/A</v>
      </c>
      <c r="BA464" s="244" t="e">
        <f>VLOOKUP(AL:AL,[1]MICHELIN!$B:$AH,33,0)</f>
        <v>#N/A</v>
      </c>
      <c r="BC464" s="11" t="s">
        <v>2055</v>
      </c>
    </row>
    <row r="465" spans="1:55" s="11" customFormat="1" ht="19.5" customHeight="1">
      <c r="A465" s="11">
        <f t="shared" si="172"/>
        <v>1</v>
      </c>
      <c r="B465" s="249">
        <f t="shared" si="173"/>
        <v>2654520208064</v>
      </c>
      <c r="C465" s="243">
        <f>VLOOKUP(B:B,[1]CONTINENTAL!$B:$K,9,0)</f>
        <v>0</v>
      </c>
      <c r="D465" s="11" t="s">
        <v>5342</v>
      </c>
      <c r="E465" s="397" t="s">
        <v>756</v>
      </c>
      <c r="F465" s="245" t="s">
        <v>822</v>
      </c>
      <c r="G465" s="133" t="s">
        <v>10661</v>
      </c>
      <c r="H465" s="243">
        <v>1</v>
      </c>
      <c r="I465" s="431">
        <f>VLOOKUP(B:B,[1]CONTINENTAL!$B:$K,10,0)</f>
        <v>1</v>
      </c>
      <c r="J465" s="132"/>
      <c r="K465" s="133" t="s">
        <v>816</v>
      </c>
      <c r="L465" s="133">
        <v>33</v>
      </c>
      <c r="M465" s="135"/>
      <c r="N465" s="236"/>
      <c r="O465" s="236"/>
      <c r="P465" s="237"/>
      <c r="Q465" s="238">
        <f t="shared" si="163"/>
        <v>-954.5454545454545</v>
      </c>
      <c r="R465" s="144">
        <f t="shared" si="171"/>
        <v>21.307047619047623</v>
      </c>
      <c r="S465" s="197">
        <v>1074476163</v>
      </c>
      <c r="T465" s="303" t="s">
        <v>8225</v>
      </c>
      <c r="U465" s="194">
        <f t="shared" si="166"/>
        <v>0</v>
      </c>
      <c r="W465" s="239"/>
      <c r="X465" s="136">
        <f t="shared" si="167"/>
        <v>19384</v>
      </c>
      <c r="Y465" s="240">
        <f t="shared" si="168"/>
        <v>-954.5454545454545</v>
      </c>
      <c r="Z465" s="142" t="str">
        <f t="shared" si="169"/>
        <v/>
      </c>
      <c r="AA465" s="137">
        <f t="shared" si="170"/>
        <v>21.307047619047623</v>
      </c>
      <c r="AB465" s="145"/>
      <c r="AC465" s="189">
        <f t="shared" si="174"/>
        <v>0</v>
      </c>
      <c r="AD465" s="187">
        <f t="shared" si="175"/>
        <v>0</v>
      </c>
      <c r="AE465" s="129">
        <f t="shared" si="176"/>
        <v>0</v>
      </c>
      <c r="AF465" s="130">
        <f t="shared" si="177"/>
        <v>0</v>
      </c>
      <c r="AG465" s="131" t="str">
        <f t="shared" si="178"/>
        <v/>
      </c>
      <c r="AH465" s="138">
        <f t="shared" si="179"/>
        <v>0</v>
      </c>
      <c r="AI465" s="139" t="str">
        <f t="shared" si="180"/>
        <v/>
      </c>
      <c r="AJ465" s="139" t="str">
        <f t="shared" si="181"/>
        <v/>
      </c>
      <c r="AL465" s="197">
        <v>2654520208064</v>
      </c>
      <c r="AM465" s="197">
        <v>4019238036602</v>
      </c>
      <c r="AN465" s="197" t="s">
        <v>152</v>
      </c>
      <c r="AO465" s="241" t="s">
        <v>1584</v>
      </c>
      <c r="AP465" s="241" t="s">
        <v>1619</v>
      </c>
      <c r="AQ465" s="242" t="s">
        <v>141</v>
      </c>
      <c r="AR465" s="242">
        <v>48400</v>
      </c>
      <c r="AS465" s="431">
        <v>19384</v>
      </c>
      <c r="AT465" s="431">
        <v>1050</v>
      </c>
      <c r="AU465" s="211" t="s">
        <v>3956</v>
      </c>
      <c r="AV465" s="197" t="s">
        <v>5488</v>
      </c>
      <c r="AW465" s="134" t="str">
        <f>IFERROR(VLOOKUP(AV:AV,Q商品!B:E,4,0),"")</f>
        <v>2023年製 ExtremeContact DWS06 PLUS 265/45ZR20 104Y サマータイヤ 翌営業日発送</v>
      </c>
      <c r="AX465" s="134" t="str">
        <f>IFERROR(VLOOKUP(B:B,在庫!B:M,12,0),"")</f>
        <v>2023年製</v>
      </c>
      <c r="AY465" s="134">
        <f>IFERROR(VLOOKUP(B:B,在庫!B:L,10,0),"")</f>
        <v>1</v>
      </c>
      <c r="AZ465" s="244" t="e">
        <f>VLOOKUP(AL:AL,[1]MICHELIN!$B:$AH,32,0)</f>
        <v>#N/A</v>
      </c>
      <c r="BA465" s="244" t="e">
        <f>VLOOKUP(AL:AL,[1]MICHELIN!$B:$AH,33,0)</f>
        <v>#N/A</v>
      </c>
      <c r="BC465" s="11" t="s">
        <v>150</v>
      </c>
    </row>
    <row r="466" spans="1:55" s="11" customFormat="1" ht="19.5" customHeight="1">
      <c r="A466" s="11">
        <f t="shared" si="172"/>
        <v>1</v>
      </c>
      <c r="B466" s="249">
        <f t="shared" si="173"/>
        <v>2753019208063</v>
      </c>
      <c r="C466" s="243">
        <f>VLOOKUP(B:B,[1]CONTINENTAL!$B:$K,9,0)</f>
        <v>6</v>
      </c>
      <c r="D466" s="11" t="s">
        <v>5342</v>
      </c>
      <c r="E466" s="397" t="s">
        <v>757</v>
      </c>
      <c r="F466" s="160" t="s">
        <v>7016</v>
      </c>
      <c r="G466" s="133" t="s">
        <v>10663</v>
      </c>
      <c r="H466" s="243">
        <v>13</v>
      </c>
      <c r="I466" s="431">
        <f>VLOOKUP(B:B,[1]CONTINENTAL!$B:$K,10,0)</f>
        <v>13</v>
      </c>
      <c r="J466" s="132" t="s">
        <v>12</v>
      </c>
      <c r="K466" s="133" t="s">
        <v>816</v>
      </c>
      <c r="L466" s="133">
        <v>34</v>
      </c>
      <c r="M466" s="135" t="s">
        <v>3998</v>
      </c>
      <c r="N466" s="236" t="s">
        <v>3978</v>
      </c>
      <c r="O466" s="236" t="s">
        <v>2015</v>
      </c>
      <c r="P466" s="237">
        <v>19700</v>
      </c>
      <c r="Q466" s="238">
        <f t="shared" si="163"/>
        <v>16954.545454545452</v>
      </c>
      <c r="R466" s="144">
        <f t="shared" si="171"/>
        <v>0.15645040214477202</v>
      </c>
      <c r="S466" s="197">
        <v>1074476162</v>
      </c>
      <c r="T466" s="303" t="s">
        <v>8226</v>
      </c>
      <c r="U466" s="194">
        <f t="shared" si="166"/>
        <v>19700</v>
      </c>
      <c r="W466" s="239">
        <v>19700</v>
      </c>
      <c r="X466" s="136">
        <f t="shared" si="167"/>
        <v>14302</v>
      </c>
      <c r="Y466" s="240">
        <f t="shared" si="168"/>
        <v>16954.545454545452</v>
      </c>
      <c r="Z466" s="142">
        <f t="shared" si="169"/>
        <v>7.7309644670050748E-2</v>
      </c>
      <c r="AA466" s="137">
        <f t="shared" si="170"/>
        <v>0.15645040214477202</v>
      </c>
      <c r="AB466" s="145"/>
      <c r="AC466" s="189">
        <f t="shared" si="174"/>
        <v>19313</v>
      </c>
      <c r="AD466" s="187">
        <f t="shared" si="175"/>
        <v>21223</v>
      </c>
      <c r="AE466" s="129">
        <f t="shared" si="176"/>
        <v>1910.07</v>
      </c>
      <c r="AF466" s="130">
        <f t="shared" si="177"/>
        <v>387.06999999999994</v>
      </c>
      <c r="AG466" s="131">
        <f t="shared" si="178"/>
        <v>1.8238232106676716E-2</v>
      </c>
      <c r="AH466" s="138">
        <f t="shared" si="179"/>
        <v>1523</v>
      </c>
      <c r="AI466" s="139">
        <f t="shared" si="180"/>
        <v>7.1761767893323281E-2</v>
      </c>
      <c r="AJ466" s="139">
        <f t="shared" si="181"/>
        <v>0.1382121700380953</v>
      </c>
      <c r="AL466" s="197">
        <v>2753019208063</v>
      </c>
      <c r="AM466" s="197">
        <v>4019238036619</v>
      </c>
      <c r="AN466" s="197" t="s">
        <v>152</v>
      </c>
      <c r="AO466" s="241" t="s">
        <v>1584</v>
      </c>
      <c r="AP466" s="241" t="s">
        <v>1608</v>
      </c>
      <c r="AQ466" s="242" t="s">
        <v>138</v>
      </c>
      <c r="AR466" s="242">
        <v>35700</v>
      </c>
      <c r="AS466" s="431">
        <f>VLOOKUP(B:B,[1]CONTINENTAL!$B:$K,8,0)</f>
        <v>14302</v>
      </c>
      <c r="AT466" s="431">
        <v>1050</v>
      </c>
      <c r="AU466" s="211" t="s">
        <v>3956</v>
      </c>
      <c r="AV466" s="197" t="s">
        <v>5945</v>
      </c>
      <c r="AW466" s="134" t="str">
        <f>IFERROR(VLOOKUP(AV:AV,Q商品!B:E,4,0),"")</f>
        <v>2022年製以降 ExtremeContact DWS06 PLUS 275/30ZR19 96Y XL サマータイヤ 翌営業日発送</v>
      </c>
      <c r="AX466" s="134" t="str">
        <f>IFERROR(VLOOKUP(B:B,在庫!B:M,12,0),"")</f>
        <v>2022年製</v>
      </c>
      <c r="AY466" s="134">
        <f>IFERROR(VLOOKUP(B:B,在庫!B:L,10,0),"")</f>
        <v>2</v>
      </c>
      <c r="AZ466" s="244" t="e">
        <f>VLOOKUP(AL:AL,[1]MICHELIN!$B:$AH,32,0)</f>
        <v>#N/A</v>
      </c>
      <c r="BA466" s="244" t="e">
        <f>VLOOKUP(AL:AL,[1]MICHELIN!$B:$AH,33,0)</f>
        <v>#N/A</v>
      </c>
      <c r="BC466" s="11" t="s">
        <v>2055</v>
      </c>
    </row>
    <row r="467" spans="1:55" s="11" customFormat="1" ht="19.5" customHeight="1">
      <c r="A467" s="11">
        <f t="shared" si="172"/>
        <v>1</v>
      </c>
      <c r="B467" s="249">
        <f t="shared" si="173"/>
        <v>2753518208069</v>
      </c>
      <c r="C467" s="243">
        <f>VLOOKUP(B:B,[1]CONTINENTAL!$B:$K,9,0)</f>
        <v>0</v>
      </c>
      <c r="D467" s="11" t="s">
        <v>5342</v>
      </c>
      <c r="E467" s="397" t="s">
        <v>759</v>
      </c>
      <c r="F467" s="160" t="s">
        <v>7017</v>
      </c>
      <c r="G467" s="133" t="s">
        <v>10663</v>
      </c>
      <c r="H467" s="243">
        <v>19</v>
      </c>
      <c r="I467" s="431">
        <f>VLOOKUP(B:B,[1]CONTINENTAL!$B:$K,10,0)</f>
        <v>19</v>
      </c>
      <c r="J467" s="132" t="s">
        <v>12</v>
      </c>
      <c r="K467" s="133" t="s">
        <v>816</v>
      </c>
      <c r="L467" s="133">
        <v>36</v>
      </c>
      <c r="M467" s="135" t="s">
        <v>2385</v>
      </c>
      <c r="N467" s="236" t="s">
        <v>2423</v>
      </c>
      <c r="O467" s="236" t="s">
        <v>2015</v>
      </c>
      <c r="P467" s="237">
        <v>20600</v>
      </c>
      <c r="Q467" s="238">
        <f t="shared" si="163"/>
        <v>17772.727272727272</v>
      </c>
      <c r="R467" s="144">
        <f t="shared" si="171"/>
        <v>6.9079283887467993E-2</v>
      </c>
      <c r="S467" s="197">
        <v>1074476159</v>
      </c>
      <c r="T467" s="303" t="s">
        <v>8228</v>
      </c>
      <c r="U467" s="194">
        <f t="shared" si="166"/>
        <v>20600</v>
      </c>
      <c r="W467" s="239">
        <v>20600</v>
      </c>
      <c r="X467" s="136">
        <f t="shared" si="167"/>
        <v>16545</v>
      </c>
      <c r="Y467" s="240">
        <f t="shared" si="168"/>
        <v>17772.727272727272</v>
      </c>
      <c r="Z467" s="142">
        <f t="shared" si="169"/>
        <v>7.7330097087378702E-2</v>
      </c>
      <c r="AA467" s="137">
        <f t="shared" si="170"/>
        <v>6.9079283887467993E-2</v>
      </c>
      <c r="AB467" s="145"/>
      <c r="AC467" s="189">
        <f t="shared" si="174"/>
        <v>20196</v>
      </c>
      <c r="AD467" s="187">
        <f t="shared" si="175"/>
        <v>22193</v>
      </c>
      <c r="AE467" s="129">
        <f t="shared" si="176"/>
        <v>1997.37</v>
      </c>
      <c r="AF467" s="130">
        <f t="shared" si="177"/>
        <v>404.36999999999989</v>
      </c>
      <c r="AG467" s="131">
        <f t="shared" si="178"/>
        <v>1.8220610102284499E-2</v>
      </c>
      <c r="AH467" s="138">
        <f t="shared" si="179"/>
        <v>1593</v>
      </c>
      <c r="AI467" s="139">
        <f t="shared" si="180"/>
        <v>7.1779389897715498E-2</v>
      </c>
      <c r="AJ467" s="139">
        <f t="shared" si="181"/>
        <v>5.0858673785183495E-2</v>
      </c>
      <c r="AL467" s="197">
        <v>2753518208069</v>
      </c>
      <c r="AM467" s="197">
        <v>4019238036633</v>
      </c>
      <c r="AN467" s="197" t="s">
        <v>152</v>
      </c>
      <c r="AO467" s="241" t="s">
        <v>1584</v>
      </c>
      <c r="AP467" s="241" t="s">
        <v>1595</v>
      </c>
      <c r="AQ467" s="242" t="s">
        <v>136</v>
      </c>
      <c r="AR467" s="242">
        <v>41300</v>
      </c>
      <c r="AS467" s="431">
        <f>VLOOKUP(B:B,[1]CONTINENTAL!$B:$K,8,0)</f>
        <v>16545</v>
      </c>
      <c r="AT467" s="431">
        <v>1050</v>
      </c>
      <c r="AU467" s="211" t="s">
        <v>3956</v>
      </c>
      <c r="AV467" s="197" t="s">
        <v>5948</v>
      </c>
      <c r="AW467" s="134" t="str">
        <f>IFERROR(VLOOKUP(AV:AV,Q商品!B:E,4,0),"")</f>
        <v>2021年製 ExtremeContact DWS06 PLUS 275/35ZR18 95Y サマータイヤ 翌営業日発送</v>
      </c>
      <c r="AX467" s="134" t="str">
        <f>IFERROR(VLOOKUP(B:B,在庫!B:M,12,0),"")</f>
        <v>2021年製</v>
      </c>
      <c r="AY467" s="134">
        <f>IFERROR(VLOOKUP(B:B,在庫!B:L,10,0),"")</f>
        <v>1</v>
      </c>
      <c r="AZ467" s="244" t="e">
        <f>VLOOKUP(AL:AL,[1]MICHELIN!$B:$AH,32,0)</f>
        <v>#N/A</v>
      </c>
      <c r="BA467" s="244" t="e">
        <f>VLOOKUP(AL:AL,[1]MICHELIN!$B:$AH,33,0)</f>
        <v>#N/A</v>
      </c>
      <c r="BC467" s="11" t="s">
        <v>2055</v>
      </c>
    </row>
    <row r="468" spans="1:55" s="11" customFormat="1" ht="19.5" customHeight="1">
      <c r="A468" s="11">
        <f t="shared" si="172"/>
        <v>1</v>
      </c>
      <c r="B468" s="249">
        <f t="shared" si="173"/>
        <v>2754019208060</v>
      </c>
      <c r="C468" s="243">
        <f>VLOOKUP(B:B,[1]CONTINENTAL!$B:$K,9,0)</f>
        <v>22</v>
      </c>
      <c r="D468" s="11" t="s">
        <v>5342</v>
      </c>
      <c r="E468" s="397" t="s">
        <v>761</v>
      </c>
      <c r="F468" s="160" t="s">
        <v>7018</v>
      </c>
      <c r="G468" s="133" t="s">
        <v>10663</v>
      </c>
      <c r="H468" s="243">
        <v>1</v>
      </c>
      <c r="I468" s="431">
        <f>VLOOKUP(B:B,[1]CONTINENTAL!$B:$K,10,0)</f>
        <v>1</v>
      </c>
      <c r="J468" s="132" t="s">
        <v>12</v>
      </c>
      <c r="K468" s="133" t="s">
        <v>816</v>
      </c>
      <c r="L468" s="133">
        <v>38</v>
      </c>
      <c r="M468" s="135" t="s">
        <v>3998</v>
      </c>
      <c r="N468" s="236" t="s">
        <v>2386</v>
      </c>
      <c r="O468" s="236" t="s">
        <v>2015</v>
      </c>
      <c r="P468" s="237">
        <v>20800</v>
      </c>
      <c r="Q468" s="238">
        <f t="shared" si="163"/>
        <v>17954.545454545452</v>
      </c>
      <c r="R468" s="144">
        <f t="shared" si="171"/>
        <v>0.15882025316455686</v>
      </c>
      <c r="S468" s="197">
        <v>1074476150</v>
      </c>
      <c r="T468" s="303" t="s">
        <v>8230</v>
      </c>
      <c r="U468" s="194">
        <f t="shared" si="166"/>
        <v>20800</v>
      </c>
      <c r="W468" s="239">
        <v>20800</v>
      </c>
      <c r="X468" s="136">
        <f t="shared" si="167"/>
        <v>15103</v>
      </c>
      <c r="Y468" s="240">
        <f t="shared" si="168"/>
        <v>17954.545454545452</v>
      </c>
      <c r="Z468" s="142">
        <f t="shared" si="169"/>
        <v>7.7307692307692299E-2</v>
      </c>
      <c r="AA468" s="137">
        <f t="shared" si="170"/>
        <v>0.15882025316455686</v>
      </c>
      <c r="AB468" s="145"/>
      <c r="AC468" s="189">
        <f t="shared" si="174"/>
        <v>20392</v>
      </c>
      <c r="AD468" s="187">
        <f t="shared" si="175"/>
        <v>22408</v>
      </c>
      <c r="AE468" s="129">
        <f t="shared" si="176"/>
        <v>2016.72</v>
      </c>
      <c r="AF468" s="130">
        <f t="shared" si="177"/>
        <v>408.72</v>
      </c>
      <c r="AG468" s="131">
        <f t="shared" si="178"/>
        <v>1.8239914316315602E-2</v>
      </c>
      <c r="AH468" s="138">
        <f t="shared" si="179"/>
        <v>1608</v>
      </c>
      <c r="AI468" s="139">
        <f t="shared" si="180"/>
        <v>7.1760085683684402E-2</v>
      </c>
      <c r="AJ468" s="139">
        <f t="shared" si="181"/>
        <v>0.14058033884824125</v>
      </c>
      <c r="AL468" s="197">
        <v>2754019208060</v>
      </c>
      <c r="AM468" s="197">
        <v>4019238036671</v>
      </c>
      <c r="AN468" s="197" t="s">
        <v>152</v>
      </c>
      <c r="AO468" s="241" t="s">
        <v>1584</v>
      </c>
      <c r="AP468" s="241" t="s">
        <v>1613</v>
      </c>
      <c r="AQ468" s="242" t="s">
        <v>139</v>
      </c>
      <c r="AR468" s="242">
        <v>37700</v>
      </c>
      <c r="AS468" s="431">
        <v>15103</v>
      </c>
      <c r="AT468" s="431">
        <v>1050</v>
      </c>
      <c r="AU468" s="211" t="s">
        <v>3956</v>
      </c>
      <c r="AV468" s="197" t="s">
        <v>5950</v>
      </c>
      <c r="AW468" s="134" t="str">
        <f>IFERROR(VLOOKUP(AV:AV,Q商品!B:E,4,0),"")</f>
        <v>2022年製以降 ExtremeContact DWS06 PLUS 275/40ZR19 101Y サマータイヤ 翌営業日発送</v>
      </c>
      <c r="AX468" s="134" t="str">
        <f>IFERROR(VLOOKUP(B:B,在庫!B:M,12,0),"")</f>
        <v>2022年製</v>
      </c>
      <c r="AY468" s="134">
        <f>IFERROR(VLOOKUP(B:B,在庫!B:L,10,0),"")</f>
        <v>1</v>
      </c>
      <c r="AZ468" s="244" t="e">
        <f>VLOOKUP(AL:AL,[1]MICHELIN!$B:$AH,32,0)</f>
        <v>#N/A</v>
      </c>
      <c r="BA468" s="244" t="e">
        <f>VLOOKUP(AL:AL,[1]MICHELIN!$B:$AH,33,0)</f>
        <v>#N/A</v>
      </c>
      <c r="BC468" s="11" t="s">
        <v>2055</v>
      </c>
    </row>
    <row r="469" spans="1:55" s="11" customFormat="1" ht="19.5" customHeight="1">
      <c r="A469" s="11">
        <f t="shared" si="172"/>
        <v>1</v>
      </c>
      <c r="B469" s="249">
        <f t="shared" si="173"/>
        <v>2754520208061</v>
      </c>
      <c r="C469" s="243">
        <f>VLOOKUP(B:B,[1]CONTINENTAL!$B:$K,9,0)</f>
        <v>9</v>
      </c>
      <c r="D469" s="11" t="s">
        <v>5342</v>
      </c>
      <c r="E469" s="397" t="s">
        <v>1822</v>
      </c>
      <c r="F469" s="245" t="s">
        <v>5492</v>
      </c>
      <c r="G469" s="133" t="s">
        <v>10661</v>
      </c>
      <c r="H469" s="243">
        <v>1</v>
      </c>
      <c r="I469" s="431">
        <f>VLOOKUP(B:B,[1]CONTINENTAL!$B:$K,10,0)</f>
        <v>1</v>
      </c>
      <c r="J469" s="132"/>
      <c r="K469" s="133" t="s">
        <v>816</v>
      </c>
      <c r="L469" s="133">
        <v>40</v>
      </c>
      <c r="M469" s="135"/>
      <c r="N469" s="236"/>
      <c r="O469" s="236"/>
      <c r="P469" s="237"/>
      <c r="Q469" s="238">
        <f t="shared" si="163"/>
        <v>-954.5454545454545</v>
      </c>
      <c r="R469" s="144">
        <f t="shared" si="171"/>
        <v>21.307047619047623</v>
      </c>
      <c r="S469" s="197">
        <v>1074476147</v>
      </c>
      <c r="T469" s="304" t="s">
        <v>8232</v>
      </c>
      <c r="U469" s="194">
        <f t="shared" si="166"/>
        <v>0</v>
      </c>
      <c r="W469" s="239"/>
      <c r="X469" s="136">
        <f t="shared" si="167"/>
        <v>19384</v>
      </c>
      <c r="Y469" s="240">
        <f t="shared" si="168"/>
        <v>-954.5454545454545</v>
      </c>
      <c r="Z469" s="142" t="str">
        <f t="shared" si="169"/>
        <v/>
      </c>
      <c r="AA469" s="137">
        <f t="shared" si="170"/>
        <v>21.307047619047623</v>
      </c>
      <c r="AB469" s="145"/>
      <c r="AC469" s="189">
        <f t="shared" si="174"/>
        <v>0</v>
      </c>
      <c r="AD469" s="187">
        <f t="shared" si="175"/>
        <v>0</v>
      </c>
      <c r="AE469" s="129">
        <f t="shared" si="176"/>
        <v>0</v>
      </c>
      <c r="AF469" s="130">
        <f t="shared" si="177"/>
        <v>0</v>
      </c>
      <c r="AG469" s="131" t="str">
        <f t="shared" si="178"/>
        <v/>
      </c>
      <c r="AH469" s="138">
        <f t="shared" si="179"/>
        <v>0</v>
      </c>
      <c r="AI469" s="139" t="str">
        <f t="shared" si="180"/>
        <v/>
      </c>
      <c r="AJ469" s="139" t="str">
        <f t="shared" si="181"/>
        <v/>
      </c>
      <c r="AL469" s="197">
        <v>2754520208061</v>
      </c>
      <c r="AM469" s="197">
        <v>4019238036732</v>
      </c>
      <c r="AN469" s="197" t="s">
        <v>152</v>
      </c>
      <c r="AO469" s="241" t="s">
        <v>1584</v>
      </c>
      <c r="AP469" s="241" t="s">
        <v>554</v>
      </c>
      <c r="AQ469" s="242" t="s">
        <v>142</v>
      </c>
      <c r="AR469" s="242">
        <v>48400</v>
      </c>
      <c r="AS469" s="431">
        <v>19384</v>
      </c>
      <c r="AT469" s="431">
        <v>1050</v>
      </c>
      <c r="AU469" s="211" t="s">
        <v>3956</v>
      </c>
      <c r="AV469" s="197" t="s">
        <v>5493</v>
      </c>
      <c r="AW469" s="134" t="str">
        <f>IFERROR(VLOOKUP(AV:AV,Q商品!B:E,4,0),"")</f>
        <v>2023年製 ExtremeContact DWS06 PLUS 275/45ZR20 110W XL サマータイヤ 翌営業日発送</v>
      </c>
      <c r="AX469" s="134" t="str">
        <f>IFERROR(VLOOKUP(B:B,在庫!B:M,12,0),"")</f>
        <v>2023年製</v>
      </c>
      <c r="AY469" s="134">
        <f>IFERROR(VLOOKUP(B:B,在庫!B:L,10,0),"")</f>
        <v>1</v>
      </c>
      <c r="AZ469" s="244" t="e">
        <f>VLOOKUP(AL:AL,[1]MICHELIN!$B:$AH,32,0)</f>
        <v>#N/A</v>
      </c>
      <c r="BA469" s="244" t="e">
        <f>VLOOKUP(AL:AL,[1]MICHELIN!$B:$AH,33,0)</f>
        <v>#N/A</v>
      </c>
      <c r="BC469" s="11" t="s">
        <v>150</v>
      </c>
    </row>
    <row r="470" spans="1:55" s="11" customFormat="1" ht="19.5" customHeight="1">
      <c r="A470" s="11">
        <f t="shared" si="172"/>
        <v>1</v>
      </c>
      <c r="B470" s="249">
        <f t="shared" si="173"/>
        <v>2154517209819</v>
      </c>
      <c r="C470" s="243">
        <f>VLOOKUP(B:B,[1]CONTINENTAL!$B:$K,9,0)</f>
        <v>48</v>
      </c>
      <c r="D470" s="11" t="s">
        <v>5342</v>
      </c>
      <c r="E470" s="397" t="s">
        <v>5952</v>
      </c>
      <c r="F470" s="245" t="s">
        <v>5559</v>
      </c>
      <c r="G470" s="134" t="e">
        <v>#N/A</v>
      </c>
      <c r="H470" s="243">
        <v>16</v>
      </c>
      <c r="I470" s="431">
        <f>VLOOKUP(B:B,[1]CONTINENTAL!$B:$K,10,0)</f>
        <v>16</v>
      </c>
      <c r="J470" s="132"/>
      <c r="K470" s="133" t="s">
        <v>1965</v>
      </c>
      <c r="L470" s="133">
        <v>2</v>
      </c>
      <c r="M470" s="135"/>
      <c r="N470" s="236"/>
      <c r="O470" s="236"/>
      <c r="P470" s="237"/>
      <c r="Q470" s="238">
        <f t="shared" si="163"/>
        <v>-477.27272727272725</v>
      </c>
      <c r="R470" s="144">
        <f t="shared" si="171"/>
        <v>14.2</v>
      </c>
      <c r="S470" s="249"/>
      <c r="T470" s="303"/>
      <c r="U470" s="194">
        <f t="shared" si="166"/>
        <v>0</v>
      </c>
      <c r="W470" s="239"/>
      <c r="X470" s="136">
        <f t="shared" si="167"/>
        <v>6300</v>
      </c>
      <c r="Y470" s="240">
        <f t="shared" si="168"/>
        <v>-477.27272727272725</v>
      </c>
      <c r="Z470" s="142" t="str">
        <f t="shared" si="169"/>
        <v/>
      </c>
      <c r="AA470" s="137">
        <f t="shared" si="170"/>
        <v>14.2</v>
      </c>
      <c r="AB470" s="145" t="s">
        <v>6998</v>
      </c>
      <c r="AC470" s="189">
        <f t="shared" si="174"/>
        <v>0</v>
      </c>
      <c r="AD470" s="187">
        <f t="shared" si="175"/>
        <v>0</v>
      </c>
      <c r="AE470" s="129">
        <f t="shared" si="176"/>
        <v>0</v>
      </c>
      <c r="AF470" s="130">
        <f t="shared" si="177"/>
        <v>0</v>
      </c>
      <c r="AG470" s="131" t="str">
        <f t="shared" si="178"/>
        <v/>
      </c>
      <c r="AH470" s="138">
        <f t="shared" si="179"/>
        <v>0</v>
      </c>
      <c r="AI470" s="139" t="str">
        <f t="shared" si="180"/>
        <v/>
      </c>
      <c r="AJ470" s="139" t="str">
        <f t="shared" si="181"/>
        <v/>
      </c>
      <c r="AL470" s="197">
        <v>2154517209819</v>
      </c>
      <c r="AM470" s="197">
        <v>4019238471984</v>
      </c>
      <c r="AN470" s="197" t="s">
        <v>152</v>
      </c>
      <c r="AO470" s="241" t="s">
        <v>1622</v>
      </c>
      <c r="AP470" s="241" t="s">
        <v>698</v>
      </c>
      <c r="AQ470" s="242" t="s">
        <v>36</v>
      </c>
      <c r="AR470" s="242" t="s">
        <v>152</v>
      </c>
      <c r="AS470" s="431">
        <f>VLOOKUP(B:B,[1]CONTINENTAL!$B:$K,8,0)</f>
        <v>6300</v>
      </c>
      <c r="AT470" s="431">
        <v>525</v>
      </c>
      <c r="AU470" s="211" t="s">
        <v>3956</v>
      </c>
      <c r="AV470" s="197"/>
      <c r="AW470" s="134" t="str">
        <f>IFERROR(VLOOKUP(AV:AV,Q商品!B:E,4,0),"")</f>
        <v/>
      </c>
      <c r="AX470" s="134" t="str">
        <f>IFERROR(VLOOKUP(B:B,在庫!B:M,12,0),"")</f>
        <v>2023年製</v>
      </c>
      <c r="AY470" s="134">
        <f>IFERROR(VLOOKUP(B:B,在庫!B:L,10,0),"")</f>
        <v>1</v>
      </c>
      <c r="AZ470" s="244" t="e">
        <f>VLOOKUP(AL:AL,[1]MICHELIN!$B:$AH,32,0)</f>
        <v>#N/A</v>
      </c>
      <c r="BA470" s="244" t="e">
        <f>VLOOKUP(AL:AL,[1]MICHELIN!$B:$AH,33,0)</f>
        <v>#N/A</v>
      </c>
      <c r="BC470" s="11" t="e">
        <v>#N/A</v>
      </c>
    </row>
    <row r="471" spans="1:55" s="11" customFormat="1" ht="19.5" customHeight="1">
      <c r="A471" s="11">
        <f t="shared" si="172"/>
        <v>1</v>
      </c>
      <c r="B471" s="249">
        <f t="shared" si="173"/>
        <v>2155017209811</v>
      </c>
      <c r="C471" s="243">
        <f>VLOOKUP(B:B,[1]CONTINENTAL!$B:$K,9,0)</f>
        <v>96</v>
      </c>
      <c r="D471" s="11" t="s">
        <v>5342</v>
      </c>
      <c r="E471" s="397" t="s">
        <v>5953</v>
      </c>
      <c r="F471" s="158" t="s">
        <v>5559</v>
      </c>
      <c r="G471" s="134" t="e">
        <v>#N/A</v>
      </c>
      <c r="H471" s="243">
        <v>12</v>
      </c>
      <c r="I471" s="431">
        <f>VLOOKUP(B:B,[1]CONTINENTAL!$B:$K,10,0)</f>
        <v>12</v>
      </c>
      <c r="J471" s="132"/>
      <c r="K471" s="133" t="s">
        <v>1965</v>
      </c>
      <c r="L471" s="133">
        <v>3</v>
      </c>
      <c r="M471" s="135"/>
      <c r="N471" s="236"/>
      <c r="O471" s="236"/>
      <c r="P471" s="237"/>
      <c r="Q471" s="238">
        <f t="shared" si="163"/>
        <v>-954.5454545454545</v>
      </c>
      <c r="R471" s="144">
        <f t="shared" si="171"/>
        <v>7.9142857142857137</v>
      </c>
      <c r="S471" s="249"/>
      <c r="T471" s="303"/>
      <c r="U471" s="194">
        <f t="shared" si="166"/>
        <v>0</v>
      </c>
      <c r="W471" s="239"/>
      <c r="X471" s="136">
        <f t="shared" si="167"/>
        <v>6600</v>
      </c>
      <c r="Y471" s="240">
        <f t="shared" si="168"/>
        <v>-954.5454545454545</v>
      </c>
      <c r="Z471" s="142" t="str">
        <f t="shared" si="169"/>
        <v/>
      </c>
      <c r="AA471" s="137">
        <f t="shared" si="170"/>
        <v>7.9142857142857137</v>
      </c>
      <c r="AB471" s="145" t="s">
        <v>6998</v>
      </c>
      <c r="AC471" s="189">
        <f t="shared" si="174"/>
        <v>0</v>
      </c>
      <c r="AD471" s="187">
        <f t="shared" si="175"/>
        <v>0</v>
      </c>
      <c r="AE471" s="129">
        <f t="shared" si="176"/>
        <v>0</v>
      </c>
      <c r="AF471" s="130">
        <f t="shared" si="177"/>
        <v>0</v>
      </c>
      <c r="AG471" s="131" t="str">
        <f t="shared" si="178"/>
        <v/>
      </c>
      <c r="AH471" s="138">
        <f t="shared" si="179"/>
        <v>0</v>
      </c>
      <c r="AI471" s="139" t="str">
        <f t="shared" si="180"/>
        <v/>
      </c>
      <c r="AJ471" s="139" t="str">
        <f t="shared" si="181"/>
        <v/>
      </c>
      <c r="AL471" s="197">
        <v>2155017209811</v>
      </c>
      <c r="AM471" s="197">
        <v>4019238586121</v>
      </c>
      <c r="AN471" s="197" t="s">
        <v>152</v>
      </c>
      <c r="AO471" s="241" t="s">
        <v>1622</v>
      </c>
      <c r="AP471" s="241" t="s">
        <v>1162</v>
      </c>
      <c r="AQ471" s="242" t="s">
        <v>39</v>
      </c>
      <c r="AR471" s="242" t="s">
        <v>152</v>
      </c>
      <c r="AS471" s="431">
        <f>VLOOKUP(B:B,[1]CONTINENTAL!$B:$K,8,0)</f>
        <v>6600</v>
      </c>
      <c r="AT471" s="431">
        <v>1050</v>
      </c>
      <c r="AU471" s="211" t="s">
        <v>3956</v>
      </c>
      <c r="AV471" s="197"/>
      <c r="AW471" s="134" t="str">
        <f>IFERROR(VLOOKUP(AV:AV,Q商品!B:E,4,0),"")</f>
        <v/>
      </c>
      <c r="AX471" s="134" t="str">
        <f>IFERROR(VLOOKUP(B:B,在庫!B:M,12,0),"")</f>
        <v>2023年製</v>
      </c>
      <c r="AY471" s="134">
        <f>IFERROR(VLOOKUP(B:B,在庫!B:L,10,0),"")</f>
        <v>1</v>
      </c>
      <c r="AZ471" s="244" t="e">
        <f>VLOOKUP(AL:AL,[1]MICHELIN!$B:$AH,32,0)</f>
        <v>#N/A</v>
      </c>
      <c r="BA471" s="244" t="e">
        <f>VLOOKUP(AL:AL,[1]MICHELIN!$B:$AH,33,0)</f>
        <v>#N/A</v>
      </c>
      <c r="BC471" s="11" t="e">
        <v>#N/A</v>
      </c>
    </row>
    <row r="472" spans="1:55" s="11" customFormat="1" ht="19.5" customHeight="1">
      <c r="A472" s="11">
        <f t="shared" si="172"/>
        <v>1</v>
      </c>
      <c r="B472" s="249">
        <f t="shared" si="173"/>
        <v>2155517209816</v>
      </c>
      <c r="C472" s="243">
        <f>VLOOKUP(B:B,[1]CONTINENTAL!$B:$K,9,0)</f>
        <v>75</v>
      </c>
      <c r="D472" s="11" t="s">
        <v>5342</v>
      </c>
      <c r="E472" s="397" t="s">
        <v>5954</v>
      </c>
      <c r="F472" s="158" t="s">
        <v>5955</v>
      </c>
      <c r="G472" s="134" t="e">
        <v>#N/A</v>
      </c>
      <c r="H472" s="243">
        <v>0</v>
      </c>
      <c r="I472" s="431">
        <f>VLOOKUP(B:B,[1]CONTINENTAL!$B:$K,10,0)</f>
        <v>0</v>
      </c>
      <c r="J472" s="132"/>
      <c r="K472" s="133" t="s">
        <v>1965</v>
      </c>
      <c r="L472" s="133">
        <v>4</v>
      </c>
      <c r="M472" s="135"/>
      <c r="N472" s="236"/>
      <c r="O472" s="236"/>
      <c r="P472" s="237"/>
      <c r="Q472" s="238">
        <f t="shared" si="163"/>
        <v>-954.5454545454545</v>
      </c>
      <c r="R472" s="144">
        <f t="shared" si="171"/>
        <v>7.8095238095238093</v>
      </c>
      <c r="S472" s="249"/>
      <c r="T472" s="303"/>
      <c r="U472" s="194">
        <f t="shared" si="166"/>
        <v>0</v>
      </c>
      <c r="W472" s="239"/>
      <c r="X472" s="136">
        <f t="shared" si="167"/>
        <v>6500</v>
      </c>
      <c r="Y472" s="240">
        <f t="shared" si="168"/>
        <v>-954.5454545454545</v>
      </c>
      <c r="Z472" s="142" t="str">
        <f t="shared" si="169"/>
        <v/>
      </c>
      <c r="AA472" s="137">
        <f t="shared" si="170"/>
        <v>7.8095238095238093</v>
      </c>
      <c r="AB472" s="145" t="s">
        <v>6998</v>
      </c>
      <c r="AC472" s="189">
        <f t="shared" si="174"/>
        <v>0</v>
      </c>
      <c r="AD472" s="187">
        <f t="shared" si="175"/>
        <v>0</v>
      </c>
      <c r="AE472" s="129">
        <f t="shared" si="176"/>
        <v>0</v>
      </c>
      <c r="AF472" s="130">
        <f t="shared" si="177"/>
        <v>0</v>
      </c>
      <c r="AG472" s="131" t="str">
        <f t="shared" si="178"/>
        <v/>
      </c>
      <c r="AH472" s="138">
        <f t="shared" si="179"/>
        <v>0</v>
      </c>
      <c r="AI472" s="139" t="str">
        <f t="shared" si="180"/>
        <v/>
      </c>
      <c r="AJ472" s="139" t="str">
        <f t="shared" si="181"/>
        <v/>
      </c>
      <c r="AL472" s="197">
        <v>2155517209816</v>
      </c>
      <c r="AM472" s="197">
        <v>4019238775013</v>
      </c>
      <c r="AN472" s="197" t="s">
        <v>152</v>
      </c>
      <c r="AO472" s="241" t="s">
        <v>1622</v>
      </c>
      <c r="AP472" s="241" t="s">
        <v>1163</v>
      </c>
      <c r="AQ472" s="242" t="s">
        <v>66</v>
      </c>
      <c r="AR472" s="242" t="s">
        <v>152</v>
      </c>
      <c r="AS472" s="431">
        <f>VLOOKUP(B:B,[1]CONTINENTAL!$B:$K,8,0)</f>
        <v>6500</v>
      </c>
      <c r="AT472" s="431">
        <v>1050</v>
      </c>
      <c r="AU472" s="211" t="s">
        <v>3956</v>
      </c>
      <c r="AV472" s="197"/>
      <c r="AW472" s="134" t="str">
        <f>IFERROR(VLOOKUP(AV:AV,Q商品!B:E,4,0),"")</f>
        <v/>
      </c>
      <c r="AX472" s="134" t="str">
        <f>IFERROR(VLOOKUP(B:B,在庫!B:M,12,0),"")</f>
        <v/>
      </c>
      <c r="AY472" s="134" t="str">
        <f>IFERROR(VLOOKUP(B:B,在庫!B:L,10,0),"")</f>
        <v/>
      </c>
      <c r="AZ472" s="244" t="e">
        <f>VLOOKUP(AL:AL,[1]MICHELIN!$B:$AH,32,0)</f>
        <v>#N/A</v>
      </c>
      <c r="BA472" s="244" t="e">
        <f>VLOOKUP(AL:AL,[1]MICHELIN!$B:$AH,33,0)</f>
        <v>#N/A</v>
      </c>
      <c r="BC472" s="11" t="e">
        <v>#N/A</v>
      </c>
    </row>
    <row r="473" spans="1:55" s="11" customFormat="1" ht="19.5" customHeight="1">
      <c r="A473" s="247">
        <f t="shared" si="172"/>
        <v>1</v>
      </c>
      <c r="B473" s="261">
        <f t="shared" si="173"/>
        <v>2253519189201</v>
      </c>
      <c r="C473" s="243">
        <f>VLOOKUP(B:B,[1]FALKEN!$B:$K,9,0)</f>
        <v>26</v>
      </c>
      <c r="D473" s="11" t="s">
        <v>5343</v>
      </c>
      <c r="E473" s="397" t="s">
        <v>788</v>
      </c>
      <c r="F473" s="160" t="s">
        <v>8601</v>
      </c>
      <c r="G473" s="133" t="s">
        <v>10661</v>
      </c>
      <c r="H473" s="235">
        <v>0</v>
      </c>
      <c r="I473" s="430">
        <f>VLOOKUP(B:B,[1]FALKEN!$B:$K,10,0)</f>
        <v>0</v>
      </c>
      <c r="J473" s="132">
        <v>1450</v>
      </c>
      <c r="K473" s="133" t="s">
        <v>5505</v>
      </c>
      <c r="L473" s="133">
        <v>1</v>
      </c>
      <c r="M473" s="135" t="s">
        <v>8607</v>
      </c>
      <c r="N473" s="236"/>
      <c r="O473" s="236"/>
      <c r="P473" s="237"/>
      <c r="Q473" s="238">
        <f t="shared" si="163"/>
        <v>-954.5454545454545</v>
      </c>
      <c r="R473" s="144">
        <f t="shared" si="171"/>
        <v>14.009333333333334</v>
      </c>
      <c r="S473" s="248">
        <v>1074476498</v>
      </c>
      <c r="T473" s="303" t="s">
        <v>8233</v>
      </c>
      <c r="U473" s="194">
        <f t="shared" si="166"/>
        <v>18200</v>
      </c>
      <c r="V473" s="11">
        <v>900</v>
      </c>
      <c r="W473" s="239">
        <v>19100</v>
      </c>
      <c r="X473" s="136">
        <f t="shared" si="167"/>
        <v>12418</v>
      </c>
      <c r="Y473" s="240">
        <f t="shared" si="168"/>
        <v>16409.090909090908</v>
      </c>
      <c r="Z473" s="142" t="str">
        <f t="shared" si="169"/>
        <v/>
      </c>
      <c r="AA473" s="137">
        <f t="shared" si="170"/>
        <v>0.2432243767313019</v>
      </c>
      <c r="AB473" s="145"/>
      <c r="AC473" s="189">
        <f t="shared" si="174"/>
        <v>17843</v>
      </c>
      <c r="AD473" s="187">
        <f t="shared" si="175"/>
        <v>19607</v>
      </c>
      <c r="AE473" s="129">
        <f t="shared" si="176"/>
        <v>1764.6299999999999</v>
      </c>
      <c r="AF473" s="130">
        <f t="shared" si="177"/>
        <v>357.62999999999988</v>
      </c>
      <c r="AG473" s="131">
        <f t="shared" si="178"/>
        <v>1.8239914316315595E-2</v>
      </c>
      <c r="AH473" s="138">
        <f t="shared" si="179"/>
        <v>1407</v>
      </c>
      <c r="AI473" s="139">
        <f t="shared" si="180"/>
        <v>7.1760085683684402E-2</v>
      </c>
      <c r="AJ473" s="139">
        <f t="shared" si="181"/>
        <v>0.22498446241498632</v>
      </c>
      <c r="AL473" s="197">
        <v>2253519189201</v>
      </c>
      <c r="AM473" s="197">
        <v>4981160611144</v>
      </c>
      <c r="AN473" s="197" t="s">
        <v>152</v>
      </c>
      <c r="AO473" s="241" t="s">
        <v>1627</v>
      </c>
      <c r="AP473" s="241" t="s">
        <v>1223</v>
      </c>
      <c r="AQ473" s="242" t="s">
        <v>127</v>
      </c>
      <c r="AR473" s="242" t="s">
        <v>152</v>
      </c>
      <c r="AS473" s="431">
        <f>VLOOKUP(B:B,[1]FALKEN!$B:$K,8,0)</f>
        <v>12418</v>
      </c>
      <c r="AT473" s="431">
        <v>1050</v>
      </c>
      <c r="AU473" s="211" t="s">
        <v>3957</v>
      </c>
      <c r="AV473" s="197" t="s">
        <v>5506</v>
      </c>
      <c r="AW473" s="134" t="str">
        <f>IFERROR(VLOOKUP(AV:AV,Q商品!B:E,4,0),"")</f>
        <v>2022年製 AZENIS FK510 225/35R19 88Y XL サマータイヤ ラベルなし 翌営業日発送</v>
      </c>
      <c r="AX473" s="134" t="str">
        <f>IFERROR(VLOOKUP(B:B,在庫!B:M,12,0),"")</f>
        <v>2022年製</v>
      </c>
      <c r="AY473" s="134">
        <f>IFERROR(VLOOKUP(B:B,在庫!B:L,10,0),"")</f>
        <v>1</v>
      </c>
      <c r="AZ473" s="244" t="e">
        <f>VLOOKUP(AL:AL,[1]MICHELIN!$B:$AH,32,0)</f>
        <v>#N/A</v>
      </c>
      <c r="BA473" s="244" t="e">
        <f>VLOOKUP(AL:AL,[1]MICHELIN!$B:$AH,33,0)</f>
        <v>#N/A</v>
      </c>
      <c r="BC473" s="11" t="s">
        <v>2055</v>
      </c>
    </row>
    <row r="474" spans="1:55" s="11" customFormat="1" ht="19.5" customHeight="1">
      <c r="A474" s="247">
        <f t="shared" si="172"/>
        <v>1</v>
      </c>
      <c r="B474" s="261">
        <f t="shared" si="173"/>
        <v>2254018189204</v>
      </c>
      <c r="C474" s="243">
        <f>VLOOKUP(B:B,[1]FALKEN!$B:$K,9,0)</f>
        <v>49</v>
      </c>
      <c r="D474" s="11" t="s">
        <v>5343</v>
      </c>
      <c r="E474" s="397" t="s">
        <v>789</v>
      </c>
      <c r="F474" s="310" t="s">
        <v>7315</v>
      </c>
      <c r="G474" s="133" t="s">
        <v>10661</v>
      </c>
      <c r="H474" s="235">
        <v>0</v>
      </c>
      <c r="I474" s="430">
        <f>VLOOKUP(B:B,[1]FALKEN!$B:$K,10,0)</f>
        <v>0</v>
      </c>
      <c r="J474" s="132">
        <v>2253</v>
      </c>
      <c r="K474" s="133" t="s">
        <v>5505</v>
      </c>
      <c r="L474" s="133">
        <v>2</v>
      </c>
      <c r="M474" s="135" t="s">
        <v>8602</v>
      </c>
      <c r="N474" s="236" t="s">
        <v>8603</v>
      </c>
      <c r="O474" s="236" t="s">
        <v>2015</v>
      </c>
      <c r="P474" s="237">
        <v>18211</v>
      </c>
      <c r="Q474" s="238">
        <f t="shared" si="163"/>
        <v>15600.90909090909</v>
      </c>
      <c r="R474" s="144">
        <f t="shared" si="171"/>
        <v>0.29484878503583706</v>
      </c>
      <c r="S474" s="248">
        <v>1074476728</v>
      </c>
      <c r="T474" s="303" t="s">
        <v>8234</v>
      </c>
      <c r="U474" s="194">
        <f t="shared" si="166"/>
        <v>18211</v>
      </c>
      <c r="W474" s="239">
        <v>18211</v>
      </c>
      <c r="X474" s="136">
        <f t="shared" si="167"/>
        <v>11001</v>
      </c>
      <c r="Y474" s="240">
        <f t="shared" si="168"/>
        <v>15600.90909090909</v>
      </c>
      <c r="Z474" s="142">
        <f t="shared" si="169"/>
        <v>7.7260996101257584E-2</v>
      </c>
      <c r="AA474" s="137">
        <f t="shared" si="170"/>
        <v>0.29484878503583706</v>
      </c>
      <c r="AB474" s="145"/>
      <c r="AC474" s="189">
        <f t="shared" si="174"/>
        <v>17853</v>
      </c>
      <c r="AD474" s="187">
        <f t="shared" si="175"/>
        <v>19618</v>
      </c>
      <c r="AE474" s="129">
        <f t="shared" si="176"/>
        <v>1765.62</v>
      </c>
      <c r="AF474" s="130">
        <f t="shared" si="177"/>
        <v>358.61999999999989</v>
      </c>
      <c r="AG474" s="131">
        <f t="shared" si="178"/>
        <v>1.8280150881843201E-2</v>
      </c>
      <c r="AH474" s="138">
        <f t="shared" si="179"/>
        <v>1407</v>
      </c>
      <c r="AI474" s="139">
        <f t="shared" si="180"/>
        <v>7.1719849118156792E-2</v>
      </c>
      <c r="AJ474" s="139">
        <f t="shared" si="181"/>
        <v>0.27656863415399385</v>
      </c>
      <c r="AL474" s="197">
        <v>2254018189204</v>
      </c>
      <c r="AM474" s="197">
        <v>4981160373127</v>
      </c>
      <c r="AN474" s="197" t="s">
        <v>152</v>
      </c>
      <c r="AO474" s="241" t="s">
        <v>1627</v>
      </c>
      <c r="AP474" s="241" t="s">
        <v>925</v>
      </c>
      <c r="AQ474" s="242" t="s">
        <v>38</v>
      </c>
      <c r="AR474" s="242" t="s">
        <v>152</v>
      </c>
      <c r="AS474" s="431">
        <f>VLOOKUP(B:B,[1]FALKEN!$B:$K,8,0)</f>
        <v>11001</v>
      </c>
      <c r="AT474" s="431">
        <v>1050</v>
      </c>
      <c r="AU474" s="211" t="s">
        <v>3957</v>
      </c>
      <c r="AV474" s="197" t="s">
        <v>5508</v>
      </c>
      <c r="AW474" s="134" t="str">
        <f>IFERROR(VLOOKUP(AV:AV,Q商品!B:E,4,0),"")</f>
        <v>2022年製 AZENIS FK510 225/40R18 92Y XL サマータイヤ ラベルなし 翌営業日発送</v>
      </c>
      <c r="AX474" s="134" t="str">
        <f>IFERROR(VLOOKUP(B:B,在庫!B:M,12,0),"")</f>
        <v>2022年製</v>
      </c>
      <c r="AY474" s="134">
        <f>IFERROR(VLOOKUP(B:B,在庫!B:L,10,0),"")</f>
        <v>1</v>
      </c>
      <c r="AZ474" s="244" t="e">
        <f>VLOOKUP(AL:AL,[1]MICHELIN!$B:$AH,32,0)</f>
        <v>#N/A</v>
      </c>
      <c r="BA474" s="244" t="e">
        <f>VLOOKUP(AL:AL,[1]MICHELIN!$B:$AH,33,0)</f>
        <v>#N/A</v>
      </c>
      <c r="BC474" s="11" t="s">
        <v>2055</v>
      </c>
    </row>
    <row r="475" spans="1:55" s="11" customFormat="1" ht="19.5" customHeight="1">
      <c r="A475" s="247">
        <f t="shared" si="172"/>
        <v>1</v>
      </c>
      <c r="B475" s="261">
        <f t="shared" si="173"/>
        <v>2254518189209</v>
      </c>
      <c r="C475" s="243">
        <f>VLOOKUP(B:B,[1]FALKEN!$B:$K,9,0)</f>
        <v>5</v>
      </c>
      <c r="D475" s="11" t="s">
        <v>5343</v>
      </c>
      <c r="E475" s="397" t="s">
        <v>791</v>
      </c>
      <c r="F475" s="322" t="s">
        <v>7504</v>
      </c>
      <c r="G475" s="133" t="s">
        <v>10661</v>
      </c>
      <c r="H475" s="235">
        <v>0</v>
      </c>
      <c r="I475" s="430">
        <f>VLOOKUP(B:B,[1]FALKEN!$B:$K,10,0)</f>
        <v>0</v>
      </c>
      <c r="J475" s="132"/>
      <c r="K475" s="133" t="s">
        <v>5505</v>
      </c>
      <c r="L475" s="133">
        <v>4</v>
      </c>
      <c r="M475" s="135"/>
      <c r="N475" s="236"/>
      <c r="O475" s="236"/>
      <c r="P475" s="237"/>
      <c r="Q475" s="238">
        <f t="shared" si="163"/>
        <v>-954.5454545454545</v>
      </c>
      <c r="R475" s="144">
        <f t="shared" si="171"/>
        <v>15.445619047619047</v>
      </c>
      <c r="S475" s="248">
        <v>1074476275</v>
      </c>
      <c r="T475" s="304" t="s">
        <v>8236</v>
      </c>
      <c r="U475" s="194">
        <f t="shared" si="166"/>
        <v>18000</v>
      </c>
      <c r="W475" s="239">
        <v>18000</v>
      </c>
      <c r="X475" s="136">
        <f t="shared" si="167"/>
        <v>13789</v>
      </c>
      <c r="Y475" s="240">
        <f t="shared" si="168"/>
        <v>15409.090909090908</v>
      </c>
      <c r="Z475" s="142" t="str">
        <f t="shared" si="169"/>
        <v/>
      </c>
      <c r="AA475" s="137">
        <f t="shared" si="170"/>
        <v>0.10513864306784655</v>
      </c>
      <c r="AB475" s="145"/>
      <c r="AC475" s="189">
        <f t="shared" si="174"/>
        <v>17647</v>
      </c>
      <c r="AD475" s="187">
        <f t="shared" si="175"/>
        <v>19392</v>
      </c>
      <c r="AE475" s="129">
        <f t="shared" si="176"/>
        <v>1745.28</v>
      </c>
      <c r="AF475" s="130">
        <f t="shared" si="177"/>
        <v>353.28</v>
      </c>
      <c r="AG475" s="131">
        <f t="shared" si="178"/>
        <v>1.8217821782178217E-2</v>
      </c>
      <c r="AH475" s="138">
        <f t="shared" si="179"/>
        <v>1392</v>
      </c>
      <c r="AI475" s="139">
        <f t="shared" si="180"/>
        <v>7.1782178217821777E-2</v>
      </c>
      <c r="AJ475" s="139">
        <f t="shared" si="181"/>
        <v>8.6920821285668332E-2</v>
      </c>
      <c r="AL475" s="197">
        <v>2254518189209</v>
      </c>
      <c r="AM475" s="197">
        <v>4981160373103</v>
      </c>
      <c r="AN475" s="197" t="s">
        <v>152</v>
      </c>
      <c r="AO475" s="241" t="s">
        <v>1627</v>
      </c>
      <c r="AP475" s="241" t="s">
        <v>929</v>
      </c>
      <c r="AQ475" s="242" t="s">
        <v>40</v>
      </c>
      <c r="AR475" s="242" t="s">
        <v>152</v>
      </c>
      <c r="AS475" s="431">
        <v>13789</v>
      </c>
      <c r="AT475" s="431">
        <v>1050</v>
      </c>
      <c r="AU475" s="211" t="s">
        <v>3957</v>
      </c>
      <c r="AV475" s="197" t="s">
        <v>5512</v>
      </c>
      <c r="AW475" s="134" t="str">
        <f>IFERROR(VLOOKUP(AV:AV,Q商品!B:E,4,0),"")</f>
        <v>2023年製 AZENIS FK510 225/45ZR18 95Y XL サマータイヤ ラベルなし 翌営業日発送</v>
      </c>
      <c r="AX475" s="134" t="str">
        <f>IFERROR(VLOOKUP(B:B,在庫!B:M,12,0),"")</f>
        <v/>
      </c>
      <c r="AY475" s="134" t="str">
        <f>IFERROR(VLOOKUP(B:B,在庫!B:L,10,0),"")</f>
        <v/>
      </c>
      <c r="AZ475" s="244" t="e">
        <f>VLOOKUP(AL:AL,[1]MICHELIN!$B:$AH,32,0)</f>
        <v>#N/A</v>
      </c>
      <c r="BA475" s="244" t="e">
        <f>VLOOKUP(AL:AL,[1]MICHELIN!$B:$AH,33,0)</f>
        <v>#N/A</v>
      </c>
      <c r="BC475" s="11" t="s">
        <v>2055</v>
      </c>
    </row>
    <row r="476" spans="1:55" s="11" customFormat="1" ht="19.5" customHeight="1">
      <c r="A476" s="247">
        <f t="shared" si="172"/>
        <v>1</v>
      </c>
      <c r="B476" s="261">
        <f t="shared" si="173"/>
        <v>2254519189208</v>
      </c>
      <c r="C476" s="243">
        <f>VLOOKUP(B:B,[1]FALKEN!$B:$K,9,0)</f>
        <v>18</v>
      </c>
      <c r="D476" s="11" t="s">
        <v>5343</v>
      </c>
      <c r="E476" s="397" t="s">
        <v>792</v>
      </c>
      <c r="F476" s="160" t="s">
        <v>7505</v>
      </c>
      <c r="G476" s="133" t="s">
        <v>10661</v>
      </c>
      <c r="H476" s="235">
        <v>14</v>
      </c>
      <c r="I476" s="430">
        <f>VLOOKUP(B:B,[1]FALKEN!$B:$K,10,0)</f>
        <v>14</v>
      </c>
      <c r="J476" s="132" t="s">
        <v>12</v>
      </c>
      <c r="K476" s="133" t="s">
        <v>5505</v>
      </c>
      <c r="L476" s="133">
        <v>5</v>
      </c>
      <c r="M476" s="135" t="s">
        <v>8607</v>
      </c>
      <c r="N476" s="236"/>
      <c r="O476" s="236"/>
      <c r="P476" s="237"/>
      <c r="Q476" s="238">
        <f t="shared" si="163"/>
        <v>-954.5454545454545</v>
      </c>
      <c r="R476" s="144">
        <f t="shared" si="171"/>
        <v>15.335619047619048</v>
      </c>
      <c r="S476" s="248">
        <v>1074476529</v>
      </c>
      <c r="T476" s="302" t="s">
        <v>10704</v>
      </c>
      <c r="U476" s="194">
        <f t="shared" si="166"/>
        <v>22680</v>
      </c>
      <c r="V476" s="11">
        <v>900</v>
      </c>
      <c r="W476" s="239">
        <v>23580</v>
      </c>
      <c r="X476" s="136">
        <f t="shared" si="167"/>
        <v>13684</v>
      </c>
      <c r="Y476" s="240">
        <f t="shared" si="168"/>
        <v>20481.81818181818</v>
      </c>
      <c r="Z476" s="142" t="str">
        <f t="shared" si="169"/>
        <v/>
      </c>
      <c r="AA476" s="137">
        <f t="shared" si="170"/>
        <v>0.33189525077674209</v>
      </c>
      <c r="AB476" s="145"/>
      <c r="AC476" s="189">
        <f t="shared" si="174"/>
        <v>22235</v>
      </c>
      <c r="AD476" s="187">
        <f t="shared" si="175"/>
        <v>24434</v>
      </c>
      <c r="AE476" s="129">
        <f t="shared" si="176"/>
        <v>2199.06</v>
      </c>
      <c r="AF476" s="130">
        <f t="shared" si="177"/>
        <v>445.05999999999995</v>
      </c>
      <c r="AG476" s="131">
        <f t="shared" si="178"/>
        <v>1.8214782679872307E-2</v>
      </c>
      <c r="AH476" s="138">
        <f t="shared" si="179"/>
        <v>1754</v>
      </c>
      <c r="AI476" s="139">
        <f t="shared" si="180"/>
        <v>7.1785217320127687E-2</v>
      </c>
      <c r="AJ476" s="139">
        <f t="shared" si="181"/>
        <v>0.31368046809686978</v>
      </c>
      <c r="AL476" s="197">
        <v>2254519189208</v>
      </c>
      <c r="AM476" s="197">
        <v>4981160611946</v>
      </c>
      <c r="AN476" s="197" t="s">
        <v>152</v>
      </c>
      <c r="AO476" s="241" t="s">
        <v>1627</v>
      </c>
      <c r="AP476" s="241" t="s">
        <v>1224</v>
      </c>
      <c r="AQ476" s="242" t="s">
        <v>108</v>
      </c>
      <c r="AR476" s="242" t="s">
        <v>152</v>
      </c>
      <c r="AS476" s="431">
        <f>VLOOKUP(B:B,[1]FALKEN!$B:$K,8,0)</f>
        <v>13684</v>
      </c>
      <c r="AT476" s="431">
        <v>1050</v>
      </c>
      <c r="AU476" s="211" t="s">
        <v>3957</v>
      </c>
      <c r="AV476" s="197" t="s">
        <v>5515</v>
      </c>
      <c r="AW476" s="134" t="str">
        <f>IFERROR(VLOOKUP(AV:AV,Q商品!B:E,4,0),"")</f>
        <v>2022年製 AZENIS FK510 225/45R19 96Y XL サマータイヤ ラベルなし 翌営業日発送</v>
      </c>
      <c r="AX476" s="134" t="str">
        <f>IFERROR(VLOOKUP(B:B,在庫!B:M,12,0),"")</f>
        <v>2022年製</v>
      </c>
      <c r="AY476" s="134">
        <f>IFERROR(VLOOKUP(B:B,在庫!B:L,10,0),"")</f>
        <v>1</v>
      </c>
      <c r="AZ476" s="244" t="e">
        <f>VLOOKUP(AL:AL,[1]MICHELIN!$B:$AH,32,0)</f>
        <v>#N/A</v>
      </c>
      <c r="BA476" s="244" t="e">
        <f>VLOOKUP(AL:AL,[1]MICHELIN!$B:$AH,33,0)</f>
        <v>#N/A</v>
      </c>
      <c r="BC476" s="11" t="s">
        <v>2055</v>
      </c>
    </row>
    <row r="477" spans="1:55" s="11" customFormat="1" ht="19.5" customHeight="1">
      <c r="A477" s="247">
        <f t="shared" si="172"/>
        <v>1</v>
      </c>
      <c r="B477" s="261">
        <f t="shared" si="173"/>
        <v>2454018189208</v>
      </c>
      <c r="C477" s="243">
        <f>VLOOKUP(B:B,[1]FALKEN!$B:$K,9,0)</f>
        <v>2</v>
      </c>
      <c r="D477" s="11" t="s">
        <v>5343</v>
      </c>
      <c r="E477" s="397" t="s">
        <v>800</v>
      </c>
      <c r="F477" s="322" t="s">
        <v>7512</v>
      </c>
      <c r="G477" s="133" t="s">
        <v>10661</v>
      </c>
      <c r="H477" s="235">
        <v>1</v>
      </c>
      <c r="I477" s="430">
        <f>VLOOKUP(B:B,[1]FALKEN!$B:$K,10,0)</f>
        <v>1</v>
      </c>
      <c r="J477" s="132"/>
      <c r="K477" s="133" t="s">
        <v>5505</v>
      </c>
      <c r="L477" s="133">
        <v>13</v>
      </c>
      <c r="M477" s="135"/>
      <c r="N477" s="236"/>
      <c r="O477" s="236"/>
      <c r="P477" s="237"/>
      <c r="Q477" s="238">
        <f t="shared" si="163"/>
        <v>-954.5454545454545</v>
      </c>
      <c r="R477" s="144">
        <f t="shared" si="171"/>
        <v>13.304285714285715</v>
      </c>
      <c r="S477" s="248">
        <v>1074476730</v>
      </c>
      <c r="T477" s="305" t="s">
        <v>8245</v>
      </c>
      <c r="U477" s="194">
        <f t="shared" si="166"/>
        <v>17895</v>
      </c>
      <c r="V477" s="11">
        <v>900</v>
      </c>
      <c r="W477" s="239">
        <v>18795</v>
      </c>
      <c r="X477" s="136">
        <f t="shared" si="167"/>
        <v>11745</v>
      </c>
      <c r="Y477" s="240">
        <f t="shared" si="168"/>
        <v>16131.81818181818</v>
      </c>
      <c r="Z477" s="142" t="str">
        <f t="shared" si="169"/>
        <v/>
      </c>
      <c r="AA477" s="137">
        <f t="shared" si="170"/>
        <v>0.27193575655114111</v>
      </c>
      <c r="AB477" s="145"/>
      <c r="AC477" s="189">
        <f t="shared" si="174"/>
        <v>17544</v>
      </c>
      <c r="AD477" s="187">
        <f t="shared" si="175"/>
        <v>19279</v>
      </c>
      <c r="AE477" s="129">
        <f t="shared" si="176"/>
        <v>1735.11</v>
      </c>
      <c r="AF477" s="130">
        <f t="shared" si="177"/>
        <v>351.1099999999999</v>
      </c>
      <c r="AG477" s="131">
        <f t="shared" si="178"/>
        <v>1.8212044193163541E-2</v>
      </c>
      <c r="AH477" s="138">
        <f t="shared" si="179"/>
        <v>1384</v>
      </c>
      <c r="AI477" s="139">
        <f t="shared" si="180"/>
        <v>7.1787955806836459E-2</v>
      </c>
      <c r="AJ477" s="139">
        <f t="shared" si="181"/>
        <v>0.25372371235797758</v>
      </c>
      <c r="AL477" s="197">
        <v>2454018189208</v>
      </c>
      <c r="AM477" s="197">
        <v>4981160365993</v>
      </c>
      <c r="AN477" s="197" t="s">
        <v>152</v>
      </c>
      <c r="AO477" s="241" t="s">
        <v>1627</v>
      </c>
      <c r="AP477" s="241" t="s">
        <v>813</v>
      </c>
      <c r="AQ477" s="242" t="s">
        <v>83</v>
      </c>
      <c r="AR477" s="242" t="s">
        <v>152</v>
      </c>
      <c r="AS477" s="431">
        <v>11745</v>
      </c>
      <c r="AT477" s="431">
        <v>1050</v>
      </c>
      <c r="AU477" s="211" t="s">
        <v>3957</v>
      </c>
      <c r="AV477" s="197" t="s">
        <v>5531</v>
      </c>
      <c r="AW477" s="134" t="str">
        <f>IFERROR(VLOOKUP(AV:AV,Q商品!B:E,4,0),"")</f>
        <v>2023年製 AZENIS FK510 245/40ZR18 97Y XL サマータイヤ ラベルなし 翌営業日発送</v>
      </c>
      <c r="AX477" s="134" t="str">
        <f>IFERROR(VLOOKUP(B:B,在庫!B:M,12,0),"")</f>
        <v>2023年製</v>
      </c>
      <c r="AY477" s="134">
        <f>IFERROR(VLOOKUP(B:B,在庫!B:L,10,0),"")</f>
        <v>1</v>
      </c>
      <c r="AZ477" s="244" t="e">
        <f>VLOOKUP(AL:AL,[1]MICHELIN!$B:$AH,32,0)</f>
        <v>#N/A</v>
      </c>
      <c r="BA477" s="244" t="e">
        <f>VLOOKUP(AL:AL,[1]MICHELIN!$B:$AH,33,0)</f>
        <v>#N/A</v>
      </c>
      <c r="BC477" s="11" t="s">
        <v>2055</v>
      </c>
    </row>
    <row r="478" spans="1:55" s="11" customFormat="1" ht="19.5" customHeight="1">
      <c r="A478" s="247">
        <f t="shared" si="172"/>
        <v>1</v>
      </c>
      <c r="B478" s="261">
        <f t="shared" si="173"/>
        <v>2454019189207</v>
      </c>
      <c r="C478" s="243">
        <f>VLOOKUP(B:B,[1]FALKEN!$B:$K,9,0)</f>
        <v>48</v>
      </c>
      <c r="D478" s="11" t="s">
        <v>5343</v>
      </c>
      <c r="E478" s="397" t="s">
        <v>801</v>
      </c>
      <c r="F478" s="310" t="s">
        <v>7317</v>
      </c>
      <c r="G478" s="133" t="s">
        <v>10661</v>
      </c>
      <c r="H478" s="235">
        <v>40</v>
      </c>
      <c r="I478" s="430">
        <f>VLOOKUP(B:B,[1]FALKEN!$B:$K,10,0)</f>
        <v>40</v>
      </c>
      <c r="J478" s="132" t="s">
        <v>12</v>
      </c>
      <c r="K478" s="133" t="s">
        <v>5505</v>
      </c>
      <c r="L478" s="133">
        <v>14</v>
      </c>
      <c r="M478" s="135" t="s">
        <v>8602</v>
      </c>
      <c r="N478" s="236" t="s">
        <v>8606</v>
      </c>
      <c r="O478" s="236" t="s">
        <v>2015</v>
      </c>
      <c r="P478" s="237">
        <v>23076</v>
      </c>
      <c r="Q478" s="238">
        <f t="shared" si="163"/>
        <v>20023.63636363636</v>
      </c>
      <c r="R478" s="144">
        <f t="shared" si="171"/>
        <v>0.26451920457640959</v>
      </c>
      <c r="S478" s="248">
        <v>1074476528</v>
      </c>
      <c r="T478" s="306" t="s">
        <v>10705</v>
      </c>
      <c r="U478" s="194">
        <f t="shared" si="166"/>
        <v>23076</v>
      </c>
      <c r="W478" s="239">
        <v>23076</v>
      </c>
      <c r="X478" s="136">
        <f t="shared" si="167"/>
        <v>14727</v>
      </c>
      <c r="Y478" s="240">
        <f t="shared" si="168"/>
        <v>20023.63636363636</v>
      </c>
      <c r="Z478" s="142">
        <f t="shared" si="169"/>
        <v>7.730975905702886E-2</v>
      </c>
      <c r="AA478" s="137">
        <f t="shared" si="170"/>
        <v>0.26451920457640959</v>
      </c>
      <c r="AB478" s="145"/>
      <c r="AC478" s="189">
        <f t="shared" si="174"/>
        <v>22623</v>
      </c>
      <c r="AD478" s="187">
        <f t="shared" si="175"/>
        <v>24860</v>
      </c>
      <c r="AE478" s="129">
        <f t="shared" si="176"/>
        <v>2237.4</v>
      </c>
      <c r="AF478" s="130">
        <f t="shared" si="177"/>
        <v>453.40000000000009</v>
      </c>
      <c r="AG478" s="131">
        <f t="shared" si="178"/>
        <v>1.8238133547868064E-2</v>
      </c>
      <c r="AH478" s="138">
        <f t="shared" si="179"/>
        <v>1784</v>
      </c>
      <c r="AI478" s="139">
        <f t="shared" si="180"/>
        <v>7.1761866452131937E-2</v>
      </c>
      <c r="AJ478" s="139">
        <f t="shared" si="181"/>
        <v>0.24628107102854152</v>
      </c>
      <c r="AL478" s="197">
        <v>2454019189207</v>
      </c>
      <c r="AM478" s="197">
        <v>4981160611878</v>
      </c>
      <c r="AN478" s="197" t="s">
        <v>152</v>
      </c>
      <c r="AO478" s="241" t="s">
        <v>1627</v>
      </c>
      <c r="AP478" s="241" t="s">
        <v>1124</v>
      </c>
      <c r="AQ478" s="242" t="s">
        <v>106</v>
      </c>
      <c r="AR478" s="242" t="s">
        <v>152</v>
      </c>
      <c r="AS478" s="431">
        <f>VLOOKUP(B:B,[1]FALKEN!$B:$K,8,0)</f>
        <v>14727</v>
      </c>
      <c r="AT478" s="431">
        <v>1050</v>
      </c>
      <c r="AU478" s="211" t="s">
        <v>3957</v>
      </c>
      <c r="AV478" s="197" t="s">
        <v>5533</v>
      </c>
      <c r="AW478" s="134" t="str">
        <f>IFERROR(VLOOKUP(AV:AV,Q商品!B:E,4,0),"")</f>
        <v>2022年製 AZENIS FK510 245/40R19 98Y XL サマータイヤ ラベルなし 翌営業日発送</v>
      </c>
      <c r="AX478" s="134" t="str">
        <f>IFERROR(VLOOKUP(B:B,在庫!B:M,12,0),"")</f>
        <v>2022年製</v>
      </c>
      <c r="AY478" s="134">
        <f>IFERROR(VLOOKUP(B:B,在庫!B:L,10,0),"")</f>
        <v>1</v>
      </c>
      <c r="AZ478" s="244" t="e">
        <f>VLOOKUP(AL:AL,[1]MICHELIN!$B:$AH,32,0)</f>
        <v>#N/A</v>
      </c>
      <c r="BA478" s="244" t="e">
        <f>VLOOKUP(AL:AL,[1]MICHELIN!$B:$AH,33,0)</f>
        <v>#N/A</v>
      </c>
      <c r="BC478" s="11" t="s">
        <v>2055</v>
      </c>
    </row>
    <row r="479" spans="1:55" s="11" customFormat="1" ht="19.5" customHeight="1">
      <c r="A479" s="247">
        <f t="shared" si="172"/>
        <v>1</v>
      </c>
      <c r="B479" s="261">
        <f t="shared" si="173"/>
        <v>2555020189207</v>
      </c>
      <c r="C479" s="243">
        <f>VLOOKUP(B:B,[1]FALKEN!$B:$K,9,0)</f>
        <v>0</v>
      </c>
      <c r="D479" s="11" t="s">
        <v>5343</v>
      </c>
      <c r="E479" s="397" t="s">
        <v>806</v>
      </c>
      <c r="F479" s="245" t="s">
        <v>431</v>
      </c>
      <c r="G479" s="133" t="s">
        <v>10661</v>
      </c>
      <c r="H479" s="235">
        <v>1</v>
      </c>
      <c r="I479" s="430">
        <f>VLOOKUP(B:B,[1]FALKEN!$B:$K,10,0)</f>
        <v>1</v>
      </c>
      <c r="J479" s="132"/>
      <c r="K479" s="133" t="s">
        <v>5505</v>
      </c>
      <c r="L479" s="133">
        <v>19</v>
      </c>
      <c r="M479" s="135"/>
      <c r="N479" s="236"/>
      <c r="O479" s="236"/>
      <c r="P479" s="237"/>
      <c r="Q479" s="238">
        <f t="shared" si="163"/>
        <v>-954.5454545454545</v>
      </c>
      <c r="R479" s="144">
        <f t="shared" si="171"/>
        <v>16.420952380952382</v>
      </c>
      <c r="S479" s="248">
        <v>1074476049</v>
      </c>
      <c r="T479" s="303" t="s">
        <v>8251</v>
      </c>
      <c r="U479" s="194">
        <f t="shared" si="166"/>
        <v>0</v>
      </c>
      <c r="W479" s="239"/>
      <c r="X479" s="136">
        <f t="shared" si="167"/>
        <v>14720</v>
      </c>
      <c r="Y479" s="240">
        <f t="shared" si="168"/>
        <v>-954.5454545454545</v>
      </c>
      <c r="Z479" s="142" t="str">
        <f t="shared" si="169"/>
        <v/>
      </c>
      <c r="AA479" s="137">
        <f t="shared" si="170"/>
        <v>16.420952380952382</v>
      </c>
      <c r="AB479" s="145"/>
      <c r="AC479" s="189">
        <f t="shared" si="174"/>
        <v>0</v>
      </c>
      <c r="AD479" s="187">
        <f t="shared" si="175"/>
        <v>0</v>
      </c>
      <c r="AE479" s="129">
        <f t="shared" si="176"/>
        <v>0</v>
      </c>
      <c r="AF479" s="130">
        <f t="shared" si="177"/>
        <v>0</v>
      </c>
      <c r="AG479" s="131" t="str">
        <f t="shared" si="178"/>
        <v/>
      </c>
      <c r="AH479" s="138">
        <f t="shared" si="179"/>
        <v>0</v>
      </c>
      <c r="AI479" s="139" t="str">
        <f t="shared" si="180"/>
        <v/>
      </c>
      <c r="AJ479" s="139" t="str">
        <f t="shared" si="181"/>
        <v/>
      </c>
      <c r="AL479" s="197">
        <v>2555020189207</v>
      </c>
      <c r="AM479" s="197">
        <v>4981160612189</v>
      </c>
      <c r="AN479" s="197" t="s">
        <v>152</v>
      </c>
      <c r="AO479" s="241" t="s">
        <v>1627</v>
      </c>
      <c r="AP479" s="241" t="s">
        <v>1630</v>
      </c>
      <c r="AQ479" s="242" t="s">
        <v>131</v>
      </c>
      <c r="AR479" s="242" t="s">
        <v>152</v>
      </c>
      <c r="AS479" s="431">
        <v>14720</v>
      </c>
      <c r="AT479" s="431">
        <v>1050</v>
      </c>
      <c r="AU479" s="211" t="s">
        <v>3957</v>
      </c>
      <c r="AV479" s="197" t="s">
        <v>5543</v>
      </c>
      <c r="AW479" s="134" t="str">
        <f>IFERROR(VLOOKUP(AV:AV,Q商品!B:E,4,0),"")</f>
        <v>2021年製 AZENIS FK510 255/50ZR20 109Y XL サマータイヤ ラベルなし 翌営業日発送</v>
      </c>
      <c r="AX479" s="134" t="str">
        <f>IFERROR(VLOOKUP(B:B,在庫!B:M,12,0),"")</f>
        <v>2021年製</v>
      </c>
      <c r="AY479" s="134">
        <f>IFERROR(VLOOKUP(B:B,在庫!B:L,10,0),"")</f>
        <v>1</v>
      </c>
      <c r="AZ479" s="244" t="e">
        <f>VLOOKUP(AL:AL,[1]MICHELIN!$B:$AH,32,0)</f>
        <v>#N/A</v>
      </c>
      <c r="BA479" s="244" t="e">
        <f>VLOOKUP(AL:AL,[1]MICHELIN!$B:$AH,33,0)</f>
        <v>#N/A</v>
      </c>
      <c r="BC479" s="11" t="s">
        <v>150</v>
      </c>
    </row>
    <row r="480" spans="1:55" s="11" customFormat="1" ht="19.5" customHeight="1">
      <c r="A480" s="247">
        <f t="shared" si="172"/>
        <v>1</v>
      </c>
      <c r="B480" s="261">
        <f t="shared" si="173"/>
        <v>2255018189300</v>
      </c>
      <c r="C480" s="243">
        <f>VLOOKUP(B:B,[1]FALKEN!$B:$K,9,0)</f>
        <v>4</v>
      </c>
      <c r="D480" s="11" t="s">
        <v>5343</v>
      </c>
      <c r="E480" s="397" t="s">
        <v>809</v>
      </c>
      <c r="F480" s="322" t="s">
        <v>8485</v>
      </c>
      <c r="G480" s="133" t="s">
        <v>10661</v>
      </c>
      <c r="H480" s="235">
        <v>3</v>
      </c>
      <c r="I480" s="430">
        <f>VLOOKUP(B:B,[1]FALKEN!$B:$K,10,0)</f>
        <v>3</v>
      </c>
      <c r="J480" s="132"/>
      <c r="K480" s="133" t="s">
        <v>5505</v>
      </c>
      <c r="L480" s="133">
        <v>22</v>
      </c>
      <c r="M480" s="135"/>
      <c r="N480" s="236"/>
      <c r="O480" s="236"/>
      <c r="P480" s="237"/>
      <c r="Q480" s="238">
        <f t="shared" si="163"/>
        <v>-954.5454545454545</v>
      </c>
      <c r="R480" s="144">
        <f t="shared" si="171"/>
        <v>13.922380952380953</v>
      </c>
      <c r="S480" s="248">
        <v>1074476530</v>
      </c>
      <c r="T480" s="303" t="s">
        <v>8254</v>
      </c>
      <c r="U480" s="194">
        <f t="shared" si="166"/>
        <v>18323</v>
      </c>
      <c r="W480" s="239">
        <v>18323</v>
      </c>
      <c r="X480" s="136">
        <f t="shared" si="167"/>
        <v>12335</v>
      </c>
      <c r="Y480" s="240">
        <f t="shared" si="168"/>
        <v>15702.727272727272</v>
      </c>
      <c r="Z480" s="142" t="str">
        <f t="shared" si="169"/>
        <v/>
      </c>
      <c r="AA480" s="137">
        <f t="shared" si="170"/>
        <v>0.21446766630000574</v>
      </c>
      <c r="AB480" s="145"/>
      <c r="AC480" s="189">
        <f t="shared" si="174"/>
        <v>17963</v>
      </c>
      <c r="AD480" s="187">
        <f t="shared" si="175"/>
        <v>19739</v>
      </c>
      <c r="AE480" s="129">
        <f t="shared" si="176"/>
        <v>1776.51</v>
      </c>
      <c r="AF480" s="130">
        <f t="shared" si="177"/>
        <v>360.51</v>
      </c>
      <c r="AG480" s="131">
        <f t="shared" si="178"/>
        <v>1.8263843153148589E-2</v>
      </c>
      <c r="AH480" s="138">
        <f t="shared" si="179"/>
        <v>1416</v>
      </c>
      <c r="AI480" s="139">
        <f t="shared" si="180"/>
        <v>7.1736156846851418E-2</v>
      </c>
      <c r="AJ480" s="139">
        <f t="shared" si="181"/>
        <v>0.19620382314685716</v>
      </c>
      <c r="AL480" s="197">
        <v>2255018189300</v>
      </c>
      <c r="AM480" s="197">
        <v>4981160553185</v>
      </c>
      <c r="AN480" s="197" t="s">
        <v>152</v>
      </c>
      <c r="AO480" s="241" t="s">
        <v>1624</v>
      </c>
      <c r="AP480" s="241" t="s">
        <v>1092</v>
      </c>
      <c r="AQ480" s="242" t="s">
        <v>80</v>
      </c>
      <c r="AR480" s="242" t="s">
        <v>152</v>
      </c>
      <c r="AS480" s="431">
        <v>12335</v>
      </c>
      <c r="AT480" s="431">
        <v>1050</v>
      </c>
      <c r="AU480" s="211" t="s">
        <v>3957</v>
      </c>
      <c r="AV480" s="197" t="s">
        <v>5549</v>
      </c>
      <c r="AW480" s="134" t="str">
        <f>IFERROR(VLOOKUP(AV:AV,Q商品!B:E,4,0),"")</f>
        <v>2022年製 AZENIS FK510 SUV 225/50R18 99W XL サマータイヤ ラベルなし 翌営業日発送</v>
      </c>
      <c r="AX480" s="134" t="str">
        <f>IFERROR(VLOOKUP(B:B,在庫!B:M,12,0),"")</f>
        <v>2022年製</v>
      </c>
      <c r="AY480" s="134">
        <f>IFERROR(VLOOKUP(B:B,在庫!B:L,10,0),"")</f>
        <v>1</v>
      </c>
      <c r="AZ480" s="244" t="e">
        <f>VLOOKUP(AL:AL,[1]MICHELIN!$B:$AH,32,0)</f>
        <v>#N/A</v>
      </c>
      <c r="BA480" s="244" t="e">
        <f>VLOOKUP(AL:AL,[1]MICHELIN!$B:$AH,33,0)</f>
        <v>#N/A</v>
      </c>
      <c r="BC480" s="11" t="s">
        <v>2055</v>
      </c>
    </row>
    <row r="481" spans="1:55" s="11" customFormat="1" ht="19.5" customHeight="1">
      <c r="A481" s="247">
        <f t="shared" si="172"/>
        <v>1</v>
      </c>
      <c r="B481" s="261">
        <f t="shared" si="173"/>
        <v>2255518189305</v>
      </c>
      <c r="C481" s="243">
        <f>VLOOKUP(B:B,[1]FALKEN!$B:$K,9,0)</f>
        <v>28</v>
      </c>
      <c r="D481" s="11" t="s">
        <v>5343</v>
      </c>
      <c r="E481" s="397" t="s">
        <v>810</v>
      </c>
      <c r="F481" s="310" t="s">
        <v>7318</v>
      </c>
      <c r="G481" s="133" t="s">
        <v>10663</v>
      </c>
      <c r="H481" s="235">
        <v>25</v>
      </c>
      <c r="I481" s="430">
        <f>VLOOKUP(B:B,[1]FALKEN!$B:$K,10,0)</f>
        <v>25</v>
      </c>
      <c r="J481" s="132" t="s">
        <v>12</v>
      </c>
      <c r="K481" s="133" t="s">
        <v>5505</v>
      </c>
      <c r="L481" s="133">
        <v>23</v>
      </c>
      <c r="M481" s="135" t="s">
        <v>8602</v>
      </c>
      <c r="N481" s="236" t="s">
        <v>8608</v>
      </c>
      <c r="O481" s="236" t="s">
        <v>2015</v>
      </c>
      <c r="P481" s="237">
        <v>20869</v>
      </c>
      <c r="Q481" s="238">
        <f t="shared" si="163"/>
        <v>18017.272727272724</v>
      </c>
      <c r="R481" s="144">
        <f t="shared" si="171"/>
        <v>0.28196679953579884</v>
      </c>
      <c r="S481" s="248">
        <v>1074476532</v>
      </c>
      <c r="T481" s="302" t="s">
        <v>10706</v>
      </c>
      <c r="U481" s="194">
        <f t="shared" si="166"/>
        <v>20869</v>
      </c>
      <c r="W481" s="239">
        <v>20869</v>
      </c>
      <c r="X481" s="136">
        <f t="shared" si="167"/>
        <v>12937</v>
      </c>
      <c r="Y481" s="240">
        <f t="shared" si="168"/>
        <v>18017.272727272724</v>
      </c>
      <c r="Z481" s="142">
        <f t="shared" si="169"/>
        <v>7.7291676649575924E-2</v>
      </c>
      <c r="AA481" s="137">
        <f t="shared" si="170"/>
        <v>0.28196679953579884</v>
      </c>
      <c r="AB481" s="145"/>
      <c r="AC481" s="189">
        <f t="shared" si="174"/>
        <v>20459</v>
      </c>
      <c r="AD481" s="187">
        <f t="shared" si="175"/>
        <v>22482</v>
      </c>
      <c r="AE481" s="129">
        <f t="shared" si="176"/>
        <v>2023.3799999999999</v>
      </c>
      <c r="AF481" s="130">
        <f t="shared" si="177"/>
        <v>410.37999999999988</v>
      </c>
      <c r="AG481" s="131">
        <f t="shared" si="178"/>
        <v>1.8253714082377009E-2</v>
      </c>
      <c r="AH481" s="138">
        <f t="shared" si="179"/>
        <v>1613</v>
      </c>
      <c r="AI481" s="139">
        <f t="shared" si="180"/>
        <v>7.1746285917622984E-2</v>
      </c>
      <c r="AJ481" s="139">
        <f t="shared" si="181"/>
        <v>0.26371308545342181</v>
      </c>
      <c r="AL481" s="197">
        <v>2255518189305</v>
      </c>
      <c r="AM481" s="197">
        <v>4981160820430</v>
      </c>
      <c r="AN481" s="197" t="s">
        <v>152</v>
      </c>
      <c r="AO481" s="241" t="s">
        <v>1624</v>
      </c>
      <c r="AP481" s="241" t="s">
        <v>1625</v>
      </c>
      <c r="AQ481" s="242" t="s">
        <v>71</v>
      </c>
      <c r="AR481" s="242" t="s">
        <v>152</v>
      </c>
      <c r="AS481" s="431">
        <f>VLOOKUP(B:B,[1]FALKEN!$B:$K,8,0)</f>
        <v>12937</v>
      </c>
      <c r="AT481" s="431">
        <v>1050</v>
      </c>
      <c r="AU481" s="211" t="s">
        <v>3957</v>
      </c>
      <c r="AV481" s="197" t="s">
        <v>5551</v>
      </c>
      <c r="AW481" s="134" t="str">
        <f>IFERROR(VLOOKUP(AV:AV,Q商品!B:E,4,0),"")</f>
        <v>2023年製 AZENIS FK510 SUV 225/55R18 102W XL サマータイヤ ラベルなし 翌営業日発送</v>
      </c>
      <c r="AX481" s="134" t="str">
        <f>IFERROR(VLOOKUP(B:B,在庫!B:M,12,0),"")</f>
        <v>2023年製</v>
      </c>
      <c r="AY481" s="134">
        <f>IFERROR(VLOOKUP(B:B,在庫!B:L,10,0),"")</f>
        <v>1</v>
      </c>
      <c r="AZ481" s="244" t="e">
        <f>VLOOKUP(AL:AL,[1]MICHELIN!$B:$AH,32,0)</f>
        <v>#N/A</v>
      </c>
      <c r="BA481" s="244" t="e">
        <f>VLOOKUP(AL:AL,[1]MICHELIN!$B:$AH,33,0)</f>
        <v>#N/A</v>
      </c>
      <c r="BC481" s="11" t="s">
        <v>2055</v>
      </c>
    </row>
    <row r="482" spans="1:55" s="11" customFormat="1" ht="19.5" customHeight="1">
      <c r="A482" s="247">
        <f t="shared" si="172"/>
        <v>1</v>
      </c>
      <c r="B482" s="261">
        <f t="shared" si="173"/>
        <v>2355019189306</v>
      </c>
      <c r="C482" s="243">
        <f>VLOOKUP(B:B,[1]FALKEN!$B:$K,9,0)</f>
        <v>16</v>
      </c>
      <c r="D482" s="11" t="s">
        <v>5343</v>
      </c>
      <c r="E482" s="397" t="s">
        <v>5553</v>
      </c>
      <c r="F482" s="310" t="s">
        <v>7319</v>
      </c>
      <c r="G482" s="133" t="s">
        <v>10663</v>
      </c>
      <c r="H482" s="235">
        <v>19</v>
      </c>
      <c r="I482" s="430">
        <f>VLOOKUP(B:B,[1]FALKEN!$B:$K,10,0)</f>
        <v>19</v>
      </c>
      <c r="J482" s="132" t="s">
        <v>12</v>
      </c>
      <c r="K482" s="133" t="s">
        <v>5505</v>
      </c>
      <c r="L482" s="133">
        <v>24</v>
      </c>
      <c r="M482" s="135" t="s">
        <v>8607</v>
      </c>
      <c r="N482" s="236"/>
      <c r="O482" s="236"/>
      <c r="P482" s="237"/>
      <c r="Q482" s="238">
        <f t="shared" ref="Q482:Q545" si="182">(P482-AT482)/1.1</f>
        <v>-954.5454545454545</v>
      </c>
      <c r="R482" s="144">
        <f t="shared" si="171"/>
        <v>14.866285714285715</v>
      </c>
      <c r="S482" s="248">
        <v>1074476047</v>
      </c>
      <c r="T482" s="305" t="s">
        <v>8256</v>
      </c>
      <c r="U482" s="194">
        <f t="shared" si="166"/>
        <v>25995</v>
      </c>
      <c r="W482" s="239">
        <v>25995</v>
      </c>
      <c r="X482" s="136">
        <f t="shared" si="167"/>
        <v>13236</v>
      </c>
      <c r="Y482" s="240">
        <f t="shared" si="168"/>
        <v>22677.272727272724</v>
      </c>
      <c r="Z482" s="142" t="str">
        <f t="shared" si="169"/>
        <v/>
      </c>
      <c r="AA482" s="137">
        <f t="shared" si="170"/>
        <v>0.4163319302465423</v>
      </c>
      <c r="AB482" s="145"/>
      <c r="AC482" s="189">
        <f t="shared" si="174"/>
        <v>25485</v>
      </c>
      <c r="AD482" s="187">
        <f t="shared" si="175"/>
        <v>28005</v>
      </c>
      <c r="AE482" s="129">
        <f t="shared" si="176"/>
        <v>2520.4499999999998</v>
      </c>
      <c r="AF482" s="130">
        <f t="shared" si="177"/>
        <v>510.44999999999982</v>
      </c>
      <c r="AG482" s="131">
        <f t="shared" si="178"/>
        <v>1.8227102303160145E-2</v>
      </c>
      <c r="AH482" s="138">
        <f t="shared" si="179"/>
        <v>2010</v>
      </c>
      <c r="AI482" s="139">
        <f t="shared" si="180"/>
        <v>7.1772897696839852E-2</v>
      </c>
      <c r="AJ482" s="139">
        <f t="shared" si="181"/>
        <v>0.39810482794338214</v>
      </c>
      <c r="AL482" s="197">
        <v>2355019189306</v>
      </c>
      <c r="AM482" s="197">
        <v>4981160553215</v>
      </c>
      <c r="AN482" s="197" t="s">
        <v>152</v>
      </c>
      <c r="AO482" s="241" t="s">
        <v>1624</v>
      </c>
      <c r="AP482" s="241" t="s">
        <v>1626</v>
      </c>
      <c r="AQ482" s="242" t="s">
        <v>102</v>
      </c>
      <c r="AR482" s="242" t="s">
        <v>152</v>
      </c>
      <c r="AS482" s="431">
        <f>VLOOKUP(B:B,[1]FALKEN!$B:$K,8,0)</f>
        <v>13236</v>
      </c>
      <c r="AT482" s="431">
        <v>1050</v>
      </c>
      <c r="AU482" s="211" t="s">
        <v>3957</v>
      </c>
      <c r="AV482" s="197" t="s">
        <v>5554</v>
      </c>
      <c r="AW482" s="134" t="str">
        <f>IFERROR(VLOOKUP(AV:AV,Q商品!B:E,4,0),"")</f>
        <v>2022年製 AZENIS FK510 SUV 235/50R19 103W XL サマータイヤ 翌営業日発送</v>
      </c>
      <c r="AX482" s="134" t="str">
        <f>IFERROR(VLOOKUP(B:B,在庫!B:M,12,0),"")</f>
        <v>2022年製</v>
      </c>
      <c r="AY482" s="134">
        <f>IFERROR(VLOOKUP(B:B,在庫!B:L,10,0),"")</f>
        <v>1</v>
      </c>
      <c r="AZ482" s="244" t="e">
        <f>VLOOKUP(AL:AL,[1]MICHELIN!$B:$AH,32,0)</f>
        <v>#N/A</v>
      </c>
      <c r="BA482" s="244" t="e">
        <f>VLOOKUP(AL:AL,[1]MICHELIN!$B:$AH,33,0)</f>
        <v>#N/A</v>
      </c>
      <c r="BC482" s="11" t="s">
        <v>2055</v>
      </c>
    </row>
    <row r="483" spans="1:55" s="11" customFormat="1" ht="19.5" customHeight="1">
      <c r="A483" s="247">
        <f t="shared" si="172"/>
        <v>1</v>
      </c>
      <c r="B483" s="261">
        <f t="shared" si="173"/>
        <v>2453521189217</v>
      </c>
      <c r="C483" s="243">
        <f>VLOOKUP(B:B,[1]FALKEN!$B:$K,9,0)</f>
        <v>6</v>
      </c>
      <c r="D483" s="11" t="s">
        <v>5343</v>
      </c>
      <c r="E483" s="397" t="s">
        <v>8585</v>
      </c>
      <c r="F483" s="323" t="s">
        <v>8586</v>
      </c>
      <c r="G483" s="133" t="s">
        <v>10661</v>
      </c>
      <c r="H483" s="235">
        <v>2</v>
      </c>
      <c r="I483" s="430">
        <f>VLOOKUP(B:B,[1]FALKEN!$B:$K,10,0)</f>
        <v>2</v>
      </c>
      <c r="J483" s="132" t="s">
        <v>12</v>
      </c>
      <c r="K483" s="133" t="s">
        <v>5505</v>
      </c>
      <c r="L483" s="133">
        <v>26</v>
      </c>
      <c r="M483" s="135"/>
      <c r="N483" s="236"/>
      <c r="O483" s="236"/>
      <c r="P483" s="237"/>
      <c r="Q483" s="238">
        <f t="shared" si="182"/>
        <v>-954.5454545454545</v>
      </c>
      <c r="R483" s="144">
        <f t="shared" si="171"/>
        <v>17.67704761904762</v>
      </c>
      <c r="S483" s="248">
        <v>1074475770</v>
      </c>
      <c r="T483" s="309" t="s">
        <v>8258</v>
      </c>
      <c r="U483" s="194">
        <f t="shared" si="166"/>
        <v>41779</v>
      </c>
      <c r="W483" s="239">
        <v>41779</v>
      </c>
      <c r="X483" s="136">
        <f t="shared" si="167"/>
        <v>15919</v>
      </c>
      <c r="Y483" s="240">
        <f t="shared" si="168"/>
        <v>37026.363636363632</v>
      </c>
      <c r="Z483" s="142" t="str">
        <f t="shared" si="169"/>
        <v/>
      </c>
      <c r="AA483" s="137">
        <f t="shared" si="170"/>
        <v>0.57006310000245519</v>
      </c>
      <c r="AB483" s="145"/>
      <c r="AC483" s="189">
        <f t="shared" ref="AC483:AC514" si="183">ROUNDDOWN(U483/1.02,0)</f>
        <v>40959</v>
      </c>
      <c r="AD483" s="187">
        <f t="shared" ref="AD483:AD514" si="184">ROUNDDOWN(AC483/0.91,0)</f>
        <v>45009</v>
      </c>
      <c r="AE483" s="129">
        <f t="shared" si="176"/>
        <v>4050.81</v>
      </c>
      <c r="AF483" s="130">
        <f t="shared" si="177"/>
        <v>820.81</v>
      </c>
      <c r="AG483" s="131">
        <f t="shared" si="178"/>
        <v>1.8236574907240774E-2</v>
      </c>
      <c r="AH483" s="138">
        <f t="shared" si="179"/>
        <v>3230</v>
      </c>
      <c r="AI483" s="139">
        <f t="shared" si="180"/>
        <v>7.1763425092759223E-2</v>
      </c>
      <c r="AJ483" s="139">
        <f t="shared" si="181"/>
        <v>0.55182652509521446</v>
      </c>
      <c r="AL483" s="197">
        <v>2453521189217</v>
      </c>
      <c r="AM483" s="197">
        <v>4982266073232</v>
      </c>
      <c r="AN483" s="197" t="s">
        <v>152</v>
      </c>
      <c r="AO483" s="241" t="s">
        <v>8583</v>
      </c>
      <c r="AP483" s="241" t="s">
        <v>1632</v>
      </c>
      <c r="AQ483" s="242" t="s">
        <v>134</v>
      </c>
      <c r="AR483" s="242" t="s">
        <v>152</v>
      </c>
      <c r="AS483" s="431">
        <f>VLOOKUP(B:B,[1]FALKEN!$B:$K,8,0)</f>
        <v>15919</v>
      </c>
      <c r="AT483" s="431">
        <v>1050</v>
      </c>
      <c r="AU483" s="211" t="s">
        <v>3957</v>
      </c>
      <c r="AV483" s="197" t="s">
        <v>5565</v>
      </c>
      <c r="AW483" s="134" t="str">
        <f>IFERROR(VLOOKUP(AV:AV,Q商品!B:E,4,0),"")</f>
        <v>2023年製 AZENIS FK520L 245/35ZR21 96YXL サマータイヤ 翌営業日発送</v>
      </c>
      <c r="AX483" s="134" t="str">
        <f>IFERROR(VLOOKUP(B:B,在庫!B:M,12,0),"")</f>
        <v>2023年製</v>
      </c>
      <c r="AY483" s="134">
        <f>IFERROR(VLOOKUP(B:B,在庫!B:L,10,0),"")</f>
        <v>1</v>
      </c>
      <c r="AZ483" s="244" t="e">
        <f>VLOOKUP(AL:AL,[1]MICHELIN!$B:$AH,32,0)</f>
        <v>#N/A</v>
      </c>
      <c r="BA483" s="244" t="e">
        <f>VLOOKUP(AL:AL,[1]MICHELIN!$B:$AH,33,0)</f>
        <v>#N/A</v>
      </c>
      <c r="BC483" s="11" t="s">
        <v>2055</v>
      </c>
    </row>
    <row r="484" spans="1:55" s="11" customFormat="1" ht="19.5" customHeight="1">
      <c r="A484" s="247">
        <f t="shared" si="172"/>
        <v>1</v>
      </c>
      <c r="B484" s="261">
        <f t="shared" si="173"/>
        <v>2454020189210</v>
      </c>
      <c r="C484" s="243">
        <f>VLOOKUP(B:B,[1]FALKEN!$B:$K,9,0)</f>
        <v>0</v>
      </c>
      <c r="D484" s="11" t="s">
        <v>5343</v>
      </c>
      <c r="E484" s="397" t="s">
        <v>8589</v>
      </c>
      <c r="F484" s="323" t="s">
        <v>8590</v>
      </c>
      <c r="G484" s="133" t="s">
        <v>10661</v>
      </c>
      <c r="H484" s="235">
        <v>12</v>
      </c>
      <c r="I484" s="430">
        <f>VLOOKUP(B:B,[1]FALKEN!$B:$K,10,0)</f>
        <v>12</v>
      </c>
      <c r="J484" s="132">
        <v>1450</v>
      </c>
      <c r="K484" s="133" t="s">
        <v>5505</v>
      </c>
      <c r="L484" s="133">
        <v>27</v>
      </c>
      <c r="M484" s="135"/>
      <c r="N484" s="236"/>
      <c r="O484" s="236"/>
      <c r="P484" s="237"/>
      <c r="Q484" s="238">
        <f t="shared" si="182"/>
        <v>-954.5454545454545</v>
      </c>
      <c r="R484" s="144">
        <f t="shared" si="171"/>
        <v>18.867142857142859</v>
      </c>
      <c r="S484" s="248">
        <v>1074475771</v>
      </c>
      <c r="T484" s="305" t="s">
        <v>8259</v>
      </c>
      <c r="U484" s="194">
        <f t="shared" si="166"/>
        <v>32775</v>
      </c>
      <c r="W484" s="239">
        <v>32775</v>
      </c>
      <c r="X484" s="136">
        <f t="shared" si="167"/>
        <v>17055</v>
      </c>
      <c r="Y484" s="240">
        <f t="shared" si="168"/>
        <v>28840.909090909088</v>
      </c>
      <c r="Z484" s="142" t="str">
        <f t="shared" si="169"/>
        <v/>
      </c>
      <c r="AA484" s="137">
        <f t="shared" si="170"/>
        <v>0.40865248226950351</v>
      </c>
      <c r="AB484" s="145"/>
      <c r="AC484" s="189">
        <f t="shared" si="183"/>
        <v>32132</v>
      </c>
      <c r="AD484" s="187">
        <f t="shared" si="184"/>
        <v>35309</v>
      </c>
      <c r="AE484" s="129">
        <f t="shared" si="176"/>
        <v>3177.81</v>
      </c>
      <c r="AF484" s="130">
        <f t="shared" si="177"/>
        <v>643.80999999999995</v>
      </c>
      <c r="AG484" s="131">
        <f t="shared" si="178"/>
        <v>1.8233594834178253E-2</v>
      </c>
      <c r="AH484" s="138">
        <f t="shared" si="179"/>
        <v>2534</v>
      </c>
      <c r="AI484" s="139">
        <f t="shared" si="180"/>
        <v>7.1766405165821751E-2</v>
      </c>
      <c r="AJ484" s="139">
        <f t="shared" si="181"/>
        <v>0.39041888743532527</v>
      </c>
      <c r="AL484" s="197">
        <v>2454020189210</v>
      </c>
      <c r="AM484" s="197">
        <v>4982266073263</v>
      </c>
      <c r="AN484" s="197" t="s">
        <v>152</v>
      </c>
      <c r="AO484" s="241" t="s">
        <v>3442</v>
      </c>
      <c r="AP484" s="241" t="s">
        <v>1142</v>
      </c>
      <c r="AQ484" s="242" t="s">
        <v>128</v>
      </c>
      <c r="AR484" s="242" t="s">
        <v>152</v>
      </c>
      <c r="AS484" s="431">
        <f>VLOOKUP(B:B,[1]FALKEN!$B:$K,8,0)</f>
        <v>17055</v>
      </c>
      <c r="AT484" s="431">
        <v>1050</v>
      </c>
      <c r="AU484" s="211" t="s">
        <v>3957</v>
      </c>
      <c r="AV484" s="197" t="s">
        <v>5567</v>
      </c>
      <c r="AW484" s="134" t="str">
        <f>IFERROR(VLOOKUP(AV:AV,Q商品!B:E,4,0),"")</f>
        <v>2023年製 AZENIS FK520L 245/40ZR20 99YXL サマータイヤ 翌営業日発送</v>
      </c>
      <c r="AX484" s="134" t="str">
        <f>IFERROR(VLOOKUP(B:B,在庫!B:M,12,0),"")</f>
        <v>2023年製</v>
      </c>
      <c r="AY484" s="134">
        <f>IFERROR(VLOOKUP(B:B,在庫!B:L,10,0),"")</f>
        <v>1</v>
      </c>
      <c r="AZ484" s="244" t="e">
        <f>VLOOKUP(AL:AL,[1]MICHELIN!$B:$AH,32,0)</f>
        <v>#N/A</v>
      </c>
      <c r="BA484" s="244" t="e">
        <f>VLOOKUP(AL:AL,[1]MICHELIN!$B:$AH,33,0)</f>
        <v>#N/A</v>
      </c>
      <c r="BC484" s="11" t="s">
        <v>2055</v>
      </c>
    </row>
    <row r="485" spans="1:55" s="11" customFormat="1" ht="19.5" customHeight="1">
      <c r="A485" s="247">
        <f t="shared" si="172"/>
        <v>1</v>
      </c>
      <c r="B485" s="261">
        <f t="shared" si="173"/>
        <v>2453519189212</v>
      </c>
      <c r="C485" s="243">
        <f>VLOOKUP(B:B,[1]FALKEN!$B:$K,9,0)</f>
        <v>4</v>
      </c>
      <c r="D485" s="11" t="s">
        <v>5343</v>
      </c>
      <c r="E485" s="397" t="s">
        <v>8587</v>
      </c>
      <c r="F485" s="323" t="s">
        <v>8588</v>
      </c>
      <c r="G485" s="133" t="s">
        <v>10661</v>
      </c>
      <c r="H485" s="235">
        <v>32</v>
      </c>
      <c r="I485" s="430">
        <f>VLOOKUP(B:B,[1]FALKEN!$B:$K,10,0)</f>
        <v>32</v>
      </c>
      <c r="J485" s="132">
        <v>2253</v>
      </c>
      <c r="K485" s="133" t="s">
        <v>5505</v>
      </c>
      <c r="L485" s="133">
        <v>28</v>
      </c>
      <c r="M485" s="135"/>
      <c r="N485" s="236"/>
      <c r="O485" s="236"/>
      <c r="P485" s="237"/>
      <c r="Q485" s="238">
        <f t="shared" si="182"/>
        <v>-954.5454545454545</v>
      </c>
      <c r="R485" s="144">
        <f t="shared" si="171"/>
        <v>16.338190476190476</v>
      </c>
      <c r="S485" s="248">
        <v>1074475768</v>
      </c>
      <c r="T485" s="303" t="s">
        <v>8260</v>
      </c>
      <c r="U485" s="194">
        <f t="shared" si="166"/>
        <v>30752</v>
      </c>
      <c r="W485" s="239">
        <v>30752</v>
      </c>
      <c r="X485" s="136">
        <f t="shared" si="167"/>
        <v>14641</v>
      </c>
      <c r="Y485" s="240">
        <f t="shared" si="168"/>
        <v>27001.81818181818</v>
      </c>
      <c r="Z485" s="142" t="str">
        <f t="shared" si="169"/>
        <v/>
      </c>
      <c r="AA485" s="137">
        <f t="shared" si="170"/>
        <v>0.45777725405696584</v>
      </c>
      <c r="AB485" s="145"/>
      <c r="AC485" s="189">
        <f t="shared" si="183"/>
        <v>30149</v>
      </c>
      <c r="AD485" s="187">
        <f t="shared" si="184"/>
        <v>33130</v>
      </c>
      <c r="AE485" s="129">
        <f t="shared" si="176"/>
        <v>2981.7</v>
      </c>
      <c r="AF485" s="130">
        <f t="shared" si="177"/>
        <v>603.69999999999982</v>
      </c>
      <c r="AG485" s="131">
        <f t="shared" si="178"/>
        <v>1.8222155146392992E-2</v>
      </c>
      <c r="AH485" s="138">
        <f t="shared" si="179"/>
        <v>2378</v>
      </c>
      <c r="AI485" s="139">
        <f t="shared" si="180"/>
        <v>7.1777844853606998E-2</v>
      </c>
      <c r="AJ485" s="139">
        <f t="shared" si="181"/>
        <v>0.43955509891057287</v>
      </c>
      <c r="AL485" s="197">
        <v>2453519189212</v>
      </c>
      <c r="AM485" s="197">
        <v>4982266073218</v>
      </c>
      <c r="AN485" s="197" t="s">
        <v>152</v>
      </c>
      <c r="AO485" s="241" t="s">
        <v>3442</v>
      </c>
      <c r="AP485" s="241" t="s">
        <v>1140</v>
      </c>
      <c r="AQ485" s="242" t="s">
        <v>126</v>
      </c>
      <c r="AR485" s="242" t="s">
        <v>152</v>
      </c>
      <c r="AS485" s="431">
        <f>VLOOKUP(B:B,[1]FALKEN!$B:$K,8,0)</f>
        <v>14641</v>
      </c>
      <c r="AT485" s="431">
        <v>1050</v>
      </c>
      <c r="AU485" s="211" t="s">
        <v>3957</v>
      </c>
      <c r="AV485" s="197" t="s">
        <v>5564</v>
      </c>
      <c r="AW485" s="134" t="str">
        <f>IFERROR(VLOOKUP(AV:AV,Q商品!B:E,4,0),"")</f>
        <v>2023年製 AZENIS FK520L 245/35ZR19 93YXL サマータイヤ 翌営業日発送</v>
      </c>
      <c r="AX485" s="134" t="str">
        <f>IFERROR(VLOOKUP(B:B,在庫!B:M,12,0),"")</f>
        <v>2023年製</v>
      </c>
      <c r="AY485" s="134">
        <f>IFERROR(VLOOKUP(B:B,在庫!B:L,10,0),"")</f>
        <v>1</v>
      </c>
      <c r="AZ485" s="244" t="e">
        <f>VLOOKUP(AL:AL,[1]MICHELIN!$B:$AH,32,0)</f>
        <v>#N/A</v>
      </c>
      <c r="BA485" s="244" t="e">
        <f>VLOOKUP(AL:AL,[1]MICHELIN!$B:$AH,33,0)</f>
        <v>#N/A</v>
      </c>
      <c r="BC485" s="11" t="s">
        <v>2055</v>
      </c>
    </row>
    <row r="486" spans="1:55" s="11" customFormat="1" ht="19.5" customHeight="1">
      <c r="A486" s="247">
        <f t="shared" si="172"/>
        <v>1</v>
      </c>
      <c r="B486" s="261">
        <f t="shared" si="173"/>
        <v>2353519189215</v>
      </c>
      <c r="C486" s="243">
        <f>VLOOKUP(B:B,[1]FALKEN!$B:$K,9,0)</f>
        <v>1</v>
      </c>
      <c r="D486" s="11" t="s">
        <v>5343</v>
      </c>
      <c r="E486" s="397" t="s">
        <v>8591</v>
      </c>
      <c r="F486" s="323" t="s">
        <v>8592</v>
      </c>
      <c r="G486" s="133" t="s">
        <v>10661</v>
      </c>
      <c r="H486" s="235">
        <v>51</v>
      </c>
      <c r="I486" s="430">
        <f>VLOOKUP(B:B,[1]FALKEN!$B:$K,10,0)</f>
        <v>51</v>
      </c>
      <c r="J486" s="132" t="s">
        <v>12</v>
      </c>
      <c r="K486" s="133" t="s">
        <v>5505</v>
      </c>
      <c r="L486" s="133">
        <v>29</v>
      </c>
      <c r="M486" s="135"/>
      <c r="N486" s="236"/>
      <c r="O486" s="236"/>
      <c r="P486" s="237"/>
      <c r="Q486" s="238">
        <f t="shared" si="182"/>
        <v>-954.5454545454545</v>
      </c>
      <c r="R486" s="144">
        <f t="shared" si="171"/>
        <v>15.594380952380952</v>
      </c>
      <c r="S486" s="248">
        <v>1074475769</v>
      </c>
      <c r="T486" s="303" t="s">
        <v>8261</v>
      </c>
      <c r="U486" s="194">
        <f t="shared" si="166"/>
        <v>29459</v>
      </c>
      <c r="W486" s="239">
        <v>29459</v>
      </c>
      <c r="X486" s="136">
        <f t="shared" si="167"/>
        <v>13931</v>
      </c>
      <c r="Y486" s="240">
        <f t="shared" si="168"/>
        <v>25826.363636363636</v>
      </c>
      <c r="Z486" s="142" t="str">
        <f t="shared" si="169"/>
        <v/>
      </c>
      <c r="AA486" s="137">
        <f t="shared" si="170"/>
        <v>0.46058995388785245</v>
      </c>
      <c r="AB486" s="145"/>
      <c r="AC486" s="189">
        <f t="shared" si="183"/>
        <v>28881</v>
      </c>
      <c r="AD486" s="187">
        <f t="shared" si="184"/>
        <v>31737</v>
      </c>
      <c r="AE486" s="129">
        <f t="shared" si="176"/>
        <v>2856.33</v>
      </c>
      <c r="AF486" s="130">
        <f t="shared" si="177"/>
        <v>578.32999999999993</v>
      </c>
      <c r="AG486" s="131">
        <f t="shared" si="178"/>
        <v>1.8222579323817625E-2</v>
      </c>
      <c r="AH486" s="138">
        <f t="shared" si="179"/>
        <v>2278</v>
      </c>
      <c r="AI486" s="139">
        <f t="shared" si="180"/>
        <v>7.1777420676182369E-2</v>
      </c>
      <c r="AJ486" s="139">
        <f t="shared" si="181"/>
        <v>0.44236737456403485</v>
      </c>
      <c r="AL486" s="197">
        <v>2353519189215</v>
      </c>
      <c r="AM486" s="197">
        <v>4982266073119</v>
      </c>
      <c r="AN486" s="197" t="s">
        <v>152</v>
      </c>
      <c r="AO486" s="241" t="s">
        <v>3442</v>
      </c>
      <c r="AP486" s="241" t="s">
        <v>1138</v>
      </c>
      <c r="AQ486" s="242" t="s">
        <v>125</v>
      </c>
      <c r="AR486" s="242" t="s">
        <v>152</v>
      </c>
      <c r="AS486" s="431">
        <f>VLOOKUP(B:B,[1]FALKEN!$B:$K,8,0)</f>
        <v>13931</v>
      </c>
      <c r="AT486" s="431">
        <v>1050</v>
      </c>
      <c r="AU486" s="211" t="s">
        <v>3957</v>
      </c>
      <c r="AV486" s="197" t="s">
        <v>5562</v>
      </c>
      <c r="AW486" s="134" t="str">
        <f>IFERROR(VLOOKUP(AV:AV,Q商品!B:E,4,0),"")</f>
        <v>2023年製 AZENIS FK520L 235/35ZR19 91YXL サマータイヤ 翌営業日発送</v>
      </c>
      <c r="AX486" s="134" t="str">
        <f>IFERROR(VLOOKUP(B:B,在庫!B:M,12,0),"")</f>
        <v>2023年製</v>
      </c>
      <c r="AY486" s="134">
        <f>IFERROR(VLOOKUP(B:B,在庫!B:L,10,0),"")</f>
        <v>1</v>
      </c>
      <c r="AZ486" s="244" t="e">
        <f>VLOOKUP(AL:AL,[1]MICHELIN!$B:$AH,32,0)</f>
        <v>#N/A</v>
      </c>
      <c r="BA486" s="244" t="e">
        <f>VLOOKUP(AL:AL,[1]MICHELIN!$B:$AH,33,0)</f>
        <v>#N/A</v>
      </c>
      <c r="BC486" s="11" t="s">
        <v>2055</v>
      </c>
    </row>
    <row r="487" spans="1:55" s="11" customFormat="1" ht="19.5" customHeight="1">
      <c r="A487" s="247">
        <f t="shared" si="172"/>
        <v>1</v>
      </c>
      <c r="B487" s="261">
        <f t="shared" si="173"/>
        <v>2454018189215</v>
      </c>
      <c r="C487" s="243">
        <f>VLOOKUP(B:B,[1]FALKEN!$B:$K,9,0)</f>
        <v>4</v>
      </c>
      <c r="D487" s="11" t="s">
        <v>5343</v>
      </c>
      <c r="E487" s="397" t="s">
        <v>8593</v>
      </c>
      <c r="F487" s="323" t="s">
        <v>8594</v>
      </c>
      <c r="G487" s="133" t="s">
        <v>10661</v>
      </c>
      <c r="H487" s="235">
        <v>12</v>
      </c>
      <c r="I487" s="430">
        <f>VLOOKUP(B:B,[1]FALKEN!$B:$K,10,0)</f>
        <v>12</v>
      </c>
      <c r="J487" s="132">
        <v>1450</v>
      </c>
      <c r="K487" s="133" t="s">
        <v>5505</v>
      </c>
      <c r="L487" s="133">
        <v>30</v>
      </c>
      <c r="M487" s="135"/>
      <c r="N487" s="236"/>
      <c r="O487" s="236"/>
      <c r="P487" s="237"/>
      <c r="Q487" s="238">
        <f t="shared" si="182"/>
        <v>-954.5454545454545</v>
      </c>
      <c r="R487" s="144">
        <f t="shared" si="171"/>
        <v>14.55304761904762</v>
      </c>
      <c r="S487" s="248">
        <v>1074475767</v>
      </c>
      <c r="T487" s="305" t="s">
        <v>8262</v>
      </c>
      <c r="U487" s="194">
        <f t="shared" si="166"/>
        <v>26658</v>
      </c>
      <c r="W487" s="239">
        <v>26658</v>
      </c>
      <c r="X487" s="136">
        <f t="shared" si="167"/>
        <v>12937</v>
      </c>
      <c r="Y487" s="240">
        <f t="shared" si="168"/>
        <v>23279.999999999996</v>
      </c>
      <c r="Z487" s="142" t="str">
        <f t="shared" si="169"/>
        <v/>
      </c>
      <c r="AA487" s="137">
        <f t="shared" si="170"/>
        <v>0.44428694158075593</v>
      </c>
      <c r="AB487" s="145"/>
      <c r="AC487" s="189">
        <f t="shared" si="183"/>
        <v>26135</v>
      </c>
      <c r="AD487" s="187">
        <f t="shared" si="184"/>
        <v>28719</v>
      </c>
      <c r="AE487" s="129">
        <f t="shared" si="176"/>
        <v>2584.71</v>
      </c>
      <c r="AF487" s="130">
        <f t="shared" si="177"/>
        <v>523.71</v>
      </c>
      <c r="AG487" s="131">
        <f t="shared" si="178"/>
        <v>1.8235662801629585E-2</v>
      </c>
      <c r="AH487" s="138">
        <f t="shared" si="179"/>
        <v>2061</v>
      </c>
      <c r="AI487" s="139">
        <f t="shared" si="180"/>
        <v>7.1764337198370415E-2</v>
      </c>
      <c r="AJ487" s="139">
        <f t="shared" si="181"/>
        <v>0.42605127877912635</v>
      </c>
      <c r="AL487" s="197">
        <v>2454018189215</v>
      </c>
      <c r="AM487" s="197">
        <v>4982266073249</v>
      </c>
      <c r="AN487" s="197" t="s">
        <v>152</v>
      </c>
      <c r="AO487" s="241" t="s">
        <v>3442</v>
      </c>
      <c r="AP487" s="241" t="s">
        <v>813</v>
      </c>
      <c r="AQ487" s="242" t="s">
        <v>83</v>
      </c>
      <c r="AR487" s="242" t="s">
        <v>152</v>
      </c>
      <c r="AS487" s="431">
        <f>VLOOKUP(B:B,[1]FALKEN!$B:$K,8,0)</f>
        <v>12937</v>
      </c>
      <c r="AT487" s="431">
        <v>1050</v>
      </c>
      <c r="AU487" s="211" t="s">
        <v>3957</v>
      </c>
      <c r="AV487" s="197" t="s">
        <v>5566</v>
      </c>
      <c r="AW487" s="134" t="str">
        <f>IFERROR(VLOOKUP(AV:AV,Q商品!B:E,4,0),"")</f>
        <v>2023年製 AZENIS FK520L 245/40ZR18 97YXL サマータイヤ 翌営業日発送</v>
      </c>
      <c r="AX487" s="134" t="str">
        <f>IFERROR(VLOOKUP(B:B,在庫!B:M,12,0),"")</f>
        <v>2023年製</v>
      </c>
      <c r="AY487" s="134">
        <f>IFERROR(VLOOKUP(B:B,在庫!B:L,10,0),"")</f>
        <v>1</v>
      </c>
      <c r="AZ487" s="244" t="e">
        <f>VLOOKUP(AL:AL,[1]MICHELIN!$B:$AH,32,0)</f>
        <v>#N/A</v>
      </c>
      <c r="BA487" s="244" t="e">
        <f>VLOOKUP(AL:AL,[1]MICHELIN!$B:$AH,33,0)</f>
        <v>#N/A</v>
      </c>
      <c r="BC487" s="11" t="s">
        <v>2055</v>
      </c>
    </row>
    <row r="488" spans="1:55" s="11" customFormat="1" ht="19.5" customHeight="1">
      <c r="A488" s="247">
        <f t="shared" si="172"/>
        <v>1</v>
      </c>
      <c r="B488" s="261">
        <f t="shared" si="173"/>
        <v>2354018189218</v>
      </c>
      <c r="C488" s="243">
        <f>VLOOKUP(B:B,[1]FALKEN!$B:$K,9,0)</f>
        <v>4</v>
      </c>
      <c r="D488" s="11" t="s">
        <v>5343</v>
      </c>
      <c r="E488" s="397" t="s">
        <v>8595</v>
      </c>
      <c r="F488" s="323" t="s">
        <v>8596</v>
      </c>
      <c r="G488" s="133" t="s">
        <v>10661</v>
      </c>
      <c r="H488" s="235">
        <v>20</v>
      </c>
      <c r="I488" s="430">
        <f>VLOOKUP(B:B,[1]FALKEN!$B:$K,10,0)</f>
        <v>20</v>
      </c>
      <c r="J488" s="132">
        <v>515</v>
      </c>
      <c r="K488" s="133" t="s">
        <v>5505</v>
      </c>
      <c r="L488" s="133">
        <v>31</v>
      </c>
      <c r="M488" s="135"/>
      <c r="N488" s="236"/>
      <c r="O488" s="236"/>
      <c r="P488" s="237"/>
      <c r="Q488" s="238">
        <f t="shared" si="182"/>
        <v>-954.5454545454545</v>
      </c>
      <c r="R488" s="144">
        <f t="shared" si="171"/>
        <v>14.732190476190477</v>
      </c>
      <c r="S488" s="248">
        <v>1074475766</v>
      </c>
      <c r="T488" s="303" t="s">
        <v>8263</v>
      </c>
      <c r="U488" s="194">
        <f t="shared" si="166"/>
        <v>25258</v>
      </c>
      <c r="W488" s="239">
        <v>25258</v>
      </c>
      <c r="X488" s="136">
        <f t="shared" si="167"/>
        <v>13108</v>
      </c>
      <c r="Y488" s="240">
        <f t="shared" si="168"/>
        <v>22007.272727272724</v>
      </c>
      <c r="Z488" s="142" t="str">
        <f t="shared" si="169"/>
        <v/>
      </c>
      <c r="AA488" s="137">
        <f t="shared" si="170"/>
        <v>0.40437871777924644</v>
      </c>
      <c r="AB488" s="145"/>
      <c r="AC488" s="189">
        <f t="shared" si="183"/>
        <v>24762</v>
      </c>
      <c r="AD488" s="187">
        <f t="shared" si="184"/>
        <v>27210</v>
      </c>
      <c r="AE488" s="129">
        <f t="shared" si="176"/>
        <v>2448.9</v>
      </c>
      <c r="AF488" s="130">
        <f t="shared" si="177"/>
        <v>496.90000000000009</v>
      </c>
      <c r="AG488" s="131">
        <f t="shared" si="178"/>
        <v>1.8261668504226392E-2</v>
      </c>
      <c r="AH488" s="138">
        <f t="shared" si="179"/>
        <v>1952</v>
      </c>
      <c r="AI488" s="139">
        <f t="shared" si="180"/>
        <v>7.1738331495773619E-2</v>
      </c>
      <c r="AJ488" s="139">
        <f t="shared" si="181"/>
        <v>0.38611704927502005</v>
      </c>
      <c r="AL488" s="197">
        <v>2354018189218</v>
      </c>
      <c r="AM488" s="197">
        <v>4982266073133</v>
      </c>
      <c r="AN488" s="197" t="s">
        <v>152</v>
      </c>
      <c r="AO488" s="241" t="s">
        <v>3442</v>
      </c>
      <c r="AP488" s="241" t="s">
        <v>944</v>
      </c>
      <c r="AQ488" s="242" t="s">
        <v>34</v>
      </c>
      <c r="AR488" s="242" t="s">
        <v>152</v>
      </c>
      <c r="AS488" s="431">
        <f>VLOOKUP(B:B,[1]FALKEN!$B:$K,8,0)</f>
        <v>13108</v>
      </c>
      <c r="AT488" s="431">
        <v>1050</v>
      </c>
      <c r="AU488" s="211" t="s">
        <v>3957</v>
      </c>
      <c r="AV488" s="197" t="s">
        <v>5563</v>
      </c>
      <c r="AW488" s="134" t="str">
        <f>IFERROR(VLOOKUP(AV:AV,Q商品!B:E,4,0),"")</f>
        <v>2023年製 AZENIS FK520L 235/40ZR18 95YXL サマータイヤ 翌営業日発送</v>
      </c>
      <c r="AX488" s="134" t="str">
        <f>IFERROR(VLOOKUP(B:B,在庫!B:M,12,0),"")</f>
        <v>2023年製</v>
      </c>
      <c r="AY488" s="134">
        <f>IFERROR(VLOOKUP(B:B,在庫!B:L,10,0),"")</f>
        <v>1</v>
      </c>
      <c r="AZ488" s="244" t="e">
        <f>VLOOKUP(AL:AL,[1]MICHELIN!$B:$AH,32,0)</f>
        <v>#N/A</v>
      </c>
      <c r="BA488" s="244" t="e">
        <f>VLOOKUP(AL:AL,[1]MICHELIN!$B:$AH,33,0)</f>
        <v>#N/A</v>
      </c>
      <c r="BC488" s="11" t="s">
        <v>2055</v>
      </c>
    </row>
    <row r="489" spans="1:55" s="11" customFormat="1" ht="19.5" customHeight="1">
      <c r="A489" s="247">
        <f t="shared" si="172"/>
        <v>1</v>
      </c>
      <c r="B489" s="261">
        <f t="shared" si="173"/>
        <v>2254518189216</v>
      </c>
      <c r="C489" s="243">
        <f>VLOOKUP(B:B,[1]FALKEN!$B:$K,9,0)</f>
        <v>4</v>
      </c>
      <c r="D489" s="11" t="s">
        <v>5343</v>
      </c>
      <c r="E489" s="397" t="s">
        <v>8597</v>
      </c>
      <c r="F489" s="323" t="s">
        <v>8598</v>
      </c>
      <c r="G489" s="133" t="s">
        <v>10661</v>
      </c>
      <c r="H489" s="235">
        <v>9</v>
      </c>
      <c r="I489" s="430">
        <f>VLOOKUP(B:B,[1]FALKEN!$B:$K,10,0)</f>
        <v>9</v>
      </c>
      <c r="J489" s="132">
        <v>786</v>
      </c>
      <c r="K489" s="133" t="s">
        <v>5505</v>
      </c>
      <c r="L489" s="133">
        <v>32</v>
      </c>
      <c r="M489" s="135"/>
      <c r="N489" s="236"/>
      <c r="O489" s="236"/>
      <c r="P489" s="237"/>
      <c r="Q489" s="238">
        <f t="shared" si="182"/>
        <v>-954.5454545454545</v>
      </c>
      <c r="R489" s="144">
        <f t="shared" si="171"/>
        <v>15.445619047619047</v>
      </c>
      <c r="S489" s="248">
        <v>1074475765</v>
      </c>
      <c r="T489" s="303" t="s">
        <v>8264</v>
      </c>
      <c r="U489" s="194">
        <f t="shared" si="166"/>
        <v>22026</v>
      </c>
      <c r="W489" s="239">
        <v>22026</v>
      </c>
      <c r="X489" s="136">
        <f t="shared" si="167"/>
        <v>13789</v>
      </c>
      <c r="Y489" s="240">
        <f t="shared" si="168"/>
        <v>19069.090909090908</v>
      </c>
      <c r="Z489" s="142" t="str">
        <f t="shared" si="169"/>
        <v/>
      </c>
      <c r="AA489" s="137">
        <f t="shared" si="170"/>
        <v>0.27689263920671242</v>
      </c>
      <c r="AB489" s="145"/>
      <c r="AC489" s="189">
        <f t="shared" si="183"/>
        <v>21594</v>
      </c>
      <c r="AD489" s="187">
        <f t="shared" si="184"/>
        <v>23729</v>
      </c>
      <c r="AE489" s="129">
        <f t="shared" si="176"/>
        <v>2135.61</v>
      </c>
      <c r="AF489" s="130">
        <f t="shared" si="177"/>
        <v>432.61000000000013</v>
      </c>
      <c r="AG489" s="131">
        <f t="shared" si="178"/>
        <v>1.8231278182814285E-2</v>
      </c>
      <c r="AH489" s="138">
        <f t="shared" si="179"/>
        <v>1703</v>
      </c>
      <c r="AI489" s="139">
        <f t="shared" si="180"/>
        <v>7.1768721817185716E-2</v>
      </c>
      <c r="AJ489" s="139">
        <f t="shared" si="181"/>
        <v>0.25866136102389814</v>
      </c>
      <c r="AL489" s="197">
        <v>2254518189216</v>
      </c>
      <c r="AM489" s="197">
        <v>4982266073058</v>
      </c>
      <c r="AN489" s="197" t="s">
        <v>152</v>
      </c>
      <c r="AO489" s="241" t="s">
        <v>3442</v>
      </c>
      <c r="AP489" s="241" t="s">
        <v>929</v>
      </c>
      <c r="AQ489" s="242" t="s">
        <v>40</v>
      </c>
      <c r="AR489" s="242" t="s">
        <v>152</v>
      </c>
      <c r="AS489" s="431">
        <f>VLOOKUP(B:B,[1]FALKEN!$B:$K,8,0)</f>
        <v>13789</v>
      </c>
      <c r="AT489" s="431">
        <v>1050</v>
      </c>
      <c r="AU489" s="211" t="s">
        <v>3957</v>
      </c>
      <c r="AV489" s="197" t="s">
        <v>5560</v>
      </c>
      <c r="AW489" s="134" t="str">
        <f>IFERROR(VLOOKUP(AV:AV,Q商品!B:E,4,0),"")</f>
        <v>2023年製 AZENIS FK520L 225/45ZR18 95YXL サマータイヤ 翌営業日発送</v>
      </c>
      <c r="AX489" s="134" t="str">
        <f>IFERROR(VLOOKUP(B:B,在庫!B:M,12,0),"")</f>
        <v>2023年製</v>
      </c>
      <c r="AY489" s="134">
        <f>IFERROR(VLOOKUP(B:B,在庫!B:L,10,0),"")</f>
        <v>1</v>
      </c>
      <c r="AZ489" s="244" t="e">
        <f>VLOOKUP(AL:AL,[1]MICHELIN!$B:$AH,32,0)</f>
        <v>#N/A</v>
      </c>
      <c r="BA489" s="244" t="e">
        <f>VLOOKUP(AL:AL,[1]MICHELIN!$B:$AH,33,0)</f>
        <v>#N/A</v>
      </c>
      <c r="BC489" s="11" t="s">
        <v>2055</v>
      </c>
    </row>
    <row r="490" spans="1:55" s="11" customFormat="1" ht="19.5" customHeight="1">
      <c r="A490" s="247">
        <f t="shared" si="172"/>
        <v>1</v>
      </c>
      <c r="B490" s="261">
        <f t="shared" si="173"/>
        <v>2255518189213</v>
      </c>
      <c r="C490" s="243">
        <f>VLOOKUP(B:B,[1]FALKEN!$B:$K,9,0)</f>
        <v>0</v>
      </c>
      <c r="D490" s="11" t="s">
        <v>5343</v>
      </c>
      <c r="E490" s="397" t="s">
        <v>8599</v>
      </c>
      <c r="F490" s="160" t="s">
        <v>8600</v>
      </c>
      <c r="G490" s="133" t="s">
        <v>10661</v>
      </c>
      <c r="H490" s="235">
        <v>36</v>
      </c>
      <c r="I490" s="430">
        <f>VLOOKUP(B:B,[1]FALKEN!$B:$K,10,0)</f>
        <v>36</v>
      </c>
      <c r="J490" s="132" t="s">
        <v>12</v>
      </c>
      <c r="K490" s="133" t="s">
        <v>5505</v>
      </c>
      <c r="L490" s="133">
        <v>33</v>
      </c>
      <c r="M490" s="135"/>
      <c r="N490" s="236"/>
      <c r="O490" s="236"/>
      <c r="P490" s="237"/>
      <c r="Q490" s="238">
        <f t="shared" si="182"/>
        <v>-954.5454545454545</v>
      </c>
      <c r="R490" s="144">
        <f t="shared" si="171"/>
        <v>14.55304761904762</v>
      </c>
      <c r="S490" s="248">
        <v>1074475764</v>
      </c>
      <c r="T490" s="303" t="s">
        <v>8265</v>
      </c>
      <c r="U490" s="194">
        <f t="shared" si="166"/>
        <v>20339</v>
      </c>
      <c r="W490" s="239">
        <v>20339</v>
      </c>
      <c r="X490" s="136">
        <f t="shared" si="167"/>
        <v>12937</v>
      </c>
      <c r="Y490" s="240">
        <f t="shared" si="168"/>
        <v>17535.454545454544</v>
      </c>
      <c r="Z490" s="142" t="str">
        <f t="shared" si="169"/>
        <v/>
      </c>
      <c r="AA490" s="137">
        <f t="shared" si="170"/>
        <v>0.26223754471460414</v>
      </c>
      <c r="AB490" s="145"/>
      <c r="AC490" s="189">
        <f t="shared" si="183"/>
        <v>19940</v>
      </c>
      <c r="AD490" s="187">
        <f t="shared" si="184"/>
        <v>21912</v>
      </c>
      <c r="AE490" s="129">
        <f t="shared" si="176"/>
        <v>1972.08</v>
      </c>
      <c r="AF490" s="130">
        <f t="shared" si="177"/>
        <v>399.07999999999993</v>
      </c>
      <c r="AG490" s="131">
        <f t="shared" si="178"/>
        <v>1.8212851405622486E-2</v>
      </c>
      <c r="AH490" s="138">
        <f t="shared" si="179"/>
        <v>1573</v>
      </c>
      <c r="AI490" s="139">
        <f t="shared" si="180"/>
        <v>7.1787148594377514E-2</v>
      </c>
      <c r="AJ490" s="139">
        <f t="shared" si="181"/>
        <v>0.24402469330898166</v>
      </c>
      <c r="AL490" s="197">
        <v>2255518189213</v>
      </c>
      <c r="AM490" s="197">
        <v>4982266073096</v>
      </c>
      <c r="AN490" s="197" t="s">
        <v>152</v>
      </c>
      <c r="AO490" s="241" t="s">
        <v>3442</v>
      </c>
      <c r="AP490" s="241" t="s">
        <v>1625</v>
      </c>
      <c r="AQ490" s="242" t="s">
        <v>71</v>
      </c>
      <c r="AR490" s="242" t="s">
        <v>152</v>
      </c>
      <c r="AS490" s="431">
        <f>VLOOKUP(B:B,[1]FALKEN!$B:$K,8,0)</f>
        <v>12937</v>
      </c>
      <c r="AT490" s="431">
        <v>1050</v>
      </c>
      <c r="AU490" s="211" t="s">
        <v>3957</v>
      </c>
      <c r="AV490" s="197" t="s">
        <v>5561</v>
      </c>
      <c r="AW490" s="134" t="str">
        <f>IFERROR(VLOOKUP(AV:AV,Q商品!B:E,4,0),"")</f>
        <v>2023年製 AZENIS FK520L 225/55ZR18 102WXL サマータイヤ 翌営業日発送</v>
      </c>
      <c r="AX490" s="134" t="str">
        <f>IFERROR(VLOOKUP(B:B,在庫!B:M,12,0),"")</f>
        <v>2023年製</v>
      </c>
      <c r="AY490" s="134">
        <f>IFERROR(VLOOKUP(B:B,在庫!B:L,10,0),"")</f>
        <v>1</v>
      </c>
      <c r="AZ490" s="244" t="e">
        <f>VLOOKUP(AL:AL,[1]MICHELIN!$B:$AH,32,0)</f>
        <v>#N/A</v>
      </c>
      <c r="BA490" s="244" t="e">
        <f>VLOOKUP(AL:AL,[1]MICHELIN!$B:$AH,33,0)</f>
        <v>#N/A</v>
      </c>
      <c r="BC490" s="11" t="s">
        <v>2055</v>
      </c>
    </row>
    <row r="491" spans="1:55" s="11" customFormat="1" ht="19.5" customHeight="1">
      <c r="A491" s="247">
        <f t="shared" si="172"/>
        <v>1</v>
      </c>
      <c r="B491" s="261">
        <f t="shared" si="173"/>
        <v>1955016169977</v>
      </c>
      <c r="C491" s="243">
        <f>VLOOKUP(B:B,[1]DUNLOP!$B:$K,9,0)</f>
        <v>71</v>
      </c>
      <c r="D491" s="11" t="s">
        <v>5344</v>
      </c>
      <c r="E491" s="397" t="s">
        <v>6967</v>
      </c>
      <c r="F491" s="160" t="s">
        <v>6969</v>
      </c>
      <c r="G491" s="133" t="s">
        <v>10663</v>
      </c>
      <c r="H491" s="243">
        <v>86</v>
      </c>
      <c r="I491" s="431">
        <f>VLOOKUP(B:B,[1]DUNLOP!$B:$K,10,0)</f>
        <v>86</v>
      </c>
      <c r="J491" s="132"/>
      <c r="K491" s="133" t="s">
        <v>1969</v>
      </c>
      <c r="L491" s="133">
        <v>1</v>
      </c>
      <c r="M491" s="135" t="s">
        <v>3934</v>
      </c>
      <c r="N491" s="236" t="s">
        <v>3421</v>
      </c>
      <c r="O491" s="236" t="s">
        <v>3936</v>
      </c>
      <c r="P491" s="237">
        <v>10830</v>
      </c>
      <c r="Q491" s="238">
        <f t="shared" si="182"/>
        <v>9368.181818181818</v>
      </c>
      <c r="R491" s="144">
        <f t="shared" si="171"/>
        <v>0.21051916545366325</v>
      </c>
      <c r="S491" s="248">
        <v>1074476629</v>
      </c>
      <c r="T491" s="306" t="s">
        <v>8266</v>
      </c>
      <c r="U491" s="194">
        <f t="shared" si="166"/>
        <v>10830</v>
      </c>
      <c r="W491" s="239">
        <v>10830</v>
      </c>
      <c r="X491" s="136">
        <f t="shared" si="167"/>
        <v>7396</v>
      </c>
      <c r="Y491" s="240">
        <f t="shared" si="168"/>
        <v>9368.181818181818</v>
      </c>
      <c r="Z491" s="142">
        <f t="shared" si="169"/>
        <v>0.11114285714285721</v>
      </c>
      <c r="AA491" s="137">
        <f t="shared" si="170"/>
        <v>0.21051916545366325</v>
      </c>
      <c r="AB491" s="145"/>
      <c r="AC491" s="189">
        <f t="shared" si="183"/>
        <v>10617</v>
      </c>
      <c r="AD491" s="187">
        <f t="shared" si="184"/>
        <v>11667</v>
      </c>
      <c r="AE491" s="129">
        <f t="shared" si="176"/>
        <v>1050.03</v>
      </c>
      <c r="AF491" s="130">
        <f t="shared" si="177"/>
        <v>213.02999999999997</v>
      </c>
      <c r="AG491" s="131">
        <f t="shared" si="178"/>
        <v>1.8259192594497299E-2</v>
      </c>
      <c r="AH491" s="138">
        <f t="shared" si="179"/>
        <v>837</v>
      </c>
      <c r="AI491" s="139">
        <f t="shared" si="180"/>
        <v>7.1740807405502705E-2</v>
      </c>
      <c r="AJ491" s="139">
        <f t="shared" si="181"/>
        <v>0.19225997285916596</v>
      </c>
      <c r="AL491" s="197">
        <v>1955016169977</v>
      </c>
      <c r="AM491" s="197">
        <v>4981160904666</v>
      </c>
      <c r="AN491" s="197" t="s">
        <v>3891</v>
      </c>
      <c r="AO491" s="241" t="s">
        <v>147</v>
      </c>
      <c r="AP491" s="241" t="s">
        <v>1203</v>
      </c>
      <c r="AQ491" s="242" t="s">
        <v>97</v>
      </c>
      <c r="AR491" s="242" t="s">
        <v>152</v>
      </c>
      <c r="AS491" s="431">
        <f>VLOOKUP(B:B,[1]DUNLOP!$B:$K,8,0)</f>
        <v>7396</v>
      </c>
      <c r="AT491" s="431">
        <v>525</v>
      </c>
      <c r="AU491" s="211" t="s">
        <v>3957</v>
      </c>
      <c r="AV491" s="197" t="s">
        <v>6242</v>
      </c>
      <c r="AW491" s="134" t="str">
        <f>IFERROR(VLOOKUP(AV:AV,Q商品!B:E,4,0),"")</f>
        <v>2023年製 DZ102 195/50R16 84V サマータイヤ 翌営業日発送</v>
      </c>
      <c r="AX491" s="134" t="str">
        <f>IFERROR(VLOOKUP(B:B,在庫!B:M,12,0),"")</f>
        <v>2023年製</v>
      </c>
      <c r="AY491" s="134">
        <f>IFERROR(VLOOKUP(B:B,在庫!B:L,10,0),"")</f>
        <v>1</v>
      </c>
      <c r="AZ491" s="244" t="e">
        <f>VLOOKUP(AL:AL,[1]MICHELIN!$B:$AH,32,0)</f>
        <v>#N/A</v>
      </c>
      <c r="BA491" s="244" t="e">
        <f>VLOOKUP(AL:AL,[1]MICHELIN!$B:$AH,33,0)</f>
        <v>#N/A</v>
      </c>
      <c r="BC491" s="11" t="s">
        <v>2055</v>
      </c>
    </row>
    <row r="492" spans="1:55" s="11" customFormat="1" ht="19.5" customHeight="1">
      <c r="A492" s="247">
        <f t="shared" si="172"/>
        <v>1</v>
      </c>
      <c r="B492" s="261">
        <f t="shared" si="173"/>
        <v>2054517169970</v>
      </c>
      <c r="C492" s="243">
        <f>VLOOKUP(B:B,[1]DUNLOP!$B:$K,9,0)</f>
        <v>18</v>
      </c>
      <c r="D492" s="11" t="s">
        <v>5344</v>
      </c>
      <c r="E492" s="397" t="s">
        <v>6970</v>
      </c>
      <c r="F492" s="160" t="s">
        <v>6971</v>
      </c>
      <c r="G492" s="133" t="s">
        <v>10663</v>
      </c>
      <c r="H492" s="243">
        <v>0</v>
      </c>
      <c r="I492" s="431">
        <f>VLOOKUP(B:B,[1]DUNLOP!$B:$K,10,0)</f>
        <v>0</v>
      </c>
      <c r="J492" s="132"/>
      <c r="K492" s="133" t="s">
        <v>1969</v>
      </c>
      <c r="L492" s="133">
        <v>2</v>
      </c>
      <c r="M492" s="135" t="s">
        <v>2024</v>
      </c>
      <c r="N492" s="236" t="s">
        <v>6982</v>
      </c>
      <c r="O492" s="236" t="s">
        <v>2381</v>
      </c>
      <c r="P492" s="237">
        <v>10280</v>
      </c>
      <c r="Q492" s="238">
        <f t="shared" si="182"/>
        <v>8868.181818181818</v>
      </c>
      <c r="R492" s="144">
        <f t="shared" si="171"/>
        <v>0.15687339825730393</v>
      </c>
      <c r="S492" s="248">
        <v>1074476628</v>
      </c>
      <c r="T492" s="306" t="s">
        <v>8267</v>
      </c>
      <c r="U492" s="194">
        <f t="shared" si="166"/>
        <v>9380</v>
      </c>
      <c r="V492" s="11">
        <v>900</v>
      </c>
      <c r="W492" s="239">
        <v>10280</v>
      </c>
      <c r="X492" s="136">
        <f t="shared" si="167"/>
        <v>7477</v>
      </c>
      <c r="Y492" s="240">
        <f t="shared" si="168"/>
        <v>8868.181818181818</v>
      </c>
      <c r="Z492" s="142">
        <f t="shared" si="169"/>
        <v>8.8900862068965525E-2</v>
      </c>
      <c r="AA492" s="137">
        <f t="shared" si="170"/>
        <v>0.15687339825730393</v>
      </c>
      <c r="AB492" s="145"/>
      <c r="AC492" s="189">
        <f t="shared" si="183"/>
        <v>9196</v>
      </c>
      <c r="AD492" s="187">
        <f t="shared" si="184"/>
        <v>10105</v>
      </c>
      <c r="AE492" s="129">
        <f t="shared" si="176"/>
        <v>909.44999999999993</v>
      </c>
      <c r="AF492" s="130">
        <f t="shared" si="177"/>
        <v>184.44999999999993</v>
      </c>
      <c r="AG492" s="131">
        <f t="shared" si="178"/>
        <v>1.8253339930727357E-2</v>
      </c>
      <c r="AH492" s="138">
        <f t="shared" si="179"/>
        <v>725</v>
      </c>
      <c r="AI492" s="139">
        <f t="shared" si="180"/>
        <v>7.1746660069272633E-2</v>
      </c>
      <c r="AJ492" s="139">
        <f t="shared" si="181"/>
        <v>0.13862005832657656</v>
      </c>
      <c r="AL492" s="197">
        <v>2054517169970</v>
      </c>
      <c r="AM492" s="197" t="s">
        <v>152</v>
      </c>
      <c r="AN492" s="197" t="s">
        <v>152</v>
      </c>
      <c r="AO492" s="241" t="s">
        <v>147</v>
      </c>
      <c r="AP492" s="241" t="s">
        <v>1204</v>
      </c>
      <c r="AQ492" s="242" t="s">
        <v>62</v>
      </c>
      <c r="AR492" s="242" t="s">
        <v>152</v>
      </c>
      <c r="AS492" s="431">
        <f>VLOOKUP(B:B,[1]DUNLOP!$B:$K,8,0)</f>
        <v>7477</v>
      </c>
      <c r="AT492" s="431">
        <v>525</v>
      </c>
      <c r="AU492" s="211" t="s">
        <v>3957</v>
      </c>
      <c r="AV492" s="197" t="s">
        <v>6240</v>
      </c>
      <c r="AW492" s="134" t="str">
        <f>IFERROR(VLOOKUP(AV:AV,Q商品!B:E,4,0),"")</f>
        <v>2023年製 DZ102 205/45R17 84W サマータイヤ 翌営業日発送</v>
      </c>
      <c r="AX492" s="134" t="str">
        <f>IFERROR(VLOOKUP(B:B,在庫!B:M,12,0),"")</f>
        <v/>
      </c>
      <c r="AY492" s="134" t="str">
        <f>IFERROR(VLOOKUP(B:B,在庫!B:L,10,0),"")</f>
        <v/>
      </c>
      <c r="AZ492" s="244" t="e">
        <f>VLOOKUP(AL:AL,[1]MICHELIN!$B:$AH,32,0)</f>
        <v>#N/A</v>
      </c>
      <c r="BA492" s="244" t="e">
        <f>VLOOKUP(AL:AL,[1]MICHELIN!$B:$AH,33,0)</f>
        <v>#N/A</v>
      </c>
      <c r="BC492" s="11" t="s">
        <v>2055</v>
      </c>
    </row>
    <row r="493" spans="1:55" s="11" customFormat="1" ht="19.5" customHeight="1">
      <c r="A493" s="247">
        <f t="shared" si="172"/>
        <v>1</v>
      </c>
      <c r="B493" s="261">
        <f t="shared" si="173"/>
        <v>2153518169979</v>
      </c>
      <c r="C493" s="243">
        <f>VLOOKUP(B:B,[1]DUNLOP!$B:$K,9,0)</f>
        <v>1</v>
      </c>
      <c r="D493" s="11" t="s">
        <v>5344</v>
      </c>
      <c r="E493" s="397" t="s">
        <v>1783</v>
      </c>
      <c r="F493" s="160" t="s">
        <v>6968</v>
      </c>
      <c r="G493" s="133" t="s">
        <v>10661</v>
      </c>
      <c r="H493" s="243">
        <v>3</v>
      </c>
      <c r="I493" s="431">
        <f>VLOOKUP(B:B,[1]DUNLOP!$B:$K,10,0)</f>
        <v>3</v>
      </c>
      <c r="J493" s="132"/>
      <c r="K493" s="133" t="s">
        <v>1969</v>
      </c>
      <c r="L493" s="133">
        <v>3</v>
      </c>
      <c r="M493" s="135" t="s">
        <v>3998</v>
      </c>
      <c r="N493" s="236" t="s">
        <v>6983</v>
      </c>
      <c r="O493" s="236" t="s">
        <v>2015</v>
      </c>
      <c r="P493" s="237">
        <v>13000</v>
      </c>
      <c r="Q493" s="238">
        <f t="shared" si="182"/>
        <v>10863.636363636362</v>
      </c>
      <c r="R493" s="144">
        <f t="shared" si="171"/>
        <v>0.21932217573221746</v>
      </c>
      <c r="S493" s="248">
        <v>1074476625</v>
      </c>
      <c r="T493" s="302" t="s">
        <v>8268</v>
      </c>
      <c r="U493" s="194">
        <f t="shared" si="166"/>
        <v>13000</v>
      </c>
      <c r="W493" s="239">
        <v>13000</v>
      </c>
      <c r="X493" s="136">
        <f t="shared" si="167"/>
        <v>8481</v>
      </c>
      <c r="Y493" s="240">
        <f t="shared" si="168"/>
        <v>10863.636363636362</v>
      </c>
      <c r="Z493" s="142">
        <f t="shared" si="169"/>
        <v>7.7307692307692299E-2</v>
      </c>
      <c r="AA493" s="137">
        <f t="shared" si="170"/>
        <v>0.21932217573221746</v>
      </c>
      <c r="AB493" s="145"/>
      <c r="AC493" s="189">
        <f t="shared" si="183"/>
        <v>12745</v>
      </c>
      <c r="AD493" s="187">
        <f t="shared" si="184"/>
        <v>14005</v>
      </c>
      <c r="AE493" s="129">
        <f t="shared" si="176"/>
        <v>1260.45</v>
      </c>
      <c r="AF493" s="130">
        <f t="shared" si="177"/>
        <v>255.45000000000005</v>
      </c>
      <c r="AG493" s="131">
        <f t="shared" si="178"/>
        <v>1.8239914316315605E-2</v>
      </c>
      <c r="AH493" s="138">
        <f t="shared" si="179"/>
        <v>1005</v>
      </c>
      <c r="AI493" s="139">
        <f t="shared" si="180"/>
        <v>7.1760085683684402E-2</v>
      </c>
      <c r="AJ493" s="139">
        <f t="shared" si="181"/>
        <v>0.20108226141590185</v>
      </c>
      <c r="AL493" s="197">
        <v>2153518169979</v>
      </c>
      <c r="AM493" s="197" t="s">
        <v>152</v>
      </c>
      <c r="AN493" s="197" t="s">
        <v>152</v>
      </c>
      <c r="AO493" s="241" t="s">
        <v>147</v>
      </c>
      <c r="AP493" s="241" t="s">
        <v>1205</v>
      </c>
      <c r="AQ493" s="242" t="s">
        <v>120</v>
      </c>
      <c r="AR493" s="242" t="s">
        <v>152</v>
      </c>
      <c r="AS493" s="431">
        <v>8481</v>
      </c>
      <c r="AT493" s="431">
        <v>1050</v>
      </c>
      <c r="AU493" s="211" t="s">
        <v>3957</v>
      </c>
      <c r="AV493" s="197" t="s">
        <v>5956</v>
      </c>
      <c r="AW493" s="134" t="str">
        <f>IFERROR(VLOOKUP(AV:AV,Q商品!B:E,4,0),"")</f>
        <v>2023年製 DZ102 215/35R18 84W サマータイヤ 翌営業日発送</v>
      </c>
      <c r="AX493" s="134" t="str">
        <f>IFERROR(VLOOKUP(B:B,在庫!B:M,12,0),"")</f>
        <v>2023年製</v>
      </c>
      <c r="AY493" s="134">
        <f>IFERROR(VLOOKUP(B:B,在庫!B:L,10,0),"")</f>
        <v>1</v>
      </c>
      <c r="AZ493" s="244" t="e">
        <f>VLOOKUP(AL:AL,[1]MICHELIN!$B:$AH,32,0)</f>
        <v>#N/A</v>
      </c>
      <c r="BA493" s="244" t="e">
        <f>VLOOKUP(AL:AL,[1]MICHELIN!$B:$AH,33,0)</f>
        <v>#N/A</v>
      </c>
      <c r="BC493" s="11" t="s">
        <v>2055</v>
      </c>
    </row>
    <row r="494" spans="1:55" s="11" customFormat="1" ht="19.5" customHeight="1">
      <c r="A494" s="247">
        <f t="shared" si="172"/>
        <v>1</v>
      </c>
      <c r="B494" s="261">
        <f t="shared" si="173"/>
        <v>2154018169971</v>
      </c>
      <c r="C494" s="243">
        <f>VLOOKUP(B:B,[1]DUNLOP!$B:$K,9,0)</f>
        <v>50</v>
      </c>
      <c r="D494" s="11" t="s">
        <v>5344</v>
      </c>
      <c r="E494" s="397" t="s">
        <v>1784</v>
      </c>
      <c r="F494" s="160" t="s">
        <v>6972</v>
      </c>
      <c r="G494" s="133" t="s">
        <v>10663</v>
      </c>
      <c r="H494" s="243">
        <v>0</v>
      </c>
      <c r="I494" s="431">
        <f>VLOOKUP(B:B,[1]DUNLOP!$B:$K,10,0)</f>
        <v>0</v>
      </c>
      <c r="J494" s="132"/>
      <c r="K494" s="133" t="s">
        <v>1969</v>
      </c>
      <c r="L494" s="133">
        <v>4</v>
      </c>
      <c r="M494" s="135" t="s">
        <v>2014</v>
      </c>
      <c r="N494" s="236" t="s">
        <v>6984</v>
      </c>
      <c r="O494" s="236" t="s">
        <v>2015</v>
      </c>
      <c r="P494" s="237">
        <v>12749</v>
      </c>
      <c r="Q494" s="238">
        <f t="shared" si="182"/>
        <v>11112.727272727272</v>
      </c>
      <c r="R494" s="144">
        <f t="shared" si="171"/>
        <v>0.22008344240837691</v>
      </c>
      <c r="S494" s="248">
        <v>1074476619</v>
      </c>
      <c r="T494" s="306" t="s">
        <v>8269</v>
      </c>
      <c r="U494" s="194">
        <f t="shared" si="166"/>
        <v>12749</v>
      </c>
      <c r="W494" s="239">
        <v>12749</v>
      </c>
      <c r="X494" s="136">
        <f t="shared" si="167"/>
        <v>8667</v>
      </c>
      <c r="Y494" s="240">
        <f t="shared" si="168"/>
        <v>11112.727272727272</v>
      </c>
      <c r="Z494" s="142">
        <f t="shared" si="169"/>
        <v>7.7339399168562251E-2</v>
      </c>
      <c r="AA494" s="137">
        <f t="shared" si="170"/>
        <v>0.22008344240837691</v>
      </c>
      <c r="AB494" s="145"/>
      <c r="AC494" s="189">
        <f t="shared" si="183"/>
        <v>12499</v>
      </c>
      <c r="AD494" s="187">
        <f t="shared" si="184"/>
        <v>13735</v>
      </c>
      <c r="AE494" s="129">
        <f t="shared" si="176"/>
        <v>1236.1499999999999</v>
      </c>
      <c r="AF494" s="130">
        <f t="shared" si="177"/>
        <v>250.14999999999986</v>
      </c>
      <c r="AG494" s="131">
        <f t="shared" si="178"/>
        <v>1.82125955587914E-2</v>
      </c>
      <c r="AH494" s="138">
        <f t="shared" si="179"/>
        <v>986</v>
      </c>
      <c r="AI494" s="139">
        <f t="shared" si="180"/>
        <v>7.1787404441208597E-2</v>
      </c>
      <c r="AJ494" s="139">
        <f t="shared" si="181"/>
        <v>0.20187084684958551</v>
      </c>
      <c r="AL494" s="197">
        <v>2154018169971</v>
      </c>
      <c r="AM494" s="197" t="s">
        <v>152</v>
      </c>
      <c r="AN494" s="197" t="s">
        <v>152</v>
      </c>
      <c r="AO494" s="241" t="s">
        <v>147</v>
      </c>
      <c r="AP494" s="241" t="s">
        <v>1206</v>
      </c>
      <c r="AQ494" s="242" t="s">
        <v>121</v>
      </c>
      <c r="AR494" s="242" t="s">
        <v>152</v>
      </c>
      <c r="AS494" s="431">
        <f>VLOOKUP(B:B,[1]DUNLOP!$B:$K,8,0)</f>
        <v>8667</v>
      </c>
      <c r="AT494" s="431">
        <v>525</v>
      </c>
      <c r="AU494" s="211" t="s">
        <v>3957</v>
      </c>
      <c r="AV494" s="197" t="s">
        <v>5957</v>
      </c>
      <c r="AW494" s="134" t="str">
        <f>IFERROR(VLOOKUP(AV:AV,Q商品!B:E,4,0),"")</f>
        <v>2023年製 DZ102 215/40R18 89W XL サマータイヤ 翌営業日発送</v>
      </c>
      <c r="AX494" s="134" t="str">
        <f>IFERROR(VLOOKUP(B:B,在庫!B:M,12,0),"")</f>
        <v/>
      </c>
      <c r="AY494" s="134" t="str">
        <f>IFERROR(VLOOKUP(B:B,在庫!B:L,10,0),"")</f>
        <v/>
      </c>
      <c r="AZ494" s="244" t="e">
        <f>VLOOKUP(AL:AL,[1]MICHELIN!$B:$AH,32,0)</f>
        <v>#N/A</v>
      </c>
      <c r="BA494" s="244" t="e">
        <f>VLOOKUP(AL:AL,[1]MICHELIN!$B:$AH,33,0)</f>
        <v>#N/A</v>
      </c>
      <c r="BC494" s="11" t="s">
        <v>2055</v>
      </c>
    </row>
    <row r="495" spans="1:55" s="11" customFormat="1" ht="19.5" customHeight="1">
      <c r="A495" s="247">
        <f t="shared" si="172"/>
        <v>1</v>
      </c>
      <c r="B495" s="261">
        <f t="shared" si="173"/>
        <v>2154517169977</v>
      </c>
      <c r="C495" s="243">
        <f>VLOOKUP(B:B,[1]DUNLOP!$B:$K,9,0)</f>
        <v>36</v>
      </c>
      <c r="D495" s="11" t="s">
        <v>5344</v>
      </c>
      <c r="E495" s="399" t="s">
        <v>1781</v>
      </c>
      <c r="F495" s="310" t="s">
        <v>6973</v>
      </c>
      <c r="G495" s="133" t="s">
        <v>10663</v>
      </c>
      <c r="H495" s="243">
        <v>2</v>
      </c>
      <c r="I495" s="431">
        <f>VLOOKUP(B:B,[1]DUNLOP!$B:$K,10,0)</f>
        <v>2</v>
      </c>
      <c r="J495" s="132"/>
      <c r="K495" s="133" t="s">
        <v>1969</v>
      </c>
      <c r="L495" s="133">
        <v>5</v>
      </c>
      <c r="M495" s="135" t="s">
        <v>2024</v>
      </c>
      <c r="N495" s="236" t="s">
        <v>2445</v>
      </c>
      <c r="O495" s="236" t="s">
        <v>2381</v>
      </c>
      <c r="P495" s="237">
        <v>10200</v>
      </c>
      <c r="Q495" s="238">
        <f t="shared" si="182"/>
        <v>8795.4545454545441</v>
      </c>
      <c r="R495" s="144">
        <f t="shared" si="171"/>
        <v>0.11681653746770013</v>
      </c>
      <c r="S495" s="248">
        <v>1074476627</v>
      </c>
      <c r="T495" s="302" t="s">
        <v>8270</v>
      </c>
      <c r="U495" s="194">
        <f t="shared" si="166"/>
        <v>9300</v>
      </c>
      <c r="V495" s="11">
        <v>900</v>
      </c>
      <c r="W495" s="239">
        <v>10200</v>
      </c>
      <c r="X495" s="136">
        <f t="shared" si="167"/>
        <v>7768</v>
      </c>
      <c r="Y495" s="240">
        <f t="shared" si="168"/>
        <v>8795.4545454545441</v>
      </c>
      <c r="Z495" s="142">
        <f t="shared" si="169"/>
        <v>8.8913043478260789E-2</v>
      </c>
      <c r="AA495" s="137">
        <f t="shared" si="170"/>
        <v>0.11681653746770013</v>
      </c>
      <c r="AB495" s="145"/>
      <c r="AC495" s="189">
        <f t="shared" si="183"/>
        <v>9117</v>
      </c>
      <c r="AD495" s="187">
        <f t="shared" si="184"/>
        <v>10018</v>
      </c>
      <c r="AE495" s="129">
        <f t="shared" si="176"/>
        <v>901.62</v>
      </c>
      <c r="AF495" s="130">
        <f t="shared" si="177"/>
        <v>183.62</v>
      </c>
      <c r="AG495" s="131">
        <f t="shared" si="178"/>
        <v>1.8329007785985226E-2</v>
      </c>
      <c r="AH495" s="138">
        <f t="shared" si="179"/>
        <v>718</v>
      </c>
      <c r="AI495" s="139">
        <f t="shared" si="180"/>
        <v>7.1670992214014767E-2</v>
      </c>
      <c r="AJ495" s="139">
        <f t="shared" si="181"/>
        <v>9.8487529681714897E-2</v>
      </c>
      <c r="AL495" s="197">
        <v>2154517169977</v>
      </c>
      <c r="AM495" s="197" t="s">
        <v>152</v>
      </c>
      <c r="AN495" s="197" t="s">
        <v>152</v>
      </c>
      <c r="AO495" s="241" t="s">
        <v>147</v>
      </c>
      <c r="AP495" s="241" t="s">
        <v>1017</v>
      </c>
      <c r="AQ495" s="242" t="s">
        <v>36</v>
      </c>
      <c r="AR495" s="242" t="s">
        <v>152</v>
      </c>
      <c r="AS495" s="431">
        <f>VLOOKUP(B:B,[1]DUNLOP!$B:$K,8,0)</f>
        <v>7768</v>
      </c>
      <c r="AT495" s="431">
        <v>525</v>
      </c>
      <c r="AU495" s="211" t="s">
        <v>3957</v>
      </c>
      <c r="AV495" s="197" t="s">
        <v>5959</v>
      </c>
      <c r="AW495" s="134" t="str">
        <f>IFERROR(VLOOKUP(AV:AV,Q商品!B:E,4,0),"")</f>
        <v>2023年製 DZ102 215/45R17 87W サマータイヤ 翌営業日発送</v>
      </c>
      <c r="AX495" s="134" t="str">
        <f>IFERROR(VLOOKUP(B:B,在庫!B:M,12,0),"")</f>
        <v>2023年製</v>
      </c>
      <c r="AY495" s="134">
        <f>IFERROR(VLOOKUP(B:B,在庫!B:L,10,0),"")</f>
        <v>1</v>
      </c>
      <c r="AZ495" s="244" t="e">
        <f>VLOOKUP(AL:AL,[1]MICHELIN!$B:$AH,32,0)</f>
        <v>#N/A</v>
      </c>
      <c r="BA495" s="244" t="e">
        <f>VLOOKUP(AL:AL,[1]MICHELIN!$B:$AH,33,0)</f>
        <v>#N/A</v>
      </c>
      <c r="BC495" s="11" t="s">
        <v>2055</v>
      </c>
    </row>
    <row r="496" spans="1:55" s="11" customFormat="1" ht="19.5" customHeight="1">
      <c r="A496" s="247">
        <f t="shared" si="172"/>
        <v>1</v>
      </c>
      <c r="B496" s="261">
        <f t="shared" si="173"/>
        <v>2155017169979</v>
      </c>
      <c r="C496" s="243">
        <f>VLOOKUP(B:B,[1]DUNLOP!$B:$K,9,0)</f>
        <v>20</v>
      </c>
      <c r="D496" s="11" t="s">
        <v>5344</v>
      </c>
      <c r="E496" s="397" t="s">
        <v>6974</v>
      </c>
      <c r="F496" s="160" t="s">
        <v>6975</v>
      </c>
      <c r="G496" s="133" t="s">
        <v>10663</v>
      </c>
      <c r="H496" s="243">
        <v>68</v>
      </c>
      <c r="I496" s="431">
        <f>VLOOKUP(B:B,[1]DUNLOP!$B:$K,10,0)</f>
        <v>68</v>
      </c>
      <c r="J496" s="132"/>
      <c r="K496" s="133" t="s">
        <v>1969</v>
      </c>
      <c r="L496" s="133">
        <v>6</v>
      </c>
      <c r="M496" s="135" t="s">
        <v>2024</v>
      </c>
      <c r="N496" s="236" t="s">
        <v>6985</v>
      </c>
      <c r="O496" s="236" t="s">
        <v>2381</v>
      </c>
      <c r="P496" s="237">
        <v>10980</v>
      </c>
      <c r="Q496" s="238">
        <f t="shared" si="182"/>
        <v>9027.2727272727261</v>
      </c>
      <c r="R496" s="144">
        <f t="shared" si="171"/>
        <v>7.8348439073514478E-2</v>
      </c>
      <c r="S496" s="248">
        <v>1074476626</v>
      </c>
      <c r="T496" s="302" t="s">
        <v>8271</v>
      </c>
      <c r="U496" s="194">
        <f t="shared" si="166"/>
        <v>10080</v>
      </c>
      <c r="V496" s="11">
        <v>900</v>
      </c>
      <c r="W496" s="239">
        <v>10980</v>
      </c>
      <c r="X496" s="136">
        <f t="shared" si="167"/>
        <v>8320</v>
      </c>
      <c r="Y496" s="240">
        <f t="shared" si="168"/>
        <v>9027.2727272727261</v>
      </c>
      <c r="Z496" s="142">
        <f t="shared" si="169"/>
        <v>8.807615230460919E-2</v>
      </c>
      <c r="AA496" s="137">
        <f t="shared" si="170"/>
        <v>7.8348439073514478E-2</v>
      </c>
      <c r="AB496" s="145"/>
      <c r="AC496" s="189">
        <f t="shared" si="183"/>
        <v>9882</v>
      </c>
      <c r="AD496" s="187">
        <f t="shared" si="184"/>
        <v>10859</v>
      </c>
      <c r="AE496" s="129">
        <f t="shared" si="176"/>
        <v>977.31</v>
      </c>
      <c r="AF496" s="130">
        <f t="shared" si="177"/>
        <v>198.30999999999995</v>
      </c>
      <c r="AG496" s="131">
        <f t="shared" si="178"/>
        <v>1.8262270927341371E-2</v>
      </c>
      <c r="AH496" s="138">
        <f t="shared" si="179"/>
        <v>779</v>
      </c>
      <c r="AI496" s="139">
        <f t="shared" si="180"/>
        <v>7.1737729072658629E-2</v>
      </c>
      <c r="AJ496" s="139">
        <f t="shared" si="181"/>
        <v>6.0086168146173111E-2</v>
      </c>
      <c r="AL496" s="197">
        <v>2155017169979</v>
      </c>
      <c r="AM496" s="197">
        <v>4981160904734</v>
      </c>
      <c r="AN496" s="197" t="s">
        <v>3893</v>
      </c>
      <c r="AO496" s="241" t="s">
        <v>147</v>
      </c>
      <c r="AP496" s="241" t="s">
        <v>1162</v>
      </c>
      <c r="AQ496" s="242" t="s">
        <v>39</v>
      </c>
      <c r="AR496" s="242" t="s">
        <v>152</v>
      </c>
      <c r="AS496" s="431">
        <f>VLOOKUP(B:B,[1]DUNLOP!$B:$K,8,0)</f>
        <v>8320</v>
      </c>
      <c r="AT496" s="431">
        <v>1050</v>
      </c>
      <c r="AU496" s="211" t="s">
        <v>3957</v>
      </c>
      <c r="AV496" s="197" t="s">
        <v>5961</v>
      </c>
      <c r="AW496" s="134" t="str">
        <f>IFERROR(VLOOKUP(AV:AV,Q商品!B:E,4,0),"")</f>
        <v>2023年製 DZ102 215/50R17 91V サマータイヤ 翌営業日発送</v>
      </c>
      <c r="AX496" s="134" t="str">
        <f>IFERROR(VLOOKUP(B:B,在庫!B:M,12,0),"")</f>
        <v>2023年製</v>
      </c>
      <c r="AY496" s="134">
        <f>IFERROR(VLOOKUP(B:B,在庫!B:L,10,0),"")</f>
        <v>1</v>
      </c>
      <c r="AZ496" s="244" t="e">
        <f>VLOOKUP(AL:AL,[1]MICHELIN!$B:$AH,32,0)</f>
        <v>#N/A</v>
      </c>
      <c r="BA496" s="244" t="e">
        <f>VLOOKUP(AL:AL,[1]MICHELIN!$B:$AH,33,0)</f>
        <v>#N/A</v>
      </c>
      <c r="BC496" s="11" t="s">
        <v>2055</v>
      </c>
    </row>
    <row r="497" spans="1:55" s="11" customFormat="1" ht="19.5" customHeight="1">
      <c r="A497" s="247">
        <f t="shared" si="172"/>
        <v>1</v>
      </c>
      <c r="B497" s="261">
        <f t="shared" si="173"/>
        <v>2254018169978</v>
      </c>
      <c r="C497" s="243">
        <f>VLOOKUP(B:B,[1]DUNLOP!$B:$K,9,0)</f>
        <v>66</v>
      </c>
      <c r="D497" s="11" t="s">
        <v>5344</v>
      </c>
      <c r="E497" s="399" t="s">
        <v>1785</v>
      </c>
      <c r="F497" s="160" t="s">
        <v>6986</v>
      </c>
      <c r="G497" s="133" t="s">
        <v>10663</v>
      </c>
      <c r="H497" s="243">
        <v>150</v>
      </c>
      <c r="I497" s="431">
        <f>VLOOKUP(B:B,[1]DUNLOP!$B:$K,10,0)</f>
        <v>150</v>
      </c>
      <c r="J497" s="132"/>
      <c r="K497" s="133" t="s">
        <v>1969</v>
      </c>
      <c r="L497" s="133">
        <v>7</v>
      </c>
      <c r="M497" s="135" t="s">
        <v>2024</v>
      </c>
      <c r="N497" s="236" t="s">
        <v>6987</v>
      </c>
      <c r="O497" s="236" t="s">
        <v>2381</v>
      </c>
      <c r="P497" s="237">
        <v>10800</v>
      </c>
      <c r="Q497" s="238">
        <f t="shared" si="182"/>
        <v>9340.9090909090901</v>
      </c>
      <c r="R497" s="144">
        <f t="shared" si="171"/>
        <v>0.10426277372262766</v>
      </c>
      <c r="S497" s="248">
        <v>1074476624</v>
      </c>
      <c r="T497" s="302" t="s">
        <v>8272</v>
      </c>
      <c r="U497" s="194">
        <f t="shared" si="166"/>
        <v>9900</v>
      </c>
      <c r="V497" s="11">
        <v>900</v>
      </c>
      <c r="W497" s="239">
        <v>10800</v>
      </c>
      <c r="X497" s="136">
        <f t="shared" si="167"/>
        <v>8367</v>
      </c>
      <c r="Y497" s="240">
        <f t="shared" si="168"/>
        <v>9340.9090909090901</v>
      </c>
      <c r="Z497" s="142">
        <f t="shared" si="169"/>
        <v>8.8163265306122396E-2</v>
      </c>
      <c r="AA497" s="137">
        <f t="shared" si="170"/>
        <v>0.10426277372262766</v>
      </c>
      <c r="AB497" s="145"/>
      <c r="AC497" s="189">
        <f t="shared" si="183"/>
        <v>9705</v>
      </c>
      <c r="AD497" s="187">
        <f t="shared" si="184"/>
        <v>10664</v>
      </c>
      <c r="AE497" s="129">
        <f t="shared" si="176"/>
        <v>959.76</v>
      </c>
      <c r="AF497" s="130">
        <f t="shared" si="177"/>
        <v>195.76</v>
      </c>
      <c r="AG497" s="131">
        <f t="shared" si="178"/>
        <v>1.8357089272318078E-2</v>
      </c>
      <c r="AH497" s="138">
        <f t="shared" si="179"/>
        <v>764</v>
      </c>
      <c r="AI497" s="139">
        <f t="shared" si="180"/>
        <v>7.1642910727681919E-2</v>
      </c>
      <c r="AJ497" s="139">
        <f t="shared" si="181"/>
        <v>8.5905684450309577E-2</v>
      </c>
      <c r="AL497" s="197">
        <v>2254018169978</v>
      </c>
      <c r="AM497" s="197" t="s">
        <v>152</v>
      </c>
      <c r="AN497" s="197" t="s">
        <v>152</v>
      </c>
      <c r="AO497" s="241" t="s">
        <v>147</v>
      </c>
      <c r="AP497" s="241" t="s">
        <v>1207</v>
      </c>
      <c r="AQ497" s="242" t="s">
        <v>38</v>
      </c>
      <c r="AR497" s="242" t="s">
        <v>152</v>
      </c>
      <c r="AS497" s="431">
        <f>VLOOKUP(B:B,[1]DUNLOP!$B:$K,8,0)</f>
        <v>8367</v>
      </c>
      <c r="AT497" s="431">
        <v>525</v>
      </c>
      <c r="AU497" s="211" t="s">
        <v>3957</v>
      </c>
      <c r="AV497" s="197" t="s">
        <v>5963</v>
      </c>
      <c r="AW497" s="134" t="str">
        <f>IFERROR(VLOOKUP(AV:AV,Q商品!B:E,4,0),"")</f>
        <v>2023年製 DZ102 225/40R18 88W サマータイヤ 翌営業日発送</v>
      </c>
      <c r="AX497" s="134" t="str">
        <f>IFERROR(VLOOKUP(B:B,在庫!B:M,12,0),"")</f>
        <v>2023年製</v>
      </c>
      <c r="AY497" s="134">
        <f>IFERROR(VLOOKUP(B:B,在庫!B:L,10,0),"")</f>
        <v>1</v>
      </c>
      <c r="AZ497" s="244" t="e">
        <f>VLOOKUP(AL:AL,[1]MICHELIN!$B:$AH,32,0)</f>
        <v>#N/A</v>
      </c>
      <c r="BA497" s="244" t="e">
        <f>VLOOKUP(AL:AL,[1]MICHELIN!$B:$AH,33,0)</f>
        <v>#N/A</v>
      </c>
      <c r="BC497" s="11" t="s">
        <v>2055</v>
      </c>
    </row>
    <row r="498" spans="1:55" s="11" customFormat="1" ht="19.5" customHeight="1">
      <c r="A498" s="247">
        <f t="shared" si="172"/>
        <v>1</v>
      </c>
      <c r="B498" s="261">
        <f t="shared" si="173"/>
        <v>2254517169974</v>
      </c>
      <c r="C498" s="243">
        <f>VLOOKUP(B:B,[1]DUNLOP!$B:$K,9,0)</f>
        <v>42</v>
      </c>
      <c r="D498" s="11" t="s">
        <v>5344</v>
      </c>
      <c r="E498" s="397" t="s">
        <v>1782</v>
      </c>
      <c r="F498" s="160" t="s">
        <v>6988</v>
      </c>
      <c r="G498" s="133" t="s">
        <v>10661</v>
      </c>
      <c r="H498" s="243">
        <v>0</v>
      </c>
      <c r="I498" s="431">
        <f>VLOOKUP(B:B,[1]DUNLOP!$B:$K,10,0)</f>
        <v>0</v>
      </c>
      <c r="J498" s="132"/>
      <c r="K498" s="133" t="s">
        <v>1969</v>
      </c>
      <c r="L498" s="133">
        <v>8</v>
      </c>
      <c r="M498" s="135" t="s">
        <v>4003</v>
      </c>
      <c r="N498" s="236" t="s">
        <v>6989</v>
      </c>
      <c r="O498" s="236" t="s">
        <v>2015</v>
      </c>
      <c r="P498" s="237">
        <v>11350</v>
      </c>
      <c r="Q498" s="238">
        <f t="shared" si="182"/>
        <v>9840.9090909090901</v>
      </c>
      <c r="R498" s="144">
        <f t="shared" si="171"/>
        <v>0.21145496535796759</v>
      </c>
      <c r="S498" s="248">
        <v>1074476620</v>
      </c>
      <c r="T498" s="302" t="s">
        <v>8273</v>
      </c>
      <c r="U498" s="194">
        <f t="shared" si="166"/>
        <v>11350</v>
      </c>
      <c r="W498" s="239">
        <v>11350</v>
      </c>
      <c r="X498" s="136">
        <f t="shared" si="167"/>
        <v>7760</v>
      </c>
      <c r="Y498" s="240">
        <f t="shared" si="168"/>
        <v>9840.9090909090901</v>
      </c>
      <c r="Z498" s="142">
        <f t="shared" si="169"/>
        <v>7.7268722466960371E-2</v>
      </c>
      <c r="AA498" s="137">
        <f t="shared" si="170"/>
        <v>0.21145496535796759</v>
      </c>
      <c r="AB498" s="145"/>
      <c r="AC498" s="189">
        <f t="shared" si="183"/>
        <v>11127</v>
      </c>
      <c r="AD498" s="187">
        <f t="shared" si="184"/>
        <v>12227</v>
      </c>
      <c r="AE498" s="129">
        <f t="shared" si="176"/>
        <v>1100.43</v>
      </c>
      <c r="AF498" s="130">
        <f t="shared" si="177"/>
        <v>223.43000000000006</v>
      </c>
      <c r="AG498" s="131">
        <f t="shared" si="178"/>
        <v>1.8273493089065188E-2</v>
      </c>
      <c r="AH498" s="138">
        <f t="shared" si="179"/>
        <v>877</v>
      </c>
      <c r="AI498" s="139">
        <f t="shared" si="180"/>
        <v>7.1726506910934823E-2</v>
      </c>
      <c r="AJ498" s="139">
        <f t="shared" si="181"/>
        <v>0.19318147226890242</v>
      </c>
      <c r="AL498" s="197">
        <v>2254517169974</v>
      </c>
      <c r="AM498" s="197">
        <v>4981160904802</v>
      </c>
      <c r="AN498" s="197" t="s">
        <v>3892</v>
      </c>
      <c r="AO498" s="241" t="s">
        <v>147</v>
      </c>
      <c r="AP498" s="241" t="s">
        <v>1005</v>
      </c>
      <c r="AQ498" s="242" t="s">
        <v>37</v>
      </c>
      <c r="AR498" s="242" t="s">
        <v>152</v>
      </c>
      <c r="AS498" s="431">
        <v>7760</v>
      </c>
      <c r="AT498" s="431">
        <v>525</v>
      </c>
      <c r="AU498" s="211" t="s">
        <v>3957</v>
      </c>
      <c r="AV498" s="197" t="s">
        <v>5965</v>
      </c>
      <c r="AW498" s="134" t="str">
        <f>IFERROR(VLOOKUP(AV:AV,Q商品!B:E,4,0),"")</f>
        <v>2023年製 DZ102 225/45R17 94W XL サマータイヤ 翌営業日発送</v>
      </c>
      <c r="AX498" s="134" t="str">
        <f>IFERROR(VLOOKUP(B:B,在庫!B:M,12,0),"")</f>
        <v>2023年製</v>
      </c>
      <c r="AY498" s="134">
        <f>IFERROR(VLOOKUP(B:B,在庫!B:L,10,0),"")</f>
        <v>1</v>
      </c>
      <c r="AZ498" s="244" t="e">
        <f>VLOOKUP(AL:AL,[1]MICHELIN!$B:$AH,32,0)</f>
        <v>#N/A</v>
      </c>
      <c r="BA498" s="244" t="e">
        <f>VLOOKUP(AL:AL,[1]MICHELIN!$B:$AH,33,0)</f>
        <v>#N/A</v>
      </c>
      <c r="BC498" s="11" t="s">
        <v>2055</v>
      </c>
    </row>
    <row r="499" spans="1:55" s="11" customFormat="1" ht="19.5" customHeight="1">
      <c r="A499" s="247">
        <f t="shared" si="172"/>
        <v>1</v>
      </c>
      <c r="B499" s="261">
        <f t="shared" si="173"/>
        <v>2254518169973</v>
      </c>
      <c r="C499" s="243">
        <f>VLOOKUP(B:B,[1]DUNLOP!$B:$K,9,0)</f>
        <v>38</v>
      </c>
      <c r="D499" s="11" t="s">
        <v>5344</v>
      </c>
      <c r="E499" s="399" t="s">
        <v>1786</v>
      </c>
      <c r="F499" s="160" t="s">
        <v>6990</v>
      </c>
      <c r="G499" s="133" t="s">
        <v>10663</v>
      </c>
      <c r="H499" s="243">
        <v>120</v>
      </c>
      <c r="I499" s="431">
        <f>VLOOKUP(B:B,[1]DUNLOP!$B:$K,10,0)</f>
        <v>120</v>
      </c>
      <c r="J499" s="132"/>
      <c r="K499" s="133" t="s">
        <v>1969</v>
      </c>
      <c r="L499" s="133">
        <v>9</v>
      </c>
      <c r="M499" s="135" t="s">
        <v>4003</v>
      </c>
      <c r="N499" s="236" t="s">
        <v>6989</v>
      </c>
      <c r="O499" s="236" t="s">
        <v>2015</v>
      </c>
      <c r="P499" s="237">
        <v>11350</v>
      </c>
      <c r="Q499" s="238">
        <f t="shared" si="182"/>
        <v>9363.6363636363621</v>
      </c>
      <c r="R499" s="144">
        <f t="shared" si="171"/>
        <v>6.3398058252427031E-2</v>
      </c>
      <c r="S499" s="248">
        <v>1074476623</v>
      </c>
      <c r="T499" s="302" t="s">
        <v>8274</v>
      </c>
      <c r="U499" s="194">
        <f t="shared" si="166"/>
        <v>11079</v>
      </c>
      <c r="V499" s="11">
        <v>900</v>
      </c>
      <c r="W499" s="239">
        <v>11979</v>
      </c>
      <c r="X499" s="136">
        <f t="shared" si="167"/>
        <v>8770</v>
      </c>
      <c r="Y499" s="240">
        <f t="shared" si="168"/>
        <v>9935.4545454545441</v>
      </c>
      <c r="Z499" s="142">
        <f t="shared" si="169"/>
        <v>5.1541850220264251E-2</v>
      </c>
      <c r="AA499" s="137">
        <f t="shared" si="170"/>
        <v>0.11730258944093684</v>
      </c>
      <c r="AB499" s="145"/>
      <c r="AC499" s="189">
        <f t="shared" si="183"/>
        <v>10861</v>
      </c>
      <c r="AD499" s="187">
        <f t="shared" si="184"/>
        <v>11935</v>
      </c>
      <c r="AE499" s="129">
        <f t="shared" si="176"/>
        <v>1074.1499999999999</v>
      </c>
      <c r="AF499" s="130">
        <f t="shared" si="177"/>
        <v>218.14999999999986</v>
      </c>
      <c r="AG499" s="131">
        <f t="shared" si="178"/>
        <v>1.8278173439463752E-2</v>
      </c>
      <c r="AH499" s="138">
        <f t="shared" si="179"/>
        <v>856</v>
      </c>
      <c r="AI499" s="139">
        <f t="shared" si="180"/>
        <v>7.1721826560536245E-2</v>
      </c>
      <c r="AJ499" s="139">
        <f t="shared" si="181"/>
        <v>9.902441600147309E-2</v>
      </c>
      <c r="AL499" s="197">
        <v>2254518169973</v>
      </c>
      <c r="AM499" s="197" t="s">
        <v>152</v>
      </c>
      <c r="AN499" s="197" t="s">
        <v>152</v>
      </c>
      <c r="AO499" s="241" t="s">
        <v>147</v>
      </c>
      <c r="AP499" s="241" t="s">
        <v>1208</v>
      </c>
      <c r="AQ499" s="242" t="s">
        <v>40</v>
      </c>
      <c r="AR499" s="242" t="s">
        <v>152</v>
      </c>
      <c r="AS499" s="431">
        <f>VLOOKUP(B:B,[1]DUNLOP!$B:$K,8,0)</f>
        <v>8770</v>
      </c>
      <c r="AT499" s="431">
        <v>1050</v>
      </c>
      <c r="AU499" s="211" t="s">
        <v>3957</v>
      </c>
      <c r="AV499" s="197" t="s">
        <v>5966</v>
      </c>
      <c r="AW499" s="134" t="str">
        <f>IFERROR(VLOOKUP(AV:AV,Q商品!B:E,4,0),"")</f>
        <v>2023年製 DZ102 225/45R18 91W サマータイヤ 翌営業日発送</v>
      </c>
      <c r="AX499" s="134" t="str">
        <f>IFERROR(VLOOKUP(B:B,在庫!B:M,12,0),"")</f>
        <v>2023年製</v>
      </c>
      <c r="AY499" s="134">
        <f>IFERROR(VLOOKUP(B:B,在庫!B:L,10,0),"")</f>
        <v>1</v>
      </c>
      <c r="AZ499" s="244" t="e">
        <f>VLOOKUP(AL:AL,[1]MICHELIN!$B:$AH,32,0)</f>
        <v>#N/A</v>
      </c>
      <c r="BA499" s="244" t="e">
        <f>VLOOKUP(AL:AL,[1]MICHELIN!$B:$AH,33,0)</f>
        <v>#N/A</v>
      </c>
      <c r="BC499" s="11" t="s">
        <v>2055</v>
      </c>
    </row>
    <row r="500" spans="1:55" s="11" customFormat="1" ht="19.5" customHeight="1">
      <c r="A500" s="247">
        <f t="shared" si="172"/>
        <v>1</v>
      </c>
      <c r="B500" s="261">
        <f t="shared" si="173"/>
        <v>2355018169972</v>
      </c>
      <c r="C500" s="243">
        <f>VLOOKUP(B:B,[1]DUNLOP!$B:$K,9,0)</f>
        <v>20</v>
      </c>
      <c r="D500" s="11" t="s">
        <v>5344</v>
      </c>
      <c r="E500" s="397" t="s">
        <v>6978</v>
      </c>
      <c r="F500" s="160" t="s">
        <v>6979</v>
      </c>
      <c r="G500" s="133" t="s">
        <v>10663</v>
      </c>
      <c r="H500" s="243">
        <v>88</v>
      </c>
      <c r="I500" s="431">
        <f>VLOOKUP(B:B,[1]DUNLOP!$B:$K,10,0)</f>
        <v>88</v>
      </c>
      <c r="J500" s="132"/>
      <c r="K500" s="133" t="s">
        <v>1969</v>
      </c>
      <c r="L500" s="133">
        <v>11</v>
      </c>
      <c r="M500" s="135" t="s">
        <v>6991</v>
      </c>
      <c r="N500" s="236" t="s">
        <v>6992</v>
      </c>
      <c r="O500" s="236" t="s">
        <v>2015</v>
      </c>
      <c r="P500" s="237">
        <v>13150</v>
      </c>
      <c r="Q500" s="238">
        <f t="shared" si="182"/>
        <v>11000</v>
      </c>
      <c r="R500" s="144">
        <f t="shared" si="171"/>
        <v>0.11245454545454546</v>
      </c>
      <c r="S500" s="248">
        <v>1074476622</v>
      </c>
      <c r="T500" s="306" t="s">
        <v>8276</v>
      </c>
      <c r="U500" s="194">
        <f t="shared" si="166"/>
        <v>13150</v>
      </c>
      <c r="W500" s="239">
        <v>13150</v>
      </c>
      <c r="X500" s="136">
        <f t="shared" si="167"/>
        <v>9763</v>
      </c>
      <c r="Y500" s="240">
        <f t="shared" si="168"/>
        <v>11000</v>
      </c>
      <c r="Z500" s="142">
        <f t="shared" si="169"/>
        <v>7.7338403041825154E-2</v>
      </c>
      <c r="AA500" s="137">
        <f t="shared" si="170"/>
        <v>0.11245454545454546</v>
      </c>
      <c r="AB500" s="145"/>
      <c r="AC500" s="189">
        <f t="shared" si="183"/>
        <v>12892</v>
      </c>
      <c r="AD500" s="187">
        <f t="shared" si="184"/>
        <v>14167</v>
      </c>
      <c r="AE500" s="129">
        <f t="shared" si="176"/>
        <v>1275.03</v>
      </c>
      <c r="AF500" s="130">
        <f t="shared" si="177"/>
        <v>258.02999999999997</v>
      </c>
      <c r="AG500" s="131">
        <f t="shared" si="178"/>
        <v>1.8213453801087031E-2</v>
      </c>
      <c r="AH500" s="138">
        <f t="shared" si="179"/>
        <v>1017</v>
      </c>
      <c r="AI500" s="139">
        <f t="shared" si="180"/>
        <v>7.1786546198912962E-2</v>
      </c>
      <c r="AJ500" s="139">
        <f t="shared" si="181"/>
        <v>9.4241091653458425E-2</v>
      </c>
      <c r="AL500" s="197">
        <v>2355018169972</v>
      </c>
      <c r="AM500" s="197" t="s">
        <v>152</v>
      </c>
      <c r="AN500" s="197" t="s">
        <v>152</v>
      </c>
      <c r="AO500" s="241" t="s">
        <v>147</v>
      </c>
      <c r="AP500" s="241" t="s">
        <v>1166</v>
      </c>
      <c r="AQ500" s="242" t="s">
        <v>54</v>
      </c>
      <c r="AR500" s="242" t="s">
        <v>152</v>
      </c>
      <c r="AS500" s="431">
        <f>VLOOKUP(B:B,[1]DUNLOP!$B:$K,8,0)</f>
        <v>9763</v>
      </c>
      <c r="AT500" s="431">
        <v>1050</v>
      </c>
      <c r="AU500" s="211" t="s">
        <v>3957</v>
      </c>
      <c r="AV500" s="197" t="s">
        <v>5969</v>
      </c>
      <c r="AW500" s="134" t="str">
        <f>IFERROR(VLOOKUP(AV:AV,Q商品!B:E,4,0),"")</f>
        <v>2023年製 DZ102 235/50R18 97V サマータイヤ 翌営業日発送</v>
      </c>
      <c r="AX500" s="134" t="str">
        <f>IFERROR(VLOOKUP(B:B,在庫!B:M,12,0),"")</f>
        <v>2023年製</v>
      </c>
      <c r="AY500" s="134">
        <f>IFERROR(VLOOKUP(B:B,在庫!B:L,10,0),"")</f>
        <v>1</v>
      </c>
      <c r="AZ500" s="244" t="e">
        <f>VLOOKUP(AL:AL,[1]MICHELIN!$B:$AH,32,0)</f>
        <v>#N/A</v>
      </c>
      <c r="BA500" s="244" t="e">
        <f>VLOOKUP(AL:AL,[1]MICHELIN!$B:$AH,33,0)</f>
        <v>#N/A</v>
      </c>
      <c r="BC500" s="11" t="s">
        <v>2055</v>
      </c>
    </row>
    <row r="501" spans="1:55" s="11" customFormat="1" ht="19.5" customHeight="1">
      <c r="A501" s="247">
        <f t="shared" si="172"/>
        <v>1</v>
      </c>
      <c r="B501" s="261">
        <f t="shared" si="173"/>
        <v>2454018169972</v>
      </c>
      <c r="C501" s="243">
        <f>VLOOKUP(B:B,[1]DUNLOP!$B:$K,9,0)</f>
        <v>80</v>
      </c>
      <c r="D501" s="11" t="s">
        <v>5344</v>
      </c>
      <c r="E501" s="397" t="s">
        <v>6980</v>
      </c>
      <c r="F501" s="160" t="s">
        <v>6981</v>
      </c>
      <c r="G501" s="133" t="s">
        <v>10663</v>
      </c>
      <c r="H501" s="243">
        <v>1</v>
      </c>
      <c r="I501" s="431">
        <f>VLOOKUP(B:B,[1]DUNLOP!$B:$K,10,0)</f>
        <v>1</v>
      </c>
      <c r="J501" s="132"/>
      <c r="K501" s="133" t="s">
        <v>1969</v>
      </c>
      <c r="L501" s="133">
        <v>12</v>
      </c>
      <c r="M501" s="135" t="s">
        <v>2024</v>
      </c>
      <c r="N501" s="236" t="s">
        <v>6993</v>
      </c>
      <c r="O501" s="236" t="s">
        <v>2381</v>
      </c>
      <c r="P501" s="237">
        <v>12700</v>
      </c>
      <c r="Q501" s="238">
        <f t="shared" si="182"/>
        <v>10590.90909090909</v>
      </c>
      <c r="R501" s="144">
        <f t="shared" si="171"/>
        <v>0.10111587982832611</v>
      </c>
      <c r="S501" s="248">
        <v>1074476621</v>
      </c>
      <c r="T501" s="306" t="s">
        <v>8277</v>
      </c>
      <c r="U501" s="194">
        <f t="shared" si="166"/>
        <v>11800</v>
      </c>
      <c r="V501" s="11">
        <v>900</v>
      </c>
      <c r="W501" s="239">
        <v>12700</v>
      </c>
      <c r="X501" s="136">
        <f t="shared" si="167"/>
        <v>9520</v>
      </c>
      <c r="Y501" s="240">
        <f t="shared" si="168"/>
        <v>10590.90909090909</v>
      </c>
      <c r="Z501" s="142">
        <f t="shared" si="169"/>
        <v>8.6495726495726455E-2</v>
      </c>
      <c r="AA501" s="137">
        <f t="shared" si="170"/>
        <v>0.10111587982832611</v>
      </c>
      <c r="AB501" s="145"/>
      <c r="AC501" s="189">
        <f t="shared" si="183"/>
        <v>11568</v>
      </c>
      <c r="AD501" s="187">
        <f t="shared" si="184"/>
        <v>12712</v>
      </c>
      <c r="AE501" s="129">
        <f t="shared" si="176"/>
        <v>1144.08</v>
      </c>
      <c r="AF501" s="130">
        <f t="shared" si="177"/>
        <v>232.07999999999993</v>
      </c>
      <c r="AG501" s="131">
        <f t="shared" si="178"/>
        <v>1.8256765261170541E-2</v>
      </c>
      <c r="AH501" s="138">
        <f t="shared" si="179"/>
        <v>912</v>
      </c>
      <c r="AI501" s="139">
        <f t="shared" si="180"/>
        <v>7.1743234738829459E-2</v>
      </c>
      <c r="AJ501" s="139">
        <f t="shared" si="181"/>
        <v>8.285911456715557E-2</v>
      </c>
      <c r="AL501" s="197">
        <v>2454018169972</v>
      </c>
      <c r="AM501" s="197">
        <v>4981160904956</v>
      </c>
      <c r="AN501" s="197" t="s">
        <v>3895</v>
      </c>
      <c r="AO501" s="241" t="s">
        <v>147</v>
      </c>
      <c r="AP501" s="241" t="s">
        <v>1171</v>
      </c>
      <c r="AQ501" s="242" t="s">
        <v>83</v>
      </c>
      <c r="AR501" s="242" t="s">
        <v>152</v>
      </c>
      <c r="AS501" s="431">
        <f>VLOOKUP(B:B,[1]DUNLOP!$B:$K,8,0)</f>
        <v>9520</v>
      </c>
      <c r="AT501" s="431">
        <v>1050</v>
      </c>
      <c r="AU501" s="211" t="s">
        <v>3957</v>
      </c>
      <c r="AV501" s="197" t="s">
        <v>5971</v>
      </c>
      <c r="AW501" s="134" t="str">
        <f>IFERROR(VLOOKUP(AV:AV,Q商品!B:E,4,0),"")</f>
        <v>2023年製 DZ102 245/40R18 97W XL サマータイヤ 翌営業日発送</v>
      </c>
      <c r="AX501" s="134" t="str">
        <f>IFERROR(VLOOKUP(B:B,在庫!B:M,12,0),"")</f>
        <v>2023年製</v>
      </c>
      <c r="AY501" s="134">
        <f>IFERROR(VLOOKUP(B:B,在庫!B:L,10,0),"")</f>
        <v>1</v>
      </c>
      <c r="AZ501" s="244" t="e">
        <f>VLOOKUP(AL:AL,[1]MICHELIN!$B:$AH,32,0)</f>
        <v>#N/A</v>
      </c>
      <c r="BA501" s="244" t="e">
        <f>VLOOKUP(AL:AL,[1]MICHELIN!$B:$AH,33,0)</f>
        <v>#N/A</v>
      </c>
      <c r="BC501" s="11" t="s">
        <v>2055</v>
      </c>
    </row>
    <row r="502" spans="1:55" s="11" customFormat="1" ht="19.5" customHeight="1">
      <c r="A502" s="11">
        <f t="shared" si="172"/>
        <v>1</v>
      </c>
      <c r="B502" s="249">
        <f t="shared" si="173"/>
        <v>1856016167065</v>
      </c>
      <c r="C502" s="243">
        <f>VLOOKUP(B:B,[1]DUNLOP!$B:$K,9,0)</f>
        <v>0</v>
      </c>
      <c r="D502" s="11" t="s">
        <v>5344</v>
      </c>
      <c r="E502" s="397" t="s">
        <v>1805</v>
      </c>
      <c r="F502" s="158"/>
      <c r="G502" s="133" t="s">
        <v>10661</v>
      </c>
      <c r="H502" s="243">
        <v>1</v>
      </c>
      <c r="I502" s="431">
        <f>VLOOKUP(B:B,[1]DUNLOP!$B:$K,10,0)</f>
        <v>1</v>
      </c>
      <c r="J502" s="132"/>
      <c r="K502" s="133" t="s">
        <v>1970</v>
      </c>
      <c r="L502" s="133">
        <v>5</v>
      </c>
      <c r="M502" s="135"/>
      <c r="N502" s="236"/>
      <c r="O502" s="236"/>
      <c r="P502" s="237"/>
      <c r="Q502" s="238">
        <f t="shared" si="182"/>
        <v>-477.27272727272725</v>
      </c>
      <c r="R502" s="144">
        <f t="shared" si="171"/>
        <v>18.327619047619049</v>
      </c>
      <c r="S502" s="197">
        <v>1074476795</v>
      </c>
      <c r="T502" s="304" t="s">
        <v>8278</v>
      </c>
      <c r="U502" s="194">
        <f t="shared" si="166"/>
        <v>0</v>
      </c>
      <c r="W502" s="239"/>
      <c r="X502" s="136">
        <f t="shared" si="167"/>
        <v>8270</v>
      </c>
      <c r="Y502" s="240">
        <f t="shared" si="168"/>
        <v>-477.27272727272725</v>
      </c>
      <c r="Z502" s="142" t="str">
        <f t="shared" si="169"/>
        <v/>
      </c>
      <c r="AA502" s="137">
        <f t="shared" si="170"/>
        <v>18.327619047619049</v>
      </c>
      <c r="AB502" s="145"/>
      <c r="AC502" s="189">
        <f t="shared" si="183"/>
        <v>0</v>
      </c>
      <c r="AD502" s="187">
        <f t="shared" si="184"/>
        <v>0</v>
      </c>
      <c r="AE502" s="129">
        <f t="shared" si="176"/>
        <v>0</v>
      </c>
      <c r="AF502" s="130">
        <f t="shared" si="177"/>
        <v>0</v>
      </c>
      <c r="AG502" s="131" t="str">
        <f t="shared" si="178"/>
        <v/>
      </c>
      <c r="AH502" s="138">
        <f t="shared" si="179"/>
        <v>0</v>
      </c>
      <c r="AI502" s="139" t="str">
        <f t="shared" si="180"/>
        <v/>
      </c>
      <c r="AJ502" s="139" t="str">
        <f t="shared" si="181"/>
        <v/>
      </c>
      <c r="AL502" s="197">
        <v>1856016167065</v>
      </c>
      <c r="AM502" s="197">
        <v>4981160803433</v>
      </c>
      <c r="AN502" s="197" t="s">
        <v>3885</v>
      </c>
      <c r="AO502" s="241" t="s">
        <v>23</v>
      </c>
      <c r="AP502" s="241" t="s">
        <v>1577</v>
      </c>
      <c r="AQ502" s="242" t="s">
        <v>118</v>
      </c>
      <c r="AR502" s="242">
        <v>18600</v>
      </c>
      <c r="AS502" s="431">
        <v>8270</v>
      </c>
      <c r="AT502" s="431">
        <v>525</v>
      </c>
      <c r="AU502" s="211" t="s">
        <v>3956</v>
      </c>
      <c r="AV502" s="197" t="s">
        <v>5973</v>
      </c>
      <c r="AW502" s="134" t="str">
        <f>IFERROR(VLOOKUP(AV:AV,Q商品!B:E,4,0),"")</f>
        <v>2022年製 LE MANS V 185/60R16 86H サマータイヤ 翌営業日発送</v>
      </c>
      <c r="AX502" s="134" t="str">
        <f>IFERROR(VLOOKUP(B:B,在庫!B:M,12,0),"")</f>
        <v>2022年製</v>
      </c>
      <c r="AY502" s="134">
        <f>IFERROR(VLOOKUP(B:B,在庫!B:L,10,0),"")</f>
        <v>1</v>
      </c>
      <c r="AZ502" s="244" t="e">
        <f>VLOOKUP(AL:AL,[1]MICHELIN!$B:$AH,32,0)</f>
        <v>#N/A</v>
      </c>
      <c r="BA502" s="244" t="e">
        <f>VLOOKUP(AL:AL,[1]MICHELIN!$B:$AH,33,0)</f>
        <v>#N/A</v>
      </c>
      <c r="BC502" s="11" t="s">
        <v>150</v>
      </c>
    </row>
    <row r="503" spans="1:55" s="11" customFormat="1" ht="19.5" customHeight="1">
      <c r="A503" s="11">
        <f t="shared" si="172"/>
        <v>1</v>
      </c>
      <c r="B503" s="249">
        <f t="shared" si="173"/>
        <v>1855516167070</v>
      </c>
      <c r="C503" s="243">
        <f>VLOOKUP(B:B,[1]DUNLOP!$B:$K,9,0)</f>
        <v>2</v>
      </c>
      <c r="D503" s="11" t="s">
        <v>5344</v>
      </c>
      <c r="E503" s="397" t="s">
        <v>1812</v>
      </c>
      <c r="F503" s="158"/>
      <c r="G503" s="133" t="s">
        <v>10661</v>
      </c>
      <c r="H503" s="243">
        <v>1</v>
      </c>
      <c r="I503" s="431">
        <f>VLOOKUP(B:B,[1]DUNLOP!$B:$K,10,0)</f>
        <v>1</v>
      </c>
      <c r="J503" s="132"/>
      <c r="K503" s="133" t="s">
        <v>1970</v>
      </c>
      <c r="L503" s="133">
        <v>18</v>
      </c>
      <c r="M503" s="135"/>
      <c r="N503" s="236"/>
      <c r="O503" s="236"/>
      <c r="P503" s="237"/>
      <c r="Q503" s="238">
        <f t="shared" si="182"/>
        <v>-477.27272727272725</v>
      </c>
      <c r="R503" s="144">
        <f t="shared" si="171"/>
        <v>22.015238095238097</v>
      </c>
      <c r="S503" s="197">
        <v>1074476634</v>
      </c>
      <c r="T503" s="304" t="s">
        <v>8281</v>
      </c>
      <c r="U503" s="194">
        <f t="shared" si="166"/>
        <v>0</v>
      </c>
      <c r="W503" s="239"/>
      <c r="X503" s="136">
        <f t="shared" si="167"/>
        <v>10030</v>
      </c>
      <c r="Y503" s="240">
        <f t="shared" si="168"/>
        <v>-477.27272727272725</v>
      </c>
      <c r="Z503" s="142" t="str">
        <f t="shared" si="169"/>
        <v/>
      </c>
      <c r="AA503" s="137">
        <f t="shared" si="170"/>
        <v>22.015238095238097</v>
      </c>
      <c r="AB503" s="145"/>
      <c r="AC503" s="189">
        <f t="shared" si="183"/>
        <v>0</v>
      </c>
      <c r="AD503" s="187">
        <f t="shared" si="184"/>
        <v>0</v>
      </c>
      <c r="AE503" s="129">
        <f t="shared" si="176"/>
        <v>0</v>
      </c>
      <c r="AF503" s="130">
        <f t="shared" si="177"/>
        <v>0</v>
      </c>
      <c r="AG503" s="131" t="str">
        <f t="shared" si="178"/>
        <v/>
      </c>
      <c r="AH503" s="138">
        <f t="shared" si="179"/>
        <v>0</v>
      </c>
      <c r="AI503" s="139" t="str">
        <f t="shared" si="180"/>
        <v/>
      </c>
      <c r="AJ503" s="139" t="str">
        <f t="shared" si="181"/>
        <v/>
      </c>
      <c r="AL503" s="197">
        <v>1855516167070</v>
      </c>
      <c r="AM503" s="197">
        <v>4982266069273</v>
      </c>
      <c r="AN503" s="197" t="s">
        <v>3901</v>
      </c>
      <c r="AO503" s="241" t="s">
        <v>1579</v>
      </c>
      <c r="AP503" s="241" t="s">
        <v>913</v>
      </c>
      <c r="AQ503" s="242" t="s">
        <v>98</v>
      </c>
      <c r="AR503" s="242">
        <v>21800</v>
      </c>
      <c r="AS503" s="431">
        <v>10030</v>
      </c>
      <c r="AT503" s="431">
        <v>525</v>
      </c>
      <c r="AU503" s="211" t="s">
        <v>3956</v>
      </c>
      <c r="AV503" s="197" t="s">
        <v>5979</v>
      </c>
      <c r="AW503" s="134" t="str">
        <f>IFERROR(VLOOKUP(AV:AV,Q商品!B:E,4,0),"")</f>
        <v>2023年製 LE MANS V+ 185/55R16 83V サマータイヤ 翌営業日発送</v>
      </c>
      <c r="AX503" s="134" t="str">
        <f>IFERROR(VLOOKUP(B:B,在庫!B:M,12,0),"")</f>
        <v>2023年製</v>
      </c>
      <c r="AY503" s="134">
        <f>IFERROR(VLOOKUP(B:B,在庫!B:L,10,0),"")</f>
        <v>1</v>
      </c>
      <c r="AZ503" s="244" t="e">
        <f>VLOOKUP(AL:AL,[1]MICHELIN!$B:$AH,32,0)</f>
        <v>#N/A</v>
      </c>
      <c r="BA503" s="244" t="e">
        <f>VLOOKUP(AL:AL,[1]MICHELIN!$B:$AH,33,0)</f>
        <v>#N/A</v>
      </c>
      <c r="BC503" s="11" t="s">
        <v>150</v>
      </c>
    </row>
    <row r="504" spans="1:55" s="11" customFormat="1" ht="19.5" customHeight="1">
      <c r="A504" s="11">
        <f t="shared" si="172"/>
        <v>1</v>
      </c>
      <c r="B504" s="249">
        <f t="shared" si="173"/>
        <v>1856015167073</v>
      </c>
      <c r="C504" s="243">
        <f>VLOOKUP(B:B,[1]DUNLOP!$B:$K,9,0)</f>
        <v>2</v>
      </c>
      <c r="D504" s="11" t="s">
        <v>5344</v>
      </c>
      <c r="E504" s="397" t="s">
        <v>1809</v>
      </c>
      <c r="F504" s="158"/>
      <c r="G504" s="133" t="s">
        <v>10661</v>
      </c>
      <c r="H504" s="243">
        <v>0</v>
      </c>
      <c r="I504" s="431">
        <f>VLOOKUP(B:B,[1]DUNLOP!$B:$K,10,0)</f>
        <v>0</v>
      </c>
      <c r="J504" s="132"/>
      <c r="K504" s="133" t="s">
        <v>1970</v>
      </c>
      <c r="L504" s="133">
        <v>19</v>
      </c>
      <c r="M504" s="135"/>
      <c r="N504" s="236"/>
      <c r="O504" s="236"/>
      <c r="P504" s="237"/>
      <c r="Q504" s="238">
        <f t="shared" si="182"/>
        <v>-477.27272727272725</v>
      </c>
      <c r="R504" s="144">
        <f t="shared" si="171"/>
        <v>17.196190476190477</v>
      </c>
      <c r="S504" s="197">
        <v>1074476637</v>
      </c>
      <c r="T504" s="304" t="s">
        <v>8282</v>
      </c>
      <c r="U504" s="194">
        <f t="shared" si="166"/>
        <v>0</v>
      </c>
      <c r="W504" s="239"/>
      <c r="X504" s="136">
        <f t="shared" si="167"/>
        <v>7730</v>
      </c>
      <c r="Y504" s="240">
        <f t="shared" si="168"/>
        <v>-477.27272727272725</v>
      </c>
      <c r="Z504" s="142" t="str">
        <f t="shared" si="169"/>
        <v/>
      </c>
      <c r="AA504" s="137">
        <f t="shared" si="170"/>
        <v>17.196190476190477</v>
      </c>
      <c r="AB504" s="145"/>
      <c r="AC504" s="189">
        <f t="shared" si="183"/>
        <v>0</v>
      </c>
      <c r="AD504" s="187">
        <f t="shared" si="184"/>
        <v>0</v>
      </c>
      <c r="AE504" s="129">
        <f t="shared" si="176"/>
        <v>0</v>
      </c>
      <c r="AF504" s="130">
        <f t="shared" si="177"/>
        <v>0</v>
      </c>
      <c r="AG504" s="131" t="str">
        <f t="shared" si="178"/>
        <v/>
      </c>
      <c r="AH504" s="138">
        <f t="shared" si="179"/>
        <v>0</v>
      </c>
      <c r="AI504" s="139" t="str">
        <f t="shared" si="180"/>
        <v/>
      </c>
      <c r="AJ504" s="139" t="str">
        <f t="shared" si="181"/>
        <v/>
      </c>
      <c r="AL504" s="197">
        <v>1856015167073</v>
      </c>
      <c r="AM504" s="197">
        <v>4982266069235</v>
      </c>
      <c r="AN504" s="197" t="s">
        <v>3898</v>
      </c>
      <c r="AO504" s="241" t="s">
        <v>1579</v>
      </c>
      <c r="AP504" s="241" t="s">
        <v>1169</v>
      </c>
      <c r="AQ504" s="242" t="s">
        <v>81</v>
      </c>
      <c r="AR504" s="242">
        <v>16800</v>
      </c>
      <c r="AS504" s="431">
        <v>7730</v>
      </c>
      <c r="AT504" s="431">
        <v>525</v>
      </c>
      <c r="AU504" s="211" t="s">
        <v>3956</v>
      </c>
      <c r="AV504" s="197" t="s">
        <v>5981</v>
      </c>
      <c r="AW504" s="134" t="str">
        <f>IFERROR(VLOOKUP(AV:AV,Q商品!B:E,4,0),"")</f>
        <v>2023年製 LE MANS V+ 185/60R15 84H サマータイヤ 翌営業日発送</v>
      </c>
      <c r="AX504" s="134" t="str">
        <f>IFERROR(VLOOKUP(B:B,在庫!B:M,12,0),"")</f>
        <v/>
      </c>
      <c r="AY504" s="134" t="str">
        <f>IFERROR(VLOOKUP(B:B,在庫!B:L,10,0),"")</f>
        <v/>
      </c>
      <c r="AZ504" s="244" t="e">
        <f>VLOOKUP(AL:AL,[1]MICHELIN!$B:$AH,32,0)</f>
        <v>#N/A</v>
      </c>
      <c r="BA504" s="244" t="e">
        <f>VLOOKUP(AL:AL,[1]MICHELIN!$B:$AH,33,0)</f>
        <v>#N/A</v>
      </c>
      <c r="BC504" s="11" t="s">
        <v>150</v>
      </c>
    </row>
    <row r="505" spans="1:55" s="11" customFormat="1" ht="19.5" customHeight="1">
      <c r="A505" s="11">
        <f t="shared" si="172"/>
        <v>1</v>
      </c>
      <c r="B505" s="249">
        <f t="shared" si="173"/>
        <v>1856016167072</v>
      </c>
      <c r="C505" s="243">
        <f>VLOOKUP(B:B,[1]DUNLOP!$B:$K,9,0)</f>
        <v>4</v>
      </c>
      <c r="D505" s="11" t="s">
        <v>5344</v>
      </c>
      <c r="E505" s="397" t="s">
        <v>1811</v>
      </c>
      <c r="F505" s="160" t="s">
        <v>8488</v>
      </c>
      <c r="G505" s="133" t="s">
        <v>10661</v>
      </c>
      <c r="H505" s="243">
        <v>3</v>
      </c>
      <c r="I505" s="431">
        <f>VLOOKUP(B:B,[1]DUNLOP!$B:$K,10,0)</f>
        <v>3</v>
      </c>
      <c r="J505" s="132"/>
      <c r="K505" s="133" t="s">
        <v>1970</v>
      </c>
      <c r="L505" s="133">
        <v>20</v>
      </c>
      <c r="M505" s="135"/>
      <c r="N505" s="236"/>
      <c r="O505" s="236"/>
      <c r="P505" s="237"/>
      <c r="Q505" s="238">
        <f t="shared" si="182"/>
        <v>-477.27272727272725</v>
      </c>
      <c r="R505" s="144">
        <f t="shared" si="171"/>
        <v>20.10857142857143</v>
      </c>
      <c r="S505" s="197">
        <v>1074476635</v>
      </c>
      <c r="T505" s="304" t="s">
        <v>8283</v>
      </c>
      <c r="U505" s="194">
        <f t="shared" ref="U505:U568" si="185">W505-V505</f>
        <v>0</v>
      </c>
      <c r="W505" s="239"/>
      <c r="X505" s="136">
        <f t="shared" ref="X505:X568" si="186">AS505</f>
        <v>9120</v>
      </c>
      <c r="Y505" s="240">
        <f t="shared" ref="Y505:Y568" si="187">(W505-AT505)/1.1</f>
        <v>-477.27272727272725</v>
      </c>
      <c r="Z505" s="142" t="str">
        <f t="shared" ref="Z505:Z568" si="188">IFERROR(-1+(AD505/N505),"")</f>
        <v/>
      </c>
      <c r="AA505" s="137">
        <f t="shared" ref="AA505:AA568" si="189">IFERROR((Y505-X505)/Y505,"")</f>
        <v>20.10857142857143</v>
      </c>
      <c r="AB505" s="145"/>
      <c r="AC505" s="189">
        <f t="shared" si="183"/>
        <v>0</v>
      </c>
      <c r="AD505" s="187">
        <f t="shared" si="184"/>
        <v>0</v>
      </c>
      <c r="AE505" s="129">
        <f t="shared" si="176"/>
        <v>0</v>
      </c>
      <c r="AF505" s="130">
        <f t="shared" si="177"/>
        <v>0</v>
      </c>
      <c r="AG505" s="131" t="str">
        <f t="shared" si="178"/>
        <v/>
      </c>
      <c r="AH505" s="138">
        <f t="shared" si="179"/>
        <v>0</v>
      </c>
      <c r="AI505" s="139" t="str">
        <f t="shared" si="180"/>
        <v/>
      </c>
      <c r="AJ505" s="139" t="str">
        <f t="shared" si="181"/>
        <v/>
      </c>
      <c r="AL505" s="197">
        <v>1856016167072</v>
      </c>
      <c r="AM505" s="197">
        <v>4982266069204</v>
      </c>
      <c r="AN505" s="197" t="s">
        <v>3900</v>
      </c>
      <c r="AO505" s="241" t="s">
        <v>1579</v>
      </c>
      <c r="AP505" s="241" t="s">
        <v>1210</v>
      </c>
      <c r="AQ505" s="242" t="s">
        <v>118</v>
      </c>
      <c r="AR505" s="242">
        <v>19000</v>
      </c>
      <c r="AS505" s="431">
        <v>9120</v>
      </c>
      <c r="AT505" s="431">
        <v>525</v>
      </c>
      <c r="AU505" s="211" t="s">
        <v>3956</v>
      </c>
      <c r="AV505" s="197" t="s">
        <v>5983</v>
      </c>
      <c r="AW505" s="134" t="str">
        <f>IFERROR(VLOOKUP(AV:AV,Q商品!B:E,4,0),"")</f>
        <v>2023年製 LE MANS V+ 185/60R16 86H サマータイヤ 翌営業日発送</v>
      </c>
      <c r="AX505" s="134" t="str">
        <f>IFERROR(VLOOKUP(B:B,在庫!B:M,12,0),"")</f>
        <v>2023年製</v>
      </c>
      <c r="AY505" s="134">
        <f>IFERROR(VLOOKUP(B:B,在庫!B:L,10,0),"")</f>
        <v>1</v>
      </c>
      <c r="AZ505" s="244" t="e">
        <f>VLOOKUP(AL:AL,[1]MICHELIN!$B:$AH,32,0)</f>
        <v>#N/A</v>
      </c>
      <c r="BA505" s="244" t="e">
        <f>VLOOKUP(AL:AL,[1]MICHELIN!$B:$AH,33,0)</f>
        <v>#N/A</v>
      </c>
      <c r="BC505" s="11" t="s">
        <v>2055</v>
      </c>
    </row>
    <row r="506" spans="1:55" s="11" customFormat="1" ht="19.5" customHeight="1">
      <c r="A506" s="11">
        <f t="shared" si="172"/>
        <v>1</v>
      </c>
      <c r="B506" s="249">
        <f t="shared" si="173"/>
        <v>1954517167079</v>
      </c>
      <c r="C506" s="243">
        <f>VLOOKUP(B:B,[1]DUNLOP!$B:$K,9,0)</f>
        <v>1</v>
      </c>
      <c r="D506" s="11" t="s">
        <v>5344</v>
      </c>
      <c r="E506" s="397" t="s">
        <v>1814</v>
      </c>
      <c r="F506" s="322" t="s">
        <v>8490</v>
      </c>
      <c r="G506" s="133" t="s">
        <v>10661</v>
      </c>
      <c r="H506" s="235">
        <v>10</v>
      </c>
      <c r="I506" s="430">
        <f>VLOOKUP(B:B,[1]DUNLOP!$B:$K,10,0)</f>
        <v>10</v>
      </c>
      <c r="J506" s="132"/>
      <c r="K506" s="133" t="s">
        <v>1970</v>
      </c>
      <c r="L506" s="133">
        <v>22</v>
      </c>
      <c r="M506" s="135"/>
      <c r="N506" s="236"/>
      <c r="O506" s="236"/>
      <c r="P506" s="237"/>
      <c r="Q506" s="238">
        <f t="shared" si="182"/>
        <v>-477.27272727272725</v>
      </c>
      <c r="R506" s="144">
        <f t="shared" si="171"/>
        <v>28.657142857142858</v>
      </c>
      <c r="S506" s="197">
        <v>1074476632</v>
      </c>
      <c r="T506" s="303" t="s">
        <v>8285</v>
      </c>
      <c r="U506" s="194">
        <f t="shared" si="185"/>
        <v>20000</v>
      </c>
      <c r="W506" s="239">
        <v>20000</v>
      </c>
      <c r="X506" s="136">
        <f t="shared" si="186"/>
        <v>13200</v>
      </c>
      <c r="Y506" s="240">
        <f t="shared" si="187"/>
        <v>17704.545454545452</v>
      </c>
      <c r="Z506" s="142" t="str">
        <f t="shared" si="188"/>
        <v/>
      </c>
      <c r="AA506" s="137">
        <f t="shared" si="189"/>
        <v>0.25442875481386384</v>
      </c>
      <c r="AB506" s="145"/>
      <c r="AC506" s="189">
        <f t="shared" si="183"/>
        <v>19607</v>
      </c>
      <c r="AD506" s="187">
        <f t="shared" si="184"/>
        <v>21546</v>
      </c>
      <c r="AE506" s="129">
        <f t="shared" si="176"/>
        <v>1939.1399999999999</v>
      </c>
      <c r="AF506" s="130">
        <f t="shared" si="177"/>
        <v>393.13999999999987</v>
      </c>
      <c r="AG506" s="131">
        <f t="shared" si="178"/>
        <v>1.8246542281629995E-2</v>
      </c>
      <c r="AH506" s="138">
        <f t="shared" si="179"/>
        <v>1546</v>
      </c>
      <c r="AI506" s="139">
        <f t="shared" si="180"/>
        <v>7.1753457718369995E-2</v>
      </c>
      <c r="AJ506" s="139">
        <f t="shared" si="181"/>
        <v>0.23618221253223384</v>
      </c>
      <c r="AL506" s="197">
        <v>1954517167079</v>
      </c>
      <c r="AM506" s="197">
        <v>4982266069327</v>
      </c>
      <c r="AN506" s="197" t="s">
        <v>3903</v>
      </c>
      <c r="AO506" s="241" t="s">
        <v>1579</v>
      </c>
      <c r="AP506" s="241" t="s">
        <v>1211</v>
      </c>
      <c r="AQ506" s="242" t="s">
        <v>119</v>
      </c>
      <c r="AR506" s="242">
        <v>27500</v>
      </c>
      <c r="AS506" s="431">
        <f>VLOOKUP(B:B,[1]DUNLOP!$B:$K,8,0)</f>
        <v>13200</v>
      </c>
      <c r="AT506" s="431">
        <v>525</v>
      </c>
      <c r="AU506" s="211" t="s">
        <v>3956</v>
      </c>
      <c r="AV506" s="197" t="s">
        <v>5590</v>
      </c>
      <c r="AW506" s="134" t="str">
        <f>IFERROR(VLOOKUP(AV:AV,Q商品!B:E,4,0),"")</f>
        <v>2023年製 LE MANS V+ 195/45R17 81W サマータイヤ 翌営業日発送</v>
      </c>
      <c r="AX506" s="134" t="str">
        <f>IFERROR(VLOOKUP(B:B,在庫!B:M,12,0),"")</f>
        <v>2023年製</v>
      </c>
      <c r="AY506" s="134">
        <f>IFERROR(VLOOKUP(B:B,在庫!B:L,10,0),"")</f>
        <v>1</v>
      </c>
      <c r="AZ506" s="244" t="e">
        <f>VLOOKUP(AL:AL,[1]MICHELIN!$B:$AH,32,0)</f>
        <v>#N/A</v>
      </c>
      <c r="BA506" s="244" t="e">
        <f>VLOOKUP(AL:AL,[1]MICHELIN!$B:$AH,33,0)</f>
        <v>#N/A</v>
      </c>
      <c r="BC506" s="11" t="s">
        <v>2055</v>
      </c>
    </row>
    <row r="507" spans="1:55" s="11" customFormat="1" ht="19.5" customHeight="1">
      <c r="A507" s="11">
        <f t="shared" si="172"/>
        <v>1</v>
      </c>
      <c r="B507" s="249">
        <f t="shared" si="173"/>
        <v>1956515167075</v>
      </c>
      <c r="C507" s="243">
        <f>VLOOKUP(B:B,[1]DUNLOP!$B:$K,9,0)</f>
        <v>0</v>
      </c>
      <c r="D507" s="11" t="s">
        <v>5344</v>
      </c>
      <c r="E507" s="397" t="s">
        <v>1810</v>
      </c>
      <c r="F507" s="158"/>
      <c r="G507" s="133" t="s">
        <v>10661</v>
      </c>
      <c r="H507" s="243">
        <v>3</v>
      </c>
      <c r="I507" s="431">
        <f>VLOOKUP(B:B,[1]DUNLOP!$B:$K,10,0)</f>
        <v>3</v>
      </c>
      <c r="J507" s="132"/>
      <c r="K507" s="133" t="s">
        <v>1970</v>
      </c>
      <c r="L507" s="133">
        <v>23</v>
      </c>
      <c r="M507" s="135"/>
      <c r="N507" s="236"/>
      <c r="O507" s="236"/>
      <c r="P507" s="237"/>
      <c r="Q507" s="238">
        <f t="shared" si="182"/>
        <v>-477.27272727272725</v>
      </c>
      <c r="R507" s="144">
        <f t="shared" ref="R507:R570" si="190">IFERROR((Q507-X507)/Q507,"")</f>
        <v>18.264761904761908</v>
      </c>
      <c r="S507" s="197">
        <v>1074476636</v>
      </c>
      <c r="T507" s="304" t="s">
        <v>8286</v>
      </c>
      <c r="U507" s="194">
        <f t="shared" si="185"/>
        <v>0</v>
      </c>
      <c r="W507" s="239"/>
      <c r="X507" s="136">
        <f t="shared" si="186"/>
        <v>8240</v>
      </c>
      <c r="Y507" s="240">
        <f t="shared" si="187"/>
        <v>-477.27272727272725</v>
      </c>
      <c r="Z507" s="142" t="str">
        <f t="shared" si="188"/>
        <v/>
      </c>
      <c r="AA507" s="137">
        <f t="shared" si="189"/>
        <v>18.264761904761908</v>
      </c>
      <c r="AB507" s="145"/>
      <c r="AC507" s="189">
        <f t="shared" si="183"/>
        <v>0</v>
      </c>
      <c r="AD507" s="187">
        <f t="shared" si="184"/>
        <v>0</v>
      </c>
      <c r="AE507" s="129">
        <f t="shared" si="176"/>
        <v>0</v>
      </c>
      <c r="AF507" s="130">
        <f t="shared" si="177"/>
        <v>0</v>
      </c>
      <c r="AG507" s="131" t="str">
        <f t="shared" si="178"/>
        <v/>
      </c>
      <c r="AH507" s="138">
        <f t="shared" si="179"/>
        <v>0</v>
      </c>
      <c r="AI507" s="139" t="str">
        <f t="shared" si="180"/>
        <v/>
      </c>
      <c r="AJ507" s="139" t="str">
        <f t="shared" si="181"/>
        <v/>
      </c>
      <c r="AL507" s="197">
        <v>1956515167075</v>
      </c>
      <c r="AM507" s="197">
        <v>4982266069242</v>
      </c>
      <c r="AN507" s="197" t="s">
        <v>3899</v>
      </c>
      <c r="AO507" s="241" t="s">
        <v>1579</v>
      </c>
      <c r="AP507" s="241" t="s">
        <v>1008</v>
      </c>
      <c r="AQ507" s="242" t="s">
        <v>43</v>
      </c>
      <c r="AR507" s="242">
        <v>17900</v>
      </c>
      <c r="AS507" s="431">
        <v>8240</v>
      </c>
      <c r="AT507" s="431">
        <v>525</v>
      </c>
      <c r="AU507" s="211" t="s">
        <v>3956</v>
      </c>
      <c r="AV507" s="197" t="s">
        <v>5987</v>
      </c>
      <c r="AW507" s="134" t="str">
        <f>IFERROR(VLOOKUP(AV:AV,Q商品!B:E,4,0),"")</f>
        <v>2023年製 LE MANS V+ 195/65R15 91H サマータイヤ 翌営業日発送</v>
      </c>
      <c r="AX507" s="134" t="str">
        <f>IFERROR(VLOOKUP(B:B,在庫!B:M,12,0),"")</f>
        <v>2023年製</v>
      </c>
      <c r="AY507" s="134">
        <f>IFERROR(VLOOKUP(B:B,在庫!B:L,10,0),"")</f>
        <v>1</v>
      </c>
      <c r="AZ507" s="244" t="e">
        <f>VLOOKUP(AL:AL,[1]MICHELIN!$B:$AH,32,0)</f>
        <v>#N/A</v>
      </c>
      <c r="BA507" s="244" t="e">
        <f>VLOOKUP(AL:AL,[1]MICHELIN!$B:$AH,33,0)</f>
        <v>#N/A</v>
      </c>
      <c r="BC507" s="11" t="s">
        <v>150</v>
      </c>
    </row>
    <row r="508" spans="1:55" s="11" customFormat="1" ht="19.5" customHeight="1">
      <c r="A508" s="11">
        <f t="shared" si="172"/>
        <v>1</v>
      </c>
      <c r="B508" s="249">
        <f t="shared" si="173"/>
        <v>2055017167077</v>
      </c>
      <c r="C508" s="243">
        <f>VLOOKUP(B:B,[1]DUNLOP!$B:$K,9,0)</f>
        <v>4</v>
      </c>
      <c r="D508" s="11" t="s">
        <v>5344</v>
      </c>
      <c r="E508" s="397" t="s">
        <v>1815</v>
      </c>
      <c r="F508" s="245" t="s">
        <v>419</v>
      </c>
      <c r="G508" s="133" t="s">
        <v>10661</v>
      </c>
      <c r="H508" s="235">
        <v>6</v>
      </c>
      <c r="I508" s="430">
        <f>VLOOKUP(B:B,[1]DUNLOP!$B:$K,10,0)</f>
        <v>6</v>
      </c>
      <c r="J508" s="132"/>
      <c r="K508" s="133" t="s">
        <v>1970</v>
      </c>
      <c r="L508" s="133">
        <v>24</v>
      </c>
      <c r="M508" s="135" t="s">
        <v>2014</v>
      </c>
      <c r="N508" s="236" t="s">
        <v>2453</v>
      </c>
      <c r="O508" s="236" t="s">
        <v>2015</v>
      </c>
      <c r="P508" s="237">
        <v>16700</v>
      </c>
      <c r="Q508" s="238">
        <f t="shared" si="182"/>
        <v>14704.545454545454</v>
      </c>
      <c r="R508" s="144">
        <f t="shared" si="190"/>
        <v>0.10843894899536319</v>
      </c>
      <c r="S508" s="197">
        <v>1074476631</v>
      </c>
      <c r="T508" s="303" t="s">
        <v>8287</v>
      </c>
      <c r="U508" s="194">
        <f t="shared" si="185"/>
        <v>0</v>
      </c>
      <c r="W508" s="239"/>
      <c r="X508" s="136">
        <f t="shared" si="186"/>
        <v>13110</v>
      </c>
      <c r="Y508" s="240">
        <f t="shared" si="187"/>
        <v>-477.27272727272725</v>
      </c>
      <c r="Z508" s="142">
        <f t="shared" si="188"/>
        <v>-1</v>
      </c>
      <c r="AA508" s="137">
        <f t="shared" si="189"/>
        <v>28.46857142857143</v>
      </c>
      <c r="AB508" s="145"/>
      <c r="AC508" s="189">
        <f t="shared" si="183"/>
        <v>0</v>
      </c>
      <c r="AD508" s="187">
        <f t="shared" si="184"/>
        <v>0</v>
      </c>
      <c r="AE508" s="129">
        <f t="shared" si="176"/>
        <v>0</v>
      </c>
      <c r="AF508" s="130">
        <f t="shared" si="177"/>
        <v>0</v>
      </c>
      <c r="AG508" s="131" t="str">
        <f t="shared" si="178"/>
        <v/>
      </c>
      <c r="AH508" s="138">
        <f t="shared" si="179"/>
        <v>0</v>
      </c>
      <c r="AI508" s="139" t="str">
        <f t="shared" si="180"/>
        <v/>
      </c>
      <c r="AJ508" s="139" t="str">
        <f t="shared" si="181"/>
        <v/>
      </c>
      <c r="AL508" s="197">
        <v>2055017167077</v>
      </c>
      <c r="AM508" s="197">
        <v>4982266069440</v>
      </c>
      <c r="AN508" s="197" t="s">
        <v>3904</v>
      </c>
      <c r="AO508" s="241" t="s">
        <v>1579</v>
      </c>
      <c r="AP508" s="241" t="s">
        <v>1212</v>
      </c>
      <c r="AQ508" s="242" t="s">
        <v>64</v>
      </c>
      <c r="AR508" s="242">
        <v>27300</v>
      </c>
      <c r="AS508" s="431">
        <f>VLOOKUP(B:B,[1]DUNLOP!$B:$K,8,0)</f>
        <v>13110</v>
      </c>
      <c r="AT508" s="431">
        <v>525</v>
      </c>
      <c r="AU508" s="211" t="s">
        <v>3956</v>
      </c>
      <c r="AV508" s="197" t="s">
        <v>5591</v>
      </c>
      <c r="AW508" s="134" t="str">
        <f>IFERROR(VLOOKUP(AV:AV,Q商品!B:E,4,0),"")</f>
        <v>2023年製 LE MANS V+ 205/50R17 93V XL サマータイヤ 翌営業日発送</v>
      </c>
      <c r="AX508" s="134" t="str">
        <f>IFERROR(VLOOKUP(B:B,在庫!B:M,12,0),"")</f>
        <v>2023年製</v>
      </c>
      <c r="AY508" s="134">
        <f>IFERROR(VLOOKUP(B:B,在庫!B:L,10,0),"")</f>
        <v>1</v>
      </c>
      <c r="AZ508" s="244" t="e">
        <f>VLOOKUP(AL:AL,[1]MICHELIN!$B:$AH,32,0)</f>
        <v>#N/A</v>
      </c>
      <c r="BA508" s="244" t="e">
        <f>VLOOKUP(AL:AL,[1]MICHELIN!$B:$AH,33,0)</f>
        <v>#N/A</v>
      </c>
      <c r="BC508" s="11" t="s">
        <v>150</v>
      </c>
    </row>
    <row r="509" spans="1:55" s="11" customFormat="1" ht="19.5" customHeight="1">
      <c r="A509" s="11">
        <f t="shared" si="172"/>
        <v>1</v>
      </c>
      <c r="B509" s="249">
        <f t="shared" si="173"/>
        <v>2055516167073</v>
      </c>
      <c r="C509" s="243">
        <f>VLOOKUP(B:B,[1]DUNLOP!$B:$K,9,0)</f>
        <v>2</v>
      </c>
      <c r="D509" s="11" t="s">
        <v>5344</v>
      </c>
      <c r="E509" s="397" t="s">
        <v>1813</v>
      </c>
      <c r="F509" s="245" t="s">
        <v>4030</v>
      </c>
      <c r="G509" s="133" t="s">
        <v>10661</v>
      </c>
      <c r="H509" s="235">
        <v>12</v>
      </c>
      <c r="I509" s="430">
        <f>VLOOKUP(B:B,[1]DUNLOP!$B:$K,10,0)</f>
        <v>12</v>
      </c>
      <c r="J509" s="132"/>
      <c r="K509" s="133" t="s">
        <v>1970</v>
      </c>
      <c r="L509" s="133">
        <v>25</v>
      </c>
      <c r="M509" s="135" t="s">
        <v>2014</v>
      </c>
      <c r="N509" s="236" t="s">
        <v>4020</v>
      </c>
      <c r="O509" s="236" t="s">
        <v>2015</v>
      </c>
      <c r="P509" s="237">
        <v>13900</v>
      </c>
      <c r="Q509" s="238">
        <f t="shared" si="182"/>
        <v>12159.090909090908</v>
      </c>
      <c r="R509" s="144">
        <f t="shared" si="190"/>
        <v>0.11177570093457936</v>
      </c>
      <c r="S509" s="197">
        <v>1074476633</v>
      </c>
      <c r="T509" s="303" t="s">
        <v>8288</v>
      </c>
      <c r="U509" s="194">
        <f t="shared" si="185"/>
        <v>0</v>
      </c>
      <c r="W509" s="239"/>
      <c r="X509" s="136">
        <f t="shared" si="186"/>
        <v>10800</v>
      </c>
      <c r="Y509" s="240">
        <f t="shared" si="187"/>
        <v>-477.27272727272725</v>
      </c>
      <c r="Z509" s="142">
        <f t="shared" si="188"/>
        <v>-1</v>
      </c>
      <c r="AA509" s="137">
        <f t="shared" si="189"/>
        <v>23.62857142857143</v>
      </c>
      <c r="AB509" s="145"/>
      <c r="AC509" s="189">
        <f t="shared" si="183"/>
        <v>0</v>
      </c>
      <c r="AD509" s="187">
        <f t="shared" si="184"/>
        <v>0</v>
      </c>
      <c r="AE509" s="129">
        <f t="shared" si="176"/>
        <v>0</v>
      </c>
      <c r="AF509" s="130">
        <f t="shared" si="177"/>
        <v>0</v>
      </c>
      <c r="AG509" s="131" t="str">
        <f t="shared" si="178"/>
        <v/>
      </c>
      <c r="AH509" s="138">
        <f t="shared" si="179"/>
        <v>0</v>
      </c>
      <c r="AI509" s="139" t="str">
        <f t="shared" si="180"/>
        <v/>
      </c>
      <c r="AJ509" s="139" t="str">
        <f t="shared" si="181"/>
        <v/>
      </c>
      <c r="AL509" s="197">
        <v>2055516167073</v>
      </c>
      <c r="AM509" s="197">
        <v>4982266069303</v>
      </c>
      <c r="AN509" s="197" t="s">
        <v>3902</v>
      </c>
      <c r="AO509" s="241" t="s">
        <v>1579</v>
      </c>
      <c r="AP509" s="241" t="s">
        <v>901</v>
      </c>
      <c r="AQ509" s="242" t="s">
        <v>35</v>
      </c>
      <c r="AR509" s="242">
        <v>22500</v>
      </c>
      <c r="AS509" s="431">
        <f>VLOOKUP(B:B,[1]DUNLOP!$B:$K,8,0)</f>
        <v>10800</v>
      </c>
      <c r="AT509" s="431">
        <v>525</v>
      </c>
      <c r="AU509" s="211" t="s">
        <v>3956</v>
      </c>
      <c r="AV509" s="197" t="s">
        <v>5592</v>
      </c>
      <c r="AW509" s="134" t="str">
        <f>IFERROR(VLOOKUP(AV:AV,Q商品!B:E,4,0),"")</f>
        <v>2023年製 LE MANS V+ 205/55R16 91V サマータイヤ 翌営業日発送</v>
      </c>
      <c r="AX509" s="134" t="str">
        <f>IFERROR(VLOOKUP(B:B,在庫!B:M,12,0),"")</f>
        <v>2023年製</v>
      </c>
      <c r="AY509" s="134">
        <f>IFERROR(VLOOKUP(B:B,在庫!B:L,10,0),"")</f>
        <v>1</v>
      </c>
      <c r="AZ509" s="244" t="e">
        <f>VLOOKUP(AL:AL,[1]MICHELIN!$B:$AH,32,0)</f>
        <v>#N/A</v>
      </c>
      <c r="BA509" s="244" t="e">
        <f>VLOOKUP(AL:AL,[1]MICHELIN!$B:$AH,33,0)</f>
        <v>#N/A</v>
      </c>
      <c r="BC509" s="11" t="s">
        <v>150</v>
      </c>
    </row>
    <row r="510" spans="1:55" s="11" customFormat="1" ht="19.5" customHeight="1">
      <c r="A510" s="247">
        <f t="shared" si="172"/>
        <v>1</v>
      </c>
      <c r="B510" s="332">
        <f t="shared" si="173"/>
        <v>2056016129875</v>
      </c>
      <c r="C510" s="235">
        <f>VLOOKUP(B:B,[1]YOKOHAMA!$B:$K,9,0)</f>
        <v>40</v>
      </c>
      <c r="D510" s="11" t="s">
        <v>5345</v>
      </c>
      <c r="E510" s="397" t="s">
        <v>1750</v>
      </c>
      <c r="F510" s="322" t="s">
        <v>7479</v>
      </c>
      <c r="G510" s="133" t="s">
        <v>10661</v>
      </c>
      <c r="H510" s="235">
        <v>0</v>
      </c>
      <c r="I510" s="430">
        <f>VLOOKUP(B:B,[1]YOKOHAMA!$B:$K,10,0)</f>
        <v>0</v>
      </c>
      <c r="J510" s="132">
        <v>71</v>
      </c>
      <c r="K510" s="133" t="s">
        <v>1971</v>
      </c>
      <c r="L510" s="133">
        <v>2</v>
      </c>
      <c r="M510" s="135" t="s">
        <v>2014</v>
      </c>
      <c r="N510" s="236" t="s">
        <v>8582</v>
      </c>
      <c r="O510" s="236" t="s">
        <v>2015</v>
      </c>
      <c r="P510" s="237">
        <v>14215</v>
      </c>
      <c r="Q510" s="238">
        <f t="shared" si="182"/>
        <v>11968.181818181818</v>
      </c>
      <c r="R510" s="144">
        <f t="shared" si="190"/>
        <v>0.28719331560957084</v>
      </c>
      <c r="S510" s="248">
        <v>1074476670</v>
      </c>
      <c r="T510" s="305" t="s">
        <v>8290</v>
      </c>
      <c r="U510" s="194">
        <f t="shared" si="185"/>
        <v>14215</v>
      </c>
      <c r="W510" s="239">
        <v>14215</v>
      </c>
      <c r="X510" s="136">
        <f t="shared" si="186"/>
        <v>8531</v>
      </c>
      <c r="Y510" s="240">
        <f t="shared" si="187"/>
        <v>11968.181818181818</v>
      </c>
      <c r="Z510" s="142">
        <f t="shared" si="188"/>
        <v>7.731269785437922E-2</v>
      </c>
      <c r="AA510" s="137">
        <f t="shared" si="189"/>
        <v>0.28719331560957084</v>
      </c>
      <c r="AB510" s="145"/>
      <c r="AC510" s="189">
        <f t="shared" si="183"/>
        <v>13936</v>
      </c>
      <c r="AD510" s="187">
        <f t="shared" si="184"/>
        <v>15314</v>
      </c>
      <c r="AE510" s="129">
        <f t="shared" si="176"/>
        <v>1378.26</v>
      </c>
      <c r="AF510" s="130">
        <f t="shared" si="177"/>
        <v>279.26</v>
      </c>
      <c r="AG510" s="131">
        <f t="shared" si="178"/>
        <v>1.8235601410474075E-2</v>
      </c>
      <c r="AH510" s="138">
        <f t="shared" si="179"/>
        <v>1099</v>
      </c>
      <c r="AI510" s="139">
        <f t="shared" si="180"/>
        <v>7.1764398589525921E-2</v>
      </c>
      <c r="AJ510" s="139">
        <f t="shared" si="181"/>
        <v>0.26895771419909675</v>
      </c>
      <c r="AL510" s="197">
        <v>2056016129875</v>
      </c>
      <c r="AM510" s="197">
        <v>4968814930646</v>
      </c>
      <c r="AN510" s="197" t="s">
        <v>7358</v>
      </c>
      <c r="AO510" s="241" t="s">
        <v>24</v>
      </c>
      <c r="AP510" s="241" t="s">
        <v>685</v>
      </c>
      <c r="AQ510" s="242" t="s">
        <v>47</v>
      </c>
      <c r="AR510" s="242"/>
      <c r="AS510" s="431">
        <f>VLOOKUP(B:B,[1]YOKOHAMA!$B:$K,8,0)</f>
        <v>8531</v>
      </c>
      <c r="AT510" s="431">
        <v>1050</v>
      </c>
      <c r="AU510" s="211" t="s">
        <v>6997</v>
      </c>
      <c r="AV510" s="197" t="s">
        <v>5991</v>
      </c>
      <c r="AW510" s="134" t="str">
        <f>IFERROR(VLOOKUP(AV:AV,Q商品!B:E,4,0),"")</f>
        <v>2023年製 ADVAN dB V552 205/60R16 92V サマータイヤ 翌営業日発送</v>
      </c>
      <c r="AX510" s="134" t="str">
        <f>IFERROR(VLOOKUP(B:B,在庫!B:M,12,0),"")</f>
        <v/>
      </c>
      <c r="AY510" s="134" t="str">
        <f>IFERROR(VLOOKUP(B:B,在庫!B:L,10,0),"")</f>
        <v/>
      </c>
      <c r="AZ510" s="244" t="e">
        <f>VLOOKUP(AL:AL,[1]MICHELIN!$B:$AH,32,0)</f>
        <v>#N/A</v>
      </c>
      <c r="BA510" s="244" t="e">
        <f>VLOOKUP(AL:AL,[1]MICHELIN!$B:$AH,33,0)</f>
        <v>#N/A</v>
      </c>
      <c r="BC510" s="11" t="s">
        <v>150</v>
      </c>
    </row>
    <row r="511" spans="1:55" s="11" customFormat="1" ht="19.5" customHeight="1">
      <c r="A511" s="247">
        <f t="shared" si="172"/>
        <v>1</v>
      </c>
      <c r="B511" s="332">
        <f t="shared" si="173"/>
        <v>2155517129893</v>
      </c>
      <c r="C511" s="235">
        <f>VLOOKUP(B:B,[1]YOKOHAMA!$B:$K,9,0)</f>
        <v>54</v>
      </c>
      <c r="D511" s="11" t="s">
        <v>5345</v>
      </c>
      <c r="E511" s="397" t="s">
        <v>1752</v>
      </c>
      <c r="F511" s="322" t="s">
        <v>7480</v>
      </c>
      <c r="G511" s="133" t="s">
        <v>10663</v>
      </c>
      <c r="H511" s="235">
        <v>2</v>
      </c>
      <c r="I511" s="430">
        <f>VLOOKUP(B:B,[1]YOKOHAMA!$B:$K,10,0)</f>
        <v>2</v>
      </c>
      <c r="J511" s="132">
        <v>131</v>
      </c>
      <c r="K511" s="133" t="s">
        <v>1971</v>
      </c>
      <c r="L511" s="133">
        <v>4</v>
      </c>
      <c r="M511" s="135" t="s">
        <v>7481</v>
      </c>
      <c r="N511" s="236" t="s">
        <v>7023</v>
      </c>
      <c r="O511" s="236" t="s">
        <v>7482</v>
      </c>
      <c r="P511" s="237">
        <v>20000</v>
      </c>
      <c r="Q511" s="238">
        <f t="shared" si="182"/>
        <v>17227.272727272724</v>
      </c>
      <c r="R511" s="144">
        <f t="shared" si="190"/>
        <v>0.38997889182058038</v>
      </c>
      <c r="S511" s="248">
        <v>1074476269</v>
      </c>
      <c r="T511" s="306" t="s">
        <v>8665</v>
      </c>
      <c r="U511" s="194">
        <f t="shared" si="185"/>
        <v>19100</v>
      </c>
      <c r="V511" s="11">
        <v>900</v>
      </c>
      <c r="W511" s="239">
        <v>20000</v>
      </c>
      <c r="X511" s="136">
        <f t="shared" si="186"/>
        <v>10509</v>
      </c>
      <c r="Y511" s="240">
        <f t="shared" si="187"/>
        <v>17227.272727272724</v>
      </c>
      <c r="Z511" s="142">
        <f t="shared" si="188"/>
        <v>7.1666666666666767E-2</v>
      </c>
      <c r="AA511" s="137">
        <f t="shared" si="189"/>
        <v>0.38997889182058038</v>
      </c>
      <c r="AB511" s="145"/>
      <c r="AC511" s="189">
        <f t="shared" si="183"/>
        <v>18725</v>
      </c>
      <c r="AD511" s="187">
        <f t="shared" si="184"/>
        <v>20576</v>
      </c>
      <c r="AE511" s="129">
        <f t="shared" si="176"/>
        <v>1851.84</v>
      </c>
      <c r="AF511" s="130">
        <f t="shared" si="177"/>
        <v>375.83999999999992</v>
      </c>
      <c r="AG511" s="131">
        <f t="shared" si="178"/>
        <v>1.8265940902021768E-2</v>
      </c>
      <c r="AH511" s="138">
        <f t="shared" si="179"/>
        <v>1476</v>
      </c>
      <c r="AI511" s="139">
        <f t="shared" si="180"/>
        <v>7.1734059097978226E-2</v>
      </c>
      <c r="AJ511" s="139">
        <f t="shared" si="181"/>
        <v>0.3717129509185586</v>
      </c>
      <c r="AL511" s="197">
        <v>2155517129893</v>
      </c>
      <c r="AM511" s="197">
        <v>4968814927646</v>
      </c>
      <c r="AN511" s="197" t="s">
        <v>7361</v>
      </c>
      <c r="AO511" s="241" t="s">
        <v>24</v>
      </c>
      <c r="AP511" s="241" t="s">
        <v>686</v>
      </c>
      <c r="AQ511" s="242" t="s">
        <v>66</v>
      </c>
      <c r="AR511" s="242"/>
      <c r="AS511" s="431">
        <f>VLOOKUP(B:B,[1]YOKOHAMA!$B:$K,8,0)</f>
        <v>10509</v>
      </c>
      <c r="AT511" s="431">
        <v>1050</v>
      </c>
      <c r="AU511" s="211" t="s">
        <v>6997</v>
      </c>
      <c r="AV511" s="197" t="s">
        <v>5995</v>
      </c>
      <c r="AW511" s="134" t="str">
        <f>IFERROR(VLOOKUP(AV:AV,Q商品!B:E,4,0),"")</f>
        <v>2023年製 ADVAN dB V552 215/55R17 94W サマータイヤ 翌営業日発送</v>
      </c>
      <c r="AX511" s="134" t="str">
        <f>IFERROR(VLOOKUP(B:B,在庫!B:M,12,0),"")</f>
        <v>2023年製</v>
      </c>
      <c r="AY511" s="134">
        <f>IFERROR(VLOOKUP(B:B,在庫!B:L,10,0),"")</f>
        <v>1</v>
      </c>
      <c r="AZ511" s="244" t="e">
        <f>VLOOKUP(AL:AL,[1]MICHELIN!$B:$AH,32,0)</f>
        <v>#N/A</v>
      </c>
      <c r="BA511" s="244" t="e">
        <f>VLOOKUP(AL:AL,[1]MICHELIN!$B:$AH,33,0)</f>
        <v>#N/A</v>
      </c>
      <c r="BC511" s="11" t="s">
        <v>150</v>
      </c>
    </row>
    <row r="512" spans="1:55" s="11" customFormat="1" ht="19.5" customHeight="1">
      <c r="A512" s="247">
        <f t="shared" si="172"/>
        <v>1</v>
      </c>
      <c r="B512" s="332">
        <f t="shared" si="173"/>
        <v>2156016129896</v>
      </c>
      <c r="C512" s="235">
        <f>VLOOKUP(B:B,[1]YOKOHAMA!$B:$K,9,0)</f>
        <v>4</v>
      </c>
      <c r="D512" s="11" t="s">
        <v>5345</v>
      </c>
      <c r="E512" s="11" t="s">
        <v>7528</v>
      </c>
      <c r="F512" s="322" t="s">
        <v>8532</v>
      </c>
      <c r="G512" s="133" t="s">
        <v>10663</v>
      </c>
      <c r="H512" s="235">
        <v>12</v>
      </c>
      <c r="I512" s="430">
        <f>VLOOKUP(B:B,[1]YOKOHAMA!$B:$K,10,0)</f>
        <v>12</v>
      </c>
      <c r="J512" s="132" t="s">
        <v>10712</v>
      </c>
      <c r="K512" s="133" t="s">
        <v>1971</v>
      </c>
      <c r="L512" s="133">
        <v>5</v>
      </c>
      <c r="M512" s="135" t="s">
        <v>3998</v>
      </c>
      <c r="N512" s="236" t="s">
        <v>3989</v>
      </c>
      <c r="O512" s="236" t="s">
        <v>2015</v>
      </c>
      <c r="P512" s="237">
        <v>16980</v>
      </c>
      <c r="Q512" s="238">
        <f t="shared" si="182"/>
        <v>14481.81818181818</v>
      </c>
      <c r="R512" s="144">
        <f t="shared" si="190"/>
        <v>0.35774639045825479</v>
      </c>
      <c r="S512" s="248">
        <v>1074476271</v>
      </c>
      <c r="T512" s="306" t="s">
        <v>8664</v>
      </c>
      <c r="U512" s="194">
        <f t="shared" si="185"/>
        <v>16980</v>
      </c>
      <c r="W512" s="239">
        <v>16980</v>
      </c>
      <c r="X512" s="136">
        <f t="shared" si="186"/>
        <v>9301</v>
      </c>
      <c r="Y512" s="240">
        <f t="shared" si="187"/>
        <v>14481.81818181818</v>
      </c>
      <c r="Z512" s="142">
        <f t="shared" si="188"/>
        <v>7.7326266195524074E-2</v>
      </c>
      <c r="AA512" s="137">
        <f t="shared" si="189"/>
        <v>0.35774639045825479</v>
      </c>
      <c r="AB512" s="145"/>
      <c r="AC512" s="189">
        <f t="shared" si="183"/>
        <v>16647</v>
      </c>
      <c r="AD512" s="187">
        <f t="shared" si="184"/>
        <v>18293</v>
      </c>
      <c r="AE512" s="129">
        <f t="shared" si="176"/>
        <v>1646.37</v>
      </c>
      <c r="AF512" s="130">
        <f t="shared" si="177"/>
        <v>333.36999999999989</v>
      </c>
      <c r="AG512" s="131">
        <f t="shared" si="178"/>
        <v>1.8223910785546377E-2</v>
      </c>
      <c r="AH512" s="138">
        <f t="shared" si="179"/>
        <v>1313</v>
      </c>
      <c r="AI512" s="139">
        <f t="shared" si="180"/>
        <v>7.1776089214453623E-2</v>
      </c>
      <c r="AJ512" s="139">
        <f t="shared" si="181"/>
        <v>0.33952247967270843</v>
      </c>
      <c r="AL512" s="197">
        <v>2156016129896</v>
      </c>
      <c r="AM512" s="197">
        <v>4968814930592</v>
      </c>
      <c r="AN512" s="197" t="s">
        <v>7359</v>
      </c>
      <c r="AO512" s="241" t="s">
        <v>24</v>
      </c>
      <c r="AP512" s="241" t="s">
        <v>687</v>
      </c>
      <c r="AQ512" s="242" t="s">
        <v>48</v>
      </c>
      <c r="AR512" s="242"/>
      <c r="AS512" s="431">
        <f>VLOOKUP(B:B,[1]YOKOHAMA!$B:$K,8,0)</f>
        <v>9301</v>
      </c>
      <c r="AT512" s="431">
        <v>1050</v>
      </c>
      <c r="AU512" s="211" t="s">
        <v>6997</v>
      </c>
      <c r="AV512" s="197" t="s">
        <v>5997</v>
      </c>
      <c r="AW512" s="134" t="str">
        <f>IFERROR(VLOOKUP(AV:AV,Q商品!B:E,4,0),"")</f>
        <v>2023年製 ADVAN dB V552 215/60R16 99V XL サマータイヤ 翌営業日発送</v>
      </c>
      <c r="AX512" s="134" t="str">
        <f>IFERROR(VLOOKUP(B:B,在庫!B:M,12,0),"")</f>
        <v>2023年製</v>
      </c>
      <c r="AY512" s="134">
        <f>IFERROR(VLOOKUP(B:B,在庫!B:L,10,0),"")</f>
        <v>1</v>
      </c>
      <c r="AZ512" s="244" t="e">
        <f>VLOOKUP(AL:AL,[1]MICHELIN!$B:$AH,32,0)</f>
        <v>#N/A</v>
      </c>
      <c r="BA512" s="244" t="e">
        <f>VLOOKUP(AL:AL,[1]MICHELIN!$B:$AH,33,0)</f>
        <v>#N/A</v>
      </c>
      <c r="BC512" s="11" t="s">
        <v>150</v>
      </c>
    </row>
    <row r="513" spans="1:55" s="11" customFormat="1" ht="19.5" customHeight="1">
      <c r="A513" s="247">
        <f t="shared" si="172"/>
        <v>1</v>
      </c>
      <c r="B513" s="332">
        <f t="shared" si="173"/>
        <v>2254018129873</v>
      </c>
      <c r="C513" s="235">
        <f>VLOOKUP(B:B,[1]YOKOHAMA!$B:$K,9,0)</f>
        <v>82</v>
      </c>
      <c r="D513" s="11" t="s">
        <v>5345</v>
      </c>
      <c r="E513" s="397" t="s">
        <v>7423</v>
      </c>
      <c r="F513" s="322" t="s">
        <v>7395</v>
      </c>
      <c r="G513" s="133" t="s">
        <v>10663</v>
      </c>
      <c r="H513" s="235">
        <v>0</v>
      </c>
      <c r="I513" s="430">
        <f>VLOOKUP(B:B,[1]YOKOHAMA!$B:$K,10,0)</f>
        <v>0</v>
      </c>
      <c r="J513" s="132" t="s">
        <v>12</v>
      </c>
      <c r="K513" s="133" t="s">
        <v>1971</v>
      </c>
      <c r="L513" s="133">
        <v>6</v>
      </c>
      <c r="M513" s="135" t="s">
        <v>3998</v>
      </c>
      <c r="N513" s="236" t="s">
        <v>7424</v>
      </c>
      <c r="O513" s="236" t="s">
        <v>2015</v>
      </c>
      <c r="P513" s="237">
        <v>23650</v>
      </c>
      <c r="Q513" s="238">
        <f t="shared" si="182"/>
        <v>21022.727272727272</v>
      </c>
      <c r="R513" s="144">
        <f t="shared" si="190"/>
        <v>0.39070702702702703</v>
      </c>
      <c r="S513" s="248">
        <v>1074476666</v>
      </c>
      <c r="T513" s="306" t="s">
        <v>8292</v>
      </c>
      <c r="U513" s="194">
        <f t="shared" si="185"/>
        <v>23650</v>
      </c>
      <c r="W513" s="239">
        <v>23650</v>
      </c>
      <c r="X513" s="136">
        <f t="shared" si="186"/>
        <v>12809</v>
      </c>
      <c r="Y513" s="240">
        <f t="shared" si="187"/>
        <v>21022.727272727272</v>
      </c>
      <c r="Z513" s="142">
        <f t="shared" si="188"/>
        <v>7.7336152219873222E-2</v>
      </c>
      <c r="AA513" s="137">
        <f t="shared" si="189"/>
        <v>0.39070702702702703</v>
      </c>
      <c r="AB513" s="145"/>
      <c r="AC513" s="189">
        <f t="shared" si="183"/>
        <v>23186</v>
      </c>
      <c r="AD513" s="187">
        <f t="shared" si="184"/>
        <v>25479</v>
      </c>
      <c r="AE513" s="129">
        <f t="shared" si="176"/>
        <v>2293.11</v>
      </c>
      <c r="AF513" s="130">
        <f t="shared" si="177"/>
        <v>464.11000000000013</v>
      </c>
      <c r="AG513" s="131">
        <f t="shared" si="178"/>
        <v>1.8215393068801763E-2</v>
      </c>
      <c r="AH513" s="138">
        <f t="shared" si="179"/>
        <v>1829</v>
      </c>
      <c r="AI513" s="139">
        <f t="shared" si="180"/>
        <v>7.1784606931198244E-2</v>
      </c>
      <c r="AJ513" s="139">
        <f t="shared" si="181"/>
        <v>0.37249163395822527</v>
      </c>
      <c r="AL513" s="197">
        <v>2254018129873</v>
      </c>
      <c r="AM513" s="197"/>
      <c r="AN513" s="197"/>
      <c r="AO513" s="241" t="s">
        <v>24</v>
      </c>
      <c r="AP513" s="241" t="s">
        <v>688</v>
      </c>
      <c r="AQ513" s="242" t="s">
        <v>38</v>
      </c>
      <c r="AR513" s="242"/>
      <c r="AS513" s="431">
        <f>VLOOKUP(B:B,[1]YOKOHAMA!$B:$K,8,0)</f>
        <v>12809</v>
      </c>
      <c r="AT513" s="431">
        <v>525</v>
      </c>
      <c r="AU513" s="211" t="s">
        <v>6997</v>
      </c>
      <c r="AV513" s="197" t="s">
        <v>5640</v>
      </c>
      <c r="AW513" s="134" t="str">
        <f>IFERROR(VLOOKUP(AV:AV,Q商品!B:E,4,0),"")</f>
        <v>2023年製 ADVAN dB V552 225/40R18 92Y XL サマータイヤ 翌営業日発送</v>
      </c>
      <c r="AX513" s="134" t="str">
        <f>IFERROR(VLOOKUP(B:B,在庫!B:M,12,0),"")</f>
        <v>2023年製</v>
      </c>
      <c r="AY513" s="134">
        <f>IFERROR(VLOOKUP(B:B,在庫!B:L,10,0),"")</f>
        <v>1</v>
      </c>
      <c r="AZ513" s="244" t="e">
        <f>VLOOKUP(AL:AL,[1]MICHELIN!$B:$AH,32,0)</f>
        <v>#N/A</v>
      </c>
      <c r="BA513" s="244" t="e">
        <f>VLOOKUP(AL:AL,[1]MICHELIN!$B:$AH,33,0)</f>
        <v>#N/A</v>
      </c>
      <c r="BC513" s="11" t="s">
        <v>2055</v>
      </c>
    </row>
    <row r="514" spans="1:55" s="11" customFormat="1" ht="19.5" customHeight="1">
      <c r="A514" s="247">
        <f t="shared" si="172"/>
        <v>1</v>
      </c>
      <c r="B514" s="332">
        <f t="shared" si="173"/>
        <v>2254517129879</v>
      </c>
      <c r="C514" s="235">
        <f>VLOOKUP(B:B,[1]YOKOHAMA!$B:$K,9,0)</f>
        <v>26</v>
      </c>
      <c r="D514" s="11" t="s">
        <v>5345</v>
      </c>
      <c r="E514" s="11" t="s">
        <v>7531</v>
      </c>
      <c r="F514" s="322" t="s">
        <v>8533</v>
      </c>
      <c r="G514" s="133" t="s">
        <v>10661</v>
      </c>
      <c r="H514" s="235">
        <v>14</v>
      </c>
      <c r="I514" s="430">
        <f>VLOOKUP(B:B,[1]YOKOHAMA!$B:$K,10,0)</f>
        <v>14</v>
      </c>
      <c r="J514" s="132" t="s">
        <v>10712</v>
      </c>
      <c r="K514" s="133" t="s">
        <v>1971</v>
      </c>
      <c r="L514" s="133">
        <v>7</v>
      </c>
      <c r="M514" s="135" t="s">
        <v>3998</v>
      </c>
      <c r="N514" s="236" t="s">
        <v>8658</v>
      </c>
      <c r="O514" s="236" t="s">
        <v>2015</v>
      </c>
      <c r="P514" s="237">
        <v>18150</v>
      </c>
      <c r="Q514" s="238">
        <f t="shared" si="182"/>
        <v>16022.727272727272</v>
      </c>
      <c r="R514" s="144">
        <f t="shared" si="190"/>
        <v>0.28851063829787232</v>
      </c>
      <c r="S514" s="248">
        <v>1074476669</v>
      </c>
      <c r="T514" s="306" t="s">
        <v>10703</v>
      </c>
      <c r="U514" s="194">
        <f t="shared" si="185"/>
        <v>18150</v>
      </c>
      <c r="W514" s="239">
        <v>18150</v>
      </c>
      <c r="X514" s="136">
        <f t="shared" si="186"/>
        <v>11400</v>
      </c>
      <c r="Y514" s="240">
        <f t="shared" si="187"/>
        <v>16022.727272727272</v>
      </c>
      <c r="Z514" s="142">
        <f t="shared" si="188"/>
        <v>7.7300275482093728E-2</v>
      </c>
      <c r="AA514" s="137">
        <f t="shared" si="189"/>
        <v>0.28851063829787232</v>
      </c>
      <c r="AB514" s="145"/>
      <c r="AC514" s="189">
        <f t="shared" si="183"/>
        <v>17794</v>
      </c>
      <c r="AD514" s="187">
        <f t="shared" si="184"/>
        <v>19553</v>
      </c>
      <c r="AE514" s="129">
        <f t="shared" si="176"/>
        <v>1759.77</v>
      </c>
      <c r="AF514" s="130">
        <f t="shared" si="177"/>
        <v>356.77</v>
      </c>
      <c r="AG514" s="131">
        <f t="shared" si="178"/>
        <v>1.8246304914846825E-2</v>
      </c>
      <c r="AH514" s="138">
        <f t="shared" si="179"/>
        <v>1403</v>
      </c>
      <c r="AI514" s="139">
        <f t="shared" si="180"/>
        <v>7.1753695085153169E-2</v>
      </c>
      <c r="AJ514" s="139">
        <f t="shared" si="181"/>
        <v>0.27026433338302552</v>
      </c>
      <c r="AL514" s="197">
        <v>2254517129879</v>
      </c>
      <c r="AM514" s="197"/>
      <c r="AN514" s="197" t="s">
        <v>7362</v>
      </c>
      <c r="AO514" s="241" t="s">
        <v>24</v>
      </c>
      <c r="AP514" s="241" t="s">
        <v>689</v>
      </c>
      <c r="AQ514" s="242" t="s">
        <v>37</v>
      </c>
      <c r="AR514" s="242"/>
      <c r="AS514" s="431">
        <f>VLOOKUP(B:B,[1]YOKOHAMA!$B:$K,8,0)</f>
        <v>11400</v>
      </c>
      <c r="AT514" s="431">
        <v>525</v>
      </c>
      <c r="AU514" s="211" t="s">
        <v>6997</v>
      </c>
      <c r="AV514" s="197" t="s">
        <v>5998</v>
      </c>
      <c r="AW514" s="134" t="str">
        <f>IFERROR(VLOOKUP(AV:AV,Q商品!B:E,4,0),"")</f>
        <v>2023年製 ADVAN dB V552 225/45R17 94W XL サマータイヤ 翌営業日発送</v>
      </c>
      <c r="AX514" s="134" t="str">
        <f>IFERROR(VLOOKUP(B:B,在庫!B:M,12,0),"")</f>
        <v>2023年製</v>
      </c>
      <c r="AY514" s="134">
        <f>IFERROR(VLOOKUP(B:B,在庫!B:L,10,0),"")</f>
        <v>1</v>
      </c>
      <c r="AZ514" s="244" t="e">
        <f>VLOOKUP(AL:AL,[1]MICHELIN!$B:$AH,32,0)</f>
        <v>#N/A</v>
      </c>
      <c r="BA514" s="244" t="e">
        <f>VLOOKUP(AL:AL,[1]MICHELIN!$B:$AH,33,0)</f>
        <v>#N/A</v>
      </c>
      <c r="BC514" s="11" t="s">
        <v>150</v>
      </c>
    </row>
    <row r="515" spans="1:55" s="11" customFormat="1" ht="19.5" customHeight="1">
      <c r="A515" s="247">
        <f t="shared" ref="A515:A578" si="191">COUNTIF(E:E,E515)</f>
        <v>1</v>
      </c>
      <c r="B515" s="332">
        <f t="shared" ref="B515:B578" si="192">AL515</f>
        <v>2254518129892</v>
      </c>
      <c r="C515" s="235">
        <f>VLOOKUP(B:B,[1]YOKOHAMA!$B:$K,9,0)</f>
        <v>110</v>
      </c>
      <c r="D515" s="11" t="s">
        <v>5345</v>
      </c>
      <c r="E515" s="11" t="s">
        <v>7483</v>
      </c>
      <c r="F515" s="322" t="s">
        <v>7484</v>
      </c>
      <c r="G515" s="133" t="s">
        <v>10663</v>
      </c>
      <c r="H515" s="235">
        <v>176</v>
      </c>
      <c r="I515" s="430">
        <f>VLOOKUP(B:B,[1]YOKOHAMA!$B:$K,10,0)</f>
        <v>176</v>
      </c>
      <c r="J515" s="132" t="s">
        <v>10712</v>
      </c>
      <c r="K515" s="133" t="s">
        <v>1971</v>
      </c>
      <c r="L515" s="133">
        <v>8</v>
      </c>
      <c r="M515" s="135" t="s">
        <v>3998</v>
      </c>
      <c r="N515" s="236" t="s">
        <v>7311</v>
      </c>
      <c r="O515" s="236" t="s">
        <v>2015</v>
      </c>
      <c r="P515" s="237">
        <v>25000</v>
      </c>
      <c r="Q515" s="238">
        <f t="shared" si="182"/>
        <v>21772.727272727272</v>
      </c>
      <c r="R515" s="144">
        <f t="shared" si="190"/>
        <v>0.4410438413361169</v>
      </c>
      <c r="S515" s="248">
        <v>1074476668</v>
      </c>
      <c r="T515" s="306" t="s">
        <v>8661</v>
      </c>
      <c r="U515" s="194">
        <f t="shared" si="185"/>
        <v>25000</v>
      </c>
      <c r="W515" s="239">
        <v>25000</v>
      </c>
      <c r="X515" s="136">
        <f t="shared" si="186"/>
        <v>12170</v>
      </c>
      <c r="Y515" s="240">
        <f t="shared" si="187"/>
        <v>21772.727272727272</v>
      </c>
      <c r="Z515" s="142">
        <f t="shared" si="188"/>
        <v>7.7280000000000015E-2</v>
      </c>
      <c r="AA515" s="137">
        <f t="shared" si="189"/>
        <v>0.4410438413361169</v>
      </c>
      <c r="AB515" s="145"/>
      <c r="AC515" s="189">
        <f t="shared" ref="AC515:AC546" si="193">ROUNDDOWN(U515/1.02,0)</f>
        <v>24509</v>
      </c>
      <c r="AD515" s="187">
        <f t="shared" ref="AD515:AD546" si="194">ROUNDDOWN(AC515/0.91,0)</f>
        <v>26932</v>
      </c>
      <c r="AE515" s="129">
        <f t="shared" ref="AE515:AE578" si="195">AD515*0.09</f>
        <v>2423.88</v>
      </c>
      <c r="AF515" s="130">
        <f t="shared" ref="AF515:AF578" si="196">AE515-AH515</f>
        <v>491.88000000000011</v>
      </c>
      <c r="AG515" s="131">
        <f t="shared" ref="AG515:AG578" si="197">IFERROR(AF515/AD515,"")</f>
        <v>1.8263775434427452E-2</v>
      </c>
      <c r="AH515" s="138">
        <f t="shared" ref="AH515:AH578" si="198">AD515-U515</f>
        <v>1932</v>
      </c>
      <c r="AI515" s="139">
        <f t="shared" ref="AI515:AI578" si="199">IFERROR(AH515/AD515,"")</f>
        <v>7.1736224565572548E-2</v>
      </c>
      <c r="AJ515" s="139">
        <f t="shared" ref="AJ515:AJ578" si="200">IFERROR(AA515-AG515,"")</f>
        <v>0.42278006590168943</v>
      </c>
      <c r="AL515" s="197">
        <v>2254518129892</v>
      </c>
      <c r="AM515" s="197"/>
      <c r="AN515" s="197" t="s">
        <v>7365</v>
      </c>
      <c r="AO515" s="241" t="s">
        <v>24</v>
      </c>
      <c r="AP515" s="241" t="s">
        <v>690</v>
      </c>
      <c r="AQ515" s="242" t="s">
        <v>40</v>
      </c>
      <c r="AR515" s="242"/>
      <c r="AS515" s="431">
        <f>VLOOKUP(B:B,[1]YOKOHAMA!$B:$K,8,0)</f>
        <v>12170</v>
      </c>
      <c r="AT515" s="431">
        <v>1050</v>
      </c>
      <c r="AU515" s="211" t="s">
        <v>6997</v>
      </c>
      <c r="AV515" s="197" t="s">
        <v>6000</v>
      </c>
      <c r="AW515" s="134" t="str">
        <f>IFERROR(VLOOKUP(AV:AV,Q商品!B:E,4,0),"")</f>
        <v>2023年製 ADVAN dB V552 225/45R18 95W XL サマータイヤ 翌営業日発送</v>
      </c>
      <c r="AX515" s="134" t="str">
        <f>IFERROR(VLOOKUP(B:B,在庫!B:M,12,0),"")</f>
        <v>2023年製</v>
      </c>
      <c r="AY515" s="134">
        <f>IFERROR(VLOOKUP(B:B,在庫!B:L,10,0),"")</f>
        <v>1</v>
      </c>
      <c r="AZ515" s="244" t="e">
        <f>VLOOKUP(AL:AL,[1]MICHELIN!$B:$AH,32,0)</f>
        <v>#N/A</v>
      </c>
      <c r="BA515" s="244" t="e">
        <f>VLOOKUP(AL:AL,[1]MICHELIN!$B:$AH,33,0)</f>
        <v>#N/A</v>
      </c>
      <c r="BC515" s="11" t="s">
        <v>150</v>
      </c>
    </row>
    <row r="516" spans="1:55" s="11" customFormat="1" ht="19.5" customHeight="1">
      <c r="A516" s="247">
        <f t="shared" si="191"/>
        <v>1</v>
      </c>
      <c r="B516" s="332">
        <f t="shared" si="192"/>
        <v>2255017129895</v>
      </c>
      <c r="C516" s="235">
        <f>VLOOKUP(B:B,[1]YOKOHAMA!$B:$K,9,0)</f>
        <v>36</v>
      </c>
      <c r="D516" s="11" t="s">
        <v>5345</v>
      </c>
      <c r="E516" s="397" t="s">
        <v>7529</v>
      </c>
      <c r="F516" s="322" t="s">
        <v>8534</v>
      </c>
      <c r="G516" s="133" t="s">
        <v>10663</v>
      </c>
      <c r="H516" s="235">
        <v>0</v>
      </c>
      <c r="I516" s="430">
        <f>VLOOKUP(B:B,[1]YOKOHAMA!$B:$K,10,0)</f>
        <v>0</v>
      </c>
      <c r="J516" s="132" t="s">
        <v>12</v>
      </c>
      <c r="K516" s="133" t="s">
        <v>1971</v>
      </c>
      <c r="L516" s="133">
        <v>9</v>
      </c>
      <c r="M516" s="135" t="s">
        <v>2014</v>
      </c>
      <c r="N516" s="236" t="s">
        <v>7427</v>
      </c>
      <c r="O516" s="236" t="s">
        <v>2015</v>
      </c>
      <c r="P516" s="237">
        <v>20900</v>
      </c>
      <c r="Q516" s="238">
        <f t="shared" si="182"/>
        <v>18045.454545454544</v>
      </c>
      <c r="R516" s="144">
        <f t="shared" si="190"/>
        <v>0.38671536523929467</v>
      </c>
      <c r="S516" s="248">
        <v>1074476268</v>
      </c>
      <c r="T516" s="306" t="s">
        <v>8666</v>
      </c>
      <c r="U516" s="194">
        <f t="shared" si="185"/>
        <v>20900</v>
      </c>
      <c r="W516" s="239">
        <v>20900</v>
      </c>
      <c r="X516" s="136">
        <f t="shared" si="186"/>
        <v>11067</v>
      </c>
      <c r="Y516" s="240">
        <f t="shared" si="187"/>
        <v>18045.454545454544</v>
      </c>
      <c r="Z516" s="142">
        <f t="shared" si="188"/>
        <v>7.7320574162679456E-2</v>
      </c>
      <c r="AA516" s="137">
        <f t="shared" si="189"/>
        <v>0.38671536523929467</v>
      </c>
      <c r="AB516" s="145" t="s">
        <v>9096</v>
      </c>
      <c r="AC516" s="189">
        <f t="shared" si="193"/>
        <v>20490</v>
      </c>
      <c r="AD516" s="187">
        <f t="shared" si="194"/>
        <v>22516</v>
      </c>
      <c r="AE516" s="129">
        <f t="shared" si="195"/>
        <v>2026.4399999999998</v>
      </c>
      <c r="AF516" s="130">
        <f t="shared" si="196"/>
        <v>410.43999999999983</v>
      </c>
      <c r="AG516" s="131">
        <f t="shared" si="197"/>
        <v>1.8228815064842772E-2</v>
      </c>
      <c r="AH516" s="138">
        <f t="shared" si="198"/>
        <v>1616</v>
      </c>
      <c r="AI516" s="139">
        <f t="shared" si="199"/>
        <v>7.1771184935157217E-2</v>
      </c>
      <c r="AJ516" s="139">
        <f t="shared" si="200"/>
        <v>0.36848655017445192</v>
      </c>
      <c r="AL516" s="197">
        <v>2255017129895</v>
      </c>
      <c r="AM516" s="197">
        <v>4968814930677</v>
      </c>
      <c r="AN516" s="197" t="s">
        <v>7363</v>
      </c>
      <c r="AO516" s="241" t="s">
        <v>24</v>
      </c>
      <c r="AP516" s="241" t="s">
        <v>691</v>
      </c>
      <c r="AQ516" s="242" t="s">
        <v>32</v>
      </c>
      <c r="AR516" s="242"/>
      <c r="AS516" s="431">
        <f>VLOOKUP(B:B,[1]YOKOHAMA!$B:$K,8,0)</f>
        <v>11067</v>
      </c>
      <c r="AT516" s="431">
        <v>1050</v>
      </c>
      <c r="AU516" s="211" t="s">
        <v>6997</v>
      </c>
      <c r="AV516" s="197" t="s">
        <v>6002</v>
      </c>
      <c r="AW516" s="134" t="str">
        <f>IFERROR(VLOOKUP(AV:AV,Q商品!B:E,4,0),"")</f>
        <v>2023年製 ADVAN dB V552 225/50R17 98W XL サマータイヤ 翌営業日発送</v>
      </c>
      <c r="AX516" s="134" t="str">
        <f>IFERROR(VLOOKUP(B:B,在庫!B:M,12,0),"")</f>
        <v/>
      </c>
      <c r="AY516" s="134" t="str">
        <f>IFERROR(VLOOKUP(B:B,在庫!B:L,10,0),"")</f>
        <v/>
      </c>
      <c r="AZ516" s="244" t="e">
        <f>VLOOKUP(AL:AL,[1]MICHELIN!$B:$AH,32,0)</f>
        <v>#N/A</v>
      </c>
      <c r="BA516" s="244" t="e">
        <f>VLOOKUP(AL:AL,[1]MICHELIN!$B:$AH,33,0)</f>
        <v>#N/A</v>
      </c>
      <c r="BC516" s="11" t="s">
        <v>150</v>
      </c>
    </row>
    <row r="517" spans="1:55" s="11" customFormat="1" ht="19.5" customHeight="1">
      <c r="A517" s="247">
        <f t="shared" si="191"/>
        <v>1</v>
      </c>
      <c r="B517" s="332">
        <f t="shared" si="192"/>
        <v>2255517129890</v>
      </c>
      <c r="C517" s="235">
        <f>VLOOKUP(B:B,[1]YOKOHAMA!$B:$K,9,0)</f>
        <v>13</v>
      </c>
      <c r="D517" s="11" t="s">
        <v>5345</v>
      </c>
      <c r="E517" s="11" t="s">
        <v>7530</v>
      </c>
      <c r="F517" s="322" t="s">
        <v>8535</v>
      </c>
      <c r="G517" s="133" t="s">
        <v>10663</v>
      </c>
      <c r="H517" s="235">
        <v>27</v>
      </c>
      <c r="I517" s="430">
        <f>VLOOKUP(B:B,[1]YOKOHAMA!$B:$K,10,0)</f>
        <v>27</v>
      </c>
      <c r="J517" s="132" t="s">
        <v>10712</v>
      </c>
      <c r="K517" s="133" t="s">
        <v>1971</v>
      </c>
      <c r="L517" s="133">
        <v>10</v>
      </c>
      <c r="M517" s="135" t="s">
        <v>3998</v>
      </c>
      <c r="N517" s="236" t="s">
        <v>9092</v>
      </c>
      <c r="O517" s="236" t="s">
        <v>2015</v>
      </c>
      <c r="P517" s="237">
        <v>19999</v>
      </c>
      <c r="Q517" s="238">
        <f t="shared" si="182"/>
        <v>17226.363636363636</v>
      </c>
      <c r="R517" s="144">
        <f t="shared" si="190"/>
        <v>0.37682727320702936</v>
      </c>
      <c r="S517" s="248">
        <v>1074476267</v>
      </c>
      <c r="T517" s="306" t="s">
        <v>8667</v>
      </c>
      <c r="U517" s="194">
        <f t="shared" si="185"/>
        <v>20000</v>
      </c>
      <c r="W517" s="239">
        <v>20000</v>
      </c>
      <c r="X517" s="136">
        <f t="shared" si="186"/>
        <v>10735</v>
      </c>
      <c r="Y517" s="240">
        <f t="shared" si="187"/>
        <v>17227.272727272724</v>
      </c>
      <c r="Z517" s="142">
        <f t="shared" si="188"/>
        <v>7.7353867693384704E-2</v>
      </c>
      <c r="AA517" s="137">
        <f t="shared" si="189"/>
        <v>0.37686015831134556</v>
      </c>
      <c r="AB517" s="145"/>
      <c r="AC517" s="189">
        <f t="shared" si="193"/>
        <v>19607</v>
      </c>
      <c r="AD517" s="187">
        <f t="shared" si="194"/>
        <v>21546</v>
      </c>
      <c r="AE517" s="129">
        <f t="shared" si="195"/>
        <v>1939.1399999999999</v>
      </c>
      <c r="AF517" s="130">
        <f t="shared" si="196"/>
        <v>393.13999999999987</v>
      </c>
      <c r="AG517" s="131">
        <f t="shared" si="197"/>
        <v>1.8246542281629995E-2</v>
      </c>
      <c r="AH517" s="138">
        <f t="shared" si="198"/>
        <v>1546</v>
      </c>
      <c r="AI517" s="139">
        <f t="shared" si="199"/>
        <v>7.1753457718369995E-2</v>
      </c>
      <c r="AJ517" s="139">
        <f t="shared" si="200"/>
        <v>0.35861361602971559</v>
      </c>
      <c r="AL517" s="197">
        <v>2255517129890</v>
      </c>
      <c r="AM517" s="197">
        <v>4968814930653</v>
      </c>
      <c r="AN517" s="197" t="s">
        <v>7364</v>
      </c>
      <c r="AO517" s="241" t="s">
        <v>24</v>
      </c>
      <c r="AP517" s="241" t="s">
        <v>692</v>
      </c>
      <c r="AQ517" s="242" t="s">
        <v>52</v>
      </c>
      <c r="AR517" s="242"/>
      <c r="AS517" s="431">
        <f>VLOOKUP(B:B,[1]YOKOHAMA!$B:$K,8,0)</f>
        <v>10735</v>
      </c>
      <c r="AT517" s="431">
        <v>1050</v>
      </c>
      <c r="AU517" s="211" t="s">
        <v>6997</v>
      </c>
      <c r="AV517" s="197" t="s">
        <v>6003</v>
      </c>
      <c r="AW517" s="134" t="str">
        <f>IFERROR(VLOOKUP(AV:AV,Q商品!B:E,4,0),"")</f>
        <v>2023年製 ADVAN dB V552 225/55R17 101W XL サマータイヤ 翌営業日発送</v>
      </c>
      <c r="AX517" s="134" t="str">
        <f>IFERROR(VLOOKUP(B:B,在庫!B:M,12,0),"")</f>
        <v>2023年製</v>
      </c>
      <c r="AY517" s="134">
        <f>IFERROR(VLOOKUP(B:B,在庫!B:L,10,0),"")</f>
        <v>1</v>
      </c>
      <c r="AZ517" s="244" t="e">
        <f>VLOOKUP(AL:AL,[1]MICHELIN!$B:$AH,32,0)</f>
        <v>#N/A</v>
      </c>
      <c r="BA517" s="244" t="e">
        <f>VLOOKUP(AL:AL,[1]MICHELIN!$B:$AH,33,0)</f>
        <v>#N/A</v>
      </c>
      <c r="BC517" s="11" t="s">
        <v>150</v>
      </c>
    </row>
    <row r="518" spans="1:55" s="11" customFormat="1" ht="19.5" customHeight="1">
      <c r="A518" s="247">
        <f t="shared" si="191"/>
        <v>1</v>
      </c>
      <c r="B518" s="332">
        <f t="shared" si="192"/>
        <v>2354518129899</v>
      </c>
      <c r="C518" s="235">
        <f>VLOOKUP(B:B,[1]YOKOHAMA!$B:$K,9,0)</f>
        <v>40</v>
      </c>
      <c r="D518" s="11" t="s">
        <v>5345</v>
      </c>
      <c r="E518" s="397" t="s">
        <v>1754</v>
      </c>
      <c r="F518" s="322" t="s">
        <v>7487</v>
      </c>
      <c r="G518" s="133" t="s">
        <v>10663</v>
      </c>
      <c r="H518" s="235">
        <v>0</v>
      </c>
      <c r="I518" s="430">
        <f>VLOOKUP(B:B,[1]YOKOHAMA!$B:$K,10,0)</f>
        <v>0</v>
      </c>
      <c r="J518" s="132" t="s">
        <v>12</v>
      </c>
      <c r="K518" s="133" t="s">
        <v>1971</v>
      </c>
      <c r="L518" s="133">
        <v>11</v>
      </c>
      <c r="M518" s="135"/>
      <c r="N518" s="236"/>
      <c r="O518" s="236"/>
      <c r="P518" s="237"/>
      <c r="Q518" s="238">
        <f t="shared" si="182"/>
        <v>-954.5454545454545</v>
      </c>
      <c r="R518" s="144">
        <f t="shared" si="190"/>
        <v>14.318380952380952</v>
      </c>
      <c r="S518" s="248">
        <v>1074476266</v>
      </c>
      <c r="T518" s="306" t="s">
        <v>8668</v>
      </c>
      <c r="U518" s="194">
        <f t="shared" si="185"/>
        <v>20000</v>
      </c>
      <c r="W518" s="239">
        <v>20000</v>
      </c>
      <c r="X518" s="136">
        <f t="shared" si="186"/>
        <v>12713</v>
      </c>
      <c r="Y518" s="240">
        <f t="shared" si="187"/>
        <v>17227.272727272724</v>
      </c>
      <c r="Z518" s="142" t="str">
        <f t="shared" si="188"/>
        <v/>
      </c>
      <c r="AA518" s="137">
        <f t="shared" si="189"/>
        <v>0.2620422163588389</v>
      </c>
      <c r="AB518" s="145"/>
      <c r="AC518" s="189">
        <f t="shared" si="193"/>
        <v>19607</v>
      </c>
      <c r="AD518" s="187">
        <f t="shared" si="194"/>
        <v>21546</v>
      </c>
      <c r="AE518" s="129">
        <f t="shared" si="195"/>
        <v>1939.1399999999999</v>
      </c>
      <c r="AF518" s="130">
        <f t="shared" si="196"/>
        <v>393.13999999999987</v>
      </c>
      <c r="AG518" s="131">
        <f t="shared" si="197"/>
        <v>1.8246542281629995E-2</v>
      </c>
      <c r="AH518" s="138">
        <f t="shared" si="198"/>
        <v>1546</v>
      </c>
      <c r="AI518" s="139">
        <f t="shared" si="199"/>
        <v>7.1753457718369995E-2</v>
      </c>
      <c r="AJ518" s="139">
        <f t="shared" si="200"/>
        <v>0.2437956740772089</v>
      </c>
      <c r="AL518" s="197">
        <v>2354518129899</v>
      </c>
      <c r="AM518" s="197">
        <v>4968814932268</v>
      </c>
      <c r="AN518" s="197" t="s">
        <v>7367</v>
      </c>
      <c r="AO518" s="241" t="s">
        <v>24</v>
      </c>
      <c r="AP518" s="241" t="s">
        <v>693</v>
      </c>
      <c r="AQ518" s="242" t="s">
        <v>69</v>
      </c>
      <c r="AR518" s="242"/>
      <c r="AS518" s="431">
        <f>VLOOKUP(B:B,[1]YOKOHAMA!$B:$K,8,0)</f>
        <v>12713</v>
      </c>
      <c r="AT518" s="431">
        <v>1050</v>
      </c>
      <c r="AU518" s="211" t="s">
        <v>6997</v>
      </c>
      <c r="AV518" s="197" t="s">
        <v>6005</v>
      </c>
      <c r="AW518" s="134" t="str">
        <f>IFERROR(VLOOKUP(AV:AV,Q商品!B:E,4,0),"")</f>
        <v>2023年製 ADVAN dB V552 235/45R18 94Y サマータイヤ 翌営業日発送</v>
      </c>
      <c r="AX518" s="134" t="str">
        <f>IFERROR(VLOOKUP(B:B,在庫!B:M,12,0),"")</f>
        <v/>
      </c>
      <c r="AY518" s="134" t="str">
        <f>IFERROR(VLOOKUP(B:B,在庫!B:L,10,0),"")</f>
        <v/>
      </c>
      <c r="AZ518" s="244" t="e">
        <f>VLOOKUP(AL:AL,[1]MICHELIN!$B:$AH,32,0)</f>
        <v>#N/A</v>
      </c>
      <c r="BA518" s="244" t="e">
        <f>VLOOKUP(AL:AL,[1]MICHELIN!$B:$AH,33,0)</f>
        <v>#N/A</v>
      </c>
      <c r="BC518" s="11" t="s">
        <v>150</v>
      </c>
    </row>
    <row r="519" spans="1:55" s="11" customFormat="1" ht="19.5" customHeight="1">
      <c r="A519" s="247">
        <f t="shared" si="191"/>
        <v>1</v>
      </c>
      <c r="B519" s="332">
        <f t="shared" si="192"/>
        <v>2355018129877</v>
      </c>
      <c r="C519" s="235">
        <f>VLOOKUP(B:B,[1]YOKOHAMA!$B:$K,9,0)</f>
        <v>59</v>
      </c>
      <c r="D519" s="11" t="s">
        <v>5345</v>
      </c>
      <c r="E519" s="397" t="s">
        <v>1755</v>
      </c>
      <c r="F519" s="322" t="s">
        <v>7488</v>
      </c>
      <c r="G519" s="133" t="s">
        <v>10663</v>
      </c>
      <c r="H519" s="235">
        <v>1</v>
      </c>
      <c r="I519" s="430">
        <f>VLOOKUP(B:B,[1]YOKOHAMA!$B:$K,10,0)</f>
        <v>1</v>
      </c>
      <c r="J519" s="132">
        <v>411</v>
      </c>
      <c r="K519" s="133" t="s">
        <v>1971</v>
      </c>
      <c r="L519" s="133">
        <v>12</v>
      </c>
      <c r="M519" s="135" t="s">
        <v>3998</v>
      </c>
      <c r="N519" s="236" t="s">
        <v>7489</v>
      </c>
      <c r="O519" s="236" t="s">
        <v>2015</v>
      </c>
      <c r="P519" s="237">
        <v>21450</v>
      </c>
      <c r="Q519" s="238">
        <f t="shared" si="182"/>
        <v>18545.454545454544</v>
      </c>
      <c r="R519" s="144">
        <f t="shared" si="190"/>
        <v>0.3617303921568627</v>
      </c>
      <c r="S519" s="248">
        <v>1074476667</v>
      </c>
      <c r="T519" s="306" t="s">
        <v>8662</v>
      </c>
      <c r="U519" s="194">
        <f t="shared" si="185"/>
        <v>21450</v>
      </c>
      <c r="W519" s="239">
        <v>21450</v>
      </c>
      <c r="X519" s="136">
        <f t="shared" si="186"/>
        <v>11837</v>
      </c>
      <c r="Y519" s="240">
        <f t="shared" si="187"/>
        <v>18545.454545454544</v>
      </c>
      <c r="Z519" s="142">
        <f t="shared" si="188"/>
        <v>7.7296037296037401E-2</v>
      </c>
      <c r="AA519" s="137">
        <f t="shared" si="189"/>
        <v>0.3617303921568627</v>
      </c>
      <c r="AB519" s="145"/>
      <c r="AC519" s="189">
        <f t="shared" si="193"/>
        <v>21029</v>
      </c>
      <c r="AD519" s="187">
        <f t="shared" si="194"/>
        <v>23108</v>
      </c>
      <c r="AE519" s="129">
        <f t="shared" si="195"/>
        <v>2079.7199999999998</v>
      </c>
      <c r="AF519" s="130">
        <f t="shared" si="196"/>
        <v>421.7199999999998</v>
      </c>
      <c r="AG519" s="131">
        <f t="shared" si="197"/>
        <v>1.8249956724943735E-2</v>
      </c>
      <c r="AH519" s="138">
        <f t="shared" si="198"/>
        <v>1658</v>
      </c>
      <c r="AI519" s="139">
        <f t="shared" si="199"/>
        <v>7.1750043275056255E-2</v>
      </c>
      <c r="AJ519" s="139">
        <f t="shared" si="200"/>
        <v>0.34348043543191897</v>
      </c>
      <c r="AL519" s="197">
        <v>2355018129877</v>
      </c>
      <c r="AM519" s="197">
        <v>4968814927738</v>
      </c>
      <c r="AN519" s="197" t="s">
        <v>7368</v>
      </c>
      <c r="AO519" s="241" t="s">
        <v>24</v>
      </c>
      <c r="AP519" s="241" t="s">
        <v>694</v>
      </c>
      <c r="AQ519" s="242" t="s">
        <v>54</v>
      </c>
      <c r="AR519" s="242"/>
      <c r="AS519" s="431">
        <f>VLOOKUP(B:B,[1]YOKOHAMA!$B:$K,8,0)</f>
        <v>11837</v>
      </c>
      <c r="AT519" s="431">
        <v>1050</v>
      </c>
      <c r="AU519" s="211" t="s">
        <v>6997</v>
      </c>
      <c r="AV519" s="197" t="s">
        <v>6007</v>
      </c>
      <c r="AW519" s="134" t="str">
        <f>IFERROR(VLOOKUP(AV:AV,Q商品!B:E,4,0),"")</f>
        <v>2023年製 ADVAN dB V552 235/50R18 97W サマータイヤ 翌営業日発送</v>
      </c>
      <c r="AX519" s="134" t="str">
        <f>IFERROR(VLOOKUP(B:B,在庫!B:M,12,0),"")</f>
        <v>2023年製</v>
      </c>
      <c r="AY519" s="134">
        <f>IFERROR(VLOOKUP(B:B,在庫!B:L,10,0),"")</f>
        <v>1</v>
      </c>
      <c r="AZ519" s="244" t="e">
        <f>VLOOKUP(AL:AL,[1]MICHELIN!$B:$AH,32,0)</f>
        <v>#N/A</v>
      </c>
      <c r="BA519" s="244" t="e">
        <f>VLOOKUP(AL:AL,[1]MICHELIN!$B:$AH,33,0)</f>
        <v>#N/A</v>
      </c>
      <c r="BC519" s="11" t="s">
        <v>150</v>
      </c>
    </row>
    <row r="520" spans="1:55" s="11" customFormat="1" ht="19.5" customHeight="1">
      <c r="A520" s="247">
        <f t="shared" si="191"/>
        <v>1</v>
      </c>
      <c r="B520" s="332">
        <f t="shared" si="192"/>
        <v>2454518129896</v>
      </c>
      <c r="C520" s="235">
        <f>VLOOKUP(B:B,[1]YOKOHAMA!$B:$K,9,0)</f>
        <v>4</v>
      </c>
      <c r="D520" s="11" t="s">
        <v>5345</v>
      </c>
      <c r="E520" s="11" t="s">
        <v>1757</v>
      </c>
      <c r="F520" s="322" t="s">
        <v>7492</v>
      </c>
      <c r="G520" s="133" t="s">
        <v>10663</v>
      </c>
      <c r="H520" s="235">
        <v>34</v>
      </c>
      <c r="I520" s="430">
        <f>VLOOKUP(B:B,[1]YOKOHAMA!$B:$K,10,0)</f>
        <v>34</v>
      </c>
      <c r="J520" s="132" t="s">
        <v>10712</v>
      </c>
      <c r="K520" s="133" t="s">
        <v>1971</v>
      </c>
      <c r="L520" s="133">
        <v>15</v>
      </c>
      <c r="M520" s="135" t="s">
        <v>3998</v>
      </c>
      <c r="N520" s="236" t="s">
        <v>7197</v>
      </c>
      <c r="O520" s="236" t="s">
        <v>2015</v>
      </c>
      <c r="P520" s="237">
        <v>23100</v>
      </c>
      <c r="Q520" s="238">
        <f t="shared" si="182"/>
        <v>20045.454545454544</v>
      </c>
      <c r="R520" s="144">
        <f t="shared" si="190"/>
        <v>0.36579138321995458</v>
      </c>
      <c r="S520" s="248">
        <v>1074476664</v>
      </c>
      <c r="T520" s="423" t="s">
        <v>8663</v>
      </c>
      <c r="U520" s="194">
        <f t="shared" si="185"/>
        <v>23100</v>
      </c>
      <c r="W520" s="239">
        <v>23100</v>
      </c>
      <c r="X520" s="136">
        <f t="shared" si="186"/>
        <v>12713</v>
      </c>
      <c r="Y520" s="240">
        <f t="shared" si="187"/>
        <v>20045.454545454544</v>
      </c>
      <c r="Z520" s="142">
        <f t="shared" si="188"/>
        <v>7.7316017316017227E-2</v>
      </c>
      <c r="AA520" s="137">
        <f t="shared" si="189"/>
        <v>0.36579138321995458</v>
      </c>
      <c r="AB520" s="145"/>
      <c r="AC520" s="189">
        <f t="shared" si="193"/>
        <v>22647</v>
      </c>
      <c r="AD520" s="187">
        <f t="shared" si="194"/>
        <v>24886</v>
      </c>
      <c r="AE520" s="129">
        <f t="shared" si="195"/>
        <v>2239.7399999999998</v>
      </c>
      <c r="AF520" s="130">
        <f t="shared" si="196"/>
        <v>453.73999999999978</v>
      </c>
      <c r="AG520" s="131">
        <f t="shared" si="197"/>
        <v>1.8232741300329494E-2</v>
      </c>
      <c r="AH520" s="138">
        <f t="shared" si="198"/>
        <v>1786</v>
      </c>
      <c r="AI520" s="139">
        <f t="shared" si="199"/>
        <v>7.1767258699670503E-2</v>
      </c>
      <c r="AJ520" s="139">
        <f t="shared" si="200"/>
        <v>0.3475586419196251</v>
      </c>
      <c r="AL520" s="197">
        <v>2454518129896</v>
      </c>
      <c r="AM520" s="197"/>
      <c r="AN520" s="197" t="s">
        <v>7369</v>
      </c>
      <c r="AO520" s="241" t="s">
        <v>24</v>
      </c>
      <c r="AP520" s="241" t="s">
        <v>697</v>
      </c>
      <c r="AQ520" s="242" t="s">
        <v>33</v>
      </c>
      <c r="AR520" s="242"/>
      <c r="AS520" s="431">
        <f>VLOOKUP(B:B,[1]YOKOHAMA!$B:$K,8,0)</f>
        <v>12713</v>
      </c>
      <c r="AT520" s="431">
        <v>1050</v>
      </c>
      <c r="AU520" s="211" t="s">
        <v>6997</v>
      </c>
      <c r="AV520" s="197" t="s">
        <v>6009</v>
      </c>
      <c r="AW520" s="134" t="str">
        <f>IFERROR(VLOOKUP(AV:AV,Q商品!B:E,4,0),"")</f>
        <v>2023年製 ADVAN dB V552 245/45R18 96Y サマータイヤ 翌営業日発送</v>
      </c>
      <c r="AX520" s="134" t="str">
        <f>IFERROR(VLOOKUP(B:B,在庫!B:M,12,0),"")</f>
        <v>2023年製</v>
      </c>
      <c r="AY520" s="134">
        <f>IFERROR(VLOOKUP(B:B,在庫!B:L,10,0),"")</f>
        <v>1</v>
      </c>
      <c r="AZ520" s="244" t="e">
        <f>VLOOKUP(AL:AL,[1]MICHELIN!$B:$AH,32,0)</f>
        <v>#N/A</v>
      </c>
      <c r="BA520" s="244" t="e">
        <f>VLOOKUP(AL:AL,[1]MICHELIN!$B:$AH,33,0)</f>
        <v>#N/A</v>
      </c>
      <c r="BC520" s="11" t="s">
        <v>150</v>
      </c>
    </row>
    <row r="521" spans="1:55" s="11" customFormat="1" ht="19.5" customHeight="1">
      <c r="A521" s="247">
        <f t="shared" si="191"/>
        <v>1</v>
      </c>
      <c r="B521" s="332">
        <f t="shared" si="192"/>
        <v>2254019129810</v>
      </c>
      <c r="C521" s="235">
        <f>VLOOKUP(B:B,[1]YOKOHAMA!$B:$K,9,0)</f>
        <v>6</v>
      </c>
      <c r="D521" s="11" t="s">
        <v>5345</v>
      </c>
      <c r="E521" s="11" t="s">
        <v>7407</v>
      </c>
      <c r="F521" s="322" t="s">
        <v>7394</v>
      </c>
      <c r="G521" s="133" t="s">
        <v>10663</v>
      </c>
      <c r="H521" s="235">
        <v>30</v>
      </c>
      <c r="I521" s="430">
        <f>VLOOKUP(B:B,[1]YOKOHAMA!$B:$K,10,0)</f>
        <v>30</v>
      </c>
      <c r="J521" s="132">
        <v>1155</v>
      </c>
      <c r="K521" s="133" t="s">
        <v>1971</v>
      </c>
      <c r="L521" s="133">
        <v>18</v>
      </c>
      <c r="M521" s="135" t="s">
        <v>3998</v>
      </c>
      <c r="N521" s="236" t="s">
        <v>7541</v>
      </c>
      <c r="O521" s="236" t="s">
        <v>2015</v>
      </c>
      <c r="P521" s="237">
        <v>24250</v>
      </c>
      <c r="Q521" s="238">
        <f t="shared" si="182"/>
        <v>21090.909090909088</v>
      </c>
      <c r="R521" s="144">
        <f t="shared" si="190"/>
        <v>0.25707327586206885</v>
      </c>
      <c r="S521" s="248">
        <v>1074476224</v>
      </c>
      <c r="T521" s="422" t="s">
        <v>10708</v>
      </c>
      <c r="U521" s="194">
        <f t="shared" si="185"/>
        <v>24250</v>
      </c>
      <c r="W521" s="239">
        <v>24250</v>
      </c>
      <c r="X521" s="136">
        <f t="shared" si="186"/>
        <v>15669</v>
      </c>
      <c r="Y521" s="240">
        <f t="shared" si="187"/>
        <v>21090.909090909088</v>
      </c>
      <c r="Z521" s="142">
        <f t="shared" si="188"/>
        <v>7.7319587628865927E-2</v>
      </c>
      <c r="AA521" s="137">
        <f t="shared" si="189"/>
        <v>0.25707327586206885</v>
      </c>
      <c r="AB521" s="145">
        <v>1</v>
      </c>
      <c r="AC521" s="189">
        <f t="shared" si="193"/>
        <v>23774</v>
      </c>
      <c r="AD521" s="187">
        <f t="shared" si="194"/>
        <v>26125</v>
      </c>
      <c r="AE521" s="129">
        <f t="shared" si="195"/>
        <v>2351.25</v>
      </c>
      <c r="AF521" s="130">
        <f t="shared" si="196"/>
        <v>476.25</v>
      </c>
      <c r="AG521" s="131">
        <f t="shared" si="197"/>
        <v>1.8229665071770335E-2</v>
      </c>
      <c r="AH521" s="138">
        <f t="shared" si="198"/>
        <v>1875</v>
      </c>
      <c r="AI521" s="139">
        <f t="shared" si="199"/>
        <v>7.1770334928229665E-2</v>
      </c>
      <c r="AJ521" s="139">
        <f t="shared" si="200"/>
        <v>0.23884361079029851</v>
      </c>
      <c r="AL521" s="197">
        <v>2254019129810</v>
      </c>
      <c r="AM521" s="197">
        <v>4968814900144</v>
      </c>
      <c r="AN521" s="197" t="s">
        <v>1500</v>
      </c>
      <c r="AO521" s="241" t="s">
        <v>7409</v>
      </c>
      <c r="AP521" s="241" t="s">
        <v>1217</v>
      </c>
      <c r="AQ521" s="242" t="s">
        <v>124</v>
      </c>
      <c r="AR521" s="242"/>
      <c r="AS521" s="431">
        <f>VLOOKUP(B:B,[1]YOKOHAMA!$B:$K,8,0)</f>
        <v>15669</v>
      </c>
      <c r="AT521" s="431">
        <v>1050</v>
      </c>
      <c r="AU521" s="211" t="s">
        <v>6997</v>
      </c>
      <c r="AV521" s="197" t="s">
        <v>365</v>
      </c>
      <c r="AW521" s="134" t="str">
        <f>IFERROR(VLOOKUP(AV:AV,Q商品!B:E,4,0),"")</f>
        <v>2023年製 Advan Fleva V701 225/40R19 93W XL サマータイヤ 翌営業日発送</v>
      </c>
      <c r="AX521" s="134" t="str">
        <f>IFERROR(VLOOKUP(B:B,在庫!B:M,12,0),"")</f>
        <v>2023年製</v>
      </c>
      <c r="AY521" s="134">
        <f>IFERROR(VLOOKUP(B:B,在庫!B:L,10,0),"")</f>
        <v>1</v>
      </c>
      <c r="AZ521" s="244" t="e">
        <f>VLOOKUP(AL:AL,[1]MICHELIN!$B:$AH,32,0)</f>
        <v>#N/A</v>
      </c>
      <c r="BA521" s="244" t="e">
        <f>VLOOKUP(AL:AL,[1]MICHELIN!$B:$AH,33,0)</f>
        <v>#N/A</v>
      </c>
      <c r="BB521" s="11" t="s">
        <v>7444</v>
      </c>
      <c r="BC521" s="11" t="s">
        <v>2055</v>
      </c>
    </row>
    <row r="522" spans="1:55" s="11" customFormat="1" ht="19.5" customHeight="1">
      <c r="A522" s="247">
        <f t="shared" si="191"/>
        <v>1</v>
      </c>
      <c r="B522" s="332">
        <f t="shared" si="192"/>
        <v>2254018129811</v>
      </c>
      <c r="C522" s="235">
        <f>VLOOKUP(B:B,[1]YOKOHAMA!$B:$K,9,0)</f>
        <v>17</v>
      </c>
      <c r="D522" s="11" t="s">
        <v>5345</v>
      </c>
      <c r="E522" s="11" t="s">
        <v>7456</v>
      </c>
      <c r="F522" s="322" t="s">
        <v>7457</v>
      </c>
      <c r="G522" s="134" t="e">
        <v>#N/A</v>
      </c>
      <c r="H522" s="235">
        <v>19</v>
      </c>
      <c r="I522" s="430">
        <f>VLOOKUP(B:B,[1]YOKOHAMA!$B:$K,10,0)</f>
        <v>19</v>
      </c>
      <c r="J522" s="132">
        <v>473</v>
      </c>
      <c r="K522" s="133" t="s">
        <v>1971</v>
      </c>
      <c r="L522" s="133">
        <v>20</v>
      </c>
      <c r="M522" s="135" t="s">
        <v>2385</v>
      </c>
      <c r="N522" s="236" t="s">
        <v>7542</v>
      </c>
      <c r="O522" s="236" t="s">
        <v>2015</v>
      </c>
      <c r="P522" s="237">
        <v>17900</v>
      </c>
      <c r="Q522" s="238">
        <f t="shared" si="182"/>
        <v>15795.454545454544</v>
      </c>
      <c r="R522" s="144">
        <f t="shared" si="190"/>
        <v>7.5620143884892008E-2</v>
      </c>
      <c r="S522" s="248"/>
      <c r="T522" s="306"/>
      <c r="U522" s="194">
        <f t="shared" si="185"/>
        <v>17900</v>
      </c>
      <c r="W522" s="239">
        <v>17900</v>
      </c>
      <c r="X522" s="136">
        <f t="shared" si="186"/>
        <v>14601</v>
      </c>
      <c r="Y522" s="240">
        <f t="shared" si="187"/>
        <v>15795.454545454544</v>
      </c>
      <c r="Z522" s="142">
        <f t="shared" si="188"/>
        <v>7.731843575418984E-2</v>
      </c>
      <c r="AA522" s="137">
        <f t="shared" si="189"/>
        <v>7.5620143884892008E-2</v>
      </c>
      <c r="AB522" s="145" t="s">
        <v>10528</v>
      </c>
      <c r="AC522" s="189">
        <f t="shared" si="193"/>
        <v>17549</v>
      </c>
      <c r="AD522" s="187">
        <f t="shared" si="194"/>
        <v>19284</v>
      </c>
      <c r="AE522" s="129">
        <f t="shared" si="195"/>
        <v>1735.56</v>
      </c>
      <c r="AF522" s="130">
        <f t="shared" si="196"/>
        <v>351.55999999999995</v>
      </c>
      <c r="AG522" s="131">
        <f t="shared" si="197"/>
        <v>1.8230657539929473E-2</v>
      </c>
      <c r="AH522" s="138">
        <f t="shared" si="198"/>
        <v>1384</v>
      </c>
      <c r="AI522" s="139">
        <f t="shared" si="199"/>
        <v>7.1769342460070523E-2</v>
      </c>
      <c r="AJ522" s="139">
        <f t="shared" si="200"/>
        <v>5.7389486344962534E-2</v>
      </c>
      <c r="AL522" s="197">
        <v>2254018129811</v>
      </c>
      <c r="AM522" s="197">
        <v>4968814899929</v>
      </c>
      <c r="AN522" s="197" t="s">
        <v>1494</v>
      </c>
      <c r="AO522" s="241" t="s">
        <v>26</v>
      </c>
      <c r="AP522" s="241" t="s">
        <v>1495</v>
      </c>
      <c r="AQ522" s="242" t="s">
        <v>38</v>
      </c>
      <c r="AR522" s="242"/>
      <c r="AS522" s="431">
        <f>VLOOKUP(B:B,[1]YOKOHAMA!$B:$K,8,0)</f>
        <v>14601</v>
      </c>
      <c r="AT522" s="431">
        <v>525</v>
      </c>
      <c r="AU522" s="211" t="s">
        <v>6997</v>
      </c>
      <c r="AV522" s="197" t="s">
        <v>7458</v>
      </c>
      <c r="AW522" s="134" t="str">
        <f>IFERROR(VLOOKUP(AV:AV,Q商品!B:E,4,0),"")</f>
        <v/>
      </c>
      <c r="AX522" s="134" t="str">
        <f>IFERROR(VLOOKUP(B:B,在庫!B:M,12,0),"")</f>
        <v>2023年製</v>
      </c>
      <c r="AY522" s="134">
        <f>IFERROR(VLOOKUP(B:B,在庫!B:L,10,0),"")</f>
        <v>1</v>
      </c>
      <c r="AZ522" s="244" t="e">
        <f>VLOOKUP(AL:AL,[1]MICHELIN!$B:$AH,32,0)</f>
        <v>#N/A</v>
      </c>
      <c r="BA522" s="244" t="e">
        <f>VLOOKUP(AL:AL,[1]MICHELIN!$B:$AH,33,0)</f>
        <v>#N/A</v>
      </c>
      <c r="BC522" s="11" t="e">
        <v>#N/A</v>
      </c>
    </row>
    <row r="523" spans="1:55" s="11" customFormat="1" ht="19.5" customHeight="1">
      <c r="A523" s="247">
        <f t="shared" si="191"/>
        <v>1</v>
      </c>
      <c r="B523" s="332">
        <f t="shared" si="192"/>
        <v>2254518129816</v>
      </c>
      <c r="C523" s="235">
        <f>VLOOKUP(B:B,[1]YOKOHAMA!$B:$K,9,0)</f>
        <v>18</v>
      </c>
      <c r="D523" s="11" t="s">
        <v>5345</v>
      </c>
      <c r="E523" s="397" t="s">
        <v>7437</v>
      </c>
      <c r="F523" s="322" t="s">
        <v>7439</v>
      </c>
      <c r="G523" s="133" t="s">
        <v>10663</v>
      </c>
      <c r="H523" s="235">
        <v>42</v>
      </c>
      <c r="I523" s="430">
        <f>VLOOKUP(B:B,[1]YOKOHAMA!$B:$K,10,0)</f>
        <v>42</v>
      </c>
      <c r="J523" s="132"/>
      <c r="K523" s="133" t="s">
        <v>1971</v>
      </c>
      <c r="L523" s="133">
        <v>21</v>
      </c>
      <c r="M523" s="135" t="s">
        <v>3998</v>
      </c>
      <c r="N523" s="236" t="s">
        <v>8659</v>
      </c>
      <c r="O523" s="236" t="s">
        <v>2015</v>
      </c>
      <c r="P523" s="237">
        <v>21319</v>
      </c>
      <c r="Q523" s="238">
        <f t="shared" si="182"/>
        <v>18426.363636363636</v>
      </c>
      <c r="R523" s="144">
        <f t="shared" si="190"/>
        <v>0.24618876116236615</v>
      </c>
      <c r="S523" s="248">
        <v>1074476223</v>
      </c>
      <c r="T523" s="305" t="s">
        <v>8298</v>
      </c>
      <c r="U523" s="194">
        <f t="shared" si="185"/>
        <v>21319</v>
      </c>
      <c r="W523" s="239">
        <v>21319</v>
      </c>
      <c r="X523" s="136">
        <f t="shared" si="186"/>
        <v>13890</v>
      </c>
      <c r="Y523" s="240">
        <f t="shared" si="187"/>
        <v>18426.363636363636</v>
      </c>
      <c r="Z523" s="142">
        <f t="shared" si="188"/>
        <v>7.7301937239082408E-2</v>
      </c>
      <c r="AA523" s="137">
        <f t="shared" si="189"/>
        <v>0.24618876116236615</v>
      </c>
      <c r="AB523" s="145"/>
      <c r="AC523" s="189">
        <f t="shared" si="193"/>
        <v>20900</v>
      </c>
      <c r="AD523" s="187">
        <f t="shared" si="194"/>
        <v>22967</v>
      </c>
      <c r="AE523" s="129">
        <f t="shared" si="195"/>
        <v>2067.0299999999997</v>
      </c>
      <c r="AF523" s="130">
        <f t="shared" si="196"/>
        <v>419.02999999999975</v>
      </c>
      <c r="AG523" s="131">
        <f t="shared" si="197"/>
        <v>1.8244873078765173E-2</v>
      </c>
      <c r="AH523" s="138">
        <f t="shared" si="198"/>
        <v>1648</v>
      </c>
      <c r="AI523" s="139">
        <f t="shared" si="199"/>
        <v>7.1755126921234813E-2</v>
      </c>
      <c r="AJ523" s="139">
        <f t="shared" si="200"/>
        <v>0.22794388808360097</v>
      </c>
      <c r="AL523" s="197">
        <v>2254518129816</v>
      </c>
      <c r="AM523" s="197">
        <v>4968814900007</v>
      </c>
      <c r="AN523" s="197" t="s">
        <v>1496</v>
      </c>
      <c r="AO523" s="241" t="s">
        <v>26</v>
      </c>
      <c r="AP523" s="241" t="s">
        <v>690</v>
      </c>
      <c r="AQ523" s="242" t="s">
        <v>40</v>
      </c>
      <c r="AR523" s="242"/>
      <c r="AS523" s="431">
        <f>VLOOKUP(B:B,[1]YOKOHAMA!$B:$K,8,0)</f>
        <v>13890</v>
      </c>
      <c r="AT523" s="431">
        <v>1050</v>
      </c>
      <c r="AU523" s="211" t="s">
        <v>6997</v>
      </c>
      <c r="AV523" s="197" t="s">
        <v>6017</v>
      </c>
      <c r="AW523" s="134" t="str">
        <f>IFERROR(VLOOKUP(AV:AV,Q商品!B:E,4,0),"")</f>
        <v>2023年製 Advan Fleva V701 225/45R18 95W XL サマータイヤ 翌営業日発送</v>
      </c>
      <c r="AX523" s="134" t="str">
        <f>IFERROR(VLOOKUP(B:B,在庫!B:M,12,0),"")</f>
        <v>2023年製</v>
      </c>
      <c r="AY523" s="134">
        <f>IFERROR(VLOOKUP(B:B,在庫!B:L,10,0),"")</f>
        <v>1</v>
      </c>
      <c r="AZ523" s="244" t="e">
        <f>VLOOKUP(AL:AL,[1]MICHELIN!$B:$AH,32,0)</f>
        <v>#N/A</v>
      </c>
      <c r="BA523" s="244" t="e">
        <f>VLOOKUP(AL:AL,[1]MICHELIN!$B:$AH,33,0)</f>
        <v>#N/A</v>
      </c>
      <c r="BB523" s="11" t="s">
        <v>7444</v>
      </c>
      <c r="BC523" s="11" t="s">
        <v>2055</v>
      </c>
    </row>
    <row r="524" spans="1:55" s="11" customFormat="1" ht="19.5" customHeight="1">
      <c r="A524" s="247">
        <f t="shared" si="191"/>
        <v>1</v>
      </c>
      <c r="B524" s="332">
        <f t="shared" si="192"/>
        <v>2454018129808</v>
      </c>
      <c r="C524" s="235">
        <f>VLOOKUP(B:B,[1]YOKOHAMA!$B:$K,9,0)</f>
        <v>10</v>
      </c>
      <c r="D524" s="11" t="s">
        <v>5345</v>
      </c>
      <c r="E524" s="397" t="s">
        <v>7519</v>
      </c>
      <c r="F524" s="322" t="s">
        <v>7522</v>
      </c>
      <c r="G524" s="134" t="e">
        <v>#N/A</v>
      </c>
      <c r="H524" s="235">
        <v>69</v>
      </c>
      <c r="I524" s="430">
        <f>VLOOKUP(B:B,[1]YOKOHAMA!$B:$K,10,0)</f>
        <v>69</v>
      </c>
      <c r="J524" s="132"/>
      <c r="K524" s="133" t="s">
        <v>1971</v>
      </c>
      <c r="L524" s="133">
        <v>23</v>
      </c>
      <c r="M524" s="135" t="s">
        <v>2024</v>
      </c>
      <c r="N524" s="236" t="s">
        <v>8660</v>
      </c>
      <c r="O524" s="236" t="s">
        <v>2381</v>
      </c>
      <c r="P524" s="237">
        <v>25549</v>
      </c>
      <c r="Q524" s="238">
        <f t="shared" si="182"/>
        <v>22271.81818181818</v>
      </c>
      <c r="R524" s="144">
        <f t="shared" si="190"/>
        <v>0.31195559002408257</v>
      </c>
      <c r="S524" s="248"/>
      <c r="T524" s="306"/>
      <c r="U524" s="194">
        <f t="shared" si="185"/>
        <v>24649</v>
      </c>
      <c r="V524" s="11">
        <v>900</v>
      </c>
      <c r="W524" s="239">
        <v>25549</v>
      </c>
      <c r="X524" s="136">
        <f t="shared" si="186"/>
        <v>15324</v>
      </c>
      <c r="Y524" s="240">
        <f t="shared" si="187"/>
        <v>22271.81818181818</v>
      </c>
      <c r="Z524" s="142">
        <f t="shared" si="188"/>
        <v>8.1673387918041573E-2</v>
      </c>
      <c r="AA524" s="137">
        <f t="shared" si="189"/>
        <v>0.31195559002408257</v>
      </c>
      <c r="AB524" s="145" t="s">
        <v>9093</v>
      </c>
      <c r="AC524" s="189">
        <f t="shared" si="193"/>
        <v>24165</v>
      </c>
      <c r="AD524" s="187">
        <f t="shared" si="194"/>
        <v>26554</v>
      </c>
      <c r="AE524" s="129">
        <f t="shared" si="195"/>
        <v>2389.86</v>
      </c>
      <c r="AF524" s="130">
        <f t="shared" si="196"/>
        <v>484.86000000000013</v>
      </c>
      <c r="AG524" s="131">
        <f t="shared" si="197"/>
        <v>1.8259395947879797E-2</v>
      </c>
      <c r="AH524" s="138">
        <f t="shared" si="198"/>
        <v>1905</v>
      </c>
      <c r="AI524" s="139">
        <f t="shared" si="199"/>
        <v>7.174060405212021E-2</v>
      </c>
      <c r="AJ524" s="139">
        <f t="shared" si="200"/>
        <v>0.29369619407620279</v>
      </c>
      <c r="AL524" s="197">
        <v>2454018129808</v>
      </c>
      <c r="AM524" s="197">
        <v>4968814887032</v>
      </c>
      <c r="AN524" s="197" t="s">
        <v>1498</v>
      </c>
      <c r="AO524" s="241" t="s">
        <v>26</v>
      </c>
      <c r="AP524" s="241" t="s">
        <v>1499</v>
      </c>
      <c r="AQ524" s="242" t="s">
        <v>83</v>
      </c>
      <c r="AR524" s="242"/>
      <c r="AS524" s="431">
        <f>VLOOKUP(B:B,[1]YOKOHAMA!$B:$K,8,0)</f>
        <v>15324</v>
      </c>
      <c r="AT524" s="431">
        <v>1050</v>
      </c>
      <c r="AU524" s="211" t="s">
        <v>6997</v>
      </c>
      <c r="AV524" s="197" t="s">
        <v>7521</v>
      </c>
      <c r="AW524" s="134" t="str">
        <f>IFERROR(VLOOKUP(AV:AV,Q商品!B:E,4,0),"")</f>
        <v/>
      </c>
      <c r="AX524" s="134" t="str">
        <f>IFERROR(VLOOKUP(B:B,在庫!B:M,12,0),"")</f>
        <v>2023年製</v>
      </c>
      <c r="AY524" s="134">
        <f>IFERROR(VLOOKUP(B:B,在庫!B:L,10,0),"")</f>
        <v>1</v>
      </c>
      <c r="AZ524" s="244" t="e">
        <f>VLOOKUP(AL:AL,[1]MICHELIN!$B:$AH,32,0)</f>
        <v>#N/A</v>
      </c>
      <c r="BA524" s="244" t="e">
        <f>VLOOKUP(AL:AL,[1]MICHELIN!$B:$AH,33,0)</f>
        <v>#N/A</v>
      </c>
      <c r="BC524" s="11" t="e">
        <v>#N/A</v>
      </c>
    </row>
    <row r="525" spans="1:55" s="11" customFormat="1" ht="19.5" customHeight="1">
      <c r="A525" s="247">
        <f t="shared" si="191"/>
        <v>1</v>
      </c>
      <c r="B525" s="332">
        <f t="shared" si="192"/>
        <v>2454019129784</v>
      </c>
      <c r="C525" s="235">
        <f>VLOOKUP(B:B,[1]YOKOHAMA!$B:$K,9,0)</f>
        <v>11</v>
      </c>
      <c r="D525" s="11" t="s">
        <v>5345</v>
      </c>
      <c r="E525" s="397" t="s">
        <v>7417</v>
      </c>
      <c r="F525" s="322" t="s">
        <v>7420</v>
      </c>
      <c r="G525" s="133" t="s">
        <v>10663</v>
      </c>
      <c r="H525" s="235">
        <v>9</v>
      </c>
      <c r="I525" s="430">
        <f>VLOOKUP(B:B,[1]YOKOHAMA!$B:$K,10,0)</f>
        <v>9</v>
      </c>
      <c r="J525" s="132" t="s">
        <v>12</v>
      </c>
      <c r="K525" s="133" t="s">
        <v>1971</v>
      </c>
      <c r="L525" s="133">
        <v>25</v>
      </c>
      <c r="M525" s="135" t="s">
        <v>2017</v>
      </c>
      <c r="N525" s="236" t="s">
        <v>7543</v>
      </c>
      <c r="O525" s="236" t="s">
        <v>2015</v>
      </c>
      <c r="P525" s="237">
        <v>32700</v>
      </c>
      <c r="Q525" s="238">
        <f t="shared" si="182"/>
        <v>29249.999999999996</v>
      </c>
      <c r="R525" s="144">
        <f t="shared" si="190"/>
        <v>0.35442735042735035</v>
      </c>
      <c r="S525" s="248">
        <v>1074475758</v>
      </c>
      <c r="T525" s="306" t="s">
        <v>8669</v>
      </c>
      <c r="U525" s="194">
        <f t="shared" si="185"/>
        <v>32700</v>
      </c>
      <c r="W525" s="239">
        <v>32700</v>
      </c>
      <c r="X525" s="136">
        <f t="shared" si="186"/>
        <v>18883</v>
      </c>
      <c r="Y525" s="240">
        <f t="shared" si="187"/>
        <v>29249.999999999996</v>
      </c>
      <c r="Z525" s="142">
        <f t="shared" si="188"/>
        <v>7.7308868501529071E-2</v>
      </c>
      <c r="AA525" s="137">
        <f t="shared" si="189"/>
        <v>0.35442735042735035</v>
      </c>
      <c r="AB525" s="145"/>
      <c r="AC525" s="189">
        <f t="shared" si="193"/>
        <v>32058</v>
      </c>
      <c r="AD525" s="187">
        <f t="shared" si="194"/>
        <v>35228</v>
      </c>
      <c r="AE525" s="129">
        <f t="shared" si="195"/>
        <v>3170.52</v>
      </c>
      <c r="AF525" s="130">
        <f t="shared" si="196"/>
        <v>642.52</v>
      </c>
      <c r="AG525" s="131">
        <f t="shared" si="197"/>
        <v>1.823890087430453E-2</v>
      </c>
      <c r="AH525" s="138">
        <f t="shared" si="198"/>
        <v>2528</v>
      </c>
      <c r="AI525" s="139">
        <f t="shared" si="199"/>
        <v>7.1761099125695463E-2</v>
      </c>
      <c r="AJ525" s="139">
        <f t="shared" si="200"/>
        <v>0.33618844955304583</v>
      </c>
      <c r="AL525" s="197">
        <v>2454019129784</v>
      </c>
      <c r="AM525" s="197">
        <v>4968814932503</v>
      </c>
      <c r="AN525" s="197" t="s">
        <v>1501</v>
      </c>
      <c r="AO525" s="241" t="s">
        <v>7415</v>
      </c>
      <c r="AP525" s="241" t="s">
        <v>1503</v>
      </c>
      <c r="AQ525" s="242" t="s">
        <v>106</v>
      </c>
      <c r="AR525" s="242"/>
      <c r="AS525" s="431">
        <f>VLOOKUP(B:B,[1]YOKOHAMA!$B:$K,8,0)</f>
        <v>18883</v>
      </c>
      <c r="AT525" s="431">
        <v>525</v>
      </c>
      <c r="AU525" s="211" t="s">
        <v>6997</v>
      </c>
      <c r="AV525" s="197" t="s">
        <v>7537</v>
      </c>
      <c r="AW525" s="134" t="str">
        <f>IFERROR(VLOOKUP(AV:AV,Q商品!B:E,4,0),"")</f>
        <v>2022年製 ADVAN Sport V105 245/40R19 98Y XL MO サマータイヤ 翌営業日発送</v>
      </c>
      <c r="AX525" s="134" t="str">
        <f>IFERROR(VLOOKUP(B:B,在庫!B:M,12,0),"")</f>
        <v>2022年製</v>
      </c>
      <c r="AY525" s="134">
        <f>IFERROR(VLOOKUP(B:B,在庫!B:L,10,0),"")</f>
        <v>1</v>
      </c>
      <c r="AZ525" s="244" t="e">
        <f>VLOOKUP(AL:AL,[1]MICHELIN!$B:$AH,32,0)</f>
        <v>#N/A</v>
      </c>
      <c r="BA525" s="244" t="e">
        <f>VLOOKUP(AL:AL,[1]MICHELIN!$B:$AH,33,0)</f>
        <v>#N/A</v>
      </c>
      <c r="BC525" s="11" t="s">
        <v>2055</v>
      </c>
    </row>
    <row r="526" spans="1:55" s="11" customFormat="1" ht="19.5" customHeight="1">
      <c r="A526" s="247">
        <f t="shared" si="191"/>
        <v>1</v>
      </c>
      <c r="B526" s="332">
        <f t="shared" si="192"/>
        <v>2253519129795</v>
      </c>
      <c r="C526" s="235">
        <f>VLOOKUP(B:B,[1]YOKOHAMA!$B:$K,9,0)</f>
        <v>12</v>
      </c>
      <c r="D526" s="11" t="s">
        <v>5345</v>
      </c>
      <c r="E526" s="397" t="s">
        <v>7418</v>
      </c>
      <c r="F526" s="322" t="s">
        <v>7421</v>
      </c>
      <c r="G526" s="133" t="s">
        <v>10661</v>
      </c>
      <c r="H526" s="235">
        <v>0</v>
      </c>
      <c r="I526" s="430">
        <f>VLOOKUP(B:B,[1]YOKOHAMA!$B:$K,10,0)</f>
        <v>0</v>
      </c>
      <c r="J526" s="132">
        <v>2144</v>
      </c>
      <c r="K526" s="133" t="s">
        <v>1971</v>
      </c>
      <c r="L526" s="133">
        <v>26</v>
      </c>
      <c r="M526" s="135" t="s">
        <v>2017</v>
      </c>
      <c r="N526" s="236" t="s">
        <v>7544</v>
      </c>
      <c r="O526" s="236" t="s">
        <v>2015</v>
      </c>
      <c r="P526" s="237">
        <v>30500</v>
      </c>
      <c r="Q526" s="238">
        <f t="shared" si="182"/>
        <v>27249.999999999996</v>
      </c>
      <c r="R526" s="144">
        <f t="shared" si="190"/>
        <v>0.41199999999999992</v>
      </c>
      <c r="S526" s="248">
        <v>1074475757</v>
      </c>
      <c r="T526" s="306" t="s">
        <v>8301</v>
      </c>
      <c r="U526" s="194">
        <f t="shared" si="185"/>
        <v>30500</v>
      </c>
      <c r="W526" s="239">
        <v>30500</v>
      </c>
      <c r="X526" s="136">
        <f t="shared" si="186"/>
        <v>16023</v>
      </c>
      <c r="Y526" s="240">
        <f t="shared" si="187"/>
        <v>27249.999999999996</v>
      </c>
      <c r="Z526" s="142">
        <f t="shared" si="188"/>
        <v>7.7311475409836072E-2</v>
      </c>
      <c r="AA526" s="137">
        <f t="shared" si="189"/>
        <v>0.41199999999999992</v>
      </c>
      <c r="AB526" s="145"/>
      <c r="AC526" s="189">
        <f t="shared" si="193"/>
        <v>29901</v>
      </c>
      <c r="AD526" s="187">
        <f t="shared" si="194"/>
        <v>32858</v>
      </c>
      <c r="AE526" s="129">
        <f t="shared" si="195"/>
        <v>2957.22</v>
      </c>
      <c r="AF526" s="130">
        <f t="shared" si="196"/>
        <v>599.2199999999998</v>
      </c>
      <c r="AG526" s="131">
        <f t="shared" si="197"/>
        <v>1.8236654695964447E-2</v>
      </c>
      <c r="AH526" s="138">
        <f t="shared" si="198"/>
        <v>2358</v>
      </c>
      <c r="AI526" s="139">
        <f t="shared" si="199"/>
        <v>7.1763345304035553E-2</v>
      </c>
      <c r="AJ526" s="139">
        <f t="shared" si="200"/>
        <v>0.39376334530403545</v>
      </c>
      <c r="AL526" s="197">
        <v>2253519129795</v>
      </c>
      <c r="AM526" s="197">
        <v>4548515027403</v>
      </c>
      <c r="AN526" s="197" t="s">
        <v>1504</v>
      </c>
      <c r="AO526" s="241" t="s">
        <v>7416</v>
      </c>
      <c r="AP526" s="241" t="s">
        <v>1223</v>
      </c>
      <c r="AQ526" s="242" t="s">
        <v>127</v>
      </c>
      <c r="AR526" s="242"/>
      <c r="AS526" s="431">
        <v>16023</v>
      </c>
      <c r="AT526" s="431">
        <v>525</v>
      </c>
      <c r="AU526" s="211" t="s">
        <v>6997</v>
      </c>
      <c r="AV526" s="197" t="s">
        <v>7538</v>
      </c>
      <c r="AW526" s="134" t="str">
        <f>IFERROR(VLOOKUP(AV:AV,Q商品!B:E,4,0),"")</f>
        <v>2022年製 Advan Sport V107 225/35R19 88Y XL YOKOHAMA サマータイヤ 翌営業日発送</v>
      </c>
      <c r="AX526" s="134" t="str">
        <f>IFERROR(VLOOKUP(B:B,在庫!B:M,12,0),"")</f>
        <v/>
      </c>
      <c r="AY526" s="134" t="str">
        <f>IFERROR(VLOOKUP(B:B,在庫!B:L,10,0),"")</f>
        <v/>
      </c>
      <c r="AZ526" s="244" t="e">
        <f>VLOOKUP(AL:AL,[1]MICHELIN!$B:$AH,32,0)</f>
        <v>#N/A</v>
      </c>
      <c r="BA526" s="244" t="e">
        <f>VLOOKUP(AL:AL,[1]MICHELIN!$B:$AH,33,0)</f>
        <v>#N/A</v>
      </c>
      <c r="BC526" s="11" t="s">
        <v>2055</v>
      </c>
    </row>
    <row r="527" spans="1:55" s="11" customFormat="1" ht="19.5" customHeight="1">
      <c r="A527" s="247">
        <f t="shared" si="191"/>
        <v>1</v>
      </c>
      <c r="B527" s="332">
        <f t="shared" si="192"/>
        <v>2254018129798</v>
      </c>
      <c r="C527" s="235">
        <f>VLOOKUP(B:B,[1]YOKOHAMA!$B:$K,9,0)</f>
        <v>62</v>
      </c>
      <c r="D527" s="11" t="s">
        <v>5345</v>
      </c>
      <c r="E527" s="397" t="s">
        <v>7419</v>
      </c>
      <c r="F527" s="322" t="s">
        <v>7414</v>
      </c>
      <c r="G527" s="133" t="s">
        <v>10663</v>
      </c>
      <c r="H527" s="235">
        <v>32</v>
      </c>
      <c r="I527" s="430">
        <f>VLOOKUP(B:B,[1]YOKOHAMA!$B:$K,10,0)</f>
        <v>32</v>
      </c>
      <c r="J527" s="132"/>
      <c r="K527" s="133" t="s">
        <v>1971</v>
      </c>
      <c r="L527" s="133">
        <v>27</v>
      </c>
      <c r="M527" s="135" t="s">
        <v>2024</v>
      </c>
      <c r="N527" s="236" t="s">
        <v>7545</v>
      </c>
      <c r="O527" s="236" t="s">
        <v>2381</v>
      </c>
      <c r="P527" s="237">
        <v>26200</v>
      </c>
      <c r="Q527" s="238">
        <f t="shared" si="182"/>
        <v>22863.63636363636</v>
      </c>
      <c r="R527" s="144">
        <f t="shared" si="190"/>
        <v>0.46745129224652082</v>
      </c>
      <c r="S527" s="248">
        <v>1074475756</v>
      </c>
      <c r="T527" s="306" t="s">
        <v>8670</v>
      </c>
      <c r="U527" s="194">
        <f t="shared" si="185"/>
        <v>25300</v>
      </c>
      <c r="V527" s="11">
        <v>900</v>
      </c>
      <c r="W527" s="239">
        <v>26200</v>
      </c>
      <c r="X527" s="136">
        <f t="shared" si="186"/>
        <v>12176</v>
      </c>
      <c r="Y527" s="240">
        <f t="shared" si="187"/>
        <v>22863.63636363636</v>
      </c>
      <c r="Z527" s="142">
        <f t="shared" si="188"/>
        <v>8.1587301587301653E-2</v>
      </c>
      <c r="AA527" s="137">
        <f t="shared" si="189"/>
        <v>0.46745129224652082</v>
      </c>
      <c r="AB527" s="145"/>
      <c r="AC527" s="189">
        <f t="shared" si="193"/>
        <v>24803</v>
      </c>
      <c r="AD527" s="187">
        <f t="shared" si="194"/>
        <v>27256</v>
      </c>
      <c r="AE527" s="129">
        <f t="shared" si="195"/>
        <v>2453.04</v>
      </c>
      <c r="AF527" s="130">
        <f t="shared" si="196"/>
        <v>497.03999999999996</v>
      </c>
      <c r="AG527" s="131">
        <f t="shared" si="197"/>
        <v>1.8235984737305547E-2</v>
      </c>
      <c r="AH527" s="138">
        <f t="shared" si="198"/>
        <v>1956</v>
      </c>
      <c r="AI527" s="139">
        <f t="shared" si="199"/>
        <v>7.176401526269445E-2</v>
      </c>
      <c r="AJ527" s="139">
        <f t="shared" si="200"/>
        <v>0.44921530750921529</v>
      </c>
      <c r="AL527" s="197">
        <v>2254018129798</v>
      </c>
      <c r="AM527" s="197">
        <v>4548515027571</v>
      </c>
      <c r="AN527" s="197" t="s">
        <v>1506</v>
      </c>
      <c r="AO527" s="241" t="s">
        <v>7416</v>
      </c>
      <c r="AP527" s="241" t="s">
        <v>925</v>
      </c>
      <c r="AQ527" s="242" t="s">
        <v>38</v>
      </c>
      <c r="AR527" s="242"/>
      <c r="AS527" s="431">
        <f>VLOOKUP(B:B,[1]YOKOHAMA!$B:$K,8,0)</f>
        <v>12176</v>
      </c>
      <c r="AT527" s="431">
        <v>1050</v>
      </c>
      <c r="AU527" s="211" t="s">
        <v>6997</v>
      </c>
      <c r="AV527" s="197" t="s">
        <v>7539</v>
      </c>
      <c r="AW527" s="134" t="str">
        <f>IFERROR(VLOOKUP(AV:AV,Q商品!B:E,4,0),"")</f>
        <v>2022年製 Advan Sport V107 225/40R18 92Y XL YOKOHAMA サマータイヤ 翌営業日発送</v>
      </c>
      <c r="AX527" s="134" t="str">
        <f>IFERROR(VLOOKUP(B:B,在庫!B:M,12,0),"")</f>
        <v>2022年製</v>
      </c>
      <c r="AY527" s="134">
        <f>IFERROR(VLOOKUP(B:B,在庫!B:L,10,0),"")</f>
        <v>1</v>
      </c>
      <c r="AZ527" s="244" t="e">
        <f>VLOOKUP(AL:AL,[1]MICHELIN!$B:$AH,32,0)</f>
        <v>#N/A</v>
      </c>
      <c r="BA527" s="244" t="e">
        <f>VLOOKUP(AL:AL,[1]MICHELIN!$B:$AH,33,0)</f>
        <v>#N/A</v>
      </c>
      <c r="BC527" s="11" t="s">
        <v>2055</v>
      </c>
    </row>
    <row r="528" spans="1:55" s="11" customFormat="1" ht="19.5" customHeight="1">
      <c r="A528" s="247">
        <f t="shared" si="191"/>
        <v>1</v>
      </c>
      <c r="B528" s="332">
        <f t="shared" si="192"/>
        <v>2454018129792</v>
      </c>
      <c r="C528" s="235">
        <f>VLOOKUP(B:B,[1]YOKOHAMA!$B:$K,9,0)</f>
        <v>48</v>
      </c>
      <c r="D528" s="11" t="s">
        <v>5345</v>
      </c>
      <c r="E528" s="397" t="s">
        <v>8629</v>
      </c>
      <c r="F528" s="245" t="s">
        <v>7004</v>
      </c>
      <c r="G528" s="134" t="e">
        <v>#N/A</v>
      </c>
      <c r="H528" s="235">
        <v>8</v>
      </c>
      <c r="I528" s="430">
        <f>VLOOKUP(B:B,[1]YOKOHAMA!$B:$K,10,0)</f>
        <v>8</v>
      </c>
      <c r="J528" s="132"/>
      <c r="K528" s="133" t="s">
        <v>1971</v>
      </c>
      <c r="L528" s="133">
        <v>28</v>
      </c>
      <c r="M528" s="135"/>
      <c r="N528" s="236"/>
      <c r="O528" s="236"/>
      <c r="P528" s="237"/>
      <c r="Q528" s="238">
        <f t="shared" si="182"/>
        <v>-954.5454545454545</v>
      </c>
      <c r="R528" s="144">
        <f t="shared" si="190"/>
        <v>16.318285714285715</v>
      </c>
      <c r="S528" s="248"/>
      <c r="T528" s="305"/>
      <c r="U528" s="194">
        <f t="shared" si="185"/>
        <v>0</v>
      </c>
      <c r="W528" s="239"/>
      <c r="X528" s="136">
        <f t="shared" si="186"/>
        <v>14622</v>
      </c>
      <c r="Y528" s="240">
        <f t="shared" si="187"/>
        <v>-954.5454545454545</v>
      </c>
      <c r="Z528" s="142" t="str">
        <f t="shared" si="188"/>
        <v/>
      </c>
      <c r="AA528" s="137">
        <f t="shared" si="189"/>
        <v>16.318285714285715</v>
      </c>
      <c r="AB528" s="145" t="s">
        <v>6998</v>
      </c>
      <c r="AC528" s="189">
        <f t="shared" si="193"/>
        <v>0</v>
      </c>
      <c r="AD528" s="187">
        <f t="shared" si="194"/>
        <v>0</v>
      </c>
      <c r="AE528" s="129">
        <f t="shared" si="195"/>
        <v>0</v>
      </c>
      <c r="AF528" s="130">
        <f t="shared" si="196"/>
        <v>0</v>
      </c>
      <c r="AG528" s="131" t="str">
        <f t="shared" si="197"/>
        <v/>
      </c>
      <c r="AH528" s="138">
        <f t="shared" si="198"/>
        <v>0</v>
      </c>
      <c r="AI528" s="139" t="str">
        <f t="shared" si="199"/>
        <v/>
      </c>
      <c r="AJ528" s="139" t="str">
        <f t="shared" si="200"/>
        <v/>
      </c>
      <c r="AL528" s="197">
        <v>2454018129792</v>
      </c>
      <c r="AM528" s="197">
        <v>4548515027427</v>
      </c>
      <c r="AN528" s="197" t="s">
        <v>1507</v>
      </c>
      <c r="AO528" s="241" t="s">
        <v>1505</v>
      </c>
      <c r="AP528" s="241" t="s">
        <v>813</v>
      </c>
      <c r="AQ528" s="242" t="s">
        <v>83</v>
      </c>
      <c r="AR528" s="242"/>
      <c r="AS528" s="431">
        <f>VLOOKUP(B:B,[1]YOKOHAMA!$B:$K,8,0)</f>
        <v>14622</v>
      </c>
      <c r="AT528" s="431">
        <v>1050</v>
      </c>
      <c r="AU528" s="211" t="s">
        <v>6997</v>
      </c>
      <c r="AV528" s="197"/>
      <c r="AW528" s="134" t="str">
        <f>IFERROR(VLOOKUP(AV:AV,Q商品!B:E,4,0),"")</f>
        <v/>
      </c>
      <c r="AX528" s="134" t="str">
        <f>IFERROR(VLOOKUP(B:B,在庫!B:M,12,0),"")</f>
        <v>2022年製</v>
      </c>
      <c r="AY528" s="134">
        <f>IFERROR(VLOOKUP(B:B,在庫!B:L,10,0),"")</f>
        <v>1</v>
      </c>
      <c r="AZ528" s="244" t="e">
        <f>VLOOKUP(AL:AL,[1]MICHELIN!$B:$AH,32,0)</f>
        <v>#N/A</v>
      </c>
      <c r="BA528" s="244" t="e">
        <f>VLOOKUP(AL:AL,[1]MICHELIN!$B:$AH,33,0)</f>
        <v>#N/A</v>
      </c>
      <c r="BC528" s="11" t="e">
        <v>#N/A</v>
      </c>
    </row>
    <row r="529" spans="1:55" s="11" customFormat="1" ht="19.5" customHeight="1">
      <c r="A529" s="247">
        <f t="shared" si="191"/>
        <v>1</v>
      </c>
      <c r="B529" s="332">
        <f t="shared" si="192"/>
        <v>1956016129879</v>
      </c>
      <c r="C529" s="235">
        <f>VLOOKUP(B:B,[1]YOKOHAMA!$B:$K,9,0)</f>
        <v>20</v>
      </c>
      <c r="D529" s="11" t="s">
        <v>5345</v>
      </c>
      <c r="E529" s="397" t="s">
        <v>7411</v>
      </c>
      <c r="F529" s="245" t="s">
        <v>7004</v>
      </c>
      <c r="G529" s="133" t="s">
        <v>10661</v>
      </c>
      <c r="H529" s="235">
        <v>27</v>
      </c>
      <c r="I529" s="430">
        <f>VLOOKUP(B:B,[1]YOKOHAMA!$B:$K,10,0)</f>
        <v>27</v>
      </c>
      <c r="J529" s="132"/>
      <c r="K529" s="133" t="s">
        <v>1971</v>
      </c>
      <c r="L529" s="133">
        <v>29</v>
      </c>
      <c r="M529" s="135"/>
      <c r="N529" s="236"/>
      <c r="O529" s="236"/>
      <c r="P529" s="237"/>
      <c r="Q529" s="238">
        <f t="shared" si="182"/>
        <v>-477.27272727272725</v>
      </c>
      <c r="R529" s="144">
        <f t="shared" si="190"/>
        <v>19.094476190476193</v>
      </c>
      <c r="S529" s="248">
        <v>1074475755</v>
      </c>
      <c r="T529" s="305" t="s">
        <v>8302</v>
      </c>
      <c r="U529" s="194">
        <f t="shared" si="185"/>
        <v>0</v>
      </c>
      <c r="W529" s="239"/>
      <c r="X529" s="136">
        <f t="shared" si="186"/>
        <v>8636</v>
      </c>
      <c r="Y529" s="240">
        <f t="shared" si="187"/>
        <v>-477.27272727272725</v>
      </c>
      <c r="Z529" s="142" t="str">
        <f t="shared" si="188"/>
        <v/>
      </c>
      <c r="AA529" s="137">
        <f t="shared" si="189"/>
        <v>19.094476190476193</v>
      </c>
      <c r="AB529" s="145" t="s">
        <v>9094</v>
      </c>
      <c r="AC529" s="189">
        <f t="shared" si="193"/>
        <v>0</v>
      </c>
      <c r="AD529" s="187">
        <f t="shared" si="194"/>
        <v>0</v>
      </c>
      <c r="AE529" s="129">
        <f t="shared" si="195"/>
        <v>0</v>
      </c>
      <c r="AF529" s="130">
        <f t="shared" si="196"/>
        <v>0</v>
      </c>
      <c r="AG529" s="131" t="str">
        <f t="shared" si="197"/>
        <v/>
      </c>
      <c r="AH529" s="138">
        <f t="shared" si="198"/>
        <v>0</v>
      </c>
      <c r="AI529" s="139" t="str">
        <f t="shared" si="199"/>
        <v/>
      </c>
      <c r="AJ529" s="139" t="str">
        <f t="shared" si="200"/>
        <v/>
      </c>
      <c r="AL529" s="197">
        <v>1956016129879</v>
      </c>
      <c r="AM529" s="197"/>
      <c r="AN529" s="197" t="s">
        <v>7357</v>
      </c>
      <c r="AO529" s="241" t="s">
        <v>24</v>
      </c>
      <c r="AP529" s="241" t="s">
        <v>1508</v>
      </c>
      <c r="AQ529" s="242" t="s">
        <v>46</v>
      </c>
      <c r="AR529" s="242"/>
      <c r="AS529" s="431">
        <f>VLOOKUP(B:B,[1]YOKOHAMA!$B:$K,8,0)</f>
        <v>8636</v>
      </c>
      <c r="AT529" s="431">
        <v>525</v>
      </c>
      <c r="AU529" s="211" t="s">
        <v>6997</v>
      </c>
      <c r="AV529" s="197" t="s">
        <v>7525</v>
      </c>
      <c r="AW529" s="134" t="str">
        <f>IFERROR(VLOOKUP(AV:AV,Q商品!B:E,4,0),"")</f>
        <v>2023年製 ADVAN dB V552 195/60R16 89V サマータイヤ 翌営業日発送</v>
      </c>
      <c r="AX529" s="134" t="str">
        <f>IFERROR(VLOOKUP(B:B,在庫!B:M,12,0),"")</f>
        <v>2023年製</v>
      </c>
      <c r="AY529" s="134">
        <f>IFERROR(VLOOKUP(B:B,在庫!B:L,10,0),"")</f>
        <v>1</v>
      </c>
      <c r="AZ529" s="244" t="e">
        <f>VLOOKUP(AL:AL,[1]MICHELIN!$B:$AH,32,0)</f>
        <v>#N/A</v>
      </c>
      <c r="BA529" s="244" t="e">
        <f>VLOOKUP(AL:AL,[1]MICHELIN!$B:$AH,33,0)</f>
        <v>#N/A</v>
      </c>
      <c r="BC529" s="11" t="s">
        <v>150</v>
      </c>
    </row>
    <row r="530" spans="1:55" s="11" customFormat="1" ht="19.5" customHeight="1">
      <c r="A530" s="247">
        <f t="shared" si="191"/>
        <v>1</v>
      </c>
      <c r="B530" s="332">
        <f t="shared" si="192"/>
        <v>2055017129891</v>
      </c>
      <c r="C530" s="235">
        <f>VLOOKUP(B:B,[1]YOKOHAMA!$B:$K,9,0)</f>
        <v>24</v>
      </c>
      <c r="D530" s="11" t="s">
        <v>5345</v>
      </c>
      <c r="E530" s="397" t="s">
        <v>8518</v>
      </c>
      <c r="F530" s="322" t="s">
        <v>8519</v>
      </c>
      <c r="G530" s="133" t="s">
        <v>10661</v>
      </c>
      <c r="H530" s="235">
        <v>16</v>
      </c>
      <c r="I530" s="430">
        <f>VLOOKUP(B:B,[1]YOKOHAMA!$B:$K,10,0)</f>
        <v>16</v>
      </c>
      <c r="J530" s="132"/>
      <c r="K530" s="133" t="s">
        <v>1971</v>
      </c>
      <c r="L530" s="133">
        <v>30</v>
      </c>
      <c r="M530" s="135" t="s">
        <v>2014</v>
      </c>
      <c r="N530" s="236" t="s">
        <v>3989</v>
      </c>
      <c r="O530" s="236" t="s">
        <v>2015</v>
      </c>
      <c r="P530" s="237">
        <v>16980</v>
      </c>
      <c r="Q530" s="238">
        <f t="shared" si="182"/>
        <v>14959.090909090908</v>
      </c>
      <c r="R530" s="144">
        <f t="shared" si="190"/>
        <v>0.37121847462777269</v>
      </c>
      <c r="S530" s="248" t="s">
        <v>8525</v>
      </c>
      <c r="T530" s="305" t="s">
        <v>8528</v>
      </c>
      <c r="U530" s="194">
        <f t="shared" si="185"/>
        <v>16980</v>
      </c>
      <c r="W530" s="239">
        <v>16980</v>
      </c>
      <c r="X530" s="136">
        <f t="shared" si="186"/>
        <v>9406</v>
      </c>
      <c r="Y530" s="240">
        <f t="shared" si="187"/>
        <v>14959.090909090908</v>
      </c>
      <c r="Z530" s="142">
        <f t="shared" si="188"/>
        <v>7.7326266195524074E-2</v>
      </c>
      <c r="AA530" s="137">
        <f t="shared" si="189"/>
        <v>0.37121847462777269</v>
      </c>
      <c r="AB530" s="145" t="s">
        <v>9096</v>
      </c>
      <c r="AC530" s="189">
        <f t="shared" si="193"/>
        <v>16647</v>
      </c>
      <c r="AD530" s="187">
        <f t="shared" si="194"/>
        <v>18293</v>
      </c>
      <c r="AE530" s="129">
        <f t="shared" si="195"/>
        <v>1646.37</v>
      </c>
      <c r="AF530" s="130">
        <f t="shared" si="196"/>
        <v>333.36999999999989</v>
      </c>
      <c r="AG530" s="131">
        <f t="shared" si="197"/>
        <v>1.8223910785546377E-2</v>
      </c>
      <c r="AH530" s="138">
        <f t="shared" si="198"/>
        <v>1313</v>
      </c>
      <c r="AI530" s="139">
        <f t="shared" si="199"/>
        <v>7.1776089214453623E-2</v>
      </c>
      <c r="AJ530" s="139">
        <f t="shared" si="200"/>
        <v>0.35299456384222633</v>
      </c>
      <c r="AL530" s="197">
        <v>2055017129891</v>
      </c>
      <c r="AM530" s="197"/>
      <c r="AN530" s="197" t="s">
        <v>7360</v>
      </c>
      <c r="AO530" s="241" t="s">
        <v>24</v>
      </c>
      <c r="AP530" s="241" t="s">
        <v>1511</v>
      </c>
      <c r="AQ530" s="242" t="s">
        <v>64</v>
      </c>
      <c r="AR530" s="242"/>
      <c r="AS530" s="431">
        <f>VLOOKUP(B:B,[1]YOKOHAMA!$B:$K,8,0)</f>
        <v>9406</v>
      </c>
      <c r="AT530" s="431">
        <v>525</v>
      </c>
      <c r="AU530" s="211" t="s">
        <v>6997</v>
      </c>
      <c r="AV530" s="197" t="s">
        <v>8522</v>
      </c>
      <c r="AW530" s="134" t="str">
        <f>IFERROR(VLOOKUP(AV:AV,Q商品!B:E,4,0),"")</f>
        <v/>
      </c>
      <c r="AX530" s="134" t="str">
        <f>IFERROR(VLOOKUP(B:B,在庫!B:M,12,0),"")</f>
        <v>2023年製</v>
      </c>
      <c r="AY530" s="134">
        <f>IFERROR(VLOOKUP(B:B,在庫!B:L,10,0),"")</f>
        <v>1</v>
      </c>
      <c r="AZ530" s="244" t="e">
        <f>VLOOKUP(AL:AL,[1]MICHELIN!$B:$AH,32,0)</f>
        <v>#N/A</v>
      </c>
      <c r="BA530" s="244" t="e">
        <f>VLOOKUP(AL:AL,[1]MICHELIN!$B:$AH,33,0)</f>
        <v>#N/A</v>
      </c>
      <c r="BC530" s="11" t="e">
        <v>#N/A</v>
      </c>
    </row>
    <row r="531" spans="1:55" s="11" customFormat="1" ht="19.5" customHeight="1">
      <c r="A531" s="247">
        <f t="shared" si="191"/>
        <v>1</v>
      </c>
      <c r="B531" s="332">
        <f t="shared" si="192"/>
        <v>2255018129870</v>
      </c>
      <c r="C531" s="235">
        <f>VLOOKUP(B:B,[1]YOKOHAMA!$B:$K,9,0)</f>
        <v>2</v>
      </c>
      <c r="D531" s="11" t="s">
        <v>5345</v>
      </c>
      <c r="E531" s="397" t="s">
        <v>1753</v>
      </c>
      <c r="F531" s="322" t="s">
        <v>8520</v>
      </c>
      <c r="G531" s="133" t="s">
        <v>10661</v>
      </c>
      <c r="H531" s="235">
        <v>38</v>
      </c>
      <c r="I531" s="430">
        <f>VLOOKUP(B:B,[1]YOKOHAMA!$B:$K,10,0)</f>
        <v>38</v>
      </c>
      <c r="J531" s="132"/>
      <c r="K531" s="133" t="s">
        <v>1971</v>
      </c>
      <c r="L531" s="133">
        <v>31</v>
      </c>
      <c r="M531" s="135" t="s">
        <v>2014</v>
      </c>
      <c r="N531" s="236" t="s">
        <v>7197</v>
      </c>
      <c r="O531" s="236" t="s">
        <v>2015</v>
      </c>
      <c r="P531" s="237">
        <v>23100</v>
      </c>
      <c r="Q531" s="238">
        <f t="shared" si="182"/>
        <v>20045.454545454544</v>
      </c>
      <c r="R531" s="144">
        <f t="shared" si="190"/>
        <v>0.33261678004535145</v>
      </c>
      <c r="S531" s="248" t="s">
        <v>8526</v>
      </c>
      <c r="T531" s="306" t="s">
        <v>8529</v>
      </c>
      <c r="U531" s="194">
        <f t="shared" si="185"/>
        <v>23100</v>
      </c>
      <c r="W531" s="239">
        <v>23100</v>
      </c>
      <c r="X531" s="136">
        <f t="shared" si="186"/>
        <v>13378</v>
      </c>
      <c r="Y531" s="240">
        <f t="shared" si="187"/>
        <v>20045.454545454544</v>
      </c>
      <c r="Z531" s="142">
        <f t="shared" si="188"/>
        <v>7.7316017316017227E-2</v>
      </c>
      <c r="AA531" s="137">
        <f t="shared" si="189"/>
        <v>0.33261678004535145</v>
      </c>
      <c r="AB531" s="145" t="s">
        <v>9096</v>
      </c>
      <c r="AC531" s="189">
        <f t="shared" si="193"/>
        <v>22647</v>
      </c>
      <c r="AD531" s="187">
        <f t="shared" si="194"/>
        <v>24886</v>
      </c>
      <c r="AE531" s="129">
        <f t="shared" si="195"/>
        <v>2239.7399999999998</v>
      </c>
      <c r="AF531" s="130">
        <f t="shared" si="196"/>
        <v>453.73999999999978</v>
      </c>
      <c r="AG531" s="131">
        <f t="shared" si="197"/>
        <v>1.8232741300329494E-2</v>
      </c>
      <c r="AH531" s="138">
        <f t="shared" si="198"/>
        <v>1786</v>
      </c>
      <c r="AI531" s="139">
        <f t="shared" si="199"/>
        <v>7.1767258699670503E-2</v>
      </c>
      <c r="AJ531" s="139">
        <f t="shared" si="200"/>
        <v>0.31438403874502197</v>
      </c>
      <c r="AL531" s="197">
        <v>2255018129870</v>
      </c>
      <c r="AM531" s="197"/>
      <c r="AN531" s="197" t="s">
        <v>7366</v>
      </c>
      <c r="AO531" s="241" t="s">
        <v>24</v>
      </c>
      <c r="AP531" s="241" t="s">
        <v>971</v>
      </c>
      <c r="AQ531" s="242" t="s">
        <v>80</v>
      </c>
      <c r="AR531" s="242"/>
      <c r="AS531" s="431">
        <f>VLOOKUP(B:B,[1]YOKOHAMA!$B:$K,8,0)</f>
        <v>13378</v>
      </c>
      <c r="AT531" s="431">
        <v>1050</v>
      </c>
      <c r="AU531" s="211" t="s">
        <v>6997</v>
      </c>
      <c r="AV531" s="197" t="s">
        <v>8523</v>
      </c>
      <c r="AW531" s="134" t="str">
        <f>IFERROR(VLOOKUP(AV:AV,Q商品!B:E,4,0),"")</f>
        <v/>
      </c>
      <c r="AX531" s="134" t="str">
        <f>IFERROR(VLOOKUP(B:B,在庫!B:M,12,0),"")</f>
        <v>2023年製</v>
      </c>
      <c r="AY531" s="134">
        <f>IFERROR(VLOOKUP(B:B,在庫!B:L,10,0),"")</f>
        <v>1</v>
      </c>
      <c r="AZ531" s="244" t="e">
        <f>VLOOKUP(AL:AL,[1]MICHELIN!$B:$AH,32,0)</f>
        <v>#N/A</v>
      </c>
      <c r="BA531" s="244" t="e">
        <f>VLOOKUP(AL:AL,[1]MICHELIN!$B:$AH,33,0)</f>
        <v>#N/A</v>
      </c>
      <c r="BC531" s="11" t="e">
        <v>#N/A</v>
      </c>
    </row>
    <row r="532" spans="1:55" s="11" customFormat="1" ht="19.5" customHeight="1">
      <c r="A532" s="247">
        <f t="shared" si="191"/>
        <v>1</v>
      </c>
      <c r="B532" s="332">
        <f t="shared" si="192"/>
        <v>2355519129895</v>
      </c>
      <c r="C532" s="235">
        <f>VLOOKUP(B:B,[1]YOKOHAMA!$B:$K,9,0)</f>
        <v>12</v>
      </c>
      <c r="D532" s="11" t="s">
        <v>5345</v>
      </c>
      <c r="E532" s="397" t="s">
        <v>1758</v>
      </c>
      <c r="F532" s="245" t="s">
        <v>8521</v>
      </c>
      <c r="G532" s="133" t="s">
        <v>10661</v>
      </c>
      <c r="H532" s="235">
        <v>28</v>
      </c>
      <c r="I532" s="430">
        <f>VLOOKUP(B:B,[1]YOKOHAMA!$B:$K,10,0)</f>
        <v>28</v>
      </c>
      <c r="J532" s="132"/>
      <c r="K532" s="133" t="s">
        <v>1971</v>
      </c>
      <c r="L532" s="133">
        <v>32</v>
      </c>
      <c r="M532" s="135"/>
      <c r="N532" s="236"/>
      <c r="O532" s="236"/>
      <c r="P532" s="237"/>
      <c r="Q532" s="238">
        <f t="shared" si="182"/>
        <v>-954.5454545454545</v>
      </c>
      <c r="R532" s="144">
        <f t="shared" si="190"/>
        <v>16.122380952380954</v>
      </c>
      <c r="S532" s="248" t="s">
        <v>8527</v>
      </c>
      <c r="T532" s="305" t="s">
        <v>8530</v>
      </c>
      <c r="U532" s="194">
        <f t="shared" si="185"/>
        <v>100000</v>
      </c>
      <c r="W532" s="239">
        <v>100000</v>
      </c>
      <c r="X532" s="136">
        <f t="shared" si="186"/>
        <v>14435</v>
      </c>
      <c r="Y532" s="240">
        <f t="shared" si="187"/>
        <v>89954.545454545441</v>
      </c>
      <c r="Z532" s="142" t="str">
        <f t="shared" si="188"/>
        <v/>
      </c>
      <c r="AA532" s="137">
        <f t="shared" si="189"/>
        <v>0.83953006568974231</v>
      </c>
      <c r="AB532" s="145" t="s">
        <v>9094</v>
      </c>
      <c r="AC532" s="189">
        <f t="shared" si="193"/>
        <v>98039</v>
      </c>
      <c r="AD532" s="187">
        <f t="shared" si="194"/>
        <v>107735</v>
      </c>
      <c r="AE532" s="129">
        <f t="shared" si="195"/>
        <v>9696.15</v>
      </c>
      <c r="AF532" s="130">
        <f t="shared" si="196"/>
        <v>1961.1499999999996</v>
      </c>
      <c r="AG532" s="131">
        <f t="shared" si="197"/>
        <v>1.8203462198914E-2</v>
      </c>
      <c r="AH532" s="138">
        <f t="shared" si="198"/>
        <v>7735</v>
      </c>
      <c r="AI532" s="139">
        <f t="shared" si="199"/>
        <v>7.1796537801085997E-2</v>
      </c>
      <c r="AJ532" s="139">
        <f t="shared" si="200"/>
        <v>0.82132660349082831</v>
      </c>
      <c r="AL532" s="197">
        <v>2355519129895</v>
      </c>
      <c r="AM532" s="197"/>
      <c r="AN532" s="197" t="s">
        <v>7370</v>
      </c>
      <c r="AO532" s="241" t="s">
        <v>24</v>
      </c>
      <c r="AP532" s="241" t="s">
        <v>1155</v>
      </c>
      <c r="AQ532" s="242" t="s">
        <v>91</v>
      </c>
      <c r="AR532" s="242"/>
      <c r="AS532" s="431">
        <f>VLOOKUP(B:B,[1]YOKOHAMA!$B:$K,8,0)</f>
        <v>14435</v>
      </c>
      <c r="AT532" s="431">
        <v>1050</v>
      </c>
      <c r="AU532" s="211" t="s">
        <v>6997</v>
      </c>
      <c r="AV532" s="197" t="s">
        <v>8524</v>
      </c>
      <c r="AW532" s="134" t="str">
        <f>IFERROR(VLOOKUP(AV:AV,Q商品!B:E,4,0),"")</f>
        <v/>
      </c>
      <c r="AX532" s="134" t="str">
        <f>IFERROR(VLOOKUP(B:B,在庫!B:M,12,0),"")</f>
        <v>2023年製</v>
      </c>
      <c r="AY532" s="134">
        <f>IFERROR(VLOOKUP(B:B,在庫!B:L,10,0),"")</f>
        <v>1</v>
      </c>
      <c r="AZ532" s="244" t="e">
        <f>VLOOKUP(AL:AL,[1]MICHELIN!$B:$AH,32,0)</f>
        <v>#N/A</v>
      </c>
      <c r="BA532" s="244" t="e">
        <f>VLOOKUP(AL:AL,[1]MICHELIN!$B:$AH,33,0)</f>
        <v>#N/A</v>
      </c>
      <c r="BC532" s="11" t="e">
        <v>#N/A</v>
      </c>
    </row>
    <row r="533" spans="1:55" s="11" customFormat="1" ht="19.5" customHeight="1">
      <c r="A533" s="247">
        <f t="shared" si="191"/>
        <v>1</v>
      </c>
      <c r="B533" s="332">
        <f t="shared" si="192"/>
        <v>2454019129876</v>
      </c>
      <c r="C533" s="235">
        <f>VLOOKUP(B:B,[1]YOKOHAMA!$B:$K,9,0)</f>
        <v>0</v>
      </c>
      <c r="D533" s="11" t="s">
        <v>5345</v>
      </c>
      <c r="E533" s="397" t="s">
        <v>7412</v>
      </c>
      <c r="F533" s="322" t="s">
        <v>7413</v>
      </c>
      <c r="G533" s="133" t="s">
        <v>10663</v>
      </c>
      <c r="H533" s="235">
        <v>36</v>
      </c>
      <c r="I533" s="430">
        <f>VLOOKUP(B:B,[1]YOKOHAMA!$B:$K,10,0)</f>
        <v>36</v>
      </c>
      <c r="J533" s="132"/>
      <c r="K533" s="133" t="s">
        <v>1971</v>
      </c>
      <c r="L533" s="133">
        <v>33</v>
      </c>
      <c r="M533" s="135" t="s">
        <v>2014</v>
      </c>
      <c r="N533" s="236" t="s">
        <v>6169</v>
      </c>
      <c r="O533" s="236" t="s">
        <v>2015</v>
      </c>
      <c r="P533" s="237">
        <v>31350</v>
      </c>
      <c r="Q533" s="238">
        <f t="shared" si="182"/>
        <v>27545.454545454544</v>
      </c>
      <c r="R533" s="144">
        <f t="shared" si="190"/>
        <v>0.38022442244224419</v>
      </c>
      <c r="S533" s="248">
        <v>1074475754</v>
      </c>
      <c r="T533" s="422" t="s">
        <v>10709</v>
      </c>
      <c r="U533" s="194">
        <f t="shared" si="185"/>
        <v>31350</v>
      </c>
      <c r="W533" s="239">
        <v>31350</v>
      </c>
      <c r="X533" s="136">
        <f t="shared" si="186"/>
        <v>17072</v>
      </c>
      <c r="Y533" s="240">
        <f t="shared" si="187"/>
        <v>27545.454545454544</v>
      </c>
      <c r="Z533" s="142">
        <f t="shared" si="188"/>
        <v>7.7320574162679456E-2</v>
      </c>
      <c r="AA533" s="137">
        <f t="shared" si="189"/>
        <v>0.38022442244224419</v>
      </c>
      <c r="AB533" s="145"/>
      <c r="AC533" s="189">
        <f t="shared" si="193"/>
        <v>30735</v>
      </c>
      <c r="AD533" s="187">
        <f t="shared" si="194"/>
        <v>33774</v>
      </c>
      <c r="AE533" s="129">
        <f t="shared" si="195"/>
        <v>3039.66</v>
      </c>
      <c r="AF533" s="130">
        <f t="shared" si="196"/>
        <v>615.65999999999985</v>
      </c>
      <c r="AG533" s="131">
        <f t="shared" si="197"/>
        <v>1.8228815064842776E-2</v>
      </c>
      <c r="AH533" s="138">
        <f t="shared" si="198"/>
        <v>2424</v>
      </c>
      <c r="AI533" s="139">
        <f t="shared" si="199"/>
        <v>7.1771184935157217E-2</v>
      </c>
      <c r="AJ533" s="139">
        <f t="shared" si="200"/>
        <v>0.36199560737740144</v>
      </c>
      <c r="AL533" s="197">
        <v>2454019129876</v>
      </c>
      <c r="AM533" s="197"/>
      <c r="AN533" s="197"/>
      <c r="AO533" s="241" t="s">
        <v>24</v>
      </c>
      <c r="AP533" s="241" t="s">
        <v>696</v>
      </c>
      <c r="AQ533" s="242" t="s">
        <v>106</v>
      </c>
      <c r="AR533" s="242"/>
      <c r="AS533" s="431">
        <f>VLOOKUP(B:B,[1]YOKOHAMA!$B:$K,8,0)</f>
        <v>17072</v>
      </c>
      <c r="AT533" s="431">
        <v>1050</v>
      </c>
      <c r="AU533" s="211" t="s">
        <v>6997</v>
      </c>
      <c r="AV533" s="197" t="s">
        <v>7526</v>
      </c>
      <c r="AW533" s="134" t="s">
        <v>9111</v>
      </c>
      <c r="AX533" s="134" t="str">
        <f>IFERROR(VLOOKUP(B:B,在庫!B:M,12,0),"")</f>
        <v>2023年製</v>
      </c>
      <c r="AY533" s="134">
        <f>IFERROR(VLOOKUP(B:B,在庫!B:L,10,0),"")</f>
        <v>1</v>
      </c>
      <c r="AZ533" s="244" t="e">
        <f>VLOOKUP(AL:AL,[1]MICHELIN!$B:$AH,32,0)</f>
        <v>#N/A</v>
      </c>
      <c r="BA533" s="244" t="e">
        <f>VLOOKUP(AL:AL,[1]MICHELIN!$B:$AH,33,0)</f>
        <v>#N/A</v>
      </c>
      <c r="BC533" s="11" t="s">
        <v>2055</v>
      </c>
    </row>
    <row r="534" spans="1:55" s="11" customFormat="1" ht="19.5" customHeight="1">
      <c r="A534" s="247">
        <f t="shared" si="191"/>
        <v>1</v>
      </c>
      <c r="B534" s="332">
        <f t="shared" si="192"/>
        <v>2155017129966</v>
      </c>
      <c r="C534" s="235">
        <f>VLOOKUP(B:B,[1]YOKOHAMA!$B:$K,9,0)</f>
        <v>0</v>
      </c>
      <c r="D534" s="11" t="s">
        <v>5345</v>
      </c>
      <c r="E534" s="397" t="s">
        <v>1796</v>
      </c>
      <c r="F534" s="245"/>
      <c r="G534" s="134" t="e">
        <v>#N/A</v>
      </c>
      <c r="H534" s="235">
        <v>3</v>
      </c>
      <c r="I534" s="430">
        <f>VLOOKUP(B:B,[1]YOKOHAMA!$B:$K,10,0)</f>
        <v>3</v>
      </c>
      <c r="J534" s="132"/>
      <c r="K534" s="133" t="s">
        <v>7422</v>
      </c>
      <c r="L534" s="133">
        <v>5</v>
      </c>
      <c r="M534" s="135"/>
      <c r="N534" s="236"/>
      <c r="O534" s="236"/>
      <c r="P534" s="237"/>
      <c r="Q534" s="238">
        <f t="shared" si="182"/>
        <v>-954.5454545454545</v>
      </c>
      <c r="R534" s="144">
        <f t="shared" si="190"/>
        <v>12.609714285714286</v>
      </c>
      <c r="S534" s="248"/>
      <c r="T534" s="305"/>
      <c r="U534" s="194">
        <f t="shared" si="185"/>
        <v>0</v>
      </c>
      <c r="W534" s="239"/>
      <c r="X534" s="136">
        <f t="shared" si="186"/>
        <v>11082</v>
      </c>
      <c r="Y534" s="240">
        <f t="shared" si="187"/>
        <v>-954.5454545454545</v>
      </c>
      <c r="Z534" s="142" t="str">
        <f t="shared" si="188"/>
        <v/>
      </c>
      <c r="AA534" s="137">
        <f t="shared" si="189"/>
        <v>12.609714285714286</v>
      </c>
      <c r="AB534" s="145"/>
      <c r="AC534" s="189">
        <f t="shared" si="193"/>
        <v>0</v>
      </c>
      <c r="AD534" s="187">
        <f t="shared" si="194"/>
        <v>0</v>
      </c>
      <c r="AE534" s="129">
        <f t="shared" si="195"/>
        <v>0</v>
      </c>
      <c r="AF534" s="130">
        <f t="shared" si="196"/>
        <v>0</v>
      </c>
      <c r="AG534" s="131" t="str">
        <f t="shared" si="197"/>
        <v/>
      </c>
      <c r="AH534" s="138">
        <f t="shared" si="198"/>
        <v>0</v>
      </c>
      <c r="AI534" s="139" t="str">
        <f t="shared" si="199"/>
        <v/>
      </c>
      <c r="AJ534" s="139" t="str">
        <f t="shared" si="200"/>
        <v/>
      </c>
      <c r="AL534" s="197">
        <v>2155017129966</v>
      </c>
      <c r="AM534" s="197">
        <v>4968814963439</v>
      </c>
      <c r="AN534" s="197" t="s">
        <v>1524</v>
      </c>
      <c r="AO534" s="241" t="s">
        <v>1522</v>
      </c>
      <c r="AP534" s="241" t="s">
        <v>1525</v>
      </c>
      <c r="AQ534" s="242" t="s">
        <v>39</v>
      </c>
      <c r="AR534" s="242"/>
      <c r="AS534" s="431">
        <v>11082</v>
      </c>
      <c r="AT534" s="431">
        <v>1050</v>
      </c>
      <c r="AU534" s="211" t="s">
        <v>6997</v>
      </c>
      <c r="AV534" s="197" t="s">
        <v>7381</v>
      </c>
      <c r="AW534" s="134" t="str">
        <f>IFERROR(VLOOKUP(AV:AV,Q商品!B:E,4,0),"")</f>
        <v/>
      </c>
      <c r="AX534" s="134" t="str">
        <f>IFERROR(VLOOKUP(B:B,在庫!B:M,12,0),"")</f>
        <v/>
      </c>
      <c r="AY534" s="134" t="str">
        <f>IFERROR(VLOOKUP(B:B,在庫!B:L,10,0),"")</f>
        <v/>
      </c>
      <c r="AZ534" s="244" t="e">
        <f>VLOOKUP(AL:AL,[1]MICHELIN!$B:$AH,32,0)</f>
        <v>#N/A</v>
      </c>
      <c r="BA534" s="244" t="e">
        <f>VLOOKUP(AL:AL,[1]MICHELIN!$B:$AH,33,0)</f>
        <v>#N/A</v>
      </c>
      <c r="BC534" s="11" t="e">
        <v>#N/A</v>
      </c>
    </row>
    <row r="535" spans="1:55" s="11" customFormat="1" ht="19.5" customHeight="1">
      <c r="A535" s="247">
        <f t="shared" si="191"/>
        <v>1</v>
      </c>
      <c r="B535" s="332">
        <f t="shared" si="192"/>
        <v>2254518129960</v>
      </c>
      <c r="C535" s="235">
        <f>VLOOKUP(B:B,[1]YOKOHAMA!$B:$K,9,0)</f>
        <v>0</v>
      </c>
      <c r="D535" s="11" t="s">
        <v>5345</v>
      </c>
      <c r="E535" s="397" t="s">
        <v>6042</v>
      </c>
      <c r="F535" s="245"/>
      <c r="G535" s="134" t="e">
        <v>#N/A</v>
      </c>
      <c r="H535" s="235">
        <v>1</v>
      </c>
      <c r="I535" s="430">
        <f>VLOOKUP(B:B,[1]YOKOHAMA!$B:$K,10,0)</f>
        <v>1</v>
      </c>
      <c r="J535" s="132"/>
      <c r="K535" s="133" t="s">
        <v>7422</v>
      </c>
      <c r="L535" s="133">
        <v>10</v>
      </c>
      <c r="M535" s="135"/>
      <c r="N535" s="236"/>
      <c r="O535" s="236"/>
      <c r="P535" s="237"/>
      <c r="Q535" s="238">
        <f t="shared" si="182"/>
        <v>-954.5454545454545</v>
      </c>
      <c r="R535" s="144">
        <f t="shared" si="190"/>
        <v>14.410571428571428</v>
      </c>
      <c r="S535" s="248"/>
      <c r="T535" s="305"/>
      <c r="U535" s="194">
        <f t="shared" si="185"/>
        <v>0</v>
      </c>
      <c r="W535" s="239"/>
      <c r="X535" s="136">
        <f t="shared" si="186"/>
        <v>12801</v>
      </c>
      <c r="Y535" s="240">
        <f t="shared" si="187"/>
        <v>-954.5454545454545</v>
      </c>
      <c r="Z535" s="142" t="str">
        <f t="shared" si="188"/>
        <v/>
      </c>
      <c r="AA535" s="137">
        <f t="shared" si="189"/>
        <v>14.410571428571428</v>
      </c>
      <c r="AB535" s="145"/>
      <c r="AC535" s="189">
        <f t="shared" si="193"/>
        <v>0</v>
      </c>
      <c r="AD535" s="187">
        <f t="shared" si="194"/>
        <v>0</v>
      </c>
      <c r="AE535" s="129">
        <f t="shared" si="195"/>
        <v>0</v>
      </c>
      <c r="AF535" s="130">
        <f t="shared" si="196"/>
        <v>0</v>
      </c>
      <c r="AG535" s="131" t="str">
        <f t="shared" si="197"/>
        <v/>
      </c>
      <c r="AH535" s="138">
        <f t="shared" si="198"/>
        <v>0</v>
      </c>
      <c r="AI535" s="139" t="str">
        <f t="shared" si="199"/>
        <v/>
      </c>
      <c r="AJ535" s="139" t="str">
        <f t="shared" si="200"/>
        <v/>
      </c>
      <c r="AL535" s="197">
        <v>2254518129960</v>
      </c>
      <c r="AM535" s="197">
        <v>4968814963200</v>
      </c>
      <c r="AN535" s="197" t="s">
        <v>1530</v>
      </c>
      <c r="AO535" s="241" t="s">
        <v>1522</v>
      </c>
      <c r="AP535" s="241" t="s">
        <v>3878</v>
      </c>
      <c r="AQ535" s="242" t="s">
        <v>40</v>
      </c>
      <c r="AR535" s="242"/>
      <c r="AS535" s="431">
        <v>12801</v>
      </c>
      <c r="AT535" s="431">
        <v>1050</v>
      </c>
      <c r="AU535" s="211" t="s">
        <v>6997</v>
      </c>
      <c r="AV535" s="197" t="s">
        <v>7382</v>
      </c>
      <c r="AW535" s="134" t="str">
        <f>IFERROR(VLOOKUP(AV:AV,Q商品!B:E,4,0),"")</f>
        <v/>
      </c>
      <c r="AX535" s="134" t="str">
        <f>IFERROR(VLOOKUP(B:B,在庫!B:M,12,0),"")</f>
        <v>2023年製</v>
      </c>
      <c r="AY535" s="134">
        <f>IFERROR(VLOOKUP(B:B,在庫!B:L,10,0),"")</f>
        <v>1</v>
      </c>
      <c r="AZ535" s="244" t="e">
        <f>VLOOKUP(AL:AL,[1]MICHELIN!$B:$AH,32,0)</f>
        <v>#N/A</v>
      </c>
      <c r="BA535" s="244" t="e">
        <f>VLOOKUP(AL:AL,[1]MICHELIN!$B:$AH,33,0)</f>
        <v>#N/A</v>
      </c>
      <c r="BC535" s="11" t="e">
        <v>#N/A</v>
      </c>
    </row>
    <row r="536" spans="1:55" s="11" customFormat="1" ht="19.5" customHeight="1">
      <c r="A536" s="247">
        <f t="shared" si="191"/>
        <v>1</v>
      </c>
      <c r="B536" s="332">
        <f t="shared" si="192"/>
        <v>2256517129859</v>
      </c>
      <c r="C536" s="235">
        <f>VLOOKUP(B:B,[1]YOKOHAMA!$B:$K,9,0)</f>
        <v>20</v>
      </c>
      <c r="D536" s="11" t="s">
        <v>5345</v>
      </c>
      <c r="E536" s="397" t="s">
        <v>1767</v>
      </c>
      <c r="F536" s="323" t="s">
        <v>8618</v>
      </c>
      <c r="G536" s="134" t="e">
        <v>#N/A</v>
      </c>
      <c r="H536" s="235">
        <v>32</v>
      </c>
      <c r="I536" s="430">
        <f>VLOOKUP(B:B,[1]YOKOHAMA!$B:$K,10,0)</f>
        <v>32</v>
      </c>
      <c r="J536" s="132"/>
      <c r="K536" s="133" t="s">
        <v>7422</v>
      </c>
      <c r="L536" s="133">
        <v>18</v>
      </c>
      <c r="M536" s="135"/>
      <c r="N536" s="236"/>
      <c r="O536" s="236"/>
      <c r="P536" s="237"/>
      <c r="Q536" s="238">
        <f t="shared" si="182"/>
        <v>-954.5454545454545</v>
      </c>
      <c r="R536" s="144">
        <f t="shared" si="190"/>
        <v>10.700952380952382</v>
      </c>
      <c r="S536" s="248"/>
      <c r="T536" s="305"/>
      <c r="U536" s="194">
        <f t="shared" si="185"/>
        <v>0</v>
      </c>
      <c r="W536" s="239"/>
      <c r="X536" s="136">
        <f t="shared" si="186"/>
        <v>9260</v>
      </c>
      <c r="Y536" s="240">
        <f t="shared" si="187"/>
        <v>-954.5454545454545</v>
      </c>
      <c r="Z536" s="142" t="str">
        <f t="shared" si="188"/>
        <v/>
      </c>
      <c r="AA536" s="137">
        <f t="shared" si="189"/>
        <v>10.700952380952382</v>
      </c>
      <c r="AB536" s="145" t="s">
        <v>6998</v>
      </c>
      <c r="AC536" s="189">
        <f t="shared" si="193"/>
        <v>0</v>
      </c>
      <c r="AD536" s="187">
        <f t="shared" si="194"/>
        <v>0</v>
      </c>
      <c r="AE536" s="129">
        <f t="shared" si="195"/>
        <v>0</v>
      </c>
      <c r="AF536" s="130">
        <f t="shared" si="196"/>
        <v>0</v>
      </c>
      <c r="AG536" s="131" t="str">
        <f t="shared" si="197"/>
        <v/>
      </c>
      <c r="AH536" s="138">
        <f t="shared" si="198"/>
        <v>0</v>
      </c>
      <c r="AI536" s="139" t="str">
        <f t="shared" si="199"/>
        <v/>
      </c>
      <c r="AJ536" s="139" t="str">
        <f t="shared" si="200"/>
        <v/>
      </c>
      <c r="AL536" s="197">
        <v>2256517129859</v>
      </c>
      <c r="AM536" s="197">
        <v>4968814989941</v>
      </c>
      <c r="AN536" s="197" t="s">
        <v>1540</v>
      </c>
      <c r="AO536" s="241" t="s">
        <v>149</v>
      </c>
      <c r="AP536" s="241" t="s">
        <v>1153</v>
      </c>
      <c r="AQ536" s="241" t="s">
        <v>74</v>
      </c>
      <c r="AR536" s="242"/>
      <c r="AS536" s="439">
        <f>VLOOKUP(B:B,[1]YOKOHAMA!$B:$K,8,0)</f>
        <v>9260</v>
      </c>
      <c r="AT536" s="431">
        <v>1050</v>
      </c>
      <c r="AU536" s="211" t="s">
        <v>6997</v>
      </c>
      <c r="AV536" s="197"/>
      <c r="AW536" s="134" t="str">
        <f>IFERROR(VLOOKUP(AV:AV,Q商品!B:E,4,0),"")</f>
        <v/>
      </c>
      <c r="AX536" s="134" t="str">
        <f>IFERROR(VLOOKUP(B:B,在庫!B:M,12,0),"")</f>
        <v>2023年製</v>
      </c>
      <c r="AY536" s="134">
        <f>IFERROR(VLOOKUP(B:B,在庫!B:L,10,0),"")</f>
        <v>1</v>
      </c>
      <c r="AZ536" s="244" t="e">
        <f>VLOOKUP(AL:AL,[1]MICHELIN!$B:$AH,32,0)</f>
        <v>#N/A</v>
      </c>
      <c r="BA536" s="244" t="e">
        <f>VLOOKUP(AL:AL,[1]MICHELIN!$B:$AH,33,0)</f>
        <v>#N/A</v>
      </c>
      <c r="BC536" s="11" t="e">
        <v>#N/A</v>
      </c>
    </row>
    <row r="537" spans="1:55" s="11" customFormat="1" ht="19.5" customHeight="1">
      <c r="A537" s="247">
        <f t="shared" si="191"/>
        <v>1</v>
      </c>
      <c r="B537" s="332">
        <f t="shared" si="192"/>
        <v>2256018129853</v>
      </c>
      <c r="C537" s="235">
        <f>VLOOKUP(B:B,[1]YOKOHAMA!$B:$K,9,0)</f>
        <v>35</v>
      </c>
      <c r="D537" s="11" t="s">
        <v>5345</v>
      </c>
      <c r="E537" s="397" t="s">
        <v>1799</v>
      </c>
      <c r="F537" s="322" t="s">
        <v>7533</v>
      </c>
      <c r="G537" s="133" t="s">
        <v>10663</v>
      </c>
      <c r="H537" s="235">
        <v>37</v>
      </c>
      <c r="I537" s="430">
        <f>VLOOKUP(B:B,[1]YOKOHAMA!$B:$K,10,0)</f>
        <v>37</v>
      </c>
      <c r="J537" s="132"/>
      <c r="K537" s="133" t="s">
        <v>7422</v>
      </c>
      <c r="L537" s="133">
        <v>24</v>
      </c>
      <c r="M537" s="135" t="s">
        <v>2021</v>
      </c>
      <c r="N537" s="236" t="s">
        <v>7546</v>
      </c>
      <c r="O537" s="236" t="s">
        <v>2400</v>
      </c>
      <c r="P537" s="237">
        <v>18285</v>
      </c>
      <c r="Q537" s="238">
        <f t="shared" si="182"/>
        <v>15668.181818181816</v>
      </c>
      <c r="R537" s="144">
        <f t="shared" si="190"/>
        <v>0.1671018276762401</v>
      </c>
      <c r="S537" s="248">
        <v>1074476138</v>
      </c>
      <c r="T537" s="305" t="s">
        <v>8304</v>
      </c>
      <c r="U537" s="194">
        <f t="shared" si="185"/>
        <v>17385</v>
      </c>
      <c r="V537" s="11">
        <v>900</v>
      </c>
      <c r="W537" s="239">
        <v>18285</v>
      </c>
      <c r="X537" s="136">
        <f t="shared" si="186"/>
        <v>13050</v>
      </c>
      <c r="Y537" s="240">
        <f t="shared" si="187"/>
        <v>15668.181818181816</v>
      </c>
      <c r="Z537" s="142">
        <f t="shared" si="188"/>
        <v>6.6268146883005974E-2</v>
      </c>
      <c r="AA537" s="137">
        <f t="shared" si="189"/>
        <v>0.1671018276762401</v>
      </c>
      <c r="AB537" s="145"/>
      <c r="AC537" s="189">
        <f t="shared" si="193"/>
        <v>17044</v>
      </c>
      <c r="AD537" s="187">
        <f t="shared" si="194"/>
        <v>18729</v>
      </c>
      <c r="AE537" s="129">
        <f t="shared" si="195"/>
        <v>1685.61</v>
      </c>
      <c r="AF537" s="130">
        <f t="shared" si="196"/>
        <v>341.6099999999999</v>
      </c>
      <c r="AG537" s="131">
        <f t="shared" si="197"/>
        <v>1.8239628383789841E-2</v>
      </c>
      <c r="AH537" s="138">
        <f t="shared" si="198"/>
        <v>1344</v>
      </c>
      <c r="AI537" s="139">
        <f t="shared" si="199"/>
        <v>7.1760371616210156E-2</v>
      </c>
      <c r="AJ537" s="139">
        <f t="shared" si="200"/>
        <v>0.14886219929245026</v>
      </c>
      <c r="AL537" s="197">
        <v>2256018129853</v>
      </c>
      <c r="AM537" s="197">
        <v>4968814990138</v>
      </c>
      <c r="AN537" s="197" t="s">
        <v>1548</v>
      </c>
      <c r="AO537" s="241" t="s">
        <v>149</v>
      </c>
      <c r="AP537" s="241" t="s">
        <v>1549</v>
      </c>
      <c r="AQ537" s="242" t="s">
        <v>84</v>
      </c>
      <c r="AR537" s="242"/>
      <c r="AS537" s="431">
        <f>VLOOKUP(B:B,[1]YOKOHAMA!$B:$K,8,0)</f>
        <v>13050</v>
      </c>
      <c r="AT537" s="431">
        <v>1050</v>
      </c>
      <c r="AU537" s="211" t="s">
        <v>6997</v>
      </c>
      <c r="AV537" s="197" t="s">
        <v>7540</v>
      </c>
      <c r="AW537" s="134" t="str">
        <f>IFERROR(VLOOKUP(AV:AV,Q商品!B:E,4,0),"")</f>
        <v>2021年製以降BluEarth-XT AE61 225/60R18 100H サマータイヤ ラベルなし 翌営業日発送</v>
      </c>
      <c r="AX537" s="134" t="str">
        <f>IFERROR(VLOOKUP(B:B,在庫!B:M,12,0),"")</f>
        <v>2023年製</v>
      </c>
      <c r="AY537" s="134">
        <f>IFERROR(VLOOKUP(B:B,在庫!B:L,10,0),"")</f>
        <v>1</v>
      </c>
      <c r="AZ537" s="244" t="e">
        <f>VLOOKUP(AL:AL,[1]MICHELIN!$B:$AH,32,0)</f>
        <v>#N/A</v>
      </c>
      <c r="BA537" s="244" t="e">
        <f>VLOOKUP(AL:AL,[1]MICHELIN!$B:$AH,33,0)</f>
        <v>#N/A</v>
      </c>
      <c r="BC537" s="11" t="s">
        <v>2055</v>
      </c>
    </row>
    <row r="538" spans="1:55" s="11" customFormat="1" ht="19.5" customHeight="1">
      <c r="A538" s="247">
        <f t="shared" si="191"/>
        <v>1</v>
      </c>
      <c r="B538" s="332">
        <f t="shared" si="192"/>
        <v>2356018129942</v>
      </c>
      <c r="C538" s="235">
        <f>VLOOKUP(B:B,[1]YOKOHAMA!$B:$K,9,0)</f>
        <v>0</v>
      </c>
      <c r="D538" s="11" t="s">
        <v>5345</v>
      </c>
      <c r="E538" s="397" t="s">
        <v>1802</v>
      </c>
      <c r="F538" s="245"/>
      <c r="G538" s="134" t="e">
        <v>#N/A</v>
      </c>
      <c r="H538" s="235">
        <v>1</v>
      </c>
      <c r="I538" s="430">
        <f>VLOOKUP(B:B,[1]YOKOHAMA!$B:$K,10,0)</f>
        <v>1</v>
      </c>
      <c r="J538" s="132"/>
      <c r="K538" s="133" t="s">
        <v>7422</v>
      </c>
      <c r="L538" s="133">
        <v>30</v>
      </c>
      <c r="M538" s="135"/>
      <c r="N538" s="236"/>
      <c r="O538" s="236"/>
      <c r="P538" s="237"/>
      <c r="Q538" s="238">
        <f t="shared" si="182"/>
        <v>-954.5454545454545</v>
      </c>
      <c r="R538" s="144">
        <f t="shared" si="190"/>
        <v>13.832285714285714</v>
      </c>
      <c r="S538" s="248"/>
      <c r="T538" s="305"/>
      <c r="U538" s="194">
        <f t="shared" si="185"/>
        <v>0</v>
      </c>
      <c r="W538" s="239"/>
      <c r="X538" s="136">
        <f t="shared" si="186"/>
        <v>12249</v>
      </c>
      <c r="Y538" s="240">
        <f t="shared" si="187"/>
        <v>-954.5454545454545</v>
      </c>
      <c r="Z538" s="142" t="str">
        <f t="shared" si="188"/>
        <v/>
      </c>
      <c r="AA538" s="137">
        <f t="shared" si="189"/>
        <v>13.832285714285714</v>
      </c>
      <c r="AB538" s="145"/>
      <c r="AC538" s="189">
        <f t="shared" si="193"/>
        <v>0</v>
      </c>
      <c r="AD538" s="187">
        <f t="shared" si="194"/>
        <v>0</v>
      </c>
      <c r="AE538" s="129">
        <f t="shared" si="195"/>
        <v>0</v>
      </c>
      <c r="AF538" s="130">
        <f t="shared" si="196"/>
        <v>0</v>
      </c>
      <c r="AG538" s="131" t="str">
        <f t="shared" si="197"/>
        <v/>
      </c>
      <c r="AH538" s="138">
        <f t="shared" si="198"/>
        <v>0</v>
      </c>
      <c r="AI538" s="139" t="str">
        <f t="shared" si="199"/>
        <v/>
      </c>
      <c r="AJ538" s="139" t="str">
        <f t="shared" si="200"/>
        <v/>
      </c>
      <c r="AL538" s="197">
        <v>2356018129942</v>
      </c>
      <c r="AM538" s="197">
        <v>4968814990084</v>
      </c>
      <c r="AN538" s="197" t="s">
        <v>1554</v>
      </c>
      <c r="AO538" s="241" t="s">
        <v>1538</v>
      </c>
      <c r="AP538" s="241" t="s">
        <v>1555</v>
      </c>
      <c r="AQ538" s="242" t="s">
        <v>76</v>
      </c>
      <c r="AR538" s="242"/>
      <c r="AS538" s="431">
        <v>12249</v>
      </c>
      <c r="AT538" s="431">
        <v>1050</v>
      </c>
      <c r="AU538" s="211" t="s">
        <v>6997</v>
      </c>
      <c r="AV538" s="197" t="s">
        <v>7387</v>
      </c>
      <c r="AW538" s="134" t="str">
        <f>IFERROR(VLOOKUP(AV:AV,Q商品!B:E,4,0),"")</f>
        <v/>
      </c>
      <c r="AX538" s="134" t="str">
        <f>IFERROR(VLOOKUP(B:B,在庫!B:M,12,0),"")</f>
        <v/>
      </c>
      <c r="AY538" s="134" t="str">
        <f>IFERROR(VLOOKUP(B:B,在庫!B:L,10,0),"")</f>
        <v/>
      </c>
      <c r="AZ538" s="244" t="e">
        <f>VLOOKUP(AL:AL,[1]MICHELIN!$B:$AH,32,0)</f>
        <v>#N/A</v>
      </c>
      <c r="BA538" s="244" t="e">
        <f>VLOOKUP(AL:AL,[1]MICHELIN!$B:$AH,33,0)</f>
        <v>#N/A</v>
      </c>
      <c r="BC538" s="11" t="e">
        <v>#N/A</v>
      </c>
    </row>
    <row r="539" spans="1:55" s="11" customFormat="1" ht="19.5" customHeight="1">
      <c r="A539" s="247">
        <f t="shared" si="191"/>
        <v>1</v>
      </c>
      <c r="B539" s="332">
        <f t="shared" si="192"/>
        <v>2254517129909</v>
      </c>
      <c r="C539" s="235">
        <f>VLOOKUP(B:B,[1]YOKOHAMA!$B:$K,9,0)</f>
        <v>12</v>
      </c>
      <c r="D539" s="11" t="s">
        <v>5345</v>
      </c>
      <c r="E539" s="397" t="s">
        <v>5642</v>
      </c>
      <c r="F539" s="245"/>
      <c r="G539" s="134" t="e">
        <v>#N/A</v>
      </c>
      <c r="H539" s="235">
        <v>2</v>
      </c>
      <c r="I539" s="430">
        <f>VLOOKUP(B:B,[1]YOKOHAMA!$B:$K,10,0)</f>
        <v>2</v>
      </c>
      <c r="J539" s="132"/>
      <c r="K539" s="133" t="s">
        <v>7422</v>
      </c>
      <c r="L539" s="133">
        <v>42</v>
      </c>
      <c r="M539" s="135"/>
      <c r="N539" s="236"/>
      <c r="O539" s="236"/>
      <c r="P539" s="237"/>
      <c r="Q539" s="238">
        <f t="shared" si="182"/>
        <v>-954.5454545454545</v>
      </c>
      <c r="R539" s="144">
        <f t="shared" si="190"/>
        <v>11.376666666666667</v>
      </c>
      <c r="S539" s="248"/>
      <c r="T539" s="305"/>
      <c r="U539" s="194">
        <f t="shared" si="185"/>
        <v>0</v>
      </c>
      <c r="W539" s="239"/>
      <c r="X539" s="136">
        <f t="shared" si="186"/>
        <v>9905</v>
      </c>
      <c r="Y539" s="240">
        <f t="shared" si="187"/>
        <v>-954.5454545454545</v>
      </c>
      <c r="Z539" s="142" t="str">
        <f t="shared" si="188"/>
        <v/>
      </c>
      <c r="AA539" s="137">
        <f t="shared" si="189"/>
        <v>11.376666666666667</v>
      </c>
      <c r="AB539" s="145" t="s">
        <v>6998</v>
      </c>
      <c r="AC539" s="189">
        <f t="shared" si="193"/>
        <v>0</v>
      </c>
      <c r="AD539" s="187">
        <f t="shared" si="194"/>
        <v>0</v>
      </c>
      <c r="AE539" s="129">
        <f t="shared" si="195"/>
        <v>0</v>
      </c>
      <c r="AF539" s="130">
        <f t="shared" si="196"/>
        <v>0</v>
      </c>
      <c r="AG539" s="131" t="str">
        <f t="shared" si="197"/>
        <v/>
      </c>
      <c r="AH539" s="138">
        <f t="shared" si="198"/>
        <v>0</v>
      </c>
      <c r="AI539" s="139" t="str">
        <f t="shared" si="199"/>
        <v/>
      </c>
      <c r="AJ539" s="139" t="str">
        <f t="shared" si="200"/>
        <v/>
      </c>
      <c r="AL539" s="197">
        <v>2254517129909</v>
      </c>
      <c r="AM539" s="197">
        <v>4968814937454</v>
      </c>
      <c r="AN539" s="197" t="s">
        <v>1568</v>
      </c>
      <c r="AO539" s="241" t="s">
        <v>25</v>
      </c>
      <c r="AP539" s="241" t="s">
        <v>1221</v>
      </c>
      <c r="AQ539" s="242" t="s">
        <v>37</v>
      </c>
      <c r="AR539" s="242"/>
      <c r="AS539" s="431">
        <v>9905</v>
      </c>
      <c r="AT539" s="431">
        <v>1050</v>
      </c>
      <c r="AU539" s="211" t="s">
        <v>6997</v>
      </c>
      <c r="AV539" s="197"/>
      <c r="AW539" s="134" t="str">
        <f>IFERROR(VLOOKUP(AV:AV,Q商品!B:E,4,0),"")</f>
        <v/>
      </c>
      <c r="AX539" s="134" t="str">
        <f>IFERROR(VLOOKUP(B:B,在庫!B:M,12,0),"")</f>
        <v>2022年製</v>
      </c>
      <c r="AY539" s="134">
        <f>IFERROR(VLOOKUP(B:B,在庫!B:L,10,0),"")</f>
        <v>1</v>
      </c>
      <c r="AZ539" s="244" t="e">
        <f>VLOOKUP(AL:AL,[1]MICHELIN!$B:$AH,32,0)</f>
        <v>#N/A</v>
      </c>
      <c r="BA539" s="244" t="e">
        <f>VLOOKUP(AL:AL,[1]MICHELIN!$B:$AH,33,0)</f>
        <v>#N/A</v>
      </c>
      <c r="BC539" s="11" t="e">
        <v>#N/A</v>
      </c>
    </row>
    <row r="540" spans="1:55" s="11" customFormat="1" ht="19.5" customHeight="1">
      <c r="A540" s="247">
        <f t="shared" si="191"/>
        <v>1</v>
      </c>
      <c r="B540" s="332">
        <f t="shared" si="192"/>
        <v>2154517129865</v>
      </c>
      <c r="C540" s="235">
        <f>VLOOKUP(B:B,[1]YOKOHAMA!$B:$K,9,0)</f>
        <v>108</v>
      </c>
      <c r="D540" s="11" t="s">
        <v>5345</v>
      </c>
      <c r="E540" s="397" t="s">
        <v>1794</v>
      </c>
      <c r="F540" s="322" t="s">
        <v>7396</v>
      </c>
      <c r="G540" s="133" t="s">
        <v>10663</v>
      </c>
      <c r="H540" s="235">
        <v>56</v>
      </c>
      <c r="I540" s="430">
        <f>VLOOKUP(B:B,[1]YOKOHAMA!$B:$K,10,0)</f>
        <v>56</v>
      </c>
      <c r="J540" s="132"/>
      <c r="K540" s="133" t="s">
        <v>7426</v>
      </c>
      <c r="L540" s="133">
        <v>2</v>
      </c>
      <c r="M540" s="135" t="s">
        <v>3998</v>
      </c>
      <c r="N540" s="236" t="s">
        <v>7547</v>
      </c>
      <c r="O540" s="236" t="s">
        <v>2015</v>
      </c>
      <c r="P540" s="237">
        <v>18990</v>
      </c>
      <c r="Q540" s="238">
        <f t="shared" si="182"/>
        <v>16786.363636363636</v>
      </c>
      <c r="R540" s="144">
        <f t="shared" si="190"/>
        <v>0.27941510966693744</v>
      </c>
      <c r="S540" s="248">
        <v>1074476285</v>
      </c>
      <c r="T540" s="305" t="s">
        <v>8306</v>
      </c>
      <c r="U540" s="194">
        <f t="shared" si="185"/>
        <v>18990</v>
      </c>
      <c r="W540" s="239">
        <v>18990</v>
      </c>
      <c r="X540" s="136">
        <f t="shared" si="186"/>
        <v>12096</v>
      </c>
      <c r="Y540" s="240">
        <f t="shared" si="187"/>
        <v>16786.363636363636</v>
      </c>
      <c r="Z540" s="142">
        <f t="shared" si="188"/>
        <v>7.7303844128488786E-2</v>
      </c>
      <c r="AA540" s="137">
        <f t="shared" si="189"/>
        <v>0.27941510966693744</v>
      </c>
      <c r="AB540" s="145"/>
      <c r="AC540" s="189">
        <f t="shared" si="193"/>
        <v>18617</v>
      </c>
      <c r="AD540" s="187">
        <f t="shared" si="194"/>
        <v>20458</v>
      </c>
      <c r="AE540" s="129">
        <f t="shared" si="195"/>
        <v>1841.22</v>
      </c>
      <c r="AF540" s="130">
        <f t="shared" si="196"/>
        <v>373.22</v>
      </c>
      <c r="AG540" s="131">
        <f t="shared" si="197"/>
        <v>1.8243230032261221E-2</v>
      </c>
      <c r="AH540" s="138">
        <f t="shared" si="198"/>
        <v>1468</v>
      </c>
      <c r="AI540" s="139">
        <f t="shared" si="199"/>
        <v>7.1756769967738776E-2</v>
      </c>
      <c r="AJ540" s="139">
        <f t="shared" si="200"/>
        <v>0.26117187963467625</v>
      </c>
      <c r="AL540" s="197">
        <v>2154517129865</v>
      </c>
      <c r="AM540" s="197">
        <v>4968814963354</v>
      </c>
      <c r="AN540" s="197" t="s">
        <v>1521</v>
      </c>
      <c r="AO540" s="241" t="s">
        <v>148</v>
      </c>
      <c r="AP540" s="241" t="s">
        <v>1523</v>
      </c>
      <c r="AQ540" s="242" t="s">
        <v>36</v>
      </c>
      <c r="AR540" s="242"/>
      <c r="AS540" s="431">
        <f>VLOOKUP(B:B,[1]YOKOHAMA!$B:$K,8,0)</f>
        <v>12096</v>
      </c>
      <c r="AT540" s="431">
        <v>525</v>
      </c>
      <c r="AU540" s="211" t="s">
        <v>6997</v>
      </c>
      <c r="AV540" s="197" t="s">
        <v>6038</v>
      </c>
      <c r="AW540" s="134" t="str">
        <f>IFERROR(VLOOKUP(AV:AV,Q商品!B:E,4,0),"")</f>
        <v>2023年製 BluEarth-GT AE51 215/45R17 91W XL サマータイヤ 翌営業日発送</v>
      </c>
      <c r="AX540" s="134" t="str">
        <f>IFERROR(VLOOKUP(B:B,在庫!B:M,12,0),"")</f>
        <v>2023年製</v>
      </c>
      <c r="AY540" s="134">
        <f>IFERROR(VLOOKUP(B:B,在庫!B:L,10,0),"")</f>
        <v>1</v>
      </c>
      <c r="AZ540" s="244" t="e">
        <f>VLOOKUP(AL:AL,[1]MICHELIN!$B:$AH,32,0)</f>
        <v>#N/A</v>
      </c>
      <c r="BA540" s="244" t="e">
        <f>VLOOKUP(AL:AL,[1]MICHELIN!$B:$AH,33,0)</f>
        <v>#N/A</v>
      </c>
      <c r="BB540" s="11" t="s">
        <v>7444</v>
      </c>
      <c r="BC540" s="11" t="s">
        <v>2055</v>
      </c>
    </row>
    <row r="541" spans="1:55" s="11" customFormat="1" ht="19.5" customHeight="1">
      <c r="A541" s="247">
        <f t="shared" si="191"/>
        <v>1</v>
      </c>
      <c r="B541" s="332">
        <f t="shared" si="192"/>
        <v>2155017129867</v>
      </c>
      <c r="C541" s="235">
        <f>VLOOKUP(B:B,[1]YOKOHAMA!$B:$K,9,0)</f>
        <v>23</v>
      </c>
      <c r="D541" s="11" t="s">
        <v>5345</v>
      </c>
      <c r="E541" s="397" t="s">
        <v>7397</v>
      </c>
      <c r="F541" s="322" t="s">
        <v>6156</v>
      </c>
      <c r="G541" s="133" t="s">
        <v>10663</v>
      </c>
      <c r="H541" s="235">
        <v>44</v>
      </c>
      <c r="I541" s="430">
        <f>VLOOKUP(B:B,[1]YOKOHAMA!$B:$K,10,0)</f>
        <v>44</v>
      </c>
      <c r="J541" s="132"/>
      <c r="K541" s="133" t="s">
        <v>7426</v>
      </c>
      <c r="L541" s="133">
        <v>4</v>
      </c>
      <c r="M541" s="135" t="s">
        <v>3934</v>
      </c>
      <c r="N541" s="236" t="s">
        <v>3975</v>
      </c>
      <c r="O541" s="236" t="s">
        <v>3936</v>
      </c>
      <c r="P541" s="237">
        <v>16820</v>
      </c>
      <c r="Q541" s="238">
        <f t="shared" si="182"/>
        <v>14336.363636363636</v>
      </c>
      <c r="R541" s="144">
        <f t="shared" si="190"/>
        <v>0.18096385542168672</v>
      </c>
      <c r="S541" s="248">
        <v>1074476265</v>
      </c>
      <c r="T541" s="305" t="s">
        <v>8307</v>
      </c>
      <c r="U541" s="194">
        <f t="shared" si="185"/>
        <v>16820</v>
      </c>
      <c r="W541" s="239">
        <v>16820</v>
      </c>
      <c r="X541" s="136">
        <f t="shared" si="186"/>
        <v>11742</v>
      </c>
      <c r="Y541" s="240">
        <f t="shared" si="187"/>
        <v>14336.363636363636</v>
      </c>
      <c r="Z541" s="142">
        <f t="shared" si="188"/>
        <v>9.8847786537295423E-2</v>
      </c>
      <c r="AA541" s="137">
        <f t="shared" si="189"/>
        <v>0.18096385542168672</v>
      </c>
      <c r="AB541" s="145"/>
      <c r="AC541" s="189">
        <f t="shared" si="193"/>
        <v>16490</v>
      </c>
      <c r="AD541" s="187">
        <f t="shared" si="194"/>
        <v>18120</v>
      </c>
      <c r="AE541" s="129">
        <f t="shared" si="195"/>
        <v>1630.8</v>
      </c>
      <c r="AF541" s="130">
        <f t="shared" si="196"/>
        <v>330.79999999999995</v>
      </c>
      <c r="AG541" s="131">
        <f t="shared" si="197"/>
        <v>1.8256070640176598E-2</v>
      </c>
      <c r="AH541" s="138">
        <f t="shared" si="198"/>
        <v>1300</v>
      </c>
      <c r="AI541" s="139">
        <f t="shared" si="199"/>
        <v>7.1743929359823405E-2</v>
      </c>
      <c r="AJ541" s="139">
        <f t="shared" si="200"/>
        <v>0.16270778478151013</v>
      </c>
      <c r="AL541" s="197">
        <v>2155017129867</v>
      </c>
      <c r="AM541" s="197">
        <v>4968814963439</v>
      </c>
      <c r="AN541" s="197" t="s">
        <v>1524</v>
      </c>
      <c r="AO541" s="241" t="s">
        <v>1522</v>
      </c>
      <c r="AP541" s="241" t="s">
        <v>1526</v>
      </c>
      <c r="AQ541" s="242" t="s">
        <v>39</v>
      </c>
      <c r="AR541" s="242"/>
      <c r="AS541" s="431">
        <f>VLOOKUP(B:B,[1]YOKOHAMA!$B:$K,8,0)</f>
        <v>11742</v>
      </c>
      <c r="AT541" s="431">
        <v>1050</v>
      </c>
      <c r="AU541" s="211" t="s">
        <v>6997</v>
      </c>
      <c r="AV541" s="197" t="s">
        <v>6040</v>
      </c>
      <c r="AW541" s="134" t="str">
        <f>IFERROR(VLOOKUP(AV:AV,Q商品!B:E,4,0),"")</f>
        <v>2023年製 BluEarth-GT AE51 215/50R17 95W XL サマータイヤ 翌営業日発送</v>
      </c>
      <c r="AX541" s="134" t="str">
        <f>IFERROR(VLOOKUP(B:B,在庫!B:M,12,0),"")</f>
        <v>2023年製</v>
      </c>
      <c r="AY541" s="134">
        <f>IFERROR(VLOOKUP(B:B,在庫!B:L,10,0),"")</f>
        <v>1</v>
      </c>
      <c r="AZ541" s="244" t="e">
        <f>VLOOKUP(AL:AL,[1]MICHELIN!$B:$AH,32,0)</f>
        <v>#N/A</v>
      </c>
      <c r="BA541" s="244" t="e">
        <f>VLOOKUP(AL:AL,[1]MICHELIN!$B:$AH,33,0)</f>
        <v>#N/A</v>
      </c>
      <c r="BB541" s="11" t="s">
        <v>7444</v>
      </c>
      <c r="BC541" s="11" t="s">
        <v>2055</v>
      </c>
    </row>
    <row r="542" spans="1:55" s="11" customFormat="1" ht="19.5" customHeight="1">
      <c r="A542" s="247">
        <f t="shared" si="191"/>
        <v>1</v>
      </c>
      <c r="B542" s="332">
        <f t="shared" si="192"/>
        <v>2254518129861</v>
      </c>
      <c r="C542" s="235">
        <f>VLOOKUP(B:B,[1]YOKOHAMA!$B:$K,9,0)</f>
        <v>78</v>
      </c>
      <c r="D542" s="11" t="s">
        <v>5345</v>
      </c>
      <c r="E542" s="397" t="s">
        <v>7398</v>
      </c>
      <c r="F542" s="322" t="s">
        <v>7399</v>
      </c>
      <c r="G542" s="133" t="s">
        <v>10663</v>
      </c>
      <c r="H542" s="235">
        <v>30</v>
      </c>
      <c r="I542" s="430">
        <f>VLOOKUP(B:B,[1]YOKOHAMA!$B:$K,10,0)</f>
        <v>30</v>
      </c>
      <c r="J542" s="132"/>
      <c r="K542" s="133" t="s">
        <v>7426</v>
      </c>
      <c r="L542" s="133">
        <v>9</v>
      </c>
      <c r="M542" s="135" t="s">
        <v>3998</v>
      </c>
      <c r="N542" s="236" t="s">
        <v>7427</v>
      </c>
      <c r="O542" s="236" t="s">
        <v>2015</v>
      </c>
      <c r="P542" s="237">
        <v>20900</v>
      </c>
      <c r="Q542" s="238">
        <f t="shared" si="182"/>
        <v>18045.454545454544</v>
      </c>
      <c r="R542" s="144">
        <f t="shared" si="190"/>
        <v>0.24861964735516368</v>
      </c>
      <c r="S542" s="248">
        <v>1074476291</v>
      </c>
      <c r="T542" s="305" t="s">
        <v>8311</v>
      </c>
      <c r="U542" s="194">
        <f t="shared" si="185"/>
        <v>20900</v>
      </c>
      <c r="W542" s="239">
        <v>20900</v>
      </c>
      <c r="X542" s="136">
        <f t="shared" si="186"/>
        <v>13559</v>
      </c>
      <c r="Y542" s="240">
        <f t="shared" si="187"/>
        <v>18045.454545454544</v>
      </c>
      <c r="Z542" s="142">
        <f t="shared" si="188"/>
        <v>7.7320574162679456E-2</v>
      </c>
      <c r="AA542" s="137">
        <f t="shared" si="189"/>
        <v>0.24861964735516368</v>
      </c>
      <c r="AB542" s="145"/>
      <c r="AC542" s="189">
        <f t="shared" si="193"/>
        <v>20490</v>
      </c>
      <c r="AD542" s="187">
        <f t="shared" si="194"/>
        <v>22516</v>
      </c>
      <c r="AE542" s="129">
        <f t="shared" si="195"/>
        <v>2026.4399999999998</v>
      </c>
      <c r="AF542" s="130">
        <f t="shared" si="196"/>
        <v>410.43999999999983</v>
      </c>
      <c r="AG542" s="131">
        <f t="shared" si="197"/>
        <v>1.8228815064842772E-2</v>
      </c>
      <c r="AH542" s="138">
        <f t="shared" si="198"/>
        <v>1616</v>
      </c>
      <c r="AI542" s="139">
        <f t="shared" si="199"/>
        <v>7.1771184935157217E-2</v>
      </c>
      <c r="AJ542" s="139">
        <f t="shared" si="200"/>
        <v>0.2303908322903209</v>
      </c>
      <c r="AL542" s="197">
        <v>2254518129861</v>
      </c>
      <c r="AM542" s="197">
        <v>4968814963200</v>
      </c>
      <c r="AN542" s="197" t="s">
        <v>1530</v>
      </c>
      <c r="AO542" s="241" t="s">
        <v>1522</v>
      </c>
      <c r="AP542" s="241" t="s">
        <v>1334</v>
      </c>
      <c r="AQ542" s="242" t="s">
        <v>40</v>
      </c>
      <c r="AR542" s="242"/>
      <c r="AS542" s="431">
        <f>VLOOKUP(B:B,[1]YOKOHAMA!$B:$K,8,0)</f>
        <v>13559</v>
      </c>
      <c r="AT542" s="431">
        <v>1050</v>
      </c>
      <c r="AU542" s="211" t="s">
        <v>6997</v>
      </c>
      <c r="AV542" s="197" t="s">
        <v>6043</v>
      </c>
      <c r="AW542" s="134" t="str">
        <f>IFERROR(VLOOKUP(AV:AV,Q商品!B:E,4,0),"")</f>
        <v>2023年製 BluEarth-GT AE51 225/45R18 95W XL サマータイヤ 翌営業日発送</v>
      </c>
      <c r="AX542" s="134" t="str">
        <f>IFERROR(VLOOKUP(B:B,在庫!B:M,12,0),"")</f>
        <v>2023年製</v>
      </c>
      <c r="AY542" s="134">
        <f>IFERROR(VLOOKUP(B:B,在庫!B:L,10,0),"")</f>
        <v>1</v>
      </c>
      <c r="AZ542" s="244" t="e">
        <f>VLOOKUP(AL:AL,[1]MICHELIN!$B:$AH,32,0)</f>
        <v>#N/A</v>
      </c>
      <c r="BA542" s="244" t="e">
        <f>VLOOKUP(AL:AL,[1]MICHELIN!$B:$AH,33,0)</f>
        <v>#N/A</v>
      </c>
      <c r="BB542" s="11" t="s">
        <v>7444</v>
      </c>
      <c r="BC542" s="11" t="s">
        <v>2055</v>
      </c>
    </row>
    <row r="543" spans="1:55" s="11" customFormat="1" ht="19.5" customHeight="1">
      <c r="A543" s="247">
        <f t="shared" si="191"/>
        <v>2</v>
      </c>
      <c r="B543" s="332">
        <f t="shared" si="192"/>
        <v>2354518129967</v>
      </c>
      <c r="C543" s="235">
        <f>VLOOKUP(B:B,[1]YOKOHAMA!$B:$K,9,0)</f>
        <v>0</v>
      </c>
      <c r="D543" s="11" t="s">
        <v>5345</v>
      </c>
      <c r="E543" s="397" t="s">
        <v>6051</v>
      </c>
      <c r="F543" s="245"/>
      <c r="G543" s="134" t="e">
        <v>#N/A</v>
      </c>
      <c r="H543" s="235">
        <v>2</v>
      </c>
      <c r="I543" s="430">
        <f>VLOOKUP(B:B,[1]YOKOHAMA!$B:$K,10,0)</f>
        <v>2</v>
      </c>
      <c r="J543" s="132"/>
      <c r="K543" s="133" t="s">
        <v>7426</v>
      </c>
      <c r="L543" s="133">
        <v>11</v>
      </c>
      <c r="M543" s="135" t="s">
        <v>3934</v>
      </c>
      <c r="N543" s="236" t="s">
        <v>7549</v>
      </c>
      <c r="O543" s="236" t="s">
        <v>3936</v>
      </c>
      <c r="P543" s="237">
        <v>21850</v>
      </c>
      <c r="Q543" s="238">
        <f t="shared" si="182"/>
        <v>18909.090909090908</v>
      </c>
      <c r="R543" s="144">
        <f t="shared" si="190"/>
        <v>0.31160096153846151</v>
      </c>
      <c r="S543" s="248"/>
      <c r="T543" s="305"/>
      <c r="U543" s="194">
        <f t="shared" si="185"/>
        <v>21850</v>
      </c>
      <c r="W543" s="239">
        <v>21850</v>
      </c>
      <c r="X543" s="136">
        <f t="shared" si="186"/>
        <v>13017</v>
      </c>
      <c r="Y543" s="240">
        <f t="shared" si="187"/>
        <v>18909.090909090908</v>
      </c>
      <c r="Z543" s="142">
        <f t="shared" si="188"/>
        <v>9.3819702602230493E-2</v>
      </c>
      <c r="AA543" s="137">
        <f t="shared" si="189"/>
        <v>0.31160096153846151</v>
      </c>
      <c r="AB543" s="145">
        <v>9</v>
      </c>
      <c r="AC543" s="189">
        <f t="shared" si="193"/>
        <v>21421</v>
      </c>
      <c r="AD543" s="187">
        <f t="shared" si="194"/>
        <v>23539</v>
      </c>
      <c r="AE543" s="129">
        <f t="shared" si="195"/>
        <v>2118.5099999999998</v>
      </c>
      <c r="AF543" s="130">
        <f t="shared" si="196"/>
        <v>429.50999999999976</v>
      </c>
      <c r="AG543" s="131">
        <f t="shared" si="197"/>
        <v>1.8246739453672618E-2</v>
      </c>
      <c r="AH543" s="138">
        <f t="shared" si="198"/>
        <v>1689</v>
      </c>
      <c r="AI543" s="139">
        <f t="shared" si="199"/>
        <v>7.1753260546327371E-2</v>
      </c>
      <c r="AJ543" s="139">
        <f t="shared" si="200"/>
        <v>0.2933542220847889</v>
      </c>
      <c r="AL543" s="197">
        <v>2354518129967</v>
      </c>
      <c r="AM543" s="197">
        <v>4968814963255</v>
      </c>
      <c r="AN543" s="197" t="s">
        <v>1531</v>
      </c>
      <c r="AO543" s="241" t="s">
        <v>148</v>
      </c>
      <c r="AP543" s="241" t="s">
        <v>3879</v>
      </c>
      <c r="AQ543" s="242" t="s">
        <v>69</v>
      </c>
      <c r="AR543" s="242"/>
      <c r="AS543" s="431">
        <v>13017</v>
      </c>
      <c r="AT543" s="431">
        <v>1050</v>
      </c>
      <c r="AU543" s="211" t="s">
        <v>6997</v>
      </c>
      <c r="AV543" s="197" t="s">
        <v>7383</v>
      </c>
      <c r="AW543" s="134" t="str">
        <f>IFERROR(VLOOKUP(AV:AV,Q商品!B:E,4,0),"")</f>
        <v/>
      </c>
      <c r="AX543" s="134" t="str">
        <f>IFERROR(VLOOKUP(B:B,在庫!B:M,12,0),"")</f>
        <v/>
      </c>
      <c r="AY543" s="134" t="str">
        <f>IFERROR(VLOOKUP(B:B,在庫!B:L,10,0),"")</f>
        <v/>
      </c>
      <c r="AZ543" s="244" t="e">
        <f>VLOOKUP(AL:AL,[1]MICHELIN!$B:$AH,32,0)</f>
        <v>#N/A</v>
      </c>
      <c r="BA543" s="244" t="e">
        <f>VLOOKUP(AL:AL,[1]MICHELIN!$B:$AH,33,0)</f>
        <v>#N/A</v>
      </c>
      <c r="BC543" s="11" t="e">
        <v>#N/A</v>
      </c>
    </row>
    <row r="544" spans="1:55" s="11" customFormat="1" ht="19.5" customHeight="1">
      <c r="A544" s="247">
        <f t="shared" si="191"/>
        <v>2</v>
      </c>
      <c r="B544" s="332">
        <f t="shared" si="192"/>
        <v>2354518129868</v>
      </c>
      <c r="C544" s="235">
        <f>VLOOKUP(B:B,[1]YOKOHAMA!$B:$K,9,0)</f>
        <v>90</v>
      </c>
      <c r="D544" s="11" t="s">
        <v>5345</v>
      </c>
      <c r="E544" s="397" t="s">
        <v>6051</v>
      </c>
      <c r="F544" s="322" t="s">
        <v>7400</v>
      </c>
      <c r="G544" s="133" t="s">
        <v>10663</v>
      </c>
      <c r="H544" s="235">
        <v>0</v>
      </c>
      <c r="I544" s="430">
        <f>VLOOKUP(B:B,[1]YOKOHAMA!$B:$K,10,0)</f>
        <v>0</v>
      </c>
      <c r="J544" s="132">
        <v>313</v>
      </c>
      <c r="K544" s="133" t="s">
        <v>7426</v>
      </c>
      <c r="L544" s="133">
        <v>11</v>
      </c>
      <c r="M544" s="135" t="s">
        <v>3934</v>
      </c>
      <c r="N544" s="236" t="s">
        <v>7549</v>
      </c>
      <c r="O544" s="236" t="s">
        <v>3936</v>
      </c>
      <c r="P544" s="237">
        <v>21850</v>
      </c>
      <c r="Q544" s="238">
        <f t="shared" si="182"/>
        <v>18909.090909090908</v>
      </c>
      <c r="R544" s="144">
        <f t="shared" si="190"/>
        <v>0.27087980769230763</v>
      </c>
      <c r="S544" s="248">
        <v>1074476262</v>
      </c>
      <c r="T544" s="305" t="s">
        <v>8312</v>
      </c>
      <c r="U544" s="194">
        <f t="shared" si="185"/>
        <v>21850</v>
      </c>
      <c r="W544" s="239">
        <v>21850</v>
      </c>
      <c r="X544" s="136">
        <f t="shared" si="186"/>
        <v>13787</v>
      </c>
      <c r="Y544" s="240">
        <f t="shared" si="187"/>
        <v>18909.090909090908</v>
      </c>
      <c r="Z544" s="142">
        <f t="shared" si="188"/>
        <v>9.3819702602230493E-2</v>
      </c>
      <c r="AA544" s="137">
        <f t="shared" si="189"/>
        <v>0.27087980769230763</v>
      </c>
      <c r="AB544" s="145"/>
      <c r="AC544" s="189">
        <f t="shared" si="193"/>
        <v>21421</v>
      </c>
      <c r="AD544" s="187">
        <f t="shared" si="194"/>
        <v>23539</v>
      </c>
      <c r="AE544" s="129">
        <f t="shared" si="195"/>
        <v>2118.5099999999998</v>
      </c>
      <c r="AF544" s="130">
        <f t="shared" si="196"/>
        <v>429.50999999999976</v>
      </c>
      <c r="AG544" s="131">
        <f t="shared" si="197"/>
        <v>1.8246739453672618E-2</v>
      </c>
      <c r="AH544" s="138">
        <f t="shared" si="198"/>
        <v>1689</v>
      </c>
      <c r="AI544" s="139">
        <f t="shared" si="199"/>
        <v>7.1753260546327371E-2</v>
      </c>
      <c r="AJ544" s="139">
        <f t="shared" si="200"/>
        <v>0.25263306823863502</v>
      </c>
      <c r="AL544" s="197">
        <v>2354518129868</v>
      </c>
      <c r="AM544" s="197">
        <v>4968814963255</v>
      </c>
      <c r="AN544" s="197" t="s">
        <v>1531</v>
      </c>
      <c r="AO544" s="241" t="s">
        <v>148</v>
      </c>
      <c r="AP544" s="241" t="s">
        <v>1532</v>
      </c>
      <c r="AQ544" s="242" t="s">
        <v>69</v>
      </c>
      <c r="AR544" s="242"/>
      <c r="AS544" s="431">
        <f>VLOOKUP(B:B,[1]YOKOHAMA!$B:$K,8,0)</f>
        <v>13787</v>
      </c>
      <c r="AT544" s="431">
        <v>1050</v>
      </c>
      <c r="AU544" s="211" t="s">
        <v>6997</v>
      </c>
      <c r="AV544" s="197" t="s">
        <v>6052</v>
      </c>
      <c r="AW544" s="134" t="str">
        <f>IFERROR(VLOOKUP(AV:AV,Q商品!B:E,4,0),"")</f>
        <v>2023年製 BluEarth-GT AE51 235/45R18 94W サマータイヤ 翌営業日発送</v>
      </c>
      <c r="AX544" s="134" t="str">
        <f>IFERROR(VLOOKUP(B:B,在庫!B:M,12,0),"")</f>
        <v>2023年製</v>
      </c>
      <c r="AY544" s="134">
        <f>IFERROR(VLOOKUP(B:B,在庫!B:L,10,0),"")</f>
        <v>1</v>
      </c>
      <c r="AZ544" s="244" t="e">
        <f>VLOOKUP(AL:AL,[1]MICHELIN!$B:$AH,32,0)</f>
        <v>#N/A</v>
      </c>
      <c r="BA544" s="244" t="e">
        <f>VLOOKUP(AL:AL,[1]MICHELIN!$B:$AH,33,0)</f>
        <v>#N/A</v>
      </c>
      <c r="BB544" s="11" t="s">
        <v>7444</v>
      </c>
      <c r="BC544" s="11" t="s">
        <v>2055</v>
      </c>
    </row>
    <row r="545" spans="1:56" s="11" customFormat="1" ht="19.5" customHeight="1">
      <c r="A545" s="247">
        <f t="shared" si="191"/>
        <v>1</v>
      </c>
      <c r="B545" s="332">
        <f t="shared" si="192"/>
        <v>2454018129860</v>
      </c>
      <c r="C545" s="235">
        <f>VLOOKUP(B:B,[1]YOKOHAMA!$B:$K,9,0)</f>
        <v>0</v>
      </c>
      <c r="D545" s="11" t="s">
        <v>5345</v>
      </c>
      <c r="E545" s="397" t="s">
        <v>1764</v>
      </c>
      <c r="F545" s="245"/>
      <c r="G545" s="133" t="s">
        <v>10661</v>
      </c>
      <c r="H545" s="235">
        <v>3</v>
      </c>
      <c r="I545" s="430">
        <f>VLOOKUP(B:B,[1]YOKOHAMA!$B:$K,10,0)</f>
        <v>3</v>
      </c>
      <c r="J545" s="132"/>
      <c r="K545" s="133" t="s">
        <v>7426</v>
      </c>
      <c r="L545" s="133">
        <v>13</v>
      </c>
      <c r="M545" s="135"/>
      <c r="N545" s="236"/>
      <c r="O545" s="236"/>
      <c r="P545" s="237"/>
      <c r="Q545" s="238">
        <f t="shared" si="182"/>
        <v>-954.5454545454545</v>
      </c>
      <c r="R545" s="144">
        <f t="shared" si="190"/>
        <v>14.102571428571428</v>
      </c>
      <c r="S545" s="248">
        <v>1074476644</v>
      </c>
      <c r="T545" s="305" t="s">
        <v>8313</v>
      </c>
      <c r="U545" s="194">
        <f t="shared" si="185"/>
        <v>0</v>
      </c>
      <c r="W545" s="239"/>
      <c r="X545" s="136">
        <f t="shared" si="186"/>
        <v>12507</v>
      </c>
      <c r="Y545" s="240">
        <f t="shared" si="187"/>
        <v>-954.5454545454545</v>
      </c>
      <c r="Z545" s="142" t="str">
        <f t="shared" si="188"/>
        <v/>
      </c>
      <c r="AA545" s="137">
        <f t="shared" si="189"/>
        <v>14.102571428571428</v>
      </c>
      <c r="AB545" s="145"/>
      <c r="AC545" s="189">
        <f t="shared" si="193"/>
        <v>0</v>
      </c>
      <c r="AD545" s="187">
        <f t="shared" si="194"/>
        <v>0</v>
      </c>
      <c r="AE545" s="129">
        <f t="shared" si="195"/>
        <v>0</v>
      </c>
      <c r="AF545" s="130">
        <f t="shared" si="196"/>
        <v>0</v>
      </c>
      <c r="AG545" s="131" t="str">
        <f t="shared" si="197"/>
        <v/>
      </c>
      <c r="AH545" s="138">
        <f t="shared" si="198"/>
        <v>0</v>
      </c>
      <c r="AI545" s="139" t="str">
        <f t="shared" si="199"/>
        <v/>
      </c>
      <c r="AJ545" s="139" t="str">
        <f t="shared" si="200"/>
        <v/>
      </c>
      <c r="AL545" s="197">
        <v>2454018129860</v>
      </c>
      <c r="AM545" s="197">
        <v>4968814963590</v>
      </c>
      <c r="AN545" s="197" t="s">
        <v>1533</v>
      </c>
      <c r="AO545" s="241" t="s">
        <v>148</v>
      </c>
      <c r="AP545" s="241" t="s">
        <v>1171</v>
      </c>
      <c r="AQ545" s="242" t="s">
        <v>83</v>
      </c>
      <c r="AR545" s="242"/>
      <c r="AS545" s="431">
        <v>12507</v>
      </c>
      <c r="AT545" s="431">
        <v>1050</v>
      </c>
      <c r="AU545" s="211" t="s">
        <v>6997</v>
      </c>
      <c r="AV545" s="197" t="s">
        <v>6054</v>
      </c>
      <c r="AW545" s="134" t="str">
        <f>IFERROR(VLOOKUP(AV:AV,Q商品!B:E,4,0),"")</f>
        <v>2022年製 BluEarth-GT AE51 245/40R18 97W XL サマータイヤ 翌営業日発送</v>
      </c>
      <c r="AX545" s="134" t="str">
        <f>IFERROR(VLOOKUP(B:B,在庫!B:M,12,0),"")</f>
        <v>2022年製</v>
      </c>
      <c r="AY545" s="134">
        <f>IFERROR(VLOOKUP(B:B,在庫!B:L,10,0),"")</f>
        <v>1</v>
      </c>
      <c r="AZ545" s="244" t="e">
        <f>VLOOKUP(AL:AL,[1]MICHELIN!$B:$AH,32,0)</f>
        <v>#N/A</v>
      </c>
      <c r="BA545" s="244" t="e">
        <f>VLOOKUP(AL:AL,[1]MICHELIN!$B:$AH,33,0)</f>
        <v>#N/A</v>
      </c>
      <c r="BC545" s="11" t="s">
        <v>150</v>
      </c>
    </row>
    <row r="546" spans="1:56" s="11" customFormat="1" ht="19.5" customHeight="1">
      <c r="A546" s="247">
        <f t="shared" si="191"/>
        <v>1</v>
      </c>
      <c r="B546" s="332">
        <f t="shared" si="192"/>
        <v>2256017129854</v>
      </c>
      <c r="C546" s="235">
        <f>VLOOKUP(B:B,[1]YOKOHAMA!$B:$K,9,0)</f>
        <v>10</v>
      </c>
      <c r="D546" s="11" t="s">
        <v>5345</v>
      </c>
      <c r="E546" s="397" t="s">
        <v>7401</v>
      </c>
      <c r="F546" s="322" t="s">
        <v>7402</v>
      </c>
      <c r="G546" s="133" t="s">
        <v>10663</v>
      </c>
      <c r="H546" s="235">
        <v>30</v>
      </c>
      <c r="I546" s="430">
        <f>VLOOKUP(B:B,[1]YOKOHAMA!$B:$K,10,0)</f>
        <v>30</v>
      </c>
      <c r="J546" s="132"/>
      <c r="K546" s="133" t="s">
        <v>7426</v>
      </c>
      <c r="L546" s="133">
        <v>16</v>
      </c>
      <c r="M546" s="135" t="s">
        <v>3934</v>
      </c>
      <c r="N546" s="236" t="s">
        <v>7428</v>
      </c>
      <c r="O546" s="236" t="s">
        <v>3936</v>
      </c>
      <c r="P546" s="237">
        <v>17670</v>
      </c>
      <c r="Q546" s="238">
        <f t="shared" ref="Q546:Q583" si="201">(P546-AT546)/1.1</f>
        <v>15109.090909090908</v>
      </c>
      <c r="R546" s="144">
        <f t="shared" si="190"/>
        <v>0.15977737665463293</v>
      </c>
      <c r="S546" s="248">
        <v>1074476281</v>
      </c>
      <c r="T546" s="305" t="s">
        <v>8316</v>
      </c>
      <c r="U546" s="194">
        <f t="shared" si="185"/>
        <v>17670</v>
      </c>
      <c r="W546" s="239">
        <v>17670</v>
      </c>
      <c r="X546" s="136">
        <f t="shared" si="186"/>
        <v>12695</v>
      </c>
      <c r="Y546" s="240">
        <f t="shared" si="187"/>
        <v>15109.090909090908</v>
      </c>
      <c r="Z546" s="142">
        <f t="shared" si="188"/>
        <v>9.7808535178777412E-2</v>
      </c>
      <c r="AA546" s="137">
        <f t="shared" si="189"/>
        <v>0.15977737665463293</v>
      </c>
      <c r="AB546" s="145"/>
      <c r="AC546" s="189">
        <f t="shared" si="193"/>
        <v>17323</v>
      </c>
      <c r="AD546" s="187">
        <f t="shared" si="194"/>
        <v>19036</v>
      </c>
      <c r="AE546" s="129">
        <f t="shared" si="195"/>
        <v>1713.24</v>
      </c>
      <c r="AF546" s="130">
        <f t="shared" si="196"/>
        <v>347.24</v>
      </c>
      <c r="AG546" s="131">
        <f t="shared" si="197"/>
        <v>1.8241227148560621E-2</v>
      </c>
      <c r="AH546" s="138">
        <f t="shared" si="198"/>
        <v>1366</v>
      </c>
      <c r="AI546" s="139">
        <f t="shared" si="199"/>
        <v>7.1758772851439376E-2</v>
      </c>
      <c r="AJ546" s="139">
        <f t="shared" si="200"/>
        <v>0.1415361495060723</v>
      </c>
      <c r="AL546" s="197">
        <v>2256017129854</v>
      </c>
      <c r="AM546" s="197">
        <v>4968814990121</v>
      </c>
      <c r="AN546" s="197" t="s">
        <v>1536</v>
      </c>
      <c r="AO546" s="241" t="s">
        <v>1538</v>
      </c>
      <c r="AP546" s="241" t="s">
        <v>1539</v>
      </c>
      <c r="AQ546" s="242" t="s">
        <v>68</v>
      </c>
      <c r="AR546" s="242"/>
      <c r="AS546" s="431">
        <f>VLOOKUP(B:B,[1]YOKOHAMA!$B:$K,8,0)</f>
        <v>12695</v>
      </c>
      <c r="AT546" s="431">
        <v>1050</v>
      </c>
      <c r="AU546" s="211" t="s">
        <v>6997</v>
      </c>
      <c r="AV546" s="197" t="s">
        <v>6502</v>
      </c>
      <c r="AW546" s="134" t="str">
        <f>IFERROR(VLOOKUP(AV:AV,Q商品!B:E,4,0),"")</f>
        <v>2023年製 BluEarth-XT AE61 225/60R17 99V サマータイヤ ラベルなし 翌営業日発送</v>
      </c>
      <c r="AX546" s="134" t="str">
        <f>IFERROR(VLOOKUP(B:B,在庫!B:M,12,0),"")</f>
        <v>2023年製</v>
      </c>
      <c r="AY546" s="134">
        <f>IFERROR(VLOOKUP(B:B,在庫!B:L,10,0),"")</f>
        <v>1</v>
      </c>
      <c r="AZ546" s="244" t="e">
        <f>VLOOKUP(AL:AL,[1]MICHELIN!$B:$AH,32,0)</f>
        <v>#N/A</v>
      </c>
      <c r="BA546" s="244" t="e">
        <f>VLOOKUP(AL:AL,[1]MICHELIN!$B:$AH,33,0)</f>
        <v>#N/A</v>
      </c>
      <c r="BB546" s="11" t="s">
        <v>7444</v>
      </c>
      <c r="BC546" s="11" t="s">
        <v>2055</v>
      </c>
    </row>
    <row r="547" spans="1:56" s="11" customFormat="1" ht="19.5" customHeight="1">
      <c r="A547" s="247">
        <f t="shared" si="191"/>
        <v>1</v>
      </c>
      <c r="B547" s="332">
        <f t="shared" si="192"/>
        <v>2356517129856</v>
      </c>
      <c r="C547" s="235">
        <f>VLOOKUP(B:B,[1]YOKOHAMA!$B:$K,9,0)</f>
        <v>0</v>
      </c>
      <c r="D547" s="11" t="s">
        <v>5345</v>
      </c>
      <c r="E547" s="397" t="s">
        <v>7371</v>
      </c>
      <c r="F547" s="245"/>
      <c r="G547" s="133" t="s">
        <v>10661</v>
      </c>
      <c r="H547" s="235">
        <v>2</v>
      </c>
      <c r="I547" s="430">
        <f>VLOOKUP(B:B,[1]YOKOHAMA!$B:$K,10,0)</f>
        <v>2</v>
      </c>
      <c r="J547" s="132"/>
      <c r="K547" s="133" t="s">
        <v>7426</v>
      </c>
      <c r="L547" s="133">
        <v>20</v>
      </c>
      <c r="M547" s="135"/>
      <c r="N547" s="236"/>
      <c r="O547" s="236"/>
      <c r="P547" s="237"/>
      <c r="Q547" s="238">
        <f t="shared" si="201"/>
        <v>-954.5454545454545</v>
      </c>
      <c r="R547" s="144">
        <f t="shared" si="190"/>
        <v>10.856</v>
      </c>
      <c r="S547" s="248">
        <v>1074476287</v>
      </c>
      <c r="T547" s="305" t="s">
        <v>8317</v>
      </c>
      <c r="U547" s="194">
        <f t="shared" si="185"/>
        <v>0</v>
      </c>
      <c r="W547" s="239"/>
      <c r="X547" s="136">
        <f t="shared" si="186"/>
        <v>9408</v>
      </c>
      <c r="Y547" s="240">
        <f t="shared" si="187"/>
        <v>-954.5454545454545</v>
      </c>
      <c r="Z547" s="142" t="str">
        <f t="shared" si="188"/>
        <v/>
      </c>
      <c r="AA547" s="137">
        <f t="shared" si="189"/>
        <v>10.856</v>
      </c>
      <c r="AB547" s="145"/>
      <c r="AC547" s="189">
        <f t="shared" ref="AC547:AC553" si="202">ROUNDDOWN(U547/1.02,0)</f>
        <v>0</v>
      </c>
      <c r="AD547" s="187">
        <f t="shared" ref="AD547:AD553" si="203">ROUNDDOWN(AC547/0.91,0)</f>
        <v>0</v>
      </c>
      <c r="AE547" s="129">
        <f t="shared" si="195"/>
        <v>0</v>
      </c>
      <c r="AF547" s="130">
        <f t="shared" si="196"/>
        <v>0</v>
      </c>
      <c r="AG547" s="131" t="str">
        <f t="shared" si="197"/>
        <v/>
      </c>
      <c r="AH547" s="138">
        <f t="shared" si="198"/>
        <v>0</v>
      </c>
      <c r="AI547" s="139" t="str">
        <f t="shared" si="199"/>
        <v/>
      </c>
      <c r="AJ547" s="139" t="str">
        <f t="shared" si="200"/>
        <v/>
      </c>
      <c r="AL547" s="197">
        <v>2356517129856</v>
      </c>
      <c r="AM547" s="197">
        <v>4968814990107</v>
      </c>
      <c r="AN547" s="197" t="s">
        <v>1542</v>
      </c>
      <c r="AO547" s="241" t="s">
        <v>3880</v>
      </c>
      <c r="AP547" s="241" t="s">
        <v>684</v>
      </c>
      <c r="AQ547" s="242" t="s">
        <v>123</v>
      </c>
      <c r="AR547" s="242"/>
      <c r="AS547" s="431">
        <v>9408</v>
      </c>
      <c r="AT547" s="431">
        <v>1050</v>
      </c>
      <c r="AU547" s="211" t="s">
        <v>6997</v>
      </c>
      <c r="AV547" s="197" t="s">
        <v>6076</v>
      </c>
      <c r="AW547" s="134" t="str">
        <f>IFERROR(VLOOKUP(AV:AV,Q商品!B:E,4,0),"")</f>
        <v>2021年製 BluEarth-XT AE61 235/65R17 108V サマータイヤ ラベルなし</v>
      </c>
      <c r="AX547" s="134" t="str">
        <f>IFERROR(VLOOKUP(B:B,在庫!B:M,12,0),"")</f>
        <v>2020年製</v>
      </c>
      <c r="AY547" s="134">
        <f>IFERROR(VLOOKUP(B:B,在庫!B:L,10,0),"")</f>
        <v>1</v>
      </c>
      <c r="AZ547" s="244" t="e">
        <f>VLOOKUP(AL:AL,[1]MICHELIN!$B:$AH,32,0)</f>
        <v>#N/A</v>
      </c>
      <c r="BA547" s="244" t="e">
        <f>VLOOKUP(AL:AL,[1]MICHELIN!$B:$AH,33,0)</f>
        <v>#N/A</v>
      </c>
      <c r="BC547" s="11" t="s">
        <v>150</v>
      </c>
    </row>
    <row r="548" spans="1:56" s="11" customFormat="1" ht="19.5" customHeight="1">
      <c r="A548" s="247">
        <f t="shared" si="191"/>
        <v>1</v>
      </c>
      <c r="B548" s="332">
        <f t="shared" si="192"/>
        <v>2255518129943</v>
      </c>
      <c r="C548" s="235">
        <f>VLOOKUP(B:B,[1]YOKOHAMA!$B:$K,9,0)</f>
        <v>72</v>
      </c>
      <c r="D548" s="11" t="s">
        <v>5345</v>
      </c>
      <c r="E548" s="397" t="s">
        <v>1798</v>
      </c>
      <c r="F548" s="322" t="s">
        <v>7440</v>
      </c>
      <c r="G548" s="133" t="s">
        <v>10663</v>
      </c>
      <c r="H548" s="235">
        <v>29</v>
      </c>
      <c r="I548" s="430">
        <f>VLOOKUP(B:B,[1]YOKOHAMA!$B:$K,10,0)</f>
        <v>29</v>
      </c>
      <c r="J548" s="132"/>
      <c r="K548" s="133" t="s">
        <v>7426</v>
      </c>
      <c r="L548" s="133">
        <v>22</v>
      </c>
      <c r="M548" s="135" t="s">
        <v>3998</v>
      </c>
      <c r="N548" s="236" t="s">
        <v>3978</v>
      </c>
      <c r="O548" s="236" t="s">
        <v>2015</v>
      </c>
      <c r="P548" s="237">
        <v>19700</v>
      </c>
      <c r="Q548" s="238">
        <f t="shared" si="201"/>
        <v>16954.545454545452</v>
      </c>
      <c r="R548" s="144">
        <f t="shared" si="190"/>
        <v>0.224278820375335</v>
      </c>
      <c r="S548" s="248">
        <v>1074476280</v>
      </c>
      <c r="T548" s="305" t="s">
        <v>8319</v>
      </c>
      <c r="U548" s="194">
        <f t="shared" si="185"/>
        <v>19700</v>
      </c>
      <c r="W548" s="239">
        <v>19700</v>
      </c>
      <c r="X548" s="136">
        <f t="shared" si="186"/>
        <v>13152</v>
      </c>
      <c r="Y548" s="240">
        <f t="shared" si="187"/>
        <v>16954.545454545452</v>
      </c>
      <c r="Z548" s="142">
        <f t="shared" si="188"/>
        <v>7.7309644670050748E-2</v>
      </c>
      <c r="AA548" s="137">
        <f t="shared" si="189"/>
        <v>0.224278820375335</v>
      </c>
      <c r="AB548" s="145"/>
      <c r="AC548" s="189">
        <f t="shared" si="202"/>
        <v>19313</v>
      </c>
      <c r="AD548" s="187">
        <f t="shared" si="203"/>
        <v>21223</v>
      </c>
      <c r="AE548" s="129">
        <f t="shared" si="195"/>
        <v>1910.07</v>
      </c>
      <c r="AF548" s="130">
        <f t="shared" si="196"/>
        <v>387.06999999999994</v>
      </c>
      <c r="AG548" s="131">
        <f t="shared" si="197"/>
        <v>1.8238232106676716E-2</v>
      </c>
      <c r="AH548" s="138">
        <f t="shared" si="198"/>
        <v>1523</v>
      </c>
      <c r="AI548" s="139">
        <f t="shared" si="199"/>
        <v>7.1761767893323281E-2</v>
      </c>
      <c r="AJ548" s="139">
        <f t="shared" si="200"/>
        <v>0.20604058826865829</v>
      </c>
      <c r="AL548" s="197">
        <v>2255518129943</v>
      </c>
      <c r="AM548" s="197">
        <v>4968814990169</v>
      </c>
      <c r="AN548" s="197" t="s">
        <v>1544</v>
      </c>
      <c r="AO548" s="241" t="s">
        <v>149</v>
      </c>
      <c r="AP548" s="241" t="s">
        <v>1545</v>
      </c>
      <c r="AQ548" s="242" t="s">
        <v>71</v>
      </c>
      <c r="AR548" s="242"/>
      <c r="AS548" s="431">
        <f>VLOOKUP(B:B,[1]YOKOHAMA!$B:$K,8,0)</f>
        <v>13152</v>
      </c>
      <c r="AT548" s="431">
        <v>1050</v>
      </c>
      <c r="AU548" s="211" t="s">
        <v>6997</v>
      </c>
      <c r="AV548" s="197" t="s">
        <v>6062</v>
      </c>
      <c r="AW548" s="134" t="str">
        <f>IFERROR(VLOOKUP(AV:AV,Q商品!B:E,4,0),"")</f>
        <v>2023年製 BluEarth-XT AE61 225/55R18 98V サマータイヤ ラベルなし 翌営業日発送</v>
      </c>
      <c r="AX548" s="134" t="str">
        <f>IFERROR(VLOOKUP(B:B,在庫!B:M,12,0),"")</f>
        <v>2023年製</v>
      </c>
      <c r="AY548" s="134">
        <f>IFERROR(VLOOKUP(B:B,在庫!B:L,10,0),"")</f>
        <v>1</v>
      </c>
      <c r="AZ548" s="244" t="e">
        <f>VLOOKUP(AL:AL,[1]MICHELIN!$B:$AH,32,0)</f>
        <v>#N/A</v>
      </c>
      <c r="BA548" s="244" t="e">
        <f>VLOOKUP(AL:AL,[1]MICHELIN!$B:$AH,33,0)</f>
        <v>#N/A</v>
      </c>
      <c r="BB548" s="11" t="s">
        <v>7444</v>
      </c>
      <c r="BC548" s="11" t="s">
        <v>2055</v>
      </c>
    </row>
    <row r="549" spans="1:56" s="11" customFormat="1" ht="19.5" customHeight="1">
      <c r="A549" s="247">
        <f t="shared" si="191"/>
        <v>2</v>
      </c>
      <c r="B549" s="332">
        <f t="shared" si="192"/>
        <v>2355518129858</v>
      </c>
      <c r="C549" s="235">
        <f>VLOOKUP(B:B,[1]YOKOHAMA!$B:$K,9,0)</f>
        <v>0</v>
      </c>
      <c r="D549" s="11" t="s">
        <v>8916</v>
      </c>
      <c r="E549" s="397" t="s">
        <v>1800</v>
      </c>
      <c r="F549" s="245"/>
      <c r="G549" s="134" t="e">
        <v>#N/A</v>
      </c>
      <c r="H549" s="235">
        <v>0</v>
      </c>
      <c r="I549" s="430">
        <f>VLOOKUP(B:B,[1]YOKOHAMA!$B:$K,10,0)</f>
        <v>0</v>
      </c>
      <c r="J549" s="132"/>
      <c r="K549" s="133" t="s">
        <v>7426</v>
      </c>
      <c r="L549" s="133">
        <v>26</v>
      </c>
      <c r="M549" s="135" t="s">
        <v>2021</v>
      </c>
      <c r="N549" s="236" t="s">
        <v>7548</v>
      </c>
      <c r="O549" s="236" t="s">
        <v>2400</v>
      </c>
      <c r="P549" s="237">
        <v>21241</v>
      </c>
      <c r="Q549" s="238">
        <f t="shared" si="201"/>
        <v>18355.454545454544</v>
      </c>
      <c r="R549" s="144">
        <f t="shared" si="190"/>
        <v>0.3111039572086573</v>
      </c>
      <c r="S549" s="248"/>
      <c r="T549" s="305"/>
      <c r="U549" s="194">
        <f t="shared" si="185"/>
        <v>20341</v>
      </c>
      <c r="V549" s="11">
        <v>900</v>
      </c>
      <c r="W549" s="239">
        <v>21241</v>
      </c>
      <c r="X549" s="136">
        <f t="shared" si="186"/>
        <v>12645</v>
      </c>
      <c r="Y549" s="240">
        <f t="shared" si="187"/>
        <v>18355.454545454544</v>
      </c>
      <c r="Z549" s="142">
        <f t="shared" si="188"/>
        <v>6.7881682179230962E-2</v>
      </c>
      <c r="AA549" s="137">
        <f t="shared" si="189"/>
        <v>0.3111039572086573</v>
      </c>
      <c r="AB549" s="334">
        <v>9</v>
      </c>
      <c r="AC549" s="189">
        <f t="shared" si="202"/>
        <v>19942</v>
      </c>
      <c r="AD549" s="187">
        <f t="shared" si="203"/>
        <v>21914</v>
      </c>
      <c r="AE549" s="129">
        <f t="shared" si="195"/>
        <v>1972.26</v>
      </c>
      <c r="AF549" s="130">
        <f t="shared" si="196"/>
        <v>399.26</v>
      </c>
      <c r="AG549" s="131">
        <f t="shared" si="197"/>
        <v>1.8219403121292325E-2</v>
      </c>
      <c r="AH549" s="138">
        <f t="shared" si="198"/>
        <v>1573</v>
      </c>
      <c r="AI549" s="139">
        <f t="shared" si="199"/>
        <v>7.1780596878707678E-2</v>
      </c>
      <c r="AJ549" s="139">
        <f t="shared" si="200"/>
        <v>0.29288455408736497</v>
      </c>
      <c r="AL549" s="197">
        <v>2355518129858</v>
      </c>
      <c r="AM549" s="197">
        <v>4968814989965</v>
      </c>
      <c r="AN549" s="197" t="s">
        <v>1551</v>
      </c>
      <c r="AO549" s="241" t="s">
        <v>149</v>
      </c>
      <c r="AP549" s="241" t="s">
        <v>1552</v>
      </c>
      <c r="AQ549" s="242" t="s">
        <v>72</v>
      </c>
      <c r="AR549" s="242"/>
      <c r="AS549" s="431">
        <v>12645</v>
      </c>
      <c r="AT549" s="431">
        <v>1050</v>
      </c>
      <c r="AU549" s="211" t="s">
        <v>6997</v>
      </c>
      <c r="AV549" s="197" t="s">
        <v>7386</v>
      </c>
      <c r="AW549" s="134" t="str">
        <f>IFERROR(VLOOKUP(AV:AV,Q商品!B:E,4,0),"")</f>
        <v/>
      </c>
      <c r="AX549" s="134" t="str">
        <f>IFERROR(VLOOKUP(B:B,在庫!B:M,12,0),"")</f>
        <v/>
      </c>
      <c r="AY549" s="134" t="str">
        <f>IFERROR(VLOOKUP(B:B,在庫!B:L,10,0),"")</f>
        <v/>
      </c>
      <c r="AZ549" s="244" t="e">
        <f>VLOOKUP(AL:AL,[1]MICHELIN!$B:$AH,32,0)</f>
        <v>#N/A</v>
      </c>
      <c r="BA549" s="244" t="e">
        <f>VLOOKUP(AL:AL,[1]MICHELIN!$B:$AH,33,0)</f>
        <v>#N/A</v>
      </c>
      <c r="BC549" s="11" t="e">
        <v>#N/A</v>
      </c>
    </row>
    <row r="550" spans="1:56" s="11" customFormat="1" ht="19.5" customHeight="1">
      <c r="A550" s="247">
        <f t="shared" si="191"/>
        <v>2</v>
      </c>
      <c r="B550" s="332">
        <f t="shared" si="192"/>
        <v>2355518129940</v>
      </c>
      <c r="C550" s="235">
        <f>VLOOKUP(B:B,[1]YOKOHAMA!$B:$K,9,0)</f>
        <v>78</v>
      </c>
      <c r="D550" s="11" t="s">
        <v>5345</v>
      </c>
      <c r="E550" s="397" t="s">
        <v>1800</v>
      </c>
      <c r="F550" s="322" t="s">
        <v>7403</v>
      </c>
      <c r="G550" s="133" t="s">
        <v>10663</v>
      </c>
      <c r="H550" s="235">
        <v>76</v>
      </c>
      <c r="I550" s="430">
        <f>VLOOKUP(B:B,[1]YOKOHAMA!$B:$K,10,0)</f>
        <v>76</v>
      </c>
      <c r="J550" s="132"/>
      <c r="K550" s="133" t="s">
        <v>7426</v>
      </c>
      <c r="L550" s="133">
        <v>26</v>
      </c>
      <c r="M550" s="135" t="s">
        <v>2021</v>
      </c>
      <c r="N550" s="236" t="s">
        <v>7548</v>
      </c>
      <c r="O550" s="236" t="s">
        <v>2400</v>
      </c>
      <c r="P550" s="237">
        <v>21241</v>
      </c>
      <c r="Q550" s="238">
        <f t="shared" si="201"/>
        <v>18355.454545454544</v>
      </c>
      <c r="R550" s="144">
        <f t="shared" si="190"/>
        <v>0.29481452132138075</v>
      </c>
      <c r="S550" s="248">
        <v>1074476289</v>
      </c>
      <c r="T550" s="305" t="s">
        <v>8320</v>
      </c>
      <c r="U550" s="194">
        <f t="shared" si="185"/>
        <v>20341</v>
      </c>
      <c r="V550" s="11">
        <v>900</v>
      </c>
      <c r="W550" s="239">
        <v>21241</v>
      </c>
      <c r="X550" s="136">
        <f t="shared" si="186"/>
        <v>12944</v>
      </c>
      <c r="Y550" s="240">
        <f t="shared" si="187"/>
        <v>18355.454545454544</v>
      </c>
      <c r="Z550" s="142">
        <f t="shared" si="188"/>
        <v>6.7881682179230962E-2</v>
      </c>
      <c r="AA550" s="137">
        <f t="shared" si="189"/>
        <v>0.29481452132138075</v>
      </c>
      <c r="AB550" s="145"/>
      <c r="AC550" s="189">
        <f t="shared" si="202"/>
        <v>19942</v>
      </c>
      <c r="AD550" s="187">
        <f t="shared" si="203"/>
        <v>21914</v>
      </c>
      <c r="AE550" s="129">
        <f t="shared" si="195"/>
        <v>1972.26</v>
      </c>
      <c r="AF550" s="130">
        <f t="shared" si="196"/>
        <v>399.26</v>
      </c>
      <c r="AG550" s="131">
        <f t="shared" si="197"/>
        <v>1.8219403121292325E-2</v>
      </c>
      <c r="AH550" s="138">
        <f t="shared" si="198"/>
        <v>1573</v>
      </c>
      <c r="AI550" s="139">
        <f t="shared" si="199"/>
        <v>7.1780596878707678E-2</v>
      </c>
      <c r="AJ550" s="139">
        <f t="shared" si="200"/>
        <v>0.27659511820008842</v>
      </c>
      <c r="AL550" s="197">
        <v>2355518129940</v>
      </c>
      <c r="AM550" s="197">
        <v>4968814989965</v>
      </c>
      <c r="AN550" s="197" t="s">
        <v>1551</v>
      </c>
      <c r="AO550" s="241" t="s">
        <v>149</v>
      </c>
      <c r="AP550" s="241" t="s">
        <v>1553</v>
      </c>
      <c r="AQ550" s="242" t="s">
        <v>72</v>
      </c>
      <c r="AR550" s="242"/>
      <c r="AS550" s="431">
        <f>VLOOKUP(B:B,[1]YOKOHAMA!$B:$K,8,0)</f>
        <v>12944</v>
      </c>
      <c r="AT550" s="431">
        <v>1050</v>
      </c>
      <c r="AU550" s="211" t="s">
        <v>6997</v>
      </c>
      <c r="AV550" s="197" t="s">
        <v>6069</v>
      </c>
      <c r="AW550" s="134" t="str">
        <f>IFERROR(VLOOKUP(AV:AV,Q商品!B:E,4,0),"")</f>
        <v>2023年製 BluEarth-XT AE61 235/55R18 100V サマータイヤ 翌営業日発送</v>
      </c>
      <c r="AX550" s="134" t="str">
        <f>IFERROR(VLOOKUP(B:B,在庫!B:M,12,0),"")</f>
        <v>2023年製</v>
      </c>
      <c r="AY550" s="134">
        <f>IFERROR(VLOOKUP(B:B,在庫!B:L,10,0),"")</f>
        <v>1</v>
      </c>
      <c r="AZ550" s="244" t="e">
        <f>VLOOKUP(AL:AL,[1]MICHELIN!$B:$AH,32,0)</f>
        <v>#N/A</v>
      </c>
      <c r="BA550" s="244" t="e">
        <f>VLOOKUP(AL:AL,[1]MICHELIN!$B:$AH,33,0)</f>
        <v>#N/A</v>
      </c>
      <c r="BB550" s="11" t="s">
        <v>7444</v>
      </c>
      <c r="BC550" s="11" t="s">
        <v>2055</v>
      </c>
    </row>
    <row r="551" spans="1:56" s="11" customFormat="1" ht="19.5" customHeight="1">
      <c r="A551" s="247">
        <f t="shared" si="191"/>
        <v>1</v>
      </c>
      <c r="B551" s="332">
        <f t="shared" si="192"/>
        <v>2356018129850</v>
      </c>
      <c r="C551" s="235">
        <f>VLOOKUP(B:B,[1]YOKOHAMA!$B:$K,9,0)</f>
        <v>16</v>
      </c>
      <c r="D551" s="11" t="s">
        <v>5345</v>
      </c>
      <c r="E551" s="397" t="s">
        <v>1801</v>
      </c>
      <c r="F551" s="322" t="s">
        <v>7404</v>
      </c>
      <c r="G551" s="133" t="s">
        <v>10663</v>
      </c>
      <c r="H551" s="235">
        <v>74</v>
      </c>
      <c r="I551" s="430">
        <f>VLOOKUP(B:B,[1]YOKOHAMA!$B:$K,10,0)</f>
        <v>74</v>
      </c>
      <c r="J551" s="132">
        <v>558</v>
      </c>
      <c r="K551" s="133" t="s">
        <v>7426</v>
      </c>
      <c r="L551" s="133">
        <v>29</v>
      </c>
      <c r="M551" s="135" t="s">
        <v>3934</v>
      </c>
      <c r="N551" s="236" t="s">
        <v>7429</v>
      </c>
      <c r="O551" s="236" t="s">
        <v>3936</v>
      </c>
      <c r="P551" s="237">
        <v>19560</v>
      </c>
      <c r="Q551" s="238">
        <f t="shared" si="201"/>
        <v>16827.272727272724</v>
      </c>
      <c r="R551" s="144">
        <f t="shared" si="190"/>
        <v>0.25567260940032399</v>
      </c>
      <c r="S551" s="248">
        <v>1074476284</v>
      </c>
      <c r="T551" s="305" t="s">
        <v>8321</v>
      </c>
      <c r="U551" s="194">
        <f t="shared" si="185"/>
        <v>19560</v>
      </c>
      <c r="W551" s="239">
        <v>19560</v>
      </c>
      <c r="X551" s="136">
        <f t="shared" si="186"/>
        <v>12525</v>
      </c>
      <c r="Y551" s="240">
        <f t="shared" si="187"/>
        <v>16827.272727272724</v>
      </c>
      <c r="Z551" s="142">
        <f t="shared" si="188"/>
        <v>9.5787831513260535E-2</v>
      </c>
      <c r="AA551" s="137">
        <f t="shared" si="189"/>
        <v>0.25567260940032399</v>
      </c>
      <c r="AB551" s="145"/>
      <c r="AC551" s="189">
        <f t="shared" si="202"/>
        <v>19176</v>
      </c>
      <c r="AD551" s="187">
        <f t="shared" si="203"/>
        <v>21072</v>
      </c>
      <c r="AE551" s="129">
        <f t="shared" si="195"/>
        <v>1896.48</v>
      </c>
      <c r="AF551" s="130">
        <f t="shared" si="196"/>
        <v>384.48</v>
      </c>
      <c r="AG551" s="131">
        <f t="shared" si="197"/>
        <v>1.8246013667425971E-2</v>
      </c>
      <c r="AH551" s="138">
        <f t="shared" si="198"/>
        <v>1512</v>
      </c>
      <c r="AI551" s="139">
        <f t="shared" si="199"/>
        <v>7.175398633257403E-2</v>
      </c>
      <c r="AJ551" s="139">
        <f t="shared" si="200"/>
        <v>0.23742659573289801</v>
      </c>
      <c r="AL551" s="197">
        <v>2356018129850</v>
      </c>
      <c r="AM551" s="197">
        <v>4968814990084</v>
      </c>
      <c r="AN551" s="197" t="s">
        <v>1554</v>
      </c>
      <c r="AO551" s="241" t="s">
        <v>149</v>
      </c>
      <c r="AP551" s="241" t="s">
        <v>1556</v>
      </c>
      <c r="AQ551" s="242" t="s">
        <v>76</v>
      </c>
      <c r="AR551" s="242"/>
      <c r="AS551" s="431">
        <f>VLOOKUP(B:B,[1]YOKOHAMA!$B:$K,8,0)</f>
        <v>12525</v>
      </c>
      <c r="AT551" s="431">
        <v>1050</v>
      </c>
      <c r="AU551" s="211" t="s">
        <v>6997</v>
      </c>
      <c r="AV551" s="197" t="s">
        <v>6072</v>
      </c>
      <c r="AW551" s="134" t="str">
        <f>IFERROR(VLOOKUP(AV:AV,Q商品!B:E,4,0),"")</f>
        <v>2023年製 BluEarth-XT AE61 235/60R18 103W サマータイヤ 翌営業日発送</v>
      </c>
      <c r="AX551" s="134" t="str">
        <f>IFERROR(VLOOKUP(B:B,在庫!B:M,12,0),"")</f>
        <v>2022年製</v>
      </c>
      <c r="AY551" s="134">
        <f>IFERROR(VLOOKUP(B:B,在庫!B:L,10,0),"")</f>
        <v>2</v>
      </c>
      <c r="AZ551" s="244" t="e">
        <f>VLOOKUP(AL:AL,[1]MICHELIN!$B:$AH,32,0)</f>
        <v>#N/A</v>
      </c>
      <c r="BA551" s="244" t="e">
        <f>VLOOKUP(AL:AL,[1]MICHELIN!$B:$AH,33,0)</f>
        <v>#N/A</v>
      </c>
      <c r="BB551" s="11" t="s">
        <v>7444</v>
      </c>
      <c r="BC551" s="11" t="s">
        <v>2055</v>
      </c>
    </row>
    <row r="552" spans="1:56" s="11" customFormat="1" ht="19.5" customHeight="1">
      <c r="A552" s="247">
        <f t="shared" si="191"/>
        <v>1</v>
      </c>
      <c r="B552" s="332">
        <f t="shared" si="192"/>
        <v>2056016129905</v>
      </c>
      <c r="C552" s="235">
        <f>VLOOKUP(B:B,[1]YOKOHAMA!$B:$K,9,0)</f>
        <v>0</v>
      </c>
      <c r="D552" s="11" t="s">
        <v>5345</v>
      </c>
      <c r="E552" s="397" t="s">
        <v>1772</v>
      </c>
      <c r="F552" s="245"/>
      <c r="G552" s="133" t="s">
        <v>10661</v>
      </c>
      <c r="H552" s="235">
        <v>1</v>
      </c>
      <c r="I552" s="430">
        <f>VLOOKUP(B:B,[1]YOKOHAMA!$B:$K,10,0)</f>
        <v>1</v>
      </c>
      <c r="J552" s="132"/>
      <c r="K552" s="133" t="s">
        <v>7426</v>
      </c>
      <c r="L552" s="133">
        <v>39</v>
      </c>
      <c r="M552" s="135"/>
      <c r="N552" s="236"/>
      <c r="O552" s="236"/>
      <c r="P552" s="237"/>
      <c r="Q552" s="238">
        <f t="shared" si="201"/>
        <v>-954.5454545454545</v>
      </c>
      <c r="R552" s="144">
        <f t="shared" si="190"/>
        <v>10.172952380952381</v>
      </c>
      <c r="S552" s="248">
        <v>1074476433</v>
      </c>
      <c r="T552" s="305" t="s">
        <v>8326</v>
      </c>
      <c r="U552" s="194">
        <f t="shared" si="185"/>
        <v>0</v>
      </c>
      <c r="W552" s="239"/>
      <c r="X552" s="136">
        <f t="shared" si="186"/>
        <v>8756</v>
      </c>
      <c r="Y552" s="240">
        <f t="shared" si="187"/>
        <v>-954.5454545454545</v>
      </c>
      <c r="Z552" s="142" t="str">
        <f t="shared" si="188"/>
        <v/>
      </c>
      <c r="AA552" s="137">
        <f t="shared" si="189"/>
        <v>10.172952380952381</v>
      </c>
      <c r="AB552" s="145"/>
      <c r="AC552" s="189">
        <f t="shared" si="202"/>
        <v>0</v>
      </c>
      <c r="AD552" s="187">
        <f t="shared" si="203"/>
        <v>0</v>
      </c>
      <c r="AE552" s="129">
        <f t="shared" si="195"/>
        <v>0</v>
      </c>
      <c r="AF552" s="130">
        <f t="shared" si="196"/>
        <v>0</v>
      </c>
      <c r="AG552" s="131" t="str">
        <f t="shared" si="197"/>
        <v/>
      </c>
      <c r="AH552" s="138">
        <f t="shared" si="198"/>
        <v>0</v>
      </c>
      <c r="AI552" s="139" t="str">
        <f t="shared" si="199"/>
        <v/>
      </c>
      <c r="AJ552" s="139" t="str">
        <f t="shared" si="200"/>
        <v/>
      </c>
      <c r="AL552" s="197">
        <v>2056016129905</v>
      </c>
      <c r="AM552" s="197">
        <v>4968814937430</v>
      </c>
      <c r="AN552" s="197" t="s">
        <v>1565</v>
      </c>
      <c r="AO552" s="241" t="s">
        <v>25</v>
      </c>
      <c r="AP552" s="241" t="s">
        <v>1222</v>
      </c>
      <c r="AQ552" s="242" t="s">
        <v>47</v>
      </c>
      <c r="AR552" s="242"/>
      <c r="AS552" s="431">
        <v>8756</v>
      </c>
      <c r="AT552" s="431">
        <v>1050</v>
      </c>
      <c r="AU552" s="211" t="s">
        <v>6997</v>
      </c>
      <c r="AV552" s="197" t="s">
        <v>6024</v>
      </c>
      <c r="AW552" s="134" t="str">
        <f>IFERROR(VLOOKUP(AV:AV,Q商品!B:E,4,0),"")</f>
        <v>2022年製 BluEarth-4S AW21 205/60R16 96H XL オールシーズンタイヤ 翌営業日発送</v>
      </c>
      <c r="AX552" s="134" t="str">
        <f>IFERROR(VLOOKUP(B:B,在庫!B:M,12,0),"")</f>
        <v>2022年製</v>
      </c>
      <c r="AY552" s="134">
        <f>IFERROR(VLOOKUP(B:B,在庫!B:L,10,0),"")</f>
        <v>1</v>
      </c>
      <c r="AZ552" s="244" t="e">
        <f>VLOOKUP(AL:AL,[1]MICHELIN!$B:$AH,32,0)</f>
        <v>#N/A</v>
      </c>
      <c r="BA552" s="244" t="e">
        <f>VLOOKUP(AL:AL,[1]MICHELIN!$B:$AH,33,0)</f>
        <v>#N/A</v>
      </c>
      <c r="BC552" s="11" t="s">
        <v>150</v>
      </c>
    </row>
    <row r="553" spans="1:56" s="11" customFormat="1" ht="19.5" customHeight="1">
      <c r="A553" s="247">
        <f t="shared" si="191"/>
        <v>1</v>
      </c>
      <c r="B553" s="332">
        <f t="shared" si="192"/>
        <v>2155017129904</v>
      </c>
      <c r="C553" s="235">
        <f>VLOOKUP(B:B,[1]YOKOHAMA!$B:$K,9,0)</f>
        <v>0</v>
      </c>
      <c r="D553" s="11" t="s">
        <v>5345</v>
      </c>
      <c r="E553" s="397" t="s">
        <v>1773</v>
      </c>
      <c r="F553" s="245"/>
      <c r="G553" s="133" t="s">
        <v>10661</v>
      </c>
      <c r="H553" s="235">
        <v>1</v>
      </c>
      <c r="I553" s="430">
        <f>VLOOKUP(B:B,[1]YOKOHAMA!$B:$K,10,0)</f>
        <v>1</v>
      </c>
      <c r="J553" s="132"/>
      <c r="K553" s="133" t="s">
        <v>7426</v>
      </c>
      <c r="L553" s="133">
        <v>40</v>
      </c>
      <c r="M553" s="135"/>
      <c r="N553" s="236"/>
      <c r="O553" s="236"/>
      <c r="P553" s="237"/>
      <c r="Q553" s="238">
        <f t="shared" si="201"/>
        <v>-954.5454545454545</v>
      </c>
      <c r="R553" s="144">
        <f t="shared" si="190"/>
        <v>10.060857142857143</v>
      </c>
      <c r="S553" s="248">
        <v>1074476434</v>
      </c>
      <c r="T553" s="305" t="s">
        <v>8327</v>
      </c>
      <c r="U553" s="194">
        <f t="shared" si="185"/>
        <v>0</v>
      </c>
      <c r="W553" s="239"/>
      <c r="X553" s="136">
        <f t="shared" si="186"/>
        <v>8649</v>
      </c>
      <c r="Y553" s="240">
        <f t="shared" si="187"/>
        <v>-954.5454545454545</v>
      </c>
      <c r="Z553" s="142" t="str">
        <f t="shared" si="188"/>
        <v/>
      </c>
      <c r="AA553" s="137">
        <f t="shared" si="189"/>
        <v>10.060857142857143</v>
      </c>
      <c r="AB553" s="145"/>
      <c r="AC553" s="189">
        <f t="shared" si="202"/>
        <v>0</v>
      </c>
      <c r="AD553" s="187">
        <f t="shared" si="203"/>
        <v>0</v>
      </c>
      <c r="AE553" s="129">
        <f t="shared" si="195"/>
        <v>0</v>
      </c>
      <c r="AF553" s="130">
        <f t="shared" si="196"/>
        <v>0</v>
      </c>
      <c r="AG553" s="131" t="str">
        <f t="shared" si="197"/>
        <v/>
      </c>
      <c r="AH553" s="138">
        <f t="shared" si="198"/>
        <v>0</v>
      </c>
      <c r="AI553" s="139" t="str">
        <f t="shared" si="199"/>
        <v/>
      </c>
      <c r="AJ553" s="139" t="str">
        <f t="shared" si="200"/>
        <v/>
      </c>
      <c r="AL553" s="197">
        <v>2155017129904</v>
      </c>
      <c r="AM553" s="197">
        <v>4968814959128</v>
      </c>
      <c r="AN553" s="197" t="s">
        <v>1566</v>
      </c>
      <c r="AO553" s="241" t="s">
        <v>25</v>
      </c>
      <c r="AP553" s="241" t="s">
        <v>814</v>
      </c>
      <c r="AQ553" s="242" t="s">
        <v>39</v>
      </c>
      <c r="AR553" s="242"/>
      <c r="AS553" s="431">
        <v>8649</v>
      </c>
      <c r="AT553" s="431">
        <v>1050</v>
      </c>
      <c r="AU553" s="211" t="s">
        <v>6997</v>
      </c>
      <c r="AV553" s="197" t="s">
        <v>6026</v>
      </c>
      <c r="AW553" s="134" t="str">
        <f>IFERROR(VLOOKUP(AV:AV,Q商品!B:E,4,0),"")</f>
        <v>2021年製 BluEarth-4S AW21 215/50R17 95W XL オールシーズンタイヤ ラベルなし 翌営業日発送</v>
      </c>
      <c r="AX553" s="134" t="str">
        <f>IFERROR(VLOOKUP(B:B,在庫!B:M,12,0),"")</f>
        <v>2021年製</v>
      </c>
      <c r="AY553" s="134">
        <f>IFERROR(VLOOKUP(B:B,在庫!B:L,10,0),"")</f>
        <v>1</v>
      </c>
      <c r="AZ553" s="244" t="e">
        <f>VLOOKUP(AL:AL,[1]MICHELIN!$B:$AH,32,0)</f>
        <v>#N/A</v>
      </c>
      <c r="BA553" s="244" t="e">
        <f>VLOOKUP(AL:AL,[1]MICHELIN!$B:$AH,33,0)</f>
        <v>#N/A</v>
      </c>
      <c r="BC553" s="11" t="s">
        <v>150</v>
      </c>
    </row>
    <row r="554" spans="1:56" s="11" customFormat="1" ht="19.5" customHeight="1">
      <c r="A554" s="247">
        <f t="shared" si="191"/>
        <v>1</v>
      </c>
      <c r="B554" s="261">
        <f t="shared" si="192"/>
        <v>2255518119586</v>
      </c>
      <c r="C554" s="235">
        <f>VLOOKUP(B:B,[1]BRIDGESTONE!$B:$K,9,0)</f>
        <v>402</v>
      </c>
      <c r="D554" s="11" t="s">
        <v>5421</v>
      </c>
      <c r="E554" s="397" t="s">
        <v>5462</v>
      </c>
      <c r="F554" s="160" t="s">
        <v>6159</v>
      </c>
      <c r="G554" s="133" t="s">
        <v>10663</v>
      </c>
      <c r="H554" s="235">
        <v>3</v>
      </c>
      <c r="I554" s="430">
        <f>VLOOKUP(B:B,[1]BRIDGESTONE!$B:$K,10,0)</f>
        <v>3</v>
      </c>
      <c r="J554" s="132">
        <v>159</v>
      </c>
      <c r="K554" s="133" t="s">
        <v>1978</v>
      </c>
      <c r="L554" s="133">
        <v>1</v>
      </c>
      <c r="M554" s="135" t="s">
        <v>3998</v>
      </c>
      <c r="N554" s="236" t="s">
        <v>7197</v>
      </c>
      <c r="O554" s="236" t="s">
        <v>2015</v>
      </c>
      <c r="P554" s="237">
        <v>23100</v>
      </c>
      <c r="Q554" s="238">
        <f t="shared" si="201"/>
        <v>20045.454545454544</v>
      </c>
      <c r="R554" s="144">
        <f t="shared" si="190"/>
        <v>0.21792743764172331</v>
      </c>
      <c r="S554" s="248">
        <v>1074476348</v>
      </c>
      <c r="T554" s="305" t="s">
        <v>8510</v>
      </c>
      <c r="U554" s="194">
        <f t="shared" si="185"/>
        <v>23100</v>
      </c>
      <c r="W554" s="185">
        <v>23100</v>
      </c>
      <c r="X554" s="136">
        <f t="shared" si="186"/>
        <v>15677</v>
      </c>
      <c r="Y554" s="240">
        <f t="shared" si="187"/>
        <v>20045.454545454544</v>
      </c>
      <c r="Z554" s="142">
        <f t="shared" si="188"/>
        <v>6.4935064935064846E-2</v>
      </c>
      <c r="AA554" s="137">
        <f t="shared" si="189"/>
        <v>0.21792743764172331</v>
      </c>
      <c r="AB554" s="145"/>
      <c r="AC554" s="190">
        <v>22386</v>
      </c>
      <c r="AD554" s="188">
        <v>24600</v>
      </c>
      <c r="AE554" s="129">
        <f t="shared" si="195"/>
        <v>2214</v>
      </c>
      <c r="AF554" s="130">
        <f t="shared" si="196"/>
        <v>714</v>
      </c>
      <c r="AG554" s="131">
        <f t="shared" si="197"/>
        <v>2.9024390243902441E-2</v>
      </c>
      <c r="AH554" s="138">
        <f t="shared" si="198"/>
        <v>1500</v>
      </c>
      <c r="AI554" s="139">
        <f t="shared" si="199"/>
        <v>6.097560975609756E-2</v>
      </c>
      <c r="AJ554" s="139">
        <f t="shared" si="200"/>
        <v>0.18890304739782088</v>
      </c>
      <c r="AL554" s="197">
        <v>2255518119586</v>
      </c>
      <c r="AM554" s="197" t="s">
        <v>152</v>
      </c>
      <c r="AN554" s="197" t="s">
        <v>1463</v>
      </c>
      <c r="AO554" s="241" t="s">
        <v>3876</v>
      </c>
      <c r="AP554" s="241" t="s">
        <v>3877</v>
      </c>
      <c r="AQ554" s="242" t="s">
        <v>71</v>
      </c>
      <c r="AR554" s="242" t="s">
        <v>152</v>
      </c>
      <c r="AS554" s="431">
        <f>VLOOKUP(B:B,[1]BRIDGESTONE!$B:$K,8,0)</f>
        <v>15677</v>
      </c>
      <c r="AT554" s="431">
        <v>1050</v>
      </c>
      <c r="AU554" s="211" t="s">
        <v>3957</v>
      </c>
      <c r="AV554" s="197" t="s">
        <v>9165</v>
      </c>
      <c r="AW554" s="134" t="str">
        <f>IFERROR(VLOOKUP(AV:AV,Q商品!B:E,4,0),"")</f>
        <v>2023年製 DM-V3 225/55R18 98T スタッドレスタイヤ 翌営業日発送</v>
      </c>
      <c r="AX554" s="134" t="str">
        <f>IFERROR(VLOOKUP(B:B,在庫!B:M,12,0),"")</f>
        <v>2023年製</v>
      </c>
      <c r="AY554" s="134">
        <f>IFERROR(VLOOKUP(B:B,在庫!B:L,10,0),"")</f>
        <v>1</v>
      </c>
      <c r="AZ554" s="244" t="e">
        <f>VLOOKUP(AL:AL,[1]MICHELIN!$B:$AH,32,0)</f>
        <v>#N/A</v>
      </c>
      <c r="BA554" s="244" t="e">
        <f>VLOOKUP(AL:AL,[1]MICHELIN!$B:$AH,33,0)</f>
        <v>#N/A</v>
      </c>
      <c r="BC554" s="11" t="s">
        <v>2055</v>
      </c>
      <c r="BD554" s="11">
        <v>1</v>
      </c>
    </row>
    <row r="555" spans="1:56" s="11" customFormat="1" ht="19.5" customHeight="1">
      <c r="A555" s="247">
        <f t="shared" si="191"/>
        <v>1</v>
      </c>
      <c r="B555" s="261">
        <f t="shared" si="192"/>
        <v>2256018119588</v>
      </c>
      <c r="C555" s="235">
        <f>VLOOKUP(B:B,[1]BRIDGESTONE!$B:$K,9,0)</f>
        <v>346</v>
      </c>
      <c r="D555" s="11" t="s">
        <v>5421</v>
      </c>
      <c r="E555" s="397" t="s">
        <v>5464</v>
      </c>
      <c r="F555" s="258" t="s">
        <v>6161</v>
      </c>
      <c r="G555" s="133" t="s">
        <v>10663</v>
      </c>
      <c r="H555" s="235">
        <v>1</v>
      </c>
      <c r="I555" s="430">
        <f>VLOOKUP(B:B,[1]BRIDGESTONE!$B:$K,10,0)</f>
        <v>1</v>
      </c>
      <c r="J555" s="132">
        <v>1133</v>
      </c>
      <c r="K555" s="133" t="s">
        <v>1978</v>
      </c>
      <c r="L555" s="133">
        <v>3</v>
      </c>
      <c r="M555" s="135" t="s">
        <v>3998</v>
      </c>
      <c r="N555" s="236" t="s">
        <v>2449</v>
      </c>
      <c r="O555" s="236" t="s">
        <v>2015</v>
      </c>
      <c r="P555" s="237">
        <v>21800</v>
      </c>
      <c r="Q555" s="238">
        <f t="shared" si="201"/>
        <v>18863.63636363636</v>
      </c>
      <c r="R555" s="144">
        <f t="shared" si="190"/>
        <v>0.16914216867469864</v>
      </c>
      <c r="S555" s="248">
        <v>1074476349</v>
      </c>
      <c r="T555" s="305" t="s">
        <v>8333</v>
      </c>
      <c r="U555" s="194">
        <f t="shared" si="185"/>
        <v>21800</v>
      </c>
      <c r="V555" s="11">
        <v>900</v>
      </c>
      <c r="W555" s="185">
        <v>22700</v>
      </c>
      <c r="X555" s="136">
        <f t="shared" si="186"/>
        <v>15673</v>
      </c>
      <c r="Y555" s="240">
        <f t="shared" si="187"/>
        <v>19681.81818181818</v>
      </c>
      <c r="Z555" s="142">
        <f t="shared" si="188"/>
        <v>7.7293577981651485E-2</v>
      </c>
      <c r="AA555" s="137">
        <f t="shared" si="189"/>
        <v>0.20368129330254034</v>
      </c>
      <c r="AB555" s="145"/>
      <c r="AC555" s="189">
        <f>ROUNDDOWN(U555/1.02,0)</f>
        <v>21372</v>
      </c>
      <c r="AD555" s="187">
        <f>ROUNDDOWN(AC555/0.91,0)</f>
        <v>23485</v>
      </c>
      <c r="AE555" s="129">
        <f t="shared" si="195"/>
        <v>2113.65</v>
      </c>
      <c r="AF555" s="130">
        <f t="shared" si="196"/>
        <v>428.65000000000009</v>
      </c>
      <c r="AG555" s="131">
        <f t="shared" si="197"/>
        <v>1.8252075793059402E-2</v>
      </c>
      <c r="AH555" s="138">
        <f t="shared" si="198"/>
        <v>1685</v>
      </c>
      <c r="AI555" s="139">
        <f t="shared" si="199"/>
        <v>7.1747924206940594E-2</v>
      </c>
      <c r="AJ555" s="139">
        <f t="shared" si="200"/>
        <v>0.18542921750948094</v>
      </c>
      <c r="AL555" s="197">
        <v>2256018119588</v>
      </c>
      <c r="AM555" s="197" t="s">
        <v>152</v>
      </c>
      <c r="AN555" s="197" t="s">
        <v>1485</v>
      </c>
      <c r="AO555" s="241" t="s">
        <v>3876</v>
      </c>
      <c r="AP555" s="241" t="s">
        <v>1198</v>
      </c>
      <c r="AQ555" s="242" t="s">
        <v>84</v>
      </c>
      <c r="AR555" s="242" t="s">
        <v>152</v>
      </c>
      <c r="AS555" s="431">
        <v>15673</v>
      </c>
      <c r="AT555" s="431">
        <v>1050</v>
      </c>
      <c r="AU555" s="211" t="s">
        <v>3957</v>
      </c>
      <c r="AV555" s="197" t="s">
        <v>224</v>
      </c>
      <c r="AW555" s="134" t="str">
        <f>IFERROR(VLOOKUP(AV:AV,Q商品!B:E,4,0),"")</f>
        <v>2023年製 DM-V3 225/60R18 100S スタッドレスタイヤ 翌営業日発送</v>
      </c>
      <c r="AX555" s="134" t="str">
        <f>IFERROR(VLOOKUP(B:B,在庫!B:M,12,0),"")</f>
        <v>2023年製</v>
      </c>
      <c r="AY555" s="134">
        <f>IFERROR(VLOOKUP(B:B,在庫!B:L,10,0),"")</f>
        <v>1</v>
      </c>
      <c r="AZ555" s="244" t="e">
        <f>VLOOKUP(AL:AL,[1]MICHELIN!$B:$AH,32,0)</f>
        <v>#N/A</v>
      </c>
      <c r="BA555" s="244" t="e">
        <f>VLOOKUP(AL:AL,[1]MICHELIN!$B:$AH,33,0)</f>
        <v>#N/A</v>
      </c>
      <c r="BC555" s="11" t="s">
        <v>2055</v>
      </c>
      <c r="BD555" s="11">
        <v>1</v>
      </c>
    </row>
    <row r="556" spans="1:56" s="11" customFormat="1" ht="19.5" customHeight="1">
      <c r="A556" s="247">
        <f t="shared" si="191"/>
        <v>1</v>
      </c>
      <c r="B556" s="261">
        <f t="shared" si="192"/>
        <v>2355518119583</v>
      </c>
      <c r="C556" s="235">
        <f>VLOOKUP(B:B,[1]BRIDGESTONE!$B:$K,9,0)</f>
        <v>364</v>
      </c>
      <c r="D556" s="11" t="s">
        <v>5421</v>
      </c>
      <c r="E556" s="397" t="s">
        <v>5465</v>
      </c>
      <c r="F556" s="158" t="s">
        <v>2383</v>
      </c>
      <c r="G556" s="133" t="s">
        <v>10663</v>
      </c>
      <c r="H556" s="235">
        <v>0</v>
      </c>
      <c r="I556" s="430">
        <f>VLOOKUP(B:B,[1]BRIDGESTONE!$B:$K,10,0)</f>
        <v>0</v>
      </c>
      <c r="J556" s="132">
        <v>330</v>
      </c>
      <c r="K556" s="133" t="s">
        <v>1978</v>
      </c>
      <c r="L556" s="133">
        <v>4</v>
      </c>
      <c r="M556" s="135" t="s">
        <v>3998</v>
      </c>
      <c r="N556" s="236" t="s">
        <v>8711</v>
      </c>
      <c r="O556" s="236" t="s">
        <v>2015</v>
      </c>
      <c r="P556" s="237">
        <v>22099</v>
      </c>
      <c r="Q556" s="238">
        <f t="shared" si="201"/>
        <v>19135.454545454544</v>
      </c>
      <c r="R556" s="144">
        <f t="shared" si="190"/>
        <v>0.1374127036913867</v>
      </c>
      <c r="S556" s="248">
        <v>1074476346</v>
      </c>
      <c r="T556" s="305" t="s">
        <v>8334</v>
      </c>
      <c r="U556" s="194">
        <f t="shared" si="185"/>
        <v>22099</v>
      </c>
      <c r="W556" s="185">
        <v>22099</v>
      </c>
      <c r="X556" s="136">
        <f t="shared" si="186"/>
        <v>16506</v>
      </c>
      <c r="Y556" s="240">
        <f t="shared" si="187"/>
        <v>19135.454545454544</v>
      </c>
      <c r="Z556" s="142">
        <f t="shared" si="188"/>
        <v>6.7921625412914688E-2</v>
      </c>
      <c r="AA556" s="137">
        <f t="shared" si="189"/>
        <v>0.1374127036913867</v>
      </c>
      <c r="AB556" s="145"/>
      <c r="AC556" s="190">
        <v>21476</v>
      </c>
      <c r="AD556" s="188">
        <v>23600</v>
      </c>
      <c r="AE556" s="129">
        <f t="shared" si="195"/>
        <v>2124</v>
      </c>
      <c r="AF556" s="130">
        <f t="shared" si="196"/>
        <v>623</v>
      </c>
      <c r="AG556" s="131">
        <f t="shared" si="197"/>
        <v>2.6398305084745763E-2</v>
      </c>
      <c r="AH556" s="138">
        <f t="shared" si="198"/>
        <v>1501</v>
      </c>
      <c r="AI556" s="139">
        <f t="shared" si="199"/>
        <v>6.3601694915254234E-2</v>
      </c>
      <c r="AJ556" s="139">
        <f t="shared" si="200"/>
        <v>0.11101439860664093</v>
      </c>
      <c r="AL556" s="197">
        <v>2355518119583</v>
      </c>
      <c r="AM556" s="197" t="s">
        <v>152</v>
      </c>
      <c r="AN556" s="197" t="s">
        <v>1487</v>
      </c>
      <c r="AO556" s="241" t="s">
        <v>3876</v>
      </c>
      <c r="AP556" s="241" t="s">
        <v>1199</v>
      </c>
      <c r="AQ556" s="242" t="s">
        <v>72</v>
      </c>
      <c r="AR556" s="242" t="s">
        <v>152</v>
      </c>
      <c r="AS556" s="431">
        <f>VLOOKUP(B:B,[1]BRIDGESTONE!$B:$K,8,0)</f>
        <v>16506</v>
      </c>
      <c r="AT556" s="431">
        <v>1050</v>
      </c>
      <c r="AU556" s="211" t="s">
        <v>3957</v>
      </c>
      <c r="AV556" s="197" t="s">
        <v>225</v>
      </c>
      <c r="AW556" s="134" t="str">
        <f>IFERROR(VLOOKUP(AV:AV,Q商品!B:E,4,0),"")</f>
        <v>2023年製 DM-V3 235/55R18 100T スタッドレスタイヤ 翌営業日発送</v>
      </c>
      <c r="AX556" s="134" t="str">
        <f>IFERROR(VLOOKUP(B:B,在庫!B:M,12,0),"")</f>
        <v>2023年製</v>
      </c>
      <c r="AY556" s="134">
        <f>IFERROR(VLOOKUP(B:B,在庫!B:L,10,0),"")</f>
        <v>1</v>
      </c>
      <c r="AZ556" s="244" t="e">
        <f>VLOOKUP(AL:AL,[1]MICHELIN!$B:$AH,32,0)</f>
        <v>#N/A</v>
      </c>
      <c r="BA556" s="244" t="e">
        <f>VLOOKUP(AL:AL,[1]MICHELIN!$B:$AH,33,0)</f>
        <v>#N/A</v>
      </c>
      <c r="BC556" s="11" t="s">
        <v>2055</v>
      </c>
      <c r="BD556" s="11">
        <v>1</v>
      </c>
    </row>
    <row r="557" spans="1:56" s="11" customFormat="1" ht="19.5" customHeight="1">
      <c r="A557" s="247">
        <f t="shared" si="191"/>
        <v>1</v>
      </c>
      <c r="B557" s="261">
        <f t="shared" si="192"/>
        <v>2355520119588</v>
      </c>
      <c r="C557" s="235">
        <f>VLOOKUP(B:B,[1]BRIDGESTONE!$B:$K,9,0)</f>
        <v>88</v>
      </c>
      <c r="D557" s="11" t="s">
        <v>5421</v>
      </c>
      <c r="E557" s="397" t="s">
        <v>5467</v>
      </c>
      <c r="F557" s="258" t="s">
        <v>6163</v>
      </c>
      <c r="G557" s="133" t="s">
        <v>10663</v>
      </c>
      <c r="H557" s="235">
        <v>1</v>
      </c>
      <c r="I557" s="430">
        <f>VLOOKUP(B:B,[1]BRIDGESTONE!$B:$K,10,0)</f>
        <v>1</v>
      </c>
      <c r="J557" s="132">
        <v>767</v>
      </c>
      <c r="K557" s="133" t="s">
        <v>1978</v>
      </c>
      <c r="L557" s="133">
        <v>6</v>
      </c>
      <c r="M557" s="135" t="s">
        <v>3998</v>
      </c>
      <c r="N557" s="236" t="s">
        <v>7310</v>
      </c>
      <c r="O557" s="236" t="s">
        <v>2015</v>
      </c>
      <c r="P557" s="237">
        <v>29400</v>
      </c>
      <c r="Q557" s="238">
        <f t="shared" si="201"/>
        <v>25772.727272727272</v>
      </c>
      <c r="R557" s="144">
        <f t="shared" si="190"/>
        <v>0.22383068783068782</v>
      </c>
      <c r="S557" s="248">
        <v>1074476250</v>
      </c>
      <c r="T557" s="305" t="s">
        <v>8336</v>
      </c>
      <c r="U557" s="194">
        <f t="shared" si="185"/>
        <v>29400</v>
      </c>
      <c r="W557" s="185">
        <v>29400</v>
      </c>
      <c r="X557" s="136">
        <f t="shared" si="186"/>
        <v>20004</v>
      </c>
      <c r="Y557" s="240">
        <f t="shared" si="187"/>
        <v>25772.727272727272</v>
      </c>
      <c r="Z557" s="142">
        <f t="shared" si="188"/>
        <v>7.7312925170067937E-2</v>
      </c>
      <c r="AA557" s="137">
        <f t="shared" si="189"/>
        <v>0.22383068783068782</v>
      </c>
      <c r="AB557" s="145"/>
      <c r="AC557" s="189">
        <f>ROUNDDOWN(U557/1.02,0)</f>
        <v>28823</v>
      </c>
      <c r="AD557" s="187">
        <f>ROUNDDOWN(AC557/0.91,0)</f>
        <v>31673</v>
      </c>
      <c r="AE557" s="129">
        <f t="shared" si="195"/>
        <v>2850.5699999999997</v>
      </c>
      <c r="AF557" s="130">
        <f t="shared" si="196"/>
        <v>577.56999999999971</v>
      </c>
      <c r="AG557" s="131">
        <f t="shared" si="197"/>
        <v>1.8235405550468844E-2</v>
      </c>
      <c r="AH557" s="138">
        <f t="shared" si="198"/>
        <v>2273</v>
      </c>
      <c r="AI557" s="139">
        <f t="shared" si="199"/>
        <v>7.1764594449531149E-2</v>
      </c>
      <c r="AJ557" s="139">
        <f t="shared" si="200"/>
        <v>0.20559528228021898</v>
      </c>
      <c r="AL557" s="197">
        <v>2355520119588</v>
      </c>
      <c r="AM557" s="197" t="s">
        <v>152</v>
      </c>
      <c r="AN557" s="197" t="s">
        <v>1464</v>
      </c>
      <c r="AO557" s="241" t="s">
        <v>3876</v>
      </c>
      <c r="AP557" s="241" t="s">
        <v>1201</v>
      </c>
      <c r="AQ557" s="242" t="s">
        <v>79</v>
      </c>
      <c r="AR557" s="242" t="s">
        <v>152</v>
      </c>
      <c r="AS557" s="431">
        <f>VLOOKUP(B:B,[1]BRIDGESTONE!$B:$K,8,0)</f>
        <v>20004</v>
      </c>
      <c r="AT557" s="431">
        <v>1050</v>
      </c>
      <c r="AU557" s="211" t="s">
        <v>3957</v>
      </c>
      <c r="AV557" s="197" t="s">
        <v>226</v>
      </c>
      <c r="AW557" s="134" t="str">
        <f>IFERROR(VLOOKUP(AV:AV,Q商品!B:E,4,0),"")</f>
        <v>2023年製 DM-V3 235/55R20 102T スタッドレスタイヤ 翌営業日発送</v>
      </c>
      <c r="AX557" s="134" t="str">
        <f>IFERROR(VLOOKUP(B:B,在庫!B:M,12,0),"")</f>
        <v>2023年製</v>
      </c>
      <c r="AY557" s="134">
        <f>IFERROR(VLOOKUP(B:B,在庫!B:L,10,0),"")</f>
        <v>1</v>
      </c>
      <c r="AZ557" s="244" t="e">
        <f>VLOOKUP(AL:AL,[1]MICHELIN!$B:$AH,32,0)</f>
        <v>#N/A</v>
      </c>
      <c r="BA557" s="244" t="e">
        <f>VLOOKUP(AL:AL,[1]MICHELIN!$B:$AH,33,0)</f>
        <v>#N/A</v>
      </c>
      <c r="BC557" s="11" t="s">
        <v>2055</v>
      </c>
      <c r="BD557" s="11">
        <v>1</v>
      </c>
    </row>
    <row r="558" spans="1:56" s="11" customFormat="1" ht="19.5" customHeight="1">
      <c r="A558" s="247">
        <f t="shared" si="191"/>
        <v>1</v>
      </c>
      <c r="B558" s="261">
        <f t="shared" si="192"/>
        <v>2356018119585</v>
      </c>
      <c r="C558" s="235">
        <f>VLOOKUP(B:B,[1]BRIDGESTONE!$B:$K,9,0)</f>
        <v>73</v>
      </c>
      <c r="D558" s="11" t="s">
        <v>5421</v>
      </c>
      <c r="E558" s="11" t="s">
        <v>5468</v>
      </c>
      <c r="F558" s="310" t="s">
        <v>2408</v>
      </c>
      <c r="G558" s="133" t="s">
        <v>10663</v>
      </c>
      <c r="H558" s="235">
        <v>59</v>
      </c>
      <c r="I558" s="430">
        <f>VLOOKUP(B:B,[1]BRIDGESTONE!$B:$K,10,0)</f>
        <v>59</v>
      </c>
      <c r="J558" s="132">
        <v>461</v>
      </c>
      <c r="K558" s="133" t="s">
        <v>1978</v>
      </c>
      <c r="L558" s="133">
        <v>7</v>
      </c>
      <c r="M558" s="135" t="s">
        <v>3998</v>
      </c>
      <c r="N558" s="236" t="s">
        <v>8540</v>
      </c>
      <c r="O558" s="236" t="s">
        <v>4002</v>
      </c>
      <c r="P558" s="237">
        <v>22699</v>
      </c>
      <c r="Q558" s="238">
        <f t="shared" si="201"/>
        <v>19680.909090909088</v>
      </c>
      <c r="R558" s="144">
        <f t="shared" si="190"/>
        <v>9.4045914360940341E-2</v>
      </c>
      <c r="S558" s="248">
        <v>1074475797</v>
      </c>
      <c r="T558" s="305" t="s">
        <v>8337</v>
      </c>
      <c r="U558" s="194">
        <f t="shared" si="185"/>
        <v>21799</v>
      </c>
      <c r="V558" s="11">
        <v>900</v>
      </c>
      <c r="W558" s="185">
        <v>22699</v>
      </c>
      <c r="X558" s="136">
        <f t="shared" si="186"/>
        <v>17830</v>
      </c>
      <c r="Y558" s="240">
        <f t="shared" si="187"/>
        <v>19680.909090909088</v>
      </c>
      <c r="Z558" s="142">
        <f t="shared" si="188"/>
        <v>7.7297123721271621E-2</v>
      </c>
      <c r="AA558" s="137">
        <f t="shared" si="189"/>
        <v>9.4045914360940341E-2</v>
      </c>
      <c r="AB558" s="145"/>
      <c r="AC558" s="189">
        <f>ROUNDDOWN(U558/1.02,0)</f>
        <v>21371</v>
      </c>
      <c r="AD558" s="187">
        <f>ROUNDDOWN(AC558/0.91,0)</f>
        <v>23484</v>
      </c>
      <c r="AE558" s="129">
        <f t="shared" si="195"/>
        <v>2113.56</v>
      </c>
      <c r="AF558" s="130">
        <f t="shared" si="196"/>
        <v>428.55999999999995</v>
      </c>
      <c r="AG558" s="131">
        <f t="shared" si="197"/>
        <v>1.8249020609776866E-2</v>
      </c>
      <c r="AH558" s="138">
        <f t="shared" si="198"/>
        <v>1685</v>
      </c>
      <c r="AI558" s="139">
        <f t="shared" si="199"/>
        <v>7.1750979390223124E-2</v>
      </c>
      <c r="AJ558" s="139">
        <f t="shared" si="200"/>
        <v>7.5796893751163469E-2</v>
      </c>
      <c r="AL558" s="197">
        <v>2356018119585</v>
      </c>
      <c r="AM558" s="197" t="s">
        <v>152</v>
      </c>
      <c r="AN558" s="197" t="s">
        <v>1412</v>
      </c>
      <c r="AO558" s="241" t="s">
        <v>3876</v>
      </c>
      <c r="AP558" s="241" t="s">
        <v>1413</v>
      </c>
      <c r="AQ558" s="242" t="s">
        <v>76</v>
      </c>
      <c r="AR558" s="242" t="s">
        <v>152</v>
      </c>
      <c r="AS558" s="431">
        <f>VLOOKUP(B:B,[1]BRIDGESTONE!$B:$K,8,0)</f>
        <v>17830</v>
      </c>
      <c r="AT558" s="431">
        <v>1050</v>
      </c>
      <c r="AU558" s="211" t="s">
        <v>3957</v>
      </c>
      <c r="AV558" s="197" t="s">
        <v>3399</v>
      </c>
      <c r="AW558" s="134" t="str">
        <f>IFERROR(VLOOKUP(AV:AV,Q商品!B:E,4,0),"")</f>
        <v>2023年製 DM-V3 235/60R18 107S スタッドレス 翌営業日発送</v>
      </c>
      <c r="AX558" s="134" t="str">
        <f>IFERROR(VLOOKUP(B:B,在庫!B:M,12,0),"")</f>
        <v>2023年製</v>
      </c>
      <c r="AY558" s="134">
        <f>IFERROR(VLOOKUP(B:B,在庫!B:L,10,0),"")</f>
        <v>1</v>
      </c>
      <c r="AZ558" s="244" t="e">
        <f>VLOOKUP(AL:AL,[1]MICHELIN!$B:$AH,32,0)</f>
        <v>#N/A</v>
      </c>
      <c r="BA558" s="244" t="e">
        <f>VLOOKUP(AL:AL,[1]MICHELIN!$B:$AH,33,0)</f>
        <v>#N/A</v>
      </c>
      <c r="BC558" s="11" t="s">
        <v>2055</v>
      </c>
      <c r="BD558" s="11">
        <v>1</v>
      </c>
    </row>
    <row r="559" spans="1:56" s="11" customFormat="1" ht="19.5" customHeight="1">
      <c r="A559" s="247">
        <f t="shared" si="191"/>
        <v>1</v>
      </c>
      <c r="B559" s="261">
        <f t="shared" si="192"/>
        <v>2656018119586</v>
      </c>
      <c r="C559" s="235">
        <f>VLOOKUP(B:B,[1]BRIDGESTONE!$B:$K,9,0)</f>
        <v>198</v>
      </c>
      <c r="D559" s="11" t="s">
        <v>5421</v>
      </c>
      <c r="E559" s="397" t="s">
        <v>5469</v>
      </c>
      <c r="F559" s="258" t="s">
        <v>5332</v>
      </c>
      <c r="G559" s="133" t="s">
        <v>10663</v>
      </c>
      <c r="H559" s="235">
        <v>2</v>
      </c>
      <c r="I559" s="430">
        <f>VLOOKUP(B:B,[1]BRIDGESTONE!$B:$K,10,0)</f>
        <v>2</v>
      </c>
      <c r="J559" s="132">
        <v>838</v>
      </c>
      <c r="K559" s="133" t="s">
        <v>1978</v>
      </c>
      <c r="L559" s="133">
        <v>8</v>
      </c>
      <c r="M559" s="135"/>
      <c r="N559" s="236"/>
      <c r="O559" s="236"/>
      <c r="P559" s="237"/>
      <c r="Q559" s="238">
        <f t="shared" si="201"/>
        <v>-954.5454545454545</v>
      </c>
      <c r="R559" s="144">
        <f t="shared" si="190"/>
        <v>20.698380952380955</v>
      </c>
      <c r="S559" s="248">
        <v>1074476347</v>
      </c>
      <c r="T559" s="302" t="s">
        <v>8541</v>
      </c>
      <c r="U559" s="194">
        <f t="shared" si="185"/>
        <v>28500</v>
      </c>
      <c r="W559" s="185">
        <v>28500</v>
      </c>
      <c r="X559" s="136">
        <f t="shared" si="186"/>
        <v>18803</v>
      </c>
      <c r="Y559" s="240">
        <f t="shared" si="187"/>
        <v>24954.545454545452</v>
      </c>
      <c r="Z559" s="142" t="str">
        <f t="shared" si="188"/>
        <v/>
      </c>
      <c r="AA559" s="137">
        <f t="shared" si="189"/>
        <v>0.24651001821493618</v>
      </c>
      <c r="AB559" s="334" t="s">
        <v>9097</v>
      </c>
      <c r="AC559" s="189">
        <f>ROUNDDOWN(U559/1.02,0)</f>
        <v>27941</v>
      </c>
      <c r="AD559" s="187">
        <f>ROUNDDOWN(AC559/0.91,0)</f>
        <v>30704</v>
      </c>
      <c r="AE559" s="129">
        <f t="shared" si="195"/>
        <v>2763.3599999999997</v>
      </c>
      <c r="AF559" s="130">
        <f t="shared" si="196"/>
        <v>559.35999999999967</v>
      </c>
      <c r="AG559" s="131">
        <f t="shared" si="197"/>
        <v>1.8217821782178206E-2</v>
      </c>
      <c r="AH559" s="138">
        <f t="shared" si="198"/>
        <v>2204</v>
      </c>
      <c r="AI559" s="139">
        <f t="shared" si="199"/>
        <v>7.1782178217821777E-2</v>
      </c>
      <c r="AJ559" s="139">
        <f t="shared" si="200"/>
        <v>0.22829219643275797</v>
      </c>
      <c r="AL559" s="197">
        <v>2656018119586</v>
      </c>
      <c r="AM559" s="197" t="s">
        <v>152</v>
      </c>
      <c r="AN559" s="197" t="s">
        <v>1489</v>
      </c>
      <c r="AO559" s="241" t="s">
        <v>3876</v>
      </c>
      <c r="AP559" s="241" t="s">
        <v>1202</v>
      </c>
      <c r="AQ559" s="242" t="s">
        <v>90</v>
      </c>
      <c r="AR559" s="242" t="s">
        <v>152</v>
      </c>
      <c r="AS559" s="431">
        <v>18803</v>
      </c>
      <c r="AT559" s="431">
        <v>1050</v>
      </c>
      <c r="AU559" s="211" t="s">
        <v>3957</v>
      </c>
      <c r="AV559" s="197" t="s">
        <v>227</v>
      </c>
      <c r="AW559" s="134" t="str">
        <f>IFERROR(VLOOKUP(AV:AV,Q商品!B:E,4,0),"")</f>
        <v>2023年製 DM-V3 265/60R18 110R スタッドレスタイヤ 翌営業日発送</v>
      </c>
      <c r="AX559" s="134" t="str">
        <f>IFERROR(VLOOKUP(B:B,在庫!B:M,12,0),"")</f>
        <v>2023年製</v>
      </c>
      <c r="AY559" s="134">
        <f>IFERROR(VLOOKUP(B:B,在庫!B:L,10,0),"")</f>
        <v>1</v>
      </c>
      <c r="AZ559" s="244" t="e">
        <f>VLOOKUP(AL:AL,[1]MICHELIN!$B:$AH,32,0)</f>
        <v>#N/A</v>
      </c>
      <c r="BA559" s="244" t="e">
        <f>VLOOKUP(AL:AL,[1]MICHELIN!$B:$AH,33,0)</f>
        <v>#N/A</v>
      </c>
      <c r="BC559" s="11" t="s">
        <v>2055</v>
      </c>
      <c r="BD559" s="11">
        <v>1</v>
      </c>
    </row>
    <row r="560" spans="1:56" s="11" customFormat="1" ht="19.5" customHeight="1">
      <c r="A560" s="11">
        <f t="shared" si="191"/>
        <v>1</v>
      </c>
      <c r="B560" s="249">
        <f t="shared" si="192"/>
        <v>1656015111331</v>
      </c>
      <c r="C560" s="235">
        <f>VLOOKUP(B:B,[1]BRIDGESTONE!$B:$K,9,0)</f>
        <v>60</v>
      </c>
      <c r="D560" s="11" t="s">
        <v>5421</v>
      </c>
      <c r="E560" s="11" t="s">
        <v>1921</v>
      </c>
      <c r="F560" s="258" t="s">
        <v>1920</v>
      </c>
      <c r="G560" s="133" t="s">
        <v>10663</v>
      </c>
      <c r="H560" s="235">
        <v>41</v>
      </c>
      <c r="I560" s="430">
        <f>VLOOKUP(B:B,[1]BRIDGESTONE!$B:$K,10,0)</f>
        <v>41</v>
      </c>
      <c r="J560" s="132">
        <v>196</v>
      </c>
      <c r="K560" s="133" t="s">
        <v>1979</v>
      </c>
      <c r="L560" s="133">
        <v>2</v>
      </c>
      <c r="M560" s="135" t="s">
        <v>7499</v>
      </c>
      <c r="N560" s="236" t="s">
        <v>10723</v>
      </c>
      <c r="O560" s="236" t="s">
        <v>2015</v>
      </c>
      <c r="P560" s="237">
        <v>17000</v>
      </c>
      <c r="Q560" s="238">
        <f t="shared" si="201"/>
        <v>14977.272727272726</v>
      </c>
      <c r="R560" s="144">
        <f t="shared" si="190"/>
        <v>6.562427921092559E-2</v>
      </c>
      <c r="S560" s="197">
        <v>1074476353</v>
      </c>
      <c r="T560" s="422" t="s">
        <v>10711</v>
      </c>
      <c r="U560" s="194">
        <f t="shared" si="185"/>
        <v>16100</v>
      </c>
      <c r="V560" s="11">
        <v>900</v>
      </c>
      <c r="W560" s="185">
        <v>17000</v>
      </c>
      <c r="X560" s="136">
        <f t="shared" si="186"/>
        <v>13994.4</v>
      </c>
      <c r="Y560" s="240">
        <f t="shared" si="187"/>
        <v>14977.272727272726</v>
      </c>
      <c r="Z560" s="142">
        <f t="shared" si="188"/>
        <v>2.0294117647058796E-2</v>
      </c>
      <c r="AA560" s="137">
        <f t="shared" si="189"/>
        <v>6.562427921092559E-2</v>
      </c>
      <c r="AB560" s="145">
        <v>2</v>
      </c>
      <c r="AC560" s="189">
        <f>ROUNDDOWN(U560/1.02,0)</f>
        <v>15784</v>
      </c>
      <c r="AD560" s="187">
        <f>ROUNDDOWN(AC560/0.91,0)</f>
        <v>17345</v>
      </c>
      <c r="AE560" s="129">
        <f t="shared" si="195"/>
        <v>1561.05</v>
      </c>
      <c r="AF560" s="130">
        <f t="shared" si="196"/>
        <v>316.04999999999995</v>
      </c>
      <c r="AG560" s="131">
        <f t="shared" si="197"/>
        <v>1.8221389449409049E-2</v>
      </c>
      <c r="AH560" s="138">
        <f t="shared" si="198"/>
        <v>1245</v>
      </c>
      <c r="AI560" s="139">
        <f t="shared" si="199"/>
        <v>7.1778610550590954E-2</v>
      </c>
      <c r="AJ560" s="139">
        <f t="shared" si="200"/>
        <v>4.7402889761516541E-2</v>
      </c>
      <c r="AL560" s="197">
        <v>1656015111331</v>
      </c>
      <c r="AM560" s="197">
        <v>4961914969615</v>
      </c>
      <c r="AN560" s="197" t="s">
        <v>1462</v>
      </c>
      <c r="AO560" s="241" t="s">
        <v>3874</v>
      </c>
      <c r="AP560" s="241" t="s">
        <v>1194</v>
      </c>
      <c r="AQ560" s="242" t="s">
        <v>110</v>
      </c>
      <c r="AR560" s="242">
        <v>24200</v>
      </c>
      <c r="AS560" s="431">
        <f>VLOOKUP(B:B,[1]BRIDGESTONE!$B:$K,8,0)</f>
        <v>13994.4</v>
      </c>
      <c r="AT560" s="431">
        <v>525</v>
      </c>
      <c r="AU560" s="211" t="s">
        <v>3956</v>
      </c>
      <c r="AV560" s="197" t="s">
        <v>2128</v>
      </c>
      <c r="AW560" s="134" t="str">
        <f>IFERROR(VLOOKUP(AV:AV,Q商品!B:E,4,0),"")</f>
        <v>2023年製 VRX3 165/60R15 77Q スタッドレスタイヤ 翌営業日発送</v>
      </c>
      <c r="AX560" s="134" t="str">
        <f>IFERROR(VLOOKUP(B:B,在庫!B:M,12,0),"")</f>
        <v>2023年製</v>
      </c>
      <c r="AY560" s="134">
        <f>IFERROR(VLOOKUP(B:B,在庫!B:L,10,0),"")</f>
        <v>1</v>
      </c>
      <c r="AZ560" s="244" t="e">
        <f>VLOOKUP(AL:AL,[1]MICHELIN!$B:$AH,32,0)</f>
        <v>#N/A</v>
      </c>
      <c r="BA560" s="244" t="e">
        <f>VLOOKUP(AL:AL,[1]MICHELIN!$B:$AH,33,0)</f>
        <v>#N/A</v>
      </c>
      <c r="BC560" s="11" t="s">
        <v>2055</v>
      </c>
      <c r="BD560" s="11">
        <v>1</v>
      </c>
    </row>
    <row r="561" spans="1:56" s="11" customFormat="1" ht="19.5" customHeight="1">
      <c r="A561" s="11">
        <f t="shared" si="191"/>
        <v>1</v>
      </c>
      <c r="B561" s="249">
        <f t="shared" si="192"/>
        <v>1656514111337</v>
      </c>
      <c r="C561" s="235">
        <f>VLOOKUP(B:B,[1]BRIDGESTONE!$B:$K,9,0)</f>
        <v>134</v>
      </c>
      <c r="D561" s="11" t="s">
        <v>5421</v>
      </c>
      <c r="E561" s="11" t="s">
        <v>1922</v>
      </c>
      <c r="F561" s="258" t="s">
        <v>6164</v>
      </c>
      <c r="G561" s="133" t="s">
        <v>10663</v>
      </c>
      <c r="H561" s="235">
        <v>174</v>
      </c>
      <c r="I561" s="430">
        <f>VLOOKUP(B:B,[1]BRIDGESTONE!$B:$K,10,0)</f>
        <v>174</v>
      </c>
      <c r="J561" s="132"/>
      <c r="K561" s="133" t="s">
        <v>1979</v>
      </c>
      <c r="L561" s="133">
        <v>3</v>
      </c>
      <c r="M561" s="135" t="s">
        <v>7136</v>
      </c>
      <c r="N561" s="236" t="s">
        <v>10724</v>
      </c>
      <c r="O561" s="236" t="s">
        <v>3424</v>
      </c>
      <c r="P561" s="237">
        <v>11100</v>
      </c>
      <c r="Q561" s="238">
        <f t="shared" si="201"/>
        <v>9613.6363636363621</v>
      </c>
      <c r="R561" s="144">
        <f t="shared" si="190"/>
        <v>5.6049172576832083E-2</v>
      </c>
      <c r="S561" s="197">
        <v>1074476691</v>
      </c>
      <c r="T561" s="306" t="s">
        <v>9153</v>
      </c>
      <c r="U561" s="194">
        <f t="shared" si="185"/>
        <v>10200</v>
      </c>
      <c r="V561" s="11">
        <v>900</v>
      </c>
      <c r="W561" s="185">
        <v>11100</v>
      </c>
      <c r="X561" s="136">
        <f t="shared" si="186"/>
        <v>9074.7999999999993</v>
      </c>
      <c r="Y561" s="240">
        <f t="shared" si="187"/>
        <v>9613.6363636363621</v>
      </c>
      <c r="Z561" s="142">
        <f t="shared" si="188"/>
        <v>5.6262230919765122E-2</v>
      </c>
      <c r="AA561" s="137">
        <f t="shared" si="189"/>
        <v>5.6049172576832083E-2</v>
      </c>
      <c r="AB561" s="334"/>
      <c r="AC561" s="190">
        <v>9823</v>
      </c>
      <c r="AD561" s="188">
        <v>10795</v>
      </c>
      <c r="AE561" s="129">
        <f t="shared" si="195"/>
        <v>971.55</v>
      </c>
      <c r="AF561" s="130">
        <f t="shared" si="196"/>
        <v>376.54999999999995</v>
      </c>
      <c r="AG561" s="131">
        <f t="shared" si="197"/>
        <v>3.4881889763779525E-2</v>
      </c>
      <c r="AH561" s="138">
        <f t="shared" si="198"/>
        <v>595</v>
      </c>
      <c r="AI561" s="139">
        <f t="shared" si="199"/>
        <v>5.5118110236220472E-2</v>
      </c>
      <c r="AJ561" s="139">
        <f t="shared" si="200"/>
        <v>2.1167282813052558E-2</v>
      </c>
      <c r="AL561" s="197">
        <v>1656514111337</v>
      </c>
      <c r="AM561" s="197">
        <v>4961914969721</v>
      </c>
      <c r="AN561" s="197" t="s">
        <v>1641</v>
      </c>
      <c r="AO561" s="241" t="s">
        <v>3874</v>
      </c>
      <c r="AP561" s="241" t="s">
        <v>1642</v>
      </c>
      <c r="AQ561" s="242" t="s">
        <v>114</v>
      </c>
      <c r="AR561" s="242">
        <v>15700</v>
      </c>
      <c r="AS561" s="431">
        <f>VLOOKUP(B:B,[1]BRIDGESTONE!$B:$K,8,0)</f>
        <v>9074.7999999999993</v>
      </c>
      <c r="AT561" s="431">
        <v>525</v>
      </c>
      <c r="AU561" s="211" t="s">
        <v>3956</v>
      </c>
      <c r="AV561" s="197" t="s">
        <v>209</v>
      </c>
      <c r="AW561" s="134" t="str">
        <f>IFERROR(VLOOKUP(AV:AV,Q商品!B:E,4,0),"")</f>
        <v>2023年製 VRX3 165/65R14 79Q スタッドレスタイヤ 翌営業日発送</v>
      </c>
      <c r="AX561" s="134" t="str">
        <f>IFERROR(VLOOKUP(B:B,在庫!B:M,12,0),"")</f>
        <v>2023年製</v>
      </c>
      <c r="AY561" s="134">
        <f>IFERROR(VLOOKUP(B:B,在庫!B:L,10,0),"")</f>
        <v>1</v>
      </c>
      <c r="AZ561" s="244" t="e">
        <f>VLOOKUP(AL:AL,[1]MICHELIN!$B:$AH,32,0)</f>
        <v>#N/A</v>
      </c>
      <c r="BA561" s="244" t="e">
        <f>VLOOKUP(AL:AL,[1]MICHELIN!$B:$AH,33,0)</f>
        <v>#N/A</v>
      </c>
      <c r="BC561" s="11" t="s">
        <v>2055</v>
      </c>
      <c r="BD561" s="11">
        <v>1</v>
      </c>
    </row>
    <row r="562" spans="1:56" s="11" customFormat="1" ht="19.5" customHeight="1">
      <c r="A562" s="11">
        <f t="shared" si="191"/>
        <v>1</v>
      </c>
      <c r="B562" s="249">
        <f t="shared" si="192"/>
        <v>1757014111336</v>
      </c>
      <c r="C562" s="235">
        <f>VLOOKUP(B:B,[1]BRIDGESTONE!$B:$K,9,0)</f>
        <v>42</v>
      </c>
      <c r="D562" s="11" t="s">
        <v>9170</v>
      </c>
      <c r="E562" s="397" t="s">
        <v>1924</v>
      </c>
      <c r="F562" s="245" t="s">
        <v>376</v>
      </c>
      <c r="G562" s="133" t="s">
        <v>10661</v>
      </c>
      <c r="H562" s="243">
        <v>2</v>
      </c>
      <c r="I562" s="431">
        <f>VLOOKUP(B:B,[1]BRIDGESTONE!$B:$K,10,0)</f>
        <v>2</v>
      </c>
      <c r="J562" s="132"/>
      <c r="K562" s="133" t="s">
        <v>1979</v>
      </c>
      <c r="L562" s="133">
        <v>5</v>
      </c>
      <c r="M562" s="135" t="s">
        <v>2024</v>
      </c>
      <c r="N562" s="236" t="s">
        <v>2388</v>
      </c>
      <c r="O562" s="236" t="s">
        <v>2381</v>
      </c>
      <c r="P562" s="237">
        <v>12276</v>
      </c>
      <c r="Q562" s="238">
        <f t="shared" si="201"/>
        <v>10682.727272727272</v>
      </c>
      <c r="R562" s="144">
        <f t="shared" si="190"/>
        <v>7.4374946813037066E-2</v>
      </c>
      <c r="S562" s="197">
        <v>1074476352</v>
      </c>
      <c r="T562" s="304" t="s">
        <v>8074</v>
      </c>
      <c r="U562" s="194">
        <f t="shared" si="185"/>
        <v>-900</v>
      </c>
      <c r="V562" s="11">
        <v>900</v>
      </c>
      <c r="W562" s="239"/>
      <c r="X562" s="136">
        <f t="shared" si="186"/>
        <v>9888.2000000000007</v>
      </c>
      <c r="Y562" s="240">
        <f t="shared" si="187"/>
        <v>-477.27272727272725</v>
      </c>
      <c r="Z562" s="142">
        <f t="shared" si="188"/>
        <v>-1.0859347286271728</v>
      </c>
      <c r="AA562" s="137">
        <f t="shared" si="189"/>
        <v>21.718133333333338</v>
      </c>
      <c r="AB562" s="145"/>
      <c r="AC562" s="189">
        <f>ROUNDDOWN(U562/1.02,0)</f>
        <v>-882</v>
      </c>
      <c r="AD562" s="187">
        <f>ROUNDDOWN(AC562/0.91,0)</f>
        <v>-969</v>
      </c>
      <c r="AE562" s="129">
        <f t="shared" si="195"/>
        <v>-87.21</v>
      </c>
      <c r="AF562" s="130">
        <f t="shared" si="196"/>
        <v>-18.209999999999994</v>
      </c>
      <c r="AG562" s="131">
        <f t="shared" si="197"/>
        <v>1.8792569659442718E-2</v>
      </c>
      <c r="AH562" s="138">
        <f t="shared" si="198"/>
        <v>-69</v>
      </c>
      <c r="AI562" s="139">
        <f t="shared" si="199"/>
        <v>7.1207430340557279E-2</v>
      </c>
      <c r="AJ562" s="139">
        <f t="shared" si="200"/>
        <v>21.699340763673895</v>
      </c>
      <c r="AL562" s="197">
        <v>1757014111336</v>
      </c>
      <c r="AM562" s="197">
        <v>4961914969745</v>
      </c>
      <c r="AN562" s="197" t="s">
        <v>1645</v>
      </c>
      <c r="AO562" s="241" t="s">
        <v>3874</v>
      </c>
      <c r="AP562" s="241" t="s">
        <v>1646</v>
      </c>
      <c r="AQ562" s="242" t="s">
        <v>88</v>
      </c>
      <c r="AR562" s="242">
        <v>17100</v>
      </c>
      <c r="AS562" s="431">
        <v>9888.2000000000007</v>
      </c>
      <c r="AT562" s="431">
        <v>525</v>
      </c>
      <c r="AU562" s="211" t="s">
        <v>3956</v>
      </c>
      <c r="AV562" s="197" t="s">
        <v>2130</v>
      </c>
      <c r="AW562" s="134" t="str">
        <f>IFERROR(VLOOKUP(AV:AV,Q商品!B:E,4,0),"")</f>
        <v>2023年製 BLIZZAK VRX3 175/70R14 84Q スタッドレスタイヤ 翌営業日発送</v>
      </c>
      <c r="AX562" s="134" t="str">
        <f>IFERROR(VLOOKUP(B:B,在庫!B:M,12,0),"")</f>
        <v>2023年製</v>
      </c>
      <c r="AY562" s="134">
        <f>IFERROR(VLOOKUP(B:B,在庫!B:L,10,0),"")</f>
        <v>1</v>
      </c>
      <c r="AZ562" s="244" t="e">
        <f>VLOOKUP(AL:AL,[1]MICHELIN!$B:$AH,32,0)</f>
        <v>#N/A</v>
      </c>
      <c r="BA562" s="244" t="e">
        <f>VLOOKUP(AL:AL,[1]MICHELIN!$B:$AH,33,0)</f>
        <v>#N/A</v>
      </c>
      <c r="BC562" s="11" t="s">
        <v>150</v>
      </c>
    </row>
    <row r="563" spans="1:56" s="11" customFormat="1" ht="19.5" customHeight="1">
      <c r="A563" s="11">
        <f t="shared" si="191"/>
        <v>1</v>
      </c>
      <c r="B563" s="249">
        <f t="shared" si="192"/>
        <v>1856015111335</v>
      </c>
      <c r="C563" s="235">
        <f>VLOOKUP(B:B,[1]BRIDGESTONE!$B:$K,9,0)</f>
        <v>106</v>
      </c>
      <c r="D563" s="11" t="s">
        <v>5421</v>
      </c>
      <c r="E563" s="11" t="s">
        <v>1925</v>
      </c>
      <c r="F563" s="258" t="s">
        <v>6165</v>
      </c>
      <c r="G563" s="133" t="s">
        <v>10663</v>
      </c>
      <c r="H563" s="235">
        <v>286</v>
      </c>
      <c r="I563" s="430">
        <f>VLOOKUP(B:B,[1]BRIDGESTONE!$B:$K,10,0)</f>
        <v>286</v>
      </c>
      <c r="J563" s="132"/>
      <c r="K563" s="133" t="s">
        <v>1979</v>
      </c>
      <c r="L563" s="133">
        <v>6</v>
      </c>
      <c r="M563" s="135" t="s">
        <v>3907</v>
      </c>
      <c r="N563" s="236" t="s">
        <v>2456</v>
      </c>
      <c r="O563" s="236" t="s">
        <v>2418</v>
      </c>
      <c r="P563" s="237">
        <v>18750</v>
      </c>
      <c r="Q563" s="238">
        <f t="shared" si="201"/>
        <v>16568.181818181816</v>
      </c>
      <c r="R563" s="144">
        <f t="shared" si="190"/>
        <v>1.9300960219478643E-2</v>
      </c>
      <c r="S563" s="197">
        <v>1074476699</v>
      </c>
      <c r="T563" s="305" t="s">
        <v>8343</v>
      </c>
      <c r="U563" s="194">
        <f t="shared" si="185"/>
        <v>19130</v>
      </c>
      <c r="V563" s="11">
        <v>900</v>
      </c>
      <c r="W563" s="185">
        <v>20030</v>
      </c>
      <c r="X563" s="136">
        <f t="shared" si="186"/>
        <v>16248.4</v>
      </c>
      <c r="Y563" s="240">
        <f t="shared" si="187"/>
        <v>17731.81818181818</v>
      </c>
      <c r="Z563" s="142">
        <f t="shared" si="188"/>
        <v>9.6317280453257714E-2</v>
      </c>
      <c r="AA563" s="137">
        <f t="shared" si="189"/>
        <v>8.3658549089976858E-2</v>
      </c>
      <c r="AB563" s="334">
        <v>3</v>
      </c>
      <c r="AC563" s="190">
        <v>17609</v>
      </c>
      <c r="AD563" s="188">
        <v>19350</v>
      </c>
      <c r="AE563" s="129">
        <f t="shared" si="195"/>
        <v>1741.5</v>
      </c>
      <c r="AF563" s="130">
        <f t="shared" si="196"/>
        <v>1521.5</v>
      </c>
      <c r="AG563" s="131">
        <f t="shared" si="197"/>
        <v>7.8630490956072358E-2</v>
      </c>
      <c r="AH563" s="138">
        <f t="shared" si="198"/>
        <v>220</v>
      </c>
      <c r="AI563" s="139">
        <f t="shared" si="199"/>
        <v>1.1369509043927648E-2</v>
      </c>
      <c r="AJ563" s="139">
        <f t="shared" si="200"/>
        <v>5.0280581339045005E-3</v>
      </c>
      <c r="AL563" s="197">
        <v>1856015111335</v>
      </c>
      <c r="AM563" s="197">
        <v>4961914968830</v>
      </c>
      <c r="AN563" s="197" t="s">
        <v>1451</v>
      </c>
      <c r="AO563" s="241" t="s">
        <v>3874</v>
      </c>
      <c r="AP563" s="241" t="s">
        <v>1192</v>
      </c>
      <c r="AQ563" s="242" t="s">
        <v>81</v>
      </c>
      <c r="AR563" s="242">
        <v>28100</v>
      </c>
      <c r="AS563" s="431">
        <f>VLOOKUP(B:B,[1]BRIDGESTONE!$B:$K,8,0)</f>
        <v>16248.4</v>
      </c>
      <c r="AT563" s="431">
        <v>525</v>
      </c>
      <c r="AU563" s="211" t="s">
        <v>3956</v>
      </c>
      <c r="AV563" s="197" t="s">
        <v>214</v>
      </c>
      <c r="AW563" s="134" t="str">
        <f>IFERROR(VLOOKUP(AV:AV,Q商品!B:E,4,0),"")</f>
        <v>2023年製 VRX3 185/60R15 84Q スタッドレスタイヤ 翌営業日発送</v>
      </c>
      <c r="AX563" s="134" t="str">
        <f>IFERROR(VLOOKUP(B:B,在庫!B:M,12,0),"")</f>
        <v>2023年製</v>
      </c>
      <c r="AY563" s="134">
        <f>IFERROR(VLOOKUP(B:B,在庫!B:L,10,0),"")</f>
        <v>1</v>
      </c>
      <c r="AZ563" s="244" t="e">
        <f>VLOOKUP(AL:AL,[1]MICHELIN!$B:$AH,32,0)</f>
        <v>#N/A</v>
      </c>
      <c r="BA563" s="244" t="e">
        <f>VLOOKUP(AL:AL,[1]MICHELIN!$B:$AH,33,0)</f>
        <v>#N/A</v>
      </c>
      <c r="BC563" s="11" t="s">
        <v>2055</v>
      </c>
      <c r="BD563" s="11">
        <v>1</v>
      </c>
    </row>
    <row r="564" spans="1:56" s="11" customFormat="1" ht="19.5" customHeight="1">
      <c r="A564" s="11">
        <f t="shared" si="191"/>
        <v>1</v>
      </c>
      <c r="B564" s="249">
        <f t="shared" si="192"/>
        <v>2055017111308</v>
      </c>
      <c r="C564" s="235">
        <f>VLOOKUP(B:B,[1]BRIDGESTONE!$B:$K,9,0)</f>
        <v>20</v>
      </c>
      <c r="D564" s="11" t="s">
        <v>5421</v>
      </c>
      <c r="E564" s="397" t="s">
        <v>1926</v>
      </c>
      <c r="F564" s="258" t="s">
        <v>6166</v>
      </c>
      <c r="G564" s="133" t="s">
        <v>10663</v>
      </c>
      <c r="H564" s="235">
        <v>0</v>
      </c>
      <c r="I564" s="430">
        <f>VLOOKUP(B:B,[1]BRIDGESTONE!$B:$K,10,0)</f>
        <v>0</v>
      </c>
      <c r="J564" s="132">
        <v>66</v>
      </c>
      <c r="K564" s="133" t="s">
        <v>1979</v>
      </c>
      <c r="L564" s="133">
        <v>7</v>
      </c>
      <c r="M564" s="135" t="s">
        <v>3907</v>
      </c>
      <c r="N564" s="236" t="s">
        <v>6167</v>
      </c>
      <c r="O564" s="236" t="s">
        <v>2418</v>
      </c>
      <c r="P564" s="237">
        <v>29450</v>
      </c>
      <c r="Q564" s="238">
        <f t="shared" si="201"/>
        <v>25818.181818181816</v>
      </c>
      <c r="R564" s="144">
        <f t="shared" si="190"/>
        <v>1.4616901408450657E-2</v>
      </c>
      <c r="S564" s="197">
        <v>1074475808</v>
      </c>
      <c r="T564" s="305" t="s">
        <v>8344</v>
      </c>
      <c r="U564" s="194">
        <f t="shared" si="185"/>
        <v>30600</v>
      </c>
      <c r="V564" s="11">
        <v>900</v>
      </c>
      <c r="W564" s="185">
        <v>31500</v>
      </c>
      <c r="X564" s="136">
        <f t="shared" si="186"/>
        <v>25440.799999999999</v>
      </c>
      <c r="Y564" s="240">
        <f t="shared" si="187"/>
        <v>27681.81818181818</v>
      </c>
      <c r="Z564" s="142">
        <f t="shared" si="188"/>
        <v>0.16285714285714281</v>
      </c>
      <c r="AA564" s="137">
        <f t="shared" si="189"/>
        <v>8.0956321839080428E-2</v>
      </c>
      <c r="AB564" s="145"/>
      <c r="AC564" s="189">
        <f>ROUNDDOWN(U564/1.02,0)</f>
        <v>30000</v>
      </c>
      <c r="AD564" s="187">
        <f>ROUNDDOWN(AC564/0.91,0)</f>
        <v>32967</v>
      </c>
      <c r="AE564" s="129">
        <f t="shared" si="195"/>
        <v>2967.0299999999997</v>
      </c>
      <c r="AF564" s="130">
        <f t="shared" si="196"/>
        <v>600.02999999999975</v>
      </c>
      <c r="AG564" s="131">
        <f t="shared" si="197"/>
        <v>1.8200928200928192E-2</v>
      </c>
      <c r="AH564" s="138">
        <f t="shared" si="198"/>
        <v>2367</v>
      </c>
      <c r="AI564" s="139">
        <f t="shared" si="199"/>
        <v>7.1799071799071801E-2</v>
      </c>
      <c r="AJ564" s="139">
        <f t="shared" si="200"/>
        <v>6.2755393638152232E-2</v>
      </c>
      <c r="AL564" s="197">
        <v>2055017111308</v>
      </c>
      <c r="AM564" s="197">
        <v>4961914969288</v>
      </c>
      <c r="AN564" s="197" t="s">
        <v>1657</v>
      </c>
      <c r="AO564" s="241" t="s">
        <v>3874</v>
      </c>
      <c r="AP564" s="241" t="s">
        <v>1658</v>
      </c>
      <c r="AQ564" s="242" t="s">
        <v>64</v>
      </c>
      <c r="AR564" s="242">
        <v>44000</v>
      </c>
      <c r="AS564" s="431">
        <f>VLOOKUP(B:B,[1]BRIDGESTONE!$B:$K,8,0)</f>
        <v>25440.799999999999</v>
      </c>
      <c r="AT564" s="431">
        <v>1050</v>
      </c>
      <c r="AU564" s="211" t="s">
        <v>3956</v>
      </c>
      <c r="AV564" s="197" t="s">
        <v>1917</v>
      </c>
      <c r="AW564" s="134" t="str">
        <f>IFERROR(VLOOKUP(AV:AV,Q商品!B:E,4,0),"")</f>
        <v>2023年製 VRX3 205/50R17 93Q XL スタッドレスタイヤ 翌営業日発送</v>
      </c>
      <c r="AX564" s="134" t="str">
        <f>IFERROR(VLOOKUP(B:B,在庫!B:M,12,0),"")</f>
        <v/>
      </c>
      <c r="AY564" s="134" t="str">
        <f>IFERROR(VLOOKUP(B:B,在庫!B:L,10,0),"")</f>
        <v/>
      </c>
      <c r="AZ564" s="244" t="e">
        <f>VLOOKUP(AL:AL,[1]MICHELIN!$B:$AH,32,0)</f>
        <v>#N/A</v>
      </c>
      <c r="BA564" s="244" t="e">
        <f>VLOOKUP(AL:AL,[1]MICHELIN!$B:$AH,33,0)</f>
        <v>#N/A</v>
      </c>
      <c r="BC564" s="11" t="s">
        <v>2055</v>
      </c>
      <c r="BD564" s="11">
        <v>1</v>
      </c>
    </row>
    <row r="565" spans="1:56" s="11" customFormat="1" ht="19.5" customHeight="1">
      <c r="A565" s="11">
        <f t="shared" si="191"/>
        <v>1</v>
      </c>
      <c r="B565" s="249">
        <f t="shared" si="192"/>
        <v>2155017111305</v>
      </c>
      <c r="C565" s="235">
        <f>VLOOKUP(B:B,[1]BRIDGESTONE!$B:$K,9,0)</f>
        <v>16</v>
      </c>
      <c r="D565" s="11" t="s">
        <v>5421</v>
      </c>
      <c r="E565" s="11" t="s">
        <v>1927</v>
      </c>
      <c r="F565" s="258" t="s">
        <v>6168</v>
      </c>
      <c r="G565" s="133" t="s">
        <v>10663</v>
      </c>
      <c r="H565" s="235">
        <v>24</v>
      </c>
      <c r="I565" s="430">
        <f>VLOOKUP(B:B,[1]BRIDGESTONE!$B:$K,10,0)</f>
        <v>24</v>
      </c>
      <c r="J565" s="132"/>
      <c r="K565" s="133" t="s">
        <v>1979</v>
      </c>
      <c r="L565" s="133">
        <v>8</v>
      </c>
      <c r="M565" s="135" t="s">
        <v>3907</v>
      </c>
      <c r="N565" s="236" t="s">
        <v>6169</v>
      </c>
      <c r="O565" s="236" t="s">
        <v>2418</v>
      </c>
      <c r="P565" s="237">
        <v>32450</v>
      </c>
      <c r="Q565" s="238">
        <f t="shared" si="201"/>
        <v>28545.454545454544</v>
      </c>
      <c r="R565" s="144">
        <f t="shared" si="190"/>
        <v>1.5724203821656055E-2</v>
      </c>
      <c r="S565" s="197">
        <v>1074475807</v>
      </c>
      <c r="T565" s="305" t="s">
        <v>8345</v>
      </c>
      <c r="U565" s="194">
        <f t="shared" si="185"/>
        <v>33200</v>
      </c>
      <c r="V565" s="11">
        <v>900</v>
      </c>
      <c r="W565" s="185">
        <v>34100</v>
      </c>
      <c r="X565" s="136">
        <f t="shared" si="186"/>
        <v>28096.6</v>
      </c>
      <c r="Y565" s="240">
        <f t="shared" si="187"/>
        <v>30045.454545454544</v>
      </c>
      <c r="Z565" s="142">
        <f t="shared" si="188"/>
        <v>0.14092503987240823</v>
      </c>
      <c r="AA565" s="137">
        <f t="shared" si="189"/>
        <v>6.4863540090771568E-2</v>
      </c>
      <c r="AB565" s="334">
        <v>3</v>
      </c>
      <c r="AC565" s="189">
        <f>ROUNDDOWN(U565/1.02,0)</f>
        <v>32549</v>
      </c>
      <c r="AD565" s="187">
        <f>ROUNDDOWN(AC565/0.91,0)</f>
        <v>35768</v>
      </c>
      <c r="AE565" s="129">
        <f t="shared" si="195"/>
        <v>3219.12</v>
      </c>
      <c r="AF565" s="130">
        <f t="shared" si="196"/>
        <v>651.11999999999989</v>
      </c>
      <c r="AG565" s="131">
        <f t="shared" si="197"/>
        <v>1.8203981212256762E-2</v>
      </c>
      <c r="AH565" s="138">
        <f t="shared" si="198"/>
        <v>2568</v>
      </c>
      <c r="AI565" s="139">
        <f t="shared" si="199"/>
        <v>7.1796018787743235E-2</v>
      </c>
      <c r="AJ565" s="139">
        <f t="shared" si="200"/>
        <v>4.6659558878514806E-2</v>
      </c>
      <c r="AL565" s="197">
        <v>2155017111305</v>
      </c>
      <c r="AM565" s="197">
        <v>4961914969271</v>
      </c>
      <c r="AN565" s="197" t="s">
        <v>1659</v>
      </c>
      <c r="AO565" s="241" t="s">
        <v>3874</v>
      </c>
      <c r="AP565" s="241" t="s">
        <v>1660</v>
      </c>
      <c r="AQ565" s="242" t="s">
        <v>39</v>
      </c>
      <c r="AR565" s="242">
        <v>48600</v>
      </c>
      <c r="AS565" s="431">
        <f>VLOOKUP(B:B,[1]BRIDGESTONE!$B:$K,8,0)</f>
        <v>28096.6</v>
      </c>
      <c r="AT565" s="431">
        <v>1050</v>
      </c>
      <c r="AU565" s="211" t="s">
        <v>3956</v>
      </c>
      <c r="AV565" s="197" t="s">
        <v>1918</v>
      </c>
      <c r="AW565" s="134" t="str">
        <f>IFERROR(VLOOKUP(AV:AV,Q商品!B:E,4,0),"")</f>
        <v>2023年製 VRX3 215/50R17 91Q スタッドレスタイヤ 翌営業日発送</v>
      </c>
      <c r="AX565" s="134" t="str">
        <f>IFERROR(VLOOKUP(B:B,在庫!B:M,12,0),"")</f>
        <v>2023年製</v>
      </c>
      <c r="AY565" s="134">
        <f>IFERROR(VLOOKUP(B:B,在庫!B:L,10,0),"")</f>
        <v>1</v>
      </c>
      <c r="AZ565" s="244" t="e">
        <f>VLOOKUP(AL:AL,[1]MICHELIN!$B:$AH,32,0)</f>
        <v>#N/A</v>
      </c>
      <c r="BA565" s="244" t="e">
        <f>VLOOKUP(AL:AL,[1]MICHELIN!$B:$AH,33,0)</f>
        <v>#N/A</v>
      </c>
      <c r="BC565" s="11" t="s">
        <v>2055</v>
      </c>
      <c r="BD565" s="11">
        <v>1</v>
      </c>
    </row>
    <row r="566" spans="1:56" s="11" customFormat="1" ht="19.5" customHeight="1">
      <c r="A566" s="11">
        <f t="shared" si="191"/>
        <v>1</v>
      </c>
      <c r="B566" s="249">
        <f t="shared" si="192"/>
        <v>2155517111300</v>
      </c>
      <c r="C566" s="235">
        <f>VLOOKUP(B:B,[1]BRIDGESTONE!$B:$K,9,0)</f>
        <v>8</v>
      </c>
      <c r="D566" s="11" t="s">
        <v>5421</v>
      </c>
      <c r="E566" s="11" t="s">
        <v>1928</v>
      </c>
      <c r="F566" s="258" t="s">
        <v>6170</v>
      </c>
      <c r="G566" s="133" t="s">
        <v>10663</v>
      </c>
      <c r="H566" s="235">
        <v>72</v>
      </c>
      <c r="I566" s="430">
        <f>VLOOKUP(B:B,[1]BRIDGESTONE!$B:$K,10,0)</f>
        <v>72</v>
      </c>
      <c r="J566" s="132"/>
      <c r="K566" s="133" t="s">
        <v>1979</v>
      </c>
      <c r="L566" s="133">
        <v>9</v>
      </c>
      <c r="M566" s="135" t="s">
        <v>7499</v>
      </c>
      <c r="N566" s="236" t="s">
        <v>8894</v>
      </c>
      <c r="O566" s="236" t="s">
        <v>2015</v>
      </c>
      <c r="P566" s="237">
        <v>31370</v>
      </c>
      <c r="Q566" s="238">
        <f t="shared" si="201"/>
        <v>27563.63636363636</v>
      </c>
      <c r="R566" s="144">
        <f t="shared" si="190"/>
        <v>2.4395778364115953E-2</v>
      </c>
      <c r="S566" s="197">
        <v>1074476686</v>
      </c>
      <c r="T566" s="305" t="s">
        <v>8346</v>
      </c>
      <c r="U566" s="194">
        <f t="shared" si="185"/>
        <v>32670</v>
      </c>
      <c r="V566" s="11">
        <v>900</v>
      </c>
      <c r="W566" s="185">
        <v>33570</v>
      </c>
      <c r="X566" s="136">
        <f t="shared" si="186"/>
        <v>26891.200000000001</v>
      </c>
      <c r="Y566" s="240">
        <f t="shared" si="187"/>
        <v>29563.63636363636</v>
      </c>
      <c r="Z566" s="142">
        <f t="shared" si="188"/>
        <v>9.6589097864201445E-2</v>
      </c>
      <c r="AA566" s="137">
        <f t="shared" si="189"/>
        <v>9.0396063960639483E-2</v>
      </c>
      <c r="AB566" s="334">
        <v>3</v>
      </c>
      <c r="AC566" s="190">
        <v>31304</v>
      </c>
      <c r="AD566" s="188">
        <v>34400</v>
      </c>
      <c r="AE566" s="129">
        <f t="shared" si="195"/>
        <v>3096</v>
      </c>
      <c r="AF566" s="130">
        <f t="shared" si="196"/>
        <v>1366</v>
      </c>
      <c r="AG566" s="131">
        <f t="shared" si="197"/>
        <v>3.9709302325581397E-2</v>
      </c>
      <c r="AH566" s="138">
        <f t="shared" si="198"/>
        <v>1730</v>
      </c>
      <c r="AI566" s="139">
        <f t="shared" si="199"/>
        <v>5.0290697674418607E-2</v>
      </c>
      <c r="AJ566" s="139">
        <f t="shared" si="200"/>
        <v>5.0686761635058086E-2</v>
      </c>
      <c r="AL566" s="197">
        <v>2155517111300</v>
      </c>
      <c r="AM566" s="197">
        <v>4961914969318</v>
      </c>
      <c r="AN566" s="197" t="s">
        <v>1453</v>
      </c>
      <c r="AO566" s="241" t="s">
        <v>3874</v>
      </c>
      <c r="AP566" s="241" t="s">
        <v>1193</v>
      </c>
      <c r="AQ566" s="242" t="s">
        <v>66</v>
      </c>
      <c r="AR566" s="242">
        <v>46500</v>
      </c>
      <c r="AS566" s="431">
        <f>VLOOKUP(B:B,[1]BRIDGESTONE!$B:$K,8,0)</f>
        <v>26891.200000000001</v>
      </c>
      <c r="AT566" s="431">
        <v>1050</v>
      </c>
      <c r="AU566" s="211" t="s">
        <v>3956</v>
      </c>
      <c r="AV566" s="197" t="s">
        <v>218</v>
      </c>
      <c r="AW566" s="134" t="str">
        <f>IFERROR(VLOOKUP(AV:AV,Q商品!B:E,4,0),"")</f>
        <v>2023年製 VRX3 215/55R17 94Q スタッドレスタイヤ 翌営業日発送</v>
      </c>
      <c r="AX566" s="134" t="str">
        <f>IFERROR(VLOOKUP(B:B,在庫!B:M,12,0),"")</f>
        <v>2023年製</v>
      </c>
      <c r="AY566" s="134">
        <f>IFERROR(VLOOKUP(B:B,在庫!B:L,10,0),"")</f>
        <v>1</v>
      </c>
      <c r="AZ566" s="244" t="e">
        <f>VLOOKUP(AL:AL,[1]MICHELIN!$B:$AH,32,0)</f>
        <v>#N/A</v>
      </c>
      <c r="BA566" s="244" t="e">
        <f>VLOOKUP(AL:AL,[1]MICHELIN!$B:$AH,33,0)</f>
        <v>#N/A</v>
      </c>
      <c r="BC566" s="11" t="s">
        <v>2055</v>
      </c>
      <c r="BD566" s="11">
        <v>1</v>
      </c>
    </row>
    <row r="567" spans="1:56" s="11" customFormat="1" ht="19.5" customHeight="1">
      <c r="A567" s="11">
        <f t="shared" si="191"/>
        <v>1</v>
      </c>
      <c r="B567" s="249">
        <f t="shared" si="192"/>
        <v>1856515111330</v>
      </c>
      <c r="C567" s="235">
        <f>VLOOKUP(B:B,[1]BRIDGESTONE!$B:$K,9,0)</f>
        <v>193</v>
      </c>
      <c r="D567" s="11" t="s">
        <v>5421</v>
      </c>
      <c r="E567" s="397" t="s">
        <v>1932</v>
      </c>
      <c r="F567" s="258" t="s">
        <v>6171</v>
      </c>
      <c r="G567" s="133" t="s">
        <v>10663</v>
      </c>
      <c r="H567" s="235">
        <v>3</v>
      </c>
      <c r="I567" s="430">
        <f>VLOOKUP(B:B,[1]BRIDGESTONE!$B:$K,10,0)</f>
        <v>3</v>
      </c>
      <c r="J567" s="132">
        <v>6</v>
      </c>
      <c r="K567" s="133" t="s">
        <v>1979</v>
      </c>
      <c r="L567" s="133">
        <v>13</v>
      </c>
      <c r="M567" s="135" t="s">
        <v>7136</v>
      </c>
      <c r="N567" s="236" t="s">
        <v>2473</v>
      </c>
      <c r="O567" s="236" t="s">
        <v>3424</v>
      </c>
      <c r="P567" s="237">
        <v>15380</v>
      </c>
      <c r="Q567" s="238">
        <f t="shared" si="201"/>
        <v>13504.545454545454</v>
      </c>
      <c r="R567" s="144">
        <f t="shared" si="190"/>
        <v>8.564119824974753E-2</v>
      </c>
      <c r="S567" s="197">
        <v>1074476694</v>
      </c>
      <c r="T567" s="305" t="s">
        <v>8349</v>
      </c>
      <c r="U567" s="194">
        <f t="shared" si="185"/>
        <v>14500</v>
      </c>
      <c r="V567" s="11">
        <v>900</v>
      </c>
      <c r="W567" s="185">
        <v>15400</v>
      </c>
      <c r="X567" s="136">
        <f t="shared" si="186"/>
        <v>12348</v>
      </c>
      <c r="Y567" s="240">
        <f t="shared" si="187"/>
        <v>13522.727272727272</v>
      </c>
      <c r="Z567" s="142">
        <f t="shared" si="188"/>
        <v>5.7241379310344787E-2</v>
      </c>
      <c r="AA567" s="137">
        <f t="shared" si="189"/>
        <v>8.6870588235294074E-2</v>
      </c>
      <c r="AB567" s="145">
        <v>3</v>
      </c>
      <c r="AC567" s="190"/>
      <c r="AD567" s="188">
        <v>15330</v>
      </c>
      <c r="AE567" s="129">
        <f t="shared" si="195"/>
        <v>1379.7</v>
      </c>
      <c r="AF567" s="130">
        <f t="shared" si="196"/>
        <v>549.70000000000005</v>
      </c>
      <c r="AG567" s="131">
        <f t="shared" si="197"/>
        <v>3.5857795172863666E-2</v>
      </c>
      <c r="AH567" s="138">
        <f t="shared" si="198"/>
        <v>830</v>
      </c>
      <c r="AI567" s="139">
        <f t="shared" si="199"/>
        <v>5.4142204827136331E-2</v>
      </c>
      <c r="AJ567" s="139">
        <f t="shared" si="200"/>
        <v>5.1012793062430409E-2</v>
      </c>
      <c r="AL567" s="197">
        <v>1856515111330</v>
      </c>
      <c r="AM567" s="197">
        <v>4961914969646</v>
      </c>
      <c r="AN567" s="197" t="s">
        <v>1649</v>
      </c>
      <c r="AO567" s="241" t="s">
        <v>3874</v>
      </c>
      <c r="AP567" s="241" t="s">
        <v>1650</v>
      </c>
      <c r="AQ567" s="242" t="s">
        <v>42</v>
      </c>
      <c r="AR567" s="242">
        <v>22200</v>
      </c>
      <c r="AS567" s="431">
        <f>VLOOKUP(B:B,[1]BRIDGESTONE!$B:$K,8,0)</f>
        <v>12348</v>
      </c>
      <c r="AT567" s="431">
        <v>525</v>
      </c>
      <c r="AU567" s="211" t="s">
        <v>3956</v>
      </c>
      <c r="AV567" s="197" t="s">
        <v>215</v>
      </c>
      <c r="AW567" s="134" t="str">
        <f>IFERROR(VLOOKUP(AV:AV,Q商品!B:E,4,0),"")</f>
        <v>2023年製 VRX3 185/65R15 88Q スタッドレスタイヤ 翌営業日発送</v>
      </c>
      <c r="AX567" s="134" t="str">
        <f>IFERROR(VLOOKUP(B:B,在庫!B:M,12,0),"")</f>
        <v>2023年製</v>
      </c>
      <c r="AY567" s="134">
        <f>IFERROR(VLOOKUP(B:B,在庫!B:L,10,0),"")</f>
        <v>1</v>
      </c>
      <c r="AZ567" s="244" t="e">
        <f>VLOOKUP(AL:AL,[1]MICHELIN!$B:$AH,32,0)</f>
        <v>#N/A</v>
      </c>
      <c r="BA567" s="244" t="e">
        <f>VLOOKUP(AL:AL,[1]MICHELIN!$B:$AH,33,0)</f>
        <v>#N/A</v>
      </c>
      <c r="BC567" s="11" t="s">
        <v>2055</v>
      </c>
      <c r="BD567" s="11">
        <v>1</v>
      </c>
    </row>
    <row r="568" spans="1:56" s="11" customFormat="1" ht="19.5" customHeight="1">
      <c r="A568" s="11">
        <f t="shared" si="191"/>
        <v>1</v>
      </c>
      <c r="B568" s="249">
        <f t="shared" si="192"/>
        <v>2156016111334</v>
      </c>
      <c r="C568" s="235">
        <f>VLOOKUP(B:B,[1]BRIDGESTONE!$B:$K,9,0)</f>
        <v>18</v>
      </c>
      <c r="D568" s="11" t="s">
        <v>5421</v>
      </c>
      <c r="E568" s="11" t="s">
        <v>1935</v>
      </c>
      <c r="F568" s="258" t="s">
        <v>6174</v>
      </c>
      <c r="G568" s="133" t="s">
        <v>10663</v>
      </c>
      <c r="H568" s="235">
        <v>38</v>
      </c>
      <c r="I568" s="430">
        <f>VLOOKUP(B:B,[1]BRIDGESTONE!$B:$K,10,0)</f>
        <v>38</v>
      </c>
      <c r="J568" s="132"/>
      <c r="K568" s="133" t="s">
        <v>1979</v>
      </c>
      <c r="L568" s="133">
        <v>16</v>
      </c>
      <c r="M568" s="135" t="s">
        <v>7499</v>
      </c>
      <c r="N568" s="236" t="s">
        <v>10725</v>
      </c>
      <c r="O568" s="236" t="s">
        <v>2015</v>
      </c>
      <c r="P568" s="237">
        <v>25400</v>
      </c>
      <c r="Q568" s="238">
        <f t="shared" si="201"/>
        <v>22136.363636363636</v>
      </c>
      <c r="R568" s="144">
        <f t="shared" si="190"/>
        <v>3.6219301848049335E-2</v>
      </c>
      <c r="S568" s="197">
        <v>1074476684</v>
      </c>
      <c r="T568" s="305" t="s">
        <v>8352</v>
      </c>
      <c r="U568" s="194">
        <f t="shared" si="185"/>
        <v>25252</v>
      </c>
      <c r="V568" s="11">
        <v>900</v>
      </c>
      <c r="W568" s="185">
        <v>26152</v>
      </c>
      <c r="X568" s="136">
        <f t="shared" si="186"/>
        <v>21334.6</v>
      </c>
      <c r="Y568" s="240">
        <f t="shared" si="187"/>
        <v>22819.999999999996</v>
      </c>
      <c r="Z568" s="142">
        <f t="shared" si="188"/>
        <v>7.5984251968503891E-2</v>
      </c>
      <c r="AA568" s="137">
        <f t="shared" si="189"/>
        <v>6.5092024539877211E-2</v>
      </c>
      <c r="AB568" s="145">
        <v>3</v>
      </c>
      <c r="AC568" s="190"/>
      <c r="AD568" s="188">
        <v>27330</v>
      </c>
      <c r="AE568" s="129">
        <f t="shared" si="195"/>
        <v>2459.6999999999998</v>
      </c>
      <c r="AF568" s="130">
        <f t="shared" si="196"/>
        <v>381.69999999999982</v>
      </c>
      <c r="AG568" s="131">
        <f t="shared" si="197"/>
        <v>1.396633735821441E-2</v>
      </c>
      <c r="AH568" s="138">
        <f t="shared" si="198"/>
        <v>2078</v>
      </c>
      <c r="AI568" s="139">
        <f t="shared" si="199"/>
        <v>7.6033662641785585E-2</v>
      </c>
      <c r="AJ568" s="139">
        <f t="shared" si="200"/>
        <v>5.1125687181662799E-2</v>
      </c>
      <c r="AL568" s="197">
        <v>2156016111334</v>
      </c>
      <c r="AM568" s="197">
        <v>4961914969462</v>
      </c>
      <c r="AN568" s="197" t="s">
        <v>1655</v>
      </c>
      <c r="AO568" s="241" t="s">
        <v>3874</v>
      </c>
      <c r="AP568" s="241" t="s">
        <v>1656</v>
      </c>
      <c r="AQ568" s="242" t="s">
        <v>48</v>
      </c>
      <c r="AR568" s="242">
        <v>36900</v>
      </c>
      <c r="AS568" s="431">
        <f>VLOOKUP(B:B,[1]BRIDGESTONE!$B:$K,8,0)</f>
        <v>21334.6</v>
      </c>
      <c r="AT568" s="431">
        <v>1050</v>
      </c>
      <c r="AU568" s="211" t="s">
        <v>3956</v>
      </c>
      <c r="AV568" s="197" t="s">
        <v>219</v>
      </c>
      <c r="AW568" s="134" t="str">
        <f>IFERROR(VLOOKUP(AV:AV,Q商品!B:E,4,0),"")</f>
        <v>2023年製 VRX3 215/60R16 95Q スタッドレスタイヤ 翌営業日発送</v>
      </c>
      <c r="AX568" s="134" t="str">
        <f>IFERROR(VLOOKUP(B:B,在庫!B:M,12,0),"")</f>
        <v>2023年製</v>
      </c>
      <c r="AY568" s="134">
        <f>IFERROR(VLOOKUP(B:B,在庫!B:L,10,0),"")</f>
        <v>1</v>
      </c>
      <c r="AZ568" s="244" t="e">
        <f>VLOOKUP(AL:AL,[1]MICHELIN!$B:$AH,32,0)</f>
        <v>#N/A</v>
      </c>
      <c r="BA568" s="244" t="e">
        <f>VLOOKUP(AL:AL,[1]MICHELIN!$B:$AH,33,0)</f>
        <v>#N/A</v>
      </c>
      <c r="BC568" s="11" t="s">
        <v>2055</v>
      </c>
      <c r="BD568" s="11">
        <v>1</v>
      </c>
    </row>
    <row r="569" spans="1:56" s="11" customFormat="1" ht="19.5" customHeight="1">
      <c r="A569" s="11">
        <f t="shared" si="191"/>
        <v>1</v>
      </c>
      <c r="B569" s="249">
        <f t="shared" si="192"/>
        <v>2156017111333</v>
      </c>
      <c r="C569" s="235">
        <f>VLOOKUP(B:B,[1]BRIDGESTONE!$B:$K,9,0)</f>
        <v>42</v>
      </c>
      <c r="D569" s="11" t="s">
        <v>5421</v>
      </c>
      <c r="E569" s="11" t="s">
        <v>1936</v>
      </c>
      <c r="F569" s="258" t="s">
        <v>6175</v>
      </c>
      <c r="G569" s="133" t="s">
        <v>10663</v>
      </c>
      <c r="H569" s="235">
        <v>59</v>
      </c>
      <c r="I569" s="430">
        <f>VLOOKUP(B:B,[1]BRIDGESTONE!$B:$K,10,0)</f>
        <v>59</v>
      </c>
      <c r="J569" s="132"/>
      <c r="K569" s="133" t="s">
        <v>1979</v>
      </c>
      <c r="L569" s="133">
        <v>17</v>
      </c>
      <c r="M569" s="425" t="s">
        <v>7136</v>
      </c>
      <c r="N569" s="236" t="s">
        <v>10726</v>
      </c>
      <c r="O569" s="236" t="s">
        <v>3424</v>
      </c>
      <c r="P569" s="237">
        <v>24902</v>
      </c>
      <c r="Q569" s="238">
        <f t="shared" si="201"/>
        <v>21683.63636363636</v>
      </c>
      <c r="R569" s="144">
        <f t="shared" si="190"/>
        <v>-5.8475599530437794E-2</v>
      </c>
      <c r="S569" s="197">
        <v>1074476695</v>
      </c>
      <c r="T569" s="305" t="s">
        <v>8353</v>
      </c>
      <c r="U569" s="194">
        <f t="shared" ref="U569:U575" si="204">W569-V569</f>
        <v>25500</v>
      </c>
      <c r="V569" s="11">
        <v>900</v>
      </c>
      <c r="W569" s="185">
        <v>26400</v>
      </c>
      <c r="X569" s="136">
        <f t="shared" ref="X569:X583" si="205">AS569</f>
        <v>22951.599999999999</v>
      </c>
      <c r="Y569" s="240">
        <f t="shared" ref="Y569:Y583" si="206">(W569-AT569)/1.1</f>
        <v>23045.454545454544</v>
      </c>
      <c r="Z569" s="142">
        <f t="shared" ref="Z569:Z583" si="207">IFERROR(-1+(AD569/N569),"")</f>
        <v>0.22387811173091343</v>
      </c>
      <c r="AA569" s="137">
        <f t="shared" ref="AA569:AA583" si="208">IFERROR((Y569-X569)/Y569,"")</f>
        <v>4.0725838264299864E-3</v>
      </c>
      <c r="AB569" s="141">
        <v>3</v>
      </c>
      <c r="AC569" s="190"/>
      <c r="AD569" s="188">
        <v>29400</v>
      </c>
      <c r="AE569" s="129">
        <f t="shared" si="195"/>
        <v>2646</v>
      </c>
      <c r="AF569" s="130">
        <f t="shared" si="196"/>
        <v>-1254</v>
      </c>
      <c r="AG569" s="131">
        <f t="shared" si="197"/>
        <v>-4.2653061224489794E-2</v>
      </c>
      <c r="AH569" s="138">
        <f t="shared" si="198"/>
        <v>3900</v>
      </c>
      <c r="AI569" s="139">
        <f t="shared" si="199"/>
        <v>0.1326530612244898</v>
      </c>
      <c r="AJ569" s="139">
        <f t="shared" si="200"/>
        <v>4.6725645050919778E-2</v>
      </c>
      <c r="AL569" s="197">
        <v>2156017111333</v>
      </c>
      <c r="AM569" s="197">
        <v>4961914969349</v>
      </c>
      <c r="AN569" s="197" t="s">
        <v>1661</v>
      </c>
      <c r="AO569" s="241" t="s">
        <v>3874</v>
      </c>
      <c r="AP569" s="241" t="s">
        <v>1662</v>
      </c>
      <c r="AQ569" s="242" t="s">
        <v>67</v>
      </c>
      <c r="AR569" s="242">
        <v>39700</v>
      </c>
      <c r="AS569" s="431">
        <f>VLOOKUP(B:B,[1]BRIDGESTONE!$B:$K,8,0)</f>
        <v>22951.599999999999</v>
      </c>
      <c r="AT569" s="431">
        <v>1050</v>
      </c>
      <c r="AU569" s="211" t="s">
        <v>3956</v>
      </c>
      <c r="AV569" s="197" t="s">
        <v>220</v>
      </c>
      <c r="AW569" s="134" t="str">
        <f>IFERROR(VLOOKUP(AV:AV,Q商品!B:E,4,0),"")</f>
        <v>2023年製 BLIZZAK VRX3 215/60R17 96Q スタッドレスタイヤ 翌営業日発送</v>
      </c>
      <c r="AX569" s="134" t="str">
        <f>IFERROR(VLOOKUP(B:B,在庫!B:M,12,0),"")</f>
        <v>2023年製</v>
      </c>
      <c r="AY569" s="134">
        <f>IFERROR(VLOOKUP(B:B,在庫!B:L,10,0),"")</f>
        <v>1</v>
      </c>
      <c r="AZ569" s="244" t="e">
        <f>VLOOKUP(AL:AL,[1]MICHELIN!$B:$AH,32,0)</f>
        <v>#N/A</v>
      </c>
      <c r="BA569" s="244" t="e">
        <f>VLOOKUP(AL:AL,[1]MICHELIN!$B:$AH,33,0)</f>
        <v>#N/A</v>
      </c>
      <c r="BC569" s="11" t="s">
        <v>150</v>
      </c>
      <c r="BD569" s="11">
        <v>10</v>
      </c>
    </row>
    <row r="570" spans="1:56" s="11" customFormat="1" ht="19.5" customHeight="1">
      <c r="A570" s="11">
        <f t="shared" si="191"/>
        <v>1</v>
      </c>
      <c r="B570" s="249">
        <f t="shared" si="192"/>
        <v>2156516111339</v>
      </c>
      <c r="C570" s="235">
        <f>VLOOKUP(B:B,[1]BRIDGESTONE!$B:$K,9,0)</f>
        <v>4</v>
      </c>
      <c r="D570" s="11" t="s">
        <v>5421</v>
      </c>
      <c r="E570" s="11" t="s">
        <v>5649</v>
      </c>
      <c r="F570" s="258" t="s">
        <v>6176</v>
      </c>
      <c r="G570" s="133" t="s">
        <v>10663</v>
      </c>
      <c r="H570" s="235">
        <v>28</v>
      </c>
      <c r="I570" s="430">
        <f>VLOOKUP(B:B,[1]BRIDGESTONE!$B:$K,10,0)</f>
        <v>28</v>
      </c>
      <c r="J570" s="132"/>
      <c r="K570" s="133" t="s">
        <v>1979</v>
      </c>
      <c r="L570" s="133">
        <v>18</v>
      </c>
      <c r="M570" s="425" t="s">
        <v>7136</v>
      </c>
      <c r="N570" s="236" t="s">
        <v>10727</v>
      </c>
      <c r="O570" s="236" t="s">
        <v>3424</v>
      </c>
      <c r="P570" s="237">
        <v>24459</v>
      </c>
      <c r="Q570" s="238">
        <f t="shared" si="201"/>
        <v>21280.909090909088</v>
      </c>
      <c r="R570" s="144">
        <f t="shared" si="190"/>
        <v>6.7934555085650675E-2</v>
      </c>
      <c r="S570" s="197">
        <v>1074476683</v>
      </c>
      <c r="T570" s="305" t="s">
        <v>8354</v>
      </c>
      <c r="U570" s="194">
        <f t="shared" si="204"/>
        <v>23559</v>
      </c>
      <c r="V570" s="11">
        <v>900</v>
      </c>
      <c r="W570" s="185">
        <v>24459</v>
      </c>
      <c r="X570" s="136">
        <f t="shared" si="205"/>
        <v>19835.2</v>
      </c>
      <c r="Y570" s="240">
        <f t="shared" si="206"/>
        <v>21280.909090909088</v>
      </c>
      <c r="Z570" s="142">
        <f t="shared" si="207"/>
        <v>7.8502056915051632E-2</v>
      </c>
      <c r="AA570" s="137">
        <f t="shared" si="208"/>
        <v>6.7934555085650675E-2</v>
      </c>
      <c r="AB570" s="145">
        <v>3</v>
      </c>
      <c r="AC570" s="190"/>
      <c r="AD570" s="188">
        <v>25430</v>
      </c>
      <c r="AE570" s="129">
        <f t="shared" si="195"/>
        <v>2288.6999999999998</v>
      </c>
      <c r="AF570" s="130">
        <f t="shared" si="196"/>
        <v>417.69999999999982</v>
      </c>
      <c r="AG570" s="131">
        <f t="shared" si="197"/>
        <v>1.6425481714510415E-2</v>
      </c>
      <c r="AH570" s="138">
        <f t="shared" si="198"/>
        <v>1871</v>
      </c>
      <c r="AI570" s="139">
        <f t="shared" si="199"/>
        <v>7.3574518285489582E-2</v>
      </c>
      <c r="AJ570" s="139">
        <f t="shared" si="200"/>
        <v>5.150907337114026E-2</v>
      </c>
      <c r="AL570" s="197">
        <v>2156516111339</v>
      </c>
      <c r="AM570" s="197">
        <v>4961914969516</v>
      </c>
      <c r="AN570" s="197" t="s">
        <v>1653</v>
      </c>
      <c r="AO570" s="241" t="s">
        <v>3874</v>
      </c>
      <c r="AP570" s="241" t="s">
        <v>1654</v>
      </c>
      <c r="AQ570" s="242" t="s">
        <v>73</v>
      </c>
      <c r="AR570" s="242">
        <v>34300</v>
      </c>
      <c r="AS570" s="431">
        <f>VLOOKUP(B:B,[1]BRIDGESTONE!$B:$K,8,0)</f>
        <v>19835.2</v>
      </c>
      <c r="AT570" s="431">
        <v>1050</v>
      </c>
      <c r="AU570" s="211" t="s">
        <v>3956</v>
      </c>
      <c r="AV570" s="197" t="s">
        <v>221</v>
      </c>
      <c r="AW570" s="134" t="str">
        <f>IFERROR(VLOOKUP(AV:AV,Q商品!B:E,4,0),"")</f>
        <v>2023年製 VRX3 215/65R16 98Q スタッドレスタイヤ 翌営業日発送</v>
      </c>
      <c r="AX570" s="134" t="str">
        <f>IFERROR(VLOOKUP(B:B,在庫!B:M,12,0),"")</f>
        <v>2023年製</v>
      </c>
      <c r="AY570" s="134">
        <f>IFERROR(VLOOKUP(B:B,在庫!B:L,10,0),"")</f>
        <v>1</v>
      </c>
      <c r="AZ570" s="244" t="e">
        <f>VLOOKUP(AL:AL,[1]MICHELIN!$B:$AH,32,0)</f>
        <v>#N/A</v>
      </c>
      <c r="BA570" s="244" t="e">
        <f>VLOOKUP(AL:AL,[1]MICHELIN!$B:$AH,33,0)</f>
        <v>#N/A</v>
      </c>
      <c r="BC570" s="11" t="s">
        <v>2055</v>
      </c>
      <c r="BD570" s="11">
        <v>1</v>
      </c>
    </row>
    <row r="571" spans="1:56" s="11" customFormat="1" ht="19.5" customHeight="1">
      <c r="A571" s="247">
        <f t="shared" si="191"/>
        <v>1</v>
      </c>
      <c r="B571" s="261">
        <f t="shared" si="192"/>
        <v>2155517169868</v>
      </c>
      <c r="C571" s="243">
        <f>VLOOKUP(B:B,[1]DUNLOP!$B:$K,9,0)</f>
        <v>42</v>
      </c>
      <c r="D571" s="11" t="s">
        <v>5422</v>
      </c>
      <c r="E571" s="397" t="s">
        <v>1896</v>
      </c>
      <c r="F571" s="258" t="s">
        <v>6180</v>
      </c>
      <c r="G571" s="133" t="s">
        <v>10663</v>
      </c>
      <c r="H571" s="235">
        <v>2</v>
      </c>
      <c r="I571" s="430">
        <f>VLOOKUP(B:B,[1]DUNLOP!$B:$K,10,0)</f>
        <v>2</v>
      </c>
      <c r="J571" s="132">
        <v>1222</v>
      </c>
      <c r="K571" s="133" t="s">
        <v>1980</v>
      </c>
      <c r="L571" s="133">
        <v>7</v>
      </c>
      <c r="M571" s="135" t="s">
        <v>3998</v>
      </c>
      <c r="N571" s="236" t="s">
        <v>2476</v>
      </c>
      <c r="O571" s="236" t="s">
        <v>2015</v>
      </c>
      <c r="P571" s="237">
        <v>19800</v>
      </c>
      <c r="Q571" s="238">
        <f t="shared" si="201"/>
        <v>17045.454545454544</v>
      </c>
      <c r="R571" s="144">
        <f t="shared" ref="R571:R583" si="209">IFERROR((Q571-X571)/Q571,"")</f>
        <v>0.31101866666666661</v>
      </c>
      <c r="S571" s="248">
        <v>1074475809</v>
      </c>
      <c r="T571" s="305" t="s">
        <v>8361</v>
      </c>
      <c r="U571" s="194">
        <f t="shared" si="204"/>
        <v>19800</v>
      </c>
      <c r="W571" s="185">
        <v>19800</v>
      </c>
      <c r="X571" s="136">
        <f t="shared" si="205"/>
        <v>11744</v>
      </c>
      <c r="Y571" s="240">
        <f t="shared" si="206"/>
        <v>17045.454545454544</v>
      </c>
      <c r="Z571" s="142">
        <f t="shared" si="207"/>
        <v>7.7272727272727382E-2</v>
      </c>
      <c r="AA571" s="137">
        <f t="shared" si="208"/>
        <v>0.31101866666666661</v>
      </c>
      <c r="AB571" s="145"/>
      <c r="AC571" s="189">
        <f t="shared" ref="AC571:AC602" si="210">ROUNDDOWN(U571/1.02,0)</f>
        <v>19411</v>
      </c>
      <c r="AD571" s="187">
        <f t="shared" ref="AD571:AD602" si="211">ROUNDDOWN(AC571/0.91,0)</f>
        <v>21330</v>
      </c>
      <c r="AE571" s="129">
        <f t="shared" si="195"/>
        <v>1919.6999999999998</v>
      </c>
      <c r="AF571" s="130">
        <f t="shared" si="196"/>
        <v>389.69999999999982</v>
      </c>
      <c r="AG571" s="131">
        <f t="shared" si="197"/>
        <v>1.8270042194092818E-2</v>
      </c>
      <c r="AH571" s="138">
        <f t="shared" si="198"/>
        <v>1530</v>
      </c>
      <c r="AI571" s="139">
        <f t="shared" si="199"/>
        <v>7.1729957805907171E-2</v>
      </c>
      <c r="AJ571" s="139">
        <f t="shared" si="200"/>
        <v>0.29274862447257377</v>
      </c>
      <c r="AL571" s="197">
        <v>2155517169868</v>
      </c>
      <c r="AM571" s="197" t="s">
        <v>152</v>
      </c>
      <c r="AN571" s="197" t="s">
        <v>152</v>
      </c>
      <c r="AO571" s="241" t="s">
        <v>1580</v>
      </c>
      <c r="AP571" s="241" t="s">
        <v>1581</v>
      </c>
      <c r="AQ571" s="242" t="s">
        <v>66</v>
      </c>
      <c r="AR571" s="242" t="s">
        <v>152</v>
      </c>
      <c r="AS571" s="431">
        <f>VLOOKUP(B:B,[1]DUNLOP!$B:$K,8,0)</f>
        <v>11744</v>
      </c>
      <c r="AT571" s="431">
        <v>1050</v>
      </c>
      <c r="AU571" s="211" t="s">
        <v>3957</v>
      </c>
      <c r="AV571" s="197" t="s">
        <v>9167</v>
      </c>
      <c r="AW571" s="134" t="str">
        <f>IFERROR(VLOOKUP(AV:AV,Q商品!B:E,4,0),"")</f>
        <v>2022年製 WINTER MAXX 02 215/55R17 94S スタッドレスタイヤ 翌営業日発送</v>
      </c>
      <c r="AX571" s="134" t="str">
        <f>IFERROR(VLOOKUP(B:B,在庫!B:M,12,0),"")</f>
        <v>2022年製</v>
      </c>
      <c r="AY571" s="134">
        <f>IFERROR(VLOOKUP(B:B,在庫!B:L,10,0),"")</f>
        <v>1</v>
      </c>
      <c r="AZ571" s="244" t="e">
        <f>VLOOKUP(AL:AL,[1]MICHELIN!$B:$AH,32,0)</f>
        <v>#N/A</v>
      </c>
      <c r="BA571" s="244" t="e">
        <f>VLOOKUP(AL:AL,[1]MICHELIN!$B:$AH,33,0)</f>
        <v>#N/A</v>
      </c>
      <c r="BC571" s="11" t="s">
        <v>2055</v>
      </c>
      <c r="BD571" s="11">
        <v>1</v>
      </c>
    </row>
    <row r="572" spans="1:56" s="11" customFormat="1" ht="19.5" customHeight="1">
      <c r="A572" s="247">
        <f t="shared" si="191"/>
        <v>1</v>
      </c>
      <c r="B572" s="261">
        <f t="shared" si="192"/>
        <v>2156016169861</v>
      </c>
      <c r="C572" s="243">
        <f>VLOOKUP(B:B,[1]DUNLOP!$B:$K,9,0)</f>
        <v>133</v>
      </c>
      <c r="D572" s="11" t="s">
        <v>5422</v>
      </c>
      <c r="E572" s="397" t="s">
        <v>1897</v>
      </c>
      <c r="F572" s="258" t="s">
        <v>6190</v>
      </c>
      <c r="G572" s="133" t="s">
        <v>10663</v>
      </c>
      <c r="H572" s="313">
        <v>3</v>
      </c>
      <c r="I572" s="430">
        <f>VLOOKUP(B:B,[1]DUNLOP!$B:$K,10,0)</f>
        <v>3</v>
      </c>
      <c r="J572" s="132">
        <v>342</v>
      </c>
      <c r="K572" s="133" t="s">
        <v>1980</v>
      </c>
      <c r="L572" s="133">
        <v>8</v>
      </c>
      <c r="M572" s="135" t="s">
        <v>3998</v>
      </c>
      <c r="N572" s="236" t="s">
        <v>7213</v>
      </c>
      <c r="O572" s="236" t="s">
        <v>4002</v>
      </c>
      <c r="P572" s="237">
        <v>14298</v>
      </c>
      <c r="Q572" s="238">
        <f t="shared" si="201"/>
        <v>12043.636363636362</v>
      </c>
      <c r="R572" s="144">
        <f t="shared" si="209"/>
        <v>0.29506340579710139</v>
      </c>
      <c r="S572" s="248">
        <v>1074476361</v>
      </c>
      <c r="T572" s="305" t="s">
        <v>8362</v>
      </c>
      <c r="U572" s="194">
        <f t="shared" si="204"/>
        <v>13398</v>
      </c>
      <c r="V572" s="11">
        <v>900</v>
      </c>
      <c r="W572" s="185">
        <v>14298</v>
      </c>
      <c r="X572" s="136">
        <f t="shared" si="205"/>
        <v>8490</v>
      </c>
      <c r="Y572" s="240">
        <f t="shared" si="206"/>
        <v>12043.636363636362</v>
      </c>
      <c r="Z572" s="142">
        <f t="shared" si="207"/>
        <v>7.7324973876698122E-2</v>
      </c>
      <c r="AA572" s="137">
        <f t="shared" si="208"/>
        <v>0.29506340579710139</v>
      </c>
      <c r="AB572" s="145"/>
      <c r="AC572" s="189">
        <f t="shared" si="210"/>
        <v>13135</v>
      </c>
      <c r="AD572" s="187">
        <f t="shared" si="211"/>
        <v>14434</v>
      </c>
      <c r="AE572" s="129">
        <f t="shared" si="195"/>
        <v>1299.06</v>
      </c>
      <c r="AF572" s="130">
        <f t="shared" si="196"/>
        <v>263.05999999999995</v>
      </c>
      <c r="AG572" s="131">
        <f t="shared" si="197"/>
        <v>1.8225024248302614E-2</v>
      </c>
      <c r="AH572" s="138">
        <f t="shared" si="198"/>
        <v>1036</v>
      </c>
      <c r="AI572" s="139">
        <f t="shared" si="199"/>
        <v>7.1774975751697376E-2</v>
      </c>
      <c r="AJ572" s="139">
        <f t="shared" si="200"/>
        <v>0.27683838154879875</v>
      </c>
      <c r="AL572" s="197">
        <v>2156016169861</v>
      </c>
      <c r="AM572" s="197" t="s">
        <v>152</v>
      </c>
      <c r="AN572" s="197" t="s">
        <v>152</v>
      </c>
      <c r="AO572" s="241" t="s">
        <v>1580</v>
      </c>
      <c r="AP572" s="241" t="s">
        <v>1216</v>
      </c>
      <c r="AQ572" s="242" t="s">
        <v>48</v>
      </c>
      <c r="AR572" s="242" t="s">
        <v>152</v>
      </c>
      <c r="AS572" s="431">
        <v>8490</v>
      </c>
      <c r="AT572" s="431">
        <v>1050</v>
      </c>
      <c r="AU572" s="211" t="s">
        <v>3957</v>
      </c>
      <c r="AV572" s="197" t="s">
        <v>233</v>
      </c>
      <c r="AW572" s="134" t="str">
        <f>IFERROR(VLOOKUP(AV:AV,Q商品!B:E,4,0),"")</f>
        <v>2022年製 WINTER MAXX 02 215/60R16 95S スタッドレスタイヤ ラベルなし 翌営業日発送</v>
      </c>
      <c r="AX572" s="134" t="str">
        <f>IFERROR(VLOOKUP(B:B,在庫!B:M,12,0),"")</f>
        <v>2022年製</v>
      </c>
      <c r="AY572" s="134">
        <f>IFERROR(VLOOKUP(B:B,在庫!B:L,10,0),"")</f>
        <v>1</v>
      </c>
      <c r="AZ572" s="244" t="e">
        <f>VLOOKUP(AL:AL,[1]MICHELIN!$B:$AH,32,0)</f>
        <v>#N/A</v>
      </c>
      <c r="BA572" s="244" t="e">
        <f>VLOOKUP(AL:AL,[1]MICHELIN!$B:$AH,33,0)</f>
        <v>#N/A</v>
      </c>
      <c r="BC572" s="11" t="s">
        <v>2055</v>
      </c>
      <c r="BD572" s="11">
        <v>1</v>
      </c>
    </row>
    <row r="573" spans="1:56" s="11" customFormat="1" ht="19.5" customHeight="1">
      <c r="A573" s="247">
        <f t="shared" si="191"/>
        <v>1</v>
      </c>
      <c r="B573" s="261">
        <f t="shared" si="192"/>
        <v>2254018169824</v>
      </c>
      <c r="C573" s="243">
        <f>VLOOKUP(B:B,[1]DUNLOP!$B:$K,9,0)</f>
        <v>24</v>
      </c>
      <c r="D573" s="11" t="s">
        <v>5422</v>
      </c>
      <c r="E573" s="397" t="s">
        <v>1898</v>
      </c>
      <c r="F573" s="258" t="s">
        <v>6191</v>
      </c>
      <c r="G573" s="133" t="s">
        <v>10663</v>
      </c>
      <c r="H573" s="235">
        <v>4</v>
      </c>
      <c r="I573" s="430">
        <f>VLOOKUP(B:B,[1]DUNLOP!$B:$K,10,0)</f>
        <v>4</v>
      </c>
      <c r="J573" s="132" t="s">
        <v>12</v>
      </c>
      <c r="K573" s="133" t="s">
        <v>1980</v>
      </c>
      <c r="L573" s="133">
        <v>9</v>
      </c>
      <c r="M573" s="135" t="s">
        <v>3998</v>
      </c>
      <c r="N573" s="236" t="s">
        <v>8544</v>
      </c>
      <c r="O573" s="236" t="s">
        <v>2015</v>
      </c>
      <c r="P573" s="237">
        <v>26950</v>
      </c>
      <c r="Q573" s="238">
        <f t="shared" si="201"/>
        <v>24022.727272727272</v>
      </c>
      <c r="R573" s="144">
        <f t="shared" si="209"/>
        <v>0.3264711447492904</v>
      </c>
      <c r="S573" s="248">
        <v>1074475812</v>
      </c>
      <c r="T573" s="305" t="s">
        <v>8363</v>
      </c>
      <c r="U573" s="194">
        <f t="shared" si="204"/>
        <v>26950</v>
      </c>
      <c r="W573" s="185">
        <v>26950</v>
      </c>
      <c r="X573" s="136">
        <f t="shared" si="205"/>
        <v>16180</v>
      </c>
      <c r="Y573" s="240">
        <f t="shared" si="206"/>
        <v>24022.727272727272</v>
      </c>
      <c r="Z573" s="142">
        <f t="shared" si="207"/>
        <v>7.7328385899814389E-2</v>
      </c>
      <c r="AA573" s="137">
        <f t="shared" si="208"/>
        <v>0.3264711447492904</v>
      </c>
      <c r="AB573" s="145"/>
      <c r="AC573" s="189">
        <f t="shared" si="210"/>
        <v>26421</v>
      </c>
      <c r="AD573" s="187">
        <f t="shared" si="211"/>
        <v>29034</v>
      </c>
      <c r="AE573" s="129">
        <f t="shared" si="195"/>
        <v>2613.06</v>
      </c>
      <c r="AF573" s="130">
        <f t="shared" si="196"/>
        <v>529.05999999999995</v>
      </c>
      <c r="AG573" s="131">
        <f t="shared" si="197"/>
        <v>1.8222084452710612E-2</v>
      </c>
      <c r="AH573" s="138">
        <f t="shared" si="198"/>
        <v>2084</v>
      </c>
      <c r="AI573" s="139">
        <f t="shared" si="199"/>
        <v>7.1777915547289378E-2</v>
      </c>
      <c r="AJ573" s="139">
        <f t="shared" si="200"/>
        <v>0.30824906029657978</v>
      </c>
      <c r="AL573" s="197">
        <v>2254018169824</v>
      </c>
      <c r="AM573" s="197" t="s">
        <v>152</v>
      </c>
      <c r="AN573" s="197" t="s">
        <v>152</v>
      </c>
      <c r="AO573" s="241" t="s">
        <v>1580</v>
      </c>
      <c r="AP573" s="241" t="s">
        <v>1583</v>
      </c>
      <c r="AQ573" s="242" t="s">
        <v>38</v>
      </c>
      <c r="AR573" s="242" t="s">
        <v>152</v>
      </c>
      <c r="AS573" s="431">
        <f>VLOOKUP(B:B,[1]DUNLOP!$B:$K,8,0)</f>
        <v>16180</v>
      </c>
      <c r="AT573" s="431">
        <v>525</v>
      </c>
      <c r="AU573" s="211" t="s">
        <v>3957</v>
      </c>
      <c r="AV573" s="197" t="s">
        <v>1901</v>
      </c>
      <c r="AW573" s="134" t="str">
        <f>IFERROR(VLOOKUP(AV:AV,Q商品!B:E,4,0),"")</f>
        <v>2022年製 WINTER MAXX 02 225/40R18 92S XL スタッドレスタイヤ 翌営業日発送</v>
      </c>
      <c r="AX573" s="134" t="str">
        <f>IFERROR(VLOOKUP(B:B,在庫!B:M,12,0),"")</f>
        <v>2022年製</v>
      </c>
      <c r="AY573" s="134">
        <f>IFERROR(VLOOKUP(B:B,在庫!B:L,10,0),"")</f>
        <v>1</v>
      </c>
      <c r="AZ573" s="244" t="e">
        <f>VLOOKUP(AL:AL,[1]MICHELIN!$B:$AH,32,0)</f>
        <v>#N/A</v>
      </c>
      <c r="BA573" s="244" t="e">
        <f>VLOOKUP(AL:AL,[1]MICHELIN!$B:$AH,33,0)</f>
        <v>#N/A</v>
      </c>
      <c r="BC573" s="11" t="s">
        <v>2055</v>
      </c>
      <c r="BD573" s="11">
        <v>1</v>
      </c>
    </row>
    <row r="574" spans="1:56" s="11" customFormat="1" ht="19.5" customHeight="1">
      <c r="A574" s="247">
        <f t="shared" si="191"/>
        <v>1</v>
      </c>
      <c r="B574" s="261">
        <f t="shared" si="192"/>
        <v>2255017169853</v>
      </c>
      <c r="C574" s="243">
        <f>VLOOKUP(B:B,[1]DUNLOP!$B:$K,9,0)</f>
        <v>12</v>
      </c>
      <c r="D574" s="11" t="s">
        <v>5422</v>
      </c>
      <c r="E574" s="397" t="s">
        <v>1899</v>
      </c>
      <c r="F574" s="258" t="s">
        <v>6192</v>
      </c>
      <c r="G574" s="133" t="s">
        <v>10663</v>
      </c>
      <c r="H574" s="235">
        <v>0</v>
      </c>
      <c r="I574" s="430">
        <f>VLOOKUP(B:B,[1]DUNLOP!$B:$K,10,0)</f>
        <v>0</v>
      </c>
      <c r="J574" s="132">
        <v>942</v>
      </c>
      <c r="K574" s="133" t="s">
        <v>1980</v>
      </c>
      <c r="L574" s="133">
        <v>10</v>
      </c>
      <c r="M574" s="135" t="s">
        <v>3998</v>
      </c>
      <c r="N574" s="236" t="s">
        <v>8897</v>
      </c>
      <c r="O574" s="236" t="s">
        <v>2015</v>
      </c>
      <c r="P574" s="237">
        <v>21340</v>
      </c>
      <c r="Q574" s="238">
        <f t="shared" si="201"/>
        <v>18445.454545454544</v>
      </c>
      <c r="R574" s="144">
        <f t="shared" si="209"/>
        <v>0.33121734844751105</v>
      </c>
      <c r="S574" s="248">
        <v>1074475811</v>
      </c>
      <c r="T574" s="305" t="s">
        <v>8364</v>
      </c>
      <c r="U574" s="194">
        <f t="shared" si="204"/>
        <v>21340</v>
      </c>
      <c r="W574" s="185">
        <v>21340</v>
      </c>
      <c r="X574" s="136">
        <f t="shared" si="205"/>
        <v>12336</v>
      </c>
      <c r="Y574" s="240">
        <f t="shared" si="206"/>
        <v>18445.454545454544</v>
      </c>
      <c r="Z574" s="142">
        <f t="shared" si="207"/>
        <v>7.7319587628865927E-2</v>
      </c>
      <c r="AA574" s="137">
        <f t="shared" si="208"/>
        <v>0.33121734844751105</v>
      </c>
      <c r="AB574" s="334"/>
      <c r="AC574" s="189">
        <f t="shared" si="210"/>
        <v>20921</v>
      </c>
      <c r="AD574" s="187">
        <f t="shared" si="211"/>
        <v>22990</v>
      </c>
      <c r="AE574" s="129">
        <f t="shared" si="195"/>
        <v>2069.1</v>
      </c>
      <c r="AF574" s="130">
        <f t="shared" si="196"/>
        <v>419.09999999999991</v>
      </c>
      <c r="AG574" s="131">
        <f t="shared" si="197"/>
        <v>1.8229665071770332E-2</v>
      </c>
      <c r="AH574" s="138">
        <f t="shared" si="198"/>
        <v>1650</v>
      </c>
      <c r="AI574" s="139">
        <f t="shared" si="199"/>
        <v>7.1770334928229665E-2</v>
      </c>
      <c r="AJ574" s="139">
        <f t="shared" si="200"/>
        <v>0.31298768337574073</v>
      </c>
      <c r="AL574" s="197">
        <v>2255017169853</v>
      </c>
      <c r="AM574" s="197" t="s">
        <v>152</v>
      </c>
      <c r="AN574" s="197" t="s">
        <v>152</v>
      </c>
      <c r="AO574" s="241" t="s">
        <v>1580</v>
      </c>
      <c r="AP574" s="241" t="s">
        <v>1582</v>
      </c>
      <c r="AQ574" s="242" t="s">
        <v>32</v>
      </c>
      <c r="AR574" s="242" t="s">
        <v>152</v>
      </c>
      <c r="AS574" s="431">
        <f>VLOOKUP(B:B,[1]DUNLOP!$B:$K,8,0)</f>
        <v>12336</v>
      </c>
      <c r="AT574" s="431">
        <v>1050</v>
      </c>
      <c r="AU574" s="211" t="s">
        <v>3957</v>
      </c>
      <c r="AV574" s="197" t="s">
        <v>1902</v>
      </c>
      <c r="AW574" s="134" t="str">
        <f>IFERROR(VLOOKUP(AV:AV,Q商品!B:E,4,0),"")</f>
        <v>2022年製 WINTER MAXX 02 225/50R17 94S スタッドレスタイヤ 翌営業日発送</v>
      </c>
      <c r="AX574" s="134" t="str">
        <f>IFERROR(VLOOKUP(B:B,在庫!B:M,12,0),"")</f>
        <v>2023年製</v>
      </c>
      <c r="AY574" s="134">
        <f>IFERROR(VLOOKUP(B:B,在庫!B:L,10,0),"")</f>
        <v>1</v>
      </c>
      <c r="AZ574" s="244" t="e">
        <f>VLOOKUP(AL:AL,[1]MICHELIN!$B:$AH,32,0)</f>
        <v>#N/A</v>
      </c>
      <c r="BA574" s="244" t="e">
        <f>VLOOKUP(AL:AL,[1]MICHELIN!$B:$AH,33,0)</f>
        <v>#N/A</v>
      </c>
      <c r="BC574" s="11" t="s">
        <v>2055</v>
      </c>
      <c r="BD574" s="11">
        <v>1</v>
      </c>
    </row>
    <row r="575" spans="1:56" s="11" customFormat="1" ht="19.5" customHeight="1">
      <c r="A575" s="11">
        <f t="shared" si="191"/>
        <v>1</v>
      </c>
      <c r="B575" s="249">
        <f t="shared" si="192"/>
        <v>1958015156566</v>
      </c>
      <c r="C575" s="235">
        <f>VLOOKUP(B:B,[1]MICHELIN!$B:$K,9,0)</f>
        <v>74</v>
      </c>
      <c r="D575" s="11" t="s">
        <v>6158</v>
      </c>
      <c r="E575" s="11" t="s">
        <v>6786</v>
      </c>
      <c r="F575" s="258" t="s">
        <v>6212</v>
      </c>
      <c r="G575" s="133" t="s">
        <v>10663</v>
      </c>
      <c r="H575" s="235">
        <v>20</v>
      </c>
      <c r="I575" s="430">
        <f>VLOOKUP(B:B,[1]MICHELIN!$B:$K,10,0)</f>
        <v>20</v>
      </c>
      <c r="J575" s="132"/>
      <c r="K575" s="133" t="s">
        <v>5448</v>
      </c>
      <c r="L575" s="133">
        <v>1</v>
      </c>
      <c r="M575" s="135" t="s">
        <v>3998</v>
      </c>
      <c r="N575" s="236" t="s">
        <v>8651</v>
      </c>
      <c r="O575" s="236" t="s">
        <v>4002</v>
      </c>
      <c r="P575" s="237">
        <v>12210</v>
      </c>
      <c r="Q575" s="238">
        <f t="shared" si="201"/>
        <v>10145.454545454544</v>
      </c>
      <c r="R575" s="144">
        <f t="shared" si="209"/>
        <v>0.16218637992831531</v>
      </c>
      <c r="S575" s="197">
        <v>1074475761</v>
      </c>
      <c r="T575" s="305" t="s">
        <v>8581</v>
      </c>
      <c r="U575" s="194">
        <f t="shared" si="204"/>
        <v>11310</v>
      </c>
      <c r="V575" s="11">
        <v>900</v>
      </c>
      <c r="W575" s="185">
        <v>12210</v>
      </c>
      <c r="X575" s="136">
        <f t="shared" si="205"/>
        <v>8500</v>
      </c>
      <c r="Y575" s="240">
        <f t="shared" si="206"/>
        <v>10145.454545454544</v>
      </c>
      <c r="Z575" s="142">
        <f t="shared" si="207"/>
        <v>7.7276746242263439E-2</v>
      </c>
      <c r="AA575" s="137">
        <f t="shared" si="208"/>
        <v>0.16218637992831531</v>
      </c>
      <c r="AB575" s="145"/>
      <c r="AC575" s="189">
        <f t="shared" si="210"/>
        <v>11088</v>
      </c>
      <c r="AD575" s="187">
        <f t="shared" si="211"/>
        <v>12184</v>
      </c>
      <c r="AE575" s="129">
        <f t="shared" si="195"/>
        <v>1096.56</v>
      </c>
      <c r="AF575" s="130">
        <f t="shared" si="196"/>
        <v>222.55999999999995</v>
      </c>
      <c r="AG575" s="131">
        <f t="shared" si="197"/>
        <v>1.826657912015758E-2</v>
      </c>
      <c r="AH575" s="138">
        <f t="shared" si="198"/>
        <v>874</v>
      </c>
      <c r="AI575" s="139">
        <f t="shared" si="199"/>
        <v>7.1733420879842413E-2</v>
      </c>
      <c r="AJ575" s="139">
        <f t="shared" si="200"/>
        <v>0.14391980080815772</v>
      </c>
      <c r="AL575" s="197">
        <v>1958015156566</v>
      </c>
      <c r="AM575" s="197">
        <v>4985009716069</v>
      </c>
      <c r="AN575" s="197" t="s">
        <v>3727</v>
      </c>
      <c r="AO575" s="241" t="s">
        <v>1310</v>
      </c>
      <c r="AP575" s="241" t="s">
        <v>1311</v>
      </c>
      <c r="AQ575" s="242" t="s">
        <v>103</v>
      </c>
      <c r="AR575" s="242">
        <v>20800</v>
      </c>
      <c r="AS575" s="431">
        <f>VLOOKUP(B:B,[1]MICHELIN!$B:$K,8,0)</f>
        <v>8500</v>
      </c>
      <c r="AT575" s="431">
        <v>1050</v>
      </c>
      <c r="AU575" s="211" t="s">
        <v>3956</v>
      </c>
      <c r="AV575" s="197" t="s">
        <v>8580</v>
      </c>
      <c r="AW575" s="134" t="str">
        <f>IFERROR(VLOOKUP(AV:AV,Q商品!B:E,4,0),"")</f>
        <v>2023年製 AGILIS 3 195/80R15C 108/106S サマータイヤ 翌営業日発送</v>
      </c>
      <c r="AX575" s="134" t="str">
        <f>IFERROR(VLOOKUP(B:B,在庫!B:M,12,0),"")</f>
        <v>2023年製</v>
      </c>
      <c r="AY575" s="134">
        <f>IFERROR(VLOOKUP(B:B,在庫!B:L,10,0),"")</f>
        <v>3</v>
      </c>
      <c r="AZ575" s="244">
        <f>VLOOKUP(AL:AL,[1]MICHELIN!$B:$AH,32,0)</f>
        <v>605949807</v>
      </c>
      <c r="BA575" s="244">
        <f>VLOOKUP(AL:AL,[1]MICHELIN!$B:$AH,33,0)</f>
        <v>605949808</v>
      </c>
      <c r="BC575" s="11" t="s">
        <v>2055</v>
      </c>
      <c r="BD575" s="11">
        <v>1</v>
      </c>
    </row>
    <row r="576" spans="1:56" s="11" customFormat="1" ht="19.5" customHeight="1">
      <c r="A576" s="11">
        <f t="shared" si="191"/>
        <v>1</v>
      </c>
      <c r="B576" s="249">
        <f t="shared" si="192"/>
        <v>1958015156900</v>
      </c>
      <c r="C576" s="235">
        <f>VLOOKUP(B:B,[1]MICHELIN!$B:$K,9,0)</f>
        <v>323</v>
      </c>
      <c r="D576" s="11" t="s">
        <v>6158</v>
      </c>
      <c r="E576" s="398" t="s">
        <v>6143</v>
      </c>
      <c r="F576" s="258" t="s">
        <v>6154</v>
      </c>
      <c r="G576" s="133" t="s">
        <v>10663</v>
      </c>
      <c r="H576" s="235">
        <v>0</v>
      </c>
      <c r="I576" s="430">
        <f>VLOOKUP(B:B,[1]MICHELIN!$B:$K,10,0)</f>
        <v>0</v>
      </c>
      <c r="J576" s="132"/>
      <c r="K576" s="133" t="s">
        <v>6149</v>
      </c>
      <c r="L576" s="133">
        <v>2</v>
      </c>
      <c r="M576" s="135" t="s">
        <v>3998</v>
      </c>
      <c r="N576" s="236" t="s">
        <v>8638</v>
      </c>
      <c r="O576" s="236">
        <v>0</v>
      </c>
      <c r="P576" s="237">
        <v>14470</v>
      </c>
      <c r="Q576" s="238">
        <f t="shared" si="201"/>
        <v>12199.999999999998</v>
      </c>
      <c r="R576" s="144">
        <f t="shared" si="209"/>
        <v>0.21639344262295071</v>
      </c>
      <c r="S576" s="197">
        <v>1074476560</v>
      </c>
      <c r="T576" s="305" t="s">
        <v>8365</v>
      </c>
      <c r="U576" s="194">
        <v>14469</v>
      </c>
      <c r="W576" s="185">
        <v>14470</v>
      </c>
      <c r="X576" s="136">
        <f t="shared" si="205"/>
        <v>9560</v>
      </c>
      <c r="Y576" s="240">
        <f t="shared" si="206"/>
        <v>12199.999999999998</v>
      </c>
      <c r="Z576" s="142">
        <f t="shared" si="207"/>
        <v>7.7194194885970902E-2</v>
      </c>
      <c r="AA576" s="137">
        <f t="shared" si="208"/>
        <v>0.21639344262295071</v>
      </c>
      <c r="AB576" s="145">
        <v>1</v>
      </c>
      <c r="AC576" s="189">
        <f t="shared" si="210"/>
        <v>14185</v>
      </c>
      <c r="AD576" s="187">
        <f t="shared" si="211"/>
        <v>15587</v>
      </c>
      <c r="AE576" s="129">
        <f t="shared" si="195"/>
        <v>1402.83</v>
      </c>
      <c r="AF576" s="130">
        <f t="shared" si="196"/>
        <v>284.82999999999993</v>
      </c>
      <c r="AG576" s="131">
        <f t="shared" si="197"/>
        <v>1.8273561301084231E-2</v>
      </c>
      <c r="AH576" s="138">
        <f t="shared" si="198"/>
        <v>1118</v>
      </c>
      <c r="AI576" s="139">
        <f t="shared" si="199"/>
        <v>7.1726438698915762E-2</v>
      </c>
      <c r="AJ576" s="139">
        <f t="shared" si="200"/>
        <v>0.19811988132186648</v>
      </c>
      <c r="AL576" s="197">
        <v>1958015156900</v>
      </c>
      <c r="AM576" s="200">
        <v>4985009731505</v>
      </c>
      <c r="AN576" s="200" t="s">
        <v>3744</v>
      </c>
      <c r="AO576" s="254" t="s">
        <v>3745</v>
      </c>
      <c r="AP576" s="361" t="s">
        <v>3746</v>
      </c>
      <c r="AQ576" s="256" t="s">
        <v>103</v>
      </c>
      <c r="AR576" s="243">
        <v>23900</v>
      </c>
      <c r="AS576" s="431">
        <f>VLOOKUP(B:B,[1]MICHELIN!$B:$K,8,0)</f>
        <v>9560</v>
      </c>
      <c r="AT576" s="431">
        <v>1050</v>
      </c>
      <c r="AU576" s="211" t="s">
        <v>6153</v>
      </c>
      <c r="AV576" s="197" t="s">
        <v>6152</v>
      </c>
      <c r="AW576" s="134" t="str">
        <f>IFERROR(VLOOKUP(AV:AV,Q商品!B:E,4,0),"")</f>
        <v>2023年製 AGILIS X-ICE 195/80R15 107/105R スタッドレスタイヤ 翌営業日発送</v>
      </c>
      <c r="AX576" s="134" t="str">
        <f>IFERROR(VLOOKUP(B:B,在庫!B:M,12,0),"")</f>
        <v/>
      </c>
      <c r="AY576" s="134" t="str">
        <f>IFERROR(VLOOKUP(B:B,在庫!B:L,10,0),"")</f>
        <v/>
      </c>
      <c r="AZ576" s="244" t="str">
        <f>VLOOKUP(AL:AL,[1]MICHELIN!$B:$AH,32,0)</f>
        <v/>
      </c>
      <c r="BA576" s="244" t="str">
        <f>VLOOKUP(AL:AL,[1]MICHELIN!$B:$AH,33,0)</f>
        <v/>
      </c>
      <c r="BC576" s="11" t="s">
        <v>2055</v>
      </c>
      <c r="BD576" s="11">
        <v>1</v>
      </c>
    </row>
    <row r="577" spans="1:56" s="11" customFormat="1" ht="19.5" customHeight="1">
      <c r="A577" s="11">
        <f t="shared" si="191"/>
        <v>1</v>
      </c>
      <c r="B577" s="249">
        <f t="shared" si="192"/>
        <v>1756515157003</v>
      </c>
      <c r="C577" s="235">
        <f>VLOOKUP(B:B,[1]MICHELIN!$B:$K,9,0)</f>
        <v>0</v>
      </c>
      <c r="D577" s="11" t="s">
        <v>5423</v>
      </c>
      <c r="E577" s="397" t="s">
        <v>5651</v>
      </c>
      <c r="F577" s="160" t="s">
        <v>6194</v>
      </c>
      <c r="G577" s="133" t="s">
        <v>10661</v>
      </c>
      <c r="H577" s="235">
        <v>1</v>
      </c>
      <c r="I577" s="430">
        <f>VLOOKUP(B:B,[1]MICHELIN!$B:$K,10,0)</f>
        <v>1</v>
      </c>
      <c r="J577" s="132"/>
      <c r="K577" s="133" t="s">
        <v>1981</v>
      </c>
      <c r="L577" s="133">
        <v>1</v>
      </c>
      <c r="M577" s="135" t="s">
        <v>2014</v>
      </c>
      <c r="N577" s="236">
        <v>11900</v>
      </c>
      <c r="O577" s="236">
        <v>0</v>
      </c>
      <c r="P577" s="237">
        <v>11900</v>
      </c>
      <c r="Q577" s="238">
        <f t="shared" si="201"/>
        <v>9863.6363636363621</v>
      </c>
      <c r="R577" s="144">
        <f t="shared" si="209"/>
        <v>0.21023041474654366</v>
      </c>
      <c r="S577" s="197">
        <v>1074476248</v>
      </c>
      <c r="T577" s="305" t="s">
        <v>8366</v>
      </c>
      <c r="U577" s="194">
        <f t="shared" ref="U577:U583" si="212">W577-V577</f>
        <v>11900</v>
      </c>
      <c r="W577" s="239">
        <v>11900</v>
      </c>
      <c r="X577" s="136">
        <f t="shared" si="205"/>
        <v>7790</v>
      </c>
      <c r="Y577" s="240">
        <f t="shared" si="206"/>
        <v>9863.6363636363621</v>
      </c>
      <c r="Z577" s="142">
        <f t="shared" si="207"/>
        <v>7.7226890756302513E-2</v>
      </c>
      <c r="AA577" s="137">
        <f t="shared" si="208"/>
        <v>0.21023041474654366</v>
      </c>
      <c r="AB577" s="145"/>
      <c r="AC577" s="189">
        <f t="shared" si="210"/>
        <v>11666</v>
      </c>
      <c r="AD577" s="187">
        <f t="shared" si="211"/>
        <v>12819</v>
      </c>
      <c r="AE577" s="129">
        <f t="shared" si="195"/>
        <v>1153.71</v>
      </c>
      <c r="AF577" s="130">
        <f t="shared" si="196"/>
        <v>234.71000000000004</v>
      </c>
      <c r="AG577" s="131">
        <f t="shared" si="197"/>
        <v>1.8309540525782046E-2</v>
      </c>
      <c r="AH577" s="138">
        <f t="shared" si="198"/>
        <v>919</v>
      </c>
      <c r="AI577" s="139">
        <f t="shared" si="199"/>
        <v>7.1690459474217955E-2</v>
      </c>
      <c r="AJ577" s="139">
        <f t="shared" si="200"/>
        <v>0.19192087422076162</v>
      </c>
      <c r="AL577" s="197">
        <v>1756515157003</v>
      </c>
      <c r="AM577" s="197">
        <v>4985009757093</v>
      </c>
      <c r="AN577" s="197" t="s">
        <v>1910</v>
      </c>
      <c r="AO577" s="241" t="s">
        <v>3728</v>
      </c>
      <c r="AP577" s="241" t="s">
        <v>1135</v>
      </c>
      <c r="AQ577" s="242" t="s">
        <v>95</v>
      </c>
      <c r="AR577" s="242">
        <v>18100</v>
      </c>
      <c r="AS577" s="431">
        <f>VLOOKUP(B:B,[1]MICHELIN!$B:$K,8,0)</f>
        <v>7790</v>
      </c>
      <c r="AT577" s="431">
        <v>1050</v>
      </c>
      <c r="AU577" s="211" t="s">
        <v>3956</v>
      </c>
      <c r="AV577" s="197" t="s">
        <v>360</v>
      </c>
      <c r="AW577" s="134" t="str">
        <f>IFERROR(VLOOKUP(AV:AV,Q商品!B:E,4,0),"")</f>
        <v>2021年製 X-ICE SNOW 175/65R15 88T XL スタッドレスタイヤ 翌営業日発送</v>
      </c>
      <c r="AX577" s="134" t="str">
        <f>IFERROR(VLOOKUP(B:B,在庫!B:M,12,0),"")</f>
        <v>2021年製</v>
      </c>
      <c r="AY577" s="134">
        <f>IFERROR(VLOOKUP(B:B,在庫!B:L,10,0),"")</f>
        <v>1</v>
      </c>
      <c r="AZ577" s="244" t="str">
        <f>VLOOKUP(AL:AL,[1]MICHELIN!$B:$AH,32,0)</f>
        <v>×</v>
      </c>
      <c r="BA577" s="244" t="str">
        <f>VLOOKUP(AL:AL,[1]MICHELIN!$B:$AH,33,0)</f>
        <v/>
      </c>
      <c r="BC577" s="11" t="s">
        <v>150</v>
      </c>
      <c r="BD577" s="11">
        <v>10</v>
      </c>
    </row>
    <row r="578" spans="1:56" s="11" customFormat="1" ht="19.5" customHeight="1">
      <c r="A578" s="11">
        <f t="shared" si="191"/>
        <v>1</v>
      </c>
      <c r="B578" s="249">
        <f t="shared" si="192"/>
        <v>2255017157010</v>
      </c>
      <c r="C578" s="235">
        <f>VLOOKUP(B:B,[1]MICHELIN!$B:$K,9,0)</f>
        <v>38</v>
      </c>
      <c r="D578" s="11" t="s">
        <v>5423</v>
      </c>
      <c r="E578" s="11" t="s">
        <v>5658</v>
      </c>
      <c r="F578" s="160" t="s">
        <v>6195</v>
      </c>
      <c r="G578" s="133" t="s">
        <v>10663</v>
      </c>
      <c r="H578" s="235">
        <v>30</v>
      </c>
      <c r="I578" s="430">
        <f>VLOOKUP(B:B,[1]MICHELIN!$B:$K,10,0)</f>
        <v>30</v>
      </c>
      <c r="J578" s="132"/>
      <c r="K578" s="133" t="s">
        <v>1981</v>
      </c>
      <c r="L578" s="133">
        <v>2</v>
      </c>
      <c r="M578" s="135" t="s">
        <v>2024</v>
      </c>
      <c r="N578" s="236" t="s">
        <v>10728</v>
      </c>
      <c r="O578" s="236" t="s">
        <v>2381</v>
      </c>
      <c r="P578" s="237">
        <v>25850</v>
      </c>
      <c r="Q578" s="238">
        <f t="shared" si="201"/>
        <v>23499.999999999996</v>
      </c>
      <c r="R578" s="144">
        <f t="shared" si="209"/>
        <v>0.16238297872340413</v>
      </c>
      <c r="S578" s="197">
        <v>1074476242</v>
      </c>
      <c r="T578" s="305" t="s">
        <v>8367</v>
      </c>
      <c r="U578" s="194">
        <f t="shared" si="212"/>
        <v>24950</v>
      </c>
      <c r="V578" s="11">
        <v>900</v>
      </c>
      <c r="W578" s="239">
        <v>25850</v>
      </c>
      <c r="X578" s="136">
        <f t="shared" si="205"/>
        <v>19684</v>
      </c>
      <c r="Y578" s="240">
        <f t="shared" si="206"/>
        <v>23499.999999999996</v>
      </c>
      <c r="Z578" s="142">
        <f t="shared" si="207"/>
        <v>8.1649899396378345E-2</v>
      </c>
      <c r="AA578" s="137">
        <f t="shared" si="208"/>
        <v>0.16238297872340413</v>
      </c>
      <c r="AB578" s="145">
        <v>2</v>
      </c>
      <c r="AC578" s="189">
        <f t="shared" si="210"/>
        <v>24460</v>
      </c>
      <c r="AD578" s="187">
        <f t="shared" si="211"/>
        <v>26879</v>
      </c>
      <c r="AE578" s="129">
        <f t="shared" si="195"/>
        <v>2419.11</v>
      </c>
      <c r="AF578" s="130">
        <f t="shared" si="196"/>
        <v>490.11000000000013</v>
      </c>
      <c r="AG578" s="131">
        <f t="shared" si="197"/>
        <v>1.8233937274452178E-2</v>
      </c>
      <c r="AH578" s="138">
        <f t="shared" si="198"/>
        <v>1929</v>
      </c>
      <c r="AI578" s="139">
        <f t="shared" si="199"/>
        <v>7.1766062725547822E-2</v>
      </c>
      <c r="AJ578" s="139">
        <f t="shared" si="200"/>
        <v>0.14414904144895194</v>
      </c>
      <c r="AL578" s="197">
        <v>2255017157010</v>
      </c>
      <c r="AM578" s="197">
        <v>4985009757383</v>
      </c>
      <c r="AN578" s="197">
        <v>39811</v>
      </c>
      <c r="AO578" s="241" t="s">
        <v>5336</v>
      </c>
      <c r="AP578" s="241" t="s">
        <v>1844</v>
      </c>
      <c r="AQ578" s="242" t="s">
        <v>32</v>
      </c>
      <c r="AR578" s="242">
        <v>51800</v>
      </c>
      <c r="AS578" s="431">
        <f>VLOOKUP(B:B,[1]MICHELIN!$B:$K,8,0)</f>
        <v>19684</v>
      </c>
      <c r="AT578" s="431"/>
      <c r="AU578" s="211"/>
      <c r="AV578" s="197" t="s">
        <v>8642</v>
      </c>
      <c r="AW578" s="134" t="str">
        <f>IFERROR(VLOOKUP(AV:AV,Q商品!B:E,4,0),"")</f>
        <v>2023年製 X-ICE SNOW 225/50R17 98H XL スタッドレスタイヤ 翌営業日発送</v>
      </c>
      <c r="AX578" s="134" t="str">
        <f>IFERROR(VLOOKUP(B:B,在庫!B:M,12,0),"")</f>
        <v>2023年製</v>
      </c>
      <c r="AY578" s="134">
        <f>IFERROR(VLOOKUP(B:B,在庫!B:L,10,0),"")</f>
        <v>2</v>
      </c>
      <c r="AZ578" s="244" t="str">
        <f>VLOOKUP(AL:AL,[1]MICHELIN!$B:$AH,32,0)</f>
        <v>×</v>
      </c>
      <c r="BA578" s="244" t="str">
        <f>VLOOKUP(AL:AL,[1]MICHELIN!$B:$AH,33,0)</f>
        <v/>
      </c>
    </row>
    <row r="579" spans="1:56" s="11" customFormat="1" ht="19.5" customHeight="1">
      <c r="A579" s="11">
        <f t="shared" ref="A579:A642" si="213">COUNTIF(E:E,E579)</f>
        <v>2</v>
      </c>
      <c r="B579" s="249">
        <f t="shared" ref="B579:B642" si="214">AL579</f>
        <v>2055517157011</v>
      </c>
      <c r="C579" s="235">
        <f>VLOOKUP(B:B,[1]MICHELIN!$B:$K,9,0)</f>
        <v>40</v>
      </c>
      <c r="D579" s="11" t="s">
        <v>5423</v>
      </c>
      <c r="E579" s="154" t="s">
        <v>8875</v>
      </c>
      <c r="F579" s="160" t="s">
        <v>9059</v>
      </c>
      <c r="G579" s="133" t="s">
        <v>10663</v>
      </c>
      <c r="H579" s="235">
        <v>24</v>
      </c>
      <c r="I579" s="430">
        <f>VLOOKUP(B:B,[1]MICHELIN!$B:$K,10,0)</f>
        <v>24</v>
      </c>
      <c r="J579" s="132"/>
      <c r="K579" s="133" t="s">
        <v>8614</v>
      </c>
      <c r="L579" s="351">
        <v>3</v>
      </c>
      <c r="M579" s="135" t="s">
        <v>3998</v>
      </c>
      <c r="N579" s="236" t="s">
        <v>10729</v>
      </c>
      <c r="O579" s="236" t="s">
        <v>4002</v>
      </c>
      <c r="P579" s="237">
        <v>24300</v>
      </c>
      <c r="Q579" s="238">
        <f t="shared" si="201"/>
        <v>21136.363636363636</v>
      </c>
      <c r="R579" s="144">
        <f t="shared" si="209"/>
        <v>0.19815913978494623</v>
      </c>
      <c r="S579" s="197" t="s">
        <v>7683</v>
      </c>
      <c r="T579" s="305" t="s">
        <v>9067</v>
      </c>
      <c r="U579" s="194">
        <f t="shared" si="212"/>
        <v>23400</v>
      </c>
      <c r="V579" s="11">
        <v>900</v>
      </c>
      <c r="W579" s="239">
        <v>24300</v>
      </c>
      <c r="X579" s="136">
        <f t="shared" si="205"/>
        <v>16948</v>
      </c>
      <c r="Y579" s="240">
        <f t="shared" si="206"/>
        <v>21136.363636363636</v>
      </c>
      <c r="Z579" s="142">
        <f t="shared" si="207"/>
        <v>7.7307692307692299E-2</v>
      </c>
      <c r="AA579" s="137">
        <f t="shared" si="208"/>
        <v>0.19815913978494623</v>
      </c>
      <c r="AB579" s="145"/>
      <c r="AC579" s="189">
        <f t="shared" si="210"/>
        <v>22941</v>
      </c>
      <c r="AD579" s="187">
        <f t="shared" si="211"/>
        <v>25209</v>
      </c>
      <c r="AE579" s="129">
        <f t="shared" ref="AE579:AE642" si="215">AD579*0.09</f>
        <v>2268.81</v>
      </c>
      <c r="AF579" s="130">
        <f t="shared" ref="AF579:AF642" si="216">AE579-AH579</f>
        <v>459.80999999999995</v>
      </c>
      <c r="AG579" s="131">
        <f t="shared" ref="AG579:AG642" si="217">IFERROR(AF579/AD579,"")</f>
        <v>1.8239914316315598E-2</v>
      </c>
      <c r="AH579" s="138">
        <f t="shared" ref="AH579:AH642" si="218">AD579-U579</f>
        <v>1809</v>
      </c>
      <c r="AI579" s="139">
        <f t="shared" ref="AI579:AI642" si="219">IFERROR(AH579/AD579,"")</f>
        <v>7.1760085683684402E-2</v>
      </c>
      <c r="AJ579" s="139">
        <f t="shared" ref="AJ579:AJ642" si="220">IFERROR(AA579-AG579,"")</f>
        <v>0.17991922546863062</v>
      </c>
      <c r="AL579" s="197">
        <v>2055517157011</v>
      </c>
      <c r="AM579" s="197">
        <v>4985009757314</v>
      </c>
      <c r="AN579" s="197" t="s">
        <v>3736</v>
      </c>
      <c r="AO579" s="241" t="s">
        <v>5336</v>
      </c>
      <c r="AP579" s="241" t="s">
        <v>8868</v>
      </c>
      <c r="AQ579" s="242" t="s">
        <v>65</v>
      </c>
      <c r="AR579" s="242">
        <v>44600</v>
      </c>
      <c r="AS579" s="431">
        <f>VLOOKUP(B:B,[1]MICHELIN!$B:$K,8,0)</f>
        <v>16948</v>
      </c>
      <c r="AT579" s="431">
        <v>1050</v>
      </c>
      <c r="AU579" s="211" t="s">
        <v>3956</v>
      </c>
      <c r="AV579" s="197" t="s">
        <v>361</v>
      </c>
      <c r="AW579" s="134" t="s">
        <v>9062</v>
      </c>
      <c r="AX579" s="134" t="str">
        <f>IFERROR(VLOOKUP(B:B,在庫!B:M,12,0),"")</f>
        <v>2023年製</v>
      </c>
      <c r="AY579" s="134">
        <f>IFERROR(VLOOKUP(B:B,在庫!B:L,10,0),"")</f>
        <v>2</v>
      </c>
      <c r="AZ579" s="244" t="str">
        <f>VLOOKUP(AL:AL,[1]MICHELIN!$B:$AH,32,0)</f>
        <v>×</v>
      </c>
      <c r="BA579" s="244" t="str">
        <f>VLOOKUP(AL:AL,[1]MICHELIN!$B:$AH,33,0)</f>
        <v/>
      </c>
      <c r="BC579" s="11" t="e">
        <v>#N/A</v>
      </c>
    </row>
    <row r="580" spans="1:56" s="11" customFormat="1" ht="19.5" customHeight="1">
      <c r="A580" s="11">
        <f t="shared" si="213"/>
        <v>2</v>
      </c>
      <c r="B580" s="249">
        <f t="shared" si="214"/>
        <v>2055517157035</v>
      </c>
      <c r="C580" s="235">
        <f>VLOOKUP(B:B,[1]MICHELIN!$B:$K,9,0)</f>
        <v>8</v>
      </c>
      <c r="D580" s="11" t="s">
        <v>6158</v>
      </c>
      <c r="E580" s="397" t="s">
        <v>1944</v>
      </c>
      <c r="F580" s="160" t="s">
        <v>6196</v>
      </c>
      <c r="G580" s="133" t="s">
        <v>10661</v>
      </c>
      <c r="H580" s="235">
        <v>0</v>
      </c>
      <c r="I580" s="430">
        <f>VLOOKUP(B:B,[1]MICHELIN!$B:$K,10,0)</f>
        <v>0</v>
      </c>
      <c r="J580" s="132"/>
      <c r="K580" s="133" t="s">
        <v>1981</v>
      </c>
      <c r="L580" s="351">
        <v>3</v>
      </c>
      <c r="M580" s="135" t="s">
        <v>3998</v>
      </c>
      <c r="N580" s="236">
        <v>23147</v>
      </c>
      <c r="O580" s="236">
        <v>0</v>
      </c>
      <c r="P580" s="237">
        <v>23147</v>
      </c>
      <c r="Q580" s="238">
        <f t="shared" si="201"/>
        <v>20088.181818181816</v>
      </c>
      <c r="R580" s="144">
        <f t="shared" si="209"/>
        <v>0.33572883196814041</v>
      </c>
      <c r="S580" s="197" t="s">
        <v>7683</v>
      </c>
      <c r="T580" s="305" t="s">
        <v>8368</v>
      </c>
      <c r="U580" s="194">
        <f t="shared" si="212"/>
        <v>23147</v>
      </c>
      <c r="W580" s="239">
        <v>23147</v>
      </c>
      <c r="X580" s="136">
        <f t="shared" si="205"/>
        <v>13344</v>
      </c>
      <c r="Y580" s="240">
        <f t="shared" si="206"/>
        <v>20088.181818181816</v>
      </c>
      <c r="Z580" s="142">
        <f t="shared" si="207"/>
        <v>7.7331835659048664E-2</v>
      </c>
      <c r="AA580" s="137">
        <f t="shared" si="208"/>
        <v>0.33572883196814041</v>
      </c>
      <c r="AB580" s="145">
        <v>9</v>
      </c>
      <c r="AC580" s="189">
        <f t="shared" si="210"/>
        <v>22693</v>
      </c>
      <c r="AD580" s="187">
        <f t="shared" si="211"/>
        <v>24937</v>
      </c>
      <c r="AE580" s="129">
        <f t="shared" si="215"/>
        <v>2244.33</v>
      </c>
      <c r="AF580" s="130">
        <f t="shared" si="216"/>
        <v>454.32999999999993</v>
      </c>
      <c r="AG580" s="131">
        <f t="shared" si="217"/>
        <v>1.8219112162649875E-2</v>
      </c>
      <c r="AH580" s="138">
        <f t="shared" si="218"/>
        <v>1790</v>
      </c>
      <c r="AI580" s="139">
        <f t="shared" si="219"/>
        <v>7.1780887837350121E-2</v>
      </c>
      <c r="AJ580" s="139">
        <f t="shared" si="220"/>
        <v>0.31750971980549053</v>
      </c>
      <c r="AL580" s="197">
        <v>2055517157035</v>
      </c>
      <c r="AM580" s="197">
        <v>4985009757314</v>
      </c>
      <c r="AN580" s="197" t="s">
        <v>3736</v>
      </c>
      <c r="AO580" s="241" t="s">
        <v>1843</v>
      </c>
      <c r="AP580" s="241" t="s">
        <v>1850</v>
      </c>
      <c r="AQ580" s="242" t="s">
        <v>65</v>
      </c>
      <c r="AR580" s="242">
        <v>41700</v>
      </c>
      <c r="AS580" s="431">
        <v>13344</v>
      </c>
      <c r="AT580" s="431">
        <v>1050</v>
      </c>
      <c r="AU580" s="211" t="s">
        <v>3956</v>
      </c>
      <c r="AV580" s="197" t="s">
        <v>361</v>
      </c>
      <c r="AW580" s="134" t="s">
        <v>9062</v>
      </c>
      <c r="AX580" s="134" t="str">
        <f>IFERROR(VLOOKUP(B:B,在庫!B:M,12,0),"")</f>
        <v/>
      </c>
      <c r="AY580" s="134" t="str">
        <f>IFERROR(VLOOKUP(B:B,在庫!B:L,10,0),"")</f>
        <v/>
      </c>
      <c r="AZ580" s="244" t="str">
        <f>VLOOKUP(AL:AL,[1]MICHELIN!$B:$AH,32,0)</f>
        <v>×</v>
      </c>
      <c r="BA580" s="244" t="str">
        <f>VLOOKUP(AL:AL,[1]MICHELIN!$B:$AH,33,0)</f>
        <v/>
      </c>
      <c r="BC580" s="11" t="s">
        <v>2055</v>
      </c>
      <c r="BD580" s="11">
        <v>1</v>
      </c>
    </row>
    <row r="581" spans="1:56" s="11" customFormat="1" ht="19.5" customHeight="1">
      <c r="A581" s="11">
        <f t="shared" si="213"/>
        <v>2</v>
      </c>
      <c r="B581" s="249">
        <f t="shared" si="214"/>
        <v>2256017157017</v>
      </c>
      <c r="C581" s="235">
        <f>VLOOKUP(B:B,[1]MICHELIN!$B:$K,9,0)</f>
        <v>20</v>
      </c>
      <c r="D581" s="11" t="s">
        <v>5423</v>
      </c>
      <c r="E581" s="154" t="s">
        <v>8871</v>
      </c>
      <c r="F581" s="160" t="s">
        <v>9060</v>
      </c>
      <c r="G581" s="133" t="s">
        <v>10663</v>
      </c>
      <c r="H581" s="235">
        <v>44</v>
      </c>
      <c r="I581" s="430">
        <f>VLOOKUP(B:B,[1]MICHELIN!$B:$K,10,0)</f>
        <v>44</v>
      </c>
      <c r="J581" s="132"/>
      <c r="K581" s="133" t="s">
        <v>8614</v>
      </c>
      <c r="L581" s="351">
        <v>4</v>
      </c>
      <c r="M581" s="135" t="s">
        <v>3998</v>
      </c>
      <c r="N581" s="236" t="s">
        <v>10729</v>
      </c>
      <c r="O581" s="236" t="s">
        <v>4002</v>
      </c>
      <c r="P581" s="237">
        <v>24300</v>
      </c>
      <c r="Q581" s="238">
        <f t="shared" si="201"/>
        <v>21136.363636363636</v>
      </c>
      <c r="R581" s="144">
        <f t="shared" si="209"/>
        <v>0.19096774193548385</v>
      </c>
      <c r="S581" s="197" t="s">
        <v>7684</v>
      </c>
      <c r="T581" s="305" t="s">
        <v>9068</v>
      </c>
      <c r="U581" s="194">
        <f t="shared" si="212"/>
        <v>23400</v>
      </c>
      <c r="V581" s="11">
        <v>900</v>
      </c>
      <c r="W581" s="239">
        <v>24300</v>
      </c>
      <c r="X581" s="136">
        <f t="shared" si="205"/>
        <v>17100</v>
      </c>
      <c r="Y581" s="240">
        <f t="shared" si="206"/>
        <v>21136.363636363636</v>
      </c>
      <c r="Z581" s="142">
        <f t="shared" si="207"/>
        <v>7.7307692307692299E-2</v>
      </c>
      <c r="AA581" s="137">
        <f t="shared" si="208"/>
        <v>0.19096774193548385</v>
      </c>
      <c r="AB581" s="145"/>
      <c r="AC581" s="189">
        <f t="shared" si="210"/>
        <v>22941</v>
      </c>
      <c r="AD581" s="187">
        <f t="shared" si="211"/>
        <v>25209</v>
      </c>
      <c r="AE581" s="129">
        <f t="shared" si="215"/>
        <v>2268.81</v>
      </c>
      <c r="AF581" s="130">
        <f t="shared" si="216"/>
        <v>459.80999999999995</v>
      </c>
      <c r="AG581" s="131">
        <f t="shared" si="217"/>
        <v>1.8239914316315598E-2</v>
      </c>
      <c r="AH581" s="138">
        <f t="shared" si="218"/>
        <v>1809</v>
      </c>
      <c r="AI581" s="139">
        <f t="shared" si="219"/>
        <v>7.1760085683684402E-2</v>
      </c>
      <c r="AJ581" s="139">
        <f t="shared" si="220"/>
        <v>0.17272782761916824</v>
      </c>
      <c r="AL581" s="197">
        <v>2256017157017</v>
      </c>
      <c r="AM581" s="197">
        <v>4985009757406</v>
      </c>
      <c r="AN581" s="197" t="s">
        <v>3737</v>
      </c>
      <c r="AO581" s="241" t="s">
        <v>5336</v>
      </c>
      <c r="AP581" s="241" t="s">
        <v>1845</v>
      </c>
      <c r="AQ581" s="242" t="s">
        <v>68</v>
      </c>
      <c r="AR581" s="242">
        <v>45000</v>
      </c>
      <c r="AS581" s="431">
        <f>VLOOKUP(B:B,[1]MICHELIN!$B:$K,8,0)</f>
        <v>17100</v>
      </c>
      <c r="AT581" s="431">
        <v>1050</v>
      </c>
      <c r="AU581" s="211" t="s">
        <v>3956</v>
      </c>
      <c r="AV581" s="197" t="s">
        <v>364</v>
      </c>
      <c r="AW581" s="134" t="s">
        <v>9063</v>
      </c>
      <c r="AX581" s="134" t="str">
        <f>IFERROR(VLOOKUP(B:B,在庫!B:M,12,0),"")</f>
        <v>2023年製</v>
      </c>
      <c r="AY581" s="134">
        <f>IFERROR(VLOOKUP(B:B,在庫!B:L,10,0),"")</f>
        <v>3</v>
      </c>
      <c r="AZ581" s="244" t="str">
        <f>VLOOKUP(AL:AL,[1]MICHELIN!$B:$AH,32,0)</f>
        <v/>
      </c>
      <c r="BA581" s="244" t="str">
        <f>VLOOKUP(AL:AL,[1]MICHELIN!$B:$AH,33,0)</f>
        <v/>
      </c>
      <c r="BC581" s="11" t="e">
        <v>#N/A</v>
      </c>
    </row>
    <row r="582" spans="1:56" s="11" customFormat="1" ht="19.5" customHeight="1">
      <c r="A582" s="11">
        <f t="shared" si="213"/>
        <v>2</v>
      </c>
      <c r="B582" s="249">
        <f t="shared" si="214"/>
        <v>2256017157031</v>
      </c>
      <c r="C582" s="235">
        <f>VLOOKUP(B:B,[1]MICHELIN!$B:$K,9,0)</f>
        <v>21</v>
      </c>
      <c r="D582" s="11" t="s">
        <v>5423</v>
      </c>
      <c r="E582" s="397" t="s">
        <v>1945</v>
      </c>
      <c r="F582" s="160" t="s">
        <v>6193</v>
      </c>
      <c r="G582" s="133" t="s">
        <v>10661</v>
      </c>
      <c r="H582" s="235">
        <v>3</v>
      </c>
      <c r="I582" s="430">
        <f>VLOOKUP(B:B,[1]MICHELIN!$B:$K,10,0)</f>
        <v>3</v>
      </c>
      <c r="J582" s="132">
        <v>291</v>
      </c>
      <c r="K582" s="133" t="s">
        <v>1981</v>
      </c>
      <c r="L582" s="351">
        <v>4</v>
      </c>
      <c r="M582" s="135" t="s">
        <v>3998</v>
      </c>
      <c r="N582" s="236">
        <v>23147</v>
      </c>
      <c r="O582" s="236">
        <v>0</v>
      </c>
      <c r="P582" s="237">
        <v>23147</v>
      </c>
      <c r="Q582" s="238">
        <f t="shared" si="201"/>
        <v>20088.181818181816</v>
      </c>
      <c r="R582" s="144">
        <f t="shared" si="209"/>
        <v>0.3293569262795854</v>
      </c>
      <c r="S582" s="197" t="s">
        <v>7683</v>
      </c>
      <c r="T582" s="305" t="s">
        <v>8369</v>
      </c>
      <c r="U582" s="194">
        <f t="shared" si="212"/>
        <v>23147</v>
      </c>
      <c r="W582" s="239">
        <v>23147</v>
      </c>
      <c r="X582" s="136">
        <f t="shared" si="205"/>
        <v>13472</v>
      </c>
      <c r="Y582" s="240">
        <f t="shared" si="206"/>
        <v>20088.181818181816</v>
      </c>
      <c r="Z582" s="142">
        <f t="shared" si="207"/>
        <v>7.7331835659048664E-2</v>
      </c>
      <c r="AA582" s="137">
        <f t="shared" si="208"/>
        <v>0.3293569262795854</v>
      </c>
      <c r="AB582" s="145">
        <v>9</v>
      </c>
      <c r="AC582" s="189">
        <f t="shared" si="210"/>
        <v>22693</v>
      </c>
      <c r="AD582" s="187">
        <f t="shared" si="211"/>
        <v>24937</v>
      </c>
      <c r="AE582" s="129">
        <f t="shared" si="215"/>
        <v>2244.33</v>
      </c>
      <c r="AF582" s="130">
        <f t="shared" si="216"/>
        <v>454.32999999999993</v>
      </c>
      <c r="AG582" s="131">
        <f t="shared" si="217"/>
        <v>1.8219112162649875E-2</v>
      </c>
      <c r="AH582" s="138">
        <f t="shared" si="218"/>
        <v>1790</v>
      </c>
      <c r="AI582" s="139">
        <f t="shared" si="219"/>
        <v>7.1780887837350121E-2</v>
      </c>
      <c r="AJ582" s="139">
        <f t="shared" si="220"/>
        <v>0.31113781411693553</v>
      </c>
      <c r="AL582" s="197">
        <v>2256017157031</v>
      </c>
      <c r="AM582" s="197">
        <v>4985009757406</v>
      </c>
      <c r="AN582" s="197" t="s">
        <v>3737</v>
      </c>
      <c r="AO582" s="241" t="s">
        <v>1843</v>
      </c>
      <c r="AP582" s="241" t="s">
        <v>1845</v>
      </c>
      <c r="AQ582" s="242" t="s">
        <v>68</v>
      </c>
      <c r="AR582" s="242">
        <v>42100</v>
      </c>
      <c r="AS582" s="431">
        <f>VLOOKUP(B:B,[1]MICHELIN!$B:$K,8,0)</f>
        <v>13472</v>
      </c>
      <c r="AT582" s="431">
        <v>1050</v>
      </c>
      <c r="AU582" s="211" t="s">
        <v>3956</v>
      </c>
      <c r="AV582" s="197" t="s">
        <v>361</v>
      </c>
      <c r="AW582" s="134" t="s">
        <v>9062</v>
      </c>
      <c r="AX582" s="134" t="str">
        <f>IFERROR(VLOOKUP(B:B,在庫!B:M,12,0),"")</f>
        <v>2022年製</v>
      </c>
      <c r="AY582" s="134">
        <f>IFERROR(VLOOKUP(B:B,在庫!B:L,10,0),"")</f>
        <v>1</v>
      </c>
      <c r="AZ582" s="244" t="str">
        <f>VLOOKUP(AL:AL,[1]MICHELIN!$B:$AH,32,0)</f>
        <v>×</v>
      </c>
      <c r="BA582" s="244" t="str">
        <f>VLOOKUP(AL:AL,[1]MICHELIN!$B:$AH,33,0)</f>
        <v/>
      </c>
      <c r="BC582" s="11" t="s">
        <v>2055</v>
      </c>
      <c r="BD582" s="11">
        <v>1</v>
      </c>
    </row>
    <row r="583" spans="1:56" s="11" customFormat="1" ht="19.5" customHeight="1">
      <c r="A583" s="11">
        <f t="shared" si="213"/>
        <v>2</v>
      </c>
      <c r="B583" s="249">
        <f t="shared" si="214"/>
        <v>2255518157038</v>
      </c>
      <c r="C583" s="235">
        <f>VLOOKUP(B:B,[1]MICHELIN!$B:$K,9,0)</f>
        <v>20</v>
      </c>
      <c r="D583" s="11" t="s">
        <v>6158</v>
      </c>
      <c r="E583" s="397" t="s">
        <v>5660</v>
      </c>
      <c r="F583" s="160" t="s">
        <v>6197</v>
      </c>
      <c r="G583" s="133" t="s">
        <v>10663</v>
      </c>
      <c r="H583" s="235">
        <v>0</v>
      </c>
      <c r="I583" s="430">
        <f>VLOOKUP(B:B,[1]MICHELIN!$B:$K,10,0)</f>
        <v>0</v>
      </c>
      <c r="J583" s="132">
        <v>342</v>
      </c>
      <c r="K583" s="133" t="s">
        <v>1981</v>
      </c>
      <c r="L583" s="351">
        <v>5</v>
      </c>
      <c r="M583" s="135"/>
      <c r="N583" s="236"/>
      <c r="O583" s="236"/>
      <c r="P583" s="237"/>
      <c r="Q583" s="238">
        <f t="shared" si="201"/>
        <v>-954.5454545454545</v>
      </c>
      <c r="R583" s="144">
        <f t="shared" si="209"/>
        <v>17.426666666666669</v>
      </c>
      <c r="S583" s="197">
        <v>1074476238</v>
      </c>
      <c r="T583" s="305" t="s">
        <v>8370</v>
      </c>
      <c r="U583" s="194">
        <f t="shared" si="212"/>
        <v>26725</v>
      </c>
      <c r="W583" s="239">
        <v>26725</v>
      </c>
      <c r="X583" s="136">
        <f t="shared" si="205"/>
        <v>15680</v>
      </c>
      <c r="Y583" s="240">
        <f t="shared" si="206"/>
        <v>23340.909090909088</v>
      </c>
      <c r="Z583" s="142" t="str">
        <f t="shared" si="207"/>
        <v/>
      </c>
      <c r="AA583" s="137">
        <f t="shared" si="208"/>
        <v>0.32821811100292103</v>
      </c>
      <c r="AB583" s="145">
        <v>9</v>
      </c>
      <c r="AC583" s="189">
        <f t="shared" si="210"/>
        <v>26200</v>
      </c>
      <c r="AD583" s="187">
        <f t="shared" si="211"/>
        <v>28791</v>
      </c>
      <c r="AE583" s="129">
        <f t="shared" si="215"/>
        <v>2591.19</v>
      </c>
      <c r="AF583" s="130">
        <f t="shared" si="216"/>
        <v>525.19000000000005</v>
      </c>
      <c r="AG583" s="131">
        <f t="shared" si="217"/>
        <v>1.824146434649717E-2</v>
      </c>
      <c r="AH583" s="138">
        <f t="shared" si="218"/>
        <v>2066</v>
      </c>
      <c r="AI583" s="139">
        <f t="shared" si="219"/>
        <v>7.1758535653502833E-2</v>
      </c>
      <c r="AJ583" s="139">
        <f t="shared" si="220"/>
        <v>0.30997664665642388</v>
      </c>
      <c r="AL583" s="197">
        <v>2255518157038</v>
      </c>
      <c r="AM583" s="197">
        <v>4985009757529</v>
      </c>
      <c r="AN583" s="197" t="s">
        <v>3734</v>
      </c>
      <c r="AO583" s="241" t="s">
        <v>1843</v>
      </c>
      <c r="AP583" s="241" t="s">
        <v>1134</v>
      </c>
      <c r="AQ583" s="242" t="s">
        <v>71</v>
      </c>
      <c r="AR583" s="242">
        <v>49000</v>
      </c>
      <c r="AS583" s="431">
        <v>15680</v>
      </c>
      <c r="AT583" s="431">
        <v>1050</v>
      </c>
      <c r="AU583" s="211" t="s">
        <v>3956</v>
      </c>
      <c r="AV583" s="197" t="s">
        <v>363</v>
      </c>
      <c r="AW583" s="134" t="str">
        <f>IFERROR(VLOOKUP(AV:AV,Q商品!B:E,4,0),"")</f>
        <v>2022年製 X-ICE SNOW 225/55R18 102H XL スタッドレスタイヤ 翌営業日発送</v>
      </c>
      <c r="AX583" s="134" t="str">
        <f>IFERROR(VLOOKUP(B:B,在庫!B:M,12,0),"")</f>
        <v/>
      </c>
      <c r="AY583" s="134" t="str">
        <f>IFERROR(VLOOKUP(B:B,在庫!B:L,10,0),"")</f>
        <v/>
      </c>
      <c r="AZ583" s="244" t="str">
        <f>VLOOKUP(AL:AL,[1]MICHELIN!$B:$AH,32,0)</f>
        <v>×</v>
      </c>
      <c r="BA583" s="244" t="str">
        <f>VLOOKUP(AL:AL,[1]MICHELIN!$B:$AH,33,0)</f>
        <v/>
      </c>
      <c r="BC583" s="11" t="s">
        <v>2055</v>
      </c>
      <c r="BD583" s="11">
        <v>1</v>
      </c>
    </row>
    <row r="584" spans="1:56" s="11" customFormat="1" ht="19.5" customHeight="1">
      <c r="A584" s="11">
        <f t="shared" si="213"/>
        <v>2</v>
      </c>
      <c r="B584" s="249">
        <f t="shared" si="214"/>
        <v>2255518157014</v>
      </c>
      <c r="C584" s="235">
        <f>VLOOKUP(B:B,[1]MICHELIN!$B:$K,9,0)</f>
        <v>54</v>
      </c>
      <c r="D584" s="11" t="s">
        <v>5423</v>
      </c>
      <c r="E584" s="398" t="s">
        <v>8870</v>
      </c>
      <c r="F584" s="160"/>
      <c r="G584" s="134" t="e">
        <v>#N/A</v>
      </c>
      <c r="H584" s="235">
        <v>0</v>
      </c>
      <c r="I584" s="430">
        <f>VLOOKUP(B:B,[1]MICHELIN!$B:$K,10,0)</f>
        <v>0</v>
      </c>
      <c r="J584" s="132"/>
      <c r="K584" s="133" t="s">
        <v>8614</v>
      </c>
      <c r="L584" s="351">
        <v>5</v>
      </c>
      <c r="M584" s="135"/>
      <c r="N584" s="236"/>
      <c r="O584" s="236"/>
      <c r="P584" s="237"/>
      <c r="Q584" s="238"/>
      <c r="R584" s="144"/>
      <c r="S584" s="197"/>
      <c r="T584" s="305"/>
      <c r="U584" s="194"/>
      <c r="W584" s="239"/>
      <c r="X584" s="136"/>
      <c r="Y584" s="240"/>
      <c r="Z584" s="142"/>
      <c r="AA584" s="137"/>
      <c r="AB584" s="145" t="s">
        <v>6998</v>
      </c>
      <c r="AC584" s="189">
        <f t="shared" si="210"/>
        <v>0</v>
      </c>
      <c r="AD584" s="187">
        <f t="shared" si="211"/>
        <v>0</v>
      </c>
      <c r="AE584" s="129">
        <f t="shared" si="215"/>
        <v>0</v>
      </c>
      <c r="AF584" s="130">
        <f t="shared" si="216"/>
        <v>0</v>
      </c>
      <c r="AG584" s="131" t="str">
        <f t="shared" si="217"/>
        <v/>
      </c>
      <c r="AH584" s="138">
        <f t="shared" si="218"/>
        <v>0</v>
      </c>
      <c r="AI584" s="139" t="str">
        <f t="shared" si="219"/>
        <v/>
      </c>
      <c r="AJ584" s="139" t="str">
        <f t="shared" si="220"/>
        <v/>
      </c>
      <c r="AL584" s="197">
        <v>2255518157014</v>
      </c>
      <c r="AM584" s="197">
        <v>4985009757529</v>
      </c>
      <c r="AN584" s="197" t="s">
        <v>3734</v>
      </c>
      <c r="AO584" s="241" t="s">
        <v>5336</v>
      </c>
      <c r="AP584" s="241" t="s">
        <v>1134</v>
      </c>
      <c r="AQ584" s="242" t="s">
        <v>71</v>
      </c>
      <c r="AR584" s="242">
        <v>51000</v>
      </c>
      <c r="AS584" s="431">
        <f>VLOOKUP(B:B,[1]MICHELIN!$B:$K,8,0)</f>
        <v>19380</v>
      </c>
      <c r="AT584" s="431">
        <v>1050</v>
      </c>
      <c r="AU584" s="211"/>
      <c r="AV584" s="197"/>
      <c r="AW584" s="134" t="str">
        <f>IFERROR(VLOOKUP(AV:AV,Q商品!B:E,4,0),"")</f>
        <v/>
      </c>
      <c r="AX584" s="134" t="str">
        <f>IFERROR(VLOOKUP(B:B,在庫!B:M,12,0),"")</f>
        <v>2023年製</v>
      </c>
      <c r="AY584" s="134">
        <f>IFERROR(VLOOKUP(B:B,在庫!B:L,10,0),"")</f>
        <v>1</v>
      </c>
      <c r="AZ584" s="244" t="str">
        <f>VLOOKUP(AL:AL,[1]MICHELIN!$B:$AH,32,0)</f>
        <v>×</v>
      </c>
      <c r="BA584" s="244" t="str">
        <f>VLOOKUP(AL:AL,[1]MICHELIN!$B:$AH,33,0)</f>
        <v/>
      </c>
      <c r="BC584" s="11" t="e">
        <v>#N/A</v>
      </c>
    </row>
    <row r="585" spans="1:56" s="11" customFormat="1" ht="19.5" customHeight="1">
      <c r="A585" s="11">
        <f t="shared" si="213"/>
        <v>2</v>
      </c>
      <c r="B585" s="249">
        <f t="shared" si="214"/>
        <v>2355018157016</v>
      </c>
      <c r="C585" s="235">
        <f>VLOOKUP(B:B,[1]MICHELIN!$B:$K,9,0)</f>
        <v>24</v>
      </c>
      <c r="D585" s="11" t="s">
        <v>5423</v>
      </c>
      <c r="E585" s="154" t="s">
        <v>8876</v>
      </c>
      <c r="F585" s="160" t="s">
        <v>9061</v>
      </c>
      <c r="G585" s="133" t="s">
        <v>10663</v>
      </c>
      <c r="H585" s="235">
        <v>20</v>
      </c>
      <c r="I585" s="430">
        <f>VLOOKUP(B:B,[1]MICHELIN!$B:$K,10,0)</f>
        <v>20</v>
      </c>
      <c r="J585" s="132"/>
      <c r="K585" s="133" t="s">
        <v>8614</v>
      </c>
      <c r="L585" s="351">
        <v>6</v>
      </c>
      <c r="M585" s="135" t="s">
        <v>3998</v>
      </c>
      <c r="N585" s="236" t="s">
        <v>10730</v>
      </c>
      <c r="O585" s="236" t="s">
        <v>4002</v>
      </c>
      <c r="P585" s="237">
        <v>29700</v>
      </c>
      <c r="Q585" s="238">
        <f>(P585-AT585)/1.1</f>
        <v>26045.454545454544</v>
      </c>
      <c r="R585" s="144">
        <f>IFERROR((Q585-X585)/Q585,"")</f>
        <v>0.19609773123909247</v>
      </c>
      <c r="S585" s="197" t="s">
        <v>7699</v>
      </c>
      <c r="T585" s="305" t="s">
        <v>9069</v>
      </c>
      <c r="U585" s="194">
        <f>W585-V585</f>
        <v>28800</v>
      </c>
      <c r="V585" s="11">
        <v>900</v>
      </c>
      <c r="W585" s="239">
        <v>29700</v>
      </c>
      <c r="X585" s="136">
        <f>AS585</f>
        <v>20938</v>
      </c>
      <c r="Y585" s="240">
        <f>(W585-AT585)/1.1</f>
        <v>26045.454545454544</v>
      </c>
      <c r="Z585" s="142">
        <f>IFERROR(-1+(AD585/N585),"")</f>
        <v>7.7326388888888875E-2</v>
      </c>
      <c r="AA585" s="137">
        <f>IFERROR((Y585-X585)/Y585,"")</f>
        <v>0.19609773123909247</v>
      </c>
      <c r="AB585" s="145"/>
      <c r="AC585" s="189">
        <f t="shared" si="210"/>
        <v>28235</v>
      </c>
      <c r="AD585" s="187">
        <f t="shared" si="211"/>
        <v>31027</v>
      </c>
      <c r="AE585" s="129">
        <f t="shared" si="215"/>
        <v>2792.43</v>
      </c>
      <c r="AF585" s="130">
        <f t="shared" si="216"/>
        <v>565.42999999999984</v>
      </c>
      <c r="AG585" s="131">
        <f t="shared" si="217"/>
        <v>1.8223805073000931E-2</v>
      </c>
      <c r="AH585" s="138">
        <f t="shared" si="218"/>
        <v>2227</v>
      </c>
      <c r="AI585" s="139">
        <f t="shared" si="219"/>
        <v>7.1776194926999062E-2</v>
      </c>
      <c r="AJ585" s="139">
        <f t="shared" si="220"/>
        <v>0.17787392616609154</v>
      </c>
      <c r="AL585" s="197">
        <v>2355018157016</v>
      </c>
      <c r="AM585" s="197">
        <v>4985009757567</v>
      </c>
      <c r="AN585" s="197" t="s">
        <v>3738</v>
      </c>
      <c r="AO585" s="241" t="s">
        <v>5336</v>
      </c>
      <c r="AP585" s="241" t="s">
        <v>8869</v>
      </c>
      <c r="AQ585" s="242" t="s">
        <v>54</v>
      </c>
      <c r="AR585" s="242">
        <v>55100</v>
      </c>
      <c r="AS585" s="431">
        <f>VLOOKUP(B:B,[1]MICHELIN!$B:$K,8,0)</f>
        <v>20938</v>
      </c>
      <c r="AT585" s="431">
        <v>1050</v>
      </c>
      <c r="AU585" s="211" t="s">
        <v>3956</v>
      </c>
      <c r="AV585" s="197" t="s">
        <v>5284</v>
      </c>
      <c r="AW585" s="134" t="s">
        <v>9064</v>
      </c>
      <c r="AX585" s="134" t="str">
        <f>IFERROR(VLOOKUP(B:B,在庫!B:M,12,0),"")</f>
        <v>2023年製</v>
      </c>
      <c r="AY585" s="134">
        <f>IFERROR(VLOOKUP(B:B,在庫!B:L,10,0),"")</f>
        <v>2</v>
      </c>
      <c r="AZ585" s="244" t="str">
        <f>VLOOKUP(AL:AL,[1]MICHELIN!$B:$AH,32,0)</f>
        <v>×</v>
      </c>
      <c r="BA585" s="244" t="str">
        <f>VLOOKUP(AL:AL,[1]MICHELIN!$B:$AH,33,0)</f>
        <v/>
      </c>
      <c r="BC585" s="11" t="e">
        <v>#N/A</v>
      </c>
    </row>
    <row r="586" spans="1:56" s="11" customFormat="1" ht="19.5" customHeight="1">
      <c r="A586" s="11">
        <f t="shared" si="213"/>
        <v>2</v>
      </c>
      <c r="B586" s="249">
        <f t="shared" si="214"/>
        <v>2355018157078</v>
      </c>
      <c r="C586" s="235">
        <f>VLOOKUP(B:B,[1]MICHELIN!$B:$K,9,0)</f>
        <v>12</v>
      </c>
      <c r="D586" s="11" t="s">
        <v>6158</v>
      </c>
      <c r="E586" s="397" t="s">
        <v>5662</v>
      </c>
      <c r="F586" s="160" t="s">
        <v>6198</v>
      </c>
      <c r="G586" s="133" t="s">
        <v>10663</v>
      </c>
      <c r="H586" s="235">
        <v>0</v>
      </c>
      <c r="I586" s="430">
        <f>VLOOKUP(B:B,[1]MICHELIN!$B:$K,10,0)</f>
        <v>0</v>
      </c>
      <c r="J586" s="132">
        <v>521</v>
      </c>
      <c r="K586" s="133" t="s">
        <v>1981</v>
      </c>
      <c r="L586" s="351">
        <v>6</v>
      </c>
      <c r="M586" s="135" t="s">
        <v>3998</v>
      </c>
      <c r="N586" s="236">
        <v>30620</v>
      </c>
      <c r="O586" s="236">
        <v>0</v>
      </c>
      <c r="P586" s="237">
        <v>30620</v>
      </c>
      <c r="Q586" s="238">
        <f>(P586-AT586)/1.1</f>
        <v>26881.81818181818</v>
      </c>
      <c r="R586" s="144">
        <f>IFERROR((Q586-X586)/Q586,"")</f>
        <v>0.36909029421711192</v>
      </c>
      <c r="S586" s="197">
        <v>1074475805</v>
      </c>
      <c r="T586" s="305" t="s">
        <v>8371</v>
      </c>
      <c r="U586" s="194">
        <f>W586-V586</f>
        <v>30620</v>
      </c>
      <c r="W586" s="239">
        <v>30620</v>
      </c>
      <c r="X586" s="136">
        <f>AS586</f>
        <v>16960</v>
      </c>
      <c r="Y586" s="240">
        <f>(W586-AT586)/1.1</f>
        <v>26881.81818181818</v>
      </c>
      <c r="Z586" s="142">
        <f>IFERROR(-1+(AD586/N586),"")</f>
        <v>7.7302416721097389E-2</v>
      </c>
      <c r="AA586" s="137">
        <f>IFERROR((Y586-X586)/Y586,"")</f>
        <v>0.36909029421711192</v>
      </c>
      <c r="AB586" s="145">
        <v>9</v>
      </c>
      <c r="AC586" s="189">
        <f t="shared" si="210"/>
        <v>30019</v>
      </c>
      <c r="AD586" s="187">
        <f t="shared" si="211"/>
        <v>32987</v>
      </c>
      <c r="AE586" s="129">
        <f t="shared" si="215"/>
        <v>2968.83</v>
      </c>
      <c r="AF586" s="130">
        <f t="shared" si="216"/>
        <v>601.82999999999993</v>
      </c>
      <c r="AG586" s="131">
        <f t="shared" si="217"/>
        <v>1.8244459938763752E-2</v>
      </c>
      <c r="AH586" s="138">
        <f t="shared" si="218"/>
        <v>2367</v>
      </c>
      <c r="AI586" s="139">
        <f t="shared" si="219"/>
        <v>7.1755540061236245E-2</v>
      </c>
      <c r="AJ586" s="139">
        <f t="shared" si="220"/>
        <v>0.35084583427834815</v>
      </c>
      <c r="AL586" s="197">
        <v>2355018157078</v>
      </c>
      <c r="AM586" s="197">
        <v>4985009757567</v>
      </c>
      <c r="AN586" s="197" t="s">
        <v>3738</v>
      </c>
      <c r="AO586" s="241" t="s">
        <v>1843</v>
      </c>
      <c r="AP586" s="241" t="s">
        <v>1389</v>
      </c>
      <c r="AQ586" s="242" t="s">
        <v>54</v>
      </c>
      <c r="AR586" s="242">
        <v>53000</v>
      </c>
      <c r="AS586" s="431">
        <v>16960</v>
      </c>
      <c r="AT586" s="431">
        <v>1050</v>
      </c>
      <c r="AU586" s="211" t="s">
        <v>3956</v>
      </c>
      <c r="AV586" s="197" t="s">
        <v>5284</v>
      </c>
      <c r="AW586" s="134" t="str">
        <f>IFERROR(VLOOKUP(AV:AV,Q商品!B:E,4,0),"")</f>
        <v>2023年製 X-ICE SNOW 235/50R18 101H XL MICHELIN スタッドレス 翌営業日発送</v>
      </c>
      <c r="AX586" s="134" t="str">
        <f>IFERROR(VLOOKUP(B:B,在庫!B:M,12,0),"")</f>
        <v/>
      </c>
      <c r="AY586" s="134" t="str">
        <f>IFERROR(VLOOKUP(B:B,在庫!B:L,10,0),"")</f>
        <v/>
      </c>
      <c r="AZ586" s="244" t="str">
        <f>VLOOKUP(AL:AL,[1]MICHELIN!$B:$AH,32,0)</f>
        <v>×</v>
      </c>
      <c r="BA586" s="244" t="str">
        <f>VLOOKUP(AL:AL,[1]MICHELIN!$B:$AH,33,0)</f>
        <v/>
      </c>
      <c r="BC586" s="11" t="s">
        <v>2055</v>
      </c>
      <c r="BD586" s="11">
        <v>1</v>
      </c>
    </row>
    <row r="587" spans="1:56" s="11" customFormat="1" ht="19.5" customHeight="1">
      <c r="A587" s="11">
        <f t="shared" si="213"/>
        <v>2</v>
      </c>
      <c r="B587" s="249">
        <f t="shared" si="214"/>
        <v>2256018157078</v>
      </c>
      <c r="C587" s="235">
        <f>VLOOKUP(B:B,[1]MICHELIN!$B:$K,9,0)</f>
        <v>57</v>
      </c>
      <c r="D587" s="11" t="s">
        <v>5423</v>
      </c>
      <c r="E587" s="397" t="s">
        <v>5661</v>
      </c>
      <c r="F587" s="160" t="s">
        <v>6199</v>
      </c>
      <c r="G587" s="133" t="s">
        <v>10663</v>
      </c>
      <c r="H587" s="235">
        <v>3</v>
      </c>
      <c r="I587" s="430">
        <f>VLOOKUP(B:B,[1]MICHELIN!$B:$K,10,0)</f>
        <v>3</v>
      </c>
      <c r="J587" s="132">
        <v>433</v>
      </c>
      <c r="K587" s="133" t="s">
        <v>1981</v>
      </c>
      <c r="L587" s="351">
        <v>7</v>
      </c>
      <c r="M587" s="135" t="s">
        <v>3998</v>
      </c>
      <c r="N587" s="236" t="s">
        <v>7214</v>
      </c>
      <c r="O587" s="236">
        <v>0</v>
      </c>
      <c r="P587" s="237">
        <v>25620</v>
      </c>
      <c r="Q587" s="238">
        <f>(P587-AT587)/1.1</f>
        <v>22336.363636363636</v>
      </c>
      <c r="R587" s="144">
        <f>IFERROR((Q587-X587)/Q587,"")</f>
        <v>0.37107041107041105</v>
      </c>
      <c r="S587" s="197">
        <v>1074475804</v>
      </c>
      <c r="T587" s="305" t="s">
        <v>8372</v>
      </c>
      <c r="U587" s="194">
        <f>W587-V587</f>
        <v>25620</v>
      </c>
      <c r="W587" s="239">
        <v>25620</v>
      </c>
      <c r="X587" s="136">
        <f>AS587</f>
        <v>14048</v>
      </c>
      <c r="Y587" s="240">
        <f>(W587-AT587)/1.1</f>
        <v>22336.363636363636</v>
      </c>
      <c r="Z587" s="142">
        <f>IFERROR(-1+(AD587/N587),"")</f>
        <v>7.7322404371584774E-2</v>
      </c>
      <c r="AA587" s="137">
        <f>IFERROR((Y587-X587)/Y587,"")</f>
        <v>0.37107041107041105</v>
      </c>
      <c r="AB587" s="145"/>
      <c r="AC587" s="189">
        <f t="shared" si="210"/>
        <v>25117</v>
      </c>
      <c r="AD587" s="187">
        <f t="shared" si="211"/>
        <v>27601</v>
      </c>
      <c r="AE587" s="129">
        <f t="shared" si="215"/>
        <v>2484.0899999999997</v>
      </c>
      <c r="AF587" s="130">
        <f t="shared" si="216"/>
        <v>503.08999999999969</v>
      </c>
      <c r="AG587" s="131">
        <f t="shared" si="217"/>
        <v>1.8227238143545512E-2</v>
      </c>
      <c r="AH587" s="138">
        <f t="shared" si="218"/>
        <v>1981</v>
      </c>
      <c r="AI587" s="139">
        <f t="shared" si="219"/>
        <v>7.1772761856454481E-2</v>
      </c>
      <c r="AJ587" s="139">
        <f t="shared" si="220"/>
        <v>0.35284317292686557</v>
      </c>
      <c r="AL587" s="197">
        <v>2256018157078</v>
      </c>
      <c r="AM587" s="197">
        <v>4985009757536</v>
      </c>
      <c r="AN587" s="197" t="s">
        <v>3739</v>
      </c>
      <c r="AO587" s="241" t="s">
        <v>1843</v>
      </c>
      <c r="AP587" s="241" t="s">
        <v>1157</v>
      </c>
      <c r="AQ587" s="242" t="s">
        <v>84</v>
      </c>
      <c r="AR587" s="242">
        <v>43900</v>
      </c>
      <c r="AS587" s="431">
        <f>VLOOKUP(B:B,[1]MICHELIN!$B:$K,8,0)</f>
        <v>14048</v>
      </c>
      <c r="AT587" s="431">
        <v>1050</v>
      </c>
      <c r="AU587" s="211" t="s">
        <v>3956</v>
      </c>
      <c r="AV587" s="197" t="s">
        <v>5283</v>
      </c>
      <c r="AW587" s="134" t="str">
        <f>IFERROR(VLOOKUP(AV:AV,Q商品!B:E,4,0),"")</f>
        <v>2022年製 X-ICE SNOW 225/60R18 100H スタッドレスタイヤ 翌営業日発送</v>
      </c>
      <c r="AX587" s="134" t="str">
        <f>IFERROR(VLOOKUP(B:B,在庫!B:M,12,0),"")</f>
        <v>2022年製</v>
      </c>
      <c r="AY587" s="134">
        <f>IFERROR(VLOOKUP(B:B,在庫!B:L,10,0),"")</f>
        <v>1</v>
      </c>
      <c r="AZ587" s="244" t="str">
        <f>VLOOKUP(AL:AL,[1]MICHELIN!$B:$AH,32,0)</f>
        <v>×</v>
      </c>
      <c r="BA587" s="244" t="str">
        <f>VLOOKUP(AL:AL,[1]MICHELIN!$B:$AH,33,0)</f>
        <v/>
      </c>
      <c r="BC587" s="11" t="s">
        <v>2055</v>
      </c>
      <c r="BD587" s="11">
        <v>1</v>
      </c>
    </row>
    <row r="588" spans="1:56" s="11" customFormat="1" ht="19.5" customHeight="1">
      <c r="A588" s="11">
        <f t="shared" si="213"/>
        <v>2</v>
      </c>
      <c r="B588" s="249">
        <f t="shared" si="214"/>
        <v>2256018157016</v>
      </c>
      <c r="C588" s="235">
        <f>VLOOKUP(B:B,[1]MICHELIN!$B:$K,9,0)</f>
        <v>16</v>
      </c>
      <c r="D588" s="11" t="s">
        <v>5423</v>
      </c>
      <c r="E588" s="398" t="s">
        <v>8872</v>
      </c>
      <c r="F588" s="160"/>
      <c r="G588" s="134" t="e">
        <v>#N/A</v>
      </c>
      <c r="H588" s="235">
        <v>0</v>
      </c>
      <c r="I588" s="430">
        <f>VLOOKUP(B:B,[1]MICHELIN!$B:$K,10,0)</f>
        <v>0</v>
      </c>
      <c r="J588" s="132"/>
      <c r="K588" s="133" t="s">
        <v>8614</v>
      </c>
      <c r="L588" s="351">
        <v>7</v>
      </c>
      <c r="M588" s="135"/>
      <c r="N588" s="236"/>
      <c r="O588" s="236"/>
      <c r="P588" s="237"/>
      <c r="Q588" s="238"/>
      <c r="R588" s="144"/>
      <c r="S588" s="197"/>
      <c r="T588" s="305"/>
      <c r="U588" s="194"/>
      <c r="W588" s="239"/>
      <c r="X588" s="136"/>
      <c r="Y588" s="240"/>
      <c r="Z588" s="142"/>
      <c r="AA588" s="137"/>
      <c r="AB588" s="334">
        <v>9</v>
      </c>
      <c r="AC588" s="189">
        <f t="shared" si="210"/>
        <v>0</v>
      </c>
      <c r="AD588" s="187">
        <f t="shared" si="211"/>
        <v>0</v>
      </c>
      <c r="AE588" s="129">
        <f t="shared" si="215"/>
        <v>0</v>
      </c>
      <c r="AF588" s="130">
        <f t="shared" si="216"/>
        <v>0</v>
      </c>
      <c r="AG588" s="131" t="str">
        <f t="shared" si="217"/>
        <v/>
      </c>
      <c r="AH588" s="138">
        <f t="shared" si="218"/>
        <v>0</v>
      </c>
      <c r="AI588" s="139" t="str">
        <f t="shared" si="219"/>
        <v/>
      </c>
      <c r="AJ588" s="139" t="str">
        <f t="shared" si="220"/>
        <v/>
      </c>
      <c r="AL588" s="197">
        <v>2256018157016</v>
      </c>
      <c r="AM588" s="197">
        <v>4985009757536</v>
      </c>
      <c r="AN588" s="197" t="s">
        <v>3739</v>
      </c>
      <c r="AO588" s="241" t="s">
        <v>5336</v>
      </c>
      <c r="AP588" s="241" t="s">
        <v>1157</v>
      </c>
      <c r="AQ588" s="242" t="s">
        <v>84</v>
      </c>
      <c r="AR588" s="242">
        <v>45700</v>
      </c>
      <c r="AS588" s="431">
        <f>VLOOKUP(B:B,[1]MICHELIN!$B:$K,8,0)</f>
        <v>17366</v>
      </c>
      <c r="AT588" s="431">
        <v>1050</v>
      </c>
      <c r="AU588" s="211"/>
      <c r="AV588" s="197"/>
      <c r="AW588" s="134" t="str">
        <f>IFERROR(VLOOKUP(AV:AV,Q商品!B:E,4,0),"")</f>
        <v/>
      </c>
      <c r="AX588" s="134" t="str">
        <f>IFERROR(VLOOKUP(B:B,在庫!B:M,12,0),"")</f>
        <v/>
      </c>
      <c r="AY588" s="134" t="str">
        <f>IFERROR(VLOOKUP(B:B,在庫!B:L,10,0),"")</f>
        <v/>
      </c>
      <c r="AZ588" s="244" t="str">
        <f>VLOOKUP(AL:AL,[1]MICHELIN!$B:$AH,32,0)</f>
        <v>×</v>
      </c>
      <c r="BA588" s="244" t="str">
        <f>VLOOKUP(AL:AL,[1]MICHELIN!$B:$AH,33,0)</f>
        <v/>
      </c>
      <c r="BC588" s="11" t="e">
        <v>#N/A</v>
      </c>
    </row>
    <row r="589" spans="1:56" s="11" customFormat="1" ht="19.5" customHeight="1">
      <c r="A589" s="11">
        <f t="shared" si="213"/>
        <v>1</v>
      </c>
      <c r="B589" s="249">
        <f t="shared" si="214"/>
        <v>2055017157016</v>
      </c>
      <c r="C589" s="235">
        <f>VLOOKUP(B:B,[1]MICHELIN!$B:$K,9,0)</f>
        <v>76</v>
      </c>
      <c r="D589" s="11" t="s">
        <v>5423</v>
      </c>
      <c r="E589" s="397" t="s">
        <v>5653</v>
      </c>
      <c r="F589" s="160" t="s">
        <v>6203</v>
      </c>
      <c r="G589" s="133" t="s">
        <v>10663</v>
      </c>
      <c r="H589" s="235">
        <v>1</v>
      </c>
      <c r="I589" s="430">
        <f>VLOOKUP(B:B,[1]MICHELIN!$B:$K,10,0)</f>
        <v>1</v>
      </c>
      <c r="J589" s="132"/>
      <c r="K589" s="133" t="s">
        <v>1981</v>
      </c>
      <c r="L589" s="133">
        <v>11</v>
      </c>
      <c r="M589" s="135" t="s">
        <v>3998</v>
      </c>
      <c r="N589" s="236" t="s">
        <v>8545</v>
      </c>
      <c r="O589" s="236">
        <v>0</v>
      </c>
      <c r="P589" s="237">
        <v>22550</v>
      </c>
      <c r="Q589" s="238">
        <f t="shared" ref="Q589:Q620" si="221">(P589-AT589)/1.1</f>
        <v>20022.727272727272</v>
      </c>
      <c r="R589" s="144">
        <f t="shared" ref="R589:R620" si="222">IFERROR((Q589-X589)/Q589,"")</f>
        <v>0.1514642451759364</v>
      </c>
      <c r="S589" s="197">
        <v>1074476243</v>
      </c>
      <c r="T589" s="305" t="s">
        <v>8376</v>
      </c>
      <c r="U589" s="194">
        <f t="shared" ref="U589:U620" si="223">W589-V589</f>
        <v>22550</v>
      </c>
      <c r="W589" s="239">
        <v>22550</v>
      </c>
      <c r="X589" s="136">
        <f t="shared" ref="X589:X620" si="224">AS589</f>
        <v>16990</v>
      </c>
      <c r="Y589" s="240">
        <f t="shared" ref="Y589:Y620" si="225">(W589-AT589)/1.1</f>
        <v>20022.727272727272</v>
      </c>
      <c r="Z589" s="142">
        <f t="shared" ref="Z589:Z620" si="226">IFERROR(-1+(AD589/N589),"")</f>
        <v>7.7294900221729579E-2</v>
      </c>
      <c r="AA589" s="137">
        <f t="shared" ref="AA589:AA620" si="227">IFERROR((Y589-X589)/Y589,"")</f>
        <v>0.1514642451759364</v>
      </c>
      <c r="AB589" s="145"/>
      <c r="AC589" s="189">
        <f t="shared" si="210"/>
        <v>22107</v>
      </c>
      <c r="AD589" s="187">
        <f t="shared" si="211"/>
        <v>24293</v>
      </c>
      <c r="AE589" s="129">
        <f t="shared" si="215"/>
        <v>2186.37</v>
      </c>
      <c r="AF589" s="130">
        <f t="shared" si="216"/>
        <v>443.36999999999989</v>
      </c>
      <c r="AG589" s="131">
        <f t="shared" si="217"/>
        <v>1.8250936483760749E-2</v>
      </c>
      <c r="AH589" s="138">
        <f t="shared" si="218"/>
        <v>1743</v>
      </c>
      <c r="AI589" s="139">
        <f t="shared" si="219"/>
        <v>7.1749063516239248E-2</v>
      </c>
      <c r="AJ589" s="139">
        <f t="shared" si="220"/>
        <v>0.13321330869217565</v>
      </c>
      <c r="AL589" s="197">
        <v>2055017157016</v>
      </c>
      <c r="AM589" s="197">
        <v>4985009757307</v>
      </c>
      <c r="AN589" s="197" t="s">
        <v>3729</v>
      </c>
      <c r="AO589" s="241" t="s">
        <v>3730</v>
      </c>
      <c r="AP589" s="241" t="s">
        <v>1137</v>
      </c>
      <c r="AQ589" s="242" t="s">
        <v>64</v>
      </c>
      <c r="AR589" s="242">
        <v>41800</v>
      </c>
      <c r="AS589" s="431">
        <f>VLOOKUP(B:B,[1]MICHELIN!$B:$K,8,0)</f>
        <v>16990</v>
      </c>
      <c r="AT589" s="431">
        <v>525</v>
      </c>
      <c r="AU589" s="211" t="s">
        <v>3956</v>
      </c>
      <c r="AV589" s="197" t="s">
        <v>2214</v>
      </c>
      <c r="AW589" s="134" t="str">
        <f>IFERROR(VLOOKUP(AV:AV,Q商品!B:E,4,0),"")</f>
        <v>2023年製 X-ICE SNOW 205/50R17 93H XL スタッドレスタイヤ 翌営業日発送</v>
      </c>
      <c r="AX589" s="134" t="str">
        <f>IFERROR(VLOOKUP(B:B,在庫!B:M,12,0),"")</f>
        <v>2023年製</v>
      </c>
      <c r="AY589" s="134">
        <f>IFERROR(VLOOKUP(B:B,在庫!B:L,10,0),"")</f>
        <v>1</v>
      </c>
      <c r="AZ589" s="244" t="str">
        <f>VLOOKUP(AL:AL,[1]MICHELIN!$B:$AH,32,0)</f>
        <v>×</v>
      </c>
      <c r="BA589" s="244" t="str">
        <f>VLOOKUP(AL:AL,[1]MICHELIN!$B:$AH,33,0)</f>
        <v/>
      </c>
      <c r="BC589" s="11" t="s">
        <v>2055</v>
      </c>
      <c r="BD589" s="11">
        <v>1</v>
      </c>
    </row>
    <row r="590" spans="1:56" s="11" customFormat="1" ht="19.5" customHeight="1">
      <c r="A590" s="11">
        <f t="shared" si="213"/>
        <v>1</v>
      </c>
      <c r="B590" s="249">
        <f t="shared" si="214"/>
        <v>2255517157015</v>
      </c>
      <c r="C590" s="235">
        <f>VLOOKUP(B:B,[1]MICHELIN!$B:$K,9,0)</f>
        <v>42</v>
      </c>
      <c r="D590" s="11" t="s">
        <v>5423</v>
      </c>
      <c r="E590" s="11" t="s">
        <v>5659</v>
      </c>
      <c r="F590" s="160" t="s">
        <v>6204</v>
      </c>
      <c r="G590" s="133" t="s">
        <v>10663</v>
      </c>
      <c r="H590" s="235">
        <v>44</v>
      </c>
      <c r="I590" s="430">
        <f>VLOOKUP(B:B,[1]MICHELIN!$B:$K,10,0)</f>
        <v>44</v>
      </c>
      <c r="J590" s="132"/>
      <c r="K590" s="133" t="s">
        <v>1981</v>
      </c>
      <c r="L590" s="133">
        <v>12</v>
      </c>
      <c r="M590" s="135" t="s">
        <v>3998</v>
      </c>
      <c r="N590" s="236" t="s">
        <v>2424</v>
      </c>
      <c r="O590" s="236">
        <v>0</v>
      </c>
      <c r="P590" s="237">
        <v>28000</v>
      </c>
      <c r="Q590" s="238">
        <f t="shared" si="221"/>
        <v>24499.999999999996</v>
      </c>
      <c r="R590" s="144">
        <f t="shared" si="222"/>
        <v>0.23224489795918357</v>
      </c>
      <c r="S590" s="197">
        <v>1074476240</v>
      </c>
      <c r="T590" s="305" t="s">
        <v>8377</v>
      </c>
      <c r="U590" s="194">
        <f t="shared" si="223"/>
        <v>28000</v>
      </c>
      <c r="W590" s="239">
        <v>28000</v>
      </c>
      <c r="X590" s="136">
        <f t="shared" si="224"/>
        <v>18810</v>
      </c>
      <c r="Y590" s="240">
        <f t="shared" si="225"/>
        <v>24499.999999999996</v>
      </c>
      <c r="Z590" s="142">
        <f t="shared" si="226"/>
        <v>7.728571428571418E-2</v>
      </c>
      <c r="AA590" s="137">
        <f t="shared" si="227"/>
        <v>0.23224489795918357</v>
      </c>
      <c r="AB590" s="145"/>
      <c r="AC590" s="189">
        <f t="shared" si="210"/>
        <v>27450</v>
      </c>
      <c r="AD590" s="187">
        <f t="shared" si="211"/>
        <v>30164</v>
      </c>
      <c r="AE590" s="129">
        <f t="shared" si="215"/>
        <v>2714.7599999999998</v>
      </c>
      <c r="AF590" s="130">
        <f t="shared" si="216"/>
        <v>550.75999999999976</v>
      </c>
      <c r="AG590" s="131">
        <f t="shared" si="217"/>
        <v>1.8258851611192142E-2</v>
      </c>
      <c r="AH590" s="138">
        <f t="shared" si="218"/>
        <v>2164</v>
      </c>
      <c r="AI590" s="139">
        <f t="shared" si="219"/>
        <v>7.1741148388807852E-2</v>
      </c>
      <c r="AJ590" s="139">
        <f t="shared" si="220"/>
        <v>0.21398604634799143</v>
      </c>
      <c r="AL590" s="197">
        <v>2255517157015</v>
      </c>
      <c r="AM590" s="197">
        <v>4985009757390</v>
      </c>
      <c r="AN590" s="197" t="s">
        <v>3731</v>
      </c>
      <c r="AO590" s="241" t="s">
        <v>3730</v>
      </c>
      <c r="AP590" s="241" t="s">
        <v>1133</v>
      </c>
      <c r="AQ590" s="242" t="s">
        <v>52</v>
      </c>
      <c r="AR590" s="242">
        <v>46300</v>
      </c>
      <c r="AS590" s="431">
        <f>VLOOKUP(B:B,[1]MICHELIN!$B:$K,8,0)</f>
        <v>18810</v>
      </c>
      <c r="AT590" s="431">
        <v>1050</v>
      </c>
      <c r="AU590" s="211" t="s">
        <v>3956</v>
      </c>
      <c r="AV590" s="197" t="s">
        <v>2216</v>
      </c>
      <c r="AW590" s="134" t="str">
        <f>IFERROR(VLOOKUP(AV:AV,Q商品!B:E,4,0),"")</f>
        <v>2023年製 X-ICE SNOW 225/55R17 101H XL スタッドレスタイヤ 翌営業日発送</v>
      </c>
      <c r="AX590" s="134" t="str">
        <f>IFERROR(VLOOKUP(B:B,在庫!B:M,12,0),"")</f>
        <v>2023年製</v>
      </c>
      <c r="AY590" s="134">
        <f>IFERROR(VLOOKUP(B:B,在庫!B:L,10,0),"")</f>
        <v>4</v>
      </c>
      <c r="AZ590" s="244" t="str">
        <f>VLOOKUP(AL:AL,[1]MICHELIN!$B:$AH,32,0)</f>
        <v>×</v>
      </c>
      <c r="BA590" s="244" t="str">
        <f>VLOOKUP(AL:AL,[1]MICHELIN!$B:$AH,33,0)</f>
        <v/>
      </c>
      <c r="BC590" s="11" t="s">
        <v>2055</v>
      </c>
      <c r="BD590" s="11">
        <v>1</v>
      </c>
    </row>
    <row r="591" spans="1:56" s="11" customFormat="1" ht="19.5" customHeight="1">
      <c r="A591" s="11">
        <f t="shared" si="213"/>
        <v>1</v>
      </c>
      <c r="B591" s="249">
        <f t="shared" si="214"/>
        <v>2156017157010</v>
      </c>
      <c r="C591" s="235">
        <f>VLOOKUP(B:B,[1]MICHELIN!$B:$K,9,0)</f>
        <v>68</v>
      </c>
      <c r="D591" s="11" t="s">
        <v>5423</v>
      </c>
      <c r="E591" s="11" t="s">
        <v>5656</v>
      </c>
      <c r="F591" s="160" t="s">
        <v>6205</v>
      </c>
      <c r="G591" s="133" t="s">
        <v>10663</v>
      </c>
      <c r="H591" s="235">
        <v>6</v>
      </c>
      <c r="I591" s="430">
        <f>VLOOKUP(B:B,[1]MICHELIN!$B:$K,10,0)</f>
        <v>6</v>
      </c>
      <c r="J591" s="132"/>
      <c r="K591" s="133" t="s">
        <v>1981</v>
      </c>
      <c r="L591" s="133">
        <v>13</v>
      </c>
      <c r="M591" s="135" t="s">
        <v>3998</v>
      </c>
      <c r="N591" s="236" t="s">
        <v>7215</v>
      </c>
      <c r="O591" s="236" t="s">
        <v>4002</v>
      </c>
      <c r="P591" s="237">
        <v>19920</v>
      </c>
      <c r="Q591" s="238">
        <f t="shared" si="221"/>
        <v>17154.545454545452</v>
      </c>
      <c r="R591" s="144">
        <f t="shared" si="222"/>
        <v>0.11160572337042914</v>
      </c>
      <c r="S591" s="197">
        <v>1074476247</v>
      </c>
      <c r="T591" s="305" t="s">
        <v>8378</v>
      </c>
      <c r="U591" s="194">
        <f t="shared" si="223"/>
        <v>19020</v>
      </c>
      <c r="V591" s="11">
        <v>900</v>
      </c>
      <c r="W591" s="239">
        <v>19920</v>
      </c>
      <c r="X591" s="136">
        <f t="shared" si="224"/>
        <v>15240</v>
      </c>
      <c r="Y591" s="240">
        <f t="shared" si="225"/>
        <v>17154.545454545452</v>
      </c>
      <c r="Z591" s="142">
        <f t="shared" si="226"/>
        <v>7.7339642481598414E-2</v>
      </c>
      <c r="AA591" s="137">
        <f t="shared" si="227"/>
        <v>0.11160572337042914</v>
      </c>
      <c r="AB591" s="145"/>
      <c r="AC591" s="189">
        <f t="shared" si="210"/>
        <v>18647</v>
      </c>
      <c r="AD591" s="187">
        <f t="shared" si="211"/>
        <v>20491</v>
      </c>
      <c r="AE591" s="129">
        <f t="shared" si="215"/>
        <v>1844.1899999999998</v>
      </c>
      <c r="AF591" s="130">
        <f t="shared" si="216"/>
        <v>373.18999999999983</v>
      </c>
      <c r="AG591" s="131">
        <f t="shared" si="217"/>
        <v>1.8212385925528273E-2</v>
      </c>
      <c r="AH591" s="138">
        <f t="shared" si="218"/>
        <v>1471</v>
      </c>
      <c r="AI591" s="139">
        <f t="shared" si="219"/>
        <v>7.178761407447172E-2</v>
      </c>
      <c r="AJ591" s="139">
        <f t="shared" si="220"/>
        <v>9.3393337444900859E-2</v>
      </c>
      <c r="AL591" s="197">
        <v>2156017157010</v>
      </c>
      <c r="AM591" s="197">
        <v>4985009757352</v>
      </c>
      <c r="AN591" s="197">
        <v>721110</v>
      </c>
      <c r="AO591" s="241" t="s">
        <v>5336</v>
      </c>
      <c r="AP591" s="241" t="s">
        <v>4021</v>
      </c>
      <c r="AQ591" s="242" t="s">
        <v>67</v>
      </c>
      <c r="AR591" s="242">
        <v>40100</v>
      </c>
      <c r="AS591" s="431">
        <f>VLOOKUP(B:B,[1]MICHELIN!$B:$K,8,0)</f>
        <v>15240</v>
      </c>
      <c r="AT591" s="431">
        <v>1050</v>
      </c>
      <c r="AU591" s="211" t="s">
        <v>3956</v>
      </c>
      <c r="AV591" s="197" t="s">
        <v>2212</v>
      </c>
      <c r="AW591" s="134" t="str">
        <f>IFERROR(VLOOKUP(AV:AV,Q商品!B:E,4,0),"")</f>
        <v>2023年製 X-ICE SNOW 215/60R17 100T XL スタッドレスタイヤ 翌営業日発送</v>
      </c>
      <c r="AX591" s="134" t="str">
        <f>IFERROR(VLOOKUP(B:B,在庫!B:M,12,0),"")</f>
        <v>2023年製</v>
      </c>
      <c r="AY591" s="134">
        <f>IFERROR(VLOOKUP(B:B,在庫!B:L,10,0),"")</f>
        <v>2</v>
      </c>
      <c r="AZ591" s="244" t="str">
        <f>VLOOKUP(AL:AL,[1]MICHELIN!$B:$AH,32,0)</f>
        <v>×</v>
      </c>
      <c r="BA591" s="244" t="str">
        <f>VLOOKUP(AL:AL,[1]MICHELIN!$B:$AH,33,0)</f>
        <v/>
      </c>
      <c r="BC591" s="11" t="s">
        <v>2055</v>
      </c>
      <c r="BD591" s="11">
        <v>1</v>
      </c>
    </row>
    <row r="592" spans="1:56" s="11" customFormat="1" ht="19.5" customHeight="1">
      <c r="A592" s="11">
        <f t="shared" si="213"/>
        <v>1</v>
      </c>
      <c r="B592" s="249">
        <f t="shared" si="214"/>
        <v>1856515157000</v>
      </c>
      <c r="C592" s="235">
        <f>VLOOKUP(B:B,[1]MICHELIN!$B:$K,9,0)</f>
        <v>46</v>
      </c>
      <c r="D592" s="11" t="s">
        <v>6158</v>
      </c>
      <c r="E592" s="397" t="s">
        <v>7218</v>
      </c>
      <c r="F592" s="160" t="s">
        <v>7216</v>
      </c>
      <c r="G592" s="134" t="e">
        <v>#N/A</v>
      </c>
      <c r="H592" s="235">
        <v>0</v>
      </c>
      <c r="I592" s="430">
        <f>VLOOKUP(B:B,[1]MICHELIN!$B:$K,10,0)</f>
        <v>0</v>
      </c>
      <c r="J592" s="132">
        <v>274</v>
      </c>
      <c r="K592" s="133" t="s">
        <v>1981</v>
      </c>
      <c r="L592" s="133">
        <v>14</v>
      </c>
      <c r="M592" s="135" t="s">
        <v>3998</v>
      </c>
      <c r="N592" s="236">
        <v>12414</v>
      </c>
      <c r="O592" s="236">
        <v>900</v>
      </c>
      <c r="P592" s="237">
        <v>13314</v>
      </c>
      <c r="Q592" s="238">
        <f t="shared" si="221"/>
        <v>11626.363636363636</v>
      </c>
      <c r="R592" s="144">
        <f t="shared" si="222"/>
        <v>0.14160606771444206</v>
      </c>
      <c r="S592" s="197"/>
      <c r="T592" s="305"/>
      <c r="U592" s="194">
        <f t="shared" si="223"/>
        <v>12414</v>
      </c>
      <c r="V592" s="11">
        <v>900</v>
      </c>
      <c r="W592" s="239">
        <v>13314</v>
      </c>
      <c r="X592" s="136">
        <f t="shared" si="224"/>
        <v>9980</v>
      </c>
      <c r="Y592" s="240">
        <f t="shared" si="225"/>
        <v>11626.363636363636</v>
      </c>
      <c r="Z592" s="142">
        <f t="shared" si="226"/>
        <v>7.7251490252940203E-2</v>
      </c>
      <c r="AA592" s="137">
        <f t="shared" si="227"/>
        <v>0.14160606771444206</v>
      </c>
      <c r="AB592" s="145"/>
      <c r="AC592" s="189">
        <f t="shared" si="210"/>
        <v>12170</v>
      </c>
      <c r="AD592" s="187">
        <f t="shared" si="211"/>
        <v>13373</v>
      </c>
      <c r="AE592" s="129">
        <f t="shared" si="215"/>
        <v>1203.57</v>
      </c>
      <c r="AF592" s="130">
        <f t="shared" si="216"/>
        <v>244.56999999999994</v>
      </c>
      <c r="AG592" s="131">
        <f t="shared" si="217"/>
        <v>1.8288342182008518E-2</v>
      </c>
      <c r="AH592" s="138">
        <f t="shared" si="218"/>
        <v>959</v>
      </c>
      <c r="AI592" s="139">
        <f t="shared" si="219"/>
        <v>7.1711657817991478E-2</v>
      </c>
      <c r="AJ592" s="139">
        <f t="shared" si="220"/>
        <v>0.12331772553243354</v>
      </c>
      <c r="AL592" s="197">
        <v>1856515157000</v>
      </c>
      <c r="AM592" s="197">
        <v>4985009757116</v>
      </c>
      <c r="AN592" s="197" t="s">
        <v>5292</v>
      </c>
      <c r="AO592" s="241" t="s">
        <v>3946</v>
      </c>
      <c r="AP592" s="241" t="s">
        <v>6995</v>
      </c>
      <c r="AQ592" s="242" t="s">
        <v>42</v>
      </c>
      <c r="AR592" s="242">
        <v>23200</v>
      </c>
      <c r="AS592" s="431">
        <v>9980</v>
      </c>
      <c r="AT592" s="431">
        <v>525</v>
      </c>
      <c r="AU592" s="211" t="s">
        <v>3956</v>
      </c>
      <c r="AV592" s="197" t="s">
        <v>6996</v>
      </c>
      <c r="AW592" s="134" t="str">
        <f>IFERROR(VLOOKUP(AV:AV,Q商品!B:E,4,0),"")</f>
        <v/>
      </c>
      <c r="AX592" s="134" t="str">
        <f>IFERROR(VLOOKUP(B:B,在庫!B:M,12,0),"")</f>
        <v/>
      </c>
      <c r="AY592" s="134" t="str">
        <f>IFERROR(VLOOKUP(B:B,在庫!B:L,10,0),"")</f>
        <v/>
      </c>
      <c r="AZ592" s="244" t="str">
        <f>VLOOKUP(AL:AL,[1]MICHELIN!$B:$AH,32,0)</f>
        <v/>
      </c>
      <c r="BA592" s="244" t="str">
        <f>VLOOKUP(AL:AL,[1]MICHELIN!$B:$AH,33,0)</f>
        <v/>
      </c>
      <c r="BC592" s="11" t="e">
        <v>#N/A</v>
      </c>
      <c r="BD592" s="11">
        <v>1</v>
      </c>
    </row>
    <row r="593" spans="1:56" s="11" customFormat="1" ht="19.5" customHeight="1">
      <c r="A593" s="11">
        <f t="shared" si="213"/>
        <v>1</v>
      </c>
      <c r="B593" s="249">
        <f t="shared" si="214"/>
        <v>1956515157007</v>
      </c>
      <c r="C593" s="235">
        <f>VLOOKUP(B:B,[1]MICHELIN!$B:$K,9,0)</f>
        <v>26</v>
      </c>
      <c r="D593" s="11" t="s">
        <v>5423</v>
      </c>
      <c r="E593" s="397" t="s">
        <v>5652</v>
      </c>
      <c r="F593" s="160" t="s">
        <v>6206</v>
      </c>
      <c r="G593" s="133" t="s">
        <v>10663</v>
      </c>
      <c r="H593" s="235">
        <v>1</v>
      </c>
      <c r="I593" s="430">
        <f>VLOOKUP(B:B,[1]MICHELIN!$B:$K,10,0)</f>
        <v>1</v>
      </c>
      <c r="J593" s="132">
        <v>133</v>
      </c>
      <c r="K593" s="133" t="s">
        <v>1981</v>
      </c>
      <c r="L593" s="133">
        <v>15</v>
      </c>
      <c r="M593" s="135" t="s">
        <v>3998</v>
      </c>
      <c r="N593" s="236" t="s">
        <v>7217</v>
      </c>
      <c r="O593" s="236" t="s">
        <v>4002</v>
      </c>
      <c r="P593" s="237">
        <v>14300</v>
      </c>
      <c r="Q593" s="238">
        <f t="shared" si="221"/>
        <v>12522.727272727272</v>
      </c>
      <c r="R593" s="144">
        <f t="shared" si="222"/>
        <v>0.11041742286751356</v>
      </c>
      <c r="S593" s="197">
        <v>1074475775</v>
      </c>
      <c r="T593" s="305" t="s">
        <v>8379</v>
      </c>
      <c r="U593" s="194">
        <f t="shared" si="223"/>
        <v>13400</v>
      </c>
      <c r="V593" s="11">
        <v>900</v>
      </c>
      <c r="W593" s="239">
        <v>14300</v>
      </c>
      <c r="X593" s="136">
        <f t="shared" si="224"/>
        <v>11140</v>
      </c>
      <c r="Y593" s="240">
        <f t="shared" si="225"/>
        <v>12522.727272727272</v>
      </c>
      <c r="Z593" s="142">
        <f t="shared" si="226"/>
        <v>7.7313432835820928E-2</v>
      </c>
      <c r="AA593" s="137">
        <f t="shared" si="227"/>
        <v>0.11041742286751356</v>
      </c>
      <c r="AB593" s="145"/>
      <c r="AC593" s="189">
        <f t="shared" si="210"/>
        <v>13137</v>
      </c>
      <c r="AD593" s="187">
        <f t="shared" si="211"/>
        <v>14436</v>
      </c>
      <c r="AE593" s="129">
        <f t="shared" si="215"/>
        <v>1299.24</v>
      </c>
      <c r="AF593" s="130">
        <f t="shared" si="216"/>
        <v>263.24</v>
      </c>
      <c r="AG593" s="131">
        <f t="shared" si="217"/>
        <v>1.8234968135217512E-2</v>
      </c>
      <c r="AH593" s="138">
        <f t="shared" si="218"/>
        <v>1036</v>
      </c>
      <c r="AI593" s="139">
        <f t="shared" si="219"/>
        <v>7.1765031864782489E-2</v>
      </c>
      <c r="AJ593" s="139">
        <f t="shared" si="220"/>
        <v>9.2182454732296054E-2</v>
      </c>
      <c r="AL593" s="197">
        <v>1956515157007</v>
      </c>
      <c r="AM593" s="197">
        <v>4985009757130</v>
      </c>
      <c r="AN593" s="197" t="s">
        <v>3947</v>
      </c>
      <c r="AO593" s="241" t="s">
        <v>3946</v>
      </c>
      <c r="AP593" s="241" t="s">
        <v>5285</v>
      </c>
      <c r="AQ593" s="242" t="s">
        <v>43</v>
      </c>
      <c r="AR593" s="242">
        <v>25900</v>
      </c>
      <c r="AS593" s="431">
        <f>VLOOKUP(B:B,[1]MICHELIN!$B:$K,8,0)</f>
        <v>11140</v>
      </c>
      <c r="AT593" s="431">
        <v>525</v>
      </c>
      <c r="AU593" s="211" t="s">
        <v>3956</v>
      </c>
      <c r="AV593" s="197" t="s">
        <v>4587</v>
      </c>
      <c r="AW593" s="134" t="str">
        <f>IFERROR(VLOOKUP(AV:AV,Q商品!B:E,4,0),"")</f>
        <v>2023年製 X-ICE SNOW 195/65R15 95T XL スタッドレス 翌営業日発送</v>
      </c>
      <c r="AX593" s="134" t="str">
        <f>IFERROR(VLOOKUP(B:B,在庫!B:M,12,0),"")</f>
        <v>2023年製</v>
      </c>
      <c r="AY593" s="134">
        <f>IFERROR(VLOOKUP(B:B,在庫!B:L,10,0),"")</f>
        <v>1</v>
      </c>
      <c r="AZ593" s="244" t="str">
        <f>VLOOKUP(AL:AL,[1]MICHELIN!$B:$AH,32,0)</f>
        <v/>
      </c>
      <c r="BA593" s="244" t="str">
        <f>VLOOKUP(AL:AL,[1]MICHELIN!$B:$AH,33,0)</f>
        <v/>
      </c>
      <c r="BC593" s="11" t="s">
        <v>2055</v>
      </c>
      <c r="BD593" s="11">
        <v>1</v>
      </c>
    </row>
    <row r="594" spans="1:56" s="11" customFormat="1" ht="19.5" customHeight="1">
      <c r="A594" s="11">
        <f t="shared" si="213"/>
        <v>1</v>
      </c>
      <c r="B594" s="249">
        <f t="shared" si="214"/>
        <v>2156016157004</v>
      </c>
      <c r="C594" s="235">
        <f>VLOOKUP(B:B,[1]MICHELIN!$B:$K,9,0)</f>
        <v>17</v>
      </c>
      <c r="D594" s="11" t="s">
        <v>6158</v>
      </c>
      <c r="E594" s="397" t="s">
        <v>5655</v>
      </c>
      <c r="F594" s="160" t="s">
        <v>6207</v>
      </c>
      <c r="G594" s="133" t="s">
        <v>10663</v>
      </c>
      <c r="H594" s="235">
        <v>11</v>
      </c>
      <c r="I594" s="430">
        <f>VLOOKUP(B:B,[1]MICHELIN!$B:$K,10,0)</f>
        <v>11</v>
      </c>
      <c r="J594" s="132"/>
      <c r="K594" s="133" t="s">
        <v>1981</v>
      </c>
      <c r="L594" s="133">
        <v>16</v>
      </c>
      <c r="M594" s="135" t="s">
        <v>3998</v>
      </c>
      <c r="N594" s="236" t="s">
        <v>4004</v>
      </c>
      <c r="O594" s="236" t="s">
        <v>2015</v>
      </c>
      <c r="P594" s="237">
        <v>21300</v>
      </c>
      <c r="Q594" s="238">
        <f t="shared" si="221"/>
        <v>18409.090909090908</v>
      </c>
      <c r="R594" s="144">
        <f t="shared" si="222"/>
        <v>0.10750617283950613</v>
      </c>
      <c r="S594" s="197">
        <v>1074475774</v>
      </c>
      <c r="T594" s="305" t="s">
        <v>8380</v>
      </c>
      <c r="U594" s="194">
        <f t="shared" si="223"/>
        <v>21300</v>
      </c>
      <c r="W594" s="239">
        <v>21300</v>
      </c>
      <c r="X594" s="136">
        <f t="shared" si="224"/>
        <v>16430</v>
      </c>
      <c r="Y594" s="240">
        <f t="shared" si="225"/>
        <v>18409.090909090908</v>
      </c>
      <c r="Z594" s="142">
        <f t="shared" si="226"/>
        <v>7.7323943661971928E-2</v>
      </c>
      <c r="AA594" s="137">
        <f t="shared" si="227"/>
        <v>0.10750617283950613</v>
      </c>
      <c r="AB594" s="145"/>
      <c r="AC594" s="189">
        <f t="shared" si="210"/>
        <v>20882</v>
      </c>
      <c r="AD594" s="187">
        <f t="shared" si="211"/>
        <v>22947</v>
      </c>
      <c r="AE594" s="129">
        <f t="shared" si="215"/>
        <v>2065.23</v>
      </c>
      <c r="AF594" s="130">
        <f t="shared" si="216"/>
        <v>418.23</v>
      </c>
      <c r="AG594" s="131">
        <f t="shared" si="217"/>
        <v>1.8225911883906393E-2</v>
      </c>
      <c r="AH594" s="138">
        <f t="shared" si="218"/>
        <v>1647</v>
      </c>
      <c r="AI594" s="139">
        <f t="shared" si="219"/>
        <v>7.1774088116093607E-2</v>
      </c>
      <c r="AJ594" s="139">
        <f t="shared" si="220"/>
        <v>8.9280260955599738E-2</v>
      </c>
      <c r="AL594" s="197">
        <v>2156016157004</v>
      </c>
      <c r="AM594" s="197">
        <v>4985009757253</v>
      </c>
      <c r="AN594" s="197" t="s">
        <v>3949</v>
      </c>
      <c r="AO594" s="241" t="s">
        <v>3946</v>
      </c>
      <c r="AP594" s="241" t="s">
        <v>5286</v>
      </c>
      <c r="AQ594" s="242" t="s">
        <v>48</v>
      </c>
      <c r="AR594" s="242">
        <v>38200</v>
      </c>
      <c r="AS594" s="431">
        <v>16430</v>
      </c>
      <c r="AT594" s="431">
        <v>1050</v>
      </c>
      <c r="AU594" s="211" t="s">
        <v>3956</v>
      </c>
      <c r="AV594" s="197" t="s">
        <v>4588</v>
      </c>
      <c r="AW594" s="134" t="str">
        <f>IFERROR(VLOOKUP(AV:AV,Q商品!B:E,4,0),"")</f>
        <v>2023年製 X-ICE SNOW 215/60R16 99H XL スタッドレス 翌営業日発送</v>
      </c>
      <c r="AX594" s="134" t="str">
        <f>IFERROR(VLOOKUP(B:B,在庫!B:M,12,0),"")</f>
        <v>2023年製</v>
      </c>
      <c r="AY594" s="134">
        <f>IFERROR(VLOOKUP(B:B,在庫!B:L,10,0),"")</f>
        <v>2</v>
      </c>
      <c r="AZ594" s="244" t="str">
        <f>VLOOKUP(AL:AL,[1]MICHELIN!$B:$AH,32,0)</f>
        <v/>
      </c>
      <c r="BA594" s="244" t="str">
        <f>VLOOKUP(AL:AL,[1]MICHELIN!$B:$AH,33,0)</f>
        <v/>
      </c>
      <c r="BC594" s="11" t="s">
        <v>2055</v>
      </c>
      <c r="BD594" s="11">
        <v>1</v>
      </c>
    </row>
    <row r="595" spans="1:56" s="11" customFormat="1" ht="19.5" customHeight="1">
      <c r="A595" s="11">
        <f t="shared" si="213"/>
        <v>1</v>
      </c>
      <c r="B595" s="249">
        <f t="shared" si="214"/>
        <v>2156516157009</v>
      </c>
      <c r="C595" s="235">
        <f>VLOOKUP(B:B,[1]MICHELIN!$B:$K,9,0)</f>
        <v>8</v>
      </c>
      <c r="D595" s="11" t="s">
        <v>5423</v>
      </c>
      <c r="E595" s="397" t="s">
        <v>5657</v>
      </c>
      <c r="F595" s="160" t="s">
        <v>6210</v>
      </c>
      <c r="G595" s="133" t="s">
        <v>10663</v>
      </c>
      <c r="H595" s="235">
        <v>0</v>
      </c>
      <c r="I595" s="430">
        <f>VLOOKUP(B:B,[1]MICHELIN!$B:$K,10,0)</f>
        <v>0</v>
      </c>
      <c r="J595" s="132">
        <v>520</v>
      </c>
      <c r="K595" s="133" t="s">
        <v>1981</v>
      </c>
      <c r="L595" s="133">
        <v>19</v>
      </c>
      <c r="M595" s="135" t="s">
        <v>2014</v>
      </c>
      <c r="N595" s="236">
        <v>20298</v>
      </c>
      <c r="O595" s="236">
        <v>0</v>
      </c>
      <c r="P595" s="237">
        <v>20298</v>
      </c>
      <c r="Q595" s="238">
        <f t="shared" si="221"/>
        <v>17498.181818181816</v>
      </c>
      <c r="R595" s="144">
        <f t="shared" si="222"/>
        <v>0.12219451371571062</v>
      </c>
      <c r="S595" s="197">
        <v>1074476244</v>
      </c>
      <c r="T595" s="305" t="s">
        <v>8383</v>
      </c>
      <c r="U595" s="194">
        <f t="shared" si="223"/>
        <v>20298</v>
      </c>
      <c r="W595" s="239">
        <v>20298</v>
      </c>
      <c r="X595" s="136">
        <f t="shared" si="224"/>
        <v>15360</v>
      </c>
      <c r="Y595" s="240">
        <f t="shared" si="225"/>
        <v>17498.181818181816</v>
      </c>
      <c r="Z595" s="142">
        <f t="shared" si="226"/>
        <v>7.7347521923342155E-2</v>
      </c>
      <c r="AA595" s="137">
        <f t="shared" si="227"/>
        <v>0.12219451371571062</v>
      </c>
      <c r="AB595" s="145"/>
      <c r="AC595" s="189">
        <f t="shared" si="210"/>
        <v>19900</v>
      </c>
      <c r="AD595" s="187">
        <f t="shared" si="211"/>
        <v>21868</v>
      </c>
      <c r="AE595" s="129">
        <f t="shared" si="215"/>
        <v>1968.12</v>
      </c>
      <c r="AF595" s="130">
        <f t="shared" si="216"/>
        <v>398.11999999999989</v>
      </c>
      <c r="AG595" s="131">
        <f t="shared" si="217"/>
        <v>1.8205597219681721E-2</v>
      </c>
      <c r="AH595" s="138">
        <f t="shared" si="218"/>
        <v>1570</v>
      </c>
      <c r="AI595" s="139">
        <f t="shared" si="219"/>
        <v>7.1794402780318275E-2</v>
      </c>
      <c r="AJ595" s="139">
        <f t="shared" si="220"/>
        <v>0.1039889164960289</v>
      </c>
      <c r="AL595" s="197">
        <v>2156516157009</v>
      </c>
      <c r="AM595" s="197">
        <v>4985009757260</v>
      </c>
      <c r="AN595" s="197" t="s">
        <v>5288</v>
      </c>
      <c r="AO595" s="241" t="s">
        <v>3946</v>
      </c>
      <c r="AP595" s="241" t="s">
        <v>5289</v>
      </c>
      <c r="AQ595" s="242" t="s">
        <v>73</v>
      </c>
      <c r="AR595" s="242">
        <v>35700</v>
      </c>
      <c r="AS595" s="431">
        <f>VLOOKUP(B:B,[1]MICHELIN!$B:$K,8,0)</f>
        <v>15360</v>
      </c>
      <c r="AT595" s="431">
        <v>1050</v>
      </c>
      <c r="AU595" s="211" t="s">
        <v>3956</v>
      </c>
      <c r="AV595" s="197" t="s">
        <v>2213</v>
      </c>
      <c r="AW595" s="134" t="str">
        <f>IFERROR(VLOOKUP(AV:AV,Q商品!B:E,4,0),"")</f>
        <v>2023年製 X-ICE SNOW 215/65R16 102T XL スタッドレスタイヤ 翌営業日発送</v>
      </c>
      <c r="AX595" s="134" t="str">
        <f>IFERROR(VLOOKUP(B:B,在庫!B:M,12,0),"")</f>
        <v/>
      </c>
      <c r="AY595" s="134" t="str">
        <f>IFERROR(VLOOKUP(B:B,在庫!B:L,10,0),"")</f>
        <v/>
      </c>
      <c r="AZ595" s="244" t="str">
        <f>VLOOKUP(AL:AL,[1]MICHELIN!$B:$AH,32,0)</f>
        <v/>
      </c>
      <c r="BA595" s="244" t="str">
        <f>VLOOKUP(AL:AL,[1]MICHELIN!$B:$AH,33,0)</f>
        <v/>
      </c>
      <c r="BC595" s="11" t="s">
        <v>2055</v>
      </c>
      <c r="BD595" s="11">
        <v>1</v>
      </c>
    </row>
    <row r="596" spans="1:56" s="11" customFormat="1" ht="19.5" customHeight="1">
      <c r="A596" s="11">
        <f t="shared" si="213"/>
        <v>1</v>
      </c>
      <c r="B596" s="249">
        <f t="shared" si="214"/>
        <v>2656517157010</v>
      </c>
      <c r="C596" s="235">
        <f>VLOOKUP(B:B,[1]MICHELIN!$B:$K,9,0)</f>
        <v>76</v>
      </c>
      <c r="D596" s="11" t="s">
        <v>6158</v>
      </c>
      <c r="E596" s="397" t="s">
        <v>6139</v>
      </c>
      <c r="F596" s="160" t="s">
        <v>7224</v>
      </c>
      <c r="G596" s="133" t="s">
        <v>10663</v>
      </c>
      <c r="H596" s="235">
        <v>0</v>
      </c>
      <c r="I596" s="430">
        <f>VLOOKUP(B:B,[1]MICHELIN!$B:$K,10,0)</f>
        <v>0</v>
      </c>
      <c r="J596" s="132">
        <v>767</v>
      </c>
      <c r="K596" s="133" t="s">
        <v>1981</v>
      </c>
      <c r="L596" s="133">
        <v>21</v>
      </c>
      <c r="M596" s="135" t="s">
        <v>3998</v>
      </c>
      <c r="N596" s="236" t="s">
        <v>8546</v>
      </c>
      <c r="O596" s="236" t="s">
        <v>4002</v>
      </c>
      <c r="P596" s="237">
        <v>21575</v>
      </c>
      <c r="Q596" s="238">
        <f t="shared" si="221"/>
        <v>18659.090909090908</v>
      </c>
      <c r="R596" s="144">
        <f t="shared" si="222"/>
        <v>0.23629719853836781</v>
      </c>
      <c r="S596" s="197">
        <v>1074476231</v>
      </c>
      <c r="T596" s="305" t="s">
        <v>8385</v>
      </c>
      <c r="U596" s="194">
        <f t="shared" si="223"/>
        <v>20675</v>
      </c>
      <c r="V596" s="11">
        <v>900</v>
      </c>
      <c r="W596" s="239">
        <v>21575</v>
      </c>
      <c r="X596" s="136">
        <f t="shared" si="224"/>
        <v>14250</v>
      </c>
      <c r="Y596" s="240">
        <f t="shared" si="225"/>
        <v>18659.090909090908</v>
      </c>
      <c r="Z596" s="142">
        <f t="shared" si="226"/>
        <v>7.7291414752115983E-2</v>
      </c>
      <c r="AA596" s="137">
        <f t="shared" si="227"/>
        <v>0.23629719853836781</v>
      </c>
      <c r="AB596" s="145"/>
      <c r="AC596" s="189">
        <f t="shared" si="210"/>
        <v>20269</v>
      </c>
      <c r="AD596" s="187">
        <f t="shared" si="211"/>
        <v>22273</v>
      </c>
      <c r="AE596" s="129">
        <f t="shared" si="215"/>
        <v>2004.57</v>
      </c>
      <c r="AF596" s="130">
        <f t="shared" si="216"/>
        <v>406.56999999999994</v>
      </c>
      <c r="AG596" s="131">
        <f t="shared" si="217"/>
        <v>1.8253939747676556E-2</v>
      </c>
      <c r="AH596" s="138">
        <f t="shared" si="218"/>
        <v>1598</v>
      </c>
      <c r="AI596" s="139">
        <f t="shared" si="219"/>
        <v>7.174606025232344E-2</v>
      </c>
      <c r="AJ596" s="139">
        <f t="shared" si="220"/>
        <v>0.21804325879069125</v>
      </c>
      <c r="AL596" s="197">
        <v>2656517157010</v>
      </c>
      <c r="AM596" s="197">
        <v>4985009758113</v>
      </c>
      <c r="AN596" s="197" t="s">
        <v>7171</v>
      </c>
      <c r="AO596" s="241" t="s">
        <v>7172</v>
      </c>
      <c r="AP596" s="241" t="s">
        <v>6137</v>
      </c>
      <c r="AQ596" s="242" t="s">
        <v>75</v>
      </c>
      <c r="AR596" s="242">
        <v>37500</v>
      </c>
      <c r="AS596" s="431">
        <f>VLOOKUP(B:B,[1]MICHELIN!$B:$K,8,0)</f>
        <v>14250</v>
      </c>
      <c r="AT596" s="431">
        <v>1050</v>
      </c>
      <c r="AU596" s="211" t="str">
        <f>IF(COUNTIF(AO596, "*並行*"),"並","正")</f>
        <v>正</v>
      </c>
      <c r="AV596" s="197" t="s">
        <v>7518</v>
      </c>
      <c r="AW596" s="134" t="str">
        <f>IFERROR(VLOOKUP(AV:AV,Q商品!B:E,4,0),"")</f>
        <v>2023年製 X-ICE SNOW SUV 265/65R17 112T スタッドレスタイヤ 翌営業日発送</v>
      </c>
      <c r="AX596" s="134" t="str">
        <f>IFERROR(VLOOKUP(B:B,在庫!B:M,12,0),"")</f>
        <v/>
      </c>
      <c r="AY596" s="134" t="str">
        <f>IFERROR(VLOOKUP(B:B,在庫!B:L,10,0),"")</f>
        <v/>
      </c>
      <c r="AZ596" s="244" t="str">
        <f>VLOOKUP(AL:AL,[1]MICHELIN!$B:$AH,32,0)</f>
        <v/>
      </c>
      <c r="BA596" s="244" t="str">
        <f>VLOOKUP(AL:AL,[1]MICHELIN!$B:$AH,33,0)</f>
        <v/>
      </c>
      <c r="BC596" s="11" t="s">
        <v>2055</v>
      </c>
      <c r="BD596" s="11">
        <v>1</v>
      </c>
    </row>
    <row r="597" spans="1:56" s="11" customFormat="1" ht="19.5" customHeight="1">
      <c r="A597" s="11">
        <f t="shared" si="213"/>
        <v>1</v>
      </c>
      <c r="B597" s="249">
        <f t="shared" si="214"/>
        <v>2356018157013</v>
      </c>
      <c r="C597" s="235">
        <f>VLOOKUP(B:B,[1]MICHELIN!$B:$K,9,0)</f>
        <v>70</v>
      </c>
      <c r="D597" s="11" t="s">
        <v>6158</v>
      </c>
      <c r="E597" s="397" t="s">
        <v>6138</v>
      </c>
      <c r="F597" s="160" t="s">
        <v>8616</v>
      </c>
      <c r="G597" s="133" t="s">
        <v>10661</v>
      </c>
      <c r="H597" s="235">
        <v>2</v>
      </c>
      <c r="I597" s="430">
        <f>VLOOKUP(B:B,[1]MICHELIN!$B:$K,10,0)</f>
        <v>2</v>
      </c>
      <c r="J597" s="132"/>
      <c r="K597" s="133" t="s">
        <v>1981</v>
      </c>
      <c r="L597" s="133"/>
      <c r="M597" s="135"/>
      <c r="N597" s="236"/>
      <c r="O597" s="236"/>
      <c r="P597" s="237"/>
      <c r="Q597" s="238">
        <f t="shared" si="221"/>
        <v>-954.5454545454545</v>
      </c>
      <c r="R597" s="144">
        <f t="shared" si="222"/>
        <v>15.132380952380952</v>
      </c>
      <c r="S597" s="197">
        <v>1074476230</v>
      </c>
      <c r="T597" s="302" t="s">
        <v>8012</v>
      </c>
      <c r="U597" s="194">
        <f t="shared" si="223"/>
        <v>0</v>
      </c>
      <c r="W597" s="239"/>
      <c r="X597" s="136">
        <f t="shared" si="224"/>
        <v>13490</v>
      </c>
      <c r="Y597" s="240">
        <f t="shared" si="225"/>
        <v>-954.5454545454545</v>
      </c>
      <c r="Z597" s="142" t="str">
        <f t="shared" si="226"/>
        <v/>
      </c>
      <c r="AA597" s="137">
        <f t="shared" si="227"/>
        <v>15.132380952380952</v>
      </c>
      <c r="AB597" s="145"/>
      <c r="AC597" s="189">
        <f t="shared" si="210"/>
        <v>0</v>
      </c>
      <c r="AD597" s="187">
        <f t="shared" si="211"/>
        <v>0</v>
      </c>
      <c r="AE597" s="129">
        <f t="shared" si="215"/>
        <v>0</v>
      </c>
      <c r="AF597" s="130">
        <f t="shared" si="216"/>
        <v>0</v>
      </c>
      <c r="AG597" s="131" t="str">
        <f t="shared" si="217"/>
        <v/>
      </c>
      <c r="AH597" s="138">
        <f t="shared" si="218"/>
        <v>0</v>
      </c>
      <c r="AI597" s="139" t="str">
        <f t="shared" si="219"/>
        <v/>
      </c>
      <c r="AJ597" s="139" t="str">
        <f t="shared" si="220"/>
        <v/>
      </c>
      <c r="AL597" s="197">
        <v>2356018157013</v>
      </c>
      <c r="AM597" s="197">
        <v>4985009758144</v>
      </c>
      <c r="AN597" s="197">
        <v>383240</v>
      </c>
      <c r="AO597" s="241" t="s">
        <v>7172</v>
      </c>
      <c r="AP597" s="241" t="s">
        <v>7182</v>
      </c>
      <c r="AQ597" s="242" t="s">
        <v>76</v>
      </c>
      <c r="AR597" s="242">
        <v>35500</v>
      </c>
      <c r="AS597" s="431">
        <f>VLOOKUP(B:B,[1]MICHELIN!$B:$K,8,0)</f>
        <v>13490</v>
      </c>
      <c r="AT597" s="431">
        <v>1050</v>
      </c>
      <c r="AU597" s="211"/>
      <c r="AV597" s="197" t="s">
        <v>6077</v>
      </c>
      <c r="AW597" s="134" t="str">
        <f>IFERROR(VLOOKUP(AV:AV,Q商品!B:E,4,0),"")</f>
        <v>2023年製 X-ICE SNOW SUV 235/60R18 107T XL スタッドレスタイヤ 翌営業日発送</v>
      </c>
      <c r="AX597" s="134" t="str">
        <f>IFERROR(VLOOKUP(B:B,在庫!B:M,12,0),"")</f>
        <v>2023年製</v>
      </c>
      <c r="AY597" s="134">
        <f>IFERROR(VLOOKUP(B:B,在庫!B:L,10,0),"")</f>
        <v>1</v>
      </c>
      <c r="AZ597" s="244" t="str">
        <f>VLOOKUP(AL:AL,[1]MICHELIN!$B:$AH,32,0)</f>
        <v/>
      </c>
      <c r="BA597" s="244" t="str">
        <f>VLOOKUP(AL:AL,[1]MICHELIN!$B:$AH,33,0)</f>
        <v/>
      </c>
      <c r="BC597" s="11" t="s">
        <v>150</v>
      </c>
    </row>
    <row r="598" spans="1:56" s="11" customFormat="1" ht="19.5" customHeight="1">
      <c r="A598" s="11">
        <f t="shared" si="213"/>
        <v>1</v>
      </c>
      <c r="B598" s="249">
        <f t="shared" si="214"/>
        <v>1856515157000</v>
      </c>
      <c r="C598" s="235">
        <f>VLOOKUP(B:B,[1]MICHELIN!$B:$K,9,0)</f>
        <v>46</v>
      </c>
      <c r="D598" s="11" t="s">
        <v>6158</v>
      </c>
      <c r="E598" s="397" t="s">
        <v>7451</v>
      </c>
      <c r="F598" s="160" t="s">
        <v>7216</v>
      </c>
      <c r="G598" s="133" t="s">
        <v>10661</v>
      </c>
      <c r="H598" s="235">
        <v>0</v>
      </c>
      <c r="I598" s="430">
        <f>VLOOKUP(B:B,[1]MICHELIN!$B:$K,10,0)</f>
        <v>0</v>
      </c>
      <c r="J598" s="132"/>
      <c r="K598" s="133" t="s">
        <v>8614</v>
      </c>
      <c r="L598" s="133"/>
      <c r="M598" s="135"/>
      <c r="N598" s="236"/>
      <c r="O598" s="236"/>
      <c r="P598" s="237"/>
      <c r="Q598" s="238">
        <f t="shared" si="221"/>
        <v>-954.5454545454545</v>
      </c>
      <c r="R598" s="144">
        <f t="shared" si="222"/>
        <v>11.455238095238094</v>
      </c>
      <c r="S598" s="197">
        <v>1074476496</v>
      </c>
      <c r="T598" s="302" t="s">
        <v>8014</v>
      </c>
      <c r="U598" s="194">
        <f t="shared" si="223"/>
        <v>0</v>
      </c>
      <c r="W598" s="239"/>
      <c r="X598" s="136">
        <f t="shared" si="224"/>
        <v>9980</v>
      </c>
      <c r="Y598" s="240">
        <f t="shared" si="225"/>
        <v>-954.5454545454545</v>
      </c>
      <c r="Z598" s="142" t="str">
        <f t="shared" si="226"/>
        <v/>
      </c>
      <c r="AA598" s="137">
        <f t="shared" si="227"/>
        <v>11.455238095238094</v>
      </c>
      <c r="AB598" s="145"/>
      <c r="AC598" s="189">
        <f t="shared" si="210"/>
        <v>0</v>
      </c>
      <c r="AD598" s="187">
        <f t="shared" si="211"/>
        <v>0</v>
      </c>
      <c r="AE598" s="129">
        <f t="shared" si="215"/>
        <v>0</v>
      </c>
      <c r="AF598" s="130">
        <f t="shared" si="216"/>
        <v>0</v>
      </c>
      <c r="AG598" s="131" t="str">
        <f t="shared" si="217"/>
        <v/>
      </c>
      <c r="AH598" s="138">
        <f t="shared" si="218"/>
        <v>0</v>
      </c>
      <c r="AI598" s="139" t="str">
        <f t="shared" si="219"/>
        <v/>
      </c>
      <c r="AJ598" s="139" t="str">
        <f t="shared" si="220"/>
        <v/>
      </c>
      <c r="AL598" s="197">
        <v>1856515157000</v>
      </c>
      <c r="AM598" s="197">
        <v>4985009757116</v>
      </c>
      <c r="AN598" s="197">
        <v>720870</v>
      </c>
      <c r="AO598" s="241" t="s">
        <v>3946</v>
      </c>
      <c r="AP598" s="241" t="s">
        <v>1136</v>
      </c>
      <c r="AQ598" s="242" t="s">
        <v>42</v>
      </c>
      <c r="AR598" s="242">
        <v>23200</v>
      </c>
      <c r="AS598" s="431">
        <f>VLOOKUP(B:B,[1]MICHELIN!$B:$K,8,0)</f>
        <v>9980</v>
      </c>
      <c r="AT598" s="431">
        <v>1050</v>
      </c>
      <c r="AU598" s="211" t="s">
        <v>6997</v>
      </c>
      <c r="AV598" s="197" t="s">
        <v>6535</v>
      </c>
      <c r="AW598" s="134" t="str">
        <f>IFERROR(VLOOKUP(AV:AV,Q商品!B:E,4,0),"")</f>
        <v>2023年製 X-ICE SNOW 185/65R15 92T XL スタッドレスタイヤ 翌営業日発送</v>
      </c>
      <c r="AX598" s="134" t="str">
        <f>IFERROR(VLOOKUP(B:B,在庫!B:M,12,0),"")</f>
        <v/>
      </c>
      <c r="AY598" s="134" t="str">
        <f>IFERROR(VLOOKUP(B:B,在庫!B:L,10,0),"")</f>
        <v/>
      </c>
      <c r="AZ598" s="244" t="str">
        <f>VLOOKUP(AL:AL,[1]MICHELIN!$B:$AH,32,0)</f>
        <v/>
      </c>
      <c r="BA598" s="244" t="str">
        <f>VLOOKUP(AL:AL,[1]MICHELIN!$B:$AH,33,0)</f>
        <v/>
      </c>
      <c r="BC598" s="11" t="s">
        <v>2055</v>
      </c>
    </row>
    <row r="599" spans="1:56" s="11" customFormat="1" ht="19.5" customHeight="1">
      <c r="A599" s="11">
        <f t="shared" si="213"/>
        <v>1</v>
      </c>
      <c r="B599" s="249">
        <f t="shared" si="214"/>
        <v>2656018157663</v>
      </c>
      <c r="C599" s="235">
        <f>VLOOKUP(B:B,[1]MICHELIN!$B:$K,9,0)</f>
        <v>8</v>
      </c>
      <c r="D599" s="11" t="s">
        <v>8744</v>
      </c>
      <c r="E599" s="397" t="s">
        <v>986</v>
      </c>
      <c r="F599" s="160" t="s">
        <v>7233</v>
      </c>
      <c r="G599" s="133" t="s">
        <v>10663</v>
      </c>
      <c r="H599" s="235">
        <v>0</v>
      </c>
      <c r="I599" s="430">
        <f>VLOOKUP(B:B,[1]MICHELIN!$B:$K,10,0)</f>
        <v>0</v>
      </c>
      <c r="J599" s="132"/>
      <c r="K599" s="133" t="s">
        <v>1961</v>
      </c>
      <c r="L599" s="133">
        <v>55</v>
      </c>
      <c r="M599" s="135"/>
      <c r="N599" s="236"/>
      <c r="O599" s="236"/>
      <c r="P599" s="237"/>
      <c r="Q599" s="238">
        <f t="shared" si="221"/>
        <v>-954.5454545454545</v>
      </c>
      <c r="R599" s="144">
        <f t="shared" si="222"/>
        <v>24.183809523809526</v>
      </c>
      <c r="S599" s="197">
        <v>1074476658</v>
      </c>
      <c r="T599" s="305" t="s">
        <v>7815</v>
      </c>
      <c r="U599" s="194">
        <f t="shared" si="223"/>
        <v>28700</v>
      </c>
      <c r="W599" s="239">
        <v>28700</v>
      </c>
      <c r="X599" s="136">
        <f t="shared" si="224"/>
        <v>22130</v>
      </c>
      <c r="Y599" s="240">
        <f t="shared" si="225"/>
        <v>25136.363636363636</v>
      </c>
      <c r="Z599" s="142" t="str">
        <f t="shared" si="226"/>
        <v/>
      </c>
      <c r="AA599" s="137">
        <f t="shared" si="227"/>
        <v>0.11960216998191681</v>
      </c>
      <c r="AB599" s="145"/>
      <c r="AC599" s="189">
        <f t="shared" si="210"/>
        <v>28137</v>
      </c>
      <c r="AD599" s="187">
        <f t="shared" si="211"/>
        <v>30919</v>
      </c>
      <c r="AE599" s="129">
        <f t="shared" si="215"/>
        <v>2782.71</v>
      </c>
      <c r="AF599" s="130">
        <f t="shared" si="216"/>
        <v>563.71</v>
      </c>
      <c r="AG599" s="131">
        <f t="shared" si="217"/>
        <v>1.8231831559882273E-2</v>
      </c>
      <c r="AH599" s="138">
        <f t="shared" si="218"/>
        <v>2219</v>
      </c>
      <c r="AI599" s="139">
        <f t="shared" si="219"/>
        <v>7.1768168440117727E-2</v>
      </c>
      <c r="AJ599" s="139">
        <f t="shared" si="220"/>
        <v>0.10137033842203454</v>
      </c>
      <c r="AL599" s="197">
        <v>2656018157663</v>
      </c>
      <c r="AM599" s="197">
        <v>4985009709146</v>
      </c>
      <c r="AN599" s="197" t="s">
        <v>3674</v>
      </c>
      <c r="AO599" s="241" t="s">
        <v>18</v>
      </c>
      <c r="AP599" s="241" t="s">
        <v>985</v>
      </c>
      <c r="AQ599" s="242" t="s">
        <v>90</v>
      </c>
      <c r="AR599" s="242">
        <v>46100</v>
      </c>
      <c r="AS599" s="431">
        <v>22130</v>
      </c>
      <c r="AT599" s="431">
        <v>1050</v>
      </c>
      <c r="AU599" s="211" t="s">
        <v>3956</v>
      </c>
      <c r="AV599" s="197" t="s">
        <v>281</v>
      </c>
      <c r="AW599" s="134" t="str">
        <f>IFERROR(VLOOKUP(AV:AV,Q商品!B:E,4,0),"")</f>
        <v>2023年製 CROSSCLIMATE 2 SUV 265/60R18 110H オールシーズンタイヤ 翌営業日発送</v>
      </c>
      <c r="AX599" s="134" t="str">
        <f>IFERROR(VLOOKUP(B:B,在庫!B:M,12,0),"")</f>
        <v/>
      </c>
      <c r="AY599" s="134" t="str">
        <f>IFERROR(VLOOKUP(B:B,在庫!B:L,10,0),"")</f>
        <v/>
      </c>
      <c r="AZ599" s="244" t="str">
        <f>VLOOKUP(AL:AL,[1]MICHELIN!$B:$AH,32,0)</f>
        <v>×</v>
      </c>
      <c r="BA599" s="244" t="str">
        <f>VLOOKUP(AL:AL,[1]MICHELIN!$B:$AH,33,0)</f>
        <v/>
      </c>
      <c r="BC599" s="11" t="s">
        <v>2055</v>
      </c>
    </row>
    <row r="600" spans="1:56" s="11" customFormat="1" ht="19.5" customHeight="1">
      <c r="A600" s="11">
        <f t="shared" si="213"/>
        <v>1</v>
      </c>
      <c r="B600" s="249">
        <f t="shared" si="214"/>
        <v>1556514151800</v>
      </c>
      <c r="C600" s="235">
        <f>VLOOKUP(B:B,[1]MICHELIN!$B:$K,9,0)</f>
        <v>66</v>
      </c>
      <c r="D600" s="11" t="s">
        <v>6144</v>
      </c>
      <c r="E600" s="397" t="s">
        <v>704</v>
      </c>
      <c r="F600" s="160" t="s">
        <v>2022</v>
      </c>
      <c r="G600" s="133" t="s">
        <v>10663</v>
      </c>
      <c r="H600" s="235">
        <v>0</v>
      </c>
      <c r="I600" s="430">
        <f>VLOOKUP(B:B,[1]MICHELIN!$B:$K,10,0)</f>
        <v>0</v>
      </c>
      <c r="J600" s="132"/>
      <c r="K600" s="133" t="s">
        <v>1963</v>
      </c>
      <c r="L600" s="133">
        <v>3</v>
      </c>
      <c r="M600" s="135" t="s">
        <v>3998</v>
      </c>
      <c r="N600" s="236" t="s">
        <v>7313</v>
      </c>
      <c r="O600" s="236">
        <v>900</v>
      </c>
      <c r="P600" s="237">
        <v>6360</v>
      </c>
      <c r="Q600" s="238">
        <f t="shared" si="221"/>
        <v>5304.545454545454</v>
      </c>
      <c r="R600" s="144">
        <f t="shared" si="222"/>
        <v>0.17052270779777198</v>
      </c>
      <c r="S600" s="197">
        <v>1074475853</v>
      </c>
      <c r="T600" s="305" t="s">
        <v>7831</v>
      </c>
      <c r="U600" s="194">
        <f t="shared" si="223"/>
        <v>5460</v>
      </c>
      <c r="V600" s="11">
        <v>900</v>
      </c>
      <c r="W600" s="239">
        <v>6360</v>
      </c>
      <c r="X600" s="136">
        <f t="shared" si="224"/>
        <v>4400</v>
      </c>
      <c r="Y600" s="240">
        <f t="shared" si="225"/>
        <v>5304.545454545454</v>
      </c>
      <c r="Z600" s="142">
        <f t="shared" si="226"/>
        <v>7.7106227106227054E-2</v>
      </c>
      <c r="AA600" s="137">
        <f t="shared" si="227"/>
        <v>0.17052270779777198</v>
      </c>
      <c r="AB600" s="145">
        <v>1</v>
      </c>
      <c r="AC600" s="189">
        <f t="shared" si="210"/>
        <v>5352</v>
      </c>
      <c r="AD600" s="187">
        <f t="shared" si="211"/>
        <v>5881</v>
      </c>
      <c r="AE600" s="129">
        <f t="shared" si="215"/>
        <v>529.29</v>
      </c>
      <c r="AF600" s="130">
        <f t="shared" si="216"/>
        <v>108.28999999999996</v>
      </c>
      <c r="AG600" s="131">
        <f t="shared" si="217"/>
        <v>1.8413535113076002E-2</v>
      </c>
      <c r="AH600" s="138">
        <f t="shared" si="218"/>
        <v>421</v>
      </c>
      <c r="AI600" s="139">
        <f t="shared" si="219"/>
        <v>7.1586464886923995E-2</v>
      </c>
      <c r="AJ600" s="139">
        <f t="shared" si="220"/>
        <v>0.15210917268469598</v>
      </c>
      <c r="AL600" s="197">
        <v>1556514151800</v>
      </c>
      <c r="AM600" s="197">
        <v>4985009751183</v>
      </c>
      <c r="AN600" s="197" t="s">
        <v>3488</v>
      </c>
      <c r="AO600" s="241" t="s">
        <v>841</v>
      </c>
      <c r="AP600" s="241" t="s">
        <v>842</v>
      </c>
      <c r="AQ600" s="242" t="s">
        <v>104</v>
      </c>
      <c r="AR600" s="242">
        <v>12800</v>
      </c>
      <c r="AS600" s="431">
        <v>4400</v>
      </c>
      <c r="AT600" s="431">
        <v>525</v>
      </c>
      <c r="AU600" s="211" t="s">
        <v>3956</v>
      </c>
      <c r="AV600" s="197" t="s">
        <v>574</v>
      </c>
      <c r="AW600" s="134" t="str">
        <f>IFERROR(VLOOKUP(AV:AV,Q商品!B:E,4,0),"")</f>
        <v>2023年製 ENERGY SAVER 4 155/65R14 79H XL サマータイヤ 翌営業日発送</v>
      </c>
      <c r="AX600" s="134" t="str">
        <f>IFERROR(VLOOKUP(B:B,在庫!B:M,12,0),"")</f>
        <v/>
      </c>
      <c r="AY600" s="134" t="str">
        <f>IFERROR(VLOOKUP(B:B,在庫!B:L,10,0),"")</f>
        <v/>
      </c>
      <c r="AZ600" s="244">
        <f>VLOOKUP(AL:AL,[1]MICHELIN!$B:$AH,32,0)</f>
        <v>605642059</v>
      </c>
      <c r="BA600" s="244">
        <f>VLOOKUP(AL:AL,[1]MICHELIN!$B:$AH,33,0)</f>
        <v>605642090</v>
      </c>
      <c r="BC600" s="11" t="s">
        <v>2055</v>
      </c>
    </row>
    <row r="601" spans="1:56" s="11" customFormat="1" ht="19.5" customHeight="1">
      <c r="A601" s="247">
        <f t="shared" si="213"/>
        <v>1</v>
      </c>
      <c r="B601" s="261">
        <f t="shared" si="214"/>
        <v>2256018119489</v>
      </c>
      <c r="C601" s="235">
        <f>VLOOKUP(B:B,[1]BRIDGESTONE!$B:$K,9,0)</f>
        <v>0</v>
      </c>
      <c r="D601" s="11" t="s">
        <v>8691</v>
      </c>
      <c r="E601" s="397" t="s">
        <v>5668</v>
      </c>
      <c r="F601" s="245"/>
      <c r="G601" s="134" t="e">
        <v>#N/A</v>
      </c>
      <c r="H601" s="235">
        <v>0</v>
      </c>
      <c r="I601" s="430">
        <f>VLOOKUP(B:B,[1]BRIDGESTONE!$B:$K,10,0)</f>
        <v>0</v>
      </c>
      <c r="J601" s="132"/>
      <c r="K601" s="133" t="s">
        <v>1966</v>
      </c>
      <c r="L601" s="133">
        <v>1</v>
      </c>
      <c r="M601" s="135"/>
      <c r="N601" s="236"/>
      <c r="O601" s="236"/>
      <c r="P601" s="237"/>
      <c r="Q601" s="238">
        <f t="shared" si="221"/>
        <v>-954.5454545454545</v>
      </c>
      <c r="R601" s="144">
        <f t="shared" si="222"/>
        <v>15.314666666666668</v>
      </c>
      <c r="S601" s="248"/>
      <c r="T601" s="305"/>
      <c r="U601" s="194">
        <f t="shared" si="223"/>
        <v>0</v>
      </c>
      <c r="W601" s="239"/>
      <c r="X601" s="136">
        <f t="shared" si="224"/>
        <v>13664</v>
      </c>
      <c r="Y601" s="240">
        <f t="shared" si="225"/>
        <v>-954.5454545454545</v>
      </c>
      <c r="Z601" s="142" t="str">
        <f t="shared" si="226"/>
        <v/>
      </c>
      <c r="AA601" s="137">
        <f t="shared" si="227"/>
        <v>15.314666666666668</v>
      </c>
      <c r="AB601" s="334" t="s">
        <v>8915</v>
      </c>
      <c r="AC601" s="189">
        <f t="shared" si="210"/>
        <v>0</v>
      </c>
      <c r="AD601" s="187">
        <f t="shared" si="211"/>
        <v>0</v>
      </c>
      <c r="AE601" s="129">
        <f t="shared" si="215"/>
        <v>0</v>
      </c>
      <c r="AF601" s="130">
        <f t="shared" si="216"/>
        <v>0</v>
      </c>
      <c r="AG601" s="131" t="str">
        <f t="shared" si="217"/>
        <v/>
      </c>
      <c r="AH601" s="138">
        <f t="shared" si="218"/>
        <v>0</v>
      </c>
      <c r="AI601" s="139" t="str">
        <f t="shared" si="219"/>
        <v/>
      </c>
      <c r="AJ601" s="139" t="str">
        <f t="shared" si="220"/>
        <v/>
      </c>
      <c r="AL601" s="197">
        <v>2256018119489</v>
      </c>
      <c r="AM601" s="197" t="s">
        <v>152</v>
      </c>
      <c r="AN601" s="197" t="s">
        <v>152</v>
      </c>
      <c r="AO601" s="241" t="s">
        <v>1152</v>
      </c>
      <c r="AP601" s="241" t="s">
        <v>1911</v>
      </c>
      <c r="AQ601" s="242" t="s">
        <v>84</v>
      </c>
      <c r="AR601" s="242" t="s">
        <v>152</v>
      </c>
      <c r="AS601" s="431">
        <v>13664</v>
      </c>
      <c r="AT601" s="431">
        <v>1050</v>
      </c>
      <c r="AU601" s="211" t="s">
        <v>3957</v>
      </c>
      <c r="AV601" s="197"/>
      <c r="AW601" s="134" t="str">
        <f>IFERROR(VLOOKUP(AV:AV,Q商品!B:E,4,0),"")</f>
        <v/>
      </c>
      <c r="AX601" s="134" t="str">
        <f>IFERROR(VLOOKUP(B:B,在庫!B:M,12,0),"")</f>
        <v>2021年製</v>
      </c>
      <c r="AY601" s="134">
        <f>IFERROR(VLOOKUP(B:B,在庫!B:L,10,0),"")</f>
        <v>1</v>
      </c>
      <c r="AZ601" s="244" t="e">
        <f>VLOOKUP(AL:AL,[1]MICHELIN!$B:$AH,32,0)</f>
        <v>#N/A</v>
      </c>
      <c r="BA601" s="244" t="e">
        <f>VLOOKUP(AL:AL,[1]MICHELIN!$B:$AH,33,0)</f>
        <v>#N/A</v>
      </c>
      <c r="BC601" s="11" t="e">
        <v>#N/A</v>
      </c>
    </row>
    <row r="602" spans="1:56" s="11" customFormat="1" ht="19.5" customHeight="1">
      <c r="A602" s="247">
        <f t="shared" si="213"/>
        <v>1</v>
      </c>
      <c r="B602" s="261">
        <f t="shared" si="214"/>
        <v>2256517118839</v>
      </c>
      <c r="C602" s="235">
        <f>VLOOKUP(B:B,[1]BRIDGESTONE!$B:$K,9,0)</f>
        <v>0</v>
      </c>
      <c r="D602" s="11" t="s">
        <v>8691</v>
      </c>
      <c r="E602" s="397" t="s">
        <v>1726</v>
      </c>
      <c r="F602" s="245"/>
      <c r="G602" s="134" t="e">
        <v>#N/A</v>
      </c>
      <c r="H602" s="235">
        <v>0</v>
      </c>
      <c r="I602" s="430">
        <f>VLOOKUP(B:B,[1]BRIDGESTONE!$B:$K,10,0)</f>
        <v>0</v>
      </c>
      <c r="J602" s="132"/>
      <c r="K602" s="133" t="s">
        <v>1966</v>
      </c>
      <c r="L602" s="133">
        <v>3</v>
      </c>
      <c r="M602" s="135"/>
      <c r="N602" s="236"/>
      <c r="O602" s="236"/>
      <c r="P602" s="237"/>
      <c r="Q602" s="238">
        <f t="shared" si="221"/>
        <v>-954.5454545454545</v>
      </c>
      <c r="R602" s="144">
        <f t="shared" si="222"/>
        <v>14.047047619047619</v>
      </c>
      <c r="S602" s="248"/>
      <c r="T602" s="305"/>
      <c r="U602" s="194">
        <f t="shared" si="223"/>
        <v>0</v>
      </c>
      <c r="W602" s="239"/>
      <c r="X602" s="136">
        <f t="shared" si="224"/>
        <v>12454</v>
      </c>
      <c r="Y602" s="240">
        <f t="shared" si="225"/>
        <v>-954.5454545454545</v>
      </c>
      <c r="Z602" s="142" t="str">
        <f t="shared" si="226"/>
        <v/>
      </c>
      <c r="AA602" s="137">
        <f t="shared" si="227"/>
        <v>14.047047619047619</v>
      </c>
      <c r="AB602" s="334" t="s">
        <v>8915</v>
      </c>
      <c r="AC602" s="189">
        <f t="shared" si="210"/>
        <v>0</v>
      </c>
      <c r="AD602" s="187">
        <f t="shared" si="211"/>
        <v>0</v>
      </c>
      <c r="AE602" s="129">
        <f t="shared" si="215"/>
        <v>0</v>
      </c>
      <c r="AF602" s="130">
        <f t="shared" si="216"/>
        <v>0</v>
      </c>
      <c r="AG602" s="131" t="str">
        <f t="shared" si="217"/>
        <v/>
      </c>
      <c r="AH602" s="138">
        <f t="shared" si="218"/>
        <v>0</v>
      </c>
      <c r="AI602" s="139" t="str">
        <f t="shared" si="219"/>
        <v/>
      </c>
      <c r="AJ602" s="139" t="str">
        <f t="shared" si="220"/>
        <v/>
      </c>
      <c r="AL602" s="197">
        <v>2256517118839</v>
      </c>
      <c r="AM602" s="197" t="s">
        <v>152</v>
      </c>
      <c r="AN602" s="197" t="s">
        <v>152</v>
      </c>
      <c r="AO602" s="241" t="s">
        <v>1152</v>
      </c>
      <c r="AP602" s="241" t="s">
        <v>1430</v>
      </c>
      <c r="AQ602" s="242" t="s">
        <v>74</v>
      </c>
      <c r="AR602" s="242" t="s">
        <v>152</v>
      </c>
      <c r="AS602" s="431">
        <v>12454</v>
      </c>
      <c r="AT602" s="431">
        <v>1050</v>
      </c>
      <c r="AU602" s="211" t="s">
        <v>3957</v>
      </c>
      <c r="AV602" s="197"/>
      <c r="AW602" s="134" t="str">
        <f>IFERROR(VLOOKUP(AV:AV,Q商品!B:E,4,0),"")</f>
        <v/>
      </c>
      <c r="AX602" s="134" t="str">
        <f>IFERROR(VLOOKUP(B:B,在庫!B:M,12,0),"")</f>
        <v/>
      </c>
      <c r="AY602" s="134" t="str">
        <f>IFERROR(VLOOKUP(B:B,在庫!B:L,10,0),"")</f>
        <v/>
      </c>
      <c r="AZ602" s="244" t="e">
        <f>VLOOKUP(AL:AL,[1]MICHELIN!$B:$AH,32,0)</f>
        <v>#N/A</v>
      </c>
      <c r="BA602" s="244" t="e">
        <f>VLOOKUP(AL:AL,[1]MICHELIN!$B:$AH,33,0)</f>
        <v>#N/A</v>
      </c>
      <c r="BC602" s="11" t="e">
        <v>#N/A</v>
      </c>
    </row>
    <row r="603" spans="1:56" s="11" customFormat="1" ht="19.5" customHeight="1">
      <c r="A603" s="11">
        <f t="shared" si="213"/>
        <v>1</v>
      </c>
      <c r="B603" s="249">
        <f t="shared" si="214"/>
        <v>2256018118178</v>
      </c>
      <c r="C603" s="235">
        <f>VLOOKUP(B:B,[1]BRIDGESTONE!$B:$K,9,0)</f>
        <v>0</v>
      </c>
      <c r="D603" s="11" t="s">
        <v>8691</v>
      </c>
      <c r="E603" s="397" t="s">
        <v>5670</v>
      </c>
      <c r="F603" s="245" t="s">
        <v>5671</v>
      </c>
      <c r="G603" s="134" t="e">
        <v>#N/A</v>
      </c>
      <c r="H603" s="235">
        <v>0</v>
      </c>
      <c r="I603" s="430">
        <f>VLOOKUP(B:B,[1]BRIDGESTONE!$B:$K,10,0)</f>
        <v>0</v>
      </c>
      <c r="J603" s="132"/>
      <c r="K603" s="133" t="s">
        <v>1966</v>
      </c>
      <c r="L603" s="133">
        <v>5</v>
      </c>
      <c r="M603" s="135"/>
      <c r="N603" s="236"/>
      <c r="O603" s="236"/>
      <c r="P603" s="237"/>
      <c r="Q603" s="238">
        <f t="shared" si="221"/>
        <v>-954.5454545454545</v>
      </c>
      <c r="R603" s="144">
        <f t="shared" si="222"/>
        <v>19.930476190476192</v>
      </c>
      <c r="S603" s="197"/>
      <c r="T603" s="305"/>
      <c r="U603" s="194">
        <f t="shared" si="223"/>
        <v>0</v>
      </c>
      <c r="W603" s="239"/>
      <c r="X603" s="136">
        <f t="shared" si="224"/>
        <v>18070</v>
      </c>
      <c r="Y603" s="240">
        <f t="shared" si="225"/>
        <v>-954.5454545454545</v>
      </c>
      <c r="Z603" s="142" t="str">
        <f t="shared" si="226"/>
        <v/>
      </c>
      <c r="AA603" s="137">
        <f t="shared" si="227"/>
        <v>19.930476190476192</v>
      </c>
      <c r="AB603" s="334" t="s">
        <v>8915</v>
      </c>
      <c r="AC603" s="189">
        <f t="shared" ref="AC603:AC634" si="228">ROUNDDOWN(U603/1.02,0)</f>
        <v>0</v>
      </c>
      <c r="AD603" s="187">
        <f t="shared" ref="AD603:AD634" si="229">ROUNDDOWN(AC603/0.91,0)</f>
        <v>0</v>
      </c>
      <c r="AE603" s="129">
        <f t="shared" si="215"/>
        <v>0</v>
      </c>
      <c r="AF603" s="130">
        <f t="shared" si="216"/>
        <v>0</v>
      </c>
      <c r="AG603" s="131" t="str">
        <f t="shared" si="217"/>
        <v/>
      </c>
      <c r="AH603" s="138">
        <f t="shared" si="218"/>
        <v>0</v>
      </c>
      <c r="AI603" s="139" t="str">
        <f t="shared" si="219"/>
        <v/>
      </c>
      <c r="AJ603" s="139" t="str">
        <f t="shared" si="220"/>
        <v/>
      </c>
      <c r="AL603" s="197">
        <v>2256018118178</v>
      </c>
      <c r="AM603" s="197">
        <v>4961914968250</v>
      </c>
      <c r="AN603" s="197" t="s">
        <v>1913</v>
      </c>
      <c r="AO603" s="241" t="s">
        <v>22</v>
      </c>
      <c r="AP603" s="241" t="s">
        <v>1157</v>
      </c>
      <c r="AQ603" s="242" t="s">
        <v>84</v>
      </c>
      <c r="AR603" s="242">
        <v>34100</v>
      </c>
      <c r="AS603" s="431">
        <v>18070</v>
      </c>
      <c r="AT603" s="431">
        <v>1050</v>
      </c>
      <c r="AU603" s="211" t="s">
        <v>3956</v>
      </c>
      <c r="AV603" s="197"/>
      <c r="AW603" s="134" t="str">
        <f>IFERROR(VLOOKUP(AV:AV,Q商品!B:E,4,0),"")</f>
        <v/>
      </c>
      <c r="AX603" s="134" t="str">
        <f>IFERROR(VLOOKUP(B:B,在庫!B:M,12,0),"")</f>
        <v/>
      </c>
      <c r="AY603" s="134" t="str">
        <f>IFERROR(VLOOKUP(B:B,在庫!B:L,10,0),"")</f>
        <v/>
      </c>
      <c r="AZ603" s="244" t="e">
        <f>VLOOKUP(AL:AL,[1]MICHELIN!$B:$AH,32,0)</f>
        <v>#N/A</v>
      </c>
      <c r="BA603" s="244" t="e">
        <f>VLOOKUP(AL:AL,[1]MICHELIN!$B:$AH,33,0)</f>
        <v>#N/A</v>
      </c>
      <c r="BC603" s="11" t="e">
        <v>#N/A</v>
      </c>
    </row>
    <row r="604" spans="1:56" s="11" customFormat="1" ht="19.5" customHeight="1">
      <c r="A604" s="11">
        <f t="shared" si="213"/>
        <v>1</v>
      </c>
      <c r="B604" s="249">
        <f t="shared" si="214"/>
        <v>2355518118173</v>
      </c>
      <c r="C604" s="235">
        <f>VLOOKUP(B:B,[1]BRIDGESTONE!$B:$K,9,0)</f>
        <v>0</v>
      </c>
      <c r="D604" s="11" t="s">
        <v>8691</v>
      </c>
      <c r="E604" s="397" t="s">
        <v>1706</v>
      </c>
      <c r="F604" s="245" t="s">
        <v>5447</v>
      </c>
      <c r="G604" s="133" t="s">
        <v>10661</v>
      </c>
      <c r="H604" s="235">
        <v>0</v>
      </c>
      <c r="I604" s="430">
        <f>VLOOKUP(B:B,[1]BRIDGESTONE!$B:$K,10,0)</f>
        <v>0</v>
      </c>
      <c r="J604" s="132"/>
      <c r="K604" s="133" t="s">
        <v>1966</v>
      </c>
      <c r="L604" s="133">
        <v>7</v>
      </c>
      <c r="M604" s="135"/>
      <c r="N604" s="236"/>
      <c r="O604" s="236"/>
      <c r="P604" s="237"/>
      <c r="Q604" s="238">
        <f t="shared" si="221"/>
        <v>-954.5454545454545</v>
      </c>
      <c r="R604" s="144">
        <f t="shared" si="222"/>
        <v>21.432761904761907</v>
      </c>
      <c r="S604" s="197">
        <v>1074476342</v>
      </c>
      <c r="T604" s="305" t="s">
        <v>8016</v>
      </c>
      <c r="U604" s="194">
        <f t="shared" si="223"/>
        <v>0</v>
      </c>
      <c r="W604" s="239"/>
      <c r="X604" s="136">
        <f t="shared" si="224"/>
        <v>19504</v>
      </c>
      <c r="Y604" s="240">
        <f t="shared" si="225"/>
        <v>-954.5454545454545</v>
      </c>
      <c r="Z604" s="142" t="str">
        <f t="shared" si="226"/>
        <v/>
      </c>
      <c r="AA604" s="137">
        <f t="shared" si="227"/>
        <v>21.432761904761907</v>
      </c>
      <c r="AB604" s="334"/>
      <c r="AC604" s="189">
        <f t="shared" si="228"/>
        <v>0</v>
      </c>
      <c r="AD604" s="187">
        <f t="shared" si="229"/>
        <v>0</v>
      </c>
      <c r="AE604" s="129">
        <f t="shared" si="215"/>
        <v>0</v>
      </c>
      <c r="AF604" s="130">
        <f t="shared" si="216"/>
        <v>0</v>
      </c>
      <c r="AG604" s="131" t="str">
        <f t="shared" si="217"/>
        <v/>
      </c>
      <c r="AH604" s="138">
        <f t="shared" si="218"/>
        <v>0</v>
      </c>
      <c r="AI604" s="139" t="str">
        <f t="shared" si="219"/>
        <v/>
      </c>
      <c r="AJ604" s="139" t="str">
        <f t="shared" si="220"/>
        <v/>
      </c>
      <c r="AL604" s="197">
        <v>2355518118173</v>
      </c>
      <c r="AM604" s="197">
        <v>4961914968298</v>
      </c>
      <c r="AN604" s="197" t="s">
        <v>1461</v>
      </c>
      <c r="AO604" s="241" t="s">
        <v>22</v>
      </c>
      <c r="AP604" s="241" t="s">
        <v>1158</v>
      </c>
      <c r="AQ604" s="242" t="s">
        <v>72</v>
      </c>
      <c r="AR604" s="242">
        <v>36800</v>
      </c>
      <c r="AS604" s="431">
        <v>19504</v>
      </c>
      <c r="AT604" s="431">
        <v>1050</v>
      </c>
      <c r="AU604" s="211" t="s">
        <v>3956</v>
      </c>
      <c r="AV604" s="197" t="s">
        <v>176</v>
      </c>
      <c r="AW604" s="134" t="str">
        <f>IFERROR(VLOOKUP(AV:AV,Q商品!B:E,4,0),"")</f>
        <v>2023年製 ALENZA LX100 235/55R18 100V サマータイヤ 翌営業日発送</v>
      </c>
      <c r="AX604" s="134" t="str">
        <f>IFERROR(VLOOKUP(B:B,在庫!B:M,12,0),"")</f>
        <v>2023年製</v>
      </c>
      <c r="AY604" s="134">
        <f>IFERROR(VLOOKUP(B:B,在庫!B:L,10,0),"")</f>
        <v>1</v>
      </c>
      <c r="AZ604" s="244" t="e">
        <f>VLOOKUP(AL:AL,[1]MICHELIN!$B:$AH,32,0)</f>
        <v>#N/A</v>
      </c>
      <c r="BA604" s="244" t="e">
        <f>VLOOKUP(AL:AL,[1]MICHELIN!$B:$AH,33,0)</f>
        <v>#N/A</v>
      </c>
      <c r="BC604" s="11" t="s">
        <v>150</v>
      </c>
    </row>
    <row r="605" spans="1:56" s="11" customFormat="1" ht="19.5" customHeight="1">
      <c r="A605" s="11">
        <f t="shared" si="213"/>
        <v>1</v>
      </c>
      <c r="B605" s="249">
        <f t="shared" si="214"/>
        <v>1956515119357</v>
      </c>
      <c r="C605" s="235">
        <f>VLOOKUP(B:B,[1]BRIDGESTONE!$B:$K,9,0)</f>
        <v>0</v>
      </c>
      <c r="D605" s="11" t="s">
        <v>8691</v>
      </c>
      <c r="E605" s="397" t="s">
        <v>1694</v>
      </c>
      <c r="F605" s="323" t="s">
        <v>8935</v>
      </c>
      <c r="G605" s="133" t="s">
        <v>10661</v>
      </c>
      <c r="H605" s="235">
        <v>0</v>
      </c>
      <c r="I605" s="430">
        <f>VLOOKUP(B:B,[1]BRIDGESTONE!$B:$K,10,0)</f>
        <v>0</v>
      </c>
      <c r="J605" s="132"/>
      <c r="K605" s="133" t="s">
        <v>1968</v>
      </c>
      <c r="L605" s="133">
        <v>6</v>
      </c>
      <c r="M605" s="135"/>
      <c r="N605" s="236"/>
      <c r="O605" s="236"/>
      <c r="P605" s="237"/>
      <c r="Q605" s="238">
        <f t="shared" si="221"/>
        <v>-477.27272727272725</v>
      </c>
      <c r="R605" s="144">
        <f t="shared" si="222"/>
        <v>22.226280952380957</v>
      </c>
      <c r="S605" s="197">
        <v>1074475818</v>
      </c>
      <c r="T605" s="305" t="s">
        <v>8042</v>
      </c>
      <c r="U605" s="194">
        <f t="shared" si="223"/>
        <v>0</v>
      </c>
      <c r="W605" s="239"/>
      <c r="X605" s="136">
        <f t="shared" si="224"/>
        <v>10130.725</v>
      </c>
      <c r="Y605" s="240">
        <f t="shared" si="225"/>
        <v>-477.27272727272725</v>
      </c>
      <c r="Z605" s="142" t="str">
        <f t="shared" si="226"/>
        <v/>
      </c>
      <c r="AA605" s="137">
        <f t="shared" si="227"/>
        <v>22.226280952380957</v>
      </c>
      <c r="AB605" s="334"/>
      <c r="AC605" s="189">
        <f t="shared" si="228"/>
        <v>0</v>
      </c>
      <c r="AD605" s="187">
        <f t="shared" si="229"/>
        <v>0</v>
      </c>
      <c r="AE605" s="129">
        <f t="shared" si="215"/>
        <v>0</v>
      </c>
      <c r="AF605" s="130">
        <f t="shared" si="216"/>
        <v>0</v>
      </c>
      <c r="AG605" s="131" t="str">
        <f t="shared" si="217"/>
        <v/>
      </c>
      <c r="AH605" s="138">
        <f t="shared" si="218"/>
        <v>0</v>
      </c>
      <c r="AI605" s="139" t="str">
        <f t="shared" si="219"/>
        <v/>
      </c>
      <c r="AJ605" s="139" t="str">
        <f t="shared" si="220"/>
        <v/>
      </c>
      <c r="AL605" s="197">
        <v>1956515119357</v>
      </c>
      <c r="AM605" s="197">
        <v>4961914452704</v>
      </c>
      <c r="AN605" s="197" t="s">
        <v>1481</v>
      </c>
      <c r="AO605" s="241" t="s">
        <v>20</v>
      </c>
      <c r="AP605" s="241" t="s">
        <v>1008</v>
      </c>
      <c r="AQ605" s="242" t="s">
        <v>43</v>
      </c>
      <c r="AR605" s="242">
        <v>18700</v>
      </c>
      <c r="AS605" s="431">
        <v>10130.725</v>
      </c>
      <c r="AT605" s="431">
        <v>525</v>
      </c>
      <c r="AU605" s="211" t="s">
        <v>3956</v>
      </c>
      <c r="AV605" s="197" t="s">
        <v>201</v>
      </c>
      <c r="AW605" s="134" t="str">
        <f>IFERROR(VLOOKUP(AV:AV,Q商品!B:E,4,0),"")</f>
        <v>2022年製以降 REGNO GRVII 195/65R15 91H サマータイヤ 翌営業日発送</v>
      </c>
      <c r="AX605" s="134" t="str">
        <f>IFERROR(VLOOKUP(B:B,在庫!B:M,12,0),"")</f>
        <v/>
      </c>
      <c r="AY605" s="134" t="str">
        <f>IFERROR(VLOOKUP(B:B,在庫!B:L,10,0),"")</f>
        <v/>
      </c>
      <c r="AZ605" s="244" t="e">
        <f>VLOOKUP(AL:AL,[1]MICHELIN!$B:$AH,32,0)</f>
        <v>#N/A</v>
      </c>
      <c r="BA605" s="244" t="e">
        <f>VLOOKUP(AL:AL,[1]MICHELIN!$B:$AH,33,0)</f>
        <v>#N/A</v>
      </c>
      <c r="BC605" s="11" t="s">
        <v>150</v>
      </c>
    </row>
    <row r="606" spans="1:56" s="11" customFormat="1" ht="19.5" customHeight="1">
      <c r="A606" s="11">
        <f t="shared" si="213"/>
        <v>1</v>
      </c>
      <c r="B606" s="249">
        <f t="shared" si="214"/>
        <v>2055516119355</v>
      </c>
      <c r="C606" s="235">
        <f>VLOOKUP(B:B,[1]BRIDGESTONE!$B:$K,9,0)</f>
        <v>0</v>
      </c>
      <c r="D606" s="11" t="s">
        <v>8691</v>
      </c>
      <c r="E606" s="397" t="s">
        <v>1698</v>
      </c>
      <c r="F606" s="323" t="s">
        <v>8936</v>
      </c>
      <c r="G606" s="133" t="s">
        <v>10661</v>
      </c>
      <c r="H606" s="235">
        <v>0</v>
      </c>
      <c r="I606" s="430">
        <f>VLOOKUP(B:B,[1]BRIDGESTONE!$B:$K,10,0)</f>
        <v>0</v>
      </c>
      <c r="J606" s="132"/>
      <c r="K606" s="133" t="s">
        <v>1968</v>
      </c>
      <c r="L606" s="133">
        <v>7</v>
      </c>
      <c r="M606" s="135"/>
      <c r="N606" s="236"/>
      <c r="O606" s="236"/>
      <c r="P606" s="237"/>
      <c r="Q606" s="238">
        <f t="shared" si="221"/>
        <v>-477.27272727272725</v>
      </c>
      <c r="R606" s="144">
        <f t="shared" si="222"/>
        <v>29.66218666666667</v>
      </c>
      <c r="S606" s="197">
        <v>1074476335</v>
      </c>
      <c r="T606" s="305" t="s">
        <v>8043</v>
      </c>
      <c r="U606" s="194">
        <f t="shared" si="223"/>
        <v>0</v>
      </c>
      <c r="W606" s="239"/>
      <c r="X606" s="136">
        <f t="shared" si="224"/>
        <v>13679.68</v>
      </c>
      <c r="Y606" s="240">
        <f t="shared" si="225"/>
        <v>-477.27272727272725</v>
      </c>
      <c r="Z606" s="142" t="str">
        <f t="shared" si="226"/>
        <v/>
      </c>
      <c r="AA606" s="137">
        <f t="shared" si="227"/>
        <v>29.66218666666667</v>
      </c>
      <c r="AB606" s="334"/>
      <c r="AC606" s="189">
        <f t="shared" si="228"/>
        <v>0</v>
      </c>
      <c r="AD606" s="187">
        <f t="shared" si="229"/>
        <v>0</v>
      </c>
      <c r="AE606" s="129">
        <f t="shared" si="215"/>
        <v>0</v>
      </c>
      <c r="AF606" s="130">
        <f t="shared" si="216"/>
        <v>0</v>
      </c>
      <c r="AG606" s="131" t="str">
        <f t="shared" si="217"/>
        <v/>
      </c>
      <c r="AH606" s="138">
        <f t="shared" si="218"/>
        <v>0</v>
      </c>
      <c r="AI606" s="139" t="str">
        <f t="shared" si="219"/>
        <v/>
      </c>
      <c r="AJ606" s="139" t="str">
        <f t="shared" si="220"/>
        <v/>
      </c>
      <c r="AL606" s="197">
        <v>2055516119355</v>
      </c>
      <c r="AM606" s="197">
        <v>4961914455460</v>
      </c>
      <c r="AN606" s="197" t="s">
        <v>1482</v>
      </c>
      <c r="AO606" s="241" t="s">
        <v>20</v>
      </c>
      <c r="AP606" s="241" t="s">
        <v>901</v>
      </c>
      <c r="AQ606" s="242" t="s">
        <v>35</v>
      </c>
      <c r="AR606" s="242">
        <v>24800</v>
      </c>
      <c r="AS606" s="431">
        <v>13679.68</v>
      </c>
      <c r="AT606" s="431">
        <v>525</v>
      </c>
      <c r="AU606" s="211" t="s">
        <v>3956</v>
      </c>
      <c r="AV606" s="197" t="s">
        <v>202</v>
      </c>
      <c r="AW606" s="134" t="str">
        <f>IFERROR(VLOOKUP(AV:AV,Q商品!B:E,4,0),"")</f>
        <v>2022年製 REGNO GRVII 205/55R16 91V サマータイヤ 翌営業日発送</v>
      </c>
      <c r="AX606" s="134" t="str">
        <f>IFERROR(VLOOKUP(B:B,在庫!B:M,12,0),"")</f>
        <v/>
      </c>
      <c r="AY606" s="134" t="str">
        <f>IFERROR(VLOOKUP(B:B,在庫!B:L,10,0),"")</f>
        <v/>
      </c>
      <c r="AZ606" s="244" t="e">
        <f>VLOOKUP(AL:AL,[1]MICHELIN!$B:$AH,32,0)</f>
        <v>#N/A</v>
      </c>
      <c r="BA606" s="244" t="e">
        <f>VLOOKUP(AL:AL,[1]MICHELIN!$B:$AH,33,0)</f>
        <v>#N/A</v>
      </c>
      <c r="BC606" s="11" t="s">
        <v>150</v>
      </c>
    </row>
    <row r="607" spans="1:56" s="11" customFormat="1" ht="19.5" customHeight="1">
      <c r="A607" s="11">
        <f t="shared" si="213"/>
        <v>1</v>
      </c>
      <c r="B607" s="249">
        <f t="shared" si="214"/>
        <v>2156016119354</v>
      </c>
      <c r="C607" s="235">
        <f>VLOOKUP(B:B,[1]BRIDGESTONE!$B:$K,9,0)</f>
        <v>0</v>
      </c>
      <c r="D607" s="11" t="s">
        <v>8691</v>
      </c>
      <c r="E607" s="397" t="s">
        <v>1692</v>
      </c>
      <c r="F607" s="323" t="s">
        <v>8937</v>
      </c>
      <c r="G607" s="133" t="s">
        <v>10661</v>
      </c>
      <c r="H607" s="235">
        <v>0</v>
      </c>
      <c r="I607" s="430">
        <f>VLOOKUP(B:B,[1]BRIDGESTONE!$B:$K,10,0)</f>
        <v>0</v>
      </c>
      <c r="J607" s="132"/>
      <c r="K607" s="133" t="s">
        <v>1968</v>
      </c>
      <c r="L607" s="133">
        <v>11</v>
      </c>
      <c r="M607" s="135"/>
      <c r="N607" s="236"/>
      <c r="O607" s="236"/>
      <c r="P607" s="237"/>
      <c r="Q607" s="238">
        <f t="shared" si="221"/>
        <v>-954.5454545454545</v>
      </c>
      <c r="R607" s="144">
        <f t="shared" si="222"/>
        <v>15.042159999999999</v>
      </c>
      <c r="S607" s="197">
        <v>1074476458</v>
      </c>
      <c r="T607" s="305" t="s">
        <v>8046</v>
      </c>
      <c r="U607" s="194">
        <f t="shared" si="223"/>
        <v>0</v>
      </c>
      <c r="W607" s="239"/>
      <c r="X607" s="136">
        <f t="shared" si="224"/>
        <v>13403.88</v>
      </c>
      <c r="Y607" s="240">
        <f t="shared" si="225"/>
        <v>-954.5454545454545</v>
      </c>
      <c r="Z607" s="142" t="str">
        <f t="shared" si="226"/>
        <v/>
      </c>
      <c r="AA607" s="137">
        <f t="shared" si="227"/>
        <v>15.042159999999999</v>
      </c>
      <c r="AB607" s="334"/>
      <c r="AC607" s="189">
        <f t="shared" si="228"/>
        <v>0</v>
      </c>
      <c r="AD607" s="187">
        <f t="shared" si="229"/>
        <v>0</v>
      </c>
      <c r="AE607" s="129">
        <f t="shared" si="215"/>
        <v>0</v>
      </c>
      <c r="AF607" s="130">
        <f t="shared" si="216"/>
        <v>0</v>
      </c>
      <c r="AG607" s="131" t="str">
        <f t="shared" si="217"/>
        <v/>
      </c>
      <c r="AH607" s="138">
        <f t="shared" si="218"/>
        <v>0</v>
      </c>
      <c r="AI607" s="139" t="str">
        <f t="shared" si="219"/>
        <v/>
      </c>
      <c r="AJ607" s="139" t="str">
        <f t="shared" si="220"/>
        <v/>
      </c>
      <c r="AL607" s="197">
        <v>2156016119354</v>
      </c>
      <c r="AM607" s="197">
        <v>4961914452735</v>
      </c>
      <c r="AN607" s="197" t="s">
        <v>1480</v>
      </c>
      <c r="AO607" s="241" t="s">
        <v>20</v>
      </c>
      <c r="AP607" s="241" t="s">
        <v>1179</v>
      </c>
      <c r="AQ607" s="242" t="s">
        <v>48</v>
      </c>
      <c r="AR607" s="242">
        <v>24300</v>
      </c>
      <c r="AS607" s="431">
        <v>13403.88</v>
      </c>
      <c r="AT607" s="431">
        <v>1050</v>
      </c>
      <c r="AU607" s="211" t="s">
        <v>3956</v>
      </c>
      <c r="AV607" s="197" t="s">
        <v>206</v>
      </c>
      <c r="AW607" s="134" t="str">
        <f>IFERROR(VLOOKUP(AV:AV,Q商品!B:E,4,0),"")</f>
        <v>2022年製 REGNO GRVII 215/60R16 95H サマータイヤ 翌営業日発送</v>
      </c>
      <c r="AX607" s="134" t="str">
        <f>IFERROR(VLOOKUP(B:B,在庫!B:M,12,0),"")</f>
        <v/>
      </c>
      <c r="AY607" s="134" t="str">
        <f>IFERROR(VLOOKUP(B:B,在庫!B:L,10,0),"")</f>
        <v/>
      </c>
      <c r="AZ607" s="244" t="e">
        <f>VLOOKUP(AL:AL,[1]MICHELIN!$B:$AH,32,0)</f>
        <v>#N/A</v>
      </c>
      <c r="BA607" s="244" t="e">
        <f>VLOOKUP(AL:AL,[1]MICHELIN!$B:$AH,33,0)</f>
        <v>#N/A</v>
      </c>
      <c r="BC607" s="11" t="s">
        <v>150</v>
      </c>
    </row>
    <row r="608" spans="1:56" s="11" customFormat="1" ht="19.5" customHeight="1">
      <c r="A608" s="11">
        <f t="shared" si="213"/>
        <v>1</v>
      </c>
      <c r="B608" s="249">
        <f t="shared" si="214"/>
        <v>2255018119352</v>
      </c>
      <c r="C608" s="235">
        <f>VLOOKUP(B:B,[1]BRIDGESTONE!$B:$K,9,0)</f>
        <v>4</v>
      </c>
      <c r="D608" s="11" t="s">
        <v>8691</v>
      </c>
      <c r="E608" s="397" t="s">
        <v>1701</v>
      </c>
      <c r="F608" s="323" t="s">
        <v>8938</v>
      </c>
      <c r="G608" s="133" t="s">
        <v>10661</v>
      </c>
      <c r="H608" s="235">
        <v>0</v>
      </c>
      <c r="I608" s="430">
        <f>VLOOKUP(B:B,[1]BRIDGESTONE!$B:$K,10,0)</f>
        <v>0</v>
      </c>
      <c r="J608" s="132"/>
      <c r="K608" s="133" t="s">
        <v>1968</v>
      </c>
      <c r="L608" s="133">
        <v>13</v>
      </c>
      <c r="M608" s="135"/>
      <c r="N608" s="236"/>
      <c r="O608" s="236"/>
      <c r="P608" s="237"/>
      <c r="Q608" s="238">
        <f t="shared" si="221"/>
        <v>-954.5454545454545</v>
      </c>
      <c r="R608" s="144">
        <f t="shared" si="222"/>
        <v>20.977676190476192</v>
      </c>
      <c r="S608" s="197">
        <v>1074475989</v>
      </c>
      <c r="T608" s="305" t="s">
        <v>8048</v>
      </c>
      <c r="U608" s="194">
        <f t="shared" si="223"/>
        <v>23300</v>
      </c>
      <c r="V608" s="11">
        <v>900</v>
      </c>
      <c r="W608" s="239">
        <v>24200</v>
      </c>
      <c r="X608" s="136">
        <f t="shared" si="224"/>
        <v>19069.599999999999</v>
      </c>
      <c r="Y608" s="240">
        <f t="shared" si="225"/>
        <v>21045.454545454544</v>
      </c>
      <c r="Z608" s="142" t="str">
        <f t="shared" si="226"/>
        <v/>
      </c>
      <c r="AA608" s="137">
        <f t="shared" si="227"/>
        <v>9.388509719222464E-2</v>
      </c>
      <c r="AB608" s="334"/>
      <c r="AC608" s="189">
        <f t="shared" si="228"/>
        <v>22843</v>
      </c>
      <c r="AD608" s="187">
        <f t="shared" si="229"/>
        <v>25102</v>
      </c>
      <c r="AE608" s="129">
        <f t="shared" si="215"/>
        <v>2259.1799999999998</v>
      </c>
      <c r="AF608" s="130">
        <f t="shared" si="216"/>
        <v>457.17999999999984</v>
      </c>
      <c r="AG608" s="131">
        <f t="shared" si="217"/>
        <v>1.8212891403075446E-2</v>
      </c>
      <c r="AH608" s="138">
        <f t="shared" si="218"/>
        <v>1802</v>
      </c>
      <c r="AI608" s="139">
        <f t="shared" si="219"/>
        <v>7.1787108596924554E-2</v>
      </c>
      <c r="AJ608" s="139">
        <f t="shared" si="220"/>
        <v>7.5672205789149197E-2</v>
      </c>
      <c r="AL608" s="197">
        <v>2255018119352</v>
      </c>
      <c r="AM608" s="197">
        <v>4961914455507</v>
      </c>
      <c r="AN608" s="197" t="s">
        <v>1423</v>
      </c>
      <c r="AO608" s="241" t="s">
        <v>20</v>
      </c>
      <c r="AP608" s="241" t="s">
        <v>1156</v>
      </c>
      <c r="AQ608" s="242" t="s">
        <v>80</v>
      </c>
      <c r="AR608" s="242">
        <v>35200</v>
      </c>
      <c r="AS608" s="431">
        <v>19069.599999999999</v>
      </c>
      <c r="AT608" s="431">
        <v>1050</v>
      </c>
      <c r="AU608" s="211" t="s">
        <v>3956</v>
      </c>
      <c r="AV608" s="197" t="s">
        <v>5568</v>
      </c>
      <c r="AW608" s="134" t="str">
        <f>IFERROR(VLOOKUP(AV:AV,Q商品!B:E,4,0),"")</f>
        <v>2023年製 REGNO GRVII 225/50R18 95V サマータイヤ 翌営業日発送</v>
      </c>
      <c r="AX608" s="134" t="str">
        <f>IFERROR(VLOOKUP(B:B,在庫!B:M,12,0),"")</f>
        <v/>
      </c>
      <c r="AY608" s="134" t="str">
        <f>IFERROR(VLOOKUP(B:B,在庫!B:L,10,0),"")</f>
        <v/>
      </c>
      <c r="AZ608" s="244" t="e">
        <f>VLOOKUP(AL:AL,[1]MICHELIN!$B:$AH,32,0)</f>
        <v>#N/A</v>
      </c>
      <c r="BA608" s="244" t="e">
        <f>VLOOKUP(AL:AL,[1]MICHELIN!$B:$AH,33,0)</f>
        <v>#N/A</v>
      </c>
      <c r="BC608" s="11" t="s">
        <v>150</v>
      </c>
    </row>
    <row r="609" spans="1:55" s="11" customFormat="1" ht="19.5" customHeight="1">
      <c r="A609" s="11">
        <f t="shared" si="213"/>
        <v>1</v>
      </c>
      <c r="B609" s="249">
        <f t="shared" si="214"/>
        <v>2256017119350</v>
      </c>
      <c r="C609" s="235">
        <f>VLOOKUP(B:B,[1]BRIDGESTONE!$B:$K,9,0)</f>
        <v>0</v>
      </c>
      <c r="D609" s="11" t="s">
        <v>8691</v>
      </c>
      <c r="E609" s="397" t="s">
        <v>1699</v>
      </c>
      <c r="F609" s="323" t="s">
        <v>8939</v>
      </c>
      <c r="G609" s="133" t="s">
        <v>10661</v>
      </c>
      <c r="H609" s="235">
        <v>0</v>
      </c>
      <c r="I609" s="430">
        <f>VLOOKUP(B:B,[1]BRIDGESTONE!$B:$K,10,0)</f>
        <v>0</v>
      </c>
      <c r="J609" s="132"/>
      <c r="K609" s="133" t="s">
        <v>1968</v>
      </c>
      <c r="L609" s="133">
        <v>15</v>
      </c>
      <c r="M609" s="135"/>
      <c r="N609" s="236"/>
      <c r="O609" s="236"/>
      <c r="P609" s="237"/>
      <c r="Q609" s="238">
        <f t="shared" si="221"/>
        <v>-954.5454545454545</v>
      </c>
      <c r="R609" s="144">
        <f t="shared" si="222"/>
        <v>16.607559523809524</v>
      </c>
      <c r="S609" s="197">
        <v>1074476500</v>
      </c>
      <c r="T609" s="305" t="s">
        <v>8050</v>
      </c>
      <c r="U609" s="194">
        <f t="shared" si="223"/>
        <v>0</v>
      </c>
      <c r="W609" s="239"/>
      <c r="X609" s="136">
        <f t="shared" si="224"/>
        <v>14898.125</v>
      </c>
      <c r="Y609" s="240">
        <f t="shared" si="225"/>
        <v>-954.5454545454545</v>
      </c>
      <c r="Z609" s="142" t="str">
        <f t="shared" si="226"/>
        <v/>
      </c>
      <c r="AA609" s="137">
        <f t="shared" si="227"/>
        <v>16.607559523809524</v>
      </c>
      <c r="AB609" s="334"/>
      <c r="AC609" s="189">
        <f t="shared" si="228"/>
        <v>0</v>
      </c>
      <c r="AD609" s="187">
        <f t="shared" si="229"/>
        <v>0</v>
      </c>
      <c r="AE609" s="129">
        <f t="shared" si="215"/>
        <v>0</v>
      </c>
      <c r="AF609" s="130">
        <f t="shared" si="216"/>
        <v>0</v>
      </c>
      <c r="AG609" s="131" t="str">
        <f t="shared" si="217"/>
        <v/>
      </c>
      <c r="AH609" s="138">
        <f t="shared" si="218"/>
        <v>0</v>
      </c>
      <c r="AI609" s="139" t="str">
        <f t="shared" si="219"/>
        <v/>
      </c>
      <c r="AJ609" s="139" t="str">
        <f t="shared" si="220"/>
        <v/>
      </c>
      <c r="AL609" s="197">
        <v>2256017119350</v>
      </c>
      <c r="AM609" s="197">
        <v>4961914452773</v>
      </c>
      <c r="AN609" s="197" t="s">
        <v>1429</v>
      </c>
      <c r="AO609" s="241" t="s">
        <v>20</v>
      </c>
      <c r="AP609" s="241" t="s">
        <v>1181</v>
      </c>
      <c r="AQ609" s="242" t="s">
        <v>68</v>
      </c>
      <c r="AR609" s="242">
        <v>27500</v>
      </c>
      <c r="AS609" s="431">
        <v>14898.125</v>
      </c>
      <c r="AT609" s="431">
        <v>1050</v>
      </c>
      <c r="AU609" s="211" t="s">
        <v>3956</v>
      </c>
      <c r="AV609" s="197" t="s">
        <v>5570</v>
      </c>
      <c r="AW609" s="134" t="str">
        <f>IFERROR(VLOOKUP(AV:AV,Q商品!B:E,4,0),"")</f>
        <v>2022年製以降 REGNO GRVII 225/60R17 99H サマータイヤ 翌営業日発送</v>
      </c>
      <c r="AX609" s="134" t="str">
        <f>IFERROR(VLOOKUP(B:B,在庫!B:M,12,0),"")</f>
        <v/>
      </c>
      <c r="AY609" s="134" t="str">
        <f>IFERROR(VLOOKUP(B:B,在庫!B:L,10,0),"")</f>
        <v/>
      </c>
      <c r="AZ609" s="244" t="e">
        <f>VLOOKUP(AL:AL,[1]MICHELIN!$B:$AH,32,0)</f>
        <v>#N/A</v>
      </c>
      <c r="BA609" s="244" t="e">
        <f>VLOOKUP(AL:AL,[1]MICHELIN!$B:$AH,33,0)</f>
        <v>#N/A</v>
      </c>
      <c r="BC609" s="11" t="s">
        <v>150</v>
      </c>
    </row>
    <row r="610" spans="1:55" s="11" customFormat="1" ht="19.5" customHeight="1">
      <c r="A610" s="11">
        <f t="shared" si="213"/>
        <v>1</v>
      </c>
      <c r="B610" s="249">
        <f t="shared" si="214"/>
        <v>1855516119277</v>
      </c>
      <c r="C610" s="235">
        <f>VLOOKUP(B:B,[1]BRIDGESTONE!$B:$K,9,0)</f>
        <v>0</v>
      </c>
      <c r="D610" s="11" t="s">
        <v>8691</v>
      </c>
      <c r="E610" s="397" t="s">
        <v>1675</v>
      </c>
      <c r="F610" s="245" t="s">
        <v>377</v>
      </c>
      <c r="G610" s="133" t="s">
        <v>10661</v>
      </c>
      <c r="H610" s="235">
        <v>0</v>
      </c>
      <c r="I610" s="430">
        <f>VLOOKUP(B:B,[1]BRIDGESTONE!$B:$K,10,0)</f>
        <v>0</v>
      </c>
      <c r="J610" s="132"/>
      <c r="K610" s="133" t="s">
        <v>1968</v>
      </c>
      <c r="L610" s="133">
        <v>18</v>
      </c>
      <c r="M610" s="135"/>
      <c r="N610" s="236"/>
      <c r="O610" s="236"/>
      <c r="P610" s="237"/>
      <c r="Q610" s="238">
        <f t="shared" si="221"/>
        <v>-477.27272727272725</v>
      </c>
      <c r="R610" s="144">
        <f t="shared" si="222"/>
        <v>27.106666666666669</v>
      </c>
      <c r="S610" s="197">
        <v>1074475824</v>
      </c>
      <c r="T610" s="305" t="s">
        <v>8053</v>
      </c>
      <c r="U610" s="194">
        <f t="shared" si="223"/>
        <v>0</v>
      </c>
      <c r="W610" s="239"/>
      <c r="X610" s="136">
        <f t="shared" si="224"/>
        <v>12460</v>
      </c>
      <c r="Y610" s="240">
        <f t="shared" si="225"/>
        <v>-477.27272727272725</v>
      </c>
      <c r="Z610" s="142" t="str">
        <f t="shared" si="226"/>
        <v/>
      </c>
      <c r="AA610" s="137">
        <f t="shared" si="227"/>
        <v>27.106666666666669</v>
      </c>
      <c r="AB610" s="334"/>
      <c r="AC610" s="189">
        <f t="shared" si="228"/>
        <v>0</v>
      </c>
      <c r="AD610" s="187">
        <f t="shared" si="229"/>
        <v>0</v>
      </c>
      <c r="AE610" s="129">
        <f t="shared" si="215"/>
        <v>0</v>
      </c>
      <c r="AF610" s="130">
        <f t="shared" si="216"/>
        <v>0</v>
      </c>
      <c r="AG610" s="131" t="str">
        <f t="shared" si="217"/>
        <v/>
      </c>
      <c r="AH610" s="138">
        <f t="shared" si="218"/>
        <v>0</v>
      </c>
      <c r="AI610" s="139" t="str">
        <f t="shared" si="219"/>
        <v/>
      </c>
      <c r="AJ610" s="139" t="str">
        <f t="shared" si="220"/>
        <v/>
      </c>
      <c r="AL610" s="197">
        <v>1855516119277</v>
      </c>
      <c r="AM610" s="197">
        <v>4961914963606</v>
      </c>
      <c r="AN610" s="197" t="s">
        <v>1474</v>
      </c>
      <c r="AO610" s="241" t="s">
        <v>19</v>
      </c>
      <c r="AP610" s="241" t="s">
        <v>913</v>
      </c>
      <c r="AQ610" s="242" t="s">
        <v>98</v>
      </c>
      <c r="AR610" s="242">
        <v>23200</v>
      </c>
      <c r="AS610" s="431">
        <v>12460</v>
      </c>
      <c r="AT610" s="431">
        <v>525</v>
      </c>
      <c r="AU610" s="211" t="s">
        <v>3956</v>
      </c>
      <c r="AV610" s="197" t="s">
        <v>5572</v>
      </c>
      <c r="AW610" s="134" t="str">
        <f>IFERROR(VLOOKUP(AV:AV,Q商品!B:E,4,0),"")</f>
        <v>2023年製 REGNO GR-XII 185/55R16 83V サマータイヤ 翌営業日発送</v>
      </c>
      <c r="AX610" s="134" t="str">
        <f>IFERROR(VLOOKUP(B:B,在庫!B:M,12,0),"")</f>
        <v/>
      </c>
      <c r="AY610" s="134" t="str">
        <f>IFERROR(VLOOKUP(B:B,在庫!B:L,10,0),"")</f>
        <v/>
      </c>
      <c r="AZ610" s="244" t="e">
        <f>VLOOKUP(AL:AL,[1]MICHELIN!$B:$AH,32,0)</f>
        <v>#N/A</v>
      </c>
      <c r="BA610" s="244" t="e">
        <f>VLOOKUP(AL:AL,[1]MICHELIN!$B:$AH,33,0)</f>
        <v>#N/A</v>
      </c>
      <c r="BC610" s="11" t="s">
        <v>150</v>
      </c>
    </row>
    <row r="611" spans="1:55" s="11" customFormat="1" ht="19.5" customHeight="1">
      <c r="A611" s="11">
        <f t="shared" si="213"/>
        <v>1</v>
      </c>
      <c r="B611" s="249">
        <f t="shared" si="214"/>
        <v>2055516119270</v>
      </c>
      <c r="C611" s="235">
        <f>VLOOKUP(B:B,[1]BRIDGESTONE!$B:$K,9,0)</f>
        <v>0</v>
      </c>
      <c r="D611" s="11" t="s">
        <v>8691</v>
      </c>
      <c r="E611" s="397" t="s">
        <v>1676</v>
      </c>
      <c r="F611" s="245" t="s">
        <v>388</v>
      </c>
      <c r="G611" s="133" t="s">
        <v>10661</v>
      </c>
      <c r="H611" s="235">
        <v>0</v>
      </c>
      <c r="I611" s="430">
        <f>VLOOKUP(B:B,[1]BRIDGESTONE!$B:$K,10,0)</f>
        <v>0</v>
      </c>
      <c r="J611" s="132"/>
      <c r="K611" s="133" t="s">
        <v>1968</v>
      </c>
      <c r="L611" s="133">
        <v>23</v>
      </c>
      <c r="M611" s="135"/>
      <c r="N611" s="236"/>
      <c r="O611" s="236"/>
      <c r="P611" s="237"/>
      <c r="Q611" s="238">
        <f t="shared" si="221"/>
        <v>-477.27272727272725</v>
      </c>
      <c r="R611" s="144">
        <f t="shared" si="222"/>
        <v>29.490890476190476</v>
      </c>
      <c r="S611" s="197">
        <v>1074476462</v>
      </c>
      <c r="T611" s="305" t="s">
        <v>8058</v>
      </c>
      <c r="U611" s="194">
        <f t="shared" si="223"/>
        <v>0</v>
      </c>
      <c r="W611" s="239">
        <v>0</v>
      </c>
      <c r="X611" s="136">
        <f t="shared" si="224"/>
        <v>13597.924999999999</v>
      </c>
      <c r="Y611" s="240">
        <f t="shared" si="225"/>
        <v>-477.27272727272725</v>
      </c>
      <c r="Z611" s="142" t="str">
        <f t="shared" si="226"/>
        <v/>
      </c>
      <c r="AA611" s="137">
        <f t="shared" si="227"/>
        <v>29.490890476190476</v>
      </c>
      <c r="AB611" s="334"/>
      <c r="AC611" s="189">
        <f t="shared" si="228"/>
        <v>0</v>
      </c>
      <c r="AD611" s="187">
        <f t="shared" si="229"/>
        <v>0</v>
      </c>
      <c r="AE611" s="129">
        <f t="shared" si="215"/>
        <v>0</v>
      </c>
      <c r="AF611" s="130">
        <f t="shared" si="216"/>
        <v>0</v>
      </c>
      <c r="AG611" s="131" t="str">
        <f t="shared" si="217"/>
        <v/>
      </c>
      <c r="AH611" s="138">
        <f t="shared" si="218"/>
        <v>0</v>
      </c>
      <c r="AI611" s="139" t="str">
        <f t="shared" si="219"/>
        <v/>
      </c>
      <c r="AJ611" s="139" t="str">
        <f t="shared" si="220"/>
        <v/>
      </c>
      <c r="AL611" s="197">
        <v>2055516119270</v>
      </c>
      <c r="AM611" s="197">
        <v>4961914963576</v>
      </c>
      <c r="AN611" s="197" t="s">
        <v>1475</v>
      </c>
      <c r="AO611" s="241" t="s">
        <v>19</v>
      </c>
      <c r="AP611" s="241" t="s">
        <v>901</v>
      </c>
      <c r="AQ611" s="242" t="s">
        <v>35</v>
      </c>
      <c r="AR611" s="242">
        <v>25100</v>
      </c>
      <c r="AS611" s="431">
        <v>13597.924999999999</v>
      </c>
      <c r="AT611" s="431">
        <v>525</v>
      </c>
      <c r="AU611" s="211" t="s">
        <v>3956</v>
      </c>
      <c r="AV611" s="197" t="s">
        <v>5576</v>
      </c>
      <c r="AW611" s="134" t="str">
        <f>IFERROR(VLOOKUP(AV:AV,Q商品!B:E,4,0),"")</f>
        <v>2023年製 REGNO GR-XII 205/55R16 91V サマータイヤ 翌営業日発送</v>
      </c>
      <c r="AX611" s="134" t="str">
        <f>IFERROR(VLOOKUP(B:B,在庫!B:M,12,0),"")</f>
        <v/>
      </c>
      <c r="AY611" s="134" t="str">
        <f>IFERROR(VLOOKUP(B:B,在庫!B:L,10,0),"")</f>
        <v/>
      </c>
      <c r="AZ611" s="244" t="e">
        <f>VLOOKUP(AL:AL,[1]MICHELIN!$B:$AH,32,0)</f>
        <v>#N/A</v>
      </c>
      <c r="BA611" s="244" t="e">
        <f>VLOOKUP(AL:AL,[1]MICHELIN!$B:$AH,33,0)</f>
        <v>#N/A</v>
      </c>
      <c r="BC611" s="11" t="s">
        <v>150</v>
      </c>
    </row>
    <row r="612" spans="1:55" s="11" customFormat="1" ht="19.5" customHeight="1">
      <c r="A612" s="11">
        <f t="shared" si="213"/>
        <v>1</v>
      </c>
      <c r="B612" s="249">
        <f t="shared" si="214"/>
        <v>2154517119279</v>
      </c>
      <c r="C612" s="235">
        <f>VLOOKUP(B:B,[1]BRIDGESTONE!$B:$K,9,0)</f>
        <v>1</v>
      </c>
      <c r="D612" s="11" t="s">
        <v>8691</v>
      </c>
      <c r="E612" s="397" t="s">
        <v>1679</v>
      </c>
      <c r="F612" s="322" t="s">
        <v>8465</v>
      </c>
      <c r="G612" s="133" t="s">
        <v>10661</v>
      </c>
      <c r="H612" s="235">
        <v>0</v>
      </c>
      <c r="I612" s="430">
        <f>VLOOKUP(B:B,[1]BRIDGESTONE!$B:$K,10,0)</f>
        <v>0</v>
      </c>
      <c r="J612" s="132"/>
      <c r="K612" s="133" t="s">
        <v>1968</v>
      </c>
      <c r="L612" s="133">
        <v>24</v>
      </c>
      <c r="M612" s="135"/>
      <c r="N612" s="236"/>
      <c r="O612" s="236"/>
      <c r="P612" s="237"/>
      <c r="Q612" s="238">
        <f t="shared" si="221"/>
        <v>-477.27272727272725</v>
      </c>
      <c r="R612" s="144">
        <f t="shared" si="222"/>
        <v>39.101904761904763</v>
      </c>
      <c r="S612" s="197">
        <v>1074476615</v>
      </c>
      <c r="T612" s="305" t="s">
        <v>8059</v>
      </c>
      <c r="U612" s="194">
        <f t="shared" si="223"/>
        <v>22800</v>
      </c>
      <c r="V612" s="11">
        <v>900</v>
      </c>
      <c r="W612" s="239">
        <v>23700</v>
      </c>
      <c r="X612" s="136">
        <f t="shared" si="224"/>
        <v>18185</v>
      </c>
      <c r="Y612" s="240">
        <f t="shared" si="225"/>
        <v>21068.181818181816</v>
      </c>
      <c r="Z612" s="142" t="str">
        <f t="shared" si="226"/>
        <v/>
      </c>
      <c r="AA612" s="137">
        <f t="shared" si="227"/>
        <v>0.13685005393743249</v>
      </c>
      <c r="AB612" s="334"/>
      <c r="AC612" s="189">
        <f t="shared" si="228"/>
        <v>22352</v>
      </c>
      <c r="AD612" s="187">
        <f t="shared" si="229"/>
        <v>24562</v>
      </c>
      <c r="AE612" s="129">
        <f t="shared" si="215"/>
        <v>2210.58</v>
      </c>
      <c r="AF612" s="130">
        <f t="shared" si="216"/>
        <v>448.57999999999993</v>
      </c>
      <c r="AG612" s="131">
        <f t="shared" si="217"/>
        <v>1.826317075156746E-2</v>
      </c>
      <c r="AH612" s="138">
        <f t="shared" si="218"/>
        <v>1762</v>
      </c>
      <c r="AI612" s="139">
        <f t="shared" si="219"/>
        <v>7.173682924843254E-2</v>
      </c>
      <c r="AJ612" s="139">
        <f t="shared" si="220"/>
        <v>0.11858688318586504</v>
      </c>
      <c r="AL612" s="197">
        <v>2154517119279</v>
      </c>
      <c r="AM612" s="197">
        <v>4961914963620</v>
      </c>
      <c r="AN612" s="197" t="s">
        <v>1457</v>
      </c>
      <c r="AO612" s="241" t="s">
        <v>19</v>
      </c>
      <c r="AP612" s="241" t="s">
        <v>698</v>
      </c>
      <c r="AQ612" s="242" t="s">
        <v>36</v>
      </c>
      <c r="AR612" s="242">
        <v>33600</v>
      </c>
      <c r="AS612" s="431">
        <v>18185</v>
      </c>
      <c r="AT612" s="431">
        <v>525</v>
      </c>
      <c r="AU612" s="211" t="s">
        <v>3956</v>
      </c>
      <c r="AV612" s="197" t="s">
        <v>5577</v>
      </c>
      <c r="AW612" s="134" t="str">
        <f>IFERROR(VLOOKUP(AV:AV,Q商品!B:E,4,0),"")</f>
        <v>2023年製 GR-XII 215/45R17 91W XL サマータイヤ 翌営業日発送</v>
      </c>
      <c r="AX612" s="134" t="str">
        <f>IFERROR(VLOOKUP(B:B,在庫!B:M,12,0),"")</f>
        <v/>
      </c>
      <c r="AY612" s="134" t="str">
        <f>IFERROR(VLOOKUP(B:B,在庫!B:L,10,0),"")</f>
        <v/>
      </c>
      <c r="AZ612" s="244" t="e">
        <f>VLOOKUP(AL:AL,[1]MICHELIN!$B:$AH,32,0)</f>
        <v>#N/A</v>
      </c>
      <c r="BA612" s="244" t="e">
        <f>VLOOKUP(AL:AL,[1]MICHELIN!$B:$AH,33,0)</f>
        <v>#N/A</v>
      </c>
      <c r="BC612" s="11" t="s">
        <v>2055</v>
      </c>
    </row>
    <row r="613" spans="1:55" s="11" customFormat="1" ht="19.5" customHeight="1">
      <c r="A613" s="11">
        <f t="shared" si="213"/>
        <v>1</v>
      </c>
      <c r="B613" s="249">
        <f t="shared" si="214"/>
        <v>2154518119278</v>
      </c>
      <c r="C613" s="235">
        <f>VLOOKUP(B:B,[1]BRIDGESTONE!$B:$K,9,0)</f>
        <v>0</v>
      </c>
      <c r="D613" s="11" t="s">
        <v>8691</v>
      </c>
      <c r="E613" s="397" t="s">
        <v>1683</v>
      </c>
      <c r="F613" s="245" t="s">
        <v>389</v>
      </c>
      <c r="G613" s="133" t="s">
        <v>10661</v>
      </c>
      <c r="H613" s="235">
        <v>0</v>
      </c>
      <c r="I613" s="430">
        <f>VLOOKUP(B:B,[1]BRIDGESTONE!$B:$K,10,0)</f>
        <v>0</v>
      </c>
      <c r="J613" s="132"/>
      <c r="K613" s="133" t="s">
        <v>1968</v>
      </c>
      <c r="L613" s="133">
        <v>25</v>
      </c>
      <c r="M613" s="135"/>
      <c r="N613" s="236"/>
      <c r="O613" s="236"/>
      <c r="P613" s="237"/>
      <c r="Q613" s="238">
        <f t="shared" si="221"/>
        <v>-954.5454545454545</v>
      </c>
      <c r="R613" s="144">
        <f t="shared" si="222"/>
        <v>23.652373333333337</v>
      </c>
      <c r="S613" s="197">
        <v>1074475821</v>
      </c>
      <c r="T613" s="305" t="s">
        <v>8060</v>
      </c>
      <c r="U613" s="194">
        <f t="shared" si="223"/>
        <v>0</v>
      </c>
      <c r="W613" s="239">
        <v>0</v>
      </c>
      <c r="X613" s="136">
        <f t="shared" si="224"/>
        <v>21622.720000000001</v>
      </c>
      <c r="Y613" s="240">
        <f t="shared" si="225"/>
        <v>-954.5454545454545</v>
      </c>
      <c r="Z613" s="142" t="str">
        <f t="shared" si="226"/>
        <v/>
      </c>
      <c r="AA613" s="137">
        <f t="shared" si="227"/>
        <v>23.652373333333337</v>
      </c>
      <c r="AB613" s="334"/>
      <c r="AC613" s="189">
        <f t="shared" si="228"/>
        <v>0</v>
      </c>
      <c r="AD613" s="187">
        <f t="shared" si="229"/>
        <v>0</v>
      </c>
      <c r="AE613" s="129">
        <f t="shared" si="215"/>
        <v>0</v>
      </c>
      <c r="AF613" s="130">
        <f t="shared" si="216"/>
        <v>0</v>
      </c>
      <c r="AG613" s="131" t="str">
        <f t="shared" si="217"/>
        <v/>
      </c>
      <c r="AH613" s="138">
        <f t="shared" si="218"/>
        <v>0</v>
      </c>
      <c r="AI613" s="139" t="str">
        <f t="shared" si="219"/>
        <v/>
      </c>
      <c r="AJ613" s="139" t="str">
        <f t="shared" si="220"/>
        <v/>
      </c>
      <c r="AL613" s="197">
        <v>2154518119278</v>
      </c>
      <c r="AM613" s="197">
        <v>4961914963507</v>
      </c>
      <c r="AN613" s="197" t="s">
        <v>1477</v>
      </c>
      <c r="AO613" s="241" t="s">
        <v>19</v>
      </c>
      <c r="AP613" s="241" t="s">
        <v>1184</v>
      </c>
      <c r="AQ613" s="242" t="s">
        <v>51</v>
      </c>
      <c r="AR613" s="242">
        <v>39200</v>
      </c>
      <c r="AS613" s="431">
        <v>21622.720000000001</v>
      </c>
      <c r="AT613" s="431">
        <v>1050</v>
      </c>
      <c r="AU613" s="211" t="s">
        <v>3956</v>
      </c>
      <c r="AV613" s="197" t="s">
        <v>5578</v>
      </c>
      <c r="AW613" s="134" t="str">
        <f>IFERROR(VLOOKUP(AV:AV,Q商品!B:E,4,0),"")</f>
        <v>2022年製 REGNO GR-XII 215/45R18 89W サマータイヤ 翌営業日発送</v>
      </c>
      <c r="AX613" s="134" t="str">
        <f>IFERROR(VLOOKUP(B:B,在庫!B:M,12,0),"")</f>
        <v/>
      </c>
      <c r="AY613" s="134" t="str">
        <f>IFERROR(VLOOKUP(B:B,在庫!B:L,10,0),"")</f>
        <v/>
      </c>
      <c r="AZ613" s="244" t="e">
        <f>VLOOKUP(AL:AL,[1]MICHELIN!$B:$AH,32,0)</f>
        <v>#N/A</v>
      </c>
      <c r="BA613" s="244" t="e">
        <f>VLOOKUP(AL:AL,[1]MICHELIN!$B:$AH,33,0)</f>
        <v>#N/A</v>
      </c>
      <c r="BC613" s="11" t="s">
        <v>150</v>
      </c>
    </row>
    <row r="614" spans="1:55" s="11" customFormat="1" ht="19.5" customHeight="1">
      <c r="A614" s="11">
        <f t="shared" si="213"/>
        <v>1</v>
      </c>
      <c r="B614" s="249">
        <f t="shared" si="214"/>
        <v>2254517119276</v>
      </c>
      <c r="C614" s="235">
        <f>VLOOKUP(B:B,[1]BRIDGESTONE!$B:$K,9,0)</f>
        <v>0</v>
      </c>
      <c r="D614" s="11" t="s">
        <v>8691</v>
      </c>
      <c r="E614" s="397" t="s">
        <v>1681</v>
      </c>
      <c r="F614" s="245" t="s">
        <v>397</v>
      </c>
      <c r="G614" s="133" t="s">
        <v>10661</v>
      </c>
      <c r="H614" s="235">
        <v>0</v>
      </c>
      <c r="I614" s="430">
        <f>VLOOKUP(B:B,[1]BRIDGESTONE!$B:$K,10,0)</f>
        <v>0</v>
      </c>
      <c r="J614" s="132"/>
      <c r="K614" s="133" t="s">
        <v>1968</v>
      </c>
      <c r="L614" s="133">
        <v>28</v>
      </c>
      <c r="M614" s="135"/>
      <c r="N614" s="236"/>
      <c r="O614" s="236"/>
      <c r="P614" s="237"/>
      <c r="Q614" s="238">
        <f t="shared" si="221"/>
        <v>-477.27272727272725</v>
      </c>
      <c r="R614" s="144">
        <f t="shared" si="222"/>
        <v>41.636409523809533</v>
      </c>
      <c r="S614" s="197">
        <v>1074475820</v>
      </c>
      <c r="T614" s="305" t="s">
        <v>8063</v>
      </c>
      <c r="U614" s="194">
        <f t="shared" si="223"/>
        <v>0</v>
      </c>
      <c r="W614" s="239">
        <v>0</v>
      </c>
      <c r="X614" s="136">
        <f t="shared" si="224"/>
        <v>19394.650000000001</v>
      </c>
      <c r="Y614" s="240">
        <f t="shared" si="225"/>
        <v>-477.27272727272725</v>
      </c>
      <c r="Z614" s="142" t="str">
        <f t="shared" si="226"/>
        <v/>
      </c>
      <c r="AA614" s="137">
        <f t="shared" si="227"/>
        <v>41.636409523809533</v>
      </c>
      <c r="AB614" s="334"/>
      <c r="AC614" s="189">
        <f t="shared" si="228"/>
        <v>0</v>
      </c>
      <c r="AD614" s="187">
        <f t="shared" si="229"/>
        <v>0</v>
      </c>
      <c r="AE614" s="129">
        <f t="shared" si="215"/>
        <v>0</v>
      </c>
      <c r="AF614" s="130">
        <f t="shared" si="216"/>
        <v>0</v>
      </c>
      <c r="AG614" s="131" t="str">
        <f t="shared" si="217"/>
        <v/>
      </c>
      <c r="AH614" s="138">
        <f t="shared" si="218"/>
        <v>0</v>
      </c>
      <c r="AI614" s="139" t="str">
        <f t="shared" si="219"/>
        <v/>
      </c>
      <c r="AJ614" s="139" t="str">
        <f t="shared" si="220"/>
        <v/>
      </c>
      <c r="AL614" s="197">
        <v>2254517119276</v>
      </c>
      <c r="AM614" s="197">
        <v>4961914963668</v>
      </c>
      <c r="AN614" s="197" t="s">
        <v>1476</v>
      </c>
      <c r="AO614" s="241" t="s">
        <v>19</v>
      </c>
      <c r="AP614" s="241" t="s">
        <v>1149</v>
      </c>
      <c r="AQ614" s="242" t="s">
        <v>37</v>
      </c>
      <c r="AR614" s="242">
        <v>35800</v>
      </c>
      <c r="AS614" s="431">
        <v>19394.650000000001</v>
      </c>
      <c r="AT614" s="431">
        <v>525</v>
      </c>
      <c r="AU614" s="211" t="s">
        <v>3956</v>
      </c>
      <c r="AV614" s="197" t="s">
        <v>5580</v>
      </c>
      <c r="AW614" s="134" t="str">
        <f>IFERROR(VLOOKUP(AV:AV,Q商品!B:E,4,0),"")</f>
        <v>2023年製 REGNO GR-XII 225/45R17 91W サマータイヤ 翌営業日発送</v>
      </c>
      <c r="AX614" s="134" t="str">
        <f>IFERROR(VLOOKUP(B:B,在庫!B:M,12,0),"")</f>
        <v/>
      </c>
      <c r="AY614" s="134" t="str">
        <f>IFERROR(VLOOKUP(B:B,在庫!B:L,10,0),"")</f>
        <v/>
      </c>
      <c r="AZ614" s="244" t="e">
        <f>VLOOKUP(AL:AL,[1]MICHELIN!$B:$AH,32,0)</f>
        <v>#N/A</v>
      </c>
      <c r="BA614" s="244" t="e">
        <f>VLOOKUP(AL:AL,[1]MICHELIN!$B:$AH,33,0)</f>
        <v>#N/A</v>
      </c>
      <c r="BC614" s="11" t="s">
        <v>150</v>
      </c>
    </row>
    <row r="615" spans="1:55" s="11" customFormat="1" ht="19.5" customHeight="1">
      <c r="A615" s="11">
        <f t="shared" si="213"/>
        <v>1</v>
      </c>
      <c r="B615" s="249">
        <f t="shared" si="214"/>
        <v>2254519119274</v>
      </c>
      <c r="C615" s="235">
        <f>VLOOKUP(B:B,[1]BRIDGESTONE!$B:$K,9,0)</f>
        <v>0</v>
      </c>
      <c r="D615" s="11" t="s">
        <v>8691</v>
      </c>
      <c r="E615" s="397" t="s">
        <v>1689</v>
      </c>
      <c r="F615" s="245" t="s">
        <v>402</v>
      </c>
      <c r="G615" s="133" t="s">
        <v>10661</v>
      </c>
      <c r="H615" s="235">
        <v>0</v>
      </c>
      <c r="I615" s="430">
        <f>VLOOKUP(B:B,[1]BRIDGESTONE!$B:$K,10,0)</f>
        <v>0</v>
      </c>
      <c r="J615" s="132"/>
      <c r="K615" s="133" t="s">
        <v>1968</v>
      </c>
      <c r="L615" s="133">
        <v>30</v>
      </c>
      <c r="M615" s="135"/>
      <c r="N615" s="236"/>
      <c r="O615" s="236"/>
      <c r="P615" s="237"/>
      <c r="Q615" s="238">
        <f t="shared" si="221"/>
        <v>-954.5454545454545</v>
      </c>
      <c r="R615" s="144">
        <f t="shared" si="222"/>
        <v>27.004000000000001</v>
      </c>
      <c r="S615" s="197">
        <v>1074475817</v>
      </c>
      <c r="T615" s="305" t="s">
        <v>8065</v>
      </c>
      <c r="U615" s="194">
        <f t="shared" si="223"/>
        <v>0</v>
      </c>
      <c r="W615" s="239">
        <v>0</v>
      </c>
      <c r="X615" s="136">
        <f t="shared" si="224"/>
        <v>24822</v>
      </c>
      <c r="Y615" s="240">
        <f t="shared" si="225"/>
        <v>-954.5454545454545</v>
      </c>
      <c r="Z615" s="142" t="str">
        <f t="shared" si="226"/>
        <v/>
      </c>
      <c r="AA615" s="137">
        <f t="shared" si="227"/>
        <v>27.004000000000001</v>
      </c>
      <c r="AB615" s="334"/>
      <c r="AC615" s="189">
        <f t="shared" si="228"/>
        <v>0</v>
      </c>
      <c r="AD615" s="187">
        <f t="shared" si="229"/>
        <v>0</v>
      </c>
      <c r="AE615" s="129">
        <f t="shared" si="215"/>
        <v>0</v>
      </c>
      <c r="AF615" s="130">
        <f t="shared" si="216"/>
        <v>0</v>
      </c>
      <c r="AG615" s="131" t="str">
        <f t="shared" si="217"/>
        <v/>
      </c>
      <c r="AH615" s="138">
        <f t="shared" si="218"/>
        <v>0</v>
      </c>
      <c r="AI615" s="139" t="str">
        <f t="shared" si="219"/>
        <v/>
      </c>
      <c r="AJ615" s="139" t="str">
        <f t="shared" si="220"/>
        <v/>
      </c>
      <c r="AL615" s="197">
        <v>2254519119274</v>
      </c>
      <c r="AM615" s="197">
        <v>4961914963552</v>
      </c>
      <c r="AN615" s="197" t="s">
        <v>1479</v>
      </c>
      <c r="AO615" s="241" t="s">
        <v>19</v>
      </c>
      <c r="AP615" s="241" t="s">
        <v>1186</v>
      </c>
      <c r="AQ615" s="242" t="s">
        <v>108</v>
      </c>
      <c r="AR615" s="242">
        <v>45000</v>
      </c>
      <c r="AS615" s="431">
        <v>24822</v>
      </c>
      <c r="AT615" s="431">
        <v>1050</v>
      </c>
      <c r="AU615" s="211" t="s">
        <v>3956</v>
      </c>
      <c r="AV615" s="197" t="s">
        <v>5582</v>
      </c>
      <c r="AW615" s="134" t="str">
        <f>IFERROR(VLOOKUP(AV:AV,Q商品!B:E,4,0),"")</f>
        <v>2020年製 REGNO GR-XII 225/45R19 96W XL サマータイヤ 翌営業日発送</v>
      </c>
      <c r="AX615" s="134" t="str">
        <f>IFERROR(VLOOKUP(B:B,在庫!B:M,12,0),"")</f>
        <v/>
      </c>
      <c r="AY615" s="134" t="str">
        <f>IFERROR(VLOOKUP(B:B,在庫!B:L,10,0),"")</f>
        <v/>
      </c>
      <c r="AZ615" s="244" t="e">
        <f>VLOOKUP(AL:AL,[1]MICHELIN!$B:$AH,32,0)</f>
        <v>#N/A</v>
      </c>
      <c r="BA615" s="244" t="e">
        <f>VLOOKUP(AL:AL,[1]MICHELIN!$B:$AH,33,0)</f>
        <v>#N/A</v>
      </c>
      <c r="BC615" s="11" t="s">
        <v>150</v>
      </c>
    </row>
    <row r="616" spans="1:55" s="11" customFormat="1" ht="19.5" customHeight="1">
      <c r="A616" s="11">
        <f t="shared" si="213"/>
        <v>1</v>
      </c>
      <c r="B616" s="249">
        <f t="shared" si="214"/>
        <v>2355018119274</v>
      </c>
      <c r="C616" s="235">
        <f>VLOOKUP(B:B,[1]BRIDGESTONE!$B:$K,9,0)</f>
        <v>0</v>
      </c>
      <c r="D616" s="11" t="s">
        <v>8691</v>
      </c>
      <c r="E616" s="397" t="s">
        <v>1687</v>
      </c>
      <c r="F616" s="245" t="s">
        <v>411</v>
      </c>
      <c r="G616" s="133" t="s">
        <v>10661</v>
      </c>
      <c r="H616" s="235">
        <v>0</v>
      </c>
      <c r="I616" s="430">
        <f>VLOOKUP(B:B,[1]BRIDGESTONE!$B:$K,10,0)</f>
        <v>0</v>
      </c>
      <c r="J616" s="132"/>
      <c r="K616" s="133" t="s">
        <v>1968</v>
      </c>
      <c r="L616" s="133">
        <v>34</v>
      </c>
      <c r="M616" s="135"/>
      <c r="N616" s="236"/>
      <c r="O616" s="236"/>
      <c r="P616" s="237"/>
      <c r="Q616" s="238">
        <f t="shared" si="221"/>
        <v>-954.5454545454545</v>
      </c>
      <c r="R616" s="144">
        <f t="shared" si="222"/>
        <v>22.149920000000005</v>
      </c>
      <c r="S616" s="197">
        <v>1074475815</v>
      </c>
      <c r="T616" s="305" t="s">
        <v>8069</v>
      </c>
      <c r="U616" s="194">
        <f t="shared" si="223"/>
        <v>0</v>
      </c>
      <c r="W616" s="239">
        <v>0</v>
      </c>
      <c r="X616" s="136">
        <f t="shared" si="224"/>
        <v>20188.560000000001</v>
      </c>
      <c r="Y616" s="240">
        <f t="shared" si="225"/>
        <v>-954.5454545454545</v>
      </c>
      <c r="Z616" s="142" t="str">
        <f t="shared" si="226"/>
        <v/>
      </c>
      <c r="AA616" s="137">
        <f t="shared" si="227"/>
        <v>22.149920000000005</v>
      </c>
      <c r="AB616" s="334"/>
      <c r="AC616" s="189">
        <f t="shared" si="228"/>
        <v>0</v>
      </c>
      <c r="AD616" s="187">
        <f t="shared" si="229"/>
        <v>0</v>
      </c>
      <c r="AE616" s="129">
        <f t="shared" si="215"/>
        <v>0</v>
      </c>
      <c r="AF616" s="130">
        <f t="shared" si="216"/>
        <v>0</v>
      </c>
      <c r="AG616" s="131" t="str">
        <f t="shared" si="217"/>
        <v/>
      </c>
      <c r="AH616" s="138">
        <f t="shared" si="218"/>
        <v>0</v>
      </c>
      <c r="AI616" s="139" t="str">
        <f t="shared" si="219"/>
        <v/>
      </c>
      <c r="AJ616" s="139" t="str">
        <f t="shared" si="220"/>
        <v/>
      </c>
      <c r="AL616" s="197">
        <v>2355018119274</v>
      </c>
      <c r="AM616" s="197">
        <v>4961914963583</v>
      </c>
      <c r="AN616" s="197" t="s">
        <v>1458</v>
      </c>
      <c r="AO616" s="241" t="s">
        <v>19</v>
      </c>
      <c r="AP616" s="241" t="s">
        <v>994</v>
      </c>
      <c r="AQ616" s="242" t="s">
        <v>54</v>
      </c>
      <c r="AR616" s="242">
        <v>36600</v>
      </c>
      <c r="AS616" s="431">
        <v>20188.560000000001</v>
      </c>
      <c r="AT616" s="431">
        <v>1050</v>
      </c>
      <c r="AU616" s="211" t="s">
        <v>3956</v>
      </c>
      <c r="AV616" s="197" t="s">
        <v>5584</v>
      </c>
      <c r="AW616" s="134" t="str">
        <f>IFERROR(VLOOKUP(AV:AV,Q商品!B:E,4,0),"")</f>
        <v>2022年製 REGNO GR-XII 235/50R18 101V XL サマータイヤ 翌営業日発送</v>
      </c>
      <c r="AX616" s="134" t="str">
        <f>IFERROR(VLOOKUP(B:B,在庫!B:M,12,0),"")</f>
        <v/>
      </c>
      <c r="AY616" s="134" t="str">
        <f>IFERROR(VLOOKUP(B:B,在庫!B:L,10,0),"")</f>
        <v/>
      </c>
      <c r="AZ616" s="244" t="e">
        <f>VLOOKUP(AL:AL,[1]MICHELIN!$B:$AH,32,0)</f>
        <v>#N/A</v>
      </c>
      <c r="BA616" s="244" t="e">
        <f>VLOOKUP(AL:AL,[1]MICHELIN!$B:$AH,33,0)</f>
        <v>#N/A</v>
      </c>
      <c r="BC616" s="11" t="s">
        <v>150</v>
      </c>
    </row>
    <row r="617" spans="1:55" s="11" customFormat="1" ht="19.5" customHeight="1">
      <c r="A617" s="11">
        <f t="shared" si="213"/>
        <v>1</v>
      </c>
      <c r="B617" s="249">
        <f t="shared" si="214"/>
        <v>2455018119271</v>
      </c>
      <c r="C617" s="235">
        <f>VLOOKUP(B:B,[1]BRIDGESTONE!$B:$K,9,0)</f>
        <v>0</v>
      </c>
      <c r="D617" s="11" t="s">
        <v>8691</v>
      </c>
      <c r="E617" s="397" t="s">
        <v>1688</v>
      </c>
      <c r="F617" s="245" t="s">
        <v>414</v>
      </c>
      <c r="G617" s="133" t="s">
        <v>10661</v>
      </c>
      <c r="H617" s="235">
        <v>0</v>
      </c>
      <c r="I617" s="430">
        <f>VLOOKUP(B:B,[1]BRIDGESTONE!$B:$K,10,0)</f>
        <v>0</v>
      </c>
      <c r="J617" s="132"/>
      <c r="K617" s="133" t="s">
        <v>1968</v>
      </c>
      <c r="L617" s="133">
        <v>36</v>
      </c>
      <c r="M617" s="135"/>
      <c r="N617" s="236"/>
      <c r="O617" s="236"/>
      <c r="P617" s="237"/>
      <c r="Q617" s="238">
        <f t="shared" si="221"/>
        <v>-954.5454545454545</v>
      </c>
      <c r="R617" s="144">
        <f t="shared" si="222"/>
        <v>22.850583333333336</v>
      </c>
      <c r="S617" s="197">
        <v>1074476672</v>
      </c>
      <c r="T617" s="305" t="s">
        <v>8071</v>
      </c>
      <c r="U617" s="194">
        <f t="shared" si="223"/>
        <v>0</v>
      </c>
      <c r="W617" s="239">
        <v>0</v>
      </c>
      <c r="X617" s="136">
        <f t="shared" si="224"/>
        <v>20857.375</v>
      </c>
      <c r="Y617" s="240">
        <f t="shared" si="225"/>
        <v>-954.5454545454545</v>
      </c>
      <c r="Z617" s="142" t="str">
        <f t="shared" si="226"/>
        <v/>
      </c>
      <c r="AA617" s="137">
        <f t="shared" si="227"/>
        <v>22.850583333333336</v>
      </c>
      <c r="AB617" s="334"/>
      <c r="AC617" s="189">
        <f t="shared" si="228"/>
        <v>0</v>
      </c>
      <c r="AD617" s="187">
        <f t="shared" si="229"/>
        <v>0</v>
      </c>
      <c r="AE617" s="129">
        <f t="shared" si="215"/>
        <v>0</v>
      </c>
      <c r="AF617" s="130">
        <f t="shared" si="216"/>
        <v>0</v>
      </c>
      <c r="AG617" s="131" t="str">
        <f t="shared" si="217"/>
        <v/>
      </c>
      <c r="AH617" s="138">
        <f t="shared" si="218"/>
        <v>0</v>
      </c>
      <c r="AI617" s="139" t="str">
        <f t="shared" si="219"/>
        <v/>
      </c>
      <c r="AJ617" s="139" t="str">
        <f t="shared" si="220"/>
        <v/>
      </c>
      <c r="AL617" s="197">
        <v>2455018119271</v>
      </c>
      <c r="AM617" s="197">
        <v>4961914963415</v>
      </c>
      <c r="AN617" s="197" t="s">
        <v>1478</v>
      </c>
      <c r="AO617" s="241" t="s">
        <v>19</v>
      </c>
      <c r="AP617" s="241" t="s">
        <v>1037</v>
      </c>
      <c r="AQ617" s="242" t="s">
        <v>61</v>
      </c>
      <c r="AR617" s="242">
        <v>38500</v>
      </c>
      <c r="AS617" s="431">
        <v>20857.375</v>
      </c>
      <c r="AT617" s="431">
        <v>1050</v>
      </c>
      <c r="AU617" s="211" t="s">
        <v>3956</v>
      </c>
      <c r="AV617" s="197" t="s">
        <v>5587</v>
      </c>
      <c r="AW617" s="134" t="str">
        <f>IFERROR(VLOOKUP(AV:AV,Q商品!B:E,4,0),"")</f>
        <v>2023年製 REGNO GR-XII 245/50R18 100W サマータイヤ 翌営業日発送</v>
      </c>
      <c r="AX617" s="134" t="str">
        <f>IFERROR(VLOOKUP(B:B,在庫!B:M,12,0),"")</f>
        <v/>
      </c>
      <c r="AY617" s="134" t="str">
        <f>IFERROR(VLOOKUP(B:B,在庫!B:L,10,0),"")</f>
        <v/>
      </c>
      <c r="AZ617" s="244" t="e">
        <f>VLOOKUP(AL:AL,[1]MICHELIN!$B:$AH,32,0)</f>
        <v>#N/A</v>
      </c>
      <c r="BA617" s="244" t="e">
        <f>VLOOKUP(AL:AL,[1]MICHELIN!$B:$AH,33,0)</f>
        <v>#N/A</v>
      </c>
      <c r="BC617" s="11" t="s">
        <v>150</v>
      </c>
    </row>
    <row r="618" spans="1:55" s="11" customFormat="1" ht="19.5" customHeight="1">
      <c r="A618" s="247">
        <f t="shared" si="213"/>
        <v>1</v>
      </c>
      <c r="B618" s="261">
        <f t="shared" si="214"/>
        <v>2454018119991</v>
      </c>
      <c r="C618" s="235">
        <f>VLOOKUP(B:B,[1]BRIDGESTONE!$B:$K,9,0)</f>
        <v>2</v>
      </c>
      <c r="D618" s="11" t="s">
        <v>8691</v>
      </c>
      <c r="E618" s="397" t="s">
        <v>10828</v>
      </c>
      <c r="F618" s="245"/>
      <c r="G618" s="133" t="s">
        <v>10661</v>
      </c>
      <c r="H618" s="235">
        <v>0</v>
      </c>
      <c r="I618" s="430">
        <f>VLOOKUP(B:B,[1]BRIDGESTONE!$B:$K,10,0)</f>
        <v>0</v>
      </c>
      <c r="J618" s="132"/>
      <c r="K618" s="133" t="s">
        <v>5634</v>
      </c>
      <c r="L618" s="133">
        <v>1</v>
      </c>
      <c r="M618" s="135"/>
      <c r="N618" s="236"/>
      <c r="O618" s="236"/>
      <c r="P618" s="237"/>
      <c r="Q618" s="238">
        <f t="shared" si="221"/>
        <v>-954.5454545454545</v>
      </c>
      <c r="R618" s="144">
        <f t="shared" si="222"/>
        <v>17.894952380952382</v>
      </c>
      <c r="S618" s="248">
        <v>1074476709</v>
      </c>
      <c r="T618" s="305" t="s">
        <v>8072</v>
      </c>
      <c r="U618" s="194">
        <f t="shared" si="223"/>
        <v>0</v>
      </c>
      <c r="W618" s="239"/>
      <c r="X618" s="136">
        <f t="shared" si="224"/>
        <v>16127</v>
      </c>
      <c r="Y618" s="240">
        <f t="shared" si="225"/>
        <v>-954.5454545454545</v>
      </c>
      <c r="Z618" s="142" t="str">
        <f t="shared" si="226"/>
        <v/>
      </c>
      <c r="AA618" s="137">
        <f t="shared" si="227"/>
        <v>17.894952380952382</v>
      </c>
      <c r="AB618" s="334"/>
      <c r="AC618" s="189">
        <f t="shared" si="228"/>
        <v>0</v>
      </c>
      <c r="AD618" s="187">
        <f t="shared" si="229"/>
        <v>0</v>
      </c>
      <c r="AE618" s="129">
        <f t="shared" si="215"/>
        <v>0</v>
      </c>
      <c r="AF618" s="130">
        <f t="shared" si="216"/>
        <v>0</v>
      </c>
      <c r="AG618" s="131" t="str">
        <f t="shared" si="217"/>
        <v/>
      </c>
      <c r="AH618" s="138">
        <f t="shared" si="218"/>
        <v>0</v>
      </c>
      <c r="AI618" s="139" t="str">
        <f t="shared" si="219"/>
        <v/>
      </c>
      <c r="AJ618" s="139" t="str">
        <f t="shared" si="220"/>
        <v/>
      </c>
      <c r="AL618" s="197">
        <v>2454018119991</v>
      </c>
      <c r="AM618" s="197">
        <v>4961914329976</v>
      </c>
      <c r="AN618" s="197" t="s">
        <v>152</v>
      </c>
      <c r="AO618" s="241" t="s">
        <v>1175</v>
      </c>
      <c r="AP618" s="241" t="s">
        <v>1420</v>
      </c>
      <c r="AQ618" s="242" t="s">
        <v>1421</v>
      </c>
      <c r="AR618" s="242" t="s">
        <v>152</v>
      </c>
      <c r="AS618" s="431">
        <v>16127</v>
      </c>
      <c r="AT618" s="431">
        <v>1050</v>
      </c>
      <c r="AU618" s="211" t="s">
        <v>3957</v>
      </c>
      <c r="AV618" s="197" t="s">
        <v>5635</v>
      </c>
      <c r="AW618" s="134" t="str">
        <f>IFERROR(VLOOKUP(AV:AV,Q商品!B:E,4,0),"")</f>
        <v>2020年製以降 POTENZA S001 245/40R18 97Y XL MO サマータイヤ 翌営業日発送</v>
      </c>
      <c r="AX618" s="134" t="str">
        <f>IFERROR(VLOOKUP(B:B,在庫!B:M,12,0),"")</f>
        <v/>
      </c>
      <c r="AY618" s="134" t="str">
        <f>IFERROR(VLOOKUP(B:B,在庫!B:L,10,0),"")</f>
        <v/>
      </c>
      <c r="AZ618" s="244" t="e">
        <f>VLOOKUP(AL:AL,[1]MICHELIN!$B:$AH,32,0)</f>
        <v>#N/A</v>
      </c>
      <c r="BA618" s="244" t="e">
        <f>VLOOKUP(AL:AL,[1]MICHELIN!$B:$AH,33,0)</f>
        <v>#N/A</v>
      </c>
      <c r="BC618" s="11" t="s">
        <v>150</v>
      </c>
    </row>
    <row r="619" spans="1:55" s="11" customFormat="1" ht="19.5" customHeight="1">
      <c r="A619" s="247">
        <f t="shared" si="213"/>
        <v>1</v>
      </c>
      <c r="B619" s="261">
        <f t="shared" si="214"/>
        <v>2055516118822</v>
      </c>
      <c r="C619" s="235">
        <f>VLOOKUP(B:B,[1]BRIDGESTONE!$B:$K,9,0)</f>
        <v>4</v>
      </c>
      <c r="D619" s="11" t="s">
        <v>8691</v>
      </c>
      <c r="E619" s="397" t="s">
        <v>1729</v>
      </c>
      <c r="F619" s="245" t="s">
        <v>5674</v>
      </c>
      <c r="G619" s="134" t="e">
        <v>#N/A</v>
      </c>
      <c r="H619" s="235">
        <v>0</v>
      </c>
      <c r="I619" s="430">
        <f>VLOOKUP(B:B,[1]BRIDGESTONE!$B:$K,10,0)</f>
        <v>0</v>
      </c>
      <c r="J619" s="132"/>
      <c r="K619" s="133" t="s">
        <v>5673</v>
      </c>
      <c r="L619" s="133">
        <v>3</v>
      </c>
      <c r="M619" s="135"/>
      <c r="N619" s="236"/>
      <c r="O619" s="236"/>
      <c r="P619" s="237"/>
      <c r="Q619" s="238">
        <f t="shared" si="221"/>
        <v>-477.27272727272725</v>
      </c>
      <c r="R619" s="144">
        <f t="shared" si="222"/>
        <v>20.184000000000001</v>
      </c>
      <c r="S619" s="248"/>
      <c r="T619" s="305"/>
      <c r="U619" s="194">
        <f t="shared" si="223"/>
        <v>0</v>
      </c>
      <c r="W619" s="239"/>
      <c r="X619" s="136">
        <f t="shared" si="224"/>
        <v>9156</v>
      </c>
      <c r="Y619" s="240">
        <f t="shared" si="225"/>
        <v>-477.27272727272725</v>
      </c>
      <c r="Z619" s="142" t="str">
        <f t="shared" si="226"/>
        <v/>
      </c>
      <c r="AA619" s="137">
        <f t="shared" si="227"/>
        <v>20.184000000000001</v>
      </c>
      <c r="AB619" s="334" t="s">
        <v>8915</v>
      </c>
      <c r="AC619" s="189">
        <f t="shared" si="228"/>
        <v>0</v>
      </c>
      <c r="AD619" s="187">
        <f t="shared" si="229"/>
        <v>0</v>
      </c>
      <c r="AE619" s="129">
        <f t="shared" si="215"/>
        <v>0</v>
      </c>
      <c r="AF619" s="130">
        <f t="shared" si="216"/>
        <v>0</v>
      </c>
      <c r="AG619" s="131" t="str">
        <f t="shared" si="217"/>
        <v/>
      </c>
      <c r="AH619" s="138">
        <f t="shared" si="218"/>
        <v>0</v>
      </c>
      <c r="AI619" s="139" t="str">
        <f t="shared" si="219"/>
        <v/>
      </c>
      <c r="AJ619" s="139" t="str">
        <f t="shared" si="220"/>
        <v/>
      </c>
      <c r="AL619" s="197">
        <v>2055516118822</v>
      </c>
      <c r="AM619" s="197" t="s">
        <v>152</v>
      </c>
      <c r="AN619" s="197" t="s">
        <v>152</v>
      </c>
      <c r="AO619" s="241" t="s">
        <v>1415</v>
      </c>
      <c r="AP619" s="241" t="s">
        <v>1424</v>
      </c>
      <c r="AQ619" s="242" t="s">
        <v>35</v>
      </c>
      <c r="AR619" s="242" t="s">
        <v>152</v>
      </c>
      <c r="AS619" s="431">
        <v>9156</v>
      </c>
      <c r="AT619" s="431">
        <v>525</v>
      </c>
      <c r="AU619" s="211" t="s">
        <v>3957</v>
      </c>
      <c r="AV619" s="197"/>
      <c r="AW619" s="134" t="str">
        <f>IFERROR(VLOOKUP(AV:AV,Q商品!B:E,4,0),"")</f>
        <v/>
      </c>
      <c r="AX619" s="134" t="str">
        <f>IFERROR(VLOOKUP(B:B,在庫!B:M,12,0),"")</f>
        <v/>
      </c>
      <c r="AY619" s="134" t="str">
        <f>IFERROR(VLOOKUP(B:B,在庫!B:L,10,0),"")</f>
        <v/>
      </c>
      <c r="AZ619" s="244" t="e">
        <f>VLOOKUP(AL:AL,[1]MICHELIN!$B:$AH,32,0)</f>
        <v>#N/A</v>
      </c>
      <c r="BA619" s="244" t="e">
        <f>VLOOKUP(AL:AL,[1]MICHELIN!$B:$AH,33,0)</f>
        <v>#N/A</v>
      </c>
      <c r="BC619" s="11" t="e">
        <v>#N/A</v>
      </c>
    </row>
    <row r="620" spans="1:55" s="11" customFormat="1" ht="19.5" customHeight="1">
      <c r="A620" s="247">
        <f t="shared" si="213"/>
        <v>1</v>
      </c>
      <c r="B620" s="261">
        <f t="shared" si="214"/>
        <v>2354518119517</v>
      </c>
      <c r="C620" s="235">
        <f>VLOOKUP(B:B,[1]BRIDGESTONE!$B:$K,9,0)</f>
        <v>0</v>
      </c>
      <c r="D620" s="11" t="s">
        <v>8691</v>
      </c>
      <c r="E620" s="397" t="s">
        <v>1728</v>
      </c>
      <c r="F620" s="245"/>
      <c r="G620" s="134" t="e">
        <v>#N/A</v>
      </c>
      <c r="H620" s="235">
        <v>0</v>
      </c>
      <c r="I620" s="430">
        <f>VLOOKUP(B:B,[1]BRIDGESTONE!$B:$K,10,0)</f>
        <v>0</v>
      </c>
      <c r="J620" s="132"/>
      <c r="K620" s="133" t="s">
        <v>5673</v>
      </c>
      <c r="L620" s="133">
        <v>4</v>
      </c>
      <c r="M620" s="135"/>
      <c r="N620" s="236"/>
      <c r="O620" s="236"/>
      <c r="P620" s="237"/>
      <c r="Q620" s="238">
        <f t="shared" si="221"/>
        <v>-954.5454545454545</v>
      </c>
      <c r="R620" s="144">
        <f t="shared" si="222"/>
        <v>18.650285714285715</v>
      </c>
      <c r="S620" s="248"/>
      <c r="T620" s="305"/>
      <c r="U620" s="194">
        <f t="shared" si="223"/>
        <v>0</v>
      </c>
      <c r="W620" s="239"/>
      <c r="X620" s="136">
        <f t="shared" si="224"/>
        <v>16848</v>
      </c>
      <c r="Y620" s="240">
        <f t="shared" si="225"/>
        <v>-954.5454545454545</v>
      </c>
      <c r="Z620" s="142" t="str">
        <f t="shared" si="226"/>
        <v/>
      </c>
      <c r="AA620" s="137">
        <f t="shared" si="227"/>
        <v>18.650285714285715</v>
      </c>
      <c r="AB620" s="334" t="s">
        <v>8915</v>
      </c>
      <c r="AC620" s="189">
        <f t="shared" si="228"/>
        <v>0</v>
      </c>
      <c r="AD620" s="187">
        <f t="shared" si="229"/>
        <v>0</v>
      </c>
      <c r="AE620" s="129">
        <f t="shared" si="215"/>
        <v>0</v>
      </c>
      <c r="AF620" s="130">
        <f t="shared" si="216"/>
        <v>0</v>
      </c>
      <c r="AG620" s="131" t="str">
        <f t="shared" si="217"/>
        <v/>
      </c>
      <c r="AH620" s="138">
        <f t="shared" si="218"/>
        <v>0</v>
      </c>
      <c r="AI620" s="139" t="str">
        <f t="shared" si="219"/>
        <v/>
      </c>
      <c r="AJ620" s="139" t="str">
        <f t="shared" si="220"/>
        <v/>
      </c>
      <c r="AL620" s="197">
        <v>2354518119517</v>
      </c>
      <c r="AM620" s="197" t="s">
        <v>152</v>
      </c>
      <c r="AN620" s="197" t="s">
        <v>152</v>
      </c>
      <c r="AO620" s="241" t="s">
        <v>1415</v>
      </c>
      <c r="AP620" s="241" t="s">
        <v>949</v>
      </c>
      <c r="AQ620" s="242" t="s">
        <v>69</v>
      </c>
      <c r="AR620" s="242" t="s">
        <v>152</v>
      </c>
      <c r="AS620" s="431">
        <v>16848</v>
      </c>
      <c r="AT620" s="431">
        <v>1050</v>
      </c>
      <c r="AU620" s="211" t="s">
        <v>3957</v>
      </c>
      <c r="AV620" s="197"/>
      <c r="AW620" s="134" t="str">
        <f>IFERROR(VLOOKUP(AV:AV,Q商品!B:E,4,0),"")</f>
        <v/>
      </c>
      <c r="AX620" s="134" t="str">
        <f>IFERROR(VLOOKUP(B:B,在庫!B:M,12,0),"")</f>
        <v/>
      </c>
      <c r="AY620" s="134" t="str">
        <f>IFERROR(VLOOKUP(B:B,在庫!B:L,10,0),"")</f>
        <v/>
      </c>
      <c r="AZ620" s="244" t="e">
        <f>VLOOKUP(AL:AL,[1]MICHELIN!$B:$AH,32,0)</f>
        <v>#N/A</v>
      </c>
      <c r="BA620" s="244" t="e">
        <f>VLOOKUP(AL:AL,[1]MICHELIN!$B:$AH,33,0)</f>
        <v>#N/A</v>
      </c>
      <c r="BC620" s="11" t="e">
        <v>#N/A</v>
      </c>
    </row>
    <row r="621" spans="1:55" s="11" customFormat="1" ht="19.5" customHeight="1">
      <c r="A621" s="247">
        <f t="shared" si="213"/>
        <v>1</v>
      </c>
      <c r="B621" s="261">
        <f t="shared" si="214"/>
        <v>1956515119944</v>
      </c>
      <c r="C621" s="235">
        <f>VLOOKUP(B:B,[1]BRIDGESTONE!$B:$K,9,0)</f>
        <v>0</v>
      </c>
      <c r="D621" s="11" t="s">
        <v>8691</v>
      </c>
      <c r="E621" s="397" t="str">
        <f>AO620&amp;AP$1&amp;AP620</f>
        <v>T005（並行） 235/45R18 98Y XL</v>
      </c>
      <c r="F621" s="245"/>
      <c r="G621" s="134" t="e">
        <v>#N/A</v>
      </c>
      <c r="H621" s="235">
        <v>0</v>
      </c>
      <c r="I621" s="430">
        <f>VLOOKUP(B:B,[1]BRIDGESTONE!$B:$K,10,0)</f>
        <v>0</v>
      </c>
      <c r="J621" s="132"/>
      <c r="K621" s="133" t="s">
        <v>5673</v>
      </c>
      <c r="L621" s="133">
        <v>5</v>
      </c>
      <c r="M621" s="135"/>
      <c r="N621" s="236"/>
      <c r="O621" s="236"/>
      <c r="P621" s="237"/>
      <c r="Q621" s="238">
        <f t="shared" ref="Q621:Q652" si="230">(P621-AT621)/1.1</f>
        <v>-477.27272727272725</v>
      </c>
      <c r="R621" s="144">
        <f t="shared" ref="R621:R652" si="231">IFERROR((Q621-X621)/Q621,"")</f>
        <v>13.129333333333333</v>
      </c>
      <c r="S621" s="248"/>
      <c r="T621" s="305"/>
      <c r="U621" s="194">
        <f t="shared" ref="U621:U652" si="232">W621-V621</f>
        <v>0</v>
      </c>
      <c r="W621" s="239"/>
      <c r="X621" s="136">
        <f t="shared" ref="X621:X652" si="233">AS621</f>
        <v>5789</v>
      </c>
      <c r="Y621" s="240">
        <f t="shared" ref="Y621:Y652" si="234">(W621-AT621)/1.1</f>
        <v>-477.27272727272725</v>
      </c>
      <c r="Z621" s="142" t="str">
        <f t="shared" ref="Z621:Z652" si="235">IFERROR(-1+(AD621/N621),"")</f>
        <v/>
      </c>
      <c r="AA621" s="137">
        <f t="shared" ref="AA621:AA652" si="236">IFERROR((Y621-X621)/Y621,"")</f>
        <v>13.129333333333333</v>
      </c>
      <c r="AB621" s="334" t="s">
        <v>8915</v>
      </c>
      <c r="AC621" s="189">
        <f t="shared" si="228"/>
        <v>0</v>
      </c>
      <c r="AD621" s="187">
        <f t="shared" si="229"/>
        <v>0</v>
      </c>
      <c r="AE621" s="129">
        <f t="shared" si="215"/>
        <v>0</v>
      </c>
      <c r="AF621" s="130">
        <f t="shared" si="216"/>
        <v>0</v>
      </c>
      <c r="AG621" s="131" t="str">
        <f t="shared" si="217"/>
        <v/>
      </c>
      <c r="AH621" s="138">
        <f t="shared" si="218"/>
        <v>0</v>
      </c>
      <c r="AI621" s="139" t="str">
        <f t="shared" si="219"/>
        <v/>
      </c>
      <c r="AJ621" s="139" t="str">
        <f t="shared" si="220"/>
        <v/>
      </c>
      <c r="AL621" s="197">
        <v>1956515119944</v>
      </c>
      <c r="AM621" s="197" t="s">
        <v>152</v>
      </c>
      <c r="AN621" s="197" t="s">
        <v>152</v>
      </c>
      <c r="AO621" s="241" t="s">
        <v>1415</v>
      </c>
      <c r="AP621" s="241" t="s">
        <v>1008</v>
      </c>
      <c r="AQ621" s="242" t="s">
        <v>43</v>
      </c>
      <c r="AR621" s="242" t="s">
        <v>152</v>
      </c>
      <c r="AS621" s="431">
        <v>5789</v>
      </c>
      <c r="AT621" s="431">
        <v>525</v>
      </c>
      <c r="AU621" s="211" t="s">
        <v>3957</v>
      </c>
      <c r="AV621" s="197"/>
      <c r="AW621" s="134" t="str">
        <f>IFERROR(VLOOKUP(AV:AV,Q商品!B:E,4,0),"")</f>
        <v/>
      </c>
      <c r="AX621" s="134" t="str">
        <f>IFERROR(VLOOKUP(B:B,在庫!B:M,12,0),"")</f>
        <v/>
      </c>
      <c r="AY621" s="134" t="str">
        <f>IFERROR(VLOOKUP(B:B,在庫!B:L,10,0),"")</f>
        <v/>
      </c>
      <c r="AZ621" s="244" t="e">
        <f>VLOOKUP(AL:AL,[1]MICHELIN!$B:$AH,32,0)</f>
        <v>#N/A</v>
      </c>
      <c r="BA621" s="244" t="e">
        <f>VLOOKUP(AL:AL,[1]MICHELIN!$B:$AH,33,0)</f>
        <v>#N/A</v>
      </c>
      <c r="BC621" s="11" t="e">
        <v>#N/A</v>
      </c>
    </row>
    <row r="622" spans="1:55" s="11" customFormat="1" ht="19.5" customHeight="1">
      <c r="A622" s="247">
        <f t="shared" si="213"/>
        <v>1</v>
      </c>
      <c r="B622" s="261">
        <f t="shared" si="214"/>
        <v>2055516119515</v>
      </c>
      <c r="C622" s="235">
        <f>VLOOKUP(B:B,[1]BRIDGESTONE!$B:$K,9,0)</f>
        <v>0</v>
      </c>
      <c r="D622" s="11" t="s">
        <v>8691</v>
      </c>
      <c r="E622" s="397" t="str">
        <f>AO621&amp;AP$1&amp;AP621</f>
        <v>T005（並行） 195/65R15 91H</v>
      </c>
      <c r="F622" s="245"/>
      <c r="G622" s="134" t="e">
        <v>#N/A</v>
      </c>
      <c r="H622" s="235">
        <v>0</v>
      </c>
      <c r="I622" s="430">
        <f>VLOOKUP(B:B,[1]BRIDGESTONE!$B:$K,10,0)</f>
        <v>0</v>
      </c>
      <c r="J622" s="132"/>
      <c r="K622" s="133" t="s">
        <v>5673</v>
      </c>
      <c r="L622" s="133">
        <v>6</v>
      </c>
      <c r="M622" s="135"/>
      <c r="N622" s="236"/>
      <c r="O622" s="236"/>
      <c r="P622" s="237"/>
      <c r="Q622" s="238">
        <f t="shared" si="230"/>
        <v>-477.27272727272725</v>
      </c>
      <c r="R622" s="144">
        <f t="shared" si="231"/>
        <v>21.885333333333335</v>
      </c>
      <c r="S622" s="248"/>
      <c r="T622" s="305"/>
      <c r="U622" s="194">
        <f t="shared" si="232"/>
        <v>0</v>
      </c>
      <c r="W622" s="239"/>
      <c r="X622" s="136">
        <f t="shared" si="233"/>
        <v>9968</v>
      </c>
      <c r="Y622" s="240">
        <f t="shared" si="234"/>
        <v>-477.27272727272725</v>
      </c>
      <c r="Z622" s="142" t="str">
        <f t="shared" si="235"/>
        <v/>
      </c>
      <c r="AA622" s="137">
        <f t="shared" si="236"/>
        <v>21.885333333333335</v>
      </c>
      <c r="AB622" s="334" t="s">
        <v>8915</v>
      </c>
      <c r="AC622" s="189">
        <f t="shared" si="228"/>
        <v>0</v>
      </c>
      <c r="AD622" s="187">
        <f t="shared" si="229"/>
        <v>0</v>
      </c>
      <c r="AE622" s="129">
        <f t="shared" si="215"/>
        <v>0</v>
      </c>
      <c r="AF622" s="130">
        <f t="shared" si="216"/>
        <v>0</v>
      </c>
      <c r="AG622" s="131" t="str">
        <f t="shared" si="217"/>
        <v/>
      </c>
      <c r="AH622" s="138">
        <f t="shared" si="218"/>
        <v>0</v>
      </c>
      <c r="AI622" s="139" t="str">
        <f t="shared" si="219"/>
        <v/>
      </c>
      <c r="AJ622" s="139" t="str">
        <f t="shared" si="220"/>
        <v/>
      </c>
      <c r="AL622" s="197">
        <v>2055516119515</v>
      </c>
      <c r="AM622" s="197" t="s">
        <v>152</v>
      </c>
      <c r="AN622" s="197" t="s">
        <v>152</v>
      </c>
      <c r="AO622" s="241" t="s">
        <v>1415</v>
      </c>
      <c r="AP622" s="241" t="s">
        <v>901</v>
      </c>
      <c r="AQ622" s="242" t="s">
        <v>35</v>
      </c>
      <c r="AR622" s="242" t="s">
        <v>152</v>
      </c>
      <c r="AS622" s="431">
        <v>9968</v>
      </c>
      <c r="AT622" s="431">
        <v>525</v>
      </c>
      <c r="AU622" s="211" t="s">
        <v>3957</v>
      </c>
      <c r="AV622" s="197"/>
      <c r="AW622" s="134" t="str">
        <f>IFERROR(VLOOKUP(AV:AV,Q商品!B:E,4,0),"")</f>
        <v/>
      </c>
      <c r="AX622" s="134" t="str">
        <f>IFERROR(VLOOKUP(B:B,在庫!B:M,12,0),"")</f>
        <v/>
      </c>
      <c r="AY622" s="134" t="str">
        <f>IFERROR(VLOOKUP(B:B,在庫!B:L,10,0),"")</f>
        <v/>
      </c>
      <c r="AZ622" s="244" t="e">
        <f>VLOOKUP(AL:AL,[1]MICHELIN!$B:$AH,32,0)</f>
        <v>#N/A</v>
      </c>
      <c r="BA622" s="244" t="e">
        <f>VLOOKUP(AL:AL,[1]MICHELIN!$B:$AH,33,0)</f>
        <v>#N/A</v>
      </c>
      <c r="BC622" s="11" t="e">
        <v>#N/A</v>
      </c>
    </row>
    <row r="623" spans="1:55" s="11" customFormat="1" ht="19.5" customHeight="1">
      <c r="A623" s="247">
        <f t="shared" si="213"/>
        <v>1</v>
      </c>
      <c r="B623" s="261">
        <f t="shared" si="214"/>
        <v>2254518119947</v>
      </c>
      <c r="C623" s="235">
        <f>VLOOKUP(B:B,[1]BRIDGESTONE!$B:$K,9,0)</f>
        <v>0</v>
      </c>
      <c r="D623" s="11" t="s">
        <v>8691</v>
      </c>
      <c r="E623" s="397" t="str">
        <f>AO622&amp;AP$1&amp;AP622</f>
        <v>T005（並行） 205/55R16 91V</v>
      </c>
      <c r="F623" s="245"/>
      <c r="G623" s="134" t="e">
        <v>#N/A</v>
      </c>
      <c r="H623" s="235">
        <v>0</v>
      </c>
      <c r="I623" s="430">
        <f>VLOOKUP(B:B,[1]BRIDGESTONE!$B:$K,10,0)</f>
        <v>0</v>
      </c>
      <c r="J623" s="132"/>
      <c r="K623" s="133" t="s">
        <v>5673</v>
      </c>
      <c r="L623" s="133">
        <v>7</v>
      </c>
      <c r="M623" s="135"/>
      <c r="N623" s="236"/>
      <c r="O623" s="236"/>
      <c r="P623" s="237"/>
      <c r="Q623" s="238">
        <f t="shared" si="230"/>
        <v>-954.5454545454545</v>
      </c>
      <c r="R623" s="144">
        <f t="shared" si="231"/>
        <v>13.49495238095238</v>
      </c>
      <c r="S623" s="248"/>
      <c r="T623" s="305"/>
      <c r="U623" s="194">
        <f t="shared" si="232"/>
        <v>0</v>
      </c>
      <c r="W623" s="239"/>
      <c r="X623" s="136">
        <f t="shared" si="233"/>
        <v>11927</v>
      </c>
      <c r="Y623" s="240">
        <f t="shared" si="234"/>
        <v>-954.5454545454545</v>
      </c>
      <c r="Z623" s="142" t="str">
        <f t="shared" si="235"/>
        <v/>
      </c>
      <c r="AA623" s="137">
        <f t="shared" si="236"/>
        <v>13.49495238095238</v>
      </c>
      <c r="AB623" s="334" t="s">
        <v>8915</v>
      </c>
      <c r="AC623" s="189">
        <f t="shared" si="228"/>
        <v>0</v>
      </c>
      <c r="AD623" s="187">
        <f t="shared" si="229"/>
        <v>0</v>
      </c>
      <c r="AE623" s="129">
        <f t="shared" si="215"/>
        <v>0</v>
      </c>
      <c r="AF623" s="130">
        <f t="shared" si="216"/>
        <v>0</v>
      </c>
      <c r="AG623" s="131" t="str">
        <f t="shared" si="217"/>
        <v/>
      </c>
      <c r="AH623" s="138">
        <f t="shared" si="218"/>
        <v>0</v>
      </c>
      <c r="AI623" s="139" t="str">
        <f t="shared" si="219"/>
        <v/>
      </c>
      <c r="AJ623" s="139" t="str">
        <f t="shared" si="220"/>
        <v/>
      </c>
      <c r="AL623" s="197">
        <v>2254518119947</v>
      </c>
      <c r="AM623" s="197" t="s">
        <v>152</v>
      </c>
      <c r="AN623" s="197" t="s">
        <v>152</v>
      </c>
      <c r="AO623" s="241" t="s">
        <v>1415</v>
      </c>
      <c r="AP623" s="241" t="s">
        <v>1912</v>
      </c>
      <c r="AQ623" s="242" t="s">
        <v>40</v>
      </c>
      <c r="AR623" s="242" t="s">
        <v>152</v>
      </c>
      <c r="AS623" s="431">
        <v>11927</v>
      </c>
      <c r="AT623" s="431">
        <v>1050</v>
      </c>
      <c r="AU623" s="211" t="s">
        <v>3957</v>
      </c>
      <c r="AV623" s="197"/>
      <c r="AW623" s="134" t="str">
        <f>IFERROR(VLOOKUP(AV:AV,Q商品!B:E,4,0),"")</f>
        <v/>
      </c>
      <c r="AX623" s="134" t="str">
        <f>IFERROR(VLOOKUP(B:B,在庫!B:M,12,0),"")</f>
        <v/>
      </c>
      <c r="AY623" s="134" t="str">
        <f>IFERROR(VLOOKUP(B:B,在庫!B:L,10,0),"")</f>
        <v/>
      </c>
      <c r="AZ623" s="244" t="e">
        <f>VLOOKUP(AL:AL,[1]MICHELIN!$B:$AH,32,0)</f>
        <v>#N/A</v>
      </c>
      <c r="BA623" s="244" t="e">
        <f>VLOOKUP(AL:AL,[1]MICHELIN!$B:$AH,33,0)</f>
        <v>#N/A</v>
      </c>
      <c r="BC623" s="11" t="e">
        <v>#N/A</v>
      </c>
    </row>
    <row r="624" spans="1:55" s="11" customFormat="1" ht="19.5" customHeight="1">
      <c r="A624" s="247">
        <f t="shared" si="213"/>
        <v>1</v>
      </c>
      <c r="B624" s="261">
        <f t="shared" si="214"/>
        <v>2354518119944</v>
      </c>
      <c r="C624" s="235">
        <f>VLOOKUP(B:B,[1]BRIDGESTONE!$B:$K,9,0)</f>
        <v>0</v>
      </c>
      <c r="D624" s="11" t="s">
        <v>8691</v>
      </c>
      <c r="E624" s="397" t="str">
        <f>AO623&amp;AP$1&amp;AP623</f>
        <v>T005（並行） 225/45R18 95Y XL ☆</v>
      </c>
      <c r="F624" s="245"/>
      <c r="G624" s="134" t="e">
        <v>#N/A</v>
      </c>
      <c r="H624" s="235">
        <v>0</v>
      </c>
      <c r="I624" s="430">
        <f>VLOOKUP(B:B,[1]BRIDGESTONE!$B:$K,10,0)</f>
        <v>0</v>
      </c>
      <c r="J624" s="132"/>
      <c r="K624" s="133" t="s">
        <v>5673</v>
      </c>
      <c r="L624" s="133">
        <v>8</v>
      </c>
      <c r="M624" s="135"/>
      <c r="N624" s="236"/>
      <c r="O624" s="236"/>
      <c r="P624" s="237"/>
      <c r="Q624" s="238">
        <f t="shared" si="230"/>
        <v>-954.5454545454545</v>
      </c>
      <c r="R624" s="144">
        <f t="shared" si="231"/>
        <v>9.7423809523809517</v>
      </c>
      <c r="S624" s="248"/>
      <c r="T624" s="305"/>
      <c r="U624" s="194">
        <f t="shared" si="232"/>
        <v>0</v>
      </c>
      <c r="W624" s="239"/>
      <c r="X624" s="136">
        <f t="shared" si="233"/>
        <v>8345</v>
      </c>
      <c r="Y624" s="240">
        <f t="shared" si="234"/>
        <v>-954.5454545454545</v>
      </c>
      <c r="Z624" s="142" t="str">
        <f t="shared" si="235"/>
        <v/>
      </c>
      <c r="AA624" s="137">
        <f t="shared" si="236"/>
        <v>9.7423809523809517</v>
      </c>
      <c r="AB624" s="334" t="s">
        <v>8915</v>
      </c>
      <c r="AC624" s="189">
        <f t="shared" si="228"/>
        <v>0</v>
      </c>
      <c r="AD624" s="187">
        <f t="shared" si="229"/>
        <v>0</v>
      </c>
      <c r="AE624" s="129">
        <f t="shared" si="215"/>
        <v>0</v>
      </c>
      <c r="AF624" s="130">
        <f t="shared" si="216"/>
        <v>0</v>
      </c>
      <c r="AG624" s="131" t="str">
        <f t="shared" si="217"/>
        <v/>
      </c>
      <c r="AH624" s="138">
        <f t="shared" si="218"/>
        <v>0</v>
      </c>
      <c r="AI624" s="139" t="str">
        <f t="shared" si="219"/>
        <v/>
      </c>
      <c r="AJ624" s="139" t="str">
        <f t="shared" si="220"/>
        <v/>
      </c>
      <c r="AL624" s="197">
        <v>2354518119944</v>
      </c>
      <c r="AM624" s="197" t="s">
        <v>152</v>
      </c>
      <c r="AN624" s="197" t="s">
        <v>152</v>
      </c>
      <c r="AO624" s="241" t="s">
        <v>1415</v>
      </c>
      <c r="AP624" s="241" t="s">
        <v>1187</v>
      </c>
      <c r="AQ624" s="242" t="s">
        <v>69</v>
      </c>
      <c r="AR624" s="242" t="s">
        <v>152</v>
      </c>
      <c r="AS624" s="431">
        <v>8345</v>
      </c>
      <c r="AT624" s="431">
        <v>1050</v>
      </c>
      <c r="AU624" s="211" t="s">
        <v>3957</v>
      </c>
      <c r="AV624" s="197"/>
      <c r="AW624" s="134" t="str">
        <f>IFERROR(VLOOKUP(AV:AV,Q商品!B:E,4,0),"")</f>
        <v/>
      </c>
      <c r="AX624" s="134" t="str">
        <f>IFERROR(VLOOKUP(B:B,在庫!B:M,12,0),"")</f>
        <v/>
      </c>
      <c r="AY624" s="134" t="str">
        <f>IFERROR(VLOOKUP(B:B,在庫!B:L,10,0),"")</f>
        <v/>
      </c>
      <c r="AZ624" s="244" t="e">
        <f>VLOOKUP(AL:AL,[1]MICHELIN!$B:$AH,32,0)</f>
        <v>#N/A</v>
      </c>
      <c r="BA624" s="244" t="e">
        <f>VLOOKUP(AL:AL,[1]MICHELIN!$B:$AH,33,0)</f>
        <v>#N/A</v>
      </c>
      <c r="BC624" s="11" t="e">
        <v>#N/A</v>
      </c>
    </row>
    <row r="625" spans="1:55" s="11" customFormat="1" ht="19.5" customHeight="1">
      <c r="A625" s="247">
        <f t="shared" si="213"/>
        <v>1</v>
      </c>
      <c r="B625" s="261">
        <f t="shared" si="214"/>
        <v>2354018119949</v>
      </c>
      <c r="C625" s="235">
        <f>VLOOKUP(B:B,[1]BRIDGESTONE!$B:$K,9,0)</f>
        <v>0</v>
      </c>
      <c r="D625" s="11" t="s">
        <v>8691</v>
      </c>
      <c r="E625" s="397" t="s">
        <v>10829</v>
      </c>
      <c r="F625" s="245"/>
      <c r="G625" s="134" t="e">
        <v>#N/A</v>
      </c>
      <c r="H625" s="235">
        <v>0</v>
      </c>
      <c r="I625" s="430">
        <f>VLOOKUP(B:B,[1]BRIDGESTONE!$B:$K,10,0)</f>
        <v>0</v>
      </c>
      <c r="J625" s="132"/>
      <c r="K625" s="133" t="s">
        <v>5673</v>
      </c>
      <c r="L625" s="133">
        <v>9</v>
      </c>
      <c r="M625" s="135"/>
      <c r="N625" s="236"/>
      <c r="O625" s="236"/>
      <c r="P625" s="237"/>
      <c r="Q625" s="238">
        <f t="shared" si="230"/>
        <v>-954.5454545454545</v>
      </c>
      <c r="R625" s="144">
        <f t="shared" si="231"/>
        <v>14.599142857142857</v>
      </c>
      <c r="S625" s="248"/>
      <c r="T625" s="305"/>
      <c r="U625" s="194">
        <f t="shared" si="232"/>
        <v>0</v>
      </c>
      <c r="W625" s="239"/>
      <c r="X625" s="136">
        <f t="shared" si="233"/>
        <v>12981</v>
      </c>
      <c r="Y625" s="240">
        <f t="shared" si="234"/>
        <v>-954.5454545454545</v>
      </c>
      <c r="Z625" s="142" t="str">
        <f t="shared" si="235"/>
        <v/>
      </c>
      <c r="AA625" s="137">
        <f t="shared" si="236"/>
        <v>14.599142857142857</v>
      </c>
      <c r="AB625" s="334" t="s">
        <v>8915</v>
      </c>
      <c r="AC625" s="189">
        <f t="shared" si="228"/>
        <v>0</v>
      </c>
      <c r="AD625" s="187">
        <f t="shared" si="229"/>
        <v>0</v>
      </c>
      <c r="AE625" s="129">
        <f t="shared" si="215"/>
        <v>0</v>
      </c>
      <c r="AF625" s="130">
        <f t="shared" si="216"/>
        <v>0</v>
      </c>
      <c r="AG625" s="131" t="str">
        <f t="shared" si="217"/>
        <v/>
      </c>
      <c r="AH625" s="138">
        <f t="shared" si="218"/>
        <v>0</v>
      </c>
      <c r="AI625" s="139" t="str">
        <f t="shared" si="219"/>
        <v/>
      </c>
      <c r="AJ625" s="139" t="str">
        <f t="shared" si="220"/>
        <v/>
      </c>
      <c r="AL625" s="197">
        <v>2354018119949</v>
      </c>
      <c r="AM625" s="197" t="s">
        <v>152</v>
      </c>
      <c r="AN625" s="197" t="s">
        <v>152</v>
      </c>
      <c r="AO625" s="241" t="s">
        <v>1415</v>
      </c>
      <c r="AP625" s="241" t="s">
        <v>944</v>
      </c>
      <c r="AQ625" s="242" t="s">
        <v>34</v>
      </c>
      <c r="AR625" s="242" t="s">
        <v>152</v>
      </c>
      <c r="AS625" s="431">
        <v>12981</v>
      </c>
      <c r="AT625" s="431">
        <v>1050</v>
      </c>
      <c r="AU625" s="211" t="s">
        <v>3957</v>
      </c>
      <c r="AV625" s="197"/>
      <c r="AW625" s="134" t="str">
        <f>IFERROR(VLOOKUP(AV:AV,Q商品!B:E,4,0),"")</f>
        <v/>
      </c>
      <c r="AX625" s="134" t="str">
        <f>IFERROR(VLOOKUP(B:B,在庫!B:M,12,0),"")</f>
        <v>2022年製</v>
      </c>
      <c r="AY625" s="134">
        <f>IFERROR(VLOOKUP(B:B,在庫!B:L,10,0),"")</f>
        <v>1</v>
      </c>
      <c r="AZ625" s="244" t="e">
        <f>VLOOKUP(AL:AL,[1]MICHELIN!$B:$AH,32,0)</f>
        <v>#N/A</v>
      </c>
      <c r="BA625" s="244" t="e">
        <f>VLOOKUP(AL:AL,[1]MICHELIN!$B:$AH,33,0)</f>
        <v>#N/A</v>
      </c>
      <c r="BC625" s="11" t="e">
        <v>#N/A</v>
      </c>
    </row>
    <row r="626" spans="1:55" s="11" customFormat="1" ht="19.5" customHeight="1">
      <c r="A626" s="11">
        <f t="shared" si="213"/>
        <v>1</v>
      </c>
      <c r="B626" s="249">
        <f t="shared" si="214"/>
        <v>1656515111336</v>
      </c>
      <c r="C626" s="235">
        <f>VLOOKUP(B:B,[1]BRIDGESTONE!$B:$K,9,0)</f>
        <v>52</v>
      </c>
      <c r="D626" s="11" t="s">
        <v>8691</v>
      </c>
      <c r="E626" s="397" t="s">
        <v>1923</v>
      </c>
      <c r="F626" s="245" t="s">
        <v>372</v>
      </c>
      <c r="G626" s="133" t="s">
        <v>10661</v>
      </c>
      <c r="H626" s="235">
        <v>0</v>
      </c>
      <c r="I626" s="430">
        <f>VLOOKUP(B:B,[1]BRIDGESTONE!$B:$K,10,0)</f>
        <v>0</v>
      </c>
      <c r="J626" s="132"/>
      <c r="K626" s="133" t="s">
        <v>1979</v>
      </c>
      <c r="L626" s="133">
        <v>4</v>
      </c>
      <c r="M626" s="135" t="s">
        <v>3907</v>
      </c>
      <c r="N626" s="236" t="s">
        <v>3909</v>
      </c>
      <c r="O626" s="236" t="s">
        <v>2418</v>
      </c>
      <c r="P626" s="237">
        <v>12250</v>
      </c>
      <c r="Q626" s="238">
        <f t="shared" si="230"/>
        <v>10659.090909090908</v>
      </c>
      <c r="R626" s="144">
        <f t="shared" si="231"/>
        <v>1.2561194029850587E-2</v>
      </c>
      <c r="S626" s="197">
        <v>1074476690</v>
      </c>
      <c r="T626" s="305" t="s">
        <v>8073</v>
      </c>
      <c r="U626" s="194">
        <f t="shared" si="232"/>
        <v>-900</v>
      </c>
      <c r="V626" s="11">
        <v>900</v>
      </c>
      <c r="W626" s="239"/>
      <c r="X626" s="136">
        <f t="shared" si="233"/>
        <v>10525.2</v>
      </c>
      <c r="Y626" s="240">
        <f t="shared" si="234"/>
        <v>-477.27272727272725</v>
      </c>
      <c r="Z626" s="142">
        <f t="shared" si="235"/>
        <v>-1.0869058295964125</v>
      </c>
      <c r="AA626" s="137">
        <f t="shared" si="236"/>
        <v>23.052800000000005</v>
      </c>
      <c r="AB626" s="334"/>
      <c r="AC626" s="189">
        <f t="shared" si="228"/>
        <v>-882</v>
      </c>
      <c r="AD626" s="187">
        <f t="shared" si="229"/>
        <v>-969</v>
      </c>
      <c r="AE626" s="129">
        <f t="shared" si="215"/>
        <v>-87.21</v>
      </c>
      <c r="AF626" s="130">
        <f t="shared" si="216"/>
        <v>-18.209999999999994</v>
      </c>
      <c r="AG626" s="131">
        <f t="shared" si="217"/>
        <v>1.8792569659442718E-2</v>
      </c>
      <c r="AH626" s="138">
        <f t="shared" si="218"/>
        <v>-69</v>
      </c>
      <c r="AI626" s="139">
        <f t="shared" si="219"/>
        <v>7.1207430340557279E-2</v>
      </c>
      <c r="AJ626" s="139">
        <f t="shared" si="220"/>
        <v>23.034007430340562</v>
      </c>
      <c r="AL626" s="197">
        <v>1656515111336</v>
      </c>
      <c r="AM626" s="197">
        <v>4961914969653</v>
      </c>
      <c r="AN626" s="197" t="s">
        <v>1452</v>
      </c>
      <c r="AO626" s="241" t="s">
        <v>3874</v>
      </c>
      <c r="AP626" s="241" t="s">
        <v>1195</v>
      </c>
      <c r="AQ626" s="242" t="s">
        <v>115</v>
      </c>
      <c r="AR626" s="242">
        <v>18200</v>
      </c>
      <c r="AS626" s="431">
        <v>10525.2</v>
      </c>
      <c r="AT626" s="431">
        <v>525</v>
      </c>
      <c r="AU626" s="211" t="s">
        <v>3956</v>
      </c>
      <c r="AV626" s="197" t="s">
        <v>210</v>
      </c>
      <c r="AW626" s="134" t="str">
        <f>IFERROR(VLOOKUP(AV:AV,Q商品!B:E,4,0),"")</f>
        <v>2023年製 BLIZZAK VRX3 165/65R15 81Q スタッドレスタイヤ 翌営業日発送</v>
      </c>
      <c r="AX626" s="134" t="str">
        <f>IFERROR(VLOOKUP(B:B,在庫!B:M,12,0),"")</f>
        <v/>
      </c>
      <c r="AY626" s="134" t="str">
        <f>IFERROR(VLOOKUP(B:B,在庫!B:L,10,0),"")</f>
        <v/>
      </c>
      <c r="AZ626" s="244" t="e">
        <f>VLOOKUP(AL:AL,[1]MICHELIN!$B:$AH,32,0)</f>
        <v>#N/A</v>
      </c>
      <c r="BA626" s="244" t="e">
        <f>VLOOKUP(AL:AL,[1]MICHELIN!$B:$AH,33,0)</f>
        <v>#N/A</v>
      </c>
      <c r="BC626" s="11" t="s">
        <v>150</v>
      </c>
    </row>
    <row r="627" spans="1:55" s="11" customFormat="1" ht="19.5" customHeight="1">
      <c r="A627" s="11">
        <f t="shared" si="213"/>
        <v>1</v>
      </c>
      <c r="B627" s="249">
        <f t="shared" si="214"/>
        <v>1657014111339</v>
      </c>
      <c r="C627" s="235">
        <f>VLOOKUP(B:B,[1]BRIDGESTONE!$B:$K,9,0)</f>
        <v>0</v>
      </c>
      <c r="D627" s="11" t="s">
        <v>8691</v>
      </c>
      <c r="E627" s="397" t="s">
        <v>1929</v>
      </c>
      <c r="F627" s="245" t="s">
        <v>373</v>
      </c>
      <c r="G627" s="133" t="s">
        <v>10661</v>
      </c>
      <c r="H627" s="235">
        <v>0</v>
      </c>
      <c r="I627" s="430">
        <f>VLOOKUP(B:B,[1]BRIDGESTONE!$B:$K,10,0)</f>
        <v>0</v>
      </c>
      <c r="J627" s="132"/>
      <c r="K627" s="133" t="s">
        <v>1979</v>
      </c>
      <c r="L627" s="133">
        <v>10</v>
      </c>
      <c r="M627" s="135" t="s">
        <v>2024</v>
      </c>
      <c r="N627" s="236" t="s">
        <v>2389</v>
      </c>
      <c r="O627" s="236" t="s">
        <v>2381</v>
      </c>
      <c r="P627" s="237">
        <v>11484</v>
      </c>
      <c r="Q627" s="238">
        <f t="shared" si="230"/>
        <v>9962.7272727272721</v>
      </c>
      <c r="R627" s="144">
        <f t="shared" si="231"/>
        <v>8.3222921799434163E-2</v>
      </c>
      <c r="S627" s="197">
        <v>1074476688</v>
      </c>
      <c r="T627" s="305" t="s">
        <v>8075</v>
      </c>
      <c r="U627" s="194">
        <f t="shared" si="232"/>
        <v>-900</v>
      </c>
      <c r="V627" s="11">
        <v>900</v>
      </c>
      <c r="W627" s="239"/>
      <c r="X627" s="136">
        <f t="shared" si="233"/>
        <v>9133.6</v>
      </c>
      <c r="Y627" s="240">
        <f t="shared" si="234"/>
        <v>-477.27272727272725</v>
      </c>
      <c r="Z627" s="142">
        <f t="shared" si="235"/>
        <v>-1.0924265547500953</v>
      </c>
      <c r="AA627" s="137">
        <f t="shared" si="236"/>
        <v>20.137066666666669</v>
      </c>
      <c r="AB627" s="334"/>
      <c r="AC627" s="189">
        <f t="shared" si="228"/>
        <v>-882</v>
      </c>
      <c r="AD627" s="187">
        <f t="shared" si="229"/>
        <v>-969</v>
      </c>
      <c r="AE627" s="129">
        <f t="shared" si="215"/>
        <v>-87.21</v>
      </c>
      <c r="AF627" s="130">
        <f t="shared" si="216"/>
        <v>-18.209999999999994</v>
      </c>
      <c r="AG627" s="131">
        <f t="shared" si="217"/>
        <v>1.8792569659442718E-2</v>
      </c>
      <c r="AH627" s="138">
        <f t="shared" si="218"/>
        <v>-69</v>
      </c>
      <c r="AI627" s="139">
        <f t="shared" si="219"/>
        <v>7.1207430340557279E-2</v>
      </c>
      <c r="AJ627" s="139">
        <f t="shared" si="220"/>
        <v>20.118274097007227</v>
      </c>
      <c r="AL627" s="197">
        <v>1657014111339</v>
      </c>
      <c r="AM627" s="197">
        <v>4961914969752</v>
      </c>
      <c r="AN627" s="197" t="s">
        <v>1914</v>
      </c>
      <c r="AO627" s="241" t="s">
        <v>3874</v>
      </c>
      <c r="AP627" s="241" t="s">
        <v>1915</v>
      </c>
      <c r="AQ627" s="242" t="s">
        <v>86</v>
      </c>
      <c r="AR627" s="242">
        <v>15800</v>
      </c>
      <c r="AS627" s="431">
        <v>9133.6</v>
      </c>
      <c r="AT627" s="431">
        <v>525</v>
      </c>
      <c r="AU627" s="211" t="s">
        <v>3956</v>
      </c>
      <c r="AV627" s="197" t="s">
        <v>211</v>
      </c>
      <c r="AW627" s="134" t="str">
        <f>IFERROR(VLOOKUP(AV:AV,Q商品!B:E,4,0),"")</f>
        <v>2022年製 BLIZZAK VRX3 165/70R14 81Q スタッドレスタイヤ 翌営業日発送</v>
      </c>
      <c r="AX627" s="134" t="str">
        <f>IFERROR(VLOOKUP(B:B,在庫!B:M,12,0),"")</f>
        <v/>
      </c>
      <c r="AY627" s="134" t="str">
        <f>IFERROR(VLOOKUP(B:B,在庫!B:L,10,0),"")</f>
        <v/>
      </c>
      <c r="AZ627" s="244" t="e">
        <f>VLOOKUP(AL:AL,[1]MICHELIN!$B:$AH,32,0)</f>
        <v>#N/A</v>
      </c>
      <c r="BA627" s="244" t="e">
        <f>VLOOKUP(AL:AL,[1]MICHELIN!$B:$AH,33,0)</f>
        <v>#N/A</v>
      </c>
      <c r="BC627" s="11" t="s">
        <v>150</v>
      </c>
    </row>
    <row r="628" spans="1:55" s="11" customFormat="1" ht="19.5" customHeight="1">
      <c r="A628" s="11">
        <f t="shared" si="213"/>
        <v>1</v>
      </c>
      <c r="B628" s="249">
        <f t="shared" si="214"/>
        <v>1556514138238</v>
      </c>
      <c r="C628" s="243">
        <f>VLOOKUP(B:B,[1]GOODYEAR!$B:$K,9,0)</f>
        <v>0</v>
      </c>
      <c r="D628" s="11" t="s">
        <v>8692</v>
      </c>
      <c r="E628" s="397" t="s">
        <v>5677</v>
      </c>
      <c r="F628" s="158" t="s">
        <v>1834</v>
      </c>
      <c r="G628" s="134" t="e">
        <v>#N/A</v>
      </c>
      <c r="H628" s="243">
        <v>0</v>
      </c>
      <c r="I628" s="431">
        <f>VLOOKUP(B:B,[1]GOODYEAR!$B:$K,10,0)</f>
        <v>0</v>
      </c>
      <c r="J628" s="132"/>
      <c r="K628" s="133" t="s">
        <v>6147</v>
      </c>
      <c r="L628" s="133">
        <v>29</v>
      </c>
      <c r="M628" s="135"/>
      <c r="N628" s="236"/>
      <c r="O628" s="236"/>
      <c r="P628" s="237"/>
      <c r="Q628" s="238">
        <f t="shared" si="230"/>
        <v>-477.27272727272725</v>
      </c>
      <c r="R628" s="144">
        <f t="shared" si="231"/>
        <v>6.6571428571428566</v>
      </c>
      <c r="S628" s="197"/>
      <c r="T628" s="305"/>
      <c r="U628" s="194">
        <f t="shared" si="232"/>
        <v>0</v>
      </c>
      <c r="W628" s="239"/>
      <c r="X628" s="136">
        <f t="shared" si="233"/>
        <v>2700</v>
      </c>
      <c r="Y628" s="240">
        <f t="shared" si="234"/>
        <v>-477.27272727272725</v>
      </c>
      <c r="Z628" s="142" t="str">
        <f t="shared" si="235"/>
        <v/>
      </c>
      <c r="AA628" s="137">
        <f t="shared" si="236"/>
        <v>6.6571428571428566</v>
      </c>
      <c r="AB628" s="334" t="s">
        <v>8915</v>
      </c>
      <c r="AC628" s="189">
        <f t="shared" si="228"/>
        <v>0</v>
      </c>
      <c r="AD628" s="187">
        <f t="shared" si="229"/>
        <v>0</v>
      </c>
      <c r="AE628" s="129">
        <f t="shared" si="215"/>
        <v>0</v>
      </c>
      <c r="AF628" s="130">
        <f t="shared" si="216"/>
        <v>0</v>
      </c>
      <c r="AG628" s="131" t="str">
        <f t="shared" si="217"/>
        <v/>
      </c>
      <c r="AH628" s="138">
        <f t="shared" si="218"/>
        <v>0</v>
      </c>
      <c r="AI628" s="139" t="str">
        <f t="shared" si="219"/>
        <v/>
      </c>
      <c r="AJ628" s="139" t="str">
        <f t="shared" si="220"/>
        <v/>
      </c>
      <c r="AL628" s="197">
        <v>1556514138238</v>
      </c>
      <c r="AM628" s="197">
        <v>4992496149744</v>
      </c>
      <c r="AN628" s="197" t="s">
        <v>3779</v>
      </c>
      <c r="AO628" s="241" t="s">
        <v>1353</v>
      </c>
      <c r="AP628" s="241" t="s">
        <v>1354</v>
      </c>
      <c r="AQ628" s="242" t="s">
        <v>104</v>
      </c>
      <c r="AR628" s="242" t="s">
        <v>152</v>
      </c>
      <c r="AS628" s="431">
        <v>2700</v>
      </c>
      <c r="AT628" s="431">
        <v>525</v>
      </c>
      <c r="AU628" s="211" t="s">
        <v>3956</v>
      </c>
      <c r="AV628" s="197"/>
      <c r="AW628" s="134" t="str">
        <f>IFERROR(VLOOKUP(AV:AV,Q商品!B:E,4,0),"")</f>
        <v/>
      </c>
      <c r="AX628" s="134" t="str">
        <f>IFERROR(VLOOKUP(B:B,在庫!B:M,12,0),"")</f>
        <v/>
      </c>
      <c r="AY628" s="134" t="str">
        <f>IFERROR(VLOOKUP(B:B,在庫!B:L,10,0),"")</f>
        <v/>
      </c>
      <c r="AZ628" s="244" t="e">
        <f>VLOOKUP(AL:AL,[1]MICHELIN!$B:$AH,32,0)</f>
        <v>#N/A</v>
      </c>
      <c r="BA628" s="244" t="e">
        <f>VLOOKUP(AL:AL,[1]MICHELIN!$B:$AH,33,0)</f>
        <v>#N/A</v>
      </c>
      <c r="BC628" s="11" t="e">
        <v>#N/A</v>
      </c>
    </row>
    <row r="629" spans="1:55" s="11" customFormat="1" ht="19.5" customHeight="1">
      <c r="A629" s="11">
        <f t="shared" si="213"/>
        <v>1</v>
      </c>
      <c r="B629" s="249">
        <f t="shared" si="214"/>
        <v>2255519130450</v>
      </c>
      <c r="C629" s="243">
        <f>VLOOKUP(B:B,[1]GOODYEAR!$B:$K,9,0)</f>
        <v>0</v>
      </c>
      <c r="D629" s="11" t="s">
        <v>8692</v>
      </c>
      <c r="E629" s="397" t="s">
        <v>650</v>
      </c>
      <c r="F629" s="323" t="s">
        <v>8636</v>
      </c>
      <c r="G629" s="133" t="s">
        <v>10661</v>
      </c>
      <c r="H629" s="243">
        <v>0</v>
      </c>
      <c r="I629" s="431">
        <f>VLOOKUP(B:B,[1]GOODYEAR!$B:$K,10,0)</f>
        <v>0</v>
      </c>
      <c r="J629" s="132"/>
      <c r="K629" s="133" t="s">
        <v>1976</v>
      </c>
      <c r="L629" s="133"/>
      <c r="M629" s="135"/>
      <c r="N629" s="236"/>
      <c r="O629" s="236"/>
      <c r="P629" s="237"/>
      <c r="Q629" s="238">
        <f t="shared" si="230"/>
        <v>-954.5454545454545</v>
      </c>
      <c r="R629" s="144">
        <f t="shared" si="231"/>
        <v>14.786666666666667</v>
      </c>
      <c r="S629" s="197">
        <v>1074475831</v>
      </c>
      <c r="T629" s="305" t="s">
        <v>8140</v>
      </c>
      <c r="U629" s="194">
        <f t="shared" si="232"/>
        <v>0</v>
      </c>
      <c r="W629" s="239"/>
      <c r="X629" s="136">
        <f t="shared" si="233"/>
        <v>13160</v>
      </c>
      <c r="Y629" s="240">
        <f t="shared" si="234"/>
        <v>-954.5454545454545</v>
      </c>
      <c r="Z629" s="142" t="str">
        <f t="shared" si="235"/>
        <v/>
      </c>
      <c r="AA629" s="137">
        <f t="shared" si="236"/>
        <v>14.786666666666667</v>
      </c>
      <c r="AB629" s="334"/>
      <c r="AC629" s="189">
        <f t="shared" si="228"/>
        <v>0</v>
      </c>
      <c r="AD629" s="187">
        <f t="shared" si="229"/>
        <v>0</v>
      </c>
      <c r="AE629" s="129">
        <f t="shared" si="215"/>
        <v>0</v>
      </c>
      <c r="AF629" s="130">
        <f t="shared" si="216"/>
        <v>0</v>
      </c>
      <c r="AG629" s="131" t="str">
        <f t="shared" si="217"/>
        <v/>
      </c>
      <c r="AH629" s="138">
        <f t="shared" si="218"/>
        <v>0</v>
      </c>
      <c r="AI629" s="139" t="str">
        <f t="shared" si="219"/>
        <v/>
      </c>
      <c r="AJ629" s="139" t="str">
        <f t="shared" si="220"/>
        <v/>
      </c>
      <c r="AL629" s="197">
        <v>2255519130450</v>
      </c>
      <c r="AM629" s="197">
        <v>4992496140642</v>
      </c>
      <c r="AN629" s="197" t="s">
        <v>3851</v>
      </c>
      <c r="AO629" s="241" t="s">
        <v>1398</v>
      </c>
      <c r="AP629" s="241" t="s">
        <v>1399</v>
      </c>
      <c r="AQ629" s="242" t="s">
        <v>78</v>
      </c>
      <c r="AR629" s="242">
        <v>32900</v>
      </c>
      <c r="AS629" s="431">
        <f>VLOOKUP(B:B,[1]GOODYEAR!$B:$K,8,0)</f>
        <v>13160</v>
      </c>
      <c r="AT629" s="431">
        <v>1050</v>
      </c>
      <c r="AU629" s="211" t="s">
        <v>3956</v>
      </c>
      <c r="AV629" s="197" t="s">
        <v>5588</v>
      </c>
      <c r="AW629" s="134" t="str">
        <f>IFERROR(VLOOKUP(AV:AV,Q商品!B:E,4,0),"")</f>
        <v>2020年製 EfficientGrip SUV HP01 225/55R19 99V サマータイヤ 翌営業日発送</v>
      </c>
      <c r="AX629" s="134" t="str">
        <f>IFERROR(VLOOKUP(B:B,在庫!B:M,12,0),"")</f>
        <v/>
      </c>
      <c r="AY629" s="134" t="str">
        <f>IFERROR(VLOOKUP(B:B,在庫!B:L,10,0),"")</f>
        <v/>
      </c>
      <c r="AZ629" s="244" t="e">
        <f>VLOOKUP(AL:AL,[1]MICHELIN!$B:$AH,32,0)</f>
        <v>#N/A</v>
      </c>
      <c r="BA629" s="244" t="e">
        <f>VLOOKUP(AL:AL,[1]MICHELIN!$B:$AH,33,0)</f>
        <v>#N/A</v>
      </c>
      <c r="BC629" s="11" t="s">
        <v>150</v>
      </c>
    </row>
    <row r="630" spans="1:55" s="11" customFormat="1" ht="19.5" customHeight="1">
      <c r="A630" s="11">
        <f t="shared" si="213"/>
        <v>1</v>
      </c>
      <c r="B630" s="249">
        <f t="shared" si="214"/>
        <v>2354018208063</v>
      </c>
      <c r="C630" s="243">
        <f>VLOOKUP(B:B,[1]CONTINENTAL!$B:$K,9,0)</f>
        <v>12</v>
      </c>
      <c r="D630" s="11" t="s">
        <v>8693</v>
      </c>
      <c r="E630" s="397" t="s">
        <v>742</v>
      </c>
      <c r="F630" s="322" t="s">
        <v>8473</v>
      </c>
      <c r="G630" s="133" t="s">
        <v>10661</v>
      </c>
      <c r="H630" s="243">
        <v>0</v>
      </c>
      <c r="I630" s="431">
        <f>VLOOKUP(B:B,[1]CONTINENTAL!$B:$K,10,0)</f>
        <v>0</v>
      </c>
      <c r="J630" s="132"/>
      <c r="K630" s="133" t="s">
        <v>816</v>
      </c>
      <c r="L630" s="133">
        <v>14</v>
      </c>
      <c r="M630" s="135"/>
      <c r="N630" s="236"/>
      <c r="O630" s="236"/>
      <c r="P630" s="237"/>
      <c r="Q630" s="238">
        <f t="shared" si="230"/>
        <v>-954.5454545454545</v>
      </c>
      <c r="R630" s="144">
        <f t="shared" si="231"/>
        <v>13.381809523809524</v>
      </c>
      <c r="S630" s="197">
        <v>1074475982</v>
      </c>
      <c r="T630" s="305" t="s">
        <v>8206</v>
      </c>
      <c r="U630" s="194">
        <f t="shared" si="232"/>
        <v>16490</v>
      </c>
      <c r="W630" s="239">
        <v>16490</v>
      </c>
      <c r="X630" s="136">
        <f t="shared" si="233"/>
        <v>11819</v>
      </c>
      <c r="Y630" s="240">
        <f t="shared" si="234"/>
        <v>14036.363636363636</v>
      </c>
      <c r="Z630" s="142" t="str">
        <f t="shared" si="235"/>
        <v/>
      </c>
      <c r="AA630" s="137">
        <f t="shared" si="236"/>
        <v>0.15797279792746113</v>
      </c>
      <c r="AB630" s="334"/>
      <c r="AC630" s="189">
        <f t="shared" si="228"/>
        <v>16166</v>
      </c>
      <c r="AD630" s="187">
        <f t="shared" si="229"/>
        <v>17764</v>
      </c>
      <c r="AE630" s="129">
        <f t="shared" si="215"/>
        <v>1598.76</v>
      </c>
      <c r="AF630" s="130">
        <f t="shared" si="216"/>
        <v>324.76</v>
      </c>
      <c r="AG630" s="131">
        <f t="shared" si="217"/>
        <v>1.8281918486827291E-2</v>
      </c>
      <c r="AH630" s="138">
        <f t="shared" si="218"/>
        <v>1274</v>
      </c>
      <c r="AI630" s="139">
        <f t="shared" si="219"/>
        <v>7.1718081513172716E-2</v>
      </c>
      <c r="AJ630" s="139">
        <f t="shared" si="220"/>
        <v>0.13969087944063385</v>
      </c>
      <c r="AL630" s="197">
        <v>2354018208063</v>
      </c>
      <c r="AM630" s="197">
        <v>4019238036138</v>
      </c>
      <c r="AN630" s="197" t="s">
        <v>152</v>
      </c>
      <c r="AO630" s="241" t="s">
        <v>1584</v>
      </c>
      <c r="AP630" s="241" t="s">
        <v>1592</v>
      </c>
      <c r="AQ630" s="242" t="s">
        <v>34</v>
      </c>
      <c r="AR630" s="242">
        <v>29500</v>
      </c>
      <c r="AS630" s="431">
        <v>11819</v>
      </c>
      <c r="AT630" s="431">
        <v>1050</v>
      </c>
      <c r="AU630" s="211" t="s">
        <v>3956</v>
      </c>
      <c r="AV630" s="197" t="s">
        <v>5478</v>
      </c>
      <c r="AW630" s="134" t="str">
        <f>IFERROR(VLOOKUP(AV:AV,Q商品!B:E,4,0),"")</f>
        <v>2023年製 ExtremeContact DWS06 PLUS 235/40ZR18 95Y XL サマータイヤ 翌営業日発送</v>
      </c>
      <c r="AX630" s="134" t="str">
        <f>IFERROR(VLOOKUP(B:B,在庫!B:M,12,0),"")</f>
        <v/>
      </c>
      <c r="AY630" s="134" t="str">
        <f>IFERROR(VLOOKUP(B:B,在庫!B:L,10,0),"")</f>
        <v/>
      </c>
      <c r="AZ630" s="244" t="e">
        <f>VLOOKUP(AL:AL,[1]MICHELIN!$B:$AH,32,0)</f>
        <v>#N/A</v>
      </c>
      <c r="BA630" s="244" t="e">
        <f>VLOOKUP(AL:AL,[1]MICHELIN!$B:$AH,33,0)</f>
        <v>#N/A</v>
      </c>
      <c r="BC630" s="11" t="s">
        <v>2055</v>
      </c>
    </row>
    <row r="631" spans="1:55" s="11" customFormat="1" ht="19.5" customHeight="1">
      <c r="A631" s="11">
        <f t="shared" si="213"/>
        <v>1</v>
      </c>
      <c r="B631" s="249">
        <f t="shared" si="214"/>
        <v>2453519208067</v>
      </c>
      <c r="C631" s="243">
        <f>VLOOKUP(B:B,[1]CONTINENTAL!$B:$K,9,0)</f>
        <v>0</v>
      </c>
      <c r="D631" s="11" t="s">
        <v>8693</v>
      </c>
      <c r="E631" s="397" t="s">
        <v>747</v>
      </c>
      <c r="F631" s="245" t="s">
        <v>818</v>
      </c>
      <c r="G631" s="133" t="s">
        <v>10661</v>
      </c>
      <c r="H631" s="243">
        <v>0</v>
      </c>
      <c r="I631" s="431">
        <f>VLOOKUP(B:B,[1]CONTINENTAL!$B:$K,10,0)</f>
        <v>0</v>
      </c>
      <c r="J631" s="132"/>
      <c r="K631" s="133" t="s">
        <v>816</v>
      </c>
      <c r="L631" s="133">
        <v>19</v>
      </c>
      <c r="M631" s="135"/>
      <c r="N631" s="236"/>
      <c r="O631" s="236"/>
      <c r="P631" s="237"/>
      <c r="Q631" s="238">
        <f t="shared" si="230"/>
        <v>-954.5454545454545</v>
      </c>
      <c r="R631" s="144">
        <f t="shared" si="231"/>
        <v>13.634285714285715</v>
      </c>
      <c r="S631" s="197">
        <v>1074476322</v>
      </c>
      <c r="T631" s="305" t="s">
        <v>8211</v>
      </c>
      <c r="U631" s="194">
        <f t="shared" si="232"/>
        <v>0</v>
      </c>
      <c r="W631" s="239"/>
      <c r="X631" s="136">
        <f t="shared" si="233"/>
        <v>12060</v>
      </c>
      <c r="Y631" s="240">
        <f t="shared" si="234"/>
        <v>-954.5454545454545</v>
      </c>
      <c r="Z631" s="142" t="str">
        <f t="shared" si="235"/>
        <v/>
      </c>
      <c r="AA631" s="137">
        <f t="shared" si="236"/>
        <v>13.634285714285715</v>
      </c>
      <c r="AB631" s="334"/>
      <c r="AC631" s="189">
        <f t="shared" si="228"/>
        <v>0</v>
      </c>
      <c r="AD631" s="187">
        <f t="shared" si="229"/>
        <v>0</v>
      </c>
      <c r="AE631" s="129">
        <f t="shared" si="215"/>
        <v>0</v>
      </c>
      <c r="AF631" s="130">
        <f t="shared" si="216"/>
        <v>0</v>
      </c>
      <c r="AG631" s="131" t="str">
        <f t="shared" si="217"/>
        <v/>
      </c>
      <c r="AH631" s="138">
        <f t="shared" si="218"/>
        <v>0</v>
      </c>
      <c r="AI631" s="139" t="str">
        <f t="shared" si="219"/>
        <v/>
      </c>
      <c r="AJ631" s="139" t="str">
        <f t="shared" si="220"/>
        <v/>
      </c>
      <c r="AL631" s="197">
        <v>2453519208067</v>
      </c>
      <c r="AM631" s="197">
        <v>4019238036244</v>
      </c>
      <c r="AN631" s="197" t="s">
        <v>152</v>
      </c>
      <c r="AO631" s="241" t="s">
        <v>1584</v>
      </c>
      <c r="AP631" s="241" t="s">
        <v>1605</v>
      </c>
      <c r="AQ631" s="242" t="s">
        <v>126</v>
      </c>
      <c r="AR631" s="242">
        <v>30100</v>
      </c>
      <c r="AS631" s="431">
        <v>12060</v>
      </c>
      <c r="AT631" s="431">
        <v>1050</v>
      </c>
      <c r="AU631" s="211" t="s">
        <v>3956</v>
      </c>
      <c r="AV631" s="197" t="s">
        <v>5480</v>
      </c>
      <c r="AW631" s="134" t="str">
        <f>IFERROR(VLOOKUP(AV:AV,Q商品!B:E,4,0),"")</f>
        <v>2022年製 ExtremeContact DWS06 PLUS 245/35ZR19 93Y XL サマータイヤ 翌営業日発送</v>
      </c>
      <c r="AX631" s="134" t="str">
        <f>IFERROR(VLOOKUP(B:B,在庫!B:M,12,0),"")</f>
        <v/>
      </c>
      <c r="AY631" s="134" t="str">
        <f>IFERROR(VLOOKUP(B:B,在庫!B:L,10,0),"")</f>
        <v/>
      </c>
      <c r="AZ631" s="244" t="e">
        <f>VLOOKUP(AL:AL,[1]MICHELIN!$B:$AH,32,0)</f>
        <v>#N/A</v>
      </c>
      <c r="BA631" s="244" t="e">
        <f>VLOOKUP(AL:AL,[1]MICHELIN!$B:$AH,33,0)</f>
        <v>#N/A</v>
      </c>
      <c r="BC631" s="11" t="s">
        <v>150</v>
      </c>
    </row>
    <row r="632" spans="1:55" s="11" customFormat="1" ht="19.5" customHeight="1">
      <c r="A632" s="11">
        <f t="shared" si="213"/>
        <v>1</v>
      </c>
      <c r="B632" s="249">
        <f t="shared" si="214"/>
        <v>2453520208063</v>
      </c>
      <c r="C632" s="243">
        <f>VLOOKUP(B:B,[1]CONTINENTAL!$B:$K,9,0)</f>
        <v>7</v>
      </c>
      <c r="D632" s="11" t="s">
        <v>8693</v>
      </c>
      <c r="E632" s="397" t="s">
        <v>748</v>
      </c>
      <c r="F632" s="245" t="s">
        <v>819</v>
      </c>
      <c r="G632" s="133" t="s">
        <v>10661</v>
      </c>
      <c r="H632" s="243">
        <v>0</v>
      </c>
      <c r="I632" s="431">
        <f>VLOOKUP(B:B,[1]CONTINENTAL!$B:$K,10,0)</f>
        <v>0</v>
      </c>
      <c r="J632" s="132"/>
      <c r="K632" s="133" t="s">
        <v>816</v>
      </c>
      <c r="L632" s="133">
        <v>20</v>
      </c>
      <c r="M632" s="135" t="s">
        <v>2385</v>
      </c>
      <c r="N632" s="236">
        <v>15296</v>
      </c>
      <c r="O632" s="236">
        <v>0</v>
      </c>
      <c r="P632" s="237">
        <v>15296</v>
      </c>
      <c r="Q632" s="238">
        <f t="shared" si="230"/>
        <v>12950.90909090909</v>
      </c>
      <c r="R632" s="144">
        <f t="shared" si="231"/>
        <v>0.1526463568721044</v>
      </c>
      <c r="S632" s="197">
        <v>1074476320</v>
      </c>
      <c r="T632" s="305" t="s">
        <v>8212</v>
      </c>
      <c r="U632" s="194">
        <f t="shared" si="232"/>
        <v>15296</v>
      </c>
      <c r="W632" s="239">
        <v>15296</v>
      </c>
      <c r="X632" s="136">
        <f t="shared" si="233"/>
        <v>10974</v>
      </c>
      <c r="Y632" s="240">
        <f t="shared" si="234"/>
        <v>12950.90909090909</v>
      </c>
      <c r="Z632" s="142">
        <f t="shared" si="235"/>
        <v>7.7340481171548126E-2</v>
      </c>
      <c r="AA632" s="137">
        <f t="shared" si="236"/>
        <v>0.1526463568721044</v>
      </c>
      <c r="AB632" s="334"/>
      <c r="AC632" s="189">
        <f t="shared" si="228"/>
        <v>14996</v>
      </c>
      <c r="AD632" s="187">
        <f t="shared" si="229"/>
        <v>16479</v>
      </c>
      <c r="AE632" s="129">
        <f t="shared" si="215"/>
        <v>1483.11</v>
      </c>
      <c r="AF632" s="130">
        <f t="shared" si="216"/>
        <v>300.1099999999999</v>
      </c>
      <c r="AG632" s="131">
        <f t="shared" si="217"/>
        <v>1.8211663329085498E-2</v>
      </c>
      <c r="AH632" s="138">
        <f t="shared" si="218"/>
        <v>1183</v>
      </c>
      <c r="AI632" s="139">
        <f t="shared" si="219"/>
        <v>7.1788336670914499E-2</v>
      </c>
      <c r="AJ632" s="139">
        <f t="shared" si="220"/>
        <v>0.1344346935430189</v>
      </c>
      <c r="AL632" s="197">
        <v>2453520208063</v>
      </c>
      <c r="AM632" s="197">
        <v>4019238036930</v>
      </c>
      <c r="AN632" s="197" t="s">
        <v>152</v>
      </c>
      <c r="AO632" s="241" t="s">
        <v>1584</v>
      </c>
      <c r="AP632" s="241" t="s">
        <v>1615</v>
      </c>
      <c r="AQ632" s="242" t="s">
        <v>129</v>
      </c>
      <c r="AR632" s="242">
        <v>27400</v>
      </c>
      <c r="AS632" s="431">
        <v>10974</v>
      </c>
      <c r="AT632" s="431">
        <v>1050</v>
      </c>
      <c r="AU632" s="211" t="s">
        <v>3956</v>
      </c>
      <c r="AV632" s="197" t="s">
        <v>5481</v>
      </c>
      <c r="AW632" s="134" t="str">
        <f>IFERROR(VLOOKUP(AV:AV,Q商品!B:E,4,0),"")</f>
        <v>2023年製 ExtremeContact DWS06 PLUS 245/35ZR20 95Y XL サマータイヤ 翌営業日発送</v>
      </c>
      <c r="AX632" s="134" t="str">
        <f>IFERROR(VLOOKUP(B:B,在庫!B:M,12,0),"")</f>
        <v/>
      </c>
      <c r="AY632" s="134" t="str">
        <f>IFERROR(VLOOKUP(B:B,在庫!B:L,10,0),"")</f>
        <v/>
      </c>
      <c r="AZ632" s="244" t="e">
        <f>VLOOKUP(AL:AL,[1]MICHELIN!$B:$AH,32,0)</f>
        <v>#N/A</v>
      </c>
      <c r="BA632" s="244" t="e">
        <f>VLOOKUP(AL:AL,[1]MICHELIN!$B:$AH,33,0)</f>
        <v>#N/A</v>
      </c>
      <c r="BC632" s="11" t="s">
        <v>150</v>
      </c>
    </row>
    <row r="633" spans="1:55" s="11" customFormat="1" ht="19.5" customHeight="1">
      <c r="A633" s="11">
        <f t="shared" si="213"/>
        <v>1</v>
      </c>
      <c r="B633" s="249">
        <f t="shared" si="214"/>
        <v>2454020208065</v>
      </c>
      <c r="C633" s="243">
        <f>VLOOKUP(B:B,[1]CONTINENTAL!$B:$K,9,0)</f>
        <v>0</v>
      </c>
      <c r="D633" s="11" t="s">
        <v>8693</v>
      </c>
      <c r="E633" s="397" t="s">
        <v>1821</v>
      </c>
      <c r="F633" s="322" t="s">
        <v>8475</v>
      </c>
      <c r="G633" s="133" t="s">
        <v>10661</v>
      </c>
      <c r="H633" s="243">
        <v>0</v>
      </c>
      <c r="I633" s="431">
        <f>VLOOKUP(B:B,[1]CONTINENTAL!$B:$K,10,0)</f>
        <v>0</v>
      </c>
      <c r="J633" s="132"/>
      <c r="K633" s="133" t="s">
        <v>816</v>
      </c>
      <c r="L633" s="133">
        <v>23</v>
      </c>
      <c r="M633" s="135"/>
      <c r="N633" s="236"/>
      <c r="O633" s="236"/>
      <c r="P633" s="237"/>
      <c r="Q633" s="238">
        <f t="shared" si="230"/>
        <v>-954.5454545454545</v>
      </c>
      <c r="R633" s="144">
        <f t="shared" si="231"/>
        <v>16.65457142857143</v>
      </c>
      <c r="S633" s="197">
        <v>1074476148</v>
      </c>
      <c r="T633" s="305" t="s">
        <v>8215</v>
      </c>
      <c r="U633" s="194">
        <f t="shared" si="232"/>
        <v>0</v>
      </c>
      <c r="W633" s="239"/>
      <c r="X633" s="136">
        <f t="shared" si="233"/>
        <v>14943</v>
      </c>
      <c r="Y633" s="240">
        <f t="shared" si="234"/>
        <v>-954.5454545454545</v>
      </c>
      <c r="Z633" s="142" t="str">
        <f t="shared" si="235"/>
        <v/>
      </c>
      <c r="AA633" s="137">
        <f t="shared" si="236"/>
        <v>16.65457142857143</v>
      </c>
      <c r="AB633" s="334"/>
      <c r="AC633" s="189">
        <f t="shared" si="228"/>
        <v>0</v>
      </c>
      <c r="AD633" s="187">
        <f t="shared" si="229"/>
        <v>0</v>
      </c>
      <c r="AE633" s="129">
        <f t="shared" si="215"/>
        <v>0</v>
      </c>
      <c r="AF633" s="130">
        <f t="shared" si="216"/>
        <v>0</v>
      </c>
      <c r="AG633" s="131" t="str">
        <f t="shared" si="217"/>
        <v/>
      </c>
      <c r="AH633" s="138">
        <f t="shared" si="218"/>
        <v>0</v>
      </c>
      <c r="AI633" s="139" t="str">
        <f t="shared" si="219"/>
        <v/>
      </c>
      <c r="AJ633" s="139" t="str">
        <f t="shared" si="220"/>
        <v/>
      </c>
      <c r="AL633" s="197">
        <v>2454020208065</v>
      </c>
      <c r="AM633" s="197">
        <v>4019238036282</v>
      </c>
      <c r="AN633" s="197" t="s">
        <v>152</v>
      </c>
      <c r="AO633" s="241" t="s">
        <v>1584</v>
      </c>
      <c r="AP633" s="241" t="s">
        <v>1620</v>
      </c>
      <c r="AQ633" s="242" t="s">
        <v>128</v>
      </c>
      <c r="AR633" s="242">
        <v>37300</v>
      </c>
      <c r="AS633" s="431">
        <v>14943</v>
      </c>
      <c r="AT633" s="431">
        <v>1050</v>
      </c>
      <c r="AU633" s="211" t="s">
        <v>3956</v>
      </c>
      <c r="AV633" s="197" t="s">
        <v>5482</v>
      </c>
      <c r="AW633" s="134" t="str">
        <f>IFERROR(VLOOKUP(AV:AV,Q商品!B:E,4,0),"")</f>
        <v>2022年製以降 ExtremeContact DWS06 PLUS 245/40ZR20 99Y XL サマータイヤ 翌営業日発送</v>
      </c>
      <c r="AX633" s="134" t="str">
        <f>IFERROR(VLOOKUP(B:B,在庫!B:M,12,0),"")</f>
        <v/>
      </c>
      <c r="AY633" s="134" t="str">
        <f>IFERROR(VLOOKUP(B:B,在庫!B:L,10,0),"")</f>
        <v/>
      </c>
      <c r="AZ633" s="244" t="e">
        <f>VLOOKUP(AL:AL,[1]MICHELIN!$B:$AH,32,0)</f>
        <v>#N/A</v>
      </c>
      <c r="BA633" s="244" t="e">
        <f>VLOOKUP(AL:AL,[1]MICHELIN!$B:$AH,33,0)</f>
        <v>#N/A</v>
      </c>
      <c r="BC633" s="11" t="s">
        <v>2055</v>
      </c>
    </row>
    <row r="634" spans="1:55" s="11" customFormat="1" ht="19.5" customHeight="1">
      <c r="A634" s="11">
        <f t="shared" si="213"/>
        <v>1</v>
      </c>
      <c r="B634" s="249">
        <f t="shared" si="214"/>
        <v>2454520208060</v>
      </c>
      <c r="C634" s="243">
        <f>VLOOKUP(B:B,[1]CONTINENTAL!$B:$K,9,0)</f>
        <v>2</v>
      </c>
      <c r="D634" s="11" t="s">
        <v>8693</v>
      </c>
      <c r="E634" s="397" t="s">
        <v>753</v>
      </c>
      <c r="F634" s="322" t="s">
        <v>8476</v>
      </c>
      <c r="G634" s="133" t="s">
        <v>10661</v>
      </c>
      <c r="H634" s="243">
        <v>0</v>
      </c>
      <c r="I634" s="431">
        <f>VLOOKUP(B:B,[1]CONTINENTAL!$B:$K,10,0)</f>
        <v>0</v>
      </c>
      <c r="J634" s="132"/>
      <c r="K634" s="133" t="s">
        <v>816</v>
      </c>
      <c r="L634" s="133">
        <v>26</v>
      </c>
      <c r="M634" s="135"/>
      <c r="N634" s="236"/>
      <c r="O634" s="236"/>
      <c r="P634" s="237"/>
      <c r="Q634" s="238">
        <f t="shared" si="230"/>
        <v>-954.5454545454545</v>
      </c>
      <c r="R634" s="144">
        <f t="shared" si="231"/>
        <v>17.913809523809526</v>
      </c>
      <c r="S634" s="197">
        <v>1074476318</v>
      </c>
      <c r="T634" s="305" t="s">
        <v>8218</v>
      </c>
      <c r="U634" s="194">
        <f t="shared" si="232"/>
        <v>22200</v>
      </c>
      <c r="W634" s="239">
        <v>22200</v>
      </c>
      <c r="X634" s="136">
        <f t="shared" si="233"/>
        <v>16145</v>
      </c>
      <c r="Y634" s="240">
        <f t="shared" si="234"/>
        <v>19227.272727272724</v>
      </c>
      <c r="Z634" s="142" t="str">
        <f t="shared" si="235"/>
        <v/>
      </c>
      <c r="AA634" s="137">
        <f t="shared" si="236"/>
        <v>0.16030732860520081</v>
      </c>
      <c r="AB634" s="334"/>
      <c r="AC634" s="189">
        <f t="shared" si="228"/>
        <v>21764</v>
      </c>
      <c r="AD634" s="187">
        <f t="shared" si="229"/>
        <v>23916</v>
      </c>
      <c r="AE634" s="129">
        <f t="shared" si="215"/>
        <v>2152.44</v>
      </c>
      <c r="AF634" s="130">
        <f t="shared" si="216"/>
        <v>436.44000000000005</v>
      </c>
      <c r="AG634" s="131">
        <f t="shared" si="217"/>
        <v>1.8248871048670349E-2</v>
      </c>
      <c r="AH634" s="138">
        <f t="shared" si="218"/>
        <v>1716</v>
      </c>
      <c r="AI634" s="139">
        <f t="shared" si="219"/>
        <v>7.1751128951329651E-2</v>
      </c>
      <c r="AJ634" s="139">
        <f t="shared" si="220"/>
        <v>0.14205845755653046</v>
      </c>
      <c r="AL634" s="197">
        <v>2454520208060</v>
      </c>
      <c r="AM634" s="197">
        <v>4019238036329</v>
      </c>
      <c r="AN634" s="197" t="s">
        <v>152</v>
      </c>
      <c r="AO634" s="241" t="s">
        <v>1584</v>
      </c>
      <c r="AP634" s="241" t="s">
        <v>1616</v>
      </c>
      <c r="AQ634" s="242" t="s">
        <v>92</v>
      </c>
      <c r="AR634" s="242">
        <v>40300</v>
      </c>
      <c r="AS634" s="431">
        <v>16145</v>
      </c>
      <c r="AT634" s="431">
        <v>1050</v>
      </c>
      <c r="AU634" s="211" t="s">
        <v>3956</v>
      </c>
      <c r="AV634" s="197" t="s">
        <v>5483</v>
      </c>
      <c r="AW634" s="134" t="str">
        <f>IFERROR(VLOOKUP(AV:AV,Q商品!B:E,4,0),"")</f>
        <v>2022年製以降 ExtremeContact DWS06 PLUS 245/45ZR20 103Y XL サマータイヤ 翌営業日発送</v>
      </c>
      <c r="AX634" s="134" t="str">
        <f>IFERROR(VLOOKUP(B:B,在庫!B:M,12,0),"")</f>
        <v>2023年製</v>
      </c>
      <c r="AY634" s="134">
        <f>IFERROR(VLOOKUP(B:B,在庫!B:L,10,0),"")</f>
        <v>1</v>
      </c>
      <c r="AZ634" s="244" t="e">
        <f>VLOOKUP(AL:AL,[1]MICHELIN!$B:$AH,32,0)</f>
        <v>#N/A</v>
      </c>
      <c r="BA634" s="244" t="e">
        <f>VLOOKUP(AL:AL,[1]MICHELIN!$B:$AH,33,0)</f>
        <v>#N/A</v>
      </c>
      <c r="BC634" s="11" t="s">
        <v>2055</v>
      </c>
    </row>
    <row r="635" spans="1:55" s="11" customFormat="1" ht="19.5" customHeight="1">
      <c r="A635" s="11">
        <f t="shared" si="213"/>
        <v>1</v>
      </c>
      <c r="B635" s="249">
        <f t="shared" si="214"/>
        <v>2553518208065</v>
      </c>
      <c r="C635" s="243">
        <f>VLOOKUP(B:B,[1]CONTINENTAL!$B:$K,9,0)</f>
        <v>0</v>
      </c>
      <c r="D635" s="11" t="s">
        <v>8693</v>
      </c>
      <c r="E635" s="397" t="s">
        <v>1819</v>
      </c>
      <c r="F635" s="245" t="s">
        <v>820</v>
      </c>
      <c r="G635" s="133" t="s">
        <v>10661</v>
      </c>
      <c r="H635" s="243">
        <v>0</v>
      </c>
      <c r="I635" s="431">
        <f>VLOOKUP(B:B,[1]CONTINENTAL!$B:$K,10,0)</f>
        <v>0</v>
      </c>
      <c r="J635" s="132"/>
      <c r="K635" s="133" t="s">
        <v>816</v>
      </c>
      <c r="L635" s="133">
        <v>27</v>
      </c>
      <c r="M635" s="135"/>
      <c r="N635" s="236"/>
      <c r="O635" s="236"/>
      <c r="P635" s="237"/>
      <c r="Q635" s="238">
        <f t="shared" si="230"/>
        <v>-954.5454545454545</v>
      </c>
      <c r="R635" s="144">
        <f t="shared" si="231"/>
        <v>15.936952380952381</v>
      </c>
      <c r="S635" s="197">
        <v>1074476155</v>
      </c>
      <c r="T635" s="305" t="s">
        <v>8219</v>
      </c>
      <c r="U635" s="194">
        <f t="shared" si="232"/>
        <v>0</v>
      </c>
      <c r="W635" s="239"/>
      <c r="X635" s="136">
        <f t="shared" si="233"/>
        <v>14258</v>
      </c>
      <c r="Y635" s="240">
        <f t="shared" si="234"/>
        <v>-954.5454545454545</v>
      </c>
      <c r="Z635" s="142" t="str">
        <f t="shared" si="235"/>
        <v/>
      </c>
      <c r="AA635" s="137">
        <f t="shared" si="236"/>
        <v>15.936952380952381</v>
      </c>
      <c r="AB635" s="334"/>
      <c r="AC635" s="189">
        <f t="shared" ref="AC635:AC666" si="237">ROUNDDOWN(U635/1.02,0)</f>
        <v>0</v>
      </c>
      <c r="AD635" s="187">
        <f t="shared" ref="AD635:AD666" si="238">ROUNDDOWN(AC635/0.91,0)</f>
        <v>0</v>
      </c>
      <c r="AE635" s="129">
        <f t="shared" si="215"/>
        <v>0</v>
      </c>
      <c r="AF635" s="130">
        <f t="shared" si="216"/>
        <v>0</v>
      </c>
      <c r="AG635" s="131" t="str">
        <f t="shared" si="217"/>
        <v/>
      </c>
      <c r="AH635" s="138">
        <f t="shared" si="218"/>
        <v>0</v>
      </c>
      <c r="AI635" s="139" t="str">
        <f t="shared" si="219"/>
        <v/>
      </c>
      <c r="AJ635" s="139" t="str">
        <f t="shared" si="220"/>
        <v/>
      </c>
      <c r="AL635" s="197">
        <v>2553518208065</v>
      </c>
      <c r="AM635" s="197">
        <v>4019238036381</v>
      </c>
      <c r="AN635" s="197" t="s">
        <v>152</v>
      </c>
      <c r="AO635" s="241" t="s">
        <v>1584</v>
      </c>
      <c r="AP635" s="241" t="s">
        <v>1599</v>
      </c>
      <c r="AQ635" s="242" t="s">
        <v>107</v>
      </c>
      <c r="AR635" s="242">
        <v>35600</v>
      </c>
      <c r="AS635" s="431">
        <v>14258</v>
      </c>
      <c r="AT635" s="431">
        <v>1050</v>
      </c>
      <c r="AU635" s="211" t="s">
        <v>3956</v>
      </c>
      <c r="AV635" s="197" t="s">
        <v>5484</v>
      </c>
      <c r="AW635" s="134" t="str">
        <f>IFERROR(VLOOKUP(AV:AV,Q商品!B:E,4,0),"")</f>
        <v>2023年製 ExtremeContact DWS06 PLUS 255/35ZR18 94Y XL サマータイヤ 翌営業日発送</v>
      </c>
      <c r="AX635" s="134" t="str">
        <f>IFERROR(VLOOKUP(B:B,在庫!B:M,12,0),"")</f>
        <v/>
      </c>
      <c r="AY635" s="134" t="str">
        <f>IFERROR(VLOOKUP(B:B,在庫!B:L,10,0),"")</f>
        <v/>
      </c>
      <c r="AZ635" s="244" t="e">
        <f>VLOOKUP(AL:AL,[1]MICHELIN!$B:$AH,32,0)</f>
        <v>#N/A</v>
      </c>
      <c r="BA635" s="244" t="e">
        <f>VLOOKUP(AL:AL,[1]MICHELIN!$B:$AH,33,0)</f>
        <v>#N/A</v>
      </c>
      <c r="BC635" s="11" t="s">
        <v>150</v>
      </c>
    </row>
    <row r="636" spans="1:55" s="11" customFormat="1" ht="19.5" customHeight="1">
      <c r="A636" s="11">
        <f t="shared" si="213"/>
        <v>1</v>
      </c>
      <c r="B636" s="249">
        <f t="shared" si="214"/>
        <v>2553519208064</v>
      </c>
      <c r="C636" s="243">
        <f>VLOOKUP(B:B,[1]CONTINENTAL!$B:$K,9,0)</f>
        <v>4</v>
      </c>
      <c r="D636" s="11" t="s">
        <v>8693</v>
      </c>
      <c r="E636" s="397" t="s">
        <v>754</v>
      </c>
      <c r="F636" s="322" t="s">
        <v>8477</v>
      </c>
      <c r="G636" s="133" t="s">
        <v>10661</v>
      </c>
      <c r="H636" s="243">
        <v>0</v>
      </c>
      <c r="I636" s="431">
        <f>VLOOKUP(B:B,[1]CONTINENTAL!$B:$K,10,0)</f>
        <v>0</v>
      </c>
      <c r="J636" s="132"/>
      <c r="K636" s="133" t="s">
        <v>816</v>
      </c>
      <c r="L636" s="133">
        <v>28</v>
      </c>
      <c r="M636" s="135"/>
      <c r="N636" s="236"/>
      <c r="O636" s="236"/>
      <c r="P636" s="237"/>
      <c r="Q636" s="238">
        <f t="shared" si="230"/>
        <v>-954.5454545454545</v>
      </c>
      <c r="R636" s="144">
        <f t="shared" si="231"/>
        <v>16.151714285714284</v>
      </c>
      <c r="S636" s="197">
        <v>1074476149</v>
      </c>
      <c r="T636" s="305" t="s">
        <v>8220</v>
      </c>
      <c r="U636" s="194">
        <f t="shared" si="232"/>
        <v>20000</v>
      </c>
      <c r="W636" s="239">
        <v>20000</v>
      </c>
      <c r="X636" s="136">
        <f t="shared" si="233"/>
        <v>14463</v>
      </c>
      <c r="Y636" s="240">
        <f t="shared" si="234"/>
        <v>17227.272727272724</v>
      </c>
      <c r="Z636" s="142" t="str">
        <f t="shared" si="235"/>
        <v/>
      </c>
      <c r="AA636" s="137">
        <f t="shared" si="236"/>
        <v>0.16045910290237453</v>
      </c>
      <c r="AB636" s="334"/>
      <c r="AC636" s="189">
        <f t="shared" si="237"/>
        <v>19607</v>
      </c>
      <c r="AD636" s="187">
        <f t="shared" si="238"/>
        <v>21546</v>
      </c>
      <c r="AE636" s="129">
        <f t="shared" si="215"/>
        <v>1939.1399999999999</v>
      </c>
      <c r="AF636" s="130">
        <f t="shared" si="216"/>
        <v>393.13999999999987</v>
      </c>
      <c r="AG636" s="131">
        <f t="shared" si="217"/>
        <v>1.8246542281629995E-2</v>
      </c>
      <c r="AH636" s="138">
        <f t="shared" si="218"/>
        <v>1546</v>
      </c>
      <c r="AI636" s="139">
        <f t="shared" si="219"/>
        <v>7.1753457718369995E-2</v>
      </c>
      <c r="AJ636" s="139">
        <f t="shared" si="220"/>
        <v>0.14221256062074453</v>
      </c>
      <c r="AL636" s="197">
        <v>2553519208064</v>
      </c>
      <c r="AM636" s="197">
        <v>4019238036411</v>
      </c>
      <c r="AN636" s="197" t="s">
        <v>152</v>
      </c>
      <c r="AO636" s="241" t="s">
        <v>1584</v>
      </c>
      <c r="AP636" s="241" t="s">
        <v>1614</v>
      </c>
      <c r="AQ636" s="242" t="s">
        <v>100</v>
      </c>
      <c r="AR636" s="242">
        <v>36100</v>
      </c>
      <c r="AS636" s="431">
        <v>14463</v>
      </c>
      <c r="AT636" s="431">
        <v>1050</v>
      </c>
      <c r="AU636" s="211" t="s">
        <v>3956</v>
      </c>
      <c r="AV636" s="197" t="s">
        <v>5485</v>
      </c>
      <c r="AW636" s="134" t="str">
        <f>IFERROR(VLOOKUP(AV:AV,Q商品!B:E,4,0),"")</f>
        <v>2023年製以降 ExtremeContact DWS06 PLUS 255/35ZR19 96Y XL サマータイヤ 翌営業日発送</v>
      </c>
      <c r="AX636" s="134" t="str">
        <f>IFERROR(VLOOKUP(B:B,在庫!B:M,12,0),"")</f>
        <v/>
      </c>
      <c r="AY636" s="134" t="str">
        <f>IFERROR(VLOOKUP(B:B,在庫!B:L,10,0),"")</f>
        <v/>
      </c>
      <c r="AZ636" s="244" t="e">
        <f>VLOOKUP(AL:AL,[1]MICHELIN!$B:$AH,32,0)</f>
        <v>#N/A</v>
      </c>
      <c r="BA636" s="244" t="e">
        <f>VLOOKUP(AL:AL,[1]MICHELIN!$B:$AH,33,0)</f>
        <v>#N/A</v>
      </c>
      <c r="BC636" s="11" t="s">
        <v>2055</v>
      </c>
    </row>
    <row r="637" spans="1:55" s="11" customFormat="1" ht="19.5" customHeight="1">
      <c r="A637" s="11">
        <f t="shared" si="213"/>
        <v>1</v>
      </c>
      <c r="B637" s="249">
        <f t="shared" si="214"/>
        <v>2554018208067</v>
      </c>
      <c r="C637" s="243">
        <f>VLOOKUP(B:B,[1]CONTINENTAL!$B:$K,9,0)</f>
        <v>0</v>
      </c>
      <c r="D637" s="11" t="s">
        <v>8693</v>
      </c>
      <c r="E637" s="397" t="s">
        <v>1820</v>
      </c>
      <c r="F637" s="322" t="s">
        <v>8478</v>
      </c>
      <c r="G637" s="133" t="s">
        <v>10661</v>
      </c>
      <c r="H637" s="243">
        <v>0</v>
      </c>
      <c r="I637" s="431">
        <f>VLOOKUP(B:B,[1]CONTINENTAL!$B:$K,10,0)</f>
        <v>0</v>
      </c>
      <c r="J637" s="132"/>
      <c r="K637" s="133" t="s">
        <v>816</v>
      </c>
      <c r="L637" s="133">
        <v>30</v>
      </c>
      <c r="M637" s="135"/>
      <c r="N637" s="236"/>
      <c r="O637" s="236"/>
      <c r="P637" s="237"/>
      <c r="Q637" s="238">
        <f t="shared" si="230"/>
        <v>-954.5454545454545</v>
      </c>
      <c r="R637" s="144">
        <f t="shared" si="231"/>
        <v>15.396380952380953</v>
      </c>
      <c r="S637" s="197">
        <v>1074476406</v>
      </c>
      <c r="T637" s="305" t="s">
        <v>8222</v>
      </c>
      <c r="U637" s="194">
        <f t="shared" si="232"/>
        <v>0</v>
      </c>
      <c r="W637" s="239"/>
      <c r="X637" s="136">
        <f t="shared" si="233"/>
        <v>13742</v>
      </c>
      <c r="Y637" s="240">
        <f t="shared" si="234"/>
        <v>-954.5454545454545</v>
      </c>
      <c r="Z637" s="142" t="str">
        <f t="shared" si="235"/>
        <v/>
      </c>
      <c r="AA637" s="137">
        <f t="shared" si="236"/>
        <v>15.396380952380953</v>
      </c>
      <c r="AB637" s="334"/>
      <c r="AC637" s="189">
        <f t="shared" si="237"/>
        <v>0</v>
      </c>
      <c r="AD637" s="187">
        <f t="shared" si="238"/>
        <v>0</v>
      </c>
      <c r="AE637" s="129">
        <f t="shared" si="215"/>
        <v>0</v>
      </c>
      <c r="AF637" s="130">
        <f t="shared" si="216"/>
        <v>0</v>
      </c>
      <c r="AG637" s="131" t="str">
        <f t="shared" si="217"/>
        <v/>
      </c>
      <c r="AH637" s="138">
        <f t="shared" si="218"/>
        <v>0</v>
      </c>
      <c r="AI637" s="139" t="str">
        <f t="shared" si="219"/>
        <v/>
      </c>
      <c r="AJ637" s="139" t="str">
        <f t="shared" si="220"/>
        <v/>
      </c>
      <c r="AL637" s="197">
        <v>2554018208067</v>
      </c>
      <c r="AM637" s="197">
        <v>4019238036435</v>
      </c>
      <c r="AN637" s="197" t="s">
        <v>152</v>
      </c>
      <c r="AO637" s="241" t="s">
        <v>1584</v>
      </c>
      <c r="AP637" s="241" t="s">
        <v>1603</v>
      </c>
      <c r="AQ637" s="242" t="s">
        <v>137</v>
      </c>
      <c r="AR637" s="242">
        <v>34300</v>
      </c>
      <c r="AS637" s="431">
        <v>13742</v>
      </c>
      <c r="AT637" s="431">
        <v>1050</v>
      </c>
      <c r="AU637" s="211" t="s">
        <v>3956</v>
      </c>
      <c r="AV637" s="197" t="s">
        <v>5487</v>
      </c>
      <c r="AW637" s="134" t="str">
        <f>IFERROR(VLOOKUP(AV:AV,Q商品!B:E,4,0),"")</f>
        <v>2022年製 ExtremeContact DWS06 PLUS 255/40ZR18 99Y XL サマータイヤ 翌営業日発送</v>
      </c>
      <c r="AX637" s="134" t="str">
        <f>IFERROR(VLOOKUP(B:B,在庫!B:M,12,0),"")</f>
        <v/>
      </c>
      <c r="AY637" s="134" t="str">
        <f>IFERROR(VLOOKUP(B:B,在庫!B:L,10,0),"")</f>
        <v/>
      </c>
      <c r="AZ637" s="244" t="e">
        <f>VLOOKUP(AL:AL,[1]MICHELIN!$B:$AH,32,0)</f>
        <v>#N/A</v>
      </c>
      <c r="BA637" s="244" t="e">
        <f>VLOOKUP(AL:AL,[1]MICHELIN!$B:$AH,33,0)</f>
        <v>#N/A</v>
      </c>
      <c r="BC637" s="11" t="s">
        <v>2055</v>
      </c>
    </row>
    <row r="638" spans="1:55" s="11" customFormat="1" ht="19.5" customHeight="1">
      <c r="A638" s="11">
        <f t="shared" si="213"/>
        <v>1</v>
      </c>
      <c r="B638" s="249">
        <f t="shared" si="214"/>
        <v>2753020208069</v>
      </c>
      <c r="C638" s="243">
        <f>VLOOKUP(B:B,[1]CONTINENTAL!$B:$K,9,0)</f>
        <v>6</v>
      </c>
      <c r="D638" s="11" t="s">
        <v>8693</v>
      </c>
      <c r="E638" s="397" t="s">
        <v>758</v>
      </c>
      <c r="F638" s="322" t="s">
        <v>8479</v>
      </c>
      <c r="G638" s="133" t="s">
        <v>10661</v>
      </c>
      <c r="H638" s="243">
        <v>0</v>
      </c>
      <c r="I638" s="431">
        <f>VLOOKUP(B:B,[1]CONTINENTAL!$B:$K,10,0)</f>
        <v>0</v>
      </c>
      <c r="J638" s="132"/>
      <c r="K638" s="133" t="s">
        <v>816</v>
      </c>
      <c r="L638" s="133">
        <v>35</v>
      </c>
      <c r="M638" s="135"/>
      <c r="N638" s="236"/>
      <c r="O638" s="236"/>
      <c r="P638" s="237"/>
      <c r="Q638" s="238">
        <f t="shared" si="230"/>
        <v>-954.5454545454545</v>
      </c>
      <c r="R638" s="144">
        <f t="shared" si="231"/>
        <v>16.104571428571429</v>
      </c>
      <c r="S638" s="197">
        <v>1074476316</v>
      </c>
      <c r="T638" s="305" t="s">
        <v>8227</v>
      </c>
      <c r="U638" s="194">
        <f t="shared" si="232"/>
        <v>19895</v>
      </c>
      <c r="W638" s="239">
        <v>19895</v>
      </c>
      <c r="X638" s="136">
        <f t="shared" si="233"/>
        <v>14418</v>
      </c>
      <c r="Y638" s="240">
        <f t="shared" si="234"/>
        <v>17131.81818181818</v>
      </c>
      <c r="Z638" s="142" t="str">
        <f t="shared" si="235"/>
        <v/>
      </c>
      <c r="AA638" s="137">
        <f t="shared" si="236"/>
        <v>0.15840806579994685</v>
      </c>
      <c r="AB638" s="334"/>
      <c r="AC638" s="189">
        <f t="shared" si="237"/>
        <v>19504</v>
      </c>
      <c r="AD638" s="187">
        <f t="shared" si="238"/>
        <v>21432</v>
      </c>
      <c r="AE638" s="129">
        <f t="shared" si="215"/>
        <v>1928.8799999999999</v>
      </c>
      <c r="AF638" s="130">
        <f t="shared" si="216"/>
        <v>391.87999999999988</v>
      </c>
      <c r="AG638" s="131">
        <f t="shared" si="217"/>
        <v>1.8284807764091072E-2</v>
      </c>
      <c r="AH638" s="138">
        <f t="shared" si="218"/>
        <v>1537</v>
      </c>
      <c r="AI638" s="139">
        <f t="shared" si="219"/>
        <v>7.1715192235908914E-2</v>
      </c>
      <c r="AJ638" s="139">
        <f t="shared" si="220"/>
        <v>0.14012325803585576</v>
      </c>
      <c r="AL638" s="197">
        <v>2753020208069</v>
      </c>
      <c r="AM638" s="197">
        <v>4019238036626</v>
      </c>
      <c r="AN638" s="197" t="s">
        <v>152</v>
      </c>
      <c r="AO638" s="241" t="s">
        <v>1584</v>
      </c>
      <c r="AP638" s="241" t="s">
        <v>1618</v>
      </c>
      <c r="AQ638" s="242" t="s">
        <v>133</v>
      </c>
      <c r="AR638" s="242">
        <v>36000</v>
      </c>
      <c r="AS638" s="431">
        <v>14418</v>
      </c>
      <c r="AT638" s="431">
        <v>1050</v>
      </c>
      <c r="AU638" s="211" t="s">
        <v>3956</v>
      </c>
      <c r="AV638" s="197" t="s">
        <v>5489</v>
      </c>
      <c r="AW638" s="134" t="str">
        <f>IFERROR(VLOOKUP(AV:AV,Q商品!B:E,4,0),"")</f>
        <v>2023年製 ExtremeContact DWS06 PLUS 275/30ZR20 97Y XL サマータイヤ 翌営業日発送</v>
      </c>
      <c r="AX638" s="134" t="str">
        <f>IFERROR(VLOOKUP(B:B,在庫!B:M,12,0),"")</f>
        <v>2023年製</v>
      </c>
      <c r="AY638" s="134">
        <f>IFERROR(VLOOKUP(B:B,在庫!B:L,10,0),"")</f>
        <v>1</v>
      </c>
      <c r="AZ638" s="244" t="e">
        <f>VLOOKUP(AL:AL,[1]MICHELIN!$B:$AH,32,0)</f>
        <v>#N/A</v>
      </c>
      <c r="BA638" s="244" t="e">
        <f>VLOOKUP(AL:AL,[1]MICHELIN!$B:$AH,33,0)</f>
        <v>#N/A</v>
      </c>
      <c r="BC638" s="11" t="s">
        <v>2055</v>
      </c>
    </row>
    <row r="639" spans="1:55" s="11" customFormat="1" ht="19.5" customHeight="1">
      <c r="A639" s="11">
        <f t="shared" si="213"/>
        <v>1</v>
      </c>
      <c r="B639" s="249">
        <f t="shared" si="214"/>
        <v>2753519208068</v>
      </c>
      <c r="C639" s="243">
        <f>VLOOKUP(B:B,[1]CONTINENTAL!$B:$K,9,0)</f>
        <v>0</v>
      </c>
      <c r="D639" s="11" t="s">
        <v>8693</v>
      </c>
      <c r="E639" s="397" t="s">
        <v>760</v>
      </c>
      <c r="F639" s="245" t="s">
        <v>823</v>
      </c>
      <c r="G639" s="133" t="s">
        <v>10661</v>
      </c>
      <c r="H639" s="243">
        <v>0</v>
      </c>
      <c r="I639" s="431">
        <f>VLOOKUP(B:B,[1]CONTINENTAL!$B:$K,10,0)</f>
        <v>0</v>
      </c>
      <c r="J639" s="132"/>
      <c r="K639" s="133" t="s">
        <v>816</v>
      </c>
      <c r="L639" s="133">
        <v>37</v>
      </c>
      <c r="M639" s="135"/>
      <c r="N639" s="236"/>
      <c r="O639" s="236"/>
      <c r="P639" s="237"/>
      <c r="Q639" s="238">
        <f t="shared" si="230"/>
        <v>-954.5454545454545</v>
      </c>
      <c r="R639" s="144">
        <f t="shared" si="231"/>
        <v>16.943714285714286</v>
      </c>
      <c r="S639" s="197">
        <v>1074476165</v>
      </c>
      <c r="T639" s="305" t="s">
        <v>8229</v>
      </c>
      <c r="U639" s="194">
        <f t="shared" si="232"/>
        <v>0</v>
      </c>
      <c r="W639" s="239"/>
      <c r="X639" s="136">
        <f t="shared" si="233"/>
        <v>15219</v>
      </c>
      <c r="Y639" s="240">
        <f t="shared" si="234"/>
        <v>-954.5454545454545</v>
      </c>
      <c r="Z639" s="142" t="str">
        <f t="shared" si="235"/>
        <v/>
      </c>
      <c r="AA639" s="137">
        <f t="shared" si="236"/>
        <v>16.943714285714286</v>
      </c>
      <c r="AB639" s="334"/>
      <c r="AC639" s="189">
        <f t="shared" si="237"/>
        <v>0</v>
      </c>
      <c r="AD639" s="187">
        <f t="shared" si="238"/>
        <v>0</v>
      </c>
      <c r="AE639" s="129">
        <f t="shared" si="215"/>
        <v>0</v>
      </c>
      <c r="AF639" s="130">
        <f t="shared" si="216"/>
        <v>0</v>
      </c>
      <c r="AG639" s="131" t="str">
        <f t="shared" si="217"/>
        <v/>
      </c>
      <c r="AH639" s="138">
        <f t="shared" si="218"/>
        <v>0</v>
      </c>
      <c r="AI639" s="139" t="str">
        <f t="shared" si="219"/>
        <v/>
      </c>
      <c r="AJ639" s="139" t="str">
        <f t="shared" si="220"/>
        <v/>
      </c>
      <c r="AL639" s="197">
        <v>2753519208068</v>
      </c>
      <c r="AM639" s="197">
        <v>4019238036640</v>
      </c>
      <c r="AN639" s="197" t="s">
        <v>152</v>
      </c>
      <c r="AO639" s="241" t="s">
        <v>1584</v>
      </c>
      <c r="AP639" s="241" t="s">
        <v>1607</v>
      </c>
      <c r="AQ639" s="242" t="s">
        <v>122</v>
      </c>
      <c r="AR639" s="242">
        <v>38000</v>
      </c>
      <c r="AS639" s="431">
        <v>15219</v>
      </c>
      <c r="AT639" s="431">
        <v>1050</v>
      </c>
      <c r="AU639" s="211" t="s">
        <v>3956</v>
      </c>
      <c r="AV639" s="197" t="s">
        <v>5490</v>
      </c>
      <c r="AW639" s="134" t="str">
        <f>IFERROR(VLOOKUP(AV:AV,Q商品!B:E,4,0),"")</f>
        <v>2022年製以降 ExtremeContact DWS06 PLUS 275/35ZR19 100Y XL サマータイヤ 翌営業日発送</v>
      </c>
      <c r="AX639" s="134" t="str">
        <f>IFERROR(VLOOKUP(B:B,在庫!B:M,12,0),"")</f>
        <v/>
      </c>
      <c r="AY639" s="134" t="str">
        <f>IFERROR(VLOOKUP(B:B,在庫!B:L,10,0),"")</f>
        <v/>
      </c>
      <c r="AZ639" s="244" t="e">
        <f>VLOOKUP(AL:AL,[1]MICHELIN!$B:$AH,32,0)</f>
        <v>#N/A</v>
      </c>
      <c r="BA639" s="244" t="e">
        <f>VLOOKUP(AL:AL,[1]MICHELIN!$B:$AH,33,0)</f>
        <v>#N/A</v>
      </c>
      <c r="BC639" s="11" t="s">
        <v>150</v>
      </c>
    </row>
    <row r="640" spans="1:55" s="11" customFormat="1" ht="19.5" customHeight="1">
      <c r="A640" s="11">
        <f t="shared" si="213"/>
        <v>1</v>
      </c>
      <c r="B640" s="249">
        <f t="shared" si="214"/>
        <v>2754020208066</v>
      </c>
      <c r="C640" s="243">
        <f>VLOOKUP(B:B,[1]CONTINENTAL!$B:$K,9,0)</f>
        <v>0</v>
      </c>
      <c r="D640" s="11" t="s">
        <v>8693</v>
      </c>
      <c r="E640" s="397" t="s">
        <v>762</v>
      </c>
      <c r="F640" s="322" t="s">
        <v>8480</v>
      </c>
      <c r="G640" s="133" t="s">
        <v>10661</v>
      </c>
      <c r="H640" s="243">
        <v>0</v>
      </c>
      <c r="I640" s="431">
        <f>VLOOKUP(B:B,[1]CONTINENTAL!$B:$K,10,0)</f>
        <v>0</v>
      </c>
      <c r="J640" s="132"/>
      <c r="K640" s="133" t="s">
        <v>816</v>
      </c>
      <c r="L640" s="133">
        <v>39</v>
      </c>
      <c r="M640" s="135"/>
      <c r="N640" s="236"/>
      <c r="O640" s="236"/>
      <c r="P640" s="237"/>
      <c r="Q640" s="238">
        <f t="shared" si="230"/>
        <v>-954.5454545454545</v>
      </c>
      <c r="R640" s="144">
        <f t="shared" si="231"/>
        <v>20.216476190476193</v>
      </c>
      <c r="S640" s="197">
        <v>1074476405</v>
      </c>
      <c r="T640" s="305" t="s">
        <v>8231</v>
      </c>
      <c r="U640" s="194">
        <f t="shared" si="232"/>
        <v>0</v>
      </c>
      <c r="W640" s="239"/>
      <c r="X640" s="136">
        <f t="shared" si="233"/>
        <v>18343</v>
      </c>
      <c r="Y640" s="240">
        <f t="shared" si="234"/>
        <v>-954.5454545454545</v>
      </c>
      <c r="Z640" s="142" t="str">
        <f t="shared" si="235"/>
        <v/>
      </c>
      <c r="AA640" s="137">
        <f t="shared" si="236"/>
        <v>20.216476190476193</v>
      </c>
      <c r="AB640" s="334"/>
      <c r="AC640" s="189">
        <f t="shared" si="237"/>
        <v>0</v>
      </c>
      <c r="AD640" s="187">
        <f t="shared" si="238"/>
        <v>0</v>
      </c>
      <c r="AE640" s="129">
        <f t="shared" si="215"/>
        <v>0</v>
      </c>
      <c r="AF640" s="130">
        <f t="shared" si="216"/>
        <v>0</v>
      </c>
      <c r="AG640" s="131" t="str">
        <f t="shared" si="217"/>
        <v/>
      </c>
      <c r="AH640" s="138">
        <f t="shared" si="218"/>
        <v>0</v>
      </c>
      <c r="AI640" s="139" t="str">
        <f t="shared" si="219"/>
        <v/>
      </c>
      <c r="AJ640" s="139" t="str">
        <f t="shared" si="220"/>
        <v/>
      </c>
      <c r="AL640" s="197">
        <v>2754020208066</v>
      </c>
      <c r="AM640" s="197">
        <v>4019238036701</v>
      </c>
      <c r="AN640" s="197" t="s">
        <v>152</v>
      </c>
      <c r="AO640" s="241" t="s">
        <v>1584</v>
      </c>
      <c r="AP640" s="241" t="s">
        <v>1621</v>
      </c>
      <c r="AQ640" s="242" t="s">
        <v>94</v>
      </c>
      <c r="AR640" s="242">
        <v>45800</v>
      </c>
      <c r="AS640" s="431">
        <v>18343</v>
      </c>
      <c r="AT640" s="431">
        <v>1050</v>
      </c>
      <c r="AU640" s="211" t="s">
        <v>3956</v>
      </c>
      <c r="AV640" s="197" t="s">
        <v>5491</v>
      </c>
      <c r="AW640" s="134" t="str">
        <f>IFERROR(VLOOKUP(AV:AV,Q商品!B:E,4,0),"")</f>
        <v>2022年製ExtremeContact DWS06 PLUS 275/40ZR20 106Y XL サマータイヤ 翌営業日発送</v>
      </c>
      <c r="AX640" s="134" t="str">
        <f>IFERROR(VLOOKUP(B:B,在庫!B:M,12,0),"")</f>
        <v/>
      </c>
      <c r="AY640" s="134" t="str">
        <f>IFERROR(VLOOKUP(B:B,在庫!B:L,10,0),"")</f>
        <v/>
      </c>
      <c r="AZ640" s="244" t="e">
        <f>VLOOKUP(AL:AL,[1]MICHELIN!$B:$AH,32,0)</f>
        <v>#N/A</v>
      </c>
      <c r="BA640" s="244" t="e">
        <f>VLOOKUP(AL:AL,[1]MICHELIN!$B:$AH,33,0)</f>
        <v>#N/A</v>
      </c>
      <c r="BC640" s="11" t="s">
        <v>2055</v>
      </c>
    </row>
    <row r="641" spans="1:55" s="11" customFormat="1" ht="19.5" customHeight="1">
      <c r="A641" s="11">
        <f t="shared" si="213"/>
        <v>1</v>
      </c>
      <c r="B641" s="249">
        <f t="shared" si="214"/>
        <v>2055516209858</v>
      </c>
      <c r="C641" s="243">
        <f>VLOOKUP(B:B,[1]CONTINENTAL!$B:$K,9,0)</f>
        <v>0</v>
      </c>
      <c r="D641" s="11" t="s">
        <v>8693</v>
      </c>
      <c r="E641" s="397" t="s">
        <v>1707</v>
      </c>
      <c r="F641" s="245" t="s">
        <v>1842</v>
      </c>
      <c r="G641" s="134" t="e">
        <v>#N/A</v>
      </c>
      <c r="H641" s="243">
        <v>0</v>
      </c>
      <c r="I641" s="431">
        <f>VLOOKUP(B:B,[1]CONTINENTAL!$B:$K,10,0)</f>
        <v>0</v>
      </c>
      <c r="J641" s="132"/>
      <c r="K641" s="133" t="s">
        <v>8700</v>
      </c>
      <c r="L641" s="133">
        <v>1</v>
      </c>
      <c r="M641" s="135"/>
      <c r="N641" s="236"/>
      <c r="O641" s="236"/>
      <c r="P641" s="237"/>
      <c r="Q641" s="238">
        <f t="shared" si="230"/>
        <v>-477.27272727272725</v>
      </c>
      <c r="R641" s="144">
        <f t="shared" si="231"/>
        <v>13.571428571428571</v>
      </c>
      <c r="S641" s="197"/>
      <c r="T641" s="305"/>
      <c r="U641" s="194">
        <f t="shared" si="232"/>
        <v>0</v>
      </c>
      <c r="W641" s="239"/>
      <c r="X641" s="136">
        <f t="shared" si="233"/>
        <v>6000</v>
      </c>
      <c r="Y641" s="240">
        <f t="shared" si="234"/>
        <v>-477.27272727272725</v>
      </c>
      <c r="Z641" s="142" t="str">
        <f t="shared" si="235"/>
        <v/>
      </c>
      <c r="AA641" s="137">
        <f t="shared" si="236"/>
        <v>13.571428571428571</v>
      </c>
      <c r="AB641" s="334" t="s">
        <v>8915</v>
      </c>
      <c r="AC641" s="189">
        <f t="shared" si="237"/>
        <v>0</v>
      </c>
      <c r="AD641" s="187">
        <f t="shared" si="238"/>
        <v>0</v>
      </c>
      <c r="AE641" s="129">
        <f t="shared" si="215"/>
        <v>0</v>
      </c>
      <c r="AF641" s="130">
        <f t="shared" si="216"/>
        <v>0</v>
      </c>
      <c r="AG641" s="131" t="str">
        <f t="shared" si="217"/>
        <v/>
      </c>
      <c r="AH641" s="138">
        <f t="shared" si="218"/>
        <v>0</v>
      </c>
      <c r="AI641" s="139" t="str">
        <f t="shared" si="219"/>
        <v/>
      </c>
      <c r="AJ641" s="139" t="str">
        <f t="shared" si="220"/>
        <v/>
      </c>
      <c r="AL641" s="197">
        <v>2055516209858</v>
      </c>
      <c r="AM641" s="197">
        <v>4019238754155</v>
      </c>
      <c r="AN641" s="197" t="s">
        <v>152</v>
      </c>
      <c r="AO641" s="241" t="s">
        <v>1622</v>
      </c>
      <c r="AP641" s="241" t="s">
        <v>901</v>
      </c>
      <c r="AQ641" s="242" t="s">
        <v>35</v>
      </c>
      <c r="AR641" s="242" t="s">
        <v>152</v>
      </c>
      <c r="AS641" s="431">
        <v>6000</v>
      </c>
      <c r="AT641" s="431">
        <v>525</v>
      </c>
      <c r="AU641" s="211" t="s">
        <v>3956</v>
      </c>
      <c r="AV641" s="197"/>
      <c r="AW641" s="134" t="str">
        <f>IFERROR(VLOOKUP(AV:AV,Q商品!B:E,4,0),"")</f>
        <v/>
      </c>
      <c r="AX641" s="134" t="str">
        <f>IFERROR(VLOOKUP(B:B,在庫!B:M,12,0),"")</f>
        <v>2023年製</v>
      </c>
      <c r="AY641" s="134">
        <f>IFERROR(VLOOKUP(B:B,在庫!B:L,10,0),"")</f>
        <v>1</v>
      </c>
      <c r="AZ641" s="244" t="e">
        <f>VLOOKUP(AL:AL,[1]MICHELIN!$B:$AH,32,0)</f>
        <v>#N/A</v>
      </c>
      <c r="BA641" s="244" t="e">
        <f>VLOOKUP(AL:AL,[1]MICHELIN!$B:$AH,33,0)</f>
        <v>#N/A</v>
      </c>
      <c r="BC641" s="11" t="e">
        <v>#N/A</v>
      </c>
    </row>
    <row r="642" spans="1:55" s="11" customFormat="1" ht="19.5" customHeight="1">
      <c r="A642" s="11">
        <f t="shared" si="213"/>
        <v>1</v>
      </c>
      <c r="B642" s="249">
        <f t="shared" si="214"/>
        <v>2254517209854</v>
      </c>
      <c r="C642" s="243">
        <f>VLOOKUP(B:B,[1]CONTINENTAL!$B:$K,9,0)</f>
        <v>0</v>
      </c>
      <c r="D642" s="11" t="s">
        <v>8693</v>
      </c>
      <c r="E642" s="397" t="s">
        <v>1708</v>
      </c>
      <c r="F642" s="245"/>
      <c r="G642" s="134" t="e">
        <v>#N/A</v>
      </c>
      <c r="H642" s="243">
        <v>0</v>
      </c>
      <c r="I642" s="431">
        <f>VLOOKUP(B:B,[1]CONTINENTAL!$B:$K,10,0)</f>
        <v>0</v>
      </c>
      <c r="J642" s="132"/>
      <c r="K642" s="133" t="s">
        <v>8700</v>
      </c>
      <c r="L642" s="133">
        <v>5</v>
      </c>
      <c r="M642" s="135"/>
      <c r="N642" s="236"/>
      <c r="O642" s="236"/>
      <c r="P642" s="237"/>
      <c r="Q642" s="238">
        <f t="shared" si="230"/>
        <v>-477.27272727272725</v>
      </c>
      <c r="R642" s="144">
        <f t="shared" si="231"/>
        <v>14.828571428571429</v>
      </c>
      <c r="S642" s="197"/>
      <c r="T642" s="305"/>
      <c r="U642" s="194">
        <f t="shared" si="232"/>
        <v>0</v>
      </c>
      <c r="W642" s="239"/>
      <c r="X642" s="136">
        <f t="shared" si="233"/>
        <v>6600</v>
      </c>
      <c r="Y642" s="240">
        <f t="shared" si="234"/>
        <v>-477.27272727272725</v>
      </c>
      <c r="Z642" s="142" t="str">
        <f t="shared" si="235"/>
        <v/>
      </c>
      <c r="AA642" s="137">
        <f t="shared" si="236"/>
        <v>14.828571428571429</v>
      </c>
      <c r="AB642" s="334" t="s">
        <v>8915</v>
      </c>
      <c r="AC642" s="189">
        <f t="shared" si="237"/>
        <v>0</v>
      </c>
      <c r="AD642" s="187">
        <f t="shared" si="238"/>
        <v>0</v>
      </c>
      <c r="AE642" s="129">
        <f t="shared" si="215"/>
        <v>0</v>
      </c>
      <c r="AF642" s="130">
        <f t="shared" si="216"/>
        <v>0</v>
      </c>
      <c r="AG642" s="131" t="str">
        <f t="shared" si="217"/>
        <v/>
      </c>
      <c r="AH642" s="138">
        <f t="shared" si="218"/>
        <v>0</v>
      </c>
      <c r="AI642" s="139" t="str">
        <f t="shared" si="219"/>
        <v/>
      </c>
      <c r="AJ642" s="139" t="str">
        <f t="shared" si="220"/>
        <v/>
      </c>
      <c r="AL642" s="197">
        <v>2254517209854</v>
      </c>
      <c r="AM642" s="197">
        <v>4019238591286</v>
      </c>
      <c r="AN642" s="197" t="s">
        <v>152</v>
      </c>
      <c r="AO642" s="241" t="s">
        <v>1622</v>
      </c>
      <c r="AP642" s="241" t="s">
        <v>1059</v>
      </c>
      <c r="AQ642" s="242" t="s">
        <v>37</v>
      </c>
      <c r="AR642" s="242" t="s">
        <v>152</v>
      </c>
      <c r="AS642" s="431">
        <v>6600</v>
      </c>
      <c r="AT642" s="431">
        <v>525</v>
      </c>
      <c r="AU642" s="211" t="s">
        <v>3956</v>
      </c>
      <c r="AV642" s="197"/>
      <c r="AW642" s="134" t="str">
        <f>IFERROR(VLOOKUP(AV:AV,Q商品!B:E,4,0),"")</f>
        <v/>
      </c>
      <c r="AX642" s="134" t="str">
        <f>IFERROR(VLOOKUP(B:B,在庫!B:M,12,0),"")</f>
        <v/>
      </c>
      <c r="AY642" s="134" t="str">
        <f>IFERROR(VLOOKUP(B:B,在庫!B:L,10,0),"")</f>
        <v/>
      </c>
      <c r="AZ642" s="244" t="e">
        <f>VLOOKUP(AL:AL,[1]MICHELIN!$B:$AH,32,0)</f>
        <v>#N/A</v>
      </c>
      <c r="BA642" s="244" t="e">
        <f>VLOOKUP(AL:AL,[1]MICHELIN!$B:$AH,33,0)</f>
        <v>#N/A</v>
      </c>
      <c r="BC642" s="11" t="e">
        <v>#N/A</v>
      </c>
    </row>
    <row r="643" spans="1:55" s="11" customFormat="1" ht="19.5" customHeight="1">
      <c r="A643" s="11">
        <f t="shared" ref="A643:A706" si="239">COUNTIF(E:E,E643)</f>
        <v>1</v>
      </c>
      <c r="B643" s="249">
        <f t="shared" ref="B643:B706" si="240">AL643</f>
        <v>2254518209822</v>
      </c>
      <c r="C643" s="243">
        <f>VLOOKUP(B:B,[1]CONTINENTAL!$B:$K,9,0)</f>
        <v>22</v>
      </c>
      <c r="D643" s="11" t="s">
        <v>8693</v>
      </c>
      <c r="E643" s="397" t="s">
        <v>1709</v>
      </c>
      <c r="F643" s="158"/>
      <c r="G643" s="134" t="e">
        <v>#N/A</v>
      </c>
      <c r="H643" s="243">
        <v>0</v>
      </c>
      <c r="I643" s="431">
        <f>VLOOKUP(B:B,[1]CONTINENTAL!$B:$K,10,0)</f>
        <v>0</v>
      </c>
      <c r="J643" s="132"/>
      <c r="K643" s="133" t="s">
        <v>8700</v>
      </c>
      <c r="L643" s="133">
        <v>6</v>
      </c>
      <c r="M643" s="135"/>
      <c r="N643" s="236"/>
      <c r="O643" s="236"/>
      <c r="P643" s="237"/>
      <c r="Q643" s="238">
        <f t="shared" si="230"/>
        <v>-954.5454545454545</v>
      </c>
      <c r="R643" s="144">
        <f t="shared" si="231"/>
        <v>8.8571428571428577</v>
      </c>
      <c r="S643" s="197"/>
      <c r="T643" s="305"/>
      <c r="U643" s="194">
        <f t="shared" si="232"/>
        <v>0</v>
      </c>
      <c r="W643" s="239"/>
      <c r="X643" s="136">
        <f t="shared" si="233"/>
        <v>7500</v>
      </c>
      <c r="Y643" s="240">
        <f t="shared" si="234"/>
        <v>-954.5454545454545</v>
      </c>
      <c r="Z643" s="142" t="str">
        <f t="shared" si="235"/>
        <v/>
      </c>
      <c r="AA643" s="137">
        <f t="shared" si="236"/>
        <v>8.8571428571428577</v>
      </c>
      <c r="AB643" s="334" t="s">
        <v>8915</v>
      </c>
      <c r="AC643" s="189">
        <f t="shared" si="237"/>
        <v>0</v>
      </c>
      <c r="AD643" s="187">
        <f t="shared" si="238"/>
        <v>0</v>
      </c>
      <c r="AE643" s="129">
        <f t="shared" ref="AE643:AE706" si="241">AD643*0.09</f>
        <v>0</v>
      </c>
      <c r="AF643" s="130">
        <f t="shared" ref="AF643:AF706" si="242">AE643-AH643</f>
        <v>0</v>
      </c>
      <c r="AG643" s="131" t="str">
        <f t="shared" ref="AG643:AG706" si="243">IFERROR(AF643/AD643,"")</f>
        <v/>
      </c>
      <c r="AH643" s="138">
        <f t="shared" ref="AH643:AH706" si="244">AD643-U643</f>
        <v>0</v>
      </c>
      <c r="AI643" s="139" t="str">
        <f t="shared" ref="AI643:AI706" si="245">IFERROR(AH643/AD643,"")</f>
        <v/>
      </c>
      <c r="AJ643" s="139" t="str">
        <f t="shared" ref="AJ643:AJ706" si="246">IFERROR(AA643-AG643,"")</f>
        <v/>
      </c>
      <c r="AL643" s="197">
        <v>2254518209822</v>
      </c>
      <c r="AM643" s="197">
        <v>4019238732122</v>
      </c>
      <c r="AN643" s="197" t="s">
        <v>152</v>
      </c>
      <c r="AO643" s="241" t="s">
        <v>1622</v>
      </c>
      <c r="AP643" s="241" t="s">
        <v>1208</v>
      </c>
      <c r="AQ643" s="242" t="s">
        <v>40</v>
      </c>
      <c r="AR643" s="242" t="s">
        <v>152</v>
      </c>
      <c r="AS643" s="431">
        <v>7500</v>
      </c>
      <c r="AT643" s="431">
        <v>1050</v>
      </c>
      <c r="AU643" s="211" t="s">
        <v>3956</v>
      </c>
      <c r="AV643" s="197"/>
      <c r="AW643" s="134" t="str">
        <f>IFERROR(VLOOKUP(AV:AV,Q商品!B:E,4,0),"")</f>
        <v/>
      </c>
      <c r="AX643" s="134" t="str">
        <f>IFERROR(VLOOKUP(B:B,在庫!B:M,12,0),"")</f>
        <v/>
      </c>
      <c r="AY643" s="134" t="str">
        <f>IFERROR(VLOOKUP(B:B,在庫!B:L,10,0),"")</f>
        <v/>
      </c>
      <c r="AZ643" s="244" t="e">
        <f>VLOOKUP(AL:AL,[1]MICHELIN!$B:$AH,32,0)</f>
        <v>#N/A</v>
      </c>
      <c r="BA643" s="244" t="e">
        <f>VLOOKUP(AL:AL,[1]MICHELIN!$B:$AH,33,0)</f>
        <v>#N/A</v>
      </c>
      <c r="BC643" s="11" t="e">
        <v>#N/A</v>
      </c>
    </row>
    <row r="644" spans="1:55" s="11" customFormat="1" ht="19.5" customHeight="1">
      <c r="A644" s="11">
        <f t="shared" si="239"/>
        <v>1</v>
      </c>
      <c r="B644" s="249">
        <f t="shared" si="240"/>
        <v>2255017209818</v>
      </c>
      <c r="C644" s="243">
        <f>VLOOKUP(B:B,[1]CONTINENTAL!$B:$K,9,0)</f>
        <v>0</v>
      </c>
      <c r="D644" s="11" t="s">
        <v>8693</v>
      </c>
      <c r="E644" s="397" t="s">
        <v>1710</v>
      </c>
      <c r="F644" s="245"/>
      <c r="G644" s="134" t="e">
        <v>#N/A</v>
      </c>
      <c r="H644" s="243">
        <v>0</v>
      </c>
      <c r="I644" s="431">
        <f>VLOOKUP(B:B,[1]CONTINENTAL!$B:$K,10,0)</f>
        <v>0</v>
      </c>
      <c r="J644" s="132"/>
      <c r="K644" s="133" t="s">
        <v>8700</v>
      </c>
      <c r="L644" s="133">
        <v>7</v>
      </c>
      <c r="M644" s="135"/>
      <c r="N644" s="236"/>
      <c r="O644" s="236"/>
      <c r="P644" s="237"/>
      <c r="Q644" s="238">
        <f t="shared" si="230"/>
        <v>-954.5454545454545</v>
      </c>
      <c r="R644" s="144">
        <f t="shared" si="231"/>
        <v>8.7523809523809515</v>
      </c>
      <c r="S644" s="197"/>
      <c r="T644" s="305"/>
      <c r="U644" s="194">
        <f t="shared" si="232"/>
        <v>0</v>
      </c>
      <c r="W644" s="239"/>
      <c r="X644" s="136">
        <f t="shared" si="233"/>
        <v>7400</v>
      </c>
      <c r="Y644" s="240">
        <f t="shared" si="234"/>
        <v>-954.5454545454545</v>
      </c>
      <c r="Z644" s="142" t="str">
        <f t="shared" si="235"/>
        <v/>
      </c>
      <c r="AA644" s="137">
        <f t="shared" si="236"/>
        <v>8.7523809523809515</v>
      </c>
      <c r="AB644" s="334" t="s">
        <v>8915</v>
      </c>
      <c r="AC644" s="189">
        <f t="shared" si="237"/>
        <v>0</v>
      </c>
      <c r="AD644" s="187">
        <f t="shared" si="238"/>
        <v>0</v>
      </c>
      <c r="AE644" s="129">
        <f t="shared" si="241"/>
        <v>0</v>
      </c>
      <c r="AF644" s="130">
        <f t="shared" si="242"/>
        <v>0</v>
      </c>
      <c r="AG644" s="131" t="str">
        <f t="shared" si="243"/>
        <v/>
      </c>
      <c r="AH644" s="138">
        <f t="shared" si="244"/>
        <v>0</v>
      </c>
      <c r="AI644" s="139" t="str">
        <f t="shared" si="245"/>
        <v/>
      </c>
      <c r="AJ644" s="139" t="str">
        <f t="shared" si="246"/>
        <v/>
      </c>
      <c r="AL644" s="197">
        <v>2255017209818</v>
      </c>
      <c r="AM644" s="197">
        <v>4019238646191</v>
      </c>
      <c r="AN644" s="197" t="s">
        <v>152</v>
      </c>
      <c r="AO644" s="241" t="s">
        <v>1622</v>
      </c>
      <c r="AP644" s="241" t="s">
        <v>1164</v>
      </c>
      <c r="AQ644" s="242" t="s">
        <v>32</v>
      </c>
      <c r="AR644" s="242" t="s">
        <v>152</v>
      </c>
      <c r="AS644" s="431">
        <v>7400</v>
      </c>
      <c r="AT644" s="431">
        <v>1050</v>
      </c>
      <c r="AU644" s="211" t="s">
        <v>3956</v>
      </c>
      <c r="AV644" s="197"/>
      <c r="AW644" s="134" t="str">
        <f>IFERROR(VLOOKUP(AV:AV,Q商品!B:E,4,0),"")</f>
        <v/>
      </c>
      <c r="AX644" s="134" t="str">
        <f>IFERROR(VLOOKUP(B:B,在庫!B:M,12,0),"")</f>
        <v/>
      </c>
      <c r="AY644" s="134" t="str">
        <f>IFERROR(VLOOKUP(B:B,在庫!B:L,10,0),"")</f>
        <v/>
      </c>
      <c r="AZ644" s="244" t="e">
        <f>VLOOKUP(AL:AL,[1]MICHELIN!$B:$AH,32,0)</f>
        <v>#N/A</v>
      </c>
      <c r="BA644" s="244" t="e">
        <f>VLOOKUP(AL:AL,[1]MICHELIN!$B:$AH,33,0)</f>
        <v>#N/A</v>
      </c>
      <c r="BC644" s="11" t="e">
        <v>#N/A</v>
      </c>
    </row>
    <row r="645" spans="1:55" s="11" customFormat="1" ht="19.5" customHeight="1">
      <c r="A645" s="247">
        <f t="shared" si="239"/>
        <v>1</v>
      </c>
      <c r="B645" s="261">
        <f t="shared" si="240"/>
        <v>2254019189203</v>
      </c>
      <c r="C645" s="243">
        <f>VLOOKUP(B:B,[1]FALKEN!$B:$K,9,0)</f>
        <v>0</v>
      </c>
      <c r="D645" s="11" t="s">
        <v>8694</v>
      </c>
      <c r="E645" s="397" t="s">
        <v>790</v>
      </c>
      <c r="F645" s="322" t="s">
        <v>7503</v>
      </c>
      <c r="G645" s="133" t="s">
        <v>10661</v>
      </c>
      <c r="H645" s="235">
        <v>0</v>
      </c>
      <c r="I645" s="430">
        <f>VLOOKUP(B:B,[1]FALKEN!$B:$K,10,0)</f>
        <v>0</v>
      </c>
      <c r="J645" s="132"/>
      <c r="K645" s="133" t="s">
        <v>8701</v>
      </c>
      <c r="L645" s="133">
        <v>3</v>
      </c>
      <c r="M645" s="135"/>
      <c r="N645" s="236"/>
      <c r="O645" s="236"/>
      <c r="P645" s="237"/>
      <c r="Q645" s="238">
        <f t="shared" si="230"/>
        <v>-954.5454545454545</v>
      </c>
      <c r="R645" s="144">
        <f t="shared" si="231"/>
        <v>17.341809523809527</v>
      </c>
      <c r="S645" s="248">
        <v>1074476727</v>
      </c>
      <c r="T645" s="305" t="s">
        <v>8235</v>
      </c>
      <c r="U645" s="194">
        <f t="shared" si="232"/>
        <v>-900</v>
      </c>
      <c r="V645" s="11">
        <v>900</v>
      </c>
      <c r="W645" s="239"/>
      <c r="X645" s="136">
        <f t="shared" si="233"/>
        <v>15599</v>
      </c>
      <c r="Y645" s="240">
        <f t="shared" si="234"/>
        <v>-954.5454545454545</v>
      </c>
      <c r="Z645" s="142" t="str">
        <f t="shared" si="235"/>
        <v/>
      </c>
      <c r="AA645" s="137">
        <f t="shared" si="236"/>
        <v>17.341809523809527</v>
      </c>
      <c r="AB645" s="334"/>
      <c r="AC645" s="189">
        <f t="shared" si="237"/>
        <v>-882</v>
      </c>
      <c r="AD645" s="187">
        <f t="shared" si="238"/>
        <v>-969</v>
      </c>
      <c r="AE645" s="129">
        <f t="shared" si="241"/>
        <v>-87.21</v>
      </c>
      <c r="AF645" s="130">
        <f t="shared" si="242"/>
        <v>-18.209999999999994</v>
      </c>
      <c r="AG645" s="131">
        <f t="shared" si="243"/>
        <v>1.8792569659442718E-2</v>
      </c>
      <c r="AH645" s="138">
        <f t="shared" si="244"/>
        <v>-69</v>
      </c>
      <c r="AI645" s="139">
        <f t="shared" si="245"/>
        <v>7.1207430340557279E-2</v>
      </c>
      <c r="AJ645" s="139">
        <f t="shared" si="246"/>
        <v>17.323016954150084</v>
      </c>
      <c r="AL645" s="197">
        <v>2254019189203</v>
      </c>
      <c r="AM645" s="197">
        <v>4981160611922</v>
      </c>
      <c r="AN645" s="197" t="s">
        <v>152</v>
      </c>
      <c r="AO645" s="241" t="s">
        <v>1627</v>
      </c>
      <c r="AP645" s="241" t="s">
        <v>829</v>
      </c>
      <c r="AQ645" s="242" t="s">
        <v>124</v>
      </c>
      <c r="AR645" s="242" t="s">
        <v>152</v>
      </c>
      <c r="AS645" s="431">
        <v>15599</v>
      </c>
      <c r="AT645" s="431">
        <v>1050</v>
      </c>
      <c r="AU645" s="211" t="s">
        <v>3957</v>
      </c>
      <c r="AV645" s="197" t="s">
        <v>5510</v>
      </c>
      <c r="AW645" s="134" t="str">
        <f>IFERROR(VLOOKUP(AV:AV,Q商品!B:E,4,0),"")</f>
        <v>2022年製 AZENIS FK510 225/40R19 93Y XL サマータイヤ ラベルなし 翌営業日発送</v>
      </c>
      <c r="AX645" s="134" t="str">
        <f>IFERROR(VLOOKUP(B:B,在庫!B:M,12,0),"")</f>
        <v/>
      </c>
      <c r="AY645" s="134" t="str">
        <f>IFERROR(VLOOKUP(B:B,在庫!B:L,10,0),"")</f>
        <v/>
      </c>
      <c r="AZ645" s="244" t="e">
        <f>VLOOKUP(AL:AL,[1]MICHELIN!$B:$AH,32,0)</f>
        <v>#N/A</v>
      </c>
      <c r="BA645" s="244" t="e">
        <f>VLOOKUP(AL:AL,[1]MICHELIN!$B:$AH,33,0)</f>
        <v>#N/A</v>
      </c>
      <c r="BC645" s="11" t="s">
        <v>150</v>
      </c>
    </row>
    <row r="646" spans="1:55" s="11" customFormat="1" ht="19.5" customHeight="1">
      <c r="A646" s="247">
        <f t="shared" si="239"/>
        <v>1</v>
      </c>
      <c r="B646" s="261">
        <f t="shared" si="240"/>
        <v>2353519189208</v>
      </c>
      <c r="C646" s="243">
        <f>VLOOKUP(B:B,[1]FALKEN!$B:$K,9,0)</f>
        <v>0</v>
      </c>
      <c r="D646" s="11" t="s">
        <v>8694</v>
      </c>
      <c r="E646" s="397" t="s">
        <v>793</v>
      </c>
      <c r="F646" s="322" t="s">
        <v>7506</v>
      </c>
      <c r="G646" s="133" t="s">
        <v>10661</v>
      </c>
      <c r="H646" s="235">
        <v>0</v>
      </c>
      <c r="I646" s="430">
        <f>VLOOKUP(B:B,[1]FALKEN!$B:$K,10,0)</f>
        <v>0</v>
      </c>
      <c r="J646" s="132"/>
      <c r="K646" s="133" t="s">
        <v>8701</v>
      </c>
      <c r="L646" s="133">
        <v>6</v>
      </c>
      <c r="M646" s="135"/>
      <c r="N646" s="236"/>
      <c r="O646" s="236"/>
      <c r="P646" s="237"/>
      <c r="Q646" s="238">
        <f t="shared" si="230"/>
        <v>-954.5454545454545</v>
      </c>
      <c r="R646" s="144">
        <f t="shared" si="231"/>
        <v>13.725428571428571</v>
      </c>
      <c r="S646" s="248">
        <v>1074476527</v>
      </c>
      <c r="T646" s="305" t="s">
        <v>8238</v>
      </c>
      <c r="U646" s="194">
        <f t="shared" si="232"/>
        <v>-900</v>
      </c>
      <c r="V646" s="11">
        <v>900</v>
      </c>
      <c r="W646" s="239"/>
      <c r="X646" s="136">
        <f t="shared" si="233"/>
        <v>12147</v>
      </c>
      <c r="Y646" s="240">
        <f t="shared" si="234"/>
        <v>-954.5454545454545</v>
      </c>
      <c r="Z646" s="142" t="str">
        <f t="shared" si="235"/>
        <v/>
      </c>
      <c r="AA646" s="137">
        <f t="shared" si="236"/>
        <v>13.725428571428571</v>
      </c>
      <c r="AB646" s="334"/>
      <c r="AC646" s="189">
        <f t="shared" si="237"/>
        <v>-882</v>
      </c>
      <c r="AD646" s="187">
        <f t="shared" si="238"/>
        <v>-969</v>
      </c>
      <c r="AE646" s="129">
        <f t="shared" si="241"/>
        <v>-87.21</v>
      </c>
      <c r="AF646" s="130">
        <f t="shared" si="242"/>
        <v>-18.209999999999994</v>
      </c>
      <c r="AG646" s="131">
        <f t="shared" si="243"/>
        <v>1.8792569659442718E-2</v>
      </c>
      <c r="AH646" s="138">
        <f t="shared" si="244"/>
        <v>-69</v>
      </c>
      <c r="AI646" s="139">
        <f t="shared" si="245"/>
        <v>7.1207430340557279E-2</v>
      </c>
      <c r="AJ646" s="139">
        <f t="shared" si="246"/>
        <v>13.706636001769128</v>
      </c>
      <c r="AL646" s="197">
        <v>2353519189208</v>
      </c>
      <c r="AM646" s="197">
        <v>4981160366129</v>
      </c>
      <c r="AN646" s="197" t="s">
        <v>152</v>
      </c>
      <c r="AO646" s="241" t="s">
        <v>1627</v>
      </c>
      <c r="AP646" s="241" t="s">
        <v>1138</v>
      </c>
      <c r="AQ646" s="242" t="s">
        <v>125</v>
      </c>
      <c r="AR646" s="242" t="s">
        <v>152</v>
      </c>
      <c r="AS646" s="431">
        <v>12147</v>
      </c>
      <c r="AT646" s="431">
        <v>1050</v>
      </c>
      <c r="AU646" s="211" t="s">
        <v>3957</v>
      </c>
      <c r="AV646" s="197" t="s">
        <v>5517</v>
      </c>
      <c r="AW646" s="134" t="str">
        <f>IFERROR(VLOOKUP(AV:AV,Q商品!B:E,4,0),"")</f>
        <v>2022年製 AZENIS FK510 235/35ZR19 91Y XL サマータイヤ ラベルなし 翌営業日発送</v>
      </c>
      <c r="AX646" s="134" t="str">
        <f>IFERROR(VLOOKUP(B:B,在庫!B:M,12,0),"")</f>
        <v/>
      </c>
      <c r="AY646" s="134" t="str">
        <f>IFERROR(VLOOKUP(B:B,在庫!B:L,10,0),"")</f>
        <v/>
      </c>
      <c r="AZ646" s="244" t="e">
        <f>VLOOKUP(AL:AL,[1]MICHELIN!$B:$AH,32,0)</f>
        <v>#N/A</v>
      </c>
      <c r="BA646" s="244" t="e">
        <f>VLOOKUP(AL:AL,[1]MICHELIN!$B:$AH,33,0)</f>
        <v>#N/A</v>
      </c>
      <c r="BC646" s="11" t="s">
        <v>150</v>
      </c>
    </row>
    <row r="647" spans="1:55" s="11" customFormat="1" ht="19.5" customHeight="1">
      <c r="A647" s="247">
        <f t="shared" si="239"/>
        <v>1</v>
      </c>
      <c r="B647" s="261">
        <f t="shared" si="240"/>
        <v>2354018189201</v>
      </c>
      <c r="C647" s="243">
        <f>VLOOKUP(B:B,[1]FALKEN!$B:$K,9,0)</f>
        <v>1</v>
      </c>
      <c r="D647" s="11" t="s">
        <v>8694</v>
      </c>
      <c r="E647" s="397" t="s">
        <v>794</v>
      </c>
      <c r="F647" s="322" t="s">
        <v>7507</v>
      </c>
      <c r="G647" s="133" t="s">
        <v>10661</v>
      </c>
      <c r="H647" s="235">
        <v>0</v>
      </c>
      <c r="I647" s="430">
        <f>VLOOKUP(B:B,[1]FALKEN!$B:$K,10,0)</f>
        <v>0</v>
      </c>
      <c r="J647" s="132"/>
      <c r="K647" s="133" t="s">
        <v>8701</v>
      </c>
      <c r="L647" s="133">
        <v>7</v>
      </c>
      <c r="M647" s="135"/>
      <c r="N647" s="236"/>
      <c r="O647" s="236"/>
      <c r="P647" s="237"/>
      <c r="Q647" s="238">
        <f t="shared" si="230"/>
        <v>-954.5454545454545</v>
      </c>
      <c r="R647" s="144">
        <f t="shared" si="231"/>
        <v>14.732190476190477</v>
      </c>
      <c r="S647" s="248">
        <v>1074476249</v>
      </c>
      <c r="T647" s="305" t="s">
        <v>8239</v>
      </c>
      <c r="U647" s="194">
        <f t="shared" si="232"/>
        <v>18500</v>
      </c>
      <c r="W647" s="239">
        <v>18500</v>
      </c>
      <c r="X647" s="136">
        <f t="shared" si="233"/>
        <v>13108</v>
      </c>
      <c r="Y647" s="240">
        <f t="shared" si="234"/>
        <v>15863.636363636362</v>
      </c>
      <c r="Z647" s="142" t="str">
        <f t="shared" si="235"/>
        <v/>
      </c>
      <c r="AA647" s="137">
        <f t="shared" si="236"/>
        <v>0.17370773638968473</v>
      </c>
      <c r="AB647" s="334"/>
      <c r="AC647" s="189">
        <f t="shared" si="237"/>
        <v>18137</v>
      </c>
      <c r="AD647" s="187">
        <f t="shared" si="238"/>
        <v>19930</v>
      </c>
      <c r="AE647" s="129">
        <f t="shared" si="241"/>
        <v>1793.7</v>
      </c>
      <c r="AF647" s="130">
        <f t="shared" si="242"/>
        <v>363.70000000000005</v>
      </c>
      <c r="AG647" s="131">
        <f t="shared" si="243"/>
        <v>1.8248871048670349E-2</v>
      </c>
      <c r="AH647" s="138">
        <f t="shared" si="244"/>
        <v>1430</v>
      </c>
      <c r="AI647" s="139">
        <f t="shared" si="245"/>
        <v>7.1751128951329651E-2</v>
      </c>
      <c r="AJ647" s="139">
        <f t="shared" si="246"/>
        <v>0.15545886534101439</v>
      </c>
      <c r="AL647" s="197">
        <v>2354018189201</v>
      </c>
      <c r="AM647" s="197">
        <v>4981160365986</v>
      </c>
      <c r="AN647" s="197" t="s">
        <v>152</v>
      </c>
      <c r="AO647" s="241" t="s">
        <v>1627</v>
      </c>
      <c r="AP647" s="241" t="s">
        <v>944</v>
      </c>
      <c r="AQ647" s="242" t="s">
        <v>34</v>
      </c>
      <c r="AR647" s="242" t="s">
        <v>152</v>
      </c>
      <c r="AS647" s="431">
        <v>13108</v>
      </c>
      <c r="AT647" s="431">
        <v>1050</v>
      </c>
      <c r="AU647" s="211" t="s">
        <v>3957</v>
      </c>
      <c r="AV647" s="197" t="s">
        <v>5519</v>
      </c>
      <c r="AW647" s="134" t="str">
        <f>IFERROR(VLOOKUP(AV:AV,Q商品!B:E,4,0),"")</f>
        <v>2022年製 AZENIS FK510 235/40ZR18 95Y XL サマータイヤ ラベルなし 翌営業日発送</v>
      </c>
      <c r="AX647" s="134" t="str">
        <f>IFERROR(VLOOKUP(B:B,在庫!B:M,12,0),"")</f>
        <v>2022年製</v>
      </c>
      <c r="AY647" s="134">
        <f>IFERROR(VLOOKUP(B:B,在庫!B:L,10,0),"")</f>
        <v>1</v>
      </c>
      <c r="AZ647" s="244" t="e">
        <f>VLOOKUP(AL:AL,[1]MICHELIN!$B:$AH,32,0)</f>
        <v>#N/A</v>
      </c>
      <c r="BA647" s="244" t="e">
        <f>VLOOKUP(AL:AL,[1]MICHELIN!$B:$AH,33,0)</f>
        <v>#N/A</v>
      </c>
      <c r="BC647" s="11" t="s">
        <v>2055</v>
      </c>
    </row>
    <row r="648" spans="1:55" s="11" customFormat="1" ht="19.5" customHeight="1">
      <c r="A648" s="247">
        <f t="shared" si="239"/>
        <v>1</v>
      </c>
      <c r="B648" s="261">
        <f t="shared" si="240"/>
        <v>2354019189200</v>
      </c>
      <c r="C648" s="243">
        <f>VLOOKUP(B:B,[1]FALKEN!$B:$K,9,0)</f>
        <v>0</v>
      </c>
      <c r="D648" s="11" t="s">
        <v>8694</v>
      </c>
      <c r="E648" s="397" t="s">
        <v>795</v>
      </c>
      <c r="F648" s="322" t="s">
        <v>7508</v>
      </c>
      <c r="G648" s="133" t="s">
        <v>10661</v>
      </c>
      <c r="H648" s="235">
        <v>0</v>
      </c>
      <c r="I648" s="430">
        <f>VLOOKUP(B:B,[1]FALKEN!$B:$K,10,0)</f>
        <v>0</v>
      </c>
      <c r="J648" s="132"/>
      <c r="K648" s="133" t="s">
        <v>8701</v>
      </c>
      <c r="L648" s="133">
        <v>8</v>
      </c>
      <c r="M648" s="135"/>
      <c r="N648" s="236"/>
      <c r="O648" s="236"/>
      <c r="P648" s="237"/>
      <c r="Q648" s="238">
        <f t="shared" si="230"/>
        <v>-954.5454545454545</v>
      </c>
      <c r="R648" s="144">
        <f t="shared" si="231"/>
        <v>18.221809523809526</v>
      </c>
      <c r="S648" s="248">
        <v>1074476729</v>
      </c>
      <c r="T648" s="305" t="s">
        <v>8240</v>
      </c>
      <c r="U648" s="194">
        <f t="shared" si="232"/>
        <v>-900</v>
      </c>
      <c r="V648" s="11">
        <v>900</v>
      </c>
      <c r="W648" s="239"/>
      <c r="X648" s="136">
        <f t="shared" si="233"/>
        <v>16439</v>
      </c>
      <c r="Y648" s="240">
        <f t="shared" si="234"/>
        <v>-954.5454545454545</v>
      </c>
      <c r="Z648" s="142" t="str">
        <f t="shared" si="235"/>
        <v/>
      </c>
      <c r="AA648" s="137">
        <f t="shared" si="236"/>
        <v>18.221809523809526</v>
      </c>
      <c r="AB648" s="334"/>
      <c r="AC648" s="189">
        <f t="shared" si="237"/>
        <v>-882</v>
      </c>
      <c r="AD648" s="187">
        <f t="shared" si="238"/>
        <v>-969</v>
      </c>
      <c r="AE648" s="129">
        <f t="shared" si="241"/>
        <v>-87.21</v>
      </c>
      <c r="AF648" s="130">
        <f t="shared" si="242"/>
        <v>-18.209999999999994</v>
      </c>
      <c r="AG648" s="131">
        <f t="shared" si="243"/>
        <v>1.8792569659442718E-2</v>
      </c>
      <c r="AH648" s="138">
        <f t="shared" si="244"/>
        <v>-69</v>
      </c>
      <c r="AI648" s="139">
        <f t="shared" si="245"/>
        <v>7.1207430340557279E-2</v>
      </c>
      <c r="AJ648" s="139">
        <f t="shared" si="246"/>
        <v>18.203016954150083</v>
      </c>
      <c r="AL648" s="197">
        <v>2354019189200</v>
      </c>
      <c r="AM648" s="197">
        <v>4981160611984</v>
      </c>
      <c r="AN648" s="197" t="s">
        <v>152</v>
      </c>
      <c r="AO648" s="241" t="s">
        <v>1627</v>
      </c>
      <c r="AP648" s="241" t="s">
        <v>945</v>
      </c>
      <c r="AQ648" s="242" t="s">
        <v>101</v>
      </c>
      <c r="AR648" s="242" t="s">
        <v>152</v>
      </c>
      <c r="AS648" s="431">
        <v>16439</v>
      </c>
      <c r="AT648" s="431">
        <v>1050</v>
      </c>
      <c r="AU648" s="211" t="s">
        <v>3957</v>
      </c>
      <c r="AV648" s="197" t="s">
        <v>5521</v>
      </c>
      <c r="AW648" s="134" t="str">
        <f>IFERROR(VLOOKUP(AV:AV,Q商品!B:E,4,0),"")</f>
        <v>2022年製 AZENIS FK510 235/40R19 96Y XL サマータイヤ ラベルなし 翌営業日発送</v>
      </c>
      <c r="AX648" s="134" t="str">
        <f>IFERROR(VLOOKUP(B:B,在庫!B:M,12,0),"")</f>
        <v/>
      </c>
      <c r="AY648" s="134" t="str">
        <f>IFERROR(VLOOKUP(B:B,在庫!B:L,10,0),"")</f>
        <v/>
      </c>
      <c r="AZ648" s="244" t="e">
        <f>VLOOKUP(AL:AL,[1]MICHELIN!$B:$AH,32,0)</f>
        <v>#N/A</v>
      </c>
      <c r="BA648" s="244" t="e">
        <f>VLOOKUP(AL:AL,[1]MICHELIN!$B:$AH,33,0)</f>
        <v>#N/A</v>
      </c>
      <c r="BC648" s="11" t="s">
        <v>150</v>
      </c>
    </row>
    <row r="649" spans="1:55" s="11" customFormat="1" ht="19.5" customHeight="1">
      <c r="A649" s="247">
        <f t="shared" si="239"/>
        <v>1</v>
      </c>
      <c r="B649" s="261">
        <f t="shared" si="240"/>
        <v>2354518189206</v>
      </c>
      <c r="C649" s="243">
        <f>VLOOKUP(B:B,[1]FALKEN!$B:$K,9,0)</f>
        <v>42</v>
      </c>
      <c r="D649" s="11" t="s">
        <v>8694</v>
      </c>
      <c r="E649" s="397" t="s">
        <v>796</v>
      </c>
      <c r="F649" s="310" t="s">
        <v>7316</v>
      </c>
      <c r="G649" s="133" t="s">
        <v>10661</v>
      </c>
      <c r="H649" s="235">
        <v>0</v>
      </c>
      <c r="I649" s="430">
        <f>VLOOKUP(B:B,[1]FALKEN!$B:$K,10,0)</f>
        <v>0</v>
      </c>
      <c r="J649" s="132"/>
      <c r="K649" s="133" t="s">
        <v>8701</v>
      </c>
      <c r="L649" s="133">
        <v>9</v>
      </c>
      <c r="M649" s="135"/>
      <c r="N649" s="236"/>
      <c r="O649" s="236"/>
      <c r="P649" s="237"/>
      <c r="Q649" s="238">
        <f t="shared" si="230"/>
        <v>-954.5454545454545</v>
      </c>
      <c r="R649" s="144">
        <f t="shared" si="231"/>
        <v>14.242952380952381</v>
      </c>
      <c r="S649" s="248">
        <v>1074476531</v>
      </c>
      <c r="T649" s="305" t="s">
        <v>8241</v>
      </c>
      <c r="U649" s="194">
        <f t="shared" si="232"/>
        <v>18400</v>
      </c>
      <c r="W649" s="239">
        <v>18400</v>
      </c>
      <c r="X649" s="136">
        <f t="shared" si="233"/>
        <v>12641</v>
      </c>
      <c r="Y649" s="240">
        <f t="shared" si="234"/>
        <v>15772.727272727272</v>
      </c>
      <c r="Z649" s="142" t="str">
        <f t="shared" si="235"/>
        <v/>
      </c>
      <c r="AA649" s="137">
        <f t="shared" si="236"/>
        <v>0.19855331412103744</v>
      </c>
      <c r="AB649" s="334"/>
      <c r="AC649" s="189">
        <f t="shared" si="237"/>
        <v>18039</v>
      </c>
      <c r="AD649" s="187">
        <f t="shared" si="238"/>
        <v>19823</v>
      </c>
      <c r="AE649" s="129">
        <f t="shared" si="241"/>
        <v>1784.07</v>
      </c>
      <c r="AF649" s="130">
        <f t="shared" si="242"/>
        <v>361.06999999999994</v>
      </c>
      <c r="AG649" s="131">
        <f t="shared" si="243"/>
        <v>1.8214700095848253E-2</v>
      </c>
      <c r="AH649" s="138">
        <f t="shared" si="244"/>
        <v>1423</v>
      </c>
      <c r="AI649" s="139">
        <f t="shared" si="245"/>
        <v>7.1785299904151736E-2</v>
      </c>
      <c r="AJ649" s="139">
        <f t="shared" si="246"/>
        <v>0.18033861402518919</v>
      </c>
      <c r="AL649" s="197">
        <v>2354518189206</v>
      </c>
      <c r="AM649" s="197">
        <v>4981160609752</v>
      </c>
      <c r="AN649" s="197" t="s">
        <v>152</v>
      </c>
      <c r="AO649" s="241" t="s">
        <v>1627</v>
      </c>
      <c r="AP649" s="241" t="s">
        <v>949</v>
      </c>
      <c r="AQ649" s="242" t="s">
        <v>69</v>
      </c>
      <c r="AR649" s="242" t="s">
        <v>152</v>
      </c>
      <c r="AS649" s="431">
        <v>12641</v>
      </c>
      <c r="AT649" s="431">
        <v>1050</v>
      </c>
      <c r="AU649" s="211" t="s">
        <v>3957</v>
      </c>
      <c r="AV649" s="197" t="s">
        <v>5523</v>
      </c>
      <c r="AW649" s="134" t="str">
        <f>IFERROR(VLOOKUP(AV:AV,Q商品!B:E,4,0),"")</f>
        <v>2022年製 AZENIS FK510 235/45R18 98Y XL サマータイヤ ラベルなし 翌営業日発送</v>
      </c>
      <c r="AX649" s="134" t="str">
        <f>IFERROR(VLOOKUP(B:B,在庫!B:M,12,0),"")</f>
        <v/>
      </c>
      <c r="AY649" s="134" t="str">
        <f>IFERROR(VLOOKUP(B:B,在庫!B:L,10,0),"")</f>
        <v/>
      </c>
      <c r="AZ649" s="244" t="e">
        <f>VLOOKUP(AL:AL,[1]MICHELIN!$B:$AH,32,0)</f>
        <v>#N/A</v>
      </c>
      <c r="BA649" s="244" t="e">
        <f>VLOOKUP(AL:AL,[1]MICHELIN!$B:$AH,33,0)</f>
        <v>#N/A</v>
      </c>
      <c r="BC649" s="11" t="s">
        <v>2055</v>
      </c>
    </row>
    <row r="650" spans="1:55" s="11" customFormat="1" ht="19.5" customHeight="1">
      <c r="A650" s="247">
        <f t="shared" si="239"/>
        <v>1</v>
      </c>
      <c r="B650" s="261">
        <f t="shared" si="240"/>
        <v>2453519189205</v>
      </c>
      <c r="C650" s="243">
        <f>VLOOKUP(B:B,[1]FALKEN!$B:$K,9,0)</f>
        <v>14</v>
      </c>
      <c r="D650" s="11" t="s">
        <v>8694</v>
      </c>
      <c r="E650" s="397" t="s">
        <v>797</v>
      </c>
      <c r="F650" s="322" t="s">
        <v>7509</v>
      </c>
      <c r="G650" s="133" t="s">
        <v>10661</v>
      </c>
      <c r="H650" s="235">
        <v>0</v>
      </c>
      <c r="I650" s="430">
        <f>VLOOKUP(B:B,[1]FALKEN!$B:$K,10,0)</f>
        <v>0</v>
      </c>
      <c r="J650" s="132"/>
      <c r="K650" s="133" t="s">
        <v>8701</v>
      </c>
      <c r="L650" s="133">
        <v>10</v>
      </c>
      <c r="M650" s="135"/>
      <c r="N650" s="236"/>
      <c r="O650" s="236"/>
      <c r="P650" s="237"/>
      <c r="Q650" s="238">
        <f t="shared" si="230"/>
        <v>-954.5454545454545</v>
      </c>
      <c r="R650" s="144">
        <f t="shared" si="231"/>
        <v>14.990952380952381</v>
      </c>
      <c r="S650" s="248">
        <v>1074476524</v>
      </c>
      <c r="T650" s="305" t="s">
        <v>8242</v>
      </c>
      <c r="U650" s="194">
        <f t="shared" si="232"/>
        <v>22616</v>
      </c>
      <c r="V650" s="11">
        <v>900</v>
      </c>
      <c r="W650" s="239">
        <v>23516</v>
      </c>
      <c r="X650" s="136">
        <f t="shared" si="233"/>
        <v>13355</v>
      </c>
      <c r="Y650" s="240">
        <f t="shared" si="234"/>
        <v>20423.63636363636</v>
      </c>
      <c r="Z650" s="142" t="str">
        <f t="shared" si="235"/>
        <v/>
      </c>
      <c r="AA650" s="137">
        <f t="shared" si="236"/>
        <v>0.34610077450369436</v>
      </c>
      <c r="AB650" s="334"/>
      <c r="AC650" s="189">
        <f t="shared" si="237"/>
        <v>22172</v>
      </c>
      <c r="AD650" s="187">
        <f t="shared" si="238"/>
        <v>24364</v>
      </c>
      <c r="AE650" s="129">
        <f t="shared" si="241"/>
        <v>2192.7599999999998</v>
      </c>
      <c r="AF650" s="130">
        <f t="shared" si="242"/>
        <v>444.75999999999976</v>
      </c>
      <c r="AG650" s="131">
        <f t="shared" si="243"/>
        <v>1.8254802167131823E-2</v>
      </c>
      <c r="AH650" s="138">
        <f t="shared" si="244"/>
        <v>1748</v>
      </c>
      <c r="AI650" s="139">
        <f t="shared" si="245"/>
        <v>7.174519783286816E-2</v>
      </c>
      <c r="AJ650" s="139">
        <f t="shared" si="246"/>
        <v>0.32784597233656254</v>
      </c>
      <c r="AL650" s="197">
        <v>2453519189205</v>
      </c>
      <c r="AM650" s="197">
        <v>4981160610451</v>
      </c>
      <c r="AN650" s="197" t="s">
        <v>152</v>
      </c>
      <c r="AO650" s="241" t="s">
        <v>1627</v>
      </c>
      <c r="AP650" s="241" t="s">
        <v>1140</v>
      </c>
      <c r="AQ650" s="242" t="s">
        <v>126</v>
      </c>
      <c r="AR650" s="242" t="s">
        <v>152</v>
      </c>
      <c r="AS650" s="431">
        <v>13355</v>
      </c>
      <c r="AT650" s="431">
        <v>1050</v>
      </c>
      <c r="AU650" s="211" t="s">
        <v>3957</v>
      </c>
      <c r="AV650" s="197" t="s">
        <v>5525</v>
      </c>
      <c r="AW650" s="134" t="str">
        <f>IFERROR(VLOOKUP(AV:AV,Q商品!B:E,4,0),"")</f>
        <v>2022年製 AZENIS FK510 245/35R19 93Y XL サマータイヤ ラベルなし 翌営業日発送</v>
      </c>
      <c r="AX650" s="134" t="str">
        <f>IFERROR(VLOOKUP(B:B,在庫!B:M,12,0),"")</f>
        <v>2022年製</v>
      </c>
      <c r="AY650" s="134">
        <f>IFERROR(VLOOKUP(B:B,在庫!B:L,10,0),"")</f>
        <v>1</v>
      </c>
      <c r="AZ650" s="244" t="e">
        <f>VLOOKUP(AL:AL,[1]MICHELIN!$B:$AH,32,0)</f>
        <v>#N/A</v>
      </c>
      <c r="BA650" s="244" t="e">
        <f>VLOOKUP(AL:AL,[1]MICHELIN!$B:$AH,33,0)</f>
        <v>#N/A</v>
      </c>
      <c r="BC650" s="11" t="s">
        <v>2055</v>
      </c>
    </row>
    <row r="651" spans="1:55" s="11" customFormat="1" ht="19.5" customHeight="1">
      <c r="A651" s="247">
        <f t="shared" si="239"/>
        <v>1</v>
      </c>
      <c r="B651" s="261">
        <f t="shared" si="240"/>
        <v>2453520189201</v>
      </c>
      <c r="C651" s="243">
        <f>VLOOKUP(B:B,[1]FALKEN!$B:$K,9,0)</f>
        <v>0</v>
      </c>
      <c r="D651" s="11" t="s">
        <v>8694</v>
      </c>
      <c r="E651" s="397" t="s">
        <v>798</v>
      </c>
      <c r="F651" s="160" t="s">
        <v>7510</v>
      </c>
      <c r="G651" s="133" t="s">
        <v>10661</v>
      </c>
      <c r="H651" s="235">
        <v>0</v>
      </c>
      <c r="I651" s="430">
        <f>VLOOKUP(B:B,[1]FALKEN!$B:$K,10,0)</f>
        <v>0</v>
      </c>
      <c r="J651" s="132"/>
      <c r="K651" s="133" t="s">
        <v>8701</v>
      </c>
      <c r="L651" s="133">
        <v>11</v>
      </c>
      <c r="M651" s="135"/>
      <c r="N651" s="236"/>
      <c r="O651" s="236"/>
      <c r="P651" s="237"/>
      <c r="Q651" s="238">
        <f t="shared" si="230"/>
        <v>-954.5454545454545</v>
      </c>
      <c r="R651" s="144">
        <f t="shared" si="231"/>
        <v>15.151238095238096</v>
      </c>
      <c r="S651" s="248">
        <v>1074476525</v>
      </c>
      <c r="T651" s="305" t="s">
        <v>8243</v>
      </c>
      <c r="U651" s="194">
        <f t="shared" si="232"/>
        <v>-900</v>
      </c>
      <c r="V651" s="11">
        <v>900</v>
      </c>
      <c r="W651" s="239"/>
      <c r="X651" s="136">
        <f t="shared" si="233"/>
        <v>13508</v>
      </c>
      <c r="Y651" s="240">
        <f t="shared" si="234"/>
        <v>-954.5454545454545</v>
      </c>
      <c r="Z651" s="142" t="str">
        <f t="shared" si="235"/>
        <v/>
      </c>
      <c r="AA651" s="137">
        <f t="shared" si="236"/>
        <v>15.151238095238096</v>
      </c>
      <c r="AB651" s="334"/>
      <c r="AC651" s="189">
        <f t="shared" si="237"/>
        <v>-882</v>
      </c>
      <c r="AD651" s="187">
        <f t="shared" si="238"/>
        <v>-969</v>
      </c>
      <c r="AE651" s="129">
        <f t="shared" si="241"/>
        <v>-87.21</v>
      </c>
      <c r="AF651" s="130">
        <f t="shared" si="242"/>
        <v>-18.209999999999994</v>
      </c>
      <c r="AG651" s="131">
        <f t="shared" si="243"/>
        <v>1.8792569659442718E-2</v>
      </c>
      <c r="AH651" s="138">
        <f t="shared" si="244"/>
        <v>-69</v>
      </c>
      <c r="AI651" s="139">
        <f t="shared" si="245"/>
        <v>7.1207430340557279E-2</v>
      </c>
      <c r="AJ651" s="139">
        <f t="shared" si="246"/>
        <v>15.132445525578653</v>
      </c>
      <c r="AL651" s="197">
        <v>2453520189201</v>
      </c>
      <c r="AM651" s="197">
        <v>4981160612035</v>
      </c>
      <c r="AN651" s="197" t="s">
        <v>152</v>
      </c>
      <c r="AO651" s="241" t="s">
        <v>1627</v>
      </c>
      <c r="AP651" s="241" t="s">
        <v>1141</v>
      </c>
      <c r="AQ651" s="242" t="s">
        <v>129</v>
      </c>
      <c r="AR651" s="242" t="s">
        <v>152</v>
      </c>
      <c r="AS651" s="431">
        <v>13508</v>
      </c>
      <c r="AT651" s="431">
        <v>1050</v>
      </c>
      <c r="AU651" s="211" t="s">
        <v>3957</v>
      </c>
      <c r="AV651" s="197" t="s">
        <v>5527</v>
      </c>
      <c r="AW651" s="134" t="str">
        <f>IFERROR(VLOOKUP(AV:AV,Q商品!B:E,4,0),"")</f>
        <v>2021年製 AZENIS FK510 245/35R20 95Y XL サマータイヤ ラベルなし 翌営業日発送</v>
      </c>
      <c r="AX651" s="134" t="str">
        <f>IFERROR(VLOOKUP(B:B,在庫!B:M,12,0),"")</f>
        <v/>
      </c>
      <c r="AY651" s="134" t="str">
        <f>IFERROR(VLOOKUP(B:B,在庫!B:L,10,0),"")</f>
        <v/>
      </c>
      <c r="AZ651" s="244" t="e">
        <f>VLOOKUP(AL:AL,[1]MICHELIN!$B:$AH,32,0)</f>
        <v>#N/A</v>
      </c>
      <c r="BA651" s="244" t="e">
        <f>VLOOKUP(AL:AL,[1]MICHELIN!$B:$AH,33,0)</f>
        <v>#N/A</v>
      </c>
      <c r="BC651" s="11" t="s">
        <v>150</v>
      </c>
    </row>
    <row r="652" spans="1:55" s="11" customFormat="1" ht="19.5" customHeight="1">
      <c r="A652" s="247">
        <f t="shared" si="239"/>
        <v>1</v>
      </c>
      <c r="B652" s="261">
        <f t="shared" si="240"/>
        <v>2453521189200</v>
      </c>
      <c r="C652" s="243">
        <f>VLOOKUP(B:B,[1]FALKEN!$B:$K,9,0)</f>
        <v>1</v>
      </c>
      <c r="D652" s="11" t="s">
        <v>8694</v>
      </c>
      <c r="E652" s="397" t="s">
        <v>799</v>
      </c>
      <c r="F652" s="322" t="s">
        <v>7511</v>
      </c>
      <c r="G652" s="133" t="s">
        <v>10661</v>
      </c>
      <c r="H652" s="235">
        <v>0</v>
      </c>
      <c r="I652" s="430">
        <f>VLOOKUP(B:B,[1]FALKEN!$B:$K,10,0)</f>
        <v>0</v>
      </c>
      <c r="J652" s="132"/>
      <c r="K652" s="133" t="s">
        <v>8701</v>
      </c>
      <c r="L652" s="133">
        <v>12</v>
      </c>
      <c r="M652" s="135"/>
      <c r="N652" s="236"/>
      <c r="O652" s="236"/>
      <c r="P652" s="237"/>
      <c r="Q652" s="238">
        <f t="shared" si="230"/>
        <v>-954.5454545454545</v>
      </c>
      <c r="R652" s="144">
        <f t="shared" si="231"/>
        <v>16.194666666666667</v>
      </c>
      <c r="S652" s="248">
        <v>1074476523</v>
      </c>
      <c r="T652" s="305" t="s">
        <v>8244</v>
      </c>
      <c r="U652" s="194">
        <f t="shared" si="232"/>
        <v>21850</v>
      </c>
      <c r="V652" s="11">
        <v>900</v>
      </c>
      <c r="W652" s="239">
        <v>22750</v>
      </c>
      <c r="X652" s="136">
        <f t="shared" si="233"/>
        <v>14504</v>
      </c>
      <c r="Y652" s="240">
        <f t="shared" si="234"/>
        <v>19727.272727272724</v>
      </c>
      <c r="Z652" s="142" t="str">
        <f t="shared" si="235"/>
        <v/>
      </c>
      <c r="AA652" s="137">
        <f t="shared" si="236"/>
        <v>0.26477419354838699</v>
      </c>
      <c r="AB652" s="334"/>
      <c r="AC652" s="189">
        <f t="shared" si="237"/>
        <v>21421</v>
      </c>
      <c r="AD652" s="187">
        <f t="shared" si="238"/>
        <v>23539</v>
      </c>
      <c r="AE652" s="129">
        <f t="shared" si="241"/>
        <v>2118.5099999999998</v>
      </c>
      <c r="AF652" s="130">
        <f t="shared" si="242"/>
        <v>429.50999999999976</v>
      </c>
      <c r="AG652" s="131">
        <f t="shared" si="243"/>
        <v>1.8246739453672618E-2</v>
      </c>
      <c r="AH652" s="138">
        <f t="shared" si="244"/>
        <v>1689</v>
      </c>
      <c r="AI652" s="139">
        <f t="shared" si="245"/>
        <v>7.1753260546327371E-2</v>
      </c>
      <c r="AJ652" s="139">
        <f t="shared" si="246"/>
        <v>0.24652745409471438</v>
      </c>
      <c r="AL652" s="197">
        <v>2453521189200</v>
      </c>
      <c r="AM652" s="197">
        <v>4981160612042</v>
      </c>
      <c r="AN652" s="197" t="s">
        <v>152</v>
      </c>
      <c r="AO652" s="241" t="s">
        <v>1627</v>
      </c>
      <c r="AP652" s="241" t="s">
        <v>1632</v>
      </c>
      <c r="AQ652" s="242" t="s">
        <v>134</v>
      </c>
      <c r="AR652" s="242" t="s">
        <v>152</v>
      </c>
      <c r="AS652" s="431">
        <v>14504</v>
      </c>
      <c r="AT652" s="431">
        <v>1050</v>
      </c>
      <c r="AU652" s="211" t="s">
        <v>3957</v>
      </c>
      <c r="AV652" s="197" t="s">
        <v>5529</v>
      </c>
      <c r="AW652" s="134" t="str">
        <f>IFERROR(VLOOKUP(AV:AV,Q商品!B:E,4,0),"")</f>
        <v>2022年製 AZENIS FK510 245/35R21 96Y XL サマータイヤ ラベルなし 翌営業日発送</v>
      </c>
      <c r="AX652" s="134" t="str">
        <f>IFERROR(VLOOKUP(B:B,在庫!B:M,12,0),"")</f>
        <v/>
      </c>
      <c r="AY652" s="134" t="str">
        <f>IFERROR(VLOOKUP(B:B,在庫!B:L,10,0),"")</f>
        <v/>
      </c>
      <c r="AZ652" s="244" t="e">
        <f>VLOOKUP(AL:AL,[1]MICHELIN!$B:$AH,32,0)</f>
        <v>#N/A</v>
      </c>
      <c r="BA652" s="244" t="e">
        <f>VLOOKUP(AL:AL,[1]MICHELIN!$B:$AH,33,0)</f>
        <v>#N/A</v>
      </c>
      <c r="BC652" s="11" t="s">
        <v>2055</v>
      </c>
    </row>
    <row r="653" spans="1:55" s="11" customFormat="1" ht="19.5" customHeight="1">
      <c r="A653" s="247">
        <f t="shared" si="239"/>
        <v>1</v>
      </c>
      <c r="B653" s="261">
        <f t="shared" si="240"/>
        <v>2454020189203</v>
      </c>
      <c r="C653" s="243">
        <f>VLOOKUP(B:B,[1]FALKEN!$B:$K,9,0)</f>
        <v>1</v>
      </c>
      <c r="D653" s="11" t="s">
        <v>8694</v>
      </c>
      <c r="E653" s="397" t="s">
        <v>802</v>
      </c>
      <c r="F653" s="322" t="s">
        <v>8481</v>
      </c>
      <c r="G653" s="133" t="s">
        <v>10661</v>
      </c>
      <c r="H653" s="235">
        <v>0</v>
      </c>
      <c r="I653" s="430">
        <f>VLOOKUP(B:B,[1]FALKEN!$B:$K,10,0)</f>
        <v>0</v>
      </c>
      <c r="J653" s="132"/>
      <c r="K653" s="133" t="s">
        <v>8701</v>
      </c>
      <c r="L653" s="133">
        <v>15</v>
      </c>
      <c r="M653" s="135"/>
      <c r="N653" s="236"/>
      <c r="O653" s="236"/>
      <c r="P653" s="237"/>
      <c r="Q653" s="238">
        <f t="shared" ref="Q653:Q684" si="247">(P653-AT653)/1.1</f>
        <v>-954.5454545454545</v>
      </c>
      <c r="R653" s="144">
        <f t="shared" ref="R653:R684" si="248">IFERROR((Q653-X653)/Q653,"")</f>
        <v>16.975142857142856</v>
      </c>
      <c r="S653" s="248">
        <v>1074476526</v>
      </c>
      <c r="T653" s="305" t="s">
        <v>8247</v>
      </c>
      <c r="U653" s="194">
        <f t="shared" ref="U653:U684" si="249">W653-V653</f>
        <v>22727</v>
      </c>
      <c r="V653" s="11">
        <v>900</v>
      </c>
      <c r="W653" s="239">
        <v>23627</v>
      </c>
      <c r="X653" s="136">
        <f t="shared" ref="X653:X684" si="250">AS653</f>
        <v>15249</v>
      </c>
      <c r="Y653" s="240">
        <f t="shared" ref="Y653:Y684" si="251">(W653-AT653)/1.1</f>
        <v>20524.545454545452</v>
      </c>
      <c r="Z653" s="142" t="str">
        <f t="shared" ref="Z653:Z684" si="252">IFERROR(-1+(AD653/N653),"")</f>
        <v/>
      </c>
      <c r="AA653" s="137">
        <f t="shared" ref="AA653:AA684" si="253">IFERROR((Y653-X653)/Y653,"")</f>
        <v>0.25703592151304416</v>
      </c>
      <c r="AB653" s="334"/>
      <c r="AC653" s="189">
        <f t="shared" si="237"/>
        <v>22281</v>
      </c>
      <c r="AD653" s="187">
        <f t="shared" si="238"/>
        <v>24484</v>
      </c>
      <c r="AE653" s="129">
        <f t="shared" si="241"/>
        <v>2203.56</v>
      </c>
      <c r="AF653" s="130">
        <f t="shared" si="242"/>
        <v>446.55999999999995</v>
      </c>
      <c r="AG653" s="131">
        <f t="shared" si="243"/>
        <v>1.8238849861133801E-2</v>
      </c>
      <c r="AH653" s="138">
        <f t="shared" si="244"/>
        <v>1757</v>
      </c>
      <c r="AI653" s="139">
        <f t="shared" si="245"/>
        <v>7.1761150138866192E-2</v>
      </c>
      <c r="AJ653" s="139">
        <f t="shared" si="246"/>
        <v>0.23879707165191036</v>
      </c>
      <c r="AL653" s="197">
        <v>2454020189203</v>
      </c>
      <c r="AM653" s="197">
        <v>4981160612059</v>
      </c>
      <c r="AN653" s="197" t="s">
        <v>152</v>
      </c>
      <c r="AO653" s="241" t="s">
        <v>1627</v>
      </c>
      <c r="AP653" s="241" t="s">
        <v>1142</v>
      </c>
      <c r="AQ653" s="242" t="s">
        <v>128</v>
      </c>
      <c r="AR653" s="242" t="s">
        <v>152</v>
      </c>
      <c r="AS653" s="431">
        <v>15249</v>
      </c>
      <c r="AT653" s="431">
        <v>1050</v>
      </c>
      <c r="AU653" s="211" t="s">
        <v>3957</v>
      </c>
      <c r="AV653" s="197" t="s">
        <v>5535</v>
      </c>
      <c r="AW653" s="134" t="str">
        <f>IFERROR(VLOOKUP(AV:AV,Q商品!B:E,4,0),"")</f>
        <v>2022年製 AZENIS FK510 245/40ZR20 99Y XL サマータイヤ ラベルなし 翌営業日発送</v>
      </c>
      <c r="AX653" s="134" t="str">
        <f>IFERROR(VLOOKUP(B:B,在庫!B:M,12,0),"")</f>
        <v/>
      </c>
      <c r="AY653" s="134" t="str">
        <f>IFERROR(VLOOKUP(B:B,在庫!B:L,10,0),"")</f>
        <v/>
      </c>
      <c r="AZ653" s="244" t="e">
        <f>VLOOKUP(AL:AL,[1]MICHELIN!$B:$AH,32,0)</f>
        <v>#N/A</v>
      </c>
      <c r="BA653" s="244" t="e">
        <f>VLOOKUP(AL:AL,[1]MICHELIN!$B:$AH,33,0)</f>
        <v>#N/A</v>
      </c>
      <c r="BC653" s="11" t="s">
        <v>2055</v>
      </c>
    </row>
    <row r="654" spans="1:55" s="11" customFormat="1" ht="19.5" customHeight="1">
      <c r="A654" s="247">
        <f t="shared" si="239"/>
        <v>1</v>
      </c>
      <c r="B654" s="261">
        <f t="shared" si="240"/>
        <v>2454520189208</v>
      </c>
      <c r="C654" s="243">
        <f>VLOOKUP(B:B,[1]FALKEN!$B:$K,9,0)</f>
        <v>2</v>
      </c>
      <c r="D654" s="11" t="s">
        <v>8694</v>
      </c>
      <c r="E654" s="397" t="s">
        <v>803</v>
      </c>
      <c r="F654" s="322" t="s">
        <v>8482</v>
      </c>
      <c r="G654" s="133" t="s">
        <v>10661</v>
      </c>
      <c r="H654" s="235">
        <v>0</v>
      </c>
      <c r="I654" s="430">
        <f>VLOOKUP(B:B,[1]FALKEN!$B:$K,10,0)</f>
        <v>0</v>
      </c>
      <c r="J654" s="132"/>
      <c r="K654" s="133" t="s">
        <v>8701</v>
      </c>
      <c r="L654" s="133">
        <v>16</v>
      </c>
      <c r="M654" s="135"/>
      <c r="N654" s="236"/>
      <c r="O654" s="236"/>
      <c r="P654" s="237"/>
      <c r="Q654" s="238">
        <f t="shared" si="247"/>
        <v>-954.5454545454545</v>
      </c>
      <c r="R654" s="144">
        <f t="shared" si="248"/>
        <v>17.131238095238096</v>
      </c>
      <c r="S654" s="248">
        <v>1074476522</v>
      </c>
      <c r="T654" s="305" t="s">
        <v>8248</v>
      </c>
      <c r="U654" s="194">
        <f t="shared" si="249"/>
        <v>22850</v>
      </c>
      <c r="V654" s="11">
        <v>900</v>
      </c>
      <c r="W654" s="239">
        <v>23750</v>
      </c>
      <c r="X654" s="136">
        <f t="shared" si="250"/>
        <v>15398</v>
      </c>
      <c r="Y654" s="240">
        <f t="shared" si="251"/>
        <v>20636.363636363636</v>
      </c>
      <c r="Z654" s="142" t="str">
        <f t="shared" si="252"/>
        <v/>
      </c>
      <c r="AA654" s="137">
        <f t="shared" si="253"/>
        <v>0.25384140969162994</v>
      </c>
      <c r="AB654" s="334"/>
      <c r="AC654" s="189">
        <f t="shared" si="237"/>
        <v>22401</v>
      </c>
      <c r="AD654" s="187">
        <f t="shared" si="238"/>
        <v>24616</v>
      </c>
      <c r="AE654" s="129">
        <f t="shared" si="241"/>
        <v>2215.44</v>
      </c>
      <c r="AF654" s="130">
        <f t="shared" si="242"/>
        <v>449.44000000000005</v>
      </c>
      <c r="AG654" s="131">
        <f t="shared" si="243"/>
        <v>1.8258043548911279E-2</v>
      </c>
      <c r="AH654" s="138">
        <f t="shared" si="244"/>
        <v>1766</v>
      </c>
      <c r="AI654" s="139">
        <f t="shared" si="245"/>
        <v>7.1741956451088718E-2</v>
      </c>
      <c r="AJ654" s="139">
        <f t="shared" si="246"/>
        <v>0.23558336614271866</v>
      </c>
      <c r="AL654" s="197">
        <v>2454520189208</v>
      </c>
      <c r="AM654" s="197">
        <v>4981160612066</v>
      </c>
      <c r="AN654" s="197" t="s">
        <v>152</v>
      </c>
      <c r="AO654" s="241" t="s">
        <v>1627</v>
      </c>
      <c r="AP654" s="241" t="s">
        <v>1628</v>
      </c>
      <c r="AQ654" s="242" t="s">
        <v>92</v>
      </c>
      <c r="AR654" s="242" t="s">
        <v>152</v>
      </c>
      <c r="AS654" s="431">
        <v>15398</v>
      </c>
      <c r="AT654" s="431">
        <v>1050</v>
      </c>
      <c r="AU654" s="211" t="s">
        <v>3957</v>
      </c>
      <c r="AV654" s="197" t="s">
        <v>5537</v>
      </c>
      <c r="AW654" s="134" t="str">
        <f>IFERROR(VLOOKUP(AV:AV,Q商品!B:E,4,0),"")</f>
        <v>2022年製 AZENIS FK510 245/45R20 103Y XL サマータイヤ ラベルなし 翌営業日発送</v>
      </c>
      <c r="AX654" s="134" t="str">
        <f>IFERROR(VLOOKUP(B:B,在庫!B:M,12,0),"")</f>
        <v/>
      </c>
      <c r="AY654" s="134" t="str">
        <f>IFERROR(VLOOKUP(B:B,在庫!B:L,10,0),"")</f>
        <v/>
      </c>
      <c r="AZ654" s="244" t="e">
        <f>VLOOKUP(AL:AL,[1]MICHELIN!$B:$AH,32,0)</f>
        <v>#N/A</v>
      </c>
      <c r="BA654" s="244" t="e">
        <f>VLOOKUP(AL:AL,[1]MICHELIN!$B:$AH,33,0)</f>
        <v>#N/A</v>
      </c>
      <c r="BC654" s="11" t="s">
        <v>2055</v>
      </c>
    </row>
    <row r="655" spans="1:55" s="11" customFormat="1" ht="19.5" customHeight="1">
      <c r="A655" s="247">
        <f t="shared" si="239"/>
        <v>1</v>
      </c>
      <c r="B655" s="261">
        <f t="shared" si="240"/>
        <v>2553519189202</v>
      </c>
      <c r="C655" s="243">
        <f>VLOOKUP(B:B,[1]FALKEN!$B:$K,9,0)</f>
        <v>14</v>
      </c>
      <c r="D655" s="11" t="s">
        <v>8694</v>
      </c>
      <c r="E655" s="397" t="s">
        <v>804</v>
      </c>
      <c r="F655" s="322" t="s">
        <v>8483</v>
      </c>
      <c r="G655" s="133" t="s">
        <v>10661</v>
      </c>
      <c r="H655" s="235">
        <v>0</v>
      </c>
      <c r="I655" s="430">
        <f>VLOOKUP(B:B,[1]FALKEN!$B:$K,10,0)</f>
        <v>0</v>
      </c>
      <c r="J655" s="132"/>
      <c r="K655" s="133" t="s">
        <v>8701</v>
      </c>
      <c r="L655" s="133">
        <v>17</v>
      </c>
      <c r="M655" s="135"/>
      <c r="N655" s="236"/>
      <c r="O655" s="236"/>
      <c r="P655" s="237"/>
      <c r="Q655" s="238">
        <f t="shared" si="247"/>
        <v>-954.5454545454545</v>
      </c>
      <c r="R655" s="144">
        <f t="shared" si="248"/>
        <v>16.115047619047619</v>
      </c>
      <c r="S655" s="248">
        <v>1074476051</v>
      </c>
      <c r="T655" s="305" t="s">
        <v>8249</v>
      </c>
      <c r="U655" s="194">
        <f t="shared" si="249"/>
        <v>31140</v>
      </c>
      <c r="V655" s="11">
        <v>900</v>
      </c>
      <c r="W655" s="239">
        <v>32040</v>
      </c>
      <c r="X655" s="136">
        <f t="shared" si="250"/>
        <v>14428</v>
      </c>
      <c r="Y655" s="240">
        <f t="shared" si="251"/>
        <v>28172.727272727272</v>
      </c>
      <c r="Z655" s="142" t="str">
        <f t="shared" si="252"/>
        <v/>
      </c>
      <c r="AA655" s="137">
        <f t="shared" si="253"/>
        <v>0.48787350758309128</v>
      </c>
      <c r="AB655" s="334"/>
      <c r="AC655" s="189">
        <f t="shared" si="237"/>
        <v>30529</v>
      </c>
      <c r="AD655" s="187">
        <f t="shared" si="238"/>
        <v>33548</v>
      </c>
      <c r="AE655" s="129">
        <f t="shared" si="241"/>
        <v>3019.3199999999997</v>
      </c>
      <c r="AF655" s="130">
        <f t="shared" si="242"/>
        <v>611.31999999999971</v>
      </c>
      <c r="AG655" s="131">
        <f t="shared" si="243"/>
        <v>1.8222248718254432E-2</v>
      </c>
      <c r="AH655" s="138">
        <f t="shared" si="244"/>
        <v>2408</v>
      </c>
      <c r="AI655" s="139">
        <f t="shared" si="245"/>
        <v>7.1777751281745558E-2</v>
      </c>
      <c r="AJ655" s="139">
        <f t="shared" si="246"/>
        <v>0.46965125886483683</v>
      </c>
      <c r="AL655" s="197">
        <v>2553519189202</v>
      </c>
      <c r="AM655" s="197">
        <v>4981160612127</v>
      </c>
      <c r="AN655" s="197" t="s">
        <v>152</v>
      </c>
      <c r="AO655" s="241" t="s">
        <v>1627</v>
      </c>
      <c r="AP655" s="241" t="s">
        <v>969</v>
      </c>
      <c r="AQ655" s="242" t="s">
        <v>100</v>
      </c>
      <c r="AR655" s="242" t="s">
        <v>152</v>
      </c>
      <c r="AS655" s="431">
        <v>14428</v>
      </c>
      <c r="AT655" s="431">
        <v>1050</v>
      </c>
      <c r="AU655" s="211" t="s">
        <v>3957</v>
      </c>
      <c r="AV655" s="197" t="s">
        <v>5539</v>
      </c>
      <c r="AW655" s="134" t="str">
        <f>IFERROR(VLOOKUP(AV:AV,Q商品!B:E,4,0),"")</f>
        <v>2022年製 AZENIS FK510 255/35ZR19 96Y XL サマータイヤ ラベルなし 翌営業日発送</v>
      </c>
      <c r="AX655" s="134" t="str">
        <f>IFERROR(VLOOKUP(B:B,在庫!B:M,12,0),"")</f>
        <v>2022年製</v>
      </c>
      <c r="AY655" s="134">
        <f>IFERROR(VLOOKUP(B:B,在庫!B:L,10,0),"")</f>
        <v>1</v>
      </c>
      <c r="AZ655" s="244" t="e">
        <f>VLOOKUP(AL:AL,[1]MICHELIN!$B:$AH,32,0)</f>
        <v>#N/A</v>
      </c>
      <c r="BA655" s="244" t="e">
        <f>VLOOKUP(AL:AL,[1]MICHELIN!$B:$AH,33,0)</f>
        <v>#N/A</v>
      </c>
      <c r="BC655" s="11" t="s">
        <v>2055</v>
      </c>
    </row>
    <row r="656" spans="1:55" s="11" customFormat="1" ht="19.5" customHeight="1">
      <c r="A656" s="247">
        <f t="shared" si="239"/>
        <v>1</v>
      </c>
      <c r="B656" s="261">
        <f t="shared" si="240"/>
        <v>2553520189208</v>
      </c>
      <c r="C656" s="243">
        <f>VLOOKUP(B:B,[1]FALKEN!$B:$K,9,0)</f>
        <v>0</v>
      </c>
      <c r="D656" s="11" t="s">
        <v>8694</v>
      </c>
      <c r="E656" s="397" t="s">
        <v>805</v>
      </c>
      <c r="F656" s="322" t="s">
        <v>8484</v>
      </c>
      <c r="G656" s="133" t="s">
        <v>10661</v>
      </c>
      <c r="H656" s="235">
        <v>0</v>
      </c>
      <c r="I656" s="430">
        <f>VLOOKUP(B:B,[1]FALKEN!$B:$K,10,0)</f>
        <v>0</v>
      </c>
      <c r="J656" s="132"/>
      <c r="K656" s="133" t="s">
        <v>8701</v>
      </c>
      <c r="L656" s="133">
        <v>18</v>
      </c>
      <c r="M656" s="135"/>
      <c r="N656" s="236"/>
      <c r="O656" s="236"/>
      <c r="P656" s="237"/>
      <c r="Q656" s="238">
        <f t="shared" si="247"/>
        <v>-954.5454545454545</v>
      </c>
      <c r="R656" s="144">
        <f t="shared" si="248"/>
        <v>19.248476190476193</v>
      </c>
      <c r="S656" s="248">
        <v>1074476050</v>
      </c>
      <c r="T656" s="305" t="s">
        <v>8250</v>
      </c>
      <c r="U656" s="194">
        <f t="shared" si="249"/>
        <v>22140</v>
      </c>
      <c r="V656" s="11">
        <v>900</v>
      </c>
      <c r="W656" s="239">
        <v>23040</v>
      </c>
      <c r="X656" s="136">
        <f t="shared" si="250"/>
        <v>17419</v>
      </c>
      <c r="Y656" s="240">
        <f t="shared" si="251"/>
        <v>19990.909090909088</v>
      </c>
      <c r="Z656" s="142" t="str">
        <f t="shared" si="252"/>
        <v/>
      </c>
      <c r="AA656" s="137">
        <f t="shared" si="253"/>
        <v>0.12865393360618452</v>
      </c>
      <c r="AB656" s="334"/>
      <c r="AC656" s="189">
        <f t="shared" si="237"/>
        <v>21705</v>
      </c>
      <c r="AD656" s="187">
        <f t="shared" si="238"/>
        <v>23851</v>
      </c>
      <c r="AE656" s="129">
        <f t="shared" si="241"/>
        <v>2146.59</v>
      </c>
      <c r="AF656" s="130">
        <f t="shared" si="242"/>
        <v>435.59000000000015</v>
      </c>
      <c r="AG656" s="131">
        <f t="shared" si="243"/>
        <v>1.8262965913378899E-2</v>
      </c>
      <c r="AH656" s="138">
        <f t="shared" si="244"/>
        <v>1711</v>
      </c>
      <c r="AI656" s="139">
        <f t="shared" si="245"/>
        <v>7.1737034086621104E-2</v>
      </c>
      <c r="AJ656" s="139">
        <f t="shared" si="246"/>
        <v>0.11039096769280562</v>
      </c>
      <c r="AL656" s="197">
        <v>2553520189208</v>
      </c>
      <c r="AM656" s="197">
        <v>4981160612134</v>
      </c>
      <c r="AN656" s="197" t="s">
        <v>152</v>
      </c>
      <c r="AO656" s="241" t="s">
        <v>1627</v>
      </c>
      <c r="AP656" s="241" t="s">
        <v>1631</v>
      </c>
      <c r="AQ656" s="242" t="s">
        <v>132</v>
      </c>
      <c r="AR656" s="242" t="s">
        <v>152</v>
      </c>
      <c r="AS656" s="431">
        <v>17419</v>
      </c>
      <c r="AT656" s="431">
        <v>1050</v>
      </c>
      <c r="AU656" s="211" t="s">
        <v>3957</v>
      </c>
      <c r="AV656" s="197" t="s">
        <v>5541</v>
      </c>
      <c r="AW656" s="134" t="str">
        <f>IFERROR(VLOOKUP(AV:AV,Q商品!B:E,4,0),"")</f>
        <v>2022年製 AZENIS FK510 255/35ZR20 97Y XL サマータイヤ ラベルなし 翌営業日発送</v>
      </c>
      <c r="AX656" s="134" t="str">
        <f>IFERROR(VLOOKUP(B:B,在庫!B:M,12,0),"")</f>
        <v/>
      </c>
      <c r="AY656" s="134" t="str">
        <f>IFERROR(VLOOKUP(B:B,在庫!B:L,10,0),"")</f>
        <v/>
      </c>
      <c r="AZ656" s="244" t="e">
        <f>VLOOKUP(AL:AL,[1]MICHELIN!$B:$AH,32,0)</f>
        <v>#N/A</v>
      </c>
      <c r="BA656" s="244" t="e">
        <f>VLOOKUP(AL:AL,[1]MICHELIN!$B:$AH,33,0)</f>
        <v>#N/A</v>
      </c>
      <c r="BC656" s="11" t="s">
        <v>2055</v>
      </c>
    </row>
    <row r="657" spans="1:55" s="11" customFormat="1" ht="19.5" customHeight="1">
      <c r="A657" s="247">
        <f t="shared" si="239"/>
        <v>1</v>
      </c>
      <c r="B657" s="261">
        <f t="shared" si="240"/>
        <v>2753020189207</v>
      </c>
      <c r="C657" s="243">
        <f>VLOOKUP(B:B,[1]FALKEN!$B:$K,9,0)</f>
        <v>0</v>
      </c>
      <c r="D657" s="11" t="s">
        <v>8694</v>
      </c>
      <c r="E657" s="397" t="s">
        <v>807</v>
      </c>
      <c r="F657" s="245" t="s">
        <v>432</v>
      </c>
      <c r="G657" s="133" t="s">
        <v>10661</v>
      </c>
      <c r="H657" s="235">
        <v>0</v>
      </c>
      <c r="I657" s="430">
        <f>VLOOKUP(B:B,[1]FALKEN!$B:$K,10,0)</f>
        <v>0</v>
      </c>
      <c r="J657" s="132"/>
      <c r="K657" s="133" t="s">
        <v>8701</v>
      </c>
      <c r="L657" s="133">
        <v>20</v>
      </c>
      <c r="M657" s="135"/>
      <c r="N657" s="236"/>
      <c r="O657" s="236"/>
      <c r="P657" s="237"/>
      <c r="Q657" s="238">
        <f t="shared" si="247"/>
        <v>-954.5454545454545</v>
      </c>
      <c r="R657" s="144">
        <f t="shared" si="248"/>
        <v>19.955619047619049</v>
      </c>
      <c r="S657" s="248">
        <v>1074476048</v>
      </c>
      <c r="T657" s="305" t="s">
        <v>8252</v>
      </c>
      <c r="U657" s="194">
        <f t="shared" si="249"/>
        <v>0</v>
      </c>
      <c r="W657" s="239"/>
      <c r="X657" s="136">
        <f t="shared" si="250"/>
        <v>18094</v>
      </c>
      <c r="Y657" s="240">
        <f t="shared" si="251"/>
        <v>-954.5454545454545</v>
      </c>
      <c r="Z657" s="142" t="str">
        <f t="shared" si="252"/>
        <v/>
      </c>
      <c r="AA657" s="137">
        <f t="shared" si="253"/>
        <v>19.955619047619049</v>
      </c>
      <c r="AB657" s="334"/>
      <c r="AC657" s="189">
        <f t="shared" si="237"/>
        <v>0</v>
      </c>
      <c r="AD657" s="187">
        <f t="shared" si="238"/>
        <v>0</v>
      </c>
      <c r="AE657" s="129">
        <f t="shared" si="241"/>
        <v>0</v>
      </c>
      <c r="AF657" s="130">
        <f t="shared" si="242"/>
        <v>0</v>
      </c>
      <c r="AG657" s="131" t="str">
        <f t="shared" si="243"/>
        <v/>
      </c>
      <c r="AH657" s="138">
        <f t="shared" si="244"/>
        <v>0</v>
      </c>
      <c r="AI657" s="139" t="str">
        <f t="shared" si="245"/>
        <v/>
      </c>
      <c r="AJ657" s="139" t="str">
        <f t="shared" si="246"/>
        <v/>
      </c>
      <c r="AL657" s="197">
        <v>2753020189207</v>
      </c>
      <c r="AM657" s="197">
        <v>4981160612271</v>
      </c>
      <c r="AN657" s="197" t="s">
        <v>152</v>
      </c>
      <c r="AO657" s="241" t="s">
        <v>1627</v>
      </c>
      <c r="AP657" s="241" t="s">
        <v>1147</v>
      </c>
      <c r="AQ657" s="242" t="s">
        <v>133</v>
      </c>
      <c r="AR657" s="242" t="s">
        <v>152</v>
      </c>
      <c r="AS657" s="431">
        <v>18094</v>
      </c>
      <c r="AT657" s="431">
        <v>1050</v>
      </c>
      <c r="AU657" s="211" t="s">
        <v>3957</v>
      </c>
      <c r="AV657" s="197" t="s">
        <v>5545</v>
      </c>
      <c r="AW657" s="134" t="str">
        <f>IFERROR(VLOOKUP(AV:AV,Q商品!B:E,4,0),"")</f>
        <v>2022年製 AZENIS FK510 275/30ZR20 97Y XL サマータイヤ ラベルなし 翌営業日発送</v>
      </c>
      <c r="AX657" s="134" t="str">
        <f>IFERROR(VLOOKUP(B:B,在庫!B:M,12,0),"")</f>
        <v/>
      </c>
      <c r="AY657" s="134" t="str">
        <f>IFERROR(VLOOKUP(B:B,在庫!B:L,10,0),"")</f>
        <v/>
      </c>
      <c r="AZ657" s="244" t="e">
        <f>VLOOKUP(AL:AL,[1]MICHELIN!$B:$AH,32,0)</f>
        <v>#N/A</v>
      </c>
      <c r="BA657" s="244" t="e">
        <f>VLOOKUP(AL:AL,[1]MICHELIN!$B:$AH,33,0)</f>
        <v>#N/A</v>
      </c>
      <c r="BC657" s="11" t="s">
        <v>150</v>
      </c>
    </row>
    <row r="658" spans="1:55" s="11" customFormat="1" ht="19.5" customHeight="1">
      <c r="A658" s="247">
        <f t="shared" si="239"/>
        <v>1</v>
      </c>
      <c r="B658" s="261">
        <f t="shared" si="240"/>
        <v>2753520189202</v>
      </c>
      <c r="C658" s="243">
        <f>VLOOKUP(B:B,[1]FALKEN!$B:$K,9,0)</f>
        <v>0</v>
      </c>
      <c r="D658" s="11" t="s">
        <v>8694</v>
      </c>
      <c r="E658" s="397" t="s">
        <v>808</v>
      </c>
      <c r="F658" s="158" t="s">
        <v>433</v>
      </c>
      <c r="G658" s="133" t="s">
        <v>10661</v>
      </c>
      <c r="H658" s="235">
        <v>0</v>
      </c>
      <c r="I658" s="430">
        <f>VLOOKUP(B:B,[1]FALKEN!$B:$K,10,0)</f>
        <v>0</v>
      </c>
      <c r="J658" s="132"/>
      <c r="K658" s="133" t="s">
        <v>8701</v>
      </c>
      <c r="L658" s="133">
        <v>21</v>
      </c>
      <c r="M658" s="135"/>
      <c r="N658" s="236"/>
      <c r="O658" s="236"/>
      <c r="P658" s="237"/>
      <c r="Q658" s="238">
        <f t="shared" si="247"/>
        <v>-954.5454545454545</v>
      </c>
      <c r="R658" s="144">
        <f t="shared" si="248"/>
        <v>21.740761904761907</v>
      </c>
      <c r="S658" s="248">
        <v>1074476497</v>
      </c>
      <c r="T658" s="305" t="s">
        <v>8253</v>
      </c>
      <c r="U658" s="194">
        <f t="shared" si="249"/>
        <v>0</v>
      </c>
      <c r="W658" s="239"/>
      <c r="X658" s="136">
        <f t="shared" si="250"/>
        <v>19798</v>
      </c>
      <c r="Y658" s="240">
        <f t="shared" si="251"/>
        <v>-954.5454545454545</v>
      </c>
      <c r="Z658" s="142" t="str">
        <f t="shared" si="252"/>
        <v/>
      </c>
      <c r="AA658" s="137">
        <f t="shared" si="253"/>
        <v>21.740761904761907</v>
      </c>
      <c r="AB658" s="334"/>
      <c r="AC658" s="189">
        <f t="shared" si="237"/>
        <v>0</v>
      </c>
      <c r="AD658" s="187">
        <f t="shared" si="238"/>
        <v>0</v>
      </c>
      <c r="AE658" s="129">
        <f t="shared" si="241"/>
        <v>0</v>
      </c>
      <c r="AF658" s="130">
        <f t="shared" si="242"/>
        <v>0</v>
      </c>
      <c r="AG658" s="131" t="str">
        <f t="shared" si="243"/>
        <v/>
      </c>
      <c r="AH658" s="138">
        <f t="shared" si="244"/>
        <v>0</v>
      </c>
      <c r="AI658" s="139" t="str">
        <f t="shared" si="245"/>
        <v/>
      </c>
      <c r="AJ658" s="139" t="str">
        <f t="shared" si="246"/>
        <v/>
      </c>
      <c r="AL658" s="197">
        <v>2753520189202</v>
      </c>
      <c r="AM658" s="197">
        <v>4981160612301</v>
      </c>
      <c r="AN658" s="197" t="s">
        <v>152</v>
      </c>
      <c r="AO658" s="241" t="s">
        <v>1627</v>
      </c>
      <c r="AP658" s="241" t="s">
        <v>1629</v>
      </c>
      <c r="AQ658" s="242" t="s">
        <v>130</v>
      </c>
      <c r="AR658" s="242" t="s">
        <v>152</v>
      </c>
      <c r="AS658" s="431">
        <v>19798</v>
      </c>
      <c r="AT658" s="431">
        <v>1050</v>
      </c>
      <c r="AU658" s="211" t="s">
        <v>3957</v>
      </c>
      <c r="AV658" s="197" t="s">
        <v>5547</v>
      </c>
      <c r="AW658" s="134" t="str">
        <f>IFERROR(VLOOKUP(AV:AV,Q商品!B:E,4,0),"")</f>
        <v>2022年製 AZENIS FK510 275/35ZR20 102Y XL サマータイヤ ラベルなし 翌営業日発送</v>
      </c>
      <c r="AX658" s="134" t="str">
        <f>IFERROR(VLOOKUP(B:B,在庫!B:M,12,0),"")</f>
        <v/>
      </c>
      <c r="AY658" s="134" t="str">
        <f>IFERROR(VLOOKUP(B:B,在庫!B:L,10,0),"")</f>
        <v/>
      </c>
      <c r="AZ658" s="244" t="e">
        <f>VLOOKUP(AL:AL,[1]MICHELIN!$B:$AH,32,0)</f>
        <v>#N/A</v>
      </c>
      <c r="BA658" s="244" t="e">
        <f>VLOOKUP(AL:AL,[1]MICHELIN!$B:$AH,33,0)</f>
        <v>#N/A</v>
      </c>
      <c r="BC658" s="11" t="s">
        <v>150</v>
      </c>
    </row>
    <row r="659" spans="1:55" s="11" customFormat="1" ht="19.5" customHeight="1">
      <c r="A659" s="247">
        <f t="shared" si="239"/>
        <v>1</v>
      </c>
      <c r="B659" s="261">
        <f t="shared" si="240"/>
        <v>2754020189303</v>
      </c>
      <c r="C659" s="243">
        <f>VLOOKUP(B:B,[1]FALKEN!$B:$K,9,0)</f>
        <v>0</v>
      </c>
      <c r="D659" s="11" t="s">
        <v>8694</v>
      </c>
      <c r="E659" s="397" t="s">
        <v>5556</v>
      </c>
      <c r="F659" s="322" t="s">
        <v>8486</v>
      </c>
      <c r="G659" s="133" t="s">
        <v>10661</v>
      </c>
      <c r="H659" s="235">
        <v>0</v>
      </c>
      <c r="I659" s="430">
        <f>VLOOKUP(B:B,[1]FALKEN!$B:$K,10,0)</f>
        <v>0</v>
      </c>
      <c r="J659" s="132"/>
      <c r="K659" s="133" t="s">
        <v>8701</v>
      </c>
      <c r="L659" s="133">
        <v>25</v>
      </c>
      <c r="M659" s="135"/>
      <c r="N659" s="236"/>
      <c r="O659" s="236"/>
      <c r="P659" s="237"/>
      <c r="Q659" s="238">
        <f t="shared" si="247"/>
        <v>-954.5454545454545</v>
      </c>
      <c r="R659" s="144">
        <f t="shared" si="248"/>
        <v>22.36304761904762</v>
      </c>
      <c r="S659" s="248">
        <v>1074476256</v>
      </c>
      <c r="T659" s="305" t="s">
        <v>8257</v>
      </c>
      <c r="U659" s="194">
        <f t="shared" si="249"/>
        <v>38750</v>
      </c>
      <c r="W659" s="239">
        <v>38750</v>
      </c>
      <c r="X659" s="136">
        <f t="shared" si="250"/>
        <v>20392</v>
      </c>
      <c r="Y659" s="240">
        <f t="shared" si="251"/>
        <v>34272.727272727272</v>
      </c>
      <c r="Z659" s="142" t="str">
        <f t="shared" si="252"/>
        <v/>
      </c>
      <c r="AA659" s="137">
        <f t="shared" si="253"/>
        <v>0.40500795755968166</v>
      </c>
      <c r="AB659" s="334"/>
      <c r="AC659" s="189">
        <f t="shared" si="237"/>
        <v>37990</v>
      </c>
      <c r="AD659" s="187">
        <f t="shared" si="238"/>
        <v>41747</v>
      </c>
      <c r="AE659" s="129">
        <f t="shared" si="241"/>
        <v>3757.23</v>
      </c>
      <c r="AF659" s="130">
        <f t="shared" si="242"/>
        <v>760.23</v>
      </c>
      <c r="AG659" s="131">
        <f t="shared" si="243"/>
        <v>1.8210410328885908E-2</v>
      </c>
      <c r="AH659" s="138">
        <f t="shared" si="244"/>
        <v>2997</v>
      </c>
      <c r="AI659" s="139">
        <f t="shared" si="245"/>
        <v>7.1789589671114096E-2</v>
      </c>
      <c r="AJ659" s="139">
        <f t="shared" si="246"/>
        <v>0.38679754723079574</v>
      </c>
      <c r="AL659" s="197">
        <v>2754020189303</v>
      </c>
      <c r="AM659" s="197">
        <v>4981160824322</v>
      </c>
      <c r="AN659" s="197" t="s">
        <v>152</v>
      </c>
      <c r="AO659" s="241" t="s">
        <v>1624</v>
      </c>
      <c r="AP659" s="241" t="s">
        <v>989</v>
      </c>
      <c r="AQ659" s="242" t="s">
        <v>94</v>
      </c>
      <c r="AR659" s="242" t="s">
        <v>152</v>
      </c>
      <c r="AS659" s="431">
        <v>20392</v>
      </c>
      <c r="AT659" s="431">
        <v>1050</v>
      </c>
      <c r="AU659" s="211" t="s">
        <v>3957</v>
      </c>
      <c r="AV659" s="197" t="s">
        <v>5557</v>
      </c>
      <c r="AW659" s="134" t="str">
        <f>IFERROR(VLOOKUP(AV:AV,Q商品!B:E,4,0),"")</f>
        <v>2022年製 AZENIS FK510 SUV 275/40R20 106Y XL サマータイヤ ラベルなし 翌営業日発送</v>
      </c>
      <c r="AX659" s="134" t="str">
        <f>IFERROR(VLOOKUP(B:B,在庫!B:M,12,0),"")</f>
        <v/>
      </c>
      <c r="AY659" s="134" t="str">
        <f>IFERROR(VLOOKUP(B:B,在庫!B:L,10,0),"")</f>
        <v/>
      </c>
      <c r="AZ659" s="244" t="e">
        <f>VLOOKUP(AL:AL,[1]MICHELIN!$B:$AH,32,0)</f>
        <v>#N/A</v>
      </c>
      <c r="BA659" s="244" t="e">
        <f>VLOOKUP(AL:AL,[1]MICHELIN!$B:$AH,33,0)</f>
        <v>#N/A</v>
      </c>
      <c r="BC659" s="11" t="s">
        <v>2055</v>
      </c>
    </row>
    <row r="660" spans="1:55" s="11" customFormat="1" ht="19.5" customHeight="1">
      <c r="A660" s="247">
        <f t="shared" si="239"/>
        <v>1</v>
      </c>
      <c r="B660" s="261">
        <f t="shared" si="240"/>
        <v>2255018169975</v>
      </c>
      <c r="C660" s="243">
        <f>VLOOKUP(B:B,[1]DUNLOP!$B:$K,9,0)</f>
        <v>0</v>
      </c>
      <c r="D660" s="11" t="s">
        <v>8695</v>
      </c>
      <c r="E660" s="397" t="s">
        <v>6976</v>
      </c>
      <c r="F660" s="160" t="s">
        <v>6977</v>
      </c>
      <c r="G660" s="133" t="s">
        <v>10661</v>
      </c>
      <c r="H660" s="243">
        <v>0</v>
      </c>
      <c r="I660" s="431">
        <f>VLOOKUP(B:B,[1]DUNLOP!$B:$K,10,0)</f>
        <v>0</v>
      </c>
      <c r="J660" s="132"/>
      <c r="K660" s="133" t="s">
        <v>8702</v>
      </c>
      <c r="L660" s="133">
        <v>10</v>
      </c>
      <c r="M660" s="135" t="s">
        <v>6991</v>
      </c>
      <c r="N660" s="236" t="s">
        <v>6992</v>
      </c>
      <c r="O660" s="236" t="s">
        <v>2015</v>
      </c>
      <c r="P660" s="237">
        <v>13150</v>
      </c>
      <c r="Q660" s="238">
        <f t="shared" si="247"/>
        <v>11000</v>
      </c>
      <c r="R660" s="144">
        <f t="shared" si="248"/>
        <v>0.13954545454545456</v>
      </c>
      <c r="S660" s="248">
        <v>1074476618</v>
      </c>
      <c r="T660" s="305" t="s">
        <v>8275</v>
      </c>
      <c r="U660" s="194">
        <f t="shared" si="249"/>
        <v>13150</v>
      </c>
      <c r="W660" s="239">
        <v>13150</v>
      </c>
      <c r="X660" s="136">
        <f t="shared" si="250"/>
        <v>9465</v>
      </c>
      <c r="Y660" s="240">
        <f t="shared" si="251"/>
        <v>11000</v>
      </c>
      <c r="Z660" s="142">
        <f t="shared" si="252"/>
        <v>7.7338403041825154E-2</v>
      </c>
      <c r="AA660" s="137">
        <f t="shared" si="253"/>
        <v>0.13954545454545456</v>
      </c>
      <c r="AB660" s="334"/>
      <c r="AC660" s="189">
        <f t="shared" si="237"/>
        <v>12892</v>
      </c>
      <c r="AD660" s="187">
        <f t="shared" si="238"/>
        <v>14167</v>
      </c>
      <c r="AE660" s="129">
        <f t="shared" si="241"/>
        <v>1275.03</v>
      </c>
      <c r="AF660" s="130">
        <f t="shared" si="242"/>
        <v>258.02999999999997</v>
      </c>
      <c r="AG660" s="131">
        <f t="shared" si="243"/>
        <v>1.8213453801087031E-2</v>
      </c>
      <c r="AH660" s="138">
        <f t="shared" si="244"/>
        <v>1017</v>
      </c>
      <c r="AI660" s="139">
        <f t="shared" si="245"/>
        <v>7.1786546198912962E-2</v>
      </c>
      <c r="AJ660" s="139">
        <f t="shared" si="246"/>
        <v>0.12133200074436752</v>
      </c>
      <c r="AL660" s="197">
        <v>2255018169975</v>
      </c>
      <c r="AM660" s="197">
        <v>4981160977035</v>
      </c>
      <c r="AN660" s="197" t="s">
        <v>3894</v>
      </c>
      <c r="AO660" s="241" t="s">
        <v>147</v>
      </c>
      <c r="AP660" s="241" t="s">
        <v>971</v>
      </c>
      <c r="AQ660" s="242" t="s">
        <v>80</v>
      </c>
      <c r="AR660" s="242" t="s">
        <v>152</v>
      </c>
      <c r="AS660" s="431">
        <v>9465</v>
      </c>
      <c r="AT660" s="431">
        <v>1050</v>
      </c>
      <c r="AU660" s="211" t="s">
        <v>3957</v>
      </c>
      <c r="AV660" s="197" t="s">
        <v>5968</v>
      </c>
      <c r="AW660" s="134" t="str">
        <f>IFERROR(VLOOKUP(AV:AV,Q商品!B:E,4,0),"")</f>
        <v>2023年製 DZ102 225/50R18 95W サマータイヤ 翌営業日発送</v>
      </c>
      <c r="AX660" s="134" t="str">
        <f>IFERROR(VLOOKUP(B:B,在庫!B:M,12,0),"")</f>
        <v/>
      </c>
      <c r="AY660" s="134" t="str">
        <f>IFERROR(VLOOKUP(B:B,在庫!B:L,10,0),"")</f>
        <v/>
      </c>
      <c r="AZ660" s="244" t="e">
        <f>VLOOKUP(AL:AL,[1]MICHELIN!$B:$AH,32,0)</f>
        <v>#N/A</v>
      </c>
      <c r="BA660" s="244" t="e">
        <f>VLOOKUP(AL:AL,[1]MICHELIN!$B:$AH,33,0)</f>
        <v>#N/A</v>
      </c>
      <c r="BC660" s="11" t="s">
        <v>2055</v>
      </c>
    </row>
    <row r="661" spans="1:55" s="11" customFormat="1" ht="19.5" customHeight="1">
      <c r="A661" s="11">
        <f t="shared" si="239"/>
        <v>1</v>
      </c>
      <c r="B661" s="249">
        <f t="shared" si="240"/>
        <v>2156016167065</v>
      </c>
      <c r="C661" s="243">
        <f>VLOOKUP(B:B,[1]DUNLOP!$B:$K,9,0)</f>
        <v>0</v>
      </c>
      <c r="D661" s="11" t="s">
        <v>8695</v>
      </c>
      <c r="E661" s="397" t="s">
        <v>1806</v>
      </c>
      <c r="F661" s="158"/>
      <c r="G661" s="133" t="s">
        <v>10661</v>
      </c>
      <c r="H661" s="243">
        <v>0</v>
      </c>
      <c r="I661" s="431">
        <f>VLOOKUP(B:B,[1]DUNLOP!$B:$K,10,0)</f>
        <v>0</v>
      </c>
      <c r="J661" s="132"/>
      <c r="K661" s="133" t="s">
        <v>8703</v>
      </c>
      <c r="L661" s="133">
        <v>15</v>
      </c>
      <c r="M661" s="135"/>
      <c r="N661" s="236"/>
      <c r="O661" s="236"/>
      <c r="P661" s="237"/>
      <c r="Q661" s="238">
        <f t="shared" si="247"/>
        <v>-954.5454545454545</v>
      </c>
      <c r="R661" s="144">
        <f t="shared" si="248"/>
        <v>11.465714285714286</v>
      </c>
      <c r="S661" s="197">
        <v>1074476105</v>
      </c>
      <c r="T661" s="305" t="s">
        <v>8279</v>
      </c>
      <c r="U661" s="194">
        <f t="shared" si="249"/>
        <v>0</v>
      </c>
      <c r="W661" s="239"/>
      <c r="X661" s="136">
        <f t="shared" si="250"/>
        <v>9990</v>
      </c>
      <c r="Y661" s="240">
        <f t="shared" si="251"/>
        <v>-954.5454545454545</v>
      </c>
      <c r="Z661" s="142" t="str">
        <f t="shared" si="252"/>
        <v/>
      </c>
      <c r="AA661" s="137">
        <f t="shared" si="253"/>
        <v>11.465714285714286</v>
      </c>
      <c r="AB661" s="334"/>
      <c r="AC661" s="189">
        <f t="shared" si="237"/>
        <v>0</v>
      </c>
      <c r="AD661" s="187">
        <f t="shared" si="238"/>
        <v>0</v>
      </c>
      <c r="AE661" s="129">
        <f t="shared" si="241"/>
        <v>0</v>
      </c>
      <c r="AF661" s="130">
        <f t="shared" si="242"/>
        <v>0</v>
      </c>
      <c r="AG661" s="131" t="str">
        <f t="shared" si="243"/>
        <v/>
      </c>
      <c r="AH661" s="138">
        <f t="shared" si="244"/>
        <v>0</v>
      </c>
      <c r="AI661" s="139" t="str">
        <f t="shared" si="245"/>
        <v/>
      </c>
      <c r="AJ661" s="139" t="str">
        <f t="shared" si="246"/>
        <v/>
      </c>
      <c r="AL661" s="197">
        <v>2156016167065</v>
      </c>
      <c r="AM661" s="197">
        <v>4981160790290</v>
      </c>
      <c r="AN661" s="197" t="s">
        <v>3890</v>
      </c>
      <c r="AO661" s="241" t="s">
        <v>23</v>
      </c>
      <c r="AP661" s="241" t="s">
        <v>1578</v>
      </c>
      <c r="AQ661" s="242" t="s">
        <v>48</v>
      </c>
      <c r="AR661" s="242">
        <v>22200</v>
      </c>
      <c r="AS661" s="431">
        <v>9990</v>
      </c>
      <c r="AT661" s="431">
        <v>1050</v>
      </c>
      <c r="AU661" s="211" t="s">
        <v>3956</v>
      </c>
      <c r="AV661" s="197" t="s">
        <v>5975</v>
      </c>
      <c r="AW661" s="134" t="str">
        <f>IFERROR(VLOOKUP(AV:AV,Q商品!B:E,4,0),"")</f>
        <v>2022年製 LE MANS V 215/60R16 95H サマータイヤ 翌営業日発送</v>
      </c>
      <c r="AX661" s="134" t="str">
        <f>IFERROR(VLOOKUP(B:B,在庫!B:M,12,0),"")</f>
        <v/>
      </c>
      <c r="AY661" s="134" t="str">
        <f>IFERROR(VLOOKUP(B:B,在庫!B:L,10,0),"")</f>
        <v/>
      </c>
      <c r="AZ661" s="244" t="e">
        <f>VLOOKUP(AL:AL,[1]MICHELIN!$B:$AH,32,0)</f>
        <v>#N/A</v>
      </c>
      <c r="BA661" s="244" t="e">
        <f>VLOOKUP(AL:AL,[1]MICHELIN!$B:$AH,33,0)</f>
        <v>#N/A</v>
      </c>
      <c r="BC661" s="11" t="s">
        <v>150</v>
      </c>
    </row>
    <row r="662" spans="1:55" s="11" customFormat="1" ht="19.5" customHeight="1">
      <c r="A662" s="11">
        <f t="shared" si="239"/>
        <v>1</v>
      </c>
      <c r="B662" s="249">
        <f t="shared" si="240"/>
        <v>1756515167071</v>
      </c>
      <c r="C662" s="243">
        <f>VLOOKUP(B:B,[1]DUNLOP!$B:$K,9,0)</f>
        <v>0</v>
      </c>
      <c r="D662" s="11" t="s">
        <v>8695</v>
      </c>
      <c r="E662" s="397" t="s">
        <v>1807</v>
      </c>
      <c r="F662" s="158"/>
      <c r="G662" s="133" t="s">
        <v>10661</v>
      </c>
      <c r="H662" s="243">
        <v>0</v>
      </c>
      <c r="I662" s="431">
        <f>VLOOKUP(B:B,[1]DUNLOP!$B:$K,10,0)</f>
        <v>0</v>
      </c>
      <c r="J662" s="132"/>
      <c r="K662" s="133" t="s">
        <v>8703</v>
      </c>
      <c r="L662" s="133">
        <v>17</v>
      </c>
      <c r="M662" s="135"/>
      <c r="N662" s="236"/>
      <c r="O662" s="236"/>
      <c r="P662" s="237"/>
      <c r="Q662" s="238">
        <f t="shared" si="247"/>
        <v>-477.27272727272725</v>
      </c>
      <c r="R662" s="144">
        <f t="shared" si="248"/>
        <v>14.40952380952381</v>
      </c>
      <c r="S662" s="197">
        <v>1074476642</v>
      </c>
      <c r="T662" s="305" t="s">
        <v>8280</v>
      </c>
      <c r="U662" s="194">
        <f t="shared" si="249"/>
        <v>0</v>
      </c>
      <c r="W662" s="239"/>
      <c r="X662" s="136">
        <f t="shared" si="250"/>
        <v>6400</v>
      </c>
      <c r="Y662" s="240">
        <f t="shared" si="251"/>
        <v>-477.27272727272725</v>
      </c>
      <c r="Z662" s="142" t="str">
        <f t="shared" si="252"/>
        <v/>
      </c>
      <c r="AA662" s="137">
        <f t="shared" si="253"/>
        <v>14.40952380952381</v>
      </c>
      <c r="AB662" s="334"/>
      <c r="AC662" s="189">
        <f t="shared" si="237"/>
        <v>0</v>
      </c>
      <c r="AD662" s="187">
        <f t="shared" si="238"/>
        <v>0</v>
      </c>
      <c r="AE662" s="129">
        <f t="shared" si="241"/>
        <v>0</v>
      </c>
      <c r="AF662" s="130">
        <f t="shared" si="242"/>
        <v>0</v>
      </c>
      <c r="AG662" s="131" t="str">
        <f t="shared" si="243"/>
        <v/>
      </c>
      <c r="AH662" s="138">
        <f t="shared" si="244"/>
        <v>0</v>
      </c>
      <c r="AI662" s="139" t="str">
        <f t="shared" si="245"/>
        <v/>
      </c>
      <c r="AJ662" s="139" t="str">
        <f t="shared" si="246"/>
        <v/>
      </c>
      <c r="AL662" s="197">
        <v>1756515167071</v>
      </c>
      <c r="AM662" s="197">
        <v>4982266069693</v>
      </c>
      <c r="AN662" s="197" t="s">
        <v>3896</v>
      </c>
      <c r="AO662" s="241" t="s">
        <v>1579</v>
      </c>
      <c r="AP662" s="241" t="s">
        <v>1182</v>
      </c>
      <c r="AQ662" s="242" t="s">
        <v>95</v>
      </c>
      <c r="AR662" s="242">
        <v>13900</v>
      </c>
      <c r="AS662" s="431">
        <v>6400</v>
      </c>
      <c r="AT662" s="431">
        <v>525</v>
      </c>
      <c r="AU662" s="211" t="s">
        <v>3956</v>
      </c>
      <c r="AV662" s="197" t="s">
        <v>5977</v>
      </c>
      <c r="AW662" s="134" t="str">
        <f>IFERROR(VLOOKUP(AV:AV,Q商品!B:E,4,0),"")</f>
        <v>2023年製 LE MANS V+ 175/65R15 84H サマータイヤ 翌営業日発送</v>
      </c>
      <c r="AX662" s="134" t="str">
        <f>IFERROR(VLOOKUP(B:B,在庫!B:M,12,0),"")</f>
        <v/>
      </c>
      <c r="AY662" s="134" t="str">
        <f>IFERROR(VLOOKUP(B:B,在庫!B:L,10,0),"")</f>
        <v/>
      </c>
      <c r="AZ662" s="244" t="e">
        <f>VLOOKUP(AL:AL,[1]MICHELIN!$B:$AH,32,0)</f>
        <v>#N/A</v>
      </c>
      <c r="BA662" s="244" t="e">
        <f>VLOOKUP(AL:AL,[1]MICHELIN!$B:$AH,33,0)</f>
        <v>#N/A</v>
      </c>
      <c r="BC662" s="11" t="s">
        <v>150</v>
      </c>
    </row>
    <row r="663" spans="1:55" s="11" customFormat="1" ht="19.5" customHeight="1">
      <c r="A663" s="11">
        <f t="shared" si="239"/>
        <v>1</v>
      </c>
      <c r="B663" s="249">
        <f t="shared" si="240"/>
        <v>1856515167078</v>
      </c>
      <c r="C663" s="243">
        <f>VLOOKUP(B:B,[1]DUNLOP!$B:$K,9,0)</f>
        <v>0</v>
      </c>
      <c r="D663" s="11" t="s">
        <v>8695</v>
      </c>
      <c r="E663" s="397" t="s">
        <v>1808</v>
      </c>
      <c r="F663" s="160" t="s">
        <v>8487</v>
      </c>
      <c r="G663" s="133" t="s">
        <v>10661</v>
      </c>
      <c r="H663" s="243">
        <v>0</v>
      </c>
      <c r="I663" s="431">
        <f>VLOOKUP(B:B,[1]DUNLOP!$B:$K,10,0)</f>
        <v>0</v>
      </c>
      <c r="J663" s="132"/>
      <c r="K663" s="133" t="s">
        <v>8703</v>
      </c>
      <c r="L663" s="133">
        <v>21</v>
      </c>
      <c r="M663" s="135"/>
      <c r="N663" s="236"/>
      <c r="O663" s="236"/>
      <c r="P663" s="237"/>
      <c r="Q663" s="238">
        <f t="shared" si="247"/>
        <v>-477.27272727272725</v>
      </c>
      <c r="R663" s="144">
        <f t="shared" si="248"/>
        <v>16.420952380952382</v>
      </c>
      <c r="S663" s="197">
        <v>1074476638</v>
      </c>
      <c r="T663" s="305" t="s">
        <v>8284</v>
      </c>
      <c r="U663" s="194">
        <f t="shared" si="249"/>
        <v>0</v>
      </c>
      <c r="W663" s="239"/>
      <c r="X663" s="136">
        <f t="shared" si="250"/>
        <v>7360</v>
      </c>
      <c r="Y663" s="240">
        <f t="shared" si="251"/>
        <v>-477.27272727272725</v>
      </c>
      <c r="Z663" s="142" t="str">
        <f t="shared" si="252"/>
        <v/>
      </c>
      <c r="AA663" s="137">
        <f t="shared" si="253"/>
        <v>16.420952380952382</v>
      </c>
      <c r="AB663" s="334"/>
      <c r="AC663" s="189">
        <f t="shared" si="237"/>
        <v>0</v>
      </c>
      <c r="AD663" s="187">
        <f t="shared" si="238"/>
        <v>0</v>
      </c>
      <c r="AE663" s="129">
        <f t="shared" si="241"/>
        <v>0</v>
      </c>
      <c r="AF663" s="130">
        <f t="shared" si="242"/>
        <v>0</v>
      </c>
      <c r="AG663" s="131" t="str">
        <f t="shared" si="243"/>
        <v/>
      </c>
      <c r="AH663" s="138">
        <f t="shared" si="244"/>
        <v>0</v>
      </c>
      <c r="AI663" s="139" t="str">
        <f t="shared" si="245"/>
        <v/>
      </c>
      <c r="AJ663" s="139" t="str">
        <f t="shared" si="246"/>
        <v/>
      </c>
      <c r="AL663" s="197">
        <v>1856515167078</v>
      </c>
      <c r="AM663" s="197">
        <v>4982266069259</v>
      </c>
      <c r="AN663" s="197" t="s">
        <v>3897</v>
      </c>
      <c r="AO663" s="241" t="s">
        <v>1579</v>
      </c>
      <c r="AP663" s="241" t="s">
        <v>1088</v>
      </c>
      <c r="AQ663" s="242" t="s">
        <v>42</v>
      </c>
      <c r="AR663" s="242">
        <v>16000</v>
      </c>
      <c r="AS663" s="431">
        <v>7360</v>
      </c>
      <c r="AT663" s="431">
        <v>525</v>
      </c>
      <c r="AU663" s="211" t="s">
        <v>3956</v>
      </c>
      <c r="AV663" s="197" t="s">
        <v>5985</v>
      </c>
      <c r="AW663" s="134" t="str">
        <f>IFERROR(VLOOKUP(AV:AV,Q商品!B:E,4,0),"")</f>
        <v>2023年製 LE MANS V+ 185/65R15 88H サマータイヤ 翌営業日発送</v>
      </c>
      <c r="AX663" s="134" t="str">
        <f>IFERROR(VLOOKUP(B:B,在庫!B:M,12,0),"")</f>
        <v/>
      </c>
      <c r="AY663" s="134" t="str">
        <f>IFERROR(VLOOKUP(B:B,在庫!B:L,10,0),"")</f>
        <v/>
      </c>
      <c r="AZ663" s="244" t="e">
        <f>VLOOKUP(AL:AL,[1]MICHELIN!$B:$AH,32,0)</f>
        <v>#N/A</v>
      </c>
      <c r="BA663" s="244" t="e">
        <f>VLOOKUP(AL:AL,[1]MICHELIN!$B:$AH,33,0)</f>
        <v>#N/A</v>
      </c>
      <c r="BC663" s="11" t="s">
        <v>2055</v>
      </c>
    </row>
    <row r="664" spans="1:55" s="11" customFormat="1" ht="19.5" customHeight="1">
      <c r="A664" s="11">
        <f t="shared" si="239"/>
        <v>1</v>
      </c>
      <c r="B664" s="249">
        <f t="shared" si="240"/>
        <v>2154517167072</v>
      </c>
      <c r="C664" s="243">
        <f>VLOOKUP(B:B,[1]DUNLOP!$B:$K,9,0)</f>
        <v>8</v>
      </c>
      <c r="D664" s="11" t="s">
        <v>8695</v>
      </c>
      <c r="E664" s="397" t="s">
        <v>1816</v>
      </c>
      <c r="F664" s="158" t="s">
        <v>153</v>
      </c>
      <c r="G664" s="133" t="s">
        <v>10661</v>
      </c>
      <c r="H664" s="243">
        <v>0</v>
      </c>
      <c r="I664" s="431">
        <f>VLOOKUP(B:B,[1]DUNLOP!$B:$K,10,0)</f>
        <v>0</v>
      </c>
      <c r="J664" s="132"/>
      <c r="K664" s="133" t="s">
        <v>8703</v>
      </c>
      <c r="L664" s="133">
        <v>26</v>
      </c>
      <c r="M664" s="135"/>
      <c r="N664" s="236"/>
      <c r="O664" s="236"/>
      <c r="P664" s="237"/>
      <c r="Q664" s="238">
        <f t="shared" si="247"/>
        <v>-477.27272727272725</v>
      </c>
      <c r="R664" s="144">
        <f t="shared" si="248"/>
        <v>32.281904761904762</v>
      </c>
      <c r="S664" s="197">
        <v>1074476630</v>
      </c>
      <c r="T664" s="305" t="s">
        <v>8289</v>
      </c>
      <c r="U664" s="194">
        <f t="shared" si="249"/>
        <v>0</v>
      </c>
      <c r="W664" s="239"/>
      <c r="X664" s="136">
        <f t="shared" si="250"/>
        <v>14930</v>
      </c>
      <c r="Y664" s="240">
        <f t="shared" si="251"/>
        <v>-477.27272727272725</v>
      </c>
      <c r="Z664" s="142" t="str">
        <f t="shared" si="252"/>
        <v/>
      </c>
      <c r="AA664" s="137">
        <f t="shared" si="253"/>
        <v>32.281904761904762</v>
      </c>
      <c r="AB664" s="334"/>
      <c r="AC664" s="189">
        <f t="shared" si="237"/>
        <v>0</v>
      </c>
      <c r="AD664" s="187">
        <f t="shared" si="238"/>
        <v>0</v>
      </c>
      <c r="AE664" s="129">
        <f t="shared" si="241"/>
        <v>0</v>
      </c>
      <c r="AF664" s="130">
        <f t="shared" si="242"/>
        <v>0</v>
      </c>
      <c r="AG664" s="131" t="str">
        <f t="shared" si="243"/>
        <v/>
      </c>
      <c r="AH664" s="138">
        <f t="shared" si="244"/>
        <v>0</v>
      </c>
      <c r="AI664" s="139" t="str">
        <f t="shared" si="245"/>
        <v/>
      </c>
      <c r="AJ664" s="139" t="str">
        <f t="shared" si="246"/>
        <v/>
      </c>
      <c r="AL664" s="197">
        <v>2154517167072</v>
      </c>
      <c r="AM664" s="197">
        <v>4982266069297</v>
      </c>
      <c r="AN664" s="197" t="s">
        <v>3905</v>
      </c>
      <c r="AO664" s="241" t="s">
        <v>1579</v>
      </c>
      <c r="AP664" s="241" t="s">
        <v>698</v>
      </c>
      <c r="AQ664" s="242" t="s">
        <v>36</v>
      </c>
      <c r="AR664" s="242">
        <v>31100</v>
      </c>
      <c r="AS664" s="431">
        <v>14930</v>
      </c>
      <c r="AT664" s="431">
        <v>525</v>
      </c>
      <c r="AU664" s="211" t="s">
        <v>3956</v>
      </c>
      <c r="AV664" s="197" t="s">
        <v>5989</v>
      </c>
      <c r="AW664" s="134" t="str">
        <f>IFERROR(VLOOKUP(AV:AV,Q商品!B:E,4,0),"")</f>
        <v>2023年製 LE MANS V+ 215/45R17 91W XL サマータイヤ 翌営業日発送</v>
      </c>
      <c r="AX664" s="134" t="str">
        <f>IFERROR(VLOOKUP(B:B,在庫!B:M,12,0),"")</f>
        <v/>
      </c>
      <c r="AY664" s="134" t="str">
        <f>IFERROR(VLOOKUP(B:B,在庫!B:L,10,0),"")</f>
        <v/>
      </c>
      <c r="AZ664" s="244" t="e">
        <f>VLOOKUP(AL:AL,[1]MICHELIN!$B:$AH,32,0)</f>
        <v>#N/A</v>
      </c>
      <c r="BA664" s="244" t="e">
        <f>VLOOKUP(AL:AL,[1]MICHELIN!$B:$AH,33,0)</f>
        <v>#N/A</v>
      </c>
      <c r="BC664" s="11" t="s">
        <v>2055</v>
      </c>
    </row>
    <row r="665" spans="1:55" s="11" customFormat="1" ht="19.5" customHeight="1">
      <c r="A665" s="247">
        <f t="shared" si="239"/>
        <v>1</v>
      </c>
      <c r="B665" s="332">
        <f t="shared" si="240"/>
        <v>2155017129898</v>
      </c>
      <c r="C665" s="235">
        <f>VLOOKUP(B:B,[1]YOKOHAMA!$B:$K,9,0)</f>
        <v>0</v>
      </c>
      <c r="D665" s="11" t="s">
        <v>8696</v>
      </c>
      <c r="E665" s="397" t="s">
        <v>1751</v>
      </c>
      <c r="F665" s="245"/>
      <c r="G665" s="133" t="s">
        <v>10661</v>
      </c>
      <c r="H665" s="235">
        <v>0</v>
      </c>
      <c r="I665" s="430">
        <f>VLOOKUP(B:B,[1]YOKOHAMA!$B:$K,10,0)</f>
        <v>0</v>
      </c>
      <c r="J665" s="132"/>
      <c r="K665" s="133" t="s">
        <v>8704</v>
      </c>
      <c r="L665" s="133">
        <v>3</v>
      </c>
      <c r="M665" s="135"/>
      <c r="N665" s="236"/>
      <c r="O665" s="236"/>
      <c r="P665" s="237"/>
      <c r="Q665" s="238">
        <f t="shared" si="247"/>
        <v>-954.5454545454545</v>
      </c>
      <c r="R665" s="144">
        <f t="shared" si="248"/>
        <v>11.68047619047619</v>
      </c>
      <c r="S665" s="248">
        <v>1074476270</v>
      </c>
      <c r="T665" s="305" t="s">
        <v>8291</v>
      </c>
      <c r="U665" s="194">
        <f t="shared" si="249"/>
        <v>0</v>
      </c>
      <c r="W665" s="239"/>
      <c r="X665" s="136">
        <f t="shared" si="250"/>
        <v>10195</v>
      </c>
      <c r="Y665" s="240">
        <f t="shared" si="251"/>
        <v>-954.5454545454545</v>
      </c>
      <c r="Z665" s="142" t="str">
        <f t="shared" si="252"/>
        <v/>
      </c>
      <c r="AA665" s="137">
        <f t="shared" si="253"/>
        <v>11.68047619047619</v>
      </c>
      <c r="AB665" s="334"/>
      <c r="AC665" s="189">
        <f t="shared" si="237"/>
        <v>0</v>
      </c>
      <c r="AD665" s="187">
        <f t="shared" si="238"/>
        <v>0</v>
      </c>
      <c r="AE665" s="129">
        <f t="shared" si="241"/>
        <v>0</v>
      </c>
      <c r="AF665" s="130">
        <f t="shared" si="242"/>
        <v>0</v>
      </c>
      <c r="AG665" s="131" t="str">
        <f t="shared" si="243"/>
        <v/>
      </c>
      <c r="AH665" s="138">
        <f t="shared" si="244"/>
        <v>0</v>
      </c>
      <c r="AI665" s="139" t="str">
        <f t="shared" si="245"/>
        <v/>
      </c>
      <c r="AJ665" s="139" t="str">
        <f t="shared" si="246"/>
        <v/>
      </c>
      <c r="AL665" s="197">
        <v>2155017129898</v>
      </c>
      <c r="AM665" s="197">
        <v>4968814930691</v>
      </c>
      <c r="AN665" s="197"/>
      <c r="AO665" s="241" t="s">
        <v>24</v>
      </c>
      <c r="AP665" s="241" t="s">
        <v>683</v>
      </c>
      <c r="AQ665" s="242" t="s">
        <v>39</v>
      </c>
      <c r="AR665" s="242"/>
      <c r="AS665" s="431">
        <v>10195</v>
      </c>
      <c r="AT665" s="431">
        <v>1050</v>
      </c>
      <c r="AU665" s="211" t="s">
        <v>6997</v>
      </c>
      <c r="AV665" s="197" t="s">
        <v>5993</v>
      </c>
      <c r="AW665" s="134" t="str">
        <f>IFERROR(VLOOKUP(AV:AV,Q商品!B:E,4,0),"")</f>
        <v>2021年製以降 ADVAN dB V552 215/50R17 95W XL サマータイヤ 翌営業日発送</v>
      </c>
      <c r="AX665" s="134" t="str">
        <f>IFERROR(VLOOKUP(B:B,在庫!B:M,12,0),"")</f>
        <v/>
      </c>
      <c r="AY665" s="134" t="str">
        <f>IFERROR(VLOOKUP(B:B,在庫!B:L,10,0),"")</f>
        <v/>
      </c>
      <c r="AZ665" s="244" t="e">
        <f>VLOOKUP(AL:AL,[1]MICHELIN!$B:$AH,32,0)</f>
        <v>#N/A</v>
      </c>
      <c r="BA665" s="244" t="e">
        <f>VLOOKUP(AL:AL,[1]MICHELIN!$B:$AH,33,0)</f>
        <v>#N/A</v>
      </c>
      <c r="BC665" s="11" t="s">
        <v>150</v>
      </c>
    </row>
    <row r="666" spans="1:55" s="11" customFormat="1" ht="19.5" customHeight="1">
      <c r="A666" s="247">
        <f t="shared" si="239"/>
        <v>1</v>
      </c>
      <c r="B666" s="332">
        <f t="shared" si="240"/>
        <v>2454018129877</v>
      </c>
      <c r="C666" s="235">
        <f>VLOOKUP(B:B,[1]YOKOHAMA!$B:$K,9,0)</f>
        <v>23</v>
      </c>
      <c r="D666" s="11" t="s">
        <v>8696</v>
      </c>
      <c r="E666" s="397" t="s">
        <v>1756</v>
      </c>
      <c r="F666" s="322" t="s">
        <v>7490</v>
      </c>
      <c r="G666" s="134" t="e">
        <v>#N/A</v>
      </c>
      <c r="H666" s="235">
        <v>0</v>
      </c>
      <c r="I666" s="430">
        <f>VLOOKUP(B:B,[1]YOKOHAMA!$B:$K,10,0)</f>
        <v>0</v>
      </c>
      <c r="J666" s="132"/>
      <c r="K666" s="133" t="s">
        <v>8704</v>
      </c>
      <c r="L666" s="133">
        <v>13</v>
      </c>
      <c r="M666" s="135" t="s">
        <v>2014</v>
      </c>
      <c r="N666" s="236" t="s">
        <v>7491</v>
      </c>
      <c r="O666" s="236" t="s">
        <v>2015</v>
      </c>
      <c r="P666" s="237">
        <v>24750</v>
      </c>
      <c r="Q666" s="238">
        <f t="shared" si="247"/>
        <v>21545.454545454544</v>
      </c>
      <c r="R666" s="144">
        <f t="shared" si="248"/>
        <v>0.35035021097046409</v>
      </c>
      <c r="S666" s="248"/>
      <c r="T666" s="305"/>
      <c r="U666" s="194">
        <f t="shared" si="249"/>
        <v>24750</v>
      </c>
      <c r="W666" s="239">
        <v>24750</v>
      </c>
      <c r="X666" s="136">
        <f t="shared" si="250"/>
        <v>13997</v>
      </c>
      <c r="Y666" s="240">
        <f t="shared" si="251"/>
        <v>21545.454545454544</v>
      </c>
      <c r="Z666" s="142">
        <f t="shared" si="252"/>
        <v>7.7292929292929191E-2</v>
      </c>
      <c r="AA666" s="137">
        <f t="shared" si="253"/>
        <v>0.35035021097046409</v>
      </c>
      <c r="AB666" s="334" t="s">
        <v>8915</v>
      </c>
      <c r="AC666" s="189">
        <f t="shared" si="237"/>
        <v>24264</v>
      </c>
      <c r="AD666" s="187">
        <f t="shared" si="238"/>
        <v>26663</v>
      </c>
      <c r="AE666" s="129">
        <f t="shared" si="241"/>
        <v>2399.67</v>
      </c>
      <c r="AF666" s="130">
        <f t="shared" si="242"/>
        <v>486.67000000000007</v>
      </c>
      <c r="AG666" s="131">
        <f t="shared" si="243"/>
        <v>1.8252634737276379E-2</v>
      </c>
      <c r="AH666" s="138">
        <f t="shared" si="244"/>
        <v>1913</v>
      </c>
      <c r="AI666" s="139">
        <f t="shared" si="245"/>
        <v>7.1747365262723628E-2</v>
      </c>
      <c r="AJ666" s="139">
        <f t="shared" si="246"/>
        <v>0.3320975762331877</v>
      </c>
      <c r="AL666" s="197">
        <v>2454018129877</v>
      </c>
      <c r="AM666" s="197">
        <v>4968814932206</v>
      </c>
      <c r="AN666" s="197"/>
      <c r="AO666" s="241" t="s">
        <v>24</v>
      </c>
      <c r="AP666" s="241" t="s">
        <v>695</v>
      </c>
      <c r="AQ666" s="242" t="s">
        <v>83</v>
      </c>
      <c r="AR666" s="242"/>
      <c r="AS666" s="431">
        <v>13997</v>
      </c>
      <c r="AT666" s="431">
        <v>1050</v>
      </c>
      <c r="AU666" s="211" t="s">
        <v>6997</v>
      </c>
      <c r="AV666" s="197"/>
      <c r="AW666" s="134" t="str">
        <f>IFERROR(VLOOKUP(AV:AV,Q商品!B:E,4,0),"")</f>
        <v/>
      </c>
      <c r="AX666" s="134" t="str">
        <f>IFERROR(VLOOKUP(B:B,在庫!B:M,12,0),"")</f>
        <v>2023年製</v>
      </c>
      <c r="AY666" s="134">
        <f>IFERROR(VLOOKUP(B:B,在庫!B:L,10,0),"")</f>
        <v>1</v>
      </c>
      <c r="AZ666" s="244" t="e">
        <f>VLOOKUP(AL:AL,[1]MICHELIN!$B:$AH,32,0)</f>
        <v>#N/A</v>
      </c>
      <c r="BA666" s="244" t="e">
        <f>VLOOKUP(AL:AL,[1]MICHELIN!$B:$AH,33,0)</f>
        <v>#N/A</v>
      </c>
      <c r="BC666" s="11" t="e">
        <v>#N/A</v>
      </c>
    </row>
    <row r="667" spans="1:55" s="11" customFormat="1" ht="19.5" customHeight="1">
      <c r="A667" s="247">
        <f t="shared" si="239"/>
        <v>1</v>
      </c>
      <c r="B667" s="261">
        <f t="shared" si="240"/>
        <v>2154517129810</v>
      </c>
      <c r="C667" s="235">
        <f>VLOOKUP(B:B,[1]YOKOHAMA!$B:$K,9,0)</f>
        <v>0</v>
      </c>
      <c r="D667" s="11" t="s">
        <v>8696</v>
      </c>
      <c r="E667" s="397" t="s">
        <v>1748</v>
      </c>
      <c r="F667" s="323" t="s">
        <v>8627</v>
      </c>
      <c r="G667" s="133" t="s">
        <v>10661</v>
      </c>
      <c r="H667" s="235">
        <v>0</v>
      </c>
      <c r="I667" s="430">
        <f>VLOOKUP(B:B,[1]YOKOHAMA!$B:$K,10,0)</f>
        <v>0</v>
      </c>
      <c r="J667" s="132"/>
      <c r="K667" s="133" t="s">
        <v>8704</v>
      </c>
      <c r="L667" s="133">
        <v>16</v>
      </c>
      <c r="M667" s="135"/>
      <c r="N667" s="236"/>
      <c r="O667" s="236"/>
      <c r="P667" s="237"/>
      <c r="Q667" s="238">
        <f t="shared" si="247"/>
        <v>-477.27272727272725</v>
      </c>
      <c r="R667" s="144">
        <f t="shared" si="248"/>
        <v>23.754285714285718</v>
      </c>
      <c r="S667" s="248">
        <v>1074476225</v>
      </c>
      <c r="T667" s="305" t="s">
        <v>8294</v>
      </c>
      <c r="U667" s="194">
        <f t="shared" si="249"/>
        <v>0</v>
      </c>
      <c r="W667" s="239"/>
      <c r="X667" s="136">
        <f t="shared" si="250"/>
        <v>10860</v>
      </c>
      <c r="Y667" s="240">
        <f t="shared" si="251"/>
        <v>-477.27272727272725</v>
      </c>
      <c r="Z667" s="142" t="str">
        <f t="shared" si="252"/>
        <v/>
      </c>
      <c r="AA667" s="137">
        <f t="shared" si="253"/>
        <v>23.754285714285718</v>
      </c>
      <c r="AB667" s="334"/>
      <c r="AC667" s="189">
        <f t="shared" ref="AC667:AC703" si="254">ROUNDDOWN(U667/1.02,0)</f>
        <v>0</v>
      </c>
      <c r="AD667" s="187">
        <f t="shared" ref="AD667:AD698" si="255">ROUNDDOWN(AC667/0.91,0)</f>
        <v>0</v>
      </c>
      <c r="AE667" s="129">
        <f t="shared" si="241"/>
        <v>0</v>
      </c>
      <c r="AF667" s="130">
        <f t="shared" si="242"/>
        <v>0</v>
      </c>
      <c r="AG667" s="131" t="str">
        <f t="shared" si="243"/>
        <v/>
      </c>
      <c r="AH667" s="138">
        <f t="shared" si="244"/>
        <v>0</v>
      </c>
      <c r="AI667" s="139" t="str">
        <f t="shared" si="245"/>
        <v/>
      </c>
      <c r="AJ667" s="139" t="str">
        <f t="shared" si="246"/>
        <v/>
      </c>
      <c r="AL667" s="197">
        <v>2154517129810</v>
      </c>
      <c r="AM667" s="197">
        <v>4968814899912</v>
      </c>
      <c r="AN667" s="197" t="s">
        <v>1492</v>
      </c>
      <c r="AO667" s="241" t="s">
        <v>26</v>
      </c>
      <c r="AP667" s="241" t="s">
        <v>698</v>
      </c>
      <c r="AQ667" s="242" t="s">
        <v>36</v>
      </c>
      <c r="AR667" s="242"/>
      <c r="AS667" s="431">
        <v>10860</v>
      </c>
      <c r="AT667" s="431">
        <v>525</v>
      </c>
      <c r="AU667" s="211" t="s">
        <v>6997</v>
      </c>
      <c r="AV667" s="197" t="s">
        <v>6011</v>
      </c>
      <c r="AW667" s="134" t="str">
        <f>IFERROR(VLOOKUP(AV:AV,Q商品!B:E,4,0),"")</f>
        <v>2022年製 Advan Fleva V701 215/45R17 91W XL サマータイヤ 翌営業日発送</v>
      </c>
      <c r="AX667" s="134" t="str">
        <f>IFERROR(VLOOKUP(B:B,在庫!B:M,12,0),"")</f>
        <v/>
      </c>
      <c r="AY667" s="134" t="str">
        <f>IFERROR(VLOOKUP(B:B,在庫!B:L,10,0),"")</f>
        <v/>
      </c>
      <c r="AZ667" s="244" t="e">
        <f>VLOOKUP(AL:AL,[1]MICHELIN!$B:$AH,32,0)</f>
        <v>#N/A</v>
      </c>
      <c r="BA667" s="244" t="e">
        <f>VLOOKUP(AL:AL,[1]MICHELIN!$B:$AH,33,0)</f>
        <v>#N/A</v>
      </c>
      <c r="BC667" s="11" t="s">
        <v>150</v>
      </c>
    </row>
    <row r="668" spans="1:55" s="11" customFormat="1" ht="19.5" customHeight="1">
      <c r="A668" s="247">
        <f t="shared" si="239"/>
        <v>1</v>
      </c>
      <c r="B668" s="332">
        <f t="shared" si="240"/>
        <v>2254018129972</v>
      </c>
      <c r="C668" s="235">
        <f>VLOOKUP(B:B,[1]YOKOHAMA!$B:$K,9,0)</f>
        <v>0</v>
      </c>
      <c r="D668" s="11" t="s">
        <v>8696</v>
      </c>
      <c r="E668" s="397" t="s">
        <v>8489</v>
      </c>
      <c r="F668" s="322" t="s">
        <v>7457</v>
      </c>
      <c r="G668" s="133" t="s">
        <v>10661</v>
      </c>
      <c r="H668" s="235">
        <v>0</v>
      </c>
      <c r="I668" s="430">
        <f>VLOOKUP(B:B,[1]YOKOHAMA!$B:$K,10,0)</f>
        <v>0</v>
      </c>
      <c r="J668" s="132"/>
      <c r="K668" s="133" t="s">
        <v>8704</v>
      </c>
      <c r="L668" s="133">
        <v>17</v>
      </c>
      <c r="M668" s="135"/>
      <c r="N668" s="236"/>
      <c r="O668" s="236"/>
      <c r="P668" s="237"/>
      <c r="Q668" s="238">
        <f t="shared" si="247"/>
        <v>-477.27272727272725</v>
      </c>
      <c r="R668" s="144">
        <f t="shared" si="248"/>
        <v>29.889142857142861</v>
      </c>
      <c r="S668" s="248">
        <v>1074476222</v>
      </c>
      <c r="T668" s="305" t="s">
        <v>8295</v>
      </c>
      <c r="U668" s="194">
        <f t="shared" si="249"/>
        <v>0</v>
      </c>
      <c r="W668" s="239"/>
      <c r="X668" s="136">
        <f t="shared" si="250"/>
        <v>13788</v>
      </c>
      <c r="Y668" s="240">
        <f t="shared" si="251"/>
        <v>-477.27272727272725</v>
      </c>
      <c r="Z668" s="142" t="str">
        <f t="shared" si="252"/>
        <v/>
      </c>
      <c r="AA668" s="137">
        <f t="shared" si="253"/>
        <v>29.889142857142861</v>
      </c>
      <c r="AB668" s="334"/>
      <c r="AC668" s="189">
        <f t="shared" si="254"/>
        <v>0</v>
      </c>
      <c r="AD668" s="187">
        <f t="shared" si="255"/>
        <v>0</v>
      </c>
      <c r="AE668" s="129">
        <f t="shared" si="241"/>
        <v>0</v>
      </c>
      <c r="AF668" s="130">
        <f t="shared" si="242"/>
        <v>0</v>
      </c>
      <c r="AG668" s="131" t="str">
        <f t="shared" si="243"/>
        <v/>
      </c>
      <c r="AH668" s="138">
        <f t="shared" si="244"/>
        <v>0</v>
      </c>
      <c r="AI668" s="139" t="str">
        <f t="shared" si="245"/>
        <v/>
      </c>
      <c r="AJ668" s="139" t="str">
        <f t="shared" si="246"/>
        <v/>
      </c>
      <c r="AL668" s="197">
        <v>2254018129972</v>
      </c>
      <c r="AM668" s="197">
        <v>4968814899929</v>
      </c>
      <c r="AN668" s="197" t="s">
        <v>1494</v>
      </c>
      <c r="AO668" s="241" t="s">
        <v>367</v>
      </c>
      <c r="AP668" s="241" t="s">
        <v>699</v>
      </c>
      <c r="AQ668" s="242" t="s">
        <v>38</v>
      </c>
      <c r="AR668" s="242"/>
      <c r="AS668" s="431">
        <v>13788</v>
      </c>
      <c r="AT668" s="431">
        <v>525</v>
      </c>
      <c r="AU668" s="211" t="s">
        <v>6997</v>
      </c>
      <c r="AV668" s="197" t="s">
        <v>6013</v>
      </c>
      <c r="AW668" s="134" t="str">
        <f>IFERROR(VLOOKUP(AV:AV,Q商品!B:E,4,0),"")</f>
        <v>2023年製 Advan Fleva V701 225/40R18 92W XL サマータイヤ 翌営業日発送</v>
      </c>
      <c r="AX668" s="134" t="str">
        <f>IFERROR(VLOOKUP(B:B,在庫!B:M,12,0),"")</f>
        <v/>
      </c>
      <c r="AY668" s="134" t="str">
        <f>IFERROR(VLOOKUP(B:B,在庫!B:L,10,0),"")</f>
        <v/>
      </c>
      <c r="AZ668" s="244" t="e">
        <f>VLOOKUP(AL:AL,[1]MICHELIN!$B:$AH,32,0)</f>
        <v>#N/A</v>
      </c>
      <c r="BA668" s="244" t="e">
        <f>VLOOKUP(AL:AL,[1]MICHELIN!$B:$AH,33,0)</f>
        <v>#N/A</v>
      </c>
      <c r="BC668" s="11" t="s">
        <v>2055</v>
      </c>
    </row>
    <row r="669" spans="1:55" s="11" customFormat="1" ht="19.5" customHeight="1">
      <c r="A669" s="247">
        <f t="shared" si="239"/>
        <v>1</v>
      </c>
      <c r="B669" s="261">
        <f t="shared" si="240"/>
        <v>2254517129800</v>
      </c>
      <c r="C669" s="235">
        <f>VLOOKUP(B:B,[1]YOKOHAMA!$B:$K,9,0)</f>
        <v>0</v>
      </c>
      <c r="D669" s="11" t="s">
        <v>8696</v>
      </c>
      <c r="E669" s="397" t="s">
        <v>1749</v>
      </c>
      <c r="F669" s="323" t="s">
        <v>8628</v>
      </c>
      <c r="G669" s="133" t="s">
        <v>10661</v>
      </c>
      <c r="H669" s="235">
        <v>0</v>
      </c>
      <c r="I669" s="430">
        <f>VLOOKUP(B:B,[1]YOKOHAMA!$B:$K,10,0)</f>
        <v>0</v>
      </c>
      <c r="J669" s="132"/>
      <c r="K669" s="133" t="s">
        <v>8704</v>
      </c>
      <c r="L669" s="133">
        <v>19</v>
      </c>
      <c r="M669" s="135"/>
      <c r="N669" s="236"/>
      <c r="O669" s="236"/>
      <c r="P669" s="237"/>
      <c r="Q669" s="238">
        <f t="shared" si="247"/>
        <v>-477.27272727272725</v>
      </c>
      <c r="R669" s="144">
        <f t="shared" si="248"/>
        <v>23.469333333333335</v>
      </c>
      <c r="S669" s="248">
        <v>1074476220</v>
      </c>
      <c r="T669" s="305" t="s">
        <v>8297</v>
      </c>
      <c r="U669" s="194">
        <f t="shared" si="249"/>
        <v>0</v>
      </c>
      <c r="W669" s="239"/>
      <c r="X669" s="136">
        <f t="shared" si="250"/>
        <v>10724</v>
      </c>
      <c r="Y669" s="240">
        <f t="shared" si="251"/>
        <v>-477.27272727272725</v>
      </c>
      <c r="Z669" s="142" t="str">
        <f t="shared" si="252"/>
        <v/>
      </c>
      <c r="AA669" s="137">
        <f t="shared" si="253"/>
        <v>23.469333333333335</v>
      </c>
      <c r="AB669" s="334"/>
      <c r="AC669" s="189">
        <f t="shared" si="254"/>
        <v>0</v>
      </c>
      <c r="AD669" s="187">
        <f t="shared" si="255"/>
        <v>0</v>
      </c>
      <c r="AE669" s="129">
        <f t="shared" si="241"/>
        <v>0</v>
      </c>
      <c r="AF669" s="130">
        <f t="shared" si="242"/>
        <v>0</v>
      </c>
      <c r="AG669" s="131" t="str">
        <f t="shared" si="243"/>
        <v/>
      </c>
      <c r="AH669" s="138">
        <f t="shared" si="244"/>
        <v>0</v>
      </c>
      <c r="AI669" s="139" t="str">
        <f t="shared" si="245"/>
        <v/>
      </c>
      <c r="AJ669" s="139" t="str">
        <f t="shared" si="246"/>
        <v/>
      </c>
      <c r="AL669" s="197">
        <v>2254517129800</v>
      </c>
      <c r="AM669" s="197">
        <v>4968814899813</v>
      </c>
      <c r="AN669" s="197" t="s">
        <v>1493</v>
      </c>
      <c r="AO669" s="241" t="s">
        <v>26</v>
      </c>
      <c r="AP669" s="241" t="s">
        <v>1005</v>
      </c>
      <c r="AQ669" s="242" t="s">
        <v>37</v>
      </c>
      <c r="AR669" s="242"/>
      <c r="AS669" s="431">
        <v>10724</v>
      </c>
      <c r="AT669" s="431">
        <v>525</v>
      </c>
      <c r="AU669" s="211" t="s">
        <v>6997</v>
      </c>
      <c r="AV669" s="197" t="s">
        <v>6015</v>
      </c>
      <c r="AW669" s="134" t="str">
        <f>IFERROR(VLOOKUP(AV:AV,Q商品!B:E,4,0),"")</f>
        <v>2022年製 Advan Fleva V701 225/45R17 94W XL サマータイヤ 翌営業日発送</v>
      </c>
      <c r="AX669" s="134" t="str">
        <f>IFERROR(VLOOKUP(B:B,在庫!B:M,12,0),"")</f>
        <v/>
      </c>
      <c r="AY669" s="134" t="str">
        <f>IFERROR(VLOOKUP(B:B,在庫!B:L,10,0),"")</f>
        <v/>
      </c>
      <c r="AZ669" s="244" t="e">
        <f>VLOOKUP(AL:AL,[1]MICHELIN!$B:$AH,32,0)</f>
        <v>#N/A</v>
      </c>
      <c r="BA669" s="244" t="e">
        <f>VLOOKUP(AL:AL,[1]MICHELIN!$B:$AH,33,0)</f>
        <v>#N/A</v>
      </c>
      <c r="BC669" s="11" t="s">
        <v>150</v>
      </c>
    </row>
    <row r="670" spans="1:55" s="11" customFormat="1" ht="19.5" customHeight="1">
      <c r="A670" s="247">
        <f t="shared" si="239"/>
        <v>1</v>
      </c>
      <c r="B670" s="332">
        <f t="shared" si="240"/>
        <v>2354018129801</v>
      </c>
      <c r="C670" s="235">
        <f>VLOOKUP(B:B,[1]YOKOHAMA!$B:$K,9,0)</f>
        <v>8</v>
      </c>
      <c r="D670" s="11" t="s">
        <v>8696</v>
      </c>
      <c r="E670" s="397" t="s">
        <v>7408</v>
      </c>
      <c r="F670" s="322" t="s">
        <v>7393</v>
      </c>
      <c r="G670" s="133" t="s">
        <v>10661</v>
      </c>
      <c r="H670" s="235">
        <v>0</v>
      </c>
      <c r="I670" s="430">
        <f>VLOOKUP(B:B,[1]YOKOHAMA!$B:$K,10,0)</f>
        <v>0</v>
      </c>
      <c r="J670" s="132">
        <v>713</v>
      </c>
      <c r="K670" s="133" t="s">
        <v>8704</v>
      </c>
      <c r="L670" s="133">
        <v>22</v>
      </c>
      <c r="M670" s="135" t="s">
        <v>2024</v>
      </c>
      <c r="N670" s="236" t="s">
        <v>7425</v>
      </c>
      <c r="O670" s="236" t="s">
        <v>2381</v>
      </c>
      <c r="P670" s="237">
        <v>24750</v>
      </c>
      <c r="Q670" s="238">
        <f t="shared" si="247"/>
        <v>21545.454545454544</v>
      </c>
      <c r="R670" s="144">
        <f t="shared" si="248"/>
        <v>0.30574683544303793</v>
      </c>
      <c r="S670" s="248">
        <v>1074476219</v>
      </c>
      <c r="T670" s="305" t="s">
        <v>8299</v>
      </c>
      <c r="U670" s="194">
        <f t="shared" si="249"/>
        <v>23850</v>
      </c>
      <c r="V670" s="11">
        <v>900</v>
      </c>
      <c r="W670" s="239">
        <v>24750</v>
      </c>
      <c r="X670" s="136">
        <f t="shared" si="250"/>
        <v>14958</v>
      </c>
      <c r="Y670" s="240">
        <f t="shared" si="251"/>
        <v>21545.454545454544</v>
      </c>
      <c r="Z670" s="142">
        <f t="shared" si="252"/>
        <v>8.1852631578947399E-2</v>
      </c>
      <c r="AA670" s="137">
        <f t="shared" si="253"/>
        <v>0.30574683544303793</v>
      </c>
      <c r="AB670" s="334"/>
      <c r="AC670" s="189">
        <f t="shared" si="254"/>
        <v>23382</v>
      </c>
      <c r="AD670" s="187">
        <f t="shared" si="255"/>
        <v>25694</v>
      </c>
      <c r="AE670" s="129">
        <f t="shared" si="241"/>
        <v>2312.46</v>
      </c>
      <c r="AF670" s="130">
        <f t="shared" si="242"/>
        <v>468.46000000000004</v>
      </c>
      <c r="AG670" s="131">
        <f t="shared" si="243"/>
        <v>1.8232272125788124E-2</v>
      </c>
      <c r="AH670" s="138">
        <f t="shared" si="244"/>
        <v>1844</v>
      </c>
      <c r="AI670" s="139">
        <f t="shared" si="245"/>
        <v>7.1767727874211873E-2</v>
      </c>
      <c r="AJ670" s="139">
        <f t="shared" si="246"/>
        <v>0.28751456331724978</v>
      </c>
      <c r="AL670" s="197">
        <v>2354018129801</v>
      </c>
      <c r="AM670" s="197">
        <v>4968814892562</v>
      </c>
      <c r="AN670" s="197" t="s">
        <v>1497</v>
      </c>
      <c r="AO670" s="241" t="s">
        <v>7410</v>
      </c>
      <c r="AP670" s="241" t="s">
        <v>700</v>
      </c>
      <c r="AQ670" s="242" t="s">
        <v>34</v>
      </c>
      <c r="AR670" s="242"/>
      <c r="AS670" s="431">
        <v>14958</v>
      </c>
      <c r="AT670" s="431">
        <v>1050</v>
      </c>
      <c r="AU670" s="211" t="s">
        <v>6997</v>
      </c>
      <c r="AV670" s="197" t="s">
        <v>9171</v>
      </c>
      <c r="AW670" s="134" t="str">
        <f>IFERROR(VLOOKUP(AV:AV,Q商品!B:E,4,0),"")</f>
        <v>2023年製 Advan Fleva V701 235/40R18 95W XL サマータイヤ 翌営業日発送</v>
      </c>
      <c r="AX670" s="134" t="str">
        <f>IFERROR(VLOOKUP(B:B,在庫!B:M,12,0),"")</f>
        <v/>
      </c>
      <c r="AY670" s="134" t="str">
        <f>IFERROR(VLOOKUP(B:B,在庫!B:L,10,0),"")</f>
        <v/>
      </c>
      <c r="AZ670" s="244" t="e">
        <f>VLOOKUP(AL:AL,[1]MICHELIN!$B:$AH,32,0)</f>
        <v>#N/A</v>
      </c>
      <c r="BA670" s="244" t="e">
        <f>VLOOKUP(AL:AL,[1]MICHELIN!$B:$AH,33,0)</f>
        <v>#N/A</v>
      </c>
      <c r="BB670" s="11" t="s">
        <v>7444</v>
      </c>
      <c r="BC670" s="11" t="s">
        <v>2055</v>
      </c>
    </row>
    <row r="671" spans="1:55" s="11" customFormat="1" ht="19.5" customHeight="1">
      <c r="A671" s="247">
        <f t="shared" si="239"/>
        <v>1</v>
      </c>
      <c r="B671" s="332">
        <f t="shared" si="240"/>
        <v>2454018129976</v>
      </c>
      <c r="C671" s="235">
        <f>VLOOKUP(B:B,[1]YOKOHAMA!$B:$K,9,0)</f>
        <v>0</v>
      </c>
      <c r="D671" s="11" t="s">
        <v>8696</v>
      </c>
      <c r="E671" s="397" t="s">
        <v>1793</v>
      </c>
      <c r="F671" s="322" t="s">
        <v>7522</v>
      </c>
      <c r="G671" s="133" t="s">
        <v>10661</v>
      </c>
      <c r="H671" s="235">
        <v>0</v>
      </c>
      <c r="I671" s="430">
        <f>VLOOKUP(B:B,[1]YOKOHAMA!$B:$K,10,0)</f>
        <v>0</v>
      </c>
      <c r="J671" s="132"/>
      <c r="K671" s="133" t="s">
        <v>8704</v>
      </c>
      <c r="L671" s="133">
        <v>24</v>
      </c>
      <c r="M671" s="135"/>
      <c r="N671" s="236"/>
      <c r="O671" s="236"/>
      <c r="P671" s="237"/>
      <c r="Q671" s="238">
        <f t="shared" si="247"/>
        <v>-954.5454545454545</v>
      </c>
      <c r="R671" s="144">
        <f t="shared" si="248"/>
        <v>16.162190476190478</v>
      </c>
      <c r="S671" s="248">
        <v>1074476221</v>
      </c>
      <c r="T671" s="305" t="s">
        <v>8300</v>
      </c>
      <c r="U671" s="194">
        <f t="shared" si="249"/>
        <v>0</v>
      </c>
      <c r="W671" s="239"/>
      <c r="X671" s="136">
        <f t="shared" si="250"/>
        <v>14473</v>
      </c>
      <c r="Y671" s="240">
        <f t="shared" si="251"/>
        <v>-954.5454545454545</v>
      </c>
      <c r="Z671" s="142" t="str">
        <f t="shared" si="252"/>
        <v/>
      </c>
      <c r="AA671" s="137">
        <f t="shared" si="253"/>
        <v>16.162190476190478</v>
      </c>
      <c r="AB671" s="334"/>
      <c r="AC671" s="189">
        <f t="shared" si="254"/>
        <v>0</v>
      </c>
      <c r="AD671" s="187">
        <f t="shared" si="255"/>
        <v>0</v>
      </c>
      <c r="AE671" s="129">
        <f t="shared" si="241"/>
        <v>0</v>
      </c>
      <c r="AF671" s="130">
        <f t="shared" si="242"/>
        <v>0</v>
      </c>
      <c r="AG671" s="131" t="str">
        <f t="shared" si="243"/>
        <v/>
      </c>
      <c r="AH671" s="138">
        <f t="shared" si="244"/>
        <v>0</v>
      </c>
      <c r="AI671" s="139" t="str">
        <f t="shared" si="245"/>
        <v/>
      </c>
      <c r="AJ671" s="139" t="str">
        <f t="shared" si="246"/>
        <v/>
      </c>
      <c r="AL671" s="197">
        <v>2454018129976</v>
      </c>
      <c r="AM671" s="197">
        <v>4968814887032</v>
      </c>
      <c r="AN671" s="197" t="s">
        <v>1498</v>
      </c>
      <c r="AO671" s="241" t="s">
        <v>367</v>
      </c>
      <c r="AP671" s="241" t="s">
        <v>701</v>
      </c>
      <c r="AQ671" s="242" t="s">
        <v>83</v>
      </c>
      <c r="AR671" s="242"/>
      <c r="AS671" s="431">
        <v>14473</v>
      </c>
      <c r="AT671" s="431">
        <v>1050</v>
      </c>
      <c r="AU671" s="211" t="s">
        <v>6997</v>
      </c>
      <c r="AV671" s="197" t="s">
        <v>6020</v>
      </c>
      <c r="AW671" s="134" t="str">
        <f>IFERROR(VLOOKUP(AV:AV,Q商品!B:E,4,0),"")</f>
        <v>2023年製 Advan Fleva V701 245/40R18 97W XL サマータイヤ 翌営業日発送</v>
      </c>
      <c r="AX671" s="134" t="str">
        <f>IFERROR(VLOOKUP(B:B,在庫!B:M,12,0),"")</f>
        <v/>
      </c>
      <c r="AY671" s="134" t="str">
        <f>IFERROR(VLOOKUP(B:B,在庫!B:L,10,0),"")</f>
        <v/>
      </c>
      <c r="AZ671" s="244" t="e">
        <f>VLOOKUP(AL:AL,[1]MICHELIN!$B:$AH,32,0)</f>
        <v>#N/A</v>
      </c>
      <c r="BA671" s="244" t="e">
        <f>VLOOKUP(AL:AL,[1]MICHELIN!$B:$AH,33,0)</f>
        <v>#N/A</v>
      </c>
      <c r="BC671" s="11" t="s">
        <v>2055</v>
      </c>
    </row>
    <row r="672" spans="1:55" s="11" customFormat="1" ht="19.5" customHeight="1">
      <c r="A672" s="247">
        <f t="shared" si="239"/>
        <v>1</v>
      </c>
      <c r="B672" s="332">
        <f t="shared" si="240"/>
        <v>2753519129899</v>
      </c>
      <c r="C672" s="235">
        <f>VLOOKUP(B:B,[1]YOKOHAMA!$B:$K,9,0)</f>
        <v>0</v>
      </c>
      <c r="D672" s="11" t="s">
        <v>8696</v>
      </c>
      <c r="E672" s="397" t="s">
        <v>1759</v>
      </c>
      <c r="F672" s="245"/>
      <c r="G672" s="134" t="e">
        <v>#N/A</v>
      </c>
      <c r="H672" s="235">
        <v>0</v>
      </c>
      <c r="I672" s="430">
        <f>VLOOKUP(B:B,[1]YOKOHAMA!$B:$K,10,0)</f>
        <v>0</v>
      </c>
      <c r="J672" s="132"/>
      <c r="K672" s="133" t="s">
        <v>8704</v>
      </c>
      <c r="L672" s="133">
        <v>34</v>
      </c>
      <c r="M672" s="135"/>
      <c r="N672" s="236"/>
      <c r="O672" s="236"/>
      <c r="P672" s="237"/>
      <c r="Q672" s="238">
        <f t="shared" si="247"/>
        <v>-954.5454545454545</v>
      </c>
      <c r="R672" s="144">
        <f t="shared" si="248"/>
        <v>20.599904761904764</v>
      </c>
      <c r="S672" s="248"/>
      <c r="T672" s="305"/>
      <c r="U672" s="194">
        <f t="shared" si="249"/>
        <v>0</v>
      </c>
      <c r="W672" s="239"/>
      <c r="X672" s="136">
        <f t="shared" si="250"/>
        <v>18709</v>
      </c>
      <c r="Y672" s="240">
        <f t="shared" si="251"/>
        <v>-954.5454545454545</v>
      </c>
      <c r="Z672" s="142" t="str">
        <f t="shared" si="252"/>
        <v/>
      </c>
      <c r="AA672" s="137">
        <f t="shared" si="253"/>
        <v>20.599904761904764</v>
      </c>
      <c r="AB672" s="334" t="s">
        <v>8915</v>
      </c>
      <c r="AC672" s="189">
        <f t="shared" si="254"/>
        <v>0</v>
      </c>
      <c r="AD672" s="187">
        <f t="shared" si="255"/>
        <v>0</v>
      </c>
      <c r="AE672" s="129">
        <f t="shared" si="241"/>
        <v>0</v>
      </c>
      <c r="AF672" s="130">
        <f t="shared" si="242"/>
        <v>0</v>
      </c>
      <c r="AG672" s="131" t="str">
        <f t="shared" si="243"/>
        <v/>
      </c>
      <c r="AH672" s="138">
        <f t="shared" si="244"/>
        <v>0</v>
      </c>
      <c r="AI672" s="139" t="str">
        <f t="shared" si="245"/>
        <v/>
      </c>
      <c r="AJ672" s="139" t="str">
        <f t="shared" si="246"/>
        <v/>
      </c>
      <c r="AL672" s="197">
        <v>2753519129899</v>
      </c>
      <c r="AM672" s="197"/>
      <c r="AN672" s="197"/>
      <c r="AO672" s="241" t="s">
        <v>24</v>
      </c>
      <c r="AP672" s="241" t="s">
        <v>1519</v>
      </c>
      <c r="AQ672" s="242" t="s">
        <v>122</v>
      </c>
      <c r="AR672" s="242"/>
      <c r="AS672" s="431">
        <v>18709</v>
      </c>
      <c r="AT672" s="431">
        <v>1050</v>
      </c>
      <c r="AU672" s="211" t="s">
        <v>6997</v>
      </c>
      <c r="AV672" s="197"/>
      <c r="AW672" s="134" t="str">
        <f>IFERROR(VLOOKUP(AV:AV,Q商品!B:E,4,0),"")</f>
        <v/>
      </c>
      <c r="AX672" s="134" t="str">
        <f>IFERROR(VLOOKUP(B:B,在庫!B:M,12,0),"")</f>
        <v>2022年製</v>
      </c>
      <c r="AY672" s="134">
        <f>IFERROR(VLOOKUP(B:B,在庫!B:L,10,0),"")</f>
        <v>1</v>
      </c>
      <c r="AZ672" s="244" t="e">
        <f>VLOOKUP(AL:AL,[1]MICHELIN!$B:$AH,32,0)</f>
        <v>#N/A</v>
      </c>
      <c r="BA672" s="244" t="e">
        <f>VLOOKUP(AL:AL,[1]MICHELIN!$B:$AH,33,0)</f>
        <v>#N/A</v>
      </c>
      <c r="BC672" s="11" t="e">
        <v>#N/A</v>
      </c>
    </row>
    <row r="673" spans="1:55" s="11" customFormat="1" ht="19.5" customHeight="1">
      <c r="A673" s="247">
        <f t="shared" si="239"/>
        <v>1</v>
      </c>
      <c r="B673" s="332">
        <f t="shared" si="240"/>
        <v>2154517129964</v>
      </c>
      <c r="C673" s="235">
        <f>VLOOKUP(B:B,[1]YOKOHAMA!$B:$K,9,0)</f>
        <v>0</v>
      </c>
      <c r="D673" s="11" t="s">
        <v>8696</v>
      </c>
      <c r="E673" s="397" t="s">
        <v>1795</v>
      </c>
      <c r="F673" s="245"/>
      <c r="G673" s="134" t="e">
        <v>#N/A</v>
      </c>
      <c r="H673" s="235">
        <v>0</v>
      </c>
      <c r="I673" s="430">
        <f>VLOOKUP(B:B,[1]YOKOHAMA!$B:$K,10,0)</f>
        <v>0</v>
      </c>
      <c r="J673" s="132"/>
      <c r="K673" s="133" t="s">
        <v>8705</v>
      </c>
      <c r="L673" s="133">
        <v>3</v>
      </c>
      <c r="M673" s="135"/>
      <c r="N673" s="236"/>
      <c r="O673" s="236"/>
      <c r="P673" s="237"/>
      <c r="Q673" s="238">
        <f t="shared" si="247"/>
        <v>-477.27272727272725</v>
      </c>
      <c r="R673" s="144">
        <f t="shared" si="248"/>
        <v>24.921333333333337</v>
      </c>
      <c r="S673" s="248"/>
      <c r="T673" s="305"/>
      <c r="U673" s="194">
        <f t="shared" si="249"/>
        <v>0</v>
      </c>
      <c r="W673" s="239"/>
      <c r="X673" s="136">
        <f t="shared" si="250"/>
        <v>11417</v>
      </c>
      <c r="Y673" s="240">
        <f t="shared" si="251"/>
        <v>-477.27272727272725</v>
      </c>
      <c r="Z673" s="142" t="str">
        <f t="shared" si="252"/>
        <v/>
      </c>
      <c r="AA673" s="137">
        <f t="shared" si="253"/>
        <v>24.921333333333337</v>
      </c>
      <c r="AB673" s="334"/>
      <c r="AC673" s="189">
        <f t="shared" si="254"/>
        <v>0</v>
      </c>
      <c r="AD673" s="187">
        <f t="shared" si="255"/>
        <v>0</v>
      </c>
      <c r="AE673" s="129">
        <f t="shared" si="241"/>
        <v>0</v>
      </c>
      <c r="AF673" s="130">
        <f t="shared" si="242"/>
        <v>0</v>
      </c>
      <c r="AG673" s="131" t="str">
        <f t="shared" si="243"/>
        <v/>
      </c>
      <c r="AH673" s="138">
        <f t="shared" si="244"/>
        <v>0</v>
      </c>
      <c r="AI673" s="139" t="str">
        <f t="shared" si="245"/>
        <v/>
      </c>
      <c r="AJ673" s="139" t="str">
        <f t="shared" si="246"/>
        <v/>
      </c>
      <c r="AL673" s="197">
        <v>2154517129964</v>
      </c>
      <c r="AM673" s="197">
        <v>4968814963354</v>
      </c>
      <c r="AN673" s="197" t="s">
        <v>1521</v>
      </c>
      <c r="AO673" s="241" t="s">
        <v>1522</v>
      </c>
      <c r="AP673" s="241" t="s">
        <v>1330</v>
      </c>
      <c r="AQ673" s="242" t="s">
        <v>36</v>
      </c>
      <c r="AR673" s="242"/>
      <c r="AS673" s="431">
        <v>11417</v>
      </c>
      <c r="AT673" s="431">
        <v>525</v>
      </c>
      <c r="AU673" s="211" t="s">
        <v>6997</v>
      </c>
      <c r="AV673" s="197" t="s">
        <v>7380</v>
      </c>
      <c r="AW673" s="134" t="str">
        <f>IFERROR(VLOOKUP(AV:AV,Q商品!B:E,4,0),"")</f>
        <v/>
      </c>
      <c r="AX673" s="134" t="str">
        <f>IFERROR(VLOOKUP(B:B,在庫!B:M,12,0),"")</f>
        <v/>
      </c>
      <c r="AY673" s="134" t="str">
        <f>IFERROR(VLOOKUP(B:B,在庫!B:L,10,0),"")</f>
        <v/>
      </c>
      <c r="AZ673" s="244" t="e">
        <f>VLOOKUP(AL:AL,[1]MICHELIN!$B:$AH,32,0)</f>
        <v>#N/A</v>
      </c>
      <c r="BA673" s="244" t="e">
        <f>VLOOKUP(AL:AL,[1]MICHELIN!$B:$AH,33,0)</f>
        <v>#N/A</v>
      </c>
      <c r="BC673" s="11" t="e">
        <v>#N/A</v>
      </c>
    </row>
    <row r="674" spans="1:55" s="11" customFormat="1" ht="19.5" customHeight="1">
      <c r="A674" s="247">
        <f t="shared" si="239"/>
        <v>1</v>
      </c>
      <c r="B674" s="332">
        <f t="shared" si="240"/>
        <v>2256017129946</v>
      </c>
      <c r="C674" s="235">
        <f>VLOOKUP(B:B,[1]YOKOHAMA!$B:$K,9,0)</f>
        <v>0</v>
      </c>
      <c r="D674" s="11" t="s">
        <v>8696</v>
      </c>
      <c r="E674" s="397" t="s">
        <v>1797</v>
      </c>
      <c r="F674" s="245"/>
      <c r="G674" s="134" t="e">
        <v>#N/A</v>
      </c>
      <c r="H674" s="235">
        <v>0</v>
      </c>
      <c r="I674" s="430">
        <f>VLOOKUP(B:B,[1]YOKOHAMA!$B:$K,10,0)</f>
        <v>0</v>
      </c>
      <c r="J674" s="132"/>
      <c r="K674" s="133" t="s">
        <v>8705</v>
      </c>
      <c r="L674" s="133">
        <v>17</v>
      </c>
      <c r="M674" s="135"/>
      <c r="N674" s="236"/>
      <c r="O674" s="236"/>
      <c r="P674" s="237"/>
      <c r="Q674" s="238">
        <f t="shared" si="247"/>
        <v>-954.5454545454545</v>
      </c>
      <c r="R674" s="144">
        <f t="shared" si="248"/>
        <v>13.553619047619048</v>
      </c>
      <c r="S674" s="248"/>
      <c r="T674" s="305"/>
      <c r="U674" s="194">
        <f t="shared" si="249"/>
        <v>0</v>
      </c>
      <c r="W674" s="239"/>
      <c r="X674" s="136">
        <f t="shared" si="250"/>
        <v>11983</v>
      </c>
      <c r="Y674" s="240">
        <f t="shared" si="251"/>
        <v>-954.5454545454545</v>
      </c>
      <c r="Z674" s="142" t="str">
        <f t="shared" si="252"/>
        <v/>
      </c>
      <c r="AA674" s="137">
        <f t="shared" si="253"/>
        <v>13.553619047619048</v>
      </c>
      <c r="AB674" s="334" t="s">
        <v>8915</v>
      </c>
      <c r="AC674" s="189">
        <f t="shared" si="254"/>
        <v>0</v>
      </c>
      <c r="AD674" s="187">
        <f t="shared" si="255"/>
        <v>0</v>
      </c>
      <c r="AE674" s="129">
        <f t="shared" si="241"/>
        <v>0</v>
      </c>
      <c r="AF674" s="130">
        <f t="shared" si="242"/>
        <v>0</v>
      </c>
      <c r="AG674" s="131" t="str">
        <f t="shared" si="243"/>
        <v/>
      </c>
      <c r="AH674" s="138">
        <f t="shared" si="244"/>
        <v>0</v>
      </c>
      <c r="AI674" s="139" t="str">
        <f t="shared" si="245"/>
        <v/>
      </c>
      <c r="AJ674" s="139" t="str">
        <f t="shared" si="246"/>
        <v/>
      </c>
      <c r="AL674" s="197">
        <v>2256017129946</v>
      </c>
      <c r="AM674" s="197">
        <v>4968814990121</v>
      </c>
      <c r="AN674" s="197" t="s">
        <v>1536</v>
      </c>
      <c r="AO674" s="241" t="s">
        <v>1538</v>
      </c>
      <c r="AP674" s="241" t="s">
        <v>1537</v>
      </c>
      <c r="AQ674" s="242" t="s">
        <v>68</v>
      </c>
      <c r="AR674" s="242"/>
      <c r="AS674" s="431">
        <v>11983</v>
      </c>
      <c r="AT674" s="431">
        <v>1050</v>
      </c>
      <c r="AU674" s="211" t="s">
        <v>6997</v>
      </c>
      <c r="AV674" s="197"/>
      <c r="AW674" s="134" t="str">
        <f>IFERROR(VLOOKUP(AV:AV,Q商品!B:E,4,0),"")</f>
        <v/>
      </c>
      <c r="AX674" s="134" t="str">
        <f>IFERROR(VLOOKUP(B:B,在庫!B:M,12,0),"")</f>
        <v/>
      </c>
      <c r="AY674" s="134" t="str">
        <f>IFERROR(VLOOKUP(B:B,在庫!B:L,10,0),"")</f>
        <v/>
      </c>
      <c r="AZ674" s="244" t="e">
        <f>VLOOKUP(AL:AL,[1]MICHELIN!$B:$AH,32,0)</f>
        <v>#N/A</v>
      </c>
      <c r="BA674" s="244" t="e">
        <f>VLOOKUP(AL:AL,[1]MICHELIN!$B:$AH,33,0)</f>
        <v>#N/A</v>
      </c>
      <c r="BC674" s="11" t="e">
        <v>#N/A</v>
      </c>
    </row>
    <row r="675" spans="1:55" s="11" customFormat="1" ht="19.5" customHeight="1">
      <c r="A675" s="247">
        <f t="shared" si="239"/>
        <v>1</v>
      </c>
      <c r="B675" s="332">
        <f t="shared" si="240"/>
        <v>2355517129941</v>
      </c>
      <c r="C675" s="235">
        <f>VLOOKUP(B:B,[1]YOKOHAMA!$B:$K,9,0)</f>
        <v>0</v>
      </c>
      <c r="D675" s="11" t="s">
        <v>8696</v>
      </c>
      <c r="E675" s="397" t="s">
        <v>1768</v>
      </c>
      <c r="F675" s="245"/>
      <c r="G675" s="134" t="e">
        <v>#N/A</v>
      </c>
      <c r="H675" s="235">
        <v>0</v>
      </c>
      <c r="I675" s="430">
        <f>VLOOKUP(B:B,[1]YOKOHAMA!$B:$K,10,0)</f>
        <v>0</v>
      </c>
      <c r="J675" s="132"/>
      <c r="K675" s="133" t="s">
        <v>8705</v>
      </c>
      <c r="L675" s="133">
        <v>19</v>
      </c>
      <c r="M675" s="135"/>
      <c r="N675" s="236"/>
      <c r="O675" s="236"/>
      <c r="P675" s="237"/>
      <c r="Q675" s="238">
        <f t="shared" si="247"/>
        <v>-954.5454545454545</v>
      </c>
      <c r="R675" s="144">
        <f t="shared" si="248"/>
        <v>11.108476190476191</v>
      </c>
      <c r="S675" s="248"/>
      <c r="T675" s="305"/>
      <c r="U675" s="194">
        <f t="shared" si="249"/>
        <v>0</v>
      </c>
      <c r="W675" s="239"/>
      <c r="X675" s="136">
        <f t="shared" si="250"/>
        <v>9649</v>
      </c>
      <c r="Y675" s="240">
        <f t="shared" si="251"/>
        <v>-954.5454545454545</v>
      </c>
      <c r="Z675" s="142" t="str">
        <f t="shared" si="252"/>
        <v/>
      </c>
      <c r="AA675" s="137">
        <f t="shared" si="253"/>
        <v>11.108476190476191</v>
      </c>
      <c r="AB675" s="334" t="s">
        <v>8915</v>
      </c>
      <c r="AC675" s="189">
        <f t="shared" si="254"/>
        <v>0</v>
      </c>
      <c r="AD675" s="187">
        <f t="shared" si="255"/>
        <v>0</v>
      </c>
      <c r="AE675" s="129">
        <f t="shared" si="241"/>
        <v>0</v>
      </c>
      <c r="AF675" s="130">
        <f t="shared" si="242"/>
        <v>0</v>
      </c>
      <c r="AG675" s="131" t="str">
        <f t="shared" si="243"/>
        <v/>
      </c>
      <c r="AH675" s="138">
        <f t="shared" si="244"/>
        <v>0</v>
      </c>
      <c r="AI675" s="139" t="str">
        <f t="shared" si="245"/>
        <v/>
      </c>
      <c r="AJ675" s="139" t="str">
        <f t="shared" si="246"/>
        <v/>
      </c>
      <c r="AL675" s="197">
        <v>2355517129941</v>
      </c>
      <c r="AM675" s="197">
        <v>4968814990145</v>
      </c>
      <c r="AN675" s="197" t="s">
        <v>1541</v>
      </c>
      <c r="AO675" s="241" t="s">
        <v>149</v>
      </c>
      <c r="AP675" s="241" t="s">
        <v>1219</v>
      </c>
      <c r="AQ675" s="242" t="s">
        <v>55</v>
      </c>
      <c r="AR675" s="242"/>
      <c r="AS675" s="431">
        <v>9649</v>
      </c>
      <c r="AT675" s="431">
        <v>1050</v>
      </c>
      <c r="AU675" s="211" t="s">
        <v>6997</v>
      </c>
      <c r="AV675" s="197"/>
      <c r="AW675" s="134" t="str">
        <f>IFERROR(VLOOKUP(AV:AV,Q商品!B:E,4,0),"")</f>
        <v/>
      </c>
      <c r="AX675" s="134" t="str">
        <f>IFERROR(VLOOKUP(B:B,在庫!B:M,12,0),"")</f>
        <v/>
      </c>
      <c r="AY675" s="134" t="str">
        <f>IFERROR(VLOOKUP(B:B,在庫!B:L,10,0),"")</f>
        <v/>
      </c>
      <c r="AZ675" s="244" t="e">
        <f>VLOOKUP(AL:AL,[1]MICHELIN!$B:$AH,32,0)</f>
        <v>#N/A</v>
      </c>
      <c r="BA675" s="244" t="e">
        <f>VLOOKUP(AL:AL,[1]MICHELIN!$B:$AH,33,0)</f>
        <v>#N/A</v>
      </c>
      <c r="BC675" s="11" t="e">
        <v>#N/A</v>
      </c>
    </row>
    <row r="676" spans="1:55" s="11" customFormat="1" ht="19.5" customHeight="1">
      <c r="A676" s="247">
        <f t="shared" si="239"/>
        <v>1</v>
      </c>
      <c r="B676" s="332">
        <f t="shared" si="240"/>
        <v>2255518129950</v>
      </c>
      <c r="C676" s="235">
        <f>VLOOKUP(B:B,[1]YOKOHAMA!$B:$K,9,0)</f>
        <v>0</v>
      </c>
      <c r="D676" s="11" t="s">
        <v>8696</v>
      </c>
      <c r="E676" s="397" t="s">
        <v>7372</v>
      </c>
      <c r="F676" s="245"/>
      <c r="G676" s="134" t="e">
        <v>#N/A</v>
      </c>
      <c r="H676" s="235">
        <v>0</v>
      </c>
      <c r="I676" s="430">
        <f>VLOOKUP(B:B,[1]YOKOHAMA!$B:$K,10,0)</f>
        <v>0</v>
      </c>
      <c r="J676" s="132"/>
      <c r="K676" s="133" t="s">
        <v>8705</v>
      </c>
      <c r="L676" s="133">
        <v>23</v>
      </c>
      <c r="M676" s="135"/>
      <c r="N676" s="236"/>
      <c r="O676" s="236"/>
      <c r="P676" s="237"/>
      <c r="Q676" s="238">
        <f t="shared" si="247"/>
        <v>-954.5454545454545</v>
      </c>
      <c r="R676" s="144">
        <f t="shared" si="248"/>
        <v>14.008285714285714</v>
      </c>
      <c r="S676" s="248"/>
      <c r="T676" s="305"/>
      <c r="U676" s="194">
        <f t="shared" si="249"/>
        <v>0</v>
      </c>
      <c r="W676" s="239"/>
      <c r="X676" s="136">
        <f t="shared" si="250"/>
        <v>12417</v>
      </c>
      <c r="Y676" s="240">
        <f t="shared" si="251"/>
        <v>-954.5454545454545</v>
      </c>
      <c r="Z676" s="142" t="str">
        <f t="shared" si="252"/>
        <v/>
      </c>
      <c r="AA676" s="137">
        <f t="shared" si="253"/>
        <v>14.008285714285714</v>
      </c>
      <c r="AB676" s="334"/>
      <c r="AC676" s="189">
        <f t="shared" si="254"/>
        <v>0</v>
      </c>
      <c r="AD676" s="187">
        <f t="shared" si="255"/>
        <v>0</v>
      </c>
      <c r="AE676" s="129">
        <f t="shared" si="241"/>
        <v>0</v>
      </c>
      <c r="AF676" s="130">
        <f t="shared" si="242"/>
        <v>0</v>
      </c>
      <c r="AG676" s="131" t="str">
        <f t="shared" si="243"/>
        <v/>
      </c>
      <c r="AH676" s="138">
        <f t="shared" si="244"/>
        <v>0</v>
      </c>
      <c r="AI676" s="139" t="str">
        <f t="shared" si="245"/>
        <v/>
      </c>
      <c r="AJ676" s="139" t="str">
        <f t="shared" si="246"/>
        <v/>
      </c>
      <c r="AL676" s="197">
        <v>2255518129950</v>
      </c>
      <c r="AM676" s="197">
        <v>4968814990169</v>
      </c>
      <c r="AN676" s="197" t="s">
        <v>1544</v>
      </c>
      <c r="AO676" s="241" t="s">
        <v>1546</v>
      </c>
      <c r="AP676" s="241" t="s">
        <v>1547</v>
      </c>
      <c r="AQ676" s="242" t="s">
        <v>71</v>
      </c>
      <c r="AR676" s="242"/>
      <c r="AS676" s="431">
        <v>12417</v>
      </c>
      <c r="AT676" s="431">
        <v>1050</v>
      </c>
      <c r="AU676" s="211" t="s">
        <v>6997</v>
      </c>
      <c r="AV676" s="197" t="s">
        <v>7384</v>
      </c>
      <c r="AW676" s="134" t="str">
        <f>IFERROR(VLOOKUP(AV:AV,Q商品!B:E,4,0),"")</f>
        <v/>
      </c>
      <c r="AX676" s="134" t="str">
        <f>IFERROR(VLOOKUP(B:B,在庫!B:M,12,0),"")</f>
        <v/>
      </c>
      <c r="AY676" s="134" t="str">
        <f>IFERROR(VLOOKUP(B:B,在庫!B:L,10,0),"")</f>
        <v/>
      </c>
      <c r="AZ676" s="244" t="e">
        <f>VLOOKUP(AL:AL,[1]MICHELIN!$B:$AH,32,0)</f>
        <v>#N/A</v>
      </c>
      <c r="BA676" s="244" t="e">
        <f>VLOOKUP(AL:AL,[1]MICHELIN!$B:$AH,33,0)</f>
        <v>#N/A</v>
      </c>
      <c r="BC676" s="11" t="e">
        <v>#N/A</v>
      </c>
    </row>
    <row r="677" spans="1:55" s="11" customFormat="1" ht="19.5" customHeight="1">
      <c r="A677" s="247">
        <f t="shared" si="239"/>
        <v>1</v>
      </c>
      <c r="B677" s="332">
        <f t="shared" si="240"/>
        <v>2256018129952</v>
      </c>
      <c r="C677" s="235">
        <f>VLOOKUP(B:B,[1]YOKOHAMA!$B:$K,9,0)</f>
        <v>0</v>
      </c>
      <c r="D677" s="11" t="s">
        <v>8696</v>
      </c>
      <c r="E677" s="397" t="s">
        <v>1829</v>
      </c>
      <c r="F677" s="245"/>
      <c r="G677" s="134" t="e">
        <v>#N/A</v>
      </c>
      <c r="H677" s="235">
        <v>0</v>
      </c>
      <c r="I677" s="430">
        <f>VLOOKUP(B:B,[1]YOKOHAMA!$B:$K,10,0)</f>
        <v>0</v>
      </c>
      <c r="J677" s="132"/>
      <c r="K677" s="133" t="s">
        <v>8705</v>
      </c>
      <c r="L677" s="133">
        <v>25</v>
      </c>
      <c r="M677" s="135"/>
      <c r="N677" s="236"/>
      <c r="O677" s="236"/>
      <c r="P677" s="237"/>
      <c r="Q677" s="238">
        <f t="shared" si="247"/>
        <v>-954.5454545454545</v>
      </c>
      <c r="R677" s="144">
        <f t="shared" si="248"/>
        <v>13.724380952380953</v>
      </c>
      <c r="S677" s="248"/>
      <c r="T677" s="305"/>
      <c r="U677" s="194">
        <f t="shared" si="249"/>
        <v>0</v>
      </c>
      <c r="W677" s="239"/>
      <c r="X677" s="136">
        <f t="shared" si="250"/>
        <v>12146</v>
      </c>
      <c r="Y677" s="240">
        <f t="shared" si="251"/>
        <v>-954.5454545454545</v>
      </c>
      <c r="Z677" s="142" t="str">
        <f t="shared" si="252"/>
        <v/>
      </c>
      <c r="AA677" s="137">
        <f t="shared" si="253"/>
        <v>13.724380952380953</v>
      </c>
      <c r="AB677" s="334" t="s">
        <v>8915</v>
      </c>
      <c r="AC677" s="189">
        <f t="shared" si="254"/>
        <v>0</v>
      </c>
      <c r="AD677" s="187">
        <f t="shared" si="255"/>
        <v>0</v>
      </c>
      <c r="AE677" s="129">
        <f t="shared" si="241"/>
        <v>0</v>
      </c>
      <c r="AF677" s="130">
        <f t="shared" si="242"/>
        <v>0</v>
      </c>
      <c r="AG677" s="131" t="str">
        <f t="shared" si="243"/>
        <v/>
      </c>
      <c r="AH677" s="138">
        <f t="shared" si="244"/>
        <v>0</v>
      </c>
      <c r="AI677" s="139" t="str">
        <f t="shared" si="245"/>
        <v/>
      </c>
      <c r="AJ677" s="139" t="str">
        <f t="shared" si="246"/>
        <v/>
      </c>
      <c r="AL677" s="197">
        <v>2256018129952</v>
      </c>
      <c r="AM677" s="197">
        <v>4968814990138</v>
      </c>
      <c r="AN677" s="197" t="s">
        <v>1548</v>
      </c>
      <c r="AO677" s="241" t="s">
        <v>1546</v>
      </c>
      <c r="AP677" s="241" t="s">
        <v>1550</v>
      </c>
      <c r="AQ677" s="242" t="s">
        <v>84</v>
      </c>
      <c r="AR677" s="242"/>
      <c r="AS677" s="431">
        <v>12146</v>
      </c>
      <c r="AT677" s="431">
        <v>1050</v>
      </c>
      <c r="AU677" s="211" t="s">
        <v>6997</v>
      </c>
      <c r="AV677" s="197"/>
      <c r="AW677" s="134" t="str">
        <f>IFERROR(VLOOKUP(AV:AV,Q商品!B:E,4,0),"")</f>
        <v/>
      </c>
      <c r="AX677" s="134" t="str">
        <f>IFERROR(VLOOKUP(B:B,在庫!B:M,12,0),"")</f>
        <v/>
      </c>
      <c r="AY677" s="134" t="str">
        <f>IFERROR(VLOOKUP(B:B,在庫!B:L,10,0),"")</f>
        <v/>
      </c>
      <c r="AZ677" s="244" t="e">
        <f>VLOOKUP(AL:AL,[1]MICHELIN!$B:$AH,32,0)</f>
        <v>#N/A</v>
      </c>
      <c r="BA677" s="244" t="e">
        <f>VLOOKUP(AL:AL,[1]MICHELIN!$B:$AH,33,0)</f>
        <v>#N/A</v>
      </c>
      <c r="BC677" s="11" t="e">
        <v>#N/A</v>
      </c>
    </row>
    <row r="678" spans="1:55" s="11" customFormat="1" ht="19.5" customHeight="1">
      <c r="A678" s="247">
        <f t="shared" si="239"/>
        <v>1</v>
      </c>
      <c r="B678" s="332">
        <f t="shared" si="240"/>
        <v>2355518129957</v>
      </c>
      <c r="C678" s="235">
        <f>VLOOKUP(B:B,[1]YOKOHAMA!$B:$K,9,0)</f>
        <v>0</v>
      </c>
      <c r="D678" s="11" t="s">
        <v>8696</v>
      </c>
      <c r="E678" s="397" t="s">
        <v>1830</v>
      </c>
      <c r="F678" s="245"/>
      <c r="G678" s="134" t="e">
        <v>#N/A</v>
      </c>
      <c r="H678" s="235">
        <v>0</v>
      </c>
      <c r="I678" s="430">
        <f>VLOOKUP(B:B,[1]YOKOHAMA!$B:$K,10,0)</f>
        <v>0</v>
      </c>
      <c r="J678" s="132"/>
      <c r="K678" s="133" t="s">
        <v>8705</v>
      </c>
      <c r="L678" s="133">
        <v>28</v>
      </c>
      <c r="M678" s="135"/>
      <c r="N678" s="236"/>
      <c r="O678" s="236"/>
      <c r="P678" s="237"/>
      <c r="Q678" s="238">
        <f t="shared" si="247"/>
        <v>-954.5454545454545</v>
      </c>
      <c r="R678" s="144">
        <f t="shared" si="248"/>
        <v>14.247142857142856</v>
      </c>
      <c r="S678" s="248"/>
      <c r="T678" s="305"/>
      <c r="U678" s="194">
        <f t="shared" si="249"/>
        <v>0</v>
      </c>
      <c r="W678" s="239"/>
      <c r="X678" s="136">
        <f t="shared" si="250"/>
        <v>12645</v>
      </c>
      <c r="Y678" s="240">
        <f t="shared" si="251"/>
        <v>-954.5454545454545</v>
      </c>
      <c r="Z678" s="142" t="str">
        <f t="shared" si="252"/>
        <v/>
      </c>
      <c r="AA678" s="137">
        <f t="shared" si="253"/>
        <v>14.247142857142856</v>
      </c>
      <c r="AB678" s="334" t="s">
        <v>8915</v>
      </c>
      <c r="AC678" s="189">
        <f t="shared" si="254"/>
        <v>0</v>
      </c>
      <c r="AD678" s="187">
        <f t="shared" si="255"/>
        <v>0</v>
      </c>
      <c r="AE678" s="129">
        <f t="shared" si="241"/>
        <v>0</v>
      </c>
      <c r="AF678" s="130">
        <f t="shared" si="242"/>
        <v>0</v>
      </c>
      <c r="AG678" s="131" t="str">
        <f t="shared" si="243"/>
        <v/>
      </c>
      <c r="AH678" s="138">
        <f t="shared" si="244"/>
        <v>0</v>
      </c>
      <c r="AI678" s="139" t="str">
        <f t="shared" si="245"/>
        <v/>
      </c>
      <c r="AJ678" s="139" t="str">
        <f t="shared" si="246"/>
        <v/>
      </c>
      <c r="AL678" s="197">
        <v>2355518129957</v>
      </c>
      <c r="AM678" s="197">
        <v>4968814989965</v>
      </c>
      <c r="AN678" s="197" t="s">
        <v>1551</v>
      </c>
      <c r="AO678" s="241" t="s">
        <v>1546</v>
      </c>
      <c r="AP678" s="241" t="s">
        <v>1552</v>
      </c>
      <c r="AQ678" s="242" t="s">
        <v>72</v>
      </c>
      <c r="AR678" s="242"/>
      <c r="AS678" s="431">
        <v>12645</v>
      </c>
      <c r="AT678" s="431">
        <v>1050</v>
      </c>
      <c r="AU678" s="211" t="s">
        <v>6997</v>
      </c>
      <c r="AV678" s="197"/>
      <c r="AW678" s="134" t="str">
        <f>IFERROR(VLOOKUP(AV:AV,Q商品!B:E,4,0),"")</f>
        <v/>
      </c>
      <c r="AX678" s="134" t="str">
        <f>IFERROR(VLOOKUP(B:B,在庫!B:M,12,0),"")</f>
        <v/>
      </c>
      <c r="AY678" s="134" t="str">
        <f>IFERROR(VLOOKUP(B:B,在庫!B:L,10,0),"")</f>
        <v/>
      </c>
      <c r="AZ678" s="244" t="e">
        <f>VLOOKUP(AL:AL,[1]MICHELIN!$B:$AH,32,0)</f>
        <v>#N/A</v>
      </c>
      <c r="BA678" s="244" t="e">
        <f>VLOOKUP(AL:AL,[1]MICHELIN!$B:$AH,33,0)</f>
        <v>#N/A</v>
      </c>
      <c r="BC678" s="11" t="e">
        <v>#N/A</v>
      </c>
    </row>
    <row r="679" spans="1:55" s="11" customFormat="1" ht="19.5" customHeight="1">
      <c r="A679" s="247">
        <f t="shared" si="239"/>
        <v>1</v>
      </c>
      <c r="B679" s="332">
        <f t="shared" si="240"/>
        <v>2356018129959</v>
      </c>
      <c r="C679" s="235">
        <f>VLOOKUP(B:B,[1]YOKOHAMA!$B:$K,9,0)</f>
        <v>0</v>
      </c>
      <c r="D679" s="11" t="s">
        <v>8696</v>
      </c>
      <c r="E679" s="397" t="s">
        <v>1831</v>
      </c>
      <c r="F679" s="245"/>
      <c r="G679" s="134" t="e">
        <v>#N/A</v>
      </c>
      <c r="H679" s="235">
        <v>0</v>
      </c>
      <c r="I679" s="430">
        <f>VLOOKUP(B:B,[1]YOKOHAMA!$B:$K,10,0)</f>
        <v>0</v>
      </c>
      <c r="J679" s="132"/>
      <c r="K679" s="133" t="s">
        <v>8705</v>
      </c>
      <c r="L679" s="133">
        <v>31</v>
      </c>
      <c r="M679" s="135"/>
      <c r="N679" s="236"/>
      <c r="O679" s="236"/>
      <c r="P679" s="237"/>
      <c r="Q679" s="238">
        <f t="shared" si="247"/>
        <v>-954.5454545454545</v>
      </c>
      <c r="R679" s="144">
        <f t="shared" si="248"/>
        <v>13.092666666666666</v>
      </c>
      <c r="S679" s="248"/>
      <c r="T679" s="305"/>
      <c r="U679" s="194">
        <f t="shared" si="249"/>
        <v>0</v>
      </c>
      <c r="W679" s="239"/>
      <c r="X679" s="136">
        <f t="shared" si="250"/>
        <v>11543</v>
      </c>
      <c r="Y679" s="240">
        <f t="shared" si="251"/>
        <v>-954.5454545454545</v>
      </c>
      <c r="Z679" s="142" t="str">
        <f t="shared" si="252"/>
        <v/>
      </c>
      <c r="AA679" s="137">
        <f t="shared" si="253"/>
        <v>13.092666666666666</v>
      </c>
      <c r="AB679" s="334"/>
      <c r="AC679" s="189">
        <f t="shared" si="254"/>
        <v>0</v>
      </c>
      <c r="AD679" s="187">
        <f t="shared" si="255"/>
        <v>0</v>
      </c>
      <c r="AE679" s="129">
        <f t="shared" si="241"/>
        <v>0</v>
      </c>
      <c r="AF679" s="130">
        <f t="shared" si="242"/>
        <v>0</v>
      </c>
      <c r="AG679" s="131" t="str">
        <f t="shared" si="243"/>
        <v/>
      </c>
      <c r="AH679" s="138">
        <f t="shared" si="244"/>
        <v>0</v>
      </c>
      <c r="AI679" s="139" t="str">
        <f t="shared" si="245"/>
        <v/>
      </c>
      <c r="AJ679" s="139" t="str">
        <f t="shared" si="246"/>
        <v/>
      </c>
      <c r="AL679" s="197">
        <v>2356018129959</v>
      </c>
      <c r="AM679" s="197">
        <v>4968814990084</v>
      </c>
      <c r="AN679" s="197" t="s">
        <v>1554</v>
      </c>
      <c r="AO679" s="241" t="s">
        <v>1546</v>
      </c>
      <c r="AP679" s="241" t="s">
        <v>1555</v>
      </c>
      <c r="AQ679" s="242" t="s">
        <v>76</v>
      </c>
      <c r="AR679" s="242"/>
      <c r="AS679" s="431">
        <v>11543</v>
      </c>
      <c r="AT679" s="431">
        <v>1050</v>
      </c>
      <c r="AU679" s="211" t="s">
        <v>6997</v>
      </c>
      <c r="AV679" s="197" t="s">
        <v>7388</v>
      </c>
      <c r="AW679" s="134" t="str">
        <f>IFERROR(VLOOKUP(AV:AV,Q商品!B:E,4,0),"")</f>
        <v/>
      </c>
      <c r="AX679" s="134" t="str">
        <f>IFERROR(VLOOKUP(B:B,在庫!B:M,12,0),"")</f>
        <v/>
      </c>
      <c r="AY679" s="134" t="str">
        <f>IFERROR(VLOOKUP(B:B,在庫!B:L,10,0),"")</f>
        <v/>
      </c>
      <c r="AZ679" s="244" t="e">
        <f>VLOOKUP(AL:AL,[1]MICHELIN!$B:$AH,32,0)</f>
        <v>#N/A</v>
      </c>
      <c r="BA679" s="244" t="e">
        <f>VLOOKUP(AL:AL,[1]MICHELIN!$B:$AH,33,0)</f>
        <v>#N/A</v>
      </c>
      <c r="BC679" s="11" t="e">
        <v>#N/A</v>
      </c>
    </row>
    <row r="680" spans="1:55" s="11" customFormat="1" ht="19.5" customHeight="1">
      <c r="A680" s="247">
        <f t="shared" si="239"/>
        <v>1</v>
      </c>
      <c r="B680" s="332">
        <f t="shared" si="240"/>
        <v>2255519129850</v>
      </c>
      <c r="C680" s="235">
        <f>VLOOKUP(B:B,[1]YOKOHAMA!$B:$K,9,0)</f>
        <v>0</v>
      </c>
      <c r="D680" s="11" t="s">
        <v>8696</v>
      </c>
      <c r="E680" s="397" t="s">
        <v>1803</v>
      </c>
      <c r="F680" s="245"/>
      <c r="G680" s="134" t="e">
        <v>#N/A</v>
      </c>
      <c r="H680" s="235">
        <v>0</v>
      </c>
      <c r="I680" s="430">
        <f>VLOOKUP(B:B,[1]YOKOHAMA!$B:$K,10,0)</f>
        <v>0</v>
      </c>
      <c r="J680" s="132"/>
      <c r="K680" s="133" t="s">
        <v>8705</v>
      </c>
      <c r="L680" s="133">
        <v>32</v>
      </c>
      <c r="M680" s="135"/>
      <c r="N680" s="236"/>
      <c r="O680" s="236"/>
      <c r="P680" s="237"/>
      <c r="Q680" s="238">
        <f t="shared" si="247"/>
        <v>-954.5454545454545</v>
      </c>
      <c r="R680" s="144">
        <f t="shared" si="248"/>
        <v>15.865714285714287</v>
      </c>
      <c r="S680" s="248"/>
      <c r="T680" s="305"/>
      <c r="U680" s="194">
        <f t="shared" si="249"/>
        <v>0</v>
      </c>
      <c r="W680" s="239"/>
      <c r="X680" s="136">
        <f t="shared" si="250"/>
        <v>14190</v>
      </c>
      <c r="Y680" s="240">
        <f t="shared" si="251"/>
        <v>-954.5454545454545</v>
      </c>
      <c r="Z680" s="142" t="str">
        <f t="shared" si="252"/>
        <v/>
      </c>
      <c r="AA680" s="137">
        <f t="shared" si="253"/>
        <v>15.865714285714287</v>
      </c>
      <c r="AB680" s="334"/>
      <c r="AC680" s="189">
        <f t="shared" si="254"/>
        <v>0</v>
      </c>
      <c r="AD680" s="187">
        <f t="shared" si="255"/>
        <v>0</v>
      </c>
      <c r="AE680" s="129">
        <f t="shared" si="241"/>
        <v>0</v>
      </c>
      <c r="AF680" s="130">
        <f t="shared" si="242"/>
        <v>0</v>
      </c>
      <c r="AG680" s="131" t="str">
        <f t="shared" si="243"/>
        <v/>
      </c>
      <c r="AH680" s="138">
        <f t="shared" si="244"/>
        <v>0</v>
      </c>
      <c r="AI680" s="139" t="str">
        <f t="shared" si="245"/>
        <v/>
      </c>
      <c r="AJ680" s="139" t="str">
        <f t="shared" si="246"/>
        <v/>
      </c>
      <c r="AL680" s="197">
        <v>2255519129850</v>
      </c>
      <c r="AM680" s="197">
        <v>4968814990183</v>
      </c>
      <c r="AN680" s="197" t="s">
        <v>1557</v>
      </c>
      <c r="AO680" s="241" t="s">
        <v>149</v>
      </c>
      <c r="AP680" s="241" t="s">
        <v>1558</v>
      </c>
      <c r="AQ680" s="242" t="s">
        <v>78</v>
      </c>
      <c r="AR680" s="242"/>
      <c r="AS680" s="431">
        <v>14190</v>
      </c>
      <c r="AT680" s="431">
        <v>1050</v>
      </c>
      <c r="AU680" s="211" t="s">
        <v>6997</v>
      </c>
      <c r="AV680" s="197" t="s">
        <v>7389</v>
      </c>
      <c r="AW680" s="134" t="str">
        <f>IFERROR(VLOOKUP(AV:AV,Q商品!B:E,4,0),"")</f>
        <v/>
      </c>
      <c r="AX680" s="134" t="str">
        <f>IFERROR(VLOOKUP(B:B,在庫!B:M,12,0),"")</f>
        <v/>
      </c>
      <c r="AY680" s="134" t="str">
        <f>IFERROR(VLOOKUP(B:B,在庫!B:L,10,0),"")</f>
        <v/>
      </c>
      <c r="AZ680" s="244" t="e">
        <f>VLOOKUP(AL:AL,[1]MICHELIN!$B:$AH,32,0)</f>
        <v>#N/A</v>
      </c>
      <c r="BA680" s="244" t="e">
        <f>VLOOKUP(AL:AL,[1]MICHELIN!$B:$AH,33,0)</f>
        <v>#N/A</v>
      </c>
      <c r="BC680" s="11" t="e">
        <v>#N/A</v>
      </c>
    </row>
    <row r="681" spans="1:55" s="11" customFormat="1" ht="19.5" customHeight="1">
      <c r="A681" s="247">
        <f t="shared" si="239"/>
        <v>1</v>
      </c>
      <c r="B681" s="332">
        <f t="shared" si="240"/>
        <v>2355519129956</v>
      </c>
      <c r="C681" s="235">
        <f>VLOOKUP(B:B,[1]YOKOHAMA!$B:$K,9,0)</f>
        <v>0</v>
      </c>
      <c r="D681" s="11" t="s">
        <v>8696</v>
      </c>
      <c r="E681" s="397" t="s">
        <v>1804</v>
      </c>
      <c r="F681" s="245"/>
      <c r="G681" s="134" t="e">
        <v>#N/A</v>
      </c>
      <c r="H681" s="235">
        <v>0</v>
      </c>
      <c r="I681" s="430">
        <f>VLOOKUP(B:B,[1]YOKOHAMA!$B:$K,10,0)</f>
        <v>0</v>
      </c>
      <c r="J681" s="132"/>
      <c r="K681" s="133" t="s">
        <v>8705</v>
      </c>
      <c r="L681" s="133">
        <v>35</v>
      </c>
      <c r="M681" s="135"/>
      <c r="N681" s="236"/>
      <c r="O681" s="236"/>
      <c r="P681" s="237"/>
      <c r="Q681" s="238">
        <f t="shared" si="247"/>
        <v>-954.5454545454545</v>
      </c>
      <c r="R681" s="144">
        <f t="shared" si="248"/>
        <v>15.104095238095239</v>
      </c>
      <c r="S681" s="248"/>
      <c r="T681" s="305"/>
      <c r="U681" s="194">
        <f t="shared" si="249"/>
        <v>0</v>
      </c>
      <c r="W681" s="239"/>
      <c r="X681" s="136">
        <f t="shared" si="250"/>
        <v>13463</v>
      </c>
      <c r="Y681" s="240">
        <f t="shared" si="251"/>
        <v>-954.5454545454545</v>
      </c>
      <c r="Z681" s="142" t="str">
        <f t="shared" si="252"/>
        <v/>
      </c>
      <c r="AA681" s="137">
        <f t="shared" si="253"/>
        <v>15.104095238095239</v>
      </c>
      <c r="AB681" s="334"/>
      <c r="AC681" s="189">
        <f t="shared" si="254"/>
        <v>0</v>
      </c>
      <c r="AD681" s="187">
        <f t="shared" si="255"/>
        <v>0</v>
      </c>
      <c r="AE681" s="129">
        <f t="shared" si="241"/>
        <v>0</v>
      </c>
      <c r="AF681" s="130">
        <f t="shared" si="242"/>
        <v>0</v>
      </c>
      <c r="AG681" s="131" t="str">
        <f t="shared" si="243"/>
        <v/>
      </c>
      <c r="AH681" s="138">
        <f t="shared" si="244"/>
        <v>0</v>
      </c>
      <c r="AI681" s="139" t="str">
        <f t="shared" si="245"/>
        <v/>
      </c>
      <c r="AJ681" s="139" t="str">
        <f t="shared" si="246"/>
        <v/>
      </c>
      <c r="AL681" s="197">
        <v>2355519129956</v>
      </c>
      <c r="AM681" s="197">
        <v>4968814990091</v>
      </c>
      <c r="AN681" s="197" t="s">
        <v>1560</v>
      </c>
      <c r="AO681" s="241" t="s">
        <v>1538</v>
      </c>
      <c r="AP681" s="241" t="s">
        <v>1562</v>
      </c>
      <c r="AQ681" s="242" t="s">
        <v>91</v>
      </c>
      <c r="AR681" s="242"/>
      <c r="AS681" s="431">
        <v>13463</v>
      </c>
      <c r="AT681" s="431">
        <v>1050</v>
      </c>
      <c r="AU681" s="211" t="s">
        <v>6997</v>
      </c>
      <c r="AV681" s="197" t="s">
        <v>7391</v>
      </c>
      <c r="AW681" s="134" t="str">
        <f>IFERROR(VLOOKUP(AV:AV,Q商品!B:E,4,0),"")</f>
        <v/>
      </c>
      <c r="AX681" s="134" t="str">
        <f>IFERROR(VLOOKUP(B:B,在庫!B:M,12,0),"")</f>
        <v/>
      </c>
      <c r="AY681" s="134" t="str">
        <f>IFERROR(VLOOKUP(B:B,在庫!B:L,10,0),"")</f>
        <v/>
      </c>
      <c r="AZ681" s="244" t="e">
        <f>VLOOKUP(AL:AL,[1]MICHELIN!$B:$AH,32,0)</f>
        <v>#N/A</v>
      </c>
      <c r="BA681" s="244" t="e">
        <f>VLOOKUP(AL:AL,[1]MICHELIN!$B:$AH,33,0)</f>
        <v>#N/A</v>
      </c>
      <c r="BC681" s="11" t="e">
        <v>#N/A</v>
      </c>
    </row>
    <row r="682" spans="1:55" s="11" customFormat="1" ht="19.5" customHeight="1">
      <c r="A682" s="247">
        <f t="shared" si="239"/>
        <v>1</v>
      </c>
      <c r="B682" s="332">
        <f t="shared" si="240"/>
        <v>2355519129857</v>
      </c>
      <c r="C682" s="235">
        <f>VLOOKUP(B:B,[1]YOKOHAMA!$B:$K,9,0)</f>
        <v>0</v>
      </c>
      <c r="D682" s="11" t="s">
        <v>8696</v>
      </c>
      <c r="E682" s="397" t="s">
        <v>1833</v>
      </c>
      <c r="F682" s="245"/>
      <c r="G682" s="134" t="e">
        <v>#N/A</v>
      </c>
      <c r="H682" s="235">
        <v>0</v>
      </c>
      <c r="I682" s="430">
        <f>VLOOKUP(B:B,[1]YOKOHAMA!$B:$K,10,0)</f>
        <v>0</v>
      </c>
      <c r="J682" s="132"/>
      <c r="K682" s="133" t="s">
        <v>8705</v>
      </c>
      <c r="L682" s="133">
        <v>36</v>
      </c>
      <c r="M682" s="135"/>
      <c r="N682" s="236"/>
      <c r="O682" s="236"/>
      <c r="P682" s="237"/>
      <c r="Q682" s="238">
        <f t="shared" si="247"/>
        <v>-954.5454545454545</v>
      </c>
      <c r="R682" s="144">
        <f t="shared" si="248"/>
        <v>14.084761904761905</v>
      </c>
      <c r="S682" s="248"/>
      <c r="T682" s="305"/>
      <c r="U682" s="194">
        <f t="shared" si="249"/>
        <v>0</v>
      </c>
      <c r="W682" s="239"/>
      <c r="X682" s="136">
        <f t="shared" si="250"/>
        <v>12490</v>
      </c>
      <c r="Y682" s="240">
        <f t="shared" si="251"/>
        <v>-954.5454545454545</v>
      </c>
      <c r="Z682" s="142" t="str">
        <f t="shared" si="252"/>
        <v/>
      </c>
      <c r="AA682" s="137">
        <f t="shared" si="253"/>
        <v>14.084761904761905</v>
      </c>
      <c r="AB682" s="334"/>
      <c r="AC682" s="189">
        <f t="shared" si="254"/>
        <v>0</v>
      </c>
      <c r="AD682" s="187">
        <f t="shared" si="255"/>
        <v>0</v>
      </c>
      <c r="AE682" s="129">
        <f t="shared" si="241"/>
        <v>0</v>
      </c>
      <c r="AF682" s="130">
        <f t="shared" si="242"/>
        <v>0</v>
      </c>
      <c r="AG682" s="131" t="str">
        <f t="shared" si="243"/>
        <v/>
      </c>
      <c r="AH682" s="138">
        <f t="shared" si="244"/>
        <v>0</v>
      </c>
      <c r="AI682" s="139" t="str">
        <f t="shared" si="245"/>
        <v/>
      </c>
      <c r="AJ682" s="139" t="str">
        <f t="shared" si="246"/>
        <v/>
      </c>
      <c r="AL682" s="197">
        <v>2355519129857</v>
      </c>
      <c r="AM682" s="197">
        <v>4968814990091</v>
      </c>
      <c r="AN682" s="197" t="s">
        <v>1560</v>
      </c>
      <c r="AO682" s="241" t="s">
        <v>1546</v>
      </c>
      <c r="AP682" s="241" t="s">
        <v>1562</v>
      </c>
      <c r="AQ682" s="242" t="s">
        <v>91</v>
      </c>
      <c r="AR682" s="242"/>
      <c r="AS682" s="431">
        <v>12490</v>
      </c>
      <c r="AT682" s="431">
        <v>1050</v>
      </c>
      <c r="AU682" s="211" t="s">
        <v>6997</v>
      </c>
      <c r="AV682" s="197" t="s">
        <v>7392</v>
      </c>
      <c r="AW682" s="134" t="str">
        <f>IFERROR(VLOOKUP(AV:AV,Q商品!B:E,4,0),"")</f>
        <v/>
      </c>
      <c r="AX682" s="134" t="str">
        <f>IFERROR(VLOOKUP(B:B,在庫!B:M,12,0),"")</f>
        <v>2022年製</v>
      </c>
      <c r="AY682" s="134">
        <f>IFERROR(VLOOKUP(B:B,在庫!B:L,10,0),"")</f>
        <v>1</v>
      </c>
      <c r="AZ682" s="244" t="e">
        <f>VLOOKUP(AL:AL,[1]MICHELIN!$B:$AH,32,0)</f>
        <v>#N/A</v>
      </c>
      <c r="BA682" s="244" t="e">
        <f>VLOOKUP(AL:AL,[1]MICHELIN!$B:$AH,33,0)</f>
        <v>#N/A</v>
      </c>
      <c r="BC682" s="11" t="e">
        <v>#N/A</v>
      </c>
    </row>
    <row r="683" spans="1:55" s="11" customFormat="1" ht="19.5" customHeight="1">
      <c r="A683" s="247">
        <f t="shared" si="239"/>
        <v>1</v>
      </c>
      <c r="B683" s="332">
        <f t="shared" si="240"/>
        <v>2155517129909</v>
      </c>
      <c r="C683" s="235">
        <f>VLOOKUP(B:B,[1]YOKOHAMA!$B:$K,9,0)</f>
        <v>0</v>
      </c>
      <c r="D683" s="11" t="s">
        <v>8696</v>
      </c>
      <c r="E683" s="397" t="s">
        <v>5641</v>
      </c>
      <c r="F683" s="245"/>
      <c r="G683" s="134" t="e">
        <v>#N/A</v>
      </c>
      <c r="H683" s="235">
        <v>0</v>
      </c>
      <c r="I683" s="430">
        <f>VLOOKUP(B:B,[1]YOKOHAMA!$B:$K,10,0)</f>
        <v>0</v>
      </c>
      <c r="J683" s="132"/>
      <c r="K683" s="133" t="s">
        <v>8705</v>
      </c>
      <c r="L683" s="133">
        <v>41</v>
      </c>
      <c r="M683" s="135"/>
      <c r="N683" s="236"/>
      <c r="O683" s="236"/>
      <c r="P683" s="237"/>
      <c r="Q683" s="238">
        <f t="shared" si="247"/>
        <v>-954.5454545454545</v>
      </c>
      <c r="R683" s="144">
        <f t="shared" si="248"/>
        <v>11.68047619047619</v>
      </c>
      <c r="S683" s="248"/>
      <c r="T683" s="305"/>
      <c r="U683" s="194">
        <f t="shared" si="249"/>
        <v>0</v>
      </c>
      <c r="W683" s="239"/>
      <c r="X683" s="136">
        <f t="shared" si="250"/>
        <v>10195</v>
      </c>
      <c r="Y683" s="240">
        <f t="shared" si="251"/>
        <v>-954.5454545454545</v>
      </c>
      <c r="Z683" s="142" t="str">
        <f t="shared" si="252"/>
        <v/>
      </c>
      <c r="AA683" s="137">
        <f t="shared" si="253"/>
        <v>11.68047619047619</v>
      </c>
      <c r="AB683" s="334" t="s">
        <v>8915</v>
      </c>
      <c r="AC683" s="189">
        <f t="shared" si="254"/>
        <v>0</v>
      </c>
      <c r="AD683" s="187">
        <f t="shared" si="255"/>
        <v>0</v>
      </c>
      <c r="AE683" s="129">
        <f t="shared" si="241"/>
        <v>0</v>
      </c>
      <c r="AF683" s="130">
        <f t="shared" si="242"/>
        <v>0</v>
      </c>
      <c r="AG683" s="131" t="str">
        <f t="shared" si="243"/>
        <v/>
      </c>
      <c r="AH683" s="138">
        <f t="shared" si="244"/>
        <v>0</v>
      </c>
      <c r="AI683" s="139" t="str">
        <f t="shared" si="245"/>
        <v/>
      </c>
      <c r="AJ683" s="139" t="str">
        <f t="shared" si="246"/>
        <v/>
      </c>
      <c r="AL683" s="197">
        <v>2155517129909</v>
      </c>
      <c r="AM683" s="200">
        <v>4968814959104</v>
      </c>
      <c r="AN683" s="200" t="s">
        <v>1567</v>
      </c>
      <c r="AO683" s="254" t="s">
        <v>25</v>
      </c>
      <c r="AP683" s="361" t="s">
        <v>917</v>
      </c>
      <c r="AQ683" s="256" t="s">
        <v>66</v>
      </c>
      <c r="AR683" s="243"/>
      <c r="AS683" s="431">
        <v>10195</v>
      </c>
      <c r="AT683" s="431">
        <v>1050</v>
      </c>
      <c r="AU683" s="211" t="s">
        <v>6997</v>
      </c>
      <c r="AV683" s="197"/>
      <c r="AW683" s="134" t="str">
        <f>IFERROR(VLOOKUP(AV:AV,Q商品!B:E,4,0),"")</f>
        <v/>
      </c>
      <c r="AX683" s="134" t="str">
        <f>IFERROR(VLOOKUP(B:B,在庫!B:M,12,0),"")</f>
        <v/>
      </c>
      <c r="AY683" s="134" t="str">
        <f>IFERROR(VLOOKUP(B:B,在庫!B:L,10,0),"")</f>
        <v/>
      </c>
      <c r="AZ683" s="244" t="e">
        <f>VLOOKUP(AL:AL,[1]MICHELIN!$B:$AH,32,0)</f>
        <v>#N/A</v>
      </c>
      <c r="BA683" s="244" t="e">
        <f>VLOOKUP(AL:AL,[1]MICHELIN!$B:$AH,33,0)</f>
        <v>#N/A</v>
      </c>
      <c r="BC683" s="11" t="e">
        <v>#N/A</v>
      </c>
    </row>
    <row r="684" spans="1:55" s="11" customFormat="1" ht="19.5" customHeight="1">
      <c r="A684" s="247">
        <f t="shared" si="239"/>
        <v>1</v>
      </c>
      <c r="B684" s="332">
        <f t="shared" si="240"/>
        <v>2255017129901</v>
      </c>
      <c r="C684" s="235">
        <f>VLOOKUP(B:B,[1]YOKOHAMA!$B:$K,9,0)</f>
        <v>0</v>
      </c>
      <c r="D684" s="11" t="s">
        <v>8696</v>
      </c>
      <c r="E684" s="397" t="s">
        <v>1774</v>
      </c>
      <c r="F684" s="245"/>
      <c r="G684" s="134" t="e">
        <v>#N/A</v>
      </c>
      <c r="H684" s="235">
        <v>0</v>
      </c>
      <c r="I684" s="430">
        <f>VLOOKUP(B:B,[1]YOKOHAMA!$B:$K,10,0)</f>
        <v>0</v>
      </c>
      <c r="J684" s="132"/>
      <c r="K684" s="133" t="s">
        <v>8705</v>
      </c>
      <c r="L684" s="133">
        <v>43</v>
      </c>
      <c r="M684" s="135"/>
      <c r="N684" s="236"/>
      <c r="O684" s="236"/>
      <c r="P684" s="237"/>
      <c r="Q684" s="238">
        <f t="shared" si="247"/>
        <v>-954.5454545454545</v>
      </c>
      <c r="R684" s="144">
        <f t="shared" si="248"/>
        <v>11.832380952380952</v>
      </c>
      <c r="S684" s="248"/>
      <c r="T684" s="305"/>
      <c r="U684" s="194">
        <f t="shared" si="249"/>
        <v>0</v>
      </c>
      <c r="W684" s="239"/>
      <c r="X684" s="136">
        <f t="shared" si="250"/>
        <v>10340</v>
      </c>
      <c r="Y684" s="240">
        <f t="shared" si="251"/>
        <v>-954.5454545454545</v>
      </c>
      <c r="Z684" s="142" t="str">
        <f t="shared" si="252"/>
        <v/>
      </c>
      <c r="AA684" s="137">
        <f t="shared" si="253"/>
        <v>11.832380952380952</v>
      </c>
      <c r="AB684" s="334" t="s">
        <v>8915</v>
      </c>
      <c r="AC684" s="189">
        <f t="shared" si="254"/>
        <v>0</v>
      </c>
      <c r="AD684" s="187">
        <f t="shared" si="255"/>
        <v>0</v>
      </c>
      <c r="AE684" s="129">
        <f t="shared" si="241"/>
        <v>0</v>
      </c>
      <c r="AF684" s="130">
        <f t="shared" si="242"/>
        <v>0</v>
      </c>
      <c r="AG684" s="131" t="str">
        <f t="shared" si="243"/>
        <v/>
      </c>
      <c r="AH684" s="138">
        <f t="shared" si="244"/>
        <v>0</v>
      </c>
      <c r="AI684" s="139" t="str">
        <f t="shared" si="245"/>
        <v/>
      </c>
      <c r="AJ684" s="139" t="str">
        <f t="shared" si="246"/>
        <v/>
      </c>
      <c r="AL684" s="197">
        <v>2255017129901</v>
      </c>
      <c r="AM684" s="197">
        <v>4968814937478</v>
      </c>
      <c r="AN684" s="197" t="s">
        <v>1569</v>
      </c>
      <c r="AO684" s="241" t="s">
        <v>25</v>
      </c>
      <c r="AP684" s="241" t="s">
        <v>1006</v>
      </c>
      <c r="AQ684" s="242" t="s">
        <v>32</v>
      </c>
      <c r="AR684" s="242"/>
      <c r="AS684" s="431">
        <v>10340</v>
      </c>
      <c r="AT684" s="431">
        <v>1050</v>
      </c>
      <c r="AU684" s="211" t="s">
        <v>6997</v>
      </c>
      <c r="AV684" s="197"/>
      <c r="AW684" s="134" t="str">
        <f>IFERROR(VLOOKUP(AV:AV,Q商品!B:E,4,0),"")</f>
        <v/>
      </c>
      <c r="AX684" s="134" t="str">
        <f>IFERROR(VLOOKUP(B:B,在庫!B:M,12,0),"")</f>
        <v/>
      </c>
      <c r="AY684" s="134" t="str">
        <f>IFERROR(VLOOKUP(B:B,在庫!B:L,10,0),"")</f>
        <v/>
      </c>
      <c r="AZ684" s="244" t="e">
        <f>VLOOKUP(AL:AL,[1]MICHELIN!$B:$AH,32,0)</f>
        <v>#N/A</v>
      </c>
      <c r="BA684" s="244" t="e">
        <f>VLOOKUP(AL:AL,[1]MICHELIN!$B:$AH,33,0)</f>
        <v>#N/A</v>
      </c>
      <c r="BC684" s="11" t="e">
        <v>#N/A</v>
      </c>
    </row>
    <row r="685" spans="1:55" s="11" customFormat="1" ht="19.5" customHeight="1">
      <c r="A685" s="247">
        <f t="shared" si="239"/>
        <v>1</v>
      </c>
      <c r="B685" s="332">
        <f t="shared" si="240"/>
        <v>2555518129876</v>
      </c>
      <c r="C685" s="235">
        <f>VLOOKUP(B:B,[1]YOKOHAMA!$B:$K,9,0)</f>
        <v>0</v>
      </c>
      <c r="D685" s="11" t="s">
        <v>8696</v>
      </c>
      <c r="E685" s="397" t="s">
        <v>1780</v>
      </c>
      <c r="F685" s="245"/>
      <c r="G685" s="134" t="e">
        <v>#N/A</v>
      </c>
      <c r="H685" s="235">
        <v>0</v>
      </c>
      <c r="I685" s="430">
        <f>VLOOKUP(B:B,[1]YOKOHAMA!$B:$K,10,0)</f>
        <v>0</v>
      </c>
      <c r="J685" s="132"/>
      <c r="K685" s="133" t="s">
        <v>8705</v>
      </c>
      <c r="L685" s="133">
        <v>49</v>
      </c>
      <c r="M685" s="135"/>
      <c r="N685" s="236"/>
      <c r="O685" s="236"/>
      <c r="P685" s="237"/>
      <c r="Q685" s="238">
        <f t="shared" ref="Q685:Q716" si="256">(P685-AT685)/1.1</f>
        <v>-954.5454545454545</v>
      </c>
      <c r="R685" s="144">
        <f t="shared" ref="R685:R716" si="257">IFERROR((Q685-X685)/Q685,"")</f>
        <v>13.026666666666667</v>
      </c>
      <c r="S685" s="248"/>
      <c r="T685" s="305"/>
      <c r="U685" s="194">
        <f t="shared" ref="U685:U716" si="258">W685-V685</f>
        <v>0</v>
      </c>
      <c r="W685" s="239"/>
      <c r="X685" s="136">
        <f t="shared" ref="X685:X721" si="259">AS685</f>
        <v>11480</v>
      </c>
      <c r="Y685" s="240">
        <f t="shared" ref="Y685:Y721" si="260">(W685-AT685)/1.1</f>
        <v>-954.5454545454545</v>
      </c>
      <c r="Z685" s="142" t="str">
        <f t="shared" ref="Z685:Z721" si="261">IFERROR(-1+(AD685/N685),"")</f>
        <v/>
      </c>
      <c r="AA685" s="137">
        <f t="shared" ref="AA685:AA721" si="262">IFERROR((Y685-X685)/Y685,"")</f>
        <v>13.026666666666667</v>
      </c>
      <c r="AB685" s="334" t="s">
        <v>8915</v>
      </c>
      <c r="AC685" s="189">
        <f t="shared" si="254"/>
        <v>0</v>
      </c>
      <c r="AD685" s="187">
        <f t="shared" si="255"/>
        <v>0</v>
      </c>
      <c r="AE685" s="129">
        <f t="shared" si="241"/>
        <v>0</v>
      </c>
      <c r="AF685" s="130">
        <f t="shared" si="242"/>
        <v>0</v>
      </c>
      <c r="AG685" s="131" t="str">
        <f t="shared" si="243"/>
        <v/>
      </c>
      <c r="AH685" s="138">
        <f t="shared" si="244"/>
        <v>0</v>
      </c>
      <c r="AI685" s="139" t="str">
        <f t="shared" si="245"/>
        <v/>
      </c>
      <c r="AJ685" s="139" t="str">
        <f t="shared" si="246"/>
        <v/>
      </c>
      <c r="AL685" s="197">
        <v>2555518129876</v>
      </c>
      <c r="AM685" s="197">
        <v>4968814962111</v>
      </c>
      <c r="AN685" s="197" t="s">
        <v>1575</v>
      </c>
      <c r="AO685" s="241" t="s">
        <v>1576</v>
      </c>
      <c r="AP685" s="241" t="s">
        <v>1298</v>
      </c>
      <c r="AQ685" s="242" t="s">
        <v>1299</v>
      </c>
      <c r="AR685" s="242"/>
      <c r="AS685" s="431">
        <v>11480</v>
      </c>
      <c r="AT685" s="431">
        <v>1050</v>
      </c>
      <c r="AU685" s="211" t="s">
        <v>6997</v>
      </c>
      <c r="AV685" s="197"/>
      <c r="AW685" s="134" t="str">
        <f>IFERROR(VLOOKUP(AV:AV,Q商品!B:E,4,0),"")</f>
        <v/>
      </c>
      <c r="AX685" s="134" t="str">
        <f>IFERROR(VLOOKUP(B:B,在庫!B:M,12,0),"")</f>
        <v/>
      </c>
      <c r="AY685" s="134" t="str">
        <f>IFERROR(VLOOKUP(B:B,在庫!B:L,10,0),"")</f>
        <v/>
      </c>
      <c r="AZ685" s="244" t="e">
        <f>VLOOKUP(AL:AL,[1]MICHELIN!$B:$AH,32,0)</f>
        <v>#N/A</v>
      </c>
      <c r="BA685" s="244" t="e">
        <f>VLOOKUP(AL:AL,[1]MICHELIN!$B:$AH,33,0)</f>
        <v>#N/A</v>
      </c>
      <c r="BC685" s="11" t="e">
        <v>#N/A</v>
      </c>
    </row>
    <row r="686" spans="1:55" s="11" customFormat="1" ht="19.5" customHeight="1">
      <c r="A686" s="247">
        <f t="shared" si="239"/>
        <v>1</v>
      </c>
      <c r="B686" s="332">
        <f t="shared" si="240"/>
        <v>2055516129866</v>
      </c>
      <c r="C686" s="235">
        <f>VLOOKUP(B:B,[1]YOKOHAMA!$B:$K,9,0)</f>
        <v>0</v>
      </c>
      <c r="D686" s="11" t="s">
        <v>8696</v>
      </c>
      <c r="E686" s="397" t="s">
        <v>1760</v>
      </c>
      <c r="F686" s="245"/>
      <c r="G686" s="133" t="s">
        <v>10661</v>
      </c>
      <c r="H686" s="235">
        <v>0</v>
      </c>
      <c r="I686" s="430">
        <f>VLOOKUP(B:B,[1]YOKOHAMA!$B:$K,10,0)</f>
        <v>0</v>
      </c>
      <c r="J686" s="132"/>
      <c r="K686" s="133" t="s">
        <v>7426</v>
      </c>
      <c r="L686" s="133">
        <v>1</v>
      </c>
      <c r="M686" s="135"/>
      <c r="N686" s="236"/>
      <c r="O686" s="236"/>
      <c r="P686" s="237"/>
      <c r="Q686" s="238">
        <f t="shared" si="256"/>
        <v>-477.27272727272725</v>
      </c>
      <c r="R686" s="144">
        <f t="shared" si="257"/>
        <v>19.844571428571431</v>
      </c>
      <c r="S686" s="248">
        <v>1074476283</v>
      </c>
      <c r="T686" s="305" t="s">
        <v>8305</v>
      </c>
      <c r="U686" s="194">
        <f t="shared" si="258"/>
        <v>0</v>
      </c>
      <c r="W686" s="239"/>
      <c r="X686" s="136">
        <f t="shared" si="259"/>
        <v>8994</v>
      </c>
      <c r="Y686" s="240">
        <f t="shared" si="260"/>
        <v>-477.27272727272725</v>
      </c>
      <c r="Z686" s="142" t="str">
        <f t="shared" si="261"/>
        <v/>
      </c>
      <c r="AA686" s="137">
        <f t="shared" si="262"/>
        <v>19.844571428571431</v>
      </c>
      <c r="AB686" s="334"/>
      <c r="AC686" s="189">
        <f t="shared" si="254"/>
        <v>0</v>
      </c>
      <c r="AD686" s="187">
        <f t="shared" si="255"/>
        <v>0</v>
      </c>
      <c r="AE686" s="129">
        <f t="shared" si="241"/>
        <v>0</v>
      </c>
      <c r="AF686" s="130">
        <f t="shared" si="242"/>
        <v>0</v>
      </c>
      <c r="AG686" s="131" t="str">
        <f t="shared" si="243"/>
        <v/>
      </c>
      <c r="AH686" s="138">
        <f t="shared" si="244"/>
        <v>0</v>
      </c>
      <c r="AI686" s="139" t="str">
        <f t="shared" si="245"/>
        <v/>
      </c>
      <c r="AJ686" s="139" t="str">
        <f t="shared" si="246"/>
        <v/>
      </c>
      <c r="AL686" s="197">
        <v>2055516129866</v>
      </c>
      <c r="AM686" s="197">
        <v>4968814963095</v>
      </c>
      <c r="AN686" s="197" t="s">
        <v>1520</v>
      </c>
      <c r="AO686" s="241" t="s">
        <v>148</v>
      </c>
      <c r="AP686" s="241" t="s">
        <v>682</v>
      </c>
      <c r="AQ686" s="242" t="s">
        <v>35</v>
      </c>
      <c r="AR686" s="242"/>
      <c r="AS686" s="431">
        <v>8994</v>
      </c>
      <c r="AT686" s="431">
        <v>525</v>
      </c>
      <c r="AU686" s="211" t="s">
        <v>6997</v>
      </c>
      <c r="AV686" s="197" t="s">
        <v>6074</v>
      </c>
      <c r="AW686" s="134" t="str">
        <f>IFERROR(VLOOKUP(AV:AV,Q商品!B:E,4,0),"")</f>
        <v>2021年製 BluEarth-GT AE51 205/55R16 94V XL サマータイヤ ラベルなし 翌営業日発送</v>
      </c>
      <c r="AX686" s="134" t="str">
        <f>IFERROR(VLOOKUP(B:B,在庫!B:M,12,0),"")</f>
        <v/>
      </c>
      <c r="AY686" s="134" t="str">
        <f>IFERROR(VLOOKUP(B:B,在庫!B:L,10,0),"")</f>
        <v/>
      </c>
      <c r="AZ686" s="244" t="e">
        <f>VLOOKUP(AL:AL,[1]MICHELIN!$B:$AH,32,0)</f>
        <v>#N/A</v>
      </c>
      <c r="BA686" s="244" t="e">
        <f>VLOOKUP(AL:AL,[1]MICHELIN!$B:$AH,33,0)</f>
        <v>#N/A</v>
      </c>
      <c r="BC686" s="11" t="s">
        <v>150</v>
      </c>
    </row>
    <row r="687" spans="1:55" s="11" customFormat="1" ht="19.5" customHeight="1">
      <c r="A687" s="247">
        <f t="shared" si="239"/>
        <v>1</v>
      </c>
      <c r="B687" s="332">
        <f t="shared" si="240"/>
        <v>2254517129862</v>
      </c>
      <c r="C687" s="235">
        <f>VLOOKUP(B:B,[1]YOKOHAMA!$B:$K,9,0)</f>
        <v>0</v>
      </c>
      <c r="D687" s="11" t="s">
        <v>8696</v>
      </c>
      <c r="E687" s="397" t="s">
        <v>1761</v>
      </c>
      <c r="F687" s="245"/>
      <c r="G687" s="133" t="s">
        <v>10661</v>
      </c>
      <c r="H687" s="235">
        <v>0</v>
      </c>
      <c r="I687" s="430">
        <f>VLOOKUP(B:B,[1]YOKOHAMA!$B:$K,10,0)</f>
        <v>0</v>
      </c>
      <c r="J687" s="132"/>
      <c r="K687" s="133" t="s">
        <v>7426</v>
      </c>
      <c r="L687" s="133">
        <v>6</v>
      </c>
      <c r="M687" s="135"/>
      <c r="N687" s="236"/>
      <c r="O687" s="236"/>
      <c r="P687" s="237"/>
      <c r="Q687" s="238">
        <f t="shared" si="256"/>
        <v>-477.27272727272725</v>
      </c>
      <c r="R687" s="144">
        <f t="shared" si="257"/>
        <v>22.314857142857146</v>
      </c>
      <c r="S687" s="248">
        <v>1074476264</v>
      </c>
      <c r="T687" s="305" t="s">
        <v>8308</v>
      </c>
      <c r="U687" s="194">
        <f t="shared" si="258"/>
        <v>0</v>
      </c>
      <c r="W687" s="239"/>
      <c r="X687" s="136">
        <f t="shared" si="259"/>
        <v>10173</v>
      </c>
      <c r="Y687" s="240">
        <f t="shared" si="260"/>
        <v>-477.27272727272725</v>
      </c>
      <c r="Z687" s="142" t="str">
        <f t="shared" si="261"/>
        <v/>
      </c>
      <c r="AA687" s="137">
        <f t="shared" si="262"/>
        <v>22.314857142857146</v>
      </c>
      <c r="AB687" s="334"/>
      <c r="AC687" s="189">
        <f t="shared" si="254"/>
        <v>0</v>
      </c>
      <c r="AD687" s="187">
        <f t="shared" si="255"/>
        <v>0</v>
      </c>
      <c r="AE687" s="129">
        <f t="shared" si="241"/>
        <v>0</v>
      </c>
      <c r="AF687" s="130">
        <f t="shared" si="242"/>
        <v>0</v>
      </c>
      <c r="AG687" s="131" t="str">
        <f t="shared" si="243"/>
        <v/>
      </c>
      <c r="AH687" s="138">
        <f t="shared" si="244"/>
        <v>0</v>
      </c>
      <c r="AI687" s="139" t="str">
        <f t="shared" si="245"/>
        <v/>
      </c>
      <c r="AJ687" s="139" t="str">
        <f t="shared" si="246"/>
        <v/>
      </c>
      <c r="AL687" s="197">
        <v>2254517129862</v>
      </c>
      <c r="AM687" s="197">
        <v>4968814963323</v>
      </c>
      <c r="AN687" s="197" t="s">
        <v>1527</v>
      </c>
      <c r="AO687" s="241" t="s">
        <v>148</v>
      </c>
      <c r="AP687" s="241" t="s">
        <v>1005</v>
      </c>
      <c r="AQ687" s="242" t="s">
        <v>37</v>
      </c>
      <c r="AR687" s="242"/>
      <c r="AS687" s="431">
        <v>10173</v>
      </c>
      <c r="AT687" s="431">
        <v>525</v>
      </c>
      <c r="AU687" s="211" t="s">
        <v>6997</v>
      </c>
      <c r="AV687" s="197" t="s">
        <v>6045</v>
      </c>
      <c r="AW687" s="134" t="str">
        <f>IFERROR(VLOOKUP(AV:AV,Q商品!B:E,4,0),"")</f>
        <v>2022年製 BluEarth-GT AE51 225/45R17 94W XL サマータイヤ 翌営業日発送</v>
      </c>
      <c r="AX687" s="134" t="str">
        <f>IFERROR(VLOOKUP(B:B,在庫!B:M,12,0),"")</f>
        <v/>
      </c>
      <c r="AY687" s="134" t="str">
        <f>IFERROR(VLOOKUP(B:B,在庫!B:L,10,0),"")</f>
        <v/>
      </c>
      <c r="AZ687" s="244" t="e">
        <f>VLOOKUP(AL:AL,[1]MICHELIN!$B:$AH,32,0)</f>
        <v>#N/A</v>
      </c>
      <c r="BA687" s="244" t="e">
        <f>VLOOKUP(AL:AL,[1]MICHELIN!$B:$AH,33,0)</f>
        <v>#N/A</v>
      </c>
      <c r="BC687" s="11" t="s">
        <v>150</v>
      </c>
    </row>
    <row r="688" spans="1:55" s="11" customFormat="1" ht="19.5" customHeight="1">
      <c r="A688" s="247">
        <f t="shared" si="239"/>
        <v>1</v>
      </c>
      <c r="B688" s="332">
        <f t="shared" si="240"/>
        <v>2255017129864</v>
      </c>
      <c r="C688" s="235">
        <f>VLOOKUP(B:B,[1]YOKOHAMA!$B:$K,9,0)</f>
        <v>0</v>
      </c>
      <c r="D688" s="11" t="s">
        <v>8696</v>
      </c>
      <c r="E688" s="397" t="s">
        <v>1762</v>
      </c>
      <c r="F688" s="245"/>
      <c r="G688" s="133" t="s">
        <v>10661</v>
      </c>
      <c r="H688" s="235">
        <v>0</v>
      </c>
      <c r="I688" s="430">
        <f>VLOOKUP(B:B,[1]YOKOHAMA!$B:$K,10,0)</f>
        <v>0</v>
      </c>
      <c r="J688" s="132"/>
      <c r="K688" s="133" t="s">
        <v>7426</v>
      </c>
      <c r="L688" s="133">
        <v>7</v>
      </c>
      <c r="M688" s="135"/>
      <c r="N688" s="236"/>
      <c r="O688" s="236"/>
      <c r="P688" s="237"/>
      <c r="Q688" s="238">
        <f t="shared" si="256"/>
        <v>-954.5454545454545</v>
      </c>
      <c r="R688" s="144">
        <f t="shared" si="257"/>
        <v>12.019904761904762</v>
      </c>
      <c r="S688" s="248">
        <v>1074476715</v>
      </c>
      <c r="T688" s="305" t="s">
        <v>8309</v>
      </c>
      <c r="U688" s="194">
        <f t="shared" si="258"/>
        <v>0</v>
      </c>
      <c r="W688" s="239"/>
      <c r="X688" s="136">
        <f t="shared" si="259"/>
        <v>10519</v>
      </c>
      <c r="Y688" s="240">
        <f t="shared" si="260"/>
        <v>-954.5454545454545</v>
      </c>
      <c r="Z688" s="142" t="str">
        <f t="shared" si="261"/>
        <v/>
      </c>
      <c r="AA688" s="137">
        <f t="shared" si="262"/>
        <v>12.019904761904762</v>
      </c>
      <c r="AB688" s="334"/>
      <c r="AC688" s="189">
        <f t="shared" si="254"/>
        <v>0</v>
      </c>
      <c r="AD688" s="187">
        <f t="shared" si="255"/>
        <v>0</v>
      </c>
      <c r="AE688" s="129">
        <f t="shared" si="241"/>
        <v>0</v>
      </c>
      <c r="AF688" s="130">
        <f t="shared" si="242"/>
        <v>0</v>
      </c>
      <c r="AG688" s="131" t="str">
        <f t="shared" si="243"/>
        <v/>
      </c>
      <c r="AH688" s="138">
        <f t="shared" si="244"/>
        <v>0</v>
      </c>
      <c r="AI688" s="139" t="str">
        <f t="shared" si="245"/>
        <v/>
      </c>
      <c r="AJ688" s="139" t="str">
        <f t="shared" si="246"/>
        <v/>
      </c>
      <c r="AL688" s="197">
        <v>2255017129864</v>
      </c>
      <c r="AM688" s="197">
        <v>4968814963071</v>
      </c>
      <c r="AN688" s="197" t="s">
        <v>1528</v>
      </c>
      <c r="AO688" s="241" t="s">
        <v>1522</v>
      </c>
      <c r="AP688" s="241" t="s">
        <v>1022</v>
      </c>
      <c r="AQ688" s="242" t="s">
        <v>32</v>
      </c>
      <c r="AR688" s="242"/>
      <c r="AS688" s="431">
        <v>10519</v>
      </c>
      <c r="AT688" s="431">
        <v>1050</v>
      </c>
      <c r="AU688" s="211" t="s">
        <v>6997</v>
      </c>
      <c r="AV688" s="197" t="s">
        <v>6047</v>
      </c>
      <c r="AW688" s="134" t="str">
        <f>IFERROR(VLOOKUP(AV:AV,Q商品!B:E,4,0),"")</f>
        <v>2022年製 BluEarth-GT AE51 225/50R17 98W XL サマータイヤ 翌営業日発送</v>
      </c>
      <c r="AX688" s="134" t="str">
        <f>IFERROR(VLOOKUP(B:B,在庫!B:M,12,0),"")</f>
        <v/>
      </c>
      <c r="AY688" s="134" t="str">
        <f>IFERROR(VLOOKUP(B:B,在庫!B:L,10,0),"")</f>
        <v/>
      </c>
      <c r="AZ688" s="244" t="e">
        <f>VLOOKUP(AL:AL,[1]MICHELIN!$B:$AH,32,0)</f>
        <v>#N/A</v>
      </c>
      <c r="BA688" s="244" t="e">
        <f>VLOOKUP(AL:AL,[1]MICHELIN!$B:$AH,33,0)</f>
        <v>#N/A</v>
      </c>
      <c r="BC688" s="11" t="s">
        <v>150</v>
      </c>
    </row>
    <row r="689" spans="1:56" s="11" customFormat="1" ht="19.5" customHeight="1">
      <c r="A689" s="247">
        <f t="shared" si="239"/>
        <v>1</v>
      </c>
      <c r="B689" s="332">
        <f t="shared" si="240"/>
        <v>2255517129869</v>
      </c>
      <c r="C689" s="235">
        <f>VLOOKUP(B:B,[1]YOKOHAMA!$B:$K,9,0)</f>
        <v>0</v>
      </c>
      <c r="D689" s="11" t="s">
        <v>8696</v>
      </c>
      <c r="E689" s="397" t="s">
        <v>1763</v>
      </c>
      <c r="F689" s="245"/>
      <c r="G689" s="133" t="s">
        <v>10661</v>
      </c>
      <c r="H689" s="235">
        <v>0</v>
      </c>
      <c r="I689" s="430">
        <f>VLOOKUP(B:B,[1]YOKOHAMA!$B:$K,10,0)</f>
        <v>0</v>
      </c>
      <c r="J689" s="132"/>
      <c r="K689" s="133" t="s">
        <v>7426</v>
      </c>
      <c r="L689" s="133">
        <v>8</v>
      </c>
      <c r="M689" s="135"/>
      <c r="N689" s="236"/>
      <c r="O689" s="236"/>
      <c r="P689" s="237"/>
      <c r="Q689" s="238">
        <f t="shared" si="256"/>
        <v>-954.5454545454545</v>
      </c>
      <c r="R689" s="144">
        <f t="shared" si="257"/>
        <v>11.98952380952381</v>
      </c>
      <c r="S689" s="248">
        <v>1074476288</v>
      </c>
      <c r="T689" s="305" t="s">
        <v>8310</v>
      </c>
      <c r="U689" s="194">
        <f t="shared" si="258"/>
        <v>0</v>
      </c>
      <c r="W689" s="239"/>
      <c r="X689" s="136">
        <f t="shared" si="259"/>
        <v>10490</v>
      </c>
      <c r="Y689" s="240">
        <f t="shared" si="260"/>
        <v>-954.5454545454545</v>
      </c>
      <c r="Z689" s="142" t="str">
        <f t="shared" si="261"/>
        <v/>
      </c>
      <c r="AA689" s="137">
        <f t="shared" si="262"/>
        <v>11.98952380952381</v>
      </c>
      <c r="AB689" s="334"/>
      <c r="AC689" s="189">
        <f t="shared" si="254"/>
        <v>0</v>
      </c>
      <c r="AD689" s="187">
        <f t="shared" si="255"/>
        <v>0</v>
      </c>
      <c r="AE689" s="129">
        <f t="shared" si="241"/>
        <v>0</v>
      </c>
      <c r="AF689" s="130">
        <f t="shared" si="242"/>
        <v>0</v>
      </c>
      <c r="AG689" s="131" t="str">
        <f t="shared" si="243"/>
        <v/>
      </c>
      <c r="AH689" s="138">
        <f t="shared" si="244"/>
        <v>0</v>
      </c>
      <c r="AI689" s="139" t="str">
        <f t="shared" si="245"/>
        <v/>
      </c>
      <c r="AJ689" s="139" t="str">
        <f t="shared" si="246"/>
        <v/>
      </c>
      <c r="AL689" s="197">
        <v>2255517129869</v>
      </c>
      <c r="AM689" s="197">
        <v>4968814963163</v>
      </c>
      <c r="AN689" s="197" t="s">
        <v>1529</v>
      </c>
      <c r="AO689" s="241" t="s">
        <v>148</v>
      </c>
      <c r="AP689" s="241" t="s">
        <v>1023</v>
      </c>
      <c r="AQ689" s="242" t="s">
        <v>52</v>
      </c>
      <c r="AR689" s="242"/>
      <c r="AS689" s="431">
        <v>10490</v>
      </c>
      <c r="AT689" s="431">
        <v>1050</v>
      </c>
      <c r="AU689" s="211" t="s">
        <v>6997</v>
      </c>
      <c r="AV689" s="197" t="s">
        <v>6049</v>
      </c>
      <c r="AW689" s="134" t="str">
        <f>IFERROR(VLOOKUP(AV:AV,Q商品!B:E,4,0),"")</f>
        <v>2021年製BluEarth-GT AE51 225/55R17 101W XL サマータイヤ ラベルなし 翌営業日発送</v>
      </c>
      <c r="AX689" s="134" t="str">
        <f>IFERROR(VLOOKUP(B:B,在庫!B:M,12,0),"")</f>
        <v/>
      </c>
      <c r="AY689" s="134" t="str">
        <f>IFERROR(VLOOKUP(B:B,在庫!B:L,10,0),"")</f>
        <v/>
      </c>
      <c r="AZ689" s="244" t="e">
        <f>VLOOKUP(AL:AL,[1]MICHELIN!$B:$AH,32,0)</f>
        <v>#N/A</v>
      </c>
      <c r="BA689" s="244" t="e">
        <f>VLOOKUP(AL:AL,[1]MICHELIN!$B:$AH,33,0)</f>
        <v>#N/A</v>
      </c>
      <c r="BC689" s="11" t="s">
        <v>150</v>
      </c>
    </row>
    <row r="690" spans="1:56" s="11" customFormat="1" ht="19.5" customHeight="1">
      <c r="A690" s="247">
        <f t="shared" si="239"/>
        <v>1</v>
      </c>
      <c r="B690" s="332">
        <f t="shared" si="240"/>
        <v>2454518129865</v>
      </c>
      <c r="C690" s="235">
        <f>VLOOKUP(B:B,[1]YOKOHAMA!$B:$K,9,0)</f>
        <v>0</v>
      </c>
      <c r="D690" s="11" t="s">
        <v>8696</v>
      </c>
      <c r="E690" s="397" t="s">
        <v>1765</v>
      </c>
      <c r="F690" s="245"/>
      <c r="G690" s="133" t="s">
        <v>10661</v>
      </c>
      <c r="H690" s="235">
        <v>0</v>
      </c>
      <c r="I690" s="430">
        <f>VLOOKUP(B:B,[1]YOKOHAMA!$B:$K,10,0)</f>
        <v>0</v>
      </c>
      <c r="J690" s="132"/>
      <c r="K690" s="133" t="s">
        <v>7426</v>
      </c>
      <c r="L690" s="133">
        <v>14</v>
      </c>
      <c r="M690" s="135"/>
      <c r="N690" s="236"/>
      <c r="O690" s="236"/>
      <c r="P690" s="237"/>
      <c r="Q690" s="238">
        <f t="shared" si="256"/>
        <v>-954.5454545454545</v>
      </c>
      <c r="R690" s="144">
        <f t="shared" si="257"/>
        <v>13.672000000000001</v>
      </c>
      <c r="S690" s="248">
        <v>1074476263</v>
      </c>
      <c r="T690" s="305" t="s">
        <v>8314</v>
      </c>
      <c r="U690" s="194">
        <f t="shared" si="258"/>
        <v>0</v>
      </c>
      <c r="W690" s="239"/>
      <c r="X690" s="136">
        <f t="shared" si="259"/>
        <v>12096</v>
      </c>
      <c r="Y690" s="240">
        <f t="shared" si="260"/>
        <v>-954.5454545454545</v>
      </c>
      <c r="Z690" s="142" t="str">
        <f t="shared" si="261"/>
        <v/>
      </c>
      <c r="AA690" s="137">
        <f t="shared" si="262"/>
        <v>13.672000000000001</v>
      </c>
      <c r="AB690" s="334"/>
      <c r="AC690" s="189">
        <f t="shared" si="254"/>
        <v>0</v>
      </c>
      <c r="AD690" s="187">
        <f t="shared" si="255"/>
        <v>0</v>
      </c>
      <c r="AE690" s="129">
        <f t="shared" si="241"/>
        <v>0</v>
      </c>
      <c r="AF690" s="130">
        <f t="shared" si="242"/>
        <v>0</v>
      </c>
      <c r="AG690" s="131" t="str">
        <f t="shared" si="243"/>
        <v/>
      </c>
      <c r="AH690" s="138">
        <f t="shared" si="244"/>
        <v>0</v>
      </c>
      <c r="AI690" s="139" t="str">
        <f t="shared" si="245"/>
        <v/>
      </c>
      <c r="AJ690" s="139" t="str">
        <f t="shared" si="246"/>
        <v/>
      </c>
      <c r="AL690" s="197">
        <v>2454518129865</v>
      </c>
      <c r="AM690" s="197">
        <v>4968814963101</v>
      </c>
      <c r="AN690" s="197" t="s">
        <v>1534</v>
      </c>
      <c r="AO690" s="241" t="s">
        <v>148</v>
      </c>
      <c r="AP690" s="241" t="s">
        <v>1035</v>
      </c>
      <c r="AQ690" s="242" t="s">
        <v>33</v>
      </c>
      <c r="AR690" s="242"/>
      <c r="AS690" s="431">
        <v>12096</v>
      </c>
      <c r="AT690" s="431">
        <v>1050</v>
      </c>
      <c r="AU690" s="211" t="s">
        <v>6997</v>
      </c>
      <c r="AV690" s="197" t="s">
        <v>6058</v>
      </c>
      <c r="AW690" s="134" t="str">
        <f>IFERROR(VLOOKUP(AV:AV,Q商品!B:E,4,0),"")</f>
        <v>2021年製BluEarth-GT AE51 245/45R18 100W XL サマータイヤ ラベルなし 翌営業日発送</v>
      </c>
      <c r="AX690" s="134" t="str">
        <f>IFERROR(VLOOKUP(B:B,在庫!B:M,12,0),"")</f>
        <v/>
      </c>
      <c r="AY690" s="134" t="str">
        <f>IFERROR(VLOOKUP(B:B,在庫!B:L,10,0),"")</f>
        <v/>
      </c>
      <c r="AZ690" s="244" t="e">
        <f>VLOOKUP(AL:AL,[1]MICHELIN!$B:$AH,32,0)</f>
        <v>#N/A</v>
      </c>
      <c r="BA690" s="244" t="e">
        <f>VLOOKUP(AL:AL,[1]MICHELIN!$B:$AH,33,0)</f>
        <v>#N/A</v>
      </c>
      <c r="BC690" s="11" t="s">
        <v>150</v>
      </c>
    </row>
    <row r="691" spans="1:56" s="11" customFormat="1" ht="19.5" customHeight="1">
      <c r="A691" s="247">
        <f t="shared" si="239"/>
        <v>1</v>
      </c>
      <c r="B691" s="332">
        <f t="shared" si="240"/>
        <v>2454019129869</v>
      </c>
      <c r="C691" s="235">
        <f>VLOOKUP(B:B,[1]YOKOHAMA!$B:$K,9,0)</f>
        <v>0</v>
      </c>
      <c r="D691" s="11" t="s">
        <v>8696</v>
      </c>
      <c r="E691" s="397" t="s">
        <v>1766</v>
      </c>
      <c r="F691" s="245"/>
      <c r="G691" s="133" t="s">
        <v>10661</v>
      </c>
      <c r="H691" s="235">
        <v>0</v>
      </c>
      <c r="I691" s="430">
        <f>VLOOKUP(B:B,[1]YOKOHAMA!$B:$K,10,0)</f>
        <v>0</v>
      </c>
      <c r="J691" s="132"/>
      <c r="K691" s="133" t="s">
        <v>7426</v>
      </c>
      <c r="L691" s="133">
        <v>15</v>
      </c>
      <c r="M691" s="135"/>
      <c r="N691" s="236"/>
      <c r="O691" s="236"/>
      <c r="P691" s="237"/>
      <c r="Q691" s="238">
        <f t="shared" si="256"/>
        <v>-954.5454545454545</v>
      </c>
      <c r="R691" s="144">
        <f t="shared" si="257"/>
        <v>15.285333333333334</v>
      </c>
      <c r="S691" s="248">
        <v>1074476261</v>
      </c>
      <c r="T691" s="305" t="s">
        <v>8315</v>
      </c>
      <c r="U691" s="194">
        <f t="shared" si="258"/>
        <v>0</v>
      </c>
      <c r="W691" s="239"/>
      <c r="X691" s="136">
        <f t="shared" si="259"/>
        <v>13636</v>
      </c>
      <c r="Y691" s="240">
        <f t="shared" si="260"/>
        <v>-954.5454545454545</v>
      </c>
      <c r="Z691" s="142" t="str">
        <f t="shared" si="261"/>
        <v/>
      </c>
      <c r="AA691" s="137">
        <f t="shared" si="262"/>
        <v>15.285333333333334</v>
      </c>
      <c r="AB691" s="334"/>
      <c r="AC691" s="189">
        <f t="shared" si="254"/>
        <v>0</v>
      </c>
      <c r="AD691" s="187">
        <f t="shared" si="255"/>
        <v>0</v>
      </c>
      <c r="AE691" s="129">
        <f t="shared" si="241"/>
        <v>0</v>
      </c>
      <c r="AF691" s="130">
        <f t="shared" si="242"/>
        <v>0</v>
      </c>
      <c r="AG691" s="131" t="str">
        <f t="shared" si="243"/>
        <v/>
      </c>
      <c r="AH691" s="138">
        <f t="shared" si="244"/>
        <v>0</v>
      </c>
      <c r="AI691" s="139" t="str">
        <f t="shared" si="245"/>
        <v/>
      </c>
      <c r="AJ691" s="139" t="str">
        <f t="shared" si="246"/>
        <v/>
      </c>
      <c r="AL691" s="197">
        <v>2454019129869</v>
      </c>
      <c r="AM691" s="197">
        <v>4968814963286</v>
      </c>
      <c r="AN691" s="197" t="s">
        <v>1535</v>
      </c>
      <c r="AO691" s="241" t="s">
        <v>148</v>
      </c>
      <c r="AP691" s="241" t="s">
        <v>1172</v>
      </c>
      <c r="AQ691" s="242" t="s">
        <v>106</v>
      </c>
      <c r="AR691" s="242"/>
      <c r="AS691" s="431">
        <v>13636</v>
      </c>
      <c r="AT691" s="431">
        <v>1050</v>
      </c>
      <c r="AU691" s="211" t="s">
        <v>6997</v>
      </c>
      <c r="AV691" s="197" t="s">
        <v>6056</v>
      </c>
      <c r="AW691" s="134" t="str">
        <f>IFERROR(VLOOKUP(AV:AV,Q商品!B:E,4,0),"")</f>
        <v>2021年製 BluEarth-GT AE51 245/40R19 98W XL サマータイヤ ラベルなし 翌営業日発送</v>
      </c>
      <c r="AX691" s="134" t="str">
        <f>IFERROR(VLOOKUP(B:B,在庫!B:M,12,0),"")</f>
        <v/>
      </c>
      <c r="AY691" s="134" t="str">
        <f>IFERROR(VLOOKUP(B:B,在庫!B:L,10,0),"")</f>
        <v/>
      </c>
      <c r="AZ691" s="244" t="e">
        <f>VLOOKUP(AL:AL,[1]MICHELIN!$B:$AH,32,0)</f>
        <v>#N/A</v>
      </c>
      <c r="BA691" s="244" t="e">
        <f>VLOOKUP(AL:AL,[1]MICHELIN!$B:$AH,33,0)</f>
        <v>#N/A</v>
      </c>
      <c r="BC691" s="11" t="s">
        <v>150</v>
      </c>
    </row>
    <row r="692" spans="1:56" s="11" customFormat="1" ht="19.5" customHeight="1">
      <c r="A692" s="247">
        <f t="shared" si="239"/>
        <v>1</v>
      </c>
      <c r="B692" s="332">
        <f t="shared" si="240"/>
        <v>2255018129856</v>
      </c>
      <c r="C692" s="235">
        <f>VLOOKUP(B:B,[1]YOKOHAMA!$B:$K,9,0)</f>
        <v>0</v>
      </c>
      <c r="D692" s="11" t="s">
        <v>8696</v>
      </c>
      <c r="E692" s="397" t="s">
        <v>1769</v>
      </c>
      <c r="F692" s="245"/>
      <c r="G692" s="133" t="s">
        <v>10661</v>
      </c>
      <c r="H692" s="235">
        <v>0</v>
      </c>
      <c r="I692" s="430">
        <f>VLOOKUP(B:B,[1]YOKOHAMA!$B:$K,10,0)</f>
        <v>0</v>
      </c>
      <c r="J692" s="132"/>
      <c r="K692" s="133" t="s">
        <v>7426</v>
      </c>
      <c r="L692" s="133">
        <v>21</v>
      </c>
      <c r="M692" s="135"/>
      <c r="N692" s="236"/>
      <c r="O692" s="236"/>
      <c r="P692" s="237"/>
      <c r="Q692" s="238">
        <f t="shared" si="256"/>
        <v>-954.5454545454545</v>
      </c>
      <c r="R692" s="144">
        <f t="shared" si="257"/>
        <v>12.795142857142856</v>
      </c>
      <c r="S692" s="248">
        <v>1074476137</v>
      </c>
      <c r="T692" s="305" t="s">
        <v>8318</v>
      </c>
      <c r="U692" s="194">
        <f t="shared" si="258"/>
        <v>0</v>
      </c>
      <c r="W692" s="239"/>
      <c r="X692" s="136">
        <f t="shared" si="259"/>
        <v>11259</v>
      </c>
      <c r="Y692" s="240">
        <f t="shared" si="260"/>
        <v>-954.5454545454545</v>
      </c>
      <c r="Z692" s="142" t="str">
        <f t="shared" si="261"/>
        <v/>
      </c>
      <c r="AA692" s="137">
        <f t="shared" si="262"/>
        <v>12.795142857142856</v>
      </c>
      <c r="AB692" s="334"/>
      <c r="AC692" s="189">
        <f t="shared" si="254"/>
        <v>0</v>
      </c>
      <c r="AD692" s="187">
        <f t="shared" si="255"/>
        <v>0</v>
      </c>
      <c r="AE692" s="129">
        <f t="shared" si="241"/>
        <v>0</v>
      </c>
      <c r="AF692" s="130">
        <f t="shared" si="242"/>
        <v>0</v>
      </c>
      <c r="AG692" s="131" t="str">
        <f t="shared" si="243"/>
        <v/>
      </c>
      <c r="AH692" s="138">
        <f t="shared" si="244"/>
        <v>0</v>
      </c>
      <c r="AI692" s="139" t="str">
        <f t="shared" si="245"/>
        <v/>
      </c>
      <c r="AJ692" s="139" t="str">
        <f t="shared" si="246"/>
        <v/>
      </c>
      <c r="AL692" s="197">
        <v>2255018129856</v>
      </c>
      <c r="AM692" s="197">
        <v>4968814989958</v>
      </c>
      <c r="AN692" s="197" t="s">
        <v>1543</v>
      </c>
      <c r="AO692" s="241" t="s">
        <v>149</v>
      </c>
      <c r="AP692" s="241" t="s">
        <v>1156</v>
      </c>
      <c r="AQ692" s="242" t="s">
        <v>80</v>
      </c>
      <c r="AR692" s="242"/>
      <c r="AS692" s="431">
        <v>11259</v>
      </c>
      <c r="AT692" s="431">
        <v>1050</v>
      </c>
      <c r="AU692" s="211" t="s">
        <v>6997</v>
      </c>
      <c r="AV692" s="197" t="s">
        <v>6060</v>
      </c>
      <c r="AW692" s="134" t="str">
        <f>IFERROR(VLOOKUP(AV:AV,Q商品!B:E,4,0),"")</f>
        <v>2021年製 BluEarth-XT AE61 225/50R18 95V サマータイヤ ラベルなし サマータイヤ 翌営業日発送</v>
      </c>
      <c r="AX692" s="134" t="str">
        <f>IFERROR(VLOOKUP(B:B,在庫!B:M,12,0),"")</f>
        <v/>
      </c>
      <c r="AY692" s="134" t="str">
        <f>IFERROR(VLOOKUP(B:B,在庫!B:L,10,0),"")</f>
        <v/>
      </c>
      <c r="AZ692" s="244" t="e">
        <f>VLOOKUP(AL:AL,[1]MICHELIN!$B:$AH,32,0)</f>
        <v>#N/A</v>
      </c>
      <c r="BA692" s="244" t="e">
        <f>VLOOKUP(AL:AL,[1]MICHELIN!$B:$AH,33,0)</f>
        <v>#N/A</v>
      </c>
      <c r="BC692" s="11" t="s">
        <v>150</v>
      </c>
    </row>
    <row r="693" spans="1:56" s="11" customFormat="1" ht="19.5" customHeight="1">
      <c r="A693" s="247">
        <f t="shared" si="239"/>
        <v>1</v>
      </c>
      <c r="B693" s="332">
        <f t="shared" si="240"/>
        <v>2255519129959</v>
      </c>
      <c r="C693" s="235">
        <f>VLOOKUP(B:B,[1]YOKOHAMA!$B:$K,9,0)</f>
        <v>0</v>
      </c>
      <c r="D693" s="11" t="s">
        <v>8696</v>
      </c>
      <c r="E693" s="397" t="s">
        <v>1832</v>
      </c>
      <c r="F693" s="245"/>
      <c r="G693" s="133" t="s">
        <v>10661</v>
      </c>
      <c r="H693" s="235">
        <v>0</v>
      </c>
      <c r="I693" s="430">
        <f>VLOOKUP(B:B,[1]YOKOHAMA!$B:$K,10,0)</f>
        <v>0</v>
      </c>
      <c r="J693" s="132"/>
      <c r="K693" s="133" t="s">
        <v>7426</v>
      </c>
      <c r="L693" s="133">
        <v>33</v>
      </c>
      <c r="M693" s="135"/>
      <c r="N693" s="236"/>
      <c r="O693" s="236"/>
      <c r="P693" s="237"/>
      <c r="Q693" s="238">
        <f t="shared" si="256"/>
        <v>-954.5454545454545</v>
      </c>
      <c r="R693" s="144">
        <f t="shared" si="257"/>
        <v>14.847428571428571</v>
      </c>
      <c r="S693" s="248">
        <v>1074476136</v>
      </c>
      <c r="T693" s="305" t="s">
        <v>8322</v>
      </c>
      <c r="U693" s="194">
        <f t="shared" si="258"/>
        <v>0</v>
      </c>
      <c r="W693" s="239"/>
      <c r="X693" s="136">
        <f t="shared" si="259"/>
        <v>13218</v>
      </c>
      <c r="Y693" s="240">
        <f t="shared" si="260"/>
        <v>-954.5454545454545</v>
      </c>
      <c r="Z693" s="142" t="str">
        <f t="shared" si="261"/>
        <v/>
      </c>
      <c r="AA693" s="137">
        <f t="shared" si="262"/>
        <v>14.847428571428571</v>
      </c>
      <c r="AB693" s="334"/>
      <c r="AC693" s="189">
        <f t="shared" si="254"/>
        <v>0</v>
      </c>
      <c r="AD693" s="187">
        <f t="shared" si="255"/>
        <v>0</v>
      </c>
      <c r="AE693" s="129">
        <f t="shared" si="241"/>
        <v>0</v>
      </c>
      <c r="AF693" s="130">
        <f t="shared" si="242"/>
        <v>0</v>
      </c>
      <c r="AG693" s="131" t="str">
        <f t="shared" si="243"/>
        <v/>
      </c>
      <c r="AH693" s="138">
        <f t="shared" si="244"/>
        <v>0</v>
      </c>
      <c r="AI693" s="139" t="str">
        <f t="shared" si="245"/>
        <v/>
      </c>
      <c r="AJ693" s="139" t="str">
        <f t="shared" si="246"/>
        <v/>
      </c>
      <c r="AL693" s="197">
        <v>2255519129959</v>
      </c>
      <c r="AM693" s="197">
        <v>4968814990183</v>
      </c>
      <c r="AN693" s="197" t="s">
        <v>1557</v>
      </c>
      <c r="AO693" s="241" t="s">
        <v>1546</v>
      </c>
      <c r="AP693" s="241" t="s">
        <v>1559</v>
      </c>
      <c r="AQ693" s="242" t="s">
        <v>78</v>
      </c>
      <c r="AR693" s="242"/>
      <c r="AS693" s="431">
        <v>13218</v>
      </c>
      <c r="AT693" s="431">
        <v>1050</v>
      </c>
      <c r="AU693" s="211" t="s">
        <v>6997</v>
      </c>
      <c r="AV693" s="197" t="s">
        <v>6064</v>
      </c>
      <c r="AW693" s="134" t="str">
        <f>IFERROR(VLOOKUP(AV:AV,Q商品!B:E,4,0),"")</f>
        <v>2023年製 BluEarth-XT AE61 225/55R19 99V サマータイヤ ラベルなし 翌営業日発送</v>
      </c>
      <c r="AX693" s="134" t="str">
        <f>IFERROR(VLOOKUP(B:B,在庫!B:M,12,0),"")</f>
        <v/>
      </c>
      <c r="AY693" s="134" t="str">
        <f>IFERROR(VLOOKUP(B:B,在庫!B:L,10,0),"")</f>
        <v/>
      </c>
      <c r="AZ693" s="244" t="e">
        <f>VLOOKUP(AL:AL,[1]MICHELIN!$B:$AH,32,0)</f>
        <v>#N/A</v>
      </c>
      <c r="BA693" s="244" t="e">
        <f>VLOOKUP(AL:AL,[1]MICHELIN!$B:$AH,33,0)</f>
        <v>#N/A</v>
      </c>
      <c r="BC693" s="11" t="s">
        <v>150</v>
      </c>
    </row>
    <row r="694" spans="1:56" s="11" customFormat="1" ht="19.5" customHeight="1">
      <c r="A694" s="247">
        <f t="shared" si="239"/>
        <v>1</v>
      </c>
      <c r="B694" s="332">
        <f t="shared" si="240"/>
        <v>2355519129949</v>
      </c>
      <c r="C694" s="235">
        <f>VLOOKUP(B:B,[1]YOKOHAMA!$B:$K,9,0)</f>
        <v>40</v>
      </c>
      <c r="D694" s="11" t="s">
        <v>8696</v>
      </c>
      <c r="E694" s="397" t="s">
        <v>7405</v>
      </c>
      <c r="F694" s="322" t="s">
        <v>7406</v>
      </c>
      <c r="G694" s="133" t="s">
        <v>10663</v>
      </c>
      <c r="H694" s="235">
        <v>0</v>
      </c>
      <c r="I694" s="430">
        <f>VLOOKUP(B:B,[1]YOKOHAMA!$B:$K,10,0)</f>
        <v>0</v>
      </c>
      <c r="J694" s="132">
        <v>363</v>
      </c>
      <c r="K694" s="133" t="s">
        <v>7426</v>
      </c>
      <c r="L694" s="133">
        <v>34</v>
      </c>
      <c r="M694" s="135" t="s">
        <v>3998</v>
      </c>
      <c r="N694" s="236" t="s">
        <v>7455</v>
      </c>
      <c r="O694" s="236" t="s">
        <v>2015</v>
      </c>
      <c r="P694" s="237">
        <v>21970</v>
      </c>
      <c r="Q694" s="238">
        <f t="shared" si="256"/>
        <v>19018.181818181816</v>
      </c>
      <c r="R694" s="144">
        <f t="shared" si="257"/>
        <v>0.25029636711281061</v>
      </c>
      <c r="S694" s="248">
        <v>1074476282</v>
      </c>
      <c r="T694" s="305" t="s">
        <v>8323</v>
      </c>
      <c r="U694" s="194">
        <f t="shared" si="258"/>
        <v>21970</v>
      </c>
      <c r="W694" s="239">
        <v>21970</v>
      </c>
      <c r="X694" s="136">
        <f t="shared" si="259"/>
        <v>14258</v>
      </c>
      <c r="Y694" s="240">
        <f t="shared" si="260"/>
        <v>19018.181818181816</v>
      </c>
      <c r="Z694" s="142">
        <f t="shared" si="261"/>
        <v>7.7332726445152433E-2</v>
      </c>
      <c r="AA694" s="137">
        <f t="shared" si="262"/>
        <v>0.25029636711281061</v>
      </c>
      <c r="AB694" s="334"/>
      <c r="AC694" s="189">
        <f t="shared" si="254"/>
        <v>21539</v>
      </c>
      <c r="AD694" s="187">
        <f t="shared" si="255"/>
        <v>23669</v>
      </c>
      <c r="AE694" s="129">
        <f t="shared" si="241"/>
        <v>2130.21</v>
      </c>
      <c r="AF694" s="130">
        <f t="shared" si="242"/>
        <v>431.21000000000004</v>
      </c>
      <c r="AG694" s="131">
        <f t="shared" si="243"/>
        <v>1.8218344670243782E-2</v>
      </c>
      <c r="AH694" s="138">
        <f t="shared" si="244"/>
        <v>1699</v>
      </c>
      <c r="AI694" s="139">
        <f t="shared" si="245"/>
        <v>7.1781655329756222E-2</v>
      </c>
      <c r="AJ694" s="139">
        <f t="shared" si="246"/>
        <v>0.23207802244256684</v>
      </c>
      <c r="AL694" s="197">
        <v>2355519129949</v>
      </c>
      <c r="AM694" s="197">
        <v>4968814990091</v>
      </c>
      <c r="AN694" s="197" t="s">
        <v>1560</v>
      </c>
      <c r="AO694" s="241" t="s">
        <v>1538</v>
      </c>
      <c r="AP694" s="241" t="s">
        <v>1561</v>
      </c>
      <c r="AQ694" s="242" t="s">
        <v>91</v>
      </c>
      <c r="AR694" s="242"/>
      <c r="AS694" s="431">
        <v>14258</v>
      </c>
      <c r="AT694" s="431">
        <v>1050</v>
      </c>
      <c r="AU694" s="211" t="s">
        <v>6997</v>
      </c>
      <c r="AV694" s="197" t="s">
        <v>6071</v>
      </c>
      <c r="AW694" s="134" t="str">
        <f>IFERROR(VLOOKUP(AV:AV,Q商品!B:E,4,0),"")</f>
        <v>2023年製 BluEarth-XT AE61 235/55R19 101V タイヤ 翌営業日発送</v>
      </c>
      <c r="AX694" s="134" t="str">
        <f>IFERROR(VLOOKUP(B:B,在庫!B:M,12,0),"")</f>
        <v/>
      </c>
      <c r="AY694" s="134" t="str">
        <f>IFERROR(VLOOKUP(B:B,在庫!B:L,10,0),"")</f>
        <v/>
      </c>
      <c r="AZ694" s="244" t="e">
        <f>VLOOKUP(AL:AL,[1]MICHELIN!$B:$AH,32,0)</f>
        <v>#N/A</v>
      </c>
      <c r="BA694" s="244" t="e">
        <f>VLOOKUP(AL:AL,[1]MICHELIN!$B:$AH,33,0)</f>
        <v>#N/A</v>
      </c>
      <c r="BB694" s="11" t="s">
        <v>7444</v>
      </c>
      <c r="BC694" s="11" t="s">
        <v>2055</v>
      </c>
    </row>
    <row r="695" spans="1:56" s="11" customFormat="1" ht="19.5" customHeight="1">
      <c r="A695" s="247">
        <f t="shared" si="239"/>
        <v>1</v>
      </c>
      <c r="B695" s="332">
        <f t="shared" si="240"/>
        <v>1956515129905</v>
      </c>
      <c r="C695" s="235">
        <f>VLOOKUP(B:B,[1]YOKOHAMA!$B:$K,9,0)</f>
        <v>0</v>
      </c>
      <c r="D695" s="11" t="s">
        <v>8696</v>
      </c>
      <c r="E695" s="397" t="s">
        <v>1770</v>
      </c>
      <c r="F695" s="245"/>
      <c r="G695" s="133" t="s">
        <v>10661</v>
      </c>
      <c r="H695" s="235">
        <v>0</v>
      </c>
      <c r="I695" s="430">
        <f>VLOOKUP(B:B,[1]YOKOHAMA!$B:$K,10,0)</f>
        <v>0</v>
      </c>
      <c r="J695" s="132"/>
      <c r="K695" s="133" t="s">
        <v>7426</v>
      </c>
      <c r="L695" s="133">
        <v>37</v>
      </c>
      <c r="M695" s="135"/>
      <c r="N695" s="236"/>
      <c r="O695" s="236"/>
      <c r="P695" s="237"/>
      <c r="Q695" s="238">
        <f t="shared" si="256"/>
        <v>-477.27272727272725</v>
      </c>
      <c r="R695" s="144">
        <f t="shared" si="257"/>
        <v>15.459238095238096</v>
      </c>
      <c r="S695" s="248">
        <v>1074476135</v>
      </c>
      <c r="T695" s="305" t="s">
        <v>8324</v>
      </c>
      <c r="U695" s="194">
        <f t="shared" si="258"/>
        <v>0</v>
      </c>
      <c r="W695" s="239"/>
      <c r="X695" s="136">
        <f t="shared" si="259"/>
        <v>6901</v>
      </c>
      <c r="Y695" s="240">
        <f t="shared" si="260"/>
        <v>-477.27272727272725</v>
      </c>
      <c r="Z695" s="142" t="str">
        <f t="shared" si="261"/>
        <v/>
      </c>
      <c r="AA695" s="137">
        <f t="shared" si="262"/>
        <v>15.459238095238096</v>
      </c>
      <c r="AB695" s="334"/>
      <c r="AC695" s="189">
        <f t="shared" si="254"/>
        <v>0</v>
      </c>
      <c r="AD695" s="187">
        <f t="shared" si="255"/>
        <v>0</v>
      </c>
      <c r="AE695" s="129">
        <f t="shared" si="241"/>
        <v>0</v>
      </c>
      <c r="AF695" s="130">
        <f t="shared" si="242"/>
        <v>0</v>
      </c>
      <c r="AG695" s="131" t="str">
        <f t="shared" si="243"/>
        <v/>
      </c>
      <c r="AH695" s="138">
        <f t="shared" si="244"/>
        <v>0</v>
      </c>
      <c r="AI695" s="139" t="str">
        <f t="shared" si="245"/>
        <v/>
      </c>
      <c r="AJ695" s="139" t="str">
        <f t="shared" si="246"/>
        <v/>
      </c>
      <c r="AL695" s="197">
        <v>1956515129905</v>
      </c>
      <c r="AM695" s="197">
        <v>4968814937409</v>
      </c>
      <c r="AN695" s="197" t="s">
        <v>1563</v>
      </c>
      <c r="AO695" s="241" t="s">
        <v>25</v>
      </c>
      <c r="AP695" s="241" t="s">
        <v>1008</v>
      </c>
      <c r="AQ695" s="242" t="s">
        <v>43</v>
      </c>
      <c r="AR695" s="242"/>
      <c r="AS695" s="431">
        <v>6901</v>
      </c>
      <c r="AT695" s="431">
        <v>525</v>
      </c>
      <c r="AU695" s="211" t="s">
        <v>6997</v>
      </c>
      <c r="AV695" s="197" t="s">
        <v>6021</v>
      </c>
      <c r="AW695" s="134" t="str">
        <f>IFERROR(VLOOKUP(AV:AV,Q商品!B:E,4,0),"")</f>
        <v>2021年製 BluEarth-4S AW21 195/65R15 91H オールシーズンタイヤ ラベルなし 翌営業日発送</v>
      </c>
      <c r="AX695" s="134" t="str">
        <f>IFERROR(VLOOKUP(B:B,在庫!B:M,12,0),"")</f>
        <v/>
      </c>
      <c r="AY695" s="134" t="str">
        <f>IFERROR(VLOOKUP(B:B,在庫!B:L,10,0),"")</f>
        <v/>
      </c>
      <c r="AZ695" s="244" t="e">
        <f>VLOOKUP(AL:AL,[1]MICHELIN!$B:$AH,32,0)</f>
        <v>#N/A</v>
      </c>
      <c r="BA695" s="244" t="e">
        <f>VLOOKUP(AL:AL,[1]MICHELIN!$B:$AH,33,0)</f>
        <v>#N/A</v>
      </c>
      <c r="BC695" s="11" t="s">
        <v>150</v>
      </c>
    </row>
    <row r="696" spans="1:56" s="11" customFormat="1" ht="19.5" customHeight="1">
      <c r="A696" s="247">
        <f t="shared" si="239"/>
        <v>1</v>
      </c>
      <c r="B696" s="332">
        <f t="shared" si="240"/>
        <v>2055516129903</v>
      </c>
      <c r="C696" s="235">
        <f>VLOOKUP(B:B,[1]YOKOHAMA!$B:$K,9,0)</f>
        <v>0</v>
      </c>
      <c r="D696" s="11" t="s">
        <v>8696</v>
      </c>
      <c r="E696" s="397" t="s">
        <v>1771</v>
      </c>
      <c r="F696" s="245"/>
      <c r="G696" s="133" t="s">
        <v>10661</v>
      </c>
      <c r="H696" s="235">
        <v>0</v>
      </c>
      <c r="I696" s="430">
        <f>VLOOKUP(B:B,[1]YOKOHAMA!$B:$K,10,0)</f>
        <v>0</v>
      </c>
      <c r="J696" s="132"/>
      <c r="K696" s="133" t="s">
        <v>7426</v>
      </c>
      <c r="L696" s="133">
        <v>38</v>
      </c>
      <c r="M696" s="135"/>
      <c r="N696" s="236"/>
      <c r="O696" s="236"/>
      <c r="P696" s="237"/>
      <c r="Q696" s="238">
        <f t="shared" si="256"/>
        <v>-477.27272727272725</v>
      </c>
      <c r="R696" s="144">
        <f t="shared" si="257"/>
        <v>17.290476190476191</v>
      </c>
      <c r="S696" s="248">
        <v>1074476431</v>
      </c>
      <c r="T696" s="305" t="s">
        <v>8325</v>
      </c>
      <c r="U696" s="194">
        <f t="shared" si="258"/>
        <v>0</v>
      </c>
      <c r="W696" s="239"/>
      <c r="X696" s="136">
        <f t="shared" si="259"/>
        <v>7775</v>
      </c>
      <c r="Y696" s="240">
        <f t="shared" si="260"/>
        <v>-477.27272727272725</v>
      </c>
      <c r="Z696" s="142" t="str">
        <f t="shared" si="261"/>
        <v/>
      </c>
      <c r="AA696" s="137">
        <f t="shared" si="262"/>
        <v>17.290476190476191</v>
      </c>
      <c r="AB696" s="334"/>
      <c r="AC696" s="189">
        <f t="shared" si="254"/>
        <v>0</v>
      </c>
      <c r="AD696" s="187">
        <f t="shared" si="255"/>
        <v>0</v>
      </c>
      <c r="AE696" s="129">
        <f t="shared" si="241"/>
        <v>0</v>
      </c>
      <c r="AF696" s="130">
        <f t="shared" si="242"/>
        <v>0</v>
      </c>
      <c r="AG696" s="131" t="str">
        <f t="shared" si="243"/>
        <v/>
      </c>
      <c r="AH696" s="138">
        <f t="shared" si="244"/>
        <v>0</v>
      </c>
      <c r="AI696" s="139" t="str">
        <f t="shared" si="245"/>
        <v/>
      </c>
      <c r="AJ696" s="139" t="str">
        <f t="shared" si="246"/>
        <v/>
      </c>
      <c r="AL696" s="197">
        <v>2055516129903</v>
      </c>
      <c r="AM696" s="197">
        <v>4968814937393</v>
      </c>
      <c r="AN696" s="197" t="s">
        <v>1564</v>
      </c>
      <c r="AO696" s="241" t="s">
        <v>25</v>
      </c>
      <c r="AP696" s="241" t="s">
        <v>901</v>
      </c>
      <c r="AQ696" s="242" t="s">
        <v>35</v>
      </c>
      <c r="AR696" s="242"/>
      <c r="AS696" s="431">
        <v>7775</v>
      </c>
      <c r="AT696" s="431">
        <v>525</v>
      </c>
      <c r="AU696" s="211" t="s">
        <v>6997</v>
      </c>
      <c r="AV696" s="197" t="s">
        <v>6023</v>
      </c>
      <c r="AW696" s="134" t="str">
        <f>IFERROR(VLOOKUP(AV:AV,Q商品!B:E,4,0),"")</f>
        <v>2021年製 BluEarth-4S AW21 205/55R16 91V オールシーズン 夏冬タイヤ 翌営業日発送</v>
      </c>
      <c r="AX696" s="134" t="str">
        <f>IFERROR(VLOOKUP(B:B,在庫!B:M,12,0),"")</f>
        <v/>
      </c>
      <c r="AY696" s="134" t="str">
        <f>IFERROR(VLOOKUP(B:B,在庫!B:L,10,0),"")</f>
        <v/>
      </c>
      <c r="AZ696" s="244" t="e">
        <f>VLOOKUP(AL:AL,[1]MICHELIN!$B:$AH,32,0)</f>
        <v>#N/A</v>
      </c>
      <c r="BA696" s="244" t="e">
        <f>VLOOKUP(AL:AL,[1]MICHELIN!$B:$AH,33,0)</f>
        <v>#N/A</v>
      </c>
      <c r="BC696" s="11" t="s">
        <v>150</v>
      </c>
    </row>
    <row r="697" spans="1:56" s="11" customFormat="1" ht="19.5" customHeight="1">
      <c r="A697" s="247">
        <f t="shared" si="239"/>
        <v>1</v>
      </c>
      <c r="B697" s="332">
        <f t="shared" si="240"/>
        <v>2256017129908</v>
      </c>
      <c r="C697" s="235">
        <f>VLOOKUP(B:B,[1]YOKOHAMA!$B:$K,9,0)</f>
        <v>0</v>
      </c>
      <c r="D697" s="11" t="s">
        <v>8696</v>
      </c>
      <c r="E697" s="397" t="s">
        <v>1775</v>
      </c>
      <c r="F697" s="245"/>
      <c r="G697" s="133" t="s">
        <v>10661</v>
      </c>
      <c r="H697" s="235">
        <v>0</v>
      </c>
      <c r="I697" s="430">
        <f>VLOOKUP(B:B,[1]YOKOHAMA!$B:$K,10,0)</f>
        <v>0</v>
      </c>
      <c r="J697" s="132"/>
      <c r="K697" s="133" t="s">
        <v>7426</v>
      </c>
      <c r="L697" s="133">
        <v>44</v>
      </c>
      <c r="M697" s="135"/>
      <c r="N697" s="236"/>
      <c r="O697" s="236"/>
      <c r="P697" s="237"/>
      <c r="Q697" s="238">
        <f t="shared" si="256"/>
        <v>-954.5454545454545</v>
      </c>
      <c r="R697" s="144">
        <f t="shared" si="257"/>
        <v>11.759047619047619</v>
      </c>
      <c r="S697" s="248">
        <v>1074476432</v>
      </c>
      <c r="T697" s="305" t="s">
        <v>8328</v>
      </c>
      <c r="U697" s="194">
        <f t="shared" si="258"/>
        <v>0</v>
      </c>
      <c r="W697" s="239"/>
      <c r="X697" s="136">
        <f t="shared" si="259"/>
        <v>10270</v>
      </c>
      <c r="Y697" s="240">
        <f t="shared" si="260"/>
        <v>-954.5454545454545</v>
      </c>
      <c r="Z697" s="142" t="str">
        <f t="shared" si="261"/>
        <v/>
      </c>
      <c r="AA697" s="137">
        <f t="shared" si="262"/>
        <v>11.759047619047619</v>
      </c>
      <c r="AB697" s="334"/>
      <c r="AC697" s="189">
        <f t="shared" si="254"/>
        <v>0</v>
      </c>
      <c r="AD697" s="187">
        <f t="shared" si="255"/>
        <v>0</v>
      </c>
      <c r="AE697" s="129">
        <f t="shared" si="241"/>
        <v>0</v>
      </c>
      <c r="AF697" s="130">
        <f t="shared" si="242"/>
        <v>0</v>
      </c>
      <c r="AG697" s="131" t="str">
        <f t="shared" si="243"/>
        <v/>
      </c>
      <c r="AH697" s="138">
        <f t="shared" si="244"/>
        <v>0</v>
      </c>
      <c r="AI697" s="139" t="str">
        <f t="shared" si="245"/>
        <v/>
      </c>
      <c r="AJ697" s="139" t="str">
        <f t="shared" si="246"/>
        <v/>
      </c>
      <c r="AL697" s="197">
        <v>2256017129908</v>
      </c>
      <c r="AM697" s="197">
        <v>4968814959081</v>
      </c>
      <c r="AN697" s="197" t="s">
        <v>1570</v>
      </c>
      <c r="AO697" s="241" t="s">
        <v>25</v>
      </c>
      <c r="AP697" s="241" t="s">
        <v>1007</v>
      </c>
      <c r="AQ697" s="242" t="s">
        <v>68</v>
      </c>
      <c r="AR697" s="242"/>
      <c r="AS697" s="431">
        <v>10270</v>
      </c>
      <c r="AT697" s="431">
        <v>1050</v>
      </c>
      <c r="AU697" s="211" t="s">
        <v>6997</v>
      </c>
      <c r="AV697" s="197" t="s">
        <v>6032</v>
      </c>
      <c r="AW697" s="134" t="str">
        <f>IFERROR(VLOOKUP(AV:AV,Q商品!B:E,4,0),"")</f>
        <v>2021年製 BluEarth-4S AW21 225/60R17 103V XL オールシーズンタイヤ ラベルなし 翌営業日発送</v>
      </c>
      <c r="AX697" s="134" t="str">
        <f>IFERROR(VLOOKUP(B:B,在庫!B:M,12,0),"")</f>
        <v/>
      </c>
      <c r="AY697" s="134" t="str">
        <f>IFERROR(VLOOKUP(B:B,在庫!B:L,10,0),"")</f>
        <v/>
      </c>
      <c r="AZ697" s="244" t="e">
        <f>VLOOKUP(AL:AL,[1]MICHELIN!$B:$AH,32,0)</f>
        <v>#N/A</v>
      </c>
      <c r="BA697" s="244" t="e">
        <f>VLOOKUP(AL:AL,[1]MICHELIN!$B:$AH,33,0)</f>
        <v>#N/A</v>
      </c>
      <c r="BC697" s="11" t="s">
        <v>150</v>
      </c>
    </row>
    <row r="698" spans="1:56" s="11" customFormat="1" ht="19.5" customHeight="1">
      <c r="A698" s="247">
        <f t="shared" si="239"/>
        <v>1</v>
      </c>
      <c r="B698" s="332">
        <f t="shared" si="240"/>
        <v>2255518129905</v>
      </c>
      <c r="C698" s="235">
        <f>VLOOKUP(B:B,[1]YOKOHAMA!$B:$K,9,0)</f>
        <v>0</v>
      </c>
      <c r="D698" s="11" t="s">
        <v>8696</v>
      </c>
      <c r="E698" s="397" t="s">
        <v>1776</v>
      </c>
      <c r="F698" s="245"/>
      <c r="G698" s="133" t="s">
        <v>10661</v>
      </c>
      <c r="H698" s="235">
        <v>0</v>
      </c>
      <c r="I698" s="430">
        <f>VLOOKUP(B:B,[1]YOKOHAMA!$B:$K,10,0)</f>
        <v>0</v>
      </c>
      <c r="J698" s="132"/>
      <c r="K698" s="133" t="s">
        <v>7426</v>
      </c>
      <c r="L698" s="133">
        <v>45</v>
      </c>
      <c r="M698" s="135"/>
      <c r="N698" s="236"/>
      <c r="O698" s="236"/>
      <c r="P698" s="237"/>
      <c r="Q698" s="238">
        <f t="shared" si="256"/>
        <v>-954.5454545454545</v>
      </c>
      <c r="R698" s="144">
        <f t="shared" si="257"/>
        <v>12.024095238095239</v>
      </c>
      <c r="S698" s="248">
        <v>1074476430</v>
      </c>
      <c r="T698" s="305" t="s">
        <v>8329</v>
      </c>
      <c r="U698" s="194">
        <f t="shared" si="258"/>
        <v>0</v>
      </c>
      <c r="W698" s="239"/>
      <c r="X698" s="136">
        <f t="shared" si="259"/>
        <v>10523</v>
      </c>
      <c r="Y698" s="240">
        <f t="shared" si="260"/>
        <v>-954.5454545454545</v>
      </c>
      <c r="Z698" s="142" t="str">
        <f t="shared" si="261"/>
        <v/>
      </c>
      <c r="AA698" s="137">
        <f t="shared" si="262"/>
        <v>12.024095238095239</v>
      </c>
      <c r="AB698" s="334"/>
      <c r="AC698" s="189">
        <f t="shared" si="254"/>
        <v>0</v>
      </c>
      <c r="AD698" s="187">
        <f t="shared" si="255"/>
        <v>0</v>
      </c>
      <c r="AE698" s="129">
        <f t="shared" si="241"/>
        <v>0</v>
      </c>
      <c r="AF698" s="130">
        <f t="shared" si="242"/>
        <v>0</v>
      </c>
      <c r="AG698" s="131" t="str">
        <f t="shared" si="243"/>
        <v/>
      </c>
      <c r="AH698" s="138">
        <f t="shared" si="244"/>
        <v>0</v>
      </c>
      <c r="AI698" s="139" t="str">
        <f t="shared" si="245"/>
        <v/>
      </c>
      <c r="AJ698" s="139" t="str">
        <f t="shared" si="246"/>
        <v/>
      </c>
      <c r="AL698" s="197">
        <v>2255518129905</v>
      </c>
      <c r="AM698" s="197">
        <v>4968814959098</v>
      </c>
      <c r="AN698" s="197" t="s">
        <v>1571</v>
      </c>
      <c r="AO698" s="241" t="s">
        <v>25</v>
      </c>
      <c r="AP698" s="241" t="s">
        <v>939</v>
      </c>
      <c r="AQ698" s="242" t="s">
        <v>71</v>
      </c>
      <c r="AR698" s="242"/>
      <c r="AS698" s="431">
        <v>10523</v>
      </c>
      <c r="AT698" s="431">
        <v>1050</v>
      </c>
      <c r="AU698" s="211" t="s">
        <v>6997</v>
      </c>
      <c r="AV698" s="197" t="s">
        <v>6028</v>
      </c>
      <c r="AW698" s="134" t="str">
        <f>IFERROR(VLOOKUP(AV:AV,Q商品!B:E,4,0),"")</f>
        <v>2021年製 BluEarth-4S AW21 225/55R18 98V オールシーズンタイヤ ラベルなし 翌営業日発送</v>
      </c>
      <c r="AX698" s="134" t="str">
        <f>IFERROR(VLOOKUP(B:B,在庫!B:M,12,0),"")</f>
        <v/>
      </c>
      <c r="AY698" s="134" t="str">
        <f>IFERROR(VLOOKUP(B:B,在庫!B:L,10,0),"")</f>
        <v/>
      </c>
      <c r="AZ698" s="244" t="e">
        <f>VLOOKUP(AL:AL,[1]MICHELIN!$B:$AH,32,0)</f>
        <v>#N/A</v>
      </c>
      <c r="BA698" s="244" t="e">
        <f>VLOOKUP(AL:AL,[1]MICHELIN!$B:$AH,33,0)</f>
        <v>#N/A</v>
      </c>
      <c r="BC698" s="11" t="s">
        <v>150</v>
      </c>
    </row>
    <row r="699" spans="1:56" s="11" customFormat="1" ht="19.5" customHeight="1">
      <c r="A699" s="247">
        <f t="shared" si="239"/>
        <v>1</v>
      </c>
      <c r="B699" s="332">
        <f t="shared" si="240"/>
        <v>2256018129907</v>
      </c>
      <c r="C699" s="235">
        <f>VLOOKUP(B:B,[1]YOKOHAMA!$B:$K,9,0)</f>
        <v>0</v>
      </c>
      <c r="D699" s="11" t="s">
        <v>8696</v>
      </c>
      <c r="E699" s="397" t="s">
        <v>1777</v>
      </c>
      <c r="F699" s="245"/>
      <c r="G699" s="133" t="s">
        <v>10661</v>
      </c>
      <c r="H699" s="235">
        <v>0</v>
      </c>
      <c r="I699" s="430">
        <f>VLOOKUP(B:B,[1]YOKOHAMA!$B:$K,10,0)</f>
        <v>0</v>
      </c>
      <c r="J699" s="132"/>
      <c r="K699" s="133" t="s">
        <v>7426</v>
      </c>
      <c r="L699" s="133">
        <v>46</v>
      </c>
      <c r="M699" s="135"/>
      <c r="N699" s="236"/>
      <c r="O699" s="236"/>
      <c r="P699" s="237"/>
      <c r="Q699" s="238">
        <f t="shared" si="256"/>
        <v>-954.5454545454545</v>
      </c>
      <c r="R699" s="144">
        <f t="shared" si="257"/>
        <v>14.086857142857143</v>
      </c>
      <c r="S699" s="248">
        <v>1074476429</v>
      </c>
      <c r="T699" s="305" t="s">
        <v>8330</v>
      </c>
      <c r="U699" s="194">
        <f t="shared" si="258"/>
        <v>0</v>
      </c>
      <c r="W699" s="239"/>
      <c r="X699" s="136">
        <f t="shared" si="259"/>
        <v>12492</v>
      </c>
      <c r="Y699" s="240">
        <f t="shared" si="260"/>
        <v>-954.5454545454545</v>
      </c>
      <c r="Z699" s="142" t="str">
        <f t="shared" si="261"/>
        <v/>
      </c>
      <c r="AA699" s="137">
        <f t="shared" si="262"/>
        <v>14.086857142857143</v>
      </c>
      <c r="AB699" s="334"/>
      <c r="AC699" s="189">
        <f t="shared" si="254"/>
        <v>0</v>
      </c>
      <c r="AD699" s="187">
        <f t="shared" ref="AD699:AD703" si="263">ROUNDDOWN(AC699/0.91,0)</f>
        <v>0</v>
      </c>
      <c r="AE699" s="129">
        <f t="shared" si="241"/>
        <v>0</v>
      </c>
      <c r="AF699" s="130">
        <f t="shared" si="242"/>
        <v>0</v>
      </c>
      <c r="AG699" s="131" t="str">
        <f t="shared" si="243"/>
        <v/>
      </c>
      <c r="AH699" s="138">
        <f t="shared" si="244"/>
        <v>0</v>
      </c>
      <c r="AI699" s="139" t="str">
        <f t="shared" si="245"/>
        <v/>
      </c>
      <c r="AJ699" s="139" t="str">
        <f t="shared" si="246"/>
        <v/>
      </c>
      <c r="AL699" s="197">
        <v>2256018129907</v>
      </c>
      <c r="AM699" s="197">
        <v>4968814958992</v>
      </c>
      <c r="AN699" s="197" t="s">
        <v>1572</v>
      </c>
      <c r="AO699" s="241" t="s">
        <v>25</v>
      </c>
      <c r="AP699" s="241" t="s">
        <v>1218</v>
      </c>
      <c r="AQ699" s="242" t="s">
        <v>84</v>
      </c>
      <c r="AR699" s="242"/>
      <c r="AS699" s="431">
        <v>12492</v>
      </c>
      <c r="AT699" s="431">
        <v>1050</v>
      </c>
      <c r="AU699" s="211" t="s">
        <v>6997</v>
      </c>
      <c r="AV699" s="197" t="s">
        <v>6034</v>
      </c>
      <c r="AW699" s="134" t="str">
        <f>IFERROR(VLOOKUP(AV:AV,Q商品!B:E,4,0),"")</f>
        <v>2022年製 BluEarth-4S AW21 225/60R18 104V XL オールシーズンタイヤ 翌営業日発送</v>
      </c>
      <c r="AX699" s="134" t="str">
        <f>IFERROR(VLOOKUP(B:B,在庫!B:M,12,0),"")</f>
        <v/>
      </c>
      <c r="AY699" s="134" t="str">
        <f>IFERROR(VLOOKUP(B:B,在庫!B:L,10,0),"")</f>
        <v/>
      </c>
      <c r="AZ699" s="244" t="e">
        <f>VLOOKUP(AL:AL,[1]MICHELIN!$B:$AH,32,0)</f>
        <v>#N/A</v>
      </c>
      <c r="BA699" s="244" t="e">
        <f>VLOOKUP(AL:AL,[1]MICHELIN!$B:$AH,33,0)</f>
        <v>#N/A</v>
      </c>
      <c r="BC699" s="11" t="s">
        <v>150</v>
      </c>
    </row>
    <row r="700" spans="1:56" s="11" customFormat="1" ht="19.5" customHeight="1">
      <c r="A700" s="247">
        <f t="shared" si="239"/>
        <v>1</v>
      </c>
      <c r="B700" s="332">
        <f t="shared" si="240"/>
        <v>2355518129902</v>
      </c>
      <c r="C700" s="235">
        <f>VLOOKUP(B:B,[1]YOKOHAMA!$B:$K,9,0)</f>
        <v>0</v>
      </c>
      <c r="D700" s="11" t="s">
        <v>8696</v>
      </c>
      <c r="E700" s="397" t="s">
        <v>1778</v>
      </c>
      <c r="F700" s="245"/>
      <c r="G700" s="133" t="s">
        <v>10661</v>
      </c>
      <c r="H700" s="235">
        <v>0</v>
      </c>
      <c r="I700" s="430">
        <f>VLOOKUP(B:B,[1]YOKOHAMA!$B:$K,10,0)</f>
        <v>0</v>
      </c>
      <c r="J700" s="132"/>
      <c r="K700" s="133" t="s">
        <v>7426</v>
      </c>
      <c r="L700" s="133">
        <v>47</v>
      </c>
      <c r="M700" s="135"/>
      <c r="N700" s="236"/>
      <c r="O700" s="236"/>
      <c r="P700" s="237"/>
      <c r="Q700" s="238">
        <f t="shared" si="256"/>
        <v>-954.5454545454545</v>
      </c>
      <c r="R700" s="144">
        <f t="shared" si="257"/>
        <v>14.381238095238094</v>
      </c>
      <c r="S700" s="248">
        <v>1074476428</v>
      </c>
      <c r="T700" s="305" t="s">
        <v>8331</v>
      </c>
      <c r="U700" s="194">
        <f t="shared" si="258"/>
        <v>0</v>
      </c>
      <c r="W700" s="239"/>
      <c r="X700" s="136">
        <f t="shared" si="259"/>
        <v>12773</v>
      </c>
      <c r="Y700" s="240">
        <f t="shared" si="260"/>
        <v>-954.5454545454545</v>
      </c>
      <c r="Z700" s="142" t="str">
        <f t="shared" si="261"/>
        <v/>
      </c>
      <c r="AA700" s="137">
        <f t="shared" si="262"/>
        <v>14.381238095238094</v>
      </c>
      <c r="AB700" s="334"/>
      <c r="AC700" s="189">
        <f t="shared" si="254"/>
        <v>0</v>
      </c>
      <c r="AD700" s="187">
        <f t="shared" si="263"/>
        <v>0</v>
      </c>
      <c r="AE700" s="129">
        <f t="shared" si="241"/>
        <v>0</v>
      </c>
      <c r="AF700" s="130">
        <f t="shared" si="242"/>
        <v>0</v>
      </c>
      <c r="AG700" s="131" t="str">
        <f t="shared" si="243"/>
        <v/>
      </c>
      <c r="AH700" s="138">
        <f t="shared" si="244"/>
        <v>0</v>
      </c>
      <c r="AI700" s="139" t="str">
        <f t="shared" si="245"/>
        <v/>
      </c>
      <c r="AJ700" s="139" t="str">
        <f t="shared" si="246"/>
        <v/>
      </c>
      <c r="AL700" s="197">
        <v>2355518129902</v>
      </c>
      <c r="AM700" s="197">
        <v>4968814984526</v>
      </c>
      <c r="AN700" s="197" t="s">
        <v>1573</v>
      </c>
      <c r="AO700" s="241" t="s">
        <v>25</v>
      </c>
      <c r="AP700" s="241" t="s">
        <v>1158</v>
      </c>
      <c r="AQ700" s="242" t="s">
        <v>72</v>
      </c>
      <c r="AR700" s="242"/>
      <c r="AS700" s="431">
        <v>12773</v>
      </c>
      <c r="AT700" s="431">
        <v>1050</v>
      </c>
      <c r="AU700" s="211" t="s">
        <v>6997</v>
      </c>
      <c r="AV700" s="197" t="s">
        <v>6036</v>
      </c>
      <c r="AW700" s="134" t="str">
        <f>IFERROR(VLOOKUP(AV:AV,Q商品!B:E,4,0),"")</f>
        <v>2021年製 BluEarth-4S AW21 235/55R18 100V オールシーズンタイヤ ラベルなし 翌営業日発送</v>
      </c>
      <c r="AX700" s="134" t="str">
        <f>IFERROR(VLOOKUP(B:B,在庫!B:M,12,0),"")</f>
        <v/>
      </c>
      <c r="AY700" s="134" t="str">
        <f>IFERROR(VLOOKUP(B:B,在庫!B:L,10,0),"")</f>
        <v/>
      </c>
      <c r="AZ700" s="244" t="e">
        <f>VLOOKUP(AL:AL,[1]MICHELIN!$B:$AH,32,0)</f>
        <v>#N/A</v>
      </c>
      <c r="BA700" s="244" t="e">
        <f>VLOOKUP(AL:AL,[1]MICHELIN!$B:$AH,33,0)</f>
        <v>#N/A</v>
      </c>
      <c r="BC700" s="11" t="s">
        <v>150</v>
      </c>
    </row>
    <row r="701" spans="1:56" s="11" customFormat="1" ht="19.5" customHeight="1">
      <c r="A701" s="247">
        <f t="shared" si="239"/>
        <v>1</v>
      </c>
      <c r="B701" s="332">
        <f t="shared" si="240"/>
        <v>2255519129904</v>
      </c>
      <c r="C701" s="235">
        <f>VLOOKUP(B:B,[1]YOKOHAMA!$B:$K,9,0)</f>
        <v>0</v>
      </c>
      <c r="D701" s="11" t="s">
        <v>8696</v>
      </c>
      <c r="E701" s="397" t="s">
        <v>1779</v>
      </c>
      <c r="F701" s="245"/>
      <c r="G701" s="133" t="s">
        <v>10661</v>
      </c>
      <c r="H701" s="235">
        <v>0</v>
      </c>
      <c r="I701" s="430">
        <f>VLOOKUP(B:B,[1]YOKOHAMA!$B:$K,10,0)</f>
        <v>0</v>
      </c>
      <c r="J701" s="132"/>
      <c r="K701" s="133" t="s">
        <v>7426</v>
      </c>
      <c r="L701" s="133">
        <v>48</v>
      </c>
      <c r="M701" s="135"/>
      <c r="N701" s="236"/>
      <c r="O701" s="236"/>
      <c r="P701" s="237"/>
      <c r="Q701" s="238">
        <f t="shared" si="256"/>
        <v>-954.5454545454545</v>
      </c>
      <c r="R701" s="144">
        <f t="shared" si="257"/>
        <v>14.681904761904763</v>
      </c>
      <c r="S701" s="248">
        <v>1074476427</v>
      </c>
      <c r="T701" s="305" t="s">
        <v>8332</v>
      </c>
      <c r="U701" s="194">
        <f t="shared" si="258"/>
        <v>0</v>
      </c>
      <c r="W701" s="239"/>
      <c r="X701" s="136">
        <f t="shared" si="259"/>
        <v>13060</v>
      </c>
      <c r="Y701" s="240">
        <f t="shared" si="260"/>
        <v>-954.5454545454545</v>
      </c>
      <c r="Z701" s="142" t="str">
        <f t="shared" si="261"/>
        <v/>
      </c>
      <c r="AA701" s="137">
        <f t="shared" si="262"/>
        <v>14.681904761904763</v>
      </c>
      <c r="AB701" s="334"/>
      <c r="AC701" s="189">
        <f t="shared" si="254"/>
        <v>0</v>
      </c>
      <c r="AD701" s="187">
        <f t="shared" si="263"/>
        <v>0</v>
      </c>
      <c r="AE701" s="129">
        <f t="shared" si="241"/>
        <v>0</v>
      </c>
      <c r="AF701" s="130">
        <f t="shared" si="242"/>
        <v>0</v>
      </c>
      <c r="AG701" s="131" t="str">
        <f t="shared" si="243"/>
        <v/>
      </c>
      <c r="AH701" s="138">
        <f t="shared" si="244"/>
        <v>0</v>
      </c>
      <c r="AI701" s="139" t="str">
        <f t="shared" si="245"/>
        <v/>
      </c>
      <c r="AJ701" s="139" t="str">
        <f t="shared" si="246"/>
        <v/>
      </c>
      <c r="AL701" s="197">
        <v>2255519129904</v>
      </c>
      <c r="AM701" s="197">
        <v>4968814958985</v>
      </c>
      <c r="AN701" s="197" t="s">
        <v>1574</v>
      </c>
      <c r="AO701" s="241" t="s">
        <v>25</v>
      </c>
      <c r="AP701" s="241" t="s">
        <v>975</v>
      </c>
      <c r="AQ701" s="242" t="s">
        <v>78</v>
      </c>
      <c r="AR701" s="242"/>
      <c r="AS701" s="431">
        <v>13060</v>
      </c>
      <c r="AT701" s="431">
        <v>1050</v>
      </c>
      <c r="AU701" s="211" t="s">
        <v>6997</v>
      </c>
      <c r="AV701" s="197" t="s">
        <v>6030</v>
      </c>
      <c r="AW701" s="134" t="str">
        <f>IFERROR(VLOOKUP(AV:AV,Q商品!B:E,4,0),"")</f>
        <v>2022年製 BluEarth-4S AW21 225/55R19 99V オールシーズンタイヤ 翌営業日発送</v>
      </c>
      <c r="AX701" s="134" t="str">
        <f>IFERROR(VLOOKUP(B:B,在庫!B:M,12,0),"")</f>
        <v/>
      </c>
      <c r="AY701" s="134" t="str">
        <f>IFERROR(VLOOKUP(B:B,在庫!B:L,10,0),"")</f>
        <v/>
      </c>
      <c r="AZ701" s="244" t="e">
        <f>VLOOKUP(AL:AL,[1]MICHELIN!$B:$AH,32,0)</f>
        <v>#N/A</v>
      </c>
      <c r="BA701" s="244" t="e">
        <f>VLOOKUP(AL:AL,[1]MICHELIN!$B:$AH,33,0)</f>
        <v>#N/A</v>
      </c>
      <c r="BC701" s="11" t="s">
        <v>150</v>
      </c>
    </row>
    <row r="702" spans="1:56" s="11" customFormat="1" ht="19.5" customHeight="1">
      <c r="A702" s="247">
        <f t="shared" si="239"/>
        <v>1</v>
      </c>
      <c r="B702" s="261">
        <f t="shared" si="240"/>
        <v>2256017119589</v>
      </c>
      <c r="C702" s="235">
        <f>VLOOKUP(B:B,[1]BRIDGESTONE!$B:$K,9,0)</f>
        <v>156</v>
      </c>
      <c r="D702" s="11" t="s">
        <v>8697</v>
      </c>
      <c r="E702" s="397" t="s">
        <v>5463</v>
      </c>
      <c r="F702" s="158" t="s">
        <v>6185</v>
      </c>
      <c r="G702" s="133" t="s">
        <v>10663</v>
      </c>
      <c r="H702" s="235">
        <v>0</v>
      </c>
      <c r="I702" s="430">
        <f>VLOOKUP(B:B,[1]BRIDGESTONE!$B:$K,10,0)</f>
        <v>0</v>
      </c>
      <c r="J702" s="132">
        <v>879</v>
      </c>
      <c r="K702" s="133" t="s">
        <v>8706</v>
      </c>
      <c r="L702" s="133">
        <v>2</v>
      </c>
      <c r="M702" s="135" t="s">
        <v>2385</v>
      </c>
      <c r="N702" s="236" t="s">
        <v>7203</v>
      </c>
      <c r="O702" s="236" t="s">
        <v>2015</v>
      </c>
      <c r="P702" s="237">
        <v>24800</v>
      </c>
      <c r="Q702" s="238">
        <f t="shared" si="256"/>
        <v>21590.909090909088</v>
      </c>
      <c r="R702" s="144">
        <f t="shared" si="257"/>
        <v>0.29039578947368411</v>
      </c>
      <c r="S702" s="248">
        <v>1074476351</v>
      </c>
      <c r="T702" s="305" t="s">
        <v>8509</v>
      </c>
      <c r="U702" s="194">
        <f t="shared" si="258"/>
        <v>24800</v>
      </c>
      <c r="W702" s="239">
        <v>24800</v>
      </c>
      <c r="X702" s="136">
        <f t="shared" si="259"/>
        <v>15321</v>
      </c>
      <c r="Y702" s="240">
        <f t="shared" si="260"/>
        <v>21590.909090909088</v>
      </c>
      <c r="Z702" s="142">
        <f t="shared" si="261"/>
        <v>7.7298387096774279E-2</v>
      </c>
      <c r="AA702" s="137">
        <f t="shared" si="262"/>
        <v>0.29039578947368411</v>
      </c>
      <c r="AB702" s="334"/>
      <c r="AC702" s="189">
        <f t="shared" si="254"/>
        <v>24313</v>
      </c>
      <c r="AD702" s="187">
        <f t="shared" si="263"/>
        <v>26717</v>
      </c>
      <c r="AE702" s="129">
        <f t="shared" si="241"/>
        <v>2404.5299999999997</v>
      </c>
      <c r="AF702" s="130">
        <f t="shared" si="242"/>
        <v>487.52999999999975</v>
      </c>
      <c r="AG702" s="131">
        <f t="shared" si="243"/>
        <v>1.8247932028296582E-2</v>
      </c>
      <c r="AH702" s="138">
        <f t="shared" si="244"/>
        <v>1917</v>
      </c>
      <c r="AI702" s="139">
        <f t="shared" si="245"/>
        <v>7.1752067971703415E-2</v>
      </c>
      <c r="AJ702" s="139">
        <f t="shared" si="246"/>
        <v>0.2721478574453875</v>
      </c>
      <c r="AL702" s="197">
        <v>2256017119589</v>
      </c>
      <c r="AM702" s="197" t="s">
        <v>152</v>
      </c>
      <c r="AN702" s="197" t="s">
        <v>1484</v>
      </c>
      <c r="AO702" s="241" t="s">
        <v>3876</v>
      </c>
      <c r="AP702" s="241" t="s">
        <v>1197</v>
      </c>
      <c r="AQ702" s="242" t="s">
        <v>68</v>
      </c>
      <c r="AR702" s="242" t="s">
        <v>152</v>
      </c>
      <c r="AS702" s="431">
        <v>15321</v>
      </c>
      <c r="AT702" s="431">
        <v>1050</v>
      </c>
      <c r="AU702" s="211" t="s">
        <v>3957</v>
      </c>
      <c r="AV702" s="197" t="s">
        <v>223</v>
      </c>
      <c r="AW702" s="134" t="str">
        <f>IFERROR(VLOOKUP(AV:AV,Q商品!B:E,4,0),"")</f>
        <v>2023年製 DM-V3 225/60R17 99S スタッドレスタイヤ 翌営業日発送</v>
      </c>
      <c r="AX702" s="134" t="str">
        <f>IFERROR(VLOOKUP(B:B,在庫!B:M,12,0),"")</f>
        <v/>
      </c>
      <c r="AY702" s="134" t="str">
        <f>IFERROR(VLOOKUP(B:B,在庫!B:L,10,0),"")</f>
        <v/>
      </c>
      <c r="AZ702" s="244" t="e">
        <f>VLOOKUP(AL:AL,[1]MICHELIN!$B:$AH,32,0)</f>
        <v>#N/A</v>
      </c>
      <c r="BA702" s="244" t="e">
        <f>VLOOKUP(AL:AL,[1]MICHELIN!$B:$AH,33,0)</f>
        <v>#N/A</v>
      </c>
      <c r="BC702" s="11" t="s">
        <v>2055</v>
      </c>
      <c r="BD702" s="11">
        <v>1</v>
      </c>
    </row>
    <row r="703" spans="1:56" s="11" customFormat="1" ht="19.5" customHeight="1">
      <c r="A703" s="247">
        <f t="shared" si="239"/>
        <v>1</v>
      </c>
      <c r="B703" s="261">
        <f t="shared" si="240"/>
        <v>2355519119582</v>
      </c>
      <c r="C703" s="235">
        <f>VLOOKUP(B:B,[1]BRIDGESTONE!$B:$K,9,0)</f>
        <v>144</v>
      </c>
      <c r="D703" s="11" t="s">
        <v>8697</v>
      </c>
      <c r="E703" s="397" t="s">
        <v>5466</v>
      </c>
      <c r="F703" s="258" t="s">
        <v>6162</v>
      </c>
      <c r="G703" s="133" t="s">
        <v>10663</v>
      </c>
      <c r="H703" s="235">
        <v>0</v>
      </c>
      <c r="I703" s="430">
        <f>VLOOKUP(B:B,[1]BRIDGESTONE!$B:$K,10,0)</f>
        <v>0</v>
      </c>
      <c r="J703" s="132">
        <v>1133</v>
      </c>
      <c r="K703" s="133" t="s">
        <v>8706</v>
      </c>
      <c r="L703" s="133">
        <v>5</v>
      </c>
      <c r="M703" s="135" t="s">
        <v>3998</v>
      </c>
      <c r="N703" s="236" t="s">
        <v>7201</v>
      </c>
      <c r="O703" s="236" t="s">
        <v>2015</v>
      </c>
      <c r="P703" s="237">
        <v>29780</v>
      </c>
      <c r="Q703" s="238">
        <f t="shared" si="256"/>
        <v>26118.181818181816</v>
      </c>
      <c r="R703" s="144">
        <f t="shared" si="257"/>
        <v>0.30109989557953354</v>
      </c>
      <c r="S703" s="248">
        <v>1074475806</v>
      </c>
      <c r="T703" s="305" t="s">
        <v>8335</v>
      </c>
      <c r="U703" s="194">
        <f t="shared" si="258"/>
        <v>29780</v>
      </c>
      <c r="W703" s="185">
        <v>29780</v>
      </c>
      <c r="X703" s="136">
        <f t="shared" si="259"/>
        <v>18254</v>
      </c>
      <c r="Y703" s="240">
        <f t="shared" si="260"/>
        <v>26118.181818181816</v>
      </c>
      <c r="Z703" s="142">
        <f t="shared" si="261"/>
        <v>7.733378106111477E-2</v>
      </c>
      <c r="AA703" s="137">
        <f t="shared" si="262"/>
        <v>0.30109989557953354</v>
      </c>
      <c r="AB703" s="334"/>
      <c r="AC703" s="189">
        <f t="shared" si="254"/>
        <v>29196</v>
      </c>
      <c r="AD703" s="187">
        <f t="shared" si="263"/>
        <v>32083</v>
      </c>
      <c r="AE703" s="129">
        <f t="shared" si="241"/>
        <v>2887.47</v>
      </c>
      <c r="AF703" s="130">
        <f t="shared" si="242"/>
        <v>584.4699999999998</v>
      </c>
      <c r="AG703" s="131">
        <f t="shared" si="243"/>
        <v>1.8217436025309348E-2</v>
      </c>
      <c r="AH703" s="138">
        <f t="shared" si="244"/>
        <v>2303</v>
      </c>
      <c r="AI703" s="139">
        <f t="shared" si="245"/>
        <v>7.1782563974690641E-2</v>
      </c>
      <c r="AJ703" s="139">
        <f t="shared" si="246"/>
        <v>0.2828824595542242</v>
      </c>
      <c r="AL703" s="197">
        <v>2355519119582</v>
      </c>
      <c r="AM703" s="197" t="s">
        <v>152</v>
      </c>
      <c r="AN703" s="197" t="s">
        <v>1488</v>
      </c>
      <c r="AO703" s="241" t="s">
        <v>3876</v>
      </c>
      <c r="AP703" s="241" t="s">
        <v>1200</v>
      </c>
      <c r="AQ703" s="242" t="s">
        <v>91</v>
      </c>
      <c r="AR703" s="242" t="s">
        <v>152</v>
      </c>
      <c r="AS703" s="431">
        <v>18254</v>
      </c>
      <c r="AT703" s="431">
        <v>1050</v>
      </c>
      <c r="AU703" s="211" t="s">
        <v>3957</v>
      </c>
      <c r="AV703" s="197" t="s">
        <v>2237</v>
      </c>
      <c r="AW703" s="134" t="str">
        <f>IFERROR(VLOOKUP(AV:AV,Q商品!B:E,4,0),"")</f>
        <v>2023年製 DM-V3 235/55R19 105T スタッドレスタイヤ 翌営業日発送</v>
      </c>
      <c r="AX703" s="134" t="str">
        <f>IFERROR(VLOOKUP(B:B,在庫!B:M,12,0),"")</f>
        <v/>
      </c>
      <c r="AY703" s="134" t="str">
        <f>IFERROR(VLOOKUP(B:B,在庫!B:L,10,0),"")</f>
        <v/>
      </c>
      <c r="AZ703" s="244" t="e">
        <f>VLOOKUP(AL:AL,[1]MICHELIN!$B:$AH,32,0)</f>
        <v>#N/A</v>
      </c>
      <c r="BA703" s="244" t="e">
        <f>VLOOKUP(AL:AL,[1]MICHELIN!$B:$AH,33,0)</f>
        <v>#N/A</v>
      </c>
      <c r="BC703" s="11" t="s">
        <v>2055</v>
      </c>
      <c r="BD703" s="11">
        <v>1</v>
      </c>
    </row>
    <row r="704" spans="1:56" s="11" customFormat="1" ht="19.5" customHeight="1">
      <c r="A704" s="247">
        <f t="shared" si="239"/>
        <v>1</v>
      </c>
      <c r="B704" s="261">
        <f t="shared" si="240"/>
        <v>2656517119582</v>
      </c>
      <c r="C704" s="235">
        <f>VLOOKUP(B:B,[1]BRIDGESTONE!$B:$K,9,0)</f>
        <v>380</v>
      </c>
      <c r="D704" s="11" t="s">
        <v>8697</v>
      </c>
      <c r="E704" s="397" t="s">
        <v>5470</v>
      </c>
      <c r="F704" s="258" t="s">
        <v>2384</v>
      </c>
      <c r="G704" s="133" t="s">
        <v>10663</v>
      </c>
      <c r="H704" s="235">
        <v>0</v>
      </c>
      <c r="I704" s="430">
        <f>VLOOKUP(B:B,[1]BRIDGESTONE!$B:$K,10,0)</f>
        <v>0</v>
      </c>
      <c r="J704" s="132">
        <v>879</v>
      </c>
      <c r="K704" s="133" t="s">
        <v>8706</v>
      </c>
      <c r="L704" s="133">
        <v>9</v>
      </c>
      <c r="M704" s="135" t="s">
        <v>3998</v>
      </c>
      <c r="N704" s="236" t="s">
        <v>7311</v>
      </c>
      <c r="O704" s="236" t="s">
        <v>2015</v>
      </c>
      <c r="P704" s="237">
        <v>25000</v>
      </c>
      <c r="Q704" s="238">
        <f t="shared" si="256"/>
        <v>21772.727272727272</v>
      </c>
      <c r="R704" s="144">
        <f t="shared" si="257"/>
        <v>0.19509394572025049</v>
      </c>
      <c r="S704" s="248">
        <v>1074476350</v>
      </c>
      <c r="T704" s="305" t="s">
        <v>8338</v>
      </c>
      <c r="U704" s="194">
        <f t="shared" si="258"/>
        <v>25000</v>
      </c>
      <c r="W704" s="185">
        <v>25000</v>
      </c>
      <c r="X704" s="136">
        <f t="shared" si="259"/>
        <v>17525</v>
      </c>
      <c r="Y704" s="240">
        <f t="shared" si="260"/>
        <v>21772.727272727272</v>
      </c>
      <c r="Z704" s="142">
        <f t="shared" si="261"/>
        <v>7.3280000000000012E-2</v>
      </c>
      <c r="AA704" s="137">
        <f t="shared" si="262"/>
        <v>0.19509394572025049</v>
      </c>
      <c r="AB704" s="334"/>
      <c r="AC704" s="190">
        <v>24417</v>
      </c>
      <c r="AD704" s="188">
        <v>26832</v>
      </c>
      <c r="AE704" s="129">
        <f t="shared" si="241"/>
        <v>2414.88</v>
      </c>
      <c r="AF704" s="130">
        <f t="shared" si="242"/>
        <v>582.88000000000011</v>
      </c>
      <c r="AG704" s="131">
        <f t="shared" si="243"/>
        <v>2.1723315444245682E-2</v>
      </c>
      <c r="AH704" s="138">
        <f t="shared" si="244"/>
        <v>1832</v>
      </c>
      <c r="AI704" s="139">
        <f t="shared" si="245"/>
        <v>6.8276684555754322E-2</v>
      </c>
      <c r="AJ704" s="139">
        <f t="shared" si="246"/>
        <v>0.1733706302760048</v>
      </c>
      <c r="AL704" s="197">
        <v>2656517119582</v>
      </c>
      <c r="AM704" s="197" t="s">
        <v>152</v>
      </c>
      <c r="AN704" s="197" t="s">
        <v>1486</v>
      </c>
      <c r="AO704" s="241" t="s">
        <v>3876</v>
      </c>
      <c r="AP704" s="241" t="s">
        <v>1196</v>
      </c>
      <c r="AQ704" s="242" t="s">
        <v>75</v>
      </c>
      <c r="AR704" s="242" t="s">
        <v>152</v>
      </c>
      <c r="AS704" s="431">
        <v>17525</v>
      </c>
      <c r="AT704" s="431">
        <v>1050</v>
      </c>
      <c r="AU704" s="211" t="s">
        <v>3957</v>
      </c>
      <c r="AV704" s="197" t="s">
        <v>228</v>
      </c>
      <c r="AW704" s="134" t="str">
        <f>IFERROR(VLOOKUP(AV:AV,Q商品!B:E,4,0),"")</f>
        <v>2023年製 DM-V3 265/65R17 112R スタッドレスタイヤ 翌営業日発送</v>
      </c>
      <c r="AX704" s="134" t="str">
        <f>IFERROR(VLOOKUP(B:B,在庫!B:M,12,0),"")</f>
        <v/>
      </c>
      <c r="AY704" s="134" t="str">
        <f>IFERROR(VLOOKUP(B:B,在庫!B:L,10,0),"")</f>
        <v/>
      </c>
      <c r="AZ704" s="244" t="e">
        <f>VLOOKUP(AL:AL,[1]MICHELIN!$B:$AH,32,0)</f>
        <v>#N/A</v>
      </c>
      <c r="BA704" s="244" t="e">
        <f>VLOOKUP(AL:AL,[1]MICHELIN!$B:$AH,33,0)</f>
        <v>#N/A</v>
      </c>
      <c r="BC704" s="11" t="s">
        <v>2055</v>
      </c>
      <c r="BD704" s="11">
        <v>1</v>
      </c>
    </row>
    <row r="705" spans="1:56" s="11" customFormat="1" ht="19.5" customHeight="1">
      <c r="A705" s="247">
        <f t="shared" si="239"/>
        <v>1</v>
      </c>
      <c r="B705" s="261">
        <f t="shared" si="240"/>
        <v>2855020119588</v>
      </c>
      <c r="C705" s="235">
        <f>VLOOKUP(B:B,[1]BRIDGESTONE!$B:$K,9,0)</f>
        <v>4</v>
      </c>
      <c r="D705" s="11" t="s">
        <v>8697</v>
      </c>
      <c r="E705" s="397" t="s">
        <v>5471</v>
      </c>
      <c r="F705" s="258" t="s">
        <v>6186</v>
      </c>
      <c r="G705" s="133" t="s">
        <v>10663</v>
      </c>
      <c r="H705" s="235">
        <v>0</v>
      </c>
      <c r="I705" s="430">
        <f>VLOOKUP(B:B,[1]BRIDGESTONE!$B:$K,10,0)</f>
        <v>0</v>
      </c>
      <c r="J705" s="132"/>
      <c r="K705" s="133" t="s">
        <v>8706</v>
      </c>
      <c r="L705" s="133">
        <v>10</v>
      </c>
      <c r="M705" s="135" t="s">
        <v>2024</v>
      </c>
      <c r="N705" s="236">
        <v>26799</v>
      </c>
      <c r="O705" s="236">
        <v>1000</v>
      </c>
      <c r="P705" s="237">
        <v>27799</v>
      </c>
      <c r="Q705" s="238">
        <f t="shared" si="256"/>
        <v>24317.272727272724</v>
      </c>
      <c r="R705" s="144">
        <f t="shared" si="257"/>
        <v>8.135257392799719E-2</v>
      </c>
      <c r="S705" s="248">
        <v>1074476251</v>
      </c>
      <c r="T705" s="305" t="s">
        <v>8339</v>
      </c>
      <c r="U705" s="194">
        <f t="shared" si="258"/>
        <v>27799</v>
      </c>
      <c r="W705" s="239">
        <v>27799</v>
      </c>
      <c r="X705" s="136">
        <f t="shared" si="259"/>
        <v>22339</v>
      </c>
      <c r="Y705" s="240">
        <f t="shared" si="260"/>
        <v>24317.272727272724</v>
      </c>
      <c r="Z705" s="142">
        <f t="shared" si="261"/>
        <v>0.11750438449195855</v>
      </c>
      <c r="AA705" s="137">
        <f t="shared" si="262"/>
        <v>8.135257392799719E-2</v>
      </c>
      <c r="AB705" s="334"/>
      <c r="AC705" s="189">
        <f>ROUNDDOWN(U705/1.02,0)</f>
        <v>27253</v>
      </c>
      <c r="AD705" s="187">
        <f>ROUNDDOWN(AC705/0.91,0)</f>
        <v>29948</v>
      </c>
      <c r="AE705" s="129">
        <f t="shared" si="241"/>
        <v>2695.3199999999997</v>
      </c>
      <c r="AF705" s="130">
        <f t="shared" si="242"/>
        <v>546.31999999999971</v>
      </c>
      <c r="AG705" s="131">
        <f t="shared" si="243"/>
        <v>1.8242286630158932E-2</v>
      </c>
      <c r="AH705" s="138">
        <f t="shared" si="244"/>
        <v>2149</v>
      </c>
      <c r="AI705" s="139">
        <f t="shared" si="245"/>
        <v>7.1757713369841061E-2</v>
      </c>
      <c r="AJ705" s="139">
        <f t="shared" si="246"/>
        <v>6.3110287297838255E-2</v>
      </c>
      <c r="AL705" s="197">
        <v>2855020119588</v>
      </c>
      <c r="AM705" s="197" t="s">
        <v>152</v>
      </c>
      <c r="AN705" s="197" t="s">
        <v>1490</v>
      </c>
      <c r="AO705" s="241" t="s">
        <v>3876</v>
      </c>
      <c r="AP705" s="241" t="s">
        <v>1491</v>
      </c>
      <c r="AQ705" s="242" t="s">
        <v>117</v>
      </c>
      <c r="AR705" s="242" t="s">
        <v>152</v>
      </c>
      <c r="AS705" s="431">
        <v>22339</v>
      </c>
      <c r="AT705" s="431">
        <v>1050</v>
      </c>
      <c r="AU705" s="211" t="s">
        <v>3957</v>
      </c>
      <c r="AV705" s="197" t="s">
        <v>229</v>
      </c>
      <c r="AW705" s="134" t="str">
        <f>IFERROR(VLOOKUP(AV:AV,Q商品!B:E,4,0),"")</f>
        <v>2023年製 DM-V3 285/50R20 116T XL スタッドレスタイヤ 翌営業日発送</v>
      </c>
      <c r="AX705" s="134" t="str">
        <f>IFERROR(VLOOKUP(B:B,在庫!B:M,12,0),"")</f>
        <v/>
      </c>
      <c r="AY705" s="134" t="str">
        <f>IFERROR(VLOOKUP(B:B,在庫!B:L,10,0),"")</f>
        <v/>
      </c>
      <c r="AZ705" s="244" t="e">
        <f>VLOOKUP(AL:AL,[1]MICHELIN!$B:$AH,32,0)</f>
        <v>#N/A</v>
      </c>
      <c r="BA705" s="244" t="e">
        <f>VLOOKUP(AL:AL,[1]MICHELIN!$B:$AH,33,0)</f>
        <v>#N/A</v>
      </c>
      <c r="BC705" s="11" t="s">
        <v>2055</v>
      </c>
      <c r="BD705" s="11">
        <v>1</v>
      </c>
    </row>
    <row r="706" spans="1:56" s="11" customFormat="1" ht="19.5" customHeight="1">
      <c r="A706" s="11">
        <f t="shared" si="239"/>
        <v>1</v>
      </c>
      <c r="B706" s="249">
        <f t="shared" si="240"/>
        <v>1655515111339</v>
      </c>
      <c r="C706" s="235">
        <f>VLOOKUP(B:B,[1]BRIDGESTONE!$B:$K,9,0)</f>
        <v>289</v>
      </c>
      <c r="D706" s="11" t="s">
        <v>8697</v>
      </c>
      <c r="E706" s="397" t="s">
        <v>5647</v>
      </c>
      <c r="F706" s="258" t="s">
        <v>1919</v>
      </c>
      <c r="G706" s="133" t="s">
        <v>10663</v>
      </c>
      <c r="H706" s="235">
        <v>0</v>
      </c>
      <c r="I706" s="430">
        <f>VLOOKUP(B:B,[1]BRIDGESTONE!$B:$K,10,0)</f>
        <v>0</v>
      </c>
      <c r="J706" s="132">
        <v>33</v>
      </c>
      <c r="K706" s="133" t="s">
        <v>8707</v>
      </c>
      <c r="L706" s="133">
        <v>1</v>
      </c>
      <c r="M706" s="135" t="s">
        <v>7136</v>
      </c>
      <c r="N706" s="236" t="s">
        <v>8542</v>
      </c>
      <c r="O706" s="236" t="s">
        <v>3424</v>
      </c>
      <c r="P706" s="237">
        <v>17940</v>
      </c>
      <c r="Q706" s="238">
        <f t="shared" si="256"/>
        <v>15831.81818181818</v>
      </c>
      <c r="R706" s="144">
        <f t="shared" si="257"/>
        <v>0.11791559000861317</v>
      </c>
      <c r="S706" s="197">
        <v>1074476682</v>
      </c>
      <c r="T706" s="305" t="s">
        <v>8340</v>
      </c>
      <c r="U706" s="194">
        <f t="shared" si="258"/>
        <v>17060</v>
      </c>
      <c r="V706" s="11">
        <v>900</v>
      </c>
      <c r="W706" s="185">
        <v>17960</v>
      </c>
      <c r="X706" s="136">
        <f t="shared" si="259"/>
        <v>13965</v>
      </c>
      <c r="Y706" s="240">
        <f t="shared" si="260"/>
        <v>15849.999999999998</v>
      </c>
      <c r="Z706" s="142">
        <f t="shared" si="261"/>
        <v>0</v>
      </c>
      <c r="AA706" s="137">
        <f t="shared" si="262"/>
        <v>0.11892744479495258</v>
      </c>
      <c r="AB706" s="334"/>
      <c r="AC706" s="190"/>
      <c r="AD706" s="188">
        <v>17060</v>
      </c>
      <c r="AE706" s="129">
        <f t="shared" si="241"/>
        <v>1535.3999999999999</v>
      </c>
      <c r="AF706" s="130">
        <f t="shared" si="242"/>
        <v>1535.3999999999999</v>
      </c>
      <c r="AG706" s="131">
        <f t="shared" si="243"/>
        <v>0.09</v>
      </c>
      <c r="AH706" s="138">
        <f t="shared" si="244"/>
        <v>0</v>
      </c>
      <c r="AI706" s="139">
        <f t="shared" si="245"/>
        <v>0</v>
      </c>
      <c r="AJ706" s="139">
        <f t="shared" si="246"/>
        <v>2.8927444794952586E-2</v>
      </c>
      <c r="AL706" s="197">
        <v>1655515111339</v>
      </c>
      <c r="AM706" s="197">
        <v>4961914969585</v>
      </c>
      <c r="AN706" s="197" t="s">
        <v>1445</v>
      </c>
      <c r="AO706" s="241" t="s">
        <v>3874</v>
      </c>
      <c r="AP706" s="241" t="s">
        <v>1191</v>
      </c>
      <c r="AQ706" s="242" t="s">
        <v>109</v>
      </c>
      <c r="AR706" s="242">
        <v>25900</v>
      </c>
      <c r="AS706" s="431">
        <v>13965</v>
      </c>
      <c r="AT706" s="431">
        <v>525</v>
      </c>
      <c r="AU706" s="211" t="s">
        <v>3956</v>
      </c>
      <c r="AV706" s="197" t="s">
        <v>208</v>
      </c>
      <c r="AW706" s="134" t="str">
        <f>IFERROR(VLOOKUP(AV:AV,Q商品!B:E,4,0),"")</f>
        <v>2023年製 VRX3 165/55R15 75Q スタッドレスタイヤ 翌営業日発送</v>
      </c>
      <c r="AX706" s="134" t="str">
        <f>IFERROR(VLOOKUP(B:B,在庫!B:M,12,0),"")</f>
        <v/>
      </c>
      <c r="AY706" s="134" t="str">
        <f>IFERROR(VLOOKUP(B:B,在庫!B:L,10,0),"")</f>
        <v/>
      </c>
      <c r="AZ706" s="244" t="e">
        <f>VLOOKUP(AL:AL,[1]MICHELIN!$B:$AH,32,0)</f>
        <v>#N/A</v>
      </c>
      <c r="BA706" s="244" t="e">
        <f>VLOOKUP(AL:AL,[1]MICHELIN!$B:$AH,33,0)</f>
        <v>#N/A</v>
      </c>
      <c r="BC706" s="11" t="s">
        <v>2055</v>
      </c>
      <c r="BD706" s="11">
        <v>1</v>
      </c>
    </row>
    <row r="707" spans="1:56" s="11" customFormat="1" ht="19.5" customHeight="1">
      <c r="A707" s="11">
        <f t="shared" ref="A707:A764" si="264">COUNTIF(E:E,E707)</f>
        <v>1</v>
      </c>
      <c r="B707" s="249">
        <f t="shared" ref="B707:B764" si="265">AL707</f>
        <v>1756515111333</v>
      </c>
      <c r="C707" s="235">
        <f>VLOOKUP(B:B,[1]BRIDGESTONE!$B:$K,9,0)</f>
        <v>188</v>
      </c>
      <c r="D707" s="11" t="s">
        <v>8697</v>
      </c>
      <c r="E707" s="397" t="s">
        <v>1930</v>
      </c>
      <c r="F707" s="258" t="s">
        <v>375</v>
      </c>
      <c r="G707" s="133" t="s">
        <v>10661</v>
      </c>
      <c r="H707" s="235">
        <v>0</v>
      </c>
      <c r="I707" s="430">
        <f>VLOOKUP(B:B,[1]BRIDGESTONE!$B:$K,10,0)</f>
        <v>0</v>
      </c>
      <c r="J707" s="132">
        <v>13</v>
      </c>
      <c r="K707" s="133" t="s">
        <v>8707</v>
      </c>
      <c r="L707" s="133">
        <v>11</v>
      </c>
      <c r="M707" s="135" t="s">
        <v>5648</v>
      </c>
      <c r="N707" s="236" t="s">
        <v>5295</v>
      </c>
      <c r="O707" s="236" t="s">
        <v>3424</v>
      </c>
      <c r="P707" s="237">
        <v>13775</v>
      </c>
      <c r="Q707" s="238">
        <f t="shared" si="256"/>
        <v>12045.454545454544</v>
      </c>
      <c r="R707" s="144">
        <f t="shared" si="257"/>
        <v>8.8784905660377264E-2</v>
      </c>
      <c r="S707" s="197">
        <v>1074476697</v>
      </c>
      <c r="T707" s="305" t="s">
        <v>8347</v>
      </c>
      <c r="U707" s="194">
        <f t="shared" si="258"/>
        <v>13275</v>
      </c>
      <c r="V707" s="11">
        <v>900</v>
      </c>
      <c r="W707" s="239">
        <v>14175</v>
      </c>
      <c r="X707" s="136">
        <f t="shared" si="259"/>
        <v>10976</v>
      </c>
      <c r="Y707" s="240">
        <f t="shared" si="260"/>
        <v>12409.090909090908</v>
      </c>
      <c r="Z707" s="142">
        <f t="shared" si="261"/>
        <v>0.1090345094998062</v>
      </c>
      <c r="AA707" s="137">
        <f t="shared" si="262"/>
        <v>0.11548717948717942</v>
      </c>
      <c r="AB707" s="334"/>
      <c r="AC707" s="189">
        <f>ROUNDDOWN(U707/1.02,0)</f>
        <v>13014</v>
      </c>
      <c r="AD707" s="187">
        <f>ROUNDDOWN(AC707/0.91,0)</f>
        <v>14301</v>
      </c>
      <c r="AE707" s="129">
        <f t="shared" ref="AE707:AE721" si="266">AD707*0.09</f>
        <v>1287.0899999999999</v>
      </c>
      <c r="AF707" s="130">
        <f t="shared" ref="AF707:AF721" si="267">AE707-AH707</f>
        <v>261.08999999999992</v>
      </c>
      <c r="AG707" s="131">
        <f t="shared" ref="AG707:AG721" si="268">IFERROR(AF707/AD707,"")</f>
        <v>1.8256765261170541E-2</v>
      </c>
      <c r="AH707" s="138">
        <f t="shared" ref="AH707:AH721" si="269">AD707-U707</f>
        <v>1026</v>
      </c>
      <c r="AI707" s="139">
        <f t="shared" ref="AI707:AI721" si="270">IFERROR(AH707/AD707,"")</f>
        <v>7.1743234738829459E-2</v>
      </c>
      <c r="AJ707" s="139">
        <f t="shared" ref="AJ707:AJ721" si="271">IFERROR(AA707-AG707,"")</f>
        <v>9.7230414226008879E-2</v>
      </c>
      <c r="AL707" s="197">
        <v>1756515111333</v>
      </c>
      <c r="AM707" s="197">
        <v>4961914968854</v>
      </c>
      <c r="AN707" s="197" t="s">
        <v>1651</v>
      </c>
      <c r="AO707" s="241" t="s">
        <v>3874</v>
      </c>
      <c r="AP707" s="241" t="s">
        <v>1652</v>
      </c>
      <c r="AQ707" s="242" t="s">
        <v>95</v>
      </c>
      <c r="AR707" s="242">
        <v>19700</v>
      </c>
      <c r="AS707" s="431">
        <v>10976</v>
      </c>
      <c r="AT707" s="431">
        <v>525</v>
      </c>
      <c r="AU707" s="211" t="s">
        <v>3956</v>
      </c>
      <c r="AV707" s="197" t="s">
        <v>213</v>
      </c>
      <c r="AW707" s="134" t="str">
        <f>IFERROR(VLOOKUP(AV:AV,Q商品!B:E,4,0),"")</f>
        <v>2022年製 BLIZZAK VRX3 175/65R15 84Q スタッドレスタイヤ 翌営業日発送</v>
      </c>
      <c r="AX707" s="134" t="str">
        <f>IFERROR(VLOOKUP(B:B,在庫!B:M,12,0),"")</f>
        <v/>
      </c>
      <c r="AY707" s="134" t="str">
        <f>IFERROR(VLOOKUP(B:B,在庫!B:L,10,0),"")</f>
        <v/>
      </c>
      <c r="AZ707" s="244" t="e">
        <f>VLOOKUP(AL:AL,[1]MICHELIN!$B:$AH,32,0)</f>
        <v>#N/A</v>
      </c>
      <c r="BA707" s="244" t="e">
        <f>VLOOKUP(AL:AL,[1]MICHELIN!$B:$AH,33,0)</f>
        <v>#N/A</v>
      </c>
      <c r="BC707" s="11" t="s">
        <v>150</v>
      </c>
      <c r="BD707" s="11">
        <v>10</v>
      </c>
    </row>
    <row r="708" spans="1:56" s="11" customFormat="1" ht="19.5" customHeight="1">
      <c r="A708" s="11">
        <f t="shared" si="264"/>
        <v>1</v>
      </c>
      <c r="B708" s="249">
        <f t="shared" si="265"/>
        <v>1756514111334</v>
      </c>
      <c r="C708" s="235">
        <f>VLOOKUP(B:B,[1]BRIDGESTONE!$B:$K,9,0)</f>
        <v>60</v>
      </c>
      <c r="D708" s="11" t="s">
        <v>8697</v>
      </c>
      <c r="E708" s="397" t="s">
        <v>1931</v>
      </c>
      <c r="F708" s="258" t="s">
        <v>374</v>
      </c>
      <c r="G708" s="133" t="s">
        <v>10661</v>
      </c>
      <c r="H708" s="235">
        <v>0</v>
      </c>
      <c r="I708" s="430">
        <f>VLOOKUP(B:B,[1]BRIDGESTONE!$B:$K,10,0)</f>
        <v>0</v>
      </c>
      <c r="J708" s="132">
        <v>168</v>
      </c>
      <c r="K708" s="133" t="s">
        <v>8707</v>
      </c>
      <c r="L708" s="133">
        <v>12</v>
      </c>
      <c r="M708" s="135" t="s">
        <v>5648</v>
      </c>
      <c r="N708" s="236" t="s">
        <v>5296</v>
      </c>
      <c r="O708" s="236" t="s">
        <v>3424</v>
      </c>
      <c r="P708" s="237">
        <v>13230</v>
      </c>
      <c r="Q708" s="238">
        <f t="shared" si="256"/>
        <v>11549.999999999998</v>
      </c>
      <c r="R708" s="144">
        <f t="shared" si="257"/>
        <v>8.8727272727272516E-2</v>
      </c>
      <c r="S708" s="197">
        <v>1074476687</v>
      </c>
      <c r="T708" s="305" t="s">
        <v>8348</v>
      </c>
      <c r="U708" s="194">
        <f t="shared" si="258"/>
        <v>12330</v>
      </c>
      <c r="V708" s="11">
        <v>900</v>
      </c>
      <c r="W708" s="239">
        <v>13230</v>
      </c>
      <c r="X708" s="136">
        <f t="shared" si="259"/>
        <v>10525.2</v>
      </c>
      <c r="Y708" s="240">
        <f t="shared" si="260"/>
        <v>11549.999999999998</v>
      </c>
      <c r="Z708" s="142">
        <f t="shared" si="261"/>
        <v>7.5546558704453481E-2</v>
      </c>
      <c r="AA708" s="137">
        <f t="shared" si="262"/>
        <v>8.8727272727272516E-2</v>
      </c>
      <c r="AB708" s="334"/>
      <c r="AC708" s="189">
        <f>ROUNDDOWN(U708/1.02,0)</f>
        <v>12088</v>
      </c>
      <c r="AD708" s="187">
        <f>ROUNDDOWN(AC708/0.91,0)</f>
        <v>13283</v>
      </c>
      <c r="AE708" s="129">
        <f t="shared" si="266"/>
        <v>1195.47</v>
      </c>
      <c r="AF708" s="130">
        <f t="shared" si="267"/>
        <v>242.47000000000003</v>
      </c>
      <c r="AG708" s="131">
        <f t="shared" si="268"/>
        <v>1.825415945193104E-2</v>
      </c>
      <c r="AH708" s="138">
        <f t="shared" si="269"/>
        <v>953</v>
      </c>
      <c r="AI708" s="139">
        <f t="shared" si="270"/>
        <v>7.1745840548068956E-2</v>
      </c>
      <c r="AJ708" s="139">
        <f t="shared" si="271"/>
        <v>7.0473113275341476E-2</v>
      </c>
      <c r="AL708" s="197">
        <v>1756514111334</v>
      </c>
      <c r="AM708" s="197">
        <v>4961914968861</v>
      </c>
      <c r="AN708" s="197" t="s">
        <v>1851</v>
      </c>
      <c r="AO708" s="241" t="s">
        <v>3874</v>
      </c>
      <c r="AP708" s="241" t="s">
        <v>3875</v>
      </c>
      <c r="AQ708" s="242" t="s">
        <v>87</v>
      </c>
      <c r="AR708" s="242">
        <v>18200</v>
      </c>
      <c r="AS708" s="431">
        <v>10525.2</v>
      </c>
      <c r="AT708" s="431">
        <v>525</v>
      </c>
      <c r="AU708" s="211" t="s">
        <v>3956</v>
      </c>
      <c r="AV708" s="197" t="s">
        <v>212</v>
      </c>
      <c r="AW708" s="134" t="str">
        <f>IFERROR(VLOOKUP(AV:AV,Q商品!B:E,4,0),"")</f>
        <v>2022年製 BLIZZAK VRX3 175/65R14 82Q スタッドレスタイヤ 翌営業日発送</v>
      </c>
      <c r="AX708" s="134" t="str">
        <f>IFERROR(VLOOKUP(B:B,在庫!B:M,12,0),"")</f>
        <v/>
      </c>
      <c r="AY708" s="134" t="str">
        <f>IFERROR(VLOOKUP(B:B,在庫!B:L,10,0),"")</f>
        <v/>
      </c>
      <c r="AZ708" s="244" t="e">
        <f>VLOOKUP(AL:AL,[1]MICHELIN!$B:$AH,32,0)</f>
        <v>#N/A</v>
      </c>
      <c r="BA708" s="244" t="e">
        <f>VLOOKUP(AL:AL,[1]MICHELIN!$B:$AH,33,0)</f>
        <v>#N/A</v>
      </c>
      <c r="BC708" s="11" t="s">
        <v>150</v>
      </c>
      <c r="BD708" s="11">
        <v>10</v>
      </c>
    </row>
    <row r="709" spans="1:56" s="11" customFormat="1" ht="19.5" customHeight="1">
      <c r="A709" s="11">
        <f t="shared" si="264"/>
        <v>1</v>
      </c>
      <c r="B709" s="249">
        <f t="shared" si="265"/>
        <v>1857014111333</v>
      </c>
      <c r="C709" s="235">
        <f>VLOOKUP(B:B,[1]BRIDGESTONE!$B:$K,9,0)</f>
        <v>108</v>
      </c>
      <c r="D709" s="11" t="s">
        <v>8697</v>
      </c>
      <c r="E709" s="397" t="s">
        <v>1933</v>
      </c>
      <c r="F709" s="258" t="s">
        <v>6172</v>
      </c>
      <c r="G709" s="133" t="s">
        <v>10663</v>
      </c>
      <c r="H709" s="235">
        <v>0</v>
      </c>
      <c r="I709" s="430">
        <f>VLOOKUP(B:B,[1]BRIDGESTONE!$B:$K,10,0)</f>
        <v>0</v>
      </c>
      <c r="J709" s="132">
        <v>174</v>
      </c>
      <c r="K709" s="133" t="s">
        <v>8707</v>
      </c>
      <c r="L709" s="133">
        <v>14</v>
      </c>
      <c r="M709" s="135" t="s">
        <v>7499</v>
      </c>
      <c r="N709" s="236">
        <v>13850</v>
      </c>
      <c r="O709" s="236">
        <v>0</v>
      </c>
      <c r="P709" s="237">
        <v>13850</v>
      </c>
      <c r="Q709" s="238">
        <f t="shared" si="256"/>
        <v>12113.636363636362</v>
      </c>
      <c r="R709" s="144">
        <f t="shared" si="257"/>
        <v>8.339662288930573E-2</v>
      </c>
      <c r="S709" s="197">
        <v>1074476689</v>
      </c>
      <c r="T709" s="305" t="s">
        <v>8350</v>
      </c>
      <c r="U709" s="194">
        <f t="shared" si="258"/>
        <v>13050</v>
      </c>
      <c r="V709" s="11">
        <v>900</v>
      </c>
      <c r="W709" s="185">
        <v>13950</v>
      </c>
      <c r="X709" s="136">
        <f t="shared" si="259"/>
        <v>11103.4</v>
      </c>
      <c r="Y709" s="240">
        <f t="shared" si="260"/>
        <v>12204.545454545454</v>
      </c>
      <c r="Z709" s="142">
        <f t="shared" si="261"/>
        <v>-7.2202166064981865E-3</v>
      </c>
      <c r="AA709" s="137">
        <f t="shared" si="262"/>
        <v>9.0224208566107994E-2</v>
      </c>
      <c r="AB709" s="334"/>
      <c r="AC709" s="190"/>
      <c r="AD709" s="188">
        <v>13750</v>
      </c>
      <c r="AE709" s="129">
        <f t="shared" si="266"/>
        <v>1237.5</v>
      </c>
      <c r="AF709" s="130">
        <f t="shared" si="267"/>
        <v>537.5</v>
      </c>
      <c r="AG709" s="131">
        <f t="shared" si="268"/>
        <v>3.9090909090909093E-2</v>
      </c>
      <c r="AH709" s="138">
        <f t="shared" si="269"/>
        <v>700</v>
      </c>
      <c r="AI709" s="139">
        <f t="shared" si="270"/>
        <v>5.0909090909090911E-2</v>
      </c>
      <c r="AJ709" s="139">
        <f t="shared" si="271"/>
        <v>5.1133299475198901E-2</v>
      </c>
      <c r="AL709" s="197">
        <v>1857014111333</v>
      </c>
      <c r="AM709" s="197">
        <v>4961914969738</v>
      </c>
      <c r="AN709" s="197" t="s">
        <v>1643</v>
      </c>
      <c r="AO709" s="241" t="s">
        <v>3874</v>
      </c>
      <c r="AP709" s="241" t="s">
        <v>1644</v>
      </c>
      <c r="AQ709" s="242" t="s">
        <v>112</v>
      </c>
      <c r="AR709" s="242">
        <v>19200</v>
      </c>
      <c r="AS709" s="431">
        <v>11103.4</v>
      </c>
      <c r="AT709" s="431">
        <v>525</v>
      </c>
      <c r="AU709" s="211" t="s">
        <v>3956</v>
      </c>
      <c r="AV709" s="197" t="s">
        <v>216</v>
      </c>
      <c r="AW709" s="134" t="str">
        <f>IFERROR(VLOOKUP(AV:AV,Q商品!B:E,4,0),"")</f>
        <v>2023年製 VRX3 185/70R14 88Q スタッドレスタイヤ 翌営業日発送</v>
      </c>
      <c r="AX709" s="134" t="str">
        <f>IFERROR(VLOOKUP(B:B,在庫!B:M,12,0),"")</f>
        <v/>
      </c>
      <c r="AY709" s="134" t="str">
        <f>IFERROR(VLOOKUP(B:B,在庫!B:L,10,0),"")</f>
        <v/>
      </c>
      <c r="AZ709" s="244" t="e">
        <f>VLOOKUP(AL:AL,[1]MICHELIN!$B:$AH,32,0)</f>
        <v>#N/A</v>
      </c>
      <c r="BA709" s="244" t="e">
        <f>VLOOKUP(AL:AL,[1]MICHELIN!$B:$AH,33,0)</f>
        <v>#N/A</v>
      </c>
      <c r="BC709" s="11" t="s">
        <v>2055</v>
      </c>
      <c r="BD709" s="11">
        <v>1</v>
      </c>
    </row>
    <row r="710" spans="1:56" s="11" customFormat="1" ht="19.5" customHeight="1">
      <c r="A710" s="11">
        <f t="shared" si="264"/>
        <v>1</v>
      </c>
      <c r="B710" s="249">
        <f t="shared" si="265"/>
        <v>1956515111337</v>
      </c>
      <c r="C710" s="235">
        <f>VLOOKUP(B:B,[1]BRIDGESTONE!$B:$K,9,0)</f>
        <v>370</v>
      </c>
      <c r="D710" s="11" t="s">
        <v>8697</v>
      </c>
      <c r="E710" s="397" t="s">
        <v>1934</v>
      </c>
      <c r="F710" s="258" t="s">
        <v>6173</v>
      </c>
      <c r="G710" s="133" t="s">
        <v>10663</v>
      </c>
      <c r="H710" s="235">
        <v>0</v>
      </c>
      <c r="I710" s="430">
        <f>VLOOKUP(B:B,[1]BRIDGESTONE!$B:$K,10,0)</f>
        <v>0</v>
      </c>
      <c r="J710" s="132">
        <v>3</v>
      </c>
      <c r="K710" s="133" t="s">
        <v>8707</v>
      </c>
      <c r="L710" s="133">
        <v>15</v>
      </c>
      <c r="M710" s="135" t="s">
        <v>2024</v>
      </c>
      <c r="N710" s="236">
        <v>15600</v>
      </c>
      <c r="O710" s="236">
        <v>1000</v>
      </c>
      <c r="P710" s="237">
        <v>16600</v>
      </c>
      <c r="Q710" s="238">
        <f t="shared" si="256"/>
        <v>14613.636363636362</v>
      </c>
      <c r="R710" s="144">
        <f t="shared" si="257"/>
        <v>6.1150855365474245E-2</v>
      </c>
      <c r="S710" s="197">
        <v>1074476698</v>
      </c>
      <c r="T710" s="305" t="s">
        <v>8351</v>
      </c>
      <c r="U710" s="194">
        <f t="shared" si="258"/>
        <v>16232</v>
      </c>
      <c r="V710" s="11">
        <v>900</v>
      </c>
      <c r="W710" s="185">
        <v>17132</v>
      </c>
      <c r="X710" s="136">
        <f t="shared" si="259"/>
        <v>13720</v>
      </c>
      <c r="Y710" s="240">
        <f t="shared" si="260"/>
        <v>15097.272727272726</v>
      </c>
      <c r="Z710" s="142">
        <f t="shared" si="261"/>
        <v>9.5512820512820618E-2</v>
      </c>
      <c r="AA710" s="137">
        <f t="shared" si="262"/>
        <v>9.1226591196483339E-2</v>
      </c>
      <c r="AB710" s="334"/>
      <c r="AC710" s="190"/>
      <c r="AD710" s="188">
        <v>17090</v>
      </c>
      <c r="AE710" s="129">
        <f t="shared" si="266"/>
        <v>1538.1</v>
      </c>
      <c r="AF710" s="130">
        <f t="shared" si="267"/>
        <v>680.09999999999991</v>
      </c>
      <c r="AG710" s="131">
        <f t="shared" si="268"/>
        <v>3.9795201872440018E-2</v>
      </c>
      <c r="AH710" s="138">
        <f t="shared" si="269"/>
        <v>858</v>
      </c>
      <c r="AI710" s="139">
        <f t="shared" si="270"/>
        <v>5.0204798127559978E-2</v>
      </c>
      <c r="AJ710" s="139">
        <f t="shared" si="271"/>
        <v>5.1431389324043321E-2</v>
      </c>
      <c r="AL710" s="197">
        <v>1956515111337</v>
      </c>
      <c r="AM710" s="197">
        <v>4961914968847</v>
      </c>
      <c r="AN710" s="197" t="s">
        <v>1647</v>
      </c>
      <c r="AO710" s="241" t="s">
        <v>3874</v>
      </c>
      <c r="AP710" s="241" t="s">
        <v>1648</v>
      </c>
      <c r="AQ710" s="242" t="s">
        <v>43</v>
      </c>
      <c r="AR710" s="242">
        <v>24700</v>
      </c>
      <c r="AS710" s="431">
        <v>13720</v>
      </c>
      <c r="AT710" s="431">
        <v>525</v>
      </c>
      <c r="AU710" s="211" t="s">
        <v>3956</v>
      </c>
      <c r="AV710" s="197" t="s">
        <v>217</v>
      </c>
      <c r="AW710" s="134" t="str">
        <f>IFERROR(VLOOKUP(AV:AV,Q商品!B:E,4,0),"")</f>
        <v>2023年製 VRX3 195/65R15 91Q スタッドレスタイヤ 翌営業日発送</v>
      </c>
      <c r="AX710" s="134" t="str">
        <f>IFERROR(VLOOKUP(B:B,在庫!B:M,12,0),"")</f>
        <v/>
      </c>
      <c r="AY710" s="134" t="str">
        <f>IFERROR(VLOOKUP(B:B,在庫!B:L,10,0),"")</f>
        <v/>
      </c>
      <c r="AZ710" s="244" t="e">
        <f>VLOOKUP(AL:AL,[1]MICHELIN!$B:$AH,32,0)</f>
        <v>#N/A</v>
      </c>
      <c r="BA710" s="244" t="e">
        <f>VLOOKUP(AL:AL,[1]MICHELIN!$B:$AH,33,0)</f>
        <v>#N/A</v>
      </c>
      <c r="BC710" s="11" t="s">
        <v>2055</v>
      </c>
      <c r="BD710" s="11">
        <v>1</v>
      </c>
    </row>
    <row r="711" spans="1:56" s="11" customFormat="1" ht="19.5" customHeight="1">
      <c r="A711" s="247">
        <f t="shared" si="264"/>
        <v>1</v>
      </c>
      <c r="B711" s="261">
        <f t="shared" si="265"/>
        <v>1757014169863</v>
      </c>
      <c r="C711" s="243">
        <f>VLOOKUP(B:B,[1]DUNLOP!$B:$K,9,0)</f>
        <v>24</v>
      </c>
      <c r="D711" s="11" t="s">
        <v>8698</v>
      </c>
      <c r="E711" s="397" t="s">
        <v>5650</v>
      </c>
      <c r="F711" s="258" t="s">
        <v>6187</v>
      </c>
      <c r="G711" s="133" t="s">
        <v>10663</v>
      </c>
      <c r="H711" s="313">
        <v>0</v>
      </c>
      <c r="I711" s="430">
        <f>VLOOKUP(B:B,[1]DUNLOP!$B:$K,10,0)</f>
        <v>0</v>
      </c>
      <c r="J711" s="132"/>
      <c r="K711" s="133" t="s">
        <v>1980</v>
      </c>
      <c r="L711" s="133">
        <v>1</v>
      </c>
      <c r="M711" s="135" t="s">
        <v>2024</v>
      </c>
      <c r="N711" s="236">
        <v>6500</v>
      </c>
      <c r="O711" s="236">
        <v>1000</v>
      </c>
      <c r="P711" s="237">
        <v>7500</v>
      </c>
      <c r="Q711" s="238">
        <f t="shared" si="256"/>
        <v>6340.9090909090901</v>
      </c>
      <c r="R711" s="144">
        <f t="shared" si="257"/>
        <v>0.31397849462365585</v>
      </c>
      <c r="S711" s="248">
        <v>1074475814</v>
      </c>
      <c r="T711" s="305" t="s">
        <v>8355</v>
      </c>
      <c r="U711" s="194">
        <f t="shared" si="258"/>
        <v>6600</v>
      </c>
      <c r="V711" s="11">
        <v>900</v>
      </c>
      <c r="W711" s="239">
        <v>7500</v>
      </c>
      <c r="X711" s="136">
        <f t="shared" si="259"/>
        <v>4350</v>
      </c>
      <c r="Y711" s="240">
        <f t="shared" si="260"/>
        <v>6340.9090909090901</v>
      </c>
      <c r="Z711" s="142">
        <f t="shared" si="261"/>
        <v>9.3692307692307741E-2</v>
      </c>
      <c r="AA711" s="137">
        <f t="shared" si="262"/>
        <v>0.31397849462365585</v>
      </c>
      <c r="AB711" s="334"/>
      <c r="AC711" s="189">
        <f t="shared" ref="AC711:AC721" si="272">ROUNDDOWN(U711/1.02,0)</f>
        <v>6470</v>
      </c>
      <c r="AD711" s="187">
        <f t="shared" ref="AD711:AD721" si="273">ROUNDDOWN(AC711/0.91,0)</f>
        <v>7109</v>
      </c>
      <c r="AE711" s="129">
        <f t="shared" si="266"/>
        <v>639.80999999999995</v>
      </c>
      <c r="AF711" s="130">
        <f t="shared" si="267"/>
        <v>130.80999999999995</v>
      </c>
      <c r="AG711" s="131">
        <f t="shared" si="268"/>
        <v>1.8400618933745949E-2</v>
      </c>
      <c r="AH711" s="138">
        <f t="shared" si="269"/>
        <v>509</v>
      </c>
      <c r="AI711" s="139">
        <f t="shared" si="270"/>
        <v>7.1599381066254048E-2</v>
      </c>
      <c r="AJ711" s="139">
        <f t="shared" si="271"/>
        <v>0.2955778756899099</v>
      </c>
      <c r="AL711" s="197">
        <v>1757014169863</v>
      </c>
      <c r="AM711" s="197" t="s">
        <v>152</v>
      </c>
      <c r="AN711" s="197" t="s">
        <v>152</v>
      </c>
      <c r="AO711" s="241" t="s">
        <v>1580</v>
      </c>
      <c r="AP711" s="241" t="s">
        <v>1168</v>
      </c>
      <c r="AQ711" s="242" t="s">
        <v>88</v>
      </c>
      <c r="AR711" s="242" t="s">
        <v>152</v>
      </c>
      <c r="AS711" s="431">
        <v>4350</v>
      </c>
      <c r="AT711" s="431">
        <v>525</v>
      </c>
      <c r="AU711" s="211" t="s">
        <v>3957</v>
      </c>
      <c r="AV711" s="197" t="s">
        <v>1900</v>
      </c>
      <c r="AW711" s="134" t="str">
        <f>IFERROR(VLOOKUP(AV:AV,Q商品!B:E,4,0),"")</f>
        <v>2022年製 WINTER MAXX 02 175/70R14 84S スタッドレスタイヤ 翌営業日発送</v>
      </c>
      <c r="AX711" s="134" t="str">
        <f>IFERROR(VLOOKUP(B:B,在庫!B:M,12,0),"")</f>
        <v/>
      </c>
      <c r="AY711" s="134" t="str">
        <f>IFERROR(VLOOKUP(B:B,在庫!B:L,10,0),"")</f>
        <v/>
      </c>
      <c r="AZ711" s="244" t="e">
        <f>VLOOKUP(AL:AL,[1]MICHELIN!$B:$AH,32,0)</f>
        <v>#N/A</v>
      </c>
      <c r="BA711" s="244" t="e">
        <f>VLOOKUP(AL:AL,[1]MICHELIN!$B:$AH,33,0)</f>
        <v>#N/A</v>
      </c>
      <c r="BC711" s="11" t="s">
        <v>2055</v>
      </c>
      <c r="BD711" s="11">
        <v>1</v>
      </c>
    </row>
    <row r="712" spans="1:56" s="11" customFormat="1" ht="19.5" customHeight="1">
      <c r="A712" s="247">
        <f t="shared" si="264"/>
        <v>1</v>
      </c>
      <c r="B712" s="261">
        <f t="shared" si="265"/>
        <v>1856015169862</v>
      </c>
      <c r="C712" s="243">
        <f>VLOOKUP(B:B,[1]DUNLOP!$B:$K,9,0)</f>
        <v>208</v>
      </c>
      <c r="D712" s="11" t="s">
        <v>8698</v>
      </c>
      <c r="E712" s="397" t="s">
        <v>1891</v>
      </c>
      <c r="F712" s="258" t="s">
        <v>6155</v>
      </c>
      <c r="G712" s="133" t="s">
        <v>10663</v>
      </c>
      <c r="H712" s="312">
        <v>0</v>
      </c>
      <c r="I712" s="431">
        <f>VLOOKUP(B:B,[1]DUNLOP!$B:$K,10,0)</f>
        <v>0</v>
      </c>
      <c r="J712" s="132">
        <v>97</v>
      </c>
      <c r="K712" s="133" t="s">
        <v>1980</v>
      </c>
      <c r="L712" s="133">
        <v>2</v>
      </c>
      <c r="M712" s="135" t="s">
        <v>3998</v>
      </c>
      <c r="N712" s="236" t="s">
        <v>7211</v>
      </c>
      <c r="O712" s="236" t="s">
        <v>4002</v>
      </c>
      <c r="P712" s="237">
        <v>9980</v>
      </c>
      <c r="Q712" s="238">
        <f t="shared" si="256"/>
        <v>8595.4545454545441</v>
      </c>
      <c r="R712" s="144">
        <f t="shared" si="257"/>
        <v>0.27054468535166565</v>
      </c>
      <c r="S712" s="248">
        <v>1074476363</v>
      </c>
      <c r="T712" s="305" t="s">
        <v>8356</v>
      </c>
      <c r="U712" s="194">
        <f t="shared" si="258"/>
        <v>9080</v>
      </c>
      <c r="V712" s="11">
        <v>900</v>
      </c>
      <c r="W712" s="185">
        <v>9980</v>
      </c>
      <c r="X712" s="136">
        <f t="shared" si="259"/>
        <v>6270</v>
      </c>
      <c r="Y712" s="240">
        <f t="shared" si="260"/>
        <v>8595.4545454545441</v>
      </c>
      <c r="Z712" s="142">
        <f t="shared" si="261"/>
        <v>7.7202643171806251E-2</v>
      </c>
      <c r="AA712" s="137">
        <f t="shared" si="262"/>
        <v>0.27054468535166565</v>
      </c>
      <c r="AB712" s="145"/>
      <c r="AC712" s="189">
        <f t="shared" si="272"/>
        <v>8901</v>
      </c>
      <c r="AD712" s="187">
        <f t="shared" si="273"/>
        <v>9781</v>
      </c>
      <c r="AE712" s="129">
        <f t="shared" si="266"/>
        <v>880.29</v>
      </c>
      <c r="AF712" s="130">
        <f t="shared" si="267"/>
        <v>179.28999999999996</v>
      </c>
      <c r="AG712" s="131">
        <f t="shared" si="268"/>
        <v>1.8330436560678863E-2</v>
      </c>
      <c r="AH712" s="138">
        <f t="shared" si="269"/>
        <v>701</v>
      </c>
      <c r="AI712" s="139">
        <f t="shared" si="270"/>
        <v>7.1669563439321127E-2</v>
      </c>
      <c r="AJ712" s="139">
        <f t="shared" si="271"/>
        <v>0.25221424879098681</v>
      </c>
      <c r="AL712" s="197">
        <v>1856015169862</v>
      </c>
      <c r="AM712" s="197" t="s">
        <v>152</v>
      </c>
      <c r="AN712" s="197" t="s">
        <v>152</v>
      </c>
      <c r="AO712" s="241" t="s">
        <v>1580</v>
      </c>
      <c r="AP712" s="241" t="s">
        <v>1213</v>
      </c>
      <c r="AQ712" s="242" t="s">
        <v>81</v>
      </c>
      <c r="AR712" s="242" t="s">
        <v>152</v>
      </c>
      <c r="AS712" s="431">
        <v>6270</v>
      </c>
      <c r="AT712" s="431">
        <v>525</v>
      </c>
      <c r="AU712" s="211" t="s">
        <v>3957</v>
      </c>
      <c r="AV712" s="197" t="s">
        <v>230</v>
      </c>
      <c r="AW712" s="134" t="str">
        <f>IFERROR(VLOOKUP(AV:AV,Q商品!B:E,4,0),"")</f>
        <v>2022年製 WINTER MAXX 02 185/60R15 84S スタッドレス 冬タイヤ ラベルなし 翌営業日発送</v>
      </c>
      <c r="AX712" s="134" t="str">
        <f>IFERROR(VLOOKUP(B:B,在庫!B:M,12,0),"")</f>
        <v/>
      </c>
      <c r="AY712" s="134" t="str">
        <f>IFERROR(VLOOKUP(B:B,在庫!B:L,10,0),"")</f>
        <v/>
      </c>
      <c r="AZ712" s="244" t="e">
        <f>VLOOKUP(AL:AL,[1]MICHELIN!$B:$AH,32,0)</f>
        <v>#N/A</v>
      </c>
      <c r="BA712" s="244" t="e">
        <f>VLOOKUP(AL:AL,[1]MICHELIN!$B:$AH,33,0)</f>
        <v>#N/A</v>
      </c>
      <c r="BC712" s="11" t="s">
        <v>2055</v>
      </c>
      <c r="BD712" s="11">
        <v>1</v>
      </c>
    </row>
    <row r="713" spans="1:56" s="11" customFormat="1" ht="19.5" customHeight="1">
      <c r="A713" s="247">
        <f t="shared" si="264"/>
        <v>1</v>
      </c>
      <c r="B713" s="261">
        <f t="shared" si="265"/>
        <v>1856515169867</v>
      </c>
      <c r="C713" s="243">
        <f>VLOOKUP(B:B,[1]DUNLOP!$B:$K,9,0)</f>
        <v>32</v>
      </c>
      <c r="D713" s="11" t="s">
        <v>8698</v>
      </c>
      <c r="E713" s="397" t="s">
        <v>1892</v>
      </c>
      <c r="F713" s="258" t="s">
        <v>6188</v>
      </c>
      <c r="G713" s="133" t="s">
        <v>10663</v>
      </c>
      <c r="H713" s="313">
        <v>0</v>
      </c>
      <c r="I713" s="430">
        <f>VLOOKUP(B:B,[1]DUNLOP!$B:$K,10,0)</f>
        <v>0</v>
      </c>
      <c r="J713" s="132"/>
      <c r="K713" s="133" t="s">
        <v>1980</v>
      </c>
      <c r="L713" s="133">
        <v>3</v>
      </c>
      <c r="M713" s="135" t="s">
        <v>2024</v>
      </c>
      <c r="N713" s="236">
        <v>7979</v>
      </c>
      <c r="O713" s="236">
        <v>1000</v>
      </c>
      <c r="P713" s="237">
        <v>8979</v>
      </c>
      <c r="Q713" s="238">
        <f t="shared" si="256"/>
        <v>7685.454545454545</v>
      </c>
      <c r="R713" s="144">
        <f t="shared" si="257"/>
        <v>0.22581026732907494</v>
      </c>
      <c r="S713" s="248">
        <v>1074475813</v>
      </c>
      <c r="T713" s="305" t="s">
        <v>8357</v>
      </c>
      <c r="U713" s="194">
        <f t="shared" si="258"/>
        <v>8079</v>
      </c>
      <c r="V713" s="11">
        <v>900</v>
      </c>
      <c r="W713" s="239">
        <v>8979</v>
      </c>
      <c r="X713" s="136">
        <f t="shared" si="259"/>
        <v>5950</v>
      </c>
      <c r="Y713" s="240">
        <f t="shared" si="260"/>
        <v>7685.454545454545</v>
      </c>
      <c r="Z713" s="142">
        <f t="shared" si="261"/>
        <v>9.0738187742824827E-2</v>
      </c>
      <c r="AA713" s="137">
        <f t="shared" si="262"/>
        <v>0.22581026732907494</v>
      </c>
      <c r="AB713" s="334"/>
      <c r="AC713" s="189">
        <f t="shared" si="272"/>
        <v>7920</v>
      </c>
      <c r="AD713" s="187">
        <f t="shared" si="273"/>
        <v>8703</v>
      </c>
      <c r="AE713" s="129">
        <f t="shared" si="266"/>
        <v>783.27</v>
      </c>
      <c r="AF713" s="130">
        <f t="shared" si="267"/>
        <v>159.26999999999998</v>
      </c>
      <c r="AG713" s="131">
        <f t="shared" si="268"/>
        <v>1.8300586004825922E-2</v>
      </c>
      <c r="AH713" s="138">
        <f t="shared" si="269"/>
        <v>624</v>
      </c>
      <c r="AI713" s="139">
        <f t="shared" si="270"/>
        <v>7.1699413995174072E-2</v>
      </c>
      <c r="AJ713" s="139">
        <f t="shared" si="271"/>
        <v>0.20750968132424902</v>
      </c>
      <c r="AL713" s="197">
        <v>1856515169867</v>
      </c>
      <c r="AM713" s="197" t="s">
        <v>152</v>
      </c>
      <c r="AN713" s="197" t="s">
        <v>152</v>
      </c>
      <c r="AO713" s="241" t="s">
        <v>1580</v>
      </c>
      <c r="AP713" s="241" t="s">
        <v>1159</v>
      </c>
      <c r="AQ713" s="242" t="s">
        <v>42</v>
      </c>
      <c r="AR713" s="242" t="s">
        <v>152</v>
      </c>
      <c r="AS713" s="431">
        <v>5950</v>
      </c>
      <c r="AT713" s="431">
        <v>525</v>
      </c>
      <c r="AU713" s="211" t="s">
        <v>3957</v>
      </c>
      <c r="AV713" s="197" t="s">
        <v>2235</v>
      </c>
      <c r="AW713" s="134" t="str">
        <f>IFERROR(VLOOKUP(AV:AV,Q商品!B:E,4,0),"")</f>
        <v>2022年製 WINTER MAXX 02 185/65R15 88S スタッドレスタイヤ 翌営業日発送</v>
      </c>
      <c r="AX713" s="134" t="str">
        <f>IFERROR(VLOOKUP(B:B,在庫!B:M,12,0),"")</f>
        <v/>
      </c>
      <c r="AY713" s="134" t="str">
        <f>IFERROR(VLOOKUP(B:B,在庫!B:L,10,0),"")</f>
        <v/>
      </c>
      <c r="AZ713" s="244" t="e">
        <f>VLOOKUP(AL:AL,[1]MICHELIN!$B:$AH,32,0)</f>
        <v>#N/A</v>
      </c>
      <c r="BA713" s="244" t="e">
        <f>VLOOKUP(AL:AL,[1]MICHELIN!$B:$AH,33,0)</f>
        <v>#N/A</v>
      </c>
      <c r="BC713" s="11" t="s">
        <v>2055</v>
      </c>
      <c r="BD713" s="11">
        <v>1</v>
      </c>
    </row>
    <row r="714" spans="1:56" s="11" customFormat="1" ht="19.5" customHeight="1">
      <c r="A714" s="247">
        <f t="shared" si="264"/>
        <v>1</v>
      </c>
      <c r="B714" s="261">
        <f t="shared" si="265"/>
        <v>1956515169864</v>
      </c>
      <c r="C714" s="243">
        <f>VLOOKUP(B:B,[1]DUNLOP!$B:$K,9,0)</f>
        <v>58</v>
      </c>
      <c r="D714" s="11" t="s">
        <v>8698</v>
      </c>
      <c r="E714" s="397" t="s">
        <v>1893</v>
      </c>
      <c r="F714" s="258" t="s">
        <v>6189</v>
      </c>
      <c r="G714" s="133" t="s">
        <v>10663</v>
      </c>
      <c r="H714" s="313">
        <v>0</v>
      </c>
      <c r="I714" s="430">
        <f>VLOOKUP(B:B,[1]DUNLOP!$B:$K,10,0)</f>
        <v>0</v>
      </c>
      <c r="J714" s="132"/>
      <c r="K714" s="133" t="s">
        <v>1980</v>
      </c>
      <c r="L714" s="133">
        <v>4</v>
      </c>
      <c r="M714" s="135" t="s">
        <v>2024</v>
      </c>
      <c r="N714" s="236">
        <v>7979</v>
      </c>
      <c r="O714" s="236">
        <v>1000</v>
      </c>
      <c r="P714" s="237">
        <v>8979</v>
      </c>
      <c r="Q714" s="238">
        <f t="shared" si="256"/>
        <v>7685.454545454545</v>
      </c>
      <c r="R714" s="144">
        <f t="shared" si="257"/>
        <v>0.21279867518334511</v>
      </c>
      <c r="S714" s="248">
        <v>1074476362</v>
      </c>
      <c r="T714" s="305" t="s">
        <v>8358</v>
      </c>
      <c r="U714" s="194">
        <f t="shared" si="258"/>
        <v>8079</v>
      </c>
      <c r="V714" s="11">
        <v>900</v>
      </c>
      <c r="W714" s="239">
        <v>8979</v>
      </c>
      <c r="X714" s="136">
        <f t="shared" si="259"/>
        <v>6050</v>
      </c>
      <c r="Y714" s="240">
        <f t="shared" si="260"/>
        <v>7685.454545454545</v>
      </c>
      <c r="Z714" s="142">
        <f t="shared" si="261"/>
        <v>9.0738187742824827E-2</v>
      </c>
      <c r="AA714" s="137">
        <f t="shared" si="262"/>
        <v>0.21279867518334511</v>
      </c>
      <c r="AB714" s="145"/>
      <c r="AC714" s="189">
        <f t="shared" si="272"/>
        <v>7920</v>
      </c>
      <c r="AD714" s="187">
        <f t="shared" si="273"/>
        <v>8703</v>
      </c>
      <c r="AE714" s="129">
        <f t="shared" si="266"/>
        <v>783.27</v>
      </c>
      <c r="AF714" s="130">
        <f t="shared" si="267"/>
        <v>159.26999999999998</v>
      </c>
      <c r="AG714" s="131">
        <f t="shared" si="268"/>
        <v>1.8300586004825922E-2</v>
      </c>
      <c r="AH714" s="138">
        <f t="shared" si="269"/>
        <v>624</v>
      </c>
      <c r="AI714" s="139">
        <f t="shared" si="270"/>
        <v>7.1699413995174072E-2</v>
      </c>
      <c r="AJ714" s="139">
        <f t="shared" si="271"/>
        <v>0.19449808917851918</v>
      </c>
      <c r="AL714" s="197">
        <v>1956515169864</v>
      </c>
      <c r="AM714" s="197" t="s">
        <v>152</v>
      </c>
      <c r="AN714" s="197" t="s">
        <v>152</v>
      </c>
      <c r="AO714" s="241" t="s">
        <v>1580</v>
      </c>
      <c r="AP714" s="241" t="s">
        <v>1160</v>
      </c>
      <c r="AQ714" s="242" t="s">
        <v>43</v>
      </c>
      <c r="AR714" s="242" t="s">
        <v>152</v>
      </c>
      <c r="AS714" s="431">
        <v>6050</v>
      </c>
      <c r="AT714" s="431">
        <v>525</v>
      </c>
      <c r="AU714" s="211" t="s">
        <v>3957</v>
      </c>
      <c r="AV714" s="197" t="s">
        <v>2122</v>
      </c>
      <c r="AW714" s="134" t="str">
        <f>IFERROR(VLOOKUP(AV:AV,Q商品!B:E,4,0),"")</f>
        <v>2022年製 WINTER MAXX 02 195/65R15 91S 冬タイヤ ラベルなし 翌営業日発送</v>
      </c>
      <c r="AX714" s="134" t="str">
        <f>IFERROR(VLOOKUP(B:B,在庫!B:M,12,0),"")</f>
        <v>2022年製</v>
      </c>
      <c r="AY714" s="134">
        <f>IFERROR(VLOOKUP(B:B,在庫!B:L,10,0),"")</f>
        <v>1</v>
      </c>
      <c r="AZ714" s="244" t="e">
        <f>VLOOKUP(AL:AL,[1]MICHELIN!$B:$AH,32,0)</f>
        <v>#N/A</v>
      </c>
      <c r="BA714" s="244" t="e">
        <f>VLOOKUP(AL:AL,[1]MICHELIN!$B:$AH,33,0)</f>
        <v>#N/A</v>
      </c>
      <c r="BC714" s="11" t="s">
        <v>2055</v>
      </c>
      <c r="BD714" s="11">
        <v>1</v>
      </c>
    </row>
    <row r="715" spans="1:56" s="11" customFormat="1" ht="19.5" customHeight="1">
      <c r="A715" s="247">
        <f t="shared" si="264"/>
        <v>1</v>
      </c>
      <c r="B715" s="261">
        <f t="shared" si="265"/>
        <v>2055516169862</v>
      </c>
      <c r="C715" s="243">
        <f>VLOOKUP(B:B,[1]DUNLOP!$B:$K,9,0)</f>
        <v>68</v>
      </c>
      <c r="D715" s="11" t="s">
        <v>8698</v>
      </c>
      <c r="E715" s="397" t="s">
        <v>1894</v>
      </c>
      <c r="F715" s="258" t="s">
        <v>6178</v>
      </c>
      <c r="G715" s="133" t="s">
        <v>10663</v>
      </c>
      <c r="H715" s="313">
        <v>0</v>
      </c>
      <c r="I715" s="430">
        <f>VLOOKUP(B:B,[1]DUNLOP!$B:$K,10,0)</f>
        <v>0</v>
      </c>
      <c r="J715" s="132">
        <v>77</v>
      </c>
      <c r="K715" s="133" t="s">
        <v>1980</v>
      </c>
      <c r="L715" s="133">
        <v>5</v>
      </c>
      <c r="M715" s="135" t="s">
        <v>3998</v>
      </c>
      <c r="N715" s="236" t="s">
        <v>7212</v>
      </c>
      <c r="O715" s="236" t="s">
        <v>4002</v>
      </c>
      <c r="P715" s="237">
        <v>11475</v>
      </c>
      <c r="Q715" s="238">
        <f t="shared" si="256"/>
        <v>9954.545454545454</v>
      </c>
      <c r="R715" s="144">
        <f t="shared" si="257"/>
        <v>0.25963470319634702</v>
      </c>
      <c r="S715" s="248">
        <v>1074475946</v>
      </c>
      <c r="T715" s="305" t="s">
        <v>8359</v>
      </c>
      <c r="U715" s="194">
        <f t="shared" si="258"/>
        <v>10575</v>
      </c>
      <c r="V715" s="11">
        <v>900</v>
      </c>
      <c r="W715" s="185">
        <v>11475</v>
      </c>
      <c r="X715" s="136">
        <f t="shared" si="259"/>
        <v>7370</v>
      </c>
      <c r="Y715" s="240">
        <f t="shared" si="260"/>
        <v>9954.545454545454</v>
      </c>
      <c r="Z715" s="142">
        <f t="shared" si="261"/>
        <v>7.7257683215129935E-2</v>
      </c>
      <c r="AA715" s="137">
        <f t="shared" si="262"/>
        <v>0.25963470319634702</v>
      </c>
      <c r="AB715" s="334"/>
      <c r="AC715" s="189">
        <f t="shared" si="272"/>
        <v>10367</v>
      </c>
      <c r="AD715" s="187">
        <f t="shared" si="273"/>
        <v>11392</v>
      </c>
      <c r="AE715" s="129">
        <f t="shared" si="266"/>
        <v>1025.28</v>
      </c>
      <c r="AF715" s="130">
        <f t="shared" si="267"/>
        <v>208.27999999999997</v>
      </c>
      <c r="AG715" s="131">
        <f t="shared" si="268"/>
        <v>1.8283005617977525E-2</v>
      </c>
      <c r="AH715" s="138">
        <f t="shared" si="269"/>
        <v>817</v>
      </c>
      <c r="AI715" s="139">
        <f t="shared" si="270"/>
        <v>7.1716994382022475E-2</v>
      </c>
      <c r="AJ715" s="139">
        <f t="shared" si="271"/>
        <v>0.2413516975783695</v>
      </c>
      <c r="AL715" s="197">
        <v>2055516169862</v>
      </c>
      <c r="AM715" s="197" t="s">
        <v>152</v>
      </c>
      <c r="AN715" s="197" t="s">
        <v>152</v>
      </c>
      <c r="AO715" s="241" t="s">
        <v>1580</v>
      </c>
      <c r="AP715" s="241" t="s">
        <v>1214</v>
      </c>
      <c r="AQ715" s="242" t="s">
        <v>35</v>
      </c>
      <c r="AR715" s="242" t="s">
        <v>152</v>
      </c>
      <c r="AS715" s="431">
        <v>7370</v>
      </c>
      <c r="AT715" s="431">
        <v>525</v>
      </c>
      <c r="AU715" s="211" t="s">
        <v>3957</v>
      </c>
      <c r="AV715" s="197" t="s">
        <v>231</v>
      </c>
      <c r="AW715" s="134" t="str">
        <f>IFERROR(VLOOKUP(AV:AV,Q商品!B:E,4,0),"")</f>
        <v>2022年製 WINTER MAXX 02 205/55R16 91S スタッドレスタイヤ ラベルなし 翌営業日発送</v>
      </c>
      <c r="AX715" s="134" t="str">
        <f>IFERROR(VLOOKUP(B:B,在庫!B:M,12,0),"")</f>
        <v/>
      </c>
      <c r="AY715" s="134" t="str">
        <f>IFERROR(VLOOKUP(B:B,在庫!B:L,10,0),"")</f>
        <v/>
      </c>
      <c r="AZ715" s="244" t="e">
        <f>VLOOKUP(AL:AL,[1]MICHELIN!$B:$AH,32,0)</f>
        <v>#N/A</v>
      </c>
      <c r="BA715" s="244" t="e">
        <f>VLOOKUP(AL:AL,[1]MICHELIN!$B:$AH,33,0)</f>
        <v>#N/A</v>
      </c>
      <c r="BC715" s="11" t="s">
        <v>2055</v>
      </c>
      <c r="BD715" s="11">
        <v>1</v>
      </c>
    </row>
    <row r="716" spans="1:56" s="11" customFormat="1" ht="19.5" customHeight="1">
      <c r="A716" s="247">
        <f t="shared" si="264"/>
        <v>1</v>
      </c>
      <c r="B716" s="261">
        <f t="shared" si="265"/>
        <v>2056016169864</v>
      </c>
      <c r="C716" s="243">
        <f>VLOOKUP(B:B,[1]DUNLOP!$B:$K,9,0)</f>
        <v>324</v>
      </c>
      <c r="D716" s="11" t="s">
        <v>8698</v>
      </c>
      <c r="E716" s="397" t="s">
        <v>1895</v>
      </c>
      <c r="F716" s="258" t="s">
        <v>6179</v>
      </c>
      <c r="G716" s="133" t="s">
        <v>10663</v>
      </c>
      <c r="H716" s="313">
        <v>0</v>
      </c>
      <c r="I716" s="430">
        <f>VLOOKUP(B:B,[1]DUNLOP!$B:$K,10,0)</f>
        <v>0</v>
      </c>
      <c r="J716" s="132">
        <v>49</v>
      </c>
      <c r="K716" s="133" t="s">
        <v>1980</v>
      </c>
      <c r="L716" s="133">
        <v>6</v>
      </c>
      <c r="M716" s="135" t="s">
        <v>3998</v>
      </c>
      <c r="N716" s="236">
        <v>12853</v>
      </c>
      <c r="O716" s="236">
        <v>0</v>
      </c>
      <c r="P716" s="237">
        <v>12853</v>
      </c>
      <c r="Q716" s="238">
        <f t="shared" si="256"/>
        <v>10730</v>
      </c>
      <c r="R716" s="144">
        <f t="shared" si="257"/>
        <v>0.16216216216216217</v>
      </c>
      <c r="S716" s="248">
        <v>1074476364</v>
      </c>
      <c r="T716" s="305" t="s">
        <v>8360</v>
      </c>
      <c r="U716" s="194">
        <f t="shared" si="258"/>
        <v>12853</v>
      </c>
      <c r="W716" s="185">
        <v>12853</v>
      </c>
      <c r="X716" s="136">
        <f t="shared" si="259"/>
        <v>8990</v>
      </c>
      <c r="Y716" s="240">
        <f t="shared" si="260"/>
        <v>10730</v>
      </c>
      <c r="Z716" s="142">
        <f t="shared" si="261"/>
        <v>7.7258227651131994E-2</v>
      </c>
      <c r="AA716" s="137">
        <f t="shared" si="262"/>
        <v>0.16216216216216217</v>
      </c>
      <c r="AB716" s="334"/>
      <c r="AC716" s="189">
        <f t="shared" si="272"/>
        <v>12600</v>
      </c>
      <c r="AD716" s="187">
        <f t="shared" si="273"/>
        <v>13846</v>
      </c>
      <c r="AE716" s="129">
        <f t="shared" si="266"/>
        <v>1246.1399999999999</v>
      </c>
      <c r="AF716" s="130">
        <f t="shared" si="267"/>
        <v>253.13999999999987</v>
      </c>
      <c r="AG716" s="131">
        <f t="shared" si="268"/>
        <v>1.8282536472627463E-2</v>
      </c>
      <c r="AH716" s="138">
        <f t="shared" si="269"/>
        <v>993</v>
      </c>
      <c r="AI716" s="139">
        <f t="shared" si="270"/>
        <v>7.171746352737253E-2</v>
      </c>
      <c r="AJ716" s="139">
        <f t="shared" si="271"/>
        <v>0.14387962568953472</v>
      </c>
      <c r="AL716" s="197">
        <v>2056016169864</v>
      </c>
      <c r="AM716" s="197" t="s">
        <v>152</v>
      </c>
      <c r="AN716" s="197" t="s">
        <v>152</v>
      </c>
      <c r="AO716" s="241" t="s">
        <v>1580</v>
      </c>
      <c r="AP716" s="241" t="s">
        <v>1215</v>
      </c>
      <c r="AQ716" s="242" t="s">
        <v>47</v>
      </c>
      <c r="AR716" s="242" t="s">
        <v>152</v>
      </c>
      <c r="AS716" s="431">
        <v>8990</v>
      </c>
      <c r="AT716" s="431">
        <v>1050</v>
      </c>
      <c r="AU716" s="211" t="s">
        <v>3957</v>
      </c>
      <c r="AV716" s="197" t="s">
        <v>232</v>
      </c>
      <c r="AW716" s="134" t="str">
        <f>IFERROR(VLOOKUP(AV:AV,Q商品!B:E,4,0),"")</f>
        <v>2022年製 WINTER MAXX 02 205/60R16 92S スタッドレス 冬タイヤ ラベルなし 翌営業日発送</v>
      </c>
      <c r="AX716" s="134" t="str">
        <f>IFERROR(VLOOKUP(B:B,在庫!B:M,12,0),"")</f>
        <v>2022年製</v>
      </c>
      <c r="AY716" s="134">
        <f>IFERROR(VLOOKUP(B:B,在庫!B:L,10,0),"")</f>
        <v>1</v>
      </c>
      <c r="AZ716" s="244" t="e">
        <f>VLOOKUP(AL:AL,[1]MICHELIN!$B:$AH,32,0)</f>
        <v>#N/A</v>
      </c>
      <c r="BA716" s="244" t="e">
        <f>VLOOKUP(AL:AL,[1]MICHELIN!$B:$AH,33,0)</f>
        <v>#N/A</v>
      </c>
      <c r="BC716" s="11" t="s">
        <v>2055</v>
      </c>
      <c r="BD716" s="11">
        <v>1</v>
      </c>
    </row>
    <row r="717" spans="1:56" s="11" customFormat="1" ht="19.5" customHeight="1">
      <c r="A717" s="11">
        <f t="shared" si="264"/>
        <v>1</v>
      </c>
      <c r="B717" s="249">
        <f t="shared" si="265"/>
        <v>2157016157032</v>
      </c>
      <c r="C717" s="235">
        <f>VLOOKUP(B:B,[1]MICHELIN!$B:$K,9,0)</f>
        <v>0</v>
      </c>
      <c r="D717" s="11" t="s">
        <v>8699</v>
      </c>
      <c r="E717" s="397" t="s">
        <v>5663</v>
      </c>
      <c r="F717" s="160" t="s">
        <v>6200</v>
      </c>
      <c r="G717" s="133" t="s">
        <v>10661</v>
      </c>
      <c r="H717" s="235">
        <v>0</v>
      </c>
      <c r="I717" s="430">
        <f>VLOOKUP(B:B,[1]MICHELIN!$B:$K,10,0)</f>
        <v>0</v>
      </c>
      <c r="J717" s="132"/>
      <c r="K717" s="133" t="s">
        <v>1981</v>
      </c>
      <c r="L717" s="133">
        <v>8</v>
      </c>
      <c r="M717" s="135" t="s">
        <v>3998</v>
      </c>
      <c r="N717" s="236">
        <v>20700</v>
      </c>
      <c r="O717" s="236">
        <v>0</v>
      </c>
      <c r="P717" s="237">
        <v>20700</v>
      </c>
      <c r="Q717" s="238">
        <f t="shared" ref="Q717:Q721" si="274">(P717-AT717)/1.1</f>
        <v>17863.636363636364</v>
      </c>
      <c r="R717" s="144">
        <f t="shared" ref="R717:R721" si="275">IFERROR((Q717-X717)/Q717,"")</f>
        <v>0.56649363867684477</v>
      </c>
      <c r="S717" s="197">
        <v>1074476236</v>
      </c>
      <c r="T717" s="305" t="s">
        <v>8373</v>
      </c>
      <c r="U717" s="194">
        <f t="shared" ref="U717:U721" si="276">W717-V717</f>
        <v>14000</v>
      </c>
      <c r="W717" s="239">
        <v>14000</v>
      </c>
      <c r="X717" s="136">
        <f t="shared" si="259"/>
        <v>7744</v>
      </c>
      <c r="Y717" s="240">
        <f t="shared" si="260"/>
        <v>11772.727272727272</v>
      </c>
      <c r="Z717" s="142">
        <f t="shared" si="261"/>
        <v>-0.2714009661835749</v>
      </c>
      <c r="AA717" s="137">
        <f t="shared" si="262"/>
        <v>0.3422084942084942</v>
      </c>
      <c r="AB717" s="145"/>
      <c r="AC717" s="189">
        <f t="shared" si="272"/>
        <v>13725</v>
      </c>
      <c r="AD717" s="187">
        <f t="shared" si="273"/>
        <v>15082</v>
      </c>
      <c r="AE717" s="129">
        <f t="shared" si="266"/>
        <v>1357.3799999999999</v>
      </c>
      <c r="AF717" s="130">
        <f t="shared" si="267"/>
        <v>275.37999999999988</v>
      </c>
      <c r="AG717" s="131">
        <f t="shared" si="268"/>
        <v>1.8258851611192142E-2</v>
      </c>
      <c r="AH717" s="138">
        <f t="shared" si="269"/>
        <v>1082</v>
      </c>
      <c r="AI717" s="139">
        <f t="shared" si="270"/>
        <v>7.1741148388807852E-2</v>
      </c>
      <c r="AJ717" s="139">
        <f t="shared" si="271"/>
        <v>0.32394964259730208</v>
      </c>
      <c r="AL717" s="197">
        <v>2157016157032</v>
      </c>
      <c r="AM717" s="197">
        <v>4985009758014</v>
      </c>
      <c r="AN717" s="197" t="s">
        <v>3740</v>
      </c>
      <c r="AO717" s="241" t="s">
        <v>1846</v>
      </c>
      <c r="AP717" s="241" t="s">
        <v>1849</v>
      </c>
      <c r="AQ717" s="242" t="s">
        <v>85</v>
      </c>
      <c r="AR717" s="242">
        <v>24200</v>
      </c>
      <c r="AS717" s="431">
        <v>7744</v>
      </c>
      <c r="AT717" s="431">
        <v>1050</v>
      </c>
      <c r="AU717" s="211" t="s">
        <v>3956</v>
      </c>
      <c r="AV717" s="197" t="s">
        <v>2220</v>
      </c>
      <c r="AW717" s="134" t="str">
        <f>IFERROR(VLOOKUP(AV:AV,Q商品!B:E,4,0),"")</f>
        <v>2022年製 X-ICE SNOW SUV 215/70R16 100T スタッドレスタイヤ 翌営業日発送</v>
      </c>
      <c r="AX717" s="134" t="str">
        <f>IFERROR(VLOOKUP(B:B,在庫!B:M,12,0),"")</f>
        <v/>
      </c>
      <c r="AY717" s="134" t="str">
        <f>IFERROR(VLOOKUP(B:B,在庫!B:L,10,0),"")</f>
        <v/>
      </c>
      <c r="AZ717" s="244" t="str">
        <f>VLOOKUP(AL:AL,[1]MICHELIN!$B:$AH,32,0)</f>
        <v>×</v>
      </c>
      <c r="BA717" s="244" t="str">
        <f>VLOOKUP(AL:AL,[1]MICHELIN!$B:$AH,33,0)</f>
        <v/>
      </c>
      <c r="BC717" s="11" t="s">
        <v>150</v>
      </c>
      <c r="BD717" s="11">
        <v>10</v>
      </c>
    </row>
    <row r="718" spans="1:56" s="11" customFormat="1" ht="19.5" customHeight="1">
      <c r="A718" s="11">
        <f t="shared" si="264"/>
        <v>1</v>
      </c>
      <c r="B718" s="249">
        <f t="shared" si="265"/>
        <v>2355518157073</v>
      </c>
      <c r="C718" s="235">
        <f>VLOOKUP(B:B,[1]MICHELIN!$B:$K,9,0)</f>
        <v>12</v>
      </c>
      <c r="D718" s="11" t="s">
        <v>8699</v>
      </c>
      <c r="E718" s="397" t="s">
        <v>5665</v>
      </c>
      <c r="F718" s="160" t="s">
        <v>6202</v>
      </c>
      <c r="G718" s="133" t="s">
        <v>10663</v>
      </c>
      <c r="H718" s="235">
        <v>0</v>
      </c>
      <c r="I718" s="430">
        <f>VLOOKUP(B:B,[1]MICHELIN!$B:$K,10,0)</f>
        <v>0</v>
      </c>
      <c r="J718" s="132"/>
      <c r="K718" s="133" t="s">
        <v>1981</v>
      </c>
      <c r="L718" s="133">
        <v>10</v>
      </c>
      <c r="M718" s="135" t="s">
        <v>2014</v>
      </c>
      <c r="N718" s="236">
        <v>23850</v>
      </c>
      <c r="O718" s="236">
        <v>0</v>
      </c>
      <c r="P718" s="237">
        <v>23850</v>
      </c>
      <c r="Q718" s="238">
        <f t="shared" si="274"/>
        <v>20727.272727272724</v>
      </c>
      <c r="R718" s="144">
        <f t="shared" si="275"/>
        <v>0.38245614035087711</v>
      </c>
      <c r="S718" s="197">
        <v>1074475800</v>
      </c>
      <c r="T718" s="305" t="s">
        <v>8375</v>
      </c>
      <c r="U718" s="194">
        <f t="shared" si="276"/>
        <v>23850</v>
      </c>
      <c r="W718" s="239">
        <v>23850</v>
      </c>
      <c r="X718" s="136">
        <f t="shared" si="259"/>
        <v>12800</v>
      </c>
      <c r="Y718" s="240">
        <f t="shared" si="260"/>
        <v>20727.272727272724</v>
      </c>
      <c r="Z718" s="142">
        <f t="shared" si="261"/>
        <v>7.7316561844863685E-2</v>
      </c>
      <c r="AA718" s="137">
        <f t="shared" si="262"/>
        <v>0.38245614035087711</v>
      </c>
      <c r="AB718" s="145"/>
      <c r="AC718" s="189">
        <f t="shared" si="272"/>
        <v>23382</v>
      </c>
      <c r="AD718" s="187">
        <f t="shared" si="273"/>
        <v>25694</v>
      </c>
      <c r="AE718" s="129">
        <f t="shared" si="266"/>
        <v>2312.46</v>
      </c>
      <c r="AF718" s="130">
        <f t="shared" si="267"/>
        <v>468.46000000000004</v>
      </c>
      <c r="AG718" s="131">
        <f t="shared" si="268"/>
        <v>1.8232272125788124E-2</v>
      </c>
      <c r="AH718" s="138">
        <f t="shared" si="269"/>
        <v>1844</v>
      </c>
      <c r="AI718" s="139">
        <f t="shared" si="270"/>
        <v>7.1767727874211873E-2</v>
      </c>
      <c r="AJ718" s="139">
        <f t="shared" si="271"/>
        <v>0.36422386822508901</v>
      </c>
      <c r="AL718" s="197">
        <v>2355518157073</v>
      </c>
      <c r="AM718" s="197">
        <v>4985009758137</v>
      </c>
      <c r="AN718" s="197" t="s">
        <v>3742</v>
      </c>
      <c r="AO718" s="241" t="s">
        <v>1846</v>
      </c>
      <c r="AP718" s="241" t="s">
        <v>1847</v>
      </c>
      <c r="AQ718" s="242" t="s">
        <v>72</v>
      </c>
      <c r="AR718" s="242">
        <v>40000</v>
      </c>
      <c r="AS718" s="431">
        <v>12800</v>
      </c>
      <c r="AT718" s="431">
        <v>1050</v>
      </c>
      <c r="AU718" s="211" t="s">
        <v>3956</v>
      </c>
      <c r="AV718" s="197" t="s">
        <v>2239</v>
      </c>
      <c r="AW718" s="134" t="str">
        <f>IFERROR(VLOOKUP(AV:AV,Q商品!B:E,4,0),"")</f>
        <v>2022年製 X-ICE SNOW SUV 235/55R18 104T XL スタッドレスタイヤ 翌営業日発送</v>
      </c>
      <c r="AX718" s="134" t="str">
        <f>IFERROR(VLOOKUP(B:B,在庫!B:M,12,0),"")</f>
        <v/>
      </c>
      <c r="AY718" s="134" t="str">
        <f>IFERROR(VLOOKUP(B:B,在庫!B:L,10,0),"")</f>
        <v/>
      </c>
      <c r="AZ718" s="244" t="str">
        <f>VLOOKUP(AL:AL,[1]MICHELIN!$B:$AH,32,0)</f>
        <v>×</v>
      </c>
      <c r="BA718" s="244" t="str">
        <f>VLOOKUP(AL:AL,[1]MICHELIN!$B:$AH,33,0)</f>
        <v/>
      </c>
      <c r="BC718" s="11" t="s">
        <v>2055</v>
      </c>
      <c r="BD718" s="11">
        <v>1</v>
      </c>
    </row>
    <row r="719" spans="1:56" s="11" customFormat="1" ht="19.5" customHeight="1">
      <c r="A719" s="11">
        <f t="shared" si="264"/>
        <v>1</v>
      </c>
      <c r="B719" s="249">
        <f t="shared" si="265"/>
        <v>2055516157005</v>
      </c>
      <c r="C719" s="235">
        <f>VLOOKUP(B:B,[1]MICHELIN!$B:$K,9,0)</f>
        <v>12</v>
      </c>
      <c r="D719" s="11" t="s">
        <v>8699</v>
      </c>
      <c r="E719" s="397" t="s">
        <v>5654</v>
      </c>
      <c r="F719" s="160" t="s">
        <v>6208</v>
      </c>
      <c r="G719" s="133" t="s">
        <v>10663</v>
      </c>
      <c r="H719" s="235">
        <v>0</v>
      </c>
      <c r="I719" s="430">
        <f>VLOOKUP(B:B,[1]MICHELIN!$B:$K,10,0)</f>
        <v>0</v>
      </c>
      <c r="J719" s="132">
        <v>72</v>
      </c>
      <c r="K719" s="133" t="s">
        <v>1981</v>
      </c>
      <c r="L719" s="133">
        <v>17</v>
      </c>
      <c r="M719" s="135" t="s">
        <v>2024</v>
      </c>
      <c r="N719" s="236" t="s">
        <v>8639</v>
      </c>
      <c r="O719" s="236" t="s">
        <v>2381</v>
      </c>
      <c r="P719" s="237">
        <v>15199</v>
      </c>
      <c r="Q719" s="238">
        <f t="shared" si="274"/>
        <v>13339.999999999998</v>
      </c>
      <c r="R719" s="144">
        <f t="shared" si="275"/>
        <v>-0.38305847076461785</v>
      </c>
      <c r="S719" s="197">
        <v>1074475773</v>
      </c>
      <c r="T719" s="305" t="s">
        <v>8381</v>
      </c>
      <c r="U719" s="194">
        <f t="shared" si="276"/>
        <v>24915</v>
      </c>
      <c r="W719" s="239">
        <v>24915</v>
      </c>
      <c r="X719" s="136">
        <f t="shared" si="259"/>
        <v>18450</v>
      </c>
      <c r="Y719" s="240">
        <f t="shared" si="260"/>
        <v>22172.727272727272</v>
      </c>
      <c r="Z719" s="142">
        <f t="shared" si="261"/>
        <v>0.89034439045003166</v>
      </c>
      <c r="AA719" s="137">
        <f t="shared" si="262"/>
        <v>0.16789667896678964</v>
      </c>
      <c r="AB719" s="145"/>
      <c r="AC719" s="189">
        <f t="shared" si="272"/>
        <v>24426</v>
      </c>
      <c r="AD719" s="187">
        <f t="shared" si="273"/>
        <v>26841</v>
      </c>
      <c r="AE719" s="129">
        <f t="shared" si="266"/>
        <v>2415.69</v>
      </c>
      <c r="AF719" s="130">
        <f t="shared" si="267"/>
        <v>489.69000000000005</v>
      </c>
      <c r="AG719" s="131">
        <f t="shared" si="268"/>
        <v>1.8244104168995197E-2</v>
      </c>
      <c r="AH719" s="138">
        <f t="shared" si="269"/>
        <v>1926</v>
      </c>
      <c r="AI719" s="139">
        <f t="shared" si="270"/>
        <v>7.1755895831004807E-2</v>
      </c>
      <c r="AJ719" s="139">
        <f t="shared" si="271"/>
        <v>0.14965257479779445</v>
      </c>
      <c r="AL719" s="197">
        <v>2055516157005</v>
      </c>
      <c r="AM719" s="197">
        <v>4985009757215</v>
      </c>
      <c r="AN719" s="197" t="s">
        <v>3950</v>
      </c>
      <c r="AO719" s="241" t="s">
        <v>3946</v>
      </c>
      <c r="AP719" s="241" t="s">
        <v>5287</v>
      </c>
      <c r="AQ719" s="242" t="s">
        <v>35</v>
      </c>
      <c r="AR719" s="242">
        <v>42900</v>
      </c>
      <c r="AS719" s="431">
        <f>VLOOKUP(B:B,[1]MICHELIN!$B:$K,8,0)</f>
        <v>18450</v>
      </c>
      <c r="AT719" s="431">
        <v>525</v>
      </c>
      <c r="AU719" s="211" t="s">
        <v>3956</v>
      </c>
      <c r="AV719" s="197" t="s">
        <v>6994</v>
      </c>
      <c r="AW719" s="134" t="str">
        <f>IFERROR(VLOOKUP(AV:AV,Q商品!B:E,4,0),"")</f>
        <v>2023年製 X-ICE SNOW 205/55R16 94H XL スタッドレス 翌営業日発送</v>
      </c>
      <c r="AX719" s="134" t="str">
        <f>IFERROR(VLOOKUP(B:B,在庫!B:M,12,0),"")</f>
        <v/>
      </c>
      <c r="AY719" s="134" t="str">
        <f>IFERROR(VLOOKUP(B:B,在庫!B:L,10,0),"")</f>
        <v/>
      </c>
      <c r="AZ719" s="244" t="str">
        <f>VLOOKUP(AL:AL,[1]MICHELIN!$B:$AH,32,0)</f>
        <v/>
      </c>
      <c r="BA719" s="244" t="str">
        <f>VLOOKUP(AL:AL,[1]MICHELIN!$B:$AH,33,0)</f>
        <v/>
      </c>
      <c r="BC719" s="11" t="s">
        <v>2055</v>
      </c>
      <c r="BD719" s="11">
        <v>1</v>
      </c>
    </row>
    <row r="720" spans="1:56" s="11" customFormat="1" ht="19.5" customHeight="1">
      <c r="A720" s="11">
        <f t="shared" si="264"/>
        <v>1</v>
      </c>
      <c r="B720" s="249">
        <f t="shared" si="265"/>
        <v>2356017157069</v>
      </c>
      <c r="C720" s="235">
        <f>VLOOKUP(B:B,[1]MICHELIN!$B:$K,9,0)</f>
        <v>0</v>
      </c>
      <c r="D720" s="11" t="s">
        <v>8699</v>
      </c>
      <c r="E720" s="397" t="s">
        <v>5666</v>
      </c>
      <c r="F720" s="160" t="s">
        <v>6209</v>
      </c>
      <c r="G720" s="133" t="s">
        <v>10661</v>
      </c>
      <c r="H720" s="235">
        <v>0</v>
      </c>
      <c r="I720" s="430">
        <f>VLOOKUP(B:B,[1]MICHELIN!$B:$K,10,0)</f>
        <v>0</v>
      </c>
      <c r="J720" s="132"/>
      <c r="K720" s="133" t="s">
        <v>1981</v>
      </c>
      <c r="L720" s="133">
        <v>18</v>
      </c>
      <c r="M720" s="135"/>
      <c r="N720" s="236"/>
      <c r="O720" s="236"/>
      <c r="P720" s="237"/>
      <c r="Q720" s="238">
        <f t="shared" si="274"/>
        <v>-954.5454545454545</v>
      </c>
      <c r="R720" s="144">
        <f t="shared" si="275"/>
        <v>16.588571428571427</v>
      </c>
      <c r="S720" s="197">
        <v>1074475772</v>
      </c>
      <c r="T720" s="305" t="s">
        <v>8382</v>
      </c>
      <c r="U720" s="194">
        <f t="shared" si="276"/>
        <v>0</v>
      </c>
      <c r="W720" s="239"/>
      <c r="X720" s="136">
        <f t="shared" si="259"/>
        <v>14880</v>
      </c>
      <c r="Y720" s="240">
        <f t="shared" si="260"/>
        <v>-954.5454545454545</v>
      </c>
      <c r="Z720" s="142" t="str">
        <f t="shared" si="261"/>
        <v/>
      </c>
      <c r="AA720" s="137">
        <f t="shared" si="262"/>
        <v>16.588571428571427</v>
      </c>
      <c r="AB720" s="145"/>
      <c r="AC720" s="189">
        <f t="shared" si="272"/>
        <v>0</v>
      </c>
      <c r="AD720" s="187">
        <f t="shared" si="273"/>
        <v>0</v>
      </c>
      <c r="AE720" s="129">
        <f t="shared" si="266"/>
        <v>0</v>
      </c>
      <c r="AF720" s="130">
        <f t="shared" si="267"/>
        <v>0</v>
      </c>
      <c r="AG720" s="131" t="str">
        <f t="shared" si="268"/>
        <v/>
      </c>
      <c r="AH720" s="138">
        <f t="shared" si="269"/>
        <v>0</v>
      </c>
      <c r="AI720" s="139" t="str">
        <f t="shared" si="270"/>
        <v/>
      </c>
      <c r="AJ720" s="139" t="str">
        <f t="shared" si="271"/>
        <v/>
      </c>
      <c r="AL720" s="197">
        <v>2356017157069</v>
      </c>
      <c r="AM720" s="197">
        <v>4985009758076</v>
      </c>
      <c r="AN720" s="197" t="s">
        <v>3951</v>
      </c>
      <c r="AO720" s="241" t="s">
        <v>3952</v>
      </c>
      <c r="AP720" s="241" t="s">
        <v>5293</v>
      </c>
      <c r="AQ720" s="242" t="s">
        <v>3953</v>
      </c>
      <c r="AR720" s="242">
        <v>34600</v>
      </c>
      <c r="AS720" s="431">
        <v>14880</v>
      </c>
      <c r="AT720" s="431">
        <v>1050</v>
      </c>
      <c r="AU720" s="211" t="s">
        <v>3956</v>
      </c>
      <c r="AV720" s="197" t="s">
        <v>4589</v>
      </c>
      <c r="AW720" s="134" t="str">
        <f>IFERROR(VLOOKUP(AV:AV,Q商品!B:E,4,0),"")</f>
        <v>2022年製 X-ICE SNOW SUV 235/60R17 106T XL MICHELIN スタッドレス 翌営業日発送</v>
      </c>
      <c r="AX720" s="134" t="str">
        <f>IFERROR(VLOOKUP(B:B,在庫!B:M,12,0),"")</f>
        <v/>
      </c>
      <c r="AY720" s="134" t="str">
        <f>IFERROR(VLOOKUP(B:B,在庫!B:L,10,0),"")</f>
        <v/>
      </c>
      <c r="AZ720" s="244" t="str">
        <f>VLOOKUP(AL:AL,[1]MICHELIN!$B:$AH,32,0)</f>
        <v/>
      </c>
      <c r="BA720" s="244" t="str">
        <f>VLOOKUP(AL:AL,[1]MICHELIN!$B:$AH,33,0)</f>
        <v/>
      </c>
      <c r="BC720" s="11" t="s">
        <v>150</v>
      </c>
      <c r="BD720" s="11">
        <v>10</v>
      </c>
    </row>
    <row r="721" spans="1:57" s="11" customFormat="1" ht="19.5" customHeight="1">
      <c r="A721" s="11">
        <f t="shared" si="264"/>
        <v>2</v>
      </c>
      <c r="B721" s="249">
        <f t="shared" si="265"/>
        <v>2256517157067</v>
      </c>
      <c r="C721" s="235">
        <f>VLOOKUP(B:B,[1]MICHELIN!$B:$K,9,0)</f>
        <v>16</v>
      </c>
      <c r="D721" s="11" t="s">
        <v>8699</v>
      </c>
      <c r="E721" s="397" t="s">
        <v>5664</v>
      </c>
      <c r="F721" s="160" t="s">
        <v>6201</v>
      </c>
      <c r="G721" s="133" t="s">
        <v>10663</v>
      </c>
      <c r="H721" s="235">
        <v>0</v>
      </c>
      <c r="I721" s="430">
        <f>VLOOKUP(B:B,[1]MICHELIN!$B:$K,10,0)</f>
        <v>0</v>
      </c>
      <c r="J721" s="132"/>
      <c r="K721" s="133" t="s">
        <v>1981</v>
      </c>
      <c r="L721" s="351" t="s">
        <v>8574</v>
      </c>
      <c r="M721" s="135" t="s">
        <v>2014</v>
      </c>
      <c r="N721" s="236">
        <v>17499</v>
      </c>
      <c r="O721" s="236">
        <v>0</v>
      </c>
      <c r="P721" s="237">
        <v>17499</v>
      </c>
      <c r="Q721" s="238">
        <f t="shared" si="274"/>
        <v>14953.636363636362</v>
      </c>
      <c r="R721" s="144">
        <f t="shared" si="275"/>
        <v>0.10523436075141337</v>
      </c>
      <c r="S721" s="197">
        <v>1074475801</v>
      </c>
      <c r="T721" s="305" t="s">
        <v>8374</v>
      </c>
      <c r="U721" s="194">
        <f t="shared" si="276"/>
        <v>17499</v>
      </c>
      <c r="W721" s="239">
        <v>17499</v>
      </c>
      <c r="X721" s="136">
        <f t="shared" si="259"/>
        <v>13380</v>
      </c>
      <c r="Y721" s="240">
        <f t="shared" si="260"/>
        <v>14953.636363636362</v>
      </c>
      <c r="Z721" s="142">
        <f t="shared" si="261"/>
        <v>7.7261557803303127E-2</v>
      </c>
      <c r="AA721" s="137">
        <f t="shared" si="262"/>
        <v>0.10523436075141337</v>
      </c>
      <c r="AB721" s="145"/>
      <c r="AC721" s="189">
        <f t="shared" si="272"/>
        <v>17155</v>
      </c>
      <c r="AD721" s="187">
        <f t="shared" si="273"/>
        <v>18851</v>
      </c>
      <c r="AE721" s="129">
        <f t="shared" si="266"/>
        <v>1696.59</v>
      </c>
      <c r="AF721" s="130">
        <f t="shared" si="267"/>
        <v>344.58999999999992</v>
      </c>
      <c r="AG721" s="131">
        <f t="shared" si="268"/>
        <v>1.8279666861174469E-2</v>
      </c>
      <c r="AH721" s="138">
        <f t="shared" si="269"/>
        <v>1352</v>
      </c>
      <c r="AI721" s="139">
        <f t="shared" si="270"/>
        <v>7.1720333138825532E-2</v>
      </c>
      <c r="AJ721" s="139">
        <f t="shared" si="271"/>
        <v>8.695469389023891E-2</v>
      </c>
      <c r="AL721" s="197">
        <v>2256517157067</v>
      </c>
      <c r="AM721" s="197">
        <v>4985009758069</v>
      </c>
      <c r="AN721" s="197" t="s">
        <v>3741</v>
      </c>
      <c r="AO721" s="241" t="s">
        <v>3952</v>
      </c>
      <c r="AP721" s="241" t="s">
        <v>5294</v>
      </c>
      <c r="AQ721" s="242" t="s">
        <v>74</v>
      </c>
      <c r="AR721" s="242">
        <v>31100</v>
      </c>
      <c r="AS721" s="431">
        <v>13380</v>
      </c>
      <c r="AT721" s="431">
        <v>1050</v>
      </c>
      <c r="AU721" s="211" t="s">
        <v>3956</v>
      </c>
      <c r="AV721" s="197" t="s">
        <v>2238</v>
      </c>
      <c r="AW721" s="134" t="str">
        <f>IFERROR(VLOOKUP(AV:AV,Q商品!B:E,4,0),"")</f>
        <v>2022年製 X-ICE SNOW SUV 225/65R17 106T XL スタッドレスタイヤ 翌営業日発送</v>
      </c>
      <c r="AX721" s="134" t="str">
        <f>IFERROR(VLOOKUP(B:B,在庫!B:M,12,0),"")</f>
        <v/>
      </c>
      <c r="AY721" s="134" t="str">
        <f>IFERROR(VLOOKUP(B:B,在庫!B:L,10,0),"")</f>
        <v/>
      </c>
      <c r="AZ721" s="244" t="str">
        <f>VLOOKUP(AL:AL,[1]MICHELIN!$B:$AH,32,0)</f>
        <v/>
      </c>
      <c r="BA721" s="244" t="str">
        <f>VLOOKUP(AL:AL,[1]MICHELIN!$B:$AH,33,0)</f>
        <v/>
      </c>
      <c r="BC721" s="11" t="s">
        <v>2055</v>
      </c>
      <c r="BD721" s="11">
        <v>1</v>
      </c>
    </row>
    <row r="722" spans="1:57" s="11" customFormat="1" ht="19.5" customHeight="1">
      <c r="A722" s="11">
        <f t="shared" si="264"/>
        <v>1</v>
      </c>
      <c r="B722" s="249">
        <f t="shared" si="265"/>
        <v>2156516157757</v>
      </c>
      <c r="C722" s="235">
        <f>VLOOKUP(B:B,[1]MICHELIN!$B:$K,9,0)</f>
        <v>1</v>
      </c>
      <c r="D722" s="11" t="s">
        <v>8927</v>
      </c>
      <c r="E722" s="398" t="s">
        <v>8873</v>
      </c>
      <c r="F722" s="160"/>
      <c r="G722" s="134" t="e">
        <v>#N/A</v>
      </c>
      <c r="H722" s="235">
        <v>0</v>
      </c>
      <c r="I722" s="430">
        <f>VLOOKUP(B:B,[1]MICHELIN!$B:$K,10,0)</f>
        <v>0</v>
      </c>
      <c r="J722" s="132"/>
      <c r="K722" s="133" t="s">
        <v>6150</v>
      </c>
      <c r="L722" s="133"/>
      <c r="M722" s="135"/>
      <c r="N722" s="236"/>
      <c r="O722" s="236"/>
      <c r="P722" s="237"/>
      <c r="Q722" s="238"/>
      <c r="R722" s="144"/>
      <c r="S722" s="197"/>
      <c r="T722" s="305"/>
      <c r="U722" s="194"/>
      <c r="W722" s="239"/>
      <c r="X722" s="136"/>
      <c r="Y722" s="240"/>
      <c r="Z722" s="142"/>
      <c r="AA722" s="137"/>
      <c r="AB722" s="145" t="s">
        <v>8874</v>
      </c>
      <c r="AC722" s="189"/>
      <c r="AD722" s="187"/>
      <c r="AE722" s="129"/>
      <c r="AF722" s="130"/>
      <c r="AG722" s="131"/>
      <c r="AH722" s="138"/>
      <c r="AI722" s="139"/>
      <c r="AJ722" s="139"/>
      <c r="AL722" s="197">
        <v>2156516157757</v>
      </c>
      <c r="AM722" s="197">
        <v>4985009755129</v>
      </c>
      <c r="AN722" s="197" t="s">
        <v>1909</v>
      </c>
      <c r="AO722" s="241" t="s">
        <v>17</v>
      </c>
      <c r="AP722" s="241" t="s">
        <v>1296</v>
      </c>
      <c r="AQ722" s="242" t="s">
        <v>73</v>
      </c>
      <c r="AR722" s="242">
        <v>21600</v>
      </c>
      <c r="AS722" s="431">
        <f>VLOOKUP(B:B,[1]MICHELIN!$B:$K,8,0)</f>
        <v>9940</v>
      </c>
      <c r="AT722" s="431">
        <v>1050</v>
      </c>
      <c r="AU722" s="211"/>
      <c r="AV722" s="197"/>
      <c r="AW722" s="134" t="str">
        <f>IFERROR(VLOOKUP(AV:AV,Q商品!B:E,4,0),"")</f>
        <v/>
      </c>
      <c r="AX722" s="134" t="str">
        <f>IFERROR(VLOOKUP(B:B,在庫!B:M,12,0),"")</f>
        <v/>
      </c>
      <c r="AY722" s="134" t="str">
        <f>IFERROR(VLOOKUP(B:B,在庫!B:L,10,0),"")</f>
        <v/>
      </c>
      <c r="AZ722" s="244" t="str">
        <f>VLOOKUP(AL:AL,[1]MICHELIN!$B:$AH,32,0)</f>
        <v/>
      </c>
      <c r="BA722" s="244" t="str">
        <f>VLOOKUP(AL:AL,[1]MICHELIN!$B:$AH,33,0)</f>
        <v/>
      </c>
      <c r="BC722" s="11" t="e">
        <v>#N/A</v>
      </c>
    </row>
    <row r="723" spans="1:57" s="11" customFormat="1" ht="19.5" customHeight="1">
      <c r="A723" s="11">
        <f t="shared" si="264"/>
        <v>1</v>
      </c>
      <c r="B723" s="249">
        <f t="shared" si="265"/>
        <v>2255517159040</v>
      </c>
      <c r="C723" s="235">
        <f>VLOOKUP(B:B,[1]MICHELIN!$B:$K,9,0)</f>
        <v>0</v>
      </c>
      <c r="D723" s="11" t="s">
        <v>8927</v>
      </c>
      <c r="E723" s="11" t="s">
        <v>10696</v>
      </c>
      <c r="F723" s="160"/>
      <c r="G723" s="133"/>
      <c r="H723" s="235">
        <v>0</v>
      </c>
      <c r="I723" s="430">
        <f>VLOOKUP(B:B,[1]MICHELIN!$B:$K,10,0)</f>
        <v>0</v>
      </c>
      <c r="J723" s="132"/>
      <c r="K723" s="133"/>
      <c r="L723" s="133"/>
      <c r="M723" s="135"/>
      <c r="N723" s="236"/>
      <c r="O723" s="236"/>
      <c r="P723" s="237"/>
      <c r="Q723" s="238"/>
      <c r="R723" s="144"/>
      <c r="S723" s="197">
        <v>1074476759</v>
      </c>
      <c r="T723" s="302" t="s">
        <v>10693</v>
      </c>
      <c r="U723" s="194"/>
      <c r="W723" s="239"/>
      <c r="X723" s="136"/>
      <c r="Y723" s="240"/>
      <c r="Z723" s="142"/>
      <c r="AA723" s="137"/>
      <c r="AB723" s="145"/>
      <c r="AC723" s="189"/>
      <c r="AD723" s="187"/>
      <c r="AE723" s="129"/>
      <c r="AF723" s="130"/>
      <c r="AG723" s="131"/>
      <c r="AH723" s="138"/>
      <c r="AI723" s="139"/>
      <c r="AJ723" s="139"/>
      <c r="AL723" s="326">
        <v>2255517159040</v>
      </c>
      <c r="AM723" s="197"/>
      <c r="AN723" s="197"/>
      <c r="AO723" s="241"/>
      <c r="AP723" s="241"/>
      <c r="AQ723" s="242"/>
      <c r="AR723" s="242"/>
      <c r="AS723" s="431"/>
      <c r="AT723" s="431"/>
      <c r="AU723" s="211"/>
      <c r="AV723" s="197" t="s">
        <v>10695</v>
      </c>
      <c r="AW723" s="134" t="s">
        <v>10694</v>
      </c>
      <c r="AX723" s="134" t="str">
        <f>IFERROR(VLOOKUP(B:B,在庫!B:M,12,0),"")</f>
        <v/>
      </c>
      <c r="AY723" s="134" t="str">
        <f>IFERROR(VLOOKUP(B:B,在庫!B:L,10,0),"")</f>
        <v/>
      </c>
      <c r="AZ723" s="244">
        <f>VLOOKUP(AL:AL,[1]MICHELIN!$B:$AH,32,0)</f>
        <v>605880301</v>
      </c>
      <c r="BA723" s="244">
        <f>VLOOKUP(AL:AL,[1]MICHELIN!$B:$AH,33,0)</f>
        <v>605880356</v>
      </c>
      <c r="BE723" s="2"/>
    </row>
    <row r="724" spans="1:57" s="11" customFormat="1" ht="19.5" customHeight="1">
      <c r="A724" s="11">
        <f t="shared" si="264"/>
        <v>1</v>
      </c>
      <c r="B724" s="249">
        <f t="shared" si="265"/>
        <v>1855516157705</v>
      </c>
      <c r="C724" s="235">
        <f>VLOOKUP(B:B,[1]MICHELIN!$B:$K,9,0)</f>
        <v>8</v>
      </c>
      <c r="D724" s="11" t="s">
        <v>8690</v>
      </c>
      <c r="E724" s="397" t="s">
        <v>914</v>
      </c>
      <c r="F724" s="160" t="s">
        <v>8390</v>
      </c>
      <c r="G724" s="133" t="s">
        <v>10663</v>
      </c>
      <c r="H724" s="235">
        <v>0</v>
      </c>
      <c r="I724" s="430">
        <f>VLOOKUP(B:B,[1]MICHELIN!$B:$K,10,0)</f>
        <v>0</v>
      </c>
      <c r="J724" s="132"/>
      <c r="K724" s="133" t="s">
        <v>6150</v>
      </c>
      <c r="L724" s="133">
        <v>2</v>
      </c>
      <c r="M724" s="135" t="s">
        <v>2014</v>
      </c>
      <c r="N724" s="236" t="s">
        <v>3912</v>
      </c>
      <c r="O724" s="236">
        <v>0</v>
      </c>
      <c r="P724" s="237">
        <v>15180</v>
      </c>
      <c r="Q724" s="238">
        <f t="shared" ref="Q724:Q765" si="277">(P724-AT724)/1.1</f>
        <v>13322.727272727272</v>
      </c>
      <c r="R724" s="144">
        <f t="shared" ref="R724:R764" si="278">IFERROR((Q724-X724)/Q724,"")</f>
        <v>0.13531218014329577</v>
      </c>
      <c r="S724" s="197">
        <v>1074476187</v>
      </c>
      <c r="T724" s="305" t="s">
        <v>7760</v>
      </c>
      <c r="U724" s="194">
        <f t="shared" ref="U724:U769" si="279">W724-V724</f>
        <v>15180</v>
      </c>
      <c r="W724" s="239">
        <v>15180</v>
      </c>
      <c r="X724" s="136">
        <f t="shared" ref="X724:X769" si="280">AS724</f>
        <v>11520</v>
      </c>
      <c r="Y724" s="240">
        <f t="shared" ref="Y724:Y769" si="281">(W724-AT724)/1.1</f>
        <v>13322.727272727272</v>
      </c>
      <c r="Z724" s="142">
        <f t="shared" ref="Z724:Z769" si="282">IFERROR(-1+(AD724/N724),"")</f>
        <v>7.7272727272727382E-2</v>
      </c>
      <c r="AA724" s="137">
        <f t="shared" ref="AA724:AA769" si="283">IFERROR((Y724-X724)/Y724,"")</f>
        <v>0.13531218014329577</v>
      </c>
      <c r="AB724" s="334"/>
      <c r="AC724" s="189">
        <f t="shared" ref="AC724:AC747" si="284">ROUNDDOWN(U724/1.02,0)</f>
        <v>14882</v>
      </c>
      <c r="AD724" s="187">
        <f t="shared" ref="AD724:AD747" si="285">ROUNDDOWN(AC724/0.91,0)</f>
        <v>16353</v>
      </c>
      <c r="AE724" s="129">
        <f t="shared" ref="AE724:AE769" si="286">AD724*0.09</f>
        <v>1471.77</v>
      </c>
      <c r="AF724" s="130">
        <f t="shared" ref="AF724:AF769" si="287">AE724-AH724</f>
        <v>298.77</v>
      </c>
      <c r="AG724" s="131">
        <f t="shared" ref="AG724:AG769" si="288">IFERROR(AF724/AD724,"")</f>
        <v>1.8270042194092825E-2</v>
      </c>
      <c r="AH724" s="138">
        <f t="shared" ref="AH724:AH769" si="289">AD724-U724</f>
        <v>1173</v>
      </c>
      <c r="AI724" s="139">
        <f t="shared" ref="AI724:AI769" si="290">IFERROR(AH724/AD724,"")</f>
        <v>7.1729957805907171E-2</v>
      </c>
      <c r="AJ724" s="139">
        <f t="shared" ref="AJ724:AJ764" si="291">IFERROR(AA724-AG724,"")</f>
        <v>0.11704213794920294</v>
      </c>
      <c r="AL724" s="197">
        <v>1855516157705</v>
      </c>
      <c r="AM724" s="197">
        <v>4985009753361</v>
      </c>
      <c r="AN724" s="197" t="s">
        <v>3687</v>
      </c>
      <c r="AO724" s="241" t="s">
        <v>0</v>
      </c>
      <c r="AP724" s="241" t="s">
        <v>913</v>
      </c>
      <c r="AQ724" s="242" t="s">
        <v>98</v>
      </c>
      <c r="AR724" s="242">
        <v>24000</v>
      </c>
      <c r="AS724" s="431">
        <v>11520</v>
      </c>
      <c r="AT724" s="431">
        <v>525</v>
      </c>
      <c r="AU724" s="211" t="s">
        <v>3956</v>
      </c>
      <c r="AV724" s="197" t="s">
        <v>236</v>
      </c>
      <c r="AW724" s="134" t="str">
        <f>IFERROR(VLOOKUP(AV:AV,Q商品!B:E,4,0),"")</f>
        <v>2023年製 CROSSCLIMATE2 185/55R16 83V オールシーズンタイヤ 翌営業日発送</v>
      </c>
      <c r="AX724" s="134" t="str">
        <f>IFERROR(VLOOKUP(B:B,在庫!B:M,12,0),"")</f>
        <v/>
      </c>
      <c r="AY724" s="134" t="str">
        <f>IFERROR(VLOOKUP(B:B,在庫!B:L,10,0),"")</f>
        <v/>
      </c>
      <c r="AZ724" s="244">
        <f>VLOOKUP(AL:AL,[1]MICHELIN!$B:$AH,32,0)</f>
        <v>605922073</v>
      </c>
      <c r="BA724" s="244">
        <f>VLOOKUP(AL:AL,[1]MICHELIN!$B:$AH,33,0)</f>
        <v>605922126</v>
      </c>
      <c r="BC724" s="11" t="s">
        <v>2055</v>
      </c>
    </row>
    <row r="725" spans="1:57" s="11" customFormat="1" ht="19.5" customHeight="1">
      <c r="A725" s="11">
        <f t="shared" si="264"/>
        <v>1</v>
      </c>
      <c r="B725" s="249">
        <f t="shared" si="265"/>
        <v>1956515157700</v>
      </c>
      <c r="C725" s="235">
        <f>VLOOKUP(B:B,[1]MICHELIN!$B:$K,9,0)</f>
        <v>121</v>
      </c>
      <c r="D725" s="11" t="s">
        <v>8690</v>
      </c>
      <c r="E725" s="397" t="s">
        <v>1010</v>
      </c>
      <c r="F725" s="160" t="s">
        <v>6801</v>
      </c>
      <c r="G725" s="133" t="s">
        <v>10663</v>
      </c>
      <c r="H725" s="235">
        <v>0</v>
      </c>
      <c r="I725" s="430">
        <f>VLOOKUP(B:B,[1]MICHELIN!$B:$K,10,0)</f>
        <v>0</v>
      </c>
      <c r="J725" s="132">
        <v>153</v>
      </c>
      <c r="K725" s="133" t="s">
        <v>6150</v>
      </c>
      <c r="L725" s="133">
        <v>8</v>
      </c>
      <c r="M725" s="135" t="s">
        <v>3998</v>
      </c>
      <c r="N725" s="236">
        <v>13099</v>
      </c>
      <c r="O725" s="236">
        <v>0</v>
      </c>
      <c r="P725" s="237">
        <v>13099</v>
      </c>
      <c r="Q725" s="238">
        <f t="shared" si="277"/>
        <v>11430.90909090909</v>
      </c>
      <c r="R725" s="144">
        <f t="shared" si="278"/>
        <v>0.12605376173055505</v>
      </c>
      <c r="S725" s="197">
        <v>1074476333</v>
      </c>
      <c r="T725" s="305" t="s">
        <v>7766</v>
      </c>
      <c r="U725" s="194">
        <f t="shared" si="279"/>
        <v>13099</v>
      </c>
      <c r="W725" s="239">
        <v>13099</v>
      </c>
      <c r="X725" s="136">
        <f t="shared" si="280"/>
        <v>9990</v>
      </c>
      <c r="Y725" s="240">
        <f t="shared" si="281"/>
        <v>11430.90909090909</v>
      </c>
      <c r="Z725" s="142">
        <f t="shared" si="282"/>
        <v>7.7334147644858353E-2</v>
      </c>
      <c r="AA725" s="137">
        <f t="shared" si="283"/>
        <v>0.12605376173055505</v>
      </c>
      <c r="AB725" s="145">
        <v>1</v>
      </c>
      <c r="AC725" s="189">
        <f t="shared" si="284"/>
        <v>12842</v>
      </c>
      <c r="AD725" s="187">
        <f t="shared" si="285"/>
        <v>14112</v>
      </c>
      <c r="AE725" s="129">
        <f t="shared" si="286"/>
        <v>1270.08</v>
      </c>
      <c r="AF725" s="130">
        <f t="shared" si="287"/>
        <v>257.07999999999993</v>
      </c>
      <c r="AG725" s="131">
        <f t="shared" si="288"/>
        <v>1.821712018140589E-2</v>
      </c>
      <c r="AH725" s="138">
        <f t="shared" si="289"/>
        <v>1013</v>
      </c>
      <c r="AI725" s="139">
        <f t="shared" si="290"/>
        <v>7.1782879818594103E-2</v>
      </c>
      <c r="AJ725" s="139">
        <f t="shared" si="291"/>
        <v>0.10783664154914915</v>
      </c>
      <c r="AL725" s="197">
        <v>1956515157700</v>
      </c>
      <c r="AM725" s="197">
        <v>4985009753576</v>
      </c>
      <c r="AN725" s="197" t="s">
        <v>3684</v>
      </c>
      <c r="AO725" s="241" t="s">
        <v>0</v>
      </c>
      <c r="AP725" s="241" t="s">
        <v>1002</v>
      </c>
      <c r="AQ725" s="242" t="s">
        <v>43</v>
      </c>
      <c r="AR725" s="242">
        <v>20800</v>
      </c>
      <c r="AS725" s="431">
        <v>9990</v>
      </c>
      <c r="AT725" s="431">
        <v>525</v>
      </c>
      <c r="AU725" s="211" t="s">
        <v>3956</v>
      </c>
      <c r="AV725" s="197" t="s">
        <v>242</v>
      </c>
      <c r="AW725" s="134" t="str">
        <f>IFERROR(VLOOKUP(AV:AV,Q商品!B:E,4,0),"")</f>
        <v>2023年製 CROSSCLIMATE2 195/65R15 95V XL オールシーズンタイヤ 翌営業日発送</v>
      </c>
      <c r="AX725" s="134" t="str">
        <f>IFERROR(VLOOKUP(B:B,在庫!B:M,12,0),"")</f>
        <v>2023年製</v>
      </c>
      <c r="AY725" s="134">
        <f>IFERROR(VLOOKUP(B:B,在庫!B:L,10,0),"")</f>
        <v>1</v>
      </c>
      <c r="AZ725" s="244">
        <f>VLOOKUP(AL:AL,[1]MICHELIN!$B:$AH,32,0)</f>
        <v>605922081</v>
      </c>
      <c r="BA725" s="244">
        <f>VLOOKUP(AL:AL,[1]MICHELIN!$B:$AH,33,0)</f>
        <v>605922134</v>
      </c>
      <c r="BC725" s="11" t="s">
        <v>2055</v>
      </c>
    </row>
    <row r="726" spans="1:57" s="11" customFormat="1" ht="19.5" customHeight="1">
      <c r="A726" s="247">
        <f t="shared" si="264"/>
        <v>1</v>
      </c>
      <c r="B726" s="261">
        <f t="shared" si="265"/>
        <v>2055516159993</v>
      </c>
      <c r="C726" s="235">
        <f>VLOOKUP(B:B,[1]MICHELIN!$B:$K,9,0)</f>
        <v>0</v>
      </c>
      <c r="D726" s="11" t="s">
        <v>8690</v>
      </c>
      <c r="E726" s="397" t="s">
        <v>1791</v>
      </c>
      <c r="F726" s="160" t="s">
        <v>7004</v>
      </c>
      <c r="G726" s="134" t="e">
        <v>#N/A</v>
      </c>
      <c r="H726" s="235">
        <v>0</v>
      </c>
      <c r="I726" s="430">
        <f>VLOOKUP(B:B,[1]MICHELIN!$B:$K,10,0)</f>
        <v>0</v>
      </c>
      <c r="J726" s="132"/>
      <c r="K726" s="133" t="s">
        <v>6150</v>
      </c>
      <c r="L726" s="133">
        <v>13</v>
      </c>
      <c r="M726" s="135"/>
      <c r="N726" s="236"/>
      <c r="O726" s="236"/>
      <c r="P726" s="237"/>
      <c r="Q726" s="238">
        <f t="shared" si="277"/>
        <v>-477.27272727272725</v>
      </c>
      <c r="R726" s="144">
        <f t="shared" si="278"/>
        <v>19.855047619047621</v>
      </c>
      <c r="S726" s="248"/>
      <c r="T726" s="305"/>
      <c r="U726" s="194">
        <f t="shared" si="279"/>
        <v>0</v>
      </c>
      <c r="W726" s="239"/>
      <c r="X726" s="136">
        <f t="shared" si="280"/>
        <v>8999</v>
      </c>
      <c r="Y726" s="240">
        <f t="shared" si="281"/>
        <v>-477.27272727272725</v>
      </c>
      <c r="Z726" s="142" t="str">
        <f t="shared" si="282"/>
        <v/>
      </c>
      <c r="AA726" s="137">
        <f t="shared" si="283"/>
        <v>19.855047619047621</v>
      </c>
      <c r="AB726" s="334" t="s">
        <v>8915</v>
      </c>
      <c r="AC726" s="189">
        <f t="shared" si="284"/>
        <v>0</v>
      </c>
      <c r="AD726" s="187">
        <f t="shared" si="285"/>
        <v>0</v>
      </c>
      <c r="AE726" s="129">
        <f t="shared" si="286"/>
        <v>0</v>
      </c>
      <c r="AF726" s="130">
        <f t="shared" si="287"/>
        <v>0</v>
      </c>
      <c r="AG726" s="131" t="str">
        <f t="shared" si="288"/>
        <v/>
      </c>
      <c r="AH726" s="138">
        <f t="shared" si="289"/>
        <v>0</v>
      </c>
      <c r="AI726" s="139" t="str">
        <f t="shared" si="290"/>
        <v/>
      </c>
      <c r="AJ726" s="139" t="str">
        <f t="shared" si="291"/>
        <v/>
      </c>
      <c r="AL726" s="197">
        <v>2055516159993</v>
      </c>
      <c r="AM726" s="197" t="s">
        <v>152</v>
      </c>
      <c r="AN726" s="197" t="s">
        <v>152</v>
      </c>
      <c r="AO726" s="241" t="s">
        <v>146</v>
      </c>
      <c r="AP726" s="241" t="s">
        <v>1345</v>
      </c>
      <c r="AQ726" s="242" t="s">
        <v>35</v>
      </c>
      <c r="AR726" s="242" t="s">
        <v>152</v>
      </c>
      <c r="AS726" s="431">
        <v>8999</v>
      </c>
      <c r="AT726" s="431">
        <v>525</v>
      </c>
      <c r="AU726" s="211" t="s">
        <v>3957</v>
      </c>
      <c r="AV726" s="197"/>
      <c r="AW726" s="134" t="str">
        <f>IFERROR(VLOOKUP(AV:AV,Q商品!B:E,4,0),"")</f>
        <v/>
      </c>
      <c r="AX726" s="134" t="str">
        <f>IFERROR(VLOOKUP(B:B,在庫!B:M,12,0),"")</f>
        <v/>
      </c>
      <c r="AY726" s="134" t="str">
        <f>IFERROR(VLOOKUP(B:B,在庫!B:L,10,0),"")</f>
        <v/>
      </c>
      <c r="AZ726" s="244" t="str">
        <f>VLOOKUP(AL:AL,[1]MICHELIN!$B:$AH,32,0)</f>
        <v/>
      </c>
      <c r="BA726" s="244" t="str">
        <f>VLOOKUP(AL:AL,[1]MICHELIN!$B:$AH,33,0)</f>
        <v/>
      </c>
      <c r="BC726" s="11" t="e">
        <v>#N/A</v>
      </c>
    </row>
    <row r="727" spans="1:57" s="11" customFormat="1" ht="19.5" customHeight="1">
      <c r="A727" s="11">
        <f t="shared" si="264"/>
        <v>1</v>
      </c>
      <c r="B727" s="249">
        <f t="shared" si="265"/>
        <v>2256017157703</v>
      </c>
      <c r="C727" s="235">
        <f>VLOOKUP(B:B,[1]MICHELIN!$B:$K,9,0)</f>
        <v>59</v>
      </c>
      <c r="D727" s="11" t="s">
        <v>8690</v>
      </c>
      <c r="E727" s="397" t="s">
        <v>941</v>
      </c>
      <c r="F727" s="160" t="s">
        <v>7226</v>
      </c>
      <c r="G727" s="133" t="s">
        <v>10663</v>
      </c>
      <c r="H727" s="235">
        <v>0</v>
      </c>
      <c r="I727" s="430">
        <f>VLOOKUP(B:B,[1]MICHELIN!$B:$K,10,0)</f>
        <v>0</v>
      </c>
      <c r="J727" s="132">
        <v>332</v>
      </c>
      <c r="K727" s="133" t="s">
        <v>1961</v>
      </c>
      <c r="L727" s="133">
        <v>32</v>
      </c>
      <c r="M727" s="135" t="s">
        <v>3998</v>
      </c>
      <c r="N727" s="236" t="s">
        <v>3911</v>
      </c>
      <c r="O727" s="236">
        <v>0</v>
      </c>
      <c r="P727" s="237">
        <v>18900</v>
      </c>
      <c r="Q727" s="238">
        <f t="shared" si="277"/>
        <v>16227.272727272726</v>
      </c>
      <c r="R727" s="144">
        <f t="shared" si="278"/>
        <v>0.10644257703081227</v>
      </c>
      <c r="S727" s="197">
        <v>1074476358</v>
      </c>
      <c r="T727" s="305" t="s">
        <v>7792</v>
      </c>
      <c r="U727" s="194">
        <f t="shared" si="279"/>
        <v>18900</v>
      </c>
      <c r="W727" s="239">
        <v>18900</v>
      </c>
      <c r="X727" s="136">
        <f t="shared" si="280"/>
        <v>14500</v>
      </c>
      <c r="Y727" s="240">
        <f t="shared" si="281"/>
        <v>16227.272727272726</v>
      </c>
      <c r="Z727" s="142">
        <f t="shared" si="282"/>
        <v>7.7301587301587205E-2</v>
      </c>
      <c r="AA727" s="137">
        <f t="shared" si="283"/>
        <v>0.10644257703081227</v>
      </c>
      <c r="AB727" s="145">
        <v>1</v>
      </c>
      <c r="AC727" s="189">
        <f t="shared" si="284"/>
        <v>18529</v>
      </c>
      <c r="AD727" s="187">
        <f t="shared" si="285"/>
        <v>20361</v>
      </c>
      <c r="AE727" s="129">
        <f t="shared" si="286"/>
        <v>1832.49</v>
      </c>
      <c r="AF727" s="130">
        <f t="shared" si="287"/>
        <v>371.49</v>
      </c>
      <c r="AG727" s="131">
        <f t="shared" si="288"/>
        <v>1.8245174598497126E-2</v>
      </c>
      <c r="AH727" s="138">
        <f t="shared" si="289"/>
        <v>1461</v>
      </c>
      <c r="AI727" s="139">
        <f t="shared" si="290"/>
        <v>7.1754825401502867E-2</v>
      </c>
      <c r="AJ727" s="139">
        <f t="shared" si="291"/>
        <v>8.8197402432315136E-2</v>
      </c>
      <c r="AL727" s="197">
        <v>2256017157703</v>
      </c>
      <c r="AM727" s="197">
        <v>4985009753545</v>
      </c>
      <c r="AN727" s="197" t="s">
        <v>3709</v>
      </c>
      <c r="AO727" s="241" t="s">
        <v>0</v>
      </c>
      <c r="AP727" s="241" t="s">
        <v>940</v>
      </c>
      <c r="AQ727" s="242" t="s">
        <v>68</v>
      </c>
      <c r="AR727" s="242">
        <v>30200</v>
      </c>
      <c r="AS727" s="431">
        <f>VLOOKUP(B:B,[1]MICHELIN!$B:$K,8,0)</f>
        <v>14500</v>
      </c>
      <c r="AT727" s="431">
        <v>1050</v>
      </c>
      <c r="AU727" s="211" t="s">
        <v>3956</v>
      </c>
      <c r="AV727" s="197" t="s">
        <v>263</v>
      </c>
      <c r="AW727" s="134" t="str">
        <f>IFERROR(VLOOKUP(AV:AV,Q商品!B:E,4,0),"")</f>
        <v>2023年製以降 CROSSCLIMATE2 225/60R17 99V オールシーズンタイヤ 翌営業日発送</v>
      </c>
      <c r="AX727" s="134" t="str">
        <f>IFERROR(VLOOKUP(B:B,在庫!B:M,12,0),"")</f>
        <v/>
      </c>
      <c r="AY727" s="134" t="str">
        <f>IFERROR(VLOOKUP(B:B,在庫!B:L,10,0),"")</f>
        <v/>
      </c>
      <c r="AZ727" s="244">
        <f>VLOOKUP(AL:AL,[1]MICHELIN!$B:$AH,32,0)</f>
        <v>605922064</v>
      </c>
      <c r="BA727" s="244">
        <f>VLOOKUP(AL:AL,[1]MICHELIN!$B:$AH,33,0)</f>
        <v>605922117</v>
      </c>
      <c r="BC727" s="11" t="s">
        <v>2055</v>
      </c>
    </row>
    <row r="728" spans="1:57" s="11" customFormat="1" ht="19.5" customHeight="1">
      <c r="A728" s="11">
        <f t="shared" si="264"/>
        <v>1</v>
      </c>
      <c r="B728" s="249">
        <f t="shared" si="265"/>
        <v>2355019157718</v>
      </c>
      <c r="C728" s="235">
        <f>VLOOKUP(B:B,[1]MICHELIN!$B:$K,9,0)</f>
        <v>16</v>
      </c>
      <c r="D728" s="11" t="s">
        <v>8690</v>
      </c>
      <c r="E728" s="397" t="s">
        <v>954</v>
      </c>
      <c r="F728" s="160" t="s">
        <v>7229</v>
      </c>
      <c r="G728" s="133" t="s">
        <v>10663</v>
      </c>
      <c r="H728" s="235">
        <v>0</v>
      </c>
      <c r="I728" s="430">
        <f>VLOOKUP(B:B,[1]MICHELIN!$B:$K,10,0)</f>
        <v>0</v>
      </c>
      <c r="J728" s="132">
        <v>2062</v>
      </c>
      <c r="K728" s="133" t="s">
        <v>6150</v>
      </c>
      <c r="L728" s="133">
        <v>39</v>
      </c>
      <c r="M728" s="135" t="s">
        <v>3998</v>
      </c>
      <c r="N728" s="236">
        <v>29400</v>
      </c>
      <c r="O728" s="236">
        <v>0</v>
      </c>
      <c r="P728" s="237">
        <v>29400</v>
      </c>
      <c r="Q728" s="238">
        <f t="shared" si="277"/>
        <v>25772.727272727272</v>
      </c>
      <c r="R728" s="144">
        <f t="shared" si="278"/>
        <v>0.11146384479717811</v>
      </c>
      <c r="S728" s="197">
        <v>1074476173</v>
      </c>
      <c r="T728" s="305" t="s">
        <v>7799</v>
      </c>
      <c r="U728" s="194">
        <f t="shared" si="279"/>
        <v>29400</v>
      </c>
      <c r="W728" s="239">
        <v>29400</v>
      </c>
      <c r="X728" s="136">
        <f t="shared" si="280"/>
        <v>22900</v>
      </c>
      <c r="Y728" s="240">
        <f t="shared" si="281"/>
        <v>25772.727272727272</v>
      </c>
      <c r="Z728" s="142">
        <f t="shared" si="282"/>
        <v>7.7312925170067937E-2</v>
      </c>
      <c r="AA728" s="137">
        <f t="shared" si="283"/>
        <v>0.11146384479717811</v>
      </c>
      <c r="AB728" s="145">
        <v>1</v>
      </c>
      <c r="AC728" s="189">
        <f t="shared" si="284"/>
        <v>28823</v>
      </c>
      <c r="AD728" s="187">
        <f t="shared" si="285"/>
        <v>31673</v>
      </c>
      <c r="AE728" s="129">
        <f t="shared" si="286"/>
        <v>2850.5699999999997</v>
      </c>
      <c r="AF728" s="130">
        <f t="shared" si="287"/>
        <v>577.56999999999971</v>
      </c>
      <c r="AG728" s="131">
        <f t="shared" si="288"/>
        <v>1.8235405550468844E-2</v>
      </c>
      <c r="AH728" s="138">
        <f t="shared" si="289"/>
        <v>2273</v>
      </c>
      <c r="AI728" s="139">
        <f t="shared" si="290"/>
        <v>7.1764594449531149E-2</v>
      </c>
      <c r="AJ728" s="139">
        <f t="shared" si="291"/>
        <v>9.322843924670926E-2</v>
      </c>
      <c r="AL728" s="197">
        <v>2355019157718</v>
      </c>
      <c r="AM728" s="197">
        <v>4985009753705</v>
      </c>
      <c r="AN728" s="197" t="s">
        <v>3726</v>
      </c>
      <c r="AO728" s="241" t="s">
        <v>0</v>
      </c>
      <c r="AP728" s="241" t="s">
        <v>953</v>
      </c>
      <c r="AQ728" s="242" t="s">
        <v>102</v>
      </c>
      <c r="AR728" s="242">
        <v>47700</v>
      </c>
      <c r="AS728" s="431">
        <v>22900</v>
      </c>
      <c r="AT728" s="431">
        <v>1050</v>
      </c>
      <c r="AU728" s="211" t="s">
        <v>3956</v>
      </c>
      <c r="AV728" s="197" t="s">
        <v>269</v>
      </c>
      <c r="AW728" s="134" t="str">
        <f>IFERROR(VLOOKUP(AV:AV,Q商品!B:E,4,0),"")</f>
        <v>2023年製 CROSSCLIMATE2 235/50R19 103V XL VOL オールシーズンタイヤ 翌営業日発送</v>
      </c>
      <c r="AX728" s="134" t="str">
        <f>IFERROR(VLOOKUP(B:B,在庫!B:M,12,0),"")</f>
        <v/>
      </c>
      <c r="AY728" s="134" t="str">
        <f>IFERROR(VLOOKUP(B:B,在庫!B:L,10,0),"")</f>
        <v/>
      </c>
      <c r="AZ728" s="244">
        <f>VLOOKUP(AL:AL,[1]MICHELIN!$B:$AH,32,0)</f>
        <v>605922077</v>
      </c>
      <c r="BA728" s="244">
        <f>VLOOKUP(AL:AL,[1]MICHELIN!$B:$AH,33,0)</f>
        <v>605922130</v>
      </c>
      <c r="BC728" s="11" t="s">
        <v>2055</v>
      </c>
    </row>
    <row r="729" spans="1:57" s="11" customFormat="1" ht="19.5" customHeight="1">
      <c r="A729" s="11">
        <f t="shared" si="264"/>
        <v>1</v>
      </c>
      <c r="B729" s="249">
        <f t="shared" si="265"/>
        <v>2355517157708</v>
      </c>
      <c r="C729" s="235">
        <f>VLOOKUP(B:B,[1]MICHELIN!$B:$K,9,0)</f>
        <v>4</v>
      </c>
      <c r="D729" s="11" t="s">
        <v>8690</v>
      </c>
      <c r="E729" s="397" t="s">
        <v>958</v>
      </c>
      <c r="F729" s="160" t="s">
        <v>8395</v>
      </c>
      <c r="G729" s="133" t="s">
        <v>10663</v>
      </c>
      <c r="H729" s="235">
        <v>0</v>
      </c>
      <c r="I729" s="430">
        <f>VLOOKUP(B:B,[1]MICHELIN!$B:$K,10,0)</f>
        <v>0</v>
      </c>
      <c r="J729" s="132"/>
      <c r="K729" s="133" t="s">
        <v>6150</v>
      </c>
      <c r="L729" s="133">
        <v>40</v>
      </c>
      <c r="M729" s="135"/>
      <c r="N729" s="236"/>
      <c r="O729" s="236"/>
      <c r="P729" s="237"/>
      <c r="Q729" s="238">
        <f t="shared" si="277"/>
        <v>-954.5454545454545</v>
      </c>
      <c r="R729" s="144">
        <f t="shared" si="278"/>
        <v>19.658095238095239</v>
      </c>
      <c r="S729" s="197">
        <v>1074476214</v>
      </c>
      <c r="T729" s="305" t="s">
        <v>7800</v>
      </c>
      <c r="U729" s="194">
        <f t="shared" si="279"/>
        <v>23100</v>
      </c>
      <c r="W729" s="239">
        <v>23100</v>
      </c>
      <c r="X729" s="136">
        <f t="shared" si="280"/>
        <v>17810</v>
      </c>
      <c r="Y729" s="240">
        <f t="shared" si="281"/>
        <v>20045.454545454544</v>
      </c>
      <c r="Z729" s="142" t="str">
        <f t="shared" si="282"/>
        <v/>
      </c>
      <c r="AA729" s="137">
        <f t="shared" si="283"/>
        <v>0.11151927437641718</v>
      </c>
      <c r="AB729" s="334"/>
      <c r="AC729" s="189">
        <f t="shared" si="284"/>
        <v>22647</v>
      </c>
      <c r="AD729" s="187">
        <f t="shared" si="285"/>
        <v>24886</v>
      </c>
      <c r="AE729" s="129">
        <f t="shared" si="286"/>
        <v>2239.7399999999998</v>
      </c>
      <c r="AF729" s="130">
        <f t="shared" si="287"/>
        <v>453.73999999999978</v>
      </c>
      <c r="AG729" s="131">
        <f t="shared" si="288"/>
        <v>1.8232741300329494E-2</v>
      </c>
      <c r="AH729" s="138">
        <f t="shared" si="289"/>
        <v>1786</v>
      </c>
      <c r="AI729" s="139">
        <f t="shared" si="290"/>
        <v>7.1767258699670503E-2</v>
      </c>
      <c r="AJ729" s="139">
        <f t="shared" si="291"/>
        <v>9.3286533076087683E-2</v>
      </c>
      <c r="AL729" s="197">
        <v>2355517157708</v>
      </c>
      <c r="AM729" s="197">
        <v>4985009753446</v>
      </c>
      <c r="AN729" s="197" t="s">
        <v>3707</v>
      </c>
      <c r="AO729" s="241" t="s">
        <v>0</v>
      </c>
      <c r="AP729" s="241" t="s">
        <v>957</v>
      </c>
      <c r="AQ729" s="242" t="s">
        <v>55</v>
      </c>
      <c r="AR729" s="242">
        <v>37100</v>
      </c>
      <c r="AS729" s="431">
        <v>17810</v>
      </c>
      <c r="AT729" s="431">
        <v>1050</v>
      </c>
      <c r="AU729" s="211" t="s">
        <v>3956</v>
      </c>
      <c r="AV729" s="197" t="s">
        <v>270</v>
      </c>
      <c r="AW729" s="134" t="str">
        <f>IFERROR(VLOOKUP(AV:AV,Q商品!B:E,4,0),"")</f>
        <v>2022年製 CROSSCLIMATE2 235/55R17 103Y XL オールシーズンタイヤ 翌営業日発送</v>
      </c>
      <c r="AX729" s="134" t="str">
        <f>IFERROR(VLOOKUP(B:B,在庫!B:M,12,0),"")</f>
        <v/>
      </c>
      <c r="AY729" s="134" t="str">
        <f>IFERROR(VLOOKUP(B:B,在庫!B:L,10,0),"")</f>
        <v/>
      </c>
      <c r="AZ729" s="244">
        <f>VLOOKUP(AL:AL,[1]MICHELIN!$B:$AH,32,0)</f>
        <v>605922057</v>
      </c>
      <c r="BA729" s="244">
        <f>VLOOKUP(AL:AL,[1]MICHELIN!$B:$AH,33,0)</f>
        <v>605922110</v>
      </c>
      <c r="BC729" s="11" t="s">
        <v>2055</v>
      </c>
    </row>
    <row r="730" spans="1:57" s="11" customFormat="1" ht="19.5" customHeight="1">
      <c r="A730" s="247">
        <f t="shared" si="264"/>
        <v>1</v>
      </c>
      <c r="B730" s="261">
        <f t="shared" si="265"/>
        <v>2355519159977</v>
      </c>
      <c r="C730" s="235">
        <f>VLOOKUP(B:B,[1]MICHELIN!$B:$K,9,0)</f>
        <v>0</v>
      </c>
      <c r="D730" s="11" t="s">
        <v>8690</v>
      </c>
      <c r="E730" s="397" t="s">
        <v>963</v>
      </c>
      <c r="F730" s="160" t="s">
        <v>8397</v>
      </c>
      <c r="G730" s="133" t="s">
        <v>10663</v>
      </c>
      <c r="H730" s="235">
        <v>0</v>
      </c>
      <c r="I730" s="430">
        <f>VLOOKUP(B:B,[1]MICHELIN!$B:$K,10,0)</f>
        <v>0</v>
      </c>
      <c r="J730" s="132"/>
      <c r="K730" s="133" t="s">
        <v>6150</v>
      </c>
      <c r="L730" s="133">
        <v>43</v>
      </c>
      <c r="M730" s="135"/>
      <c r="N730" s="236"/>
      <c r="O730" s="236"/>
      <c r="P730" s="237"/>
      <c r="Q730" s="238">
        <f t="shared" si="277"/>
        <v>-954.5454545454545</v>
      </c>
      <c r="R730" s="144">
        <f t="shared" si="278"/>
        <v>19.134285714285717</v>
      </c>
      <c r="S730" s="248">
        <v>1074476394</v>
      </c>
      <c r="T730" s="305" t="s">
        <v>7802</v>
      </c>
      <c r="U730" s="194">
        <f t="shared" si="279"/>
        <v>29200</v>
      </c>
      <c r="W730" s="239">
        <v>29200</v>
      </c>
      <c r="X730" s="136">
        <f t="shared" si="280"/>
        <v>17310</v>
      </c>
      <c r="Y730" s="240">
        <f t="shared" si="281"/>
        <v>25590.909090909088</v>
      </c>
      <c r="Z730" s="142" t="str">
        <f t="shared" si="282"/>
        <v/>
      </c>
      <c r="AA730" s="137">
        <f t="shared" si="283"/>
        <v>0.32358792184724683</v>
      </c>
      <c r="AB730" s="334"/>
      <c r="AC730" s="189">
        <f t="shared" si="284"/>
        <v>28627</v>
      </c>
      <c r="AD730" s="187">
        <f t="shared" si="285"/>
        <v>31458</v>
      </c>
      <c r="AE730" s="129">
        <f t="shared" si="286"/>
        <v>2831.22</v>
      </c>
      <c r="AF730" s="130">
        <f t="shared" si="287"/>
        <v>573.2199999999998</v>
      </c>
      <c r="AG730" s="131">
        <f t="shared" si="288"/>
        <v>1.8221755992116468E-2</v>
      </c>
      <c r="AH730" s="138">
        <f t="shared" si="289"/>
        <v>2258</v>
      </c>
      <c r="AI730" s="139">
        <f t="shared" si="290"/>
        <v>7.1778244007883532E-2</v>
      </c>
      <c r="AJ730" s="139">
        <f t="shared" si="291"/>
        <v>0.30536616585513038</v>
      </c>
      <c r="AL730" s="197">
        <v>2355519159977</v>
      </c>
      <c r="AM730" s="197">
        <v>4985009753712</v>
      </c>
      <c r="AN730" s="197" t="s">
        <v>152</v>
      </c>
      <c r="AO730" s="241" t="s">
        <v>146</v>
      </c>
      <c r="AP730" s="241" t="s">
        <v>962</v>
      </c>
      <c r="AQ730" s="242" t="s">
        <v>91</v>
      </c>
      <c r="AR730" s="242" t="s">
        <v>152</v>
      </c>
      <c r="AS730" s="431">
        <v>17310</v>
      </c>
      <c r="AT730" s="431">
        <v>1050</v>
      </c>
      <c r="AU730" s="211" t="s">
        <v>3957</v>
      </c>
      <c r="AV730" s="197" t="s">
        <v>292</v>
      </c>
      <c r="AW730" s="134" t="str">
        <f>IFERROR(VLOOKUP(AV:AV,Q商品!B:E,4,0),"")</f>
        <v>2021年製 CROSSCLIMATE2 235/55R19 105H XL VOL オールシーズンタイヤ 翌営業日発送</v>
      </c>
      <c r="AX730" s="134" t="str">
        <f>IFERROR(VLOOKUP(B:B,在庫!B:M,12,0),"")</f>
        <v/>
      </c>
      <c r="AY730" s="134" t="str">
        <f>IFERROR(VLOOKUP(B:B,在庫!B:L,10,0),"")</f>
        <v/>
      </c>
      <c r="AZ730" s="244" t="str">
        <f>VLOOKUP(AL:AL,[1]MICHELIN!$B:$AH,32,0)</f>
        <v/>
      </c>
      <c r="BA730" s="244" t="str">
        <f>VLOOKUP(AL:AL,[1]MICHELIN!$B:$AH,33,0)</f>
        <v/>
      </c>
      <c r="BC730" s="11" t="s">
        <v>2055</v>
      </c>
    </row>
    <row r="731" spans="1:57" s="11" customFormat="1" ht="19.5" customHeight="1">
      <c r="A731" s="11">
        <f t="shared" si="264"/>
        <v>1</v>
      </c>
      <c r="B731" s="249">
        <f t="shared" si="265"/>
        <v>2155018157661</v>
      </c>
      <c r="C731" s="235">
        <f>VLOOKUP(B:B,[1]MICHELIN!$B:$K,9,0)</f>
        <v>46</v>
      </c>
      <c r="D731" s="11" t="s">
        <v>6144</v>
      </c>
      <c r="E731" s="397" t="s">
        <v>5455</v>
      </c>
      <c r="F731" s="160" t="s">
        <v>6828</v>
      </c>
      <c r="G731" s="133" t="s">
        <v>10663</v>
      </c>
      <c r="H731" s="235">
        <v>4</v>
      </c>
      <c r="I731" s="430">
        <f>VLOOKUP(B:B,[1]MICHELIN!$B:$K,10,0)</f>
        <v>4</v>
      </c>
      <c r="J731" s="132">
        <v>1400</v>
      </c>
      <c r="K731" s="133" t="s">
        <v>1961</v>
      </c>
      <c r="L731" s="133">
        <v>48</v>
      </c>
      <c r="M731" s="135" t="s">
        <v>2014</v>
      </c>
      <c r="N731" s="236" t="s">
        <v>8565</v>
      </c>
      <c r="O731" s="236">
        <v>0</v>
      </c>
      <c r="P731" s="237">
        <v>24240</v>
      </c>
      <c r="Q731" s="238">
        <f t="shared" si="277"/>
        <v>21081.81818181818</v>
      </c>
      <c r="R731" s="144">
        <f t="shared" si="278"/>
        <v>0.10965933592065538</v>
      </c>
      <c r="S731" s="197">
        <v>1074476661</v>
      </c>
      <c r="T731" s="305" t="s">
        <v>7808</v>
      </c>
      <c r="U731" s="194">
        <f t="shared" si="279"/>
        <v>24240</v>
      </c>
      <c r="W731" s="239">
        <v>24240</v>
      </c>
      <c r="X731" s="136">
        <f t="shared" si="280"/>
        <v>18770</v>
      </c>
      <c r="Y731" s="240">
        <f t="shared" si="281"/>
        <v>21081.81818181818</v>
      </c>
      <c r="Z731" s="142">
        <f t="shared" si="282"/>
        <v>7.7310231023102416E-2</v>
      </c>
      <c r="AA731" s="137">
        <f t="shared" si="283"/>
        <v>0.10965933592065538</v>
      </c>
      <c r="AB731" s="145"/>
      <c r="AC731" s="189">
        <f t="shared" si="284"/>
        <v>23764</v>
      </c>
      <c r="AD731" s="187">
        <f t="shared" si="285"/>
        <v>26114</v>
      </c>
      <c r="AE731" s="129">
        <f t="shared" si="286"/>
        <v>2350.2599999999998</v>
      </c>
      <c r="AF731" s="130">
        <f t="shared" si="287"/>
        <v>476.25999999999976</v>
      </c>
      <c r="AG731" s="131">
        <f t="shared" si="288"/>
        <v>1.8237726889790907E-2</v>
      </c>
      <c r="AH731" s="138">
        <f t="shared" si="289"/>
        <v>1874</v>
      </c>
      <c r="AI731" s="139">
        <f t="shared" si="290"/>
        <v>7.1762273110209079E-2</v>
      </c>
      <c r="AJ731" s="139">
        <f t="shared" si="291"/>
        <v>9.1421609030864479E-2</v>
      </c>
      <c r="AL731" s="197">
        <v>2155018157661</v>
      </c>
      <c r="AM731" s="197">
        <v>4985009709085</v>
      </c>
      <c r="AN731" s="197" t="s">
        <v>3671</v>
      </c>
      <c r="AO731" s="241" t="s">
        <v>18</v>
      </c>
      <c r="AP731" s="241" t="s">
        <v>970</v>
      </c>
      <c r="AQ731" s="242" t="s">
        <v>89</v>
      </c>
      <c r="AR731" s="242">
        <v>39100</v>
      </c>
      <c r="AS731" s="431">
        <f>VLOOKUP(B:B,[1]MICHELIN!$B:$K,8,0)</f>
        <v>18770</v>
      </c>
      <c r="AT731" s="431">
        <v>1050</v>
      </c>
      <c r="AU731" s="211" t="s">
        <v>3956</v>
      </c>
      <c r="AV731" s="197" t="s">
        <v>274</v>
      </c>
      <c r="AW731" s="134" t="str">
        <f>IFERROR(VLOOKUP(AV:AV,Q商品!B:E,4,0),"")</f>
        <v>2023年製 CROSSCLIMATE 2 SUV 215/50R18 92W オールシーズンタイヤ 翌営業日発送</v>
      </c>
      <c r="AX731" s="134" t="str">
        <f>IFERROR(VLOOKUP(B:B,在庫!B:M,12,0),"")</f>
        <v>2023年製</v>
      </c>
      <c r="AY731" s="134">
        <f>IFERROR(VLOOKUP(B:B,在庫!B:L,10,0),"")</f>
        <v>1</v>
      </c>
      <c r="AZ731" s="244" t="str">
        <f>VLOOKUP(AL:AL,[1]MICHELIN!$B:$AH,32,0)</f>
        <v>×</v>
      </c>
      <c r="BA731" s="244" t="str">
        <f>VLOOKUP(AL:AL,[1]MICHELIN!$B:$AH,33,0)</f>
        <v/>
      </c>
      <c r="BC731" s="11" t="s">
        <v>2055</v>
      </c>
    </row>
    <row r="732" spans="1:57" s="11" customFormat="1" ht="19.5" customHeight="1">
      <c r="A732" s="11">
        <f t="shared" si="264"/>
        <v>1</v>
      </c>
      <c r="B732" s="249">
        <f t="shared" si="265"/>
        <v>2255018157668</v>
      </c>
      <c r="C732" s="235">
        <f>VLOOKUP(B:B,[1]MICHELIN!$B:$K,9,0)</f>
        <v>84</v>
      </c>
      <c r="D732" s="11" t="s">
        <v>6144</v>
      </c>
      <c r="E732" s="397" t="s">
        <v>972</v>
      </c>
      <c r="F732" s="160" t="s">
        <v>7230</v>
      </c>
      <c r="G732" s="133" t="s">
        <v>10663</v>
      </c>
      <c r="H732" s="235">
        <v>4</v>
      </c>
      <c r="I732" s="430">
        <f>VLOOKUP(B:B,[1]MICHELIN!$B:$K,10,0)</f>
        <v>4</v>
      </c>
      <c r="J732" s="132">
        <v>153</v>
      </c>
      <c r="K732" s="133" t="s">
        <v>6150</v>
      </c>
      <c r="L732" s="133">
        <v>49</v>
      </c>
      <c r="M732" s="135" t="s">
        <v>3998</v>
      </c>
      <c r="N732" s="236">
        <v>25690</v>
      </c>
      <c r="O732" s="236">
        <v>0</v>
      </c>
      <c r="P732" s="237">
        <v>25690</v>
      </c>
      <c r="Q732" s="238">
        <f t="shared" si="277"/>
        <v>22400</v>
      </c>
      <c r="R732" s="144">
        <f t="shared" si="278"/>
        <v>0.11473214285714285</v>
      </c>
      <c r="S732" s="197">
        <v>1074476659</v>
      </c>
      <c r="T732" s="305" t="s">
        <v>7809</v>
      </c>
      <c r="U732" s="194">
        <f t="shared" si="279"/>
        <v>25690</v>
      </c>
      <c r="W732" s="239">
        <v>25690</v>
      </c>
      <c r="X732" s="136">
        <f t="shared" si="280"/>
        <v>19830</v>
      </c>
      <c r="Y732" s="240">
        <f t="shared" si="281"/>
        <v>22400</v>
      </c>
      <c r="Z732" s="142">
        <f t="shared" si="282"/>
        <v>7.7306344881276745E-2</v>
      </c>
      <c r="AA732" s="137">
        <f t="shared" si="283"/>
        <v>0.11473214285714285</v>
      </c>
      <c r="AB732" s="145">
        <v>1</v>
      </c>
      <c r="AC732" s="189">
        <f t="shared" si="284"/>
        <v>25186</v>
      </c>
      <c r="AD732" s="187">
        <f t="shared" si="285"/>
        <v>27676</v>
      </c>
      <c r="AE732" s="129">
        <f t="shared" si="286"/>
        <v>2490.8399999999997</v>
      </c>
      <c r="AF732" s="130">
        <f t="shared" si="287"/>
        <v>504.83999999999969</v>
      </c>
      <c r="AG732" s="131">
        <f t="shared" si="288"/>
        <v>1.8241075299898817E-2</v>
      </c>
      <c r="AH732" s="138">
        <f t="shared" si="289"/>
        <v>1986</v>
      </c>
      <c r="AI732" s="139">
        <f t="shared" si="290"/>
        <v>7.1758924700101173E-2</v>
      </c>
      <c r="AJ732" s="139">
        <f t="shared" si="291"/>
        <v>9.6491067557244042E-2</v>
      </c>
      <c r="AL732" s="197">
        <v>2255018157668</v>
      </c>
      <c r="AM732" s="197">
        <v>4985009709092</v>
      </c>
      <c r="AN732" s="197" t="s">
        <v>3672</v>
      </c>
      <c r="AO732" s="241" t="s">
        <v>18</v>
      </c>
      <c r="AP732" s="241" t="s">
        <v>971</v>
      </c>
      <c r="AQ732" s="242" t="s">
        <v>80</v>
      </c>
      <c r="AR732" s="242">
        <v>41300</v>
      </c>
      <c r="AS732" s="431">
        <v>19830</v>
      </c>
      <c r="AT732" s="431">
        <v>1050</v>
      </c>
      <c r="AU732" s="211" t="s">
        <v>3956</v>
      </c>
      <c r="AV732" s="197" t="s">
        <v>275</v>
      </c>
      <c r="AW732" s="134" t="str">
        <f>IFERROR(VLOOKUP(AV:AV,Q商品!B:E,4,0),"")</f>
        <v>2023年製 CROSSCLIMATE 2 SUV 225/50R18 95W オールシーズンタイヤ 翌営業日発送</v>
      </c>
      <c r="AX732" s="134" t="str">
        <f>IFERROR(VLOOKUP(B:B,在庫!B:M,12,0),"")</f>
        <v>2023年製</v>
      </c>
      <c r="AY732" s="134">
        <f>IFERROR(VLOOKUP(B:B,在庫!B:L,10,0),"")</f>
        <v>1</v>
      </c>
      <c r="AZ732" s="244">
        <f>VLOOKUP(AL:AL,[1]MICHELIN!$B:$AH,32,0)</f>
        <v>605922091</v>
      </c>
      <c r="BA732" s="244">
        <f>VLOOKUP(AL:AL,[1]MICHELIN!$B:$AH,33,0)</f>
        <v>605922144</v>
      </c>
      <c r="BC732" s="11" t="s">
        <v>2055</v>
      </c>
    </row>
    <row r="733" spans="1:57" s="11" customFormat="1" ht="19.5" customHeight="1">
      <c r="A733" s="11">
        <f t="shared" si="264"/>
        <v>1</v>
      </c>
      <c r="B733" s="249">
        <f t="shared" si="265"/>
        <v>2355519157669</v>
      </c>
      <c r="C733" s="235">
        <f>VLOOKUP(B:B,[1]MICHELIN!$B:$K,9,0)</f>
        <v>28</v>
      </c>
      <c r="D733" s="11" t="s">
        <v>8690</v>
      </c>
      <c r="E733" s="397" t="s">
        <v>980</v>
      </c>
      <c r="F733" s="160" t="s">
        <v>7232</v>
      </c>
      <c r="G733" s="133" t="s">
        <v>10663</v>
      </c>
      <c r="H733" s="235">
        <v>0</v>
      </c>
      <c r="I733" s="430">
        <f>VLOOKUP(B:B,[1]MICHELIN!$B:$K,10,0)</f>
        <v>0</v>
      </c>
      <c r="J733" s="132">
        <v>698</v>
      </c>
      <c r="K733" s="133" t="s">
        <v>6150</v>
      </c>
      <c r="L733" s="133">
        <v>52</v>
      </c>
      <c r="M733" s="135" t="s">
        <v>3998</v>
      </c>
      <c r="N733" s="236">
        <v>29900</v>
      </c>
      <c r="O733" s="236">
        <v>0</v>
      </c>
      <c r="P733" s="237">
        <v>29900</v>
      </c>
      <c r="Q733" s="238">
        <f t="shared" si="277"/>
        <v>26227.272727272724</v>
      </c>
      <c r="R733" s="144">
        <f t="shared" si="278"/>
        <v>0.10856152512998257</v>
      </c>
      <c r="S733" s="197">
        <v>1074476656</v>
      </c>
      <c r="T733" s="305" t="s">
        <v>7812</v>
      </c>
      <c r="U733" s="194">
        <f t="shared" si="279"/>
        <v>29900</v>
      </c>
      <c r="W733" s="239">
        <v>29900</v>
      </c>
      <c r="X733" s="136">
        <f t="shared" si="280"/>
        <v>23380</v>
      </c>
      <c r="Y733" s="240">
        <f t="shared" si="281"/>
        <v>26227.272727272724</v>
      </c>
      <c r="Z733" s="142">
        <f t="shared" si="282"/>
        <v>7.7324414715719048E-2</v>
      </c>
      <c r="AA733" s="137">
        <f t="shared" si="283"/>
        <v>0.10856152512998257</v>
      </c>
      <c r="AB733" s="145">
        <v>1</v>
      </c>
      <c r="AC733" s="189">
        <f t="shared" si="284"/>
        <v>29313</v>
      </c>
      <c r="AD733" s="187">
        <f t="shared" si="285"/>
        <v>32212</v>
      </c>
      <c r="AE733" s="129">
        <f t="shared" si="286"/>
        <v>2899.08</v>
      </c>
      <c r="AF733" s="130">
        <f t="shared" si="287"/>
        <v>587.07999999999993</v>
      </c>
      <c r="AG733" s="131">
        <f t="shared" si="288"/>
        <v>1.8225506022600271E-2</v>
      </c>
      <c r="AH733" s="138">
        <f t="shared" si="289"/>
        <v>2312</v>
      </c>
      <c r="AI733" s="139">
        <f t="shared" si="290"/>
        <v>7.1774493977399725E-2</v>
      </c>
      <c r="AJ733" s="139">
        <f t="shared" si="291"/>
        <v>9.0336019107382301E-2</v>
      </c>
      <c r="AL733" s="197">
        <v>2355519157669</v>
      </c>
      <c r="AM733" s="197">
        <v>4985009709184</v>
      </c>
      <c r="AN733" s="197" t="s">
        <v>3676</v>
      </c>
      <c r="AO733" s="241" t="s">
        <v>18</v>
      </c>
      <c r="AP733" s="241" t="s">
        <v>979</v>
      </c>
      <c r="AQ733" s="242" t="s">
        <v>91</v>
      </c>
      <c r="AR733" s="242">
        <v>48700</v>
      </c>
      <c r="AS733" s="431">
        <v>23380</v>
      </c>
      <c r="AT733" s="431">
        <v>1050</v>
      </c>
      <c r="AU733" s="211" t="s">
        <v>3956</v>
      </c>
      <c r="AV733" s="197" t="s">
        <v>278</v>
      </c>
      <c r="AW733" s="134" t="str">
        <f>IFERROR(VLOOKUP(AV:AV,Q商品!B:E,4,0),"")</f>
        <v>2022年製以降 CROSSCLIMATE 2 SUV 235/55R19 105W XL オールシーズンタイヤ 翌営業日発送</v>
      </c>
      <c r="AX733" s="134" t="str">
        <f>IFERROR(VLOOKUP(B:B,在庫!B:M,12,0),"")</f>
        <v/>
      </c>
      <c r="AY733" s="134" t="str">
        <f>IFERROR(VLOOKUP(B:B,在庫!B:L,10,0),"")</f>
        <v/>
      </c>
      <c r="AZ733" s="244" t="str">
        <f>VLOOKUP(AL:AL,[1]MICHELIN!$B:$AH,32,0)</f>
        <v>×</v>
      </c>
      <c r="BA733" s="244" t="str">
        <f>VLOOKUP(AL:AL,[1]MICHELIN!$B:$AH,33,0)</f>
        <v/>
      </c>
      <c r="BC733" s="11" t="s">
        <v>2055</v>
      </c>
    </row>
    <row r="734" spans="1:57" s="11" customFormat="1" ht="19.5" customHeight="1">
      <c r="A734" s="247">
        <f t="shared" si="264"/>
        <v>1</v>
      </c>
      <c r="B734" s="261">
        <f t="shared" si="265"/>
        <v>2254517159982</v>
      </c>
      <c r="C734" s="235">
        <f>VLOOKUP(B:B,[1]MICHELIN!$B:$K,9,0)</f>
        <v>0</v>
      </c>
      <c r="D734" s="11" t="s">
        <v>8690</v>
      </c>
      <c r="E734" s="397" t="s">
        <v>1719</v>
      </c>
      <c r="F734" s="160"/>
      <c r="G734" s="134" t="e">
        <v>#N/A</v>
      </c>
      <c r="H734" s="235">
        <v>0</v>
      </c>
      <c r="I734" s="430">
        <f>VLOOKUP(B:B,[1]MICHELIN!$B:$K,10,0)</f>
        <v>0</v>
      </c>
      <c r="J734" s="132"/>
      <c r="K734" s="133" t="s">
        <v>6150</v>
      </c>
      <c r="L734" s="133">
        <v>60</v>
      </c>
      <c r="M734" s="135"/>
      <c r="N734" s="236"/>
      <c r="O734" s="236"/>
      <c r="P734" s="237"/>
      <c r="Q734" s="238">
        <f t="shared" si="277"/>
        <v>-477.27272727272725</v>
      </c>
      <c r="R734" s="144">
        <f t="shared" si="278"/>
        <v>25.707047619047621</v>
      </c>
      <c r="S734" s="248"/>
      <c r="T734" s="305"/>
      <c r="U734" s="194">
        <f t="shared" si="279"/>
        <v>0</v>
      </c>
      <c r="W734" s="239"/>
      <c r="X734" s="136">
        <f t="shared" si="280"/>
        <v>11792</v>
      </c>
      <c r="Y734" s="240">
        <f t="shared" si="281"/>
        <v>-477.27272727272725</v>
      </c>
      <c r="Z734" s="142" t="str">
        <f t="shared" si="282"/>
        <v/>
      </c>
      <c r="AA734" s="137">
        <f t="shared" si="283"/>
        <v>25.707047619047621</v>
      </c>
      <c r="AB734" s="334" t="s">
        <v>8915</v>
      </c>
      <c r="AC734" s="189">
        <f t="shared" si="284"/>
        <v>0</v>
      </c>
      <c r="AD734" s="187">
        <f t="shared" si="285"/>
        <v>0</v>
      </c>
      <c r="AE734" s="129">
        <f t="shared" si="286"/>
        <v>0</v>
      </c>
      <c r="AF734" s="130">
        <f t="shared" si="287"/>
        <v>0</v>
      </c>
      <c r="AG734" s="131" t="str">
        <f t="shared" si="288"/>
        <v/>
      </c>
      <c r="AH734" s="138">
        <f t="shared" si="289"/>
        <v>0</v>
      </c>
      <c r="AI734" s="139" t="str">
        <f t="shared" si="290"/>
        <v/>
      </c>
      <c r="AJ734" s="139" t="str">
        <f t="shared" si="291"/>
        <v/>
      </c>
      <c r="AL734" s="197">
        <v>2254517159982</v>
      </c>
      <c r="AM734" s="197" t="s">
        <v>152</v>
      </c>
      <c r="AN734" s="197" t="s">
        <v>152</v>
      </c>
      <c r="AO734" s="241" t="s">
        <v>146</v>
      </c>
      <c r="AP734" s="241" t="s">
        <v>1346</v>
      </c>
      <c r="AQ734" s="242" t="s">
        <v>37</v>
      </c>
      <c r="AR734" s="242" t="s">
        <v>152</v>
      </c>
      <c r="AS734" s="431">
        <v>11792</v>
      </c>
      <c r="AT734" s="431">
        <v>525</v>
      </c>
      <c r="AU734" s="211" t="s">
        <v>3957</v>
      </c>
      <c r="AV734" s="197"/>
      <c r="AW734" s="134" t="str">
        <f>IFERROR(VLOOKUP(AV:AV,Q商品!B:E,4,0),"")</f>
        <v/>
      </c>
      <c r="AX734" s="134" t="str">
        <f>IFERROR(VLOOKUP(B:B,在庫!B:M,12,0),"")</f>
        <v/>
      </c>
      <c r="AY734" s="134" t="str">
        <f>IFERROR(VLOOKUP(B:B,在庫!B:L,10,0),"")</f>
        <v/>
      </c>
      <c r="AZ734" s="244" t="str">
        <f>VLOOKUP(AL:AL,[1]MICHELIN!$B:$AH,32,0)</f>
        <v/>
      </c>
      <c r="BA734" s="244" t="str">
        <f>VLOOKUP(AL:AL,[1]MICHELIN!$B:$AH,33,0)</f>
        <v/>
      </c>
      <c r="BC734" s="11" t="e">
        <v>#N/A</v>
      </c>
    </row>
    <row r="735" spans="1:57" s="11" customFormat="1" ht="19.5" customHeight="1">
      <c r="A735" s="247">
        <f t="shared" si="264"/>
        <v>1</v>
      </c>
      <c r="B735" s="261">
        <f t="shared" si="265"/>
        <v>1856515159752</v>
      </c>
      <c r="C735" s="235">
        <f>VLOOKUP(B:B,[1]MICHELIN!$B:$K,9,0)</f>
        <v>0</v>
      </c>
      <c r="D735" s="11" t="s">
        <v>8690</v>
      </c>
      <c r="E735" s="397" t="s">
        <v>1718</v>
      </c>
      <c r="F735" s="160"/>
      <c r="G735" s="134" t="e">
        <v>#N/A</v>
      </c>
      <c r="H735" s="235">
        <v>0</v>
      </c>
      <c r="I735" s="430">
        <f>VLOOKUP(B:B,[1]MICHELIN!$B:$K,10,0)</f>
        <v>0</v>
      </c>
      <c r="J735" s="132"/>
      <c r="K735" s="133" t="s">
        <v>6150</v>
      </c>
      <c r="L735" s="133">
        <v>69</v>
      </c>
      <c r="M735" s="135"/>
      <c r="N735" s="236"/>
      <c r="O735" s="236"/>
      <c r="P735" s="237"/>
      <c r="Q735" s="238">
        <f t="shared" si="277"/>
        <v>-477.27272727272725</v>
      </c>
      <c r="R735" s="144">
        <f t="shared" si="278"/>
        <v>14.382285714285715</v>
      </c>
      <c r="S735" s="248"/>
      <c r="T735" s="305"/>
      <c r="U735" s="194">
        <f t="shared" si="279"/>
        <v>0</v>
      </c>
      <c r="W735" s="239"/>
      <c r="X735" s="136">
        <f t="shared" si="280"/>
        <v>6387</v>
      </c>
      <c r="Y735" s="240">
        <f t="shared" si="281"/>
        <v>-477.27272727272725</v>
      </c>
      <c r="Z735" s="142" t="str">
        <f t="shared" si="282"/>
        <v/>
      </c>
      <c r="AA735" s="137">
        <f t="shared" si="283"/>
        <v>14.382285714285715</v>
      </c>
      <c r="AB735" s="334" t="s">
        <v>8915</v>
      </c>
      <c r="AC735" s="189">
        <f t="shared" si="284"/>
        <v>0</v>
      </c>
      <c r="AD735" s="187">
        <f t="shared" si="285"/>
        <v>0</v>
      </c>
      <c r="AE735" s="129">
        <f t="shared" si="286"/>
        <v>0</v>
      </c>
      <c r="AF735" s="130">
        <f t="shared" si="287"/>
        <v>0</v>
      </c>
      <c r="AG735" s="131" t="str">
        <f t="shared" si="288"/>
        <v/>
      </c>
      <c r="AH735" s="138">
        <f t="shared" si="289"/>
        <v>0</v>
      </c>
      <c r="AI735" s="139" t="str">
        <f t="shared" si="290"/>
        <v/>
      </c>
      <c r="AJ735" s="139" t="str">
        <f t="shared" si="291"/>
        <v/>
      </c>
      <c r="AL735" s="197">
        <v>1856515159752</v>
      </c>
      <c r="AM735" s="197">
        <v>4985009755167</v>
      </c>
      <c r="AN735" s="197" t="s">
        <v>152</v>
      </c>
      <c r="AO735" s="241" t="s">
        <v>1343</v>
      </c>
      <c r="AP735" s="241" t="s">
        <v>1136</v>
      </c>
      <c r="AQ735" s="242" t="s">
        <v>42</v>
      </c>
      <c r="AR735" s="242" t="s">
        <v>152</v>
      </c>
      <c r="AS735" s="431">
        <v>6387</v>
      </c>
      <c r="AT735" s="431">
        <v>525</v>
      </c>
      <c r="AU735" s="211" t="s">
        <v>3957</v>
      </c>
      <c r="AV735" s="197"/>
      <c r="AW735" s="134" t="str">
        <f>IFERROR(VLOOKUP(AV:AV,Q商品!B:E,4,0),"")</f>
        <v/>
      </c>
      <c r="AX735" s="134" t="str">
        <f>IFERROR(VLOOKUP(B:B,在庫!B:M,12,0),"")</f>
        <v/>
      </c>
      <c r="AY735" s="134" t="str">
        <f>IFERROR(VLOOKUP(B:B,在庫!B:L,10,0),"")</f>
        <v/>
      </c>
      <c r="AZ735" s="244" t="str">
        <f>VLOOKUP(AL:AL,[1]MICHELIN!$B:$AH,32,0)</f>
        <v/>
      </c>
      <c r="BA735" s="244" t="str">
        <f>VLOOKUP(AL:AL,[1]MICHELIN!$B:$AH,33,0)</f>
        <v/>
      </c>
      <c r="BC735" s="11" t="e">
        <v>#N/A</v>
      </c>
    </row>
    <row r="736" spans="1:57" s="11" customFormat="1" ht="19.5" customHeight="1">
      <c r="A736" s="247">
        <f t="shared" si="264"/>
        <v>1</v>
      </c>
      <c r="B736" s="261">
        <f t="shared" si="265"/>
        <v>1956515159964</v>
      </c>
      <c r="C736" s="235">
        <f>VLOOKUP(B:B,[1]MICHELIN!$B:$K,9,0)</f>
        <v>0</v>
      </c>
      <c r="D736" s="11" t="s">
        <v>8690</v>
      </c>
      <c r="E736" s="397" t="s">
        <v>1009</v>
      </c>
      <c r="F736" s="160"/>
      <c r="G736" s="133" t="s">
        <v>10661</v>
      </c>
      <c r="H736" s="235">
        <v>0</v>
      </c>
      <c r="I736" s="430">
        <f>VLOOKUP(B:B,[1]MICHELIN!$B:$K,10,0)</f>
        <v>0</v>
      </c>
      <c r="J736" s="132"/>
      <c r="K736" s="133" t="s">
        <v>6150</v>
      </c>
      <c r="L736" s="133">
        <v>71</v>
      </c>
      <c r="M736" s="135"/>
      <c r="N736" s="236"/>
      <c r="O736" s="236"/>
      <c r="P736" s="237"/>
      <c r="Q736" s="238">
        <f t="shared" si="277"/>
        <v>-477.27272727272725</v>
      </c>
      <c r="R736" s="144">
        <f t="shared" si="278"/>
        <v>17.078857142857142</v>
      </c>
      <c r="S736" s="248">
        <v>1074476397</v>
      </c>
      <c r="T736" s="305" t="s">
        <v>7827</v>
      </c>
      <c r="U736" s="194">
        <f t="shared" si="279"/>
        <v>0</v>
      </c>
      <c r="W736" s="239"/>
      <c r="X736" s="136">
        <f t="shared" si="280"/>
        <v>7674</v>
      </c>
      <c r="Y736" s="240">
        <f t="shared" si="281"/>
        <v>-477.27272727272725</v>
      </c>
      <c r="Z736" s="142" t="str">
        <f t="shared" si="282"/>
        <v/>
      </c>
      <c r="AA736" s="137">
        <f t="shared" si="283"/>
        <v>17.078857142857142</v>
      </c>
      <c r="AB736" s="334"/>
      <c r="AC736" s="189">
        <f t="shared" si="284"/>
        <v>0</v>
      </c>
      <c r="AD736" s="187">
        <f t="shared" si="285"/>
        <v>0</v>
      </c>
      <c r="AE736" s="129">
        <f t="shared" si="286"/>
        <v>0</v>
      </c>
      <c r="AF736" s="130">
        <f t="shared" si="287"/>
        <v>0</v>
      </c>
      <c r="AG736" s="131" t="str">
        <f t="shared" si="288"/>
        <v/>
      </c>
      <c r="AH736" s="138">
        <f t="shared" si="289"/>
        <v>0</v>
      </c>
      <c r="AI736" s="139" t="str">
        <f t="shared" si="290"/>
        <v/>
      </c>
      <c r="AJ736" s="139" t="str">
        <f t="shared" si="291"/>
        <v/>
      </c>
      <c r="AL736" s="197">
        <v>1956515159964</v>
      </c>
      <c r="AM736" s="197">
        <v>4985009753576</v>
      </c>
      <c r="AN736" s="197" t="s">
        <v>152</v>
      </c>
      <c r="AO736" s="241" t="s">
        <v>146</v>
      </c>
      <c r="AP736" s="241" t="s">
        <v>1008</v>
      </c>
      <c r="AQ736" s="242" t="s">
        <v>43</v>
      </c>
      <c r="AR736" s="242" t="s">
        <v>152</v>
      </c>
      <c r="AS736" s="431">
        <v>7674</v>
      </c>
      <c r="AT736" s="431">
        <v>525</v>
      </c>
      <c r="AU736" s="211" t="s">
        <v>3957</v>
      </c>
      <c r="AV736" s="197" t="s">
        <v>284</v>
      </c>
      <c r="AW736" s="134" t="str">
        <f>IFERROR(VLOOKUP(AV:AV,Q商品!B:E,4,0),"")</f>
        <v>2022年製 CROSSCLIMATE2 195/65R15 91H オールシーズンタイヤ 翌営業日発送</v>
      </c>
      <c r="AX736" s="134" t="str">
        <f>IFERROR(VLOOKUP(B:B,在庫!B:M,12,0),"")</f>
        <v/>
      </c>
      <c r="AY736" s="134" t="str">
        <f>IFERROR(VLOOKUP(B:B,在庫!B:L,10,0),"")</f>
        <v/>
      </c>
      <c r="AZ736" s="244" t="str">
        <f>VLOOKUP(AL:AL,[1]MICHELIN!$B:$AH,32,0)</f>
        <v/>
      </c>
      <c r="BA736" s="244" t="str">
        <f>VLOOKUP(AL:AL,[1]MICHELIN!$B:$AH,33,0)</f>
        <v/>
      </c>
      <c r="BC736" s="11" t="s">
        <v>150</v>
      </c>
    </row>
    <row r="737" spans="1:57" s="11" customFormat="1" ht="19.5" customHeight="1">
      <c r="A737" s="247">
        <f t="shared" si="264"/>
        <v>1</v>
      </c>
      <c r="B737" s="261">
        <f t="shared" si="265"/>
        <v>2055516159962</v>
      </c>
      <c r="C737" s="235">
        <f>VLOOKUP(B:B,[1]MICHELIN!$B:$K,9,0)</f>
        <v>0</v>
      </c>
      <c r="D737" s="11" t="s">
        <v>8690</v>
      </c>
      <c r="E737" s="397" t="s">
        <v>902</v>
      </c>
      <c r="F737" s="160"/>
      <c r="G737" s="133" t="s">
        <v>10661</v>
      </c>
      <c r="H737" s="235">
        <v>0</v>
      </c>
      <c r="I737" s="430">
        <f>VLOOKUP(B:B,[1]MICHELIN!$B:$K,10,0)</f>
        <v>0</v>
      </c>
      <c r="J737" s="132"/>
      <c r="K737" s="133" t="s">
        <v>6150</v>
      </c>
      <c r="L737" s="133">
        <v>72</v>
      </c>
      <c r="M737" s="135"/>
      <c r="N737" s="236"/>
      <c r="O737" s="236"/>
      <c r="P737" s="237"/>
      <c r="Q737" s="238">
        <f t="shared" si="277"/>
        <v>-477.27272727272725</v>
      </c>
      <c r="R737" s="144">
        <f t="shared" si="278"/>
        <v>19.855047619047621</v>
      </c>
      <c r="S737" s="248">
        <v>1074476398</v>
      </c>
      <c r="T737" s="305" t="s">
        <v>7828</v>
      </c>
      <c r="U737" s="194">
        <f t="shared" si="279"/>
        <v>0</v>
      </c>
      <c r="W737" s="239"/>
      <c r="X737" s="136">
        <f t="shared" si="280"/>
        <v>8999</v>
      </c>
      <c r="Y737" s="240">
        <f t="shared" si="281"/>
        <v>-477.27272727272725</v>
      </c>
      <c r="Z737" s="142" t="str">
        <f t="shared" si="282"/>
        <v/>
      </c>
      <c r="AA737" s="137">
        <f t="shared" si="283"/>
        <v>19.855047619047621</v>
      </c>
      <c r="AB737" s="334"/>
      <c r="AC737" s="189">
        <f t="shared" si="284"/>
        <v>0</v>
      </c>
      <c r="AD737" s="187">
        <f t="shared" si="285"/>
        <v>0</v>
      </c>
      <c r="AE737" s="129">
        <f t="shared" si="286"/>
        <v>0</v>
      </c>
      <c r="AF737" s="130">
        <f t="shared" si="287"/>
        <v>0</v>
      </c>
      <c r="AG737" s="131" t="str">
        <f t="shared" si="288"/>
        <v/>
      </c>
      <c r="AH737" s="138">
        <f t="shared" si="289"/>
        <v>0</v>
      </c>
      <c r="AI737" s="139" t="str">
        <f t="shared" si="290"/>
        <v/>
      </c>
      <c r="AJ737" s="139" t="str">
        <f t="shared" si="291"/>
        <v/>
      </c>
      <c r="AL737" s="197">
        <v>2055516159962</v>
      </c>
      <c r="AM737" s="197">
        <v>4985009753385</v>
      </c>
      <c r="AN737" s="197" t="s">
        <v>152</v>
      </c>
      <c r="AO737" s="241" t="s">
        <v>146</v>
      </c>
      <c r="AP737" s="241" t="s">
        <v>1344</v>
      </c>
      <c r="AQ737" s="242" t="s">
        <v>35</v>
      </c>
      <c r="AR737" s="242" t="s">
        <v>152</v>
      </c>
      <c r="AS737" s="431">
        <v>8999</v>
      </c>
      <c r="AT737" s="431">
        <v>525</v>
      </c>
      <c r="AU737" s="211" t="s">
        <v>3957</v>
      </c>
      <c r="AV737" s="197" t="s">
        <v>285</v>
      </c>
      <c r="AW737" s="134" t="str">
        <f>IFERROR(VLOOKUP(AV:AV,Q商品!B:E,4,0),"")</f>
        <v>2021年製 CROSSCLIMATE2 205/55R16 91V オールシーズン 夏冬タイヤ 翌営業日発送</v>
      </c>
      <c r="AX737" s="134" t="str">
        <f>IFERROR(VLOOKUP(B:B,在庫!B:M,12,0),"")</f>
        <v/>
      </c>
      <c r="AY737" s="134" t="str">
        <f>IFERROR(VLOOKUP(B:B,在庫!B:L,10,0),"")</f>
        <v/>
      </c>
      <c r="AZ737" s="244" t="str">
        <f>VLOOKUP(AL:AL,[1]MICHELIN!$B:$AH,32,0)</f>
        <v/>
      </c>
      <c r="BA737" s="244" t="str">
        <f>VLOOKUP(AL:AL,[1]MICHELIN!$B:$AH,33,0)</f>
        <v/>
      </c>
      <c r="BC737" s="11" t="s">
        <v>150</v>
      </c>
    </row>
    <row r="738" spans="1:57" s="11" customFormat="1" ht="19.5" customHeight="1">
      <c r="A738" s="247">
        <f t="shared" si="264"/>
        <v>1</v>
      </c>
      <c r="B738" s="261">
        <f t="shared" si="265"/>
        <v>2355519159915</v>
      </c>
      <c r="C738" s="235">
        <f>VLOOKUP(B:B,[1]MICHELIN!$B:$K,9,0)</f>
        <v>0</v>
      </c>
      <c r="D738" s="11" t="s">
        <v>8690</v>
      </c>
      <c r="E738" s="397" t="s">
        <v>1716</v>
      </c>
      <c r="F738" s="160" t="s">
        <v>8408</v>
      </c>
      <c r="G738" s="134" t="e">
        <v>#N/A</v>
      </c>
      <c r="H738" s="235">
        <v>0</v>
      </c>
      <c r="I738" s="430">
        <f>VLOOKUP(B:B,[1]MICHELIN!$B:$K,10,0)</f>
        <v>0</v>
      </c>
      <c r="J738" s="132" t="s">
        <v>12</v>
      </c>
      <c r="K738" s="133" t="s">
        <v>5589</v>
      </c>
      <c r="L738" s="133">
        <v>1</v>
      </c>
      <c r="M738" s="135"/>
      <c r="N738" s="236"/>
      <c r="O738" s="236"/>
      <c r="P738" s="237"/>
      <c r="Q738" s="238">
        <f t="shared" si="277"/>
        <v>-954.5454545454545</v>
      </c>
      <c r="R738" s="144">
        <f t="shared" si="278"/>
        <v>16.799142857142858</v>
      </c>
      <c r="S738" s="248"/>
      <c r="T738" s="305"/>
      <c r="U738" s="194">
        <f t="shared" si="279"/>
        <v>0</v>
      </c>
      <c r="W738" s="239"/>
      <c r="X738" s="136">
        <f t="shared" si="280"/>
        <v>15081</v>
      </c>
      <c r="Y738" s="240">
        <f t="shared" si="281"/>
        <v>-954.5454545454545</v>
      </c>
      <c r="Z738" s="142" t="str">
        <f t="shared" si="282"/>
        <v/>
      </c>
      <c r="AA738" s="137">
        <f t="shared" si="283"/>
        <v>16.799142857142858</v>
      </c>
      <c r="AB738" s="334" t="s">
        <v>8915</v>
      </c>
      <c r="AC738" s="189">
        <f t="shared" si="284"/>
        <v>0</v>
      </c>
      <c r="AD738" s="187">
        <f t="shared" si="285"/>
        <v>0</v>
      </c>
      <c r="AE738" s="129">
        <f t="shared" si="286"/>
        <v>0</v>
      </c>
      <c r="AF738" s="130">
        <f t="shared" si="287"/>
        <v>0</v>
      </c>
      <c r="AG738" s="131" t="str">
        <f t="shared" si="288"/>
        <v/>
      </c>
      <c r="AH738" s="138">
        <f t="shared" si="289"/>
        <v>0</v>
      </c>
      <c r="AI738" s="139" t="str">
        <f t="shared" si="290"/>
        <v/>
      </c>
      <c r="AJ738" s="139" t="str">
        <f t="shared" si="291"/>
        <v/>
      </c>
      <c r="AL738" s="197">
        <v>2355519159915</v>
      </c>
      <c r="AM738" s="197">
        <v>4985009740514</v>
      </c>
      <c r="AN738" s="197" t="s">
        <v>1335</v>
      </c>
      <c r="AO738" s="241" t="s">
        <v>1336</v>
      </c>
      <c r="AP738" s="241" t="s">
        <v>1339</v>
      </c>
      <c r="AQ738" s="242" t="s">
        <v>1340</v>
      </c>
      <c r="AR738" s="242" t="s">
        <v>152</v>
      </c>
      <c r="AS738" s="431">
        <v>15081</v>
      </c>
      <c r="AT738" s="431">
        <v>1050</v>
      </c>
      <c r="AU738" s="211" t="s">
        <v>3957</v>
      </c>
      <c r="AV738" s="197"/>
      <c r="AW738" s="134" t="str">
        <f>IFERROR(VLOOKUP(AV:AV,Q商品!B:E,4,0),"")</f>
        <v/>
      </c>
      <c r="AX738" s="134" t="str">
        <f>IFERROR(VLOOKUP(B:B,在庫!B:M,12,0),"")</f>
        <v/>
      </c>
      <c r="AY738" s="134" t="str">
        <f>IFERROR(VLOOKUP(B:B,在庫!B:L,10,0),"")</f>
        <v/>
      </c>
      <c r="AZ738" s="244" t="str">
        <f>VLOOKUP(AL:AL,[1]MICHELIN!$B:$AH,32,0)</f>
        <v/>
      </c>
      <c r="BA738" s="244" t="str">
        <f>VLOOKUP(AL:AL,[1]MICHELIN!$B:$AH,33,0)</f>
        <v/>
      </c>
      <c r="BC738" s="11" t="e">
        <v>#N/A</v>
      </c>
    </row>
    <row r="739" spans="1:57" s="11" customFormat="1" ht="19.5" customHeight="1">
      <c r="A739" s="247">
        <f t="shared" si="264"/>
        <v>1</v>
      </c>
      <c r="B739" s="261">
        <f t="shared" si="265"/>
        <v>2355519159922</v>
      </c>
      <c r="C739" s="235">
        <f>VLOOKUP(B:B,[1]MICHELIN!$B:$K,9,0)</f>
        <v>0</v>
      </c>
      <c r="D739" s="11" t="s">
        <v>8690</v>
      </c>
      <c r="E739" s="397" t="s">
        <v>1715</v>
      </c>
      <c r="F739" s="160" t="s">
        <v>8409</v>
      </c>
      <c r="G739" s="134" t="e">
        <v>#N/A</v>
      </c>
      <c r="H739" s="235">
        <v>0</v>
      </c>
      <c r="I739" s="430">
        <f>VLOOKUP(B:B,[1]MICHELIN!$B:$K,10,0)</f>
        <v>0</v>
      </c>
      <c r="J739" s="132">
        <v>958</v>
      </c>
      <c r="K739" s="133" t="s">
        <v>5589</v>
      </c>
      <c r="L739" s="133">
        <v>2</v>
      </c>
      <c r="M739" s="135"/>
      <c r="N739" s="236"/>
      <c r="O739" s="236"/>
      <c r="P739" s="237"/>
      <c r="Q739" s="238">
        <f t="shared" si="277"/>
        <v>-954.5454545454545</v>
      </c>
      <c r="R739" s="144">
        <f t="shared" si="278"/>
        <v>16.276380952380954</v>
      </c>
      <c r="S739" s="248"/>
      <c r="T739" s="305"/>
      <c r="U739" s="194">
        <f t="shared" si="279"/>
        <v>0</v>
      </c>
      <c r="W739" s="239"/>
      <c r="X739" s="136">
        <f t="shared" si="280"/>
        <v>14582</v>
      </c>
      <c r="Y739" s="240">
        <f t="shared" si="281"/>
        <v>-954.5454545454545</v>
      </c>
      <c r="Z739" s="142" t="str">
        <f t="shared" si="282"/>
        <v/>
      </c>
      <c r="AA739" s="137">
        <f t="shared" si="283"/>
        <v>16.276380952380954</v>
      </c>
      <c r="AB739" s="334" t="s">
        <v>8915</v>
      </c>
      <c r="AC739" s="189">
        <f t="shared" si="284"/>
        <v>0</v>
      </c>
      <c r="AD739" s="187">
        <f t="shared" si="285"/>
        <v>0</v>
      </c>
      <c r="AE739" s="129">
        <f t="shared" si="286"/>
        <v>0</v>
      </c>
      <c r="AF739" s="130">
        <f t="shared" si="287"/>
        <v>0</v>
      </c>
      <c r="AG739" s="131" t="str">
        <f t="shared" si="288"/>
        <v/>
      </c>
      <c r="AH739" s="138">
        <f t="shared" si="289"/>
        <v>0</v>
      </c>
      <c r="AI739" s="139" t="str">
        <f t="shared" si="290"/>
        <v/>
      </c>
      <c r="AJ739" s="139" t="str">
        <f t="shared" si="291"/>
        <v/>
      </c>
      <c r="AL739" s="197">
        <v>2355519159922</v>
      </c>
      <c r="AM739" s="197">
        <v>4985009740521</v>
      </c>
      <c r="AN739" s="197" t="s">
        <v>1335</v>
      </c>
      <c r="AO739" s="241" t="s">
        <v>1336</v>
      </c>
      <c r="AP739" s="241" t="s">
        <v>1337</v>
      </c>
      <c r="AQ739" s="242" t="s">
        <v>1338</v>
      </c>
      <c r="AR739" s="242" t="s">
        <v>152</v>
      </c>
      <c r="AS739" s="431">
        <v>14582</v>
      </c>
      <c r="AT739" s="431">
        <v>1050</v>
      </c>
      <c r="AU739" s="211" t="s">
        <v>3957</v>
      </c>
      <c r="AV739" s="197"/>
      <c r="AW739" s="134" t="str">
        <f>IFERROR(VLOOKUP(AV:AV,Q商品!B:E,4,0),"")</f>
        <v/>
      </c>
      <c r="AX739" s="134" t="str">
        <f>IFERROR(VLOOKUP(B:B,在庫!B:M,12,0),"")</f>
        <v/>
      </c>
      <c r="AY739" s="134" t="str">
        <f>IFERROR(VLOOKUP(B:B,在庫!B:L,10,0),"")</f>
        <v/>
      </c>
      <c r="AZ739" s="244" t="str">
        <f>VLOOKUP(AL:AL,[1]MICHELIN!$B:$AH,32,0)</f>
        <v/>
      </c>
      <c r="BA739" s="244" t="str">
        <f>VLOOKUP(AL:AL,[1]MICHELIN!$B:$AH,33,0)</f>
        <v/>
      </c>
      <c r="BC739" s="11" t="e">
        <v>#N/A</v>
      </c>
    </row>
    <row r="740" spans="1:57" s="11" customFormat="1" ht="19.5" customHeight="1">
      <c r="A740" s="247">
        <f t="shared" si="264"/>
        <v>1</v>
      </c>
      <c r="B740" s="261">
        <f t="shared" si="265"/>
        <v>2355519159908</v>
      </c>
      <c r="C740" s="235">
        <f>VLOOKUP(B:B,[1]MICHELIN!$B:$K,9,0)</f>
        <v>0</v>
      </c>
      <c r="D740" s="11" t="s">
        <v>8690</v>
      </c>
      <c r="E740" s="397" t="s">
        <v>1717</v>
      </c>
      <c r="F740" s="160" t="s">
        <v>8410</v>
      </c>
      <c r="G740" s="134" t="e">
        <v>#N/A</v>
      </c>
      <c r="H740" s="235">
        <v>0</v>
      </c>
      <c r="I740" s="430">
        <f>VLOOKUP(B:B,[1]MICHELIN!$B:$K,10,0)</f>
        <v>0</v>
      </c>
      <c r="J740" s="132"/>
      <c r="K740" s="133" t="s">
        <v>5589</v>
      </c>
      <c r="L740" s="133">
        <v>3</v>
      </c>
      <c r="M740" s="135"/>
      <c r="N740" s="236"/>
      <c r="O740" s="236"/>
      <c r="P740" s="237"/>
      <c r="Q740" s="238">
        <f t="shared" si="277"/>
        <v>-954.5454545454545</v>
      </c>
      <c r="R740" s="144">
        <f t="shared" si="278"/>
        <v>17.376380952380956</v>
      </c>
      <c r="S740" s="248"/>
      <c r="T740" s="305"/>
      <c r="U740" s="194">
        <f t="shared" si="279"/>
        <v>0</v>
      </c>
      <c r="W740" s="239"/>
      <c r="X740" s="136">
        <f t="shared" si="280"/>
        <v>15632</v>
      </c>
      <c r="Y740" s="240">
        <f t="shared" si="281"/>
        <v>-954.5454545454545</v>
      </c>
      <c r="Z740" s="142" t="str">
        <f t="shared" si="282"/>
        <v/>
      </c>
      <c r="AA740" s="137">
        <f t="shared" si="283"/>
        <v>17.376380952380956</v>
      </c>
      <c r="AB740" s="334" t="s">
        <v>8915</v>
      </c>
      <c r="AC740" s="189">
        <f t="shared" si="284"/>
        <v>0</v>
      </c>
      <c r="AD740" s="187">
        <f t="shared" si="285"/>
        <v>0</v>
      </c>
      <c r="AE740" s="129">
        <f t="shared" si="286"/>
        <v>0</v>
      </c>
      <c r="AF740" s="130">
        <f t="shared" si="287"/>
        <v>0</v>
      </c>
      <c r="AG740" s="131" t="str">
        <f t="shared" si="288"/>
        <v/>
      </c>
      <c r="AH740" s="138">
        <f t="shared" si="289"/>
        <v>0</v>
      </c>
      <c r="AI740" s="139" t="str">
        <f t="shared" si="290"/>
        <v/>
      </c>
      <c r="AJ740" s="139" t="str">
        <f t="shared" si="291"/>
        <v/>
      </c>
      <c r="AL740" s="197">
        <v>2355519159908</v>
      </c>
      <c r="AM740" s="197">
        <v>4985009740545</v>
      </c>
      <c r="AN740" s="197" t="s">
        <v>1335</v>
      </c>
      <c r="AO740" s="241" t="s">
        <v>1336</v>
      </c>
      <c r="AP740" s="241" t="s">
        <v>1341</v>
      </c>
      <c r="AQ740" s="242" t="s">
        <v>1342</v>
      </c>
      <c r="AR740" s="242" t="s">
        <v>152</v>
      </c>
      <c r="AS740" s="431">
        <v>15632</v>
      </c>
      <c r="AT740" s="431">
        <v>1050</v>
      </c>
      <c r="AU740" s="211" t="s">
        <v>3957</v>
      </c>
      <c r="AV740" s="197"/>
      <c r="AW740" s="134" t="str">
        <f>IFERROR(VLOOKUP(AV:AV,Q商品!B:E,4,0),"")</f>
        <v/>
      </c>
      <c r="AX740" s="134" t="str">
        <f>IFERROR(VLOOKUP(B:B,在庫!B:M,12,0),"")</f>
        <v/>
      </c>
      <c r="AY740" s="134" t="str">
        <f>IFERROR(VLOOKUP(B:B,在庫!B:L,10,0),"")</f>
        <v/>
      </c>
      <c r="AZ740" s="244" t="str">
        <f>VLOOKUP(AL:AL,[1]MICHELIN!$B:$AH,32,0)</f>
        <v/>
      </c>
      <c r="BA740" s="244" t="str">
        <f>VLOOKUP(AL:AL,[1]MICHELIN!$B:$AH,33,0)</f>
        <v/>
      </c>
      <c r="BC740" s="11" t="e">
        <v>#N/A</v>
      </c>
    </row>
    <row r="741" spans="1:57" s="11" customFormat="1" ht="19.5" customHeight="1">
      <c r="A741" s="11">
        <f t="shared" si="264"/>
        <v>1</v>
      </c>
      <c r="B741" s="249">
        <f t="shared" si="265"/>
        <v>2355018154701</v>
      </c>
      <c r="C741" s="235">
        <f>VLOOKUP(B:B,[1]MICHELIN!$B:$K,9,0)</f>
        <v>0</v>
      </c>
      <c r="D741" s="11" t="s">
        <v>8690</v>
      </c>
      <c r="E741" s="397" t="s">
        <v>1790</v>
      </c>
      <c r="F741" s="160" t="s">
        <v>8412</v>
      </c>
      <c r="G741" s="134" t="e">
        <v>#N/A</v>
      </c>
      <c r="H741" s="235">
        <v>0</v>
      </c>
      <c r="I741" s="430">
        <f>VLOOKUP(B:B,[1]MICHELIN!$B:$K,10,0)</f>
        <v>0</v>
      </c>
      <c r="J741" s="132"/>
      <c r="K741" s="133" t="s">
        <v>5589</v>
      </c>
      <c r="L741" s="133">
        <v>5</v>
      </c>
      <c r="M741" s="135"/>
      <c r="N741" s="236"/>
      <c r="O741" s="236"/>
      <c r="P741" s="237"/>
      <c r="Q741" s="238">
        <f t="shared" si="277"/>
        <v>-954.5454545454545</v>
      </c>
      <c r="R741" s="144">
        <f t="shared" si="278"/>
        <v>17.028571428571428</v>
      </c>
      <c r="S741" s="197"/>
      <c r="T741" s="305"/>
      <c r="U741" s="194">
        <f t="shared" si="279"/>
        <v>0</v>
      </c>
      <c r="W741" s="239"/>
      <c r="X741" s="136">
        <f t="shared" si="280"/>
        <v>15300</v>
      </c>
      <c r="Y741" s="240">
        <f t="shared" si="281"/>
        <v>-954.5454545454545</v>
      </c>
      <c r="Z741" s="142" t="str">
        <f t="shared" si="282"/>
        <v/>
      </c>
      <c r="AA741" s="137">
        <f t="shared" si="283"/>
        <v>17.028571428571428</v>
      </c>
      <c r="AB741" s="334" t="s">
        <v>8915</v>
      </c>
      <c r="AC741" s="189">
        <f t="shared" si="284"/>
        <v>0</v>
      </c>
      <c r="AD741" s="187">
        <f t="shared" si="285"/>
        <v>0</v>
      </c>
      <c r="AE741" s="129">
        <f t="shared" si="286"/>
        <v>0</v>
      </c>
      <c r="AF741" s="130">
        <f t="shared" si="287"/>
        <v>0</v>
      </c>
      <c r="AG741" s="131" t="str">
        <f t="shared" si="288"/>
        <v/>
      </c>
      <c r="AH741" s="138">
        <f t="shared" si="289"/>
        <v>0</v>
      </c>
      <c r="AI741" s="139" t="str">
        <f t="shared" si="290"/>
        <v/>
      </c>
      <c r="AJ741" s="139" t="str">
        <f t="shared" si="291"/>
        <v/>
      </c>
      <c r="AL741" s="197">
        <v>2355018154701</v>
      </c>
      <c r="AM741" s="197">
        <v>4985009728413</v>
      </c>
      <c r="AN741" s="197" t="s">
        <v>3655</v>
      </c>
      <c r="AO741" s="241" t="s">
        <v>1289</v>
      </c>
      <c r="AP741" s="241" t="s">
        <v>1290</v>
      </c>
      <c r="AQ741" s="242" t="s">
        <v>54</v>
      </c>
      <c r="AR741" s="242">
        <v>34000</v>
      </c>
      <c r="AS741" s="431">
        <v>15300</v>
      </c>
      <c r="AT741" s="431">
        <v>1050</v>
      </c>
      <c r="AU741" s="211" t="s">
        <v>3956</v>
      </c>
      <c r="AV741" s="197"/>
      <c r="AW741" s="134" t="str">
        <f>IFERROR(VLOOKUP(AV:AV,Q商品!B:E,4,0),"")</f>
        <v/>
      </c>
      <c r="AX741" s="134" t="str">
        <f>IFERROR(VLOOKUP(B:B,在庫!B:M,12,0),"")</f>
        <v/>
      </c>
      <c r="AY741" s="134" t="str">
        <f>IFERROR(VLOOKUP(B:B,在庫!B:L,10,0),"")</f>
        <v/>
      </c>
      <c r="AZ741" s="244" t="str">
        <f>VLOOKUP(AL:AL,[1]MICHELIN!$B:$AH,32,0)</f>
        <v/>
      </c>
      <c r="BA741" s="244" t="str">
        <f>VLOOKUP(AL:AL,[1]MICHELIN!$B:$AH,33,0)</f>
        <v/>
      </c>
      <c r="BC741" s="11" t="e">
        <v>#N/A</v>
      </c>
    </row>
    <row r="742" spans="1:57" s="11" customFormat="1" ht="19.5" customHeight="1">
      <c r="A742" s="247">
        <f t="shared" si="264"/>
        <v>1</v>
      </c>
      <c r="B742" s="261">
        <f t="shared" si="265"/>
        <v>1956515159742</v>
      </c>
      <c r="C742" s="235">
        <f>VLOOKUP(B:B,[1]MICHELIN!$B:$K,9,0)</f>
        <v>0</v>
      </c>
      <c r="D742" s="11" t="s">
        <v>8690</v>
      </c>
      <c r="E742" s="397" t="s">
        <v>1056</v>
      </c>
      <c r="F742" s="160" t="s">
        <v>8416</v>
      </c>
      <c r="G742" s="133" t="s">
        <v>10661</v>
      </c>
      <c r="H742" s="235">
        <v>0</v>
      </c>
      <c r="I742" s="430">
        <f>VLOOKUP(B:B,[1]MICHELIN!$B:$K,10,0)</f>
        <v>0</v>
      </c>
      <c r="J742" s="132"/>
      <c r="K742" s="133" t="s">
        <v>1962</v>
      </c>
      <c r="L742" s="133">
        <v>5</v>
      </c>
      <c r="M742" s="135"/>
      <c r="N742" s="236"/>
      <c r="O742" s="236"/>
      <c r="P742" s="237"/>
      <c r="Q742" s="238">
        <f t="shared" si="277"/>
        <v>-477.27272727272725</v>
      </c>
      <c r="R742" s="144">
        <f t="shared" si="278"/>
        <v>16.010285714285715</v>
      </c>
      <c r="S742" s="248">
        <v>1074476372</v>
      </c>
      <c r="T742" s="305" t="s">
        <v>7856</v>
      </c>
      <c r="U742" s="194">
        <f t="shared" si="279"/>
        <v>0</v>
      </c>
      <c r="W742" s="239"/>
      <c r="X742" s="136">
        <f t="shared" si="280"/>
        <v>7164</v>
      </c>
      <c r="Y742" s="240">
        <f t="shared" si="281"/>
        <v>-477.27272727272725</v>
      </c>
      <c r="Z742" s="142" t="str">
        <f t="shared" si="282"/>
        <v/>
      </c>
      <c r="AA742" s="137">
        <f t="shared" si="283"/>
        <v>16.010285714285715</v>
      </c>
      <c r="AB742" s="334"/>
      <c r="AC742" s="189">
        <f t="shared" si="284"/>
        <v>0</v>
      </c>
      <c r="AD742" s="187">
        <f t="shared" si="285"/>
        <v>0</v>
      </c>
      <c r="AE742" s="129">
        <f t="shared" si="286"/>
        <v>0</v>
      </c>
      <c r="AF742" s="130">
        <f t="shared" si="287"/>
        <v>0</v>
      </c>
      <c r="AG742" s="131" t="str">
        <f t="shared" si="288"/>
        <v/>
      </c>
      <c r="AH742" s="138">
        <f t="shared" si="289"/>
        <v>0</v>
      </c>
      <c r="AI742" s="139" t="str">
        <f t="shared" si="290"/>
        <v/>
      </c>
      <c r="AJ742" s="139" t="str">
        <f t="shared" si="291"/>
        <v/>
      </c>
      <c r="AL742" s="197">
        <v>1956515159742</v>
      </c>
      <c r="AM742" s="197">
        <v>4985009700990</v>
      </c>
      <c r="AN742" s="197" t="s">
        <v>152</v>
      </c>
      <c r="AO742" s="241" t="s">
        <v>1013</v>
      </c>
      <c r="AP742" s="241" t="s">
        <v>1328</v>
      </c>
      <c r="AQ742" s="242" t="s">
        <v>43</v>
      </c>
      <c r="AR742" s="242" t="s">
        <v>152</v>
      </c>
      <c r="AS742" s="431">
        <v>7164</v>
      </c>
      <c r="AT742" s="431">
        <v>525</v>
      </c>
      <c r="AU742" s="211" t="s">
        <v>3957</v>
      </c>
      <c r="AV742" s="197" t="s">
        <v>357</v>
      </c>
      <c r="AW742" s="134" t="str">
        <f>IFERROR(VLOOKUP(AV:AV,Q商品!B:E,4,0),"")</f>
        <v>2021年製 Primacy 4 195/65R15 91H サマータイヤ 翌営業日発送</v>
      </c>
      <c r="AX742" s="134" t="str">
        <f>IFERROR(VLOOKUP(B:B,在庫!B:M,12,0),"")</f>
        <v/>
      </c>
      <c r="AY742" s="134" t="str">
        <f>IFERROR(VLOOKUP(B:B,在庫!B:L,10,0),"")</f>
        <v/>
      </c>
      <c r="AZ742" s="244" t="str">
        <f>VLOOKUP(AL:AL,[1]MICHELIN!$B:$AH,32,0)</f>
        <v/>
      </c>
      <c r="BA742" s="244" t="str">
        <f>VLOOKUP(AL:AL,[1]MICHELIN!$B:$AH,33,0)</f>
        <v/>
      </c>
      <c r="BC742" s="11" t="s">
        <v>150</v>
      </c>
      <c r="BE742" s="2"/>
    </row>
    <row r="743" spans="1:57" s="11" customFormat="1" ht="19.5" customHeight="1">
      <c r="A743" s="11">
        <f t="shared" si="264"/>
        <v>1</v>
      </c>
      <c r="B743" s="249">
        <f t="shared" si="265"/>
        <v>2056016159049</v>
      </c>
      <c r="C743" s="235">
        <f>VLOOKUP(B:B,[1]MICHELIN!$B:$K,9,0)</f>
        <v>0</v>
      </c>
      <c r="D743" s="11" t="s">
        <v>8690</v>
      </c>
      <c r="E743" s="397" t="s">
        <v>5600</v>
      </c>
      <c r="F743" s="160" t="s">
        <v>8418</v>
      </c>
      <c r="G743" s="133" t="s">
        <v>10661</v>
      </c>
      <c r="H743" s="235">
        <v>0</v>
      </c>
      <c r="I743" s="430">
        <f>VLOOKUP(B:B,[1]MICHELIN!$B:$K,10,0)</f>
        <v>0</v>
      </c>
      <c r="J743" s="132"/>
      <c r="K743" s="133" t="s">
        <v>1962</v>
      </c>
      <c r="L743" s="133">
        <v>11</v>
      </c>
      <c r="M743" s="135"/>
      <c r="N743" s="236"/>
      <c r="O743" s="236"/>
      <c r="P743" s="237"/>
      <c r="Q743" s="238">
        <f t="shared" si="277"/>
        <v>-954.5454545454545</v>
      </c>
      <c r="R743" s="144">
        <f t="shared" si="278"/>
        <v>12.083809523809524</v>
      </c>
      <c r="S743" s="197">
        <v>1074476078</v>
      </c>
      <c r="T743" s="305" t="s">
        <v>7862</v>
      </c>
      <c r="U743" s="194">
        <f t="shared" si="279"/>
        <v>-900</v>
      </c>
      <c r="V743" s="11">
        <v>900</v>
      </c>
      <c r="W743" s="239"/>
      <c r="X743" s="136">
        <f t="shared" si="280"/>
        <v>10580</v>
      </c>
      <c r="Y743" s="240">
        <f t="shared" si="281"/>
        <v>-954.5454545454545</v>
      </c>
      <c r="Z743" s="142" t="str">
        <f t="shared" si="282"/>
        <v/>
      </c>
      <c r="AA743" s="137">
        <f t="shared" si="283"/>
        <v>12.083809523809524</v>
      </c>
      <c r="AB743" s="334"/>
      <c r="AC743" s="189">
        <f t="shared" si="284"/>
        <v>-882</v>
      </c>
      <c r="AD743" s="187">
        <f t="shared" si="285"/>
        <v>-969</v>
      </c>
      <c r="AE743" s="129">
        <f t="shared" si="286"/>
        <v>-87.21</v>
      </c>
      <c r="AF743" s="130">
        <f t="shared" si="287"/>
        <v>-18.209999999999994</v>
      </c>
      <c r="AG743" s="131">
        <f t="shared" si="288"/>
        <v>1.8792569659442718E-2</v>
      </c>
      <c r="AH743" s="138">
        <f t="shared" si="289"/>
        <v>-69</v>
      </c>
      <c r="AI743" s="139">
        <f t="shared" si="290"/>
        <v>7.1207430340557279E-2</v>
      </c>
      <c r="AJ743" s="139">
        <f t="shared" si="291"/>
        <v>12.065016954150082</v>
      </c>
      <c r="AL743" s="197">
        <v>2056016159049</v>
      </c>
      <c r="AM743" s="197">
        <v>4985009700273</v>
      </c>
      <c r="AN743" s="197" t="s">
        <v>3587</v>
      </c>
      <c r="AO743" s="241" t="s">
        <v>13</v>
      </c>
      <c r="AP743" s="241" t="s">
        <v>1278</v>
      </c>
      <c r="AQ743" s="242" t="s">
        <v>47</v>
      </c>
      <c r="AR743" s="242">
        <v>24600</v>
      </c>
      <c r="AS743" s="431">
        <v>10580</v>
      </c>
      <c r="AT743" s="431">
        <v>1050</v>
      </c>
      <c r="AU743" s="211" t="s">
        <v>3956</v>
      </c>
      <c r="AV743" s="197" t="s">
        <v>348</v>
      </c>
      <c r="AW743" s="134" t="str">
        <f>IFERROR(VLOOKUP(AV:AV,Q商品!B:E,4,0),"")</f>
        <v>2023年製 Primacy 4 205/60R16 96W XL サマータイヤ 翌営業日発送</v>
      </c>
      <c r="AX743" s="134" t="str">
        <f>IFERROR(VLOOKUP(B:B,在庫!B:M,12,0),"")</f>
        <v/>
      </c>
      <c r="AY743" s="134" t="str">
        <f>IFERROR(VLOOKUP(B:B,在庫!B:L,10,0),"")</f>
        <v/>
      </c>
      <c r="AZ743" s="244">
        <f>VLOOKUP(AL:AL,[1]MICHELIN!$B:$AH,32,0)</f>
        <v>605880310</v>
      </c>
      <c r="BA743" s="244">
        <f>VLOOKUP(AL:AL,[1]MICHELIN!$B:$AH,33,0)</f>
        <v>605880365</v>
      </c>
      <c r="BC743" s="11" t="s">
        <v>2055</v>
      </c>
      <c r="BE743" s="2"/>
    </row>
    <row r="744" spans="1:57" s="11" customFormat="1" ht="19.5" customHeight="1">
      <c r="A744" s="11">
        <f t="shared" si="264"/>
        <v>1</v>
      </c>
      <c r="B744" s="249">
        <f t="shared" si="265"/>
        <v>2154518159045</v>
      </c>
      <c r="C744" s="235">
        <f>VLOOKUP(B:B,[1]MICHELIN!$B:$K,9,0)</f>
        <v>0</v>
      </c>
      <c r="D744" s="11" t="s">
        <v>8690</v>
      </c>
      <c r="E744" s="397" t="s">
        <v>5601</v>
      </c>
      <c r="F744" s="160" t="s">
        <v>8451</v>
      </c>
      <c r="G744" s="133" t="s">
        <v>10661</v>
      </c>
      <c r="H744" s="235">
        <v>0</v>
      </c>
      <c r="I744" s="430">
        <f>VLOOKUP(B:B,[1]MICHELIN!$B:$K,10,0)</f>
        <v>0</v>
      </c>
      <c r="J744" s="132"/>
      <c r="K744" s="133" t="s">
        <v>1962</v>
      </c>
      <c r="L744" s="133">
        <v>16</v>
      </c>
      <c r="M744" s="135"/>
      <c r="N744" s="236"/>
      <c r="O744" s="236"/>
      <c r="P744" s="237"/>
      <c r="Q744" s="238">
        <f t="shared" si="277"/>
        <v>-954.5454545454545</v>
      </c>
      <c r="R744" s="144">
        <f t="shared" si="278"/>
        <v>17.541904761904764</v>
      </c>
      <c r="S744" s="197">
        <v>1074476094</v>
      </c>
      <c r="T744" s="305" t="s">
        <v>7865</v>
      </c>
      <c r="U744" s="194">
        <f t="shared" si="279"/>
        <v>20500</v>
      </c>
      <c r="V744" s="11">
        <v>900</v>
      </c>
      <c r="W744" s="239">
        <v>21400</v>
      </c>
      <c r="X744" s="136">
        <f t="shared" si="280"/>
        <v>15790</v>
      </c>
      <c r="Y744" s="240">
        <f t="shared" si="281"/>
        <v>18500</v>
      </c>
      <c r="Z744" s="142" t="str">
        <f t="shared" si="282"/>
        <v/>
      </c>
      <c r="AA744" s="137">
        <f t="shared" si="283"/>
        <v>0.14648648648648649</v>
      </c>
      <c r="AB744" s="334"/>
      <c r="AC744" s="189">
        <f t="shared" si="284"/>
        <v>20098</v>
      </c>
      <c r="AD744" s="187">
        <f t="shared" si="285"/>
        <v>22085</v>
      </c>
      <c r="AE744" s="129">
        <f t="shared" si="286"/>
        <v>1987.6499999999999</v>
      </c>
      <c r="AF744" s="130">
        <f t="shared" si="287"/>
        <v>402.64999999999986</v>
      </c>
      <c r="AG744" s="131">
        <f t="shared" si="288"/>
        <v>1.8231831559882266E-2</v>
      </c>
      <c r="AH744" s="138">
        <f t="shared" si="289"/>
        <v>1585</v>
      </c>
      <c r="AI744" s="139">
        <f t="shared" si="290"/>
        <v>7.1768168440117727E-2</v>
      </c>
      <c r="AJ744" s="139">
        <f t="shared" si="291"/>
        <v>0.12825465492660423</v>
      </c>
      <c r="AL744" s="197">
        <v>2154518159045</v>
      </c>
      <c r="AM744" s="197">
        <v>4985009700020</v>
      </c>
      <c r="AN744" s="197" t="s">
        <v>3603</v>
      </c>
      <c r="AO744" s="241" t="s">
        <v>13</v>
      </c>
      <c r="AP744" s="241" t="s">
        <v>1281</v>
      </c>
      <c r="AQ744" s="242" t="s">
        <v>51</v>
      </c>
      <c r="AR744" s="242">
        <v>36700</v>
      </c>
      <c r="AS744" s="431">
        <v>15790</v>
      </c>
      <c r="AT744" s="431">
        <v>1050</v>
      </c>
      <c r="AU744" s="211" t="s">
        <v>3956</v>
      </c>
      <c r="AV744" s="197" t="s">
        <v>350</v>
      </c>
      <c r="AW744" s="134" t="str">
        <f>IFERROR(VLOOKUP(AV:AV,Q商品!B:E,4,0),"")</f>
        <v>2023年製 Primacy 4 215/45R18 93W XL サマータイヤ 翌営業日発送</v>
      </c>
      <c r="AX744" s="134" t="str">
        <f>IFERROR(VLOOKUP(B:B,在庫!B:M,12,0),"")</f>
        <v/>
      </c>
      <c r="AY744" s="134" t="str">
        <f>IFERROR(VLOOKUP(B:B,在庫!B:L,10,0),"")</f>
        <v/>
      </c>
      <c r="AZ744" s="244">
        <f>VLOOKUP(AL:AL,[1]MICHELIN!$B:$AH,32,0)</f>
        <v>605880296</v>
      </c>
      <c r="BA744" s="244">
        <f>VLOOKUP(AL:AL,[1]MICHELIN!$B:$AH,33,0)</f>
        <v>605880351</v>
      </c>
      <c r="BC744" s="11" t="s">
        <v>2055</v>
      </c>
      <c r="BE744" s="2"/>
    </row>
    <row r="745" spans="1:57" s="11" customFormat="1" ht="19.5" customHeight="1">
      <c r="A745" s="247">
        <f t="shared" si="264"/>
        <v>1</v>
      </c>
      <c r="B745" s="261">
        <f t="shared" si="265"/>
        <v>2254018159719</v>
      </c>
      <c r="C745" s="235">
        <f>VLOOKUP(B:B,[1]MICHELIN!$B:$K,9,0)</f>
        <v>0</v>
      </c>
      <c r="D745" s="11" t="s">
        <v>8690</v>
      </c>
      <c r="E745" s="397" t="s">
        <v>1021</v>
      </c>
      <c r="F745" s="160" t="s">
        <v>8420</v>
      </c>
      <c r="G745" s="133" t="s">
        <v>10661</v>
      </c>
      <c r="H745" s="235">
        <v>0</v>
      </c>
      <c r="I745" s="430">
        <f>VLOOKUP(B:B,[1]MICHELIN!$B:$K,10,0)</f>
        <v>0</v>
      </c>
      <c r="J745" s="132"/>
      <c r="K745" s="133" t="s">
        <v>1962</v>
      </c>
      <c r="L745" s="133">
        <v>20</v>
      </c>
      <c r="M745" s="135"/>
      <c r="N745" s="236"/>
      <c r="O745" s="236"/>
      <c r="P745" s="237"/>
      <c r="Q745" s="238">
        <f t="shared" si="277"/>
        <v>-477.27272727272725</v>
      </c>
      <c r="R745" s="144">
        <f t="shared" si="278"/>
        <v>27.305714285714288</v>
      </c>
      <c r="S745" s="248">
        <v>1074476739</v>
      </c>
      <c r="T745" s="305" t="s">
        <v>7867</v>
      </c>
      <c r="U745" s="194">
        <f t="shared" si="279"/>
        <v>-900</v>
      </c>
      <c r="V745" s="11">
        <v>900</v>
      </c>
      <c r="W745" s="239"/>
      <c r="X745" s="136">
        <f t="shared" si="280"/>
        <v>12555</v>
      </c>
      <c r="Y745" s="240">
        <f t="shared" si="281"/>
        <v>-477.27272727272725</v>
      </c>
      <c r="Z745" s="142" t="str">
        <f t="shared" si="282"/>
        <v/>
      </c>
      <c r="AA745" s="137">
        <f t="shared" si="283"/>
        <v>27.305714285714288</v>
      </c>
      <c r="AB745" s="334"/>
      <c r="AC745" s="189">
        <f t="shared" si="284"/>
        <v>-882</v>
      </c>
      <c r="AD745" s="187">
        <f t="shared" si="285"/>
        <v>-969</v>
      </c>
      <c r="AE745" s="129">
        <f t="shared" si="286"/>
        <v>-87.21</v>
      </c>
      <c r="AF745" s="130">
        <f t="shared" si="287"/>
        <v>-18.209999999999994</v>
      </c>
      <c r="AG745" s="131">
        <f t="shared" si="288"/>
        <v>1.8792569659442718E-2</v>
      </c>
      <c r="AH745" s="138">
        <f t="shared" si="289"/>
        <v>-69</v>
      </c>
      <c r="AI745" s="139">
        <f t="shared" si="290"/>
        <v>7.1207430340557279E-2</v>
      </c>
      <c r="AJ745" s="139">
        <f t="shared" si="291"/>
        <v>27.286921716054845</v>
      </c>
      <c r="AL745" s="197">
        <v>2254018159719</v>
      </c>
      <c r="AM745" s="197">
        <v>4985009687079</v>
      </c>
      <c r="AN745" s="197" t="s">
        <v>152</v>
      </c>
      <c r="AO745" s="241" t="s">
        <v>1312</v>
      </c>
      <c r="AP745" s="241" t="s">
        <v>925</v>
      </c>
      <c r="AQ745" s="242" t="s">
        <v>38</v>
      </c>
      <c r="AR745" s="242" t="s">
        <v>152</v>
      </c>
      <c r="AS745" s="431">
        <v>12555</v>
      </c>
      <c r="AT745" s="431">
        <v>525</v>
      </c>
      <c r="AU745" s="211" t="s">
        <v>3957</v>
      </c>
      <c r="AV745" s="197" t="s">
        <v>2069</v>
      </c>
      <c r="AW745" s="134" t="str">
        <f>IFERROR(VLOOKUP(AV:AV,Q商品!B:E,4,0),"")</f>
        <v>2021年製 Primacy 4 225/40R18 92Y XL サマータイヤ 翌営業日発送</v>
      </c>
      <c r="AX745" s="134" t="str">
        <f>IFERROR(VLOOKUP(B:B,在庫!B:M,12,0),"")</f>
        <v/>
      </c>
      <c r="AY745" s="134" t="str">
        <f>IFERROR(VLOOKUP(B:B,在庫!B:L,10,0),"")</f>
        <v/>
      </c>
      <c r="AZ745" s="244" t="str">
        <f>VLOOKUP(AL:AL,[1]MICHELIN!$B:$AH,32,0)</f>
        <v/>
      </c>
      <c r="BA745" s="244" t="str">
        <f>VLOOKUP(AL:AL,[1]MICHELIN!$B:$AH,33,0)</f>
        <v/>
      </c>
      <c r="BC745" s="11" t="s">
        <v>150</v>
      </c>
      <c r="BE745" s="2"/>
    </row>
    <row r="746" spans="1:57" s="11" customFormat="1" ht="19.5" customHeight="1">
      <c r="A746" s="11">
        <f t="shared" si="264"/>
        <v>1</v>
      </c>
      <c r="B746" s="249">
        <f t="shared" si="265"/>
        <v>1955516159263</v>
      </c>
      <c r="C746" s="235">
        <f>VLOOKUP(B:B,[1]MICHELIN!$B:$K,9,0)</f>
        <v>50</v>
      </c>
      <c r="D746" s="11" t="s">
        <v>6144</v>
      </c>
      <c r="E746" s="397" t="s">
        <v>1043</v>
      </c>
      <c r="F746" s="160" t="s">
        <v>7239</v>
      </c>
      <c r="G746" s="133" t="s">
        <v>10663</v>
      </c>
      <c r="H746" s="235">
        <v>78</v>
      </c>
      <c r="I746" s="430">
        <f>VLOOKUP(B:B,[1]MICHELIN!$B:$K,10,0)</f>
        <v>78</v>
      </c>
      <c r="J746" s="132">
        <v>432</v>
      </c>
      <c r="K746" s="133" t="s">
        <v>1962</v>
      </c>
      <c r="L746" s="133">
        <v>40</v>
      </c>
      <c r="M746" s="135" t="s">
        <v>3998</v>
      </c>
      <c r="N746" s="236" t="s">
        <v>2457</v>
      </c>
      <c r="O746" s="236">
        <v>0</v>
      </c>
      <c r="P746" s="237">
        <v>15105</v>
      </c>
      <c r="Q746" s="238">
        <f t="shared" si="277"/>
        <v>13254.545454545454</v>
      </c>
      <c r="R746" s="144">
        <f t="shared" si="278"/>
        <v>0.14746227709190668</v>
      </c>
      <c r="S746" s="197">
        <v>1074476640</v>
      </c>
      <c r="T746" s="305" t="s">
        <v>7875</v>
      </c>
      <c r="U746" s="194">
        <f t="shared" si="279"/>
        <v>15105</v>
      </c>
      <c r="W746" s="239">
        <v>15105</v>
      </c>
      <c r="X746" s="136">
        <f t="shared" si="280"/>
        <v>11300</v>
      </c>
      <c r="Y746" s="240">
        <f t="shared" si="281"/>
        <v>13254.545454545454</v>
      </c>
      <c r="Z746" s="142">
        <f t="shared" si="282"/>
        <v>7.7259185700099264E-2</v>
      </c>
      <c r="AA746" s="137">
        <f t="shared" si="283"/>
        <v>0.14746227709190668</v>
      </c>
      <c r="AB746" s="334"/>
      <c r="AC746" s="189">
        <f t="shared" si="284"/>
        <v>14808</v>
      </c>
      <c r="AD746" s="187">
        <f t="shared" si="285"/>
        <v>16272</v>
      </c>
      <c r="AE746" s="129">
        <f t="shared" si="286"/>
        <v>1464.48</v>
      </c>
      <c r="AF746" s="130">
        <f t="shared" si="287"/>
        <v>297.48</v>
      </c>
      <c r="AG746" s="131">
        <f t="shared" si="288"/>
        <v>1.8281710914454279E-2</v>
      </c>
      <c r="AH746" s="138">
        <f t="shared" si="289"/>
        <v>1167</v>
      </c>
      <c r="AI746" s="139">
        <f t="shared" si="290"/>
        <v>7.1718289085545728E-2</v>
      </c>
      <c r="AJ746" s="139">
        <f t="shared" si="291"/>
        <v>0.12918056617745241</v>
      </c>
      <c r="AL746" s="197">
        <v>1955516159263</v>
      </c>
      <c r="AM746" s="197">
        <v>4985009705186</v>
      </c>
      <c r="AN746" s="197" t="s">
        <v>3610</v>
      </c>
      <c r="AO746" s="241" t="s">
        <v>14</v>
      </c>
      <c r="AP746" s="241" t="s">
        <v>1020</v>
      </c>
      <c r="AQ746" s="242" t="s">
        <v>44</v>
      </c>
      <c r="AR746" s="242">
        <v>25100</v>
      </c>
      <c r="AS746" s="431">
        <v>11300</v>
      </c>
      <c r="AT746" s="431">
        <v>525</v>
      </c>
      <c r="AU746" s="211" t="s">
        <v>3956</v>
      </c>
      <c r="AV746" s="197" t="s">
        <v>307</v>
      </c>
      <c r="AW746" s="134" t="str">
        <f>IFERROR(VLOOKUP(AV:AV,Q商品!B:E,4,0),"")</f>
        <v>2023年製 PRIMACY 4+ 195/55R16 87H サマータイヤ 翌営業日発送</v>
      </c>
      <c r="AX746" s="134" t="str">
        <f>IFERROR(VLOOKUP(B:B,在庫!B:M,12,0),"")</f>
        <v>2023年製</v>
      </c>
      <c r="AY746" s="134">
        <f>IFERROR(VLOOKUP(B:B,在庫!B:L,10,0),"")</f>
        <v>3</v>
      </c>
      <c r="AZ746" s="244" t="str">
        <f>VLOOKUP(AL:AL,[1]MICHELIN!$B:$AH,32,0)</f>
        <v>×</v>
      </c>
      <c r="BA746" s="244" t="str">
        <f>VLOOKUP(AL:AL,[1]MICHELIN!$B:$AH,33,0)</f>
        <v>×</v>
      </c>
      <c r="BC746" s="11" t="s">
        <v>2055</v>
      </c>
      <c r="BE746" s="2"/>
    </row>
    <row r="747" spans="1:57">
      <c r="A747" s="247">
        <f t="shared" si="264"/>
        <v>1</v>
      </c>
      <c r="B747" s="261">
        <f t="shared" si="265"/>
        <v>2254517159661</v>
      </c>
      <c r="C747" s="235">
        <f>VLOOKUP(B:B,[1]MICHELIN!$B:$K,9,0)</f>
        <v>0</v>
      </c>
      <c r="D747" s="11" t="s">
        <v>8690</v>
      </c>
      <c r="E747" s="397" t="s">
        <v>1060</v>
      </c>
      <c r="F747" s="160"/>
      <c r="G747" s="133" t="s">
        <v>10661</v>
      </c>
      <c r="H747" s="235">
        <v>0</v>
      </c>
      <c r="I747" s="430">
        <f>VLOOKUP(B:B,[1]MICHELIN!$B:$K,10,0)</f>
        <v>0</v>
      </c>
      <c r="J747" s="132"/>
      <c r="K747" s="133" t="s">
        <v>1962</v>
      </c>
      <c r="L747" s="133">
        <v>53</v>
      </c>
      <c r="M747" s="135"/>
      <c r="N747" s="236"/>
      <c r="O747" s="236"/>
      <c r="P747" s="237"/>
      <c r="Q747" s="238">
        <f t="shared" si="277"/>
        <v>-477.27272727272725</v>
      </c>
      <c r="R747" s="144">
        <f t="shared" si="278"/>
        <v>21.558476190476192</v>
      </c>
      <c r="S747" s="248">
        <v>1074475957</v>
      </c>
      <c r="T747" s="305" t="s">
        <v>7890</v>
      </c>
      <c r="U747" s="194">
        <f t="shared" si="279"/>
        <v>0</v>
      </c>
      <c r="V747" s="11"/>
      <c r="W747" s="239"/>
      <c r="X747" s="136">
        <f t="shared" si="280"/>
        <v>9812</v>
      </c>
      <c r="Y747" s="240">
        <f t="shared" si="281"/>
        <v>-477.27272727272725</v>
      </c>
      <c r="Z747" s="142" t="str">
        <f t="shared" si="282"/>
        <v/>
      </c>
      <c r="AA747" s="137">
        <f t="shared" si="283"/>
        <v>21.558476190476192</v>
      </c>
      <c r="AB747" s="334"/>
      <c r="AC747" s="189">
        <f t="shared" si="284"/>
        <v>0</v>
      </c>
      <c r="AD747" s="187">
        <f t="shared" si="285"/>
        <v>0</v>
      </c>
      <c r="AE747" s="129">
        <f t="shared" si="286"/>
        <v>0</v>
      </c>
      <c r="AF747" s="130">
        <f t="shared" si="287"/>
        <v>0</v>
      </c>
      <c r="AG747" s="131" t="str">
        <f t="shared" si="288"/>
        <v/>
      </c>
      <c r="AH747" s="138">
        <f t="shared" si="289"/>
        <v>0</v>
      </c>
      <c r="AI747" s="139" t="str">
        <f t="shared" si="290"/>
        <v/>
      </c>
      <c r="AJ747" s="139" t="str">
        <f t="shared" si="291"/>
        <v/>
      </c>
      <c r="AK747" s="11"/>
      <c r="AL747" s="197">
        <v>2254517159661</v>
      </c>
      <c r="AM747" s="197">
        <v>4985009705643</v>
      </c>
      <c r="AN747" s="197" t="s">
        <v>152</v>
      </c>
      <c r="AO747" s="241" t="s">
        <v>145</v>
      </c>
      <c r="AP747" s="241" t="s">
        <v>1059</v>
      </c>
      <c r="AQ747" s="242" t="s">
        <v>37</v>
      </c>
      <c r="AR747" s="242" t="s">
        <v>152</v>
      </c>
      <c r="AS747" s="431">
        <v>9812</v>
      </c>
      <c r="AT747" s="431">
        <v>525</v>
      </c>
      <c r="AU747" s="211" t="s">
        <v>3957</v>
      </c>
      <c r="AV747" s="197" t="s">
        <v>333</v>
      </c>
      <c r="AW747" s="134" t="str">
        <f>IFERROR(VLOOKUP(AV:AV,Q商品!B:E,4,0),"")</f>
        <v>2022年製 PRIMACY 4+ 225/45R17 91V サマータイヤ 翌営業日発送 ラベルなし</v>
      </c>
      <c r="AX747" s="134" t="str">
        <f>IFERROR(VLOOKUP(B:B,在庫!B:M,12,0),"")</f>
        <v/>
      </c>
      <c r="AY747" s="134" t="str">
        <f>IFERROR(VLOOKUP(B:B,在庫!B:L,10,0),"")</f>
        <v/>
      </c>
      <c r="AZ747" s="244">
        <f>VLOOKUP(AL:AL,[1]MICHELIN!$B:$AH,32,0)</f>
        <v>614215462</v>
      </c>
      <c r="BA747" s="244">
        <f>VLOOKUP(AL:AL,[1]MICHELIN!$B:$AH,33,0)</f>
        <v>614215469</v>
      </c>
      <c r="BB747" s="11"/>
      <c r="BC747" s="11" t="s">
        <v>150</v>
      </c>
      <c r="BD747" s="11"/>
    </row>
    <row r="748" spans="1:57">
      <c r="A748" s="11">
        <f t="shared" si="264"/>
        <v>1</v>
      </c>
      <c r="B748" s="249">
        <f t="shared" si="265"/>
        <v>2355518159305</v>
      </c>
      <c r="C748" s="235">
        <f>VLOOKUP(B:B,[1]MICHELIN!$B:$K,9,0)</f>
        <v>12</v>
      </c>
      <c r="D748" s="11" t="s">
        <v>8690</v>
      </c>
      <c r="E748" s="397" t="s">
        <v>1079</v>
      </c>
      <c r="F748" s="160" t="s">
        <v>6884</v>
      </c>
      <c r="G748" s="133" t="s">
        <v>10663</v>
      </c>
      <c r="H748" s="235">
        <v>0</v>
      </c>
      <c r="I748" s="430">
        <f>VLOOKUP(B:B,[1]MICHELIN!$B:$K,10,0)</f>
        <v>0</v>
      </c>
      <c r="J748" s="132">
        <v>2111</v>
      </c>
      <c r="K748" s="133" t="s">
        <v>1962</v>
      </c>
      <c r="L748" s="133">
        <v>70</v>
      </c>
      <c r="M748" s="135" t="s">
        <v>3998</v>
      </c>
      <c r="N748" s="236" t="s">
        <v>2399</v>
      </c>
      <c r="O748" s="236">
        <v>0</v>
      </c>
      <c r="P748" s="237">
        <v>24200</v>
      </c>
      <c r="Q748" s="238">
        <f t="shared" si="277"/>
        <v>21045.454545454544</v>
      </c>
      <c r="R748" s="144">
        <f t="shared" si="278"/>
        <v>0.17844492440604748</v>
      </c>
      <c r="S748" s="197">
        <v>1074475937</v>
      </c>
      <c r="T748" s="305" t="s">
        <v>7908</v>
      </c>
      <c r="U748" s="194">
        <f t="shared" si="279"/>
        <v>24200</v>
      </c>
      <c r="V748" s="11"/>
      <c r="W748" s="239">
        <v>24200</v>
      </c>
      <c r="X748" s="136">
        <f t="shared" si="280"/>
        <v>17290</v>
      </c>
      <c r="Y748" s="240">
        <f t="shared" si="281"/>
        <v>21045.454545454544</v>
      </c>
      <c r="Z748" s="142">
        <f t="shared" si="282"/>
        <v>7.024793388429762E-2</v>
      </c>
      <c r="AA748" s="137">
        <f t="shared" si="283"/>
        <v>0.17844492440604748</v>
      </c>
      <c r="AB748" s="145"/>
      <c r="AC748" s="189">
        <v>23569</v>
      </c>
      <c r="AD748" s="187">
        <v>25900</v>
      </c>
      <c r="AE748" s="129">
        <f t="shared" si="286"/>
        <v>2331</v>
      </c>
      <c r="AF748" s="130">
        <f t="shared" si="287"/>
        <v>631</v>
      </c>
      <c r="AG748" s="131">
        <f t="shared" si="288"/>
        <v>2.4362934362934362E-2</v>
      </c>
      <c r="AH748" s="138">
        <f t="shared" si="289"/>
        <v>1700</v>
      </c>
      <c r="AI748" s="139">
        <f t="shared" si="290"/>
        <v>6.5637065637065631E-2</v>
      </c>
      <c r="AJ748" s="139">
        <f t="shared" si="291"/>
        <v>0.15408199004311313</v>
      </c>
      <c r="AK748" s="11"/>
      <c r="AL748" s="197">
        <v>2355518159305</v>
      </c>
      <c r="AM748" s="197">
        <v>4985009706251</v>
      </c>
      <c r="AN748" s="197" t="s">
        <v>3642</v>
      </c>
      <c r="AO748" s="241" t="s">
        <v>15</v>
      </c>
      <c r="AP748" s="241" t="s">
        <v>1287</v>
      </c>
      <c r="AQ748" s="242" t="s">
        <v>72</v>
      </c>
      <c r="AR748" s="242">
        <v>40200</v>
      </c>
      <c r="AS748" s="431">
        <f>VLOOKUP(B:B,[1]MICHELIN!$B:$K,8,0)</f>
        <v>17290</v>
      </c>
      <c r="AT748" s="431">
        <v>1050</v>
      </c>
      <c r="AU748" s="211" t="s">
        <v>3956</v>
      </c>
      <c r="AV748" s="197" t="s">
        <v>340</v>
      </c>
      <c r="AW748" s="134" t="str">
        <f>IFERROR(VLOOKUP(AV:AV,Q商品!B:E,4,0),"")</f>
        <v>2023年製 PRIMACY SUV+ 235/55R18 104V XL サマータイヤ 翌営業日発送</v>
      </c>
      <c r="AX748" s="134" t="str">
        <f>IFERROR(VLOOKUP(B:B,在庫!B:M,12,0),"")</f>
        <v/>
      </c>
      <c r="AY748" s="134" t="str">
        <f>IFERROR(VLOOKUP(B:B,在庫!B:L,10,0),"")</f>
        <v/>
      </c>
      <c r="AZ748" s="244">
        <f>VLOOKUP(AL:AL,[1]MICHELIN!$B:$AH,32,0)</f>
        <v>605880347</v>
      </c>
      <c r="BA748" s="244">
        <f>VLOOKUP(AL:AL,[1]MICHELIN!$B:$AH,33,0)</f>
        <v>605880402</v>
      </c>
      <c r="BB748" s="11"/>
      <c r="BC748" s="11" t="s">
        <v>2055</v>
      </c>
      <c r="BD748" s="11"/>
    </row>
    <row r="749" spans="1:57">
      <c r="A749" s="11">
        <f t="shared" si="264"/>
        <v>1</v>
      </c>
      <c r="B749" s="249">
        <f t="shared" si="265"/>
        <v>2055016155419</v>
      </c>
      <c r="C749" s="235">
        <f>VLOOKUP(B:B,[1]MICHELIN!$B:$K,9,0)</f>
        <v>8</v>
      </c>
      <c r="D749" s="11" t="s">
        <v>8690</v>
      </c>
      <c r="E749" s="397" t="s">
        <v>675</v>
      </c>
      <c r="F749" s="160" t="s">
        <v>8433</v>
      </c>
      <c r="G749" s="133" t="s">
        <v>10661</v>
      </c>
      <c r="H749" s="235">
        <v>0</v>
      </c>
      <c r="I749" s="430">
        <f>VLOOKUP(B:B,[1]MICHELIN!$B:$K,10,0)</f>
        <v>0</v>
      </c>
      <c r="J749" s="132"/>
      <c r="K749" s="133" t="s">
        <v>1964</v>
      </c>
      <c r="L749" s="133">
        <v>4</v>
      </c>
      <c r="M749" s="135" t="s">
        <v>2018</v>
      </c>
      <c r="N749" s="236" t="s">
        <v>2452</v>
      </c>
      <c r="O749" s="236" t="s">
        <v>2015</v>
      </c>
      <c r="P749" s="237">
        <v>17600</v>
      </c>
      <c r="Q749" s="238">
        <f t="shared" si="277"/>
        <v>15522.727272727272</v>
      </c>
      <c r="R749" s="144">
        <f t="shared" si="278"/>
        <v>0.15607613469985354</v>
      </c>
      <c r="S749" s="197">
        <v>1074476294</v>
      </c>
      <c r="T749" s="305" t="s">
        <v>7926</v>
      </c>
      <c r="U749" s="194">
        <f t="shared" si="279"/>
        <v>17600</v>
      </c>
      <c r="V749" s="11"/>
      <c r="W749" s="239">
        <v>17600</v>
      </c>
      <c r="X749" s="136">
        <f t="shared" si="280"/>
        <v>13100</v>
      </c>
      <c r="Y749" s="240">
        <f t="shared" si="281"/>
        <v>15522.727272727272</v>
      </c>
      <c r="Z749" s="142">
        <f t="shared" si="282"/>
        <v>7.7272727272727382E-2</v>
      </c>
      <c r="AA749" s="137">
        <f t="shared" si="283"/>
        <v>0.15607613469985354</v>
      </c>
      <c r="AB749" s="145"/>
      <c r="AC749" s="189">
        <f t="shared" ref="AC749:AC769" si="292">ROUNDDOWN(U749/1.02,0)</f>
        <v>17254</v>
      </c>
      <c r="AD749" s="187">
        <f t="shared" ref="AD749:AD769" si="293">ROUNDDOWN(AC749/0.91,0)</f>
        <v>18960</v>
      </c>
      <c r="AE749" s="129">
        <f t="shared" si="286"/>
        <v>1706.3999999999999</v>
      </c>
      <c r="AF749" s="130">
        <f t="shared" si="287"/>
        <v>346.39999999999986</v>
      </c>
      <c r="AG749" s="131">
        <f t="shared" si="288"/>
        <v>1.8270042194092818E-2</v>
      </c>
      <c r="AH749" s="138">
        <f t="shared" si="289"/>
        <v>1360</v>
      </c>
      <c r="AI749" s="139">
        <f t="shared" si="290"/>
        <v>7.1729957805907171E-2</v>
      </c>
      <c r="AJ749" s="139">
        <f t="shared" si="291"/>
        <v>0.13780609250576073</v>
      </c>
      <c r="AK749" s="11"/>
      <c r="AL749" s="197">
        <v>2055016155419</v>
      </c>
      <c r="AM749" s="197">
        <v>4985009686102</v>
      </c>
      <c r="AN749" s="197" t="s">
        <v>3512</v>
      </c>
      <c r="AO749" s="241" t="s">
        <v>1242</v>
      </c>
      <c r="AP749" s="241" t="s">
        <v>1250</v>
      </c>
      <c r="AQ749" s="242" t="s">
        <v>105</v>
      </c>
      <c r="AR749" s="242">
        <v>29100</v>
      </c>
      <c r="AS749" s="431">
        <v>13100</v>
      </c>
      <c r="AT749" s="431">
        <v>525</v>
      </c>
      <c r="AU749" s="211" t="s">
        <v>3956</v>
      </c>
      <c r="AV749" s="197" t="s">
        <v>608</v>
      </c>
      <c r="AW749" s="134" t="str">
        <f>IFERROR(VLOOKUP(AV:AV,Q商品!B:E,4,0),"")</f>
        <v>2023年製 Pilot Sport 3 205/50ZR16 87V サマータイヤ 翌営業日発送</v>
      </c>
      <c r="AX749" s="134" t="str">
        <f>IFERROR(VLOOKUP(B:B,在庫!B:M,12,0),"")</f>
        <v/>
      </c>
      <c r="AY749" s="134" t="str">
        <f>IFERROR(VLOOKUP(B:B,在庫!B:L,10,0),"")</f>
        <v/>
      </c>
      <c r="AZ749" s="244">
        <f>VLOOKUP(AL:AL,[1]MICHELIN!$B:$AH,32,0)</f>
        <v>605642068</v>
      </c>
      <c r="BA749" s="244">
        <f>VLOOKUP(AL:AL,[1]MICHELIN!$B:$AH,33,0)</f>
        <v>605642099</v>
      </c>
      <c r="BB749" s="11"/>
      <c r="BC749" s="11" t="s">
        <v>150</v>
      </c>
      <c r="BD749" s="11"/>
      <c r="BE749" s="11"/>
    </row>
    <row r="750" spans="1:57">
      <c r="A750" s="11">
        <f t="shared" si="264"/>
        <v>1</v>
      </c>
      <c r="B750" s="249">
        <f t="shared" si="265"/>
        <v>2154517159718</v>
      </c>
      <c r="C750" s="235">
        <f>VLOOKUP(B:B,[1]MICHELIN!$B:$K,9,0)</f>
        <v>0</v>
      </c>
      <c r="D750" s="11" t="s">
        <v>8690</v>
      </c>
      <c r="E750" s="397" t="s">
        <v>681</v>
      </c>
      <c r="F750" s="160"/>
      <c r="G750" s="133" t="s">
        <v>10661</v>
      </c>
      <c r="H750" s="235">
        <v>0</v>
      </c>
      <c r="I750" s="430">
        <f>VLOOKUP(B:B,[1]MICHELIN!$B:$K,10,0)</f>
        <v>0</v>
      </c>
      <c r="J750" s="132"/>
      <c r="K750" s="133" t="s">
        <v>1964</v>
      </c>
      <c r="L750" s="133">
        <v>10</v>
      </c>
      <c r="M750" s="135"/>
      <c r="N750" s="236"/>
      <c r="O750" s="236"/>
      <c r="P750" s="237"/>
      <c r="Q750" s="238">
        <f t="shared" si="277"/>
        <v>-477.27272727272725</v>
      </c>
      <c r="R750" s="144">
        <f t="shared" si="278"/>
        <v>28.732571428571433</v>
      </c>
      <c r="S750" s="197">
        <v>1074476087</v>
      </c>
      <c r="T750" s="305" t="s">
        <v>7932</v>
      </c>
      <c r="U750" s="194">
        <f t="shared" si="279"/>
        <v>0</v>
      </c>
      <c r="V750" s="11"/>
      <c r="W750" s="239"/>
      <c r="X750" s="136">
        <f t="shared" si="280"/>
        <v>13236</v>
      </c>
      <c r="Y750" s="240">
        <f t="shared" si="281"/>
        <v>-477.27272727272725</v>
      </c>
      <c r="Z750" s="142" t="str">
        <f t="shared" si="282"/>
        <v/>
      </c>
      <c r="AA750" s="137">
        <f t="shared" si="283"/>
        <v>28.732571428571433</v>
      </c>
      <c r="AB750" s="145"/>
      <c r="AC750" s="189">
        <f t="shared" si="292"/>
        <v>0</v>
      </c>
      <c r="AD750" s="187">
        <f t="shared" si="293"/>
        <v>0</v>
      </c>
      <c r="AE750" s="129">
        <f t="shared" si="286"/>
        <v>0</v>
      </c>
      <c r="AF750" s="130">
        <f t="shared" si="287"/>
        <v>0</v>
      </c>
      <c r="AG750" s="131" t="str">
        <f t="shared" si="288"/>
        <v/>
      </c>
      <c r="AH750" s="138">
        <f t="shared" si="289"/>
        <v>0</v>
      </c>
      <c r="AI750" s="139" t="str">
        <f t="shared" si="290"/>
        <v/>
      </c>
      <c r="AJ750" s="139" t="str">
        <f t="shared" si="291"/>
        <v/>
      </c>
      <c r="AK750" s="11"/>
      <c r="AL750" s="197">
        <v>2154517159718</v>
      </c>
      <c r="AM750" s="197">
        <v>4985009687024</v>
      </c>
      <c r="AN750" s="197" t="s">
        <v>152</v>
      </c>
      <c r="AO750" s="241" t="s">
        <v>1312</v>
      </c>
      <c r="AP750" s="241" t="s">
        <v>910</v>
      </c>
      <c r="AQ750" s="242" t="s">
        <v>36</v>
      </c>
      <c r="AR750" s="242" t="s">
        <v>152</v>
      </c>
      <c r="AS750" s="431">
        <v>13236</v>
      </c>
      <c r="AT750" s="431">
        <v>525</v>
      </c>
      <c r="AU750" s="211" t="s">
        <v>3957</v>
      </c>
      <c r="AV750" s="197" t="s">
        <v>2062</v>
      </c>
      <c r="AW750" s="134" t="str">
        <f>IFERROR(VLOOKUP(AV:AV,Q商品!B:E,4,0),"")</f>
        <v>2022年製 Pilot Sport 4 215/45ZR17 91Y XL サマータイヤ 翌営業日発送</v>
      </c>
      <c r="AX750" s="134" t="str">
        <f>IFERROR(VLOOKUP(B:B,在庫!B:M,12,0),"")</f>
        <v/>
      </c>
      <c r="AY750" s="134" t="str">
        <f>IFERROR(VLOOKUP(B:B,在庫!B:L,10,0),"")</f>
        <v/>
      </c>
      <c r="AZ750" s="244" t="str">
        <f>VLOOKUP(AL:AL,[1]MICHELIN!$B:$AH,32,0)</f>
        <v/>
      </c>
      <c r="BA750" s="244" t="str">
        <f>VLOOKUP(AL:AL,[1]MICHELIN!$B:$AH,33,0)</f>
        <v/>
      </c>
      <c r="BB750" s="11"/>
      <c r="BC750" s="11" t="s">
        <v>150</v>
      </c>
      <c r="BD750" s="11"/>
      <c r="BE750" s="11"/>
    </row>
    <row r="751" spans="1:57">
      <c r="A751" s="11">
        <f t="shared" si="264"/>
        <v>1</v>
      </c>
      <c r="B751" s="249">
        <f t="shared" si="265"/>
        <v>2553518158407</v>
      </c>
      <c r="C751" s="235">
        <f>VLOOKUP(B:B,[1]MICHELIN!$B:$K,9,0)</f>
        <v>0</v>
      </c>
      <c r="D751" s="11" t="s">
        <v>8690</v>
      </c>
      <c r="E751" s="397" t="s">
        <v>1788</v>
      </c>
      <c r="F751" s="160" t="s">
        <v>8435</v>
      </c>
      <c r="G751" s="134" t="e">
        <v>#N/A</v>
      </c>
      <c r="H751" s="235">
        <v>0</v>
      </c>
      <c r="I751" s="430">
        <f>VLOOKUP(B:B,[1]MICHELIN!$B:$K,10,0)</f>
        <v>0</v>
      </c>
      <c r="J751" s="132"/>
      <c r="K751" s="133" t="s">
        <v>1964</v>
      </c>
      <c r="L751" s="133">
        <v>14</v>
      </c>
      <c r="M751" s="135"/>
      <c r="N751" s="236"/>
      <c r="O751" s="236"/>
      <c r="P751" s="237"/>
      <c r="Q751" s="238">
        <f t="shared" si="277"/>
        <v>-954.5454545454545</v>
      </c>
      <c r="R751" s="144">
        <f t="shared" si="278"/>
        <v>29.882857142857144</v>
      </c>
      <c r="S751" s="197"/>
      <c r="T751" s="305"/>
      <c r="U751" s="194">
        <f t="shared" si="279"/>
        <v>0</v>
      </c>
      <c r="V751" s="11"/>
      <c r="W751" s="239"/>
      <c r="X751" s="136">
        <f t="shared" si="280"/>
        <v>27570</v>
      </c>
      <c r="Y751" s="240">
        <f t="shared" si="281"/>
        <v>-954.5454545454545</v>
      </c>
      <c r="Z751" s="142" t="str">
        <f t="shared" si="282"/>
        <v/>
      </c>
      <c r="AA751" s="137">
        <f t="shared" si="283"/>
        <v>29.882857142857144</v>
      </c>
      <c r="AB751" s="334" t="s">
        <v>8915</v>
      </c>
      <c r="AC751" s="189">
        <f t="shared" si="292"/>
        <v>0</v>
      </c>
      <c r="AD751" s="187">
        <f t="shared" si="293"/>
        <v>0</v>
      </c>
      <c r="AE751" s="129">
        <f t="shared" si="286"/>
        <v>0</v>
      </c>
      <c r="AF751" s="130">
        <f t="shared" si="287"/>
        <v>0</v>
      </c>
      <c r="AG751" s="131" t="str">
        <f t="shared" si="288"/>
        <v/>
      </c>
      <c r="AH751" s="138">
        <f t="shared" si="289"/>
        <v>0</v>
      </c>
      <c r="AI751" s="139" t="str">
        <f t="shared" si="290"/>
        <v/>
      </c>
      <c r="AJ751" s="139" t="str">
        <f t="shared" si="291"/>
        <v/>
      </c>
      <c r="AK751" s="11"/>
      <c r="AL751" s="197">
        <v>2553518158407</v>
      </c>
      <c r="AM751" s="197">
        <v>4985009692158</v>
      </c>
      <c r="AN751" s="197" t="s">
        <v>3533</v>
      </c>
      <c r="AO751" s="241" t="s">
        <v>828</v>
      </c>
      <c r="AP751" s="241" t="s">
        <v>1259</v>
      </c>
      <c r="AQ751" s="242" t="s">
        <v>107</v>
      </c>
      <c r="AR751" s="242">
        <v>64100</v>
      </c>
      <c r="AS751" s="431">
        <v>27570</v>
      </c>
      <c r="AT751" s="431">
        <v>1050</v>
      </c>
      <c r="AU751" s="211" t="s">
        <v>3956</v>
      </c>
      <c r="AV751" s="197"/>
      <c r="AW751" s="134" t="str">
        <f>IFERROR(VLOOKUP(AV:AV,Q商品!B:E,4,0),"")</f>
        <v/>
      </c>
      <c r="AX751" s="134" t="str">
        <f>IFERROR(VLOOKUP(B:B,在庫!B:M,12,0),"")</f>
        <v/>
      </c>
      <c r="AY751" s="134" t="str">
        <f>IFERROR(VLOOKUP(B:B,在庫!B:L,10,0),"")</f>
        <v/>
      </c>
      <c r="AZ751" s="244" t="str">
        <f>VLOOKUP(AL:AL,[1]MICHELIN!$B:$AH,32,0)</f>
        <v/>
      </c>
      <c r="BA751" s="244" t="str">
        <f>VLOOKUP(AL:AL,[1]MICHELIN!$B:$AH,33,0)</f>
        <v/>
      </c>
      <c r="BB751" s="11"/>
      <c r="BC751" s="11" t="e">
        <v>#N/A</v>
      </c>
      <c r="BD751" s="11"/>
      <c r="BE751" s="11"/>
    </row>
    <row r="752" spans="1:57">
      <c r="A752" s="11">
        <f t="shared" si="264"/>
        <v>1</v>
      </c>
      <c r="B752" s="249">
        <f t="shared" si="265"/>
        <v>2553519159885</v>
      </c>
      <c r="C752" s="235">
        <f>VLOOKUP(B:B,[1]MICHELIN!$B:$K,9,0)</f>
        <v>0</v>
      </c>
      <c r="D752" s="11" t="s">
        <v>8690</v>
      </c>
      <c r="E752" s="397" t="s">
        <v>1712</v>
      </c>
      <c r="F752" s="160"/>
      <c r="G752" s="134" t="e">
        <v>#N/A</v>
      </c>
      <c r="H752" s="235">
        <v>0</v>
      </c>
      <c r="I752" s="430">
        <f>VLOOKUP(B:B,[1]MICHELIN!$B:$K,10,0)</f>
        <v>0</v>
      </c>
      <c r="J752" s="132"/>
      <c r="K752" s="133" t="s">
        <v>1964</v>
      </c>
      <c r="L752" s="133">
        <v>15</v>
      </c>
      <c r="M752" s="135"/>
      <c r="N752" s="236"/>
      <c r="O752" s="236"/>
      <c r="P752" s="237"/>
      <c r="Q752" s="238">
        <f t="shared" si="277"/>
        <v>-954.5454545454545</v>
      </c>
      <c r="R752" s="144">
        <f t="shared" si="278"/>
        <v>25.963714285714289</v>
      </c>
      <c r="S752" s="197"/>
      <c r="T752" s="305"/>
      <c r="U752" s="194">
        <f t="shared" si="279"/>
        <v>0</v>
      </c>
      <c r="V752" s="11"/>
      <c r="W752" s="239"/>
      <c r="X752" s="136">
        <f t="shared" si="280"/>
        <v>23829</v>
      </c>
      <c r="Y752" s="240">
        <f t="shared" si="281"/>
        <v>-954.5454545454545</v>
      </c>
      <c r="Z752" s="142" t="str">
        <f t="shared" si="282"/>
        <v/>
      </c>
      <c r="AA752" s="137">
        <f t="shared" si="283"/>
        <v>25.963714285714289</v>
      </c>
      <c r="AB752" s="334" t="s">
        <v>8915</v>
      </c>
      <c r="AC752" s="189">
        <f t="shared" si="292"/>
        <v>0</v>
      </c>
      <c r="AD752" s="187">
        <f t="shared" si="293"/>
        <v>0</v>
      </c>
      <c r="AE752" s="129">
        <f t="shared" si="286"/>
        <v>0</v>
      </c>
      <c r="AF752" s="130">
        <f t="shared" si="287"/>
        <v>0</v>
      </c>
      <c r="AG752" s="131" t="str">
        <f t="shared" si="288"/>
        <v/>
      </c>
      <c r="AH752" s="138">
        <f t="shared" si="289"/>
        <v>0</v>
      </c>
      <c r="AI752" s="139" t="str">
        <f t="shared" si="290"/>
        <v/>
      </c>
      <c r="AJ752" s="139" t="str">
        <f t="shared" si="291"/>
        <v/>
      </c>
      <c r="AK752" s="11"/>
      <c r="AL752" s="197">
        <v>2553519159885</v>
      </c>
      <c r="AM752" s="197">
        <v>4985009692417</v>
      </c>
      <c r="AN752" s="197" t="s">
        <v>152</v>
      </c>
      <c r="AO752" s="241" t="s">
        <v>1315</v>
      </c>
      <c r="AP752" s="241" t="s">
        <v>1320</v>
      </c>
      <c r="AQ752" s="242" t="s">
        <v>100</v>
      </c>
      <c r="AR752" s="242" t="s">
        <v>152</v>
      </c>
      <c r="AS752" s="431">
        <v>23829</v>
      </c>
      <c r="AT752" s="431">
        <v>1050</v>
      </c>
      <c r="AU752" s="211" t="s">
        <v>3957</v>
      </c>
      <c r="AV752" s="197"/>
      <c r="AW752" s="134" t="str">
        <f>IFERROR(VLOOKUP(AV:AV,Q商品!B:E,4,0),"")</f>
        <v/>
      </c>
      <c r="AX752" s="134" t="str">
        <f>IFERROR(VLOOKUP(B:B,在庫!B:M,12,0),"")</f>
        <v/>
      </c>
      <c r="AY752" s="134" t="str">
        <f>IFERROR(VLOOKUP(B:B,在庫!B:L,10,0),"")</f>
        <v/>
      </c>
      <c r="AZ752" s="244" t="str">
        <f>VLOOKUP(AL:AL,[1]MICHELIN!$B:$AH,32,0)</f>
        <v/>
      </c>
      <c r="BA752" s="244" t="str">
        <f>VLOOKUP(AL:AL,[1]MICHELIN!$B:$AH,33,0)</f>
        <v/>
      </c>
      <c r="BB752" s="11"/>
      <c r="BC752" s="11" t="e">
        <v>#N/A</v>
      </c>
      <c r="BD752" s="11"/>
      <c r="BE752" s="11"/>
    </row>
    <row r="753" spans="1:57">
      <c r="A753" s="11">
        <f t="shared" si="264"/>
        <v>1</v>
      </c>
      <c r="B753" s="249">
        <f t="shared" si="265"/>
        <v>2454019159699</v>
      </c>
      <c r="C753" s="235">
        <f>VLOOKUP(B:B,[1]MICHELIN!$B:$K,9,0)</f>
        <v>0</v>
      </c>
      <c r="D753" s="11" t="s">
        <v>8690</v>
      </c>
      <c r="E753" s="397" t="s">
        <v>5607</v>
      </c>
      <c r="F753" s="160" t="s">
        <v>8437</v>
      </c>
      <c r="G753" s="133" t="s">
        <v>10661</v>
      </c>
      <c r="H753" s="235">
        <v>0</v>
      </c>
      <c r="I753" s="430">
        <f>VLOOKUP(B:B,[1]MICHELIN!$B:$K,10,0)</f>
        <v>0</v>
      </c>
      <c r="J753" s="132"/>
      <c r="K753" s="133" t="s">
        <v>1964</v>
      </c>
      <c r="L753" s="133">
        <v>21</v>
      </c>
      <c r="M753" s="135"/>
      <c r="N753" s="236"/>
      <c r="O753" s="236"/>
      <c r="P753" s="237"/>
      <c r="Q753" s="238">
        <f t="shared" si="277"/>
        <v>-954.5454545454545</v>
      </c>
      <c r="R753" s="144">
        <f t="shared" si="278"/>
        <v>22.985333333333337</v>
      </c>
      <c r="S753" s="197">
        <v>1074475968</v>
      </c>
      <c r="T753" s="305" t="s">
        <v>7939</v>
      </c>
      <c r="U753" s="194">
        <f t="shared" si="279"/>
        <v>0</v>
      </c>
      <c r="V753" s="11"/>
      <c r="W753" s="239"/>
      <c r="X753" s="136">
        <f t="shared" si="280"/>
        <v>20986</v>
      </c>
      <c r="Y753" s="240">
        <f t="shared" si="281"/>
        <v>-954.5454545454545</v>
      </c>
      <c r="Z753" s="142" t="str">
        <f t="shared" si="282"/>
        <v/>
      </c>
      <c r="AA753" s="137">
        <f t="shared" si="283"/>
        <v>22.985333333333337</v>
      </c>
      <c r="AB753" s="145"/>
      <c r="AC753" s="189">
        <f t="shared" si="292"/>
        <v>0</v>
      </c>
      <c r="AD753" s="187">
        <f t="shared" si="293"/>
        <v>0</v>
      </c>
      <c r="AE753" s="129">
        <f t="shared" si="286"/>
        <v>0</v>
      </c>
      <c r="AF753" s="130">
        <f t="shared" si="287"/>
        <v>0</v>
      </c>
      <c r="AG753" s="131" t="str">
        <f t="shared" si="288"/>
        <v/>
      </c>
      <c r="AH753" s="138">
        <f t="shared" si="289"/>
        <v>0</v>
      </c>
      <c r="AI753" s="139" t="str">
        <f t="shared" si="290"/>
        <v/>
      </c>
      <c r="AJ753" s="139" t="str">
        <f t="shared" si="291"/>
        <v/>
      </c>
      <c r="AK753" s="11"/>
      <c r="AL753" s="197">
        <v>2454019159699</v>
      </c>
      <c r="AM753" s="197">
        <v>4985009693421</v>
      </c>
      <c r="AN753" s="197" t="s">
        <v>152</v>
      </c>
      <c r="AO753" s="241" t="s">
        <v>1312</v>
      </c>
      <c r="AP753" s="241" t="s">
        <v>1314</v>
      </c>
      <c r="AQ753" s="242" t="s">
        <v>106</v>
      </c>
      <c r="AR753" s="242" t="s">
        <v>152</v>
      </c>
      <c r="AS753" s="431">
        <v>20986</v>
      </c>
      <c r="AT753" s="431">
        <v>1050</v>
      </c>
      <c r="AU753" s="211" t="s">
        <v>3957</v>
      </c>
      <c r="AV753" s="197" t="s">
        <v>617</v>
      </c>
      <c r="AW753" s="134" t="str">
        <f>IFERROR(VLOOKUP(AV:AV,Q商品!B:E,4,0),"")</f>
        <v>2021年製 Pilot Sport 4 245/40ZR19 98Y XL BMW サマータイヤ 翌営業日発送</v>
      </c>
      <c r="AX753" s="134" t="str">
        <f>IFERROR(VLOOKUP(B:B,在庫!B:M,12,0),"")</f>
        <v/>
      </c>
      <c r="AY753" s="134" t="str">
        <f>IFERROR(VLOOKUP(B:B,在庫!B:L,10,0),"")</f>
        <v/>
      </c>
      <c r="AZ753" s="244" t="str">
        <f>VLOOKUP(AL:AL,[1]MICHELIN!$B:$AH,32,0)</f>
        <v/>
      </c>
      <c r="BA753" s="244" t="str">
        <f>VLOOKUP(AL:AL,[1]MICHELIN!$B:$AH,33,0)</f>
        <v/>
      </c>
      <c r="BB753" s="11"/>
      <c r="BC753" s="11" t="s">
        <v>150</v>
      </c>
      <c r="BD753" s="11"/>
      <c r="BE753" s="11"/>
    </row>
    <row r="754" spans="1:57">
      <c r="A754" s="11">
        <f t="shared" si="264"/>
        <v>1</v>
      </c>
      <c r="B754" s="249">
        <f t="shared" si="265"/>
        <v>2753519159711</v>
      </c>
      <c r="C754" s="235">
        <f>VLOOKUP(B:B,[1]MICHELIN!$B:$K,9,0)</f>
        <v>0</v>
      </c>
      <c r="D754" s="11" t="s">
        <v>8690</v>
      </c>
      <c r="E754" s="397" t="s">
        <v>5608</v>
      </c>
      <c r="F754" s="160" t="s">
        <v>8439</v>
      </c>
      <c r="G754" s="133" t="s">
        <v>10661</v>
      </c>
      <c r="H754" s="235">
        <v>0</v>
      </c>
      <c r="I754" s="430">
        <f>VLOOKUP(B:B,[1]MICHELIN!$B:$K,10,0)</f>
        <v>0</v>
      </c>
      <c r="J754" s="132"/>
      <c r="K754" s="133" t="s">
        <v>1964</v>
      </c>
      <c r="L754" s="133">
        <v>31</v>
      </c>
      <c r="M754" s="135"/>
      <c r="N754" s="236"/>
      <c r="O754" s="236"/>
      <c r="P754" s="237"/>
      <c r="Q754" s="238">
        <f t="shared" si="277"/>
        <v>-954.5454545454545</v>
      </c>
      <c r="R754" s="144">
        <f t="shared" si="278"/>
        <v>29.016476190476194</v>
      </c>
      <c r="S754" s="197">
        <v>1074476424</v>
      </c>
      <c r="T754" s="305" t="s">
        <v>7943</v>
      </c>
      <c r="U754" s="194">
        <f t="shared" si="279"/>
        <v>0</v>
      </c>
      <c r="V754" s="11"/>
      <c r="W754" s="239"/>
      <c r="X754" s="136">
        <f t="shared" si="280"/>
        <v>26743</v>
      </c>
      <c r="Y754" s="240">
        <f t="shared" si="281"/>
        <v>-954.5454545454545</v>
      </c>
      <c r="Z754" s="142" t="str">
        <f t="shared" si="282"/>
        <v/>
      </c>
      <c r="AA754" s="137">
        <f t="shared" si="283"/>
        <v>29.016476190476194</v>
      </c>
      <c r="AB754" s="145"/>
      <c r="AC754" s="189">
        <f t="shared" si="292"/>
        <v>0</v>
      </c>
      <c r="AD754" s="187">
        <f t="shared" si="293"/>
        <v>0</v>
      </c>
      <c r="AE754" s="129">
        <f t="shared" si="286"/>
        <v>0</v>
      </c>
      <c r="AF754" s="130">
        <f t="shared" si="287"/>
        <v>0</v>
      </c>
      <c r="AG754" s="131" t="str">
        <f t="shared" si="288"/>
        <v/>
      </c>
      <c r="AH754" s="138">
        <f t="shared" si="289"/>
        <v>0</v>
      </c>
      <c r="AI754" s="139" t="str">
        <f t="shared" si="290"/>
        <v/>
      </c>
      <c r="AJ754" s="139" t="str">
        <f t="shared" si="291"/>
        <v/>
      </c>
      <c r="AK754" s="11"/>
      <c r="AL754" s="197">
        <v>2753519159711</v>
      </c>
      <c r="AM754" s="197">
        <v>4985009703069</v>
      </c>
      <c r="AN754" s="197" t="s">
        <v>152</v>
      </c>
      <c r="AO754" s="241" t="s">
        <v>1312</v>
      </c>
      <c r="AP754" s="241" t="s">
        <v>1098</v>
      </c>
      <c r="AQ754" s="242" t="s">
        <v>122</v>
      </c>
      <c r="AR754" s="242" t="s">
        <v>152</v>
      </c>
      <c r="AS754" s="431">
        <v>26743</v>
      </c>
      <c r="AT754" s="431">
        <v>1050</v>
      </c>
      <c r="AU754" s="211" t="s">
        <v>3957</v>
      </c>
      <c r="AV754" s="197" t="s">
        <v>603</v>
      </c>
      <c r="AW754" s="134" t="str">
        <f>IFERROR(VLOOKUP(AV:AV,Q商品!B:E,4,0),"")</f>
        <v>2022年製 Pilot Sport 4 275/35ZR19 100Y XL サマータイヤ 翌営業日発送</v>
      </c>
      <c r="AX754" s="134" t="str">
        <f>IFERROR(VLOOKUP(B:B,在庫!B:M,12,0),"")</f>
        <v/>
      </c>
      <c r="AY754" s="134" t="str">
        <f>IFERROR(VLOOKUP(B:B,在庫!B:L,10,0),"")</f>
        <v/>
      </c>
      <c r="AZ754" s="244" t="str">
        <f>VLOOKUP(AL:AL,[1]MICHELIN!$B:$AH,32,0)</f>
        <v/>
      </c>
      <c r="BA754" s="244" t="str">
        <f>VLOOKUP(AL:AL,[1]MICHELIN!$B:$AH,33,0)</f>
        <v/>
      </c>
      <c r="BB754" s="11"/>
      <c r="BC754" s="11" t="s">
        <v>150</v>
      </c>
      <c r="BD754" s="11"/>
      <c r="BE754" s="11"/>
    </row>
    <row r="755" spans="1:57">
      <c r="A755" s="11">
        <f t="shared" si="264"/>
        <v>1</v>
      </c>
      <c r="B755" s="249">
        <f t="shared" si="265"/>
        <v>2754019155500</v>
      </c>
      <c r="C755" s="235">
        <f>VLOOKUP(B:B,[1]MICHELIN!$B:$K,9,0)</f>
        <v>0</v>
      </c>
      <c r="D755" s="11" t="s">
        <v>8690</v>
      </c>
      <c r="E755" s="397" t="s">
        <v>5609</v>
      </c>
      <c r="F755" s="160" t="s">
        <v>8439</v>
      </c>
      <c r="G755" s="133" t="s">
        <v>10661</v>
      </c>
      <c r="H755" s="235">
        <v>0</v>
      </c>
      <c r="I755" s="430">
        <f>VLOOKUP(B:B,[1]MICHELIN!$B:$K,10,0)</f>
        <v>0</v>
      </c>
      <c r="J755" s="132"/>
      <c r="K755" s="133" t="s">
        <v>1964</v>
      </c>
      <c r="L755" s="133">
        <v>32</v>
      </c>
      <c r="M755" s="135"/>
      <c r="N755" s="236"/>
      <c r="O755" s="236"/>
      <c r="P755" s="237"/>
      <c r="Q755" s="238">
        <f t="shared" si="277"/>
        <v>-954.5454545454545</v>
      </c>
      <c r="R755" s="144">
        <f t="shared" si="278"/>
        <v>32.208571428571432</v>
      </c>
      <c r="S755" s="197">
        <v>1074476139</v>
      </c>
      <c r="T755" s="305" t="s">
        <v>7944</v>
      </c>
      <c r="U755" s="194">
        <f t="shared" si="279"/>
        <v>0</v>
      </c>
      <c r="V755" s="11"/>
      <c r="W755" s="239"/>
      <c r="X755" s="136">
        <f t="shared" si="280"/>
        <v>29790</v>
      </c>
      <c r="Y755" s="240">
        <f t="shared" si="281"/>
        <v>-954.5454545454545</v>
      </c>
      <c r="Z755" s="142" t="str">
        <f t="shared" si="282"/>
        <v/>
      </c>
      <c r="AA755" s="137">
        <f t="shared" si="283"/>
        <v>32.208571428571432</v>
      </c>
      <c r="AB755" s="145"/>
      <c r="AC755" s="189">
        <f t="shared" si="292"/>
        <v>0</v>
      </c>
      <c r="AD755" s="187">
        <f t="shared" si="293"/>
        <v>0</v>
      </c>
      <c r="AE755" s="129">
        <f t="shared" si="286"/>
        <v>0</v>
      </c>
      <c r="AF755" s="130">
        <f t="shared" si="287"/>
        <v>0</v>
      </c>
      <c r="AG755" s="131" t="str">
        <f t="shared" si="288"/>
        <v/>
      </c>
      <c r="AH755" s="138">
        <f t="shared" si="289"/>
        <v>0</v>
      </c>
      <c r="AI755" s="139" t="str">
        <f t="shared" si="290"/>
        <v/>
      </c>
      <c r="AJ755" s="139" t="str">
        <f t="shared" si="291"/>
        <v/>
      </c>
      <c r="AK755" s="11"/>
      <c r="AL755" s="197">
        <v>2754019155500</v>
      </c>
      <c r="AM755" s="197">
        <v>4985009687420</v>
      </c>
      <c r="AN755" s="197" t="s">
        <v>3529</v>
      </c>
      <c r="AO755" s="241" t="s">
        <v>1252</v>
      </c>
      <c r="AP755" s="241" t="s">
        <v>3530</v>
      </c>
      <c r="AQ755" s="242" t="s">
        <v>139</v>
      </c>
      <c r="AR755" s="242">
        <v>66200</v>
      </c>
      <c r="AS755" s="431">
        <v>29790</v>
      </c>
      <c r="AT755" s="431">
        <v>1050</v>
      </c>
      <c r="AU755" s="211" t="s">
        <v>3956</v>
      </c>
      <c r="AV755" s="197" t="s">
        <v>616</v>
      </c>
      <c r="AW755" s="134" t="str">
        <f>IFERROR(VLOOKUP(AV:AV,Q商品!B:E,4,0),"")</f>
        <v>2021年製 Pilot Sport 4 275/40ZR19 105Y XL サマータイヤ 翌営業日発送</v>
      </c>
      <c r="AX755" s="134" t="str">
        <f>IFERROR(VLOOKUP(B:B,在庫!B:M,12,0),"")</f>
        <v/>
      </c>
      <c r="AY755" s="134" t="str">
        <f>IFERROR(VLOOKUP(B:B,在庫!B:L,10,0),"")</f>
        <v/>
      </c>
      <c r="AZ755" s="244">
        <f>VLOOKUP(AL:AL,[1]MICHELIN!$B:$AH,32,0)</f>
        <v>605763409</v>
      </c>
      <c r="BA755" s="244">
        <f>VLOOKUP(AL:AL,[1]MICHELIN!$B:$AH,33,0)</f>
        <v>605763464</v>
      </c>
      <c r="BB755" s="11"/>
      <c r="BC755" s="11" t="s">
        <v>150</v>
      </c>
      <c r="BD755" s="11"/>
      <c r="BE755" s="11"/>
    </row>
    <row r="756" spans="1:57">
      <c r="A756" s="11">
        <f t="shared" si="264"/>
        <v>1</v>
      </c>
      <c r="B756" s="249">
        <f t="shared" si="265"/>
        <v>2253519159884</v>
      </c>
      <c r="C756" s="235">
        <f>VLOOKUP(B:B,[1]MICHELIN!$B:$K,9,0)</f>
        <v>0</v>
      </c>
      <c r="D756" s="11" t="s">
        <v>8690</v>
      </c>
      <c r="E756" s="397" t="s">
        <v>678</v>
      </c>
      <c r="F756" s="160" t="s">
        <v>8440</v>
      </c>
      <c r="G756" s="133" t="s">
        <v>10661</v>
      </c>
      <c r="H756" s="235">
        <v>0</v>
      </c>
      <c r="I756" s="430">
        <f>VLOOKUP(B:B,[1]MICHELIN!$B:$K,10,0)</f>
        <v>0</v>
      </c>
      <c r="J756" s="132"/>
      <c r="K756" s="133" t="s">
        <v>1964</v>
      </c>
      <c r="L756" s="133">
        <v>34</v>
      </c>
      <c r="M756" s="135"/>
      <c r="N756" s="236"/>
      <c r="O756" s="236"/>
      <c r="P756" s="237"/>
      <c r="Q756" s="238">
        <f t="shared" si="277"/>
        <v>-954.5454545454545</v>
      </c>
      <c r="R756" s="144">
        <f t="shared" si="278"/>
        <v>24.24457142857143</v>
      </c>
      <c r="S756" s="197">
        <v>1074476200</v>
      </c>
      <c r="T756" s="305" t="s">
        <v>7946</v>
      </c>
      <c r="U756" s="194">
        <f t="shared" si="279"/>
        <v>0</v>
      </c>
      <c r="V756" s="11"/>
      <c r="W756" s="239"/>
      <c r="X756" s="136">
        <f t="shared" si="280"/>
        <v>22188</v>
      </c>
      <c r="Y756" s="240">
        <f t="shared" si="281"/>
        <v>-954.5454545454545</v>
      </c>
      <c r="Z756" s="142" t="str">
        <f t="shared" si="282"/>
        <v/>
      </c>
      <c r="AA756" s="137">
        <f t="shared" si="283"/>
        <v>24.24457142857143</v>
      </c>
      <c r="AB756" s="145"/>
      <c r="AC756" s="189">
        <f t="shared" si="292"/>
        <v>0</v>
      </c>
      <c r="AD756" s="187">
        <f t="shared" si="293"/>
        <v>0</v>
      </c>
      <c r="AE756" s="129">
        <f t="shared" si="286"/>
        <v>0</v>
      </c>
      <c r="AF756" s="130">
        <f t="shared" si="287"/>
        <v>0</v>
      </c>
      <c r="AG756" s="131" t="str">
        <f t="shared" si="288"/>
        <v/>
      </c>
      <c r="AH756" s="138">
        <f t="shared" si="289"/>
        <v>0</v>
      </c>
      <c r="AI756" s="139" t="str">
        <f t="shared" si="290"/>
        <v/>
      </c>
      <c r="AJ756" s="139" t="str">
        <f t="shared" si="291"/>
        <v/>
      </c>
      <c r="AK756" s="11"/>
      <c r="AL756" s="197">
        <v>2253519159884</v>
      </c>
      <c r="AM756" s="197">
        <v>4985009692226</v>
      </c>
      <c r="AN756" s="197" t="s">
        <v>152</v>
      </c>
      <c r="AO756" s="241" t="s">
        <v>1315</v>
      </c>
      <c r="AP756" s="241" t="s">
        <v>1316</v>
      </c>
      <c r="AQ756" s="242" t="s">
        <v>127</v>
      </c>
      <c r="AR756" s="242" t="s">
        <v>152</v>
      </c>
      <c r="AS756" s="431">
        <v>22188</v>
      </c>
      <c r="AT756" s="431">
        <v>1050</v>
      </c>
      <c r="AU756" s="211" t="s">
        <v>3957</v>
      </c>
      <c r="AV756" s="197" t="s">
        <v>602</v>
      </c>
      <c r="AW756" s="134" t="str">
        <f>IFERROR(VLOOKUP(AV:AV,Q商品!B:E,4,0),"")</f>
        <v>2022年製 Pilot Sport 4 S 225/35ZR19 88Y XL ZP サマータイヤ 翌営業日発送</v>
      </c>
      <c r="AX756" s="134" t="str">
        <f>IFERROR(VLOOKUP(B:B,在庫!B:M,12,0),"")</f>
        <v/>
      </c>
      <c r="AY756" s="134" t="str">
        <f>IFERROR(VLOOKUP(B:B,在庫!B:L,10,0),"")</f>
        <v/>
      </c>
      <c r="AZ756" s="244" t="str">
        <f>VLOOKUP(AL:AL,[1]MICHELIN!$B:$AH,32,0)</f>
        <v/>
      </c>
      <c r="BA756" s="244" t="str">
        <f>VLOOKUP(AL:AL,[1]MICHELIN!$B:$AH,33,0)</f>
        <v/>
      </c>
      <c r="BB756" s="11"/>
      <c r="BC756" s="11" t="s">
        <v>150</v>
      </c>
      <c r="BD756" s="11"/>
      <c r="BE756" s="11"/>
    </row>
    <row r="757" spans="1:57">
      <c r="A757" s="11">
        <f t="shared" si="264"/>
        <v>1</v>
      </c>
      <c r="B757" s="249">
        <f t="shared" si="265"/>
        <v>2254019159886</v>
      </c>
      <c r="C757" s="235">
        <f>VLOOKUP(B:B,[1]MICHELIN!$B:$K,9,0)</f>
        <v>0</v>
      </c>
      <c r="D757" s="11" t="s">
        <v>8690</v>
      </c>
      <c r="E757" s="397" t="s">
        <v>680</v>
      </c>
      <c r="F757" s="160" t="s">
        <v>8441</v>
      </c>
      <c r="G757" s="133" t="s">
        <v>10661</v>
      </c>
      <c r="H757" s="235">
        <v>0</v>
      </c>
      <c r="I757" s="430">
        <f>VLOOKUP(B:B,[1]MICHELIN!$B:$K,10,0)</f>
        <v>0</v>
      </c>
      <c r="J757" s="132"/>
      <c r="K757" s="133" t="s">
        <v>1964</v>
      </c>
      <c r="L757" s="133">
        <v>35</v>
      </c>
      <c r="M757" s="135"/>
      <c r="N757" s="236"/>
      <c r="O757" s="236"/>
      <c r="P757" s="237"/>
      <c r="Q757" s="238">
        <f t="shared" si="277"/>
        <v>-954.5454545454545</v>
      </c>
      <c r="R757" s="144">
        <f t="shared" si="278"/>
        <v>22.333714285714287</v>
      </c>
      <c r="S757" s="197">
        <v>1074475952</v>
      </c>
      <c r="T757" s="305" t="s">
        <v>7947</v>
      </c>
      <c r="U757" s="194">
        <f t="shared" si="279"/>
        <v>0</v>
      </c>
      <c r="V757" s="11"/>
      <c r="W757" s="239"/>
      <c r="X757" s="136">
        <f t="shared" si="280"/>
        <v>20364</v>
      </c>
      <c r="Y757" s="240">
        <f t="shared" si="281"/>
        <v>-954.5454545454545</v>
      </c>
      <c r="Z757" s="142" t="str">
        <f t="shared" si="282"/>
        <v/>
      </c>
      <c r="AA757" s="137">
        <f t="shared" si="283"/>
        <v>22.333714285714287</v>
      </c>
      <c r="AB757" s="145"/>
      <c r="AC757" s="189">
        <f t="shared" si="292"/>
        <v>0</v>
      </c>
      <c r="AD757" s="187">
        <f t="shared" si="293"/>
        <v>0</v>
      </c>
      <c r="AE757" s="129">
        <f t="shared" si="286"/>
        <v>0</v>
      </c>
      <c r="AF757" s="130">
        <f t="shared" si="287"/>
        <v>0</v>
      </c>
      <c r="AG757" s="131" t="str">
        <f t="shared" si="288"/>
        <v/>
      </c>
      <c r="AH757" s="138">
        <f t="shared" si="289"/>
        <v>0</v>
      </c>
      <c r="AI757" s="139" t="str">
        <f t="shared" si="290"/>
        <v/>
      </c>
      <c r="AJ757" s="139" t="str">
        <f t="shared" si="291"/>
        <v/>
      </c>
      <c r="AK757" s="11"/>
      <c r="AL757" s="197">
        <v>2254019159886</v>
      </c>
      <c r="AM757" s="197" t="s">
        <v>152</v>
      </c>
      <c r="AN757" s="197" t="s">
        <v>152</v>
      </c>
      <c r="AO757" s="241" t="s">
        <v>1315</v>
      </c>
      <c r="AP757" s="241" t="s">
        <v>1317</v>
      </c>
      <c r="AQ757" s="242" t="s">
        <v>124</v>
      </c>
      <c r="AR757" s="242" t="s">
        <v>152</v>
      </c>
      <c r="AS757" s="431">
        <v>20364</v>
      </c>
      <c r="AT757" s="431">
        <v>1050</v>
      </c>
      <c r="AU757" s="211" t="s">
        <v>3957</v>
      </c>
      <c r="AV757" s="197" t="s">
        <v>619</v>
      </c>
      <c r="AW757" s="134" t="str">
        <f>IFERROR(VLOOKUP(AV:AV,Q商品!B:E,4,0),"")</f>
        <v>2020年製 Pilot Sport 4 S 225/40ZR19 93Y XL bmw サマータイヤ 翌営業日発送</v>
      </c>
      <c r="AX757" s="134" t="str">
        <f>IFERROR(VLOOKUP(B:B,在庫!B:M,12,0),"")</f>
        <v/>
      </c>
      <c r="AY757" s="134" t="str">
        <f>IFERROR(VLOOKUP(B:B,在庫!B:L,10,0),"")</f>
        <v/>
      </c>
      <c r="AZ757" s="244" t="str">
        <f>VLOOKUP(AL:AL,[1]MICHELIN!$B:$AH,32,0)</f>
        <v/>
      </c>
      <c r="BA757" s="244" t="str">
        <f>VLOOKUP(AL:AL,[1]MICHELIN!$B:$AH,33,0)</f>
        <v/>
      </c>
      <c r="BB757" s="11"/>
      <c r="BC757" s="11" t="s">
        <v>150</v>
      </c>
      <c r="BD757" s="11"/>
      <c r="BE757" s="11"/>
    </row>
    <row r="758" spans="1:57">
      <c r="A758" s="11">
        <f t="shared" si="264"/>
        <v>1</v>
      </c>
      <c r="B758" s="249">
        <f t="shared" si="265"/>
        <v>2553519159656</v>
      </c>
      <c r="C758" s="235">
        <f>VLOOKUP(B:B,[1]MICHELIN!$B:$K,9,0)</f>
        <v>0</v>
      </c>
      <c r="D758" s="11" t="s">
        <v>8690</v>
      </c>
      <c r="E758" s="397" t="s">
        <v>5617</v>
      </c>
      <c r="F758" s="160" t="s">
        <v>6908</v>
      </c>
      <c r="G758" s="133" t="s">
        <v>10661</v>
      </c>
      <c r="H758" s="235">
        <v>0</v>
      </c>
      <c r="I758" s="430">
        <f>VLOOKUP(B:B,[1]MICHELIN!$B:$K,10,0)</f>
        <v>0</v>
      </c>
      <c r="J758" s="132"/>
      <c r="K758" s="133" t="s">
        <v>1964</v>
      </c>
      <c r="L758" s="133">
        <v>49</v>
      </c>
      <c r="M758" s="135"/>
      <c r="N758" s="236"/>
      <c r="O758" s="236"/>
      <c r="P758" s="237"/>
      <c r="Q758" s="238">
        <f t="shared" si="277"/>
        <v>-954.5454545454545</v>
      </c>
      <c r="R758" s="144">
        <f t="shared" si="278"/>
        <v>24.516952380952382</v>
      </c>
      <c r="S758" s="197">
        <v>1074475949</v>
      </c>
      <c r="T758" s="305" t="s">
        <v>7963</v>
      </c>
      <c r="U758" s="194">
        <f t="shared" si="279"/>
        <v>0</v>
      </c>
      <c r="V758" s="11"/>
      <c r="W758" s="239"/>
      <c r="X758" s="136">
        <f t="shared" si="280"/>
        <v>22448</v>
      </c>
      <c r="Y758" s="240">
        <f t="shared" si="281"/>
        <v>-954.5454545454545</v>
      </c>
      <c r="Z758" s="142" t="str">
        <f t="shared" si="282"/>
        <v/>
      </c>
      <c r="AA758" s="137">
        <f t="shared" si="283"/>
        <v>24.516952380952382</v>
      </c>
      <c r="AB758" s="145"/>
      <c r="AC758" s="189">
        <f t="shared" si="292"/>
        <v>0</v>
      </c>
      <c r="AD758" s="187">
        <f t="shared" si="293"/>
        <v>0</v>
      </c>
      <c r="AE758" s="129">
        <f t="shared" si="286"/>
        <v>0</v>
      </c>
      <c r="AF758" s="130">
        <f t="shared" si="287"/>
        <v>0</v>
      </c>
      <c r="AG758" s="131" t="str">
        <f t="shared" si="288"/>
        <v/>
      </c>
      <c r="AH758" s="138">
        <f t="shared" si="289"/>
        <v>0</v>
      </c>
      <c r="AI758" s="139" t="str">
        <f t="shared" si="290"/>
        <v/>
      </c>
      <c r="AJ758" s="139" t="str">
        <f t="shared" si="291"/>
        <v/>
      </c>
      <c r="AK758" s="11"/>
      <c r="AL758" s="197">
        <v>2553519159656</v>
      </c>
      <c r="AM758" s="197">
        <v>4985009692042</v>
      </c>
      <c r="AN758" s="197" t="s">
        <v>152</v>
      </c>
      <c r="AO758" s="241" t="s">
        <v>1315</v>
      </c>
      <c r="AP758" s="241" t="s">
        <v>1319</v>
      </c>
      <c r="AQ758" s="242" t="s">
        <v>100</v>
      </c>
      <c r="AR758" s="242" t="s">
        <v>152</v>
      </c>
      <c r="AS758" s="431">
        <v>22448</v>
      </c>
      <c r="AT758" s="431">
        <v>1050</v>
      </c>
      <c r="AU758" s="211" t="s">
        <v>3957</v>
      </c>
      <c r="AV758" s="197" t="s">
        <v>615</v>
      </c>
      <c r="AW758" s="134" t="str">
        <f>IFERROR(VLOOKUP(AV:AV,Q商品!B:E,4,0),"")</f>
        <v>2021年製 Pilot Sport 4 S 255/35ZR19 92Y サマータイヤ 翌営業日発送</v>
      </c>
      <c r="AX758" s="134" t="str">
        <f>IFERROR(VLOOKUP(B:B,在庫!B:M,12,0),"")</f>
        <v/>
      </c>
      <c r="AY758" s="134" t="str">
        <f>IFERROR(VLOOKUP(B:B,在庫!B:L,10,0),"")</f>
        <v/>
      </c>
      <c r="AZ758" s="244" t="str">
        <f>VLOOKUP(AL:AL,[1]MICHELIN!$B:$AH,32,0)</f>
        <v/>
      </c>
      <c r="BA758" s="244" t="str">
        <f>VLOOKUP(AL:AL,[1]MICHELIN!$B:$AH,33,0)</f>
        <v/>
      </c>
      <c r="BB758" s="11"/>
      <c r="BC758" s="11" t="s">
        <v>150</v>
      </c>
      <c r="BD758" s="11"/>
      <c r="BE758" s="11"/>
    </row>
    <row r="759" spans="1:57">
      <c r="A759" s="11">
        <f t="shared" si="264"/>
        <v>2</v>
      </c>
      <c r="B759" s="249">
        <f t="shared" si="265"/>
        <v>2753020159873</v>
      </c>
      <c r="C759" s="235">
        <f>VLOOKUP(B:B,[1]MICHELIN!$B:$K,9,0)</f>
        <v>14</v>
      </c>
      <c r="D759" s="11" t="s">
        <v>8690</v>
      </c>
      <c r="E759" s="397" t="s">
        <v>780</v>
      </c>
      <c r="F759" s="160" t="s">
        <v>8446</v>
      </c>
      <c r="G759" s="133" t="s">
        <v>10663</v>
      </c>
      <c r="H759" s="235">
        <v>0</v>
      </c>
      <c r="I759" s="430">
        <f>VLOOKUP(B:B,[1]MICHELIN!$B:$K,10,0)</f>
        <v>0</v>
      </c>
      <c r="J759" s="132"/>
      <c r="K759" s="133" t="s">
        <v>1964</v>
      </c>
      <c r="L759" s="351">
        <v>50</v>
      </c>
      <c r="M759" s="135" t="s">
        <v>2024</v>
      </c>
      <c r="N759" s="236" t="s">
        <v>2481</v>
      </c>
      <c r="O759" s="236" t="s">
        <v>2381</v>
      </c>
      <c r="P759" s="237">
        <v>55535</v>
      </c>
      <c r="Q759" s="238">
        <f t="shared" si="277"/>
        <v>49531.818181818177</v>
      </c>
      <c r="R759" s="144">
        <f t="shared" si="278"/>
        <v>0.30325594200238593</v>
      </c>
      <c r="S759" s="197">
        <v>1074476198</v>
      </c>
      <c r="T759" s="305" t="s">
        <v>7964</v>
      </c>
      <c r="U759" s="194">
        <f t="shared" si="279"/>
        <v>55535</v>
      </c>
      <c r="V759" s="11"/>
      <c r="W759" s="239">
        <v>55535</v>
      </c>
      <c r="X759" s="136">
        <f t="shared" si="280"/>
        <v>34511</v>
      </c>
      <c r="Y759" s="240">
        <f t="shared" si="281"/>
        <v>49531.818181818177</v>
      </c>
      <c r="Z759" s="142">
        <f t="shared" si="282"/>
        <v>9.7093609608508213E-2</v>
      </c>
      <c r="AA759" s="137">
        <f t="shared" si="283"/>
        <v>0.30325594200238593</v>
      </c>
      <c r="AB759" s="145"/>
      <c r="AC759" s="189">
        <f t="shared" si="292"/>
        <v>54446</v>
      </c>
      <c r="AD759" s="187">
        <f t="shared" si="293"/>
        <v>59830</v>
      </c>
      <c r="AE759" s="129">
        <f t="shared" si="286"/>
        <v>5384.7</v>
      </c>
      <c r="AF759" s="130">
        <f t="shared" si="287"/>
        <v>1089.6999999999998</v>
      </c>
      <c r="AG759" s="131">
        <f t="shared" si="288"/>
        <v>1.8213270934313887E-2</v>
      </c>
      <c r="AH759" s="138">
        <f t="shared" si="289"/>
        <v>4295</v>
      </c>
      <c r="AI759" s="139">
        <f t="shared" si="290"/>
        <v>7.1786729065686117E-2</v>
      </c>
      <c r="AJ759" s="139">
        <f t="shared" si="291"/>
        <v>0.28504267106807202</v>
      </c>
      <c r="AK759" s="11"/>
      <c r="AL759" s="197">
        <v>2753020159873</v>
      </c>
      <c r="AM759" s="197">
        <v>4985009689240</v>
      </c>
      <c r="AN759" s="197" t="s">
        <v>152</v>
      </c>
      <c r="AO759" s="241" t="s">
        <v>1315</v>
      </c>
      <c r="AP759" s="241" t="s">
        <v>1147</v>
      </c>
      <c r="AQ759" s="242" t="s">
        <v>133</v>
      </c>
      <c r="AR759" s="242" t="s">
        <v>152</v>
      </c>
      <c r="AS759" s="431">
        <v>34511</v>
      </c>
      <c r="AT759" s="431">
        <v>1050</v>
      </c>
      <c r="AU759" s="211" t="s">
        <v>3957</v>
      </c>
      <c r="AV759" s="197" t="s">
        <v>535</v>
      </c>
      <c r="AW759" s="134" t="str">
        <f>IFERROR(VLOOKUP(AV:AV,Q商品!B:E,4,0),"")</f>
        <v>2022年製 Pilot Sport 4 S 275/30ZR20 97Y XL サマータイヤ 翌営業日発送</v>
      </c>
      <c r="AX759" s="134" t="str">
        <f>IFERROR(VLOOKUP(B:B,在庫!B:M,12,0),"")</f>
        <v/>
      </c>
      <c r="AY759" s="134" t="str">
        <f>IFERROR(VLOOKUP(B:B,在庫!B:L,10,0),"")</f>
        <v/>
      </c>
      <c r="AZ759" s="244" t="str">
        <f>VLOOKUP(AL:AL,[1]MICHELIN!$B:$AH,32,0)</f>
        <v/>
      </c>
      <c r="BA759" s="244" t="str">
        <f>VLOOKUP(AL:AL,[1]MICHELIN!$B:$AH,33,0)</f>
        <v/>
      </c>
      <c r="BB759" s="11"/>
      <c r="BC759" s="11" t="s">
        <v>2055</v>
      </c>
      <c r="BD759" s="11"/>
    </row>
    <row r="760" spans="1:57">
      <c r="A760" s="11">
        <f t="shared" si="264"/>
        <v>2</v>
      </c>
      <c r="B760" s="249">
        <f t="shared" si="265"/>
        <v>2753020159880</v>
      </c>
      <c r="C760" s="235">
        <f>VLOOKUP(B:B,[1]MICHELIN!$B:$K,9,0)</f>
        <v>0</v>
      </c>
      <c r="D760" s="11" t="s">
        <v>8690</v>
      </c>
      <c r="E760" s="397" t="s">
        <v>780</v>
      </c>
      <c r="F760" s="160" t="s">
        <v>8446</v>
      </c>
      <c r="G760" s="133" t="s">
        <v>10661</v>
      </c>
      <c r="H760" s="235">
        <v>0</v>
      </c>
      <c r="I760" s="430">
        <f>VLOOKUP(B:B,[1]MICHELIN!$B:$K,10,0)</f>
        <v>0</v>
      </c>
      <c r="J760" s="132"/>
      <c r="K760" s="133" t="s">
        <v>1964</v>
      </c>
      <c r="L760" s="351">
        <v>50</v>
      </c>
      <c r="M760" s="135" t="s">
        <v>2024</v>
      </c>
      <c r="N760" s="236" t="s">
        <v>2481</v>
      </c>
      <c r="O760" s="236" t="s">
        <v>2381</v>
      </c>
      <c r="P760" s="237">
        <v>55535</v>
      </c>
      <c r="Q760" s="238">
        <f t="shared" si="277"/>
        <v>49531.818181818177</v>
      </c>
      <c r="R760" s="144">
        <f t="shared" si="278"/>
        <v>0.48089933009085062</v>
      </c>
      <c r="S760" s="197">
        <v>1074475947</v>
      </c>
      <c r="T760" s="305" t="s">
        <v>7965</v>
      </c>
      <c r="U760" s="194">
        <f t="shared" si="279"/>
        <v>55535</v>
      </c>
      <c r="V760" s="11"/>
      <c r="W760" s="239">
        <v>55535</v>
      </c>
      <c r="X760" s="136">
        <f t="shared" si="280"/>
        <v>25712</v>
      </c>
      <c r="Y760" s="240">
        <f t="shared" si="281"/>
        <v>49531.818181818177</v>
      </c>
      <c r="Z760" s="142">
        <f t="shared" si="282"/>
        <v>9.7093609608508213E-2</v>
      </c>
      <c r="AA760" s="137">
        <f t="shared" si="283"/>
        <v>0.48089933009085062</v>
      </c>
      <c r="AB760" s="145">
        <v>9</v>
      </c>
      <c r="AC760" s="189">
        <f t="shared" si="292"/>
        <v>54446</v>
      </c>
      <c r="AD760" s="187">
        <f t="shared" si="293"/>
        <v>59830</v>
      </c>
      <c r="AE760" s="129">
        <f t="shared" si="286"/>
        <v>5384.7</v>
      </c>
      <c r="AF760" s="130">
        <f t="shared" si="287"/>
        <v>1089.6999999999998</v>
      </c>
      <c r="AG760" s="131">
        <f t="shared" si="288"/>
        <v>1.8213270934313887E-2</v>
      </c>
      <c r="AH760" s="138">
        <f t="shared" si="289"/>
        <v>4295</v>
      </c>
      <c r="AI760" s="139">
        <f t="shared" si="290"/>
        <v>7.1786729065686117E-2</v>
      </c>
      <c r="AJ760" s="139">
        <f t="shared" si="291"/>
        <v>0.46268605915653671</v>
      </c>
      <c r="AK760" s="11"/>
      <c r="AL760" s="197">
        <v>2753020159880</v>
      </c>
      <c r="AM760" s="197">
        <v>4985009689394</v>
      </c>
      <c r="AN760" s="197" t="s">
        <v>152</v>
      </c>
      <c r="AO760" s="241" t="s">
        <v>1315</v>
      </c>
      <c r="AP760" s="241" t="s">
        <v>1323</v>
      </c>
      <c r="AQ760" s="242" t="s">
        <v>133</v>
      </c>
      <c r="AR760" s="242" t="s">
        <v>152</v>
      </c>
      <c r="AS760" s="431">
        <v>25712</v>
      </c>
      <c r="AT760" s="431">
        <v>1050</v>
      </c>
      <c r="AU760" s="211" t="s">
        <v>3957</v>
      </c>
      <c r="AV760" s="197" t="s">
        <v>613</v>
      </c>
      <c r="AW760" s="134" t="str">
        <f>IFERROR(VLOOKUP(AV:AV,Q商品!B:E,4,0),"")</f>
        <v>2021年製 Pilot Sport 4 S 275/30ZR20 97Y XL MO サマータイヤ 翌営業日発送</v>
      </c>
      <c r="AX760" s="134" t="str">
        <f>IFERROR(VLOOKUP(B:B,在庫!B:M,12,0),"")</f>
        <v/>
      </c>
      <c r="AY760" s="134" t="str">
        <f>IFERROR(VLOOKUP(B:B,在庫!B:L,10,0),"")</f>
        <v/>
      </c>
      <c r="AZ760" s="244" t="str">
        <f>VLOOKUP(AL:AL,[1]MICHELIN!$B:$AH,32,0)</f>
        <v/>
      </c>
      <c r="BA760" s="244" t="str">
        <f>VLOOKUP(AL:AL,[1]MICHELIN!$B:$AH,33,0)</f>
        <v/>
      </c>
      <c r="BB760" s="11"/>
      <c r="BC760" s="11" t="s">
        <v>150</v>
      </c>
      <c r="BD760" s="11"/>
    </row>
    <row r="761" spans="1:57">
      <c r="A761" s="11">
        <f t="shared" si="264"/>
        <v>1</v>
      </c>
      <c r="B761" s="249">
        <f t="shared" si="265"/>
        <v>2054018158602</v>
      </c>
      <c r="C761" s="235">
        <f>VLOOKUP(B:B,[1]MICHELIN!$B:$K,9,0)</f>
        <v>0</v>
      </c>
      <c r="D761" s="11" t="s">
        <v>8690</v>
      </c>
      <c r="E761" s="397" t="s">
        <v>5622</v>
      </c>
      <c r="F761" s="160" t="s">
        <v>8448</v>
      </c>
      <c r="G761" s="133" t="s">
        <v>10661</v>
      </c>
      <c r="H761" s="235">
        <v>0</v>
      </c>
      <c r="I761" s="430">
        <f>VLOOKUP(B:B,[1]MICHELIN!$B:$K,10,0)</f>
        <v>0</v>
      </c>
      <c r="J761" s="132"/>
      <c r="K761" s="133" t="s">
        <v>1964</v>
      </c>
      <c r="L761" s="133">
        <v>54</v>
      </c>
      <c r="M761" s="135"/>
      <c r="N761" s="236"/>
      <c r="O761" s="236"/>
      <c r="P761" s="237"/>
      <c r="Q761" s="238">
        <f t="shared" si="277"/>
        <v>-477.27272727272725</v>
      </c>
      <c r="R761" s="144">
        <f t="shared" si="278"/>
        <v>44.937142857142859</v>
      </c>
      <c r="S761" s="197">
        <v>1074475973</v>
      </c>
      <c r="T761" s="305" t="s">
        <v>7968</v>
      </c>
      <c r="U761" s="194">
        <f t="shared" si="279"/>
        <v>0</v>
      </c>
      <c r="V761" s="11"/>
      <c r="W761" s="239"/>
      <c r="X761" s="136">
        <f t="shared" si="280"/>
        <v>20970</v>
      </c>
      <c r="Y761" s="240">
        <f t="shared" si="281"/>
        <v>-477.27272727272725</v>
      </c>
      <c r="Z761" s="142" t="str">
        <f t="shared" si="282"/>
        <v/>
      </c>
      <c r="AA761" s="137">
        <f t="shared" si="283"/>
        <v>44.937142857142859</v>
      </c>
      <c r="AB761" s="145"/>
      <c r="AC761" s="189">
        <f t="shared" si="292"/>
        <v>0</v>
      </c>
      <c r="AD761" s="187">
        <f t="shared" si="293"/>
        <v>0</v>
      </c>
      <c r="AE761" s="129">
        <f t="shared" si="286"/>
        <v>0</v>
      </c>
      <c r="AF761" s="130">
        <f t="shared" si="287"/>
        <v>0</v>
      </c>
      <c r="AG761" s="131" t="str">
        <f t="shared" si="288"/>
        <v/>
      </c>
      <c r="AH761" s="138">
        <f t="shared" si="289"/>
        <v>0</v>
      </c>
      <c r="AI761" s="139" t="str">
        <f t="shared" si="290"/>
        <v/>
      </c>
      <c r="AJ761" s="139" t="str">
        <f t="shared" si="291"/>
        <v/>
      </c>
      <c r="AK761" s="11"/>
      <c r="AL761" s="197">
        <v>2054018158602</v>
      </c>
      <c r="AM761" s="197">
        <v>4985009708101</v>
      </c>
      <c r="AN761" s="197" t="s">
        <v>3557</v>
      </c>
      <c r="AO761" s="241" t="s">
        <v>812</v>
      </c>
      <c r="AP761" s="241" t="s">
        <v>1272</v>
      </c>
      <c r="AQ761" s="242" t="s">
        <v>887</v>
      </c>
      <c r="AR761" s="242">
        <v>46600</v>
      </c>
      <c r="AS761" s="431">
        <v>20970</v>
      </c>
      <c r="AT761" s="431">
        <v>525</v>
      </c>
      <c r="AU761" s="211" t="s">
        <v>3956</v>
      </c>
      <c r="AV761" s="197" t="s">
        <v>596</v>
      </c>
      <c r="AW761" s="134" t="str">
        <f>IFERROR(VLOOKUP(AV:AV,Q商品!B:E,4,0),"")</f>
        <v>2022年製 Pilot Sport 5 205/40ZR18 86Y XL サマータイヤ 翌営業日発送</v>
      </c>
      <c r="AX761" s="134" t="str">
        <f>IFERROR(VLOOKUP(B:B,在庫!B:M,12,0),"")</f>
        <v/>
      </c>
      <c r="AY761" s="134" t="str">
        <f>IFERROR(VLOOKUP(B:B,在庫!B:L,10,0),"")</f>
        <v/>
      </c>
      <c r="AZ761" s="244">
        <f>VLOOKUP(AL:AL,[1]MICHELIN!$B:$AH,32,0)</f>
        <v>605763433</v>
      </c>
      <c r="BA761" s="244">
        <f>VLOOKUP(AL:AL,[1]MICHELIN!$B:$AH,33,0)</f>
        <v>605763488</v>
      </c>
      <c r="BB761" s="11"/>
      <c r="BC761" s="11" t="s">
        <v>150</v>
      </c>
      <c r="BD761" s="11"/>
    </row>
    <row r="762" spans="1:57">
      <c r="A762" s="11">
        <f t="shared" si="264"/>
        <v>1</v>
      </c>
      <c r="B762" s="249">
        <f t="shared" si="265"/>
        <v>2952522158401</v>
      </c>
      <c r="C762" s="235">
        <f>VLOOKUP(B:B,[1]MICHELIN!$B:$K,9,0)</f>
        <v>2</v>
      </c>
      <c r="D762" s="11" t="s">
        <v>8690</v>
      </c>
      <c r="E762" s="397" t="s">
        <v>1789</v>
      </c>
      <c r="F762" s="160"/>
      <c r="G762" s="134" t="e">
        <v>#N/A</v>
      </c>
      <c r="H762" s="235">
        <v>0</v>
      </c>
      <c r="I762" s="430">
        <f>VLOOKUP(B:B,[1]MICHELIN!$B:$K,10,0)</f>
        <v>0</v>
      </c>
      <c r="J762" s="132"/>
      <c r="K762" s="133" t="s">
        <v>1964</v>
      </c>
      <c r="L762" s="133">
        <v>91</v>
      </c>
      <c r="M762" s="135"/>
      <c r="N762" s="236"/>
      <c r="O762" s="236"/>
      <c r="P762" s="237"/>
      <c r="Q762" s="238">
        <f t="shared" si="277"/>
        <v>-954.5454545454545</v>
      </c>
      <c r="R762" s="144">
        <f t="shared" si="278"/>
        <v>62.243809523809524</v>
      </c>
      <c r="S762" s="197"/>
      <c r="T762" s="305"/>
      <c r="U762" s="194">
        <f t="shared" si="279"/>
        <v>0</v>
      </c>
      <c r="V762" s="11"/>
      <c r="W762" s="239"/>
      <c r="X762" s="136">
        <f t="shared" si="280"/>
        <v>58460</v>
      </c>
      <c r="Y762" s="240">
        <f t="shared" si="281"/>
        <v>-954.5454545454545</v>
      </c>
      <c r="Z762" s="142" t="str">
        <f t="shared" si="282"/>
        <v/>
      </c>
      <c r="AA762" s="137">
        <f t="shared" si="283"/>
        <v>62.243809523809524</v>
      </c>
      <c r="AB762" s="334" t="s">
        <v>8915</v>
      </c>
      <c r="AC762" s="189">
        <f t="shared" si="292"/>
        <v>0</v>
      </c>
      <c r="AD762" s="187">
        <f t="shared" si="293"/>
        <v>0</v>
      </c>
      <c r="AE762" s="129">
        <f t="shared" si="286"/>
        <v>0</v>
      </c>
      <c r="AF762" s="130">
        <f t="shared" si="287"/>
        <v>0</v>
      </c>
      <c r="AG762" s="131" t="str">
        <f t="shared" si="288"/>
        <v/>
      </c>
      <c r="AH762" s="138">
        <f t="shared" si="289"/>
        <v>0</v>
      </c>
      <c r="AI762" s="139" t="str">
        <f t="shared" si="290"/>
        <v/>
      </c>
      <c r="AJ762" s="139" t="str">
        <f t="shared" si="291"/>
        <v/>
      </c>
      <c r="AK762" s="11"/>
      <c r="AL762" s="197">
        <v>2952522158401</v>
      </c>
      <c r="AM762" s="197">
        <v>4985009689523</v>
      </c>
      <c r="AN762" s="197" t="s">
        <v>3545</v>
      </c>
      <c r="AO762" s="241" t="s">
        <v>828</v>
      </c>
      <c r="AP762" s="241" t="s">
        <v>1262</v>
      </c>
      <c r="AQ762" s="242" t="s">
        <v>1263</v>
      </c>
      <c r="AR762" s="242">
        <v>129900</v>
      </c>
      <c r="AS762" s="431">
        <v>58460</v>
      </c>
      <c r="AT762" s="431">
        <v>1050</v>
      </c>
      <c r="AU762" s="211" t="s">
        <v>3956</v>
      </c>
      <c r="AV762" s="197"/>
      <c r="AW762" s="134" t="str">
        <f>IFERROR(VLOOKUP(AV:AV,Q商品!B:E,4,0),"")</f>
        <v/>
      </c>
      <c r="AX762" s="134" t="str">
        <f>IFERROR(VLOOKUP(B:B,在庫!B:M,12,0),"")</f>
        <v/>
      </c>
      <c r="AY762" s="134" t="str">
        <f>IFERROR(VLOOKUP(B:B,在庫!B:L,10,0),"")</f>
        <v/>
      </c>
      <c r="AZ762" s="244" t="str">
        <f>VLOOKUP(AL:AL,[1]MICHELIN!$B:$AH,32,0)</f>
        <v/>
      </c>
      <c r="BA762" s="244" t="str">
        <f>VLOOKUP(AL:AL,[1]MICHELIN!$B:$AH,33,0)</f>
        <v/>
      </c>
      <c r="BB762" s="11"/>
      <c r="BC762" s="11" t="e">
        <v>#N/A</v>
      </c>
      <c r="BD762" s="11"/>
    </row>
    <row r="763" spans="1:57">
      <c r="A763" s="11">
        <f t="shared" si="264"/>
        <v>1</v>
      </c>
      <c r="B763" s="249">
        <f t="shared" si="265"/>
        <v>2355519158512</v>
      </c>
      <c r="C763" s="235">
        <f>VLOOKUP(B:B,[1]MICHELIN!$B:$K,9,0)</f>
        <v>0</v>
      </c>
      <c r="D763" s="11" t="s">
        <v>8690</v>
      </c>
      <c r="E763" s="397" t="s">
        <v>1713</v>
      </c>
      <c r="F763" s="160" t="s">
        <v>8867</v>
      </c>
      <c r="G763" s="134" t="e">
        <v>#N/A</v>
      </c>
      <c r="H763" s="235">
        <v>0</v>
      </c>
      <c r="I763" s="430">
        <f>VLOOKUP(B:B,[1]MICHELIN!$B:$K,10,0)</f>
        <v>0</v>
      </c>
      <c r="J763" s="132"/>
      <c r="K763" s="133" t="s">
        <v>1964</v>
      </c>
      <c r="L763" s="133">
        <v>93</v>
      </c>
      <c r="M763" s="135"/>
      <c r="N763" s="236"/>
      <c r="O763" s="236"/>
      <c r="P763" s="237"/>
      <c r="Q763" s="238">
        <f t="shared" si="277"/>
        <v>-954.5454545454545</v>
      </c>
      <c r="R763" s="144">
        <f t="shared" si="278"/>
        <v>17.516761904761907</v>
      </c>
      <c r="S763" s="197"/>
      <c r="T763" s="305"/>
      <c r="U763" s="194">
        <f t="shared" si="279"/>
        <v>0</v>
      </c>
      <c r="V763" s="11"/>
      <c r="W763" s="239"/>
      <c r="X763" s="136">
        <f t="shared" si="280"/>
        <v>15766</v>
      </c>
      <c r="Y763" s="240">
        <f t="shared" si="281"/>
        <v>-954.5454545454545</v>
      </c>
      <c r="Z763" s="142" t="str">
        <f t="shared" si="282"/>
        <v/>
      </c>
      <c r="AA763" s="137">
        <f t="shared" si="283"/>
        <v>17.516761904761907</v>
      </c>
      <c r="AB763" s="334" t="s">
        <v>8915</v>
      </c>
      <c r="AC763" s="189">
        <f t="shared" si="292"/>
        <v>0</v>
      </c>
      <c r="AD763" s="187">
        <f t="shared" si="293"/>
        <v>0</v>
      </c>
      <c r="AE763" s="129">
        <f t="shared" si="286"/>
        <v>0</v>
      </c>
      <c r="AF763" s="130">
        <f t="shared" si="287"/>
        <v>0</v>
      </c>
      <c r="AG763" s="131" t="str">
        <f t="shared" si="288"/>
        <v/>
      </c>
      <c r="AH763" s="138">
        <f t="shared" si="289"/>
        <v>0</v>
      </c>
      <c r="AI763" s="139" t="str">
        <f t="shared" si="290"/>
        <v/>
      </c>
      <c r="AJ763" s="139" t="str">
        <f t="shared" si="291"/>
        <v/>
      </c>
      <c r="AK763" s="11"/>
      <c r="AL763" s="197">
        <v>2355519158512</v>
      </c>
      <c r="AM763" s="197">
        <v>4985009690390</v>
      </c>
      <c r="AN763" s="197" t="s">
        <v>152</v>
      </c>
      <c r="AO763" s="241" t="s">
        <v>1324</v>
      </c>
      <c r="AP763" s="241" t="s">
        <v>1325</v>
      </c>
      <c r="AQ763" s="242" t="s">
        <v>91</v>
      </c>
      <c r="AR763" s="242" t="s">
        <v>152</v>
      </c>
      <c r="AS763" s="431">
        <v>15766</v>
      </c>
      <c r="AT763" s="431">
        <v>1050</v>
      </c>
      <c r="AU763" s="211" t="s">
        <v>3957</v>
      </c>
      <c r="AV763" s="197"/>
      <c r="AW763" s="134" t="str">
        <f>IFERROR(VLOOKUP(AV:AV,Q商品!B:E,4,0),"")</f>
        <v/>
      </c>
      <c r="AX763" s="134" t="str">
        <f>IFERROR(VLOOKUP(B:B,在庫!B:M,12,0),"")</f>
        <v/>
      </c>
      <c r="AY763" s="134" t="str">
        <f>IFERROR(VLOOKUP(B:B,在庫!B:L,10,0),"")</f>
        <v/>
      </c>
      <c r="AZ763" s="244" t="str">
        <f>VLOOKUP(AL:AL,[1]MICHELIN!$B:$AH,32,0)</f>
        <v/>
      </c>
      <c r="BA763" s="244" t="str">
        <f>VLOOKUP(AL:AL,[1]MICHELIN!$B:$AH,33,0)</f>
        <v/>
      </c>
      <c r="BB763" s="11"/>
      <c r="BC763" s="11" t="e">
        <v>#N/A</v>
      </c>
      <c r="BD763" s="11"/>
    </row>
    <row r="764" spans="1:57">
      <c r="A764" s="11">
        <f t="shared" si="264"/>
        <v>2</v>
      </c>
      <c r="B764" s="249">
        <f t="shared" si="265"/>
        <v>2256517157012</v>
      </c>
      <c r="C764" s="235">
        <f>VLOOKUP(B:B,[1]MICHELIN!$B:$K,9,0)</f>
        <v>120</v>
      </c>
      <c r="D764" s="11" t="s">
        <v>8721</v>
      </c>
      <c r="E764" s="397" t="s">
        <v>6140</v>
      </c>
      <c r="F764" s="160" t="s">
        <v>6201</v>
      </c>
      <c r="G764" s="133" t="s">
        <v>10661</v>
      </c>
      <c r="H764" s="235">
        <v>0</v>
      </c>
      <c r="I764" s="430">
        <f>VLOOKUP(B:B,[1]MICHELIN!$B:$K,10,0)</f>
        <v>0</v>
      </c>
      <c r="J764" s="132">
        <v>86</v>
      </c>
      <c r="K764" s="133" t="s">
        <v>1981</v>
      </c>
      <c r="L764" s="133" t="s">
        <v>8574</v>
      </c>
      <c r="M764" s="135" t="s">
        <v>2018</v>
      </c>
      <c r="N764" s="236">
        <v>17500</v>
      </c>
      <c r="O764" s="236">
        <v>0</v>
      </c>
      <c r="P764" s="237">
        <v>17500</v>
      </c>
      <c r="Q764" s="238">
        <f t="shared" si="277"/>
        <v>14954.545454545454</v>
      </c>
      <c r="R764" s="144">
        <f t="shared" si="278"/>
        <v>0.20973860182370818</v>
      </c>
      <c r="S764" s="197">
        <v>1074476232</v>
      </c>
      <c r="T764" s="305" t="s">
        <v>8384</v>
      </c>
      <c r="U764" s="194">
        <f t="shared" si="279"/>
        <v>17500</v>
      </c>
      <c r="V764" s="11"/>
      <c r="W764" s="239">
        <v>17500</v>
      </c>
      <c r="X764" s="136">
        <f t="shared" si="280"/>
        <v>11818</v>
      </c>
      <c r="Y764" s="240">
        <f t="shared" si="281"/>
        <v>14954.545454545454</v>
      </c>
      <c r="Z764" s="142">
        <f t="shared" si="282"/>
        <v>7.7257142857142913E-2</v>
      </c>
      <c r="AA764" s="137">
        <f t="shared" si="283"/>
        <v>0.20973860182370818</v>
      </c>
      <c r="AB764" s="145">
        <v>9</v>
      </c>
      <c r="AC764" s="189">
        <f t="shared" si="292"/>
        <v>17156</v>
      </c>
      <c r="AD764" s="187">
        <f t="shared" si="293"/>
        <v>18852</v>
      </c>
      <c r="AE764" s="129">
        <f t="shared" si="286"/>
        <v>1696.6799999999998</v>
      </c>
      <c r="AF764" s="130">
        <f t="shared" si="287"/>
        <v>344.67999999999984</v>
      </c>
      <c r="AG764" s="131">
        <f t="shared" si="288"/>
        <v>1.8283471249734767E-2</v>
      </c>
      <c r="AH764" s="138">
        <f t="shared" si="289"/>
        <v>1352</v>
      </c>
      <c r="AI764" s="139">
        <f t="shared" si="290"/>
        <v>7.1716528750265227E-2</v>
      </c>
      <c r="AJ764" s="139">
        <f t="shared" si="291"/>
        <v>0.19145513057397343</v>
      </c>
      <c r="AK764" s="11"/>
      <c r="AL764" s="197">
        <v>2256517157012</v>
      </c>
      <c r="AM764" s="197">
        <v>4985009758069</v>
      </c>
      <c r="AN764" s="197">
        <v>34785</v>
      </c>
      <c r="AO764" s="241" t="s">
        <v>7172</v>
      </c>
      <c r="AP764" s="241" t="s">
        <v>1848</v>
      </c>
      <c r="AQ764" s="242" t="s">
        <v>74</v>
      </c>
      <c r="AR764" s="242">
        <v>31100</v>
      </c>
      <c r="AS764" s="431">
        <v>11818</v>
      </c>
      <c r="AT764" s="431">
        <v>1050</v>
      </c>
      <c r="AU764" s="211" t="s">
        <v>3956</v>
      </c>
      <c r="AV764" s="197" t="s">
        <v>6079</v>
      </c>
      <c r="AW764" s="134" t="str">
        <f>IFERROR(VLOOKUP(AV:AV,Q商品!B:E,4,0),"")</f>
        <v>2023年製 X-ICE SNOW SUV 225/65R17 106T XL スタッドレスタイヤ 翌営業日発送</v>
      </c>
      <c r="AX764" s="134" t="str">
        <f>IFERROR(VLOOKUP(B:B,在庫!B:M,12,0),"")</f>
        <v/>
      </c>
      <c r="AY764" s="134" t="str">
        <f>IFERROR(VLOOKUP(B:B,在庫!B:L,10,0),"")</f>
        <v/>
      </c>
      <c r="AZ764" s="244" t="str">
        <f>VLOOKUP(AL:AL,[1]MICHELIN!$B:$AH,32,0)</f>
        <v/>
      </c>
      <c r="BA764" s="244" t="str">
        <f>VLOOKUP(AL:AL,[1]MICHELIN!$B:$AH,33,0)</f>
        <v/>
      </c>
      <c r="BB764" s="11"/>
      <c r="BC764" s="11" t="s">
        <v>150</v>
      </c>
      <c r="BD764" s="11">
        <v>10</v>
      </c>
    </row>
    <row r="765" spans="1:57">
      <c r="A765" s="11"/>
      <c r="B765" s="249"/>
      <c r="C765" s="235"/>
      <c r="D765" s="11"/>
      <c r="E765" s="11"/>
      <c r="F765" s="160"/>
      <c r="G765" s="134"/>
      <c r="H765" s="235"/>
      <c r="I765" s="430"/>
      <c r="J765" s="132"/>
      <c r="M765" s="135"/>
      <c r="N765" s="236"/>
      <c r="O765" s="236"/>
      <c r="P765" s="237"/>
      <c r="Q765" s="238">
        <f t="shared" si="277"/>
        <v>0</v>
      </c>
      <c r="R765" s="144"/>
      <c r="S765" s="197"/>
      <c r="T765" s="305"/>
      <c r="U765" s="194">
        <f t="shared" si="279"/>
        <v>0</v>
      </c>
      <c r="V765" s="11"/>
      <c r="W765" s="239"/>
      <c r="X765" s="136">
        <f t="shared" si="280"/>
        <v>0</v>
      </c>
      <c r="Y765" s="240">
        <f t="shared" si="281"/>
        <v>0</v>
      </c>
      <c r="Z765" s="142" t="str">
        <f t="shared" si="282"/>
        <v/>
      </c>
      <c r="AA765" s="137" t="str">
        <f t="shared" si="283"/>
        <v/>
      </c>
      <c r="AB765" s="145"/>
      <c r="AC765" s="189">
        <f t="shared" si="292"/>
        <v>0</v>
      </c>
      <c r="AD765" s="187">
        <f t="shared" si="293"/>
        <v>0</v>
      </c>
      <c r="AE765" s="129">
        <f t="shared" si="286"/>
        <v>0</v>
      </c>
      <c r="AF765" s="130">
        <f t="shared" si="287"/>
        <v>0</v>
      </c>
      <c r="AG765" s="131" t="str">
        <f t="shared" si="288"/>
        <v/>
      </c>
      <c r="AH765" s="138">
        <f t="shared" si="289"/>
        <v>0</v>
      </c>
      <c r="AI765" s="139" t="str">
        <f t="shared" si="290"/>
        <v/>
      </c>
      <c r="AJ765" s="139"/>
      <c r="AK765" s="11"/>
      <c r="AL765" s="197"/>
      <c r="AM765" s="197"/>
      <c r="AN765" s="197"/>
      <c r="AO765" s="241"/>
      <c r="AP765" s="241"/>
      <c r="AQ765" s="242"/>
      <c r="AR765" s="242"/>
      <c r="AS765" s="431"/>
      <c r="AT765" s="431"/>
      <c r="AU765" s="211"/>
      <c r="AV765" s="197"/>
      <c r="AW765" s="134"/>
      <c r="AX765" s="134"/>
      <c r="AY765" s="246"/>
      <c r="AZ765" s="244"/>
      <c r="BA765" s="244"/>
      <c r="BB765" s="11"/>
      <c r="BC765" s="11"/>
      <c r="BD765" s="11"/>
    </row>
    <row r="766" spans="1:57">
      <c r="A766" s="11"/>
      <c r="B766" s="249"/>
      <c r="C766" s="235"/>
      <c r="D766" s="11"/>
      <c r="E766" s="11"/>
      <c r="F766" s="160"/>
      <c r="G766" s="134"/>
      <c r="H766" s="235"/>
      <c r="I766" s="430"/>
      <c r="J766" s="132"/>
      <c r="M766" s="135"/>
      <c r="N766" s="236"/>
      <c r="O766" s="236"/>
      <c r="P766" s="237"/>
      <c r="Q766" s="238"/>
      <c r="R766" s="144"/>
      <c r="S766" s="197"/>
      <c r="T766" s="305"/>
      <c r="U766" s="194">
        <f t="shared" si="279"/>
        <v>0</v>
      </c>
      <c r="V766" s="11"/>
      <c r="W766" s="239"/>
      <c r="X766" s="136">
        <f t="shared" si="280"/>
        <v>0</v>
      </c>
      <c r="Y766" s="240">
        <f t="shared" si="281"/>
        <v>0</v>
      </c>
      <c r="Z766" s="142" t="str">
        <f t="shared" si="282"/>
        <v/>
      </c>
      <c r="AA766" s="137" t="str">
        <f t="shared" si="283"/>
        <v/>
      </c>
      <c r="AB766" s="145"/>
      <c r="AC766" s="189">
        <f t="shared" si="292"/>
        <v>0</v>
      </c>
      <c r="AD766" s="187">
        <f t="shared" si="293"/>
        <v>0</v>
      </c>
      <c r="AE766" s="129">
        <f t="shared" si="286"/>
        <v>0</v>
      </c>
      <c r="AF766" s="130">
        <f t="shared" si="287"/>
        <v>0</v>
      </c>
      <c r="AG766" s="131" t="str">
        <f t="shared" si="288"/>
        <v/>
      </c>
      <c r="AH766" s="138">
        <f t="shared" si="289"/>
        <v>0</v>
      </c>
      <c r="AI766" s="139" t="str">
        <f t="shared" si="290"/>
        <v/>
      </c>
      <c r="AJ766" s="139"/>
      <c r="AK766" s="11"/>
      <c r="AL766" s="197"/>
      <c r="AM766" s="197"/>
      <c r="AN766" s="197"/>
      <c r="AO766" s="241"/>
      <c r="AP766" s="241"/>
      <c r="AQ766" s="242"/>
      <c r="AR766" s="242"/>
      <c r="AS766" s="431"/>
      <c r="AT766" s="431"/>
      <c r="AU766" s="211"/>
      <c r="AV766" s="197"/>
      <c r="AW766" s="134"/>
      <c r="AX766" s="134"/>
      <c r="AY766" s="246"/>
      <c r="AZ766" s="244"/>
      <c r="BA766" s="244"/>
      <c r="BB766" s="11"/>
      <c r="BC766" s="11"/>
      <c r="BD766" s="11"/>
    </row>
    <row r="767" spans="1:57">
      <c r="A767" s="11"/>
      <c r="B767" s="249"/>
      <c r="C767" s="235"/>
      <c r="D767" s="11"/>
      <c r="E767" s="11"/>
      <c r="F767" s="160"/>
      <c r="G767" s="134"/>
      <c r="H767" s="235"/>
      <c r="I767" s="430"/>
      <c r="J767" s="132"/>
      <c r="M767" s="135"/>
      <c r="N767" s="236"/>
      <c r="O767" s="236"/>
      <c r="P767" s="237"/>
      <c r="Q767" s="238"/>
      <c r="R767" s="144"/>
      <c r="S767" s="197"/>
      <c r="T767" s="302"/>
      <c r="U767" s="194">
        <f t="shared" si="279"/>
        <v>0</v>
      </c>
      <c r="V767" s="11"/>
      <c r="W767" s="239"/>
      <c r="X767" s="136">
        <f t="shared" si="280"/>
        <v>0</v>
      </c>
      <c r="Y767" s="240">
        <f t="shared" si="281"/>
        <v>0</v>
      </c>
      <c r="Z767" s="142" t="str">
        <f t="shared" si="282"/>
        <v/>
      </c>
      <c r="AA767" s="137" t="str">
        <f t="shared" si="283"/>
        <v/>
      </c>
      <c r="AB767" s="145"/>
      <c r="AC767" s="189">
        <f t="shared" si="292"/>
        <v>0</v>
      </c>
      <c r="AD767" s="187">
        <f t="shared" si="293"/>
        <v>0</v>
      </c>
      <c r="AE767" s="129">
        <f t="shared" si="286"/>
        <v>0</v>
      </c>
      <c r="AF767" s="130">
        <f t="shared" si="287"/>
        <v>0</v>
      </c>
      <c r="AG767" s="131" t="str">
        <f t="shared" si="288"/>
        <v/>
      </c>
      <c r="AH767" s="138">
        <f t="shared" si="289"/>
        <v>0</v>
      </c>
      <c r="AI767" s="139" t="str">
        <f t="shared" si="290"/>
        <v/>
      </c>
      <c r="AJ767" s="139"/>
      <c r="AK767" s="11"/>
      <c r="AL767" s="197"/>
      <c r="AM767" s="197"/>
      <c r="AN767" s="197"/>
      <c r="AO767" s="241"/>
      <c r="AP767" s="241"/>
      <c r="AQ767" s="242"/>
      <c r="AR767" s="242"/>
      <c r="AS767" s="431"/>
      <c r="AT767" s="431"/>
      <c r="AU767" s="211"/>
      <c r="AV767" s="197"/>
      <c r="AW767" s="134"/>
      <c r="AX767" s="134"/>
      <c r="AY767" s="246"/>
      <c r="AZ767" s="244"/>
      <c r="BA767" s="244"/>
      <c r="BB767" s="11"/>
      <c r="BC767" s="11"/>
      <c r="BD767" s="11"/>
    </row>
    <row r="768" spans="1:57">
      <c r="A768" s="11"/>
      <c r="B768" s="249"/>
      <c r="C768" s="235"/>
      <c r="D768" s="11"/>
      <c r="E768" s="11"/>
      <c r="F768" s="160"/>
      <c r="G768" s="134"/>
      <c r="H768" s="235"/>
      <c r="I768" s="430"/>
      <c r="J768" s="132"/>
      <c r="M768" s="135"/>
      <c r="N768" s="236"/>
      <c r="O768" s="236"/>
      <c r="P768" s="237"/>
      <c r="Q768" s="238"/>
      <c r="R768" s="144"/>
      <c r="S768" s="197"/>
      <c r="T768" s="302"/>
      <c r="U768" s="194">
        <f t="shared" si="279"/>
        <v>0</v>
      </c>
      <c r="V768" s="11"/>
      <c r="W768" s="239"/>
      <c r="X768" s="136">
        <f t="shared" si="280"/>
        <v>0</v>
      </c>
      <c r="Y768" s="240">
        <f t="shared" si="281"/>
        <v>0</v>
      </c>
      <c r="Z768" s="142" t="str">
        <f t="shared" si="282"/>
        <v/>
      </c>
      <c r="AA768" s="137" t="str">
        <f t="shared" si="283"/>
        <v/>
      </c>
      <c r="AB768" s="145"/>
      <c r="AC768" s="189">
        <f t="shared" si="292"/>
        <v>0</v>
      </c>
      <c r="AD768" s="187">
        <f t="shared" si="293"/>
        <v>0</v>
      </c>
      <c r="AE768" s="129">
        <f t="shared" si="286"/>
        <v>0</v>
      </c>
      <c r="AF768" s="130">
        <f t="shared" si="287"/>
        <v>0</v>
      </c>
      <c r="AG768" s="131" t="str">
        <f t="shared" si="288"/>
        <v/>
      </c>
      <c r="AH768" s="138">
        <f t="shared" si="289"/>
        <v>0</v>
      </c>
      <c r="AI768" s="139" t="str">
        <f t="shared" si="290"/>
        <v/>
      </c>
      <c r="AJ768" s="139"/>
      <c r="AK768" s="11"/>
      <c r="AL768" s="197"/>
      <c r="AM768" s="197"/>
      <c r="AN768" s="197"/>
      <c r="AO768" s="241"/>
      <c r="AP768" s="241"/>
      <c r="AQ768" s="242"/>
      <c r="AR768" s="242"/>
      <c r="AS768" s="431"/>
      <c r="AT768" s="431"/>
      <c r="AU768" s="211"/>
      <c r="AV768" s="197"/>
      <c r="AW768" s="134"/>
      <c r="AX768" s="134"/>
      <c r="AY768" s="246"/>
      <c r="AZ768" s="244"/>
      <c r="BA768" s="244"/>
      <c r="BB768" s="11"/>
      <c r="BC768" s="11"/>
      <c r="BD768" s="11"/>
    </row>
    <row r="769" spans="1:56">
      <c r="A769" s="11"/>
      <c r="B769" s="249"/>
      <c r="C769" s="235"/>
      <c r="D769" s="11"/>
      <c r="E769" s="11"/>
      <c r="F769" s="160"/>
      <c r="G769" s="134"/>
      <c r="H769" s="235"/>
      <c r="I769" s="430"/>
      <c r="J769" s="132"/>
      <c r="M769" s="135"/>
      <c r="N769" s="236"/>
      <c r="O769" s="236"/>
      <c r="P769" s="237"/>
      <c r="Q769" s="238"/>
      <c r="R769" s="144"/>
      <c r="S769" s="197"/>
      <c r="T769" s="302"/>
      <c r="U769" s="194">
        <f t="shared" si="279"/>
        <v>0</v>
      </c>
      <c r="V769" s="11"/>
      <c r="W769" s="239"/>
      <c r="X769" s="136">
        <f t="shared" si="280"/>
        <v>0</v>
      </c>
      <c r="Y769" s="240">
        <f t="shared" si="281"/>
        <v>0</v>
      </c>
      <c r="Z769" s="142" t="str">
        <f t="shared" si="282"/>
        <v/>
      </c>
      <c r="AA769" s="137" t="str">
        <f t="shared" si="283"/>
        <v/>
      </c>
      <c r="AB769" s="145"/>
      <c r="AC769" s="189">
        <f t="shared" si="292"/>
        <v>0</v>
      </c>
      <c r="AD769" s="187">
        <f t="shared" si="293"/>
        <v>0</v>
      </c>
      <c r="AE769" s="129">
        <f t="shared" si="286"/>
        <v>0</v>
      </c>
      <c r="AF769" s="130">
        <f t="shared" si="287"/>
        <v>0</v>
      </c>
      <c r="AG769" s="131" t="str">
        <f t="shared" si="288"/>
        <v/>
      </c>
      <c r="AH769" s="138">
        <f t="shared" si="289"/>
        <v>0</v>
      </c>
      <c r="AI769" s="139" t="str">
        <f t="shared" si="290"/>
        <v/>
      </c>
      <c r="AJ769" s="139"/>
      <c r="AK769" s="11"/>
      <c r="AL769" s="197"/>
      <c r="AM769" s="197"/>
      <c r="AN769" s="197"/>
      <c r="AO769" s="241"/>
      <c r="AP769" s="241"/>
      <c r="AQ769" s="242"/>
      <c r="AR769" s="242"/>
      <c r="AS769" s="431"/>
      <c r="AT769" s="431"/>
      <c r="AU769" s="211"/>
      <c r="AV769" s="197"/>
      <c r="AW769" s="134"/>
      <c r="AX769" s="134"/>
      <c r="AY769" s="246"/>
      <c r="AZ769" s="244"/>
      <c r="BA769" s="244"/>
      <c r="BB769" s="11"/>
      <c r="BC769" s="11"/>
      <c r="BD769" s="11"/>
    </row>
    <row r="770" spans="1:56">
      <c r="A770" s="11"/>
      <c r="B770" s="249"/>
      <c r="C770" s="235"/>
      <c r="D770" s="11"/>
      <c r="E770" s="11"/>
      <c r="F770" s="160"/>
      <c r="G770" s="133"/>
      <c r="H770" s="235"/>
      <c r="I770" s="430"/>
      <c r="J770" s="132"/>
      <c r="M770" s="135"/>
      <c r="N770" s="236"/>
      <c r="O770" s="236"/>
      <c r="P770" s="237"/>
      <c r="Q770" s="238"/>
      <c r="R770" s="144"/>
      <c r="S770" s="197"/>
      <c r="T770" s="302"/>
      <c r="U770" s="194"/>
      <c r="V770" s="11"/>
      <c r="W770" s="239"/>
      <c r="X770" s="136"/>
      <c r="Y770" s="240"/>
      <c r="Z770" s="142"/>
      <c r="AA770" s="137"/>
      <c r="AB770" s="145"/>
      <c r="AC770" s="189"/>
      <c r="AD770" s="187"/>
      <c r="AE770" s="129"/>
      <c r="AF770" s="130"/>
      <c r="AG770" s="131"/>
      <c r="AH770" s="138"/>
      <c r="AI770" s="139"/>
      <c r="AJ770" s="139"/>
      <c r="AK770" s="11"/>
      <c r="AL770" s="197"/>
      <c r="AM770" s="197"/>
      <c r="AN770" s="197"/>
      <c r="AO770" s="241"/>
      <c r="AP770" s="241"/>
      <c r="AQ770" s="242"/>
      <c r="AR770" s="242"/>
      <c r="AS770" s="431"/>
      <c r="AT770" s="431"/>
      <c r="AU770" s="211"/>
      <c r="AV770" s="197"/>
      <c r="AW770" s="134"/>
      <c r="AX770" s="134"/>
      <c r="AY770" s="246"/>
      <c r="AZ770" s="244"/>
      <c r="BA770" s="244"/>
      <c r="BB770" s="11"/>
      <c r="BC770" s="11"/>
      <c r="BD770" s="11"/>
    </row>
    <row r="771" spans="1:56">
      <c r="A771" s="11"/>
      <c r="B771" s="249"/>
      <c r="C771" s="235"/>
      <c r="D771" s="11"/>
      <c r="E771" s="11"/>
      <c r="F771" s="160"/>
      <c r="G771" s="133"/>
      <c r="H771" s="235"/>
      <c r="I771" s="430"/>
      <c r="J771" s="132"/>
      <c r="M771" s="135"/>
      <c r="N771" s="236"/>
      <c r="O771" s="236"/>
      <c r="P771" s="237"/>
      <c r="Q771" s="238"/>
      <c r="R771" s="144"/>
      <c r="S771" s="197"/>
      <c r="T771" s="302"/>
      <c r="U771" s="194"/>
      <c r="V771" s="11"/>
      <c r="W771" s="239"/>
      <c r="X771" s="136"/>
      <c r="Y771" s="240"/>
      <c r="Z771" s="142"/>
      <c r="AA771" s="137"/>
      <c r="AB771" s="145"/>
      <c r="AC771" s="189"/>
      <c r="AD771" s="187"/>
      <c r="AE771" s="129"/>
      <c r="AF771" s="130"/>
      <c r="AG771" s="131"/>
      <c r="AH771" s="138"/>
      <c r="AI771" s="139"/>
      <c r="AJ771" s="139"/>
      <c r="AK771" s="11"/>
      <c r="AL771" s="197"/>
      <c r="AM771" s="197"/>
      <c r="AN771" s="197"/>
      <c r="AO771" s="241"/>
      <c r="AP771" s="241"/>
      <c r="AQ771" s="242"/>
      <c r="AR771" s="242"/>
      <c r="AS771" s="431"/>
      <c r="AT771" s="431"/>
      <c r="AU771" s="211"/>
      <c r="AV771" s="197"/>
      <c r="AW771" s="134"/>
      <c r="AX771" s="134"/>
      <c r="AY771" s="246"/>
      <c r="AZ771" s="244"/>
      <c r="BA771" s="244"/>
      <c r="BB771" s="11"/>
      <c r="BC771" s="11"/>
      <c r="BD771" s="11"/>
    </row>
    <row r="772" spans="1:56">
      <c r="A772" s="11"/>
      <c r="B772" s="249"/>
      <c r="C772" s="235"/>
      <c r="D772" s="11"/>
      <c r="E772" s="11"/>
      <c r="F772" s="160"/>
      <c r="G772" s="133"/>
      <c r="H772" s="235"/>
      <c r="I772" s="430"/>
      <c r="J772" s="132"/>
      <c r="M772" s="135"/>
      <c r="N772" s="236"/>
      <c r="O772" s="236"/>
      <c r="P772" s="237"/>
      <c r="Q772" s="238"/>
      <c r="R772" s="144"/>
      <c r="S772" s="197"/>
      <c r="T772" s="302"/>
      <c r="U772" s="194"/>
      <c r="V772" s="11"/>
      <c r="W772" s="239"/>
      <c r="X772" s="136"/>
      <c r="Y772" s="240"/>
      <c r="Z772" s="142"/>
      <c r="AA772" s="137"/>
      <c r="AB772" s="145"/>
      <c r="AC772" s="189"/>
      <c r="AD772" s="187"/>
      <c r="AE772" s="129"/>
      <c r="AF772" s="130"/>
      <c r="AG772" s="131"/>
      <c r="AH772" s="138"/>
      <c r="AI772" s="139"/>
      <c r="AJ772" s="139"/>
      <c r="AK772" s="11"/>
      <c r="AL772" s="197"/>
      <c r="AM772" s="197"/>
      <c r="AN772" s="197"/>
      <c r="AO772" s="241"/>
      <c r="AP772" s="241"/>
      <c r="AQ772" s="242"/>
      <c r="AR772" s="242"/>
      <c r="AS772" s="431"/>
      <c r="AT772" s="431"/>
      <c r="AU772" s="211"/>
      <c r="AV772" s="197"/>
      <c r="AW772" s="134"/>
      <c r="AX772" s="134"/>
      <c r="AY772" s="246"/>
      <c r="AZ772" s="244"/>
      <c r="BA772" s="244"/>
      <c r="BB772" s="11"/>
      <c r="BC772" s="11"/>
      <c r="BD772" s="11"/>
    </row>
    <row r="773" spans="1:56">
      <c r="A773" s="11"/>
      <c r="B773" s="249"/>
      <c r="C773" s="235"/>
      <c r="D773" s="11"/>
      <c r="E773" s="11"/>
      <c r="F773" s="160"/>
      <c r="G773" s="133"/>
      <c r="H773" s="235"/>
      <c r="I773" s="430"/>
      <c r="J773" s="132"/>
      <c r="M773" s="135"/>
      <c r="N773" s="236"/>
      <c r="O773" s="236"/>
      <c r="P773" s="237"/>
      <c r="Q773" s="238"/>
      <c r="R773" s="144"/>
      <c r="S773" s="197"/>
      <c r="T773" s="302"/>
      <c r="U773" s="194"/>
      <c r="V773" s="11"/>
      <c r="W773" s="239"/>
      <c r="X773" s="136"/>
      <c r="Y773" s="240"/>
      <c r="Z773" s="142"/>
      <c r="AA773" s="137"/>
      <c r="AB773" s="145"/>
      <c r="AC773" s="189"/>
      <c r="AD773" s="187"/>
      <c r="AE773" s="129"/>
      <c r="AF773" s="130"/>
      <c r="AG773" s="131"/>
      <c r="AH773" s="138"/>
      <c r="AI773" s="139"/>
      <c r="AJ773" s="139"/>
      <c r="AK773" s="11"/>
      <c r="AL773" s="197"/>
      <c r="AM773" s="197"/>
      <c r="AN773" s="197"/>
      <c r="AO773" s="241"/>
      <c r="AP773" s="241"/>
      <c r="AQ773" s="242"/>
      <c r="AR773" s="242"/>
      <c r="AS773" s="431"/>
      <c r="AT773" s="431"/>
      <c r="AU773" s="211"/>
      <c r="AV773" s="197"/>
      <c r="AW773" s="134"/>
      <c r="AX773" s="134"/>
      <c r="AY773" s="246"/>
      <c r="AZ773" s="244"/>
      <c r="BA773" s="244"/>
      <c r="BB773" s="11"/>
      <c r="BC773" s="11"/>
      <c r="BD773" s="11"/>
    </row>
    <row r="774" spans="1:56">
      <c r="A774" s="11"/>
      <c r="B774" s="249"/>
      <c r="C774" s="235"/>
      <c r="D774" s="11"/>
      <c r="E774" s="11"/>
      <c r="F774" s="160"/>
      <c r="G774" s="133"/>
      <c r="H774" s="235"/>
      <c r="I774" s="430"/>
      <c r="J774" s="132"/>
      <c r="M774" s="135"/>
      <c r="N774" s="236"/>
      <c r="O774" s="236"/>
      <c r="P774" s="237"/>
      <c r="Q774" s="238"/>
      <c r="R774" s="144"/>
      <c r="S774" s="197"/>
      <c r="T774" s="302"/>
      <c r="U774" s="194"/>
      <c r="V774" s="11"/>
      <c r="W774" s="239"/>
      <c r="X774" s="136"/>
      <c r="Y774" s="240"/>
      <c r="Z774" s="142"/>
      <c r="AA774" s="137"/>
      <c r="AB774" s="145"/>
      <c r="AC774" s="189"/>
      <c r="AD774" s="187"/>
      <c r="AE774" s="129"/>
      <c r="AF774" s="130"/>
      <c r="AG774" s="131"/>
      <c r="AH774" s="138"/>
      <c r="AI774" s="139"/>
      <c r="AJ774" s="139"/>
      <c r="AK774" s="11"/>
      <c r="AL774" s="197"/>
      <c r="AM774" s="197"/>
      <c r="AN774" s="197"/>
      <c r="AO774" s="241"/>
      <c r="AP774" s="241"/>
      <c r="AQ774" s="242"/>
      <c r="AR774" s="242"/>
      <c r="AS774" s="431"/>
      <c r="AT774" s="431"/>
      <c r="AU774" s="211"/>
      <c r="AV774" s="197"/>
      <c r="AW774" s="134"/>
      <c r="AX774" s="134"/>
      <c r="AY774" s="246"/>
      <c r="AZ774" s="244"/>
      <c r="BA774" s="244"/>
      <c r="BB774" s="11"/>
      <c r="BC774" s="11"/>
      <c r="BD774" s="11"/>
    </row>
    <row r="775" spans="1:56">
      <c r="A775" s="11"/>
      <c r="B775" s="249"/>
      <c r="C775" s="235"/>
      <c r="D775" s="11"/>
      <c r="E775" s="11"/>
      <c r="F775" s="160"/>
      <c r="G775" s="133"/>
      <c r="H775" s="235"/>
      <c r="I775" s="430"/>
      <c r="J775" s="132"/>
      <c r="M775" s="135"/>
      <c r="N775" s="236"/>
      <c r="O775" s="236"/>
      <c r="P775" s="237"/>
      <c r="Q775" s="238"/>
      <c r="R775" s="144"/>
      <c r="S775" s="197"/>
      <c r="T775" s="302"/>
      <c r="U775" s="194"/>
      <c r="V775" s="11"/>
      <c r="W775" s="239"/>
      <c r="X775" s="136"/>
      <c r="Y775" s="240"/>
      <c r="Z775" s="142"/>
      <c r="AA775" s="137"/>
      <c r="AB775" s="145"/>
      <c r="AC775" s="189"/>
      <c r="AD775" s="187"/>
      <c r="AE775" s="129"/>
      <c r="AF775" s="130"/>
      <c r="AG775" s="131"/>
      <c r="AH775" s="138"/>
      <c r="AI775" s="139"/>
      <c r="AJ775" s="139"/>
      <c r="AK775" s="11"/>
      <c r="AL775" s="197"/>
      <c r="AM775" s="197"/>
      <c r="AN775" s="197"/>
      <c r="AO775" s="241"/>
      <c r="AP775" s="241"/>
      <c r="AQ775" s="242"/>
      <c r="AR775" s="242"/>
      <c r="AS775" s="431"/>
      <c r="AT775" s="431"/>
      <c r="AU775" s="211"/>
      <c r="AV775" s="197"/>
      <c r="AW775" s="134"/>
      <c r="AX775" s="134"/>
      <c r="AY775" s="246"/>
      <c r="AZ775" s="244"/>
      <c r="BA775" s="244"/>
      <c r="BB775" s="11"/>
      <c r="BC775" s="11"/>
      <c r="BD775" s="11"/>
    </row>
    <row r="776" spans="1:56">
      <c r="A776" s="11"/>
      <c r="B776" s="249"/>
      <c r="C776" s="235"/>
      <c r="D776" s="11"/>
      <c r="E776" s="11"/>
      <c r="F776" s="160"/>
      <c r="G776" s="133"/>
      <c r="H776" s="235"/>
      <c r="I776" s="430"/>
      <c r="J776" s="132"/>
      <c r="M776" s="135"/>
      <c r="N776" s="236"/>
      <c r="O776" s="236"/>
      <c r="P776" s="237"/>
      <c r="Q776" s="238"/>
      <c r="R776" s="144"/>
      <c r="S776" s="197"/>
      <c r="T776" s="302"/>
      <c r="U776" s="194"/>
      <c r="V776" s="11"/>
      <c r="W776" s="239"/>
      <c r="X776" s="136"/>
      <c r="Y776" s="240"/>
      <c r="Z776" s="142"/>
      <c r="AA776" s="137"/>
      <c r="AB776" s="145"/>
      <c r="AC776" s="189"/>
      <c r="AD776" s="187"/>
      <c r="AE776" s="129"/>
      <c r="AF776" s="130"/>
      <c r="AG776" s="131"/>
      <c r="AH776" s="138"/>
      <c r="AI776" s="139"/>
      <c r="AJ776" s="139"/>
      <c r="AK776" s="11"/>
      <c r="AL776" s="197"/>
      <c r="AM776" s="197"/>
      <c r="AN776" s="197"/>
      <c r="AO776" s="241"/>
      <c r="AP776" s="241"/>
      <c r="AQ776" s="242"/>
      <c r="AR776" s="242"/>
      <c r="AS776" s="431"/>
      <c r="AT776" s="431"/>
      <c r="AU776" s="211"/>
      <c r="AV776" s="197"/>
      <c r="AW776" s="134"/>
      <c r="AX776" s="134"/>
      <c r="AY776" s="246"/>
      <c r="AZ776" s="244"/>
      <c r="BA776" s="244"/>
      <c r="BB776" s="11"/>
      <c r="BC776" s="11"/>
      <c r="BD776" s="11"/>
    </row>
    <row r="777" spans="1:56">
      <c r="A777" s="11"/>
      <c r="B777" s="249"/>
      <c r="C777" s="235"/>
      <c r="D777" s="11"/>
      <c r="E777" s="11"/>
      <c r="F777" s="160"/>
      <c r="G777" s="133"/>
      <c r="H777" s="235"/>
      <c r="I777" s="430"/>
      <c r="J777" s="132"/>
      <c r="M777" s="135"/>
      <c r="N777" s="236"/>
      <c r="O777" s="236"/>
      <c r="P777" s="237"/>
      <c r="Q777" s="238"/>
      <c r="R777" s="144"/>
      <c r="S777" s="197"/>
      <c r="T777" s="302"/>
      <c r="U777" s="194"/>
      <c r="V777" s="11"/>
      <c r="W777" s="239"/>
      <c r="X777" s="136"/>
      <c r="Y777" s="240"/>
      <c r="Z777" s="142"/>
      <c r="AA777" s="137"/>
      <c r="AB777" s="145"/>
      <c r="AC777" s="189"/>
      <c r="AD777" s="187"/>
      <c r="AE777" s="129"/>
      <c r="AF777" s="130"/>
      <c r="AG777" s="131"/>
      <c r="AH777" s="138"/>
      <c r="AI777" s="139"/>
      <c r="AJ777" s="139"/>
      <c r="AK777" s="11"/>
      <c r="AL777" s="197"/>
      <c r="AM777" s="197"/>
      <c r="AN777" s="197"/>
      <c r="AO777" s="241"/>
      <c r="AP777" s="241"/>
      <c r="AQ777" s="242"/>
      <c r="AR777" s="242"/>
      <c r="AS777" s="431"/>
      <c r="AT777" s="431"/>
      <c r="AU777" s="211"/>
      <c r="AV777" s="197"/>
      <c r="AW777" s="134"/>
      <c r="AX777" s="134"/>
      <c r="AY777" s="246"/>
      <c r="AZ777" s="244"/>
      <c r="BA777" s="244"/>
      <c r="BB777" s="11"/>
      <c r="BC777" s="11"/>
      <c r="BD777" s="11"/>
    </row>
    <row r="778" spans="1:56">
      <c r="A778" s="11"/>
      <c r="B778" s="249"/>
      <c r="C778" s="235"/>
      <c r="D778" s="11"/>
      <c r="E778" s="11"/>
      <c r="F778" s="160"/>
      <c r="G778" s="133"/>
      <c r="H778" s="235"/>
      <c r="I778" s="430"/>
      <c r="J778" s="132"/>
      <c r="M778" s="135"/>
      <c r="N778" s="236"/>
      <c r="O778" s="236"/>
      <c r="P778" s="237"/>
      <c r="Q778" s="238"/>
      <c r="R778" s="144"/>
      <c r="S778" s="197"/>
      <c r="T778" s="302"/>
      <c r="U778" s="194"/>
      <c r="V778" s="11"/>
      <c r="W778" s="239"/>
      <c r="X778" s="136"/>
      <c r="Y778" s="240"/>
      <c r="Z778" s="142"/>
      <c r="AA778" s="137"/>
      <c r="AB778" s="145"/>
      <c r="AC778" s="189"/>
      <c r="AD778" s="187"/>
      <c r="AE778" s="129"/>
      <c r="AF778" s="130"/>
      <c r="AG778" s="131"/>
      <c r="AH778" s="138"/>
      <c r="AI778" s="139"/>
      <c r="AJ778" s="139"/>
      <c r="AK778" s="11"/>
      <c r="AL778" s="197"/>
      <c r="AM778" s="197"/>
      <c r="AN778" s="197"/>
      <c r="AO778" s="241"/>
      <c r="AP778" s="241"/>
      <c r="AQ778" s="242"/>
      <c r="AR778" s="242"/>
      <c r="AS778" s="431"/>
      <c r="AT778" s="431"/>
      <c r="AU778" s="211"/>
      <c r="AV778" s="197"/>
      <c r="AW778" s="134"/>
      <c r="AX778" s="134"/>
      <c r="AY778" s="246"/>
      <c r="AZ778" s="244"/>
      <c r="BA778" s="244"/>
      <c r="BB778" s="11"/>
      <c r="BC778" s="11"/>
      <c r="BD778" s="11"/>
    </row>
    <row r="779" spans="1:56">
      <c r="A779" s="11"/>
      <c r="B779" s="249"/>
      <c r="C779" s="235"/>
      <c r="D779" s="11"/>
      <c r="E779" s="11"/>
      <c r="F779" s="160"/>
      <c r="G779" s="133"/>
      <c r="H779" s="235"/>
      <c r="I779" s="430"/>
      <c r="J779" s="132"/>
      <c r="M779" s="135"/>
      <c r="N779" s="236"/>
      <c r="O779" s="236"/>
      <c r="P779" s="237"/>
      <c r="Q779" s="238"/>
      <c r="R779" s="144"/>
      <c r="S779" s="197"/>
      <c r="T779" s="302"/>
      <c r="U779" s="194"/>
      <c r="V779" s="11"/>
      <c r="W779" s="239"/>
      <c r="X779" s="136"/>
      <c r="Y779" s="240"/>
      <c r="Z779" s="142"/>
      <c r="AA779" s="137"/>
      <c r="AB779" s="145"/>
      <c r="AC779" s="189"/>
      <c r="AD779" s="187"/>
      <c r="AE779" s="129"/>
      <c r="AF779" s="130"/>
      <c r="AG779" s="131"/>
      <c r="AH779" s="138"/>
      <c r="AI779" s="139"/>
      <c r="AJ779" s="139"/>
      <c r="AK779" s="11"/>
      <c r="AL779" s="197"/>
      <c r="AM779" s="197"/>
      <c r="AN779" s="197"/>
      <c r="AO779" s="241"/>
      <c r="AP779" s="241"/>
      <c r="AQ779" s="242"/>
      <c r="AR779" s="242"/>
      <c r="AS779" s="431"/>
      <c r="AT779" s="431"/>
      <c r="AU779" s="211"/>
      <c r="AV779" s="197"/>
      <c r="AW779" s="134"/>
      <c r="AX779" s="134"/>
      <c r="AY779" s="246"/>
      <c r="AZ779" s="244"/>
      <c r="BA779" s="244"/>
      <c r="BB779" s="11"/>
      <c r="BC779" s="11"/>
      <c r="BD779" s="11"/>
    </row>
    <row r="780" spans="1:56">
      <c r="A780" s="11"/>
      <c r="B780" s="249"/>
      <c r="C780" s="235"/>
      <c r="D780" s="11"/>
      <c r="E780" s="11"/>
      <c r="F780" s="160"/>
      <c r="G780" s="133"/>
      <c r="H780" s="235"/>
      <c r="I780" s="430"/>
      <c r="J780" s="132"/>
      <c r="M780" s="135"/>
      <c r="N780" s="236"/>
      <c r="O780" s="236"/>
      <c r="P780" s="237"/>
      <c r="Q780" s="238"/>
      <c r="R780" s="144"/>
      <c r="S780" s="197"/>
      <c r="T780" s="302"/>
      <c r="U780" s="194"/>
      <c r="V780" s="11"/>
      <c r="W780" s="239"/>
      <c r="X780" s="136"/>
      <c r="Y780" s="240"/>
      <c r="Z780" s="142"/>
      <c r="AA780" s="137"/>
      <c r="AB780" s="145"/>
      <c r="AC780" s="189"/>
      <c r="AD780" s="187"/>
      <c r="AE780" s="129"/>
      <c r="AF780" s="130"/>
      <c r="AG780" s="131"/>
      <c r="AH780" s="138"/>
      <c r="AI780" s="139"/>
      <c r="AJ780" s="139"/>
      <c r="AK780" s="11"/>
      <c r="AL780" s="197"/>
      <c r="AM780" s="197"/>
      <c r="AN780" s="197"/>
      <c r="AO780" s="241"/>
      <c r="AP780" s="241"/>
      <c r="AQ780" s="242"/>
      <c r="AR780" s="242"/>
      <c r="AS780" s="431"/>
      <c r="AT780" s="431"/>
      <c r="AU780" s="211"/>
      <c r="AV780" s="197"/>
      <c r="AW780" s="134"/>
      <c r="AX780" s="134"/>
      <c r="AY780" s="246"/>
      <c r="AZ780" s="244"/>
      <c r="BA780" s="244"/>
      <c r="BB780" s="11"/>
      <c r="BC780" s="11"/>
      <c r="BD780" s="11"/>
    </row>
    <row r="781" spans="1:56">
      <c r="A781" s="11"/>
      <c r="B781" s="249"/>
      <c r="C781" s="235"/>
      <c r="D781" s="11"/>
      <c r="E781" s="11"/>
      <c r="F781" s="160"/>
      <c r="G781" s="133"/>
      <c r="H781" s="235"/>
      <c r="I781" s="430"/>
      <c r="J781" s="132"/>
      <c r="M781" s="135"/>
      <c r="N781" s="236"/>
      <c r="O781" s="236"/>
      <c r="P781" s="237"/>
      <c r="Q781" s="238"/>
      <c r="R781" s="144"/>
      <c r="S781" s="197"/>
      <c r="T781" s="302"/>
      <c r="U781" s="194"/>
      <c r="V781" s="11"/>
      <c r="W781" s="239"/>
      <c r="X781" s="136"/>
      <c r="Y781" s="240"/>
      <c r="Z781" s="142"/>
      <c r="AA781" s="137"/>
      <c r="AB781" s="145"/>
      <c r="AC781" s="189"/>
      <c r="AD781" s="187"/>
      <c r="AE781" s="129"/>
      <c r="AF781" s="130"/>
      <c r="AG781" s="131"/>
      <c r="AH781" s="138"/>
      <c r="AI781" s="139"/>
      <c r="AJ781" s="139"/>
      <c r="AK781" s="11"/>
      <c r="AL781" s="197"/>
      <c r="AM781" s="197"/>
      <c r="AN781" s="197"/>
      <c r="AO781" s="241"/>
      <c r="AP781" s="241"/>
      <c r="AQ781" s="242"/>
      <c r="AR781" s="242"/>
      <c r="AS781" s="431"/>
      <c r="AT781" s="431"/>
      <c r="AU781" s="211"/>
      <c r="AV781" s="197"/>
      <c r="AW781" s="134"/>
      <c r="AX781" s="134"/>
      <c r="AY781" s="246"/>
      <c r="AZ781" s="244"/>
      <c r="BA781" s="244"/>
      <c r="BB781" s="11"/>
      <c r="BC781" s="11"/>
      <c r="BD781" s="11"/>
    </row>
    <row r="782" spans="1:56">
      <c r="A782" s="11"/>
      <c r="B782" s="249"/>
      <c r="C782" s="235"/>
      <c r="D782" s="11"/>
      <c r="E782" s="11"/>
      <c r="F782" s="160"/>
      <c r="G782" s="133"/>
      <c r="H782" s="235"/>
      <c r="I782" s="430"/>
      <c r="J782" s="132"/>
      <c r="M782" s="135"/>
      <c r="N782" s="236"/>
      <c r="O782" s="236"/>
      <c r="P782" s="237"/>
      <c r="Q782" s="238"/>
      <c r="R782" s="144"/>
      <c r="S782" s="197"/>
      <c r="T782" s="302"/>
      <c r="U782" s="194"/>
      <c r="V782" s="11"/>
      <c r="W782" s="239"/>
      <c r="X782" s="136"/>
      <c r="Y782" s="240"/>
      <c r="Z782" s="142"/>
      <c r="AA782" s="137"/>
      <c r="AB782" s="145"/>
      <c r="AC782" s="189"/>
      <c r="AD782" s="187"/>
      <c r="AE782" s="129"/>
      <c r="AF782" s="130"/>
      <c r="AG782" s="131"/>
      <c r="AH782" s="138"/>
      <c r="AI782" s="139"/>
      <c r="AJ782" s="139"/>
      <c r="AK782" s="11"/>
      <c r="AL782" s="197"/>
      <c r="AM782" s="197"/>
      <c r="AN782" s="197"/>
      <c r="AO782" s="241"/>
      <c r="AP782" s="241"/>
      <c r="AQ782" s="242"/>
      <c r="AR782" s="242"/>
      <c r="AS782" s="431"/>
      <c r="AT782" s="431"/>
      <c r="AU782" s="211"/>
      <c r="AV782" s="197"/>
      <c r="AW782" s="134"/>
      <c r="AX782" s="134"/>
      <c r="AY782" s="246"/>
      <c r="AZ782" s="244"/>
      <c r="BA782" s="244"/>
      <c r="BB782" s="11"/>
      <c r="BC782" s="11"/>
      <c r="BD782" s="11"/>
    </row>
    <row r="783" spans="1:56">
      <c r="A783" s="11"/>
      <c r="B783" s="249"/>
      <c r="C783" s="235"/>
      <c r="D783" s="11"/>
      <c r="E783" s="11"/>
      <c r="F783" s="160"/>
      <c r="G783" s="133"/>
      <c r="H783" s="235"/>
      <c r="I783" s="430"/>
      <c r="J783" s="132"/>
      <c r="M783" s="135"/>
      <c r="N783" s="236"/>
      <c r="O783" s="236"/>
      <c r="P783" s="237"/>
      <c r="Q783" s="238"/>
      <c r="R783" s="144"/>
      <c r="S783" s="197"/>
      <c r="T783" s="302"/>
      <c r="U783" s="194"/>
      <c r="V783" s="11"/>
      <c r="W783" s="239"/>
      <c r="X783" s="136"/>
      <c r="Y783" s="240"/>
      <c r="Z783" s="142"/>
      <c r="AA783" s="137"/>
      <c r="AB783" s="145"/>
      <c r="AC783" s="189"/>
      <c r="AD783" s="187"/>
      <c r="AE783" s="129"/>
      <c r="AF783" s="130"/>
      <c r="AG783" s="131"/>
      <c r="AH783" s="138"/>
      <c r="AI783" s="139"/>
      <c r="AJ783" s="139"/>
      <c r="AK783" s="11"/>
      <c r="AL783" s="197"/>
      <c r="AM783" s="197"/>
      <c r="AN783" s="197"/>
      <c r="AO783" s="241"/>
      <c r="AP783" s="241"/>
      <c r="AQ783" s="242"/>
      <c r="AR783" s="242"/>
      <c r="AS783" s="431"/>
      <c r="AT783" s="431"/>
      <c r="AU783" s="211"/>
      <c r="AV783" s="197"/>
      <c r="AW783" s="134"/>
      <c r="AX783" s="134"/>
      <c r="AY783" s="246"/>
      <c r="AZ783" s="244"/>
      <c r="BA783" s="244"/>
      <c r="BB783" s="11"/>
      <c r="BC783" s="11"/>
      <c r="BD783" s="11"/>
    </row>
    <row r="784" spans="1:56">
      <c r="A784" s="11"/>
      <c r="B784" s="249"/>
      <c r="C784" s="235"/>
      <c r="D784" s="11"/>
      <c r="E784" s="11"/>
      <c r="F784" s="160"/>
      <c r="G784" s="133"/>
      <c r="H784" s="235"/>
      <c r="I784" s="430"/>
      <c r="J784" s="132"/>
      <c r="M784" s="135"/>
      <c r="N784" s="236"/>
      <c r="O784" s="236"/>
      <c r="P784" s="237"/>
      <c r="Q784" s="238"/>
      <c r="R784" s="144"/>
      <c r="S784" s="197"/>
      <c r="T784" s="302"/>
      <c r="U784" s="194"/>
      <c r="V784" s="11"/>
      <c r="W784" s="239"/>
      <c r="X784" s="136"/>
      <c r="Y784" s="240"/>
      <c r="Z784" s="142"/>
      <c r="AA784" s="137"/>
      <c r="AB784" s="145"/>
      <c r="AC784" s="189"/>
      <c r="AD784" s="187"/>
      <c r="AE784" s="129"/>
      <c r="AF784" s="130"/>
      <c r="AG784" s="131"/>
      <c r="AH784" s="138"/>
      <c r="AI784" s="139"/>
      <c r="AJ784" s="139"/>
      <c r="AK784" s="11"/>
      <c r="AL784" s="197"/>
      <c r="AM784" s="197"/>
      <c r="AN784" s="197"/>
      <c r="AO784" s="241"/>
      <c r="AP784" s="241"/>
      <c r="AQ784" s="242"/>
      <c r="AR784" s="242"/>
      <c r="AS784" s="431"/>
      <c r="AT784" s="431"/>
      <c r="AU784" s="211"/>
      <c r="AV784" s="197"/>
      <c r="AW784" s="134"/>
      <c r="AX784" s="134"/>
      <c r="AY784" s="246"/>
      <c r="AZ784" s="244"/>
      <c r="BA784" s="244"/>
      <c r="BB784" s="11"/>
      <c r="BC784" s="11"/>
      <c r="BD784" s="11"/>
    </row>
    <row r="785" spans="1:56">
      <c r="A785" s="11"/>
      <c r="B785" s="249"/>
      <c r="C785" s="235"/>
      <c r="D785" s="11"/>
      <c r="E785" s="11"/>
      <c r="F785" s="160"/>
      <c r="G785" s="133"/>
      <c r="H785" s="235"/>
      <c r="I785" s="430"/>
      <c r="J785" s="132"/>
      <c r="M785" s="135"/>
      <c r="N785" s="236"/>
      <c r="O785" s="236"/>
      <c r="P785" s="237"/>
      <c r="Q785" s="238"/>
      <c r="R785" s="144"/>
      <c r="S785" s="197"/>
      <c r="T785" s="302"/>
      <c r="U785" s="194"/>
      <c r="V785" s="11"/>
      <c r="W785" s="239"/>
      <c r="X785" s="136"/>
      <c r="Y785" s="240"/>
      <c r="Z785" s="142"/>
      <c r="AA785" s="137"/>
      <c r="AB785" s="145"/>
      <c r="AC785" s="189"/>
      <c r="AD785" s="187"/>
      <c r="AE785" s="129"/>
      <c r="AF785" s="130"/>
      <c r="AG785" s="131"/>
      <c r="AH785" s="138"/>
      <c r="AI785" s="139"/>
      <c r="AJ785" s="139"/>
      <c r="AK785" s="11"/>
      <c r="AL785" s="197"/>
      <c r="AM785" s="197"/>
      <c r="AN785" s="197"/>
      <c r="AO785" s="241"/>
      <c r="AP785" s="241"/>
      <c r="AQ785" s="242"/>
      <c r="AR785" s="242"/>
      <c r="AS785" s="431"/>
      <c r="AT785" s="431"/>
      <c r="AU785" s="211"/>
      <c r="AV785" s="197"/>
      <c r="AW785" s="134"/>
      <c r="AX785" s="134"/>
      <c r="AY785" s="246"/>
      <c r="AZ785" s="244"/>
      <c r="BA785" s="244"/>
      <c r="BB785" s="11"/>
      <c r="BC785" s="11"/>
      <c r="BD785" s="11"/>
    </row>
  </sheetData>
  <autoFilter ref="A2:BE769" xr:uid="{7ED9EE6A-726E-4E6C-AD3A-4AFA74169A51}">
    <sortState xmlns:xlrd2="http://schemas.microsoft.com/office/spreadsheetml/2017/richdata2" ref="A3:BE769">
      <sortCondition ref="D2:D769"/>
    </sortState>
  </autoFilter>
  <phoneticPr fontId="10"/>
  <conditionalFormatting sqref="H3:I785">
    <cfRule type="cellIs" dxfId="36" priority="3" operator="equal">
      <formula>"該当なし"</formula>
    </cfRule>
    <cfRule type="cellIs" dxfId="35" priority="10" operator="greaterThan">
      <formula>11</formula>
    </cfRule>
  </conditionalFormatting>
  <conditionalFormatting sqref="M2:M785">
    <cfRule type="cellIs" dxfId="34" priority="12" operator="equal">
      <formula>"競合Qoo10 EVENT "</formula>
    </cfRule>
  </conditionalFormatting>
  <conditionalFormatting sqref="M3:M785">
    <cfRule type="cellIs" dxfId="33" priority="11" operator="equal">
      <formula>"Qoo10 EVENT "</formula>
    </cfRule>
  </conditionalFormatting>
  <conditionalFormatting sqref="Z3:Z785">
    <cfRule type="cellIs" dxfId="32" priority="9" operator="greaterThan">
      <formula>0.11999</formula>
    </cfRule>
  </conditionalFormatting>
  <conditionalFormatting sqref="AA3:AA785">
    <cfRule type="cellIs" dxfId="31" priority="7" operator="lessThan">
      <formula>0.09</formula>
    </cfRule>
  </conditionalFormatting>
  <conditionalFormatting sqref="AG3:AG785">
    <cfRule type="cellIs" dxfId="30" priority="6" operator="greaterThan">
      <formula>0.019</formula>
    </cfRule>
  </conditionalFormatting>
  <conditionalFormatting sqref="AI3:AI785">
    <cfRule type="cellIs" dxfId="29" priority="5" operator="lessThan">
      <formula>0.071</formula>
    </cfRule>
  </conditionalFormatting>
  <conditionalFormatting sqref="AJ3:AJ785">
    <cfRule type="cellIs" dxfId="28" priority="8" operator="lessThan">
      <formula>0.049999</formula>
    </cfRule>
  </conditionalFormatting>
  <conditionalFormatting sqref="AU3:AU785">
    <cfRule type="cellIs" dxfId="27" priority="4" operator="equal">
      <formula>"並"</formula>
    </cfRule>
  </conditionalFormatting>
  <hyperlinks>
    <hyperlink ref="F1" r:id="rId1" xr:uid="{E01F52FE-DF4C-4D02-A2E0-ED9E338AD2CD}"/>
    <hyperlink ref="F160" r:id="rId2" xr:uid="{8C40201E-E343-4456-9E3B-3F8F16E7E76F}"/>
    <hyperlink ref="F234" r:id="rId3" xr:uid="{218CE6BC-B220-41C5-A8A7-7DEEC33D3829}"/>
    <hyperlink ref="T240" r:id="rId4" xr:uid="{3A8D5424-6CBD-4372-A245-6C5F125A9E9C}"/>
    <hyperlink ref="T194" r:id="rId5" xr:uid="{9B8C3040-C78C-491C-965E-12969BCBC658}"/>
    <hyperlink ref="F174" r:id="rId6" xr:uid="{9D4F3ED8-C76E-4501-BEF1-682238419EAB}"/>
    <hyperlink ref="T247" r:id="rId7" xr:uid="{65A10294-9398-4959-9EEC-38996F04F482}"/>
    <hyperlink ref="T139" r:id="rId8" xr:uid="{1507FFBD-591E-40C5-93D5-8170ADE2846C}"/>
    <hyperlink ref="F162" r:id="rId9" xr:uid="{50BF1578-B3A4-4168-A239-A58154984DE1}"/>
    <hyperlink ref="T160" r:id="rId10" xr:uid="{E25FC980-92AB-4C5E-8230-49450F4C1578}"/>
    <hyperlink ref="F145" r:id="rId11" xr:uid="{5781469D-62A1-4F7B-AA12-EB834B704CA7}"/>
    <hyperlink ref="T12" r:id="rId12" xr:uid="{C25C558E-67AE-4C58-8CE2-5C2BD3FDBA97}"/>
    <hyperlink ref="F131" r:id="rId13" xr:uid="{4261AF19-5DE7-42E6-BC89-A597CB668AC4}"/>
    <hyperlink ref="F130" r:id="rId14" xr:uid="{917E5D62-296B-4207-AC8E-A34ECC12E65D}"/>
    <hyperlink ref="F119" r:id="rId15" xr:uid="{FEB9AC53-D93D-4D23-8962-29D1A1B54C51}"/>
    <hyperlink ref="F87" r:id="rId16" xr:uid="{64F0FBE8-0D83-48F5-821F-99CDDCAE381E}"/>
    <hyperlink ref="F79" r:id="rId17" xr:uid="{72B95DDC-1C46-4FE8-A6C4-04DFC7AB9B60}"/>
    <hyperlink ref="F597" r:id="rId18" xr:uid="{69F9F05C-4725-4228-AC58-84C2B2757C1E}"/>
    <hyperlink ref="F35" r:id="rId19" xr:uid="{57ABCC62-80F8-4BFE-9A02-19DD181BC345}"/>
    <hyperlink ref="F53" r:id="rId20" xr:uid="{9F754D62-D67A-43DE-AEC4-BFC8B0BB6691}"/>
    <hyperlink ref="F44" r:id="rId21" xr:uid="{B6C7CBEC-ADCC-42E1-87FE-8FEF16EB2F99}"/>
    <hyperlink ref="F28" r:id="rId22" xr:uid="{AF37954B-E482-4B4A-BA05-97E19757C99A}"/>
    <hyperlink ref="F14" r:id="rId23" xr:uid="{17823AD6-7A70-4D4A-8EAA-915FFAB51D32}"/>
    <hyperlink ref="F247" r:id="rId24" xr:uid="{43CEA33C-12BD-4C38-8FC4-16BC757D6BAD}"/>
    <hyperlink ref="F229" r:id="rId25" xr:uid="{705FFB06-41A4-4847-B821-9F209A723B66}"/>
    <hyperlink ref="F219" r:id="rId26" xr:uid="{5CD97122-3848-45D6-9F52-C23746E419E6}"/>
    <hyperlink ref="F210" r:id="rId27" xr:uid="{A328DFD2-27F9-4B99-BB57-F780EEF2F9FA}"/>
    <hyperlink ref="F191" r:id="rId28" xr:uid="{2D346B60-9494-4C25-9E31-6507BFEC02D1}"/>
    <hyperlink ref="F80" r:id="rId29" xr:uid="{AEC2209A-9AC5-4F35-B8D9-66532DA6F149}"/>
    <hyperlink ref="T26" r:id="rId30" xr:uid="{45917787-18E3-43EB-A9BE-118E3EC32B77}"/>
    <hyperlink ref="F26" r:id="rId31" xr:uid="{3F8B3DB8-2574-46DB-B3F4-A1F64F554D78}"/>
    <hyperlink ref="T67" r:id="rId32" xr:uid="{46D5A1C4-1C54-4E75-8B0C-D440AC1BEF92}"/>
    <hyperlink ref="F598" r:id="rId33" xr:uid="{AC5E60CA-CCAD-409A-9F4B-D1DFA1FC8893}"/>
    <hyperlink ref="F159" r:id="rId34" xr:uid="{43A97C79-2EA0-4B22-B462-938D2382DCB1}"/>
    <hyperlink ref="F91" r:id="rId35" xr:uid="{ECD86F1E-66C9-43A8-9AA6-63FA4F839EB7}"/>
    <hyperlink ref="F239" r:id="rId36" xr:uid="{9257DAE2-D413-4E21-8834-056887727851}"/>
    <hyperlink ref="F233" r:id="rId37" xr:uid="{7F92641C-1220-4B6A-929B-4BD89A8A5A30}"/>
    <hyperlink ref="F214" r:id="rId38" xr:uid="{EA369375-D915-4B4F-8F0D-C0B41D7B3C38}"/>
    <hyperlink ref="F221" r:id="rId39" xr:uid="{611FEAF5-5BC1-4AE8-A1A9-226F4DD47CC2}"/>
    <hyperlink ref="F220" r:id="rId40" xr:uid="{799AEFB2-8791-4AFA-B81B-C80CF3835266}"/>
    <hyperlink ref="T239" r:id="rId41" display="https://www.qoo10.jp/g/998500837" xr:uid="{C5A11EC8-A273-48A5-B60D-C9C248B52CA1}"/>
    <hyperlink ref="T236" r:id="rId42" display="https://www.qoo10.jp/g/986905016" xr:uid="{34170738-CB8B-43D7-BB1C-A16801906F32}"/>
    <hyperlink ref="T227" r:id="rId43" display="https://www.qoo10.jp/g/998500834" xr:uid="{7EE84D0D-9A25-426F-B437-D2A46CFF22E1}"/>
    <hyperlink ref="T225" r:id="rId44" display="https://www.qoo10.jp/g/986905010" xr:uid="{77E62E6A-ED53-47B7-B20F-D1A4AE3356C2}"/>
    <hyperlink ref="T222" r:id="rId45" display="https://www.qoo10.jp/g/986905009" xr:uid="{E08AF667-C165-4379-8CB9-E54CAFAE7327}"/>
    <hyperlink ref="T219" r:id="rId46" display="https://www.qoo10.jp/g/1021900372" xr:uid="{C59E649A-AD81-4DB7-8B5B-508E88321405}"/>
    <hyperlink ref="T204" r:id="rId47" display="https://www.qoo10.jp/g/996628200" xr:uid="{EE31CD96-9357-4034-AF45-46F11F52E980}"/>
    <hyperlink ref="T201" r:id="rId48" display="https://www.qoo10.jp/g/986905008" xr:uid="{53401EBB-1333-41EA-94E3-9A63DA00CB02}"/>
    <hyperlink ref="T191" r:id="rId49" display="https://www.qoo10.jp/g/1024467985" xr:uid="{C3B229D5-20A2-49A7-9F54-3DA4F1FF603A}"/>
    <hyperlink ref="T189" r:id="rId50" display="https://www.qoo10.jp/g/633541346" xr:uid="{D29F3B08-0A68-4CA2-9C6D-AE10121BC880}"/>
    <hyperlink ref="T171" r:id="rId51" display="https://www.qoo10.jp/g/632394762" xr:uid="{BADCC964-3D23-453F-8E36-8B32C466D394}"/>
    <hyperlink ref="T169" r:id="rId52" display="https://www.qoo10.jp/g/618182352" xr:uid="{C87D3781-7903-4017-B519-F710D2DB7E9F}"/>
    <hyperlink ref="T168" r:id="rId53" display="https://www.qoo10.jp/g/624039087" xr:uid="{03E40718-B791-4128-9440-6A6148C78ABB}"/>
    <hyperlink ref="T167" r:id="rId54" display="https://www.qoo10.jp/g/969311196" xr:uid="{2301B5AA-97B4-4242-B5D1-8067B9B17E3E}"/>
    <hyperlink ref="T166" r:id="rId55" display="https://www.qoo10.jp/g/878033140" xr:uid="{93E3481F-5651-4E4C-B402-D2A74A0C4E73}"/>
    <hyperlink ref="T165" r:id="rId56" display="https://www.qoo10.jp/g/878033139" xr:uid="{E438563D-213C-4BA9-A876-1D811E947133}"/>
    <hyperlink ref="T159" r:id="rId57" display="https://www.qoo10.jp/g/715616396" xr:uid="{A6EA3799-D95C-4571-BECE-EB6CE0E018DA}"/>
    <hyperlink ref="T149" r:id="rId58" display="https://www.qoo10.jp/g/987327443" xr:uid="{7FF90209-0280-463A-9383-187E44032899}"/>
    <hyperlink ref="T148" r:id="rId59" display="https://www.qoo10.jp/g/987327442" xr:uid="{08DC3C4E-CC50-446B-978F-C76FAECC6A45}"/>
    <hyperlink ref="T135" r:id="rId60" display="https://www.qoo10.jp/g/996628203" xr:uid="{E6BB52E2-7166-4F5C-8D23-5619EE832052}"/>
    <hyperlink ref="T134" r:id="rId61" display="https://www.qoo10.jp/g/1023145132" xr:uid="{5B66E3D6-2F43-40E7-87B5-8F77D25D9E80}"/>
    <hyperlink ref="T133" r:id="rId62" display="https://www.qoo10.jp/g/1021771530" xr:uid="{75A7007B-5BC5-4E76-96D5-D5E583506506}"/>
    <hyperlink ref="T132" r:id="rId63" display="https://www.qoo10.jp/g/996628204" xr:uid="{E7FAF993-0BD0-44D5-AC30-8B571656B02D}"/>
    <hyperlink ref="T129" r:id="rId64" display="https://www.qoo10.jp/g/1035613805" xr:uid="{B9446A51-4DFF-4BC7-A181-757388529F59}"/>
    <hyperlink ref="T128" r:id="rId65" display="https://www.qoo10.jp/g/994380918" xr:uid="{9CBE8F20-8C39-4CA5-92D0-F4A6B18FB6CC}"/>
    <hyperlink ref="T125" r:id="rId66" display="https://www.qoo10.jp/g/1059049877" xr:uid="{C7142CEE-C4B5-45B6-8946-425FC4993AAC}"/>
    <hyperlink ref="T120" r:id="rId67" display="https://www.qoo10.jp/g/994380917" xr:uid="{EB4161C5-A051-4A17-B8D2-440FFF6E181F}"/>
    <hyperlink ref="T116" r:id="rId68" display="https://www.qoo10.jp/g/986921895" xr:uid="{4BF58AE9-5457-4813-BF21-77E52DD471B8}"/>
    <hyperlink ref="T115" r:id="rId69" display="https://www.qoo10.jp/g/1051536516" xr:uid="{F9865365-0BA0-4CF3-9774-8B71727CD02A}"/>
    <hyperlink ref="T113" r:id="rId70" display="https://www.qoo10.jp/g/998500840" xr:uid="{D769655F-B2E8-498D-A2AD-AD74433F8B0F}"/>
    <hyperlink ref="T112" r:id="rId71" display="https://www.qoo10.jp/g/994380912" xr:uid="{2DFB7F4A-3B26-441B-AFFA-75873F49E792}"/>
    <hyperlink ref="T109" r:id="rId72" display="https://www.qoo10.jp/g/1067987098" xr:uid="{89317C73-1183-4062-BD89-D241FE09BDDB}"/>
    <hyperlink ref="T107" r:id="rId73" display="https://www.qoo10.jp/g/802718978" xr:uid="{1FA8CE58-0957-4500-956B-5728A1404D2E}"/>
    <hyperlink ref="T105" r:id="rId74" display="https://www.qoo10.jp/g/663333117" xr:uid="{EBB6BC26-0B0A-4F45-9B0A-0B75055CE4BF}"/>
    <hyperlink ref="T101" r:id="rId75" display="https://www.qoo10.jp/g/976550182" xr:uid="{39DDDC54-6235-46A7-B32A-0BDE1DE48186}"/>
    <hyperlink ref="T95" r:id="rId76" display="https://www.qoo10.jp/g/701369188" xr:uid="{4624274A-2F77-4829-9050-EE3A0554CB14}"/>
    <hyperlink ref="T93" r:id="rId77" display="https://www.qoo10.jp/g/966621895" xr:uid="{6A4ABB66-F124-4EDD-8499-A16368094AA5}"/>
    <hyperlink ref="T90" r:id="rId78" display="https://www.qoo10.jp/g/747342338" xr:uid="{E095010D-235C-4733-A203-6D0AC3553C38}"/>
    <hyperlink ref="T88" r:id="rId79" display="https://www.qoo10.jp/g/750958961" xr:uid="{07C32803-F9E6-40C6-BA7E-F7F40FA0D825}"/>
    <hyperlink ref="T85" r:id="rId80" display="https://www.qoo10.jp/g/750958964" xr:uid="{284FE429-4517-4ABF-B806-1D361000F120}"/>
    <hyperlink ref="T83" r:id="rId81" display="https://www.qoo10.jp/g/750958970" xr:uid="{B3710C29-8681-47A0-A244-25B884EBE749}"/>
    <hyperlink ref="T80" r:id="rId82" display="https://www.qoo10.jp/g/1051449269" xr:uid="{BA0A9E7C-1CBC-4EEE-8A19-06172AC0D160}"/>
    <hyperlink ref="T79" r:id="rId83" display="https://www.qoo10.jp/g/750958969" xr:uid="{533789A4-D9FE-48A1-B5E4-D7E7160E9473}"/>
    <hyperlink ref="T77" r:id="rId84" display="https://www.qoo10.jp/g/750958963" xr:uid="{B40FC5CB-F55F-405A-B09A-5CD5BC56DC56}"/>
    <hyperlink ref="T76" r:id="rId85" display="https://www.qoo10.jp/g/750958959" xr:uid="{86B69061-0DCF-4E51-A468-4BA51AF311F6}"/>
    <hyperlink ref="T74" r:id="rId86" display="https://www.qoo10.jp/g/750958953" xr:uid="{CA607445-B8F1-45F1-9764-07CD6CF2950C}"/>
    <hyperlink ref="T73" r:id="rId87" display="https://www.qoo10.jp/g/750958958" xr:uid="{BAF83EF7-A615-4388-A7B7-93997CD62E3F}"/>
    <hyperlink ref="T64" r:id="rId88" display="https://www.qoo10.jp/g/1067987097" xr:uid="{35D59E2E-0B57-4EEC-9565-D427AC4073FA}"/>
    <hyperlink ref="T63" r:id="rId89" display="https://www.qoo10.jp/g/1067987096" xr:uid="{3178197D-420A-4AA1-B8C0-CB302B3016A3}"/>
    <hyperlink ref="T62" r:id="rId90" display="https://www.qoo10.jp/g/1067987095" xr:uid="{50B7A53D-BE37-4E38-A9AB-B42440449023}"/>
    <hyperlink ref="T61" r:id="rId91" display="https://www.qoo10.jp/g/842672571" xr:uid="{DB1C2C55-ADA6-4BEC-9FA5-383B071F0C01}"/>
    <hyperlink ref="T60" r:id="rId92" display="https://www.qoo10.jp/g/882937908" xr:uid="{11671479-880D-4105-8046-3349787C9B9F}"/>
    <hyperlink ref="T59" r:id="rId93" display="https://www.qoo10.jp/g/842672573" xr:uid="{93EFBA6E-8F44-4A45-AF2D-B2F27A66A410}"/>
    <hyperlink ref="T57" r:id="rId94" display="https://www.qoo10.jp/g/1069363952" xr:uid="{AA786A16-FBF6-4209-B577-6D759DF462B0}"/>
    <hyperlink ref="T54" r:id="rId95" display="https://www.qoo10.jp/g/1033521923" xr:uid="{C7D51BC5-FB77-4AC4-B8B5-7AEA42921CA4}"/>
    <hyperlink ref="T53" r:id="rId96" display="https://www.qoo10.jp/g/1033521913" xr:uid="{16F8CE55-12D1-4AB4-9A01-AFE4A4958292}"/>
    <hyperlink ref="T51" r:id="rId97" display="https://www.qoo10.jp/g/1033521921" xr:uid="{1608687E-3CB0-4DE5-9F38-FCF3EC3D93C6}"/>
    <hyperlink ref="T50" r:id="rId98" display="https://www.qoo10.jp/g/1033422495" xr:uid="{ECDB474B-A029-4C29-8F80-BD8AA17E101B}"/>
    <hyperlink ref="T49" r:id="rId99" display="https://www.qoo10.jp/g/1033521918" xr:uid="{8EC6843A-98FA-4B50-9361-8140AA4BA81D}"/>
    <hyperlink ref="T46" r:id="rId100" display="https://www.qoo10.jp/g/1021771536" xr:uid="{30378832-C5BA-485C-A624-8E37DB902396}"/>
    <hyperlink ref="T45" r:id="rId101" display="https://www.qoo10.jp/g/977382934" xr:uid="{F6589A80-B649-4D59-901C-F78170EFCE28}"/>
    <hyperlink ref="T43" r:id="rId102" display="https://www.qoo10.jp/g/999868225" xr:uid="{30AFD7F3-9BFD-4191-BCE3-6F96A6EFB561}"/>
    <hyperlink ref="T41" r:id="rId103" display="https://www.qoo10.jp/g/965001927" xr:uid="{BA192F16-7D42-44F6-9C83-9399CB318609}"/>
    <hyperlink ref="T40" r:id="rId104" display="https://www.qoo10.jp/g/965001926" xr:uid="{03239C15-1599-4472-A3DD-05FD821571CF}"/>
    <hyperlink ref="T37" r:id="rId105" display="https://www.qoo10.jp/g/1021771535" xr:uid="{AED54D4E-BDC8-42DF-884D-8C3AAA46FEDC}"/>
    <hyperlink ref="T34" r:id="rId106" display="https://www.qoo10.jp/g/965001924" xr:uid="{F21F34A0-E6CF-4B6A-AC06-945262C81FDC}"/>
    <hyperlink ref="T33" r:id="rId107" display="https://www.qoo10.jp/g/945488291" xr:uid="{A3A5C607-1D58-4520-9738-EA0BC69C1588}"/>
    <hyperlink ref="T32" r:id="rId108" display="https://www.qoo10.jp/g/965001923" xr:uid="{794FD4E8-06A5-40E3-AD79-CA8FA9B29222}"/>
    <hyperlink ref="T30" r:id="rId109" display="https://www.qoo10.jp/g/933147381" xr:uid="{67A35A11-E9C3-482A-BAAA-2D28BE9220DE}"/>
    <hyperlink ref="T25" r:id="rId110" display="https://www.qoo10.jp/g/951079071" xr:uid="{0A44FE45-22BF-4D53-8C63-8CC6D9935193}"/>
    <hyperlink ref="T24" r:id="rId111" display="https://www.qoo10.jp/g/945488290" xr:uid="{48070757-9B08-4B40-A27E-67910BFFA26A}"/>
    <hyperlink ref="T23" r:id="rId112" display="https://www.qoo10.jp/g/951079074" xr:uid="{2378AF4F-DE57-4939-BD4A-537A51242B79}"/>
    <hyperlink ref="T22" r:id="rId113" display="https://www.qoo10.jp/g/965001914" xr:uid="{44256484-B68A-47FE-A1AC-6EDDA667E5BF}"/>
    <hyperlink ref="T20" r:id="rId114" display="https://www.qoo10.jp/g/951079073" xr:uid="{3A84E646-0434-4AA2-A703-66D7FA6F84FA}"/>
    <hyperlink ref="T18" r:id="rId115" display="https://www.qoo10.jp/g/965001920" xr:uid="{714A3A4C-4151-4451-8887-522B947CC3B0}"/>
    <hyperlink ref="T17" r:id="rId116" display="https://www.qoo10.jp/g/965001919" xr:uid="{F0EAE815-A923-4968-A82C-ABED22986DF4}"/>
    <hyperlink ref="T15" r:id="rId117" display="https://www.qoo10.jp/g/954194398" xr:uid="{C04B21B6-90DD-4E5B-B265-5BE3CF1EA512}"/>
    <hyperlink ref="T14" r:id="rId118" display="https://www.qoo10.jp/g/965001918" xr:uid="{BAD480D0-41E9-4111-8742-3861A8ED2952}"/>
    <hyperlink ref="T10" r:id="rId119" display="https://www.qoo10.jp/g/965001917" xr:uid="{DEB7495C-71DD-41F8-93A8-6D8A7483C601}"/>
    <hyperlink ref="T9" r:id="rId120" display="https://www.qoo10.jp/g/965001916" xr:uid="{0CEEA41C-286F-4DCF-B322-382A42425BE1}"/>
    <hyperlink ref="T7" r:id="rId121" display="https://www.qoo10.jp/g/933147383" xr:uid="{43B9E273-273F-4CC2-AF32-726305643E9C}"/>
    <hyperlink ref="T5" r:id="rId122" display="https://www.qoo10.jp/g/933147377" xr:uid="{E20ABE56-2650-43CB-9D68-FEE4D1D9DB0F}"/>
    <hyperlink ref="T4" r:id="rId123" display="https://www.qoo10.jp/g/933147382" xr:uid="{189397F8-A25E-4207-B615-40D7DB5B9CD3}"/>
    <hyperlink ref="T598" r:id="rId124" display="https://www.qoo10.jp/g/819509892" xr:uid="{BD682A65-1463-4A3E-A654-0FC3075C51A2}"/>
    <hyperlink ref="F207" r:id="rId125" xr:uid="{4157E3DF-8C7F-4B9C-AB07-BF5384FAD847}"/>
    <hyperlink ref="T207" r:id="rId126" display="https://www.qoo10.jp/g/1041425733" xr:uid="{6598B1BF-A9FF-418E-8C98-12F5BD9360D1}"/>
    <hyperlink ref="T208" r:id="rId127" display="https://www.qoo10.jp/g/1021900371" xr:uid="{1560F2D1-8E45-4AFC-BDF2-DD49F321CDE5}"/>
    <hyperlink ref="T182" r:id="rId128" display="https://www.qoo10.jp/g/624039088" xr:uid="{F1648DBD-CE08-4986-8F91-EB01265497C1}"/>
    <hyperlink ref="F215" r:id="rId129" xr:uid="{F803404A-20EF-4397-9E6C-0D34D3AA4A55}"/>
    <hyperlink ref="F208" r:id="rId130" xr:uid="{44B2962B-68DE-491F-8E94-4020B21DE0C3}"/>
    <hyperlink ref="T202" r:id="rId131" display="https://www.qoo10.jp/g/986898177" xr:uid="{16750D0B-720B-4A64-9ECA-BC77A84D3DF1}"/>
    <hyperlink ref="F204" r:id="rId132" xr:uid="{79CCC672-0802-4FEC-98D6-D67479693523}"/>
    <hyperlink ref="F201" r:id="rId133" xr:uid="{65F3A945-492F-42B3-A7F0-22494441FD0C}"/>
    <hyperlink ref="F194" r:id="rId134" xr:uid="{519F4777-66B9-415F-9A80-7A8773A27940}"/>
    <hyperlink ref="F189" r:id="rId135" xr:uid="{F0396210-25D2-42FA-93FC-BFDAF3BF4A9B}"/>
    <hyperlink ref="T172" r:id="rId136" display="https://www.qoo10.jp/g/775130036" xr:uid="{E5D69D58-7991-4F5B-B6B9-6B461BE646E7}"/>
    <hyperlink ref="F172" r:id="rId137" xr:uid="{85A97670-E172-42B6-A5FD-80E2E5EE031A}"/>
    <hyperlink ref="T118" r:id="rId138" display="https://www.qoo10.jp/g/994380916" xr:uid="{B0F2B05C-79F7-4236-8609-69B3399B1330}"/>
    <hyperlink ref="T82" r:id="rId139" display="https://www.qoo10.jp/g/750958957" xr:uid="{C127F2FA-6504-41B2-839E-627E8001BC66}"/>
    <hyperlink ref="T71" r:id="rId140" display="https://www.qoo10.jp/g/750958960" xr:uid="{7AB398D2-E512-4CD3-9209-D789B5ACA372}"/>
    <hyperlink ref="T70" r:id="rId141" display="https://www.qoo10.jp/g/750958955" xr:uid="{B1F01E8A-B395-477D-AF5A-AF6E313F666D}"/>
    <hyperlink ref="T69" r:id="rId142" display="https://www.qoo10.jp/g/750958952" xr:uid="{3DA96E8E-11CB-4235-A84B-C41126F0435E}"/>
    <hyperlink ref="T99" r:id="rId143" display="https://www.qoo10.jp/g/1067987099" xr:uid="{CEE81033-7E12-49EC-A352-C745747C5BAE}"/>
    <hyperlink ref="F165" r:id="rId144" xr:uid="{4E50535F-9363-4F65-A403-7D4B12B48E18}"/>
    <hyperlink ref="F154" r:id="rId145" xr:uid="{37C7CB75-04C3-4A71-839E-60027C4C3ECC}"/>
    <hyperlink ref="F151" r:id="rId146" xr:uid="{05EEF026-6F6C-4317-B7FD-C1963836DADC}"/>
    <hyperlink ref="F148" r:id="rId147" xr:uid="{1F9FE9F0-A8D0-48B8-A4CE-FEAA1E329661}"/>
    <hyperlink ref="T154" r:id="rId148" display="https://www.qoo10.jp/g/987327441" xr:uid="{EA761A46-134D-4834-999B-3E66A54D5830}"/>
    <hyperlink ref="T152" r:id="rId149" display="https://www.qoo10.jp/g/986921896" xr:uid="{4B50008A-A1C5-437E-8D87-F49681AAF659}"/>
    <hyperlink ref="T151" r:id="rId150" display="https://www.qoo10.jp/g/1041425734" xr:uid="{F2CAEE1E-A6B8-4DB9-A0B4-0DE8024FCE02}"/>
    <hyperlink ref="T150" r:id="rId151" display="https://www.qoo10.jp/g/1010361836" xr:uid="{06C87903-3BFD-4C8D-A5A9-BA64ADA65E6D}"/>
    <hyperlink ref="T147" r:id="rId152" display="https://www.qoo10.jp/g/987327444" xr:uid="{F60445AA-B3CC-4B21-8C30-23E79BE9D1AE}"/>
    <hyperlink ref="T146" r:id="rId153" display="https://www.qoo10.jp/g/1002006059" xr:uid="{6922EBF2-D648-4F36-99E8-04A2BB9ED2E5}"/>
    <hyperlink ref="T143" r:id="rId154" display="https://www.qoo10.jp/g/1002006060" xr:uid="{45096F8F-955D-4298-B827-3EF39DD767BC}"/>
    <hyperlink ref="T140" r:id="rId155" display="https://www.qoo10.jp/g/1002006055" xr:uid="{3AFE09FC-9D6A-4C08-B5CD-CCEBB255622B}"/>
    <hyperlink ref="T142" r:id="rId156" display="https://www.qoo10.jp/g/1002006056" xr:uid="{3D50C9B2-E768-459A-A6E9-AF9A492F568D}"/>
    <hyperlink ref="F147" r:id="rId157" xr:uid="{C685CE5C-DBA9-4A0D-9CFD-FF929DCB7778}"/>
    <hyperlink ref="F140" r:id="rId158" xr:uid="{EE48A1C2-270B-433C-BD93-DBAB876E4E23}"/>
    <hyperlink ref="F135" r:id="rId159" xr:uid="{2B6C314A-5A37-4AA8-A9FD-0F22FD2F6805}"/>
    <hyperlink ref="F126" r:id="rId160" xr:uid="{D1FDBDA6-D481-4431-AA15-4BEB0928214B}"/>
    <hyperlink ref="T124" r:id="rId161" display="https://www.qoo10.jp/g/998500842" xr:uid="{CB882E24-0F37-44AC-A9D2-708D94EF5C37}"/>
    <hyperlink ref="T123" r:id="rId162" display="https://www.qoo10.jp/g/998500842" xr:uid="{FFE29C44-4ACC-4575-9997-4D6A2C08C083}"/>
    <hyperlink ref="F124" r:id="rId163" xr:uid="{A232458B-07B6-4F39-85E9-F4358E994FA7}"/>
    <hyperlink ref="T121" r:id="rId164" display="https://www.qoo10.jp/g/987327438" xr:uid="{8DC5A791-D7E2-487A-946B-3414D68930F1}"/>
    <hyperlink ref="F121" r:id="rId165" xr:uid="{89F1F6A5-311B-47A2-9482-78B1FAB841DA}"/>
    <hyperlink ref="F118" r:id="rId166" xr:uid="{5DDC7B0C-8EA1-44EF-A049-6711999CFC72}"/>
    <hyperlink ref="F74" r:id="rId167" xr:uid="{EE570E67-4280-49F6-BA98-4A1B35A39CD8}"/>
    <hyperlink ref="F70" r:id="rId168" xr:uid="{A3FE20BA-C874-4434-89D1-14CE1C4B81A2}"/>
    <hyperlink ref="F99" r:id="rId169" xr:uid="{D0A9AF33-87C5-4BEC-850C-D0B932D51DE4}"/>
    <hyperlink ref="F95" r:id="rId170" xr:uid="{9C3C9CFD-F3E3-44AE-9610-F6CE29B6B7CA}"/>
    <hyperlink ref="F82" r:id="rId171" xr:uid="{05A485C8-F769-457B-9118-FFAC14CA2552}"/>
    <hyperlink ref="F71" r:id="rId172" xr:uid="{04369AC5-B8BE-4F4F-8D0E-52DBA9CDF69B}"/>
    <hyperlink ref="F65" r:id="rId173" xr:uid="{13E00CBB-929A-4931-8019-C37F14DE55F7}"/>
    <hyperlink ref="F57" r:id="rId174" xr:uid="{CF56674F-1457-4517-8B1E-1FEED038A988}"/>
    <hyperlink ref="F49" r:id="rId175" xr:uid="{A245830E-5933-4017-B246-3A1FA7B90CEB}"/>
    <hyperlink ref="F41" r:id="rId176" xr:uid="{C423C972-6809-469B-A8A9-2868D8315E2B}"/>
    <hyperlink ref="F40" r:id="rId177" xr:uid="{57912A71-CB8A-42B4-A301-67E5C9A86774}"/>
    <hyperlink ref="F5" r:id="rId178" xr:uid="{53121301-4D6B-4FFD-8608-86989AC7EB06}"/>
    <hyperlink ref="F4" r:id="rId179" xr:uid="{6A8E9B64-A27F-4D3E-BF46-CBA4D11F85EA}"/>
    <hyperlink ref="F66" r:id="rId180" xr:uid="{70D37E30-D2FE-4700-B946-6373A9DEB0E3}"/>
    <hyperlink ref="T244" r:id="rId181" display="https://www.qoo10.jp/g/1069363954" xr:uid="{D8AD0296-B8B4-4D72-AAD3-C8E8863DE016}"/>
    <hyperlink ref="T242" r:id="rId182" display="https://www.qoo10.jp/g/1069363953" xr:uid="{50F5FA58-21A5-4C3A-8378-92D438F494F6}"/>
    <hyperlink ref="T241" r:id="rId183" display="https://www.qoo10.jp/g/998500835" xr:uid="{6CD27C50-A010-4B39-8EE2-967B8294AAD0}"/>
    <hyperlink ref="T235" r:id="rId184" display="https://www.qoo10.jp/g/994380911" xr:uid="{71ACC6D8-959D-4F09-9E3C-0F09B2EAA3DC}"/>
    <hyperlink ref="T232" r:id="rId185" display="https://www.qoo10.jp/g/994380910" xr:uid="{938C6BED-48A9-43E0-94FB-17570F2FB04D}"/>
    <hyperlink ref="T230" r:id="rId186" display="https://www.qoo10.jp/g/1021900369" xr:uid="{949C2305-A5FB-4C08-97B6-ABF498577EAB}"/>
    <hyperlink ref="T228" r:id="rId187" display="https://www.qoo10.jp/g/986905015" xr:uid="{6E33A5EC-B3ED-40E3-9755-4148395CE0E7}"/>
    <hyperlink ref="T224" r:id="rId188" display="https://www.qoo10.jp/g/996628196" xr:uid="{2424A4B6-780C-46BB-8EE1-76F2F46C815B}"/>
    <hyperlink ref="T223" r:id="rId189" display="https://www.qoo10.jp/g/1021900368" xr:uid="{8FF28B27-8E74-48D3-A927-86E28CA8C153}"/>
    <hyperlink ref="T217" r:id="rId190" display="https://www.qoo10.jp/g/986905005" xr:uid="{055E362B-B0A3-4BEE-B3E6-6E692113D48B}"/>
    <hyperlink ref="T209" r:id="rId191" display="https://www.qoo10.jp/g/986905003" xr:uid="{06AD1C54-8A9C-455F-8495-F6E5B983B94F}"/>
    <hyperlink ref="T206" r:id="rId192" display="https://www.qoo10.jp/g/986905002" xr:uid="{E98BBA4D-42DC-44BB-8FFD-987F9AC4A0FB}"/>
    <hyperlink ref="T203" r:id="rId193" display="https://www.qoo10.jp/g/1010361835" xr:uid="{65F8C005-275C-4326-844D-9AC1F1DB18BC}"/>
    <hyperlink ref="T199" r:id="rId194" display="https://www.qoo10.jp/g/986905007" xr:uid="{2A3D85A8-47E2-4133-98B2-9272AE7E8B17}"/>
    <hyperlink ref="T195" r:id="rId195" display="https://www.qoo10.jp/g/1041425731" xr:uid="{6FB5BA00-5D59-4659-877C-A81E2C634455}"/>
    <hyperlink ref="T193" r:id="rId196" display="https://www.qoo10.jp/g/715616395" xr:uid="{A7FF5570-3DBB-47B3-9D15-8A7C8954711E}"/>
    <hyperlink ref="T184" r:id="rId197" display="https://www.qoo10.jp/g/954194392" xr:uid="{1D46E070-2014-417E-9CE8-F78C597B0207}"/>
    <hyperlink ref="T181" r:id="rId198" display="https://www.qoo10.jp/g/954194394" xr:uid="{81DE077E-7396-4C85-AD04-6703BD639F5C}"/>
    <hyperlink ref="T180" r:id="rId199" display="https://www.qoo10.jp/g/954194391" xr:uid="{708A8657-DA1B-402C-A54B-D586E0C60F2D}"/>
    <hyperlink ref="T179" r:id="rId200" display="https://www.qoo10.jp/g/973266921" xr:uid="{4151B1A4-F51C-43C9-8DC1-44CB1ADC58B2}"/>
    <hyperlink ref="T177" r:id="rId201" display="https://www.qoo10.jp/g/1024467984" xr:uid="{09252315-800A-43E0-99E9-51783AEA32A0}"/>
    <hyperlink ref="T175" r:id="rId202" display="https://www.qoo10.jp/g/623413724" xr:uid="{1F9BA1ED-E41C-419D-9AA6-CC70A78A5B1F}"/>
    <hyperlink ref="T173" r:id="rId203" display="https://www.qoo10.jp/g/715616392" xr:uid="{66A5186E-EA3D-4E3A-8E37-665ADF566959}"/>
    <hyperlink ref="T163" r:id="rId204" display="https://www.qoo10.jp/g/775130035" xr:uid="{7DD51F63-4C65-42D6-8079-6B642D8F9C7C}"/>
    <hyperlink ref="T122" r:id="rId205" display="https://www.qoo10.jp/g/998500839" xr:uid="{4D05D4ED-9D16-4302-85E9-CF61AEE6C907}"/>
    <hyperlink ref="T106" r:id="rId206" display="https://www.qoo10.jp/g/663333109" xr:uid="{B688725D-D8D8-4043-8FC9-10BE12CF7F44}"/>
    <hyperlink ref="T98" r:id="rId207" display="https://www.qoo10.jp/g/1070967501" xr:uid="{8D835753-D7A3-41B1-89A0-92DCBE73197C}"/>
    <hyperlink ref="T81" r:id="rId208" display="https://www.qoo10.jp/g/750958962" xr:uid="{0AA6DE2A-7A91-4557-B81F-841ACE694DBB}"/>
    <hyperlink ref="T56" r:id="rId209" display="https://www.qoo10.jp/g/1069363951" xr:uid="{73929EAD-7954-450E-82FC-F91700563308}"/>
    <hyperlink ref="T66" r:id="rId210" xr:uid="{19FFCB12-8148-4221-A8DD-1B668F2920E5}"/>
    <hyperlink ref="T27" r:id="rId211" display="https://www.qoo10.jp/g/965001921" xr:uid="{5FF9D79C-F344-4EB1-B8BD-9DBC3A7AC18D}"/>
    <hyperlink ref="T200" r:id="rId212" display="https://www.qoo10.jp/g/986905013" xr:uid="{8FD5A752-1D7E-490B-914D-A8C318C71915}"/>
    <hyperlink ref="T141" r:id="rId213" display="https://www.qoo10.jp/g/1023145133" xr:uid="{5693A06B-6DE8-4857-8772-05C4381ACADF}"/>
    <hyperlink ref="T78" r:id="rId214" display="https://www.qoo10.jp/g/750958954" xr:uid="{786CACC2-83C8-4B31-A017-C1B288B2A1D0}"/>
    <hyperlink ref="F245" r:id="rId215" xr:uid="{2E2AED97-2992-4215-B4A9-62927D5B9BBC}"/>
    <hyperlink ref="F182" r:id="rId216" xr:uid="{E2081225-4BE0-4F60-8F2D-65153D631B9F}"/>
    <hyperlink ref="F246" r:id="rId217" xr:uid="{D5D9E3B9-A387-4AFF-9399-A80539B95683}"/>
    <hyperlink ref="F242" r:id="rId218" xr:uid="{0693CCB9-5AAB-4DEE-BA86-8112DFAE10EF}"/>
    <hyperlink ref="F241" r:id="rId219" xr:uid="{F3E173B5-1939-42EA-9AF3-F3BE9FC644FD}"/>
    <hyperlink ref="F240" r:id="rId220" xr:uid="{A4CAF0FE-6DA4-41F5-91C6-8ABAC2CAB76D}"/>
    <hyperlink ref="F238" r:id="rId221" xr:uid="{3A1BF65F-1697-4390-8E83-06E4FAA22E34}"/>
    <hyperlink ref="F236" r:id="rId222" xr:uid="{77B97307-D12D-4157-9EBE-F49D23EC8E2E}"/>
    <hyperlink ref="F235" r:id="rId223" xr:uid="{2D955105-064A-4C9C-BCD9-A4B187DDB118}"/>
    <hyperlink ref="F232" r:id="rId224" xr:uid="{192ECFB4-44E2-4513-84BC-1755D4229F8C}"/>
    <hyperlink ref="F231" r:id="rId225" xr:uid="{AB602080-47F1-494B-96F7-92BC4AAA482F}"/>
    <hyperlink ref="F230" r:id="rId226" xr:uid="{F043ABA4-BDEA-44C4-8A94-448C2B1D1420}"/>
    <hyperlink ref="F228" r:id="rId227" xr:uid="{714CB08C-9BCD-4291-9A80-A5602C654D05}"/>
    <hyperlink ref="F227" r:id="rId228" xr:uid="{60527599-D26B-4420-AC49-5E543EF50E7E}"/>
    <hyperlink ref="F226" r:id="rId229" xr:uid="{34A6B732-CC70-4606-AA29-4B9CF061C154}"/>
    <hyperlink ref="F225" r:id="rId230" xr:uid="{7283B375-4F19-4EB7-9E40-7EFF7D049ED1}"/>
    <hyperlink ref="F224" r:id="rId231" xr:uid="{1F728AB4-EF7D-4205-B8DF-A39ABC937A02}"/>
    <hyperlink ref="F223" r:id="rId232" xr:uid="{D842BCB8-A338-495E-97B2-725B7D77194D}"/>
    <hyperlink ref="F222" r:id="rId233" xr:uid="{D0FC5A8D-8275-4FB8-B525-25C08A08C5EE}"/>
    <hyperlink ref="F217" r:id="rId234" xr:uid="{F7DBD265-1EF4-4A5F-AB8E-87C4BD975FD7}"/>
    <hyperlink ref="F216" r:id="rId235" xr:uid="{2432BF30-E1A2-47BF-BCEC-A63172C42D1E}"/>
    <hyperlink ref="F213" r:id="rId236" xr:uid="{7BB9349B-405A-4553-808D-C3206F7B93BE}"/>
    <hyperlink ref="T155" r:id="rId237" display="https://www.qoo10.jp/g/1067987101" xr:uid="{DF7C5289-1EF2-49E7-A830-7A1B1962E0B9}"/>
    <hyperlink ref="F209" r:id="rId238" xr:uid="{80EB0866-4D96-41DB-BED0-DB6AF7C17431}"/>
    <hyperlink ref="F206" r:id="rId239" xr:uid="{04113659-3856-439F-A777-C0A4245655CA}"/>
    <hyperlink ref="F205" r:id="rId240" xr:uid="{E8D8E862-E6D3-42F3-A2C5-00E0479F2DD4}"/>
    <hyperlink ref="F203" r:id="rId241" xr:uid="{4DE68EF8-0C9A-40EB-855F-79F4655994CE}"/>
    <hyperlink ref="F200" r:id="rId242" xr:uid="{00705DCE-3905-444A-9500-BE7D6288AF59}"/>
    <hyperlink ref="F199" r:id="rId243" xr:uid="{880201E5-60E5-4946-94C1-E644B23A1158}"/>
    <hyperlink ref="F196" r:id="rId244" xr:uid="{74EA25AF-48B2-410B-9C61-2AF47FC25EB3}"/>
    <hyperlink ref="F195" r:id="rId245" xr:uid="{E4A0CAD0-9E51-48DC-8AC6-659BE9BDC523}"/>
    <hyperlink ref="F193" r:id="rId246" xr:uid="{254DACE0-176D-4611-9A90-F49BFD29CB2F}"/>
    <hyperlink ref="F190" r:id="rId247" xr:uid="{B407023D-100F-4397-B81F-0B6DD185EFFE}"/>
    <hyperlink ref="F184" r:id="rId248" xr:uid="{66983E2D-1247-43B1-8511-DAE62D982F1C}"/>
    <hyperlink ref="F181" r:id="rId249" xr:uid="{CCBE49A9-D82B-4062-A70E-5869C8B1CBAF}"/>
    <hyperlink ref="F180" r:id="rId250" xr:uid="{FCF66AB8-A06F-47D6-940C-563745CFCB52}"/>
    <hyperlink ref="F179" r:id="rId251" xr:uid="{3A26F433-A4C7-4913-BA25-8034B692D6BF}"/>
    <hyperlink ref="F177" r:id="rId252" xr:uid="{B9B88013-4C35-417D-BFD4-F1CE78511F1F}"/>
    <hyperlink ref="F175" r:id="rId253" xr:uid="{646598DC-5C95-4642-A86E-D1A76C11B0F6}"/>
    <hyperlink ref="F173" r:id="rId254" xr:uid="{27A4696B-4C69-4D54-AA37-2DF9710F20C9}"/>
    <hyperlink ref="F171" r:id="rId255" xr:uid="{5F90EE54-FC2C-408E-84FC-1BAD2A5A6A1C}"/>
    <hyperlink ref="F169" r:id="rId256" xr:uid="{A49106EA-E165-4384-9388-31605878C555}"/>
    <hyperlink ref="F168" r:id="rId257" xr:uid="{C1795F03-492C-4E44-A605-8A35A3E73A4B}"/>
    <hyperlink ref="F167" r:id="rId258" xr:uid="{3517D33C-A198-427D-B55E-0657C62102E5}"/>
    <hyperlink ref="F166" r:id="rId259" xr:uid="{C3CEA839-D7A2-4492-8D4F-8869A3E96936}"/>
    <hyperlink ref="F163" r:id="rId260" xr:uid="{EE8D5DC4-E648-424D-BFB3-24FF53D4A6D4}"/>
    <hyperlink ref="F155" r:id="rId261" xr:uid="{C3706138-57A0-4422-A5F2-468B56DC590B}"/>
    <hyperlink ref="F152" r:id="rId262" xr:uid="{FF01F540-0878-4E77-A20E-6C30EB48B197}"/>
    <hyperlink ref="F150" r:id="rId263" xr:uid="{7B9E1CA5-C6DD-4B55-A6A4-F75DDF75AB0B}"/>
    <hyperlink ref="F149" r:id="rId264" xr:uid="{8139D813-F639-4B60-B0EE-562186D0B061}"/>
    <hyperlink ref="F146" r:id="rId265" xr:uid="{5EE60F04-9D3F-4DEC-94D0-448693AB9FBD}"/>
    <hyperlink ref="F143" r:id="rId266" xr:uid="{1B280F9C-ABB9-4875-931D-44F2BC93DB01}"/>
    <hyperlink ref="F142" r:id="rId267" xr:uid="{784EE18B-902B-4399-AD6B-1800915F8B03}"/>
    <hyperlink ref="F141" r:id="rId268" xr:uid="{7A2F80F7-E672-4603-8015-7D0D4933B274}"/>
    <hyperlink ref="F139" r:id="rId269" xr:uid="{B365BD0A-668F-4C20-8E2A-0CFF78B75279}"/>
    <hyperlink ref="F137" r:id="rId270" xr:uid="{352F19C8-C234-40A7-BA40-7D888266F2A4}"/>
    <hyperlink ref="F134" r:id="rId271" xr:uid="{C3C6782E-2D94-4D08-8710-490FA0440061}"/>
    <hyperlink ref="F133" r:id="rId272" xr:uid="{7A3E8624-B633-47D7-A690-F23A8BED3EAD}"/>
    <hyperlink ref="F132" r:id="rId273" xr:uid="{3868BAB8-28F5-4E9E-80A5-8904A95ECA71}"/>
    <hyperlink ref="F129" r:id="rId274" xr:uid="{3D879788-2101-45BF-A96C-1242125F517D}"/>
    <hyperlink ref="F128" r:id="rId275" xr:uid="{B3279516-DC42-49C4-B8E9-182802A99A92}"/>
    <hyperlink ref="F125" r:id="rId276" xr:uid="{327F420B-8CDC-42CF-890B-4E28A655EC7D}"/>
    <hyperlink ref="F123" r:id="rId277" xr:uid="{3E268BFD-32D0-400E-930A-8380455DE310}"/>
    <hyperlink ref="F122" r:id="rId278" xr:uid="{C0F67745-8A34-49CE-8276-AA1AC8A75DED}"/>
    <hyperlink ref="F120" r:id="rId279" xr:uid="{9C4FBADD-E402-4143-A3C7-EAE6F3A35686}"/>
    <hyperlink ref="F116" r:id="rId280" xr:uid="{B204E5D9-32E9-4D89-BB17-C217872BEF70}"/>
    <hyperlink ref="F115" r:id="rId281" xr:uid="{600738E5-7262-4044-BC8A-9AC1167A60AB}"/>
    <hyperlink ref="F114" r:id="rId282" xr:uid="{DF3C63F1-5AC0-4187-9D22-813BE6FB540B}"/>
    <hyperlink ref="F113" r:id="rId283" xr:uid="{668D19C1-2BF2-4B81-87BF-44E8FBEB546A}"/>
    <hyperlink ref="F112" r:id="rId284" xr:uid="{347D969E-6208-43CE-86BE-B5F2EC9947F0}"/>
    <hyperlink ref="F111" r:id="rId285" xr:uid="{A593E3D4-D6E9-48AF-B734-49816EAEB2A1}"/>
    <hyperlink ref="F109" r:id="rId286" xr:uid="{903DE476-4D15-405D-8611-038DD6E35CC1}"/>
    <hyperlink ref="F107" r:id="rId287" xr:uid="{2BFE15B5-BE5A-45B6-8888-33856EE92617}"/>
    <hyperlink ref="F106" r:id="rId288" xr:uid="{9E8C2572-A67E-4F84-95BC-C669D4B3736E}"/>
    <hyperlink ref="F105" r:id="rId289" xr:uid="{8EF59921-4D35-4C68-877D-960CDC85EEF5}"/>
    <hyperlink ref="F101" r:id="rId290" xr:uid="{BDB3A585-BE8C-4A7A-AEA9-BFFEB0C511E3}"/>
    <hyperlink ref="F64" r:id="rId291" xr:uid="{F70D8909-02A3-43CC-BCED-F37AA6AE9C51}"/>
    <hyperlink ref="F63" r:id="rId292" xr:uid="{14B897AA-F53A-48EB-B3F8-40B3CCC8E9D1}"/>
    <hyperlink ref="F62" r:id="rId293" xr:uid="{51E5BD65-B8CB-4839-9B4C-C1DFDEE54B44}"/>
    <hyperlink ref="F61" r:id="rId294" xr:uid="{0921F865-341F-4E6A-8591-ABAD9BCCF0F4}"/>
    <hyperlink ref="F60" r:id="rId295" xr:uid="{C5A52DAD-FEC5-4DCC-B2F2-19F253149F03}"/>
    <hyperlink ref="F59" r:id="rId296" xr:uid="{E63FDC61-00D3-40FC-B353-6CDB456CA050}"/>
    <hyperlink ref="F56" r:id="rId297" xr:uid="{FE882127-D4B1-4742-B30C-4FE1F389913F}"/>
    <hyperlink ref="F55" r:id="rId298" xr:uid="{5E121465-9685-467D-BD87-0FD4FDFCC4E0}"/>
    <hyperlink ref="F54" r:id="rId299" xr:uid="{7E07092C-27DF-4517-AE7C-CB76B9DCB2B1}"/>
    <hyperlink ref="F51" r:id="rId300" xr:uid="{2E667BCE-BCC9-4C90-9253-0C6E566FF12C}"/>
    <hyperlink ref="F50" r:id="rId301" xr:uid="{83960DC7-8DF8-41B8-A805-F6DD494AE7AB}"/>
    <hyperlink ref="F48" r:id="rId302" xr:uid="{F6BE370D-35E1-49DC-A398-6B1A5B6FB7DC}"/>
    <hyperlink ref="F46" r:id="rId303" xr:uid="{670F1D01-54A4-476E-AF32-F30F0B9375E8}"/>
    <hyperlink ref="F45" r:id="rId304" xr:uid="{D262E900-45AC-4DA5-AB3C-2783FA3A38AD}"/>
    <hyperlink ref="F43" r:id="rId305" xr:uid="{BC05CD3E-34D8-4346-9F8D-DDDA572A9BA1}"/>
    <hyperlink ref="F39" r:id="rId306" xr:uid="{03269518-FDC3-418A-9F98-3BA5EA32F9D1}"/>
    <hyperlink ref="F38" r:id="rId307" xr:uid="{95C1BCB1-93BE-4095-8AB2-1421F1259242}"/>
    <hyperlink ref="F37" r:id="rId308" xr:uid="{FEC820E7-5B32-4464-9C46-38950F039B41}"/>
    <hyperlink ref="F36" r:id="rId309" xr:uid="{D6380BAD-FC4B-400A-87AE-2E240D06F766}"/>
    <hyperlink ref="F34" r:id="rId310" xr:uid="{24605E41-DAAB-4086-9A87-5C97CB7714BF}"/>
    <hyperlink ref="F33" r:id="rId311" xr:uid="{E61660CD-50CE-4987-9655-BEC94C12A737}"/>
    <hyperlink ref="F32" r:id="rId312" xr:uid="{B555EDD6-4B9C-454B-9C04-DB1D8A1B3E9F}"/>
    <hyperlink ref="F30" r:id="rId313" xr:uid="{14007475-3EB0-4D03-9C44-2C0C5BBCBDD9}"/>
    <hyperlink ref="F27" r:id="rId314" xr:uid="{E889100A-076C-4AFE-B01A-4515DF5C95FA}"/>
    <hyperlink ref="F25" r:id="rId315" xr:uid="{BDFD0274-7777-4127-A957-8F3E52782639}"/>
    <hyperlink ref="F24" r:id="rId316" xr:uid="{38E1AEB4-4581-402F-86D5-148E00CFA2D1}"/>
    <hyperlink ref="F23" r:id="rId317" xr:uid="{6E46568A-CDFF-441C-94D4-7CCA3A8CB087}"/>
    <hyperlink ref="F22" r:id="rId318" xr:uid="{D1FAF36C-5215-4745-B44A-D97AF6B1DC37}"/>
    <hyperlink ref="F20" r:id="rId319" xr:uid="{EA98F2E2-01CF-4A1C-AEF2-6101B62EC26B}"/>
    <hyperlink ref="F18" r:id="rId320" xr:uid="{F5A70BAC-58AE-413C-81F4-4E56CF45B7B2}"/>
    <hyperlink ref="F17" r:id="rId321" xr:uid="{DE61357E-CFA1-48A2-9557-3CFF04E579A1}"/>
    <hyperlink ref="F16" r:id="rId322" xr:uid="{F6708CD6-B4A2-4D40-BB69-BC0D8CB19B46}"/>
    <hyperlink ref="F15" r:id="rId323" xr:uid="{D58D3E9E-1C89-4D30-A679-79F19F041173}"/>
    <hyperlink ref="F13" r:id="rId324" xr:uid="{012A5130-BD38-4628-B3E2-BFB0B75EF74F}"/>
    <hyperlink ref="F10" r:id="rId325" xr:uid="{399E8E2C-C99D-4E20-B988-54625E43E9B0}"/>
    <hyperlink ref="F9" r:id="rId326" xr:uid="{8CC9B762-E8E0-4607-8ED6-BBC06DB3B835}"/>
    <hyperlink ref="F7" r:id="rId327" xr:uid="{60454508-425E-47A3-BFB7-616E504C928E}"/>
    <hyperlink ref="F3" r:id="rId328" xr:uid="{304FA8D2-4D4E-49A5-A665-2855FF03339A}"/>
    <hyperlink ref="F98" r:id="rId329" xr:uid="{0737D322-98CA-488E-92F0-62C130B7E022}"/>
    <hyperlink ref="F93" r:id="rId330" xr:uid="{22244106-03B7-477A-AD7A-F2AE7A87F376}"/>
    <hyperlink ref="F88" r:id="rId331" xr:uid="{CBF2DA36-644D-40B0-8541-30C58A2F2B8A}"/>
    <hyperlink ref="F86" r:id="rId332" xr:uid="{7E10E7B9-1A91-481E-ABA1-C03120FEF146}"/>
    <hyperlink ref="F83" r:id="rId333" xr:uid="{D70B7439-9B4A-4115-9EE8-FBFE3A9A012A}"/>
    <hyperlink ref="F81" r:id="rId334" xr:uid="{F1A1CD1A-C8A7-438A-980D-95F1B5869129}"/>
    <hyperlink ref="F78" r:id="rId335" xr:uid="{3433AC46-110B-4CD4-AB9D-5148761149D9}"/>
    <hyperlink ref="F77" r:id="rId336" xr:uid="{527AA505-7965-44AE-8EF8-234F54A48AAB}"/>
    <hyperlink ref="F76" r:id="rId337" xr:uid="{B300BA15-D2F7-417C-B48E-56BCF45EA20D}"/>
    <hyperlink ref="F75" r:id="rId338" xr:uid="{A78534B2-6328-47F7-948B-EFB18C9E4AEF}"/>
    <hyperlink ref="F72" r:id="rId339" xr:uid="{1D5025C4-72F7-4466-912F-A7C4198BDDBC}"/>
    <hyperlink ref="F69" r:id="rId340" xr:uid="{35254831-171B-45DB-87A8-E234B35DC2B3}"/>
    <hyperlink ref="F244" r:id="rId341" xr:uid="{A7065E4E-F2DC-4725-AA33-1AA5EA9535D3}"/>
    <hyperlink ref="T110" r:id="rId342" display="https://www.qoo10.jp/g/663333104" xr:uid="{FCD5C8E8-9A80-4BBC-87CC-DB123DB32280}"/>
    <hyperlink ref="F578" r:id="rId343" xr:uid="{5C801E82-F10A-47E5-827D-7F6CB5816B44}"/>
    <hyperlink ref="T596" r:id="rId344" display="https://www.qoo10.jp/g/1013314690" xr:uid="{22D31689-45D1-464C-A908-85398CEB3226}"/>
    <hyperlink ref="F596" r:id="rId345" xr:uid="{6A4F6725-08AF-4078-8E6D-619F1CAD0BEA}"/>
    <hyperlink ref="F592" r:id="rId346" xr:uid="{457BE880-7C99-4999-8C44-B258099ABACB}"/>
    <hyperlink ref="T594" r:id="rId347" display="https://www.qoo10.jp/g/1069662944" xr:uid="{152EE5C5-A931-4709-89DA-4D786F222E1C}"/>
    <hyperlink ref="T593" r:id="rId348" display="https://www.qoo10.jp/g/1069662943" xr:uid="{54755AD6-55BC-45D1-8F44-FA2E278BF6FB}"/>
    <hyperlink ref="T590" r:id="rId349" display="https://www.qoo10.jp/g/1013118228" xr:uid="{F497B23B-C4EF-49A7-95D6-6FFDE1B91F98}"/>
    <hyperlink ref="T589" r:id="rId350" display="https://www.qoo10.jp/g/1013118225" xr:uid="{38931B5B-E7D9-4AB0-9E4F-6CA56277BD6E}"/>
    <hyperlink ref="T587" r:id="rId351" display="https://www.qoo10.jp/g/1066652571" xr:uid="{01043985-ABB1-4DBC-B504-F0AE131A3705}"/>
    <hyperlink ref="T575" r:id="rId352" xr:uid="{7FBF87BD-46F7-404F-BF6D-EC116E3BA286}"/>
    <hyperlink ref="F575" r:id="rId353" xr:uid="{0D818D98-1DE7-4C63-859F-B6DD9CF72C7A}"/>
    <hyperlink ref="F595" r:id="rId354" xr:uid="{AE6EAACD-B08E-47DA-899E-53363CE2853C}"/>
    <hyperlink ref="F594" r:id="rId355" xr:uid="{163C3F9D-80B4-41AA-A2E7-3B8C0EA558EB}"/>
    <hyperlink ref="F593" r:id="rId356" xr:uid="{E67A27B7-0AE1-4DB7-A3BA-4419AAF39F35}"/>
    <hyperlink ref="T591" r:id="rId357" display="https://www.qoo10.jp/g/1013118221" xr:uid="{49DF113B-F58D-4409-A302-EFC4C5B92738}"/>
    <hyperlink ref="F591" r:id="rId358" xr:uid="{0ADD32E5-20EE-41D5-AC9E-FBE09D788F76}"/>
    <hyperlink ref="F590" r:id="rId359" xr:uid="{F0CA69DF-56A7-48DB-9039-2AD697098DB1}"/>
    <hyperlink ref="F589" r:id="rId360" xr:uid="{B4EF63F1-DE27-4A83-8C95-DA1FD8C42A5F}"/>
    <hyperlink ref="F587" r:id="rId361" xr:uid="{9A2CA000-BED7-4A6D-8D5F-F09F52689EEE}"/>
    <hyperlink ref="F577" r:id="rId362" xr:uid="{B42F4742-DF22-4236-A8FB-1479A824A843}"/>
    <hyperlink ref="F582" r:id="rId363" xr:uid="{BB0A7D8B-A4FB-4781-9262-8FB11623CED6}"/>
    <hyperlink ref="F576" r:id="rId364" xr:uid="{94B382B0-A307-4908-9782-F5829F2BF94C}"/>
    <hyperlink ref="T576" r:id="rId365" display="https://www.qoo10.jp/g/695261345" xr:uid="{C6F56DB7-AB00-4A69-8782-5C531295C275}"/>
    <hyperlink ref="T136" r:id="rId366" display="https://www.qoo10.jp/g/1021771531" xr:uid="{091F08D1-BCAC-4965-AD75-DFF6BA96D268}"/>
    <hyperlink ref="T599" r:id="rId367" display="https://www.qoo10.jp/g/1033521917" xr:uid="{ED1C4D3B-7498-4416-B178-9591D5520E60}"/>
    <hyperlink ref="T11" r:id="rId368" display="https://www.qoo10.jp/g/933147380" xr:uid="{8D714B7A-FEB2-4B05-8E71-0FBF806979E4}"/>
    <hyperlink ref="F599" r:id="rId369" xr:uid="{CDBABAE7-7991-494B-8810-EE0AA0F0A764}"/>
    <hyperlink ref="T600" r:id="rId370" display="https://www.qoo10.jp/g/750958956" xr:uid="{36FFBF7F-6CB3-4ECC-AE47-4BBFA20404D2}"/>
    <hyperlink ref="F136" r:id="rId371" xr:uid="{4C7431BB-F611-49C3-9566-E1DC3268EFF3}"/>
    <hyperlink ref="F11" r:id="rId372" xr:uid="{17B1D725-3390-4C24-B38D-C435784592D0}"/>
    <hyperlink ref="F600" r:id="rId373" xr:uid="{35C6EB75-EAF2-415A-9854-5CC293DDB6B7}"/>
    <hyperlink ref="T197" r:id="rId374" xr:uid="{DDF49CE2-873B-4F81-AE5B-C101EAD60B74}"/>
    <hyperlink ref="F744" r:id="rId375" xr:uid="{85B1FB92-8025-4DF5-9725-23885FDEBA30}"/>
    <hyperlink ref="F237" r:id="rId376" xr:uid="{4FA020CF-6134-4DC7-9CAC-5B19679CA08F}"/>
    <hyperlink ref="T746" r:id="rId377" display="https://www.qoo10.jp/g/1051536517" xr:uid="{9FEAB442-AC4A-47D3-A129-F620C12427B0}"/>
    <hyperlink ref="T733" r:id="rId378" display="https://www.qoo10.jp/g/1033521919" xr:uid="{326B0CD8-CC21-4831-BC2E-0FBF35D9D81E}"/>
    <hyperlink ref="T731" r:id="rId379" display="https://www.qoo10.jp/g/1033521914" xr:uid="{2BD1EC0D-A6CE-4DE1-B89F-6808A6C3CE71}"/>
    <hyperlink ref="T728" r:id="rId380" display="https://www.qoo10.jp/g/965001928" xr:uid="{66B101F3-C915-4A3E-95B5-FFF51DABF8D4}"/>
    <hyperlink ref="T727" r:id="rId381" display="https://www.qoo10.jp/g/945488292" xr:uid="{5F1CE023-AB09-4623-B7A0-64169633D5AD}"/>
    <hyperlink ref="T29" r:id="rId382" display="https://www.qoo10.jp/g/977382932" xr:uid="{DC7C8F4B-3238-44D3-8BCF-BD266E4ACF53}"/>
    <hyperlink ref="T725" r:id="rId383" display="https://www.qoo10.jp/g/951079072" xr:uid="{00E6A918-7DC2-4707-AA4D-178F9211D7F2}"/>
    <hyperlink ref="T153" r:id="rId384" display="https://www.qoo10.jp/g/1067987100" xr:uid="{C6DB2418-E226-49A6-9A00-078EB4F4E4BF}"/>
    <hyperlink ref="F746" r:id="rId385" xr:uid="{440D72FB-50C3-43E0-9542-FAA92C23F437}"/>
    <hyperlink ref="F733" r:id="rId386" xr:uid="{A1971C54-62B2-4A2C-ACAD-09EF8B4FC45F}"/>
    <hyperlink ref="F732" r:id="rId387" xr:uid="{D2B75109-6BB8-415B-98A0-26DA3AAD203A}"/>
    <hyperlink ref="F728" r:id="rId388" xr:uid="{A3B302D7-54C0-4CF0-9986-D2B053ED3234}"/>
    <hyperlink ref="F727" r:id="rId389" xr:uid="{EF6A2F0D-3824-4986-9C96-399545FECCCC}"/>
    <hyperlink ref="T719" r:id="rId390" display="https://www.qoo10.jp/g/1069662945" xr:uid="{068C3373-745E-4ACA-B1B1-8D6A50038271}"/>
    <hyperlink ref="T748" r:id="rId391" display="https://www.qoo10.jp/g/1002006057" xr:uid="{650FF46C-FE19-41BF-8CB2-10B9256052BB}"/>
    <hyperlink ref="T97" r:id="rId392" display="https://www.qoo10.jp/g/1070967500" xr:uid="{0DA43712-D08E-498B-8C15-8658D57401B2}"/>
    <hyperlink ref="F211" r:id="rId393" xr:uid="{5F62FF76-8AAA-4D68-B5A8-9AD763E242AF}"/>
    <hyperlink ref="F153" r:id="rId394" xr:uid="{D192E906-B1FE-49B9-814B-D9D984858494}"/>
    <hyperlink ref="F748" r:id="rId395" xr:uid="{96B9D35A-6210-41B9-B508-B3CF0B261E71}"/>
    <hyperlink ref="F731" r:id="rId396" xr:uid="{B62E707F-87D3-4A5E-9DAB-37BDF0064F5B}"/>
    <hyperlink ref="F29" r:id="rId397" xr:uid="{D72FE40C-24BC-40AC-9A50-CDF153034AB8}"/>
    <hyperlink ref="F725" r:id="rId398" xr:uid="{02BDF023-B7B0-4A64-9675-EEF126B5FC74}"/>
    <hyperlink ref="F97" r:id="rId399" xr:uid="{678D40A9-F1B3-4A9E-95FD-D319C392F088}"/>
    <hyperlink ref="F720" r:id="rId400" xr:uid="{FB6BD29A-012B-4131-8E41-9D43909DB336}"/>
    <hyperlink ref="F719" r:id="rId401" xr:uid="{78A1D8A4-8DBF-495F-9663-C56BCE6E8FC4}"/>
    <hyperlink ref="F718" r:id="rId402" xr:uid="{96F9EA6E-78BE-43E5-A002-A206B05C7C45}"/>
    <hyperlink ref="F721" r:id="rId403" xr:uid="{CDCD9170-21C1-4741-BCC7-5A85EB191FDE}"/>
    <hyperlink ref="F717" r:id="rId404" xr:uid="{09B14C43-5366-4269-822F-AD5A8EB30904}"/>
    <hyperlink ref="F586" r:id="rId405" xr:uid="{C0080780-245E-4E05-85AF-C4C712A3BE52}"/>
    <hyperlink ref="F583" r:id="rId406" xr:uid="{E617AC52-2685-4E34-A56E-3613EDD47CAA}"/>
    <hyperlink ref="F580" r:id="rId407" xr:uid="{FA8345C7-53C9-460A-B988-B82BBD37A8B5}"/>
    <hyperlink ref="T743" r:id="rId408" display="https://www.qoo10.jp/g/617307840" xr:uid="{87C04D44-76B9-4E4A-B59A-087C85F742CA}"/>
    <hyperlink ref="F764" r:id="rId409" xr:uid="{B0CCFC56-071D-426C-97C3-06471E1B2B09}"/>
    <hyperlink ref="F12" r:id="rId410" xr:uid="{86D1AA62-3603-4754-A5D3-570DAE79B200}"/>
    <hyperlink ref="F6" r:id="rId411" xr:uid="{61E2FCD2-9FD0-46D0-A07E-4BAE7FFF1229}"/>
    <hyperlink ref="F52" r:id="rId412" xr:uid="{69CDB1C3-8048-4BDA-A4BE-683D092D76F3}"/>
    <hyperlink ref="F73" r:id="rId413" xr:uid="{E694E159-1972-445D-BB48-F391BB56D45B}"/>
    <hyperlink ref="F85" r:id="rId414" xr:uid="{BFB3146D-8FF0-4F06-B2FD-C1A51DC92D96}"/>
    <hyperlink ref="F89" r:id="rId415" xr:uid="{245A3160-A014-4F9A-A29B-38421C09C44F}"/>
    <hyperlink ref="F738" r:id="rId416" xr:uid="{81B8D5B3-F731-45BC-912D-D8F3F52E7D37}"/>
    <hyperlink ref="F739" r:id="rId417" xr:uid="{ED8F4C95-2F8C-4969-89DA-E8EFCE335F69}"/>
    <hyperlink ref="F90" r:id="rId418" xr:uid="{A2567023-7230-463A-9F5F-09C89FE81DB0}"/>
    <hyperlink ref="T28" r:id="rId419" xr:uid="{756DE3A2-E333-404F-90AF-609A0F7C6A5C}"/>
    <hyperlink ref="T286" r:id="rId420" xr:uid="{8BC27AE6-7F25-4AD4-9F3D-BFD04B524F37}"/>
    <hyperlink ref="F256" r:id="rId421" xr:uid="{F1FB34C0-1803-40D7-B7EB-6A8B401BC6EE}"/>
    <hyperlink ref="F255" r:id="rId422" xr:uid="{8CCAD2A3-7FBF-4AD4-99D3-E1F4AB02007D}"/>
    <hyperlink ref="F275" r:id="rId423" xr:uid="{5DE4AAA3-CE81-4161-8A8E-542F52D3BE03}"/>
    <hyperlink ref="F274" r:id="rId424" xr:uid="{9228E298-E4C3-48A4-AB97-A30D6999F38B}"/>
    <hyperlink ref="F295" r:id="rId425" xr:uid="{BC2E29AF-2845-48D7-8B15-ABEE8EDBEBAC}"/>
    <hyperlink ref="F293" r:id="rId426" xr:uid="{A181FF25-5AC6-4DE6-84C9-33BD48D4EB17}"/>
    <hyperlink ref="F292" r:id="rId427" xr:uid="{134349DD-6E51-4806-BC0C-DED2701AB0D9}"/>
    <hyperlink ref="F290" r:id="rId428" xr:uid="{2BA291EF-E132-48E3-9647-21B3A08D8770}"/>
    <hyperlink ref="F284" r:id="rId429" xr:uid="{878687DC-8A63-454D-B06A-C3C283059482}"/>
    <hyperlink ref="F281" r:id="rId430" xr:uid="{0634BA68-E8BC-4FF8-97DC-E16EF3C02B59}"/>
    <hyperlink ref="F279" r:id="rId431" xr:uid="{EEDADD1A-5D55-4E75-8F68-84D5B5E037B1}"/>
    <hyperlink ref="F260" r:id="rId432" xr:uid="{5FECA7E2-13C8-417C-A0B7-C1C2FDC0ADCA}"/>
    <hyperlink ref="T296" r:id="rId433" display="https://www.qoo10.jp/g/734843776" xr:uid="{DF093C0E-EB42-4C6B-8EEA-F27AD5A5273E}"/>
    <hyperlink ref="T280" r:id="rId434" xr:uid="{1481BB43-F713-4488-8CE8-E48979B61120}"/>
    <hyperlink ref="T262" r:id="rId435" xr:uid="{85FDA1F2-BD18-460B-9557-0F25524A0CAB}"/>
    <hyperlink ref="F299" r:id="rId436" xr:uid="{5BCC6875-6D8E-4EAA-9B20-41BAF954E8C6}"/>
    <hyperlink ref="F296" r:id="rId437" xr:uid="{9DA8A3FE-74EA-400D-8A14-106F75AF139D}"/>
    <hyperlink ref="F286" r:id="rId438" xr:uid="{AAEC14E3-A95C-47CC-99A7-F32956A8B187}"/>
    <hyperlink ref="F285" r:id="rId439" xr:uid="{44790900-F60A-46C1-B203-191DB6BC57B3}"/>
    <hyperlink ref="F282" r:id="rId440" xr:uid="{CB10D173-971F-43ED-88DC-84EB3857560B}"/>
    <hyperlink ref="F280" r:id="rId441" xr:uid="{18CF63E2-B311-47A5-86D5-D3A519D48099}"/>
    <hyperlink ref="F276" r:id="rId442" xr:uid="{CD042AC6-3495-4510-A1C7-BEA2FC94D992}"/>
    <hyperlink ref="F271" r:id="rId443" xr:uid="{61AEC191-9C03-414E-B26E-3D7FDC936814}"/>
    <hyperlink ref="F269" r:id="rId444" xr:uid="{2538F687-0B98-43EB-BA3A-BD0188BDDCE2}"/>
    <hyperlink ref="F268" r:id="rId445" xr:uid="{8B615FF0-78BC-426D-B9BF-558AEB96227A}"/>
    <hyperlink ref="F266" r:id="rId446" xr:uid="{C3ECE3B2-D8A1-483D-A40D-41D1E7340B4B}"/>
    <hyperlink ref="F265" r:id="rId447" xr:uid="{AA33FFB1-7BE6-48C0-A010-2525819BECFC}"/>
    <hyperlink ref="F262" r:id="rId448" xr:uid="{C17CBF32-34B5-4544-BB60-1E9D6D880A04}"/>
    <hyperlink ref="F259" r:id="rId449" xr:uid="{E81DD7C5-9130-4301-ABE9-2F84FCC93D9C}"/>
    <hyperlink ref="T251" r:id="rId450" display="https://www.qoo10.jp/g/948938835" xr:uid="{4AB61AF8-066B-4A2A-A717-64F2517C6DA5}"/>
    <hyperlink ref="F254" r:id="rId451" xr:uid="{74B17247-CFFD-4ADB-99B3-A8A9486C6CA9}"/>
    <hyperlink ref="F251" r:id="rId452" xr:uid="{62FB8030-FBC9-4BFF-8A91-573527B1BC9D}"/>
    <hyperlink ref="T559" r:id="rId453" xr:uid="{8415E091-0735-4E89-AF79-C9EEAD6D5990}"/>
    <hyperlink ref="T554" r:id="rId454" xr:uid="{A4639BB4-2627-45DE-AAC2-13AA5D6450B2}"/>
    <hyperlink ref="T570" r:id="rId455" display="https://www.qoo10.jp/g/919311998" xr:uid="{ACD08BDE-3F79-4930-A395-E5F9CDF3045E}"/>
    <hyperlink ref="T569" r:id="rId456" display="https://www.qoo10.jp/g/919311986" xr:uid="{D5B38613-DE7A-4F61-B2DE-F2DC23A440FC}"/>
    <hyperlink ref="T568" r:id="rId457" display="https://www.qoo10.jp/g/919311997" xr:uid="{27D05637-BD6A-460B-A765-8A197ACBD519}"/>
    <hyperlink ref="T567" r:id="rId458" display="https://www.qoo10.jp/g/919311987" xr:uid="{36F620BC-BF82-4E5B-8C76-4D31799D2BDB}"/>
    <hyperlink ref="T566" r:id="rId459" display="https://www.qoo10.jp/g/919311995" xr:uid="{C655EC4A-6DEA-445C-ABCA-27780FCC9D3D}"/>
    <hyperlink ref="T565" r:id="rId460" display="https://www.qoo10.jp/g/1065505540" xr:uid="{EF3087D9-FE8C-4151-924B-82BC2DC46C98}"/>
    <hyperlink ref="T564" r:id="rId461" display="https://www.qoo10.jp/g/1065505539" xr:uid="{AAFE4B78-EFA0-40A9-97CD-0248BD0A141C}"/>
    <hyperlink ref="T563" r:id="rId462" display="https://www.qoo10.jp/g/919311982" xr:uid="{0CF0E23F-8129-48CC-B41D-08FC33587E5E}"/>
    <hyperlink ref="F570" r:id="rId463" xr:uid="{F4B70649-7982-4CD9-B9DF-02B1756E30FB}"/>
    <hyperlink ref="F569" r:id="rId464" xr:uid="{A0CE9517-2EE9-4DB9-9889-92726F4B0BFC}"/>
    <hyperlink ref="F568" r:id="rId465" xr:uid="{471DC423-A209-439A-B9C5-7CC685843846}"/>
    <hyperlink ref="F567" r:id="rId466" xr:uid="{93B0AF46-9940-4D82-864D-2D4460C0005A}"/>
    <hyperlink ref="F566" r:id="rId467" xr:uid="{E34B92EE-ED6C-40D5-B601-B34DC8E2994D}"/>
    <hyperlink ref="F565" r:id="rId468" xr:uid="{5B9F0754-C51B-4B4D-82C5-B7F75E5025F2}"/>
    <hyperlink ref="F564" r:id="rId469" xr:uid="{E244956C-CDFC-4752-9C96-B8341A2842FC}"/>
    <hyperlink ref="F563" r:id="rId470" xr:uid="{4D1148E1-FBF3-48F9-B679-26BDBA8BF62A}"/>
    <hyperlink ref="F561" r:id="rId471" xr:uid="{EFEBC4F8-89E8-4165-A806-1ADF4AC42DCD}"/>
    <hyperlink ref="F560" r:id="rId472" xr:uid="{D191E386-7FD8-499D-8B33-83D36CC1DD82}"/>
    <hyperlink ref="F559" r:id="rId473" xr:uid="{65D0E927-3643-4AD6-A869-B4C3F2B666C2}"/>
    <hyperlink ref="F558" r:id="rId474" xr:uid="{8EE5FC8A-D6CF-4307-AAAC-26512E9259AC}"/>
    <hyperlink ref="F557" r:id="rId475" xr:uid="{F115BAD0-CBFC-43D4-8DF7-EF7A18713C1F}"/>
    <hyperlink ref="F556" r:id="rId476" xr:uid="{6FBDF168-A675-4D58-BC86-6F752A7C18A3}"/>
    <hyperlink ref="F555" r:id="rId477" xr:uid="{B21865BE-4AAE-404A-8747-3037D989A74C}"/>
    <hyperlink ref="F554" r:id="rId478" xr:uid="{66D49C0C-AB80-4E16-878C-7F855151AC41}"/>
    <hyperlink ref="F612" r:id="rId479" xr:uid="{BEEEDDB4-3C60-427F-AFF2-0FCF41E2BBA3}"/>
    <hyperlink ref="F273" r:id="rId480" xr:uid="{6592F529-1BD8-4688-A1F9-21F06188643E}"/>
    <hyperlink ref="F272" r:id="rId481" xr:uid="{12544C50-C148-4D0D-9152-6DC15A57369B}"/>
    <hyperlink ref="F270" r:id="rId482" xr:uid="{F402BAC6-F657-4D73-A5AC-6109900EE29F}"/>
    <hyperlink ref="F267" r:id="rId483" xr:uid="{F3012599-882A-4588-AABA-19283DF9DDEB}"/>
    <hyperlink ref="F263" r:id="rId484" xr:uid="{0C5FBDA7-7ECE-48B0-B0EF-77175BEB5B1D}"/>
    <hyperlink ref="F258" r:id="rId485" xr:uid="{6B999E66-652B-45C1-B173-B122D88D7D50}"/>
    <hyperlink ref="F261" r:id="rId486" xr:uid="{EF207479-CEAE-4DB7-A6D3-525B0C673327}"/>
    <hyperlink ref="T702" r:id="rId487" xr:uid="{0133B46C-06CE-47D2-8011-6BF70EEC6C61}"/>
    <hyperlink ref="T710" r:id="rId488" display="https://www.qoo10.jp/g/919311983" xr:uid="{3E7918AE-2D78-4BC1-9C74-DE4DA250963F}"/>
    <hyperlink ref="T709" r:id="rId489" display="https://www.qoo10.jp/g/919311992" xr:uid="{21CADF6D-FDEC-405E-BE25-6E0430A7C16F}"/>
    <hyperlink ref="T706" r:id="rId490" display="https://www.qoo10.jp/g/919311999" xr:uid="{45C5C4C1-1727-41F7-AA35-5EEC0554958F}"/>
    <hyperlink ref="F705" r:id="rId491" xr:uid="{A0791940-A804-49BA-915A-E66662ED0B8C}"/>
    <hyperlink ref="F702" r:id="rId492" xr:uid="{86AA7DBC-EF92-467D-AB83-459EEA1E78DF}"/>
    <hyperlink ref="F710" r:id="rId493" xr:uid="{69DEEBBA-3682-4D65-992F-9B3D93B16D77}"/>
    <hyperlink ref="F709" r:id="rId494" xr:uid="{118F68DE-525F-4547-A957-E7321008FB63}"/>
    <hyperlink ref="F706" r:id="rId495" xr:uid="{0F253A41-C17A-42F5-984E-14182498C125}"/>
    <hyperlink ref="F704" r:id="rId496" xr:uid="{96711252-9D25-4379-A661-AD1C0899425F}"/>
    <hyperlink ref="F703" r:id="rId497" xr:uid="{46B70668-F8CD-4EBD-BA21-A9DB238AE859}"/>
    <hyperlink ref="F316" r:id="rId498" xr:uid="{4BEB195F-7FCB-441A-A108-8F8EB35B052A}"/>
    <hyperlink ref="F346" r:id="rId499" xr:uid="{F5E13911-D6E2-4632-B445-FEB0085138E8}"/>
    <hyperlink ref="F334" r:id="rId500" xr:uid="{6E221745-56E6-46BA-85B7-57937DBBFB35}"/>
    <hyperlink ref="F358" r:id="rId501" xr:uid="{AFFD0C17-B2BA-4562-A8D8-56F7F72C1C50}"/>
    <hyperlink ref="T439" r:id="rId502" xr:uid="{36A31F9F-0868-4217-BE25-CF6DD3935811}"/>
    <hyperlink ref="F439" r:id="rId503" xr:uid="{E2DAEB60-4479-4AAA-BC53-5E809B6CD02C}"/>
    <hyperlink ref="T322" r:id="rId504" xr:uid="{D29827AB-D0E7-4E95-8502-2F4C3255E349}"/>
    <hyperlink ref="F354" r:id="rId505" xr:uid="{B7EB8794-351D-4906-847D-4E66BCE25D44}"/>
    <hyperlink ref="F352" r:id="rId506" xr:uid="{9D3E4A47-CA29-4D37-8885-C9F261EF90A7}"/>
    <hyperlink ref="F342" r:id="rId507" xr:uid="{4E149AD7-8AD5-41A0-9081-18BBA0A70228}"/>
    <hyperlink ref="T409" r:id="rId508" display="https://www.qoo10.jp/g/606150205" xr:uid="{BC872D10-232C-4B0A-B2B5-1D887A51AE01}"/>
    <hyperlink ref="T387" r:id="rId509" display="https://www.qoo10.jp/g/715616385" xr:uid="{632F3CA1-AD9C-4274-A4A3-6180C9C46CE1}"/>
    <hyperlink ref="F327" r:id="rId510" xr:uid="{43606C54-A344-4918-815B-771738DB321C}"/>
    <hyperlink ref="T319" r:id="rId511" display="https://www.qoo10.jp/g/744612040" xr:uid="{5D4802FF-EF04-4AE3-84CE-1E2924620BE2}"/>
    <hyperlink ref="F335" r:id="rId512" xr:uid="{80BEFE15-947F-4079-BABB-C75A45CF03CB}"/>
    <hyperlink ref="F310" r:id="rId513" xr:uid="{36EF367C-839E-45B0-A69B-8CD2F37FF57C}"/>
    <hyperlink ref="F306" r:id="rId514" xr:uid="{8AF73E32-F668-43B7-AC30-481C6777EA9D}"/>
    <hyperlink ref="T355" r:id="rId515" display="https://www.qoo10.jp/g/988552001" xr:uid="{C70C6306-968F-4B74-B92A-B8C7E4B20E4A}"/>
    <hyperlink ref="T310" r:id="rId516" display="https://www.qoo10.jp/g/744612031" xr:uid="{F5D5F6BD-233F-48AB-87B7-B4CBE68BFA5B}"/>
    <hyperlink ref="F408" r:id="rId517" xr:uid="{4E522C6B-FCD7-4CFC-BE4E-0F09802DFD74}"/>
    <hyperlink ref="F394" r:id="rId518" xr:uid="{FCAC1D3B-0EF2-44D5-BC6C-EFB49C66B371}"/>
    <hyperlink ref="F418" r:id="rId519" xr:uid="{4345A437-08C9-4D56-8BCE-825F08902E38}"/>
    <hyperlink ref="T400" r:id="rId520" display="https://www.qoo10.jp/g/842672561" xr:uid="{725CAB23-2F2D-4C80-AF45-3B38B942BCD0}"/>
    <hyperlink ref="F438" r:id="rId521" xr:uid="{C611DA99-C052-442B-83D3-EF25F6D9FAA8}"/>
    <hyperlink ref="F437" r:id="rId522" xr:uid="{E28213AF-D06E-444F-A83C-0EE1F5D14454}"/>
    <hyperlink ref="F436" r:id="rId523" xr:uid="{C74C75C5-865C-4EE1-90C6-35DBC657CA29}"/>
    <hyperlink ref="F435" r:id="rId524" xr:uid="{CFF16C53-7D19-48D1-BC87-2F1C92308700}"/>
    <hyperlink ref="F434" r:id="rId525" xr:uid="{22A0C70D-CB39-4F9A-8096-665487C50AA4}"/>
    <hyperlink ref="F433" r:id="rId526" xr:uid="{36135454-CAC9-4398-A38C-DD8457C25FC8}"/>
    <hyperlink ref="F432" r:id="rId527" xr:uid="{6FCF9BEE-C414-4373-B985-DF98AC286E5D}"/>
    <hyperlink ref="F431" r:id="rId528" xr:uid="{B179865C-A0B1-4796-89EE-E7DDD84929A3}"/>
    <hyperlink ref="F430" r:id="rId529" xr:uid="{2941A137-16CD-4FAC-88B4-20DCE690B111}"/>
    <hyperlink ref="F429" r:id="rId530" xr:uid="{F998EE95-E348-4FE9-9026-D37E2611B849}"/>
    <hyperlink ref="F428" r:id="rId531" xr:uid="{8772FFD8-DD68-4A47-B9B6-ACEE819BE9D2}"/>
    <hyperlink ref="F427" r:id="rId532" xr:uid="{828517C6-E02C-4962-9CC2-456BDFC69703}"/>
    <hyperlink ref="F426" r:id="rId533" xr:uid="{D0DC5480-9045-4222-8F2E-9629702F44E0}"/>
    <hyperlink ref="F425" r:id="rId534" xr:uid="{38E1C503-C7A7-4BFC-8493-FA49C4FB8D10}"/>
    <hyperlink ref="F424" r:id="rId535" xr:uid="{88959134-05B0-4B81-B39A-C3F3B4F52619}"/>
    <hyperlink ref="F423" r:id="rId536" xr:uid="{E476A0A8-1584-4582-AD8E-A90D9675FAE2}"/>
    <hyperlink ref="F422" r:id="rId537" xr:uid="{2E20ACE6-6227-4760-810C-8525DB9F2A31}"/>
    <hyperlink ref="F421" r:id="rId538" xr:uid="{FEB676BC-7416-4706-B772-59860F6673BC}"/>
    <hyperlink ref="F420" r:id="rId539" xr:uid="{A31424F8-FDC2-4AF9-9C45-9F7656016F59}"/>
    <hyperlink ref="F417" r:id="rId540" xr:uid="{CCD2E6D6-0799-4C5B-AE18-1C1F0AD028AD}"/>
    <hyperlink ref="F416" r:id="rId541" xr:uid="{AE19E48A-5386-467E-849C-833294278F64}"/>
    <hyperlink ref="F415" r:id="rId542" xr:uid="{289A6FF4-A280-48CB-ACB7-04B598B90281}"/>
    <hyperlink ref="F414" r:id="rId543" xr:uid="{5EC399D1-AA74-485D-BAFE-15F7ABBA4096}"/>
    <hyperlink ref="F413" r:id="rId544" xr:uid="{16E58AB2-AA3D-42C8-919C-0C898436BBB3}"/>
    <hyperlink ref="F412" r:id="rId545" xr:uid="{CF092763-21EB-47C7-80F9-B7C2B698F359}"/>
    <hyperlink ref="F411" r:id="rId546" xr:uid="{04045198-9AA8-4046-A822-E756CDEEFF27}"/>
    <hyperlink ref="F410" r:id="rId547" xr:uid="{7F52003C-625B-41D7-AEC2-E4E96BD96A03}"/>
    <hyperlink ref="F409" r:id="rId548" xr:uid="{749B7CF3-6C15-48EA-A088-2E1CFFD89C1F}"/>
    <hyperlink ref="F407" r:id="rId549" xr:uid="{B972D821-5006-4275-8960-D53E83EB72C8}"/>
    <hyperlink ref="F406" r:id="rId550" xr:uid="{9DF634B4-6B10-45D3-BFB5-988784C904FD}"/>
    <hyperlink ref="F404" r:id="rId551" xr:uid="{04166B42-E74B-4FF6-A688-0483FA0D2DD0}"/>
    <hyperlink ref="F403" r:id="rId552" xr:uid="{F1BD15AA-4E72-4E1B-A0BE-46C0E2E15066}"/>
    <hyperlink ref="F402" r:id="rId553" xr:uid="{BDE531A6-02CB-4C7A-877E-DE984055C89E}"/>
    <hyperlink ref="F401" r:id="rId554" xr:uid="{A6E4ABFF-5E3E-4005-8634-2D6F9BBB0318}"/>
    <hyperlink ref="F400" r:id="rId555" xr:uid="{F394C904-2BE2-4D5D-808C-49A92B51EDAA}"/>
    <hyperlink ref="F399" r:id="rId556" xr:uid="{572AFD89-4CF6-4FAB-8FDC-61327309A8AC}"/>
    <hyperlink ref="F398" r:id="rId557" xr:uid="{5891DF08-EEBB-4307-A5EB-D7AF3A384ECF}"/>
    <hyperlink ref="F397" r:id="rId558" xr:uid="{C7136B52-B507-45E1-8FFA-D23EB8671EE7}"/>
    <hyperlink ref="F396" r:id="rId559" xr:uid="{CD726D99-2254-4577-BD26-3C32AB15EFB4}"/>
    <hyperlink ref="F395" r:id="rId560" xr:uid="{E04686CE-8512-4294-BC1B-BDF81088F8A1}"/>
    <hyperlink ref="F392" r:id="rId561" xr:uid="{D1F10E2D-667D-4F6A-BA37-B8DDD7481AE5}"/>
    <hyperlink ref="F391" r:id="rId562" xr:uid="{1B9FAF33-8DF8-4776-B675-98D7478C593A}"/>
    <hyperlink ref="F390" r:id="rId563" xr:uid="{743FE67B-D62C-4697-B2BD-24D0C1460A96}"/>
    <hyperlink ref="F389" r:id="rId564" xr:uid="{115C4042-EEAA-4591-8BC7-71F45B9AE20D}"/>
    <hyperlink ref="F388" r:id="rId565" xr:uid="{B80CB0C1-DFFD-43A6-A327-AA269E261E6E}"/>
    <hyperlink ref="F387" r:id="rId566" xr:uid="{F1B716F1-B841-4AA1-A0F8-14462A3E6B18}"/>
    <hyperlink ref="F379" r:id="rId567" xr:uid="{635B169A-0D62-494E-B719-24145165F837}"/>
    <hyperlink ref="F378" r:id="rId568" xr:uid="{5FEE85CE-DBBE-4A22-BD84-F4D4669950F5}"/>
    <hyperlink ref="F377" r:id="rId569" xr:uid="{2E2688DA-A56F-453D-B533-D04C13E4183A}"/>
    <hyperlink ref="F376" r:id="rId570" xr:uid="{A04E1F12-19BB-47C4-AE31-1DF9A3405770}"/>
    <hyperlink ref="F375" r:id="rId571" xr:uid="{0CA9219E-19BA-446F-AB3F-1D750E1328C5}"/>
    <hyperlink ref="F374" r:id="rId572" xr:uid="{FA299817-4269-4536-8A67-99EB7B514567}"/>
    <hyperlink ref="F373" r:id="rId573" xr:uid="{ADA84A29-644B-4DB1-A4A2-F1BA6F3A17EB}"/>
    <hyperlink ref="F372" r:id="rId574" xr:uid="{5F4475E4-750F-48E5-A224-872605F7CA20}"/>
    <hyperlink ref="F371" r:id="rId575" xr:uid="{91F60332-9676-4956-98A0-3CEF3350CB53}"/>
    <hyperlink ref="F370" r:id="rId576" xr:uid="{B0E36EFB-CDA9-4B67-AEF7-CC2B2C57D4D4}"/>
    <hyperlink ref="F369" r:id="rId577" xr:uid="{DEED0D91-E4E2-4EB7-A40A-11849E8AC5B0}"/>
    <hyperlink ref="F368" r:id="rId578" xr:uid="{5653CC55-B9D6-4204-A429-1D559684B4B7}"/>
    <hyperlink ref="F367" r:id="rId579" xr:uid="{A04CDA60-E98D-433A-8881-E9969AB4BE01}"/>
    <hyperlink ref="F366" r:id="rId580" xr:uid="{21E74990-9812-4A3E-88EA-A2F6A501A756}"/>
    <hyperlink ref="F365" r:id="rId581" xr:uid="{A96E2E82-414E-426F-9F87-091E08480365}"/>
    <hyperlink ref="F364" r:id="rId582" xr:uid="{97E6DDCE-0990-455B-A2E3-C6CDA2533F7D}"/>
    <hyperlink ref="F363" r:id="rId583" xr:uid="{B585C54F-4E17-448D-AE28-D2B74A7CDF8E}"/>
    <hyperlink ref="F362" r:id="rId584" xr:uid="{1C29FEBA-CC33-4812-8F69-E5069EF610B0}"/>
    <hyperlink ref="F361" r:id="rId585" xr:uid="{E05912B2-D340-4669-94AB-A7AFD5A7D750}"/>
    <hyperlink ref="F360" r:id="rId586" xr:uid="{CB8DA684-8EA3-4696-AC35-18A4777D542A}"/>
    <hyperlink ref="F359" r:id="rId587" xr:uid="{0A42E4E5-7E70-44E3-83E4-49A802D1D5DC}"/>
    <hyperlink ref="F357" r:id="rId588" xr:uid="{4BDA9F95-C8CA-4641-B087-0E9E61A7A22D}"/>
    <hyperlink ref="F356" r:id="rId589" xr:uid="{EEA0ADC1-A40A-48B9-BE77-A2489E0048D5}"/>
    <hyperlink ref="F355" r:id="rId590" xr:uid="{C8205055-78FC-43A9-BB39-B6FBADF06ECF}"/>
    <hyperlink ref="F353" r:id="rId591" xr:uid="{1D25FBF7-6E4B-43F7-9FB9-604ECED244CD}"/>
    <hyperlink ref="F351" r:id="rId592" xr:uid="{58BA9421-C109-4557-9F2F-B871651CD38F}"/>
    <hyperlink ref="F350" r:id="rId593" xr:uid="{CCA1B7EF-14A2-4CD9-BA90-12E372833F34}"/>
    <hyperlink ref="F349" r:id="rId594" xr:uid="{98E5A1B5-495F-4942-AEFD-BE4C4372628A}"/>
    <hyperlink ref="F348" r:id="rId595" xr:uid="{620AD4C2-8988-49EE-9DA4-AF9426CE04DF}"/>
    <hyperlink ref="F347" r:id="rId596" xr:uid="{44E4B0B5-EA5E-4A5B-B876-08FD99067E6F}"/>
    <hyperlink ref="F345" r:id="rId597" xr:uid="{907CB86E-E38B-4A38-86FF-7B4114A6A426}"/>
    <hyperlink ref="F344" r:id="rId598" xr:uid="{66E51266-59AF-497B-849C-3C3856FE4DE4}"/>
    <hyperlink ref="F343" r:id="rId599" xr:uid="{DAD63A5B-B237-4851-A401-521155A9016D}"/>
    <hyperlink ref="F341" r:id="rId600" xr:uid="{AC4AAA97-AAB6-4F6B-8068-32DDD98445E3}"/>
    <hyperlink ref="F340" r:id="rId601" xr:uid="{7BCAC11C-8764-4B4B-935D-85DF71E7B0A6}"/>
    <hyperlink ref="F339" r:id="rId602" xr:uid="{1E87604A-2233-407B-B647-CFB10756ABA3}"/>
    <hyperlink ref="F338" r:id="rId603" xr:uid="{D4DF03ED-291B-421F-BBEC-062BD1AD4BE0}"/>
    <hyperlink ref="F333" r:id="rId604" xr:uid="{C46ADF52-EDD0-4D3E-A808-764545CCAD59}"/>
    <hyperlink ref="F332" r:id="rId605" xr:uid="{11503780-4DFD-4974-8BD8-40B9A0A035F0}"/>
    <hyperlink ref="F331" r:id="rId606" xr:uid="{408B9B50-B557-4372-ADFD-75FD138E467F}"/>
    <hyperlink ref="F330" r:id="rId607" xr:uid="{BB46D702-2A33-4870-B198-8D572A677640}"/>
    <hyperlink ref="F329" r:id="rId608" xr:uid="{B5FA5331-CA5C-4366-B0D7-2A6FB9541AB5}"/>
    <hyperlink ref="F328" r:id="rId609" xr:uid="{3E77DDED-322D-42B1-93DC-A3482F0A5535}"/>
    <hyperlink ref="F326" r:id="rId610" xr:uid="{65FAE3D5-4593-4745-BB58-F0F08B682E7D}"/>
    <hyperlink ref="F325" r:id="rId611" xr:uid="{4E528898-C757-437E-BB02-AAA94BD93831}"/>
    <hyperlink ref="F324" r:id="rId612" xr:uid="{5C4B9847-3F61-47A1-BA58-1E17DBCC945F}"/>
    <hyperlink ref="F323" r:id="rId613" xr:uid="{BF6F7C97-4076-4123-9945-0026737A85D6}"/>
    <hyperlink ref="F322" r:id="rId614" xr:uid="{DFAC820F-ACFA-4187-9732-2F854C3909B3}"/>
    <hyperlink ref="F321" r:id="rId615" xr:uid="{D3DBAD14-8434-49E0-B46B-8B26EF0BA3EF}"/>
    <hyperlink ref="F320" r:id="rId616" xr:uid="{A6F62A8F-8289-4F5B-8A0D-6DC4F24E53A8}"/>
    <hyperlink ref="F319" r:id="rId617" xr:uid="{51CDE9DF-91AD-47B0-89D0-70A6B5910066}"/>
    <hyperlink ref="F318" r:id="rId618" xr:uid="{0CC2AE9F-17F1-4A04-BFDF-97489C993164}"/>
    <hyperlink ref="F317" r:id="rId619" xr:uid="{5CDA1814-B725-4BD2-880E-4CC01F2B4103}"/>
    <hyperlink ref="F315" r:id="rId620" xr:uid="{E0845AB5-E879-431A-A145-DE1DAEB099B1}"/>
    <hyperlink ref="F314" r:id="rId621" xr:uid="{7CA513E6-D93B-4AAC-A7A7-20DBAE8D57D8}"/>
    <hyperlink ref="F313" r:id="rId622" xr:uid="{DA5DDE89-A4F8-4BD8-AD7F-10CF51E1DED4}"/>
    <hyperlink ref="F311" r:id="rId623" xr:uid="{BB012272-B7F3-442A-A811-EC89F37A4628}"/>
    <hyperlink ref="F309" r:id="rId624" xr:uid="{53E78096-5059-47E4-8921-D36F864A5380}"/>
    <hyperlink ref="F308" r:id="rId625" xr:uid="{5CA87598-29D3-4DFA-8C52-6806D61E54FC}"/>
    <hyperlink ref="F307" r:id="rId626" xr:uid="{279AE4E9-029E-49A5-80E7-8FD4EFB8CF0F}"/>
    <hyperlink ref="F312" r:id="rId627" xr:uid="{53D6A6D0-5954-4378-8CB1-EB99FBB03B7D}"/>
    <hyperlink ref="F629" r:id="rId628" xr:uid="{3FA25134-5B69-4B40-A317-8E3333829AD1}"/>
    <hyperlink ref="F336" r:id="rId629" xr:uid="{726D83FC-3E4A-4530-890B-EDFCEAB51F28}"/>
    <hyperlink ref="F393" r:id="rId630" xr:uid="{8084B4A5-3A22-415F-B148-2BC740CB8920}"/>
    <hyperlink ref="F419" r:id="rId631" xr:uid="{61F7AC05-16ED-4C17-B4E9-C0DEC638DCD2}"/>
    <hyperlink ref="F405" r:id="rId632" xr:uid="{A5D055C1-F148-4AE7-B2AD-3BFE471CAEBB}"/>
    <hyperlink ref="T445" r:id="rId633" xr:uid="{C42ECA5F-5975-4A82-BD11-C8E8AA47E042}"/>
    <hyperlink ref="F445" r:id="rId634" xr:uid="{43F19D32-72FB-4410-8949-C12FF9B78CE4}"/>
    <hyperlink ref="F448" r:id="rId635" xr:uid="{D212DCC4-8203-4A74-8DBF-F37A1FF542B5}"/>
    <hyperlink ref="F454" r:id="rId636" xr:uid="{B9130A13-83DB-4DCD-B412-4AFC17E50647}"/>
    <hyperlink ref="F453" r:id="rId637" xr:uid="{C296E137-3A1F-47D3-A197-34898C60AEE7}"/>
    <hyperlink ref="F447" r:id="rId638" xr:uid="{D6B6075B-3A4A-4028-BC3F-7E6EE17EAE28}"/>
    <hyperlink ref="F444" r:id="rId639" xr:uid="{5EDFDE2D-00A1-411A-9919-D49214BEE83F}"/>
    <hyperlink ref="F462" r:id="rId640" xr:uid="{86CFC3AA-1FD3-44AB-BB6D-AC5A8858B03F}"/>
    <hyperlink ref="F463" r:id="rId641" xr:uid="{BBC68F07-3AC0-4545-815B-DA2AC67179F1}"/>
    <hyperlink ref="F449" r:id="rId642" xr:uid="{B73DB6EE-2E32-463E-85FC-BFE724DA1D0B}"/>
    <hyperlink ref="T446" r:id="rId643" display="https://www.qoo10.jp/g/1072104838" xr:uid="{B2EBE0E4-2F2F-4FAD-958B-742E3CC95C89}"/>
    <hyperlink ref="F468" r:id="rId644" xr:uid="{91AEC59F-D34B-450E-BB67-A2A7A14129AD}"/>
    <hyperlink ref="F467" r:id="rId645" xr:uid="{CFCAC955-5E77-4150-B869-9B00DEB4A384}"/>
    <hyperlink ref="F466" r:id="rId646" xr:uid="{527C79B4-AECC-4BC7-82F0-E024809B218C}"/>
    <hyperlink ref="F464" r:id="rId647" xr:uid="{6D3F05D7-583D-4DB7-95BC-26FB0D85C0DB}"/>
    <hyperlink ref="F461" r:id="rId648" xr:uid="{3157D61B-8D48-4B9B-A91C-90529022D7D3}"/>
    <hyperlink ref="F460" r:id="rId649" xr:uid="{67DD0370-A78D-429F-BDDC-F1FA5AD653C9}"/>
    <hyperlink ref="F459" r:id="rId650" xr:uid="{AE2BC2C0-178D-45D2-A2DF-A211D21EDD79}"/>
    <hyperlink ref="F458" r:id="rId651" xr:uid="{05AFD7FD-07B3-46A0-A1E1-A91EC4CDA2FD}"/>
    <hyperlink ref="F457" r:id="rId652" xr:uid="{2549876F-CFB6-4F37-BCA6-4234CB152E59}"/>
    <hyperlink ref="F456" r:id="rId653" xr:uid="{61A0A19C-56FB-4789-839B-14A5CEF82F1A}"/>
    <hyperlink ref="F455" r:id="rId654" xr:uid="{7D48878A-63E0-4943-B9DA-3039296473E7}"/>
    <hyperlink ref="F452" r:id="rId655" xr:uid="{A0935455-D291-47FF-8C9F-C490E92746AA}"/>
    <hyperlink ref="F451" r:id="rId656" xr:uid="{25B4789D-60A6-413B-83F8-5862FE3802AC}"/>
    <hyperlink ref="F450" r:id="rId657" xr:uid="{2725CA37-33E9-46A7-8776-C05DB209692C}"/>
    <hyperlink ref="F446" r:id="rId658" xr:uid="{637B993F-ADA9-4E5A-946C-2645413A2349}"/>
    <hyperlink ref="F443" r:id="rId659" xr:uid="{C7364257-8DF6-414E-BD43-59621F2D6800}"/>
    <hyperlink ref="F442" r:id="rId660" xr:uid="{1E055F4D-FE57-4930-8968-AB403EDF6F79}"/>
    <hyperlink ref="F441" r:id="rId661" xr:uid="{62FBCE2F-BED3-4CCD-B7C6-5E575FB1C06C}"/>
    <hyperlink ref="F440" r:id="rId662" xr:uid="{5DD2E2F7-F482-4B06-996B-FD8DCBDD3933}"/>
    <hyperlink ref="F640" r:id="rId663" xr:uid="{4E7D0DF6-30C0-4E9D-AB1F-06CC1E73C57C}"/>
    <hyperlink ref="F638" r:id="rId664" xr:uid="{E106D1FD-8E68-4AAD-9B42-963B34DE1AC3}"/>
    <hyperlink ref="F637" r:id="rId665" xr:uid="{3466F78B-8F24-44BA-B9CE-1CC9448AA326}"/>
    <hyperlink ref="F636" r:id="rId666" xr:uid="{928411FC-D078-4553-83AF-FFB515B3FF52}"/>
    <hyperlink ref="F634" r:id="rId667" xr:uid="{9B0B1409-90F6-4ABB-95F6-EF9EBC7ADD0A}"/>
    <hyperlink ref="F633" r:id="rId668" xr:uid="{9E3C97AB-5623-4608-9D74-6E58E011D534}"/>
    <hyperlink ref="F630" r:id="rId669" xr:uid="{12A139DC-FFE4-49C9-8FA5-B1F956421CE8}"/>
    <hyperlink ref="F473" r:id="rId670" xr:uid="{B9F78815-5C1E-4528-8FD1-74252F00F72A}"/>
    <hyperlink ref="F490" r:id="rId671" xr:uid="{4367CF90-4C20-4D01-8162-17A863B336CB}"/>
    <hyperlink ref="F489" r:id="rId672" xr:uid="{9886257F-07B1-48EF-ACCA-671F342E1DE4}"/>
    <hyperlink ref="F488" r:id="rId673" xr:uid="{877BB4D3-815A-4FED-A47D-D2E361E05E69}"/>
    <hyperlink ref="F487" r:id="rId674" xr:uid="{24D5F5C0-E3F4-4342-84E3-1040ED735AC4}"/>
    <hyperlink ref="F486" r:id="rId675" xr:uid="{EFC6A78D-BE9B-4558-9686-36DC75B2C69B}"/>
    <hyperlink ref="F484" r:id="rId676" xr:uid="{D22A1940-D589-46F6-B73E-05800E3233B9}"/>
    <hyperlink ref="F485" r:id="rId677" xr:uid="{A0013C81-22D5-4F88-A29A-1D3FA0B52C31}"/>
    <hyperlink ref="F483" r:id="rId678" xr:uid="{9CAE20E6-94CD-47E2-805E-BAD4DF1B2D14}"/>
    <hyperlink ref="F480" r:id="rId679" xr:uid="{02DDC20A-01DD-46F0-9023-820F11131B72}"/>
    <hyperlink ref="F477" r:id="rId680" xr:uid="{55CACB21-8577-4E9A-82F4-2F52165416E9}"/>
    <hyperlink ref="F476" r:id="rId681" xr:uid="{58E823A2-CBC1-428C-90CD-144FCC0C77C7}"/>
    <hyperlink ref="F475" r:id="rId682" xr:uid="{37145B54-11AD-4D66-BC78-CE8F0D432463}"/>
    <hyperlink ref="F482" r:id="rId683" xr:uid="{BDDEA454-D1EC-4282-A959-1BA149EFB494}"/>
    <hyperlink ref="F481" r:id="rId684" xr:uid="{AD297688-FCC2-482E-ACAC-ACB0A3030F8C}"/>
    <hyperlink ref="F478" r:id="rId685" xr:uid="{D839B30A-91E8-4AF7-8880-6718937B4976}"/>
    <hyperlink ref="F474" r:id="rId686" xr:uid="{967F08AF-C799-4FE6-A2D5-3CE17AC59979}"/>
    <hyperlink ref="T483" r:id="rId687" display="https://www.qoo10.jp/g/1069744588" xr:uid="{2BC52C2E-1105-4BB8-86F3-34E681448974}"/>
    <hyperlink ref="F659" r:id="rId688" xr:uid="{83B1ECA7-0F30-4AFF-9827-CB9E713F013B}"/>
    <hyperlink ref="F656" r:id="rId689" xr:uid="{63912128-1F04-45C5-BAEB-E010D366489A}"/>
    <hyperlink ref="F655" r:id="rId690" xr:uid="{937E1A97-DAF6-4AB9-8238-0BB5A243865C}"/>
    <hyperlink ref="F654" r:id="rId691" xr:uid="{ED10EEB2-1EF9-49FB-A6BA-F5CFB79F67D8}"/>
    <hyperlink ref="F653" r:id="rId692" xr:uid="{75CA5CC9-4451-44DA-BDF3-DFC6BA418672}"/>
    <hyperlink ref="F652" r:id="rId693" xr:uid="{B0A3A70C-2565-4247-BAC1-50FA10F270AC}"/>
    <hyperlink ref="F651" r:id="rId694" xr:uid="{B536634C-B6B1-4740-AA6E-228E1B8B79A4}"/>
    <hyperlink ref="F650" r:id="rId695" xr:uid="{7A261DC1-169D-4FFF-AE94-09F89645285C}"/>
    <hyperlink ref="F648" r:id="rId696" xr:uid="{E1843B75-DA93-4407-9004-6C1F6F2444A5}"/>
    <hyperlink ref="F647" r:id="rId697" xr:uid="{B63046F1-C4CE-47E5-A511-31C9BFC977CD}"/>
    <hyperlink ref="F646" r:id="rId698" xr:uid="{4384B6FB-1A72-4261-AE88-CFB716A0BCB0}"/>
    <hyperlink ref="F645" r:id="rId699" xr:uid="{0E7FCCF1-ABCD-487B-A1CE-2336DD5550E5}"/>
    <hyperlink ref="F649" r:id="rId700" xr:uid="{501C882E-6B60-43C7-86C4-B27CE2683CD2}"/>
    <hyperlink ref="T493" r:id="rId701" display="https://www.qoo10.jp/g/1052812067" xr:uid="{D094320F-D50D-4294-A0F4-58535822DF3C}"/>
    <hyperlink ref="T494" r:id="rId702" display="https://www.qoo10.jp/g/1053770763" xr:uid="{DEE700BF-6C06-441C-996E-B2179C36C3D9}"/>
    <hyperlink ref="T495" r:id="rId703" display="https://www.qoo10.jp/g/1052812065" xr:uid="{406CC682-BFDD-48BC-99EC-89C789E73092}"/>
    <hyperlink ref="T496" r:id="rId704" display="https://www.qoo10.jp/g/1052812066" xr:uid="{5A625A09-09E9-44E1-BB8B-57DA9B0F219F}"/>
    <hyperlink ref="T497" r:id="rId705" display="https://www.qoo10.jp/g/1052812068" xr:uid="{70625666-0D43-4A1E-B463-721B0617F476}"/>
    <hyperlink ref="T498" r:id="rId706" display="https://www.qoo10.jp/g/1053770762" xr:uid="{9F77CE8B-895C-4CBE-BAAB-7AC10DC9FDB3}"/>
    <hyperlink ref="T499" r:id="rId707" display="https://www.qoo10.jp/g/1052812069" xr:uid="{DDE2F95A-722F-4305-B28C-20D527AD0090}"/>
    <hyperlink ref="T500" r:id="rId708" display="https://www.qoo10.jp/g/1052812070" xr:uid="{AAEEBAF2-3BE7-47AD-89E1-4D67531B109C}"/>
    <hyperlink ref="T501" r:id="rId709" display="https://www.qoo10.jp/g/1052812071" xr:uid="{973EA7D2-DE04-4579-94EE-091A094C1A0D}"/>
    <hyperlink ref="T491" r:id="rId710" display="https://www.qoo10.jp/g/1052812063" xr:uid="{16C60105-F769-483F-8DFF-E631462FC489}"/>
    <hyperlink ref="T492" r:id="rId711" display="https://www.qoo10.jp/g/1052812064" xr:uid="{2626A33A-62C4-47BE-9DAE-E83EA4B590FE}"/>
    <hyperlink ref="F493" r:id="rId712" xr:uid="{85196986-BDB1-4B83-BA94-2DD9321139D5}"/>
    <hyperlink ref="F491" r:id="rId713" xr:uid="{D04C0A22-B7DE-400E-B2D0-A9C4E0BBBE40}"/>
    <hyperlink ref="F492" r:id="rId714" xr:uid="{59CAA563-9D8B-4414-AC29-E52DE409189B}"/>
    <hyperlink ref="F494" r:id="rId715" xr:uid="{08A1AFED-AC75-4150-AD86-FAB3DCB47BCA}"/>
    <hyperlink ref="F495" r:id="rId716" xr:uid="{87A66699-05C8-4AD1-8B2D-D278701FC0DB}"/>
    <hyperlink ref="F496" r:id="rId717" xr:uid="{3EAF81CB-AEF7-460A-A286-2872A99D5B71}"/>
    <hyperlink ref="F500" r:id="rId718" xr:uid="{8767D092-8229-44EA-BBCE-2DA349AE44E6}"/>
    <hyperlink ref="F501" r:id="rId719" xr:uid="{0E1BDA91-DC06-4656-9551-8A464B5096AB}"/>
    <hyperlink ref="F497" r:id="rId720" xr:uid="{8C635F1F-2987-4069-BC83-60012A4D44A0}"/>
    <hyperlink ref="F498" r:id="rId721" xr:uid="{A3B02698-5CE3-4DA1-90CD-2A67D0B42896}"/>
    <hyperlink ref="F499" r:id="rId722" xr:uid="{F40A036A-8C60-4756-B05E-BF4AF716FEFD}"/>
    <hyperlink ref="F505" r:id="rId723" xr:uid="{9E002460-09FC-43AF-BCF3-B26A5029599C}"/>
    <hyperlink ref="F506" r:id="rId724" xr:uid="{10C511DB-9967-461F-B29B-AA17A881E4C6}"/>
    <hyperlink ref="T574" r:id="rId725" display="https://www.qoo10.jp/g/1064964325" xr:uid="{1F2E88E4-F5AE-4F05-A51D-89EDB873E14E}"/>
    <hyperlink ref="T573" r:id="rId726" display="https://www.qoo10.jp/g/1064964324" xr:uid="{98E182EB-C618-4597-8734-4B2FCAE108D0}"/>
    <hyperlink ref="T572" r:id="rId727" display="https://www.qoo10.jp/g/944458300" xr:uid="{A9F0B283-D6AC-4297-962C-69A16FE2D86B}"/>
    <hyperlink ref="T571" r:id="rId728" display="https://www.qoo10.jp/g/1065244208" xr:uid="{AB10619B-863E-42DB-9336-10026F5C5987}"/>
    <hyperlink ref="F574" r:id="rId729" xr:uid="{8395D5ED-6BDC-4226-B3ED-A5BDFDA6EE1C}"/>
    <hyperlink ref="F573" r:id="rId730" xr:uid="{8286C152-CC01-4AD4-8277-E7E5F29C5921}"/>
    <hyperlink ref="F572" r:id="rId731" xr:uid="{9293B654-EAC7-4F44-9618-9B2E77D9BFE4}"/>
    <hyperlink ref="F571" r:id="rId732" xr:uid="{86E1ECB3-DA0F-4947-BB7C-DA6929139C58}"/>
    <hyperlink ref="F663" r:id="rId733" xr:uid="{73D330D2-DC8E-4F23-A459-EC67F9F34416}"/>
    <hyperlink ref="F660" r:id="rId734" xr:uid="{3F105518-4BFD-4D71-986E-55C155D6A54B}"/>
    <hyperlink ref="T660" r:id="rId735" display="https://www.qoo10.jp/g/1053770764" xr:uid="{7DA9BFCE-BB3A-4433-BDF5-BAEB6E6FBAE1}"/>
    <hyperlink ref="T716" r:id="rId736" display="https://www.qoo10.jp/g/944458301" xr:uid="{31331818-3ECD-4274-A422-9EA72790F49E}"/>
    <hyperlink ref="T715" r:id="rId737" display="https://www.qoo10.jp/g/999868222" xr:uid="{35E7FCE6-BC27-45FA-AD2E-6212CAE6FDB8}"/>
    <hyperlink ref="T712" r:id="rId738" display="https://www.qoo10.jp/g/944458299" xr:uid="{75990E22-5241-47D5-8079-EA037649253C}"/>
    <hyperlink ref="F714" r:id="rId739" xr:uid="{529E0319-87A9-4B0C-8034-EA5D0F12A13A}"/>
    <hyperlink ref="F713" r:id="rId740" xr:uid="{997F67B0-2F4D-45F3-BBAC-04B0511EF55E}"/>
    <hyperlink ref="T711" r:id="rId741" display="https://www.qoo10.jp/g/1064964321" xr:uid="{BE1DE12F-1149-4690-B11C-AEC478B5664F}"/>
    <hyperlink ref="F711" r:id="rId742" xr:uid="{73F4AFCE-2877-4AB2-80D3-34DEDC18EA5C}"/>
    <hyperlink ref="F716" r:id="rId743" xr:uid="{DA0716E7-19FF-45F9-9A56-EB92D79E43AB}"/>
    <hyperlink ref="F715" r:id="rId744" xr:uid="{3780B9A7-888C-49F7-B30E-B44EA8CBDB46}"/>
    <hyperlink ref="F712" r:id="rId745" xr:uid="{7BAC6085-4489-4BB1-86E8-0E7D7F8A50FC}"/>
    <hyperlink ref="T518" r:id="rId746" xr:uid="{750B2C23-2F41-4025-A344-553799D52ECF}"/>
    <hyperlink ref="T517" r:id="rId747" xr:uid="{4D19F3A9-3B46-4093-A99A-870CBD05B286}"/>
    <hyperlink ref="T516" r:id="rId748" xr:uid="{40F693ED-9155-477C-86EC-1FF16F65CCA8}"/>
    <hyperlink ref="T511" r:id="rId749" xr:uid="{831F6867-ED69-468E-AEBC-26D3A7E350F4}"/>
    <hyperlink ref="T512" r:id="rId750" xr:uid="{3177DC52-E959-47C8-A405-A7936E3C6111}"/>
    <hyperlink ref="T519" r:id="rId751" xr:uid="{F8360E63-FAF6-46C0-B9A9-8E9D93BC988B}"/>
    <hyperlink ref="T515" r:id="rId752" xr:uid="{2384AC35-C368-40EF-A905-6A98184A6C6A}"/>
    <hyperlink ref="F536" r:id="rId753" xr:uid="{D87559BF-BF68-472C-8542-078942E00A9C}"/>
    <hyperlink ref="F517" r:id="rId754" xr:uid="{71315DD9-335A-4BDF-8415-80E781FB331C}"/>
    <hyperlink ref="F516" r:id="rId755" xr:uid="{620C88EB-433D-402E-AC25-17C452ACB24F}"/>
    <hyperlink ref="F514" r:id="rId756" xr:uid="{D169D625-CCD4-4CC5-A12A-EBB7BB57D3FC}"/>
    <hyperlink ref="F512" r:id="rId757" xr:uid="{7A50A98B-7709-4F9C-9589-F763D36C171F}"/>
    <hyperlink ref="T532" r:id="rId758" xr:uid="{2EDE98F2-C805-4C11-BBCC-610CD663974C}"/>
    <hyperlink ref="T531" r:id="rId759" xr:uid="{E468ECD6-4356-4A34-A4BA-C05DDA9E49F5}"/>
    <hyperlink ref="T530" r:id="rId760" xr:uid="{816BF0B2-DACE-474A-AB4A-67C3D1990F9C}"/>
    <hyperlink ref="F531" r:id="rId761" xr:uid="{1AD62D21-DC96-4A6C-8D6D-21646949E00A}"/>
    <hyperlink ref="F530" r:id="rId762" xr:uid="{DC88E42E-D12F-473C-AF48-576F923929F8}"/>
    <hyperlink ref="T529" r:id="rId763" display="https://www.qoo10.jp/g/1074310857" xr:uid="{F8532002-15ED-4B95-A3B1-84BC2AC55C14}"/>
    <hyperlink ref="F537" r:id="rId764" xr:uid="{CCBE8C4C-30D3-4813-825C-AB435A6011BA}"/>
    <hyperlink ref="T537" r:id="rId765" display="https://www.qoo10.jp/g/970760132" xr:uid="{1D9F2546-4AC9-4FF5-802E-50ED559C9734}"/>
    <hyperlink ref="T527" r:id="rId766" xr:uid="{36F83F83-36EF-42BC-A62A-4219672B7C90}"/>
    <hyperlink ref="T526" r:id="rId767" display="https://www.qoo10.jp/g/1074304683" xr:uid="{FAE1343E-BE54-4BB4-ABDA-327096E0D48B}"/>
    <hyperlink ref="T525" r:id="rId768" xr:uid="{69A55A03-C10D-4EAC-94D3-E14B3D20FEEF}"/>
    <hyperlink ref="F524" r:id="rId769" xr:uid="{EA660465-C088-4571-9BED-ADE221DDA938}"/>
    <hyperlink ref="F520" r:id="rId770" xr:uid="{7CCFECE4-061F-4167-A0C4-E0EE2737C56B}"/>
    <hyperlink ref="F519" r:id="rId771" xr:uid="{23B1CBD8-B4D7-402F-B194-B29C137741EF}"/>
    <hyperlink ref="F518" r:id="rId772" xr:uid="{9F6045A9-A040-4AD9-9DB7-6FABDFC0885C}"/>
    <hyperlink ref="F515" r:id="rId773" xr:uid="{B05FFFFD-0E08-4147-A60D-DABDBCFE415B}"/>
    <hyperlink ref="F511" r:id="rId774" xr:uid="{8A5BE6BD-EC90-4C3B-A7B6-F3F31ED5D7F2}"/>
    <hyperlink ref="F510" r:id="rId775" xr:uid="{F57DCDCA-8E55-493E-AE2D-C86D1D0E6909}"/>
    <hyperlink ref="F522" r:id="rId776" xr:uid="{BC7E9DF2-43FC-4C39-B1AC-A10D52B061CD}"/>
    <hyperlink ref="F548" r:id="rId777" xr:uid="{95C2805F-48B7-4A9C-995C-72B64C354CEF}"/>
    <hyperlink ref="F523" r:id="rId778" xr:uid="{0D940B2C-8366-4033-A511-5F3DA25FC282}"/>
    <hyperlink ref="T551" r:id="rId779" display="https://www.qoo10.jp/g/861176552" xr:uid="{D2C5E65A-58E6-487A-BC7D-2A466BA6033F}"/>
    <hyperlink ref="T550" r:id="rId780" display="https://www.qoo10.jp/g/861176550" xr:uid="{2F768E88-06A2-4EA2-8A5A-99C709B6FA75}"/>
    <hyperlink ref="T546" r:id="rId781" display="https://www.qoo10.jp/g/861176554" xr:uid="{4AE4DF17-7476-4EE8-A5DB-4D56C55C284A}"/>
    <hyperlink ref="T544" r:id="rId782" display="https://www.qoo10.jp/g/874266002" xr:uid="{3E7AA9FB-A992-4FD6-82D2-B51B61A6F9DE}"/>
    <hyperlink ref="T542" r:id="rId783" display="https://www.qoo10.jp/g/861176545" xr:uid="{2CF9E1D8-1058-46A5-A512-FC034B629319}"/>
    <hyperlink ref="T541" r:id="rId784" display="https://www.qoo10.jp/g/874266001" xr:uid="{A35F4C19-5E17-4EE3-B7F6-D9877EFDEA92}"/>
    <hyperlink ref="T540" r:id="rId785" display="https://www.qoo10.jp/g/861176546" xr:uid="{99141DEB-6B09-4630-95B3-FAC807D26BE3}"/>
    <hyperlink ref="T513" r:id="rId786" display="https://www.qoo10.jp/g/1033245417" xr:uid="{BFC6D223-89CF-4EA3-995A-EA9190BD12DF}"/>
    <hyperlink ref="F526" r:id="rId787" xr:uid="{03F890FC-FE4D-4005-B023-A893B9033577}"/>
    <hyperlink ref="F525" r:id="rId788" xr:uid="{0FC6A8F2-44B9-427E-AB92-C88057FC26A7}"/>
    <hyperlink ref="F527" r:id="rId789" xr:uid="{D84FB31A-283A-46EC-B7B4-2D640DCB5B22}"/>
    <hyperlink ref="F533" r:id="rId790" xr:uid="{58126570-D4BE-40A2-A84A-FF7E328B5D62}"/>
    <hyperlink ref="F551" r:id="rId791" xr:uid="{6830AFBE-101D-4E65-8621-C5A08C3BA5EF}"/>
    <hyperlink ref="F550" r:id="rId792" xr:uid="{17794657-0D3C-491C-83BF-6B2E357EC785}"/>
    <hyperlink ref="F546" r:id="rId793" xr:uid="{63E0790F-DEDE-4A1D-BB2C-1CCA3B1A9E8A}"/>
    <hyperlink ref="F544" r:id="rId794" xr:uid="{E480EF19-C9D1-4BEA-9F5B-0E65BEA6C1FC}"/>
    <hyperlink ref="F542" r:id="rId795" xr:uid="{E9B45D7B-EAFC-4430-8B99-30FC91DB0790}"/>
    <hyperlink ref="F541" r:id="rId796" xr:uid="{8724F790-9C90-42F6-89EB-645628519F16}"/>
    <hyperlink ref="F540" r:id="rId797" xr:uid="{1765524C-2353-49A0-A005-2A05274BC4C6}"/>
    <hyperlink ref="F513" r:id="rId798" xr:uid="{979099AA-C37D-42C2-AC20-04EA5E7A04F6}"/>
    <hyperlink ref="F521" r:id="rId799" xr:uid="{0C665213-629C-4B6F-A898-5A0948AF23A0}"/>
    <hyperlink ref="F669" r:id="rId800" xr:uid="{EBCA43E2-11BB-42BE-9CD3-D6484A1A1E38}"/>
    <hyperlink ref="F667" r:id="rId801" xr:uid="{89D2184D-8CB9-4B64-B3CC-747578478E1D}"/>
    <hyperlink ref="F671" r:id="rId802" xr:uid="{10018537-9F5B-4D17-B15C-27439768E797}"/>
    <hyperlink ref="F668" r:id="rId803" xr:uid="{B56B32CA-1E42-4E16-9737-2F06D18E90DB}"/>
    <hyperlink ref="T665" r:id="rId804" display="https://www.qoo10.jp/g/870209262" xr:uid="{637CE7B0-9ED1-43AC-8DA2-526E08CB1E98}"/>
    <hyperlink ref="F666" r:id="rId805" xr:uid="{6F82529E-87E1-40C9-8593-4871C47F1458}"/>
    <hyperlink ref="T694" r:id="rId806" display="https://www.qoo10.jp/g/861176553" xr:uid="{A60C4055-AAC9-4D97-AF7D-865209770192}"/>
    <hyperlink ref="T670" r:id="rId807" display="https://www.qoo10.jp/g/1016442847" xr:uid="{2780E804-60B5-46EF-95A5-613B9F114B89}"/>
    <hyperlink ref="F694" r:id="rId808" xr:uid="{64837933-BD2F-47C0-AD4A-46FE1569C91A}"/>
    <hyperlink ref="F670" r:id="rId809" xr:uid="{84A7F1D7-BA45-47CA-866D-887072447096}"/>
    <hyperlink ref="T561" r:id="rId810" xr:uid="{26AD17EC-2D70-4DFB-BC85-E1C1EF56FB4C}"/>
    <hyperlink ref="F144" r:id="rId811" xr:uid="{0A1A6C71-72D1-4966-9F92-6AA05F3728CA}"/>
    <hyperlink ref="F170" r:id="rId812" xr:uid="{90DAFD45-DA93-4976-B906-10B9D72A52BF}"/>
    <hyperlink ref="T119" r:id="rId813" xr:uid="{04687FD4-F204-48B3-A17A-E57AF591C9B2}"/>
    <hyperlink ref="T114" r:id="rId814" xr:uid="{B74AC1DA-3A7C-4130-90B6-F30200F4E1B2}"/>
    <hyperlink ref="F605" r:id="rId815" xr:uid="{2AF13C2A-7A2B-40B8-B42F-B01BD43A8010}"/>
    <hyperlink ref="F606" r:id="rId816" xr:uid="{7878D291-5794-4C02-B021-B7EE8A66C0CF}"/>
    <hyperlink ref="F607" r:id="rId817" xr:uid="{930FF618-EFE4-4366-B466-A8CECB6B5D07}"/>
    <hyperlink ref="F608" r:id="rId818" xr:uid="{ED9EA365-4A27-4505-A8BC-8E5F1FD5A13E}"/>
    <hyperlink ref="F609" r:id="rId819" xr:uid="{2C6FE954-4FDF-4E6C-BAFE-E53BFD656D9E}"/>
    <hyperlink ref="F381" r:id="rId820" xr:uid="{F8FD56A7-CA87-44B4-A559-C2C1A8518677}"/>
    <hyperlink ref="F383" r:id="rId821" xr:uid="{13E6948B-A010-4EAB-B295-788F7B043E8A}"/>
    <hyperlink ref="F385" r:id="rId822" xr:uid="{3BD5810B-4C49-446E-8528-1F4699B8313A}"/>
    <hyperlink ref="F382" r:id="rId823" xr:uid="{46E6DF20-FBEE-422D-B3F7-CC95DD35EDF3}"/>
    <hyperlink ref="F384" r:id="rId824" xr:uid="{78F1650E-3ABD-4E38-A974-E9AF7A9B12AC}"/>
    <hyperlink ref="F380" r:id="rId825" xr:uid="{7A1CE9C4-BA08-4B09-8D2F-AB387154BCC7}"/>
    <hyperlink ref="F386" r:id="rId826" xr:uid="{FC5524F0-3187-4CBD-9379-F1C920A78CF8}"/>
    <hyperlink ref="F253" r:id="rId827" xr:uid="{A652B7F4-8553-4151-A9B1-3A9E507F09C1}"/>
    <hyperlink ref="F257" r:id="rId828" xr:uid="{20172A38-3D86-47C3-86BE-C2F987EFA246}"/>
    <hyperlink ref="F264" r:id="rId829" xr:uid="{4388F6AF-B594-4829-B847-728D668CCD03}"/>
    <hyperlink ref="F277" r:id="rId830" xr:uid="{984C9903-D6C6-40B8-AA1D-93FF8BF3FA65}"/>
    <hyperlink ref="F287" r:id="rId831" xr:uid="{5DE357B7-E946-442A-8186-990270D3303C}"/>
    <hyperlink ref="F288" r:id="rId832" xr:uid="{5E2933E4-58CC-4926-942F-0E76A8E9EFCC}"/>
    <hyperlink ref="F289" r:id="rId833" xr:uid="{E6E284DA-DA49-402B-9F0F-91821652573D}"/>
    <hyperlink ref="F291" r:id="rId834" xr:uid="{5ABBB6BE-F246-43E0-9209-24C0B1DC5303}"/>
    <hyperlink ref="F294" r:id="rId835" xr:uid="{89459F4E-E692-47DD-924C-5C4B9D074D95}"/>
    <hyperlink ref="F297" r:id="rId836" xr:uid="{FFEFC8FE-4E40-41D8-A267-8F036950F096}"/>
    <hyperlink ref="F300" r:id="rId837" xr:uid="{84D1064A-A973-4AFE-A5E5-D266B9F720BC}"/>
    <hyperlink ref="F301" r:id="rId838" xr:uid="{35D1A427-63F2-40BD-A0DD-9D32CECBB8A9}"/>
    <hyperlink ref="F283" r:id="rId839" xr:uid="{9DB9363B-4E6C-42AA-93D8-EDD91F285BE8}"/>
    <hyperlink ref="T258" r:id="rId840" xr:uid="{E72EFCD2-CB34-4D5F-A3B3-F70E48A710A6}"/>
    <hyperlink ref="T259" r:id="rId841" xr:uid="{A5598437-3D80-4F0D-88D0-B10F85AA2882}"/>
    <hyperlink ref="T260" r:id="rId842" xr:uid="{DD2F6472-57C6-42DA-9D38-8081DCC488A4}"/>
    <hyperlink ref="T264" r:id="rId843" xr:uid="{9B0EA026-6168-4EB3-B106-948ED965B89F}"/>
    <hyperlink ref="T265" r:id="rId844" xr:uid="{DAE548B9-AC83-48EC-B012-FCD434FF16BB}"/>
    <hyperlink ref="T266" r:id="rId845" xr:uid="{34F920E8-3B8E-4EAD-8CA9-6991439D48C6}"/>
    <hyperlink ref="T267" r:id="rId846" xr:uid="{99080668-383B-4611-99D1-184C0E03D931}"/>
    <hyperlink ref="T268" r:id="rId847" xr:uid="{28694E2F-3A82-4037-8586-72E3C13A686C}"/>
    <hyperlink ref="T269" r:id="rId848" xr:uid="{BBAF2C07-2ECE-4129-AF6E-92B43BEBD01D}"/>
    <hyperlink ref="T270" r:id="rId849" xr:uid="{715D98F3-CAD4-489F-BA02-748C2179FF43}"/>
    <hyperlink ref="T271" r:id="rId850" xr:uid="{1F520ACA-58D1-4B22-BC35-2226C3D2D451}"/>
    <hyperlink ref="T276" r:id="rId851" xr:uid="{4BFFCEE0-0649-46E3-BF21-35F9AEFB62E0}"/>
    <hyperlink ref="T277" r:id="rId852" xr:uid="{DADE9F82-E683-4C43-BE7F-CC573E7E3B7E}"/>
    <hyperlink ref="T279" r:id="rId853" xr:uid="{A5DBFF77-46D2-43A7-82FB-F6A6E9984048}"/>
    <hyperlink ref="T281" r:id="rId854" xr:uid="{47D59700-4168-420C-8632-B04B1E3F7C3A}"/>
    <hyperlink ref="F278" r:id="rId855" xr:uid="{C6C668C4-8A22-40C3-BF38-838DC223ACC2}"/>
    <hyperlink ref="T292" r:id="rId856" xr:uid="{048F44CA-899E-4450-B3E0-4B07E330AE66}"/>
    <hyperlink ref="T290" r:id="rId857" xr:uid="{D0112705-1A6F-40E4-BAFC-44780A39FC1D}"/>
    <hyperlink ref="T285" r:id="rId858" xr:uid="{2758CB03-B3EC-45E8-9322-7A246BF33109}"/>
    <hyperlink ref="T299" r:id="rId859" xr:uid="{ED4F2636-39A0-4235-AEBE-E07E9B5A6244}"/>
    <hyperlink ref="F157" r:id="rId860" xr:uid="{6C3678F4-47B9-41FF-89B5-8B2063E5403D}"/>
    <hyperlink ref="T65" r:id="rId861" xr:uid="{28153401-6BF1-4658-857E-D3244F100B97}"/>
    <hyperlink ref="F579" r:id="rId862" xr:uid="{728FC785-ADDD-4F14-BAA7-B7F239251F20}"/>
    <hyperlink ref="F581" r:id="rId863" xr:uid="{F212B5A7-CB16-4075-93FE-61AF5BB02865}"/>
    <hyperlink ref="F585" r:id="rId864" xr:uid="{19C6493F-0990-4BFD-864C-596D4588C012}"/>
    <hyperlink ref="T579" r:id="rId865" xr:uid="{74D29A64-6F3B-484B-AF5D-03AD05EAE86C}"/>
    <hyperlink ref="T581" r:id="rId866" xr:uid="{F27BE961-EF89-47C3-B80A-A18CBA7F1336}"/>
    <hyperlink ref="T585" r:id="rId867" xr:uid="{5DFFD08A-A3B2-4FA6-8237-8C22C8AC07DB}"/>
    <hyperlink ref="T381" r:id="rId868" xr:uid="{71274816-CBAF-4BF0-AB72-00AB1D74BF7A}"/>
    <hyperlink ref="T382" r:id="rId869" xr:uid="{ABC2E76C-AAE0-4989-9743-ACAB74FC6E5C}"/>
    <hyperlink ref="T383" r:id="rId870" xr:uid="{F0A622F7-6B6D-4893-A2B6-9D30608392BB}"/>
    <hyperlink ref="T384" r:id="rId871" xr:uid="{E1837C87-478B-462E-A9F7-E40A8364CF2C}"/>
    <hyperlink ref="T385" r:id="rId872" xr:uid="{7E7028B2-C2B8-4BE9-9EF7-F4F6F5A786D3}"/>
    <hyperlink ref="T386" r:id="rId873" xr:uid="{61BD421D-8912-4472-8390-C57CA8A0C732}"/>
    <hyperlink ref="T380" r:id="rId874" xr:uid="{3C4A3436-85EB-4256-9632-BC57D2191B79}"/>
    <hyperlink ref="T1" r:id="rId875" xr:uid="{83EC9DF1-A48A-48F0-ABDC-4B162A5632A6}"/>
    <hyperlink ref="T170" r:id="rId876" xr:uid="{B36DB1B9-BCE1-4236-945F-25CDE2D8BB40}"/>
    <hyperlink ref="F158" r:id="rId877" xr:uid="{0F6CCA15-2002-4831-B15E-526AB8A9D4DE}"/>
    <hyperlink ref="F183" r:id="rId878" xr:uid="{802BC850-8EBD-4E45-9587-C1E239220E40}"/>
    <hyperlink ref="T186" r:id="rId879" xr:uid="{20F56313-4DB9-4542-BBDE-D54DE2C618CE}"/>
    <hyperlink ref="T349" r:id="rId880" xr:uid="{E0046A3B-B28E-4F42-A76A-2F562DDC2CAE}"/>
    <hyperlink ref="T350" r:id="rId881" xr:uid="{D1C7E068-87DF-46DF-A33D-1BCC81677218}"/>
    <hyperlink ref="T351" r:id="rId882" xr:uid="{37CA1A3B-757B-46B7-9EDB-DD3975902A74}"/>
    <hyperlink ref="T352" r:id="rId883" xr:uid="{5535C129-84F7-4EA3-8CF9-9690022E4591}"/>
    <hyperlink ref="T353" r:id="rId884" xr:uid="{2F266357-5237-49FC-A02C-97D97000DF35}"/>
    <hyperlink ref="T354" r:id="rId885" xr:uid="{58EDEFE9-C636-4320-BD90-AD435EC6F84B}"/>
    <hyperlink ref="F212" r:id="rId886" xr:uid="{2B4B55A4-0432-46CE-92D9-2A7EC4EE79DC}"/>
    <hyperlink ref="F243" r:id="rId887" xr:uid="{D958C02A-3159-41EE-B381-2E54AADFFEF4}"/>
    <hyperlink ref="F202" r:id="rId888" xr:uid="{41BCD25C-5070-412C-9757-1667F1CDAF0D}"/>
    <hyperlink ref="F248" r:id="rId889" xr:uid="{58066804-DEB8-427B-A6B4-BF784A14D0BD}"/>
    <hyperlink ref="F249" r:id="rId890" xr:uid="{42A8C441-2135-4EF8-96B9-00EB16382585}"/>
    <hyperlink ref="F68" r:id="rId891" xr:uid="{A52BBF07-AD68-4FDC-976A-D32B312CA554}"/>
    <hyperlink ref="T261" r:id="rId892" xr:uid="{80BB1DD9-6D32-4310-8070-FDB6BF942522}"/>
    <hyperlink ref="T283" r:id="rId893" xr:uid="{59E2952D-3B5E-402A-AEE9-122FD0C660D5}"/>
    <hyperlink ref="T284" r:id="rId894" xr:uid="{18662908-C846-4FC0-AEBB-DA682C867BD0}"/>
    <hyperlink ref="T287" r:id="rId895" xr:uid="{04714575-B0FC-40D8-B5BE-BD831AB2F772}"/>
    <hyperlink ref="T288" r:id="rId896" xr:uid="{465CED3B-DD73-490E-8992-9413B4942A87}"/>
    <hyperlink ref="T289" r:id="rId897" xr:uid="{5A15D8CA-3477-4147-B449-EC4F1D6D3B53}"/>
    <hyperlink ref="T291" r:id="rId898" xr:uid="{93AB0DE1-069F-4C2E-99C1-43BDF2E75486}"/>
    <hyperlink ref="T293" r:id="rId899" xr:uid="{7EA52393-7DF3-4502-A4D0-E6EFE0EF3C83}"/>
    <hyperlink ref="T297" r:id="rId900" xr:uid="{9D6553E8-00AC-417D-AFD9-58CD34FE88C7}"/>
    <hyperlink ref="T298" r:id="rId901" xr:uid="{A7C23C7F-A390-41A4-9F64-ACB7BF82CCF3}"/>
    <hyperlink ref="T300" r:id="rId902" xr:uid="{8EB108CB-564C-4C41-BB48-D2BF9F235CEA}"/>
    <hyperlink ref="F305" r:id="rId903" xr:uid="{E990827E-B768-4B8A-8B3E-22F5AEF6FF81}"/>
    <hyperlink ref="F303" r:id="rId904" xr:uid="{F8885E60-7ECA-4091-B2ED-15E6755985DE}"/>
    <hyperlink ref="T274" r:id="rId905" xr:uid="{8CCDDC7F-4A48-4480-A816-5585FFCE50EB}"/>
    <hyperlink ref="T275" r:id="rId906" xr:uid="{17ECD5E3-610B-467A-8EB5-7DE71C96F3E1}"/>
    <hyperlink ref="F302" r:id="rId907" xr:uid="{37522EA0-0F2F-42BD-87B7-ABD8619BE4D4}"/>
    <hyperlink ref="T360" r:id="rId908" xr:uid="{89237A35-356B-4115-A581-9FCB8AD197EE}"/>
    <hyperlink ref="T308" r:id="rId909" xr:uid="{207FF153-8193-4632-A66E-6665EECFF9DB}"/>
    <hyperlink ref="T331" r:id="rId910" xr:uid="{9AB6141C-DC03-4B38-BDED-F7CEE1360ED2}"/>
    <hyperlink ref="F161" r:id="rId911" xr:uid="{FED99D23-50CA-440F-AC06-BCCD81E92966}"/>
    <hyperlink ref="T161" r:id="rId912" xr:uid="{113A6B86-A895-4625-8A80-4F1870AD6482}"/>
    <hyperlink ref="F250" r:id="rId913" xr:uid="{5EC53863-D1E6-4C5E-BE01-D9F2C009DC13}"/>
    <hyperlink ref="T723" r:id="rId914" xr:uid="{9060757A-E030-431E-8F31-4F453C8198A2}"/>
    <hyperlink ref="T86" r:id="rId915" xr:uid="{FCEA77C5-B8A3-465E-BB2C-B7CC3E20CBB3}"/>
    <hyperlink ref="F100" r:id="rId916" xr:uid="{46D431C7-0481-49AB-80B4-E33798FB07ED}"/>
    <hyperlink ref="T333" r:id="rId917" xr:uid="{E29F4492-2886-4FB9-B938-4EB43D9CB66D}"/>
    <hyperlink ref="T91" r:id="rId918" xr:uid="{54D41384-A712-441E-BDA3-AAC28A8FFA60}"/>
    <hyperlink ref="T92" r:id="rId919" xr:uid="{A8FF6B6A-743B-4671-A283-2EBB796ADFB6}"/>
    <hyperlink ref="T514" r:id="rId920" xr:uid="{F9710FF2-5014-4195-AB58-74DA4CAC3E42}"/>
    <hyperlink ref="T476" r:id="rId921" xr:uid="{B0D23C19-CC2B-4772-A01C-FA740176968E}"/>
    <hyperlink ref="T478" r:id="rId922" xr:uid="{AFF68917-B166-4ED4-90BC-3251E1B50653}"/>
    <hyperlink ref="T481" r:id="rId923" xr:uid="{7FBCAD48-A05F-465E-96CD-EA4FDCDA5B69}"/>
    <hyperlink ref="T3" r:id="rId924" xr:uid="{79E41479-32A7-4DDD-91EB-8A7018F8A93E}"/>
    <hyperlink ref="T533" r:id="rId925" xr:uid="{2CF6B02A-453B-42CA-8655-69303D8F0040}"/>
    <hyperlink ref="T521" r:id="rId926" xr:uid="{AA8DFA4A-F5ED-4574-8C65-5CEE940D7CCE}"/>
    <hyperlink ref="T560" r:id="rId927" xr:uid="{54B1973C-EB36-4F00-9F9A-F75C515D6942}"/>
    <hyperlink ref="T19" r:id="rId928" xr:uid="{C0C540A6-0C93-4334-A775-780139CE85A6}"/>
    <hyperlink ref="T21" r:id="rId929" xr:uid="{D2A6ECE6-0AF3-4AE9-98E0-D51CE5D10C95}"/>
    <hyperlink ref="T31" r:id="rId930" xr:uid="{4D2EE245-FC66-466E-9491-67B440ADA894}"/>
    <hyperlink ref="T35" r:id="rId931" xr:uid="{F7EA47CD-837B-48DE-A2DB-F7A9081AD721}"/>
    <hyperlink ref="T38" r:id="rId932" xr:uid="{EF68E5C2-DEEB-47C4-90ED-2A1E90C1C0E9}"/>
    <hyperlink ref="T39" r:id="rId933" xr:uid="{899BFCD2-85E9-4348-A2AD-F887E92DBB39}"/>
    <hyperlink ref="T42" r:id="rId934" xr:uid="{9C0E6C08-DDA3-40CB-91CE-5DB2176C7476}"/>
    <hyperlink ref="T44" r:id="rId935" xr:uid="{17146483-6AAE-4368-94F8-E2BC63817236}"/>
    <hyperlink ref="T47" r:id="rId936" xr:uid="{4332599F-6C91-461D-B121-C91380476651}"/>
    <hyperlink ref="T55" r:id="rId937" xr:uid="{E1FFA549-F838-4894-B8D9-9EFDA86B54F3}"/>
    <hyperlink ref="T68" r:id="rId938" xr:uid="{210F4109-4C87-43B3-AC06-3FAF15B496EC}"/>
    <hyperlink ref="T72" r:id="rId939" xr:uid="{2845F3AC-050F-4DC2-AB2B-0D8F38A6410E}"/>
    <hyperlink ref="T75" r:id="rId940" xr:uid="{BCFC8587-1BDB-4C55-B847-8C7DFA6F7F87}"/>
    <hyperlink ref="T84" r:id="rId941" xr:uid="{9A50F39F-5918-45C4-93C8-D9B4E49796F5}"/>
    <hyperlink ref="T87" r:id="rId942" xr:uid="{CE7763A7-4B75-4791-A725-149734823521}"/>
    <hyperlink ref="T89" r:id="rId943" xr:uid="{869D4B76-6E1F-497B-A362-D305BDA4ED64}"/>
    <hyperlink ref="T94" r:id="rId944" xr:uid="{AAE82606-B3DF-47BD-92D7-77F0484481CD}"/>
    <hyperlink ref="T96" r:id="rId945" xr:uid="{E1134653-086D-47DE-AB74-FC2C3E1A64B9}"/>
    <hyperlink ref="T102" r:id="rId946" xr:uid="{FD0E5A13-2E1A-4CD8-B707-A75A9E00D765}"/>
    <hyperlink ref="T103" r:id="rId947" xr:uid="{011BB221-4EE0-4BFE-9BA0-1A7982BF29A8}"/>
    <hyperlink ref="T111" r:id="rId948" xr:uid="{1E2D0C11-EA4B-4475-8F92-0F285BF022BE}"/>
    <hyperlink ref="T117" r:id="rId949" xr:uid="{815BEF99-FB87-4D33-86BE-A87A2F6F2EA1}"/>
    <hyperlink ref="T126" r:id="rId950" xr:uid="{74E7A951-7A33-475B-9458-E2359B4D006D}"/>
    <hyperlink ref="T127" r:id="rId951" xr:uid="{75F9FA13-AF8F-45D7-9014-3C2852E57A64}"/>
    <hyperlink ref="T130" r:id="rId952" xr:uid="{ECEE113B-5274-43AA-9455-EAC56943DA39}"/>
    <hyperlink ref="T131" r:id="rId953" xr:uid="{E8BD8E3E-9F4C-4308-95BB-77E02F938F9E}"/>
  </hyperlinks>
  <pageMargins left="0.7" right="0.7" top="0.75" bottom="0.75" header="0.3" footer="0.3"/>
  <pageSetup paperSize="9" orientation="portrait" r:id="rId95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4AEA7-0315-4AE4-920F-059B8DC091C8}">
  <sheetPr codeName="Sheet10">
    <tabColor theme="8" tint="0.39997558519241921"/>
  </sheetPr>
  <dimension ref="A1:BF596"/>
  <sheetViews>
    <sheetView zoomScale="85" zoomScaleNormal="85" workbookViewId="0">
      <pane ySplit="2" topLeftCell="A119" activePane="bottomLeft" state="frozen"/>
      <selection activeCell="AK338" sqref="AK338"/>
      <selection pane="bottomLeft" activeCell="AT121" sqref="AT121"/>
    </sheetView>
  </sheetViews>
  <sheetFormatPr defaultColWidth="7.88671875" defaultRowHeight="19.5" outlineLevelCol="1"/>
  <cols>
    <col min="1" max="1" width="7.33203125" style="175" customWidth="1"/>
    <col min="2" max="2" width="26.21875" customWidth="1"/>
    <col min="3" max="3" width="7.44140625" customWidth="1"/>
    <col min="4" max="7" width="0.5546875" hidden="1" customWidth="1"/>
    <col min="8" max="8" width="3.6640625" bestFit="1" customWidth="1"/>
    <col min="9" max="9" width="3.33203125" bestFit="1" customWidth="1"/>
    <col min="10" max="15" width="0.21875" customWidth="1"/>
    <col min="16" max="16" width="10.6640625" customWidth="1"/>
    <col min="17" max="17" width="5.77734375" customWidth="1"/>
    <col min="18" max="18" width="8.33203125" customWidth="1"/>
    <col min="19" max="19" width="6.88671875" customWidth="1"/>
    <col min="20" max="25" width="9.109375" hidden="1" customWidth="1"/>
    <col min="26" max="26" width="9.109375" customWidth="1"/>
    <col min="27" max="27" width="8.109375" customWidth="1"/>
    <col min="28" max="28" width="9.44140625" customWidth="1" outlineLevel="1"/>
    <col min="29" max="29" width="13.6640625" style="349" bestFit="1" customWidth="1"/>
    <col min="30" max="30" width="1.109375" customWidth="1"/>
    <col min="31" max="31" width="0.6640625" customWidth="1"/>
    <col min="32" max="32" width="11.44140625" style="152" customWidth="1" outlineLevel="1"/>
    <col min="33" max="39" width="0.6640625" customWidth="1" outlineLevel="1"/>
    <col min="40" max="40" width="11.21875" customWidth="1" outlineLevel="1"/>
    <col min="41" max="41" width="0.6640625" customWidth="1" outlineLevel="1"/>
    <col min="42" max="43" width="0.44140625" customWidth="1" outlineLevel="1"/>
    <col min="44" max="44" width="0.5546875" customWidth="1" outlineLevel="1"/>
    <col min="45" max="45" width="7.6640625" customWidth="1"/>
    <col min="46" max="46" width="8.5546875" style="166" customWidth="1"/>
    <col min="47" max="47" width="8.77734375" customWidth="1" outlineLevel="1"/>
    <col min="48" max="48" width="8.6640625" style="19" customWidth="1"/>
    <col min="49" max="49" width="9.21875" customWidth="1"/>
  </cols>
  <sheetData>
    <row r="1" spans="1:58" ht="39">
      <c r="A1" s="175" t="s">
        <v>6966</v>
      </c>
      <c r="AB1" s="350" t="s">
        <v>764</v>
      </c>
      <c r="AC1" s="168" t="s">
        <v>6160</v>
      </c>
      <c r="AD1" s="169" t="s">
        <v>763</v>
      </c>
      <c r="AE1" t="s">
        <v>765</v>
      </c>
      <c r="AF1" s="161" t="s">
        <v>6961</v>
      </c>
      <c r="AG1" t="s">
        <v>2</v>
      </c>
      <c r="AH1" t="s">
        <v>3</v>
      </c>
      <c r="AI1" t="s">
        <v>4</v>
      </c>
      <c r="AJ1" t="s">
        <v>5</v>
      </c>
      <c r="AK1" t="s">
        <v>6</v>
      </c>
      <c r="AL1" t="s">
        <v>7</v>
      </c>
      <c r="AM1" t="s">
        <v>8</v>
      </c>
      <c r="AN1" s="168" t="s">
        <v>6963</v>
      </c>
      <c r="AO1" t="s">
        <v>9</v>
      </c>
      <c r="AP1" s="169" t="s">
        <v>10</v>
      </c>
      <c r="AQ1" t="s">
        <v>11</v>
      </c>
      <c r="AS1" s="173"/>
      <c r="AT1" s="172"/>
      <c r="AU1" s="349" t="s">
        <v>6966</v>
      </c>
      <c r="AV1" s="171"/>
      <c r="AW1" s="191">
        <v>0</v>
      </c>
      <c r="AX1" s="191">
        <v>672707</v>
      </c>
      <c r="BB1" s="174"/>
      <c r="BE1" s="191"/>
      <c r="BF1" s="191"/>
    </row>
    <row r="2" spans="1:58" s="1" customFormat="1" ht="49.5">
      <c r="A2" s="359"/>
      <c r="B2" s="162" t="s">
        <v>5425</v>
      </c>
      <c r="C2" s="317" t="s">
        <v>8862</v>
      </c>
      <c r="D2" s="162"/>
      <c r="E2" s="162"/>
      <c r="F2" s="162" t="s">
        <v>1623</v>
      </c>
      <c r="G2" s="162" t="s">
        <v>8859</v>
      </c>
      <c r="H2" s="162"/>
      <c r="I2" s="162"/>
      <c r="J2" s="162" t="s">
        <v>5426</v>
      </c>
      <c r="K2" s="162" t="s">
        <v>5427</v>
      </c>
      <c r="L2" s="162" t="s">
        <v>366</v>
      </c>
      <c r="M2" s="162" t="s">
        <v>5428</v>
      </c>
      <c r="N2" s="162" t="s">
        <v>5429</v>
      </c>
      <c r="O2" s="162" t="s">
        <v>5430</v>
      </c>
      <c r="P2" s="162" t="s">
        <v>8860</v>
      </c>
      <c r="Q2" s="162"/>
      <c r="R2" s="317" t="s">
        <v>8863</v>
      </c>
      <c r="S2" s="162" t="s">
        <v>366</v>
      </c>
      <c r="T2" s="162" t="s">
        <v>2387</v>
      </c>
      <c r="U2" s="162" t="s">
        <v>5432</v>
      </c>
      <c r="V2" s="162" t="s">
        <v>5429</v>
      </c>
      <c r="W2" s="162" t="s">
        <v>5433</v>
      </c>
      <c r="X2" s="162" t="s">
        <v>5434</v>
      </c>
      <c r="Y2" s="162" t="s">
        <v>8861</v>
      </c>
      <c r="Z2" s="317" t="s">
        <v>8864</v>
      </c>
      <c r="AA2" s="317" t="s">
        <v>8865</v>
      </c>
      <c r="AB2" s="162"/>
      <c r="AC2" s="163"/>
      <c r="AD2" s="163"/>
      <c r="AE2" s="163"/>
      <c r="AF2" s="164" t="s">
        <v>30</v>
      </c>
      <c r="AG2" s="163"/>
      <c r="AH2" s="163"/>
      <c r="AI2" s="163"/>
      <c r="AJ2" s="163"/>
      <c r="AK2" s="163"/>
      <c r="AL2" s="163"/>
      <c r="AM2" s="163"/>
      <c r="AN2" s="163" t="s">
        <v>3921</v>
      </c>
      <c r="AO2" s="163"/>
      <c r="AP2" s="163"/>
      <c r="AQ2" s="163"/>
      <c r="AR2" s="176" t="s">
        <v>1</v>
      </c>
      <c r="AS2" s="162" t="s">
        <v>5346</v>
      </c>
      <c r="AT2" s="192" t="s">
        <v>7309</v>
      </c>
      <c r="AU2" s="192"/>
      <c r="AV2" s="165"/>
      <c r="AW2" s="2">
        <v>900</v>
      </c>
      <c r="AX2" s="2">
        <v>672706</v>
      </c>
      <c r="BE2" s="2"/>
      <c r="BF2" s="2"/>
    </row>
    <row r="3" spans="1:58">
      <c r="B3" s="11" t="s">
        <v>5630</v>
      </c>
      <c r="C3" s="160" t="s">
        <v>1882</v>
      </c>
      <c r="D3" s="134"/>
      <c r="E3" s="132"/>
      <c r="F3" s="235">
        <v>13</v>
      </c>
      <c r="G3" s="132"/>
      <c r="H3" s="133" t="s">
        <v>1964</v>
      </c>
      <c r="I3" s="133">
        <v>83</v>
      </c>
      <c r="J3" s="135" t="s">
        <v>2017</v>
      </c>
      <c r="K3" s="236" t="s">
        <v>3996</v>
      </c>
      <c r="L3" s="236">
        <v>0</v>
      </c>
      <c r="M3" s="237">
        <v>34500</v>
      </c>
      <c r="N3" s="238">
        <v>30409.090909090908</v>
      </c>
      <c r="O3" s="144">
        <v>0.27689387144992522</v>
      </c>
      <c r="P3" s="248">
        <v>1074476196</v>
      </c>
      <c r="Q3" s="303" t="s">
        <v>8003</v>
      </c>
      <c r="R3" s="194">
        <v>37800</v>
      </c>
      <c r="S3" s="11"/>
      <c r="T3" s="239">
        <v>37800</v>
      </c>
      <c r="U3" s="136">
        <v>21989</v>
      </c>
      <c r="V3" s="240">
        <v>33409.090909090904</v>
      </c>
      <c r="W3" s="142">
        <v>0.18037681159420282</v>
      </c>
      <c r="X3" s="137">
        <v>0.34182585034013596</v>
      </c>
      <c r="Y3" s="145"/>
      <c r="Z3" s="189">
        <v>37058</v>
      </c>
      <c r="AA3" s="187">
        <v>40723</v>
      </c>
      <c r="AB3" s="319"/>
      <c r="AC3" s="202">
        <v>1074476196</v>
      </c>
      <c r="AF3" s="153">
        <v>37800</v>
      </c>
      <c r="AN3" s="124" t="s">
        <v>1882</v>
      </c>
      <c r="AS3">
        <v>0</v>
      </c>
      <c r="AT3" s="166">
        <v>672707</v>
      </c>
      <c r="AU3" s="352" t="s">
        <v>8884</v>
      </c>
      <c r="AV3" s="18"/>
    </row>
    <row r="4" spans="1:58">
      <c r="B4" s="11" t="s">
        <v>1129</v>
      </c>
      <c r="C4" s="160" t="s">
        <v>6940</v>
      </c>
      <c r="D4" s="134"/>
      <c r="E4" s="132"/>
      <c r="F4" s="235">
        <v>11</v>
      </c>
      <c r="G4" s="132">
        <v>173</v>
      </c>
      <c r="H4" s="133" t="s">
        <v>1964</v>
      </c>
      <c r="I4" s="133">
        <v>84</v>
      </c>
      <c r="J4" s="135" t="s">
        <v>2014</v>
      </c>
      <c r="K4" s="236" t="s">
        <v>3997</v>
      </c>
      <c r="L4" s="236">
        <v>0</v>
      </c>
      <c r="M4" s="237">
        <v>36300</v>
      </c>
      <c r="N4" s="238">
        <v>32045.454545454544</v>
      </c>
      <c r="O4" s="144">
        <v>7.038297872340421E-2</v>
      </c>
      <c r="P4" s="197">
        <v>1074475997</v>
      </c>
      <c r="Q4" s="306" t="s">
        <v>8004</v>
      </c>
      <c r="R4" s="194">
        <v>37200</v>
      </c>
      <c r="S4" s="11">
        <v>900</v>
      </c>
      <c r="T4" s="239">
        <v>37200</v>
      </c>
      <c r="U4" s="136">
        <v>29790</v>
      </c>
      <c r="V4" s="240">
        <v>32863.63636363636</v>
      </c>
      <c r="W4" s="142">
        <v>0.10402203856749304</v>
      </c>
      <c r="X4" s="137">
        <v>9.3526970954356761E-2</v>
      </c>
      <c r="Y4" s="145"/>
      <c r="Z4" s="189">
        <v>36470</v>
      </c>
      <c r="AA4" s="187">
        <v>40076</v>
      </c>
      <c r="AB4" s="319"/>
      <c r="AC4" s="202">
        <v>1074475997</v>
      </c>
      <c r="AF4" s="153">
        <v>37200</v>
      </c>
      <c r="AN4" s="124" t="s">
        <v>7612</v>
      </c>
      <c r="AS4">
        <v>900</v>
      </c>
      <c r="AT4" s="166">
        <v>672706</v>
      </c>
      <c r="AU4" s="352" t="s">
        <v>8884</v>
      </c>
      <c r="AV4" s="18"/>
    </row>
    <row r="5" spans="1:58">
      <c r="B5" s="11" t="s">
        <v>1130</v>
      </c>
      <c r="C5" s="160" t="s">
        <v>6941</v>
      </c>
      <c r="D5" s="134"/>
      <c r="E5" s="132"/>
      <c r="F5" s="235">
        <v>12</v>
      </c>
      <c r="G5" s="132">
        <v>2102</v>
      </c>
      <c r="H5" s="133" t="s">
        <v>1964</v>
      </c>
      <c r="I5" s="133">
        <v>85</v>
      </c>
      <c r="J5" s="135" t="s">
        <v>3998</v>
      </c>
      <c r="K5" s="236" t="s">
        <v>6954</v>
      </c>
      <c r="L5" s="236">
        <v>0</v>
      </c>
      <c r="M5" s="237">
        <v>35400</v>
      </c>
      <c r="N5" s="238">
        <v>31227.272727272724</v>
      </c>
      <c r="O5" s="144">
        <v>0.11071324599708871</v>
      </c>
      <c r="P5" s="197">
        <v>1074476014</v>
      </c>
      <c r="Q5" s="306" t="s">
        <v>8005</v>
      </c>
      <c r="R5" s="194">
        <v>35400</v>
      </c>
      <c r="S5" s="11"/>
      <c r="T5" s="239">
        <v>35400</v>
      </c>
      <c r="U5" s="136">
        <v>27770</v>
      </c>
      <c r="V5" s="240">
        <v>31227.272727272724</v>
      </c>
      <c r="W5" s="142">
        <v>7.7316384180790898E-2</v>
      </c>
      <c r="X5" s="137">
        <v>0.11071324599708871</v>
      </c>
      <c r="Y5" s="145"/>
      <c r="Z5" s="189">
        <v>34705</v>
      </c>
      <c r="AA5" s="187">
        <v>38137</v>
      </c>
      <c r="AB5" s="319"/>
      <c r="AC5" s="202">
        <v>1074476014</v>
      </c>
      <c r="AF5" s="153">
        <v>35400</v>
      </c>
      <c r="AN5" s="124" t="s">
        <v>7610</v>
      </c>
      <c r="AS5">
        <v>0</v>
      </c>
      <c r="AT5" s="166">
        <v>672707</v>
      </c>
      <c r="AU5" s="352" t="s">
        <v>8884</v>
      </c>
      <c r="AV5" s="18"/>
    </row>
    <row r="6" spans="1:58">
      <c r="B6" s="11" t="s">
        <v>5631</v>
      </c>
      <c r="C6" s="310" t="s">
        <v>6942</v>
      </c>
      <c r="D6" s="134"/>
      <c r="E6" s="132"/>
      <c r="F6" s="235">
        <v>8</v>
      </c>
      <c r="G6" s="132">
        <v>440</v>
      </c>
      <c r="H6" s="133" t="s">
        <v>1964</v>
      </c>
      <c r="I6" s="133">
        <v>87</v>
      </c>
      <c r="J6" s="135"/>
      <c r="K6" s="236"/>
      <c r="L6" s="236"/>
      <c r="M6" s="237">
        <v>36500</v>
      </c>
      <c r="N6" s="238">
        <v>32227.272727272724</v>
      </c>
      <c r="O6" s="144">
        <v>0.12155148095909724</v>
      </c>
      <c r="P6" s="197">
        <v>1074475979</v>
      </c>
      <c r="Q6" s="304" t="s">
        <v>8007</v>
      </c>
      <c r="R6" s="194">
        <v>36500</v>
      </c>
      <c r="S6" s="11"/>
      <c r="T6" s="239">
        <v>36500</v>
      </c>
      <c r="U6" s="136">
        <v>28310</v>
      </c>
      <c r="V6" s="240">
        <v>32227.272727272724</v>
      </c>
      <c r="W6" s="142" t="s">
        <v>152</v>
      </c>
      <c r="X6" s="137">
        <v>0.12155148095909724</v>
      </c>
      <c r="Y6" s="145">
        <v>9</v>
      </c>
      <c r="Z6" s="189">
        <v>35784</v>
      </c>
      <c r="AA6" s="187">
        <v>39323</v>
      </c>
      <c r="AB6" s="319"/>
      <c r="AC6" s="202">
        <v>1074475979</v>
      </c>
      <c r="AF6" s="153">
        <v>36500</v>
      </c>
      <c r="AN6" s="124" t="s">
        <v>8920</v>
      </c>
      <c r="AS6">
        <v>0</v>
      </c>
      <c r="AT6" s="166">
        <v>672707</v>
      </c>
      <c r="AU6" s="352" t="s">
        <v>8884</v>
      </c>
      <c r="AV6" s="18"/>
    </row>
    <row r="7" spans="1:58">
      <c r="B7" s="11" t="s">
        <v>5631</v>
      </c>
      <c r="C7" s="310" t="s">
        <v>6942</v>
      </c>
      <c r="D7" s="134"/>
      <c r="E7" s="132"/>
      <c r="F7" s="235">
        <v>26</v>
      </c>
      <c r="G7" s="132"/>
      <c r="H7" s="133" t="s">
        <v>1964</v>
      </c>
      <c r="I7" s="133">
        <v>87</v>
      </c>
      <c r="J7" s="135"/>
      <c r="K7" s="236"/>
      <c r="L7" s="236"/>
      <c r="M7" s="237">
        <v>36500</v>
      </c>
      <c r="N7" s="238">
        <v>32227.272727272724</v>
      </c>
      <c r="O7" s="144">
        <v>0.21606770098730599</v>
      </c>
      <c r="P7" s="197">
        <v>1074475961</v>
      </c>
      <c r="Q7" s="304" t="s">
        <v>8008</v>
      </c>
      <c r="R7" s="194">
        <v>36500</v>
      </c>
      <c r="S7" s="11"/>
      <c r="T7" s="239">
        <v>36500</v>
      </c>
      <c r="U7" s="136">
        <v>25264</v>
      </c>
      <c r="V7" s="240">
        <v>32227.272727272724</v>
      </c>
      <c r="W7" s="142" t="s">
        <v>152</v>
      </c>
      <c r="X7" s="137">
        <v>0.21606770098730599</v>
      </c>
      <c r="Y7" s="145"/>
      <c r="Z7" s="189">
        <v>35784</v>
      </c>
      <c r="AA7" s="187">
        <v>39323</v>
      </c>
      <c r="AB7" s="319"/>
      <c r="AC7" s="202">
        <v>1074475961</v>
      </c>
      <c r="AF7" s="153">
        <v>36500</v>
      </c>
      <c r="AN7" s="124" t="s">
        <v>8920</v>
      </c>
      <c r="AS7">
        <v>0</v>
      </c>
      <c r="AT7" s="166">
        <v>672707</v>
      </c>
      <c r="AU7" s="352" t="s">
        <v>8884</v>
      </c>
      <c r="AV7" s="18"/>
    </row>
    <row r="8" spans="1:58">
      <c r="B8" s="11" t="s">
        <v>5457</v>
      </c>
      <c r="C8" s="310" t="s">
        <v>6833</v>
      </c>
      <c r="D8" s="134"/>
      <c r="E8" s="132"/>
      <c r="F8" s="235"/>
      <c r="G8" s="132"/>
      <c r="H8" s="133"/>
      <c r="I8" s="133"/>
      <c r="J8" s="135"/>
      <c r="K8" s="236"/>
      <c r="L8" s="236"/>
      <c r="M8" s="237"/>
      <c r="N8" s="238"/>
      <c r="O8" s="144"/>
      <c r="P8" s="197">
        <v>1074475779</v>
      </c>
      <c r="Q8" s="304"/>
      <c r="R8" s="194">
        <v>29500</v>
      </c>
      <c r="S8" s="11"/>
      <c r="T8" s="239"/>
      <c r="U8" s="136"/>
      <c r="V8" s="240"/>
      <c r="W8" s="142"/>
      <c r="X8" s="137"/>
      <c r="Y8" s="145"/>
      <c r="Z8" s="189">
        <v>28921</v>
      </c>
      <c r="AA8" s="187">
        <v>31781</v>
      </c>
      <c r="AB8" s="319"/>
      <c r="AC8" s="202">
        <v>1074475779</v>
      </c>
      <c r="AF8" s="153">
        <v>29500</v>
      </c>
      <c r="AN8" s="124" t="s">
        <v>5312</v>
      </c>
      <c r="AS8">
        <v>0</v>
      </c>
      <c r="AT8" s="166">
        <v>672707</v>
      </c>
      <c r="AU8" s="352" t="s">
        <v>8883</v>
      </c>
      <c r="AV8" s="18"/>
    </row>
    <row r="9" spans="1:58">
      <c r="B9" s="11" t="s">
        <v>1883</v>
      </c>
      <c r="C9" s="310" t="s">
        <v>6787</v>
      </c>
      <c r="D9" s="134"/>
      <c r="E9" s="132"/>
      <c r="F9" s="235"/>
      <c r="G9" s="132"/>
      <c r="H9" s="133"/>
      <c r="I9" s="133"/>
      <c r="J9" s="135"/>
      <c r="K9" s="236"/>
      <c r="L9" s="236"/>
      <c r="M9" s="237"/>
      <c r="N9" s="238"/>
      <c r="O9" s="144"/>
      <c r="P9" s="197">
        <v>1074475859</v>
      </c>
      <c r="Q9" s="304"/>
      <c r="R9" s="194">
        <v>5700</v>
      </c>
      <c r="S9" s="11">
        <v>900</v>
      </c>
      <c r="T9" s="239"/>
      <c r="U9" s="136"/>
      <c r="V9" s="240"/>
      <c r="W9" s="142"/>
      <c r="X9" s="137"/>
      <c r="Y9" s="145"/>
      <c r="Z9" s="189">
        <v>5588</v>
      </c>
      <c r="AA9" s="187">
        <v>6140</v>
      </c>
      <c r="AB9" s="319"/>
      <c r="AC9" s="202">
        <v>1074475859</v>
      </c>
      <c r="AF9" s="153">
        <v>5700</v>
      </c>
      <c r="AN9" s="124" t="s">
        <v>1859</v>
      </c>
      <c r="AS9">
        <v>900</v>
      </c>
      <c r="AT9" s="166">
        <v>672706</v>
      </c>
      <c r="AU9" s="352" t="s">
        <v>8883</v>
      </c>
      <c r="AV9" s="18"/>
    </row>
    <row r="10" spans="1:58">
      <c r="B10" s="11" t="s">
        <v>966</v>
      </c>
      <c r="C10" s="310" t="s">
        <v>6825</v>
      </c>
      <c r="D10" s="134"/>
      <c r="E10" s="132"/>
      <c r="F10" s="235"/>
      <c r="G10" s="132"/>
      <c r="H10" s="133"/>
      <c r="I10" s="133"/>
      <c r="J10" s="135"/>
      <c r="K10" s="236"/>
      <c r="L10" s="236"/>
      <c r="M10" s="237"/>
      <c r="N10" s="238"/>
      <c r="O10" s="144"/>
      <c r="P10" s="197">
        <v>1074476172</v>
      </c>
      <c r="Q10" s="304"/>
      <c r="R10" s="194">
        <v>32129</v>
      </c>
      <c r="S10" s="11"/>
      <c r="T10" s="239"/>
      <c r="U10" s="136"/>
      <c r="V10" s="240"/>
      <c r="W10" s="142"/>
      <c r="X10" s="137"/>
      <c r="Y10" s="145"/>
      <c r="Z10" s="189">
        <v>31499</v>
      </c>
      <c r="AA10" s="187">
        <v>34614</v>
      </c>
      <c r="AB10" s="319"/>
      <c r="AC10" s="202">
        <v>1074476172</v>
      </c>
      <c r="AF10" s="153">
        <v>32129</v>
      </c>
      <c r="AN10" s="124" t="s">
        <v>2025</v>
      </c>
      <c r="AS10">
        <v>0</v>
      </c>
      <c r="AT10" s="166">
        <v>672707</v>
      </c>
      <c r="AU10" s="352" t="s">
        <v>8883</v>
      </c>
      <c r="AV10" s="18"/>
    </row>
    <row r="11" spans="1:58">
      <c r="B11" s="11" t="s">
        <v>946</v>
      </c>
      <c r="C11" s="310" t="s">
        <v>6822</v>
      </c>
      <c r="D11" s="134"/>
      <c r="E11" s="132"/>
      <c r="F11" s="235"/>
      <c r="G11" s="132"/>
      <c r="H11" s="133"/>
      <c r="I11" s="133"/>
      <c r="J11" s="135"/>
      <c r="K11" s="236"/>
      <c r="L11" s="236"/>
      <c r="M11" s="237"/>
      <c r="N11" s="238"/>
      <c r="O11" s="144"/>
      <c r="P11" s="197">
        <v>1074476176</v>
      </c>
      <c r="Q11" s="304"/>
      <c r="R11" s="194">
        <v>30000</v>
      </c>
      <c r="S11" s="11"/>
      <c r="T11" s="239"/>
      <c r="U11" s="136"/>
      <c r="V11" s="240"/>
      <c r="W11" s="142"/>
      <c r="X11" s="137"/>
      <c r="Y11" s="145"/>
      <c r="Z11" s="189">
        <v>29411</v>
      </c>
      <c r="AA11" s="187">
        <v>32319</v>
      </c>
      <c r="AB11" s="319"/>
      <c r="AC11" s="202">
        <v>1074476176</v>
      </c>
      <c r="AF11" s="153">
        <v>30000</v>
      </c>
      <c r="AN11" s="124" t="s">
        <v>3919</v>
      </c>
      <c r="AS11">
        <v>0</v>
      </c>
      <c r="AT11" s="166">
        <v>672707</v>
      </c>
      <c r="AU11" s="352" t="s">
        <v>8883</v>
      </c>
      <c r="AV11" s="18"/>
    </row>
    <row r="12" spans="1:58">
      <c r="B12" s="11" t="s">
        <v>932</v>
      </c>
      <c r="C12" s="310" t="s">
        <v>6816</v>
      </c>
      <c r="D12" s="134"/>
      <c r="E12" s="132"/>
      <c r="F12" s="235"/>
      <c r="G12" s="132"/>
      <c r="H12" s="133"/>
      <c r="I12" s="133"/>
      <c r="J12" s="135"/>
      <c r="K12" s="236"/>
      <c r="L12" s="236"/>
      <c r="M12" s="237"/>
      <c r="N12" s="238"/>
      <c r="O12" s="144"/>
      <c r="P12" s="197">
        <v>1074476177</v>
      </c>
      <c r="Q12" s="304"/>
      <c r="R12" s="194">
        <v>23190</v>
      </c>
      <c r="S12" s="11"/>
      <c r="T12" s="239"/>
      <c r="U12" s="136"/>
      <c r="V12" s="240"/>
      <c r="W12" s="142"/>
      <c r="X12" s="137"/>
      <c r="Y12" s="145"/>
      <c r="Z12" s="189">
        <v>22735</v>
      </c>
      <c r="AA12" s="187">
        <v>24983</v>
      </c>
      <c r="AB12" s="319"/>
      <c r="AC12" s="202">
        <v>1074476177</v>
      </c>
      <c r="AF12" s="153">
        <v>23190</v>
      </c>
      <c r="AN12" s="124" t="s">
        <v>167</v>
      </c>
      <c r="AS12">
        <v>0</v>
      </c>
      <c r="AT12" s="166">
        <v>672707</v>
      </c>
      <c r="AU12" s="352" t="s">
        <v>8883</v>
      </c>
      <c r="AV12" s="18"/>
    </row>
    <row r="13" spans="1:58">
      <c r="B13" s="11" t="s">
        <v>928</v>
      </c>
      <c r="C13" s="310" t="s">
        <v>6816</v>
      </c>
      <c r="D13" s="134"/>
      <c r="E13" s="132"/>
      <c r="F13" s="235"/>
      <c r="G13" s="132"/>
      <c r="H13" s="133"/>
      <c r="I13" s="133"/>
      <c r="J13" s="135"/>
      <c r="K13" s="236"/>
      <c r="L13" s="236"/>
      <c r="M13" s="237"/>
      <c r="N13" s="238"/>
      <c r="O13" s="144"/>
      <c r="P13" s="197">
        <v>1074476179</v>
      </c>
      <c r="Q13" s="304"/>
      <c r="R13" s="194">
        <v>22999</v>
      </c>
      <c r="S13" s="11"/>
      <c r="T13" s="239"/>
      <c r="U13" s="136"/>
      <c r="V13" s="240"/>
      <c r="W13" s="142"/>
      <c r="X13" s="137"/>
      <c r="Y13" s="145"/>
      <c r="Z13" s="189">
        <v>22548</v>
      </c>
      <c r="AA13" s="187">
        <v>24778</v>
      </c>
      <c r="AB13" s="319"/>
      <c r="AC13" s="202">
        <v>1074476179</v>
      </c>
      <c r="AF13" s="153">
        <v>22999</v>
      </c>
      <c r="AN13" s="124" t="s">
        <v>167</v>
      </c>
      <c r="AS13">
        <v>0</v>
      </c>
      <c r="AT13" s="166">
        <v>672707</v>
      </c>
      <c r="AU13" s="352" t="s">
        <v>8883</v>
      </c>
      <c r="AV13" s="18"/>
    </row>
    <row r="14" spans="1:58">
      <c r="B14" s="11" t="s">
        <v>896</v>
      </c>
      <c r="C14" s="310" t="s">
        <v>6802</v>
      </c>
      <c r="D14" s="134"/>
      <c r="E14" s="132"/>
      <c r="F14" s="235"/>
      <c r="G14" s="132"/>
      <c r="H14" s="133"/>
      <c r="I14" s="133"/>
      <c r="J14" s="135"/>
      <c r="K14" s="236"/>
      <c r="L14" s="236"/>
      <c r="M14" s="237"/>
      <c r="N14" s="238"/>
      <c r="O14" s="144"/>
      <c r="P14" s="197">
        <v>1074476184</v>
      </c>
      <c r="Q14" s="304"/>
      <c r="R14" s="194">
        <v>15137</v>
      </c>
      <c r="S14" s="11"/>
      <c r="T14" s="239"/>
      <c r="U14" s="136"/>
      <c r="V14" s="240"/>
      <c r="W14" s="142"/>
      <c r="X14" s="137"/>
      <c r="Y14" s="145"/>
      <c r="Z14" s="189">
        <v>14840</v>
      </c>
      <c r="AA14" s="187">
        <v>16307</v>
      </c>
      <c r="AB14" s="319"/>
      <c r="AC14" s="202">
        <v>1074476184</v>
      </c>
      <c r="AF14" s="153">
        <v>15137</v>
      </c>
      <c r="AN14" s="124" t="s">
        <v>2410</v>
      </c>
      <c r="AS14">
        <v>0</v>
      </c>
      <c r="AT14" s="166">
        <v>672707</v>
      </c>
      <c r="AU14" s="352" t="s">
        <v>8883</v>
      </c>
      <c r="AV14" s="18"/>
    </row>
    <row r="15" spans="1:58">
      <c r="B15" s="11" t="s">
        <v>936</v>
      </c>
      <c r="C15" s="310" t="s">
        <v>7225</v>
      </c>
      <c r="D15" s="134"/>
      <c r="E15" s="132"/>
      <c r="F15" s="235"/>
      <c r="G15" s="132"/>
      <c r="H15" s="133"/>
      <c r="I15" s="133"/>
      <c r="J15" s="135"/>
      <c r="K15" s="236"/>
      <c r="L15" s="236"/>
      <c r="M15" s="237"/>
      <c r="N15" s="238"/>
      <c r="O15" s="144"/>
      <c r="P15" s="197">
        <v>1074476366</v>
      </c>
      <c r="Q15" s="304"/>
      <c r="R15" s="194">
        <v>13099</v>
      </c>
      <c r="S15" s="11"/>
      <c r="T15" s="239"/>
      <c r="U15" s="136"/>
      <c r="V15" s="240"/>
      <c r="W15" s="142"/>
      <c r="X15" s="137"/>
      <c r="Y15" s="145"/>
      <c r="Z15" s="189">
        <v>12842</v>
      </c>
      <c r="AA15" s="187">
        <v>14112</v>
      </c>
      <c r="AB15" s="319"/>
      <c r="AC15" s="202">
        <v>1074476366</v>
      </c>
      <c r="AF15" s="153">
        <v>13099</v>
      </c>
      <c r="AN15" s="124" t="s">
        <v>7608</v>
      </c>
      <c r="AS15">
        <v>0</v>
      </c>
      <c r="AT15" s="166">
        <v>672707</v>
      </c>
      <c r="AU15" s="352" t="s">
        <v>8883</v>
      </c>
      <c r="AV15" s="18"/>
    </row>
    <row r="16" spans="1:58">
      <c r="B16" s="11" t="s">
        <v>720</v>
      </c>
      <c r="C16" s="310" t="s">
        <v>8403</v>
      </c>
      <c r="D16" s="134"/>
      <c r="E16" s="132"/>
      <c r="F16" s="235"/>
      <c r="G16" s="132"/>
      <c r="H16" s="133"/>
      <c r="I16" s="133"/>
      <c r="J16" s="135"/>
      <c r="K16" s="236"/>
      <c r="L16" s="236"/>
      <c r="M16" s="237"/>
      <c r="N16" s="238"/>
      <c r="O16" s="144"/>
      <c r="P16" s="197">
        <v>1074476643</v>
      </c>
      <c r="Q16" s="304"/>
      <c r="R16" s="194">
        <v>12400</v>
      </c>
      <c r="S16" s="11"/>
      <c r="T16" s="239"/>
      <c r="U16" s="136"/>
      <c r="V16" s="240"/>
      <c r="W16" s="142"/>
      <c r="X16" s="137"/>
      <c r="Y16" s="145"/>
      <c r="Z16" s="189">
        <v>12156</v>
      </c>
      <c r="AA16" s="187">
        <v>13358</v>
      </c>
      <c r="AB16" s="319"/>
      <c r="AC16" s="202">
        <v>1074476643</v>
      </c>
      <c r="AF16" s="153">
        <v>12400</v>
      </c>
      <c r="AN16" s="124" t="s">
        <v>1861</v>
      </c>
      <c r="AS16">
        <v>0</v>
      </c>
      <c r="AT16" s="166">
        <v>672707</v>
      </c>
      <c r="AU16" s="352" t="s">
        <v>8883</v>
      </c>
      <c r="AV16" s="18"/>
    </row>
    <row r="17" spans="2:48">
      <c r="B17" s="11" t="s">
        <v>5451</v>
      </c>
      <c r="C17" s="310" t="s">
        <v>6959</v>
      </c>
      <c r="D17" s="134"/>
      <c r="E17" s="132"/>
      <c r="F17" s="235"/>
      <c r="G17" s="132"/>
      <c r="H17" s="133"/>
      <c r="I17" s="133"/>
      <c r="J17" s="135"/>
      <c r="K17" s="236"/>
      <c r="L17" s="236"/>
      <c r="M17" s="237"/>
      <c r="N17" s="238"/>
      <c r="O17" s="144"/>
      <c r="P17" s="197">
        <v>1074735356</v>
      </c>
      <c r="Q17" s="304"/>
      <c r="R17" s="194">
        <v>23980</v>
      </c>
      <c r="S17" s="11"/>
      <c r="T17" s="239"/>
      <c r="U17" s="136"/>
      <c r="V17" s="240"/>
      <c r="W17" s="142"/>
      <c r="X17" s="137"/>
      <c r="Y17" s="145"/>
      <c r="Z17" s="189">
        <v>23509</v>
      </c>
      <c r="AA17" s="187">
        <v>25834</v>
      </c>
      <c r="AB17" s="319"/>
      <c r="AC17" s="202">
        <v>1074735356</v>
      </c>
      <c r="AF17" s="153">
        <v>23980</v>
      </c>
      <c r="AN17" s="124" t="s">
        <v>444</v>
      </c>
      <c r="AS17">
        <v>0</v>
      </c>
      <c r="AT17" s="166">
        <v>672707</v>
      </c>
      <c r="AU17" s="352" t="s">
        <v>8883</v>
      </c>
      <c r="AV17" s="18"/>
    </row>
    <row r="18" spans="2:48">
      <c r="B18" s="11" t="s">
        <v>8882</v>
      </c>
      <c r="C18" s="310" t="s">
        <v>8858</v>
      </c>
      <c r="D18" s="134"/>
      <c r="E18" s="132"/>
      <c r="F18" s="235"/>
      <c r="G18" s="132"/>
      <c r="H18" s="133"/>
      <c r="I18" s="133"/>
      <c r="J18" s="135"/>
      <c r="K18" s="236"/>
      <c r="L18" s="236"/>
      <c r="M18" s="237"/>
      <c r="N18" s="238"/>
      <c r="O18" s="144"/>
      <c r="P18" s="197">
        <v>1075483584</v>
      </c>
      <c r="Q18" s="304"/>
      <c r="R18" s="194">
        <v>18800</v>
      </c>
      <c r="S18" s="11"/>
      <c r="T18" s="239"/>
      <c r="U18" s="136"/>
      <c r="V18" s="240"/>
      <c r="W18" s="142"/>
      <c r="X18" s="137"/>
      <c r="Y18" s="145"/>
      <c r="Z18" s="189">
        <v>18431</v>
      </c>
      <c r="AA18" s="187">
        <v>20253</v>
      </c>
      <c r="AB18" s="319"/>
      <c r="AC18" s="202">
        <v>1075483584</v>
      </c>
      <c r="AF18" s="153">
        <v>18800</v>
      </c>
      <c r="AN18" s="124" t="s">
        <v>8857</v>
      </c>
      <c r="AS18">
        <v>0</v>
      </c>
      <c r="AT18" s="166">
        <v>672707</v>
      </c>
      <c r="AU18" s="352" t="s">
        <v>8883</v>
      </c>
      <c r="AV18" s="18"/>
    </row>
    <row r="19" spans="2:48">
      <c r="B19" s="11" t="s">
        <v>932</v>
      </c>
      <c r="C19" s="310" t="s">
        <v>167</v>
      </c>
      <c r="D19" s="134"/>
      <c r="E19" s="132"/>
      <c r="F19" s="235"/>
      <c r="G19" s="132"/>
      <c r="H19" s="133"/>
      <c r="I19" s="133"/>
      <c r="J19" s="135"/>
      <c r="K19" s="236"/>
      <c r="L19" s="236"/>
      <c r="M19" s="237"/>
      <c r="N19" s="238"/>
      <c r="O19" s="144"/>
      <c r="P19" s="197">
        <v>1074476177</v>
      </c>
      <c r="Q19" s="304"/>
      <c r="R19" s="194">
        <v>23190</v>
      </c>
      <c r="S19" s="11"/>
      <c r="T19" s="239"/>
      <c r="U19" s="136"/>
      <c r="V19" s="240"/>
      <c r="W19" s="142"/>
      <c r="X19" s="137"/>
      <c r="Y19" s="145"/>
      <c r="Z19" s="189">
        <v>22735</v>
      </c>
      <c r="AA19" s="187">
        <v>24983</v>
      </c>
      <c r="AB19" s="319"/>
      <c r="AC19" s="202">
        <v>1074476177</v>
      </c>
      <c r="AF19" s="153">
        <v>23190</v>
      </c>
      <c r="AN19" s="124" t="s">
        <v>167</v>
      </c>
      <c r="AS19">
        <v>0</v>
      </c>
      <c r="AT19" s="166">
        <v>672707</v>
      </c>
      <c r="AU19" s="352" t="s">
        <v>8910</v>
      </c>
      <c r="AV19" s="18"/>
    </row>
    <row r="20" spans="2:48">
      <c r="B20" s="11" t="s">
        <v>5457</v>
      </c>
      <c r="C20" s="310" t="s">
        <v>5312</v>
      </c>
      <c r="D20" s="134"/>
      <c r="E20" s="132"/>
      <c r="F20" s="235"/>
      <c r="G20" s="132"/>
      <c r="H20" s="133"/>
      <c r="I20" s="133"/>
      <c r="J20" s="135"/>
      <c r="K20" s="236"/>
      <c r="L20" s="236"/>
      <c r="M20" s="237"/>
      <c r="N20" s="238"/>
      <c r="O20" s="144"/>
      <c r="P20" s="197">
        <v>1074475779</v>
      </c>
      <c r="Q20" s="304"/>
      <c r="R20" s="194">
        <v>29500</v>
      </c>
      <c r="S20" s="11"/>
      <c r="T20" s="239"/>
      <c r="U20" s="136"/>
      <c r="V20" s="240"/>
      <c r="W20" s="142"/>
      <c r="X20" s="137"/>
      <c r="Y20" s="145"/>
      <c r="Z20" s="189">
        <v>28921</v>
      </c>
      <c r="AA20" s="187">
        <v>31781</v>
      </c>
      <c r="AB20" s="319"/>
      <c r="AC20" s="202">
        <v>1074475779</v>
      </c>
      <c r="AF20" s="153">
        <v>29500</v>
      </c>
      <c r="AN20" s="124" t="s">
        <v>5312</v>
      </c>
      <c r="AS20">
        <v>0</v>
      </c>
      <c r="AT20" s="166">
        <v>672707</v>
      </c>
      <c r="AU20" s="352" t="s">
        <v>8910</v>
      </c>
      <c r="AV20" s="18"/>
    </row>
    <row r="21" spans="2:48">
      <c r="B21" s="11" t="s">
        <v>5451</v>
      </c>
      <c r="C21" s="310" t="s">
        <v>444</v>
      </c>
      <c r="D21" s="134"/>
      <c r="E21" s="132"/>
      <c r="F21" s="235"/>
      <c r="G21" s="132"/>
      <c r="H21" s="133"/>
      <c r="I21" s="133"/>
      <c r="J21" s="135"/>
      <c r="K21" s="236"/>
      <c r="L21" s="236"/>
      <c r="M21" s="237"/>
      <c r="N21" s="238"/>
      <c r="O21" s="144"/>
      <c r="P21" s="197">
        <v>1074735356</v>
      </c>
      <c r="Q21" s="304"/>
      <c r="R21" s="194">
        <v>23980</v>
      </c>
      <c r="S21" s="11"/>
      <c r="T21" s="239"/>
      <c r="U21" s="136"/>
      <c r="V21" s="240"/>
      <c r="W21" s="142"/>
      <c r="X21" s="137"/>
      <c r="Y21" s="145"/>
      <c r="Z21" s="189">
        <v>23509</v>
      </c>
      <c r="AA21" s="187">
        <v>25834</v>
      </c>
      <c r="AB21" s="319"/>
      <c r="AC21" s="202">
        <v>1074735356</v>
      </c>
      <c r="AF21" s="153">
        <v>23980</v>
      </c>
      <c r="AN21" s="124" t="s">
        <v>444</v>
      </c>
      <c r="AS21">
        <v>0</v>
      </c>
      <c r="AT21" s="166">
        <v>672707</v>
      </c>
      <c r="AU21" s="352" t="s">
        <v>8910</v>
      </c>
      <c r="AV21" s="18"/>
    </row>
    <row r="22" spans="2:48">
      <c r="B22" s="11" t="s">
        <v>1028</v>
      </c>
      <c r="C22" s="310" t="s">
        <v>8905</v>
      </c>
      <c r="D22" s="134"/>
      <c r="E22" s="132"/>
      <c r="F22" s="235"/>
      <c r="G22" s="132"/>
      <c r="H22" s="133"/>
      <c r="I22" s="133"/>
      <c r="J22" s="135"/>
      <c r="K22" s="236"/>
      <c r="L22" s="236"/>
      <c r="M22" s="237"/>
      <c r="N22" s="238"/>
      <c r="O22" s="144"/>
      <c r="P22" s="197">
        <v>1074476171</v>
      </c>
      <c r="Q22" s="304"/>
      <c r="R22" s="194">
        <v>12800</v>
      </c>
      <c r="S22" s="11"/>
      <c r="T22" s="239"/>
      <c r="U22" s="136"/>
      <c r="V22" s="240"/>
      <c r="W22" s="142"/>
      <c r="X22" s="137"/>
      <c r="Y22" s="145"/>
      <c r="Z22" s="189">
        <v>12549</v>
      </c>
      <c r="AA22" s="187">
        <v>13790</v>
      </c>
      <c r="AB22" s="319"/>
      <c r="AC22" s="202">
        <v>1074476171</v>
      </c>
      <c r="AF22" s="153">
        <v>12800</v>
      </c>
      <c r="AN22" s="124" t="s">
        <v>8905</v>
      </c>
      <c r="AS22">
        <v>0</v>
      </c>
      <c r="AT22" s="166">
        <v>672707</v>
      </c>
      <c r="AU22" s="352" t="s">
        <v>8910</v>
      </c>
      <c r="AV22" s="18"/>
    </row>
    <row r="23" spans="2:48">
      <c r="B23" s="11" t="s">
        <v>1068</v>
      </c>
      <c r="C23" s="310" t="s">
        <v>8906</v>
      </c>
      <c r="D23" s="134"/>
      <c r="E23" s="132"/>
      <c r="F23" s="235"/>
      <c r="G23" s="132"/>
      <c r="H23" s="133"/>
      <c r="I23" s="133"/>
      <c r="J23" s="135"/>
      <c r="K23" s="236"/>
      <c r="L23" s="236"/>
      <c r="M23" s="237"/>
      <c r="N23" s="238"/>
      <c r="O23" s="144"/>
      <c r="P23" s="197">
        <v>1074476559</v>
      </c>
      <c r="Q23" s="304"/>
      <c r="R23" s="194">
        <v>12700</v>
      </c>
      <c r="S23" s="11"/>
      <c r="T23" s="239"/>
      <c r="U23" s="136"/>
      <c r="V23" s="240"/>
      <c r="W23" s="142"/>
      <c r="X23" s="137"/>
      <c r="Y23" s="145"/>
      <c r="Z23" s="189">
        <v>12450</v>
      </c>
      <c r="AA23" s="187">
        <v>13681</v>
      </c>
      <c r="AB23" s="319"/>
      <c r="AC23" s="202">
        <v>1074476559</v>
      </c>
      <c r="AF23" s="153">
        <v>12700</v>
      </c>
      <c r="AN23" s="124" t="s">
        <v>8906</v>
      </c>
      <c r="AS23">
        <v>0</v>
      </c>
      <c r="AT23" s="166">
        <v>672707</v>
      </c>
      <c r="AU23" s="352" t="s">
        <v>8910</v>
      </c>
      <c r="AV23" s="18"/>
    </row>
    <row r="24" spans="2:48">
      <c r="B24" s="11" t="s">
        <v>1048</v>
      </c>
      <c r="C24" s="310" t="s">
        <v>2484</v>
      </c>
      <c r="D24" s="134"/>
      <c r="E24" s="132"/>
      <c r="F24" s="235"/>
      <c r="G24" s="132"/>
      <c r="H24" s="133"/>
      <c r="I24" s="133"/>
      <c r="J24" s="135"/>
      <c r="K24" s="236"/>
      <c r="L24" s="236"/>
      <c r="M24" s="237"/>
      <c r="N24" s="238"/>
      <c r="O24" s="144"/>
      <c r="P24" s="197">
        <v>1074475995</v>
      </c>
      <c r="Q24" s="304"/>
      <c r="R24" s="194">
        <v>18600</v>
      </c>
      <c r="S24" s="11">
        <v>900</v>
      </c>
      <c r="T24" s="239"/>
      <c r="U24" s="136"/>
      <c r="V24" s="240"/>
      <c r="W24" s="142"/>
      <c r="X24" s="137"/>
      <c r="Y24" s="145"/>
      <c r="Z24" s="189">
        <v>18235</v>
      </c>
      <c r="AA24" s="187">
        <v>20038</v>
      </c>
      <c r="AB24" s="319"/>
      <c r="AC24" s="202">
        <v>1074475995</v>
      </c>
      <c r="AF24" s="153">
        <v>18600</v>
      </c>
      <c r="AN24" s="124" t="s">
        <v>2484</v>
      </c>
      <c r="AS24">
        <v>900</v>
      </c>
      <c r="AT24" s="166">
        <v>672706</v>
      </c>
      <c r="AU24" s="352" t="s">
        <v>8910</v>
      </c>
      <c r="AV24" s="18"/>
    </row>
    <row r="25" spans="2:48">
      <c r="B25" s="11" t="s">
        <v>1051</v>
      </c>
      <c r="C25" s="310" t="s">
        <v>8907</v>
      </c>
      <c r="D25" s="134"/>
      <c r="E25" s="132"/>
      <c r="F25" s="235"/>
      <c r="G25" s="132"/>
      <c r="H25" s="133"/>
      <c r="I25" s="133"/>
      <c r="J25" s="135"/>
      <c r="K25" s="236"/>
      <c r="L25" s="236"/>
      <c r="M25" s="237"/>
      <c r="N25" s="238"/>
      <c r="O25" s="144"/>
      <c r="P25" s="197">
        <v>1074475993</v>
      </c>
      <c r="Q25" s="304"/>
      <c r="R25" s="194">
        <v>18400</v>
      </c>
      <c r="S25" s="11"/>
      <c r="T25" s="239"/>
      <c r="U25" s="136"/>
      <c r="V25" s="240"/>
      <c r="W25" s="142"/>
      <c r="X25" s="137"/>
      <c r="Y25" s="145"/>
      <c r="Z25" s="189">
        <v>18039</v>
      </c>
      <c r="AA25" s="187">
        <v>19823</v>
      </c>
      <c r="AB25" s="319"/>
      <c r="AC25" s="202">
        <v>1074475993</v>
      </c>
      <c r="AF25" s="153">
        <v>18400</v>
      </c>
      <c r="AN25" s="124" t="s">
        <v>8907</v>
      </c>
      <c r="AS25">
        <v>0</v>
      </c>
      <c r="AT25" s="166">
        <v>672707</v>
      </c>
      <c r="AU25" s="352" t="s">
        <v>8910</v>
      </c>
      <c r="AV25" s="18"/>
    </row>
    <row r="26" spans="2:48">
      <c r="B26" s="11" t="s">
        <v>1053</v>
      </c>
      <c r="C26" s="310" t="s">
        <v>160</v>
      </c>
      <c r="D26" s="134"/>
      <c r="E26" s="132"/>
      <c r="F26" s="235"/>
      <c r="G26" s="132"/>
      <c r="H26" s="133"/>
      <c r="I26" s="133"/>
      <c r="J26" s="135"/>
      <c r="K26" s="236"/>
      <c r="L26" s="236"/>
      <c r="M26" s="237"/>
      <c r="N26" s="238"/>
      <c r="O26" s="144"/>
      <c r="P26" s="197">
        <v>1074475994</v>
      </c>
      <c r="Q26" s="304"/>
      <c r="R26" s="194">
        <v>21000</v>
      </c>
      <c r="S26" s="11"/>
      <c r="T26" s="239"/>
      <c r="U26" s="136"/>
      <c r="V26" s="240"/>
      <c r="W26" s="142"/>
      <c r="X26" s="137"/>
      <c r="Y26" s="145"/>
      <c r="Z26" s="189">
        <v>20588</v>
      </c>
      <c r="AA26" s="187">
        <v>22624</v>
      </c>
      <c r="AB26" s="319"/>
      <c r="AC26" s="202">
        <v>1074475994</v>
      </c>
      <c r="AF26" s="153">
        <v>21000</v>
      </c>
      <c r="AN26" s="124" t="s">
        <v>160</v>
      </c>
      <c r="AS26">
        <v>0</v>
      </c>
      <c r="AT26" s="166">
        <v>672707</v>
      </c>
      <c r="AU26" s="352" t="s">
        <v>8910</v>
      </c>
      <c r="AV26" s="18"/>
    </row>
    <row r="27" spans="2:48">
      <c r="B27" s="11" t="s">
        <v>1055</v>
      </c>
      <c r="C27" s="310" t="s">
        <v>8908</v>
      </c>
      <c r="D27" s="134"/>
      <c r="E27" s="132"/>
      <c r="F27" s="235"/>
      <c r="G27" s="132"/>
      <c r="H27" s="133"/>
      <c r="I27" s="133"/>
      <c r="J27" s="135"/>
      <c r="K27" s="236"/>
      <c r="L27" s="236"/>
      <c r="M27" s="237"/>
      <c r="N27" s="238"/>
      <c r="O27" s="144"/>
      <c r="P27" s="197">
        <v>1074475992</v>
      </c>
      <c r="Q27" s="304"/>
      <c r="R27" s="194">
        <v>16800</v>
      </c>
      <c r="S27" s="11"/>
      <c r="T27" s="239"/>
      <c r="U27" s="136"/>
      <c r="V27" s="240"/>
      <c r="W27" s="142"/>
      <c r="X27" s="137"/>
      <c r="Y27" s="145"/>
      <c r="Z27" s="189">
        <v>16470</v>
      </c>
      <c r="AA27" s="187">
        <v>18098</v>
      </c>
      <c r="AB27" s="319"/>
      <c r="AC27" s="202">
        <v>1074475992</v>
      </c>
      <c r="AF27" s="153">
        <v>16800</v>
      </c>
      <c r="AN27" s="124" t="s">
        <v>8908</v>
      </c>
      <c r="AS27">
        <v>0</v>
      </c>
      <c r="AT27" s="166">
        <v>672707</v>
      </c>
      <c r="AU27" s="352" t="s">
        <v>8910</v>
      </c>
      <c r="AV27" s="18"/>
    </row>
    <row r="28" spans="2:48">
      <c r="B28" s="11" t="s">
        <v>1057</v>
      </c>
      <c r="C28" s="310" t="s">
        <v>151</v>
      </c>
      <c r="D28" s="134"/>
      <c r="E28" s="132"/>
      <c r="F28" s="235"/>
      <c r="G28" s="132"/>
      <c r="H28" s="133"/>
      <c r="I28" s="133"/>
      <c r="J28" s="135"/>
      <c r="K28" s="236"/>
      <c r="L28" s="236"/>
      <c r="M28" s="237"/>
      <c r="N28" s="238"/>
      <c r="O28" s="144"/>
      <c r="P28" s="197">
        <v>1074475959</v>
      </c>
      <c r="Q28" s="304"/>
      <c r="R28" s="194">
        <v>22000</v>
      </c>
      <c r="S28" s="11"/>
      <c r="T28" s="239"/>
      <c r="U28" s="136"/>
      <c r="V28" s="240"/>
      <c r="W28" s="142"/>
      <c r="X28" s="137"/>
      <c r="Y28" s="145"/>
      <c r="Z28" s="189">
        <v>21568</v>
      </c>
      <c r="AA28" s="187">
        <v>23701</v>
      </c>
      <c r="AB28" s="319"/>
      <c r="AC28" s="202">
        <v>1074475959</v>
      </c>
      <c r="AF28" s="153">
        <v>22000</v>
      </c>
      <c r="AN28" s="124" t="s">
        <v>151</v>
      </c>
      <c r="AS28">
        <v>0</v>
      </c>
      <c r="AT28" s="166">
        <v>672707</v>
      </c>
      <c r="AU28" s="352" t="s">
        <v>8910</v>
      </c>
      <c r="AV28" s="18"/>
    </row>
    <row r="29" spans="2:48">
      <c r="B29" s="11" t="s">
        <v>1061</v>
      </c>
      <c r="C29" s="310" t="s">
        <v>8909</v>
      </c>
      <c r="D29" s="134"/>
      <c r="E29" s="132"/>
      <c r="F29" s="235"/>
      <c r="G29" s="132"/>
      <c r="H29" s="133"/>
      <c r="I29" s="133"/>
      <c r="J29" s="135"/>
      <c r="K29" s="236"/>
      <c r="L29" s="236"/>
      <c r="M29" s="237"/>
      <c r="N29" s="238"/>
      <c r="O29" s="144"/>
      <c r="P29" s="197">
        <v>1074476009</v>
      </c>
      <c r="Q29" s="304"/>
      <c r="R29" s="194">
        <v>23600</v>
      </c>
      <c r="S29" s="11"/>
      <c r="T29" s="239"/>
      <c r="U29" s="136"/>
      <c r="V29" s="240"/>
      <c r="W29" s="142"/>
      <c r="X29" s="137"/>
      <c r="Y29" s="145"/>
      <c r="Z29" s="189">
        <v>23137</v>
      </c>
      <c r="AA29" s="187">
        <v>25425</v>
      </c>
      <c r="AB29" s="319"/>
      <c r="AC29" s="202">
        <v>1074476009</v>
      </c>
      <c r="AF29" s="153">
        <v>23600</v>
      </c>
      <c r="AN29" s="124" t="s">
        <v>8909</v>
      </c>
      <c r="AS29">
        <v>0</v>
      </c>
      <c r="AT29" s="166">
        <v>672707</v>
      </c>
      <c r="AU29" s="352" t="s">
        <v>8910</v>
      </c>
      <c r="AV29" s="18"/>
    </row>
    <row r="30" spans="2:48">
      <c r="B30" s="11" t="s">
        <v>1083</v>
      </c>
      <c r="C30" s="310" t="s">
        <v>8901</v>
      </c>
      <c r="D30" s="134"/>
      <c r="E30" s="132"/>
      <c r="F30" s="235"/>
      <c r="G30" s="132"/>
      <c r="H30" s="133"/>
      <c r="I30" s="133"/>
      <c r="J30" s="135"/>
      <c r="K30" s="236"/>
      <c r="L30" s="236"/>
      <c r="M30" s="237"/>
      <c r="N30" s="238"/>
      <c r="O30" s="144"/>
      <c r="P30" s="197">
        <v>1074475936</v>
      </c>
      <c r="Q30" s="304"/>
      <c r="R30" s="194">
        <v>23480</v>
      </c>
      <c r="S30" s="11"/>
      <c r="T30" s="239"/>
      <c r="U30" s="136"/>
      <c r="V30" s="240"/>
      <c r="W30" s="142"/>
      <c r="X30" s="137"/>
      <c r="Y30" s="145"/>
      <c r="Z30" s="189">
        <v>23019</v>
      </c>
      <c r="AA30" s="187">
        <v>25295</v>
      </c>
      <c r="AB30" s="319"/>
      <c r="AC30" s="202">
        <v>1074475936</v>
      </c>
      <c r="AF30" s="153">
        <v>23480</v>
      </c>
      <c r="AN30" s="124" t="s">
        <v>8901</v>
      </c>
      <c r="AS30">
        <v>0</v>
      </c>
      <c r="AT30" s="166">
        <v>672707</v>
      </c>
      <c r="AU30" s="352" t="s">
        <v>8910</v>
      </c>
      <c r="AV30" s="18"/>
    </row>
    <row r="31" spans="2:48">
      <c r="B31" s="11" t="s">
        <v>1085</v>
      </c>
      <c r="C31" s="310" t="s">
        <v>5603</v>
      </c>
      <c r="D31" s="134"/>
      <c r="E31" s="132"/>
      <c r="F31" s="235"/>
      <c r="G31" s="132"/>
      <c r="H31" s="133"/>
      <c r="I31" s="133"/>
      <c r="J31" s="135"/>
      <c r="K31" s="236"/>
      <c r="L31" s="236"/>
      <c r="M31" s="237"/>
      <c r="N31" s="238"/>
      <c r="O31" s="144"/>
      <c r="P31" s="197">
        <v>1074476649</v>
      </c>
      <c r="Q31" s="304"/>
      <c r="R31" s="194">
        <v>24380</v>
      </c>
      <c r="S31" s="11">
        <v>900</v>
      </c>
      <c r="T31" s="239"/>
      <c r="U31" s="136"/>
      <c r="V31" s="240"/>
      <c r="W31" s="142"/>
      <c r="X31" s="137"/>
      <c r="Y31" s="145"/>
      <c r="Z31" s="189">
        <v>23901</v>
      </c>
      <c r="AA31" s="187">
        <v>26264</v>
      </c>
      <c r="AB31" s="319"/>
      <c r="AC31" s="202">
        <v>1074476649</v>
      </c>
      <c r="AF31" s="153">
        <v>24380</v>
      </c>
      <c r="AN31" s="124" t="s">
        <v>5603</v>
      </c>
      <c r="AS31">
        <v>900</v>
      </c>
      <c r="AT31" s="166">
        <v>672706</v>
      </c>
      <c r="AU31" s="352" t="s">
        <v>8910</v>
      </c>
      <c r="AV31" s="18"/>
    </row>
    <row r="32" spans="2:48">
      <c r="B32" s="11" t="s">
        <v>1090</v>
      </c>
      <c r="C32" s="310" t="s">
        <v>163</v>
      </c>
      <c r="D32" s="134"/>
      <c r="E32" s="132"/>
      <c r="F32" s="235"/>
      <c r="G32" s="132"/>
      <c r="H32" s="133"/>
      <c r="I32" s="133"/>
      <c r="J32" s="135"/>
      <c r="K32" s="236"/>
      <c r="L32" s="236"/>
      <c r="M32" s="237"/>
      <c r="N32" s="238"/>
      <c r="O32" s="144"/>
      <c r="P32" s="197">
        <v>1074476006</v>
      </c>
      <c r="Q32" s="304"/>
      <c r="R32" s="194">
        <v>18300</v>
      </c>
      <c r="S32" s="11"/>
      <c r="T32" s="239"/>
      <c r="U32" s="136"/>
      <c r="V32" s="240"/>
      <c r="W32" s="142"/>
      <c r="X32" s="137"/>
      <c r="Y32" s="145"/>
      <c r="Z32" s="189">
        <v>17941</v>
      </c>
      <c r="AA32" s="187">
        <v>19715</v>
      </c>
      <c r="AB32" s="319"/>
      <c r="AC32" s="202">
        <v>1074476006</v>
      </c>
      <c r="AF32" s="153">
        <v>18300</v>
      </c>
      <c r="AN32" s="124" t="s">
        <v>163</v>
      </c>
      <c r="AS32">
        <v>0</v>
      </c>
      <c r="AT32" s="166">
        <v>672707</v>
      </c>
      <c r="AU32" s="352" t="s">
        <v>8910</v>
      </c>
      <c r="AV32" s="18"/>
    </row>
    <row r="33" spans="1:48">
      <c r="B33" s="11" t="s">
        <v>5606</v>
      </c>
      <c r="C33" s="310" t="s">
        <v>1865</v>
      </c>
      <c r="D33" s="134"/>
      <c r="E33" s="132"/>
      <c r="F33" s="235"/>
      <c r="G33" s="132"/>
      <c r="H33" s="133"/>
      <c r="I33" s="133"/>
      <c r="J33" s="135"/>
      <c r="K33" s="236"/>
      <c r="L33" s="236"/>
      <c r="M33" s="237"/>
      <c r="N33" s="238"/>
      <c r="O33" s="144"/>
      <c r="P33" s="197">
        <v>1074476146</v>
      </c>
      <c r="Q33" s="304"/>
      <c r="R33" s="194">
        <v>24320</v>
      </c>
      <c r="S33" s="11"/>
      <c r="T33" s="239"/>
      <c r="U33" s="136"/>
      <c r="V33" s="240"/>
      <c r="W33" s="142"/>
      <c r="X33" s="137"/>
      <c r="Y33" s="145"/>
      <c r="Z33" s="189">
        <v>23843</v>
      </c>
      <c r="AA33" s="187">
        <v>26201</v>
      </c>
      <c r="AB33" s="319"/>
      <c r="AC33" s="202">
        <v>1074476146</v>
      </c>
      <c r="AF33" s="153">
        <v>24320</v>
      </c>
      <c r="AN33" s="124" t="s">
        <v>1865</v>
      </c>
      <c r="AS33">
        <v>0</v>
      </c>
      <c r="AT33" s="166">
        <v>672707</v>
      </c>
      <c r="AU33" s="352" t="s">
        <v>8910</v>
      </c>
      <c r="AV33" s="18"/>
    </row>
    <row r="34" spans="1:48">
      <c r="B34" s="11" t="s">
        <v>677</v>
      </c>
      <c r="C34" s="310" t="s">
        <v>2489</v>
      </c>
      <c r="D34" s="134"/>
      <c r="E34" s="132"/>
      <c r="F34" s="235"/>
      <c r="G34" s="132"/>
      <c r="H34" s="133"/>
      <c r="I34" s="133"/>
      <c r="J34" s="135"/>
      <c r="K34" s="236"/>
      <c r="L34" s="236"/>
      <c r="M34" s="237"/>
      <c r="N34" s="238"/>
      <c r="O34" s="144"/>
      <c r="P34" s="197">
        <v>1074476201</v>
      </c>
      <c r="Q34" s="304"/>
      <c r="R34" s="194">
        <v>42200</v>
      </c>
      <c r="S34" s="11"/>
      <c r="T34" s="239"/>
      <c r="U34" s="136"/>
      <c r="V34" s="240"/>
      <c r="W34" s="142"/>
      <c r="X34" s="137"/>
      <c r="Y34" s="145"/>
      <c r="Z34" s="189">
        <v>41372</v>
      </c>
      <c r="AA34" s="187">
        <v>45463</v>
      </c>
      <c r="AB34" s="319"/>
      <c r="AC34" s="202">
        <v>1074476201</v>
      </c>
      <c r="AF34" s="153">
        <v>42200</v>
      </c>
      <c r="AN34" s="124" t="s">
        <v>2489</v>
      </c>
      <c r="AS34">
        <v>0</v>
      </c>
      <c r="AT34" s="166">
        <v>672707</v>
      </c>
      <c r="AU34" s="352" t="s">
        <v>8910</v>
      </c>
      <c r="AV34" s="18"/>
    </row>
    <row r="35" spans="1:48">
      <c r="B35" s="11" t="s">
        <v>5469</v>
      </c>
      <c r="C35" s="310" t="s">
        <v>427</v>
      </c>
      <c r="D35" s="134"/>
      <c r="E35" s="132"/>
      <c r="F35" s="235"/>
      <c r="G35" s="132"/>
      <c r="H35" s="133"/>
      <c r="I35" s="133"/>
      <c r="J35" s="135"/>
      <c r="K35" s="236"/>
      <c r="L35" s="236"/>
      <c r="M35" s="237"/>
      <c r="N35" s="238"/>
      <c r="O35" s="144"/>
      <c r="P35" s="197">
        <v>1074476347</v>
      </c>
      <c r="Q35" s="304"/>
      <c r="R35" s="194">
        <v>28500</v>
      </c>
      <c r="S35" s="11"/>
      <c r="T35" s="239"/>
      <c r="U35" s="136"/>
      <c r="V35" s="240"/>
      <c r="W35" s="142"/>
      <c r="X35" s="137"/>
      <c r="Y35" s="145"/>
      <c r="Z35" s="189">
        <v>27941</v>
      </c>
      <c r="AA35" s="187">
        <v>30704</v>
      </c>
      <c r="AB35" s="319"/>
      <c r="AC35" s="202">
        <v>1074476347</v>
      </c>
      <c r="AF35" s="153">
        <v>28500</v>
      </c>
      <c r="AN35" s="124" t="s">
        <v>427</v>
      </c>
      <c r="AS35">
        <v>0</v>
      </c>
      <c r="AT35" s="166">
        <v>672707</v>
      </c>
      <c r="AU35" s="352" t="s">
        <v>8910</v>
      </c>
      <c r="AV35" s="18"/>
    </row>
    <row r="36" spans="1:48">
      <c r="B36" s="11" t="s">
        <v>1922</v>
      </c>
      <c r="C36" s="310" t="s">
        <v>371</v>
      </c>
      <c r="D36" s="134"/>
      <c r="E36" s="132"/>
      <c r="F36" s="235"/>
      <c r="G36" s="132"/>
      <c r="H36" s="133"/>
      <c r="I36" s="133"/>
      <c r="J36" s="135"/>
      <c r="K36" s="236"/>
      <c r="L36" s="236"/>
      <c r="M36" s="237"/>
      <c r="N36" s="238"/>
      <c r="O36" s="144"/>
      <c r="P36" s="197">
        <v>1074476691</v>
      </c>
      <c r="Q36" s="304"/>
      <c r="R36" s="194">
        <v>10240</v>
      </c>
      <c r="S36" s="11">
        <v>900</v>
      </c>
      <c r="T36" s="239"/>
      <c r="U36" s="136"/>
      <c r="V36" s="240"/>
      <c r="W36" s="142"/>
      <c r="X36" s="137"/>
      <c r="Y36" s="145"/>
      <c r="Z36" s="189">
        <v>9846</v>
      </c>
      <c r="AA36" s="187">
        <v>10820</v>
      </c>
      <c r="AB36" s="319"/>
      <c r="AC36" s="202">
        <v>1074476691</v>
      </c>
      <c r="AF36" s="153">
        <v>10240</v>
      </c>
      <c r="AN36" s="124" t="s">
        <v>371</v>
      </c>
      <c r="AS36">
        <v>900</v>
      </c>
      <c r="AT36" s="166">
        <v>672706</v>
      </c>
      <c r="AU36" s="352" t="s">
        <v>8910</v>
      </c>
      <c r="AV36" s="18"/>
    </row>
    <row r="37" spans="1:48">
      <c r="B37" s="11" t="s">
        <v>1925</v>
      </c>
      <c r="C37" s="310" t="s">
        <v>379</v>
      </c>
      <c r="D37" s="134"/>
      <c r="E37" s="132"/>
      <c r="F37" s="235"/>
      <c r="G37" s="132"/>
      <c r="H37" s="133"/>
      <c r="I37" s="133"/>
      <c r="J37" s="135"/>
      <c r="K37" s="236"/>
      <c r="L37" s="236"/>
      <c r="M37" s="237"/>
      <c r="N37" s="238"/>
      <c r="O37" s="144"/>
      <c r="P37" s="197">
        <v>1074476699</v>
      </c>
      <c r="Q37" s="304"/>
      <c r="R37" s="194">
        <v>19130</v>
      </c>
      <c r="S37" s="11">
        <v>900</v>
      </c>
      <c r="T37" s="239"/>
      <c r="U37" s="136"/>
      <c r="V37" s="240"/>
      <c r="W37" s="142"/>
      <c r="X37" s="137"/>
      <c r="Y37" s="145"/>
      <c r="Z37" s="189">
        <v>17609</v>
      </c>
      <c r="AA37" s="187">
        <v>19350</v>
      </c>
      <c r="AB37" s="319"/>
      <c r="AC37" s="202">
        <v>1074476699</v>
      </c>
      <c r="AF37" s="153">
        <v>19130</v>
      </c>
      <c r="AN37" s="124" t="s">
        <v>379</v>
      </c>
      <c r="AS37">
        <v>900</v>
      </c>
      <c r="AT37" s="166">
        <v>672706</v>
      </c>
      <c r="AU37" s="352" t="s">
        <v>8910</v>
      </c>
      <c r="AV37" s="18"/>
    </row>
    <row r="38" spans="1:48">
      <c r="B38" s="11" t="s">
        <v>1928</v>
      </c>
      <c r="C38" s="310" t="s">
        <v>390</v>
      </c>
      <c r="D38" s="134"/>
      <c r="E38" s="132"/>
      <c r="F38" s="235"/>
      <c r="G38" s="132"/>
      <c r="H38" s="133"/>
      <c r="I38" s="133"/>
      <c r="J38" s="135"/>
      <c r="K38" s="236"/>
      <c r="L38" s="236"/>
      <c r="M38" s="237"/>
      <c r="N38" s="238"/>
      <c r="O38" s="144"/>
      <c r="P38" s="197">
        <v>1074476686</v>
      </c>
      <c r="Q38" s="304"/>
      <c r="R38" s="194">
        <v>32670</v>
      </c>
      <c r="S38" s="11">
        <v>900</v>
      </c>
      <c r="T38" s="239"/>
      <c r="U38" s="136"/>
      <c r="V38" s="240"/>
      <c r="W38" s="142"/>
      <c r="X38" s="137"/>
      <c r="Y38" s="145"/>
      <c r="Z38" s="189">
        <v>31304</v>
      </c>
      <c r="AA38" s="187">
        <v>34400</v>
      </c>
      <c r="AB38" s="319"/>
      <c r="AC38" s="202">
        <v>1074476686</v>
      </c>
      <c r="AF38" s="153">
        <v>32670</v>
      </c>
      <c r="AN38" s="124" t="s">
        <v>390</v>
      </c>
      <c r="AS38">
        <v>900</v>
      </c>
      <c r="AT38" s="166">
        <v>672706</v>
      </c>
      <c r="AU38" s="352" t="s">
        <v>8910</v>
      </c>
      <c r="AV38" s="18"/>
    </row>
    <row r="39" spans="1:48">
      <c r="B39" s="11" t="s">
        <v>1899</v>
      </c>
      <c r="C39" s="310" t="s">
        <v>1903</v>
      </c>
      <c r="D39" s="134"/>
      <c r="E39" s="132"/>
      <c r="F39" s="235"/>
      <c r="G39" s="132"/>
      <c r="H39" s="133"/>
      <c r="I39" s="133"/>
      <c r="J39" s="135"/>
      <c r="K39" s="236"/>
      <c r="L39" s="236"/>
      <c r="M39" s="237"/>
      <c r="N39" s="238"/>
      <c r="O39" s="144"/>
      <c r="P39" s="197">
        <v>1074475811</v>
      </c>
      <c r="Q39" s="304"/>
      <c r="R39" s="194">
        <v>21340</v>
      </c>
      <c r="S39" s="11"/>
      <c r="T39" s="239"/>
      <c r="U39" s="136"/>
      <c r="V39" s="240"/>
      <c r="W39" s="142"/>
      <c r="X39" s="137"/>
      <c r="Y39" s="145"/>
      <c r="Z39" s="189">
        <v>20921</v>
      </c>
      <c r="AA39" s="187">
        <v>22990</v>
      </c>
      <c r="AB39" s="319"/>
      <c r="AC39" s="202">
        <v>1074475811</v>
      </c>
      <c r="AF39" s="153">
        <v>21340</v>
      </c>
      <c r="AN39" s="124" t="s">
        <v>1903</v>
      </c>
      <c r="AS39">
        <v>0</v>
      </c>
      <c r="AT39" s="166">
        <v>672707</v>
      </c>
      <c r="AU39" s="352" t="s">
        <v>8910</v>
      </c>
      <c r="AV39" s="18"/>
    </row>
    <row r="40" spans="1:48">
      <c r="A40" s="175">
        <v>45274</v>
      </c>
      <c r="B40" s="11" t="s">
        <v>5457</v>
      </c>
      <c r="C40" s="160" t="s">
        <v>6833</v>
      </c>
      <c r="D40" s="134"/>
      <c r="E40" s="132"/>
      <c r="F40" s="235">
        <v>8</v>
      </c>
      <c r="G40" s="132">
        <v>1336</v>
      </c>
      <c r="H40" s="133" t="s">
        <v>1961</v>
      </c>
      <c r="I40" s="133">
        <v>61</v>
      </c>
      <c r="J40" s="135" t="s">
        <v>2014</v>
      </c>
      <c r="K40" s="236" t="s">
        <v>8569</v>
      </c>
      <c r="L40" s="236" t="s">
        <v>2015</v>
      </c>
      <c r="M40" s="237">
        <v>29500</v>
      </c>
      <c r="N40" s="238">
        <v>25863.63636363636</v>
      </c>
      <c r="O40" s="144">
        <v>0.12193321616871694</v>
      </c>
      <c r="P40" s="197">
        <v>1074475779</v>
      </c>
      <c r="Q40" s="302" t="s">
        <v>7819</v>
      </c>
      <c r="R40" s="194">
        <v>29500</v>
      </c>
      <c r="S40" s="11"/>
      <c r="T40" s="239">
        <v>29500</v>
      </c>
      <c r="U40" s="136">
        <v>22710</v>
      </c>
      <c r="V40" s="240">
        <v>25863.63636363636</v>
      </c>
      <c r="W40" s="142">
        <v>7.7322033898305165E-2</v>
      </c>
      <c r="X40" s="137">
        <v>0.12193321616871694</v>
      </c>
      <c r="Y40" s="334" t="s">
        <v>8919</v>
      </c>
      <c r="Z40" s="189">
        <v>28921</v>
      </c>
      <c r="AA40" s="187">
        <v>31781</v>
      </c>
      <c r="AB40" s="319"/>
      <c r="AC40" s="202">
        <f t="shared" ref="AC40:AC67" si="0">P40</f>
        <v>1074475779</v>
      </c>
      <c r="AF40" s="153">
        <f t="shared" ref="AF40:AF67" si="1">R40</f>
        <v>29500</v>
      </c>
      <c r="AN40" s="124" t="str">
        <f t="shared" ref="AN40:AN67" si="2">C40</f>
        <v>https://kakaku.com/item/K0001461549/</v>
      </c>
      <c r="AS40">
        <f t="shared" ref="AS40:AS67" si="3">S40</f>
        <v>0</v>
      </c>
      <c r="AT40" s="166">
        <f t="shared" ref="AT40:AT67" si="4">VLOOKUP(AS:AS,AW$1:AX$2,2,0)</f>
        <v>672707</v>
      </c>
      <c r="AU40" s="353" t="str">
        <f>Y40</f>
        <v>2  12/13依頼分 なぜ表示されないか？</v>
      </c>
      <c r="AV40" s="18"/>
    </row>
    <row r="41" spans="1:48">
      <c r="A41" s="175">
        <v>45274</v>
      </c>
      <c r="B41" s="11" t="s">
        <v>5451</v>
      </c>
      <c r="C41" s="160" t="s">
        <v>6959</v>
      </c>
      <c r="D41" s="134"/>
      <c r="E41" s="132"/>
      <c r="F41" s="235">
        <v>15</v>
      </c>
      <c r="G41" s="132">
        <v>1336</v>
      </c>
      <c r="H41" s="133" t="s">
        <v>1961</v>
      </c>
      <c r="I41" s="133">
        <v>75</v>
      </c>
      <c r="J41" s="135" t="s">
        <v>2014</v>
      </c>
      <c r="K41" s="236" t="s">
        <v>8573</v>
      </c>
      <c r="L41" s="236" t="s">
        <v>2015</v>
      </c>
      <c r="M41" s="237">
        <v>23980</v>
      </c>
      <c r="N41" s="238">
        <v>20845.454545454544</v>
      </c>
      <c r="O41" s="144">
        <v>0.1225904928041866</v>
      </c>
      <c r="P41" s="197">
        <v>1074735356</v>
      </c>
      <c r="Q41" s="306" t="s">
        <v>8495</v>
      </c>
      <c r="R41" s="194">
        <v>23980</v>
      </c>
      <c r="S41" s="11"/>
      <c r="T41" s="239">
        <v>23980</v>
      </c>
      <c r="U41" s="136">
        <v>18290</v>
      </c>
      <c r="V41" s="240">
        <v>20845.454545454544</v>
      </c>
      <c r="W41" s="142">
        <v>7.7314428690575587E-2</v>
      </c>
      <c r="X41" s="137">
        <v>0.1225904928041866</v>
      </c>
      <c r="Y41" s="334" t="s">
        <v>8919</v>
      </c>
      <c r="Z41" s="189">
        <v>23509</v>
      </c>
      <c r="AA41" s="187">
        <v>25834</v>
      </c>
      <c r="AB41" s="319"/>
      <c r="AC41" s="202">
        <f t="shared" si="0"/>
        <v>1074735356</v>
      </c>
      <c r="AF41" s="153">
        <f t="shared" si="1"/>
        <v>23980</v>
      </c>
      <c r="AN41" s="124" t="str">
        <f t="shared" si="2"/>
        <v>https://kakaku.com/item/K0001516000/</v>
      </c>
      <c r="AS41">
        <f t="shared" si="3"/>
        <v>0</v>
      </c>
      <c r="AT41" s="166">
        <f t="shared" si="4"/>
        <v>672707</v>
      </c>
      <c r="AU41" s="353" t="str">
        <f t="shared" ref="AU41:AU104" si="5">Y41</f>
        <v>2  12/13依頼分 なぜ表示されないか？</v>
      </c>
      <c r="AV41" s="18"/>
    </row>
    <row r="42" spans="1:48">
      <c r="A42" s="175">
        <v>45274</v>
      </c>
      <c r="B42" s="11" t="s">
        <v>1048</v>
      </c>
      <c r="C42" s="160" t="s">
        <v>6868</v>
      </c>
      <c r="D42" s="134"/>
      <c r="E42" s="132"/>
      <c r="F42" s="235" t="e">
        <f>VLOOKUP(_xlfn.SINGLE(#REF!),[1]MICHELIN!$B:$K,10,0)</f>
        <v>#REF!</v>
      </c>
      <c r="G42" s="132">
        <v>383</v>
      </c>
      <c r="H42" s="133" t="s">
        <v>1962</v>
      </c>
      <c r="I42" s="133">
        <v>44</v>
      </c>
      <c r="J42" s="135" t="s">
        <v>3998</v>
      </c>
      <c r="K42" s="236" t="s">
        <v>2422</v>
      </c>
      <c r="L42" s="236" t="s">
        <v>4002</v>
      </c>
      <c r="M42" s="237">
        <v>18900</v>
      </c>
      <c r="N42" s="238">
        <f>(M42-AQ42)/1.1</f>
        <v>17181.81818181818</v>
      </c>
      <c r="O42" s="144">
        <f>IFERROR((N42-U42)/N42,"")</f>
        <v>1</v>
      </c>
      <c r="P42" s="197">
        <v>1074475995</v>
      </c>
      <c r="Q42" s="303" t="s">
        <v>7879</v>
      </c>
      <c r="R42" s="194">
        <f>T42-S42</f>
        <v>18600</v>
      </c>
      <c r="S42" s="11">
        <v>900</v>
      </c>
      <c r="T42" s="239">
        <v>19500</v>
      </c>
      <c r="U42" s="136">
        <f>AP42</f>
        <v>0</v>
      </c>
      <c r="V42" s="240">
        <f>(T42-AQ42)/1.1</f>
        <v>17727.272727272724</v>
      </c>
      <c r="W42" s="142">
        <f>IFERROR(-1+(AA42/K42),"")</f>
        <v>0.1100000000000001</v>
      </c>
      <c r="X42" s="137">
        <f>IFERROR((V42-U42)/V42,"")</f>
        <v>1</v>
      </c>
      <c r="Y42" s="334" t="s">
        <v>8922</v>
      </c>
      <c r="Z42" s="190">
        <v>18182</v>
      </c>
      <c r="AA42" s="188">
        <v>19980</v>
      </c>
      <c r="AB42" s="319"/>
      <c r="AC42" s="392">
        <f t="shared" si="0"/>
        <v>1074475995</v>
      </c>
      <c r="AD42" s="354"/>
      <c r="AE42" s="354"/>
      <c r="AF42" s="355">
        <f t="shared" si="1"/>
        <v>18600</v>
      </c>
      <c r="AG42" s="354"/>
      <c r="AH42" s="354"/>
      <c r="AI42" s="354"/>
      <c r="AJ42" s="354"/>
      <c r="AK42" s="354"/>
      <c r="AL42" s="354"/>
      <c r="AM42" s="354"/>
      <c r="AN42" s="356" t="str">
        <f t="shared" si="2"/>
        <v>https://kakaku.com/item/K0001421796/</v>
      </c>
      <c r="AO42" s="354"/>
      <c r="AP42" s="354"/>
      <c r="AQ42" s="354"/>
      <c r="AR42" s="354"/>
      <c r="AS42" s="354">
        <f t="shared" si="3"/>
        <v>900</v>
      </c>
      <c r="AT42" s="357">
        <f t="shared" si="4"/>
        <v>672706</v>
      </c>
      <c r="AU42" s="358" t="str">
        <f t="shared" si="5"/>
        <v>2 12/14販売価格を変更後で確認</v>
      </c>
      <c r="AV42" s="18" t="s">
        <v>8923</v>
      </c>
    </row>
    <row r="43" spans="1:48">
      <c r="A43" s="175">
        <v>45274</v>
      </c>
      <c r="B43" s="11" t="s">
        <v>1732</v>
      </c>
      <c r="C43" s="322" t="s">
        <v>8453</v>
      </c>
      <c r="D43" s="134"/>
      <c r="E43" s="132"/>
      <c r="F43" s="235">
        <v>0</v>
      </c>
      <c r="G43" s="132">
        <v>2120</v>
      </c>
      <c r="H43" s="133" t="s">
        <v>1967</v>
      </c>
      <c r="I43" s="133">
        <v>1</v>
      </c>
      <c r="J43" s="135" t="s">
        <v>2021</v>
      </c>
      <c r="K43" s="236" t="s">
        <v>8992</v>
      </c>
      <c r="L43" s="236" t="s">
        <v>2400</v>
      </c>
      <c r="M43" s="237">
        <v>22497</v>
      </c>
      <c r="N43" s="238">
        <v>19974.545454545452</v>
      </c>
      <c r="O43" s="144">
        <v>0.47232841798652825</v>
      </c>
      <c r="P43" s="248">
        <v>1074476194</v>
      </c>
      <c r="Q43" s="306" t="s">
        <v>8975</v>
      </c>
      <c r="R43" s="194">
        <v>22497</v>
      </c>
      <c r="S43" s="11"/>
      <c r="T43" s="239">
        <v>22497</v>
      </c>
      <c r="U43" s="136">
        <v>10540</v>
      </c>
      <c r="V43" s="240">
        <v>19974.545454545452</v>
      </c>
      <c r="W43" s="142">
        <v>0.11291729806676765</v>
      </c>
      <c r="X43" s="137">
        <v>0.47232841798652825</v>
      </c>
      <c r="Y43" s="334">
        <v>2</v>
      </c>
      <c r="Z43" s="189">
        <v>22055</v>
      </c>
      <c r="AA43" s="187">
        <v>24236</v>
      </c>
      <c r="AB43" s="319"/>
      <c r="AC43" s="202">
        <f t="shared" si="0"/>
        <v>1074476194</v>
      </c>
      <c r="AF43" s="153">
        <f t="shared" si="1"/>
        <v>22497</v>
      </c>
      <c r="AN43" s="124" t="str">
        <f t="shared" si="2"/>
        <v>https://kakaku.com/item/K0001225150/</v>
      </c>
      <c r="AS43">
        <f t="shared" si="3"/>
        <v>0</v>
      </c>
      <c r="AT43" s="166">
        <f t="shared" si="4"/>
        <v>672707</v>
      </c>
      <c r="AU43" s="353">
        <f t="shared" si="5"/>
        <v>2</v>
      </c>
      <c r="AV43" s="18"/>
    </row>
    <row r="44" spans="1:48">
      <c r="A44" s="175">
        <v>45274</v>
      </c>
      <c r="B44" s="11" t="s">
        <v>1740</v>
      </c>
      <c r="C44" s="310" t="s">
        <v>7288</v>
      </c>
      <c r="D44" s="134"/>
      <c r="E44" s="132"/>
      <c r="F44" s="235">
        <v>10</v>
      </c>
      <c r="G44" s="132">
        <v>924</v>
      </c>
      <c r="H44" s="133" t="s">
        <v>1967</v>
      </c>
      <c r="I44" s="133">
        <v>2</v>
      </c>
      <c r="J44" s="135" t="s">
        <v>2023</v>
      </c>
      <c r="K44" s="236" t="s">
        <v>8645</v>
      </c>
      <c r="L44" s="236" t="s">
        <v>2418</v>
      </c>
      <c r="M44" s="237">
        <v>16940</v>
      </c>
      <c r="N44" s="238">
        <v>14922.727272727272</v>
      </c>
      <c r="O44" s="144">
        <v>0.37250076149862926</v>
      </c>
      <c r="P44" s="248">
        <v>1074476388</v>
      </c>
      <c r="Q44" s="306" t="s">
        <v>8976</v>
      </c>
      <c r="R44" s="194">
        <v>16040</v>
      </c>
      <c r="S44" s="11">
        <v>900</v>
      </c>
      <c r="T44" s="239">
        <v>16940</v>
      </c>
      <c r="U44" s="136">
        <v>9364</v>
      </c>
      <c r="V44" s="240">
        <v>14922.727272727272</v>
      </c>
      <c r="W44" s="142">
        <v>9.0909090909090828E-2</v>
      </c>
      <c r="X44" s="137">
        <v>0.37250076149862926</v>
      </c>
      <c r="Y44" s="334">
        <v>2</v>
      </c>
      <c r="Z44" s="189">
        <v>15725</v>
      </c>
      <c r="AA44" s="187">
        <v>17280</v>
      </c>
      <c r="AB44" s="319"/>
      <c r="AC44" s="202">
        <f t="shared" si="0"/>
        <v>1074476388</v>
      </c>
      <c r="AF44" s="153">
        <f t="shared" si="1"/>
        <v>16040</v>
      </c>
      <c r="AN44" s="124" t="str">
        <f t="shared" si="2"/>
        <v>https://kakaku.com/item/K0001225159/</v>
      </c>
      <c r="AS44">
        <f t="shared" si="3"/>
        <v>900</v>
      </c>
      <c r="AT44" s="166">
        <f t="shared" si="4"/>
        <v>672706</v>
      </c>
      <c r="AU44" s="353">
        <f t="shared" si="5"/>
        <v>2</v>
      </c>
      <c r="AV44" s="18"/>
    </row>
    <row r="45" spans="1:48">
      <c r="A45" s="175">
        <v>45274</v>
      </c>
      <c r="B45" s="11" t="s">
        <v>1733</v>
      </c>
      <c r="C45" s="322" t="s">
        <v>8454</v>
      </c>
      <c r="D45" s="134"/>
      <c r="E45" s="132"/>
      <c r="F45" s="243">
        <v>2</v>
      </c>
      <c r="G45" s="132">
        <v>709</v>
      </c>
      <c r="H45" s="133" t="s">
        <v>1967</v>
      </c>
      <c r="I45" s="133">
        <v>3</v>
      </c>
      <c r="J45" s="135" t="s">
        <v>4003</v>
      </c>
      <c r="K45" s="236" t="s">
        <v>2473</v>
      </c>
      <c r="L45" s="236" t="s">
        <v>2015</v>
      </c>
      <c r="M45" s="237">
        <v>14500</v>
      </c>
      <c r="N45" s="238">
        <v>12704.545454545454</v>
      </c>
      <c r="O45" s="144">
        <v>0.27427549194991052</v>
      </c>
      <c r="P45" s="248">
        <v>1074476315</v>
      </c>
      <c r="Q45" s="306" t="s">
        <v>8977</v>
      </c>
      <c r="R45" s="194">
        <v>16220</v>
      </c>
      <c r="S45" s="11"/>
      <c r="T45" s="239">
        <v>16220</v>
      </c>
      <c r="U45" s="136">
        <v>9220</v>
      </c>
      <c r="V45" s="240">
        <v>14268.181818181816</v>
      </c>
      <c r="W45" s="142">
        <v>0.2050344827586208</v>
      </c>
      <c r="X45" s="137">
        <v>0.35380694488690656</v>
      </c>
      <c r="Y45" s="334">
        <v>2</v>
      </c>
      <c r="Z45" s="189">
        <v>15901</v>
      </c>
      <c r="AA45" s="187">
        <v>17473</v>
      </c>
      <c r="AB45" s="319"/>
      <c r="AC45" s="202">
        <f t="shared" si="0"/>
        <v>1074476315</v>
      </c>
      <c r="AF45" s="153">
        <f t="shared" si="1"/>
        <v>16220</v>
      </c>
      <c r="AN45" s="124" t="str">
        <f t="shared" si="2"/>
        <v>https://kakaku.com/item/K0001225164/</v>
      </c>
      <c r="AS45">
        <f t="shared" si="3"/>
        <v>0</v>
      </c>
      <c r="AT45" s="166">
        <f t="shared" si="4"/>
        <v>672707</v>
      </c>
      <c r="AU45" s="353">
        <f t="shared" si="5"/>
        <v>2</v>
      </c>
      <c r="AV45" s="18"/>
    </row>
    <row r="46" spans="1:48">
      <c r="A46" s="175">
        <v>45274</v>
      </c>
      <c r="B46" s="11" t="s">
        <v>1734</v>
      </c>
      <c r="C46" s="310" t="s">
        <v>7289</v>
      </c>
      <c r="D46" s="134"/>
      <c r="E46" s="132"/>
      <c r="F46" s="235">
        <v>0</v>
      </c>
      <c r="G46" s="132">
        <v>105</v>
      </c>
      <c r="H46" s="133" t="s">
        <v>1967</v>
      </c>
      <c r="I46" s="133">
        <v>4</v>
      </c>
      <c r="J46" s="135" t="s">
        <v>2014</v>
      </c>
      <c r="K46" s="236" t="s">
        <v>2462</v>
      </c>
      <c r="L46" s="236" t="s">
        <v>2015</v>
      </c>
      <c r="M46" s="237">
        <v>16800</v>
      </c>
      <c r="N46" s="238">
        <v>14795.454545454544</v>
      </c>
      <c r="O46" s="144">
        <v>0.28761904761904755</v>
      </c>
      <c r="P46" s="248">
        <v>1074476193</v>
      </c>
      <c r="Q46" s="304" t="s">
        <v>8021</v>
      </c>
      <c r="R46" s="194">
        <v>16800</v>
      </c>
      <c r="S46" s="11"/>
      <c r="T46" s="239">
        <v>16800</v>
      </c>
      <c r="U46" s="136">
        <v>10540</v>
      </c>
      <c r="V46" s="240">
        <v>14795.454545454544</v>
      </c>
      <c r="W46" s="142">
        <v>7.7261904761904754E-2</v>
      </c>
      <c r="X46" s="137">
        <v>0.28761904761904755</v>
      </c>
      <c r="Y46" s="334">
        <v>2</v>
      </c>
      <c r="Z46" s="189">
        <v>16470</v>
      </c>
      <c r="AA46" s="187">
        <v>18098</v>
      </c>
      <c r="AB46" s="319"/>
      <c r="AC46" s="202">
        <f t="shared" si="0"/>
        <v>1074476193</v>
      </c>
      <c r="AF46" s="153">
        <f t="shared" si="1"/>
        <v>16800</v>
      </c>
      <c r="AN46" s="124" t="str">
        <f t="shared" si="2"/>
        <v>https://kakaku.com/item/K0001225149/</v>
      </c>
      <c r="AS46">
        <f t="shared" si="3"/>
        <v>0</v>
      </c>
      <c r="AT46" s="166">
        <f t="shared" si="4"/>
        <v>672707</v>
      </c>
      <c r="AU46" s="353">
        <f t="shared" si="5"/>
        <v>2</v>
      </c>
      <c r="AV46" s="18"/>
    </row>
    <row r="47" spans="1:48">
      <c r="A47" s="175">
        <v>45274</v>
      </c>
      <c r="B47" s="11" t="s">
        <v>1735</v>
      </c>
      <c r="C47" s="310" t="s">
        <v>7290</v>
      </c>
      <c r="D47" s="134"/>
      <c r="E47" s="132"/>
      <c r="F47" s="243">
        <v>29</v>
      </c>
      <c r="G47" s="132" t="s">
        <v>12</v>
      </c>
      <c r="H47" s="133" t="s">
        <v>1967</v>
      </c>
      <c r="I47" s="133">
        <v>5</v>
      </c>
      <c r="J47" s="135" t="s">
        <v>2021</v>
      </c>
      <c r="K47" s="236" t="s">
        <v>8646</v>
      </c>
      <c r="L47" s="236" t="s">
        <v>2400</v>
      </c>
      <c r="M47" s="237">
        <v>18852</v>
      </c>
      <c r="N47" s="238">
        <v>16183.636363636362</v>
      </c>
      <c r="O47" s="144">
        <v>0.33482193012021116</v>
      </c>
      <c r="P47" s="248">
        <v>1074476191</v>
      </c>
      <c r="Q47" s="306" t="s">
        <v>8978</v>
      </c>
      <c r="R47" s="194">
        <v>18130</v>
      </c>
      <c r="S47" s="11">
        <v>900</v>
      </c>
      <c r="T47" s="239">
        <v>19030</v>
      </c>
      <c r="U47" s="136">
        <v>10765</v>
      </c>
      <c r="V47" s="240">
        <v>16345.454545454544</v>
      </c>
      <c r="W47" s="142">
        <v>7.7156408559452938E-2</v>
      </c>
      <c r="X47" s="137">
        <v>0.34140711902113452</v>
      </c>
      <c r="Y47" s="334">
        <v>2</v>
      </c>
      <c r="Z47" s="189">
        <v>17774</v>
      </c>
      <c r="AA47" s="187">
        <v>19531</v>
      </c>
      <c r="AB47" s="319"/>
      <c r="AC47" s="202">
        <f t="shared" si="0"/>
        <v>1074476191</v>
      </c>
      <c r="AF47" s="153">
        <f t="shared" si="1"/>
        <v>18130</v>
      </c>
      <c r="AN47" s="124" t="str">
        <f t="shared" si="2"/>
        <v>https://kakaku.com/item/K0001225156/</v>
      </c>
      <c r="AS47">
        <f t="shared" si="3"/>
        <v>900</v>
      </c>
      <c r="AT47" s="166">
        <f t="shared" si="4"/>
        <v>672706</v>
      </c>
      <c r="AU47" s="353">
        <f t="shared" si="5"/>
        <v>2</v>
      </c>
      <c r="AV47" s="18"/>
    </row>
    <row r="48" spans="1:48">
      <c r="A48" s="175">
        <v>45274</v>
      </c>
      <c r="B48" s="11" t="s">
        <v>1736</v>
      </c>
      <c r="C48" s="322" t="s">
        <v>8455</v>
      </c>
      <c r="D48" s="134"/>
      <c r="E48" s="132"/>
      <c r="F48" s="235">
        <v>0</v>
      </c>
      <c r="G48" s="132">
        <v>53</v>
      </c>
      <c r="H48" s="133" t="s">
        <v>1967</v>
      </c>
      <c r="I48" s="133">
        <v>6</v>
      </c>
      <c r="J48" s="135" t="s">
        <v>6991</v>
      </c>
      <c r="K48" s="236" t="s">
        <v>2456</v>
      </c>
      <c r="L48" s="236" t="s">
        <v>2015</v>
      </c>
      <c r="M48" s="237">
        <v>17650</v>
      </c>
      <c r="N48" s="238">
        <v>15568.181818181816</v>
      </c>
      <c r="O48" s="144">
        <v>0.18037956204379552</v>
      </c>
      <c r="P48" s="248">
        <v>1074476192</v>
      </c>
      <c r="Q48" s="303" t="s">
        <v>8023</v>
      </c>
      <c r="R48" s="194">
        <v>17650</v>
      </c>
      <c r="S48" s="11"/>
      <c r="T48" s="239">
        <v>17650</v>
      </c>
      <c r="U48" s="136">
        <v>12760</v>
      </c>
      <c r="V48" s="240">
        <v>15568.181818181816</v>
      </c>
      <c r="W48" s="142">
        <v>7.7280453257790427E-2</v>
      </c>
      <c r="X48" s="137">
        <v>0.18037956204379552</v>
      </c>
      <c r="Y48" s="334">
        <v>2</v>
      </c>
      <c r="Z48" s="189">
        <v>17303</v>
      </c>
      <c r="AA48" s="187">
        <v>19014</v>
      </c>
      <c r="AB48" s="319"/>
      <c r="AC48" s="202">
        <f t="shared" si="0"/>
        <v>1074476192</v>
      </c>
      <c r="AF48" s="153">
        <f t="shared" si="1"/>
        <v>17650</v>
      </c>
      <c r="AN48" s="124" t="str">
        <f t="shared" si="2"/>
        <v>https://kakaku.com/item/K0001225141/</v>
      </c>
      <c r="AS48">
        <f t="shared" si="3"/>
        <v>0</v>
      </c>
      <c r="AT48" s="166">
        <f t="shared" si="4"/>
        <v>672707</v>
      </c>
      <c r="AU48" s="353">
        <f t="shared" si="5"/>
        <v>2</v>
      </c>
      <c r="AV48" s="18"/>
    </row>
    <row r="49" spans="1:48">
      <c r="A49" s="175">
        <v>45274</v>
      </c>
      <c r="B49" s="11" t="s">
        <v>1741</v>
      </c>
      <c r="C49" s="323" t="s">
        <v>8950</v>
      </c>
      <c r="D49" s="134"/>
      <c r="E49" s="132"/>
      <c r="F49" s="243">
        <v>1</v>
      </c>
      <c r="G49" s="132">
        <v>197</v>
      </c>
      <c r="H49" s="133" t="s">
        <v>1967</v>
      </c>
      <c r="I49" s="133">
        <v>7</v>
      </c>
      <c r="J49" s="135" t="s">
        <v>6991</v>
      </c>
      <c r="K49" s="236" t="s">
        <v>8993</v>
      </c>
      <c r="L49" s="236" t="s">
        <v>2015</v>
      </c>
      <c r="M49" s="237">
        <v>13880</v>
      </c>
      <c r="N49" s="238">
        <v>12140.90909090909</v>
      </c>
      <c r="O49" s="144">
        <v>0.11555222763010102</v>
      </c>
      <c r="P49" s="248">
        <v>1074476389</v>
      </c>
      <c r="Q49" s="306" t="s">
        <v>8979</v>
      </c>
      <c r="R49" s="194">
        <v>13880</v>
      </c>
      <c r="S49" s="11"/>
      <c r="T49" s="239">
        <v>13880</v>
      </c>
      <c r="U49" s="136">
        <v>10738</v>
      </c>
      <c r="V49" s="240">
        <v>12140.90909090909</v>
      </c>
      <c r="W49" s="142">
        <v>7.7233429394812703E-2</v>
      </c>
      <c r="X49" s="137">
        <v>0.11555222763010102</v>
      </c>
      <c r="Y49" s="334">
        <v>2</v>
      </c>
      <c r="Z49" s="189">
        <v>13607</v>
      </c>
      <c r="AA49" s="187">
        <v>14952</v>
      </c>
      <c r="AB49" s="319"/>
      <c r="AC49" s="202">
        <f t="shared" si="0"/>
        <v>1074476389</v>
      </c>
      <c r="AF49" s="153">
        <f t="shared" si="1"/>
        <v>13880</v>
      </c>
      <c r="AN49" s="124" t="str">
        <f t="shared" si="2"/>
        <v>https://kakaku.com/item/K0001225148/</v>
      </c>
      <c r="AS49">
        <f t="shared" si="3"/>
        <v>0</v>
      </c>
      <c r="AT49" s="166">
        <f t="shared" si="4"/>
        <v>672707</v>
      </c>
      <c r="AU49" s="353">
        <f t="shared" si="5"/>
        <v>2</v>
      </c>
      <c r="AV49" s="18"/>
    </row>
    <row r="50" spans="1:48">
      <c r="A50" s="175">
        <v>45274</v>
      </c>
      <c r="B50" s="11" t="s">
        <v>1742</v>
      </c>
      <c r="C50" s="310" t="s">
        <v>7292</v>
      </c>
      <c r="D50" s="134"/>
      <c r="E50" s="132"/>
      <c r="F50" s="235">
        <v>46</v>
      </c>
      <c r="G50" s="132">
        <v>924</v>
      </c>
      <c r="H50" s="133" t="s">
        <v>1967</v>
      </c>
      <c r="I50" s="133">
        <v>9</v>
      </c>
      <c r="J50" s="135" t="s">
        <v>2014</v>
      </c>
      <c r="K50" s="236" t="s">
        <v>8647</v>
      </c>
      <c r="L50" s="236" t="s">
        <v>2015</v>
      </c>
      <c r="M50" s="237">
        <v>17488</v>
      </c>
      <c r="N50" s="238">
        <v>14943.636363636362</v>
      </c>
      <c r="O50" s="144">
        <v>0.25533519892931006</v>
      </c>
      <c r="P50" s="248">
        <v>1074476387</v>
      </c>
      <c r="Q50" s="302" t="s">
        <v>8981</v>
      </c>
      <c r="R50" s="194">
        <v>17488</v>
      </c>
      <c r="S50" s="11"/>
      <c r="T50" s="239">
        <v>17488</v>
      </c>
      <c r="U50" s="136">
        <v>11128</v>
      </c>
      <c r="V50" s="240">
        <v>14943.636363636362</v>
      </c>
      <c r="W50" s="142">
        <v>7.7310155535224245E-2</v>
      </c>
      <c r="X50" s="137">
        <v>0.25533519892931006</v>
      </c>
      <c r="Y50" s="334">
        <v>2</v>
      </c>
      <c r="Z50" s="189">
        <v>17145</v>
      </c>
      <c r="AA50" s="187">
        <v>18840</v>
      </c>
      <c r="AB50" s="319"/>
      <c r="AC50" s="202">
        <f t="shared" si="0"/>
        <v>1074476387</v>
      </c>
      <c r="AF50" s="153">
        <f t="shared" si="1"/>
        <v>17488</v>
      </c>
      <c r="AN50" s="124" t="str">
        <f t="shared" si="2"/>
        <v>https://kakaku.com/item/K0001225152/</v>
      </c>
      <c r="AS50">
        <f t="shared" si="3"/>
        <v>0</v>
      </c>
      <c r="AT50" s="166">
        <f t="shared" si="4"/>
        <v>672707</v>
      </c>
      <c r="AU50" s="353">
        <f t="shared" si="5"/>
        <v>2</v>
      </c>
      <c r="AV50" s="18"/>
    </row>
    <row r="51" spans="1:48">
      <c r="A51" s="175">
        <v>45274</v>
      </c>
      <c r="B51" s="11" t="s">
        <v>1744</v>
      </c>
      <c r="C51" s="322" t="s">
        <v>8457</v>
      </c>
      <c r="D51" s="134"/>
      <c r="E51" s="132"/>
      <c r="F51" s="235">
        <v>0</v>
      </c>
      <c r="G51" s="132">
        <v>1332</v>
      </c>
      <c r="H51" s="133" t="s">
        <v>1967</v>
      </c>
      <c r="I51" s="133">
        <v>13</v>
      </c>
      <c r="J51" s="135" t="s">
        <v>2024</v>
      </c>
      <c r="K51" s="236" t="s">
        <v>2398</v>
      </c>
      <c r="L51" s="236" t="s">
        <v>2381</v>
      </c>
      <c r="M51" s="237">
        <v>37420</v>
      </c>
      <c r="N51" s="238">
        <v>33063.63636363636</v>
      </c>
      <c r="O51" s="144">
        <v>0.46575749243882314</v>
      </c>
      <c r="P51" s="248">
        <v>1074476386</v>
      </c>
      <c r="Q51" s="306" t="s">
        <v>8985</v>
      </c>
      <c r="R51" s="194">
        <v>37420</v>
      </c>
      <c r="S51" s="11"/>
      <c r="T51" s="239">
        <v>37420</v>
      </c>
      <c r="U51" s="136">
        <v>17664</v>
      </c>
      <c r="V51" s="240">
        <v>33063.63636363636</v>
      </c>
      <c r="W51" s="142">
        <v>0.10691927512355859</v>
      </c>
      <c r="X51" s="137">
        <v>0.46575749243882314</v>
      </c>
      <c r="Y51" s="334">
        <v>2</v>
      </c>
      <c r="Z51" s="189">
        <v>36686</v>
      </c>
      <c r="AA51" s="187">
        <v>40314</v>
      </c>
      <c r="AB51" s="319"/>
      <c r="AC51" s="202">
        <f t="shared" si="0"/>
        <v>1074476386</v>
      </c>
      <c r="AF51" s="153">
        <f t="shared" si="1"/>
        <v>37420</v>
      </c>
      <c r="AN51" s="124" t="str">
        <f t="shared" si="2"/>
        <v>https://kakaku.com/item/K0001225135/</v>
      </c>
      <c r="AS51">
        <f t="shared" si="3"/>
        <v>0</v>
      </c>
      <c r="AT51" s="166">
        <f t="shared" si="4"/>
        <v>672707</v>
      </c>
      <c r="AU51" s="353">
        <f t="shared" si="5"/>
        <v>2</v>
      </c>
      <c r="AV51" s="18"/>
    </row>
    <row r="52" spans="1:48">
      <c r="A52" s="175">
        <v>45274</v>
      </c>
      <c r="B52" s="11" t="s">
        <v>1745</v>
      </c>
      <c r="C52" s="310" t="s">
        <v>7295</v>
      </c>
      <c r="D52" s="134"/>
      <c r="E52" s="132"/>
      <c r="F52" s="235">
        <v>5</v>
      </c>
      <c r="G52" s="132">
        <v>709</v>
      </c>
      <c r="H52" s="133" t="s">
        <v>1967</v>
      </c>
      <c r="I52" s="133">
        <v>14</v>
      </c>
      <c r="J52" s="135" t="s">
        <v>4003</v>
      </c>
      <c r="K52" s="236" t="s">
        <v>8995</v>
      </c>
      <c r="L52" s="236" t="s">
        <v>2015</v>
      </c>
      <c r="M52" s="237">
        <v>18980</v>
      </c>
      <c r="N52" s="238">
        <v>16299.999999999998</v>
      </c>
      <c r="O52" s="144">
        <v>0.20791411042944777</v>
      </c>
      <c r="P52" s="248">
        <v>1074476384</v>
      </c>
      <c r="Q52" s="302" t="s">
        <v>8986</v>
      </c>
      <c r="R52" s="194">
        <v>18980</v>
      </c>
      <c r="S52" s="11"/>
      <c r="T52" s="239">
        <v>18980</v>
      </c>
      <c r="U52" s="136">
        <v>12911</v>
      </c>
      <c r="V52" s="240">
        <v>16299.999999999998</v>
      </c>
      <c r="W52" s="142">
        <v>7.7291886195995696E-2</v>
      </c>
      <c r="X52" s="137">
        <v>0.20791411042944777</v>
      </c>
      <c r="Y52" s="334">
        <v>2</v>
      </c>
      <c r="Z52" s="189">
        <v>18607</v>
      </c>
      <c r="AA52" s="187">
        <v>20447</v>
      </c>
      <c r="AB52" s="319"/>
      <c r="AC52" s="202">
        <f t="shared" si="0"/>
        <v>1074476384</v>
      </c>
      <c r="AF52" s="153">
        <f t="shared" si="1"/>
        <v>18980</v>
      </c>
      <c r="AN52" s="124" t="str">
        <f t="shared" si="2"/>
        <v>https://kakaku.com/item/K0001286292/</v>
      </c>
      <c r="AS52">
        <f t="shared" si="3"/>
        <v>0</v>
      </c>
      <c r="AT52" s="166">
        <f t="shared" si="4"/>
        <v>672707</v>
      </c>
      <c r="AU52" s="353">
        <f t="shared" si="5"/>
        <v>2</v>
      </c>
      <c r="AV52" s="18"/>
    </row>
    <row r="53" spans="1:48">
      <c r="A53" s="175">
        <v>45274</v>
      </c>
      <c r="B53" s="11" t="s">
        <v>1746</v>
      </c>
      <c r="C53" s="322" t="s">
        <v>8458</v>
      </c>
      <c r="D53" s="134"/>
      <c r="E53" s="132"/>
      <c r="F53" s="235">
        <v>0</v>
      </c>
      <c r="G53" s="132">
        <v>1332</v>
      </c>
      <c r="H53" s="133" t="s">
        <v>1967</v>
      </c>
      <c r="I53" s="133">
        <v>15</v>
      </c>
      <c r="J53" s="135" t="s">
        <v>4003</v>
      </c>
      <c r="K53" s="236" t="s">
        <v>2399</v>
      </c>
      <c r="L53" s="236" t="s">
        <v>2015</v>
      </c>
      <c r="M53" s="237">
        <v>24200</v>
      </c>
      <c r="N53" s="238">
        <v>21045.454545454544</v>
      </c>
      <c r="O53" s="144">
        <v>0.47556371490280774</v>
      </c>
      <c r="P53" s="248">
        <v>1074476382</v>
      </c>
      <c r="Q53" s="304" t="s">
        <v>8032</v>
      </c>
      <c r="R53" s="194">
        <v>24200</v>
      </c>
      <c r="S53" s="11"/>
      <c r="T53" s="239">
        <v>24200</v>
      </c>
      <c r="U53" s="136">
        <v>11037</v>
      </c>
      <c r="V53" s="240">
        <v>21045.454545454544</v>
      </c>
      <c r="W53" s="142">
        <v>7.731404958677679E-2</v>
      </c>
      <c r="X53" s="137">
        <v>0.47556371490280774</v>
      </c>
      <c r="Y53" s="334">
        <v>2</v>
      </c>
      <c r="Z53" s="189">
        <v>23725</v>
      </c>
      <c r="AA53" s="187">
        <v>26071</v>
      </c>
      <c r="AB53" s="319"/>
      <c r="AC53" s="202">
        <f t="shared" si="0"/>
        <v>1074476382</v>
      </c>
      <c r="AF53" s="153">
        <f t="shared" si="1"/>
        <v>24200</v>
      </c>
      <c r="AN53" s="124" t="str">
        <f t="shared" si="2"/>
        <v>https://kakaku.com/item/K0001225143/</v>
      </c>
      <c r="AS53">
        <f t="shared" si="3"/>
        <v>0</v>
      </c>
      <c r="AT53" s="166">
        <f t="shared" si="4"/>
        <v>672707</v>
      </c>
      <c r="AU53" s="353">
        <f t="shared" si="5"/>
        <v>2</v>
      </c>
      <c r="AV53" s="18"/>
    </row>
    <row r="54" spans="1:48">
      <c r="A54" s="175">
        <v>45274</v>
      </c>
      <c r="B54" s="11" t="s">
        <v>1747</v>
      </c>
      <c r="C54" s="322" t="s">
        <v>8459</v>
      </c>
      <c r="D54" s="134"/>
      <c r="E54" s="132"/>
      <c r="F54" s="235">
        <v>0</v>
      </c>
      <c r="G54" s="132" t="s">
        <v>12</v>
      </c>
      <c r="H54" s="133" t="s">
        <v>1967</v>
      </c>
      <c r="I54" s="133">
        <v>16</v>
      </c>
      <c r="J54" s="135" t="s">
        <v>2021</v>
      </c>
      <c r="K54" s="236" t="s">
        <v>8996</v>
      </c>
      <c r="L54" s="236" t="s">
        <v>2400</v>
      </c>
      <c r="M54" s="237">
        <v>33400</v>
      </c>
      <c r="N54" s="238">
        <v>29409.090909090908</v>
      </c>
      <c r="O54" s="144">
        <v>0.43667078825347755</v>
      </c>
      <c r="P54" s="248">
        <v>1074476383</v>
      </c>
      <c r="Q54" s="304" t="s">
        <v>8033</v>
      </c>
      <c r="R54" s="194">
        <v>33400</v>
      </c>
      <c r="S54" s="11"/>
      <c r="T54" s="239">
        <v>33400</v>
      </c>
      <c r="U54" s="136">
        <v>16567</v>
      </c>
      <c r="V54" s="240">
        <v>29409.090909090908</v>
      </c>
      <c r="W54" s="142">
        <v>0.10107099143206844</v>
      </c>
      <c r="X54" s="137">
        <v>0.43667078825347755</v>
      </c>
      <c r="Y54" s="334">
        <v>2</v>
      </c>
      <c r="Z54" s="189">
        <v>32745</v>
      </c>
      <c r="AA54" s="187">
        <v>35983</v>
      </c>
      <c r="AB54" s="319"/>
      <c r="AC54" s="202">
        <f t="shared" si="0"/>
        <v>1074476383</v>
      </c>
      <c r="AF54" s="153">
        <f t="shared" si="1"/>
        <v>33400</v>
      </c>
      <c r="AN54" s="124" t="str">
        <f t="shared" si="2"/>
        <v>https://kakaku.com/item/K0001225138/</v>
      </c>
      <c r="AS54">
        <f t="shared" si="3"/>
        <v>0</v>
      </c>
      <c r="AT54" s="166">
        <f t="shared" si="4"/>
        <v>672707</v>
      </c>
      <c r="AU54" s="353">
        <f t="shared" si="5"/>
        <v>2</v>
      </c>
      <c r="AV54" s="18"/>
    </row>
    <row r="55" spans="1:48">
      <c r="A55" s="175">
        <v>45274</v>
      </c>
      <c r="B55" s="11" t="s">
        <v>1723</v>
      </c>
      <c r="C55" s="323" t="s">
        <v>8951</v>
      </c>
      <c r="D55" s="134"/>
      <c r="E55" s="132"/>
      <c r="F55" s="243">
        <v>1</v>
      </c>
      <c r="G55" s="132">
        <v>924</v>
      </c>
      <c r="H55" s="133" t="s">
        <v>1967</v>
      </c>
      <c r="I55" s="133">
        <v>24</v>
      </c>
      <c r="J55" s="135" t="s">
        <v>2024</v>
      </c>
      <c r="K55" s="236" t="s">
        <v>8997</v>
      </c>
      <c r="L55" s="236" t="s">
        <v>2381</v>
      </c>
      <c r="M55" s="237">
        <v>18150</v>
      </c>
      <c r="N55" s="238">
        <v>16022.727272727272</v>
      </c>
      <c r="O55" s="144">
        <v>0.31322553191489361</v>
      </c>
      <c r="P55" s="248">
        <v>1074476337</v>
      </c>
      <c r="Q55" s="306" t="s">
        <v>8988</v>
      </c>
      <c r="R55" s="194">
        <v>17250</v>
      </c>
      <c r="S55" s="11">
        <v>900</v>
      </c>
      <c r="T55" s="239">
        <v>18150</v>
      </c>
      <c r="U55" s="136">
        <v>11004</v>
      </c>
      <c r="V55" s="240">
        <v>16022.727272727272</v>
      </c>
      <c r="W55" s="142">
        <v>8.355685131195334E-2</v>
      </c>
      <c r="X55" s="137">
        <v>0.31322553191489361</v>
      </c>
      <c r="Y55" s="145">
        <v>2</v>
      </c>
      <c r="Z55" s="189">
        <v>16911</v>
      </c>
      <c r="AA55" s="187">
        <v>18583</v>
      </c>
      <c r="AB55" s="319"/>
      <c r="AC55" s="202">
        <f t="shared" si="0"/>
        <v>1074476337</v>
      </c>
      <c r="AF55" s="153">
        <f t="shared" si="1"/>
        <v>17250</v>
      </c>
      <c r="AN55" s="124" t="str">
        <f t="shared" si="2"/>
        <v>https://kakaku.com/item/K0001374069/</v>
      </c>
      <c r="AS55">
        <f t="shared" si="3"/>
        <v>900</v>
      </c>
      <c r="AT55" s="166">
        <f t="shared" si="4"/>
        <v>672706</v>
      </c>
      <c r="AU55" s="353">
        <f t="shared" si="5"/>
        <v>2</v>
      </c>
      <c r="AV55" s="18"/>
    </row>
    <row r="56" spans="1:48">
      <c r="A56" s="175">
        <v>45274</v>
      </c>
      <c r="B56" s="11" t="s">
        <v>1724</v>
      </c>
      <c r="C56" s="323" t="s">
        <v>8998</v>
      </c>
      <c r="D56" s="134"/>
      <c r="E56" s="132"/>
      <c r="F56" s="235">
        <v>0</v>
      </c>
      <c r="G56" s="132" t="s">
        <v>12</v>
      </c>
      <c r="H56" s="133" t="s">
        <v>1967</v>
      </c>
      <c r="I56" s="133">
        <v>25</v>
      </c>
      <c r="J56" s="135" t="s">
        <v>2014</v>
      </c>
      <c r="K56" s="236" t="s">
        <v>5276</v>
      </c>
      <c r="L56" s="236" t="s">
        <v>2015</v>
      </c>
      <c r="M56" s="237">
        <v>27500</v>
      </c>
      <c r="N56" s="238">
        <v>24045.454545454544</v>
      </c>
      <c r="O56" s="144">
        <v>0.38508128544423437</v>
      </c>
      <c r="P56" s="248">
        <v>1074476336</v>
      </c>
      <c r="Q56" s="303" t="s">
        <v>8036</v>
      </c>
      <c r="R56" s="194">
        <v>27500</v>
      </c>
      <c r="S56" s="11"/>
      <c r="T56" s="239">
        <v>27500</v>
      </c>
      <c r="U56" s="136">
        <v>14786</v>
      </c>
      <c r="V56" s="240">
        <v>24045.454545454544</v>
      </c>
      <c r="W56" s="142">
        <v>7.7309090909090994E-2</v>
      </c>
      <c r="X56" s="137">
        <v>0.38508128544423437</v>
      </c>
      <c r="Y56" s="334">
        <v>2</v>
      </c>
      <c r="Z56" s="189">
        <v>26960</v>
      </c>
      <c r="AA56" s="187">
        <v>29626</v>
      </c>
      <c r="AB56" s="319"/>
      <c r="AC56" s="202">
        <f t="shared" si="0"/>
        <v>1074476336</v>
      </c>
      <c r="AF56" s="153">
        <f t="shared" si="1"/>
        <v>27500</v>
      </c>
      <c r="AN56" s="124" t="str">
        <f t="shared" si="2"/>
        <v>https://kakaku.com/item/K0001374070/</v>
      </c>
      <c r="AS56">
        <f t="shared" si="3"/>
        <v>0</v>
      </c>
      <c r="AT56" s="166">
        <f t="shared" si="4"/>
        <v>672707</v>
      </c>
      <c r="AU56" s="353">
        <f t="shared" si="5"/>
        <v>2</v>
      </c>
      <c r="AV56" s="18"/>
    </row>
    <row r="57" spans="1:48">
      <c r="A57" s="175">
        <v>45274</v>
      </c>
      <c r="B57" s="11" t="s">
        <v>1721</v>
      </c>
      <c r="C57" s="322" t="s">
        <v>8460</v>
      </c>
      <c r="D57" s="134"/>
      <c r="E57" s="132"/>
      <c r="F57" s="243">
        <v>57</v>
      </c>
      <c r="G57" s="132"/>
      <c r="H57" s="133" t="s">
        <v>1967</v>
      </c>
      <c r="I57" s="133">
        <v>26</v>
      </c>
      <c r="J57" s="135" t="s">
        <v>2024</v>
      </c>
      <c r="K57" s="236" t="s">
        <v>8650</v>
      </c>
      <c r="L57" s="236" t="s">
        <v>2381</v>
      </c>
      <c r="M57" s="237">
        <v>27700</v>
      </c>
      <c r="N57" s="238">
        <v>24227.272727272724</v>
      </c>
      <c r="O57" s="144">
        <v>0.32493433395872412</v>
      </c>
      <c r="P57" s="248">
        <v>1074476338</v>
      </c>
      <c r="Q57" s="306" t="s">
        <v>8989</v>
      </c>
      <c r="R57" s="194">
        <v>27700</v>
      </c>
      <c r="S57" s="11"/>
      <c r="T57" s="239">
        <v>27700</v>
      </c>
      <c r="U57" s="136">
        <v>16355</v>
      </c>
      <c r="V57" s="240">
        <v>24227.272727272724</v>
      </c>
      <c r="W57" s="142">
        <v>0.11764044943820218</v>
      </c>
      <c r="X57" s="137">
        <v>0.32493433395872412</v>
      </c>
      <c r="Y57" s="145">
        <v>2</v>
      </c>
      <c r="Z57" s="189">
        <v>27156</v>
      </c>
      <c r="AA57" s="187">
        <v>29841</v>
      </c>
      <c r="AB57" s="319"/>
      <c r="AC57" s="202">
        <f t="shared" si="0"/>
        <v>1074476338</v>
      </c>
      <c r="AF57" s="153">
        <f t="shared" si="1"/>
        <v>27700</v>
      </c>
      <c r="AN57" s="124" t="str">
        <f t="shared" si="2"/>
        <v>https://kakaku.com/item/K0001374072/</v>
      </c>
      <c r="AS57">
        <f t="shared" si="3"/>
        <v>0</v>
      </c>
      <c r="AT57" s="166">
        <f t="shared" si="4"/>
        <v>672707</v>
      </c>
      <c r="AU57" s="353">
        <f t="shared" si="5"/>
        <v>2</v>
      </c>
      <c r="AV57" s="18"/>
    </row>
    <row r="58" spans="1:48">
      <c r="A58" s="175">
        <v>45274</v>
      </c>
      <c r="B58" s="11" t="s">
        <v>1703</v>
      </c>
      <c r="C58" s="310" t="s">
        <v>7297</v>
      </c>
      <c r="D58" s="134"/>
      <c r="E58" s="132"/>
      <c r="F58" s="235">
        <v>22</v>
      </c>
      <c r="G58" s="132">
        <v>27</v>
      </c>
      <c r="H58" s="133" t="s">
        <v>1968</v>
      </c>
      <c r="I58" s="133">
        <v>1</v>
      </c>
      <c r="J58" s="135" t="s">
        <v>3907</v>
      </c>
      <c r="K58" s="236" t="s">
        <v>4005</v>
      </c>
      <c r="L58" s="236" t="s">
        <v>4006</v>
      </c>
      <c r="M58" s="237">
        <v>8947</v>
      </c>
      <c r="N58" s="238">
        <v>7656.363636363636</v>
      </c>
      <c r="O58" s="144">
        <v>0.11067442412728565</v>
      </c>
      <c r="P58" s="197">
        <v>1074476724</v>
      </c>
      <c r="Q58" s="306" t="s">
        <v>8990</v>
      </c>
      <c r="R58" s="194">
        <v>8947</v>
      </c>
      <c r="S58" s="11"/>
      <c r="T58" s="239">
        <v>8947</v>
      </c>
      <c r="U58" s="136">
        <v>6809</v>
      </c>
      <c r="V58" s="240">
        <v>7656.363636363636</v>
      </c>
      <c r="W58" s="142">
        <v>0.24570246865710232</v>
      </c>
      <c r="X58" s="137">
        <v>0.11067442412728565</v>
      </c>
      <c r="Y58" s="145">
        <v>2</v>
      </c>
      <c r="Z58" s="189">
        <v>8771</v>
      </c>
      <c r="AA58" s="187">
        <v>9638</v>
      </c>
      <c r="AB58" s="319"/>
      <c r="AC58" s="202">
        <f t="shared" si="0"/>
        <v>1074476724</v>
      </c>
      <c r="AF58" s="153">
        <f t="shared" si="1"/>
        <v>8947</v>
      </c>
      <c r="AN58" s="124" t="str">
        <f t="shared" si="2"/>
        <v>https://kakaku.com/item/K0000836047/</v>
      </c>
      <c r="AS58">
        <f t="shared" si="3"/>
        <v>0</v>
      </c>
      <c r="AT58" s="166">
        <f t="shared" si="4"/>
        <v>672707</v>
      </c>
      <c r="AU58" s="353">
        <f t="shared" si="5"/>
        <v>2</v>
      </c>
      <c r="AV58" s="18"/>
    </row>
    <row r="59" spans="1:48">
      <c r="A59" s="175">
        <v>45274</v>
      </c>
      <c r="B59" s="11" t="s">
        <v>1704</v>
      </c>
      <c r="C59" s="310" t="s">
        <v>2382</v>
      </c>
      <c r="D59" s="134"/>
      <c r="E59" s="132"/>
      <c r="F59" s="235">
        <v>20</v>
      </c>
      <c r="G59" s="132">
        <v>30</v>
      </c>
      <c r="H59" s="133" t="s">
        <v>1968</v>
      </c>
      <c r="I59" s="133">
        <v>3</v>
      </c>
      <c r="J59" s="135" t="s">
        <v>7136</v>
      </c>
      <c r="K59" s="236" t="s">
        <v>8651</v>
      </c>
      <c r="L59" s="236" t="s">
        <v>3936</v>
      </c>
      <c r="M59" s="237">
        <v>11640</v>
      </c>
      <c r="N59" s="238">
        <v>10104.545454545454</v>
      </c>
      <c r="O59" s="144">
        <v>9.3378317588843865E-2</v>
      </c>
      <c r="P59" s="197">
        <v>1074476614</v>
      </c>
      <c r="Q59" s="305" t="s">
        <v>8040</v>
      </c>
      <c r="R59" s="194">
        <v>10740</v>
      </c>
      <c r="S59" s="11">
        <v>900</v>
      </c>
      <c r="T59" s="239">
        <v>11640</v>
      </c>
      <c r="U59" s="136">
        <v>9161</v>
      </c>
      <c r="V59" s="240">
        <v>10104.545454545454</v>
      </c>
      <c r="W59" s="142">
        <v>2.2988505747126409E-2</v>
      </c>
      <c r="X59" s="137">
        <v>9.3378317588843865E-2</v>
      </c>
      <c r="Y59" s="145">
        <v>2</v>
      </c>
      <c r="Z59" s="189">
        <v>10529</v>
      </c>
      <c r="AA59" s="187">
        <v>11570</v>
      </c>
      <c r="AB59" s="319"/>
      <c r="AC59" s="202">
        <f t="shared" si="0"/>
        <v>1074476614</v>
      </c>
      <c r="AF59" s="153">
        <f t="shared" si="1"/>
        <v>10740</v>
      </c>
      <c r="AN59" s="124" t="str">
        <f t="shared" si="2"/>
        <v>https://kakaku.com/item/K0000836045/</v>
      </c>
      <c r="AS59">
        <f t="shared" si="3"/>
        <v>900</v>
      </c>
      <c r="AT59" s="166">
        <f t="shared" si="4"/>
        <v>672706</v>
      </c>
      <c r="AU59" s="353">
        <f t="shared" si="5"/>
        <v>2</v>
      </c>
      <c r="AV59" s="18"/>
    </row>
    <row r="60" spans="1:48">
      <c r="A60" s="175">
        <v>45274</v>
      </c>
      <c r="B60" s="11" t="s">
        <v>1827</v>
      </c>
      <c r="C60" s="310" t="s">
        <v>7298</v>
      </c>
      <c r="D60" s="134"/>
      <c r="E60" s="132"/>
      <c r="F60" s="235">
        <v>22</v>
      </c>
      <c r="G60" s="132">
        <v>31</v>
      </c>
      <c r="H60" s="133" t="s">
        <v>1968</v>
      </c>
      <c r="I60" s="133">
        <v>9</v>
      </c>
      <c r="J60" s="135" t="s">
        <v>3907</v>
      </c>
      <c r="K60" s="236" t="s">
        <v>9000</v>
      </c>
      <c r="L60" s="236" t="s">
        <v>4006</v>
      </c>
      <c r="M60" s="237">
        <v>16459</v>
      </c>
      <c r="N60" s="238">
        <v>14008.181818181816</v>
      </c>
      <c r="O60" s="144">
        <v>0.11958595625932884</v>
      </c>
      <c r="P60" s="197">
        <v>1074476457</v>
      </c>
      <c r="Q60" s="302" t="s">
        <v>9005</v>
      </c>
      <c r="R60" s="194">
        <v>15559</v>
      </c>
      <c r="S60" s="11">
        <v>900</v>
      </c>
      <c r="T60" s="239">
        <v>16459</v>
      </c>
      <c r="U60" s="136">
        <v>12333</v>
      </c>
      <c r="V60" s="240">
        <v>14008.181818181816</v>
      </c>
      <c r="W60" s="142">
        <v>9.915404288805818E-2</v>
      </c>
      <c r="X60" s="137">
        <v>0.11958595625932884</v>
      </c>
      <c r="Y60" s="145">
        <v>2</v>
      </c>
      <c r="Z60" s="189">
        <v>15253</v>
      </c>
      <c r="AA60" s="187">
        <v>16761</v>
      </c>
      <c r="AB60" s="319"/>
      <c r="AC60" s="202">
        <f t="shared" si="0"/>
        <v>1074476457</v>
      </c>
      <c r="AF60" s="153">
        <f t="shared" si="1"/>
        <v>15559</v>
      </c>
      <c r="AN60" s="124" t="str">
        <f t="shared" si="2"/>
        <v>https://kakaku.com/item/K0000731668/</v>
      </c>
      <c r="AS60">
        <f t="shared" si="3"/>
        <v>900</v>
      </c>
      <c r="AT60" s="166">
        <f t="shared" si="4"/>
        <v>672706</v>
      </c>
      <c r="AU60" s="353">
        <f t="shared" si="5"/>
        <v>2</v>
      </c>
      <c r="AV60" s="18"/>
    </row>
    <row r="61" spans="1:48">
      <c r="A61" s="175">
        <v>45274</v>
      </c>
      <c r="B61" s="11" t="s">
        <v>1671</v>
      </c>
      <c r="C61" s="322" t="s">
        <v>8463</v>
      </c>
      <c r="D61" s="134"/>
      <c r="E61" s="132"/>
      <c r="F61" s="243">
        <v>34</v>
      </c>
      <c r="G61" s="132">
        <v>31</v>
      </c>
      <c r="H61" s="133" t="s">
        <v>1968</v>
      </c>
      <c r="I61" s="133">
        <v>17</v>
      </c>
      <c r="J61" s="135" t="s">
        <v>4003</v>
      </c>
      <c r="K61" s="236" t="s">
        <v>9001</v>
      </c>
      <c r="L61" s="236" t="s">
        <v>2015</v>
      </c>
      <c r="M61" s="237">
        <v>10020</v>
      </c>
      <c r="N61" s="238">
        <v>8631.818181818182</v>
      </c>
      <c r="O61" s="144">
        <v>5.2294102159031068E-2</v>
      </c>
      <c r="P61" s="197">
        <v>1074476461</v>
      </c>
      <c r="Q61" s="306" t="s">
        <v>9004</v>
      </c>
      <c r="R61" s="194">
        <v>11200</v>
      </c>
      <c r="S61" s="11">
        <v>900</v>
      </c>
      <c r="T61" s="239">
        <v>12100</v>
      </c>
      <c r="U61" s="136">
        <v>8180.4250000000002</v>
      </c>
      <c r="V61" s="240">
        <v>10522.727272727272</v>
      </c>
      <c r="W61" s="142">
        <v>0.20409181636726537</v>
      </c>
      <c r="X61" s="137">
        <v>0.22259460043196538</v>
      </c>
      <c r="Y61" s="145">
        <v>2</v>
      </c>
      <c r="Z61" s="189">
        <v>10980</v>
      </c>
      <c r="AA61" s="187">
        <v>12065</v>
      </c>
      <c r="AB61" s="319"/>
      <c r="AC61" s="202">
        <f t="shared" si="0"/>
        <v>1074476461</v>
      </c>
      <c r="AF61" s="153">
        <f t="shared" si="1"/>
        <v>11200</v>
      </c>
      <c r="AN61" s="124" t="str">
        <f t="shared" si="2"/>
        <v>https://kakaku.com/item/K0001122202/</v>
      </c>
      <c r="AS61">
        <f t="shared" si="3"/>
        <v>900</v>
      </c>
      <c r="AT61" s="166">
        <f t="shared" si="4"/>
        <v>672706</v>
      </c>
      <c r="AU61" s="353">
        <f t="shared" si="5"/>
        <v>2</v>
      </c>
      <c r="AV61" s="18"/>
    </row>
    <row r="62" spans="1:48">
      <c r="A62" s="175">
        <v>45274</v>
      </c>
      <c r="B62" s="11" t="s">
        <v>1680</v>
      </c>
      <c r="C62" s="322" t="s">
        <v>8466</v>
      </c>
      <c r="D62" s="134"/>
      <c r="E62" s="132"/>
      <c r="F62" s="235">
        <v>21</v>
      </c>
      <c r="G62" s="132">
        <v>21</v>
      </c>
      <c r="H62" s="133" t="s">
        <v>1968</v>
      </c>
      <c r="I62" s="133">
        <v>26</v>
      </c>
      <c r="J62" s="135" t="s">
        <v>3907</v>
      </c>
      <c r="K62" s="236" t="s">
        <v>9002</v>
      </c>
      <c r="L62" s="236" t="s">
        <v>3424</v>
      </c>
      <c r="M62" s="237">
        <v>21324</v>
      </c>
      <c r="N62" s="238">
        <v>18430.909090909088</v>
      </c>
      <c r="O62" s="144">
        <v>0.11306599585676223</v>
      </c>
      <c r="P62" s="197">
        <v>1074476455</v>
      </c>
      <c r="Q62" s="305" t="s">
        <v>8061</v>
      </c>
      <c r="R62" s="194">
        <v>20424</v>
      </c>
      <c r="S62" s="11">
        <v>900</v>
      </c>
      <c r="T62" s="239">
        <v>21324</v>
      </c>
      <c r="U62" s="136">
        <v>16347</v>
      </c>
      <c r="V62" s="240">
        <v>18430.909090909088</v>
      </c>
      <c r="W62" s="142">
        <v>7.6257092545490179E-2</v>
      </c>
      <c r="X62" s="137">
        <v>0.11306599585676223</v>
      </c>
      <c r="Y62" s="145">
        <v>2</v>
      </c>
      <c r="Z62" s="189">
        <v>20023</v>
      </c>
      <c r="AA62" s="187">
        <v>22003</v>
      </c>
      <c r="AB62" s="319"/>
      <c r="AC62" s="202">
        <f t="shared" si="0"/>
        <v>1074476455</v>
      </c>
      <c r="AF62" s="153">
        <f t="shared" si="1"/>
        <v>20424</v>
      </c>
      <c r="AN62" s="124" t="str">
        <f t="shared" si="2"/>
        <v>https://kakaku.com/item/K0001122182/</v>
      </c>
      <c r="AS62">
        <f t="shared" si="3"/>
        <v>900</v>
      </c>
      <c r="AT62" s="166">
        <f t="shared" si="4"/>
        <v>672706</v>
      </c>
      <c r="AU62" s="353">
        <f t="shared" si="5"/>
        <v>2</v>
      </c>
      <c r="AV62" s="18"/>
    </row>
    <row r="63" spans="1:48">
      <c r="A63" s="175">
        <v>45274</v>
      </c>
      <c r="B63" s="11" t="s">
        <v>1677</v>
      </c>
      <c r="C63" s="310" t="s">
        <v>7300</v>
      </c>
      <c r="D63" s="134"/>
      <c r="E63" s="132"/>
      <c r="F63" s="235">
        <v>15</v>
      </c>
      <c r="G63" s="132">
        <v>105</v>
      </c>
      <c r="H63" s="133" t="s">
        <v>1968</v>
      </c>
      <c r="I63" s="133">
        <v>27</v>
      </c>
      <c r="J63" s="135" t="s">
        <v>3907</v>
      </c>
      <c r="K63" s="236" t="s">
        <v>8654</v>
      </c>
      <c r="L63" s="236" t="s">
        <v>8543</v>
      </c>
      <c r="M63" s="237">
        <v>16970</v>
      </c>
      <c r="N63" s="238">
        <v>14472.727272727272</v>
      </c>
      <c r="O63" s="144">
        <v>8.2904365577889411E-2</v>
      </c>
      <c r="P63" s="197">
        <v>1074476463</v>
      </c>
      <c r="Q63" s="306" t="s">
        <v>8062</v>
      </c>
      <c r="R63" s="194">
        <v>16760</v>
      </c>
      <c r="S63" s="11">
        <v>900</v>
      </c>
      <c r="T63" s="239">
        <v>17660</v>
      </c>
      <c r="U63" s="136">
        <v>13272.875</v>
      </c>
      <c r="V63" s="240">
        <v>15099.999999999998</v>
      </c>
      <c r="W63" s="142">
        <v>9.6296296296296324E-2</v>
      </c>
      <c r="X63" s="137">
        <v>0.12100165562913896</v>
      </c>
      <c r="Y63" s="145">
        <v>2</v>
      </c>
      <c r="Z63" s="189">
        <v>16431</v>
      </c>
      <c r="AA63" s="187">
        <v>18056</v>
      </c>
      <c r="AB63" s="319"/>
      <c r="AC63" s="202">
        <f t="shared" si="0"/>
        <v>1074476463</v>
      </c>
      <c r="AF63" s="153">
        <f t="shared" si="1"/>
        <v>16760</v>
      </c>
      <c r="AN63" s="124" t="str">
        <f t="shared" si="2"/>
        <v>https://kakaku.com/item/K0001122190/</v>
      </c>
      <c r="AS63">
        <f t="shared" si="3"/>
        <v>900</v>
      </c>
      <c r="AT63" s="166">
        <f t="shared" si="4"/>
        <v>672706</v>
      </c>
      <c r="AU63" s="353">
        <f t="shared" si="5"/>
        <v>2</v>
      </c>
      <c r="AV63" s="18"/>
    </row>
    <row r="64" spans="1:48">
      <c r="A64" s="175">
        <v>45274</v>
      </c>
      <c r="B64" s="11" t="s">
        <v>5469</v>
      </c>
      <c r="C64" s="258" t="s">
        <v>5332</v>
      </c>
      <c r="D64" s="134"/>
      <c r="E64" s="132"/>
      <c r="F64" s="235">
        <v>2</v>
      </c>
      <c r="G64" s="132">
        <v>838</v>
      </c>
      <c r="H64" s="133" t="s">
        <v>1978</v>
      </c>
      <c r="I64" s="133">
        <v>8</v>
      </c>
      <c r="J64" s="135"/>
      <c r="K64" s="236"/>
      <c r="L64" s="236"/>
      <c r="M64" s="237"/>
      <c r="N64" s="238">
        <v>-954.5454545454545</v>
      </c>
      <c r="O64" s="144">
        <v>20.698380952380955</v>
      </c>
      <c r="P64" s="248">
        <v>1074476347</v>
      </c>
      <c r="Q64" s="302" t="s">
        <v>8541</v>
      </c>
      <c r="R64" s="194">
        <v>28500</v>
      </c>
      <c r="S64" s="11"/>
      <c r="T64" s="185">
        <v>28500</v>
      </c>
      <c r="U64" s="136">
        <v>18803</v>
      </c>
      <c r="V64" s="240">
        <v>24954.545454545452</v>
      </c>
      <c r="W64" s="142" t="s">
        <v>152</v>
      </c>
      <c r="X64" s="137">
        <v>0.24651001821493618</v>
      </c>
      <c r="Y64" s="334" t="s">
        <v>8921</v>
      </c>
      <c r="Z64" s="189">
        <v>27941</v>
      </c>
      <c r="AA64" s="187">
        <v>30704</v>
      </c>
      <c r="AB64" s="319"/>
      <c r="AC64" s="202">
        <f t="shared" si="0"/>
        <v>1074476347</v>
      </c>
      <c r="AF64" s="153">
        <f t="shared" si="1"/>
        <v>28500</v>
      </c>
      <c r="AN64" s="124" t="str">
        <f t="shared" si="2"/>
        <v>https://kakaku.com/item/K0001374030/</v>
      </c>
      <c r="AS64">
        <f t="shared" si="3"/>
        <v>0</v>
      </c>
      <c r="AT64" s="166">
        <f t="shared" si="4"/>
        <v>672707</v>
      </c>
      <c r="AU64" s="353" t="str">
        <f t="shared" si="5"/>
        <v>2 12/14  12/13依頼分 なぜ表示されないか？</v>
      </c>
      <c r="AV64" s="18"/>
    </row>
    <row r="65" spans="1:48">
      <c r="A65" s="175">
        <v>45275</v>
      </c>
      <c r="B65" s="11" t="s">
        <v>7460</v>
      </c>
      <c r="C65" s="160" t="s">
        <v>7235</v>
      </c>
      <c r="D65" s="134"/>
      <c r="E65" s="132"/>
      <c r="F65" s="235">
        <v>24</v>
      </c>
      <c r="G65" s="134">
        <v>555</v>
      </c>
      <c r="H65" s="133" t="s">
        <v>1961</v>
      </c>
      <c r="I65" s="133">
        <v>73</v>
      </c>
      <c r="J65" s="135" t="s">
        <v>2014</v>
      </c>
      <c r="K65" s="236" t="s">
        <v>9083</v>
      </c>
      <c r="L65" s="236" t="s">
        <v>2015</v>
      </c>
      <c r="M65" s="237">
        <v>19644</v>
      </c>
      <c r="N65" s="238">
        <v>16903.636363636364</v>
      </c>
      <c r="O65" s="144">
        <v>0.17650855114553082</v>
      </c>
      <c r="P65" s="197" t="s">
        <v>9054</v>
      </c>
      <c r="Q65" s="302" t="s">
        <v>9056</v>
      </c>
      <c r="R65" s="194">
        <v>19644</v>
      </c>
      <c r="S65" s="11"/>
      <c r="T65" s="239">
        <v>19644</v>
      </c>
      <c r="U65" s="136">
        <v>13920</v>
      </c>
      <c r="V65" s="240">
        <v>16903.636363636364</v>
      </c>
      <c r="W65" s="142">
        <v>7.7275503970678061E-2</v>
      </c>
      <c r="X65" s="137">
        <v>0.17650855114553082</v>
      </c>
      <c r="Y65" s="145">
        <v>2</v>
      </c>
      <c r="Z65" s="189">
        <v>19258</v>
      </c>
      <c r="AA65" s="187">
        <v>21162</v>
      </c>
      <c r="AB65" s="319"/>
      <c r="AC65" s="202" t="str">
        <f t="shared" si="0"/>
        <v>1076554691</v>
      </c>
      <c r="AF65" s="153">
        <f t="shared" si="1"/>
        <v>19644</v>
      </c>
      <c r="AN65" s="124" t="str">
        <f t="shared" si="2"/>
        <v>https://kakaku.com/item/K0001484649/</v>
      </c>
      <c r="AS65">
        <f t="shared" si="3"/>
        <v>0</v>
      </c>
      <c r="AT65" s="166">
        <f t="shared" si="4"/>
        <v>672707</v>
      </c>
      <c r="AU65" s="353">
        <f t="shared" si="5"/>
        <v>2</v>
      </c>
      <c r="AV65" s="18"/>
    </row>
    <row r="66" spans="1:48">
      <c r="A66" s="175">
        <v>45275</v>
      </c>
      <c r="B66" s="11" t="s">
        <v>1787</v>
      </c>
      <c r="C66" s="160" t="s">
        <v>8434</v>
      </c>
      <c r="D66" s="134"/>
      <c r="E66" s="132"/>
      <c r="F66" s="235">
        <v>8</v>
      </c>
      <c r="G66" s="132" t="s">
        <v>12</v>
      </c>
      <c r="H66" s="133" t="s">
        <v>1964</v>
      </c>
      <c r="I66" s="133">
        <v>10</v>
      </c>
      <c r="J66" s="135" t="s">
        <v>2014</v>
      </c>
      <c r="K66" s="236" t="s">
        <v>8553</v>
      </c>
      <c r="L66" s="236" t="s">
        <v>2015</v>
      </c>
      <c r="M66" s="237">
        <v>19400</v>
      </c>
      <c r="N66" s="238">
        <v>16681.81818181818</v>
      </c>
      <c r="O66" s="144">
        <v>0.18773841961852852</v>
      </c>
      <c r="P66" s="197">
        <v>1076557714</v>
      </c>
      <c r="Q66" s="302" t="s">
        <v>9082</v>
      </c>
      <c r="R66" s="194">
        <v>19400</v>
      </c>
      <c r="S66" s="11"/>
      <c r="T66" s="239">
        <v>19400</v>
      </c>
      <c r="U66" s="136">
        <v>13550</v>
      </c>
      <c r="V66" s="240">
        <v>16681.81818181818</v>
      </c>
      <c r="W66" s="142">
        <v>6.7010309278350499E-2</v>
      </c>
      <c r="X66" s="137">
        <v>0.18773841961852852</v>
      </c>
      <c r="Y66" s="145">
        <v>2</v>
      </c>
      <c r="Z66" s="190"/>
      <c r="AA66" s="188">
        <v>20700</v>
      </c>
      <c r="AB66" s="319"/>
      <c r="AC66" s="202">
        <f t="shared" si="0"/>
        <v>1076557714</v>
      </c>
      <c r="AF66" s="153">
        <f t="shared" si="1"/>
        <v>19400</v>
      </c>
      <c r="AN66" s="124" t="str">
        <f t="shared" si="2"/>
        <v>https://kakaku.com/item/K0000091322/</v>
      </c>
      <c r="AS66">
        <f t="shared" si="3"/>
        <v>0</v>
      </c>
      <c r="AT66" s="166">
        <f t="shared" si="4"/>
        <v>672707</v>
      </c>
      <c r="AU66" s="353">
        <f t="shared" si="5"/>
        <v>2</v>
      </c>
      <c r="AV66" s="18"/>
    </row>
    <row r="67" spans="1:48">
      <c r="A67" s="175">
        <v>45275</v>
      </c>
      <c r="B67" s="11" t="s">
        <v>8929</v>
      </c>
      <c r="C67" s="160" t="s">
        <v>8940</v>
      </c>
      <c r="D67" s="134"/>
      <c r="E67" s="132"/>
      <c r="F67" s="243">
        <v>0</v>
      </c>
      <c r="G67" s="132" t="s">
        <v>9084</v>
      </c>
      <c r="H67" s="133" t="s">
        <v>1976</v>
      </c>
      <c r="I67" s="133">
        <v>18</v>
      </c>
      <c r="J67" s="135" t="s">
        <v>2014</v>
      </c>
      <c r="K67" s="236" t="s">
        <v>2413</v>
      </c>
      <c r="L67" s="236" t="s">
        <v>2015</v>
      </c>
      <c r="M67" s="237">
        <v>8000</v>
      </c>
      <c r="N67" s="238">
        <v>6795.454545454545</v>
      </c>
      <c r="O67" s="144">
        <v>0.39076923076923076</v>
      </c>
      <c r="P67" s="197">
        <v>1076493705</v>
      </c>
      <c r="Q67" s="302" t="s">
        <v>9075</v>
      </c>
      <c r="R67" s="194">
        <v>8000</v>
      </c>
      <c r="S67" s="11"/>
      <c r="T67" s="239">
        <v>8000</v>
      </c>
      <c r="U67" s="136">
        <v>4140</v>
      </c>
      <c r="V67" s="240">
        <v>6795.454545454545</v>
      </c>
      <c r="W67" s="142">
        <v>6.2500000000000888E-3</v>
      </c>
      <c r="X67" s="137">
        <v>0.39076923076923076</v>
      </c>
      <c r="Y67" s="145">
        <v>2</v>
      </c>
      <c r="Z67" s="190"/>
      <c r="AA67" s="188">
        <v>8050</v>
      </c>
      <c r="AB67" s="319"/>
      <c r="AC67" s="202">
        <f t="shared" si="0"/>
        <v>1076493705</v>
      </c>
      <c r="AF67" s="153">
        <f t="shared" si="1"/>
        <v>8000</v>
      </c>
      <c r="AN67" s="124" t="str">
        <f t="shared" si="2"/>
        <v>https://kakaku.com/item/K0001330611/</v>
      </c>
      <c r="AS67">
        <f t="shared" si="3"/>
        <v>0</v>
      </c>
      <c r="AT67" s="166">
        <f t="shared" si="4"/>
        <v>672707</v>
      </c>
      <c r="AU67" s="353">
        <f t="shared" si="5"/>
        <v>2</v>
      </c>
      <c r="AV67" s="18"/>
    </row>
    <row r="68" spans="1:48">
      <c r="A68" s="175">
        <v>45275</v>
      </c>
      <c r="B68" s="11" t="s">
        <v>8932</v>
      </c>
      <c r="C68" s="160" t="s">
        <v>8943</v>
      </c>
      <c r="D68" s="134"/>
      <c r="E68" s="132"/>
      <c r="F68" s="243">
        <v>0</v>
      </c>
      <c r="G68" s="132" t="s">
        <v>9084</v>
      </c>
      <c r="H68" s="133" t="s">
        <v>1976</v>
      </c>
      <c r="I68" s="133">
        <v>19</v>
      </c>
      <c r="J68" s="135" t="s">
        <v>9085</v>
      </c>
      <c r="K68" s="236" t="s">
        <v>9086</v>
      </c>
      <c r="L68" s="236" t="s">
        <v>2418</v>
      </c>
      <c r="M68" s="237">
        <v>12700</v>
      </c>
      <c r="N68" s="238">
        <v>11068.181818181818</v>
      </c>
      <c r="O68" s="144">
        <v>0.36394250513347021</v>
      </c>
      <c r="P68" s="197">
        <v>1076493704</v>
      </c>
      <c r="Q68" s="302" t="s">
        <v>9076</v>
      </c>
      <c r="R68" s="194">
        <v>12700</v>
      </c>
      <c r="S68" s="11"/>
      <c r="T68" s="239">
        <v>12700</v>
      </c>
      <c r="U68" s="136">
        <v>7040</v>
      </c>
      <c r="V68" s="240">
        <v>11068.181818181818</v>
      </c>
      <c r="W68" s="142">
        <v>9.4827586206896575E-2</v>
      </c>
      <c r="X68" s="137">
        <v>0.36394250513347021</v>
      </c>
      <c r="Y68" s="145">
        <v>2</v>
      </c>
      <c r="Z68" s="190"/>
      <c r="AA68" s="188">
        <v>12700</v>
      </c>
      <c r="AB68" s="319"/>
      <c r="AC68" s="202">
        <f t="shared" ref="AC68:AC131" si="6">P68</f>
        <v>1076493704</v>
      </c>
      <c r="AF68" s="153">
        <f t="shared" ref="AF68:AF131" si="7">R68</f>
        <v>12700</v>
      </c>
      <c r="AN68" s="124" t="str">
        <f t="shared" ref="AN68:AN131" si="8">C68</f>
        <v>https://kakaku.com/item/K0001330603/</v>
      </c>
      <c r="AS68">
        <f t="shared" ref="AS68:AS131" si="9">S68</f>
        <v>0</v>
      </c>
      <c r="AT68" s="166">
        <f t="shared" ref="AT68:AT131" si="10">VLOOKUP(AS:AS,AW$1:AX$2,2,0)</f>
        <v>672707</v>
      </c>
      <c r="AU68" s="353">
        <f t="shared" si="5"/>
        <v>2</v>
      </c>
      <c r="AV68" s="18"/>
    </row>
    <row r="69" spans="1:48">
      <c r="A69" s="175">
        <v>45275</v>
      </c>
      <c r="B69" s="11" t="s">
        <v>8930</v>
      </c>
      <c r="C69" s="160" t="s">
        <v>8941</v>
      </c>
      <c r="D69" s="134"/>
      <c r="E69" s="132"/>
      <c r="F69" s="243">
        <v>0</v>
      </c>
      <c r="G69" s="132" t="s">
        <v>9084</v>
      </c>
      <c r="H69" s="133" t="s">
        <v>1976</v>
      </c>
      <c r="I69" s="133">
        <v>20</v>
      </c>
      <c r="J69" s="135" t="s">
        <v>9085</v>
      </c>
      <c r="K69" s="236" t="s">
        <v>9087</v>
      </c>
      <c r="L69" s="236" t="s">
        <v>2418</v>
      </c>
      <c r="M69" s="237">
        <v>12400</v>
      </c>
      <c r="N69" s="238">
        <v>10795.454545454544</v>
      </c>
      <c r="O69" s="144">
        <v>0.4015999999999999</v>
      </c>
      <c r="P69" s="197">
        <v>1076493706</v>
      </c>
      <c r="Q69" s="302" t="s">
        <v>9077</v>
      </c>
      <c r="R69" s="194">
        <v>12400</v>
      </c>
      <c r="S69" s="11"/>
      <c r="T69" s="239">
        <v>12400</v>
      </c>
      <c r="U69" s="136">
        <v>6460</v>
      </c>
      <c r="V69" s="240">
        <v>10795.454545454544</v>
      </c>
      <c r="W69" s="142">
        <v>9.7345132743362761E-2</v>
      </c>
      <c r="X69" s="137">
        <v>0.4015999999999999</v>
      </c>
      <c r="Y69" s="145">
        <v>2</v>
      </c>
      <c r="Z69" s="190"/>
      <c r="AA69" s="188">
        <v>12400</v>
      </c>
      <c r="AB69" s="319"/>
      <c r="AC69" s="202">
        <f t="shared" si="6"/>
        <v>1076493706</v>
      </c>
      <c r="AF69" s="153">
        <f t="shared" si="7"/>
        <v>12400</v>
      </c>
      <c r="AN69" s="124" t="str">
        <f t="shared" si="8"/>
        <v>https://kakaku.com/item/K0001330596/</v>
      </c>
      <c r="AS69">
        <f t="shared" si="9"/>
        <v>0</v>
      </c>
      <c r="AT69" s="166">
        <f t="shared" si="10"/>
        <v>672707</v>
      </c>
      <c r="AU69" s="353">
        <f t="shared" si="5"/>
        <v>2</v>
      </c>
      <c r="AV69" s="18"/>
    </row>
    <row r="70" spans="1:48">
      <c r="A70" s="175">
        <v>45275</v>
      </c>
      <c r="B70" s="11" t="s">
        <v>8933</v>
      </c>
      <c r="C70" s="160" t="s">
        <v>8944</v>
      </c>
      <c r="D70" s="134"/>
      <c r="E70" s="132"/>
      <c r="F70" s="243">
        <v>0</v>
      </c>
      <c r="G70" s="132" t="s">
        <v>9084</v>
      </c>
      <c r="H70" s="133" t="s">
        <v>1976</v>
      </c>
      <c r="I70" s="133">
        <v>21</v>
      </c>
      <c r="J70" s="135" t="s">
        <v>9085</v>
      </c>
      <c r="K70" s="236" t="s">
        <v>9088</v>
      </c>
      <c r="L70" s="236" t="s">
        <v>2418</v>
      </c>
      <c r="M70" s="237">
        <v>11500</v>
      </c>
      <c r="N70" s="238">
        <v>9977.2727272727261</v>
      </c>
      <c r="O70" s="144">
        <v>0.36756264236902042</v>
      </c>
      <c r="P70" s="197">
        <v>1076493707</v>
      </c>
      <c r="Q70" s="302" t="s">
        <v>9078</v>
      </c>
      <c r="R70" s="194">
        <v>11500</v>
      </c>
      <c r="S70" s="11"/>
      <c r="T70" s="239">
        <v>11500</v>
      </c>
      <c r="U70" s="136">
        <v>6310</v>
      </c>
      <c r="V70" s="240">
        <v>9977.2727272727261</v>
      </c>
      <c r="W70" s="142">
        <v>0.13461538461538458</v>
      </c>
      <c r="X70" s="137">
        <v>0.36756264236902042</v>
      </c>
      <c r="Y70" s="145">
        <v>2</v>
      </c>
      <c r="Z70" s="190"/>
      <c r="AA70" s="188">
        <v>11800</v>
      </c>
      <c r="AB70" s="319"/>
      <c r="AC70" s="202">
        <f t="shared" si="6"/>
        <v>1076493707</v>
      </c>
      <c r="AF70" s="153">
        <f t="shared" si="7"/>
        <v>11500</v>
      </c>
      <c r="AN70" s="124" t="str">
        <f t="shared" si="8"/>
        <v>https://kakaku.com/item/K0001330605/</v>
      </c>
      <c r="AS70">
        <f t="shared" si="9"/>
        <v>0</v>
      </c>
      <c r="AT70" s="166">
        <f t="shared" si="10"/>
        <v>672707</v>
      </c>
      <c r="AU70" s="353">
        <f t="shared" si="5"/>
        <v>2</v>
      </c>
      <c r="AV70" s="18"/>
    </row>
    <row r="71" spans="1:48">
      <c r="A71" s="175">
        <v>45275</v>
      </c>
      <c r="B71" s="11" t="s">
        <v>8931</v>
      </c>
      <c r="C71" s="160" t="s">
        <v>8942</v>
      </c>
      <c r="D71" s="134"/>
      <c r="E71" s="132"/>
      <c r="F71" s="243">
        <v>0</v>
      </c>
      <c r="G71" s="132" t="s">
        <v>9084</v>
      </c>
      <c r="H71" s="133" t="s">
        <v>1976</v>
      </c>
      <c r="I71" s="133">
        <v>22</v>
      </c>
      <c r="J71" s="135" t="s">
        <v>9090</v>
      </c>
      <c r="K71" s="236" t="s">
        <v>9089</v>
      </c>
      <c r="L71" s="236" t="s">
        <v>3424</v>
      </c>
      <c r="M71" s="237">
        <v>17535</v>
      </c>
      <c r="N71" s="238">
        <v>14986.363636363636</v>
      </c>
      <c r="O71" s="144">
        <v>0.37543221110100089</v>
      </c>
      <c r="P71" s="197">
        <v>1076493708</v>
      </c>
      <c r="Q71" s="302" t="s">
        <v>9079</v>
      </c>
      <c r="R71" s="194">
        <v>17535</v>
      </c>
      <c r="S71" s="11"/>
      <c r="T71" s="239">
        <v>17535</v>
      </c>
      <c r="U71" s="136">
        <v>9360</v>
      </c>
      <c r="V71" s="240">
        <v>14986.363636363636</v>
      </c>
      <c r="W71" s="142">
        <v>7.4752326628640064E-2</v>
      </c>
      <c r="X71" s="137">
        <v>0.37543221110100089</v>
      </c>
      <c r="Y71" s="145">
        <v>2</v>
      </c>
      <c r="Z71" s="190"/>
      <c r="AA71" s="188">
        <v>17900</v>
      </c>
      <c r="AB71" s="319"/>
      <c r="AC71" s="202">
        <f t="shared" si="6"/>
        <v>1076493708</v>
      </c>
      <c r="AF71" s="153">
        <f t="shared" si="7"/>
        <v>17535</v>
      </c>
      <c r="AN71" s="124" t="str">
        <f t="shared" si="8"/>
        <v>https://kakaku.com/item/K0001330589/</v>
      </c>
      <c r="AS71">
        <f t="shared" si="9"/>
        <v>0</v>
      </c>
      <c r="AT71" s="166">
        <f t="shared" si="10"/>
        <v>672707</v>
      </c>
      <c r="AU71" s="353">
        <f t="shared" si="5"/>
        <v>2</v>
      </c>
      <c r="AV71" s="18"/>
    </row>
    <row r="72" spans="1:48">
      <c r="A72" s="175">
        <v>45275</v>
      </c>
      <c r="B72" s="11" t="s">
        <v>8946</v>
      </c>
      <c r="C72" s="160" t="s">
        <v>8947</v>
      </c>
      <c r="D72" s="134"/>
      <c r="E72" s="132"/>
      <c r="F72" s="243">
        <v>0</v>
      </c>
      <c r="G72" s="132" t="s">
        <v>9084</v>
      </c>
      <c r="H72" s="133" t="s">
        <v>1976</v>
      </c>
      <c r="I72" s="133">
        <v>23</v>
      </c>
      <c r="J72" s="135" t="s">
        <v>9090</v>
      </c>
      <c r="K72" s="236" t="s">
        <v>9091</v>
      </c>
      <c r="L72" s="236" t="s">
        <v>3424</v>
      </c>
      <c r="M72" s="237">
        <v>19980</v>
      </c>
      <c r="N72" s="238">
        <v>17209.090909090908</v>
      </c>
      <c r="O72" s="144">
        <v>0.31315372424722659</v>
      </c>
      <c r="P72" s="197">
        <v>1076493709</v>
      </c>
      <c r="Q72" s="302" t="s">
        <v>9080</v>
      </c>
      <c r="R72" s="194">
        <v>19980</v>
      </c>
      <c r="S72" s="11"/>
      <c r="T72" s="239">
        <v>19980</v>
      </c>
      <c r="U72" s="136">
        <v>11820</v>
      </c>
      <c r="V72" s="240">
        <v>17209.090909090908</v>
      </c>
      <c r="W72" s="142">
        <v>7.3298429319371694E-2</v>
      </c>
      <c r="X72" s="137">
        <v>0.31315372424722659</v>
      </c>
      <c r="Y72" s="145">
        <v>2</v>
      </c>
      <c r="Z72" s="190"/>
      <c r="AA72" s="188">
        <v>20500</v>
      </c>
      <c r="AB72" s="319"/>
      <c r="AC72" s="202">
        <f t="shared" si="6"/>
        <v>1076493709</v>
      </c>
      <c r="AF72" s="153">
        <f t="shared" si="7"/>
        <v>19980</v>
      </c>
      <c r="AN72" s="124" t="str">
        <f t="shared" si="8"/>
        <v>https://kakaku.com/item/K0001330591/</v>
      </c>
      <c r="AS72">
        <f t="shared" si="9"/>
        <v>0</v>
      </c>
      <c r="AT72" s="166">
        <f t="shared" si="10"/>
        <v>672707</v>
      </c>
      <c r="AU72" s="353">
        <f t="shared" si="5"/>
        <v>2</v>
      </c>
      <c r="AV72" s="18"/>
    </row>
    <row r="73" spans="1:48">
      <c r="A73" s="175">
        <v>45275</v>
      </c>
      <c r="B73" s="11" t="s">
        <v>8934</v>
      </c>
      <c r="C73" s="160" t="s">
        <v>8945</v>
      </c>
      <c r="D73" s="134"/>
      <c r="E73" s="132"/>
      <c r="F73" s="243">
        <v>0</v>
      </c>
      <c r="G73" s="132" t="s">
        <v>9084</v>
      </c>
      <c r="H73" s="133" t="s">
        <v>1976</v>
      </c>
      <c r="I73" s="133">
        <v>17</v>
      </c>
      <c r="J73" s="135" t="s">
        <v>2014</v>
      </c>
      <c r="K73" s="236" t="s">
        <v>2463</v>
      </c>
      <c r="L73" s="236" t="s">
        <v>2015</v>
      </c>
      <c r="M73" s="237">
        <v>21679</v>
      </c>
      <c r="N73" s="238">
        <v>18753.63636363636</v>
      </c>
      <c r="O73" s="144">
        <v>0.31319986426874774</v>
      </c>
      <c r="P73" s="197">
        <v>1076493710</v>
      </c>
      <c r="Q73" s="302" t="s">
        <v>9081</v>
      </c>
      <c r="R73" s="194">
        <v>21679</v>
      </c>
      <c r="S73" s="11"/>
      <c r="T73" s="239">
        <v>21679</v>
      </c>
      <c r="U73" s="136">
        <v>12880</v>
      </c>
      <c r="V73" s="240">
        <v>18753.63636363636</v>
      </c>
      <c r="W73" s="142">
        <v>2.4032473822593214E-2</v>
      </c>
      <c r="X73" s="137">
        <v>0.31319986426874774</v>
      </c>
      <c r="Y73" s="145">
        <v>2</v>
      </c>
      <c r="Z73" s="190"/>
      <c r="AA73" s="188">
        <v>22200</v>
      </c>
      <c r="AB73" s="319"/>
      <c r="AC73" s="202">
        <f t="shared" si="6"/>
        <v>1076493710</v>
      </c>
      <c r="AF73" s="153">
        <f t="shared" si="7"/>
        <v>21679</v>
      </c>
      <c r="AN73" s="124" t="str">
        <f t="shared" si="8"/>
        <v>https://kakaku.com/item/K0001330580/</v>
      </c>
      <c r="AS73">
        <f t="shared" si="9"/>
        <v>0</v>
      </c>
      <c r="AT73" s="166">
        <f t="shared" si="10"/>
        <v>672707</v>
      </c>
      <c r="AU73" s="353">
        <f t="shared" si="5"/>
        <v>2</v>
      </c>
      <c r="AV73" s="18"/>
    </row>
    <row r="74" spans="1:48">
      <c r="A74" s="175">
        <v>45275</v>
      </c>
      <c r="B74" s="11" t="s">
        <v>7529</v>
      </c>
      <c r="C74" s="322" t="s">
        <v>8534</v>
      </c>
      <c r="D74" s="134"/>
      <c r="E74" s="132"/>
      <c r="F74" s="235">
        <v>12</v>
      </c>
      <c r="G74" s="132" t="s">
        <v>12</v>
      </c>
      <c r="H74" s="133" t="s">
        <v>1971</v>
      </c>
      <c r="I74" s="133">
        <v>9</v>
      </c>
      <c r="J74" s="135" t="s">
        <v>2014</v>
      </c>
      <c r="K74" s="236" t="s">
        <v>7427</v>
      </c>
      <c r="L74" s="236" t="s">
        <v>2015</v>
      </c>
      <c r="M74" s="237">
        <v>20900</v>
      </c>
      <c r="N74" s="238">
        <v>18045.454545454544</v>
      </c>
      <c r="O74" s="144">
        <v>0.38671536523929467</v>
      </c>
      <c r="P74" s="248">
        <v>1074476268</v>
      </c>
      <c r="Q74" s="306" t="s">
        <v>8666</v>
      </c>
      <c r="R74" s="194">
        <v>20900</v>
      </c>
      <c r="S74" s="11"/>
      <c r="T74" s="239">
        <v>20900</v>
      </c>
      <c r="U74" s="136">
        <v>11067</v>
      </c>
      <c r="V74" s="240">
        <v>18045.454545454544</v>
      </c>
      <c r="W74" s="142">
        <v>7.7320574162679456E-2</v>
      </c>
      <c r="X74" s="137">
        <v>0.38671536523929467</v>
      </c>
      <c r="Y74" s="145">
        <v>2</v>
      </c>
      <c r="Z74" s="189">
        <v>20490</v>
      </c>
      <c r="AA74" s="187">
        <v>22516</v>
      </c>
      <c r="AB74" s="319"/>
      <c r="AC74" s="202">
        <f t="shared" si="6"/>
        <v>1074476268</v>
      </c>
      <c r="AF74" s="153">
        <f t="shared" si="7"/>
        <v>20900</v>
      </c>
      <c r="AN74" s="124" t="str">
        <f t="shared" si="8"/>
        <v>https://kakaku.com/item/K0001356185/</v>
      </c>
      <c r="AS74">
        <f t="shared" si="9"/>
        <v>0</v>
      </c>
      <c r="AT74" s="166">
        <f t="shared" si="10"/>
        <v>672707</v>
      </c>
      <c r="AU74" s="353">
        <f t="shared" si="5"/>
        <v>2</v>
      </c>
      <c r="AV74" s="18"/>
    </row>
    <row r="75" spans="1:48">
      <c r="A75" s="175">
        <v>45275</v>
      </c>
      <c r="B75" s="11" t="s">
        <v>8518</v>
      </c>
      <c r="C75" s="322" t="s">
        <v>8519</v>
      </c>
      <c r="D75" s="134"/>
      <c r="E75" s="132"/>
      <c r="F75" s="235">
        <v>28</v>
      </c>
      <c r="G75" s="132">
        <v>705</v>
      </c>
      <c r="H75" s="133" t="s">
        <v>1971</v>
      </c>
      <c r="I75" s="133">
        <v>30</v>
      </c>
      <c r="J75" s="135" t="s">
        <v>2014</v>
      </c>
      <c r="K75" s="236" t="s">
        <v>3989</v>
      </c>
      <c r="L75" s="236" t="s">
        <v>2015</v>
      </c>
      <c r="M75" s="237">
        <v>16980</v>
      </c>
      <c r="N75" s="238">
        <v>14959.090909090908</v>
      </c>
      <c r="O75" s="144">
        <v>0.37121847462777269</v>
      </c>
      <c r="P75" s="248" t="s">
        <v>8525</v>
      </c>
      <c r="Q75" s="305" t="s">
        <v>8528</v>
      </c>
      <c r="R75" s="194">
        <v>16980</v>
      </c>
      <c r="S75" s="11"/>
      <c r="T75" s="239">
        <v>16980</v>
      </c>
      <c r="U75" s="136">
        <v>9406</v>
      </c>
      <c r="V75" s="240">
        <v>14959.090909090908</v>
      </c>
      <c r="W75" s="142">
        <v>7.7326266195524074E-2</v>
      </c>
      <c r="X75" s="137">
        <v>0.37121847462777269</v>
      </c>
      <c r="Y75" s="145">
        <v>2</v>
      </c>
      <c r="Z75" s="189">
        <v>16647</v>
      </c>
      <c r="AA75" s="187">
        <v>18293</v>
      </c>
      <c r="AB75" s="319"/>
      <c r="AC75" s="202" t="str">
        <f t="shared" si="6"/>
        <v>1074832160</v>
      </c>
      <c r="AF75" s="153">
        <f t="shared" si="7"/>
        <v>16980</v>
      </c>
      <c r="AN75" s="124" t="str">
        <f t="shared" si="8"/>
        <v>https://kakaku.com/item/K0001563903/</v>
      </c>
      <c r="AS75">
        <f t="shared" si="9"/>
        <v>0</v>
      </c>
      <c r="AT75" s="166">
        <f t="shared" si="10"/>
        <v>672707</v>
      </c>
      <c r="AU75" s="353">
        <f t="shared" si="5"/>
        <v>2</v>
      </c>
      <c r="AV75" s="18"/>
    </row>
    <row r="76" spans="1:48">
      <c r="A76" s="175">
        <v>45275</v>
      </c>
      <c r="B76" s="11" t="s">
        <v>1753</v>
      </c>
      <c r="C76" s="322" t="s">
        <v>8520</v>
      </c>
      <c r="D76" s="134"/>
      <c r="E76" s="132"/>
      <c r="F76" s="235">
        <v>38</v>
      </c>
      <c r="G76" s="132">
        <v>943</v>
      </c>
      <c r="H76" s="133" t="s">
        <v>1971</v>
      </c>
      <c r="I76" s="133">
        <v>31</v>
      </c>
      <c r="J76" s="135" t="s">
        <v>2014</v>
      </c>
      <c r="K76" s="236" t="s">
        <v>7197</v>
      </c>
      <c r="L76" s="236" t="s">
        <v>2015</v>
      </c>
      <c r="M76" s="237">
        <v>23100</v>
      </c>
      <c r="N76" s="238">
        <v>20045.454545454544</v>
      </c>
      <c r="O76" s="144">
        <v>0.33261678004535145</v>
      </c>
      <c r="P76" s="248" t="s">
        <v>8526</v>
      </c>
      <c r="Q76" s="305" t="s">
        <v>8529</v>
      </c>
      <c r="R76" s="194">
        <v>23100</v>
      </c>
      <c r="S76" s="11"/>
      <c r="T76" s="239">
        <v>23100</v>
      </c>
      <c r="U76" s="136">
        <v>13378</v>
      </c>
      <c r="V76" s="240">
        <v>20045.454545454544</v>
      </c>
      <c r="W76" s="142">
        <v>7.7316017316017227E-2</v>
      </c>
      <c r="X76" s="137">
        <v>0.33261678004535145</v>
      </c>
      <c r="Y76" s="145">
        <v>2</v>
      </c>
      <c r="Z76" s="189">
        <v>22647</v>
      </c>
      <c r="AA76" s="187">
        <v>24886</v>
      </c>
      <c r="AB76" s="319"/>
      <c r="AC76" s="202" t="str">
        <f t="shared" si="6"/>
        <v>1074832161</v>
      </c>
      <c r="AF76" s="153">
        <f t="shared" si="7"/>
        <v>23100</v>
      </c>
      <c r="AN76" s="124" t="str">
        <f t="shared" si="8"/>
        <v>https://kakaku.com/item/K0001563906/</v>
      </c>
      <c r="AS76">
        <f t="shared" si="9"/>
        <v>0</v>
      </c>
      <c r="AT76" s="166">
        <f t="shared" si="10"/>
        <v>672707</v>
      </c>
      <c r="AU76" s="353">
        <f t="shared" si="5"/>
        <v>2</v>
      </c>
      <c r="AV76" s="18"/>
    </row>
    <row r="77" spans="1:48">
      <c r="A77" s="175">
        <v>45275</v>
      </c>
      <c r="B77" s="11" t="s">
        <v>7412</v>
      </c>
      <c r="C77" s="322" t="s">
        <v>7413</v>
      </c>
      <c r="D77" s="134"/>
      <c r="E77" s="132"/>
      <c r="F77" s="235">
        <v>36</v>
      </c>
      <c r="G77" s="132" t="s">
        <v>12</v>
      </c>
      <c r="H77" s="133" t="s">
        <v>1971</v>
      </c>
      <c r="I77" s="133">
        <v>33</v>
      </c>
      <c r="J77" s="135" t="s">
        <v>2014</v>
      </c>
      <c r="K77" s="236" t="s">
        <v>6169</v>
      </c>
      <c r="L77" s="236" t="s">
        <v>2015</v>
      </c>
      <c r="M77" s="237">
        <v>31350</v>
      </c>
      <c r="N77" s="238">
        <v>27545.454545454544</v>
      </c>
      <c r="O77" s="144">
        <v>0.38022442244224419</v>
      </c>
      <c r="P77" s="248">
        <v>1074475754</v>
      </c>
      <c r="Q77" s="305" t="s">
        <v>8303</v>
      </c>
      <c r="R77" s="194">
        <v>31350</v>
      </c>
      <c r="S77" s="11"/>
      <c r="T77" s="239">
        <v>31350</v>
      </c>
      <c r="U77" s="136">
        <v>17072</v>
      </c>
      <c r="V77" s="240">
        <v>27545.454545454544</v>
      </c>
      <c r="W77" s="142">
        <v>7.7320574162679456E-2</v>
      </c>
      <c r="X77" s="137">
        <v>0.38022442244224419</v>
      </c>
      <c r="Y77" s="145">
        <v>2</v>
      </c>
      <c r="Z77" s="189">
        <v>30735</v>
      </c>
      <c r="AA77" s="187">
        <v>33774</v>
      </c>
      <c r="AB77" s="319"/>
      <c r="AC77" s="202">
        <f t="shared" si="6"/>
        <v>1074475754</v>
      </c>
      <c r="AF77" s="153">
        <f t="shared" si="7"/>
        <v>31350</v>
      </c>
      <c r="AN77" s="124" t="str">
        <f t="shared" si="8"/>
        <v>https://kakaku.com/item/K0001363633/</v>
      </c>
      <c r="AS77">
        <f t="shared" si="9"/>
        <v>0</v>
      </c>
      <c r="AT77" s="166">
        <f t="shared" si="10"/>
        <v>672707</v>
      </c>
      <c r="AU77" s="353">
        <f t="shared" si="5"/>
        <v>2</v>
      </c>
      <c r="AV77" s="18"/>
    </row>
    <row r="78" spans="1:48">
      <c r="A78" s="175">
        <v>45275</v>
      </c>
      <c r="B78" s="154" t="s">
        <v>8875</v>
      </c>
      <c r="C78" s="160" t="s">
        <v>9059</v>
      </c>
      <c r="D78" s="134"/>
      <c r="E78" s="132"/>
      <c r="F78" s="235">
        <v>36</v>
      </c>
      <c r="G78" s="132"/>
      <c r="H78" s="133" t="s">
        <v>8614</v>
      </c>
      <c r="I78" s="351">
        <v>3</v>
      </c>
      <c r="J78" s="135" t="s">
        <v>2024</v>
      </c>
      <c r="K78" s="236" t="s">
        <v>9095</v>
      </c>
      <c r="L78" s="236" t="s">
        <v>2381</v>
      </c>
      <c r="M78" s="237">
        <v>24300</v>
      </c>
      <c r="N78" s="238">
        <v>21136.363636363636</v>
      </c>
      <c r="O78" s="144">
        <v>0.19815913978494623</v>
      </c>
      <c r="P78" s="197" t="s">
        <v>7683</v>
      </c>
      <c r="Q78" s="305" t="s">
        <v>9067</v>
      </c>
      <c r="R78" s="194">
        <v>23400</v>
      </c>
      <c r="S78" s="11">
        <v>900</v>
      </c>
      <c r="T78" s="239">
        <v>24300</v>
      </c>
      <c r="U78" s="136">
        <v>16948</v>
      </c>
      <c r="V78" s="240">
        <v>21136.363636363636</v>
      </c>
      <c r="W78" s="142">
        <v>8.1931330472102992E-2</v>
      </c>
      <c r="X78" s="137">
        <v>0.19815913978494623</v>
      </c>
      <c r="Y78" s="145">
        <v>2</v>
      </c>
      <c r="Z78" s="189">
        <v>22941</v>
      </c>
      <c r="AA78" s="187">
        <v>25209</v>
      </c>
      <c r="AB78" s="319"/>
      <c r="AC78" s="202" t="str">
        <f t="shared" si="6"/>
        <v>1074476241</v>
      </c>
      <c r="AF78" s="153">
        <f t="shared" si="7"/>
        <v>23400</v>
      </c>
      <c r="AN78" s="124" t="str">
        <f t="shared" si="8"/>
        <v>https://kakaku.com/item/K0001277752/</v>
      </c>
      <c r="AS78">
        <f t="shared" si="9"/>
        <v>900</v>
      </c>
      <c r="AT78" s="166">
        <f t="shared" si="10"/>
        <v>672706</v>
      </c>
      <c r="AU78" s="353">
        <f t="shared" si="5"/>
        <v>2</v>
      </c>
      <c r="AV78" s="18"/>
    </row>
    <row r="79" spans="1:48">
      <c r="A79" s="175">
        <v>45275</v>
      </c>
      <c r="B79" s="154" t="s">
        <v>8871</v>
      </c>
      <c r="C79" s="160" t="s">
        <v>9060</v>
      </c>
      <c r="D79" s="134"/>
      <c r="E79" s="132"/>
      <c r="F79" s="235">
        <v>56</v>
      </c>
      <c r="G79" s="132"/>
      <c r="H79" s="133" t="s">
        <v>8614</v>
      </c>
      <c r="I79" s="351">
        <v>4</v>
      </c>
      <c r="J79" s="135" t="s">
        <v>2024</v>
      </c>
      <c r="K79" s="236" t="s">
        <v>9095</v>
      </c>
      <c r="L79" s="236" t="s">
        <v>2381</v>
      </c>
      <c r="M79" s="237">
        <v>24300</v>
      </c>
      <c r="N79" s="238">
        <v>21136.363636363636</v>
      </c>
      <c r="O79" s="144">
        <v>0.19096774193548385</v>
      </c>
      <c r="P79" s="197" t="s">
        <v>7684</v>
      </c>
      <c r="Q79" s="305" t="s">
        <v>9068</v>
      </c>
      <c r="R79" s="194">
        <v>23400</v>
      </c>
      <c r="S79" s="11">
        <v>900</v>
      </c>
      <c r="T79" s="239">
        <v>24300</v>
      </c>
      <c r="U79" s="136">
        <v>17100</v>
      </c>
      <c r="V79" s="240">
        <v>21136.363636363636</v>
      </c>
      <c r="W79" s="142">
        <v>8.1931330472102992E-2</v>
      </c>
      <c r="X79" s="137">
        <v>0.19096774193548385</v>
      </c>
      <c r="Y79" s="145">
        <v>2</v>
      </c>
      <c r="Z79" s="189">
        <v>22941</v>
      </c>
      <c r="AA79" s="187">
        <v>25209</v>
      </c>
      <c r="AB79" s="319"/>
      <c r="AC79" s="202" t="str">
        <f t="shared" si="6"/>
        <v>1074476239</v>
      </c>
      <c r="AF79" s="153">
        <f t="shared" si="7"/>
        <v>23400</v>
      </c>
      <c r="AN79" s="124" t="str">
        <f t="shared" si="8"/>
        <v>https://kakaku.com/item/K0001277761/</v>
      </c>
      <c r="AS79">
        <f t="shared" si="9"/>
        <v>900</v>
      </c>
      <c r="AT79" s="166">
        <f t="shared" si="10"/>
        <v>672706</v>
      </c>
      <c r="AU79" s="353">
        <f t="shared" si="5"/>
        <v>2</v>
      </c>
      <c r="AV79" s="18"/>
    </row>
    <row r="80" spans="1:48">
      <c r="A80" s="175">
        <v>45275</v>
      </c>
      <c r="B80" s="154" t="s">
        <v>8876</v>
      </c>
      <c r="C80" s="160" t="s">
        <v>9061</v>
      </c>
      <c r="D80" s="134"/>
      <c r="E80" s="132"/>
      <c r="F80" s="235">
        <v>20</v>
      </c>
      <c r="G80" s="132"/>
      <c r="H80" s="133" t="s">
        <v>8614</v>
      </c>
      <c r="I80" s="351">
        <v>6</v>
      </c>
      <c r="J80" s="135" t="s">
        <v>2024</v>
      </c>
      <c r="K80" s="236" t="s">
        <v>8564</v>
      </c>
      <c r="L80" s="236" t="s">
        <v>2381</v>
      </c>
      <c r="M80" s="237">
        <v>29700</v>
      </c>
      <c r="N80" s="238">
        <v>26045.454545454544</v>
      </c>
      <c r="O80" s="144">
        <v>0.19609773123909247</v>
      </c>
      <c r="P80" s="197" t="s">
        <v>7699</v>
      </c>
      <c r="Q80" s="305" t="s">
        <v>9069</v>
      </c>
      <c r="R80" s="194">
        <v>28800</v>
      </c>
      <c r="S80" s="11">
        <v>900</v>
      </c>
      <c r="T80" s="239">
        <v>29700</v>
      </c>
      <c r="U80" s="136">
        <v>20938</v>
      </c>
      <c r="V80" s="240">
        <v>26045.454545454544</v>
      </c>
      <c r="W80" s="142">
        <v>8.1080139372822213E-2</v>
      </c>
      <c r="X80" s="137">
        <v>0.19609773123909247</v>
      </c>
      <c r="Y80" s="145">
        <v>2</v>
      </c>
      <c r="Z80" s="189">
        <v>28235</v>
      </c>
      <c r="AA80" s="187">
        <v>31027</v>
      </c>
      <c r="AB80" s="319"/>
      <c r="AC80" s="202" t="str">
        <f t="shared" si="6"/>
        <v>1074475805</v>
      </c>
      <c r="AF80" s="153">
        <f t="shared" si="7"/>
        <v>28800</v>
      </c>
      <c r="AN80" s="124" t="str">
        <f t="shared" si="8"/>
        <v>https://kakaku.com/item/K0001277738/</v>
      </c>
      <c r="AS80">
        <f t="shared" si="9"/>
        <v>900</v>
      </c>
      <c r="AT80" s="166">
        <f t="shared" si="10"/>
        <v>672706</v>
      </c>
      <c r="AU80" s="353">
        <f t="shared" si="5"/>
        <v>2</v>
      </c>
      <c r="AV80" s="18"/>
    </row>
    <row r="81" spans="1:48">
      <c r="A81" s="175">
        <v>45278</v>
      </c>
      <c r="B81" s="11" t="s">
        <v>1091</v>
      </c>
      <c r="C81" s="160" t="s">
        <v>6888</v>
      </c>
      <c r="D81" s="134"/>
      <c r="E81" s="132"/>
      <c r="F81" s="235">
        <v>10</v>
      </c>
      <c r="G81" s="132" t="s">
        <v>12</v>
      </c>
      <c r="H81" s="133" t="s">
        <v>1962</v>
      </c>
      <c r="I81" s="133">
        <v>78</v>
      </c>
      <c r="J81" s="135" t="s">
        <v>2018</v>
      </c>
      <c r="K81" s="236" t="s">
        <v>2471</v>
      </c>
      <c r="L81" s="236" t="s">
        <v>2015</v>
      </c>
      <c r="M81" s="237">
        <v>17230</v>
      </c>
      <c r="N81" s="238">
        <v>14709.090909090908</v>
      </c>
      <c r="O81" s="144">
        <v>6.9962917181705747E-2</v>
      </c>
      <c r="P81" s="197">
        <v>1074476254</v>
      </c>
      <c r="Q81" s="302" t="s">
        <v>7916</v>
      </c>
      <c r="R81" s="194">
        <v>17100</v>
      </c>
      <c r="S81" s="11">
        <v>900</v>
      </c>
      <c r="T81" s="239">
        <v>18000</v>
      </c>
      <c r="U81" s="136">
        <v>13680</v>
      </c>
      <c r="V81" s="240">
        <v>15409.090909090908</v>
      </c>
      <c r="W81" s="142">
        <v>6.912362159024954E-2</v>
      </c>
      <c r="X81" s="137">
        <v>0.11221238938053092</v>
      </c>
      <c r="Y81" s="145">
        <v>2</v>
      </c>
      <c r="Z81" s="189">
        <v>16764</v>
      </c>
      <c r="AA81" s="187">
        <v>18421</v>
      </c>
      <c r="AB81" s="319"/>
      <c r="AC81" s="202">
        <f t="shared" si="6"/>
        <v>1074476254</v>
      </c>
      <c r="AF81" s="153">
        <f t="shared" si="7"/>
        <v>17100</v>
      </c>
      <c r="AN81" s="124" t="str">
        <f t="shared" si="8"/>
        <v>https://kakaku.com/item/K0001370748/</v>
      </c>
      <c r="AS81">
        <f t="shared" si="9"/>
        <v>900</v>
      </c>
      <c r="AT81" s="166">
        <f t="shared" si="10"/>
        <v>672706</v>
      </c>
      <c r="AU81" s="353">
        <f t="shared" si="5"/>
        <v>2</v>
      </c>
      <c r="AV81" s="18"/>
    </row>
    <row r="82" spans="1:48">
      <c r="A82" s="175">
        <v>45278</v>
      </c>
      <c r="B82" s="11" t="s">
        <v>776</v>
      </c>
      <c r="C82" s="160" t="s">
        <v>8443</v>
      </c>
      <c r="D82" s="134"/>
      <c r="E82" s="132"/>
      <c r="F82" s="235">
        <v>8</v>
      </c>
      <c r="G82" s="132"/>
      <c r="H82" s="133" t="s">
        <v>1964</v>
      </c>
      <c r="I82" s="133">
        <v>40</v>
      </c>
      <c r="J82" s="135" t="s">
        <v>2014</v>
      </c>
      <c r="K82" s="236" t="s">
        <v>7307</v>
      </c>
      <c r="L82" s="236" t="s">
        <v>2015</v>
      </c>
      <c r="M82" s="237">
        <v>32000</v>
      </c>
      <c r="N82" s="238">
        <v>28136.363636363632</v>
      </c>
      <c r="O82" s="144">
        <v>0.12035541195476562</v>
      </c>
      <c r="P82" s="197">
        <v>1074476510</v>
      </c>
      <c r="Q82" s="302" t="s">
        <v>9125</v>
      </c>
      <c r="R82" s="194">
        <v>32000</v>
      </c>
      <c r="S82" s="11"/>
      <c r="T82" s="239">
        <v>32000</v>
      </c>
      <c r="U82" s="136">
        <v>24750</v>
      </c>
      <c r="V82" s="240">
        <v>28136.363636363632</v>
      </c>
      <c r="W82" s="142">
        <v>7.7312499999999895E-2</v>
      </c>
      <c r="X82" s="137">
        <v>0.12035541195476562</v>
      </c>
      <c r="Y82" s="145">
        <v>2</v>
      </c>
      <c r="Z82" s="189">
        <v>31372</v>
      </c>
      <c r="AA82" s="187">
        <v>34474</v>
      </c>
      <c r="AB82" s="319"/>
      <c r="AC82" s="202">
        <f t="shared" si="6"/>
        <v>1074476510</v>
      </c>
      <c r="AF82" s="153">
        <f t="shared" si="7"/>
        <v>32000</v>
      </c>
      <c r="AN82" s="124" t="str">
        <f t="shared" si="8"/>
        <v>https://kakaku.com/item/K0000945906/</v>
      </c>
      <c r="AS82">
        <f t="shared" si="9"/>
        <v>0</v>
      </c>
      <c r="AT82" s="166">
        <f t="shared" si="10"/>
        <v>672707</v>
      </c>
      <c r="AU82" s="353">
        <f t="shared" si="5"/>
        <v>2</v>
      </c>
      <c r="AV82" s="18"/>
    </row>
    <row r="83" spans="1:48">
      <c r="A83" s="175">
        <v>45278</v>
      </c>
      <c r="B83" s="11" t="s">
        <v>1104</v>
      </c>
      <c r="C83" s="160" t="s">
        <v>8444</v>
      </c>
      <c r="D83" s="134"/>
      <c r="E83" s="132"/>
      <c r="F83" s="235">
        <v>8</v>
      </c>
      <c r="G83" s="132"/>
      <c r="H83" s="133" t="s">
        <v>1964</v>
      </c>
      <c r="I83" s="351">
        <v>41</v>
      </c>
      <c r="J83" s="135" t="s">
        <v>2024</v>
      </c>
      <c r="K83" s="236" t="s">
        <v>9119</v>
      </c>
      <c r="L83" s="236" t="s">
        <v>2381</v>
      </c>
      <c r="M83" s="237">
        <v>34545</v>
      </c>
      <c r="N83" s="238">
        <v>30449.999999999996</v>
      </c>
      <c r="O83" s="144">
        <v>0.11461412151067313</v>
      </c>
      <c r="P83" s="197">
        <v>1074476582</v>
      </c>
      <c r="Q83" s="302" t="s">
        <v>7954</v>
      </c>
      <c r="R83" s="194">
        <v>34545</v>
      </c>
      <c r="S83" s="11"/>
      <c r="T83" s="239">
        <v>34545</v>
      </c>
      <c r="U83" s="136">
        <v>26960</v>
      </c>
      <c r="V83" s="240">
        <v>30449.999999999996</v>
      </c>
      <c r="W83" s="142">
        <v>0.10943508719630346</v>
      </c>
      <c r="X83" s="137">
        <v>0.11461412151067313</v>
      </c>
      <c r="Y83" s="145">
        <v>2</v>
      </c>
      <c r="Z83" s="189">
        <v>33867</v>
      </c>
      <c r="AA83" s="187">
        <v>37216</v>
      </c>
      <c r="AB83" s="319"/>
      <c r="AC83" s="202">
        <f t="shared" si="6"/>
        <v>1074476582</v>
      </c>
      <c r="AF83" s="153">
        <f t="shared" si="7"/>
        <v>34545</v>
      </c>
      <c r="AN83" s="124" t="str">
        <f t="shared" si="8"/>
        <v>https://kakaku.com/item/K0000945897/</v>
      </c>
      <c r="AS83">
        <f t="shared" si="9"/>
        <v>0</v>
      </c>
      <c r="AT83" s="166">
        <f t="shared" si="10"/>
        <v>672707</v>
      </c>
      <c r="AU83" s="353">
        <f t="shared" si="5"/>
        <v>2</v>
      </c>
      <c r="AV83" s="18"/>
    </row>
    <row r="84" spans="1:48">
      <c r="A84" s="175">
        <v>45279</v>
      </c>
      <c r="B84" s="11" t="s">
        <v>9142</v>
      </c>
      <c r="C84" s="160" t="s">
        <v>8502</v>
      </c>
      <c r="D84" s="134"/>
      <c r="E84" s="235">
        <v>12</v>
      </c>
      <c r="F84" s="235">
        <v>12</v>
      </c>
      <c r="G84" s="132">
        <v>48</v>
      </c>
      <c r="H84" s="133" t="s">
        <v>1964</v>
      </c>
      <c r="I84" s="351">
        <v>57</v>
      </c>
      <c r="J84" s="135" t="s">
        <v>2024</v>
      </c>
      <c r="K84" s="236" t="s">
        <v>9143</v>
      </c>
      <c r="L84" s="236" t="s">
        <v>2381</v>
      </c>
      <c r="M84" s="237">
        <v>18720</v>
      </c>
      <c r="N84" s="238">
        <v>16540.909090909088</v>
      </c>
      <c r="O84" s="144">
        <v>9.2552899148117471E-2</v>
      </c>
      <c r="P84" s="197">
        <v>1074476253</v>
      </c>
      <c r="Q84" s="302" t="s">
        <v>7971</v>
      </c>
      <c r="R84" s="194">
        <v>17820</v>
      </c>
      <c r="S84" s="11">
        <v>900</v>
      </c>
      <c r="T84" s="239">
        <v>18720</v>
      </c>
      <c r="U84" s="136">
        <v>15010</v>
      </c>
      <c r="V84" s="240">
        <v>16540.909090909088</v>
      </c>
      <c r="W84" s="142">
        <v>8.3352144469525991E-2</v>
      </c>
      <c r="X84" s="137">
        <v>9.2552899148117471E-2</v>
      </c>
      <c r="Y84" s="145">
        <v>2</v>
      </c>
      <c r="Z84" s="189">
        <v>17470</v>
      </c>
      <c r="AA84" s="187">
        <v>19197</v>
      </c>
      <c r="AB84" s="319"/>
      <c r="AC84" s="202">
        <f t="shared" si="6"/>
        <v>1074476253</v>
      </c>
      <c r="AF84" s="153">
        <f t="shared" si="7"/>
        <v>17820</v>
      </c>
      <c r="AN84" s="124" t="str">
        <f t="shared" si="8"/>
        <v>https://kakaku.com/item/K0001421044/</v>
      </c>
      <c r="AS84">
        <f t="shared" si="9"/>
        <v>900</v>
      </c>
      <c r="AT84" s="166">
        <f t="shared" si="10"/>
        <v>672706</v>
      </c>
      <c r="AU84" s="353">
        <f t="shared" si="5"/>
        <v>2</v>
      </c>
      <c r="AV84" s="18"/>
    </row>
    <row r="85" spans="1:48">
      <c r="A85" s="175">
        <v>45279</v>
      </c>
      <c r="B85" s="11" t="s">
        <v>1714</v>
      </c>
      <c r="C85" s="160" t="s">
        <v>8503</v>
      </c>
      <c r="D85" s="134"/>
      <c r="E85" s="235">
        <v>100</v>
      </c>
      <c r="F85" s="235">
        <v>100</v>
      </c>
      <c r="G85" s="132">
        <v>107</v>
      </c>
      <c r="H85" s="133" t="s">
        <v>1964</v>
      </c>
      <c r="I85" s="133">
        <v>96</v>
      </c>
      <c r="J85" s="135" t="s">
        <v>6991</v>
      </c>
      <c r="K85" s="236" t="s">
        <v>9140</v>
      </c>
      <c r="L85" s="236" t="s">
        <v>2015</v>
      </c>
      <c r="M85" s="237">
        <v>19680</v>
      </c>
      <c r="N85" s="238">
        <v>17413.636363636364</v>
      </c>
      <c r="O85" s="144">
        <v>0.19637692508483426</v>
      </c>
      <c r="P85" s="197" t="s">
        <v>8737</v>
      </c>
      <c r="Q85" s="302" t="s">
        <v>8740</v>
      </c>
      <c r="R85" s="194">
        <v>19680</v>
      </c>
      <c r="S85" s="11"/>
      <c r="T85" s="239">
        <v>19680</v>
      </c>
      <c r="U85" s="136">
        <v>13994</v>
      </c>
      <c r="V85" s="240">
        <v>17413.636363636364</v>
      </c>
      <c r="W85" s="142">
        <v>7.733739837398379E-2</v>
      </c>
      <c r="X85" s="137">
        <v>0.19637692508483426</v>
      </c>
      <c r="Y85" s="145">
        <v>2</v>
      </c>
      <c r="Z85" s="189">
        <v>19294</v>
      </c>
      <c r="AA85" s="187">
        <v>21202</v>
      </c>
      <c r="AB85" s="319"/>
      <c r="AC85" s="202" t="str">
        <f t="shared" si="6"/>
        <v>1075537429</v>
      </c>
      <c r="AF85" s="153">
        <f t="shared" si="7"/>
        <v>19680</v>
      </c>
      <c r="AN85" s="124" t="str">
        <f t="shared" si="8"/>
        <v>https://kakaku.com/item/K0001421029/</v>
      </c>
      <c r="AS85">
        <f t="shared" si="9"/>
        <v>0</v>
      </c>
      <c r="AT85" s="166">
        <f t="shared" si="10"/>
        <v>672707</v>
      </c>
      <c r="AU85" s="353">
        <f t="shared" si="5"/>
        <v>2</v>
      </c>
      <c r="AV85" s="18"/>
    </row>
    <row r="86" spans="1:48">
      <c r="A86" s="175">
        <v>45279</v>
      </c>
      <c r="B86" s="11" t="s">
        <v>5627</v>
      </c>
      <c r="C86" s="160" t="s">
        <v>8450</v>
      </c>
      <c r="D86" s="134"/>
      <c r="E86" s="235">
        <v>12</v>
      </c>
      <c r="F86" s="235">
        <v>12</v>
      </c>
      <c r="G86" s="132">
        <v>245</v>
      </c>
      <c r="H86" s="133" t="s">
        <v>1964</v>
      </c>
      <c r="I86" s="133">
        <v>71</v>
      </c>
      <c r="J86" s="135" t="s">
        <v>2024</v>
      </c>
      <c r="K86" s="236" t="s">
        <v>8514</v>
      </c>
      <c r="L86" s="236" t="s">
        <v>2381</v>
      </c>
      <c r="M86" s="237">
        <v>32500</v>
      </c>
      <c r="N86" s="238">
        <v>28590.909090909088</v>
      </c>
      <c r="O86" s="144">
        <v>0.1074085850556438</v>
      </c>
      <c r="P86" s="197">
        <v>1074476207</v>
      </c>
      <c r="Q86" s="302" t="s">
        <v>7988</v>
      </c>
      <c r="R86" s="194">
        <v>32500</v>
      </c>
      <c r="S86" s="11"/>
      <c r="T86" s="239">
        <v>32500</v>
      </c>
      <c r="U86" s="136">
        <v>25520</v>
      </c>
      <c r="V86" s="240">
        <v>28590.909090909088</v>
      </c>
      <c r="W86" s="142">
        <v>0.11152380952380958</v>
      </c>
      <c r="X86" s="137">
        <v>0.1074085850556438</v>
      </c>
      <c r="Y86" s="145">
        <v>2</v>
      </c>
      <c r="Z86" s="189">
        <v>31862</v>
      </c>
      <c r="AA86" s="187">
        <v>35013</v>
      </c>
      <c r="AB86" s="319"/>
      <c r="AC86" s="202">
        <f t="shared" si="6"/>
        <v>1074476207</v>
      </c>
      <c r="AF86" s="153">
        <f t="shared" si="7"/>
        <v>32500</v>
      </c>
      <c r="AN86" s="124" t="str">
        <f t="shared" si="8"/>
        <v>https://kakaku.com/item/K0001421016/</v>
      </c>
      <c r="AS86">
        <f t="shared" si="9"/>
        <v>0</v>
      </c>
      <c r="AT86" s="166">
        <f t="shared" si="10"/>
        <v>672707</v>
      </c>
      <c r="AU86" s="353">
        <f t="shared" si="5"/>
        <v>2</v>
      </c>
      <c r="AV86" s="18"/>
    </row>
    <row r="87" spans="1:48">
      <c r="A87" s="175">
        <v>45279</v>
      </c>
      <c r="B87" s="11" t="s">
        <v>1122</v>
      </c>
      <c r="C87" s="160" t="s">
        <v>6935</v>
      </c>
      <c r="D87" s="134"/>
      <c r="E87" s="235">
        <v>80</v>
      </c>
      <c r="F87" s="235">
        <v>80</v>
      </c>
      <c r="G87" s="132">
        <v>45</v>
      </c>
      <c r="H87" s="133" t="s">
        <v>1964</v>
      </c>
      <c r="I87" s="351">
        <v>78</v>
      </c>
      <c r="J87" s="135" t="s">
        <v>2024</v>
      </c>
      <c r="K87" s="236" t="s">
        <v>9136</v>
      </c>
      <c r="L87" s="236" t="s">
        <v>2381</v>
      </c>
      <c r="M87" s="237">
        <v>28200</v>
      </c>
      <c r="N87" s="238">
        <v>24681.81818181818</v>
      </c>
      <c r="O87" s="144">
        <v>0.26115653775322278</v>
      </c>
      <c r="P87" s="197">
        <v>1074475964</v>
      </c>
      <c r="Q87" s="302" t="s">
        <v>7996</v>
      </c>
      <c r="R87" s="194">
        <v>28200</v>
      </c>
      <c r="S87" s="11"/>
      <c r="T87" s="239">
        <v>28200</v>
      </c>
      <c r="U87" s="136">
        <v>18236</v>
      </c>
      <c r="V87" s="240">
        <v>24681.81818181818</v>
      </c>
      <c r="W87" s="142">
        <v>0.1169485294117647</v>
      </c>
      <c r="X87" s="137">
        <v>0.26115653775322278</v>
      </c>
      <c r="Y87" s="145">
        <v>2</v>
      </c>
      <c r="Z87" s="189">
        <v>27647</v>
      </c>
      <c r="AA87" s="187">
        <v>30381</v>
      </c>
      <c r="AB87" s="319"/>
      <c r="AC87" s="202">
        <f t="shared" si="6"/>
        <v>1074475964</v>
      </c>
      <c r="AF87" s="153">
        <f t="shared" si="7"/>
        <v>28200</v>
      </c>
      <c r="AN87" s="124" t="str">
        <f t="shared" si="8"/>
        <v>https://kakaku.com/item/K0001421035/</v>
      </c>
      <c r="AS87">
        <f t="shared" si="9"/>
        <v>0</v>
      </c>
      <c r="AT87" s="166">
        <f t="shared" si="10"/>
        <v>672707</v>
      </c>
      <c r="AU87" s="353">
        <f t="shared" si="5"/>
        <v>2</v>
      </c>
      <c r="AV87" s="18"/>
    </row>
    <row r="88" spans="1:48">
      <c r="A88" s="175">
        <v>45279</v>
      </c>
      <c r="B88" s="11" t="s">
        <v>1125</v>
      </c>
      <c r="C88" s="160" t="s">
        <v>6936</v>
      </c>
      <c r="D88" s="134"/>
      <c r="E88" s="235">
        <v>36</v>
      </c>
      <c r="F88" s="235">
        <v>36</v>
      </c>
      <c r="G88" s="132">
        <v>199</v>
      </c>
      <c r="H88" s="133" t="s">
        <v>1964</v>
      </c>
      <c r="I88" s="351">
        <v>79</v>
      </c>
      <c r="J88" s="135" t="s">
        <v>2014</v>
      </c>
      <c r="K88" s="236" t="s">
        <v>7284</v>
      </c>
      <c r="L88" s="236" t="s">
        <v>2015</v>
      </c>
      <c r="M88" s="237">
        <v>33499</v>
      </c>
      <c r="N88" s="238">
        <v>29499.090909090908</v>
      </c>
      <c r="O88" s="144">
        <v>0.21773860519584576</v>
      </c>
      <c r="P88" s="197">
        <v>1074475966</v>
      </c>
      <c r="Q88" s="302" t="s">
        <v>9149</v>
      </c>
      <c r="R88" s="194">
        <v>33499</v>
      </c>
      <c r="S88" s="11"/>
      <c r="T88" s="239">
        <v>33499</v>
      </c>
      <c r="U88" s="136">
        <v>23076</v>
      </c>
      <c r="V88" s="240">
        <v>29499.090909090908</v>
      </c>
      <c r="W88" s="142">
        <v>7.7345592405743346E-2</v>
      </c>
      <c r="X88" s="137">
        <v>0.21773860519584576</v>
      </c>
      <c r="Y88" s="145">
        <v>2</v>
      </c>
      <c r="Z88" s="189">
        <v>32842</v>
      </c>
      <c r="AA88" s="187">
        <v>36090</v>
      </c>
      <c r="AB88" s="319"/>
      <c r="AC88" s="202">
        <f t="shared" si="6"/>
        <v>1074475966</v>
      </c>
      <c r="AF88" s="153">
        <f t="shared" si="7"/>
        <v>33499</v>
      </c>
      <c r="AN88" s="124" t="str">
        <f t="shared" si="8"/>
        <v>https://kakaku.com/item/K0001421019/</v>
      </c>
      <c r="AS88">
        <f t="shared" si="9"/>
        <v>0</v>
      </c>
      <c r="AT88" s="166">
        <f t="shared" si="10"/>
        <v>672707</v>
      </c>
      <c r="AU88" s="353">
        <f t="shared" si="5"/>
        <v>2</v>
      </c>
      <c r="AV88" s="18"/>
    </row>
    <row r="89" spans="1:48">
      <c r="A89" s="175">
        <v>45279</v>
      </c>
      <c r="B89" s="11" t="s">
        <v>5630</v>
      </c>
      <c r="C89" s="160" t="s">
        <v>8389</v>
      </c>
      <c r="D89" s="134"/>
      <c r="E89" s="235">
        <v>5</v>
      </c>
      <c r="F89" s="235">
        <v>5</v>
      </c>
      <c r="G89" s="132">
        <v>42</v>
      </c>
      <c r="H89" s="133" t="s">
        <v>1964</v>
      </c>
      <c r="I89" s="351">
        <v>83</v>
      </c>
      <c r="J89" s="135" t="s">
        <v>2017</v>
      </c>
      <c r="K89" s="236" t="s">
        <v>3996</v>
      </c>
      <c r="L89" s="236" t="s">
        <v>2015</v>
      </c>
      <c r="M89" s="237">
        <v>34500</v>
      </c>
      <c r="N89" s="238">
        <v>30409.090909090908</v>
      </c>
      <c r="O89" s="144">
        <v>0.27689387144992522</v>
      </c>
      <c r="P89" s="197">
        <v>1074476196</v>
      </c>
      <c r="Q89" s="302" t="s">
        <v>9150</v>
      </c>
      <c r="R89" s="194">
        <v>38300</v>
      </c>
      <c r="S89" s="11">
        <v>900</v>
      </c>
      <c r="T89" s="239">
        <v>39200</v>
      </c>
      <c r="U89" s="136">
        <v>21989</v>
      </c>
      <c r="V89" s="240">
        <v>34681.818181818177</v>
      </c>
      <c r="W89" s="142">
        <v>0.19599999999999995</v>
      </c>
      <c r="X89" s="137">
        <v>0.36597903014416766</v>
      </c>
      <c r="Y89" s="145">
        <v>2</v>
      </c>
      <c r="Z89" s="189">
        <v>37549</v>
      </c>
      <c r="AA89" s="187">
        <v>41262</v>
      </c>
      <c r="AB89" s="319"/>
      <c r="AC89" s="202">
        <f t="shared" si="6"/>
        <v>1074476196</v>
      </c>
      <c r="AF89" s="153">
        <f t="shared" si="7"/>
        <v>38300</v>
      </c>
      <c r="AN89" s="124" t="str">
        <f t="shared" si="8"/>
        <v>https://kakaku.com/item/K0001421021/</v>
      </c>
      <c r="AS89">
        <f t="shared" si="9"/>
        <v>900</v>
      </c>
      <c r="AT89" s="166">
        <f t="shared" si="10"/>
        <v>672706</v>
      </c>
      <c r="AU89" s="353">
        <f t="shared" si="5"/>
        <v>2</v>
      </c>
      <c r="AV89" s="18"/>
    </row>
    <row r="90" spans="1:48">
      <c r="A90" s="175">
        <v>45279</v>
      </c>
      <c r="B90" s="11" t="s">
        <v>1129</v>
      </c>
      <c r="C90" s="160" t="s">
        <v>6940</v>
      </c>
      <c r="D90" s="134"/>
      <c r="E90" s="235">
        <v>7</v>
      </c>
      <c r="F90" s="235">
        <v>7</v>
      </c>
      <c r="G90" s="132">
        <v>286</v>
      </c>
      <c r="H90" s="133" t="s">
        <v>1964</v>
      </c>
      <c r="I90" s="133">
        <v>84</v>
      </c>
      <c r="J90" s="135" t="s">
        <v>2014</v>
      </c>
      <c r="K90" s="236" t="s">
        <v>9137</v>
      </c>
      <c r="L90" s="236" t="s">
        <v>2015</v>
      </c>
      <c r="M90" s="237">
        <v>35750</v>
      </c>
      <c r="N90" s="238">
        <v>31545.454545454544</v>
      </c>
      <c r="O90" s="144">
        <v>5.5648414985590741E-2</v>
      </c>
      <c r="P90" s="197">
        <v>1074475997</v>
      </c>
      <c r="Q90" s="302" t="s">
        <v>8004</v>
      </c>
      <c r="R90" s="194">
        <v>36300</v>
      </c>
      <c r="S90" s="11">
        <v>900</v>
      </c>
      <c r="T90" s="239">
        <v>37200</v>
      </c>
      <c r="U90" s="136">
        <v>29790</v>
      </c>
      <c r="V90" s="240">
        <v>32863.63636363636</v>
      </c>
      <c r="W90" s="142">
        <v>9.3902097902097914E-2</v>
      </c>
      <c r="X90" s="137">
        <v>9.3526970954356761E-2</v>
      </c>
      <c r="Y90" s="145">
        <v>2</v>
      </c>
      <c r="Z90" s="189">
        <v>35588</v>
      </c>
      <c r="AA90" s="187">
        <v>39107</v>
      </c>
      <c r="AB90" s="319"/>
      <c r="AC90" s="202">
        <f t="shared" si="6"/>
        <v>1074475997</v>
      </c>
      <c r="AF90" s="153">
        <f t="shared" si="7"/>
        <v>36300</v>
      </c>
      <c r="AN90" s="124" t="str">
        <f t="shared" si="8"/>
        <v>https://kakaku.com/item/K0001421038/</v>
      </c>
      <c r="AS90">
        <f t="shared" si="9"/>
        <v>900</v>
      </c>
      <c r="AT90" s="166">
        <f t="shared" si="10"/>
        <v>672706</v>
      </c>
      <c r="AU90" s="353">
        <f t="shared" si="5"/>
        <v>2</v>
      </c>
      <c r="AV90" s="18"/>
    </row>
    <row r="91" spans="1:48">
      <c r="A91" s="175">
        <v>45279</v>
      </c>
      <c r="B91" s="11" t="s">
        <v>5631</v>
      </c>
      <c r="C91" s="160" t="s">
        <v>6942</v>
      </c>
      <c r="D91" s="134"/>
      <c r="E91" s="235">
        <v>22</v>
      </c>
      <c r="F91" s="235">
        <v>22</v>
      </c>
      <c r="G91" s="132">
        <v>924</v>
      </c>
      <c r="H91" s="133" t="s">
        <v>1964</v>
      </c>
      <c r="I91" s="351">
        <v>87</v>
      </c>
      <c r="J91" s="135" t="s">
        <v>2018</v>
      </c>
      <c r="K91" s="236" t="s">
        <v>9138</v>
      </c>
      <c r="L91" s="236" t="s">
        <v>2015</v>
      </c>
      <c r="M91" s="237">
        <v>36500</v>
      </c>
      <c r="N91" s="238">
        <v>32227.272727272724</v>
      </c>
      <c r="O91" s="144">
        <v>0.21606770098730599</v>
      </c>
      <c r="P91" s="197">
        <v>1074475979</v>
      </c>
      <c r="Q91" s="302" t="s">
        <v>8007</v>
      </c>
      <c r="R91" s="194">
        <v>36500</v>
      </c>
      <c r="S91" s="11"/>
      <c r="T91" s="239">
        <v>36500</v>
      </c>
      <c r="U91" s="136">
        <v>25264</v>
      </c>
      <c r="V91" s="240">
        <v>32227.272727272724</v>
      </c>
      <c r="W91" s="142">
        <v>7.7342465753424738E-2</v>
      </c>
      <c r="X91" s="137">
        <v>0.21606770098730599</v>
      </c>
      <c r="Y91" s="145">
        <v>2</v>
      </c>
      <c r="Z91" s="189">
        <v>35784</v>
      </c>
      <c r="AA91" s="187">
        <v>39323</v>
      </c>
      <c r="AB91" s="319"/>
      <c r="AC91" s="202">
        <f t="shared" si="6"/>
        <v>1074475979</v>
      </c>
      <c r="AF91" s="153">
        <f t="shared" si="7"/>
        <v>36500</v>
      </c>
      <c r="AN91" s="124" t="str">
        <f t="shared" si="8"/>
        <v>https://kakaku.com/item/K0001421040/</v>
      </c>
      <c r="AS91">
        <f t="shared" si="9"/>
        <v>0</v>
      </c>
      <c r="AT91" s="166">
        <f t="shared" si="10"/>
        <v>672707</v>
      </c>
      <c r="AU91" s="353">
        <f t="shared" si="5"/>
        <v>2</v>
      </c>
      <c r="AV91" s="18"/>
    </row>
    <row r="92" spans="1:48">
      <c r="A92" s="175">
        <v>45279</v>
      </c>
      <c r="B92" s="11" t="s">
        <v>1922</v>
      </c>
      <c r="C92" s="310" t="s">
        <v>371</v>
      </c>
      <c r="D92" s="134"/>
      <c r="E92" s="132">
        <v>198</v>
      </c>
      <c r="F92" s="235">
        <v>198</v>
      </c>
      <c r="G92" s="132">
        <v>60</v>
      </c>
      <c r="H92" s="133" t="s">
        <v>1979</v>
      </c>
      <c r="I92" s="133">
        <v>3</v>
      </c>
      <c r="J92" s="135" t="s">
        <v>7499</v>
      </c>
      <c r="K92" s="236" t="s">
        <v>9152</v>
      </c>
      <c r="L92" s="236" t="s">
        <v>2015</v>
      </c>
      <c r="M92" s="237">
        <v>11100</v>
      </c>
      <c r="N92" s="238">
        <v>9613.6363636363621</v>
      </c>
      <c r="O92" s="144">
        <v>5.6049172576832083E-2</v>
      </c>
      <c r="P92" s="197">
        <v>1074476691</v>
      </c>
      <c r="Q92" s="304" t="s">
        <v>8342</v>
      </c>
      <c r="R92" s="194">
        <v>10220</v>
      </c>
      <c r="S92" s="11">
        <v>900</v>
      </c>
      <c r="T92" s="239">
        <v>11120</v>
      </c>
      <c r="U92" s="136">
        <v>9074.7999999999993</v>
      </c>
      <c r="V92" s="240">
        <v>9631.8181818181802</v>
      </c>
      <c r="W92" s="142">
        <v>-2.522522522522519E-2</v>
      </c>
      <c r="X92" s="137">
        <v>5.7831052383199535E-2</v>
      </c>
      <c r="Y92" s="145">
        <v>2</v>
      </c>
      <c r="Z92" s="189">
        <v>10240</v>
      </c>
      <c r="AA92" s="187">
        <v>10820</v>
      </c>
      <c r="AB92" s="319"/>
      <c r="AC92" s="202">
        <f t="shared" si="6"/>
        <v>1074476691</v>
      </c>
      <c r="AF92" s="153">
        <f t="shared" si="7"/>
        <v>10220</v>
      </c>
      <c r="AN92" s="124" t="str">
        <f t="shared" si="8"/>
        <v>https://kakaku.com/item/K0001371407/</v>
      </c>
      <c r="AS92">
        <f t="shared" si="9"/>
        <v>900</v>
      </c>
      <c r="AT92" s="166">
        <f t="shared" si="10"/>
        <v>672706</v>
      </c>
      <c r="AU92" s="353">
        <f t="shared" si="5"/>
        <v>2</v>
      </c>
      <c r="AV92" s="18"/>
    </row>
    <row r="93" spans="1:48">
      <c r="A93" s="175">
        <v>45279</v>
      </c>
      <c r="B93" s="11" t="s">
        <v>1925</v>
      </c>
      <c r="C93" s="310" t="s">
        <v>379</v>
      </c>
      <c r="D93" s="134"/>
      <c r="E93" s="132">
        <v>306</v>
      </c>
      <c r="F93" s="235">
        <v>306</v>
      </c>
      <c r="G93" s="132">
        <v>37</v>
      </c>
      <c r="H93" s="133" t="s">
        <v>1979</v>
      </c>
      <c r="I93" s="133">
        <v>6</v>
      </c>
      <c r="J93" s="135" t="s">
        <v>3907</v>
      </c>
      <c r="K93" s="236" t="s">
        <v>2456</v>
      </c>
      <c r="L93" s="236" t="s">
        <v>2418</v>
      </c>
      <c r="M93" s="237">
        <v>18750</v>
      </c>
      <c r="N93" s="238">
        <v>16568.181818181816</v>
      </c>
      <c r="O93" s="144">
        <v>1.9300960219478643E-2</v>
      </c>
      <c r="P93" s="197">
        <v>1074476699</v>
      </c>
      <c r="Q93" s="304" t="s">
        <v>8343</v>
      </c>
      <c r="R93" s="194">
        <v>19130</v>
      </c>
      <c r="S93" s="11">
        <v>900</v>
      </c>
      <c r="T93" s="239">
        <v>20030</v>
      </c>
      <c r="U93" s="136">
        <v>16248.4</v>
      </c>
      <c r="V93" s="240">
        <v>17731.81818181818</v>
      </c>
      <c r="W93" s="142">
        <v>9.6317280453257714E-2</v>
      </c>
      <c r="X93" s="137">
        <v>8.3658549089976858E-2</v>
      </c>
      <c r="Y93" s="145">
        <v>2</v>
      </c>
      <c r="Z93" s="189">
        <v>17609</v>
      </c>
      <c r="AA93" s="187">
        <v>19350</v>
      </c>
      <c r="AB93" s="319"/>
      <c r="AC93" s="202">
        <f t="shared" si="6"/>
        <v>1074476699</v>
      </c>
      <c r="AF93" s="153">
        <f t="shared" si="7"/>
        <v>19130</v>
      </c>
      <c r="AN93" s="124" t="str">
        <f t="shared" si="8"/>
        <v>https://kakaku.com/item/K0001371391/</v>
      </c>
      <c r="AS93">
        <f t="shared" si="9"/>
        <v>900</v>
      </c>
      <c r="AT93" s="166">
        <f t="shared" si="10"/>
        <v>672706</v>
      </c>
      <c r="AU93" s="353">
        <f t="shared" si="5"/>
        <v>2</v>
      </c>
      <c r="AV93" s="18"/>
    </row>
    <row r="94" spans="1:48">
      <c r="A94" s="175">
        <v>45279</v>
      </c>
      <c r="B94" s="11" t="s">
        <v>1927</v>
      </c>
      <c r="C94" s="310" t="s">
        <v>1950</v>
      </c>
      <c r="D94" s="134"/>
      <c r="E94" s="132">
        <v>24</v>
      </c>
      <c r="F94" s="235">
        <v>24</v>
      </c>
      <c r="G94" s="132">
        <v>79</v>
      </c>
      <c r="H94" s="133" t="s">
        <v>1979</v>
      </c>
      <c r="I94" s="133">
        <v>8</v>
      </c>
      <c r="J94" s="135" t="s">
        <v>3907</v>
      </c>
      <c r="K94" s="236" t="s">
        <v>6169</v>
      </c>
      <c r="L94" s="236" t="s">
        <v>2418</v>
      </c>
      <c r="M94" s="237">
        <v>32450</v>
      </c>
      <c r="N94" s="238">
        <v>28545.454545454544</v>
      </c>
      <c r="O94" s="144">
        <v>1.5724203821656055E-2</v>
      </c>
      <c r="P94" s="197">
        <v>1074475807</v>
      </c>
      <c r="Q94" s="304" t="s">
        <v>8345</v>
      </c>
      <c r="R94" s="194">
        <v>33200</v>
      </c>
      <c r="S94" s="11">
        <v>900</v>
      </c>
      <c r="T94" s="239">
        <v>34100</v>
      </c>
      <c r="U94" s="136">
        <v>28096.6</v>
      </c>
      <c r="V94" s="240">
        <v>30045.454545454544</v>
      </c>
      <c r="W94" s="142">
        <v>0.14092503987240823</v>
      </c>
      <c r="X94" s="137">
        <v>6.4863540090771568E-2</v>
      </c>
      <c r="Y94" s="145">
        <v>2</v>
      </c>
      <c r="Z94" s="189">
        <v>32549</v>
      </c>
      <c r="AA94" s="187">
        <v>35768</v>
      </c>
      <c r="AB94" s="319"/>
      <c r="AC94" s="202">
        <f t="shared" si="6"/>
        <v>1074475807</v>
      </c>
      <c r="AF94" s="153">
        <f t="shared" si="7"/>
        <v>33200</v>
      </c>
      <c r="AN94" s="124" t="str">
        <f t="shared" si="8"/>
        <v>https://kakaku.com/item/K0001371356/</v>
      </c>
      <c r="AS94">
        <f t="shared" si="9"/>
        <v>900</v>
      </c>
      <c r="AT94" s="166">
        <f t="shared" si="10"/>
        <v>672706</v>
      </c>
      <c r="AU94" s="353">
        <f t="shared" si="5"/>
        <v>2</v>
      </c>
      <c r="AV94" s="18"/>
    </row>
    <row r="95" spans="1:48">
      <c r="A95" s="175">
        <v>45280</v>
      </c>
      <c r="B95" s="11" t="s">
        <v>10574</v>
      </c>
      <c r="C95" s="310" t="s">
        <v>10575</v>
      </c>
      <c r="D95" s="134"/>
      <c r="E95" s="132">
        <v>14</v>
      </c>
      <c r="F95" s="235">
        <v>14</v>
      </c>
      <c r="G95" s="132">
        <v>6</v>
      </c>
      <c r="H95" s="133" t="s">
        <v>1964</v>
      </c>
      <c r="I95" s="133">
        <v>60</v>
      </c>
      <c r="J95" s="135" t="s">
        <v>6991</v>
      </c>
      <c r="K95" s="236" t="s">
        <v>9140</v>
      </c>
      <c r="L95" s="236" t="s">
        <v>2015</v>
      </c>
      <c r="M95" s="237">
        <v>19680</v>
      </c>
      <c r="N95" s="238">
        <v>17413.636363636364</v>
      </c>
      <c r="O95" s="144">
        <v>-0.13991125032628554</v>
      </c>
      <c r="P95" s="197">
        <v>1074476028</v>
      </c>
      <c r="Q95" s="306" t="s">
        <v>10580</v>
      </c>
      <c r="R95" s="194">
        <v>23410</v>
      </c>
      <c r="S95" s="11">
        <v>900</v>
      </c>
      <c r="T95" s="239">
        <v>24310</v>
      </c>
      <c r="U95" s="136">
        <v>19850</v>
      </c>
      <c r="V95" s="240">
        <v>21622.727272727272</v>
      </c>
      <c r="W95" s="142">
        <v>0.28145325203252036</v>
      </c>
      <c r="X95" s="137">
        <v>8.1984443977296581E-2</v>
      </c>
      <c r="Y95" s="145" t="s">
        <v>9145</v>
      </c>
      <c r="Z95" s="189">
        <v>22950</v>
      </c>
      <c r="AA95" s="187">
        <v>25219</v>
      </c>
      <c r="AB95" s="319"/>
      <c r="AC95" s="202">
        <f t="shared" si="6"/>
        <v>1074476028</v>
      </c>
      <c r="AF95" s="153">
        <f t="shared" si="7"/>
        <v>23410</v>
      </c>
      <c r="AN95" s="124" t="str">
        <f t="shared" si="8"/>
        <v>https://kakaku.com/item/K0001421029/</v>
      </c>
      <c r="AS95">
        <f t="shared" si="9"/>
        <v>900</v>
      </c>
      <c r="AT95" s="166">
        <f t="shared" si="10"/>
        <v>672706</v>
      </c>
      <c r="AU95" s="353" t="str">
        <f t="shared" si="5"/>
        <v>2乖離</v>
      </c>
      <c r="AV95" s="18"/>
    </row>
    <row r="96" spans="1:48">
      <c r="A96" s="175">
        <v>45280</v>
      </c>
      <c r="B96" s="11" t="s">
        <v>1705</v>
      </c>
      <c r="C96" s="310" t="s">
        <v>2401</v>
      </c>
      <c r="D96" s="134"/>
      <c r="E96" s="132">
        <v>20</v>
      </c>
      <c r="F96" s="235">
        <v>20</v>
      </c>
      <c r="G96" s="132">
        <v>201</v>
      </c>
      <c r="H96" s="133" t="s">
        <v>1966</v>
      </c>
      <c r="I96" s="133">
        <v>1</v>
      </c>
      <c r="J96" s="135" t="s">
        <v>7136</v>
      </c>
      <c r="K96" s="236" t="s">
        <v>8961</v>
      </c>
      <c r="L96" s="236" t="s">
        <v>3424</v>
      </c>
      <c r="M96" s="237">
        <v>19653</v>
      </c>
      <c r="N96" s="238">
        <v>16911.81818181818</v>
      </c>
      <c r="O96" s="144">
        <v>0.16951566951566943</v>
      </c>
      <c r="P96" s="197">
        <v>1074476345</v>
      </c>
      <c r="Q96" s="306" t="s">
        <v>10581</v>
      </c>
      <c r="R96" s="194">
        <v>18753</v>
      </c>
      <c r="S96" s="11">
        <v>900</v>
      </c>
      <c r="T96" s="239">
        <v>19653</v>
      </c>
      <c r="U96" s="136">
        <v>14045</v>
      </c>
      <c r="V96" s="240">
        <v>16911.81818181818</v>
      </c>
      <c r="W96" s="142">
        <v>4.4052628775368863E-2</v>
      </c>
      <c r="X96" s="137">
        <v>0.16951566951566943</v>
      </c>
      <c r="Y96" s="145">
        <v>2</v>
      </c>
      <c r="Z96" s="189">
        <v>18385</v>
      </c>
      <c r="AA96" s="187">
        <v>19600</v>
      </c>
      <c r="AB96" s="319"/>
      <c r="AC96" s="202">
        <f t="shared" si="6"/>
        <v>1074476345</v>
      </c>
      <c r="AF96" s="153">
        <f t="shared" si="7"/>
        <v>18753</v>
      </c>
      <c r="AN96" s="124" t="str">
        <f t="shared" si="8"/>
        <v>https://kakaku.com/item/K0001326355/</v>
      </c>
      <c r="AS96">
        <f t="shared" si="9"/>
        <v>900</v>
      </c>
      <c r="AT96" s="166">
        <f t="shared" si="10"/>
        <v>672706</v>
      </c>
      <c r="AU96" s="353">
        <f t="shared" si="5"/>
        <v>2</v>
      </c>
      <c r="AV96" s="18"/>
    </row>
    <row r="97" spans="1:48">
      <c r="A97" s="175">
        <v>45280</v>
      </c>
      <c r="B97" s="11" t="s">
        <v>1735</v>
      </c>
      <c r="C97" s="310" t="s">
        <v>5633</v>
      </c>
      <c r="D97" s="134"/>
      <c r="E97" s="132">
        <v>23</v>
      </c>
      <c r="F97" s="235">
        <v>23</v>
      </c>
      <c r="G97" s="132" t="s">
        <v>824</v>
      </c>
      <c r="H97" s="133" t="s">
        <v>1967</v>
      </c>
      <c r="I97" s="133">
        <v>5</v>
      </c>
      <c r="J97" s="135" t="s">
        <v>2021</v>
      </c>
      <c r="K97" s="236" t="s">
        <v>8646</v>
      </c>
      <c r="L97" s="236" t="s">
        <v>2400</v>
      </c>
      <c r="M97" s="237">
        <v>18852</v>
      </c>
      <c r="N97" s="238">
        <v>16183.636363636362</v>
      </c>
      <c r="O97" s="144">
        <v>0.33482193012021116</v>
      </c>
      <c r="P97" s="197">
        <v>1074476191</v>
      </c>
      <c r="Q97" s="306" t="s">
        <v>8978</v>
      </c>
      <c r="R97" s="194">
        <v>17952</v>
      </c>
      <c r="S97" s="11">
        <v>900</v>
      </c>
      <c r="T97" s="239">
        <v>18852</v>
      </c>
      <c r="U97" s="136">
        <v>10765</v>
      </c>
      <c r="V97" s="240">
        <v>16183.636363636362</v>
      </c>
      <c r="W97" s="142">
        <v>6.6622545775424591E-2</v>
      </c>
      <c r="X97" s="137">
        <v>0.33482193012021116</v>
      </c>
      <c r="Y97" s="145">
        <v>2</v>
      </c>
      <c r="Z97" s="189">
        <v>17600</v>
      </c>
      <c r="AA97" s="187">
        <v>19340</v>
      </c>
      <c r="AB97" s="319"/>
      <c r="AC97" s="202">
        <f t="shared" si="6"/>
        <v>1074476191</v>
      </c>
      <c r="AF97" s="153">
        <f t="shared" si="7"/>
        <v>17952</v>
      </c>
      <c r="AN97" s="124" t="str">
        <f t="shared" si="8"/>
        <v>https://kakaku.com/item/K0001225156/</v>
      </c>
      <c r="AS97">
        <f t="shared" si="9"/>
        <v>900</v>
      </c>
      <c r="AT97" s="166">
        <f t="shared" si="10"/>
        <v>672706</v>
      </c>
      <c r="AU97" s="353">
        <f t="shared" si="5"/>
        <v>2</v>
      </c>
      <c r="AV97" s="18"/>
    </row>
    <row r="98" spans="1:48">
      <c r="A98" s="175">
        <v>45280</v>
      </c>
      <c r="B98" s="11" t="s">
        <v>1741</v>
      </c>
      <c r="C98" s="310" t="s">
        <v>398</v>
      </c>
      <c r="D98" s="134"/>
      <c r="E98" s="132">
        <v>21</v>
      </c>
      <c r="F98" s="235">
        <v>21</v>
      </c>
      <c r="G98" s="132">
        <v>88</v>
      </c>
      <c r="H98" s="133" t="s">
        <v>1967</v>
      </c>
      <c r="I98" s="133">
        <v>7</v>
      </c>
      <c r="J98" s="135" t="s">
        <v>4003</v>
      </c>
      <c r="K98" s="236" t="s">
        <v>10532</v>
      </c>
      <c r="L98" s="236" t="s">
        <v>2015</v>
      </c>
      <c r="M98" s="237">
        <v>13750</v>
      </c>
      <c r="N98" s="238">
        <v>12022.727272727272</v>
      </c>
      <c r="O98" s="144">
        <v>0.10685822306238181</v>
      </c>
      <c r="P98" s="197">
        <v>1074476389</v>
      </c>
      <c r="Q98" s="306" t="s">
        <v>8979</v>
      </c>
      <c r="R98" s="194">
        <v>13750</v>
      </c>
      <c r="S98" s="11"/>
      <c r="T98" s="239">
        <v>13750</v>
      </c>
      <c r="U98" s="136">
        <v>10738</v>
      </c>
      <c r="V98" s="240">
        <v>12022.727272727272</v>
      </c>
      <c r="W98" s="142">
        <v>7.7309090909090994E-2</v>
      </c>
      <c r="X98" s="137">
        <v>0.10685822306238181</v>
      </c>
      <c r="Y98" s="145">
        <v>2</v>
      </c>
      <c r="Z98" s="189">
        <v>13480</v>
      </c>
      <c r="AA98" s="187">
        <v>14813</v>
      </c>
      <c r="AB98" s="319"/>
      <c r="AC98" s="202">
        <f t="shared" si="6"/>
        <v>1074476389</v>
      </c>
      <c r="AF98" s="153">
        <f t="shared" si="7"/>
        <v>13750</v>
      </c>
      <c r="AN98" s="124" t="str">
        <f t="shared" si="8"/>
        <v>https://kakaku.com/item/K0001225148/</v>
      </c>
      <c r="AS98">
        <f t="shared" si="9"/>
        <v>0</v>
      </c>
      <c r="AT98" s="166">
        <f t="shared" si="10"/>
        <v>672707</v>
      </c>
      <c r="AU98" s="353">
        <f t="shared" si="5"/>
        <v>2</v>
      </c>
      <c r="AV98" s="18"/>
    </row>
    <row r="99" spans="1:48">
      <c r="A99" s="175">
        <v>45280</v>
      </c>
      <c r="B99" s="11" t="s">
        <v>1743</v>
      </c>
      <c r="C99" s="310" t="s">
        <v>10576</v>
      </c>
      <c r="D99" s="134"/>
      <c r="E99" s="132">
        <v>40</v>
      </c>
      <c r="F99" s="235">
        <v>36</v>
      </c>
      <c r="G99" s="132">
        <v>687</v>
      </c>
      <c r="H99" s="133" t="s">
        <v>1967</v>
      </c>
      <c r="I99" s="133">
        <v>10</v>
      </c>
      <c r="J99" s="135" t="s">
        <v>3934</v>
      </c>
      <c r="K99" s="236" t="s">
        <v>8994</v>
      </c>
      <c r="L99" s="236" t="s">
        <v>3936</v>
      </c>
      <c r="M99" s="237">
        <v>29820</v>
      </c>
      <c r="N99" s="238">
        <v>26154.545454545452</v>
      </c>
      <c r="O99" s="144">
        <v>0.52107751129648938</v>
      </c>
      <c r="P99" s="197">
        <v>1074476385</v>
      </c>
      <c r="Q99" s="306" t="s">
        <v>8982</v>
      </c>
      <c r="R99" s="194">
        <v>29820</v>
      </c>
      <c r="S99" s="11"/>
      <c r="T99" s="239">
        <v>29820</v>
      </c>
      <c r="U99" s="136">
        <v>12526</v>
      </c>
      <c r="V99" s="240">
        <v>26154.545454545452</v>
      </c>
      <c r="W99" s="142">
        <v>8.9386232621227579E-2</v>
      </c>
      <c r="X99" s="137">
        <v>0.52107751129648938</v>
      </c>
      <c r="Y99" s="145">
        <v>2</v>
      </c>
      <c r="Z99" s="189">
        <v>29235</v>
      </c>
      <c r="AA99" s="187">
        <v>32126</v>
      </c>
      <c r="AB99" s="319"/>
      <c r="AC99" s="202">
        <f t="shared" si="6"/>
        <v>1074476385</v>
      </c>
      <c r="AF99" s="153">
        <f t="shared" si="7"/>
        <v>29820</v>
      </c>
      <c r="AN99" s="124" t="str">
        <f t="shared" si="8"/>
        <v>https://kakaku.com/item/K0001225140/</v>
      </c>
      <c r="AS99">
        <f t="shared" si="9"/>
        <v>0</v>
      </c>
      <c r="AT99" s="166">
        <f t="shared" si="10"/>
        <v>672707</v>
      </c>
      <c r="AU99" s="353">
        <f t="shared" si="5"/>
        <v>2</v>
      </c>
      <c r="AV99" s="18"/>
    </row>
    <row r="100" spans="1:48">
      <c r="A100" s="175">
        <v>45280</v>
      </c>
      <c r="B100" s="11" t="s">
        <v>10561</v>
      </c>
      <c r="C100" s="310" t="s">
        <v>10577</v>
      </c>
      <c r="D100" s="134"/>
      <c r="E100" s="132">
        <v>134</v>
      </c>
      <c r="F100" s="235">
        <v>134</v>
      </c>
      <c r="G100" s="132">
        <v>2049</v>
      </c>
      <c r="H100" s="133" t="s">
        <v>1967</v>
      </c>
      <c r="I100" s="133">
        <v>17</v>
      </c>
      <c r="J100" s="135" t="s">
        <v>2014</v>
      </c>
      <c r="K100" s="236" t="s">
        <v>10534</v>
      </c>
      <c r="L100" s="236" t="s">
        <v>2015</v>
      </c>
      <c r="M100" s="237">
        <v>23210</v>
      </c>
      <c r="N100" s="238">
        <v>20622.727272727272</v>
      </c>
      <c r="O100" s="144">
        <v>0.29150980824333256</v>
      </c>
      <c r="P100" s="197">
        <v>1075537431</v>
      </c>
      <c r="Q100" s="306" t="s">
        <v>10572</v>
      </c>
      <c r="R100" s="194">
        <v>23210</v>
      </c>
      <c r="S100" s="11"/>
      <c r="T100" s="239">
        <v>23210</v>
      </c>
      <c r="U100" s="136">
        <v>14611</v>
      </c>
      <c r="V100" s="240">
        <v>20622.727272727272</v>
      </c>
      <c r="W100" s="142">
        <v>7.7294269711331243E-2</v>
      </c>
      <c r="X100" s="137">
        <v>0.29150980824333256</v>
      </c>
      <c r="Y100" s="145">
        <v>2</v>
      </c>
      <c r="Z100" s="189">
        <v>22754</v>
      </c>
      <c r="AA100" s="187">
        <v>25004</v>
      </c>
      <c r="AB100" s="319"/>
      <c r="AC100" s="202">
        <f t="shared" si="6"/>
        <v>1075537431</v>
      </c>
      <c r="AF100" s="153">
        <f t="shared" si="7"/>
        <v>23210</v>
      </c>
      <c r="AN100" s="124" t="str">
        <f t="shared" si="8"/>
        <v>https://kakaku.com/item/K0001509429/</v>
      </c>
      <c r="AS100">
        <f t="shared" si="9"/>
        <v>0</v>
      </c>
      <c r="AT100" s="166">
        <f t="shared" si="10"/>
        <v>672707</v>
      </c>
      <c r="AU100" s="353">
        <f t="shared" si="5"/>
        <v>2</v>
      </c>
      <c r="AV100" s="18"/>
    </row>
    <row r="101" spans="1:48">
      <c r="A101" s="175">
        <v>45280</v>
      </c>
      <c r="B101" s="11" t="s">
        <v>10578</v>
      </c>
      <c r="C101" s="310" t="s">
        <v>10579</v>
      </c>
      <c r="D101" s="134"/>
      <c r="E101" s="132">
        <v>32</v>
      </c>
      <c r="F101" s="235">
        <v>32</v>
      </c>
      <c r="G101" s="132" t="s">
        <v>824</v>
      </c>
      <c r="H101" s="133" t="s">
        <v>1967</v>
      </c>
      <c r="I101" s="133">
        <v>18</v>
      </c>
      <c r="J101" s="135" t="s">
        <v>2024</v>
      </c>
      <c r="K101" s="236" t="s">
        <v>10535</v>
      </c>
      <c r="L101" s="236" t="s">
        <v>2381</v>
      </c>
      <c r="M101" s="237">
        <v>30297</v>
      </c>
      <c r="N101" s="238">
        <v>26588.181818181816</v>
      </c>
      <c r="O101" s="144">
        <v>0.33654733818853211</v>
      </c>
      <c r="P101" s="197">
        <v>1075537432</v>
      </c>
      <c r="Q101" s="306" t="s">
        <v>10573</v>
      </c>
      <c r="R101" s="194">
        <v>30297</v>
      </c>
      <c r="S101" s="11"/>
      <c r="T101" s="239">
        <v>30297</v>
      </c>
      <c r="U101" s="136">
        <v>17640</v>
      </c>
      <c r="V101" s="240">
        <v>26588.181818181816</v>
      </c>
      <c r="W101" s="142">
        <v>0.11407311328804992</v>
      </c>
      <c r="X101" s="137">
        <v>0.33654733818853211</v>
      </c>
      <c r="Y101" s="145">
        <v>2</v>
      </c>
      <c r="Z101" s="189">
        <v>29702</v>
      </c>
      <c r="AA101" s="187">
        <v>32639</v>
      </c>
      <c r="AB101" s="319"/>
      <c r="AC101" s="202">
        <f t="shared" si="6"/>
        <v>1075537432</v>
      </c>
      <c r="AF101" s="153">
        <f t="shared" si="7"/>
        <v>30297</v>
      </c>
      <c r="AN101" s="124" t="str">
        <f t="shared" si="8"/>
        <v>https://kakaku.com/item/K0001509436/</v>
      </c>
      <c r="AS101">
        <f t="shared" si="9"/>
        <v>0</v>
      </c>
      <c r="AT101" s="166">
        <f t="shared" si="10"/>
        <v>672707</v>
      </c>
      <c r="AU101" s="353">
        <f t="shared" si="5"/>
        <v>2</v>
      </c>
      <c r="AV101" s="18"/>
    </row>
    <row r="102" spans="1:48">
      <c r="A102" s="175">
        <v>45280</v>
      </c>
      <c r="B102" s="11" t="s">
        <v>1703</v>
      </c>
      <c r="C102" s="310" t="s">
        <v>368</v>
      </c>
      <c r="D102" s="134"/>
      <c r="E102" s="132">
        <v>22</v>
      </c>
      <c r="F102" s="235">
        <v>22</v>
      </c>
      <c r="G102" s="132">
        <v>24</v>
      </c>
      <c r="H102" s="133" t="s">
        <v>1968</v>
      </c>
      <c r="I102" s="133">
        <v>1</v>
      </c>
      <c r="J102" s="135" t="s">
        <v>3907</v>
      </c>
      <c r="K102" s="236" t="s">
        <v>4005</v>
      </c>
      <c r="L102" s="236" t="s">
        <v>4006</v>
      </c>
      <c r="M102" s="237">
        <v>8947</v>
      </c>
      <c r="N102" s="238">
        <v>7656.363636363636</v>
      </c>
      <c r="O102" s="144">
        <v>0.11067442412728565</v>
      </c>
      <c r="P102" s="197">
        <v>1074476724</v>
      </c>
      <c r="Q102" s="306" t="s">
        <v>8990</v>
      </c>
      <c r="R102" s="194">
        <v>9450</v>
      </c>
      <c r="S102" s="11"/>
      <c r="T102" s="239">
        <v>9450</v>
      </c>
      <c r="U102" s="136">
        <v>6809</v>
      </c>
      <c r="V102" s="240">
        <v>8113.6363636363631</v>
      </c>
      <c r="W102" s="142">
        <v>0.31575546077290939</v>
      </c>
      <c r="X102" s="137">
        <v>0.16079551820728286</v>
      </c>
      <c r="Y102" s="145" t="s">
        <v>10556</v>
      </c>
      <c r="Z102" s="189">
        <v>9264</v>
      </c>
      <c r="AA102" s="187">
        <v>10180</v>
      </c>
      <c r="AB102" s="319"/>
      <c r="AC102" s="202">
        <f t="shared" si="6"/>
        <v>1074476724</v>
      </c>
      <c r="AF102" s="153">
        <f t="shared" si="7"/>
        <v>9450</v>
      </c>
      <c r="AN102" s="124" t="str">
        <f t="shared" si="8"/>
        <v>https://kakaku.com/item/K0000836047/</v>
      </c>
      <c r="AS102">
        <f t="shared" si="9"/>
        <v>0</v>
      </c>
      <c r="AT102" s="166">
        <f t="shared" si="10"/>
        <v>672707</v>
      </c>
      <c r="AU102" s="353" t="str">
        <f t="shared" si="5"/>
        <v>2乖離</v>
      </c>
      <c r="AV102" s="18"/>
    </row>
    <row r="103" spans="1:48" ht="23.25" customHeight="1">
      <c r="A103" s="175">
        <v>45281</v>
      </c>
      <c r="B103" s="397" t="s">
        <v>1824</v>
      </c>
      <c r="C103" s="160" t="s">
        <v>7066</v>
      </c>
      <c r="D103" s="134"/>
      <c r="E103" s="243">
        <v>57</v>
      </c>
      <c r="F103" s="243">
        <v>57</v>
      </c>
      <c r="G103" s="132">
        <v>302</v>
      </c>
      <c r="H103" s="133" t="s">
        <v>1973</v>
      </c>
      <c r="I103" s="133">
        <v>1</v>
      </c>
      <c r="J103" s="135" t="s">
        <v>2024</v>
      </c>
      <c r="K103" s="236" t="s">
        <v>3421</v>
      </c>
      <c r="L103" s="263" t="s">
        <v>2381</v>
      </c>
      <c r="M103" s="237">
        <v>11500</v>
      </c>
      <c r="N103" s="238">
        <v>9500</v>
      </c>
      <c r="O103" s="144">
        <v>0.15578947368421053</v>
      </c>
      <c r="P103" s="197">
        <v>1074476745</v>
      </c>
      <c r="Q103" s="302" t="s">
        <v>10586</v>
      </c>
      <c r="R103" s="194">
        <v>10600</v>
      </c>
      <c r="S103" s="11">
        <v>900</v>
      </c>
      <c r="T103" s="239">
        <v>11500</v>
      </c>
      <c r="U103" s="136">
        <v>8020</v>
      </c>
      <c r="V103" s="240">
        <v>9500</v>
      </c>
      <c r="W103" s="142">
        <v>5.80952380952382E-2</v>
      </c>
      <c r="X103" s="137">
        <v>0.15578947368421053</v>
      </c>
      <c r="Y103" s="145">
        <v>2</v>
      </c>
      <c r="Z103" s="190"/>
      <c r="AA103" s="188">
        <v>11110</v>
      </c>
      <c r="AB103" s="319"/>
      <c r="AC103" s="202">
        <f t="shared" si="6"/>
        <v>1074476745</v>
      </c>
      <c r="AF103" s="153">
        <f t="shared" si="7"/>
        <v>10600</v>
      </c>
      <c r="AN103" s="124" t="str">
        <f t="shared" si="8"/>
        <v>https://kakaku.com/item/K0000519921/</v>
      </c>
      <c r="AS103">
        <f t="shared" si="9"/>
        <v>900</v>
      </c>
      <c r="AT103" s="166">
        <f t="shared" si="10"/>
        <v>672706</v>
      </c>
      <c r="AU103" s="353">
        <f t="shared" si="5"/>
        <v>2</v>
      </c>
      <c r="AV103" s="18"/>
    </row>
    <row r="104" spans="1:48">
      <c r="A104" s="175">
        <v>45281</v>
      </c>
      <c r="B104" s="397" t="s">
        <v>1826</v>
      </c>
      <c r="C104" s="310" t="s">
        <v>7067</v>
      </c>
      <c r="D104" s="134"/>
      <c r="E104" s="243">
        <v>51</v>
      </c>
      <c r="F104" s="243">
        <v>47</v>
      </c>
      <c r="G104" s="132">
        <v>563</v>
      </c>
      <c r="H104" s="133" t="s">
        <v>1973</v>
      </c>
      <c r="I104" s="133">
        <v>2</v>
      </c>
      <c r="J104" s="135" t="s">
        <v>2014</v>
      </c>
      <c r="K104" s="236" t="s">
        <v>10587</v>
      </c>
      <c r="L104" s="236" t="s">
        <v>2015</v>
      </c>
      <c r="M104" s="237">
        <v>17100</v>
      </c>
      <c r="N104" s="238">
        <v>14590.90909090909</v>
      </c>
      <c r="O104" s="144">
        <v>9.327102803738313E-2</v>
      </c>
      <c r="P104" s="197">
        <v>1074476743</v>
      </c>
      <c r="Q104" s="303" t="s">
        <v>8121</v>
      </c>
      <c r="R104" s="194">
        <v>17100</v>
      </c>
      <c r="S104" s="11"/>
      <c r="T104" s="239">
        <v>17100</v>
      </c>
      <c r="U104" s="136">
        <v>13230</v>
      </c>
      <c r="V104" s="240">
        <v>14590.90909090909</v>
      </c>
      <c r="W104" s="142">
        <v>7.7251461988304015E-2</v>
      </c>
      <c r="X104" s="137">
        <v>9.327102803738313E-2</v>
      </c>
      <c r="Y104" s="145">
        <v>2</v>
      </c>
      <c r="Z104" s="189">
        <v>16764</v>
      </c>
      <c r="AA104" s="187">
        <v>18421</v>
      </c>
      <c r="AB104" s="319"/>
      <c r="AC104" s="202">
        <f t="shared" si="6"/>
        <v>1074476743</v>
      </c>
      <c r="AF104" s="153">
        <f t="shared" si="7"/>
        <v>17100</v>
      </c>
      <c r="AN104" s="124" t="str">
        <f t="shared" si="8"/>
        <v>https://kakaku.com/item/K0000524200/</v>
      </c>
      <c r="AS104">
        <f t="shared" si="9"/>
        <v>0</v>
      </c>
      <c r="AT104" s="166">
        <f t="shared" si="10"/>
        <v>672707</v>
      </c>
      <c r="AU104" s="353">
        <f t="shared" si="5"/>
        <v>2</v>
      </c>
      <c r="AV104" s="18"/>
    </row>
    <row r="105" spans="1:48">
      <c r="A105" s="175">
        <v>45281</v>
      </c>
      <c r="B105" s="397" t="s">
        <v>1825</v>
      </c>
      <c r="C105" s="160" t="s">
        <v>7068</v>
      </c>
      <c r="D105" s="134"/>
      <c r="E105" s="243">
        <v>64</v>
      </c>
      <c r="F105" s="243">
        <v>64</v>
      </c>
      <c r="G105" s="132">
        <v>958</v>
      </c>
      <c r="H105" s="133" t="s">
        <v>1973</v>
      </c>
      <c r="I105" s="133">
        <v>3</v>
      </c>
      <c r="J105" s="135" t="s">
        <v>2014</v>
      </c>
      <c r="K105" s="236" t="s">
        <v>10588</v>
      </c>
      <c r="L105" s="236" t="s">
        <v>2015</v>
      </c>
      <c r="M105" s="237">
        <v>16550</v>
      </c>
      <c r="N105" s="238">
        <v>14090.90909090909</v>
      </c>
      <c r="O105" s="144">
        <v>0.12354838709677414</v>
      </c>
      <c r="P105" s="197">
        <v>1074476744</v>
      </c>
      <c r="Q105" s="303" t="s">
        <v>8122</v>
      </c>
      <c r="R105" s="194">
        <v>16550</v>
      </c>
      <c r="S105" s="11"/>
      <c r="T105" s="239">
        <v>16550</v>
      </c>
      <c r="U105" s="136">
        <v>12350</v>
      </c>
      <c r="V105" s="240">
        <v>14090.90909090909</v>
      </c>
      <c r="W105" s="142">
        <v>7.7280966767371506E-2</v>
      </c>
      <c r="X105" s="137">
        <v>0.12354838709677414</v>
      </c>
      <c r="Y105" s="145">
        <v>2</v>
      </c>
      <c r="Z105" s="189">
        <v>16225</v>
      </c>
      <c r="AA105" s="187">
        <v>17829</v>
      </c>
      <c r="AB105" s="319"/>
      <c r="AC105" s="202">
        <f t="shared" si="6"/>
        <v>1074476744</v>
      </c>
      <c r="AF105" s="153">
        <f t="shared" si="7"/>
        <v>16550</v>
      </c>
      <c r="AN105" s="124" t="str">
        <f t="shared" si="8"/>
        <v>https://kakaku.com/item/K0000524201/</v>
      </c>
      <c r="AS105">
        <f t="shared" si="9"/>
        <v>0</v>
      </c>
      <c r="AT105" s="166">
        <f t="shared" si="10"/>
        <v>672707</v>
      </c>
      <c r="AU105" s="353">
        <f t="shared" ref="AU105:AU168" si="11">Y105</f>
        <v>2</v>
      </c>
      <c r="AV105" s="18"/>
    </row>
    <row r="106" spans="1:48">
      <c r="A106" s="175">
        <v>45281</v>
      </c>
      <c r="B106" s="346" t="s">
        <v>661</v>
      </c>
      <c r="C106" s="323" t="s">
        <v>8633</v>
      </c>
      <c r="D106" s="134"/>
      <c r="E106" s="243">
        <v>16</v>
      </c>
      <c r="F106" s="243">
        <v>16</v>
      </c>
      <c r="G106" s="132">
        <v>2049</v>
      </c>
      <c r="H106" s="133" t="s">
        <v>1974</v>
      </c>
      <c r="I106" s="133">
        <v>2</v>
      </c>
      <c r="J106" s="135" t="s">
        <v>2014</v>
      </c>
      <c r="K106" s="236" t="s">
        <v>10589</v>
      </c>
      <c r="L106" s="236" t="s">
        <v>2015</v>
      </c>
      <c r="M106" s="237">
        <v>7687</v>
      </c>
      <c r="N106" s="238">
        <v>6510.9090909090901</v>
      </c>
      <c r="O106" s="144">
        <v>0.13376151912873488</v>
      </c>
      <c r="P106" s="197">
        <v>1074476681</v>
      </c>
      <c r="Q106" s="303" t="s">
        <v>8098</v>
      </c>
      <c r="R106" s="194">
        <v>7687</v>
      </c>
      <c r="S106" s="11"/>
      <c r="T106" s="239">
        <v>7687</v>
      </c>
      <c r="U106" s="136">
        <v>5640</v>
      </c>
      <c r="V106" s="240">
        <v>6510.9090909090901</v>
      </c>
      <c r="W106" s="142">
        <v>7.7273318589826889E-2</v>
      </c>
      <c r="X106" s="137">
        <v>0.13376151912873488</v>
      </c>
      <c r="Y106" s="145" t="s">
        <v>10614</v>
      </c>
      <c r="Z106" s="189">
        <v>7536</v>
      </c>
      <c r="AA106" s="187">
        <v>8281</v>
      </c>
      <c r="AB106" s="319"/>
      <c r="AC106" s="202">
        <f t="shared" si="6"/>
        <v>1074476681</v>
      </c>
      <c r="AF106" s="153">
        <f t="shared" si="7"/>
        <v>7687</v>
      </c>
      <c r="AN106" s="124" t="str">
        <f t="shared" si="8"/>
        <v>https://kakaku.com/item/K0000333304/</v>
      </c>
      <c r="AS106">
        <f t="shared" si="9"/>
        <v>0</v>
      </c>
      <c r="AT106" s="166">
        <f t="shared" si="10"/>
        <v>672707</v>
      </c>
      <c r="AU106" s="353" t="str">
        <f t="shared" si="11"/>
        <v>12/21依頼</v>
      </c>
      <c r="AV106" s="18"/>
    </row>
    <row r="107" spans="1:48">
      <c r="A107" s="175">
        <v>45281</v>
      </c>
      <c r="B107" s="346" t="s">
        <v>663</v>
      </c>
      <c r="C107" s="323" t="s">
        <v>8634</v>
      </c>
      <c r="D107" s="134"/>
      <c r="E107" s="243">
        <v>16</v>
      </c>
      <c r="F107" s="243">
        <v>16</v>
      </c>
      <c r="G107" s="132"/>
      <c r="H107" s="133" t="s">
        <v>1974</v>
      </c>
      <c r="I107" s="133">
        <v>3</v>
      </c>
      <c r="J107" s="135" t="s">
        <v>2014</v>
      </c>
      <c r="K107" s="236" t="s">
        <v>10590</v>
      </c>
      <c r="L107" s="236" t="s">
        <v>2015</v>
      </c>
      <c r="M107" s="237">
        <v>9100</v>
      </c>
      <c r="N107" s="238">
        <v>7795.454545454545</v>
      </c>
      <c r="O107" s="144">
        <v>0.21492711370262388</v>
      </c>
      <c r="P107" s="197">
        <v>1074476679</v>
      </c>
      <c r="Q107" s="305" t="s">
        <v>8099</v>
      </c>
      <c r="R107" s="194">
        <v>9100</v>
      </c>
      <c r="S107" s="11"/>
      <c r="T107" s="239">
        <v>9100</v>
      </c>
      <c r="U107" s="136">
        <v>6120</v>
      </c>
      <c r="V107" s="240">
        <v>7795.454545454545</v>
      </c>
      <c r="W107" s="142">
        <v>7.7252747252747334E-2</v>
      </c>
      <c r="X107" s="137">
        <v>0.21492711370262388</v>
      </c>
      <c r="Y107" s="145" t="s">
        <v>10614</v>
      </c>
      <c r="Z107" s="189">
        <v>8921</v>
      </c>
      <c r="AA107" s="187">
        <v>9803</v>
      </c>
      <c r="AB107" s="319"/>
      <c r="AC107" s="202">
        <f t="shared" si="6"/>
        <v>1074476679</v>
      </c>
      <c r="AF107" s="153">
        <f t="shared" si="7"/>
        <v>9100</v>
      </c>
      <c r="AN107" s="124" t="str">
        <f t="shared" si="8"/>
        <v>https://kakaku.com/item/K0000333291/</v>
      </c>
      <c r="AS107">
        <f t="shared" si="9"/>
        <v>0</v>
      </c>
      <c r="AT107" s="166">
        <f t="shared" si="10"/>
        <v>672707</v>
      </c>
      <c r="AU107" s="353" t="str">
        <f t="shared" si="11"/>
        <v>12/21依頼</v>
      </c>
      <c r="AV107" s="18"/>
    </row>
    <row r="108" spans="1:48">
      <c r="A108" s="175">
        <v>45281</v>
      </c>
      <c r="B108" s="346" t="s">
        <v>664</v>
      </c>
      <c r="C108" s="158" t="s">
        <v>1954</v>
      </c>
      <c r="D108" s="134"/>
      <c r="E108" s="243">
        <v>16</v>
      </c>
      <c r="F108" s="243">
        <v>16</v>
      </c>
      <c r="G108" s="132">
        <v>1271</v>
      </c>
      <c r="H108" s="133" t="s">
        <v>1974</v>
      </c>
      <c r="I108" s="133">
        <v>4</v>
      </c>
      <c r="J108" s="135" t="s">
        <v>2021</v>
      </c>
      <c r="K108" s="236" t="s">
        <v>10592</v>
      </c>
      <c r="L108" s="236" t="s">
        <v>2400</v>
      </c>
      <c r="M108" s="237">
        <v>7975</v>
      </c>
      <c r="N108" s="238">
        <v>6772.7272727272721</v>
      </c>
      <c r="O108" s="144">
        <v>0.13624161073825494</v>
      </c>
      <c r="P108" s="197">
        <v>1074476678</v>
      </c>
      <c r="Q108" s="303" t="s">
        <v>8100</v>
      </c>
      <c r="R108" s="194">
        <v>7075</v>
      </c>
      <c r="S108" s="11">
        <v>900</v>
      </c>
      <c r="T108" s="239">
        <v>7975</v>
      </c>
      <c r="U108" s="136">
        <v>5850</v>
      </c>
      <c r="V108" s="240">
        <v>6772.7272727272721</v>
      </c>
      <c r="W108" s="142">
        <v>5.0447966919366038E-2</v>
      </c>
      <c r="X108" s="137">
        <v>0.13624161073825494</v>
      </c>
      <c r="Y108" s="145" t="s">
        <v>10614</v>
      </c>
      <c r="Z108" s="189">
        <v>6936</v>
      </c>
      <c r="AA108" s="187">
        <v>7621</v>
      </c>
      <c r="AB108" s="319"/>
      <c r="AC108" s="202">
        <f t="shared" si="6"/>
        <v>1074476678</v>
      </c>
      <c r="AF108" s="153">
        <f t="shared" si="7"/>
        <v>7075</v>
      </c>
      <c r="AN108" s="124" t="str">
        <f t="shared" si="8"/>
        <v>https://kakaku.com/item/K0000333295/</v>
      </c>
      <c r="AS108">
        <f t="shared" si="9"/>
        <v>900</v>
      </c>
      <c r="AT108" s="166">
        <f t="shared" si="10"/>
        <v>672706</v>
      </c>
      <c r="AU108" s="353" t="str">
        <f t="shared" si="11"/>
        <v>12/21依頼</v>
      </c>
      <c r="AV108" s="18"/>
    </row>
    <row r="109" spans="1:48">
      <c r="A109" s="175">
        <v>45281</v>
      </c>
      <c r="B109" s="346" t="s">
        <v>652</v>
      </c>
      <c r="C109" s="160" t="s">
        <v>7052</v>
      </c>
      <c r="D109" s="134"/>
      <c r="E109" s="243">
        <v>31</v>
      </c>
      <c r="F109" s="243">
        <v>59</v>
      </c>
      <c r="G109" s="132">
        <v>339</v>
      </c>
      <c r="H109" s="133" t="s">
        <v>1974</v>
      </c>
      <c r="I109" s="133">
        <v>8</v>
      </c>
      <c r="J109" s="135" t="s">
        <v>2016</v>
      </c>
      <c r="K109" s="236" t="s">
        <v>7463</v>
      </c>
      <c r="L109" s="236" t="s">
        <v>2015</v>
      </c>
      <c r="M109" s="237">
        <v>10761</v>
      </c>
      <c r="N109" s="238">
        <v>9305.4545454545441</v>
      </c>
      <c r="O109" s="144">
        <v>0.21014067995310656</v>
      </c>
      <c r="P109" s="197">
        <v>1074476607</v>
      </c>
      <c r="Q109" s="304" t="s">
        <v>8104</v>
      </c>
      <c r="R109" s="194">
        <v>9861</v>
      </c>
      <c r="S109" s="11">
        <v>900</v>
      </c>
      <c r="T109" s="239">
        <v>10761</v>
      </c>
      <c r="U109" s="136">
        <v>7350</v>
      </c>
      <c r="V109" s="240">
        <v>9305.4545454545441</v>
      </c>
      <c r="W109" s="142">
        <v>3.1502648452746085E-2</v>
      </c>
      <c r="X109" s="137">
        <v>0.21014067995310656</v>
      </c>
      <c r="Y109" s="145" t="s">
        <v>10614</v>
      </c>
      <c r="Z109" s="190">
        <v>10101</v>
      </c>
      <c r="AA109" s="188">
        <v>11100</v>
      </c>
      <c r="AB109" s="319"/>
      <c r="AC109" s="202">
        <f t="shared" si="6"/>
        <v>1074476607</v>
      </c>
      <c r="AF109" s="153">
        <f t="shared" si="7"/>
        <v>9861</v>
      </c>
      <c r="AN109" s="124" t="str">
        <f t="shared" si="8"/>
        <v>https://kakaku.com/item/K0000333319/</v>
      </c>
      <c r="AS109">
        <f t="shared" si="9"/>
        <v>900</v>
      </c>
      <c r="AT109" s="166">
        <f t="shared" si="10"/>
        <v>672706</v>
      </c>
      <c r="AU109" s="353" t="str">
        <f t="shared" si="11"/>
        <v>12/21依頼</v>
      </c>
      <c r="AV109" s="18"/>
    </row>
    <row r="110" spans="1:48">
      <c r="A110" s="175">
        <v>45281</v>
      </c>
      <c r="B110" s="346" t="s">
        <v>656</v>
      </c>
      <c r="C110" s="322" t="s">
        <v>8467</v>
      </c>
      <c r="D110" s="134"/>
      <c r="E110" s="243">
        <v>18</v>
      </c>
      <c r="F110" s="243">
        <v>18</v>
      </c>
      <c r="G110" s="132">
        <v>2049</v>
      </c>
      <c r="H110" s="133" t="s">
        <v>1974</v>
      </c>
      <c r="I110" s="133">
        <v>9</v>
      </c>
      <c r="J110" s="135" t="s">
        <v>3466</v>
      </c>
      <c r="K110" s="236" t="s">
        <v>4010</v>
      </c>
      <c r="L110" s="236" t="s">
        <v>2015</v>
      </c>
      <c r="M110" s="237">
        <v>12140</v>
      </c>
      <c r="N110" s="238">
        <v>10559.090909090908</v>
      </c>
      <c r="O110" s="144">
        <v>8.5148514851485058E-2</v>
      </c>
      <c r="P110" s="197">
        <v>1074476505</v>
      </c>
      <c r="Q110" s="304" t="s">
        <v>8105</v>
      </c>
      <c r="R110" s="194">
        <v>12140</v>
      </c>
      <c r="S110" s="11"/>
      <c r="T110" s="239">
        <v>12140</v>
      </c>
      <c r="U110" s="136">
        <v>9660</v>
      </c>
      <c r="V110" s="240">
        <v>10559.090909090908</v>
      </c>
      <c r="W110" s="142">
        <v>7.7265238879736353E-2</v>
      </c>
      <c r="X110" s="137">
        <v>8.5148514851485058E-2</v>
      </c>
      <c r="Y110" s="145" t="s">
        <v>10614</v>
      </c>
      <c r="Z110" s="189">
        <v>11901</v>
      </c>
      <c r="AA110" s="187">
        <v>13078</v>
      </c>
      <c r="AB110" s="319"/>
      <c r="AC110" s="202">
        <f t="shared" si="6"/>
        <v>1074476505</v>
      </c>
      <c r="AF110" s="153">
        <f t="shared" si="7"/>
        <v>12140</v>
      </c>
      <c r="AN110" s="124" t="str">
        <f t="shared" si="8"/>
        <v>https://kakaku.com/item/K0000333313/</v>
      </c>
      <c r="AS110">
        <f t="shared" si="9"/>
        <v>0</v>
      </c>
      <c r="AT110" s="166">
        <f t="shared" si="10"/>
        <v>672707</v>
      </c>
      <c r="AU110" s="353" t="str">
        <f t="shared" si="11"/>
        <v>12/21依頼</v>
      </c>
      <c r="AV110" s="18"/>
    </row>
    <row r="111" spans="1:48">
      <c r="A111" s="175">
        <v>45281</v>
      </c>
      <c r="B111" s="346" t="s">
        <v>667</v>
      </c>
      <c r="C111" s="323" t="s">
        <v>8635</v>
      </c>
      <c r="D111" s="134"/>
      <c r="E111" s="243">
        <v>13</v>
      </c>
      <c r="F111" s="243">
        <v>13</v>
      </c>
      <c r="G111" s="132">
        <v>2049</v>
      </c>
      <c r="H111" s="133" t="s">
        <v>1974</v>
      </c>
      <c r="I111" s="133">
        <v>13</v>
      </c>
      <c r="J111" s="135" t="s">
        <v>2024</v>
      </c>
      <c r="K111" s="236" t="s">
        <v>4012</v>
      </c>
      <c r="L111" s="236" t="s">
        <v>2381</v>
      </c>
      <c r="M111" s="237">
        <v>10565</v>
      </c>
      <c r="N111" s="238">
        <v>8650</v>
      </c>
      <c r="O111" s="144">
        <v>0.16416184971098266</v>
      </c>
      <c r="P111" s="197">
        <v>1074476003</v>
      </c>
      <c r="Q111" s="303" t="s">
        <v>8109</v>
      </c>
      <c r="R111" s="194">
        <v>9665</v>
      </c>
      <c r="S111" s="11">
        <v>900</v>
      </c>
      <c r="T111" s="239">
        <v>10565</v>
      </c>
      <c r="U111" s="136">
        <v>7230</v>
      </c>
      <c r="V111" s="240">
        <v>8650</v>
      </c>
      <c r="W111" s="142">
        <v>8.8552012545739744E-2</v>
      </c>
      <c r="X111" s="137">
        <v>0.16416184971098266</v>
      </c>
      <c r="Y111" s="145" t="s">
        <v>10614</v>
      </c>
      <c r="Z111" s="189">
        <v>9475</v>
      </c>
      <c r="AA111" s="187">
        <v>10412</v>
      </c>
      <c r="AB111" s="319"/>
      <c r="AC111" s="202">
        <f t="shared" si="6"/>
        <v>1074476003</v>
      </c>
      <c r="AF111" s="153">
        <f t="shared" si="7"/>
        <v>9665</v>
      </c>
      <c r="AN111" s="124" t="str">
        <f t="shared" si="8"/>
        <v>https://kakaku.com/item/K0000333302/</v>
      </c>
      <c r="AS111">
        <f t="shared" si="9"/>
        <v>900</v>
      </c>
      <c r="AT111" s="166">
        <f t="shared" si="10"/>
        <v>672706</v>
      </c>
      <c r="AU111" s="353" t="str">
        <f t="shared" si="11"/>
        <v>12/21依頼</v>
      </c>
      <c r="AV111" s="18"/>
    </row>
    <row r="112" spans="1:48">
      <c r="A112" s="175">
        <v>45281</v>
      </c>
      <c r="B112" s="346" t="s">
        <v>5762</v>
      </c>
      <c r="C112" s="310" t="s">
        <v>7062</v>
      </c>
      <c r="D112" s="134"/>
      <c r="E112" s="243">
        <v>30</v>
      </c>
      <c r="F112" s="243">
        <v>30</v>
      </c>
      <c r="G112" s="132">
        <v>2049</v>
      </c>
      <c r="H112" s="133" t="s">
        <v>1974</v>
      </c>
      <c r="I112" s="133">
        <v>22</v>
      </c>
      <c r="J112" s="135" t="s">
        <v>2024</v>
      </c>
      <c r="K112" s="236" t="s">
        <v>10595</v>
      </c>
      <c r="L112" s="236" t="s">
        <v>2381</v>
      </c>
      <c r="M112" s="237">
        <v>10475</v>
      </c>
      <c r="N112" s="238">
        <v>8568.181818181818</v>
      </c>
      <c r="O112" s="144">
        <v>0.22153846153846152</v>
      </c>
      <c r="P112" s="197">
        <v>1074476002</v>
      </c>
      <c r="Q112" s="302" t="s">
        <v>8118</v>
      </c>
      <c r="R112" s="194">
        <v>9575</v>
      </c>
      <c r="S112" s="11">
        <v>900</v>
      </c>
      <c r="T112" s="239">
        <v>10475</v>
      </c>
      <c r="U112" s="136">
        <v>6670</v>
      </c>
      <c r="V112" s="240">
        <v>8568.181818181818</v>
      </c>
      <c r="W112" s="142">
        <v>8.8654353562005239E-2</v>
      </c>
      <c r="X112" s="137">
        <v>0.22153846153846152</v>
      </c>
      <c r="Y112" s="145" t="s">
        <v>10614</v>
      </c>
      <c r="Z112" s="189">
        <v>9387</v>
      </c>
      <c r="AA112" s="187">
        <v>10315</v>
      </c>
      <c r="AB112" s="319"/>
      <c r="AC112" s="202">
        <f t="shared" si="6"/>
        <v>1074476002</v>
      </c>
      <c r="AF112" s="153">
        <f t="shared" si="7"/>
        <v>9575</v>
      </c>
      <c r="AN112" s="124" t="str">
        <f t="shared" si="8"/>
        <v>https://kakaku.com/item/K0000333311/</v>
      </c>
      <c r="AS112">
        <f t="shared" si="9"/>
        <v>900</v>
      </c>
      <c r="AT112" s="166">
        <f t="shared" si="10"/>
        <v>672706</v>
      </c>
      <c r="AU112" s="353" t="str">
        <f t="shared" si="11"/>
        <v>12/21依頼</v>
      </c>
      <c r="AV112" s="18"/>
    </row>
    <row r="113" spans="1:48">
      <c r="A113" s="175">
        <v>45281</v>
      </c>
      <c r="B113" s="346" t="s">
        <v>659</v>
      </c>
      <c r="C113" s="310" t="s">
        <v>7058</v>
      </c>
      <c r="D113" s="134"/>
      <c r="E113" s="243">
        <v>27</v>
      </c>
      <c r="F113" s="243">
        <v>23</v>
      </c>
      <c r="G113" s="132">
        <v>133</v>
      </c>
      <c r="H113" s="133" t="s">
        <v>1974</v>
      </c>
      <c r="I113" s="133">
        <v>16</v>
      </c>
      <c r="J113" s="135" t="s">
        <v>2016</v>
      </c>
      <c r="K113" s="236" t="s">
        <v>10593</v>
      </c>
      <c r="L113" s="236" t="s">
        <v>2015</v>
      </c>
      <c r="M113" s="237">
        <v>13093</v>
      </c>
      <c r="N113" s="238">
        <v>10948.181818181818</v>
      </c>
      <c r="O113" s="144">
        <v>0.12770904259735946</v>
      </c>
      <c r="P113" s="197">
        <v>1074476608</v>
      </c>
      <c r="Q113" s="302" t="s">
        <v>9130</v>
      </c>
      <c r="R113" s="194">
        <v>13093</v>
      </c>
      <c r="S113" s="11"/>
      <c r="T113" s="239">
        <v>13093</v>
      </c>
      <c r="U113" s="136">
        <v>9550</v>
      </c>
      <c r="V113" s="240">
        <v>10948.181818181818</v>
      </c>
      <c r="W113" s="142">
        <v>7.7293210112273636E-2</v>
      </c>
      <c r="X113" s="137">
        <v>0.12770904259735946</v>
      </c>
      <c r="Y113" s="145" t="s">
        <v>10614</v>
      </c>
      <c r="Z113" s="189">
        <v>12836</v>
      </c>
      <c r="AA113" s="187">
        <v>14105</v>
      </c>
      <c r="AB113" s="319"/>
      <c r="AC113" s="202">
        <f t="shared" si="6"/>
        <v>1074476608</v>
      </c>
      <c r="AF113" s="153">
        <f t="shared" si="7"/>
        <v>13093</v>
      </c>
      <c r="AN113" s="124" t="str">
        <f t="shared" si="8"/>
        <v>https://kakaku.com/item/K0000333331/</v>
      </c>
      <c r="AS113">
        <f t="shared" si="9"/>
        <v>0</v>
      </c>
      <c r="AT113" s="166">
        <f t="shared" si="10"/>
        <v>672707</v>
      </c>
      <c r="AU113" s="353" t="str">
        <f t="shared" si="11"/>
        <v>12/21依頼</v>
      </c>
      <c r="AV113" s="18"/>
    </row>
    <row r="114" spans="1:48">
      <c r="A114" s="175">
        <v>45281</v>
      </c>
      <c r="B114" s="346" t="s">
        <v>657</v>
      </c>
      <c r="C114" s="310" t="s">
        <v>7060</v>
      </c>
      <c r="D114" s="134"/>
      <c r="E114" s="243">
        <v>0</v>
      </c>
      <c r="F114" s="243">
        <v>20</v>
      </c>
      <c r="G114" s="132">
        <v>711</v>
      </c>
      <c r="H114" s="133" t="s">
        <v>1974</v>
      </c>
      <c r="I114" s="133">
        <v>18</v>
      </c>
      <c r="J114" s="135" t="s">
        <v>2024</v>
      </c>
      <c r="K114" s="236" t="s">
        <v>10606</v>
      </c>
      <c r="L114" s="236" t="s">
        <v>2381</v>
      </c>
      <c r="M114" s="237">
        <v>12822</v>
      </c>
      <c r="N114" s="238">
        <v>10701.81818181818</v>
      </c>
      <c r="O114" s="144">
        <v>0.21508664627930671</v>
      </c>
      <c r="P114" s="197">
        <v>1074476603</v>
      </c>
      <c r="Q114" s="306" t="s">
        <v>9132</v>
      </c>
      <c r="R114" s="194">
        <v>11922</v>
      </c>
      <c r="S114" s="11">
        <v>900</v>
      </c>
      <c r="T114" s="239">
        <v>12822</v>
      </c>
      <c r="U114" s="136">
        <v>8400</v>
      </c>
      <c r="V114" s="240">
        <v>10701.81818181818</v>
      </c>
      <c r="W114" s="142">
        <v>8.6364405345965123E-2</v>
      </c>
      <c r="X114" s="137">
        <v>0.21508664627930671</v>
      </c>
      <c r="Y114" s="145" t="s">
        <v>10614</v>
      </c>
      <c r="Z114" s="189">
        <v>11688</v>
      </c>
      <c r="AA114" s="187">
        <v>12843</v>
      </c>
      <c r="AB114" s="319"/>
      <c r="AC114" s="202">
        <f t="shared" si="6"/>
        <v>1074476603</v>
      </c>
      <c r="AF114" s="153">
        <f t="shared" si="7"/>
        <v>11922</v>
      </c>
      <c r="AN114" s="124" t="str">
        <f t="shared" si="8"/>
        <v>https://kakaku.com/item/K0000333334/</v>
      </c>
      <c r="AS114">
        <f t="shared" si="9"/>
        <v>900</v>
      </c>
      <c r="AT114" s="166">
        <f t="shared" si="10"/>
        <v>672706</v>
      </c>
      <c r="AU114" s="353" t="str">
        <f t="shared" si="11"/>
        <v>12/21依頼</v>
      </c>
      <c r="AV114" s="18"/>
    </row>
    <row r="115" spans="1:48">
      <c r="A115" s="175">
        <v>45281</v>
      </c>
      <c r="B115" s="346" t="s">
        <v>5692</v>
      </c>
      <c r="C115" s="310" t="s">
        <v>7027</v>
      </c>
      <c r="D115" s="134"/>
      <c r="E115" s="243">
        <v>40</v>
      </c>
      <c r="F115" s="243">
        <v>32</v>
      </c>
      <c r="G115" s="132">
        <v>530</v>
      </c>
      <c r="H115" s="133" t="s">
        <v>1975</v>
      </c>
      <c r="I115" s="133">
        <v>3</v>
      </c>
      <c r="J115" s="135" t="s">
        <v>3934</v>
      </c>
      <c r="K115" s="236" t="s">
        <v>8631</v>
      </c>
      <c r="L115" s="236" t="s">
        <v>3936</v>
      </c>
      <c r="M115" s="237">
        <v>4780</v>
      </c>
      <c r="N115" s="238">
        <v>3868.181818181818</v>
      </c>
      <c r="O115" s="144">
        <v>0.28648648648648645</v>
      </c>
      <c r="P115" s="249">
        <v>1074476444</v>
      </c>
      <c r="Q115" s="306" t="s">
        <v>10613</v>
      </c>
      <c r="R115" s="194">
        <v>3880</v>
      </c>
      <c r="S115" s="11">
        <v>900</v>
      </c>
      <c r="T115" s="239">
        <v>4780</v>
      </c>
      <c r="U115" s="136">
        <v>2760</v>
      </c>
      <c r="V115" s="240">
        <v>3868.181818181818</v>
      </c>
      <c r="W115" s="142">
        <v>-6.0898876404494429E-2</v>
      </c>
      <c r="X115" s="137">
        <v>0.28648648648648645</v>
      </c>
      <c r="Y115" s="145" t="s">
        <v>10614</v>
      </c>
      <c r="Z115" s="189">
        <v>3803</v>
      </c>
      <c r="AA115" s="187">
        <v>4179</v>
      </c>
      <c r="AB115" s="319"/>
      <c r="AC115" s="202">
        <f t="shared" si="6"/>
        <v>1074476444</v>
      </c>
      <c r="AF115" s="153">
        <f t="shared" si="7"/>
        <v>3880</v>
      </c>
      <c r="AN115" s="124" t="str">
        <f t="shared" si="8"/>
        <v>https://kakaku.com/item/K0000732231/</v>
      </c>
      <c r="AS115">
        <f t="shared" si="9"/>
        <v>900</v>
      </c>
      <c r="AT115" s="166">
        <f t="shared" si="10"/>
        <v>672706</v>
      </c>
      <c r="AU115" s="353" t="str">
        <f t="shared" si="11"/>
        <v>12/21依頼</v>
      </c>
      <c r="AV115" s="18"/>
    </row>
    <row r="116" spans="1:48">
      <c r="A116" s="175">
        <v>45281</v>
      </c>
      <c r="B116" s="346" t="s">
        <v>5494</v>
      </c>
      <c r="C116" s="310" t="s">
        <v>7312</v>
      </c>
      <c r="D116" s="134"/>
      <c r="E116" s="243">
        <v>109</v>
      </c>
      <c r="F116" s="243">
        <v>103</v>
      </c>
      <c r="G116" s="132">
        <v>129</v>
      </c>
      <c r="H116" s="133" t="s">
        <v>1975</v>
      </c>
      <c r="I116" s="133">
        <v>6</v>
      </c>
      <c r="J116" s="135" t="s">
        <v>2016</v>
      </c>
      <c r="K116" s="236" t="s">
        <v>7494</v>
      </c>
      <c r="L116" s="236">
        <v>0</v>
      </c>
      <c r="M116" s="237">
        <v>4605</v>
      </c>
      <c r="N116" s="238">
        <v>3709.090909090909</v>
      </c>
      <c r="O116" s="144">
        <v>0.12916666666666665</v>
      </c>
      <c r="P116" s="197">
        <v>1074476445</v>
      </c>
      <c r="Q116" s="302" t="s">
        <v>8078</v>
      </c>
      <c r="R116" s="194">
        <v>4605</v>
      </c>
      <c r="S116" s="11"/>
      <c r="T116" s="239">
        <v>4605</v>
      </c>
      <c r="U116" s="136">
        <v>3230</v>
      </c>
      <c r="V116" s="240">
        <v>3709.090909090909</v>
      </c>
      <c r="W116" s="142">
        <v>7.7090119435396343E-2</v>
      </c>
      <c r="X116" s="137">
        <v>0.12916666666666665</v>
      </c>
      <c r="Y116" s="145" t="s">
        <v>10614</v>
      </c>
      <c r="Z116" s="189">
        <v>4514</v>
      </c>
      <c r="AA116" s="187">
        <v>4960</v>
      </c>
      <c r="AB116" s="319"/>
      <c r="AC116" s="202">
        <f t="shared" si="6"/>
        <v>1074476445</v>
      </c>
      <c r="AF116" s="153">
        <f t="shared" si="7"/>
        <v>4605</v>
      </c>
      <c r="AN116" s="124" t="str">
        <f t="shared" si="8"/>
        <v>https://kakaku.com/item/K0000732224/</v>
      </c>
      <c r="AS116">
        <f t="shared" si="9"/>
        <v>0</v>
      </c>
      <c r="AT116" s="166">
        <f t="shared" si="10"/>
        <v>672707</v>
      </c>
      <c r="AU116" s="353" t="str">
        <f t="shared" si="11"/>
        <v>12/21依頼</v>
      </c>
      <c r="AV116" s="18"/>
    </row>
    <row r="117" spans="1:48">
      <c r="A117" s="175">
        <v>45281</v>
      </c>
      <c r="B117" s="346" t="s">
        <v>5695</v>
      </c>
      <c r="C117" s="310" t="s">
        <v>7029</v>
      </c>
      <c r="D117" s="134"/>
      <c r="E117" s="243">
        <v>124</v>
      </c>
      <c r="F117" s="243">
        <v>120</v>
      </c>
      <c r="G117" s="132">
        <v>304</v>
      </c>
      <c r="H117" s="133" t="s">
        <v>1975</v>
      </c>
      <c r="I117" s="133">
        <v>7</v>
      </c>
      <c r="J117" s="135" t="s">
        <v>6991</v>
      </c>
      <c r="K117" s="236" t="s">
        <v>10600</v>
      </c>
      <c r="L117" s="236" t="s">
        <v>2015</v>
      </c>
      <c r="M117" s="237">
        <v>5340</v>
      </c>
      <c r="N117" s="238">
        <v>4377.272727272727</v>
      </c>
      <c r="O117" s="144">
        <v>0.16157840083073724</v>
      </c>
      <c r="P117" s="197">
        <v>1074476726</v>
      </c>
      <c r="Q117" s="304" t="s">
        <v>8079</v>
      </c>
      <c r="R117" s="194">
        <v>5340</v>
      </c>
      <c r="S117" s="11"/>
      <c r="T117" s="239">
        <v>5340</v>
      </c>
      <c r="U117" s="136">
        <v>3670</v>
      </c>
      <c r="V117" s="240">
        <v>4377.272727272727</v>
      </c>
      <c r="W117" s="142">
        <v>7.7153558052434512E-2</v>
      </c>
      <c r="X117" s="137">
        <v>0.16157840083073724</v>
      </c>
      <c r="Y117" s="145" t="s">
        <v>10614</v>
      </c>
      <c r="Z117" s="189">
        <v>5235</v>
      </c>
      <c r="AA117" s="187">
        <v>5752</v>
      </c>
      <c r="AB117" s="319"/>
      <c r="AC117" s="202">
        <f t="shared" si="6"/>
        <v>1074476726</v>
      </c>
      <c r="AF117" s="153">
        <f t="shared" si="7"/>
        <v>5340</v>
      </c>
      <c r="AN117" s="124" t="str">
        <f t="shared" si="8"/>
        <v>https://kakaku.com/item/K0000965151/</v>
      </c>
      <c r="AS117">
        <f t="shared" si="9"/>
        <v>0</v>
      </c>
      <c r="AT117" s="166">
        <f t="shared" si="10"/>
        <v>672707</v>
      </c>
      <c r="AU117" s="353" t="str">
        <f t="shared" si="11"/>
        <v>12/21依頼</v>
      </c>
      <c r="AV117" s="18"/>
    </row>
    <row r="118" spans="1:48">
      <c r="A118" s="175">
        <v>45281</v>
      </c>
      <c r="B118" s="346" t="s">
        <v>5678</v>
      </c>
      <c r="C118" s="310" t="s">
        <v>7030</v>
      </c>
      <c r="D118" s="134"/>
      <c r="E118" s="243">
        <v>49</v>
      </c>
      <c r="F118" s="243">
        <v>49</v>
      </c>
      <c r="G118" s="132">
        <v>1362</v>
      </c>
      <c r="H118" s="133" t="s">
        <v>1975</v>
      </c>
      <c r="I118" s="133">
        <v>8</v>
      </c>
      <c r="J118" s="135" t="s">
        <v>6991</v>
      </c>
      <c r="K118" s="236" t="s">
        <v>7347</v>
      </c>
      <c r="L118" s="236" t="s">
        <v>2015</v>
      </c>
      <c r="M118" s="237">
        <v>5680</v>
      </c>
      <c r="N118" s="238">
        <v>4686.363636363636</v>
      </c>
      <c r="O118" s="144">
        <v>0.14219204655674098</v>
      </c>
      <c r="P118" s="197">
        <v>1074476437</v>
      </c>
      <c r="Q118" s="304" t="s">
        <v>8080</v>
      </c>
      <c r="R118" s="194">
        <v>5680</v>
      </c>
      <c r="S118" s="11"/>
      <c r="T118" s="239">
        <v>5680</v>
      </c>
      <c r="U118" s="136">
        <v>4020</v>
      </c>
      <c r="V118" s="240">
        <v>4686.363636363636</v>
      </c>
      <c r="W118" s="142">
        <v>7.7112676056338092E-2</v>
      </c>
      <c r="X118" s="137">
        <v>0.14219204655674098</v>
      </c>
      <c r="Y118" s="145" t="s">
        <v>10614</v>
      </c>
      <c r="Z118" s="189">
        <v>5568</v>
      </c>
      <c r="AA118" s="187">
        <v>6118</v>
      </c>
      <c r="AB118" s="319"/>
      <c r="AC118" s="202">
        <f t="shared" si="6"/>
        <v>1074476437</v>
      </c>
      <c r="AF118" s="153">
        <f t="shared" si="7"/>
        <v>5680</v>
      </c>
      <c r="AN118" s="124" t="str">
        <f t="shared" si="8"/>
        <v>https://kakaku.com/item/K0000732225/</v>
      </c>
      <c r="AS118">
        <f t="shared" si="9"/>
        <v>0</v>
      </c>
      <c r="AT118" s="166">
        <f t="shared" si="10"/>
        <v>672707</v>
      </c>
      <c r="AU118" s="353" t="str">
        <f t="shared" si="11"/>
        <v>12/21依頼</v>
      </c>
      <c r="AV118" s="18"/>
    </row>
    <row r="119" spans="1:48">
      <c r="A119" s="175">
        <v>45281</v>
      </c>
      <c r="B119" s="346" t="s">
        <v>6141</v>
      </c>
      <c r="C119" s="310" t="s">
        <v>7038</v>
      </c>
      <c r="D119" s="134"/>
      <c r="E119" s="243">
        <v>85</v>
      </c>
      <c r="F119" s="243">
        <v>81</v>
      </c>
      <c r="G119" s="132"/>
      <c r="H119" s="133" t="s">
        <v>1975</v>
      </c>
      <c r="I119" s="133">
        <v>18</v>
      </c>
      <c r="J119" s="135" t="s">
        <v>3466</v>
      </c>
      <c r="K119" s="236" t="s">
        <v>10602</v>
      </c>
      <c r="L119" s="236" t="s">
        <v>2015</v>
      </c>
      <c r="M119" s="237">
        <v>5610</v>
      </c>
      <c r="N119" s="238">
        <v>4622.7272727272721</v>
      </c>
      <c r="O119" s="144">
        <v>6.3323500491641954E-2</v>
      </c>
      <c r="P119" s="197">
        <v>1074476438</v>
      </c>
      <c r="Q119" s="306" t="s">
        <v>8613</v>
      </c>
      <c r="R119" s="194">
        <v>5950</v>
      </c>
      <c r="S119" s="11"/>
      <c r="T119" s="239">
        <v>5950</v>
      </c>
      <c r="U119" s="136">
        <v>4330</v>
      </c>
      <c r="V119" s="240">
        <v>4931.8181818181811</v>
      </c>
      <c r="W119" s="142">
        <v>0.14242424242424234</v>
      </c>
      <c r="X119" s="137">
        <v>0.12202764976958512</v>
      </c>
      <c r="Y119" s="145" t="s">
        <v>10615</v>
      </c>
      <c r="Z119" s="189">
        <v>5833</v>
      </c>
      <c r="AA119" s="187">
        <v>6409</v>
      </c>
      <c r="AB119" s="319"/>
      <c r="AC119" s="202">
        <f t="shared" si="6"/>
        <v>1074476438</v>
      </c>
      <c r="AF119" s="153">
        <f t="shared" si="7"/>
        <v>5950</v>
      </c>
      <c r="AN119" s="124" t="str">
        <f t="shared" si="8"/>
        <v>https://kakaku.com/item/K0000959849/</v>
      </c>
      <c r="AS119">
        <f t="shared" si="9"/>
        <v>0</v>
      </c>
      <c r="AT119" s="166">
        <f t="shared" si="10"/>
        <v>672707</v>
      </c>
      <c r="AU119" s="353" t="str">
        <f t="shared" si="11"/>
        <v>12/21乖離</v>
      </c>
      <c r="AV119" s="18"/>
    </row>
    <row r="120" spans="1:48">
      <c r="A120" s="175">
        <v>45281</v>
      </c>
      <c r="B120" s="346" t="s">
        <v>623</v>
      </c>
      <c r="C120" s="310" t="s">
        <v>7035</v>
      </c>
      <c r="D120" s="134"/>
      <c r="E120" s="243">
        <v>34</v>
      </c>
      <c r="F120" s="243">
        <v>34</v>
      </c>
      <c r="G120" s="132" t="s">
        <v>12</v>
      </c>
      <c r="H120" s="133" t="s">
        <v>1975</v>
      </c>
      <c r="I120" s="133">
        <v>15</v>
      </c>
      <c r="J120" s="135" t="s">
        <v>6991</v>
      </c>
      <c r="K120" s="236" t="s">
        <v>10601</v>
      </c>
      <c r="L120" s="236" t="s">
        <v>2015</v>
      </c>
      <c r="M120" s="237">
        <v>5800</v>
      </c>
      <c r="N120" s="238">
        <v>4795.454545454545</v>
      </c>
      <c r="O120" s="144">
        <v>0.20549763033175347</v>
      </c>
      <c r="P120" s="197">
        <v>1074476435</v>
      </c>
      <c r="Q120" s="306" t="s">
        <v>8085</v>
      </c>
      <c r="R120" s="194">
        <v>5800</v>
      </c>
      <c r="S120" s="11"/>
      <c r="T120" s="239">
        <v>5800</v>
      </c>
      <c r="U120" s="136">
        <v>3810</v>
      </c>
      <c r="V120" s="240">
        <v>4795.454545454545</v>
      </c>
      <c r="W120" s="142">
        <v>7.7241379310344804E-2</v>
      </c>
      <c r="X120" s="137">
        <v>0.20549763033175347</v>
      </c>
      <c r="Y120" s="145" t="s">
        <v>10614</v>
      </c>
      <c r="Z120" s="189">
        <v>5686</v>
      </c>
      <c r="AA120" s="187">
        <v>6248</v>
      </c>
      <c r="AB120" s="319"/>
      <c r="AC120" s="202">
        <f t="shared" si="6"/>
        <v>1074476435</v>
      </c>
      <c r="AF120" s="153">
        <f t="shared" si="7"/>
        <v>5800</v>
      </c>
      <c r="AN120" s="124" t="str">
        <f t="shared" si="8"/>
        <v>https://kakaku.com/item/K0000732229/</v>
      </c>
      <c r="AS120">
        <f t="shared" si="9"/>
        <v>0</v>
      </c>
      <c r="AT120" s="166">
        <f t="shared" si="10"/>
        <v>672707</v>
      </c>
      <c r="AU120" s="353" t="str">
        <f t="shared" si="11"/>
        <v>12/21依頼</v>
      </c>
      <c r="AV120" s="18"/>
    </row>
    <row r="121" spans="1:48">
      <c r="A121" s="175">
        <v>45281</v>
      </c>
      <c r="B121" s="346" t="s">
        <v>5700</v>
      </c>
      <c r="C121" s="310" t="s">
        <v>7031</v>
      </c>
      <c r="D121" s="134"/>
      <c r="E121" s="243">
        <v>12</v>
      </c>
      <c r="F121" s="243">
        <v>12</v>
      </c>
      <c r="G121" s="132">
        <v>2102</v>
      </c>
      <c r="H121" s="133" t="s">
        <v>1975</v>
      </c>
      <c r="I121" s="133">
        <v>10</v>
      </c>
      <c r="J121" s="135" t="s">
        <v>7136</v>
      </c>
      <c r="K121" s="236" t="s">
        <v>8630</v>
      </c>
      <c r="L121" s="236" t="s">
        <v>3424</v>
      </c>
      <c r="M121" s="237">
        <v>8101</v>
      </c>
      <c r="N121" s="238">
        <v>6887.272727272727</v>
      </c>
      <c r="O121" s="144">
        <v>0.3625923970432946</v>
      </c>
      <c r="P121" s="197">
        <v>1074475787</v>
      </c>
      <c r="Q121" s="304" t="s">
        <v>8081</v>
      </c>
      <c r="R121" s="194">
        <v>7201</v>
      </c>
      <c r="S121" s="11">
        <v>900</v>
      </c>
      <c r="T121" s="239">
        <v>8101</v>
      </c>
      <c r="U121" s="136">
        <v>4390</v>
      </c>
      <c r="V121" s="240">
        <v>6887.272727272727</v>
      </c>
      <c r="W121" s="142">
        <v>0</v>
      </c>
      <c r="X121" s="137">
        <v>0.3625923970432946</v>
      </c>
      <c r="Y121" s="145" t="s">
        <v>10616</v>
      </c>
      <c r="Z121" s="190">
        <v>6571</v>
      </c>
      <c r="AA121" s="188">
        <v>7221</v>
      </c>
      <c r="AB121" s="319"/>
      <c r="AC121" s="202">
        <f t="shared" si="6"/>
        <v>1074475787</v>
      </c>
      <c r="AF121" s="153">
        <f t="shared" si="7"/>
        <v>7201</v>
      </c>
      <c r="AN121" s="124" t="str">
        <f t="shared" si="8"/>
        <v>https://kakaku.com/item/K0000732226/</v>
      </c>
      <c r="AS121">
        <f t="shared" si="9"/>
        <v>900</v>
      </c>
      <c r="AT121" s="166">
        <f t="shared" si="10"/>
        <v>672706</v>
      </c>
      <c r="AU121" s="353" t="str">
        <f t="shared" si="11"/>
        <v>12/21競合に勝つか</v>
      </c>
      <c r="AV121" s="18"/>
    </row>
    <row r="122" spans="1:48">
      <c r="A122" s="175">
        <v>45281</v>
      </c>
      <c r="B122" s="346" t="s">
        <v>626</v>
      </c>
      <c r="C122" s="310" t="s">
        <v>7039</v>
      </c>
      <c r="D122" s="134"/>
      <c r="E122" s="243">
        <v>27</v>
      </c>
      <c r="F122" s="243">
        <v>27</v>
      </c>
      <c r="G122" s="132">
        <v>458</v>
      </c>
      <c r="H122" s="133" t="s">
        <v>1975</v>
      </c>
      <c r="I122" s="133">
        <v>19</v>
      </c>
      <c r="J122" s="135" t="s">
        <v>6991</v>
      </c>
      <c r="K122" s="236" t="s">
        <v>10603</v>
      </c>
      <c r="L122" s="236" t="s">
        <v>2015</v>
      </c>
      <c r="M122" s="237">
        <v>6620</v>
      </c>
      <c r="N122" s="238">
        <v>5540.9090909090901</v>
      </c>
      <c r="O122" s="144">
        <v>0.12649712879409339</v>
      </c>
      <c r="P122" s="197">
        <v>1074475874</v>
      </c>
      <c r="Q122" s="304" t="s">
        <v>8088</v>
      </c>
      <c r="R122" s="194">
        <v>6620</v>
      </c>
      <c r="S122" s="11"/>
      <c r="T122" s="239">
        <v>6620</v>
      </c>
      <c r="U122" s="136">
        <v>4840</v>
      </c>
      <c r="V122" s="240">
        <v>5540.9090909090901</v>
      </c>
      <c r="W122" s="142">
        <v>7.7190332326283917E-2</v>
      </c>
      <c r="X122" s="137">
        <v>0.12649712879409339</v>
      </c>
      <c r="Y122" s="145" t="s">
        <v>10614</v>
      </c>
      <c r="Z122" s="189">
        <v>6490</v>
      </c>
      <c r="AA122" s="187">
        <v>7131</v>
      </c>
      <c r="AB122" s="319"/>
      <c r="AC122" s="202">
        <f t="shared" si="6"/>
        <v>1074475874</v>
      </c>
      <c r="AF122" s="153">
        <f t="shared" si="7"/>
        <v>6620</v>
      </c>
      <c r="AN122" s="124" t="str">
        <f t="shared" si="8"/>
        <v>https://kakaku.com/item/K0000732219/</v>
      </c>
      <c r="AS122">
        <f t="shared" si="9"/>
        <v>0</v>
      </c>
      <c r="AT122" s="166">
        <f t="shared" si="10"/>
        <v>672707</v>
      </c>
      <c r="AU122" s="353" t="str">
        <f t="shared" si="11"/>
        <v>12/21依頼</v>
      </c>
      <c r="AV122" s="18"/>
    </row>
    <row r="123" spans="1:48">
      <c r="A123" s="175">
        <v>45281</v>
      </c>
      <c r="B123" s="346" t="s">
        <v>624</v>
      </c>
      <c r="C123" s="310" t="s">
        <v>7036</v>
      </c>
      <c r="D123" s="134"/>
      <c r="E123" s="243">
        <v>48</v>
      </c>
      <c r="F123" s="243">
        <v>48</v>
      </c>
      <c r="G123" s="132" t="s">
        <v>12</v>
      </c>
      <c r="H123" s="133" t="s">
        <v>1975</v>
      </c>
      <c r="I123" s="133">
        <v>16</v>
      </c>
      <c r="J123" s="135" t="s">
        <v>6991</v>
      </c>
      <c r="K123" s="236" t="s">
        <v>10601</v>
      </c>
      <c r="L123" s="236" t="s">
        <v>2015</v>
      </c>
      <c r="M123" s="237">
        <v>5800</v>
      </c>
      <c r="N123" s="238">
        <v>4795.454545454545</v>
      </c>
      <c r="O123" s="144">
        <v>0.11999999999999993</v>
      </c>
      <c r="P123" s="197">
        <v>1074475875</v>
      </c>
      <c r="Q123" s="304" t="s">
        <v>8086</v>
      </c>
      <c r="R123" s="194">
        <v>5800</v>
      </c>
      <c r="S123" s="11"/>
      <c r="T123" s="239">
        <v>5800</v>
      </c>
      <c r="U123" s="136">
        <v>4220</v>
      </c>
      <c r="V123" s="240">
        <v>4795.454545454545</v>
      </c>
      <c r="W123" s="142">
        <v>7.7241379310344804E-2</v>
      </c>
      <c r="X123" s="137">
        <v>0.11999999999999993</v>
      </c>
      <c r="Y123" s="145" t="s">
        <v>10614</v>
      </c>
      <c r="Z123" s="189">
        <v>5686</v>
      </c>
      <c r="AA123" s="187">
        <v>6248</v>
      </c>
      <c r="AB123" s="319"/>
      <c r="AC123" s="202">
        <f t="shared" si="6"/>
        <v>1074475875</v>
      </c>
      <c r="AF123" s="153">
        <f t="shared" si="7"/>
        <v>5800</v>
      </c>
      <c r="AN123" s="124" t="str">
        <f t="shared" si="8"/>
        <v>https://kakaku.com/item/K0000732230/</v>
      </c>
      <c r="AS123">
        <f t="shared" si="9"/>
        <v>0</v>
      </c>
      <c r="AT123" s="166">
        <f t="shared" si="10"/>
        <v>672707</v>
      </c>
      <c r="AU123" s="353" t="str">
        <f t="shared" si="11"/>
        <v>12/21依頼</v>
      </c>
      <c r="AV123" s="18"/>
    </row>
    <row r="124" spans="1:48">
      <c r="A124" s="175">
        <v>45281</v>
      </c>
      <c r="B124" s="346" t="s">
        <v>630</v>
      </c>
      <c r="C124" s="322" t="s">
        <v>7497</v>
      </c>
      <c r="D124" s="134"/>
      <c r="E124" s="243">
        <v>42</v>
      </c>
      <c r="F124" s="243">
        <v>42</v>
      </c>
      <c r="G124" s="132"/>
      <c r="H124" s="133" t="s">
        <v>1975</v>
      </c>
      <c r="I124" s="133">
        <v>23</v>
      </c>
      <c r="J124" s="135" t="s">
        <v>6991</v>
      </c>
      <c r="K124" s="236" t="s">
        <v>10604</v>
      </c>
      <c r="L124" s="236" t="s">
        <v>2015</v>
      </c>
      <c r="M124" s="237">
        <v>9350</v>
      </c>
      <c r="N124" s="238">
        <v>8022.7272727272721</v>
      </c>
      <c r="O124" s="144">
        <v>0.11875354107648718</v>
      </c>
      <c r="P124" s="197">
        <v>1074476237</v>
      </c>
      <c r="Q124" s="304" t="s">
        <v>8092</v>
      </c>
      <c r="R124" s="194">
        <v>9350</v>
      </c>
      <c r="S124" s="11"/>
      <c r="T124" s="239">
        <v>9350</v>
      </c>
      <c r="U124" s="136">
        <v>7070</v>
      </c>
      <c r="V124" s="240">
        <v>8022.7272727272721</v>
      </c>
      <c r="W124" s="142">
        <v>7.7219251336898331E-2</v>
      </c>
      <c r="X124" s="137">
        <v>0.11875354107648718</v>
      </c>
      <c r="Y124" s="145" t="s">
        <v>10614</v>
      </c>
      <c r="Z124" s="189">
        <v>9166</v>
      </c>
      <c r="AA124" s="187">
        <v>10072</v>
      </c>
      <c r="AB124" s="319"/>
      <c r="AC124" s="202">
        <f t="shared" si="6"/>
        <v>1074476237</v>
      </c>
      <c r="AF124" s="153">
        <f t="shared" si="7"/>
        <v>9350</v>
      </c>
      <c r="AN124" s="124" t="str">
        <f t="shared" si="8"/>
        <v>https://kakaku.com/item/K0000732208/</v>
      </c>
      <c r="AS124">
        <f t="shared" si="9"/>
        <v>0</v>
      </c>
      <c r="AT124" s="166">
        <f t="shared" si="10"/>
        <v>672707</v>
      </c>
      <c r="AU124" s="353" t="str">
        <f t="shared" si="11"/>
        <v>12/21依頼</v>
      </c>
      <c r="AV124" s="18"/>
    </row>
    <row r="125" spans="1:48">
      <c r="A125" s="175">
        <v>45281</v>
      </c>
      <c r="B125" s="346" t="s">
        <v>632</v>
      </c>
      <c r="C125" s="310" t="s">
        <v>7044</v>
      </c>
      <c r="D125" s="134"/>
      <c r="E125" s="243">
        <v>32</v>
      </c>
      <c r="F125" s="243">
        <v>32</v>
      </c>
      <c r="G125" s="132">
        <v>193</v>
      </c>
      <c r="H125" s="133" t="s">
        <v>1975</v>
      </c>
      <c r="I125" s="133">
        <v>25</v>
      </c>
      <c r="J125" s="135" t="s">
        <v>6991</v>
      </c>
      <c r="K125" s="236" t="s">
        <v>8632</v>
      </c>
      <c r="L125" s="236" t="s">
        <v>2015</v>
      </c>
      <c r="M125" s="237">
        <v>8680</v>
      </c>
      <c r="N125" s="238">
        <v>7890.9090909090901</v>
      </c>
      <c r="O125" s="144">
        <v>0.1521889400921658</v>
      </c>
      <c r="P125" s="197">
        <v>1074475870</v>
      </c>
      <c r="Q125" s="303" t="s">
        <v>8094</v>
      </c>
      <c r="R125" s="194">
        <v>8680</v>
      </c>
      <c r="S125" s="11"/>
      <c r="T125" s="239">
        <v>8680</v>
      </c>
      <c r="U125" s="136">
        <v>6690</v>
      </c>
      <c r="V125" s="240">
        <v>7890.9090909090901</v>
      </c>
      <c r="W125" s="142">
        <v>7.7188940092165925E-2</v>
      </c>
      <c r="X125" s="137">
        <v>0.1521889400921658</v>
      </c>
      <c r="Y125" s="145" t="s">
        <v>10614</v>
      </c>
      <c r="Z125" s="189">
        <v>8509</v>
      </c>
      <c r="AA125" s="187">
        <v>9350</v>
      </c>
      <c r="AB125" s="319"/>
      <c r="AC125" s="202">
        <f t="shared" si="6"/>
        <v>1074475870</v>
      </c>
      <c r="AF125" s="153">
        <f t="shared" si="7"/>
        <v>8680</v>
      </c>
      <c r="AN125" s="124" t="str">
        <f t="shared" si="8"/>
        <v>https://kakaku.com/item/K0000732211/</v>
      </c>
      <c r="AS125">
        <f t="shared" si="9"/>
        <v>0</v>
      </c>
      <c r="AT125" s="166">
        <f t="shared" si="10"/>
        <v>672707</v>
      </c>
      <c r="AU125" s="353" t="str">
        <f t="shared" si="11"/>
        <v>12/21依頼</v>
      </c>
      <c r="AV125" s="18"/>
    </row>
    <row r="126" spans="1:48">
      <c r="A126" s="175">
        <v>45281</v>
      </c>
      <c r="B126" s="346" t="s">
        <v>5729</v>
      </c>
      <c r="C126" s="310" t="s">
        <v>7046</v>
      </c>
      <c r="D126" s="134"/>
      <c r="E126" s="243">
        <v>13</v>
      </c>
      <c r="F126" s="243">
        <v>13</v>
      </c>
      <c r="G126" s="132">
        <v>2139</v>
      </c>
      <c r="H126" s="133" t="s">
        <v>1975</v>
      </c>
      <c r="I126" s="133">
        <v>27</v>
      </c>
      <c r="J126" s="135" t="s">
        <v>3934</v>
      </c>
      <c r="K126" s="236" t="s">
        <v>7132</v>
      </c>
      <c r="L126" s="236" t="s">
        <v>3936</v>
      </c>
      <c r="M126" s="237">
        <v>13620</v>
      </c>
      <c r="N126" s="238">
        <v>11904.545454545454</v>
      </c>
      <c r="O126" s="144">
        <v>0.24566628484154254</v>
      </c>
      <c r="P126" s="249">
        <v>1077393366</v>
      </c>
      <c r="Q126" s="306" t="s">
        <v>10612</v>
      </c>
      <c r="R126" s="194">
        <v>13620</v>
      </c>
      <c r="S126" s="11"/>
      <c r="T126" s="239">
        <v>13620</v>
      </c>
      <c r="U126" s="136">
        <v>8980</v>
      </c>
      <c r="V126" s="240">
        <v>11904.545454545454</v>
      </c>
      <c r="W126" s="142">
        <v>0.10398796087283668</v>
      </c>
      <c r="X126" s="137">
        <v>0.24566628484154254</v>
      </c>
      <c r="Y126" s="145" t="s">
        <v>10614</v>
      </c>
      <c r="Z126" s="189">
        <v>13352</v>
      </c>
      <c r="AA126" s="187">
        <v>14672</v>
      </c>
      <c r="AB126" s="319"/>
      <c r="AC126" s="202">
        <f t="shared" si="6"/>
        <v>1077393366</v>
      </c>
      <c r="AF126" s="153">
        <f t="shared" si="7"/>
        <v>13620</v>
      </c>
      <c r="AN126" s="124" t="str">
        <f t="shared" si="8"/>
        <v>https://kakaku.com/item/K0000732199/</v>
      </c>
      <c r="AS126">
        <f t="shared" si="9"/>
        <v>0</v>
      </c>
      <c r="AT126" s="166">
        <f t="shared" si="10"/>
        <v>672707</v>
      </c>
      <c r="AU126" s="353" t="str">
        <f t="shared" si="11"/>
        <v>12/21依頼</v>
      </c>
      <c r="AV126" s="18"/>
    </row>
    <row r="127" spans="1:48">
      <c r="A127" s="175">
        <v>45281</v>
      </c>
      <c r="B127" s="346" t="s">
        <v>633</v>
      </c>
      <c r="C127" s="310" t="s">
        <v>7045</v>
      </c>
      <c r="D127" s="134"/>
      <c r="E127" s="243">
        <v>16</v>
      </c>
      <c r="F127" s="243">
        <v>16</v>
      </c>
      <c r="G127" s="132" t="s">
        <v>12</v>
      </c>
      <c r="H127" s="133" t="s">
        <v>1975</v>
      </c>
      <c r="I127" s="133">
        <v>26</v>
      </c>
      <c r="J127" s="135" t="s">
        <v>6991</v>
      </c>
      <c r="K127" s="236" t="s">
        <v>10605</v>
      </c>
      <c r="L127" s="236" t="s">
        <v>2015</v>
      </c>
      <c r="M127" s="237">
        <v>8980</v>
      </c>
      <c r="N127" s="238">
        <v>7209.0909090909081</v>
      </c>
      <c r="O127" s="144">
        <v>5.6746532156368094E-2</v>
      </c>
      <c r="P127" s="197">
        <v>1074475867</v>
      </c>
      <c r="Q127" s="304" t="s">
        <v>8095</v>
      </c>
      <c r="R127" s="194">
        <v>9250</v>
      </c>
      <c r="S127" s="11"/>
      <c r="T127" s="239">
        <v>9250</v>
      </c>
      <c r="U127" s="136">
        <v>6800</v>
      </c>
      <c r="V127" s="240">
        <v>7454.545454545454</v>
      </c>
      <c r="W127" s="142">
        <v>0.10957683741648117</v>
      </c>
      <c r="X127" s="137">
        <v>8.7804878048780427E-2</v>
      </c>
      <c r="Y127" s="145" t="s">
        <v>10614</v>
      </c>
      <c r="Z127" s="189">
        <v>9068</v>
      </c>
      <c r="AA127" s="187">
        <v>9964</v>
      </c>
      <c r="AB127" s="319"/>
      <c r="AC127" s="202">
        <f t="shared" si="6"/>
        <v>1074475867</v>
      </c>
      <c r="AF127" s="153">
        <f t="shared" si="7"/>
        <v>9250</v>
      </c>
      <c r="AN127" s="124" t="str">
        <f t="shared" si="8"/>
        <v>https://kakaku.com/item/K0000732212/</v>
      </c>
      <c r="AS127">
        <f t="shared" si="9"/>
        <v>0</v>
      </c>
      <c r="AT127" s="166">
        <f t="shared" si="10"/>
        <v>672707</v>
      </c>
      <c r="AU127" s="353" t="str">
        <f t="shared" si="11"/>
        <v>12/21依頼</v>
      </c>
      <c r="AV127" s="18"/>
    </row>
    <row r="128" spans="1:48">
      <c r="A128" s="175">
        <v>45281</v>
      </c>
      <c r="B128" s="11" t="s">
        <v>8929</v>
      </c>
      <c r="C128" s="400" t="s">
        <v>8940</v>
      </c>
      <c r="D128" s="134"/>
      <c r="E128" s="243">
        <v>0</v>
      </c>
      <c r="F128" s="243">
        <v>80</v>
      </c>
      <c r="G128" s="132" t="s">
        <v>12</v>
      </c>
      <c r="H128" s="133" t="s">
        <v>1976</v>
      </c>
      <c r="I128" s="133">
        <v>18</v>
      </c>
      <c r="J128" s="135" t="s">
        <v>2014</v>
      </c>
      <c r="K128" s="236" t="s">
        <v>2413</v>
      </c>
      <c r="L128" s="236" t="s">
        <v>2015</v>
      </c>
      <c r="M128" s="237">
        <v>8000</v>
      </c>
      <c r="N128" s="238">
        <v>6795.454545454545</v>
      </c>
      <c r="O128" s="144">
        <v>0.39076923076923076</v>
      </c>
      <c r="P128" s="197">
        <v>1076493705</v>
      </c>
      <c r="Q128" s="302" t="s">
        <v>9075</v>
      </c>
      <c r="R128" s="194">
        <v>8000</v>
      </c>
      <c r="S128" s="11"/>
      <c r="T128" s="239">
        <v>8000</v>
      </c>
      <c r="U128" s="136">
        <v>4140</v>
      </c>
      <c r="V128" s="240">
        <v>6795.454545454545</v>
      </c>
      <c r="W128" s="142">
        <v>6.2500000000000888E-3</v>
      </c>
      <c r="X128" s="137">
        <v>0.39076923076923076</v>
      </c>
      <c r="Y128" s="145" t="s">
        <v>10614</v>
      </c>
      <c r="Z128" s="190">
        <v>7326</v>
      </c>
      <c r="AA128" s="188">
        <v>8050</v>
      </c>
      <c r="AB128" s="319"/>
      <c r="AC128" s="202">
        <f t="shared" si="6"/>
        <v>1076493705</v>
      </c>
      <c r="AF128" s="153">
        <f t="shared" si="7"/>
        <v>8000</v>
      </c>
      <c r="AN128" s="124" t="str">
        <f t="shared" si="8"/>
        <v>https://kakaku.com/item/K0001330611/</v>
      </c>
      <c r="AS128">
        <f t="shared" si="9"/>
        <v>0</v>
      </c>
      <c r="AT128" s="166">
        <f t="shared" si="10"/>
        <v>672707</v>
      </c>
      <c r="AU128" s="353" t="str">
        <f t="shared" si="11"/>
        <v>12/21依頼</v>
      </c>
      <c r="AV128" s="18"/>
    </row>
    <row r="129" spans="1:48">
      <c r="A129" s="175">
        <v>45286</v>
      </c>
      <c r="B129" s="11" t="s">
        <v>3364</v>
      </c>
      <c r="C129" s="310" t="s">
        <v>7206</v>
      </c>
      <c r="D129" s="134" t="s">
        <v>10731</v>
      </c>
      <c r="E129" s="132">
        <v>9</v>
      </c>
      <c r="F129" s="235">
        <v>14</v>
      </c>
      <c r="G129" s="132">
        <v>181</v>
      </c>
      <c r="H129" s="133" t="s">
        <v>1977</v>
      </c>
      <c r="I129" s="133">
        <v>24</v>
      </c>
      <c r="J129" s="135" t="s">
        <v>10669</v>
      </c>
      <c r="K129" s="236" t="s">
        <v>10670</v>
      </c>
      <c r="L129" s="236" t="s">
        <v>7482</v>
      </c>
      <c r="M129" s="237">
        <v>13700</v>
      </c>
      <c r="N129" s="238">
        <v>11977.272727272726</v>
      </c>
      <c r="O129" s="144">
        <v>0.25024667931688799</v>
      </c>
      <c r="P129" s="197">
        <v>1074475913</v>
      </c>
      <c r="Q129" s="306" t="s">
        <v>10732</v>
      </c>
      <c r="R129" s="194">
        <v>12800</v>
      </c>
      <c r="S129" s="11">
        <v>900</v>
      </c>
      <c r="T129" s="239">
        <v>13700</v>
      </c>
      <c r="U129" s="136">
        <v>8980</v>
      </c>
      <c r="V129" s="240">
        <v>11977.272727272726</v>
      </c>
      <c r="W129" s="142">
        <v>6.8992248062015538E-2</v>
      </c>
      <c r="X129" s="137">
        <v>0.25024667931688799</v>
      </c>
      <c r="Y129" s="145">
        <v>2</v>
      </c>
      <c r="Z129" s="189">
        <v>12549</v>
      </c>
      <c r="AA129" s="187">
        <v>13790</v>
      </c>
      <c r="AB129" s="319"/>
      <c r="AC129" s="202">
        <f t="shared" si="6"/>
        <v>1074475913</v>
      </c>
      <c r="AF129" s="153">
        <f t="shared" si="7"/>
        <v>12800</v>
      </c>
      <c r="AN129" s="124" t="str">
        <f t="shared" si="8"/>
        <v>https://kakaku.com/item/K0000897128/</v>
      </c>
      <c r="AS129">
        <f t="shared" si="9"/>
        <v>900</v>
      </c>
      <c r="AT129" s="166">
        <f t="shared" si="10"/>
        <v>672706</v>
      </c>
      <c r="AU129" s="353">
        <f t="shared" si="11"/>
        <v>2</v>
      </c>
      <c r="AV129" s="18"/>
    </row>
    <row r="130" spans="1:48">
      <c r="A130" s="175">
        <v>45286</v>
      </c>
      <c r="B130" s="11" t="s">
        <v>735</v>
      </c>
      <c r="C130" s="310" t="s">
        <v>767</v>
      </c>
      <c r="D130" s="134" t="s">
        <v>10731</v>
      </c>
      <c r="E130" s="132">
        <v>78</v>
      </c>
      <c r="F130" s="235">
        <v>78</v>
      </c>
      <c r="G130" s="132">
        <v>2001</v>
      </c>
      <c r="H130" s="133" t="s">
        <v>816</v>
      </c>
      <c r="I130" s="133">
        <v>3</v>
      </c>
      <c r="J130" s="135" t="s">
        <v>2014</v>
      </c>
      <c r="K130" s="236" t="s">
        <v>10676</v>
      </c>
      <c r="L130" s="236" t="s">
        <v>2015</v>
      </c>
      <c r="M130" s="237">
        <v>12390</v>
      </c>
      <c r="N130" s="238">
        <v>10786.363636363636</v>
      </c>
      <c r="O130" s="144">
        <v>0.22021913190054782</v>
      </c>
      <c r="P130" s="197">
        <v>1074475987</v>
      </c>
      <c r="Q130" s="306" t="s">
        <v>10733</v>
      </c>
      <c r="R130" s="194">
        <v>12390</v>
      </c>
      <c r="S130" s="11"/>
      <c r="T130" s="239">
        <v>12390</v>
      </c>
      <c r="U130" s="136">
        <v>8411</v>
      </c>
      <c r="V130" s="240">
        <v>10786.363636363636</v>
      </c>
      <c r="W130" s="142">
        <v>7.7320419693301057E-2</v>
      </c>
      <c r="X130" s="137">
        <v>0.22021913190054782</v>
      </c>
      <c r="Y130" s="145">
        <v>2</v>
      </c>
      <c r="Z130" s="189">
        <v>12147</v>
      </c>
      <c r="AA130" s="187">
        <v>13348</v>
      </c>
      <c r="AB130" s="319"/>
      <c r="AC130" s="202">
        <f t="shared" si="6"/>
        <v>1074475987</v>
      </c>
      <c r="AF130" s="153">
        <f t="shared" si="7"/>
        <v>12390</v>
      </c>
      <c r="AN130" s="124" t="str">
        <f t="shared" si="8"/>
        <v>https://kakaku.com/item/K0001332131/</v>
      </c>
      <c r="AS130">
        <f t="shared" si="9"/>
        <v>0</v>
      </c>
      <c r="AT130" s="166">
        <f t="shared" si="10"/>
        <v>672707</v>
      </c>
      <c r="AU130" s="353">
        <f t="shared" si="11"/>
        <v>2</v>
      </c>
      <c r="AV130" s="18"/>
    </row>
    <row r="131" spans="1:48">
      <c r="A131" s="175">
        <v>45286</v>
      </c>
      <c r="B131" s="11" t="s">
        <v>1921</v>
      </c>
      <c r="C131" s="310" t="s">
        <v>370</v>
      </c>
      <c r="D131" s="134" t="s">
        <v>10731</v>
      </c>
      <c r="E131" s="132">
        <v>41</v>
      </c>
      <c r="F131" s="235">
        <v>41</v>
      </c>
      <c r="G131" s="132">
        <v>196</v>
      </c>
      <c r="H131" s="133" t="s">
        <v>1979</v>
      </c>
      <c r="I131" s="133">
        <v>2</v>
      </c>
      <c r="J131" s="135" t="s">
        <v>7499</v>
      </c>
      <c r="K131" s="236" t="s">
        <v>10723</v>
      </c>
      <c r="L131" s="236" t="s">
        <v>2015</v>
      </c>
      <c r="M131" s="237">
        <v>17000</v>
      </c>
      <c r="N131" s="238">
        <v>14977.272727272726</v>
      </c>
      <c r="O131" s="144">
        <v>6.562427921092559E-2</v>
      </c>
      <c r="P131" s="197">
        <v>1074476353</v>
      </c>
      <c r="Q131" s="306" t="s">
        <v>10711</v>
      </c>
      <c r="R131" s="194">
        <v>16100</v>
      </c>
      <c r="S131" s="11">
        <v>900</v>
      </c>
      <c r="T131" s="239">
        <v>17000</v>
      </c>
      <c r="U131" s="136">
        <v>13994.4</v>
      </c>
      <c r="V131" s="240">
        <v>14977.272727272726</v>
      </c>
      <c r="W131" s="142">
        <v>2.0294117647058796E-2</v>
      </c>
      <c r="X131" s="137">
        <v>6.562427921092559E-2</v>
      </c>
      <c r="Y131" s="145">
        <v>2</v>
      </c>
      <c r="Z131" s="189">
        <v>15784</v>
      </c>
      <c r="AA131" s="187">
        <v>17345</v>
      </c>
      <c r="AB131" s="319"/>
      <c r="AC131" s="202">
        <f t="shared" si="6"/>
        <v>1074476353</v>
      </c>
      <c r="AF131" s="153">
        <f t="shared" si="7"/>
        <v>16100</v>
      </c>
      <c r="AN131" s="124" t="str">
        <f t="shared" si="8"/>
        <v>https://kakaku.com/item/K0001371393/</v>
      </c>
      <c r="AS131">
        <f t="shared" si="9"/>
        <v>900</v>
      </c>
      <c r="AT131" s="166">
        <f t="shared" si="10"/>
        <v>672706</v>
      </c>
      <c r="AU131" s="353">
        <f t="shared" si="11"/>
        <v>2</v>
      </c>
      <c r="AV131" s="18"/>
    </row>
    <row r="132" spans="1:48">
      <c r="A132" s="175">
        <v>45286</v>
      </c>
      <c r="B132" s="11" t="s">
        <v>5658</v>
      </c>
      <c r="C132" s="310" t="s">
        <v>2396</v>
      </c>
      <c r="D132" s="134" t="s">
        <v>10731</v>
      </c>
      <c r="E132" s="132">
        <v>34</v>
      </c>
      <c r="F132" s="235">
        <v>34</v>
      </c>
      <c r="G132" s="132"/>
      <c r="H132" s="133" t="s">
        <v>1981</v>
      </c>
      <c r="I132" s="133">
        <v>2</v>
      </c>
      <c r="J132" s="135" t="s">
        <v>2024</v>
      </c>
      <c r="K132" s="236" t="s">
        <v>10728</v>
      </c>
      <c r="L132" s="236" t="s">
        <v>2381</v>
      </c>
      <c r="M132" s="237">
        <v>25850</v>
      </c>
      <c r="N132" s="238">
        <v>23499.999999999996</v>
      </c>
      <c r="O132" s="144">
        <v>0.16238297872340413</v>
      </c>
      <c r="P132" s="197">
        <v>1074476242</v>
      </c>
      <c r="Q132" s="306" t="s">
        <v>10734</v>
      </c>
      <c r="R132" s="194">
        <v>24950</v>
      </c>
      <c r="S132" s="11">
        <v>900</v>
      </c>
      <c r="T132" s="239">
        <v>25850</v>
      </c>
      <c r="U132" s="136">
        <v>19684</v>
      </c>
      <c r="V132" s="240">
        <v>23499.999999999996</v>
      </c>
      <c r="W132" s="142">
        <v>8.1649899396378345E-2</v>
      </c>
      <c r="X132" s="137">
        <v>0.16238297872340413</v>
      </c>
      <c r="Y132" s="145">
        <v>2</v>
      </c>
      <c r="Z132" s="189">
        <v>24460</v>
      </c>
      <c r="AA132" s="187">
        <v>26879</v>
      </c>
      <c r="AB132" s="319"/>
      <c r="AC132" s="202">
        <f t="shared" ref="AC132:AC195" si="12">P132</f>
        <v>1074476242</v>
      </c>
      <c r="AF132" s="153">
        <f t="shared" ref="AF132:AF195" si="13">R132</f>
        <v>24950</v>
      </c>
      <c r="AN132" s="124" t="str">
        <f t="shared" ref="AN132:AN195" si="14">C132</f>
        <v>https://kakaku.com/item/K0001277759/</v>
      </c>
      <c r="AS132">
        <f t="shared" ref="AS132:AS195" si="15">S132</f>
        <v>900</v>
      </c>
      <c r="AT132" s="166">
        <f t="shared" ref="AT132:AT195" si="16">VLOOKUP(AS:AS,AW$1:AX$2,2,0)</f>
        <v>672706</v>
      </c>
      <c r="AU132" s="353">
        <f t="shared" si="11"/>
        <v>2</v>
      </c>
      <c r="AV132" s="18"/>
    </row>
    <row r="133" spans="1:48">
      <c r="B133" s="11"/>
      <c r="C133" s="310"/>
      <c r="D133" s="134"/>
      <c r="E133" s="132"/>
      <c r="F133" s="235"/>
      <c r="G133" s="132"/>
      <c r="H133" s="133"/>
      <c r="I133" s="133"/>
      <c r="J133" s="135"/>
      <c r="K133" s="236"/>
      <c r="L133" s="236"/>
      <c r="M133" s="237"/>
      <c r="N133" s="238"/>
      <c r="O133" s="144"/>
      <c r="P133" s="197"/>
      <c r="Q133" s="304"/>
      <c r="R133" s="194"/>
      <c r="S133" s="11"/>
      <c r="T133" s="239"/>
      <c r="U133" s="136"/>
      <c r="V133" s="240"/>
      <c r="W133" s="142"/>
      <c r="X133" s="137"/>
      <c r="Y133" s="145"/>
      <c r="Z133" s="189"/>
      <c r="AA133" s="187"/>
      <c r="AB133" s="319"/>
      <c r="AC133" s="202">
        <f t="shared" si="12"/>
        <v>0</v>
      </c>
      <c r="AF133" s="153">
        <f t="shared" si="13"/>
        <v>0</v>
      </c>
      <c r="AN133" s="124">
        <f t="shared" si="14"/>
        <v>0</v>
      </c>
      <c r="AS133">
        <f t="shared" si="15"/>
        <v>0</v>
      </c>
      <c r="AT133" s="166">
        <f t="shared" si="16"/>
        <v>672707</v>
      </c>
      <c r="AU133" s="353">
        <f t="shared" si="11"/>
        <v>0</v>
      </c>
      <c r="AV133" s="18"/>
    </row>
    <row r="134" spans="1:48">
      <c r="B134" s="11"/>
      <c r="C134" s="310"/>
      <c r="D134" s="134"/>
      <c r="E134" s="132"/>
      <c r="F134" s="235"/>
      <c r="G134" s="132"/>
      <c r="H134" s="133"/>
      <c r="I134" s="133"/>
      <c r="J134" s="135"/>
      <c r="K134" s="236"/>
      <c r="L134" s="236"/>
      <c r="M134" s="237"/>
      <c r="N134" s="238"/>
      <c r="O134" s="144"/>
      <c r="P134" s="197"/>
      <c r="Q134" s="304"/>
      <c r="R134" s="194"/>
      <c r="S134" s="11"/>
      <c r="T134" s="239"/>
      <c r="U134" s="136"/>
      <c r="V134" s="240"/>
      <c r="W134" s="142"/>
      <c r="X134" s="137"/>
      <c r="Y134" s="145"/>
      <c r="Z134" s="189"/>
      <c r="AA134" s="187"/>
      <c r="AB134" s="319"/>
      <c r="AC134" s="202">
        <f t="shared" si="12"/>
        <v>0</v>
      </c>
      <c r="AF134" s="153">
        <f t="shared" si="13"/>
        <v>0</v>
      </c>
      <c r="AN134" s="124">
        <f t="shared" si="14"/>
        <v>0</v>
      </c>
      <c r="AS134">
        <f t="shared" si="15"/>
        <v>0</v>
      </c>
      <c r="AT134" s="166">
        <f t="shared" si="16"/>
        <v>672707</v>
      </c>
      <c r="AU134" s="353">
        <f t="shared" si="11"/>
        <v>0</v>
      </c>
      <c r="AV134" s="18"/>
    </row>
    <row r="135" spans="1:48">
      <c r="B135" s="11"/>
      <c r="C135" s="310"/>
      <c r="D135" s="134"/>
      <c r="E135" s="132"/>
      <c r="F135" s="235"/>
      <c r="G135" s="132"/>
      <c r="H135" s="133"/>
      <c r="I135" s="133"/>
      <c r="J135" s="135"/>
      <c r="K135" s="236"/>
      <c r="L135" s="236"/>
      <c r="M135" s="237"/>
      <c r="N135" s="238"/>
      <c r="O135" s="144"/>
      <c r="P135" s="197"/>
      <c r="Q135" s="304"/>
      <c r="R135" s="194"/>
      <c r="S135" s="11"/>
      <c r="T135" s="239"/>
      <c r="U135" s="136"/>
      <c r="V135" s="240"/>
      <c r="W135" s="142"/>
      <c r="X135" s="137"/>
      <c r="Y135" s="145"/>
      <c r="Z135" s="189"/>
      <c r="AA135" s="187"/>
      <c r="AB135" s="319"/>
      <c r="AC135" s="202">
        <f t="shared" si="12"/>
        <v>0</v>
      </c>
      <c r="AF135" s="153">
        <f t="shared" si="13"/>
        <v>0</v>
      </c>
      <c r="AN135" s="124">
        <f t="shared" si="14"/>
        <v>0</v>
      </c>
      <c r="AS135">
        <f t="shared" si="15"/>
        <v>0</v>
      </c>
      <c r="AT135" s="166">
        <f t="shared" si="16"/>
        <v>672707</v>
      </c>
      <c r="AU135" s="353">
        <f t="shared" si="11"/>
        <v>0</v>
      </c>
      <c r="AV135" s="18"/>
    </row>
    <row r="136" spans="1:48">
      <c r="B136" s="11"/>
      <c r="C136" s="310"/>
      <c r="D136" s="134"/>
      <c r="E136" s="132"/>
      <c r="F136" s="235"/>
      <c r="G136" s="132"/>
      <c r="H136" s="133"/>
      <c r="I136" s="133"/>
      <c r="J136" s="135"/>
      <c r="K136" s="236"/>
      <c r="L136" s="236"/>
      <c r="M136" s="237"/>
      <c r="N136" s="238"/>
      <c r="O136" s="144"/>
      <c r="P136" s="197"/>
      <c r="Q136" s="304"/>
      <c r="R136" s="194"/>
      <c r="S136" s="11"/>
      <c r="T136" s="239"/>
      <c r="U136" s="136"/>
      <c r="V136" s="240"/>
      <c r="W136" s="142"/>
      <c r="X136" s="137"/>
      <c r="Y136" s="145"/>
      <c r="Z136" s="189"/>
      <c r="AA136" s="187"/>
      <c r="AB136" s="319"/>
      <c r="AC136" s="202">
        <f t="shared" si="12"/>
        <v>0</v>
      </c>
      <c r="AF136" s="153">
        <f t="shared" si="13"/>
        <v>0</v>
      </c>
      <c r="AN136" s="124">
        <f t="shared" si="14"/>
        <v>0</v>
      </c>
      <c r="AS136">
        <f t="shared" si="15"/>
        <v>0</v>
      </c>
      <c r="AT136" s="166">
        <f t="shared" si="16"/>
        <v>672707</v>
      </c>
      <c r="AU136" s="353">
        <f t="shared" si="11"/>
        <v>0</v>
      </c>
      <c r="AV136" s="18"/>
    </row>
    <row r="137" spans="1:48">
      <c r="B137" s="11"/>
      <c r="C137" s="310"/>
      <c r="D137" s="134"/>
      <c r="E137" s="132"/>
      <c r="F137" s="235"/>
      <c r="G137" s="132"/>
      <c r="H137" s="133"/>
      <c r="I137" s="133"/>
      <c r="J137" s="135"/>
      <c r="K137" s="236"/>
      <c r="L137" s="236"/>
      <c r="M137" s="237"/>
      <c r="N137" s="238"/>
      <c r="O137" s="144"/>
      <c r="P137" s="197"/>
      <c r="Q137" s="304"/>
      <c r="R137" s="194"/>
      <c r="S137" s="11"/>
      <c r="T137" s="239"/>
      <c r="U137" s="136"/>
      <c r="V137" s="240"/>
      <c r="W137" s="142"/>
      <c r="X137" s="137"/>
      <c r="Y137" s="145"/>
      <c r="Z137" s="189"/>
      <c r="AA137" s="187"/>
      <c r="AB137" s="319"/>
      <c r="AC137" s="202">
        <f t="shared" si="12"/>
        <v>0</v>
      </c>
      <c r="AF137" s="153">
        <f t="shared" si="13"/>
        <v>0</v>
      </c>
      <c r="AN137" s="124">
        <f t="shared" si="14"/>
        <v>0</v>
      </c>
      <c r="AS137">
        <f t="shared" si="15"/>
        <v>0</v>
      </c>
      <c r="AT137" s="166">
        <f t="shared" si="16"/>
        <v>672707</v>
      </c>
      <c r="AU137" s="353">
        <f t="shared" si="11"/>
        <v>0</v>
      </c>
      <c r="AV137" s="18"/>
    </row>
    <row r="138" spans="1:48">
      <c r="B138" s="11"/>
      <c r="C138" s="310"/>
      <c r="D138" s="134"/>
      <c r="E138" s="132"/>
      <c r="F138" s="235"/>
      <c r="G138" s="132"/>
      <c r="H138" s="133"/>
      <c r="I138" s="133"/>
      <c r="J138" s="135"/>
      <c r="K138" s="236"/>
      <c r="L138" s="236"/>
      <c r="M138" s="237"/>
      <c r="N138" s="238"/>
      <c r="O138" s="144"/>
      <c r="P138" s="197"/>
      <c r="Q138" s="304"/>
      <c r="R138" s="194"/>
      <c r="S138" s="11"/>
      <c r="T138" s="239"/>
      <c r="U138" s="136"/>
      <c r="V138" s="240"/>
      <c r="W138" s="142"/>
      <c r="X138" s="137"/>
      <c r="Y138" s="145"/>
      <c r="Z138" s="189"/>
      <c r="AA138" s="187"/>
      <c r="AB138" s="319"/>
      <c r="AC138" s="202">
        <f t="shared" si="12"/>
        <v>0</v>
      </c>
      <c r="AF138" s="153">
        <f t="shared" si="13"/>
        <v>0</v>
      </c>
      <c r="AN138" s="124">
        <f t="shared" si="14"/>
        <v>0</v>
      </c>
      <c r="AS138">
        <f t="shared" si="15"/>
        <v>0</v>
      </c>
      <c r="AT138" s="166">
        <f t="shared" si="16"/>
        <v>672707</v>
      </c>
      <c r="AU138" s="353">
        <f t="shared" si="11"/>
        <v>0</v>
      </c>
      <c r="AV138" s="18"/>
    </row>
    <row r="139" spans="1:48">
      <c r="B139" s="11"/>
      <c r="C139" s="310"/>
      <c r="D139" s="134"/>
      <c r="E139" s="132"/>
      <c r="F139" s="235"/>
      <c r="G139" s="132"/>
      <c r="H139" s="133"/>
      <c r="I139" s="133"/>
      <c r="J139" s="135"/>
      <c r="K139" s="236"/>
      <c r="L139" s="236"/>
      <c r="M139" s="237"/>
      <c r="N139" s="238"/>
      <c r="O139" s="144"/>
      <c r="P139" s="197"/>
      <c r="Q139" s="304"/>
      <c r="R139" s="194"/>
      <c r="S139" s="11"/>
      <c r="T139" s="239"/>
      <c r="U139" s="136"/>
      <c r="V139" s="240"/>
      <c r="W139" s="142"/>
      <c r="X139" s="137"/>
      <c r="Y139" s="145"/>
      <c r="Z139" s="189"/>
      <c r="AA139" s="187"/>
      <c r="AB139" s="319"/>
      <c r="AC139" s="202">
        <f t="shared" si="12"/>
        <v>0</v>
      </c>
      <c r="AF139" s="153">
        <f t="shared" si="13"/>
        <v>0</v>
      </c>
      <c r="AN139" s="124">
        <f t="shared" si="14"/>
        <v>0</v>
      </c>
      <c r="AS139">
        <f t="shared" si="15"/>
        <v>0</v>
      </c>
      <c r="AT139" s="166">
        <f t="shared" si="16"/>
        <v>672707</v>
      </c>
      <c r="AU139" s="353">
        <f t="shared" si="11"/>
        <v>0</v>
      </c>
      <c r="AV139" s="18"/>
    </row>
    <row r="140" spans="1:48">
      <c r="B140" s="11"/>
      <c r="C140" s="310"/>
      <c r="D140" s="134"/>
      <c r="E140" s="132"/>
      <c r="F140" s="235"/>
      <c r="G140" s="132"/>
      <c r="H140" s="133"/>
      <c r="I140" s="133"/>
      <c r="J140" s="135"/>
      <c r="K140" s="236"/>
      <c r="L140" s="236"/>
      <c r="M140" s="237"/>
      <c r="N140" s="238"/>
      <c r="O140" s="144"/>
      <c r="P140" s="197"/>
      <c r="Q140" s="304"/>
      <c r="R140" s="194"/>
      <c r="S140" s="11"/>
      <c r="T140" s="239"/>
      <c r="U140" s="136"/>
      <c r="V140" s="240"/>
      <c r="W140" s="142"/>
      <c r="X140" s="137"/>
      <c r="Y140" s="145"/>
      <c r="Z140" s="189"/>
      <c r="AA140" s="187"/>
      <c r="AB140" s="319"/>
      <c r="AC140" s="202">
        <f t="shared" si="12"/>
        <v>0</v>
      </c>
      <c r="AF140" s="153">
        <f t="shared" si="13"/>
        <v>0</v>
      </c>
      <c r="AN140" s="124">
        <f t="shared" si="14"/>
        <v>0</v>
      </c>
      <c r="AS140">
        <f t="shared" si="15"/>
        <v>0</v>
      </c>
      <c r="AT140" s="166">
        <f t="shared" si="16"/>
        <v>672707</v>
      </c>
      <c r="AU140" s="353">
        <f t="shared" si="11"/>
        <v>0</v>
      </c>
      <c r="AV140" s="18"/>
    </row>
    <row r="141" spans="1:48">
      <c r="B141" s="11"/>
      <c r="C141" s="310"/>
      <c r="D141" s="134"/>
      <c r="E141" s="132"/>
      <c r="F141" s="235"/>
      <c r="G141" s="132"/>
      <c r="H141" s="133"/>
      <c r="I141" s="133"/>
      <c r="J141" s="135"/>
      <c r="K141" s="236"/>
      <c r="L141" s="236"/>
      <c r="M141" s="237"/>
      <c r="N141" s="238"/>
      <c r="O141" s="144"/>
      <c r="P141" s="197"/>
      <c r="Q141" s="304"/>
      <c r="R141" s="194"/>
      <c r="S141" s="11"/>
      <c r="T141" s="239"/>
      <c r="U141" s="136"/>
      <c r="V141" s="240"/>
      <c r="W141" s="142"/>
      <c r="X141" s="137"/>
      <c r="Y141" s="145"/>
      <c r="Z141" s="189"/>
      <c r="AA141" s="187"/>
      <c r="AB141" s="319"/>
      <c r="AC141" s="202">
        <f t="shared" si="12"/>
        <v>0</v>
      </c>
      <c r="AF141" s="153">
        <f t="shared" si="13"/>
        <v>0</v>
      </c>
      <c r="AN141" s="124">
        <f t="shared" si="14"/>
        <v>0</v>
      </c>
      <c r="AS141">
        <f t="shared" si="15"/>
        <v>0</v>
      </c>
      <c r="AT141" s="166">
        <f t="shared" si="16"/>
        <v>672707</v>
      </c>
      <c r="AU141" s="353">
        <f t="shared" si="11"/>
        <v>0</v>
      </c>
      <c r="AV141" s="18"/>
    </row>
    <row r="142" spans="1:48">
      <c r="B142" s="11"/>
      <c r="C142" s="310"/>
      <c r="D142" s="134"/>
      <c r="E142" s="132"/>
      <c r="F142" s="235"/>
      <c r="G142" s="132"/>
      <c r="H142" s="133"/>
      <c r="I142" s="133"/>
      <c r="J142" s="135"/>
      <c r="K142" s="236"/>
      <c r="L142" s="236"/>
      <c r="M142" s="237"/>
      <c r="N142" s="238"/>
      <c r="O142" s="144"/>
      <c r="P142" s="197"/>
      <c r="Q142" s="304"/>
      <c r="R142" s="194"/>
      <c r="S142" s="11"/>
      <c r="T142" s="239"/>
      <c r="U142" s="136"/>
      <c r="V142" s="240"/>
      <c r="W142" s="142"/>
      <c r="X142" s="137"/>
      <c r="Y142" s="145"/>
      <c r="Z142" s="189"/>
      <c r="AA142" s="187"/>
      <c r="AB142" s="319"/>
      <c r="AC142" s="202">
        <f t="shared" si="12"/>
        <v>0</v>
      </c>
      <c r="AF142" s="153">
        <f t="shared" si="13"/>
        <v>0</v>
      </c>
      <c r="AN142" s="124">
        <f t="shared" si="14"/>
        <v>0</v>
      </c>
      <c r="AS142">
        <f t="shared" si="15"/>
        <v>0</v>
      </c>
      <c r="AT142" s="166">
        <f t="shared" si="16"/>
        <v>672707</v>
      </c>
      <c r="AU142" s="353">
        <f t="shared" si="11"/>
        <v>0</v>
      </c>
      <c r="AV142" s="18"/>
    </row>
    <row r="143" spans="1:48">
      <c r="B143" s="11"/>
      <c r="C143" s="310"/>
      <c r="D143" s="134"/>
      <c r="E143" s="132"/>
      <c r="F143" s="235"/>
      <c r="G143" s="132"/>
      <c r="H143" s="133"/>
      <c r="I143" s="133"/>
      <c r="J143" s="135"/>
      <c r="K143" s="236"/>
      <c r="L143" s="236"/>
      <c r="M143" s="237"/>
      <c r="N143" s="238"/>
      <c r="O143" s="144"/>
      <c r="P143" s="197"/>
      <c r="Q143" s="304"/>
      <c r="R143" s="194"/>
      <c r="S143" s="11"/>
      <c r="T143" s="239"/>
      <c r="U143" s="136"/>
      <c r="V143" s="240"/>
      <c r="W143" s="142"/>
      <c r="X143" s="137"/>
      <c r="Y143" s="145"/>
      <c r="Z143" s="189"/>
      <c r="AA143" s="187"/>
      <c r="AB143" s="319"/>
      <c r="AC143" s="202">
        <f t="shared" si="12"/>
        <v>0</v>
      </c>
      <c r="AF143" s="153">
        <f t="shared" si="13"/>
        <v>0</v>
      </c>
      <c r="AN143" s="124">
        <f t="shared" si="14"/>
        <v>0</v>
      </c>
      <c r="AS143">
        <f t="shared" si="15"/>
        <v>0</v>
      </c>
      <c r="AT143" s="166">
        <f t="shared" si="16"/>
        <v>672707</v>
      </c>
      <c r="AU143" s="353">
        <f t="shared" si="11"/>
        <v>0</v>
      </c>
      <c r="AV143" s="18"/>
    </row>
    <row r="144" spans="1:48">
      <c r="B144" s="11"/>
      <c r="C144" s="310"/>
      <c r="D144" s="134"/>
      <c r="E144" s="132"/>
      <c r="F144" s="235"/>
      <c r="G144" s="132"/>
      <c r="H144" s="133"/>
      <c r="I144" s="133"/>
      <c r="J144" s="135"/>
      <c r="K144" s="236"/>
      <c r="L144" s="236"/>
      <c r="M144" s="237"/>
      <c r="N144" s="238"/>
      <c r="O144" s="144"/>
      <c r="P144" s="197"/>
      <c r="Q144" s="304"/>
      <c r="R144" s="194"/>
      <c r="S144" s="11"/>
      <c r="T144" s="239"/>
      <c r="U144" s="136"/>
      <c r="V144" s="240"/>
      <c r="W144" s="142"/>
      <c r="X144" s="137"/>
      <c r="Y144" s="145"/>
      <c r="Z144" s="189"/>
      <c r="AA144" s="187"/>
      <c r="AB144" s="319"/>
      <c r="AC144" s="202">
        <f t="shared" si="12"/>
        <v>0</v>
      </c>
      <c r="AF144" s="153">
        <f t="shared" si="13"/>
        <v>0</v>
      </c>
      <c r="AN144" s="124">
        <f t="shared" si="14"/>
        <v>0</v>
      </c>
      <c r="AS144">
        <f t="shared" si="15"/>
        <v>0</v>
      </c>
      <c r="AT144" s="166">
        <f t="shared" si="16"/>
        <v>672707</v>
      </c>
      <c r="AU144" s="353">
        <f t="shared" si="11"/>
        <v>0</v>
      </c>
      <c r="AV144" s="18"/>
    </row>
    <row r="145" spans="2:48">
      <c r="B145" s="11"/>
      <c r="C145" s="310"/>
      <c r="D145" s="134"/>
      <c r="E145" s="132"/>
      <c r="F145" s="235"/>
      <c r="G145" s="132"/>
      <c r="H145" s="133"/>
      <c r="I145" s="133"/>
      <c r="J145" s="135"/>
      <c r="K145" s="236"/>
      <c r="L145" s="236"/>
      <c r="M145" s="237"/>
      <c r="N145" s="238"/>
      <c r="O145" s="144"/>
      <c r="P145" s="197"/>
      <c r="Q145" s="304"/>
      <c r="R145" s="194"/>
      <c r="S145" s="11"/>
      <c r="T145" s="239"/>
      <c r="U145" s="136"/>
      <c r="V145" s="240"/>
      <c r="W145" s="142"/>
      <c r="X145" s="137"/>
      <c r="Y145" s="145"/>
      <c r="Z145" s="189"/>
      <c r="AA145" s="187"/>
      <c r="AB145" s="319"/>
      <c r="AC145" s="202">
        <f t="shared" si="12"/>
        <v>0</v>
      </c>
      <c r="AF145" s="153">
        <f t="shared" si="13"/>
        <v>0</v>
      </c>
      <c r="AN145" s="124">
        <f t="shared" si="14"/>
        <v>0</v>
      </c>
      <c r="AS145">
        <f t="shared" si="15"/>
        <v>0</v>
      </c>
      <c r="AT145" s="166">
        <f t="shared" si="16"/>
        <v>672707</v>
      </c>
      <c r="AU145" s="353">
        <f t="shared" si="11"/>
        <v>0</v>
      </c>
      <c r="AV145" s="18"/>
    </row>
    <row r="146" spans="2:48">
      <c r="B146" s="11"/>
      <c r="C146" s="310"/>
      <c r="D146" s="134"/>
      <c r="E146" s="132"/>
      <c r="F146" s="235"/>
      <c r="G146" s="132"/>
      <c r="H146" s="133"/>
      <c r="I146" s="133"/>
      <c r="J146" s="135"/>
      <c r="K146" s="236"/>
      <c r="L146" s="236"/>
      <c r="M146" s="237"/>
      <c r="N146" s="238"/>
      <c r="O146" s="144"/>
      <c r="P146" s="197"/>
      <c r="Q146" s="304"/>
      <c r="R146" s="194"/>
      <c r="S146" s="11"/>
      <c r="T146" s="239"/>
      <c r="U146" s="136"/>
      <c r="V146" s="240"/>
      <c r="W146" s="142"/>
      <c r="X146" s="137"/>
      <c r="Y146" s="145"/>
      <c r="Z146" s="189"/>
      <c r="AA146" s="187"/>
      <c r="AB146" s="319"/>
      <c r="AC146" s="202">
        <f t="shared" si="12"/>
        <v>0</v>
      </c>
      <c r="AF146" s="153">
        <f t="shared" si="13"/>
        <v>0</v>
      </c>
      <c r="AN146" s="124">
        <f t="shared" si="14"/>
        <v>0</v>
      </c>
      <c r="AS146">
        <f t="shared" si="15"/>
        <v>0</v>
      </c>
      <c r="AT146" s="166">
        <f t="shared" si="16"/>
        <v>672707</v>
      </c>
      <c r="AU146" s="353">
        <f t="shared" si="11"/>
        <v>0</v>
      </c>
      <c r="AV146" s="18"/>
    </row>
    <row r="147" spans="2:48">
      <c r="B147" s="11"/>
      <c r="C147" s="310"/>
      <c r="D147" s="134"/>
      <c r="E147" s="132"/>
      <c r="F147" s="235"/>
      <c r="G147" s="132"/>
      <c r="H147" s="133"/>
      <c r="I147" s="133"/>
      <c r="J147" s="135"/>
      <c r="K147" s="236"/>
      <c r="L147" s="236"/>
      <c r="M147" s="237"/>
      <c r="N147" s="238"/>
      <c r="O147" s="144"/>
      <c r="P147" s="197"/>
      <c r="Q147" s="304"/>
      <c r="R147" s="194"/>
      <c r="S147" s="11"/>
      <c r="T147" s="239"/>
      <c r="U147" s="136"/>
      <c r="V147" s="240"/>
      <c r="W147" s="142"/>
      <c r="X147" s="137"/>
      <c r="Y147" s="145"/>
      <c r="Z147" s="189"/>
      <c r="AA147" s="187"/>
      <c r="AB147" s="319"/>
      <c r="AC147" s="202">
        <f t="shared" si="12"/>
        <v>0</v>
      </c>
      <c r="AF147" s="153">
        <f t="shared" si="13"/>
        <v>0</v>
      </c>
      <c r="AN147" s="124">
        <f t="shared" si="14"/>
        <v>0</v>
      </c>
      <c r="AS147">
        <f t="shared" si="15"/>
        <v>0</v>
      </c>
      <c r="AT147" s="166">
        <f t="shared" si="16"/>
        <v>672707</v>
      </c>
      <c r="AU147" s="353">
        <f t="shared" si="11"/>
        <v>0</v>
      </c>
      <c r="AV147" s="18"/>
    </row>
    <row r="148" spans="2:48">
      <c r="B148" s="11"/>
      <c r="C148" s="310"/>
      <c r="D148" s="134"/>
      <c r="E148" s="132"/>
      <c r="F148" s="235"/>
      <c r="G148" s="132"/>
      <c r="H148" s="133"/>
      <c r="I148" s="133"/>
      <c r="J148" s="135"/>
      <c r="K148" s="236"/>
      <c r="L148" s="236"/>
      <c r="M148" s="237"/>
      <c r="N148" s="238"/>
      <c r="O148" s="144"/>
      <c r="P148" s="197"/>
      <c r="Q148" s="304"/>
      <c r="R148" s="194"/>
      <c r="S148" s="11"/>
      <c r="T148" s="239"/>
      <c r="U148" s="136"/>
      <c r="V148" s="240"/>
      <c r="W148" s="142"/>
      <c r="X148" s="137"/>
      <c r="Y148" s="145"/>
      <c r="Z148" s="189"/>
      <c r="AA148" s="187"/>
      <c r="AB148" s="319"/>
      <c r="AC148" s="202">
        <f t="shared" si="12"/>
        <v>0</v>
      </c>
      <c r="AF148" s="153">
        <f t="shared" si="13"/>
        <v>0</v>
      </c>
      <c r="AN148" s="124">
        <f t="shared" si="14"/>
        <v>0</v>
      </c>
      <c r="AS148">
        <f t="shared" si="15"/>
        <v>0</v>
      </c>
      <c r="AT148" s="166">
        <f t="shared" si="16"/>
        <v>672707</v>
      </c>
      <c r="AU148" s="353">
        <f t="shared" si="11"/>
        <v>0</v>
      </c>
      <c r="AV148" s="18"/>
    </row>
    <row r="149" spans="2:48">
      <c r="B149" s="11"/>
      <c r="C149" s="310"/>
      <c r="D149" s="134"/>
      <c r="E149" s="132"/>
      <c r="F149" s="235"/>
      <c r="G149" s="132"/>
      <c r="H149" s="133"/>
      <c r="I149" s="133"/>
      <c r="J149" s="135"/>
      <c r="K149" s="236"/>
      <c r="L149" s="236"/>
      <c r="M149" s="237"/>
      <c r="N149" s="238"/>
      <c r="O149" s="144"/>
      <c r="P149" s="197"/>
      <c r="Q149" s="304"/>
      <c r="R149" s="194"/>
      <c r="S149" s="11"/>
      <c r="T149" s="239"/>
      <c r="U149" s="136"/>
      <c r="V149" s="240"/>
      <c r="W149" s="142"/>
      <c r="X149" s="137"/>
      <c r="Y149" s="145"/>
      <c r="Z149" s="189"/>
      <c r="AA149" s="187"/>
      <c r="AB149" s="319"/>
      <c r="AC149" s="202">
        <f t="shared" si="12"/>
        <v>0</v>
      </c>
      <c r="AF149" s="153">
        <f t="shared" si="13"/>
        <v>0</v>
      </c>
      <c r="AN149" s="124">
        <f t="shared" si="14"/>
        <v>0</v>
      </c>
      <c r="AS149">
        <f t="shared" si="15"/>
        <v>0</v>
      </c>
      <c r="AT149" s="166">
        <f t="shared" si="16"/>
        <v>672707</v>
      </c>
      <c r="AU149" s="353">
        <f t="shared" si="11"/>
        <v>0</v>
      </c>
      <c r="AV149" s="18"/>
    </row>
    <row r="150" spans="2:48">
      <c r="B150" s="11"/>
      <c r="C150" s="310"/>
      <c r="D150" s="134"/>
      <c r="E150" s="132"/>
      <c r="F150" s="235"/>
      <c r="G150" s="132"/>
      <c r="H150" s="133"/>
      <c r="I150" s="133"/>
      <c r="J150" s="135"/>
      <c r="K150" s="236"/>
      <c r="L150" s="236"/>
      <c r="M150" s="237"/>
      <c r="N150" s="238"/>
      <c r="O150" s="144"/>
      <c r="P150" s="197"/>
      <c r="Q150" s="304"/>
      <c r="R150" s="194"/>
      <c r="S150" s="11"/>
      <c r="T150" s="239"/>
      <c r="U150" s="136"/>
      <c r="V150" s="240"/>
      <c r="W150" s="142"/>
      <c r="X150" s="137"/>
      <c r="Y150" s="145"/>
      <c r="Z150" s="189"/>
      <c r="AA150" s="187"/>
      <c r="AB150" s="319"/>
      <c r="AC150" s="202">
        <f t="shared" si="12"/>
        <v>0</v>
      </c>
      <c r="AF150" s="153">
        <f t="shared" si="13"/>
        <v>0</v>
      </c>
      <c r="AN150" s="124">
        <f t="shared" si="14"/>
        <v>0</v>
      </c>
      <c r="AS150">
        <f t="shared" si="15"/>
        <v>0</v>
      </c>
      <c r="AT150" s="166">
        <f t="shared" si="16"/>
        <v>672707</v>
      </c>
      <c r="AU150" s="353">
        <f t="shared" si="11"/>
        <v>0</v>
      </c>
      <c r="AV150" s="18"/>
    </row>
    <row r="151" spans="2:48">
      <c r="B151" s="11"/>
      <c r="C151" s="310"/>
      <c r="D151" s="134"/>
      <c r="E151" s="132"/>
      <c r="F151" s="235"/>
      <c r="G151" s="132"/>
      <c r="H151" s="133"/>
      <c r="I151" s="133"/>
      <c r="J151" s="135"/>
      <c r="K151" s="236"/>
      <c r="L151" s="236"/>
      <c r="M151" s="237"/>
      <c r="N151" s="238"/>
      <c r="O151" s="144"/>
      <c r="P151" s="197"/>
      <c r="Q151" s="304"/>
      <c r="R151" s="194"/>
      <c r="S151" s="11"/>
      <c r="T151" s="239"/>
      <c r="U151" s="136"/>
      <c r="V151" s="240"/>
      <c r="W151" s="142"/>
      <c r="X151" s="137"/>
      <c r="Y151" s="145"/>
      <c r="Z151" s="189"/>
      <c r="AA151" s="187"/>
      <c r="AB151" s="319"/>
      <c r="AC151" s="202">
        <f t="shared" si="12"/>
        <v>0</v>
      </c>
      <c r="AF151" s="153">
        <f t="shared" si="13"/>
        <v>0</v>
      </c>
      <c r="AN151" s="124">
        <f t="shared" si="14"/>
        <v>0</v>
      </c>
      <c r="AS151">
        <f t="shared" si="15"/>
        <v>0</v>
      </c>
      <c r="AT151" s="166">
        <f t="shared" si="16"/>
        <v>672707</v>
      </c>
      <c r="AU151" s="353">
        <f t="shared" si="11"/>
        <v>0</v>
      </c>
      <c r="AV151" s="18"/>
    </row>
    <row r="152" spans="2:48">
      <c r="B152" s="11"/>
      <c r="C152" s="310"/>
      <c r="D152" s="134"/>
      <c r="E152" s="132"/>
      <c r="F152" s="235"/>
      <c r="G152" s="132"/>
      <c r="H152" s="133"/>
      <c r="I152" s="133"/>
      <c r="J152" s="135"/>
      <c r="K152" s="236"/>
      <c r="L152" s="236"/>
      <c r="M152" s="237"/>
      <c r="N152" s="238"/>
      <c r="O152" s="144"/>
      <c r="P152" s="197"/>
      <c r="Q152" s="304"/>
      <c r="R152" s="194"/>
      <c r="S152" s="11"/>
      <c r="T152" s="239"/>
      <c r="U152" s="136"/>
      <c r="V152" s="240"/>
      <c r="W152" s="142"/>
      <c r="X152" s="137"/>
      <c r="Y152" s="145"/>
      <c r="Z152" s="189"/>
      <c r="AA152" s="187"/>
      <c r="AB152" s="319"/>
      <c r="AC152" s="202">
        <f t="shared" si="12"/>
        <v>0</v>
      </c>
      <c r="AF152" s="153">
        <f t="shared" si="13"/>
        <v>0</v>
      </c>
      <c r="AN152" s="124">
        <f t="shared" si="14"/>
        <v>0</v>
      </c>
      <c r="AS152">
        <f t="shared" si="15"/>
        <v>0</v>
      </c>
      <c r="AT152" s="166">
        <f t="shared" si="16"/>
        <v>672707</v>
      </c>
      <c r="AU152" s="353">
        <f t="shared" si="11"/>
        <v>0</v>
      </c>
      <c r="AV152" s="18"/>
    </row>
    <row r="153" spans="2:48">
      <c r="B153" s="11"/>
      <c r="C153" s="310"/>
      <c r="D153" s="134"/>
      <c r="E153" s="132"/>
      <c r="F153" s="235"/>
      <c r="G153" s="132"/>
      <c r="H153" s="133"/>
      <c r="I153" s="133"/>
      <c r="J153" s="135"/>
      <c r="K153" s="236"/>
      <c r="L153" s="236"/>
      <c r="M153" s="237"/>
      <c r="N153" s="238"/>
      <c r="O153" s="144"/>
      <c r="P153" s="197"/>
      <c r="Q153" s="304"/>
      <c r="R153" s="194"/>
      <c r="S153" s="11"/>
      <c r="T153" s="239"/>
      <c r="U153" s="136"/>
      <c r="V153" s="240"/>
      <c r="W153" s="142"/>
      <c r="X153" s="137"/>
      <c r="Y153" s="145"/>
      <c r="Z153" s="189"/>
      <c r="AA153" s="187"/>
      <c r="AB153" s="319"/>
      <c r="AC153" s="202">
        <f t="shared" si="12"/>
        <v>0</v>
      </c>
      <c r="AF153" s="153">
        <f t="shared" si="13"/>
        <v>0</v>
      </c>
      <c r="AN153" s="124">
        <f t="shared" si="14"/>
        <v>0</v>
      </c>
      <c r="AS153">
        <f t="shared" si="15"/>
        <v>0</v>
      </c>
      <c r="AT153" s="166">
        <f t="shared" si="16"/>
        <v>672707</v>
      </c>
      <c r="AU153" s="353">
        <f t="shared" si="11"/>
        <v>0</v>
      </c>
      <c r="AV153" s="18"/>
    </row>
    <row r="154" spans="2:48">
      <c r="B154" s="11"/>
      <c r="C154" s="310"/>
      <c r="D154" s="134"/>
      <c r="E154" s="132"/>
      <c r="F154" s="235"/>
      <c r="G154" s="132"/>
      <c r="H154" s="133"/>
      <c r="I154" s="133"/>
      <c r="J154" s="135"/>
      <c r="K154" s="236"/>
      <c r="L154" s="236"/>
      <c r="M154" s="237"/>
      <c r="N154" s="238"/>
      <c r="O154" s="144"/>
      <c r="P154" s="197"/>
      <c r="Q154" s="304"/>
      <c r="R154" s="194"/>
      <c r="S154" s="11"/>
      <c r="T154" s="239"/>
      <c r="U154" s="136"/>
      <c r="V154" s="240"/>
      <c r="W154" s="142"/>
      <c r="X154" s="137"/>
      <c r="Y154" s="145"/>
      <c r="Z154" s="189"/>
      <c r="AA154" s="187"/>
      <c r="AB154" s="319"/>
      <c r="AC154" s="202">
        <f t="shared" si="12"/>
        <v>0</v>
      </c>
      <c r="AF154" s="153">
        <f t="shared" si="13"/>
        <v>0</v>
      </c>
      <c r="AN154" s="124">
        <f t="shared" si="14"/>
        <v>0</v>
      </c>
      <c r="AS154">
        <f t="shared" si="15"/>
        <v>0</v>
      </c>
      <c r="AT154" s="166">
        <f t="shared" si="16"/>
        <v>672707</v>
      </c>
      <c r="AU154" s="353">
        <f t="shared" si="11"/>
        <v>0</v>
      </c>
      <c r="AV154" s="18"/>
    </row>
    <row r="155" spans="2:48">
      <c r="B155" s="11"/>
      <c r="C155" s="310"/>
      <c r="D155" s="134"/>
      <c r="E155" s="132"/>
      <c r="F155" s="235"/>
      <c r="G155" s="132"/>
      <c r="H155" s="133"/>
      <c r="I155" s="133"/>
      <c r="J155" s="135"/>
      <c r="K155" s="236"/>
      <c r="L155" s="236"/>
      <c r="M155" s="237"/>
      <c r="N155" s="238"/>
      <c r="O155" s="144"/>
      <c r="P155" s="197"/>
      <c r="Q155" s="304"/>
      <c r="R155" s="194"/>
      <c r="S155" s="11"/>
      <c r="T155" s="239"/>
      <c r="U155" s="136"/>
      <c r="V155" s="240"/>
      <c r="W155" s="142"/>
      <c r="X155" s="137"/>
      <c r="Y155" s="145"/>
      <c r="Z155" s="189"/>
      <c r="AA155" s="187"/>
      <c r="AB155" s="319"/>
      <c r="AC155" s="202">
        <f t="shared" si="12"/>
        <v>0</v>
      </c>
      <c r="AF155" s="153">
        <f t="shared" si="13"/>
        <v>0</v>
      </c>
      <c r="AN155" s="124">
        <f t="shared" si="14"/>
        <v>0</v>
      </c>
      <c r="AS155">
        <f t="shared" si="15"/>
        <v>0</v>
      </c>
      <c r="AT155" s="166">
        <f t="shared" si="16"/>
        <v>672707</v>
      </c>
      <c r="AU155" s="353">
        <f t="shared" si="11"/>
        <v>0</v>
      </c>
      <c r="AV155" s="18"/>
    </row>
    <row r="156" spans="2:48">
      <c r="B156" s="11"/>
      <c r="C156" s="310"/>
      <c r="D156" s="134"/>
      <c r="E156" s="132"/>
      <c r="F156" s="235"/>
      <c r="G156" s="132"/>
      <c r="H156" s="133"/>
      <c r="I156" s="133"/>
      <c r="J156" s="135"/>
      <c r="K156" s="236"/>
      <c r="L156" s="236"/>
      <c r="M156" s="237"/>
      <c r="N156" s="238"/>
      <c r="O156" s="144"/>
      <c r="P156" s="197"/>
      <c r="Q156" s="304"/>
      <c r="R156" s="194"/>
      <c r="S156" s="11"/>
      <c r="T156" s="239"/>
      <c r="U156" s="136"/>
      <c r="V156" s="240"/>
      <c r="W156" s="142"/>
      <c r="X156" s="137"/>
      <c r="Y156" s="145"/>
      <c r="Z156" s="189"/>
      <c r="AA156" s="187"/>
      <c r="AB156" s="319"/>
      <c r="AC156" s="202">
        <f t="shared" si="12"/>
        <v>0</v>
      </c>
      <c r="AF156" s="153">
        <f t="shared" si="13"/>
        <v>0</v>
      </c>
      <c r="AN156" s="124">
        <f t="shared" si="14"/>
        <v>0</v>
      </c>
      <c r="AS156">
        <f t="shared" si="15"/>
        <v>0</v>
      </c>
      <c r="AT156" s="166">
        <f t="shared" si="16"/>
        <v>672707</v>
      </c>
      <c r="AU156" s="353">
        <f t="shared" si="11"/>
        <v>0</v>
      </c>
      <c r="AV156" s="18"/>
    </row>
    <row r="157" spans="2:48">
      <c r="B157" s="11"/>
      <c r="C157" s="310"/>
      <c r="D157" s="134"/>
      <c r="E157" s="132"/>
      <c r="F157" s="235"/>
      <c r="G157" s="132"/>
      <c r="H157" s="133"/>
      <c r="I157" s="133"/>
      <c r="J157" s="135"/>
      <c r="K157" s="236"/>
      <c r="L157" s="236"/>
      <c r="M157" s="237"/>
      <c r="N157" s="238"/>
      <c r="O157" s="144"/>
      <c r="P157" s="197"/>
      <c r="Q157" s="304"/>
      <c r="R157" s="194"/>
      <c r="S157" s="11"/>
      <c r="T157" s="239"/>
      <c r="U157" s="136"/>
      <c r="V157" s="240"/>
      <c r="W157" s="142"/>
      <c r="X157" s="137"/>
      <c r="Y157" s="145"/>
      <c r="Z157" s="189"/>
      <c r="AA157" s="187"/>
      <c r="AB157" s="319"/>
      <c r="AC157" s="202">
        <f t="shared" si="12"/>
        <v>0</v>
      </c>
      <c r="AF157" s="153">
        <f t="shared" si="13"/>
        <v>0</v>
      </c>
      <c r="AN157" s="124">
        <f t="shared" si="14"/>
        <v>0</v>
      </c>
      <c r="AS157">
        <f t="shared" si="15"/>
        <v>0</v>
      </c>
      <c r="AT157" s="166">
        <f t="shared" si="16"/>
        <v>672707</v>
      </c>
      <c r="AU157" s="353">
        <f t="shared" si="11"/>
        <v>0</v>
      </c>
      <c r="AV157" s="18"/>
    </row>
    <row r="158" spans="2:48">
      <c r="B158" s="11"/>
      <c r="C158" s="310"/>
      <c r="D158" s="134"/>
      <c r="E158" s="132"/>
      <c r="F158" s="235"/>
      <c r="G158" s="132"/>
      <c r="H158" s="133"/>
      <c r="I158" s="133"/>
      <c r="J158" s="135"/>
      <c r="K158" s="236"/>
      <c r="L158" s="236"/>
      <c r="M158" s="237"/>
      <c r="N158" s="238"/>
      <c r="O158" s="144"/>
      <c r="P158" s="197"/>
      <c r="Q158" s="304"/>
      <c r="R158" s="194"/>
      <c r="S158" s="11"/>
      <c r="T158" s="239"/>
      <c r="U158" s="136"/>
      <c r="V158" s="240"/>
      <c r="W158" s="142"/>
      <c r="X158" s="137"/>
      <c r="Y158" s="145"/>
      <c r="Z158" s="189"/>
      <c r="AA158" s="187"/>
      <c r="AB158" s="319"/>
      <c r="AC158" s="202">
        <f t="shared" si="12"/>
        <v>0</v>
      </c>
      <c r="AF158" s="153">
        <f t="shared" si="13"/>
        <v>0</v>
      </c>
      <c r="AN158" s="124">
        <f t="shared" si="14"/>
        <v>0</v>
      </c>
      <c r="AS158">
        <f t="shared" si="15"/>
        <v>0</v>
      </c>
      <c r="AT158" s="166">
        <f t="shared" si="16"/>
        <v>672707</v>
      </c>
      <c r="AU158" s="353">
        <f t="shared" si="11"/>
        <v>0</v>
      </c>
      <c r="AV158" s="18"/>
    </row>
    <row r="159" spans="2:48">
      <c r="B159" s="11"/>
      <c r="C159" s="310"/>
      <c r="D159" s="134"/>
      <c r="E159" s="132"/>
      <c r="F159" s="235"/>
      <c r="G159" s="132"/>
      <c r="H159" s="133"/>
      <c r="I159" s="133"/>
      <c r="J159" s="135"/>
      <c r="K159" s="236"/>
      <c r="L159" s="236"/>
      <c r="M159" s="237"/>
      <c r="N159" s="238"/>
      <c r="O159" s="144"/>
      <c r="P159" s="197"/>
      <c r="Q159" s="304"/>
      <c r="R159" s="194"/>
      <c r="S159" s="11"/>
      <c r="T159" s="239"/>
      <c r="U159" s="136"/>
      <c r="V159" s="240"/>
      <c r="W159" s="142"/>
      <c r="X159" s="137"/>
      <c r="Y159" s="145"/>
      <c r="Z159" s="189"/>
      <c r="AA159" s="187"/>
      <c r="AB159" s="319"/>
      <c r="AC159" s="202">
        <f t="shared" si="12"/>
        <v>0</v>
      </c>
      <c r="AF159" s="153">
        <f t="shared" si="13"/>
        <v>0</v>
      </c>
      <c r="AN159" s="124">
        <f t="shared" si="14"/>
        <v>0</v>
      </c>
      <c r="AS159">
        <f t="shared" si="15"/>
        <v>0</v>
      </c>
      <c r="AT159" s="166">
        <f t="shared" si="16"/>
        <v>672707</v>
      </c>
      <c r="AU159" s="353">
        <f t="shared" si="11"/>
        <v>0</v>
      </c>
      <c r="AV159" s="18"/>
    </row>
    <row r="160" spans="2:48">
      <c r="B160" s="11"/>
      <c r="C160" s="310"/>
      <c r="D160" s="134"/>
      <c r="E160" s="132"/>
      <c r="F160" s="235"/>
      <c r="G160" s="132"/>
      <c r="H160" s="133"/>
      <c r="I160" s="133"/>
      <c r="J160" s="135"/>
      <c r="K160" s="236"/>
      <c r="L160" s="236"/>
      <c r="M160" s="237"/>
      <c r="N160" s="238"/>
      <c r="O160" s="144"/>
      <c r="P160" s="197"/>
      <c r="Q160" s="304"/>
      <c r="R160" s="194"/>
      <c r="S160" s="11"/>
      <c r="T160" s="239"/>
      <c r="U160" s="136"/>
      <c r="V160" s="240"/>
      <c r="W160" s="142"/>
      <c r="X160" s="137"/>
      <c r="Y160" s="145"/>
      <c r="Z160" s="189"/>
      <c r="AA160" s="187"/>
      <c r="AB160" s="319"/>
      <c r="AC160" s="202">
        <f t="shared" si="12"/>
        <v>0</v>
      </c>
      <c r="AF160" s="153">
        <f t="shared" si="13"/>
        <v>0</v>
      </c>
      <c r="AN160" s="124">
        <f t="shared" si="14"/>
        <v>0</v>
      </c>
      <c r="AS160">
        <f t="shared" si="15"/>
        <v>0</v>
      </c>
      <c r="AT160" s="166">
        <f t="shared" si="16"/>
        <v>672707</v>
      </c>
      <c r="AU160" s="353">
        <f t="shared" si="11"/>
        <v>0</v>
      </c>
      <c r="AV160" s="18"/>
    </row>
    <row r="161" spans="2:48">
      <c r="B161" s="11"/>
      <c r="C161" s="310"/>
      <c r="D161" s="134"/>
      <c r="E161" s="132"/>
      <c r="F161" s="235"/>
      <c r="G161" s="132"/>
      <c r="H161" s="133"/>
      <c r="I161" s="133"/>
      <c r="J161" s="135"/>
      <c r="K161" s="236"/>
      <c r="L161" s="236"/>
      <c r="M161" s="237"/>
      <c r="N161" s="238"/>
      <c r="O161" s="144"/>
      <c r="P161" s="197"/>
      <c r="Q161" s="304"/>
      <c r="R161" s="194"/>
      <c r="S161" s="11"/>
      <c r="T161" s="239"/>
      <c r="U161" s="136"/>
      <c r="V161" s="240"/>
      <c r="W161" s="142"/>
      <c r="X161" s="137"/>
      <c r="Y161" s="145"/>
      <c r="Z161" s="189"/>
      <c r="AA161" s="187"/>
      <c r="AB161" s="319"/>
      <c r="AC161" s="202">
        <f t="shared" si="12"/>
        <v>0</v>
      </c>
      <c r="AF161" s="153">
        <f t="shared" si="13"/>
        <v>0</v>
      </c>
      <c r="AN161" s="124">
        <f t="shared" si="14"/>
        <v>0</v>
      </c>
      <c r="AS161">
        <f t="shared" si="15"/>
        <v>0</v>
      </c>
      <c r="AT161" s="166">
        <f t="shared" si="16"/>
        <v>672707</v>
      </c>
      <c r="AU161" s="353">
        <f t="shared" si="11"/>
        <v>0</v>
      </c>
      <c r="AV161" s="18"/>
    </row>
    <row r="162" spans="2:48">
      <c r="B162" s="11"/>
      <c r="C162" s="310"/>
      <c r="D162" s="134"/>
      <c r="E162" s="132"/>
      <c r="F162" s="235"/>
      <c r="G162" s="132"/>
      <c r="H162" s="133"/>
      <c r="I162" s="133"/>
      <c r="J162" s="135"/>
      <c r="K162" s="236"/>
      <c r="L162" s="236"/>
      <c r="M162" s="237"/>
      <c r="N162" s="238"/>
      <c r="O162" s="144"/>
      <c r="P162" s="197"/>
      <c r="Q162" s="304"/>
      <c r="R162" s="194"/>
      <c r="S162" s="11"/>
      <c r="T162" s="239"/>
      <c r="U162" s="136"/>
      <c r="V162" s="240"/>
      <c r="W162" s="142"/>
      <c r="X162" s="137"/>
      <c r="Y162" s="145"/>
      <c r="Z162" s="189"/>
      <c r="AA162" s="187"/>
      <c r="AB162" s="319"/>
      <c r="AC162" s="202">
        <f t="shared" si="12"/>
        <v>0</v>
      </c>
      <c r="AF162" s="153">
        <f t="shared" si="13"/>
        <v>0</v>
      </c>
      <c r="AN162" s="124">
        <f t="shared" si="14"/>
        <v>0</v>
      </c>
      <c r="AS162">
        <f t="shared" si="15"/>
        <v>0</v>
      </c>
      <c r="AT162" s="166">
        <f t="shared" si="16"/>
        <v>672707</v>
      </c>
      <c r="AU162" s="353">
        <f t="shared" si="11"/>
        <v>0</v>
      </c>
      <c r="AV162" s="18"/>
    </row>
    <row r="163" spans="2:48">
      <c r="B163" s="11"/>
      <c r="C163" s="310"/>
      <c r="D163" s="134"/>
      <c r="E163" s="132"/>
      <c r="F163" s="235"/>
      <c r="G163" s="132"/>
      <c r="H163" s="133"/>
      <c r="I163" s="133"/>
      <c r="J163" s="135"/>
      <c r="K163" s="236"/>
      <c r="L163" s="236"/>
      <c r="M163" s="237"/>
      <c r="N163" s="238"/>
      <c r="O163" s="144"/>
      <c r="P163" s="197"/>
      <c r="Q163" s="304"/>
      <c r="R163" s="194"/>
      <c r="S163" s="11"/>
      <c r="T163" s="239"/>
      <c r="U163" s="136"/>
      <c r="V163" s="240"/>
      <c r="W163" s="142"/>
      <c r="X163" s="137"/>
      <c r="Y163" s="145"/>
      <c r="Z163" s="189"/>
      <c r="AA163" s="187"/>
      <c r="AB163" s="319"/>
      <c r="AC163" s="202">
        <f t="shared" si="12"/>
        <v>0</v>
      </c>
      <c r="AF163" s="153">
        <f t="shared" si="13"/>
        <v>0</v>
      </c>
      <c r="AN163" s="124">
        <f t="shared" si="14"/>
        <v>0</v>
      </c>
      <c r="AS163">
        <f t="shared" si="15"/>
        <v>0</v>
      </c>
      <c r="AT163" s="166">
        <f t="shared" si="16"/>
        <v>672707</v>
      </c>
      <c r="AU163" s="353">
        <f t="shared" si="11"/>
        <v>0</v>
      </c>
      <c r="AV163" s="18"/>
    </row>
    <row r="164" spans="2:48">
      <c r="B164" s="11"/>
      <c r="C164" s="310"/>
      <c r="D164" s="134"/>
      <c r="E164" s="132"/>
      <c r="F164" s="235"/>
      <c r="G164" s="132"/>
      <c r="H164" s="133"/>
      <c r="I164" s="133"/>
      <c r="J164" s="135"/>
      <c r="K164" s="236"/>
      <c r="L164" s="236"/>
      <c r="M164" s="237"/>
      <c r="N164" s="238"/>
      <c r="O164" s="144"/>
      <c r="P164" s="197"/>
      <c r="Q164" s="304"/>
      <c r="R164" s="194"/>
      <c r="S164" s="11"/>
      <c r="T164" s="239"/>
      <c r="U164" s="136"/>
      <c r="V164" s="240"/>
      <c r="W164" s="142"/>
      <c r="X164" s="137"/>
      <c r="Y164" s="145"/>
      <c r="Z164" s="189"/>
      <c r="AA164" s="187"/>
      <c r="AB164" s="319"/>
      <c r="AC164" s="202">
        <f t="shared" si="12"/>
        <v>0</v>
      </c>
      <c r="AF164" s="153">
        <f t="shared" si="13"/>
        <v>0</v>
      </c>
      <c r="AN164" s="124">
        <f t="shared" si="14"/>
        <v>0</v>
      </c>
      <c r="AS164">
        <f t="shared" si="15"/>
        <v>0</v>
      </c>
      <c r="AT164" s="166">
        <f t="shared" si="16"/>
        <v>672707</v>
      </c>
      <c r="AU164" s="353">
        <f t="shared" si="11"/>
        <v>0</v>
      </c>
      <c r="AV164" s="18"/>
    </row>
    <row r="165" spans="2:48">
      <c r="B165" s="11"/>
      <c r="C165" s="310"/>
      <c r="D165" s="134"/>
      <c r="E165" s="132"/>
      <c r="F165" s="235"/>
      <c r="G165" s="132"/>
      <c r="H165" s="133"/>
      <c r="I165" s="133"/>
      <c r="J165" s="135"/>
      <c r="K165" s="236"/>
      <c r="L165" s="236"/>
      <c r="M165" s="237"/>
      <c r="N165" s="238"/>
      <c r="O165" s="144"/>
      <c r="P165" s="197"/>
      <c r="Q165" s="304"/>
      <c r="R165" s="194"/>
      <c r="S165" s="11"/>
      <c r="T165" s="239"/>
      <c r="U165" s="136"/>
      <c r="V165" s="240"/>
      <c r="W165" s="142"/>
      <c r="X165" s="137"/>
      <c r="Y165" s="145"/>
      <c r="Z165" s="189"/>
      <c r="AA165" s="187"/>
      <c r="AB165" s="319"/>
      <c r="AC165" s="202">
        <f t="shared" si="12"/>
        <v>0</v>
      </c>
      <c r="AF165" s="153">
        <f t="shared" si="13"/>
        <v>0</v>
      </c>
      <c r="AN165" s="124">
        <f t="shared" si="14"/>
        <v>0</v>
      </c>
      <c r="AS165">
        <f t="shared" si="15"/>
        <v>0</v>
      </c>
      <c r="AT165" s="166">
        <f t="shared" si="16"/>
        <v>672707</v>
      </c>
      <c r="AU165" s="353">
        <f t="shared" si="11"/>
        <v>0</v>
      </c>
      <c r="AV165" s="18"/>
    </row>
    <row r="166" spans="2:48">
      <c r="B166" s="11"/>
      <c r="C166" s="310"/>
      <c r="D166" s="134"/>
      <c r="E166" s="132"/>
      <c r="F166" s="235"/>
      <c r="G166" s="132"/>
      <c r="H166" s="133"/>
      <c r="I166" s="133"/>
      <c r="J166" s="135"/>
      <c r="K166" s="236"/>
      <c r="L166" s="236"/>
      <c r="M166" s="237"/>
      <c r="N166" s="238"/>
      <c r="O166" s="144"/>
      <c r="P166" s="197"/>
      <c r="Q166" s="304"/>
      <c r="R166" s="194"/>
      <c r="S166" s="11"/>
      <c r="T166" s="239"/>
      <c r="U166" s="136"/>
      <c r="V166" s="240"/>
      <c r="W166" s="142"/>
      <c r="X166" s="137"/>
      <c r="Y166" s="145"/>
      <c r="Z166" s="189"/>
      <c r="AA166" s="187"/>
      <c r="AB166" s="319"/>
      <c r="AC166" s="202">
        <f t="shared" si="12"/>
        <v>0</v>
      </c>
      <c r="AF166" s="153">
        <f t="shared" si="13"/>
        <v>0</v>
      </c>
      <c r="AN166" s="124">
        <f t="shared" si="14"/>
        <v>0</v>
      </c>
      <c r="AS166">
        <f t="shared" si="15"/>
        <v>0</v>
      </c>
      <c r="AT166" s="166">
        <f t="shared" si="16"/>
        <v>672707</v>
      </c>
      <c r="AU166" s="353">
        <f t="shared" si="11"/>
        <v>0</v>
      </c>
      <c r="AV166" s="18"/>
    </row>
    <row r="167" spans="2:48">
      <c r="B167" s="11"/>
      <c r="C167" s="310"/>
      <c r="D167" s="134"/>
      <c r="E167" s="132"/>
      <c r="F167" s="235"/>
      <c r="G167" s="132"/>
      <c r="H167" s="133"/>
      <c r="I167" s="133"/>
      <c r="J167" s="135"/>
      <c r="K167" s="236"/>
      <c r="L167" s="236"/>
      <c r="M167" s="237"/>
      <c r="N167" s="238"/>
      <c r="O167" s="144"/>
      <c r="P167" s="197"/>
      <c r="Q167" s="304"/>
      <c r="R167" s="194"/>
      <c r="S167" s="11"/>
      <c r="T167" s="239"/>
      <c r="U167" s="136"/>
      <c r="V167" s="240"/>
      <c r="W167" s="142"/>
      <c r="X167" s="137"/>
      <c r="Y167" s="145"/>
      <c r="Z167" s="189"/>
      <c r="AA167" s="187"/>
      <c r="AB167" s="319"/>
      <c r="AC167" s="202">
        <f t="shared" si="12"/>
        <v>0</v>
      </c>
      <c r="AF167" s="153">
        <f t="shared" si="13"/>
        <v>0</v>
      </c>
      <c r="AN167" s="124">
        <f t="shared" si="14"/>
        <v>0</v>
      </c>
      <c r="AS167">
        <f t="shared" si="15"/>
        <v>0</v>
      </c>
      <c r="AT167" s="166">
        <f t="shared" si="16"/>
        <v>672707</v>
      </c>
      <c r="AU167" s="353">
        <f t="shared" si="11"/>
        <v>0</v>
      </c>
      <c r="AV167" s="18"/>
    </row>
    <row r="168" spans="2:48">
      <c r="B168" s="11"/>
      <c r="C168" s="310"/>
      <c r="D168" s="134"/>
      <c r="E168" s="132"/>
      <c r="F168" s="235"/>
      <c r="G168" s="132"/>
      <c r="H168" s="133"/>
      <c r="I168" s="133"/>
      <c r="J168" s="135"/>
      <c r="K168" s="236"/>
      <c r="L168" s="236"/>
      <c r="M168" s="237"/>
      <c r="N168" s="238"/>
      <c r="O168" s="144"/>
      <c r="P168" s="197"/>
      <c r="Q168" s="304"/>
      <c r="R168" s="194"/>
      <c r="S168" s="11"/>
      <c r="T168" s="239"/>
      <c r="U168" s="136"/>
      <c r="V168" s="240"/>
      <c r="W168" s="142"/>
      <c r="X168" s="137"/>
      <c r="Y168" s="145"/>
      <c r="Z168" s="189"/>
      <c r="AA168" s="187"/>
      <c r="AB168" s="319"/>
      <c r="AC168" s="202">
        <f t="shared" si="12"/>
        <v>0</v>
      </c>
      <c r="AF168" s="153">
        <f t="shared" si="13"/>
        <v>0</v>
      </c>
      <c r="AN168" s="124">
        <f t="shared" si="14"/>
        <v>0</v>
      </c>
      <c r="AS168">
        <f t="shared" si="15"/>
        <v>0</v>
      </c>
      <c r="AT168" s="166">
        <f t="shared" si="16"/>
        <v>672707</v>
      </c>
      <c r="AU168" s="353">
        <f t="shared" si="11"/>
        <v>0</v>
      </c>
      <c r="AV168" s="18"/>
    </row>
    <row r="169" spans="2:48">
      <c r="B169" s="11"/>
      <c r="C169" s="310"/>
      <c r="D169" s="134"/>
      <c r="E169" s="132"/>
      <c r="F169" s="235"/>
      <c r="G169" s="132"/>
      <c r="H169" s="133"/>
      <c r="I169" s="133"/>
      <c r="J169" s="135"/>
      <c r="K169" s="236"/>
      <c r="L169" s="236"/>
      <c r="M169" s="237"/>
      <c r="N169" s="238"/>
      <c r="O169" s="144"/>
      <c r="P169" s="197"/>
      <c r="Q169" s="304"/>
      <c r="R169" s="194"/>
      <c r="S169" s="11"/>
      <c r="T169" s="239"/>
      <c r="U169" s="136"/>
      <c r="V169" s="240"/>
      <c r="W169" s="142"/>
      <c r="X169" s="137"/>
      <c r="Y169" s="145"/>
      <c r="Z169" s="189"/>
      <c r="AA169" s="187"/>
      <c r="AB169" s="319"/>
      <c r="AC169" s="202">
        <f t="shared" si="12"/>
        <v>0</v>
      </c>
      <c r="AF169" s="153">
        <f t="shared" si="13"/>
        <v>0</v>
      </c>
      <c r="AN169" s="124">
        <f t="shared" si="14"/>
        <v>0</v>
      </c>
      <c r="AS169">
        <f t="shared" si="15"/>
        <v>0</v>
      </c>
      <c r="AT169" s="166">
        <f t="shared" si="16"/>
        <v>672707</v>
      </c>
      <c r="AU169" s="353">
        <f t="shared" ref="AU169:AU232" si="17">Y169</f>
        <v>0</v>
      </c>
      <c r="AV169" s="18"/>
    </row>
    <row r="170" spans="2:48">
      <c r="B170" s="11"/>
      <c r="C170" s="310"/>
      <c r="D170" s="134"/>
      <c r="E170" s="132"/>
      <c r="F170" s="235"/>
      <c r="G170" s="132"/>
      <c r="H170" s="133"/>
      <c r="I170" s="133"/>
      <c r="J170" s="135"/>
      <c r="K170" s="236"/>
      <c r="L170" s="236"/>
      <c r="M170" s="237"/>
      <c r="N170" s="238"/>
      <c r="O170" s="144"/>
      <c r="P170" s="197"/>
      <c r="Q170" s="304"/>
      <c r="R170" s="194"/>
      <c r="S170" s="11"/>
      <c r="T170" s="239"/>
      <c r="U170" s="136"/>
      <c r="V170" s="240"/>
      <c r="W170" s="142"/>
      <c r="X170" s="137"/>
      <c r="Y170" s="145"/>
      <c r="Z170" s="189"/>
      <c r="AA170" s="187"/>
      <c r="AB170" s="319"/>
      <c r="AC170" s="202">
        <f t="shared" si="12"/>
        <v>0</v>
      </c>
      <c r="AF170" s="153">
        <f t="shared" si="13"/>
        <v>0</v>
      </c>
      <c r="AN170" s="124">
        <f t="shared" si="14"/>
        <v>0</v>
      </c>
      <c r="AS170">
        <f t="shared" si="15"/>
        <v>0</v>
      </c>
      <c r="AT170" s="166">
        <f t="shared" si="16"/>
        <v>672707</v>
      </c>
      <c r="AU170" s="353">
        <f t="shared" si="17"/>
        <v>0</v>
      </c>
      <c r="AV170" s="18"/>
    </row>
    <row r="171" spans="2:48">
      <c r="B171" s="11"/>
      <c r="C171" s="310"/>
      <c r="D171" s="134"/>
      <c r="E171" s="132"/>
      <c r="F171" s="235"/>
      <c r="G171" s="132"/>
      <c r="H171" s="133"/>
      <c r="I171" s="133"/>
      <c r="J171" s="135"/>
      <c r="K171" s="236"/>
      <c r="L171" s="236"/>
      <c r="M171" s="237"/>
      <c r="N171" s="238"/>
      <c r="O171" s="144"/>
      <c r="P171" s="197"/>
      <c r="Q171" s="304"/>
      <c r="R171" s="194"/>
      <c r="S171" s="11"/>
      <c r="T171" s="239"/>
      <c r="U171" s="136"/>
      <c r="V171" s="240"/>
      <c r="W171" s="142"/>
      <c r="X171" s="137"/>
      <c r="Y171" s="145"/>
      <c r="Z171" s="189"/>
      <c r="AA171" s="187"/>
      <c r="AB171" s="319"/>
      <c r="AC171" s="202">
        <f t="shared" si="12"/>
        <v>0</v>
      </c>
      <c r="AF171" s="153">
        <f t="shared" si="13"/>
        <v>0</v>
      </c>
      <c r="AN171" s="124">
        <f t="shared" si="14"/>
        <v>0</v>
      </c>
      <c r="AS171">
        <f t="shared" si="15"/>
        <v>0</v>
      </c>
      <c r="AT171" s="166">
        <f t="shared" si="16"/>
        <v>672707</v>
      </c>
      <c r="AU171" s="353">
        <f t="shared" si="17"/>
        <v>0</v>
      </c>
      <c r="AV171" s="18"/>
    </row>
    <row r="172" spans="2:48">
      <c r="B172" s="11"/>
      <c r="C172" s="310"/>
      <c r="D172" s="134"/>
      <c r="E172" s="132"/>
      <c r="F172" s="235"/>
      <c r="G172" s="132"/>
      <c r="H172" s="133"/>
      <c r="I172" s="133"/>
      <c r="J172" s="135"/>
      <c r="K172" s="236"/>
      <c r="L172" s="236"/>
      <c r="M172" s="237"/>
      <c r="N172" s="238"/>
      <c r="O172" s="144"/>
      <c r="P172" s="197"/>
      <c r="Q172" s="304"/>
      <c r="R172" s="194"/>
      <c r="S172" s="11"/>
      <c r="T172" s="239"/>
      <c r="U172" s="136"/>
      <c r="V172" s="240"/>
      <c r="W172" s="142"/>
      <c r="X172" s="137"/>
      <c r="Y172" s="145"/>
      <c r="Z172" s="189"/>
      <c r="AA172" s="187"/>
      <c r="AB172" s="319"/>
      <c r="AC172" s="202">
        <f t="shared" si="12"/>
        <v>0</v>
      </c>
      <c r="AF172" s="153">
        <f t="shared" si="13"/>
        <v>0</v>
      </c>
      <c r="AN172" s="124">
        <f t="shared" si="14"/>
        <v>0</v>
      </c>
      <c r="AS172">
        <f t="shared" si="15"/>
        <v>0</v>
      </c>
      <c r="AT172" s="166">
        <f t="shared" si="16"/>
        <v>672707</v>
      </c>
      <c r="AU172" s="353">
        <f t="shared" si="17"/>
        <v>0</v>
      </c>
      <c r="AV172" s="18"/>
    </row>
    <row r="173" spans="2:48">
      <c r="B173" s="11"/>
      <c r="C173" s="310"/>
      <c r="D173" s="134"/>
      <c r="E173" s="132"/>
      <c r="F173" s="235"/>
      <c r="G173" s="132"/>
      <c r="H173" s="133"/>
      <c r="I173" s="133"/>
      <c r="J173" s="135"/>
      <c r="K173" s="236"/>
      <c r="L173" s="236"/>
      <c r="M173" s="237"/>
      <c r="N173" s="238"/>
      <c r="O173" s="144"/>
      <c r="P173" s="197"/>
      <c r="Q173" s="304"/>
      <c r="R173" s="194"/>
      <c r="S173" s="11"/>
      <c r="T173" s="239"/>
      <c r="U173" s="136"/>
      <c r="V173" s="240"/>
      <c r="W173" s="142"/>
      <c r="X173" s="137"/>
      <c r="Y173" s="145"/>
      <c r="Z173" s="189"/>
      <c r="AA173" s="187"/>
      <c r="AB173" s="319"/>
      <c r="AC173" s="202">
        <f t="shared" si="12"/>
        <v>0</v>
      </c>
      <c r="AF173" s="153">
        <f t="shared" si="13"/>
        <v>0</v>
      </c>
      <c r="AN173" s="124">
        <f t="shared" si="14"/>
        <v>0</v>
      </c>
      <c r="AS173">
        <f t="shared" si="15"/>
        <v>0</v>
      </c>
      <c r="AT173" s="166">
        <f t="shared" si="16"/>
        <v>672707</v>
      </c>
      <c r="AU173" s="353">
        <f t="shared" si="17"/>
        <v>0</v>
      </c>
      <c r="AV173" s="18"/>
    </row>
    <row r="174" spans="2:48">
      <c r="B174" s="11"/>
      <c r="C174" s="310"/>
      <c r="D174" s="134"/>
      <c r="E174" s="132"/>
      <c r="F174" s="235"/>
      <c r="G174" s="132"/>
      <c r="H174" s="133"/>
      <c r="I174" s="133"/>
      <c r="J174" s="135"/>
      <c r="K174" s="236"/>
      <c r="L174" s="236"/>
      <c r="M174" s="237"/>
      <c r="N174" s="238"/>
      <c r="O174" s="144"/>
      <c r="P174" s="197"/>
      <c r="Q174" s="304"/>
      <c r="R174" s="194"/>
      <c r="S174" s="11"/>
      <c r="T174" s="239"/>
      <c r="U174" s="136"/>
      <c r="V174" s="240"/>
      <c r="W174" s="142"/>
      <c r="X174" s="137"/>
      <c r="Y174" s="145"/>
      <c r="Z174" s="189"/>
      <c r="AA174" s="187"/>
      <c r="AB174" s="319"/>
      <c r="AC174" s="202">
        <f t="shared" si="12"/>
        <v>0</v>
      </c>
      <c r="AF174" s="153">
        <f t="shared" si="13"/>
        <v>0</v>
      </c>
      <c r="AN174" s="124">
        <f t="shared" si="14"/>
        <v>0</v>
      </c>
      <c r="AS174">
        <f t="shared" si="15"/>
        <v>0</v>
      </c>
      <c r="AT174" s="166">
        <f t="shared" si="16"/>
        <v>672707</v>
      </c>
      <c r="AU174" s="353">
        <f t="shared" si="17"/>
        <v>0</v>
      </c>
      <c r="AV174" s="18"/>
    </row>
    <row r="175" spans="2:48">
      <c r="B175" s="11"/>
      <c r="C175" s="310"/>
      <c r="D175" s="134"/>
      <c r="E175" s="132"/>
      <c r="F175" s="235"/>
      <c r="G175" s="132"/>
      <c r="H175" s="133"/>
      <c r="I175" s="133"/>
      <c r="J175" s="135"/>
      <c r="K175" s="236"/>
      <c r="L175" s="236"/>
      <c r="M175" s="237"/>
      <c r="N175" s="238"/>
      <c r="O175" s="144"/>
      <c r="P175" s="197"/>
      <c r="Q175" s="304"/>
      <c r="R175" s="194"/>
      <c r="S175" s="11"/>
      <c r="T175" s="239"/>
      <c r="U175" s="136"/>
      <c r="V175" s="240"/>
      <c r="W175" s="142"/>
      <c r="X175" s="137"/>
      <c r="Y175" s="145"/>
      <c r="Z175" s="189"/>
      <c r="AA175" s="187"/>
      <c r="AB175" s="319"/>
      <c r="AC175" s="202">
        <f t="shared" si="12"/>
        <v>0</v>
      </c>
      <c r="AF175" s="153">
        <f t="shared" si="13"/>
        <v>0</v>
      </c>
      <c r="AN175" s="124">
        <f t="shared" si="14"/>
        <v>0</v>
      </c>
      <c r="AS175">
        <f t="shared" si="15"/>
        <v>0</v>
      </c>
      <c r="AT175" s="166">
        <f t="shared" si="16"/>
        <v>672707</v>
      </c>
      <c r="AU175" s="353">
        <f t="shared" si="17"/>
        <v>0</v>
      </c>
      <c r="AV175" s="18"/>
    </row>
    <row r="176" spans="2:48">
      <c r="B176" s="11"/>
      <c r="C176" s="310"/>
      <c r="D176" s="134"/>
      <c r="E176" s="132"/>
      <c r="F176" s="235"/>
      <c r="G176" s="132"/>
      <c r="H176" s="133"/>
      <c r="I176" s="133"/>
      <c r="J176" s="135"/>
      <c r="K176" s="236"/>
      <c r="L176" s="236"/>
      <c r="M176" s="237"/>
      <c r="N176" s="238"/>
      <c r="O176" s="144"/>
      <c r="P176" s="197"/>
      <c r="Q176" s="304"/>
      <c r="R176" s="194"/>
      <c r="S176" s="11"/>
      <c r="T176" s="239"/>
      <c r="U176" s="136"/>
      <c r="V176" s="240"/>
      <c r="W176" s="142"/>
      <c r="X176" s="137"/>
      <c r="Y176" s="145"/>
      <c r="Z176" s="189"/>
      <c r="AA176" s="187"/>
      <c r="AB176" s="319"/>
      <c r="AC176" s="202">
        <f t="shared" si="12"/>
        <v>0</v>
      </c>
      <c r="AF176" s="153">
        <f t="shared" si="13"/>
        <v>0</v>
      </c>
      <c r="AN176" s="124">
        <f t="shared" si="14"/>
        <v>0</v>
      </c>
      <c r="AS176">
        <f t="shared" si="15"/>
        <v>0</v>
      </c>
      <c r="AT176" s="166">
        <f t="shared" si="16"/>
        <v>672707</v>
      </c>
      <c r="AU176" s="353">
        <f t="shared" si="17"/>
        <v>0</v>
      </c>
      <c r="AV176" s="18"/>
    </row>
    <row r="177" spans="2:48">
      <c r="B177" s="11"/>
      <c r="C177" s="310"/>
      <c r="D177" s="134"/>
      <c r="E177" s="132"/>
      <c r="F177" s="235"/>
      <c r="G177" s="132"/>
      <c r="H177" s="133"/>
      <c r="I177" s="133"/>
      <c r="J177" s="135"/>
      <c r="K177" s="236"/>
      <c r="L177" s="236"/>
      <c r="M177" s="237"/>
      <c r="N177" s="238"/>
      <c r="O177" s="144"/>
      <c r="P177" s="197"/>
      <c r="Q177" s="304"/>
      <c r="R177" s="194"/>
      <c r="S177" s="11"/>
      <c r="T177" s="239"/>
      <c r="U177" s="136"/>
      <c r="V177" s="240"/>
      <c r="W177" s="142"/>
      <c r="X177" s="137"/>
      <c r="Y177" s="145"/>
      <c r="Z177" s="189"/>
      <c r="AA177" s="187"/>
      <c r="AB177" s="319"/>
      <c r="AC177" s="202">
        <f t="shared" si="12"/>
        <v>0</v>
      </c>
      <c r="AF177" s="153">
        <f t="shared" si="13"/>
        <v>0</v>
      </c>
      <c r="AN177" s="124">
        <f t="shared" si="14"/>
        <v>0</v>
      </c>
      <c r="AS177">
        <f t="shared" si="15"/>
        <v>0</v>
      </c>
      <c r="AT177" s="166">
        <f t="shared" si="16"/>
        <v>672707</v>
      </c>
      <c r="AU177" s="353">
        <f t="shared" si="17"/>
        <v>0</v>
      </c>
      <c r="AV177" s="18"/>
    </row>
    <row r="178" spans="2:48">
      <c r="B178" s="11"/>
      <c r="C178" s="310"/>
      <c r="D178" s="134"/>
      <c r="E178" s="132"/>
      <c r="F178" s="235"/>
      <c r="G178" s="132"/>
      <c r="H178" s="133"/>
      <c r="I178" s="133"/>
      <c r="J178" s="135"/>
      <c r="K178" s="236"/>
      <c r="L178" s="236"/>
      <c r="M178" s="237"/>
      <c r="N178" s="238"/>
      <c r="O178" s="144"/>
      <c r="P178" s="197"/>
      <c r="Q178" s="304"/>
      <c r="R178" s="194"/>
      <c r="S178" s="11"/>
      <c r="T178" s="239"/>
      <c r="U178" s="136"/>
      <c r="V178" s="240"/>
      <c r="W178" s="142"/>
      <c r="X178" s="137"/>
      <c r="Y178" s="145"/>
      <c r="Z178" s="189"/>
      <c r="AA178" s="187"/>
      <c r="AB178" s="319"/>
      <c r="AC178" s="202">
        <f t="shared" si="12"/>
        <v>0</v>
      </c>
      <c r="AF178" s="153">
        <f t="shared" si="13"/>
        <v>0</v>
      </c>
      <c r="AN178" s="124">
        <f t="shared" si="14"/>
        <v>0</v>
      </c>
      <c r="AS178">
        <f t="shared" si="15"/>
        <v>0</v>
      </c>
      <c r="AT178" s="166">
        <f t="shared" si="16"/>
        <v>672707</v>
      </c>
      <c r="AU178" s="353">
        <f t="shared" si="17"/>
        <v>0</v>
      </c>
      <c r="AV178" s="18"/>
    </row>
    <row r="179" spans="2:48">
      <c r="B179" s="11"/>
      <c r="C179" s="310"/>
      <c r="D179" s="134"/>
      <c r="E179" s="132"/>
      <c r="F179" s="235"/>
      <c r="G179" s="132"/>
      <c r="H179" s="133"/>
      <c r="I179" s="133"/>
      <c r="J179" s="135"/>
      <c r="K179" s="236"/>
      <c r="L179" s="236"/>
      <c r="M179" s="237"/>
      <c r="N179" s="238"/>
      <c r="O179" s="144"/>
      <c r="P179" s="197"/>
      <c r="Q179" s="304"/>
      <c r="R179" s="194"/>
      <c r="S179" s="11"/>
      <c r="T179" s="239"/>
      <c r="U179" s="136"/>
      <c r="V179" s="240"/>
      <c r="W179" s="142"/>
      <c r="X179" s="137"/>
      <c r="Y179" s="145"/>
      <c r="Z179" s="189"/>
      <c r="AA179" s="187"/>
      <c r="AB179" s="319"/>
      <c r="AC179" s="202">
        <f t="shared" si="12"/>
        <v>0</v>
      </c>
      <c r="AF179" s="153">
        <f t="shared" si="13"/>
        <v>0</v>
      </c>
      <c r="AN179" s="124">
        <f t="shared" si="14"/>
        <v>0</v>
      </c>
      <c r="AS179">
        <f t="shared" si="15"/>
        <v>0</v>
      </c>
      <c r="AT179" s="166">
        <f t="shared" si="16"/>
        <v>672707</v>
      </c>
      <c r="AU179" s="353">
        <f t="shared" si="17"/>
        <v>0</v>
      </c>
      <c r="AV179" s="18"/>
    </row>
    <row r="180" spans="2:48">
      <c r="B180" s="11"/>
      <c r="C180" s="310"/>
      <c r="D180" s="134"/>
      <c r="E180" s="132"/>
      <c r="F180" s="235"/>
      <c r="G180" s="132"/>
      <c r="H180" s="133"/>
      <c r="I180" s="133"/>
      <c r="J180" s="135"/>
      <c r="K180" s="236"/>
      <c r="L180" s="236"/>
      <c r="M180" s="237"/>
      <c r="N180" s="238"/>
      <c r="O180" s="144"/>
      <c r="P180" s="197"/>
      <c r="Q180" s="304"/>
      <c r="R180" s="194"/>
      <c r="S180" s="11"/>
      <c r="T180" s="239"/>
      <c r="U180" s="136"/>
      <c r="V180" s="240"/>
      <c r="W180" s="142"/>
      <c r="X180" s="137"/>
      <c r="Y180" s="145"/>
      <c r="Z180" s="189"/>
      <c r="AA180" s="187"/>
      <c r="AB180" s="319"/>
      <c r="AC180" s="202">
        <f t="shared" si="12"/>
        <v>0</v>
      </c>
      <c r="AF180" s="153">
        <f t="shared" si="13"/>
        <v>0</v>
      </c>
      <c r="AN180" s="124">
        <f t="shared" si="14"/>
        <v>0</v>
      </c>
      <c r="AS180">
        <f t="shared" si="15"/>
        <v>0</v>
      </c>
      <c r="AT180" s="166">
        <f t="shared" si="16"/>
        <v>672707</v>
      </c>
      <c r="AU180" s="353">
        <f t="shared" si="17"/>
        <v>0</v>
      </c>
      <c r="AV180" s="18"/>
    </row>
    <row r="181" spans="2:48">
      <c r="B181" s="11"/>
      <c r="C181" s="310"/>
      <c r="D181" s="134"/>
      <c r="E181" s="132"/>
      <c r="F181" s="235"/>
      <c r="G181" s="132"/>
      <c r="H181" s="133"/>
      <c r="I181" s="133"/>
      <c r="J181" s="135"/>
      <c r="K181" s="236"/>
      <c r="L181" s="236"/>
      <c r="M181" s="237"/>
      <c r="N181" s="238"/>
      <c r="O181" s="144"/>
      <c r="P181" s="197"/>
      <c r="Q181" s="304"/>
      <c r="R181" s="194"/>
      <c r="S181" s="11"/>
      <c r="T181" s="239"/>
      <c r="U181" s="136"/>
      <c r="V181" s="240"/>
      <c r="W181" s="142"/>
      <c r="X181" s="137"/>
      <c r="Y181" s="145"/>
      <c r="Z181" s="189"/>
      <c r="AA181" s="187"/>
      <c r="AB181" s="319"/>
      <c r="AC181" s="202">
        <f t="shared" si="12"/>
        <v>0</v>
      </c>
      <c r="AF181" s="153">
        <f t="shared" si="13"/>
        <v>0</v>
      </c>
      <c r="AN181" s="124">
        <f t="shared" si="14"/>
        <v>0</v>
      </c>
      <c r="AS181">
        <f t="shared" si="15"/>
        <v>0</v>
      </c>
      <c r="AT181" s="166">
        <f t="shared" si="16"/>
        <v>672707</v>
      </c>
      <c r="AU181" s="353">
        <f t="shared" si="17"/>
        <v>0</v>
      </c>
      <c r="AV181" s="18"/>
    </row>
    <row r="182" spans="2:48">
      <c r="B182" s="11"/>
      <c r="C182" s="310"/>
      <c r="D182" s="134"/>
      <c r="E182" s="132"/>
      <c r="F182" s="235"/>
      <c r="G182" s="132"/>
      <c r="H182" s="133"/>
      <c r="I182" s="133"/>
      <c r="J182" s="135"/>
      <c r="K182" s="236"/>
      <c r="L182" s="236"/>
      <c r="M182" s="237"/>
      <c r="N182" s="238"/>
      <c r="O182" s="144"/>
      <c r="P182" s="197"/>
      <c r="Q182" s="304"/>
      <c r="R182" s="194"/>
      <c r="S182" s="11"/>
      <c r="T182" s="239"/>
      <c r="U182" s="136"/>
      <c r="V182" s="240"/>
      <c r="W182" s="142"/>
      <c r="X182" s="137"/>
      <c r="Y182" s="145"/>
      <c r="Z182" s="189"/>
      <c r="AA182" s="187"/>
      <c r="AB182" s="319"/>
      <c r="AC182" s="202">
        <f t="shared" si="12"/>
        <v>0</v>
      </c>
      <c r="AF182" s="153">
        <f t="shared" si="13"/>
        <v>0</v>
      </c>
      <c r="AN182" s="124">
        <f t="shared" si="14"/>
        <v>0</v>
      </c>
      <c r="AS182">
        <f t="shared" si="15"/>
        <v>0</v>
      </c>
      <c r="AT182" s="166">
        <f t="shared" si="16"/>
        <v>672707</v>
      </c>
      <c r="AU182" s="353">
        <f t="shared" si="17"/>
        <v>0</v>
      </c>
      <c r="AV182" s="18"/>
    </row>
    <row r="183" spans="2:48">
      <c r="B183" s="11"/>
      <c r="C183" s="310"/>
      <c r="D183" s="134"/>
      <c r="E183" s="132"/>
      <c r="F183" s="235"/>
      <c r="G183" s="132"/>
      <c r="H183" s="133"/>
      <c r="I183" s="133"/>
      <c r="J183" s="135"/>
      <c r="K183" s="236"/>
      <c r="L183" s="236"/>
      <c r="M183" s="237"/>
      <c r="N183" s="238"/>
      <c r="O183" s="144"/>
      <c r="P183" s="197"/>
      <c r="Q183" s="304"/>
      <c r="R183" s="194"/>
      <c r="S183" s="11"/>
      <c r="T183" s="239"/>
      <c r="U183" s="136"/>
      <c r="V183" s="240"/>
      <c r="W183" s="142"/>
      <c r="X183" s="137"/>
      <c r="Y183" s="145"/>
      <c r="Z183" s="189"/>
      <c r="AA183" s="187"/>
      <c r="AB183" s="319"/>
      <c r="AC183" s="202">
        <f t="shared" si="12"/>
        <v>0</v>
      </c>
      <c r="AF183" s="153">
        <f t="shared" si="13"/>
        <v>0</v>
      </c>
      <c r="AN183" s="124">
        <f t="shared" si="14"/>
        <v>0</v>
      </c>
      <c r="AS183">
        <f t="shared" si="15"/>
        <v>0</v>
      </c>
      <c r="AT183" s="166">
        <f t="shared" si="16"/>
        <v>672707</v>
      </c>
      <c r="AU183" s="353">
        <f t="shared" si="17"/>
        <v>0</v>
      </c>
      <c r="AV183" s="18"/>
    </row>
    <row r="184" spans="2:48">
      <c r="B184" s="11"/>
      <c r="C184" s="310"/>
      <c r="D184" s="134"/>
      <c r="E184" s="132"/>
      <c r="F184" s="235"/>
      <c r="G184" s="132"/>
      <c r="H184" s="133"/>
      <c r="I184" s="133"/>
      <c r="J184" s="135"/>
      <c r="K184" s="236"/>
      <c r="L184" s="236"/>
      <c r="M184" s="237"/>
      <c r="N184" s="238"/>
      <c r="O184" s="144"/>
      <c r="P184" s="197"/>
      <c r="Q184" s="304"/>
      <c r="R184" s="194"/>
      <c r="S184" s="11"/>
      <c r="T184" s="239"/>
      <c r="U184" s="136"/>
      <c r="V184" s="240"/>
      <c r="W184" s="142"/>
      <c r="X184" s="137"/>
      <c r="Y184" s="145"/>
      <c r="Z184" s="189"/>
      <c r="AA184" s="187"/>
      <c r="AB184" s="319"/>
      <c r="AC184" s="202">
        <f t="shared" si="12"/>
        <v>0</v>
      </c>
      <c r="AF184" s="153">
        <f t="shared" si="13"/>
        <v>0</v>
      </c>
      <c r="AN184" s="124">
        <f t="shared" si="14"/>
        <v>0</v>
      </c>
      <c r="AS184">
        <f t="shared" si="15"/>
        <v>0</v>
      </c>
      <c r="AT184" s="166">
        <f t="shared" si="16"/>
        <v>672707</v>
      </c>
      <c r="AU184" s="353">
        <f t="shared" si="17"/>
        <v>0</v>
      </c>
      <c r="AV184" s="18"/>
    </row>
    <row r="185" spans="2:48">
      <c r="B185" s="11"/>
      <c r="C185" s="310"/>
      <c r="D185" s="134"/>
      <c r="E185" s="132"/>
      <c r="F185" s="235"/>
      <c r="G185" s="132"/>
      <c r="H185" s="133"/>
      <c r="I185" s="133"/>
      <c r="J185" s="135"/>
      <c r="K185" s="236"/>
      <c r="L185" s="236"/>
      <c r="M185" s="237"/>
      <c r="N185" s="238"/>
      <c r="O185" s="144"/>
      <c r="P185" s="197"/>
      <c r="Q185" s="304"/>
      <c r="R185" s="194"/>
      <c r="S185" s="11"/>
      <c r="T185" s="239"/>
      <c r="U185" s="136"/>
      <c r="V185" s="240"/>
      <c r="W185" s="142"/>
      <c r="X185" s="137"/>
      <c r="Y185" s="145"/>
      <c r="Z185" s="189"/>
      <c r="AA185" s="187"/>
      <c r="AB185" s="319"/>
      <c r="AC185" s="202">
        <f t="shared" si="12"/>
        <v>0</v>
      </c>
      <c r="AF185" s="153">
        <f t="shared" si="13"/>
        <v>0</v>
      </c>
      <c r="AN185" s="124">
        <f t="shared" si="14"/>
        <v>0</v>
      </c>
      <c r="AS185">
        <f t="shared" si="15"/>
        <v>0</v>
      </c>
      <c r="AT185" s="166">
        <f t="shared" si="16"/>
        <v>672707</v>
      </c>
      <c r="AU185" s="353">
        <f t="shared" si="17"/>
        <v>0</v>
      </c>
      <c r="AV185" s="18"/>
    </row>
    <row r="186" spans="2:48">
      <c r="B186" s="11"/>
      <c r="C186" s="310"/>
      <c r="D186" s="134"/>
      <c r="E186" s="132"/>
      <c r="F186" s="235"/>
      <c r="G186" s="132"/>
      <c r="H186" s="133"/>
      <c r="I186" s="133"/>
      <c r="J186" s="135"/>
      <c r="K186" s="236"/>
      <c r="L186" s="236"/>
      <c r="M186" s="237"/>
      <c r="N186" s="238"/>
      <c r="O186" s="144"/>
      <c r="P186" s="197"/>
      <c r="Q186" s="304"/>
      <c r="R186" s="194"/>
      <c r="S186" s="11"/>
      <c r="T186" s="239"/>
      <c r="U186" s="136"/>
      <c r="V186" s="240"/>
      <c r="W186" s="142"/>
      <c r="X186" s="137"/>
      <c r="Y186" s="145"/>
      <c r="Z186" s="189"/>
      <c r="AA186" s="187"/>
      <c r="AB186" s="319"/>
      <c r="AC186" s="202">
        <f t="shared" si="12"/>
        <v>0</v>
      </c>
      <c r="AF186" s="153">
        <f t="shared" si="13"/>
        <v>0</v>
      </c>
      <c r="AN186" s="124">
        <f t="shared" si="14"/>
        <v>0</v>
      </c>
      <c r="AS186">
        <f t="shared" si="15"/>
        <v>0</v>
      </c>
      <c r="AT186" s="166">
        <f t="shared" si="16"/>
        <v>672707</v>
      </c>
      <c r="AU186" s="353">
        <f t="shared" si="17"/>
        <v>0</v>
      </c>
      <c r="AV186" s="18"/>
    </row>
    <row r="187" spans="2:48">
      <c r="B187" s="11"/>
      <c r="C187" s="310"/>
      <c r="D187" s="134"/>
      <c r="E187" s="132"/>
      <c r="F187" s="235"/>
      <c r="G187" s="132"/>
      <c r="H187" s="133"/>
      <c r="I187" s="133"/>
      <c r="J187" s="135"/>
      <c r="K187" s="236"/>
      <c r="L187" s="236"/>
      <c r="M187" s="237"/>
      <c r="N187" s="238"/>
      <c r="O187" s="144"/>
      <c r="P187" s="197"/>
      <c r="Q187" s="304"/>
      <c r="R187" s="194"/>
      <c r="S187" s="11"/>
      <c r="T187" s="239"/>
      <c r="U187" s="136"/>
      <c r="V187" s="240"/>
      <c r="W187" s="142"/>
      <c r="X187" s="137"/>
      <c r="Y187" s="145"/>
      <c r="Z187" s="189"/>
      <c r="AA187" s="187"/>
      <c r="AB187" s="319"/>
      <c r="AC187" s="202">
        <f t="shared" si="12"/>
        <v>0</v>
      </c>
      <c r="AF187" s="153">
        <f t="shared" si="13"/>
        <v>0</v>
      </c>
      <c r="AN187" s="124">
        <f t="shared" si="14"/>
        <v>0</v>
      </c>
      <c r="AS187">
        <f t="shared" si="15"/>
        <v>0</v>
      </c>
      <c r="AT187" s="166">
        <f t="shared" si="16"/>
        <v>672707</v>
      </c>
      <c r="AU187" s="353">
        <f t="shared" si="17"/>
        <v>0</v>
      </c>
      <c r="AV187" s="18"/>
    </row>
    <row r="188" spans="2:48">
      <c r="B188" s="11"/>
      <c r="C188" s="310"/>
      <c r="D188" s="134"/>
      <c r="E188" s="132"/>
      <c r="F188" s="235"/>
      <c r="G188" s="132"/>
      <c r="H188" s="133"/>
      <c r="I188" s="133"/>
      <c r="J188" s="135"/>
      <c r="K188" s="236"/>
      <c r="L188" s="236"/>
      <c r="M188" s="237"/>
      <c r="N188" s="238"/>
      <c r="O188" s="144"/>
      <c r="P188" s="197"/>
      <c r="Q188" s="304"/>
      <c r="R188" s="194"/>
      <c r="S188" s="11"/>
      <c r="T188" s="239"/>
      <c r="U188" s="136"/>
      <c r="V188" s="240"/>
      <c r="W188" s="142"/>
      <c r="X188" s="137"/>
      <c r="Y188" s="145"/>
      <c r="Z188" s="189"/>
      <c r="AA188" s="187"/>
      <c r="AB188" s="319"/>
      <c r="AC188" s="202">
        <f t="shared" si="12"/>
        <v>0</v>
      </c>
      <c r="AF188" s="153">
        <f t="shared" si="13"/>
        <v>0</v>
      </c>
      <c r="AN188" s="124">
        <f t="shared" si="14"/>
        <v>0</v>
      </c>
      <c r="AS188">
        <f t="shared" si="15"/>
        <v>0</v>
      </c>
      <c r="AT188" s="166">
        <f t="shared" si="16"/>
        <v>672707</v>
      </c>
      <c r="AU188" s="353">
        <f t="shared" si="17"/>
        <v>0</v>
      </c>
      <c r="AV188" s="18"/>
    </row>
    <row r="189" spans="2:48">
      <c r="B189" s="11"/>
      <c r="C189" s="310"/>
      <c r="D189" s="134"/>
      <c r="E189" s="132"/>
      <c r="F189" s="235"/>
      <c r="G189" s="132"/>
      <c r="H189" s="133"/>
      <c r="I189" s="133"/>
      <c r="J189" s="135"/>
      <c r="K189" s="236"/>
      <c r="L189" s="236"/>
      <c r="M189" s="237"/>
      <c r="N189" s="238"/>
      <c r="O189" s="144"/>
      <c r="P189" s="197"/>
      <c r="Q189" s="304"/>
      <c r="R189" s="194"/>
      <c r="S189" s="11"/>
      <c r="T189" s="239"/>
      <c r="U189" s="136"/>
      <c r="V189" s="240"/>
      <c r="W189" s="142"/>
      <c r="X189" s="137"/>
      <c r="Y189" s="145"/>
      <c r="Z189" s="189"/>
      <c r="AA189" s="187"/>
      <c r="AB189" s="319"/>
      <c r="AC189" s="202">
        <f t="shared" si="12"/>
        <v>0</v>
      </c>
      <c r="AF189" s="153">
        <f t="shared" si="13"/>
        <v>0</v>
      </c>
      <c r="AN189" s="124">
        <f t="shared" si="14"/>
        <v>0</v>
      </c>
      <c r="AS189">
        <f t="shared" si="15"/>
        <v>0</v>
      </c>
      <c r="AT189" s="166">
        <f t="shared" si="16"/>
        <v>672707</v>
      </c>
      <c r="AU189" s="353">
        <f t="shared" si="17"/>
        <v>0</v>
      </c>
      <c r="AV189" s="18"/>
    </row>
    <row r="190" spans="2:48">
      <c r="B190" s="11"/>
      <c r="C190" s="310"/>
      <c r="D190" s="134"/>
      <c r="E190" s="132"/>
      <c r="F190" s="235"/>
      <c r="G190" s="132"/>
      <c r="H190" s="133"/>
      <c r="I190" s="133"/>
      <c r="J190" s="135"/>
      <c r="K190" s="236"/>
      <c r="L190" s="236"/>
      <c r="M190" s="237"/>
      <c r="N190" s="238"/>
      <c r="O190" s="144"/>
      <c r="P190" s="197"/>
      <c r="Q190" s="304"/>
      <c r="R190" s="194"/>
      <c r="S190" s="11"/>
      <c r="T190" s="239"/>
      <c r="U190" s="136"/>
      <c r="V190" s="240"/>
      <c r="W190" s="142"/>
      <c r="X190" s="137"/>
      <c r="Y190" s="145"/>
      <c r="Z190" s="189"/>
      <c r="AA190" s="187"/>
      <c r="AB190" s="319"/>
      <c r="AC190" s="202">
        <f t="shared" si="12"/>
        <v>0</v>
      </c>
      <c r="AF190" s="153">
        <f t="shared" si="13"/>
        <v>0</v>
      </c>
      <c r="AN190" s="124">
        <f t="shared" si="14"/>
        <v>0</v>
      </c>
      <c r="AS190">
        <f t="shared" si="15"/>
        <v>0</v>
      </c>
      <c r="AT190" s="166">
        <f t="shared" si="16"/>
        <v>672707</v>
      </c>
      <c r="AU190" s="353">
        <f t="shared" si="17"/>
        <v>0</v>
      </c>
      <c r="AV190" s="18"/>
    </row>
    <row r="191" spans="2:48">
      <c r="B191" s="11"/>
      <c r="C191" s="310"/>
      <c r="D191" s="134"/>
      <c r="E191" s="132"/>
      <c r="F191" s="235"/>
      <c r="G191" s="132"/>
      <c r="H191" s="133"/>
      <c r="I191" s="133"/>
      <c r="J191" s="135"/>
      <c r="K191" s="236"/>
      <c r="L191" s="236"/>
      <c r="M191" s="237"/>
      <c r="N191" s="238"/>
      <c r="O191" s="144"/>
      <c r="P191" s="197"/>
      <c r="Q191" s="304"/>
      <c r="R191" s="194"/>
      <c r="S191" s="11"/>
      <c r="T191" s="239"/>
      <c r="U191" s="136"/>
      <c r="V191" s="240"/>
      <c r="W191" s="142"/>
      <c r="X191" s="137"/>
      <c r="Y191" s="145"/>
      <c r="Z191" s="189"/>
      <c r="AA191" s="187"/>
      <c r="AB191" s="319"/>
      <c r="AC191" s="202">
        <f t="shared" si="12"/>
        <v>0</v>
      </c>
      <c r="AF191" s="153">
        <f t="shared" si="13"/>
        <v>0</v>
      </c>
      <c r="AN191" s="124">
        <f t="shared" si="14"/>
        <v>0</v>
      </c>
      <c r="AS191">
        <f t="shared" si="15"/>
        <v>0</v>
      </c>
      <c r="AT191" s="166">
        <f t="shared" si="16"/>
        <v>672707</v>
      </c>
      <c r="AU191" s="353">
        <f t="shared" si="17"/>
        <v>0</v>
      </c>
      <c r="AV191" s="18"/>
    </row>
    <row r="192" spans="2:48">
      <c r="B192" s="11"/>
      <c r="C192" s="310"/>
      <c r="D192" s="134"/>
      <c r="E192" s="132"/>
      <c r="F192" s="235"/>
      <c r="G192" s="132"/>
      <c r="H192" s="133"/>
      <c r="I192" s="133"/>
      <c r="J192" s="135"/>
      <c r="K192" s="236"/>
      <c r="L192" s="236"/>
      <c r="M192" s="237"/>
      <c r="N192" s="238"/>
      <c r="O192" s="144"/>
      <c r="P192" s="197"/>
      <c r="Q192" s="304"/>
      <c r="R192" s="194"/>
      <c r="S192" s="11"/>
      <c r="T192" s="239"/>
      <c r="U192" s="136"/>
      <c r="V192" s="240"/>
      <c r="W192" s="142"/>
      <c r="X192" s="137"/>
      <c r="Y192" s="145"/>
      <c r="Z192" s="189"/>
      <c r="AA192" s="187"/>
      <c r="AB192" s="319"/>
      <c r="AC192" s="202">
        <f t="shared" si="12"/>
        <v>0</v>
      </c>
      <c r="AF192" s="153">
        <f t="shared" si="13"/>
        <v>0</v>
      </c>
      <c r="AN192" s="124">
        <f t="shared" si="14"/>
        <v>0</v>
      </c>
      <c r="AS192">
        <f t="shared" si="15"/>
        <v>0</v>
      </c>
      <c r="AT192" s="166">
        <f t="shared" si="16"/>
        <v>672707</v>
      </c>
      <c r="AU192" s="353">
        <f t="shared" si="17"/>
        <v>0</v>
      </c>
      <c r="AV192" s="18"/>
    </row>
    <row r="193" spans="2:48">
      <c r="B193" s="11"/>
      <c r="C193" s="310"/>
      <c r="D193" s="134"/>
      <c r="E193" s="132"/>
      <c r="F193" s="235"/>
      <c r="G193" s="132"/>
      <c r="H193" s="133"/>
      <c r="I193" s="133"/>
      <c r="J193" s="135"/>
      <c r="K193" s="236"/>
      <c r="L193" s="236"/>
      <c r="M193" s="237"/>
      <c r="N193" s="238"/>
      <c r="O193" s="144"/>
      <c r="P193" s="197"/>
      <c r="Q193" s="304"/>
      <c r="R193" s="194"/>
      <c r="S193" s="11"/>
      <c r="T193" s="239"/>
      <c r="U193" s="136"/>
      <c r="V193" s="240"/>
      <c r="W193" s="142"/>
      <c r="X193" s="137"/>
      <c r="Y193" s="145"/>
      <c r="Z193" s="189"/>
      <c r="AA193" s="187"/>
      <c r="AB193" s="319"/>
      <c r="AC193" s="202">
        <f t="shared" si="12"/>
        <v>0</v>
      </c>
      <c r="AF193" s="153">
        <f t="shared" si="13"/>
        <v>0</v>
      </c>
      <c r="AN193" s="124">
        <f t="shared" si="14"/>
        <v>0</v>
      </c>
      <c r="AS193">
        <f t="shared" si="15"/>
        <v>0</v>
      </c>
      <c r="AT193" s="166">
        <f t="shared" si="16"/>
        <v>672707</v>
      </c>
      <c r="AU193" s="353">
        <f t="shared" si="17"/>
        <v>0</v>
      </c>
      <c r="AV193" s="18"/>
    </row>
    <row r="194" spans="2:48">
      <c r="B194" s="11"/>
      <c r="C194" s="310"/>
      <c r="D194" s="134"/>
      <c r="E194" s="132"/>
      <c r="F194" s="235"/>
      <c r="G194" s="132"/>
      <c r="H194" s="133"/>
      <c r="I194" s="133"/>
      <c r="J194" s="135"/>
      <c r="K194" s="236"/>
      <c r="L194" s="236"/>
      <c r="M194" s="237"/>
      <c r="N194" s="238"/>
      <c r="O194" s="144"/>
      <c r="P194" s="197"/>
      <c r="Q194" s="304"/>
      <c r="R194" s="194"/>
      <c r="S194" s="11"/>
      <c r="T194" s="239"/>
      <c r="U194" s="136"/>
      <c r="V194" s="240"/>
      <c r="W194" s="142"/>
      <c r="X194" s="137"/>
      <c r="Y194" s="145"/>
      <c r="Z194" s="189"/>
      <c r="AA194" s="187"/>
      <c r="AB194" s="319"/>
      <c r="AC194" s="202">
        <f t="shared" si="12"/>
        <v>0</v>
      </c>
      <c r="AF194" s="153">
        <f t="shared" si="13"/>
        <v>0</v>
      </c>
      <c r="AN194" s="124">
        <f t="shared" si="14"/>
        <v>0</v>
      </c>
      <c r="AS194">
        <f t="shared" si="15"/>
        <v>0</v>
      </c>
      <c r="AT194" s="166">
        <f t="shared" si="16"/>
        <v>672707</v>
      </c>
      <c r="AU194" s="353">
        <f t="shared" si="17"/>
        <v>0</v>
      </c>
      <c r="AV194" s="18"/>
    </row>
    <row r="195" spans="2:48">
      <c r="B195" s="11"/>
      <c r="C195" s="310"/>
      <c r="D195" s="134"/>
      <c r="E195" s="132"/>
      <c r="F195" s="235"/>
      <c r="G195" s="132"/>
      <c r="H195" s="133"/>
      <c r="I195" s="133"/>
      <c r="J195" s="135"/>
      <c r="K195" s="236"/>
      <c r="L195" s="236"/>
      <c r="M195" s="237"/>
      <c r="N195" s="238"/>
      <c r="O195" s="144"/>
      <c r="P195" s="197"/>
      <c r="Q195" s="304"/>
      <c r="R195" s="194"/>
      <c r="S195" s="11"/>
      <c r="T195" s="239"/>
      <c r="U195" s="136"/>
      <c r="V195" s="240"/>
      <c r="W195" s="142"/>
      <c r="X195" s="137"/>
      <c r="Y195" s="145"/>
      <c r="Z195" s="189"/>
      <c r="AA195" s="187"/>
      <c r="AB195" s="319"/>
      <c r="AC195" s="202">
        <f t="shared" si="12"/>
        <v>0</v>
      </c>
      <c r="AF195" s="153">
        <f t="shared" si="13"/>
        <v>0</v>
      </c>
      <c r="AN195" s="124">
        <f t="shared" si="14"/>
        <v>0</v>
      </c>
      <c r="AS195">
        <f t="shared" si="15"/>
        <v>0</v>
      </c>
      <c r="AT195" s="166">
        <f t="shared" si="16"/>
        <v>672707</v>
      </c>
      <c r="AU195" s="353">
        <f t="shared" si="17"/>
        <v>0</v>
      </c>
      <c r="AV195" s="18"/>
    </row>
    <row r="196" spans="2:48">
      <c r="B196" s="11"/>
      <c r="C196" s="310"/>
      <c r="D196" s="134"/>
      <c r="E196" s="132"/>
      <c r="F196" s="235"/>
      <c r="G196" s="132"/>
      <c r="H196" s="133"/>
      <c r="I196" s="133"/>
      <c r="J196" s="135"/>
      <c r="K196" s="236"/>
      <c r="L196" s="236"/>
      <c r="M196" s="237"/>
      <c r="N196" s="238"/>
      <c r="O196" s="144"/>
      <c r="P196" s="197"/>
      <c r="Q196" s="304"/>
      <c r="R196" s="194"/>
      <c r="S196" s="11"/>
      <c r="T196" s="239"/>
      <c r="U196" s="136"/>
      <c r="V196" s="240"/>
      <c r="W196" s="142"/>
      <c r="X196" s="137"/>
      <c r="Y196" s="145"/>
      <c r="Z196" s="189"/>
      <c r="AA196" s="187"/>
      <c r="AB196" s="319"/>
      <c r="AC196" s="202">
        <f t="shared" ref="AC196:AC259" si="18">P196</f>
        <v>0</v>
      </c>
      <c r="AF196" s="153">
        <f t="shared" ref="AF196:AF259" si="19">R196</f>
        <v>0</v>
      </c>
      <c r="AN196" s="124">
        <f t="shared" ref="AN196:AN259" si="20">C196</f>
        <v>0</v>
      </c>
      <c r="AS196">
        <f t="shared" ref="AS196:AS259" si="21">S196</f>
        <v>0</v>
      </c>
      <c r="AT196" s="166">
        <f t="shared" ref="AT196:AT259" si="22">VLOOKUP(AS:AS,AW$1:AX$2,2,0)</f>
        <v>672707</v>
      </c>
      <c r="AU196" s="353">
        <f t="shared" si="17"/>
        <v>0</v>
      </c>
      <c r="AV196" s="18"/>
    </row>
    <row r="197" spans="2:48">
      <c r="B197" s="11"/>
      <c r="C197" s="310"/>
      <c r="D197" s="134"/>
      <c r="E197" s="132"/>
      <c r="F197" s="235"/>
      <c r="G197" s="132"/>
      <c r="H197" s="133"/>
      <c r="I197" s="133"/>
      <c r="J197" s="135"/>
      <c r="K197" s="236"/>
      <c r="L197" s="236"/>
      <c r="M197" s="237"/>
      <c r="N197" s="238"/>
      <c r="O197" s="144"/>
      <c r="P197" s="197"/>
      <c r="Q197" s="304"/>
      <c r="R197" s="194"/>
      <c r="S197" s="11"/>
      <c r="T197" s="239"/>
      <c r="U197" s="136"/>
      <c r="V197" s="240"/>
      <c r="W197" s="142"/>
      <c r="X197" s="137"/>
      <c r="Y197" s="145"/>
      <c r="Z197" s="189"/>
      <c r="AA197" s="187"/>
      <c r="AB197" s="319"/>
      <c r="AC197" s="202">
        <f t="shared" si="18"/>
        <v>0</v>
      </c>
      <c r="AF197" s="153">
        <f t="shared" si="19"/>
        <v>0</v>
      </c>
      <c r="AN197" s="124">
        <f t="shared" si="20"/>
        <v>0</v>
      </c>
      <c r="AS197">
        <f t="shared" si="21"/>
        <v>0</v>
      </c>
      <c r="AT197" s="166">
        <f t="shared" si="22"/>
        <v>672707</v>
      </c>
      <c r="AU197" s="353">
        <f t="shared" si="17"/>
        <v>0</v>
      </c>
      <c r="AV197" s="18"/>
    </row>
    <row r="198" spans="2:48">
      <c r="B198" s="11"/>
      <c r="C198" s="310"/>
      <c r="D198" s="134"/>
      <c r="E198" s="132"/>
      <c r="F198" s="235"/>
      <c r="G198" s="132"/>
      <c r="H198" s="133"/>
      <c r="I198" s="133"/>
      <c r="J198" s="135"/>
      <c r="K198" s="236"/>
      <c r="L198" s="236"/>
      <c r="M198" s="237"/>
      <c r="N198" s="238"/>
      <c r="O198" s="144"/>
      <c r="P198" s="197"/>
      <c r="Q198" s="304"/>
      <c r="R198" s="194"/>
      <c r="S198" s="11"/>
      <c r="T198" s="239"/>
      <c r="U198" s="136"/>
      <c r="V198" s="240"/>
      <c r="W198" s="142"/>
      <c r="X198" s="137"/>
      <c r="Y198" s="145"/>
      <c r="Z198" s="189"/>
      <c r="AA198" s="187"/>
      <c r="AB198" s="319"/>
      <c r="AC198" s="202">
        <f t="shared" si="18"/>
        <v>0</v>
      </c>
      <c r="AF198" s="153">
        <f t="shared" si="19"/>
        <v>0</v>
      </c>
      <c r="AN198" s="124">
        <f t="shared" si="20"/>
        <v>0</v>
      </c>
      <c r="AS198">
        <f t="shared" si="21"/>
        <v>0</v>
      </c>
      <c r="AT198" s="166">
        <f t="shared" si="22"/>
        <v>672707</v>
      </c>
      <c r="AU198" s="353">
        <f t="shared" si="17"/>
        <v>0</v>
      </c>
      <c r="AV198" s="18"/>
    </row>
    <row r="199" spans="2:48">
      <c r="B199" s="11"/>
      <c r="C199" s="310"/>
      <c r="D199" s="134"/>
      <c r="E199" s="132"/>
      <c r="F199" s="235"/>
      <c r="G199" s="132"/>
      <c r="H199" s="133"/>
      <c r="I199" s="133"/>
      <c r="J199" s="135"/>
      <c r="K199" s="236"/>
      <c r="L199" s="236"/>
      <c r="M199" s="237"/>
      <c r="N199" s="238"/>
      <c r="O199" s="144"/>
      <c r="P199" s="197"/>
      <c r="Q199" s="304"/>
      <c r="R199" s="194"/>
      <c r="S199" s="11"/>
      <c r="T199" s="239"/>
      <c r="U199" s="136"/>
      <c r="V199" s="240"/>
      <c r="W199" s="142"/>
      <c r="X199" s="137"/>
      <c r="Y199" s="145"/>
      <c r="Z199" s="189"/>
      <c r="AA199" s="187"/>
      <c r="AB199" s="319"/>
      <c r="AC199" s="202">
        <f t="shared" si="18"/>
        <v>0</v>
      </c>
      <c r="AF199" s="153">
        <f t="shared" si="19"/>
        <v>0</v>
      </c>
      <c r="AN199" s="124">
        <f t="shared" si="20"/>
        <v>0</v>
      </c>
      <c r="AS199">
        <f t="shared" si="21"/>
        <v>0</v>
      </c>
      <c r="AT199" s="166">
        <f t="shared" si="22"/>
        <v>672707</v>
      </c>
      <c r="AU199" s="353">
        <f t="shared" si="17"/>
        <v>0</v>
      </c>
      <c r="AV199" s="18"/>
    </row>
    <row r="200" spans="2:48">
      <c r="B200" s="11"/>
      <c r="C200" s="310"/>
      <c r="D200" s="134"/>
      <c r="E200" s="132"/>
      <c r="F200" s="235"/>
      <c r="G200" s="132"/>
      <c r="H200" s="133"/>
      <c r="I200" s="133"/>
      <c r="J200" s="135"/>
      <c r="K200" s="236"/>
      <c r="L200" s="236"/>
      <c r="M200" s="237"/>
      <c r="N200" s="238"/>
      <c r="O200" s="144"/>
      <c r="P200" s="197"/>
      <c r="Q200" s="304"/>
      <c r="R200" s="194"/>
      <c r="S200" s="11"/>
      <c r="T200" s="239"/>
      <c r="U200" s="136"/>
      <c r="V200" s="240"/>
      <c r="W200" s="142"/>
      <c r="X200" s="137"/>
      <c r="Y200" s="145"/>
      <c r="Z200" s="189"/>
      <c r="AA200" s="187"/>
      <c r="AB200" s="319"/>
      <c r="AC200" s="202">
        <f t="shared" si="18"/>
        <v>0</v>
      </c>
      <c r="AF200" s="153">
        <f t="shared" si="19"/>
        <v>0</v>
      </c>
      <c r="AN200" s="124">
        <f t="shared" si="20"/>
        <v>0</v>
      </c>
      <c r="AS200">
        <f t="shared" si="21"/>
        <v>0</v>
      </c>
      <c r="AT200" s="166">
        <f t="shared" si="22"/>
        <v>672707</v>
      </c>
      <c r="AU200" s="353">
        <f t="shared" si="17"/>
        <v>0</v>
      </c>
      <c r="AV200" s="18"/>
    </row>
    <row r="201" spans="2:48">
      <c r="B201" s="11"/>
      <c r="C201" s="310"/>
      <c r="D201" s="134"/>
      <c r="E201" s="132"/>
      <c r="F201" s="235"/>
      <c r="G201" s="132"/>
      <c r="H201" s="133"/>
      <c r="I201" s="133"/>
      <c r="J201" s="135"/>
      <c r="K201" s="236"/>
      <c r="L201" s="236"/>
      <c r="M201" s="237"/>
      <c r="N201" s="238"/>
      <c r="O201" s="144"/>
      <c r="P201" s="197"/>
      <c r="Q201" s="304"/>
      <c r="R201" s="194"/>
      <c r="S201" s="11"/>
      <c r="T201" s="239"/>
      <c r="U201" s="136"/>
      <c r="V201" s="240"/>
      <c r="W201" s="142"/>
      <c r="X201" s="137"/>
      <c r="Y201" s="145"/>
      <c r="Z201" s="189"/>
      <c r="AA201" s="187"/>
      <c r="AB201" s="319"/>
      <c r="AC201" s="202">
        <f t="shared" si="18"/>
        <v>0</v>
      </c>
      <c r="AF201" s="153">
        <f t="shared" si="19"/>
        <v>0</v>
      </c>
      <c r="AN201" s="124">
        <f t="shared" si="20"/>
        <v>0</v>
      </c>
      <c r="AS201">
        <f t="shared" si="21"/>
        <v>0</v>
      </c>
      <c r="AT201" s="166">
        <f t="shared" si="22"/>
        <v>672707</v>
      </c>
      <c r="AU201" s="353">
        <f t="shared" si="17"/>
        <v>0</v>
      </c>
      <c r="AV201" s="18"/>
    </row>
    <row r="202" spans="2:48">
      <c r="B202" s="11"/>
      <c r="C202" s="310"/>
      <c r="D202" s="134"/>
      <c r="E202" s="132"/>
      <c r="F202" s="235"/>
      <c r="G202" s="132"/>
      <c r="H202" s="133"/>
      <c r="I202" s="133"/>
      <c r="J202" s="135"/>
      <c r="K202" s="236"/>
      <c r="L202" s="236"/>
      <c r="M202" s="237"/>
      <c r="N202" s="238"/>
      <c r="O202" s="144"/>
      <c r="P202" s="197"/>
      <c r="Q202" s="304"/>
      <c r="R202" s="194"/>
      <c r="S202" s="11"/>
      <c r="T202" s="239"/>
      <c r="U202" s="136"/>
      <c r="V202" s="240"/>
      <c r="W202" s="142"/>
      <c r="X202" s="137"/>
      <c r="Y202" s="145"/>
      <c r="Z202" s="189"/>
      <c r="AA202" s="187"/>
      <c r="AB202" s="319"/>
      <c r="AC202" s="202">
        <f t="shared" si="18"/>
        <v>0</v>
      </c>
      <c r="AF202" s="153">
        <f t="shared" si="19"/>
        <v>0</v>
      </c>
      <c r="AN202" s="124">
        <f t="shared" si="20"/>
        <v>0</v>
      </c>
      <c r="AS202">
        <f t="shared" si="21"/>
        <v>0</v>
      </c>
      <c r="AT202" s="166">
        <f t="shared" si="22"/>
        <v>672707</v>
      </c>
      <c r="AU202" s="353">
        <f t="shared" si="17"/>
        <v>0</v>
      </c>
      <c r="AV202" s="18"/>
    </row>
    <row r="203" spans="2:48">
      <c r="B203" s="11"/>
      <c r="C203" s="310"/>
      <c r="D203" s="134"/>
      <c r="E203" s="132"/>
      <c r="F203" s="235"/>
      <c r="G203" s="132"/>
      <c r="H203" s="133"/>
      <c r="I203" s="133"/>
      <c r="J203" s="135"/>
      <c r="K203" s="236"/>
      <c r="L203" s="236"/>
      <c r="M203" s="237"/>
      <c r="N203" s="238"/>
      <c r="O203" s="144"/>
      <c r="P203" s="197"/>
      <c r="Q203" s="304"/>
      <c r="R203" s="194"/>
      <c r="S203" s="11"/>
      <c r="T203" s="239"/>
      <c r="U203" s="136"/>
      <c r="V203" s="240"/>
      <c r="W203" s="142"/>
      <c r="X203" s="137"/>
      <c r="Y203" s="145"/>
      <c r="Z203" s="189"/>
      <c r="AA203" s="187"/>
      <c r="AB203" s="319"/>
      <c r="AC203" s="202">
        <f t="shared" si="18"/>
        <v>0</v>
      </c>
      <c r="AF203" s="153">
        <f t="shared" si="19"/>
        <v>0</v>
      </c>
      <c r="AN203" s="124">
        <f t="shared" si="20"/>
        <v>0</v>
      </c>
      <c r="AS203">
        <f t="shared" si="21"/>
        <v>0</v>
      </c>
      <c r="AT203" s="166">
        <f t="shared" si="22"/>
        <v>672707</v>
      </c>
      <c r="AU203" s="353">
        <f t="shared" si="17"/>
        <v>0</v>
      </c>
      <c r="AV203" s="18"/>
    </row>
    <row r="204" spans="2:48">
      <c r="B204" s="11"/>
      <c r="C204" s="310"/>
      <c r="D204" s="134"/>
      <c r="E204" s="132"/>
      <c r="F204" s="235"/>
      <c r="G204" s="132"/>
      <c r="H204" s="133"/>
      <c r="I204" s="133"/>
      <c r="J204" s="135"/>
      <c r="K204" s="236"/>
      <c r="L204" s="236"/>
      <c r="M204" s="237"/>
      <c r="N204" s="238"/>
      <c r="O204" s="144"/>
      <c r="P204" s="197"/>
      <c r="Q204" s="304"/>
      <c r="R204" s="194"/>
      <c r="S204" s="11"/>
      <c r="T204" s="239"/>
      <c r="U204" s="136"/>
      <c r="V204" s="240"/>
      <c r="W204" s="142"/>
      <c r="X204" s="137"/>
      <c r="Y204" s="145"/>
      <c r="Z204" s="189"/>
      <c r="AA204" s="187"/>
      <c r="AB204" s="319"/>
      <c r="AC204" s="202">
        <f t="shared" si="18"/>
        <v>0</v>
      </c>
      <c r="AF204" s="153">
        <f t="shared" si="19"/>
        <v>0</v>
      </c>
      <c r="AN204" s="124">
        <f t="shared" si="20"/>
        <v>0</v>
      </c>
      <c r="AS204">
        <f t="shared" si="21"/>
        <v>0</v>
      </c>
      <c r="AT204" s="166">
        <f t="shared" si="22"/>
        <v>672707</v>
      </c>
      <c r="AU204" s="353">
        <f t="shared" si="17"/>
        <v>0</v>
      </c>
      <c r="AV204" s="18"/>
    </row>
    <row r="205" spans="2:48">
      <c r="B205" s="11"/>
      <c r="C205" s="310"/>
      <c r="D205" s="134"/>
      <c r="E205" s="132"/>
      <c r="F205" s="235"/>
      <c r="G205" s="132"/>
      <c r="H205" s="133"/>
      <c r="I205" s="133"/>
      <c r="J205" s="135"/>
      <c r="K205" s="236"/>
      <c r="L205" s="236"/>
      <c r="M205" s="237"/>
      <c r="N205" s="238"/>
      <c r="O205" s="144"/>
      <c r="P205" s="197"/>
      <c r="Q205" s="304"/>
      <c r="R205" s="194"/>
      <c r="S205" s="11"/>
      <c r="T205" s="239"/>
      <c r="U205" s="136"/>
      <c r="V205" s="240"/>
      <c r="W205" s="142"/>
      <c r="X205" s="137"/>
      <c r="Y205" s="145"/>
      <c r="Z205" s="189"/>
      <c r="AA205" s="187"/>
      <c r="AB205" s="319"/>
      <c r="AC205" s="202">
        <f t="shared" si="18"/>
        <v>0</v>
      </c>
      <c r="AF205" s="153">
        <f t="shared" si="19"/>
        <v>0</v>
      </c>
      <c r="AN205" s="124">
        <f t="shared" si="20"/>
        <v>0</v>
      </c>
      <c r="AS205">
        <f t="shared" si="21"/>
        <v>0</v>
      </c>
      <c r="AT205" s="166">
        <f t="shared" si="22"/>
        <v>672707</v>
      </c>
      <c r="AU205" s="353">
        <f t="shared" si="17"/>
        <v>0</v>
      </c>
      <c r="AV205" s="18"/>
    </row>
    <row r="206" spans="2:48">
      <c r="B206" s="11"/>
      <c r="C206" s="310"/>
      <c r="D206" s="134"/>
      <c r="E206" s="132"/>
      <c r="F206" s="235"/>
      <c r="G206" s="132"/>
      <c r="H206" s="133"/>
      <c r="I206" s="133"/>
      <c r="J206" s="135"/>
      <c r="K206" s="236"/>
      <c r="L206" s="236"/>
      <c r="M206" s="237"/>
      <c r="N206" s="238"/>
      <c r="O206" s="144"/>
      <c r="P206" s="197"/>
      <c r="Q206" s="304"/>
      <c r="R206" s="194"/>
      <c r="S206" s="11"/>
      <c r="T206" s="239"/>
      <c r="U206" s="136"/>
      <c r="V206" s="240"/>
      <c r="W206" s="142"/>
      <c r="X206" s="137"/>
      <c r="Y206" s="145"/>
      <c r="Z206" s="189"/>
      <c r="AA206" s="187"/>
      <c r="AB206" s="319"/>
      <c r="AC206" s="202">
        <f t="shared" si="18"/>
        <v>0</v>
      </c>
      <c r="AF206" s="153">
        <f t="shared" si="19"/>
        <v>0</v>
      </c>
      <c r="AN206" s="124">
        <f t="shared" si="20"/>
        <v>0</v>
      </c>
      <c r="AS206">
        <f t="shared" si="21"/>
        <v>0</v>
      </c>
      <c r="AT206" s="166">
        <f t="shared" si="22"/>
        <v>672707</v>
      </c>
      <c r="AU206" s="353">
        <f t="shared" si="17"/>
        <v>0</v>
      </c>
      <c r="AV206" s="18"/>
    </row>
    <row r="207" spans="2:48">
      <c r="B207" s="11"/>
      <c r="C207" s="310"/>
      <c r="D207" s="134"/>
      <c r="E207" s="132"/>
      <c r="F207" s="235"/>
      <c r="G207" s="132"/>
      <c r="H207" s="133"/>
      <c r="I207" s="133"/>
      <c r="J207" s="135"/>
      <c r="K207" s="236"/>
      <c r="L207" s="236"/>
      <c r="M207" s="237"/>
      <c r="N207" s="238"/>
      <c r="O207" s="144"/>
      <c r="P207" s="197"/>
      <c r="Q207" s="304"/>
      <c r="R207" s="194"/>
      <c r="S207" s="11"/>
      <c r="T207" s="239"/>
      <c r="U207" s="136"/>
      <c r="V207" s="240"/>
      <c r="W207" s="142"/>
      <c r="X207" s="137"/>
      <c r="Y207" s="145"/>
      <c r="Z207" s="189"/>
      <c r="AA207" s="187"/>
      <c r="AB207" s="319"/>
      <c r="AC207" s="202">
        <f t="shared" si="18"/>
        <v>0</v>
      </c>
      <c r="AF207" s="153">
        <f t="shared" si="19"/>
        <v>0</v>
      </c>
      <c r="AN207" s="124">
        <f t="shared" si="20"/>
        <v>0</v>
      </c>
      <c r="AS207">
        <f t="shared" si="21"/>
        <v>0</v>
      </c>
      <c r="AT207" s="166">
        <f t="shared" si="22"/>
        <v>672707</v>
      </c>
      <c r="AU207" s="353">
        <f t="shared" si="17"/>
        <v>0</v>
      </c>
      <c r="AV207" s="18"/>
    </row>
    <row r="208" spans="2:48">
      <c r="B208" s="11"/>
      <c r="C208" s="310"/>
      <c r="D208" s="134"/>
      <c r="E208" s="132"/>
      <c r="F208" s="235"/>
      <c r="G208" s="132"/>
      <c r="H208" s="133"/>
      <c r="I208" s="133"/>
      <c r="J208" s="135"/>
      <c r="K208" s="236"/>
      <c r="L208" s="236"/>
      <c r="M208" s="237"/>
      <c r="N208" s="238"/>
      <c r="O208" s="144"/>
      <c r="P208" s="197"/>
      <c r="Q208" s="304"/>
      <c r="R208" s="194"/>
      <c r="S208" s="11"/>
      <c r="T208" s="239"/>
      <c r="U208" s="136"/>
      <c r="V208" s="240"/>
      <c r="W208" s="142"/>
      <c r="X208" s="137"/>
      <c r="Y208" s="145"/>
      <c r="Z208" s="189"/>
      <c r="AA208" s="187"/>
      <c r="AB208" s="319"/>
      <c r="AC208" s="202">
        <f t="shared" si="18"/>
        <v>0</v>
      </c>
      <c r="AF208" s="153">
        <f t="shared" si="19"/>
        <v>0</v>
      </c>
      <c r="AN208" s="124">
        <f t="shared" si="20"/>
        <v>0</v>
      </c>
      <c r="AS208">
        <f t="shared" si="21"/>
        <v>0</v>
      </c>
      <c r="AT208" s="166">
        <f t="shared" si="22"/>
        <v>672707</v>
      </c>
      <c r="AU208" s="353">
        <f t="shared" si="17"/>
        <v>0</v>
      </c>
      <c r="AV208" s="18"/>
    </row>
    <row r="209" spans="2:48">
      <c r="B209" s="11"/>
      <c r="C209" s="310"/>
      <c r="D209" s="134"/>
      <c r="E209" s="132"/>
      <c r="F209" s="235"/>
      <c r="G209" s="132"/>
      <c r="H209" s="133"/>
      <c r="I209" s="133"/>
      <c r="J209" s="135"/>
      <c r="K209" s="236"/>
      <c r="L209" s="236"/>
      <c r="M209" s="237"/>
      <c r="N209" s="238"/>
      <c r="O209" s="144"/>
      <c r="P209" s="197"/>
      <c r="Q209" s="304"/>
      <c r="R209" s="194"/>
      <c r="S209" s="11"/>
      <c r="T209" s="239"/>
      <c r="U209" s="136"/>
      <c r="V209" s="240"/>
      <c r="W209" s="142"/>
      <c r="X209" s="137"/>
      <c r="Y209" s="145"/>
      <c r="Z209" s="189"/>
      <c r="AA209" s="187"/>
      <c r="AB209" s="319"/>
      <c r="AC209" s="202">
        <f t="shared" si="18"/>
        <v>0</v>
      </c>
      <c r="AF209" s="153">
        <f t="shared" si="19"/>
        <v>0</v>
      </c>
      <c r="AN209" s="124">
        <f t="shared" si="20"/>
        <v>0</v>
      </c>
      <c r="AS209">
        <f t="shared" si="21"/>
        <v>0</v>
      </c>
      <c r="AT209" s="166">
        <f t="shared" si="22"/>
        <v>672707</v>
      </c>
      <c r="AU209" s="353">
        <f t="shared" si="17"/>
        <v>0</v>
      </c>
      <c r="AV209" s="18"/>
    </row>
    <row r="210" spans="2:48">
      <c r="B210" s="11"/>
      <c r="C210" s="310"/>
      <c r="D210" s="134"/>
      <c r="E210" s="132"/>
      <c r="F210" s="235"/>
      <c r="G210" s="132"/>
      <c r="H210" s="133"/>
      <c r="I210" s="133"/>
      <c r="J210" s="135"/>
      <c r="K210" s="236"/>
      <c r="L210" s="236"/>
      <c r="M210" s="237"/>
      <c r="N210" s="238"/>
      <c r="O210" s="144"/>
      <c r="P210" s="197"/>
      <c r="Q210" s="304"/>
      <c r="R210" s="194"/>
      <c r="S210" s="11"/>
      <c r="T210" s="239"/>
      <c r="U210" s="136"/>
      <c r="V210" s="240"/>
      <c r="W210" s="142"/>
      <c r="X210" s="137"/>
      <c r="Y210" s="145"/>
      <c r="Z210" s="189"/>
      <c r="AA210" s="187"/>
      <c r="AB210" s="319"/>
      <c r="AC210" s="202">
        <f t="shared" si="18"/>
        <v>0</v>
      </c>
      <c r="AF210" s="153">
        <f t="shared" si="19"/>
        <v>0</v>
      </c>
      <c r="AN210" s="124">
        <f t="shared" si="20"/>
        <v>0</v>
      </c>
      <c r="AS210">
        <f t="shared" si="21"/>
        <v>0</v>
      </c>
      <c r="AT210" s="166">
        <f t="shared" si="22"/>
        <v>672707</v>
      </c>
      <c r="AU210" s="353">
        <f t="shared" si="17"/>
        <v>0</v>
      </c>
      <c r="AV210" s="18"/>
    </row>
    <row r="211" spans="2:48">
      <c r="B211" s="11"/>
      <c r="C211" s="310"/>
      <c r="D211" s="134"/>
      <c r="E211" s="132"/>
      <c r="F211" s="235"/>
      <c r="G211" s="132"/>
      <c r="H211" s="133"/>
      <c r="I211" s="133"/>
      <c r="J211" s="135"/>
      <c r="K211" s="236"/>
      <c r="L211" s="236"/>
      <c r="M211" s="237"/>
      <c r="N211" s="238"/>
      <c r="O211" s="144"/>
      <c r="P211" s="197"/>
      <c r="Q211" s="304"/>
      <c r="R211" s="194"/>
      <c r="S211" s="11"/>
      <c r="T211" s="239"/>
      <c r="U211" s="136"/>
      <c r="V211" s="240"/>
      <c r="W211" s="142"/>
      <c r="X211" s="137"/>
      <c r="Y211" s="145"/>
      <c r="Z211" s="189"/>
      <c r="AA211" s="187"/>
      <c r="AB211" s="319"/>
      <c r="AC211" s="202">
        <f t="shared" si="18"/>
        <v>0</v>
      </c>
      <c r="AF211" s="153">
        <f t="shared" si="19"/>
        <v>0</v>
      </c>
      <c r="AN211" s="124">
        <f t="shared" si="20"/>
        <v>0</v>
      </c>
      <c r="AS211">
        <f t="shared" si="21"/>
        <v>0</v>
      </c>
      <c r="AT211" s="166">
        <f t="shared" si="22"/>
        <v>672707</v>
      </c>
      <c r="AU211" s="353">
        <f t="shared" si="17"/>
        <v>0</v>
      </c>
      <c r="AV211" s="18"/>
    </row>
    <row r="212" spans="2:48">
      <c r="B212" s="11"/>
      <c r="C212" s="310"/>
      <c r="D212" s="134"/>
      <c r="E212" s="132"/>
      <c r="F212" s="235"/>
      <c r="G212" s="132"/>
      <c r="H212" s="133"/>
      <c r="I212" s="133"/>
      <c r="J212" s="135"/>
      <c r="K212" s="236"/>
      <c r="L212" s="236"/>
      <c r="M212" s="237"/>
      <c r="N212" s="238"/>
      <c r="O212" s="144"/>
      <c r="P212" s="197"/>
      <c r="Q212" s="304"/>
      <c r="R212" s="194"/>
      <c r="S212" s="11"/>
      <c r="T212" s="239"/>
      <c r="U212" s="136"/>
      <c r="V212" s="240"/>
      <c r="W212" s="142"/>
      <c r="X212" s="137"/>
      <c r="Y212" s="145"/>
      <c r="Z212" s="189"/>
      <c r="AA212" s="187"/>
      <c r="AB212" s="319"/>
      <c r="AC212" s="202">
        <f t="shared" si="18"/>
        <v>0</v>
      </c>
      <c r="AF212" s="153">
        <f t="shared" si="19"/>
        <v>0</v>
      </c>
      <c r="AN212" s="124">
        <f t="shared" si="20"/>
        <v>0</v>
      </c>
      <c r="AS212">
        <f t="shared" si="21"/>
        <v>0</v>
      </c>
      <c r="AT212" s="166">
        <f t="shared" si="22"/>
        <v>672707</v>
      </c>
      <c r="AU212" s="353">
        <f t="shared" si="17"/>
        <v>0</v>
      </c>
      <c r="AV212" s="18"/>
    </row>
    <row r="213" spans="2:48">
      <c r="B213" s="11"/>
      <c r="C213" s="310"/>
      <c r="D213" s="134"/>
      <c r="E213" s="132"/>
      <c r="F213" s="235"/>
      <c r="G213" s="132"/>
      <c r="H213" s="133"/>
      <c r="I213" s="133"/>
      <c r="J213" s="135"/>
      <c r="K213" s="236"/>
      <c r="L213" s="236"/>
      <c r="M213" s="237"/>
      <c r="N213" s="238"/>
      <c r="O213" s="144"/>
      <c r="P213" s="197"/>
      <c r="Q213" s="304"/>
      <c r="R213" s="194"/>
      <c r="S213" s="11"/>
      <c r="T213" s="239"/>
      <c r="U213" s="136"/>
      <c r="V213" s="240"/>
      <c r="W213" s="142"/>
      <c r="X213" s="137"/>
      <c r="Y213" s="145"/>
      <c r="Z213" s="189"/>
      <c r="AA213" s="187"/>
      <c r="AB213" s="319"/>
      <c r="AC213" s="202">
        <f t="shared" si="18"/>
        <v>0</v>
      </c>
      <c r="AF213" s="153">
        <f t="shared" si="19"/>
        <v>0</v>
      </c>
      <c r="AN213" s="124">
        <f t="shared" si="20"/>
        <v>0</v>
      </c>
      <c r="AS213">
        <f t="shared" si="21"/>
        <v>0</v>
      </c>
      <c r="AT213" s="166">
        <f t="shared" si="22"/>
        <v>672707</v>
      </c>
      <c r="AU213" s="353">
        <f t="shared" si="17"/>
        <v>0</v>
      </c>
      <c r="AV213" s="18"/>
    </row>
    <row r="214" spans="2:48">
      <c r="B214" s="11"/>
      <c r="C214" s="310"/>
      <c r="D214" s="134"/>
      <c r="E214" s="132"/>
      <c r="F214" s="235"/>
      <c r="G214" s="132"/>
      <c r="H214" s="133"/>
      <c r="I214" s="133"/>
      <c r="J214" s="135"/>
      <c r="K214" s="236"/>
      <c r="L214" s="236"/>
      <c r="M214" s="237"/>
      <c r="N214" s="238"/>
      <c r="O214" s="144"/>
      <c r="P214" s="197"/>
      <c r="Q214" s="304"/>
      <c r="R214" s="194"/>
      <c r="S214" s="11"/>
      <c r="T214" s="239"/>
      <c r="U214" s="136"/>
      <c r="V214" s="240"/>
      <c r="W214" s="142"/>
      <c r="X214" s="137"/>
      <c r="Y214" s="145"/>
      <c r="Z214" s="189"/>
      <c r="AA214" s="187"/>
      <c r="AB214" s="319"/>
      <c r="AC214" s="202">
        <f t="shared" si="18"/>
        <v>0</v>
      </c>
      <c r="AF214" s="153">
        <f t="shared" si="19"/>
        <v>0</v>
      </c>
      <c r="AN214" s="124">
        <f t="shared" si="20"/>
        <v>0</v>
      </c>
      <c r="AS214">
        <f t="shared" si="21"/>
        <v>0</v>
      </c>
      <c r="AT214" s="166">
        <f t="shared" si="22"/>
        <v>672707</v>
      </c>
      <c r="AU214" s="353">
        <f t="shared" si="17"/>
        <v>0</v>
      </c>
      <c r="AV214" s="18"/>
    </row>
    <row r="215" spans="2:48">
      <c r="B215" s="11"/>
      <c r="C215" s="310"/>
      <c r="D215" s="134"/>
      <c r="E215" s="132"/>
      <c r="F215" s="235"/>
      <c r="G215" s="132"/>
      <c r="H215" s="133"/>
      <c r="I215" s="133"/>
      <c r="J215" s="135"/>
      <c r="K215" s="236"/>
      <c r="L215" s="236"/>
      <c r="M215" s="237"/>
      <c r="N215" s="238"/>
      <c r="O215" s="144"/>
      <c r="P215" s="197"/>
      <c r="Q215" s="304"/>
      <c r="R215" s="194"/>
      <c r="S215" s="11"/>
      <c r="T215" s="239"/>
      <c r="U215" s="136"/>
      <c r="V215" s="240"/>
      <c r="W215" s="142"/>
      <c r="X215" s="137"/>
      <c r="Y215" s="145"/>
      <c r="Z215" s="189"/>
      <c r="AA215" s="187"/>
      <c r="AB215" s="319"/>
      <c r="AC215" s="202">
        <f t="shared" si="18"/>
        <v>0</v>
      </c>
      <c r="AF215" s="153">
        <f t="shared" si="19"/>
        <v>0</v>
      </c>
      <c r="AN215" s="124">
        <f t="shared" si="20"/>
        <v>0</v>
      </c>
      <c r="AS215">
        <f t="shared" si="21"/>
        <v>0</v>
      </c>
      <c r="AT215" s="166">
        <f t="shared" si="22"/>
        <v>672707</v>
      </c>
      <c r="AU215" s="353">
        <f t="shared" si="17"/>
        <v>0</v>
      </c>
      <c r="AV215" s="18"/>
    </row>
    <row r="216" spans="2:48">
      <c r="B216" s="11"/>
      <c r="C216" s="310"/>
      <c r="D216" s="134"/>
      <c r="E216" s="132"/>
      <c r="F216" s="235"/>
      <c r="G216" s="132"/>
      <c r="H216" s="133"/>
      <c r="I216" s="133"/>
      <c r="J216" s="135"/>
      <c r="K216" s="236"/>
      <c r="L216" s="236"/>
      <c r="M216" s="237"/>
      <c r="N216" s="238"/>
      <c r="O216" s="144"/>
      <c r="P216" s="197"/>
      <c r="Q216" s="304"/>
      <c r="R216" s="194"/>
      <c r="S216" s="11"/>
      <c r="T216" s="239"/>
      <c r="U216" s="136"/>
      <c r="V216" s="240"/>
      <c r="W216" s="142"/>
      <c r="X216" s="137"/>
      <c r="Y216" s="145"/>
      <c r="Z216" s="189"/>
      <c r="AA216" s="187"/>
      <c r="AB216" s="319"/>
      <c r="AC216" s="202">
        <f t="shared" si="18"/>
        <v>0</v>
      </c>
      <c r="AF216" s="153">
        <f t="shared" si="19"/>
        <v>0</v>
      </c>
      <c r="AN216" s="124">
        <f t="shared" si="20"/>
        <v>0</v>
      </c>
      <c r="AS216">
        <f t="shared" si="21"/>
        <v>0</v>
      </c>
      <c r="AT216" s="166">
        <f t="shared" si="22"/>
        <v>672707</v>
      </c>
      <c r="AU216" s="353">
        <f t="shared" si="17"/>
        <v>0</v>
      </c>
      <c r="AV216" s="18"/>
    </row>
    <row r="217" spans="2:48">
      <c r="B217" s="11"/>
      <c r="C217" s="310"/>
      <c r="D217" s="134"/>
      <c r="E217" s="132"/>
      <c r="F217" s="235"/>
      <c r="G217" s="132"/>
      <c r="H217" s="133"/>
      <c r="I217" s="133"/>
      <c r="J217" s="135"/>
      <c r="K217" s="236"/>
      <c r="L217" s="236"/>
      <c r="M217" s="237"/>
      <c r="N217" s="238"/>
      <c r="O217" s="144"/>
      <c r="P217" s="197"/>
      <c r="Q217" s="304"/>
      <c r="R217" s="194"/>
      <c r="S217" s="11"/>
      <c r="T217" s="239"/>
      <c r="U217" s="136"/>
      <c r="V217" s="240"/>
      <c r="W217" s="142"/>
      <c r="X217" s="137"/>
      <c r="Y217" s="145"/>
      <c r="Z217" s="189"/>
      <c r="AA217" s="187"/>
      <c r="AB217" s="319"/>
      <c r="AC217" s="202">
        <f t="shared" si="18"/>
        <v>0</v>
      </c>
      <c r="AF217" s="153">
        <f t="shared" si="19"/>
        <v>0</v>
      </c>
      <c r="AN217" s="124">
        <f t="shared" si="20"/>
        <v>0</v>
      </c>
      <c r="AS217">
        <f t="shared" si="21"/>
        <v>0</v>
      </c>
      <c r="AT217" s="166">
        <f t="shared" si="22"/>
        <v>672707</v>
      </c>
      <c r="AU217" s="353">
        <f t="shared" si="17"/>
        <v>0</v>
      </c>
      <c r="AV217" s="18"/>
    </row>
    <row r="218" spans="2:48">
      <c r="B218" s="11"/>
      <c r="C218" s="310"/>
      <c r="D218" s="134"/>
      <c r="E218" s="132"/>
      <c r="F218" s="235"/>
      <c r="G218" s="132"/>
      <c r="H218" s="133"/>
      <c r="I218" s="133"/>
      <c r="J218" s="135"/>
      <c r="K218" s="236"/>
      <c r="L218" s="236"/>
      <c r="M218" s="237"/>
      <c r="N218" s="238"/>
      <c r="O218" s="144"/>
      <c r="P218" s="197"/>
      <c r="Q218" s="304"/>
      <c r="R218" s="194"/>
      <c r="S218" s="11"/>
      <c r="T218" s="239"/>
      <c r="U218" s="136"/>
      <c r="V218" s="240"/>
      <c r="W218" s="142"/>
      <c r="X218" s="137"/>
      <c r="Y218" s="145"/>
      <c r="Z218" s="189"/>
      <c r="AA218" s="187"/>
      <c r="AB218" s="319"/>
      <c r="AC218" s="202">
        <f t="shared" si="18"/>
        <v>0</v>
      </c>
      <c r="AF218" s="153">
        <f t="shared" si="19"/>
        <v>0</v>
      </c>
      <c r="AN218" s="124">
        <f t="shared" si="20"/>
        <v>0</v>
      </c>
      <c r="AS218">
        <f t="shared" si="21"/>
        <v>0</v>
      </c>
      <c r="AT218" s="166">
        <f t="shared" si="22"/>
        <v>672707</v>
      </c>
      <c r="AU218" s="353">
        <f t="shared" si="17"/>
        <v>0</v>
      </c>
      <c r="AV218" s="18"/>
    </row>
    <row r="219" spans="2:48">
      <c r="B219" s="11"/>
      <c r="C219" s="310"/>
      <c r="D219" s="134"/>
      <c r="E219" s="132"/>
      <c r="F219" s="235"/>
      <c r="G219" s="132"/>
      <c r="H219" s="133"/>
      <c r="I219" s="133"/>
      <c r="J219" s="135"/>
      <c r="K219" s="236"/>
      <c r="L219" s="236"/>
      <c r="M219" s="237"/>
      <c r="N219" s="238"/>
      <c r="O219" s="144"/>
      <c r="P219" s="197"/>
      <c r="Q219" s="304"/>
      <c r="R219" s="194"/>
      <c r="S219" s="11"/>
      <c r="T219" s="239"/>
      <c r="U219" s="136"/>
      <c r="V219" s="240"/>
      <c r="W219" s="142"/>
      <c r="X219" s="137"/>
      <c r="Y219" s="145"/>
      <c r="Z219" s="189"/>
      <c r="AA219" s="187"/>
      <c r="AB219" s="319"/>
      <c r="AC219" s="202">
        <f t="shared" si="18"/>
        <v>0</v>
      </c>
      <c r="AF219" s="153">
        <f t="shared" si="19"/>
        <v>0</v>
      </c>
      <c r="AN219" s="124">
        <f t="shared" si="20"/>
        <v>0</v>
      </c>
      <c r="AS219">
        <f t="shared" si="21"/>
        <v>0</v>
      </c>
      <c r="AT219" s="166">
        <f t="shared" si="22"/>
        <v>672707</v>
      </c>
      <c r="AU219" s="353">
        <f t="shared" si="17"/>
        <v>0</v>
      </c>
      <c r="AV219" s="18"/>
    </row>
    <row r="220" spans="2:48">
      <c r="B220" s="11"/>
      <c r="C220" s="310"/>
      <c r="D220" s="134"/>
      <c r="E220" s="132"/>
      <c r="F220" s="235"/>
      <c r="G220" s="132"/>
      <c r="H220" s="133"/>
      <c r="I220" s="133"/>
      <c r="J220" s="135"/>
      <c r="K220" s="236"/>
      <c r="L220" s="236"/>
      <c r="M220" s="237"/>
      <c r="N220" s="238"/>
      <c r="O220" s="144"/>
      <c r="P220" s="197"/>
      <c r="Q220" s="304"/>
      <c r="R220" s="194"/>
      <c r="S220" s="11"/>
      <c r="T220" s="239"/>
      <c r="U220" s="136"/>
      <c r="V220" s="240"/>
      <c r="W220" s="142"/>
      <c r="X220" s="137"/>
      <c r="Y220" s="145"/>
      <c r="Z220" s="189"/>
      <c r="AA220" s="187"/>
      <c r="AB220" s="319"/>
      <c r="AC220" s="202">
        <f t="shared" si="18"/>
        <v>0</v>
      </c>
      <c r="AF220" s="153">
        <f t="shared" si="19"/>
        <v>0</v>
      </c>
      <c r="AN220" s="124">
        <f t="shared" si="20"/>
        <v>0</v>
      </c>
      <c r="AS220">
        <f t="shared" si="21"/>
        <v>0</v>
      </c>
      <c r="AT220" s="166">
        <f t="shared" si="22"/>
        <v>672707</v>
      </c>
      <c r="AU220" s="353">
        <f t="shared" si="17"/>
        <v>0</v>
      </c>
      <c r="AV220" s="18"/>
    </row>
    <row r="221" spans="2:48">
      <c r="B221" s="11"/>
      <c r="C221" s="310"/>
      <c r="D221" s="134"/>
      <c r="E221" s="132"/>
      <c r="F221" s="235"/>
      <c r="G221" s="132"/>
      <c r="H221" s="133"/>
      <c r="I221" s="133"/>
      <c r="J221" s="135"/>
      <c r="K221" s="236"/>
      <c r="L221" s="236"/>
      <c r="M221" s="237"/>
      <c r="N221" s="238"/>
      <c r="O221" s="144"/>
      <c r="P221" s="197"/>
      <c r="Q221" s="304"/>
      <c r="R221" s="194"/>
      <c r="S221" s="11"/>
      <c r="T221" s="239"/>
      <c r="U221" s="136"/>
      <c r="V221" s="240"/>
      <c r="W221" s="142"/>
      <c r="X221" s="137"/>
      <c r="Y221" s="145"/>
      <c r="Z221" s="189"/>
      <c r="AA221" s="187"/>
      <c r="AB221" s="319"/>
      <c r="AC221" s="202">
        <f t="shared" si="18"/>
        <v>0</v>
      </c>
      <c r="AF221" s="153">
        <f t="shared" si="19"/>
        <v>0</v>
      </c>
      <c r="AN221" s="124">
        <f t="shared" si="20"/>
        <v>0</v>
      </c>
      <c r="AS221">
        <f t="shared" si="21"/>
        <v>0</v>
      </c>
      <c r="AT221" s="166">
        <f t="shared" si="22"/>
        <v>672707</v>
      </c>
      <c r="AU221" s="353">
        <f t="shared" si="17"/>
        <v>0</v>
      </c>
      <c r="AV221" s="18"/>
    </row>
    <row r="222" spans="2:48">
      <c r="B222" s="11"/>
      <c r="C222" s="310"/>
      <c r="D222" s="134"/>
      <c r="E222" s="132"/>
      <c r="F222" s="235"/>
      <c r="G222" s="132"/>
      <c r="H222" s="133"/>
      <c r="I222" s="133"/>
      <c r="J222" s="135"/>
      <c r="K222" s="236"/>
      <c r="L222" s="236"/>
      <c r="M222" s="237"/>
      <c r="N222" s="238"/>
      <c r="O222" s="144"/>
      <c r="P222" s="197"/>
      <c r="Q222" s="304"/>
      <c r="R222" s="194"/>
      <c r="S222" s="11"/>
      <c r="T222" s="239"/>
      <c r="U222" s="136"/>
      <c r="V222" s="240"/>
      <c r="W222" s="142"/>
      <c r="X222" s="137"/>
      <c r="Y222" s="145"/>
      <c r="Z222" s="189"/>
      <c r="AA222" s="187"/>
      <c r="AB222" s="319"/>
      <c r="AC222" s="202">
        <f t="shared" si="18"/>
        <v>0</v>
      </c>
      <c r="AF222" s="153">
        <f t="shared" si="19"/>
        <v>0</v>
      </c>
      <c r="AN222" s="124">
        <f t="shared" si="20"/>
        <v>0</v>
      </c>
      <c r="AS222">
        <f t="shared" si="21"/>
        <v>0</v>
      </c>
      <c r="AT222" s="166">
        <f t="shared" si="22"/>
        <v>672707</v>
      </c>
      <c r="AU222" s="353">
        <f t="shared" si="17"/>
        <v>0</v>
      </c>
      <c r="AV222" s="18"/>
    </row>
    <row r="223" spans="2:48">
      <c r="B223" s="11"/>
      <c r="C223" s="310"/>
      <c r="D223" s="134"/>
      <c r="E223" s="132"/>
      <c r="F223" s="235"/>
      <c r="G223" s="132"/>
      <c r="H223" s="133"/>
      <c r="I223" s="133"/>
      <c r="J223" s="135"/>
      <c r="K223" s="236"/>
      <c r="L223" s="236"/>
      <c r="M223" s="237"/>
      <c r="N223" s="238"/>
      <c r="O223" s="144"/>
      <c r="P223" s="197"/>
      <c r="Q223" s="304"/>
      <c r="R223" s="194"/>
      <c r="S223" s="11"/>
      <c r="T223" s="239"/>
      <c r="U223" s="136"/>
      <c r="V223" s="240"/>
      <c r="W223" s="142"/>
      <c r="X223" s="137"/>
      <c r="Y223" s="145"/>
      <c r="Z223" s="189"/>
      <c r="AA223" s="187"/>
      <c r="AB223" s="319"/>
      <c r="AC223" s="202">
        <f t="shared" si="18"/>
        <v>0</v>
      </c>
      <c r="AF223" s="153">
        <f t="shared" si="19"/>
        <v>0</v>
      </c>
      <c r="AN223" s="124">
        <f t="shared" si="20"/>
        <v>0</v>
      </c>
      <c r="AS223">
        <f t="shared" si="21"/>
        <v>0</v>
      </c>
      <c r="AT223" s="166">
        <f t="shared" si="22"/>
        <v>672707</v>
      </c>
      <c r="AU223" s="353">
        <f t="shared" si="17"/>
        <v>0</v>
      </c>
      <c r="AV223" s="18"/>
    </row>
    <row r="224" spans="2:48">
      <c r="B224" s="11"/>
      <c r="C224" s="310"/>
      <c r="D224" s="134"/>
      <c r="E224" s="132"/>
      <c r="F224" s="235"/>
      <c r="G224" s="132"/>
      <c r="H224" s="133"/>
      <c r="I224" s="133"/>
      <c r="J224" s="135"/>
      <c r="K224" s="236"/>
      <c r="L224" s="236"/>
      <c r="M224" s="237"/>
      <c r="N224" s="238"/>
      <c r="O224" s="144"/>
      <c r="P224" s="197"/>
      <c r="Q224" s="304"/>
      <c r="R224" s="194"/>
      <c r="S224" s="11"/>
      <c r="T224" s="239"/>
      <c r="U224" s="136"/>
      <c r="V224" s="240"/>
      <c r="W224" s="142"/>
      <c r="X224" s="137"/>
      <c r="Y224" s="145"/>
      <c r="Z224" s="189"/>
      <c r="AA224" s="187"/>
      <c r="AB224" s="319"/>
      <c r="AC224" s="202">
        <f t="shared" si="18"/>
        <v>0</v>
      </c>
      <c r="AF224" s="153">
        <f t="shared" si="19"/>
        <v>0</v>
      </c>
      <c r="AN224" s="124">
        <f t="shared" si="20"/>
        <v>0</v>
      </c>
      <c r="AS224">
        <f t="shared" si="21"/>
        <v>0</v>
      </c>
      <c r="AT224" s="166">
        <f t="shared" si="22"/>
        <v>672707</v>
      </c>
      <c r="AU224" s="353">
        <f t="shared" si="17"/>
        <v>0</v>
      </c>
      <c r="AV224" s="18"/>
    </row>
    <row r="225" spans="2:48">
      <c r="B225" s="11"/>
      <c r="C225" s="310"/>
      <c r="D225" s="134"/>
      <c r="E225" s="132"/>
      <c r="F225" s="235"/>
      <c r="G225" s="132"/>
      <c r="H225" s="133"/>
      <c r="I225" s="133"/>
      <c r="J225" s="135"/>
      <c r="K225" s="236"/>
      <c r="L225" s="236"/>
      <c r="M225" s="237"/>
      <c r="N225" s="238"/>
      <c r="O225" s="144"/>
      <c r="P225" s="197"/>
      <c r="Q225" s="304"/>
      <c r="R225" s="194"/>
      <c r="S225" s="11"/>
      <c r="T225" s="239"/>
      <c r="U225" s="136"/>
      <c r="V225" s="240"/>
      <c r="W225" s="142"/>
      <c r="X225" s="137"/>
      <c r="Y225" s="145"/>
      <c r="Z225" s="189"/>
      <c r="AA225" s="187"/>
      <c r="AB225" s="319"/>
      <c r="AC225" s="202">
        <f t="shared" si="18"/>
        <v>0</v>
      </c>
      <c r="AF225" s="153">
        <f t="shared" si="19"/>
        <v>0</v>
      </c>
      <c r="AN225" s="124">
        <f t="shared" si="20"/>
        <v>0</v>
      </c>
      <c r="AS225">
        <f t="shared" si="21"/>
        <v>0</v>
      </c>
      <c r="AT225" s="166">
        <f t="shared" si="22"/>
        <v>672707</v>
      </c>
      <c r="AU225" s="353">
        <f t="shared" si="17"/>
        <v>0</v>
      </c>
      <c r="AV225" s="18"/>
    </row>
    <row r="226" spans="2:48">
      <c r="B226" s="11"/>
      <c r="C226" s="310"/>
      <c r="D226" s="134"/>
      <c r="E226" s="132"/>
      <c r="F226" s="235"/>
      <c r="G226" s="132"/>
      <c r="H226" s="133"/>
      <c r="I226" s="133"/>
      <c r="J226" s="135"/>
      <c r="K226" s="236"/>
      <c r="L226" s="236"/>
      <c r="M226" s="237"/>
      <c r="N226" s="238"/>
      <c r="O226" s="144"/>
      <c r="P226" s="197"/>
      <c r="Q226" s="304"/>
      <c r="R226" s="194"/>
      <c r="S226" s="11"/>
      <c r="T226" s="239"/>
      <c r="U226" s="136"/>
      <c r="V226" s="240"/>
      <c r="W226" s="142"/>
      <c r="X226" s="137"/>
      <c r="Y226" s="145"/>
      <c r="Z226" s="189"/>
      <c r="AA226" s="187"/>
      <c r="AB226" s="319"/>
      <c r="AC226" s="202">
        <f t="shared" si="18"/>
        <v>0</v>
      </c>
      <c r="AF226" s="153">
        <f t="shared" si="19"/>
        <v>0</v>
      </c>
      <c r="AN226" s="124">
        <f t="shared" si="20"/>
        <v>0</v>
      </c>
      <c r="AS226">
        <f t="shared" si="21"/>
        <v>0</v>
      </c>
      <c r="AT226" s="166">
        <f t="shared" si="22"/>
        <v>672707</v>
      </c>
      <c r="AU226" s="353">
        <f t="shared" si="17"/>
        <v>0</v>
      </c>
      <c r="AV226" s="18"/>
    </row>
    <row r="227" spans="2:48">
      <c r="B227" s="11"/>
      <c r="C227" s="310"/>
      <c r="D227" s="134"/>
      <c r="E227" s="132"/>
      <c r="F227" s="235"/>
      <c r="G227" s="132"/>
      <c r="H227" s="133"/>
      <c r="I227" s="133"/>
      <c r="J227" s="135"/>
      <c r="K227" s="236"/>
      <c r="L227" s="236"/>
      <c r="M227" s="237"/>
      <c r="N227" s="238"/>
      <c r="O227" s="144"/>
      <c r="P227" s="197"/>
      <c r="Q227" s="304"/>
      <c r="R227" s="194"/>
      <c r="S227" s="11"/>
      <c r="T227" s="239"/>
      <c r="U227" s="136"/>
      <c r="V227" s="240"/>
      <c r="W227" s="142"/>
      <c r="X227" s="137"/>
      <c r="Y227" s="145"/>
      <c r="Z227" s="189"/>
      <c r="AA227" s="187"/>
      <c r="AB227" s="319"/>
      <c r="AC227" s="202">
        <f t="shared" si="18"/>
        <v>0</v>
      </c>
      <c r="AF227" s="153">
        <f t="shared" si="19"/>
        <v>0</v>
      </c>
      <c r="AN227" s="124">
        <f t="shared" si="20"/>
        <v>0</v>
      </c>
      <c r="AS227">
        <f t="shared" si="21"/>
        <v>0</v>
      </c>
      <c r="AT227" s="166">
        <f t="shared" si="22"/>
        <v>672707</v>
      </c>
      <c r="AU227" s="353">
        <f t="shared" si="17"/>
        <v>0</v>
      </c>
      <c r="AV227" s="18"/>
    </row>
    <row r="228" spans="2:48">
      <c r="B228" s="11"/>
      <c r="C228" s="310"/>
      <c r="D228" s="134"/>
      <c r="E228" s="132"/>
      <c r="F228" s="235"/>
      <c r="G228" s="132"/>
      <c r="H228" s="133"/>
      <c r="I228" s="133"/>
      <c r="J228" s="135"/>
      <c r="K228" s="236"/>
      <c r="L228" s="236"/>
      <c r="M228" s="237"/>
      <c r="N228" s="238"/>
      <c r="O228" s="144"/>
      <c r="P228" s="197"/>
      <c r="Q228" s="304"/>
      <c r="R228" s="194"/>
      <c r="S228" s="11"/>
      <c r="T228" s="239"/>
      <c r="U228" s="136"/>
      <c r="V228" s="240"/>
      <c r="W228" s="142"/>
      <c r="X228" s="137"/>
      <c r="Y228" s="145"/>
      <c r="Z228" s="189"/>
      <c r="AA228" s="187"/>
      <c r="AB228" s="319"/>
      <c r="AC228" s="202">
        <f t="shared" si="18"/>
        <v>0</v>
      </c>
      <c r="AF228" s="153">
        <f t="shared" si="19"/>
        <v>0</v>
      </c>
      <c r="AN228" s="124">
        <f t="shared" si="20"/>
        <v>0</v>
      </c>
      <c r="AS228">
        <f t="shared" si="21"/>
        <v>0</v>
      </c>
      <c r="AT228" s="166">
        <f t="shared" si="22"/>
        <v>672707</v>
      </c>
      <c r="AU228" s="353">
        <f t="shared" si="17"/>
        <v>0</v>
      </c>
      <c r="AV228" s="18"/>
    </row>
    <row r="229" spans="2:48">
      <c r="B229" s="11"/>
      <c r="C229" s="310"/>
      <c r="D229" s="134"/>
      <c r="E229" s="132"/>
      <c r="F229" s="235"/>
      <c r="G229" s="132"/>
      <c r="H229" s="133"/>
      <c r="I229" s="133"/>
      <c r="J229" s="135"/>
      <c r="K229" s="236"/>
      <c r="L229" s="236"/>
      <c r="M229" s="237"/>
      <c r="N229" s="238"/>
      <c r="O229" s="144"/>
      <c r="P229" s="197"/>
      <c r="Q229" s="304"/>
      <c r="R229" s="194"/>
      <c r="S229" s="11"/>
      <c r="T229" s="239"/>
      <c r="U229" s="136"/>
      <c r="V229" s="240"/>
      <c r="W229" s="142"/>
      <c r="X229" s="137"/>
      <c r="Y229" s="145"/>
      <c r="Z229" s="189"/>
      <c r="AA229" s="187"/>
      <c r="AB229" s="319"/>
      <c r="AC229" s="202">
        <f t="shared" si="18"/>
        <v>0</v>
      </c>
      <c r="AF229" s="153">
        <f t="shared" si="19"/>
        <v>0</v>
      </c>
      <c r="AN229" s="124">
        <f t="shared" si="20"/>
        <v>0</v>
      </c>
      <c r="AS229">
        <f t="shared" si="21"/>
        <v>0</v>
      </c>
      <c r="AT229" s="166">
        <f t="shared" si="22"/>
        <v>672707</v>
      </c>
      <c r="AU229" s="353">
        <f t="shared" si="17"/>
        <v>0</v>
      </c>
      <c r="AV229" s="18"/>
    </row>
    <row r="230" spans="2:48">
      <c r="B230" s="11"/>
      <c r="C230" s="310"/>
      <c r="D230" s="134"/>
      <c r="E230" s="132"/>
      <c r="F230" s="235"/>
      <c r="G230" s="132"/>
      <c r="H230" s="133"/>
      <c r="I230" s="133"/>
      <c r="J230" s="135"/>
      <c r="K230" s="236"/>
      <c r="L230" s="236"/>
      <c r="M230" s="237"/>
      <c r="N230" s="238"/>
      <c r="O230" s="144"/>
      <c r="P230" s="197"/>
      <c r="Q230" s="304"/>
      <c r="R230" s="194"/>
      <c r="S230" s="11"/>
      <c r="T230" s="239"/>
      <c r="U230" s="136"/>
      <c r="V230" s="240"/>
      <c r="W230" s="142"/>
      <c r="X230" s="137"/>
      <c r="Y230" s="145"/>
      <c r="Z230" s="189"/>
      <c r="AA230" s="187"/>
      <c r="AB230" s="319"/>
      <c r="AC230" s="202">
        <f t="shared" si="18"/>
        <v>0</v>
      </c>
      <c r="AF230" s="153">
        <f t="shared" si="19"/>
        <v>0</v>
      </c>
      <c r="AN230" s="124">
        <f t="shared" si="20"/>
        <v>0</v>
      </c>
      <c r="AS230">
        <f t="shared" si="21"/>
        <v>0</v>
      </c>
      <c r="AT230" s="166">
        <f t="shared" si="22"/>
        <v>672707</v>
      </c>
      <c r="AU230" s="353">
        <f t="shared" si="17"/>
        <v>0</v>
      </c>
      <c r="AV230" s="18"/>
    </row>
    <row r="231" spans="2:48">
      <c r="B231" s="11"/>
      <c r="C231" s="310"/>
      <c r="D231" s="134"/>
      <c r="E231" s="132"/>
      <c r="F231" s="235"/>
      <c r="G231" s="132"/>
      <c r="H231" s="133"/>
      <c r="I231" s="133"/>
      <c r="J231" s="135"/>
      <c r="K231" s="236"/>
      <c r="L231" s="236"/>
      <c r="M231" s="237"/>
      <c r="N231" s="238"/>
      <c r="O231" s="144"/>
      <c r="P231" s="197"/>
      <c r="Q231" s="304"/>
      <c r="R231" s="194"/>
      <c r="S231" s="11"/>
      <c r="T231" s="239"/>
      <c r="U231" s="136"/>
      <c r="V231" s="240"/>
      <c r="W231" s="142"/>
      <c r="X231" s="137"/>
      <c r="Y231" s="145"/>
      <c r="Z231" s="189"/>
      <c r="AA231" s="187"/>
      <c r="AB231" s="319"/>
      <c r="AC231" s="202">
        <f t="shared" si="18"/>
        <v>0</v>
      </c>
      <c r="AF231" s="153">
        <f t="shared" si="19"/>
        <v>0</v>
      </c>
      <c r="AN231" s="124">
        <f t="shared" si="20"/>
        <v>0</v>
      </c>
      <c r="AS231">
        <f t="shared" si="21"/>
        <v>0</v>
      </c>
      <c r="AT231" s="166">
        <f t="shared" si="22"/>
        <v>672707</v>
      </c>
      <c r="AU231" s="353">
        <f t="shared" si="17"/>
        <v>0</v>
      </c>
      <c r="AV231" s="18"/>
    </row>
    <row r="232" spans="2:48">
      <c r="B232" s="11"/>
      <c r="C232" s="310"/>
      <c r="D232" s="134"/>
      <c r="E232" s="132"/>
      <c r="F232" s="235"/>
      <c r="G232" s="132"/>
      <c r="H232" s="133"/>
      <c r="I232" s="133"/>
      <c r="J232" s="135"/>
      <c r="K232" s="236"/>
      <c r="L232" s="236"/>
      <c r="M232" s="237"/>
      <c r="N232" s="238"/>
      <c r="O232" s="144"/>
      <c r="P232" s="197"/>
      <c r="Q232" s="304"/>
      <c r="R232" s="194"/>
      <c r="S232" s="11"/>
      <c r="T232" s="239"/>
      <c r="U232" s="136"/>
      <c r="V232" s="240"/>
      <c r="W232" s="142"/>
      <c r="X232" s="137"/>
      <c r="Y232" s="145"/>
      <c r="Z232" s="189"/>
      <c r="AA232" s="187"/>
      <c r="AB232" s="319"/>
      <c r="AC232" s="202">
        <f t="shared" si="18"/>
        <v>0</v>
      </c>
      <c r="AF232" s="153">
        <f t="shared" si="19"/>
        <v>0</v>
      </c>
      <c r="AN232" s="124">
        <f t="shared" si="20"/>
        <v>0</v>
      </c>
      <c r="AS232">
        <f t="shared" si="21"/>
        <v>0</v>
      </c>
      <c r="AT232" s="166">
        <f t="shared" si="22"/>
        <v>672707</v>
      </c>
      <c r="AU232" s="353">
        <f t="shared" si="17"/>
        <v>0</v>
      </c>
      <c r="AV232" s="18"/>
    </row>
    <row r="233" spans="2:48">
      <c r="B233" s="11"/>
      <c r="C233" s="310"/>
      <c r="D233" s="134"/>
      <c r="E233" s="132"/>
      <c r="F233" s="235"/>
      <c r="G233" s="132"/>
      <c r="H233" s="133"/>
      <c r="I233" s="133"/>
      <c r="J233" s="135"/>
      <c r="K233" s="236"/>
      <c r="L233" s="236"/>
      <c r="M233" s="237"/>
      <c r="N233" s="238"/>
      <c r="O233" s="144"/>
      <c r="P233" s="197"/>
      <c r="Q233" s="304"/>
      <c r="R233" s="194"/>
      <c r="S233" s="11"/>
      <c r="T233" s="239"/>
      <c r="U233" s="136"/>
      <c r="V233" s="240"/>
      <c r="W233" s="142"/>
      <c r="X233" s="137"/>
      <c r="Y233" s="145"/>
      <c r="Z233" s="189"/>
      <c r="AA233" s="187"/>
      <c r="AB233" s="319"/>
      <c r="AC233" s="202">
        <f t="shared" si="18"/>
        <v>0</v>
      </c>
      <c r="AF233" s="153">
        <f t="shared" si="19"/>
        <v>0</v>
      </c>
      <c r="AN233" s="124">
        <f t="shared" si="20"/>
        <v>0</v>
      </c>
      <c r="AS233">
        <f t="shared" si="21"/>
        <v>0</v>
      </c>
      <c r="AT233" s="166">
        <f t="shared" si="22"/>
        <v>672707</v>
      </c>
      <c r="AU233" s="353">
        <f t="shared" ref="AU233:AU296" si="23">Y233</f>
        <v>0</v>
      </c>
      <c r="AV233" s="18"/>
    </row>
    <row r="234" spans="2:48">
      <c r="B234" s="11"/>
      <c r="C234" s="310"/>
      <c r="D234" s="134"/>
      <c r="E234" s="132"/>
      <c r="F234" s="235"/>
      <c r="G234" s="132"/>
      <c r="H234" s="133"/>
      <c r="I234" s="133"/>
      <c r="J234" s="135"/>
      <c r="K234" s="236"/>
      <c r="L234" s="236"/>
      <c r="M234" s="237"/>
      <c r="N234" s="238"/>
      <c r="O234" s="144"/>
      <c r="P234" s="197"/>
      <c r="Q234" s="304"/>
      <c r="R234" s="194"/>
      <c r="S234" s="11"/>
      <c r="T234" s="239"/>
      <c r="U234" s="136"/>
      <c r="V234" s="240"/>
      <c r="W234" s="142"/>
      <c r="X234" s="137"/>
      <c r="Y234" s="145"/>
      <c r="Z234" s="189"/>
      <c r="AA234" s="187"/>
      <c r="AB234" s="319"/>
      <c r="AC234" s="202">
        <f t="shared" si="18"/>
        <v>0</v>
      </c>
      <c r="AF234" s="153">
        <f t="shared" si="19"/>
        <v>0</v>
      </c>
      <c r="AN234" s="124">
        <f t="shared" si="20"/>
        <v>0</v>
      </c>
      <c r="AS234">
        <f t="shared" si="21"/>
        <v>0</v>
      </c>
      <c r="AT234" s="166">
        <f t="shared" si="22"/>
        <v>672707</v>
      </c>
      <c r="AU234" s="353">
        <f t="shared" si="23"/>
        <v>0</v>
      </c>
      <c r="AV234" s="18"/>
    </row>
    <row r="235" spans="2:48">
      <c r="B235" s="11"/>
      <c r="C235" s="310"/>
      <c r="D235" s="134"/>
      <c r="E235" s="132"/>
      <c r="F235" s="235"/>
      <c r="G235" s="132"/>
      <c r="H235" s="133"/>
      <c r="I235" s="133"/>
      <c r="J235" s="135"/>
      <c r="K235" s="236"/>
      <c r="L235" s="236"/>
      <c r="M235" s="237"/>
      <c r="N235" s="238"/>
      <c r="O235" s="144"/>
      <c r="P235" s="197"/>
      <c r="Q235" s="304"/>
      <c r="R235" s="194"/>
      <c r="S235" s="11"/>
      <c r="T235" s="239"/>
      <c r="U235" s="136"/>
      <c r="V235" s="240"/>
      <c r="W235" s="142"/>
      <c r="X235" s="137"/>
      <c r="Y235" s="145"/>
      <c r="Z235" s="189"/>
      <c r="AA235" s="187"/>
      <c r="AB235" s="319"/>
      <c r="AC235" s="202">
        <f t="shared" si="18"/>
        <v>0</v>
      </c>
      <c r="AF235" s="153">
        <f t="shared" si="19"/>
        <v>0</v>
      </c>
      <c r="AN235" s="124">
        <f t="shared" si="20"/>
        <v>0</v>
      </c>
      <c r="AS235">
        <f t="shared" si="21"/>
        <v>0</v>
      </c>
      <c r="AT235" s="166">
        <f t="shared" si="22"/>
        <v>672707</v>
      </c>
      <c r="AU235" s="353">
        <f t="shared" si="23"/>
        <v>0</v>
      </c>
      <c r="AV235" s="18"/>
    </row>
    <row r="236" spans="2:48">
      <c r="B236" s="11"/>
      <c r="C236" s="310"/>
      <c r="D236" s="134"/>
      <c r="E236" s="132"/>
      <c r="F236" s="235"/>
      <c r="G236" s="132"/>
      <c r="H236" s="133"/>
      <c r="I236" s="133"/>
      <c r="J236" s="135"/>
      <c r="K236" s="236"/>
      <c r="L236" s="236"/>
      <c r="M236" s="237"/>
      <c r="N236" s="238"/>
      <c r="O236" s="144"/>
      <c r="P236" s="197"/>
      <c r="Q236" s="304"/>
      <c r="R236" s="194"/>
      <c r="S236" s="11"/>
      <c r="T236" s="239"/>
      <c r="U236" s="136"/>
      <c r="V236" s="240"/>
      <c r="W236" s="142"/>
      <c r="X236" s="137"/>
      <c r="Y236" s="145"/>
      <c r="Z236" s="189"/>
      <c r="AA236" s="187"/>
      <c r="AB236" s="319"/>
      <c r="AC236" s="202">
        <f t="shared" si="18"/>
        <v>0</v>
      </c>
      <c r="AF236" s="153">
        <f t="shared" si="19"/>
        <v>0</v>
      </c>
      <c r="AN236" s="124">
        <f t="shared" si="20"/>
        <v>0</v>
      </c>
      <c r="AS236">
        <f t="shared" si="21"/>
        <v>0</v>
      </c>
      <c r="AT236" s="166">
        <f t="shared" si="22"/>
        <v>672707</v>
      </c>
      <c r="AU236" s="353">
        <f t="shared" si="23"/>
        <v>0</v>
      </c>
      <c r="AV236" s="18"/>
    </row>
    <row r="237" spans="2:48">
      <c r="B237" s="11"/>
      <c r="C237" s="310"/>
      <c r="D237" s="134"/>
      <c r="E237" s="132"/>
      <c r="F237" s="235"/>
      <c r="G237" s="132"/>
      <c r="H237" s="133"/>
      <c r="I237" s="133"/>
      <c r="J237" s="135"/>
      <c r="K237" s="236"/>
      <c r="L237" s="236"/>
      <c r="M237" s="237"/>
      <c r="N237" s="238"/>
      <c r="O237" s="144"/>
      <c r="P237" s="197"/>
      <c r="Q237" s="304"/>
      <c r="R237" s="194"/>
      <c r="S237" s="11"/>
      <c r="T237" s="239"/>
      <c r="U237" s="136"/>
      <c r="V237" s="240"/>
      <c r="W237" s="142"/>
      <c r="X237" s="137"/>
      <c r="Y237" s="145"/>
      <c r="Z237" s="189"/>
      <c r="AA237" s="187"/>
      <c r="AB237" s="319"/>
      <c r="AC237" s="202">
        <f t="shared" si="18"/>
        <v>0</v>
      </c>
      <c r="AF237" s="153">
        <f t="shared" si="19"/>
        <v>0</v>
      </c>
      <c r="AN237" s="124">
        <f t="shared" si="20"/>
        <v>0</v>
      </c>
      <c r="AS237">
        <f t="shared" si="21"/>
        <v>0</v>
      </c>
      <c r="AT237" s="166">
        <f t="shared" si="22"/>
        <v>672707</v>
      </c>
      <c r="AU237" s="353">
        <f t="shared" si="23"/>
        <v>0</v>
      </c>
      <c r="AV237" s="18"/>
    </row>
    <row r="238" spans="2:48">
      <c r="B238" s="11"/>
      <c r="C238" s="310"/>
      <c r="D238" s="134"/>
      <c r="E238" s="132"/>
      <c r="F238" s="235"/>
      <c r="G238" s="132"/>
      <c r="H238" s="133"/>
      <c r="I238" s="133"/>
      <c r="J238" s="135"/>
      <c r="K238" s="236"/>
      <c r="L238" s="236"/>
      <c r="M238" s="237"/>
      <c r="N238" s="238"/>
      <c r="O238" s="144"/>
      <c r="P238" s="197"/>
      <c r="Q238" s="304"/>
      <c r="R238" s="194"/>
      <c r="S238" s="11"/>
      <c r="T238" s="239"/>
      <c r="U238" s="136"/>
      <c r="V238" s="240"/>
      <c r="W238" s="142"/>
      <c r="X238" s="137"/>
      <c r="Y238" s="145"/>
      <c r="Z238" s="189"/>
      <c r="AA238" s="187"/>
      <c r="AB238" s="319"/>
      <c r="AC238" s="202">
        <f t="shared" si="18"/>
        <v>0</v>
      </c>
      <c r="AF238" s="153">
        <f t="shared" si="19"/>
        <v>0</v>
      </c>
      <c r="AN238" s="124">
        <f t="shared" si="20"/>
        <v>0</v>
      </c>
      <c r="AS238">
        <f t="shared" si="21"/>
        <v>0</v>
      </c>
      <c r="AT238" s="166">
        <f t="shared" si="22"/>
        <v>672707</v>
      </c>
      <c r="AU238" s="353">
        <f t="shared" si="23"/>
        <v>0</v>
      </c>
      <c r="AV238" s="18"/>
    </row>
    <row r="239" spans="2:48">
      <c r="B239" s="11"/>
      <c r="C239" s="310"/>
      <c r="D239" s="134"/>
      <c r="E239" s="132"/>
      <c r="F239" s="235"/>
      <c r="G239" s="132"/>
      <c r="H239" s="133"/>
      <c r="I239" s="133"/>
      <c r="J239" s="135"/>
      <c r="K239" s="236"/>
      <c r="L239" s="236"/>
      <c r="M239" s="237"/>
      <c r="N239" s="238"/>
      <c r="O239" s="144"/>
      <c r="P239" s="197"/>
      <c r="Q239" s="304"/>
      <c r="R239" s="194"/>
      <c r="S239" s="11"/>
      <c r="T239" s="239"/>
      <c r="U239" s="136"/>
      <c r="V239" s="240"/>
      <c r="W239" s="142"/>
      <c r="X239" s="137"/>
      <c r="Y239" s="145"/>
      <c r="Z239" s="189"/>
      <c r="AA239" s="187"/>
      <c r="AB239" s="319"/>
      <c r="AC239" s="202">
        <f t="shared" si="18"/>
        <v>0</v>
      </c>
      <c r="AF239" s="153">
        <f t="shared" si="19"/>
        <v>0</v>
      </c>
      <c r="AN239" s="124">
        <f t="shared" si="20"/>
        <v>0</v>
      </c>
      <c r="AS239">
        <f t="shared" si="21"/>
        <v>0</v>
      </c>
      <c r="AT239" s="166">
        <f t="shared" si="22"/>
        <v>672707</v>
      </c>
      <c r="AU239" s="353">
        <f t="shared" si="23"/>
        <v>0</v>
      </c>
      <c r="AV239" s="18"/>
    </row>
    <row r="240" spans="2:48">
      <c r="B240" s="11"/>
      <c r="C240" s="310"/>
      <c r="D240" s="134"/>
      <c r="E240" s="132"/>
      <c r="F240" s="235"/>
      <c r="G240" s="132"/>
      <c r="H240" s="133"/>
      <c r="I240" s="133"/>
      <c r="J240" s="135"/>
      <c r="K240" s="236"/>
      <c r="L240" s="236"/>
      <c r="M240" s="237"/>
      <c r="N240" s="238"/>
      <c r="O240" s="144"/>
      <c r="P240" s="197"/>
      <c r="Q240" s="304"/>
      <c r="R240" s="194"/>
      <c r="S240" s="11"/>
      <c r="T240" s="239"/>
      <c r="U240" s="136"/>
      <c r="V240" s="240"/>
      <c r="W240" s="142"/>
      <c r="X240" s="137"/>
      <c r="Y240" s="145"/>
      <c r="Z240" s="189"/>
      <c r="AA240" s="187"/>
      <c r="AB240" s="319"/>
      <c r="AC240" s="202">
        <f t="shared" si="18"/>
        <v>0</v>
      </c>
      <c r="AF240" s="153">
        <f t="shared" si="19"/>
        <v>0</v>
      </c>
      <c r="AN240" s="124">
        <f t="shared" si="20"/>
        <v>0</v>
      </c>
      <c r="AS240">
        <f t="shared" si="21"/>
        <v>0</v>
      </c>
      <c r="AT240" s="166">
        <f t="shared" si="22"/>
        <v>672707</v>
      </c>
      <c r="AU240" s="353">
        <f t="shared" si="23"/>
        <v>0</v>
      </c>
      <c r="AV240" s="18"/>
    </row>
    <row r="241" spans="2:48">
      <c r="B241" s="11"/>
      <c r="C241" s="310"/>
      <c r="D241" s="134"/>
      <c r="E241" s="132"/>
      <c r="F241" s="235"/>
      <c r="G241" s="132"/>
      <c r="H241" s="133"/>
      <c r="I241" s="133"/>
      <c r="J241" s="135"/>
      <c r="K241" s="236"/>
      <c r="L241" s="236"/>
      <c r="M241" s="237"/>
      <c r="N241" s="238"/>
      <c r="O241" s="144"/>
      <c r="P241" s="197"/>
      <c r="Q241" s="304"/>
      <c r="R241" s="194"/>
      <c r="S241" s="11"/>
      <c r="T241" s="239"/>
      <c r="U241" s="136"/>
      <c r="V241" s="240"/>
      <c r="W241" s="142"/>
      <c r="X241" s="137"/>
      <c r="Y241" s="145"/>
      <c r="Z241" s="189"/>
      <c r="AA241" s="187"/>
      <c r="AB241" s="319"/>
      <c r="AC241" s="202">
        <f t="shared" si="18"/>
        <v>0</v>
      </c>
      <c r="AF241" s="153">
        <f t="shared" si="19"/>
        <v>0</v>
      </c>
      <c r="AN241" s="124">
        <f t="shared" si="20"/>
        <v>0</v>
      </c>
      <c r="AS241">
        <f t="shared" si="21"/>
        <v>0</v>
      </c>
      <c r="AT241" s="166">
        <f t="shared" si="22"/>
        <v>672707</v>
      </c>
      <c r="AU241" s="353">
        <f t="shared" si="23"/>
        <v>0</v>
      </c>
      <c r="AV241" s="18"/>
    </row>
    <row r="242" spans="2:48">
      <c r="B242" s="11"/>
      <c r="C242" s="310"/>
      <c r="D242" s="134"/>
      <c r="E242" s="132"/>
      <c r="F242" s="235"/>
      <c r="G242" s="132"/>
      <c r="H242" s="133"/>
      <c r="I242" s="133"/>
      <c r="J242" s="135"/>
      <c r="K242" s="236"/>
      <c r="L242" s="236"/>
      <c r="M242" s="237"/>
      <c r="N242" s="238"/>
      <c r="O242" s="144"/>
      <c r="P242" s="197"/>
      <c r="Q242" s="304"/>
      <c r="R242" s="194"/>
      <c r="S242" s="11"/>
      <c r="T242" s="239"/>
      <c r="U242" s="136"/>
      <c r="V242" s="240"/>
      <c r="W242" s="142"/>
      <c r="X242" s="137"/>
      <c r="Y242" s="145"/>
      <c r="Z242" s="189"/>
      <c r="AA242" s="187"/>
      <c r="AB242" s="319"/>
      <c r="AC242" s="202">
        <f t="shared" si="18"/>
        <v>0</v>
      </c>
      <c r="AF242" s="153">
        <f t="shared" si="19"/>
        <v>0</v>
      </c>
      <c r="AN242" s="124">
        <f t="shared" si="20"/>
        <v>0</v>
      </c>
      <c r="AS242">
        <f t="shared" si="21"/>
        <v>0</v>
      </c>
      <c r="AT242" s="166">
        <f t="shared" si="22"/>
        <v>672707</v>
      </c>
      <c r="AU242" s="353">
        <f t="shared" si="23"/>
        <v>0</v>
      </c>
      <c r="AV242" s="18"/>
    </row>
    <row r="243" spans="2:48">
      <c r="B243" s="11"/>
      <c r="C243" s="310"/>
      <c r="D243" s="134"/>
      <c r="E243" s="132"/>
      <c r="F243" s="235"/>
      <c r="G243" s="132"/>
      <c r="H243" s="133"/>
      <c r="I243" s="133"/>
      <c r="J243" s="135"/>
      <c r="K243" s="236"/>
      <c r="L243" s="236"/>
      <c r="M243" s="237"/>
      <c r="N243" s="238"/>
      <c r="O243" s="144"/>
      <c r="P243" s="197"/>
      <c r="Q243" s="304"/>
      <c r="R243" s="194"/>
      <c r="S243" s="11"/>
      <c r="T243" s="239"/>
      <c r="U243" s="136"/>
      <c r="V243" s="240"/>
      <c r="W243" s="142"/>
      <c r="X243" s="137"/>
      <c r="Y243" s="145"/>
      <c r="Z243" s="189"/>
      <c r="AA243" s="187"/>
      <c r="AB243" s="319"/>
      <c r="AC243" s="202">
        <f t="shared" si="18"/>
        <v>0</v>
      </c>
      <c r="AF243" s="153">
        <f t="shared" si="19"/>
        <v>0</v>
      </c>
      <c r="AN243" s="124">
        <f t="shared" si="20"/>
        <v>0</v>
      </c>
      <c r="AS243">
        <f t="shared" si="21"/>
        <v>0</v>
      </c>
      <c r="AT243" s="166">
        <f t="shared" si="22"/>
        <v>672707</v>
      </c>
      <c r="AU243" s="353">
        <f t="shared" si="23"/>
        <v>0</v>
      </c>
      <c r="AV243" s="18"/>
    </row>
    <row r="244" spans="2:48">
      <c r="B244" s="11"/>
      <c r="C244" s="310"/>
      <c r="D244" s="134"/>
      <c r="E244" s="132"/>
      <c r="F244" s="235"/>
      <c r="G244" s="132"/>
      <c r="H244" s="133"/>
      <c r="I244" s="133"/>
      <c r="J244" s="135"/>
      <c r="K244" s="236"/>
      <c r="L244" s="236"/>
      <c r="M244" s="237"/>
      <c r="N244" s="238"/>
      <c r="O244" s="144"/>
      <c r="P244" s="197"/>
      <c r="Q244" s="304"/>
      <c r="R244" s="194"/>
      <c r="S244" s="11"/>
      <c r="T244" s="239"/>
      <c r="U244" s="136"/>
      <c r="V244" s="240"/>
      <c r="W244" s="142"/>
      <c r="X244" s="137"/>
      <c r="Y244" s="145"/>
      <c r="Z244" s="189"/>
      <c r="AA244" s="187"/>
      <c r="AB244" s="319"/>
      <c r="AC244" s="202">
        <f t="shared" si="18"/>
        <v>0</v>
      </c>
      <c r="AF244" s="153">
        <f t="shared" si="19"/>
        <v>0</v>
      </c>
      <c r="AN244" s="124">
        <f t="shared" si="20"/>
        <v>0</v>
      </c>
      <c r="AS244">
        <f t="shared" si="21"/>
        <v>0</v>
      </c>
      <c r="AT244" s="166">
        <f t="shared" si="22"/>
        <v>672707</v>
      </c>
      <c r="AU244" s="353">
        <f t="shared" si="23"/>
        <v>0</v>
      </c>
      <c r="AV244" s="18"/>
    </row>
    <row r="245" spans="2:48">
      <c r="B245" s="11"/>
      <c r="C245" s="310"/>
      <c r="D245" s="134"/>
      <c r="E245" s="132"/>
      <c r="F245" s="235"/>
      <c r="G245" s="132"/>
      <c r="H245" s="133"/>
      <c r="I245" s="133"/>
      <c r="J245" s="135"/>
      <c r="K245" s="236"/>
      <c r="L245" s="236"/>
      <c r="M245" s="237"/>
      <c r="N245" s="238"/>
      <c r="O245" s="144"/>
      <c r="P245" s="197"/>
      <c r="Q245" s="304"/>
      <c r="R245" s="194"/>
      <c r="S245" s="11"/>
      <c r="T245" s="239"/>
      <c r="U245" s="136"/>
      <c r="V245" s="240"/>
      <c r="W245" s="142"/>
      <c r="X245" s="137"/>
      <c r="Y245" s="145"/>
      <c r="Z245" s="189"/>
      <c r="AA245" s="187"/>
      <c r="AB245" s="319"/>
      <c r="AC245" s="202">
        <f t="shared" si="18"/>
        <v>0</v>
      </c>
      <c r="AF245" s="153">
        <f t="shared" si="19"/>
        <v>0</v>
      </c>
      <c r="AN245" s="124">
        <f t="shared" si="20"/>
        <v>0</v>
      </c>
      <c r="AS245">
        <f t="shared" si="21"/>
        <v>0</v>
      </c>
      <c r="AT245" s="166">
        <f t="shared" si="22"/>
        <v>672707</v>
      </c>
      <c r="AU245" s="353">
        <f t="shared" si="23"/>
        <v>0</v>
      </c>
      <c r="AV245" s="18"/>
    </row>
    <row r="246" spans="2:48">
      <c r="B246" s="11"/>
      <c r="C246" s="310"/>
      <c r="D246" s="134"/>
      <c r="E246" s="132"/>
      <c r="F246" s="235"/>
      <c r="G246" s="132"/>
      <c r="H246" s="133"/>
      <c r="I246" s="133"/>
      <c r="J246" s="135"/>
      <c r="K246" s="236"/>
      <c r="L246" s="236"/>
      <c r="M246" s="237"/>
      <c r="N246" s="238"/>
      <c r="O246" s="144"/>
      <c r="P246" s="197"/>
      <c r="Q246" s="304"/>
      <c r="R246" s="194"/>
      <c r="S246" s="11"/>
      <c r="T246" s="239"/>
      <c r="U246" s="136"/>
      <c r="V246" s="240"/>
      <c r="W246" s="142"/>
      <c r="X246" s="137"/>
      <c r="Y246" s="145"/>
      <c r="Z246" s="189"/>
      <c r="AA246" s="187"/>
      <c r="AB246" s="319"/>
      <c r="AC246" s="202">
        <f t="shared" si="18"/>
        <v>0</v>
      </c>
      <c r="AF246" s="153">
        <f t="shared" si="19"/>
        <v>0</v>
      </c>
      <c r="AN246" s="124">
        <f t="shared" si="20"/>
        <v>0</v>
      </c>
      <c r="AS246">
        <f t="shared" si="21"/>
        <v>0</v>
      </c>
      <c r="AT246" s="166">
        <f t="shared" si="22"/>
        <v>672707</v>
      </c>
      <c r="AU246" s="353">
        <f t="shared" si="23"/>
        <v>0</v>
      </c>
      <c r="AV246" s="18"/>
    </row>
    <row r="247" spans="2:48">
      <c r="B247" s="11"/>
      <c r="C247" s="310"/>
      <c r="D247" s="134"/>
      <c r="E247" s="132"/>
      <c r="F247" s="235"/>
      <c r="G247" s="132"/>
      <c r="H247" s="133"/>
      <c r="I247" s="133"/>
      <c r="J247" s="135"/>
      <c r="K247" s="236"/>
      <c r="L247" s="236"/>
      <c r="M247" s="237"/>
      <c r="N247" s="238"/>
      <c r="O247" s="144"/>
      <c r="P247" s="197"/>
      <c r="Q247" s="304"/>
      <c r="R247" s="194"/>
      <c r="S247" s="11"/>
      <c r="T247" s="239"/>
      <c r="U247" s="136"/>
      <c r="V247" s="240"/>
      <c r="W247" s="142"/>
      <c r="X247" s="137"/>
      <c r="Y247" s="145"/>
      <c r="Z247" s="189"/>
      <c r="AA247" s="187"/>
      <c r="AB247" s="319"/>
      <c r="AC247" s="202">
        <f t="shared" si="18"/>
        <v>0</v>
      </c>
      <c r="AF247" s="153">
        <f t="shared" si="19"/>
        <v>0</v>
      </c>
      <c r="AN247" s="124">
        <f t="shared" si="20"/>
        <v>0</v>
      </c>
      <c r="AS247">
        <f t="shared" si="21"/>
        <v>0</v>
      </c>
      <c r="AT247" s="166">
        <f t="shared" si="22"/>
        <v>672707</v>
      </c>
      <c r="AU247" s="353">
        <f t="shared" si="23"/>
        <v>0</v>
      </c>
      <c r="AV247" s="18"/>
    </row>
    <row r="248" spans="2:48">
      <c r="B248" s="11"/>
      <c r="C248" s="310"/>
      <c r="D248" s="134"/>
      <c r="E248" s="132"/>
      <c r="F248" s="235"/>
      <c r="G248" s="132"/>
      <c r="H248" s="133"/>
      <c r="I248" s="133"/>
      <c r="J248" s="135"/>
      <c r="K248" s="236"/>
      <c r="L248" s="236"/>
      <c r="M248" s="237"/>
      <c r="N248" s="238"/>
      <c r="O248" s="144"/>
      <c r="P248" s="197"/>
      <c r="Q248" s="304"/>
      <c r="R248" s="194"/>
      <c r="S248" s="11"/>
      <c r="T248" s="239"/>
      <c r="U248" s="136"/>
      <c r="V248" s="240"/>
      <c r="W248" s="142"/>
      <c r="X248" s="137"/>
      <c r="Y248" s="145"/>
      <c r="Z248" s="189"/>
      <c r="AA248" s="187"/>
      <c r="AB248" s="319"/>
      <c r="AC248" s="202">
        <f t="shared" si="18"/>
        <v>0</v>
      </c>
      <c r="AF248" s="153">
        <f t="shared" si="19"/>
        <v>0</v>
      </c>
      <c r="AN248" s="124">
        <f t="shared" si="20"/>
        <v>0</v>
      </c>
      <c r="AS248">
        <f t="shared" si="21"/>
        <v>0</v>
      </c>
      <c r="AT248" s="166">
        <f t="shared" si="22"/>
        <v>672707</v>
      </c>
      <c r="AU248" s="353">
        <f t="shared" si="23"/>
        <v>0</v>
      </c>
      <c r="AV248" s="18"/>
    </row>
    <row r="249" spans="2:48">
      <c r="B249" s="11"/>
      <c r="C249" s="310"/>
      <c r="D249" s="134"/>
      <c r="E249" s="132"/>
      <c r="F249" s="235"/>
      <c r="G249" s="132"/>
      <c r="H249" s="133"/>
      <c r="I249" s="133"/>
      <c r="J249" s="135"/>
      <c r="K249" s="236"/>
      <c r="L249" s="236"/>
      <c r="M249" s="237"/>
      <c r="N249" s="238"/>
      <c r="O249" s="144"/>
      <c r="P249" s="197"/>
      <c r="Q249" s="304"/>
      <c r="R249" s="194"/>
      <c r="S249" s="11"/>
      <c r="T249" s="239"/>
      <c r="U249" s="136"/>
      <c r="V249" s="240"/>
      <c r="W249" s="142"/>
      <c r="X249" s="137"/>
      <c r="Y249" s="145"/>
      <c r="Z249" s="189"/>
      <c r="AA249" s="187"/>
      <c r="AB249" s="319"/>
      <c r="AC249" s="202">
        <f t="shared" si="18"/>
        <v>0</v>
      </c>
      <c r="AF249" s="153">
        <f t="shared" si="19"/>
        <v>0</v>
      </c>
      <c r="AN249" s="124">
        <f t="shared" si="20"/>
        <v>0</v>
      </c>
      <c r="AS249">
        <f t="shared" si="21"/>
        <v>0</v>
      </c>
      <c r="AT249" s="166">
        <f t="shared" si="22"/>
        <v>672707</v>
      </c>
      <c r="AU249" s="353">
        <f t="shared" si="23"/>
        <v>0</v>
      </c>
      <c r="AV249" s="18"/>
    </row>
    <row r="250" spans="2:48">
      <c r="B250" s="11"/>
      <c r="C250" s="310"/>
      <c r="D250" s="134"/>
      <c r="E250" s="132"/>
      <c r="F250" s="235"/>
      <c r="G250" s="132"/>
      <c r="H250" s="133"/>
      <c r="I250" s="133"/>
      <c r="J250" s="135"/>
      <c r="K250" s="236"/>
      <c r="L250" s="236"/>
      <c r="M250" s="237"/>
      <c r="N250" s="238"/>
      <c r="O250" s="144"/>
      <c r="P250" s="197"/>
      <c r="Q250" s="304"/>
      <c r="R250" s="194"/>
      <c r="S250" s="11"/>
      <c r="T250" s="239"/>
      <c r="U250" s="136"/>
      <c r="V250" s="240"/>
      <c r="W250" s="142"/>
      <c r="X250" s="137"/>
      <c r="Y250" s="145"/>
      <c r="Z250" s="189"/>
      <c r="AA250" s="187"/>
      <c r="AB250" s="319"/>
      <c r="AC250" s="202">
        <f t="shared" si="18"/>
        <v>0</v>
      </c>
      <c r="AF250" s="153">
        <f t="shared" si="19"/>
        <v>0</v>
      </c>
      <c r="AN250" s="124">
        <f t="shared" si="20"/>
        <v>0</v>
      </c>
      <c r="AS250">
        <f t="shared" si="21"/>
        <v>0</v>
      </c>
      <c r="AT250" s="166">
        <f t="shared" si="22"/>
        <v>672707</v>
      </c>
      <c r="AU250" s="353">
        <f t="shared" si="23"/>
        <v>0</v>
      </c>
      <c r="AV250" s="18"/>
    </row>
    <row r="251" spans="2:48">
      <c r="B251" s="11"/>
      <c r="C251" s="310"/>
      <c r="D251" s="134"/>
      <c r="E251" s="132"/>
      <c r="F251" s="235"/>
      <c r="G251" s="132"/>
      <c r="H251" s="133"/>
      <c r="I251" s="133"/>
      <c r="J251" s="135"/>
      <c r="K251" s="236"/>
      <c r="L251" s="236"/>
      <c r="M251" s="237"/>
      <c r="N251" s="238"/>
      <c r="O251" s="144"/>
      <c r="P251" s="197"/>
      <c r="Q251" s="304"/>
      <c r="R251" s="194"/>
      <c r="S251" s="11"/>
      <c r="T251" s="239"/>
      <c r="U251" s="136"/>
      <c r="V251" s="240"/>
      <c r="W251" s="142"/>
      <c r="X251" s="137"/>
      <c r="Y251" s="145"/>
      <c r="Z251" s="189"/>
      <c r="AA251" s="187"/>
      <c r="AB251" s="319"/>
      <c r="AC251" s="202">
        <f t="shared" si="18"/>
        <v>0</v>
      </c>
      <c r="AF251" s="153">
        <f t="shared" si="19"/>
        <v>0</v>
      </c>
      <c r="AN251" s="124">
        <f t="shared" si="20"/>
        <v>0</v>
      </c>
      <c r="AS251">
        <f t="shared" si="21"/>
        <v>0</v>
      </c>
      <c r="AT251" s="166">
        <f t="shared" si="22"/>
        <v>672707</v>
      </c>
      <c r="AU251" s="353">
        <f t="shared" si="23"/>
        <v>0</v>
      </c>
      <c r="AV251" s="18"/>
    </row>
    <row r="252" spans="2:48">
      <c r="B252" s="11"/>
      <c r="C252" s="310"/>
      <c r="D252" s="134"/>
      <c r="E252" s="132"/>
      <c r="F252" s="235"/>
      <c r="G252" s="132"/>
      <c r="H252" s="133"/>
      <c r="I252" s="133"/>
      <c r="J252" s="135"/>
      <c r="K252" s="236"/>
      <c r="L252" s="236"/>
      <c r="M252" s="237"/>
      <c r="N252" s="238"/>
      <c r="O252" s="144"/>
      <c r="P252" s="197"/>
      <c r="Q252" s="304"/>
      <c r="R252" s="194"/>
      <c r="S252" s="11"/>
      <c r="T252" s="239"/>
      <c r="U252" s="136"/>
      <c r="V252" s="240"/>
      <c r="W252" s="142"/>
      <c r="X252" s="137"/>
      <c r="Y252" s="145"/>
      <c r="Z252" s="189"/>
      <c r="AA252" s="187"/>
      <c r="AB252" s="319"/>
      <c r="AC252" s="202">
        <f t="shared" si="18"/>
        <v>0</v>
      </c>
      <c r="AF252" s="153">
        <f t="shared" si="19"/>
        <v>0</v>
      </c>
      <c r="AN252" s="124">
        <f t="shared" si="20"/>
        <v>0</v>
      </c>
      <c r="AS252">
        <f t="shared" si="21"/>
        <v>0</v>
      </c>
      <c r="AT252" s="166">
        <f t="shared" si="22"/>
        <v>672707</v>
      </c>
      <c r="AU252" s="353">
        <f t="shared" si="23"/>
        <v>0</v>
      </c>
      <c r="AV252" s="18"/>
    </row>
    <row r="253" spans="2:48">
      <c r="B253" s="11"/>
      <c r="C253" s="310"/>
      <c r="D253" s="134"/>
      <c r="E253" s="132"/>
      <c r="F253" s="235"/>
      <c r="G253" s="132"/>
      <c r="H253" s="133"/>
      <c r="I253" s="133"/>
      <c r="J253" s="135"/>
      <c r="K253" s="236"/>
      <c r="L253" s="236"/>
      <c r="M253" s="237"/>
      <c r="N253" s="238"/>
      <c r="O253" s="144"/>
      <c r="P253" s="197"/>
      <c r="Q253" s="304"/>
      <c r="R253" s="194"/>
      <c r="S253" s="11"/>
      <c r="T253" s="239"/>
      <c r="U253" s="136"/>
      <c r="V253" s="240"/>
      <c r="W253" s="142"/>
      <c r="X253" s="137"/>
      <c r="Y253" s="145"/>
      <c r="Z253" s="189"/>
      <c r="AA253" s="187"/>
      <c r="AB253" s="319"/>
      <c r="AC253" s="202">
        <f t="shared" si="18"/>
        <v>0</v>
      </c>
      <c r="AF253" s="153">
        <f t="shared" si="19"/>
        <v>0</v>
      </c>
      <c r="AN253" s="124">
        <f t="shared" si="20"/>
        <v>0</v>
      </c>
      <c r="AS253">
        <f t="shared" si="21"/>
        <v>0</v>
      </c>
      <c r="AT253" s="166">
        <f t="shared" si="22"/>
        <v>672707</v>
      </c>
      <c r="AU253" s="353">
        <f t="shared" si="23"/>
        <v>0</v>
      </c>
      <c r="AV253" s="18"/>
    </row>
    <row r="254" spans="2:48">
      <c r="B254" s="11"/>
      <c r="C254" s="310"/>
      <c r="D254" s="134"/>
      <c r="E254" s="132"/>
      <c r="F254" s="235"/>
      <c r="G254" s="132"/>
      <c r="H254" s="133"/>
      <c r="I254" s="133"/>
      <c r="J254" s="135"/>
      <c r="K254" s="236"/>
      <c r="L254" s="236"/>
      <c r="M254" s="237"/>
      <c r="N254" s="238"/>
      <c r="O254" s="144"/>
      <c r="P254" s="197"/>
      <c r="Q254" s="304"/>
      <c r="R254" s="194"/>
      <c r="S254" s="11"/>
      <c r="T254" s="239"/>
      <c r="U254" s="136"/>
      <c r="V254" s="240"/>
      <c r="W254" s="142"/>
      <c r="X254" s="137"/>
      <c r="Y254" s="145"/>
      <c r="Z254" s="189"/>
      <c r="AA254" s="187"/>
      <c r="AB254" s="319"/>
      <c r="AC254" s="202">
        <f t="shared" si="18"/>
        <v>0</v>
      </c>
      <c r="AF254" s="153">
        <f t="shared" si="19"/>
        <v>0</v>
      </c>
      <c r="AN254" s="124">
        <f t="shared" si="20"/>
        <v>0</v>
      </c>
      <c r="AS254">
        <f t="shared" si="21"/>
        <v>0</v>
      </c>
      <c r="AT254" s="166">
        <f t="shared" si="22"/>
        <v>672707</v>
      </c>
      <c r="AU254" s="353">
        <f t="shared" si="23"/>
        <v>0</v>
      </c>
      <c r="AV254" s="18"/>
    </row>
    <row r="255" spans="2:48">
      <c r="B255" s="11"/>
      <c r="C255" s="310"/>
      <c r="D255" s="134"/>
      <c r="E255" s="132"/>
      <c r="F255" s="235"/>
      <c r="G255" s="132"/>
      <c r="H255" s="133"/>
      <c r="I255" s="133"/>
      <c r="J255" s="135"/>
      <c r="K255" s="236"/>
      <c r="L255" s="236"/>
      <c r="M255" s="237"/>
      <c r="N255" s="238"/>
      <c r="O255" s="144"/>
      <c r="P255" s="197"/>
      <c r="Q255" s="304"/>
      <c r="R255" s="194"/>
      <c r="S255" s="11"/>
      <c r="T255" s="239"/>
      <c r="U255" s="136"/>
      <c r="V255" s="240"/>
      <c r="W255" s="142"/>
      <c r="X255" s="137"/>
      <c r="Y255" s="145"/>
      <c r="Z255" s="189"/>
      <c r="AA255" s="187"/>
      <c r="AB255" s="319"/>
      <c r="AC255" s="202">
        <f t="shared" si="18"/>
        <v>0</v>
      </c>
      <c r="AF255" s="153">
        <f t="shared" si="19"/>
        <v>0</v>
      </c>
      <c r="AN255" s="124">
        <f t="shared" si="20"/>
        <v>0</v>
      </c>
      <c r="AS255">
        <f t="shared" si="21"/>
        <v>0</v>
      </c>
      <c r="AT255" s="166">
        <f t="shared" si="22"/>
        <v>672707</v>
      </c>
      <c r="AU255" s="353">
        <f t="shared" si="23"/>
        <v>0</v>
      </c>
      <c r="AV255" s="18"/>
    </row>
    <row r="256" spans="2:48">
      <c r="B256" s="11"/>
      <c r="C256" s="310"/>
      <c r="D256" s="134"/>
      <c r="E256" s="132"/>
      <c r="F256" s="235"/>
      <c r="G256" s="132"/>
      <c r="H256" s="133"/>
      <c r="I256" s="133"/>
      <c r="J256" s="135"/>
      <c r="K256" s="236"/>
      <c r="L256" s="236"/>
      <c r="M256" s="237"/>
      <c r="N256" s="238"/>
      <c r="O256" s="144"/>
      <c r="P256" s="197"/>
      <c r="Q256" s="304"/>
      <c r="R256" s="194"/>
      <c r="S256" s="11"/>
      <c r="T256" s="239"/>
      <c r="U256" s="136"/>
      <c r="V256" s="240"/>
      <c r="W256" s="142"/>
      <c r="X256" s="137"/>
      <c r="Y256" s="145"/>
      <c r="Z256" s="189"/>
      <c r="AA256" s="187"/>
      <c r="AB256" s="319"/>
      <c r="AC256" s="202">
        <f t="shared" si="18"/>
        <v>0</v>
      </c>
      <c r="AF256" s="153">
        <f t="shared" si="19"/>
        <v>0</v>
      </c>
      <c r="AN256" s="124">
        <f t="shared" si="20"/>
        <v>0</v>
      </c>
      <c r="AS256">
        <f t="shared" si="21"/>
        <v>0</v>
      </c>
      <c r="AT256" s="166">
        <f t="shared" si="22"/>
        <v>672707</v>
      </c>
      <c r="AU256" s="353">
        <f t="shared" si="23"/>
        <v>0</v>
      </c>
      <c r="AV256" s="18"/>
    </row>
    <row r="257" spans="2:48">
      <c r="B257" s="11"/>
      <c r="C257" s="310"/>
      <c r="D257" s="134"/>
      <c r="E257" s="132"/>
      <c r="F257" s="235"/>
      <c r="G257" s="132"/>
      <c r="H257" s="133"/>
      <c r="I257" s="133"/>
      <c r="J257" s="135"/>
      <c r="K257" s="236"/>
      <c r="L257" s="236"/>
      <c r="M257" s="237"/>
      <c r="N257" s="238"/>
      <c r="O257" s="144"/>
      <c r="P257" s="197"/>
      <c r="Q257" s="304"/>
      <c r="R257" s="194"/>
      <c r="S257" s="11"/>
      <c r="T257" s="239"/>
      <c r="U257" s="136"/>
      <c r="V257" s="240"/>
      <c r="W257" s="142"/>
      <c r="X257" s="137"/>
      <c r="Y257" s="145"/>
      <c r="Z257" s="189"/>
      <c r="AA257" s="187"/>
      <c r="AB257" s="319"/>
      <c r="AC257" s="202">
        <f t="shared" si="18"/>
        <v>0</v>
      </c>
      <c r="AF257" s="153">
        <f t="shared" si="19"/>
        <v>0</v>
      </c>
      <c r="AN257" s="124">
        <f t="shared" si="20"/>
        <v>0</v>
      </c>
      <c r="AS257">
        <f t="shared" si="21"/>
        <v>0</v>
      </c>
      <c r="AT257" s="166">
        <f t="shared" si="22"/>
        <v>672707</v>
      </c>
      <c r="AU257" s="353">
        <f t="shared" si="23"/>
        <v>0</v>
      </c>
      <c r="AV257" s="18"/>
    </row>
    <row r="258" spans="2:48">
      <c r="B258" s="11"/>
      <c r="C258" s="310"/>
      <c r="D258" s="134"/>
      <c r="E258" s="132"/>
      <c r="F258" s="235"/>
      <c r="G258" s="132"/>
      <c r="H258" s="133"/>
      <c r="I258" s="133"/>
      <c r="J258" s="135"/>
      <c r="K258" s="236"/>
      <c r="L258" s="236"/>
      <c r="M258" s="237"/>
      <c r="N258" s="238"/>
      <c r="O258" s="144"/>
      <c r="P258" s="197"/>
      <c r="Q258" s="304"/>
      <c r="R258" s="194"/>
      <c r="S258" s="11"/>
      <c r="T258" s="239"/>
      <c r="U258" s="136"/>
      <c r="V258" s="240"/>
      <c r="W258" s="142"/>
      <c r="X258" s="137"/>
      <c r="Y258" s="145"/>
      <c r="Z258" s="189"/>
      <c r="AA258" s="187"/>
      <c r="AB258" s="319"/>
      <c r="AC258" s="202">
        <f t="shared" si="18"/>
        <v>0</v>
      </c>
      <c r="AF258" s="153">
        <f t="shared" si="19"/>
        <v>0</v>
      </c>
      <c r="AN258" s="124">
        <f t="shared" si="20"/>
        <v>0</v>
      </c>
      <c r="AS258">
        <f t="shared" si="21"/>
        <v>0</v>
      </c>
      <c r="AT258" s="166">
        <f t="shared" si="22"/>
        <v>672707</v>
      </c>
      <c r="AU258" s="353">
        <f t="shared" si="23"/>
        <v>0</v>
      </c>
      <c r="AV258" s="18"/>
    </row>
    <row r="259" spans="2:48">
      <c r="B259" s="11"/>
      <c r="C259" s="310"/>
      <c r="D259" s="134"/>
      <c r="E259" s="132"/>
      <c r="F259" s="235"/>
      <c r="G259" s="132"/>
      <c r="H259" s="133"/>
      <c r="I259" s="133"/>
      <c r="J259" s="135"/>
      <c r="K259" s="236"/>
      <c r="L259" s="236"/>
      <c r="M259" s="237"/>
      <c r="N259" s="238"/>
      <c r="O259" s="144"/>
      <c r="P259" s="197"/>
      <c r="Q259" s="304"/>
      <c r="R259" s="194"/>
      <c r="S259" s="11"/>
      <c r="T259" s="239"/>
      <c r="U259" s="136"/>
      <c r="V259" s="240"/>
      <c r="W259" s="142"/>
      <c r="X259" s="137"/>
      <c r="Y259" s="145"/>
      <c r="Z259" s="189"/>
      <c r="AA259" s="187"/>
      <c r="AB259" s="319"/>
      <c r="AC259" s="202">
        <f t="shared" si="18"/>
        <v>0</v>
      </c>
      <c r="AF259" s="153">
        <f t="shared" si="19"/>
        <v>0</v>
      </c>
      <c r="AN259" s="124">
        <f t="shared" si="20"/>
        <v>0</v>
      </c>
      <c r="AS259">
        <f t="shared" si="21"/>
        <v>0</v>
      </c>
      <c r="AT259" s="166">
        <f t="shared" si="22"/>
        <v>672707</v>
      </c>
      <c r="AU259" s="353">
        <f t="shared" si="23"/>
        <v>0</v>
      </c>
      <c r="AV259" s="18"/>
    </row>
    <row r="260" spans="2:48">
      <c r="B260" s="11"/>
      <c r="C260" s="310"/>
      <c r="D260" s="134"/>
      <c r="E260" s="132"/>
      <c r="F260" s="235"/>
      <c r="G260" s="132"/>
      <c r="H260" s="133"/>
      <c r="I260" s="133"/>
      <c r="J260" s="135"/>
      <c r="K260" s="236"/>
      <c r="L260" s="236"/>
      <c r="M260" s="237"/>
      <c r="N260" s="238"/>
      <c r="O260" s="144"/>
      <c r="P260" s="197"/>
      <c r="Q260" s="304"/>
      <c r="R260" s="194"/>
      <c r="S260" s="11"/>
      <c r="T260" s="239"/>
      <c r="U260" s="136"/>
      <c r="V260" s="240"/>
      <c r="W260" s="142"/>
      <c r="X260" s="137"/>
      <c r="Y260" s="145"/>
      <c r="Z260" s="189"/>
      <c r="AA260" s="187"/>
      <c r="AB260" s="319"/>
      <c r="AC260" s="202">
        <f t="shared" ref="AC260:AC323" si="24">P260</f>
        <v>0</v>
      </c>
      <c r="AF260" s="153">
        <f t="shared" ref="AF260:AF323" si="25">R260</f>
        <v>0</v>
      </c>
      <c r="AN260" s="124">
        <f t="shared" ref="AN260:AN323" si="26">C260</f>
        <v>0</v>
      </c>
      <c r="AS260">
        <f t="shared" ref="AS260:AS323" si="27">S260</f>
        <v>0</v>
      </c>
      <c r="AT260" s="166">
        <f t="shared" ref="AT260:AT323" si="28">VLOOKUP(AS:AS,AW$1:AX$2,2,0)</f>
        <v>672707</v>
      </c>
      <c r="AU260" s="353">
        <f t="shared" si="23"/>
        <v>0</v>
      </c>
      <c r="AV260" s="18"/>
    </row>
    <row r="261" spans="2:48">
      <c r="B261" s="11"/>
      <c r="C261" s="310"/>
      <c r="D261" s="134"/>
      <c r="E261" s="132"/>
      <c r="F261" s="235"/>
      <c r="G261" s="132"/>
      <c r="H261" s="133"/>
      <c r="I261" s="133"/>
      <c r="J261" s="135"/>
      <c r="K261" s="236"/>
      <c r="L261" s="236"/>
      <c r="M261" s="237"/>
      <c r="N261" s="238"/>
      <c r="O261" s="144"/>
      <c r="P261" s="197"/>
      <c r="Q261" s="304"/>
      <c r="R261" s="194"/>
      <c r="S261" s="11"/>
      <c r="T261" s="239"/>
      <c r="U261" s="136"/>
      <c r="V261" s="240"/>
      <c r="W261" s="142"/>
      <c r="X261" s="137"/>
      <c r="Y261" s="145"/>
      <c r="Z261" s="189"/>
      <c r="AA261" s="187"/>
      <c r="AB261" s="319"/>
      <c r="AC261" s="202">
        <f t="shared" si="24"/>
        <v>0</v>
      </c>
      <c r="AF261" s="153">
        <f t="shared" si="25"/>
        <v>0</v>
      </c>
      <c r="AN261" s="124">
        <f t="shared" si="26"/>
        <v>0</v>
      </c>
      <c r="AS261">
        <f t="shared" si="27"/>
        <v>0</v>
      </c>
      <c r="AT261" s="166">
        <f t="shared" si="28"/>
        <v>672707</v>
      </c>
      <c r="AU261" s="353">
        <f t="shared" si="23"/>
        <v>0</v>
      </c>
      <c r="AV261" s="18"/>
    </row>
    <row r="262" spans="2:48">
      <c r="B262" s="11"/>
      <c r="C262" s="310"/>
      <c r="D262" s="134"/>
      <c r="E262" s="132"/>
      <c r="F262" s="235"/>
      <c r="G262" s="132"/>
      <c r="H262" s="133"/>
      <c r="I262" s="133"/>
      <c r="J262" s="135"/>
      <c r="K262" s="236"/>
      <c r="L262" s="236"/>
      <c r="M262" s="237"/>
      <c r="N262" s="238"/>
      <c r="O262" s="144"/>
      <c r="P262" s="197"/>
      <c r="Q262" s="304"/>
      <c r="R262" s="194"/>
      <c r="S262" s="11"/>
      <c r="T262" s="239"/>
      <c r="U262" s="136"/>
      <c r="V262" s="240"/>
      <c r="W262" s="142"/>
      <c r="X262" s="137"/>
      <c r="Y262" s="145"/>
      <c r="Z262" s="189"/>
      <c r="AA262" s="187"/>
      <c r="AB262" s="319"/>
      <c r="AC262" s="202">
        <f t="shared" si="24"/>
        <v>0</v>
      </c>
      <c r="AF262" s="153">
        <f t="shared" si="25"/>
        <v>0</v>
      </c>
      <c r="AN262" s="124">
        <f t="shared" si="26"/>
        <v>0</v>
      </c>
      <c r="AS262">
        <f t="shared" si="27"/>
        <v>0</v>
      </c>
      <c r="AT262" s="166">
        <f t="shared" si="28"/>
        <v>672707</v>
      </c>
      <c r="AU262" s="353">
        <f t="shared" si="23"/>
        <v>0</v>
      </c>
      <c r="AV262" s="18"/>
    </row>
    <row r="263" spans="2:48">
      <c r="B263" s="11"/>
      <c r="C263" s="310"/>
      <c r="D263" s="134"/>
      <c r="E263" s="132"/>
      <c r="F263" s="235"/>
      <c r="G263" s="132"/>
      <c r="H263" s="133"/>
      <c r="I263" s="133"/>
      <c r="J263" s="135"/>
      <c r="K263" s="236"/>
      <c r="L263" s="236"/>
      <c r="M263" s="237"/>
      <c r="N263" s="238"/>
      <c r="O263" s="144"/>
      <c r="P263" s="197"/>
      <c r="Q263" s="304"/>
      <c r="R263" s="194"/>
      <c r="S263" s="11"/>
      <c r="T263" s="239"/>
      <c r="U263" s="136"/>
      <c r="V263" s="240"/>
      <c r="W263" s="142"/>
      <c r="X263" s="137"/>
      <c r="Y263" s="145"/>
      <c r="Z263" s="189"/>
      <c r="AA263" s="187"/>
      <c r="AB263" s="319"/>
      <c r="AC263" s="202">
        <f t="shared" si="24"/>
        <v>0</v>
      </c>
      <c r="AF263" s="153">
        <f t="shared" si="25"/>
        <v>0</v>
      </c>
      <c r="AN263" s="124">
        <f t="shared" si="26"/>
        <v>0</v>
      </c>
      <c r="AS263">
        <f t="shared" si="27"/>
        <v>0</v>
      </c>
      <c r="AT263" s="166">
        <f t="shared" si="28"/>
        <v>672707</v>
      </c>
      <c r="AU263" s="353">
        <f t="shared" si="23"/>
        <v>0</v>
      </c>
      <c r="AV263" s="18"/>
    </row>
    <row r="264" spans="2:48">
      <c r="B264" s="11"/>
      <c r="C264" s="310"/>
      <c r="D264" s="134"/>
      <c r="E264" s="132"/>
      <c r="F264" s="235"/>
      <c r="G264" s="132"/>
      <c r="H264" s="133"/>
      <c r="I264" s="133"/>
      <c r="J264" s="135"/>
      <c r="K264" s="236"/>
      <c r="L264" s="236"/>
      <c r="M264" s="237"/>
      <c r="N264" s="238"/>
      <c r="O264" s="144"/>
      <c r="P264" s="197"/>
      <c r="Q264" s="304"/>
      <c r="R264" s="194"/>
      <c r="S264" s="11"/>
      <c r="T264" s="239"/>
      <c r="U264" s="136"/>
      <c r="V264" s="240"/>
      <c r="W264" s="142"/>
      <c r="X264" s="137"/>
      <c r="Y264" s="145"/>
      <c r="Z264" s="189"/>
      <c r="AA264" s="187"/>
      <c r="AB264" s="319"/>
      <c r="AC264" s="202">
        <f t="shared" si="24"/>
        <v>0</v>
      </c>
      <c r="AF264" s="153">
        <f t="shared" si="25"/>
        <v>0</v>
      </c>
      <c r="AN264" s="124">
        <f t="shared" si="26"/>
        <v>0</v>
      </c>
      <c r="AS264">
        <f t="shared" si="27"/>
        <v>0</v>
      </c>
      <c r="AT264" s="166">
        <f t="shared" si="28"/>
        <v>672707</v>
      </c>
      <c r="AU264" s="353">
        <f t="shared" si="23"/>
        <v>0</v>
      </c>
      <c r="AV264" s="18"/>
    </row>
    <row r="265" spans="2:48">
      <c r="B265" s="11"/>
      <c r="C265" s="310"/>
      <c r="D265" s="134"/>
      <c r="E265" s="132"/>
      <c r="F265" s="235"/>
      <c r="G265" s="132"/>
      <c r="H265" s="133"/>
      <c r="I265" s="133"/>
      <c r="J265" s="135"/>
      <c r="K265" s="236"/>
      <c r="L265" s="236"/>
      <c r="M265" s="237"/>
      <c r="N265" s="238"/>
      <c r="O265" s="144"/>
      <c r="P265" s="197"/>
      <c r="Q265" s="304"/>
      <c r="R265" s="194"/>
      <c r="S265" s="11"/>
      <c r="T265" s="239"/>
      <c r="U265" s="136"/>
      <c r="V265" s="240"/>
      <c r="W265" s="142"/>
      <c r="X265" s="137"/>
      <c r="Y265" s="145"/>
      <c r="Z265" s="189"/>
      <c r="AA265" s="187"/>
      <c r="AB265" s="319"/>
      <c r="AC265" s="202">
        <f t="shared" si="24"/>
        <v>0</v>
      </c>
      <c r="AF265" s="153">
        <f t="shared" si="25"/>
        <v>0</v>
      </c>
      <c r="AN265" s="124">
        <f t="shared" si="26"/>
        <v>0</v>
      </c>
      <c r="AS265">
        <f t="shared" si="27"/>
        <v>0</v>
      </c>
      <c r="AT265" s="166">
        <f t="shared" si="28"/>
        <v>672707</v>
      </c>
      <c r="AU265" s="353">
        <f t="shared" si="23"/>
        <v>0</v>
      </c>
      <c r="AV265" s="18"/>
    </row>
    <row r="266" spans="2:48">
      <c r="B266" s="11"/>
      <c r="C266" s="310"/>
      <c r="D266" s="134"/>
      <c r="E266" s="132"/>
      <c r="F266" s="235"/>
      <c r="G266" s="132"/>
      <c r="H266" s="133"/>
      <c r="I266" s="133"/>
      <c r="J266" s="135"/>
      <c r="K266" s="236"/>
      <c r="L266" s="236"/>
      <c r="M266" s="237"/>
      <c r="N266" s="238"/>
      <c r="O266" s="144"/>
      <c r="P266" s="197"/>
      <c r="Q266" s="304"/>
      <c r="R266" s="194"/>
      <c r="S266" s="11"/>
      <c r="T266" s="239"/>
      <c r="U266" s="136"/>
      <c r="V266" s="240"/>
      <c r="W266" s="142"/>
      <c r="X266" s="137"/>
      <c r="Y266" s="145"/>
      <c r="Z266" s="189"/>
      <c r="AA266" s="187"/>
      <c r="AB266" s="319"/>
      <c r="AC266" s="202">
        <f t="shared" si="24"/>
        <v>0</v>
      </c>
      <c r="AF266" s="153">
        <f t="shared" si="25"/>
        <v>0</v>
      </c>
      <c r="AN266" s="124">
        <f t="shared" si="26"/>
        <v>0</v>
      </c>
      <c r="AS266">
        <f t="shared" si="27"/>
        <v>0</v>
      </c>
      <c r="AT266" s="166">
        <f t="shared" si="28"/>
        <v>672707</v>
      </c>
      <c r="AU266" s="353">
        <f t="shared" si="23"/>
        <v>0</v>
      </c>
      <c r="AV266" s="18"/>
    </row>
    <row r="267" spans="2:48">
      <c r="B267" s="11"/>
      <c r="C267" s="310"/>
      <c r="D267" s="134"/>
      <c r="E267" s="132"/>
      <c r="F267" s="235"/>
      <c r="G267" s="132"/>
      <c r="H267" s="133"/>
      <c r="I267" s="133"/>
      <c r="J267" s="135"/>
      <c r="K267" s="236"/>
      <c r="L267" s="236"/>
      <c r="M267" s="237"/>
      <c r="N267" s="238"/>
      <c r="O267" s="144"/>
      <c r="P267" s="197"/>
      <c r="Q267" s="304"/>
      <c r="R267" s="194"/>
      <c r="S267" s="11"/>
      <c r="T267" s="239"/>
      <c r="U267" s="136"/>
      <c r="V267" s="240"/>
      <c r="W267" s="142"/>
      <c r="X267" s="137"/>
      <c r="Y267" s="145"/>
      <c r="Z267" s="189"/>
      <c r="AA267" s="187"/>
      <c r="AB267" s="319"/>
      <c r="AC267" s="202">
        <f t="shared" si="24"/>
        <v>0</v>
      </c>
      <c r="AF267" s="153">
        <f t="shared" si="25"/>
        <v>0</v>
      </c>
      <c r="AN267" s="124">
        <f t="shared" si="26"/>
        <v>0</v>
      </c>
      <c r="AS267">
        <f t="shared" si="27"/>
        <v>0</v>
      </c>
      <c r="AT267" s="166">
        <f t="shared" si="28"/>
        <v>672707</v>
      </c>
      <c r="AU267" s="353">
        <f t="shared" si="23"/>
        <v>0</v>
      </c>
      <c r="AV267" s="18"/>
    </row>
    <row r="268" spans="2:48">
      <c r="B268" s="11"/>
      <c r="C268" s="310"/>
      <c r="D268" s="134"/>
      <c r="E268" s="132"/>
      <c r="F268" s="235"/>
      <c r="G268" s="132"/>
      <c r="H268" s="133"/>
      <c r="I268" s="133"/>
      <c r="J268" s="135"/>
      <c r="K268" s="236"/>
      <c r="L268" s="236"/>
      <c r="M268" s="237"/>
      <c r="N268" s="238"/>
      <c r="O268" s="144"/>
      <c r="P268" s="197"/>
      <c r="Q268" s="304"/>
      <c r="R268" s="194"/>
      <c r="S268" s="11"/>
      <c r="T268" s="239"/>
      <c r="U268" s="136"/>
      <c r="V268" s="240"/>
      <c r="W268" s="142"/>
      <c r="X268" s="137"/>
      <c r="Y268" s="145"/>
      <c r="Z268" s="189"/>
      <c r="AA268" s="187"/>
      <c r="AB268" s="319"/>
      <c r="AC268" s="202">
        <f t="shared" si="24"/>
        <v>0</v>
      </c>
      <c r="AF268" s="153">
        <f t="shared" si="25"/>
        <v>0</v>
      </c>
      <c r="AN268" s="124">
        <f t="shared" si="26"/>
        <v>0</v>
      </c>
      <c r="AS268">
        <f t="shared" si="27"/>
        <v>0</v>
      </c>
      <c r="AT268" s="166">
        <f t="shared" si="28"/>
        <v>672707</v>
      </c>
      <c r="AU268" s="353">
        <f t="shared" si="23"/>
        <v>0</v>
      </c>
      <c r="AV268" s="18"/>
    </row>
    <row r="269" spans="2:48">
      <c r="B269" s="11"/>
      <c r="C269" s="310"/>
      <c r="D269" s="134"/>
      <c r="E269" s="132"/>
      <c r="F269" s="235"/>
      <c r="G269" s="132"/>
      <c r="H269" s="133"/>
      <c r="I269" s="133"/>
      <c r="J269" s="135"/>
      <c r="K269" s="236"/>
      <c r="L269" s="236"/>
      <c r="M269" s="237"/>
      <c r="N269" s="238"/>
      <c r="O269" s="144"/>
      <c r="P269" s="197"/>
      <c r="Q269" s="304"/>
      <c r="R269" s="194"/>
      <c r="S269" s="11"/>
      <c r="T269" s="239"/>
      <c r="U269" s="136"/>
      <c r="V269" s="240"/>
      <c r="W269" s="142"/>
      <c r="X269" s="137"/>
      <c r="Y269" s="145"/>
      <c r="Z269" s="189"/>
      <c r="AA269" s="187"/>
      <c r="AB269" s="319"/>
      <c r="AC269" s="202">
        <f t="shared" si="24"/>
        <v>0</v>
      </c>
      <c r="AF269" s="153">
        <f t="shared" si="25"/>
        <v>0</v>
      </c>
      <c r="AN269" s="124">
        <f t="shared" si="26"/>
        <v>0</v>
      </c>
      <c r="AS269">
        <f t="shared" si="27"/>
        <v>0</v>
      </c>
      <c r="AT269" s="166">
        <f t="shared" si="28"/>
        <v>672707</v>
      </c>
      <c r="AU269" s="353">
        <f t="shared" si="23"/>
        <v>0</v>
      </c>
      <c r="AV269" s="18"/>
    </row>
    <row r="270" spans="2:48">
      <c r="B270" s="11"/>
      <c r="C270" s="310"/>
      <c r="D270" s="134"/>
      <c r="E270" s="132"/>
      <c r="F270" s="235"/>
      <c r="G270" s="132"/>
      <c r="H270" s="133"/>
      <c r="I270" s="133"/>
      <c r="J270" s="135"/>
      <c r="K270" s="236"/>
      <c r="L270" s="236"/>
      <c r="M270" s="237"/>
      <c r="N270" s="238"/>
      <c r="O270" s="144"/>
      <c r="P270" s="197"/>
      <c r="Q270" s="304"/>
      <c r="R270" s="194"/>
      <c r="S270" s="11"/>
      <c r="T270" s="239"/>
      <c r="U270" s="136"/>
      <c r="V270" s="240"/>
      <c r="W270" s="142"/>
      <c r="X270" s="137"/>
      <c r="Y270" s="145"/>
      <c r="Z270" s="189"/>
      <c r="AA270" s="187"/>
      <c r="AB270" s="319"/>
      <c r="AC270" s="202">
        <f t="shared" si="24"/>
        <v>0</v>
      </c>
      <c r="AF270" s="153">
        <f t="shared" si="25"/>
        <v>0</v>
      </c>
      <c r="AN270" s="124">
        <f t="shared" si="26"/>
        <v>0</v>
      </c>
      <c r="AS270">
        <f t="shared" si="27"/>
        <v>0</v>
      </c>
      <c r="AT270" s="166">
        <f t="shared" si="28"/>
        <v>672707</v>
      </c>
      <c r="AU270" s="353">
        <f t="shared" si="23"/>
        <v>0</v>
      </c>
      <c r="AV270" s="18"/>
    </row>
    <row r="271" spans="2:48">
      <c r="B271" s="11"/>
      <c r="C271" s="310"/>
      <c r="D271" s="134"/>
      <c r="E271" s="132"/>
      <c r="F271" s="235"/>
      <c r="G271" s="132"/>
      <c r="H271" s="133"/>
      <c r="I271" s="133"/>
      <c r="J271" s="135"/>
      <c r="K271" s="236"/>
      <c r="L271" s="236"/>
      <c r="M271" s="237"/>
      <c r="N271" s="238"/>
      <c r="O271" s="144"/>
      <c r="P271" s="197"/>
      <c r="Q271" s="304"/>
      <c r="R271" s="194"/>
      <c r="S271" s="11"/>
      <c r="T271" s="239"/>
      <c r="U271" s="136"/>
      <c r="V271" s="240"/>
      <c r="W271" s="142"/>
      <c r="X271" s="137"/>
      <c r="Y271" s="145"/>
      <c r="Z271" s="189"/>
      <c r="AA271" s="187"/>
      <c r="AB271" s="319"/>
      <c r="AC271" s="202">
        <f t="shared" si="24"/>
        <v>0</v>
      </c>
      <c r="AF271" s="153">
        <f t="shared" si="25"/>
        <v>0</v>
      </c>
      <c r="AN271" s="124">
        <f t="shared" si="26"/>
        <v>0</v>
      </c>
      <c r="AS271">
        <f t="shared" si="27"/>
        <v>0</v>
      </c>
      <c r="AT271" s="166">
        <f t="shared" si="28"/>
        <v>672707</v>
      </c>
      <c r="AU271" s="353">
        <f t="shared" si="23"/>
        <v>0</v>
      </c>
      <c r="AV271" s="18"/>
    </row>
    <row r="272" spans="2:48">
      <c r="B272" s="11"/>
      <c r="C272" s="310"/>
      <c r="D272" s="134"/>
      <c r="E272" s="132"/>
      <c r="F272" s="235"/>
      <c r="G272" s="132"/>
      <c r="H272" s="133"/>
      <c r="I272" s="133"/>
      <c r="J272" s="135"/>
      <c r="K272" s="236"/>
      <c r="L272" s="236"/>
      <c r="M272" s="237"/>
      <c r="N272" s="238"/>
      <c r="O272" s="144"/>
      <c r="P272" s="197"/>
      <c r="Q272" s="304"/>
      <c r="R272" s="194"/>
      <c r="S272" s="11"/>
      <c r="T272" s="239"/>
      <c r="U272" s="136"/>
      <c r="V272" s="240"/>
      <c r="W272" s="142"/>
      <c r="X272" s="137"/>
      <c r="Y272" s="145"/>
      <c r="Z272" s="189"/>
      <c r="AA272" s="187"/>
      <c r="AB272" s="319"/>
      <c r="AC272" s="202">
        <f t="shared" si="24"/>
        <v>0</v>
      </c>
      <c r="AF272" s="153">
        <f t="shared" si="25"/>
        <v>0</v>
      </c>
      <c r="AN272" s="124">
        <f t="shared" si="26"/>
        <v>0</v>
      </c>
      <c r="AS272">
        <f t="shared" si="27"/>
        <v>0</v>
      </c>
      <c r="AT272" s="166">
        <f t="shared" si="28"/>
        <v>672707</v>
      </c>
      <c r="AU272" s="353">
        <f t="shared" si="23"/>
        <v>0</v>
      </c>
      <c r="AV272" s="18"/>
    </row>
    <row r="273" spans="2:48">
      <c r="B273" s="11"/>
      <c r="C273" s="310"/>
      <c r="D273" s="134"/>
      <c r="E273" s="132"/>
      <c r="F273" s="235"/>
      <c r="G273" s="132"/>
      <c r="H273" s="133"/>
      <c r="I273" s="133"/>
      <c r="J273" s="135"/>
      <c r="K273" s="236"/>
      <c r="L273" s="236"/>
      <c r="M273" s="237"/>
      <c r="N273" s="238"/>
      <c r="O273" s="144"/>
      <c r="P273" s="197"/>
      <c r="Q273" s="304"/>
      <c r="R273" s="194"/>
      <c r="S273" s="11"/>
      <c r="T273" s="239"/>
      <c r="U273" s="136"/>
      <c r="V273" s="240"/>
      <c r="W273" s="142"/>
      <c r="X273" s="137"/>
      <c r="Y273" s="145"/>
      <c r="Z273" s="189"/>
      <c r="AA273" s="187"/>
      <c r="AB273" s="319"/>
      <c r="AC273" s="202">
        <f t="shared" si="24"/>
        <v>0</v>
      </c>
      <c r="AF273" s="153">
        <f t="shared" si="25"/>
        <v>0</v>
      </c>
      <c r="AN273" s="124">
        <f t="shared" si="26"/>
        <v>0</v>
      </c>
      <c r="AS273">
        <f t="shared" si="27"/>
        <v>0</v>
      </c>
      <c r="AT273" s="166">
        <f t="shared" si="28"/>
        <v>672707</v>
      </c>
      <c r="AU273" s="353">
        <f t="shared" si="23"/>
        <v>0</v>
      </c>
      <c r="AV273" s="18"/>
    </row>
    <row r="274" spans="2:48">
      <c r="B274" s="11"/>
      <c r="C274" s="310"/>
      <c r="D274" s="134"/>
      <c r="E274" s="132"/>
      <c r="F274" s="235"/>
      <c r="G274" s="132"/>
      <c r="H274" s="133"/>
      <c r="I274" s="133"/>
      <c r="J274" s="135"/>
      <c r="K274" s="236"/>
      <c r="L274" s="236"/>
      <c r="M274" s="237"/>
      <c r="N274" s="238"/>
      <c r="O274" s="144"/>
      <c r="P274" s="197"/>
      <c r="Q274" s="304"/>
      <c r="R274" s="194"/>
      <c r="S274" s="11"/>
      <c r="T274" s="239"/>
      <c r="U274" s="136"/>
      <c r="V274" s="240"/>
      <c r="W274" s="142"/>
      <c r="X274" s="137"/>
      <c r="Y274" s="145"/>
      <c r="Z274" s="189"/>
      <c r="AA274" s="187"/>
      <c r="AB274" s="319"/>
      <c r="AC274" s="202">
        <f t="shared" si="24"/>
        <v>0</v>
      </c>
      <c r="AF274" s="153">
        <f t="shared" si="25"/>
        <v>0</v>
      </c>
      <c r="AN274" s="124">
        <f t="shared" si="26"/>
        <v>0</v>
      </c>
      <c r="AS274">
        <f t="shared" si="27"/>
        <v>0</v>
      </c>
      <c r="AT274" s="166">
        <f t="shared" si="28"/>
        <v>672707</v>
      </c>
      <c r="AU274" s="353">
        <f t="shared" si="23"/>
        <v>0</v>
      </c>
      <c r="AV274" s="18"/>
    </row>
    <row r="275" spans="2:48">
      <c r="B275" s="11"/>
      <c r="C275" s="310"/>
      <c r="D275" s="134"/>
      <c r="E275" s="132"/>
      <c r="F275" s="235"/>
      <c r="G275" s="132"/>
      <c r="H275" s="133"/>
      <c r="I275" s="133"/>
      <c r="J275" s="135"/>
      <c r="K275" s="236"/>
      <c r="L275" s="236"/>
      <c r="M275" s="237"/>
      <c r="N275" s="238"/>
      <c r="O275" s="144"/>
      <c r="P275" s="197"/>
      <c r="Q275" s="304"/>
      <c r="R275" s="194"/>
      <c r="S275" s="11"/>
      <c r="T275" s="239"/>
      <c r="U275" s="136"/>
      <c r="V275" s="240"/>
      <c r="W275" s="142"/>
      <c r="X275" s="137"/>
      <c r="Y275" s="145"/>
      <c r="Z275" s="189"/>
      <c r="AA275" s="187"/>
      <c r="AB275" s="319"/>
      <c r="AC275" s="202">
        <f t="shared" si="24"/>
        <v>0</v>
      </c>
      <c r="AF275" s="153">
        <f t="shared" si="25"/>
        <v>0</v>
      </c>
      <c r="AN275" s="124">
        <f t="shared" si="26"/>
        <v>0</v>
      </c>
      <c r="AS275">
        <f t="shared" si="27"/>
        <v>0</v>
      </c>
      <c r="AT275" s="166">
        <f t="shared" si="28"/>
        <v>672707</v>
      </c>
      <c r="AU275" s="353">
        <f t="shared" si="23"/>
        <v>0</v>
      </c>
      <c r="AV275" s="18"/>
    </row>
    <row r="276" spans="2:48">
      <c r="B276" s="11"/>
      <c r="C276" s="310"/>
      <c r="D276" s="134"/>
      <c r="E276" s="132"/>
      <c r="F276" s="235"/>
      <c r="G276" s="132"/>
      <c r="H276" s="133"/>
      <c r="I276" s="133"/>
      <c r="J276" s="135"/>
      <c r="K276" s="236"/>
      <c r="L276" s="236"/>
      <c r="M276" s="237"/>
      <c r="N276" s="238"/>
      <c r="O276" s="144"/>
      <c r="P276" s="197"/>
      <c r="Q276" s="304"/>
      <c r="R276" s="194"/>
      <c r="S276" s="11"/>
      <c r="T276" s="239"/>
      <c r="U276" s="136"/>
      <c r="V276" s="240"/>
      <c r="W276" s="142"/>
      <c r="X276" s="137"/>
      <c r="Y276" s="145"/>
      <c r="Z276" s="189"/>
      <c r="AA276" s="187"/>
      <c r="AB276" s="319"/>
      <c r="AC276" s="202">
        <f t="shared" si="24"/>
        <v>0</v>
      </c>
      <c r="AF276" s="153">
        <f t="shared" si="25"/>
        <v>0</v>
      </c>
      <c r="AN276" s="124">
        <f t="shared" si="26"/>
        <v>0</v>
      </c>
      <c r="AS276">
        <f t="shared" si="27"/>
        <v>0</v>
      </c>
      <c r="AT276" s="166">
        <f t="shared" si="28"/>
        <v>672707</v>
      </c>
      <c r="AU276" s="353">
        <f t="shared" si="23"/>
        <v>0</v>
      </c>
      <c r="AV276" s="18"/>
    </row>
    <row r="277" spans="2:48">
      <c r="B277" s="11"/>
      <c r="C277" s="310"/>
      <c r="D277" s="134"/>
      <c r="E277" s="132"/>
      <c r="F277" s="235"/>
      <c r="G277" s="132"/>
      <c r="H277" s="133"/>
      <c r="I277" s="133"/>
      <c r="J277" s="135"/>
      <c r="K277" s="236"/>
      <c r="L277" s="236"/>
      <c r="M277" s="237"/>
      <c r="N277" s="238"/>
      <c r="O277" s="144"/>
      <c r="P277" s="197"/>
      <c r="Q277" s="304"/>
      <c r="R277" s="194"/>
      <c r="S277" s="11"/>
      <c r="T277" s="239"/>
      <c r="U277" s="136"/>
      <c r="V277" s="240"/>
      <c r="W277" s="142"/>
      <c r="X277" s="137"/>
      <c r="Y277" s="145"/>
      <c r="Z277" s="189"/>
      <c r="AA277" s="187"/>
      <c r="AB277" s="319"/>
      <c r="AC277" s="202">
        <f t="shared" si="24"/>
        <v>0</v>
      </c>
      <c r="AF277" s="153">
        <f t="shared" si="25"/>
        <v>0</v>
      </c>
      <c r="AN277" s="124">
        <f t="shared" si="26"/>
        <v>0</v>
      </c>
      <c r="AS277">
        <f t="shared" si="27"/>
        <v>0</v>
      </c>
      <c r="AT277" s="166">
        <f t="shared" si="28"/>
        <v>672707</v>
      </c>
      <c r="AU277" s="353">
        <f t="shared" si="23"/>
        <v>0</v>
      </c>
      <c r="AV277" s="18"/>
    </row>
    <row r="278" spans="2:48">
      <c r="B278" s="11"/>
      <c r="C278" s="310"/>
      <c r="D278" s="134"/>
      <c r="E278" s="132"/>
      <c r="F278" s="235"/>
      <c r="G278" s="132"/>
      <c r="H278" s="133"/>
      <c r="I278" s="133"/>
      <c r="J278" s="135"/>
      <c r="K278" s="236"/>
      <c r="L278" s="236"/>
      <c r="M278" s="237"/>
      <c r="N278" s="238"/>
      <c r="O278" s="144"/>
      <c r="P278" s="197"/>
      <c r="Q278" s="304"/>
      <c r="R278" s="194"/>
      <c r="S278" s="11"/>
      <c r="T278" s="239"/>
      <c r="U278" s="136"/>
      <c r="V278" s="240"/>
      <c r="W278" s="142"/>
      <c r="X278" s="137"/>
      <c r="Y278" s="145"/>
      <c r="Z278" s="189"/>
      <c r="AA278" s="187"/>
      <c r="AB278" s="319"/>
      <c r="AC278" s="202">
        <f t="shared" si="24"/>
        <v>0</v>
      </c>
      <c r="AF278" s="153">
        <f t="shared" si="25"/>
        <v>0</v>
      </c>
      <c r="AN278" s="124">
        <f t="shared" si="26"/>
        <v>0</v>
      </c>
      <c r="AS278">
        <f t="shared" si="27"/>
        <v>0</v>
      </c>
      <c r="AT278" s="166">
        <f t="shared" si="28"/>
        <v>672707</v>
      </c>
      <c r="AU278" s="353">
        <f t="shared" si="23"/>
        <v>0</v>
      </c>
      <c r="AV278" s="18"/>
    </row>
    <row r="279" spans="2:48">
      <c r="B279" s="11"/>
      <c r="C279" s="310"/>
      <c r="D279" s="134"/>
      <c r="E279" s="132"/>
      <c r="F279" s="235"/>
      <c r="G279" s="132"/>
      <c r="H279" s="133"/>
      <c r="I279" s="133"/>
      <c r="J279" s="135"/>
      <c r="K279" s="236"/>
      <c r="L279" s="236"/>
      <c r="M279" s="237"/>
      <c r="N279" s="238"/>
      <c r="O279" s="144"/>
      <c r="P279" s="197"/>
      <c r="Q279" s="304"/>
      <c r="R279" s="194"/>
      <c r="S279" s="11"/>
      <c r="T279" s="239"/>
      <c r="U279" s="136"/>
      <c r="V279" s="240"/>
      <c r="W279" s="142"/>
      <c r="X279" s="137"/>
      <c r="Y279" s="145"/>
      <c r="Z279" s="189"/>
      <c r="AA279" s="187"/>
      <c r="AB279" s="319"/>
      <c r="AC279" s="202">
        <f t="shared" si="24"/>
        <v>0</v>
      </c>
      <c r="AF279" s="153">
        <f t="shared" si="25"/>
        <v>0</v>
      </c>
      <c r="AN279" s="124">
        <f t="shared" si="26"/>
        <v>0</v>
      </c>
      <c r="AS279">
        <f t="shared" si="27"/>
        <v>0</v>
      </c>
      <c r="AT279" s="166">
        <f t="shared" si="28"/>
        <v>672707</v>
      </c>
      <c r="AU279" s="353">
        <f t="shared" si="23"/>
        <v>0</v>
      </c>
      <c r="AV279" s="18"/>
    </row>
    <row r="280" spans="2:48">
      <c r="B280" s="11"/>
      <c r="C280" s="310"/>
      <c r="D280" s="134"/>
      <c r="E280" s="132"/>
      <c r="F280" s="235"/>
      <c r="G280" s="132"/>
      <c r="H280" s="133"/>
      <c r="I280" s="133"/>
      <c r="J280" s="135"/>
      <c r="K280" s="236"/>
      <c r="L280" s="236"/>
      <c r="M280" s="237"/>
      <c r="N280" s="238"/>
      <c r="O280" s="144"/>
      <c r="P280" s="197"/>
      <c r="Q280" s="304"/>
      <c r="R280" s="194"/>
      <c r="S280" s="11"/>
      <c r="T280" s="239"/>
      <c r="U280" s="136"/>
      <c r="V280" s="240"/>
      <c r="W280" s="142"/>
      <c r="X280" s="137"/>
      <c r="Y280" s="145"/>
      <c r="Z280" s="189"/>
      <c r="AA280" s="187"/>
      <c r="AB280" s="319"/>
      <c r="AC280" s="202">
        <f t="shared" si="24"/>
        <v>0</v>
      </c>
      <c r="AF280" s="153">
        <f t="shared" si="25"/>
        <v>0</v>
      </c>
      <c r="AN280" s="124">
        <f t="shared" si="26"/>
        <v>0</v>
      </c>
      <c r="AS280">
        <f t="shared" si="27"/>
        <v>0</v>
      </c>
      <c r="AT280" s="166">
        <f t="shared" si="28"/>
        <v>672707</v>
      </c>
      <c r="AU280" s="353">
        <f t="shared" si="23"/>
        <v>0</v>
      </c>
      <c r="AV280" s="18"/>
    </row>
    <row r="281" spans="2:48">
      <c r="B281" s="11"/>
      <c r="C281" s="310"/>
      <c r="D281" s="134"/>
      <c r="E281" s="132"/>
      <c r="F281" s="235"/>
      <c r="G281" s="132"/>
      <c r="H281" s="133"/>
      <c r="I281" s="133"/>
      <c r="J281" s="135"/>
      <c r="K281" s="236"/>
      <c r="L281" s="236"/>
      <c r="M281" s="237"/>
      <c r="N281" s="238"/>
      <c r="O281" s="144"/>
      <c r="P281" s="197"/>
      <c r="Q281" s="304"/>
      <c r="R281" s="194"/>
      <c r="S281" s="11"/>
      <c r="T281" s="239"/>
      <c r="U281" s="136"/>
      <c r="V281" s="240"/>
      <c r="W281" s="142"/>
      <c r="X281" s="137"/>
      <c r="Y281" s="145"/>
      <c r="Z281" s="189"/>
      <c r="AA281" s="187"/>
      <c r="AB281" s="319"/>
      <c r="AC281" s="202">
        <f t="shared" si="24"/>
        <v>0</v>
      </c>
      <c r="AF281" s="153">
        <f t="shared" si="25"/>
        <v>0</v>
      </c>
      <c r="AN281" s="124">
        <f t="shared" si="26"/>
        <v>0</v>
      </c>
      <c r="AS281">
        <f t="shared" si="27"/>
        <v>0</v>
      </c>
      <c r="AT281" s="166">
        <f t="shared" si="28"/>
        <v>672707</v>
      </c>
      <c r="AU281" s="353">
        <f t="shared" si="23"/>
        <v>0</v>
      </c>
      <c r="AV281" s="18"/>
    </row>
    <row r="282" spans="2:48">
      <c r="B282" s="11"/>
      <c r="C282" s="310"/>
      <c r="D282" s="134"/>
      <c r="E282" s="132"/>
      <c r="F282" s="235"/>
      <c r="G282" s="132"/>
      <c r="H282" s="133"/>
      <c r="I282" s="133"/>
      <c r="J282" s="135"/>
      <c r="K282" s="236"/>
      <c r="L282" s="236"/>
      <c r="M282" s="237"/>
      <c r="N282" s="238"/>
      <c r="O282" s="144"/>
      <c r="P282" s="197"/>
      <c r="Q282" s="304"/>
      <c r="R282" s="194"/>
      <c r="S282" s="11"/>
      <c r="T282" s="239"/>
      <c r="U282" s="136"/>
      <c r="V282" s="240"/>
      <c r="W282" s="142"/>
      <c r="X282" s="137"/>
      <c r="Y282" s="145"/>
      <c r="Z282" s="189"/>
      <c r="AA282" s="187"/>
      <c r="AB282" s="319"/>
      <c r="AC282" s="202">
        <f t="shared" si="24"/>
        <v>0</v>
      </c>
      <c r="AF282" s="153">
        <f t="shared" si="25"/>
        <v>0</v>
      </c>
      <c r="AN282" s="124">
        <f t="shared" si="26"/>
        <v>0</v>
      </c>
      <c r="AS282">
        <f t="shared" si="27"/>
        <v>0</v>
      </c>
      <c r="AT282" s="166">
        <f t="shared" si="28"/>
        <v>672707</v>
      </c>
      <c r="AU282" s="353">
        <f t="shared" si="23"/>
        <v>0</v>
      </c>
      <c r="AV282" s="18"/>
    </row>
    <row r="283" spans="2:48">
      <c r="B283" s="11"/>
      <c r="C283" s="310"/>
      <c r="D283" s="134"/>
      <c r="E283" s="132"/>
      <c r="F283" s="235"/>
      <c r="G283" s="132"/>
      <c r="H283" s="133"/>
      <c r="I283" s="133"/>
      <c r="J283" s="135"/>
      <c r="K283" s="236"/>
      <c r="L283" s="236"/>
      <c r="M283" s="237"/>
      <c r="N283" s="238"/>
      <c r="O283" s="144"/>
      <c r="P283" s="197"/>
      <c r="Q283" s="304"/>
      <c r="R283" s="194"/>
      <c r="S283" s="11"/>
      <c r="T283" s="239"/>
      <c r="U283" s="136"/>
      <c r="V283" s="240"/>
      <c r="W283" s="142"/>
      <c r="X283" s="137"/>
      <c r="Y283" s="145"/>
      <c r="Z283" s="189"/>
      <c r="AA283" s="187"/>
      <c r="AB283" s="319"/>
      <c r="AC283" s="202">
        <f t="shared" si="24"/>
        <v>0</v>
      </c>
      <c r="AF283" s="153">
        <f t="shared" si="25"/>
        <v>0</v>
      </c>
      <c r="AN283" s="124">
        <f t="shared" si="26"/>
        <v>0</v>
      </c>
      <c r="AS283">
        <f t="shared" si="27"/>
        <v>0</v>
      </c>
      <c r="AT283" s="166">
        <f t="shared" si="28"/>
        <v>672707</v>
      </c>
      <c r="AU283" s="353">
        <f t="shared" si="23"/>
        <v>0</v>
      </c>
      <c r="AV283" s="18"/>
    </row>
    <row r="284" spans="2:48">
      <c r="B284" s="11"/>
      <c r="C284" s="310"/>
      <c r="D284" s="134"/>
      <c r="E284" s="132"/>
      <c r="F284" s="235"/>
      <c r="G284" s="132"/>
      <c r="H284" s="133"/>
      <c r="I284" s="133"/>
      <c r="J284" s="135"/>
      <c r="K284" s="236"/>
      <c r="L284" s="236"/>
      <c r="M284" s="237"/>
      <c r="N284" s="238"/>
      <c r="O284" s="144"/>
      <c r="P284" s="197"/>
      <c r="Q284" s="304"/>
      <c r="R284" s="194"/>
      <c r="S284" s="11"/>
      <c r="T284" s="239"/>
      <c r="U284" s="136"/>
      <c r="V284" s="240"/>
      <c r="W284" s="142"/>
      <c r="X284" s="137"/>
      <c r="Y284" s="145"/>
      <c r="Z284" s="189"/>
      <c r="AA284" s="187"/>
      <c r="AB284" s="319"/>
      <c r="AC284" s="202">
        <f t="shared" si="24"/>
        <v>0</v>
      </c>
      <c r="AF284" s="153">
        <f t="shared" si="25"/>
        <v>0</v>
      </c>
      <c r="AN284" s="124">
        <f t="shared" si="26"/>
        <v>0</v>
      </c>
      <c r="AS284">
        <f t="shared" si="27"/>
        <v>0</v>
      </c>
      <c r="AT284" s="166">
        <f t="shared" si="28"/>
        <v>672707</v>
      </c>
      <c r="AU284" s="353">
        <f t="shared" si="23"/>
        <v>0</v>
      </c>
      <c r="AV284" s="18"/>
    </row>
    <row r="285" spans="2:48">
      <c r="B285" s="11"/>
      <c r="C285" s="310"/>
      <c r="D285" s="134"/>
      <c r="E285" s="132"/>
      <c r="F285" s="235"/>
      <c r="G285" s="132"/>
      <c r="H285" s="133"/>
      <c r="I285" s="133"/>
      <c r="J285" s="135"/>
      <c r="K285" s="236"/>
      <c r="L285" s="236"/>
      <c r="M285" s="237"/>
      <c r="N285" s="238"/>
      <c r="O285" s="144"/>
      <c r="P285" s="197"/>
      <c r="Q285" s="304"/>
      <c r="R285" s="194"/>
      <c r="S285" s="11"/>
      <c r="T285" s="239"/>
      <c r="U285" s="136"/>
      <c r="V285" s="240"/>
      <c r="W285" s="142"/>
      <c r="X285" s="137"/>
      <c r="Y285" s="145"/>
      <c r="Z285" s="189"/>
      <c r="AA285" s="187"/>
      <c r="AB285" s="319"/>
      <c r="AC285" s="202">
        <f t="shared" si="24"/>
        <v>0</v>
      </c>
      <c r="AF285" s="153">
        <f t="shared" si="25"/>
        <v>0</v>
      </c>
      <c r="AN285" s="124">
        <f t="shared" si="26"/>
        <v>0</v>
      </c>
      <c r="AS285">
        <f t="shared" si="27"/>
        <v>0</v>
      </c>
      <c r="AT285" s="166">
        <f t="shared" si="28"/>
        <v>672707</v>
      </c>
      <c r="AU285" s="353">
        <f t="shared" si="23"/>
        <v>0</v>
      </c>
      <c r="AV285" s="18"/>
    </row>
    <row r="286" spans="2:48">
      <c r="B286" s="11"/>
      <c r="C286" s="310"/>
      <c r="D286" s="134"/>
      <c r="E286" s="132"/>
      <c r="F286" s="235"/>
      <c r="G286" s="132"/>
      <c r="H286" s="133"/>
      <c r="I286" s="133"/>
      <c r="J286" s="135"/>
      <c r="K286" s="236"/>
      <c r="L286" s="236"/>
      <c r="M286" s="237"/>
      <c r="N286" s="238"/>
      <c r="O286" s="144"/>
      <c r="P286" s="197"/>
      <c r="Q286" s="304"/>
      <c r="R286" s="194"/>
      <c r="S286" s="11"/>
      <c r="T286" s="239"/>
      <c r="U286" s="136"/>
      <c r="V286" s="240"/>
      <c r="W286" s="142"/>
      <c r="X286" s="137"/>
      <c r="Y286" s="145"/>
      <c r="Z286" s="189"/>
      <c r="AA286" s="187"/>
      <c r="AB286" s="319"/>
      <c r="AC286" s="202">
        <f t="shared" si="24"/>
        <v>0</v>
      </c>
      <c r="AF286" s="153">
        <f t="shared" si="25"/>
        <v>0</v>
      </c>
      <c r="AN286" s="124">
        <f t="shared" si="26"/>
        <v>0</v>
      </c>
      <c r="AS286">
        <f t="shared" si="27"/>
        <v>0</v>
      </c>
      <c r="AT286" s="166">
        <f t="shared" si="28"/>
        <v>672707</v>
      </c>
      <c r="AU286" s="353">
        <f t="shared" si="23"/>
        <v>0</v>
      </c>
      <c r="AV286" s="18"/>
    </row>
    <row r="287" spans="2:48">
      <c r="B287" s="11"/>
      <c r="C287" s="310"/>
      <c r="D287" s="134"/>
      <c r="E287" s="132"/>
      <c r="F287" s="235"/>
      <c r="G287" s="132"/>
      <c r="H287" s="133"/>
      <c r="I287" s="133"/>
      <c r="J287" s="135"/>
      <c r="K287" s="236"/>
      <c r="L287" s="236"/>
      <c r="M287" s="237"/>
      <c r="N287" s="238"/>
      <c r="O287" s="144"/>
      <c r="P287" s="197"/>
      <c r="Q287" s="304"/>
      <c r="R287" s="194"/>
      <c r="S287" s="11"/>
      <c r="T287" s="239"/>
      <c r="U287" s="136"/>
      <c r="V287" s="240"/>
      <c r="W287" s="142"/>
      <c r="X287" s="137"/>
      <c r="Y287" s="145"/>
      <c r="Z287" s="189"/>
      <c r="AA287" s="187"/>
      <c r="AB287" s="319"/>
      <c r="AC287" s="202">
        <f t="shared" si="24"/>
        <v>0</v>
      </c>
      <c r="AF287" s="153">
        <f t="shared" si="25"/>
        <v>0</v>
      </c>
      <c r="AN287" s="124">
        <f t="shared" si="26"/>
        <v>0</v>
      </c>
      <c r="AS287">
        <f t="shared" si="27"/>
        <v>0</v>
      </c>
      <c r="AT287" s="166">
        <f t="shared" si="28"/>
        <v>672707</v>
      </c>
      <c r="AU287" s="353">
        <f t="shared" si="23"/>
        <v>0</v>
      </c>
      <c r="AV287" s="18"/>
    </row>
    <row r="288" spans="2:48">
      <c r="B288" s="11"/>
      <c r="C288" s="310"/>
      <c r="D288" s="134"/>
      <c r="E288" s="132"/>
      <c r="F288" s="235"/>
      <c r="G288" s="132"/>
      <c r="H288" s="133"/>
      <c r="I288" s="133"/>
      <c r="J288" s="135"/>
      <c r="K288" s="236"/>
      <c r="L288" s="236"/>
      <c r="M288" s="237"/>
      <c r="N288" s="238"/>
      <c r="O288" s="144"/>
      <c r="P288" s="197"/>
      <c r="Q288" s="304"/>
      <c r="R288" s="194"/>
      <c r="S288" s="11"/>
      <c r="T288" s="239"/>
      <c r="U288" s="136"/>
      <c r="V288" s="240"/>
      <c r="W288" s="142"/>
      <c r="X288" s="137"/>
      <c r="Y288" s="145"/>
      <c r="Z288" s="189"/>
      <c r="AA288" s="187"/>
      <c r="AB288" s="319"/>
      <c r="AC288" s="202">
        <f t="shared" si="24"/>
        <v>0</v>
      </c>
      <c r="AF288" s="153">
        <f t="shared" si="25"/>
        <v>0</v>
      </c>
      <c r="AN288" s="124">
        <f t="shared" si="26"/>
        <v>0</v>
      </c>
      <c r="AS288">
        <f t="shared" si="27"/>
        <v>0</v>
      </c>
      <c r="AT288" s="166">
        <f t="shared" si="28"/>
        <v>672707</v>
      </c>
      <c r="AU288" s="353">
        <f t="shared" si="23"/>
        <v>0</v>
      </c>
      <c r="AV288" s="18"/>
    </row>
    <row r="289" spans="2:48">
      <c r="B289" s="11"/>
      <c r="C289" s="310"/>
      <c r="D289" s="134"/>
      <c r="E289" s="132"/>
      <c r="F289" s="235"/>
      <c r="G289" s="132"/>
      <c r="H289" s="133"/>
      <c r="I289" s="133"/>
      <c r="J289" s="135"/>
      <c r="K289" s="236"/>
      <c r="L289" s="236"/>
      <c r="M289" s="237"/>
      <c r="N289" s="238"/>
      <c r="O289" s="144"/>
      <c r="P289" s="197"/>
      <c r="Q289" s="304"/>
      <c r="R289" s="194"/>
      <c r="S289" s="11"/>
      <c r="T289" s="239"/>
      <c r="U289" s="136"/>
      <c r="V289" s="240"/>
      <c r="W289" s="142"/>
      <c r="X289" s="137"/>
      <c r="Y289" s="145"/>
      <c r="Z289" s="189"/>
      <c r="AA289" s="187"/>
      <c r="AB289" s="319"/>
      <c r="AC289" s="202">
        <f t="shared" si="24"/>
        <v>0</v>
      </c>
      <c r="AF289" s="153">
        <f t="shared" si="25"/>
        <v>0</v>
      </c>
      <c r="AN289" s="124">
        <f t="shared" si="26"/>
        <v>0</v>
      </c>
      <c r="AS289">
        <f t="shared" si="27"/>
        <v>0</v>
      </c>
      <c r="AT289" s="166">
        <f t="shared" si="28"/>
        <v>672707</v>
      </c>
      <c r="AU289" s="353">
        <f t="shared" si="23"/>
        <v>0</v>
      </c>
      <c r="AV289" s="18"/>
    </row>
    <row r="290" spans="2:48">
      <c r="B290" s="11"/>
      <c r="C290" s="310"/>
      <c r="D290" s="134"/>
      <c r="E290" s="132"/>
      <c r="F290" s="235"/>
      <c r="G290" s="132"/>
      <c r="H290" s="133"/>
      <c r="I290" s="133"/>
      <c r="J290" s="135"/>
      <c r="K290" s="236"/>
      <c r="L290" s="236"/>
      <c r="M290" s="237"/>
      <c r="N290" s="238"/>
      <c r="O290" s="144"/>
      <c r="P290" s="197"/>
      <c r="Q290" s="304"/>
      <c r="R290" s="194"/>
      <c r="S290" s="11"/>
      <c r="T290" s="239"/>
      <c r="U290" s="136"/>
      <c r="V290" s="240"/>
      <c r="W290" s="142"/>
      <c r="X290" s="137"/>
      <c r="Y290" s="145"/>
      <c r="Z290" s="189"/>
      <c r="AA290" s="187"/>
      <c r="AB290" s="319"/>
      <c r="AC290" s="202">
        <f t="shared" si="24"/>
        <v>0</v>
      </c>
      <c r="AF290" s="153">
        <f t="shared" si="25"/>
        <v>0</v>
      </c>
      <c r="AN290" s="124">
        <f t="shared" si="26"/>
        <v>0</v>
      </c>
      <c r="AS290">
        <f t="shared" si="27"/>
        <v>0</v>
      </c>
      <c r="AT290" s="166">
        <f t="shared" si="28"/>
        <v>672707</v>
      </c>
      <c r="AU290" s="353">
        <f t="shared" si="23"/>
        <v>0</v>
      </c>
      <c r="AV290" s="18"/>
    </row>
    <row r="291" spans="2:48">
      <c r="B291" s="11"/>
      <c r="C291" s="310"/>
      <c r="D291" s="134"/>
      <c r="E291" s="132"/>
      <c r="F291" s="235"/>
      <c r="G291" s="132"/>
      <c r="H291" s="133"/>
      <c r="I291" s="133"/>
      <c r="J291" s="135"/>
      <c r="K291" s="236"/>
      <c r="L291" s="236"/>
      <c r="M291" s="237"/>
      <c r="N291" s="238"/>
      <c r="O291" s="144"/>
      <c r="P291" s="197"/>
      <c r="Q291" s="304"/>
      <c r="R291" s="194"/>
      <c r="S291" s="11"/>
      <c r="T291" s="239"/>
      <c r="U291" s="136"/>
      <c r="V291" s="240"/>
      <c r="W291" s="142"/>
      <c r="X291" s="137"/>
      <c r="Y291" s="145"/>
      <c r="Z291" s="189"/>
      <c r="AA291" s="187"/>
      <c r="AB291" s="319"/>
      <c r="AC291" s="202">
        <f t="shared" si="24"/>
        <v>0</v>
      </c>
      <c r="AF291" s="153">
        <f t="shared" si="25"/>
        <v>0</v>
      </c>
      <c r="AN291" s="124">
        <f t="shared" si="26"/>
        <v>0</v>
      </c>
      <c r="AS291">
        <f t="shared" si="27"/>
        <v>0</v>
      </c>
      <c r="AT291" s="166">
        <f t="shared" si="28"/>
        <v>672707</v>
      </c>
      <c r="AU291" s="353">
        <f t="shared" si="23"/>
        <v>0</v>
      </c>
      <c r="AV291" s="18"/>
    </row>
    <row r="292" spans="2:48">
      <c r="B292" s="11"/>
      <c r="C292" s="310"/>
      <c r="D292" s="134"/>
      <c r="E292" s="132"/>
      <c r="F292" s="235"/>
      <c r="G292" s="132"/>
      <c r="H292" s="133"/>
      <c r="I292" s="133"/>
      <c r="J292" s="135"/>
      <c r="K292" s="236"/>
      <c r="L292" s="236"/>
      <c r="M292" s="237"/>
      <c r="N292" s="238"/>
      <c r="O292" s="144"/>
      <c r="P292" s="197"/>
      <c r="Q292" s="304"/>
      <c r="R292" s="194"/>
      <c r="S292" s="11"/>
      <c r="T292" s="239"/>
      <c r="U292" s="136"/>
      <c r="V292" s="240"/>
      <c r="W292" s="142"/>
      <c r="X292" s="137"/>
      <c r="Y292" s="145"/>
      <c r="Z292" s="189"/>
      <c r="AA292" s="187"/>
      <c r="AB292" s="319"/>
      <c r="AC292" s="202">
        <f t="shared" si="24"/>
        <v>0</v>
      </c>
      <c r="AF292" s="153">
        <f t="shared" si="25"/>
        <v>0</v>
      </c>
      <c r="AN292" s="124">
        <f t="shared" si="26"/>
        <v>0</v>
      </c>
      <c r="AS292">
        <f t="shared" si="27"/>
        <v>0</v>
      </c>
      <c r="AT292" s="166">
        <f t="shared" si="28"/>
        <v>672707</v>
      </c>
      <c r="AU292" s="353">
        <f t="shared" si="23"/>
        <v>0</v>
      </c>
      <c r="AV292" s="18"/>
    </row>
    <row r="293" spans="2:48">
      <c r="B293" s="11"/>
      <c r="C293" s="310"/>
      <c r="D293" s="134"/>
      <c r="E293" s="132"/>
      <c r="F293" s="235"/>
      <c r="G293" s="132"/>
      <c r="H293" s="133"/>
      <c r="I293" s="133"/>
      <c r="J293" s="135"/>
      <c r="K293" s="236"/>
      <c r="L293" s="236"/>
      <c r="M293" s="237"/>
      <c r="N293" s="238"/>
      <c r="O293" s="144"/>
      <c r="P293" s="197"/>
      <c r="Q293" s="304"/>
      <c r="R293" s="194"/>
      <c r="S293" s="11"/>
      <c r="T293" s="239"/>
      <c r="U293" s="136"/>
      <c r="V293" s="240"/>
      <c r="W293" s="142"/>
      <c r="X293" s="137"/>
      <c r="Y293" s="145"/>
      <c r="Z293" s="189"/>
      <c r="AA293" s="187"/>
      <c r="AB293" s="319"/>
      <c r="AC293" s="202">
        <f t="shared" si="24"/>
        <v>0</v>
      </c>
      <c r="AF293" s="153">
        <f t="shared" si="25"/>
        <v>0</v>
      </c>
      <c r="AN293" s="124">
        <f t="shared" si="26"/>
        <v>0</v>
      </c>
      <c r="AS293">
        <f t="shared" si="27"/>
        <v>0</v>
      </c>
      <c r="AT293" s="166">
        <f t="shared" si="28"/>
        <v>672707</v>
      </c>
      <c r="AU293" s="353">
        <f t="shared" si="23"/>
        <v>0</v>
      </c>
      <c r="AV293" s="18"/>
    </row>
    <row r="294" spans="2:48">
      <c r="B294" s="11"/>
      <c r="C294" s="310"/>
      <c r="D294" s="134"/>
      <c r="E294" s="132"/>
      <c r="F294" s="235"/>
      <c r="G294" s="132"/>
      <c r="H294" s="133"/>
      <c r="I294" s="133"/>
      <c r="J294" s="135"/>
      <c r="K294" s="236"/>
      <c r="L294" s="236"/>
      <c r="M294" s="237"/>
      <c r="N294" s="238"/>
      <c r="O294" s="144"/>
      <c r="P294" s="197"/>
      <c r="Q294" s="304"/>
      <c r="R294" s="194"/>
      <c r="S294" s="11"/>
      <c r="T294" s="239"/>
      <c r="U294" s="136"/>
      <c r="V294" s="240"/>
      <c r="W294" s="142"/>
      <c r="X294" s="137"/>
      <c r="Y294" s="145"/>
      <c r="Z294" s="189"/>
      <c r="AA294" s="187"/>
      <c r="AB294" s="319"/>
      <c r="AC294" s="202">
        <f t="shared" si="24"/>
        <v>0</v>
      </c>
      <c r="AF294" s="153">
        <f t="shared" si="25"/>
        <v>0</v>
      </c>
      <c r="AN294" s="124">
        <f t="shared" si="26"/>
        <v>0</v>
      </c>
      <c r="AS294">
        <f t="shared" si="27"/>
        <v>0</v>
      </c>
      <c r="AT294" s="166">
        <f t="shared" si="28"/>
        <v>672707</v>
      </c>
      <c r="AU294" s="353">
        <f t="shared" si="23"/>
        <v>0</v>
      </c>
      <c r="AV294" s="18"/>
    </row>
    <row r="295" spans="2:48">
      <c r="B295" s="11"/>
      <c r="C295" s="310"/>
      <c r="D295" s="134"/>
      <c r="E295" s="132"/>
      <c r="F295" s="235"/>
      <c r="G295" s="132"/>
      <c r="H295" s="133"/>
      <c r="I295" s="133"/>
      <c r="J295" s="135"/>
      <c r="K295" s="236"/>
      <c r="L295" s="236"/>
      <c r="M295" s="237"/>
      <c r="N295" s="238"/>
      <c r="O295" s="144"/>
      <c r="P295" s="197"/>
      <c r="Q295" s="304"/>
      <c r="R295" s="194"/>
      <c r="S295" s="11"/>
      <c r="T295" s="239"/>
      <c r="U295" s="136"/>
      <c r="V295" s="240"/>
      <c r="W295" s="142"/>
      <c r="X295" s="137"/>
      <c r="Y295" s="145"/>
      <c r="Z295" s="189"/>
      <c r="AA295" s="187"/>
      <c r="AB295" s="319"/>
      <c r="AC295" s="202">
        <f t="shared" si="24"/>
        <v>0</v>
      </c>
      <c r="AF295" s="153">
        <f t="shared" si="25"/>
        <v>0</v>
      </c>
      <c r="AN295" s="124">
        <f t="shared" si="26"/>
        <v>0</v>
      </c>
      <c r="AS295">
        <f t="shared" si="27"/>
        <v>0</v>
      </c>
      <c r="AT295" s="166">
        <f t="shared" si="28"/>
        <v>672707</v>
      </c>
      <c r="AU295" s="353">
        <f t="shared" si="23"/>
        <v>0</v>
      </c>
      <c r="AV295" s="18"/>
    </row>
    <row r="296" spans="2:48">
      <c r="B296" s="11"/>
      <c r="C296" s="310"/>
      <c r="D296" s="134"/>
      <c r="E296" s="132"/>
      <c r="F296" s="235"/>
      <c r="G296" s="132"/>
      <c r="H296" s="133"/>
      <c r="I296" s="133"/>
      <c r="J296" s="135"/>
      <c r="K296" s="236"/>
      <c r="L296" s="236"/>
      <c r="M296" s="237"/>
      <c r="N296" s="238"/>
      <c r="O296" s="144"/>
      <c r="P296" s="197"/>
      <c r="Q296" s="304"/>
      <c r="R296" s="194"/>
      <c r="S296" s="11"/>
      <c r="T296" s="239"/>
      <c r="U296" s="136"/>
      <c r="V296" s="240"/>
      <c r="W296" s="142"/>
      <c r="X296" s="137"/>
      <c r="Y296" s="145"/>
      <c r="Z296" s="189"/>
      <c r="AA296" s="187"/>
      <c r="AB296" s="319"/>
      <c r="AC296" s="202">
        <f t="shared" si="24"/>
        <v>0</v>
      </c>
      <c r="AF296" s="153">
        <f t="shared" si="25"/>
        <v>0</v>
      </c>
      <c r="AN296" s="124">
        <f t="shared" si="26"/>
        <v>0</v>
      </c>
      <c r="AS296">
        <f t="shared" si="27"/>
        <v>0</v>
      </c>
      <c r="AT296" s="166">
        <f t="shared" si="28"/>
        <v>672707</v>
      </c>
      <c r="AU296" s="353">
        <f t="shared" si="23"/>
        <v>0</v>
      </c>
      <c r="AV296" s="18"/>
    </row>
    <row r="297" spans="2:48">
      <c r="B297" s="11"/>
      <c r="C297" s="310"/>
      <c r="D297" s="134"/>
      <c r="E297" s="132"/>
      <c r="F297" s="235"/>
      <c r="G297" s="132"/>
      <c r="H297" s="133"/>
      <c r="I297" s="133"/>
      <c r="J297" s="135"/>
      <c r="K297" s="236"/>
      <c r="L297" s="236"/>
      <c r="M297" s="237"/>
      <c r="N297" s="238"/>
      <c r="O297" s="144"/>
      <c r="P297" s="197"/>
      <c r="Q297" s="304"/>
      <c r="R297" s="194"/>
      <c r="S297" s="11"/>
      <c r="T297" s="239"/>
      <c r="U297" s="136"/>
      <c r="V297" s="240"/>
      <c r="W297" s="142"/>
      <c r="X297" s="137"/>
      <c r="Y297" s="145"/>
      <c r="Z297" s="189"/>
      <c r="AA297" s="187"/>
      <c r="AB297" s="319"/>
      <c r="AC297" s="202">
        <f t="shared" si="24"/>
        <v>0</v>
      </c>
      <c r="AF297" s="153">
        <f t="shared" si="25"/>
        <v>0</v>
      </c>
      <c r="AN297" s="124">
        <f t="shared" si="26"/>
        <v>0</v>
      </c>
      <c r="AS297">
        <f t="shared" si="27"/>
        <v>0</v>
      </c>
      <c r="AT297" s="166">
        <f t="shared" si="28"/>
        <v>672707</v>
      </c>
      <c r="AU297" s="353">
        <f t="shared" ref="AU297:AU360" si="29">Y297</f>
        <v>0</v>
      </c>
      <c r="AV297" s="18"/>
    </row>
    <row r="298" spans="2:48">
      <c r="B298" s="11"/>
      <c r="C298" s="310"/>
      <c r="D298" s="134"/>
      <c r="E298" s="132"/>
      <c r="F298" s="235"/>
      <c r="G298" s="132"/>
      <c r="H298" s="133"/>
      <c r="I298" s="133"/>
      <c r="J298" s="135"/>
      <c r="K298" s="236"/>
      <c r="L298" s="236"/>
      <c r="M298" s="237"/>
      <c r="N298" s="238"/>
      <c r="O298" s="144"/>
      <c r="P298" s="197"/>
      <c r="Q298" s="304"/>
      <c r="R298" s="194"/>
      <c r="S298" s="11"/>
      <c r="T298" s="239"/>
      <c r="U298" s="136"/>
      <c r="V298" s="240"/>
      <c r="W298" s="142"/>
      <c r="X298" s="137"/>
      <c r="Y298" s="145"/>
      <c r="Z298" s="189"/>
      <c r="AA298" s="187"/>
      <c r="AB298" s="319"/>
      <c r="AC298" s="202">
        <f t="shared" si="24"/>
        <v>0</v>
      </c>
      <c r="AF298" s="153">
        <f t="shared" si="25"/>
        <v>0</v>
      </c>
      <c r="AN298" s="124">
        <f t="shared" si="26"/>
        <v>0</v>
      </c>
      <c r="AS298">
        <f t="shared" si="27"/>
        <v>0</v>
      </c>
      <c r="AT298" s="166">
        <f t="shared" si="28"/>
        <v>672707</v>
      </c>
      <c r="AU298" s="353">
        <f t="shared" si="29"/>
        <v>0</v>
      </c>
      <c r="AV298" s="18"/>
    </row>
    <row r="299" spans="2:48">
      <c r="B299" s="11"/>
      <c r="C299" s="310"/>
      <c r="D299" s="134"/>
      <c r="E299" s="132"/>
      <c r="F299" s="235"/>
      <c r="G299" s="132"/>
      <c r="H299" s="133"/>
      <c r="I299" s="133"/>
      <c r="J299" s="135"/>
      <c r="K299" s="236"/>
      <c r="L299" s="236"/>
      <c r="M299" s="237"/>
      <c r="N299" s="238"/>
      <c r="O299" s="144"/>
      <c r="P299" s="197"/>
      <c r="Q299" s="304"/>
      <c r="R299" s="194"/>
      <c r="S299" s="11"/>
      <c r="T299" s="239"/>
      <c r="U299" s="136"/>
      <c r="V299" s="240"/>
      <c r="W299" s="142"/>
      <c r="X299" s="137"/>
      <c r="Y299" s="145"/>
      <c r="Z299" s="189"/>
      <c r="AA299" s="187"/>
      <c r="AB299" s="319"/>
      <c r="AC299" s="202">
        <f t="shared" si="24"/>
        <v>0</v>
      </c>
      <c r="AF299" s="153">
        <f t="shared" si="25"/>
        <v>0</v>
      </c>
      <c r="AN299" s="124">
        <f t="shared" si="26"/>
        <v>0</v>
      </c>
      <c r="AS299">
        <f t="shared" si="27"/>
        <v>0</v>
      </c>
      <c r="AT299" s="166">
        <f t="shared" si="28"/>
        <v>672707</v>
      </c>
      <c r="AU299" s="353">
        <f t="shared" si="29"/>
        <v>0</v>
      </c>
      <c r="AV299" s="18"/>
    </row>
    <row r="300" spans="2:48">
      <c r="B300" s="11"/>
      <c r="C300" s="310"/>
      <c r="D300" s="134"/>
      <c r="E300" s="132"/>
      <c r="F300" s="235"/>
      <c r="G300" s="132"/>
      <c r="H300" s="133"/>
      <c r="I300" s="133"/>
      <c r="J300" s="135"/>
      <c r="K300" s="236"/>
      <c r="L300" s="236"/>
      <c r="M300" s="237"/>
      <c r="N300" s="238"/>
      <c r="O300" s="144"/>
      <c r="P300" s="197"/>
      <c r="Q300" s="304"/>
      <c r="R300" s="194"/>
      <c r="S300" s="11"/>
      <c r="T300" s="239"/>
      <c r="U300" s="136"/>
      <c r="V300" s="240"/>
      <c r="W300" s="142"/>
      <c r="X300" s="137"/>
      <c r="Y300" s="145"/>
      <c r="Z300" s="189"/>
      <c r="AA300" s="187"/>
      <c r="AB300" s="319"/>
      <c r="AC300" s="202">
        <f t="shared" si="24"/>
        <v>0</v>
      </c>
      <c r="AF300" s="153">
        <f t="shared" si="25"/>
        <v>0</v>
      </c>
      <c r="AN300" s="124">
        <f t="shared" si="26"/>
        <v>0</v>
      </c>
      <c r="AS300">
        <f t="shared" si="27"/>
        <v>0</v>
      </c>
      <c r="AT300" s="166">
        <f t="shared" si="28"/>
        <v>672707</v>
      </c>
      <c r="AU300" s="353">
        <f t="shared" si="29"/>
        <v>0</v>
      </c>
      <c r="AV300" s="18"/>
    </row>
    <row r="301" spans="2:48">
      <c r="B301" s="11"/>
      <c r="C301" s="310"/>
      <c r="D301" s="134"/>
      <c r="E301" s="132"/>
      <c r="F301" s="235"/>
      <c r="G301" s="132"/>
      <c r="H301" s="133"/>
      <c r="I301" s="133"/>
      <c r="J301" s="135"/>
      <c r="K301" s="236"/>
      <c r="L301" s="236"/>
      <c r="M301" s="237"/>
      <c r="N301" s="238"/>
      <c r="O301" s="144"/>
      <c r="P301" s="197"/>
      <c r="Q301" s="304"/>
      <c r="R301" s="194"/>
      <c r="S301" s="11"/>
      <c r="T301" s="239"/>
      <c r="U301" s="136"/>
      <c r="V301" s="240"/>
      <c r="W301" s="142"/>
      <c r="X301" s="137"/>
      <c r="Y301" s="145"/>
      <c r="Z301" s="189"/>
      <c r="AA301" s="187"/>
      <c r="AB301" s="319"/>
      <c r="AC301" s="202">
        <f t="shared" si="24"/>
        <v>0</v>
      </c>
      <c r="AF301" s="153">
        <f t="shared" si="25"/>
        <v>0</v>
      </c>
      <c r="AN301" s="124">
        <f t="shared" si="26"/>
        <v>0</v>
      </c>
      <c r="AS301">
        <f t="shared" si="27"/>
        <v>0</v>
      </c>
      <c r="AT301" s="166">
        <f t="shared" si="28"/>
        <v>672707</v>
      </c>
      <c r="AU301" s="353">
        <f t="shared" si="29"/>
        <v>0</v>
      </c>
      <c r="AV301" s="18"/>
    </row>
    <row r="302" spans="2:48">
      <c r="B302" s="11"/>
      <c r="C302" s="310"/>
      <c r="D302" s="134"/>
      <c r="E302" s="132"/>
      <c r="F302" s="235"/>
      <c r="G302" s="132"/>
      <c r="H302" s="133"/>
      <c r="I302" s="133"/>
      <c r="J302" s="135"/>
      <c r="K302" s="236"/>
      <c r="L302" s="236"/>
      <c r="M302" s="237"/>
      <c r="N302" s="238"/>
      <c r="O302" s="144"/>
      <c r="P302" s="197"/>
      <c r="Q302" s="304"/>
      <c r="R302" s="194"/>
      <c r="S302" s="11"/>
      <c r="T302" s="239"/>
      <c r="U302" s="136"/>
      <c r="V302" s="240"/>
      <c r="W302" s="142"/>
      <c r="X302" s="137"/>
      <c r="Y302" s="145"/>
      <c r="Z302" s="189"/>
      <c r="AA302" s="187"/>
      <c r="AB302" s="319"/>
      <c r="AC302" s="202">
        <f t="shared" si="24"/>
        <v>0</v>
      </c>
      <c r="AF302" s="153">
        <f t="shared" si="25"/>
        <v>0</v>
      </c>
      <c r="AN302" s="124">
        <f t="shared" si="26"/>
        <v>0</v>
      </c>
      <c r="AS302">
        <f t="shared" si="27"/>
        <v>0</v>
      </c>
      <c r="AT302" s="166">
        <f t="shared" si="28"/>
        <v>672707</v>
      </c>
      <c r="AU302" s="353">
        <f t="shared" si="29"/>
        <v>0</v>
      </c>
      <c r="AV302" s="18"/>
    </row>
    <row r="303" spans="2:48">
      <c r="B303" s="11"/>
      <c r="C303" s="310"/>
      <c r="D303" s="134"/>
      <c r="E303" s="132"/>
      <c r="F303" s="235"/>
      <c r="G303" s="132"/>
      <c r="H303" s="133"/>
      <c r="I303" s="133"/>
      <c r="J303" s="135"/>
      <c r="K303" s="236"/>
      <c r="L303" s="236"/>
      <c r="M303" s="237"/>
      <c r="N303" s="238"/>
      <c r="O303" s="144"/>
      <c r="P303" s="197"/>
      <c r="Q303" s="304"/>
      <c r="R303" s="194"/>
      <c r="S303" s="11"/>
      <c r="T303" s="239"/>
      <c r="U303" s="136"/>
      <c r="V303" s="240"/>
      <c r="W303" s="142"/>
      <c r="X303" s="137"/>
      <c r="Y303" s="145"/>
      <c r="Z303" s="189"/>
      <c r="AA303" s="187"/>
      <c r="AB303" s="319"/>
      <c r="AC303" s="202">
        <f t="shared" si="24"/>
        <v>0</v>
      </c>
      <c r="AF303" s="153">
        <f t="shared" si="25"/>
        <v>0</v>
      </c>
      <c r="AN303" s="124">
        <f t="shared" si="26"/>
        <v>0</v>
      </c>
      <c r="AS303">
        <f t="shared" si="27"/>
        <v>0</v>
      </c>
      <c r="AT303" s="166">
        <f t="shared" si="28"/>
        <v>672707</v>
      </c>
      <c r="AU303" s="353">
        <f t="shared" si="29"/>
        <v>0</v>
      </c>
      <c r="AV303" s="18"/>
    </row>
    <row r="304" spans="2:48">
      <c r="B304" s="11"/>
      <c r="C304" s="310"/>
      <c r="D304" s="134"/>
      <c r="E304" s="132"/>
      <c r="F304" s="235"/>
      <c r="G304" s="132"/>
      <c r="H304" s="133"/>
      <c r="I304" s="133"/>
      <c r="J304" s="135"/>
      <c r="K304" s="236"/>
      <c r="L304" s="236"/>
      <c r="M304" s="237"/>
      <c r="N304" s="238"/>
      <c r="O304" s="144"/>
      <c r="P304" s="197"/>
      <c r="Q304" s="304"/>
      <c r="R304" s="194"/>
      <c r="S304" s="11"/>
      <c r="T304" s="239"/>
      <c r="U304" s="136"/>
      <c r="V304" s="240"/>
      <c r="W304" s="142"/>
      <c r="X304" s="137"/>
      <c r="Y304" s="145"/>
      <c r="Z304" s="189"/>
      <c r="AA304" s="187"/>
      <c r="AB304" s="319"/>
      <c r="AC304" s="202">
        <f t="shared" si="24"/>
        <v>0</v>
      </c>
      <c r="AF304" s="153">
        <f t="shared" si="25"/>
        <v>0</v>
      </c>
      <c r="AN304" s="124">
        <f t="shared" si="26"/>
        <v>0</v>
      </c>
      <c r="AS304">
        <f t="shared" si="27"/>
        <v>0</v>
      </c>
      <c r="AT304" s="166">
        <f t="shared" si="28"/>
        <v>672707</v>
      </c>
      <c r="AU304" s="353">
        <f t="shared" si="29"/>
        <v>0</v>
      </c>
      <c r="AV304" s="18"/>
    </row>
    <row r="305" spans="2:48">
      <c r="B305" s="11"/>
      <c r="C305" s="310"/>
      <c r="D305" s="134"/>
      <c r="E305" s="132"/>
      <c r="F305" s="235"/>
      <c r="G305" s="132"/>
      <c r="H305" s="133"/>
      <c r="I305" s="133"/>
      <c r="J305" s="135"/>
      <c r="K305" s="236"/>
      <c r="L305" s="236"/>
      <c r="M305" s="237"/>
      <c r="N305" s="238"/>
      <c r="O305" s="144"/>
      <c r="P305" s="197"/>
      <c r="Q305" s="304"/>
      <c r="R305" s="194"/>
      <c r="S305" s="11"/>
      <c r="T305" s="239"/>
      <c r="U305" s="136"/>
      <c r="V305" s="240"/>
      <c r="W305" s="142"/>
      <c r="X305" s="137"/>
      <c r="Y305" s="145"/>
      <c r="Z305" s="189"/>
      <c r="AA305" s="187"/>
      <c r="AB305" s="319"/>
      <c r="AC305" s="202">
        <f t="shared" si="24"/>
        <v>0</v>
      </c>
      <c r="AF305" s="153">
        <f t="shared" si="25"/>
        <v>0</v>
      </c>
      <c r="AN305" s="124">
        <f t="shared" si="26"/>
        <v>0</v>
      </c>
      <c r="AS305">
        <f t="shared" si="27"/>
        <v>0</v>
      </c>
      <c r="AT305" s="166">
        <f t="shared" si="28"/>
        <v>672707</v>
      </c>
      <c r="AU305" s="353">
        <f t="shared" si="29"/>
        <v>0</v>
      </c>
      <c r="AV305" s="18"/>
    </row>
    <row r="306" spans="2:48">
      <c r="B306" s="11"/>
      <c r="C306" s="310"/>
      <c r="D306" s="134"/>
      <c r="E306" s="132"/>
      <c r="F306" s="235"/>
      <c r="G306" s="132"/>
      <c r="H306" s="133"/>
      <c r="I306" s="133"/>
      <c r="J306" s="135"/>
      <c r="K306" s="236"/>
      <c r="L306" s="236"/>
      <c r="M306" s="237"/>
      <c r="N306" s="238"/>
      <c r="O306" s="144"/>
      <c r="P306" s="197"/>
      <c r="Q306" s="304"/>
      <c r="R306" s="194"/>
      <c r="S306" s="11"/>
      <c r="T306" s="239"/>
      <c r="U306" s="136"/>
      <c r="V306" s="240"/>
      <c r="W306" s="142"/>
      <c r="X306" s="137"/>
      <c r="Y306" s="145"/>
      <c r="Z306" s="189"/>
      <c r="AA306" s="187"/>
      <c r="AB306" s="319"/>
      <c r="AC306" s="202">
        <f t="shared" si="24"/>
        <v>0</v>
      </c>
      <c r="AF306" s="153">
        <f t="shared" si="25"/>
        <v>0</v>
      </c>
      <c r="AN306" s="124">
        <f t="shared" si="26"/>
        <v>0</v>
      </c>
      <c r="AS306">
        <f t="shared" si="27"/>
        <v>0</v>
      </c>
      <c r="AT306" s="166">
        <f t="shared" si="28"/>
        <v>672707</v>
      </c>
      <c r="AU306" s="353">
        <f t="shared" si="29"/>
        <v>0</v>
      </c>
      <c r="AV306" s="18"/>
    </row>
    <row r="307" spans="2:48">
      <c r="B307" s="11"/>
      <c r="C307" s="310"/>
      <c r="D307" s="134"/>
      <c r="E307" s="132"/>
      <c r="F307" s="235"/>
      <c r="G307" s="132"/>
      <c r="H307" s="133"/>
      <c r="I307" s="133"/>
      <c r="J307" s="135"/>
      <c r="K307" s="236"/>
      <c r="L307" s="236"/>
      <c r="M307" s="237"/>
      <c r="N307" s="238"/>
      <c r="O307" s="144"/>
      <c r="P307" s="197"/>
      <c r="Q307" s="304"/>
      <c r="R307" s="194"/>
      <c r="S307" s="11"/>
      <c r="T307" s="239"/>
      <c r="U307" s="136"/>
      <c r="V307" s="240"/>
      <c r="W307" s="142"/>
      <c r="X307" s="137"/>
      <c r="Y307" s="145"/>
      <c r="Z307" s="189"/>
      <c r="AA307" s="187"/>
      <c r="AB307" s="319"/>
      <c r="AC307" s="202">
        <f t="shared" si="24"/>
        <v>0</v>
      </c>
      <c r="AF307" s="153">
        <f t="shared" si="25"/>
        <v>0</v>
      </c>
      <c r="AN307" s="124">
        <f t="shared" si="26"/>
        <v>0</v>
      </c>
      <c r="AS307">
        <f t="shared" si="27"/>
        <v>0</v>
      </c>
      <c r="AT307" s="166">
        <f t="shared" si="28"/>
        <v>672707</v>
      </c>
      <c r="AU307" s="353">
        <f t="shared" si="29"/>
        <v>0</v>
      </c>
      <c r="AV307" s="18"/>
    </row>
    <row r="308" spans="2:48">
      <c r="B308" s="11"/>
      <c r="C308" s="310"/>
      <c r="D308" s="134"/>
      <c r="E308" s="132"/>
      <c r="F308" s="235"/>
      <c r="G308" s="132"/>
      <c r="H308" s="133"/>
      <c r="I308" s="133"/>
      <c r="J308" s="135"/>
      <c r="K308" s="236"/>
      <c r="L308" s="236"/>
      <c r="M308" s="237"/>
      <c r="N308" s="238"/>
      <c r="O308" s="144"/>
      <c r="P308" s="197"/>
      <c r="Q308" s="304"/>
      <c r="R308" s="194"/>
      <c r="S308" s="11"/>
      <c r="T308" s="239"/>
      <c r="U308" s="136"/>
      <c r="V308" s="240"/>
      <c r="W308" s="142"/>
      <c r="X308" s="137"/>
      <c r="Y308" s="145"/>
      <c r="Z308" s="189"/>
      <c r="AA308" s="187"/>
      <c r="AB308" s="319"/>
      <c r="AC308" s="202">
        <f t="shared" si="24"/>
        <v>0</v>
      </c>
      <c r="AF308" s="153">
        <f t="shared" si="25"/>
        <v>0</v>
      </c>
      <c r="AN308" s="124">
        <f t="shared" si="26"/>
        <v>0</v>
      </c>
      <c r="AS308">
        <f t="shared" si="27"/>
        <v>0</v>
      </c>
      <c r="AT308" s="166">
        <f t="shared" si="28"/>
        <v>672707</v>
      </c>
      <c r="AU308" s="353">
        <f t="shared" si="29"/>
        <v>0</v>
      </c>
      <c r="AV308" s="18"/>
    </row>
    <row r="309" spans="2:48">
      <c r="B309" s="11"/>
      <c r="C309" s="310"/>
      <c r="D309" s="134"/>
      <c r="E309" s="132"/>
      <c r="F309" s="235"/>
      <c r="G309" s="132"/>
      <c r="H309" s="133"/>
      <c r="I309" s="133"/>
      <c r="J309" s="135"/>
      <c r="K309" s="236"/>
      <c r="L309" s="236"/>
      <c r="M309" s="237"/>
      <c r="N309" s="238"/>
      <c r="O309" s="144"/>
      <c r="P309" s="197"/>
      <c r="Q309" s="304"/>
      <c r="R309" s="194"/>
      <c r="S309" s="11"/>
      <c r="T309" s="239"/>
      <c r="U309" s="136"/>
      <c r="V309" s="240"/>
      <c r="W309" s="142"/>
      <c r="X309" s="137"/>
      <c r="Y309" s="145"/>
      <c r="Z309" s="189"/>
      <c r="AA309" s="187"/>
      <c r="AB309" s="319"/>
      <c r="AC309" s="202">
        <f t="shared" si="24"/>
        <v>0</v>
      </c>
      <c r="AF309" s="153">
        <f t="shared" si="25"/>
        <v>0</v>
      </c>
      <c r="AN309" s="124">
        <f t="shared" si="26"/>
        <v>0</v>
      </c>
      <c r="AS309">
        <f t="shared" si="27"/>
        <v>0</v>
      </c>
      <c r="AT309" s="166">
        <f t="shared" si="28"/>
        <v>672707</v>
      </c>
      <c r="AU309" s="353">
        <f t="shared" si="29"/>
        <v>0</v>
      </c>
      <c r="AV309" s="18"/>
    </row>
    <row r="310" spans="2:48">
      <c r="B310" s="11"/>
      <c r="C310" s="310"/>
      <c r="D310" s="134"/>
      <c r="E310" s="132"/>
      <c r="F310" s="235"/>
      <c r="G310" s="132"/>
      <c r="H310" s="133"/>
      <c r="I310" s="133"/>
      <c r="J310" s="135"/>
      <c r="K310" s="236"/>
      <c r="L310" s="236"/>
      <c r="M310" s="237"/>
      <c r="N310" s="238"/>
      <c r="O310" s="144"/>
      <c r="P310" s="197"/>
      <c r="Q310" s="304"/>
      <c r="R310" s="194"/>
      <c r="S310" s="11"/>
      <c r="T310" s="239"/>
      <c r="U310" s="136"/>
      <c r="V310" s="240"/>
      <c r="W310" s="142"/>
      <c r="X310" s="137"/>
      <c r="Y310" s="145"/>
      <c r="Z310" s="189"/>
      <c r="AA310" s="187"/>
      <c r="AB310" s="319"/>
      <c r="AC310" s="202">
        <f t="shared" si="24"/>
        <v>0</v>
      </c>
      <c r="AF310" s="153">
        <f t="shared" si="25"/>
        <v>0</v>
      </c>
      <c r="AN310" s="124">
        <f t="shared" si="26"/>
        <v>0</v>
      </c>
      <c r="AS310">
        <f t="shared" si="27"/>
        <v>0</v>
      </c>
      <c r="AT310" s="166">
        <f t="shared" si="28"/>
        <v>672707</v>
      </c>
      <c r="AU310" s="353">
        <f t="shared" si="29"/>
        <v>0</v>
      </c>
      <c r="AV310" s="18"/>
    </row>
    <row r="311" spans="2:48">
      <c r="B311" s="11"/>
      <c r="C311" s="310"/>
      <c r="D311" s="134"/>
      <c r="E311" s="132"/>
      <c r="F311" s="235"/>
      <c r="G311" s="132"/>
      <c r="H311" s="133"/>
      <c r="I311" s="133"/>
      <c r="J311" s="135"/>
      <c r="K311" s="236"/>
      <c r="L311" s="236"/>
      <c r="M311" s="237"/>
      <c r="N311" s="238"/>
      <c r="O311" s="144"/>
      <c r="P311" s="197"/>
      <c r="Q311" s="304"/>
      <c r="R311" s="194"/>
      <c r="S311" s="11"/>
      <c r="T311" s="239"/>
      <c r="U311" s="136"/>
      <c r="V311" s="240"/>
      <c r="W311" s="142"/>
      <c r="X311" s="137"/>
      <c r="Y311" s="145"/>
      <c r="Z311" s="189"/>
      <c r="AA311" s="187"/>
      <c r="AB311" s="319"/>
      <c r="AC311" s="202">
        <f t="shared" si="24"/>
        <v>0</v>
      </c>
      <c r="AF311" s="153">
        <f t="shared" si="25"/>
        <v>0</v>
      </c>
      <c r="AN311" s="124">
        <f t="shared" si="26"/>
        <v>0</v>
      </c>
      <c r="AS311">
        <f t="shared" si="27"/>
        <v>0</v>
      </c>
      <c r="AT311" s="166">
        <f t="shared" si="28"/>
        <v>672707</v>
      </c>
      <c r="AU311" s="353">
        <f t="shared" si="29"/>
        <v>0</v>
      </c>
      <c r="AV311" s="18"/>
    </row>
    <row r="312" spans="2:48">
      <c r="B312" s="11"/>
      <c r="C312" s="310"/>
      <c r="D312" s="134"/>
      <c r="E312" s="132"/>
      <c r="F312" s="235"/>
      <c r="G312" s="132"/>
      <c r="H312" s="133"/>
      <c r="I312" s="133"/>
      <c r="J312" s="135"/>
      <c r="K312" s="236"/>
      <c r="L312" s="236"/>
      <c r="M312" s="237"/>
      <c r="N312" s="238"/>
      <c r="O312" s="144"/>
      <c r="P312" s="197"/>
      <c r="Q312" s="304"/>
      <c r="R312" s="194"/>
      <c r="S312" s="11"/>
      <c r="T312" s="239"/>
      <c r="U312" s="136"/>
      <c r="V312" s="240"/>
      <c r="W312" s="142"/>
      <c r="X312" s="137"/>
      <c r="Y312" s="145"/>
      <c r="Z312" s="189"/>
      <c r="AA312" s="187"/>
      <c r="AB312" s="319"/>
      <c r="AC312" s="202">
        <f t="shared" si="24"/>
        <v>0</v>
      </c>
      <c r="AF312" s="153">
        <f t="shared" si="25"/>
        <v>0</v>
      </c>
      <c r="AN312" s="124">
        <f t="shared" si="26"/>
        <v>0</v>
      </c>
      <c r="AS312">
        <f t="shared" si="27"/>
        <v>0</v>
      </c>
      <c r="AT312" s="166">
        <f t="shared" si="28"/>
        <v>672707</v>
      </c>
      <c r="AU312" s="353">
        <f t="shared" si="29"/>
        <v>0</v>
      </c>
      <c r="AV312" s="18"/>
    </row>
    <row r="313" spans="2:48">
      <c r="B313" s="11"/>
      <c r="C313" s="310"/>
      <c r="D313" s="134"/>
      <c r="E313" s="132"/>
      <c r="F313" s="235"/>
      <c r="G313" s="132"/>
      <c r="H313" s="133"/>
      <c r="I313" s="133"/>
      <c r="J313" s="135"/>
      <c r="K313" s="236"/>
      <c r="L313" s="236"/>
      <c r="M313" s="237"/>
      <c r="N313" s="238"/>
      <c r="O313" s="144"/>
      <c r="P313" s="197"/>
      <c r="Q313" s="304"/>
      <c r="R313" s="194"/>
      <c r="S313" s="11"/>
      <c r="T313" s="239"/>
      <c r="U313" s="136"/>
      <c r="V313" s="240"/>
      <c r="W313" s="142"/>
      <c r="X313" s="137"/>
      <c r="Y313" s="145"/>
      <c r="Z313" s="189"/>
      <c r="AA313" s="187"/>
      <c r="AB313" s="319"/>
      <c r="AC313" s="202">
        <f t="shared" si="24"/>
        <v>0</v>
      </c>
      <c r="AF313" s="153">
        <f t="shared" si="25"/>
        <v>0</v>
      </c>
      <c r="AN313" s="124">
        <f t="shared" si="26"/>
        <v>0</v>
      </c>
      <c r="AS313">
        <f t="shared" si="27"/>
        <v>0</v>
      </c>
      <c r="AT313" s="166">
        <f t="shared" si="28"/>
        <v>672707</v>
      </c>
      <c r="AU313" s="353">
        <f t="shared" si="29"/>
        <v>0</v>
      </c>
      <c r="AV313" s="18"/>
    </row>
    <row r="314" spans="2:48">
      <c r="B314" s="11"/>
      <c r="C314" s="310"/>
      <c r="D314" s="134"/>
      <c r="E314" s="132"/>
      <c r="F314" s="235"/>
      <c r="G314" s="132"/>
      <c r="H314" s="133"/>
      <c r="I314" s="133"/>
      <c r="J314" s="135"/>
      <c r="K314" s="236"/>
      <c r="L314" s="236"/>
      <c r="M314" s="237"/>
      <c r="N314" s="238"/>
      <c r="O314" s="144"/>
      <c r="P314" s="197"/>
      <c r="Q314" s="304"/>
      <c r="R314" s="194"/>
      <c r="S314" s="11"/>
      <c r="T314" s="239"/>
      <c r="U314" s="136"/>
      <c r="V314" s="240"/>
      <c r="W314" s="142"/>
      <c r="X314" s="137"/>
      <c r="Y314" s="145"/>
      <c r="Z314" s="189"/>
      <c r="AA314" s="187"/>
      <c r="AB314" s="319"/>
      <c r="AC314" s="202">
        <f t="shared" si="24"/>
        <v>0</v>
      </c>
      <c r="AF314" s="153">
        <f t="shared" si="25"/>
        <v>0</v>
      </c>
      <c r="AN314" s="124">
        <f t="shared" si="26"/>
        <v>0</v>
      </c>
      <c r="AS314">
        <f t="shared" si="27"/>
        <v>0</v>
      </c>
      <c r="AT314" s="166">
        <f t="shared" si="28"/>
        <v>672707</v>
      </c>
      <c r="AU314" s="353">
        <f t="shared" si="29"/>
        <v>0</v>
      </c>
      <c r="AV314" s="18"/>
    </row>
    <row r="315" spans="2:48">
      <c r="B315" s="11"/>
      <c r="C315" s="310"/>
      <c r="D315" s="134"/>
      <c r="E315" s="132"/>
      <c r="F315" s="235"/>
      <c r="G315" s="132"/>
      <c r="H315" s="133"/>
      <c r="I315" s="133"/>
      <c r="J315" s="135"/>
      <c r="K315" s="236"/>
      <c r="L315" s="236"/>
      <c r="M315" s="237"/>
      <c r="N315" s="238"/>
      <c r="O315" s="144"/>
      <c r="P315" s="197"/>
      <c r="Q315" s="304"/>
      <c r="R315" s="194"/>
      <c r="S315" s="11"/>
      <c r="T315" s="239"/>
      <c r="U315" s="136"/>
      <c r="V315" s="240"/>
      <c r="W315" s="142"/>
      <c r="X315" s="137"/>
      <c r="Y315" s="145"/>
      <c r="Z315" s="189"/>
      <c r="AA315" s="187"/>
      <c r="AB315" s="319"/>
      <c r="AC315" s="202">
        <f t="shared" si="24"/>
        <v>0</v>
      </c>
      <c r="AF315" s="153">
        <f t="shared" si="25"/>
        <v>0</v>
      </c>
      <c r="AN315" s="124">
        <f t="shared" si="26"/>
        <v>0</v>
      </c>
      <c r="AS315">
        <f t="shared" si="27"/>
        <v>0</v>
      </c>
      <c r="AT315" s="166">
        <f t="shared" si="28"/>
        <v>672707</v>
      </c>
      <c r="AU315" s="353">
        <f t="shared" si="29"/>
        <v>0</v>
      </c>
      <c r="AV315" s="18"/>
    </row>
    <row r="316" spans="2:48">
      <c r="B316" s="11"/>
      <c r="C316" s="310"/>
      <c r="D316" s="134"/>
      <c r="E316" s="132"/>
      <c r="F316" s="235"/>
      <c r="G316" s="132"/>
      <c r="H316" s="133"/>
      <c r="I316" s="133"/>
      <c r="J316" s="135"/>
      <c r="K316" s="236"/>
      <c r="L316" s="236"/>
      <c r="M316" s="237"/>
      <c r="N316" s="238"/>
      <c r="O316" s="144"/>
      <c r="P316" s="197"/>
      <c r="Q316" s="304"/>
      <c r="R316" s="194"/>
      <c r="S316" s="11"/>
      <c r="T316" s="239"/>
      <c r="U316" s="136"/>
      <c r="V316" s="240"/>
      <c r="W316" s="142"/>
      <c r="X316" s="137"/>
      <c r="Y316" s="145"/>
      <c r="Z316" s="189"/>
      <c r="AA316" s="187"/>
      <c r="AB316" s="319"/>
      <c r="AC316" s="202">
        <f t="shared" si="24"/>
        <v>0</v>
      </c>
      <c r="AF316" s="153">
        <f t="shared" si="25"/>
        <v>0</v>
      </c>
      <c r="AN316" s="124">
        <f t="shared" si="26"/>
        <v>0</v>
      </c>
      <c r="AS316">
        <f t="shared" si="27"/>
        <v>0</v>
      </c>
      <c r="AT316" s="166">
        <f t="shared" si="28"/>
        <v>672707</v>
      </c>
      <c r="AU316" s="353">
        <f t="shared" si="29"/>
        <v>0</v>
      </c>
      <c r="AV316" s="18"/>
    </row>
    <row r="317" spans="2:48">
      <c r="B317" s="11"/>
      <c r="C317" s="310"/>
      <c r="D317" s="134"/>
      <c r="E317" s="132"/>
      <c r="F317" s="235"/>
      <c r="G317" s="132"/>
      <c r="H317" s="133"/>
      <c r="I317" s="133"/>
      <c r="J317" s="135"/>
      <c r="K317" s="236"/>
      <c r="L317" s="236"/>
      <c r="M317" s="237"/>
      <c r="N317" s="238"/>
      <c r="O317" s="144"/>
      <c r="P317" s="197"/>
      <c r="Q317" s="304"/>
      <c r="R317" s="194"/>
      <c r="S317" s="11"/>
      <c r="T317" s="239"/>
      <c r="U317" s="136"/>
      <c r="V317" s="240"/>
      <c r="W317" s="142"/>
      <c r="X317" s="137"/>
      <c r="Y317" s="145"/>
      <c r="Z317" s="189"/>
      <c r="AA317" s="187"/>
      <c r="AB317" s="319"/>
      <c r="AC317" s="202">
        <f t="shared" si="24"/>
        <v>0</v>
      </c>
      <c r="AF317" s="153">
        <f t="shared" si="25"/>
        <v>0</v>
      </c>
      <c r="AN317" s="124">
        <f t="shared" si="26"/>
        <v>0</v>
      </c>
      <c r="AS317">
        <f t="shared" si="27"/>
        <v>0</v>
      </c>
      <c r="AT317" s="166">
        <f t="shared" si="28"/>
        <v>672707</v>
      </c>
      <c r="AU317" s="353">
        <f t="shared" si="29"/>
        <v>0</v>
      </c>
      <c r="AV317" s="18"/>
    </row>
    <row r="318" spans="2:48">
      <c r="B318" s="11"/>
      <c r="C318" s="310"/>
      <c r="D318" s="134"/>
      <c r="E318" s="132"/>
      <c r="F318" s="235"/>
      <c r="G318" s="132"/>
      <c r="H318" s="133"/>
      <c r="I318" s="133"/>
      <c r="J318" s="135"/>
      <c r="K318" s="236"/>
      <c r="L318" s="236"/>
      <c r="M318" s="237"/>
      <c r="N318" s="238"/>
      <c r="O318" s="144"/>
      <c r="P318" s="197"/>
      <c r="Q318" s="304"/>
      <c r="R318" s="194"/>
      <c r="S318" s="11"/>
      <c r="T318" s="239"/>
      <c r="U318" s="136"/>
      <c r="V318" s="240"/>
      <c r="W318" s="142"/>
      <c r="X318" s="137"/>
      <c r="Y318" s="145"/>
      <c r="Z318" s="189"/>
      <c r="AA318" s="187"/>
      <c r="AB318" s="319"/>
      <c r="AC318" s="202">
        <f t="shared" si="24"/>
        <v>0</v>
      </c>
      <c r="AF318" s="153">
        <f t="shared" si="25"/>
        <v>0</v>
      </c>
      <c r="AN318" s="124">
        <f t="shared" si="26"/>
        <v>0</v>
      </c>
      <c r="AS318">
        <f t="shared" si="27"/>
        <v>0</v>
      </c>
      <c r="AT318" s="166">
        <f t="shared" si="28"/>
        <v>672707</v>
      </c>
      <c r="AU318" s="353">
        <f t="shared" si="29"/>
        <v>0</v>
      </c>
      <c r="AV318" s="18"/>
    </row>
    <row r="319" spans="2:48">
      <c r="B319" s="11"/>
      <c r="C319" s="310"/>
      <c r="D319" s="134"/>
      <c r="E319" s="132"/>
      <c r="F319" s="235"/>
      <c r="G319" s="132"/>
      <c r="H319" s="133"/>
      <c r="I319" s="133"/>
      <c r="J319" s="135"/>
      <c r="K319" s="236"/>
      <c r="L319" s="236"/>
      <c r="M319" s="237"/>
      <c r="N319" s="238"/>
      <c r="O319" s="144"/>
      <c r="P319" s="197"/>
      <c r="Q319" s="304"/>
      <c r="R319" s="194"/>
      <c r="S319" s="11"/>
      <c r="T319" s="239"/>
      <c r="U319" s="136"/>
      <c r="V319" s="240"/>
      <c r="W319" s="142"/>
      <c r="X319" s="137"/>
      <c r="Y319" s="145"/>
      <c r="Z319" s="189"/>
      <c r="AA319" s="187"/>
      <c r="AB319" s="319"/>
      <c r="AC319" s="202">
        <f t="shared" si="24"/>
        <v>0</v>
      </c>
      <c r="AF319" s="153">
        <f t="shared" si="25"/>
        <v>0</v>
      </c>
      <c r="AN319" s="124">
        <f t="shared" si="26"/>
        <v>0</v>
      </c>
      <c r="AS319">
        <f t="shared" si="27"/>
        <v>0</v>
      </c>
      <c r="AT319" s="166">
        <f t="shared" si="28"/>
        <v>672707</v>
      </c>
      <c r="AU319" s="353">
        <f t="shared" si="29"/>
        <v>0</v>
      </c>
      <c r="AV319" s="18"/>
    </row>
    <row r="320" spans="2:48">
      <c r="B320" s="11"/>
      <c r="C320" s="310"/>
      <c r="D320" s="134"/>
      <c r="E320" s="132"/>
      <c r="F320" s="235"/>
      <c r="G320" s="132"/>
      <c r="H320" s="133"/>
      <c r="I320" s="133"/>
      <c r="J320" s="135"/>
      <c r="K320" s="236"/>
      <c r="L320" s="236"/>
      <c r="M320" s="237"/>
      <c r="N320" s="238"/>
      <c r="O320" s="144"/>
      <c r="P320" s="197"/>
      <c r="Q320" s="304"/>
      <c r="R320" s="194"/>
      <c r="S320" s="11"/>
      <c r="T320" s="239"/>
      <c r="U320" s="136"/>
      <c r="V320" s="240"/>
      <c r="W320" s="142"/>
      <c r="X320" s="137"/>
      <c r="Y320" s="145"/>
      <c r="Z320" s="189"/>
      <c r="AA320" s="187"/>
      <c r="AB320" s="319"/>
      <c r="AC320" s="202">
        <f t="shared" si="24"/>
        <v>0</v>
      </c>
      <c r="AF320" s="153">
        <f t="shared" si="25"/>
        <v>0</v>
      </c>
      <c r="AN320" s="124">
        <f t="shared" si="26"/>
        <v>0</v>
      </c>
      <c r="AS320">
        <f t="shared" si="27"/>
        <v>0</v>
      </c>
      <c r="AT320" s="166">
        <f t="shared" si="28"/>
        <v>672707</v>
      </c>
      <c r="AU320" s="353">
        <f t="shared" si="29"/>
        <v>0</v>
      </c>
      <c r="AV320" s="18"/>
    </row>
    <row r="321" spans="2:48">
      <c r="B321" s="11"/>
      <c r="C321" s="310"/>
      <c r="D321" s="134"/>
      <c r="E321" s="132"/>
      <c r="F321" s="235"/>
      <c r="G321" s="132"/>
      <c r="H321" s="133"/>
      <c r="I321" s="133"/>
      <c r="J321" s="135"/>
      <c r="K321" s="236"/>
      <c r="L321" s="236"/>
      <c r="M321" s="237"/>
      <c r="N321" s="238"/>
      <c r="O321" s="144"/>
      <c r="P321" s="197"/>
      <c r="Q321" s="304"/>
      <c r="R321" s="194"/>
      <c r="S321" s="11"/>
      <c r="T321" s="239"/>
      <c r="U321" s="136"/>
      <c r="V321" s="240"/>
      <c r="W321" s="142"/>
      <c r="X321" s="137"/>
      <c r="Y321" s="145"/>
      <c r="Z321" s="189"/>
      <c r="AA321" s="187"/>
      <c r="AB321" s="319"/>
      <c r="AC321" s="202">
        <f t="shared" si="24"/>
        <v>0</v>
      </c>
      <c r="AF321" s="153">
        <f t="shared" si="25"/>
        <v>0</v>
      </c>
      <c r="AN321" s="124">
        <f t="shared" si="26"/>
        <v>0</v>
      </c>
      <c r="AS321">
        <f t="shared" si="27"/>
        <v>0</v>
      </c>
      <c r="AT321" s="166">
        <f t="shared" si="28"/>
        <v>672707</v>
      </c>
      <c r="AU321" s="353">
        <f t="shared" si="29"/>
        <v>0</v>
      </c>
      <c r="AV321" s="18"/>
    </row>
    <row r="322" spans="2:48">
      <c r="B322" s="11"/>
      <c r="C322" s="310"/>
      <c r="D322" s="134"/>
      <c r="E322" s="132"/>
      <c r="F322" s="235"/>
      <c r="G322" s="132"/>
      <c r="H322" s="133"/>
      <c r="I322" s="133"/>
      <c r="J322" s="135"/>
      <c r="K322" s="236"/>
      <c r="L322" s="236"/>
      <c r="M322" s="237"/>
      <c r="N322" s="238"/>
      <c r="O322" s="144"/>
      <c r="P322" s="197"/>
      <c r="Q322" s="304"/>
      <c r="R322" s="194"/>
      <c r="S322" s="11"/>
      <c r="T322" s="239"/>
      <c r="U322" s="136"/>
      <c r="V322" s="240"/>
      <c r="W322" s="142"/>
      <c r="X322" s="137"/>
      <c r="Y322" s="145"/>
      <c r="Z322" s="189"/>
      <c r="AA322" s="187"/>
      <c r="AB322" s="319"/>
      <c r="AC322" s="202">
        <f t="shared" si="24"/>
        <v>0</v>
      </c>
      <c r="AF322" s="153">
        <f t="shared" si="25"/>
        <v>0</v>
      </c>
      <c r="AN322" s="124">
        <f t="shared" si="26"/>
        <v>0</v>
      </c>
      <c r="AS322">
        <f t="shared" si="27"/>
        <v>0</v>
      </c>
      <c r="AT322" s="166">
        <f t="shared" si="28"/>
        <v>672707</v>
      </c>
      <c r="AU322" s="353">
        <f t="shared" si="29"/>
        <v>0</v>
      </c>
      <c r="AV322" s="18"/>
    </row>
    <row r="323" spans="2:48">
      <c r="B323" s="11"/>
      <c r="C323" s="310"/>
      <c r="D323" s="134"/>
      <c r="E323" s="132"/>
      <c r="F323" s="235"/>
      <c r="G323" s="132"/>
      <c r="H323" s="133"/>
      <c r="I323" s="133"/>
      <c r="J323" s="135"/>
      <c r="K323" s="236"/>
      <c r="L323" s="236"/>
      <c r="M323" s="237"/>
      <c r="N323" s="238"/>
      <c r="O323" s="144"/>
      <c r="P323" s="197"/>
      <c r="Q323" s="304"/>
      <c r="R323" s="194"/>
      <c r="S323" s="11"/>
      <c r="T323" s="239"/>
      <c r="U323" s="136"/>
      <c r="V323" s="240"/>
      <c r="W323" s="142"/>
      <c r="X323" s="137"/>
      <c r="Y323" s="145"/>
      <c r="Z323" s="189"/>
      <c r="AA323" s="187"/>
      <c r="AB323" s="319"/>
      <c r="AC323" s="202">
        <f t="shared" si="24"/>
        <v>0</v>
      </c>
      <c r="AF323" s="153">
        <f t="shared" si="25"/>
        <v>0</v>
      </c>
      <c r="AN323" s="124">
        <f t="shared" si="26"/>
        <v>0</v>
      </c>
      <c r="AS323">
        <f t="shared" si="27"/>
        <v>0</v>
      </c>
      <c r="AT323" s="166">
        <f t="shared" si="28"/>
        <v>672707</v>
      </c>
      <c r="AU323" s="353">
        <f t="shared" si="29"/>
        <v>0</v>
      </c>
      <c r="AV323" s="18"/>
    </row>
    <row r="324" spans="2:48">
      <c r="B324" s="11"/>
      <c r="C324" s="310"/>
      <c r="D324" s="134"/>
      <c r="E324" s="132"/>
      <c r="F324" s="235"/>
      <c r="G324" s="132"/>
      <c r="H324" s="133"/>
      <c r="I324" s="133"/>
      <c r="J324" s="135"/>
      <c r="K324" s="236"/>
      <c r="L324" s="236"/>
      <c r="M324" s="237"/>
      <c r="N324" s="238"/>
      <c r="O324" s="144"/>
      <c r="P324" s="197"/>
      <c r="Q324" s="304"/>
      <c r="R324" s="194"/>
      <c r="S324" s="11"/>
      <c r="T324" s="239"/>
      <c r="U324" s="136"/>
      <c r="V324" s="240"/>
      <c r="W324" s="142"/>
      <c r="X324" s="137"/>
      <c r="Y324" s="145"/>
      <c r="Z324" s="189"/>
      <c r="AA324" s="187"/>
      <c r="AB324" s="319"/>
      <c r="AC324" s="202">
        <f t="shared" ref="AC324:AC387" si="30">P324</f>
        <v>0</v>
      </c>
      <c r="AF324" s="153">
        <f t="shared" ref="AF324:AF387" si="31">R324</f>
        <v>0</v>
      </c>
      <c r="AN324" s="124">
        <f t="shared" ref="AN324:AN387" si="32">C324</f>
        <v>0</v>
      </c>
      <c r="AS324">
        <f t="shared" ref="AS324:AS387" si="33">S324</f>
        <v>0</v>
      </c>
      <c r="AT324" s="166">
        <f t="shared" ref="AT324:AT387" si="34">VLOOKUP(AS:AS,AW$1:AX$2,2,0)</f>
        <v>672707</v>
      </c>
      <c r="AU324" s="353">
        <f t="shared" si="29"/>
        <v>0</v>
      </c>
      <c r="AV324" s="18"/>
    </row>
    <row r="325" spans="2:48">
      <c r="B325" s="11"/>
      <c r="C325" s="310"/>
      <c r="D325" s="134"/>
      <c r="E325" s="132"/>
      <c r="F325" s="235"/>
      <c r="G325" s="132"/>
      <c r="H325" s="133"/>
      <c r="I325" s="133"/>
      <c r="J325" s="135"/>
      <c r="K325" s="236"/>
      <c r="L325" s="236"/>
      <c r="M325" s="237"/>
      <c r="N325" s="238"/>
      <c r="O325" s="144"/>
      <c r="P325" s="197"/>
      <c r="Q325" s="304"/>
      <c r="R325" s="194"/>
      <c r="S325" s="11"/>
      <c r="T325" s="239"/>
      <c r="U325" s="136"/>
      <c r="V325" s="240"/>
      <c r="W325" s="142"/>
      <c r="X325" s="137"/>
      <c r="Y325" s="145"/>
      <c r="Z325" s="189"/>
      <c r="AA325" s="187"/>
      <c r="AB325" s="319"/>
      <c r="AC325" s="202">
        <f t="shared" si="30"/>
        <v>0</v>
      </c>
      <c r="AF325" s="153">
        <f t="shared" si="31"/>
        <v>0</v>
      </c>
      <c r="AN325" s="124">
        <f t="shared" si="32"/>
        <v>0</v>
      </c>
      <c r="AS325">
        <f t="shared" si="33"/>
        <v>0</v>
      </c>
      <c r="AT325" s="166">
        <f t="shared" si="34"/>
        <v>672707</v>
      </c>
      <c r="AU325" s="353">
        <f t="shared" si="29"/>
        <v>0</v>
      </c>
      <c r="AV325" s="18"/>
    </row>
    <row r="326" spans="2:48">
      <c r="B326" s="11"/>
      <c r="C326" s="310"/>
      <c r="D326" s="134"/>
      <c r="E326" s="132"/>
      <c r="F326" s="235"/>
      <c r="G326" s="132"/>
      <c r="H326" s="133"/>
      <c r="I326" s="133"/>
      <c r="J326" s="135"/>
      <c r="K326" s="236"/>
      <c r="L326" s="236"/>
      <c r="M326" s="237"/>
      <c r="N326" s="238"/>
      <c r="O326" s="144"/>
      <c r="P326" s="197"/>
      <c r="Q326" s="304"/>
      <c r="R326" s="194"/>
      <c r="S326" s="11"/>
      <c r="T326" s="239"/>
      <c r="U326" s="136"/>
      <c r="V326" s="240"/>
      <c r="W326" s="142"/>
      <c r="X326" s="137"/>
      <c r="Y326" s="145"/>
      <c r="Z326" s="189"/>
      <c r="AA326" s="187"/>
      <c r="AB326" s="319"/>
      <c r="AC326" s="202">
        <f t="shared" si="30"/>
        <v>0</v>
      </c>
      <c r="AF326" s="153">
        <f t="shared" si="31"/>
        <v>0</v>
      </c>
      <c r="AN326" s="124">
        <f t="shared" si="32"/>
        <v>0</v>
      </c>
      <c r="AS326">
        <f t="shared" si="33"/>
        <v>0</v>
      </c>
      <c r="AT326" s="166">
        <f t="shared" si="34"/>
        <v>672707</v>
      </c>
      <c r="AU326" s="353">
        <f t="shared" si="29"/>
        <v>0</v>
      </c>
      <c r="AV326" s="18"/>
    </row>
    <row r="327" spans="2:48">
      <c r="B327" s="11"/>
      <c r="C327" s="310"/>
      <c r="D327" s="134"/>
      <c r="E327" s="132"/>
      <c r="F327" s="235"/>
      <c r="G327" s="132"/>
      <c r="H327" s="133"/>
      <c r="I327" s="133"/>
      <c r="J327" s="135"/>
      <c r="K327" s="236"/>
      <c r="L327" s="236"/>
      <c r="M327" s="237"/>
      <c r="N327" s="238"/>
      <c r="O327" s="144"/>
      <c r="P327" s="197"/>
      <c r="Q327" s="304"/>
      <c r="R327" s="194"/>
      <c r="S327" s="11"/>
      <c r="T327" s="239"/>
      <c r="U327" s="136"/>
      <c r="V327" s="240"/>
      <c r="W327" s="142"/>
      <c r="X327" s="137"/>
      <c r="Y327" s="145"/>
      <c r="Z327" s="189"/>
      <c r="AA327" s="187"/>
      <c r="AB327" s="319"/>
      <c r="AC327" s="202">
        <f t="shared" si="30"/>
        <v>0</v>
      </c>
      <c r="AF327" s="153">
        <f t="shared" si="31"/>
        <v>0</v>
      </c>
      <c r="AN327" s="124">
        <f t="shared" si="32"/>
        <v>0</v>
      </c>
      <c r="AS327">
        <f t="shared" si="33"/>
        <v>0</v>
      </c>
      <c r="AT327" s="166">
        <f t="shared" si="34"/>
        <v>672707</v>
      </c>
      <c r="AU327" s="353">
        <f t="shared" si="29"/>
        <v>0</v>
      </c>
      <c r="AV327" s="18"/>
    </row>
    <row r="328" spans="2:48">
      <c r="B328" s="11"/>
      <c r="C328" s="310"/>
      <c r="D328" s="134"/>
      <c r="E328" s="132"/>
      <c r="F328" s="235"/>
      <c r="G328" s="132"/>
      <c r="H328" s="133"/>
      <c r="I328" s="133"/>
      <c r="J328" s="135"/>
      <c r="K328" s="236"/>
      <c r="L328" s="236"/>
      <c r="M328" s="237"/>
      <c r="N328" s="238"/>
      <c r="O328" s="144"/>
      <c r="P328" s="197"/>
      <c r="Q328" s="304"/>
      <c r="R328" s="194"/>
      <c r="S328" s="11"/>
      <c r="T328" s="239"/>
      <c r="U328" s="136"/>
      <c r="V328" s="240"/>
      <c r="W328" s="142"/>
      <c r="X328" s="137"/>
      <c r="Y328" s="145"/>
      <c r="Z328" s="189"/>
      <c r="AA328" s="187"/>
      <c r="AB328" s="319"/>
      <c r="AC328" s="202">
        <f t="shared" si="30"/>
        <v>0</v>
      </c>
      <c r="AF328" s="153">
        <f t="shared" si="31"/>
        <v>0</v>
      </c>
      <c r="AN328" s="124">
        <f t="shared" si="32"/>
        <v>0</v>
      </c>
      <c r="AS328">
        <f t="shared" si="33"/>
        <v>0</v>
      </c>
      <c r="AT328" s="166">
        <f t="shared" si="34"/>
        <v>672707</v>
      </c>
      <c r="AU328" s="353">
        <f t="shared" si="29"/>
        <v>0</v>
      </c>
      <c r="AV328" s="18"/>
    </row>
    <row r="329" spans="2:48">
      <c r="B329" s="11"/>
      <c r="C329" s="310"/>
      <c r="D329" s="134"/>
      <c r="E329" s="132"/>
      <c r="F329" s="235"/>
      <c r="G329" s="132"/>
      <c r="H329" s="133"/>
      <c r="I329" s="133"/>
      <c r="J329" s="135"/>
      <c r="K329" s="236"/>
      <c r="L329" s="236"/>
      <c r="M329" s="237"/>
      <c r="N329" s="238"/>
      <c r="O329" s="144"/>
      <c r="P329" s="197"/>
      <c r="Q329" s="304"/>
      <c r="R329" s="194"/>
      <c r="S329" s="11"/>
      <c r="T329" s="239"/>
      <c r="U329" s="136"/>
      <c r="V329" s="240"/>
      <c r="W329" s="142"/>
      <c r="X329" s="137"/>
      <c r="Y329" s="145"/>
      <c r="Z329" s="189"/>
      <c r="AA329" s="187"/>
      <c r="AB329" s="319"/>
      <c r="AC329" s="202">
        <f t="shared" si="30"/>
        <v>0</v>
      </c>
      <c r="AF329" s="153">
        <f t="shared" si="31"/>
        <v>0</v>
      </c>
      <c r="AN329" s="124">
        <f t="shared" si="32"/>
        <v>0</v>
      </c>
      <c r="AS329">
        <f t="shared" si="33"/>
        <v>0</v>
      </c>
      <c r="AT329" s="166">
        <f t="shared" si="34"/>
        <v>672707</v>
      </c>
      <c r="AU329" s="353">
        <f t="shared" si="29"/>
        <v>0</v>
      </c>
      <c r="AV329" s="18"/>
    </row>
    <row r="330" spans="2:48">
      <c r="B330" s="11"/>
      <c r="C330" s="310"/>
      <c r="D330" s="134"/>
      <c r="E330" s="132"/>
      <c r="F330" s="235"/>
      <c r="G330" s="132"/>
      <c r="H330" s="133"/>
      <c r="I330" s="133"/>
      <c r="J330" s="135"/>
      <c r="K330" s="236"/>
      <c r="L330" s="236"/>
      <c r="M330" s="237"/>
      <c r="N330" s="238"/>
      <c r="O330" s="144"/>
      <c r="P330" s="197"/>
      <c r="Q330" s="304"/>
      <c r="R330" s="194"/>
      <c r="S330" s="11"/>
      <c r="T330" s="239"/>
      <c r="U330" s="136"/>
      <c r="V330" s="240"/>
      <c r="W330" s="142"/>
      <c r="X330" s="137"/>
      <c r="Y330" s="145"/>
      <c r="Z330" s="189"/>
      <c r="AA330" s="187"/>
      <c r="AB330" s="319"/>
      <c r="AC330" s="202">
        <f t="shared" si="30"/>
        <v>0</v>
      </c>
      <c r="AF330" s="153">
        <f t="shared" si="31"/>
        <v>0</v>
      </c>
      <c r="AN330" s="124">
        <f t="shared" si="32"/>
        <v>0</v>
      </c>
      <c r="AS330">
        <f t="shared" si="33"/>
        <v>0</v>
      </c>
      <c r="AT330" s="166">
        <f t="shared" si="34"/>
        <v>672707</v>
      </c>
      <c r="AU330" s="353">
        <f t="shared" si="29"/>
        <v>0</v>
      </c>
      <c r="AV330" s="18"/>
    </row>
    <row r="331" spans="2:48">
      <c r="B331" s="11"/>
      <c r="C331" s="310"/>
      <c r="D331" s="134"/>
      <c r="E331" s="132"/>
      <c r="F331" s="235"/>
      <c r="G331" s="132"/>
      <c r="H331" s="133"/>
      <c r="I331" s="133"/>
      <c r="J331" s="135"/>
      <c r="K331" s="236"/>
      <c r="L331" s="236"/>
      <c r="M331" s="237"/>
      <c r="N331" s="238"/>
      <c r="O331" s="144"/>
      <c r="P331" s="197"/>
      <c r="Q331" s="304"/>
      <c r="R331" s="194"/>
      <c r="S331" s="11"/>
      <c r="T331" s="239"/>
      <c r="U331" s="136"/>
      <c r="V331" s="240"/>
      <c r="W331" s="142"/>
      <c r="X331" s="137"/>
      <c r="Y331" s="145"/>
      <c r="Z331" s="189"/>
      <c r="AA331" s="187"/>
      <c r="AB331" s="319"/>
      <c r="AC331" s="202">
        <f t="shared" si="30"/>
        <v>0</v>
      </c>
      <c r="AF331" s="153">
        <f t="shared" si="31"/>
        <v>0</v>
      </c>
      <c r="AN331" s="124">
        <f t="shared" si="32"/>
        <v>0</v>
      </c>
      <c r="AS331">
        <f t="shared" si="33"/>
        <v>0</v>
      </c>
      <c r="AT331" s="166">
        <f t="shared" si="34"/>
        <v>672707</v>
      </c>
      <c r="AU331" s="353">
        <f t="shared" si="29"/>
        <v>0</v>
      </c>
      <c r="AV331" s="18"/>
    </row>
    <row r="332" spans="2:48">
      <c r="B332" s="11"/>
      <c r="C332" s="310"/>
      <c r="D332" s="134"/>
      <c r="E332" s="132"/>
      <c r="F332" s="235"/>
      <c r="G332" s="132"/>
      <c r="H332" s="133"/>
      <c r="I332" s="133"/>
      <c r="J332" s="135"/>
      <c r="K332" s="236"/>
      <c r="L332" s="236"/>
      <c r="M332" s="237"/>
      <c r="N332" s="238"/>
      <c r="O332" s="144"/>
      <c r="P332" s="197"/>
      <c r="Q332" s="304"/>
      <c r="R332" s="194"/>
      <c r="S332" s="11"/>
      <c r="T332" s="239"/>
      <c r="U332" s="136"/>
      <c r="V332" s="240"/>
      <c r="W332" s="142"/>
      <c r="X332" s="137"/>
      <c r="Y332" s="145"/>
      <c r="Z332" s="189"/>
      <c r="AA332" s="187"/>
      <c r="AB332" s="319"/>
      <c r="AC332" s="202">
        <f t="shared" si="30"/>
        <v>0</v>
      </c>
      <c r="AF332" s="153">
        <f t="shared" si="31"/>
        <v>0</v>
      </c>
      <c r="AN332" s="124">
        <f t="shared" si="32"/>
        <v>0</v>
      </c>
      <c r="AS332">
        <f t="shared" si="33"/>
        <v>0</v>
      </c>
      <c r="AT332" s="166">
        <f t="shared" si="34"/>
        <v>672707</v>
      </c>
      <c r="AU332" s="353">
        <f t="shared" si="29"/>
        <v>0</v>
      </c>
      <c r="AV332" s="18"/>
    </row>
    <row r="333" spans="2:48">
      <c r="B333" s="11"/>
      <c r="C333" s="310"/>
      <c r="D333" s="134"/>
      <c r="E333" s="132"/>
      <c r="F333" s="235"/>
      <c r="G333" s="132"/>
      <c r="H333" s="133"/>
      <c r="I333" s="133"/>
      <c r="J333" s="135"/>
      <c r="K333" s="236"/>
      <c r="L333" s="236"/>
      <c r="M333" s="237"/>
      <c r="N333" s="238"/>
      <c r="O333" s="144"/>
      <c r="P333" s="197"/>
      <c r="Q333" s="304"/>
      <c r="R333" s="194"/>
      <c r="S333" s="11"/>
      <c r="T333" s="239"/>
      <c r="U333" s="136"/>
      <c r="V333" s="240"/>
      <c r="W333" s="142"/>
      <c r="X333" s="137"/>
      <c r="Y333" s="145"/>
      <c r="Z333" s="189"/>
      <c r="AA333" s="187"/>
      <c r="AB333" s="319"/>
      <c r="AC333" s="202">
        <f t="shared" si="30"/>
        <v>0</v>
      </c>
      <c r="AF333" s="153">
        <f t="shared" si="31"/>
        <v>0</v>
      </c>
      <c r="AN333" s="124">
        <f t="shared" si="32"/>
        <v>0</v>
      </c>
      <c r="AS333">
        <f t="shared" si="33"/>
        <v>0</v>
      </c>
      <c r="AT333" s="166">
        <f t="shared" si="34"/>
        <v>672707</v>
      </c>
      <c r="AU333" s="353">
        <f t="shared" si="29"/>
        <v>0</v>
      </c>
      <c r="AV333" s="18"/>
    </row>
    <row r="334" spans="2:48">
      <c r="B334" s="11"/>
      <c r="C334" s="310"/>
      <c r="D334" s="134"/>
      <c r="E334" s="132"/>
      <c r="F334" s="235"/>
      <c r="G334" s="132"/>
      <c r="H334" s="133"/>
      <c r="I334" s="133"/>
      <c r="J334" s="135"/>
      <c r="K334" s="236"/>
      <c r="L334" s="236"/>
      <c r="M334" s="237"/>
      <c r="N334" s="238"/>
      <c r="O334" s="144"/>
      <c r="P334" s="197"/>
      <c r="Q334" s="304"/>
      <c r="R334" s="194"/>
      <c r="S334" s="11"/>
      <c r="T334" s="239"/>
      <c r="U334" s="136"/>
      <c r="V334" s="240"/>
      <c r="W334" s="142"/>
      <c r="X334" s="137"/>
      <c r="Y334" s="145"/>
      <c r="Z334" s="189"/>
      <c r="AA334" s="187"/>
      <c r="AB334" s="319"/>
      <c r="AC334" s="202">
        <f t="shared" si="30"/>
        <v>0</v>
      </c>
      <c r="AF334" s="153">
        <f t="shared" si="31"/>
        <v>0</v>
      </c>
      <c r="AN334" s="124">
        <f t="shared" si="32"/>
        <v>0</v>
      </c>
      <c r="AS334">
        <f t="shared" si="33"/>
        <v>0</v>
      </c>
      <c r="AT334" s="166">
        <f t="shared" si="34"/>
        <v>672707</v>
      </c>
      <c r="AU334" s="353">
        <f t="shared" si="29"/>
        <v>0</v>
      </c>
      <c r="AV334" s="18"/>
    </row>
    <row r="335" spans="2:48">
      <c r="B335" s="11"/>
      <c r="C335" s="310"/>
      <c r="D335" s="134"/>
      <c r="E335" s="132"/>
      <c r="F335" s="235"/>
      <c r="G335" s="132"/>
      <c r="H335" s="133"/>
      <c r="I335" s="133"/>
      <c r="J335" s="135"/>
      <c r="K335" s="236"/>
      <c r="L335" s="236"/>
      <c r="M335" s="237"/>
      <c r="N335" s="238"/>
      <c r="O335" s="144"/>
      <c r="P335" s="197"/>
      <c r="Q335" s="304"/>
      <c r="R335" s="194"/>
      <c r="S335" s="11"/>
      <c r="T335" s="239"/>
      <c r="U335" s="136"/>
      <c r="V335" s="240"/>
      <c r="W335" s="142"/>
      <c r="X335" s="137"/>
      <c r="Y335" s="145"/>
      <c r="Z335" s="189"/>
      <c r="AA335" s="187"/>
      <c r="AB335" s="319"/>
      <c r="AC335" s="202">
        <f t="shared" si="30"/>
        <v>0</v>
      </c>
      <c r="AF335" s="153">
        <f t="shared" si="31"/>
        <v>0</v>
      </c>
      <c r="AN335" s="124">
        <f t="shared" si="32"/>
        <v>0</v>
      </c>
      <c r="AS335">
        <f t="shared" si="33"/>
        <v>0</v>
      </c>
      <c r="AT335" s="166">
        <f t="shared" si="34"/>
        <v>672707</v>
      </c>
      <c r="AU335" s="353">
        <f t="shared" si="29"/>
        <v>0</v>
      </c>
      <c r="AV335" s="18"/>
    </row>
    <row r="336" spans="2:48">
      <c r="B336" s="11"/>
      <c r="C336" s="310"/>
      <c r="D336" s="134"/>
      <c r="E336" s="132"/>
      <c r="F336" s="235"/>
      <c r="G336" s="132"/>
      <c r="H336" s="133"/>
      <c r="I336" s="133"/>
      <c r="J336" s="135"/>
      <c r="K336" s="236"/>
      <c r="L336" s="236"/>
      <c r="M336" s="237"/>
      <c r="N336" s="238"/>
      <c r="O336" s="144"/>
      <c r="P336" s="197"/>
      <c r="Q336" s="304"/>
      <c r="R336" s="194"/>
      <c r="S336" s="11"/>
      <c r="T336" s="239"/>
      <c r="U336" s="136"/>
      <c r="V336" s="240"/>
      <c r="W336" s="142"/>
      <c r="X336" s="137"/>
      <c r="Y336" s="145"/>
      <c r="Z336" s="189"/>
      <c r="AA336" s="187"/>
      <c r="AB336" s="319"/>
      <c r="AC336" s="202">
        <f t="shared" si="30"/>
        <v>0</v>
      </c>
      <c r="AF336" s="153">
        <f t="shared" si="31"/>
        <v>0</v>
      </c>
      <c r="AN336" s="124">
        <f t="shared" si="32"/>
        <v>0</v>
      </c>
      <c r="AS336">
        <f t="shared" si="33"/>
        <v>0</v>
      </c>
      <c r="AT336" s="166">
        <f t="shared" si="34"/>
        <v>672707</v>
      </c>
      <c r="AU336" s="353">
        <f t="shared" si="29"/>
        <v>0</v>
      </c>
      <c r="AV336" s="18"/>
    </row>
    <row r="337" spans="2:48">
      <c r="B337" s="11"/>
      <c r="C337" s="310"/>
      <c r="D337" s="134"/>
      <c r="E337" s="132"/>
      <c r="F337" s="235"/>
      <c r="G337" s="132"/>
      <c r="H337" s="133"/>
      <c r="I337" s="133"/>
      <c r="J337" s="135"/>
      <c r="K337" s="236"/>
      <c r="L337" s="236"/>
      <c r="M337" s="237"/>
      <c r="N337" s="238"/>
      <c r="O337" s="144"/>
      <c r="P337" s="197"/>
      <c r="Q337" s="304"/>
      <c r="R337" s="194"/>
      <c r="S337" s="11"/>
      <c r="T337" s="239"/>
      <c r="U337" s="136"/>
      <c r="V337" s="240"/>
      <c r="W337" s="142"/>
      <c r="X337" s="137"/>
      <c r="Y337" s="145"/>
      <c r="Z337" s="189"/>
      <c r="AA337" s="187"/>
      <c r="AB337" s="319"/>
      <c r="AC337" s="202">
        <f t="shared" si="30"/>
        <v>0</v>
      </c>
      <c r="AF337" s="153">
        <f t="shared" si="31"/>
        <v>0</v>
      </c>
      <c r="AN337" s="124">
        <f t="shared" si="32"/>
        <v>0</v>
      </c>
      <c r="AS337">
        <f t="shared" si="33"/>
        <v>0</v>
      </c>
      <c r="AT337" s="166">
        <f t="shared" si="34"/>
        <v>672707</v>
      </c>
      <c r="AU337" s="353">
        <f t="shared" si="29"/>
        <v>0</v>
      </c>
      <c r="AV337" s="18"/>
    </row>
    <row r="338" spans="2:48">
      <c r="B338" s="11"/>
      <c r="C338" s="310"/>
      <c r="D338" s="134"/>
      <c r="E338" s="132"/>
      <c r="F338" s="235"/>
      <c r="G338" s="132"/>
      <c r="H338" s="133"/>
      <c r="I338" s="133"/>
      <c r="J338" s="135"/>
      <c r="K338" s="236"/>
      <c r="L338" s="236"/>
      <c r="M338" s="237"/>
      <c r="N338" s="238"/>
      <c r="O338" s="144"/>
      <c r="P338" s="197"/>
      <c r="Q338" s="304"/>
      <c r="R338" s="194"/>
      <c r="S338" s="11"/>
      <c r="T338" s="239"/>
      <c r="U338" s="136"/>
      <c r="V338" s="240"/>
      <c r="W338" s="142"/>
      <c r="X338" s="137"/>
      <c r="Y338" s="145"/>
      <c r="Z338" s="189"/>
      <c r="AA338" s="187"/>
      <c r="AB338" s="319"/>
      <c r="AC338" s="202">
        <f t="shared" si="30"/>
        <v>0</v>
      </c>
      <c r="AF338" s="153">
        <f t="shared" si="31"/>
        <v>0</v>
      </c>
      <c r="AN338" s="124">
        <f t="shared" si="32"/>
        <v>0</v>
      </c>
      <c r="AS338">
        <f t="shared" si="33"/>
        <v>0</v>
      </c>
      <c r="AT338" s="166">
        <f t="shared" si="34"/>
        <v>672707</v>
      </c>
      <c r="AU338" s="353">
        <f t="shared" si="29"/>
        <v>0</v>
      </c>
      <c r="AV338" s="18"/>
    </row>
    <row r="339" spans="2:48">
      <c r="B339" s="11"/>
      <c r="C339" s="310"/>
      <c r="D339" s="134"/>
      <c r="E339" s="132"/>
      <c r="F339" s="235"/>
      <c r="G339" s="132"/>
      <c r="H339" s="133"/>
      <c r="I339" s="133"/>
      <c r="J339" s="135"/>
      <c r="K339" s="236"/>
      <c r="L339" s="236"/>
      <c r="M339" s="237"/>
      <c r="N339" s="238"/>
      <c r="O339" s="144"/>
      <c r="P339" s="197"/>
      <c r="Q339" s="304"/>
      <c r="R339" s="194"/>
      <c r="S339" s="11"/>
      <c r="T339" s="239"/>
      <c r="U339" s="136"/>
      <c r="V339" s="240"/>
      <c r="W339" s="142"/>
      <c r="X339" s="137"/>
      <c r="Y339" s="145"/>
      <c r="Z339" s="189"/>
      <c r="AA339" s="187"/>
      <c r="AB339" s="319"/>
      <c r="AC339" s="202">
        <f t="shared" si="30"/>
        <v>0</v>
      </c>
      <c r="AF339" s="153">
        <f t="shared" si="31"/>
        <v>0</v>
      </c>
      <c r="AN339" s="124">
        <f t="shared" si="32"/>
        <v>0</v>
      </c>
      <c r="AS339">
        <f t="shared" si="33"/>
        <v>0</v>
      </c>
      <c r="AT339" s="166">
        <f t="shared" si="34"/>
        <v>672707</v>
      </c>
      <c r="AU339" s="353">
        <f t="shared" si="29"/>
        <v>0</v>
      </c>
      <c r="AV339" s="18"/>
    </row>
    <row r="340" spans="2:48">
      <c r="B340" s="11"/>
      <c r="C340" s="310"/>
      <c r="D340" s="134"/>
      <c r="E340" s="132"/>
      <c r="F340" s="235"/>
      <c r="G340" s="132"/>
      <c r="H340" s="133"/>
      <c r="I340" s="133"/>
      <c r="J340" s="135"/>
      <c r="K340" s="236"/>
      <c r="L340" s="236"/>
      <c r="M340" s="237"/>
      <c r="N340" s="238"/>
      <c r="O340" s="144"/>
      <c r="P340" s="197"/>
      <c r="Q340" s="304"/>
      <c r="R340" s="194"/>
      <c r="S340" s="11"/>
      <c r="T340" s="239"/>
      <c r="U340" s="136"/>
      <c r="V340" s="240"/>
      <c r="W340" s="142"/>
      <c r="X340" s="137"/>
      <c r="Y340" s="145"/>
      <c r="Z340" s="189"/>
      <c r="AA340" s="187"/>
      <c r="AB340" s="319"/>
      <c r="AC340" s="202">
        <f t="shared" si="30"/>
        <v>0</v>
      </c>
      <c r="AF340" s="153">
        <f t="shared" si="31"/>
        <v>0</v>
      </c>
      <c r="AN340" s="124">
        <f t="shared" si="32"/>
        <v>0</v>
      </c>
      <c r="AS340">
        <f t="shared" si="33"/>
        <v>0</v>
      </c>
      <c r="AT340" s="166">
        <f t="shared" si="34"/>
        <v>672707</v>
      </c>
      <c r="AU340" s="353">
        <f t="shared" si="29"/>
        <v>0</v>
      </c>
      <c r="AV340" s="18"/>
    </row>
    <row r="341" spans="2:48">
      <c r="B341" s="11"/>
      <c r="C341" s="310"/>
      <c r="D341" s="134"/>
      <c r="E341" s="132"/>
      <c r="F341" s="235"/>
      <c r="G341" s="132"/>
      <c r="H341" s="133"/>
      <c r="I341" s="133"/>
      <c r="J341" s="135"/>
      <c r="K341" s="236"/>
      <c r="L341" s="236"/>
      <c r="M341" s="237"/>
      <c r="N341" s="238"/>
      <c r="O341" s="144"/>
      <c r="P341" s="197"/>
      <c r="Q341" s="304"/>
      <c r="R341" s="194"/>
      <c r="S341" s="11"/>
      <c r="T341" s="239"/>
      <c r="U341" s="136"/>
      <c r="V341" s="240"/>
      <c r="W341" s="142"/>
      <c r="X341" s="137"/>
      <c r="Y341" s="145"/>
      <c r="Z341" s="189"/>
      <c r="AA341" s="187"/>
      <c r="AB341" s="319"/>
      <c r="AC341" s="202">
        <f t="shared" si="30"/>
        <v>0</v>
      </c>
      <c r="AF341" s="153">
        <f t="shared" si="31"/>
        <v>0</v>
      </c>
      <c r="AN341" s="124">
        <f t="shared" si="32"/>
        <v>0</v>
      </c>
      <c r="AS341">
        <f t="shared" si="33"/>
        <v>0</v>
      </c>
      <c r="AT341" s="166">
        <f t="shared" si="34"/>
        <v>672707</v>
      </c>
      <c r="AU341" s="353">
        <f t="shared" si="29"/>
        <v>0</v>
      </c>
      <c r="AV341" s="18"/>
    </row>
    <row r="342" spans="2:48">
      <c r="B342" s="11"/>
      <c r="C342" s="310"/>
      <c r="D342" s="134"/>
      <c r="E342" s="132"/>
      <c r="F342" s="235"/>
      <c r="G342" s="132"/>
      <c r="H342" s="133"/>
      <c r="I342" s="133"/>
      <c r="J342" s="135"/>
      <c r="K342" s="236"/>
      <c r="L342" s="236"/>
      <c r="M342" s="237"/>
      <c r="N342" s="238"/>
      <c r="O342" s="144"/>
      <c r="P342" s="197"/>
      <c r="Q342" s="304"/>
      <c r="R342" s="194"/>
      <c r="S342" s="11"/>
      <c r="T342" s="239"/>
      <c r="U342" s="136"/>
      <c r="V342" s="240"/>
      <c r="W342" s="142"/>
      <c r="X342" s="137"/>
      <c r="Y342" s="145"/>
      <c r="Z342" s="189"/>
      <c r="AA342" s="187"/>
      <c r="AB342" s="319"/>
      <c r="AC342" s="202">
        <f t="shared" si="30"/>
        <v>0</v>
      </c>
      <c r="AF342" s="153">
        <f t="shared" si="31"/>
        <v>0</v>
      </c>
      <c r="AN342" s="124">
        <f t="shared" si="32"/>
        <v>0</v>
      </c>
      <c r="AS342">
        <f t="shared" si="33"/>
        <v>0</v>
      </c>
      <c r="AT342" s="166">
        <f t="shared" si="34"/>
        <v>672707</v>
      </c>
      <c r="AU342" s="353">
        <f t="shared" si="29"/>
        <v>0</v>
      </c>
      <c r="AV342" s="18"/>
    </row>
    <row r="343" spans="2:48">
      <c r="B343" s="11"/>
      <c r="C343" s="310"/>
      <c r="D343" s="134"/>
      <c r="E343" s="132"/>
      <c r="F343" s="235"/>
      <c r="G343" s="132"/>
      <c r="H343" s="133"/>
      <c r="I343" s="133"/>
      <c r="J343" s="135"/>
      <c r="K343" s="236"/>
      <c r="L343" s="236"/>
      <c r="M343" s="237"/>
      <c r="N343" s="238"/>
      <c r="O343" s="144"/>
      <c r="P343" s="197"/>
      <c r="Q343" s="304"/>
      <c r="R343" s="194"/>
      <c r="S343" s="11"/>
      <c r="T343" s="239"/>
      <c r="U343" s="136"/>
      <c r="V343" s="240"/>
      <c r="W343" s="142"/>
      <c r="X343" s="137"/>
      <c r="Y343" s="145"/>
      <c r="Z343" s="189"/>
      <c r="AA343" s="187"/>
      <c r="AB343" s="319"/>
      <c r="AC343" s="202">
        <f t="shared" si="30"/>
        <v>0</v>
      </c>
      <c r="AF343" s="153">
        <f t="shared" si="31"/>
        <v>0</v>
      </c>
      <c r="AN343" s="124">
        <f t="shared" si="32"/>
        <v>0</v>
      </c>
      <c r="AS343">
        <f t="shared" si="33"/>
        <v>0</v>
      </c>
      <c r="AT343" s="166">
        <f t="shared" si="34"/>
        <v>672707</v>
      </c>
      <c r="AU343" s="353">
        <f t="shared" si="29"/>
        <v>0</v>
      </c>
      <c r="AV343" s="18"/>
    </row>
    <row r="344" spans="2:48">
      <c r="B344" s="11"/>
      <c r="C344" s="310"/>
      <c r="D344" s="134"/>
      <c r="E344" s="132"/>
      <c r="F344" s="235"/>
      <c r="G344" s="132"/>
      <c r="H344" s="133"/>
      <c r="I344" s="133"/>
      <c r="J344" s="135"/>
      <c r="K344" s="236"/>
      <c r="L344" s="236"/>
      <c r="M344" s="237"/>
      <c r="N344" s="238"/>
      <c r="O344" s="144"/>
      <c r="P344" s="197"/>
      <c r="Q344" s="304"/>
      <c r="R344" s="194"/>
      <c r="S344" s="11"/>
      <c r="T344" s="239"/>
      <c r="U344" s="136"/>
      <c r="V344" s="240"/>
      <c r="W344" s="142"/>
      <c r="X344" s="137"/>
      <c r="Y344" s="145"/>
      <c r="Z344" s="189"/>
      <c r="AA344" s="187"/>
      <c r="AB344" s="319"/>
      <c r="AC344" s="202">
        <f t="shared" si="30"/>
        <v>0</v>
      </c>
      <c r="AF344" s="153">
        <f t="shared" si="31"/>
        <v>0</v>
      </c>
      <c r="AN344" s="124">
        <f t="shared" si="32"/>
        <v>0</v>
      </c>
      <c r="AS344">
        <f t="shared" si="33"/>
        <v>0</v>
      </c>
      <c r="AT344" s="166">
        <f t="shared" si="34"/>
        <v>672707</v>
      </c>
      <c r="AU344" s="353">
        <f t="shared" si="29"/>
        <v>0</v>
      </c>
      <c r="AV344" s="18"/>
    </row>
    <row r="345" spans="2:48">
      <c r="B345" s="11"/>
      <c r="C345" s="310"/>
      <c r="D345" s="134"/>
      <c r="E345" s="132"/>
      <c r="F345" s="235"/>
      <c r="G345" s="132"/>
      <c r="H345" s="133"/>
      <c r="I345" s="133"/>
      <c r="J345" s="135"/>
      <c r="K345" s="236"/>
      <c r="L345" s="236"/>
      <c r="M345" s="237"/>
      <c r="N345" s="238"/>
      <c r="O345" s="144"/>
      <c r="P345" s="197"/>
      <c r="Q345" s="304"/>
      <c r="R345" s="194"/>
      <c r="S345" s="11"/>
      <c r="T345" s="239"/>
      <c r="U345" s="136"/>
      <c r="V345" s="240"/>
      <c r="W345" s="142"/>
      <c r="X345" s="137"/>
      <c r="Y345" s="145"/>
      <c r="Z345" s="189"/>
      <c r="AA345" s="187"/>
      <c r="AB345" s="319"/>
      <c r="AC345" s="202">
        <f t="shared" si="30"/>
        <v>0</v>
      </c>
      <c r="AF345" s="153">
        <f t="shared" si="31"/>
        <v>0</v>
      </c>
      <c r="AN345" s="124">
        <f t="shared" si="32"/>
        <v>0</v>
      </c>
      <c r="AS345">
        <f t="shared" si="33"/>
        <v>0</v>
      </c>
      <c r="AT345" s="166">
        <f t="shared" si="34"/>
        <v>672707</v>
      </c>
      <c r="AU345" s="353">
        <f t="shared" si="29"/>
        <v>0</v>
      </c>
      <c r="AV345" s="18"/>
    </row>
    <row r="346" spans="2:48">
      <c r="B346" s="11"/>
      <c r="C346" s="310"/>
      <c r="D346" s="134"/>
      <c r="E346" s="132"/>
      <c r="F346" s="235"/>
      <c r="G346" s="132"/>
      <c r="H346" s="133"/>
      <c r="I346" s="133"/>
      <c r="J346" s="135"/>
      <c r="K346" s="236"/>
      <c r="L346" s="236"/>
      <c r="M346" s="237"/>
      <c r="N346" s="238"/>
      <c r="O346" s="144"/>
      <c r="P346" s="197"/>
      <c r="Q346" s="304"/>
      <c r="R346" s="194"/>
      <c r="S346" s="11"/>
      <c r="T346" s="239"/>
      <c r="U346" s="136"/>
      <c r="V346" s="240"/>
      <c r="W346" s="142"/>
      <c r="X346" s="137"/>
      <c r="Y346" s="145"/>
      <c r="Z346" s="189"/>
      <c r="AA346" s="187"/>
      <c r="AB346" s="319"/>
      <c r="AC346" s="202">
        <f t="shared" si="30"/>
        <v>0</v>
      </c>
      <c r="AF346" s="153">
        <f t="shared" si="31"/>
        <v>0</v>
      </c>
      <c r="AN346" s="124">
        <f t="shared" si="32"/>
        <v>0</v>
      </c>
      <c r="AS346">
        <f t="shared" si="33"/>
        <v>0</v>
      </c>
      <c r="AT346" s="166">
        <f t="shared" si="34"/>
        <v>672707</v>
      </c>
      <c r="AU346" s="353">
        <f t="shared" si="29"/>
        <v>0</v>
      </c>
      <c r="AV346" s="18"/>
    </row>
    <row r="347" spans="2:48">
      <c r="B347" s="11"/>
      <c r="C347" s="310"/>
      <c r="D347" s="134"/>
      <c r="E347" s="132"/>
      <c r="F347" s="235"/>
      <c r="G347" s="132"/>
      <c r="H347" s="133"/>
      <c r="I347" s="133"/>
      <c r="J347" s="135"/>
      <c r="K347" s="236"/>
      <c r="L347" s="236"/>
      <c r="M347" s="237"/>
      <c r="N347" s="238"/>
      <c r="O347" s="144"/>
      <c r="P347" s="197"/>
      <c r="Q347" s="304"/>
      <c r="R347" s="194"/>
      <c r="S347" s="11"/>
      <c r="T347" s="239"/>
      <c r="U347" s="136"/>
      <c r="V347" s="240"/>
      <c r="W347" s="142"/>
      <c r="X347" s="137"/>
      <c r="Y347" s="145"/>
      <c r="Z347" s="189"/>
      <c r="AA347" s="187"/>
      <c r="AB347" s="319"/>
      <c r="AC347" s="202">
        <f t="shared" si="30"/>
        <v>0</v>
      </c>
      <c r="AF347" s="153">
        <f t="shared" si="31"/>
        <v>0</v>
      </c>
      <c r="AN347" s="124">
        <f t="shared" si="32"/>
        <v>0</v>
      </c>
      <c r="AS347">
        <f t="shared" si="33"/>
        <v>0</v>
      </c>
      <c r="AT347" s="166">
        <f t="shared" si="34"/>
        <v>672707</v>
      </c>
      <c r="AU347" s="353">
        <f t="shared" si="29"/>
        <v>0</v>
      </c>
      <c r="AV347" s="18"/>
    </row>
    <row r="348" spans="2:48">
      <c r="B348" s="11"/>
      <c r="C348" s="310"/>
      <c r="D348" s="134"/>
      <c r="E348" s="132"/>
      <c r="F348" s="235"/>
      <c r="G348" s="132"/>
      <c r="H348" s="133"/>
      <c r="I348" s="133"/>
      <c r="J348" s="135"/>
      <c r="K348" s="236"/>
      <c r="L348" s="236"/>
      <c r="M348" s="237"/>
      <c r="N348" s="238"/>
      <c r="O348" s="144"/>
      <c r="P348" s="197"/>
      <c r="Q348" s="304"/>
      <c r="R348" s="194"/>
      <c r="S348" s="11"/>
      <c r="T348" s="239"/>
      <c r="U348" s="136"/>
      <c r="V348" s="240"/>
      <c r="W348" s="142"/>
      <c r="X348" s="137"/>
      <c r="Y348" s="145"/>
      <c r="Z348" s="189"/>
      <c r="AA348" s="187"/>
      <c r="AB348" s="319"/>
      <c r="AC348" s="202">
        <f t="shared" si="30"/>
        <v>0</v>
      </c>
      <c r="AF348" s="153">
        <f t="shared" si="31"/>
        <v>0</v>
      </c>
      <c r="AN348" s="124">
        <f t="shared" si="32"/>
        <v>0</v>
      </c>
      <c r="AS348">
        <f t="shared" si="33"/>
        <v>0</v>
      </c>
      <c r="AT348" s="166">
        <f t="shared" si="34"/>
        <v>672707</v>
      </c>
      <c r="AU348" s="353">
        <f t="shared" si="29"/>
        <v>0</v>
      </c>
      <c r="AV348" s="18"/>
    </row>
    <row r="349" spans="2:48">
      <c r="B349" s="11"/>
      <c r="C349" s="310"/>
      <c r="D349" s="134"/>
      <c r="E349" s="132"/>
      <c r="F349" s="235"/>
      <c r="G349" s="132"/>
      <c r="H349" s="133"/>
      <c r="I349" s="133"/>
      <c r="J349" s="135"/>
      <c r="K349" s="236"/>
      <c r="L349" s="236"/>
      <c r="M349" s="237"/>
      <c r="N349" s="238"/>
      <c r="O349" s="144"/>
      <c r="P349" s="197"/>
      <c r="Q349" s="304"/>
      <c r="R349" s="194"/>
      <c r="S349" s="11"/>
      <c r="T349" s="239"/>
      <c r="U349" s="136"/>
      <c r="V349" s="240"/>
      <c r="W349" s="142"/>
      <c r="X349" s="137"/>
      <c r="Y349" s="145"/>
      <c r="Z349" s="189"/>
      <c r="AA349" s="187"/>
      <c r="AB349" s="319"/>
      <c r="AC349" s="202">
        <f t="shared" si="30"/>
        <v>0</v>
      </c>
      <c r="AF349" s="153">
        <f t="shared" si="31"/>
        <v>0</v>
      </c>
      <c r="AN349" s="124">
        <f t="shared" si="32"/>
        <v>0</v>
      </c>
      <c r="AS349">
        <f t="shared" si="33"/>
        <v>0</v>
      </c>
      <c r="AT349" s="166">
        <f t="shared" si="34"/>
        <v>672707</v>
      </c>
      <c r="AU349" s="353">
        <f t="shared" si="29"/>
        <v>0</v>
      </c>
      <c r="AV349" s="18"/>
    </row>
    <row r="350" spans="2:48">
      <c r="B350" s="11"/>
      <c r="C350" s="310"/>
      <c r="D350" s="134"/>
      <c r="E350" s="132"/>
      <c r="F350" s="235"/>
      <c r="G350" s="132"/>
      <c r="H350" s="133"/>
      <c r="I350" s="133"/>
      <c r="J350" s="135"/>
      <c r="K350" s="236"/>
      <c r="L350" s="236"/>
      <c r="M350" s="237"/>
      <c r="N350" s="238"/>
      <c r="O350" s="144"/>
      <c r="P350" s="197"/>
      <c r="Q350" s="304"/>
      <c r="R350" s="194"/>
      <c r="S350" s="11"/>
      <c r="T350" s="239"/>
      <c r="U350" s="136"/>
      <c r="V350" s="240"/>
      <c r="W350" s="142"/>
      <c r="X350" s="137"/>
      <c r="Y350" s="145"/>
      <c r="Z350" s="189"/>
      <c r="AA350" s="187"/>
      <c r="AB350" s="319"/>
      <c r="AC350" s="202">
        <f t="shared" si="30"/>
        <v>0</v>
      </c>
      <c r="AF350" s="153">
        <f t="shared" si="31"/>
        <v>0</v>
      </c>
      <c r="AN350" s="124">
        <f t="shared" si="32"/>
        <v>0</v>
      </c>
      <c r="AS350">
        <f t="shared" si="33"/>
        <v>0</v>
      </c>
      <c r="AT350" s="166">
        <f t="shared" si="34"/>
        <v>672707</v>
      </c>
      <c r="AU350" s="353">
        <f t="shared" si="29"/>
        <v>0</v>
      </c>
      <c r="AV350" s="18"/>
    </row>
    <row r="351" spans="2:48">
      <c r="B351" s="11"/>
      <c r="C351" s="310"/>
      <c r="D351" s="134"/>
      <c r="E351" s="132"/>
      <c r="F351" s="235"/>
      <c r="G351" s="132"/>
      <c r="H351" s="133"/>
      <c r="I351" s="133"/>
      <c r="J351" s="135"/>
      <c r="K351" s="236"/>
      <c r="L351" s="236"/>
      <c r="M351" s="237"/>
      <c r="N351" s="238"/>
      <c r="O351" s="144"/>
      <c r="P351" s="197"/>
      <c r="Q351" s="304"/>
      <c r="R351" s="194"/>
      <c r="S351" s="11"/>
      <c r="T351" s="239"/>
      <c r="U351" s="136"/>
      <c r="V351" s="240"/>
      <c r="W351" s="142"/>
      <c r="X351" s="137"/>
      <c r="Y351" s="145"/>
      <c r="Z351" s="189"/>
      <c r="AA351" s="187"/>
      <c r="AB351" s="319"/>
      <c r="AC351" s="202">
        <f t="shared" si="30"/>
        <v>0</v>
      </c>
      <c r="AF351" s="153">
        <f t="shared" si="31"/>
        <v>0</v>
      </c>
      <c r="AN351" s="124">
        <f t="shared" si="32"/>
        <v>0</v>
      </c>
      <c r="AS351">
        <f t="shared" si="33"/>
        <v>0</v>
      </c>
      <c r="AT351" s="166">
        <f t="shared" si="34"/>
        <v>672707</v>
      </c>
      <c r="AU351" s="353">
        <f t="shared" si="29"/>
        <v>0</v>
      </c>
      <c r="AV351" s="18"/>
    </row>
    <row r="352" spans="2:48">
      <c r="B352" s="11"/>
      <c r="C352" s="310"/>
      <c r="D352" s="134"/>
      <c r="E352" s="132"/>
      <c r="F352" s="235"/>
      <c r="G352" s="132"/>
      <c r="H352" s="133"/>
      <c r="I352" s="133"/>
      <c r="J352" s="135"/>
      <c r="K352" s="236"/>
      <c r="L352" s="236"/>
      <c r="M352" s="237"/>
      <c r="N352" s="238"/>
      <c r="O352" s="144"/>
      <c r="P352" s="197"/>
      <c r="Q352" s="304"/>
      <c r="R352" s="194"/>
      <c r="S352" s="11"/>
      <c r="T352" s="239"/>
      <c r="U352" s="136"/>
      <c r="V352" s="240"/>
      <c r="W352" s="142"/>
      <c r="X352" s="137"/>
      <c r="Y352" s="145"/>
      <c r="Z352" s="189"/>
      <c r="AA352" s="187"/>
      <c r="AB352" s="319"/>
      <c r="AC352" s="202">
        <f t="shared" si="30"/>
        <v>0</v>
      </c>
      <c r="AF352" s="153">
        <f t="shared" si="31"/>
        <v>0</v>
      </c>
      <c r="AN352" s="124">
        <f t="shared" si="32"/>
        <v>0</v>
      </c>
      <c r="AS352">
        <f t="shared" si="33"/>
        <v>0</v>
      </c>
      <c r="AT352" s="166">
        <f t="shared" si="34"/>
        <v>672707</v>
      </c>
      <c r="AU352" s="353">
        <f t="shared" si="29"/>
        <v>0</v>
      </c>
      <c r="AV352" s="18"/>
    </row>
    <row r="353" spans="2:48">
      <c r="B353" s="11"/>
      <c r="C353" s="310"/>
      <c r="D353" s="134"/>
      <c r="E353" s="132"/>
      <c r="F353" s="235"/>
      <c r="G353" s="132"/>
      <c r="H353" s="133"/>
      <c r="I353" s="133"/>
      <c r="J353" s="135"/>
      <c r="K353" s="236"/>
      <c r="L353" s="236"/>
      <c r="M353" s="237"/>
      <c r="N353" s="238"/>
      <c r="O353" s="144"/>
      <c r="P353" s="197"/>
      <c r="Q353" s="304"/>
      <c r="R353" s="194"/>
      <c r="S353" s="11"/>
      <c r="T353" s="239"/>
      <c r="U353" s="136"/>
      <c r="V353" s="240"/>
      <c r="W353" s="142"/>
      <c r="X353" s="137"/>
      <c r="Y353" s="145"/>
      <c r="Z353" s="189"/>
      <c r="AA353" s="187"/>
      <c r="AB353" s="319"/>
      <c r="AC353" s="202">
        <f t="shared" si="30"/>
        <v>0</v>
      </c>
      <c r="AF353" s="153">
        <f t="shared" si="31"/>
        <v>0</v>
      </c>
      <c r="AN353" s="124">
        <f t="shared" si="32"/>
        <v>0</v>
      </c>
      <c r="AS353">
        <f t="shared" si="33"/>
        <v>0</v>
      </c>
      <c r="AT353" s="166">
        <f t="shared" si="34"/>
        <v>672707</v>
      </c>
      <c r="AU353" s="353">
        <f t="shared" si="29"/>
        <v>0</v>
      </c>
      <c r="AV353" s="18"/>
    </row>
    <row r="354" spans="2:48">
      <c r="B354" s="11"/>
      <c r="C354" s="310"/>
      <c r="D354" s="134"/>
      <c r="E354" s="132"/>
      <c r="F354" s="235"/>
      <c r="G354" s="132"/>
      <c r="H354" s="133"/>
      <c r="I354" s="133"/>
      <c r="J354" s="135"/>
      <c r="K354" s="236"/>
      <c r="L354" s="236"/>
      <c r="M354" s="237"/>
      <c r="N354" s="238"/>
      <c r="O354" s="144"/>
      <c r="P354" s="197"/>
      <c r="Q354" s="304"/>
      <c r="R354" s="194"/>
      <c r="S354" s="11"/>
      <c r="T354" s="239"/>
      <c r="U354" s="136"/>
      <c r="V354" s="240"/>
      <c r="W354" s="142"/>
      <c r="X354" s="137"/>
      <c r="Y354" s="145"/>
      <c r="Z354" s="189"/>
      <c r="AA354" s="187"/>
      <c r="AB354" s="319"/>
      <c r="AC354" s="202">
        <f t="shared" si="30"/>
        <v>0</v>
      </c>
      <c r="AF354" s="153">
        <f t="shared" si="31"/>
        <v>0</v>
      </c>
      <c r="AN354" s="124">
        <f t="shared" si="32"/>
        <v>0</v>
      </c>
      <c r="AS354">
        <f t="shared" si="33"/>
        <v>0</v>
      </c>
      <c r="AT354" s="166">
        <f t="shared" si="34"/>
        <v>672707</v>
      </c>
      <c r="AU354" s="353">
        <f t="shared" si="29"/>
        <v>0</v>
      </c>
      <c r="AV354" s="18"/>
    </row>
    <row r="355" spans="2:48">
      <c r="B355" s="11"/>
      <c r="C355" s="310"/>
      <c r="D355" s="134"/>
      <c r="E355" s="132"/>
      <c r="F355" s="235"/>
      <c r="G355" s="132"/>
      <c r="H355" s="133"/>
      <c r="I355" s="133"/>
      <c r="J355" s="135"/>
      <c r="K355" s="236"/>
      <c r="L355" s="236"/>
      <c r="M355" s="237"/>
      <c r="N355" s="238"/>
      <c r="O355" s="144"/>
      <c r="P355" s="197"/>
      <c r="Q355" s="304"/>
      <c r="R355" s="194"/>
      <c r="S355" s="11"/>
      <c r="T355" s="239"/>
      <c r="U355" s="136"/>
      <c r="V355" s="240"/>
      <c r="W355" s="142"/>
      <c r="X355" s="137"/>
      <c r="Y355" s="145"/>
      <c r="Z355" s="189"/>
      <c r="AA355" s="187"/>
      <c r="AB355" s="319"/>
      <c r="AC355" s="202">
        <f t="shared" si="30"/>
        <v>0</v>
      </c>
      <c r="AF355" s="153">
        <f t="shared" si="31"/>
        <v>0</v>
      </c>
      <c r="AN355" s="124">
        <f t="shared" si="32"/>
        <v>0</v>
      </c>
      <c r="AS355">
        <f t="shared" si="33"/>
        <v>0</v>
      </c>
      <c r="AT355" s="166">
        <f t="shared" si="34"/>
        <v>672707</v>
      </c>
      <c r="AU355" s="353">
        <f t="shared" si="29"/>
        <v>0</v>
      </c>
      <c r="AV355" s="18"/>
    </row>
    <row r="356" spans="2:48">
      <c r="B356" s="11"/>
      <c r="C356" s="310"/>
      <c r="D356" s="134"/>
      <c r="E356" s="132"/>
      <c r="F356" s="235"/>
      <c r="G356" s="132"/>
      <c r="H356" s="133"/>
      <c r="I356" s="133"/>
      <c r="J356" s="135"/>
      <c r="K356" s="236"/>
      <c r="L356" s="236"/>
      <c r="M356" s="237"/>
      <c r="N356" s="238"/>
      <c r="O356" s="144"/>
      <c r="P356" s="197"/>
      <c r="Q356" s="304"/>
      <c r="R356" s="194"/>
      <c r="S356" s="11"/>
      <c r="T356" s="239"/>
      <c r="U356" s="136"/>
      <c r="V356" s="240"/>
      <c r="W356" s="142"/>
      <c r="X356" s="137"/>
      <c r="Y356" s="145"/>
      <c r="Z356" s="189"/>
      <c r="AA356" s="187"/>
      <c r="AB356" s="319"/>
      <c r="AC356" s="202">
        <f t="shared" si="30"/>
        <v>0</v>
      </c>
      <c r="AF356" s="153">
        <f t="shared" si="31"/>
        <v>0</v>
      </c>
      <c r="AN356" s="124">
        <f t="shared" si="32"/>
        <v>0</v>
      </c>
      <c r="AS356">
        <f t="shared" si="33"/>
        <v>0</v>
      </c>
      <c r="AT356" s="166">
        <f t="shared" si="34"/>
        <v>672707</v>
      </c>
      <c r="AU356" s="353">
        <f t="shared" si="29"/>
        <v>0</v>
      </c>
      <c r="AV356" s="18"/>
    </row>
    <row r="357" spans="2:48">
      <c r="B357" s="11"/>
      <c r="C357" s="310"/>
      <c r="D357" s="134"/>
      <c r="E357" s="132"/>
      <c r="F357" s="235"/>
      <c r="G357" s="132"/>
      <c r="H357" s="133"/>
      <c r="I357" s="133"/>
      <c r="J357" s="135"/>
      <c r="K357" s="236"/>
      <c r="L357" s="236"/>
      <c r="M357" s="237"/>
      <c r="N357" s="238"/>
      <c r="O357" s="144"/>
      <c r="P357" s="197"/>
      <c r="Q357" s="304"/>
      <c r="R357" s="194"/>
      <c r="S357" s="11"/>
      <c r="T357" s="239"/>
      <c r="U357" s="136"/>
      <c r="V357" s="240"/>
      <c r="W357" s="142"/>
      <c r="X357" s="137"/>
      <c r="Y357" s="145"/>
      <c r="Z357" s="189"/>
      <c r="AA357" s="187"/>
      <c r="AB357" s="319"/>
      <c r="AC357" s="202">
        <f t="shared" si="30"/>
        <v>0</v>
      </c>
      <c r="AF357" s="153">
        <f t="shared" si="31"/>
        <v>0</v>
      </c>
      <c r="AN357" s="124">
        <f t="shared" si="32"/>
        <v>0</v>
      </c>
      <c r="AS357">
        <f t="shared" si="33"/>
        <v>0</v>
      </c>
      <c r="AT357" s="166">
        <f t="shared" si="34"/>
        <v>672707</v>
      </c>
      <c r="AU357" s="353">
        <f t="shared" si="29"/>
        <v>0</v>
      </c>
      <c r="AV357" s="18"/>
    </row>
    <row r="358" spans="2:48">
      <c r="B358" s="11"/>
      <c r="C358" s="310"/>
      <c r="D358" s="134"/>
      <c r="E358" s="132"/>
      <c r="F358" s="235"/>
      <c r="G358" s="132"/>
      <c r="H358" s="133"/>
      <c r="I358" s="133"/>
      <c r="J358" s="135"/>
      <c r="K358" s="236"/>
      <c r="L358" s="236"/>
      <c r="M358" s="237"/>
      <c r="N358" s="238"/>
      <c r="O358" s="144"/>
      <c r="P358" s="197"/>
      <c r="Q358" s="304"/>
      <c r="R358" s="194"/>
      <c r="S358" s="11"/>
      <c r="T358" s="239"/>
      <c r="U358" s="136"/>
      <c r="V358" s="240"/>
      <c r="W358" s="142"/>
      <c r="X358" s="137"/>
      <c r="Y358" s="145"/>
      <c r="Z358" s="189"/>
      <c r="AA358" s="187"/>
      <c r="AB358" s="319"/>
      <c r="AC358" s="202">
        <f t="shared" si="30"/>
        <v>0</v>
      </c>
      <c r="AF358" s="153">
        <f t="shared" si="31"/>
        <v>0</v>
      </c>
      <c r="AN358" s="124">
        <f t="shared" si="32"/>
        <v>0</v>
      </c>
      <c r="AS358">
        <f t="shared" si="33"/>
        <v>0</v>
      </c>
      <c r="AT358" s="166">
        <f t="shared" si="34"/>
        <v>672707</v>
      </c>
      <c r="AU358" s="353">
        <f t="shared" si="29"/>
        <v>0</v>
      </c>
      <c r="AV358" s="18"/>
    </row>
    <row r="359" spans="2:48">
      <c r="B359" s="11"/>
      <c r="C359" s="310"/>
      <c r="D359" s="134"/>
      <c r="E359" s="132"/>
      <c r="F359" s="235"/>
      <c r="G359" s="132"/>
      <c r="H359" s="133"/>
      <c r="I359" s="133"/>
      <c r="J359" s="135"/>
      <c r="K359" s="236"/>
      <c r="L359" s="236"/>
      <c r="M359" s="237"/>
      <c r="N359" s="238"/>
      <c r="O359" s="144"/>
      <c r="P359" s="197"/>
      <c r="Q359" s="304"/>
      <c r="R359" s="194"/>
      <c r="S359" s="11"/>
      <c r="T359" s="239"/>
      <c r="U359" s="136"/>
      <c r="V359" s="240"/>
      <c r="W359" s="142"/>
      <c r="X359" s="137"/>
      <c r="Y359" s="145"/>
      <c r="Z359" s="189"/>
      <c r="AA359" s="187"/>
      <c r="AB359" s="319"/>
      <c r="AC359" s="202">
        <f t="shared" si="30"/>
        <v>0</v>
      </c>
      <c r="AF359" s="153">
        <f t="shared" si="31"/>
        <v>0</v>
      </c>
      <c r="AN359" s="124">
        <f t="shared" si="32"/>
        <v>0</v>
      </c>
      <c r="AS359">
        <f t="shared" si="33"/>
        <v>0</v>
      </c>
      <c r="AT359" s="166">
        <f t="shared" si="34"/>
        <v>672707</v>
      </c>
      <c r="AU359" s="353">
        <f t="shared" si="29"/>
        <v>0</v>
      </c>
      <c r="AV359" s="18"/>
    </row>
    <row r="360" spans="2:48">
      <c r="B360" s="11"/>
      <c r="C360" s="310"/>
      <c r="D360" s="134"/>
      <c r="E360" s="132"/>
      <c r="F360" s="235"/>
      <c r="G360" s="132"/>
      <c r="H360" s="133"/>
      <c r="I360" s="133"/>
      <c r="J360" s="135"/>
      <c r="K360" s="236"/>
      <c r="L360" s="236"/>
      <c r="M360" s="237"/>
      <c r="N360" s="238"/>
      <c r="O360" s="144"/>
      <c r="P360" s="197"/>
      <c r="Q360" s="304"/>
      <c r="R360" s="194"/>
      <c r="S360" s="11"/>
      <c r="T360" s="239"/>
      <c r="U360" s="136"/>
      <c r="V360" s="240"/>
      <c r="W360" s="142"/>
      <c r="X360" s="137"/>
      <c r="Y360" s="145"/>
      <c r="Z360" s="189"/>
      <c r="AA360" s="187"/>
      <c r="AB360" s="319"/>
      <c r="AC360" s="202">
        <f t="shared" si="30"/>
        <v>0</v>
      </c>
      <c r="AF360" s="153">
        <f t="shared" si="31"/>
        <v>0</v>
      </c>
      <c r="AN360" s="124">
        <f t="shared" si="32"/>
        <v>0</v>
      </c>
      <c r="AS360">
        <f t="shared" si="33"/>
        <v>0</v>
      </c>
      <c r="AT360" s="166">
        <f t="shared" si="34"/>
        <v>672707</v>
      </c>
      <c r="AU360" s="353">
        <f t="shared" si="29"/>
        <v>0</v>
      </c>
      <c r="AV360" s="18"/>
    </row>
    <row r="361" spans="2:48">
      <c r="B361" s="11"/>
      <c r="C361" s="310"/>
      <c r="D361" s="134"/>
      <c r="E361" s="132"/>
      <c r="F361" s="235"/>
      <c r="G361" s="132"/>
      <c r="H361" s="133"/>
      <c r="I361" s="133"/>
      <c r="J361" s="135"/>
      <c r="K361" s="236"/>
      <c r="L361" s="236"/>
      <c r="M361" s="237"/>
      <c r="N361" s="238"/>
      <c r="O361" s="144"/>
      <c r="P361" s="197"/>
      <c r="Q361" s="304"/>
      <c r="R361" s="194"/>
      <c r="S361" s="11"/>
      <c r="T361" s="239"/>
      <c r="U361" s="136"/>
      <c r="V361" s="240"/>
      <c r="W361" s="142"/>
      <c r="X361" s="137"/>
      <c r="Y361" s="145"/>
      <c r="Z361" s="189"/>
      <c r="AA361" s="187"/>
      <c r="AB361" s="319"/>
      <c r="AC361" s="202">
        <f t="shared" si="30"/>
        <v>0</v>
      </c>
      <c r="AF361" s="153">
        <f t="shared" si="31"/>
        <v>0</v>
      </c>
      <c r="AN361" s="124">
        <f t="shared" si="32"/>
        <v>0</v>
      </c>
      <c r="AS361">
        <f t="shared" si="33"/>
        <v>0</v>
      </c>
      <c r="AT361" s="166">
        <f t="shared" si="34"/>
        <v>672707</v>
      </c>
      <c r="AU361" s="353">
        <f t="shared" ref="AU361:AU424" si="35">Y361</f>
        <v>0</v>
      </c>
      <c r="AV361" s="18"/>
    </row>
    <row r="362" spans="2:48">
      <c r="B362" s="11"/>
      <c r="C362" s="310"/>
      <c r="D362" s="134"/>
      <c r="E362" s="132"/>
      <c r="F362" s="235"/>
      <c r="G362" s="132"/>
      <c r="H362" s="133"/>
      <c r="I362" s="133"/>
      <c r="J362" s="135"/>
      <c r="K362" s="236"/>
      <c r="L362" s="236"/>
      <c r="M362" s="237"/>
      <c r="N362" s="238"/>
      <c r="O362" s="144"/>
      <c r="P362" s="197"/>
      <c r="Q362" s="304"/>
      <c r="R362" s="194"/>
      <c r="S362" s="11"/>
      <c r="T362" s="239"/>
      <c r="U362" s="136"/>
      <c r="V362" s="240"/>
      <c r="W362" s="142"/>
      <c r="X362" s="137"/>
      <c r="Y362" s="145"/>
      <c r="Z362" s="189"/>
      <c r="AA362" s="187"/>
      <c r="AB362" s="319"/>
      <c r="AC362" s="202">
        <f t="shared" si="30"/>
        <v>0</v>
      </c>
      <c r="AF362" s="153">
        <f t="shared" si="31"/>
        <v>0</v>
      </c>
      <c r="AN362" s="124">
        <f t="shared" si="32"/>
        <v>0</v>
      </c>
      <c r="AS362">
        <f t="shared" si="33"/>
        <v>0</v>
      </c>
      <c r="AT362" s="166">
        <f t="shared" si="34"/>
        <v>672707</v>
      </c>
      <c r="AU362" s="353">
        <f t="shared" si="35"/>
        <v>0</v>
      </c>
      <c r="AV362" s="18"/>
    </row>
    <row r="363" spans="2:48">
      <c r="B363" s="11"/>
      <c r="C363" s="310"/>
      <c r="D363" s="134"/>
      <c r="E363" s="132"/>
      <c r="F363" s="235"/>
      <c r="G363" s="132"/>
      <c r="H363" s="133"/>
      <c r="I363" s="133"/>
      <c r="J363" s="135"/>
      <c r="K363" s="236"/>
      <c r="L363" s="236"/>
      <c r="M363" s="237"/>
      <c r="N363" s="238"/>
      <c r="O363" s="144"/>
      <c r="P363" s="197"/>
      <c r="Q363" s="304"/>
      <c r="R363" s="194"/>
      <c r="S363" s="11"/>
      <c r="T363" s="239"/>
      <c r="U363" s="136"/>
      <c r="V363" s="240"/>
      <c r="W363" s="142"/>
      <c r="X363" s="137"/>
      <c r="Y363" s="145"/>
      <c r="Z363" s="189"/>
      <c r="AA363" s="187"/>
      <c r="AB363" s="319"/>
      <c r="AC363" s="202">
        <f t="shared" si="30"/>
        <v>0</v>
      </c>
      <c r="AF363" s="153">
        <f t="shared" si="31"/>
        <v>0</v>
      </c>
      <c r="AN363" s="124">
        <f t="shared" si="32"/>
        <v>0</v>
      </c>
      <c r="AS363">
        <f t="shared" si="33"/>
        <v>0</v>
      </c>
      <c r="AT363" s="166">
        <f t="shared" si="34"/>
        <v>672707</v>
      </c>
      <c r="AU363" s="353">
        <f t="shared" si="35"/>
        <v>0</v>
      </c>
      <c r="AV363" s="18"/>
    </row>
    <row r="364" spans="2:48">
      <c r="B364" s="11"/>
      <c r="C364" s="310"/>
      <c r="D364" s="134"/>
      <c r="E364" s="132"/>
      <c r="F364" s="235"/>
      <c r="G364" s="132"/>
      <c r="H364" s="133"/>
      <c r="I364" s="133"/>
      <c r="J364" s="135"/>
      <c r="K364" s="236"/>
      <c r="L364" s="236"/>
      <c r="M364" s="237"/>
      <c r="N364" s="238"/>
      <c r="O364" s="144"/>
      <c r="P364" s="197"/>
      <c r="Q364" s="304"/>
      <c r="R364" s="194"/>
      <c r="S364" s="11"/>
      <c r="T364" s="239"/>
      <c r="U364" s="136"/>
      <c r="V364" s="240"/>
      <c r="W364" s="142"/>
      <c r="X364" s="137"/>
      <c r="Y364" s="145"/>
      <c r="Z364" s="189"/>
      <c r="AA364" s="187"/>
      <c r="AB364" s="319"/>
      <c r="AC364" s="202">
        <f t="shared" si="30"/>
        <v>0</v>
      </c>
      <c r="AF364" s="153">
        <f t="shared" si="31"/>
        <v>0</v>
      </c>
      <c r="AN364" s="124">
        <f t="shared" si="32"/>
        <v>0</v>
      </c>
      <c r="AS364">
        <f t="shared" si="33"/>
        <v>0</v>
      </c>
      <c r="AT364" s="166">
        <f t="shared" si="34"/>
        <v>672707</v>
      </c>
      <c r="AU364" s="353">
        <f t="shared" si="35"/>
        <v>0</v>
      </c>
      <c r="AV364" s="18"/>
    </row>
    <row r="365" spans="2:48">
      <c r="B365" s="11"/>
      <c r="C365" s="310"/>
      <c r="D365" s="134"/>
      <c r="E365" s="132"/>
      <c r="F365" s="235"/>
      <c r="G365" s="132"/>
      <c r="H365" s="133"/>
      <c r="I365" s="133"/>
      <c r="J365" s="135"/>
      <c r="K365" s="236"/>
      <c r="L365" s="236"/>
      <c r="M365" s="237"/>
      <c r="N365" s="238"/>
      <c r="O365" s="144"/>
      <c r="P365" s="197"/>
      <c r="Q365" s="304"/>
      <c r="R365" s="194"/>
      <c r="S365" s="11"/>
      <c r="T365" s="239"/>
      <c r="U365" s="136"/>
      <c r="V365" s="240"/>
      <c r="W365" s="142"/>
      <c r="X365" s="137"/>
      <c r="Y365" s="145"/>
      <c r="Z365" s="189"/>
      <c r="AA365" s="187"/>
      <c r="AB365" s="319"/>
      <c r="AC365" s="202">
        <f t="shared" si="30"/>
        <v>0</v>
      </c>
      <c r="AF365" s="153">
        <f t="shared" si="31"/>
        <v>0</v>
      </c>
      <c r="AN365" s="124">
        <f t="shared" si="32"/>
        <v>0</v>
      </c>
      <c r="AS365">
        <f t="shared" si="33"/>
        <v>0</v>
      </c>
      <c r="AT365" s="166">
        <f t="shared" si="34"/>
        <v>672707</v>
      </c>
      <c r="AU365" s="353">
        <f t="shared" si="35"/>
        <v>0</v>
      </c>
      <c r="AV365" s="18"/>
    </row>
    <row r="366" spans="2:48">
      <c r="B366" s="11"/>
      <c r="C366" s="310"/>
      <c r="D366" s="134"/>
      <c r="E366" s="132"/>
      <c r="F366" s="235"/>
      <c r="G366" s="132"/>
      <c r="H366" s="133"/>
      <c r="I366" s="133"/>
      <c r="J366" s="135"/>
      <c r="K366" s="236"/>
      <c r="L366" s="236"/>
      <c r="M366" s="237"/>
      <c r="N366" s="238"/>
      <c r="O366" s="144"/>
      <c r="P366" s="197"/>
      <c r="Q366" s="304"/>
      <c r="R366" s="194"/>
      <c r="S366" s="11"/>
      <c r="T366" s="239"/>
      <c r="U366" s="136"/>
      <c r="V366" s="240"/>
      <c r="W366" s="142"/>
      <c r="X366" s="137"/>
      <c r="Y366" s="145"/>
      <c r="Z366" s="189"/>
      <c r="AA366" s="187"/>
      <c r="AB366" s="319"/>
      <c r="AC366" s="202">
        <f t="shared" si="30"/>
        <v>0</v>
      </c>
      <c r="AF366" s="153">
        <f t="shared" si="31"/>
        <v>0</v>
      </c>
      <c r="AN366" s="124">
        <f t="shared" si="32"/>
        <v>0</v>
      </c>
      <c r="AS366">
        <f t="shared" si="33"/>
        <v>0</v>
      </c>
      <c r="AT366" s="166">
        <f t="shared" si="34"/>
        <v>672707</v>
      </c>
      <c r="AU366" s="353">
        <f t="shared" si="35"/>
        <v>0</v>
      </c>
      <c r="AV366" s="18"/>
    </row>
    <row r="367" spans="2:48">
      <c r="B367" s="11"/>
      <c r="C367" s="310"/>
      <c r="D367" s="134"/>
      <c r="E367" s="132"/>
      <c r="F367" s="235"/>
      <c r="G367" s="132"/>
      <c r="H367" s="133"/>
      <c r="I367" s="133"/>
      <c r="J367" s="135"/>
      <c r="K367" s="236"/>
      <c r="L367" s="236"/>
      <c r="M367" s="237"/>
      <c r="N367" s="238"/>
      <c r="O367" s="144"/>
      <c r="P367" s="197"/>
      <c r="Q367" s="304"/>
      <c r="R367" s="194"/>
      <c r="S367" s="11"/>
      <c r="T367" s="239"/>
      <c r="U367" s="136"/>
      <c r="V367" s="240"/>
      <c r="W367" s="142"/>
      <c r="X367" s="137"/>
      <c r="Y367" s="145"/>
      <c r="Z367" s="189"/>
      <c r="AA367" s="187"/>
      <c r="AB367" s="319"/>
      <c r="AC367" s="202">
        <f t="shared" si="30"/>
        <v>0</v>
      </c>
      <c r="AF367" s="153">
        <f t="shared" si="31"/>
        <v>0</v>
      </c>
      <c r="AN367" s="124">
        <f t="shared" si="32"/>
        <v>0</v>
      </c>
      <c r="AS367">
        <f t="shared" si="33"/>
        <v>0</v>
      </c>
      <c r="AT367" s="166">
        <f t="shared" si="34"/>
        <v>672707</v>
      </c>
      <c r="AU367" s="353">
        <f t="shared" si="35"/>
        <v>0</v>
      </c>
      <c r="AV367" s="18"/>
    </row>
    <row r="368" spans="2:48">
      <c r="B368" s="11"/>
      <c r="C368" s="310"/>
      <c r="D368" s="134"/>
      <c r="E368" s="132"/>
      <c r="F368" s="235"/>
      <c r="G368" s="132"/>
      <c r="H368" s="133"/>
      <c r="I368" s="133"/>
      <c r="J368" s="135"/>
      <c r="K368" s="236"/>
      <c r="L368" s="236"/>
      <c r="M368" s="237"/>
      <c r="N368" s="238"/>
      <c r="O368" s="144"/>
      <c r="P368" s="197"/>
      <c r="Q368" s="304"/>
      <c r="R368" s="194"/>
      <c r="S368" s="11"/>
      <c r="T368" s="239"/>
      <c r="U368" s="136"/>
      <c r="V368" s="240"/>
      <c r="W368" s="142"/>
      <c r="X368" s="137"/>
      <c r="Y368" s="145"/>
      <c r="Z368" s="189"/>
      <c r="AA368" s="187"/>
      <c r="AB368" s="319"/>
      <c r="AC368" s="202">
        <f t="shared" si="30"/>
        <v>0</v>
      </c>
      <c r="AF368" s="153">
        <f t="shared" si="31"/>
        <v>0</v>
      </c>
      <c r="AN368" s="124">
        <f t="shared" si="32"/>
        <v>0</v>
      </c>
      <c r="AS368">
        <f t="shared" si="33"/>
        <v>0</v>
      </c>
      <c r="AT368" s="166">
        <f t="shared" si="34"/>
        <v>672707</v>
      </c>
      <c r="AU368" s="353">
        <f t="shared" si="35"/>
        <v>0</v>
      </c>
      <c r="AV368" s="18"/>
    </row>
    <row r="369" spans="2:48">
      <c r="B369" s="11"/>
      <c r="C369" s="310"/>
      <c r="D369" s="134"/>
      <c r="E369" s="132"/>
      <c r="F369" s="235"/>
      <c r="G369" s="132"/>
      <c r="H369" s="133"/>
      <c r="I369" s="133"/>
      <c r="J369" s="135"/>
      <c r="K369" s="236"/>
      <c r="L369" s="236"/>
      <c r="M369" s="237"/>
      <c r="N369" s="238"/>
      <c r="O369" s="144"/>
      <c r="P369" s="197"/>
      <c r="Q369" s="304"/>
      <c r="R369" s="194"/>
      <c r="S369" s="11"/>
      <c r="T369" s="239"/>
      <c r="U369" s="136"/>
      <c r="V369" s="240"/>
      <c r="W369" s="142"/>
      <c r="X369" s="137"/>
      <c r="Y369" s="145"/>
      <c r="Z369" s="189"/>
      <c r="AA369" s="187"/>
      <c r="AB369" s="319"/>
      <c r="AC369" s="202">
        <f t="shared" si="30"/>
        <v>0</v>
      </c>
      <c r="AF369" s="153">
        <f t="shared" si="31"/>
        <v>0</v>
      </c>
      <c r="AN369" s="124">
        <f t="shared" si="32"/>
        <v>0</v>
      </c>
      <c r="AS369">
        <f t="shared" si="33"/>
        <v>0</v>
      </c>
      <c r="AT369" s="166">
        <f t="shared" si="34"/>
        <v>672707</v>
      </c>
      <c r="AU369" s="353">
        <f t="shared" si="35"/>
        <v>0</v>
      </c>
      <c r="AV369" s="18"/>
    </row>
    <row r="370" spans="2:48">
      <c r="B370" s="11"/>
      <c r="C370" s="310"/>
      <c r="D370" s="134"/>
      <c r="E370" s="132"/>
      <c r="F370" s="235"/>
      <c r="G370" s="132"/>
      <c r="H370" s="133"/>
      <c r="I370" s="133"/>
      <c r="J370" s="135"/>
      <c r="K370" s="236"/>
      <c r="L370" s="236"/>
      <c r="M370" s="237"/>
      <c r="N370" s="238"/>
      <c r="O370" s="144"/>
      <c r="P370" s="197"/>
      <c r="Q370" s="304"/>
      <c r="R370" s="194"/>
      <c r="S370" s="11"/>
      <c r="T370" s="239"/>
      <c r="U370" s="136"/>
      <c r="V370" s="240"/>
      <c r="W370" s="142"/>
      <c r="X370" s="137"/>
      <c r="Y370" s="145"/>
      <c r="Z370" s="189"/>
      <c r="AA370" s="187"/>
      <c r="AB370" s="319"/>
      <c r="AC370" s="202">
        <f t="shared" si="30"/>
        <v>0</v>
      </c>
      <c r="AF370" s="153">
        <f t="shared" si="31"/>
        <v>0</v>
      </c>
      <c r="AN370" s="124">
        <f t="shared" si="32"/>
        <v>0</v>
      </c>
      <c r="AS370">
        <f t="shared" si="33"/>
        <v>0</v>
      </c>
      <c r="AT370" s="166">
        <f t="shared" si="34"/>
        <v>672707</v>
      </c>
      <c r="AU370" s="353">
        <f t="shared" si="35"/>
        <v>0</v>
      </c>
      <c r="AV370" s="18"/>
    </row>
    <row r="371" spans="2:48">
      <c r="B371" s="11"/>
      <c r="C371" s="310"/>
      <c r="D371" s="134"/>
      <c r="E371" s="132"/>
      <c r="F371" s="235"/>
      <c r="G371" s="132"/>
      <c r="H371" s="133"/>
      <c r="I371" s="133"/>
      <c r="J371" s="135"/>
      <c r="K371" s="236"/>
      <c r="L371" s="236"/>
      <c r="M371" s="237"/>
      <c r="N371" s="238"/>
      <c r="O371" s="144"/>
      <c r="P371" s="197"/>
      <c r="Q371" s="304"/>
      <c r="R371" s="194"/>
      <c r="S371" s="11"/>
      <c r="T371" s="239"/>
      <c r="U371" s="136"/>
      <c r="V371" s="240"/>
      <c r="W371" s="142"/>
      <c r="X371" s="137"/>
      <c r="Y371" s="145"/>
      <c r="Z371" s="189"/>
      <c r="AA371" s="187"/>
      <c r="AB371" s="319"/>
      <c r="AC371" s="202">
        <f t="shared" si="30"/>
        <v>0</v>
      </c>
      <c r="AF371" s="153">
        <f t="shared" si="31"/>
        <v>0</v>
      </c>
      <c r="AN371" s="124">
        <f t="shared" si="32"/>
        <v>0</v>
      </c>
      <c r="AS371">
        <f t="shared" si="33"/>
        <v>0</v>
      </c>
      <c r="AT371" s="166">
        <f t="shared" si="34"/>
        <v>672707</v>
      </c>
      <c r="AU371" s="353">
        <f t="shared" si="35"/>
        <v>0</v>
      </c>
      <c r="AV371" s="18"/>
    </row>
    <row r="372" spans="2:48">
      <c r="B372" s="11"/>
      <c r="C372" s="310"/>
      <c r="D372" s="134"/>
      <c r="E372" s="132"/>
      <c r="F372" s="235"/>
      <c r="G372" s="132"/>
      <c r="H372" s="133"/>
      <c r="I372" s="133"/>
      <c r="J372" s="135"/>
      <c r="K372" s="236"/>
      <c r="L372" s="236"/>
      <c r="M372" s="237"/>
      <c r="N372" s="238"/>
      <c r="O372" s="144"/>
      <c r="P372" s="197"/>
      <c r="Q372" s="304"/>
      <c r="R372" s="194"/>
      <c r="S372" s="11"/>
      <c r="T372" s="239"/>
      <c r="U372" s="136"/>
      <c r="V372" s="240"/>
      <c r="W372" s="142"/>
      <c r="X372" s="137"/>
      <c r="Y372" s="145"/>
      <c r="Z372" s="189"/>
      <c r="AA372" s="187"/>
      <c r="AB372" s="319"/>
      <c r="AC372" s="202">
        <f t="shared" si="30"/>
        <v>0</v>
      </c>
      <c r="AF372" s="153">
        <f t="shared" si="31"/>
        <v>0</v>
      </c>
      <c r="AN372" s="124">
        <f t="shared" si="32"/>
        <v>0</v>
      </c>
      <c r="AS372">
        <f t="shared" si="33"/>
        <v>0</v>
      </c>
      <c r="AT372" s="166">
        <f t="shared" si="34"/>
        <v>672707</v>
      </c>
      <c r="AU372" s="353">
        <f t="shared" si="35"/>
        <v>0</v>
      </c>
      <c r="AV372" s="18"/>
    </row>
    <row r="373" spans="2:48">
      <c r="B373" s="11"/>
      <c r="C373" s="310"/>
      <c r="D373" s="134"/>
      <c r="E373" s="132"/>
      <c r="F373" s="235"/>
      <c r="G373" s="132"/>
      <c r="H373" s="133"/>
      <c r="I373" s="133"/>
      <c r="J373" s="135"/>
      <c r="K373" s="236"/>
      <c r="L373" s="236"/>
      <c r="M373" s="237"/>
      <c r="N373" s="238"/>
      <c r="O373" s="144"/>
      <c r="P373" s="197"/>
      <c r="Q373" s="304"/>
      <c r="R373" s="194"/>
      <c r="S373" s="11"/>
      <c r="T373" s="239"/>
      <c r="U373" s="136"/>
      <c r="V373" s="240"/>
      <c r="W373" s="142"/>
      <c r="X373" s="137"/>
      <c r="Y373" s="145"/>
      <c r="Z373" s="189"/>
      <c r="AA373" s="187"/>
      <c r="AB373" s="319"/>
      <c r="AC373" s="202">
        <f t="shared" si="30"/>
        <v>0</v>
      </c>
      <c r="AF373" s="153">
        <f t="shared" si="31"/>
        <v>0</v>
      </c>
      <c r="AN373" s="124">
        <f t="shared" si="32"/>
        <v>0</v>
      </c>
      <c r="AS373">
        <f t="shared" si="33"/>
        <v>0</v>
      </c>
      <c r="AT373" s="166">
        <f t="shared" si="34"/>
        <v>672707</v>
      </c>
      <c r="AU373" s="353">
        <f t="shared" si="35"/>
        <v>0</v>
      </c>
      <c r="AV373" s="18"/>
    </row>
    <row r="374" spans="2:48">
      <c r="B374" s="11"/>
      <c r="C374" s="310"/>
      <c r="D374" s="134"/>
      <c r="E374" s="132"/>
      <c r="F374" s="235"/>
      <c r="G374" s="132"/>
      <c r="H374" s="133"/>
      <c r="I374" s="133"/>
      <c r="J374" s="135"/>
      <c r="K374" s="236"/>
      <c r="L374" s="236"/>
      <c r="M374" s="237"/>
      <c r="N374" s="238"/>
      <c r="O374" s="144"/>
      <c r="P374" s="197"/>
      <c r="Q374" s="304"/>
      <c r="R374" s="194"/>
      <c r="S374" s="11"/>
      <c r="T374" s="239"/>
      <c r="U374" s="136"/>
      <c r="V374" s="240"/>
      <c r="W374" s="142"/>
      <c r="X374" s="137"/>
      <c r="Y374" s="145"/>
      <c r="Z374" s="189"/>
      <c r="AA374" s="187"/>
      <c r="AB374" s="319"/>
      <c r="AC374" s="202">
        <f t="shared" si="30"/>
        <v>0</v>
      </c>
      <c r="AF374" s="153">
        <f t="shared" si="31"/>
        <v>0</v>
      </c>
      <c r="AN374" s="124">
        <f t="shared" si="32"/>
        <v>0</v>
      </c>
      <c r="AS374">
        <f t="shared" si="33"/>
        <v>0</v>
      </c>
      <c r="AT374" s="166">
        <f t="shared" si="34"/>
        <v>672707</v>
      </c>
      <c r="AU374" s="353">
        <f t="shared" si="35"/>
        <v>0</v>
      </c>
      <c r="AV374" s="18"/>
    </row>
    <row r="375" spans="2:48">
      <c r="B375" s="11"/>
      <c r="C375" s="310"/>
      <c r="D375" s="134"/>
      <c r="E375" s="132"/>
      <c r="F375" s="235"/>
      <c r="G375" s="132"/>
      <c r="H375" s="133"/>
      <c r="I375" s="133"/>
      <c r="J375" s="135"/>
      <c r="K375" s="236"/>
      <c r="L375" s="236"/>
      <c r="M375" s="237"/>
      <c r="N375" s="238"/>
      <c r="O375" s="144"/>
      <c r="P375" s="197"/>
      <c r="Q375" s="304"/>
      <c r="R375" s="194"/>
      <c r="S375" s="11"/>
      <c r="T375" s="239"/>
      <c r="U375" s="136"/>
      <c r="V375" s="240"/>
      <c r="W375" s="142"/>
      <c r="X375" s="137"/>
      <c r="Y375" s="145"/>
      <c r="Z375" s="189"/>
      <c r="AA375" s="187"/>
      <c r="AB375" s="319"/>
      <c r="AC375" s="202">
        <f t="shared" si="30"/>
        <v>0</v>
      </c>
      <c r="AF375" s="153">
        <f t="shared" si="31"/>
        <v>0</v>
      </c>
      <c r="AN375" s="124">
        <f t="shared" si="32"/>
        <v>0</v>
      </c>
      <c r="AS375">
        <f t="shared" si="33"/>
        <v>0</v>
      </c>
      <c r="AT375" s="166">
        <f t="shared" si="34"/>
        <v>672707</v>
      </c>
      <c r="AU375" s="353">
        <f t="shared" si="35"/>
        <v>0</v>
      </c>
      <c r="AV375" s="18"/>
    </row>
    <row r="376" spans="2:48">
      <c r="B376" s="11"/>
      <c r="C376" s="310"/>
      <c r="D376" s="134"/>
      <c r="E376" s="132"/>
      <c r="F376" s="235"/>
      <c r="G376" s="132"/>
      <c r="H376" s="133"/>
      <c r="I376" s="133"/>
      <c r="J376" s="135"/>
      <c r="K376" s="236"/>
      <c r="L376" s="236"/>
      <c r="M376" s="237"/>
      <c r="N376" s="238"/>
      <c r="O376" s="144"/>
      <c r="P376" s="197"/>
      <c r="Q376" s="304"/>
      <c r="R376" s="194"/>
      <c r="S376" s="11"/>
      <c r="T376" s="239"/>
      <c r="U376" s="136"/>
      <c r="V376" s="240"/>
      <c r="W376" s="142"/>
      <c r="X376" s="137"/>
      <c r="Y376" s="145"/>
      <c r="Z376" s="189"/>
      <c r="AA376" s="187"/>
      <c r="AB376" s="319"/>
      <c r="AC376" s="202">
        <f t="shared" si="30"/>
        <v>0</v>
      </c>
      <c r="AF376" s="153">
        <f t="shared" si="31"/>
        <v>0</v>
      </c>
      <c r="AN376" s="124">
        <f t="shared" si="32"/>
        <v>0</v>
      </c>
      <c r="AS376">
        <f t="shared" si="33"/>
        <v>0</v>
      </c>
      <c r="AT376" s="166">
        <f t="shared" si="34"/>
        <v>672707</v>
      </c>
      <c r="AU376" s="353">
        <f t="shared" si="35"/>
        <v>0</v>
      </c>
      <c r="AV376" s="18"/>
    </row>
    <row r="377" spans="2:48">
      <c r="B377" s="11"/>
      <c r="C377" s="310"/>
      <c r="D377" s="134"/>
      <c r="E377" s="132"/>
      <c r="F377" s="235"/>
      <c r="G377" s="132"/>
      <c r="H377" s="133"/>
      <c r="I377" s="133"/>
      <c r="J377" s="135"/>
      <c r="K377" s="236"/>
      <c r="L377" s="236"/>
      <c r="M377" s="237"/>
      <c r="N377" s="238"/>
      <c r="O377" s="144"/>
      <c r="P377" s="197"/>
      <c r="Q377" s="304"/>
      <c r="R377" s="194"/>
      <c r="S377" s="11"/>
      <c r="T377" s="239"/>
      <c r="U377" s="136"/>
      <c r="V377" s="240"/>
      <c r="W377" s="142"/>
      <c r="X377" s="137"/>
      <c r="Y377" s="145"/>
      <c r="Z377" s="189"/>
      <c r="AA377" s="187"/>
      <c r="AB377" s="319"/>
      <c r="AC377" s="202">
        <f t="shared" si="30"/>
        <v>0</v>
      </c>
      <c r="AF377" s="153">
        <f t="shared" si="31"/>
        <v>0</v>
      </c>
      <c r="AN377" s="124">
        <f t="shared" si="32"/>
        <v>0</v>
      </c>
      <c r="AS377">
        <f t="shared" si="33"/>
        <v>0</v>
      </c>
      <c r="AT377" s="166">
        <f t="shared" si="34"/>
        <v>672707</v>
      </c>
      <c r="AU377" s="353">
        <f t="shared" si="35"/>
        <v>0</v>
      </c>
      <c r="AV377" s="18"/>
    </row>
    <row r="378" spans="2:48">
      <c r="B378" s="11"/>
      <c r="C378" s="310"/>
      <c r="D378" s="134"/>
      <c r="E378" s="132"/>
      <c r="F378" s="235"/>
      <c r="G378" s="132"/>
      <c r="H378" s="133"/>
      <c r="I378" s="133"/>
      <c r="J378" s="135"/>
      <c r="K378" s="236"/>
      <c r="L378" s="236"/>
      <c r="M378" s="237"/>
      <c r="N378" s="238"/>
      <c r="O378" s="144"/>
      <c r="P378" s="197"/>
      <c r="Q378" s="304"/>
      <c r="R378" s="194"/>
      <c r="S378" s="11"/>
      <c r="T378" s="239"/>
      <c r="U378" s="136"/>
      <c r="V378" s="240"/>
      <c r="W378" s="142"/>
      <c r="X378" s="137"/>
      <c r="Y378" s="145"/>
      <c r="Z378" s="189"/>
      <c r="AA378" s="187"/>
      <c r="AB378" s="319"/>
      <c r="AC378" s="202">
        <f t="shared" si="30"/>
        <v>0</v>
      </c>
      <c r="AF378" s="153">
        <f t="shared" si="31"/>
        <v>0</v>
      </c>
      <c r="AN378" s="124">
        <f t="shared" si="32"/>
        <v>0</v>
      </c>
      <c r="AS378">
        <f t="shared" si="33"/>
        <v>0</v>
      </c>
      <c r="AT378" s="166">
        <f t="shared" si="34"/>
        <v>672707</v>
      </c>
      <c r="AU378" s="353">
        <f t="shared" si="35"/>
        <v>0</v>
      </c>
      <c r="AV378" s="18"/>
    </row>
    <row r="379" spans="2:48">
      <c r="B379" s="11"/>
      <c r="C379" s="310"/>
      <c r="D379" s="134"/>
      <c r="E379" s="132"/>
      <c r="F379" s="235"/>
      <c r="G379" s="132"/>
      <c r="H379" s="133"/>
      <c r="I379" s="133"/>
      <c r="J379" s="135"/>
      <c r="K379" s="236"/>
      <c r="L379" s="236"/>
      <c r="M379" s="237"/>
      <c r="N379" s="238"/>
      <c r="O379" s="144"/>
      <c r="P379" s="197"/>
      <c r="Q379" s="304"/>
      <c r="R379" s="194"/>
      <c r="S379" s="11"/>
      <c r="T379" s="239"/>
      <c r="U379" s="136"/>
      <c r="V379" s="240"/>
      <c r="W379" s="142"/>
      <c r="X379" s="137"/>
      <c r="Y379" s="145"/>
      <c r="Z379" s="189"/>
      <c r="AA379" s="187"/>
      <c r="AB379" s="319"/>
      <c r="AC379" s="202">
        <f t="shared" si="30"/>
        <v>0</v>
      </c>
      <c r="AF379" s="153">
        <f t="shared" si="31"/>
        <v>0</v>
      </c>
      <c r="AN379" s="124">
        <f t="shared" si="32"/>
        <v>0</v>
      </c>
      <c r="AS379">
        <f t="shared" si="33"/>
        <v>0</v>
      </c>
      <c r="AT379" s="166">
        <f t="shared" si="34"/>
        <v>672707</v>
      </c>
      <c r="AU379" s="353">
        <f t="shared" si="35"/>
        <v>0</v>
      </c>
      <c r="AV379" s="18"/>
    </row>
    <row r="380" spans="2:48">
      <c r="B380" s="11"/>
      <c r="C380" s="310"/>
      <c r="D380" s="134"/>
      <c r="E380" s="132"/>
      <c r="F380" s="235"/>
      <c r="G380" s="132"/>
      <c r="H380" s="133"/>
      <c r="I380" s="133"/>
      <c r="J380" s="135"/>
      <c r="K380" s="236"/>
      <c r="L380" s="236"/>
      <c r="M380" s="237"/>
      <c r="N380" s="238"/>
      <c r="O380" s="144"/>
      <c r="P380" s="197"/>
      <c r="Q380" s="304"/>
      <c r="R380" s="194"/>
      <c r="S380" s="11"/>
      <c r="T380" s="239"/>
      <c r="U380" s="136"/>
      <c r="V380" s="240"/>
      <c r="W380" s="142"/>
      <c r="X380" s="137"/>
      <c r="Y380" s="145"/>
      <c r="Z380" s="189"/>
      <c r="AA380" s="187"/>
      <c r="AB380" s="319"/>
      <c r="AC380" s="202">
        <f t="shared" si="30"/>
        <v>0</v>
      </c>
      <c r="AF380" s="153">
        <f t="shared" si="31"/>
        <v>0</v>
      </c>
      <c r="AN380" s="124">
        <f t="shared" si="32"/>
        <v>0</v>
      </c>
      <c r="AS380">
        <f t="shared" si="33"/>
        <v>0</v>
      </c>
      <c r="AT380" s="166">
        <f t="shared" si="34"/>
        <v>672707</v>
      </c>
      <c r="AU380" s="353">
        <f t="shared" si="35"/>
        <v>0</v>
      </c>
      <c r="AV380" s="18"/>
    </row>
    <row r="381" spans="2:48">
      <c r="B381" s="11"/>
      <c r="C381" s="310"/>
      <c r="D381" s="134"/>
      <c r="E381" s="132"/>
      <c r="F381" s="235"/>
      <c r="G381" s="132"/>
      <c r="H381" s="133"/>
      <c r="I381" s="133"/>
      <c r="J381" s="135"/>
      <c r="K381" s="236"/>
      <c r="L381" s="236"/>
      <c r="M381" s="237"/>
      <c r="N381" s="238"/>
      <c r="O381" s="144"/>
      <c r="P381" s="197"/>
      <c r="Q381" s="304"/>
      <c r="R381" s="194"/>
      <c r="S381" s="11"/>
      <c r="T381" s="239"/>
      <c r="U381" s="136"/>
      <c r="V381" s="240"/>
      <c r="W381" s="142"/>
      <c r="X381" s="137"/>
      <c r="Y381" s="145"/>
      <c r="Z381" s="189"/>
      <c r="AA381" s="187"/>
      <c r="AB381" s="319"/>
      <c r="AC381" s="202">
        <f t="shared" si="30"/>
        <v>0</v>
      </c>
      <c r="AF381" s="153">
        <f t="shared" si="31"/>
        <v>0</v>
      </c>
      <c r="AN381" s="124">
        <f t="shared" si="32"/>
        <v>0</v>
      </c>
      <c r="AS381">
        <f t="shared" si="33"/>
        <v>0</v>
      </c>
      <c r="AT381" s="166">
        <f t="shared" si="34"/>
        <v>672707</v>
      </c>
      <c r="AU381" s="353">
        <f t="shared" si="35"/>
        <v>0</v>
      </c>
      <c r="AV381" s="18"/>
    </row>
    <row r="382" spans="2:48">
      <c r="B382" s="11"/>
      <c r="C382" s="310"/>
      <c r="D382" s="134"/>
      <c r="E382" s="132"/>
      <c r="F382" s="235"/>
      <c r="G382" s="132"/>
      <c r="H382" s="133"/>
      <c r="I382" s="133"/>
      <c r="J382" s="135"/>
      <c r="K382" s="236"/>
      <c r="L382" s="236"/>
      <c r="M382" s="237"/>
      <c r="N382" s="238"/>
      <c r="O382" s="144"/>
      <c r="P382" s="197"/>
      <c r="Q382" s="304"/>
      <c r="R382" s="194"/>
      <c r="S382" s="11"/>
      <c r="T382" s="239"/>
      <c r="U382" s="136"/>
      <c r="V382" s="240"/>
      <c r="W382" s="142"/>
      <c r="X382" s="137"/>
      <c r="Y382" s="145"/>
      <c r="Z382" s="189"/>
      <c r="AA382" s="187"/>
      <c r="AB382" s="319"/>
      <c r="AC382" s="202">
        <f t="shared" si="30"/>
        <v>0</v>
      </c>
      <c r="AF382" s="153">
        <f t="shared" si="31"/>
        <v>0</v>
      </c>
      <c r="AN382" s="124">
        <f t="shared" si="32"/>
        <v>0</v>
      </c>
      <c r="AS382">
        <f t="shared" si="33"/>
        <v>0</v>
      </c>
      <c r="AT382" s="166">
        <f t="shared" si="34"/>
        <v>672707</v>
      </c>
      <c r="AU382" s="353">
        <f t="shared" si="35"/>
        <v>0</v>
      </c>
      <c r="AV382" s="18"/>
    </row>
    <row r="383" spans="2:48">
      <c r="B383" s="11"/>
      <c r="C383" s="310"/>
      <c r="D383" s="134"/>
      <c r="E383" s="132"/>
      <c r="F383" s="235"/>
      <c r="G383" s="132"/>
      <c r="H383" s="133"/>
      <c r="I383" s="133"/>
      <c r="J383" s="135"/>
      <c r="K383" s="236"/>
      <c r="L383" s="236"/>
      <c r="M383" s="237"/>
      <c r="N383" s="238"/>
      <c r="O383" s="144"/>
      <c r="P383" s="197"/>
      <c r="Q383" s="304"/>
      <c r="R383" s="194"/>
      <c r="S383" s="11"/>
      <c r="T383" s="239"/>
      <c r="U383" s="136"/>
      <c r="V383" s="240"/>
      <c r="W383" s="142"/>
      <c r="X383" s="137"/>
      <c r="Y383" s="145"/>
      <c r="Z383" s="189"/>
      <c r="AA383" s="187"/>
      <c r="AB383" s="319"/>
      <c r="AC383" s="202">
        <f t="shared" si="30"/>
        <v>0</v>
      </c>
      <c r="AF383" s="153">
        <f t="shared" si="31"/>
        <v>0</v>
      </c>
      <c r="AN383" s="124">
        <f t="shared" si="32"/>
        <v>0</v>
      </c>
      <c r="AS383">
        <f t="shared" si="33"/>
        <v>0</v>
      </c>
      <c r="AT383" s="166">
        <f t="shared" si="34"/>
        <v>672707</v>
      </c>
      <c r="AU383" s="353">
        <f t="shared" si="35"/>
        <v>0</v>
      </c>
      <c r="AV383" s="18"/>
    </row>
    <row r="384" spans="2:48">
      <c r="B384" s="11"/>
      <c r="C384" s="310"/>
      <c r="D384" s="134"/>
      <c r="E384" s="132"/>
      <c r="F384" s="235"/>
      <c r="G384" s="132"/>
      <c r="H384" s="133"/>
      <c r="I384" s="133"/>
      <c r="J384" s="135"/>
      <c r="K384" s="236"/>
      <c r="L384" s="236"/>
      <c r="M384" s="237"/>
      <c r="N384" s="238"/>
      <c r="O384" s="144"/>
      <c r="P384" s="197"/>
      <c r="Q384" s="304"/>
      <c r="R384" s="194"/>
      <c r="S384" s="11"/>
      <c r="T384" s="239"/>
      <c r="U384" s="136"/>
      <c r="V384" s="240"/>
      <c r="W384" s="142"/>
      <c r="X384" s="137"/>
      <c r="Y384" s="145"/>
      <c r="Z384" s="189"/>
      <c r="AA384" s="187"/>
      <c r="AB384" s="319"/>
      <c r="AC384" s="202">
        <f t="shared" si="30"/>
        <v>0</v>
      </c>
      <c r="AF384" s="153">
        <f t="shared" si="31"/>
        <v>0</v>
      </c>
      <c r="AN384" s="124">
        <f t="shared" si="32"/>
        <v>0</v>
      </c>
      <c r="AS384">
        <f t="shared" si="33"/>
        <v>0</v>
      </c>
      <c r="AT384" s="166">
        <f t="shared" si="34"/>
        <v>672707</v>
      </c>
      <c r="AU384" s="353">
        <f t="shared" si="35"/>
        <v>0</v>
      </c>
      <c r="AV384" s="18"/>
    </row>
    <row r="385" spans="2:48">
      <c r="B385" s="11"/>
      <c r="C385" s="310"/>
      <c r="D385" s="134"/>
      <c r="E385" s="132"/>
      <c r="F385" s="235"/>
      <c r="G385" s="132"/>
      <c r="H385" s="133"/>
      <c r="I385" s="133"/>
      <c r="J385" s="135"/>
      <c r="K385" s="236"/>
      <c r="L385" s="236"/>
      <c r="M385" s="237"/>
      <c r="N385" s="238"/>
      <c r="O385" s="144"/>
      <c r="P385" s="197"/>
      <c r="Q385" s="304"/>
      <c r="R385" s="194"/>
      <c r="S385" s="11"/>
      <c r="T385" s="239"/>
      <c r="U385" s="136"/>
      <c r="V385" s="240"/>
      <c r="W385" s="142"/>
      <c r="X385" s="137"/>
      <c r="Y385" s="145"/>
      <c r="Z385" s="189"/>
      <c r="AA385" s="187"/>
      <c r="AB385" s="319"/>
      <c r="AC385" s="202">
        <f t="shared" si="30"/>
        <v>0</v>
      </c>
      <c r="AF385" s="153">
        <f t="shared" si="31"/>
        <v>0</v>
      </c>
      <c r="AN385" s="124">
        <f t="shared" si="32"/>
        <v>0</v>
      </c>
      <c r="AS385">
        <f t="shared" si="33"/>
        <v>0</v>
      </c>
      <c r="AT385" s="166">
        <f t="shared" si="34"/>
        <v>672707</v>
      </c>
      <c r="AU385" s="353">
        <f t="shared" si="35"/>
        <v>0</v>
      </c>
      <c r="AV385" s="18"/>
    </row>
    <row r="386" spans="2:48">
      <c r="B386" s="11"/>
      <c r="C386" s="310"/>
      <c r="D386" s="134"/>
      <c r="E386" s="132"/>
      <c r="F386" s="235"/>
      <c r="G386" s="132"/>
      <c r="H386" s="133"/>
      <c r="I386" s="133"/>
      <c r="J386" s="135"/>
      <c r="K386" s="236"/>
      <c r="L386" s="236"/>
      <c r="M386" s="237"/>
      <c r="N386" s="238"/>
      <c r="O386" s="144"/>
      <c r="P386" s="197"/>
      <c r="Q386" s="304"/>
      <c r="R386" s="194"/>
      <c r="S386" s="11"/>
      <c r="T386" s="239"/>
      <c r="U386" s="136"/>
      <c r="V386" s="240"/>
      <c r="W386" s="142"/>
      <c r="X386" s="137"/>
      <c r="Y386" s="145"/>
      <c r="Z386" s="189"/>
      <c r="AA386" s="187"/>
      <c r="AB386" s="319"/>
      <c r="AC386" s="202">
        <f t="shared" si="30"/>
        <v>0</v>
      </c>
      <c r="AF386" s="153">
        <f t="shared" si="31"/>
        <v>0</v>
      </c>
      <c r="AN386" s="124">
        <f t="shared" si="32"/>
        <v>0</v>
      </c>
      <c r="AS386">
        <f t="shared" si="33"/>
        <v>0</v>
      </c>
      <c r="AT386" s="166">
        <f t="shared" si="34"/>
        <v>672707</v>
      </c>
      <c r="AU386" s="353">
        <f t="shared" si="35"/>
        <v>0</v>
      </c>
      <c r="AV386" s="18"/>
    </row>
    <row r="387" spans="2:48">
      <c r="B387" s="11"/>
      <c r="C387" s="310"/>
      <c r="D387" s="134"/>
      <c r="E387" s="132"/>
      <c r="F387" s="235"/>
      <c r="G387" s="132"/>
      <c r="H387" s="133"/>
      <c r="I387" s="133"/>
      <c r="J387" s="135"/>
      <c r="K387" s="236"/>
      <c r="L387" s="236"/>
      <c r="M387" s="237"/>
      <c r="N387" s="238"/>
      <c r="O387" s="144"/>
      <c r="P387" s="197"/>
      <c r="Q387" s="304"/>
      <c r="R387" s="194"/>
      <c r="S387" s="11"/>
      <c r="T387" s="239"/>
      <c r="U387" s="136"/>
      <c r="V387" s="240"/>
      <c r="W387" s="142"/>
      <c r="X387" s="137"/>
      <c r="Y387" s="145"/>
      <c r="Z387" s="189"/>
      <c r="AA387" s="187"/>
      <c r="AB387" s="319"/>
      <c r="AC387" s="202">
        <f t="shared" si="30"/>
        <v>0</v>
      </c>
      <c r="AF387" s="153">
        <f t="shared" si="31"/>
        <v>0</v>
      </c>
      <c r="AN387" s="124">
        <f t="shared" si="32"/>
        <v>0</v>
      </c>
      <c r="AS387">
        <f t="shared" si="33"/>
        <v>0</v>
      </c>
      <c r="AT387" s="166">
        <f t="shared" si="34"/>
        <v>672707</v>
      </c>
      <c r="AU387" s="353">
        <f t="shared" si="35"/>
        <v>0</v>
      </c>
      <c r="AV387" s="18"/>
    </row>
    <row r="388" spans="2:48">
      <c r="B388" s="11"/>
      <c r="C388" s="310"/>
      <c r="D388" s="134"/>
      <c r="E388" s="132"/>
      <c r="F388" s="235"/>
      <c r="G388" s="132"/>
      <c r="H388" s="133"/>
      <c r="I388" s="133"/>
      <c r="J388" s="135"/>
      <c r="K388" s="236"/>
      <c r="L388" s="236"/>
      <c r="M388" s="237"/>
      <c r="N388" s="238"/>
      <c r="O388" s="144"/>
      <c r="P388" s="197"/>
      <c r="Q388" s="304"/>
      <c r="R388" s="194"/>
      <c r="S388" s="11"/>
      <c r="T388" s="239"/>
      <c r="U388" s="136"/>
      <c r="V388" s="240"/>
      <c r="W388" s="142"/>
      <c r="X388" s="137"/>
      <c r="Y388" s="145"/>
      <c r="Z388" s="189"/>
      <c r="AA388" s="187"/>
      <c r="AB388" s="319"/>
      <c r="AC388" s="202">
        <f t="shared" ref="AC388:AC451" si="36">P388</f>
        <v>0</v>
      </c>
      <c r="AF388" s="153">
        <f t="shared" ref="AF388:AF451" si="37">R388</f>
        <v>0</v>
      </c>
      <c r="AN388" s="124">
        <f t="shared" ref="AN388:AN451" si="38">C388</f>
        <v>0</v>
      </c>
      <c r="AS388">
        <f t="shared" ref="AS388:AS451" si="39">S388</f>
        <v>0</v>
      </c>
      <c r="AT388" s="166">
        <f t="shared" ref="AT388:AT451" si="40">VLOOKUP(AS:AS,AW$1:AX$2,2,0)</f>
        <v>672707</v>
      </c>
      <c r="AU388" s="353">
        <f t="shared" si="35"/>
        <v>0</v>
      </c>
      <c r="AV388" s="18"/>
    </row>
    <row r="389" spans="2:48">
      <c r="B389" s="11"/>
      <c r="C389" s="310"/>
      <c r="D389" s="134"/>
      <c r="E389" s="132"/>
      <c r="F389" s="235"/>
      <c r="G389" s="132"/>
      <c r="H389" s="133"/>
      <c r="I389" s="133"/>
      <c r="J389" s="135"/>
      <c r="K389" s="236"/>
      <c r="L389" s="236"/>
      <c r="M389" s="237"/>
      <c r="N389" s="238"/>
      <c r="O389" s="144"/>
      <c r="P389" s="197"/>
      <c r="Q389" s="304"/>
      <c r="R389" s="194"/>
      <c r="S389" s="11"/>
      <c r="T389" s="239"/>
      <c r="U389" s="136"/>
      <c r="V389" s="240"/>
      <c r="W389" s="142"/>
      <c r="X389" s="137"/>
      <c r="Y389" s="145"/>
      <c r="Z389" s="189"/>
      <c r="AA389" s="187"/>
      <c r="AB389" s="319"/>
      <c r="AC389" s="202">
        <f t="shared" si="36"/>
        <v>0</v>
      </c>
      <c r="AF389" s="153">
        <f t="shared" si="37"/>
        <v>0</v>
      </c>
      <c r="AN389" s="124">
        <f t="shared" si="38"/>
        <v>0</v>
      </c>
      <c r="AS389">
        <f t="shared" si="39"/>
        <v>0</v>
      </c>
      <c r="AT389" s="166">
        <f t="shared" si="40"/>
        <v>672707</v>
      </c>
      <c r="AU389" s="353">
        <f t="shared" si="35"/>
        <v>0</v>
      </c>
      <c r="AV389" s="18"/>
    </row>
    <row r="390" spans="2:48">
      <c r="B390" s="11"/>
      <c r="C390" s="310"/>
      <c r="D390" s="134"/>
      <c r="E390" s="132"/>
      <c r="F390" s="235"/>
      <c r="G390" s="132"/>
      <c r="H390" s="133"/>
      <c r="I390" s="133"/>
      <c r="J390" s="135"/>
      <c r="K390" s="236"/>
      <c r="L390" s="236"/>
      <c r="M390" s="237"/>
      <c r="N390" s="238"/>
      <c r="O390" s="144"/>
      <c r="P390" s="197"/>
      <c r="Q390" s="304"/>
      <c r="R390" s="194"/>
      <c r="S390" s="11"/>
      <c r="T390" s="239"/>
      <c r="U390" s="136"/>
      <c r="V390" s="240"/>
      <c r="W390" s="142"/>
      <c r="X390" s="137"/>
      <c r="Y390" s="145"/>
      <c r="Z390" s="189"/>
      <c r="AA390" s="187"/>
      <c r="AB390" s="319"/>
      <c r="AC390" s="202">
        <f t="shared" si="36"/>
        <v>0</v>
      </c>
      <c r="AF390" s="153">
        <f t="shared" si="37"/>
        <v>0</v>
      </c>
      <c r="AN390" s="124">
        <f t="shared" si="38"/>
        <v>0</v>
      </c>
      <c r="AS390">
        <f t="shared" si="39"/>
        <v>0</v>
      </c>
      <c r="AT390" s="166">
        <f t="shared" si="40"/>
        <v>672707</v>
      </c>
      <c r="AU390" s="353">
        <f t="shared" si="35"/>
        <v>0</v>
      </c>
      <c r="AV390" s="18"/>
    </row>
    <row r="391" spans="2:48">
      <c r="B391" s="11"/>
      <c r="C391" s="310"/>
      <c r="D391" s="134"/>
      <c r="E391" s="132"/>
      <c r="F391" s="235"/>
      <c r="G391" s="132"/>
      <c r="H391" s="133"/>
      <c r="I391" s="133"/>
      <c r="J391" s="135"/>
      <c r="K391" s="236"/>
      <c r="L391" s="236"/>
      <c r="M391" s="237"/>
      <c r="N391" s="238"/>
      <c r="O391" s="144"/>
      <c r="P391" s="197"/>
      <c r="Q391" s="304"/>
      <c r="R391" s="194"/>
      <c r="S391" s="11"/>
      <c r="T391" s="239"/>
      <c r="U391" s="136"/>
      <c r="V391" s="240"/>
      <c r="W391" s="142"/>
      <c r="X391" s="137"/>
      <c r="Y391" s="145"/>
      <c r="Z391" s="189"/>
      <c r="AA391" s="187"/>
      <c r="AB391" s="319"/>
      <c r="AC391" s="202">
        <f t="shared" si="36"/>
        <v>0</v>
      </c>
      <c r="AF391" s="153">
        <f t="shared" si="37"/>
        <v>0</v>
      </c>
      <c r="AN391" s="124">
        <f t="shared" si="38"/>
        <v>0</v>
      </c>
      <c r="AS391">
        <f t="shared" si="39"/>
        <v>0</v>
      </c>
      <c r="AT391" s="166">
        <f t="shared" si="40"/>
        <v>672707</v>
      </c>
      <c r="AU391" s="353">
        <f t="shared" si="35"/>
        <v>0</v>
      </c>
      <c r="AV391" s="18"/>
    </row>
    <row r="392" spans="2:48">
      <c r="B392" s="11"/>
      <c r="C392" s="310"/>
      <c r="D392" s="134"/>
      <c r="E392" s="132"/>
      <c r="F392" s="235"/>
      <c r="G392" s="132"/>
      <c r="H392" s="133"/>
      <c r="I392" s="133"/>
      <c r="J392" s="135"/>
      <c r="K392" s="236"/>
      <c r="L392" s="236"/>
      <c r="M392" s="237"/>
      <c r="N392" s="238"/>
      <c r="O392" s="144"/>
      <c r="P392" s="197"/>
      <c r="Q392" s="304"/>
      <c r="R392" s="194"/>
      <c r="S392" s="11"/>
      <c r="T392" s="239"/>
      <c r="U392" s="136"/>
      <c r="V392" s="240"/>
      <c r="W392" s="142"/>
      <c r="X392" s="137"/>
      <c r="Y392" s="145"/>
      <c r="Z392" s="189"/>
      <c r="AA392" s="187"/>
      <c r="AB392" s="319"/>
      <c r="AC392" s="202">
        <f t="shared" si="36"/>
        <v>0</v>
      </c>
      <c r="AF392" s="153">
        <f t="shared" si="37"/>
        <v>0</v>
      </c>
      <c r="AN392" s="124">
        <f t="shared" si="38"/>
        <v>0</v>
      </c>
      <c r="AS392">
        <f t="shared" si="39"/>
        <v>0</v>
      </c>
      <c r="AT392" s="166">
        <f t="shared" si="40"/>
        <v>672707</v>
      </c>
      <c r="AU392" s="353">
        <f t="shared" si="35"/>
        <v>0</v>
      </c>
      <c r="AV392" s="18"/>
    </row>
    <row r="393" spans="2:48">
      <c r="B393" s="11"/>
      <c r="C393" s="310"/>
      <c r="D393" s="134"/>
      <c r="E393" s="132"/>
      <c r="F393" s="235"/>
      <c r="G393" s="132"/>
      <c r="H393" s="133"/>
      <c r="I393" s="133"/>
      <c r="J393" s="135"/>
      <c r="K393" s="236"/>
      <c r="L393" s="236"/>
      <c r="M393" s="237"/>
      <c r="N393" s="238"/>
      <c r="O393" s="144"/>
      <c r="P393" s="197"/>
      <c r="Q393" s="304"/>
      <c r="R393" s="194"/>
      <c r="S393" s="11"/>
      <c r="T393" s="239"/>
      <c r="U393" s="136"/>
      <c r="V393" s="240"/>
      <c r="W393" s="142"/>
      <c r="X393" s="137"/>
      <c r="Y393" s="145"/>
      <c r="Z393" s="189"/>
      <c r="AA393" s="187"/>
      <c r="AB393" s="319"/>
      <c r="AC393" s="202">
        <f t="shared" si="36"/>
        <v>0</v>
      </c>
      <c r="AF393" s="153">
        <f t="shared" si="37"/>
        <v>0</v>
      </c>
      <c r="AN393" s="124">
        <f t="shared" si="38"/>
        <v>0</v>
      </c>
      <c r="AS393">
        <f t="shared" si="39"/>
        <v>0</v>
      </c>
      <c r="AT393" s="166">
        <f t="shared" si="40"/>
        <v>672707</v>
      </c>
      <c r="AU393" s="353">
        <f t="shared" si="35"/>
        <v>0</v>
      </c>
      <c r="AV393" s="18"/>
    </row>
    <row r="394" spans="2:48">
      <c r="B394" s="11"/>
      <c r="C394" s="310"/>
      <c r="D394" s="134"/>
      <c r="E394" s="132"/>
      <c r="F394" s="235"/>
      <c r="G394" s="132"/>
      <c r="H394" s="133"/>
      <c r="I394" s="133"/>
      <c r="J394" s="135"/>
      <c r="K394" s="236"/>
      <c r="L394" s="236"/>
      <c r="M394" s="237"/>
      <c r="N394" s="238"/>
      <c r="O394" s="144"/>
      <c r="P394" s="197"/>
      <c r="Q394" s="304"/>
      <c r="R394" s="194"/>
      <c r="S394" s="11"/>
      <c r="T394" s="239"/>
      <c r="U394" s="136"/>
      <c r="V394" s="240"/>
      <c r="W394" s="142"/>
      <c r="X394" s="137"/>
      <c r="Y394" s="145"/>
      <c r="Z394" s="189"/>
      <c r="AA394" s="187"/>
      <c r="AB394" s="319"/>
      <c r="AC394" s="202">
        <f t="shared" si="36"/>
        <v>0</v>
      </c>
      <c r="AF394" s="153">
        <f t="shared" si="37"/>
        <v>0</v>
      </c>
      <c r="AN394" s="124">
        <f t="shared" si="38"/>
        <v>0</v>
      </c>
      <c r="AS394">
        <f t="shared" si="39"/>
        <v>0</v>
      </c>
      <c r="AT394" s="166">
        <f t="shared" si="40"/>
        <v>672707</v>
      </c>
      <c r="AU394" s="353">
        <f t="shared" si="35"/>
        <v>0</v>
      </c>
      <c r="AV394" s="18"/>
    </row>
    <row r="395" spans="2:48">
      <c r="B395" s="11"/>
      <c r="C395" s="310"/>
      <c r="D395" s="134"/>
      <c r="E395" s="132"/>
      <c r="F395" s="235"/>
      <c r="G395" s="132"/>
      <c r="H395" s="133"/>
      <c r="I395" s="133"/>
      <c r="J395" s="135"/>
      <c r="K395" s="236"/>
      <c r="L395" s="236"/>
      <c r="M395" s="237"/>
      <c r="N395" s="238"/>
      <c r="O395" s="144"/>
      <c r="P395" s="197"/>
      <c r="Q395" s="304"/>
      <c r="R395" s="194"/>
      <c r="S395" s="11"/>
      <c r="T395" s="239"/>
      <c r="U395" s="136"/>
      <c r="V395" s="240"/>
      <c r="W395" s="142"/>
      <c r="X395" s="137"/>
      <c r="Y395" s="145"/>
      <c r="Z395" s="189"/>
      <c r="AA395" s="187"/>
      <c r="AB395" s="319"/>
      <c r="AC395" s="202">
        <f t="shared" si="36"/>
        <v>0</v>
      </c>
      <c r="AF395" s="153">
        <f t="shared" si="37"/>
        <v>0</v>
      </c>
      <c r="AN395" s="124">
        <f t="shared" si="38"/>
        <v>0</v>
      </c>
      <c r="AS395">
        <f t="shared" si="39"/>
        <v>0</v>
      </c>
      <c r="AT395" s="166">
        <f t="shared" si="40"/>
        <v>672707</v>
      </c>
      <c r="AU395" s="353">
        <f t="shared" si="35"/>
        <v>0</v>
      </c>
      <c r="AV395" s="18"/>
    </row>
    <row r="396" spans="2:48">
      <c r="B396" s="11"/>
      <c r="C396" s="310"/>
      <c r="D396" s="134"/>
      <c r="E396" s="132"/>
      <c r="F396" s="235"/>
      <c r="G396" s="132"/>
      <c r="H396" s="133"/>
      <c r="I396" s="133"/>
      <c r="J396" s="135"/>
      <c r="K396" s="236"/>
      <c r="L396" s="236"/>
      <c r="M396" s="237"/>
      <c r="N396" s="238"/>
      <c r="O396" s="144"/>
      <c r="P396" s="197"/>
      <c r="Q396" s="304"/>
      <c r="R396" s="194"/>
      <c r="S396" s="11"/>
      <c r="T396" s="239"/>
      <c r="U396" s="136"/>
      <c r="V396" s="240"/>
      <c r="W396" s="142"/>
      <c r="X396" s="137"/>
      <c r="Y396" s="145"/>
      <c r="Z396" s="189"/>
      <c r="AA396" s="187"/>
      <c r="AB396" s="319"/>
      <c r="AC396" s="202">
        <f t="shared" si="36"/>
        <v>0</v>
      </c>
      <c r="AF396" s="153">
        <f t="shared" si="37"/>
        <v>0</v>
      </c>
      <c r="AN396" s="124">
        <f t="shared" si="38"/>
        <v>0</v>
      </c>
      <c r="AS396">
        <f t="shared" si="39"/>
        <v>0</v>
      </c>
      <c r="AT396" s="166">
        <f t="shared" si="40"/>
        <v>672707</v>
      </c>
      <c r="AU396" s="353">
        <f t="shared" si="35"/>
        <v>0</v>
      </c>
      <c r="AV396" s="18"/>
    </row>
    <row r="397" spans="2:48">
      <c r="B397" s="11"/>
      <c r="C397" s="310"/>
      <c r="D397" s="134"/>
      <c r="E397" s="132"/>
      <c r="F397" s="235"/>
      <c r="G397" s="132"/>
      <c r="H397" s="133"/>
      <c r="I397" s="133"/>
      <c r="J397" s="135"/>
      <c r="K397" s="236"/>
      <c r="L397" s="236"/>
      <c r="M397" s="237"/>
      <c r="N397" s="238"/>
      <c r="O397" s="144"/>
      <c r="P397" s="197"/>
      <c r="Q397" s="304"/>
      <c r="R397" s="194"/>
      <c r="S397" s="11"/>
      <c r="T397" s="239"/>
      <c r="U397" s="136"/>
      <c r="V397" s="240"/>
      <c r="W397" s="142"/>
      <c r="X397" s="137"/>
      <c r="Y397" s="145"/>
      <c r="Z397" s="189"/>
      <c r="AA397" s="187"/>
      <c r="AB397" s="319"/>
      <c r="AC397" s="202">
        <f t="shared" si="36"/>
        <v>0</v>
      </c>
      <c r="AF397" s="153">
        <f t="shared" si="37"/>
        <v>0</v>
      </c>
      <c r="AN397" s="124">
        <f t="shared" si="38"/>
        <v>0</v>
      </c>
      <c r="AS397">
        <f t="shared" si="39"/>
        <v>0</v>
      </c>
      <c r="AT397" s="166">
        <f t="shared" si="40"/>
        <v>672707</v>
      </c>
      <c r="AU397" s="353">
        <f t="shared" si="35"/>
        <v>0</v>
      </c>
      <c r="AV397" s="18"/>
    </row>
    <row r="398" spans="2:48">
      <c r="B398" s="11"/>
      <c r="C398" s="310"/>
      <c r="D398" s="134"/>
      <c r="E398" s="132"/>
      <c r="F398" s="235"/>
      <c r="G398" s="132"/>
      <c r="H398" s="133"/>
      <c r="I398" s="133"/>
      <c r="J398" s="135"/>
      <c r="K398" s="236"/>
      <c r="L398" s="236"/>
      <c r="M398" s="237"/>
      <c r="N398" s="238"/>
      <c r="O398" s="144"/>
      <c r="P398" s="197"/>
      <c r="Q398" s="304"/>
      <c r="R398" s="194"/>
      <c r="S398" s="11"/>
      <c r="T398" s="239"/>
      <c r="U398" s="136"/>
      <c r="V398" s="240"/>
      <c r="W398" s="142"/>
      <c r="X398" s="137"/>
      <c r="Y398" s="145"/>
      <c r="Z398" s="189"/>
      <c r="AA398" s="187"/>
      <c r="AB398" s="319"/>
      <c r="AC398" s="202">
        <f t="shared" si="36"/>
        <v>0</v>
      </c>
      <c r="AF398" s="153">
        <f t="shared" si="37"/>
        <v>0</v>
      </c>
      <c r="AN398" s="124">
        <f t="shared" si="38"/>
        <v>0</v>
      </c>
      <c r="AS398">
        <f t="shared" si="39"/>
        <v>0</v>
      </c>
      <c r="AT398" s="166">
        <f t="shared" si="40"/>
        <v>672707</v>
      </c>
      <c r="AU398" s="353">
        <f t="shared" si="35"/>
        <v>0</v>
      </c>
      <c r="AV398" s="18"/>
    </row>
    <row r="399" spans="2:48">
      <c r="B399" s="11"/>
      <c r="C399" s="310"/>
      <c r="D399" s="134"/>
      <c r="E399" s="132"/>
      <c r="F399" s="235"/>
      <c r="G399" s="132"/>
      <c r="H399" s="133"/>
      <c r="I399" s="133"/>
      <c r="J399" s="135"/>
      <c r="K399" s="236"/>
      <c r="L399" s="236"/>
      <c r="M399" s="237"/>
      <c r="N399" s="238"/>
      <c r="O399" s="144"/>
      <c r="P399" s="197"/>
      <c r="Q399" s="304"/>
      <c r="R399" s="194"/>
      <c r="S399" s="11"/>
      <c r="T399" s="239"/>
      <c r="U399" s="136"/>
      <c r="V399" s="240"/>
      <c r="W399" s="142"/>
      <c r="X399" s="137"/>
      <c r="Y399" s="145"/>
      <c r="Z399" s="189"/>
      <c r="AA399" s="187"/>
      <c r="AB399" s="319"/>
      <c r="AC399" s="202">
        <f t="shared" si="36"/>
        <v>0</v>
      </c>
      <c r="AF399" s="153">
        <f t="shared" si="37"/>
        <v>0</v>
      </c>
      <c r="AN399" s="124">
        <f t="shared" si="38"/>
        <v>0</v>
      </c>
      <c r="AS399">
        <f t="shared" si="39"/>
        <v>0</v>
      </c>
      <c r="AT399" s="166">
        <f t="shared" si="40"/>
        <v>672707</v>
      </c>
      <c r="AU399" s="353">
        <f t="shared" si="35"/>
        <v>0</v>
      </c>
      <c r="AV399" s="18"/>
    </row>
    <row r="400" spans="2:48">
      <c r="B400" s="11"/>
      <c r="C400" s="310"/>
      <c r="D400" s="134"/>
      <c r="E400" s="132"/>
      <c r="F400" s="235"/>
      <c r="G400" s="132"/>
      <c r="H400" s="133"/>
      <c r="I400" s="133"/>
      <c r="J400" s="135"/>
      <c r="K400" s="236"/>
      <c r="L400" s="236"/>
      <c r="M400" s="237"/>
      <c r="N400" s="238"/>
      <c r="O400" s="144"/>
      <c r="P400" s="197"/>
      <c r="Q400" s="304"/>
      <c r="R400" s="194"/>
      <c r="S400" s="11"/>
      <c r="T400" s="239"/>
      <c r="U400" s="136"/>
      <c r="V400" s="240"/>
      <c r="W400" s="142"/>
      <c r="X400" s="137"/>
      <c r="Y400" s="145"/>
      <c r="Z400" s="189"/>
      <c r="AA400" s="187"/>
      <c r="AB400" s="319"/>
      <c r="AC400" s="202">
        <f t="shared" si="36"/>
        <v>0</v>
      </c>
      <c r="AF400" s="153">
        <f t="shared" si="37"/>
        <v>0</v>
      </c>
      <c r="AN400" s="124">
        <f t="shared" si="38"/>
        <v>0</v>
      </c>
      <c r="AS400">
        <f t="shared" si="39"/>
        <v>0</v>
      </c>
      <c r="AT400" s="166">
        <f t="shared" si="40"/>
        <v>672707</v>
      </c>
      <c r="AU400" s="353">
        <f t="shared" si="35"/>
        <v>0</v>
      </c>
      <c r="AV400" s="18"/>
    </row>
    <row r="401" spans="2:48">
      <c r="B401" s="11"/>
      <c r="C401" s="310"/>
      <c r="D401" s="134"/>
      <c r="E401" s="132"/>
      <c r="F401" s="235"/>
      <c r="G401" s="132"/>
      <c r="H401" s="133"/>
      <c r="I401" s="133"/>
      <c r="J401" s="135"/>
      <c r="K401" s="236"/>
      <c r="L401" s="236"/>
      <c r="M401" s="237"/>
      <c r="N401" s="238"/>
      <c r="O401" s="144"/>
      <c r="P401" s="197"/>
      <c r="Q401" s="304"/>
      <c r="R401" s="194"/>
      <c r="S401" s="11"/>
      <c r="T401" s="239"/>
      <c r="U401" s="136"/>
      <c r="V401" s="240"/>
      <c r="W401" s="142"/>
      <c r="X401" s="137"/>
      <c r="Y401" s="145"/>
      <c r="Z401" s="189"/>
      <c r="AA401" s="187"/>
      <c r="AB401" s="319"/>
      <c r="AC401" s="202">
        <f t="shared" si="36"/>
        <v>0</v>
      </c>
      <c r="AF401" s="153">
        <f t="shared" si="37"/>
        <v>0</v>
      </c>
      <c r="AN401" s="124">
        <f t="shared" si="38"/>
        <v>0</v>
      </c>
      <c r="AS401">
        <f t="shared" si="39"/>
        <v>0</v>
      </c>
      <c r="AT401" s="166">
        <f t="shared" si="40"/>
        <v>672707</v>
      </c>
      <c r="AU401" s="353">
        <f t="shared" si="35"/>
        <v>0</v>
      </c>
      <c r="AV401" s="18"/>
    </row>
    <row r="402" spans="2:48">
      <c r="B402" s="11"/>
      <c r="C402" s="310"/>
      <c r="D402" s="134"/>
      <c r="E402" s="132"/>
      <c r="F402" s="235"/>
      <c r="G402" s="132"/>
      <c r="H402" s="133"/>
      <c r="I402" s="133"/>
      <c r="J402" s="135"/>
      <c r="K402" s="236"/>
      <c r="L402" s="236"/>
      <c r="M402" s="237"/>
      <c r="N402" s="238"/>
      <c r="O402" s="144"/>
      <c r="P402" s="197"/>
      <c r="Q402" s="304"/>
      <c r="R402" s="194"/>
      <c r="S402" s="11"/>
      <c r="T402" s="239"/>
      <c r="U402" s="136"/>
      <c r="V402" s="240"/>
      <c r="W402" s="142"/>
      <c r="X402" s="137"/>
      <c r="Y402" s="145"/>
      <c r="Z402" s="189"/>
      <c r="AA402" s="187"/>
      <c r="AB402" s="319"/>
      <c r="AC402" s="202">
        <f t="shared" si="36"/>
        <v>0</v>
      </c>
      <c r="AF402" s="153">
        <f t="shared" si="37"/>
        <v>0</v>
      </c>
      <c r="AN402" s="124">
        <f t="shared" si="38"/>
        <v>0</v>
      </c>
      <c r="AS402">
        <f t="shared" si="39"/>
        <v>0</v>
      </c>
      <c r="AT402" s="166">
        <f t="shared" si="40"/>
        <v>672707</v>
      </c>
      <c r="AU402" s="353">
        <f t="shared" si="35"/>
        <v>0</v>
      </c>
      <c r="AV402" s="18"/>
    </row>
    <row r="403" spans="2:48">
      <c r="B403" s="11"/>
      <c r="C403" s="310"/>
      <c r="D403" s="134"/>
      <c r="E403" s="132"/>
      <c r="F403" s="235"/>
      <c r="G403" s="132"/>
      <c r="H403" s="133"/>
      <c r="I403" s="133"/>
      <c r="J403" s="135"/>
      <c r="K403" s="236"/>
      <c r="L403" s="236"/>
      <c r="M403" s="237"/>
      <c r="N403" s="238"/>
      <c r="O403" s="144"/>
      <c r="P403" s="197"/>
      <c r="Q403" s="304"/>
      <c r="R403" s="194"/>
      <c r="S403" s="11"/>
      <c r="T403" s="239"/>
      <c r="U403" s="136"/>
      <c r="V403" s="240"/>
      <c r="W403" s="142"/>
      <c r="X403" s="137"/>
      <c r="Y403" s="145"/>
      <c r="Z403" s="189"/>
      <c r="AA403" s="187"/>
      <c r="AB403" s="319"/>
      <c r="AC403" s="202">
        <f t="shared" si="36"/>
        <v>0</v>
      </c>
      <c r="AF403" s="153">
        <f t="shared" si="37"/>
        <v>0</v>
      </c>
      <c r="AN403" s="124">
        <f t="shared" si="38"/>
        <v>0</v>
      </c>
      <c r="AS403">
        <f t="shared" si="39"/>
        <v>0</v>
      </c>
      <c r="AT403" s="166">
        <f t="shared" si="40"/>
        <v>672707</v>
      </c>
      <c r="AU403" s="353">
        <f t="shared" si="35"/>
        <v>0</v>
      </c>
      <c r="AV403" s="18"/>
    </row>
    <row r="404" spans="2:48">
      <c r="B404" s="11"/>
      <c r="C404" s="310"/>
      <c r="D404" s="134"/>
      <c r="E404" s="132"/>
      <c r="F404" s="235"/>
      <c r="G404" s="132"/>
      <c r="H404" s="133"/>
      <c r="I404" s="133"/>
      <c r="J404" s="135"/>
      <c r="K404" s="236"/>
      <c r="L404" s="236"/>
      <c r="M404" s="237"/>
      <c r="N404" s="238"/>
      <c r="O404" s="144"/>
      <c r="P404" s="197"/>
      <c r="Q404" s="304"/>
      <c r="R404" s="194"/>
      <c r="S404" s="11"/>
      <c r="T404" s="239"/>
      <c r="U404" s="136"/>
      <c r="V404" s="240"/>
      <c r="W404" s="142"/>
      <c r="X404" s="137"/>
      <c r="Y404" s="145"/>
      <c r="Z404" s="189"/>
      <c r="AA404" s="187"/>
      <c r="AB404" s="319"/>
      <c r="AC404" s="202">
        <f t="shared" si="36"/>
        <v>0</v>
      </c>
      <c r="AF404" s="153">
        <f t="shared" si="37"/>
        <v>0</v>
      </c>
      <c r="AN404" s="124">
        <f t="shared" si="38"/>
        <v>0</v>
      </c>
      <c r="AS404">
        <f t="shared" si="39"/>
        <v>0</v>
      </c>
      <c r="AT404" s="166">
        <f t="shared" si="40"/>
        <v>672707</v>
      </c>
      <c r="AU404" s="353">
        <f t="shared" si="35"/>
        <v>0</v>
      </c>
      <c r="AV404" s="18"/>
    </row>
    <row r="405" spans="2:48">
      <c r="B405" s="11"/>
      <c r="C405" s="310"/>
      <c r="D405" s="134"/>
      <c r="E405" s="132"/>
      <c r="F405" s="235"/>
      <c r="G405" s="132"/>
      <c r="H405" s="133"/>
      <c r="I405" s="133"/>
      <c r="J405" s="135"/>
      <c r="K405" s="236"/>
      <c r="L405" s="236"/>
      <c r="M405" s="237"/>
      <c r="N405" s="238"/>
      <c r="O405" s="144"/>
      <c r="P405" s="197"/>
      <c r="Q405" s="304"/>
      <c r="R405" s="194"/>
      <c r="S405" s="11"/>
      <c r="T405" s="239"/>
      <c r="U405" s="136"/>
      <c r="V405" s="240"/>
      <c r="W405" s="142"/>
      <c r="X405" s="137"/>
      <c r="Y405" s="145"/>
      <c r="Z405" s="189"/>
      <c r="AA405" s="187"/>
      <c r="AB405" s="319"/>
      <c r="AC405" s="202">
        <f t="shared" si="36"/>
        <v>0</v>
      </c>
      <c r="AF405" s="153">
        <f t="shared" si="37"/>
        <v>0</v>
      </c>
      <c r="AN405" s="124">
        <f t="shared" si="38"/>
        <v>0</v>
      </c>
      <c r="AS405">
        <f t="shared" si="39"/>
        <v>0</v>
      </c>
      <c r="AT405" s="166">
        <f t="shared" si="40"/>
        <v>672707</v>
      </c>
      <c r="AU405" s="353">
        <f t="shared" si="35"/>
        <v>0</v>
      </c>
      <c r="AV405" s="18"/>
    </row>
    <row r="406" spans="2:48">
      <c r="B406" s="11"/>
      <c r="C406" s="310"/>
      <c r="D406" s="134"/>
      <c r="E406" s="132"/>
      <c r="F406" s="235"/>
      <c r="G406" s="132"/>
      <c r="H406" s="133"/>
      <c r="I406" s="133"/>
      <c r="J406" s="135"/>
      <c r="K406" s="236"/>
      <c r="L406" s="236"/>
      <c r="M406" s="237"/>
      <c r="N406" s="238"/>
      <c r="O406" s="144"/>
      <c r="P406" s="197"/>
      <c r="Q406" s="304"/>
      <c r="R406" s="194"/>
      <c r="S406" s="11"/>
      <c r="T406" s="239"/>
      <c r="U406" s="136"/>
      <c r="V406" s="240"/>
      <c r="W406" s="142"/>
      <c r="X406" s="137"/>
      <c r="Y406" s="145"/>
      <c r="Z406" s="189"/>
      <c r="AA406" s="187"/>
      <c r="AB406" s="319"/>
      <c r="AC406" s="202">
        <f t="shared" si="36"/>
        <v>0</v>
      </c>
      <c r="AF406" s="153">
        <f t="shared" si="37"/>
        <v>0</v>
      </c>
      <c r="AN406" s="124">
        <f t="shared" si="38"/>
        <v>0</v>
      </c>
      <c r="AS406">
        <f t="shared" si="39"/>
        <v>0</v>
      </c>
      <c r="AT406" s="166">
        <f t="shared" si="40"/>
        <v>672707</v>
      </c>
      <c r="AU406" s="353">
        <f t="shared" si="35"/>
        <v>0</v>
      </c>
      <c r="AV406" s="18"/>
    </row>
    <row r="407" spans="2:48">
      <c r="B407" s="11"/>
      <c r="C407" s="310"/>
      <c r="D407" s="134"/>
      <c r="E407" s="132"/>
      <c r="F407" s="235"/>
      <c r="G407" s="132"/>
      <c r="H407" s="133"/>
      <c r="I407" s="133"/>
      <c r="J407" s="135"/>
      <c r="K407" s="236"/>
      <c r="L407" s="236"/>
      <c r="M407" s="237"/>
      <c r="N407" s="238"/>
      <c r="O407" s="144"/>
      <c r="P407" s="197"/>
      <c r="Q407" s="304"/>
      <c r="R407" s="194"/>
      <c r="S407" s="11"/>
      <c r="T407" s="239"/>
      <c r="U407" s="136"/>
      <c r="V407" s="240"/>
      <c r="W407" s="142"/>
      <c r="X407" s="137"/>
      <c r="Y407" s="145"/>
      <c r="Z407" s="189"/>
      <c r="AA407" s="187"/>
      <c r="AB407" s="319"/>
      <c r="AC407" s="202">
        <f t="shared" si="36"/>
        <v>0</v>
      </c>
      <c r="AF407" s="153">
        <f t="shared" si="37"/>
        <v>0</v>
      </c>
      <c r="AN407" s="124">
        <f t="shared" si="38"/>
        <v>0</v>
      </c>
      <c r="AS407">
        <f t="shared" si="39"/>
        <v>0</v>
      </c>
      <c r="AT407" s="166">
        <f t="shared" si="40"/>
        <v>672707</v>
      </c>
      <c r="AU407" s="353">
        <f t="shared" si="35"/>
        <v>0</v>
      </c>
      <c r="AV407" s="18"/>
    </row>
    <row r="408" spans="2:48">
      <c r="B408" s="11"/>
      <c r="C408" s="310"/>
      <c r="D408" s="134"/>
      <c r="E408" s="132"/>
      <c r="F408" s="235"/>
      <c r="G408" s="132"/>
      <c r="H408" s="133"/>
      <c r="I408" s="133"/>
      <c r="J408" s="135"/>
      <c r="K408" s="236"/>
      <c r="L408" s="236"/>
      <c r="M408" s="237"/>
      <c r="N408" s="238"/>
      <c r="O408" s="144"/>
      <c r="P408" s="197"/>
      <c r="Q408" s="304"/>
      <c r="R408" s="194"/>
      <c r="S408" s="11"/>
      <c r="T408" s="239"/>
      <c r="U408" s="136"/>
      <c r="V408" s="240"/>
      <c r="W408" s="142"/>
      <c r="X408" s="137"/>
      <c r="Y408" s="145"/>
      <c r="Z408" s="189"/>
      <c r="AA408" s="187"/>
      <c r="AB408" s="319"/>
      <c r="AC408" s="202">
        <f t="shared" si="36"/>
        <v>0</v>
      </c>
      <c r="AF408" s="153">
        <f t="shared" si="37"/>
        <v>0</v>
      </c>
      <c r="AN408" s="124">
        <f t="shared" si="38"/>
        <v>0</v>
      </c>
      <c r="AS408">
        <f t="shared" si="39"/>
        <v>0</v>
      </c>
      <c r="AT408" s="166">
        <f t="shared" si="40"/>
        <v>672707</v>
      </c>
      <c r="AU408" s="353">
        <f t="shared" si="35"/>
        <v>0</v>
      </c>
      <c r="AV408" s="18"/>
    </row>
    <row r="409" spans="2:48">
      <c r="B409" s="11"/>
      <c r="C409" s="310"/>
      <c r="D409" s="134"/>
      <c r="E409" s="132"/>
      <c r="F409" s="235"/>
      <c r="G409" s="132"/>
      <c r="H409" s="133"/>
      <c r="I409" s="133"/>
      <c r="J409" s="135"/>
      <c r="K409" s="236"/>
      <c r="L409" s="236"/>
      <c r="M409" s="237"/>
      <c r="N409" s="238"/>
      <c r="O409" s="144"/>
      <c r="P409" s="197"/>
      <c r="Q409" s="304"/>
      <c r="R409" s="194"/>
      <c r="S409" s="11"/>
      <c r="T409" s="239"/>
      <c r="U409" s="136"/>
      <c r="V409" s="240"/>
      <c r="W409" s="142"/>
      <c r="X409" s="137"/>
      <c r="Y409" s="145"/>
      <c r="Z409" s="189"/>
      <c r="AA409" s="187"/>
      <c r="AB409" s="319"/>
      <c r="AC409" s="202">
        <f t="shared" si="36"/>
        <v>0</v>
      </c>
      <c r="AF409" s="153">
        <f t="shared" si="37"/>
        <v>0</v>
      </c>
      <c r="AN409" s="124">
        <f t="shared" si="38"/>
        <v>0</v>
      </c>
      <c r="AS409">
        <f t="shared" si="39"/>
        <v>0</v>
      </c>
      <c r="AT409" s="166">
        <f t="shared" si="40"/>
        <v>672707</v>
      </c>
      <c r="AU409" s="353">
        <f t="shared" si="35"/>
        <v>0</v>
      </c>
      <c r="AV409" s="18"/>
    </row>
    <row r="410" spans="2:48">
      <c r="B410" s="11"/>
      <c r="C410" s="310"/>
      <c r="D410" s="134"/>
      <c r="E410" s="132"/>
      <c r="F410" s="235"/>
      <c r="G410" s="132"/>
      <c r="H410" s="133"/>
      <c r="I410" s="133"/>
      <c r="J410" s="135"/>
      <c r="K410" s="236"/>
      <c r="L410" s="236"/>
      <c r="M410" s="237"/>
      <c r="N410" s="238"/>
      <c r="O410" s="144"/>
      <c r="P410" s="197"/>
      <c r="Q410" s="304"/>
      <c r="R410" s="194"/>
      <c r="S410" s="11"/>
      <c r="T410" s="239"/>
      <c r="U410" s="136"/>
      <c r="V410" s="240"/>
      <c r="W410" s="142"/>
      <c r="X410" s="137"/>
      <c r="Y410" s="145"/>
      <c r="Z410" s="189"/>
      <c r="AA410" s="187"/>
      <c r="AB410" s="319"/>
      <c r="AC410" s="202">
        <f t="shared" si="36"/>
        <v>0</v>
      </c>
      <c r="AF410" s="153">
        <f t="shared" si="37"/>
        <v>0</v>
      </c>
      <c r="AN410" s="124">
        <f t="shared" si="38"/>
        <v>0</v>
      </c>
      <c r="AS410">
        <f t="shared" si="39"/>
        <v>0</v>
      </c>
      <c r="AT410" s="166">
        <f t="shared" si="40"/>
        <v>672707</v>
      </c>
      <c r="AU410" s="353">
        <f t="shared" si="35"/>
        <v>0</v>
      </c>
      <c r="AV410" s="18"/>
    </row>
    <row r="411" spans="2:48">
      <c r="B411" s="11"/>
      <c r="C411" s="310"/>
      <c r="D411" s="134"/>
      <c r="E411" s="132"/>
      <c r="F411" s="235"/>
      <c r="G411" s="132"/>
      <c r="H411" s="133"/>
      <c r="I411" s="133"/>
      <c r="J411" s="135"/>
      <c r="K411" s="236"/>
      <c r="L411" s="236"/>
      <c r="M411" s="237"/>
      <c r="N411" s="238"/>
      <c r="O411" s="144"/>
      <c r="P411" s="197"/>
      <c r="Q411" s="304"/>
      <c r="R411" s="194"/>
      <c r="S411" s="11"/>
      <c r="T411" s="239"/>
      <c r="U411" s="136"/>
      <c r="V411" s="240"/>
      <c r="W411" s="142"/>
      <c r="X411" s="137"/>
      <c r="Y411" s="145"/>
      <c r="Z411" s="189"/>
      <c r="AA411" s="187"/>
      <c r="AB411" s="319"/>
      <c r="AC411" s="202">
        <f t="shared" si="36"/>
        <v>0</v>
      </c>
      <c r="AF411" s="153">
        <f t="shared" si="37"/>
        <v>0</v>
      </c>
      <c r="AN411" s="124">
        <f t="shared" si="38"/>
        <v>0</v>
      </c>
      <c r="AS411">
        <f t="shared" si="39"/>
        <v>0</v>
      </c>
      <c r="AT411" s="166">
        <f t="shared" si="40"/>
        <v>672707</v>
      </c>
      <c r="AU411" s="353">
        <f t="shared" si="35"/>
        <v>0</v>
      </c>
      <c r="AV411" s="18"/>
    </row>
    <row r="412" spans="2:48">
      <c r="B412" s="11"/>
      <c r="C412" s="310"/>
      <c r="D412" s="134"/>
      <c r="E412" s="132"/>
      <c r="F412" s="235"/>
      <c r="G412" s="132"/>
      <c r="H412" s="133"/>
      <c r="I412" s="133"/>
      <c r="J412" s="135"/>
      <c r="K412" s="236"/>
      <c r="L412" s="236"/>
      <c r="M412" s="237"/>
      <c r="N412" s="238"/>
      <c r="O412" s="144"/>
      <c r="P412" s="197"/>
      <c r="Q412" s="304"/>
      <c r="R412" s="194"/>
      <c r="S412" s="11"/>
      <c r="T412" s="239"/>
      <c r="U412" s="136"/>
      <c r="V412" s="240"/>
      <c r="W412" s="142"/>
      <c r="X412" s="137"/>
      <c r="Y412" s="145"/>
      <c r="Z412" s="189"/>
      <c r="AA412" s="187"/>
      <c r="AB412" s="319"/>
      <c r="AC412" s="202">
        <f t="shared" si="36"/>
        <v>0</v>
      </c>
      <c r="AF412" s="153">
        <f t="shared" si="37"/>
        <v>0</v>
      </c>
      <c r="AN412" s="124">
        <f t="shared" si="38"/>
        <v>0</v>
      </c>
      <c r="AS412">
        <f t="shared" si="39"/>
        <v>0</v>
      </c>
      <c r="AT412" s="166">
        <f t="shared" si="40"/>
        <v>672707</v>
      </c>
      <c r="AU412" s="353">
        <f t="shared" si="35"/>
        <v>0</v>
      </c>
      <c r="AV412" s="18"/>
    </row>
    <row r="413" spans="2:48">
      <c r="B413" s="11"/>
      <c r="C413" s="310"/>
      <c r="D413" s="134"/>
      <c r="E413" s="132"/>
      <c r="F413" s="235"/>
      <c r="G413" s="132"/>
      <c r="H413" s="133"/>
      <c r="I413" s="133"/>
      <c r="J413" s="135"/>
      <c r="K413" s="236"/>
      <c r="L413" s="236"/>
      <c r="M413" s="237"/>
      <c r="N413" s="238"/>
      <c r="O413" s="144"/>
      <c r="P413" s="197"/>
      <c r="Q413" s="304"/>
      <c r="R413" s="194"/>
      <c r="S413" s="11"/>
      <c r="T413" s="239"/>
      <c r="U413" s="136"/>
      <c r="V413" s="240"/>
      <c r="W413" s="142"/>
      <c r="X413" s="137"/>
      <c r="Y413" s="145"/>
      <c r="Z413" s="189"/>
      <c r="AA413" s="187"/>
      <c r="AB413" s="319"/>
      <c r="AC413" s="202">
        <f t="shared" si="36"/>
        <v>0</v>
      </c>
      <c r="AF413" s="153">
        <f t="shared" si="37"/>
        <v>0</v>
      </c>
      <c r="AN413" s="124">
        <f t="shared" si="38"/>
        <v>0</v>
      </c>
      <c r="AS413">
        <f t="shared" si="39"/>
        <v>0</v>
      </c>
      <c r="AT413" s="166">
        <f t="shared" si="40"/>
        <v>672707</v>
      </c>
      <c r="AU413" s="353">
        <f t="shared" si="35"/>
        <v>0</v>
      </c>
      <c r="AV413" s="18"/>
    </row>
    <row r="414" spans="2:48">
      <c r="B414" s="11"/>
      <c r="C414" s="310"/>
      <c r="D414" s="134"/>
      <c r="E414" s="132"/>
      <c r="F414" s="235"/>
      <c r="G414" s="132"/>
      <c r="H414" s="133"/>
      <c r="I414" s="133"/>
      <c r="J414" s="135"/>
      <c r="K414" s="236"/>
      <c r="L414" s="236"/>
      <c r="M414" s="237"/>
      <c r="N414" s="238"/>
      <c r="O414" s="144"/>
      <c r="P414" s="197"/>
      <c r="Q414" s="304"/>
      <c r="R414" s="194"/>
      <c r="S414" s="11"/>
      <c r="T414" s="239"/>
      <c r="U414" s="136"/>
      <c r="V414" s="240"/>
      <c r="W414" s="142"/>
      <c r="X414" s="137"/>
      <c r="Y414" s="145"/>
      <c r="Z414" s="189"/>
      <c r="AA414" s="187"/>
      <c r="AB414" s="319"/>
      <c r="AC414" s="202">
        <f t="shared" si="36"/>
        <v>0</v>
      </c>
      <c r="AF414" s="153">
        <f t="shared" si="37"/>
        <v>0</v>
      </c>
      <c r="AN414" s="124">
        <f t="shared" si="38"/>
        <v>0</v>
      </c>
      <c r="AS414">
        <f t="shared" si="39"/>
        <v>0</v>
      </c>
      <c r="AT414" s="166">
        <f t="shared" si="40"/>
        <v>672707</v>
      </c>
      <c r="AU414" s="353">
        <f t="shared" si="35"/>
        <v>0</v>
      </c>
      <c r="AV414" s="18"/>
    </row>
    <row r="415" spans="2:48">
      <c r="B415" s="11"/>
      <c r="C415" s="310"/>
      <c r="D415" s="134"/>
      <c r="E415" s="132"/>
      <c r="F415" s="235"/>
      <c r="G415" s="132"/>
      <c r="H415" s="133"/>
      <c r="I415" s="133"/>
      <c r="J415" s="135"/>
      <c r="K415" s="236"/>
      <c r="L415" s="236"/>
      <c r="M415" s="237"/>
      <c r="N415" s="238"/>
      <c r="O415" s="144"/>
      <c r="P415" s="197"/>
      <c r="Q415" s="304"/>
      <c r="R415" s="194"/>
      <c r="S415" s="11"/>
      <c r="T415" s="239"/>
      <c r="U415" s="136"/>
      <c r="V415" s="240"/>
      <c r="W415" s="142"/>
      <c r="X415" s="137"/>
      <c r="Y415" s="145"/>
      <c r="Z415" s="189"/>
      <c r="AA415" s="187"/>
      <c r="AB415" s="319"/>
      <c r="AC415" s="202">
        <f t="shared" si="36"/>
        <v>0</v>
      </c>
      <c r="AF415" s="153">
        <f t="shared" si="37"/>
        <v>0</v>
      </c>
      <c r="AN415" s="124">
        <f t="shared" si="38"/>
        <v>0</v>
      </c>
      <c r="AS415">
        <f t="shared" si="39"/>
        <v>0</v>
      </c>
      <c r="AT415" s="166">
        <f t="shared" si="40"/>
        <v>672707</v>
      </c>
      <c r="AU415" s="353">
        <f t="shared" si="35"/>
        <v>0</v>
      </c>
      <c r="AV415" s="18"/>
    </row>
    <row r="416" spans="2:48">
      <c r="B416" s="11"/>
      <c r="C416" s="310"/>
      <c r="D416" s="134"/>
      <c r="E416" s="132"/>
      <c r="F416" s="235"/>
      <c r="G416" s="132"/>
      <c r="H416" s="133"/>
      <c r="I416" s="133"/>
      <c r="J416" s="135"/>
      <c r="K416" s="236"/>
      <c r="L416" s="236"/>
      <c r="M416" s="237"/>
      <c r="N416" s="238"/>
      <c r="O416" s="144"/>
      <c r="P416" s="197"/>
      <c r="Q416" s="304"/>
      <c r="R416" s="194"/>
      <c r="S416" s="11"/>
      <c r="T416" s="239"/>
      <c r="U416" s="136"/>
      <c r="V416" s="240"/>
      <c r="W416" s="142"/>
      <c r="X416" s="137"/>
      <c r="Y416" s="145"/>
      <c r="Z416" s="189"/>
      <c r="AA416" s="187"/>
      <c r="AB416" s="319"/>
      <c r="AC416" s="202">
        <f t="shared" si="36"/>
        <v>0</v>
      </c>
      <c r="AF416" s="153">
        <f t="shared" si="37"/>
        <v>0</v>
      </c>
      <c r="AN416" s="124">
        <f t="shared" si="38"/>
        <v>0</v>
      </c>
      <c r="AS416">
        <f t="shared" si="39"/>
        <v>0</v>
      </c>
      <c r="AT416" s="166">
        <f t="shared" si="40"/>
        <v>672707</v>
      </c>
      <c r="AU416" s="353">
        <f t="shared" si="35"/>
        <v>0</v>
      </c>
      <c r="AV416" s="18"/>
    </row>
    <row r="417" spans="2:48">
      <c r="B417" s="11"/>
      <c r="C417" s="310"/>
      <c r="D417" s="134"/>
      <c r="E417" s="132"/>
      <c r="F417" s="235"/>
      <c r="G417" s="132"/>
      <c r="H417" s="133"/>
      <c r="I417" s="133"/>
      <c r="J417" s="135"/>
      <c r="K417" s="236"/>
      <c r="L417" s="236"/>
      <c r="M417" s="237"/>
      <c r="N417" s="238"/>
      <c r="O417" s="144"/>
      <c r="P417" s="197"/>
      <c r="Q417" s="304"/>
      <c r="R417" s="194"/>
      <c r="S417" s="11"/>
      <c r="T417" s="239"/>
      <c r="U417" s="136"/>
      <c r="V417" s="240"/>
      <c r="W417" s="142"/>
      <c r="X417" s="137"/>
      <c r="Y417" s="145"/>
      <c r="Z417" s="189"/>
      <c r="AA417" s="187"/>
      <c r="AB417" s="319"/>
      <c r="AC417" s="202">
        <f t="shared" si="36"/>
        <v>0</v>
      </c>
      <c r="AF417" s="153">
        <f t="shared" si="37"/>
        <v>0</v>
      </c>
      <c r="AN417" s="124">
        <f t="shared" si="38"/>
        <v>0</v>
      </c>
      <c r="AS417">
        <f t="shared" si="39"/>
        <v>0</v>
      </c>
      <c r="AT417" s="166">
        <f t="shared" si="40"/>
        <v>672707</v>
      </c>
      <c r="AU417" s="353">
        <f t="shared" si="35"/>
        <v>0</v>
      </c>
      <c r="AV417" s="18"/>
    </row>
    <row r="418" spans="2:48">
      <c r="B418" s="11"/>
      <c r="C418" s="310"/>
      <c r="D418" s="134"/>
      <c r="E418" s="132"/>
      <c r="F418" s="235"/>
      <c r="G418" s="132"/>
      <c r="H418" s="133"/>
      <c r="I418" s="133"/>
      <c r="J418" s="135"/>
      <c r="K418" s="236"/>
      <c r="L418" s="236"/>
      <c r="M418" s="237"/>
      <c r="N418" s="238"/>
      <c r="O418" s="144"/>
      <c r="P418" s="197"/>
      <c r="Q418" s="304"/>
      <c r="R418" s="194"/>
      <c r="S418" s="11"/>
      <c r="T418" s="239"/>
      <c r="U418" s="136"/>
      <c r="V418" s="240"/>
      <c r="W418" s="142"/>
      <c r="X418" s="137"/>
      <c r="Y418" s="145"/>
      <c r="Z418" s="189"/>
      <c r="AA418" s="187"/>
      <c r="AB418" s="319"/>
      <c r="AC418" s="202">
        <f t="shared" si="36"/>
        <v>0</v>
      </c>
      <c r="AF418" s="153">
        <f t="shared" si="37"/>
        <v>0</v>
      </c>
      <c r="AN418" s="124">
        <f t="shared" si="38"/>
        <v>0</v>
      </c>
      <c r="AS418">
        <f t="shared" si="39"/>
        <v>0</v>
      </c>
      <c r="AT418" s="166">
        <f t="shared" si="40"/>
        <v>672707</v>
      </c>
      <c r="AU418" s="353">
        <f t="shared" si="35"/>
        <v>0</v>
      </c>
      <c r="AV418" s="18"/>
    </row>
    <row r="419" spans="2:48">
      <c r="B419" s="11"/>
      <c r="C419" s="310"/>
      <c r="D419" s="134"/>
      <c r="E419" s="132"/>
      <c r="F419" s="235"/>
      <c r="G419" s="132"/>
      <c r="H419" s="133"/>
      <c r="I419" s="133"/>
      <c r="J419" s="135"/>
      <c r="K419" s="236"/>
      <c r="L419" s="236"/>
      <c r="M419" s="237"/>
      <c r="N419" s="238"/>
      <c r="O419" s="144"/>
      <c r="P419" s="197"/>
      <c r="Q419" s="304"/>
      <c r="R419" s="194"/>
      <c r="S419" s="11"/>
      <c r="T419" s="239"/>
      <c r="U419" s="136"/>
      <c r="V419" s="240"/>
      <c r="W419" s="142"/>
      <c r="X419" s="137"/>
      <c r="Y419" s="145"/>
      <c r="Z419" s="189"/>
      <c r="AA419" s="187"/>
      <c r="AB419" s="319"/>
      <c r="AC419" s="202">
        <f t="shared" si="36"/>
        <v>0</v>
      </c>
      <c r="AF419" s="153">
        <f t="shared" si="37"/>
        <v>0</v>
      </c>
      <c r="AN419" s="124">
        <f t="shared" si="38"/>
        <v>0</v>
      </c>
      <c r="AS419">
        <f t="shared" si="39"/>
        <v>0</v>
      </c>
      <c r="AT419" s="166">
        <f t="shared" si="40"/>
        <v>672707</v>
      </c>
      <c r="AU419" s="353">
        <f t="shared" si="35"/>
        <v>0</v>
      </c>
      <c r="AV419" s="18"/>
    </row>
    <row r="420" spans="2:48">
      <c r="B420" s="11"/>
      <c r="C420" s="310"/>
      <c r="D420" s="134"/>
      <c r="E420" s="132"/>
      <c r="F420" s="235"/>
      <c r="G420" s="132"/>
      <c r="H420" s="133"/>
      <c r="I420" s="133"/>
      <c r="J420" s="135"/>
      <c r="K420" s="236"/>
      <c r="L420" s="236"/>
      <c r="M420" s="237"/>
      <c r="N420" s="238"/>
      <c r="O420" s="144"/>
      <c r="P420" s="197"/>
      <c r="Q420" s="304"/>
      <c r="R420" s="194"/>
      <c r="S420" s="11"/>
      <c r="T420" s="239"/>
      <c r="U420" s="136"/>
      <c r="V420" s="240"/>
      <c r="W420" s="142"/>
      <c r="X420" s="137"/>
      <c r="Y420" s="145"/>
      <c r="Z420" s="189"/>
      <c r="AA420" s="187"/>
      <c r="AB420" s="319"/>
      <c r="AC420" s="202">
        <f t="shared" si="36"/>
        <v>0</v>
      </c>
      <c r="AF420" s="153">
        <f t="shared" si="37"/>
        <v>0</v>
      </c>
      <c r="AN420" s="124">
        <f t="shared" si="38"/>
        <v>0</v>
      </c>
      <c r="AS420">
        <f t="shared" si="39"/>
        <v>0</v>
      </c>
      <c r="AT420" s="166">
        <f t="shared" si="40"/>
        <v>672707</v>
      </c>
      <c r="AU420" s="353">
        <f t="shared" si="35"/>
        <v>0</v>
      </c>
      <c r="AV420" s="18"/>
    </row>
    <row r="421" spans="2:48">
      <c r="B421" s="11"/>
      <c r="C421" s="310"/>
      <c r="D421" s="134"/>
      <c r="E421" s="132"/>
      <c r="F421" s="235"/>
      <c r="G421" s="132"/>
      <c r="H421" s="133"/>
      <c r="I421" s="133"/>
      <c r="J421" s="135"/>
      <c r="K421" s="236"/>
      <c r="L421" s="236"/>
      <c r="M421" s="237"/>
      <c r="N421" s="238"/>
      <c r="O421" s="144"/>
      <c r="P421" s="197"/>
      <c r="Q421" s="304"/>
      <c r="R421" s="194"/>
      <c r="S421" s="11"/>
      <c r="T421" s="239"/>
      <c r="U421" s="136"/>
      <c r="V421" s="240"/>
      <c r="W421" s="142"/>
      <c r="X421" s="137"/>
      <c r="Y421" s="145"/>
      <c r="Z421" s="189"/>
      <c r="AA421" s="187"/>
      <c r="AB421" s="319"/>
      <c r="AC421" s="202">
        <f t="shared" si="36"/>
        <v>0</v>
      </c>
      <c r="AF421" s="153">
        <f t="shared" si="37"/>
        <v>0</v>
      </c>
      <c r="AN421" s="124">
        <f t="shared" si="38"/>
        <v>0</v>
      </c>
      <c r="AS421">
        <f t="shared" si="39"/>
        <v>0</v>
      </c>
      <c r="AT421" s="166">
        <f t="shared" si="40"/>
        <v>672707</v>
      </c>
      <c r="AU421" s="353">
        <f t="shared" si="35"/>
        <v>0</v>
      </c>
      <c r="AV421" s="18"/>
    </row>
    <row r="422" spans="2:48">
      <c r="B422" s="11"/>
      <c r="C422" s="310"/>
      <c r="D422" s="134"/>
      <c r="E422" s="132"/>
      <c r="F422" s="235"/>
      <c r="G422" s="132"/>
      <c r="H422" s="133"/>
      <c r="I422" s="133"/>
      <c r="J422" s="135"/>
      <c r="K422" s="236"/>
      <c r="L422" s="236"/>
      <c r="M422" s="237"/>
      <c r="N422" s="238"/>
      <c r="O422" s="144"/>
      <c r="P422" s="197"/>
      <c r="Q422" s="304"/>
      <c r="R422" s="194"/>
      <c r="S422" s="11"/>
      <c r="T422" s="239"/>
      <c r="U422" s="136"/>
      <c r="V422" s="240"/>
      <c r="W422" s="142"/>
      <c r="X422" s="137"/>
      <c r="Y422" s="145"/>
      <c r="Z422" s="189"/>
      <c r="AA422" s="187"/>
      <c r="AB422" s="319"/>
      <c r="AC422" s="202">
        <f t="shared" si="36"/>
        <v>0</v>
      </c>
      <c r="AF422" s="153">
        <f t="shared" si="37"/>
        <v>0</v>
      </c>
      <c r="AN422" s="124">
        <f t="shared" si="38"/>
        <v>0</v>
      </c>
      <c r="AS422">
        <f t="shared" si="39"/>
        <v>0</v>
      </c>
      <c r="AT422" s="166">
        <f t="shared" si="40"/>
        <v>672707</v>
      </c>
      <c r="AU422" s="353">
        <f t="shared" si="35"/>
        <v>0</v>
      </c>
      <c r="AV422" s="18"/>
    </row>
    <row r="423" spans="2:48">
      <c r="B423" s="11"/>
      <c r="C423" s="310"/>
      <c r="D423" s="134"/>
      <c r="E423" s="132"/>
      <c r="F423" s="235"/>
      <c r="G423" s="132"/>
      <c r="H423" s="133"/>
      <c r="I423" s="133"/>
      <c r="J423" s="135"/>
      <c r="K423" s="236"/>
      <c r="L423" s="236"/>
      <c r="M423" s="237"/>
      <c r="N423" s="238"/>
      <c r="O423" s="144"/>
      <c r="P423" s="197"/>
      <c r="Q423" s="304"/>
      <c r="R423" s="194"/>
      <c r="S423" s="11"/>
      <c r="T423" s="239"/>
      <c r="U423" s="136"/>
      <c r="V423" s="240"/>
      <c r="W423" s="142"/>
      <c r="X423" s="137"/>
      <c r="Y423" s="145"/>
      <c r="Z423" s="189"/>
      <c r="AA423" s="187"/>
      <c r="AB423" s="319"/>
      <c r="AC423" s="202">
        <f t="shared" si="36"/>
        <v>0</v>
      </c>
      <c r="AF423" s="153">
        <f t="shared" si="37"/>
        <v>0</v>
      </c>
      <c r="AN423" s="124">
        <f t="shared" si="38"/>
        <v>0</v>
      </c>
      <c r="AS423">
        <f t="shared" si="39"/>
        <v>0</v>
      </c>
      <c r="AT423" s="166">
        <f t="shared" si="40"/>
        <v>672707</v>
      </c>
      <c r="AU423" s="353">
        <f t="shared" si="35"/>
        <v>0</v>
      </c>
      <c r="AV423" s="18"/>
    </row>
    <row r="424" spans="2:48">
      <c r="B424" s="11"/>
      <c r="C424" s="310"/>
      <c r="D424" s="134"/>
      <c r="E424" s="132"/>
      <c r="F424" s="235"/>
      <c r="G424" s="132"/>
      <c r="H424" s="133"/>
      <c r="I424" s="133"/>
      <c r="J424" s="135"/>
      <c r="K424" s="236"/>
      <c r="L424" s="236"/>
      <c r="M424" s="237"/>
      <c r="N424" s="238"/>
      <c r="O424" s="144"/>
      <c r="P424" s="197"/>
      <c r="Q424" s="304"/>
      <c r="R424" s="194"/>
      <c r="S424" s="11"/>
      <c r="T424" s="239"/>
      <c r="U424" s="136"/>
      <c r="V424" s="240"/>
      <c r="W424" s="142"/>
      <c r="X424" s="137"/>
      <c r="Y424" s="145"/>
      <c r="Z424" s="189"/>
      <c r="AA424" s="187"/>
      <c r="AB424" s="319"/>
      <c r="AC424" s="202">
        <f t="shared" si="36"/>
        <v>0</v>
      </c>
      <c r="AF424" s="153">
        <f t="shared" si="37"/>
        <v>0</v>
      </c>
      <c r="AN424" s="124">
        <f t="shared" si="38"/>
        <v>0</v>
      </c>
      <c r="AS424">
        <f t="shared" si="39"/>
        <v>0</v>
      </c>
      <c r="AT424" s="166">
        <f t="shared" si="40"/>
        <v>672707</v>
      </c>
      <c r="AU424" s="353">
        <f t="shared" si="35"/>
        <v>0</v>
      </c>
      <c r="AV424" s="18"/>
    </row>
    <row r="425" spans="2:48">
      <c r="B425" s="11"/>
      <c r="C425" s="310"/>
      <c r="D425" s="134"/>
      <c r="E425" s="132"/>
      <c r="F425" s="235"/>
      <c r="G425" s="132"/>
      <c r="H425" s="133"/>
      <c r="I425" s="133"/>
      <c r="J425" s="135"/>
      <c r="K425" s="236"/>
      <c r="L425" s="236"/>
      <c r="M425" s="237"/>
      <c r="N425" s="238"/>
      <c r="O425" s="144"/>
      <c r="P425" s="197"/>
      <c r="Q425" s="304"/>
      <c r="R425" s="194"/>
      <c r="S425" s="11"/>
      <c r="T425" s="239"/>
      <c r="U425" s="136"/>
      <c r="V425" s="240"/>
      <c r="W425" s="142"/>
      <c r="X425" s="137"/>
      <c r="Y425" s="145"/>
      <c r="Z425" s="189"/>
      <c r="AA425" s="187"/>
      <c r="AB425" s="319"/>
      <c r="AC425" s="202">
        <f t="shared" si="36"/>
        <v>0</v>
      </c>
      <c r="AF425" s="153">
        <f t="shared" si="37"/>
        <v>0</v>
      </c>
      <c r="AN425" s="124">
        <f t="shared" si="38"/>
        <v>0</v>
      </c>
      <c r="AS425">
        <f t="shared" si="39"/>
        <v>0</v>
      </c>
      <c r="AT425" s="166">
        <f t="shared" si="40"/>
        <v>672707</v>
      </c>
      <c r="AU425" s="353">
        <f t="shared" ref="AU425:AU488" si="41">Y425</f>
        <v>0</v>
      </c>
      <c r="AV425" s="18"/>
    </row>
    <row r="426" spans="2:48">
      <c r="B426" s="11"/>
      <c r="C426" s="310"/>
      <c r="D426" s="134"/>
      <c r="E426" s="132"/>
      <c r="F426" s="235"/>
      <c r="G426" s="132"/>
      <c r="H426" s="133"/>
      <c r="I426" s="133"/>
      <c r="J426" s="135"/>
      <c r="K426" s="236"/>
      <c r="L426" s="236"/>
      <c r="M426" s="237"/>
      <c r="N426" s="238"/>
      <c r="O426" s="144"/>
      <c r="P426" s="197"/>
      <c r="Q426" s="304"/>
      <c r="R426" s="194"/>
      <c r="S426" s="11"/>
      <c r="T426" s="239"/>
      <c r="U426" s="136"/>
      <c r="V426" s="240"/>
      <c r="W426" s="142"/>
      <c r="X426" s="137"/>
      <c r="Y426" s="145"/>
      <c r="Z426" s="189"/>
      <c r="AA426" s="187"/>
      <c r="AB426" s="319"/>
      <c r="AC426" s="202">
        <f t="shared" si="36"/>
        <v>0</v>
      </c>
      <c r="AF426" s="153">
        <f t="shared" si="37"/>
        <v>0</v>
      </c>
      <c r="AN426" s="124">
        <f t="shared" si="38"/>
        <v>0</v>
      </c>
      <c r="AS426">
        <f t="shared" si="39"/>
        <v>0</v>
      </c>
      <c r="AT426" s="166">
        <f t="shared" si="40"/>
        <v>672707</v>
      </c>
      <c r="AU426" s="353">
        <f t="shared" si="41"/>
        <v>0</v>
      </c>
      <c r="AV426" s="18"/>
    </row>
    <row r="427" spans="2:48">
      <c r="B427" s="11"/>
      <c r="C427" s="310"/>
      <c r="D427" s="134"/>
      <c r="E427" s="132"/>
      <c r="F427" s="235"/>
      <c r="G427" s="132"/>
      <c r="H427" s="133"/>
      <c r="I427" s="133"/>
      <c r="J427" s="135"/>
      <c r="K427" s="236"/>
      <c r="L427" s="236"/>
      <c r="M427" s="237"/>
      <c r="N427" s="238"/>
      <c r="O427" s="144"/>
      <c r="P427" s="197"/>
      <c r="Q427" s="304"/>
      <c r="R427" s="194"/>
      <c r="S427" s="11"/>
      <c r="T427" s="239"/>
      <c r="U427" s="136"/>
      <c r="V427" s="240"/>
      <c r="W427" s="142"/>
      <c r="X427" s="137"/>
      <c r="Y427" s="145"/>
      <c r="Z427" s="189"/>
      <c r="AA427" s="187"/>
      <c r="AB427" s="319"/>
      <c r="AC427" s="202">
        <f t="shared" si="36"/>
        <v>0</v>
      </c>
      <c r="AF427" s="153">
        <f t="shared" si="37"/>
        <v>0</v>
      </c>
      <c r="AN427" s="124">
        <f t="shared" si="38"/>
        <v>0</v>
      </c>
      <c r="AS427">
        <f t="shared" si="39"/>
        <v>0</v>
      </c>
      <c r="AT427" s="166">
        <f t="shared" si="40"/>
        <v>672707</v>
      </c>
      <c r="AU427" s="353">
        <f t="shared" si="41"/>
        <v>0</v>
      </c>
      <c r="AV427" s="18"/>
    </row>
    <row r="428" spans="2:48">
      <c r="B428" s="11"/>
      <c r="C428" s="310"/>
      <c r="D428" s="134"/>
      <c r="E428" s="132"/>
      <c r="F428" s="235"/>
      <c r="G428" s="132"/>
      <c r="H428" s="133"/>
      <c r="I428" s="133"/>
      <c r="J428" s="135"/>
      <c r="K428" s="236"/>
      <c r="L428" s="236"/>
      <c r="M428" s="237"/>
      <c r="N428" s="238"/>
      <c r="O428" s="144"/>
      <c r="P428" s="197"/>
      <c r="Q428" s="304"/>
      <c r="R428" s="194"/>
      <c r="S428" s="11"/>
      <c r="T428" s="239"/>
      <c r="U428" s="136"/>
      <c r="V428" s="240"/>
      <c r="W428" s="142"/>
      <c r="X428" s="137"/>
      <c r="Y428" s="145"/>
      <c r="Z428" s="189"/>
      <c r="AA428" s="187"/>
      <c r="AB428" s="319"/>
      <c r="AC428" s="202">
        <f t="shared" si="36"/>
        <v>0</v>
      </c>
      <c r="AF428" s="153">
        <f t="shared" si="37"/>
        <v>0</v>
      </c>
      <c r="AN428" s="124">
        <f t="shared" si="38"/>
        <v>0</v>
      </c>
      <c r="AS428">
        <f t="shared" si="39"/>
        <v>0</v>
      </c>
      <c r="AT428" s="166">
        <f t="shared" si="40"/>
        <v>672707</v>
      </c>
      <c r="AU428" s="353">
        <f t="shared" si="41"/>
        <v>0</v>
      </c>
      <c r="AV428" s="18"/>
    </row>
    <row r="429" spans="2:48">
      <c r="B429" s="11"/>
      <c r="C429" s="310"/>
      <c r="D429" s="134"/>
      <c r="E429" s="132"/>
      <c r="F429" s="235"/>
      <c r="G429" s="132"/>
      <c r="H429" s="133"/>
      <c r="I429" s="133"/>
      <c r="J429" s="135"/>
      <c r="K429" s="236"/>
      <c r="L429" s="236"/>
      <c r="M429" s="237"/>
      <c r="N429" s="238"/>
      <c r="O429" s="144"/>
      <c r="P429" s="197"/>
      <c r="Q429" s="304"/>
      <c r="R429" s="194"/>
      <c r="S429" s="11"/>
      <c r="T429" s="239"/>
      <c r="U429" s="136"/>
      <c r="V429" s="240"/>
      <c r="W429" s="142"/>
      <c r="X429" s="137"/>
      <c r="Y429" s="145"/>
      <c r="Z429" s="189"/>
      <c r="AA429" s="187"/>
      <c r="AB429" s="319"/>
      <c r="AC429" s="202">
        <f t="shared" si="36"/>
        <v>0</v>
      </c>
      <c r="AF429" s="153">
        <f t="shared" si="37"/>
        <v>0</v>
      </c>
      <c r="AN429" s="124">
        <f t="shared" si="38"/>
        <v>0</v>
      </c>
      <c r="AS429">
        <f t="shared" si="39"/>
        <v>0</v>
      </c>
      <c r="AT429" s="166">
        <f t="shared" si="40"/>
        <v>672707</v>
      </c>
      <c r="AU429" s="353">
        <f t="shared" si="41"/>
        <v>0</v>
      </c>
      <c r="AV429" s="18"/>
    </row>
    <row r="430" spans="2:48">
      <c r="B430" s="11"/>
      <c r="C430" s="310"/>
      <c r="D430" s="134"/>
      <c r="E430" s="132"/>
      <c r="F430" s="235"/>
      <c r="G430" s="132"/>
      <c r="H430" s="133"/>
      <c r="I430" s="133"/>
      <c r="J430" s="135"/>
      <c r="K430" s="236"/>
      <c r="L430" s="236"/>
      <c r="M430" s="237"/>
      <c r="N430" s="238"/>
      <c r="O430" s="144"/>
      <c r="P430" s="197"/>
      <c r="Q430" s="304"/>
      <c r="R430" s="194"/>
      <c r="S430" s="11"/>
      <c r="T430" s="239"/>
      <c r="U430" s="136"/>
      <c r="V430" s="240"/>
      <c r="W430" s="142"/>
      <c r="X430" s="137"/>
      <c r="Y430" s="145"/>
      <c r="Z430" s="189"/>
      <c r="AA430" s="187"/>
      <c r="AB430" s="319"/>
      <c r="AC430" s="202">
        <f t="shared" si="36"/>
        <v>0</v>
      </c>
      <c r="AF430" s="153">
        <f t="shared" si="37"/>
        <v>0</v>
      </c>
      <c r="AN430" s="124">
        <f t="shared" si="38"/>
        <v>0</v>
      </c>
      <c r="AS430">
        <f t="shared" si="39"/>
        <v>0</v>
      </c>
      <c r="AT430" s="166">
        <f t="shared" si="40"/>
        <v>672707</v>
      </c>
      <c r="AU430" s="353">
        <f t="shared" si="41"/>
        <v>0</v>
      </c>
      <c r="AV430" s="18"/>
    </row>
    <row r="431" spans="2:48">
      <c r="B431" s="11"/>
      <c r="C431" s="310"/>
      <c r="D431" s="134"/>
      <c r="E431" s="132"/>
      <c r="F431" s="235"/>
      <c r="G431" s="132"/>
      <c r="H431" s="133"/>
      <c r="I431" s="133"/>
      <c r="J431" s="135"/>
      <c r="K431" s="236"/>
      <c r="L431" s="236"/>
      <c r="M431" s="237"/>
      <c r="N431" s="238"/>
      <c r="O431" s="144"/>
      <c r="P431" s="197"/>
      <c r="Q431" s="304"/>
      <c r="R431" s="194"/>
      <c r="S431" s="11"/>
      <c r="T431" s="239"/>
      <c r="U431" s="136"/>
      <c r="V431" s="240"/>
      <c r="W431" s="142"/>
      <c r="X431" s="137"/>
      <c r="Y431" s="145"/>
      <c r="Z431" s="189"/>
      <c r="AA431" s="187"/>
      <c r="AB431" s="319"/>
      <c r="AC431" s="202">
        <f t="shared" si="36"/>
        <v>0</v>
      </c>
      <c r="AF431" s="153">
        <f t="shared" si="37"/>
        <v>0</v>
      </c>
      <c r="AN431" s="124">
        <f t="shared" si="38"/>
        <v>0</v>
      </c>
      <c r="AS431">
        <f t="shared" si="39"/>
        <v>0</v>
      </c>
      <c r="AT431" s="166">
        <f t="shared" si="40"/>
        <v>672707</v>
      </c>
      <c r="AU431" s="353">
        <f t="shared" si="41"/>
        <v>0</v>
      </c>
      <c r="AV431" s="18"/>
    </row>
    <row r="432" spans="2:48">
      <c r="B432" s="11"/>
      <c r="C432" s="310"/>
      <c r="D432" s="134"/>
      <c r="E432" s="132"/>
      <c r="F432" s="235"/>
      <c r="G432" s="132"/>
      <c r="H432" s="133"/>
      <c r="I432" s="133"/>
      <c r="J432" s="135"/>
      <c r="K432" s="236"/>
      <c r="L432" s="236"/>
      <c r="M432" s="237"/>
      <c r="N432" s="238"/>
      <c r="O432" s="144"/>
      <c r="P432" s="197"/>
      <c r="Q432" s="304"/>
      <c r="R432" s="194"/>
      <c r="S432" s="11"/>
      <c r="T432" s="239"/>
      <c r="U432" s="136"/>
      <c r="V432" s="240"/>
      <c r="W432" s="142"/>
      <c r="X432" s="137"/>
      <c r="Y432" s="145"/>
      <c r="Z432" s="189"/>
      <c r="AA432" s="187"/>
      <c r="AB432" s="319"/>
      <c r="AC432" s="202">
        <f t="shared" si="36"/>
        <v>0</v>
      </c>
      <c r="AF432" s="153">
        <f t="shared" si="37"/>
        <v>0</v>
      </c>
      <c r="AN432" s="124">
        <f t="shared" si="38"/>
        <v>0</v>
      </c>
      <c r="AS432">
        <f t="shared" si="39"/>
        <v>0</v>
      </c>
      <c r="AT432" s="166">
        <f t="shared" si="40"/>
        <v>672707</v>
      </c>
      <c r="AU432" s="353">
        <f t="shared" si="41"/>
        <v>0</v>
      </c>
      <c r="AV432" s="18"/>
    </row>
    <row r="433" spans="2:48">
      <c r="B433" s="11"/>
      <c r="C433" s="310"/>
      <c r="D433" s="134"/>
      <c r="E433" s="132"/>
      <c r="F433" s="235"/>
      <c r="G433" s="132"/>
      <c r="H433" s="133"/>
      <c r="I433" s="133"/>
      <c r="J433" s="135"/>
      <c r="K433" s="236"/>
      <c r="L433" s="236"/>
      <c r="M433" s="237"/>
      <c r="N433" s="238"/>
      <c r="O433" s="144"/>
      <c r="P433" s="197"/>
      <c r="Q433" s="304"/>
      <c r="R433" s="194"/>
      <c r="S433" s="11"/>
      <c r="T433" s="239"/>
      <c r="U433" s="136"/>
      <c r="V433" s="240"/>
      <c r="W433" s="142"/>
      <c r="X433" s="137"/>
      <c r="Y433" s="145"/>
      <c r="Z433" s="189"/>
      <c r="AA433" s="187"/>
      <c r="AB433" s="319"/>
      <c r="AC433" s="202">
        <f t="shared" si="36"/>
        <v>0</v>
      </c>
      <c r="AF433" s="153">
        <f t="shared" si="37"/>
        <v>0</v>
      </c>
      <c r="AN433" s="124">
        <f t="shared" si="38"/>
        <v>0</v>
      </c>
      <c r="AS433">
        <f t="shared" si="39"/>
        <v>0</v>
      </c>
      <c r="AT433" s="166">
        <f t="shared" si="40"/>
        <v>672707</v>
      </c>
      <c r="AU433" s="353">
        <f t="shared" si="41"/>
        <v>0</v>
      </c>
      <c r="AV433" s="18"/>
    </row>
    <row r="434" spans="2:48">
      <c r="B434" s="11"/>
      <c r="C434" s="310"/>
      <c r="D434" s="134"/>
      <c r="E434" s="132"/>
      <c r="F434" s="235"/>
      <c r="G434" s="132"/>
      <c r="H434" s="133"/>
      <c r="I434" s="133"/>
      <c r="J434" s="135"/>
      <c r="K434" s="236"/>
      <c r="L434" s="236"/>
      <c r="M434" s="237"/>
      <c r="N434" s="238"/>
      <c r="O434" s="144"/>
      <c r="P434" s="197"/>
      <c r="Q434" s="304"/>
      <c r="R434" s="194"/>
      <c r="S434" s="11"/>
      <c r="T434" s="239"/>
      <c r="U434" s="136"/>
      <c r="V434" s="240"/>
      <c r="W434" s="142"/>
      <c r="X434" s="137"/>
      <c r="Y434" s="145"/>
      <c r="Z434" s="189"/>
      <c r="AA434" s="187"/>
      <c r="AB434" s="319"/>
      <c r="AC434" s="202">
        <f t="shared" si="36"/>
        <v>0</v>
      </c>
      <c r="AF434" s="153">
        <f t="shared" si="37"/>
        <v>0</v>
      </c>
      <c r="AN434" s="124">
        <f t="shared" si="38"/>
        <v>0</v>
      </c>
      <c r="AS434">
        <f t="shared" si="39"/>
        <v>0</v>
      </c>
      <c r="AT434" s="166">
        <f t="shared" si="40"/>
        <v>672707</v>
      </c>
      <c r="AU434" s="353">
        <f t="shared" si="41"/>
        <v>0</v>
      </c>
      <c r="AV434" s="18"/>
    </row>
    <row r="435" spans="2:48">
      <c r="B435" s="11"/>
      <c r="C435" s="310"/>
      <c r="D435" s="134"/>
      <c r="E435" s="132"/>
      <c r="F435" s="235"/>
      <c r="G435" s="132"/>
      <c r="H435" s="133"/>
      <c r="I435" s="133"/>
      <c r="J435" s="135"/>
      <c r="K435" s="236"/>
      <c r="L435" s="236"/>
      <c r="M435" s="237"/>
      <c r="N435" s="238"/>
      <c r="O435" s="144"/>
      <c r="P435" s="197"/>
      <c r="Q435" s="304"/>
      <c r="R435" s="194"/>
      <c r="S435" s="11"/>
      <c r="T435" s="239"/>
      <c r="U435" s="136"/>
      <c r="V435" s="240"/>
      <c r="W435" s="142"/>
      <c r="X435" s="137"/>
      <c r="Y435" s="145"/>
      <c r="Z435" s="189"/>
      <c r="AA435" s="187"/>
      <c r="AB435" s="319"/>
      <c r="AC435" s="202">
        <f t="shared" si="36"/>
        <v>0</v>
      </c>
      <c r="AF435" s="153">
        <f t="shared" si="37"/>
        <v>0</v>
      </c>
      <c r="AN435" s="124">
        <f t="shared" si="38"/>
        <v>0</v>
      </c>
      <c r="AS435">
        <f t="shared" si="39"/>
        <v>0</v>
      </c>
      <c r="AT435" s="166">
        <f t="shared" si="40"/>
        <v>672707</v>
      </c>
      <c r="AU435" s="353">
        <f t="shared" si="41"/>
        <v>0</v>
      </c>
      <c r="AV435" s="18"/>
    </row>
    <row r="436" spans="2:48">
      <c r="B436" s="11"/>
      <c r="C436" s="310"/>
      <c r="D436" s="134"/>
      <c r="E436" s="132"/>
      <c r="F436" s="235"/>
      <c r="G436" s="132"/>
      <c r="H436" s="133"/>
      <c r="I436" s="133"/>
      <c r="J436" s="135"/>
      <c r="K436" s="236"/>
      <c r="L436" s="236"/>
      <c r="M436" s="237"/>
      <c r="N436" s="238"/>
      <c r="O436" s="144"/>
      <c r="P436" s="197"/>
      <c r="Q436" s="304"/>
      <c r="R436" s="194"/>
      <c r="S436" s="11"/>
      <c r="T436" s="239"/>
      <c r="U436" s="136"/>
      <c r="V436" s="240"/>
      <c r="W436" s="142"/>
      <c r="X436" s="137"/>
      <c r="Y436" s="145"/>
      <c r="Z436" s="189"/>
      <c r="AA436" s="187"/>
      <c r="AB436" s="319"/>
      <c r="AC436" s="202">
        <f t="shared" si="36"/>
        <v>0</v>
      </c>
      <c r="AF436" s="153">
        <f t="shared" si="37"/>
        <v>0</v>
      </c>
      <c r="AN436" s="124">
        <f t="shared" si="38"/>
        <v>0</v>
      </c>
      <c r="AS436">
        <f t="shared" si="39"/>
        <v>0</v>
      </c>
      <c r="AT436" s="166">
        <f t="shared" si="40"/>
        <v>672707</v>
      </c>
      <c r="AU436" s="353">
        <f t="shared" si="41"/>
        <v>0</v>
      </c>
      <c r="AV436" s="18"/>
    </row>
    <row r="437" spans="2:48">
      <c r="B437" s="11"/>
      <c r="C437" s="310"/>
      <c r="D437" s="134"/>
      <c r="E437" s="132"/>
      <c r="F437" s="235"/>
      <c r="G437" s="132"/>
      <c r="H437" s="133"/>
      <c r="I437" s="133"/>
      <c r="J437" s="135"/>
      <c r="K437" s="236"/>
      <c r="L437" s="236"/>
      <c r="M437" s="237"/>
      <c r="N437" s="238"/>
      <c r="O437" s="144"/>
      <c r="P437" s="197"/>
      <c r="Q437" s="304"/>
      <c r="R437" s="194"/>
      <c r="S437" s="11"/>
      <c r="T437" s="239"/>
      <c r="U437" s="136"/>
      <c r="V437" s="240"/>
      <c r="W437" s="142"/>
      <c r="X437" s="137"/>
      <c r="Y437" s="145"/>
      <c r="Z437" s="189"/>
      <c r="AA437" s="187"/>
      <c r="AB437" s="319"/>
      <c r="AC437" s="202">
        <f t="shared" si="36"/>
        <v>0</v>
      </c>
      <c r="AF437" s="153">
        <f t="shared" si="37"/>
        <v>0</v>
      </c>
      <c r="AN437" s="124">
        <f t="shared" si="38"/>
        <v>0</v>
      </c>
      <c r="AS437">
        <f t="shared" si="39"/>
        <v>0</v>
      </c>
      <c r="AT437" s="166">
        <f t="shared" si="40"/>
        <v>672707</v>
      </c>
      <c r="AU437" s="353">
        <f t="shared" si="41"/>
        <v>0</v>
      </c>
      <c r="AV437" s="18"/>
    </row>
    <row r="438" spans="2:48">
      <c r="B438" s="11"/>
      <c r="C438" s="310"/>
      <c r="D438" s="134"/>
      <c r="E438" s="132"/>
      <c r="F438" s="235"/>
      <c r="G438" s="132"/>
      <c r="H438" s="133"/>
      <c r="I438" s="133"/>
      <c r="J438" s="135"/>
      <c r="K438" s="236"/>
      <c r="L438" s="236"/>
      <c r="M438" s="237"/>
      <c r="N438" s="238"/>
      <c r="O438" s="144"/>
      <c r="P438" s="197"/>
      <c r="Q438" s="304"/>
      <c r="R438" s="194"/>
      <c r="S438" s="11"/>
      <c r="T438" s="239"/>
      <c r="U438" s="136"/>
      <c r="V438" s="240"/>
      <c r="W438" s="142"/>
      <c r="X438" s="137"/>
      <c r="Y438" s="145"/>
      <c r="Z438" s="189"/>
      <c r="AA438" s="187"/>
      <c r="AB438" s="319"/>
      <c r="AC438" s="202">
        <f t="shared" si="36"/>
        <v>0</v>
      </c>
      <c r="AF438" s="153">
        <f t="shared" si="37"/>
        <v>0</v>
      </c>
      <c r="AN438" s="124">
        <f t="shared" si="38"/>
        <v>0</v>
      </c>
      <c r="AS438">
        <f t="shared" si="39"/>
        <v>0</v>
      </c>
      <c r="AT438" s="166">
        <f t="shared" si="40"/>
        <v>672707</v>
      </c>
      <c r="AU438" s="353">
        <f t="shared" si="41"/>
        <v>0</v>
      </c>
      <c r="AV438" s="18"/>
    </row>
    <row r="439" spans="2:48">
      <c r="B439" s="11"/>
      <c r="C439" s="310"/>
      <c r="D439" s="134"/>
      <c r="E439" s="132"/>
      <c r="F439" s="235"/>
      <c r="G439" s="132"/>
      <c r="H439" s="133"/>
      <c r="I439" s="133"/>
      <c r="J439" s="135"/>
      <c r="K439" s="236"/>
      <c r="L439" s="236"/>
      <c r="M439" s="237"/>
      <c r="N439" s="238"/>
      <c r="O439" s="144"/>
      <c r="P439" s="197"/>
      <c r="Q439" s="304"/>
      <c r="R439" s="194"/>
      <c r="S439" s="11"/>
      <c r="T439" s="239"/>
      <c r="U439" s="136"/>
      <c r="V439" s="240"/>
      <c r="W439" s="142"/>
      <c r="X439" s="137"/>
      <c r="Y439" s="145"/>
      <c r="Z439" s="189"/>
      <c r="AA439" s="187"/>
      <c r="AB439" s="319"/>
      <c r="AC439" s="202">
        <f t="shared" si="36"/>
        <v>0</v>
      </c>
      <c r="AF439" s="153">
        <f t="shared" si="37"/>
        <v>0</v>
      </c>
      <c r="AN439" s="124">
        <f t="shared" si="38"/>
        <v>0</v>
      </c>
      <c r="AS439">
        <f t="shared" si="39"/>
        <v>0</v>
      </c>
      <c r="AT439" s="166">
        <f t="shared" si="40"/>
        <v>672707</v>
      </c>
      <c r="AU439" s="353">
        <f t="shared" si="41"/>
        <v>0</v>
      </c>
      <c r="AV439" s="18"/>
    </row>
    <row r="440" spans="2:48">
      <c r="B440" s="11"/>
      <c r="C440" s="310"/>
      <c r="D440" s="134"/>
      <c r="E440" s="132"/>
      <c r="F440" s="235"/>
      <c r="G440" s="132"/>
      <c r="H440" s="133"/>
      <c r="I440" s="133"/>
      <c r="J440" s="135"/>
      <c r="K440" s="236"/>
      <c r="L440" s="236"/>
      <c r="M440" s="237"/>
      <c r="N440" s="238"/>
      <c r="O440" s="144"/>
      <c r="P440" s="197"/>
      <c r="Q440" s="304"/>
      <c r="R440" s="194"/>
      <c r="S440" s="11"/>
      <c r="T440" s="239"/>
      <c r="U440" s="136"/>
      <c r="V440" s="240"/>
      <c r="W440" s="142"/>
      <c r="X440" s="137"/>
      <c r="Y440" s="145"/>
      <c r="Z440" s="189"/>
      <c r="AA440" s="187"/>
      <c r="AB440" s="319"/>
      <c r="AC440" s="202">
        <f t="shared" si="36"/>
        <v>0</v>
      </c>
      <c r="AF440" s="153">
        <f t="shared" si="37"/>
        <v>0</v>
      </c>
      <c r="AN440" s="124">
        <f t="shared" si="38"/>
        <v>0</v>
      </c>
      <c r="AS440">
        <f t="shared" si="39"/>
        <v>0</v>
      </c>
      <c r="AT440" s="166">
        <f t="shared" si="40"/>
        <v>672707</v>
      </c>
      <c r="AU440" s="353">
        <f t="shared" si="41"/>
        <v>0</v>
      </c>
      <c r="AV440" s="18"/>
    </row>
    <row r="441" spans="2:48">
      <c r="B441" s="11"/>
      <c r="C441" s="310"/>
      <c r="D441" s="134"/>
      <c r="E441" s="132"/>
      <c r="F441" s="235"/>
      <c r="G441" s="132"/>
      <c r="H441" s="133"/>
      <c r="I441" s="133"/>
      <c r="J441" s="135"/>
      <c r="K441" s="236"/>
      <c r="L441" s="236"/>
      <c r="M441" s="237"/>
      <c r="N441" s="238"/>
      <c r="O441" s="144"/>
      <c r="P441" s="197"/>
      <c r="Q441" s="304"/>
      <c r="R441" s="194"/>
      <c r="S441" s="11"/>
      <c r="T441" s="239"/>
      <c r="U441" s="136"/>
      <c r="V441" s="240"/>
      <c r="W441" s="142"/>
      <c r="X441" s="137"/>
      <c r="Y441" s="145"/>
      <c r="Z441" s="189"/>
      <c r="AA441" s="187"/>
      <c r="AB441" s="319"/>
      <c r="AC441" s="202">
        <f t="shared" si="36"/>
        <v>0</v>
      </c>
      <c r="AF441" s="153">
        <f t="shared" si="37"/>
        <v>0</v>
      </c>
      <c r="AN441" s="124">
        <f t="shared" si="38"/>
        <v>0</v>
      </c>
      <c r="AS441">
        <f t="shared" si="39"/>
        <v>0</v>
      </c>
      <c r="AT441" s="166">
        <f t="shared" si="40"/>
        <v>672707</v>
      </c>
      <c r="AU441" s="353">
        <f t="shared" si="41"/>
        <v>0</v>
      </c>
      <c r="AV441" s="18"/>
    </row>
    <row r="442" spans="2:48">
      <c r="B442" s="11"/>
      <c r="C442" s="310"/>
      <c r="D442" s="134"/>
      <c r="E442" s="132"/>
      <c r="F442" s="235"/>
      <c r="G442" s="132"/>
      <c r="H442" s="133"/>
      <c r="I442" s="133"/>
      <c r="J442" s="135"/>
      <c r="K442" s="236"/>
      <c r="L442" s="236"/>
      <c r="M442" s="237"/>
      <c r="N442" s="238"/>
      <c r="O442" s="144"/>
      <c r="P442" s="197"/>
      <c r="Q442" s="304"/>
      <c r="R442" s="194"/>
      <c r="S442" s="11"/>
      <c r="T442" s="239"/>
      <c r="U442" s="136"/>
      <c r="V442" s="240"/>
      <c r="W442" s="142"/>
      <c r="X442" s="137"/>
      <c r="Y442" s="145"/>
      <c r="Z442" s="189"/>
      <c r="AA442" s="187"/>
      <c r="AB442" s="319"/>
      <c r="AC442" s="202">
        <f t="shared" si="36"/>
        <v>0</v>
      </c>
      <c r="AF442" s="153">
        <f t="shared" si="37"/>
        <v>0</v>
      </c>
      <c r="AN442" s="124">
        <f t="shared" si="38"/>
        <v>0</v>
      </c>
      <c r="AS442">
        <f t="shared" si="39"/>
        <v>0</v>
      </c>
      <c r="AT442" s="166">
        <f t="shared" si="40"/>
        <v>672707</v>
      </c>
      <c r="AU442" s="353">
        <f t="shared" si="41"/>
        <v>0</v>
      </c>
      <c r="AV442" s="18"/>
    </row>
    <row r="443" spans="2:48">
      <c r="B443" s="11"/>
      <c r="C443" s="310"/>
      <c r="D443" s="134"/>
      <c r="E443" s="132"/>
      <c r="F443" s="235"/>
      <c r="G443" s="132"/>
      <c r="H443" s="133"/>
      <c r="I443" s="133"/>
      <c r="J443" s="135"/>
      <c r="K443" s="236"/>
      <c r="L443" s="236"/>
      <c r="M443" s="237"/>
      <c r="N443" s="238"/>
      <c r="O443" s="144"/>
      <c r="P443" s="197"/>
      <c r="Q443" s="304"/>
      <c r="R443" s="194"/>
      <c r="S443" s="11"/>
      <c r="T443" s="239"/>
      <c r="U443" s="136"/>
      <c r="V443" s="240"/>
      <c r="W443" s="142"/>
      <c r="X443" s="137"/>
      <c r="Y443" s="145"/>
      <c r="Z443" s="189"/>
      <c r="AA443" s="187"/>
      <c r="AB443" s="319"/>
      <c r="AC443" s="202">
        <f t="shared" si="36"/>
        <v>0</v>
      </c>
      <c r="AF443" s="153">
        <f t="shared" si="37"/>
        <v>0</v>
      </c>
      <c r="AN443" s="124">
        <f t="shared" si="38"/>
        <v>0</v>
      </c>
      <c r="AS443">
        <f t="shared" si="39"/>
        <v>0</v>
      </c>
      <c r="AT443" s="166">
        <f t="shared" si="40"/>
        <v>672707</v>
      </c>
      <c r="AU443" s="353">
        <f t="shared" si="41"/>
        <v>0</v>
      </c>
      <c r="AV443" s="18"/>
    </row>
    <row r="444" spans="2:48">
      <c r="B444" s="11"/>
      <c r="C444" s="310"/>
      <c r="D444" s="134"/>
      <c r="E444" s="132"/>
      <c r="F444" s="235"/>
      <c r="G444" s="132"/>
      <c r="H444" s="133"/>
      <c r="I444" s="133"/>
      <c r="J444" s="135"/>
      <c r="K444" s="236"/>
      <c r="L444" s="236"/>
      <c r="M444" s="237"/>
      <c r="N444" s="238"/>
      <c r="O444" s="144"/>
      <c r="P444" s="197"/>
      <c r="Q444" s="304"/>
      <c r="R444" s="194"/>
      <c r="S444" s="11"/>
      <c r="T444" s="239"/>
      <c r="U444" s="136"/>
      <c r="V444" s="240"/>
      <c r="W444" s="142"/>
      <c r="X444" s="137"/>
      <c r="Y444" s="145"/>
      <c r="Z444" s="189"/>
      <c r="AA444" s="187"/>
      <c r="AB444" s="319"/>
      <c r="AC444" s="202">
        <f t="shared" si="36"/>
        <v>0</v>
      </c>
      <c r="AF444" s="153">
        <f t="shared" si="37"/>
        <v>0</v>
      </c>
      <c r="AN444" s="124">
        <f t="shared" si="38"/>
        <v>0</v>
      </c>
      <c r="AS444">
        <f t="shared" si="39"/>
        <v>0</v>
      </c>
      <c r="AT444" s="166">
        <f t="shared" si="40"/>
        <v>672707</v>
      </c>
      <c r="AU444" s="353">
        <f t="shared" si="41"/>
        <v>0</v>
      </c>
      <c r="AV444" s="18"/>
    </row>
    <row r="445" spans="2:48">
      <c r="B445" s="11"/>
      <c r="C445" s="310"/>
      <c r="D445" s="134"/>
      <c r="E445" s="132"/>
      <c r="F445" s="235"/>
      <c r="G445" s="132"/>
      <c r="H445" s="133"/>
      <c r="I445" s="133"/>
      <c r="J445" s="135"/>
      <c r="K445" s="236"/>
      <c r="L445" s="236"/>
      <c r="M445" s="237"/>
      <c r="N445" s="238"/>
      <c r="O445" s="144"/>
      <c r="P445" s="197"/>
      <c r="Q445" s="304"/>
      <c r="R445" s="194"/>
      <c r="S445" s="11"/>
      <c r="T445" s="239"/>
      <c r="U445" s="136"/>
      <c r="V445" s="240"/>
      <c r="W445" s="142"/>
      <c r="X445" s="137"/>
      <c r="Y445" s="145"/>
      <c r="Z445" s="189"/>
      <c r="AA445" s="187"/>
      <c r="AB445" s="319"/>
      <c r="AC445" s="202">
        <f t="shared" si="36"/>
        <v>0</v>
      </c>
      <c r="AF445" s="153">
        <f t="shared" si="37"/>
        <v>0</v>
      </c>
      <c r="AN445" s="124">
        <f t="shared" si="38"/>
        <v>0</v>
      </c>
      <c r="AS445">
        <f t="shared" si="39"/>
        <v>0</v>
      </c>
      <c r="AT445" s="166">
        <f t="shared" si="40"/>
        <v>672707</v>
      </c>
      <c r="AU445" s="353">
        <f t="shared" si="41"/>
        <v>0</v>
      </c>
      <c r="AV445" s="18"/>
    </row>
    <row r="446" spans="2:48">
      <c r="B446" s="11"/>
      <c r="C446" s="310"/>
      <c r="D446" s="134"/>
      <c r="E446" s="132"/>
      <c r="F446" s="235"/>
      <c r="G446" s="132"/>
      <c r="H446" s="133"/>
      <c r="I446" s="133"/>
      <c r="J446" s="135"/>
      <c r="K446" s="236"/>
      <c r="L446" s="236"/>
      <c r="M446" s="237"/>
      <c r="N446" s="238"/>
      <c r="O446" s="144"/>
      <c r="P446" s="197"/>
      <c r="Q446" s="304"/>
      <c r="R446" s="194"/>
      <c r="S446" s="11"/>
      <c r="T446" s="239"/>
      <c r="U446" s="136"/>
      <c r="V446" s="240"/>
      <c r="W446" s="142"/>
      <c r="X446" s="137"/>
      <c r="Y446" s="145"/>
      <c r="Z446" s="189"/>
      <c r="AA446" s="187"/>
      <c r="AB446" s="319"/>
      <c r="AC446" s="202">
        <f t="shared" si="36"/>
        <v>0</v>
      </c>
      <c r="AF446" s="153">
        <f t="shared" si="37"/>
        <v>0</v>
      </c>
      <c r="AN446" s="124">
        <f t="shared" si="38"/>
        <v>0</v>
      </c>
      <c r="AS446">
        <f t="shared" si="39"/>
        <v>0</v>
      </c>
      <c r="AT446" s="166">
        <f t="shared" si="40"/>
        <v>672707</v>
      </c>
      <c r="AU446" s="353">
        <f t="shared" si="41"/>
        <v>0</v>
      </c>
      <c r="AV446" s="18"/>
    </row>
    <row r="447" spans="2:48">
      <c r="B447" s="11"/>
      <c r="C447" s="310"/>
      <c r="D447" s="134"/>
      <c r="E447" s="132"/>
      <c r="F447" s="235"/>
      <c r="G447" s="132"/>
      <c r="H447" s="133"/>
      <c r="I447" s="133"/>
      <c r="J447" s="135"/>
      <c r="K447" s="236"/>
      <c r="L447" s="236"/>
      <c r="M447" s="237"/>
      <c r="N447" s="238"/>
      <c r="O447" s="144"/>
      <c r="P447" s="197"/>
      <c r="Q447" s="304"/>
      <c r="R447" s="194"/>
      <c r="S447" s="11"/>
      <c r="T447" s="239"/>
      <c r="U447" s="136"/>
      <c r="V447" s="240"/>
      <c r="W447" s="142"/>
      <c r="X447" s="137"/>
      <c r="Y447" s="145"/>
      <c r="Z447" s="189"/>
      <c r="AA447" s="187"/>
      <c r="AB447" s="319"/>
      <c r="AC447" s="202">
        <f t="shared" si="36"/>
        <v>0</v>
      </c>
      <c r="AF447" s="153">
        <f t="shared" si="37"/>
        <v>0</v>
      </c>
      <c r="AN447" s="124">
        <f t="shared" si="38"/>
        <v>0</v>
      </c>
      <c r="AS447">
        <f t="shared" si="39"/>
        <v>0</v>
      </c>
      <c r="AT447" s="166">
        <f t="shared" si="40"/>
        <v>672707</v>
      </c>
      <c r="AU447" s="353">
        <f t="shared" si="41"/>
        <v>0</v>
      </c>
      <c r="AV447" s="18"/>
    </row>
    <row r="448" spans="2:48">
      <c r="B448" s="11"/>
      <c r="C448" s="310"/>
      <c r="D448" s="134"/>
      <c r="E448" s="132"/>
      <c r="F448" s="235"/>
      <c r="G448" s="132"/>
      <c r="H448" s="133"/>
      <c r="I448" s="133"/>
      <c r="J448" s="135"/>
      <c r="K448" s="236"/>
      <c r="L448" s="236"/>
      <c r="M448" s="237"/>
      <c r="N448" s="238"/>
      <c r="O448" s="144"/>
      <c r="P448" s="197"/>
      <c r="Q448" s="304"/>
      <c r="R448" s="194"/>
      <c r="S448" s="11"/>
      <c r="T448" s="239"/>
      <c r="U448" s="136"/>
      <c r="V448" s="240"/>
      <c r="W448" s="142"/>
      <c r="X448" s="137"/>
      <c r="Y448" s="145"/>
      <c r="Z448" s="189"/>
      <c r="AA448" s="187"/>
      <c r="AB448" s="319"/>
      <c r="AC448" s="202">
        <f t="shared" si="36"/>
        <v>0</v>
      </c>
      <c r="AF448" s="153">
        <f t="shared" si="37"/>
        <v>0</v>
      </c>
      <c r="AN448" s="124">
        <f t="shared" si="38"/>
        <v>0</v>
      </c>
      <c r="AS448">
        <f t="shared" si="39"/>
        <v>0</v>
      </c>
      <c r="AT448" s="166">
        <f t="shared" si="40"/>
        <v>672707</v>
      </c>
      <c r="AU448" s="353">
        <f t="shared" si="41"/>
        <v>0</v>
      </c>
      <c r="AV448" s="18"/>
    </row>
    <row r="449" spans="2:48">
      <c r="B449" s="11"/>
      <c r="C449" s="310"/>
      <c r="D449" s="134"/>
      <c r="E449" s="132"/>
      <c r="F449" s="235"/>
      <c r="G449" s="132"/>
      <c r="H449" s="133"/>
      <c r="I449" s="133"/>
      <c r="J449" s="135"/>
      <c r="K449" s="236"/>
      <c r="L449" s="236"/>
      <c r="M449" s="237"/>
      <c r="N449" s="238"/>
      <c r="O449" s="144"/>
      <c r="P449" s="197"/>
      <c r="Q449" s="304"/>
      <c r="R449" s="194"/>
      <c r="S449" s="11"/>
      <c r="T449" s="239"/>
      <c r="U449" s="136"/>
      <c r="V449" s="240"/>
      <c r="W449" s="142"/>
      <c r="X449" s="137"/>
      <c r="Y449" s="145"/>
      <c r="Z449" s="189"/>
      <c r="AA449" s="187"/>
      <c r="AB449" s="319"/>
      <c r="AC449" s="202">
        <f t="shared" si="36"/>
        <v>0</v>
      </c>
      <c r="AF449" s="153">
        <f t="shared" si="37"/>
        <v>0</v>
      </c>
      <c r="AN449" s="124">
        <f t="shared" si="38"/>
        <v>0</v>
      </c>
      <c r="AS449">
        <f t="shared" si="39"/>
        <v>0</v>
      </c>
      <c r="AT449" s="166">
        <f t="shared" si="40"/>
        <v>672707</v>
      </c>
      <c r="AU449" s="353">
        <f t="shared" si="41"/>
        <v>0</v>
      </c>
      <c r="AV449" s="18"/>
    </row>
    <row r="450" spans="2:48">
      <c r="B450" s="11"/>
      <c r="C450" s="310"/>
      <c r="D450" s="134"/>
      <c r="E450" s="132"/>
      <c r="F450" s="235"/>
      <c r="G450" s="132"/>
      <c r="H450" s="133"/>
      <c r="I450" s="133"/>
      <c r="J450" s="135"/>
      <c r="K450" s="236"/>
      <c r="L450" s="236"/>
      <c r="M450" s="237"/>
      <c r="N450" s="238"/>
      <c r="O450" s="144"/>
      <c r="P450" s="197"/>
      <c r="Q450" s="304"/>
      <c r="R450" s="194"/>
      <c r="S450" s="11"/>
      <c r="T450" s="239"/>
      <c r="U450" s="136"/>
      <c r="V450" s="240"/>
      <c r="W450" s="142"/>
      <c r="X450" s="137"/>
      <c r="Y450" s="145"/>
      <c r="Z450" s="189"/>
      <c r="AA450" s="187"/>
      <c r="AB450" s="319"/>
      <c r="AC450" s="202">
        <f t="shared" si="36"/>
        <v>0</v>
      </c>
      <c r="AF450" s="153">
        <f t="shared" si="37"/>
        <v>0</v>
      </c>
      <c r="AN450" s="124">
        <f t="shared" si="38"/>
        <v>0</v>
      </c>
      <c r="AS450">
        <f t="shared" si="39"/>
        <v>0</v>
      </c>
      <c r="AT450" s="166">
        <f t="shared" si="40"/>
        <v>672707</v>
      </c>
      <c r="AU450" s="353">
        <f t="shared" si="41"/>
        <v>0</v>
      </c>
      <c r="AV450" s="18"/>
    </row>
    <row r="451" spans="2:48">
      <c r="B451" s="11"/>
      <c r="C451" s="310"/>
      <c r="D451" s="134"/>
      <c r="E451" s="132"/>
      <c r="F451" s="235"/>
      <c r="G451" s="132"/>
      <c r="H451" s="133"/>
      <c r="I451" s="133"/>
      <c r="J451" s="135"/>
      <c r="K451" s="236"/>
      <c r="L451" s="236"/>
      <c r="M451" s="237"/>
      <c r="N451" s="238"/>
      <c r="O451" s="144"/>
      <c r="P451" s="197"/>
      <c r="Q451" s="304"/>
      <c r="R451" s="194"/>
      <c r="S451" s="11"/>
      <c r="T451" s="239"/>
      <c r="U451" s="136"/>
      <c r="V451" s="240"/>
      <c r="W451" s="142"/>
      <c r="X451" s="137"/>
      <c r="Y451" s="145"/>
      <c r="Z451" s="189"/>
      <c r="AA451" s="187"/>
      <c r="AB451" s="319"/>
      <c r="AC451" s="202">
        <f t="shared" si="36"/>
        <v>0</v>
      </c>
      <c r="AF451" s="153">
        <f t="shared" si="37"/>
        <v>0</v>
      </c>
      <c r="AN451" s="124">
        <f t="shared" si="38"/>
        <v>0</v>
      </c>
      <c r="AS451">
        <f t="shared" si="39"/>
        <v>0</v>
      </c>
      <c r="AT451" s="166">
        <f t="shared" si="40"/>
        <v>672707</v>
      </c>
      <c r="AU451" s="353">
        <f t="shared" si="41"/>
        <v>0</v>
      </c>
      <c r="AV451" s="18"/>
    </row>
    <row r="452" spans="2:48">
      <c r="B452" s="11"/>
      <c r="C452" s="310"/>
      <c r="D452" s="134"/>
      <c r="E452" s="132"/>
      <c r="F452" s="235"/>
      <c r="G452" s="132"/>
      <c r="H452" s="133"/>
      <c r="I452" s="133"/>
      <c r="J452" s="135"/>
      <c r="K452" s="236"/>
      <c r="L452" s="236"/>
      <c r="M452" s="237"/>
      <c r="N452" s="238"/>
      <c r="O452" s="144"/>
      <c r="P452" s="197"/>
      <c r="Q452" s="304"/>
      <c r="R452" s="194"/>
      <c r="S452" s="11"/>
      <c r="T452" s="239"/>
      <c r="U452" s="136"/>
      <c r="V452" s="240"/>
      <c r="W452" s="142"/>
      <c r="X452" s="137"/>
      <c r="Y452" s="145"/>
      <c r="Z452" s="189"/>
      <c r="AA452" s="187"/>
      <c r="AB452" s="319"/>
      <c r="AC452" s="202">
        <f t="shared" ref="AC452:AC500" si="42">P452</f>
        <v>0</v>
      </c>
      <c r="AF452" s="153">
        <f t="shared" ref="AF452:AF500" si="43">R452</f>
        <v>0</v>
      </c>
      <c r="AN452" s="124">
        <f t="shared" ref="AN452:AN500" si="44">C452</f>
        <v>0</v>
      </c>
      <c r="AS452">
        <f t="shared" ref="AS452:AS500" si="45">S452</f>
        <v>0</v>
      </c>
      <c r="AT452" s="166">
        <f t="shared" ref="AT452:AT500" si="46">VLOOKUP(AS:AS,AW$1:AX$2,2,0)</f>
        <v>672707</v>
      </c>
      <c r="AU452" s="353">
        <f t="shared" si="41"/>
        <v>0</v>
      </c>
      <c r="AV452" s="18"/>
    </row>
    <row r="453" spans="2:48">
      <c r="B453" s="11"/>
      <c r="C453" s="310"/>
      <c r="D453" s="134"/>
      <c r="E453" s="132"/>
      <c r="F453" s="235"/>
      <c r="G453" s="132"/>
      <c r="H453" s="133"/>
      <c r="I453" s="133"/>
      <c r="J453" s="135"/>
      <c r="K453" s="236"/>
      <c r="L453" s="236"/>
      <c r="M453" s="237"/>
      <c r="N453" s="238"/>
      <c r="O453" s="144"/>
      <c r="P453" s="197"/>
      <c r="Q453" s="304"/>
      <c r="R453" s="194"/>
      <c r="S453" s="11"/>
      <c r="T453" s="239"/>
      <c r="U453" s="136"/>
      <c r="V453" s="240"/>
      <c r="W453" s="142"/>
      <c r="X453" s="137"/>
      <c r="Y453" s="145"/>
      <c r="Z453" s="189"/>
      <c r="AA453" s="187"/>
      <c r="AB453" s="319"/>
      <c r="AC453" s="202">
        <f t="shared" si="42"/>
        <v>0</v>
      </c>
      <c r="AF453" s="153">
        <f t="shared" si="43"/>
        <v>0</v>
      </c>
      <c r="AN453" s="124">
        <f t="shared" si="44"/>
        <v>0</v>
      </c>
      <c r="AS453">
        <f t="shared" si="45"/>
        <v>0</v>
      </c>
      <c r="AT453" s="166">
        <f t="shared" si="46"/>
        <v>672707</v>
      </c>
      <c r="AU453" s="353">
        <f t="shared" si="41"/>
        <v>0</v>
      </c>
      <c r="AV453" s="18"/>
    </row>
    <row r="454" spans="2:48">
      <c r="B454" s="11"/>
      <c r="C454" s="310"/>
      <c r="D454" s="134"/>
      <c r="E454" s="132"/>
      <c r="F454" s="235"/>
      <c r="G454" s="132"/>
      <c r="H454" s="133"/>
      <c r="I454" s="133"/>
      <c r="J454" s="135"/>
      <c r="K454" s="236"/>
      <c r="L454" s="236"/>
      <c r="M454" s="237"/>
      <c r="N454" s="238"/>
      <c r="O454" s="144"/>
      <c r="P454" s="197"/>
      <c r="Q454" s="304"/>
      <c r="R454" s="194"/>
      <c r="S454" s="11"/>
      <c r="T454" s="239"/>
      <c r="U454" s="136"/>
      <c r="V454" s="240"/>
      <c r="W454" s="142"/>
      <c r="X454" s="137"/>
      <c r="Y454" s="145"/>
      <c r="Z454" s="189"/>
      <c r="AA454" s="187"/>
      <c r="AB454" s="319"/>
      <c r="AC454" s="202">
        <f t="shared" si="42"/>
        <v>0</v>
      </c>
      <c r="AF454" s="153">
        <f t="shared" si="43"/>
        <v>0</v>
      </c>
      <c r="AN454" s="124">
        <f t="shared" si="44"/>
        <v>0</v>
      </c>
      <c r="AS454">
        <f t="shared" si="45"/>
        <v>0</v>
      </c>
      <c r="AT454" s="166">
        <f t="shared" si="46"/>
        <v>672707</v>
      </c>
      <c r="AU454" s="353">
        <f t="shared" si="41"/>
        <v>0</v>
      </c>
      <c r="AV454" s="18"/>
    </row>
    <row r="455" spans="2:48">
      <c r="B455" s="11"/>
      <c r="C455" s="310"/>
      <c r="D455" s="134"/>
      <c r="E455" s="132"/>
      <c r="F455" s="235"/>
      <c r="G455" s="132"/>
      <c r="H455" s="133"/>
      <c r="I455" s="133"/>
      <c r="J455" s="135"/>
      <c r="K455" s="236"/>
      <c r="L455" s="236"/>
      <c r="M455" s="237"/>
      <c r="N455" s="238"/>
      <c r="O455" s="144"/>
      <c r="P455" s="197"/>
      <c r="Q455" s="304"/>
      <c r="R455" s="194"/>
      <c r="S455" s="11"/>
      <c r="T455" s="239"/>
      <c r="U455" s="136"/>
      <c r="V455" s="240"/>
      <c r="W455" s="142"/>
      <c r="X455" s="137"/>
      <c r="Y455" s="145"/>
      <c r="Z455" s="189"/>
      <c r="AA455" s="187"/>
      <c r="AB455" s="319"/>
      <c r="AC455" s="202">
        <f t="shared" si="42"/>
        <v>0</v>
      </c>
      <c r="AF455" s="153">
        <f t="shared" si="43"/>
        <v>0</v>
      </c>
      <c r="AN455" s="124">
        <f t="shared" si="44"/>
        <v>0</v>
      </c>
      <c r="AS455">
        <f t="shared" si="45"/>
        <v>0</v>
      </c>
      <c r="AT455" s="166">
        <f t="shared" si="46"/>
        <v>672707</v>
      </c>
      <c r="AU455" s="353">
        <f t="shared" si="41"/>
        <v>0</v>
      </c>
      <c r="AV455" s="18"/>
    </row>
    <row r="456" spans="2:48">
      <c r="B456" s="11"/>
      <c r="C456" s="310"/>
      <c r="D456" s="134"/>
      <c r="E456" s="132"/>
      <c r="F456" s="235"/>
      <c r="G456" s="132"/>
      <c r="H456" s="133"/>
      <c r="I456" s="133"/>
      <c r="J456" s="135"/>
      <c r="K456" s="236"/>
      <c r="L456" s="236"/>
      <c r="M456" s="237"/>
      <c r="N456" s="238"/>
      <c r="O456" s="144"/>
      <c r="P456" s="197"/>
      <c r="Q456" s="304"/>
      <c r="R456" s="194"/>
      <c r="S456" s="11"/>
      <c r="T456" s="239"/>
      <c r="U456" s="136"/>
      <c r="V456" s="240"/>
      <c r="W456" s="142"/>
      <c r="X456" s="137"/>
      <c r="Y456" s="145"/>
      <c r="Z456" s="189"/>
      <c r="AA456" s="187"/>
      <c r="AB456" s="319"/>
      <c r="AC456" s="202">
        <f t="shared" si="42"/>
        <v>0</v>
      </c>
      <c r="AF456" s="153">
        <f t="shared" si="43"/>
        <v>0</v>
      </c>
      <c r="AN456" s="124">
        <f t="shared" si="44"/>
        <v>0</v>
      </c>
      <c r="AS456">
        <f t="shared" si="45"/>
        <v>0</v>
      </c>
      <c r="AT456" s="166">
        <f t="shared" si="46"/>
        <v>672707</v>
      </c>
      <c r="AU456" s="353">
        <f t="shared" si="41"/>
        <v>0</v>
      </c>
      <c r="AV456" s="18"/>
    </row>
    <row r="457" spans="2:48">
      <c r="B457" s="11"/>
      <c r="C457" s="310"/>
      <c r="D457" s="134"/>
      <c r="E457" s="132"/>
      <c r="F457" s="235"/>
      <c r="G457" s="132"/>
      <c r="H457" s="133"/>
      <c r="I457" s="133"/>
      <c r="J457" s="135"/>
      <c r="K457" s="236"/>
      <c r="L457" s="236"/>
      <c r="M457" s="237"/>
      <c r="N457" s="238"/>
      <c r="O457" s="144"/>
      <c r="P457" s="197"/>
      <c r="Q457" s="304"/>
      <c r="R457" s="194"/>
      <c r="S457" s="11"/>
      <c r="T457" s="239"/>
      <c r="U457" s="136"/>
      <c r="V457" s="240"/>
      <c r="W457" s="142"/>
      <c r="X457" s="137"/>
      <c r="Y457" s="145"/>
      <c r="Z457" s="189"/>
      <c r="AA457" s="187"/>
      <c r="AB457" s="319"/>
      <c r="AC457" s="202">
        <f t="shared" si="42"/>
        <v>0</v>
      </c>
      <c r="AF457" s="153">
        <f t="shared" si="43"/>
        <v>0</v>
      </c>
      <c r="AN457" s="124">
        <f t="shared" si="44"/>
        <v>0</v>
      </c>
      <c r="AS457">
        <f t="shared" si="45"/>
        <v>0</v>
      </c>
      <c r="AT457" s="166">
        <f t="shared" si="46"/>
        <v>672707</v>
      </c>
      <c r="AU457" s="353">
        <f t="shared" si="41"/>
        <v>0</v>
      </c>
      <c r="AV457" s="18"/>
    </row>
    <row r="458" spans="2:48">
      <c r="B458" s="11"/>
      <c r="C458" s="310"/>
      <c r="D458" s="134"/>
      <c r="E458" s="132"/>
      <c r="F458" s="235"/>
      <c r="G458" s="132"/>
      <c r="H458" s="133"/>
      <c r="I458" s="133"/>
      <c r="J458" s="135"/>
      <c r="K458" s="236"/>
      <c r="L458" s="236"/>
      <c r="M458" s="237"/>
      <c r="N458" s="238"/>
      <c r="O458" s="144"/>
      <c r="P458" s="197"/>
      <c r="Q458" s="304"/>
      <c r="R458" s="194"/>
      <c r="S458" s="11"/>
      <c r="T458" s="239"/>
      <c r="U458" s="136"/>
      <c r="V458" s="240"/>
      <c r="W458" s="142"/>
      <c r="X458" s="137"/>
      <c r="Y458" s="145"/>
      <c r="Z458" s="189"/>
      <c r="AA458" s="187"/>
      <c r="AB458" s="319"/>
      <c r="AC458" s="202">
        <f t="shared" si="42"/>
        <v>0</v>
      </c>
      <c r="AF458" s="153">
        <f t="shared" si="43"/>
        <v>0</v>
      </c>
      <c r="AN458" s="124">
        <f t="shared" si="44"/>
        <v>0</v>
      </c>
      <c r="AS458">
        <f t="shared" si="45"/>
        <v>0</v>
      </c>
      <c r="AT458" s="166">
        <f t="shared" si="46"/>
        <v>672707</v>
      </c>
      <c r="AU458" s="353">
        <f t="shared" si="41"/>
        <v>0</v>
      </c>
      <c r="AV458" s="18"/>
    </row>
    <row r="459" spans="2:48">
      <c r="B459" s="11"/>
      <c r="C459" s="310"/>
      <c r="D459" s="134"/>
      <c r="E459" s="132"/>
      <c r="F459" s="235"/>
      <c r="G459" s="132"/>
      <c r="H459" s="133"/>
      <c r="I459" s="133"/>
      <c r="J459" s="135"/>
      <c r="K459" s="236"/>
      <c r="L459" s="236"/>
      <c r="M459" s="237"/>
      <c r="N459" s="238"/>
      <c r="O459" s="144"/>
      <c r="P459" s="197"/>
      <c r="Q459" s="304"/>
      <c r="R459" s="194"/>
      <c r="S459" s="11"/>
      <c r="T459" s="239"/>
      <c r="U459" s="136"/>
      <c r="V459" s="240"/>
      <c r="W459" s="142"/>
      <c r="X459" s="137"/>
      <c r="Y459" s="145"/>
      <c r="Z459" s="189"/>
      <c r="AA459" s="187"/>
      <c r="AB459" s="319"/>
      <c r="AC459" s="202">
        <f t="shared" si="42"/>
        <v>0</v>
      </c>
      <c r="AF459" s="153">
        <f t="shared" si="43"/>
        <v>0</v>
      </c>
      <c r="AN459" s="124">
        <f t="shared" si="44"/>
        <v>0</v>
      </c>
      <c r="AS459">
        <f t="shared" si="45"/>
        <v>0</v>
      </c>
      <c r="AT459" s="166">
        <f t="shared" si="46"/>
        <v>672707</v>
      </c>
      <c r="AU459" s="353">
        <f t="shared" si="41"/>
        <v>0</v>
      </c>
      <c r="AV459" s="18"/>
    </row>
    <row r="460" spans="2:48">
      <c r="B460" s="11"/>
      <c r="C460" s="310"/>
      <c r="D460" s="134"/>
      <c r="E460" s="132"/>
      <c r="F460" s="235"/>
      <c r="G460" s="132"/>
      <c r="H460" s="133"/>
      <c r="I460" s="133"/>
      <c r="J460" s="135"/>
      <c r="K460" s="236"/>
      <c r="L460" s="236"/>
      <c r="M460" s="237"/>
      <c r="N460" s="238"/>
      <c r="O460" s="144"/>
      <c r="P460" s="197"/>
      <c r="Q460" s="304"/>
      <c r="R460" s="194"/>
      <c r="S460" s="11"/>
      <c r="T460" s="239"/>
      <c r="U460" s="136"/>
      <c r="V460" s="240"/>
      <c r="W460" s="142"/>
      <c r="X460" s="137"/>
      <c r="Y460" s="145"/>
      <c r="Z460" s="189"/>
      <c r="AA460" s="187"/>
      <c r="AB460" s="319"/>
      <c r="AC460" s="202">
        <f t="shared" si="42"/>
        <v>0</v>
      </c>
      <c r="AF460" s="153">
        <f t="shared" si="43"/>
        <v>0</v>
      </c>
      <c r="AN460" s="124">
        <f t="shared" si="44"/>
        <v>0</v>
      </c>
      <c r="AS460">
        <f t="shared" si="45"/>
        <v>0</v>
      </c>
      <c r="AT460" s="166">
        <f t="shared" si="46"/>
        <v>672707</v>
      </c>
      <c r="AU460" s="353">
        <f t="shared" si="41"/>
        <v>0</v>
      </c>
      <c r="AV460" s="18"/>
    </row>
    <row r="461" spans="2:48">
      <c r="B461" s="11"/>
      <c r="C461" s="310"/>
      <c r="D461" s="134"/>
      <c r="E461" s="132"/>
      <c r="F461" s="235"/>
      <c r="G461" s="132"/>
      <c r="H461" s="133"/>
      <c r="I461" s="133"/>
      <c r="J461" s="135"/>
      <c r="K461" s="236"/>
      <c r="L461" s="236"/>
      <c r="M461" s="237"/>
      <c r="N461" s="238"/>
      <c r="O461" s="144"/>
      <c r="P461" s="197"/>
      <c r="Q461" s="304"/>
      <c r="R461" s="194"/>
      <c r="S461" s="11"/>
      <c r="T461" s="239"/>
      <c r="U461" s="136"/>
      <c r="V461" s="240"/>
      <c r="W461" s="142"/>
      <c r="X461" s="137"/>
      <c r="Y461" s="145"/>
      <c r="Z461" s="189"/>
      <c r="AA461" s="187"/>
      <c r="AB461" s="319"/>
      <c r="AC461" s="202">
        <f t="shared" si="42"/>
        <v>0</v>
      </c>
      <c r="AF461" s="153">
        <f t="shared" si="43"/>
        <v>0</v>
      </c>
      <c r="AN461" s="124">
        <f t="shared" si="44"/>
        <v>0</v>
      </c>
      <c r="AS461">
        <f t="shared" si="45"/>
        <v>0</v>
      </c>
      <c r="AT461" s="166">
        <f t="shared" si="46"/>
        <v>672707</v>
      </c>
      <c r="AU461" s="353">
        <f t="shared" si="41"/>
        <v>0</v>
      </c>
      <c r="AV461" s="18"/>
    </row>
    <row r="462" spans="2:48">
      <c r="B462" s="11"/>
      <c r="C462" s="310"/>
      <c r="D462" s="134"/>
      <c r="E462" s="132"/>
      <c r="F462" s="235"/>
      <c r="G462" s="132"/>
      <c r="H462" s="133"/>
      <c r="I462" s="133"/>
      <c r="J462" s="135"/>
      <c r="K462" s="236"/>
      <c r="L462" s="236"/>
      <c r="M462" s="237"/>
      <c r="N462" s="238"/>
      <c r="O462" s="144"/>
      <c r="P462" s="197"/>
      <c r="Q462" s="304"/>
      <c r="R462" s="194"/>
      <c r="S462" s="11"/>
      <c r="T462" s="239"/>
      <c r="U462" s="136"/>
      <c r="V462" s="240"/>
      <c r="W462" s="142"/>
      <c r="X462" s="137"/>
      <c r="Y462" s="145"/>
      <c r="Z462" s="189"/>
      <c r="AA462" s="187"/>
      <c r="AB462" s="319"/>
      <c r="AC462" s="202">
        <f t="shared" si="42"/>
        <v>0</v>
      </c>
      <c r="AF462" s="153">
        <f t="shared" si="43"/>
        <v>0</v>
      </c>
      <c r="AN462" s="124">
        <f t="shared" si="44"/>
        <v>0</v>
      </c>
      <c r="AS462">
        <f t="shared" si="45"/>
        <v>0</v>
      </c>
      <c r="AT462" s="166">
        <f t="shared" si="46"/>
        <v>672707</v>
      </c>
      <c r="AU462" s="353">
        <f t="shared" si="41"/>
        <v>0</v>
      </c>
      <c r="AV462" s="18"/>
    </row>
    <row r="463" spans="2:48">
      <c r="B463" s="11"/>
      <c r="C463" s="310"/>
      <c r="D463" s="134"/>
      <c r="E463" s="132"/>
      <c r="F463" s="235"/>
      <c r="G463" s="132"/>
      <c r="H463" s="133"/>
      <c r="I463" s="133"/>
      <c r="J463" s="135"/>
      <c r="K463" s="236"/>
      <c r="L463" s="236"/>
      <c r="M463" s="237"/>
      <c r="N463" s="238"/>
      <c r="O463" s="144"/>
      <c r="P463" s="197"/>
      <c r="Q463" s="304"/>
      <c r="R463" s="194"/>
      <c r="S463" s="11"/>
      <c r="T463" s="239"/>
      <c r="U463" s="136"/>
      <c r="V463" s="240"/>
      <c r="W463" s="142"/>
      <c r="X463" s="137"/>
      <c r="Y463" s="145"/>
      <c r="Z463" s="189"/>
      <c r="AA463" s="187"/>
      <c r="AB463" s="319"/>
      <c r="AC463" s="202">
        <f t="shared" si="42"/>
        <v>0</v>
      </c>
      <c r="AF463" s="153">
        <f t="shared" si="43"/>
        <v>0</v>
      </c>
      <c r="AN463" s="124">
        <f t="shared" si="44"/>
        <v>0</v>
      </c>
      <c r="AS463">
        <f t="shared" si="45"/>
        <v>0</v>
      </c>
      <c r="AT463" s="166">
        <f t="shared" si="46"/>
        <v>672707</v>
      </c>
      <c r="AU463" s="353">
        <f t="shared" si="41"/>
        <v>0</v>
      </c>
      <c r="AV463" s="18"/>
    </row>
    <row r="464" spans="2:48">
      <c r="B464" s="11"/>
      <c r="C464" s="310"/>
      <c r="D464" s="134"/>
      <c r="E464" s="132"/>
      <c r="F464" s="235"/>
      <c r="G464" s="132"/>
      <c r="H464" s="133"/>
      <c r="I464" s="133"/>
      <c r="J464" s="135"/>
      <c r="K464" s="236"/>
      <c r="L464" s="236"/>
      <c r="M464" s="237"/>
      <c r="N464" s="238"/>
      <c r="O464" s="144"/>
      <c r="P464" s="197"/>
      <c r="Q464" s="304"/>
      <c r="R464" s="194"/>
      <c r="S464" s="11"/>
      <c r="T464" s="239"/>
      <c r="U464" s="136"/>
      <c r="V464" s="240"/>
      <c r="W464" s="142"/>
      <c r="X464" s="137"/>
      <c r="Y464" s="145"/>
      <c r="Z464" s="189"/>
      <c r="AA464" s="187"/>
      <c r="AB464" s="319"/>
      <c r="AC464" s="202">
        <f t="shared" si="42"/>
        <v>0</v>
      </c>
      <c r="AF464" s="153">
        <f t="shared" si="43"/>
        <v>0</v>
      </c>
      <c r="AN464" s="124">
        <f t="shared" si="44"/>
        <v>0</v>
      </c>
      <c r="AS464">
        <f t="shared" si="45"/>
        <v>0</v>
      </c>
      <c r="AT464" s="166">
        <f t="shared" si="46"/>
        <v>672707</v>
      </c>
      <c r="AU464" s="353">
        <f t="shared" si="41"/>
        <v>0</v>
      </c>
      <c r="AV464" s="18"/>
    </row>
    <row r="465" spans="2:48">
      <c r="B465" s="11"/>
      <c r="C465" s="310"/>
      <c r="D465" s="134"/>
      <c r="E465" s="132"/>
      <c r="F465" s="235"/>
      <c r="G465" s="132"/>
      <c r="H465" s="133"/>
      <c r="I465" s="133"/>
      <c r="J465" s="135"/>
      <c r="K465" s="236"/>
      <c r="L465" s="236"/>
      <c r="M465" s="237"/>
      <c r="N465" s="238"/>
      <c r="O465" s="144"/>
      <c r="P465" s="197"/>
      <c r="Q465" s="304"/>
      <c r="R465" s="194"/>
      <c r="S465" s="11"/>
      <c r="T465" s="239"/>
      <c r="U465" s="136"/>
      <c r="V465" s="240"/>
      <c r="W465" s="142"/>
      <c r="X465" s="137"/>
      <c r="Y465" s="145"/>
      <c r="Z465" s="189"/>
      <c r="AA465" s="187"/>
      <c r="AB465" s="319"/>
      <c r="AC465" s="202">
        <f t="shared" si="42"/>
        <v>0</v>
      </c>
      <c r="AF465" s="153">
        <f t="shared" si="43"/>
        <v>0</v>
      </c>
      <c r="AN465" s="124">
        <f t="shared" si="44"/>
        <v>0</v>
      </c>
      <c r="AS465">
        <f t="shared" si="45"/>
        <v>0</v>
      </c>
      <c r="AT465" s="166">
        <f t="shared" si="46"/>
        <v>672707</v>
      </c>
      <c r="AU465" s="353">
        <f t="shared" si="41"/>
        <v>0</v>
      </c>
      <c r="AV465" s="18"/>
    </row>
    <row r="466" spans="2:48">
      <c r="B466" s="11"/>
      <c r="C466" s="310"/>
      <c r="D466" s="134"/>
      <c r="E466" s="132"/>
      <c r="F466" s="235"/>
      <c r="G466" s="132"/>
      <c r="H466" s="133"/>
      <c r="I466" s="133"/>
      <c r="J466" s="135"/>
      <c r="K466" s="236"/>
      <c r="L466" s="236"/>
      <c r="M466" s="237"/>
      <c r="N466" s="238"/>
      <c r="O466" s="144"/>
      <c r="P466" s="197"/>
      <c r="Q466" s="304"/>
      <c r="R466" s="194"/>
      <c r="S466" s="11"/>
      <c r="T466" s="239"/>
      <c r="U466" s="136"/>
      <c r="V466" s="240"/>
      <c r="W466" s="142"/>
      <c r="X466" s="137"/>
      <c r="Y466" s="145"/>
      <c r="Z466" s="189"/>
      <c r="AA466" s="187"/>
      <c r="AB466" s="319"/>
      <c r="AC466" s="202">
        <f t="shared" si="42"/>
        <v>0</v>
      </c>
      <c r="AF466" s="153">
        <f t="shared" si="43"/>
        <v>0</v>
      </c>
      <c r="AN466" s="124">
        <f t="shared" si="44"/>
        <v>0</v>
      </c>
      <c r="AS466">
        <f t="shared" si="45"/>
        <v>0</v>
      </c>
      <c r="AT466" s="166">
        <f t="shared" si="46"/>
        <v>672707</v>
      </c>
      <c r="AU466" s="353">
        <f t="shared" si="41"/>
        <v>0</v>
      </c>
      <c r="AV466" s="18"/>
    </row>
    <row r="467" spans="2:48">
      <c r="B467" s="11"/>
      <c r="C467" s="310"/>
      <c r="D467" s="134"/>
      <c r="E467" s="132"/>
      <c r="F467" s="235"/>
      <c r="G467" s="132"/>
      <c r="H467" s="133"/>
      <c r="I467" s="133"/>
      <c r="J467" s="135"/>
      <c r="K467" s="236"/>
      <c r="L467" s="236"/>
      <c r="M467" s="237"/>
      <c r="N467" s="238"/>
      <c r="O467" s="144"/>
      <c r="P467" s="197"/>
      <c r="Q467" s="304"/>
      <c r="R467" s="194"/>
      <c r="S467" s="11"/>
      <c r="T467" s="239"/>
      <c r="U467" s="136"/>
      <c r="V467" s="240"/>
      <c r="W467" s="142"/>
      <c r="X467" s="137"/>
      <c r="Y467" s="145"/>
      <c r="Z467" s="189"/>
      <c r="AA467" s="187"/>
      <c r="AB467" s="319"/>
      <c r="AC467" s="202">
        <f t="shared" si="42"/>
        <v>0</v>
      </c>
      <c r="AF467" s="153">
        <f t="shared" si="43"/>
        <v>0</v>
      </c>
      <c r="AN467" s="124">
        <f t="shared" si="44"/>
        <v>0</v>
      </c>
      <c r="AS467">
        <f t="shared" si="45"/>
        <v>0</v>
      </c>
      <c r="AT467" s="166">
        <f t="shared" si="46"/>
        <v>672707</v>
      </c>
      <c r="AU467" s="353">
        <f t="shared" si="41"/>
        <v>0</v>
      </c>
      <c r="AV467" s="18"/>
    </row>
    <row r="468" spans="2:48">
      <c r="B468" s="11"/>
      <c r="C468" s="310"/>
      <c r="D468" s="134"/>
      <c r="E468" s="132"/>
      <c r="F468" s="235"/>
      <c r="G468" s="132"/>
      <c r="H468" s="133"/>
      <c r="I468" s="133"/>
      <c r="J468" s="135"/>
      <c r="K468" s="236"/>
      <c r="L468" s="236"/>
      <c r="M468" s="237"/>
      <c r="N468" s="238"/>
      <c r="O468" s="144"/>
      <c r="P468" s="197"/>
      <c r="Q468" s="304"/>
      <c r="R468" s="194"/>
      <c r="S468" s="11"/>
      <c r="T468" s="239"/>
      <c r="U468" s="136"/>
      <c r="V468" s="240"/>
      <c r="W468" s="142"/>
      <c r="X468" s="137"/>
      <c r="Y468" s="145"/>
      <c r="Z468" s="189"/>
      <c r="AA468" s="187"/>
      <c r="AB468" s="319"/>
      <c r="AC468" s="202">
        <f t="shared" si="42"/>
        <v>0</v>
      </c>
      <c r="AF468" s="153">
        <f t="shared" si="43"/>
        <v>0</v>
      </c>
      <c r="AN468" s="124">
        <f t="shared" si="44"/>
        <v>0</v>
      </c>
      <c r="AS468">
        <f t="shared" si="45"/>
        <v>0</v>
      </c>
      <c r="AT468" s="166">
        <f t="shared" si="46"/>
        <v>672707</v>
      </c>
      <c r="AU468" s="353">
        <f t="shared" si="41"/>
        <v>0</v>
      </c>
      <c r="AV468" s="18"/>
    </row>
    <row r="469" spans="2:48">
      <c r="B469" s="11"/>
      <c r="C469" s="310"/>
      <c r="D469" s="134"/>
      <c r="E469" s="132"/>
      <c r="F469" s="235"/>
      <c r="G469" s="132"/>
      <c r="H469" s="133"/>
      <c r="I469" s="133"/>
      <c r="J469" s="135"/>
      <c r="K469" s="236"/>
      <c r="L469" s="236"/>
      <c r="M469" s="237"/>
      <c r="N469" s="238"/>
      <c r="O469" s="144"/>
      <c r="P469" s="197"/>
      <c r="Q469" s="304"/>
      <c r="R469" s="194"/>
      <c r="S469" s="11"/>
      <c r="T469" s="239"/>
      <c r="U469" s="136"/>
      <c r="V469" s="240"/>
      <c r="W469" s="142"/>
      <c r="X469" s="137"/>
      <c r="Y469" s="145"/>
      <c r="Z469" s="189"/>
      <c r="AA469" s="187"/>
      <c r="AB469" s="319"/>
      <c r="AC469" s="202">
        <f t="shared" si="42"/>
        <v>0</v>
      </c>
      <c r="AF469" s="153">
        <f t="shared" si="43"/>
        <v>0</v>
      </c>
      <c r="AN469" s="124">
        <f t="shared" si="44"/>
        <v>0</v>
      </c>
      <c r="AS469">
        <f t="shared" si="45"/>
        <v>0</v>
      </c>
      <c r="AT469" s="166">
        <f t="shared" si="46"/>
        <v>672707</v>
      </c>
      <c r="AU469" s="353">
        <f t="shared" si="41"/>
        <v>0</v>
      </c>
      <c r="AV469" s="18"/>
    </row>
    <row r="470" spans="2:48">
      <c r="B470" s="11"/>
      <c r="C470" s="310"/>
      <c r="D470" s="134"/>
      <c r="E470" s="132"/>
      <c r="F470" s="235"/>
      <c r="G470" s="132"/>
      <c r="H470" s="133"/>
      <c r="I470" s="133"/>
      <c r="J470" s="135"/>
      <c r="K470" s="236"/>
      <c r="L470" s="236"/>
      <c r="M470" s="237"/>
      <c r="N470" s="238"/>
      <c r="O470" s="144"/>
      <c r="P470" s="197"/>
      <c r="Q470" s="304"/>
      <c r="R470" s="194"/>
      <c r="S470" s="11"/>
      <c r="T470" s="239"/>
      <c r="U470" s="136"/>
      <c r="V470" s="240"/>
      <c r="W470" s="142"/>
      <c r="X470" s="137"/>
      <c r="Y470" s="145"/>
      <c r="Z470" s="189"/>
      <c r="AA470" s="187"/>
      <c r="AB470" s="319"/>
      <c r="AC470" s="202">
        <f t="shared" si="42"/>
        <v>0</v>
      </c>
      <c r="AF470" s="153">
        <f t="shared" si="43"/>
        <v>0</v>
      </c>
      <c r="AN470" s="124">
        <f t="shared" si="44"/>
        <v>0</v>
      </c>
      <c r="AS470">
        <f t="shared" si="45"/>
        <v>0</v>
      </c>
      <c r="AT470" s="166">
        <f t="shared" si="46"/>
        <v>672707</v>
      </c>
      <c r="AU470" s="353">
        <f t="shared" si="41"/>
        <v>0</v>
      </c>
      <c r="AV470" s="18"/>
    </row>
    <row r="471" spans="2:48">
      <c r="B471" s="11"/>
      <c r="C471" s="310"/>
      <c r="D471" s="134"/>
      <c r="E471" s="132"/>
      <c r="F471" s="235"/>
      <c r="G471" s="132"/>
      <c r="H471" s="133"/>
      <c r="I471" s="133"/>
      <c r="J471" s="135"/>
      <c r="K471" s="236"/>
      <c r="L471" s="236"/>
      <c r="M471" s="237"/>
      <c r="N471" s="238"/>
      <c r="O471" s="144"/>
      <c r="P471" s="197"/>
      <c r="Q471" s="304"/>
      <c r="R471" s="194"/>
      <c r="S471" s="11"/>
      <c r="T471" s="239"/>
      <c r="U471" s="136"/>
      <c r="V471" s="240"/>
      <c r="W471" s="142"/>
      <c r="X471" s="137"/>
      <c r="Y471" s="145"/>
      <c r="Z471" s="189"/>
      <c r="AA471" s="187"/>
      <c r="AB471" s="319"/>
      <c r="AC471" s="202">
        <f t="shared" si="42"/>
        <v>0</v>
      </c>
      <c r="AF471" s="153">
        <f t="shared" si="43"/>
        <v>0</v>
      </c>
      <c r="AN471" s="124">
        <f t="shared" si="44"/>
        <v>0</v>
      </c>
      <c r="AS471">
        <f t="shared" si="45"/>
        <v>0</v>
      </c>
      <c r="AT471" s="166">
        <f t="shared" si="46"/>
        <v>672707</v>
      </c>
      <c r="AU471" s="353">
        <f t="shared" si="41"/>
        <v>0</v>
      </c>
      <c r="AV471" s="18"/>
    </row>
    <row r="472" spans="2:48">
      <c r="B472" s="11"/>
      <c r="C472" s="310"/>
      <c r="D472" s="134"/>
      <c r="E472" s="132"/>
      <c r="F472" s="235"/>
      <c r="G472" s="132"/>
      <c r="H472" s="133"/>
      <c r="I472" s="133"/>
      <c r="J472" s="135"/>
      <c r="K472" s="236"/>
      <c r="L472" s="236"/>
      <c r="M472" s="237"/>
      <c r="N472" s="238"/>
      <c r="O472" s="144"/>
      <c r="P472" s="197"/>
      <c r="Q472" s="304"/>
      <c r="R472" s="194"/>
      <c r="S472" s="11"/>
      <c r="T472" s="239"/>
      <c r="U472" s="136"/>
      <c r="V472" s="240"/>
      <c r="W472" s="142"/>
      <c r="X472" s="137"/>
      <c r="Y472" s="145"/>
      <c r="Z472" s="189"/>
      <c r="AA472" s="187"/>
      <c r="AB472" s="319"/>
      <c r="AC472" s="202">
        <f t="shared" si="42"/>
        <v>0</v>
      </c>
      <c r="AF472" s="153">
        <f t="shared" si="43"/>
        <v>0</v>
      </c>
      <c r="AN472" s="124">
        <f t="shared" si="44"/>
        <v>0</v>
      </c>
      <c r="AS472">
        <f t="shared" si="45"/>
        <v>0</v>
      </c>
      <c r="AT472" s="166">
        <f t="shared" si="46"/>
        <v>672707</v>
      </c>
      <c r="AU472" s="353">
        <f t="shared" si="41"/>
        <v>0</v>
      </c>
      <c r="AV472" s="18"/>
    </row>
    <row r="473" spans="2:48">
      <c r="B473" s="11"/>
      <c r="C473" s="310"/>
      <c r="D473" s="134"/>
      <c r="E473" s="132"/>
      <c r="F473" s="235"/>
      <c r="G473" s="132"/>
      <c r="H473" s="133"/>
      <c r="I473" s="133"/>
      <c r="J473" s="135"/>
      <c r="K473" s="236"/>
      <c r="L473" s="236"/>
      <c r="M473" s="237"/>
      <c r="N473" s="238"/>
      <c r="O473" s="144"/>
      <c r="P473" s="197"/>
      <c r="Q473" s="304"/>
      <c r="R473" s="194"/>
      <c r="S473" s="11"/>
      <c r="T473" s="239"/>
      <c r="U473" s="136"/>
      <c r="V473" s="240"/>
      <c r="W473" s="142"/>
      <c r="X473" s="137"/>
      <c r="Y473" s="145"/>
      <c r="Z473" s="189"/>
      <c r="AA473" s="187"/>
      <c r="AB473" s="319"/>
      <c r="AC473" s="202">
        <f t="shared" si="42"/>
        <v>0</v>
      </c>
      <c r="AF473" s="153">
        <f t="shared" si="43"/>
        <v>0</v>
      </c>
      <c r="AN473" s="124">
        <f t="shared" si="44"/>
        <v>0</v>
      </c>
      <c r="AS473">
        <f t="shared" si="45"/>
        <v>0</v>
      </c>
      <c r="AT473" s="166">
        <f t="shared" si="46"/>
        <v>672707</v>
      </c>
      <c r="AU473" s="353">
        <f t="shared" si="41"/>
        <v>0</v>
      </c>
      <c r="AV473" s="18"/>
    </row>
    <row r="474" spans="2:48">
      <c r="B474" s="11"/>
      <c r="C474" s="310"/>
      <c r="D474" s="134"/>
      <c r="E474" s="132"/>
      <c r="F474" s="235"/>
      <c r="G474" s="132"/>
      <c r="H474" s="133"/>
      <c r="I474" s="133"/>
      <c r="J474" s="135"/>
      <c r="K474" s="236"/>
      <c r="L474" s="236"/>
      <c r="M474" s="237"/>
      <c r="N474" s="238"/>
      <c r="O474" s="144"/>
      <c r="P474" s="197"/>
      <c r="Q474" s="304"/>
      <c r="R474" s="194"/>
      <c r="S474" s="11"/>
      <c r="T474" s="239"/>
      <c r="U474" s="136"/>
      <c r="V474" s="240"/>
      <c r="W474" s="142"/>
      <c r="X474" s="137"/>
      <c r="Y474" s="145"/>
      <c r="Z474" s="189"/>
      <c r="AA474" s="187"/>
      <c r="AB474" s="319"/>
      <c r="AC474" s="202">
        <f t="shared" si="42"/>
        <v>0</v>
      </c>
      <c r="AF474" s="153">
        <f t="shared" si="43"/>
        <v>0</v>
      </c>
      <c r="AN474" s="124">
        <f t="shared" si="44"/>
        <v>0</v>
      </c>
      <c r="AS474">
        <f t="shared" si="45"/>
        <v>0</v>
      </c>
      <c r="AT474" s="166">
        <f t="shared" si="46"/>
        <v>672707</v>
      </c>
      <c r="AU474" s="353">
        <f t="shared" si="41"/>
        <v>0</v>
      </c>
      <c r="AV474" s="18"/>
    </row>
    <row r="475" spans="2:48">
      <c r="B475" s="11"/>
      <c r="C475" s="310"/>
      <c r="D475" s="134"/>
      <c r="E475" s="132"/>
      <c r="F475" s="235"/>
      <c r="G475" s="132"/>
      <c r="H475" s="133"/>
      <c r="I475" s="133"/>
      <c r="J475" s="135"/>
      <c r="K475" s="236"/>
      <c r="L475" s="236"/>
      <c r="M475" s="237"/>
      <c r="N475" s="238"/>
      <c r="O475" s="144"/>
      <c r="P475" s="197"/>
      <c r="Q475" s="304"/>
      <c r="R475" s="194"/>
      <c r="S475" s="11"/>
      <c r="T475" s="239"/>
      <c r="U475" s="136"/>
      <c r="V475" s="240"/>
      <c r="W475" s="142"/>
      <c r="X475" s="137"/>
      <c r="Y475" s="145"/>
      <c r="Z475" s="189"/>
      <c r="AA475" s="187"/>
      <c r="AB475" s="319"/>
      <c r="AC475" s="202">
        <f t="shared" si="42"/>
        <v>0</v>
      </c>
      <c r="AF475" s="153">
        <f t="shared" si="43"/>
        <v>0</v>
      </c>
      <c r="AN475" s="124">
        <f t="shared" si="44"/>
        <v>0</v>
      </c>
      <c r="AS475">
        <f t="shared" si="45"/>
        <v>0</v>
      </c>
      <c r="AT475" s="166">
        <f t="shared" si="46"/>
        <v>672707</v>
      </c>
      <c r="AU475" s="353">
        <f t="shared" si="41"/>
        <v>0</v>
      </c>
      <c r="AV475" s="18"/>
    </row>
    <row r="476" spans="2:48">
      <c r="B476" s="11"/>
      <c r="C476" s="310"/>
      <c r="D476" s="134"/>
      <c r="E476" s="132"/>
      <c r="F476" s="235"/>
      <c r="G476" s="132"/>
      <c r="H476" s="133"/>
      <c r="I476" s="133"/>
      <c r="J476" s="135"/>
      <c r="K476" s="236"/>
      <c r="L476" s="236"/>
      <c r="M476" s="237"/>
      <c r="N476" s="238"/>
      <c r="O476" s="144"/>
      <c r="P476" s="197"/>
      <c r="Q476" s="304"/>
      <c r="R476" s="194"/>
      <c r="S476" s="11"/>
      <c r="T476" s="239"/>
      <c r="U476" s="136"/>
      <c r="V476" s="240"/>
      <c r="W476" s="142"/>
      <c r="X476" s="137"/>
      <c r="Y476" s="145"/>
      <c r="Z476" s="189"/>
      <c r="AA476" s="187"/>
      <c r="AB476" s="319"/>
      <c r="AC476" s="202">
        <f t="shared" si="42"/>
        <v>0</v>
      </c>
      <c r="AF476" s="153">
        <f t="shared" si="43"/>
        <v>0</v>
      </c>
      <c r="AN476" s="124">
        <f t="shared" si="44"/>
        <v>0</v>
      </c>
      <c r="AS476">
        <f t="shared" si="45"/>
        <v>0</v>
      </c>
      <c r="AT476" s="166">
        <f t="shared" si="46"/>
        <v>672707</v>
      </c>
      <c r="AU476" s="353">
        <f t="shared" si="41"/>
        <v>0</v>
      </c>
      <c r="AV476" s="18"/>
    </row>
    <row r="477" spans="2:48">
      <c r="B477" s="11"/>
      <c r="C477" s="310"/>
      <c r="D477" s="134"/>
      <c r="E477" s="132"/>
      <c r="F477" s="235"/>
      <c r="G477" s="132"/>
      <c r="H477" s="133"/>
      <c r="I477" s="133"/>
      <c r="J477" s="135"/>
      <c r="K477" s="236"/>
      <c r="L477" s="236"/>
      <c r="M477" s="237"/>
      <c r="N477" s="238"/>
      <c r="O477" s="144"/>
      <c r="P477" s="197"/>
      <c r="Q477" s="304"/>
      <c r="R477" s="194"/>
      <c r="S477" s="11"/>
      <c r="T477" s="239"/>
      <c r="U477" s="136"/>
      <c r="V477" s="240"/>
      <c r="W477" s="142"/>
      <c r="X477" s="137"/>
      <c r="Y477" s="145"/>
      <c r="Z477" s="189"/>
      <c r="AA477" s="187"/>
      <c r="AB477" s="319"/>
      <c r="AC477" s="202">
        <f t="shared" si="42"/>
        <v>0</v>
      </c>
      <c r="AF477" s="153">
        <f t="shared" si="43"/>
        <v>0</v>
      </c>
      <c r="AN477" s="124">
        <f t="shared" si="44"/>
        <v>0</v>
      </c>
      <c r="AS477">
        <f t="shared" si="45"/>
        <v>0</v>
      </c>
      <c r="AT477" s="166">
        <f t="shared" si="46"/>
        <v>672707</v>
      </c>
      <c r="AU477" s="353">
        <f t="shared" si="41"/>
        <v>0</v>
      </c>
      <c r="AV477" s="18"/>
    </row>
    <row r="478" spans="2:48">
      <c r="B478" s="11"/>
      <c r="C478" s="310"/>
      <c r="D478" s="134"/>
      <c r="E478" s="132"/>
      <c r="F478" s="235"/>
      <c r="G478" s="132"/>
      <c r="H478" s="133"/>
      <c r="I478" s="133"/>
      <c r="J478" s="135"/>
      <c r="K478" s="236"/>
      <c r="L478" s="236"/>
      <c r="M478" s="237"/>
      <c r="N478" s="238"/>
      <c r="O478" s="144"/>
      <c r="P478" s="197"/>
      <c r="Q478" s="304"/>
      <c r="R478" s="194"/>
      <c r="S478" s="11"/>
      <c r="T478" s="239"/>
      <c r="U478" s="136"/>
      <c r="V478" s="240"/>
      <c r="W478" s="142"/>
      <c r="X478" s="137"/>
      <c r="Y478" s="145"/>
      <c r="Z478" s="189"/>
      <c r="AA478" s="187"/>
      <c r="AB478" s="319"/>
      <c r="AC478" s="202">
        <f t="shared" si="42"/>
        <v>0</v>
      </c>
      <c r="AF478" s="153">
        <f t="shared" si="43"/>
        <v>0</v>
      </c>
      <c r="AN478" s="124">
        <f t="shared" si="44"/>
        <v>0</v>
      </c>
      <c r="AS478">
        <f t="shared" si="45"/>
        <v>0</v>
      </c>
      <c r="AT478" s="166">
        <f t="shared" si="46"/>
        <v>672707</v>
      </c>
      <c r="AU478" s="353">
        <f t="shared" si="41"/>
        <v>0</v>
      </c>
      <c r="AV478" s="18"/>
    </row>
    <row r="479" spans="2:48">
      <c r="B479" s="11"/>
      <c r="C479" s="310"/>
      <c r="D479" s="134"/>
      <c r="E479" s="132"/>
      <c r="F479" s="235"/>
      <c r="G479" s="132"/>
      <c r="H479" s="133"/>
      <c r="I479" s="133"/>
      <c r="J479" s="135"/>
      <c r="K479" s="236"/>
      <c r="L479" s="236"/>
      <c r="M479" s="237"/>
      <c r="N479" s="238"/>
      <c r="O479" s="144"/>
      <c r="P479" s="197"/>
      <c r="Q479" s="304"/>
      <c r="R479" s="194"/>
      <c r="S479" s="11"/>
      <c r="T479" s="239"/>
      <c r="U479" s="136"/>
      <c r="V479" s="240"/>
      <c r="W479" s="142"/>
      <c r="X479" s="137"/>
      <c r="Y479" s="145"/>
      <c r="Z479" s="189"/>
      <c r="AA479" s="187"/>
      <c r="AB479" s="319"/>
      <c r="AC479" s="202">
        <f t="shared" si="42"/>
        <v>0</v>
      </c>
      <c r="AF479" s="153">
        <f t="shared" si="43"/>
        <v>0</v>
      </c>
      <c r="AN479" s="124">
        <f t="shared" si="44"/>
        <v>0</v>
      </c>
      <c r="AS479">
        <f t="shared" si="45"/>
        <v>0</v>
      </c>
      <c r="AT479" s="166">
        <f t="shared" si="46"/>
        <v>672707</v>
      </c>
      <c r="AU479" s="353">
        <f t="shared" si="41"/>
        <v>0</v>
      </c>
      <c r="AV479" s="18"/>
    </row>
    <row r="480" spans="2:48">
      <c r="B480" s="11"/>
      <c r="C480" s="310"/>
      <c r="D480" s="134"/>
      <c r="E480" s="132"/>
      <c r="F480" s="235"/>
      <c r="G480" s="132"/>
      <c r="H480" s="133"/>
      <c r="I480" s="133"/>
      <c r="J480" s="135"/>
      <c r="K480" s="236"/>
      <c r="L480" s="236"/>
      <c r="M480" s="237"/>
      <c r="N480" s="238"/>
      <c r="O480" s="144"/>
      <c r="P480" s="197"/>
      <c r="Q480" s="304"/>
      <c r="R480" s="194"/>
      <c r="S480" s="11"/>
      <c r="T480" s="239"/>
      <c r="U480" s="136"/>
      <c r="V480" s="240"/>
      <c r="W480" s="142"/>
      <c r="X480" s="137"/>
      <c r="Y480" s="145"/>
      <c r="Z480" s="189"/>
      <c r="AA480" s="187"/>
      <c r="AB480" s="319"/>
      <c r="AC480" s="202">
        <f t="shared" si="42"/>
        <v>0</v>
      </c>
      <c r="AF480" s="153">
        <f t="shared" si="43"/>
        <v>0</v>
      </c>
      <c r="AN480" s="124">
        <f t="shared" si="44"/>
        <v>0</v>
      </c>
      <c r="AS480">
        <f t="shared" si="45"/>
        <v>0</v>
      </c>
      <c r="AT480" s="166">
        <f t="shared" si="46"/>
        <v>672707</v>
      </c>
      <c r="AU480" s="353">
        <f t="shared" si="41"/>
        <v>0</v>
      </c>
      <c r="AV480" s="18"/>
    </row>
    <row r="481" spans="2:48">
      <c r="B481" s="11"/>
      <c r="C481" s="310"/>
      <c r="D481" s="134"/>
      <c r="E481" s="132"/>
      <c r="F481" s="235"/>
      <c r="G481" s="132"/>
      <c r="H481" s="133"/>
      <c r="I481" s="133"/>
      <c r="J481" s="135"/>
      <c r="K481" s="236"/>
      <c r="L481" s="236"/>
      <c r="M481" s="237"/>
      <c r="N481" s="238"/>
      <c r="O481" s="144"/>
      <c r="P481" s="197"/>
      <c r="Q481" s="304"/>
      <c r="R481" s="194"/>
      <c r="S481" s="11"/>
      <c r="T481" s="239"/>
      <c r="U481" s="136"/>
      <c r="V481" s="240"/>
      <c r="W481" s="142"/>
      <c r="X481" s="137"/>
      <c r="Y481" s="145"/>
      <c r="Z481" s="189"/>
      <c r="AA481" s="187"/>
      <c r="AB481" s="319"/>
      <c r="AC481" s="202">
        <f t="shared" si="42"/>
        <v>0</v>
      </c>
      <c r="AF481" s="153">
        <f t="shared" si="43"/>
        <v>0</v>
      </c>
      <c r="AN481" s="124">
        <f t="shared" si="44"/>
        <v>0</v>
      </c>
      <c r="AS481">
        <f t="shared" si="45"/>
        <v>0</v>
      </c>
      <c r="AT481" s="166">
        <f t="shared" si="46"/>
        <v>672707</v>
      </c>
      <c r="AU481" s="353">
        <f t="shared" si="41"/>
        <v>0</v>
      </c>
      <c r="AV481" s="18"/>
    </row>
    <row r="482" spans="2:48">
      <c r="B482" s="11"/>
      <c r="C482" s="310"/>
      <c r="D482" s="134"/>
      <c r="E482" s="132"/>
      <c r="F482" s="235"/>
      <c r="G482" s="132"/>
      <c r="H482" s="133"/>
      <c r="I482" s="133"/>
      <c r="J482" s="135"/>
      <c r="K482" s="236"/>
      <c r="L482" s="236"/>
      <c r="M482" s="237"/>
      <c r="N482" s="238"/>
      <c r="O482" s="144"/>
      <c r="P482" s="197"/>
      <c r="Q482" s="304"/>
      <c r="R482" s="194"/>
      <c r="S482" s="11"/>
      <c r="T482" s="239"/>
      <c r="U482" s="136"/>
      <c r="V482" s="240"/>
      <c r="W482" s="142"/>
      <c r="X482" s="137"/>
      <c r="Y482" s="145"/>
      <c r="Z482" s="189"/>
      <c r="AA482" s="187"/>
      <c r="AB482" s="319"/>
      <c r="AC482" s="202">
        <f t="shared" si="42"/>
        <v>0</v>
      </c>
      <c r="AF482" s="153">
        <f t="shared" si="43"/>
        <v>0</v>
      </c>
      <c r="AN482" s="124">
        <f t="shared" si="44"/>
        <v>0</v>
      </c>
      <c r="AS482">
        <f t="shared" si="45"/>
        <v>0</v>
      </c>
      <c r="AT482" s="166">
        <f t="shared" si="46"/>
        <v>672707</v>
      </c>
      <c r="AU482" s="353">
        <f t="shared" si="41"/>
        <v>0</v>
      </c>
      <c r="AV482" s="18"/>
    </row>
    <row r="483" spans="2:48">
      <c r="B483" s="11"/>
      <c r="C483" s="310"/>
      <c r="D483" s="134"/>
      <c r="E483" s="132"/>
      <c r="F483" s="235"/>
      <c r="G483" s="132"/>
      <c r="H483" s="133"/>
      <c r="I483" s="133"/>
      <c r="J483" s="135"/>
      <c r="K483" s="236"/>
      <c r="L483" s="236"/>
      <c r="M483" s="237"/>
      <c r="N483" s="238"/>
      <c r="O483" s="144"/>
      <c r="P483" s="197"/>
      <c r="Q483" s="304"/>
      <c r="R483" s="194"/>
      <c r="S483" s="11"/>
      <c r="T483" s="239"/>
      <c r="U483" s="136"/>
      <c r="V483" s="240"/>
      <c r="W483" s="142"/>
      <c r="X483" s="137"/>
      <c r="Y483" s="145"/>
      <c r="Z483" s="189"/>
      <c r="AA483" s="187"/>
      <c r="AB483" s="319"/>
      <c r="AC483" s="202">
        <f t="shared" si="42"/>
        <v>0</v>
      </c>
      <c r="AF483" s="153">
        <f t="shared" si="43"/>
        <v>0</v>
      </c>
      <c r="AN483" s="124">
        <f t="shared" si="44"/>
        <v>0</v>
      </c>
      <c r="AS483">
        <f t="shared" si="45"/>
        <v>0</v>
      </c>
      <c r="AT483" s="166">
        <f t="shared" si="46"/>
        <v>672707</v>
      </c>
      <c r="AU483" s="353">
        <f t="shared" si="41"/>
        <v>0</v>
      </c>
      <c r="AV483" s="18"/>
    </row>
    <row r="484" spans="2:48">
      <c r="B484" s="11"/>
      <c r="C484" s="310"/>
      <c r="D484" s="134"/>
      <c r="E484" s="132"/>
      <c r="F484" s="235"/>
      <c r="G484" s="132"/>
      <c r="H484" s="133"/>
      <c r="I484" s="133"/>
      <c r="J484" s="135"/>
      <c r="K484" s="236"/>
      <c r="L484" s="236"/>
      <c r="M484" s="237"/>
      <c r="N484" s="238"/>
      <c r="O484" s="144"/>
      <c r="P484" s="197"/>
      <c r="Q484" s="304"/>
      <c r="R484" s="194"/>
      <c r="S484" s="11"/>
      <c r="T484" s="239"/>
      <c r="U484" s="136"/>
      <c r="V484" s="240"/>
      <c r="W484" s="142"/>
      <c r="X484" s="137"/>
      <c r="Y484" s="145"/>
      <c r="Z484" s="189"/>
      <c r="AA484" s="187"/>
      <c r="AB484" s="319"/>
      <c r="AC484" s="202">
        <f t="shared" si="42"/>
        <v>0</v>
      </c>
      <c r="AF484" s="153">
        <f t="shared" si="43"/>
        <v>0</v>
      </c>
      <c r="AN484" s="124">
        <f t="shared" si="44"/>
        <v>0</v>
      </c>
      <c r="AS484">
        <f t="shared" si="45"/>
        <v>0</v>
      </c>
      <c r="AT484" s="166">
        <f t="shared" si="46"/>
        <v>672707</v>
      </c>
      <c r="AU484" s="353">
        <f t="shared" si="41"/>
        <v>0</v>
      </c>
      <c r="AV484" s="18"/>
    </row>
    <row r="485" spans="2:48">
      <c r="B485" s="11"/>
      <c r="C485" s="310"/>
      <c r="D485" s="134"/>
      <c r="E485" s="132"/>
      <c r="F485" s="235"/>
      <c r="G485" s="132"/>
      <c r="H485" s="133"/>
      <c r="I485" s="133"/>
      <c r="J485" s="135"/>
      <c r="K485" s="236"/>
      <c r="L485" s="236"/>
      <c r="M485" s="237"/>
      <c r="N485" s="238"/>
      <c r="O485" s="144"/>
      <c r="P485" s="197"/>
      <c r="Q485" s="304"/>
      <c r="R485" s="194"/>
      <c r="S485" s="11"/>
      <c r="T485" s="239"/>
      <c r="U485" s="136"/>
      <c r="V485" s="240"/>
      <c r="W485" s="142"/>
      <c r="X485" s="137"/>
      <c r="Y485" s="145"/>
      <c r="Z485" s="189"/>
      <c r="AA485" s="187"/>
      <c r="AB485" s="319"/>
      <c r="AC485" s="202">
        <f t="shared" si="42"/>
        <v>0</v>
      </c>
      <c r="AF485" s="153">
        <f t="shared" si="43"/>
        <v>0</v>
      </c>
      <c r="AN485" s="124">
        <f t="shared" si="44"/>
        <v>0</v>
      </c>
      <c r="AS485">
        <f t="shared" si="45"/>
        <v>0</v>
      </c>
      <c r="AT485" s="166">
        <f t="shared" si="46"/>
        <v>672707</v>
      </c>
      <c r="AU485" s="353">
        <f t="shared" si="41"/>
        <v>0</v>
      </c>
      <c r="AV485" s="18"/>
    </row>
    <row r="486" spans="2:48">
      <c r="B486" s="11"/>
      <c r="C486" s="310"/>
      <c r="D486" s="134"/>
      <c r="E486" s="132"/>
      <c r="F486" s="235"/>
      <c r="G486" s="132"/>
      <c r="H486" s="133"/>
      <c r="I486" s="133"/>
      <c r="J486" s="135"/>
      <c r="K486" s="236"/>
      <c r="L486" s="236"/>
      <c r="M486" s="237"/>
      <c r="N486" s="238"/>
      <c r="O486" s="144"/>
      <c r="P486" s="197"/>
      <c r="Q486" s="304"/>
      <c r="R486" s="194"/>
      <c r="S486" s="11"/>
      <c r="T486" s="239"/>
      <c r="U486" s="136"/>
      <c r="V486" s="240"/>
      <c r="W486" s="142"/>
      <c r="X486" s="137"/>
      <c r="Y486" s="145"/>
      <c r="Z486" s="189"/>
      <c r="AA486" s="187"/>
      <c r="AB486" s="319"/>
      <c r="AC486" s="202">
        <f t="shared" si="42"/>
        <v>0</v>
      </c>
      <c r="AF486" s="153">
        <f t="shared" si="43"/>
        <v>0</v>
      </c>
      <c r="AN486" s="124">
        <f t="shared" si="44"/>
        <v>0</v>
      </c>
      <c r="AS486">
        <f t="shared" si="45"/>
        <v>0</v>
      </c>
      <c r="AT486" s="166">
        <f t="shared" si="46"/>
        <v>672707</v>
      </c>
      <c r="AU486" s="353">
        <f t="shared" si="41"/>
        <v>0</v>
      </c>
      <c r="AV486" s="18"/>
    </row>
    <row r="487" spans="2:48">
      <c r="B487" s="11"/>
      <c r="C487" s="310"/>
      <c r="D487" s="134"/>
      <c r="E487" s="132"/>
      <c r="F487" s="235"/>
      <c r="G487" s="132"/>
      <c r="H487" s="133"/>
      <c r="I487" s="133"/>
      <c r="J487" s="135"/>
      <c r="K487" s="236"/>
      <c r="L487" s="236"/>
      <c r="M487" s="237"/>
      <c r="N487" s="238"/>
      <c r="O487" s="144"/>
      <c r="P487" s="197"/>
      <c r="Q487" s="304"/>
      <c r="R487" s="194"/>
      <c r="S487" s="11"/>
      <c r="T487" s="239"/>
      <c r="U487" s="136"/>
      <c r="V487" s="240"/>
      <c r="W487" s="142"/>
      <c r="X487" s="137"/>
      <c r="Y487" s="145"/>
      <c r="Z487" s="189"/>
      <c r="AA487" s="187"/>
      <c r="AB487" s="319"/>
      <c r="AC487" s="202">
        <f t="shared" si="42"/>
        <v>0</v>
      </c>
      <c r="AF487" s="153">
        <f t="shared" si="43"/>
        <v>0</v>
      </c>
      <c r="AN487" s="124">
        <f t="shared" si="44"/>
        <v>0</v>
      </c>
      <c r="AS487">
        <f t="shared" si="45"/>
        <v>0</v>
      </c>
      <c r="AT487" s="166">
        <f t="shared" si="46"/>
        <v>672707</v>
      </c>
      <c r="AU487" s="353">
        <f t="shared" si="41"/>
        <v>0</v>
      </c>
      <c r="AV487" s="18"/>
    </row>
    <row r="488" spans="2:48">
      <c r="B488" s="11"/>
      <c r="C488" s="310"/>
      <c r="D488" s="134"/>
      <c r="E488" s="132"/>
      <c r="F488" s="235"/>
      <c r="G488" s="132"/>
      <c r="H488" s="133"/>
      <c r="I488" s="133"/>
      <c r="J488" s="135"/>
      <c r="K488" s="236"/>
      <c r="L488" s="236"/>
      <c r="M488" s="237"/>
      <c r="N488" s="238"/>
      <c r="O488" s="144"/>
      <c r="P488" s="197"/>
      <c r="Q488" s="304"/>
      <c r="R488" s="194"/>
      <c r="S488" s="11"/>
      <c r="T488" s="239"/>
      <c r="U488" s="136"/>
      <c r="V488" s="240"/>
      <c r="W488" s="142"/>
      <c r="X488" s="137"/>
      <c r="Y488" s="145"/>
      <c r="Z488" s="189"/>
      <c r="AA488" s="187"/>
      <c r="AB488" s="319"/>
      <c r="AC488" s="202">
        <f t="shared" si="42"/>
        <v>0</v>
      </c>
      <c r="AF488" s="153">
        <f t="shared" si="43"/>
        <v>0</v>
      </c>
      <c r="AN488" s="124">
        <f t="shared" si="44"/>
        <v>0</v>
      </c>
      <c r="AS488">
        <f t="shared" si="45"/>
        <v>0</v>
      </c>
      <c r="AT488" s="166">
        <f t="shared" si="46"/>
        <v>672707</v>
      </c>
      <c r="AU488" s="353">
        <f t="shared" si="41"/>
        <v>0</v>
      </c>
      <c r="AV488" s="18"/>
    </row>
    <row r="489" spans="2:48">
      <c r="B489" s="11"/>
      <c r="C489" s="310"/>
      <c r="D489" s="134"/>
      <c r="E489" s="132"/>
      <c r="F489" s="235"/>
      <c r="G489" s="132"/>
      <c r="H489" s="133"/>
      <c r="I489" s="133"/>
      <c r="J489" s="135"/>
      <c r="K489" s="236"/>
      <c r="L489" s="236"/>
      <c r="M489" s="237"/>
      <c r="N489" s="238"/>
      <c r="O489" s="144"/>
      <c r="P489" s="197"/>
      <c r="Q489" s="304"/>
      <c r="R489" s="194"/>
      <c r="S489" s="11"/>
      <c r="T489" s="239"/>
      <c r="U489" s="136"/>
      <c r="V489" s="240"/>
      <c r="W489" s="142"/>
      <c r="X489" s="137"/>
      <c r="Y489" s="145"/>
      <c r="Z489" s="189"/>
      <c r="AA489" s="187"/>
      <c r="AB489" s="319"/>
      <c r="AC489" s="202">
        <f t="shared" si="42"/>
        <v>0</v>
      </c>
      <c r="AF489" s="153">
        <f t="shared" si="43"/>
        <v>0</v>
      </c>
      <c r="AN489" s="124">
        <f t="shared" si="44"/>
        <v>0</v>
      </c>
      <c r="AS489">
        <f t="shared" si="45"/>
        <v>0</v>
      </c>
      <c r="AT489" s="166">
        <f t="shared" si="46"/>
        <v>672707</v>
      </c>
      <c r="AU489" s="353">
        <f t="shared" ref="AU489:AU500" si="47">Y489</f>
        <v>0</v>
      </c>
      <c r="AV489" s="18"/>
    </row>
    <row r="490" spans="2:48">
      <c r="B490" s="11"/>
      <c r="C490" s="310"/>
      <c r="D490" s="134"/>
      <c r="E490" s="132"/>
      <c r="F490" s="235"/>
      <c r="G490" s="132"/>
      <c r="H490" s="133"/>
      <c r="I490" s="133"/>
      <c r="J490" s="135"/>
      <c r="K490" s="236"/>
      <c r="L490" s="236"/>
      <c r="M490" s="237"/>
      <c r="N490" s="238"/>
      <c r="O490" s="144"/>
      <c r="P490" s="197"/>
      <c r="Q490" s="304"/>
      <c r="R490" s="194"/>
      <c r="S490" s="11"/>
      <c r="T490" s="239"/>
      <c r="U490" s="136"/>
      <c r="V490" s="240"/>
      <c r="W490" s="142"/>
      <c r="X490" s="137"/>
      <c r="Y490" s="145"/>
      <c r="Z490" s="189"/>
      <c r="AA490" s="187"/>
      <c r="AB490" s="319"/>
      <c r="AC490" s="202">
        <f t="shared" si="42"/>
        <v>0</v>
      </c>
      <c r="AF490" s="153">
        <f t="shared" si="43"/>
        <v>0</v>
      </c>
      <c r="AN490" s="124">
        <f t="shared" si="44"/>
        <v>0</v>
      </c>
      <c r="AS490">
        <f t="shared" si="45"/>
        <v>0</v>
      </c>
      <c r="AT490" s="166">
        <f t="shared" si="46"/>
        <v>672707</v>
      </c>
      <c r="AU490" s="353">
        <f t="shared" si="47"/>
        <v>0</v>
      </c>
      <c r="AV490" s="18"/>
    </row>
    <row r="491" spans="2:48">
      <c r="B491" s="11"/>
      <c r="C491" s="310"/>
      <c r="D491" s="134"/>
      <c r="E491" s="132"/>
      <c r="F491" s="235"/>
      <c r="G491" s="132"/>
      <c r="H491" s="133"/>
      <c r="I491" s="133"/>
      <c r="J491" s="135"/>
      <c r="K491" s="236"/>
      <c r="L491" s="236"/>
      <c r="M491" s="237"/>
      <c r="N491" s="238"/>
      <c r="O491" s="144"/>
      <c r="P491" s="197"/>
      <c r="Q491" s="304"/>
      <c r="R491" s="194"/>
      <c r="S491" s="11"/>
      <c r="T491" s="239"/>
      <c r="U491" s="136"/>
      <c r="V491" s="240"/>
      <c r="W491" s="142"/>
      <c r="X491" s="137"/>
      <c r="Y491" s="145"/>
      <c r="Z491" s="189"/>
      <c r="AA491" s="187"/>
      <c r="AB491" s="319"/>
      <c r="AC491" s="202">
        <f t="shared" si="42"/>
        <v>0</v>
      </c>
      <c r="AF491" s="153">
        <f t="shared" si="43"/>
        <v>0</v>
      </c>
      <c r="AN491" s="124">
        <f t="shared" si="44"/>
        <v>0</v>
      </c>
      <c r="AS491">
        <f t="shared" si="45"/>
        <v>0</v>
      </c>
      <c r="AT491" s="166">
        <f t="shared" si="46"/>
        <v>672707</v>
      </c>
      <c r="AU491" s="353">
        <f t="shared" si="47"/>
        <v>0</v>
      </c>
      <c r="AV491" s="18"/>
    </row>
    <row r="492" spans="2:48">
      <c r="B492" s="11"/>
      <c r="C492" s="310"/>
      <c r="D492" s="134"/>
      <c r="E492" s="132"/>
      <c r="F492" s="235"/>
      <c r="G492" s="132"/>
      <c r="H492" s="133"/>
      <c r="I492" s="133"/>
      <c r="J492" s="135"/>
      <c r="K492" s="236"/>
      <c r="L492" s="236"/>
      <c r="M492" s="237"/>
      <c r="N492" s="238"/>
      <c r="O492" s="144"/>
      <c r="P492" s="197"/>
      <c r="Q492" s="304"/>
      <c r="R492" s="194"/>
      <c r="S492" s="11"/>
      <c r="T492" s="239"/>
      <c r="U492" s="136"/>
      <c r="V492" s="240"/>
      <c r="W492" s="142"/>
      <c r="X492" s="137"/>
      <c r="Y492" s="145"/>
      <c r="Z492" s="189"/>
      <c r="AA492" s="187"/>
      <c r="AB492" s="319"/>
      <c r="AC492" s="202">
        <f t="shared" si="42"/>
        <v>0</v>
      </c>
      <c r="AF492" s="153">
        <f t="shared" si="43"/>
        <v>0</v>
      </c>
      <c r="AN492" s="124">
        <f t="shared" si="44"/>
        <v>0</v>
      </c>
      <c r="AS492">
        <f t="shared" si="45"/>
        <v>0</v>
      </c>
      <c r="AT492" s="166">
        <f t="shared" si="46"/>
        <v>672707</v>
      </c>
      <c r="AU492" s="353">
        <f t="shared" si="47"/>
        <v>0</v>
      </c>
      <c r="AV492" s="18"/>
    </row>
    <row r="493" spans="2:48">
      <c r="B493" s="11"/>
      <c r="C493" s="310"/>
      <c r="D493" s="134"/>
      <c r="E493" s="132"/>
      <c r="F493" s="235"/>
      <c r="G493" s="132"/>
      <c r="H493" s="133"/>
      <c r="I493" s="133"/>
      <c r="J493" s="135"/>
      <c r="K493" s="236"/>
      <c r="L493" s="236"/>
      <c r="M493" s="237"/>
      <c r="N493" s="238"/>
      <c r="O493" s="144"/>
      <c r="P493" s="197"/>
      <c r="Q493" s="304"/>
      <c r="R493" s="194"/>
      <c r="S493" s="11"/>
      <c r="T493" s="239"/>
      <c r="U493" s="136"/>
      <c r="V493" s="240"/>
      <c r="W493" s="142"/>
      <c r="X493" s="137"/>
      <c r="Y493" s="145"/>
      <c r="Z493" s="189"/>
      <c r="AA493" s="187"/>
      <c r="AB493" s="319"/>
      <c r="AC493" s="202">
        <f t="shared" si="42"/>
        <v>0</v>
      </c>
      <c r="AF493" s="153">
        <f t="shared" si="43"/>
        <v>0</v>
      </c>
      <c r="AN493" s="124">
        <f t="shared" si="44"/>
        <v>0</v>
      </c>
      <c r="AS493">
        <f t="shared" si="45"/>
        <v>0</v>
      </c>
      <c r="AT493" s="166">
        <f t="shared" si="46"/>
        <v>672707</v>
      </c>
      <c r="AU493" s="353">
        <f t="shared" si="47"/>
        <v>0</v>
      </c>
      <c r="AV493" s="18"/>
    </row>
    <row r="494" spans="2:48">
      <c r="B494" s="11"/>
      <c r="C494" s="310"/>
      <c r="D494" s="134"/>
      <c r="E494" s="132"/>
      <c r="F494" s="235"/>
      <c r="G494" s="132"/>
      <c r="H494" s="133"/>
      <c r="I494" s="133"/>
      <c r="J494" s="135"/>
      <c r="K494" s="236"/>
      <c r="L494" s="236"/>
      <c r="M494" s="237"/>
      <c r="N494" s="238"/>
      <c r="O494" s="144"/>
      <c r="P494" s="197"/>
      <c r="Q494" s="304"/>
      <c r="R494" s="194"/>
      <c r="S494" s="11"/>
      <c r="T494" s="239"/>
      <c r="U494" s="136"/>
      <c r="V494" s="240"/>
      <c r="W494" s="142"/>
      <c r="X494" s="137"/>
      <c r="Y494" s="145"/>
      <c r="Z494" s="189"/>
      <c r="AA494" s="187"/>
      <c r="AB494" s="319"/>
      <c r="AC494" s="202">
        <f t="shared" si="42"/>
        <v>0</v>
      </c>
      <c r="AF494" s="153">
        <f t="shared" si="43"/>
        <v>0</v>
      </c>
      <c r="AN494" s="124">
        <f t="shared" si="44"/>
        <v>0</v>
      </c>
      <c r="AS494">
        <f t="shared" si="45"/>
        <v>0</v>
      </c>
      <c r="AT494" s="166">
        <f t="shared" si="46"/>
        <v>672707</v>
      </c>
      <c r="AU494" s="353">
        <f t="shared" si="47"/>
        <v>0</v>
      </c>
      <c r="AV494" s="18"/>
    </row>
    <row r="495" spans="2:48">
      <c r="B495" s="11"/>
      <c r="C495" s="310"/>
      <c r="D495" s="134"/>
      <c r="E495" s="132"/>
      <c r="F495" s="235"/>
      <c r="G495" s="132"/>
      <c r="H495" s="133"/>
      <c r="I495" s="133"/>
      <c r="J495" s="135"/>
      <c r="K495" s="236"/>
      <c r="L495" s="236"/>
      <c r="M495" s="237"/>
      <c r="N495" s="238"/>
      <c r="O495" s="144"/>
      <c r="P495" s="197"/>
      <c r="Q495" s="304"/>
      <c r="R495" s="194"/>
      <c r="S495" s="11"/>
      <c r="T495" s="239"/>
      <c r="U495" s="136"/>
      <c r="V495" s="240"/>
      <c r="W495" s="142"/>
      <c r="X495" s="137"/>
      <c r="Y495" s="145"/>
      <c r="Z495" s="189"/>
      <c r="AA495" s="187"/>
      <c r="AB495" s="319"/>
      <c r="AC495" s="202">
        <f t="shared" si="42"/>
        <v>0</v>
      </c>
      <c r="AF495" s="153">
        <f t="shared" si="43"/>
        <v>0</v>
      </c>
      <c r="AN495" s="124">
        <f t="shared" si="44"/>
        <v>0</v>
      </c>
      <c r="AS495">
        <f t="shared" si="45"/>
        <v>0</v>
      </c>
      <c r="AT495" s="166">
        <f t="shared" si="46"/>
        <v>672707</v>
      </c>
      <c r="AU495" s="353">
        <f t="shared" si="47"/>
        <v>0</v>
      </c>
      <c r="AV495" s="18"/>
    </row>
    <row r="496" spans="2:48">
      <c r="B496" s="11"/>
      <c r="C496" s="310"/>
      <c r="D496" s="134"/>
      <c r="E496" s="132"/>
      <c r="F496" s="235"/>
      <c r="G496" s="132"/>
      <c r="H496" s="133"/>
      <c r="I496" s="133"/>
      <c r="J496" s="135"/>
      <c r="K496" s="236"/>
      <c r="L496" s="236"/>
      <c r="M496" s="237"/>
      <c r="N496" s="238"/>
      <c r="O496" s="144"/>
      <c r="P496" s="197"/>
      <c r="Q496" s="304"/>
      <c r="R496" s="194"/>
      <c r="S496" s="11"/>
      <c r="T496" s="239"/>
      <c r="U496" s="136"/>
      <c r="V496" s="240"/>
      <c r="W496" s="142"/>
      <c r="X496" s="137"/>
      <c r="Y496" s="145"/>
      <c r="Z496" s="189"/>
      <c r="AA496" s="187"/>
      <c r="AB496" s="319"/>
      <c r="AC496" s="202">
        <f t="shared" si="42"/>
        <v>0</v>
      </c>
      <c r="AF496" s="153">
        <f t="shared" si="43"/>
        <v>0</v>
      </c>
      <c r="AN496" s="124">
        <f t="shared" si="44"/>
        <v>0</v>
      </c>
      <c r="AS496">
        <f t="shared" si="45"/>
        <v>0</v>
      </c>
      <c r="AT496" s="166">
        <f t="shared" si="46"/>
        <v>672707</v>
      </c>
      <c r="AU496" s="353">
        <f t="shared" si="47"/>
        <v>0</v>
      </c>
      <c r="AV496" s="18"/>
    </row>
    <row r="497" spans="2:48">
      <c r="B497" s="11"/>
      <c r="C497" s="310"/>
      <c r="D497" s="134"/>
      <c r="E497" s="132"/>
      <c r="F497" s="235"/>
      <c r="G497" s="132"/>
      <c r="H497" s="133"/>
      <c r="I497" s="133"/>
      <c r="J497" s="135"/>
      <c r="K497" s="236"/>
      <c r="L497" s="236"/>
      <c r="M497" s="237"/>
      <c r="N497" s="238"/>
      <c r="O497" s="144"/>
      <c r="P497" s="197"/>
      <c r="Q497" s="304"/>
      <c r="R497" s="194"/>
      <c r="S497" s="11"/>
      <c r="T497" s="239"/>
      <c r="U497" s="136"/>
      <c r="V497" s="240"/>
      <c r="W497" s="142"/>
      <c r="X497" s="137"/>
      <c r="Y497" s="145"/>
      <c r="Z497" s="189"/>
      <c r="AA497" s="187"/>
      <c r="AB497" s="319"/>
      <c r="AC497" s="202">
        <f t="shared" si="42"/>
        <v>0</v>
      </c>
      <c r="AF497" s="153">
        <f t="shared" si="43"/>
        <v>0</v>
      </c>
      <c r="AN497" s="124">
        <f t="shared" si="44"/>
        <v>0</v>
      </c>
      <c r="AS497">
        <f t="shared" si="45"/>
        <v>0</v>
      </c>
      <c r="AT497" s="166">
        <f t="shared" si="46"/>
        <v>672707</v>
      </c>
      <c r="AU497" s="353">
        <f t="shared" si="47"/>
        <v>0</v>
      </c>
      <c r="AV497" s="18"/>
    </row>
    <row r="498" spans="2:48">
      <c r="B498" s="11"/>
      <c r="C498" s="310"/>
      <c r="D498" s="134"/>
      <c r="E498" s="132"/>
      <c r="F498" s="235"/>
      <c r="G498" s="132"/>
      <c r="H498" s="133"/>
      <c r="I498" s="133"/>
      <c r="J498" s="135"/>
      <c r="K498" s="236"/>
      <c r="L498" s="236"/>
      <c r="M498" s="237"/>
      <c r="N498" s="238"/>
      <c r="O498" s="144"/>
      <c r="P498" s="197"/>
      <c r="Q498" s="304"/>
      <c r="R498" s="194"/>
      <c r="S498" s="11"/>
      <c r="T498" s="239"/>
      <c r="U498" s="136"/>
      <c r="V498" s="240"/>
      <c r="W498" s="142"/>
      <c r="X498" s="137"/>
      <c r="Y498" s="145"/>
      <c r="Z498" s="189"/>
      <c r="AA498" s="187"/>
      <c r="AB498" s="319"/>
      <c r="AC498" s="202">
        <f t="shared" si="42"/>
        <v>0</v>
      </c>
      <c r="AF498" s="153">
        <f t="shared" si="43"/>
        <v>0</v>
      </c>
      <c r="AN498" s="124">
        <f t="shared" si="44"/>
        <v>0</v>
      </c>
      <c r="AS498">
        <f t="shared" si="45"/>
        <v>0</v>
      </c>
      <c r="AT498" s="166">
        <f t="shared" si="46"/>
        <v>672707</v>
      </c>
      <c r="AU498" s="353">
        <f t="shared" si="47"/>
        <v>0</v>
      </c>
      <c r="AV498" s="18"/>
    </row>
    <row r="499" spans="2:48">
      <c r="B499" s="11"/>
      <c r="C499" s="310"/>
      <c r="D499" s="134"/>
      <c r="E499" s="132"/>
      <c r="F499" s="235"/>
      <c r="G499" s="132"/>
      <c r="H499" s="133"/>
      <c r="I499" s="133"/>
      <c r="J499" s="135"/>
      <c r="K499" s="236"/>
      <c r="L499" s="236"/>
      <c r="M499" s="237"/>
      <c r="N499" s="238"/>
      <c r="O499" s="144"/>
      <c r="P499" s="197"/>
      <c r="Q499" s="304"/>
      <c r="R499" s="194"/>
      <c r="S499" s="11"/>
      <c r="T499" s="239"/>
      <c r="U499" s="136"/>
      <c r="V499" s="240"/>
      <c r="W499" s="142"/>
      <c r="X499" s="137"/>
      <c r="Y499" s="145"/>
      <c r="Z499" s="189"/>
      <c r="AA499" s="187"/>
      <c r="AB499" s="319"/>
      <c r="AC499" s="202">
        <f t="shared" si="42"/>
        <v>0</v>
      </c>
      <c r="AF499" s="153">
        <f t="shared" si="43"/>
        <v>0</v>
      </c>
      <c r="AN499" s="124">
        <f t="shared" si="44"/>
        <v>0</v>
      </c>
      <c r="AS499">
        <f t="shared" si="45"/>
        <v>0</v>
      </c>
      <c r="AT499" s="166">
        <f t="shared" si="46"/>
        <v>672707</v>
      </c>
      <c r="AU499" s="353">
        <f t="shared" si="47"/>
        <v>0</v>
      </c>
      <c r="AV499" s="18"/>
    </row>
    <row r="500" spans="2:48">
      <c r="B500" s="11"/>
      <c r="C500" s="310"/>
      <c r="D500" s="134"/>
      <c r="E500" s="132"/>
      <c r="F500" s="235"/>
      <c r="G500" s="132"/>
      <c r="H500" s="133"/>
      <c r="I500" s="133"/>
      <c r="J500" s="135"/>
      <c r="K500" s="236"/>
      <c r="L500" s="236"/>
      <c r="M500" s="237"/>
      <c r="N500" s="238"/>
      <c r="O500" s="144"/>
      <c r="P500" s="197"/>
      <c r="Q500" s="304"/>
      <c r="R500" s="194"/>
      <c r="S500" s="11"/>
      <c r="T500" s="239"/>
      <c r="U500" s="136"/>
      <c r="V500" s="240"/>
      <c r="W500" s="142"/>
      <c r="X500" s="137"/>
      <c r="Y500" s="145"/>
      <c r="Z500" s="189"/>
      <c r="AA500" s="187"/>
      <c r="AB500" s="319"/>
      <c r="AC500" s="202">
        <f t="shared" si="42"/>
        <v>0</v>
      </c>
      <c r="AF500" s="153">
        <f t="shared" si="43"/>
        <v>0</v>
      </c>
      <c r="AN500" s="124">
        <f t="shared" si="44"/>
        <v>0</v>
      </c>
      <c r="AS500">
        <f t="shared" si="45"/>
        <v>0</v>
      </c>
      <c r="AT500" s="166">
        <f t="shared" si="46"/>
        <v>672707</v>
      </c>
      <c r="AU500" s="353">
        <f t="shared" si="47"/>
        <v>0</v>
      </c>
      <c r="AV500" s="18"/>
    </row>
    <row r="501" spans="2:48">
      <c r="B501" s="175"/>
      <c r="C501" s="175"/>
      <c r="D501" s="175"/>
      <c r="E501" s="175"/>
      <c r="F501" s="175"/>
      <c r="G501" s="175"/>
      <c r="H501" s="175"/>
      <c r="I501" s="175"/>
      <c r="J501" s="175"/>
      <c r="K501" s="175"/>
      <c r="L501" s="175"/>
      <c r="M501" s="175"/>
      <c r="N501" s="175"/>
      <c r="O501" s="175"/>
      <c r="P501" s="175"/>
      <c r="Q501" s="175"/>
      <c r="R501" s="175"/>
      <c r="S501" s="175"/>
      <c r="T501" s="175"/>
      <c r="U501" s="175"/>
      <c r="V501" s="175"/>
      <c r="W501" s="175"/>
      <c r="X501" s="175"/>
      <c r="Y501" s="175"/>
      <c r="Z501" s="175"/>
      <c r="AA501" s="175"/>
      <c r="AB501" s="319"/>
      <c r="AF501" s="153"/>
      <c r="AN501" s="124"/>
      <c r="AV501" s="18"/>
    </row>
    <row r="502" spans="2:48">
      <c r="B502" s="175"/>
      <c r="C502" s="175"/>
      <c r="D502" s="175"/>
      <c r="E502" s="175"/>
      <c r="F502" s="175"/>
      <c r="G502" s="175"/>
      <c r="H502" s="175"/>
      <c r="I502" s="175"/>
      <c r="J502" s="175"/>
      <c r="K502" s="175"/>
      <c r="L502" s="175"/>
      <c r="M502" s="175"/>
      <c r="N502" s="175"/>
      <c r="O502" s="175"/>
      <c r="P502" s="175"/>
      <c r="Q502" s="175"/>
      <c r="R502" s="175"/>
      <c r="S502" s="175"/>
      <c r="T502" s="175"/>
      <c r="U502" s="175"/>
      <c r="V502" s="175"/>
      <c r="W502" s="175"/>
      <c r="X502" s="175"/>
      <c r="Y502" s="175"/>
      <c r="Z502" s="175"/>
      <c r="AA502" s="175"/>
      <c r="AB502" s="319"/>
      <c r="AF502" s="153"/>
      <c r="AN502" s="124"/>
      <c r="AV502" s="18"/>
    </row>
    <row r="503" spans="2:48">
      <c r="B503" s="175"/>
      <c r="C503" s="175"/>
      <c r="D503" s="175"/>
      <c r="E503" s="175"/>
      <c r="F503" s="175"/>
      <c r="G503" s="175"/>
      <c r="H503" s="175"/>
      <c r="I503" s="175"/>
      <c r="J503" s="175"/>
      <c r="K503" s="175"/>
      <c r="L503" s="175"/>
      <c r="M503" s="175"/>
      <c r="N503" s="175"/>
      <c r="O503" s="175"/>
      <c r="P503" s="175"/>
      <c r="Q503" s="175"/>
      <c r="R503" s="175"/>
      <c r="S503" s="175"/>
      <c r="T503" s="175"/>
      <c r="U503" s="175"/>
      <c r="V503" s="175"/>
      <c r="W503" s="175"/>
      <c r="X503" s="175"/>
      <c r="Y503" s="175"/>
      <c r="Z503" s="175"/>
      <c r="AA503" s="175"/>
      <c r="AB503" s="319"/>
      <c r="AF503" s="153"/>
      <c r="AN503" s="124"/>
      <c r="AV503" s="18"/>
    </row>
    <row r="504" spans="2:48">
      <c r="B504" s="175"/>
      <c r="C504" s="175"/>
      <c r="D504" s="175"/>
      <c r="E504" s="175"/>
      <c r="F504" s="175"/>
      <c r="G504" s="175"/>
      <c r="H504" s="175"/>
      <c r="I504" s="175"/>
      <c r="J504" s="175"/>
      <c r="K504" s="175"/>
      <c r="L504" s="175"/>
      <c r="M504" s="175"/>
      <c r="N504" s="175"/>
      <c r="O504" s="175"/>
      <c r="P504" s="175"/>
      <c r="Q504" s="175"/>
      <c r="R504" s="175"/>
      <c r="S504" s="175"/>
      <c r="T504" s="175"/>
      <c r="U504" s="175"/>
      <c r="V504" s="175"/>
      <c r="W504" s="175"/>
      <c r="X504" s="175"/>
      <c r="Y504" s="175"/>
      <c r="Z504" s="175"/>
      <c r="AA504" s="175"/>
      <c r="AB504" s="319"/>
      <c r="AF504" s="153"/>
      <c r="AN504" s="124"/>
      <c r="AV504" s="18"/>
    </row>
    <row r="505" spans="2:48">
      <c r="B505" s="175"/>
      <c r="C505" s="175"/>
      <c r="D505" s="175"/>
      <c r="E505" s="175"/>
      <c r="F505" s="175"/>
      <c r="G505" s="175"/>
      <c r="H505" s="175"/>
      <c r="I505" s="175"/>
      <c r="J505" s="175"/>
      <c r="K505" s="175"/>
      <c r="L505" s="175"/>
      <c r="M505" s="175"/>
      <c r="N505" s="175"/>
      <c r="O505" s="175"/>
      <c r="P505" s="175"/>
      <c r="Q505" s="175"/>
      <c r="R505" s="175"/>
      <c r="S505" s="175"/>
      <c r="T505" s="175"/>
      <c r="U505" s="175"/>
      <c r="V505" s="175"/>
      <c r="W505" s="175"/>
      <c r="X505" s="175"/>
      <c r="Y505" s="175"/>
      <c r="Z505" s="175"/>
      <c r="AA505" s="175"/>
      <c r="AB505" s="319"/>
      <c r="AF505" s="153"/>
      <c r="AN505" s="124"/>
      <c r="AV505" s="18"/>
    </row>
    <row r="506" spans="2:48">
      <c r="B506" s="175"/>
      <c r="C506" s="175"/>
      <c r="D506" s="175"/>
      <c r="E506" s="175"/>
      <c r="F506" s="175"/>
      <c r="G506" s="175"/>
      <c r="H506" s="175"/>
      <c r="I506" s="175"/>
      <c r="J506" s="175"/>
      <c r="K506" s="175"/>
      <c r="L506" s="175"/>
      <c r="M506" s="175"/>
      <c r="N506" s="175"/>
      <c r="O506" s="175"/>
      <c r="P506" s="175"/>
      <c r="Q506" s="175"/>
      <c r="R506" s="175"/>
      <c r="S506" s="175"/>
      <c r="T506" s="175"/>
      <c r="U506" s="175"/>
      <c r="V506" s="175"/>
      <c r="W506" s="175"/>
      <c r="X506" s="175"/>
      <c r="Y506" s="175"/>
      <c r="Z506" s="175"/>
      <c r="AA506" s="175"/>
      <c r="AB506" s="319"/>
      <c r="AF506" s="153"/>
      <c r="AN506" s="124"/>
      <c r="AV506" s="18"/>
    </row>
    <row r="507" spans="2:48">
      <c r="B507" s="175"/>
      <c r="C507" s="175"/>
      <c r="D507" s="175"/>
      <c r="E507" s="175"/>
      <c r="F507" s="175"/>
      <c r="G507" s="175"/>
      <c r="H507" s="175"/>
      <c r="I507" s="175"/>
      <c r="J507" s="175"/>
      <c r="K507" s="175"/>
      <c r="L507" s="175"/>
      <c r="M507" s="175"/>
      <c r="N507" s="175"/>
      <c r="O507" s="175"/>
      <c r="P507" s="175"/>
      <c r="Q507" s="175"/>
      <c r="R507" s="175"/>
      <c r="S507" s="175"/>
      <c r="T507" s="175"/>
      <c r="U507" s="175"/>
      <c r="V507" s="175"/>
      <c r="W507" s="175"/>
      <c r="X507" s="175"/>
      <c r="Y507" s="175"/>
      <c r="Z507" s="175"/>
      <c r="AA507" s="175"/>
      <c r="AB507" s="319"/>
      <c r="AF507" s="153"/>
      <c r="AN507" s="124"/>
      <c r="AV507" s="18"/>
    </row>
    <row r="508" spans="2:48">
      <c r="B508" s="175"/>
      <c r="C508" s="175"/>
      <c r="D508" s="175"/>
      <c r="E508" s="175"/>
      <c r="F508" s="175"/>
      <c r="G508" s="175"/>
      <c r="H508" s="175"/>
      <c r="I508" s="175"/>
      <c r="J508" s="175"/>
      <c r="K508" s="175"/>
      <c r="L508" s="175"/>
      <c r="M508" s="175"/>
      <c r="N508" s="175"/>
      <c r="O508" s="175"/>
      <c r="P508" s="175"/>
      <c r="Q508" s="175"/>
      <c r="R508" s="175"/>
      <c r="S508" s="175"/>
      <c r="T508" s="175"/>
      <c r="U508" s="175"/>
      <c r="V508" s="175"/>
      <c r="W508" s="175"/>
      <c r="X508" s="175"/>
      <c r="Y508" s="175"/>
      <c r="Z508" s="175"/>
      <c r="AA508" s="175"/>
      <c r="AB508" s="319"/>
      <c r="AF508" s="153"/>
      <c r="AN508" s="124"/>
      <c r="AV508" s="18"/>
    </row>
    <row r="509" spans="2:48">
      <c r="B509" s="175"/>
      <c r="C509" s="175"/>
      <c r="D509" s="175"/>
      <c r="E509" s="175"/>
      <c r="F509" s="175"/>
      <c r="G509" s="175"/>
      <c r="H509" s="175"/>
      <c r="I509" s="175"/>
      <c r="J509" s="175"/>
      <c r="K509" s="175"/>
      <c r="L509" s="175"/>
      <c r="M509" s="175"/>
      <c r="N509" s="175"/>
      <c r="O509" s="175"/>
      <c r="P509" s="175"/>
      <c r="Q509" s="175"/>
      <c r="R509" s="175"/>
      <c r="S509" s="175"/>
      <c r="T509" s="175"/>
      <c r="U509" s="175"/>
      <c r="V509" s="175"/>
      <c r="W509" s="175"/>
      <c r="X509" s="175"/>
      <c r="Y509" s="175"/>
      <c r="Z509" s="175"/>
      <c r="AA509" s="175"/>
      <c r="AB509" s="319"/>
      <c r="AF509" s="153"/>
      <c r="AN509" s="124"/>
      <c r="AV509" s="18"/>
    </row>
    <row r="510" spans="2:48">
      <c r="B510" s="175"/>
      <c r="C510" s="175"/>
      <c r="D510" s="175"/>
      <c r="E510" s="175"/>
      <c r="F510" s="175"/>
      <c r="G510" s="175"/>
      <c r="H510" s="175"/>
      <c r="I510" s="175"/>
      <c r="J510" s="175"/>
      <c r="K510" s="175"/>
      <c r="L510" s="175"/>
      <c r="M510" s="175"/>
      <c r="N510" s="175"/>
      <c r="O510" s="175"/>
      <c r="P510" s="175"/>
      <c r="Q510" s="175"/>
      <c r="R510" s="175"/>
      <c r="S510" s="175"/>
      <c r="T510" s="175"/>
      <c r="U510" s="175"/>
      <c r="V510" s="175"/>
      <c r="W510" s="175"/>
      <c r="X510" s="175"/>
      <c r="Y510" s="175"/>
      <c r="Z510" s="175"/>
      <c r="AA510" s="175"/>
      <c r="AB510" s="319"/>
      <c r="AF510" s="153"/>
      <c r="AN510" s="124"/>
      <c r="AV510" s="18"/>
    </row>
    <row r="511" spans="2:48">
      <c r="B511" s="175"/>
      <c r="C511" s="175"/>
      <c r="D511" s="175"/>
      <c r="E511" s="175"/>
      <c r="F511" s="175"/>
      <c r="G511" s="175"/>
      <c r="H511" s="175"/>
      <c r="I511" s="175"/>
      <c r="J511" s="175"/>
      <c r="K511" s="175"/>
      <c r="L511" s="175"/>
      <c r="M511" s="175"/>
      <c r="N511" s="175"/>
      <c r="O511" s="175"/>
      <c r="P511" s="175"/>
      <c r="Q511" s="175"/>
      <c r="R511" s="175"/>
      <c r="S511" s="175"/>
      <c r="T511" s="175"/>
      <c r="U511" s="175"/>
      <c r="V511" s="175"/>
      <c r="W511" s="175"/>
      <c r="X511" s="175"/>
      <c r="Y511" s="175"/>
      <c r="Z511" s="175"/>
      <c r="AA511" s="175"/>
      <c r="AB511" s="319"/>
      <c r="AF511" s="153"/>
      <c r="AN511" s="124"/>
      <c r="AV511" s="18"/>
    </row>
    <row r="512" spans="2:48">
      <c r="B512" s="175"/>
      <c r="C512" s="175"/>
      <c r="D512" s="175"/>
      <c r="E512" s="175"/>
      <c r="F512" s="175"/>
      <c r="G512" s="175"/>
      <c r="H512" s="175"/>
      <c r="I512" s="175"/>
      <c r="J512" s="175"/>
      <c r="K512" s="175"/>
      <c r="L512" s="175"/>
      <c r="M512" s="175"/>
      <c r="N512" s="175"/>
      <c r="O512" s="175"/>
      <c r="P512" s="175"/>
      <c r="Q512" s="175"/>
      <c r="R512" s="175"/>
      <c r="S512" s="175"/>
      <c r="T512" s="175"/>
      <c r="U512" s="175"/>
      <c r="V512" s="175"/>
      <c r="W512" s="175"/>
      <c r="X512" s="175"/>
      <c r="Y512" s="175"/>
      <c r="Z512" s="175"/>
      <c r="AA512" s="175"/>
      <c r="AB512" s="319"/>
      <c r="AF512" s="153"/>
      <c r="AN512" s="124"/>
      <c r="AV512" s="18"/>
    </row>
    <row r="513" spans="2:48">
      <c r="B513" s="175"/>
      <c r="C513" s="175"/>
      <c r="D513" s="175"/>
      <c r="E513" s="175"/>
      <c r="F513" s="175"/>
      <c r="G513" s="175"/>
      <c r="H513" s="175"/>
      <c r="I513" s="175"/>
      <c r="J513" s="175"/>
      <c r="K513" s="175"/>
      <c r="L513" s="175"/>
      <c r="M513" s="175"/>
      <c r="N513" s="175"/>
      <c r="O513" s="175"/>
      <c r="P513" s="175"/>
      <c r="Q513" s="175"/>
      <c r="R513" s="175"/>
      <c r="S513" s="175"/>
      <c r="T513" s="175"/>
      <c r="U513" s="175"/>
      <c r="V513" s="175"/>
      <c r="W513" s="175"/>
      <c r="X513" s="175"/>
      <c r="Y513" s="175"/>
      <c r="Z513" s="175"/>
      <c r="AA513" s="175"/>
      <c r="AB513" s="319"/>
      <c r="AF513" s="153"/>
      <c r="AN513" s="124"/>
      <c r="AV513" s="18"/>
    </row>
    <row r="514" spans="2:48">
      <c r="B514" s="175"/>
      <c r="C514" s="175"/>
      <c r="D514" s="175"/>
      <c r="E514" s="175"/>
      <c r="F514" s="175"/>
      <c r="G514" s="175"/>
      <c r="H514" s="175"/>
      <c r="I514" s="175"/>
      <c r="J514" s="175"/>
      <c r="K514" s="175"/>
      <c r="L514" s="175"/>
      <c r="M514" s="175"/>
      <c r="N514" s="175"/>
      <c r="O514" s="175"/>
      <c r="P514" s="175"/>
      <c r="Q514" s="175"/>
      <c r="R514" s="175"/>
      <c r="S514" s="175"/>
      <c r="T514" s="175"/>
      <c r="U514" s="175"/>
      <c r="V514" s="175"/>
      <c r="W514" s="175"/>
      <c r="X514" s="175"/>
      <c r="Y514" s="175"/>
      <c r="Z514" s="175"/>
      <c r="AA514" s="175"/>
      <c r="AB514" s="319"/>
      <c r="AF514" s="153"/>
      <c r="AN514" s="124"/>
      <c r="AV514" s="18"/>
    </row>
    <row r="515" spans="2:48">
      <c r="B515" s="175"/>
      <c r="C515" s="175"/>
      <c r="D515" s="175"/>
      <c r="E515" s="175"/>
      <c r="F515" s="175"/>
      <c r="G515" s="175"/>
      <c r="H515" s="175"/>
      <c r="I515" s="175"/>
      <c r="J515" s="175"/>
      <c r="K515" s="175"/>
      <c r="L515" s="175"/>
      <c r="M515" s="175"/>
      <c r="N515" s="175"/>
      <c r="O515" s="175"/>
      <c r="P515" s="175"/>
      <c r="Q515" s="175"/>
      <c r="R515" s="175"/>
      <c r="S515" s="175"/>
      <c r="T515" s="175"/>
      <c r="U515" s="175"/>
      <c r="V515" s="175"/>
      <c r="W515" s="175"/>
      <c r="X515" s="175"/>
      <c r="Y515" s="175"/>
      <c r="Z515" s="175"/>
      <c r="AA515" s="175"/>
      <c r="AB515" s="319"/>
      <c r="AF515" s="153"/>
      <c r="AN515" s="124"/>
      <c r="AV515" s="18"/>
    </row>
    <row r="516" spans="2:48">
      <c r="B516" s="175"/>
      <c r="C516" s="175"/>
      <c r="D516" s="175"/>
      <c r="E516" s="175"/>
      <c r="F516" s="175"/>
      <c r="G516" s="175"/>
      <c r="H516" s="175"/>
      <c r="I516" s="175"/>
      <c r="J516" s="175"/>
      <c r="K516" s="175"/>
      <c r="L516" s="175"/>
      <c r="M516" s="175"/>
      <c r="N516" s="175"/>
      <c r="O516" s="175"/>
      <c r="P516" s="175"/>
      <c r="Q516" s="175"/>
      <c r="R516" s="175"/>
      <c r="S516" s="175"/>
      <c r="T516" s="175"/>
      <c r="U516" s="175"/>
      <c r="V516" s="175"/>
      <c r="W516" s="175"/>
      <c r="X516" s="175"/>
      <c r="Y516" s="175"/>
      <c r="Z516" s="175"/>
      <c r="AA516" s="175"/>
      <c r="AB516" s="319"/>
      <c r="AF516" s="153"/>
      <c r="AN516" s="124"/>
      <c r="AV516" s="18"/>
    </row>
    <row r="517" spans="2:48">
      <c r="B517" s="175"/>
      <c r="C517" s="175"/>
      <c r="D517" s="175"/>
      <c r="E517" s="175"/>
      <c r="F517" s="175"/>
      <c r="G517" s="175"/>
      <c r="H517" s="175"/>
      <c r="I517" s="175"/>
      <c r="J517" s="175"/>
      <c r="K517" s="175"/>
      <c r="L517" s="175"/>
      <c r="M517" s="175"/>
      <c r="N517" s="175"/>
      <c r="O517" s="175"/>
      <c r="P517" s="175"/>
      <c r="Q517" s="175"/>
      <c r="R517" s="175"/>
      <c r="S517" s="175"/>
      <c r="T517" s="175"/>
      <c r="U517" s="175"/>
      <c r="V517" s="175"/>
      <c r="W517" s="175"/>
      <c r="X517" s="175"/>
      <c r="Y517" s="175"/>
      <c r="Z517" s="175"/>
      <c r="AA517" s="175"/>
      <c r="AB517" s="319"/>
      <c r="AF517" s="153"/>
      <c r="AN517" s="124"/>
      <c r="AV517" s="18"/>
    </row>
    <row r="518" spans="2:48">
      <c r="B518" s="175"/>
      <c r="C518" s="175"/>
      <c r="D518" s="175"/>
      <c r="E518" s="175"/>
      <c r="F518" s="175"/>
      <c r="G518" s="175"/>
      <c r="H518" s="175"/>
      <c r="I518" s="175"/>
      <c r="J518" s="175"/>
      <c r="K518" s="175"/>
      <c r="L518" s="175"/>
      <c r="M518" s="175"/>
      <c r="N518" s="175"/>
      <c r="O518" s="175"/>
      <c r="P518" s="175"/>
      <c r="Q518" s="175"/>
      <c r="R518" s="175"/>
      <c r="S518" s="175"/>
      <c r="T518" s="175"/>
      <c r="U518" s="175"/>
      <c r="V518" s="175"/>
      <c r="W518" s="175"/>
      <c r="X518" s="175"/>
      <c r="Y518" s="175"/>
      <c r="Z518" s="175"/>
      <c r="AA518" s="175"/>
      <c r="AB518" s="319"/>
      <c r="AF518" s="153"/>
      <c r="AN518" s="124"/>
      <c r="AV518" s="18"/>
    </row>
    <row r="519" spans="2:48">
      <c r="B519" s="175"/>
      <c r="C519" s="175"/>
      <c r="D519" s="175"/>
      <c r="E519" s="175"/>
      <c r="F519" s="175"/>
      <c r="G519" s="175"/>
      <c r="H519" s="175"/>
      <c r="I519" s="175"/>
      <c r="J519" s="175"/>
      <c r="K519" s="175"/>
      <c r="L519" s="175"/>
      <c r="M519" s="175"/>
      <c r="N519" s="175"/>
      <c r="O519" s="175"/>
      <c r="P519" s="175"/>
      <c r="Q519" s="175"/>
      <c r="R519" s="175"/>
      <c r="S519" s="175"/>
      <c r="T519" s="175"/>
      <c r="U519" s="175"/>
      <c r="V519" s="175"/>
      <c r="W519" s="175"/>
      <c r="X519" s="175"/>
      <c r="Y519" s="175"/>
      <c r="Z519" s="175"/>
      <c r="AA519" s="175"/>
      <c r="AB519" s="319"/>
      <c r="AF519" s="153"/>
      <c r="AN519" s="124"/>
      <c r="AV519" s="18"/>
    </row>
    <row r="520" spans="2:48">
      <c r="B520" s="175"/>
      <c r="C520" s="175"/>
      <c r="D520" s="175"/>
      <c r="E520" s="175"/>
      <c r="F520" s="175"/>
      <c r="G520" s="175"/>
      <c r="H520" s="175"/>
      <c r="I520" s="175"/>
      <c r="J520" s="175"/>
      <c r="K520" s="175"/>
      <c r="L520" s="175"/>
      <c r="M520" s="175"/>
      <c r="N520" s="175"/>
      <c r="O520" s="175"/>
      <c r="P520" s="175"/>
      <c r="Q520" s="175"/>
      <c r="R520" s="175"/>
      <c r="S520" s="175"/>
      <c r="T520" s="175"/>
      <c r="U520" s="175"/>
      <c r="V520" s="175"/>
      <c r="W520" s="175"/>
      <c r="X520" s="175"/>
      <c r="Y520" s="175"/>
      <c r="Z520" s="175"/>
      <c r="AA520" s="175"/>
      <c r="AB520" s="319"/>
      <c r="AF520" s="153"/>
      <c r="AN520" s="124"/>
      <c r="AV520" s="18"/>
    </row>
    <row r="521" spans="2:48">
      <c r="B521" s="175"/>
      <c r="C521" s="175"/>
      <c r="D521" s="175"/>
      <c r="E521" s="175"/>
      <c r="F521" s="175"/>
      <c r="G521" s="175"/>
      <c r="H521" s="175"/>
      <c r="I521" s="175"/>
      <c r="J521" s="175"/>
      <c r="K521" s="175"/>
      <c r="L521" s="175"/>
      <c r="M521" s="175"/>
      <c r="N521" s="175"/>
      <c r="O521" s="175"/>
      <c r="P521" s="175"/>
      <c r="Q521" s="175"/>
      <c r="R521" s="175"/>
      <c r="S521" s="175"/>
      <c r="T521" s="175"/>
      <c r="U521" s="175"/>
      <c r="V521" s="175"/>
      <c r="W521" s="175"/>
      <c r="X521" s="175"/>
      <c r="Y521" s="175"/>
      <c r="Z521" s="175"/>
      <c r="AA521" s="175"/>
      <c r="AB521" s="319"/>
      <c r="AF521" s="153"/>
      <c r="AN521" s="124"/>
      <c r="AV521" s="18"/>
    </row>
    <row r="522" spans="2:48">
      <c r="B522" s="175"/>
      <c r="C522" s="175"/>
      <c r="D522" s="175"/>
      <c r="E522" s="175"/>
      <c r="F522" s="175"/>
      <c r="G522" s="175"/>
      <c r="H522" s="175"/>
      <c r="I522" s="175"/>
      <c r="J522" s="175"/>
      <c r="K522" s="175"/>
      <c r="L522" s="175"/>
      <c r="M522" s="175"/>
      <c r="N522" s="175"/>
      <c r="O522" s="175"/>
      <c r="P522" s="175"/>
      <c r="Q522" s="175"/>
      <c r="R522" s="175"/>
      <c r="S522" s="175"/>
      <c r="T522" s="175"/>
      <c r="U522" s="175"/>
      <c r="V522" s="175"/>
      <c r="W522" s="175"/>
      <c r="X522" s="175"/>
      <c r="Y522" s="175"/>
      <c r="Z522" s="175"/>
      <c r="AA522" s="175"/>
      <c r="AB522" s="319"/>
      <c r="AF522" s="153"/>
      <c r="AN522" s="124"/>
      <c r="AV522" s="18"/>
    </row>
    <row r="523" spans="2:48">
      <c r="B523" s="175"/>
      <c r="C523" s="175"/>
      <c r="D523" s="175"/>
      <c r="E523" s="175"/>
      <c r="F523" s="175"/>
      <c r="G523" s="175"/>
      <c r="H523" s="175"/>
      <c r="I523" s="175"/>
      <c r="J523" s="175"/>
      <c r="K523" s="175"/>
      <c r="L523" s="175"/>
      <c r="M523" s="175"/>
      <c r="N523" s="175"/>
      <c r="O523" s="175"/>
      <c r="P523" s="175"/>
      <c r="Q523" s="175"/>
      <c r="R523" s="175"/>
      <c r="S523" s="175"/>
      <c r="T523" s="175"/>
      <c r="U523" s="175"/>
      <c r="V523" s="175"/>
      <c r="W523" s="175"/>
      <c r="X523" s="175"/>
      <c r="Y523" s="175"/>
      <c r="Z523" s="175"/>
      <c r="AA523" s="175"/>
      <c r="AB523" s="319"/>
      <c r="AF523" s="153"/>
      <c r="AN523" s="124"/>
      <c r="AV523" s="18"/>
    </row>
    <row r="524" spans="2:48">
      <c r="B524" s="175"/>
      <c r="C524" s="175"/>
      <c r="D524" s="175"/>
      <c r="E524" s="175"/>
      <c r="F524" s="175"/>
      <c r="G524" s="175"/>
      <c r="H524" s="175"/>
      <c r="I524" s="175"/>
      <c r="J524" s="175"/>
      <c r="K524" s="175"/>
      <c r="L524" s="175"/>
      <c r="M524" s="175"/>
      <c r="N524" s="175"/>
      <c r="O524" s="175"/>
      <c r="P524" s="175"/>
      <c r="Q524" s="175"/>
      <c r="R524" s="175"/>
      <c r="S524" s="175"/>
      <c r="T524" s="175"/>
      <c r="U524" s="175"/>
      <c r="V524" s="175"/>
      <c r="W524" s="175"/>
      <c r="X524" s="175"/>
      <c r="Y524" s="175"/>
      <c r="Z524" s="175"/>
      <c r="AA524" s="175"/>
      <c r="AB524" s="319"/>
      <c r="AF524" s="153"/>
      <c r="AN524" s="124"/>
      <c r="AV524" s="18"/>
    </row>
    <row r="525" spans="2:48">
      <c r="B525" s="175"/>
      <c r="C525" s="175"/>
      <c r="D525" s="175"/>
      <c r="E525" s="175"/>
      <c r="F525" s="175"/>
      <c r="G525" s="175"/>
      <c r="H525" s="175"/>
      <c r="I525" s="175"/>
      <c r="J525" s="175"/>
      <c r="K525" s="175"/>
      <c r="L525" s="175"/>
      <c r="M525" s="175"/>
      <c r="N525" s="175"/>
      <c r="O525" s="175"/>
      <c r="P525" s="175"/>
      <c r="Q525" s="175"/>
      <c r="R525" s="175"/>
      <c r="S525" s="175"/>
      <c r="T525" s="175"/>
      <c r="U525" s="175"/>
      <c r="V525" s="175"/>
      <c r="W525" s="175"/>
      <c r="X525" s="175"/>
      <c r="Y525" s="175"/>
      <c r="Z525" s="175"/>
      <c r="AA525" s="175"/>
      <c r="AB525" s="319"/>
      <c r="AF525" s="153"/>
      <c r="AN525" s="124"/>
      <c r="AV525" s="18"/>
    </row>
    <row r="526" spans="2:48">
      <c r="B526" s="175"/>
      <c r="C526" s="175"/>
      <c r="D526" s="175"/>
      <c r="E526" s="175"/>
      <c r="F526" s="175"/>
      <c r="G526" s="175"/>
      <c r="H526" s="175"/>
      <c r="I526" s="175"/>
      <c r="J526" s="175"/>
      <c r="K526" s="175"/>
      <c r="L526" s="175"/>
      <c r="M526" s="175"/>
      <c r="N526" s="175"/>
      <c r="O526" s="175"/>
      <c r="P526" s="175"/>
      <c r="Q526" s="175"/>
      <c r="R526" s="175"/>
      <c r="S526" s="175"/>
      <c r="T526" s="175"/>
      <c r="U526" s="175"/>
      <c r="V526" s="175"/>
      <c r="W526" s="175"/>
      <c r="X526" s="175"/>
      <c r="Y526" s="175"/>
      <c r="Z526" s="175"/>
      <c r="AA526" s="175"/>
      <c r="AB526" s="319"/>
      <c r="AF526" s="153"/>
      <c r="AN526" s="124"/>
      <c r="AV526" s="18"/>
    </row>
    <row r="527" spans="2:48">
      <c r="B527" s="175"/>
      <c r="C527" s="175"/>
      <c r="D527" s="175"/>
      <c r="E527" s="175"/>
      <c r="F527" s="175"/>
      <c r="G527" s="175"/>
      <c r="H527" s="175"/>
      <c r="I527" s="175"/>
      <c r="J527" s="175"/>
      <c r="K527" s="175"/>
      <c r="L527" s="175"/>
      <c r="M527" s="175"/>
      <c r="N527" s="175"/>
      <c r="O527" s="175"/>
      <c r="P527" s="175"/>
      <c r="Q527" s="175"/>
      <c r="R527" s="175"/>
      <c r="S527" s="175"/>
      <c r="T527" s="175"/>
      <c r="U527" s="175"/>
      <c r="V527" s="175"/>
      <c r="W527" s="175"/>
      <c r="X527" s="175"/>
      <c r="Y527" s="175"/>
      <c r="Z527" s="175"/>
      <c r="AA527" s="175"/>
      <c r="AB527" s="319"/>
      <c r="AF527" s="153"/>
      <c r="AN527" s="124"/>
      <c r="AV527" s="18"/>
    </row>
    <row r="528" spans="2:48">
      <c r="B528" s="175"/>
      <c r="C528" s="175"/>
      <c r="D528" s="175"/>
      <c r="E528" s="175"/>
      <c r="F528" s="175"/>
      <c r="G528" s="175"/>
      <c r="H528" s="175"/>
      <c r="I528" s="175"/>
      <c r="J528" s="175"/>
      <c r="K528" s="175"/>
      <c r="L528" s="175"/>
      <c r="M528" s="175"/>
      <c r="N528" s="175"/>
      <c r="O528" s="175"/>
      <c r="P528" s="175"/>
      <c r="Q528" s="175"/>
      <c r="R528" s="175"/>
      <c r="S528" s="175"/>
      <c r="T528" s="175"/>
      <c r="U528" s="175"/>
      <c r="V528" s="175"/>
      <c r="W528" s="175"/>
      <c r="X528" s="175"/>
      <c r="Y528" s="175"/>
      <c r="Z528" s="175"/>
      <c r="AA528" s="175"/>
      <c r="AB528" s="319"/>
      <c r="AF528" s="153"/>
      <c r="AN528" s="124"/>
      <c r="AV528" s="18"/>
    </row>
    <row r="529" spans="2:48">
      <c r="B529" s="175"/>
      <c r="C529" s="175"/>
      <c r="D529" s="175"/>
      <c r="E529" s="175"/>
      <c r="F529" s="175"/>
      <c r="G529" s="175"/>
      <c r="H529" s="175"/>
      <c r="I529" s="175"/>
      <c r="J529" s="175"/>
      <c r="K529" s="175"/>
      <c r="L529" s="175"/>
      <c r="M529" s="175"/>
      <c r="N529" s="175"/>
      <c r="O529" s="175"/>
      <c r="P529" s="175"/>
      <c r="Q529" s="175"/>
      <c r="R529" s="175"/>
      <c r="S529" s="175"/>
      <c r="T529" s="175"/>
      <c r="U529" s="175"/>
      <c r="V529" s="175"/>
      <c r="W529" s="175"/>
      <c r="X529" s="175"/>
      <c r="Y529" s="175"/>
      <c r="Z529" s="175"/>
      <c r="AA529" s="175"/>
      <c r="AB529" s="319"/>
      <c r="AF529" s="153"/>
      <c r="AN529" s="124"/>
      <c r="AV529" s="18"/>
    </row>
    <row r="530" spans="2:48">
      <c r="B530" s="175"/>
      <c r="C530" s="175"/>
      <c r="D530" s="175"/>
      <c r="E530" s="175"/>
      <c r="F530" s="175"/>
      <c r="G530" s="175"/>
      <c r="H530" s="175"/>
      <c r="I530" s="175"/>
      <c r="J530" s="175"/>
      <c r="K530" s="175"/>
      <c r="L530" s="175"/>
      <c r="M530" s="175"/>
      <c r="N530" s="175"/>
      <c r="O530" s="175"/>
      <c r="P530" s="175"/>
      <c r="Q530" s="175"/>
      <c r="R530" s="175"/>
      <c r="S530" s="175"/>
      <c r="T530" s="175"/>
      <c r="U530" s="175"/>
      <c r="V530" s="175"/>
      <c r="W530" s="175"/>
      <c r="X530" s="175"/>
      <c r="Y530" s="175"/>
      <c r="Z530" s="175"/>
      <c r="AA530" s="175"/>
      <c r="AB530" s="319"/>
      <c r="AF530" s="153"/>
      <c r="AN530" s="124"/>
      <c r="AV530" s="18"/>
    </row>
    <row r="531" spans="2:48">
      <c r="B531" s="175"/>
      <c r="C531" s="175"/>
      <c r="D531" s="175"/>
      <c r="E531" s="175"/>
      <c r="F531" s="175"/>
      <c r="G531" s="175"/>
      <c r="H531" s="175"/>
      <c r="I531" s="175"/>
      <c r="J531" s="175"/>
      <c r="K531" s="175"/>
      <c r="L531" s="175"/>
      <c r="M531" s="175"/>
      <c r="N531" s="175"/>
      <c r="O531" s="175"/>
      <c r="P531" s="175"/>
      <c r="Q531" s="175"/>
      <c r="R531" s="175"/>
      <c r="S531" s="175"/>
      <c r="T531" s="175"/>
      <c r="U531" s="175"/>
      <c r="V531" s="175"/>
      <c r="W531" s="175"/>
      <c r="X531" s="175"/>
      <c r="Y531" s="175"/>
      <c r="Z531" s="175"/>
      <c r="AA531" s="175"/>
      <c r="AB531" s="319"/>
      <c r="AF531" s="153"/>
      <c r="AN531" s="124"/>
      <c r="AV531" s="18"/>
    </row>
    <row r="532" spans="2:48">
      <c r="B532" s="175"/>
      <c r="C532" s="175"/>
      <c r="D532" s="175"/>
      <c r="E532" s="175"/>
      <c r="F532" s="175"/>
      <c r="G532" s="175"/>
      <c r="H532" s="175"/>
      <c r="I532" s="175"/>
      <c r="J532" s="175"/>
      <c r="K532" s="175"/>
      <c r="L532" s="175"/>
      <c r="M532" s="175"/>
      <c r="N532" s="175"/>
      <c r="O532" s="175"/>
      <c r="P532" s="175"/>
      <c r="Q532" s="175"/>
      <c r="R532" s="175"/>
      <c r="S532" s="175"/>
      <c r="T532" s="175"/>
      <c r="U532" s="175"/>
      <c r="V532" s="175"/>
      <c r="W532" s="175"/>
      <c r="X532" s="175"/>
      <c r="Y532" s="175"/>
      <c r="Z532" s="175"/>
      <c r="AA532" s="175"/>
      <c r="AB532" s="319"/>
      <c r="AF532" s="153"/>
      <c r="AN532" s="124"/>
      <c r="AV532" s="18"/>
    </row>
    <row r="533" spans="2:48">
      <c r="B533" s="175"/>
      <c r="C533" s="175"/>
      <c r="D533" s="175"/>
      <c r="E533" s="175"/>
      <c r="F533" s="175"/>
      <c r="G533" s="175"/>
      <c r="H533" s="175"/>
      <c r="I533" s="175"/>
      <c r="J533" s="175"/>
      <c r="K533" s="175"/>
      <c r="L533" s="175"/>
      <c r="M533" s="175"/>
      <c r="N533" s="175"/>
      <c r="O533" s="175"/>
      <c r="P533" s="175"/>
      <c r="Q533" s="175"/>
      <c r="R533" s="175"/>
      <c r="S533" s="175"/>
      <c r="T533" s="175"/>
      <c r="U533" s="175"/>
      <c r="V533" s="175"/>
      <c r="W533" s="175"/>
      <c r="X533" s="175"/>
      <c r="Y533" s="175"/>
      <c r="Z533" s="175"/>
      <c r="AA533" s="175"/>
      <c r="AB533" s="319"/>
      <c r="AF533" s="153"/>
      <c r="AN533" s="124"/>
      <c r="AV533" s="18"/>
    </row>
    <row r="534" spans="2:48">
      <c r="B534" s="175"/>
      <c r="C534" s="175"/>
      <c r="D534" s="175"/>
      <c r="E534" s="175"/>
      <c r="F534" s="175"/>
      <c r="G534" s="175"/>
      <c r="H534" s="175"/>
      <c r="I534" s="175"/>
      <c r="J534" s="175"/>
      <c r="K534" s="175"/>
      <c r="L534" s="175"/>
      <c r="M534" s="175"/>
      <c r="N534" s="175"/>
      <c r="O534" s="175"/>
      <c r="P534" s="175"/>
      <c r="Q534" s="175"/>
      <c r="R534" s="175"/>
      <c r="S534" s="175"/>
      <c r="T534" s="175"/>
      <c r="U534" s="175"/>
      <c r="V534" s="175"/>
      <c r="W534" s="175"/>
      <c r="X534" s="175"/>
      <c r="Y534" s="175"/>
      <c r="Z534" s="175"/>
      <c r="AA534" s="175"/>
      <c r="AB534" s="319"/>
      <c r="AF534" s="153"/>
      <c r="AN534" s="124"/>
      <c r="AV534" s="18"/>
    </row>
    <row r="535" spans="2:48">
      <c r="B535" s="175"/>
      <c r="C535" s="175"/>
      <c r="D535" s="175"/>
      <c r="E535" s="175"/>
      <c r="F535" s="175"/>
      <c r="G535" s="175"/>
      <c r="H535" s="175"/>
      <c r="I535" s="175"/>
      <c r="J535" s="175"/>
      <c r="K535" s="175"/>
      <c r="L535" s="175"/>
      <c r="M535" s="175"/>
      <c r="N535" s="175"/>
      <c r="O535" s="175"/>
      <c r="P535" s="175"/>
      <c r="Q535" s="175"/>
      <c r="R535" s="175"/>
      <c r="S535" s="175"/>
      <c r="T535" s="175"/>
      <c r="U535" s="175"/>
      <c r="V535" s="175"/>
      <c r="W535" s="175"/>
      <c r="X535" s="175"/>
      <c r="Y535" s="175"/>
      <c r="Z535" s="175"/>
      <c r="AA535" s="175"/>
      <c r="AB535" s="319"/>
      <c r="AF535" s="153"/>
      <c r="AN535" s="124"/>
      <c r="AV535" s="18"/>
    </row>
    <row r="536" spans="2:48">
      <c r="B536" s="175"/>
      <c r="C536" s="175"/>
      <c r="D536" s="175"/>
      <c r="E536" s="175"/>
      <c r="F536" s="175"/>
      <c r="G536" s="175"/>
      <c r="H536" s="175"/>
      <c r="I536" s="175"/>
      <c r="J536" s="175"/>
      <c r="K536" s="175"/>
      <c r="L536" s="175"/>
      <c r="M536" s="175"/>
      <c r="N536" s="175"/>
      <c r="O536" s="175"/>
      <c r="P536" s="175"/>
      <c r="Q536" s="175"/>
      <c r="R536" s="175"/>
      <c r="S536" s="175"/>
      <c r="T536" s="175"/>
      <c r="U536" s="175"/>
      <c r="V536" s="175"/>
      <c r="W536" s="175"/>
      <c r="X536" s="175"/>
      <c r="Y536" s="175"/>
      <c r="Z536" s="175"/>
      <c r="AA536" s="175"/>
      <c r="AB536" s="319"/>
      <c r="AF536" s="153"/>
      <c r="AN536" s="124"/>
      <c r="AV536" s="18"/>
    </row>
    <row r="537" spans="2:48">
      <c r="B537" s="175"/>
      <c r="C537" s="175"/>
      <c r="D537" s="175"/>
      <c r="E537" s="175"/>
      <c r="F537" s="175"/>
      <c r="G537" s="175"/>
      <c r="H537" s="175"/>
      <c r="I537" s="175"/>
      <c r="J537" s="175"/>
      <c r="K537" s="175"/>
      <c r="L537" s="175"/>
      <c r="M537" s="175"/>
      <c r="N537" s="175"/>
      <c r="O537" s="175"/>
      <c r="P537" s="175"/>
      <c r="Q537" s="175"/>
      <c r="R537" s="175"/>
      <c r="S537" s="175"/>
      <c r="T537" s="175"/>
      <c r="U537" s="175"/>
      <c r="V537" s="175"/>
      <c r="W537" s="175"/>
      <c r="X537" s="175"/>
      <c r="Y537" s="175"/>
      <c r="Z537" s="175"/>
      <c r="AA537" s="175"/>
      <c r="AB537" s="319"/>
      <c r="AF537" s="153"/>
      <c r="AN537" s="124"/>
      <c r="AV537" s="18"/>
    </row>
    <row r="538" spans="2:48">
      <c r="B538" s="175"/>
      <c r="C538" s="175"/>
      <c r="D538" s="175"/>
      <c r="E538" s="175"/>
      <c r="F538" s="175"/>
      <c r="G538" s="175"/>
      <c r="H538" s="175"/>
      <c r="I538" s="175"/>
      <c r="J538" s="175"/>
      <c r="K538" s="175"/>
      <c r="L538" s="175"/>
      <c r="M538" s="175"/>
      <c r="N538" s="175"/>
      <c r="O538" s="175"/>
      <c r="P538" s="175"/>
      <c r="Q538" s="175"/>
      <c r="R538" s="175"/>
      <c r="S538" s="175"/>
      <c r="T538" s="175"/>
      <c r="U538" s="175"/>
      <c r="V538" s="175"/>
      <c r="W538" s="175"/>
      <c r="X538" s="175"/>
      <c r="Y538" s="175"/>
      <c r="Z538" s="175"/>
      <c r="AA538" s="175"/>
      <c r="AB538" s="319"/>
      <c r="AF538" s="153"/>
      <c r="AN538" s="124"/>
      <c r="AV538" s="18"/>
    </row>
    <row r="539" spans="2:48">
      <c r="B539" s="175"/>
      <c r="C539" s="175"/>
      <c r="D539" s="175"/>
      <c r="E539" s="175"/>
      <c r="F539" s="175"/>
      <c r="G539" s="175"/>
      <c r="H539" s="175"/>
      <c r="I539" s="175"/>
      <c r="J539" s="175"/>
      <c r="K539" s="175"/>
      <c r="L539" s="175"/>
      <c r="M539" s="175"/>
      <c r="N539" s="175"/>
      <c r="O539" s="175"/>
      <c r="P539" s="175"/>
      <c r="Q539" s="175"/>
      <c r="R539" s="175"/>
      <c r="S539" s="175"/>
      <c r="T539" s="175"/>
      <c r="U539" s="175"/>
      <c r="V539" s="175"/>
      <c r="W539" s="175"/>
      <c r="X539" s="175"/>
      <c r="Y539" s="175"/>
      <c r="Z539" s="175"/>
      <c r="AA539" s="175"/>
      <c r="AB539" s="319"/>
      <c r="AF539" s="153"/>
      <c r="AN539" s="124"/>
      <c r="AV539" s="18"/>
    </row>
    <row r="540" spans="2:48">
      <c r="B540" s="175"/>
      <c r="C540" s="175"/>
      <c r="D540" s="175"/>
      <c r="E540" s="175"/>
      <c r="F540" s="175"/>
      <c r="G540" s="175"/>
      <c r="H540" s="175"/>
      <c r="I540" s="175"/>
      <c r="J540" s="175"/>
      <c r="K540" s="175"/>
      <c r="L540" s="175"/>
      <c r="M540" s="175"/>
      <c r="N540" s="175"/>
      <c r="O540" s="175"/>
      <c r="P540" s="175"/>
      <c r="Q540" s="175"/>
      <c r="R540" s="175"/>
      <c r="S540" s="175"/>
      <c r="T540" s="175"/>
      <c r="U540" s="175"/>
      <c r="V540" s="175"/>
      <c r="W540" s="175"/>
      <c r="X540" s="175"/>
      <c r="Y540" s="175"/>
      <c r="Z540" s="175"/>
      <c r="AA540" s="175"/>
      <c r="AB540" s="319"/>
      <c r="AF540" s="153"/>
      <c r="AN540" s="124"/>
      <c r="AV540" s="18"/>
    </row>
    <row r="541" spans="2:48">
      <c r="B541" s="175"/>
      <c r="C541" s="175"/>
      <c r="D541" s="175"/>
      <c r="E541" s="175"/>
      <c r="F541" s="175"/>
      <c r="G541" s="175"/>
      <c r="H541" s="175"/>
      <c r="I541" s="175"/>
      <c r="J541" s="175"/>
      <c r="K541" s="175"/>
      <c r="L541" s="175"/>
      <c r="M541" s="175"/>
      <c r="N541" s="175"/>
      <c r="O541" s="175"/>
      <c r="P541" s="175"/>
      <c r="Q541" s="175"/>
      <c r="R541" s="175"/>
      <c r="S541" s="175"/>
      <c r="T541" s="175"/>
      <c r="U541" s="175"/>
      <c r="V541" s="175"/>
      <c r="W541" s="175"/>
      <c r="X541" s="175"/>
      <c r="Y541" s="175"/>
      <c r="Z541" s="175"/>
      <c r="AA541" s="175"/>
      <c r="AB541" s="319"/>
      <c r="AF541" s="153"/>
      <c r="AN541" s="124"/>
      <c r="AV541" s="18"/>
    </row>
    <row r="542" spans="2:48">
      <c r="B542" s="175"/>
      <c r="C542" s="175"/>
      <c r="D542" s="175"/>
      <c r="E542" s="175"/>
      <c r="F542" s="175"/>
      <c r="G542" s="175"/>
      <c r="H542" s="175"/>
      <c r="I542" s="175"/>
      <c r="J542" s="175"/>
      <c r="K542" s="175"/>
      <c r="L542" s="175"/>
      <c r="M542" s="175"/>
      <c r="N542" s="175"/>
      <c r="O542" s="175"/>
      <c r="P542" s="175"/>
      <c r="Q542" s="175"/>
      <c r="R542" s="175"/>
      <c r="S542" s="175"/>
      <c r="T542" s="175"/>
      <c r="U542" s="175"/>
      <c r="V542" s="175"/>
      <c r="W542" s="175"/>
      <c r="X542" s="175"/>
      <c r="Y542" s="175"/>
      <c r="Z542" s="175"/>
      <c r="AA542" s="175"/>
      <c r="AB542" s="319"/>
      <c r="AF542" s="153"/>
      <c r="AN542" s="124"/>
      <c r="AV542" s="18"/>
    </row>
    <row r="543" spans="2:48">
      <c r="B543" s="175"/>
      <c r="C543" s="175"/>
      <c r="D543" s="175"/>
      <c r="E543" s="175"/>
      <c r="F543" s="175"/>
      <c r="G543" s="175"/>
      <c r="H543" s="175"/>
      <c r="I543" s="175"/>
      <c r="J543" s="175"/>
      <c r="K543" s="175"/>
      <c r="L543" s="175"/>
      <c r="M543" s="175"/>
      <c r="N543" s="175"/>
      <c r="O543" s="175"/>
      <c r="P543" s="175"/>
      <c r="Q543" s="175"/>
      <c r="R543" s="175"/>
      <c r="S543" s="175"/>
      <c r="T543" s="175"/>
      <c r="U543" s="175"/>
      <c r="V543" s="175"/>
      <c r="W543" s="175"/>
      <c r="X543" s="175"/>
      <c r="Y543" s="175"/>
      <c r="Z543" s="175"/>
      <c r="AA543" s="175"/>
      <c r="AB543" s="319"/>
      <c r="AF543" s="153"/>
      <c r="AN543" s="124"/>
      <c r="AV543" s="18"/>
    </row>
    <row r="544" spans="2:48">
      <c r="B544" s="175"/>
      <c r="C544" s="175"/>
      <c r="D544" s="175"/>
      <c r="E544" s="175"/>
      <c r="F544" s="175"/>
      <c r="G544" s="175"/>
      <c r="H544" s="175"/>
      <c r="I544" s="175"/>
      <c r="J544" s="175"/>
      <c r="K544" s="175"/>
      <c r="L544" s="175"/>
      <c r="M544" s="175"/>
      <c r="N544" s="175"/>
      <c r="O544" s="175"/>
      <c r="P544" s="175"/>
      <c r="Q544" s="175"/>
      <c r="R544" s="175"/>
      <c r="S544" s="175"/>
      <c r="T544" s="175"/>
      <c r="U544" s="175"/>
      <c r="V544" s="175"/>
      <c r="W544" s="175"/>
      <c r="X544" s="175"/>
      <c r="Y544" s="175"/>
      <c r="Z544" s="175"/>
      <c r="AA544" s="175"/>
      <c r="AB544" s="319"/>
      <c r="AF544" s="153"/>
      <c r="AN544" s="124"/>
      <c r="AV544" s="18"/>
    </row>
    <row r="545" spans="2:48">
      <c r="B545" s="175"/>
      <c r="C545" s="175"/>
      <c r="D545" s="175"/>
      <c r="E545" s="175"/>
      <c r="F545" s="175"/>
      <c r="G545" s="175"/>
      <c r="H545" s="175"/>
      <c r="I545" s="175"/>
      <c r="J545" s="175"/>
      <c r="K545" s="175"/>
      <c r="L545" s="175"/>
      <c r="M545" s="175"/>
      <c r="N545" s="175"/>
      <c r="O545" s="175"/>
      <c r="P545" s="175"/>
      <c r="Q545" s="175"/>
      <c r="R545" s="175"/>
      <c r="S545" s="175"/>
      <c r="T545" s="175"/>
      <c r="U545" s="175"/>
      <c r="V545" s="175"/>
      <c r="W545" s="175"/>
      <c r="X545" s="175"/>
      <c r="Y545" s="175"/>
      <c r="Z545" s="175"/>
      <c r="AA545" s="175"/>
      <c r="AB545" s="319"/>
      <c r="AF545" s="153"/>
      <c r="AN545" s="124"/>
      <c r="AV545" s="18"/>
    </row>
    <row r="546" spans="2:48">
      <c r="B546" s="175"/>
      <c r="C546" s="175"/>
      <c r="D546" s="175"/>
      <c r="E546" s="175"/>
      <c r="F546" s="175"/>
      <c r="G546" s="175"/>
      <c r="H546" s="175"/>
      <c r="I546" s="175"/>
      <c r="J546" s="175"/>
      <c r="K546" s="175"/>
      <c r="L546" s="175"/>
      <c r="M546" s="175"/>
      <c r="N546" s="175"/>
      <c r="O546" s="175"/>
      <c r="P546" s="175"/>
      <c r="Q546" s="175"/>
      <c r="R546" s="175"/>
      <c r="S546" s="175"/>
      <c r="T546" s="175"/>
      <c r="U546" s="175"/>
      <c r="V546" s="175"/>
      <c r="W546" s="175"/>
      <c r="X546" s="175"/>
      <c r="Y546" s="175"/>
      <c r="Z546" s="175"/>
      <c r="AA546" s="175"/>
      <c r="AB546" s="319"/>
      <c r="AF546" s="153"/>
      <c r="AN546" s="124"/>
      <c r="AV546" s="18"/>
    </row>
    <row r="547" spans="2:48">
      <c r="B547" s="175"/>
      <c r="C547" s="175"/>
      <c r="D547" s="175"/>
      <c r="E547" s="175"/>
      <c r="F547" s="175"/>
      <c r="G547" s="175"/>
      <c r="H547" s="175"/>
      <c r="I547" s="175"/>
      <c r="J547" s="175"/>
      <c r="K547" s="175"/>
      <c r="L547" s="175"/>
      <c r="M547" s="175"/>
      <c r="N547" s="175"/>
      <c r="O547" s="175"/>
      <c r="P547" s="175"/>
      <c r="Q547" s="175"/>
      <c r="R547" s="175"/>
      <c r="S547" s="175"/>
      <c r="T547" s="175"/>
      <c r="U547" s="175"/>
      <c r="V547" s="175"/>
      <c r="W547" s="175"/>
      <c r="X547" s="175"/>
      <c r="Y547" s="175"/>
      <c r="Z547" s="175"/>
      <c r="AA547" s="175"/>
      <c r="AB547" s="319"/>
      <c r="AF547" s="153"/>
      <c r="AN547" s="124"/>
      <c r="AV547" s="18"/>
    </row>
    <row r="548" spans="2:48">
      <c r="B548" s="175"/>
      <c r="C548" s="175"/>
      <c r="D548" s="175"/>
      <c r="E548" s="175"/>
      <c r="F548" s="175"/>
      <c r="G548" s="175"/>
      <c r="H548" s="175"/>
      <c r="I548" s="175"/>
      <c r="J548" s="175"/>
      <c r="K548" s="175"/>
      <c r="L548" s="175"/>
      <c r="M548" s="175"/>
      <c r="N548" s="175"/>
      <c r="O548" s="175"/>
      <c r="P548" s="175"/>
      <c r="Q548" s="175"/>
      <c r="R548" s="175"/>
      <c r="S548" s="175"/>
      <c r="T548" s="175"/>
      <c r="U548" s="175"/>
      <c r="V548" s="175"/>
      <c r="W548" s="175"/>
      <c r="X548" s="175"/>
      <c r="Y548" s="175"/>
      <c r="Z548" s="175"/>
      <c r="AA548" s="175"/>
      <c r="AB548" s="319"/>
      <c r="AF548" s="153"/>
      <c r="AN548" s="124"/>
      <c r="AV548" s="18"/>
    </row>
    <row r="549" spans="2:48">
      <c r="B549" s="175"/>
      <c r="C549" s="175"/>
      <c r="D549" s="175"/>
      <c r="E549" s="175"/>
      <c r="F549" s="175"/>
      <c r="G549" s="175"/>
      <c r="H549" s="175"/>
      <c r="I549" s="175"/>
      <c r="J549" s="175"/>
      <c r="K549" s="175"/>
      <c r="L549" s="175"/>
      <c r="M549" s="175"/>
      <c r="N549" s="175"/>
      <c r="O549" s="175"/>
      <c r="P549" s="175"/>
      <c r="Q549" s="175"/>
      <c r="R549" s="175"/>
      <c r="S549" s="175"/>
      <c r="T549" s="175"/>
      <c r="U549" s="175"/>
      <c r="V549" s="175"/>
      <c r="W549" s="175"/>
      <c r="X549" s="175"/>
      <c r="Y549" s="175"/>
      <c r="Z549" s="175"/>
      <c r="AA549" s="175"/>
      <c r="AB549" s="319"/>
      <c r="AF549" s="153"/>
      <c r="AN549" s="124"/>
      <c r="AV549" s="18"/>
    </row>
    <row r="550" spans="2:48">
      <c r="B550" s="175"/>
      <c r="C550" s="175"/>
      <c r="D550" s="175"/>
      <c r="E550" s="175"/>
      <c r="F550" s="175"/>
      <c r="G550" s="175"/>
      <c r="H550" s="175"/>
      <c r="I550" s="175"/>
      <c r="J550" s="175"/>
      <c r="K550" s="175"/>
      <c r="L550" s="175"/>
      <c r="M550" s="175"/>
      <c r="N550" s="175"/>
      <c r="O550" s="175"/>
      <c r="P550" s="175"/>
      <c r="Q550" s="175"/>
      <c r="R550" s="175"/>
      <c r="S550" s="175"/>
      <c r="T550" s="175"/>
      <c r="U550" s="175"/>
      <c r="V550" s="175"/>
      <c r="W550" s="175"/>
      <c r="X550" s="175"/>
      <c r="Y550" s="175"/>
      <c r="Z550" s="175"/>
      <c r="AA550" s="175"/>
      <c r="AB550" s="319"/>
      <c r="AF550" s="153"/>
      <c r="AN550" s="124"/>
      <c r="AV550" s="18"/>
    </row>
    <row r="551" spans="2:48">
      <c r="B551" s="175"/>
      <c r="C551" s="175"/>
      <c r="D551" s="175"/>
      <c r="E551" s="175"/>
      <c r="F551" s="175"/>
      <c r="G551" s="175"/>
      <c r="H551" s="175"/>
      <c r="I551" s="175"/>
      <c r="J551" s="175"/>
      <c r="K551" s="175"/>
      <c r="L551" s="175"/>
      <c r="M551" s="175"/>
      <c r="N551" s="175"/>
      <c r="O551" s="175"/>
      <c r="P551" s="175"/>
      <c r="Q551" s="175"/>
      <c r="R551" s="175"/>
      <c r="S551" s="175"/>
      <c r="T551" s="175"/>
      <c r="U551" s="175"/>
      <c r="V551" s="175"/>
      <c r="W551" s="175"/>
      <c r="X551" s="175"/>
      <c r="Y551" s="175"/>
      <c r="Z551" s="175"/>
      <c r="AA551" s="175"/>
      <c r="AB551" s="319"/>
      <c r="AF551" s="153"/>
      <c r="AN551" s="124"/>
      <c r="AV551" s="18"/>
    </row>
    <row r="552" spans="2:48">
      <c r="B552" s="175"/>
      <c r="C552" s="175"/>
      <c r="D552" s="175"/>
      <c r="E552" s="175"/>
      <c r="F552" s="175"/>
      <c r="G552" s="175"/>
      <c r="H552" s="175"/>
      <c r="I552" s="175"/>
      <c r="J552" s="175"/>
      <c r="K552" s="175"/>
      <c r="L552" s="175"/>
      <c r="M552" s="175"/>
      <c r="N552" s="175"/>
      <c r="O552" s="175"/>
      <c r="P552" s="175"/>
      <c r="Q552" s="175"/>
      <c r="R552" s="175"/>
      <c r="S552" s="175"/>
      <c r="T552" s="175"/>
      <c r="U552" s="175"/>
      <c r="V552" s="175"/>
      <c r="W552" s="175"/>
      <c r="X552" s="175"/>
      <c r="Y552" s="175"/>
      <c r="Z552" s="175"/>
      <c r="AA552" s="175"/>
      <c r="AB552" s="319"/>
      <c r="AF552" s="153"/>
      <c r="AN552" s="124"/>
      <c r="AV552" s="18"/>
    </row>
    <row r="553" spans="2:48">
      <c r="B553" s="175"/>
      <c r="C553" s="175"/>
      <c r="D553" s="175"/>
      <c r="E553" s="175"/>
      <c r="F553" s="175"/>
      <c r="G553" s="175"/>
      <c r="H553" s="175"/>
      <c r="I553" s="175"/>
      <c r="J553" s="175"/>
      <c r="K553" s="175"/>
      <c r="L553" s="175"/>
      <c r="M553" s="175"/>
      <c r="N553" s="175"/>
      <c r="O553" s="175"/>
      <c r="P553" s="175"/>
      <c r="Q553" s="175"/>
      <c r="R553" s="175"/>
      <c r="S553" s="175"/>
      <c r="T553" s="175"/>
      <c r="U553" s="175"/>
      <c r="V553" s="175"/>
      <c r="W553" s="175"/>
      <c r="X553" s="175"/>
      <c r="Y553" s="175"/>
      <c r="Z553" s="175"/>
      <c r="AA553" s="175"/>
      <c r="AB553" s="319"/>
      <c r="AF553" s="153"/>
      <c r="AN553" s="124"/>
      <c r="AV553" s="18"/>
    </row>
    <row r="554" spans="2:48">
      <c r="B554" s="175"/>
      <c r="C554" s="175"/>
      <c r="D554" s="175"/>
      <c r="E554" s="175"/>
      <c r="F554" s="175"/>
      <c r="G554" s="175"/>
      <c r="H554" s="175"/>
      <c r="I554" s="175"/>
      <c r="J554" s="175"/>
      <c r="K554" s="175"/>
      <c r="L554" s="175"/>
      <c r="M554" s="175"/>
      <c r="N554" s="175"/>
      <c r="O554" s="175"/>
      <c r="P554" s="175"/>
      <c r="Q554" s="175"/>
      <c r="R554" s="175"/>
      <c r="S554" s="175"/>
      <c r="T554" s="175"/>
      <c r="U554" s="175"/>
      <c r="V554" s="175"/>
      <c r="W554" s="175"/>
      <c r="X554" s="175"/>
      <c r="Y554" s="175"/>
      <c r="Z554" s="175"/>
      <c r="AA554" s="175"/>
      <c r="AB554" s="319"/>
      <c r="AF554" s="153"/>
      <c r="AN554" s="124"/>
      <c r="AV554" s="18"/>
    </row>
    <row r="555" spans="2:48">
      <c r="B555" s="175"/>
      <c r="C555" s="175"/>
      <c r="D555" s="175"/>
      <c r="E555" s="175"/>
      <c r="F555" s="175"/>
      <c r="G555" s="175"/>
      <c r="H555" s="175"/>
      <c r="I555" s="175"/>
      <c r="J555" s="175"/>
      <c r="K555" s="175"/>
      <c r="L555" s="175"/>
      <c r="M555" s="175"/>
      <c r="N555" s="175"/>
      <c r="O555" s="175"/>
      <c r="P555" s="175"/>
      <c r="Q555" s="175"/>
      <c r="R555" s="175"/>
      <c r="S555" s="175"/>
      <c r="T555" s="175"/>
      <c r="U555" s="175"/>
      <c r="V555" s="175"/>
      <c r="W555" s="175"/>
      <c r="X555" s="175"/>
      <c r="Y555" s="175"/>
      <c r="Z555" s="175"/>
      <c r="AA555" s="175"/>
      <c r="AB555" s="319"/>
      <c r="AF555" s="153"/>
      <c r="AN555" s="124"/>
      <c r="AV555" s="18"/>
    </row>
    <row r="556" spans="2:48">
      <c r="B556" s="175"/>
      <c r="C556" s="175"/>
      <c r="D556" s="175"/>
      <c r="E556" s="175"/>
      <c r="F556" s="175"/>
      <c r="G556" s="175"/>
      <c r="H556" s="175"/>
      <c r="I556" s="175"/>
      <c r="J556" s="175"/>
      <c r="K556" s="175"/>
      <c r="L556" s="175"/>
      <c r="M556" s="175"/>
      <c r="N556" s="175"/>
      <c r="O556" s="175"/>
      <c r="P556" s="175"/>
      <c r="Q556" s="175"/>
      <c r="R556" s="175"/>
      <c r="S556" s="175"/>
      <c r="T556" s="175"/>
      <c r="U556" s="175"/>
      <c r="V556" s="175"/>
      <c r="W556" s="175"/>
      <c r="X556" s="175"/>
      <c r="Y556" s="175"/>
      <c r="Z556" s="175"/>
      <c r="AA556" s="175"/>
      <c r="AB556" s="319"/>
      <c r="AF556" s="153"/>
      <c r="AN556" s="124"/>
      <c r="AV556" s="18"/>
    </row>
    <row r="557" spans="2:48">
      <c r="B557" s="175"/>
      <c r="C557" s="175"/>
      <c r="D557" s="175"/>
      <c r="E557" s="175"/>
      <c r="F557" s="175"/>
      <c r="G557" s="175"/>
      <c r="H557" s="175"/>
      <c r="I557" s="175"/>
      <c r="J557" s="175"/>
      <c r="K557" s="175"/>
      <c r="L557" s="175"/>
      <c r="M557" s="175"/>
      <c r="N557" s="175"/>
      <c r="O557" s="175"/>
      <c r="P557" s="175"/>
      <c r="Q557" s="175"/>
      <c r="R557" s="175"/>
      <c r="S557" s="175"/>
      <c r="T557" s="175"/>
      <c r="U557" s="175"/>
      <c r="V557" s="175"/>
      <c r="W557" s="175"/>
      <c r="X557" s="175"/>
      <c r="Y557" s="175"/>
      <c r="Z557" s="175"/>
      <c r="AA557" s="175"/>
      <c r="AB557" s="319"/>
      <c r="AF557" s="153"/>
      <c r="AN557" s="124"/>
      <c r="AV557" s="18"/>
    </row>
    <row r="558" spans="2:48">
      <c r="B558" s="175"/>
      <c r="C558" s="175"/>
      <c r="D558" s="175"/>
      <c r="E558" s="175"/>
      <c r="F558" s="175"/>
      <c r="G558" s="175"/>
      <c r="H558" s="175"/>
      <c r="I558" s="175"/>
      <c r="J558" s="175"/>
      <c r="K558" s="175"/>
      <c r="L558" s="175"/>
      <c r="M558" s="175"/>
      <c r="N558" s="175"/>
      <c r="O558" s="175"/>
      <c r="P558" s="175"/>
      <c r="Q558" s="175"/>
      <c r="R558" s="175"/>
      <c r="S558" s="175"/>
      <c r="T558" s="175"/>
      <c r="U558" s="175"/>
      <c r="V558" s="175"/>
      <c r="W558" s="175"/>
      <c r="X558" s="175"/>
      <c r="Y558" s="175"/>
      <c r="Z558" s="175"/>
      <c r="AA558" s="175"/>
      <c r="AB558" s="319"/>
      <c r="AF558" s="153"/>
      <c r="AN558" s="124"/>
      <c r="AV558" s="18"/>
    </row>
    <row r="559" spans="2:48">
      <c r="B559" s="175"/>
      <c r="C559" s="175"/>
      <c r="D559" s="175"/>
      <c r="E559" s="175"/>
      <c r="F559" s="175"/>
      <c r="G559" s="175"/>
      <c r="H559" s="175"/>
      <c r="I559" s="175"/>
      <c r="J559" s="175"/>
      <c r="K559" s="175"/>
      <c r="L559" s="175"/>
      <c r="M559" s="175"/>
      <c r="N559" s="175"/>
      <c r="O559" s="175"/>
      <c r="P559" s="175"/>
      <c r="Q559" s="175"/>
      <c r="R559" s="175"/>
      <c r="S559" s="175"/>
      <c r="T559" s="175"/>
      <c r="U559" s="175"/>
      <c r="V559" s="175"/>
      <c r="W559" s="175"/>
      <c r="X559" s="175"/>
      <c r="Y559" s="175"/>
      <c r="Z559" s="175"/>
      <c r="AA559" s="175"/>
      <c r="AB559" s="319"/>
      <c r="AF559" s="153"/>
      <c r="AN559" s="124"/>
      <c r="AV559" s="18"/>
    </row>
    <row r="560" spans="2:48">
      <c r="B560" s="175"/>
      <c r="C560" s="175"/>
      <c r="D560" s="175"/>
      <c r="E560" s="175"/>
      <c r="F560" s="175"/>
      <c r="G560" s="175"/>
      <c r="H560" s="175"/>
      <c r="I560" s="175"/>
      <c r="J560" s="175"/>
      <c r="K560" s="175"/>
      <c r="L560" s="175"/>
      <c r="M560" s="175"/>
      <c r="N560" s="175"/>
      <c r="O560" s="175"/>
      <c r="P560" s="175"/>
      <c r="Q560" s="175"/>
      <c r="R560" s="175"/>
      <c r="S560" s="175"/>
      <c r="T560" s="175"/>
      <c r="U560" s="175"/>
      <c r="V560" s="175"/>
      <c r="W560" s="175"/>
      <c r="X560" s="175"/>
      <c r="Y560" s="175"/>
      <c r="Z560" s="175"/>
      <c r="AA560" s="175"/>
      <c r="AB560" s="319"/>
      <c r="AF560" s="153"/>
      <c r="AN560" s="124"/>
      <c r="AV560" s="18"/>
    </row>
    <row r="561" spans="2:48">
      <c r="B561" s="175"/>
      <c r="C561" s="175"/>
      <c r="D561" s="175"/>
      <c r="E561" s="175"/>
      <c r="F561" s="175"/>
      <c r="G561" s="175"/>
      <c r="H561" s="175"/>
      <c r="I561" s="175"/>
      <c r="J561" s="175"/>
      <c r="K561" s="175"/>
      <c r="L561" s="175"/>
      <c r="M561" s="175"/>
      <c r="N561" s="175"/>
      <c r="O561" s="175"/>
      <c r="P561" s="175"/>
      <c r="Q561" s="175"/>
      <c r="R561" s="175"/>
      <c r="S561" s="175"/>
      <c r="T561" s="175"/>
      <c r="U561" s="175"/>
      <c r="V561" s="175"/>
      <c r="W561" s="175"/>
      <c r="X561" s="175"/>
      <c r="Y561" s="175"/>
      <c r="Z561" s="175"/>
      <c r="AA561" s="175"/>
      <c r="AB561" s="319"/>
      <c r="AF561" s="153"/>
      <c r="AN561" s="124"/>
      <c r="AV561" s="18"/>
    </row>
    <row r="562" spans="2:48">
      <c r="B562" s="175"/>
      <c r="C562" s="175"/>
      <c r="D562" s="175"/>
      <c r="E562" s="175"/>
      <c r="F562" s="175"/>
      <c r="G562" s="175"/>
      <c r="H562" s="175"/>
      <c r="I562" s="175"/>
      <c r="J562" s="175"/>
      <c r="K562" s="175"/>
      <c r="L562" s="175"/>
      <c r="M562" s="175"/>
      <c r="N562" s="175"/>
      <c r="O562" s="175"/>
      <c r="P562" s="175"/>
      <c r="Q562" s="175"/>
      <c r="R562" s="175"/>
      <c r="S562" s="175"/>
      <c r="T562" s="175"/>
      <c r="U562" s="175"/>
      <c r="V562" s="175"/>
      <c r="W562" s="175"/>
      <c r="X562" s="175"/>
      <c r="Y562" s="175"/>
      <c r="Z562" s="175"/>
      <c r="AA562" s="175"/>
      <c r="AB562" s="319"/>
      <c r="AF562" s="153"/>
      <c r="AN562" s="124"/>
      <c r="AV562" s="18"/>
    </row>
    <row r="563" spans="2:48">
      <c r="B563" s="175"/>
      <c r="C563" s="175"/>
      <c r="D563" s="175"/>
      <c r="E563" s="175"/>
      <c r="F563" s="175"/>
      <c r="G563" s="175"/>
      <c r="H563" s="175"/>
      <c r="I563" s="175"/>
      <c r="J563" s="175"/>
      <c r="K563" s="175"/>
      <c r="L563" s="175"/>
      <c r="M563" s="175"/>
      <c r="N563" s="175"/>
      <c r="O563" s="175"/>
      <c r="P563" s="175"/>
      <c r="Q563" s="175"/>
      <c r="R563" s="175"/>
      <c r="S563" s="175"/>
      <c r="T563" s="175"/>
      <c r="U563" s="175"/>
      <c r="V563" s="175"/>
      <c r="W563" s="175"/>
      <c r="X563" s="175"/>
      <c r="Y563" s="175"/>
      <c r="Z563" s="175"/>
      <c r="AA563" s="175"/>
      <c r="AB563" s="319"/>
      <c r="AF563" s="153"/>
      <c r="AN563" s="124"/>
      <c r="AV563" s="18"/>
    </row>
    <row r="564" spans="2:48">
      <c r="B564" s="175"/>
      <c r="C564" s="175"/>
      <c r="D564" s="175"/>
      <c r="E564" s="175"/>
      <c r="F564" s="175"/>
      <c r="G564" s="175"/>
      <c r="H564" s="175"/>
      <c r="I564" s="175"/>
      <c r="J564" s="175"/>
      <c r="K564" s="175"/>
      <c r="L564" s="175"/>
      <c r="M564" s="175"/>
      <c r="N564" s="175"/>
      <c r="O564" s="175"/>
      <c r="P564" s="175"/>
      <c r="Q564" s="175"/>
      <c r="R564" s="175"/>
      <c r="S564" s="175"/>
      <c r="T564" s="175"/>
      <c r="U564" s="175"/>
      <c r="V564" s="175"/>
      <c r="W564" s="175"/>
      <c r="X564" s="175"/>
      <c r="Y564" s="175"/>
      <c r="Z564" s="175"/>
      <c r="AA564" s="175"/>
      <c r="AB564" s="319"/>
      <c r="AF564" s="153"/>
      <c r="AN564" s="124"/>
      <c r="AV564" s="18"/>
    </row>
    <row r="565" spans="2:48">
      <c r="B565" s="175"/>
      <c r="C565" s="175"/>
      <c r="D565" s="175"/>
      <c r="E565" s="175"/>
      <c r="F565" s="175"/>
      <c r="G565" s="175"/>
      <c r="H565" s="175"/>
      <c r="I565" s="175"/>
      <c r="J565" s="175"/>
      <c r="K565" s="175"/>
      <c r="L565" s="175"/>
      <c r="M565" s="175"/>
      <c r="N565" s="175"/>
      <c r="O565" s="175"/>
      <c r="P565" s="175"/>
      <c r="Q565" s="175"/>
      <c r="R565" s="175"/>
      <c r="S565" s="175"/>
      <c r="T565" s="175"/>
      <c r="U565" s="175"/>
      <c r="V565" s="175"/>
      <c r="W565" s="175"/>
      <c r="X565" s="175"/>
      <c r="Y565" s="175"/>
      <c r="Z565" s="175"/>
      <c r="AA565" s="175"/>
      <c r="AB565" s="319"/>
      <c r="AF565" s="153"/>
      <c r="AN565" s="124"/>
      <c r="AV565" s="18"/>
    </row>
    <row r="566" spans="2:48">
      <c r="B566" s="175"/>
      <c r="C566" s="175"/>
      <c r="D566" s="175"/>
      <c r="E566" s="175"/>
      <c r="F566" s="175"/>
      <c r="G566" s="175"/>
      <c r="H566" s="175"/>
      <c r="I566" s="175"/>
      <c r="J566" s="175"/>
      <c r="K566" s="175"/>
      <c r="L566" s="175"/>
      <c r="M566" s="175"/>
      <c r="N566" s="175"/>
      <c r="O566" s="175"/>
      <c r="P566" s="175"/>
      <c r="Q566" s="175"/>
      <c r="R566" s="175"/>
      <c r="S566" s="175"/>
      <c r="T566" s="175"/>
      <c r="U566" s="175"/>
      <c r="V566" s="175"/>
      <c r="W566" s="175"/>
      <c r="X566" s="175"/>
      <c r="Y566" s="175"/>
      <c r="Z566" s="175"/>
      <c r="AA566" s="175"/>
      <c r="AB566" s="319"/>
      <c r="AF566" s="153"/>
      <c r="AN566" s="124"/>
      <c r="AV566" s="18"/>
    </row>
    <row r="567" spans="2:48">
      <c r="B567" s="175"/>
      <c r="C567" s="175"/>
      <c r="D567" s="175"/>
      <c r="E567" s="175"/>
      <c r="F567" s="175"/>
      <c r="G567" s="175"/>
      <c r="H567" s="175"/>
      <c r="I567" s="175"/>
      <c r="J567" s="175"/>
      <c r="K567" s="175"/>
      <c r="L567" s="175"/>
      <c r="M567" s="175"/>
      <c r="N567" s="175"/>
      <c r="O567" s="175"/>
      <c r="P567" s="175"/>
      <c r="Q567" s="175"/>
      <c r="R567" s="175"/>
      <c r="S567" s="175"/>
      <c r="T567" s="175"/>
      <c r="U567" s="175"/>
      <c r="V567" s="175"/>
      <c r="W567" s="175"/>
      <c r="X567" s="175"/>
      <c r="Y567" s="175"/>
      <c r="Z567" s="175"/>
      <c r="AA567" s="175"/>
      <c r="AB567" s="319"/>
      <c r="AF567" s="153"/>
      <c r="AN567" s="124"/>
      <c r="AV567" s="18"/>
    </row>
    <row r="568" spans="2:48">
      <c r="B568" s="175"/>
      <c r="C568" s="175"/>
      <c r="D568" s="175"/>
      <c r="E568" s="175"/>
      <c r="F568" s="175"/>
      <c r="G568" s="175"/>
      <c r="H568" s="175"/>
      <c r="I568" s="175"/>
      <c r="J568" s="175"/>
      <c r="K568" s="175"/>
      <c r="L568" s="175"/>
      <c r="M568" s="175"/>
      <c r="N568" s="175"/>
      <c r="O568" s="175"/>
      <c r="P568" s="175"/>
      <c r="Q568" s="175"/>
      <c r="R568" s="175"/>
      <c r="S568" s="175"/>
      <c r="T568" s="175"/>
      <c r="U568" s="175"/>
      <c r="V568" s="175"/>
      <c r="W568" s="175"/>
      <c r="X568" s="175"/>
      <c r="Y568" s="175"/>
      <c r="Z568" s="175"/>
      <c r="AA568" s="175"/>
      <c r="AB568" s="319"/>
      <c r="AF568" s="153"/>
      <c r="AN568" s="124"/>
      <c r="AV568" s="18"/>
    </row>
    <row r="569" spans="2:48">
      <c r="B569" s="175"/>
      <c r="C569" s="175"/>
      <c r="D569" s="175"/>
      <c r="E569" s="175"/>
      <c r="F569" s="175"/>
      <c r="G569" s="175"/>
      <c r="H569" s="175"/>
      <c r="I569" s="175"/>
      <c r="J569" s="175"/>
      <c r="K569" s="175"/>
      <c r="L569" s="175"/>
      <c r="M569" s="175"/>
      <c r="N569" s="175"/>
      <c r="O569" s="175"/>
      <c r="P569" s="175"/>
      <c r="Q569" s="175"/>
      <c r="R569" s="175"/>
      <c r="S569" s="175"/>
      <c r="T569" s="175"/>
      <c r="U569" s="175"/>
      <c r="V569" s="175"/>
      <c r="W569" s="175"/>
      <c r="X569" s="175"/>
      <c r="Y569" s="175"/>
      <c r="Z569" s="175"/>
      <c r="AA569" s="175"/>
      <c r="AB569" s="319"/>
      <c r="AF569" s="153"/>
      <c r="AN569" s="124"/>
      <c r="AV569" s="18"/>
    </row>
    <row r="570" spans="2:48">
      <c r="B570" s="175"/>
      <c r="C570" s="175"/>
      <c r="D570" s="175"/>
      <c r="E570" s="175"/>
      <c r="F570" s="175"/>
      <c r="G570" s="175"/>
      <c r="H570" s="175"/>
      <c r="I570" s="175"/>
      <c r="J570" s="175"/>
      <c r="K570" s="175"/>
      <c r="L570" s="175"/>
      <c r="M570" s="175"/>
      <c r="N570" s="175"/>
      <c r="O570" s="175"/>
      <c r="P570" s="175"/>
      <c r="Q570" s="175"/>
      <c r="R570" s="175"/>
      <c r="S570" s="175"/>
      <c r="T570" s="175"/>
      <c r="U570" s="175"/>
      <c r="V570" s="175"/>
      <c r="W570" s="175"/>
      <c r="X570" s="175"/>
      <c r="Y570" s="175"/>
      <c r="Z570" s="175"/>
      <c r="AA570" s="175"/>
      <c r="AB570" s="319"/>
      <c r="AF570" s="153"/>
      <c r="AN570" s="124"/>
      <c r="AV570" s="18"/>
    </row>
    <row r="571" spans="2:48">
      <c r="B571" s="175"/>
      <c r="C571" s="175"/>
      <c r="D571" s="175"/>
      <c r="E571" s="175"/>
      <c r="F571" s="175"/>
      <c r="G571" s="175"/>
      <c r="H571" s="175"/>
      <c r="I571" s="175"/>
      <c r="J571" s="175"/>
      <c r="K571" s="175"/>
      <c r="L571" s="175"/>
      <c r="M571" s="175"/>
      <c r="N571" s="175"/>
      <c r="O571" s="175"/>
      <c r="P571" s="175"/>
      <c r="Q571" s="175"/>
      <c r="R571" s="175"/>
      <c r="S571" s="175"/>
      <c r="T571" s="175"/>
      <c r="U571" s="175"/>
      <c r="V571" s="175"/>
      <c r="W571" s="175"/>
      <c r="X571" s="175"/>
      <c r="Y571" s="175"/>
      <c r="Z571" s="175"/>
      <c r="AA571" s="175"/>
      <c r="AB571" s="319"/>
      <c r="AF571" s="153"/>
      <c r="AN571" s="124"/>
      <c r="AV571" s="18"/>
    </row>
    <row r="572" spans="2:48">
      <c r="B572" s="175"/>
      <c r="C572" s="175"/>
      <c r="D572" s="175"/>
      <c r="E572" s="175"/>
      <c r="F572" s="175"/>
      <c r="G572" s="175"/>
      <c r="H572" s="175"/>
      <c r="I572" s="175"/>
      <c r="J572" s="175"/>
      <c r="K572" s="175"/>
      <c r="L572" s="175"/>
      <c r="M572" s="175"/>
      <c r="N572" s="175"/>
      <c r="O572" s="175"/>
      <c r="P572" s="175"/>
      <c r="Q572" s="175"/>
      <c r="R572" s="175"/>
      <c r="S572" s="175"/>
      <c r="T572" s="175"/>
      <c r="U572" s="175"/>
      <c r="V572" s="175"/>
      <c r="W572" s="175"/>
      <c r="X572" s="175"/>
      <c r="Y572" s="175"/>
      <c r="Z572" s="175"/>
      <c r="AA572" s="175"/>
      <c r="AB572" s="319"/>
      <c r="AF572" s="153"/>
      <c r="AN572" s="124"/>
      <c r="AV572" s="18"/>
    </row>
    <row r="573" spans="2:48">
      <c r="B573" s="175"/>
      <c r="C573" s="175"/>
      <c r="D573" s="175"/>
      <c r="E573" s="175"/>
      <c r="F573" s="175"/>
      <c r="G573" s="175"/>
      <c r="H573" s="175"/>
      <c r="I573" s="175"/>
      <c r="J573" s="175"/>
      <c r="K573" s="175"/>
      <c r="L573" s="175"/>
      <c r="M573" s="175"/>
      <c r="N573" s="175"/>
      <c r="O573" s="175"/>
      <c r="P573" s="175"/>
      <c r="Q573" s="175"/>
      <c r="R573" s="175"/>
      <c r="S573" s="175"/>
      <c r="T573" s="175"/>
      <c r="U573" s="175"/>
      <c r="V573" s="175"/>
      <c r="W573" s="175"/>
      <c r="X573" s="175"/>
      <c r="Y573" s="175"/>
      <c r="Z573" s="175"/>
      <c r="AA573" s="175"/>
      <c r="AB573" s="319"/>
      <c r="AF573" s="153"/>
      <c r="AN573" s="124"/>
      <c r="AV573" s="18"/>
    </row>
    <row r="574" spans="2:48">
      <c r="B574" s="175"/>
      <c r="C574" s="175"/>
      <c r="D574" s="175"/>
      <c r="E574" s="175"/>
      <c r="F574" s="175"/>
      <c r="G574" s="175"/>
      <c r="H574" s="175"/>
      <c r="I574" s="175"/>
      <c r="J574" s="175"/>
      <c r="K574" s="175"/>
      <c r="L574" s="175"/>
      <c r="M574" s="175"/>
      <c r="N574" s="175"/>
      <c r="O574" s="175"/>
      <c r="P574" s="175"/>
      <c r="Q574" s="175"/>
      <c r="R574" s="175"/>
      <c r="S574" s="175"/>
      <c r="T574" s="175"/>
      <c r="U574" s="175"/>
      <c r="V574" s="175"/>
      <c r="W574" s="175"/>
      <c r="X574" s="175"/>
      <c r="Y574" s="175"/>
      <c r="Z574" s="175"/>
      <c r="AA574" s="175"/>
      <c r="AB574" s="319"/>
      <c r="AF574" s="153"/>
      <c r="AN574" s="124"/>
      <c r="AV574" s="18"/>
    </row>
    <row r="575" spans="2:48">
      <c r="B575" s="175"/>
      <c r="C575" s="175"/>
      <c r="D575" s="175"/>
      <c r="E575" s="175"/>
      <c r="F575" s="175"/>
      <c r="G575" s="175"/>
      <c r="H575" s="175"/>
      <c r="I575" s="175"/>
      <c r="J575" s="175"/>
      <c r="K575" s="175"/>
      <c r="L575" s="175"/>
      <c r="M575" s="175"/>
      <c r="N575" s="175"/>
      <c r="O575" s="175"/>
      <c r="P575" s="175"/>
      <c r="Q575" s="175"/>
      <c r="R575" s="175"/>
      <c r="S575" s="175"/>
      <c r="T575" s="175"/>
      <c r="U575" s="175"/>
      <c r="V575" s="175"/>
      <c r="W575" s="175"/>
      <c r="X575" s="175"/>
      <c r="Y575" s="175"/>
      <c r="Z575" s="175"/>
      <c r="AA575" s="175"/>
      <c r="AB575" s="319"/>
      <c r="AF575" s="153"/>
      <c r="AN575" s="124"/>
      <c r="AV575" s="18"/>
    </row>
    <row r="576" spans="2:48">
      <c r="B576" s="175"/>
      <c r="C576" s="175"/>
      <c r="D576" s="175"/>
      <c r="E576" s="175"/>
      <c r="F576" s="175"/>
      <c r="G576" s="175"/>
      <c r="H576" s="175"/>
      <c r="I576" s="175"/>
      <c r="J576" s="175"/>
      <c r="K576" s="175"/>
      <c r="L576" s="175"/>
      <c r="M576" s="175"/>
      <c r="N576" s="175"/>
      <c r="O576" s="175"/>
      <c r="P576" s="175"/>
      <c r="Q576" s="175"/>
      <c r="R576" s="175"/>
      <c r="S576" s="175"/>
      <c r="T576" s="175"/>
      <c r="U576" s="175"/>
      <c r="V576" s="175"/>
      <c r="W576" s="175"/>
      <c r="X576" s="175"/>
      <c r="Y576" s="175"/>
      <c r="Z576" s="175"/>
      <c r="AA576" s="175"/>
      <c r="AB576" s="319"/>
      <c r="AF576" s="153"/>
      <c r="AN576" s="124"/>
      <c r="AV576" s="18"/>
    </row>
    <row r="577" spans="2:48">
      <c r="B577" s="175"/>
      <c r="C577" s="175"/>
      <c r="D577" s="175"/>
      <c r="E577" s="175"/>
      <c r="F577" s="175"/>
      <c r="G577" s="175"/>
      <c r="H577" s="175"/>
      <c r="I577" s="175"/>
      <c r="J577" s="175"/>
      <c r="K577" s="175"/>
      <c r="L577" s="175"/>
      <c r="M577" s="175"/>
      <c r="N577" s="175"/>
      <c r="O577" s="175"/>
      <c r="P577" s="175"/>
      <c r="Q577" s="175"/>
      <c r="R577" s="175"/>
      <c r="S577" s="175"/>
      <c r="T577" s="175"/>
      <c r="U577" s="175"/>
      <c r="V577" s="175"/>
      <c r="W577" s="175"/>
      <c r="X577" s="175"/>
      <c r="Y577" s="175"/>
      <c r="Z577" s="175"/>
      <c r="AA577" s="175"/>
      <c r="AB577" s="319"/>
      <c r="AF577" s="153"/>
      <c r="AN577" s="124"/>
      <c r="AV577" s="18"/>
    </row>
    <row r="578" spans="2:48">
      <c r="B578" s="175"/>
      <c r="C578" s="175"/>
      <c r="D578" s="175"/>
      <c r="E578" s="175"/>
      <c r="F578" s="175"/>
      <c r="G578" s="175"/>
      <c r="H578" s="175"/>
      <c r="I578" s="175"/>
      <c r="J578" s="175"/>
      <c r="K578" s="175"/>
      <c r="L578" s="175"/>
      <c r="M578" s="175"/>
      <c r="N578" s="175"/>
      <c r="O578" s="175"/>
      <c r="P578" s="175"/>
      <c r="Q578" s="175"/>
      <c r="R578" s="175"/>
      <c r="S578" s="175"/>
      <c r="T578" s="175"/>
      <c r="U578" s="175"/>
      <c r="V578" s="175"/>
      <c r="W578" s="175"/>
      <c r="X578" s="175"/>
      <c r="Y578" s="175"/>
      <c r="Z578" s="175"/>
      <c r="AA578" s="175"/>
      <c r="AB578" s="319"/>
      <c r="AF578" s="153"/>
      <c r="AN578" s="124"/>
      <c r="AV578" s="18"/>
    </row>
    <row r="579" spans="2:48">
      <c r="B579" s="175"/>
      <c r="C579" s="175"/>
      <c r="D579" s="175"/>
      <c r="E579" s="175"/>
      <c r="F579" s="175"/>
      <c r="G579" s="175"/>
      <c r="H579" s="175"/>
      <c r="I579" s="175"/>
      <c r="J579" s="175"/>
      <c r="K579" s="175"/>
      <c r="L579" s="175"/>
      <c r="M579" s="175"/>
      <c r="N579" s="175"/>
      <c r="O579" s="175"/>
      <c r="P579" s="175"/>
      <c r="Q579" s="175"/>
      <c r="R579" s="175"/>
      <c r="S579" s="175"/>
      <c r="T579" s="175"/>
      <c r="U579" s="175"/>
      <c r="V579" s="175"/>
      <c r="W579" s="175"/>
      <c r="X579" s="175"/>
      <c r="Y579" s="175"/>
      <c r="Z579" s="175"/>
      <c r="AA579" s="175"/>
      <c r="AB579" s="319"/>
      <c r="AF579" s="153"/>
      <c r="AN579" s="124"/>
      <c r="AV579" s="18"/>
    </row>
    <row r="580" spans="2:48">
      <c r="B580" s="175"/>
      <c r="C580" s="175"/>
      <c r="D580" s="175"/>
      <c r="E580" s="175"/>
      <c r="F580" s="175"/>
      <c r="G580" s="175"/>
      <c r="H580" s="175"/>
      <c r="I580" s="175"/>
      <c r="J580" s="175"/>
      <c r="K580" s="175"/>
      <c r="L580" s="175"/>
      <c r="M580" s="175"/>
      <c r="N580" s="175"/>
      <c r="O580" s="175"/>
      <c r="P580" s="175"/>
      <c r="Q580" s="175"/>
      <c r="R580" s="175"/>
      <c r="S580" s="175"/>
      <c r="T580" s="175"/>
      <c r="U580" s="175"/>
      <c r="V580" s="175"/>
      <c r="W580" s="175"/>
      <c r="X580" s="175"/>
      <c r="Y580" s="175"/>
      <c r="Z580" s="175"/>
      <c r="AA580" s="175"/>
      <c r="AB580" s="319"/>
      <c r="AF580" s="153"/>
      <c r="AN580" s="124"/>
      <c r="AV580" s="18"/>
    </row>
    <row r="581" spans="2:48">
      <c r="B581" s="175"/>
      <c r="C581" s="175"/>
      <c r="D581" s="175"/>
      <c r="E581" s="175"/>
      <c r="F581" s="175"/>
      <c r="G581" s="175"/>
      <c r="H581" s="175"/>
      <c r="I581" s="175"/>
      <c r="J581" s="175"/>
      <c r="K581" s="175"/>
      <c r="L581" s="175"/>
      <c r="M581" s="175"/>
      <c r="N581" s="175"/>
      <c r="O581" s="175"/>
      <c r="P581" s="175"/>
      <c r="Q581" s="175"/>
      <c r="R581" s="175"/>
      <c r="S581" s="175"/>
      <c r="T581" s="175"/>
      <c r="U581" s="175"/>
      <c r="V581" s="175"/>
      <c r="W581" s="175"/>
      <c r="X581" s="175"/>
      <c r="Y581" s="175"/>
      <c r="Z581" s="175"/>
      <c r="AA581" s="175"/>
      <c r="AB581" s="319"/>
      <c r="AF581" s="153"/>
      <c r="AN581" s="124"/>
      <c r="AV581" s="18"/>
    </row>
    <row r="582" spans="2:48">
      <c r="B582" s="175"/>
      <c r="C582" s="175"/>
      <c r="D582" s="175"/>
      <c r="E582" s="175"/>
      <c r="F582" s="175"/>
      <c r="G582" s="175"/>
      <c r="H582" s="175"/>
      <c r="I582" s="175"/>
      <c r="J582" s="175"/>
      <c r="K582" s="175"/>
      <c r="L582" s="175"/>
      <c r="M582" s="175"/>
      <c r="N582" s="175"/>
      <c r="O582" s="175"/>
      <c r="P582" s="175"/>
      <c r="Q582" s="175"/>
      <c r="R582" s="175"/>
      <c r="S582" s="175"/>
      <c r="T582" s="175"/>
      <c r="U582" s="175"/>
      <c r="V582" s="175"/>
      <c r="W582" s="175"/>
      <c r="X582" s="175"/>
      <c r="Y582" s="175"/>
      <c r="Z582" s="175"/>
      <c r="AA582" s="175"/>
      <c r="AB582" s="319"/>
      <c r="AF582" s="153"/>
      <c r="AN582" s="124"/>
      <c r="AV582" s="18"/>
    </row>
    <row r="583" spans="2:48">
      <c r="B583" s="175"/>
      <c r="C583" s="175"/>
      <c r="D583" s="175"/>
      <c r="E583" s="175"/>
      <c r="F583" s="175"/>
      <c r="G583" s="175"/>
      <c r="H583" s="175"/>
      <c r="I583" s="175"/>
      <c r="J583" s="175"/>
      <c r="K583" s="175"/>
      <c r="L583" s="175"/>
      <c r="M583" s="175"/>
      <c r="N583" s="175"/>
      <c r="O583" s="175"/>
      <c r="P583" s="175"/>
      <c r="Q583" s="175"/>
      <c r="R583" s="175"/>
      <c r="S583" s="175"/>
      <c r="T583" s="175"/>
      <c r="U583" s="175"/>
      <c r="V583" s="175"/>
      <c r="W583" s="175"/>
      <c r="X583" s="175"/>
      <c r="Y583" s="175"/>
      <c r="Z583" s="175"/>
      <c r="AA583" s="175"/>
      <c r="AB583" s="319"/>
      <c r="AF583" s="153"/>
      <c r="AN583" s="124"/>
      <c r="AV583" s="18"/>
    </row>
    <row r="584" spans="2:48">
      <c r="B584" s="175"/>
      <c r="C584" s="175"/>
      <c r="D584" s="175"/>
      <c r="E584" s="175"/>
      <c r="F584" s="175"/>
      <c r="G584" s="175"/>
      <c r="H584" s="175"/>
      <c r="I584" s="175"/>
      <c r="J584" s="175"/>
      <c r="K584" s="175"/>
      <c r="L584" s="175"/>
      <c r="M584" s="175"/>
      <c r="N584" s="175"/>
      <c r="O584" s="175"/>
      <c r="P584" s="175"/>
      <c r="Q584" s="175"/>
      <c r="R584" s="175"/>
      <c r="S584" s="175"/>
      <c r="T584" s="175"/>
      <c r="U584" s="175"/>
      <c r="V584" s="175"/>
      <c r="W584" s="175"/>
      <c r="X584" s="175"/>
      <c r="Y584" s="175"/>
      <c r="Z584" s="175"/>
      <c r="AA584" s="175"/>
      <c r="AB584" s="319"/>
      <c r="AF584" s="153"/>
      <c r="AN584" s="124"/>
      <c r="AV584" s="18"/>
    </row>
    <row r="585" spans="2:48">
      <c r="B585" s="175"/>
      <c r="C585" s="175"/>
      <c r="D585" s="175"/>
      <c r="E585" s="175"/>
      <c r="F585" s="175"/>
      <c r="G585" s="175"/>
      <c r="H585" s="175"/>
      <c r="I585" s="175"/>
      <c r="J585" s="175"/>
      <c r="K585" s="175"/>
      <c r="L585" s="175"/>
      <c r="M585" s="175"/>
      <c r="N585" s="175"/>
      <c r="O585" s="175"/>
      <c r="P585" s="175"/>
      <c r="Q585" s="175"/>
      <c r="R585" s="175"/>
      <c r="S585" s="175"/>
      <c r="T585" s="175"/>
      <c r="U585" s="175"/>
      <c r="V585" s="175"/>
      <c r="W585" s="175"/>
      <c r="X585" s="175"/>
      <c r="Y585" s="175"/>
      <c r="Z585" s="175"/>
      <c r="AA585" s="175"/>
      <c r="AB585" s="319"/>
      <c r="AF585" s="153"/>
      <c r="AN585" s="124"/>
      <c r="AV585" s="18"/>
    </row>
    <row r="586" spans="2:48">
      <c r="B586" s="175"/>
      <c r="C586" s="175"/>
      <c r="D586" s="175"/>
      <c r="E586" s="175"/>
      <c r="F586" s="175"/>
      <c r="G586" s="175"/>
      <c r="H586" s="175"/>
      <c r="I586" s="175"/>
      <c r="J586" s="175"/>
      <c r="K586" s="175"/>
      <c r="L586" s="175"/>
      <c r="M586" s="175"/>
      <c r="N586" s="175"/>
      <c r="O586" s="175"/>
      <c r="P586" s="175"/>
      <c r="Q586" s="175"/>
      <c r="R586" s="175"/>
      <c r="S586" s="175"/>
      <c r="T586" s="175"/>
      <c r="U586" s="175"/>
      <c r="V586" s="175"/>
      <c r="W586" s="175"/>
      <c r="X586" s="175"/>
      <c r="Y586" s="175"/>
      <c r="Z586" s="175"/>
      <c r="AA586" s="175"/>
      <c r="AB586" s="319"/>
      <c r="AF586" s="153"/>
      <c r="AN586" s="124"/>
      <c r="AV586" s="18"/>
    </row>
    <row r="587" spans="2:48">
      <c r="B587" s="175"/>
      <c r="C587" s="175"/>
      <c r="D587" s="175"/>
      <c r="E587" s="175"/>
      <c r="F587" s="175"/>
      <c r="G587" s="175"/>
      <c r="H587" s="175"/>
      <c r="I587" s="175"/>
      <c r="J587" s="175"/>
      <c r="K587" s="175"/>
      <c r="L587" s="175"/>
      <c r="M587" s="175"/>
      <c r="N587" s="175"/>
      <c r="O587" s="175"/>
      <c r="P587" s="175"/>
      <c r="Q587" s="175"/>
      <c r="R587" s="175"/>
      <c r="S587" s="175"/>
      <c r="T587" s="175"/>
      <c r="U587" s="175"/>
      <c r="V587" s="175"/>
      <c r="W587" s="175"/>
      <c r="X587" s="175"/>
      <c r="Y587" s="175"/>
      <c r="Z587" s="175"/>
      <c r="AA587" s="175"/>
      <c r="AB587" s="319"/>
      <c r="AF587" s="153"/>
      <c r="AN587" s="124"/>
      <c r="AV587" s="18"/>
    </row>
    <row r="588" spans="2:48">
      <c r="B588" s="175"/>
      <c r="C588" s="175"/>
      <c r="D588" s="175"/>
      <c r="E588" s="175"/>
      <c r="F588" s="175"/>
      <c r="G588" s="175"/>
      <c r="H588" s="175"/>
      <c r="I588" s="175"/>
      <c r="J588" s="175"/>
      <c r="K588" s="175"/>
      <c r="L588" s="175"/>
      <c r="M588" s="175"/>
      <c r="N588" s="175"/>
      <c r="O588" s="175"/>
      <c r="P588" s="175"/>
      <c r="Q588" s="175"/>
      <c r="R588" s="175"/>
      <c r="S588" s="175"/>
      <c r="T588" s="175"/>
      <c r="U588" s="175"/>
      <c r="V588" s="175"/>
      <c r="W588" s="175"/>
      <c r="X588" s="175"/>
      <c r="Y588" s="175"/>
      <c r="Z588" s="175"/>
      <c r="AA588" s="175"/>
      <c r="AB588" s="319"/>
      <c r="AF588" s="153"/>
      <c r="AN588" s="124"/>
      <c r="AV588" s="18"/>
    </row>
    <row r="589" spans="2:48">
      <c r="B589" s="175"/>
      <c r="C589" s="175"/>
      <c r="D589" s="175"/>
      <c r="E589" s="175"/>
      <c r="F589" s="175"/>
      <c r="G589" s="175"/>
      <c r="H589" s="175"/>
      <c r="I589" s="175"/>
      <c r="J589" s="175"/>
      <c r="K589" s="175"/>
      <c r="L589" s="175"/>
      <c r="M589" s="175"/>
      <c r="N589" s="175"/>
      <c r="O589" s="175"/>
      <c r="P589" s="175"/>
      <c r="Q589" s="175"/>
      <c r="R589" s="175"/>
      <c r="S589" s="175"/>
      <c r="T589" s="175"/>
      <c r="U589" s="175"/>
      <c r="V589" s="175"/>
      <c r="W589" s="175"/>
      <c r="X589" s="175"/>
      <c r="Y589" s="175"/>
      <c r="Z589" s="175"/>
      <c r="AA589" s="175"/>
      <c r="AB589" s="319"/>
      <c r="AF589" s="153"/>
      <c r="AN589" s="124"/>
      <c r="AV589" s="18"/>
    </row>
    <row r="590" spans="2:48">
      <c r="B590" s="175"/>
      <c r="C590" s="175"/>
      <c r="D590" s="175"/>
      <c r="E590" s="175"/>
      <c r="F590" s="175"/>
      <c r="G590" s="175"/>
      <c r="H590" s="175"/>
      <c r="I590" s="175"/>
      <c r="J590" s="175"/>
      <c r="K590" s="175"/>
      <c r="L590" s="175"/>
      <c r="M590" s="175"/>
      <c r="N590" s="175"/>
      <c r="O590" s="175"/>
      <c r="P590" s="175"/>
      <c r="Q590" s="175"/>
      <c r="R590" s="175"/>
      <c r="S590" s="175"/>
      <c r="T590" s="175"/>
      <c r="U590" s="175"/>
      <c r="V590" s="175"/>
      <c r="W590" s="175"/>
      <c r="X590" s="175"/>
      <c r="Y590" s="175"/>
      <c r="Z590" s="175"/>
      <c r="AA590" s="175"/>
      <c r="AB590" s="319"/>
      <c r="AF590" s="153"/>
      <c r="AN590" s="124"/>
      <c r="AV590" s="18"/>
    </row>
    <row r="591" spans="2:48">
      <c r="AB591" s="319"/>
      <c r="AF591" s="153"/>
      <c r="AN591" s="124"/>
      <c r="AV591" s="18"/>
    </row>
    <row r="592" spans="2:48">
      <c r="AB592" s="319"/>
      <c r="AF592" s="153"/>
      <c r="AN592" s="124"/>
      <c r="AV592" s="18"/>
    </row>
    <row r="593" spans="28:48">
      <c r="AB593" s="319"/>
      <c r="AF593" s="153"/>
      <c r="AN593" s="124"/>
      <c r="AV593" s="18"/>
    </row>
    <row r="594" spans="28:48">
      <c r="AB594" s="319"/>
      <c r="AF594" s="153"/>
      <c r="AN594" s="124"/>
      <c r="AV594" s="18"/>
    </row>
    <row r="595" spans="28:48">
      <c r="AB595" s="319"/>
      <c r="AF595" s="153"/>
      <c r="AN595" s="124"/>
      <c r="AV595" s="18"/>
    </row>
    <row r="596" spans="28:48">
      <c r="AB596" s="319"/>
      <c r="AF596" s="153"/>
      <c r="AN596" s="124"/>
      <c r="AV596" s="18"/>
    </row>
  </sheetData>
  <autoFilter ref="B2:BD596" xr:uid="{B0F57745-A7E6-4E03-B11D-1AF6E4DEC154}">
    <sortState xmlns:xlrd2="http://schemas.microsoft.com/office/spreadsheetml/2017/richdata2" ref="B475:BD482">
      <sortCondition ref="AC2:AC596"/>
    </sortState>
  </autoFilter>
  <phoneticPr fontId="10"/>
  <conditionalFormatting sqref="E84:E91">
    <cfRule type="cellIs" dxfId="26" priority="7" operator="equal">
      <formula>"該当なし"</formula>
    </cfRule>
    <cfRule type="cellIs" dxfId="25" priority="8" operator="greaterThan">
      <formula>11</formula>
    </cfRule>
  </conditionalFormatting>
  <conditionalFormatting sqref="E103:F128">
    <cfRule type="cellIs" dxfId="24" priority="1" operator="equal">
      <formula>"該当なし"</formula>
    </cfRule>
    <cfRule type="cellIs" dxfId="23" priority="4" operator="greaterThan">
      <formula>11</formula>
    </cfRule>
  </conditionalFormatting>
  <conditionalFormatting sqref="F3:F39 F92:F102 F129:F500">
    <cfRule type="cellIs" dxfId="22" priority="54" operator="greaterThan">
      <formula>7</formula>
    </cfRule>
  </conditionalFormatting>
  <conditionalFormatting sqref="F3:F102 F129:F500">
    <cfRule type="cellIs" dxfId="21" priority="9" operator="equal">
      <formula>"該当なし"</formula>
    </cfRule>
  </conditionalFormatting>
  <conditionalFormatting sqref="F40:F91">
    <cfRule type="cellIs" dxfId="20" priority="12" operator="greaterThan">
      <formula>11</formula>
    </cfRule>
  </conditionalFormatting>
  <conditionalFormatting sqref="J3:J500">
    <cfRule type="cellIs" dxfId="19" priority="5" operator="equal">
      <formula>"Qoo10 EVENT "</formula>
    </cfRule>
    <cfRule type="cellIs" dxfId="18" priority="6" operator="equal">
      <formula>"競合Qoo10 EVENT "</formula>
    </cfRule>
  </conditionalFormatting>
  <conditionalFormatting sqref="W3:W500">
    <cfRule type="cellIs" dxfId="17" priority="3" operator="greaterThan">
      <formula>0.11999</formula>
    </cfRule>
  </conditionalFormatting>
  <conditionalFormatting sqref="X3:X500">
    <cfRule type="cellIs" dxfId="16" priority="2" operator="lessThan">
      <formula>0.09</formula>
    </cfRule>
  </conditionalFormatting>
  <hyperlinks>
    <hyperlink ref="C3" r:id="rId1" xr:uid="{6009F301-2DF9-48D8-A7EF-43D8B3F9438B}"/>
    <hyperlink ref="Q5" r:id="rId2" display="https://www.qoo10.jp/g/986905016" xr:uid="{AF91D3CC-4D98-4B15-A7F7-56246FFC419F}"/>
    <hyperlink ref="Q4" r:id="rId3" display="https://www.qoo10.jp/g/994380911" xr:uid="{B7B5010E-4C5D-4C54-AA3A-A5D72D22C758}"/>
    <hyperlink ref="C5" r:id="rId4" xr:uid="{2CF5A4DB-F04C-4580-8AAC-45F51F719BB2}"/>
    <hyperlink ref="C4" r:id="rId5" xr:uid="{6F28B423-FB96-4EB2-916B-130D6EEB3A5A}"/>
    <hyperlink ref="C7" r:id="rId6" xr:uid="{05B05071-423B-4EA6-8608-5F98ECB293CD}"/>
    <hyperlink ref="Q7" r:id="rId7" display="https://www.qoo10.jp/g/998500837" xr:uid="{1F537BDE-3047-4CB7-8BCE-37F6F05DB33B}"/>
    <hyperlink ref="C6" r:id="rId8" xr:uid="{5C053873-B189-461D-8D23-F11EA8E618D7}"/>
    <hyperlink ref="Q40" r:id="rId9" display="https://www.qoo10.jp/g/1069363951" xr:uid="{F2E40376-19BB-455C-B538-8418F90B7B52}"/>
    <hyperlink ref="C40" r:id="rId10" xr:uid="{19E4F87F-719D-4444-B65C-D6E1B6910F97}"/>
    <hyperlink ref="C41" r:id="rId11" xr:uid="{4D3502D3-1104-4BA3-A232-3DFC2AC7D01E}"/>
    <hyperlink ref="Q41" r:id="rId12" xr:uid="{B401D054-308B-4161-8A27-41D7C954866E}"/>
    <hyperlink ref="C42" r:id="rId13" xr:uid="{5E9987CE-AB60-4219-9CB3-A2A7F5A0E1F8}"/>
    <hyperlink ref="C45" r:id="rId14" xr:uid="{9B264F71-B6BF-4604-AD19-B815C554DDA9}"/>
    <hyperlink ref="Q47" r:id="rId15" xr:uid="{F0F694BB-3ED5-4054-A1FD-04EDE7D9B7BF}"/>
    <hyperlink ref="C47" r:id="rId16" xr:uid="{21779E1B-365B-45EB-A753-D23C5CFEC594}"/>
    <hyperlink ref="C44" r:id="rId17" xr:uid="{CA03FEDF-045A-4258-92DD-8A9A5FEE6BF1}"/>
    <hyperlink ref="C48" r:id="rId18" xr:uid="{1BFFE8FB-2F26-4A36-BA53-AA67E996A080}"/>
    <hyperlink ref="C43" r:id="rId19" xr:uid="{502FCDE6-9CE0-428E-AD84-0B2AABF07109}"/>
    <hyperlink ref="C46" r:id="rId20" xr:uid="{A71B8CAF-2F0C-4BD3-840F-73DEF2AB751E}"/>
    <hyperlink ref="C49" r:id="rId21" xr:uid="{EE8BFC05-9ACA-4623-A7C2-03BD74211AFA}"/>
    <hyperlink ref="Q43" r:id="rId22" xr:uid="{53D44D92-D038-4337-B80D-5DD895ED481F}"/>
    <hyperlink ref="Q44" r:id="rId23" xr:uid="{B54529DD-5120-4C45-8692-F1691F3379F1}"/>
    <hyperlink ref="Q45" r:id="rId24" xr:uid="{908A15DF-ECE3-49BA-B227-4FC645DDC8D4}"/>
    <hyperlink ref="Q49" r:id="rId25" xr:uid="{B159FB65-759E-4D5E-AA24-97556E679B91}"/>
    <hyperlink ref="C50" r:id="rId26" xr:uid="{F89762EF-686D-403D-BA9D-1180B5A6289D}"/>
    <hyperlink ref="Q50" r:id="rId27" xr:uid="{0DF5CF4A-0E1A-43D1-886E-9FA46B2A7DEC}"/>
    <hyperlink ref="C52" r:id="rId28" xr:uid="{71EF8087-7CA3-454A-8D08-5174BC9D1296}"/>
    <hyperlink ref="C54" r:id="rId29" xr:uid="{EB9B2D22-6428-4095-8A1A-2A29C2A4972F}"/>
    <hyperlink ref="C53" r:id="rId30" xr:uid="{DAE5F89F-4ADD-458F-BAD1-B61D95192FEF}"/>
    <hyperlink ref="C51" r:id="rId31" xr:uid="{8F770E08-129D-4B91-9D2B-12EFC0227280}"/>
    <hyperlink ref="Q51" r:id="rId32" xr:uid="{66029B58-66A1-4DD6-BC68-7F8627674FBE}"/>
    <hyperlink ref="Q52" r:id="rId33" xr:uid="{BB94D369-AA3C-4C4E-8F33-2732FE88105A}"/>
    <hyperlink ref="C57" r:id="rId34" xr:uid="{73264B90-FFBC-4DEB-9547-ADF2AF02208B}"/>
    <hyperlink ref="C55" r:id="rId35" xr:uid="{C305CA97-4674-406A-8A20-93AE8B0010CA}"/>
    <hyperlink ref="Q55" r:id="rId36" xr:uid="{03C77C6E-D2AC-4E77-9CFC-2E30B6B815BD}"/>
    <hyperlink ref="Q57" r:id="rId37" xr:uid="{9C550815-F800-4983-A410-6260A8C5D9A8}"/>
    <hyperlink ref="C56" r:id="rId38" xr:uid="{006C35A3-DB34-43B8-A8CF-E189F2BEBA29}"/>
    <hyperlink ref="Q58" r:id="rId39" xr:uid="{34B56971-2DE7-44CB-885B-6B3265879FD9}"/>
    <hyperlink ref="C58" r:id="rId40" xr:uid="{1477BA33-5A75-4E4A-8865-DAD67057B477}"/>
    <hyperlink ref="C59" r:id="rId41" xr:uid="{2BB880F9-C2FB-4692-85A8-655ED8BC2B1F}"/>
    <hyperlink ref="C60" r:id="rId42" xr:uid="{4626BF42-FB2A-4C7D-9E75-50C7FEC9FD60}"/>
    <hyperlink ref="Q60" r:id="rId43" xr:uid="{7F8CA19C-7E4E-40D1-8A9B-20DC4A4F0C82}"/>
    <hyperlink ref="C61" r:id="rId44" xr:uid="{1F46FD6B-C6DB-4F72-8BB7-5DD9121BD88C}"/>
    <hyperlink ref="Q61" r:id="rId45" xr:uid="{A9EA3096-CBD7-4A99-815C-74B3FE0B29D0}"/>
    <hyperlink ref="C62" r:id="rId46" xr:uid="{E39FAD3E-10F3-42D4-9B26-4AA2804D22DB}"/>
    <hyperlink ref="Q63" r:id="rId47" display="https://www.qoo10.jp/g/734843776" xr:uid="{E8648BE0-57BA-40D8-BD34-13F3147BE527}"/>
    <hyperlink ref="C63" r:id="rId48" xr:uid="{6E358024-B065-4ACF-99E5-FB09DB427FA2}"/>
    <hyperlink ref="Q64" r:id="rId49" xr:uid="{CF302281-DDAC-469F-AC48-C74E316F83E7}"/>
    <hyperlink ref="C64" r:id="rId50" xr:uid="{D8FEB3C1-799F-4545-AEDB-EC48DD2384BF}"/>
    <hyperlink ref="C65" r:id="rId51" xr:uid="{813B92A1-A857-4EFB-AB15-E3B31F719303}"/>
    <hyperlink ref="Q65" r:id="rId52" xr:uid="{CD8BA550-3EFC-4FCF-8B69-751B41FD0783}"/>
    <hyperlink ref="C66" r:id="rId53" xr:uid="{173A1496-C6EB-4863-8C31-9920317FACBC}"/>
    <hyperlink ref="Q66" r:id="rId54" xr:uid="{920B74A5-2DF0-4C62-9A8B-4F9A5AB87DA4}"/>
    <hyperlink ref="C67" r:id="rId55" xr:uid="{5D454C0E-CC5C-414E-9D16-5FB60D50C514}"/>
    <hyperlink ref="C69" r:id="rId56" xr:uid="{F28249CD-80CF-4D38-9AF4-F7DEDF6B9C37}"/>
    <hyperlink ref="C71" r:id="rId57" xr:uid="{568144B8-7619-446A-AC64-8034BFDCF5E9}"/>
    <hyperlink ref="C68" r:id="rId58" xr:uid="{A8618869-0B42-4FC3-A77C-EF04248B333B}"/>
    <hyperlink ref="C70" r:id="rId59" xr:uid="{AB00799C-4C0C-4E37-975E-773CC0F55130}"/>
    <hyperlink ref="C73" r:id="rId60" xr:uid="{9613F99B-5CE2-4DA7-B353-175F1925422F}"/>
    <hyperlink ref="C72" r:id="rId61" xr:uid="{127410EF-560F-4CB0-B56B-B4EA896CB899}"/>
    <hyperlink ref="Q67" r:id="rId62" xr:uid="{0E1F7572-8E9D-456A-850C-68693571D327}"/>
    <hyperlink ref="Q68" r:id="rId63" xr:uid="{141532A7-2203-4342-9098-2C31354B990A}"/>
    <hyperlink ref="Q69" r:id="rId64" xr:uid="{5F955C57-6A49-4180-ADDC-879E63F5B53A}"/>
    <hyperlink ref="Q70" r:id="rId65" xr:uid="{46140D6D-12F4-4B4B-BBCD-7FE830FB66EE}"/>
    <hyperlink ref="Q71" r:id="rId66" xr:uid="{49000272-2352-4B80-AC03-E61A2F84DF8A}"/>
    <hyperlink ref="Q72" r:id="rId67" xr:uid="{FA2E6103-2D7D-47BA-8777-63B52C32948A}"/>
    <hyperlink ref="Q73" r:id="rId68" xr:uid="{0FDC092F-5D15-43F5-80E5-55F61ACF87CE}"/>
    <hyperlink ref="Q74" r:id="rId69" xr:uid="{63B3F848-69AB-4FE1-8F07-1BC1DE2A0A94}"/>
    <hyperlink ref="C74" r:id="rId70" xr:uid="{4C1FB895-B77A-4CF6-ACC1-BEB41852E5EA}"/>
    <hyperlink ref="Q76" r:id="rId71" xr:uid="{22EE74C9-3048-44B4-B08C-B27F8879100E}"/>
    <hyperlink ref="Q75" r:id="rId72" xr:uid="{4FF45B88-D30D-4A02-ADA2-E8997930909F}"/>
    <hyperlink ref="C76" r:id="rId73" xr:uid="{E9C8546E-9612-408F-BE93-FAED36F5317C}"/>
    <hyperlink ref="C75" r:id="rId74" xr:uid="{95241C78-3604-47DE-9D36-E9BFC5EE2111}"/>
    <hyperlink ref="Q77" r:id="rId75" display="https://www.qoo10.jp/g/1074310856" xr:uid="{4F4163D7-75C2-46EC-9525-65E526C58F14}"/>
    <hyperlink ref="C77" r:id="rId76" xr:uid="{C02BC8F0-C2F3-4D0D-A22A-BB2704A38704}"/>
    <hyperlink ref="C78" r:id="rId77" xr:uid="{FCC88CC9-507C-4FCD-88A7-6DAE9BE4A152}"/>
    <hyperlink ref="Q78" r:id="rId78" xr:uid="{F933C63C-DDE1-469B-A803-1C03C0E4A57E}"/>
    <hyperlink ref="C79" r:id="rId79" xr:uid="{2F6233DE-A570-41F0-9907-D94D96068007}"/>
    <hyperlink ref="Q79" r:id="rId80" xr:uid="{85D74698-5112-4748-BECA-8E40F6DA308E}"/>
    <hyperlink ref="C80" r:id="rId81" xr:uid="{00EC096B-0B77-49FD-ACC4-446552A7728C}"/>
    <hyperlink ref="Q80" r:id="rId82" xr:uid="{925EFEC3-C2BB-4EEA-9188-A67FD20215DD}"/>
    <hyperlink ref="Q81" r:id="rId83" display="https://www.qoo10.jp/g/1010361836" xr:uid="{857528A9-4BBA-42A9-8DA1-CA13EE7A678E}"/>
    <hyperlink ref="C81" r:id="rId84" xr:uid="{521CFC04-C64A-4AC0-9320-EB1A84CF7834}"/>
    <hyperlink ref="Q82" r:id="rId85" xr:uid="{4EED62B2-316A-4B97-9EC4-D92D2A0240EE}"/>
    <hyperlink ref="Q84" r:id="rId86" display="https://www.qoo10.jp/g/1010361835" xr:uid="{7B7F3CB1-03CF-4ED3-8171-1751446716DA}"/>
    <hyperlink ref="C84" r:id="rId87" xr:uid="{A0968745-6FF0-44C1-9FB6-AF1325DF5528}"/>
    <hyperlink ref="Q85" r:id="rId88" xr:uid="{2265C96E-4D25-4A3D-AA9F-D849BAE40411}"/>
    <hyperlink ref="C85" r:id="rId89" xr:uid="{A9C10118-7AF2-4149-BFF6-A3125BF88AE0}"/>
    <hyperlink ref="C86" r:id="rId90" xr:uid="{93BD30BC-C0A5-42E0-9309-E1AC11EC8521}"/>
    <hyperlink ref="Q86" r:id="rId91" display="https://www.qoo10.jp/g/1021900372" xr:uid="{21D3C30A-5F07-47FF-AA40-CFF19240F660}"/>
    <hyperlink ref="Q87" r:id="rId92" display="https://www.qoo10.jp/g/998500834" xr:uid="{0A72AEF3-D58B-4AC3-8184-B8ECC24FBD83}"/>
    <hyperlink ref="C87" r:id="rId93" xr:uid="{C8B85298-5A66-4B37-9C8B-DCDEFEC3A21E}"/>
    <hyperlink ref="C88" r:id="rId94" xr:uid="{1D4ADDBD-2CC2-40D1-B692-5E039C21809F}"/>
    <hyperlink ref="C89" r:id="rId95" xr:uid="{7601FE9D-0341-4907-AD3C-157BF41DAE6D}"/>
    <hyperlink ref="Q90" r:id="rId96" display="https://www.qoo10.jp/g/994380911" xr:uid="{79F8B034-1F21-4341-8183-5D81A8BF11FC}"/>
    <hyperlink ref="C90" r:id="rId97" xr:uid="{8E8473FE-4F9F-476A-84F8-A1ED441AB412}"/>
    <hyperlink ref="C91" r:id="rId98" xr:uid="{1F349434-A9AE-402B-A612-21399630FB9A}"/>
    <hyperlink ref="Q91" r:id="rId99" display="https://www.qoo10.jp/g/998500837" xr:uid="{8823A5D7-66D4-459B-B604-2C16030E0E78}"/>
    <hyperlink ref="Q88" r:id="rId100" xr:uid="{A344849F-38E0-4577-9BF1-15ECAD69A28C}"/>
    <hyperlink ref="Q89" r:id="rId101" xr:uid="{E7F48EC2-5980-40A5-A75F-410177A75A86}"/>
    <hyperlink ref="Q95" r:id="rId102" xr:uid="{F45E4484-B452-4BED-9B1F-F9671C542266}"/>
    <hyperlink ref="Q96" r:id="rId103" xr:uid="{2C5B8E90-0813-4381-8D36-B7F044331A46}"/>
    <hyperlink ref="Q97" r:id="rId104" xr:uid="{A3A4D527-8E34-4BEB-9058-F0AEB008303B}"/>
    <hyperlink ref="Q98" r:id="rId105" xr:uid="{F986CD51-ECA8-4C6B-BD62-3523C31B5BA4}"/>
    <hyperlink ref="Q99" r:id="rId106" xr:uid="{EE260B69-C41B-44F1-9871-49DE8C2380A3}"/>
    <hyperlink ref="Q100" r:id="rId107" xr:uid="{7EA3EF33-2913-4FA5-BE8C-C3AFDC1A1F8C}"/>
    <hyperlink ref="Q101" r:id="rId108" xr:uid="{91E4606B-33E7-4C1C-B685-07EC6A9A72C2}"/>
    <hyperlink ref="Q102" r:id="rId109" xr:uid="{16F9C3E4-E69C-42D0-9554-B6A07CE2AB75}"/>
    <hyperlink ref="C105" r:id="rId110" xr:uid="{34490501-C7D6-45F6-8231-B6CFCBFAE817}"/>
    <hyperlink ref="C104" r:id="rId111" xr:uid="{805F925D-98C2-4FD0-B03C-62F7BEEA086B}"/>
    <hyperlink ref="C103" r:id="rId112" xr:uid="{B17D3B75-67F2-4F2E-8D95-54A718601355}"/>
    <hyperlink ref="Q103" r:id="rId113" xr:uid="{64ED81CE-63C7-486A-B010-B3997BDA434C}"/>
    <hyperlink ref="C106" r:id="rId114" xr:uid="{C11882BA-15A1-41BE-8B1B-0883F06F7191}"/>
    <hyperlink ref="C107" r:id="rId115" xr:uid="{D17A5C4A-ECAD-40BE-9B5A-D376CDA265A6}"/>
    <hyperlink ref="C110" r:id="rId116" xr:uid="{44890D38-AB53-4D5D-B243-4D8BD5E8BD3C}"/>
    <hyperlink ref="C109" r:id="rId117" xr:uid="{B2B65ECE-ED6E-41EE-A007-060728A44AEE}"/>
    <hyperlink ref="C111" r:id="rId118" xr:uid="{911AE115-A392-402E-9290-7848188D02A4}"/>
    <hyperlink ref="Q112" r:id="rId119" display="https://www.qoo10.jp/g/988552001" xr:uid="{D006C952-D105-4A34-BFE7-A0D8B901043F}"/>
    <hyperlink ref="C112" r:id="rId120" xr:uid="{002E2102-7D9C-4D43-B87F-7C1C6EC884B6}"/>
    <hyperlink ref="C113" r:id="rId121" xr:uid="{6B7096BF-8E29-4098-99C8-93096FC9E07C}"/>
    <hyperlink ref="Q113" r:id="rId122" xr:uid="{D6301CD9-C0D6-403E-9478-7CC62123DC07}"/>
    <hyperlink ref="C114" r:id="rId123" xr:uid="{3F5DC867-9622-415B-B0BC-B1058B5E0461}"/>
    <hyperlink ref="Q114" r:id="rId124" xr:uid="{EEC45E98-3B61-4F02-8329-DC7DD8E5657B}"/>
    <hyperlink ref="C116" r:id="rId125" xr:uid="{0A1F2DC0-48C9-4687-A367-3798DCBDDE9E}"/>
    <hyperlink ref="Q116" r:id="rId126" display="https://www.qoo10.jp/g/744612031" xr:uid="{88D3A529-59DE-4009-9239-1C9A53C72464}"/>
    <hyperlink ref="C115" r:id="rId127" xr:uid="{78D50D6E-C74F-4A22-BBB1-7A67EB7776EA}"/>
    <hyperlink ref="Q115" r:id="rId128" xr:uid="{FD43B69D-0532-4831-84BE-3CC416C40EA6}"/>
    <hyperlink ref="C117" r:id="rId129" xr:uid="{18A51F8C-2E61-4765-A472-457DFB334F9C}"/>
    <hyperlink ref="C118" r:id="rId130" xr:uid="{74D4D283-F3DE-403A-8BBC-0DD9AD58FA2D}"/>
    <hyperlink ref="Q119" r:id="rId131" xr:uid="{914A6F50-043C-4991-BAEB-04EEB6AF730D}"/>
    <hyperlink ref="C119" r:id="rId132" xr:uid="{0D327ED9-BCC1-4A0B-BC09-78DC20C0FB1E}"/>
    <hyperlink ref="Q120" r:id="rId133" display="https://www.qoo10.jp/g/744612040" xr:uid="{655918C8-2DFF-492A-A7F9-AE760CBB03BB}"/>
    <hyperlink ref="C120" r:id="rId134" xr:uid="{437AC4AA-9CA5-4567-9072-F2359CA8216D}"/>
    <hyperlink ref="C122" r:id="rId135" xr:uid="{424BAA00-B9B3-4545-9C8A-4037DE5ACC8B}"/>
    <hyperlink ref="C123" r:id="rId136" xr:uid="{DE586CC4-EC12-485A-844C-0F42F54FFCC1}"/>
    <hyperlink ref="C121" r:id="rId137" xr:uid="{7525D36B-FCB9-4E5B-9050-99E9C1759BF6}"/>
    <hyperlink ref="C124" r:id="rId138" xr:uid="{E19B2CFC-0AA1-4044-B5CF-0E567934A9A2}"/>
    <hyperlink ref="C125" r:id="rId139" xr:uid="{04C1CCAE-63DA-43BA-AFD7-D4E8B030292C}"/>
    <hyperlink ref="C126" r:id="rId140" xr:uid="{E745DD4C-CECA-435B-B062-828A9B272056}"/>
    <hyperlink ref="C127" r:id="rId141" xr:uid="{1841E5B7-BAD7-449B-B4F1-F29D07709CAA}"/>
    <hyperlink ref="Q126" r:id="rId142" xr:uid="{91C65E45-3FF4-44E7-957E-6FF53812DB69}"/>
    <hyperlink ref="C128" r:id="rId143" xr:uid="{ADEA4388-40F2-4E53-B30E-34829A55F20F}"/>
    <hyperlink ref="Q128" r:id="rId144" xr:uid="{11C0F6F9-53B1-4330-BB66-9658B25284F2}"/>
    <hyperlink ref="Q129" r:id="rId145" xr:uid="{4892151A-E8DE-4272-9478-0477415D329C}"/>
    <hyperlink ref="Q130" r:id="rId146" xr:uid="{F8893372-BB23-4ED1-8A5A-34E0B87E8057}"/>
    <hyperlink ref="Q131" r:id="rId147" xr:uid="{E769D836-EA10-453A-9E58-B4D8B76A5FBC}"/>
    <hyperlink ref="Q132" r:id="rId148" xr:uid="{61770DD0-83F7-412B-8DF9-2E0926F9CC58}"/>
  </hyperlinks>
  <pageMargins left="0.7" right="0.7" top="0.75" bottom="0.75" header="0.3" footer="0.3"/>
  <pageSetup paperSize="9" orientation="portrait" r:id="rId149"/>
  <drawing r:id="rId15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CDE70-C172-4EFA-8856-8F5806E04853}">
  <sheetPr codeName="Sheet2">
    <tabColor theme="8" tint="0.39997558519241921"/>
  </sheetPr>
  <dimension ref="A1:AQ808"/>
  <sheetViews>
    <sheetView workbookViewId="0">
      <pane ySplit="1" topLeftCell="A2" activePane="bottomLeft" state="frozen"/>
      <selection activeCell="AK338" sqref="AK338"/>
      <selection pane="bottomLeft" activeCell="A2" sqref="A2:A808"/>
    </sheetView>
  </sheetViews>
  <sheetFormatPr defaultRowHeight="16.5"/>
  <cols>
    <col min="1" max="1" width="13.5546875" style="7" customWidth="1"/>
    <col min="2" max="2" width="15.6640625" style="7" bestFit="1" customWidth="1"/>
    <col min="3" max="3" width="12.109375" style="7" bestFit="1" customWidth="1"/>
    <col min="4" max="16384" width="8.88671875" style="8"/>
  </cols>
  <sheetData>
    <row r="1" spans="1:11">
      <c r="A1" s="9" t="s">
        <v>2003</v>
      </c>
      <c r="B1" s="8" t="s">
        <v>553</v>
      </c>
      <c r="C1" s="7" t="s">
        <v>3480</v>
      </c>
      <c r="D1" s="8" t="s">
        <v>3481</v>
      </c>
      <c r="E1" s="8" t="s">
        <v>1636</v>
      </c>
      <c r="F1" s="8" t="s">
        <v>1633</v>
      </c>
      <c r="G1" s="8" t="s">
        <v>31</v>
      </c>
      <c r="H1" s="8" t="s">
        <v>1634</v>
      </c>
      <c r="I1" s="8" t="s">
        <v>3482</v>
      </c>
      <c r="J1" s="8" t="s">
        <v>1635</v>
      </c>
      <c r="K1" s="8" t="s">
        <v>1623</v>
      </c>
    </row>
    <row r="2" spans="1:11">
      <c r="A2" s="7">
        <f>VLOOKUP(B:B,価格調査!B:AO,1,0)</f>
        <v>1855515151735</v>
      </c>
      <c r="B2" s="7">
        <v>1855515151735</v>
      </c>
      <c r="C2" s="7">
        <v>4985009645406</v>
      </c>
      <c r="D2" s="8" t="s">
        <v>3483</v>
      </c>
      <c r="E2" s="8" t="s">
        <v>1225</v>
      </c>
      <c r="F2" s="8" t="s">
        <v>3484</v>
      </c>
      <c r="G2" s="8" t="s">
        <v>876</v>
      </c>
      <c r="H2" s="8">
        <v>19600</v>
      </c>
      <c r="I2" s="8">
        <v>8240</v>
      </c>
      <c r="J2" s="8">
        <v>8</v>
      </c>
      <c r="K2" s="8">
        <v>4</v>
      </c>
    </row>
    <row r="3" spans="1:11">
      <c r="A3" s="7">
        <f>VLOOKUP(B:B,価格調査!B:AO,1,0)</f>
        <v>1556513151801</v>
      </c>
      <c r="B3" s="7">
        <v>1556513151801</v>
      </c>
      <c r="C3" s="7">
        <v>4985009751305</v>
      </c>
      <c r="D3" s="8" t="s">
        <v>3485</v>
      </c>
      <c r="E3" s="8" t="s">
        <v>841</v>
      </c>
      <c r="F3" s="8" t="s">
        <v>1226</v>
      </c>
      <c r="G3" s="8" t="s">
        <v>864</v>
      </c>
      <c r="H3" s="8">
        <v>11400</v>
      </c>
      <c r="I3" s="8">
        <v>4100</v>
      </c>
      <c r="J3" s="8">
        <v>14</v>
      </c>
      <c r="K3" s="8">
        <v>18</v>
      </c>
    </row>
    <row r="4" spans="1:11">
      <c r="A4" s="7">
        <f>VLOOKUP(B:B,価格調査!B:AO,1,0)</f>
        <v>1458013151803</v>
      </c>
      <c r="B4" s="7">
        <v>1458013151803</v>
      </c>
      <c r="C4" s="7">
        <v>4985009751190</v>
      </c>
      <c r="D4" s="8" t="s">
        <v>3486</v>
      </c>
      <c r="E4" s="8" t="s">
        <v>841</v>
      </c>
      <c r="F4" s="8" t="s">
        <v>1227</v>
      </c>
      <c r="G4" s="8" t="s">
        <v>848</v>
      </c>
      <c r="H4" s="8">
        <v>11300</v>
      </c>
      <c r="I4" s="8">
        <v>4290</v>
      </c>
      <c r="J4" s="8">
        <v>19</v>
      </c>
      <c r="K4" s="8">
        <v>1</v>
      </c>
    </row>
    <row r="5" spans="1:11">
      <c r="A5" s="7">
        <f>VLOOKUP(B:B,価格調査!B:AO,1,0)</f>
        <v>1655514151800</v>
      </c>
      <c r="B5" s="7">
        <v>1655514151800</v>
      </c>
      <c r="C5" s="7">
        <v>4985009751275</v>
      </c>
      <c r="D5" s="8" t="s">
        <v>3487</v>
      </c>
      <c r="E5" s="8" t="s">
        <v>841</v>
      </c>
      <c r="F5" s="8" t="s">
        <v>846</v>
      </c>
      <c r="G5" s="8" t="s">
        <v>111</v>
      </c>
      <c r="H5" s="8">
        <v>16600</v>
      </c>
      <c r="I5" s="8">
        <v>6980</v>
      </c>
      <c r="J5" s="8">
        <v>1</v>
      </c>
      <c r="K5" s="8">
        <v>7</v>
      </c>
    </row>
    <row r="6" spans="1:11">
      <c r="A6" s="7">
        <f>VLOOKUP(B:B,価格調査!B:AO,1,0)</f>
        <v>1556514151800</v>
      </c>
      <c r="B6" s="7">
        <v>1556514151800</v>
      </c>
      <c r="C6" s="7">
        <v>4985009751183</v>
      </c>
      <c r="D6" s="8" t="s">
        <v>3488</v>
      </c>
      <c r="E6" s="8" t="s">
        <v>841</v>
      </c>
      <c r="F6" s="8" t="s">
        <v>842</v>
      </c>
      <c r="G6" s="8" t="s">
        <v>104</v>
      </c>
      <c r="H6" s="8">
        <v>12800</v>
      </c>
      <c r="I6" s="8">
        <v>4400</v>
      </c>
      <c r="J6" s="8">
        <v>43</v>
      </c>
      <c r="K6" s="8">
        <v>22</v>
      </c>
    </row>
    <row r="7" spans="1:11">
      <c r="A7" s="7">
        <f>VLOOKUP(B:B,価格調査!B:AO,1,0)</f>
        <v>1656514151807</v>
      </c>
      <c r="B7" s="7">
        <v>1656514151807</v>
      </c>
      <c r="C7" s="7">
        <v>4985009751343</v>
      </c>
      <c r="D7" s="8" t="s">
        <v>3489</v>
      </c>
      <c r="E7" s="8" t="s">
        <v>841</v>
      </c>
      <c r="F7" s="8" t="s">
        <v>1228</v>
      </c>
      <c r="G7" s="8" t="s">
        <v>114</v>
      </c>
      <c r="H7" s="8">
        <v>12600</v>
      </c>
      <c r="I7" s="8">
        <v>4900</v>
      </c>
      <c r="J7" s="8">
        <v>18</v>
      </c>
      <c r="K7" s="8">
        <v>12</v>
      </c>
    </row>
    <row r="8" spans="1:11">
      <c r="A8" s="7">
        <f>VLOOKUP(B:B,価格調査!B:AO,1,0)</f>
        <v>1756514151804</v>
      </c>
      <c r="B8" s="7">
        <v>1756514151804</v>
      </c>
      <c r="C8" s="7">
        <v>4985009751206</v>
      </c>
      <c r="D8" s="8" t="s">
        <v>3490</v>
      </c>
      <c r="E8" s="8" t="s">
        <v>841</v>
      </c>
      <c r="F8" s="8" t="s">
        <v>1229</v>
      </c>
      <c r="G8" s="8" t="s">
        <v>87</v>
      </c>
      <c r="H8" s="8">
        <v>14400</v>
      </c>
      <c r="I8" s="8">
        <v>6050</v>
      </c>
      <c r="J8" s="8">
        <v>37</v>
      </c>
      <c r="K8" s="8">
        <v>7</v>
      </c>
    </row>
    <row r="9" spans="1:11">
      <c r="A9" s="7">
        <f>VLOOKUP(B:B,価格調査!B:AO,1,0)</f>
        <v>1856514151801</v>
      </c>
      <c r="B9" s="7">
        <v>1856514151801</v>
      </c>
      <c r="C9" s="7">
        <v>4985009751121</v>
      </c>
      <c r="D9" s="8" t="s">
        <v>3491</v>
      </c>
      <c r="E9" s="8" t="s">
        <v>841</v>
      </c>
      <c r="F9" s="8" t="s">
        <v>1230</v>
      </c>
      <c r="G9" s="8" t="s">
        <v>883</v>
      </c>
      <c r="H9" s="8">
        <v>15700</v>
      </c>
      <c r="I9" s="8">
        <v>6600</v>
      </c>
      <c r="J9" s="8">
        <v>8</v>
      </c>
      <c r="K9" s="8">
        <v>8</v>
      </c>
    </row>
    <row r="10" spans="1:11">
      <c r="A10" s="7">
        <f>VLOOKUP(B:B,価格調査!B:AO,1,0)</f>
        <v>1657014151809</v>
      </c>
      <c r="B10" s="7">
        <v>1657014151809</v>
      </c>
      <c r="C10" s="7">
        <v>4985009751138</v>
      </c>
      <c r="D10" s="8" t="s">
        <v>3492</v>
      </c>
      <c r="E10" s="8" t="s">
        <v>841</v>
      </c>
      <c r="F10" s="8" t="s">
        <v>1231</v>
      </c>
      <c r="G10" s="8" t="s">
        <v>86</v>
      </c>
      <c r="H10" s="8">
        <v>12600</v>
      </c>
      <c r="I10" s="8">
        <v>5300</v>
      </c>
      <c r="J10" s="8">
        <v>17</v>
      </c>
      <c r="K10" s="8">
        <v>2</v>
      </c>
    </row>
    <row r="11" spans="1:11">
      <c r="A11" s="7">
        <f>VLOOKUP(B:B,価格調査!B:AO,1,0)</f>
        <v>1757014151806</v>
      </c>
      <c r="B11" s="7">
        <v>1757014151806</v>
      </c>
      <c r="C11" s="7">
        <v>4985009751176</v>
      </c>
      <c r="D11" s="8" t="s">
        <v>3493</v>
      </c>
      <c r="E11" s="8" t="s">
        <v>841</v>
      </c>
      <c r="F11" s="8" t="s">
        <v>1232</v>
      </c>
      <c r="G11" s="8" t="s">
        <v>88</v>
      </c>
      <c r="H11" s="8">
        <v>13600</v>
      </c>
      <c r="I11" s="8">
        <v>5720</v>
      </c>
      <c r="J11" s="8">
        <v>20</v>
      </c>
      <c r="K11" s="8">
        <v>16</v>
      </c>
    </row>
    <row r="12" spans="1:11">
      <c r="A12" s="7">
        <f>VLOOKUP(B:B,価格調査!B:AO,1,0)</f>
        <v>1857014151803</v>
      </c>
      <c r="B12" s="7">
        <v>1857014151803</v>
      </c>
      <c r="C12" s="7">
        <v>4985009751329</v>
      </c>
      <c r="D12" s="8" t="s">
        <v>3494</v>
      </c>
      <c r="E12" s="8" t="s">
        <v>841</v>
      </c>
      <c r="F12" s="8" t="s">
        <v>1233</v>
      </c>
      <c r="G12" s="8" t="s">
        <v>112</v>
      </c>
      <c r="H12" s="8">
        <v>15400</v>
      </c>
      <c r="I12" s="8">
        <v>6470</v>
      </c>
      <c r="J12" s="8">
        <v>43</v>
      </c>
      <c r="K12" s="8">
        <v>1</v>
      </c>
    </row>
    <row r="13" spans="1:11">
      <c r="A13" s="7">
        <f>VLOOKUP(B:B,価格調査!B:AO,1,0)</f>
        <v>1655515151809</v>
      </c>
      <c r="B13" s="7">
        <v>1655515151809</v>
      </c>
      <c r="C13" s="7">
        <v>4985009751268</v>
      </c>
      <c r="D13" s="8" t="s">
        <v>3495</v>
      </c>
      <c r="E13" s="8" t="s">
        <v>841</v>
      </c>
      <c r="F13" s="8" t="s">
        <v>844</v>
      </c>
      <c r="G13" s="8" t="s">
        <v>109</v>
      </c>
      <c r="H13" s="8">
        <v>17300</v>
      </c>
      <c r="I13" s="8">
        <v>6200</v>
      </c>
      <c r="J13" s="8">
        <v>67</v>
      </c>
      <c r="K13" s="8">
        <v>16</v>
      </c>
    </row>
    <row r="14" spans="1:11">
      <c r="A14" s="7">
        <f>VLOOKUP(B:B,価格調査!B:AO,1,0)</f>
        <v>1955515151800</v>
      </c>
      <c r="B14" s="7">
        <v>1955515151800</v>
      </c>
      <c r="C14" s="7">
        <v>4985009751251</v>
      </c>
      <c r="D14" s="8" t="s">
        <v>3496</v>
      </c>
      <c r="E14" s="8" t="s">
        <v>841</v>
      </c>
      <c r="F14" s="8" t="s">
        <v>1234</v>
      </c>
      <c r="G14" s="8" t="s">
        <v>873</v>
      </c>
      <c r="H14" s="8">
        <v>19600</v>
      </c>
      <c r="I14" s="8">
        <v>8240</v>
      </c>
      <c r="J14" s="8">
        <v>1</v>
      </c>
      <c r="K14" s="8">
        <v>4</v>
      </c>
    </row>
    <row r="15" spans="1:11">
      <c r="A15" s="7">
        <f>VLOOKUP(B:B,価格調査!B:AO,1,0)</f>
        <v>1756015151808</v>
      </c>
      <c r="B15" s="7">
        <v>1756015151808</v>
      </c>
      <c r="C15" s="7">
        <v>4985009751213</v>
      </c>
      <c r="D15" s="8" t="s">
        <v>3497</v>
      </c>
      <c r="E15" s="8" t="s">
        <v>841</v>
      </c>
      <c r="F15" s="8" t="s">
        <v>1235</v>
      </c>
      <c r="G15" s="8" t="s">
        <v>875</v>
      </c>
      <c r="H15" s="8">
        <v>17500</v>
      </c>
      <c r="I15" s="8">
        <v>7350</v>
      </c>
      <c r="J15" s="8">
        <v>4</v>
      </c>
      <c r="K15" s="8">
        <v>8</v>
      </c>
    </row>
    <row r="16" spans="1:11">
      <c r="A16" s="7">
        <f>VLOOKUP(B:B,価格調査!B:AO,1,0)</f>
        <v>1756515151803</v>
      </c>
      <c r="B16" s="7">
        <v>1756515151803</v>
      </c>
      <c r="C16" s="7">
        <v>4985009751169</v>
      </c>
      <c r="D16" s="8" t="s">
        <v>3498</v>
      </c>
      <c r="E16" s="8" t="s">
        <v>841</v>
      </c>
      <c r="F16" s="8" t="s">
        <v>1236</v>
      </c>
      <c r="G16" s="8" t="s">
        <v>95</v>
      </c>
      <c r="H16" s="8">
        <v>15700</v>
      </c>
      <c r="I16" s="8">
        <v>6600</v>
      </c>
      <c r="J16" s="8">
        <v>85</v>
      </c>
      <c r="K16" s="8">
        <v>1</v>
      </c>
    </row>
    <row r="17" spans="1:11">
      <c r="A17" s="7">
        <f>VLOOKUP(B:B,価格調査!B:AO,1,0)</f>
        <v>1856515151800</v>
      </c>
      <c r="B17" s="7">
        <v>1856515151800</v>
      </c>
      <c r="C17" s="7">
        <v>4985009751299</v>
      </c>
      <c r="D17" s="8" t="s">
        <v>3499</v>
      </c>
      <c r="E17" s="8" t="s">
        <v>841</v>
      </c>
      <c r="F17" s="8" t="s">
        <v>1237</v>
      </c>
      <c r="G17" s="8" t="s">
        <v>42</v>
      </c>
      <c r="H17" s="8">
        <v>17500</v>
      </c>
      <c r="I17" s="8">
        <v>7350</v>
      </c>
      <c r="J17" s="8">
        <v>31</v>
      </c>
      <c r="K17" s="8">
        <v>3</v>
      </c>
    </row>
    <row r="18" spans="1:11">
      <c r="A18" s="7">
        <f>VLOOKUP(B:B,価格調査!B:AO,1,0)</f>
        <v>1956515151807</v>
      </c>
      <c r="B18" s="7">
        <v>1956515151807</v>
      </c>
      <c r="C18" s="7">
        <v>4985009751312</v>
      </c>
      <c r="D18" s="8" t="s">
        <v>3500</v>
      </c>
      <c r="E18" s="8" t="s">
        <v>841</v>
      </c>
      <c r="F18" s="8" t="s">
        <v>1238</v>
      </c>
      <c r="G18" s="8" t="s">
        <v>43</v>
      </c>
      <c r="H18" s="8">
        <v>19900</v>
      </c>
      <c r="I18" s="8">
        <v>8360</v>
      </c>
      <c r="J18" s="8">
        <v>82</v>
      </c>
      <c r="K18" s="8">
        <v>29</v>
      </c>
    </row>
    <row r="19" spans="1:11">
      <c r="A19" s="7">
        <f>VLOOKUP(B:B,価格調査!B:AO,1,0)</f>
        <v>2056515151803</v>
      </c>
      <c r="B19" s="7">
        <v>2056515151803</v>
      </c>
      <c r="C19" s="7">
        <v>4985009751145</v>
      </c>
      <c r="D19" s="8" t="s">
        <v>3501</v>
      </c>
      <c r="E19" s="8" t="s">
        <v>841</v>
      </c>
      <c r="F19" s="8" t="s">
        <v>1239</v>
      </c>
      <c r="G19" s="8" t="s">
        <v>874</v>
      </c>
      <c r="H19" s="8">
        <v>21400</v>
      </c>
      <c r="I19" s="8">
        <v>8990</v>
      </c>
      <c r="J19" s="8">
        <v>8</v>
      </c>
      <c r="K19" s="8">
        <v>10</v>
      </c>
    </row>
    <row r="20" spans="1:11">
      <c r="A20" s="7">
        <f>VLOOKUP(B:B,価格調査!B:AO,1,0)</f>
        <v>1955016151804</v>
      </c>
      <c r="B20" s="7">
        <v>1955016151804</v>
      </c>
      <c r="C20" s="7">
        <v>4985009751220</v>
      </c>
      <c r="D20" s="8" t="s">
        <v>3502</v>
      </c>
      <c r="E20" s="8" t="s">
        <v>841</v>
      </c>
      <c r="F20" s="8" t="s">
        <v>973</v>
      </c>
      <c r="G20" s="8" t="s">
        <v>97</v>
      </c>
      <c r="H20" s="8">
        <v>26100</v>
      </c>
      <c r="I20" s="8">
        <v>10970</v>
      </c>
      <c r="J20" s="8">
        <v>20</v>
      </c>
      <c r="K20" s="8">
        <v>8</v>
      </c>
    </row>
    <row r="21" spans="1:11">
      <c r="A21" s="7">
        <f>VLOOKUP(B:B,価格調査!B:AO,1,0)</f>
        <v>1855516151802</v>
      </c>
      <c r="B21" s="7">
        <v>1855516151802</v>
      </c>
      <c r="C21" s="7">
        <v>4985009751244</v>
      </c>
      <c r="D21" s="8" t="s">
        <v>3503</v>
      </c>
      <c r="E21" s="8" t="s">
        <v>841</v>
      </c>
      <c r="F21" s="8" t="s">
        <v>1240</v>
      </c>
      <c r="G21" s="8" t="s">
        <v>98</v>
      </c>
      <c r="H21" s="8">
        <v>23000</v>
      </c>
      <c r="I21" s="8">
        <v>9660</v>
      </c>
      <c r="J21" s="8">
        <v>60</v>
      </c>
      <c r="K21" s="8">
        <v>4</v>
      </c>
    </row>
    <row r="22" spans="1:11">
      <c r="A22" s="7">
        <f>VLOOKUP(B:B,価格調査!B:AO,1,0)</f>
        <v>1856016151804</v>
      </c>
      <c r="B22" s="7">
        <v>1856016151804</v>
      </c>
      <c r="C22" s="7">
        <v>4985009751350</v>
      </c>
      <c r="D22" s="8" t="s">
        <v>3504</v>
      </c>
      <c r="E22" s="8" t="s">
        <v>841</v>
      </c>
      <c r="F22" s="8" t="s">
        <v>1210</v>
      </c>
      <c r="G22" s="8" t="s">
        <v>118</v>
      </c>
      <c r="H22" s="8">
        <v>20300</v>
      </c>
      <c r="I22" s="8">
        <v>8530</v>
      </c>
      <c r="J22" s="8">
        <v>19</v>
      </c>
      <c r="K22" s="8">
        <v>3</v>
      </c>
    </row>
    <row r="23" spans="1:11">
      <c r="A23" s="7">
        <f>VLOOKUP(B:B,価格調査!B:AO,1,0)</f>
        <v>2055516151805</v>
      </c>
      <c r="B23" s="7">
        <v>2055516151805</v>
      </c>
      <c r="C23" s="7">
        <v>4985009751282</v>
      </c>
      <c r="D23" s="8" t="s">
        <v>3505</v>
      </c>
      <c r="E23" s="8" t="s">
        <v>841</v>
      </c>
      <c r="F23" s="8" t="s">
        <v>1241</v>
      </c>
      <c r="G23" s="8" t="s">
        <v>35</v>
      </c>
      <c r="H23" s="8">
        <v>25600</v>
      </c>
      <c r="I23" s="8">
        <v>10760</v>
      </c>
      <c r="J23" s="8">
        <v>48</v>
      </c>
      <c r="K23" s="8">
        <v>40</v>
      </c>
    </row>
    <row r="24" spans="1:11">
      <c r="A24" s="7">
        <f>VLOOKUP(B:B,価格調査!B:AO,1,0)</f>
        <v>1955015155575</v>
      </c>
      <c r="B24" s="7">
        <v>1955015155575</v>
      </c>
      <c r="C24" s="7">
        <v>4985009686546</v>
      </c>
      <c r="D24" s="8" t="s">
        <v>3506</v>
      </c>
      <c r="E24" s="8" t="s">
        <v>1242</v>
      </c>
      <c r="F24" s="8" t="s">
        <v>1243</v>
      </c>
      <c r="G24" s="8" t="s">
        <v>1244</v>
      </c>
      <c r="H24" s="8">
        <v>22400</v>
      </c>
      <c r="I24" s="8">
        <v>10080</v>
      </c>
      <c r="J24" s="8">
        <v>25</v>
      </c>
      <c r="K24" s="8">
        <v>16</v>
      </c>
    </row>
    <row r="25" spans="1:11">
      <c r="A25" s="7">
        <f>VLOOKUP(B:B,価格調査!B:AO,1,0)</f>
        <v>1855515155412</v>
      </c>
      <c r="B25" s="7">
        <v>1855515155412</v>
      </c>
      <c r="C25" s="7">
        <v>4985009686539</v>
      </c>
      <c r="D25" s="8" t="s">
        <v>3507</v>
      </c>
      <c r="E25" s="8" t="s">
        <v>1242</v>
      </c>
      <c r="F25" s="8" t="s">
        <v>1245</v>
      </c>
      <c r="G25" s="8" t="s">
        <v>876</v>
      </c>
      <c r="H25" s="8">
        <v>24100</v>
      </c>
      <c r="I25" s="8">
        <v>10850</v>
      </c>
      <c r="J25" s="8">
        <v>18</v>
      </c>
      <c r="K25" s="8">
        <v>12</v>
      </c>
    </row>
    <row r="26" spans="1:11">
      <c r="A26" s="7">
        <f>VLOOKUP(B:B,価格調査!B:AO,1,0)</f>
        <v>1955515155419</v>
      </c>
      <c r="B26" s="7">
        <v>1955515155419</v>
      </c>
      <c r="C26" s="7">
        <v>4985009686553</v>
      </c>
      <c r="D26" s="8" t="s">
        <v>3508</v>
      </c>
      <c r="E26" s="8" t="s">
        <v>1242</v>
      </c>
      <c r="F26" s="8" t="s">
        <v>1246</v>
      </c>
      <c r="G26" s="8" t="s">
        <v>873</v>
      </c>
      <c r="H26" s="8">
        <v>22400</v>
      </c>
      <c r="I26" s="8">
        <v>10080</v>
      </c>
      <c r="J26" s="8">
        <v>14</v>
      </c>
      <c r="K26" s="8">
        <v>8</v>
      </c>
    </row>
    <row r="27" spans="1:11">
      <c r="A27" s="7">
        <f>VLOOKUP(B:B,価格調査!B:AO,1,0)</f>
        <v>1954516155411</v>
      </c>
      <c r="B27" s="7">
        <v>1954516155411</v>
      </c>
      <c r="C27" s="7">
        <v>4985009686133</v>
      </c>
      <c r="D27" s="8" t="s">
        <v>3509</v>
      </c>
      <c r="E27" s="8" t="s">
        <v>1242</v>
      </c>
      <c r="F27" s="8" t="s">
        <v>1247</v>
      </c>
      <c r="G27" s="8" t="s">
        <v>878</v>
      </c>
      <c r="H27" s="8">
        <v>27600</v>
      </c>
      <c r="I27" s="8">
        <v>12420</v>
      </c>
      <c r="J27" s="8">
        <v>32</v>
      </c>
      <c r="K27" s="8">
        <v>5</v>
      </c>
    </row>
    <row r="28" spans="1:11">
      <c r="A28" s="7">
        <f>VLOOKUP(B:B,価格調査!B:AO,1,0)</f>
        <v>2054516155417</v>
      </c>
      <c r="B28" s="7">
        <v>2054516155417</v>
      </c>
      <c r="C28" s="7">
        <v>4985009686126</v>
      </c>
      <c r="D28" s="8" t="s">
        <v>3510</v>
      </c>
      <c r="E28" s="8" t="s">
        <v>1242</v>
      </c>
      <c r="F28" s="8" t="s">
        <v>1248</v>
      </c>
      <c r="G28" s="8" t="s">
        <v>880</v>
      </c>
      <c r="H28" s="8">
        <v>31500</v>
      </c>
      <c r="I28" s="8">
        <v>14180</v>
      </c>
      <c r="J28" s="8">
        <v>2</v>
      </c>
      <c r="K28" s="8">
        <v>2</v>
      </c>
    </row>
    <row r="29" spans="1:11">
      <c r="A29" s="7">
        <f>VLOOKUP(B:B,価格調査!B:AO,1,0)</f>
        <v>2154516155421</v>
      </c>
      <c r="B29" s="7">
        <v>2154516155421</v>
      </c>
      <c r="C29" s="7">
        <v>4985009686041</v>
      </c>
      <c r="D29" s="8" t="s">
        <v>3511</v>
      </c>
      <c r="E29" s="8" t="s">
        <v>1242</v>
      </c>
      <c r="F29" s="8" t="s">
        <v>1249</v>
      </c>
      <c r="G29" s="8" t="s">
        <v>96</v>
      </c>
      <c r="H29" s="8">
        <v>32200</v>
      </c>
      <c r="I29" s="8">
        <v>14490</v>
      </c>
      <c r="J29" s="8">
        <v>26</v>
      </c>
      <c r="K29" s="8">
        <v>14</v>
      </c>
    </row>
    <row r="30" spans="1:11">
      <c r="A30" s="7">
        <f>VLOOKUP(B:B,価格調査!B:AO,1,0)</f>
        <v>2055016155419</v>
      </c>
      <c r="B30" s="7">
        <v>2055016155419</v>
      </c>
      <c r="C30" s="7">
        <v>4985009686102</v>
      </c>
      <c r="D30" s="8" t="s">
        <v>3512</v>
      </c>
      <c r="E30" s="8" t="s">
        <v>1242</v>
      </c>
      <c r="F30" s="8" t="s">
        <v>1250</v>
      </c>
      <c r="G30" s="8" t="s">
        <v>105</v>
      </c>
      <c r="H30" s="8">
        <v>29100</v>
      </c>
      <c r="I30" s="8">
        <v>13100</v>
      </c>
      <c r="J30" s="8">
        <v>6</v>
      </c>
      <c r="K30" s="8">
        <v>6</v>
      </c>
    </row>
    <row r="31" spans="1:11">
      <c r="A31" s="7">
        <f>VLOOKUP(B:B,価格調査!B:AO,1,0)</f>
        <v>2155516155435</v>
      </c>
      <c r="B31" s="7">
        <v>2155516155435</v>
      </c>
      <c r="C31" s="7">
        <v>4985009686294</v>
      </c>
      <c r="D31" s="8" t="s">
        <v>3513</v>
      </c>
      <c r="E31" s="8" t="s">
        <v>1242</v>
      </c>
      <c r="F31" s="8" t="s">
        <v>1251</v>
      </c>
      <c r="G31" s="8" t="s">
        <v>82</v>
      </c>
      <c r="H31" s="8">
        <v>30400</v>
      </c>
      <c r="I31" s="8">
        <v>13680</v>
      </c>
      <c r="J31" s="8">
        <v>0</v>
      </c>
      <c r="K31" s="8">
        <v>8</v>
      </c>
    </row>
    <row r="32" spans="1:11">
      <c r="A32" s="7">
        <f>VLOOKUP(B:B,価格調査!B:AO,1,0)</f>
        <v>2255516155432</v>
      </c>
      <c r="B32" s="7">
        <v>2255516155432</v>
      </c>
      <c r="C32" s="7">
        <v>4985009686300</v>
      </c>
      <c r="D32" s="8" t="s">
        <v>3514</v>
      </c>
      <c r="E32" s="8" t="s">
        <v>1242</v>
      </c>
      <c r="F32" s="8" t="s">
        <v>3515</v>
      </c>
      <c r="G32" s="8" t="s">
        <v>45</v>
      </c>
      <c r="H32" s="8">
        <v>30100</v>
      </c>
      <c r="I32" s="8">
        <v>13550</v>
      </c>
      <c r="J32" s="8">
        <v>14</v>
      </c>
      <c r="K32" s="8">
        <v>6</v>
      </c>
    </row>
    <row r="33" spans="1:11">
      <c r="A33" s="7">
        <f>VLOOKUP(B:B,価格調査!B:AO,1,0)</f>
        <v>2255016155505</v>
      </c>
      <c r="B33" s="7">
        <v>2255016155505</v>
      </c>
      <c r="C33" s="7">
        <v>4985009693025</v>
      </c>
      <c r="D33" s="8" t="s">
        <v>3516</v>
      </c>
      <c r="E33" s="8" t="s">
        <v>1252</v>
      </c>
      <c r="F33" s="8" t="s">
        <v>3517</v>
      </c>
      <c r="G33" s="8" t="s">
        <v>877</v>
      </c>
      <c r="H33" s="8">
        <v>33100</v>
      </c>
      <c r="I33" s="8">
        <v>14900</v>
      </c>
      <c r="J33" s="8">
        <v>12</v>
      </c>
      <c r="K33" s="8">
        <v>0</v>
      </c>
    </row>
    <row r="34" spans="1:11">
      <c r="A34" s="7">
        <f>VLOOKUP(B:B,価格調査!B:AO,1,0)</f>
        <v>2055516155506</v>
      </c>
      <c r="B34" s="7">
        <v>2055516155506</v>
      </c>
      <c r="C34" s="7">
        <v>4985009687185</v>
      </c>
      <c r="D34" s="8" t="s">
        <v>3518</v>
      </c>
      <c r="E34" s="8" t="s">
        <v>1252</v>
      </c>
      <c r="F34" s="8" t="s">
        <v>1253</v>
      </c>
      <c r="G34" s="8" t="s">
        <v>35</v>
      </c>
      <c r="H34" s="8">
        <v>29200</v>
      </c>
      <c r="I34" s="8">
        <v>13140</v>
      </c>
      <c r="J34" s="8">
        <v>40</v>
      </c>
      <c r="K34" s="8">
        <v>8</v>
      </c>
    </row>
    <row r="35" spans="1:11">
      <c r="A35" s="7">
        <f>VLOOKUP(B:B,価格調査!B:AO,1,0)</f>
        <v>2554017155508</v>
      </c>
      <c r="B35" s="7">
        <v>2554017155508</v>
      </c>
      <c r="C35" s="7">
        <v>4985009687659</v>
      </c>
      <c r="D35" s="8" t="s">
        <v>3519</v>
      </c>
      <c r="E35" s="8" t="s">
        <v>1252</v>
      </c>
      <c r="F35" s="8" t="s">
        <v>1254</v>
      </c>
      <c r="G35" s="8" t="s">
        <v>879</v>
      </c>
      <c r="H35" s="8">
        <v>48700</v>
      </c>
      <c r="I35" s="8">
        <v>21920</v>
      </c>
      <c r="J35" s="8">
        <v>14</v>
      </c>
      <c r="K35" s="8">
        <v>4</v>
      </c>
    </row>
    <row r="36" spans="1:11">
      <c r="A36" s="7">
        <f>VLOOKUP(B:B,価格調査!B:AO,1,0)</f>
        <v>1954517155502</v>
      </c>
      <c r="B36" s="7">
        <v>1954517155502</v>
      </c>
      <c r="C36" s="7">
        <v>4985009693032</v>
      </c>
      <c r="D36" s="8" t="s">
        <v>3520</v>
      </c>
      <c r="E36" s="8" t="s">
        <v>1252</v>
      </c>
      <c r="F36" s="8" t="s">
        <v>1255</v>
      </c>
      <c r="G36" s="8" t="s">
        <v>119</v>
      </c>
      <c r="H36" s="8">
        <v>33800</v>
      </c>
      <c r="I36" s="8">
        <v>13860</v>
      </c>
      <c r="J36" s="8">
        <v>134</v>
      </c>
      <c r="K36" s="8">
        <v>129</v>
      </c>
    </row>
    <row r="37" spans="1:11">
      <c r="A37" s="7">
        <f>VLOOKUP(B:B,価格調査!B:AO,1,0)</f>
        <v>2354517155509</v>
      </c>
      <c r="B37" s="7">
        <v>2354517155509</v>
      </c>
      <c r="C37" s="7">
        <v>4985009687048</v>
      </c>
      <c r="D37" s="8" t="s">
        <v>3521</v>
      </c>
      <c r="E37" s="8" t="s">
        <v>1252</v>
      </c>
      <c r="F37" s="8" t="s">
        <v>947</v>
      </c>
      <c r="G37" s="8" t="s">
        <v>63</v>
      </c>
      <c r="H37" s="8">
        <v>42800</v>
      </c>
      <c r="I37" s="8">
        <v>19260</v>
      </c>
      <c r="J37" s="8">
        <v>12</v>
      </c>
      <c r="K37" s="8">
        <v>12</v>
      </c>
    </row>
    <row r="38" spans="1:11">
      <c r="A38" s="7">
        <f>VLOOKUP(B:B,価格調査!B:AO,1,0)</f>
        <v>2055017155500</v>
      </c>
      <c r="B38" s="7">
        <v>2055017155500</v>
      </c>
      <c r="C38" s="7">
        <v>4985009687192</v>
      </c>
      <c r="D38" s="8" t="s">
        <v>3522</v>
      </c>
      <c r="E38" s="8" t="s">
        <v>1252</v>
      </c>
      <c r="F38" s="8" t="s">
        <v>1256</v>
      </c>
      <c r="G38" s="8" t="s">
        <v>64</v>
      </c>
      <c r="H38" s="8">
        <v>33800</v>
      </c>
      <c r="I38" s="8">
        <v>15210</v>
      </c>
      <c r="J38" s="8">
        <v>42</v>
      </c>
      <c r="K38" s="8">
        <v>19</v>
      </c>
    </row>
    <row r="39" spans="1:11">
      <c r="A39" s="7">
        <f>VLOOKUP(B:B,価格調査!B:AO,1,0)</f>
        <v>2155017155507</v>
      </c>
      <c r="B39" s="7">
        <v>2155017155507</v>
      </c>
      <c r="C39" s="7">
        <v>4985009687215</v>
      </c>
      <c r="D39" s="8" t="s">
        <v>3523</v>
      </c>
      <c r="E39" s="8" t="s">
        <v>1252</v>
      </c>
      <c r="F39" s="8" t="s">
        <v>1257</v>
      </c>
      <c r="G39" s="8" t="s">
        <v>39</v>
      </c>
      <c r="H39" s="8">
        <v>37500</v>
      </c>
      <c r="I39" s="8">
        <v>16880</v>
      </c>
      <c r="J39" s="8">
        <v>14</v>
      </c>
      <c r="K39" s="8">
        <v>14</v>
      </c>
    </row>
    <row r="40" spans="1:11">
      <c r="A40" s="7" t="e">
        <f>VLOOKUP(B:B,価格調査!B:AO,1,0)</f>
        <v>#N/A</v>
      </c>
      <c r="B40" s="7">
        <v>2255517155509</v>
      </c>
      <c r="C40" s="7">
        <v>4985009687628</v>
      </c>
      <c r="D40" s="8" t="s">
        <v>3524</v>
      </c>
      <c r="E40" s="8" t="s">
        <v>1252</v>
      </c>
      <c r="F40" s="8" t="s">
        <v>3525</v>
      </c>
      <c r="G40" s="8" t="s">
        <v>52</v>
      </c>
      <c r="H40" s="8">
        <v>30900</v>
      </c>
      <c r="I40" s="8">
        <v>13290</v>
      </c>
      <c r="J40" s="8">
        <v>2</v>
      </c>
      <c r="K40" s="8">
        <v>0</v>
      </c>
    </row>
    <row r="41" spans="1:11">
      <c r="A41" s="7">
        <f>VLOOKUP(B:B,価格調査!B:AO,1,0)</f>
        <v>2753518155509</v>
      </c>
      <c r="B41" s="7">
        <v>2753518155509</v>
      </c>
      <c r="C41" s="7">
        <v>4985009687130</v>
      </c>
      <c r="D41" s="8" t="s">
        <v>3526</v>
      </c>
      <c r="E41" s="8" t="s">
        <v>1252</v>
      </c>
      <c r="F41" s="8" t="s">
        <v>1258</v>
      </c>
      <c r="G41" s="8" t="s">
        <v>136</v>
      </c>
      <c r="H41" s="8">
        <v>71800</v>
      </c>
      <c r="I41" s="8">
        <v>32310</v>
      </c>
      <c r="J41" s="8">
        <v>0</v>
      </c>
      <c r="K41" s="8">
        <v>24</v>
      </c>
    </row>
    <row r="42" spans="1:11">
      <c r="A42" s="7" t="e">
        <f>VLOOKUP(B:B,価格調査!B:AO,1,0)</f>
        <v>#N/A</v>
      </c>
      <c r="B42" s="7">
        <v>2255018155503</v>
      </c>
      <c r="C42" s="7">
        <v>4985009693070</v>
      </c>
      <c r="D42" s="8" t="s">
        <v>3527</v>
      </c>
      <c r="E42" s="8" t="s">
        <v>1252</v>
      </c>
      <c r="F42" s="8" t="s">
        <v>3528</v>
      </c>
      <c r="G42" s="8" t="s">
        <v>80</v>
      </c>
      <c r="H42" s="8">
        <v>40000</v>
      </c>
      <c r="I42" s="8">
        <v>17200</v>
      </c>
      <c r="J42" s="8">
        <v>8</v>
      </c>
      <c r="K42" s="8">
        <v>0</v>
      </c>
    </row>
    <row r="43" spans="1:11">
      <c r="A43" s="7">
        <f>VLOOKUP(B:B,価格調査!B:AO,1,0)</f>
        <v>2754019155500</v>
      </c>
      <c r="B43" s="7">
        <v>2754019155500</v>
      </c>
      <c r="C43" s="7">
        <v>4985009687420</v>
      </c>
      <c r="D43" s="8" t="s">
        <v>3529</v>
      </c>
      <c r="E43" s="8" t="s">
        <v>1252</v>
      </c>
      <c r="F43" s="8" t="s">
        <v>3530</v>
      </c>
      <c r="G43" s="8" t="s">
        <v>139</v>
      </c>
      <c r="H43" s="8">
        <v>66200</v>
      </c>
      <c r="I43" s="8">
        <v>29790</v>
      </c>
      <c r="J43" s="8">
        <v>0</v>
      </c>
      <c r="K43" s="8">
        <v>0</v>
      </c>
    </row>
    <row r="44" spans="1:11">
      <c r="A44" s="7">
        <f>VLOOKUP(B:B,価格調査!B:AO,1,0)</f>
        <v>2154517158407</v>
      </c>
      <c r="B44" s="7">
        <v>2154517158407</v>
      </c>
      <c r="C44" s="7">
        <v>4985009683040</v>
      </c>
      <c r="D44" s="8" t="s">
        <v>3531</v>
      </c>
      <c r="E44" s="8" t="s">
        <v>828</v>
      </c>
      <c r="F44" s="8" t="s">
        <v>910</v>
      </c>
      <c r="G44" s="8" t="s">
        <v>36</v>
      </c>
      <c r="H44" s="8">
        <v>43200</v>
      </c>
      <c r="I44" s="8">
        <v>19440</v>
      </c>
      <c r="J44" s="8">
        <v>9</v>
      </c>
      <c r="K44" s="8">
        <v>17</v>
      </c>
    </row>
    <row r="45" spans="1:11">
      <c r="A45" s="7">
        <f>VLOOKUP(B:B,価格調査!B:AO,1,0)</f>
        <v>2254517158404</v>
      </c>
      <c r="B45" s="7">
        <v>2254517158404</v>
      </c>
      <c r="C45" s="7">
        <v>4985009683057</v>
      </c>
      <c r="D45" s="8" t="s">
        <v>3532</v>
      </c>
      <c r="E45" s="8" t="s">
        <v>828</v>
      </c>
      <c r="F45" s="8" t="s">
        <v>927</v>
      </c>
      <c r="G45" s="8" t="s">
        <v>37</v>
      </c>
      <c r="H45" s="8">
        <v>44500</v>
      </c>
      <c r="I45" s="8">
        <v>20030</v>
      </c>
      <c r="J45" s="8">
        <v>6</v>
      </c>
      <c r="K45" s="8">
        <v>10</v>
      </c>
    </row>
    <row r="46" spans="1:11">
      <c r="A46" s="7">
        <f>VLOOKUP(B:B,価格調査!B:AO,1,0)</f>
        <v>2553518158407</v>
      </c>
      <c r="B46" s="7">
        <v>2553518158407</v>
      </c>
      <c r="C46" s="7">
        <v>4985009692158</v>
      </c>
      <c r="D46" s="8" t="s">
        <v>3533</v>
      </c>
      <c r="E46" s="8" t="s">
        <v>828</v>
      </c>
      <c r="F46" s="8" t="s">
        <v>1259</v>
      </c>
      <c r="G46" s="8" t="s">
        <v>107</v>
      </c>
      <c r="H46" s="8">
        <v>64100</v>
      </c>
      <c r="I46" s="8">
        <v>27570</v>
      </c>
      <c r="J46" s="8">
        <v>1</v>
      </c>
      <c r="K46" s="8">
        <v>0</v>
      </c>
    </row>
    <row r="47" spans="1:11">
      <c r="A47" s="7">
        <f>VLOOKUP(B:B,価格調査!B:AO,1,0)</f>
        <v>2254018158408</v>
      </c>
      <c r="B47" s="7">
        <v>2254018158408</v>
      </c>
      <c r="C47" s="7">
        <v>4985009692073</v>
      </c>
      <c r="D47" s="8" t="s">
        <v>3534</v>
      </c>
      <c r="E47" s="8" t="s">
        <v>828</v>
      </c>
      <c r="F47" s="8" t="s">
        <v>925</v>
      </c>
      <c r="G47" s="8" t="s">
        <v>38</v>
      </c>
      <c r="H47" s="8">
        <v>52000</v>
      </c>
      <c r="I47" s="8">
        <v>23400</v>
      </c>
      <c r="J47" s="8">
        <v>8</v>
      </c>
      <c r="K47" s="8">
        <v>8</v>
      </c>
    </row>
    <row r="48" spans="1:11">
      <c r="A48" s="7">
        <f>VLOOKUP(B:B,価格調査!B:AO,1,0)</f>
        <v>2254518158403</v>
      </c>
      <c r="B48" s="7">
        <v>2254518158403</v>
      </c>
      <c r="C48" s="7">
        <v>4985009692080</v>
      </c>
      <c r="D48" s="8" t="s">
        <v>3535</v>
      </c>
      <c r="E48" s="8" t="s">
        <v>828</v>
      </c>
      <c r="F48" s="8" t="s">
        <v>929</v>
      </c>
      <c r="G48" s="8" t="s">
        <v>40</v>
      </c>
      <c r="H48" s="8">
        <v>51800</v>
      </c>
      <c r="I48" s="8">
        <v>23310</v>
      </c>
      <c r="J48" s="8">
        <v>11</v>
      </c>
      <c r="K48" s="8">
        <v>6</v>
      </c>
    </row>
    <row r="49" spans="1:11">
      <c r="A49" s="7">
        <f>VLOOKUP(B:B,価格調査!B:AO,1,0)</f>
        <v>2353519158402</v>
      </c>
      <c r="B49" s="7">
        <v>2353519158402</v>
      </c>
      <c r="C49" s="7">
        <v>4985009689042</v>
      </c>
      <c r="D49" s="8" t="s">
        <v>3536</v>
      </c>
      <c r="E49" s="8" t="s">
        <v>828</v>
      </c>
      <c r="F49" s="8" t="s">
        <v>1138</v>
      </c>
      <c r="G49" s="8" t="s">
        <v>125</v>
      </c>
      <c r="H49" s="8">
        <v>59900</v>
      </c>
      <c r="I49" s="8">
        <v>26960</v>
      </c>
      <c r="J49" s="8">
        <v>7</v>
      </c>
      <c r="K49" s="8">
        <v>8</v>
      </c>
    </row>
    <row r="50" spans="1:11">
      <c r="A50" s="7">
        <f>VLOOKUP(B:B,価格調査!B:AO,1,0)</f>
        <v>2453519158409</v>
      </c>
      <c r="B50" s="7">
        <v>2453519158409</v>
      </c>
      <c r="C50" s="7">
        <v>4985009689066</v>
      </c>
      <c r="D50" s="8" t="s">
        <v>3537</v>
      </c>
      <c r="E50" s="8" t="s">
        <v>828</v>
      </c>
      <c r="F50" s="8" t="s">
        <v>1140</v>
      </c>
      <c r="G50" s="8" t="s">
        <v>126</v>
      </c>
      <c r="H50" s="8">
        <v>69200</v>
      </c>
      <c r="I50" s="8">
        <v>31140</v>
      </c>
      <c r="J50" s="8">
        <v>12</v>
      </c>
      <c r="K50" s="8">
        <v>8</v>
      </c>
    </row>
    <row r="51" spans="1:11">
      <c r="A51" s="7">
        <f>VLOOKUP(B:B,価格調査!B:AO,1,0)</f>
        <v>2553519158406</v>
      </c>
      <c r="B51" s="7">
        <v>2553519158406</v>
      </c>
      <c r="C51" s="7">
        <v>4985009689080</v>
      </c>
      <c r="D51" s="8" t="s">
        <v>3538</v>
      </c>
      <c r="E51" s="8" t="s">
        <v>828</v>
      </c>
      <c r="F51" s="8" t="s">
        <v>969</v>
      </c>
      <c r="G51" s="8" t="s">
        <v>100</v>
      </c>
      <c r="H51" s="8">
        <v>77000</v>
      </c>
      <c r="I51" s="8">
        <v>34650</v>
      </c>
      <c r="J51" s="8">
        <v>13</v>
      </c>
      <c r="K51" s="8">
        <v>3</v>
      </c>
    </row>
    <row r="52" spans="1:11">
      <c r="A52" s="7">
        <f>VLOOKUP(B:B,価格調査!B:AO,1,0)</f>
        <v>2254019158407</v>
      </c>
      <c r="B52" s="7">
        <v>2254019158407</v>
      </c>
      <c r="C52" s="7">
        <v>4985009689028</v>
      </c>
      <c r="D52" s="8" t="s">
        <v>3539</v>
      </c>
      <c r="E52" s="8" t="s">
        <v>828</v>
      </c>
      <c r="F52" s="8" t="s">
        <v>829</v>
      </c>
      <c r="G52" s="8" t="s">
        <v>124</v>
      </c>
      <c r="H52" s="8">
        <v>63900</v>
      </c>
      <c r="I52" s="8">
        <v>28760</v>
      </c>
      <c r="J52" s="8">
        <v>8</v>
      </c>
      <c r="K52" s="8">
        <v>14</v>
      </c>
    </row>
    <row r="53" spans="1:11">
      <c r="A53" s="7">
        <f>VLOOKUP(B:B,価格調査!B:AO,1,0)</f>
        <v>2354019158404</v>
      </c>
      <c r="B53" s="7">
        <v>2354019158404</v>
      </c>
      <c r="C53" s="7">
        <v>4985009689059</v>
      </c>
      <c r="D53" s="8" t="s">
        <v>3540</v>
      </c>
      <c r="E53" s="8" t="s">
        <v>828</v>
      </c>
      <c r="F53" s="8" t="s">
        <v>945</v>
      </c>
      <c r="G53" s="8" t="s">
        <v>101</v>
      </c>
      <c r="H53" s="8">
        <v>59600</v>
      </c>
      <c r="I53" s="8">
        <v>26820</v>
      </c>
      <c r="J53" s="8">
        <v>13</v>
      </c>
      <c r="K53" s="8">
        <v>8</v>
      </c>
    </row>
    <row r="54" spans="1:11">
      <c r="A54" s="7">
        <f>VLOOKUP(B:B,価格調査!B:AO,1,0)</f>
        <v>2454019158401</v>
      </c>
      <c r="B54" s="7">
        <v>2454019158401</v>
      </c>
      <c r="C54" s="7">
        <v>4985009689301</v>
      </c>
      <c r="D54" s="8" t="s">
        <v>3541</v>
      </c>
      <c r="E54" s="8" t="s">
        <v>828</v>
      </c>
      <c r="F54" s="8" t="s">
        <v>1124</v>
      </c>
      <c r="G54" s="8" t="s">
        <v>106</v>
      </c>
      <c r="H54" s="8">
        <v>61500</v>
      </c>
      <c r="I54" s="8">
        <v>27680</v>
      </c>
      <c r="J54" s="8">
        <v>10</v>
      </c>
      <c r="K54" s="8">
        <v>2</v>
      </c>
    </row>
    <row r="55" spans="1:11">
      <c r="A55" s="7">
        <f>VLOOKUP(B:B,価格調査!B:AO,1,0)</f>
        <v>2254519158402</v>
      </c>
      <c r="B55" s="7">
        <v>2254519158402</v>
      </c>
      <c r="C55" s="7">
        <v>4985009689035</v>
      </c>
      <c r="D55" s="8" t="s">
        <v>3542</v>
      </c>
      <c r="E55" s="8" t="s">
        <v>828</v>
      </c>
      <c r="F55" s="8" t="s">
        <v>1224</v>
      </c>
      <c r="G55" s="8" t="s">
        <v>108</v>
      </c>
      <c r="H55" s="8">
        <v>55000</v>
      </c>
      <c r="I55" s="8">
        <v>24750</v>
      </c>
      <c r="J55" s="8">
        <v>4</v>
      </c>
      <c r="K55" s="8">
        <v>1</v>
      </c>
    </row>
    <row r="56" spans="1:11">
      <c r="A56" s="7">
        <f>VLOOKUP(B:B,価格調査!B:AO,1,0)</f>
        <v>2853020158408</v>
      </c>
      <c r="B56" s="7">
        <v>2853020158408</v>
      </c>
      <c r="C56" s="7">
        <v>4985009689264</v>
      </c>
      <c r="D56" s="8" t="s">
        <v>3543</v>
      </c>
      <c r="E56" s="8" t="s">
        <v>828</v>
      </c>
      <c r="F56" s="8" t="s">
        <v>1260</v>
      </c>
      <c r="G56" s="8" t="s">
        <v>1261</v>
      </c>
      <c r="H56" s="8">
        <v>103000</v>
      </c>
      <c r="I56" s="8">
        <v>46350</v>
      </c>
      <c r="J56" s="8">
        <v>2</v>
      </c>
      <c r="K56" s="8">
        <v>2</v>
      </c>
    </row>
    <row r="57" spans="1:11">
      <c r="A57" s="7">
        <f>VLOOKUP(B:B,価格調査!B:AO,1,0)</f>
        <v>2454020158407</v>
      </c>
      <c r="B57" s="7">
        <v>2454020158407</v>
      </c>
      <c r="C57" s="7">
        <v>4985009689196</v>
      </c>
      <c r="D57" s="8" t="s">
        <v>3544</v>
      </c>
      <c r="E57" s="8" t="s">
        <v>828</v>
      </c>
      <c r="F57" s="8" t="s">
        <v>1142</v>
      </c>
      <c r="G57" s="8" t="s">
        <v>128</v>
      </c>
      <c r="H57" s="8">
        <v>69800</v>
      </c>
      <c r="I57" s="8">
        <v>31410</v>
      </c>
      <c r="J57" s="8">
        <v>8</v>
      </c>
      <c r="K57" s="8">
        <v>2</v>
      </c>
    </row>
    <row r="58" spans="1:11">
      <c r="A58" s="7">
        <f>VLOOKUP(B:B,価格調査!B:AO,1,0)</f>
        <v>2952522158401</v>
      </c>
      <c r="B58" s="7">
        <v>2952522158401</v>
      </c>
      <c r="C58" s="7">
        <v>4985009689523</v>
      </c>
      <c r="D58" s="8" t="s">
        <v>3545</v>
      </c>
      <c r="E58" s="8" t="s">
        <v>828</v>
      </c>
      <c r="F58" s="8" t="s">
        <v>1262</v>
      </c>
      <c r="G58" s="8" t="s">
        <v>1263</v>
      </c>
      <c r="H58" s="8">
        <v>129900</v>
      </c>
      <c r="I58" s="8">
        <v>58460</v>
      </c>
      <c r="J58" s="8">
        <v>0</v>
      </c>
      <c r="K58" s="8">
        <v>2</v>
      </c>
    </row>
    <row r="59" spans="1:11">
      <c r="A59" s="7">
        <f>VLOOKUP(B:B,価格調査!B:AO,1,0)</f>
        <v>2255519158508</v>
      </c>
      <c r="B59" s="7">
        <v>2255519158508</v>
      </c>
      <c r="C59" s="7">
        <v>4985009690413</v>
      </c>
      <c r="D59" s="8" t="s">
        <v>3546</v>
      </c>
      <c r="E59" s="8" t="s">
        <v>1264</v>
      </c>
      <c r="F59" s="8" t="s">
        <v>3547</v>
      </c>
      <c r="G59" s="8" t="s">
        <v>78</v>
      </c>
      <c r="H59" s="8">
        <v>45700</v>
      </c>
      <c r="I59" s="8">
        <v>19660</v>
      </c>
      <c r="J59" s="8">
        <v>42</v>
      </c>
      <c r="K59" s="8">
        <v>8</v>
      </c>
    </row>
    <row r="60" spans="1:11">
      <c r="A60" s="7">
        <f>VLOOKUP(B:B,価格調査!B:AO,1,0)</f>
        <v>2355020158506</v>
      </c>
      <c r="B60" s="7">
        <v>2355020158506</v>
      </c>
      <c r="C60" s="7">
        <v>4985009690697</v>
      </c>
      <c r="D60" s="8" t="s">
        <v>3548</v>
      </c>
      <c r="E60" s="8" t="s">
        <v>1264</v>
      </c>
      <c r="F60" s="8" t="s">
        <v>1265</v>
      </c>
      <c r="G60" s="8" t="s">
        <v>1266</v>
      </c>
      <c r="H60" s="8">
        <v>55000</v>
      </c>
      <c r="I60" s="8">
        <v>24750</v>
      </c>
      <c r="J60" s="8">
        <v>8</v>
      </c>
      <c r="K60" s="8">
        <v>12</v>
      </c>
    </row>
    <row r="61" spans="1:11">
      <c r="A61" s="7">
        <f>VLOOKUP(B:B,価格調査!B:AO,1,0)</f>
        <v>2054017158603</v>
      </c>
      <c r="B61" s="7">
        <v>2054017158603</v>
      </c>
      <c r="C61" s="7">
        <v>4985009708019</v>
      </c>
      <c r="D61" s="8" t="s">
        <v>3549</v>
      </c>
      <c r="E61" s="8" t="s">
        <v>812</v>
      </c>
      <c r="F61" s="8" t="s">
        <v>1267</v>
      </c>
      <c r="G61" s="8" t="s">
        <v>881</v>
      </c>
      <c r="H61" s="8">
        <v>40000</v>
      </c>
      <c r="I61" s="8">
        <v>18000</v>
      </c>
      <c r="J61" s="8">
        <v>8</v>
      </c>
      <c r="K61" s="8">
        <v>8</v>
      </c>
    </row>
    <row r="62" spans="1:11">
      <c r="A62" s="7">
        <f>VLOOKUP(B:B,価格調査!B:AO,1,0)</f>
        <v>2454017158601</v>
      </c>
      <c r="B62" s="7">
        <v>2454017158601</v>
      </c>
      <c r="C62" s="7">
        <v>4985009708088</v>
      </c>
      <c r="D62" s="8" t="s">
        <v>3550</v>
      </c>
      <c r="E62" s="8" t="s">
        <v>812</v>
      </c>
      <c r="F62" s="8" t="s">
        <v>1268</v>
      </c>
      <c r="G62" s="8" t="s">
        <v>890</v>
      </c>
      <c r="H62" s="8">
        <v>45400</v>
      </c>
      <c r="I62" s="8">
        <v>20430</v>
      </c>
      <c r="J62" s="8">
        <v>26</v>
      </c>
      <c r="K62" s="8">
        <v>2</v>
      </c>
    </row>
    <row r="63" spans="1:11">
      <c r="A63" s="7">
        <f>VLOOKUP(B:B,価格調査!B:AO,1,0)</f>
        <v>2054517158608</v>
      </c>
      <c r="B63" s="7">
        <v>2054517158608</v>
      </c>
      <c r="C63" s="7">
        <v>4985009708026</v>
      </c>
      <c r="D63" s="8" t="s">
        <v>3551</v>
      </c>
      <c r="E63" s="8" t="s">
        <v>812</v>
      </c>
      <c r="F63" s="8" t="s">
        <v>1269</v>
      </c>
      <c r="G63" s="8" t="s">
        <v>62</v>
      </c>
      <c r="H63" s="8">
        <v>35500</v>
      </c>
      <c r="I63" s="8">
        <v>15270</v>
      </c>
      <c r="J63" s="8">
        <v>197</v>
      </c>
      <c r="K63" s="8">
        <v>70</v>
      </c>
    </row>
    <row r="64" spans="1:11">
      <c r="A64" s="7">
        <f>VLOOKUP(B:B,価格調査!B:AO,1,0)</f>
        <v>2154017158600</v>
      </c>
      <c r="B64" s="7">
        <v>2154017158600</v>
      </c>
      <c r="C64" s="7">
        <v>4985009708545</v>
      </c>
      <c r="D64" s="8" t="s">
        <v>3552</v>
      </c>
      <c r="E64" s="8" t="s">
        <v>812</v>
      </c>
      <c r="F64" s="8" t="s">
        <v>1270</v>
      </c>
      <c r="G64" s="8" t="s">
        <v>882</v>
      </c>
      <c r="H64" s="8">
        <v>42100</v>
      </c>
      <c r="I64" s="8">
        <v>18950</v>
      </c>
      <c r="J64" s="8">
        <v>12</v>
      </c>
      <c r="K64" s="8">
        <v>0</v>
      </c>
    </row>
    <row r="65" spans="1:11">
      <c r="A65" s="7">
        <f>VLOOKUP(B:B,価格調査!B:AO,1,0)</f>
        <v>2154517158605</v>
      </c>
      <c r="B65" s="7">
        <v>2154517158605</v>
      </c>
      <c r="C65" s="7">
        <v>4985009708033</v>
      </c>
      <c r="D65" s="8" t="s">
        <v>3553</v>
      </c>
      <c r="E65" s="8" t="s">
        <v>812</v>
      </c>
      <c r="F65" s="8" t="s">
        <v>910</v>
      </c>
      <c r="G65" s="8" t="s">
        <v>36</v>
      </c>
      <c r="H65" s="8">
        <v>37700</v>
      </c>
      <c r="I65" s="8">
        <v>16970</v>
      </c>
      <c r="J65" s="8">
        <v>65</v>
      </c>
      <c r="K65" s="8">
        <v>44</v>
      </c>
    </row>
    <row r="66" spans="1:11">
      <c r="A66" s="7">
        <f>VLOOKUP(B:B,価格調査!B:AO,1,0)</f>
        <v>2254517158602</v>
      </c>
      <c r="B66" s="7">
        <v>2254517158602</v>
      </c>
      <c r="C66" s="7">
        <v>4985009708057</v>
      </c>
      <c r="D66" s="8" t="s">
        <v>3554</v>
      </c>
      <c r="E66" s="8" t="s">
        <v>812</v>
      </c>
      <c r="F66" s="8" t="s">
        <v>927</v>
      </c>
      <c r="G66" s="8" t="s">
        <v>37</v>
      </c>
      <c r="H66" s="8">
        <v>38700</v>
      </c>
      <c r="I66" s="8">
        <v>17420</v>
      </c>
      <c r="J66" s="8">
        <v>44</v>
      </c>
      <c r="K66" s="8">
        <v>28</v>
      </c>
    </row>
    <row r="67" spans="1:11">
      <c r="A67" s="7">
        <f>VLOOKUP(B:B,価格調査!B:AO,1,0)</f>
        <v>2454517158606</v>
      </c>
      <c r="B67" s="7">
        <v>2454517158606</v>
      </c>
      <c r="C67" s="7">
        <v>4985009708095</v>
      </c>
      <c r="D67" s="8" t="s">
        <v>3555</v>
      </c>
      <c r="E67" s="8" t="s">
        <v>812</v>
      </c>
      <c r="F67" s="8" t="s">
        <v>1034</v>
      </c>
      <c r="G67" s="8" t="s">
        <v>57</v>
      </c>
      <c r="H67" s="8">
        <v>50300</v>
      </c>
      <c r="I67" s="8">
        <v>22640</v>
      </c>
      <c r="J67" s="8">
        <v>4</v>
      </c>
      <c r="K67" s="8">
        <v>8</v>
      </c>
    </row>
    <row r="68" spans="1:11">
      <c r="A68" s="7">
        <f>VLOOKUP(B:B,価格調査!B:AO,1,0)</f>
        <v>2155517158602</v>
      </c>
      <c r="B68" s="7">
        <v>2155517158602</v>
      </c>
      <c r="C68" s="7">
        <v>4985009708040</v>
      </c>
      <c r="D68" s="8" t="s">
        <v>3555</v>
      </c>
      <c r="E68" s="8" t="s">
        <v>812</v>
      </c>
      <c r="F68" s="8" t="s">
        <v>1271</v>
      </c>
      <c r="G68" s="8" t="s">
        <v>66</v>
      </c>
      <c r="H68" s="8">
        <v>32600</v>
      </c>
      <c r="I68" s="8">
        <v>14670</v>
      </c>
      <c r="J68" s="8">
        <v>20</v>
      </c>
      <c r="K68" s="8">
        <v>20</v>
      </c>
    </row>
    <row r="69" spans="1:11">
      <c r="A69" s="7">
        <f>VLOOKUP(B:B,価格調査!B:AO,1,0)</f>
        <v>2255017158604</v>
      </c>
      <c r="B69" s="7">
        <v>2255017158604</v>
      </c>
      <c r="C69" s="7">
        <v>4985009708064</v>
      </c>
      <c r="D69" s="8" t="s">
        <v>3556</v>
      </c>
      <c r="E69" s="8" t="s">
        <v>812</v>
      </c>
      <c r="F69" s="8" t="s">
        <v>931</v>
      </c>
      <c r="G69" s="8" t="s">
        <v>32</v>
      </c>
      <c r="H69" s="8">
        <v>39600</v>
      </c>
      <c r="I69" s="8">
        <v>17820</v>
      </c>
      <c r="J69" s="8">
        <v>0</v>
      </c>
      <c r="K69" s="8">
        <v>12</v>
      </c>
    </row>
    <row r="70" spans="1:11">
      <c r="A70" s="7">
        <f>VLOOKUP(B:B,価格調査!B:AO,1,0)</f>
        <v>2255517158609</v>
      </c>
      <c r="B70" s="7">
        <v>2255517158609</v>
      </c>
      <c r="C70" s="7">
        <v>4985009708071</v>
      </c>
      <c r="D70" s="8" t="s">
        <v>3557</v>
      </c>
      <c r="E70" s="8" t="s">
        <v>812</v>
      </c>
      <c r="F70" s="8" t="s">
        <v>937</v>
      </c>
      <c r="G70" s="8" t="s">
        <v>52</v>
      </c>
      <c r="H70" s="8">
        <v>37200</v>
      </c>
      <c r="I70" s="8">
        <v>16740</v>
      </c>
      <c r="J70" s="8">
        <v>4</v>
      </c>
      <c r="K70" s="8">
        <v>8</v>
      </c>
    </row>
    <row r="71" spans="1:11">
      <c r="A71" s="7">
        <f>VLOOKUP(B:B,価格調査!B:AO,1,0)</f>
        <v>2054018158602</v>
      </c>
      <c r="B71" s="7">
        <v>2054018158602</v>
      </c>
      <c r="C71" s="7">
        <v>4985009708101</v>
      </c>
      <c r="D71" s="8" t="s">
        <v>3557</v>
      </c>
      <c r="E71" s="8" t="s">
        <v>812</v>
      </c>
      <c r="F71" s="8" t="s">
        <v>1272</v>
      </c>
      <c r="G71" s="8" t="s">
        <v>887</v>
      </c>
      <c r="H71" s="8">
        <v>46600</v>
      </c>
      <c r="I71" s="8">
        <v>20970</v>
      </c>
      <c r="J71" s="8">
        <v>0</v>
      </c>
      <c r="K71" s="8">
        <v>0</v>
      </c>
    </row>
    <row r="72" spans="1:11">
      <c r="A72" s="7">
        <f>VLOOKUP(B:B,価格調査!B:AO,1,0)</f>
        <v>2453518158608</v>
      </c>
      <c r="B72" s="7">
        <v>2453518158608</v>
      </c>
      <c r="C72" s="7">
        <v>4985009708187</v>
      </c>
      <c r="D72" s="8" t="s">
        <v>3558</v>
      </c>
      <c r="E72" s="8" t="s">
        <v>812</v>
      </c>
      <c r="F72" s="8" t="s">
        <v>1273</v>
      </c>
      <c r="G72" s="8" t="s">
        <v>889</v>
      </c>
      <c r="H72" s="8">
        <v>56300</v>
      </c>
      <c r="I72" s="8">
        <v>25340</v>
      </c>
      <c r="J72" s="8">
        <v>4</v>
      </c>
      <c r="K72" s="8">
        <v>2</v>
      </c>
    </row>
    <row r="73" spans="1:11">
      <c r="A73" s="7">
        <f>VLOOKUP(B:B,価格調査!B:AO,1,0)</f>
        <v>2553518158605</v>
      </c>
      <c r="B73" s="7">
        <v>2553518158605</v>
      </c>
      <c r="C73" s="7">
        <v>4985009708217</v>
      </c>
      <c r="D73" s="8" t="s">
        <v>3559</v>
      </c>
      <c r="E73" s="8" t="s">
        <v>812</v>
      </c>
      <c r="F73" s="8" t="s">
        <v>1143</v>
      </c>
      <c r="G73" s="8" t="s">
        <v>107</v>
      </c>
      <c r="H73" s="8">
        <v>59700</v>
      </c>
      <c r="I73" s="8">
        <v>26870</v>
      </c>
      <c r="J73" s="8">
        <v>22</v>
      </c>
      <c r="K73" s="8">
        <v>14</v>
      </c>
    </row>
    <row r="74" spans="1:11">
      <c r="A74" s="7">
        <f>VLOOKUP(B:B,価格調査!B:AO,1,0)</f>
        <v>2653518158602</v>
      </c>
      <c r="B74" s="7">
        <v>2653518158602</v>
      </c>
      <c r="C74" s="7">
        <v>4985009708248</v>
      </c>
      <c r="D74" s="8" t="s">
        <v>3560</v>
      </c>
      <c r="E74" s="8" t="s">
        <v>812</v>
      </c>
      <c r="F74" s="8" t="s">
        <v>1146</v>
      </c>
      <c r="G74" s="8" t="s">
        <v>135</v>
      </c>
      <c r="H74" s="8">
        <v>62900</v>
      </c>
      <c r="I74" s="8">
        <v>28310</v>
      </c>
      <c r="J74" s="8">
        <v>16</v>
      </c>
      <c r="K74" s="8">
        <v>12</v>
      </c>
    </row>
    <row r="75" spans="1:11">
      <c r="A75" s="7">
        <f>VLOOKUP(B:B,価格調査!B:AO,1,0)</f>
        <v>2154018158609</v>
      </c>
      <c r="B75" s="7">
        <v>2154018158609</v>
      </c>
      <c r="C75" s="7">
        <v>4985009708118</v>
      </c>
      <c r="D75" s="8" t="s">
        <v>3561</v>
      </c>
      <c r="E75" s="8" t="s">
        <v>812</v>
      </c>
      <c r="F75" s="8" t="s">
        <v>1139</v>
      </c>
      <c r="G75" s="8" t="s">
        <v>121</v>
      </c>
      <c r="H75" s="8">
        <v>49500</v>
      </c>
      <c r="I75" s="8">
        <v>22280</v>
      </c>
      <c r="J75" s="8">
        <v>44</v>
      </c>
      <c r="K75" s="8">
        <v>2</v>
      </c>
    </row>
    <row r="76" spans="1:11">
      <c r="A76" s="7">
        <f>VLOOKUP(B:B,価格調査!B:AO,1,0)</f>
        <v>2254018158606</v>
      </c>
      <c r="B76" s="7">
        <v>2254018158606</v>
      </c>
      <c r="C76" s="7">
        <v>4985009708132</v>
      </c>
      <c r="D76" s="8" t="s">
        <v>3562</v>
      </c>
      <c r="E76" s="8" t="s">
        <v>812</v>
      </c>
      <c r="F76" s="8" t="s">
        <v>925</v>
      </c>
      <c r="G76" s="8" t="s">
        <v>38</v>
      </c>
      <c r="H76" s="8">
        <v>44100</v>
      </c>
      <c r="I76" s="8">
        <v>19850</v>
      </c>
      <c r="J76" s="8">
        <v>14</v>
      </c>
      <c r="K76" s="8">
        <v>20</v>
      </c>
    </row>
    <row r="77" spans="1:11">
      <c r="A77" s="7">
        <f>VLOOKUP(B:B,価格調査!B:AO,1,0)</f>
        <v>2354018158603</v>
      </c>
      <c r="B77" s="7">
        <v>2354018158603</v>
      </c>
      <c r="C77" s="7">
        <v>4985009708156</v>
      </c>
      <c r="D77" s="8" t="s">
        <v>3563</v>
      </c>
      <c r="E77" s="8" t="s">
        <v>812</v>
      </c>
      <c r="F77" s="8" t="s">
        <v>944</v>
      </c>
      <c r="G77" s="8" t="s">
        <v>34</v>
      </c>
      <c r="H77" s="8">
        <v>53200</v>
      </c>
      <c r="I77" s="8">
        <v>23940</v>
      </c>
      <c r="J77" s="8">
        <v>23</v>
      </c>
      <c r="K77" s="8">
        <v>21</v>
      </c>
    </row>
    <row r="78" spans="1:11">
      <c r="A78" s="7">
        <f>VLOOKUP(B:B,価格調査!B:AO,1,0)</f>
        <v>2454018158600</v>
      </c>
      <c r="B78" s="7">
        <v>2454018158600</v>
      </c>
      <c r="C78" s="7">
        <v>4985009708194</v>
      </c>
      <c r="D78" s="8" t="s">
        <v>3564</v>
      </c>
      <c r="E78" s="8" t="s">
        <v>812</v>
      </c>
      <c r="F78" s="8" t="s">
        <v>813</v>
      </c>
      <c r="G78" s="8" t="s">
        <v>83</v>
      </c>
      <c r="H78" s="8">
        <v>54700</v>
      </c>
      <c r="I78" s="8">
        <v>24620</v>
      </c>
      <c r="J78" s="8">
        <v>28</v>
      </c>
      <c r="K78" s="8">
        <v>40</v>
      </c>
    </row>
    <row r="79" spans="1:11">
      <c r="A79" s="7">
        <f>VLOOKUP(B:B,価格調査!B:AO,1,0)</f>
        <v>2554018158607</v>
      </c>
      <c r="B79" s="7">
        <v>2554018158607</v>
      </c>
      <c r="C79" s="7">
        <v>4985009708224</v>
      </c>
      <c r="D79" s="8" t="s">
        <v>3565</v>
      </c>
      <c r="E79" s="8" t="s">
        <v>812</v>
      </c>
      <c r="F79" s="8" t="s">
        <v>1144</v>
      </c>
      <c r="G79" s="8" t="s">
        <v>137</v>
      </c>
      <c r="H79" s="8">
        <v>66200</v>
      </c>
      <c r="I79" s="8">
        <v>29790</v>
      </c>
      <c r="J79" s="8">
        <v>16</v>
      </c>
      <c r="K79" s="8">
        <v>13</v>
      </c>
    </row>
    <row r="80" spans="1:11">
      <c r="A80" s="7">
        <f>VLOOKUP(B:B,価格調査!B:AO,1,0)</f>
        <v>2154518158604</v>
      </c>
      <c r="B80" s="7">
        <v>2154518158604</v>
      </c>
      <c r="C80" s="7">
        <v>4985009708125</v>
      </c>
      <c r="D80" s="8" t="s">
        <v>3554</v>
      </c>
      <c r="E80" s="8" t="s">
        <v>812</v>
      </c>
      <c r="F80" s="8" t="s">
        <v>1148</v>
      </c>
      <c r="G80" s="8" t="s">
        <v>51</v>
      </c>
      <c r="H80" s="8">
        <v>41000</v>
      </c>
      <c r="I80" s="8">
        <v>18450</v>
      </c>
      <c r="J80" s="8">
        <v>20</v>
      </c>
      <c r="K80" s="8">
        <v>16</v>
      </c>
    </row>
    <row r="81" spans="1:11">
      <c r="A81" s="7">
        <f>VLOOKUP(B:B,価格調査!B:AO,1,0)</f>
        <v>2254518158601</v>
      </c>
      <c r="B81" s="7">
        <v>2254518158601</v>
      </c>
      <c r="C81" s="7">
        <v>4985009708149</v>
      </c>
      <c r="D81" s="8" t="s">
        <v>3566</v>
      </c>
      <c r="E81" s="8" t="s">
        <v>812</v>
      </c>
      <c r="F81" s="8" t="s">
        <v>1274</v>
      </c>
      <c r="G81" s="8" t="s">
        <v>40</v>
      </c>
      <c r="H81" s="8">
        <v>40600</v>
      </c>
      <c r="I81" s="8">
        <v>17460</v>
      </c>
      <c r="J81" s="8">
        <v>379</v>
      </c>
      <c r="K81" s="8">
        <v>0</v>
      </c>
    </row>
    <row r="82" spans="1:11">
      <c r="A82" s="7">
        <f>VLOOKUP(B:B,価格調査!B:AO,1,0)</f>
        <v>2354518158608</v>
      </c>
      <c r="B82" s="7">
        <v>2354518158608</v>
      </c>
      <c r="C82" s="7">
        <v>4985009708163</v>
      </c>
      <c r="D82" s="8" t="s">
        <v>3567</v>
      </c>
      <c r="E82" s="8" t="s">
        <v>812</v>
      </c>
      <c r="F82" s="8" t="s">
        <v>949</v>
      </c>
      <c r="G82" s="8" t="s">
        <v>69</v>
      </c>
      <c r="H82" s="8">
        <v>44600</v>
      </c>
      <c r="I82" s="8">
        <v>20070</v>
      </c>
      <c r="J82" s="8">
        <v>28</v>
      </c>
      <c r="K82" s="8">
        <v>12</v>
      </c>
    </row>
    <row r="83" spans="1:11">
      <c r="A83" s="7">
        <f>VLOOKUP(B:B,価格調査!B:AO,1,0)</f>
        <v>2454518158605</v>
      </c>
      <c r="B83" s="7">
        <v>2454518158605</v>
      </c>
      <c r="C83" s="7">
        <v>4985009708200</v>
      </c>
      <c r="D83" s="8" t="s">
        <v>3568</v>
      </c>
      <c r="E83" s="8" t="s">
        <v>812</v>
      </c>
      <c r="F83" s="8" t="s">
        <v>967</v>
      </c>
      <c r="G83" s="8" t="s">
        <v>33</v>
      </c>
      <c r="H83" s="8">
        <v>47800</v>
      </c>
      <c r="I83" s="8">
        <v>21510</v>
      </c>
      <c r="J83" s="8">
        <v>2</v>
      </c>
      <c r="K83" s="8">
        <v>8</v>
      </c>
    </row>
    <row r="84" spans="1:11">
      <c r="A84" s="7">
        <f>VLOOKUP(B:B,価格調査!B:AO,1,0)</f>
        <v>2355018158600</v>
      </c>
      <c r="B84" s="7">
        <v>2355018158600</v>
      </c>
      <c r="C84" s="7">
        <v>4985009708170</v>
      </c>
      <c r="D84" s="8" t="s">
        <v>3569</v>
      </c>
      <c r="E84" s="8" t="s">
        <v>812</v>
      </c>
      <c r="F84" s="8" t="s">
        <v>951</v>
      </c>
      <c r="G84" s="8" t="s">
        <v>54</v>
      </c>
      <c r="H84" s="8">
        <v>42300</v>
      </c>
      <c r="I84" s="8">
        <v>19040</v>
      </c>
      <c r="J84" s="8">
        <v>4</v>
      </c>
      <c r="K84" s="8">
        <v>9</v>
      </c>
    </row>
    <row r="85" spans="1:11">
      <c r="A85" s="7">
        <f>VLOOKUP(B:B,価格調査!B:AO,1,0)</f>
        <v>2353519158600</v>
      </c>
      <c r="B85" s="7">
        <v>2353519158600</v>
      </c>
      <c r="C85" s="7">
        <v>4985009708286</v>
      </c>
      <c r="D85" s="8" t="s">
        <v>3570</v>
      </c>
      <c r="E85" s="8" t="s">
        <v>812</v>
      </c>
      <c r="F85" s="8" t="s">
        <v>1138</v>
      </c>
      <c r="G85" s="8" t="s">
        <v>125</v>
      </c>
      <c r="H85" s="8">
        <v>58600</v>
      </c>
      <c r="I85" s="8">
        <v>26370</v>
      </c>
      <c r="J85" s="8">
        <v>4</v>
      </c>
      <c r="K85" s="8">
        <v>8</v>
      </c>
    </row>
    <row r="86" spans="1:11">
      <c r="A86" s="7">
        <f>VLOOKUP(B:B,価格調査!B:AO,1,0)</f>
        <v>2453519158607</v>
      </c>
      <c r="B86" s="7">
        <v>2453519158607</v>
      </c>
      <c r="C86" s="7">
        <v>4985009708316</v>
      </c>
      <c r="D86" s="8" t="s">
        <v>3571</v>
      </c>
      <c r="E86" s="8" t="s">
        <v>812</v>
      </c>
      <c r="F86" s="8" t="s">
        <v>1140</v>
      </c>
      <c r="G86" s="8" t="s">
        <v>126</v>
      </c>
      <c r="H86" s="8">
        <v>60700</v>
      </c>
      <c r="I86" s="8">
        <v>27320</v>
      </c>
      <c r="J86" s="8">
        <v>15</v>
      </c>
      <c r="K86" s="8">
        <v>1</v>
      </c>
    </row>
    <row r="87" spans="1:11">
      <c r="A87" s="7">
        <f>VLOOKUP(B:B,価格調査!B:AO,1,0)</f>
        <v>2553519158604</v>
      </c>
      <c r="B87" s="7">
        <v>2553519158604</v>
      </c>
      <c r="C87" s="7">
        <v>4985009708347</v>
      </c>
      <c r="D87" s="8" t="s">
        <v>3572</v>
      </c>
      <c r="E87" s="8" t="s">
        <v>812</v>
      </c>
      <c r="F87" s="8" t="s">
        <v>969</v>
      </c>
      <c r="G87" s="8" t="s">
        <v>100</v>
      </c>
      <c r="H87" s="8">
        <v>67400</v>
      </c>
      <c r="I87" s="8">
        <v>30330</v>
      </c>
      <c r="J87" s="8">
        <v>6</v>
      </c>
      <c r="K87" s="8">
        <v>6</v>
      </c>
    </row>
    <row r="88" spans="1:11">
      <c r="A88" s="7">
        <f>VLOOKUP(B:B,価格調査!B:AO,1,0)</f>
        <v>2753519158608</v>
      </c>
      <c r="B88" s="7">
        <v>2753519158608</v>
      </c>
      <c r="C88" s="7">
        <v>4985009708378</v>
      </c>
      <c r="D88" s="8" t="s">
        <v>3573</v>
      </c>
      <c r="E88" s="8" t="s">
        <v>812</v>
      </c>
      <c r="F88" s="8" t="s">
        <v>1098</v>
      </c>
      <c r="G88" s="8" t="s">
        <v>122</v>
      </c>
      <c r="H88" s="8">
        <v>72800</v>
      </c>
      <c r="I88" s="8">
        <v>32760</v>
      </c>
      <c r="J88" s="8">
        <v>16</v>
      </c>
      <c r="K88" s="8">
        <v>18</v>
      </c>
    </row>
    <row r="89" spans="1:11">
      <c r="A89" s="7">
        <f>VLOOKUP(B:B,価格調査!B:AO,1,0)</f>
        <v>2254019158605</v>
      </c>
      <c r="B89" s="7">
        <v>2254019158605</v>
      </c>
      <c r="C89" s="7">
        <v>4985009708279</v>
      </c>
      <c r="D89" s="8" t="s">
        <v>3574</v>
      </c>
      <c r="E89" s="8" t="s">
        <v>812</v>
      </c>
      <c r="F89" s="8" t="s">
        <v>829</v>
      </c>
      <c r="G89" s="8" t="s">
        <v>124</v>
      </c>
      <c r="H89" s="8">
        <v>56200</v>
      </c>
      <c r="I89" s="8">
        <v>25290</v>
      </c>
      <c r="J89" s="8">
        <v>22</v>
      </c>
      <c r="K89" s="8">
        <v>12</v>
      </c>
    </row>
    <row r="90" spans="1:11">
      <c r="A90" s="7">
        <f>VLOOKUP(B:B,価格調査!B:AO,1,0)</f>
        <v>2354019158602</v>
      </c>
      <c r="B90" s="7">
        <v>2354019158602</v>
      </c>
      <c r="C90" s="7">
        <v>4985009708293</v>
      </c>
      <c r="D90" s="8" t="s">
        <v>3575</v>
      </c>
      <c r="E90" s="8" t="s">
        <v>812</v>
      </c>
      <c r="F90" s="8" t="s">
        <v>945</v>
      </c>
      <c r="G90" s="8" t="s">
        <v>101</v>
      </c>
      <c r="H90" s="8">
        <v>56700</v>
      </c>
      <c r="I90" s="8">
        <v>25520</v>
      </c>
      <c r="J90" s="8">
        <v>9</v>
      </c>
      <c r="K90" s="8">
        <v>3</v>
      </c>
    </row>
    <row r="91" spans="1:11">
      <c r="A91" s="7">
        <f>VLOOKUP(B:B,価格調査!B:AO,1,0)</f>
        <v>2454019158609</v>
      </c>
      <c r="B91" s="7">
        <v>2454019158609</v>
      </c>
      <c r="C91" s="7">
        <v>4985009708323</v>
      </c>
      <c r="D91" s="8" t="s">
        <v>3576</v>
      </c>
      <c r="E91" s="8" t="s">
        <v>812</v>
      </c>
      <c r="F91" s="8" t="s">
        <v>1124</v>
      </c>
      <c r="G91" s="8" t="s">
        <v>106</v>
      </c>
      <c r="H91" s="8">
        <v>59600</v>
      </c>
      <c r="I91" s="8">
        <v>26820</v>
      </c>
      <c r="J91" s="8">
        <v>18</v>
      </c>
      <c r="K91" s="8">
        <v>12</v>
      </c>
    </row>
    <row r="92" spans="1:11">
      <c r="A92" s="7">
        <f>VLOOKUP(B:B,価格調査!B:AO,1,0)</f>
        <v>2554019158606</v>
      </c>
      <c r="B92" s="7">
        <v>2554019158606</v>
      </c>
      <c r="C92" s="7">
        <v>4985009708354</v>
      </c>
      <c r="D92" s="8" t="s">
        <v>3577</v>
      </c>
      <c r="E92" s="8" t="s">
        <v>812</v>
      </c>
      <c r="F92" s="8" t="s">
        <v>1275</v>
      </c>
      <c r="G92" s="8" t="s">
        <v>891</v>
      </c>
      <c r="H92" s="8">
        <v>61700</v>
      </c>
      <c r="I92" s="8">
        <v>27770</v>
      </c>
      <c r="J92" s="8">
        <v>4</v>
      </c>
      <c r="K92" s="8">
        <v>16</v>
      </c>
    </row>
    <row r="93" spans="1:11">
      <c r="A93" s="7">
        <f>VLOOKUP(B:B,価格調査!B:AO,1,0)</f>
        <v>2254519158600</v>
      </c>
      <c r="B93" s="7">
        <v>2254519158600</v>
      </c>
      <c r="C93" s="7">
        <v>4985009708491</v>
      </c>
      <c r="D93" s="8" t="s">
        <v>3566</v>
      </c>
      <c r="E93" s="8" t="s">
        <v>812</v>
      </c>
      <c r="F93" s="8" t="s">
        <v>1224</v>
      </c>
      <c r="G93" s="8" t="s">
        <v>108</v>
      </c>
      <c r="H93" s="8">
        <v>50500</v>
      </c>
      <c r="I93" s="8">
        <v>22730</v>
      </c>
      <c r="J93" s="8">
        <v>36</v>
      </c>
      <c r="K93" s="8">
        <v>8</v>
      </c>
    </row>
    <row r="94" spans="1:11">
      <c r="A94" s="7">
        <f>VLOOKUP(B:B,価格調査!B:AO,1,0)</f>
        <v>2354519158607</v>
      </c>
      <c r="B94" s="7">
        <v>2354519158607</v>
      </c>
      <c r="C94" s="7">
        <v>4985009708309</v>
      </c>
      <c r="D94" s="8" t="s">
        <v>3578</v>
      </c>
      <c r="E94" s="8" t="s">
        <v>812</v>
      </c>
      <c r="F94" s="8" t="s">
        <v>1276</v>
      </c>
      <c r="G94" s="8" t="s">
        <v>888</v>
      </c>
      <c r="H94" s="8">
        <v>53100</v>
      </c>
      <c r="I94" s="8">
        <v>23900</v>
      </c>
      <c r="J94" s="8">
        <v>8</v>
      </c>
      <c r="K94" s="8">
        <v>8</v>
      </c>
    </row>
    <row r="95" spans="1:11">
      <c r="A95" s="7">
        <f>VLOOKUP(B:B,価格調査!B:AO,1,0)</f>
        <v>2554519158601</v>
      </c>
      <c r="B95" s="7">
        <v>2554519158601</v>
      </c>
      <c r="C95" s="7">
        <v>4985009708361</v>
      </c>
      <c r="D95" s="8" t="s">
        <v>3579</v>
      </c>
      <c r="E95" s="8" t="s">
        <v>812</v>
      </c>
      <c r="F95" s="8" t="s">
        <v>1277</v>
      </c>
      <c r="G95" s="8" t="s">
        <v>892</v>
      </c>
      <c r="H95" s="8">
        <v>55300</v>
      </c>
      <c r="I95" s="8">
        <v>24890</v>
      </c>
      <c r="J95" s="8">
        <v>14</v>
      </c>
      <c r="K95" s="8">
        <v>0</v>
      </c>
    </row>
    <row r="96" spans="1:11">
      <c r="A96" s="7">
        <f>VLOOKUP(B:B,価格調査!B:AO,1,0)</f>
        <v>1956015159044</v>
      </c>
      <c r="B96" s="7">
        <v>1956015159044</v>
      </c>
      <c r="C96" s="7">
        <v>4985009701140</v>
      </c>
      <c r="D96" s="8" t="s">
        <v>3580</v>
      </c>
      <c r="E96" s="8" t="s">
        <v>13</v>
      </c>
      <c r="F96" s="8" t="s">
        <v>1027</v>
      </c>
      <c r="G96" s="8" t="s">
        <v>41</v>
      </c>
      <c r="H96" s="8">
        <v>21100</v>
      </c>
      <c r="I96" s="8">
        <v>9500</v>
      </c>
      <c r="J96" s="8">
        <v>16</v>
      </c>
      <c r="K96" s="8">
        <v>12</v>
      </c>
    </row>
    <row r="97" spans="1:11">
      <c r="A97" s="7">
        <f>VLOOKUP(B:B,価格調査!B:AO,1,0)</f>
        <v>1856515159042</v>
      </c>
      <c r="B97" s="7">
        <v>1856515159042</v>
      </c>
      <c r="C97" s="7">
        <v>4985009700693</v>
      </c>
      <c r="D97" s="8" t="s">
        <v>3581</v>
      </c>
      <c r="E97" s="8" t="s">
        <v>13</v>
      </c>
      <c r="F97" s="8" t="s">
        <v>1011</v>
      </c>
      <c r="G97" s="8" t="s">
        <v>42</v>
      </c>
      <c r="H97" s="8">
        <v>19400</v>
      </c>
      <c r="I97" s="8">
        <v>8730</v>
      </c>
      <c r="J97" s="8">
        <v>30</v>
      </c>
      <c r="K97" s="8">
        <v>20</v>
      </c>
    </row>
    <row r="98" spans="1:11">
      <c r="A98" s="7">
        <f>VLOOKUP(B:B,価格調査!B:AO,1,0)</f>
        <v>1956515159049</v>
      </c>
      <c r="B98" s="7">
        <v>1956515159049</v>
      </c>
      <c r="C98" s="7">
        <v>4985009700990</v>
      </c>
      <c r="D98" s="8" t="s">
        <v>3582</v>
      </c>
      <c r="E98" s="8" t="s">
        <v>13</v>
      </c>
      <c r="F98" s="8" t="s">
        <v>1067</v>
      </c>
      <c r="G98" s="8" t="s">
        <v>43</v>
      </c>
      <c r="H98" s="8">
        <v>20800</v>
      </c>
      <c r="I98" s="8">
        <v>9360</v>
      </c>
      <c r="J98" s="8">
        <v>87</v>
      </c>
      <c r="K98" s="8">
        <v>0</v>
      </c>
    </row>
    <row r="99" spans="1:11">
      <c r="A99" s="7" t="e">
        <f>VLOOKUP(B:B,価格調査!B:AO,1,0)</f>
        <v>#N/A</v>
      </c>
      <c r="B99" s="7">
        <v>2055516159047</v>
      </c>
      <c r="C99" s="7">
        <v>4985009700242</v>
      </c>
      <c r="D99" s="8" t="s">
        <v>3583</v>
      </c>
      <c r="E99" s="8" t="s">
        <v>13</v>
      </c>
      <c r="F99" s="8" t="s">
        <v>3584</v>
      </c>
      <c r="G99" s="8" t="s">
        <v>35</v>
      </c>
      <c r="H99" s="8">
        <v>28800</v>
      </c>
      <c r="I99" s="8">
        <v>12390</v>
      </c>
      <c r="J99" s="8">
        <v>10</v>
      </c>
      <c r="K99" s="8">
        <v>0</v>
      </c>
    </row>
    <row r="100" spans="1:11">
      <c r="A100" s="7" t="e">
        <f>VLOOKUP(B:B,価格調査!B:AO,1,0)</f>
        <v>#N/A</v>
      </c>
      <c r="B100" s="7">
        <v>1956016159043</v>
      </c>
      <c r="C100" s="7">
        <v>4985009701171</v>
      </c>
      <c r="D100" s="8" t="s">
        <v>3585</v>
      </c>
      <c r="E100" s="8" t="s">
        <v>13</v>
      </c>
      <c r="F100" s="8" t="s">
        <v>3586</v>
      </c>
      <c r="G100" s="8" t="s">
        <v>46</v>
      </c>
      <c r="H100" s="8">
        <v>21400</v>
      </c>
      <c r="I100" s="8">
        <v>9210</v>
      </c>
      <c r="J100" s="8">
        <v>0</v>
      </c>
      <c r="K100" s="8">
        <v>0</v>
      </c>
    </row>
    <row r="101" spans="1:11">
      <c r="A101" s="7">
        <f>VLOOKUP(B:B,価格調査!B:AO,1,0)</f>
        <v>2056016159049</v>
      </c>
      <c r="B101" s="7">
        <v>2056016159049</v>
      </c>
      <c r="C101" s="7">
        <v>4985009700273</v>
      </c>
      <c r="D101" s="8" t="s">
        <v>3587</v>
      </c>
      <c r="E101" s="8" t="s">
        <v>13</v>
      </c>
      <c r="F101" s="8" t="s">
        <v>1278</v>
      </c>
      <c r="G101" s="8" t="s">
        <v>47</v>
      </c>
      <c r="H101" s="8">
        <v>24600</v>
      </c>
      <c r="I101" s="8">
        <v>10580</v>
      </c>
      <c r="J101" s="8">
        <v>1</v>
      </c>
      <c r="K101" s="8">
        <v>0</v>
      </c>
    </row>
    <row r="102" spans="1:11">
      <c r="A102" s="7">
        <f>VLOOKUP(B:B,価格調査!B:AO,1,0)</f>
        <v>2156016159046</v>
      </c>
      <c r="B102" s="7">
        <v>2156016159046</v>
      </c>
      <c r="C102" s="7">
        <v>4985009700280</v>
      </c>
      <c r="D102" s="8" t="s">
        <v>3588</v>
      </c>
      <c r="E102" s="8" t="s">
        <v>13</v>
      </c>
      <c r="F102" s="8" t="s">
        <v>1279</v>
      </c>
      <c r="G102" s="8" t="s">
        <v>48</v>
      </c>
      <c r="H102" s="8">
        <v>26300</v>
      </c>
      <c r="I102" s="8">
        <v>11310</v>
      </c>
      <c r="J102" s="8">
        <v>5</v>
      </c>
      <c r="K102" s="8">
        <v>3</v>
      </c>
    </row>
    <row r="103" spans="1:11">
      <c r="A103" s="7">
        <f>VLOOKUP(B:B,価格調査!B:AO,1,0)</f>
        <v>2256016159043</v>
      </c>
      <c r="B103" s="7">
        <v>2256016159043</v>
      </c>
      <c r="C103" s="7">
        <v>4985009700532</v>
      </c>
      <c r="D103" s="8" t="s">
        <v>3589</v>
      </c>
      <c r="E103" s="8" t="s">
        <v>13</v>
      </c>
      <c r="F103" s="8" t="s">
        <v>1024</v>
      </c>
      <c r="G103" s="8" t="s">
        <v>49</v>
      </c>
      <c r="H103" s="8">
        <v>27600</v>
      </c>
      <c r="I103" s="8">
        <v>12420</v>
      </c>
      <c r="J103" s="8">
        <v>10</v>
      </c>
      <c r="K103" s="8">
        <v>14</v>
      </c>
    </row>
    <row r="104" spans="1:11">
      <c r="A104" s="7">
        <f>VLOOKUP(B:B,価格調査!B:AO,1,0)</f>
        <v>2356016159040</v>
      </c>
      <c r="B104" s="7">
        <v>2356016159040</v>
      </c>
      <c r="C104" s="7">
        <v>4985009700310</v>
      </c>
      <c r="D104" s="8" t="s">
        <v>3590</v>
      </c>
      <c r="E104" s="8" t="s">
        <v>13</v>
      </c>
      <c r="F104" s="8" t="s">
        <v>1032</v>
      </c>
      <c r="G104" s="8" t="s">
        <v>56</v>
      </c>
      <c r="H104" s="8">
        <v>30500</v>
      </c>
      <c r="I104" s="8">
        <v>13730</v>
      </c>
      <c r="J104" s="8">
        <v>4</v>
      </c>
      <c r="K104" s="8">
        <v>8</v>
      </c>
    </row>
    <row r="105" spans="1:11">
      <c r="A105" s="7">
        <f>VLOOKUP(B:B,価格調査!B:AO,1,0)</f>
        <v>2056516159044</v>
      </c>
      <c r="B105" s="7">
        <v>2056516159044</v>
      </c>
      <c r="C105" s="7">
        <v>4985009700327</v>
      </c>
      <c r="D105" s="8" t="s">
        <v>3591</v>
      </c>
      <c r="E105" s="8" t="s">
        <v>13</v>
      </c>
      <c r="F105" s="8" t="s">
        <v>1015</v>
      </c>
      <c r="G105" s="8" t="s">
        <v>50</v>
      </c>
      <c r="H105" s="8">
        <v>29500</v>
      </c>
      <c r="I105" s="8">
        <v>13280</v>
      </c>
      <c r="J105" s="8">
        <v>8</v>
      </c>
      <c r="K105" s="8">
        <v>12</v>
      </c>
    </row>
    <row r="106" spans="1:11">
      <c r="A106" s="7" t="e">
        <f>VLOOKUP(B:B,価格調査!B:AO,1,0)</f>
        <v>#N/A</v>
      </c>
      <c r="B106" s="7">
        <v>2154517159053</v>
      </c>
      <c r="C106" s="7">
        <v>4985009700372</v>
      </c>
      <c r="D106" s="8" t="s">
        <v>3592</v>
      </c>
      <c r="E106" s="8" t="s">
        <v>13</v>
      </c>
      <c r="F106" s="8" t="s">
        <v>3593</v>
      </c>
      <c r="G106" s="8" t="s">
        <v>36</v>
      </c>
      <c r="H106" s="8">
        <v>36800</v>
      </c>
      <c r="I106" s="8">
        <v>15830</v>
      </c>
      <c r="J106" s="8">
        <v>16</v>
      </c>
      <c r="K106" s="8">
        <v>0</v>
      </c>
    </row>
    <row r="107" spans="1:11">
      <c r="A107" s="7" t="e">
        <f>VLOOKUP(B:B,価格調査!B:AO,1,0)</f>
        <v>#N/A</v>
      </c>
      <c r="B107" s="7">
        <v>2454517159047</v>
      </c>
      <c r="C107" s="7">
        <v>4985009700129</v>
      </c>
      <c r="D107" s="8" t="s">
        <v>3594</v>
      </c>
      <c r="E107" s="8" t="s">
        <v>13</v>
      </c>
      <c r="F107" s="8" t="s">
        <v>3595</v>
      </c>
      <c r="G107" s="8" t="s">
        <v>57</v>
      </c>
      <c r="H107" s="8">
        <v>41200</v>
      </c>
      <c r="I107" s="8">
        <v>17720</v>
      </c>
      <c r="J107" s="8">
        <v>3</v>
      </c>
      <c r="K107" s="8">
        <v>0</v>
      </c>
    </row>
    <row r="108" spans="1:11">
      <c r="A108" s="7">
        <f>VLOOKUP(B:B,価格調査!B:AO,1,0)</f>
        <v>2554517159044</v>
      </c>
      <c r="B108" s="7">
        <v>2554517159044</v>
      </c>
      <c r="C108" s="7">
        <v>4985009700488</v>
      </c>
      <c r="D108" s="8" t="s">
        <v>3596</v>
      </c>
      <c r="E108" s="8" t="s">
        <v>13</v>
      </c>
      <c r="F108" s="8" t="s">
        <v>1039</v>
      </c>
      <c r="G108" s="8" t="s">
        <v>59</v>
      </c>
      <c r="H108" s="8">
        <v>47700</v>
      </c>
      <c r="I108" s="8">
        <v>21470</v>
      </c>
      <c r="J108" s="8">
        <v>0</v>
      </c>
      <c r="K108" s="8">
        <v>20</v>
      </c>
    </row>
    <row r="109" spans="1:11">
      <c r="A109" s="7">
        <f>VLOOKUP(B:B,価格調査!B:AO,1,0)</f>
        <v>2355017159042</v>
      </c>
      <c r="B109" s="7">
        <v>2355017159042</v>
      </c>
      <c r="C109" s="7">
        <v>4985009700167</v>
      </c>
      <c r="D109" s="8" t="s">
        <v>3597</v>
      </c>
      <c r="E109" s="8" t="s">
        <v>13</v>
      </c>
      <c r="F109" s="8" t="s">
        <v>1029</v>
      </c>
      <c r="G109" s="8" t="s">
        <v>53</v>
      </c>
      <c r="H109" s="8">
        <v>37200</v>
      </c>
      <c r="I109" s="8">
        <v>16740</v>
      </c>
      <c r="J109" s="8">
        <v>10</v>
      </c>
      <c r="K109" s="8">
        <v>8</v>
      </c>
    </row>
    <row r="110" spans="1:11">
      <c r="A110" s="7">
        <f>VLOOKUP(B:B,価格調査!B:AO,1,0)</f>
        <v>2255517159040</v>
      </c>
      <c r="B110" s="7">
        <v>2255517159040</v>
      </c>
      <c r="C110" s="7">
        <v>4985009700204</v>
      </c>
      <c r="D110" s="8" t="s">
        <v>3598</v>
      </c>
      <c r="E110" s="8" t="s">
        <v>13</v>
      </c>
      <c r="F110" s="8" t="s">
        <v>3599</v>
      </c>
      <c r="G110" s="8" t="s">
        <v>52</v>
      </c>
      <c r="H110" s="8">
        <v>36500</v>
      </c>
      <c r="I110" s="8">
        <v>15700</v>
      </c>
      <c r="J110" s="8">
        <v>1</v>
      </c>
      <c r="K110" s="8">
        <v>0</v>
      </c>
    </row>
    <row r="111" spans="1:11">
      <c r="A111" s="7" t="e">
        <f>VLOOKUP(B:B,価格調査!B:AO,1,0)</f>
        <v>#N/A</v>
      </c>
      <c r="B111" s="7">
        <v>2355517159047</v>
      </c>
      <c r="C111" s="7">
        <v>4985009700228</v>
      </c>
      <c r="D111" s="8" t="s">
        <v>3600</v>
      </c>
      <c r="E111" s="8" t="s">
        <v>13</v>
      </c>
      <c r="F111" s="8" t="s">
        <v>3601</v>
      </c>
      <c r="G111" s="8" t="s">
        <v>55</v>
      </c>
      <c r="H111" s="8">
        <v>30800</v>
      </c>
      <c r="I111" s="8">
        <v>13250</v>
      </c>
      <c r="J111" s="8">
        <v>0</v>
      </c>
      <c r="K111" s="8">
        <v>0</v>
      </c>
    </row>
    <row r="112" spans="1:11">
      <c r="A112" s="7">
        <f>VLOOKUP(B:B,価格調査!B:AO,1,0)</f>
        <v>2454018159041</v>
      </c>
      <c r="B112" s="7">
        <v>2454018159041</v>
      </c>
      <c r="C112" s="7">
        <v>4985009701805</v>
      </c>
      <c r="D112" s="8" t="s">
        <v>3602</v>
      </c>
      <c r="E112" s="8" t="s">
        <v>13</v>
      </c>
      <c r="F112" s="8" t="s">
        <v>1280</v>
      </c>
      <c r="G112" s="8" t="s">
        <v>83</v>
      </c>
      <c r="H112" s="8">
        <v>56300</v>
      </c>
      <c r="I112" s="8">
        <v>25340</v>
      </c>
      <c r="J112" s="8">
        <v>2</v>
      </c>
      <c r="K112" s="8">
        <v>6</v>
      </c>
    </row>
    <row r="113" spans="1:11">
      <c r="A113" s="7">
        <f>VLOOKUP(B:B,価格調査!B:AO,1,0)</f>
        <v>2154518159045</v>
      </c>
      <c r="B113" s="7">
        <v>2154518159045</v>
      </c>
      <c r="C113" s="7">
        <v>4985009700020</v>
      </c>
      <c r="D113" s="8" t="s">
        <v>3603</v>
      </c>
      <c r="E113" s="8" t="s">
        <v>13</v>
      </c>
      <c r="F113" s="8" t="s">
        <v>1281</v>
      </c>
      <c r="G113" s="8" t="s">
        <v>51</v>
      </c>
      <c r="H113" s="8">
        <v>36700</v>
      </c>
      <c r="I113" s="8">
        <v>15790</v>
      </c>
      <c r="J113" s="8">
        <v>32</v>
      </c>
      <c r="K113" s="8">
        <v>0</v>
      </c>
    </row>
    <row r="114" spans="1:11">
      <c r="A114" s="7">
        <f>VLOOKUP(B:B,価格調査!B:AO,1,0)</f>
        <v>2554518159043</v>
      </c>
      <c r="B114" s="7">
        <v>2554518159043</v>
      </c>
      <c r="C114" s="7">
        <v>4985009700044</v>
      </c>
      <c r="D114" s="8" t="s">
        <v>3604</v>
      </c>
      <c r="E114" s="8" t="s">
        <v>13</v>
      </c>
      <c r="F114" s="8" t="s">
        <v>1282</v>
      </c>
      <c r="G114" s="8" t="s">
        <v>60</v>
      </c>
      <c r="H114" s="8">
        <v>42800</v>
      </c>
      <c r="I114" s="8">
        <v>18410</v>
      </c>
      <c r="J114" s="8">
        <v>2</v>
      </c>
      <c r="K114" s="8">
        <v>1</v>
      </c>
    </row>
    <row r="115" spans="1:11">
      <c r="A115" s="7">
        <f>VLOOKUP(B:B,価格調査!B:AO,1,0)</f>
        <v>2255018159051</v>
      </c>
      <c r="B115" s="7">
        <v>2255018159051</v>
      </c>
      <c r="C115" s="7">
        <v>4985009702376</v>
      </c>
      <c r="D115" s="8" t="s">
        <v>3605</v>
      </c>
      <c r="E115" s="8" t="s">
        <v>13</v>
      </c>
      <c r="F115" s="8" t="s">
        <v>1283</v>
      </c>
      <c r="G115" s="8" t="s">
        <v>80</v>
      </c>
      <c r="H115" s="8">
        <v>37900</v>
      </c>
      <c r="I115" s="8">
        <v>16300</v>
      </c>
      <c r="J115" s="8">
        <v>90</v>
      </c>
      <c r="K115" s="8">
        <v>31</v>
      </c>
    </row>
    <row r="116" spans="1:11">
      <c r="A116" s="7">
        <f>VLOOKUP(B:B,価格調査!B:AO,1,0)</f>
        <v>2355018159140</v>
      </c>
      <c r="B116" s="7">
        <v>2355018159140</v>
      </c>
      <c r="C116" s="7">
        <v>4985009700068</v>
      </c>
      <c r="D116" s="8" t="s">
        <v>3606</v>
      </c>
      <c r="E116" s="8" t="s">
        <v>13</v>
      </c>
      <c r="F116" s="8" t="s">
        <v>951</v>
      </c>
      <c r="G116" s="8" t="s">
        <v>54</v>
      </c>
      <c r="H116" s="8">
        <v>40000</v>
      </c>
      <c r="I116" s="8">
        <v>18000</v>
      </c>
      <c r="J116" s="8">
        <v>40</v>
      </c>
      <c r="K116" s="8">
        <v>12</v>
      </c>
    </row>
    <row r="117" spans="1:11">
      <c r="A117" s="7">
        <f>VLOOKUP(B:B,価格調査!B:AO,1,0)</f>
        <v>2455018159048</v>
      </c>
      <c r="B117" s="7">
        <v>2455018159048</v>
      </c>
      <c r="C117" s="7">
        <v>4985009700075</v>
      </c>
      <c r="D117" s="8" t="s">
        <v>3607</v>
      </c>
      <c r="E117" s="8" t="s">
        <v>13</v>
      </c>
      <c r="F117" s="8" t="s">
        <v>1037</v>
      </c>
      <c r="G117" s="8" t="s">
        <v>61</v>
      </c>
      <c r="H117" s="8">
        <v>41500</v>
      </c>
      <c r="I117" s="8">
        <v>18680</v>
      </c>
      <c r="J117" s="8">
        <v>14</v>
      </c>
      <c r="K117" s="8">
        <v>2</v>
      </c>
    </row>
    <row r="118" spans="1:11">
      <c r="A118" s="7" t="e">
        <f>VLOOKUP(B:B,価格調査!B:AO,1,0)</f>
        <v>#N/A</v>
      </c>
      <c r="B118" s="7">
        <v>2454519159045</v>
      </c>
      <c r="C118" s="7">
        <v>4985009700013</v>
      </c>
      <c r="D118" s="8" t="s">
        <v>3608</v>
      </c>
      <c r="E118" s="8" t="s">
        <v>13</v>
      </c>
      <c r="F118" s="8" t="s">
        <v>3609</v>
      </c>
      <c r="G118" s="8" t="s">
        <v>58</v>
      </c>
      <c r="H118" s="8">
        <v>52800</v>
      </c>
      <c r="I118" s="8">
        <v>22710</v>
      </c>
      <c r="J118" s="8">
        <v>2</v>
      </c>
      <c r="K118" s="8">
        <v>0</v>
      </c>
    </row>
    <row r="119" spans="1:11">
      <c r="A119" s="7">
        <f>VLOOKUP(B:B,価格調査!B:AO,1,0)</f>
        <v>1955516159263</v>
      </c>
      <c r="B119" s="7">
        <v>1955516159263</v>
      </c>
      <c r="C119" s="7">
        <v>4985009705186</v>
      </c>
      <c r="D119" s="8" t="s">
        <v>3610</v>
      </c>
      <c r="E119" s="8" t="s">
        <v>14</v>
      </c>
      <c r="F119" s="8" t="s">
        <v>1020</v>
      </c>
      <c r="G119" s="8" t="s">
        <v>44</v>
      </c>
      <c r="H119" s="8">
        <v>25100</v>
      </c>
      <c r="I119" s="8">
        <v>11300</v>
      </c>
      <c r="J119" s="8">
        <v>47</v>
      </c>
      <c r="K119" s="8">
        <v>0</v>
      </c>
    </row>
    <row r="120" spans="1:11">
      <c r="A120" s="7">
        <f>VLOOKUP(B:B,価格調査!B:AO,1,0)</f>
        <v>1956016159265</v>
      </c>
      <c r="B120" s="7">
        <v>1956016159265</v>
      </c>
      <c r="C120" s="7">
        <v>4985009705728</v>
      </c>
      <c r="D120" s="8" t="s">
        <v>3611</v>
      </c>
      <c r="E120" s="8" t="s">
        <v>14</v>
      </c>
      <c r="F120" s="8" t="s">
        <v>1001</v>
      </c>
      <c r="G120" s="8" t="s">
        <v>46</v>
      </c>
      <c r="H120" s="8">
        <v>21400</v>
      </c>
      <c r="I120" s="8">
        <v>9630</v>
      </c>
      <c r="J120" s="8">
        <v>0</v>
      </c>
      <c r="K120" s="8">
        <v>0</v>
      </c>
    </row>
    <row r="121" spans="1:11">
      <c r="A121" s="7">
        <f>VLOOKUP(B:B,価格調査!B:AO,1,0)</f>
        <v>2055516159269</v>
      </c>
      <c r="B121" s="7">
        <v>2055516159269</v>
      </c>
      <c r="C121" s="7">
        <v>4985009705629</v>
      </c>
      <c r="D121" s="8" t="s">
        <v>3612</v>
      </c>
      <c r="E121" s="8" t="s">
        <v>14</v>
      </c>
      <c r="F121" s="8" t="s">
        <v>1097</v>
      </c>
      <c r="G121" s="8" t="s">
        <v>35</v>
      </c>
      <c r="H121" s="8">
        <v>28800</v>
      </c>
      <c r="I121" s="8">
        <v>12960</v>
      </c>
      <c r="J121" s="8">
        <v>0</v>
      </c>
      <c r="K121" s="8">
        <v>0</v>
      </c>
    </row>
    <row r="122" spans="1:11">
      <c r="A122" s="7">
        <f>VLOOKUP(B:B,価格調査!B:AO,1,0)</f>
        <v>2056016159261</v>
      </c>
      <c r="B122" s="7">
        <v>2056016159261</v>
      </c>
      <c r="C122" s="7">
        <v>4985009705216</v>
      </c>
      <c r="D122" s="8" t="s">
        <v>3613</v>
      </c>
      <c r="E122" s="8" t="s">
        <v>14</v>
      </c>
      <c r="F122" s="8" t="s">
        <v>1014</v>
      </c>
      <c r="G122" s="8" t="s">
        <v>47</v>
      </c>
      <c r="H122" s="8">
        <v>24600</v>
      </c>
      <c r="I122" s="8">
        <v>11070</v>
      </c>
      <c r="J122" s="8">
        <v>37</v>
      </c>
      <c r="K122" s="8">
        <v>32</v>
      </c>
    </row>
    <row r="123" spans="1:11">
      <c r="A123" s="7">
        <f>VLOOKUP(B:B,価格調査!B:AO,1,0)</f>
        <v>2156016159268</v>
      </c>
      <c r="B123" s="7">
        <v>2156016159268</v>
      </c>
      <c r="C123" s="7">
        <v>4985009705223</v>
      </c>
      <c r="D123" s="8" t="s">
        <v>3614</v>
      </c>
      <c r="E123" s="8" t="s">
        <v>14</v>
      </c>
      <c r="F123" s="8" t="s">
        <v>919</v>
      </c>
      <c r="G123" s="8" t="s">
        <v>48</v>
      </c>
      <c r="H123" s="8">
        <v>26300</v>
      </c>
      <c r="I123" s="8">
        <v>11840</v>
      </c>
      <c r="J123" s="8">
        <v>0</v>
      </c>
      <c r="K123" s="8">
        <v>12</v>
      </c>
    </row>
    <row r="124" spans="1:11">
      <c r="A124" s="7">
        <f>VLOOKUP(B:B,価格調査!B:AO,1,0)</f>
        <v>2156516159256</v>
      </c>
      <c r="B124" s="7">
        <v>2156516159256</v>
      </c>
      <c r="C124" s="7">
        <v>4985009705261</v>
      </c>
      <c r="D124" s="8" t="s">
        <v>3615</v>
      </c>
      <c r="E124" s="8" t="s">
        <v>14</v>
      </c>
      <c r="F124" s="8" t="s">
        <v>923</v>
      </c>
      <c r="G124" s="8" t="s">
        <v>73</v>
      </c>
      <c r="H124" s="8">
        <v>26000</v>
      </c>
      <c r="I124" s="8">
        <v>11700</v>
      </c>
      <c r="J124" s="8">
        <v>8</v>
      </c>
      <c r="K124" s="8">
        <v>16</v>
      </c>
    </row>
    <row r="125" spans="1:11">
      <c r="A125" s="7">
        <f>VLOOKUP(B:B,価格調査!B:AO,1,0)</f>
        <v>2255516159256</v>
      </c>
      <c r="B125" s="7">
        <v>2255516159256</v>
      </c>
      <c r="C125" s="7">
        <v>4985009705209</v>
      </c>
      <c r="D125" s="8" t="s">
        <v>3616</v>
      </c>
      <c r="E125" s="8" t="s">
        <v>14</v>
      </c>
      <c r="F125" s="8" t="s">
        <v>933</v>
      </c>
      <c r="G125" s="8" t="s">
        <v>45</v>
      </c>
      <c r="H125" s="8">
        <v>32200</v>
      </c>
      <c r="I125" s="8">
        <v>14490</v>
      </c>
      <c r="J125" s="8">
        <v>1</v>
      </c>
      <c r="K125" s="8">
        <v>11</v>
      </c>
    </row>
    <row r="126" spans="1:11">
      <c r="A126" s="7">
        <f>VLOOKUP(B:B,価格調査!B:AO,1,0)</f>
        <v>2154517159268</v>
      </c>
      <c r="B126" s="7">
        <v>2154517159268</v>
      </c>
      <c r="C126" s="7">
        <v>4985009705285</v>
      </c>
      <c r="D126" s="8" t="s">
        <v>3617</v>
      </c>
      <c r="E126" s="8" t="s">
        <v>14</v>
      </c>
      <c r="F126" s="8" t="s">
        <v>698</v>
      </c>
      <c r="G126" s="8" t="s">
        <v>36</v>
      </c>
      <c r="H126" s="8">
        <v>36800</v>
      </c>
      <c r="I126" s="8">
        <v>16560</v>
      </c>
      <c r="J126" s="8">
        <v>0</v>
      </c>
      <c r="K126" s="8">
        <v>0</v>
      </c>
    </row>
    <row r="127" spans="1:11">
      <c r="A127" s="7">
        <f>VLOOKUP(B:B,価格調査!B:AO,1,0)</f>
        <v>2054517159254</v>
      </c>
      <c r="B127" s="7">
        <v>2054517159254</v>
      </c>
      <c r="C127" s="7">
        <v>4985009705278</v>
      </c>
      <c r="D127" s="8" t="s">
        <v>3618</v>
      </c>
      <c r="E127" s="8" t="s">
        <v>14</v>
      </c>
      <c r="F127" s="8" t="s">
        <v>1044</v>
      </c>
      <c r="G127" s="8" t="s">
        <v>62</v>
      </c>
      <c r="H127" s="8">
        <v>34700</v>
      </c>
      <c r="I127" s="8">
        <v>15620</v>
      </c>
      <c r="J127" s="8">
        <v>13</v>
      </c>
      <c r="K127" s="8">
        <v>31</v>
      </c>
    </row>
    <row r="128" spans="1:11">
      <c r="A128" s="7">
        <f>VLOOKUP(B:B,価格調査!B:AO,1,0)</f>
        <v>2254517159258</v>
      </c>
      <c r="B128" s="7">
        <v>2254517159258</v>
      </c>
      <c r="C128" s="7">
        <v>4985009705643</v>
      </c>
      <c r="D128" s="8" t="s">
        <v>3619</v>
      </c>
      <c r="E128" s="8" t="s">
        <v>14</v>
      </c>
      <c r="F128" s="8" t="s">
        <v>1005</v>
      </c>
      <c r="G128" s="8" t="s">
        <v>37</v>
      </c>
      <c r="H128" s="8">
        <v>38100</v>
      </c>
      <c r="I128" s="8">
        <v>17150</v>
      </c>
      <c r="J128" s="8">
        <v>84</v>
      </c>
      <c r="K128" s="8">
        <v>44</v>
      </c>
    </row>
    <row r="129" spans="1:11">
      <c r="A129" s="7">
        <f>VLOOKUP(B:B,価格調査!B:AO,1,0)</f>
        <v>2354517159255</v>
      </c>
      <c r="B129" s="7">
        <v>2354517159255</v>
      </c>
      <c r="C129" s="7">
        <v>4985009705292</v>
      </c>
      <c r="D129" s="8" t="s">
        <v>3620</v>
      </c>
      <c r="E129" s="8" t="s">
        <v>14</v>
      </c>
      <c r="F129" s="8" t="s">
        <v>1070</v>
      </c>
      <c r="G129" s="8" t="s">
        <v>63</v>
      </c>
      <c r="H129" s="8">
        <v>42200</v>
      </c>
      <c r="I129" s="8">
        <v>18990</v>
      </c>
      <c r="J129" s="8">
        <v>0</v>
      </c>
      <c r="K129" s="8">
        <v>12</v>
      </c>
    </row>
    <row r="130" spans="1:11">
      <c r="A130" s="7">
        <f>VLOOKUP(B:B,価格調査!B:AO,1,0)</f>
        <v>2454517159252</v>
      </c>
      <c r="B130" s="7">
        <v>2454517159252</v>
      </c>
      <c r="C130" s="7">
        <v>4985009705308</v>
      </c>
      <c r="D130" s="8" t="s">
        <v>3621</v>
      </c>
      <c r="E130" s="8" t="s">
        <v>14</v>
      </c>
      <c r="F130" s="8" t="s">
        <v>1034</v>
      </c>
      <c r="G130" s="8" t="s">
        <v>57</v>
      </c>
      <c r="H130" s="8">
        <v>49500</v>
      </c>
      <c r="I130" s="8">
        <v>22280</v>
      </c>
      <c r="J130" s="8">
        <v>12</v>
      </c>
      <c r="K130" s="8">
        <v>8</v>
      </c>
    </row>
    <row r="131" spans="1:11">
      <c r="A131" s="7">
        <f>VLOOKUP(B:B,価格調査!B:AO,1,0)</f>
        <v>2055017159256</v>
      </c>
      <c r="B131" s="7">
        <v>2055017159256</v>
      </c>
      <c r="C131" s="7">
        <v>4985009705315</v>
      </c>
      <c r="D131" s="8" t="s">
        <v>3622</v>
      </c>
      <c r="E131" s="8" t="s">
        <v>14</v>
      </c>
      <c r="F131" s="8" t="s">
        <v>899</v>
      </c>
      <c r="G131" s="8" t="s">
        <v>64</v>
      </c>
      <c r="H131" s="8">
        <v>33100</v>
      </c>
      <c r="I131" s="8">
        <v>14900</v>
      </c>
      <c r="J131" s="8">
        <v>76</v>
      </c>
      <c r="K131" s="8">
        <v>36</v>
      </c>
    </row>
    <row r="132" spans="1:11">
      <c r="A132" s="7">
        <f>VLOOKUP(B:B,価格調査!B:AO,1,0)</f>
        <v>2155017159253</v>
      </c>
      <c r="B132" s="7">
        <v>2155017159253</v>
      </c>
      <c r="C132" s="7">
        <v>4985009705322</v>
      </c>
      <c r="D132" s="8" t="s">
        <v>3623</v>
      </c>
      <c r="E132" s="8" t="s">
        <v>14</v>
      </c>
      <c r="F132" s="8" t="s">
        <v>814</v>
      </c>
      <c r="G132" s="8" t="s">
        <v>39</v>
      </c>
      <c r="H132" s="8">
        <v>36700</v>
      </c>
      <c r="I132" s="8">
        <v>16520</v>
      </c>
      <c r="J132" s="8">
        <v>55</v>
      </c>
      <c r="K132" s="8">
        <v>20</v>
      </c>
    </row>
    <row r="133" spans="1:11">
      <c r="A133" s="7">
        <f>VLOOKUP(B:B,価格調査!B:AO,1,0)</f>
        <v>2255017159250</v>
      </c>
      <c r="B133" s="7">
        <v>2255017159250</v>
      </c>
      <c r="C133" s="7">
        <v>4985009705698</v>
      </c>
      <c r="D133" s="8" t="s">
        <v>1908</v>
      </c>
      <c r="E133" s="8" t="s">
        <v>14</v>
      </c>
      <c r="F133" s="8" t="s">
        <v>1284</v>
      </c>
      <c r="G133" s="8" t="s">
        <v>32</v>
      </c>
      <c r="H133" s="8">
        <v>38500</v>
      </c>
      <c r="I133" s="8">
        <v>16560</v>
      </c>
      <c r="J133" s="8">
        <v>2</v>
      </c>
      <c r="K133" s="8">
        <v>0</v>
      </c>
    </row>
    <row r="134" spans="1:11">
      <c r="A134" s="7">
        <f>VLOOKUP(B:B,価格調査!B:AO,1,0)</f>
        <v>2255017159267</v>
      </c>
      <c r="B134" s="7">
        <v>2255017159267</v>
      </c>
      <c r="C134" s="7">
        <v>4985009004272</v>
      </c>
      <c r="D134" s="8" t="s">
        <v>3624</v>
      </c>
      <c r="E134" s="8" t="s">
        <v>14</v>
      </c>
      <c r="F134" s="8" t="s">
        <v>1285</v>
      </c>
      <c r="G134" s="8" t="s">
        <v>32</v>
      </c>
      <c r="H134" s="8">
        <v>38500</v>
      </c>
      <c r="I134" s="8">
        <v>17330</v>
      </c>
      <c r="J134" s="8">
        <v>54</v>
      </c>
      <c r="K134" s="8">
        <v>17</v>
      </c>
    </row>
    <row r="135" spans="1:11">
      <c r="A135" s="7">
        <f>VLOOKUP(B:B,価格調査!B:AO,1,0)</f>
        <v>2055517159251</v>
      </c>
      <c r="B135" s="7">
        <v>2055517159251</v>
      </c>
      <c r="C135" s="7">
        <v>4985009705346</v>
      </c>
      <c r="D135" s="8" t="s">
        <v>3625</v>
      </c>
      <c r="E135" s="8" t="s">
        <v>14</v>
      </c>
      <c r="F135" s="8" t="s">
        <v>904</v>
      </c>
      <c r="G135" s="8" t="s">
        <v>65</v>
      </c>
      <c r="H135" s="8">
        <v>31000</v>
      </c>
      <c r="I135" s="8">
        <v>13950</v>
      </c>
      <c r="J135" s="8">
        <v>65</v>
      </c>
      <c r="K135" s="8">
        <v>73</v>
      </c>
    </row>
    <row r="136" spans="1:11">
      <c r="A136" s="7">
        <f>VLOOKUP(B:B,価格調査!B:AO,1,0)</f>
        <v>2155517159258</v>
      </c>
      <c r="B136" s="7">
        <v>2155517159258</v>
      </c>
      <c r="C136" s="7">
        <v>4985009705353</v>
      </c>
      <c r="D136" s="8" t="s">
        <v>3626</v>
      </c>
      <c r="E136" s="8" t="s">
        <v>14</v>
      </c>
      <c r="F136" s="8" t="s">
        <v>686</v>
      </c>
      <c r="G136" s="8" t="s">
        <v>66</v>
      </c>
      <c r="H136" s="8">
        <v>32000</v>
      </c>
      <c r="I136" s="8">
        <v>14400</v>
      </c>
      <c r="J136" s="8">
        <v>54</v>
      </c>
      <c r="K136" s="8">
        <v>44</v>
      </c>
    </row>
    <row r="137" spans="1:11">
      <c r="A137" s="7">
        <f>VLOOKUP(B:B,価格調査!B:AO,1,0)</f>
        <v>2255517159262</v>
      </c>
      <c r="B137" s="7">
        <v>2255517159262</v>
      </c>
      <c r="C137" s="7">
        <v>4985009705360</v>
      </c>
      <c r="D137" s="8" t="s">
        <v>3627</v>
      </c>
      <c r="E137" s="8" t="s">
        <v>14</v>
      </c>
      <c r="F137" s="8" t="s">
        <v>1023</v>
      </c>
      <c r="G137" s="8" t="s">
        <v>52</v>
      </c>
      <c r="H137" s="8">
        <v>36500</v>
      </c>
      <c r="I137" s="8">
        <v>16430</v>
      </c>
      <c r="J137" s="8">
        <v>0</v>
      </c>
      <c r="K137" s="8">
        <v>8</v>
      </c>
    </row>
    <row r="138" spans="1:11">
      <c r="A138" s="7">
        <f>VLOOKUP(B:B,価格調査!B:AO,1,0)</f>
        <v>2355517159252</v>
      </c>
      <c r="B138" s="7">
        <v>2355517159252</v>
      </c>
      <c r="C138" s="7">
        <v>4985009705704</v>
      </c>
      <c r="D138" s="8" t="s">
        <v>3628</v>
      </c>
      <c r="E138" s="8" t="s">
        <v>14</v>
      </c>
      <c r="F138" s="8" t="s">
        <v>1071</v>
      </c>
      <c r="G138" s="8" t="s">
        <v>55</v>
      </c>
      <c r="H138" s="8">
        <v>37100</v>
      </c>
      <c r="I138" s="8">
        <v>16700</v>
      </c>
      <c r="J138" s="8">
        <v>12</v>
      </c>
      <c r="K138" s="8">
        <v>24</v>
      </c>
    </row>
    <row r="139" spans="1:11">
      <c r="A139" s="7">
        <f>VLOOKUP(B:B,価格調査!B:AO,1,0)</f>
        <v>2156017159250</v>
      </c>
      <c r="B139" s="7">
        <v>2156017159250</v>
      </c>
      <c r="C139" s="7">
        <v>4985009705384</v>
      </c>
      <c r="D139" s="8" t="s">
        <v>3629</v>
      </c>
      <c r="E139" s="8" t="s">
        <v>14</v>
      </c>
      <c r="F139" s="8" t="s">
        <v>1054</v>
      </c>
      <c r="G139" s="8" t="s">
        <v>67</v>
      </c>
      <c r="H139" s="8">
        <v>28600</v>
      </c>
      <c r="I139" s="8">
        <v>12870</v>
      </c>
      <c r="J139" s="8">
        <v>33</v>
      </c>
      <c r="K139" s="8">
        <v>16</v>
      </c>
    </row>
    <row r="140" spans="1:11">
      <c r="A140" s="7">
        <f>VLOOKUP(B:B,価格調査!B:AO,1,0)</f>
        <v>2256017159257</v>
      </c>
      <c r="B140" s="7">
        <v>2256017159257</v>
      </c>
      <c r="C140" s="7">
        <v>4985009705391</v>
      </c>
      <c r="D140" s="8" t="s">
        <v>3630</v>
      </c>
      <c r="E140" s="8" t="s">
        <v>14</v>
      </c>
      <c r="F140" s="8" t="s">
        <v>940</v>
      </c>
      <c r="G140" s="8" t="s">
        <v>68</v>
      </c>
      <c r="H140" s="8">
        <v>30200</v>
      </c>
      <c r="I140" s="8">
        <v>13590</v>
      </c>
      <c r="J140" s="8">
        <v>20</v>
      </c>
      <c r="K140" s="8">
        <v>16</v>
      </c>
    </row>
    <row r="141" spans="1:11">
      <c r="A141" s="7">
        <f>VLOOKUP(B:B,価格調査!B:AO,1,0)</f>
        <v>2254018159252</v>
      </c>
      <c r="B141" s="7">
        <v>2254018159252</v>
      </c>
      <c r="C141" s="7">
        <v>4985009705438</v>
      </c>
      <c r="D141" s="8" t="s">
        <v>3631</v>
      </c>
      <c r="E141" s="8" t="s">
        <v>14</v>
      </c>
      <c r="F141" s="8" t="s">
        <v>925</v>
      </c>
      <c r="G141" s="8" t="s">
        <v>38</v>
      </c>
      <c r="H141" s="8">
        <v>43400</v>
      </c>
      <c r="I141" s="8">
        <v>19530</v>
      </c>
      <c r="J141" s="8">
        <v>29</v>
      </c>
      <c r="K141" s="8">
        <v>24</v>
      </c>
    </row>
    <row r="142" spans="1:11">
      <c r="A142" s="7">
        <f>VLOOKUP(B:B,価格調査!B:AO,1,0)</f>
        <v>2254518159257</v>
      </c>
      <c r="B142" s="7">
        <v>2254518159257</v>
      </c>
      <c r="C142" s="7">
        <v>4985009705735</v>
      </c>
      <c r="D142" s="8" t="s">
        <v>3632</v>
      </c>
      <c r="E142" s="8" t="s">
        <v>14</v>
      </c>
      <c r="F142" s="8" t="s">
        <v>929</v>
      </c>
      <c r="G142" s="8" t="s">
        <v>40</v>
      </c>
      <c r="H142" s="8">
        <v>41500</v>
      </c>
      <c r="I142" s="8">
        <v>18680</v>
      </c>
      <c r="J142" s="8">
        <v>76</v>
      </c>
      <c r="K142" s="8">
        <v>34</v>
      </c>
    </row>
    <row r="143" spans="1:11">
      <c r="A143" s="7">
        <f>VLOOKUP(B:B,価格調査!B:AO,1,0)</f>
        <v>2354518159254</v>
      </c>
      <c r="B143" s="7">
        <v>2354518159254</v>
      </c>
      <c r="C143" s="7">
        <v>4985009705476</v>
      </c>
      <c r="D143" s="8" t="s">
        <v>3633</v>
      </c>
      <c r="E143" s="8" t="s">
        <v>14</v>
      </c>
      <c r="F143" s="8" t="s">
        <v>949</v>
      </c>
      <c r="G143" s="8" t="s">
        <v>69</v>
      </c>
      <c r="H143" s="8">
        <v>43500</v>
      </c>
      <c r="I143" s="8">
        <v>19580</v>
      </c>
      <c r="J143" s="8">
        <v>9</v>
      </c>
      <c r="K143" s="8">
        <v>19</v>
      </c>
    </row>
    <row r="144" spans="1:11">
      <c r="A144" s="7">
        <f>VLOOKUP(B:B,価格調査!B:AO,1,0)</f>
        <v>2454518159251</v>
      </c>
      <c r="B144" s="7">
        <v>2454518159251</v>
      </c>
      <c r="C144" s="7">
        <v>4985009705483</v>
      </c>
      <c r="D144" s="8" t="s">
        <v>3634</v>
      </c>
      <c r="E144" s="8" t="s">
        <v>14</v>
      </c>
      <c r="F144" s="8" t="s">
        <v>1035</v>
      </c>
      <c r="G144" s="8" t="s">
        <v>33</v>
      </c>
      <c r="H144" s="8">
        <v>46700</v>
      </c>
      <c r="I144" s="8">
        <v>21020</v>
      </c>
      <c r="J144" s="8">
        <v>55</v>
      </c>
      <c r="K144" s="8">
        <v>18</v>
      </c>
    </row>
    <row r="145" spans="1:11">
      <c r="A145" s="7">
        <f>VLOOKUP(B:B,価格調査!B:AO,1,0)</f>
        <v>2554518159258</v>
      </c>
      <c r="B145" s="7">
        <v>2554518159258</v>
      </c>
      <c r="C145" s="7">
        <v>4985009705490</v>
      </c>
      <c r="D145" s="8" t="s">
        <v>3635</v>
      </c>
      <c r="E145" s="8" t="s">
        <v>14</v>
      </c>
      <c r="F145" s="8" t="s">
        <v>1041</v>
      </c>
      <c r="G145" s="8" t="s">
        <v>60</v>
      </c>
      <c r="H145" s="8">
        <v>50000</v>
      </c>
      <c r="I145" s="8">
        <v>22500</v>
      </c>
      <c r="J145" s="8">
        <v>0</v>
      </c>
      <c r="K145" s="8">
        <v>8</v>
      </c>
    </row>
    <row r="146" spans="1:11">
      <c r="A146" s="7">
        <f>VLOOKUP(B:B,価格調査!B:AO,1,0)</f>
        <v>2155518159257</v>
      </c>
      <c r="B146" s="7">
        <v>2155518159257</v>
      </c>
      <c r="C146" s="7">
        <v>4985009705544</v>
      </c>
      <c r="D146" s="8" t="s">
        <v>3636</v>
      </c>
      <c r="E146" s="8" t="s">
        <v>14</v>
      </c>
      <c r="F146" s="8" t="s">
        <v>1052</v>
      </c>
      <c r="G146" s="8" t="s">
        <v>70</v>
      </c>
      <c r="H146" s="8">
        <v>36200</v>
      </c>
      <c r="I146" s="8">
        <v>16290</v>
      </c>
      <c r="J146" s="8">
        <v>22</v>
      </c>
      <c r="K146" s="8">
        <v>6</v>
      </c>
    </row>
    <row r="147" spans="1:11">
      <c r="A147" s="7">
        <f>VLOOKUP(B:B,価格調査!B:AO,1,0)</f>
        <v>2255518159254</v>
      </c>
      <c r="B147" s="7">
        <v>2255518159254</v>
      </c>
      <c r="C147" s="7">
        <v>4985009705551</v>
      </c>
      <c r="D147" s="8" t="s">
        <v>3636</v>
      </c>
      <c r="E147" s="8" t="s">
        <v>14</v>
      </c>
      <c r="F147" s="8" t="s">
        <v>1065</v>
      </c>
      <c r="G147" s="8" t="s">
        <v>71</v>
      </c>
      <c r="H147" s="8">
        <v>33700</v>
      </c>
      <c r="I147" s="8">
        <v>15170</v>
      </c>
      <c r="J147" s="8">
        <v>44</v>
      </c>
      <c r="K147" s="8">
        <v>28</v>
      </c>
    </row>
    <row r="148" spans="1:11">
      <c r="A148" s="7">
        <f>VLOOKUP(B:B,価格調査!B:AO,1,0)</f>
        <v>2355518159251</v>
      </c>
      <c r="B148" s="7">
        <v>2355518159251</v>
      </c>
      <c r="C148" s="7">
        <v>4985009705568</v>
      </c>
      <c r="D148" s="8" t="s">
        <v>3634</v>
      </c>
      <c r="E148" s="8" t="s">
        <v>14</v>
      </c>
      <c r="F148" s="8" t="s">
        <v>961</v>
      </c>
      <c r="G148" s="8" t="s">
        <v>72</v>
      </c>
      <c r="H148" s="8">
        <v>37900</v>
      </c>
      <c r="I148" s="8">
        <v>17060</v>
      </c>
      <c r="J148" s="8">
        <v>32</v>
      </c>
      <c r="K148" s="8">
        <v>24</v>
      </c>
    </row>
    <row r="149" spans="1:11">
      <c r="A149" s="7" t="e">
        <f>VLOOKUP(B:B,価格調査!B:AO,1,0)</f>
        <v>#N/A</v>
      </c>
      <c r="B149" s="7">
        <v>2156516159300</v>
      </c>
      <c r="C149" s="7">
        <v>4985009706053</v>
      </c>
      <c r="D149" s="8" t="s">
        <v>3637</v>
      </c>
      <c r="E149" s="8" t="s">
        <v>15</v>
      </c>
      <c r="F149" s="8" t="s">
        <v>3638</v>
      </c>
      <c r="G149" s="8" t="s">
        <v>73</v>
      </c>
      <c r="H149" s="8">
        <v>26300</v>
      </c>
      <c r="I149" s="8">
        <v>11310</v>
      </c>
      <c r="J149" s="8">
        <v>2</v>
      </c>
      <c r="K149" s="8">
        <v>0</v>
      </c>
    </row>
    <row r="150" spans="1:11">
      <c r="A150" s="7">
        <f>VLOOKUP(B:B,価格調査!B:AO,1,0)</f>
        <v>2256517159306</v>
      </c>
      <c r="B150" s="7">
        <v>2256517159306</v>
      </c>
      <c r="C150" s="7">
        <v>4985009706145</v>
      </c>
      <c r="D150" s="8" t="s">
        <v>3639</v>
      </c>
      <c r="E150" s="8" t="s">
        <v>15</v>
      </c>
      <c r="F150" s="8" t="s">
        <v>1286</v>
      </c>
      <c r="G150" s="8" t="s">
        <v>74</v>
      </c>
      <c r="H150" s="8">
        <v>31600</v>
      </c>
      <c r="I150" s="8">
        <v>13590</v>
      </c>
      <c r="J150" s="8">
        <v>16</v>
      </c>
      <c r="K150" s="8">
        <v>16</v>
      </c>
    </row>
    <row r="151" spans="1:11">
      <c r="A151" s="7">
        <f>VLOOKUP(B:B,価格調査!B:AO,1,0)</f>
        <v>2656517159304</v>
      </c>
      <c r="B151" s="7">
        <v>2656517159304</v>
      </c>
      <c r="C151" s="7">
        <v>4985009706190</v>
      </c>
      <c r="D151" s="8" t="s">
        <v>3640</v>
      </c>
      <c r="E151" s="8" t="s">
        <v>15</v>
      </c>
      <c r="F151" s="8" t="s">
        <v>987</v>
      </c>
      <c r="G151" s="8" t="s">
        <v>75</v>
      </c>
      <c r="H151" s="8">
        <v>42400</v>
      </c>
      <c r="I151" s="8">
        <v>19080</v>
      </c>
      <c r="J151" s="8">
        <v>0</v>
      </c>
      <c r="K151" s="8">
        <v>12</v>
      </c>
    </row>
    <row r="152" spans="1:11">
      <c r="A152" s="7">
        <f>VLOOKUP(B:B,価格調査!B:AO,1,0)</f>
        <v>2255518159308</v>
      </c>
      <c r="B152" s="7">
        <v>2255518159308</v>
      </c>
      <c r="C152" s="7">
        <v>4985009706237</v>
      </c>
      <c r="D152" s="8" t="s">
        <v>3641</v>
      </c>
      <c r="E152" s="8" t="s">
        <v>15</v>
      </c>
      <c r="F152" s="8" t="s">
        <v>939</v>
      </c>
      <c r="G152" s="8" t="s">
        <v>71</v>
      </c>
      <c r="H152" s="8">
        <v>38100</v>
      </c>
      <c r="I152" s="8">
        <v>17150</v>
      </c>
      <c r="J152" s="8">
        <v>22</v>
      </c>
      <c r="K152" s="8">
        <v>7</v>
      </c>
    </row>
    <row r="153" spans="1:11">
      <c r="A153" s="7">
        <f>VLOOKUP(B:B,価格調査!B:AO,1,0)</f>
        <v>2355518159305</v>
      </c>
      <c r="B153" s="7">
        <v>2355518159305</v>
      </c>
      <c r="C153" s="7">
        <v>4985009706251</v>
      </c>
      <c r="D153" s="8" t="s">
        <v>3642</v>
      </c>
      <c r="E153" s="8" t="s">
        <v>15</v>
      </c>
      <c r="F153" s="8" t="s">
        <v>1287</v>
      </c>
      <c r="G153" s="8" t="s">
        <v>72</v>
      </c>
      <c r="H153" s="8">
        <v>40200</v>
      </c>
      <c r="I153" s="8">
        <v>17290</v>
      </c>
      <c r="J153" s="8">
        <v>9</v>
      </c>
      <c r="K153" s="8">
        <v>4</v>
      </c>
    </row>
    <row r="154" spans="1:11">
      <c r="A154" s="7">
        <f>VLOOKUP(B:B,価格調査!B:AO,1,0)</f>
        <v>2356018159307</v>
      </c>
      <c r="B154" s="7">
        <v>2356018159307</v>
      </c>
      <c r="C154" s="7">
        <v>4985009706268</v>
      </c>
      <c r="D154" s="8" t="s">
        <v>3643</v>
      </c>
      <c r="E154" s="8" t="s">
        <v>15</v>
      </c>
      <c r="F154" s="8" t="s">
        <v>1082</v>
      </c>
      <c r="G154" s="8" t="s">
        <v>76</v>
      </c>
      <c r="H154" s="8">
        <v>39300</v>
      </c>
      <c r="I154" s="8">
        <v>17690</v>
      </c>
      <c r="J154" s="8">
        <v>12</v>
      </c>
      <c r="K154" s="8">
        <v>8</v>
      </c>
    </row>
    <row r="155" spans="1:11">
      <c r="A155" s="7">
        <f>VLOOKUP(B:B,価格調査!B:AO,1,0)</f>
        <v>2456018159304</v>
      </c>
      <c r="B155" s="7">
        <v>2456018159304</v>
      </c>
      <c r="C155" s="7">
        <v>4985009706282</v>
      </c>
      <c r="D155" s="8" t="s">
        <v>3644</v>
      </c>
      <c r="E155" s="8" t="s">
        <v>15</v>
      </c>
      <c r="F155" s="8" t="s">
        <v>1084</v>
      </c>
      <c r="G155" s="8" t="s">
        <v>77</v>
      </c>
      <c r="H155" s="8">
        <v>42800</v>
      </c>
      <c r="I155" s="8">
        <v>19260</v>
      </c>
      <c r="J155" s="8">
        <v>8</v>
      </c>
      <c r="K155" s="8">
        <v>8</v>
      </c>
    </row>
    <row r="156" spans="1:11">
      <c r="A156" s="7">
        <f>VLOOKUP(B:B,価格調査!B:AO,1,0)</f>
        <v>2255519159307</v>
      </c>
      <c r="B156" s="7">
        <v>2255519159307</v>
      </c>
      <c r="C156" s="7">
        <v>4985009706343</v>
      </c>
      <c r="D156" s="8" t="s">
        <v>3645</v>
      </c>
      <c r="E156" s="8" t="s">
        <v>15</v>
      </c>
      <c r="F156" s="8" t="s">
        <v>975</v>
      </c>
      <c r="G156" s="8" t="s">
        <v>78</v>
      </c>
      <c r="H156" s="8">
        <v>42400</v>
      </c>
      <c r="I156" s="8">
        <v>19080</v>
      </c>
      <c r="J156" s="8">
        <v>33</v>
      </c>
      <c r="K156" s="8">
        <v>0</v>
      </c>
    </row>
    <row r="157" spans="1:11">
      <c r="A157" s="7">
        <f>VLOOKUP(B:B,価格調査!B:AO,1,0)</f>
        <v>2355520159300</v>
      </c>
      <c r="B157" s="7">
        <v>2355520159300</v>
      </c>
      <c r="C157" s="7">
        <v>4985009706480</v>
      </c>
      <c r="D157" s="8" t="s">
        <v>3646</v>
      </c>
      <c r="E157" s="8" t="s">
        <v>15</v>
      </c>
      <c r="F157" s="8" t="s">
        <v>1080</v>
      </c>
      <c r="G157" s="8" t="s">
        <v>79</v>
      </c>
      <c r="H157" s="8">
        <v>47900</v>
      </c>
      <c r="I157" s="8">
        <v>21560</v>
      </c>
      <c r="J157" s="8">
        <v>31</v>
      </c>
      <c r="K157" s="8">
        <v>12</v>
      </c>
    </row>
    <row r="158" spans="1:11">
      <c r="A158" s="7">
        <f>VLOOKUP(B:B,価格調査!B:AO,1,0)</f>
        <v>1856015159184</v>
      </c>
      <c r="B158" s="7">
        <v>1856015159184</v>
      </c>
      <c r="C158" s="7">
        <v>4985009704035</v>
      </c>
      <c r="D158" s="8" t="s">
        <v>3647</v>
      </c>
      <c r="E158" s="8" t="s">
        <v>144</v>
      </c>
      <c r="F158" s="8" t="s">
        <v>1086</v>
      </c>
      <c r="G158" s="8" t="s">
        <v>81</v>
      </c>
      <c r="H158" s="8">
        <v>19900</v>
      </c>
      <c r="I158" s="8">
        <v>8960</v>
      </c>
      <c r="J158" s="8">
        <v>32</v>
      </c>
      <c r="K158" s="8">
        <v>12</v>
      </c>
    </row>
    <row r="159" spans="1:11">
      <c r="A159" s="7">
        <f>VLOOKUP(B:B,価格調査!B:AO,1,0)</f>
        <v>1856515159189</v>
      </c>
      <c r="B159" s="7">
        <v>1856515159189</v>
      </c>
      <c r="C159" s="7">
        <v>4985009704042</v>
      </c>
      <c r="D159" s="8" t="s">
        <v>3648</v>
      </c>
      <c r="E159" s="8" t="s">
        <v>144</v>
      </c>
      <c r="F159" s="8" t="s">
        <v>1088</v>
      </c>
      <c r="G159" s="8" t="s">
        <v>42</v>
      </c>
      <c r="H159" s="8">
        <v>19400</v>
      </c>
      <c r="I159" s="8">
        <v>8730</v>
      </c>
      <c r="J159" s="8">
        <v>12</v>
      </c>
      <c r="K159" s="8">
        <v>9</v>
      </c>
    </row>
    <row r="160" spans="1:11">
      <c r="A160" s="7">
        <f>VLOOKUP(B:B,価格調査!B:AO,1,0)</f>
        <v>2155516159181</v>
      </c>
      <c r="B160" s="7">
        <v>2155516159181</v>
      </c>
      <c r="C160" s="7">
        <v>4985009704202</v>
      </c>
      <c r="D160" s="8" t="s">
        <v>3649</v>
      </c>
      <c r="E160" s="8" t="s">
        <v>144</v>
      </c>
      <c r="F160" s="8" t="s">
        <v>915</v>
      </c>
      <c r="G160" s="8" t="s">
        <v>82</v>
      </c>
      <c r="H160" s="8">
        <v>30400</v>
      </c>
      <c r="I160" s="8">
        <v>13680</v>
      </c>
      <c r="J160" s="8">
        <v>0</v>
      </c>
      <c r="K160" s="8">
        <v>10</v>
      </c>
    </row>
    <row r="161" spans="1:11">
      <c r="A161" s="7">
        <f>VLOOKUP(B:B,価格調査!B:AO,1,0)</f>
        <v>2055517159183</v>
      </c>
      <c r="B161" s="7">
        <v>2055517159183</v>
      </c>
      <c r="C161" s="7">
        <v>4985009704240</v>
      </c>
      <c r="D161" s="8" t="s">
        <v>3650</v>
      </c>
      <c r="E161" s="8" t="s">
        <v>144</v>
      </c>
      <c r="F161" s="8" t="s">
        <v>904</v>
      </c>
      <c r="G161" s="8" t="s">
        <v>65</v>
      </c>
      <c r="H161" s="8">
        <v>32000</v>
      </c>
      <c r="I161" s="8">
        <v>14400</v>
      </c>
      <c r="J161" s="8">
        <v>8</v>
      </c>
      <c r="K161" s="8">
        <v>12</v>
      </c>
    </row>
    <row r="162" spans="1:11">
      <c r="A162" s="7">
        <f>VLOOKUP(B:B,価格調査!B:AO,1,0)</f>
        <v>2255018159181</v>
      </c>
      <c r="B162" s="7">
        <v>2255018159181</v>
      </c>
      <c r="C162" s="7">
        <v>4985009704622</v>
      </c>
      <c r="D162" s="8" t="s">
        <v>3651</v>
      </c>
      <c r="E162" s="8" t="s">
        <v>144</v>
      </c>
      <c r="F162" s="8" t="s">
        <v>1092</v>
      </c>
      <c r="G162" s="8" t="s">
        <v>80</v>
      </c>
      <c r="H162" s="8">
        <v>37900</v>
      </c>
      <c r="I162" s="8">
        <v>17060</v>
      </c>
      <c r="J162" s="8">
        <v>13</v>
      </c>
      <c r="K162" s="8">
        <v>12</v>
      </c>
    </row>
    <row r="163" spans="1:11">
      <c r="A163" s="7">
        <f>VLOOKUP(B:B,価格調査!B:AO,1,0)</f>
        <v>2255518159186</v>
      </c>
      <c r="B163" s="7">
        <v>2255518159186</v>
      </c>
      <c r="C163" s="7">
        <v>4985009704523</v>
      </c>
      <c r="D163" s="8" t="s">
        <v>3652</v>
      </c>
      <c r="E163" s="8" t="s">
        <v>144</v>
      </c>
      <c r="F163" s="8" t="s">
        <v>939</v>
      </c>
      <c r="G163" s="8" t="s">
        <v>71</v>
      </c>
      <c r="H163" s="8">
        <v>33700</v>
      </c>
      <c r="I163" s="8">
        <v>15170</v>
      </c>
      <c r="J163" s="8">
        <v>8</v>
      </c>
      <c r="K163" s="8">
        <v>8</v>
      </c>
    </row>
    <row r="164" spans="1:11">
      <c r="A164" s="7">
        <f>VLOOKUP(B:B,価格調査!B:AO,1,0)</f>
        <v>2354518159186</v>
      </c>
      <c r="B164" s="7">
        <v>2354518159186</v>
      </c>
      <c r="C164" s="7">
        <v>4985009704530</v>
      </c>
      <c r="D164" s="8" t="s">
        <v>3653</v>
      </c>
      <c r="E164" s="8" t="s">
        <v>144</v>
      </c>
      <c r="F164" s="8" t="s">
        <v>1095</v>
      </c>
      <c r="G164" s="8" t="s">
        <v>69</v>
      </c>
      <c r="H164" s="8">
        <v>43500</v>
      </c>
      <c r="I164" s="8">
        <v>19580</v>
      </c>
      <c r="J164" s="8">
        <v>8</v>
      </c>
      <c r="K164" s="8">
        <v>8</v>
      </c>
    </row>
    <row r="165" spans="1:11">
      <c r="A165" s="7">
        <f>VLOOKUP(B:B,価格調査!B:AO,1,0)</f>
        <v>2454519159175</v>
      </c>
      <c r="B165" s="7">
        <v>2454519159175</v>
      </c>
      <c r="C165" s="7">
        <v>4985009704769</v>
      </c>
      <c r="D165" s="8" t="s">
        <v>3654</v>
      </c>
      <c r="E165" s="8" t="s">
        <v>144</v>
      </c>
      <c r="F165" s="8" t="s">
        <v>1288</v>
      </c>
      <c r="G165" s="8" t="s">
        <v>58</v>
      </c>
      <c r="H165" s="8">
        <v>55400</v>
      </c>
      <c r="I165" s="8">
        <v>24930</v>
      </c>
      <c r="J165" s="8">
        <v>0</v>
      </c>
      <c r="K165" s="8">
        <v>4</v>
      </c>
    </row>
    <row r="166" spans="1:11">
      <c r="A166" s="7">
        <f>VLOOKUP(B:B,価格調査!B:AO,1,0)</f>
        <v>2355018154701</v>
      </c>
      <c r="B166" s="7">
        <v>2355018154701</v>
      </c>
      <c r="C166" s="7">
        <v>4985009728413</v>
      </c>
      <c r="D166" s="8" t="s">
        <v>3655</v>
      </c>
      <c r="E166" s="8" t="s">
        <v>1289</v>
      </c>
      <c r="F166" s="8" t="s">
        <v>1290</v>
      </c>
      <c r="G166" s="8" t="s">
        <v>54</v>
      </c>
      <c r="H166" s="8">
        <v>34000</v>
      </c>
      <c r="I166" s="8">
        <v>15300</v>
      </c>
      <c r="J166" s="8">
        <v>3</v>
      </c>
      <c r="K166" s="8">
        <v>0</v>
      </c>
    </row>
    <row r="167" spans="1:11">
      <c r="A167" s="7">
        <f>VLOOKUP(B:B,価格調査!B:AO,1,0)</f>
        <v>2656517154699</v>
      </c>
      <c r="B167" s="7">
        <v>2656517154699</v>
      </c>
      <c r="C167" s="7">
        <v>4985009729090</v>
      </c>
      <c r="D167" s="8" t="s">
        <v>3656</v>
      </c>
      <c r="E167" s="8" t="s">
        <v>1291</v>
      </c>
      <c r="F167" s="8" t="s">
        <v>1292</v>
      </c>
      <c r="G167" s="8" t="s">
        <v>75</v>
      </c>
      <c r="H167" s="8">
        <v>32000</v>
      </c>
      <c r="I167" s="8">
        <v>13760</v>
      </c>
      <c r="J167" s="8">
        <v>122</v>
      </c>
      <c r="K167" s="8">
        <v>33</v>
      </c>
    </row>
    <row r="168" spans="1:11">
      <c r="A168" s="7">
        <f>VLOOKUP(B:B,価格調査!B:AO,1,0)</f>
        <v>1656514157755</v>
      </c>
      <c r="B168" s="7">
        <v>1656514157755</v>
      </c>
      <c r="C168" s="7">
        <v>4985009755747</v>
      </c>
      <c r="D168" s="8" t="s">
        <v>3657</v>
      </c>
      <c r="E168" s="8" t="s">
        <v>17</v>
      </c>
      <c r="F168" s="8" t="s">
        <v>1293</v>
      </c>
      <c r="G168" s="8" t="s">
        <v>114</v>
      </c>
      <c r="H168" s="8">
        <v>13900</v>
      </c>
      <c r="I168" s="8">
        <v>6400</v>
      </c>
      <c r="J168" s="8">
        <v>32</v>
      </c>
      <c r="K168" s="8">
        <v>0</v>
      </c>
    </row>
    <row r="169" spans="1:11">
      <c r="A169" s="7">
        <f>VLOOKUP(B:B,価格調査!B:AO,1,0)</f>
        <v>1756514157738</v>
      </c>
      <c r="B169" s="7">
        <v>1756514157738</v>
      </c>
      <c r="C169" s="7">
        <v>4985009755556</v>
      </c>
      <c r="D169" s="8" t="s">
        <v>3658</v>
      </c>
      <c r="E169" s="8" t="s">
        <v>17</v>
      </c>
      <c r="F169" s="8" t="s">
        <v>997</v>
      </c>
      <c r="G169" s="8" t="s">
        <v>87</v>
      </c>
      <c r="H169" s="8">
        <v>15900</v>
      </c>
      <c r="I169" s="8">
        <v>7320</v>
      </c>
      <c r="J169" s="8">
        <v>33</v>
      </c>
      <c r="K169" s="8">
        <v>20</v>
      </c>
    </row>
    <row r="170" spans="1:11">
      <c r="A170" s="7">
        <f>VLOOKUP(B:B,価格調査!B:AO,1,0)</f>
        <v>1856514157735</v>
      </c>
      <c r="B170" s="7">
        <v>1856514157735</v>
      </c>
      <c r="C170" s="7">
        <v>4985009755587</v>
      </c>
      <c r="D170" s="8" t="s">
        <v>3659</v>
      </c>
      <c r="E170" s="8" t="s">
        <v>17</v>
      </c>
      <c r="F170" s="8" t="s">
        <v>1294</v>
      </c>
      <c r="G170" s="8" t="s">
        <v>883</v>
      </c>
      <c r="H170" s="8">
        <v>17300</v>
      </c>
      <c r="I170" s="8">
        <v>7960</v>
      </c>
      <c r="J170" s="8">
        <v>0</v>
      </c>
      <c r="K170" s="8">
        <v>16</v>
      </c>
    </row>
    <row r="171" spans="1:11">
      <c r="A171" s="7">
        <f>VLOOKUP(B:B,価格調査!B:AO,1,0)</f>
        <v>1657014157733</v>
      </c>
      <c r="B171" s="7">
        <v>1657014157733</v>
      </c>
      <c r="C171" s="7">
        <v>4985009755549</v>
      </c>
      <c r="D171" s="8" t="s">
        <v>3660</v>
      </c>
      <c r="E171" s="8" t="s">
        <v>17</v>
      </c>
      <c r="F171" s="8" t="s">
        <v>995</v>
      </c>
      <c r="G171" s="8" t="s">
        <v>86</v>
      </c>
      <c r="H171" s="8">
        <v>13800</v>
      </c>
      <c r="I171" s="8">
        <v>6350</v>
      </c>
      <c r="J171" s="8">
        <v>12</v>
      </c>
      <c r="K171" s="8">
        <v>77</v>
      </c>
    </row>
    <row r="172" spans="1:11">
      <c r="A172" s="7">
        <f>VLOOKUP(B:B,価格調査!B:AO,1,0)</f>
        <v>1757014157730</v>
      </c>
      <c r="B172" s="7">
        <v>1757014157730</v>
      </c>
      <c r="C172" s="7">
        <v>4985009755563</v>
      </c>
      <c r="D172" s="8" t="s">
        <v>3661</v>
      </c>
      <c r="E172" s="8" t="s">
        <v>17</v>
      </c>
      <c r="F172" s="8" t="s">
        <v>999</v>
      </c>
      <c r="G172" s="8" t="s">
        <v>88</v>
      </c>
      <c r="H172" s="8">
        <v>15100</v>
      </c>
      <c r="I172" s="8">
        <v>6950</v>
      </c>
      <c r="J172" s="8">
        <v>8</v>
      </c>
      <c r="K172" s="8">
        <v>40</v>
      </c>
    </row>
    <row r="173" spans="1:11">
      <c r="A173" s="7">
        <f>VLOOKUP(B:B,価格調査!B:AO,1,0)</f>
        <v>1756015157756</v>
      </c>
      <c r="B173" s="7">
        <v>1756015157756</v>
      </c>
      <c r="C173" s="7">
        <v>4985009755600</v>
      </c>
      <c r="D173" s="8" t="s">
        <v>3662</v>
      </c>
      <c r="E173" s="8" t="s">
        <v>17</v>
      </c>
      <c r="F173" s="8" t="s">
        <v>3663</v>
      </c>
      <c r="G173" s="8" t="s">
        <v>875</v>
      </c>
      <c r="H173" s="8">
        <v>18200</v>
      </c>
      <c r="I173" s="8">
        <v>8380</v>
      </c>
      <c r="J173" s="8">
        <v>4</v>
      </c>
      <c r="K173" s="8">
        <v>24</v>
      </c>
    </row>
    <row r="174" spans="1:11">
      <c r="A174" s="7">
        <f>VLOOKUP(B:B,価格調査!B:AO,1,0)</f>
        <v>1656515157754</v>
      </c>
      <c r="B174" s="7">
        <v>1656515157754</v>
      </c>
      <c r="C174" s="7">
        <v>4985009755594</v>
      </c>
      <c r="D174" s="8" t="s">
        <v>3664</v>
      </c>
      <c r="E174" s="8" t="s">
        <v>17</v>
      </c>
      <c r="F174" s="8" t="s">
        <v>1295</v>
      </c>
      <c r="G174" s="8" t="s">
        <v>115</v>
      </c>
      <c r="H174" s="8">
        <v>16500</v>
      </c>
      <c r="I174" s="8">
        <v>7590</v>
      </c>
      <c r="J174" s="8">
        <v>7</v>
      </c>
      <c r="K174" s="8">
        <v>5</v>
      </c>
    </row>
    <row r="175" spans="1:11">
      <c r="A175" s="7">
        <f>VLOOKUP(B:B,価格調査!B:AO,1,0)</f>
        <v>2056515157751</v>
      </c>
      <c r="B175" s="7">
        <v>2056515157751</v>
      </c>
      <c r="C175" s="7">
        <v>4985009755389</v>
      </c>
      <c r="D175" s="8" t="s">
        <v>3665</v>
      </c>
      <c r="E175" s="8" t="s">
        <v>17</v>
      </c>
      <c r="F175" s="8" t="s">
        <v>3666</v>
      </c>
      <c r="G175" s="8" t="s">
        <v>874</v>
      </c>
      <c r="H175" s="8">
        <v>23800</v>
      </c>
      <c r="I175" s="8">
        <v>10950</v>
      </c>
      <c r="J175" s="8">
        <v>4</v>
      </c>
      <c r="K175" s="8">
        <v>66</v>
      </c>
    </row>
    <row r="176" spans="1:11">
      <c r="A176" s="7">
        <f>VLOOKUP(B:B,価格調査!B:AO,1,0)</f>
        <v>2156516157757</v>
      </c>
      <c r="B176" s="7">
        <v>2156516157757</v>
      </c>
      <c r="C176" s="7">
        <v>4985009755129</v>
      </c>
      <c r="D176" s="8" t="s">
        <v>1909</v>
      </c>
      <c r="E176" s="8" t="s">
        <v>17</v>
      </c>
      <c r="F176" s="8" t="s">
        <v>1296</v>
      </c>
      <c r="G176" s="8" t="s">
        <v>73</v>
      </c>
      <c r="H176" s="8">
        <v>21600</v>
      </c>
      <c r="I176" s="8">
        <v>9940</v>
      </c>
      <c r="J176" s="8">
        <v>0</v>
      </c>
      <c r="K176" s="8">
        <v>1</v>
      </c>
    </row>
    <row r="177" spans="1:11">
      <c r="A177" s="7">
        <f>VLOOKUP(B:B,価格調査!B:AO,1,0)</f>
        <v>2157016157766</v>
      </c>
      <c r="B177" s="7">
        <v>2157016157766</v>
      </c>
      <c r="C177" s="7">
        <v>4985009756126</v>
      </c>
      <c r="D177" s="8" t="s">
        <v>3667</v>
      </c>
      <c r="E177" s="8" t="s">
        <v>16</v>
      </c>
      <c r="F177" s="8" t="s">
        <v>991</v>
      </c>
      <c r="G177" s="8" t="s">
        <v>85</v>
      </c>
      <c r="H177" s="8">
        <v>26500</v>
      </c>
      <c r="I177" s="8">
        <v>12190</v>
      </c>
      <c r="J177" s="8">
        <v>9</v>
      </c>
      <c r="K177" s="8">
        <v>9</v>
      </c>
    </row>
    <row r="178" spans="1:11">
      <c r="A178" s="7">
        <f>VLOOKUP(B:B,価格調査!B:AO,1,0)</f>
        <v>2255518157762</v>
      </c>
      <c r="B178" s="7">
        <v>2255518157762</v>
      </c>
      <c r="C178" s="7">
        <v>4985009756195</v>
      </c>
      <c r="D178" s="8" t="s">
        <v>3668</v>
      </c>
      <c r="E178" s="8" t="s">
        <v>16</v>
      </c>
      <c r="F178" s="8" t="s">
        <v>1297</v>
      </c>
      <c r="G178" s="8" t="s">
        <v>71</v>
      </c>
      <c r="H178" s="8">
        <v>36000</v>
      </c>
      <c r="I178" s="8">
        <v>16560</v>
      </c>
      <c r="J178" s="8">
        <v>0</v>
      </c>
      <c r="K178" s="8">
        <v>3</v>
      </c>
    </row>
    <row r="179" spans="1:11">
      <c r="A179" s="7">
        <f>VLOOKUP(B:B,価格調査!B:AO,1,0)</f>
        <v>2256517157661</v>
      </c>
      <c r="B179" s="7">
        <v>2256517157661</v>
      </c>
      <c r="C179" s="7">
        <v>4985009709047</v>
      </c>
      <c r="D179" s="8" t="s">
        <v>3669</v>
      </c>
      <c r="E179" s="8" t="s">
        <v>18</v>
      </c>
      <c r="F179" s="8" t="s">
        <v>977</v>
      </c>
      <c r="G179" s="8" t="s">
        <v>74</v>
      </c>
      <c r="H179" s="8">
        <v>33200</v>
      </c>
      <c r="I179" s="8">
        <v>14986</v>
      </c>
      <c r="J179" s="8">
        <v>14</v>
      </c>
      <c r="K179" s="8">
        <v>59</v>
      </c>
    </row>
    <row r="180" spans="1:11">
      <c r="A180" s="7">
        <f>VLOOKUP(B:B,価格調査!B:AO,1,0)</f>
        <v>2656517157669</v>
      </c>
      <c r="B180" s="7">
        <v>2656517157669</v>
      </c>
      <c r="C180" s="7">
        <v>4985009709078</v>
      </c>
      <c r="D180" s="8" t="s">
        <v>3670</v>
      </c>
      <c r="E180" s="8" t="s">
        <v>18</v>
      </c>
      <c r="F180" s="8" t="s">
        <v>987</v>
      </c>
      <c r="G180" s="8" t="s">
        <v>75</v>
      </c>
      <c r="H180" s="8">
        <v>44600</v>
      </c>
      <c r="I180" s="8">
        <v>20321</v>
      </c>
      <c r="J180" s="8">
        <v>8</v>
      </c>
      <c r="K180" s="8">
        <v>3</v>
      </c>
    </row>
    <row r="181" spans="1:11">
      <c r="A181" s="7">
        <f>VLOOKUP(B:B,価格調査!B:AO,1,0)</f>
        <v>2155018157661</v>
      </c>
      <c r="B181" s="7">
        <v>2155018157661</v>
      </c>
      <c r="C181" s="7">
        <v>4985009709085</v>
      </c>
      <c r="D181" s="8" t="s">
        <v>3671</v>
      </c>
      <c r="E181" s="8" t="s">
        <v>18</v>
      </c>
      <c r="F181" s="8" t="s">
        <v>970</v>
      </c>
      <c r="G181" s="8" t="s">
        <v>89</v>
      </c>
      <c r="H181" s="8">
        <v>39100</v>
      </c>
      <c r="I181" s="8">
        <v>18770</v>
      </c>
      <c r="J181" s="8">
        <v>17</v>
      </c>
      <c r="K181" s="8">
        <v>3</v>
      </c>
    </row>
    <row r="182" spans="1:11">
      <c r="A182" s="7">
        <f>VLOOKUP(B:B,価格調査!B:AO,1,0)</f>
        <v>2255018157668</v>
      </c>
      <c r="B182" s="7">
        <v>2255018157668</v>
      </c>
      <c r="C182" s="7">
        <v>4985009709092</v>
      </c>
      <c r="D182" s="8" t="s">
        <v>3672</v>
      </c>
      <c r="E182" s="8" t="s">
        <v>18</v>
      </c>
      <c r="F182" s="8" t="s">
        <v>971</v>
      </c>
      <c r="G182" s="8" t="s">
        <v>80</v>
      </c>
      <c r="H182" s="8">
        <v>41300</v>
      </c>
      <c r="I182" s="8">
        <v>19830</v>
      </c>
      <c r="J182" s="8">
        <v>41</v>
      </c>
      <c r="K182" s="8">
        <v>20</v>
      </c>
    </row>
    <row r="183" spans="1:11">
      <c r="A183" s="7">
        <f>VLOOKUP(B:B,価格調査!B:AO,1,0)</f>
        <v>2555518157664</v>
      </c>
      <c r="B183" s="7">
        <v>2555518157664</v>
      </c>
      <c r="C183" s="7">
        <v>4985009709122</v>
      </c>
      <c r="D183" s="8" t="s">
        <v>3673</v>
      </c>
      <c r="E183" s="8" t="s">
        <v>18</v>
      </c>
      <c r="F183" s="8" t="s">
        <v>1298</v>
      </c>
      <c r="G183" s="8" t="s">
        <v>1299</v>
      </c>
      <c r="H183" s="8">
        <v>47300</v>
      </c>
      <c r="I183" s="8">
        <v>22710</v>
      </c>
      <c r="J183" s="8">
        <v>4</v>
      </c>
      <c r="K183" s="8">
        <v>8</v>
      </c>
    </row>
    <row r="184" spans="1:11">
      <c r="A184" s="7">
        <f>VLOOKUP(B:B,価格調査!B:AO,1,0)</f>
        <v>2656018157663</v>
      </c>
      <c r="B184" s="7">
        <v>2656018157663</v>
      </c>
      <c r="C184" s="7">
        <v>4985009709146</v>
      </c>
      <c r="D184" s="8" t="s">
        <v>3674</v>
      </c>
      <c r="E184" s="8" t="s">
        <v>18</v>
      </c>
      <c r="F184" s="8" t="s">
        <v>985</v>
      </c>
      <c r="G184" s="8" t="s">
        <v>90</v>
      </c>
      <c r="H184" s="8">
        <v>46100</v>
      </c>
      <c r="I184" s="8">
        <v>22130</v>
      </c>
      <c r="J184" s="8">
        <v>4</v>
      </c>
      <c r="K184" s="8">
        <v>4</v>
      </c>
    </row>
    <row r="185" spans="1:11">
      <c r="A185" s="7">
        <f>VLOOKUP(B:B,価格調査!B:AO,1,0)</f>
        <v>2255519157662</v>
      </c>
      <c r="B185" s="7">
        <v>2255519157662</v>
      </c>
      <c r="C185" s="7">
        <v>4985009709160</v>
      </c>
      <c r="D185" s="8" t="s">
        <v>3675</v>
      </c>
      <c r="E185" s="8" t="s">
        <v>18</v>
      </c>
      <c r="F185" s="8" t="s">
        <v>975</v>
      </c>
      <c r="G185" s="8" t="s">
        <v>78</v>
      </c>
      <c r="H185" s="8">
        <v>45700</v>
      </c>
      <c r="I185" s="8">
        <v>21940</v>
      </c>
      <c r="J185" s="8">
        <v>12</v>
      </c>
      <c r="K185" s="8">
        <v>8</v>
      </c>
    </row>
    <row r="186" spans="1:11">
      <c r="A186" s="7">
        <f>VLOOKUP(B:B,価格調査!B:AO,1,0)</f>
        <v>2355519157669</v>
      </c>
      <c r="B186" s="7">
        <v>2355519157669</v>
      </c>
      <c r="C186" s="7">
        <v>4985009709184</v>
      </c>
      <c r="D186" s="8" t="s">
        <v>3676</v>
      </c>
      <c r="E186" s="8" t="s">
        <v>18</v>
      </c>
      <c r="F186" s="8" t="s">
        <v>979</v>
      </c>
      <c r="G186" s="8" t="s">
        <v>91</v>
      </c>
      <c r="H186" s="8">
        <v>48700</v>
      </c>
      <c r="I186" s="8">
        <v>23380</v>
      </c>
      <c r="J186" s="8">
        <v>14</v>
      </c>
      <c r="K186" s="8">
        <v>12</v>
      </c>
    </row>
    <row r="187" spans="1:11">
      <c r="A187" s="7">
        <f>VLOOKUP(B:B,価格調査!B:AO,1,0)</f>
        <v>2454520157665</v>
      </c>
      <c r="B187" s="7">
        <v>2454520157665</v>
      </c>
      <c r="C187" s="7">
        <v>4985009709269</v>
      </c>
      <c r="D187" s="8" t="s">
        <v>3677</v>
      </c>
      <c r="E187" s="8" t="s">
        <v>18</v>
      </c>
      <c r="F187" s="8" t="s">
        <v>981</v>
      </c>
      <c r="G187" s="8" t="s">
        <v>92</v>
      </c>
      <c r="H187" s="8">
        <v>63500</v>
      </c>
      <c r="I187" s="8">
        <v>30480</v>
      </c>
      <c r="J187" s="8">
        <v>0</v>
      </c>
      <c r="K187" s="8">
        <v>12</v>
      </c>
    </row>
    <row r="188" spans="1:11">
      <c r="A188" s="7">
        <f>VLOOKUP(B:B,価格調査!B:AO,1,0)</f>
        <v>2554520157662</v>
      </c>
      <c r="B188" s="7">
        <v>2554520157662</v>
      </c>
      <c r="C188" s="7">
        <v>4985009709276</v>
      </c>
      <c r="D188" s="8" t="s">
        <v>3678</v>
      </c>
      <c r="E188" s="8" t="s">
        <v>18</v>
      </c>
      <c r="F188" s="8" t="s">
        <v>983</v>
      </c>
      <c r="G188" s="8" t="s">
        <v>93</v>
      </c>
      <c r="H188" s="8">
        <v>64600</v>
      </c>
      <c r="I188" s="8">
        <v>31010</v>
      </c>
      <c r="J188" s="8">
        <v>20</v>
      </c>
      <c r="K188" s="8">
        <v>0</v>
      </c>
    </row>
    <row r="189" spans="1:11">
      <c r="A189" s="7">
        <f>VLOOKUP(B:B,価格調査!B:AO,1,0)</f>
        <v>2754020157661</v>
      </c>
      <c r="B189" s="7">
        <v>2754020157661</v>
      </c>
      <c r="C189" s="7">
        <v>4985009709313</v>
      </c>
      <c r="D189" s="8" t="s">
        <v>3679</v>
      </c>
      <c r="E189" s="8" t="s">
        <v>18</v>
      </c>
      <c r="F189" s="8" t="s">
        <v>989</v>
      </c>
      <c r="G189" s="8" t="s">
        <v>94</v>
      </c>
      <c r="H189" s="8">
        <v>75800</v>
      </c>
      <c r="I189" s="8">
        <v>36390</v>
      </c>
      <c r="J189" s="8">
        <v>0</v>
      </c>
      <c r="K189" s="8">
        <v>8</v>
      </c>
    </row>
    <row r="190" spans="1:11">
      <c r="A190" s="7">
        <f>VLOOKUP(B:B,価格調査!B:AO,1,0)</f>
        <v>2157015158016</v>
      </c>
      <c r="B190" s="7">
        <v>2157015158016</v>
      </c>
      <c r="C190" s="7">
        <v>4985009716175</v>
      </c>
      <c r="D190" s="8" t="s">
        <v>3680</v>
      </c>
      <c r="E190" s="8" t="s">
        <v>1300</v>
      </c>
      <c r="F190" s="8" t="s">
        <v>1301</v>
      </c>
      <c r="G190" s="8" t="s">
        <v>1302</v>
      </c>
      <c r="H190" s="8">
        <v>29000</v>
      </c>
      <c r="I190" s="8">
        <v>13920</v>
      </c>
      <c r="J190" s="8">
        <v>16</v>
      </c>
      <c r="K190" s="8">
        <v>0</v>
      </c>
    </row>
    <row r="191" spans="1:11">
      <c r="A191" s="7">
        <f>VLOOKUP(B:B,価格調査!B:AO,1,0)</f>
        <v>1856015157708</v>
      </c>
      <c r="B191" s="7">
        <v>1856015157708</v>
      </c>
      <c r="C191" s="7">
        <v>4985009753460</v>
      </c>
      <c r="D191" s="8" t="s">
        <v>3681</v>
      </c>
      <c r="E191" s="8" t="s">
        <v>0</v>
      </c>
      <c r="F191" s="8" t="s">
        <v>935</v>
      </c>
      <c r="G191" s="8" t="s">
        <v>81</v>
      </c>
      <c r="H191" s="8">
        <v>21600</v>
      </c>
      <c r="I191" s="8">
        <v>10370</v>
      </c>
      <c r="J191" s="8">
        <v>57</v>
      </c>
      <c r="K191" s="8">
        <v>30</v>
      </c>
    </row>
    <row r="192" spans="1:11">
      <c r="A192" s="7">
        <f>VLOOKUP(B:B,価格調査!B:AO,1,0)</f>
        <v>1756515157706</v>
      </c>
      <c r="B192" s="7">
        <v>1756515157706</v>
      </c>
      <c r="C192" s="7">
        <v>4985009753552</v>
      </c>
      <c r="D192" s="8" t="s">
        <v>3682</v>
      </c>
      <c r="E192" s="8" t="s">
        <v>0</v>
      </c>
      <c r="F192" s="8" t="s">
        <v>893</v>
      </c>
      <c r="G192" s="8" t="s">
        <v>95</v>
      </c>
      <c r="H192" s="8">
        <v>17300</v>
      </c>
      <c r="I192" s="8">
        <v>8310</v>
      </c>
      <c r="J192" s="8">
        <v>47</v>
      </c>
      <c r="K192" s="8">
        <v>18</v>
      </c>
    </row>
    <row r="193" spans="1:11">
      <c r="A193" s="7">
        <f>VLOOKUP(B:B,価格調査!B:AO,1,0)</f>
        <v>1856515157703</v>
      </c>
      <c r="B193" s="7">
        <v>1856515157703</v>
      </c>
      <c r="C193" s="7">
        <v>4985009753569</v>
      </c>
      <c r="D193" s="8" t="s">
        <v>3683</v>
      </c>
      <c r="E193" s="8" t="s">
        <v>0</v>
      </c>
      <c r="F193" s="8" t="s">
        <v>955</v>
      </c>
      <c r="G193" s="8" t="s">
        <v>42</v>
      </c>
      <c r="H193" s="8">
        <v>19400</v>
      </c>
      <c r="I193" s="8">
        <v>9320</v>
      </c>
      <c r="J193" s="8">
        <v>61</v>
      </c>
      <c r="K193" s="8">
        <v>32</v>
      </c>
    </row>
    <row r="194" spans="1:11">
      <c r="A194" s="7">
        <f>VLOOKUP(B:B,価格調査!B:AO,1,0)</f>
        <v>1956515157700</v>
      </c>
      <c r="B194" s="7">
        <v>1956515157700</v>
      </c>
      <c r="C194" s="7">
        <v>4985009753576</v>
      </c>
      <c r="D194" s="8" t="s">
        <v>3684</v>
      </c>
      <c r="E194" s="8" t="s">
        <v>0</v>
      </c>
      <c r="F194" s="8" t="s">
        <v>1002</v>
      </c>
      <c r="G194" s="8" t="s">
        <v>43</v>
      </c>
      <c r="H194" s="8">
        <v>20800</v>
      </c>
      <c r="I194" s="8">
        <v>9990</v>
      </c>
      <c r="J194" s="8">
        <v>42</v>
      </c>
      <c r="K194" s="8">
        <v>16</v>
      </c>
    </row>
    <row r="195" spans="1:11">
      <c r="A195" s="7">
        <f>VLOOKUP(B:B,価格調査!B:AO,1,0)</f>
        <v>2154516157708</v>
      </c>
      <c r="B195" s="7">
        <v>2154516157708</v>
      </c>
      <c r="C195" s="7">
        <v>4985009753170</v>
      </c>
      <c r="D195" s="8" t="s">
        <v>3685</v>
      </c>
      <c r="E195" s="8" t="s">
        <v>0</v>
      </c>
      <c r="F195" s="8" t="s">
        <v>908</v>
      </c>
      <c r="G195" s="8" t="s">
        <v>96</v>
      </c>
      <c r="H195" s="8">
        <v>33300</v>
      </c>
      <c r="I195" s="8">
        <v>15990</v>
      </c>
      <c r="J195" s="8">
        <v>0</v>
      </c>
      <c r="K195" s="8">
        <v>20</v>
      </c>
    </row>
    <row r="196" spans="1:11">
      <c r="A196" s="7">
        <f>VLOOKUP(B:B,価格調査!B:AO,1,0)</f>
        <v>1955016157707</v>
      </c>
      <c r="B196" s="7">
        <v>1955016157707</v>
      </c>
      <c r="C196" s="7">
        <v>4985009753286</v>
      </c>
      <c r="D196" s="8" t="s">
        <v>3686</v>
      </c>
      <c r="E196" s="8" t="s">
        <v>0</v>
      </c>
      <c r="F196" s="8" t="s">
        <v>973</v>
      </c>
      <c r="G196" s="8" t="s">
        <v>97</v>
      </c>
      <c r="H196" s="8">
        <v>26300</v>
      </c>
      <c r="I196" s="8">
        <v>12630</v>
      </c>
      <c r="J196" s="8">
        <v>12</v>
      </c>
      <c r="K196" s="8">
        <v>0</v>
      </c>
    </row>
    <row r="197" spans="1:11">
      <c r="A197" s="7">
        <f>VLOOKUP(B:B,価格調査!B:AO,1,0)</f>
        <v>1855516157705</v>
      </c>
      <c r="B197" s="7">
        <v>1855516157705</v>
      </c>
      <c r="C197" s="7">
        <v>4985009753361</v>
      </c>
      <c r="D197" s="8" t="s">
        <v>3687</v>
      </c>
      <c r="E197" s="8" t="s">
        <v>0</v>
      </c>
      <c r="F197" s="8" t="s">
        <v>913</v>
      </c>
      <c r="G197" s="8" t="s">
        <v>98</v>
      </c>
      <c r="H197" s="8">
        <v>24000</v>
      </c>
      <c r="I197" s="8">
        <v>11520</v>
      </c>
      <c r="J197" s="8">
        <v>20</v>
      </c>
      <c r="K197" s="8">
        <v>0</v>
      </c>
    </row>
    <row r="198" spans="1:11">
      <c r="A198" s="7">
        <f>VLOOKUP(B:B,価格調査!B:AO,1,0)</f>
        <v>1955516157702</v>
      </c>
      <c r="B198" s="7">
        <v>1955516157702</v>
      </c>
      <c r="C198" s="7">
        <v>4985009753378</v>
      </c>
      <c r="D198" s="8" t="s">
        <v>3688</v>
      </c>
      <c r="E198" s="8" t="s">
        <v>0</v>
      </c>
      <c r="F198" s="8" t="s">
        <v>992</v>
      </c>
      <c r="G198" s="8" t="s">
        <v>44</v>
      </c>
      <c r="H198" s="8">
        <v>25100</v>
      </c>
      <c r="I198" s="8">
        <v>12050</v>
      </c>
      <c r="J198" s="8">
        <v>45</v>
      </c>
      <c r="K198" s="8">
        <v>18</v>
      </c>
    </row>
    <row r="199" spans="1:11">
      <c r="A199" s="7">
        <f>VLOOKUP(B:B,価格調査!B:AO,1,0)</f>
        <v>2055516157708</v>
      </c>
      <c r="B199" s="7">
        <v>2055516157708</v>
      </c>
      <c r="C199" s="7">
        <v>4985009753385</v>
      </c>
      <c r="D199" s="8" t="s">
        <v>3689</v>
      </c>
      <c r="E199" s="8" t="s">
        <v>0</v>
      </c>
      <c r="F199" s="8" t="s">
        <v>682</v>
      </c>
      <c r="G199" s="8" t="s">
        <v>35</v>
      </c>
      <c r="H199" s="8">
        <v>28800</v>
      </c>
      <c r="I199" s="8">
        <v>13830</v>
      </c>
      <c r="J199" s="8">
        <v>14</v>
      </c>
      <c r="K199" s="8">
        <v>38</v>
      </c>
    </row>
    <row r="200" spans="1:11">
      <c r="A200" s="7">
        <f>VLOOKUP(B:B,価格調査!B:AO,1,0)</f>
        <v>2155516157705</v>
      </c>
      <c r="B200" s="7">
        <v>2155516157705</v>
      </c>
      <c r="C200" s="7">
        <v>4985009753392</v>
      </c>
      <c r="D200" s="8" t="s">
        <v>3690</v>
      </c>
      <c r="E200" s="8" t="s">
        <v>0</v>
      </c>
      <c r="F200" s="8" t="s">
        <v>915</v>
      </c>
      <c r="G200" s="8" t="s">
        <v>82</v>
      </c>
      <c r="H200" s="8">
        <v>30400</v>
      </c>
      <c r="I200" s="8">
        <v>14600</v>
      </c>
      <c r="J200" s="8">
        <v>0</v>
      </c>
      <c r="K200" s="8">
        <v>4</v>
      </c>
    </row>
    <row r="201" spans="1:11">
      <c r="A201" s="7">
        <f>VLOOKUP(B:B,価格調査!B:AO,1,0)</f>
        <v>2255516157702</v>
      </c>
      <c r="B201" s="7">
        <v>2255516157702</v>
      </c>
      <c r="C201" s="7">
        <v>4985009753408</v>
      </c>
      <c r="D201" s="8" t="s">
        <v>3691</v>
      </c>
      <c r="E201" s="8" t="s">
        <v>0</v>
      </c>
      <c r="F201" s="8" t="s">
        <v>933</v>
      </c>
      <c r="G201" s="8" t="s">
        <v>45</v>
      </c>
      <c r="H201" s="8">
        <v>31900</v>
      </c>
      <c r="I201" s="8">
        <v>15320</v>
      </c>
      <c r="J201" s="8">
        <v>4</v>
      </c>
      <c r="K201" s="8">
        <v>13</v>
      </c>
    </row>
    <row r="202" spans="1:11">
      <c r="A202" s="7">
        <f>VLOOKUP(B:B,価格調査!B:AO,1,0)</f>
        <v>1956016157704</v>
      </c>
      <c r="B202" s="7">
        <v>1956016157704</v>
      </c>
      <c r="C202" s="7">
        <v>4985009753491</v>
      </c>
      <c r="D202" s="8" t="s">
        <v>3692</v>
      </c>
      <c r="E202" s="8" t="s">
        <v>0</v>
      </c>
      <c r="F202" s="8" t="s">
        <v>1003</v>
      </c>
      <c r="G202" s="8" t="s">
        <v>46</v>
      </c>
      <c r="H202" s="8">
        <v>24100</v>
      </c>
      <c r="I202" s="8">
        <v>11570</v>
      </c>
      <c r="J202" s="8">
        <v>19</v>
      </c>
      <c r="K202" s="8">
        <v>7</v>
      </c>
    </row>
    <row r="203" spans="1:11">
      <c r="A203" s="7">
        <f>VLOOKUP(B:B,価格調査!B:AO,1,0)</f>
        <v>2056016157700</v>
      </c>
      <c r="B203" s="7">
        <v>2056016157700</v>
      </c>
      <c r="C203" s="7">
        <v>4985009753507</v>
      </c>
      <c r="D203" s="8" t="s">
        <v>3693</v>
      </c>
      <c r="E203" s="8" t="s">
        <v>0</v>
      </c>
      <c r="F203" s="8" t="s">
        <v>906</v>
      </c>
      <c r="G203" s="8" t="s">
        <v>47</v>
      </c>
      <c r="H203" s="8">
        <v>25000</v>
      </c>
      <c r="I203" s="8">
        <v>12000</v>
      </c>
      <c r="J203" s="8">
        <v>51</v>
      </c>
      <c r="K203" s="8">
        <v>6</v>
      </c>
    </row>
    <row r="204" spans="1:11">
      <c r="A204" s="7">
        <f>VLOOKUP(B:B,価格調査!B:AO,1,0)</f>
        <v>2156016157707</v>
      </c>
      <c r="B204" s="7">
        <v>2156016157707</v>
      </c>
      <c r="C204" s="7">
        <v>4985009753514</v>
      </c>
      <c r="D204" s="8" t="s">
        <v>3694</v>
      </c>
      <c r="E204" s="8" t="s">
        <v>0</v>
      </c>
      <c r="F204" s="8" t="s">
        <v>919</v>
      </c>
      <c r="G204" s="8" t="s">
        <v>48</v>
      </c>
      <c r="H204" s="8">
        <v>26300</v>
      </c>
      <c r="I204" s="8">
        <v>12630</v>
      </c>
      <c r="J204" s="8">
        <v>6</v>
      </c>
      <c r="K204" s="8">
        <v>34</v>
      </c>
    </row>
    <row r="205" spans="1:11">
      <c r="A205" s="7">
        <f>VLOOKUP(B:B,価格調査!B:AO,1,0)</f>
        <v>1956516157709</v>
      </c>
      <c r="B205" s="7">
        <v>1956516157709</v>
      </c>
      <c r="C205" s="7">
        <v>4985009753613</v>
      </c>
      <c r="D205" s="8" t="s">
        <v>3695</v>
      </c>
      <c r="E205" s="8" t="s">
        <v>0</v>
      </c>
      <c r="F205" s="8" t="s">
        <v>895</v>
      </c>
      <c r="G205" s="8" t="s">
        <v>99</v>
      </c>
      <c r="H205" s="8">
        <v>24000</v>
      </c>
      <c r="I205" s="8">
        <v>11520</v>
      </c>
      <c r="J205" s="8">
        <v>0</v>
      </c>
      <c r="K205" s="8">
        <v>11</v>
      </c>
    </row>
    <row r="206" spans="1:11">
      <c r="A206" s="7">
        <f>VLOOKUP(B:B,価格調査!B:AO,1,0)</f>
        <v>2156516157702</v>
      </c>
      <c r="B206" s="7">
        <v>2156516157702</v>
      </c>
      <c r="C206" s="7">
        <v>4985009753644</v>
      </c>
      <c r="D206" s="8" t="s">
        <v>3696</v>
      </c>
      <c r="E206" s="8" t="s">
        <v>0</v>
      </c>
      <c r="F206" s="8" t="s">
        <v>923</v>
      </c>
      <c r="G206" s="8" t="s">
        <v>73</v>
      </c>
      <c r="H206" s="8">
        <v>26000</v>
      </c>
      <c r="I206" s="8">
        <v>12480</v>
      </c>
      <c r="J206" s="8">
        <v>16</v>
      </c>
      <c r="K206" s="8">
        <v>40</v>
      </c>
    </row>
    <row r="207" spans="1:11">
      <c r="A207" s="7">
        <f>VLOOKUP(B:B,価格調査!B:AO,1,0)</f>
        <v>2054517157700</v>
      </c>
      <c r="B207" s="7">
        <v>2054517157700</v>
      </c>
      <c r="C207" s="7">
        <v>4985009753187</v>
      </c>
      <c r="D207" s="8" t="s">
        <v>3697</v>
      </c>
      <c r="E207" s="8" t="s">
        <v>0</v>
      </c>
      <c r="F207" s="8" t="s">
        <v>897</v>
      </c>
      <c r="G207" s="8" t="s">
        <v>62</v>
      </c>
      <c r="H207" s="8">
        <v>34700</v>
      </c>
      <c r="I207" s="8">
        <v>16660</v>
      </c>
      <c r="J207" s="8">
        <v>18</v>
      </c>
      <c r="K207" s="8">
        <v>30</v>
      </c>
    </row>
    <row r="208" spans="1:11">
      <c r="A208" s="7">
        <f>VLOOKUP(B:B,価格調査!B:AO,1,0)</f>
        <v>2154517157707</v>
      </c>
      <c r="B208" s="7">
        <v>2154517157707</v>
      </c>
      <c r="C208" s="7">
        <v>4985009753194</v>
      </c>
      <c r="D208" s="8" t="s">
        <v>3698</v>
      </c>
      <c r="E208" s="8" t="s">
        <v>0</v>
      </c>
      <c r="F208" s="8" t="s">
        <v>1304</v>
      </c>
      <c r="G208" s="8" t="s">
        <v>36</v>
      </c>
      <c r="H208" s="8">
        <v>36800</v>
      </c>
      <c r="I208" s="8">
        <v>17670</v>
      </c>
      <c r="J208" s="8">
        <v>10</v>
      </c>
      <c r="K208" s="8">
        <v>24</v>
      </c>
    </row>
    <row r="209" spans="1:11">
      <c r="A209" s="7">
        <f>VLOOKUP(B:B,価格調査!B:AO,1,0)</f>
        <v>2254517157704</v>
      </c>
      <c r="B209" s="7">
        <v>2254517157704</v>
      </c>
      <c r="C209" s="7">
        <v>4985009753200</v>
      </c>
      <c r="D209" s="8" t="s">
        <v>3699</v>
      </c>
      <c r="E209" s="8" t="s">
        <v>0</v>
      </c>
      <c r="F209" s="8" t="s">
        <v>927</v>
      </c>
      <c r="G209" s="8" t="s">
        <v>37</v>
      </c>
      <c r="H209" s="8">
        <v>38100</v>
      </c>
      <c r="I209" s="8">
        <v>18290</v>
      </c>
      <c r="J209" s="8">
        <v>12</v>
      </c>
      <c r="K209" s="8">
        <v>42</v>
      </c>
    </row>
    <row r="210" spans="1:11">
      <c r="A210" s="7">
        <f>VLOOKUP(B:B,価格調査!B:AO,1,0)</f>
        <v>2354517157701</v>
      </c>
      <c r="B210" s="7">
        <v>2354517157701</v>
      </c>
      <c r="C210" s="7">
        <v>4985009753217</v>
      </c>
      <c r="D210" s="8" t="s">
        <v>3700</v>
      </c>
      <c r="E210" s="8" t="s">
        <v>0</v>
      </c>
      <c r="F210" s="8" t="s">
        <v>947</v>
      </c>
      <c r="G210" s="8" t="s">
        <v>63</v>
      </c>
      <c r="H210" s="8">
        <v>42200</v>
      </c>
      <c r="I210" s="8">
        <v>20260</v>
      </c>
      <c r="J210" s="8">
        <v>0</v>
      </c>
      <c r="K210" s="8">
        <v>12</v>
      </c>
    </row>
    <row r="211" spans="1:11">
      <c r="A211" s="7">
        <f>VLOOKUP(B:B,価格調査!B:AO,1,0)</f>
        <v>2055017157702</v>
      </c>
      <c r="B211" s="7">
        <v>2055017157702</v>
      </c>
      <c r="C211" s="7">
        <v>4985009753316</v>
      </c>
      <c r="D211" s="8" t="s">
        <v>3701</v>
      </c>
      <c r="E211" s="8" t="s">
        <v>0</v>
      </c>
      <c r="F211" s="8" t="s">
        <v>899</v>
      </c>
      <c r="G211" s="8" t="s">
        <v>64</v>
      </c>
      <c r="H211" s="8">
        <v>33100</v>
      </c>
      <c r="I211" s="8">
        <v>15890</v>
      </c>
      <c r="J211" s="8">
        <v>21</v>
      </c>
      <c r="K211" s="8">
        <v>5</v>
      </c>
    </row>
    <row r="212" spans="1:11">
      <c r="A212" s="7">
        <f>VLOOKUP(B:B,価格調査!B:AO,1,0)</f>
        <v>2155017157709</v>
      </c>
      <c r="B212" s="7">
        <v>2155017157709</v>
      </c>
      <c r="C212" s="7">
        <v>4985009753323</v>
      </c>
      <c r="D212" s="8" t="s">
        <v>3702</v>
      </c>
      <c r="E212" s="8" t="s">
        <v>0</v>
      </c>
      <c r="F212" s="8" t="s">
        <v>814</v>
      </c>
      <c r="G212" s="8" t="s">
        <v>39</v>
      </c>
      <c r="H212" s="8">
        <v>36700</v>
      </c>
      <c r="I212" s="8">
        <v>17620</v>
      </c>
      <c r="J212" s="8">
        <v>28</v>
      </c>
      <c r="K212" s="8">
        <v>26</v>
      </c>
    </row>
    <row r="213" spans="1:11">
      <c r="A213" s="7">
        <f>VLOOKUP(B:B,価格調査!B:AO,1,0)</f>
        <v>2255017157706</v>
      </c>
      <c r="B213" s="7">
        <v>2255017157706</v>
      </c>
      <c r="C213" s="7">
        <v>4985009753330</v>
      </c>
      <c r="D213" s="8" t="s">
        <v>3703</v>
      </c>
      <c r="E213" s="8" t="s">
        <v>0</v>
      </c>
      <c r="F213" s="8" t="s">
        <v>931</v>
      </c>
      <c r="G213" s="8" t="s">
        <v>32</v>
      </c>
      <c r="H213" s="8">
        <v>37300</v>
      </c>
      <c r="I213" s="8">
        <v>17910</v>
      </c>
      <c r="J213" s="8">
        <v>13</v>
      </c>
      <c r="K213" s="8">
        <v>37</v>
      </c>
    </row>
    <row r="214" spans="1:11">
      <c r="A214" s="7">
        <f>VLOOKUP(B:B,価格調査!B:AO,1,0)</f>
        <v>2055517157707</v>
      </c>
      <c r="B214" s="7">
        <v>2055517157707</v>
      </c>
      <c r="C214" s="7">
        <v>4985009753415</v>
      </c>
      <c r="D214" s="8" t="s">
        <v>3704</v>
      </c>
      <c r="E214" s="8" t="s">
        <v>0</v>
      </c>
      <c r="F214" s="8" t="s">
        <v>904</v>
      </c>
      <c r="G214" s="8" t="s">
        <v>65</v>
      </c>
      <c r="H214" s="8">
        <v>31000</v>
      </c>
      <c r="I214" s="8">
        <v>14880</v>
      </c>
      <c r="J214" s="8">
        <v>45</v>
      </c>
      <c r="K214" s="8">
        <v>12</v>
      </c>
    </row>
    <row r="215" spans="1:11">
      <c r="A215" s="7">
        <f>VLOOKUP(B:B,価格調査!B:AO,1,0)</f>
        <v>2155517157704</v>
      </c>
      <c r="B215" s="7">
        <v>2155517157704</v>
      </c>
      <c r="C215" s="7">
        <v>4985009753422</v>
      </c>
      <c r="D215" s="8" t="s">
        <v>3705</v>
      </c>
      <c r="E215" s="8" t="s">
        <v>0</v>
      </c>
      <c r="F215" s="8" t="s">
        <v>917</v>
      </c>
      <c r="G215" s="8" t="s">
        <v>66</v>
      </c>
      <c r="H215" s="8">
        <v>32000</v>
      </c>
      <c r="I215" s="8">
        <v>15360</v>
      </c>
      <c r="J215" s="8">
        <v>52</v>
      </c>
      <c r="K215" s="8">
        <v>12</v>
      </c>
    </row>
    <row r="216" spans="1:11">
      <c r="A216" s="7">
        <f>VLOOKUP(B:B,価格調査!B:AO,1,0)</f>
        <v>2255517157701</v>
      </c>
      <c r="B216" s="7">
        <v>2255517157701</v>
      </c>
      <c r="C216" s="7">
        <v>4985009753439</v>
      </c>
      <c r="D216" s="8" t="s">
        <v>3706</v>
      </c>
      <c r="E216" s="8" t="s">
        <v>0</v>
      </c>
      <c r="F216" s="8" t="s">
        <v>937</v>
      </c>
      <c r="G216" s="8" t="s">
        <v>52</v>
      </c>
      <c r="H216" s="8">
        <v>36500</v>
      </c>
      <c r="I216" s="8">
        <v>17520</v>
      </c>
      <c r="J216" s="8">
        <v>22</v>
      </c>
      <c r="K216" s="8">
        <v>2</v>
      </c>
    </row>
    <row r="217" spans="1:11">
      <c r="A217" s="7">
        <f>VLOOKUP(B:B,価格調査!B:AO,1,0)</f>
        <v>2355517157708</v>
      </c>
      <c r="B217" s="7">
        <v>2355517157708</v>
      </c>
      <c r="C217" s="7">
        <v>4985009753446</v>
      </c>
      <c r="D217" s="8" t="s">
        <v>3707</v>
      </c>
      <c r="E217" s="8" t="s">
        <v>0</v>
      </c>
      <c r="F217" s="8" t="s">
        <v>957</v>
      </c>
      <c r="G217" s="8" t="s">
        <v>55</v>
      </c>
      <c r="H217" s="8">
        <v>37100</v>
      </c>
      <c r="I217" s="8">
        <v>17810</v>
      </c>
      <c r="J217" s="8">
        <v>4</v>
      </c>
      <c r="K217" s="8">
        <v>4</v>
      </c>
    </row>
    <row r="218" spans="1:11">
      <c r="A218" s="7">
        <f>VLOOKUP(B:B,価格調査!B:AO,1,0)</f>
        <v>2156017157706</v>
      </c>
      <c r="B218" s="7">
        <v>2156017157706</v>
      </c>
      <c r="C218" s="7">
        <v>4985009753538</v>
      </c>
      <c r="D218" s="8" t="s">
        <v>3708</v>
      </c>
      <c r="E218" s="8" t="s">
        <v>0</v>
      </c>
      <c r="F218" s="8" t="s">
        <v>921</v>
      </c>
      <c r="G218" s="8" t="s">
        <v>67</v>
      </c>
      <c r="H218" s="8">
        <v>28600</v>
      </c>
      <c r="I218" s="8">
        <v>13730</v>
      </c>
      <c r="J218" s="8">
        <v>28</v>
      </c>
      <c r="K218" s="8">
        <v>20</v>
      </c>
    </row>
    <row r="219" spans="1:11">
      <c r="A219" s="7">
        <f>VLOOKUP(B:B,価格調査!B:AO,1,0)</f>
        <v>2256017157703</v>
      </c>
      <c r="B219" s="7">
        <v>2256017157703</v>
      </c>
      <c r="C219" s="7">
        <v>4985009753545</v>
      </c>
      <c r="D219" s="8" t="s">
        <v>3709</v>
      </c>
      <c r="E219" s="8" t="s">
        <v>0</v>
      </c>
      <c r="F219" s="8" t="s">
        <v>940</v>
      </c>
      <c r="G219" s="8" t="s">
        <v>68</v>
      </c>
      <c r="H219" s="8">
        <v>30200</v>
      </c>
      <c r="I219" s="8">
        <v>14500</v>
      </c>
      <c r="J219" s="8">
        <v>29</v>
      </c>
      <c r="K219" s="8">
        <v>12</v>
      </c>
    </row>
    <row r="220" spans="1:11">
      <c r="A220" s="7">
        <f>VLOOKUP(B:B,価格調査!B:AO,1,0)</f>
        <v>2155518157703</v>
      </c>
      <c r="B220" s="7">
        <v>2155518157703</v>
      </c>
      <c r="C220" s="7">
        <v>4985009753828</v>
      </c>
      <c r="D220" s="8" t="s">
        <v>3710</v>
      </c>
      <c r="E220" s="8" t="s">
        <v>0</v>
      </c>
      <c r="F220" s="8" t="s">
        <v>1052</v>
      </c>
      <c r="G220" s="8" t="s">
        <v>70</v>
      </c>
      <c r="H220" s="8">
        <v>34900</v>
      </c>
      <c r="I220" s="8">
        <v>16760</v>
      </c>
      <c r="J220" s="8">
        <v>4</v>
      </c>
      <c r="K220" s="8">
        <v>11</v>
      </c>
    </row>
    <row r="221" spans="1:11">
      <c r="A221" s="7">
        <f>VLOOKUP(B:B,価格調査!B:AO,1,0)</f>
        <v>2254018157708</v>
      </c>
      <c r="B221" s="7">
        <v>2254018157708</v>
      </c>
      <c r="C221" s="7">
        <v>4985009753095</v>
      </c>
      <c r="D221" s="8" t="s">
        <v>3711</v>
      </c>
      <c r="E221" s="8" t="s">
        <v>0</v>
      </c>
      <c r="F221" s="8" t="s">
        <v>1305</v>
      </c>
      <c r="G221" s="8" t="s">
        <v>38</v>
      </c>
      <c r="H221" s="8">
        <v>43400</v>
      </c>
      <c r="I221" s="8">
        <v>20840</v>
      </c>
      <c r="J221" s="8">
        <v>8</v>
      </c>
      <c r="K221" s="8">
        <v>12</v>
      </c>
    </row>
    <row r="222" spans="1:11">
      <c r="A222" s="7">
        <f>VLOOKUP(B:B,価格調査!B:AO,1,0)</f>
        <v>2354018157705</v>
      </c>
      <c r="B222" s="7">
        <v>2354018157705</v>
      </c>
      <c r="C222" s="7">
        <v>4985009753101</v>
      </c>
      <c r="D222" s="8" t="s">
        <v>3712</v>
      </c>
      <c r="E222" s="8" t="s">
        <v>0</v>
      </c>
      <c r="F222" s="8" t="s">
        <v>944</v>
      </c>
      <c r="G222" s="8" t="s">
        <v>34</v>
      </c>
      <c r="H222" s="8">
        <v>45700</v>
      </c>
      <c r="I222" s="8">
        <v>21940</v>
      </c>
      <c r="J222" s="8">
        <v>0</v>
      </c>
      <c r="K222" s="8">
        <v>26</v>
      </c>
    </row>
    <row r="223" spans="1:11">
      <c r="A223" s="7">
        <f>VLOOKUP(B:B,価格調査!B:AO,1,0)</f>
        <v>2454018157702</v>
      </c>
      <c r="B223" s="7">
        <v>2454018157702</v>
      </c>
      <c r="C223" s="7">
        <v>4985009753118</v>
      </c>
      <c r="D223" s="8" t="s">
        <v>3713</v>
      </c>
      <c r="E223" s="8" t="s">
        <v>0</v>
      </c>
      <c r="F223" s="8" t="s">
        <v>1306</v>
      </c>
      <c r="G223" s="8" t="s">
        <v>83</v>
      </c>
      <c r="H223" s="8">
        <v>53400</v>
      </c>
      <c r="I223" s="8">
        <v>25640</v>
      </c>
      <c r="J223" s="8">
        <v>8</v>
      </c>
      <c r="K223" s="8">
        <v>35</v>
      </c>
    </row>
    <row r="224" spans="1:11">
      <c r="A224" s="7">
        <f>VLOOKUP(B:B,価格調査!B:AO,1,0)</f>
        <v>2254518157703</v>
      </c>
      <c r="B224" s="7">
        <v>2254518157703</v>
      </c>
      <c r="C224" s="7">
        <v>4985009753231</v>
      </c>
      <c r="D224" s="8" t="s">
        <v>3714</v>
      </c>
      <c r="E224" s="8" t="s">
        <v>0</v>
      </c>
      <c r="F224" s="8" t="s">
        <v>929</v>
      </c>
      <c r="G224" s="8" t="s">
        <v>40</v>
      </c>
      <c r="H224" s="8">
        <v>41500</v>
      </c>
      <c r="I224" s="8">
        <v>19920</v>
      </c>
      <c r="J224" s="8">
        <v>29</v>
      </c>
      <c r="K224" s="8">
        <v>57</v>
      </c>
    </row>
    <row r="225" spans="1:11">
      <c r="A225" s="7">
        <f>VLOOKUP(B:B,価格調査!B:AO,1,0)</f>
        <v>2354518157700</v>
      </c>
      <c r="B225" s="7">
        <v>2354518157700</v>
      </c>
      <c r="C225" s="7">
        <v>4985009753248</v>
      </c>
      <c r="D225" s="8" t="s">
        <v>3715</v>
      </c>
      <c r="E225" s="8" t="s">
        <v>0</v>
      </c>
      <c r="F225" s="8" t="s">
        <v>1307</v>
      </c>
      <c r="G225" s="8" t="s">
        <v>69</v>
      </c>
      <c r="H225" s="8">
        <v>43500</v>
      </c>
      <c r="I225" s="8">
        <v>20880</v>
      </c>
      <c r="J225" s="8">
        <v>34</v>
      </c>
      <c r="K225" s="8">
        <v>2</v>
      </c>
    </row>
    <row r="226" spans="1:11">
      <c r="A226" s="7">
        <f>VLOOKUP(B:B,価格調査!B:AO,1,0)</f>
        <v>2454518157707</v>
      </c>
      <c r="B226" s="7">
        <v>2454518157707</v>
      </c>
      <c r="C226" s="7">
        <v>4985009753255</v>
      </c>
      <c r="D226" s="8" t="s">
        <v>3716</v>
      </c>
      <c r="E226" s="8" t="s">
        <v>0</v>
      </c>
      <c r="F226" s="8" t="s">
        <v>967</v>
      </c>
      <c r="G226" s="8" t="s">
        <v>33</v>
      </c>
      <c r="H226" s="8">
        <v>46700</v>
      </c>
      <c r="I226" s="8">
        <v>22420</v>
      </c>
      <c r="J226" s="8">
        <v>1</v>
      </c>
      <c r="K226" s="8">
        <v>22</v>
      </c>
    </row>
    <row r="227" spans="1:11">
      <c r="A227" s="7">
        <f>VLOOKUP(B:B,価格調査!B:AO,1,0)</f>
        <v>2355018157702</v>
      </c>
      <c r="B227" s="7">
        <v>2355018157702</v>
      </c>
      <c r="C227" s="7">
        <v>4985009753347</v>
      </c>
      <c r="D227" s="8" t="s">
        <v>3717</v>
      </c>
      <c r="E227" s="8" t="s">
        <v>0</v>
      </c>
      <c r="F227" s="8" t="s">
        <v>1308</v>
      </c>
      <c r="G227" s="8" t="s">
        <v>54</v>
      </c>
      <c r="H227" s="8">
        <v>40000</v>
      </c>
      <c r="I227" s="8">
        <v>19200</v>
      </c>
      <c r="J227" s="8">
        <v>8</v>
      </c>
      <c r="K227" s="8">
        <v>44</v>
      </c>
    </row>
    <row r="228" spans="1:11">
      <c r="A228" s="7">
        <f>VLOOKUP(B:B,価格調査!B:AO,1,0)</f>
        <v>2255518157700</v>
      </c>
      <c r="B228" s="7">
        <v>2255518157700</v>
      </c>
      <c r="C228" s="7">
        <v>4985009753835</v>
      </c>
      <c r="D228" s="8" t="s">
        <v>3718</v>
      </c>
      <c r="E228" s="8" t="s">
        <v>0</v>
      </c>
      <c r="F228" s="8" t="s">
        <v>939</v>
      </c>
      <c r="G228" s="8" t="s">
        <v>71</v>
      </c>
      <c r="H228" s="8">
        <v>36200</v>
      </c>
      <c r="I228" s="8">
        <v>17380</v>
      </c>
      <c r="J228" s="8">
        <v>62</v>
      </c>
      <c r="K228" s="8">
        <v>16</v>
      </c>
    </row>
    <row r="229" spans="1:11">
      <c r="A229" s="7">
        <f>VLOOKUP(B:B,価格調査!B:AO,1,0)</f>
        <v>2355518157707</v>
      </c>
      <c r="B229" s="7">
        <v>2355518157707</v>
      </c>
      <c r="C229" s="7">
        <v>4985009753934</v>
      </c>
      <c r="D229" s="8" t="s">
        <v>3719</v>
      </c>
      <c r="E229" s="8" t="s">
        <v>0</v>
      </c>
      <c r="F229" s="8" t="s">
        <v>961</v>
      </c>
      <c r="G229" s="8" t="s">
        <v>72</v>
      </c>
      <c r="H229" s="8">
        <v>38100</v>
      </c>
      <c r="I229" s="8">
        <v>18290</v>
      </c>
      <c r="J229" s="8">
        <v>12</v>
      </c>
      <c r="K229" s="8">
        <v>51</v>
      </c>
    </row>
    <row r="230" spans="1:11">
      <c r="A230" s="7">
        <f>VLOOKUP(B:B,価格調査!B:AO,1,0)</f>
        <v>2256018157702</v>
      </c>
      <c r="B230" s="7">
        <v>2256018157702</v>
      </c>
      <c r="C230" s="7">
        <v>4985009753842</v>
      </c>
      <c r="D230" s="8" t="s">
        <v>3720</v>
      </c>
      <c r="E230" s="8" t="s">
        <v>0</v>
      </c>
      <c r="F230" s="8" t="s">
        <v>942</v>
      </c>
      <c r="G230" s="8" t="s">
        <v>84</v>
      </c>
      <c r="H230" s="8">
        <v>34100</v>
      </c>
      <c r="I230" s="8">
        <v>16370</v>
      </c>
      <c r="J230" s="8">
        <v>12</v>
      </c>
      <c r="K230" s="8">
        <v>4</v>
      </c>
    </row>
    <row r="231" spans="1:11">
      <c r="A231" s="7">
        <f>VLOOKUP(B:B,価格調査!B:AO,1,0)</f>
        <v>2356018157716</v>
      </c>
      <c r="B231" s="7">
        <v>2356018157716</v>
      </c>
      <c r="C231" s="7">
        <v>4985009753668</v>
      </c>
      <c r="D231" s="8" t="s">
        <v>3721</v>
      </c>
      <c r="E231" s="8" t="s">
        <v>0</v>
      </c>
      <c r="F231" s="8" t="s">
        <v>964</v>
      </c>
      <c r="G231" s="8" t="s">
        <v>76</v>
      </c>
      <c r="H231" s="8">
        <v>37900</v>
      </c>
      <c r="I231" s="8">
        <v>18200</v>
      </c>
      <c r="J231" s="8">
        <v>8</v>
      </c>
      <c r="K231" s="8">
        <v>3</v>
      </c>
    </row>
    <row r="232" spans="1:11">
      <c r="A232" s="7">
        <f>VLOOKUP(B:B,価格調査!B:AO,1,0)</f>
        <v>2553519157706</v>
      </c>
      <c r="B232" s="7">
        <v>2553519157706</v>
      </c>
      <c r="C232" s="7">
        <v>4985009753064</v>
      </c>
      <c r="D232" s="8" t="s">
        <v>3722</v>
      </c>
      <c r="E232" s="8" t="s">
        <v>0</v>
      </c>
      <c r="F232" s="8" t="s">
        <v>3723</v>
      </c>
      <c r="G232" s="8" t="s">
        <v>100</v>
      </c>
      <c r="H232" s="8">
        <v>53900</v>
      </c>
      <c r="I232" s="8">
        <v>25880</v>
      </c>
      <c r="J232" s="8">
        <v>0</v>
      </c>
      <c r="K232" s="8" t="s">
        <v>3724</v>
      </c>
    </row>
    <row r="233" spans="1:11">
      <c r="A233" s="7">
        <f>VLOOKUP(B:B,価格調査!B:AO,1,0)</f>
        <v>2354019157704</v>
      </c>
      <c r="B233" s="7">
        <v>2354019157704</v>
      </c>
      <c r="C233" s="7">
        <v>4985009753132</v>
      </c>
      <c r="D233" s="8" t="s">
        <v>3725</v>
      </c>
      <c r="E233" s="8" t="s">
        <v>1303</v>
      </c>
      <c r="F233" s="8" t="s">
        <v>1309</v>
      </c>
      <c r="G233" s="8" t="s">
        <v>101</v>
      </c>
      <c r="H233" s="8">
        <v>50300</v>
      </c>
      <c r="I233" s="8">
        <v>24150</v>
      </c>
      <c r="J233" s="8">
        <v>4</v>
      </c>
      <c r="K233" s="8">
        <v>28</v>
      </c>
    </row>
    <row r="234" spans="1:11">
      <c r="A234" s="7">
        <f>VLOOKUP(B:B,価格調査!B:AO,1,0)</f>
        <v>2355019157718</v>
      </c>
      <c r="B234" s="7">
        <v>2355019157718</v>
      </c>
      <c r="C234" s="7">
        <v>4985009753705</v>
      </c>
      <c r="D234" s="8" t="s">
        <v>3726</v>
      </c>
      <c r="E234" s="8" t="s">
        <v>0</v>
      </c>
      <c r="F234" s="8" t="s">
        <v>953</v>
      </c>
      <c r="G234" s="8" t="s">
        <v>102</v>
      </c>
      <c r="H234" s="8">
        <v>47700</v>
      </c>
      <c r="I234" s="8">
        <v>22900</v>
      </c>
      <c r="J234" s="8">
        <v>9</v>
      </c>
      <c r="K234" s="8">
        <v>4</v>
      </c>
    </row>
    <row r="235" spans="1:11">
      <c r="A235" s="7">
        <f>VLOOKUP(B:B,価格調査!B:AO,1,0)</f>
        <v>1958015156566</v>
      </c>
      <c r="B235" s="7">
        <v>1958015156566</v>
      </c>
      <c r="C235" s="7">
        <v>4985009716069</v>
      </c>
      <c r="D235" s="8" t="s">
        <v>3727</v>
      </c>
      <c r="E235" s="8" t="s">
        <v>1310</v>
      </c>
      <c r="F235" s="8" t="s">
        <v>1311</v>
      </c>
      <c r="G235" s="8" t="s">
        <v>103</v>
      </c>
      <c r="H235" s="8">
        <v>20800</v>
      </c>
      <c r="I235" s="8">
        <v>8500</v>
      </c>
      <c r="J235" s="8">
        <v>64</v>
      </c>
      <c r="K235" s="8">
        <v>1</v>
      </c>
    </row>
    <row r="236" spans="1:11">
      <c r="A236" s="7">
        <f>VLOOKUP(B:B,価格調査!B:AO,1,0)</f>
        <v>1756515157003</v>
      </c>
      <c r="B236" s="7">
        <v>1756515157003</v>
      </c>
      <c r="C236" s="7">
        <v>4985009757093</v>
      </c>
      <c r="D236" s="8" t="s">
        <v>1910</v>
      </c>
      <c r="E236" s="8" t="s">
        <v>3728</v>
      </c>
      <c r="F236" s="8" t="s">
        <v>1135</v>
      </c>
      <c r="G236" s="8" t="s">
        <v>95</v>
      </c>
      <c r="H236" s="8">
        <v>18100</v>
      </c>
      <c r="I236" s="8">
        <v>7790</v>
      </c>
      <c r="J236" s="8">
        <v>0</v>
      </c>
      <c r="K236" s="8">
        <v>1</v>
      </c>
    </row>
    <row r="237" spans="1:11">
      <c r="A237" s="7">
        <f>VLOOKUP(B:B,価格調査!B:AO,1,0)</f>
        <v>2055017157016</v>
      </c>
      <c r="B237" s="7">
        <v>2055017157016</v>
      </c>
      <c r="C237" s="7">
        <v>4985009757307</v>
      </c>
      <c r="D237" s="8" t="s">
        <v>3729</v>
      </c>
      <c r="E237" s="8" t="s">
        <v>3730</v>
      </c>
      <c r="F237" s="8" t="s">
        <v>1137</v>
      </c>
      <c r="G237" s="8" t="s">
        <v>64</v>
      </c>
      <c r="H237" s="8">
        <v>41800</v>
      </c>
      <c r="I237" s="8">
        <v>15890</v>
      </c>
      <c r="J237" s="8">
        <v>2</v>
      </c>
      <c r="K237" s="8">
        <v>1</v>
      </c>
    </row>
    <row r="238" spans="1:11">
      <c r="A238" s="7">
        <f>VLOOKUP(B:B,価格調査!B:AO,1,0)</f>
        <v>2255517157015</v>
      </c>
      <c r="B238" s="7">
        <v>2255517157015</v>
      </c>
      <c r="C238" s="7">
        <v>4985009757390</v>
      </c>
      <c r="D238" s="8" t="s">
        <v>3731</v>
      </c>
      <c r="E238" s="8" t="s">
        <v>3730</v>
      </c>
      <c r="F238" s="8" t="s">
        <v>1133</v>
      </c>
      <c r="G238" s="8" t="s">
        <v>52</v>
      </c>
      <c r="H238" s="8">
        <v>46300</v>
      </c>
      <c r="I238" s="8">
        <v>17600</v>
      </c>
      <c r="J238" s="8">
        <v>12</v>
      </c>
      <c r="K238" s="8">
        <v>6</v>
      </c>
    </row>
    <row r="239" spans="1:11">
      <c r="A239" s="7">
        <f>VLOOKUP(B:B,価格調査!B:AO,1,0)</f>
        <v>2156017157010</v>
      </c>
      <c r="B239" s="7">
        <v>2156017157010</v>
      </c>
      <c r="C239" s="7">
        <v>4985009757352</v>
      </c>
      <c r="D239" s="8" t="s">
        <v>3732</v>
      </c>
      <c r="E239" s="8" t="s">
        <v>3730</v>
      </c>
      <c r="F239" s="8" t="s">
        <v>3733</v>
      </c>
      <c r="G239" s="8" t="s">
        <v>67</v>
      </c>
      <c r="H239" s="8">
        <v>37500</v>
      </c>
      <c r="I239" s="8">
        <v>14250</v>
      </c>
      <c r="J239" s="8">
        <v>0</v>
      </c>
      <c r="K239" s="8">
        <v>2</v>
      </c>
    </row>
    <row r="240" spans="1:11">
      <c r="A240" s="7">
        <f>VLOOKUP(B:B,価格調査!B:AO,1,0)</f>
        <v>2255518157014</v>
      </c>
      <c r="B240" s="7">
        <v>2255518157014</v>
      </c>
      <c r="C240" s="7">
        <v>4985009757529</v>
      </c>
      <c r="D240" s="8" t="s">
        <v>3734</v>
      </c>
      <c r="E240" s="8" t="s">
        <v>3730</v>
      </c>
      <c r="F240" s="8" t="s">
        <v>1134</v>
      </c>
      <c r="G240" s="8" t="s">
        <v>71</v>
      </c>
      <c r="H240" s="8">
        <v>49000</v>
      </c>
      <c r="I240" s="8">
        <v>20458</v>
      </c>
      <c r="J240" s="8">
        <v>0</v>
      </c>
      <c r="K240" s="8">
        <v>2</v>
      </c>
    </row>
    <row r="241" spans="1:11">
      <c r="A241" s="7" t="e">
        <f>VLOOKUP(B:B,価格調査!B:AO,1,0)</f>
        <v>#N/A</v>
      </c>
      <c r="B241" s="7">
        <v>2255017157034</v>
      </c>
      <c r="C241" s="7">
        <v>4985009757383</v>
      </c>
      <c r="D241" s="8" t="s">
        <v>3735</v>
      </c>
      <c r="E241" s="8" t="s">
        <v>1843</v>
      </c>
      <c r="F241" s="8" t="s">
        <v>1844</v>
      </c>
      <c r="G241" s="8" t="s">
        <v>32</v>
      </c>
      <c r="H241" s="8">
        <v>48400</v>
      </c>
      <c r="I241" s="8">
        <v>15488</v>
      </c>
      <c r="J241" s="8">
        <v>8</v>
      </c>
      <c r="K241" s="8">
        <v>8</v>
      </c>
    </row>
    <row r="242" spans="1:11">
      <c r="A242" s="7">
        <f>VLOOKUP(B:B,価格調査!B:AO,1,0)</f>
        <v>2055517157035</v>
      </c>
      <c r="B242" s="7">
        <v>2055517157035</v>
      </c>
      <c r="C242" s="7">
        <v>4985009757314</v>
      </c>
      <c r="D242" s="8" t="s">
        <v>3736</v>
      </c>
      <c r="E242" s="8" t="s">
        <v>1843</v>
      </c>
      <c r="F242" s="8" t="s">
        <v>1850</v>
      </c>
      <c r="G242" s="8" t="s">
        <v>65</v>
      </c>
      <c r="H242" s="8">
        <v>41700</v>
      </c>
      <c r="I242" s="8">
        <v>13344</v>
      </c>
      <c r="J242" s="8">
        <v>4</v>
      </c>
      <c r="K242" s="8">
        <v>4</v>
      </c>
    </row>
    <row r="243" spans="1:11">
      <c r="A243" s="7">
        <f>VLOOKUP(B:B,価格調査!B:AO,1,0)</f>
        <v>2256017157031</v>
      </c>
      <c r="B243" s="7">
        <v>2256017157031</v>
      </c>
      <c r="C243" s="7">
        <v>4985009757406</v>
      </c>
      <c r="D243" s="8" t="s">
        <v>3737</v>
      </c>
      <c r="E243" s="8" t="s">
        <v>1843</v>
      </c>
      <c r="F243" s="8" t="s">
        <v>1845</v>
      </c>
      <c r="G243" s="8" t="s">
        <v>68</v>
      </c>
      <c r="H243" s="8">
        <v>42100</v>
      </c>
      <c r="I243" s="8">
        <v>13472</v>
      </c>
      <c r="J243" s="8">
        <v>8</v>
      </c>
      <c r="K243" s="8">
        <v>20</v>
      </c>
    </row>
    <row r="244" spans="1:11">
      <c r="A244" s="7">
        <f>VLOOKUP(B:B,価格調査!B:AO,1,0)</f>
        <v>2255518157038</v>
      </c>
      <c r="B244" s="7">
        <v>2255518157038</v>
      </c>
      <c r="C244" s="7">
        <v>4985009757529</v>
      </c>
      <c r="D244" s="8" t="s">
        <v>3734</v>
      </c>
      <c r="E244" s="8" t="s">
        <v>1843</v>
      </c>
      <c r="F244" s="8" t="s">
        <v>1134</v>
      </c>
      <c r="G244" s="8" t="s">
        <v>71</v>
      </c>
      <c r="H244" s="8">
        <v>49000</v>
      </c>
      <c r="I244" s="8">
        <v>15680</v>
      </c>
      <c r="J244" s="8">
        <v>4</v>
      </c>
      <c r="K244" s="8">
        <v>24</v>
      </c>
    </row>
    <row r="245" spans="1:11">
      <c r="A245" s="7">
        <f>VLOOKUP(B:B,価格調査!B:AO,1,0)</f>
        <v>2355018157078</v>
      </c>
      <c r="B245" s="7">
        <v>2355018157078</v>
      </c>
      <c r="C245" s="7">
        <v>4985009757567</v>
      </c>
      <c r="D245" s="8" t="s">
        <v>3738</v>
      </c>
      <c r="E245" s="8" t="s">
        <v>1843</v>
      </c>
      <c r="F245" s="8" t="s">
        <v>1389</v>
      </c>
      <c r="G245" s="8" t="s">
        <v>54</v>
      </c>
      <c r="H245" s="8">
        <v>53000</v>
      </c>
      <c r="I245" s="8">
        <v>16960</v>
      </c>
      <c r="J245" s="8">
        <v>0</v>
      </c>
      <c r="K245" s="8">
        <v>12</v>
      </c>
    </row>
    <row r="246" spans="1:11">
      <c r="A246" s="7">
        <f>VLOOKUP(B:B,価格調査!B:AO,1,0)</f>
        <v>2256018157078</v>
      </c>
      <c r="B246" s="7">
        <v>2256018157078</v>
      </c>
      <c r="C246" s="7">
        <v>4985009757536</v>
      </c>
      <c r="D246" s="8" t="s">
        <v>3739</v>
      </c>
      <c r="E246" s="8" t="s">
        <v>1843</v>
      </c>
      <c r="F246" s="8" t="s">
        <v>1157</v>
      </c>
      <c r="G246" s="8" t="s">
        <v>84</v>
      </c>
      <c r="H246" s="8">
        <v>43900</v>
      </c>
      <c r="I246" s="8">
        <v>14048</v>
      </c>
      <c r="J246" s="8">
        <v>4</v>
      </c>
      <c r="K246" s="8">
        <v>60</v>
      </c>
    </row>
    <row r="247" spans="1:11">
      <c r="A247" s="7">
        <f>VLOOKUP(B:B,価格調査!B:AO,1,0)</f>
        <v>2157016157032</v>
      </c>
      <c r="B247" s="7">
        <v>2157016157032</v>
      </c>
      <c r="C247" s="7">
        <v>4985009758014</v>
      </c>
      <c r="D247" s="8" t="s">
        <v>3740</v>
      </c>
      <c r="E247" s="8" t="s">
        <v>1846</v>
      </c>
      <c r="F247" s="8" t="s">
        <v>1849</v>
      </c>
      <c r="G247" s="8" t="s">
        <v>85</v>
      </c>
      <c r="H247" s="8">
        <v>24200</v>
      </c>
      <c r="I247" s="8">
        <v>7744</v>
      </c>
      <c r="J247" s="8">
        <v>8</v>
      </c>
      <c r="K247" s="8">
        <v>0</v>
      </c>
    </row>
    <row r="248" spans="1:11">
      <c r="A248" s="7" t="e">
        <f>VLOOKUP(B:B,価格調査!B:AO,1,0)</f>
        <v>#N/A</v>
      </c>
      <c r="B248" s="7">
        <v>2256517157074</v>
      </c>
      <c r="C248" s="7">
        <v>4985009758069</v>
      </c>
      <c r="D248" s="8" t="s">
        <v>3741</v>
      </c>
      <c r="E248" s="8" t="s">
        <v>1846</v>
      </c>
      <c r="F248" s="8" t="s">
        <v>1848</v>
      </c>
      <c r="G248" s="8" t="s">
        <v>74</v>
      </c>
      <c r="H248" s="8">
        <v>29100</v>
      </c>
      <c r="I248" s="8">
        <v>9312</v>
      </c>
      <c r="J248" s="8">
        <v>60</v>
      </c>
      <c r="K248" s="8">
        <v>0</v>
      </c>
    </row>
    <row r="249" spans="1:11">
      <c r="A249" s="7">
        <f>VLOOKUP(B:B,価格調査!B:AO,1,0)</f>
        <v>2355518157073</v>
      </c>
      <c r="B249" s="7">
        <v>2355518157073</v>
      </c>
      <c r="C249" s="7">
        <v>4985009758137</v>
      </c>
      <c r="D249" s="8" t="s">
        <v>3742</v>
      </c>
      <c r="E249" s="8" t="s">
        <v>1846</v>
      </c>
      <c r="F249" s="8" t="s">
        <v>1847</v>
      </c>
      <c r="G249" s="8" t="s">
        <v>72</v>
      </c>
      <c r="H249" s="8">
        <v>40000</v>
      </c>
      <c r="I249" s="8">
        <v>12800</v>
      </c>
      <c r="J249" s="8">
        <v>8</v>
      </c>
      <c r="K249" s="8">
        <v>4</v>
      </c>
    </row>
    <row r="250" spans="1:11">
      <c r="A250" s="7" t="e">
        <f>VLOOKUP(B:B,価格調査!B:AO,1,0)</f>
        <v>#N/A</v>
      </c>
      <c r="B250" s="7">
        <v>2157016157063</v>
      </c>
      <c r="C250" s="7">
        <v>4985009758014</v>
      </c>
      <c r="D250" s="8" t="s">
        <v>3740</v>
      </c>
      <c r="E250" s="8" t="s">
        <v>3743</v>
      </c>
      <c r="F250" s="8" t="s">
        <v>1849</v>
      </c>
      <c r="G250" s="8" t="s">
        <v>85</v>
      </c>
      <c r="H250" s="8">
        <v>24200</v>
      </c>
      <c r="I250" s="8">
        <v>10347</v>
      </c>
      <c r="J250" s="8">
        <v>4</v>
      </c>
      <c r="K250" s="8">
        <v>0</v>
      </c>
    </row>
    <row r="251" spans="1:11">
      <c r="A251" s="7">
        <f>VLOOKUP(B:B,価格調査!B:AO,1,0)</f>
        <v>1958015156900</v>
      </c>
      <c r="B251" s="7">
        <v>1958015156900</v>
      </c>
      <c r="C251" s="7">
        <v>4985009731505</v>
      </c>
      <c r="D251" s="8" t="s">
        <v>3744</v>
      </c>
      <c r="E251" s="8" t="s">
        <v>3745</v>
      </c>
      <c r="F251" s="8" t="s">
        <v>3746</v>
      </c>
      <c r="G251" s="8" t="s">
        <v>103</v>
      </c>
      <c r="H251" s="8">
        <v>23900</v>
      </c>
      <c r="I251" s="8">
        <v>9560</v>
      </c>
      <c r="J251" s="8">
        <v>12</v>
      </c>
      <c r="K251" s="8">
        <v>0</v>
      </c>
    </row>
    <row r="252" spans="1:11">
      <c r="A252" s="7">
        <f>VLOOKUP(B:B,価格調査!B:AO,1,0)</f>
        <v>2154517159718</v>
      </c>
      <c r="B252" s="7">
        <v>2154517159718</v>
      </c>
      <c r="C252" s="7">
        <v>4985009687024</v>
      </c>
      <c r="D252" s="8" t="s">
        <v>152</v>
      </c>
      <c r="E252" s="8" t="s">
        <v>1312</v>
      </c>
      <c r="F252" s="8" t="s">
        <v>910</v>
      </c>
      <c r="G252" s="8" t="s">
        <v>36</v>
      </c>
      <c r="H252" s="8" t="s">
        <v>152</v>
      </c>
      <c r="I252" s="8">
        <v>13236</v>
      </c>
      <c r="J252" s="8">
        <v>0</v>
      </c>
      <c r="K252" s="8">
        <v>0</v>
      </c>
    </row>
    <row r="253" spans="1:11">
      <c r="A253" s="7">
        <f>VLOOKUP(B:B,価格調査!B:AO,1,0)</f>
        <v>2354517159712</v>
      </c>
      <c r="B253" s="7">
        <v>2354517159712</v>
      </c>
      <c r="C253" s="7">
        <v>4985009687048</v>
      </c>
      <c r="D253" s="8" t="s">
        <v>152</v>
      </c>
      <c r="E253" s="8" t="s">
        <v>1312</v>
      </c>
      <c r="F253" s="8" t="s">
        <v>947</v>
      </c>
      <c r="G253" s="8" t="s">
        <v>63</v>
      </c>
      <c r="H253" s="8" t="s">
        <v>152</v>
      </c>
      <c r="I253" s="8">
        <v>12869</v>
      </c>
      <c r="J253" s="8">
        <v>0</v>
      </c>
      <c r="K253" s="8">
        <v>0</v>
      </c>
    </row>
    <row r="254" spans="1:11">
      <c r="A254" s="7">
        <f>VLOOKUP(B:B,価格調査!B:AO,1,0)</f>
        <v>2254018159719</v>
      </c>
      <c r="B254" s="7">
        <v>2254018159719</v>
      </c>
      <c r="C254" s="7">
        <v>4985009687079</v>
      </c>
      <c r="D254" s="8" t="s">
        <v>152</v>
      </c>
      <c r="E254" s="8" t="s">
        <v>1312</v>
      </c>
      <c r="F254" s="8" t="s">
        <v>925</v>
      </c>
      <c r="G254" s="8" t="s">
        <v>38</v>
      </c>
      <c r="H254" s="8" t="s">
        <v>152</v>
      </c>
      <c r="I254" s="8">
        <v>12555</v>
      </c>
      <c r="J254" s="8">
        <v>0</v>
      </c>
      <c r="K254" s="8">
        <v>0</v>
      </c>
    </row>
    <row r="255" spans="1:11">
      <c r="A255" s="7">
        <f>VLOOKUP(B:B,価格調査!B:AO,1,0)</f>
        <v>2554018159697</v>
      </c>
      <c r="B255" s="7">
        <v>2554018159697</v>
      </c>
      <c r="C255" s="7">
        <v>4985009693612</v>
      </c>
      <c r="D255" s="8" t="s">
        <v>152</v>
      </c>
      <c r="E255" s="8" t="s">
        <v>1312</v>
      </c>
      <c r="F255" s="8" t="s">
        <v>1313</v>
      </c>
      <c r="G255" s="8" t="s">
        <v>137</v>
      </c>
      <c r="H255" s="8" t="s">
        <v>152</v>
      </c>
      <c r="I255" s="8">
        <v>25228</v>
      </c>
      <c r="J255" s="8">
        <v>10</v>
      </c>
      <c r="K255" s="8">
        <v>14</v>
      </c>
    </row>
    <row r="256" spans="1:11">
      <c r="A256" s="7">
        <f>VLOOKUP(B:B,価格調査!B:AO,1,0)</f>
        <v>2753519159711</v>
      </c>
      <c r="B256" s="7">
        <v>2753519159711</v>
      </c>
      <c r="C256" s="7">
        <v>4985009703069</v>
      </c>
      <c r="D256" s="8" t="s">
        <v>152</v>
      </c>
      <c r="E256" s="8" t="s">
        <v>1312</v>
      </c>
      <c r="F256" s="8" t="s">
        <v>1098</v>
      </c>
      <c r="G256" s="8" t="s">
        <v>122</v>
      </c>
      <c r="H256" s="8" t="s">
        <v>152</v>
      </c>
      <c r="I256" s="8">
        <v>26743</v>
      </c>
      <c r="J256" s="8">
        <v>0</v>
      </c>
      <c r="K256" s="8">
        <v>0</v>
      </c>
    </row>
    <row r="257" spans="1:11">
      <c r="A257" s="7">
        <f>VLOOKUP(B:B,価格調査!B:AO,1,0)</f>
        <v>2454019159699</v>
      </c>
      <c r="B257" s="7">
        <v>2454019159699</v>
      </c>
      <c r="C257" s="7">
        <v>4985009693421</v>
      </c>
      <c r="D257" s="8" t="s">
        <v>152</v>
      </c>
      <c r="E257" s="8" t="s">
        <v>1312</v>
      </c>
      <c r="F257" s="8" t="s">
        <v>1314</v>
      </c>
      <c r="G257" s="8" t="s">
        <v>106</v>
      </c>
      <c r="H257" s="8" t="s">
        <v>152</v>
      </c>
      <c r="I257" s="8">
        <v>20986</v>
      </c>
      <c r="J257" s="8">
        <v>0</v>
      </c>
      <c r="K257" s="8">
        <v>0</v>
      </c>
    </row>
    <row r="258" spans="1:11">
      <c r="A258" s="7">
        <f>VLOOKUP(B:B,価格調査!B:AO,1,0)</f>
        <v>2253519159884</v>
      </c>
      <c r="B258" s="7">
        <v>2253519159884</v>
      </c>
      <c r="C258" s="7">
        <v>4985009692226</v>
      </c>
      <c r="D258" s="8" t="s">
        <v>152</v>
      </c>
      <c r="E258" s="8" t="s">
        <v>1315</v>
      </c>
      <c r="F258" s="8" t="s">
        <v>1316</v>
      </c>
      <c r="G258" s="8" t="s">
        <v>127</v>
      </c>
      <c r="H258" s="8" t="s">
        <v>152</v>
      </c>
      <c r="I258" s="8">
        <v>22188</v>
      </c>
      <c r="J258" s="8">
        <v>2</v>
      </c>
      <c r="K258" s="8">
        <v>0</v>
      </c>
    </row>
    <row r="259" spans="1:11">
      <c r="A259" s="7">
        <f>VLOOKUP(B:B,価格調査!B:AO,1,0)</f>
        <v>2254019159879</v>
      </c>
      <c r="B259" s="7">
        <v>2254019159879</v>
      </c>
      <c r="C259" s="7">
        <v>4985009689028</v>
      </c>
      <c r="D259" s="8" t="s">
        <v>152</v>
      </c>
      <c r="E259" s="8" t="s">
        <v>1315</v>
      </c>
      <c r="F259" s="8" t="s">
        <v>829</v>
      </c>
      <c r="G259" s="8" t="s">
        <v>124</v>
      </c>
      <c r="H259" s="8" t="s">
        <v>152</v>
      </c>
      <c r="I259" s="8">
        <v>23551</v>
      </c>
      <c r="J259" s="8">
        <v>32</v>
      </c>
      <c r="K259" s="8">
        <v>12</v>
      </c>
    </row>
    <row r="260" spans="1:11">
      <c r="A260" s="7">
        <f>VLOOKUP(B:B,価格調査!B:AO,1,0)</f>
        <v>2254019159886</v>
      </c>
      <c r="B260" s="7">
        <v>2254019159886</v>
      </c>
      <c r="C260" s="7" t="s">
        <v>152</v>
      </c>
      <c r="D260" s="8" t="s">
        <v>152</v>
      </c>
      <c r="E260" s="8" t="s">
        <v>1315</v>
      </c>
      <c r="F260" s="8" t="s">
        <v>1317</v>
      </c>
      <c r="G260" s="8" t="s">
        <v>124</v>
      </c>
      <c r="H260" s="8" t="s">
        <v>152</v>
      </c>
      <c r="I260" s="8">
        <v>20364</v>
      </c>
      <c r="J260" s="8">
        <v>0</v>
      </c>
      <c r="K260" s="8">
        <v>0</v>
      </c>
    </row>
    <row r="261" spans="1:11">
      <c r="A261" s="7">
        <f>VLOOKUP(B:B,価格調査!B:AO,1,0)</f>
        <v>2353519159874</v>
      </c>
      <c r="B261" s="7">
        <v>2353519159874</v>
      </c>
      <c r="C261" s="7">
        <v>4985009689042</v>
      </c>
      <c r="D261" s="8" t="s">
        <v>152</v>
      </c>
      <c r="E261" s="8" t="s">
        <v>1315</v>
      </c>
      <c r="F261" s="8" t="s">
        <v>1138</v>
      </c>
      <c r="G261" s="8" t="s">
        <v>125</v>
      </c>
      <c r="H261" s="8" t="s">
        <v>152</v>
      </c>
      <c r="I261" s="8">
        <v>21168</v>
      </c>
      <c r="J261" s="8">
        <v>2</v>
      </c>
      <c r="K261" s="8">
        <v>0</v>
      </c>
    </row>
    <row r="262" spans="1:11">
      <c r="A262" s="7">
        <f>VLOOKUP(B:B,価格調査!B:AO,1,0)</f>
        <v>2553019159873</v>
      </c>
      <c r="B262" s="7">
        <v>2553019159873</v>
      </c>
      <c r="C262" s="7" t="s">
        <v>152</v>
      </c>
      <c r="D262" s="8" t="s">
        <v>152</v>
      </c>
      <c r="E262" s="8" t="s">
        <v>1315</v>
      </c>
      <c r="F262" s="8" t="s">
        <v>1318</v>
      </c>
      <c r="G262" s="8" t="s">
        <v>886</v>
      </c>
      <c r="H262" s="8" t="s">
        <v>152</v>
      </c>
      <c r="I262" s="8">
        <v>33033</v>
      </c>
      <c r="J262" s="8">
        <v>0</v>
      </c>
      <c r="K262" s="8">
        <v>18</v>
      </c>
    </row>
    <row r="263" spans="1:11">
      <c r="A263" s="7">
        <f>VLOOKUP(B:B,価格調査!B:AO,1,0)</f>
        <v>2553519159878</v>
      </c>
      <c r="B263" s="7">
        <v>2553519159878</v>
      </c>
      <c r="C263" s="7">
        <v>4985009689080</v>
      </c>
      <c r="D263" s="8" t="s">
        <v>152</v>
      </c>
      <c r="E263" s="8" t="s">
        <v>1315</v>
      </c>
      <c r="F263" s="8" t="s">
        <v>969</v>
      </c>
      <c r="G263" s="8" t="s">
        <v>100</v>
      </c>
      <c r="H263" s="8" t="s">
        <v>152</v>
      </c>
      <c r="I263" s="8">
        <v>22737</v>
      </c>
      <c r="J263" s="8">
        <v>1</v>
      </c>
      <c r="K263" s="8">
        <v>0</v>
      </c>
    </row>
    <row r="264" spans="1:11">
      <c r="A264" s="7">
        <f>VLOOKUP(B:B,価格調査!B:AO,1,0)</f>
        <v>2553519159656</v>
      </c>
      <c r="B264" s="7">
        <v>2553519159656</v>
      </c>
      <c r="C264" s="7">
        <v>4985009692042</v>
      </c>
      <c r="D264" s="8" t="s">
        <v>152</v>
      </c>
      <c r="E264" s="8" t="s">
        <v>1315</v>
      </c>
      <c r="F264" s="8" t="s">
        <v>1319</v>
      </c>
      <c r="G264" s="8" t="s">
        <v>100</v>
      </c>
      <c r="H264" s="8" t="s">
        <v>152</v>
      </c>
      <c r="I264" s="8">
        <v>22448</v>
      </c>
      <c r="J264" s="8">
        <v>0</v>
      </c>
      <c r="K264" s="8">
        <v>0</v>
      </c>
    </row>
    <row r="265" spans="1:11">
      <c r="A265" s="7">
        <f>VLOOKUP(B:B,価格調査!B:AO,1,0)</f>
        <v>2553519159885</v>
      </c>
      <c r="B265" s="7">
        <v>2553519159885</v>
      </c>
      <c r="C265" s="7">
        <v>4985009692417</v>
      </c>
      <c r="D265" s="8" t="s">
        <v>152</v>
      </c>
      <c r="E265" s="8" t="s">
        <v>1315</v>
      </c>
      <c r="F265" s="8" t="s">
        <v>1320</v>
      </c>
      <c r="G265" s="8" t="s">
        <v>100</v>
      </c>
      <c r="H265" s="8" t="s">
        <v>152</v>
      </c>
      <c r="I265" s="8">
        <v>23829</v>
      </c>
      <c r="J265" s="8">
        <v>0</v>
      </c>
      <c r="K265" s="8">
        <v>0</v>
      </c>
    </row>
    <row r="266" spans="1:11">
      <c r="A266" s="7">
        <f>VLOOKUP(B:B,価格調査!B:AO,1,0)</f>
        <v>2753519159872</v>
      </c>
      <c r="B266" s="7">
        <v>2753519159872</v>
      </c>
      <c r="C266" s="7" t="s">
        <v>152</v>
      </c>
      <c r="D266" s="8" t="s">
        <v>152</v>
      </c>
      <c r="E266" s="8" t="s">
        <v>1315</v>
      </c>
      <c r="F266" s="8" t="s">
        <v>1321</v>
      </c>
      <c r="G266" s="8" t="s">
        <v>122</v>
      </c>
      <c r="H266" s="8" t="s">
        <v>152</v>
      </c>
      <c r="I266" s="8">
        <v>31410</v>
      </c>
      <c r="J266" s="8">
        <v>2</v>
      </c>
      <c r="K266" s="8">
        <v>3</v>
      </c>
    </row>
    <row r="267" spans="1:11">
      <c r="A267" s="7">
        <f>VLOOKUP(B:B,価格調査!B:AO,1,0)</f>
        <v>2453520159884</v>
      </c>
      <c r="B267" s="7">
        <v>2453520159884</v>
      </c>
      <c r="C267" s="7">
        <v>4985009689387</v>
      </c>
      <c r="D267" s="8" t="s">
        <v>152</v>
      </c>
      <c r="E267" s="8" t="s">
        <v>1315</v>
      </c>
      <c r="F267" s="8" t="s">
        <v>1322</v>
      </c>
      <c r="G267" s="8" t="s">
        <v>129</v>
      </c>
      <c r="H267" s="8" t="s">
        <v>152</v>
      </c>
      <c r="I267" s="8">
        <v>22358</v>
      </c>
      <c r="J267" s="8">
        <v>0</v>
      </c>
      <c r="K267" s="8">
        <v>0</v>
      </c>
    </row>
    <row r="268" spans="1:11">
      <c r="A268" s="7">
        <f>VLOOKUP(B:B,価格調査!B:AO,1,0)</f>
        <v>2453520159877</v>
      </c>
      <c r="B268" s="7">
        <v>2453520159877</v>
      </c>
      <c r="C268" s="7">
        <v>4985009689189</v>
      </c>
      <c r="D268" s="8" t="s">
        <v>152</v>
      </c>
      <c r="E268" s="8" t="s">
        <v>1315</v>
      </c>
      <c r="F268" s="8" t="s">
        <v>1141</v>
      </c>
      <c r="G268" s="8" t="s">
        <v>129</v>
      </c>
      <c r="H268" s="8" t="s">
        <v>152</v>
      </c>
      <c r="I268" s="8">
        <v>30173</v>
      </c>
      <c r="J268" s="8">
        <v>10</v>
      </c>
      <c r="K268" s="8">
        <v>3</v>
      </c>
    </row>
    <row r="269" spans="1:11">
      <c r="A269" s="7">
        <f>VLOOKUP(B:B,価格調査!B:AO,1,0)</f>
        <v>2753020159880</v>
      </c>
      <c r="B269" s="7">
        <v>2753020159880</v>
      </c>
      <c r="C269" s="7">
        <v>4985009689394</v>
      </c>
      <c r="D269" s="8" t="s">
        <v>152</v>
      </c>
      <c r="E269" s="8" t="s">
        <v>1315</v>
      </c>
      <c r="F269" s="8" t="s">
        <v>1323</v>
      </c>
      <c r="G269" s="8" t="s">
        <v>133</v>
      </c>
      <c r="H269" s="8" t="s">
        <v>152</v>
      </c>
      <c r="I269" s="8">
        <v>25712</v>
      </c>
      <c r="J269" s="8">
        <v>0</v>
      </c>
      <c r="K269" s="8">
        <v>0</v>
      </c>
    </row>
    <row r="270" spans="1:11">
      <c r="A270" s="7">
        <f>VLOOKUP(B:B,価格調査!B:AO,1,0)</f>
        <v>2753020159873</v>
      </c>
      <c r="B270" s="7">
        <v>2753020159873</v>
      </c>
      <c r="C270" s="7">
        <v>4985009689240</v>
      </c>
      <c r="D270" s="8" t="s">
        <v>152</v>
      </c>
      <c r="E270" s="8" t="s">
        <v>1315</v>
      </c>
      <c r="F270" s="8" t="s">
        <v>1147</v>
      </c>
      <c r="G270" s="8" t="s">
        <v>133</v>
      </c>
      <c r="H270" s="8" t="s">
        <v>152</v>
      </c>
      <c r="I270" s="8">
        <v>34511</v>
      </c>
      <c r="J270" s="8">
        <v>11</v>
      </c>
      <c r="K270" s="8">
        <v>10</v>
      </c>
    </row>
    <row r="271" spans="1:11">
      <c r="A271" s="7">
        <f>VLOOKUP(B:B,価格調査!B:AO,1,0)</f>
        <v>2355519158512</v>
      </c>
      <c r="B271" s="7">
        <v>2355519158512</v>
      </c>
      <c r="C271" s="7">
        <v>4985009690390</v>
      </c>
      <c r="D271" s="8" t="s">
        <v>152</v>
      </c>
      <c r="E271" s="8" t="s">
        <v>1324</v>
      </c>
      <c r="F271" s="8" t="s">
        <v>1325</v>
      </c>
      <c r="G271" s="8" t="s">
        <v>91</v>
      </c>
      <c r="H271" s="8" t="s">
        <v>152</v>
      </c>
      <c r="I271" s="8">
        <v>15766</v>
      </c>
      <c r="J271" s="8">
        <v>0</v>
      </c>
      <c r="K271" s="8">
        <v>0</v>
      </c>
    </row>
    <row r="272" spans="1:11">
      <c r="A272" s="7">
        <f>VLOOKUP(B:B,価格調査!B:AO,1,0)</f>
        <v>2755519158527</v>
      </c>
      <c r="B272" s="7">
        <v>2755519158527</v>
      </c>
      <c r="C272" s="7" t="s">
        <v>152</v>
      </c>
      <c r="D272" s="8" t="s">
        <v>152</v>
      </c>
      <c r="E272" s="8" t="s">
        <v>1324</v>
      </c>
      <c r="F272" s="8" t="s">
        <v>1326</v>
      </c>
      <c r="G272" s="8" t="s">
        <v>1327</v>
      </c>
      <c r="H272" s="8" t="s">
        <v>152</v>
      </c>
      <c r="I272" s="8">
        <v>3514</v>
      </c>
      <c r="J272" s="8">
        <v>0</v>
      </c>
      <c r="K272" s="8" t="s">
        <v>3724</v>
      </c>
    </row>
    <row r="273" spans="1:11">
      <c r="A273" s="7">
        <f>VLOOKUP(B:B,価格調査!B:AO,1,0)</f>
        <v>2154517159657</v>
      </c>
      <c r="B273" s="7">
        <v>2154517159657</v>
      </c>
      <c r="C273" s="7">
        <v>4985009708033</v>
      </c>
      <c r="D273" s="8" t="s">
        <v>152</v>
      </c>
      <c r="E273" s="8" t="s">
        <v>143</v>
      </c>
      <c r="F273" s="8" t="s">
        <v>910</v>
      </c>
      <c r="G273" s="8" t="s">
        <v>36</v>
      </c>
      <c r="H273" s="8" t="s">
        <v>152</v>
      </c>
      <c r="I273" s="8">
        <v>15010</v>
      </c>
      <c r="J273" s="8">
        <v>13</v>
      </c>
      <c r="K273" s="8">
        <v>87</v>
      </c>
    </row>
    <row r="274" spans="1:11">
      <c r="A274" s="7">
        <f>VLOOKUP(B:B,価格調査!B:AO,1,0)</f>
        <v>2254517159654</v>
      </c>
      <c r="B274" s="7">
        <v>2254517159654</v>
      </c>
      <c r="C274" s="7">
        <v>4985009708057</v>
      </c>
      <c r="D274" s="8" t="s">
        <v>152</v>
      </c>
      <c r="E274" s="8" t="s">
        <v>143</v>
      </c>
      <c r="F274" s="8" t="s">
        <v>927</v>
      </c>
      <c r="G274" s="8" t="s">
        <v>37</v>
      </c>
      <c r="H274" s="8" t="s">
        <v>152</v>
      </c>
      <c r="I274" s="8">
        <v>11426</v>
      </c>
      <c r="J274" s="8">
        <v>0</v>
      </c>
      <c r="K274" s="8">
        <v>0</v>
      </c>
    </row>
    <row r="275" spans="1:11">
      <c r="A275" s="7">
        <f>VLOOKUP(B:B,価格調査!B:AO,1,0)</f>
        <v>2255017159656</v>
      </c>
      <c r="B275" s="7">
        <v>2255017159656</v>
      </c>
      <c r="C275" s="7">
        <v>4985009708064</v>
      </c>
      <c r="D275" s="8" t="s">
        <v>152</v>
      </c>
      <c r="E275" s="8" t="s">
        <v>143</v>
      </c>
      <c r="F275" s="8" t="s">
        <v>931</v>
      </c>
      <c r="G275" s="8" t="s">
        <v>32</v>
      </c>
      <c r="H275" s="8" t="s">
        <v>152</v>
      </c>
      <c r="I275" s="8">
        <v>15272</v>
      </c>
      <c r="J275" s="8">
        <v>56</v>
      </c>
      <c r="K275" s="8">
        <v>2</v>
      </c>
    </row>
    <row r="276" spans="1:11">
      <c r="A276" s="7">
        <f>VLOOKUP(B:B,価格調査!B:AO,1,0)</f>
        <v>2254018159658</v>
      </c>
      <c r="B276" s="7">
        <v>2254018159658</v>
      </c>
      <c r="C276" s="7">
        <v>4985009708132</v>
      </c>
      <c r="D276" s="8" t="s">
        <v>152</v>
      </c>
      <c r="E276" s="8" t="s">
        <v>143</v>
      </c>
      <c r="F276" s="8" t="s">
        <v>925</v>
      </c>
      <c r="G276" s="8" t="s">
        <v>38</v>
      </c>
      <c r="H276" s="8" t="s">
        <v>152</v>
      </c>
      <c r="I276" s="8">
        <v>13049</v>
      </c>
      <c r="J276" s="8">
        <v>0</v>
      </c>
      <c r="K276" s="8">
        <v>0</v>
      </c>
    </row>
    <row r="277" spans="1:11">
      <c r="A277" s="7">
        <f>VLOOKUP(B:B,価格調査!B:AO,1,0)</f>
        <v>2354018159655</v>
      </c>
      <c r="B277" s="7">
        <v>2354018159655</v>
      </c>
      <c r="C277" s="7">
        <v>4985009708156</v>
      </c>
      <c r="D277" s="8" t="s">
        <v>152</v>
      </c>
      <c r="E277" s="8" t="s">
        <v>143</v>
      </c>
      <c r="F277" s="8" t="s">
        <v>944</v>
      </c>
      <c r="G277" s="8" t="s">
        <v>34</v>
      </c>
      <c r="H277" s="8" t="s">
        <v>152</v>
      </c>
      <c r="I277" s="8">
        <v>16320</v>
      </c>
      <c r="J277" s="8">
        <v>0</v>
      </c>
      <c r="K277" s="8">
        <v>0</v>
      </c>
    </row>
    <row r="278" spans="1:11">
      <c r="A278" s="7">
        <f>VLOOKUP(B:B,価格調査!B:AO,1,0)</f>
        <v>2454018159652</v>
      </c>
      <c r="B278" s="7">
        <v>2454018159652</v>
      </c>
      <c r="C278" s="7">
        <v>4985009708194</v>
      </c>
      <c r="D278" s="8" t="s">
        <v>152</v>
      </c>
      <c r="E278" s="8" t="s">
        <v>143</v>
      </c>
      <c r="F278" s="8" t="s">
        <v>813</v>
      </c>
      <c r="G278" s="8" t="s">
        <v>83</v>
      </c>
      <c r="H278" s="8" t="s">
        <v>152</v>
      </c>
      <c r="I278" s="8">
        <v>17216</v>
      </c>
      <c r="J278" s="8">
        <v>40</v>
      </c>
      <c r="K278" s="8">
        <v>192</v>
      </c>
    </row>
    <row r="279" spans="1:11">
      <c r="A279" s="7">
        <f>VLOOKUP(B:B,価格調査!B:AO,1,0)</f>
        <v>2653518159654</v>
      </c>
      <c r="B279" s="7">
        <v>2653518159654</v>
      </c>
      <c r="C279" s="7">
        <v>4985009708248</v>
      </c>
      <c r="D279" s="8" t="s">
        <v>152</v>
      </c>
      <c r="E279" s="8" t="s">
        <v>143</v>
      </c>
      <c r="F279" s="8" t="s">
        <v>1146</v>
      </c>
      <c r="G279" s="8" t="s">
        <v>135</v>
      </c>
      <c r="H279" s="8" t="s">
        <v>152</v>
      </c>
      <c r="I279" s="8">
        <v>24145</v>
      </c>
      <c r="J279" s="8">
        <v>26</v>
      </c>
      <c r="K279" s="8">
        <v>4</v>
      </c>
    </row>
    <row r="280" spans="1:11">
      <c r="A280" s="7">
        <f>VLOOKUP(B:B,価格調査!B:AO,1,0)</f>
        <v>2254019159657</v>
      </c>
      <c r="B280" s="7">
        <v>2254019159657</v>
      </c>
      <c r="C280" s="7">
        <v>4985009708279</v>
      </c>
      <c r="D280" s="8" t="s">
        <v>152</v>
      </c>
      <c r="E280" s="8" t="s">
        <v>143</v>
      </c>
      <c r="F280" s="8" t="s">
        <v>829</v>
      </c>
      <c r="G280" s="8" t="s">
        <v>124</v>
      </c>
      <c r="H280" s="8" t="s">
        <v>152</v>
      </c>
      <c r="I280" s="8">
        <v>24069</v>
      </c>
      <c r="J280" s="8">
        <v>6</v>
      </c>
      <c r="K280" s="8">
        <v>34</v>
      </c>
    </row>
    <row r="281" spans="1:11">
      <c r="A281" s="7">
        <f>VLOOKUP(B:B,価格調査!B:AO,1,0)</f>
        <v>2454019159651</v>
      </c>
      <c r="B281" s="7">
        <v>2454019159651</v>
      </c>
      <c r="C281" s="7">
        <v>4985009708323</v>
      </c>
      <c r="D281" s="8" t="s">
        <v>152</v>
      </c>
      <c r="E281" s="8" t="s">
        <v>143</v>
      </c>
      <c r="F281" s="8" t="s">
        <v>1124</v>
      </c>
      <c r="G281" s="8" t="s">
        <v>106</v>
      </c>
      <c r="H281" s="8" t="s">
        <v>152</v>
      </c>
      <c r="I281" s="8">
        <v>21421</v>
      </c>
      <c r="J281" s="8">
        <v>0</v>
      </c>
      <c r="K281" s="8">
        <v>0</v>
      </c>
    </row>
    <row r="282" spans="1:11">
      <c r="A282" s="7">
        <f>VLOOKUP(B:B,価格調査!B:AO,1,0)</f>
        <v>2553519159687</v>
      </c>
      <c r="B282" s="7">
        <v>2553519159687</v>
      </c>
      <c r="C282" s="7">
        <v>4985009708347</v>
      </c>
      <c r="D282" s="8" t="s">
        <v>152</v>
      </c>
      <c r="E282" s="8" t="s">
        <v>143</v>
      </c>
      <c r="F282" s="8" t="s">
        <v>969</v>
      </c>
      <c r="G282" s="8" t="s">
        <v>100</v>
      </c>
      <c r="H282" s="8" t="s">
        <v>152</v>
      </c>
      <c r="I282" s="8">
        <v>20406</v>
      </c>
      <c r="J282" s="8">
        <v>0</v>
      </c>
      <c r="K282" s="8">
        <v>0</v>
      </c>
    </row>
    <row r="283" spans="1:11">
      <c r="A283" s="7">
        <f>VLOOKUP(B:B,価格調査!B:AO,1,0)</f>
        <v>2753519159650</v>
      </c>
      <c r="B283" s="7">
        <v>2753519159650</v>
      </c>
      <c r="C283" s="7">
        <v>4985009708378</v>
      </c>
      <c r="D283" s="8" t="s">
        <v>152</v>
      </c>
      <c r="E283" s="8" t="s">
        <v>143</v>
      </c>
      <c r="F283" s="8" t="s">
        <v>1098</v>
      </c>
      <c r="G283" s="8" t="s">
        <v>122</v>
      </c>
      <c r="H283" s="8" t="s">
        <v>152</v>
      </c>
      <c r="I283" s="8">
        <v>29437</v>
      </c>
      <c r="J283" s="8">
        <v>36</v>
      </c>
      <c r="K283" s="8">
        <v>23</v>
      </c>
    </row>
    <row r="284" spans="1:11">
      <c r="A284" s="7">
        <f>VLOOKUP(B:B,価格調査!B:AO,1,0)</f>
        <v>1956515159742</v>
      </c>
      <c r="B284" s="7">
        <v>1956515159742</v>
      </c>
      <c r="C284" s="7">
        <v>4985009700990</v>
      </c>
      <c r="D284" s="8" t="s">
        <v>152</v>
      </c>
      <c r="E284" s="8" t="s">
        <v>1013</v>
      </c>
      <c r="F284" s="8" t="s">
        <v>1328</v>
      </c>
      <c r="G284" s="8" t="s">
        <v>43</v>
      </c>
      <c r="H284" s="8" t="s">
        <v>152</v>
      </c>
      <c r="I284" s="8">
        <v>7164</v>
      </c>
      <c r="J284" s="8">
        <v>0</v>
      </c>
      <c r="K284" s="8">
        <v>0</v>
      </c>
    </row>
    <row r="285" spans="1:11">
      <c r="A285" s="7">
        <f>VLOOKUP(B:B,価格調査!B:AO,1,0)</f>
        <v>1956515159735</v>
      </c>
      <c r="B285" s="7">
        <v>1956515159735</v>
      </c>
      <c r="C285" s="7">
        <v>4985009700990</v>
      </c>
      <c r="D285" s="8" t="s">
        <v>152</v>
      </c>
      <c r="E285" s="8" t="s">
        <v>1013</v>
      </c>
      <c r="F285" s="8" t="s">
        <v>1329</v>
      </c>
      <c r="G285" s="8" t="s">
        <v>43</v>
      </c>
      <c r="H285" s="8" t="s">
        <v>152</v>
      </c>
      <c r="I285" s="8">
        <v>6667</v>
      </c>
      <c r="J285" s="8">
        <v>0</v>
      </c>
      <c r="K285" s="8">
        <v>1</v>
      </c>
    </row>
    <row r="286" spans="1:11">
      <c r="A286" s="7">
        <f>VLOOKUP(B:B,価格調査!B:AO,1,0)</f>
        <v>2154517159749</v>
      </c>
      <c r="B286" s="7">
        <v>2154517159749</v>
      </c>
      <c r="C286" s="7">
        <v>4985009700372</v>
      </c>
      <c r="D286" s="8" t="s">
        <v>152</v>
      </c>
      <c r="E286" s="8" t="s">
        <v>1013</v>
      </c>
      <c r="F286" s="8" t="s">
        <v>1330</v>
      </c>
      <c r="G286" s="8" t="s">
        <v>36</v>
      </c>
      <c r="H286" s="8" t="s">
        <v>152</v>
      </c>
      <c r="I286" s="8">
        <v>10804</v>
      </c>
      <c r="J286" s="8">
        <v>0</v>
      </c>
      <c r="K286" s="8">
        <v>3</v>
      </c>
    </row>
    <row r="287" spans="1:11">
      <c r="A287" s="7">
        <f>VLOOKUP(B:B,価格調査!B:AO,1,0)</f>
        <v>2354018159730</v>
      </c>
      <c r="B287" s="7">
        <v>2354018159730</v>
      </c>
      <c r="C287" s="7">
        <v>4985009701553</v>
      </c>
      <c r="D287" s="8" t="s">
        <v>152</v>
      </c>
      <c r="E287" s="8" t="s">
        <v>1013</v>
      </c>
      <c r="F287" s="8" t="s">
        <v>1025</v>
      </c>
      <c r="G287" s="8" t="s">
        <v>34</v>
      </c>
      <c r="H287" s="8" t="s">
        <v>152</v>
      </c>
      <c r="I287" s="8">
        <v>15773</v>
      </c>
      <c r="J287" s="8">
        <v>4</v>
      </c>
      <c r="K287" s="8">
        <v>3</v>
      </c>
    </row>
    <row r="288" spans="1:11">
      <c r="A288" s="7">
        <f>VLOOKUP(B:B,価格調査!B:AO,1,0)</f>
        <v>2055516159672</v>
      </c>
      <c r="B288" s="7">
        <v>2055516159672</v>
      </c>
      <c r="C288" s="7">
        <v>3528704440573</v>
      </c>
      <c r="D288" s="8" t="s">
        <v>3747</v>
      </c>
      <c r="E288" s="8" t="s">
        <v>145</v>
      </c>
      <c r="F288" s="8" t="s">
        <v>901</v>
      </c>
      <c r="G288" s="8" t="s">
        <v>35</v>
      </c>
      <c r="H288" s="8" t="s">
        <v>152</v>
      </c>
      <c r="I288" s="8">
        <v>9874</v>
      </c>
      <c r="J288" s="8">
        <v>208</v>
      </c>
      <c r="K288" s="8">
        <v>242</v>
      </c>
    </row>
    <row r="289" spans="1:43">
      <c r="A289" s="7">
        <f>VLOOKUP(B:B,価格調査!B:AO,1,0)</f>
        <v>2154517159664</v>
      </c>
      <c r="B289" s="7">
        <v>2154517159664</v>
      </c>
      <c r="C289" s="7">
        <v>3528704931903</v>
      </c>
      <c r="D289" s="8" t="s">
        <v>3748</v>
      </c>
      <c r="E289" s="8" t="s">
        <v>145</v>
      </c>
      <c r="F289" s="8" t="s">
        <v>1331</v>
      </c>
      <c r="G289" s="8" t="s">
        <v>36</v>
      </c>
      <c r="H289" s="8" t="s">
        <v>152</v>
      </c>
      <c r="I289" s="8">
        <v>13168</v>
      </c>
      <c r="J289" s="8">
        <v>67</v>
      </c>
      <c r="K289" s="8">
        <v>61</v>
      </c>
    </row>
    <row r="290" spans="1:43">
      <c r="A290" s="7">
        <f>VLOOKUP(B:B,価格調査!B:AO,1,0)</f>
        <v>2155017159673</v>
      </c>
      <c r="B290" s="7">
        <v>2155017159673</v>
      </c>
      <c r="C290" s="7">
        <v>4985009705322</v>
      </c>
      <c r="D290" s="8" t="s">
        <v>152</v>
      </c>
      <c r="E290" s="8" t="s">
        <v>145</v>
      </c>
      <c r="F290" s="8" t="s">
        <v>814</v>
      </c>
      <c r="G290" s="8" t="s">
        <v>39</v>
      </c>
      <c r="H290" s="8" t="s">
        <v>152</v>
      </c>
      <c r="I290" s="8">
        <v>13689</v>
      </c>
      <c r="J290" s="8">
        <v>48</v>
      </c>
      <c r="K290" s="8">
        <v>5</v>
      </c>
    </row>
    <row r="291" spans="1:43">
      <c r="A291" s="7">
        <f>VLOOKUP(B:B,価格調査!B:AO,1,0)</f>
        <v>2254517159661</v>
      </c>
      <c r="B291" s="7">
        <v>2254517159661</v>
      </c>
      <c r="C291" s="7">
        <v>4985009705643</v>
      </c>
      <c r="D291" s="8" t="s">
        <v>152</v>
      </c>
      <c r="E291" s="8" t="s">
        <v>145</v>
      </c>
      <c r="F291" s="8" t="s">
        <v>1059</v>
      </c>
      <c r="G291" s="8" t="s">
        <v>37</v>
      </c>
      <c r="H291" s="8" t="s">
        <v>152</v>
      </c>
      <c r="I291" s="8">
        <v>9812</v>
      </c>
      <c r="J291" s="8">
        <v>0</v>
      </c>
      <c r="K291" s="8">
        <v>0</v>
      </c>
    </row>
    <row r="292" spans="1:43">
      <c r="A292" s="7">
        <f>VLOOKUP(B:B,価格調査!B:AO,1,0)</f>
        <v>2254517159678</v>
      </c>
      <c r="B292" s="7">
        <v>2254517159678</v>
      </c>
      <c r="C292" s="7">
        <v>4985009705643</v>
      </c>
      <c r="D292" s="8" t="s">
        <v>152</v>
      </c>
      <c r="E292" s="8" t="s">
        <v>145</v>
      </c>
      <c r="F292" s="8" t="s">
        <v>1005</v>
      </c>
      <c r="G292" s="8" t="s">
        <v>37</v>
      </c>
      <c r="H292" s="8" t="s">
        <v>152</v>
      </c>
      <c r="I292" s="8">
        <v>11972</v>
      </c>
      <c r="J292" s="8">
        <v>18</v>
      </c>
      <c r="K292" s="8">
        <v>90</v>
      </c>
    </row>
    <row r="293" spans="1:43">
      <c r="A293" s="7">
        <f>VLOOKUP(B:B,価格調査!B:AO,1,0)</f>
        <v>2255017159663</v>
      </c>
      <c r="B293" s="7">
        <v>2255017159663</v>
      </c>
      <c r="C293" s="7" t="s">
        <v>152</v>
      </c>
      <c r="D293" s="8" t="s">
        <v>152</v>
      </c>
      <c r="E293" s="8" t="s">
        <v>145</v>
      </c>
      <c r="F293" s="8" t="s">
        <v>1332</v>
      </c>
      <c r="G293" s="8" t="s">
        <v>32</v>
      </c>
      <c r="H293" s="8" t="s">
        <v>152</v>
      </c>
      <c r="I293" s="8">
        <v>16526</v>
      </c>
      <c r="J293" s="8">
        <v>4</v>
      </c>
      <c r="K293" s="8">
        <v>3</v>
      </c>
    </row>
    <row r="294" spans="1:43">
      <c r="A294" s="7">
        <f>VLOOKUP(B:B,価格調査!B:AO,1,0)</f>
        <v>2254018159672</v>
      </c>
      <c r="B294" s="7">
        <v>2254018159672</v>
      </c>
      <c r="C294" s="7">
        <v>3528705665586</v>
      </c>
      <c r="D294" s="8" t="s">
        <v>3749</v>
      </c>
      <c r="E294" s="8" t="s">
        <v>145</v>
      </c>
      <c r="F294" s="8" t="s">
        <v>925</v>
      </c>
      <c r="G294" s="8" t="s">
        <v>38</v>
      </c>
      <c r="H294" s="8" t="s">
        <v>152</v>
      </c>
      <c r="I294" s="8">
        <v>11922</v>
      </c>
      <c r="J294" s="8">
        <v>141</v>
      </c>
      <c r="K294" s="8">
        <v>68</v>
      </c>
    </row>
    <row r="295" spans="1:43">
      <c r="A295" s="7">
        <f>VLOOKUP(B:B,価格調査!B:AO,1,0)</f>
        <v>2254518159677</v>
      </c>
      <c r="B295" s="7">
        <v>2254518159677</v>
      </c>
      <c r="C295" s="7">
        <v>4985009705735</v>
      </c>
      <c r="D295" s="8" t="s">
        <v>152</v>
      </c>
      <c r="E295" s="8" t="s">
        <v>145</v>
      </c>
      <c r="F295" s="8" t="s">
        <v>1333</v>
      </c>
      <c r="G295" s="8" t="s">
        <v>40</v>
      </c>
      <c r="H295" s="8" t="s">
        <v>152</v>
      </c>
      <c r="I295" s="8">
        <v>17543</v>
      </c>
      <c r="J295" s="8">
        <v>22</v>
      </c>
      <c r="K295" s="8">
        <v>0</v>
      </c>
    </row>
    <row r="296" spans="1:43">
      <c r="A296" s="7">
        <f>VLOOKUP(B:B,価格調査!B:AO,1,0)</f>
        <v>2254518159660</v>
      </c>
      <c r="B296" s="7">
        <v>2254518159660</v>
      </c>
      <c r="C296" s="7">
        <v>3528704587247</v>
      </c>
      <c r="D296" s="8" t="s">
        <v>3750</v>
      </c>
      <c r="E296" s="8" t="s">
        <v>145</v>
      </c>
      <c r="F296" s="8" t="s">
        <v>1334</v>
      </c>
      <c r="G296" s="8" t="s">
        <v>40</v>
      </c>
      <c r="H296" s="8" t="s">
        <v>152</v>
      </c>
      <c r="I296" s="8">
        <v>15837</v>
      </c>
      <c r="J296" s="8">
        <v>77</v>
      </c>
      <c r="K296" s="8">
        <v>109</v>
      </c>
    </row>
    <row r="297" spans="1:43">
      <c r="A297" s="7">
        <f>VLOOKUP(B:B,価格調査!B:AO,1,0)</f>
        <v>2454518159671</v>
      </c>
      <c r="B297" s="7">
        <v>2454518159671</v>
      </c>
      <c r="C297" s="7">
        <v>4985009705483</v>
      </c>
      <c r="D297" s="8" t="s">
        <v>152</v>
      </c>
      <c r="E297" s="8" t="s">
        <v>145</v>
      </c>
      <c r="F297" s="8" t="s">
        <v>1035</v>
      </c>
      <c r="G297" s="8" t="s">
        <v>33</v>
      </c>
      <c r="H297" s="8" t="s">
        <v>152</v>
      </c>
      <c r="I297" s="8">
        <v>17252</v>
      </c>
      <c r="J297" s="8">
        <v>0</v>
      </c>
      <c r="K297" s="8">
        <v>0</v>
      </c>
    </row>
    <row r="298" spans="1:43">
      <c r="A298" s="7">
        <f>VLOOKUP(B:B,価格調査!B:AO,1,0)</f>
        <v>2355519159922</v>
      </c>
      <c r="B298" s="7">
        <v>2355519159922</v>
      </c>
      <c r="C298" s="7">
        <v>4985009740521</v>
      </c>
      <c r="D298" s="8" t="s">
        <v>1335</v>
      </c>
      <c r="E298" s="8" t="s">
        <v>1336</v>
      </c>
      <c r="F298" s="8" t="s">
        <v>1337</v>
      </c>
      <c r="G298" s="8" t="s">
        <v>1338</v>
      </c>
      <c r="H298" s="8" t="s">
        <v>152</v>
      </c>
      <c r="I298" s="8">
        <v>14582</v>
      </c>
      <c r="J298" s="8">
        <v>0</v>
      </c>
      <c r="K298" s="8">
        <v>0</v>
      </c>
    </row>
    <row r="299" spans="1:43">
      <c r="A299" s="7">
        <f>VLOOKUP(B:B,価格調査!B:AO,1,0)</f>
        <v>2355519159915</v>
      </c>
      <c r="B299" s="7">
        <v>2355519159915</v>
      </c>
      <c r="C299" s="7">
        <v>4985009740514</v>
      </c>
      <c r="D299" s="8" t="s">
        <v>1335</v>
      </c>
      <c r="E299" s="8" t="s">
        <v>1336</v>
      </c>
      <c r="F299" s="8" t="s">
        <v>1339</v>
      </c>
      <c r="G299" s="8" t="s">
        <v>1340</v>
      </c>
      <c r="H299" s="8" t="s">
        <v>152</v>
      </c>
      <c r="I299" s="8">
        <v>15081</v>
      </c>
      <c r="J299" s="8">
        <v>0</v>
      </c>
      <c r="K299" s="8">
        <v>0</v>
      </c>
    </row>
    <row r="300" spans="1:43">
      <c r="A300" s="7">
        <f>VLOOKUP(B:B,価格調査!B:AO,1,0)</f>
        <v>2355519159908</v>
      </c>
      <c r="B300" s="7">
        <v>2355519159908</v>
      </c>
      <c r="C300" s="7">
        <v>4985009740545</v>
      </c>
      <c r="D300" s="8" t="s">
        <v>1335</v>
      </c>
      <c r="E300" s="8" t="s">
        <v>1336</v>
      </c>
      <c r="F300" s="8" t="s">
        <v>1341</v>
      </c>
      <c r="G300" s="8" t="s">
        <v>1342</v>
      </c>
      <c r="H300" s="8" t="s">
        <v>152</v>
      </c>
      <c r="I300" s="8">
        <v>15632</v>
      </c>
      <c r="J300" s="8">
        <v>0</v>
      </c>
      <c r="K300" s="8">
        <v>0</v>
      </c>
    </row>
    <row r="301" spans="1:43">
      <c r="A301" s="7">
        <f>VLOOKUP(B:B,価格調査!B:AO,1,0)</f>
        <v>1856515159752</v>
      </c>
      <c r="B301" s="7">
        <v>1856515159752</v>
      </c>
      <c r="C301" s="7">
        <v>4985009755167</v>
      </c>
      <c r="D301" s="8" t="s">
        <v>152</v>
      </c>
      <c r="E301" s="8" t="s">
        <v>1343</v>
      </c>
      <c r="F301" s="8" t="s">
        <v>1136</v>
      </c>
      <c r="G301" s="8" t="s">
        <v>42</v>
      </c>
      <c r="H301" s="8" t="s">
        <v>152</v>
      </c>
      <c r="I301" s="8">
        <v>6387</v>
      </c>
      <c r="J301" s="8">
        <v>1</v>
      </c>
      <c r="K301" s="8">
        <v>0</v>
      </c>
    </row>
    <row r="302" spans="1:43">
      <c r="A302" s="7">
        <f>VLOOKUP(B:B,価格調査!B:AO,1,0)</f>
        <v>1956515159964</v>
      </c>
      <c r="B302" s="7">
        <v>1956515159964</v>
      </c>
      <c r="C302" s="7">
        <v>4985009753576</v>
      </c>
      <c r="D302" s="8" t="s">
        <v>152</v>
      </c>
      <c r="E302" s="8" t="s">
        <v>146</v>
      </c>
      <c r="F302" s="8" t="s">
        <v>1008</v>
      </c>
      <c r="G302" s="8" t="s">
        <v>43</v>
      </c>
      <c r="H302" s="8" t="s">
        <v>152</v>
      </c>
      <c r="I302" s="8">
        <v>7674</v>
      </c>
      <c r="J302" s="8">
        <v>0</v>
      </c>
      <c r="K302" s="8">
        <v>0</v>
      </c>
      <c r="AK302" s="181"/>
      <c r="AL302" s="181"/>
      <c r="AM302" s="181"/>
      <c r="AN302" s="181"/>
      <c r="AO302" s="181"/>
      <c r="AP302" s="181"/>
      <c r="AQ302" s="181"/>
    </row>
    <row r="303" spans="1:43">
      <c r="A303" s="7">
        <f>VLOOKUP(B:B,価格調査!B:AO,1,0)</f>
        <v>2055516159962</v>
      </c>
      <c r="B303" s="7">
        <v>2055516159962</v>
      </c>
      <c r="C303" s="7">
        <v>4985009753385</v>
      </c>
      <c r="D303" s="8" t="s">
        <v>152</v>
      </c>
      <c r="E303" s="8" t="s">
        <v>146</v>
      </c>
      <c r="F303" s="8" t="s">
        <v>1344</v>
      </c>
      <c r="G303" s="8" t="s">
        <v>35</v>
      </c>
      <c r="H303" s="8" t="s">
        <v>152</v>
      </c>
      <c r="I303" s="8">
        <v>8999</v>
      </c>
      <c r="J303" s="8">
        <v>0</v>
      </c>
      <c r="K303" s="8">
        <v>0</v>
      </c>
    </row>
    <row r="304" spans="1:43">
      <c r="A304" s="7">
        <f>VLOOKUP(B:B,価格調査!B:AO,1,0)</f>
        <v>2055516159986</v>
      </c>
      <c r="B304" s="7">
        <v>2055516159986</v>
      </c>
      <c r="C304" s="7" t="s">
        <v>152</v>
      </c>
      <c r="D304" s="8" t="s">
        <v>152</v>
      </c>
      <c r="E304" s="8" t="s">
        <v>146</v>
      </c>
      <c r="F304" s="8" t="s">
        <v>3751</v>
      </c>
      <c r="G304" s="8" t="s">
        <v>35</v>
      </c>
      <c r="H304" s="8" t="s">
        <v>152</v>
      </c>
      <c r="I304" s="8">
        <v>12380</v>
      </c>
      <c r="J304" s="8">
        <v>76</v>
      </c>
      <c r="K304" s="8">
        <v>38</v>
      </c>
    </row>
    <row r="305" spans="1:11">
      <c r="A305" s="7">
        <f>VLOOKUP(B:B,価格調査!B:AO,1,0)</f>
        <v>2055516159993</v>
      </c>
      <c r="B305" s="7">
        <v>2055516159993</v>
      </c>
      <c r="C305" s="7" t="s">
        <v>152</v>
      </c>
      <c r="D305" s="8" t="s">
        <v>152</v>
      </c>
      <c r="E305" s="8" t="s">
        <v>146</v>
      </c>
      <c r="F305" s="8" t="s">
        <v>1345</v>
      </c>
      <c r="G305" s="8" t="s">
        <v>35</v>
      </c>
      <c r="H305" s="8" t="s">
        <v>152</v>
      </c>
      <c r="I305" s="8">
        <v>8999</v>
      </c>
      <c r="J305" s="8">
        <v>0</v>
      </c>
      <c r="K305" s="8">
        <v>0</v>
      </c>
    </row>
    <row r="306" spans="1:11">
      <c r="A306" s="7">
        <f>VLOOKUP(B:B,価格調査!B:AO,1,0)</f>
        <v>2154517159961</v>
      </c>
      <c r="B306" s="7">
        <v>2154517159961</v>
      </c>
      <c r="C306" s="7">
        <v>4985009753194</v>
      </c>
      <c r="D306" s="8" t="s">
        <v>152</v>
      </c>
      <c r="E306" s="8" t="s">
        <v>146</v>
      </c>
      <c r="F306" s="8" t="s">
        <v>910</v>
      </c>
      <c r="G306" s="8" t="s">
        <v>36</v>
      </c>
      <c r="H306" s="8" t="s">
        <v>152</v>
      </c>
      <c r="I306" s="8">
        <v>15361</v>
      </c>
      <c r="J306" s="8">
        <v>7</v>
      </c>
      <c r="K306" s="8">
        <v>0</v>
      </c>
    </row>
    <row r="307" spans="1:11">
      <c r="A307" s="7">
        <f>VLOOKUP(B:B,価格調査!B:AO,1,0)</f>
        <v>2254517159982</v>
      </c>
      <c r="B307" s="7">
        <v>2254517159982</v>
      </c>
      <c r="C307" s="7" t="s">
        <v>152</v>
      </c>
      <c r="D307" s="8" t="s">
        <v>152</v>
      </c>
      <c r="E307" s="8" t="s">
        <v>146</v>
      </c>
      <c r="F307" s="8" t="s">
        <v>1346</v>
      </c>
      <c r="G307" s="8" t="s">
        <v>37</v>
      </c>
      <c r="H307" s="8" t="s">
        <v>152</v>
      </c>
      <c r="I307" s="8">
        <v>11792</v>
      </c>
      <c r="J307" s="8">
        <v>0</v>
      </c>
      <c r="K307" s="8">
        <v>0</v>
      </c>
    </row>
    <row r="308" spans="1:11">
      <c r="A308" s="7">
        <f>VLOOKUP(B:B,価格調査!B:AO,1,0)</f>
        <v>2254517159968</v>
      </c>
      <c r="B308" s="7">
        <v>2254517159968</v>
      </c>
      <c r="C308" s="7">
        <v>4985009753200</v>
      </c>
      <c r="D308" s="8" t="s">
        <v>152</v>
      </c>
      <c r="E308" s="8" t="s">
        <v>146</v>
      </c>
      <c r="F308" s="8" t="s">
        <v>927</v>
      </c>
      <c r="G308" s="8" t="s">
        <v>37</v>
      </c>
      <c r="H308" s="8" t="s">
        <v>152</v>
      </c>
      <c r="I308" s="8">
        <v>13417</v>
      </c>
      <c r="J308" s="8">
        <v>4</v>
      </c>
      <c r="K308" s="8">
        <v>64</v>
      </c>
    </row>
    <row r="309" spans="1:11">
      <c r="A309" s="7">
        <f>VLOOKUP(B:B,価格調査!B:AO,1,0)</f>
        <v>2254018159962</v>
      </c>
      <c r="B309" s="7">
        <v>2254018159962</v>
      </c>
      <c r="C309" s="7">
        <v>4985009753095</v>
      </c>
      <c r="D309" s="8" t="s">
        <v>152</v>
      </c>
      <c r="E309" s="8" t="s">
        <v>146</v>
      </c>
      <c r="F309" s="8" t="s">
        <v>925</v>
      </c>
      <c r="G309" s="8" t="s">
        <v>38</v>
      </c>
      <c r="H309" s="8" t="s">
        <v>152</v>
      </c>
      <c r="I309" s="8">
        <v>13662</v>
      </c>
      <c r="J309" s="8">
        <v>0</v>
      </c>
      <c r="K309" s="8">
        <v>0</v>
      </c>
    </row>
    <row r="310" spans="1:11">
      <c r="A310" s="7">
        <f>VLOOKUP(B:B,価格調査!B:AO,1,0)</f>
        <v>2454018159966</v>
      </c>
      <c r="B310" s="7">
        <v>2454018159966</v>
      </c>
      <c r="C310" s="7">
        <v>4985009753118</v>
      </c>
      <c r="D310" s="8" t="s">
        <v>152</v>
      </c>
      <c r="E310" s="8" t="s">
        <v>146</v>
      </c>
      <c r="F310" s="8" t="s">
        <v>813</v>
      </c>
      <c r="G310" s="8" t="s">
        <v>83</v>
      </c>
      <c r="H310" s="8" t="s">
        <v>152</v>
      </c>
      <c r="I310" s="8">
        <v>18254</v>
      </c>
      <c r="J310" s="8">
        <v>24</v>
      </c>
      <c r="K310" s="8">
        <v>31</v>
      </c>
    </row>
    <row r="311" spans="1:11">
      <c r="A311" s="7">
        <f>VLOOKUP(B:B,価格調査!B:AO,1,0)</f>
        <v>2254518159967</v>
      </c>
      <c r="B311" s="7">
        <v>2254518159967</v>
      </c>
      <c r="C311" s="7">
        <v>4985009753231</v>
      </c>
      <c r="D311" s="8" t="s">
        <v>152</v>
      </c>
      <c r="E311" s="8" t="s">
        <v>146</v>
      </c>
      <c r="F311" s="8" t="s">
        <v>929</v>
      </c>
      <c r="G311" s="8" t="s">
        <v>40</v>
      </c>
      <c r="H311" s="8" t="s">
        <v>152</v>
      </c>
      <c r="I311" s="8">
        <v>15809</v>
      </c>
      <c r="J311" s="8">
        <v>0</v>
      </c>
      <c r="K311" s="8">
        <v>0</v>
      </c>
    </row>
    <row r="312" spans="1:11">
      <c r="A312" s="7">
        <f>VLOOKUP(B:B,価格調査!B:AO,1,0)</f>
        <v>2454518159961</v>
      </c>
      <c r="B312" s="7">
        <v>2454518159961</v>
      </c>
      <c r="C312" s="7">
        <v>4985009753255</v>
      </c>
      <c r="D312" s="8" t="s">
        <v>152</v>
      </c>
      <c r="E312" s="8" t="s">
        <v>146</v>
      </c>
      <c r="F312" s="8" t="s">
        <v>967</v>
      </c>
      <c r="G312" s="8" t="s">
        <v>33</v>
      </c>
      <c r="H312" s="8" t="s">
        <v>152</v>
      </c>
      <c r="I312" s="8">
        <v>17434</v>
      </c>
      <c r="J312" s="8">
        <v>0</v>
      </c>
      <c r="K312" s="8">
        <v>0</v>
      </c>
    </row>
    <row r="313" spans="1:11">
      <c r="A313" s="7">
        <f>VLOOKUP(B:B,価格調査!B:AO,1,0)</f>
        <v>2355518159978</v>
      </c>
      <c r="B313" s="7">
        <v>2355518159978</v>
      </c>
      <c r="C313" s="7">
        <v>4985009753651</v>
      </c>
      <c r="D313" s="8" t="s">
        <v>152</v>
      </c>
      <c r="E313" s="8" t="s">
        <v>146</v>
      </c>
      <c r="F313" s="8" t="s">
        <v>959</v>
      </c>
      <c r="G313" s="8" t="s">
        <v>72</v>
      </c>
      <c r="H313" s="8" t="s">
        <v>152</v>
      </c>
      <c r="I313" s="8">
        <v>14333</v>
      </c>
      <c r="J313" s="8">
        <v>1</v>
      </c>
      <c r="K313" s="8">
        <v>1</v>
      </c>
    </row>
    <row r="314" spans="1:11">
      <c r="A314" s="7">
        <f>VLOOKUP(B:B,価格調査!B:AO,1,0)</f>
        <v>2355519159977</v>
      </c>
      <c r="B314" s="7">
        <v>2355519159977</v>
      </c>
      <c r="C314" s="7">
        <v>4985009753712</v>
      </c>
      <c r="D314" s="8" t="s">
        <v>152</v>
      </c>
      <c r="E314" s="8" t="s">
        <v>146</v>
      </c>
      <c r="F314" s="8" t="s">
        <v>962</v>
      </c>
      <c r="G314" s="8" t="s">
        <v>91</v>
      </c>
      <c r="H314" s="8" t="s">
        <v>152</v>
      </c>
      <c r="I314" s="8">
        <v>17310</v>
      </c>
      <c r="J314" s="8">
        <v>0</v>
      </c>
      <c r="K314" s="8">
        <v>0</v>
      </c>
    </row>
    <row r="315" spans="1:11">
      <c r="A315" s="7">
        <f>VLOOKUP(B:B,価格調査!B:AO,1,0)</f>
        <v>1458013130396</v>
      </c>
      <c r="B315" s="7">
        <v>1458013130396</v>
      </c>
      <c r="C315" s="7">
        <v>4992496139905</v>
      </c>
      <c r="D315" s="8" t="s">
        <v>3752</v>
      </c>
      <c r="E315" s="8" t="s">
        <v>825</v>
      </c>
      <c r="F315" s="8" t="s">
        <v>847</v>
      </c>
      <c r="G315" s="8" t="s">
        <v>848</v>
      </c>
      <c r="H315" s="8" t="s">
        <v>152</v>
      </c>
      <c r="I315" s="8">
        <v>2480</v>
      </c>
      <c r="J315" s="8">
        <v>495</v>
      </c>
      <c r="K315" s="8">
        <v>89</v>
      </c>
    </row>
    <row r="316" spans="1:11">
      <c r="A316" s="7" t="e">
        <f>VLOOKUP(B:B,価格調査!B:AO,1,0)</f>
        <v>#N/A</v>
      </c>
      <c r="B316" s="7">
        <v>1556513130455</v>
      </c>
      <c r="C316" s="7">
        <v>4992496139981</v>
      </c>
      <c r="D316" s="8" t="s">
        <v>3753</v>
      </c>
      <c r="E316" s="8" t="s">
        <v>825</v>
      </c>
      <c r="F316" s="8" t="s">
        <v>3754</v>
      </c>
      <c r="G316" s="8" t="s">
        <v>864</v>
      </c>
      <c r="H316" s="8" t="s">
        <v>152</v>
      </c>
      <c r="I316" s="8">
        <v>2760</v>
      </c>
      <c r="J316" s="8">
        <v>6</v>
      </c>
      <c r="K316" s="8">
        <v>0</v>
      </c>
    </row>
    <row r="317" spans="1:11">
      <c r="A317" s="7">
        <f>VLOOKUP(B:B,価格調査!B:AO,1,0)</f>
        <v>1556513130394</v>
      </c>
      <c r="B317" s="7">
        <v>1556513130394</v>
      </c>
      <c r="C317" s="7">
        <v>4992496139981</v>
      </c>
      <c r="D317" s="8" t="s">
        <v>3753</v>
      </c>
      <c r="E317" s="8" t="s">
        <v>825</v>
      </c>
      <c r="F317" s="8" t="s">
        <v>1226</v>
      </c>
      <c r="G317" s="8" t="s">
        <v>864</v>
      </c>
      <c r="H317" s="8" t="s">
        <v>152</v>
      </c>
      <c r="I317" s="8">
        <v>2760</v>
      </c>
      <c r="J317" s="8">
        <v>83</v>
      </c>
      <c r="K317" s="8">
        <v>36</v>
      </c>
    </row>
    <row r="318" spans="1:11">
      <c r="A318" s="7">
        <f>VLOOKUP(B:B,価格調査!B:AO,1,0)</f>
        <v>1558013130393</v>
      </c>
      <c r="B318" s="7">
        <v>1558013130393</v>
      </c>
      <c r="C318" s="7">
        <v>4992496139912</v>
      </c>
      <c r="D318" s="8" t="s">
        <v>3755</v>
      </c>
      <c r="E318" s="8" t="s">
        <v>825</v>
      </c>
      <c r="F318" s="8" t="s">
        <v>849</v>
      </c>
      <c r="G318" s="8" t="s">
        <v>850</v>
      </c>
      <c r="H318" s="8" t="s">
        <v>152</v>
      </c>
      <c r="I318" s="8">
        <v>3160</v>
      </c>
      <c r="J318" s="8">
        <v>122</v>
      </c>
      <c r="K318" s="8">
        <v>40</v>
      </c>
    </row>
    <row r="319" spans="1:11">
      <c r="A319" s="7">
        <f>VLOOKUP(B:B,価格調査!B:AO,1,0)</f>
        <v>1556514130454</v>
      </c>
      <c r="B319" s="7">
        <v>1556514130454</v>
      </c>
      <c r="C319" s="7">
        <v>4992496140000</v>
      </c>
      <c r="D319" s="8" t="s">
        <v>3756</v>
      </c>
      <c r="E319" s="8" t="s">
        <v>825</v>
      </c>
      <c r="F319" s="8" t="s">
        <v>3757</v>
      </c>
      <c r="G319" s="8" t="s">
        <v>104</v>
      </c>
      <c r="H319" s="8" t="s">
        <v>152</v>
      </c>
      <c r="I319" s="8">
        <v>3240</v>
      </c>
      <c r="J319" s="8">
        <v>0</v>
      </c>
      <c r="K319" s="8">
        <v>2</v>
      </c>
    </row>
    <row r="320" spans="1:11">
      <c r="A320" s="7" t="e">
        <f>VLOOKUP(B:B,価格調査!B:AO,1,0)</f>
        <v>#N/A</v>
      </c>
      <c r="B320" s="7">
        <v>1556514139280</v>
      </c>
      <c r="C320" s="7">
        <v>4992496140000</v>
      </c>
      <c r="D320" s="8" t="s">
        <v>3756</v>
      </c>
      <c r="E320" s="8" t="s">
        <v>1347</v>
      </c>
      <c r="F320" s="8" t="s">
        <v>1348</v>
      </c>
      <c r="G320" s="8" t="s">
        <v>104</v>
      </c>
      <c r="H320" s="8" t="s">
        <v>152</v>
      </c>
      <c r="I320" s="8">
        <v>2700</v>
      </c>
      <c r="J320" s="8">
        <v>187</v>
      </c>
      <c r="K320" s="8">
        <v>0</v>
      </c>
    </row>
    <row r="321" spans="1:11">
      <c r="A321" s="7">
        <f>VLOOKUP(B:B,価格調査!B:AO,1,0)</f>
        <v>1656514130390</v>
      </c>
      <c r="B321" s="7">
        <v>1656514130390</v>
      </c>
      <c r="C321" s="7">
        <v>4992496143964</v>
      </c>
      <c r="D321" s="8" t="s">
        <v>3758</v>
      </c>
      <c r="E321" s="8" t="s">
        <v>825</v>
      </c>
      <c r="F321" s="8" t="s">
        <v>1349</v>
      </c>
      <c r="G321" s="8" t="s">
        <v>114</v>
      </c>
      <c r="H321" s="8" t="s">
        <v>152</v>
      </c>
      <c r="I321" s="8">
        <v>3670</v>
      </c>
      <c r="J321" s="8">
        <v>439</v>
      </c>
      <c r="K321" s="8">
        <v>142</v>
      </c>
    </row>
    <row r="322" spans="1:11">
      <c r="A322" s="7">
        <f>VLOOKUP(B:B,価格調査!B:AO,1,0)</f>
        <v>1756514130397</v>
      </c>
      <c r="B322" s="7">
        <v>1756514130397</v>
      </c>
      <c r="C322" s="7">
        <v>4992496140017</v>
      </c>
      <c r="D322" s="8" t="s">
        <v>3759</v>
      </c>
      <c r="E322" s="8" t="s">
        <v>825</v>
      </c>
      <c r="F322" s="8" t="s">
        <v>1167</v>
      </c>
      <c r="G322" s="8" t="s">
        <v>87</v>
      </c>
      <c r="H322" s="8" t="s">
        <v>152</v>
      </c>
      <c r="I322" s="8">
        <v>4020</v>
      </c>
      <c r="J322" s="8">
        <v>286</v>
      </c>
      <c r="K322" s="8">
        <v>90</v>
      </c>
    </row>
    <row r="323" spans="1:11">
      <c r="A323" s="7">
        <f>VLOOKUP(B:B,価格調査!B:AO,1,0)</f>
        <v>1756514139383</v>
      </c>
      <c r="B323" s="7">
        <v>1756514139383</v>
      </c>
      <c r="C323" s="7">
        <v>4992496140017</v>
      </c>
      <c r="D323" s="8" t="s">
        <v>3759</v>
      </c>
      <c r="E323" s="8" t="s">
        <v>1347</v>
      </c>
      <c r="F323" s="8" t="s">
        <v>1167</v>
      </c>
      <c r="G323" s="8" t="s">
        <v>87</v>
      </c>
      <c r="H323" s="8" t="s">
        <v>152</v>
      </c>
      <c r="I323" s="8">
        <v>3700</v>
      </c>
      <c r="J323" s="8">
        <v>0</v>
      </c>
      <c r="K323" s="8">
        <v>0</v>
      </c>
    </row>
    <row r="324" spans="1:11">
      <c r="A324" s="7">
        <f>VLOOKUP(B:B,価格調査!B:AO,1,0)</f>
        <v>1856514130394</v>
      </c>
      <c r="B324" s="7">
        <v>1856514130394</v>
      </c>
      <c r="C324" s="7">
        <v>4992496140024</v>
      </c>
      <c r="D324" s="8" t="s">
        <v>3760</v>
      </c>
      <c r="E324" s="8" t="s">
        <v>825</v>
      </c>
      <c r="F324" s="8" t="s">
        <v>1350</v>
      </c>
      <c r="G324" s="8" t="s">
        <v>883</v>
      </c>
      <c r="H324" s="8" t="s">
        <v>152</v>
      </c>
      <c r="I324" s="8">
        <v>4390</v>
      </c>
      <c r="J324" s="8">
        <v>18</v>
      </c>
      <c r="K324" s="8">
        <v>16</v>
      </c>
    </row>
    <row r="325" spans="1:11">
      <c r="A325" s="7">
        <f>VLOOKUP(B:B,価格調査!B:AO,1,0)</f>
        <v>2155517130394</v>
      </c>
      <c r="B325" s="7">
        <v>2155517130394</v>
      </c>
      <c r="C325" s="7">
        <v>4992496140215</v>
      </c>
      <c r="D325" s="8" t="s">
        <v>3761</v>
      </c>
      <c r="E325" s="8" t="s">
        <v>825</v>
      </c>
      <c r="F325" s="8" t="s">
        <v>1163</v>
      </c>
      <c r="G325" s="8" t="s">
        <v>66</v>
      </c>
      <c r="H325" s="8" t="s">
        <v>152</v>
      </c>
      <c r="I325" s="8">
        <v>7900</v>
      </c>
      <c r="J325" s="8">
        <v>0</v>
      </c>
      <c r="K325" s="8">
        <v>3</v>
      </c>
    </row>
    <row r="326" spans="1:11">
      <c r="A326" s="7">
        <f>VLOOKUP(B:B,価格調査!B:AO,1,0)</f>
        <v>2155517139380</v>
      </c>
      <c r="B326" s="7">
        <v>2155517139380</v>
      </c>
      <c r="C326" s="7">
        <v>4992496140215</v>
      </c>
      <c r="D326" s="8" t="s">
        <v>3761</v>
      </c>
      <c r="E326" s="8" t="s">
        <v>1347</v>
      </c>
      <c r="F326" s="8" t="s">
        <v>1163</v>
      </c>
      <c r="G326" s="8" t="s">
        <v>66</v>
      </c>
      <c r="H326" s="8" t="s">
        <v>152</v>
      </c>
      <c r="I326" s="8">
        <v>8160</v>
      </c>
      <c r="J326" s="8">
        <v>52</v>
      </c>
      <c r="K326" s="8">
        <v>17</v>
      </c>
    </row>
    <row r="327" spans="1:11">
      <c r="A327" s="7">
        <f>VLOOKUP(B:B,価格調査!B:AO,1,0)</f>
        <v>1655514130393</v>
      </c>
      <c r="B327" s="7">
        <v>1655514130393</v>
      </c>
      <c r="C327" s="7">
        <v>4992496140178</v>
      </c>
      <c r="D327" s="8" t="s">
        <v>3762</v>
      </c>
      <c r="E327" s="8" t="s">
        <v>825</v>
      </c>
      <c r="F327" s="8" t="s">
        <v>846</v>
      </c>
      <c r="G327" s="8" t="s">
        <v>111</v>
      </c>
      <c r="H327" s="8" t="s">
        <v>152</v>
      </c>
      <c r="I327" s="8">
        <v>4070</v>
      </c>
      <c r="J327" s="8">
        <v>98</v>
      </c>
      <c r="K327" s="8">
        <v>30</v>
      </c>
    </row>
    <row r="328" spans="1:11">
      <c r="A328" s="7">
        <f>VLOOKUP(B:B,価格調査!B:AO,1,0)</f>
        <v>1657014130392</v>
      </c>
      <c r="B328" s="7">
        <v>1657014130392</v>
      </c>
      <c r="C328" s="7">
        <v>4992496139950</v>
      </c>
      <c r="D328" s="8" t="s">
        <v>3763</v>
      </c>
      <c r="E328" s="8" t="s">
        <v>825</v>
      </c>
      <c r="F328" s="8" t="s">
        <v>851</v>
      </c>
      <c r="G328" s="8" t="s">
        <v>86</v>
      </c>
      <c r="H328" s="8" t="s">
        <v>152</v>
      </c>
      <c r="I328" s="8">
        <v>3380</v>
      </c>
      <c r="J328" s="8">
        <v>754</v>
      </c>
      <c r="K328" s="8">
        <v>108</v>
      </c>
    </row>
    <row r="329" spans="1:11">
      <c r="A329" s="7">
        <f>VLOOKUP(B:B,価格調査!B:AO,1,0)</f>
        <v>1757014130399</v>
      </c>
      <c r="B329" s="7">
        <v>1757014130399</v>
      </c>
      <c r="C329" s="7">
        <v>4992496139967</v>
      </c>
      <c r="D329" s="8" t="s">
        <v>3764</v>
      </c>
      <c r="E329" s="8" t="s">
        <v>825</v>
      </c>
      <c r="F329" s="8" t="s">
        <v>1168</v>
      </c>
      <c r="G329" s="8" t="s">
        <v>88</v>
      </c>
      <c r="H329" s="8" t="s">
        <v>152</v>
      </c>
      <c r="I329" s="8">
        <v>3810</v>
      </c>
      <c r="J329" s="8">
        <v>433</v>
      </c>
      <c r="K329" s="8">
        <v>37</v>
      </c>
    </row>
    <row r="330" spans="1:11">
      <c r="A330" s="7">
        <f>VLOOKUP(B:B,価格調査!B:AO,1,0)</f>
        <v>1857014130396</v>
      </c>
      <c r="B330" s="7">
        <v>1857014130396</v>
      </c>
      <c r="C330" s="7">
        <v>4992496139974</v>
      </c>
      <c r="D330" s="8" t="s">
        <v>3765</v>
      </c>
      <c r="E330" s="8" t="s">
        <v>825</v>
      </c>
      <c r="F330" s="8" t="s">
        <v>3766</v>
      </c>
      <c r="G330" s="8" t="s">
        <v>112</v>
      </c>
      <c r="H330" s="8" t="s">
        <v>152</v>
      </c>
      <c r="I330" s="8">
        <v>4220</v>
      </c>
      <c r="J330" s="8">
        <v>709</v>
      </c>
      <c r="K330" s="8">
        <v>19</v>
      </c>
    </row>
    <row r="331" spans="1:11">
      <c r="A331" s="7">
        <f>VLOOKUP(B:B,価格調査!B:AO,1,0)</f>
        <v>1856015130398</v>
      </c>
      <c r="B331" s="7">
        <v>1856015130398</v>
      </c>
      <c r="C331" s="7">
        <v>4992496140109</v>
      </c>
      <c r="D331" s="8" t="s">
        <v>3767</v>
      </c>
      <c r="E331" s="8" t="s">
        <v>825</v>
      </c>
      <c r="F331" s="8" t="s">
        <v>1169</v>
      </c>
      <c r="G331" s="8" t="s">
        <v>81</v>
      </c>
      <c r="H331" s="8" t="s">
        <v>152</v>
      </c>
      <c r="I331" s="8">
        <v>5360</v>
      </c>
      <c r="J331" s="8">
        <v>259</v>
      </c>
      <c r="K331" s="8">
        <v>27</v>
      </c>
    </row>
    <row r="332" spans="1:11">
      <c r="A332" s="7">
        <f>VLOOKUP(B:B,価格調査!B:AO,1,0)</f>
        <v>1756515139382</v>
      </c>
      <c r="B332" s="7">
        <v>1756515139382</v>
      </c>
      <c r="C332" s="7">
        <v>4992496141298</v>
      </c>
      <c r="D332" s="8" t="s">
        <v>3768</v>
      </c>
      <c r="E332" s="8" t="s">
        <v>1347</v>
      </c>
      <c r="F332" s="8" t="s">
        <v>1351</v>
      </c>
      <c r="G332" s="8" t="s">
        <v>95</v>
      </c>
      <c r="H332" s="8" t="s">
        <v>152</v>
      </c>
      <c r="I332" s="8">
        <v>4330</v>
      </c>
      <c r="J332" s="8">
        <v>219</v>
      </c>
      <c r="K332" s="8">
        <v>59</v>
      </c>
    </row>
    <row r="333" spans="1:11">
      <c r="A333" s="7">
        <f>VLOOKUP(B:B,価格調査!B:AO,1,0)</f>
        <v>1856515130393</v>
      </c>
      <c r="B333" s="7">
        <v>1856515130393</v>
      </c>
      <c r="C333" s="7">
        <v>4992496140055</v>
      </c>
      <c r="D333" s="8" t="s">
        <v>3769</v>
      </c>
      <c r="E333" s="8" t="s">
        <v>825</v>
      </c>
      <c r="F333" s="8" t="s">
        <v>1159</v>
      </c>
      <c r="G333" s="8" t="s">
        <v>42</v>
      </c>
      <c r="H333" s="8" t="s">
        <v>152</v>
      </c>
      <c r="I333" s="8">
        <v>4840</v>
      </c>
      <c r="J333" s="8">
        <v>381</v>
      </c>
      <c r="K333" s="8">
        <v>79</v>
      </c>
    </row>
    <row r="334" spans="1:11">
      <c r="A334" s="7">
        <f>VLOOKUP(B:B,価格調査!B:AO,1,0)</f>
        <v>1956515130390</v>
      </c>
      <c r="B334" s="7">
        <v>1956515130390</v>
      </c>
      <c r="C334" s="7">
        <v>4992496140062</v>
      </c>
      <c r="D334" s="8" t="s">
        <v>3770</v>
      </c>
      <c r="E334" s="8" t="s">
        <v>825</v>
      </c>
      <c r="F334" s="8" t="s">
        <v>1008</v>
      </c>
      <c r="G334" s="8" t="s">
        <v>43</v>
      </c>
      <c r="H334" s="8" t="s">
        <v>152</v>
      </c>
      <c r="I334" s="8">
        <v>5180</v>
      </c>
      <c r="J334" s="8">
        <v>1515</v>
      </c>
      <c r="K334" s="8">
        <v>161</v>
      </c>
    </row>
    <row r="335" spans="1:11">
      <c r="A335" s="7">
        <f>VLOOKUP(B:B,価格調査!B:AO,1,0)</f>
        <v>2056515139382</v>
      </c>
      <c r="B335" s="7">
        <v>2056515139382</v>
      </c>
      <c r="C335" s="7">
        <v>4992496140079</v>
      </c>
      <c r="D335" s="8" t="s">
        <v>3771</v>
      </c>
      <c r="E335" s="8" t="s">
        <v>1347</v>
      </c>
      <c r="F335" s="8" t="s">
        <v>1352</v>
      </c>
      <c r="G335" s="8" t="s">
        <v>874</v>
      </c>
      <c r="H335" s="8" t="s">
        <v>152</v>
      </c>
      <c r="I335" s="8">
        <v>5980</v>
      </c>
      <c r="J335" s="8">
        <v>28</v>
      </c>
      <c r="K335" s="8">
        <v>32</v>
      </c>
    </row>
    <row r="336" spans="1:11">
      <c r="A336" s="7">
        <f>VLOOKUP(B:B,価格調査!B:AO,1,0)</f>
        <v>1955516130392</v>
      </c>
      <c r="B336" s="7">
        <v>1955516130392</v>
      </c>
      <c r="C336" s="7">
        <v>4992496140192</v>
      </c>
      <c r="D336" s="8" t="s">
        <v>3772</v>
      </c>
      <c r="E336" s="8" t="s">
        <v>825</v>
      </c>
      <c r="F336" s="8" t="s">
        <v>826</v>
      </c>
      <c r="G336" s="8" t="s">
        <v>44</v>
      </c>
      <c r="H336" s="8" t="s">
        <v>152</v>
      </c>
      <c r="I336" s="8">
        <v>6850</v>
      </c>
      <c r="J336" s="8">
        <v>151</v>
      </c>
      <c r="K336" s="8">
        <v>36</v>
      </c>
    </row>
    <row r="337" spans="1:11">
      <c r="A337" s="7">
        <f>VLOOKUP(B:B,価格調査!B:AO,1,0)</f>
        <v>2055516139384</v>
      </c>
      <c r="B337" s="7">
        <v>2055516139384</v>
      </c>
      <c r="C337" s="7">
        <v>4992496140208</v>
      </c>
      <c r="D337" s="8" t="s">
        <v>3773</v>
      </c>
      <c r="E337" s="8" t="s">
        <v>1347</v>
      </c>
      <c r="F337" s="8" t="s">
        <v>901</v>
      </c>
      <c r="G337" s="8" t="s">
        <v>35</v>
      </c>
      <c r="H337" s="8" t="s">
        <v>152</v>
      </c>
      <c r="I337" s="8">
        <v>7070</v>
      </c>
      <c r="J337" s="8">
        <v>55</v>
      </c>
      <c r="K337" s="8">
        <v>16</v>
      </c>
    </row>
    <row r="338" spans="1:11">
      <c r="A338" s="7">
        <f>VLOOKUP(B:B,価格調査!B:AO,1,0)</f>
        <v>1756016130390</v>
      </c>
      <c r="B338" s="7">
        <v>1756016130390</v>
      </c>
      <c r="C338" s="7">
        <v>4992496140123</v>
      </c>
      <c r="D338" s="8" t="s">
        <v>3774</v>
      </c>
      <c r="E338" s="8" t="s">
        <v>825</v>
      </c>
      <c r="F338" s="8" t="s">
        <v>852</v>
      </c>
      <c r="G338" s="8" t="s">
        <v>116</v>
      </c>
      <c r="H338" s="8" t="s">
        <v>152</v>
      </c>
      <c r="I338" s="8">
        <v>5610</v>
      </c>
      <c r="J338" s="8">
        <v>115</v>
      </c>
      <c r="K338" s="8">
        <v>30</v>
      </c>
    </row>
    <row r="339" spans="1:11">
      <c r="A339" s="7">
        <f>VLOOKUP(B:B,価格調査!B:AO,1,0)</f>
        <v>2056016130390</v>
      </c>
      <c r="B339" s="7">
        <v>2056016130390</v>
      </c>
      <c r="C339" s="7">
        <v>4992496140147</v>
      </c>
      <c r="D339" s="8" t="s">
        <v>3775</v>
      </c>
      <c r="E339" s="8" t="s">
        <v>825</v>
      </c>
      <c r="F339" s="8" t="s">
        <v>1161</v>
      </c>
      <c r="G339" s="8" t="s">
        <v>47</v>
      </c>
      <c r="H339" s="8" t="s">
        <v>152</v>
      </c>
      <c r="I339" s="8">
        <v>6690</v>
      </c>
      <c r="J339" s="8">
        <v>312</v>
      </c>
      <c r="K339" s="8">
        <v>77</v>
      </c>
    </row>
    <row r="340" spans="1:11">
      <c r="A340" s="7">
        <f>VLOOKUP(B:B,価格調査!B:AO,1,0)</f>
        <v>2156016139383</v>
      </c>
      <c r="B340" s="7">
        <v>2156016139383</v>
      </c>
      <c r="C340" s="7">
        <v>4992496140154</v>
      </c>
      <c r="D340" s="8" t="s">
        <v>3776</v>
      </c>
      <c r="E340" s="8" t="s">
        <v>1347</v>
      </c>
      <c r="F340" s="8" t="s">
        <v>1179</v>
      </c>
      <c r="G340" s="8" t="s">
        <v>48</v>
      </c>
      <c r="H340" s="8" t="s">
        <v>152</v>
      </c>
      <c r="I340" s="8">
        <v>6800</v>
      </c>
      <c r="J340" s="8">
        <v>52</v>
      </c>
      <c r="K340" s="8">
        <v>20</v>
      </c>
    </row>
    <row r="341" spans="1:11">
      <c r="A341" s="7">
        <f>VLOOKUP(B:B,価格調査!B:AO,1,0)</f>
        <v>2154517130380</v>
      </c>
      <c r="B341" s="7">
        <v>2154517130380</v>
      </c>
      <c r="C341" s="7">
        <v>4992496141342</v>
      </c>
      <c r="D341" s="8" t="s">
        <v>3777</v>
      </c>
      <c r="E341" s="8" t="s">
        <v>825</v>
      </c>
      <c r="F341" s="8" t="s">
        <v>698</v>
      </c>
      <c r="G341" s="8" t="s">
        <v>36</v>
      </c>
      <c r="H341" s="8" t="s">
        <v>152</v>
      </c>
      <c r="I341" s="8">
        <v>8980</v>
      </c>
      <c r="J341" s="8">
        <v>65</v>
      </c>
      <c r="K341" s="8">
        <v>16</v>
      </c>
    </row>
    <row r="342" spans="1:11">
      <c r="A342" s="7">
        <f>VLOOKUP(B:B,価格調査!B:AO,1,0)</f>
        <v>2155017130399</v>
      </c>
      <c r="B342" s="7">
        <v>2155017130399</v>
      </c>
      <c r="C342" s="7">
        <v>4992496140253</v>
      </c>
      <c r="D342" s="8" t="s">
        <v>3778</v>
      </c>
      <c r="E342" s="8" t="s">
        <v>825</v>
      </c>
      <c r="F342" s="8" t="s">
        <v>1162</v>
      </c>
      <c r="G342" s="8" t="s">
        <v>39</v>
      </c>
      <c r="H342" s="8" t="s">
        <v>152</v>
      </c>
      <c r="I342" s="8">
        <v>8890</v>
      </c>
      <c r="J342" s="8">
        <v>13</v>
      </c>
      <c r="K342" s="8">
        <v>11</v>
      </c>
    </row>
    <row r="343" spans="1:11">
      <c r="A343" s="7">
        <f>VLOOKUP(B:B,価格調査!B:AO,1,0)</f>
        <v>1556514138238</v>
      </c>
      <c r="B343" s="7">
        <v>1556514138238</v>
      </c>
      <c r="C343" s="7">
        <v>4992496149744</v>
      </c>
      <c r="D343" s="8" t="s">
        <v>3779</v>
      </c>
      <c r="E343" s="8" t="s">
        <v>1353</v>
      </c>
      <c r="F343" s="8" t="s">
        <v>1354</v>
      </c>
      <c r="G343" s="8" t="s">
        <v>104</v>
      </c>
      <c r="H343" s="8" t="s">
        <v>152</v>
      </c>
      <c r="I343" s="8">
        <v>2700</v>
      </c>
      <c r="J343" s="8">
        <v>300</v>
      </c>
      <c r="K343" s="8">
        <v>0</v>
      </c>
    </row>
    <row r="344" spans="1:11">
      <c r="A344" s="7">
        <f>VLOOKUP(B:B,価格調査!B:AO,1,0)</f>
        <v>1655515130606</v>
      </c>
      <c r="B344" s="7">
        <v>1655515130606</v>
      </c>
      <c r="C344" s="7">
        <v>4992496152959</v>
      </c>
      <c r="D344" s="8" t="s">
        <v>3780</v>
      </c>
      <c r="E344" s="8" t="s">
        <v>860</v>
      </c>
      <c r="F344" s="8" t="s">
        <v>861</v>
      </c>
      <c r="G344" s="8" t="s">
        <v>109</v>
      </c>
      <c r="H344" s="8">
        <v>14700</v>
      </c>
      <c r="I344" s="8">
        <v>5110</v>
      </c>
      <c r="J344" s="8">
        <v>34</v>
      </c>
      <c r="K344" s="8">
        <v>22</v>
      </c>
    </row>
    <row r="345" spans="1:11">
      <c r="A345" s="7">
        <f>VLOOKUP(B:B,価格調査!B:AO,1,0)</f>
        <v>1656015130608</v>
      </c>
      <c r="B345" s="7">
        <v>1656015130608</v>
      </c>
      <c r="C345" s="7">
        <v>4992496153031</v>
      </c>
      <c r="D345" s="8" t="s">
        <v>3781</v>
      </c>
      <c r="E345" s="8" t="s">
        <v>860</v>
      </c>
      <c r="F345" s="8" t="s">
        <v>862</v>
      </c>
      <c r="G345" s="8" t="s">
        <v>110</v>
      </c>
      <c r="H345" s="8">
        <v>14500</v>
      </c>
      <c r="I345" s="8">
        <v>5110</v>
      </c>
      <c r="J345" s="8">
        <v>88</v>
      </c>
      <c r="K345" s="8">
        <v>28</v>
      </c>
    </row>
    <row r="346" spans="1:11">
      <c r="A346" s="7">
        <f>VLOOKUP(B:B,価格調査!B:AO,1,0)</f>
        <v>1856515130607</v>
      </c>
      <c r="B346" s="7">
        <v>1856515130607</v>
      </c>
      <c r="C346" s="7">
        <v>4992496152881</v>
      </c>
      <c r="D346" s="8" t="s">
        <v>3782</v>
      </c>
      <c r="E346" s="8" t="s">
        <v>860</v>
      </c>
      <c r="F346" s="8" t="s">
        <v>1088</v>
      </c>
      <c r="G346" s="8" t="s">
        <v>42</v>
      </c>
      <c r="H346" s="8">
        <v>15800</v>
      </c>
      <c r="I346" s="8">
        <v>6160</v>
      </c>
      <c r="J346" s="8">
        <v>23</v>
      </c>
      <c r="K346" s="8">
        <v>12</v>
      </c>
    </row>
    <row r="347" spans="1:11">
      <c r="A347" s="7">
        <f>VLOOKUP(B:B,価格調査!B:AO,1,0)</f>
        <v>1956515130604</v>
      </c>
      <c r="B347" s="7">
        <v>1956515130604</v>
      </c>
      <c r="C347" s="7">
        <v>4992496152874</v>
      </c>
      <c r="D347" s="8" t="s">
        <v>3783</v>
      </c>
      <c r="E347" s="8" t="s">
        <v>860</v>
      </c>
      <c r="F347" s="8" t="s">
        <v>1355</v>
      </c>
      <c r="G347" s="8" t="s">
        <v>43</v>
      </c>
      <c r="H347" s="8">
        <v>16800</v>
      </c>
      <c r="I347" s="8">
        <v>5910</v>
      </c>
      <c r="J347" s="8">
        <v>93</v>
      </c>
      <c r="K347" s="8">
        <v>41</v>
      </c>
    </row>
    <row r="348" spans="1:11">
      <c r="A348" s="7">
        <f>VLOOKUP(B:B,価格調査!B:AO,1,0)</f>
        <v>1855516130609</v>
      </c>
      <c r="B348" s="7">
        <v>1855516130609</v>
      </c>
      <c r="C348" s="7">
        <v>4992496153093</v>
      </c>
      <c r="D348" s="8" t="s">
        <v>3784</v>
      </c>
      <c r="E348" s="8" t="s">
        <v>860</v>
      </c>
      <c r="F348" s="8" t="s">
        <v>913</v>
      </c>
      <c r="G348" s="8" t="s">
        <v>98</v>
      </c>
      <c r="H348" s="8">
        <v>21100</v>
      </c>
      <c r="I348" s="8">
        <v>8320</v>
      </c>
      <c r="J348" s="8">
        <v>22</v>
      </c>
      <c r="K348" s="8">
        <v>20</v>
      </c>
    </row>
    <row r="349" spans="1:11">
      <c r="A349" s="7">
        <f>VLOOKUP(B:B,価格調査!B:AO,1,0)</f>
        <v>1956016130608</v>
      </c>
      <c r="B349" s="7">
        <v>1956016130608</v>
      </c>
      <c r="C349" s="7">
        <v>4992496152911</v>
      </c>
      <c r="D349" s="8" t="s">
        <v>3785</v>
      </c>
      <c r="E349" s="8" t="s">
        <v>860</v>
      </c>
      <c r="F349" s="8" t="s">
        <v>1356</v>
      </c>
      <c r="G349" s="8" t="s">
        <v>46</v>
      </c>
      <c r="H349" s="8">
        <v>19100</v>
      </c>
      <c r="I349" s="8">
        <v>6960</v>
      </c>
      <c r="J349" s="8">
        <v>62</v>
      </c>
      <c r="K349" s="8">
        <v>10</v>
      </c>
    </row>
    <row r="350" spans="1:11">
      <c r="A350" s="7">
        <f>VLOOKUP(B:B,価格調査!B:AO,1,0)</f>
        <v>2055516130602</v>
      </c>
      <c r="B350" s="7">
        <v>2055516130602</v>
      </c>
      <c r="C350" s="7">
        <v>4992496153024</v>
      </c>
      <c r="D350" s="8" t="s">
        <v>3786</v>
      </c>
      <c r="E350" s="8" t="s">
        <v>860</v>
      </c>
      <c r="F350" s="8" t="s">
        <v>682</v>
      </c>
      <c r="G350" s="8" t="s">
        <v>35</v>
      </c>
      <c r="H350" s="8">
        <v>22900</v>
      </c>
      <c r="I350" s="8">
        <v>8800</v>
      </c>
      <c r="J350" s="8">
        <v>16</v>
      </c>
      <c r="K350" s="8">
        <v>8</v>
      </c>
    </row>
    <row r="351" spans="1:11">
      <c r="A351" s="7">
        <f>VLOOKUP(B:B,価格調査!B:AO,1,0)</f>
        <v>2056016130604</v>
      </c>
      <c r="B351" s="7">
        <v>2056016130604</v>
      </c>
      <c r="C351" s="7">
        <v>4992496152867</v>
      </c>
      <c r="D351" s="8" t="s">
        <v>3787</v>
      </c>
      <c r="E351" s="8" t="s">
        <v>860</v>
      </c>
      <c r="F351" s="8" t="s">
        <v>1357</v>
      </c>
      <c r="G351" s="8" t="s">
        <v>47</v>
      </c>
      <c r="H351" s="8">
        <v>20000</v>
      </c>
      <c r="I351" s="8">
        <v>7430</v>
      </c>
      <c r="J351" s="8">
        <v>113</v>
      </c>
      <c r="K351" s="8">
        <v>1</v>
      </c>
    </row>
    <row r="352" spans="1:11">
      <c r="A352" s="7">
        <f>VLOOKUP(B:B,価格調査!B:AO,1,0)</f>
        <v>2055017130606</v>
      </c>
      <c r="B352" s="7">
        <v>2055017130606</v>
      </c>
      <c r="C352" s="7">
        <v>4992496153079</v>
      </c>
      <c r="D352" s="8" t="s">
        <v>3788</v>
      </c>
      <c r="E352" s="8" t="s">
        <v>860</v>
      </c>
      <c r="F352" s="8" t="s">
        <v>1212</v>
      </c>
      <c r="G352" s="8" t="s">
        <v>64</v>
      </c>
      <c r="H352" s="8">
        <v>27300</v>
      </c>
      <c r="I352" s="8">
        <v>10820</v>
      </c>
      <c r="J352" s="8">
        <v>13</v>
      </c>
      <c r="K352" s="8">
        <v>12</v>
      </c>
    </row>
    <row r="353" spans="1:11">
      <c r="A353" s="7">
        <f>VLOOKUP(B:B,価格調査!B:AO,1,0)</f>
        <v>2155517130608</v>
      </c>
      <c r="B353" s="7">
        <v>2155517130608</v>
      </c>
      <c r="C353" s="7">
        <v>4992496152942</v>
      </c>
      <c r="D353" s="8" t="s">
        <v>3789</v>
      </c>
      <c r="E353" s="8" t="s">
        <v>860</v>
      </c>
      <c r="F353" s="8" t="s">
        <v>1358</v>
      </c>
      <c r="G353" s="8" t="s">
        <v>66</v>
      </c>
      <c r="H353" s="8">
        <v>25800</v>
      </c>
      <c r="I353" s="8">
        <v>9430</v>
      </c>
      <c r="J353" s="8">
        <v>17</v>
      </c>
      <c r="K353" s="8">
        <v>12</v>
      </c>
    </row>
    <row r="354" spans="1:11">
      <c r="A354" s="7">
        <f>VLOOKUP(B:B,価格調査!B:AO,1,0)</f>
        <v>2156017130600</v>
      </c>
      <c r="B354" s="7">
        <v>2156017130600</v>
      </c>
      <c r="C354" s="7">
        <v>4992496152904</v>
      </c>
      <c r="D354" s="8" t="s">
        <v>3790</v>
      </c>
      <c r="E354" s="8" t="s">
        <v>860</v>
      </c>
      <c r="F354" s="8" t="s">
        <v>1359</v>
      </c>
      <c r="G354" s="8" t="s">
        <v>67</v>
      </c>
      <c r="H354" s="8">
        <v>23200</v>
      </c>
      <c r="I354" s="8">
        <v>8830</v>
      </c>
      <c r="J354" s="8">
        <v>26</v>
      </c>
      <c r="K354" s="8">
        <v>16</v>
      </c>
    </row>
    <row r="355" spans="1:11">
      <c r="A355" s="7">
        <f>VLOOKUP(B:B,価格調査!B:AO,1,0)</f>
        <v>2256017130607</v>
      </c>
      <c r="B355" s="7">
        <v>2256017130607</v>
      </c>
      <c r="C355" s="7">
        <v>4992496152973</v>
      </c>
      <c r="D355" s="8" t="s">
        <v>3791</v>
      </c>
      <c r="E355" s="8" t="s">
        <v>860</v>
      </c>
      <c r="F355" s="8" t="s">
        <v>1360</v>
      </c>
      <c r="G355" s="8" t="s">
        <v>68</v>
      </c>
      <c r="H355" s="8">
        <v>24400</v>
      </c>
      <c r="I355" s="8">
        <v>9010</v>
      </c>
      <c r="J355" s="8">
        <v>31</v>
      </c>
      <c r="K355" s="8">
        <v>8</v>
      </c>
    </row>
    <row r="356" spans="1:11">
      <c r="A356" s="7">
        <f>VLOOKUP(B:B,価格調査!B:AO,1,0)</f>
        <v>2254518130607</v>
      </c>
      <c r="B356" s="7">
        <v>2254518130607</v>
      </c>
      <c r="C356" s="7">
        <v>4992496153215</v>
      </c>
      <c r="D356" s="8" t="s">
        <v>3792</v>
      </c>
      <c r="E356" s="8" t="s">
        <v>860</v>
      </c>
      <c r="F356" s="8" t="s">
        <v>690</v>
      </c>
      <c r="G356" s="8" t="s">
        <v>40</v>
      </c>
      <c r="H356" s="8">
        <v>34500</v>
      </c>
      <c r="I356" s="8">
        <v>13780</v>
      </c>
      <c r="J356" s="8">
        <v>6</v>
      </c>
      <c r="K356" s="8">
        <v>22</v>
      </c>
    </row>
    <row r="357" spans="1:11">
      <c r="A357" s="7">
        <f>VLOOKUP(B:B,価格調査!B:AO,1,0)</f>
        <v>2255018130609</v>
      </c>
      <c r="B357" s="7">
        <v>2255018130609</v>
      </c>
      <c r="C357" s="7">
        <v>4992496152898</v>
      </c>
      <c r="D357" s="8" t="s">
        <v>3793</v>
      </c>
      <c r="E357" s="8" t="s">
        <v>860</v>
      </c>
      <c r="F357" s="8" t="s">
        <v>1361</v>
      </c>
      <c r="G357" s="8" t="s">
        <v>80</v>
      </c>
      <c r="H357" s="8">
        <v>32900</v>
      </c>
      <c r="I357" s="8">
        <v>13130</v>
      </c>
      <c r="J357" s="8">
        <v>13</v>
      </c>
      <c r="K357" s="8">
        <v>12</v>
      </c>
    </row>
    <row r="358" spans="1:11">
      <c r="A358" s="7">
        <f>VLOOKUP(B:B,価格調査!B:AO,1,0)</f>
        <v>2355018130606</v>
      </c>
      <c r="B358" s="7">
        <v>2355018130606</v>
      </c>
      <c r="C358" s="7">
        <v>4992496152843</v>
      </c>
      <c r="D358" s="8" t="s">
        <v>3794</v>
      </c>
      <c r="E358" s="8" t="s">
        <v>860</v>
      </c>
      <c r="F358" s="8" t="s">
        <v>1362</v>
      </c>
      <c r="G358" s="8" t="s">
        <v>54</v>
      </c>
      <c r="H358" s="8">
        <v>31200</v>
      </c>
      <c r="I358" s="8">
        <v>11610</v>
      </c>
      <c r="J358" s="8">
        <v>39</v>
      </c>
      <c r="K358" s="8">
        <v>13</v>
      </c>
    </row>
    <row r="359" spans="1:11">
      <c r="A359" s="7">
        <f>VLOOKUP(B:B,価格調査!B:AO,1,0)</f>
        <v>2454020130601</v>
      </c>
      <c r="B359" s="7">
        <v>2454020130601</v>
      </c>
      <c r="C359" s="7">
        <v>4992496153208</v>
      </c>
      <c r="D359" s="8" t="s">
        <v>3795</v>
      </c>
      <c r="E359" s="8" t="s">
        <v>860</v>
      </c>
      <c r="F359" s="8" t="s">
        <v>1363</v>
      </c>
      <c r="G359" s="8" t="s">
        <v>128</v>
      </c>
      <c r="H359" s="8">
        <v>55700</v>
      </c>
      <c r="I359" s="8">
        <v>22410</v>
      </c>
      <c r="J359" s="8">
        <v>0</v>
      </c>
      <c r="K359" s="8">
        <v>8</v>
      </c>
    </row>
    <row r="360" spans="1:11">
      <c r="A360" s="7">
        <f>VLOOKUP(B:B,価格調査!B:AO,1,0)</f>
        <v>1655515132051</v>
      </c>
      <c r="B360" s="7">
        <v>1655515132051</v>
      </c>
      <c r="C360" s="7">
        <v>4992496090688</v>
      </c>
      <c r="D360" s="8" t="s">
        <v>3796</v>
      </c>
      <c r="E360" s="8" t="s">
        <v>843</v>
      </c>
      <c r="F360" s="8" t="s">
        <v>844</v>
      </c>
      <c r="G360" s="8" t="s">
        <v>109</v>
      </c>
      <c r="H360" s="8">
        <v>12500</v>
      </c>
      <c r="I360" s="8">
        <v>4410</v>
      </c>
      <c r="J360" s="8">
        <v>614</v>
      </c>
      <c r="K360" s="8">
        <v>356</v>
      </c>
    </row>
    <row r="361" spans="1:11">
      <c r="A361" s="7">
        <f>VLOOKUP(B:B,価格調査!B:AO,1,0)</f>
        <v>1556513130073</v>
      </c>
      <c r="B361" s="7">
        <v>1556513130073</v>
      </c>
      <c r="C361" s="7">
        <v>4992496142301</v>
      </c>
      <c r="D361" s="8" t="s">
        <v>3797</v>
      </c>
      <c r="E361" s="8" t="s">
        <v>3798</v>
      </c>
      <c r="F361" s="8" t="s">
        <v>863</v>
      </c>
      <c r="G361" s="8" t="s">
        <v>864</v>
      </c>
      <c r="H361" s="8">
        <v>10600</v>
      </c>
      <c r="I361" s="8">
        <v>4870</v>
      </c>
      <c r="J361" s="8">
        <v>36</v>
      </c>
      <c r="K361" s="8">
        <v>12</v>
      </c>
    </row>
    <row r="362" spans="1:11">
      <c r="A362" s="7">
        <f>VLOOKUP(B:B,価格調査!B:AO,1,0)</f>
        <v>1656513130070</v>
      </c>
      <c r="B362" s="7">
        <v>1656513130070</v>
      </c>
      <c r="C362" s="7">
        <v>4992496142318</v>
      </c>
      <c r="D362" s="8" t="s">
        <v>3799</v>
      </c>
      <c r="E362" s="8" t="s">
        <v>3798</v>
      </c>
      <c r="F362" s="8" t="s">
        <v>871</v>
      </c>
      <c r="G362" s="8" t="s">
        <v>113</v>
      </c>
      <c r="H362" s="8">
        <v>11800</v>
      </c>
      <c r="I362" s="8">
        <v>5480</v>
      </c>
      <c r="J362" s="8">
        <v>30</v>
      </c>
      <c r="K362" s="8">
        <v>12</v>
      </c>
    </row>
    <row r="363" spans="1:11">
      <c r="A363" s="7">
        <f>VLOOKUP(B:B,価格調査!B:AO,1,0)</f>
        <v>1557013130075</v>
      </c>
      <c r="B363" s="7">
        <v>1557013130075</v>
      </c>
      <c r="C363" s="7">
        <v>4992496142295</v>
      </c>
      <c r="D363" s="8" t="s">
        <v>3800</v>
      </c>
      <c r="E363" s="8" t="s">
        <v>3798</v>
      </c>
      <c r="F363" s="8" t="s">
        <v>866</v>
      </c>
      <c r="G363" s="8" t="s">
        <v>867</v>
      </c>
      <c r="H363" s="8">
        <v>10600</v>
      </c>
      <c r="I363" s="8">
        <v>4870</v>
      </c>
      <c r="J363" s="8">
        <v>24</v>
      </c>
      <c r="K363" s="8">
        <v>12</v>
      </c>
    </row>
    <row r="364" spans="1:11">
      <c r="A364" s="7">
        <f>VLOOKUP(B:B,価格調査!B:AO,1,0)</f>
        <v>1458013130075</v>
      </c>
      <c r="B364" s="7">
        <v>1458013130075</v>
      </c>
      <c r="C364" s="7">
        <v>4992496142264</v>
      </c>
      <c r="D364" s="8" t="s">
        <v>3801</v>
      </c>
      <c r="E364" s="8" t="s">
        <v>3798</v>
      </c>
      <c r="F364" s="8" t="s">
        <v>847</v>
      </c>
      <c r="G364" s="8" t="s">
        <v>848</v>
      </c>
      <c r="H364" s="8">
        <v>8900</v>
      </c>
      <c r="I364" s="8">
        <v>4040</v>
      </c>
      <c r="J364" s="8">
        <v>62</v>
      </c>
      <c r="K364" s="8">
        <v>24</v>
      </c>
    </row>
    <row r="365" spans="1:11">
      <c r="A365" s="7">
        <f>VLOOKUP(B:B,価格調査!B:AO,1,0)</f>
        <v>1558013130072</v>
      </c>
      <c r="B365" s="7">
        <v>1558013130072</v>
      </c>
      <c r="C365" s="7">
        <v>4992496142271</v>
      </c>
      <c r="D365" s="8" t="s">
        <v>3802</v>
      </c>
      <c r="E365" s="8" t="s">
        <v>3798</v>
      </c>
      <c r="F365" s="8" t="s">
        <v>849</v>
      </c>
      <c r="G365" s="8" t="s">
        <v>850</v>
      </c>
      <c r="H365" s="8">
        <v>10100</v>
      </c>
      <c r="I365" s="8">
        <v>4630</v>
      </c>
      <c r="J365" s="8">
        <v>22</v>
      </c>
      <c r="K365" s="8">
        <v>24</v>
      </c>
    </row>
    <row r="366" spans="1:11">
      <c r="A366" s="7">
        <f>VLOOKUP(B:B,価格調査!B:AO,1,0)</f>
        <v>1555514130075</v>
      </c>
      <c r="B366" s="7">
        <v>1555514130075</v>
      </c>
      <c r="C366" s="7">
        <v>4992496142387</v>
      </c>
      <c r="D366" s="8" t="s">
        <v>3803</v>
      </c>
      <c r="E366" s="8" t="s">
        <v>3798</v>
      </c>
      <c r="F366" s="8" t="s">
        <v>1364</v>
      </c>
      <c r="G366" s="8" t="s">
        <v>1365</v>
      </c>
      <c r="H366" s="8">
        <v>14300</v>
      </c>
      <c r="I366" s="8">
        <v>6710</v>
      </c>
      <c r="J366" s="8">
        <v>0</v>
      </c>
      <c r="K366" s="8">
        <v>12</v>
      </c>
    </row>
    <row r="367" spans="1:11">
      <c r="A367" s="7">
        <f>VLOOKUP(B:B,価格調査!B:AO,1,0)</f>
        <v>1655514130072</v>
      </c>
      <c r="B367" s="7">
        <v>1655514130072</v>
      </c>
      <c r="C367" s="7">
        <v>4992496142394</v>
      </c>
      <c r="D367" s="8" t="s">
        <v>3804</v>
      </c>
      <c r="E367" s="8" t="s">
        <v>3798</v>
      </c>
      <c r="F367" s="8" t="s">
        <v>854</v>
      </c>
      <c r="G367" s="8" t="s">
        <v>111</v>
      </c>
      <c r="H367" s="8">
        <v>15300</v>
      </c>
      <c r="I367" s="8">
        <v>7180</v>
      </c>
      <c r="J367" s="8">
        <v>28</v>
      </c>
      <c r="K367" s="8">
        <v>24</v>
      </c>
    </row>
    <row r="368" spans="1:11">
      <c r="A368" s="7">
        <f>VLOOKUP(B:B,価格調査!B:AO,1,0)</f>
        <v>1556514130072</v>
      </c>
      <c r="B368" s="7">
        <v>1556514130072</v>
      </c>
      <c r="C368" s="7">
        <v>4992496142349</v>
      </c>
      <c r="D368" s="8" t="s">
        <v>3805</v>
      </c>
      <c r="E368" s="8" t="s">
        <v>3798</v>
      </c>
      <c r="F368" s="8" t="s">
        <v>865</v>
      </c>
      <c r="G368" s="8" t="s">
        <v>104</v>
      </c>
      <c r="H368" s="8">
        <v>10900</v>
      </c>
      <c r="I368" s="8">
        <v>5060</v>
      </c>
      <c r="J368" s="8">
        <v>202</v>
      </c>
      <c r="K368" s="8">
        <v>3</v>
      </c>
    </row>
    <row r="369" spans="1:11">
      <c r="A369" s="7">
        <f>VLOOKUP(B:B,価格調査!B:AO,1,0)</f>
        <v>1656514130079</v>
      </c>
      <c r="B369" s="7">
        <v>1656514130079</v>
      </c>
      <c r="C369" s="7">
        <v>4992496142356</v>
      </c>
      <c r="D369" s="8" t="s">
        <v>3806</v>
      </c>
      <c r="E369" s="8" t="s">
        <v>3798</v>
      </c>
      <c r="F369" s="8" t="s">
        <v>856</v>
      </c>
      <c r="G369" s="8" t="s">
        <v>114</v>
      </c>
      <c r="H369" s="8">
        <v>11900</v>
      </c>
      <c r="I369" s="8">
        <v>5520</v>
      </c>
      <c r="J369" s="8">
        <v>52</v>
      </c>
      <c r="K369" s="8">
        <v>16</v>
      </c>
    </row>
    <row r="370" spans="1:11">
      <c r="A370" s="7">
        <f>VLOOKUP(B:B,価格調査!B:AO,1,0)</f>
        <v>1657014130071</v>
      </c>
      <c r="B370" s="7">
        <v>1657014130071</v>
      </c>
      <c r="C370" s="7">
        <v>4992496142288</v>
      </c>
      <c r="D370" s="8" t="s">
        <v>3807</v>
      </c>
      <c r="E370" s="8" t="s">
        <v>3798</v>
      </c>
      <c r="F370" s="8" t="s">
        <v>851</v>
      </c>
      <c r="G370" s="8" t="s">
        <v>86</v>
      </c>
      <c r="H370" s="8">
        <v>12300</v>
      </c>
      <c r="I370" s="8">
        <v>5690</v>
      </c>
      <c r="J370" s="8">
        <v>24</v>
      </c>
      <c r="K370" s="8">
        <v>12</v>
      </c>
    </row>
    <row r="371" spans="1:11">
      <c r="A371" s="7">
        <f>VLOOKUP(B:B,価格調査!B:AO,1,0)</f>
        <v>1757014130078</v>
      </c>
      <c r="B371" s="7">
        <v>1757014130078</v>
      </c>
      <c r="C371" s="7">
        <v>4992496142325</v>
      </c>
      <c r="D371" s="8" t="s">
        <v>3808</v>
      </c>
      <c r="E371" s="8" t="s">
        <v>3798</v>
      </c>
      <c r="F371" s="8" t="s">
        <v>1366</v>
      </c>
      <c r="G371" s="8" t="s">
        <v>88</v>
      </c>
      <c r="H371" s="8">
        <v>13400</v>
      </c>
      <c r="I371" s="8">
        <v>6260</v>
      </c>
      <c r="J371" s="8">
        <v>16</v>
      </c>
      <c r="K371" s="8">
        <v>12</v>
      </c>
    </row>
    <row r="372" spans="1:11">
      <c r="A372" s="7">
        <f>VLOOKUP(B:B,価格調査!B:AO,1,0)</f>
        <v>1857014130075</v>
      </c>
      <c r="B372" s="7">
        <v>1857014130075</v>
      </c>
      <c r="C372" s="7">
        <v>4992496142332</v>
      </c>
      <c r="D372" s="8" t="s">
        <v>3809</v>
      </c>
      <c r="E372" s="8" t="s">
        <v>3798</v>
      </c>
      <c r="F372" s="8" t="s">
        <v>1367</v>
      </c>
      <c r="G372" s="8" t="s">
        <v>112</v>
      </c>
      <c r="H372" s="8">
        <v>14200</v>
      </c>
      <c r="I372" s="8">
        <v>6680</v>
      </c>
      <c r="J372" s="8">
        <v>26</v>
      </c>
      <c r="K372" s="8">
        <v>16</v>
      </c>
    </row>
    <row r="373" spans="1:11">
      <c r="A373" s="7">
        <f>VLOOKUP(B:B,価格調査!B:AO,1,0)</f>
        <v>1756514130076</v>
      </c>
      <c r="B373" s="7">
        <v>1756514130076</v>
      </c>
      <c r="C373" s="7">
        <v>4992496142363</v>
      </c>
      <c r="D373" s="8" t="s">
        <v>3810</v>
      </c>
      <c r="E373" s="8" t="s">
        <v>3798</v>
      </c>
      <c r="F373" s="8" t="s">
        <v>1368</v>
      </c>
      <c r="G373" s="8" t="s">
        <v>87</v>
      </c>
      <c r="H373" s="8">
        <v>14000</v>
      </c>
      <c r="I373" s="8">
        <v>6530</v>
      </c>
      <c r="J373" s="8">
        <v>28</v>
      </c>
      <c r="K373" s="8">
        <v>4</v>
      </c>
    </row>
    <row r="374" spans="1:11">
      <c r="A374" s="7">
        <f>VLOOKUP(B:B,価格調査!B:AO,1,0)</f>
        <v>1856514130073</v>
      </c>
      <c r="B374" s="7">
        <v>1856514130073</v>
      </c>
      <c r="C374" s="7">
        <v>4992496142370</v>
      </c>
      <c r="D374" s="8" t="s">
        <v>3811</v>
      </c>
      <c r="E374" s="8" t="s">
        <v>3798</v>
      </c>
      <c r="F374" s="8" t="s">
        <v>1369</v>
      </c>
      <c r="G374" s="8" t="s">
        <v>883</v>
      </c>
      <c r="H374" s="8">
        <v>14400</v>
      </c>
      <c r="I374" s="8">
        <v>6760</v>
      </c>
      <c r="J374" s="8">
        <v>8</v>
      </c>
      <c r="K374" s="8">
        <v>4</v>
      </c>
    </row>
    <row r="375" spans="1:11">
      <c r="A375" s="7">
        <f>VLOOKUP(B:B,価格調査!B:AO,1,0)</f>
        <v>1655015130076</v>
      </c>
      <c r="B375" s="7">
        <v>1655015130076</v>
      </c>
      <c r="C375" s="7">
        <v>4992496142509</v>
      </c>
      <c r="D375" s="8" t="s">
        <v>3812</v>
      </c>
      <c r="E375" s="8" t="s">
        <v>3798</v>
      </c>
      <c r="F375" s="8" t="s">
        <v>868</v>
      </c>
      <c r="G375" s="8" t="s">
        <v>869</v>
      </c>
      <c r="H375" s="8">
        <v>16600</v>
      </c>
      <c r="I375" s="8">
        <v>7880</v>
      </c>
      <c r="J375" s="8">
        <v>24</v>
      </c>
      <c r="K375" s="8">
        <v>4</v>
      </c>
    </row>
    <row r="376" spans="1:11">
      <c r="A376" s="7">
        <f>VLOOKUP(B:B,価格調査!B:AO,1,0)</f>
        <v>1655515130071</v>
      </c>
      <c r="B376" s="7">
        <v>1655515130071</v>
      </c>
      <c r="C376" s="7">
        <v>4992496142486</v>
      </c>
      <c r="D376" s="8" t="s">
        <v>3813</v>
      </c>
      <c r="E376" s="8" t="s">
        <v>3798</v>
      </c>
      <c r="F376" s="8" t="s">
        <v>870</v>
      </c>
      <c r="G376" s="8" t="s">
        <v>109</v>
      </c>
      <c r="H376" s="8">
        <v>16100</v>
      </c>
      <c r="I376" s="8">
        <v>7640</v>
      </c>
      <c r="J376" s="8">
        <v>100</v>
      </c>
      <c r="K376" s="8">
        <v>60</v>
      </c>
    </row>
    <row r="377" spans="1:11">
      <c r="A377" s="7">
        <f>VLOOKUP(B:B,価格調査!B:AO,1,0)</f>
        <v>1855515130075</v>
      </c>
      <c r="B377" s="7">
        <v>1855515130075</v>
      </c>
      <c r="C377" s="7">
        <v>4992496142493</v>
      </c>
      <c r="D377" s="8" t="s">
        <v>3814</v>
      </c>
      <c r="E377" s="8" t="s">
        <v>3798</v>
      </c>
      <c r="F377" s="8" t="s">
        <v>1370</v>
      </c>
      <c r="G377" s="8" t="s">
        <v>876</v>
      </c>
      <c r="H377" s="8">
        <v>20300</v>
      </c>
      <c r="I377" s="8">
        <v>9680</v>
      </c>
      <c r="J377" s="8">
        <v>14</v>
      </c>
      <c r="K377" s="8">
        <v>32</v>
      </c>
    </row>
    <row r="378" spans="1:11">
      <c r="A378" s="7">
        <f>VLOOKUP(B:B,価格調査!B:AO,1,0)</f>
        <v>1656015130073</v>
      </c>
      <c r="B378" s="7">
        <v>1656015130073</v>
      </c>
      <c r="C378" s="7">
        <v>4992496142455</v>
      </c>
      <c r="D378" s="8" t="s">
        <v>3815</v>
      </c>
      <c r="E378" s="8" t="s">
        <v>3798</v>
      </c>
      <c r="F378" s="8" t="s">
        <v>855</v>
      </c>
      <c r="G378" s="8" t="s">
        <v>110</v>
      </c>
      <c r="H378" s="8">
        <v>16700</v>
      </c>
      <c r="I378" s="8">
        <v>7910</v>
      </c>
      <c r="J378" s="8">
        <v>70</v>
      </c>
      <c r="K378" s="8">
        <v>0</v>
      </c>
    </row>
    <row r="379" spans="1:11">
      <c r="A379" s="7">
        <f>VLOOKUP(B:B,価格調査!B:AO,1,0)</f>
        <v>1856015130077</v>
      </c>
      <c r="B379" s="7">
        <v>1856015130077</v>
      </c>
      <c r="C379" s="7">
        <v>4992496142462</v>
      </c>
      <c r="D379" s="8" t="s">
        <v>3816</v>
      </c>
      <c r="E379" s="8" t="s">
        <v>3798</v>
      </c>
      <c r="F379" s="8" t="s">
        <v>1169</v>
      </c>
      <c r="G379" s="8" t="s">
        <v>81</v>
      </c>
      <c r="H379" s="8">
        <v>18400</v>
      </c>
      <c r="I379" s="8">
        <v>8750</v>
      </c>
      <c r="J379" s="8">
        <v>44</v>
      </c>
      <c r="K379" s="8">
        <v>8</v>
      </c>
    </row>
    <row r="380" spans="1:11">
      <c r="A380" s="7">
        <f>VLOOKUP(B:B,価格調査!B:AO,1,0)</f>
        <v>1956015130074</v>
      </c>
      <c r="B380" s="7">
        <v>1956015130074</v>
      </c>
      <c r="C380" s="7">
        <v>4992496142479</v>
      </c>
      <c r="D380" s="8" t="s">
        <v>3817</v>
      </c>
      <c r="E380" s="8" t="s">
        <v>3798</v>
      </c>
      <c r="F380" s="8" t="s">
        <v>1371</v>
      </c>
      <c r="G380" s="8" t="s">
        <v>41</v>
      </c>
      <c r="H380" s="8">
        <v>19200</v>
      </c>
      <c r="I380" s="8">
        <v>9160</v>
      </c>
      <c r="J380" s="8">
        <v>6</v>
      </c>
      <c r="K380" s="8">
        <v>16</v>
      </c>
    </row>
    <row r="381" spans="1:11">
      <c r="A381" s="7">
        <f>VLOOKUP(B:B,価格調査!B:AO,1,0)</f>
        <v>1656515130078</v>
      </c>
      <c r="B381" s="7">
        <v>1656515130078</v>
      </c>
      <c r="C381" s="7">
        <v>4992496155264</v>
      </c>
      <c r="D381" s="8" t="s">
        <v>3818</v>
      </c>
      <c r="E381" s="8" t="s">
        <v>3798</v>
      </c>
      <c r="F381" s="8" t="s">
        <v>872</v>
      </c>
      <c r="G381" s="8" t="s">
        <v>115</v>
      </c>
      <c r="H381" s="8">
        <v>14500</v>
      </c>
      <c r="I381" s="8">
        <v>6810</v>
      </c>
      <c r="J381" s="8">
        <v>16</v>
      </c>
      <c r="K381" s="8">
        <v>12</v>
      </c>
    </row>
    <row r="382" spans="1:11">
      <c r="A382" s="7">
        <f>VLOOKUP(B:B,価格調査!B:AO,1,0)</f>
        <v>1756515130075</v>
      </c>
      <c r="B382" s="7">
        <v>1756515130075</v>
      </c>
      <c r="C382" s="7">
        <v>4992496142417</v>
      </c>
      <c r="D382" s="8" t="s">
        <v>3819</v>
      </c>
      <c r="E382" s="8" t="s">
        <v>3798</v>
      </c>
      <c r="F382" s="8" t="s">
        <v>1182</v>
      </c>
      <c r="G382" s="8" t="s">
        <v>95</v>
      </c>
      <c r="H382" s="8">
        <v>15300</v>
      </c>
      <c r="I382" s="8">
        <v>7180</v>
      </c>
      <c r="J382" s="8">
        <v>32</v>
      </c>
      <c r="K382" s="8">
        <v>24</v>
      </c>
    </row>
    <row r="383" spans="1:11">
      <c r="A383" s="7">
        <f>VLOOKUP(B:B,価格調査!B:AO,1,0)</f>
        <v>1856515130072</v>
      </c>
      <c r="B383" s="7">
        <v>1856515130072</v>
      </c>
      <c r="C383" s="7">
        <v>4992496142431</v>
      </c>
      <c r="D383" s="8" t="s">
        <v>3820</v>
      </c>
      <c r="E383" s="8" t="s">
        <v>3798</v>
      </c>
      <c r="F383" s="8" t="s">
        <v>1088</v>
      </c>
      <c r="G383" s="8" t="s">
        <v>42</v>
      </c>
      <c r="H383" s="8">
        <v>17400</v>
      </c>
      <c r="I383" s="8">
        <v>8260</v>
      </c>
      <c r="J383" s="8">
        <v>24</v>
      </c>
      <c r="K383" s="8">
        <v>17</v>
      </c>
    </row>
    <row r="384" spans="1:11">
      <c r="A384" s="7">
        <f>VLOOKUP(B:B,価格調査!B:AO,1,0)</f>
        <v>1956515130079</v>
      </c>
      <c r="B384" s="7">
        <v>1956515130079</v>
      </c>
      <c r="C384" s="7">
        <v>4992496141458</v>
      </c>
      <c r="D384" s="8" t="s">
        <v>3821</v>
      </c>
      <c r="E384" s="8" t="s">
        <v>3798</v>
      </c>
      <c r="F384" s="8" t="s">
        <v>1008</v>
      </c>
      <c r="G384" s="8" t="s">
        <v>43</v>
      </c>
      <c r="H384" s="8">
        <v>18900</v>
      </c>
      <c r="I384" s="8">
        <v>8980</v>
      </c>
      <c r="J384" s="8">
        <v>52</v>
      </c>
      <c r="K384" s="8">
        <v>82</v>
      </c>
    </row>
    <row r="385" spans="1:11">
      <c r="A385" s="7">
        <f>VLOOKUP(B:B,価格調査!B:AO,1,0)</f>
        <v>2056515130075</v>
      </c>
      <c r="B385" s="7">
        <v>2056515130075</v>
      </c>
      <c r="C385" s="7">
        <v>4992496142516</v>
      </c>
      <c r="D385" s="8" t="s">
        <v>3822</v>
      </c>
      <c r="E385" s="8" t="s">
        <v>3798</v>
      </c>
      <c r="F385" s="8" t="s">
        <v>1352</v>
      </c>
      <c r="G385" s="8" t="s">
        <v>874</v>
      </c>
      <c r="H385" s="8">
        <v>20600</v>
      </c>
      <c r="I385" s="8">
        <v>9820</v>
      </c>
      <c r="J385" s="8">
        <v>1</v>
      </c>
      <c r="K385" s="8">
        <v>17</v>
      </c>
    </row>
    <row r="386" spans="1:11">
      <c r="A386" s="7">
        <f>VLOOKUP(B:B,価格調査!B:AO,1,0)</f>
        <v>2057015130077</v>
      </c>
      <c r="B386" s="7">
        <v>2057015130077</v>
      </c>
      <c r="C386" s="7">
        <v>4992496142400</v>
      </c>
      <c r="D386" s="8" t="s">
        <v>3823</v>
      </c>
      <c r="E386" s="8" t="s">
        <v>3798</v>
      </c>
      <c r="F386" s="8" t="s">
        <v>1372</v>
      </c>
      <c r="G386" s="8" t="s">
        <v>885</v>
      </c>
      <c r="H386" s="8">
        <v>19700</v>
      </c>
      <c r="I386" s="8">
        <v>9400</v>
      </c>
      <c r="J386" s="8">
        <v>4</v>
      </c>
      <c r="K386" s="8">
        <v>16</v>
      </c>
    </row>
    <row r="387" spans="1:11">
      <c r="A387" s="7">
        <f>VLOOKUP(B:B,価格調査!B:AO,1,0)</f>
        <v>1955016130076</v>
      </c>
      <c r="B387" s="7">
        <v>1955016130076</v>
      </c>
      <c r="C387" s="7">
        <v>4992496142578</v>
      </c>
      <c r="D387" s="8" t="s">
        <v>3824</v>
      </c>
      <c r="E387" s="8" t="s">
        <v>3798</v>
      </c>
      <c r="F387" s="8" t="s">
        <v>1373</v>
      </c>
      <c r="G387" s="8" t="s">
        <v>97</v>
      </c>
      <c r="H387" s="8">
        <v>25300</v>
      </c>
      <c r="I387" s="8">
        <v>12120</v>
      </c>
      <c r="J387" s="8">
        <v>16</v>
      </c>
      <c r="K387" s="8">
        <v>36</v>
      </c>
    </row>
    <row r="388" spans="1:11">
      <c r="A388" s="7">
        <f>VLOOKUP(B:B,価格調査!B:AO,1,0)</f>
        <v>1855516130074</v>
      </c>
      <c r="B388" s="7">
        <v>1855516130074</v>
      </c>
      <c r="C388" s="7">
        <v>4992496155288</v>
      </c>
      <c r="D388" s="8" t="s">
        <v>3825</v>
      </c>
      <c r="E388" s="8" t="s">
        <v>3798</v>
      </c>
      <c r="F388" s="8" t="s">
        <v>1374</v>
      </c>
      <c r="G388" s="8" t="s">
        <v>98</v>
      </c>
      <c r="H388" s="8">
        <v>23600</v>
      </c>
      <c r="I388" s="8">
        <v>11280</v>
      </c>
      <c r="J388" s="8">
        <v>4</v>
      </c>
      <c r="K388" s="8">
        <v>16</v>
      </c>
    </row>
    <row r="389" spans="1:11">
      <c r="A389" s="7">
        <f>VLOOKUP(B:B,価格調査!B:AO,1,0)</f>
        <v>1955516130071</v>
      </c>
      <c r="B389" s="7">
        <v>1955516130071</v>
      </c>
      <c r="C389" s="7">
        <v>4992496142554</v>
      </c>
      <c r="D389" s="8" t="s">
        <v>3826</v>
      </c>
      <c r="E389" s="8" t="s">
        <v>3798</v>
      </c>
      <c r="F389" s="8" t="s">
        <v>1020</v>
      </c>
      <c r="G389" s="8" t="s">
        <v>44</v>
      </c>
      <c r="H389" s="8">
        <v>23600</v>
      </c>
      <c r="I389" s="8">
        <v>11280</v>
      </c>
      <c r="J389" s="8">
        <v>0</v>
      </c>
      <c r="K389" s="8">
        <v>11</v>
      </c>
    </row>
    <row r="390" spans="1:11">
      <c r="A390" s="7">
        <f>VLOOKUP(B:B,価格調査!B:AO,1,0)</f>
        <v>2055516130077</v>
      </c>
      <c r="B390" s="7">
        <v>2055516130077</v>
      </c>
      <c r="C390" s="7">
        <v>4992496142561</v>
      </c>
      <c r="D390" s="8" t="s">
        <v>3827</v>
      </c>
      <c r="E390" s="8" t="s">
        <v>3798</v>
      </c>
      <c r="F390" s="8" t="s">
        <v>1375</v>
      </c>
      <c r="G390" s="8" t="s">
        <v>35</v>
      </c>
      <c r="H390" s="8">
        <v>25700</v>
      </c>
      <c r="I390" s="8">
        <v>12290</v>
      </c>
      <c r="J390" s="8">
        <v>4</v>
      </c>
      <c r="K390" s="8">
        <v>16</v>
      </c>
    </row>
    <row r="391" spans="1:11">
      <c r="A391" s="7">
        <f>VLOOKUP(B:B,価格調査!B:AO,1,0)</f>
        <v>1856016130076</v>
      </c>
      <c r="B391" s="7">
        <v>1856016130076</v>
      </c>
      <c r="C391" s="7">
        <v>4992496155295</v>
      </c>
      <c r="D391" s="8" t="s">
        <v>3828</v>
      </c>
      <c r="E391" s="8" t="s">
        <v>3798</v>
      </c>
      <c r="F391" s="8" t="s">
        <v>1210</v>
      </c>
      <c r="G391" s="8" t="s">
        <v>118</v>
      </c>
      <c r="H391" s="8">
        <v>20500</v>
      </c>
      <c r="I391" s="8">
        <v>9760</v>
      </c>
      <c r="J391" s="8">
        <v>25</v>
      </c>
      <c r="K391" s="8">
        <v>4</v>
      </c>
    </row>
    <row r="392" spans="1:11">
      <c r="A392" s="7">
        <f>VLOOKUP(B:B,価格調査!B:AO,1,0)</f>
        <v>1956016130080</v>
      </c>
      <c r="B392" s="7">
        <v>1956016130080</v>
      </c>
      <c r="C392" s="7">
        <v>4992496142424</v>
      </c>
      <c r="D392" s="8" t="s">
        <v>3829</v>
      </c>
      <c r="E392" s="8" t="s">
        <v>3798</v>
      </c>
      <c r="F392" s="8" t="s">
        <v>1189</v>
      </c>
      <c r="G392" s="8" t="s">
        <v>46</v>
      </c>
      <c r="H392" s="8">
        <v>22800</v>
      </c>
      <c r="I392" s="8">
        <v>10920</v>
      </c>
      <c r="J392" s="8">
        <v>17</v>
      </c>
      <c r="K392" s="8">
        <v>35</v>
      </c>
    </row>
    <row r="393" spans="1:11">
      <c r="A393" s="7">
        <f>VLOOKUP(B:B,価格調査!B:AO,1,0)</f>
        <v>1756016130079</v>
      </c>
      <c r="B393" s="7">
        <v>1756016130079</v>
      </c>
      <c r="C393" s="7">
        <v>4992496142530</v>
      </c>
      <c r="D393" s="8" t="s">
        <v>3830</v>
      </c>
      <c r="E393" s="8" t="s">
        <v>3798</v>
      </c>
      <c r="F393" s="8" t="s">
        <v>852</v>
      </c>
      <c r="G393" s="8" t="s">
        <v>116</v>
      </c>
      <c r="H393" s="8">
        <v>20200</v>
      </c>
      <c r="I393" s="8">
        <v>9630</v>
      </c>
      <c r="J393" s="8">
        <v>41</v>
      </c>
      <c r="K393" s="8">
        <v>10</v>
      </c>
    </row>
    <row r="394" spans="1:11">
      <c r="A394" s="7">
        <f>VLOOKUP(B:B,価格調査!B:AO,1,0)</f>
        <v>2056016130079</v>
      </c>
      <c r="B394" s="7">
        <v>2056016130079</v>
      </c>
      <c r="C394" s="7">
        <v>4992496142547</v>
      </c>
      <c r="D394" s="8" t="s">
        <v>3831</v>
      </c>
      <c r="E394" s="8" t="s">
        <v>3798</v>
      </c>
      <c r="F394" s="8" t="s">
        <v>1161</v>
      </c>
      <c r="G394" s="8" t="s">
        <v>47</v>
      </c>
      <c r="H394" s="8">
        <v>23800</v>
      </c>
      <c r="I394" s="8">
        <v>11380</v>
      </c>
      <c r="J394" s="8">
        <v>58</v>
      </c>
      <c r="K394" s="8">
        <v>34</v>
      </c>
    </row>
    <row r="395" spans="1:11">
      <c r="A395" s="7">
        <f>VLOOKUP(B:B,価格調査!B:AO,1,0)</f>
        <v>2156016130076</v>
      </c>
      <c r="B395" s="7">
        <v>2156016130076</v>
      </c>
      <c r="C395" s="7">
        <v>4992496141465</v>
      </c>
      <c r="D395" s="8" t="s">
        <v>3832</v>
      </c>
      <c r="E395" s="8" t="s">
        <v>3798</v>
      </c>
      <c r="F395" s="8" t="s">
        <v>1179</v>
      </c>
      <c r="G395" s="8" t="s">
        <v>48</v>
      </c>
      <c r="H395" s="8">
        <v>24500</v>
      </c>
      <c r="I395" s="8">
        <v>11740</v>
      </c>
      <c r="J395" s="8">
        <v>8</v>
      </c>
      <c r="K395" s="8">
        <v>32</v>
      </c>
    </row>
    <row r="396" spans="1:11">
      <c r="A396" s="7">
        <f>VLOOKUP(B:B,価格調査!B:AO,1,0)</f>
        <v>1956516130078</v>
      </c>
      <c r="B396" s="7">
        <v>1956516130078</v>
      </c>
      <c r="C396" s="7">
        <v>4992496155226</v>
      </c>
      <c r="D396" s="8" t="s">
        <v>3833</v>
      </c>
      <c r="E396" s="8" t="s">
        <v>3798</v>
      </c>
      <c r="F396" s="8" t="s">
        <v>1376</v>
      </c>
      <c r="G396" s="8" t="s">
        <v>99</v>
      </c>
      <c r="H396" s="8">
        <v>21000</v>
      </c>
      <c r="I396" s="8">
        <v>10040</v>
      </c>
      <c r="J396" s="8">
        <v>0</v>
      </c>
      <c r="K396" s="8">
        <v>8</v>
      </c>
    </row>
    <row r="397" spans="1:11">
      <c r="A397" s="7">
        <f>VLOOKUP(B:B,価格調査!B:AO,1,0)</f>
        <v>2056516130074</v>
      </c>
      <c r="B397" s="7">
        <v>2056516130074</v>
      </c>
      <c r="C397" s="7">
        <v>4992496142516</v>
      </c>
      <c r="D397" s="8" t="s">
        <v>3822</v>
      </c>
      <c r="E397" s="8" t="s">
        <v>3798</v>
      </c>
      <c r="F397" s="8" t="s">
        <v>1377</v>
      </c>
      <c r="G397" s="8" t="s">
        <v>50</v>
      </c>
      <c r="H397" s="8">
        <v>22400</v>
      </c>
      <c r="I397" s="8">
        <v>10700</v>
      </c>
      <c r="J397" s="8">
        <v>10</v>
      </c>
      <c r="K397" s="8">
        <v>16</v>
      </c>
    </row>
    <row r="398" spans="1:11">
      <c r="A398" s="7">
        <f>VLOOKUP(B:B,価格調査!B:AO,1,0)</f>
        <v>2156516130071</v>
      </c>
      <c r="B398" s="7">
        <v>2156516130071</v>
      </c>
      <c r="C398" s="7">
        <v>4992496142523</v>
      </c>
      <c r="D398" s="8" t="s">
        <v>3834</v>
      </c>
      <c r="E398" s="8" t="s">
        <v>3798</v>
      </c>
      <c r="F398" s="8" t="s">
        <v>1378</v>
      </c>
      <c r="G398" s="8" t="s">
        <v>73</v>
      </c>
      <c r="H398" s="8">
        <v>22900</v>
      </c>
      <c r="I398" s="8">
        <v>10960</v>
      </c>
      <c r="J398" s="8">
        <v>20</v>
      </c>
      <c r="K398" s="8">
        <v>9</v>
      </c>
    </row>
    <row r="399" spans="1:11">
      <c r="A399" s="7">
        <f>VLOOKUP(B:B,価格調査!B:AO,1,0)</f>
        <v>2154517130076</v>
      </c>
      <c r="B399" s="7">
        <v>2154517130076</v>
      </c>
      <c r="C399" s="7">
        <v>4992496142622</v>
      </c>
      <c r="D399" s="8" t="s">
        <v>3835</v>
      </c>
      <c r="E399" s="8" t="s">
        <v>3798</v>
      </c>
      <c r="F399" s="8" t="s">
        <v>1379</v>
      </c>
      <c r="G399" s="8" t="s">
        <v>36</v>
      </c>
      <c r="H399" s="8">
        <v>31200</v>
      </c>
      <c r="I399" s="8">
        <v>15020</v>
      </c>
      <c r="J399" s="8">
        <v>2</v>
      </c>
      <c r="K399" s="8">
        <v>14</v>
      </c>
    </row>
    <row r="400" spans="1:11">
      <c r="A400" s="7">
        <f>VLOOKUP(B:B,価格調査!B:AO,1,0)</f>
        <v>2254517130073</v>
      </c>
      <c r="B400" s="7">
        <v>2254517130073</v>
      </c>
      <c r="C400" s="7">
        <v>4992496142639</v>
      </c>
      <c r="D400" s="8" t="s">
        <v>3836</v>
      </c>
      <c r="E400" s="8" t="s">
        <v>3798</v>
      </c>
      <c r="F400" s="8" t="s">
        <v>1380</v>
      </c>
      <c r="G400" s="8" t="s">
        <v>37</v>
      </c>
      <c r="H400" s="8">
        <v>32600</v>
      </c>
      <c r="I400" s="8">
        <v>15720</v>
      </c>
      <c r="J400" s="8">
        <v>0</v>
      </c>
      <c r="K400" s="8">
        <v>15</v>
      </c>
    </row>
    <row r="401" spans="1:11">
      <c r="A401" s="7">
        <f>VLOOKUP(B:B,価格調査!B:AO,1,0)</f>
        <v>2055017130088</v>
      </c>
      <c r="B401" s="7">
        <v>2055017130088</v>
      </c>
      <c r="C401" s="7">
        <v>4992496155240</v>
      </c>
      <c r="D401" s="8" t="s">
        <v>3837</v>
      </c>
      <c r="E401" s="8" t="s">
        <v>3798</v>
      </c>
      <c r="F401" s="8" t="s">
        <v>1137</v>
      </c>
      <c r="G401" s="8" t="s">
        <v>64</v>
      </c>
      <c r="H401" s="8">
        <v>28600</v>
      </c>
      <c r="I401" s="8">
        <v>13730</v>
      </c>
      <c r="J401" s="8">
        <v>0</v>
      </c>
      <c r="K401" s="8">
        <v>24</v>
      </c>
    </row>
    <row r="402" spans="1:11">
      <c r="A402" s="7">
        <f>VLOOKUP(B:B,価格調査!B:AO,1,0)</f>
        <v>2155017130078</v>
      </c>
      <c r="B402" s="7">
        <v>2155017130078</v>
      </c>
      <c r="C402" s="7">
        <v>4992496142615</v>
      </c>
      <c r="D402" s="8" t="s">
        <v>3838</v>
      </c>
      <c r="E402" s="8" t="s">
        <v>3798</v>
      </c>
      <c r="F402" s="8" t="s">
        <v>1381</v>
      </c>
      <c r="G402" s="8" t="s">
        <v>39</v>
      </c>
      <c r="H402" s="8">
        <v>31800</v>
      </c>
      <c r="I402" s="8">
        <v>15310</v>
      </c>
      <c r="J402" s="8">
        <v>12</v>
      </c>
      <c r="K402" s="8">
        <v>13</v>
      </c>
    </row>
    <row r="403" spans="1:11">
      <c r="A403" s="7">
        <f>VLOOKUP(B:B,価格調査!B:AO,1,0)</f>
        <v>2055517130076</v>
      </c>
      <c r="B403" s="7">
        <v>2055517130076</v>
      </c>
      <c r="C403" s="7">
        <v>4992496155257</v>
      </c>
      <c r="D403" s="8" t="s">
        <v>3839</v>
      </c>
      <c r="E403" s="8" t="s">
        <v>3798</v>
      </c>
      <c r="F403" s="8" t="s">
        <v>1382</v>
      </c>
      <c r="G403" s="8" t="s">
        <v>65</v>
      </c>
      <c r="H403" s="8">
        <v>27700</v>
      </c>
      <c r="I403" s="8">
        <v>13320</v>
      </c>
      <c r="J403" s="8">
        <v>0</v>
      </c>
      <c r="K403" s="8">
        <v>24</v>
      </c>
    </row>
    <row r="404" spans="1:11">
      <c r="A404" s="7">
        <f>VLOOKUP(B:B,価格調査!B:AO,1,0)</f>
        <v>2155517130073</v>
      </c>
      <c r="B404" s="7">
        <v>2155517130073</v>
      </c>
      <c r="C404" s="7">
        <v>4992496142592</v>
      </c>
      <c r="D404" s="8" t="s">
        <v>3840</v>
      </c>
      <c r="E404" s="8" t="s">
        <v>3798</v>
      </c>
      <c r="F404" s="8" t="s">
        <v>1383</v>
      </c>
      <c r="G404" s="8" t="s">
        <v>66</v>
      </c>
      <c r="H404" s="8">
        <v>27800</v>
      </c>
      <c r="I404" s="8">
        <v>13370</v>
      </c>
      <c r="J404" s="8">
        <v>22</v>
      </c>
      <c r="K404" s="8">
        <v>9</v>
      </c>
    </row>
    <row r="405" spans="1:11">
      <c r="A405" s="7">
        <f>VLOOKUP(B:B,価格調査!B:AO,1,0)</f>
        <v>2255517130070</v>
      </c>
      <c r="B405" s="7">
        <v>2255517130070</v>
      </c>
      <c r="C405" s="7">
        <v>4992496142608</v>
      </c>
      <c r="D405" s="8" t="s">
        <v>3841</v>
      </c>
      <c r="E405" s="8" t="s">
        <v>3798</v>
      </c>
      <c r="F405" s="8" t="s">
        <v>1133</v>
      </c>
      <c r="G405" s="8" t="s">
        <v>52</v>
      </c>
      <c r="H405" s="8">
        <v>32000</v>
      </c>
      <c r="I405" s="8">
        <v>15390</v>
      </c>
      <c r="J405" s="8">
        <v>4</v>
      </c>
      <c r="K405" s="8">
        <v>20</v>
      </c>
    </row>
    <row r="406" spans="1:11">
      <c r="A406" s="7">
        <f>VLOOKUP(B:B,価格調査!B:AO,1,0)</f>
        <v>1956017130072</v>
      </c>
      <c r="B406" s="7">
        <v>1956017130072</v>
      </c>
      <c r="C406" s="7">
        <v>4992496155233</v>
      </c>
      <c r="D406" s="8" t="s">
        <v>3842</v>
      </c>
      <c r="E406" s="8" t="s">
        <v>3798</v>
      </c>
      <c r="F406" s="8" t="s">
        <v>1384</v>
      </c>
      <c r="G406" s="8" t="s">
        <v>884</v>
      </c>
      <c r="H406" s="8">
        <v>23500</v>
      </c>
      <c r="I406" s="8">
        <v>11240</v>
      </c>
      <c r="J406" s="8">
        <v>0</v>
      </c>
      <c r="K406" s="8">
        <v>20</v>
      </c>
    </row>
    <row r="407" spans="1:11">
      <c r="A407" s="7">
        <f>VLOOKUP(B:B,価格調査!B:AO,1,0)</f>
        <v>2156017130075</v>
      </c>
      <c r="B407" s="7">
        <v>2156017130075</v>
      </c>
      <c r="C407" s="7">
        <v>4992496142585</v>
      </c>
      <c r="D407" s="8" t="s">
        <v>3843</v>
      </c>
      <c r="E407" s="8" t="s">
        <v>3798</v>
      </c>
      <c r="F407" s="8" t="s">
        <v>1180</v>
      </c>
      <c r="G407" s="8" t="s">
        <v>67</v>
      </c>
      <c r="H407" s="8">
        <v>27200</v>
      </c>
      <c r="I407" s="8">
        <v>13040</v>
      </c>
      <c r="J407" s="8">
        <v>25</v>
      </c>
      <c r="K407" s="8">
        <v>13</v>
      </c>
    </row>
    <row r="408" spans="1:11">
      <c r="A408" s="7">
        <f>VLOOKUP(B:B,価格調査!B:AO,1,0)</f>
        <v>2254018130077</v>
      </c>
      <c r="B408" s="7">
        <v>2254018130077</v>
      </c>
      <c r="C408" s="7">
        <v>4992496142677</v>
      </c>
      <c r="D408" s="8" t="s">
        <v>3844</v>
      </c>
      <c r="E408" s="8" t="s">
        <v>3798</v>
      </c>
      <c r="F408" s="8" t="s">
        <v>1385</v>
      </c>
      <c r="G408" s="8" t="s">
        <v>38</v>
      </c>
      <c r="H408" s="8">
        <v>40700</v>
      </c>
      <c r="I408" s="8">
        <v>19640</v>
      </c>
      <c r="J408" s="8">
        <v>4</v>
      </c>
      <c r="K408" s="8">
        <v>14</v>
      </c>
    </row>
    <row r="409" spans="1:11">
      <c r="A409" s="7">
        <f>VLOOKUP(B:B,価格調査!B:AO,1,0)</f>
        <v>2154518130075</v>
      </c>
      <c r="B409" s="7">
        <v>2154518130075</v>
      </c>
      <c r="C409" s="7">
        <v>4992496142653</v>
      </c>
      <c r="D409" s="8" t="s">
        <v>3845</v>
      </c>
      <c r="E409" s="8" t="s">
        <v>3798</v>
      </c>
      <c r="F409" s="8" t="s">
        <v>1386</v>
      </c>
      <c r="G409" s="8" t="s">
        <v>51</v>
      </c>
      <c r="H409" s="8">
        <v>34500</v>
      </c>
      <c r="I409" s="8">
        <v>16640</v>
      </c>
      <c r="J409" s="8">
        <v>13</v>
      </c>
      <c r="K409" s="8">
        <v>20</v>
      </c>
    </row>
    <row r="410" spans="1:11">
      <c r="A410" s="7">
        <f>VLOOKUP(B:B,価格調査!B:AO,1,0)</f>
        <v>2254518130072</v>
      </c>
      <c r="B410" s="7">
        <v>2254518130072</v>
      </c>
      <c r="C410" s="7">
        <v>4992496142660</v>
      </c>
      <c r="D410" s="8" t="s">
        <v>3846</v>
      </c>
      <c r="E410" s="8" t="s">
        <v>3798</v>
      </c>
      <c r="F410" s="8" t="s">
        <v>1387</v>
      </c>
      <c r="G410" s="8" t="s">
        <v>40</v>
      </c>
      <c r="H410" s="8">
        <v>34800</v>
      </c>
      <c r="I410" s="8">
        <v>16780</v>
      </c>
      <c r="J410" s="8">
        <v>17</v>
      </c>
      <c r="K410" s="8">
        <v>27</v>
      </c>
    </row>
    <row r="411" spans="1:11">
      <c r="A411" s="7">
        <f>VLOOKUP(B:B,価格調査!B:AO,1,0)</f>
        <v>2155018130077</v>
      </c>
      <c r="B411" s="7">
        <v>2155018130077</v>
      </c>
      <c r="C411" s="7">
        <v>4992496155271</v>
      </c>
      <c r="D411" s="8" t="s">
        <v>3847</v>
      </c>
      <c r="E411" s="8" t="s">
        <v>3798</v>
      </c>
      <c r="F411" s="8" t="s">
        <v>1388</v>
      </c>
      <c r="G411" s="8" t="s">
        <v>89</v>
      </c>
      <c r="H411" s="8">
        <v>31600</v>
      </c>
      <c r="I411" s="8">
        <v>15200</v>
      </c>
      <c r="J411" s="8">
        <v>16</v>
      </c>
      <c r="K411" s="8">
        <v>8</v>
      </c>
    </row>
    <row r="412" spans="1:11">
      <c r="A412" s="7">
        <f>VLOOKUP(B:B,価格調査!B:AO,1,0)</f>
        <v>2355018130071</v>
      </c>
      <c r="B412" s="7">
        <v>2355018130071</v>
      </c>
      <c r="C412" s="7">
        <v>4992496142646</v>
      </c>
      <c r="D412" s="8" t="s">
        <v>3848</v>
      </c>
      <c r="E412" s="8" t="s">
        <v>3798</v>
      </c>
      <c r="F412" s="8" t="s">
        <v>1389</v>
      </c>
      <c r="G412" s="8" t="s">
        <v>54</v>
      </c>
      <c r="H412" s="8">
        <v>31800</v>
      </c>
      <c r="I412" s="8">
        <v>15310</v>
      </c>
      <c r="J412" s="8">
        <v>24</v>
      </c>
      <c r="K412" s="8">
        <v>16</v>
      </c>
    </row>
    <row r="413" spans="1:11">
      <c r="A413" s="7">
        <f>VLOOKUP(B:B,価格調査!B:AO,1,0)</f>
        <v>2155518130072</v>
      </c>
      <c r="B413" s="7">
        <v>2155518130072</v>
      </c>
      <c r="C413" s="7">
        <v>4992496155301</v>
      </c>
      <c r="D413" s="8" t="s">
        <v>3849</v>
      </c>
      <c r="E413" s="8" t="s">
        <v>3798</v>
      </c>
      <c r="F413" s="8" t="s">
        <v>1390</v>
      </c>
      <c r="G413" s="8" t="s">
        <v>70</v>
      </c>
      <c r="H413" s="8">
        <v>30000</v>
      </c>
      <c r="I413" s="8">
        <v>14880</v>
      </c>
      <c r="J413" s="8">
        <v>0</v>
      </c>
      <c r="K413" s="8">
        <v>16</v>
      </c>
    </row>
    <row r="414" spans="1:11">
      <c r="A414" s="7">
        <f>VLOOKUP(B:B,価格調査!B:AO,1,0)</f>
        <v>1655514139020</v>
      </c>
      <c r="B414" s="7">
        <v>1655514139020</v>
      </c>
      <c r="C414" s="7">
        <v>4992496086940</v>
      </c>
      <c r="D414" s="8" t="s">
        <v>3850</v>
      </c>
      <c r="E414" s="8" t="s">
        <v>845</v>
      </c>
      <c r="F414" s="8" t="s">
        <v>846</v>
      </c>
      <c r="G414" s="8" t="s">
        <v>111</v>
      </c>
      <c r="H414" s="8">
        <v>11500</v>
      </c>
      <c r="I414" s="8">
        <v>4230</v>
      </c>
      <c r="J414" s="8">
        <v>108</v>
      </c>
      <c r="K414" s="8">
        <v>57</v>
      </c>
    </row>
    <row r="415" spans="1:11">
      <c r="A415" s="7">
        <f>VLOOKUP(B:B,価格調査!B:AO,1,0)</f>
        <v>1958015139088</v>
      </c>
      <c r="B415" s="7">
        <v>1958015139088</v>
      </c>
      <c r="C415" s="7">
        <v>4992496138588</v>
      </c>
      <c r="D415" s="8" t="s">
        <v>1391</v>
      </c>
      <c r="E415" s="8" t="s">
        <v>1392</v>
      </c>
      <c r="F415" s="8" t="s">
        <v>1393</v>
      </c>
      <c r="G415" s="8" t="s">
        <v>103</v>
      </c>
      <c r="H415" s="8">
        <v>18300</v>
      </c>
      <c r="I415" s="8">
        <v>8020</v>
      </c>
      <c r="J415" s="8">
        <v>152</v>
      </c>
      <c r="K415" s="8">
        <v>67</v>
      </c>
    </row>
    <row r="416" spans="1:11">
      <c r="A416" s="7">
        <f>VLOOKUP(B:B,価格調査!B:AO,1,0)</f>
        <v>2156516139081</v>
      </c>
      <c r="B416" s="7">
        <v>2156516139081</v>
      </c>
      <c r="C416" s="7">
        <v>4992496138595</v>
      </c>
      <c r="D416" s="8" t="s">
        <v>1394</v>
      </c>
      <c r="E416" s="8" t="s">
        <v>1392</v>
      </c>
      <c r="F416" s="8" t="s">
        <v>1395</v>
      </c>
      <c r="G416" s="8" t="s">
        <v>73</v>
      </c>
      <c r="H416" s="8">
        <v>28300</v>
      </c>
      <c r="I416" s="8">
        <v>12350</v>
      </c>
      <c r="J416" s="8">
        <v>83</v>
      </c>
      <c r="K416" s="8">
        <v>55</v>
      </c>
    </row>
    <row r="417" spans="1:11">
      <c r="A417" s="7">
        <f>VLOOKUP(B:B,価格調査!B:AO,1,0)</f>
        <v>2156017139085</v>
      </c>
      <c r="B417" s="7">
        <v>2156017139085</v>
      </c>
      <c r="C417" s="7">
        <v>4992496138601</v>
      </c>
      <c r="D417" s="8" t="s">
        <v>1396</v>
      </c>
      <c r="E417" s="8" t="s">
        <v>1392</v>
      </c>
      <c r="F417" s="8" t="s">
        <v>1397</v>
      </c>
      <c r="G417" s="8" t="s">
        <v>67</v>
      </c>
      <c r="H417" s="8">
        <v>30300</v>
      </c>
      <c r="I417" s="8">
        <v>13230</v>
      </c>
      <c r="J417" s="8">
        <v>58</v>
      </c>
      <c r="K417" s="8">
        <v>42</v>
      </c>
    </row>
    <row r="418" spans="1:11">
      <c r="A418" s="7">
        <f>VLOOKUP(B:B,価格調査!B:AO,1,0)</f>
        <v>2255519130450</v>
      </c>
      <c r="B418" s="7">
        <v>2255519130450</v>
      </c>
      <c r="C418" s="7">
        <v>4992496140642</v>
      </c>
      <c r="D418" s="8" t="s">
        <v>3851</v>
      </c>
      <c r="E418" s="8" t="s">
        <v>1398</v>
      </c>
      <c r="F418" s="8" t="s">
        <v>1399</v>
      </c>
      <c r="G418" s="8" t="s">
        <v>78</v>
      </c>
      <c r="H418" s="8">
        <v>32900</v>
      </c>
      <c r="I418" s="8">
        <v>13160</v>
      </c>
      <c r="J418" s="8">
        <v>2</v>
      </c>
      <c r="K418" s="8">
        <v>0</v>
      </c>
    </row>
    <row r="419" spans="1:11">
      <c r="A419" s="7">
        <f>VLOOKUP(B:B,価格調査!B:AO,1,0)</f>
        <v>1855515132079</v>
      </c>
      <c r="B419" s="7">
        <v>1855515132079</v>
      </c>
      <c r="C419" s="7">
        <v>4992496096598</v>
      </c>
      <c r="D419" s="8" t="s">
        <v>3852</v>
      </c>
      <c r="E419" s="8" t="s">
        <v>1400</v>
      </c>
      <c r="F419" s="8" t="s">
        <v>1401</v>
      </c>
      <c r="G419" s="8" t="s">
        <v>876</v>
      </c>
      <c r="H419" s="8">
        <v>20400</v>
      </c>
      <c r="I419" s="8">
        <v>6120</v>
      </c>
      <c r="J419" s="8">
        <v>4</v>
      </c>
      <c r="K419" s="8">
        <v>0</v>
      </c>
    </row>
    <row r="420" spans="1:11">
      <c r="A420" s="7">
        <f>VLOOKUP(B:B,価格調査!B:AO,1,0)</f>
        <v>1956015132078</v>
      </c>
      <c r="B420" s="7">
        <v>1956015132078</v>
      </c>
      <c r="C420" s="7">
        <v>4992496096574</v>
      </c>
      <c r="D420" s="8" t="s">
        <v>3853</v>
      </c>
      <c r="E420" s="8" t="s">
        <v>1400</v>
      </c>
      <c r="F420" s="8" t="s">
        <v>1371</v>
      </c>
      <c r="G420" s="8" t="s">
        <v>41</v>
      </c>
      <c r="H420" s="8">
        <v>19500</v>
      </c>
      <c r="I420" s="8">
        <v>5850</v>
      </c>
      <c r="J420" s="8">
        <v>8</v>
      </c>
      <c r="K420" s="8">
        <v>2</v>
      </c>
    </row>
    <row r="421" spans="1:11">
      <c r="A421" s="7">
        <f>VLOOKUP(B:B,価格調査!B:AO,1,0)</f>
        <v>1756016132073</v>
      </c>
      <c r="B421" s="7">
        <v>1756016132073</v>
      </c>
      <c r="C421" s="7">
        <v>4992496096666</v>
      </c>
      <c r="D421" s="8" t="s">
        <v>3854</v>
      </c>
      <c r="E421" s="8" t="s">
        <v>1400</v>
      </c>
      <c r="F421" s="8" t="s">
        <v>852</v>
      </c>
      <c r="G421" s="8" t="s">
        <v>116</v>
      </c>
      <c r="H421" s="8">
        <v>18800</v>
      </c>
      <c r="I421" s="8">
        <v>5640</v>
      </c>
      <c r="J421" s="8">
        <v>10</v>
      </c>
      <c r="K421" s="8">
        <v>1</v>
      </c>
    </row>
    <row r="422" spans="1:11">
      <c r="A422" s="7">
        <f>VLOOKUP(B:B,価格調査!B:AO,1,0)</f>
        <v>1654516132077</v>
      </c>
      <c r="B422" s="7">
        <v>1654516132077</v>
      </c>
      <c r="C422" s="7">
        <v>4992496096772</v>
      </c>
      <c r="D422" s="8" t="s">
        <v>3855</v>
      </c>
      <c r="E422" s="8" t="s">
        <v>857</v>
      </c>
      <c r="F422" s="8" t="s">
        <v>858</v>
      </c>
      <c r="G422" s="8" t="s">
        <v>859</v>
      </c>
      <c r="H422" s="8">
        <v>21700</v>
      </c>
      <c r="I422" s="8">
        <v>5650</v>
      </c>
      <c r="J422" s="8">
        <v>43</v>
      </c>
      <c r="K422" s="8">
        <v>33</v>
      </c>
    </row>
    <row r="423" spans="1:11">
      <c r="A423" s="7">
        <f>VLOOKUP(B:B,価格調査!B:AO,1,0)</f>
        <v>2054516132074</v>
      </c>
      <c r="B423" s="7">
        <v>2054516132074</v>
      </c>
      <c r="C423" s="7">
        <v>4992496096796</v>
      </c>
      <c r="D423" s="8" t="s">
        <v>3856</v>
      </c>
      <c r="E423" s="8" t="s">
        <v>1402</v>
      </c>
      <c r="F423" s="8" t="s">
        <v>1248</v>
      </c>
      <c r="G423" s="8" t="s">
        <v>880</v>
      </c>
      <c r="H423" s="8">
        <v>25100</v>
      </c>
      <c r="I423" s="8">
        <v>7620</v>
      </c>
      <c r="J423" s="8">
        <v>9</v>
      </c>
      <c r="K423" s="8">
        <v>21</v>
      </c>
    </row>
    <row r="424" spans="1:11">
      <c r="A424" s="7">
        <f>VLOOKUP(B:B,価格調査!B:AO,1,0)</f>
        <v>2155516132078</v>
      </c>
      <c r="B424" s="7">
        <v>2155516132078</v>
      </c>
      <c r="C424" s="7">
        <v>4992496096741</v>
      </c>
      <c r="D424" s="8" t="s">
        <v>3857</v>
      </c>
      <c r="E424" s="8" t="s">
        <v>1402</v>
      </c>
      <c r="F424" s="8" t="s">
        <v>1403</v>
      </c>
      <c r="G424" s="8" t="s">
        <v>82</v>
      </c>
      <c r="H424" s="8">
        <v>23800</v>
      </c>
      <c r="I424" s="8">
        <v>7230</v>
      </c>
      <c r="J424" s="8">
        <v>8</v>
      </c>
      <c r="K424" s="8">
        <v>5</v>
      </c>
    </row>
    <row r="425" spans="1:11">
      <c r="A425" s="7">
        <f>VLOOKUP(B:B,価格調査!B:AO,1,0)</f>
        <v>2054017132078</v>
      </c>
      <c r="B425" s="7">
        <v>2054017132078</v>
      </c>
      <c r="C425" s="7">
        <v>4992496096901</v>
      </c>
      <c r="D425" s="8" t="s">
        <v>3858</v>
      </c>
      <c r="E425" s="8" t="s">
        <v>1402</v>
      </c>
      <c r="F425" s="8" t="s">
        <v>1404</v>
      </c>
      <c r="G425" s="8" t="s">
        <v>881</v>
      </c>
      <c r="H425" s="8">
        <v>31600</v>
      </c>
      <c r="I425" s="8">
        <v>9580</v>
      </c>
      <c r="J425" s="8">
        <v>0</v>
      </c>
      <c r="K425" s="8">
        <v>21</v>
      </c>
    </row>
    <row r="426" spans="1:11">
      <c r="A426" s="7">
        <f>VLOOKUP(B:B,価格調査!B:AO,1,0)</f>
        <v>2054517132073</v>
      </c>
      <c r="B426" s="7">
        <v>2054517132073</v>
      </c>
      <c r="C426" s="7">
        <v>4992496096857</v>
      </c>
      <c r="D426" s="8" t="s">
        <v>3859</v>
      </c>
      <c r="E426" s="8" t="s">
        <v>1402</v>
      </c>
      <c r="F426" s="8" t="s">
        <v>897</v>
      </c>
      <c r="G426" s="8" t="s">
        <v>62</v>
      </c>
      <c r="H426" s="8">
        <v>28100</v>
      </c>
      <c r="I426" s="8">
        <v>8540</v>
      </c>
      <c r="J426" s="8">
        <v>16</v>
      </c>
      <c r="K426" s="8">
        <v>8</v>
      </c>
    </row>
    <row r="427" spans="1:11">
      <c r="A427" s="7">
        <f>VLOOKUP(B:B,価格調査!B:AO,1,0)</f>
        <v>2055017132075</v>
      </c>
      <c r="B427" s="7">
        <v>2055017132075</v>
      </c>
      <c r="C427" s="7">
        <v>4992496096826</v>
      </c>
      <c r="D427" s="8" t="s">
        <v>3860</v>
      </c>
      <c r="E427" s="8" t="s">
        <v>857</v>
      </c>
      <c r="F427" s="8" t="s">
        <v>1212</v>
      </c>
      <c r="G427" s="8" t="s">
        <v>64</v>
      </c>
      <c r="H427" s="8">
        <v>29400</v>
      </c>
      <c r="I427" s="8">
        <v>7650</v>
      </c>
      <c r="J427" s="8">
        <v>159</v>
      </c>
      <c r="K427" s="8">
        <v>43</v>
      </c>
    </row>
    <row r="428" spans="1:11">
      <c r="A428" s="7">
        <f>VLOOKUP(B:B,価格調査!B:AO,1,0)</f>
        <v>2155517132077</v>
      </c>
      <c r="B428" s="7">
        <v>2155517132077</v>
      </c>
      <c r="C428" s="7">
        <v>4992496096802</v>
      </c>
      <c r="D428" s="8" t="s">
        <v>3861</v>
      </c>
      <c r="E428" s="8" t="s">
        <v>857</v>
      </c>
      <c r="F428" s="8" t="s">
        <v>1163</v>
      </c>
      <c r="G428" s="8" t="s">
        <v>66</v>
      </c>
      <c r="H428" s="8">
        <v>27400</v>
      </c>
      <c r="I428" s="8">
        <v>7130</v>
      </c>
      <c r="J428" s="8">
        <v>73</v>
      </c>
      <c r="K428" s="8">
        <v>87</v>
      </c>
    </row>
    <row r="429" spans="1:11">
      <c r="A429" s="7">
        <f>VLOOKUP(B:B,価格調査!B:AO,1,0)</f>
        <v>2154017132075</v>
      </c>
      <c r="B429" s="7">
        <v>2154017132075</v>
      </c>
      <c r="C429" s="7">
        <v>4992496096918</v>
      </c>
      <c r="D429" s="8" t="s">
        <v>3862</v>
      </c>
      <c r="E429" s="8" t="s">
        <v>1402</v>
      </c>
      <c r="F429" s="8" t="s">
        <v>1405</v>
      </c>
      <c r="G429" s="8" t="s">
        <v>882</v>
      </c>
      <c r="H429" s="8">
        <v>31500</v>
      </c>
      <c r="I429" s="8">
        <v>9660</v>
      </c>
      <c r="J429" s="8">
        <v>8</v>
      </c>
      <c r="K429" s="8">
        <v>10</v>
      </c>
    </row>
    <row r="430" spans="1:11">
      <c r="A430" s="7">
        <f>VLOOKUP(B:B,価格調査!B:AO,1,0)</f>
        <v>2154517132070</v>
      </c>
      <c r="B430" s="7">
        <v>2154517132070</v>
      </c>
      <c r="C430" s="7">
        <v>4992496096864</v>
      </c>
      <c r="D430" s="8" t="s">
        <v>3863</v>
      </c>
      <c r="E430" s="8" t="s">
        <v>1402</v>
      </c>
      <c r="F430" s="8" t="s">
        <v>698</v>
      </c>
      <c r="G430" s="8" t="s">
        <v>36</v>
      </c>
      <c r="H430" s="8">
        <v>28800</v>
      </c>
      <c r="I430" s="8">
        <v>8880</v>
      </c>
      <c r="J430" s="8">
        <v>115</v>
      </c>
      <c r="K430" s="8">
        <v>65</v>
      </c>
    </row>
    <row r="431" spans="1:11">
      <c r="A431" s="7">
        <f>VLOOKUP(B:B,価格調査!B:AO,1,0)</f>
        <v>2155017132072</v>
      </c>
      <c r="B431" s="7">
        <v>2155017132072</v>
      </c>
      <c r="C431" s="7">
        <v>4992496096833</v>
      </c>
      <c r="D431" s="8" t="s">
        <v>3864</v>
      </c>
      <c r="E431" s="8" t="s">
        <v>1402</v>
      </c>
      <c r="F431" s="8" t="s">
        <v>1209</v>
      </c>
      <c r="G431" s="8" t="s">
        <v>39</v>
      </c>
      <c r="H431" s="8">
        <v>29500</v>
      </c>
      <c r="I431" s="8">
        <v>8960</v>
      </c>
      <c r="J431" s="8">
        <v>48</v>
      </c>
      <c r="K431" s="8">
        <v>7</v>
      </c>
    </row>
    <row r="432" spans="1:11">
      <c r="A432" s="7">
        <f>VLOOKUP(B:B,価格調査!B:AO,1,0)</f>
        <v>2254517132077</v>
      </c>
      <c r="B432" s="7">
        <v>2254517132077</v>
      </c>
      <c r="C432" s="7">
        <v>4992496096871</v>
      </c>
      <c r="D432" s="8" t="s">
        <v>3865</v>
      </c>
      <c r="E432" s="8" t="s">
        <v>1402</v>
      </c>
      <c r="F432" s="8" t="s">
        <v>1149</v>
      </c>
      <c r="G432" s="8" t="s">
        <v>37</v>
      </c>
      <c r="H432" s="8">
        <v>31000</v>
      </c>
      <c r="I432" s="8">
        <v>9410</v>
      </c>
      <c r="J432" s="8">
        <v>38</v>
      </c>
      <c r="K432" s="8">
        <v>18</v>
      </c>
    </row>
    <row r="433" spans="1:11">
      <c r="A433" s="7">
        <f>VLOOKUP(B:B,価格調査!B:AO,1,0)</f>
        <v>2255517132074</v>
      </c>
      <c r="B433" s="7">
        <v>2255517132074</v>
      </c>
      <c r="C433" s="7">
        <v>4992496096819</v>
      </c>
      <c r="D433" s="8" t="s">
        <v>3866</v>
      </c>
      <c r="E433" s="8" t="s">
        <v>1402</v>
      </c>
      <c r="F433" s="8" t="s">
        <v>1165</v>
      </c>
      <c r="G433" s="8" t="s">
        <v>52</v>
      </c>
      <c r="H433" s="8">
        <v>30000</v>
      </c>
      <c r="I433" s="8">
        <v>9100</v>
      </c>
      <c r="J433" s="8">
        <v>10</v>
      </c>
      <c r="K433" s="8">
        <v>2</v>
      </c>
    </row>
    <row r="434" spans="1:11">
      <c r="A434" s="7">
        <f>VLOOKUP(B:B,価格調査!B:AO,1,0)</f>
        <v>2454517132071</v>
      </c>
      <c r="B434" s="7">
        <v>2454517132071</v>
      </c>
      <c r="C434" s="7">
        <v>4992496096895</v>
      </c>
      <c r="D434" s="8" t="s">
        <v>3867</v>
      </c>
      <c r="E434" s="8" t="s">
        <v>1402</v>
      </c>
      <c r="F434" s="8" t="s">
        <v>1406</v>
      </c>
      <c r="G434" s="8" t="s">
        <v>57</v>
      </c>
      <c r="H434" s="8">
        <v>40200</v>
      </c>
      <c r="I434" s="8">
        <v>12180</v>
      </c>
      <c r="J434" s="8">
        <v>6</v>
      </c>
      <c r="K434" s="8">
        <v>2</v>
      </c>
    </row>
    <row r="435" spans="1:11">
      <c r="A435" s="7">
        <f>VLOOKUP(B:B,価格調査!B:AO,1,0)</f>
        <v>2154518132079</v>
      </c>
      <c r="B435" s="7">
        <v>2154518132079</v>
      </c>
      <c r="C435" s="7">
        <v>4992496096932</v>
      </c>
      <c r="D435" s="8" t="s">
        <v>3868</v>
      </c>
      <c r="E435" s="8" t="s">
        <v>1402</v>
      </c>
      <c r="F435" s="8" t="s">
        <v>1184</v>
      </c>
      <c r="G435" s="8" t="s">
        <v>51</v>
      </c>
      <c r="H435" s="8">
        <v>34300</v>
      </c>
      <c r="I435" s="8">
        <v>10390</v>
      </c>
      <c r="J435" s="8">
        <v>4</v>
      </c>
      <c r="K435" s="8">
        <v>11</v>
      </c>
    </row>
    <row r="436" spans="1:11">
      <c r="A436" s="7">
        <f>VLOOKUP(B:B,価格調査!B:AO,1,0)</f>
        <v>2254518132076</v>
      </c>
      <c r="B436" s="7">
        <v>2254518132076</v>
      </c>
      <c r="C436" s="7">
        <v>4992496096949</v>
      </c>
      <c r="D436" s="8" t="s">
        <v>3869</v>
      </c>
      <c r="E436" s="8" t="s">
        <v>857</v>
      </c>
      <c r="F436" s="8" t="s">
        <v>1208</v>
      </c>
      <c r="G436" s="8" t="s">
        <v>40</v>
      </c>
      <c r="H436" s="8">
        <v>36700</v>
      </c>
      <c r="I436" s="8">
        <v>9550</v>
      </c>
      <c r="J436" s="8">
        <v>103</v>
      </c>
      <c r="K436" s="8">
        <v>72</v>
      </c>
    </row>
    <row r="437" spans="1:11">
      <c r="A437" s="7">
        <f>VLOOKUP(B:B,価格調査!B:AO,1,0)</f>
        <v>2355018132075</v>
      </c>
      <c r="B437" s="7">
        <v>2355018132075</v>
      </c>
      <c r="C437" s="7">
        <v>4992496096925</v>
      </c>
      <c r="D437" s="8" t="s">
        <v>3870</v>
      </c>
      <c r="E437" s="8" t="s">
        <v>857</v>
      </c>
      <c r="F437" s="8" t="s">
        <v>1166</v>
      </c>
      <c r="G437" s="8" t="s">
        <v>54</v>
      </c>
      <c r="H437" s="8">
        <v>33600</v>
      </c>
      <c r="I437" s="8">
        <v>8740</v>
      </c>
      <c r="J437" s="8">
        <v>362</v>
      </c>
      <c r="K437" s="8">
        <v>91</v>
      </c>
    </row>
    <row r="438" spans="1:11">
      <c r="A438" s="7">
        <f>VLOOKUP(B:B,価格調査!B:AO,1,0)</f>
        <v>2554018132072</v>
      </c>
      <c r="B438" s="7">
        <v>2554018132072</v>
      </c>
      <c r="C438" s="7">
        <v>4992496097014</v>
      </c>
      <c r="D438" s="8" t="s">
        <v>3871</v>
      </c>
      <c r="E438" s="8" t="s">
        <v>1402</v>
      </c>
      <c r="F438" s="8" t="s">
        <v>1407</v>
      </c>
      <c r="G438" s="8" t="s">
        <v>137</v>
      </c>
      <c r="H438" s="8">
        <v>45100</v>
      </c>
      <c r="I438" s="8">
        <v>13670</v>
      </c>
      <c r="J438" s="8">
        <v>0</v>
      </c>
      <c r="K438" s="8">
        <v>6</v>
      </c>
    </row>
    <row r="439" spans="1:11">
      <c r="A439" s="7">
        <f>VLOOKUP(B:B,価格調査!B:AO,1,0)</f>
        <v>2454519132079</v>
      </c>
      <c r="B439" s="7">
        <v>2454519132079</v>
      </c>
      <c r="C439" s="7">
        <v>4992496097038</v>
      </c>
      <c r="D439" s="8" t="s">
        <v>3872</v>
      </c>
      <c r="E439" s="8" t="s">
        <v>857</v>
      </c>
      <c r="F439" s="8" t="s">
        <v>1036</v>
      </c>
      <c r="G439" s="8" t="s">
        <v>58</v>
      </c>
      <c r="H439" s="8">
        <v>44200</v>
      </c>
      <c r="I439" s="8">
        <v>11500</v>
      </c>
      <c r="J439" s="8">
        <v>39</v>
      </c>
      <c r="K439" s="8">
        <v>42</v>
      </c>
    </row>
    <row r="440" spans="1:11">
      <c r="A440" s="7">
        <f>VLOOKUP(B:B,価格調査!B:AO,1,0)</f>
        <v>1450612130586</v>
      </c>
      <c r="B440" s="7">
        <v>1450612130586</v>
      </c>
      <c r="C440" s="7">
        <v>4992496151976</v>
      </c>
      <c r="D440" s="8" t="s">
        <v>3873</v>
      </c>
      <c r="E440" s="8" t="s">
        <v>1408</v>
      </c>
      <c r="F440" s="8" t="s">
        <v>1409</v>
      </c>
      <c r="G440" s="8" t="s">
        <v>1410</v>
      </c>
      <c r="H440" s="8">
        <v>7100</v>
      </c>
      <c r="I440" s="8">
        <v>2550</v>
      </c>
      <c r="J440" s="8">
        <v>63</v>
      </c>
      <c r="K440" s="8">
        <v>34</v>
      </c>
    </row>
    <row r="441" spans="1:11">
      <c r="A441" s="7" t="e">
        <f>VLOOKUP(B:B,価格調査!B:AO,1,0)</f>
        <v>#N/A</v>
      </c>
      <c r="B441" s="7">
        <v>2055516139940</v>
      </c>
      <c r="C441" s="7" t="s">
        <v>152</v>
      </c>
      <c r="D441" s="8" t="s">
        <v>152</v>
      </c>
      <c r="E441" s="8" t="s">
        <v>1411</v>
      </c>
      <c r="F441" s="8" t="s">
        <v>901</v>
      </c>
      <c r="G441" s="8" t="s">
        <v>35</v>
      </c>
      <c r="H441" s="8" t="s">
        <v>152</v>
      </c>
      <c r="I441" s="8">
        <v>8888</v>
      </c>
      <c r="J441" s="8">
        <v>0</v>
      </c>
      <c r="K441" s="8">
        <v>0</v>
      </c>
    </row>
    <row r="442" spans="1:11">
      <c r="A442" s="7" t="e">
        <f>VLOOKUP(B:B,価格調査!B:AO,1,0)</f>
        <v>#N/A</v>
      </c>
      <c r="B442" s="7">
        <v>2254517139946</v>
      </c>
      <c r="C442" s="7">
        <v>4992496157152</v>
      </c>
      <c r="D442" s="8" t="s">
        <v>152</v>
      </c>
      <c r="E442" s="8" t="s">
        <v>1411</v>
      </c>
      <c r="F442" s="8" t="s">
        <v>1005</v>
      </c>
      <c r="G442" s="8" t="s">
        <v>37</v>
      </c>
      <c r="H442" s="8" t="s">
        <v>152</v>
      </c>
      <c r="I442" s="8">
        <v>11163</v>
      </c>
      <c r="J442" s="8">
        <v>16</v>
      </c>
      <c r="K442" s="8">
        <v>0</v>
      </c>
    </row>
    <row r="443" spans="1:11">
      <c r="A443" s="7" t="e">
        <f>VLOOKUP(B:B,価格調査!B:AO,1,0)</f>
        <v>#N/A</v>
      </c>
      <c r="B443" s="7">
        <v>2154018139943</v>
      </c>
      <c r="C443" s="7" t="s">
        <v>152</v>
      </c>
      <c r="D443" s="8" t="s">
        <v>152</v>
      </c>
      <c r="E443" s="8" t="s">
        <v>1411</v>
      </c>
      <c r="F443" s="8" t="s">
        <v>1206</v>
      </c>
      <c r="G443" s="8" t="s">
        <v>121</v>
      </c>
      <c r="H443" s="8" t="s">
        <v>152</v>
      </c>
      <c r="I443" s="8">
        <v>15433</v>
      </c>
      <c r="J443" s="8">
        <v>0</v>
      </c>
      <c r="K443" s="8">
        <v>22</v>
      </c>
    </row>
    <row r="444" spans="1:11">
      <c r="A444" s="7" t="e">
        <f>VLOOKUP(B:B,価格調査!B:AO,1,0)</f>
        <v>#N/A</v>
      </c>
      <c r="B444" s="7">
        <v>2354018139947</v>
      </c>
      <c r="C444" s="7">
        <v>4992496157091</v>
      </c>
      <c r="D444" s="8" t="s">
        <v>152</v>
      </c>
      <c r="E444" s="8" t="s">
        <v>1411</v>
      </c>
      <c r="F444" s="8" t="s">
        <v>700</v>
      </c>
      <c r="G444" s="8" t="s">
        <v>34</v>
      </c>
      <c r="H444" s="8" t="s">
        <v>152</v>
      </c>
      <c r="I444" s="8">
        <v>15187</v>
      </c>
      <c r="J444" s="8">
        <v>0</v>
      </c>
      <c r="K444" s="8">
        <v>2</v>
      </c>
    </row>
    <row r="445" spans="1:11">
      <c r="A445" s="7" t="e">
        <f>VLOOKUP(B:B,価格調査!B:AO,1,0)</f>
        <v>#N/A</v>
      </c>
      <c r="B445" s="7">
        <v>2254018139940</v>
      </c>
      <c r="C445" s="7" t="s">
        <v>152</v>
      </c>
      <c r="D445" s="8" t="s">
        <v>152</v>
      </c>
      <c r="E445" s="8" t="s">
        <v>1411</v>
      </c>
      <c r="F445" s="8" t="s">
        <v>925</v>
      </c>
      <c r="G445" s="8" t="s">
        <v>38</v>
      </c>
      <c r="H445" s="8" t="s">
        <v>152</v>
      </c>
      <c r="I445" s="8">
        <v>11415</v>
      </c>
      <c r="J445" s="8">
        <v>0</v>
      </c>
      <c r="K445" s="8">
        <v>1</v>
      </c>
    </row>
    <row r="446" spans="1:11">
      <c r="A446" s="7">
        <f>VLOOKUP(B:B,価格調査!B:AO,1,0)</f>
        <v>2454018119991</v>
      </c>
      <c r="B446" s="7">
        <v>2454018119991</v>
      </c>
      <c r="C446" s="7">
        <v>4961914329976</v>
      </c>
      <c r="D446" s="8" t="s">
        <v>152</v>
      </c>
      <c r="E446" s="8" t="s">
        <v>1175</v>
      </c>
      <c r="F446" s="8" t="s">
        <v>1420</v>
      </c>
      <c r="G446" s="8" t="s">
        <v>1421</v>
      </c>
      <c r="H446" s="8" t="s">
        <v>152</v>
      </c>
      <c r="I446" s="8">
        <v>16127</v>
      </c>
      <c r="J446" s="8">
        <v>74</v>
      </c>
      <c r="K446" s="8">
        <v>0</v>
      </c>
    </row>
    <row r="447" spans="1:11">
      <c r="A447" s="7">
        <f>VLOOKUP(B:B,価格調査!B:AO,1,0)</f>
        <v>2454018119557</v>
      </c>
      <c r="B447" s="7">
        <v>2454018119557</v>
      </c>
      <c r="C447" s="7" t="s">
        <v>152</v>
      </c>
      <c r="D447" s="8" t="s">
        <v>152</v>
      </c>
      <c r="E447" s="8" t="s">
        <v>1177</v>
      </c>
      <c r="F447" s="8" t="s">
        <v>813</v>
      </c>
      <c r="G447" s="8" t="s">
        <v>83</v>
      </c>
      <c r="H447" s="8" t="s">
        <v>152</v>
      </c>
      <c r="I447" s="8">
        <v>15565</v>
      </c>
      <c r="J447" s="8">
        <v>70</v>
      </c>
      <c r="K447" s="8">
        <v>0</v>
      </c>
    </row>
    <row r="448" spans="1:11">
      <c r="A448" s="7">
        <f>VLOOKUP(B:B,価格調査!B:AO,1,0)</f>
        <v>2254018119553</v>
      </c>
      <c r="B448" s="7">
        <v>2254018119553</v>
      </c>
      <c r="C448" s="7" t="s">
        <v>152</v>
      </c>
      <c r="D448" s="8" t="s">
        <v>152</v>
      </c>
      <c r="E448" s="8" t="s">
        <v>1177</v>
      </c>
      <c r="F448" s="8" t="s">
        <v>925</v>
      </c>
      <c r="G448" s="8" t="s">
        <v>38</v>
      </c>
      <c r="H448" s="8" t="s">
        <v>152</v>
      </c>
      <c r="I448" s="8">
        <v>11517</v>
      </c>
      <c r="J448" s="8">
        <v>19</v>
      </c>
      <c r="K448" s="8">
        <v>210</v>
      </c>
    </row>
    <row r="449" spans="1:11">
      <c r="A449" s="7">
        <f>VLOOKUP(B:B,価格調査!B:AO,1,0)</f>
        <v>2254517119559</v>
      </c>
      <c r="B449" s="7">
        <v>2254517119559</v>
      </c>
      <c r="C449" s="7" t="s">
        <v>152</v>
      </c>
      <c r="D449" s="8" t="s">
        <v>152</v>
      </c>
      <c r="E449" s="8" t="s">
        <v>1177</v>
      </c>
      <c r="F449" s="8" t="s">
        <v>927</v>
      </c>
      <c r="G449" s="8" t="s">
        <v>37</v>
      </c>
      <c r="H449" s="8" t="s">
        <v>152</v>
      </c>
      <c r="I449" s="8">
        <v>11004</v>
      </c>
      <c r="J449" s="8">
        <v>2</v>
      </c>
      <c r="K449" s="8">
        <v>1</v>
      </c>
    </row>
    <row r="450" spans="1:11">
      <c r="A450" s="7">
        <f>VLOOKUP(B:B,価格調査!B:AO,1,0)</f>
        <v>2254518119558</v>
      </c>
      <c r="B450" s="7">
        <v>2254518119558</v>
      </c>
      <c r="C450" s="7" t="s">
        <v>152</v>
      </c>
      <c r="D450" s="8" t="s">
        <v>152</v>
      </c>
      <c r="E450" s="8" t="s">
        <v>1177</v>
      </c>
      <c r="F450" s="8" t="s">
        <v>929</v>
      </c>
      <c r="G450" s="8" t="s">
        <v>40</v>
      </c>
      <c r="H450" s="8" t="s">
        <v>152</v>
      </c>
      <c r="I450" s="8">
        <v>14786</v>
      </c>
      <c r="J450" s="8">
        <v>0</v>
      </c>
      <c r="K450" s="8">
        <v>0</v>
      </c>
    </row>
    <row r="451" spans="1:11">
      <c r="A451" s="7">
        <f>VLOOKUP(B:B,価格調査!B:AO,1,0)</f>
        <v>2256018119489</v>
      </c>
      <c r="B451" s="7">
        <v>2256018119489</v>
      </c>
      <c r="C451" s="7" t="s">
        <v>152</v>
      </c>
      <c r="D451" s="8" t="s">
        <v>152</v>
      </c>
      <c r="E451" s="8" t="s">
        <v>1152</v>
      </c>
      <c r="F451" s="8" t="s">
        <v>1911</v>
      </c>
      <c r="G451" s="8" t="s">
        <v>84</v>
      </c>
      <c r="H451" s="8" t="s">
        <v>152</v>
      </c>
      <c r="I451" s="8">
        <v>13664</v>
      </c>
      <c r="J451" s="8">
        <v>0</v>
      </c>
      <c r="K451" s="8">
        <v>0</v>
      </c>
    </row>
    <row r="452" spans="1:11">
      <c r="A452" s="7">
        <f>VLOOKUP(B:B,価格調査!B:AO,1,0)</f>
        <v>2256018118819</v>
      </c>
      <c r="B452" s="7">
        <v>2256018118819</v>
      </c>
      <c r="C452" s="7" t="s">
        <v>152</v>
      </c>
      <c r="D452" s="8" t="s">
        <v>152</v>
      </c>
      <c r="E452" s="8" t="s">
        <v>1152</v>
      </c>
      <c r="F452" s="8" t="s">
        <v>1157</v>
      </c>
      <c r="G452" s="8" t="s">
        <v>84</v>
      </c>
      <c r="H452" s="8" t="s">
        <v>152</v>
      </c>
      <c r="I452" s="8">
        <v>16166</v>
      </c>
      <c r="J452" s="8">
        <v>7</v>
      </c>
      <c r="K452" s="8">
        <v>5</v>
      </c>
    </row>
    <row r="453" spans="1:11">
      <c r="A453" s="7">
        <f>VLOOKUP(B:B,価格調査!B:AO,1,0)</f>
        <v>2256517118839</v>
      </c>
      <c r="B453" s="7">
        <v>2256517118839</v>
      </c>
      <c r="C453" s="7" t="s">
        <v>152</v>
      </c>
      <c r="D453" s="8" t="s">
        <v>152</v>
      </c>
      <c r="E453" s="8" t="s">
        <v>1152</v>
      </c>
      <c r="F453" s="8" t="s">
        <v>1430</v>
      </c>
      <c r="G453" s="8" t="s">
        <v>74</v>
      </c>
      <c r="H453" s="8" t="s">
        <v>152</v>
      </c>
      <c r="I453" s="8">
        <v>12454</v>
      </c>
      <c r="J453" s="8">
        <v>30</v>
      </c>
      <c r="K453" s="8">
        <v>0</v>
      </c>
    </row>
    <row r="454" spans="1:11">
      <c r="A454" s="7">
        <f>VLOOKUP(B:B,価格調査!B:AO,1,0)</f>
        <v>2355518118814</v>
      </c>
      <c r="B454" s="7">
        <v>2355518118814</v>
      </c>
      <c r="C454" s="7" t="s">
        <v>152</v>
      </c>
      <c r="D454" s="8" t="s">
        <v>152</v>
      </c>
      <c r="E454" s="8" t="s">
        <v>1152</v>
      </c>
      <c r="F454" s="8" t="s">
        <v>1154</v>
      </c>
      <c r="G454" s="8" t="s">
        <v>72</v>
      </c>
      <c r="H454" s="8" t="s">
        <v>152</v>
      </c>
      <c r="I454" s="8">
        <v>16302</v>
      </c>
      <c r="J454" s="8">
        <v>26</v>
      </c>
      <c r="K454" s="8">
        <v>2</v>
      </c>
    </row>
    <row r="455" spans="1:11">
      <c r="A455" s="7">
        <f>VLOOKUP(B:B,価格調査!B:AO,1,0)</f>
        <v>2354018119949</v>
      </c>
      <c r="B455" s="7">
        <v>2354018119949</v>
      </c>
      <c r="C455" s="7" t="s">
        <v>152</v>
      </c>
      <c r="D455" s="8" t="s">
        <v>152</v>
      </c>
      <c r="E455" s="8" t="s">
        <v>1415</v>
      </c>
      <c r="F455" s="8" t="s">
        <v>944</v>
      </c>
      <c r="G455" s="8" t="s">
        <v>34</v>
      </c>
      <c r="H455" s="8" t="s">
        <v>152</v>
      </c>
      <c r="I455" s="8">
        <v>12981</v>
      </c>
      <c r="J455" s="8">
        <v>0</v>
      </c>
      <c r="K455" s="8">
        <v>0</v>
      </c>
    </row>
    <row r="456" spans="1:11">
      <c r="A456" s="7">
        <f>VLOOKUP(B:B,価格調査!B:AO,1,0)</f>
        <v>2354518119944</v>
      </c>
      <c r="B456" s="7">
        <v>2354518119944</v>
      </c>
      <c r="C456" s="7" t="s">
        <v>152</v>
      </c>
      <c r="D456" s="8" t="s">
        <v>152</v>
      </c>
      <c r="E456" s="8" t="s">
        <v>1415</v>
      </c>
      <c r="F456" s="8" t="s">
        <v>1187</v>
      </c>
      <c r="G456" s="8" t="s">
        <v>69</v>
      </c>
      <c r="H456" s="8" t="s">
        <v>152</v>
      </c>
      <c r="I456" s="8">
        <v>8345</v>
      </c>
      <c r="J456" s="8">
        <v>0</v>
      </c>
      <c r="K456" s="8">
        <v>0</v>
      </c>
    </row>
    <row r="457" spans="1:11">
      <c r="A457" s="7">
        <f>VLOOKUP(B:B,価格調査!B:AO,1,0)</f>
        <v>2354518119517</v>
      </c>
      <c r="B457" s="7">
        <v>2354518119517</v>
      </c>
      <c r="C457" s="7" t="s">
        <v>152</v>
      </c>
      <c r="D457" s="8" t="s">
        <v>152</v>
      </c>
      <c r="E457" s="8" t="s">
        <v>1415</v>
      </c>
      <c r="F457" s="8" t="s">
        <v>949</v>
      </c>
      <c r="G457" s="8" t="s">
        <v>69</v>
      </c>
      <c r="H457" s="8" t="s">
        <v>152</v>
      </c>
      <c r="I457" s="8">
        <v>16848</v>
      </c>
      <c r="J457" s="8">
        <v>3</v>
      </c>
      <c r="K457" s="8">
        <v>0</v>
      </c>
    </row>
    <row r="458" spans="1:11">
      <c r="A458" s="7">
        <f>VLOOKUP(B:B,価格調査!B:AO,1,0)</f>
        <v>2254518119947</v>
      </c>
      <c r="B458" s="7">
        <v>2254518119947</v>
      </c>
      <c r="C458" s="7" t="s">
        <v>152</v>
      </c>
      <c r="D458" s="8" t="s">
        <v>152</v>
      </c>
      <c r="E458" s="8" t="s">
        <v>1415</v>
      </c>
      <c r="F458" s="8" t="s">
        <v>1912</v>
      </c>
      <c r="G458" s="8" t="s">
        <v>40</v>
      </c>
      <c r="H458" s="8" t="s">
        <v>152</v>
      </c>
      <c r="I458" s="8">
        <v>11927</v>
      </c>
      <c r="J458" s="8">
        <v>0</v>
      </c>
      <c r="K458" s="8">
        <v>0</v>
      </c>
    </row>
    <row r="459" spans="1:11">
      <c r="A459" s="7">
        <f>VLOOKUP(B:B,価格調査!B:AO,1,0)</f>
        <v>2055516119515</v>
      </c>
      <c r="B459" s="7">
        <v>2055516119515</v>
      </c>
      <c r="C459" s="7" t="s">
        <v>152</v>
      </c>
      <c r="D459" s="8" t="s">
        <v>152</v>
      </c>
      <c r="E459" s="8" t="s">
        <v>1415</v>
      </c>
      <c r="F459" s="8" t="s">
        <v>901</v>
      </c>
      <c r="G459" s="8" t="s">
        <v>35</v>
      </c>
      <c r="H459" s="8" t="s">
        <v>152</v>
      </c>
      <c r="I459" s="8">
        <v>8517</v>
      </c>
      <c r="J459" s="8">
        <v>0</v>
      </c>
      <c r="K459" s="8">
        <v>0</v>
      </c>
    </row>
    <row r="460" spans="1:11">
      <c r="A460" s="7">
        <f>VLOOKUP(B:B,価格調査!B:AO,1,0)</f>
        <v>2055516118822</v>
      </c>
      <c r="B460" s="7">
        <v>2055516118822</v>
      </c>
      <c r="C460" s="7" t="s">
        <v>152</v>
      </c>
      <c r="D460" s="8" t="s">
        <v>152</v>
      </c>
      <c r="E460" s="8" t="s">
        <v>1415</v>
      </c>
      <c r="F460" s="8" t="s">
        <v>1424</v>
      </c>
      <c r="G460" s="8" t="s">
        <v>35</v>
      </c>
      <c r="H460" s="8" t="s">
        <v>152</v>
      </c>
      <c r="I460" s="8">
        <v>9156</v>
      </c>
      <c r="J460" s="8">
        <v>42</v>
      </c>
      <c r="K460" s="8">
        <v>0</v>
      </c>
    </row>
    <row r="461" spans="1:11">
      <c r="A461" s="7">
        <f>VLOOKUP(B:B,価格調査!B:AO,1,0)</f>
        <v>1956515119517</v>
      </c>
      <c r="B461" s="7">
        <v>1956515119517</v>
      </c>
      <c r="C461" s="7" t="s">
        <v>152</v>
      </c>
      <c r="D461" s="8" t="s">
        <v>152</v>
      </c>
      <c r="E461" s="8" t="s">
        <v>1415</v>
      </c>
      <c r="F461" s="8" t="s">
        <v>1067</v>
      </c>
      <c r="G461" s="8" t="s">
        <v>43</v>
      </c>
      <c r="H461" s="8" t="s">
        <v>152</v>
      </c>
      <c r="I461" s="8">
        <v>8749</v>
      </c>
      <c r="J461" s="8">
        <v>10</v>
      </c>
      <c r="K461" s="8">
        <v>70</v>
      </c>
    </row>
    <row r="462" spans="1:11">
      <c r="A462" s="7">
        <f>VLOOKUP(B:B,価格調査!B:AO,1,0)</f>
        <v>1956515119944</v>
      </c>
      <c r="B462" s="7">
        <v>1956515119944</v>
      </c>
      <c r="C462" s="7" t="s">
        <v>152</v>
      </c>
      <c r="D462" s="8" t="s">
        <v>152</v>
      </c>
      <c r="E462" s="8" t="s">
        <v>1415</v>
      </c>
      <c r="F462" s="8" t="s">
        <v>1008</v>
      </c>
      <c r="G462" s="8" t="s">
        <v>43</v>
      </c>
      <c r="H462" s="8" t="s">
        <v>152</v>
      </c>
      <c r="I462" s="8">
        <v>5789</v>
      </c>
      <c r="J462" s="8">
        <v>0</v>
      </c>
      <c r="K462" s="8">
        <v>0</v>
      </c>
    </row>
    <row r="463" spans="1:11">
      <c r="A463" s="7">
        <f>VLOOKUP(B:B,価格調査!B:AO,1,0)</f>
        <v>2156016119842</v>
      </c>
      <c r="B463" s="7">
        <v>2156016119842</v>
      </c>
      <c r="C463" s="7" t="s">
        <v>152</v>
      </c>
      <c r="D463" s="8" t="s">
        <v>152</v>
      </c>
      <c r="E463" s="8" t="s">
        <v>1446</v>
      </c>
      <c r="F463" s="8" t="s">
        <v>1185</v>
      </c>
      <c r="G463" s="8" t="s">
        <v>48</v>
      </c>
      <c r="H463" s="8" t="s">
        <v>152</v>
      </c>
      <c r="I463" s="8">
        <v>8214</v>
      </c>
      <c r="J463" s="8">
        <v>0</v>
      </c>
      <c r="K463" s="8">
        <v>2</v>
      </c>
    </row>
    <row r="464" spans="1:11">
      <c r="A464" s="7">
        <f>VLOOKUP(B:B,価格調査!B:AO,1,0)</f>
        <v>2355519117038</v>
      </c>
      <c r="B464" s="7">
        <v>2355519117038</v>
      </c>
      <c r="C464" s="7" t="s">
        <v>152</v>
      </c>
      <c r="D464" s="8" t="s">
        <v>152</v>
      </c>
      <c r="E464" s="8" t="s">
        <v>1414</v>
      </c>
      <c r="F464" s="8" t="s">
        <v>1151</v>
      </c>
      <c r="G464" s="8" t="s">
        <v>91</v>
      </c>
      <c r="H464" s="8" t="s">
        <v>152</v>
      </c>
      <c r="I464" s="8">
        <v>18266</v>
      </c>
      <c r="J464" s="8">
        <v>32</v>
      </c>
      <c r="K464" s="8">
        <v>136</v>
      </c>
    </row>
    <row r="465" spans="1:11">
      <c r="A465" s="7">
        <f>VLOOKUP(B:B,価格調査!B:AO,1,0)</f>
        <v>2355519116901</v>
      </c>
      <c r="B465" s="7">
        <v>2355519116901</v>
      </c>
      <c r="C465" s="7" t="s">
        <v>152</v>
      </c>
      <c r="D465" s="8" t="s">
        <v>152</v>
      </c>
      <c r="E465" s="8" t="s">
        <v>1414</v>
      </c>
      <c r="F465" s="8" t="s">
        <v>1339</v>
      </c>
      <c r="G465" s="8" t="s">
        <v>91</v>
      </c>
      <c r="H465" s="8" t="s">
        <v>152</v>
      </c>
      <c r="I465" s="8">
        <v>18266</v>
      </c>
      <c r="J465" s="8">
        <v>0</v>
      </c>
      <c r="K465" s="8">
        <v>3</v>
      </c>
    </row>
    <row r="466" spans="1:11">
      <c r="A466" s="7">
        <f>VLOOKUP(B:B,価格調査!B:AO,1,0)</f>
        <v>2054517118527</v>
      </c>
      <c r="B466" s="7">
        <v>2054517118527</v>
      </c>
      <c r="C466" s="7">
        <v>4961914965228</v>
      </c>
      <c r="D466" s="8" t="s">
        <v>1465</v>
      </c>
      <c r="E466" s="8" t="s">
        <v>1170</v>
      </c>
      <c r="F466" s="8" t="s">
        <v>897</v>
      </c>
      <c r="G466" s="8" t="s">
        <v>62</v>
      </c>
      <c r="H466" s="8" t="s">
        <v>152</v>
      </c>
      <c r="I466" s="8">
        <v>10540</v>
      </c>
      <c r="J466" s="8">
        <v>48</v>
      </c>
      <c r="K466" s="8">
        <v>9</v>
      </c>
    </row>
    <row r="467" spans="1:11">
      <c r="A467" s="7">
        <f>VLOOKUP(B:B,価格調査!B:AO,1,0)</f>
        <v>2055516118525</v>
      </c>
      <c r="B467" s="7">
        <v>2055516118525</v>
      </c>
      <c r="C467" s="7">
        <v>4961914965167</v>
      </c>
      <c r="D467" s="8" t="s">
        <v>1466</v>
      </c>
      <c r="E467" s="8" t="s">
        <v>1170</v>
      </c>
      <c r="F467" s="8" t="s">
        <v>1097</v>
      </c>
      <c r="G467" s="8" t="s">
        <v>35</v>
      </c>
      <c r="H467" s="8" t="s">
        <v>152</v>
      </c>
      <c r="I467" s="8">
        <v>9220</v>
      </c>
      <c r="J467" s="8">
        <v>15</v>
      </c>
      <c r="K467" s="8">
        <v>37</v>
      </c>
    </row>
    <row r="468" spans="1:11">
      <c r="A468" s="7">
        <f>VLOOKUP(B:B,価格調査!B:AO,1,0)</f>
        <v>2154517118524</v>
      </c>
      <c r="B468" s="7">
        <v>2154517118524</v>
      </c>
      <c r="C468" s="7">
        <v>4961914965235</v>
      </c>
      <c r="D468" s="8" t="s">
        <v>1447</v>
      </c>
      <c r="E468" s="8" t="s">
        <v>1170</v>
      </c>
      <c r="F468" s="8" t="s">
        <v>698</v>
      </c>
      <c r="G468" s="8" t="s">
        <v>36</v>
      </c>
      <c r="H468" s="8">
        <v>22</v>
      </c>
      <c r="I468" s="8">
        <v>10540</v>
      </c>
      <c r="J468" s="8">
        <v>99</v>
      </c>
      <c r="K468" s="8">
        <v>82</v>
      </c>
    </row>
    <row r="469" spans="1:11">
      <c r="A469" s="7">
        <f>VLOOKUP(B:B,価格調査!B:AO,1,0)</f>
        <v>2155517118521</v>
      </c>
      <c r="B469" s="7">
        <v>2155517118521</v>
      </c>
      <c r="C469" s="7">
        <v>4961914965181</v>
      </c>
      <c r="D469" s="8" t="s">
        <v>1431</v>
      </c>
      <c r="E469" s="8" t="s">
        <v>1170</v>
      </c>
      <c r="F469" s="8" t="s">
        <v>686</v>
      </c>
      <c r="G469" s="8" t="s">
        <v>66</v>
      </c>
      <c r="H469" s="8">
        <v>22</v>
      </c>
      <c r="I469" s="8">
        <v>10765</v>
      </c>
      <c r="J469" s="8">
        <v>28</v>
      </c>
      <c r="K469" s="8">
        <v>49</v>
      </c>
    </row>
    <row r="470" spans="1:11">
      <c r="A470" s="7">
        <f>VLOOKUP(B:B,価格調査!B:AO,1,0)</f>
        <v>2254018118525</v>
      </c>
      <c r="B470" s="7">
        <v>2254018118525</v>
      </c>
      <c r="C470" s="7">
        <v>4961914965297</v>
      </c>
      <c r="D470" s="8" t="s">
        <v>1467</v>
      </c>
      <c r="E470" s="8" t="s">
        <v>1170</v>
      </c>
      <c r="F470" s="8" t="s">
        <v>1178</v>
      </c>
      <c r="G470" s="8" t="s">
        <v>38</v>
      </c>
      <c r="H470" s="8" t="s">
        <v>152</v>
      </c>
      <c r="I470" s="8">
        <v>12760</v>
      </c>
      <c r="J470" s="8">
        <v>5</v>
      </c>
      <c r="K470" s="8">
        <v>0</v>
      </c>
    </row>
    <row r="471" spans="1:11">
      <c r="A471" s="7">
        <f>VLOOKUP(B:B,価格調査!B:AO,1,0)</f>
        <v>2254518118520</v>
      </c>
      <c r="B471" s="7">
        <v>2254518118520</v>
      </c>
      <c r="C471" s="7">
        <v>4961914965372</v>
      </c>
      <c r="D471" s="8" t="s">
        <v>1468</v>
      </c>
      <c r="E471" s="8" t="s">
        <v>1170</v>
      </c>
      <c r="F471" s="8" t="s">
        <v>690</v>
      </c>
      <c r="G471" s="8" t="s">
        <v>40</v>
      </c>
      <c r="H471" s="8" t="s">
        <v>152</v>
      </c>
      <c r="I471" s="8">
        <v>13436</v>
      </c>
      <c r="J471" s="8">
        <v>121</v>
      </c>
      <c r="K471" s="8">
        <v>198</v>
      </c>
    </row>
    <row r="472" spans="1:11">
      <c r="A472" s="7">
        <f>VLOOKUP(B:B,価格調査!B:AO,1,0)</f>
        <v>2354517118528</v>
      </c>
      <c r="B472" s="7">
        <v>2354517118528</v>
      </c>
      <c r="C472" s="7">
        <v>4961914965259</v>
      </c>
      <c r="D472" s="8" t="s">
        <v>1440</v>
      </c>
      <c r="E472" s="8" t="s">
        <v>1170</v>
      </c>
      <c r="F472" s="8" t="s">
        <v>1070</v>
      </c>
      <c r="G472" s="8" t="s">
        <v>63</v>
      </c>
      <c r="H472" s="8">
        <v>22</v>
      </c>
      <c r="I472" s="8">
        <v>12598</v>
      </c>
      <c r="J472" s="8">
        <v>14</v>
      </c>
      <c r="K472" s="8">
        <v>47</v>
      </c>
    </row>
    <row r="473" spans="1:11">
      <c r="A473" s="7">
        <f>VLOOKUP(B:B,価格調査!B:AO,1,0)</f>
        <v>2454018118529</v>
      </c>
      <c r="B473" s="7">
        <v>2454018118529</v>
      </c>
      <c r="C473" s="7">
        <v>4961914965426</v>
      </c>
      <c r="D473" s="8" t="s">
        <v>1454</v>
      </c>
      <c r="E473" s="8" t="s">
        <v>1170</v>
      </c>
      <c r="F473" s="8" t="s">
        <v>1171</v>
      </c>
      <c r="G473" s="8" t="s">
        <v>83</v>
      </c>
      <c r="H473" s="8">
        <v>22</v>
      </c>
      <c r="I473" s="8">
        <v>15222</v>
      </c>
      <c r="J473" s="8">
        <v>26</v>
      </c>
      <c r="K473" s="8">
        <v>67</v>
      </c>
    </row>
    <row r="474" spans="1:11">
      <c r="A474" s="7">
        <f>VLOOKUP(B:B,価格調査!B:AO,1,0)</f>
        <v>2055016118520</v>
      </c>
      <c r="B474" s="7">
        <v>2055016118520</v>
      </c>
      <c r="C474" s="7">
        <v>4961914965174</v>
      </c>
      <c r="D474" s="8" t="s">
        <v>1469</v>
      </c>
      <c r="E474" s="8" t="s">
        <v>1170</v>
      </c>
      <c r="F474" s="8" t="s">
        <v>1176</v>
      </c>
      <c r="G474" s="8" t="s">
        <v>105</v>
      </c>
      <c r="H474" s="8" t="s">
        <v>152</v>
      </c>
      <c r="I474" s="8">
        <v>9364</v>
      </c>
      <c r="J474" s="8">
        <v>12</v>
      </c>
      <c r="K474" s="8">
        <v>28</v>
      </c>
    </row>
    <row r="475" spans="1:11">
      <c r="A475" s="7">
        <f>VLOOKUP(B:B,価格調査!B:AO,1,0)</f>
        <v>2254517118521</v>
      </c>
      <c r="B475" s="7">
        <v>2254517118521</v>
      </c>
      <c r="C475" s="7">
        <v>4961914965242</v>
      </c>
      <c r="D475" s="8" t="s">
        <v>1455</v>
      </c>
      <c r="E475" s="8" t="s">
        <v>1170</v>
      </c>
      <c r="F475" s="8" t="s">
        <v>1005</v>
      </c>
      <c r="G475" s="8" t="s">
        <v>37</v>
      </c>
      <c r="H475" s="8">
        <v>22</v>
      </c>
      <c r="I475" s="8">
        <v>10738</v>
      </c>
      <c r="J475" s="8">
        <v>0</v>
      </c>
      <c r="K475" s="8">
        <v>1</v>
      </c>
    </row>
    <row r="476" spans="1:11">
      <c r="A476" s="7">
        <f>VLOOKUP(B:B,価格調査!B:AO,1,0)</f>
        <v>2255017118523</v>
      </c>
      <c r="B476" s="7">
        <v>2255017118523</v>
      </c>
      <c r="C476" s="7">
        <v>4961914965211</v>
      </c>
      <c r="D476" s="8" t="s">
        <v>1441</v>
      </c>
      <c r="E476" s="8" t="s">
        <v>1170</v>
      </c>
      <c r="F476" s="8" t="s">
        <v>1022</v>
      </c>
      <c r="G476" s="8" t="s">
        <v>32</v>
      </c>
      <c r="H476" s="8">
        <v>22</v>
      </c>
      <c r="I476" s="8">
        <v>11128</v>
      </c>
      <c r="J476" s="8">
        <v>4</v>
      </c>
      <c r="K476" s="8">
        <v>51</v>
      </c>
    </row>
    <row r="477" spans="1:11">
      <c r="A477" s="7">
        <f>VLOOKUP(B:B,価格調査!B:AO,1,0)</f>
        <v>2354018118522</v>
      </c>
      <c r="B477" s="7">
        <v>2354018118522</v>
      </c>
      <c r="C477" s="7">
        <v>4961914965303</v>
      </c>
      <c r="D477" s="8" t="s">
        <v>1470</v>
      </c>
      <c r="E477" s="8" t="s">
        <v>1170</v>
      </c>
      <c r="F477" s="8" t="s">
        <v>700</v>
      </c>
      <c r="G477" s="8" t="s">
        <v>34</v>
      </c>
      <c r="H477" s="8">
        <v>22</v>
      </c>
      <c r="I477" s="8">
        <v>12526</v>
      </c>
      <c r="J477" s="8">
        <v>35</v>
      </c>
      <c r="K477" s="8">
        <v>0</v>
      </c>
    </row>
    <row r="478" spans="1:11">
      <c r="A478" s="7">
        <f>VLOOKUP(B:B,価格調査!B:AO,1,0)</f>
        <v>2454019118528</v>
      </c>
      <c r="B478" s="7">
        <v>2454019118528</v>
      </c>
      <c r="C478" s="7">
        <v>4961914965440</v>
      </c>
      <c r="D478" s="8" t="s">
        <v>1471</v>
      </c>
      <c r="E478" s="8" t="s">
        <v>1170</v>
      </c>
      <c r="F478" s="8" t="s">
        <v>1172</v>
      </c>
      <c r="G478" s="8" t="s">
        <v>106</v>
      </c>
      <c r="H478" s="8" t="s">
        <v>152</v>
      </c>
      <c r="I478" s="8">
        <v>17664</v>
      </c>
      <c r="J478" s="8">
        <v>17</v>
      </c>
      <c r="K478" s="8">
        <v>3</v>
      </c>
    </row>
    <row r="479" spans="1:11">
      <c r="A479" s="7">
        <f>VLOOKUP(B:B,価格調査!B:AO,1,0)</f>
        <v>2454517118525</v>
      </c>
      <c r="B479" s="7">
        <v>2454517118525</v>
      </c>
      <c r="C479" s="7" t="s">
        <v>152</v>
      </c>
      <c r="D479" s="8" t="s">
        <v>152</v>
      </c>
      <c r="E479" s="8" t="s">
        <v>1170</v>
      </c>
      <c r="F479" s="8" t="s">
        <v>1173</v>
      </c>
      <c r="G479" s="8" t="s">
        <v>57</v>
      </c>
      <c r="H479" s="8">
        <v>22</v>
      </c>
      <c r="I479" s="8">
        <v>12911</v>
      </c>
      <c r="J479" s="8">
        <v>2</v>
      </c>
      <c r="K479" s="8">
        <v>19</v>
      </c>
    </row>
    <row r="480" spans="1:11">
      <c r="A480" s="7">
        <f>VLOOKUP(B:B,価格調査!B:AO,1,0)</f>
        <v>2454518118524</v>
      </c>
      <c r="B480" s="7">
        <v>2454518118524</v>
      </c>
      <c r="C480" s="7">
        <v>4961914965280</v>
      </c>
      <c r="D480" s="8" t="s">
        <v>1472</v>
      </c>
      <c r="E480" s="8" t="s">
        <v>1170</v>
      </c>
      <c r="F480" s="8" t="s">
        <v>1035</v>
      </c>
      <c r="G480" s="8" t="s">
        <v>33</v>
      </c>
      <c r="H480" s="8" t="s">
        <v>152</v>
      </c>
      <c r="I480" s="8">
        <v>11037</v>
      </c>
      <c r="J480" s="8">
        <v>0</v>
      </c>
      <c r="K480" s="8">
        <v>0</v>
      </c>
    </row>
    <row r="481" spans="1:11">
      <c r="A481" s="7">
        <f>VLOOKUP(B:B,価格調査!B:AO,1,0)</f>
        <v>2553518118524</v>
      </c>
      <c r="B481" s="7">
        <v>2553518118524</v>
      </c>
      <c r="C481" s="7">
        <v>4961914965433</v>
      </c>
      <c r="D481" s="8" t="s">
        <v>1473</v>
      </c>
      <c r="E481" s="8" t="s">
        <v>1170</v>
      </c>
      <c r="F481" s="8" t="s">
        <v>1174</v>
      </c>
      <c r="G481" s="8" t="s">
        <v>107</v>
      </c>
      <c r="H481" s="8" t="s">
        <v>152</v>
      </c>
      <c r="I481" s="8">
        <v>16567</v>
      </c>
      <c r="J481" s="8">
        <v>2</v>
      </c>
      <c r="K481" s="8">
        <v>18</v>
      </c>
    </row>
    <row r="482" spans="1:11">
      <c r="A482" s="7">
        <f>VLOOKUP(B:B,価格調査!B:AO,1,0)</f>
        <v>1756515119278</v>
      </c>
      <c r="B482" s="7">
        <v>1756515119278</v>
      </c>
      <c r="C482" s="7">
        <v>4961914963446</v>
      </c>
      <c r="D482" s="8" t="s">
        <v>1416</v>
      </c>
      <c r="E482" s="8" t="s">
        <v>19</v>
      </c>
      <c r="F482" s="8" t="s">
        <v>1182</v>
      </c>
      <c r="G482" s="8" t="s">
        <v>95</v>
      </c>
      <c r="H482" s="8">
        <v>15100</v>
      </c>
      <c r="I482" s="8">
        <v>8180.4250000000002</v>
      </c>
      <c r="J482" s="8">
        <v>136</v>
      </c>
      <c r="K482" s="8">
        <v>18</v>
      </c>
    </row>
    <row r="483" spans="1:11">
      <c r="A483" s="7">
        <f>VLOOKUP(B:B,価格調査!B:AO,1,0)</f>
        <v>1856015119270</v>
      </c>
      <c r="B483" s="7">
        <v>1856015119270</v>
      </c>
      <c r="C483" s="7">
        <v>4961914963354</v>
      </c>
      <c r="D483" s="8" t="s">
        <v>1419</v>
      </c>
      <c r="E483" s="8" t="s">
        <v>19</v>
      </c>
      <c r="F483" s="8" t="s">
        <v>1169</v>
      </c>
      <c r="G483" s="8" t="s">
        <v>81</v>
      </c>
      <c r="H483" s="8">
        <v>18700</v>
      </c>
      <c r="I483" s="8">
        <v>10130.725</v>
      </c>
      <c r="J483" s="8">
        <v>132</v>
      </c>
      <c r="K483" s="8">
        <v>13</v>
      </c>
    </row>
    <row r="484" spans="1:11">
      <c r="A484" s="7">
        <f>VLOOKUP(B:B,価格調査!B:AO,1,0)</f>
        <v>1856515119275</v>
      </c>
      <c r="B484" s="7">
        <v>1856515119275</v>
      </c>
      <c r="C484" s="7">
        <v>4961914963590</v>
      </c>
      <c r="D484" s="8" t="s">
        <v>1432</v>
      </c>
      <c r="E484" s="8" t="s">
        <v>19</v>
      </c>
      <c r="F484" s="8" t="s">
        <v>1088</v>
      </c>
      <c r="G484" s="8" t="s">
        <v>42</v>
      </c>
      <c r="H484" s="8">
        <v>17000</v>
      </c>
      <c r="I484" s="8">
        <v>9209.75</v>
      </c>
      <c r="J484" s="8">
        <v>160</v>
      </c>
      <c r="K484" s="8">
        <v>20</v>
      </c>
    </row>
    <row r="485" spans="1:11">
      <c r="A485" s="7">
        <f>VLOOKUP(B:B,価格調査!B:AO,1,0)</f>
        <v>1956515119272</v>
      </c>
      <c r="B485" s="7">
        <v>1956515119272</v>
      </c>
      <c r="C485" s="7">
        <v>4961914963323</v>
      </c>
      <c r="D485" s="8" t="s">
        <v>1427</v>
      </c>
      <c r="E485" s="8" t="s">
        <v>19</v>
      </c>
      <c r="F485" s="8" t="s">
        <v>1008</v>
      </c>
      <c r="G485" s="8" t="s">
        <v>43</v>
      </c>
      <c r="H485" s="8">
        <v>18800</v>
      </c>
      <c r="I485" s="8">
        <v>10152</v>
      </c>
      <c r="J485" s="8">
        <v>47</v>
      </c>
      <c r="K485" s="8">
        <v>3</v>
      </c>
    </row>
    <row r="486" spans="1:11">
      <c r="A486" s="7">
        <f>VLOOKUP(B:B,価格調査!B:AO,1,0)</f>
        <v>1855516119277</v>
      </c>
      <c r="B486" s="7">
        <v>1855516119277</v>
      </c>
      <c r="C486" s="7">
        <v>4961914963606</v>
      </c>
      <c r="D486" s="8" t="s">
        <v>1474</v>
      </c>
      <c r="E486" s="8" t="s">
        <v>19</v>
      </c>
      <c r="F486" s="8" t="s">
        <v>913</v>
      </c>
      <c r="G486" s="8" t="s">
        <v>98</v>
      </c>
      <c r="H486" s="8">
        <v>23200</v>
      </c>
      <c r="I486" s="8">
        <v>12460</v>
      </c>
      <c r="J486" s="8">
        <v>0</v>
      </c>
      <c r="K486" s="8">
        <v>0</v>
      </c>
    </row>
    <row r="487" spans="1:11">
      <c r="A487" s="7">
        <f>VLOOKUP(B:B,価格調査!B:AO,1,0)</f>
        <v>2055516119270</v>
      </c>
      <c r="B487" s="7">
        <v>2055516119270</v>
      </c>
      <c r="C487" s="7">
        <v>4961914963576</v>
      </c>
      <c r="D487" s="8" t="s">
        <v>1475</v>
      </c>
      <c r="E487" s="8" t="s">
        <v>19</v>
      </c>
      <c r="F487" s="8" t="s">
        <v>901</v>
      </c>
      <c r="G487" s="8" t="s">
        <v>35</v>
      </c>
      <c r="H487" s="8">
        <v>25100</v>
      </c>
      <c r="I487" s="8">
        <v>13597.924999999999</v>
      </c>
      <c r="J487" s="8">
        <v>0</v>
      </c>
      <c r="K487" s="8">
        <v>0</v>
      </c>
    </row>
    <row r="488" spans="1:11">
      <c r="A488" s="7">
        <f>VLOOKUP(B:B,価格調査!B:AO,1,0)</f>
        <v>2156016119279</v>
      </c>
      <c r="B488" s="7">
        <v>2156016119279</v>
      </c>
      <c r="C488" s="7">
        <v>4961914963347</v>
      </c>
      <c r="D488" s="8" t="s">
        <v>1418</v>
      </c>
      <c r="E488" s="8" t="s">
        <v>19</v>
      </c>
      <c r="F488" s="8" t="s">
        <v>1185</v>
      </c>
      <c r="G488" s="8" t="s">
        <v>48</v>
      </c>
      <c r="H488" s="8">
        <v>24500</v>
      </c>
      <c r="I488" s="8">
        <v>13272.875</v>
      </c>
      <c r="J488" s="8">
        <v>47</v>
      </c>
      <c r="K488" s="8">
        <v>25</v>
      </c>
    </row>
    <row r="489" spans="1:11">
      <c r="A489" s="7">
        <f>VLOOKUP(B:B,価格調査!B:AO,1,0)</f>
        <v>2055017119274</v>
      </c>
      <c r="B489" s="7">
        <v>2055017119274</v>
      </c>
      <c r="C489" s="7">
        <v>4961914963439</v>
      </c>
      <c r="D489" s="8" t="s">
        <v>1456</v>
      </c>
      <c r="E489" s="8" t="s">
        <v>19</v>
      </c>
      <c r="F489" s="8" t="s">
        <v>1183</v>
      </c>
      <c r="G489" s="8" t="s">
        <v>64</v>
      </c>
      <c r="H489" s="8">
        <v>29500</v>
      </c>
      <c r="I489" s="8">
        <v>16272.199999999901</v>
      </c>
      <c r="J489" s="8">
        <v>0</v>
      </c>
      <c r="K489" s="8">
        <v>1</v>
      </c>
    </row>
    <row r="490" spans="1:11">
      <c r="A490" s="7">
        <f>VLOOKUP(B:B,価格調査!B:AO,1,0)</f>
        <v>2154517119279</v>
      </c>
      <c r="B490" s="7">
        <v>2154517119279</v>
      </c>
      <c r="C490" s="7">
        <v>4961914963620</v>
      </c>
      <c r="D490" s="8" t="s">
        <v>1457</v>
      </c>
      <c r="E490" s="8" t="s">
        <v>19</v>
      </c>
      <c r="F490" s="8" t="s">
        <v>698</v>
      </c>
      <c r="G490" s="8" t="s">
        <v>36</v>
      </c>
      <c r="H490" s="8">
        <v>33600</v>
      </c>
      <c r="I490" s="8">
        <v>18185</v>
      </c>
      <c r="J490" s="8">
        <v>2</v>
      </c>
      <c r="K490" s="8">
        <v>0</v>
      </c>
    </row>
    <row r="491" spans="1:11">
      <c r="A491" s="7">
        <f>VLOOKUP(B:B,価格調査!B:AO,1,0)</f>
        <v>2155517119276</v>
      </c>
      <c r="B491" s="7">
        <v>2155517119276</v>
      </c>
      <c r="C491" s="7">
        <v>4961914963316</v>
      </c>
      <c r="D491" s="8" t="s">
        <v>1422</v>
      </c>
      <c r="E491" s="8" t="s">
        <v>19</v>
      </c>
      <c r="F491" s="8" t="s">
        <v>1163</v>
      </c>
      <c r="G491" s="8" t="s">
        <v>66</v>
      </c>
      <c r="H491" s="8">
        <v>30200</v>
      </c>
      <c r="I491" s="8">
        <v>16347</v>
      </c>
      <c r="J491" s="8">
        <v>61</v>
      </c>
      <c r="K491" s="8">
        <v>7</v>
      </c>
    </row>
    <row r="492" spans="1:11">
      <c r="A492" s="7">
        <f>VLOOKUP(B:B,価格調査!B:AO,1,0)</f>
        <v>2254517119276</v>
      </c>
      <c r="B492" s="7">
        <v>2254517119276</v>
      </c>
      <c r="C492" s="7">
        <v>4961914963668</v>
      </c>
      <c r="D492" s="8" t="s">
        <v>1476</v>
      </c>
      <c r="E492" s="8" t="s">
        <v>19</v>
      </c>
      <c r="F492" s="8" t="s">
        <v>1149</v>
      </c>
      <c r="G492" s="8" t="s">
        <v>37</v>
      </c>
      <c r="H492" s="8">
        <v>35800</v>
      </c>
      <c r="I492" s="8">
        <v>19394.650000000001</v>
      </c>
      <c r="J492" s="8">
        <v>0</v>
      </c>
      <c r="K492" s="8">
        <v>0</v>
      </c>
    </row>
    <row r="493" spans="1:11">
      <c r="A493" s="7">
        <f>VLOOKUP(B:B,価格調査!B:AO,1,0)</f>
        <v>2255017119353</v>
      </c>
      <c r="B493" s="7">
        <v>2255017119353</v>
      </c>
      <c r="C493" s="7">
        <v>4961914963477</v>
      </c>
      <c r="D493" s="8" t="s">
        <v>1448</v>
      </c>
      <c r="E493" s="8" t="s">
        <v>19</v>
      </c>
      <c r="F493" s="8" t="s">
        <v>1006</v>
      </c>
      <c r="G493" s="8" t="s">
        <v>32</v>
      </c>
      <c r="H493" s="8">
        <v>34700</v>
      </c>
      <c r="I493" s="8">
        <v>18798.724999999999</v>
      </c>
      <c r="J493" s="8">
        <v>0</v>
      </c>
      <c r="K493" s="8">
        <v>2</v>
      </c>
    </row>
    <row r="494" spans="1:11">
      <c r="A494" s="7">
        <f>VLOOKUP(B:B,価格調査!B:AO,1,0)</f>
        <v>2154518119278</v>
      </c>
      <c r="B494" s="7">
        <v>2154518119278</v>
      </c>
      <c r="C494" s="7">
        <v>4961914963507</v>
      </c>
      <c r="D494" s="8" t="s">
        <v>1477</v>
      </c>
      <c r="E494" s="8" t="s">
        <v>19</v>
      </c>
      <c r="F494" s="8" t="s">
        <v>1184</v>
      </c>
      <c r="G494" s="8" t="s">
        <v>51</v>
      </c>
      <c r="H494" s="8">
        <v>39200</v>
      </c>
      <c r="I494" s="8">
        <v>21622.720000000001</v>
      </c>
      <c r="J494" s="8">
        <v>0</v>
      </c>
      <c r="K494" s="8">
        <v>0</v>
      </c>
    </row>
    <row r="495" spans="1:11">
      <c r="A495" s="7">
        <f>VLOOKUP(B:B,価格調査!B:AO,1,0)</f>
        <v>2254518119275</v>
      </c>
      <c r="B495" s="7">
        <v>2254518119275</v>
      </c>
      <c r="C495" s="7">
        <v>4961914963408</v>
      </c>
      <c r="D495" s="8" t="s">
        <v>1425</v>
      </c>
      <c r="E495" s="8" t="s">
        <v>19</v>
      </c>
      <c r="F495" s="8" t="s">
        <v>690</v>
      </c>
      <c r="G495" s="8" t="s">
        <v>40</v>
      </c>
      <c r="H495" s="8">
        <v>41500</v>
      </c>
      <c r="I495" s="8">
        <v>22482.625</v>
      </c>
      <c r="J495" s="8">
        <v>121</v>
      </c>
      <c r="K495" s="8">
        <v>3</v>
      </c>
    </row>
    <row r="496" spans="1:11">
      <c r="A496" s="7">
        <f>VLOOKUP(B:B,価格調査!B:AO,1,0)</f>
        <v>2255018119277</v>
      </c>
      <c r="B496" s="7">
        <v>2255018119277</v>
      </c>
      <c r="C496" s="7">
        <v>4961914963828</v>
      </c>
      <c r="D496" s="8" t="s">
        <v>1426</v>
      </c>
      <c r="E496" s="8" t="s">
        <v>19</v>
      </c>
      <c r="F496" s="8" t="s">
        <v>971</v>
      </c>
      <c r="G496" s="8" t="s">
        <v>80</v>
      </c>
      <c r="H496" s="8">
        <v>36900</v>
      </c>
      <c r="I496" s="8">
        <v>19990.575000000001</v>
      </c>
      <c r="J496" s="8">
        <v>16</v>
      </c>
      <c r="K496" s="8">
        <v>16</v>
      </c>
    </row>
    <row r="497" spans="1:11">
      <c r="A497" s="7">
        <f>VLOOKUP(B:B,価格調査!B:AO,1,0)</f>
        <v>2354518119272</v>
      </c>
      <c r="B497" s="7">
        <v>2354518119272</v>
      </c>
      <c r="C497" s="7">
        <v>4961914963729</v>
      </c>
      <c r="D497" s="8" t="s">
        <v>1442</v>
      </c>
      <c r="E497" s="8" t="s">
        <v>19</v>
      </c>
      <c r="F497" s="8" t="s">
        <v>1187</v>
      </c>
      <c r="G497" s="8" t="s">
        <v>69</v>
      </c>
      <c r="H497" s="8">
        <v>45300</v>
      </c>
      <c r="I497" s="8">
        <v>24541.275000000001</v>
      </c>
      <c r="J497" s="8">
        <v>21</v>
      </c>
      <c r="K497" s="8">
        <v>2</v>
      </c>
    </row>
    <row r="498" spans="1:11">
      <c r="A498" s="7">
        <f>VLOOKUP(B:B,価格調査!B:AO,1,0)</f>
        <v>2355018119274</v>
      </c>
      <c r="B498" s="7">
        <v>2355018119274</v>
      </c>
      <c r="C498" s="7">
        <v>4961914963583</v>
      </c>
      <c r="D498" s="8" t="s">
        <v>1458</v>
      </c>
      <c r="E498" s="8" t="s">
        <v>19</v>
      </c>
      <c r="F498" s="8" t="s">
        <v>994</v>
      </c>
      <c r="G498" s="8" t="s">
        <v>54</v>
      </c>
      <c r="H498" s="8">
        <v>36600</v>
      </c>
      <c r="I498" s="8">
        <v>20188.560000000001</v>
      </c>
      <c r="J498" s="8">
        <v>1</v>
      </c>
      <c r="K498" s="8">
        <v>0</v>
      </c>
    </row>
    <row r="499" spans="1:11">
      <c r="A499" s="7">
        <f>VLOOKUP(B:B,価格調査!B:AO,1,0)</f>
        <v>2455018119271</v>
      </c>
      <c r="B499" s="7">
        <v>2455018119271</v>
      </c>
      <c r="C499" s="7">
        <v>4961914963415</v>
      </c>
      <c r="D499" s="8" t="s">
        <v>1478</v>
      </c>
      <c r="E499" s="8" t="s">
        <v>19</v>
      </c>
      <c r="F499" s="8" t="s">
        <v>1037</v>
      </c>
      <c r="G499" s="8" t="s">
        <v>61</v>
      </c>
      <c r="H499" s="8">
        <v>38500</v>
      </c>
      <c r="I499" s="8">
        <v>20857.375</v>
      </c>
      <c r="J499" s="8">
        <v>0</v>
      </c>
      <c r="K499" s="8">
        <v>0</v>
      </c>
    </row>
    <row r="500" spans="1:11">
      <c r="A500" s="7">
        <f>VLOOKUP(B:B,価格調査!B:AO,1,0)</f>
        <v>2254519119274</v>
      </c>
      <c r="B500" s="7">
        <v>2254519119274</v>
      </c>
      <c r="C500" s="7">
        <v>4961914963552</v>
      </c>
      <c r="D500" s="8" t="s">
        <v>1479</v>
      </c>
      <c r="E500" s="8" t="s">
        <v>19</v>
      </c>
      <c r="F500" s="8" t="s">
        <v>1186</v>
      </c>
      <c r="G500" s="8" t="s">
        <v>108</v>
      </c>
      <c r="H500" s="8">
        <v>45000</v>
      </c>
      <c r="I500" s="8">
        <v>24822</v>
      </c>
      <c r="J500" s="8">
        <v>0</v>
      </c>
      <c r="K500" s="8">
        <v>0</v>
      </c>
    </row>
    <row r="501" spans="1:11">
      <c r="A501" s="7">
        <f>VLOOKUP(B:B,価格調査!B:AO,1,0)</f>
        <v>2454519119278</v>
      </c>
      <c r="B501" s="7">
        <v>2454519119278</v>
      </c>
      <c r="C501" s="7">
        <v>4961914963675</v>
      </c>
      <c r="D501" s="8" t="s">
        <v>1436</v>
      </c>
      <c r="E501" s="8" t="s">
        <v>19</v>
      </c>
      <c r="F501" s="8" t="s">
        <v>1188</v>
      </c>
      <c r="G501" s="8" t="s">
        <v>58</v>
      </c>
      <c r="H501" s="8">
        <v>49800</v>
      </c>
      <c r="I501" s="8">
        <v>26979.15</v>
      </c>
      <c r="J501" s="8">
        <v>17</v>
      </c>
      <c r="K501" s="8">
        <v>1</v>
      </c>
    </row>
    <row r="502" spans="1:11">
      <c r="A502" s="7">
        <f>VLOOKUP(B:B,価格調査!B:AO,1,0)</f>
        <v>1956016119351</v>
      </c>
      <c r="B502" s="7">
        <v>1956016119351</v>
      </c>
      <c r="C502" s="7">
        <v>4961914452711</v>
      </c>
      <c r="D502" s="8" t="s">
        <v>1443</v>
      </c>
      <c r="E502" s="8" t="s">
        <v>20</v>
      </c>
      <c r="F502" s="8" t="s">
        <v>1189</v>
      </c>
      <c r="G502" s="8" t="s">
        <v>46</v>
      </c>
      <c r="H502" s="8">
        <v>21800</v>
      </c>
      <c r="I502" s="8">
        <v>11810.15</v>
      </c>
      <c r="J502" s="8">
        <v>0</v>
      </c>
      <c r="K502" s="8">
        <v>3</v>
      </c>
    </row>
    <row r="503" spans="1:11">
      <c r="A503" s="7">
        <f>VLOOKUP(B:B,価格調査!B:AO,1,0)</f>
        <v>2056016119357</v>
      </c>
      <c r="B503" s="7">
        <v>2056016119357</v>
      </c>
      <c r="C503" s="7">
        <v>4961914452728</v>
      </c>
      <c r="D503" s="8" t="s">
        <v>1433</v>
      </c>
      <c r="E503" s="8" t="s">
        <v>1434</v>
      </c>
      <c r="F503" s="8" t="s">
        <v>1161</v>
      </c>
      <c r="G503" s="8" t="s">
        <v>47</v>
      </c>
      <c r="H503" s="8">
        <v>23000</v>
      </c>
      <c r="I503" s="8">
        <v>12333</v>
      </c>
      <c r="J503" s="8">
        <v>113</v>
      </c>
      <c r="K503" s="8">
        <v>20</v>
      </c>
    </row>
    <row r="504" spans="1:11">
      <c r="A504" s="7">
        <f>VLOOKUP(B:B,価格調査!B:AO,1,0)</f>
        <v>2156016119354</v>
      </c>
      <c r="B504" s="7">
        <v>2156016119354</v>
      </c>
      <c r="C504" s="7">
        <v>4961914452735</v>
      </c>
      <c r="D504" s="8" t="s">
        <v>1480</v>
      </c>
      <c r="E504" s="8" t="s">
        <v>20</v>
      </c>
      <c r="F504" s="8" t="s">
        <v>1179</v>
      </c>
      <c r="G504" s="8" t="s">
        <v>48</v>
      </c>
      <c r="H504" s="8">
        <v>24300</v>
      </c>
      <c r="I504" s="8">
        <v>13403.88</v>
      </c>
      <c r="J504" s="8">
        <v>0</v>
      </c>
      <c r="K504" s="8">
        <v>0</v>
      </c>
    </row>
    <row r="505" spans="1:11">
      <c r="A505" s="7">
        <f>VLOOKUP(B:B,価格調査!B:AO,1,0)</f>
        <v>2355018119359</v>
      </c>
      <c r="B505" s="7">
        <v>2355018119359</v>
      </c>
      <c r="C505" s="7">
        <v>4961914455439</v>
      </c>
      <c r="D505" s="8" t="s">
        <v>1459</v>
      </c>
      <c r="E505" s="8" t="s">
        <v>20</v>
      </c>
      <c r="F505" s="8" t="s">
        <v>994</v>
      </c>
      <c r="G505" s="8" t="s">
        <v>54</v>
      </c>
      <c r="H505" s="8">
        <v>36300</v>
      </c>
      <c r="I505" s="8">
        <v>19545</v>
      </c>
      <c r="J505" s="8">
        <v>10</v>
      </c>
      <c r="K505" s="8">
        <v>1</v>
      </c>
    </row>
    <row r="506" spans="1:11">
      <c r="A506" s="7">
        <f>VLOOKUP(B:B,価格調査!B:AO,1,0)</f>
        <v>1956515119357</v>
      </c>
      <c r="B506" s="7">
        <v>1956515119357</v>
      </c>
      <c r="C506" s="7">
        <v>4961914452704</v>
      </c>
      <c r="D506" s="8" t="s">
        <v>1481</v>
      </c>
      <c r="E506" s="8" t="s">
        <v>20</v>
      </c>
      <c r="F506" s="8" t="s">
        <v>1008</v>
      </c>
      <c r="G506" s="8" t="s">
        <v>43</v>
      </c>
      <c r="H506" s="8">
        <v>18700</v>
      </c>
      <c r="I506" s="8">
        <v>10130.725</v>
      </c>
      <c r="J506" s="8">
        <v>14</v>
      </c>
      <c r="K506" s="8">
        <v>0</v>
      </c>
    </row>
    <row r="507" spans="1:11">
      <c r="A507" s="7">
        <f>VLOOKUP(B:B,価格調査!B:AO,1,0)</f>
        <v>2155517119351</v>
      </c>
      <c r="B507" s="7">
        <v>2155517119351</v>
      </c>
      <c r="C507" s="7">
        <v>4961914455514</v>
      </c>
      <c r="D507" s="8" t="s">
        <v>1417</v>
      </c>
      <c r="E507" s="8" t="s">
        <v>20</v>
      </c>
      <c r="F507" s="8" t="s">
        <v>1163</v>
      </c>
      <c r="G507" s="8" t="s">
        <v>66</v>
      </c>
      <c r="H507" s="8">
        <v>29900</v>
      </c>
      <c r="I507" s="8">
        <v>16198.324999999901</v>
      </c>
      <c r="J507" s="8">
        <v>46</v>
      </c>
      <c r="K507" s="8">
        <v>31</v>
      </c>
    </row>
    <row r="508" spans="1:11">
      <c r="A508" s="7">
        <f>VLOOKUP(B:B,価格調査!B:AO,1,0)</f>
        <v>2156017119353</v>
      </c>
      <c r="B508" s="7">
        <v>2156017119353</v>
      </c>
      <c r="C508" s="7">
        <v>4961914452759</v>
      </c>
      <c r="D508" s="8" t="s">
        <v>1449</v>
      </c>
      <c r="E508" s="8" t="s">
        <v>20</v>
      </c>
      <c r="F508" s="8" t="s">
        <v>1180</v>
      </c>
      <c r="G508" s="8" t="s">
        <v>67</v>
      </c>
      <c r="H508" s="8">
        <v>26200</v>
      </c>
      <c r="I508" s="8">
        <v>14193.85</v>
      </c>
      <c r="J508" s="8">
        <v>29</v>
      </c>
      <c r="K508" s="8">
        <v>2</v>
      </c>
    </row>
    <row r="509" spans="1:11">
      <c r="A509" s="7">
        <f>VLOOKUP(B:B,価格調査!B:AO,1,0)</f>
        <v>2255518119357</v>
      </c>
      <c r="B509" s="7">
        <v>2255518119357</v>
      </c>
      <c r="C509" s="7">
        <v>4961914455521</v>
      </c>
      <c r="D509" s="8" t="s">
        <v>1450</v>
      </c>
      <c r="E509" s="8" t="s">
        <v>20</v>
      </c>
      <c r="F509" s="8" t="s">
        <v>939</v>
      </c>
      <c r="G509" s="8" t="s">
        <v>71</v>
      </c>
      <c r="H509" s="8">
        <v>34500</v>
      </c>
      <c r="I509" s="8">
        <v>18690.375</v>
      </c>
      <c r="J509" s="8">
        <v>0</v>
      </c>
      <c r="K509" s="8">
        <v>2</v>
      </c>
    </row>
    <row r="510" spans="1:11">
      <c r="A510" s="7">
        <f>VLOOKUP(B:B,価格調査!B:AO,1,0)</f>
        <v>2055516119355</v>
      </c>
      <c r="B510" s="7">
        <v>2055516119355</v>
      </c>
      <c r="C510" s="7">
        <v>4961914455460</v>
      </c>
      <c r="D510" s="8" t="s">
        <v>1482</v>
      </c>
      <c r="E510" s="8" t="s">
        <v>20</v>
      </c>
      <c r="F510" s="8" t="s">
        <v>901</v>
      </c>
      <c r="G510" s="8" t="s">
        <v>35</v>
      </c>
      <c r="H510" s="8">
        <v>24800</v>
      </c>
      <c r="I510" s="8">
        <v>13679.68</v>
      </c>
      <c r="J510" s="8">
        <v>0</v>
      </c>
      <c r="K510" s="8">
        <v>0</v>
      </c>
    </row>
    <row r="511" spans="1:11">
      <c r="A511" s="7">
        <f>VLOOKUP(B:B,価格調査!B:AO,1,0)</f>
        <v>2256017119350</v>
      </c>
      <c r="B511" s="7">
        <v>2256017119350</v>
      </c>
      <c r="C511" s="7">
        <v>4961914452773</v>
      </c>
      <c r="D511" s="8" t="s">
        <v>1429</v>
      </c>
      <c r="E511" s="8" t="s">
        <v>20</v>
      </c>
      <c r="F511" s="8" t="s">
        <v>1181</v>
      </c>
      <c r="G511" s="8" t="s">
        <v>68</v>
      </c>
      <c r="H511" s="8">
        <v>27500</v>
      </c>
      <c r="I511" s="8">
        <v>14898.125</v>
      </c>
      <c r="J511" s="8">
        <v>67</v>
      </c>
      <c r="K511" s="8">
        <v>0</v>
      </c>
    </row>
    <row r="512" spans="1:11">
      <c r="A512" s="7">
        <f>VLOOKUP(B:B,価格調査!B:AO,1,0)</f>
        <v>2055517119354</v>
      </c>
      <c r="B512" s="7">
        <v>2055517119354</v>
      </c>
      <c r="C512" s="7">
        <v>4961914455538</v>
      </c>
      <c r="D512" s="8" t="s">
        <v>1428</v>
      </c>
      <c r="E512" s="8" t="s">
        <v>20</v>
      </c>
      <c r="F512" s="8" t="s">
        <v>1190</v>
      </c>
      <c r="G512" s="8" t="s">
        <v>65</v>
      </c>
      <c r="H512" s="8">
        <v>28800</v>
      </c>
      <c r="I512" s="8">
        <v>15602.4</v>
      </c>
      <c r="J512" s="8">
        <v>18</v>
      </c>
      <c r="K512" s="8">
        <v>7</v>
      </c>
    </row>
    <row r="513" spans="1:11">
      <c r="A513" s="7">
        <f>VLOOKUP(B:B,価格調査!B:AO,1,0)</f>
        <v>2255018119352</v>
      </c>
      <c r="B513" s="7">
        <v>2255018119352</v>
      </c>
      <c r="C513" s="7">
        <v>4961914455507</v>
      </c>
      <c r="D513" s="8" t="s">
        <v>1423</v>
      </c>
      <c r="E513" s="8" t="s">
        <v>20</v>
      </c>
      <c r="F513" s="8" t="s">
        <v>1156</v>
      </c>
      <c r="G513" s="8" t="s">
        <v>80</v>
      </c>
      <c r="H513" s="8">
        <v>35200</v>
      </c>
      <c r="I513" s="8">
        <v>19069.599999999999</v>
      </c>
      <c r="J513" s="8">
        <v>73</v>
      </c>
      <c r="K513" s="8">
        <v>2</v>
      </c>
    </row>
    <row r="514" spans="1:11">
      <c r="A514" s="7">
        <f>VLOOKUP(B:B,価格調査!B:AO,1,0)</f>
        <v>1956515118220</v>
      </c>
      <c r="B514" s="7">
        <v>1956515118220</v>
      </c>
      <c r="C514" s="7">
        <v>4961914457631</v>
      </c>
      <c r="D514" s="8" t="s">
        <v>1437</v>
      </c>
      <c r="E514" s="8" t="s">
        <v>1438</v>
      </c>
      <c r="F514" s="8" t="s">
        <v>1439</v>
      </c>
      <c r="G514" s="8" t="s">
        <v>43</v>
      </c>
      <c r="H514" s="8">
        <v>14400</v>
      </c>
      <c r="I514" s="8">
        <v>8275.1999999999898</v>
      </c>
      <c r="J514" s="8">
        <v>0</v>
      </c>
      <c r="K514" s="8">
        <v>4</v>
      </c>
    </row>
    <row r="515" spans="1:11">
      <c r="A515" s="7">
        <f>VLOOKUP(B:B,価格調査!B:AO,1,0)</f>
        <v>1655514119190</v>
      </c>
      <c r="B515" s="7">
        <v>1655514119190</v>
      </c>
      <c r="C515" s="7">
        <v>4961914455415</v>
      </c>
      <c r="D515" s="8" t="s">
        <v>1444</v>
      </c>
      <c r="E515" s="8" t="s">
        <v>21</v>
      </c>
      <c r="F515" s="8" t="s">
        <v>846</v>
      </c>
      <c r="G515" s="8" t="s">
        <v>111</v>
      </c>
      <c r="H515" s="8" t="s">
        <v>152</v>
      </c>
      <c r="I515" s="8">
        <v>8300</v>
      </c>
      <c r="J515" s="8">
        <v>1</v>
      </c>
      <c r="K515" s="8">
        <v>2</v>
      </c>
    </row>
    <row r="516" spans="1:11">
      <c r="A516" s="7">
        <f>VLOOKUP(B:B,価格調査!B:AO,1,0)</f>
        <v>1556514119190</v>
      </c>
      <c r="B516" s="7">
        <v>1556514119190</v>
      </c>
      <c r="C516" s="7">
        <v>4961914455408</v>
      </c>
      <c r="D516" s="8" t="s">
        <v>1483</v>
      </c>
      <c r="E516" s="8" t="s">
        <v>21</v>
      </c>
      <c r="F516" s="8" t="s">
        <v>865</v>
      </c>
      <c r="G516" s="8" t="s">
        <v>104</v>
      </c>
      <c r="H516" s="8" t="s">
        <v>152</v>
      </c>
      <c r="I516" s="8">
        <v>6809</v>
      </c>
      <c r="J516" s="8">
        <v>16</v>
      </c>
      <c r="K516" s="8">
        <v>28</v>
      </c>
    </row>
    <row r="517" spans="1:11">
      <c r="A517" s="7">
        <f>VLOOKUP(B:B,価格調査!B:AO,1,0)</f>
        <v>1655515119199</v>
      </c>
      <c r="B517" s="7">
        <v>1655515119199</v>
      </c>
      <c r="C517" s="7">
        <v>4961914455422</v>
      </c>
      <c r="D517" s="8" t="s">
        <v>1460</v>
      </c>
      <c r="E517" s="8" t="s">
        <v>21</v>
      </c>
      <c r="F517" s="8" t="s">
        <v>844</v>
      </c>
      <c r="G517" s="8" t="s">
        <v>109</v>
      </c>
      <c r="H517" s="8" t="s">
        <v>152</v>
      </c>
      <c r="I517" s="8">
        <v>9161</v>
      </c>
      <c r="J517" s="8">
        <v>9</v>
      </c>
      <c r="K517" s="8">
        <v>22</v>
      </c>
    </row>
    <row r="518" spans="1:11">
      <c r="A518" s="7">
        <f>VLOOKUP(B:B,価格調査!B:AO,1,0)</f>
        <v>2256517118174</v>
      </c>
      <c r="B518" s="7">
        <v>2256517118174</v>
      </c>
      <c r="C518" s="7">
        <v>4961914968205</v>
      </c>
      <c r="D518" s="8" t="s">
        <v>1435</v>
      </c>
      <c r="E518" s="8" t="s">
        <v>22</v>
      </c>
      <c r="F518" s="8" t="s">
        <v>1153</v>
      </c>
      <c r="G518" s="8" t="s">
        <v>74</v>
      </c>
      <c r="H518" s="8">
        <v>26500</v>
      </c>
      <c r="I518" s="8">
        <v>14045</v>
      </c>
      <c r="J518" s="8">
        <v>12</v>
      </c>
      <c r="K518" s="8">
        <v>20</v>
      </c>
    </row>
    <row r="519" spans="1:11">
      <c r="A519" s="7">
        <f>VLOOKUP(B:B,価格調査!B:AO,1,0)</f>
        <v>2256018118178</v>
      </c>
      <c r="B519" s="7">
        <v>2256018118178</v>
      </c>
      <c r="C519" s="7">
        <v>4961914968250</v>
      </c>
      <c r="D519" s="8" t="s">
        <v>1913</v>
      </c>
      <c r="E519" s="8" t="s">
        <v>22</v>
      </c>
      <c r="F519" s="8" t="s">
        <v>1157</v>
      </c>
      <c r="G519" s="8" t="s">
        <v>84</v>
      </c>
      <c r="H519" s="8">
        <v>34100</v>
      </c>
      <c r="I519" s="8">
        <v>18070</v>
      </c>
      <c r="J519" s="8">
        <v>16</v>
      </c>
      <c r="K519" s="8">
        <v>0</v>
      </c>
    </row>
    <row r="520" spans="1:11">
      <c r="A520" s="7">
        <f>VLOOKUP(B:B,価格調査!B:AO,1,0)</f>
        <v>2355518118173</v>
      </c>
      <c r="B520" s="7">
        <v>2355518118173</v>
      </c>
      <c r="C520" s="7">
        <v>4961914968298</v>
      </c>
      <c r="D520" s="8" t="s">
        <v>1461</v>
      </c>
      <c r="E520" s="8" t="s">
        <v>22</v>
      </c>
      <c r="F520" s="8" t="s">
        <v>1158</v>
      </c>
      <c r="G520" s="8" t="s">
        <v>72</v>
      </c>
      <c r="H520" s="8">
        <v>36800</v>
      </c>
      <c r="I520" s="8">
        <v>19504</v>
      </c>
      <c r="J520" s="8">
        <v>4</v>
      </c>
      <c r="K520" s="8">
        <v>0</v>
      </c>
    </row>
    <row r="521" spans="1:11">
      <c r="A521" s="7">
        <f>VLOOKUP(B:B,価格調査!B:AO,1,0)</f>
        <v>1756514111334</v>
      </c>
      <c r="B521" s="7">
        <v>1756514111334</v>
      </c>
      <c r="C521" s="7">
        <v>4961914968861</v>
      </c>
      <c r="D521" s="8" t="s">
        <v>1851</v>
      </c>
      <c r="E521" s="8" t="s">
        <v>3874</v>
      </c>
      <c r="F521" s="8" t="s">
        <v>3875</v>
      </c>
      <c r="G521" s="8" t="s">
        <v>87</v>
      </c>
      <c r="H521" s="8">
        <v>18200</v>
      </c>
      <c r="I521" s="8">
        <v>10525.2</v>
      </c>
      <c r="J521" s="8">
        <v>8</v>
      </c>
      <c r="K521" s="8">
        <v>52</v>
      </c>
    </row>
    <row r="522" spans="1:11">
      <c r="A522" s="7">
        <f>VLOOKUP(B:B,価格調査!B:AO,1,0)</f>
        <v>1656514111337</v>
      </c>
      <c r="B522" s="7">
        <v>1656514111337</v>
      </c>
      <c r="C522" s="7">
        <v>4961914969721</v>
      </c>
      <c r="D522" s="8" t="s">
        <v>1641</v>
      </c>
      <c r="E522" s="8" t="s">
        <v>3874</v>
      </c>
      <c r="F522" s="8" t="s">
        <v>1642</v>
      </c>
      <c r="G522" s="8" t="s">
        <v>114</v>
      </c>
      <c r="H522" s="8">
        <v>15700</v>
      </c>
      <c r="I522" s="8">
        <v>9074.7999999999993</v>
      </c>
      <c r="J522" s="8">
        <v>8</v>
      </c>
      <c r="K522" s="8">
        <v>200</v>
      </c>
    </row>
    <row r="523" spans="1:11">
      <c r="A523" s="7">
        <f>VLOOKUP(B:B,価格調査!B:AO,1,0)</f>
        <v>1857014111333</v>
      </c>
      <c r="B523" s="7">
        <v>1857014111333</v>
      </c>
      <c r="C523" s="7">
        <v>4961914969738</v>
      </c>
      <c r="D523" s="8" t="s">
        <v>1643</v>
      </c>
      <c r="E523" s="8" t="s">
        <v>3874</v>
      </c>
      <c r="F523" s="8" t="s">
        <v>1644</v>
      </c>
      <c r="G523" s="8" t="s">
        <v>112</v>
      </c>
      <c r="H523" s="8">
        <v>19200</v>
      </c>
      <c r="I523" s="8">
        <v>11103.4</v>
      </c>
      <c r="J523" s="8">
        <v>20</v>
      </c>
      <c r="K523" s="8">
        <v>100</v>
      </c>
    </row>
    <row r="524" spans="1:11">
      <c r="A524" s="7">
        <f>VLOOKUP(B:B,価格調査!B:AO,1,0)</f>
        <v>1757014111336</v>
      </c>
      <c r="B524" s="7">
        <v>1757014111336</v>
      </c>
      <c r="C524" s="7">
        <v>4961914969745</v>
      </c>
      <c r="D524" s="8" t="s">
        <v>1645</v>
      </c>
      <c r="E524" s="8" t="s">
        <v>3874</v>
      </c>
      <c r="F524" s="8" t="s">
        <v>1646</v>
      </c>
      <c r="G524" s="8" t="s">
        <v>88</v>
      </c>
      <c r="H524" s="8">
        <v>17100</v>
      </c>
      <c r="I524" s="8">
        <v>9888.2000000000007</v>
      </c>
      <c r="J524" s="8">
        <v>36</v>
      </c>
      <c r="K524" s="8">
        <v>24</v>
      </c>
    </row>
    <row r="525" spans="1:11">
      <c r="A525" s="7">
        <f>VLOOKUP(B:B,価格調査!B:AO,1,0)</f>
        <v>1657014111339</v>
      </c>
      <c r="B525" s="7">
        <v>1657014111339</v>
      </c>
      <c r="C525" s="7">
        <v>4961914969752</v>
      </c>
      <c r="D525" s="8" t="s">
        <v>1914</v>
      </c>
      <c r="E525" s="8" t="s">
        <v>3874</v>
      </c>
      <c r="F525" s="8" t="s">
        <v>1915</v>
      </c>
      <c r="G525" s="8" t="s">
        <v>86</v>
      </c>
      <c r="H525" s="8">
        <v>15800</v>
      </c>
      <c r="I525" s="8">
        <v>9133.6</v>
      </c>
      <c r="J525" s="8">
        <v>0</v>
      </c>
      <c r="K525" s="8">
        <v>0</v>
      </c>
    </row>
    <row r="526" spans="1:11">
      <c r="A526" s="7">
        <f>VLOOKUP(B:B,価格調査!B:AO,1,0)</f>
        <v>1956515111337</v>
      </c>
      <c r="B526" s="7">
        <v>1956515111337</v>
      </c>
      <c r="C526" s="7">
        <v>4961914968847</v>
      </c>
      <c r="D526" s="8" t="s">
        <v>1647</v>
      </c>
      <c r="E526" s="8" t="s">
        <v>3874</v>
      </c>
      <c r="F526" s="8" t="s">
        <v>1648</v>
      </c>
      <c r="G526" s="8" t="s">
        <v>43</v>
      </c>
      <c r="H526" s="8">
        <v>24700</v>
      </c>
      <c r="I526" s="8">
        <v>13720</v>
      </c>
      <c r="J526" s="8">
        <v>102</v>
      </c>
      <c r="K526" s="8">
        <v>298</v>
      </c>
    </row>
    <row r="527" spans="1:11">
      <c r="A527" s="7">
        <f>VLOOKUP(B:B,価格調査!B:AO,1,0)</f>
        <v>1856515111330</v>
      </c>
      <c r="B527" s="7">
        <v>1856515111330</v>
      </c>
      <c r="C527" s="7">
        <v>4961914969646</v>
      </c>
      <c r="D527" s="8" t="s">
        <v>1649</v>
      </c>
      <c r="E527" s="8" t="s">
        <v>3874</v>
      </c>
      <c r="F527" s="8" t="s">
        <v>1650</v>
      </c>
      <c r="G527" s="8" t="s">
        <v>42</v>
      </c>
      <c r="H527" s="8">
        <v>22200</v>
      </c>
      <c r="I527" s="8">
        <v>12348</v>
      </c>
      <c r="J527" s="8">
        <v>20</v>
      </c>
      <c r="K527" s="8">
        <v>180</v>
      </c>
    </row>
    <row r="528" spans="1:11">
      <c r="A528" s="7">
        <f>VLOOKUP(B:B,価格調査!B:AO,1,0)</f>
        <v>1756515111333</v>
      </c>
      <c r="B528" s="7">
        <v>1756515111333</v>
      </c>
      <c r="C528" s="7">
        <v>4961914968854</v>
      </c>
      <c r="D528" s="8" t="s">
        <v>1651</v>
      </c>
      <c r="E528" s="8" t="s">
        <v>3874</v>
      </c>
      <c r="F528" s="8" t="s">
        <v>1652</v>
      </c>
      <c r="G528" s="8" t="s">
        <v>95</v>
      </c>
      <c r="H528" s="8">
        <v>19700</v>
      </c>
      <c r="I528" s="8">
        <v>10976</v>
      </c>
      <c r="J528" s="8">
        <v>84</v>
      </c>
      <c r="K528" s="8">
        <v>116</v>
      </c>
    </row>
    <row r="529" spans="1:11">
      <c r="A529" s="7">
        <f>VLOOKUP(B:B,価格調査!B:AO,1,0)</f>
        <v>1856015111335</v>
      </c>
      <c r="B529" s="7">
        <v>1856015111335</v>
      </c>
      <c r="C529" s="7">
        <v>4961914968830</v>
      </c>
      <c r="D529" s="8" t="s">
        <v>1451</v>
      </c>
      <c r="E529" s="8" t="s">
        <v>3874</v>
      </c>
      <c r="F529" s="8" t="s">
        <v>1192</v>
      </c>
      <c r="G529" s="8" t="s">
        <v>81</v>
      </c>
      <c r="H529" s="8">
        <v>28100</v>
      </c>
      <c r="I529" s="8">
        <v>16248.4</v>
      </c>
      <c r="J529" s="8">
        <v>0</v>
      </c>
      <c r="K529" s="8">
        <v>402</v>
      </c>
    </row>
    <row r="530" spans="1:11">
      <c r="A530" s="7">
        <f>VLOOKUP(B:B,価格調査!B:AO,1,0)</f>
        <v>1656515111336</v>
      </c>
      <c r="B530" s="7">
        <v>1656515111336</v>
      </c>
      <c r="C530" s="7">
        <v>4961914969653</v>
      </c>
      <c r="D530" s="8" t="s">
        <v>1452</v>
      </c>
      <c r="E530" s="8" t="s">
        <v>3874</v>
      </c>
      <c r="F530" s="8" t="s">
        <v>1195</v>
      </c>
      <c r="G530" s="8" t="s">
        <v>115</v>
      </c>
      <c r="H530" s="8">
        <v>18200</v>
      </c>
      <c r="I530" s="8">
        <v>10525.2</v>
      </c>
      <c r="J530" s="8">
        <v>26</v>
      </c>
      <c r="K530" s="8">
        <v>36</v>
      </c>
    </row>
    <row r="531" spans="1:11">
      <c r="A531" s="7">
        <f>VLOOKUP(B:B,価格調査!B:AO,1,0)</f>
        <v>1655515111339</v>
      </c>
      <c r="B531" s="7">
        <v>1655515111339</v>
      </c>
      <c r="C531" s="7">
        <v>4961914969585</v>
      </c>
      <c r="D531" s="8" t="s">
        <v>1445</v>
      </c>
      <c r="E531" s="8" t="s">
        <v>3874</v>
      </c>
      <c r="F531" s="8" t="s">
        <v>1191</v>
      </c>
      <c r="G531" s="8" t="s">
        <v>109</v>
      </c>
      <c r="H531" s="8">
        <v>25900</v>
      </c>
      <c r="I531" s="8">
        <v>13965</v>
      </c>
      <c r="J531" s="8">
        <v>18</v>
      </c>
      <c r="K531" s="8">
        <v>285</v>
      </c>
    </row>
    <row r="532" spans="1:11">
      <c r="A532" s="7">
        <f>VLOOKUP(B:B,価格調査!B:AO,1,0)</f>
        <v>1656015111331</v>
      </c>
      <c r="B532" s="7">
        <v>1656015111331</v>
      </c>
      <c r="C532" s="7">
        <v>4961914969615</v>
      </c>
      <c r="D532" s="8" t="s">
        <v>1462</v>
      </c>
      <c r="E532" s="8" t="s">
        <v>3874</v>
      </c>
      <c r="F532" s="8" t="s">
        <v>1194</v>
      </c>
      <c r="G532" s="8" t="s">
        <v>110</v>
      </c>
      <c r="H532" s="8">
        <v>24200</v>
      </c>
      <c r="I532" s="8">
        <v>13994.4</v>
      </c>
      <c r="J532" s="8">
        <v>0</v>
      </c>
      <c r="K532" s="8">
        <v>101</v>
      </c>
    </row>
    <row r="533" spans="1:11">
      <c r="A533" s="7">
        <f>VLOOKUP(B:B,価格調査!B:AO,1,0)</f>
        <v>2156516111339</v>
      </c>
      <c r="B533" s="7">
        <v>2156516111339</v>
      </c>
      <c r="C533" s="7">
        <v>4961914969516</v>
      </c>
      <c r="D533" s="8" t="s">
        <v>1653</v>
      </c>
      <c r="E533" s="8" t="s">
        <v>3874</v>
      </c>
      <c r="F533" s="8" t="s">
        <v>1654</v>
      </c>
      <c r="G533" s="8" t="s">
        <v>73</v>
      </c>
      <c r="H533" s="8">
        <v>34300</v>
      </c>
      <c r="I533" s="8">
        <v>19835.2</v>
      </c>
      <c r="J533" s="8">
        <v>0</v>
      </c>
      <c r="K533" s="8">
        <v>40</v>
      </c>
    </row>
    <row r="534" spans="1:11">
      <c r="A534" s="7">
        <f>VLOOKUP(B:B,価格調査!B:AO,1,0)</f>
        <v>2156016111334</v>
      </c>
      <c r="B534" s="7">
        <v>2156016111334</v>
      </c>
      <c r="C534" s="7">
        <v>4961914969462</v>
      </c>
      <c r="D534" s="8" t="s">
        <v>1655</v>
      </c>
      <c r="E534" s="8" t="s">
        <v>3874</v>
      </c>
      <c r="F534" s="8" t="s">
        <v>1656</v>
      </c>
      <c r="G534" s="8" t="s">
        <v>48</v>
      </c>
      <c r="H534" s="8">
        <v>36900</v>
      </c>
      <c r="I534" s="8">
        <v>21334.6</v>
      </c>
      <c r="J534" s="8">
        <v>6</v>
      </c>
      <c r="K534" s="8">
        <v>54</v>
      </c>
    </row>
    <row r="535" spans="1:11">
      <c r="A535" s="7">
        <f>VLOOKUP(B:B,価格調査!B:AO,1,0)</f>
        <v>2055017111308</v>
      </c>
      <c r="B535" s="7">
        <v>2055017111308</v>
      </c>
      <c r="C535" s="7">
        <v>4961914969288</v>
      </c>
      <c r="D535" s="8" t="s">
        <v>1657</v>
      </c>
      <c r="E535" s="8" t="s">
        <v>3874</v>
      </c>
      <c r="F535" s="8" t="s">
        <v>1658</v>
      </c>
      <c r="G535" s="8" t="s">
        <v>64</v>
      </c>
      <c r="H535" s="8">
        <v>44000</v>
      </c>
      <c r="I535" s="8">
        <v>25440.799999999999</v>
      </c>
      <c r="J535" s="8">
        <v>0</v>
      </c>
      <c r="K535" s="8">
        <v>20</v>
      </c>
    </row>
    <row r="536" spans="1:11">
      <c r="A536" s="7">
        <f>VLOOKUP(B:B,価格調査!B:AO,1,0)</f>
        <v>2155017111305</v>
      </c>
      <c r="B536" s="7">
        <v>2155017111305</v>
      </c>
      <c r="C536" s="7">
        <v>4961914969271</v>
      </c>
      <c r="D536" s="8" t="s">
        <v>1659</v>
      </c>
      <c r="E536" s="8" t="s">
        <v>3874</v>
      </c>
      <c r="F536" s="8" t="s">
        <v>1660</v>
      </c>
      <c r="G536" s="8" t="s">
        <v>39</v>
      </c>
      <c r="H536" s="8">
        <v>48600</v>
      </c>
      <c r="I536" s="8">
        <v>28096.6</v>
      </c>
      <c r="J536" s="8">
        <v>4</v>
      </c>
      <c r="K536" s="8">
        <v>36</v>
      </c>
    </row>
    <row r="537" spans="1:11">
      <c r="A537" s="7">
        <f>VLOOKUP(B:B,価格調査!B:AO,1,0)</f>
        <v>2156017111333</v>
      </c>
      <c r="B537" s="7">
        <v>2156017111333</v>
      </c>
      <c r="C537" s="7">
        <v>4961914969349</v>
      </c>
      <c r="D537" s="8" t="s">
        <v>1661</v>
      </c>
      <c r="E537" s="8" t="s">
        <v>3874</v>
      </c>
      <c r="F537" s="8" t="s">
        <v>1662</v>
      </c>
      <c r="G537" s="8" t="s">
        <v>67</v>
      </c>
      <c r="H537" s="8">
        <v>39700</v>
      </c>
      <c r="I537" s="8">
        <v>22951.599999999999</v>
      </c>
      <c r="J537" s="8">
        <v>0</v>
      </c>
      <c r="K537" s="8">
        <v>101</v>
      </c>
    </row>
    <row r="538" spans="1:11">
      <c r="A538" s="7">
        <f>VLOOKUP(B:B,価格調査!B:AO,1,0)</f>
        <v>2155517111300</v>
      </c>
      <c r="B538" s="7">
        <v>2155517111300</v>
      </c>
      <c r="C538" s="7">
        <v>4961914969318</v>
      </c>
      <c r="D538" s="8" t="s">
        <v>1453</v>
      </c>
      <c r="E538" s="8" t="s">
        <v>3874</v>
      </c>
      <c r="F538" s="8" t="s">
        <v>1193</v>
      </c>
      <c r="G538" s="8" t="s">
        <v>66</v>
      </c>
      <c r="H538" s="8">
        <v>46500</v>
      </c>
      <c r="I538" s="8">
        <v>26891.200000000001</v>
      </c>
      <c r="J538" s="8">
        <v>0</v>
      </c>
      <c r="K538" s="8">
        <v>82</v>
      </c>
    </row>
    <row r="539" spans="1:11">
      <c r="A539" s="7">
        <f>VLOOKUP(B:B,価格調査!B:AO,1,0)</f>
        <v>2255518119586</v>
      </c>
      <c r="B539" s="7">
        <v>2255518119586</v>
      </c>
      <c r="C539" s="7" t="s">
        <v>152</v>
      </c>
      <c r="D539" s="8" t="s">
        <v>1463</v>
      </c>
      <c r="E539" s="8" t="s">
        <v>3876</v>
      </c>
      <c r="F539" s="8" t="s">
        <v>3877</v>
      </c>
      <c r="G539" s="8" t="s">
        <v>71</v>
      </c>
      <c r="H539" s="8" t="s">
        <v>152</v>
      </c>
      <c r="I539" s="8">
        <v>15677</v>
      </c>
      <c r="J539" s="8">
        <v>16</v>
      </c>
      <c r="K539" s="8">
        <v>57</v>
      </c>
    </row>
    <row r="540" spans="1:11">
      <c r="A540" s="7">
        <f>VLOOKUP(B:B,価格調査!B:AO,1,0)</f>
        <v>2355520119588</v>
      </c>
      <c r="B540" s="7">
        <v>2355520119588</v>
      </c>
      <c r="C540" s="7" t="s">
        <v>152</v>
      </c>
      <c r="D540" s="8" t="s">
        <v>1464</v>
      </c>
      <c r="E540" s="8" t="s">
        <v>3876</v>
      </c>
      <c r="F540" s="8" t="s">
        <v>1201</v>
      </c>
      <c r="G540" s="8" t="s">
        <v>79</v>
      </c>
      <c r="H540" s="8" t="s">
        <v>152</v>
      </c>
      <c r="I540" s="8">
        <v>20004</v>
      </c>
      <c r="J540" s="8">
        <v>8</v>
      </c>
      <c r="K540" s="8">
        <v>92</v>
      </c>
    </row>
    <row r="541" spans="1:11">
      <c r="A541" s="7">
        <f>VLOOKUP(B:B,価格調査!B:AO,1,0)</f>
        <v>2256017119589</v>
      </c>
      <c r="B541" s="7">
        <v>2256017119589</v>
      </c>
      <c r="C541" s="7" t="s">
        <v>152</v>
      </c>
      <c r="D541" s="8" t="s">
        <v>1484</v>
      </c>
      <c r="E541" s="8" t="s">
        <v>3876</v>
      </c>
      <c r="F541" s="8" t="s">
        <v>1197</v>
      </c>
      <c r="G541" s="8" t="s">
        <v>68</v>
      </c>
      <c r="H541" s="8" t="s">
        <v>152</v>
      </c>
      <c r="I541" s="8">
        <v>15321</v>
      </c>
      <c r="J541" s="8">
        <v>64</v>
      </c>
      <c r="K541" s="8">
        <v>32</v>
      </c>
    </row>
    <row r="542" spans="1:11">
      <c r="A542" s="7">
        <f>VLOOKUP(B:B,価格調査!B:AO,1,0)</f>
        <v>2256018119588</v>
      </c>
      <c r="B542" s="7">
        <v>2256018119588</v>
      </c>
      <c r="C542" s="7" t="s">
        <v>152</v>
      </c>
      <c r="D542" s="8" t="s">
        <v>1485</v>
      </c>
      <c r="E542" s="8" t="s">
        <v>3876</v>
      </c>
      <c r="F542" s="8" t="s">
        <v>1198</v>
      </c>
      <c r="G542" s="8" t="s">
        <v>84</v>
      </c>
      <c r="H542" s="8" t="s">
        <v>152</v>
      </c>
      <c r="I542" s="8">
        <v>15673</v>
      </c>
      <c r="J542" s="8">
        <v>105</v>
      </c>
      <c r="K542" s="8">
        <v>27</v>
      </c>
    </row>
    <row r="543" spans="1:11">
      <c r="A543" s="7">
        <f>VLOOKUP(B:B,価格調査!B:AO,1,0)</f>
        <v>2656517119582</v>
      </c>
      <c r="B543" s="7">
        <v>2656517119582</v>
      </c>
      <c r="C543" s="7" t="s">
        <v>152</v>
      </c>
      <c r="D543" s="8" t="s">
        <v>1486</v>
      </c>
      <c r="E543" s="8" t="s">
        <v>3876</v>
      </c>
      <c r="F543" s="8" t="s">
        <v>1196</v>
      </c>
      <c r="G543" s="8" t="s">
        <v>75</v>
      </c>
      <c r="H543" s="8" t="s">
        <v>152</v>
      </c>
      <c r="I543" s="8">
        <v>17525</v>
      </c>
      <c r="J543" s="8">
        <v>92</v>
      </c>
      <c r="K543" s="8">
        <v>48</v>
      </c>
    </row>
    <row r="544" spans="1:11">
      <c r="A544" s="7">
        <f>VLOOKUP(B:B,価格調査!B:AO,1,0)</f>
        <v>2356018119585</v>
      </c>
      <c r="B544" s="7">
        <v>2356018119585</v>
      </c>
      <c r="C544" s="7" t="s">
        <v>152</v>
      </c>
      <c r="D544" s="8" t="s">
        <v>1412</v>
      </c>
      <c r="E544" s="8" t="s">
        <v>3876</v>
      </c>
      <c r="F544" s="8" t="s">
        <v>1413</v>
      </c>
      <c r="G544" s="8" t="s">
        <v>76</v>
      </c>
      <c r="H544" s="8" t="s">
        <v>152</v>
      </c>
      <c r="I544" s="8">
        <v>17830</v>
      </c>
      <c r="J544" s="8">
        <v>4</v>
      </c>
      <c r="K544" s="8">
        <v>76</v>
      </c>
    </row>
    <row r="545" spans="1:11">
      <c r="A545" s="7">
        <f>VLOOKUP(B:B,価格調査!B:AO,1,0)</f>
        <v>2355518119583</v>
      </c>
      <c r="B545" s="7">
        <v>2355518119583</v>
      </c>
      <c r="C545" s="7" t="s">
        <v>152</v>
      </c>
      <c r="D545" s="8" t="s">
        <v>1487</v>
      </c>
      <c r="E545" s="8" t="s">
        <v>3876</v>
      </c>
      <c r="F545" s="8" t="s">
        <v>1199</v>
      </c>
      <c r="G545" s="8" t="s">
        <v>72</v>
      </c>
      <c r="H545" s="8" t="s">
        <v>152</v>
      </c>
      <c r="I545" s="8">
        <v>16506</v>
      </c>
      <c r="J545" s="8">
        <v>68</v>
      </c>
      <c r="K545" s="8">
        <v>68</v>
      </c>
    </row>
    <row r="546" spans="1:11">
      <c r="A546" s="7">
        <f>VLOOKUP(B:B,価格調査!B:AO,1,0)</f>
        <v>2355519119582</v>
      </c>
      <c r="B546" s="7">
        <v>2355519119582</v>
      </c>
      <c r="C546" s="7" t="s">
        <v>152</v>
      </c>
      <c r="D546" s="8" t="s">
        <v>1488</v>
      </c>
      <c r="E546" s="8" t="s">
        <v>3876</v>
      </c>
      <c r="F546" s="8" t="s">
        <v>1200</v>
      </c>
      <c r="G546" s="8" t="s">
        <v>91</v>
      </c>
      <c r="H546" s="8" t="s">
        <v>152</v>
      </c>
      <c r="I546" s="8">
        <v>18254</v>
      </c>
      <c r="J546" s="8">
        <v>40</v>
      </c>
      <c r="K546" s="8">
        <v>88</v>
      </c>
    </row>
    <row r="547" spans="1:11">
      <c r="A547" s="7">
        <f>VLOOKUP(B:B,価格調査!B:AO,1,0)</f>
        <v>2656018119586</v>
      </c>
      <c r="B547" s="7">
        <v>2656018119586</v>
      </c>
      <c r="C547" s="7" t="s">
        <v>152</v>
      </c>
      <c r="D547" s="8" t="s">
        <v>1489</v>
      </c>
      <c r="E547" s="8" t="s">
        <v>3876</v>
      </c>
      <c r="F547" s="8" t="s">
        <v>1202</v>
      </c>
      <c r="G547" s="8" t="s">
        <v>90</v>
      </c>
      <c r="H547" s="8" t="s">
        <v>152</v>
      </c>
      <c r="I547" s="8">
        <v>18803</v>
      </c>
      <c r="J547" s="8">
        <v>0</v>
      </c>
      <c r="K547" s="8">
        <v>0</v>
      </c>
    </row>
    <row r="548" spans="1:11">
      <c r="A548" s="7">
        <f>VLOOKUP(B:B,価格調査!B:AO,1,0)</f>
        <v>2855020119588</v>
      </c>
      <c r="B548" s="7">
        <v>2855020119588</v>
      </c>
      <c r="C548" s="7" t="s">
        <v>152</v>
      </c>
      <c r="D548" s="8" t="s">
        <v>1490</v>
      </c>
      <c r="E548" s="8" t="s">
        <v>3876</v>
      </c>
      <c r="F548" s="8" t="s">
        <v>1491</v>
      </c>
      <c r="G548" s="8" t="s">
        <v>117</v>
      </c>
      <c r="H548" s="8" t="s">
        <v>152</v>
      </c>
      <c r="I548" s="8">
        <v>22339</v>
      </c>
      <c r="J548" s="8">
        <v>20</v>
      </c>
      <c r="K548" s="8">
        <v>0</v>
      </c>
    </row>
    <row r="549" spans="1:11">
      <c r="A549" s="7">
        <f>VLOOKUP(B:B,価格調査!B:AO,1,0)</f>
        <v>2154517129810</v>
      </c>
      <c r="B549" s="7">
        <v>2154517129810</v>
      </c>
      <c r="C549" s="7">
        <v>4968814899912</v>
      </c>
      <c r="D549" s="8" t="s">
        <v>1492</v>
      </c>
      <c r="E549" s="8" t="s">
        <v>26</v>
      </c>
      <c r="F549" s="8" t="s">
        <v>698</v>
      </c>
      <c r="G549" s="8" t="s">
        <v>36</v>
      </c>
      <c r="H549" s="8" t="s">
        <v>152</v>
      </c>
      <c r="I549" s="8">
        <v>10860</v>
      </c>
      <c r="J549" s="8">
        <v>0</v>
      </c>
      <c r="K549" s="8">
        <v>0</v>
      </c>
    </row>
    <row r="550" spans="1:11">
      <c r="A550" s="7">
        <f>VLOOKUP(B:B,価格調査!B:AO,1,0)</f>
        <v>2254517129800</v>
      </c>
      <c r="B550" s="7">
        <v>2254517129800</v>
      </c>
      <c r="C550" s="7">
        <v>4968814899813</v>
      </c>
      <c r="D550" s="8" t="s">
        <v>1493</v>
      </c>
      <c r="E550" s="8" t="s">
        <v>26</v>
      </c>
      <c r="F550" s="8" t="s">
        <v>1005</v>
      </c>
      <c r="G550" s="8" t="s">
        <v>37</v>
      </c>
      <c r="H550" s="8" t="s">
        <v>152</v>
      </c>
      <c r="I550" s="8">
        <v>10724</v>
      </c>
      <c r="J550" s="8">
        <v>0</v>
      </c>
      <c r="K550" s="8">
        <v>0</v>
      </c>
    </row>
    <row r="551" spans="1:11">
      <c r="A551" s="7">
        <f>VLOOKUP(B:B,価格調査!B:AO,1,0)</f>
        <v>2254018129811</v>
      </c>
      <c r="B551" s="7">
        <v>2254018129811</v>
      </c>
      <c r="C551" s="7">
        <v>4968814899929</v>
      </c>
      <c r="D551" s="8" t="s">
        <v>1494</v>
      </c>
      <c r="E551" s="8" t="s">
        <v>26</v>
      </c>
      <c r="F551" s="8" t="s">
        <v>1495</v>
      </c>
      <c r="G551" s="8" t="s">
        <v>38</v>
      </c>
      <c r="H551" s="8" t="s">
        <v>152</v>
      </c>
      <c r="I551" s="8">
        <v>13149</v>
      </c>
      <c r="J551" s="8">
        <v>0</v>
      </c>
      <c r="K551" s="8">
        <v>0</v>
      </c>
    </row>
    <row r="552" spans="1:11">
      <c r="A552" s="7">
        <f>VLOOKUP(B:B,価格調査!B:AO,1,0)</f>
        <v>2254018129972</v>
      </c>
      <c r="B552" s="7">
        <v>2254018129972</v>
      </c>
      <c r="C552" s="7">
        <v>4968814899929</v>
      </c>
      <c r="D552" s="8" t="s">
        <v>1494</v>
      </c>
      <c r="E552" s="8" t="s">
        <v>367</v>
      </c>
      <c r="F552" s="8" t="s">
        <v>699</v>
      </c>
      <c r="G552" s="8" t="s">
        <v>38</v>
      </c>
      <c r="H552" s="8" t="s">
        <v>152</v>
      </c>
      <c r="I552" s="8">
        <v>13788</v>
      </c>
      <c r="J552" s="8">
        <v>16</v>
      </c>
      <c r="K552" s="8">
        <v>0</v>
      </c>
    </row>
    <row r="553" spans="1:11">
      <c r="A553" s="7">
        <f>VLOOKUP(B:B,価格調査!B:AO,1,0)</f>
        <v>2254518129816</v>
      </c>
      <c r="B553" s="7">
        <v>2254518129816</v>
      </c>
      <c r="C553" s="7">
        <v>4968814900007</v>
      </c>
      <c r="D553" s="8" t="s">
        <v>1496</v>
      </c>
      <c r="E553" s="8" t="s">
        <v>26</v>
      </c>
      <c r="F553" s="8" t="s">
        <v>690</v>
      </c>
      <c r="G553" s="8" t="s">
        <v>40</v>
      </c>
      <c r="H553" s="8" t="s">
        <v>152</v>
      </c>
      <c r="I553" s="8">
        <v>10446</v>
      </c>
      <c r="J553" s="8">
        <v>0</v>
      </c>
      <c r="K553" s="8">
        <v>0</v>
      </c>
    </row>
    <row r="554" spans="1:11">
      <c r="A554" s="7">
        <f>VLOOKUP(B:B,価格調査!B:AO,1,0)</f>
        <v>2354018129801</v>
      </c>
      <c r="B554" s="7">
        <v>2354018129801</v>
      </c>
      <c r="C554" s="7">
        <v>4968814892562</v>
      </c>
      <c r="D554" s="8" t="s">
        <v>1497</v>
      </c>
      <c r="E554" s="8" t="s">
        <v>367</v>
      </c>
      <c r="F554" s="8" t="s">
        <v>700</v>
      </c>
      <c r="G554" s="8" t="s">
        <v>34</v>
      </c>
      <c r="H554" s="8" t="s">
        <v>152</v>
      </c>
      <c r="I554" s="8">
        <v>14126</v>
      </c>
      <c r="J554" s="8">
        <v>64</v>
      </c>
      <c r="K554" s="8">
        <v>0</v>
      </c>
    </row>
    <row r="555" spans="1:11">
      <c r="A555" s="7">
        <f>VLOOKUP(B:B,価格調査!B:AO,1,0)</f>
        <v>2454018129808</v>
      </c>
      <c r="B555" s="7">
        <v>2454018129808</v>
      </c>
      <c r="C555" s="7">
        <v>4968814887032</v>
      </c>
      <c r="D555" s="8" t="s">
        <v>1498</v>
      </c>
      <c r="E555" s="8" t="s">
        <v>26</v>
      </c>
      <c r="F555" s="8" t="s">
        <v>1499</v>
      </c>
      <c r="G555" s="8" t="s">
        <v>83</v>
      </c>
      <c r="H555" s="8" t="s">
        <v>152</v>
      </c>
      <c r="I555" s="8">
        <v>11634</v>
      </c>
      <c r="J555" s="8">
        <v>0</v>
      </c>
      <c r="K555" s="8">
        <v>3</v>
      </c>
    </row>
    <row r="556" spans="1:11">
      <c r="A556" s="7">
        <f>VLOOKUP(B:B,価格調査!B:AO,1,0)</f>
        <v>2454018129976</v>
      </c>
      <c r="B556" s="7">
        <v>2454018129976</v>
      </c>
      <c r="C556" s="7">
        <v>4968814887032</v>
      </c>
      <c r="D556" s="8" t="s">
        <v>1498</v>
      </c>
      <c r="E556" s="8" t="s">
        <v>367</v>
      </c>
      <c r="F556" s="8" t="s">
        <v>701</v>
      </c>
      <c r="G556" s="8" t="s">
        <v>83</v>
      </c>
      <c r="H556" s="8" t="s">
        <v>152</v>
      </c>
      <c r="I556" s="8">
        <v>14473</v>
      </c>
      <c r="J556" s="8">
        <v>76</v>
      </c>
      <c r="K556" s="8">
        <v>0</v>
      </c>
    </row>
    <row r="557" spans="1:11">
      <c r="A557" s="7">
        <f>VLOOKUP(B:B,価格調査!B:AO,1,0)</f>
        <v>2254019129810</v>
      </c>
      <c r="B557" s="7">
        <v>2254019129810</v>
      </c>
      <c r="C557" s="7">
        <v>4968814900144</v>
      </c>
      <c r="D557" s="8" t="s">
        <v>1500</v>
      </c>
      <c r="E557" s="8" t="s">
        <v>367</v>
      </c>
      <c r="F557" s="8" t="s">
        <v>1217</v>
      </c>
      <c r="G557" s="8" t="s">
        <v>124</v>
      </c>
      <c r="H557" s="8" t="s">
        <v>152</v>
      </c>
      <c r="I557" s="8">
        <v>11898</v>
      </c>
      <c r="J557" s="8">
        <v>0</v>
      </c>
      <c r="K557" s="8">
        <v>0</v>
      </c>
    </row>
    <row r="558" spans="1:11">
      <c r="A558" s="7">
        <f>VLOOKUP(B:B,価格調査!B:AO,1,0)</f>
        <v>2454019129784</v>
      </c>
      <c r="B558" s="7">
        <v>2454019129784</v>
      </c>
      <c r="C558" s="7">
        <v>4968814932503</v>
      </c>
      <c r="D558" s="8" t="s">
        <v>1501</v>
      </c>
      <c r="E558" s="8" t="s">
        <v>1502</v>
      </c>
      <c r="F558" s="8" t="s">
        <v>1503</v>
      </c>
      <c r="G558" s="8" t="s">
        <v>106</v>
      </c>
      <c r="H558" s="8" t="s">
        <v>152</v>
      </c>
      <c r="I558" s="8">
        <v>18883</v>
      </c>
      <c r="J558" s="8">
        <v>20</v>
      </c>
      <c r="K558" s="8">
        <v>17</v>
      </c>
    </row>
    <row r="559" spans="1:11">
      <c r="A559" s="7">
        <f>VLOOKUP(B:B,価格調査!B:AO,1,0)</f>
        <v>2253519129795</v>
      </c>
      <c r="B559" s="7">
        <v>2253519129795</v>
      </c>
      <c r="C559" s="7">
        <v>4548515027403</v>
      </c>
      <c r="D559" s="8" t="s">
        <v>1504</v>
      </c>
      <c r="E559" s="8" t="s">
        <v>1505</v>
      </c>
      <c r="F559" s="8" t="s">
        <v>1223</v>
      </c>
      <c r="G559" s="8" t="s">
        <v>127</v>
      </c>
      <c r="H559" s="8" t="s">
        <v>152</v>
      </c>
      <c r="I559" s="8">
        <v>16023</v>
      </c>
      <c r="J559" s="8">
        <v>8</v>
      </c>
      <c r="K559" s="8">
        <v>12</v>
      </c>
    </row>
    <row r="560" spans="1:11">
      <c r="A560" s="7">
        <f>VLOOKUP(B:B,価格調査!B:AO,1,0)</f>
        <v>2254018129798</v>
      </c>
      <c r="B560" s="7">
        <v>2254018129798</v>
      </c>
      <c r="C560" s="7">
        <v>4548515027571</v>
      </c>
      <c r="D560" s="8" t="s">
        <v>1506</v>
      </c>
      <c r="E560" s="8" t="s">
        <v>1505</v>
      </c>
      <c r="F560" s="8" t="s">
        <v>925</v>
      </c>
      <c r="G560" s="8" t="s">
        <v>38</v>
      </c>
      <c r="H560" s="8" t="s">
        <v>152</v>
      </c>
      <c r="I560" s="8">
        <v>12176</v>
      </c>
      <c r="J560" s="8">
        <v>37</v>
      </c>
      <c r="K560" s="8">
        <v>82</v>
      </c>
    </row>
    <row r="561" spans="1:11">
      <c r="A561" s="7">
        <f>VLOOKUP(B:B,価格調査!B:AO,1,0)</f>
        <v>2454018129792</v>
      </c>
      <c r="B561" s="7">
        <v>2454018129792</v>
      </c>
      <c r="C561" s="7">
        <v>4548515027427</v>
      </c>
      <c r="D561" s="8" t="s">
        <v>1507</v>
      </c>
      <c r="E561" s="8" t="s">
        <v>1505</v>
      </c>
      <c r="F561" s="8" t="s">
        <v>813</v>
      </c>
      <c r="G561" s="8" t="s">
        <v>83</v>
      </c>
      <c r="H561" s="8" t="s">
        <v>152</v>
      </c>
      <c r="I561" s="8">
        <v>14622</v>
      </c>
      <c r="J561" s="8">
        <v>68</v>
      </c>
      <c r="K561" s="8">
        <v>16</v>
      </c>
    </row>
    <row r="562" spans="1:11">
      <c r="A562" s="7">
        <f>VLOOKUP(B:B,価格調査!B:AO,1,0)</f>
        <v>1956016129879</v>
      </c>
      <c r="B562" s="7">
        <v>1956016129879</v>
      </c>
      <c r="C562" s="7" t="s">
        <v>152</v>
      </c>
      <c r="D562" s="8" t="s">
        <v>152</v>
      </c>
      <c r="E562" s="8" t="s">
        <v>24</v>
      </c>
      <c r="F562" s="8" t="s">
        <v>1508</v>
      </c>
      <c r="G562" s="8" t="s">
        <v>46</v>
      </c>
      <c r="H562" s="8" t="s">
        <v>152</v>
      </c>
      <c r="I562" s="8">
        <v>7978</v>
      </c>
      <c r="J562" s="8">
        <v>52</v>
      </c>
      <c r="K562" s="8">
        <v>23</v>
      </c>
    </row>
    <row r="563" spans="1:11">
      <c r="A563" s="7">
        <f>VLOOKUP(B:B,価格調査!B:AO,1,0)</f>
        <v>2056016129875</v>
      </c>
      <c r="B563" s="7">
        <v>2056016129875</v>
      </c>
      <c r="C563" s="7">
        <v>4968814930646</v>
      </c>
      <c r="D563" s="8" t="s">
        <v>1509</v>
      </c>
      <c r="E563" s="8" t="s">
        <v>24</v>
      </c>
      <c r="F563" s="8" t="s">
        <v>685</v>
      </c>
      <c r="G563" s="8" t="s">
        <v>47</v>
      </c>
      <c r="H563" s="8" t="s">
        <v>152</v>
      </c>
      <c r="I563" s="8">
        <v>7872</v>
      </c>
      <c r="J563" s="8">
        <v>3</v>
      </c>
      <c r="K563" s="8">
        <v>0</v>
      </c>
    </row>
    <row r="564" spans="1:11">
      <c r="A564" s="7">
        <f>VLOOKUP(B:B,価格調査!B:AO,1,0)</f>
        <v>2156016129896</v>
      </c>
      <c r="B564" s="7">
        <v>2156016129896</v>
      </c>
      <c r="C564" s="7">
        <v>4968814930592</v>
      </c>
      <c r="D564" s="8" t="s">
        <v>1510</v>
      </c>
      <c r="E564" s="8" t="s">
        <v>24</v>
      </c>
      <c r="F564" s="8" t="s">
        <v>687</v>
      </c>
      <c r="G564" s="8" t="s">
        <v>48</v>
      </c>
      <c r="H564" s="8" t="s">
        <v>152</v>
      </c>
      <c r="I564" s="8">
        <v>8585</v>
      </c>
      <c r="J564" s="8">
        <v>0</v>
      </c>
      <c r="K564" s="8">
        <v>0</v>
      </c>
    </row>
    <row r="565" spans="1:11">
      <c r="A565" s="7">
        <f>VLOOKUP(B:B,価格調査!B:AO,1,0)</f>
        <v>2055017129891</v>
      </c>
      <c r="B565" s="7">
        <v>2055017129891</v>
      </c>
      <c r="C565" s="7" t="s">
        <v>152</v>
      </c>
      <c r="D565" s="8" t="s">
        <v>152</v>
      </c>
      <c r="E565" s="8" t="s">
        <v>24</v>
      </c>
      <c r="F565" s="8" t="s">
        <v>1511</v>
      </c>
      <c r="G565" s="8" t="s">
        <v>64</v>
      </c>
      <c r="H565" s="8" t="s">
        <v>152</v>
      </c>
      <c r="I565" s="8">
        <v>8677</v>
      </c>
      <c r="J565" s="8">
        <v>0</v>
      </c>
      <c r="K565" s="8">
        <v>0</v>
      </c>
    </row>
    <row r="566" spans="1:11">
      <c r="A566" s="7">
        <f>VLOOKUP(B:B,価格調査!B:AO,1,0)</f>
        <v>2155017129898</v>
      </c>
      <c r="B566" s="7">
        <v>2155017129898</v>
      </c>
      <c r="C566" s="7">
        <v>4968814930691</v>
      </c>
      <c r="D566" s="8" t="s">
        <v>1512</v>
      </c>
      <c r="E566" s="8" t="s">
        <v>24</v>
      </c>
      <c r="F566" s="8" t="s">
        <v>683</v>
      </c>
      <c r="G566" s="8" t="s">
        <v>39</v>
      </c>
      <c r="H566" s="8" t="s">
        <v>152</v>
      </c>
      <c r="I566" s="8">
        <v>10195</v>
      </c>
      <c r="J566" s="8">
        <v>0</v>
      </c>
      <c r="K566" s="8">
        <v>0</v>
      </c>
    </row>
    <row r="567" spans="1:11">
      <c r="A567" s="7">
        <f>VLOOKUP(B:B,価格調査!B:AO,1,0)</f>
        <v>2155517129893</v>
      </c>
      <c r="B567" s="7">
        <v>2155517129893</v>
      </c>
      <c r="C567" s="7">
        <v>4968814927646</v>
      </c>
      <c r="D567" s="8" t="s">
        <v>1513</v>
      </c>
      <c r="E567" s="8" t="s">
        <v>24</v>
      </c>
      <c r="F567" s="8" t="s">
        <v>686</v>
      </c>
      <c r="G567" s="8" t="s">
        <v>66</v>
      </c>
      <c r="H567" s="8" t="s">
        <v>152</v>
      </c>
      <c r="I567" s="8">
        <v>9694</v>
      </c>
      <c r="J567" s="8">
        <v>0</v>
      </c>
      <c r="K567" s="8">
        <v>0</v>
      </c>
    </row>
    <row r="568" spans="1:11">
      <c r="A568" s="7">
        <f>VLOOKUP(B:B,価格調査!B:AO,1,0)</f>
        <v>2254517129879</v>
      </c>
      <c r="B568" s="7">
        <v>2254517129879</v>
      </c>
      <c r="C568" s="7" t="s">
        <v>152</v>
      </c>
      <c r="D568" s="8" t="s">
        <v>152</v>
      </c>
      <c r="E568" s="8" t="s">
        <v>24</v>
      </c>
      <c r="F568" s="8" t="s">
        <v>689</v>
      </c>
      <c r="G568" s="8" t="s">
        <v>37</v>
      </c>
      <c r="H568" s="8" t="s">
        <v>152</v>
      </c>
      <c r="I568" s="8">
        <v>10499</v>
      </c>
      <c r="J568" s="8">
        <v>1</v>
      </c>
      <c r="K568" s="8">
        <v>0</v>
      </c>
    </row>
    <row r="569" spans="1:11">
      <c r="A569" s="7">
        <f>VLOOKUP(B:B,価格調査!B:AO,1,0)</f>
        <v>2255017129895</v>
      </c>
      <c r="B569" s="7">
        <v>2255017129895</v>
      </c>
      <c r="C569" s="7">
        <v>4968814930677</v>
      </c>
      <c r="D569" s="8" t="s">
        <v>1514</v>
      </c>
      <c r="E569" s="8" t="s">
        <v>24</v>
      </c>
      <c r="F569" s="8" t="s">
        <v>691</v>
      </c>
      <c r="G569" s="8" t="s">
        <v>32</v>
      </c>
      <c r="H569" s="8" t="s">
        <v>152</v>
      </c>
      <c r="I569" s="8">
        <v>10195</v>
      </c>
      <c r="J569" s="8">
        <v>0</v>
      </c>
      <c r="K569" s="8">
        <v>0</v>
      </c>
    </row>
    <row r="570" spans="1:11">
      <c r="A570" s="7">
        <f>VLOOKUP(B:B,価格調査!B:AO,1,0)</f>
        <v>2255517129890</v>
      </c>
      <c r="B570" s="7">
        <v>2255517129890</v>
      </c>
      <c r="C570" s="7">
        <v>4968814930653</v>
      </c>
      <c r="D570" s="8" t="s">
        <v>1515</v>
      </c>
      <c r="E570" s="8" t="s">
        <v>24</v>
      </c>
      <c r="F570" s="8" t="s">
        <v>692</v>
      </c>
      <c r="G570" s="8" t="s">
        <v>52</v>
      </c>
      <c r="H570" s="8" t="s">
        <v>152</v>
      </c>
      <c r="I570" s="8">
        <v>9892</v>
      </c>
      <c r="J570" s="8">
        <v>0</v>
      </c>
      <c r="K570" s="8">
        <v>0</v>
      </c>
    </row>
    <row r="571" spans="1:11">
      <c r="A571" s="7">
        <f>VLOOKUP(B:B,価格調査!B:AO,1,0)</f>
        <v>2254018129873</v>
      </c>
      <c r="B571" s="7">
        <v>2254018129873</v>
      </c>
      <c r="C571" s="7" t="s">
        <v>152</v>
      </c>
      <c r="D571" s="8" t="s">
        <v>152</v>
      </c>
      <c r="E571" s="8" t="s">
        <v>24</v>
      </c>
      <c r="F571" s="8" t="s">
        <v>688</v>
      </c>
      <c r="G571" s="8" t="s">
        <v>38</v>
      </c>
      <c r="H571" s="8" t="s">
        <v>152</v>
      </c>
      <c r="I571" s="8">
        <v>12809</v>
      </c>
      <c r="J571" s="8">
        <v>122</v>
      </c>
      <c r="K571" s="8">
        <v>70</v>
      </c>
    </row>
    <row r="572" spans="1:11">
      <c r="A572" s="7">
        <f>VLOOKUP(B:B,価格調査!B:AO,1,0)</f>
        <v>2254518129892</v>
      </c>
      <c r="B572" s="7">
        <v>2254518129892</v>
      </c>
      <c r="C572" s="7" t="s">
        <v>152</v>
      </c>
      <c r="D572" s="8" t="s">
        <v>152</v>
      </c>
      <c r="E572" s="8" t="s">
        <v>24</v>
      </c>
      <c r="F572" s="8" t="s">
        <v>690</v>
      </c>
      <c r="G572" s="8" t="s">
        <v>40</v>
      </c>
      <c r="H572" s="8" t="s">
        <v>152</v>
      </c>
      <c r="I572" s="8">
        <v>11198</v>
      </c>
      <c r="J572" s="8">
        <v>0</v>
      </c>
      <c r="K572" s="8">
        <v>0</v>
      </c>
    </row>
    <row r="573" spans="1:11">
      <c r="A573" s="7">
        <f>VLOOKUP(B:B,価格調査!B:AO,1,0)</f>
        <v>2255018129870</v>
      </c>
      <c r="B573" s="7">
        <v>2255018129870</v>
      </c>
      <c r="C573" s="7" t="s">
        <v>152</v>
      </c>
      <c r="D573" s="8" t="s">
        <v>152</v>
      </c>
      <c r="E573" s="8" t="s">
        <v>24</v>
      </c>
      <c r="F573" s="8" t="s">
        <v>971</v>
      </c>
      <c r="G573" s="8" t="s">
        <v>80</v>
      </c>
      <c r="H573" s="8" t="s">
        <v>152</v>
      </c>
      <c r="I573" s="8">
        <v>12307</v>
      </c>
      <c r="J573" s="8">
        <v>17</v>
      </c>
      <c r="K573" s="8">
        <v>0</v>
      </c>
    </row>
    <row r="574" spans="1:11">
      <c r="A574" s="7">
        <f>VLOOKUP(B:B,価格調査!B:AO,1,0)</f>
        <v>2354518129899</v>
      </c>
      <c r="B574" s="7">
        <v>2354518129899</v>
      </c>
      <c r="C574" s="7">
        <v>4968814932268</v>
      </c>
      <c r="D574" s="8" t="s">
        <v>1516</v>
      </c>
      <c r="E574" s="8" t="s">
        <v>24</v>
      </c>
      <c r="F574" s="8" t="s">
        <v>693</v>
      </c>
      <c r="G574" s="8" t="s">
        <v>69</v>
      </c>
      <c r="H574" s="8" t="s">
        <v>152</v>
      </c>
      <c r="I574" s="8">
        <v>11700</v>
      </c>
      <c r="J574" s="8">
        <v>0</v>
      </c>
      <c r="K574" s="8">
        <v>0</v>
      </c>
    </row>
    <row r="575" spans="1:11">
      <c r="A575" s="7">
        <f>VLOOKUP(B:B,価格調査!B:AO,1,0)</f>
        <v>2355018129877</v>
      </c>
      <c r="B575" s="7">
        <v>2355018129877</v>
      </c>
      <c r="C575" s="7">
        <v>4968814927738</v>
      </c>
      <c r="D575" s="8" t="s">
        <v>1517</v>
      </c>
      <c r="E575" s="8" t="s">
        <v>24</v>
      </c>
      <c r="F575" s="8" t="s">
        <v>694</v>
      </c>
      <c r="G575" s="8" t="s">
        <v>54</v>
      </c>
      <c r="H575" s="8" t="s">
        <v>152</v>
      </c>
      <c r="I575" s="8">
        <v>10895</v>
      </c>
      <c r="J575" s="8">
        <v>2</v>
      </c>
      <c r="K575" s="8">
        <v>0</v>
      </c>
    </row>
    <row r="576" spans="1:11">
      <c r="A576" s="7">
        <f>VLOOKUP(B:B,価格調査!B:AO,1,0)</f>
        <v>2454018129877</v>
      </c>
      <c r="B576" s="7">
        <v>2454018129877</v>
      </c>
      <c r="C576" s="7">
        <v>4968814932206</v>
      </c>
      <c r="D576" s="8" t="s">
        <v>1518</v>
      </c>
      <c r="E576" s="8" t="s">
        <v>24</v>
      </c>
      <c r="F576" s="8" t="s">
        <v>695</v>
      </c>
      <c r="G576" s="8" t="s">
        <v>83</v>
      </c>
      <c r="H576" s="8" t="s">
        <v>152</v>
      </c>
      <c r="I576" s="8">
        <v>13997</v>
      </c>
      <c r="J576" s="8">
        <v>73</v>
      </c>
      <c r="K576" s="8">
        <v>14</v>
      </c>
    </row>
    <row r="577" spans="1:11">
      <c r="A577" s="7">
        <f>VLOOKUP(B:B,価格調査!B:AO,1,0)</f>
        <v>2454518129896</v>
      </c>
      <c r="B577" s="7">
        <v>2454518129896</v>
      </c>
      <c r="C577" s="7" t="s">
        <v>152</v>
      </c>
      <c r="D577" s="8" t="s">
        <v>152</v>
      </c>
      <c r="E577" s="8" t="s">
        <v>24</v>
      </c>
      <c r="F577" s="8" t="s">
        <v>697</v>
      </c>
      <c r="G577" s="8" t="s">
        <v>33</v>
      </c>
      <c r="H577" s="8" t="s">
        <v>152</v>
      </c>
      <c r="I577" s="8">
        <v>11700</v>
      </c>
      <c r="J577" s="8">
        <v>4</v>
      </c>
      <c r="K577" s="8">
        <v>0</v>
      </c>
    </row>
    <row r="578" spans="1:11">
      <c r="A578" s="7">
        <f>VLOOKUP(B:B,価格調査!B:AO,1,0)</f>
        <v>2355519129895</v>
      </c>
      <c r="B578" s="7">
        <v>2355519129895</v>
      </c>
      <c r="C578" s="7" t="s">
        <v>152</v>
      </c>
      <c r="D578" s="8" t="s">
        <v>152</v>
      </c>
      <c r="E578" s="8" t="s">
        <v>24</v>
      </c>
      <c r="F578" s="8" t="s">
        <v>1155</v>
      </c>
      <c r="G578" s="8" t="s">
        <v>91</v>
      </c>
      <c r="H578" s="8" t="s">
        <v>152</v>
      </c>
      <c r="I578" s="8">
        <v>13310</v>
      </c>
      <c r="J578" s="8">
        <v>61</v>
      </c>
      <c r="K578" s="8">
        <v>0</v>
      </c>
    </row>
    <row r="579" spans="1:11">
      <c r="A579" s="7">
        <f>VLOOKUP(B:B,価格調査!B:AO,1,0)</f>
        <v>2454019129876</v>
      </c>
      <c r="B579" s="7">
        <v>2454019129876</v>
      </c>
      <c r="C579" s="7" t="s">
        <v>152</v>
      </c>
      <c r="D579" s="8" t="s">
        <v>152</v>
      </c>
      <c r="E579" s="8" t="s">
        <v>24</v>
      </c>
      <c r="F579" s="8" t="s">
        <v>696</v>
      </c>
      <c r="G579" s="8" t="s">
        <v>106</v>
      </c>
      <c r="H579" s="8" t="s">
        <v>152</v>
      </c>
      <c r="I579" s="8">
        <v>17072</v>
      </c>
      <c r="J579" s="8">
        <v>14</v>
      </c>
      <c r="K579" s="8">
        <v>36</v>
      </c>
    </row>
    <row r="580" spans="1:11">
      <c r="A580" s="7">
        <f>VLOOKUP(B:B,価格調査!B:AO,1,0)</f>
        <v>2753519129899</v>
      </c>
      <c r="B580" s="7">
        <v>2753519129899</v>
      </c>
      <c r="C580" s="7" t="s">
        <v>152</v>
      </c>
      <c r="D580" s="8" t="s">
        <v>152</v>
      </c>
      <c r="E580" s="8" t="s">
        <v>24</v>
      </c>
      <c r="F580" s="8" t="s">
        <v>1519</v>
      </c>
      <c r="G580" s="8" t="s">
        <v>122</v>
      </c>
      <c r="H580" s="8" t="s">
        <v>152</v>
      </c>
      <c r="I580" s="8">
        <v>18709</v>
      </c>
      <c r="J580" s="8">
        <v>8</v>
      </c>
      <c r="K580" s="8">
        <v>0</v>
      </c>
    </row>
    <row r="581" spans="1:11">
      <c r="A581" s="7">
        <f>VLOOKUP(B:B,価格調査!B:AO,1,0)</f>
        <v>2055516129866</v>
      </c>
      <c r="B581" s="7">
        <v>2055516129866</v>
      </c>
      <c r="C581" s="7">
        <v>4968814963095</v>
      </c>
      <c r="D581" s="8" t="s">
        <v>1520</v>
      </c>
      <c r="E581" s="8" t="s">
        <v>148</v>
      </c>
      <c r="F581" s="8" t="s">
        <v>682</v>
      </c>
      <c r="G581" s="8" t="s">
        <v>35</v>
      </c>
      <c r="H581" s="8" t="s">
        <v>152</v>
      </c>
      <c r="I581" s="8">
        <v>8994</v>
      </c>
      <c r="J581" s="8">
        <v>0</v>
      </c>
      <c r="K581" s="8">
        <v>0</v>
      </c>
    </row>
    <row r="582" spans="1:11">
      <c r="A582" s="7">
        <f>VLOOKUP(B:B,価格調査!B:AO,1,0)</f>
        <v>2154517129865</v>
      </c>
      <c r="B582" s="7">
        <v>2154517129865</v>
      </c>
      <c r="C582" s="7">
        <v>4968814963354</v>
      </c>
      <c r="D582" s="8" t="s">
        <v>1521</v>
      </c>
      <c r="E582" s="8" t="s">
        <v>148</v>
      </c>
      <c r="F582" s="8" t="s">
        <v>1330</v>
      </c>
      <c r="G582" s="8" t="s">
        <v>36</v>
      </c>
      <c r="H582" s="8" t="s">
        <v>152</v>
      </c>
      <c r="I582" s="8">
        <v>11417</v>
      </c>
      <c r="J582" s="8">
        <v>0</v>
      </c>
      <c r="K582" s="8">
        <v>0</v>
      </c>
    </row>
    <row r="583" spans="1:11">
      <c r="A583" s="7">
        <f>VLOOKUP(B:B,価格調査!B:AO,1,0)</f>
        <v>2154517129964</v>
      </c>
      <c r="B583" s="7">
        <v>2154517129964</v>
      </c>
      <c r="C583" s="7">
        <v>4968814963354</v>
      </c>
      <c r="D583" s="8" t="s">
        <v>1521</v>
      </c>
      <c r="E583" s="8" t="s">
        <v>1522</v>
      </c>
      <c r="F583" s="8" t="s">
        <v>1523</v>
      </c>
      <c r="G583" s="8" t="s">
        <v>36</v>
      </c>
      <c r="H583" s="8" t="s">
        <v>152</v>
      </c>
      <c r="I583" s="8">
        <v>11417</v>
      </c>
      <c r="J583" s="8">
        <v>124</v>
      </c>
      <c r="K583" s="8">
        <v>0</v>
      </c>
    </row>
    <row r="584" spans="1:11">
      <c r="A584" s="7">
        <f>VLOOKUP(B:B,価格調査!B:AO,1,0)</f>
        <v>2155017129867</v>
      </c>
      <c r="B584" s="7">
        <v>2155017129867</v>
      </c>
      <c r="C584" s="7">
        <v>4968814963439</v>
      </c>
      <c r="D584" s="8" t="s">
        <v>1524</v>
      </c>
      <c r="E584" s="8" t="s">
        <v>1522</v>
      </c>
      <c r="F584" s="8" t="s">
        <v>1525</v>
      </c>
      <c r="G584" s="8" t="s">
        <v>39</v>
      </c>
      <c r="H584" s="8" t="s">
        <v>152</v>
      </c>
      <c r="I584" s="8">
        <v>11082</v>
      </c>
      <c r="J584" s="8">
        <v>0</v>
      </c>
      <c r="K584" s="8">
        <v>0</v>
      </c>
    </row>
    <row r="585" spans="1:11">
      <c r="A585" s="7">
        <f>VLOOKUP(B:B,価格調査!B:AO,1,0)</f>
        <v>2155017129966</v>
      </c>
      <c r="B585" s="7">
        <v>2155017129966</v>
      </c>
      <c r="C585" s="7">
        <v>4968814963439</v>
      </c>
      <c r="D585" s="8" t="s">
        <v>1524</v>
      </c>
      <c r="E585" s="8" t="s">
        <v>1522</v>
      </c>
      <c r="F585" s="8" t="s">
        <v>1526</v>
      </c>
      <c r="G585" s="8" t="s">
        <v>39</v>
      </c>
      <c r="H585" s="8" t="s">
        <v>152</v>
      </c>
      <c r="I585" s="8">
        <v>11082</v>
      </c>
      <c r="J585" s="8">
        <v>80</v>
      </c>
      <c r="K585" s="8">
        <v>3</v>
      </c>
    </row>
    <row r="586" spans="1:11">
      <c r="A586" s="7">
        <f>VLOOKUP(B:B,価格調査!B:AO,1,0)</f>
        <v>2254517129862</v>
      </c>
      <c r="B586" s="7">
        <v>2254517129862</v>
      </c>
      <c r="C586" s="7">
        <v>4968814963323</v>
      </c>
      <c r="D586" s="8" t="s">
        <v>1527</v>
      </c>
      <c r="E586" s="8" t="s">
        <v>148</v>
      </c>
      <c r="F586" s="8" t="s">
        <v>1005</v>
      </c>
      <c r="G586" s="8" t="s">
        <v>37</v>
      </c>
      <c r="H586" s="8" t="s">
        <v>152</v>
      </c>
      <c r="I586" s="8">
        <v>10173</v>
      </c>
      <c r="J586" s="8">
        <v>0</v>
      </c>
      <c r="K586" s="8">
        <v>0</v>
      </c>
    </row>
    <row r="587" spans="1:11">
      <c r="A587" s="7">
        <f>VLOOKUP(B:B,価格調査!B:AO,1,0)</f>
        <v>2255017129864</v>
      </c>
      <c r="B587" s="7">
        <v>2255017129864</v>
      </c>
      <c r="C587" s="7">
        <v>4968814963071</v>
      </c>
      <c r="D587" s="8" t="s">
        <v>1528</v>
      </c>
      <c r="E587" s="8" t="s">
        <v>1522</v>
      </c>
      <c r="F587" s="8" t="s">
        <v>1022</v>
      </c>
      <c r="G587" s="8" t="s">
        <v>32</v>
      </c>
      <c r="H587" s="8" t="s">
        <v>152</v>
      </c>
      <c r="I587" s="8">
        <v>10519</v>
      </c>
      <c r="J587" s="8">
        <v>0</v>
      </c>
      <c r="K587" s="8">
        <v>0</v>
      </c>
    </row>
    <row r="588" spans="1:11">
      <c r="A588" s="7">
        <f>VLOOKUP(B:B,価格調査!B:AO,1,0)</f>
        <v>2255517129869</v>
      </c>
      <c r="B588" s="7">
        <v>2255517129869</v>
      </c>
      <c r="C588" s="7">
        <v>4968814963163</v>
      </c>
      <c r="D588" s="8" t="s">
        <v>1529</v>
      </c>
      <c r="E588" s="8" t="s">
        <v>148</v>
      </c>
      <c r="F588" s="8" t="s">
        <v>1023</v>
      </c>
      <c r="G588" s="8" t="s">
        <v>52</v>
      </c>
      <c r="H588" s="8" t="s">
        <v>152</v>
      </c>
      <c r="I588" s="8">
        <v>10490</v>
      </c>
      <c r="J588" s="8">
        <v>0</v>
      </c>
      <c r="K588" s="8">
        <v>0</v>
      </c>
    </row>
    <row r="589" spans="1:11">
      <c r="A589" s="7">
        <f>VLOOKUP(B:B,価格調査!B:AO,1,0)</f>
        <v>2254518129960</v>
      </c>
      <c r="B589" s="7">
        <v>2254518129960</v>
      </c>
      <c r="C589" s="7">
        <v>4968814963200</v>
      </c>
      <c r="D589" s="8" t="s">
        <v>1530</v>
      </c>
      <c r="E589" s="8" t="s">
        <v>1522</v>
      </c>
      <c r="F589" s="8" t="s">
        <v>1334</v>
      </c>
      <c r="G589" s="8" t="s">
        <v>40</v>
      </c>
      <c r="H589" s="8" t="s">
        <v>152</v>
      </c>
      <c r="I589" s="8">
        <v>12801</v>
      </c>
      <c r="J589" s="8">
        <v>91</v>
      </c>
      <c r="K589" s="8">
        <v>1</v>
      </c>
    </row>
    <row r="590" spans="1:11">
      <c r="A590" s="7">
        <f>VLOOKUP(B:B,価格調査!B:AO,1,0)</f>
        <v>2254518129861</v>
      </c>
      <c r="B590" s="7">
        <v>2254518129861</v>
      </c>
      <c r="C590" s="7">
        <v>4968814963200</v>
      </c>
      <c r="D590" s="8" t="s">
        <v>1530</v>
      </c>
      <c r="E590" s="8" t="s">
        <v>1522</v>
      </c>
      <c r="F590" s="8" t="s">
        <v>3878</v>
      </c>
      <c r="G590" s="8" t="s">
        <v>40</v>
      </c>
      <c r="H590" s="8" t="s">
        <v>152</v>
      </c>
      <c r="I590" s="8">
        <v>12801</v>
      </c>
      <c r="J590" s="8">
        <v>0</v>
      </c>
      <c r="K590" s="8">
        <v>0</v>
      </c>
    </row>
    <row r="591" spans="1:11">
      <c r="A591" s="7">
        <f>VLOOKUP(B:B,価格調査!B:AO,1,0)</f>
        <v>2354518129967</v>
      </c>
      <c r="B591" s="7">
        <v>2354518129967</v>
      </c>
      <c r="C591" s="7">
        <v>4968814963255</v>
      </c>
      <c r="D591" s="8" t="s">
        <v>1531</v>
      </c>
      <c r="E591" s="8" t="s">
        <v>148</v>
      </c>
      <c r="F591" s="8" t="s">
        <v>1532</v>
      </c>
      <c r="G591" s="8" t="s">
        <v>69</v>
      </c>
      <c r="H591" s="8" t="s">
        <v>152</v>
      </c>
      <c r="I591" s="8">
        <v>13017</v>
      </c>
      <c r="J591" s="8">
        <v>86</v>
      </c>
      <c r="K591" s="8">
        <v>2</v>
      </c>
    </row>
    <row r="592" spans="1:11">
      <c r="A592" s="7">
        <f>VLOOKUP(B:B,価格調査!B:AO,1,0)</f>
        <v>2354518129868</v>
      </c>
      <c r="B592" s="7">
        <v>2354518129868</v>
      </c>
      <c r="C592" s="7">
        <v>4968814963255</v>
      </c>
      <c r="D592" s="8" t="s">
        <v>1531</v>
      </c>
      <c r="E592" s="8" t="s">
        <v>148</v>
      </c>
      <c r="F592" s="8" t="s">
        <v>3879</v>
      </c>
      <c r="G592" s="8" t="s">
        <v>69</v>
      </c>
      <c r="H592" s="8" t="s">
        <v>152</v>
      </c>
      <c r="I592" s="8">
        <v>13017</v>
      </c>
      <c r="J592" s="8">
        <v>0</v>
      </c>
      <c r="K592" s="8">
        <v>0</v>
      </c>
    </row>
    <row r="593" spans="1:11">
      <c r="A593" s="7">
        <f>VLOOKUP(B:B,価格調査!B:AO,1,0)</f>
        <v>2454018129860</v>
      </c>
      <c r="B593" s="7">
        <v>2454018129860</v>
      </c>
      <c r="C593" s="7">
        <v>4968814963590</v>
      </c>
      <c r="D593" s="8" t="s">
        <v>1533</v>
      </c>
      <c r="E593" s="8" t="s">
        <v>148</v>
      </c>
      <c r="F593" s="8" t="s">
        <v>1171</v>
      </c>
      <c r="G593" s="8" t="s">
        <v>83</v>
      </c>
      <c r="H593" s="8" t="s">
        <v>152</v>
      </c>
      <c r="I593" s="8">
        <v>12507</v>
      </c>
      <c r="J593" s="8">
        <v>0</v>
      </c>
      <c r="K593" s="8">
        <v>3</v>
      </c>
    </row>
    <row r="594" spans="1:11">
      <c r="A594" s="7">
        <f>VLOOKUP(B:B,価格調査!B:AO,1,0)</f>
        <v>2454518129865</v>
      </c>
      <c r="B594" s="7">
        <v>2454518129865</v>
      </c>
      <c r="C594" s="7">
        <v>4968814963101</v>
      </c>
      <c r="D594" s="8" t="s">
        <v>1534</v>
      </c>
      <c r="E594" s="8" t="s">
        <v>148</v>
      </c>
      <c r="F594" s="8" t="s">
        <v>1035</v>
      </c>
      <c r="G594" s="8" t="s">
        <v>33</v>
      </c>
      <c r="H594" s="8" t="s">
        <v>152</v>
      </c>
      <c r="I594" s="8">
        <v>12096</v>
      </c>
      <c r="J594" s="8">
        <v>0</v>
      </c>
      <c r="K594" s="8">
        <v>0</v>
      </c>
    </row>
    <row r="595" spans="1:11">
      <c r="A595" s="7">
        <f>VLOOKUP(B:B,価格調査!B:AO,1,0)</f>
        <v>2454019129869</v>
      </c>
      <c r="B595" s="7">
        <v>2454019129869</v>
      </c>
      <c r="C595" s="7">
        <v>4968814963286</v>
      </c>
      <c r="D595" s="8" t="s">
        <v>1535</v>
      </c>
      <c r="E595" s="8" t="s">
        <v>148</v>
      </c>
      <c r="F595" s="8" t="s">
        <v>1172</v>
      </c>
      <c r="G595" s="8" t="s">
        <v>106</v>
      </c>
      <c r="H595" s="8" t="s">
        <v>152</v>
      </c>
      <c r="I595" s="8">
        <v>13636</v>
      </c>
      <c r="J595" s="8">
        <v>0</v>
      </c>
      <c r="K595" s="8">
        <v>0</v>
      </c>
    </row>
    <row r="596" spans="1:11">
      <c r="A596" s="7">
        <f>VLOOKUP(B:B,価格調査!B:AO,1,0)</f>
        <v>2256017129854</v>
      </c>
      <c r="B596" s="7">
        <v>2256017129854</v>
      </c>
      <c r="C596" s="7">
        <v>4968814990121</v>
      </c>
      <c r="D596" s="8" t="s">
        <v>1536</v>
      </c>
      <c r="E596" s="8" t="s">
        <v>149</v>
      </c>
      <c r="F596" s="8" t="s">
        <v>1537</v>
      </c>
      <c r="G596" s="8" t="s">
        <v>68</v>
      </c>
      <c r="H596" s="8" t="s">
        <v>152</v>
      </c>
      <c r="I596" s="8">
        <v>11983</v>
      </c>
      <c r="J596" s="8">
        <v>0</v>
      </c>
      <c r="K596" s="8">
        <v>0</v>
      </c>
    </row>
    <row r="597" spans="1:11">
      <c r="A597" s="7">
        <f>VLOOKUP(B:B,価格調査!B:AO,1,0)</f>
        <v>2256017129946</v>
      </c>
      <c r="B597" s="7">
        <v>2256017129946</v>
      </c>
      <c r="C597" s="7">
        <v>4968814990121</v>
      </c>
      <c r="D597" s="8" t="s">
        <v>1536</v>
      </c>
      <c r="E597" s="8" t="s">
        <v>1538</v>
      </c>
      <c r="F597" s="8" t="s">
        <v>1539</v>
      </c>
      <c r="G597" s="8" t="s">
        <v>68</v>
      </c>
      <c r="H597" s="8" t="s">
        <v>152</v>
      </c>
      <c r="I597" s="8">
        <v>11983</v>
      </c>
      <c r="J597" s="8">
        <v>68</v>
      </c>
      <c r="K597" s="8">
        <v>0</v>
      </c>
    </row>
    <row r="598" spans="1:11">
      <c r="A598" s="7">
        <f>VLOOKUP(B:B,価格調査!B:AO,1,0)</f>
        <v>2256517129859</v>
      </c>
      <c r="B598" s="7">
        <v>2256517129859</v>
      </c>
      <c r="C598" s="7">
        <v>4968814989941</v>
      </c>
      <c r="D598" s="8" t="s">
        <v>1540</v>
      </c>
      <c r="E598" s="8" t="s">
        <v>149</v>
      </c>
      <c r="F598" s="8" t="s">
        <v>1153</v>
      </c>
      <c r="G598" s="8" t="s">
        <v>74</v>
      </c>
      <c r="H598" s="8" t="s">
        <v>152</v>
      </c>
      <c r="I598" s="8">
        <v>9092</v>
      </c>
      <c r="J598" s="8">
        <v>0</v>
      </c>
      <c r="K598" s="8">
        <v>0</v>
      </c>
    </row>
    <row r="599" spans="1:11">
      <c r="A599" s="7">
        <f>VLOOKUP(B:B,価格調査!B:AO,1,0)</f>
        <v>2355517129941</v>
      </c>
      <c r="B599" s="7">
        <v>2355517129941</v>
      </c>
      <c r="C599" s="7">
        <v>4968814990145</v>
      </c>
      <c r="D599" s="8" t="s">
        <v>1541</v>
      </c>
      <c r="E599" s="8" t="s">
        <v>149</v>
      </c>
      <c r="F599" s="8" t="s">
        <v>1219</v>
      </c>
      <c r="G599" s="8" t="s">
        <v>55</v>
      </c>
      <c r="H599" s="8" t="s">
        <v>152</v>
      </c>
      <c r="I599" s="8">
        <v>9649</v>
      </c>
      <c r="J599" s="8">
        <v>0</v>
      </c>
      <c r="K599" s="8">
        <v>0</v>
      </c>
    </row>
    <row r="600" spans="1:11">
      <c r="A600" s="7">
        <f>VLOOKUP(B:B,価格調査!B:AO,1,0)</f>
        <v>2356517129856</v>
      </c>
      <c r="B600" s="7">
        <v>2356517129856</v>
      </c>
      <c r="C600" s="7">
        <v>4968814990107</v>
      </c>
      <c r="D600" s="8" t="s">
        <v>1542</v>
      </c>
      <c r="E600" s="8" t="s">
        <v>3880</v>
      </c>
      <c r="F600" s="8" t="s">
        <v>684</v>
      </c>
      <c r="G600" s="8" t="s">
        <v>123</v>
      </c>
      <c r="H600" s="8" t="s">
        <v>152</v>
      </c>
      <c r="I600" s="8">
        <v>9408</v>
      </c>
      <c r="J600" s="8">
        <v>0</v>
      </c>
      <c r="K600" s="8">
        <v>2</v>
      </c>
    </row>
    <row r="601" spans="1:11">
      <c r="A601" s="7">
        <f>VLOOKUP(B:B,価格調査!B:AO,1,0)</f>
        <v>2255018129856</v>
      </c>
      <c r="B601" s="7">
        <v>2255018129856</v>
      </c>
      <c r="C601" s="7">
        <v>4968814989958</v>
      </c>
      <c r="D601" s="8" t="s">
        <v>1543</v>
      </c>
      <c r="E601" s="8" t="s">
        <v>149</v>
      </c>
      <c r="F601" s="8" t="s">
        <v>1156</v>
      </c>
      <c r="G601" s="8" t="s">
        <v>80</v>
      </c>
      <c r="H601" s="8" t="s">
        <v>152</v>
      </c>
      <c r="I601" s="8">
        <v>11259</v>
      </c>
      <c r="J601" s="8">
        <v>0</v>
      </c>
      <c r="K601" s="8">
        <v>0</v>
      </c>
    </row>
    <row r="602" spans="1:11">
      <c r="A602" s="7">
        <f>VLOOKUP(B:B,価格調査!B:AO,1,0)</f>
        <v>2255518129943</v>
      </c>
      <c r="B602" s="7">
        <v>2255518129943</v>
      </c>
      <c r="C602" s="7">
        <v>4968814990169</v>
      </c>
      <c r="D602" s="8" t="s">
        <v>1544</v>
      </c>
      <c r="E602" s="8" t="s">
        <v>149</v>
      </c>
      <c r="F602" s="8" t="s">
        <v>1545</v>
      </c>
      <c r="G602" s="8" t="s">
        <v>71</v>
      </c>
      <c r="H602" s="8" t="s">
        <v>152</v>
      </c>
      <c r="I602" s="8">
        <v>12417</v>
      </c>
      <c r="J602" s="8">
        <v>330</v>
      </c>
      <c r="K602" s="8">
        <v>1</v>
      </c>
    </row>
    <row r="603" spans="1:11">
      <c r="A603" s="7">
        <f>VLOOKUP(B:B,価格調査!B:AO,1,0)</f>
        <v>2255518129950</v>
      </c>
      <c r="B603" s="7">
        <v>2255518129950</v>
      </c>
      <c r="C603" s="7">
        <v>4968814990169</v>
      </c>
      <c r="D603" s="8" t="s">
        <v>1544</v>
      </c>
      <c r="E603" s="8" t="s">
        <v>1546</v>
      </c>
      <c r="F603" s="8" t="s">
        <v>1547</v>
      </c>
      <c r="G603" s="8" t="s">
        <v>71</v>
      </c>
      <c r="H603" s="8" t="s">
        <v>152</v>
      </c>
      <c r="I603" s="8">
        <v>12417</v>
      </c>
      <c r="J603" s="8">
        <v>0</v>
      </c>
      <c r="K603" s="8">
        <v>0</v>
      </c>
    </row>
    <row r="604" spans="1:11">
      <c r="A604" s="7">
        <f>VLOOKUP(B:B,価格調査!B:AO,1,0)</f>
        <v>2256018129853</v>
      </c>
      <c r="B604" s="7">
        <v>2256018129853</v>
      </c>
      <c r="C604" s="7">
        <v>4968814990138</v>
      </c>
      <c r="D604" s="8" t="s">
        <v>1548</v>
      </c>
      <c r="E604" s="8" t="s">
        <v>149</v>
      </c>
      <c r="F604" s="8" t="s">
        <v>1549</v>
      </c>
      <c r="G604" s="8" t="s">
        <v>84</v>
      </c>
      <c r="H604" s="8" t="s">
        <v>152</v>
      </c>
      <c r="I604" s="8">
        <v>13111</v>
      </c>
      <c r="J604" s="8">
        <v>0</v>
      </c>
      <c r="K604" s="8">
        <v>0</v>
      </c>
    </row>
    <row r="605" spans="1:11">
      <c r="A605" s="7">
        <f>VLOOKUP(B:B,価格調査!B:AO,1,0)</f>
        <v>2256018129952</v>
      </c>
      <c r="B605" s="7">
        <v>2256018129952</v>
      </c>
      <c r="C605" s="7">
        <v>4968814990138</v>
      </c>
      <c r="D605" s="8" t="s">
        <v>1548</v>
      </c>
      <c r="E605" s="8" t="s">
        <v>1546</v>
      </c>
      <c r="F605" s="8" t="s">
        <v>1550</v>
      </c>
      <c r="G605" s="8" t="s">
        <v>84</v>
      </c>
      <c r="H605" s="8" t="s">
        <v>152</v>
      </c>
      <c r="I605" s="8">
        <v>12146</v>
      </c>
      <c r="J605" s="8">
        <v>1</v>
      </c>
      <c r="K605" s="8">
        <v>0</v>
      </c>
    </row>
    <row r="606" spans="1:11">
      <c r="A606" s="7">
        <f>VLOOKUP(B:B,価格調査!B:AO,1,0)</f>
        <v>2355518129858</v>
      </c>
      <c r="B606" s="7">
        <v>2355518129858</v>
      </c>
      <c r="C606" s="7">
        <v>4968814989965</v>
      </c>
      <c r="D606" s="8" t="s">
        <v>1551</v>
      </c>
      <c r="E606" s="8" t="s">
        <v>149</v>
      </c>
      <c r="F606" s="8" t="s">
        <v>1552</v>
      </c>
      <c r="G606" s="8" t="s">
        <v>72</v>
      </c>
      <c r="H606" s="8" t="s">
        <v>152</v>
      </c>
      <c r="I606" s="8">
        <v>12645</v>
      </c>
      <c r="J606" s="8">
        <v>0</v>
      </c>
      <c r="K606" s="8">
        <v>0</v>
      </c>
    </row>
    <row r="607" spans="1:11">
      <c r="A607" s="7">
        <f>VLOOKUP(B:B,価格調査!B:AO,1,0)</f>
        <v>2355518129940</v>
      </c>
      <c r="B607" s="7">
        <v>2355518129940</v>
      </c>
      <c r="C607" s="7">
        <v>4968814989965</v>
      </c>
      <c r="D607" s="8" t="s">
        <v>1551</v>
      </c>
      <c r="E607" s="8" t="s">
        <v>149</v>
      </c>
      <c r="F607" s="8" t="s">
        <v>1553</v>
      </c>
      <c r="G607" s="8" t="s">
        <v>72</v>
      </c>
      <c r="H607" s="8" t="s">
        <v>152</v>
      </c>
      <c r="I607" s="8">
        <v>12645</v>
      </c>
      <c r="J607" s="8">
        <v>130</v>
      </c>
      <c r="K607" s="8">
        <v>2</v>
      </c>
    </row>
    <row r="608" spans="1:11">
      <c r="A608" s="7">
        <f>VLOOKUP(B:B,価格調査!B:AO,1,0)</f>
        <v>2355518129957</v>
      </c>
      <c r="B608" s="7">
        <v>2355518129957</v>
      </c>
      <c r="C608" s="7">
        <v>4968814989965</v>
      </c>
      <c r="D608" s="8" t="s">
        <v>1551</v>
      </c>
      <c r="E608" s="8" t="s">
        <v>1546</v>
      </c>
      <c r="F608" s="8" t="s">
        <v>1552</v>
      </c>
      <c r="G608" s="8" t="s">
        <v>72</v>
      </c>
      <c r="H608" s="8" t="s">
        <v>152</v>
      </c>
      <c r="I608" s="8">
        <v>12645</v>
      </c>
      <c r="J608" s="8">
        <v>0</v>
      </c>
      <c r="K608" s="8">
        <v>0</v>
      </c>
    </row>
    <row r="609" spans="1:11">
      <c r="A609" s="7">
        <f>VLOOKUP(B:B,価格調査!B:AO,1,0)</f>
        <v>2356018129850</v>
      </c>
      <c r="B609" s="7">
        <v>2356018129850</v>
      </c>
      <c r="C609" s="7">
        <v>4968814990084</v>
      </c>
      <c r="D609" s="8" t="s">
        <v>1554</v>
      </c>
      <c r="E609" s="8" t="s">
        <v>149</v>
      </c>
      <c r="F609" s="8" t="s">
        <v>1555</v>
      </c>
      <c r="G609" s="8" t="s">
        <v>76</v>
      </c>
      <c r="H609" s="8" t="s">
        <v>152</v>
      </c>
      <c r="I609" s="8">
        <v>12249</v>
      </c>
      <c r="J609" s="8">
        <v>0</v>
      </c>
      <c r="K609" s="8">
        <v>1</v>
      </c>
    </row>
    <row r="610" spans="1:11">
      <c r="A610" s="7">
        <f>VLOOKUP(B:B,価格調査!B:AO,1,0)</f>
        <v>2356018129959</v>
      </c>
      <c r="B610" s="7">
        <v>2356018129959</v>
      </c>
      <c r="C610" s="7">
        <v>4968814990084</v>
      </c>
      <c r="D610" s="8" t="s">
        <v>1554</v>
      </c>
      <c r="E610" s="8" t="s">
        <v>1546</v>
      </c>
      <c r="F610" s="8" t="s">
        <v>1555</v>
      </c>
      <c r="G610" s="8" t="s">
        <v>76</v>
      </c>
      <c r="H610" s="8" t="s">
        <v>152</v>
      </c>
      <c r="I610" s="8">
        <v>11543</v>
      </c>
      <c r="J610" s="8">
        <v>0</v>
      </c>
      <c r="K610" s="8">
        <v>0</v>
      </c>
    </row>
    <row r="611" spans="1:11">
      <c r="A611" s="7">
        <f>VLOOKUP(B:B,価格調査!B:AO,1,0)</f>
        <v>2356018129942</v>
      </c>
      <c r="B611" s="7">
        <v>2356018129942</v>
      </c>
      <c r="C611" s="7">
        <v>4968814990084</v>
      </c>
      <c r="D611" s="8" t="s">
        <v>1554</v>
      </c>
      <c r="E611" s="8" t="s">
        <v>1538</v>
      </c>
      <c r="F611" s="8" t="s">
        <v>1556</v>
      </c>
      <c r="G611" s="8" t="s">
        <v>76</v>
      </c>
      <c r="H611" s="8" t="s">
        <v>152</v>
      </c>
      <c r="I611" s="8">
        <v>12249</v>
      </c>
      <c r="J611" s="8">
        <v>71</v>
      </c>
      <c r="K611" s="8">
        <v>1</v>
      </c>
    </row>
    <row r="612" spans="1:11">
      <c r="A612" s="7">
        <f>VLOOKUP(B:B,価格調査!B:AO,1,0)</f>
        <v>2255519129850</v>
      </c>
      <c r="B612" s="7">
        <v>2255519129850</v>
      </c>
      <c r="C612" s="7">
        <v>4968814990183</v>
      </c>
      <c r="D612" s="8" t="s">
        <v>1557</v>
      </c>
      <c r="E612" s="8" t="s">
        <v>149</v>
      </c>
      <c r="F612" s="8" t="s">
        <v>1558</v>
      </c>
      <c r="G612" s="8" t="s">
        <v>78</v>
      </c>
      <c r="H612" s="8" t="s">
        <v>152</v>
      </c>
      <c r="I612" s="8">
        <v>14190</v>
      </c>
      <c r="J612" s="8">
        <v>0</v>
      </c>
      <c r="K612" s="8">
        <v>0</v>
      </c>
    </row>
    <row r="613" spans="1:11">
      <c r="A613" s="7">
        <f>VLOOKUP(B:B,価格調査!B:AO,1,0)</f>
        <v>2255519129959</v>
      </c>
      <c r="B613" s="7">
        <v>2255519129959</v>
      </c>
      <c r="C613" s="7">
        <v>4968814990183</v>
      </c>
      <c r="D613" s="8" t="s">
        <v>1557</v>
      </c>
      <c r="E613" s="8" t="s">
        <v>1546</v>
      </c>
      <c r="F613" s="8" t="s">
        <v>1559</v>
      </c>
      <c r="G613" s="8" t="s">
        <v>78</v>
      </c>
      <c r="H613" s="8" t="s">
        <v>152</v>
      </c>
      <c r="I613" s="8">
        <v>13218</v>
      </c>
      <c r="J613" s="8">
        <v>0</v>
      </c>
      <c r="K613" s="8">
        <v>0</v>
      </c>
    </row>
    <row r="614" spans="1:11">
      <c r="A614" s="7">
        <f>VLOOKUP(B:B,価格調査!B:AO,1,0)</f>
        <v>2355519129857</v>
      </c>
      <c r="B614" s="7">
        <v>2355519129857</v>
      </c>
      <c r="C614" s="7">
        <v>4968814990091</v>
      </c>
      <c r="D614" s="8" t="s">
        <v>1560</v>
      </c>
      <c r="E614" s="8" t="s">
        <v>1546</v>
      </c>
      <c r="F614" s="8" t="s">
        <v>1561</v>
      </c>
      <c r="G614" s="8" t="s">
        <v>91</v>
      </c>
      <c r="H614" s="8" t="s">
        <v>152</v>
      </c>
      <c r="I614" s="8">
        <v>12490</v>
      </c>
      <c r="J614" s="8">
        <v>76</v>
      </c>
      <c r="K614" s="8">
        <v>0</v>
      </c>
    </row>
    <row r="615" spans="1:11">
      <c r="A615" s="7">
        <f>VLOOKUP(B:B,価格調査!B:AO,1,0)</f>
        <v>2355519129956</v>
      </c>
      <c r="B615" s="7">
        <v>2355519129956</v>
      </c>
      <c r="C615" s="7">
        <v>4968814990091</v>
      </c>
      <c r="D615" s="8" t="s">
        <v>1560</v>
      </c>
      <c r="E615" s="8" t="s">
        <v>1538</v>
      </c>
      <c r="F615" s="8" t="s">
        <v>1562</v>
      </c>
      <c r="G615" s="8" t="s">
        <v>91</v>
      </c>
      <c r="H615" s="8" t="s">
        <v>152</v>
      </c>
      <c r="I615" s="8">
        <v>13463</v>
      </c>
      <c r="J615" s="8">
        <v>22</v>
      </c>
      <c r="K615" s="8">
        <v>0</v>
      </c>
    </row>
    <row r="616" spans="1:11">
      <c r="A616" s="7">
        <f>VLOOKUP(B:B,価格調査!B:AO,1,0)</f>
        <v>1956515129905</v>
      </c>
      <c r="B616" s="7">
        <v>1956515129905</v>
      </c>
      <c r="C616" s="7">
        <v>4968814937409</v>
      </c>
      <c r="D616" s="8" t="s">
        <v>1563</v>
      </c>
      <c r="E616" s="8" t="s">
        <v>25</v>
      </c>
      <c r="F616" s="8" t="s">
        <v>1008</v>
      </c>
      <c r="G616" s="8" t="s">
        <v>43</v>
      </c>
      <c r="H616" s="8" t="s">
        <v>152</v>
      </c>
      <c r="I616" s="8">
        <v>6901</v>
      </c>
      <c r="J616" s="8">
        <v>0</v>
      </c>
      <c r="K616" s="8">
        <v>0</v>
      </c>
    </row>
    <row r="617" spans="1:11">
      <c r="A617" s="7">
        <f>VLOOKUP(B:B,価格調査!B:AO,1,0)</f>
        <v>2055516129903</v>
      </c>
      <c r="B617" s="7">
        <v>2055516129903</v>
      </c>
      <c r="C617" s="7">
        <v>4968814937393</v>
      </c>
      <c r="D617" s="8" t="s">
        <v>1564</v>
      </c>
      <c r="E617" s="8" t="s">
        <v>25</v>
      </c>
      <c r="F617" s="8" t="s">
        <v>901</v>
      </c>
      <c r="G617" s="8" t="s">
        <v>35</v>
      </c>
      <c r="H617" s="8" t="s">
        <v>152</v>
      </c>
      <c r="I617" s="8">
        <v>7775</v>
      </c>
      <c r="J617" s="8">
        <v>0</v>
      </c>
      <c r="K617" s="8">
        <v>0</v>
      </c>
    </row>
    <row r="618" spans="1:11">
      <c r="A618" s="7">
        <f>VLOOKUP(B:B,価格調査!B:AO,1,0)</f>
        <v>2056016129905</v>
      </c>
      <c r="B618" s="7">
        <v>2056016129905</v>
      </c>
      <c r="C618" s="7">
        <v>4968814937430</v>
      </c>
      <c r="D618" s="8" t="s">
        <v>1565</v>
      </c>
      <c r="E618" s="8" t="s">
        <v>25</v>
      </c>
      <c r="F618" s="8" t="s">
        <v>1222</v>
      </c>
      <c r="G618" s="8" t="s">
        <v>47</v>
      </c>
      <c r="H618" s="8" t="s">
        <v>152</v>
      </c>
      <c r="I618" s="8">
        <v>8756</v>
      </c>
      <c r="J618" s="8">
        <v>4</v>
      </c>
      <c r="K618" s="8">
        <v>1</v>
      </c>
    </row>
    <row r="619" spans="1:11">
      <c r="A619" s="7">
        <f>VLOOKUP(B:B,価格調査!B:AO,1,0)</f>
        <v>2155017129904</v>
      </c>
      <c r="B619" s="7">
        <v>2155017129904</v>
      </c>
      <c r="C619" s="7">
        <v>4968814959128</v>
      </c>
      <c r="D619" s="8" t="s">
        <v>1566</v>
      </c>
      <c r="E619" s="8" t="s">
        <v>25</v>
      </c>
      <c r="F619" s="8" t="s">
        <v>814</v>
      </c>
      <c r="G619" s="8" t="s">
        <v>39</v>
      </c>
      <c r="H619" s="8" t="s">
        <v>152</v>
      </c>
      <c r="I619" s="8">
        <v>8649</v>
      </c>
      <c r="J619" s="8">
        <v>0</v>
      </c>
      <c r="K619" s="8">
        <v>1</v>
      </c>
    </row>
    <row r="620" spans="1:11">
      <c r="A620" s="7">
        <f>VLOOKUP(B:B,価格調査!B:AO,1,0)</f>
        <v>2155517129909</v>
      </c>
      <c r="B620" s="7">
        <v>2155517129909</v>
      </c>
      <c r="C620" s="7">
        <v>4968814959104</v>
      </c>
      <c r="D620" s="8" t="s">
        <v>1567</v>
      </c>
      <c r="E620" s="8" t="s">
        <v>25</v>
      </c>
      <c r="F620" s="8" t="s">
        <v>917</v>
      </c>
      <c r="G620" s="8" t="s">
        <v>66</v>
      </c>
      <c r="H620" s="8" t="s">
        <v>152</v>
      </c>
      <c r="I620" s="8">
        <v>10195</v>
      </c>
      <c r="J620" s="8">
        <v>12</v>
      </c>
      <c r="K620" s="8">
        <v>0</v>
      </c>
    </row>
    <row r="621" spans="1:11">
      <c r="A621" s="7">
        <f>VLOOKUP(B:B,価格調査!B:AO,1,0)</f>
        <v>2254517129909</v>
      </c>
      <c r="B621" s="7">
        <v>2254517129909</v>
      </c>
      <c r="C621" s="7">
        <v>4968814937454</v>
      </c>
      <c r="D621" s="8" t="s">
        <v>1568</v>
      </c>
      <c r="E621" s="8" t="s">
        <v>25</v>
      </c>
      <c r="F621" s="8" t="s">
        <v>1221</v>
      </c>
      <c r="G621" s="8" t="s">
        <v>37</v>
      </c>
      <c r="H621" s="8" t="s">
        <v>152</v>
      </c>
      <c r="I621" s="8">
        <v>9905</v>
      </c>
      <c r="J621" s="8">
        <v>21</v>
      </c>
      <c r="K621" s="8">
        <v>10</v>
      </c>
    </row>
    <row r="622" spans="1:11">
      <c r="A622" s="7">
        <f>VLOOKUP(B:B,価格調査!B:AO,1,0)</f>
        <v>2255017129901</v>
      </c>
      <c r="B622" s="7">
        <v>2255017129901</v>
      </c>
      <c r="C622" s="7">
        <v>4968814937478</v>
      </c>
      <c r="D622" s="8" t="s">
        <v>1569</v>
      </c>
      <c r="E622" s="8" t="s">
        <v>25</v>
      </c>
      <c r="F622" s="8" t="s">
        <v>1006</v>
      </c>
      <c r="G622" s="8" t="s">
        <v>32</v>
      </c>
      <c r="H622" s="8" t="s">
        <v>152</v>
      </c>
      <c r="I622" s="8">
        <v>10340</v>
      </c>
      <c r="J622" s="8">
        <v>4</v>
      </c>
      <c r="K622" s="8">
        <v>0</v>
      </c>
    </row>
    <row r="623" spans="1:11">
      <c r="A623" s="7">
        <f>VLOOKUP(B:B,価格調査!B:AO,1,0)</f>
        <v>2256017129908</v>
      </c>
      <c r="B623" s="7">
        <v>2256017129908</v>
      </c>
      <c r="C623" s="7">
        <v>4968814959081</v>
      </c>
      <c r="D623" s="8" t="s">
        <v>1570</v>
      </c>
      <c r="E623" s="8" t="s">
        <v>25</v>
      </c>
      <c r="F623" s="8" t="s">
        <v>1007</v>
      </c>
      <c r="G623" s="8" t="s">
        <v>68</v>
      </c>
      <c r="H623" s="8" t="s">
        <v>152</v>
      </c>
      <c r="I623" s="8">
        <v>10270</v>
      </c>
      <c r="J623" s="8">
        <v>0</v>
      </c>
      <c r="K623" s="8">
        <v>0</v>
      </c>
    </row>
    <row r="624" spans="1:11">
      <c r="A624" s="7">
        <f>VLOOKUP(B:B,価格調査!B:AO,1,0)</f>
        <v>2255518129905</v>
      </c>
      <c r="B624" s="7">
        <v>2255518129905</v>
      </c>
      <c r="C624" s="7">
        <v>4968814959098</v>
      </c>
      <c r="D624" s="8" t="s">
        <v>1571</v>
      </c>
      <c r="E624" s="8" t="s">
        <v>25</v>
      </c>
      <c r="F624" s="8" t="s">
        <v>939</v>
      </c>
      <c r="G624" s="8" t="s">
        <v>71</v>
      </c>
      <c r="H624" s="8" t="s">
        <v>152</v>
      </c>
      <c r="I624" s="8">
        <v>10523</v>
      </c>
      <c r="J624" s="8">
        <v>0</v>
      </c>
      <c r="K624" s="8">
        <v>0</v>
      </c>
    </row>
    <row r="625" spans="1:11">
      <c r="A625" s="7">
        <f>VLOOKUP(B:B,価格調査!B:AO,1,0)</f>
        <v>2256018129907</v>
      </c>
      <c r="B625" s="7">
        <v>2256018129907</v>
      </c>
      <c r="C625" s="7">
        <v>4968814958992</v>
      </c>
      <c r="D625" s="8" t="s">
        <v>1572</v>
      </c>
      <c r="E625" s="8" t="s">
        <v>25</v>
      </c>
      <c r="F625" s="8" t="s">
        <v>1218</v>
      </c>
      <c r="G625" s="8" t="s">
        <v>84</v>
      </c>
      <c r="H625" s="8" t="s">
        <v>152</v>
      </c>
      <c r="I625" s="8">
        <v>12492</v>
      </c>
      <c r="J625" s="8">
        <v>0</v>
      </c>
      <c r="K625" s="8">
        <v>0</v>
      </c>
    </row>
    <row r="626" spans="1:11">
      <c r="A626" s="7">
        <f>VLOOKUP(B:B,価格調査!B:AO,1,0)</f>
        <v>2355518129902</v>
      </c>
      <c r="B626" s="7">
        <v>2355518129902</v>
      </c>
      <c r="C626" s="7">
        <v>4968814984526</v>
      </c>
      <c r="D626" s="8" t="s">
        <v>1573</v>
      </c>
      <c r="E626" s="8" t="s">
        <v>25</v>
      </c>
      <c r="F626" s="8" t="s">
        <v>1158</v>
      </c>
      <c r="G626" s="8" t="s">
        <v>72</v>
      </c>
      <c r="H626" s="8" t="s">
        <v>152</v>
      </c>
      <c r="I626" s="8">
        <v>12773</v>
      </c>
      <c r="J626" s="8">
        <v>0</v>
      </c>
      <c r="K626" s="8">
        <v>0</v>
      </c>
    </row>
    <row r="627" spans="1:11">
      <c r="A627" s="7">
        <f>VLOOKUP(B:B,価格調査!B:AO,1,0)</f>
        <v>2255519129904</v>
      </c>
      <c r="B627" s="7">
        <v>2255519129904</v>
      </c>
      <c r="C627" s="7">
        <v>4968814958985</v>
      </c>
      <c r="D627" s="8" t="s">
        <v>1574</v>
      </c>
      <c r="E627" s="8" t="s">
        <v>25</v>
      </c>
      <c r="F627" s="8" t="s">
        <v>975</v>
      </c>
      <c r="G627" s="8" t="s">
        <v>78</v>
      </c>
      <c r="H627" s="8" t="s">
        <v>152</v>
      </c>
      <c r="I627" s="8">
        <v>13060</v>
      </c>
      <c r="J627" s="8">
        <v>0</v>
      </c>
      <c r="K627" s="8">
        <v>0</v>
      </c>
    </row>
    <row r="628" spans="1:11">
      <c r="A628" s="7">
        <f>VLOOKUP(B:B,価格調査!B:AO,1,0)</f>
        <v>2555518129876</v>
      </c>
      <c r="B628" s="7">
        <v>2555518129876</v>
      </c>
      <c r="C628" s="7">
        <v>4968814962111</v>
      </c>
      <c r="D628" s="8" t="s">
        <v>1575</v>
      </c>
      <c r="E628" s="8" t="s">
        <v>1576</v>
      </c>
      <c r="F628" s="8" t="s">
        <v>1298</v>
      </c>
      <c r="G628" s="8" t="s">
        <v>1299</v>
      </c>
      <c r="H628" s="8" t="s">
        <v>152</v>
      </c>
      <c r="I628" s="8">
        <v>11480</v>
      </c>
      <c r="J628" s="8">
        <v>1</v>
      </c>
      <c r="K628" s="8">
        <v>0</v>
      </c>
    </row>
    <row r="629" spans="1:11">
      <c r="A629" s="7" t="e">
        <f>VLOOKUP(B:B,価格調査!B:AO,1,0)</f>
        <v>#N/A</v>
      </c>
      <c r="B629" s="7">
        <v>2055017170473</v>
      </c>
      <c r="C629" s="7">
        <v>4981910550297</v>
      </c>
      <c r="D629" s="8" t="s">
        <v>3881</v>
      </c>
      <c r="E629" s="8" t="s">
        <v>28</v>
      </c>
      <c r="F629" s="8" t="s">
        <v>1212</v>
      </c>
      <c r="G629" s="8" t="s">
        <v>64</v>
      </c>
      <c r="H629" s="8">
        <v>24600</v>
      </c>
      <c r="I629" s="8">
        <v>10332</v>
      </c>
      <c r="J629" s="8">
        <v>0</v>
      </c>
      <c r="K629" s="8">
        <v>1</v>
      </c>
    </row>
    <row r="630" spans="1:11">
      <c r="A630" s="7" t="e">
        <f>VLOOKUP(B:B,価格調査!B:AO,1,0)</f>
        <v>#N/A</v>
      </c>
      <c r="B630" s="7">
        <v>2255518170471</v>
      </c>
      <c r="C630" s="7">
        <v>4981910549338</v>
      </c>
      <c r="D630" s="8" t="s">
        <v>3882</v>
      </c>
      <c r="E630" s="8" t="s">
        <v>28</v>
      </c>
      <c r="F630" s="8" t="s">
        <v>939</v>
      </c>
      <c r="G630" s="8" t="s">
        <v>71</v>
      </c>
      <c r="H630" s="8">
        <v>29800</v>
      </c>
      <c r="I630" s="8">
        <v>12516</v>
      </c>
      <c r="J630" s="8">
        <v>0</v>
      </c>
      <c r="K630" s="8">
        <v>1</v>
      </c>
    </row>
    <row r="631" spans="1:11">
      <c r="A631" s="7" t="e">
        <f>VLOOKUP(B:B,価格調査!B:AO,1,0)</f>
        <v>#N/A</v>
      </c>
      <c r="B631" s="7">
        <v>2255018170476</v>
      </c>
      <c r="C631" s="7">
        <v>4981910550365</v>
      </c>
      <c r="D631" s="8" t="s">
        <v>3883</v>
      </c>
      <c r="E631" s="8" t="s">
        <v>28</v>
      </c>
      <c r="F631" s="8" t="s">
        <v>1156</v>
      </c>
      <c r="G631" s="8" t="s">
        <v>80</v>
      </c>
      <c r="H631" s="8">
        <v>30500</v>
      </c>
      <c r="I631" s="8">
        <v>12810</v>
      </c>
      <c r="J631" s="8">
        <v>1</v>
      </c>
      <c r="K631" s="8">
        <v>0</v>
      </c>
    </row>
    <row r="632" spans="1:11">
      <c r="A632" s="7" t="e">
        <f>VLOOKUP(B:B,価格調査!B:AO,1,0)</f>
        <v>#N/A</v>
      </c>
      <c r="B632" s="7">
        <v>1956515167068</v>
      </c>
      <c r="C632" s="7">
        <v>4981160780628</v>
      </c>
      <c r="D632" s="8" t="s">
        <v>3884</v>
      </c>
      <c r="E632" s="8" t="s">
        <v>23</v>
      </c>
      <c r="F632" s="8" t="s">
        <v>1439</v>
      </c>
      <c r="G632" s="8" t="s">
        <v>43</v>
      </c>
      <c r="H632" s="8">
        <v>17900</v>
      </c>
      <c r="I632" s="8">
        <v>7960</v>
      </c>
      <c r="J632" s="8">
        <v>1</v>
      </c>
      <c r="K632" s="8">
        <v>0</v>
      </c>
    </row>
    <row r="633" spans="1:11">
      <c r="A633" s="7">
        <f>VLOOKUP(B:B,価格調査!B:AO,1,0)</f>
        <v>1856016167065</v>
      </c>
      <c r="B633" s="7">
        <v>1856016167065</v>
      </c>
      <c r="C633" s="7">
        <v>4981160803433</v>
      </c>
      <c r="D633" s="8" t="s">
        <v>3885</v>
      </c>
      <c r="E633" s="8" t="s">
        <v>23</v>
      </c>
      <c r="F633" s="8" t="s">
        <v>1577</v>
      </c>
      <c r="G633" s="8" t="s">
        <v>118</v>
      </c>
      <c r="H633" s="8">
        <v>18600</v>
      </c>
      <c r="I633" s="8">
        <v>8270</v>
      </c>
      <c r="J633" s="8">
        <v>0</v>
      </c>
      <c r="K633" s="8">
        <v>1</v>
      </c>
    </row>
    <row r="634" spans="1:11">
      <c r="A634" s="7" t="e">
        <f>VLOOKUP(B:B,価格調査!B:AO,1,0)</f>
        <v>#N/A</v>
      </c>
      <c r="B634" s="7">
        <v>2055017167060</v>
      </c>
      <c r="C634" s="7">
        <v>4981160794304</v>
      </c>
      <c r="D634" s="8" t="s">
        <v>3886</v>
      </c>
      <c r="E634" s="8" t="s">
        <v>23</v>
      </c>
      <c r="F634" s="8" t="s">
        <v>3887</v>
      </c>
      <c r="G634" s="8" t="s">
        <v>64</v>
      </c>
      <c r="H634" s="8">
        <v>27100</v>
      </c>
      <c r="I634" s="8">
        <v>12200</v>
      </c>
      <c r="J634" s="8">
        <v>0</v>
      </c>
      <c r="K634" s="8">
        <v>0</v>
      </c>
    </row>
    <row r="635" spans="1:11">
      <c r="A635" s="7" t="e">
        <f>VLOOKUP(B:B,価格調査!B:AO,1,0)</f>
        <v>#N/A</v>
      </c>
      <c r="B635" s="7">
        <v>2055516167066</v>
      </c>
      <c r="C635" s="7">
        <v>4981160790283</v>
      </c>
      <c r="D635" s="8" t="s">
        <v>3888</v>
      </c>
      <c r="E635" s="8" t="s">
        <v>23</v>
      </c>
      <c r="F635" s="8" t="s">
        <v>3889</v>
      </c>
      <c r="G635" s="8" t="s">
        <v>35</v>
      </c>
      <c r="H635" s="8">
        <v>22400</v>
      </c>
      <c r="I635" s="8">
        <v>10030</v>
      </c>
      <c r="J635" s="8">
        <v>0</v>
      </c>
      <c r="K635" s="8">
        <v>0</v>
      </c>
    </row>
    <row r="636" spans="1:11">
      <c r="A636" s="7">
        <f>VLOOKUP(B:B,価格調査!B:AO,1,0)</f>
        <v>2156016167065</v>
      </c>
      <c r="B636" s="7">
        <v>2156016167065</v>
      </c>
      <c r="C636" s="7">
        <v>4981160790290</v>
      </c>
      <c r="D636" s="8" t="s">
        <v>3890</v>
      </c>
      <c r="E636" s="8" t="s">
        <v>23</v>
      </c>
      <c r="F636" s="8" t="s">
        <v>1578</v>
      </c>
      <c r="G636" s="8" t="s">
        <v>48</v>
      </c>
      <c r="H636" s="8">
        <v>22200</v>
      </c>
      <c r="I636" s="8">
        <v>9990</v>
      </c>
      <c r="J636" s="8">
        <v>1</v>
      </c>
      <c r="K636" s="8">
        <v>0</v>
      </c>
    </row>
    <row r="637" spans="1:11">
      <c r="A637" s="7">
        <f>VLOOKUP(B:B,価格調査!B:AO,1,0)</f>
        <v>1955016169977</v>
      </c>
      <c r="B637" s="7">
        <v>1955016169977</v>
      </c>
      <c r="C637" s="7">
        <v>4981160904666</v>
      </c>
      <c r="D637" s="8" t="s">
        <v>3891</v>
      </c>
      <c r="E637" s="8" t="s">
        <v>147</v>
      </c>
      <c r="F637" s="8" t="s">
        <v>1203</v>
      </c>
      <c r="G637" s="8" t="s">
        <v>97</v>
      </c>
      <c r="H637" s="8" t="s">
        <v>152</v>
      </c>
      <c r="I637" s="8">
        <v>6633</v>
      </c>
      <c r="J637" s="8">
        <v>97</v>
      </c>
      <c r="K637" s="8">
        <v>1</v>
      </c>
    </row>
    <row r="638" spans="1:11">
      <c r="A638" s="7">
        <f>VLOOKUP(B:B,価格調査!B:AO,1,0)</f>
        <v>2054517169970</v>
      </c>
      <c r="B638" s="7">
        <v>2054517169970</v>
      </c>
      <c r="C638" s="7" t="s">
        <v>152</v>
      </c>
      <c r="D638" s="8" t="s">
        <v>152</v>
      </c>
      <c r="E638" s="8" t="s">
        <v>147</v>
      </c>
      <c r="F638" s="8" t="s">
        <v>1204</v>
      </c>
      <c r="G638" s="8" t="s">
        <v>62</v>
      </c>
      <c r="H638" s="8" t="s">
        <v>152</v>
      </c>
      <c r="I638" s="8">
        <v>6688</v>
      </c>
      <c r="J638" s="8">
        <v>76</v>
      </c>
      <c r="K638" s="8">
        <v>0</v>
      </c>
    </row>
    <row r="639" spans="1:11">
      <c r="A639" s="7">
        <f>VLOOKUP(B:B,価格調査!B:AO,1,0)</f>
        <v>2154517169977</v>
      </c>
      <c r="B639" s="7">
        <v>2154517169977</v>
      </c>
      <c r="C639" s="7" t="s">
        <v>152</v>
      </c>
      <c r="D639" s="8" t="s">
        <v>152</v>
      </c>
      <c r="E639" s="8" t="s">
        <v>147</v>
      </c>
      <c r="F639" s="8" t="s">
        <v>1017</v>
      </c>
      <c r="G639" s="8" t="s">
        <v>36</v>
      </c>
      <c r="H639" s="8" t="s">
        <v>152</v>
      </c>
      <c r="I639" s="8">
        <v>6946</v>
      </c>
      <c r="J639" s="8">
        <v>506</v>
      </c>
      <c r="K639" s="8">
        <v>0</v>
      </c>
    </row>
    <row r="640" spans="1:11">
      <c r="A640" s="7">
        <f>VLOOKUP(B:B,価格調査!B:AO,1,0)</f>
        <v>2254517169974</v>
      </c>
      <c r="B640" s="7">
        <v>2254517169974</v>
      </c>
      <c r="C640" s="7">
        <v>4981160904802</v>
      </c>
      <c r="D640" s="8" t="s">
        <v>3892</v>
      </c>
      <c r="E640" s="8" t="s">
        <v>147</v>
      </c>
      <c r="F640" s="8" t="s">
        <v>1005</v>
      </c>
      <c r="G640" s="8" t="s">
        <v>37</v>
      </c>
      <c r="H640" s="8" t="s">
        <v>152</v>
      </c>
      <c r="I640" s="8">
        <v>7760</v>
      </c>
      <c r="J640" s="8">
        <v>130</v>
      </c>
      <c r="K640" s="8">
        <v>27</v>
      </c>
    </row>
    <row r="641" spans="1:11">
      <c r="A641" s="7">
        <f>VLOOKUP(B:B,価格調査!B:AO,1,0)</f>
        <v>2155017169979</v>
      </c>
      <c r="B641" s="7">
        <v>2155017169979</v>
      </c>
      <c r="C641" s="7">
        <v>4981160904734</v>
      </c>
      <c r="D641" s="8" t="s">
        <v>3893</v>
      </c>
      <c r="E641" s="8" t="s">
        <v>147</v>
      </c>
      <c r="F641" s="8" t="s">
        <v>1162</v>
      </c>
      <c r="G641" s="8" t="s">
        <v>39</v>
      </c>
      <c r="H641" s="8" t="s">
        <v>152</v>
      </c>
      <c r="I641" s="8">
        <v>7598</v>
      </c>
      <c r="J641" s="8">
        <v>29</v>
      </c>
      <c r="K641" s="8">
        <v>0</v>
      </c>
    </row>
    <row r="642" spans="1:11">
      <c r="A642" s="7">
        <f>VLOOKUP(B:B,価格調査!B:AO,1,0)</f>
        <v>2153518169979</v>
      </c>
      <c r="B642" s="7">
        <v>2153518169979</v>
      </c>
      <c r="C642" s="7" t="s">
        <v>152</v>
      </c>
      <c r="D642" s="8" t="s">
        <v>152</v>
      </c>
      <c r="E642" s="8" t="s">
        <v>147</v>
      </c>
      <c r="F642" s="8" t="s">
        <v>1205</v>
      </c>
      <c r="G642" s="8" t="s">
        <v>120</v>
      </c>
      <c r="H642" s="8" t="s">
        <v>152</v>
      </c>
      <c r="I642" s="8">
        <v>8481</v>
      </c>
      <c r="J642" s="8">
        <v>0</v>
      </c>
      <c r="K642" s="8">
        <v>8</v>
      </c>
    </row>
    <row r="643" spans="1:11">
      <c r="A643" s="7">
        <f>VLOOKUP(B:B,価格調査!B:AO,1,0)</f>
        <v>2154018169971</v>
      </c>
      <c r="B643" s="7">
        <v>2154018169971</v>
      </c>
      <c r="C643" s="7" t="s">
        <v>152</v>
      </c>
      <c r="D643" s="8" t="s">
        <v>152</v>
      </c>
      <c r="E643" s="8" t="s">
        <v>147</v>
      </c>
      <c r="F643" s="8" t="s">
        <v>1206</v>
      </c>
      <c r="G643" s="8" t="s">
        <v>121</v>
      </c>
      <c r="H643" s="8" t="s">
        <v>152</v>
      </c>
      <c r="I643" s="8">
        <v>7760</v>
      </c>
      <c r="J643" s="8">
        <v>68</v>
      </c>
      <c r="K643" s="8">
        <v>0</v>
      </c>
    </row>
    <row r="644" spans="1:11">
      <c r="A644" s="7">
        <f>VLOOKUP(B:B,価格調査!B:AO,1,0)</f>
        <v>2254018169978</v>
      </c>
      <c r="B644" s="7">
        <v>2254018169978</v>
      </c>
      <c r="C644" s="7" t="s">
        <v>152</v>
      </c>
      <c r="D644" s="8" t="s">
        <v>152</v>
      </c>
      <c r="E644" s="8" t="s">
        <v>147</v>
      </c>
      <c r="F644" s="8" t="s">
        <v>1207</v>
      </c>
      <c r="G644" s="8" t="s">
        <v>38</v>
      </c>
      <c r="H644" s="8" t="s">
        <v>152</v>
      </c>
      <c r="I644" s="8">
        <v>7476</v>
      </c>
      <c r="J644" s="8">
        <v>383</v>
      </c>
      <c r="K644" s="8">
        <v>0</v>
      </c>
    </row>
    <row r="645" spans="1:11">
      <c r="A645" s="7">
        <f>VLOOKUP(B:B,価格調査!B:AO,1,0)</f>
        <v>2254518169973</v>
      </c>
      <c r="B645" s="7">
        <v>2254518169973</v>
      </c>
      <c r="C645" s="7" t="s">
        <v>152</v>
      </c>
      <c r="D645" s="8" t="s">
        <v>152</v>
      </c>
      <c r="E645" s="8" t="s">
        <v>147</v>
      </c>
      <c r="F645" s="8" t="s">
        <v>1208</v>
      </c>
      <c r="G645" s="8" t="s">
        <v>40</v>
      </c>
      <c r="H645" s="8" t="s">
        <v>152</v>
      </c>
      <c r="I645" s="8">
        <v>8074</v>
      </c>
      <c r="J645" s="8">
        <v>260</v>
      </c>
      <c r="K645" s="8">
        <v>0</v>
      </c>
    </row>
    <row r="646" spans="1:11">
      <c r="A646" s="7">
        <f>VLOOKUP(B:B,価格調査!B:AO,1,0)</f>
        <v>2255018169975</v>
      </c>
      <c r="B646" s="7">
        <v>2255018169975</v>
      </c>
      <c r="C646" s="7">
        <v>4981160977035</v>
      </c>
      <c r="D646" s="8" t="s">
        <v>3894</v>
      </c>
      <c r="E646" s="8" t="s">
        <v>147</v>
      </c>
      <c r="F646" s="8" t="s">
        <v>971</v>
      </c>
      <c r="G646" s="8" t="s">
        <v>80</v>
      </c>
      <c r="H646" s="8" t="s">
        <v>152</v>
      </c>
      <c r="I646" s="8">
        <v>8467</v>
      </c>
      <c r="J646" s="8">
        <v>20</v>
      </c>
      <c r="K646" s="8">
        <v>0</v>
      </c>
    </row>
    <row r="647" spans="1:11">
      <c r="A647" s="7">
        <f>VLOOKUP(B:B,価格調査!B:AO,1,0)</f>
        <v>2355018169972</v>
      </c>
      <c r="B647" s="7">
        <v>2355018169972</v>
      </c>
      <c r="C647" s="7" t="s">
        <v>152</v>
      </c>
      <c r="D647" s="8" t="s">
        <v>152</v>
      </c>
      <c r="E647" s="8" t="s">
        <v>147</v>
      </c>
      <c r="F647" s="8" t="s">
        <v>1166</v>
      </c>
      <c r="G647" s="8" t="s">
        <v>54</v>
      </c>
      <c r="H647" s="8" t="s">
        <v>152</v>
      </c>
      <c r="I647" s="8">
        <v>8711</v>
      </c>
      <c r="J647" s="8">
        <v>28</v>
      </c>
      <c r="K647" s="8">
        <v>0</v>
      </c>
    </row>
    <row r="648" spans="1:11">
      <c r="A648" s="7">
        <f>VLOOKUP(B:B,価格調査!B:AO,1,0)</f>
        <v>2454018169972</v>
      </c>
      <c r="B648" s="7">
        <v>2454018169972</v>
      </c>
      <c r="C648" s="7">
        <v>4981160904956</v>
      </c>
      <c r="D648" s="8" t="s">
        <v>3895</v>
      </c>
      <c r="E648" s="8" t="s">
        <v>147</v>
      </c>
      <c r="F648" s="8" t="s">
        <v>1171</v>
      </c>
      <c r="G648" s="8" t="s">
        <v>83</v>
      </c>
      <c r="H648" s="8" t="s">
        <v>152</v>
      </c>
      <c r="I648" s="8">
        <v>8711</v>
      </c>
      <c r="J648" s="8">
        <v>99</v>
      </c>
      <c r="K648" s="8">
        <v>1</v>
      </c>
    </row>
    <row r="649" spans="1:11">
      <c r="A649" s="7">
        <f>VLOOKUP(B:B,価格調査!B:AO,1,0)</f>
        <v>1756515167071</v>
      </c>
      <c r="B649" s="7">
        <v>1756515167071</v>
      </c>
      <c r="C649" s="7">
        <v>4982266069693</v>
      </c>
      <c r="D649" s="8" t="s">
        <v>3896</v>
      </c>
      <c r="E649" s="8" t="s">
        <v>1579</v>
      </c>
      <c r="F649" s="8" t="s">
        <v>1182</v>
      </c>
      <c r="G649" s="8" t="s">
        <v>95</v>
      </c>
      <c r="H649" s="8">
        <v>13900</v>
      </c>
      <c r="I649" s="8">
        <v>6400</v>
      </c>
      <c r="J649" s="8">
        <v>4</v>
      </c>
      <c r="K649" s="8">
        <v>0</v>
      </c>
    </row>
    <row r="650" spans="1:11">
      <c r="A650" s="7">
        <f>VLOOKUP(B:B,価格調査!B:AO,1,0)</f>
        <v>1856515167078</v>
      </c>
      <c r="B650" s="7">
        <v>1856515167078</v>
      </c>
      <c r="C650" s="7">
        <v>4982266069259</v>
      </c>
      <c r="D650" s="8" t="s">
        <v>3897</v>
      </c>
      <c r="E650" s="8" t="s">
        <v>1579</v>
      </c>
      <c r="F650" s="8" t="s">
        <v>1088</v>
      </c>
      <c r="G650" s="8" t="s">
        <v>42</v>
      </c>
      <c r="H650" s="8">
        <v>16000</v>
      </c>
      <c r="I650" s="8">
        <v>7360</v>
      </c>
      <c r="J650" s="8">
        <v>14</v>
      </c>
      <c r="K650" s="8">
        <v>0</v>
      </c>
    </row>
    <row r="651" spans="1:11">
      <c r="A651" s="7">
        <f>VLOOKUP(B:B,価格調査!B:AO,1,0)</f>
        <v>1856015167073</v>
      </c>
      <c r="B651" s="7">
        <v>1856015167073</v>
      </c>
      <c r="C651" s="7">
        <v>4982266069235</v>
      </c>
      <c r="D651" s="8" t="s">
        <v>3898</v>
      </c>
      <c r="E651" s="8" t="s">
        <v>1579</v>
      </c>
      <c r="F651" s="8" t="s">
        <v>1169</v>
      </c>
      <c r="G651" s="8" t="s">
        <v>81</v>
      </c>
      <c r="H651" s="8">
        <v>16800</v>
      </c>
      <c r="I651" s="8">
        <v>7730</v>
      </c>
      <c r="J651" s="8">
        <v>10</v>
      </c>
      <c r="K651" s="8">
        <v>2</v>
      </c>
    </row>
    <row r="652" spans="1:11">
      <c r="A652" s="7">
        <f>VLOOKUP(B:B,価格調査!B:AO,1,0)</f>
        <v>1956515167075</v>
      </c>
      <c r="B652" s="7">
        <v>1956515167075</v>
      </c>
      <c r="C652" s="7">
        <v>4982266069242</v>
      </c>
      <c r="D652" s="8" t="s">
        <v>3899</v>
      </c>
      <c r="E652" s="8" t="s">
        <v>1579</v>
      </c>
      <c r="F652" s="8" t="s">
        <v>1008</v>
      </c>
      <c r="G652" s="8" t="s">
        <v>43</v>
      </c>
      <c r="H652" s="8">
        <v>17900</v>
      </c>
      <c r="I652" s="8">
        <v>8240</v>
      </c>
      <c r="J652" s="8">
        <v>1</v>
      </c>
      <c r="K652" s="8">
        <v>3</v>
      </c>
    </row>
    <row r="653" spans="1:11">
      <c r="A653" s="7">
        <f>VLOOKUP(B:B,価格調査!B:AO,1,0)</f>
        <v>1856016167072</v>
      </c>
      <c r="B653" s="7">
        <v>1856016167072</v>
      </c>
      <c r="C653" s="7">
        <v>4982266069204</v>
      </c>
      <c r="D653" s="8" t="s">
        <v>3900</v>
      </c>
      <c r="E653" s="8" t="s">
        <v>1579</v>
      </c>
      <c r="F653" s="8" t="s">
        <v>1210</v>
      </c>
      <c r="G653" s="8" t="s">
        <v>118</v>
      </c>
      <c r="H653" s="8">
        <v>19000</v>
      </c>
      <c r="I653" s="8">
        <v>9120</v>
      </c>
      <c r="J653" s="8">
        <v>25</v>
      </c>
      <c r="K653" s="8">
        <v>3</v>
      </c>
    </row>
    <row r="654" spans="1:11">
      <c r="A654" s="7">
        <f>VLOOKUP(B:B,価格調査!B:AO,1,0)</f>
        <v>1855516167070</v>
      </c>
      <c r="B654" s="7">
        <v>1855516167070</v>
      </c>
      <c r="C654" s="7">
        <v>4982266069273</v>
      </c>
      <c r="D654" s="8" t="s">
        <v>3901</v>
      </c>
      <c r="E654" s="8" t="s">
        <v>1579</v>
      </c>
      <c r="F654" s="8" t="s">
        <v>913</v>
      </c>
      <c r="G654" s="8" t="s">
        <v>98</v>
      </c>
      <c r="H654" s="8">
        <v>21800</v>
      </c>
      <c r="I654" s="8">
        <v>10030</v>
      </c>
      <c r="J654" s="8">
        <v>17</v>
      </c>
      <c r="K654" s="8">
        <v>3</v>
      </c>
    </row>
    <row r="655" spans="1:11">
      <c r="A655" s="7">
        <f>VLOOKUP(B:B,価格調査!B:AO,1,0)</f>
        <v>2055516167073</v>
      </c>
      <c r="B655" s="7">
        <v>2055516167073</v>
      </c>
      <c r="C655" s="7">
        <v>4982266069303</v>
      </c>
      <c r="D655" s="8" t="s">
        <v>3902</v>
      </c>
      <c r="E655" s="8" t="s">
        <v>1579</v>
      </c>
      <c r="F655" s="8" t="s">
        <v>901</v>
      </c>
      <c r="G655" s="8" t="s">
        <v>35</v>
      </c>
      <c r="H655" s="8">
        <v>22500</v>
      </c>
      <c r="I655" s="8">
        <v>10800</v>
      </c>
      <c r="J655" s="8">
        <v>2</v>
      </c>
      <c r="K655" s="8">
        <v>14</v>
      </c>
    </row>
    <row r="656" spans="1:11">
      <c r="A656" s="7">
        <f>VLOOKUP(B:B,価格調査!B:AO,1,0)</f>
        <v>1954517167079</v>
      </c>
      <c r="B656" s="7">
        <v>1954517167079</v>
      </c>
      <c r="C656" s="7">
        <v>4982266069327</v>
      </c>
      <c r="D656" s="8" t="s">
        <v>3903</v>
      </c>
      <c r="E656" s="8" t="s">
        <v>1579</v>
      </c>
      <c r="F656" s="8" t="s">
        <v>1211</v>
      </c>
      <c r="G656" s="8" t="s">
        <v>119</v>
      </c>
      <c r="H656" s="8">
        <v>27500</v>
      </c>
      <c r="I656" s="8">
        <v>13200</v>
      </c>
      <c r="J656" s="8">
        <v>12</v>
      </c>
      <c r="K656" s="8">
        <v>10</v>
      </c>
    </row>
    <row r="657" spans="1:11">
      <c r="A657" s="7">
        <f>VLOOKUP(B:B,価格調査!B:AO,1,0)</f>
        <v>2055017167077</v>
      </c>
      <c r="B657" s="7">
        <v>2055017167077</v>
      </c>
      <c r="C657" s="7">
        <v>4982266069440</v>
      </c>
      <c r="D657" s="8" t="s">
        <v>3904</v>
      </c>
      <c r="E657" s="8" t="s">
        <v>1579</v>
      </c>
      <c r="F657" s="8" t="s">
        <v>1212</v>
      </c>
      <c r="G657" s="8" t="s">
        <v>64</v>
      </c>
      <c r="H657" s="8">
        <v>27300</v>
      </c>
      <c r="I657" s="8">
        <v>13110</v>
      </c>
      <c r="J657" s="8">
        <v>10</v>
      </c>
      <c r="K657" s="8">
        <v>10</v>
      </c>
    </row>
    <row r="658" spans="1:11">
      <c r="A658" s="7">
        <f>VLOOKUP(B:B,価格調査!B:AO,1,0)</f>
        <v>2154517167072</v>
      </c>
      <c r="B658" s="7">
        <v>2154517167072</v>
      </c>
      <c r="C658" s="7">
        <v>4982266069297</v>
      </c>
      <c r="D658" s="8" t="s">
        <v>3905</v>
      </c>
      <c r="E658" s="8" t="s">
        <v>1579</v>
      </c>
      <c r="F658" s="8" t="s">
        <v>698</v>
      </c>
      <c r="G658" s="8" t="s">
        <v>36</v>
      </c>
      <c r="H658" s="8">
        <v>31100</v>
      </c>
      <c r="I658" s="8">
        <v>14930</v>
      </c>
      <c r="J658" s="8">
        <v>20</v>
      </c>
      <c r="K658" s="8">
        <v>8</v>
      </c>
    </row>
    <row r="659" spans="1:11">
      <c r="A659" s="7">
        <f>VLOOKUP(B:B,価格調査!B:AO,1,0)</f>
        <v>1956515169864</v>
      </c>
      <c r="B659" s="7">
        <v>1956515169864</v>
      </c>
      <c r="C659" s="7" t="s">
        <v>152</v>
      </c>
      <c r="D659" s="8" t="s">
        <v>152</v>
      </c>
      <c r="E659" s="8" t="s">
        <v>1580</v>
      </c>
      <c r="F659" s="8" t="s">
        <v>1160</v>
      </c>
      <c r="G659" s="8" t="s">
        <v>43</v>
      </c>
      <c r="H659" s="8" t="s">
        <v>152</v>
      </c>
      <c r="I659" s="8">
        <v>6050</v>
      </c>
      <c r="J659" s="8">
        <v>222</v>
      </c>
      <c r="K659" s="8">
        <v>2</v>
      </c>
    </row>
    <row r="660" spans="1:11">
      <c r="A660" s="7">
        <f>VLOOKUP(B:B,価格調査!B:AO,1,0)</f>
        <v>2056016169864</v>
      </c>
      <c r="B660" s="7">
        <v>2056016169864</v>
      </c>
      <c r="C660" s="7" t="s">
        <v>152</v>
      </c>
      <c r="D660" s="8" t="s">
        <v>152</v>
      </c>
      <c r="E660" s="8" t="s">
        <v>1580</v>
      </c>
      <c r="F660" s="8" t="s">
        <v>1215</v>
      </c>
      <c r="G660" s="8" t="s">
        <v>47</v>
      </c>
      <c r="H660" s="8" t="s">
        <v>152</v>
      </c>
      <c r="I660" s="8">
        <v>8990</v>
      </c>
      <c r="J660" s="8">
        <v>92</v>
      </c>
      <c r="K660" s="8">
        <v>120</v>
      </c>
    </row>
    <row r="661" spans="1:11">
      <c r="A661" s="7">
        <f>VLOOKUP(B:B,価格調査!B:AO,1,0)</f>
        <v>1856515169867</v>
      </c>
      <c r="B661" s="7">
        <v>1856515169867</v>
      </c>
      <c r="C661" s="7" t="s">
        <v>152</v>
      </c>
      <c r="D661" s="8" t="s">
        <v>152</v>
      </c>
      <c r="E661" s="8" t="s">
        <v>1580</v>
      </c>
      <c r="F661" s="8" t="s">
        <v>1159</v>
      </c>
      <c r="G661" s="8" t="s">
        <v>42</v>
      </c>
      <c r="H661" s="8" t="s">
        <v>152</v>
      </c>
      <c r="I661" s="8">
        <v>5950</v>
      </c>
      <c r="J661" s="8">
        <v>48</v>
      </c>
      <c r="K661" s="8">
        <v>12</v>
      </c>
    </row>
    <row r="662" spans="1:11">
      <c r="A662" s="7">
        <f>VLOOKUP(B:B,価格調査!B:AO,1,0)</f>
        <v>1856015169862</v>
      </c>
      <c r="B662" s="7">
        <v>1856015169862</v>
      </c>
      <c r="C662" s="7" t="s">
        <v>152</v>
      </c>
      <c r="D662" s="8" t="s">
        <v>152</v>
      </c>
      <c r="E662" s="8" t="s">
        <v>1580</v>
      </c>
      <c r="F662" s="8" t="s">
        <v>1213</v>
      </c>
      <c r="G662" s="8" t="s">
        <v>81</v>
      </c>
      <c r="H662" s="8" t="s">
        <v>152</v>
      </c>
      <c r="I662" s="8">
        <v>6270</v>
      </c>
      <c r="J662" s="8">
        <v>40</v>
      </c>
      <c r="K662" s="8">
        <v>36</v>
      </c>
    </row>
    <row r="663" spans="1:11">
      <c r="A663" s="7">
        <f>VLOOKUP(B:B,価格調査!B:AO,1,0)</f>
        <v>2156016169861</v>
      </c>
      <c r="B663" s="7">
        <v>2156016169861</v>
      </c>
      <c r="C663" s="7" t="s">
        <v>152</v>
      </c>
      <c r="D663" s="8" t="s">
        <v>152</v>
      </c>
      <c r="E663" s="8" t="s">
        <v>1580</v>
      </c>
      <c r="F663" s="8" t="s">
        <v>1216</v>
      </c>
      <c r="G663" s="8" t="s">
        <v>48</v>
      </c>
      <c r="H663" s="8" t="s">
        <v>152</v>
      </c>
      <c r="I663" s="8">
        <v>8490</v>
      </c>
      <c r="J663" s="8">
        <v>12</v>
      </c>
      <c r="K663" s="8">
        <v>56</v>
      </c>
    </row>
    <row r="664" spans="1:11">
      <c r="A664" s="7">
        <f>VLOOKUP(B:B,価格調査!B:AO,1,0)</f>
        <v>2055516169862</v>
      </c>
      <c r="B664" s="7">
        <v>2055516169862</v>
      </c>
      <c r="C664" s="7" t="s">
        <v>152</v>
      </c>
      <c r="D664" s="8" t="s">
        <v>152</v>
      </c>
      <c r="E664" s="8" t="s">
        <v>1580</v>
      </c>
      <c r="F664" s="8" t="s">
        <v>1214</v>
      </c>
      <c r="G664" s="8" t="s">
        <v>35</v>
      </c>
      <c r="H664" s="8" t="s">
        <v>152</v>
      </c>
      <c r="I664" s="8">
        <v>7370</v>
      </c>
      <c r="J664" s="8">
        <v>28</v>
      </c>
      <c r="K664" s="8">
        <v>20</v>
      </c>
    </row>
    <row r="665" spans="1:11">
      <c r="A665" s="7">
        <f>VLOOKUP(B:B,価格調査!B:AO,1,0)</f>
        <v>1757014169863</v>
      </c>
      <c r="B665" s="7">
        <v>1757014169863</v>
      </c>
      <c r="C665" s="7" t="s">
        <v>152</v>
      </c>
      <c r="D665" s="8" t="s">
        <v>152</v>
      </c>
      <c r="E665" s="8" t="s">
        <v>1580</v>
      </c>
      <c r="F665" s="8" t="s">
        <v>1168</v>
      </c>
      <c r="G665" s="8" t="s">
        <v>88</v>
      </c>
      <c r="H665" s="8" t="s">
        <v>152</v>
      </c>
      <c r="I665" s="8">
        <v>4350</v>
      </c>
      <c r="J665" s="8">
        <v>20</v>
      </c>
      <c r="K665" s="8">
        <v>0</v>
      </c>
    </row>
    <row r="666" spans="1:11">
      <c r="A666" s="7">
        <f>VLOOKUP(B:B,価格調査!B:AO,1,0)</f>
        <v>2155517169868</v>
      </c>
      <c r="B666" s="7">
        <v>2155517169868</v>
      </c>
      <c r="C666" s="7" t="s">
        <v>152</v>
      </c>
      <c r="D666" s="8" t="s">
        <v>152</v>
      </c>
      <c r="E666" s="8" t="s">
        <v>1580</v>
      </c>
      <c r="F666" s="8" t="s">
        <v>1581</v>
      </c>
      <c r="G666" s="8" t="s">
        <v>66</v>
      </c>
      <c r="H666" s="8" t="s">
        <v>152</v>
      </c>
      <c r="I666" s="8">
        <v>11744</v>
      </c>
      <c r="J666" s="8">
        <v>16</v>
      </c>
      <c r="K666" s="8">
        <v>32</v>
      </c>
    </row>
    <row r="667" spans="1:11">
      <c r="A667" s="7">
        <f>VLOOKUP(B:B,価格調査!B:AO,1,0)</f>
        <v>2255017169853</v>
      </c>
      <c r="B667" s="7">
        <v>2255017169853</v>
      </c>
      <c r="C667" s="7" t="s">
        <v>152</v>
      </c>
      <c r="D667" s="8" t="s">
        <v>152</v>
      </c>
      <c r="E667" s="8" t="s">
        <v>1580</v>
      </c>
      <c r="F667" s="8" t="s">
        <v>1582</v>
      </c>
      <c r="G667" s="8" t="s">
        <v>32</v>
      </c>
      <c r="H667" s="8" t="s">
        <v>152</v>
      </c>
      <c r="I667" s="8">
        <v>12336</v>
      </c>
      <c r="J667" s="8">
        <v>0</v>
      </c>
      <c r="K667" s="8">
        <v>20</v>
      </c>
    </row>
    <row r="668" spans="1:11">
      <c r="A668" s="7">
        <f>VLOOKUP(B:B,価格調査!B:AO,1,0)</f>
        <v>2254018169824</v>
      </c>
      <c r="B668" s="7">
        <v>2254018169824</v>
      </c>
      <c r="C668" s="7" t="s">
        <v>152</v>
      </c>
      <c r="D668" s="8" t="s">
        <v>152</v>
      </c>
      <c r="E668" s="8" t="s">
        <v>1580</v>
      </c>
      <c r="F668" s="8" t="s">
        <v>1583</v>
      </c>
      <c r="G668" s="8" t="s">
        <v>38</v>
      </c>
      <c r="H668" s="8" t="s">
        <v>152</v>
      </c>
      <c r="I668" s="8">
        <v>16180</v>
      </c>
      <c r="J668" s="8">
        <v>8</v>
      </c>
      <c r="K668" s="8">
        <v>24</v>
      </c>
    </row>
    <row r="669" spans="1:11">
      <c r="A669" s="7">
        <f>VLOOKUP(B:B,価格調査!B:AO,1,0)</f>
        <v>2055516208066</v>
      </c>
      <c r="B669" s="7">
        <v>2055516208066</v>
      </c>
      <c r="C669" s="7">
        <v>4019238035957</v>
      </c>
      <c r="D669" s="8" t="s">
        <v>152</v>
      </c>
      <c r="E669" s="8" t="s">
        <v>1584</v>
      </c>
      <c r="F669" s="8" t="s">
        <v>1585</v>
      </c>
      <c r="G669" s="8" t="s">
        <v>35</v>
      </c>
      <c r="H669" s="8">
        <v>21000</v>
      </c>
      <c r="I669" s="8">
        <v>8411</v>
      </c>
      <c r="J669" s="8">
        <v>20</v>
      </c>
      <c r="K669" s="8">
        <v>92</v>
      </c>
    </row>
    <row r="670" spans="1:11">
      <c r="A670" s="7">
        <f>VLOOKUP(B:B,価格調査!B:AO,1,0)</f>
        <v>2055017208060</v>
      </c>
      <c r="B670" s="7">
        <v>2055017208060</v>
      </c>
      <c r="C670" s="7">
        <v>4019238035940</v>
      </c>
      <c r="D670" s="8" t="s">
        <v>152</v>
      </c>
      <c r="E670" s="8" t="s">
        <v>1586</v>
      </c>
      <c r="F670" s="8" t="s">
        <v>1587</v>
      </c>
      <c r="G670" s="8" t="s">
        <v>64</v>
      </c>
      <c r="H670" s="8">
        <v>23900</v>
      </c>
      <c r="I670" s="8">
        <v>9300</v>
      </c>
      <c r="J670" s="8">
        <v>4</v>
      </c>
      <c r="K670" s="8">
        <v>26</v>
      </c>
    </row>
    <row r="671" spans="1:11">
      <c r="A671" s="7">
        <f>VLOOKUP(B:B,価格調査!B:AO,1,0)</f>
        <v>2054517208068</v>
      </c>
      <c r="B671" s="7">
        <v>2054517208068</v>
      </c>
      <c r="C671" s="7">
        <v>4019238035926</v>
      </c>
      <c r="D671" s="8" t="s">
        <v>152</v>
      </c>
      <c r="E671" s="8" t="s">
        <v>1584</v>
      </c>
      <c r="F671" s="8" t="s">
        <v>1588</v>
      </c>
      <c r="G671" s="8" t="s">
        <v>62</v>
      </c>
      <c r="H671" s="8">
        <v>26900</v>
      </c>
      <c r="I671" s="8">
        <v>10778</v>
      </c>
      <c r="J671" s="8">
        <v>0</v>
      </c>
      <c r="K671" s="8">
        <v>41</v>
      </c>
    </row>
    <row r="672" spans="1:11">
      <c r="A672" s="7">
        <f>VLOOKUP(B:B,価格調査!B:AO,1,0)</f>
        <v>2155017208067</v>
      </c>
      <c r="B672" s="7">
        <v>2155017208067</v>
      </c>
      <c r="C672" s="7">
        <v>4019238035995</v>
      </c>
      <c r="D672" s="8" t="s">
        <v>152</v>
      </c>
      <c r="E672" s="8" t="s">
        <v>1584</v>
      </c>
      <c r="F672" s="8" t="s">
        <v>3906</v>
      </c>
      <c r="G672" s="8" t="s">
        <v>39</v>
      </c>
      <c r="H672" s="8">
        <v>25800</v>
      </c>
      <c r="I672" s="8">
        <v>10333</v>
      </c>
      <c r="J672" s="8">
        <v>13</v>
      </c>
      <c r="K672" s="8">
        <v>35</v>
      </c>
    </row>
    <row r="673" spans="1:11">
      <c r="A673" s="7">
        <f>VLOOKUP(B:B,価格調査!B:AO,1,0)</f>
        <v>2254517208062</v>
      </c>
      <c r="B673" s="7">
        <v>2254517208062</v>
      </c>
      <c r="C673" s="7">
        <v>4019238036046</v>
      </c>
      <c r="D673" s="8" t="s">
        <v>152</v>
      </c>
      <c r="E673" s="8" t="s">
        <v>1584</v>
      </c>
      <c r="F673" s="8" t="s">
        <v>1589</v>
      </c>
      <c r="G673" s="8" t="s">
        <v>37</v>
      </c>
      <c r="H673" s="8">
        <v>28500</v>
      </c>
      <c r="I673" s="8">
        <v>11419</v>
      </c>
      <c r="J673" s="8">
        <v>10</v>
      </c>
      <c r="K673" s="8">
        <v>170</v>
      </c>
    </row>
    <row r="674" spans="1:11">
      <c r="A674" s="7">
        <f>VLOOKUP(B:B,価格調査!B:AO,1,0)</f>
        <v>2255018208063</v>
      </c>
      <c r="B674" s="7">
        <v>2255018208063</v>
      </c>
      <c r="C674" s="7">
        <v>4019238036091</v>
      </c>
      <c r="D674" s="8" t="s">
        <v>152</v>
      </c>
      <c r="E674" s="8" t="s">
        <v>1584</v>
      </c>
      <c r="F674" s="8" t="s">
        <v>1590</v>
      </c>
      <c r="G674" s="8" t="s">
        <v>80</v>
      </c>
      <c r="H674" s="8">
        <v>28100</v>
      </c>
      <c r="I674" s="8">
        <v>11259</v>
      </c>
      <c r="J674" s="8">
        <v>34</v>
      </c>
      <c r="K674" s="8">
        <v>92</v>
      </c>
    </row>
    <row r="675" spans="1:11">
      <c r="A675" s="7">
        <f>VLOOKUP(B:B,価格調査!B:AO,1,0)</f>
        <v>2354518208068</v>
      </c>
      <c r="B675" s="7">
        <v>2354518208068</v>
      </c>
      <c r="C675" s="7">
        <v>4019238036169</v>
      </c>
      <c r="D675" s="8" t="s">
        <v>152</v>
      </c>
      <c r="E675" s="8" t="s">
        <v>1584</v>
      </c>
      <c r="F675" s="8" t="s">
        <v>1591</v>
      </c>
      <c r="G675" s="8" t="s">
        <v>69</v>
      </c>
      <c r="H675" s="8">
        <v>33500</v>
      </c>
      <c r="I675" s="8">
        <v>13421</v>
      </c>
      <c r="J675" s="8">
        <v>19</v>
      </c>
      <c r="K675" s="8">
        <v>33</v>
      </c>
    </row>
    <row r="676" spans="1:11">
      <c r="A676" s="7">
        <f>VLOOKUP(B:B,価格調査!B:AO,1,0)</f>
        <v>2354018208063</v>
      </c>
      <c r="B676" s="7">
        <v>2354018208063</v>
      </c>
      <c r="C676" s="7">
        <v>4019238036138</v>
      </c>
      <c r="D676" s="8" t="s">
        <v>152</v>
      </c>
      <c r="E676" s="8" t="s">
        <v>1584</v>
      </c>
      <c r="F676" s="8" t="s">
        <v>1592</v>
      </c>
      <c r="G676" s="8" t="s">
        <v>34</v>
      </c>
      <c r="H676" s="8">
        <v>29500</v>
      </c>
      <c r="I676" s="8">
        <v>11819</v>
      </c>
      <c r="J676" s="8">
        <v>28</v>
      </c>
      <c r="K676" s="8">
        <v>4</v>
      </c>
    </row>
    <row r="677" spans="1:11">
      <c r="A677" s="7">
        <f>VLOOKUP(B:B,価格調査!B:AO,1,0)</f>
        <v>2154018208069</v>
      </c>
      <c r="B677" s="7">
        <v>2154018208069</v>
      </c>
      <c r="C677" s="7">
        <v>4019238035964</v>
      </c>
      <c r="D677" s="8" t="s">
        <v>152</v>
      </c>
      <c r="E677" s="8" t="s">
        <v>1584</v>
      </c>
      <c r="F677" s="8" t="s">
        <v>1593</v>
      </c>
      <c r="G677" s="8" t="s">
        <v>121</v>
      </c>
      <c r="H677" s="8">
        <v>31400</v>
      </c>
      <c r="I677" s="8">
        <v>12576</v>
      </c>
      <c r="J677" s="8">
        <v>4</v>
      </c>
      <c r="K677" s="8">
        <v>10</v>
      </c>
    </row>
    <row r="678" spans="1:11">
      <c r="A678" s="7">
        <f>VLOOKUP(B:B,価格調査!B:AO,1,0)</f>
        <v>2653518208062</v>
      </c>
      <c r="B678" s="7">
        <v>2653518208062</v>
      </c>
      <c r="C678" s="7">
        <v>4019238036534</v>
      </c>
      <c r="D678" s="8" t="s">
        <v>152</v>
      </c>
      <c r="E678" s="8" t="s">
        <v>1584</v>
      </c>
      <c r="F678" s="8" t="s">
        <v>1594</v>
      </c>
      <c r="G678" s="8" t="s">
        <v>135</v>
      </c>
      <c r="H678" s="8">
        <v>28900</v>
      </c>
      <c r="I678" s="8">
        <v>11579</v>
      </c>
      <c r="J678" s="8">
        <v>16</v>
      </c>
      <c r="K678" s="8">
        <v>0</v>
      </c>
    </row>
    <row r="679" spans="1:11">
      <c r="A679" s="7">
        <f>VLOOKUP(B:B,価格調査!B:AO,1,0)</f>
        <v>2753518208069</v>
      </c>
      <c r="B679" s="7">
        <v>2753518208069</v>
      </c>
      <c r="C679" s="7">
        <v>4019238036633</v>
      </c>
      <c r="D679" s="8" t="s">
        <v>152</v>
      </c>
      <c r="E679" s="8" t="s">
        <v>1584</v>
      </c>
      <c r="F679" s="8" t="s">
        <v>1595</v>
      </c>
      <c r="G679" s="8" t="s">
        <v>136</v>
      </c>
      <c r="H679" s="8">
        <v>41300</v>
      </c>
      <c r="I679" s="8">
        <v>16545</v>
      </c>
      <c r="J679" s="8">
        <v>0</v>
      </c>
      <c r="K679" s="8">
        <v>19</v>
      </c>
    </row>
    <row r="680" spans="1:11">
      <c r="A680" s="7">
        <f>VLOOKUP(B:B,価格調査!B:AO,1,0)</f>
        <v>2254018208066</v>
      </c>
      <c r="B680" s="7">
        <v>2254018208066</v>
      </c>
      <c r="C680" s="7">
        <v>4019238036022</v>
      </c>
      <c r="D680" s="8" t="s">
        <v>152</v>
      </c>
      <c r="E680" s="8" t="s">
        <v>1584</v>
      </c>
      <c r="F680" s="8" t="s">
        <v>1596</v>
      </c>
      <c r="G680" s="8" t="s">
        <v>38</v>
      </c>
      <c r="H680" s="8">
        <v>26100</v>
      </c>
      <c r="I680" s="8">
        <v>10458</v>
      </c>
      <c r="J680" s="8">
        <v>131</v>
      </c>
      <c r="K680" s="8">
        <v>16</v>
      </c>
    </row>
    <row r="681" spans="1:11">
      <c r="A681" s="7">
        <f>VLOOKUP(B:B,価格調査!B:AO,1,0)</f>
        <v>2254518208061</v>
      </c>
      <c r="B681" s="7">
        <v>2254518208061</v>
      </c>
      <c r="C681" s="7">
        <v>4019238036053</v>
      </c>
      <c r="D681" s="8" t="s">
        <v>152</v>
      </c>
      <c r="E681" s="8" t="s">
        <v>1584</v>
      </c>
      <c r="F681" s="8" t="s">
        <v>1597</v>
      </c>
      <c r="G681" s="8" t="s">
        <v>40</v>
      </c>
      <c r="H681" s="8">
        <v>26900</v>
      </c>
      <c r="I681" s="8">
        <v>10778</v>
      </c>
      <c r="J681" s="8">
        <v>55</v>
      </c>
      <c r="K681" s="8">
        <v>31</v>
      </c>
    </row>
    <row r="682" spans="1:11">
      <c r="A682" s="7">
        <f>VLOOKUP(B:B,価格調査!B:AO,1,0)</f>
        <v>2454018208060</v>
      </c>
      <c r="B682" s="7">
        <v>2454018208060</v>
      </c>
      <c r="C682" s="7">
        <v>4019238036268</v>
      </c>
      <c r="D682" s="8" t="s">
        <v>152</v>
      </c>
      <c r="E682" s="8" t="s">
        <v>1584</v>
      </c>
      <c r="F682" s="8" t="s">
        <v>1598</v>
      </c>
      <c r="G682" s="8" t="s">
        <v>83</v>
      </c>
      <c r="H682" s="8">
        <v>27300</v>
      </c>
      <c r="I682" s="8">
        <v>10938</v>
      </c>
      <c r="J682" s="8">
        <v>77</v>
      </c>
      <c r="K682" s="8">
        <v>237</v>
      </c>
    </row>
    <row r="683" spans="1:11">
      <c r="A683" s="7">
        <f>VLOOKUP(B:B,価格調査!B:AO,1,0)</f>
        <v>2553518208065</v>
      </c>
      <c r="B683" s="7">
        <v>2553518208065</v>
      </c>
      <c r="C683" s="7">
        <v>4019238036381</v>
      </c>
      <c r="D683" s="8" t="s">
        <v>152</v>
      </c>
      <c r="E683" s="8" t="s">
        <v>1584</v>
      </c>
      <c r="F683" s="8" t="s">
        <v>1599</v>
      </c>
      <c r="G683" s="8" t="s">
        <v>107</v>
      </c>
      <c r="H683" s="8">
        <v>35600</v>
      </c>
      <c r="I683" s="8">
        <v>14258</v>
      </c>
      <c r="J683" s="8">
        <v>14</v>
      </c>
      <c r="K683" s="8">
        <v>0</v>
      </c>
    </row>
    <row r="684" spans="1:11">
      <c r="A684" s="7">
        <f>VLOOKUP(B:B,価格調査!B:AO,1,0)</f>
        <v>2154518208064</v>
      </c>
      <c r="B684" s="7">
        <v>2154518208064</v>
      </c>
      <c r="C684" s="7">
        <v>4019238035988</v>
      </c>
      <c r="D684" s="8" t="s">
        <v>152</v>
      </c>
      <c r="E684" s="8" t="s">
        <v>1586</v>
      </c>
      <c r="F684" s="8" t="s">
        <v>1600</v>
      </c>
      <c r="G684" s="8" t="s">
        <v>51</v>
      </c>
      <c r="H684" s="8">
        <v>23300</v>
      </c>
      <c r="I684" s="8">
        <v>9000</v>
      </c>
      <c r="J684" s="8">
        <v>160</v>
      </c>
      <c r="K684" s="8">
        <v>0</v>
      </c>
    </row>
    <row r="685" spans="1:11">
      <c r="A685" s="7">
        <f>VLOOKUP(B:B,価格調査!B:AO,1,0)</f>
        <v>2355018208060</v>
      </c>
      <c r="B685" s="7">
        <v>2355018208060</v>
      </c>
      <c r="C685" s="7">
        <v>4019238036183</v>
      </c>
      <c r="D685" s="8" t="s">
        <v>152</v>
      </c>
      <c r="E685" s="8" t="s">
        <v>1220</v>
      </c>
      <c r="F685" s="8" t="s">
        <v>1601</v>
      </c>
      <c r="G685" s="8" t="s">
        <v>54</v>
      </c>
      <c r="H685" s="8">
        <v>25900</v>
      </c>
      <c r="I685" s="8">
        <v>11655</v>
      </c>
      <c r="J685" s="8">
        <v>24</v>
      </c>
      <c r="K685" s="8">
        <v>112</v>
      </c>
    </row>
    <row r="686" spans="1:11">
      <c r="A686" s="7">
        <f>VLOOKUP(B:B,価格調査!B:AO,1,0)</f>
        <v>2454518208065</v>
      </c>
      <c r="B686" s="7">
        <v>2454518208065</v>
      </c>
      <c r="C686" s="7">
        <v>4019238036305</v>
      </c>
      <c r="D686" s="8" t="s">
        <v>152</v>
      </c>
      <c r="E686" s="8" t="s">
        <v>1584</v>
      </c>
      <c r="F686" s="8" t="s">
        <v>1602</v>
      </c>
      <c r="G686" s="8" t="s">
        <v>33</v>
      </c>
      <c r="H686" s="8">
        <v>31200</v>
      </c>
      <c r="I686" s="8">
        <v>12496</v>
      </c>
      <c r="J686" s="8">
        <v>26</v>
      </c>
      <c r="K686" s="8">
        <v>91</v>
      </c>
    </row>
    <row r="687" spans="1:11">
      <c r="A687" s="7">
        <f>VLOOKUP(B:B,価格調査!B:AO,1,0)</f>
        <v>2554018208067</v>
      </c>
      <c r="B687" s="7">
        <v>2554018208067</v>
      </c>
      <c r="C687" s="7">
        <v>4019238036435</v>
      </c>
      <c r="D687" s="8" t="s">
        <v>152</v>
      </c>
      <c r="E687" s="8" t="s">
        <v>1584</v>
      </c>
      <c r="F687" s="8" t="s">
        <v>1603</v>
      </c>
      <c r="G687" s="8" t="s">
        <v>137</v>
      </c>
      <c r="H687" s="8">
        <v>34300</v>
      </c>
      <c r="I687" s="8">
        <v>13742</v>
      </c>
      <c r="J687" s="8">
        <v>8</v>
      </c>
      <c r="K687" s="8">
        <v>0</v>
      </c>
    </row>
    <row r="688" spans="1:11">
      <c r="A688" s="7">
        <f>VLOOKUP(B:B,価格調査!B:AO,1,0)</f>
        <v>2356018208067</v>
      </c>
      <c r="B688" s="7">
        <v>2356018208067</v>
      </c>
      <c r="C688" s="7">
        <v>4019238036220</v>
      </c>
      <c r="D688" s="8" t="s">
        <v>152</v>
      </c>
      <c r="E688" s="8" t="s">
        <v>1584</v>
      </c>
      <c r="F688" s="8" t="s">
        <v>1604</v>
      </c>
      <c r="G688" s="8" t="s">
        <v>76</v>
      </c>
      <c r="H688" s="8">
        <v>34700</v>
      </c>
      <c r="I688" s="8">
        <v>13902</v>
      </c>
      <c r="J688" s="8">
        <v>0</v>
      </c>
      <c r="K688" s="8">
        <v>11</v>
      </c>
    </row>
    <row r="689" spans="1:11">
      <c r="A689" s="7">
        <f>VLOOKUP(B:B,価格調査!B:AO,1,0)</f>
        <v>2453519208067</v>
      </c>
      <c r="B689" s="7">
        <v>2453519208067</v>
      </c>
      <c r="C689" s="7">
        <v>4019238036244</v>
      </c>
      <c r="D689" s="8" t="s">
        <v>152</v>
      </c>
      <c r="E689" s="8" t="s">
        <v>1584</v>
      </c>
      <c r="F689" s="8" t="s">
        <v>1605</v>
      </c>
      <c r="G689" s="8" t="s">
        <v>126</v>
      </c>
      <c r="H689" s="8">
        <v>30100</v>
      </c>
      <c r="I689" s="8">
        <v>12060</v>
      </c>
      <c r="J689" s="8">
        <v>33</v>
      </c>
      <c r="K689" s="8">
        <v>0</v>
      </c>
    </row>
    <row r="690" spans="1:11">
      <c r="A690" s="7">
        <f>VLOOKUP(B:B,価格調査!B:AO,1,0)</f>
        <v>2353519208060</v>
      </c>
      <c r="B690" s="7">
        <v>2353519208060</v>
      </c>
      <c r="C690" s="7">
        <v>4019238036121</v>
      </c>
      <c r="D690" s="8" t="s">
        <v>152</v>
      </c>
      <c r="E690" s="8" t="s">
        <v>1584</v>
      </c>
      <c r="F690" s="8" t="s">
        <v>1606</v>
      </c>
      <c r="G690" s="8" t="s">
        <v>125</v>
      </c>
      <c r="H690" s="8">
        <v>28700</v>
      </c>
      <c r="I690" s="8">
        <v>11499</v>
      </c>
      <c r="J690" s="8">
        <v>10</v>
      </c>
      <c r="K690" s="8">
        <v>4</v>
      </c>
    </row>
    <row r="691" spans="1:11">
      <c r="A691" s="7">
        <f>VLOOKUP(B:B,価格調査!B:AO,1,0)</f>
        <v>2753519208068</v>
      </c>
      <c r="B691" s="7">
        <v>2753519208068</v>
      </c>
      <c r="C691" s="7">
        <v>4019238036640</v>
      </c>
      <c r="D691" s="8" t="s">
        <v>152</v>
      </c>
      <c r="E691" s="8" t="s">
        <v>1584</v>
      </c>
      <c r="F691" s="8" t="s">
        <v>1607</v>
      </c>
      <c r="G691" s="8" t="s">
        <v>122</v>
      </c>
      <c r="H691" s="8">
        <v>38000</v>
      </c>
      <c r="I691" s="8">
        <v>15219</v>
      </c>
      <c r="J691" s="8">
        <v>33</v>
      </c>
      <c r="K691" s="8">
        <v>0</v>
      </c>
    </row>
    <row r="692" spans="1:11">
      <c r="A692" s="7">
        <f>VLOOKUP(B:B,価格調査!B:AO,1,0)</f>
        <v>2753019208063</v>
      </c>
      <c r="B692" s="7">
        <v>2753019208063</v>
      </c>
      <c r="C692" s="7">
        <v>4019238036619</v>
      </c>
      <c r="D692" s="8" t="s">
        <v>152</v>
      </c>
      <c r="E692" s="8" t="s">
        <v>1584</v>
      </c>
      <c r="F692" s="8" t="s">
        <v>1608</v>
      </c>
      <c r="G692" s="8" t="s">
        <v>138</v>
      </c>
      <c r="H692" s="8">
        <v>35700</v>
      </c>
      <c r="I692" s="8">
        <v>14302</v>
      </c>
      <c r="J692" s="8">
        <v>6</v>
      </c>
      <c r="K692" s="8">
        <v>19</v>
      </c>
    </row>
    <row r="693" spans="1:11">
      <c r="A693" s="7">
        <f>VLOOKUP(B:B,価格調査!B:AO,1,0)</f>
        <v>2254019208065</v>
      </c>
      <c r="B693" s="7">
        <v>2254019208065</v>
      </c>
      <c r="C693" s="7">
        <v>4019238036039</v>
      </c>
      <c r="D693" s="8" t="s">
        <v>152</v>
      </c>
      <c r="E693" s="8" t="s">
        <v>1584</v>
      </c>
      <c r="F693" s="8" t="s">
        <v>1609</v>
      </c>
      <c r="G693" s="8" t="s">
        <v>124</v>
      </c>
      <c r="H693" s="8">
        <v>29100</v>
      </c>
      <c r="I693" s="8">
        <v>11659</v>
      </c>
      <c r="J693" s="8">
        <v>79</v>
      </c>
      <c r="K693" s="8">
        <v>1</v>
      </c>
    </row>
    <row r="694" spans="1:11">
      <c r="A694" s="7">
        <f>VLOOKUP(B:B,価格調査!B:AO,1,0)</f>
        <v>2354019208062</v>
      </c>
      <c r="B694" s="7">
        <v>2354019208062</v>
      </c>
      <c r="C694" s="7">
        <v>4019238036145</v>
      </c>
      <c r="D694" s="8" t="s">
        <v>152</v>
      </c>
      <c r="E694" s="8" t="s">
        <v>1584</v>
      </c>
      <c r="F694" s="8" t="s">
        <v>1610</v>
      </c>
      <c r="G694" s="8" t="s">
        <v>101</v>
      </c>
      <c r="H694" s="8">
        <v>32200</v>
      </c>
      <c r="I694" s="8">
        <v>12896</v>
      </c>
      <c r="J694" s="8">
        <v>31</v>
      </c>
      <c r="K694" s="8">
        <v>3</v>
      </c>
    </row>
    <row r="695" spans="1:11">
      <c r="A695" s="7">
        <f>VLOOKUP(B:B,価格調査!B:AO,1,0)</f>
        <v>2454019208069</v>
      </c>
      <c r="B695" s="7">
        <v>2454019208069</v>
      </c>
      <c r="C695" s="7">
        <v>4019238036275</v>
      </c>
      <c r="D695" s="8" t="s">
        <v>152</v>
      </c>
      <c r="E695" s="8" t="s">
        <v>1584</v>
      </c>
      <c r="F695" s="8" t="s">
        <v>1611</v>
      </c>
      <c r="G695" s="8" t="s">
        <v>106</v>
      </c>
      <c r="H695" s="8">
        <v>31100</v>
      </c>
      <c r="I695" s="8">
        <v>12460</v>
      </c>
      <c r="J695" s="8">
        <v>74</v>
      </c>
      <c r="K695" s="8">
        <v>1</v>
      </c>
    </row>
    <row r="696" spans="1:11">
      <c r="A696" s="7">
        <f>VLOOKUP(B:B,価格調査!B:AO,1,0)</f>
        <v>2454519208064</v>
      </c>
      <c r="B696" s="7">
        <v>2454519208064</v>
      </c>
      <c r="C696" s="7">
        <v>4019238036312</v>
      </c>
      <c r="D696" s="8" t="s">
        <v>152</v>
      </c>
      <c r="E696" s="8" t="s">
        <v>1584</v>
      </c>
      <c r="F696" s="8" t="s">
        <v>1612</v>
      </c>
      <c r="G696" s="8" t="s">
        <v>58</v>
      </c>
      <c r="H696" s="8">
        <v>31000</v>
      </c>
      <c r="I696" s="8">
        <v>12416</v>
      </c>
      <c r="J696" s="8">
        <v>41</v>
      </c>
      <c r="K696" s="8">
        <v>38</v>
      </c>
    </row>
    <row r="697" spans="1:11">
      <c r="A697" s="7">
        <f>VLOOKUP(B:B,価格調査!B:AO,1,0)</f>
        <v>2754019208060</v>
      </c>
      <c r="B697" s="7">
        <v>2754019208060</v>
      </c>
      <c r="C697" s="7">
        <v>4019238036671</v>
      </c>
      <c r="D697" s="8" t="s">
        <v>152</v>
      </c>
      <c r="E697" s="8" t="s">
        <v>1584</v>
      </c>
      <c r="F697" s="8" t="s">
        <v>1613</v>
      </c>
      <c r="G697" s="8" t="s">
        <v>139</v>
      </c>
      <c r="H697" s="8">
        <v>37700</v>
      </c>
      <c r="I697" s="8">
        <v>15103</v>
      </c>
      <c r="J697" s="8">
        <v>25</v>
      </c>
      <c r="K697" s="8">
        <v>17</v>
      </c>
    </row>
    <row r="698" spans="1:11">
      <c r="A698" s="7">
        <f>VLOOKUP(B:B,価格調査!B:AO,1,0)</f>
        <v>2553519208064</v>
      </c>
      <c r="B698" s="7">
        <v>2553519208064</v>
      </c>
      <c r="C698" s="7">
        <v>4019238036411</v>
      </c>
      <c r="D698" s="8" t="s">
        <v>152</v>
      </c>
      <c r="E698" s="8" t="s">
        <v>1584</v>
      </c>
      <c r="F698" s="8" t="s">
        <v>1614</v>
      </c>
      <c r="G698" s="8" t="s">
        <v>100</v>
      </c>
      <c r="H698" s="8">
        <v>36100</v>
      </c>
      <c r="I698" s="8">
        <v>14463</v>
      </c>
      <c r="J698" s="8">
        <v>70</v>
      </c>
      <c r="K698" s="8">
        <v>2</v>
      </c>
    </row>
    <row r="699" spans="1:11">
      <c r="A699" s="7">
        <f>VLOOKUP(B:B,価格調査!B:AO,1,0)</f>
        <v>2254519208060</v>
      </c>
      <c r="B699" s="7">
        <v>2254519208060</v>
      </c>
      <c r="C699" s="7">
        <v>4019238036060</v>
      </c>
      <c r="D699" s="8" t="s">
        <v>152</v>
      </c>
      <c r="E699" s="8" t="s">
        <v>1584</v>
      </c>
      <c r="F699" s="8" t="s">
        <v>1150</v>
      </c>
      <c r="G699" s="8" t="s">
        <v>108</v>
      </c>
      <c r="H699" s="8">
        <v>27300</v>
      </c>
      <c r="I699" s="8">
        <v>10938</v>
      </c>
      <c r="J699" s="8">
        <v>0</v>
      </c>
      <c r="K699" s="8">
        <v>2</v>
      </c>
    </row>
    <row r="700" spans="1:11">
      <c r="A700" s="7">
        <f>VLOOKUP(B:B,価格調査!B:AO,1,0)</f>
        <v>2555019208063</v>
      </c>
      <c r="B700" s="7">
        <v>2555019208063</v>
      </c>
      <c r="C700" s="7">
        <v>4019238036480</v>
      </c>
      <c r="D700" s="8" t="s">
        <v>152</v>
      </c>
      <c r="E700" s="8" t="s">
        <v>1584</v>
      </c>
      <c r="F700" s="8" t="s">
        <v>1145</v>
      </c>
      <c r="G700" s="8" t="s">
        <v>140</v>
      </c>
      <c r="H700" s="8">
        <v>44500</v>
      </c>
      <c r="I700" s="8">
        <v>17827</v>
      </c>
      <c r="J700" s="8">
        <v>0</v>
      </c>
      <c r="K700" s="8">
        <v>44</v>
      </c>
    </row>
    <row r="701" spans="1:11">
      <c r="A701" s="7">
        <f>VLOOKUP(B:B,価格調査!B:AO,1,0)</f>
        <v>2453520208063</v>
      </c>
      <c r="B701" s="7">
        <v>2453520208063</v>
      </c>
      <c r="C701" s="7">
        <v>4019238036930</v>
      </c>
      <c r="D701" s="8" t="s">
        <v>152</v>
      </c>
      <c r="E701" s="8" t="s">
        <v>1584</v>
      </c>
      <c r="F701" s="8" t="s">
        <v>1615</v>
      </c>
      <c r="G701" s="8" t="s">
        <v>129</v>
      </c>
      <c r="H701" s="8">
        <v>27400</v>
      </c>
      <c r="I701" s="8">
        <v>10974</v>
      </c>
      <c r="J701" s="8">
        <v>56</v>
      </c>
      <c r="K701" s="8">
        <v>1</v>
      </c>
    </row>
    <row r="702" spans="1:11">
      <c r="A702" s="7">
        <f>VLOOKUP(B:B,価格調査!B:AO,1,0)</f>
        <v>2454520208060</v>
      </c>
      <c r="B702" s="7">
        <v>2454520208060</v>
      </c>
      <c r="C702" s="7">
        <v>4019238036329</v>
      </c>
      <c r="D702" s="8" t="s">
        <v>152</v>
      </c>
      <c r="E702" s="8" t="s">
        <v>1584</v>
      </c>
      <c r="F702" s="8" t="s">
        <v>1616</v>
      </c>
      <c r="G702" s="8" t="s">
        <v>92</v>
      </c>
      <c r="H702" s="8">
        <v>40300</v>
      </c>
      <c r="I702" s="8">
        <v>16145</v>
      </c>
      <c r="J702" s="8">
        <v>49</v>
      </c>
      <c r="K702" s="8">
        <v>2</v>
      </c>
    </row>
    <row r="703" spans="1:11">
      <c r="A703" s="7">
        <f>VLOOKUP(B:B,価格調査!B:AO,1,0)</f>
        <v>2553520208060</v>
      </c>
      <c r="B703" s="7">
        <v>2553520208060</v>
      </c>
      <c r="C703" s="7">
        <v>4019238036398</v>
      </c>
      <c r="D703" s="8" t="s">
        <v>152</v>
      </c>
      <c r="E703" s="8" t="s">
        <v>1584</v>
      </c>
      <c r="F703" s="8" t="s">
        <v>1617</v>
      </c>
      <c r="G703" s="8" t="s">
        <v>132</v>
      </c>
      <c r="H703" s="8">
        <v>34700</v>
      </c>
      <c r="I703" s="8">
        <v>13902</v>
      </c>
      <c r="J703" s="8">
        <v>12</v>
      </c>
      <c r="K703" s="8">
        <v>1</v>
      </c>
    </row>
    <row r="704" spans="1:11">
      <c r="A704" s="7">
        <f>VLOOKUP(B:B,価格調査!B:AO,1,0)</f>
        <v>2753020208069</v>
      </c>
      <c r="B704" s="7">
        <v>2753020208069</v>
      </c>
      <c r="C704" s="7">
        <v>4019238036626</v>
      </c>
      <c r="D704" s="8" t="s">
        <v>152</v>
      </c>
      <c r="E704" s="8" t="s">
        <v>1584</v>
      </c>
      <c r="F704" s="8" t="s">
        <v>1618</v>
      </c>
      <c r="G704" s="8" t="s">
        <v>133</v>
      </c>
      <c r="H704" s="8">
        <v>36000</v>
      </c>
      <c r="I704" s="8">
        <v>14418</v>
      </c>
      <c r="J704" s="8">
        <v>23</v>
      </c>
      <c r="K704" s="8">
        <v>0</v>
      </c>
    </row>
    <row r="705" spans="1:11">
      <c r="A705" s="7">
        <f>VLOOKUP(B:B,価格調査!B:AO,1,0)</f>
        <v>2654520208064</v>
      </c>
      <c r="B705" s="7">
        <v>2654520208064</v>
      </c>
      <c r="C705" s="7">
        <v>4019238036602</v>
      </c>
      <c r="D705" s="8" t="s">
        <v>152</v>
      </c>
      <c r="E705" s="8" t="s">
        <v>1584</v>
      </c>
      <c r="F705" s="8" t="s">
        <v>1619</v>
      </c>
      <c r="G705" s="8" t="s">
        <v>141</v>
      </c>
      <c r="H705" s="8">
        <v>48400</v>
      </c>
      <c r="I705" s="8">
        <v>19384</v>
      </c>
      <c r="J705" s="8">
        <v>24</v>
      </c>
      <c r="K705" s="8">
        <v>1</v>
      </c>
    </row>
    <row r="706" spans="1:11">
      <c r="A706" s="7">
        <f>VLOOKUP(B:B,価格調査!B:AO,1,0)</f>
        <v>2454020208065</v>
      </c>
      <c r="B706" s="7">
        <v>2454020208065</v>
      </c>
      <c r="C706" s="7">
        <v>4019238036282</v>
      </c>
      <c r="D706" s="8" t="s">
        <v>152</v>
      </c>
      <c r="E706" s="8" t="s">
        <v>1584</v>
      </c>
      <c r="F706" s="8" t="s">
        <v>1620</v>
      </c>
      <c r="G706" s="8" t="s">
        <v>128</v>
      </c>
      <c r="H706" s="8">
        <v>37300</v>
      </c>
      <c r="I706" s="8">
        <v>14943</v>
      </c>
      <c r="J706" s="8">
        <v>8</v>
      </c>
      <c r="K706" s="8">
        <v>0</v>
      </c>
    </row>
    <row r="707" spans="1:11">
      <c r="A707" s="7">
        <f>VLOOKUP(B:B,価格調査!B:AO,1,0)</f>
        <v>2754020208066</v>
      </c>
      <c r="B707" s="7">
        <v>2754020208066</v>
      </c>
      <c r="C707" s="7">
        <v>4019238036701</v>
      </c>
      <c r="D707" s="8" t="s">
        <v>152</v>
      </c>
      <c r="E707" s="8" t="s">
        <v>1584</v>
      </c>
      <c r="F707" s="8" t="s">
        <v>1621</v>
      </c>
      <c r="G707" s="8" t="s">
        <v>94</v>
      </c>
      <c r="H707" s="8">
        <v>45800</v>
      </c>
      <c r="I707" s="8">
        <v>18343</v>
      </c>
      <c r="J707" s="8">
        <v>14</v>
      </c>
      <c r="K707" s="8">
        <v>0</v>
      </c>
    </row>
    <row r="708" spans="1:11">
      <c r="A708" s="7">
        <f>VLOOKUP(B:B,価格調査!B:AO,1,0)</f>
        <v>2754520208061</v>
      </c>
      <c r="B708" s="7">
        <v>2754520208061</v>
      </c>
      <c r="C708" s="7">
        <v>4019238036732</v>
      </c>
      <c r="D708" s="8" t="s">
        <v>152</v>
      </c>
      <c r="E708" s="8" t="s">
        <v>1584</v>
      </c>
      <c r="F708" s="8" t="s">
        <v>554</v>
      </c>
      <c r="G708" s="8" t="s">
        <v>142</v>
      </c>
      <c r="H708" s="8">
        <v>48400</v>
      </c>
      <c r="I708" s="8">
        <v>19384</v>
      </c>
      <c r="J708" s="8">
        <v>16</v>
      </c>
      <c r="K708" s="8">
        <v>10</v>
      </c>
    </row>
    <row r="709" spans="1:11">
      <c r="A709" s="7">
        <f>VLOOKUP(B:B,価格調査!B:AO,1,0)</f>
        <v>2055516209858</v>
      </c>
      <c r="B709" s="7">
        <v>2055516209858</v>
      </c>
      <c r="C709" s="7">
        <v>4019238754155</v>
      </c>
      <c r="D709" s="8" t="s">
        <v>152</v>
      </c>
      <c r="E709" s="8" t="s">
        <v>1622</v>
      </c>
      <c r="F709" s="8" t="s">
        <v>901</v>
      </c>
      <c r="G709" s="8" t="s">
        <v>35</v>
      </c>
      <c r="H709" s="8" t="s">
        <v>152</v>
      </c>
      <c r="I709" s="8">
        <v>6000</v>
      </c>
      <c r="J709" s="8">
        <v>159</v>
      </c>
      <c r="K709" s="8">
        <v>0</v>
      </c>
    </row>
    <row r="710" spans="1:11">
      <c r="A710" s="7">
        <f>VLOOKUP(B:B,価格調査!B:AO,1,0)</f>
        <v>2154517209819</v>
      </c>
      <c r="B710" s="7">
        <v>2154517209819</v>
      </c>
      <c r="C710" s="7">
        <v>4019238471984</v>
      </c>
      <c r="D710" s="8" t="s">
        <v>152</v>
      </c>
      <c r="E710" s="8" t="s">
        <v>1622</v>
      </c>
      <c r="F710" s="8" t="s">
        <v>698</v>
      </c>
      <c r="G710" s="8" t="s">
        <v>36</v>
      </c>
      <c r="H710" s="8" t="s">
        <v>152</v>
      </c>
      <c r="I710" s="8">
        <v>6300</v>
      </c>
      <c r="J710" s="8">
        <v>43</v>
      </c>
      <c r="K710" s="8">
        <v>27</v>
      </c>
    </row>
    <row r="711" spans="1:11">
      <c r="A711" s="7">
        <f>VLOOKUP(B:B,価格調査!B:AO,1,0)</f>
        <v>2155017209811</v>
      </c>
      <c r="B711" s="7">
        <v>2155017209811</v>
      </c>
      <c r="C711" s="7">
        <v>4019238586121</v>
      </c>
      <c r="D711" s="8" t="s">
        <v>152</v>
      </c>
      <c r="E711" s="8" t="s">
        <v>1622</v>
      </c>
      <c r="F711" s="8" t="s">
        <v>1162</v>
      </c>
      <c r="G711" s="8" t="s">
        <v>39</v>
      </c>
      <c r="H711" s="8" t="s">
        <v>152</v>
      </c>
      <c r="I711" s="8">
        <v>6600</v>
      </c>
      <c r="J711" s="8">
        <v>80</v>
      </c>
      <c r="K711" s="8">
        <v>36</v>
      </c>
    </row>
    <row r="712" spans="1:11">
      <c r="A712" s="7">
        <f>VLOOKUP(B:B,価格調査!B:AO,1,0)</f>
        <v>2155517209816</v>
      </c>
      <c r="B712" s="7">
        <v>2155517209816</v>
      </c>
      <c r="C712" s="7">
        <v>4019238775013</v>
      </c>
      <c r="D712" s="8" t="s">
        <v>152</v>
      </c>
      <c r="E712" s="8" t="s">
        <v>1622</v>
      </c>
      <c r="F712" s="8" t="s">
        <v>1163</v>
      </c>
      <c r="G712" s="8" t="s">
        <v>66</v>
      </c>
      <c r="H712" s="8" t="s">
        <v>152</v>
      </c>
      <c r="I712" s="8">
        <v>6500</v>
      </c>
      <c r="J712" s="8">
        <v>146</v>
      </c>
      <c r="K712" s="8">
        <v>55</v>
      </c>
    </row>
    <row r="713" spans="1:11">
      <c r="A713" s="7">
        <f>VLOOKUP(B:B,価格調査!B:AO,1,0)</f>
        <v>2254517209854</v>
      </c>
      <c r="B713" s="7">
        <v>2254517209854</v>
      </c>
      <c r="C713" s="7">
        <v>4019238591286</v>
      </c>
      <c r="D713" s="8" t="s">
        <v>152</v>
      </c>
      <c r="E713" s="8" t="s">
        <v>1622</v>
      </c>
      <c r="F713" s="8" t="s">
        <v>1059</v>
      </c>
      <c r="G713" s="8" t="s">
        <v>37</v>
      </c>
      <c r="H713" s="8" t="s">
        <v>152</v>
      </c>
      <c r="I713" s="8">
        <v>6600</v>
      </c>
      <c r="J713" s="8">
        <v>285</v>
      </c>
      <c r="K713" s="8">
        <v>1</v>
      </c>
    </row>
    <row r="714" spans="1:11">
      <c r="A714" s="7">
        <f>VLOOKUP(B:B,価格調査!B:AO,1,0)</f>
        <v>2254518209822</v>
      </c>
      <c r="B714" s="7">
        <v>2254518209822</v>
      </c>
      <c r="C714" s="7">
        <v>4019238732122</v>
      </c>
      <c r="D714" s="8" t="s">
        <v>152</v>
      </c>
      <c r="E714" s="8" t="s">
        <v>1622</v>
      </c>
      <c r="F714" s="8" t="s">
        <v>1208</v>
      </c>
      <c r="G714" s="8" t="s">
        <v>40</v>
      </c>
      <c r="H714" s="8" t="s">
        <v>152</v>
      </c>
      <c r="I714" s="8">
        <v>7500</v>
      </c>
      <c r="J714" s="8">
        <v>148</v>
      </c>
      <c r="K714" s="8">
        <v>2</v>
      </c>
    </row>
    <row r="715" spans="1:11">
      <c r="A715" s="7">
        <f>VLOOKUP(B:B,価格調査!B:AO,1,0)</f>
        <v>2255017209818</v>
      </c>
      <c r="B715" s="7">
        <v>2255017209818</v>
      </c>
      <c r="C715" s="7">
        <v>4019238646191</v>
      </c>
      <c r="D715" s="8" t="s">
        <v>152</v>
      </c>
      <c r="E715" s="8" t="s">
        <v>1622</v>
      </c>
      <c r="F715" s="8" t="s">
        <v>1164</v>
      </c>
      <c r="G715" s="8" t="s">
        <v>32</v>
      </c>
      <c r="H715" s="8" t="s">
        <v>152</v>
      </c>
      <c r="I715" s="8">
        <v>7400</v>
      </c>
      <c r="J715" s="8">
        <v>100</v>
      </c>
      <c r="K715" s="8">
        <v>0</v>
      </c>
    </row>
    <row r="716" spans="1:11">
      <c r="A716" s="7">
        <f>VLOOKUP(B:B,価格調査!B:AO,1,0)</f>
        <v>2255518189305</v>
      </c>
      <c r="B716" s="7">
        <v>2255518189305</v>
      </c>
      <c r="C716" s="7">
        <v>4981160820430</v>
      </c>
      <c r="D716" s="8" t="s">
        <v>152</v>
      </c>
      <c r="E716" s="8" t="s">
        <v>1624</v>
      </c>
      <c r="F716" s="8" t="s">
        <v>1625</v>
      </c>
      <c r="G716" s="8" t="s">
        <v>71</v>
      </c>
      <c r="H716" s="8" t="s">
        <v>152</v>
      </c>
      <c r="I716" s="8">
        <v>12937</v>
      </c>
      <c r="J716" s="8">
        <v>12</v>
      </c>
      <c r="K716" s="8">
        <v>52</v>
      </c>
    </row>
    <row r="717" spans="1:11">
      <c r="A717" s="7">
        <f>VLOOKUP(B:B,価格調査!B:AO,1,0)</f>
        <v>2255018189300</v>
      </c>
      <c r="B717" s="7">
        <v>2255018189300</v>
      </c>
      <c r="C717" s="7">
        <v>4981160553185</v>
      </c>
      <c r="D717" s="8" t="s">
        <v>152</v>
      </c>
      <c r="E717" s="8" t="s">
        <v>1624</v>
      </c>
      <c r="F717" s="8" t="s">
        <v>1092</v>
      </c>
      <c r="G717" s="8" t="s">
        <v>80</v>
      </c>
      <c r="H717" s="8" t="s">
        <v>152</v>
      </c>
      <c r="I717" s="8">
        <v>12335</v>
      </c>
      <c r="J717" s="8">
        <v>18</v>
      </c>
      <c r="K717" s="8">
        <v>5</v>
      </c>
    </row>
    <row r="718" spans="1:11">
      <c r="A718" s="7">
        <f>VLOOKUP(B:B,価格調査!B:AO,1,0)</f>
        <v>2355019189306</v>
      </c>
      <c r="B718" s="7">
        <v>2355019189306</v>
      </c>
      <c r="C718" s="7">
        <v>4981160553215</v>
      </c>
      <c r="D718" s="8" t="s">
        <v>152</v>
      </c>
      <c r="E718" s="8" t="s">
        <v>1624</v>
      </c>
      <c r="F718" s="8" t="s">
        <v>1626</v>
      </c>
      <c r="G718" s="8" t="s">
        <v>102</v>
      </c>
      <c r="H718" s="8" t="s">
        <v>152</v>
      </c>
      <c r="I718" s="8">
        <v>13236</v>
      </c>
      <c r="J718" s="8">
        <v>14</v>
      </c>
      <c r="K718" s="8">
        <v>33</v>
      </c>
    </row>
    <row r="719" spans="1:11">
      <c r="A719" s="7">
        <f>VLOOKUP(B:B,価格調査!B:AO,1,0)</f>
        <v>2754020189303</v>
      </c>
      <c r="B719" s="7">
        <v>2754020189303</v>
      </c>
      <c r="C719" s="7">
        <v>4981160824322</v>
      </c>
      <c r="D719" s="8" t="s">
        <v>152</v>
      </c>
      <c r="E719" s="8" t="s">
        <v>1624</v>
      </c>
      <c r="F719" s="8" t="s">
        <v>989</v>
      </c>
      <c r="G719" s="8" t="s">
        <v>94</v>
      </c>
      <c r="H719" s="8" t="s">
        <v>152</v>
      </c>
      <c r="I719" s="8">
        <v>20392</v>
      </c>
      <c r="J719" s="8">
        <v>6</v>
      </c>
      <c r="K719" s="8">
        <v>0</v>
      </c>
    </row>
    <row r="720" spans="1:11">
      <c r="A720" s="7">
        <f>VLOOKUP(B:B,価格調査!B:AO,1,0)</f>
        <v>2254518189209</v>
      </c>
      <c r="B720" s="7">
        <v>2254518189209</v>
      </c>
      <c r="C720" s="7">
        <v>4981160373103</v>
      </c>
      <c r="D720" s="8" t="s">
        <v>152</v>
      </c>
      <c r="E720" s="8" t="s">
        <v>1627</v>
      </c>
      <c r="F720" s="8" t="s">
        <v>929</v>
      </c>
      <c r="G720" s="8" t="s">
        <v>40</v>
      </c>
      <c r="H720" s="8" t="s">
        <v>152</v>
      </c>
      <c r="I720" s="8">
        <v>13789</v>
      </c>
      <c r="J720" s="8">
        <v>4</v>
      </c>
      <c r="K720" s="8">
        <v>5</v>
      </c>
    </row>
    <row r="721" spans="1:11">
      <c r="A721" s="7">
        <f>VLOOKUP(B:B,価格調査!B:AO,1,0)</f>
        <v>2354518189206</v>
      </c>
      <c r="B721" s="7">
        <v>2354518189206</v>
      </c>
      <c r="C721" s="7">
        <v>4981160609752</v>
      </c>
      <c r="D721" s="8" t="s">
        <v>152</v>
      </c>
      <c r="E721" s="8" t="s">
        <v>1627</v>
      </c>
      <c r="F721" s="8" t="s">
        <v>949</v>
      </c>
      <c r="G721" s="8" t="s">
        <v>69</v>
      </c>
      <c r="H721" s="8" t="s">
        <v>152</v>
      </c>
      <c r="I721" s="8">
        <v>12641</v>
      </c>
      <c r="J721" s="8">
        <v>54</v>
      </c>
      <c r="K721" s="8">
        <v>30</v>
      </c>
    </row>
    <row r="722" spans="1:11">
      <c r="A722" s="7">
        <f>VLOOKUP(B:B,価格調査!B:AO,1,0)</f>
        <v>2454018189208</v>
      </c>
      <c r="B722" s="7">
        <v>2454018189208</v>
      </c>
      <c r="C722" s="7">
        <v>4981160365993</v>
      </c>
      <c r="D722" s="8" t="s">
        <v>152</v>
      </c>
      <c r="E722" s="8" t="s">
        <v>1627</v>
      </c>
      <c r="F722" s="8" t="s">
        <v>813</v>
      </c>
      <c r="G722" s="8" t="s">
        <v>83</v>
      </c>
      <c r="H722" s="8" t="s">
        <v>152</v>
      </c>
      <c r="I722" s="8">
        <v>11745</v>
      </c>
      <c r="J722" s="8">
        <v>85</v>
      </c>
      <c r="K722" s="8">
        <v>3</v>
      </c>
    </row>
    <row r="723" spans="1:11">
      <c r="A723" s="7">
        <f>VLOOKUP(B:B,価格調査!B:AO,1,0)</f>
        <v>2254018189204</v>
      </c>
      <c r="B723" s="7">
        <v>2254018189204</v>
      </c>
      <c r="C723" s="7">
        <v>4981160373127</v>
      </c>
      <c r="D723" s="8" t="s">
        <v>152</v>
      </c>
      <c r="E723" s="8" t="s">
        <v>1627</v>
      </c>
      <c r="F723" s="8" t="s">
        <v>925</v>
      </c>
      <c r="G723" s="8" t="s">
        <v>38</v>
      </c>
      <c r="H723" s="8" t="s">
        <v>152</v>
      </c>
      <c r="I723" s="8">
        <v>11001</v>
      </c>
      <c r="J723" s="8">
        <v>69</v>
      </c>
      <c r="K723" s="8">
        <v>46</v>
      </c>
    </row>
    <row r="724" spans="1:11">
      <c r="A724" s="7">
        <f>VLOOKUP(B:B,価格調査!B:AO,1,0)</f>
        <v>2254519189208</v>
      </c>
      <c r="B724" s="7">
        <v>2254519189208</v>
      </c>
      <c r="C724" s="7">
        <v>4981160611946</v>
      </c>
      <c r="D724" s="8" t="s">
        <v>152</v>
      </c>
      <c r="E724" s="8" t="s">
        <v>1627</v>
      </c>
      <c r="F724" s="8" t="s">
        <v>1224</v>
      </c>
      <c r="G724" s="8" t="s">
        <v>108</v>
      </c>
      <c r="H724" s="8" t="s">
        <v>152</v>
      </c>
      <c r="I724" s="8">
        <v>13684</v>
      </c>
      <c r="J724" s="8">
        <v>14</v>
      </c>
      <c r="K724" s="8">
        <v>30</v>
      </c>
    </row>
    <row r="725" spans="1:11">
      <c r="A725" s="7">
        <f>VLOOKUP(B:B,価格調査!B:AO,1,0)</f>
        <v>2454019189207</v>
      </c>
      <c r="B725" s="7">
        <v>2454019189207</v>
      </c>
      <c r="C725" s="7">
        <v>4981160611878</v>
      </c>
      <c r="D725" s="8" t="s">
        <v>152</v>
      </c>
      <c r="E725" s="8" t="s">
        <v>1627</v>
      </c>
      <c r="F725" s="8" t="s">
        <v>1124</v>
      </c>
      <c r="G725" s="8" t="s">
        <v>106</v>
      </c>
      <c r="H725" s="8" t="s">
        <v>152</v>
      </c>
      <c r="I725" s="8">
        <v>14727</v>
      </c>
      <c r="J725" s="8">
        <v>36</v>
      </c>
      <c r="K725" s="8">
        <v>88</v>
      </c>
    </row>
    <row r="726" spans="1:11">
      <c r="A726" s="7">
        <f>VLOOKUP(B:B,価格調査!B:AO,1,0)</f>
        <v>2353519189208</v>
      </c>
      <c r="B726" s="7">
        <v>2353519189208</v>
      </c>
      <c r="C726" s="7">
        <v>4981160366129</v>
      </c>
      <c r="D726" s="8" t="s">
        <v>152</v>
      </c>
      <c r="E726" s="8" t="s">
        <v>1627</v>
      </c>
      <c r="F726" s="8" t="s">
        <v>1138</v>
      </c>
      <c r="G726" s="8" t="s">
        <v>125</v>
      </c>
      <c r="H726" s="8" t="s">
        <v>152</v>
      </c>
      <c r="I726" s="8">
        <v>12147</v>
      </c>
      <c r="J726" s="8">
        <v>0</v>
      </c>
      <c r="K726" s="8">
        <v>0</v>
      </c>
    </row>
    <row r="727" spans="1:11">
      <c r="A727" s="7">
        <f>VLOOKUP(B:B,価格調査!B:AO,1,0)</f>
        <v>2453519189205</v>
      </c>
      <c r="B727" s="7">
        <v>2453519189205</v>
      </c>
      <c r="C727" s="7">
        <v>4981160610451</v>
      </c>
      <c r="D727" s="8" t="s">
        <v>152</v>
      </c>
      <c r="E727" s="8" t="s">
        <v>1627</v>
      </c>
      <c r="F727" s="8" t="s">
        <v>1140</v>
      </c>
      <c r="G727" s="8" t="s">
        <v>126</v>
      </c>
      <c r="H727" s="8" t="s">
        <v>152</v>
      </c>
      <c r="I727" s="8">
        <v>13355</v>
      </c>
      <c r="J727" s="8">
        <v>81</v>
      </c>
      <c r="K727" s="8">
        <v>13</v>
      </c>
    </row>
    <row r="728" spans="1:11">
      <c r="A728" s="7">
        <f>VLOOKUP(B:B,価格調査!B:AO,1,0)</f>
        <v>2253519189201</v>
      </c>
      <c r="B728" s="7">
        <v>2253519189201</v>
      </c>
      <c r="C728" s="7">
        <v>4981160611144</v>
      </c>
      <c r="D728" s="8" t="s">
        <v>152</v>
      </c>
      <c r="E728" s="8" t="s">
        <v>1627</v>
      </c>
      <c r="F728" s="8" t="s">
        <v>1223</v>
      </c>
      <c r="G728" s="8" t="s">
        <v>127</v>
      </c>
      <c r="H728" s="8" t="s">
        <v>152</v>
      </c>
      <c r="I728" s="8">
        <v>12418</v>
      </c>
      <c r="J728" s="8">
        <v>66</v>
      </c>
      <c r="K728" s="8">
        <v>20</v>
      </c>
    </row>
    <row r="729" spans="1:11">
      <c r="A729" s="7">
        <f>VLOOKUP(B:B,価格調査!B:AO,1,0)</f>
        <v>2354019189200</v>
      </c>
      <c r="B729" s="7">
        <v>2354019189200</v>
      </c>
      <c r="C729" s="7">
        <v>4981160611984</v>
      </c>
      <c r="D729" s="8" t="s">
        <v>152</v>
      </c>
      <c r="E729" s="8" t="s">
        <v>1627</v>
      </c>
      <c r="F729" s="8" t="s">
        <v>945</v>
      </c>
      <c r="G729" s="8" t="s">
        <v>101</v>
      </c>
      <c r="H729" s="8" t="s">
        <v>152</v>
      </c>
      <c r="I729" s="8">
        <v>16439</v>
      </c>
      <c r="J729" s="8">
        <v>0</v>
      </c>
      <c r="K729" s="8">
        <v>0</v>
      </c>
    </row>
    <row r="730" spans="1:11">
      <c r="A730" s="7">
        <f>VLOOKUP(B:B,価格調査!B:AO,1,0)</f>
        <v>2254019189203</v>
      </c>
      <c r="B730" s="7">
        <v>2254019189203</v>
      </c>
      <c r="C730" s="7">
        <v>4981160611922</v>
      </c>
      <c r="D730" s="8" t="s">
        <v>152</v>
      </c>
      <c r="E730" s="8" t="s">
        <v>1627</v>
      </c>
      <c r="F730" s="8" t="s">
        <v>829</v>
      </c>
      <c r="G730" s="8" t="s">
        <v>124</v>
      </c>
      <c r="H730" s="8" t="s">
        <v>152</v>
      </c>
      <c r="I730" s="8">
        <v>15599</v>
      </c>
      <c r="J730" s="8">
        <v>0</v>
      </c>
      <c r="K730" s="8">
        <v>0</v>
      </c>
    </row>
    <row r="731" spans="1:11">
      <c r="A731" s="7">
        <f>VLOOKUP(B:B,価格調査!B:AO,1,0)</f>
        <v>2553519189202</v>
      </c>
      <c r="B731" s="7">
        <v>2553519189202</v>
      </c>
      <c r="C731" s="7">
        <v>4981160612127</v>
      </c>
      <c r="D731" s="8" t="s">
        <v>152</v>
      </c>
      <c r="E731" s="8" t="s">
        <v>1627</v>
      </c>
      <c r="F731" s="8" t="s">
        <v>969</v>
      </c>
      <c r="G731" s="8" t="s">
        <v>100</v>
      </c>
      <c r="H731" s="8" t="s">
        <v>152</v>
      </c>
      <c r="I731" s="8">
        <v>14428</v>
      </c>
      <c r="J731" s="8">
        <v>42</v>
      </c>
      <c r="K731" s="8">
        <v>12</v>
      </c>
    </row>
    <row r="732" spans="1:11">
      <c r="A732" s="7">
        <f>VLOOKUP(B:B,価格調査!B:AO,1,0)</f>
        <v>2454020189203</v>
      </c>
      <c r="B732" s="7">
        <v>2454020189203</v>
      </c>
      <c r="C732" s="7">
        <v>4981160612059</v>
      </c>
      <c r="D732" s="8" t="s">
        <v>152</v>
      </c>
      <c r="E732" s="8" t="s">
        <v>1627</v>
      </c>
      <c r="F732" s="8" t="s">
        <v>1142</v>
      </c>
      <c r="G732" s="8" t="s">
        <v>128</v>
      </c>
      <c r="H732" s="8" t="s">
        <v>152</v>
      </c>
      <c r="I732" s="8">
        <v>15249</v>
      </c>
      <c r="J732" s="8">
        <v>22</v>
      </c>
      <c r="K732" s="8">
        <v>0</v>
      </c>
    </row>
    <row r="733" spans="1:11">
      <c r="A733" s="7">
        <f>VLOOKUP(B:B,価格調査!B:AO,1,0)</f>
        <v>2453520189201</v>
      </c>
      <c r="B733" s="7">
        <v>2453520189201</v>
      </c>
      <c r="C733" s="7">
        <v>4981160612035</v>
      </c>
      <c r="D733" s="8" t="s">
        <v>152</v>
      </c>
      <c r="E733" s="8" t="s">
        <v>1627</v>
      </c>
      <c r="F733" s="8" t="s">
        <v>1141</v>
      </c>
      <c r="G733" s="8" t="s">
        <v>129</v>
      </c>
      <c r="H733" s="8" t="s">
        <v>152</v>
      </c>
      <c r="I733" s="8">
        <v>13508</v>
      </c>
      <c r="J733" s="8">
        <v>0</v>
      </c>
      <c r="K733" s="8">
        <v>0</v>
      </c>
    </row>
    <row r="734" spans="1:11">
      <c r="A734" s="7">
        <f>VLOOKUP(B:B,価格調査!B:AO,1,0)</f>
        <v>2454520189208</v>
      </c>
      <c r="B734" s="7">
        <v>2454520189208</v>
      </c>
      <c r="C734" s="7">
        <v>4981160612066</v>
      </c>
      <c r="D734" s="8" t="s">
        <v>152</v>
      </c>
      <c r="E734" s="8" t="s">
        <v>1627</v>
      </c>
      <c r="F734" s="8" t="s">
        <v>1628</v>
      </c>
      <c r="G734" s="8" t="s">
        <v>92</v>
      </c>
      <c r="H734" s="8" t="s">
        <v>152</v>
      </c>
      <c r="I734" s="8">
        <v>15398</v>
      </c>
      <c r="J734" s="8">
        <v>21</v>
      </c>
      <c r="K734" s="8">
        <v>2</v>
      </c>
    </row>
    <row r="735" spans="1:11">
      <c r="A735" s="7">
        <f>VLOOKUP(B:B,価格調査!B:AO,1,0)</f>
        <v>2753520189202</v>
      </c>
      <c r="B735" s="7">
        <v>2753520189202</v>
      </c>
      <c r="C735" s="7">
        <v>4981160612301</v>
      </c>
      <c r="D735" s="8" t="s">
        <v>152</v>
      </c>
      <c r="E735" s="8" t="s">
        <v>1627</v>
      </c>
      <c r="F735" s="8" t="s">
        <v>1629</v>
      </c>
      <c r="G735" s="8" t="s">
        <v>130</v>
      </c>
      <c r="H735" s="8" t="s">
        <v>152</v>
      </c>
      <c r="I735" s="8">
        <v>19798</v>
      </c>
      <c r="J735" s="8">
        <v>0</v>
      </c>
      <c r="K735" s="8">
        <v>0</v>
      </c>
    </row>
    <row r="736" spans="1:11">
      <c r="A736" s="7">
        <f>VLOOKUP(B:B,価格調査!B:AO,1,0)</f>
        <v>2555020189207</v>
      </c>
      <c r="B736" s="7">
        <v>2555020189207</v>
      </c>
      <c r="C736" s="7">
        <v>4981160612189</v>
      </c>
      <c r="D736" s="8" t="s">
        <v>152</v>
      </c>
      <c r="E736" s="8" t="s">
        <v>1627</v>
      </c>
      <c r="F736" s="8" t="s">
        <v>1630</v>
      </c>
      <c r="G736" s="8" t="s">
        <v>131</v>
      </c>
      <c r="H736" s="8" t="s">
        <v>152</v>
      </c>
      <c r="I736" s="8">
        <v>14720</v>
      </c>
      <c r="J736" s="8">
        <v>0</v>
      </c>
      <c r="K736" s="8">
        <v>1</v>
      </c>
    </row>
    <row r="737" spans="1:11">
      <c r="A737" s="7">
        <f>VLOOKUP(B:B,価格調査!B:AO,1,0)</f>
        <v>2553520189208</v>
      </c>
      <c r="B737" s="7">
        <v>2553520189208</v>
      </c>
      <c r="C737" s="7">
        <v>4981160612134</v>
      </c>
      <c r="D737" s="8" t="s">
        <v>152</v>
      </c>
      <c r="E737" s="8" t="s">
        <v>1627</v>
      </c>
      <c r="F737" s="8" t="s">
        <v>1631</v>
      </c>
      <c r="G737" s="8" t="s">
        <v>132</v>
      </c>
      <c r="H737" s="8" t="s">
        <v>152</v>
      </c>
      <c r="I737" s="8">
        <v>17419</v>
      </c>
      <c r="J737" s="8">
        <v>13</v>
      </c>
      <c r="K737" s="8">
        <v>0</v>
      </c>
    </row>
    <row r="738" spans="1:11">
      <c r="A738" s="7">
        <f>VLOOKUP(B:B,価格調査!B:AO,1,0)</f>
        <v>2753020189207</v>
      </c>
      <c r="B738" s="7">
        <v>2753020189207</v>
      </c>
      <c r="C738" s="7">
        <v>4981160612271</v>
      </c>
      <c r="D738" s="8" t="s">
        <v>152</v>
      </c>
      <c r="E738" s="8" t="s">
        <v>1627</v>
      </c>
      <c r="F738" s="8" t="s">
        <v>1147</v>
      </c>
      <c r="G738" s="8" t="s">
        <v>133</v>
      </c>
      <c r="H738" s="8" t="s">
        <v>152</v>
      </c>
      <c r="I738" s="8">
        <v>18094</v>
      </c>
      <c r="J738" s="8">
        <v>0</v>
      </c>
      <c r="K738" s="8">
        <v>0</v>
      </c>
    </row>
    <row r="739" spans="1:11">
      <c r="A739" s="7">
        <f>VLOOKUP(B:B,価格調査!B:AO,1,0)</f>
        <v>2453521189200</v>
      </c>
      <c r="B739" s="7">
        <v>2453521189200</v>
      </c>
      <c r="C739" s="7">
        <v>4981160612042</v>
      </c>
      <c r="D739" s="8" t="s">
        <v>152</v>
      </c>
      <c r="E739" s="8" t="s">
        <v>1627</v>
      </c>
      <c r="F739" s="8" t="s">
        <v>1632</v>
      </c>
      <c r="G739" s="8" t="s">
        <v>134</v>
      </c>
      <c r="H739" s="8" t="s">
        <v>152</v>
      </c>
      <c r="I739" s="8">
        <v>14504</v>
      </c>
      <c r="J739" s="8">
        <v>21</v>
      </c>
      <c r="K739" s="8">
        <v>1</v>
      </c>
    </row>
    <row r="740" spans="1:11">
      <c r="A740" s="7">
        <f>VLOOKUP(B:B,価格調査!B:AO,1,0)</f>
        <v>2354018189201</v>
      </c>
      <c r="B740" s="7">
        <v>2354018189201</v>
      </c>
      <c r="C740" s="7">
        <v>4981160365986</v>
      </c>
      <c r="D740" s="8" t="s">
        <v>152</v>
      </c>
      <c r="E740" s="8" t="s">
        <v>1627</v>
      </c>
      <c r="F740" s="8" t="s">
        <v>944</v>
      </c>
      <c r="G740" s="8" t="s">
        <v>34</v>
      </c>
      <c r="H740" s="8" t="s">
        <v>152</v>
      </c>
      <c r="I740" s="8">
        <v>13108</v>
      </c>
      <c r="J740" s="8">
        <v>46</v>
      </c>
      <c r="K740" s="8">
        <v>1</v>
      </c>
    </row>
    <row r="741" spans="1:11">
      <c r="A741" s="7">
        <f>VLOOKUP(B:B,価格調査!B:AO,1,0)</f>
        <v>2453521189217</v>
      </c>
      <c r="B741" s="7">
        <v>2453521189217</v>
      </c>
      <c r="C741" s="7">
        <v>4982266073232</v>
      </c>
      <c r="D741" s="8" t="s">
        <v>152</v>
      </c>
      <c r="E741" s="8" t="s">
        <v>3442</v>
      </c>
      <c r="F741" s="8" t="s">
        <v>1632</v>
      </c>
      <c r="G741" s="8" t="s">
        <v>134</v>
      </c>
      <c r="H741" s="8" t="s">
        <v>152</v>
      </c>
      <c r="I741" s="8">
        <v>15919</v>
      </c>
      <c r="J741" s="8">
        <v>0</v>
      </c>
      <c r="K741" s="8">
        <v>20</v>
      </c>
    </row>
    <row r="742" spans="1:11">
      <c r="A742" s="7">
        <f>VLOOKUP(B:B,価格調査!B:AO,1,0)</f>
        <v>2454020189210</v>
      </c>
      <c r="B742" s="7">
        <v>2454020189210</v>
      </c>
      <c r="C742" s="7">
        <v>4982266073263</v>
      </c>
      <c r="D742" s="8" t="s">
        <v>152</v>
      </c>
      <c r="E742" s="8" t="s">
        <v>3442</v>
      </c>
      <c r="F742" s="8" t="s">
        <v>1142</v>
      </c>
      <c r="G742" s="8" t="s">
        <v>128</v>
      </c>
      <c r="H742" s="8" t="s">
        <v>152</v>
      </c>
      <c r="I742" s="8">
        <v>17055</v>
      </c>
      <c r="J742" s="8">
        <v>0</v>
      </c>
      <c r="K742" s="8">
        <v>19</v>
      </c>
    </row>
    <row r="743" spans="1:11">
      <c r="A743" s="7">
        <f>VLOOKUP(B:B,価格調査!B:AO,1,0)</f>
        <v>2453519189212</v>
      </c>
      <c r="B743" s="7">
        <v>2453519189212</v>
      </c>
      <c r="C743" s="7">
        <v>4982266073218</v>
      </c>
      <c r="D743" s="8" t="s">
        <v>152</v>
      </c>
      <c r="E743" s="8" t="s">
        <v>3442</v>
      </c>
      <c r="F743" s="8" t="s">
        <v>1140</v>
      </c>
      <c r="G743" s="8" t="s">
        <v>126</v>
      </c>
      <c r="H743" s="8" t="s">
        <v>152</v>
      </c>
      <c r="I743" s="8">
        <v>14641</v>
      </c>
      <c r="J743" s="8">
        <v>0</v>
      </c>
      <c r="K743" s="8">
        <v>40</v>
      </c>
    </row>
    <row r="744" spans="1:11">
      <c r="A744" s="7">
        <f>VLOOKUP(B:B,価格調査!B:AO,1,0)</f>
        <v>2353519189215</v>
      </c>
      <c r="B744" s="7">
        <v>2353519189215</v>
      </c>
      <c r="C744" s="7">
        <v>4982266073119</v>
      </c>
      <c r="D744" s="8" t="s">
        <v>152</v>
      </c>
      <c r="E744" s="8" t="s">
        <v>3442</v>
      </c>
      <c r="F744" s="8" t="s">
        <v>1138</v>
      </c>
      <c r="G744" s="8" t="s">
        <v>125</v>
      </c>
      <c r="H744" s="8" t="s">
        <v>152</v>
      </c>
      <c r="I744" s="8">
        <v>13931</v>
      </c>
      <c r="J744" s="8">
        <v>0</v>
      </c>
      <c r="K744" s="8">
        <v>60</v>
      </c>
    </row>
    <row r="745" spans="1:11">
      <c r="A745" s="7">
        <f>VLOOKUP(B:B,価格調査!B:AO,1,0)</f>
        <v>2454018189215</v>
      </c>
      <c r="B745" s="7">
        <v>2454018189215</v>
      </c>
      <c r="C745" s="7">
        <v>4982266073249</v>
      </c>
      <c r="D745" s="8" t="s">
        <v>152</v>
      </c>
      <c r="E745" s="8" t="s">
        <v>3442</v>
      </c>
      <c r="F745" s="8" t="s">
        <v>813</v>
      </c>
      <c r="G745" s="8" t="s">
        <v>83</v>
      </c>
      <c r="H745" s="8" t="s">
        <v>152</v>
      </c>
      <c r="I745" s="8">
        <v>12937</v>
      </c>
      <c r="J745" s="8">
        <v>0</v>
      </c>
      <c r="K745" s="8">
        <v>40</v>
      </c>
    </row>
    <row r="746" spans="1:11">
      <c r="A746" s="7">
        <f>VLOOKUP(B:B,価格調査!B:AO,1,0)</f>
        <v>2354018189218</v>
      </c>
      <c r="B746" s="7">
        <v>2354018189218</v>
      </c>
      <c r="C746" s="7">
        <v>4982266073133</v>
      </c>
      <c r="D746" s="8" t="s">
        <v>152</v>
      </c>
      <c r="E746" s="8" t="s">
        <v>3442</v>
      </c>
      <c r="F746" s="8" t="s">
        <v>944</v>
      </c>
      <c r="G746" s="8" t="s">
        <v>34</v>
      </c>
      <c r="H746" s="8" t="s">
        <v>152</v>
      </c>
      <c r="I746" s="8">
        <v>13108</v>
      </c>
      <c r="J746" s="8">
        <v>0</v>
      </c>
      <c r="K746" s="8">
        <v>40</v>
      </c>
    </row>
    <row r="747" spans="1:11">
      <c r="A747" s="7">
        <f>VLOOKUP(B:B,価格調査!B:AO,1,0)</f>
        <v>2254518189216</v>
      </c>
      <c r="B747" s="7">
        <v>2254518189216</v>
      </c>
      <c r="C747" s="7">
        <v>4982266073058</v>
      </c>
      <c r="D747" s="8" t="s">
        <v>152</v>
      </c>
      <c r="E747" s="8" t="s">
        <v>3442</v>
      </c>
      <c r="F747" s="8" t="s">
        <v>929</v>
      </c>
      <c r="G747" s="8" t="s">
        <v>40</v>
      </c>
      <c r="H747" s="8" t="s">
        <v>152</v>
      </c>
      <c r="I747" s="8">
        <v>13789</v>
      </c>
      <c r="J747" s="8">
        <v>0</v>
      </c>
      <c r="K747" s="8">
        <v>40</v>
      </c>
    </row>
    <row r="748" spans="1:11">
      <c r="A748" s="7">
        <f>VLOOKUP(B:B,価格調査!B:AO,1,0)</f>
        <v>2255518189213</v>
      </c>
      <c r="B748" s="7">
        <v>2255518189213</v>
      </c>
      <c r="C748" s="7">
        <v>4982266073096</v>
      </c>
      <c r="D748" s="8" t="s">
        <v>152</v>
      </c>
      <c r="E748" s="8" t="s">
        <v>3442</v>
      </c>
      <c r="F748" s="8" t="s">
        <v>1625</v>
      </c>
      <c r="G748" s="8" t="s">
        <v>71</v>
      </c>
      <c r="H748" s="8" t="s">
        <v>152</v>
      </c>
      <c r="I748" s="8">
        <v>12937</v>
      </c>
      <c r="J748" s="8">
        <v>0</v>
      </c>
      <c r="K748" s="8">
        <v>80</v>
      </c>
    </row>
    <row r="749" spans="1:11">
      <c r="A749" s="7" t="e">
        <f>VLOOKUP(B:B,価格調査!B:AO,1,0)</f>
        <v>#N/A</v>
      </c>
    </row>
    <row r="750" spans="1:11">
      <c r="A750" s="7" t="e">
        <f>VLOOKUP(B:B,価格調査!B:AO,1,0)</f>
        <v>#N/A</v>
      </c>
    </row>
    <row r="751" spans="1:11">
      <c r="A751" s="7" t="e">
        <f>VLOOKUP(B:B,価格調査!B:AO,1,0)</f>
        <v>#N/A</v>
      </c>
    </row>
    <row r="752" spans="1:11">
      <c r="A752" s="7" t="e">
        <f>VLOOKUP(B:B,価格調査!B:AO,1,0)</f>
        <v>#N/A</v>
      </c>
    </row>
    <row r="753" spans="1:1">
      <c r="A753" s="7" t="e">
        <f>VLOOKUP(B:B,価格調査!B:AO,1,0)</f>
        <v>#N/A</v>
      </c>
    </row>
    <row r="754" spans="1:1">
      <c r="A754" s="7" t="e">
        <f>VLOOKUP(B:B,価格調査!B:AO,1,0)</f>
        <v>#N/A</v>
      </c>
    </row>
    <row r="755" spans="1:1">
      <c r="A755" s="7" t="e">
        <f>VLOOKUP(B:B,価格調査!B:AO,1,0)</f>
        <v>#N/A</v>
      </c>
    </row>
    <row r="756" spans="1:1">
      <c r="A756" s="7" t="e">
        <f>VLOOKUP(B:B,価格調査!B:AO,1,0)</f>
        <v>#N/A</v>
      </c>
    </row>
    <row r="757" spans="1:1">
      <c r="A757" s="7" t="e">
        <f>VLOOKUP(B:B,価格調査!B:AO,1,0)</f>
        <v>#N/A</v>
      </c>
    </row>
    <row r="758" spans="1:1">
      <c r="A758" s="7" t="e">
        <f>VLOOKUP(B:B,価格調査!B:AO,1,0)</f>
        <v>#N/A</v>
      </c>
    </row>
    <row r="759" spans="1:1">
      <c r="A759" s="7" t="e">
        <f>VLOOKUP(B:B,価格調査!B:AO,1,0)</f>
        <v>#N/A</v>
      </c>
    </row>
    <row r="760" spans="1:1">
      <c r="A760" s="7" t="e">
        <f>VLOOKUP(B:B,価格調査!B:AO,1,0)</f>
        <v>#N/A</v>
      </c>
    </row>
    <row r="761" spans="1:1">
      <c r="A761" s="7" t="e">
        <f>VLOOKUP(B:B,価格調査!B:AO,1,0)</f>
        <v>#N/A</v>
      </c>
    </row>
    <row r="762" spans="1:1">
      <c r="A762" s="7" t="e">
        <f>VLOOKUP(B:B,価格調査!B:AO,1,0)</f>
        <v>#N/A</v>
      </c>
    </row>
    <row r="763" spans="1:1">
      <c r="A763" s="7" t="e">
        <f>VLOOKUP(B:B,価格調査!B:AO,1,0)</f>
        <v>#N/A</v>
      </c>
    </row>
    <row r="764" spans="1:1">
      <c r="A764" s="7" t="e">
        <f>VLOOKUP(B:B,価格調査!B:AO,1,0)</f>
        <v>#N/A</v>
      </c>
    </row>
    <row r="765" spans="1:1">
      <c r="A765" s="7" t="e">
        <f>VLOOKUP(B:B,価格調査!B:AO,1,0)</f>
        <v>#N/A</v>
      </c>
    </row>
    <row r="766" spans="1:1">
      <c r="A766" s="7" t="e">
        <f>VLOOKUP(B:B,価格調査!B:AO,1,0)</f>
        <v>#N/A</v>
      </c>
    </row>
    <row r="767" spans="1:1">
      <c r="A767" s="7" t="e">
        <f>VLOOKUP(B:B,価格調査!B:AO,1,0)</f>
        <v>#N/A</v>
      </c>
    </row>
    <row r="768" spans="1:1">
      <c r="A768" s="7" t="e">
        <f>VLOOKUP(B:B,価格調査!B:AO,1,0)</f>
        <v>#N/A</v>
      </c>
    </row>
    <row r="769" spans="1:1">
      <c r="A769" s="7" t="e">
        <f>VLOOKUP(B:B,価格調査!B:AO,1,0)</f>
        <v>#N/A</v>
      </c>
    </row>
    <row r="770" spans="1:1">
      <c r="A770" s="7" t="e">
        <f>VLOOKUP(B:B,価格調査!B:AO,1,0)</f>
        <v>#N/A</v>
      </c>
    </row>
    <row r="771" spans="1:1">
      <c r="A771" s="7" t="e">
        <f>VLOOKUP(B:B,価格調査!B:AO,1,0)</f>
        <v>#N/A</v>
      </c>
    </row>
    <row r="772" spans="1:1">
      <c r="A772" s="7" t="e">
        <f>VLOOKUP(B:B,価格調査!B:AO,1,0)</f>
        <v>#N/A</v>
      </c>
    </row>
    <row r="773" spans="1:1">
      <c r="A773" s="7" t="e">
        <f>VLOOKUP(B:B,価格調査!B:AO,1,0)</f>
        <v>#N/A</v>
      </c>
    </row>
    <row r="774" spans="1:1">
      <c r="A774" s="7" t="e">
        <f>VLOOKUP(B:B,価格調査!B:AO,1,0)</f>
        <v>#N/A</v>
      </c>
    </row>
    <row r="775" spans="1:1">
      <c r="A775" s="7" t="e">
        <f>VLOOKUP(B:B,価格調査!B:AO,1,0)</f>
        <v>#N/A</v>
      </c>
    </row>
    <row r="776" spans="1:1">
      <c r="A776" s="7" t="e">
        <f>VLOOKUP(B:B,価格調査!B:AO,1,0)</f>
        <v>#N/A</v>
      </c>
    </row>
    <row r="777" spans="1:1">
      <c r="A777" s="7" t="e">
        <f>VLOOKUP(B:B,価格調査!B:AO,1,0)</f>
        <v>#N/A</v>
      </c>
    </row>
    <row r="778" spans="1:1">
      <c r="A778" s="7" t="e">
        <f>VLOOKUP(B:B,価格調査!B:AO,1,0)</f>
        <v>#N/A</v>
      </c>
    </row>
    <row r="779" spans="1:1">
      <c r="A779" s="7" t="e">
        <f>VLOOKUP(B:B,価格調査!B:AO,1,0)</f>
        <v>#N/A</v>
      </c>
    </row>
    <row r="780" spans="1:1">
      <c r="A780" s="7" t="e">
        <f>VLOOKUP(B:B,価格調査!B:AO,1,0)</f>
        <v>#N/A</v>
      </c>
    </row>
    <row r="781" spans="1:1">
      <c r="A781" s="7" t="e">
        <f>VLOOKUP(B:B,価格調査!B:AO,1,0)</f>
        <v>#N/A</v>
      </c>
    </row>
    <row r="782" spans="1:1">
      <c r="A782" s="7" t="e">
        <f>VLOOKUP(B:B,価格調査!B:AO,1,0)</f>
        <v>#N/A</v>
      </c>
    </row>
    <row r="783" spans="1:1">
      <c r="A783" s="7" t="e">
        <f>VLOOKUP(B:B,価格調査!B:AO,1,0)</f>
        <v>#N/A</v>
      </c>
    </row>
    <row r="784" spans="1:1">
      <c r="A784" s="7" t="e">
        <f>VLOOKUP(B:B,価格調査!B:AO,1,0)</f>
        <v>#N/A</v>
      </c>
    </row>
    <row r="785" spans="1:1">
      <c r="A785" s="7" t="e">
        <f>VLOOKUP(B:B,価格調査!B:AO,1,0)</f>
        <v>#N/A</v>
      </c>
    </row>
    <row r="786" spans="1:1">
      <c r="A786" s="7" t="e">
        <f>VLOOKUP(B:B,価格調査!B:AO,1,0)</f>
        <v>#N/A</v>
      </c>
    </row>
    <row r="787" spans="1:1">
      <c r="A787" s="7" t="e">
        <f>VLOOKUP(B:B,価格調査!B:AO,1,0)</f>
        <v>#N/A</v>
      </c>
    </row>
    <row r="788" spans="1:1">
      <c r="A788" s="7" t="e">
        <f>VLOOKUP(B:B,価格調査!B:AO,1,0)</f>
        <v>#N/A</v>
      </c>
    </row>
    <row r="789" spans="1:1">
      <c r="A789" s="7" t="e">
        <f>VLOOKUP(B:B,価格調査!B:AO,1,0)</f>
        <v>#N/A</v>
      </c>
    </row>
    <row r="790" spans="1:1">
      <c r="A790" s="7" t="e">
        <f>VLOOKUP(B:B,価格調査!B:AO,1,0)</f>
        <v>#N/A</v>
      </c>
    </row>
    <row r="791" spans="1:1">
      <c r="A791" s="7" t="e">
        <f>VLOOKUP(B:B,価格調査!B:AO,1,0)</f>
        <v>#N/A</v>
      </c>
    </row>
    <row r="792" spans="1:1">
      <c r="A792" s="7" t="e">
        <f>VLOOKUP(B:B,価格調査!B:AO,1,0)</f>
        <v>#N/A</v>
      </c>
    </row>
    <row r="793" spans="1:1">
      <c r="A793" s="7" t="e">
        <f>VLOOKUP(B:B,価格調査!B:AO,1,0)</f>
        <v>#N/A</v>
      </c>
    </row>
    <row r="794" spans="1:1">
      <c r="A794" s="7" t="e">
        <f>VLOOKUP(B:B,価格調査!B:AO,1,0)</f>
        <v>#N/A</v>
      </c>
    </row>
    <row r="795" spans="1:1">
      <c r="A795" s="7" t="e">
        <f>VLOOKUP(B:B,価格調査!B:AO,1,0)</f>
        <v>#N/A</v>
      </c>
    </row>
    <row r="796" spans="1:1">
      <c r="A796" s="7" t="e">
        <f>VLOOKUP(B:B,価格調査!B:AO,1,0)</f>
        <v>#N/A</v>
      </c>
    </row>
    <row r="797" spans="1:1">
      <c r="A797" s="7" t="e">
        <f>VLOOKUP(B:B,価格調査!B:AO,1,0)</f>
        <v>#N/A</v>
      </c>
    </row>
    <row r="798" spans="1:1">
      <c r="A798" s="7" t="e">
        <f>VLOOKUP(B:B,価格調査!B:AO,1,0)</f>
        <v>#N/A</v>
      </c>
    </row>
    <row r="799" spans="1:1">
      <c r="A799" s="7" t="e">
        <f>VLOOKUP(B:B,価格調査!B:AO,1,0)</f>
        <v>#N/A</v>
      </c>
    </row>
    <row r="800" spans="1:1">
      <c r="A800" s="7" t="e">
        <f>VLOOKUP(B:B,価格調査!B:AO,1,0)</f>
        <v>#N/A</v>
      </c>
    </row>
    <row r="801" spans="1:1">
      <c r="A801" s="7" t="e">
        <f>VLOOKUP(B:B,価格調査!B:AO,1,0)</f>
        <v>#N/A</v>
      </c>
    </row>
    <row r="802" spans="1:1">
      <c r="A802" s="7" t="e">
        <f>VLOOKUP(B:B,価格調査!B:AO,1,0)</f>
        <v>#N/A</v>
      </c>
    </row>
    <row r="803" spans="1:1">
      <c r="A803" s="7" t="e">
        <f>VLOOKUP(B:B,価格調査!B:AO,1,0)</f>
        <v>#N/A</v>
      </c>
    </row>
    <row r="804" spans="1:1">
      <c r="A804" s="7" t="e">
        <f>VLOOKUP(B:B,価格調査!B:AO,1,0)</f>
        <v>#N/A</v>
      </c>
    </row>
    <row r="805" spans="1:1">
      <c r="A805" s="7" t="e">
        <f>VLOOKUP(B:B,価格調査!B:AO,1,0)</f>
        <v>#N/A</v>
      </c>
    </row>
    <row r="806" spans="1:1">
      <c r="A806" s="7" t="e">
        <f>VLOOKUP(B:B,価格調査!B:AO,1,0)</f>
        <v>#N/A</v>
      </c>
    </row>
    <row r="807" spans="1:1">
      <c r="A807" s="7" t="e">
        <f>VLOOKUP(B:B,価格調査!B:AO,1,0)</f>
        <v>#N/A</v>
      </c>
    </row>
    <row r="808" spans="1:1">
      <c r="A808" s="7" t="e">
        <f>VLOOKUP(B:B,価格調査!B:AO,1,0)</f>
        <v>#N/A</v>
      </c>
    </row>
  </sheetData>
  <autoFilter ref="A1:M808" xr:uid="{2D4CDE70-C172-4EFA-8856-8F5806E04853}"/>
  <phoneticPr fontId="10"/>
  <conditionalFormatting sqref="AL302:AQ302">
    <cfRule type="expression" dxfId="15" priority="1">
      <formula>NOT(_xludf.ISFORMULA(AL302))</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F2AE6-83AA-4B1B-B05E-9F591D2ADBAF}">
  <sheetPr codeName="Sheet11">
    <tabColor theme="8" tint="0.39997558519241921"/>
  </sheetPr>
  <dimension ref="A1:AQ302"/>
  <sheetViews>
    <sheetView workbookViewId="0">
      <selection activeCell="B21" sqref="B21"/>
    </sheetView>
  </sheetViews>
  <sheetFormatPr defaultRowHeight="19.5"/>
  <cols>
    <col min="1" max="1" width="15.21875" customWidth="1"/>
  </cols>
  <sheetData>
    <row r="1" spans="1:4">
      <c r="A1" t="s">
        <v>6843</v>
      </c>
      <c r="B1" t="s">
        <v>6840</v>
      </c>
      <c r="C1" t="s">
        <v>6844</v>
      </c>
      <c r="D1" t="s">
        <v>6845</v>
      </c>
    </row>
    <row r="3" spans="1:4">
      <c r="A3" t="s">
        <v>6846</v>
      </c>
      <c r="C3" t="s">
        <v>6847</v>
      </c>
    </row>
    <row r="4" spans="1:4">
      <c r="A4" t="s">
        <v>6848</v>
      </c>
    </row>
    <row r="6" spans="1:4">
      <c r="A6" t="s">
        <v>6854</v>
      </c>
    </row>
    <row r="8" spans="1:4">
      <c r="A8" t="s">
        <v>6855</v>
      </c>
      <c r="B8" s="126"/>
    </row>
    <row r="9" spans="1:4">
      <c r="A9" t="s">
        <v>6856</v>
      </c>
    </row>
    <row r="11" spans="1:4">
      <c r="A11" t="s">
        <v>6857</v>
      </c>
    </row>
    <row r="12" spans="1:4">
      <c r="A12" t="s">
        <v>9113</v>
      </c>
    </row>
    <row r="13" spans="1:4">
      <c r="A13" t="s">
        <v>9112</v>
      </c>
    </row>
    <row r="15" spans="1:4">
      <c r="A15" t="s">
        <v>6858</v>
      </c>
    </row>
    <row r="19" spans="1:2">
      <c r="A19" t="s">
        <v>6849</v>
      </c>
    </row>
    <row r="20" spans="1:2">
      <c r="A20" t="s">
        <v>4781</v>
      </c>
      <c r="B20" t="s">
        <v>6850</v>
      </c>
    </row>
    <row r="21" spans="1:2">
      <c r="A21" t="s">
        <v>4774</v>
      </c>
      <c r="B21" t="s">
        <v>6851</v>
      </c>
    </row>
    <row r="22" spans="1:2">
      <c r="A22" t="s">
        <v>4777</v>
      </c>
      <c r="B22" t="s">
        <v>6852</v>
      </c>
    </row>
    <row r="23" spans="1:2">
      <c r="A23" t="s">
        <v>7485</v>
      </c>
      <c r="B23" s="126" t="s">
        <v>7486</v>
      </c>
    </row>
    <row r="24" spans="1:2">
      <c r="A24" t="s">
        <v>8584</v>
      </c>
    </row>
    <row r="302" spans="37:43">
      <c r="AK302" s="181"/>
      <c r="AL302" s="181"/>
      <c r="AM302" s="181"/>
      <c r="AN302" s="181"/>
      <c r="AO302" s="181"/>
      <c r="AP302" s="181"/>
      <c r="AQ302" s="181"/>
    </row>
  </sheetData>
  <phoneticPr fontId="10"/>
  <conditionalFormatting sqref="AL302:AQ302">
    <cfRule type="expression" dxfId="14" priority="1">
      <formula>NOT(_xludf.ISFORMULA(AL302))</formula>
    </cfRule>
  </conditionalFormatting>
  <hyperlinks>
    <hyperlink ref="B23" r:id="rId1" xr:uid="{BCABB194-0A12-4D93-B88A-9F237D52680B}"/>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F41F8-9925-4D6D-A188-599BDF48D9B4}">
  <sheetPr codeName="Sheet1" filterMode="1">
    <tabColor theme="7" tint="0.39997558519241921"/>
  </sheetPr>
  <dimension ref="A1:AW663"/>
  <sheetViews>
    <sheetView zoomScaleNormal="100" workbookViewId="0">
      <pane ySplit="4" topLeftCell="A438" activePane="bottomLeft" state="frozen"/>
      <selection activeCell="AK338" sqref="AK338"/>
      <selection pane="bottomLeft" activeCell="H666" sqref="H666"/>
    </sheetView>
  </sheetViews>
  <sheetFormatPr defaultColWidth="7.77734375" defaultRowHeight="14.25"/>
  <cols>
    <col min="1" max="1" width="13" style="374" customWidth="1"/>
    <col min="2" max="2" width="16.109375" style="375" customWidth="1"/>
    <col min="3" max="4" width="13" style="374" customWidth="1"/>
    <col min="5" max="5" width="23.33203125" style="375" customWidth="1"/>
    <col min="6" max="6" width="13" style="375" customWidth="1"/>
    <col min="7" max="8" width="13" style="374" customWidth="1"/>
    <col min="9" max="11" width="13" style="376" customWidth="1"/>
    <col min="12" max="21" width="13" style="375" customWidth="1"/>
    <col min="22" max="22" width="86.77734375" style="375" customWidth="1"/>
    <col min="23" max="26" width="13" style="374" customWidth="1"/>
    <col min="27" max="27" width="80.44140625" style="375" bestFit="1" customWidth="1"/>
    <col min="28" max="31" width="13" style="374" customWidth="1"/>
    <col min="32" max="32" width="13" style="375" customWidth="1"/>
    <col min="33" max="33" width="13" style="374" customWidth="1"/>
    <col min="34" max="34" width="13" style="376" customWidth="1"/>
    <col min="35" max="36" width="13" style="375" customWidth="1"/>
    <col min="37" max="37" width="13" style="374" customWidth="1"/>
    <col min="38" max="38" width="14.88671875" style="374" customWidth="1"/>
    <col min="39" max="40" width="13" style="374" customWidth="1"/>
    <col min="41" max="42" width="13" style="375" customWidth="1"/>
    <col min="43" max="44" width="13" style="374" customWidth="1"/>
    <col min="45" max="45" width="13" style="375" customWidth="1"/>
    <col min="46" max="47" width="13" style="374" customWidth="1"/>
    <col min="48" max="48" width="13" style="376" customWidth="1"/>
    <col min="49" max="49" width="10.88671875" style="374" bestFit="1" customWidth="1"/>
    <col min="50" max="16384" width="7.77734375" style="374"/>
  </cols>
  <sheetData>
    <row r="1" spans="1:49" s="364" customFormat="1" ht="24">
      <c r="A1" s="363" t="s">
        <v>2330</v>
      </c>
      <c r="B1" s="363" t="s">
        <v>2329</v>
      </c>
      <c r="C1" s="363" t="s">
        <v>2328</v>
      </c>
      <c r="D1" s="363" t="s">
        <v>2327</v>
      </c>
      <c r="E1" s="363" t="s">
        <v>2326</v>
      </c>
      <c r="F1" s="363" t="s">
        <v>2325</v>
      </c>
      <c r="G1" s="363" t="s">
        <v>2324</v>
      </c>
      <c r="H1" s="363" t="s">
        <v>2323</v>
      </c>
      <c r="I1" s="363" t="s">
        <v>2322</v>
      </c>
      <c r="J1" s="363" t="s">
        <v>2321</v>
      </c>
      <c r="K1" s="363" t="s">
        <v>2320</v>
      </c>
      <c r="L1" s="363" t="s">
        <v>2319</v>
      </c>
      <c r="M1" s="363" t="s">
        <v>2318</v>
      </c>
      <c r="N1" s="363" t="s">
        <v>2317</v>
      </c>
      <c r="O1" s="363" t="s">
        <v>2316</v>
      </c>
      <c r="P1" s="363" t="s">
        <v>2315</v>
      </c>
      <c r="Q1" s="363" t="s">
        <v>3341</v>
      </c>
      <c r="R1" s="363" t="s">
        <v>2314</v>
      </c>
      <c r="S1" s="363" t="s">
        <v>2313</v>
      </c>
      <c r="T1" s="363" t="s">
        <v>2312</v>
      </c>
      <c r="U1" s="363" t="s">
        <v>2311</v>
      </c>
      <c r="V1" s="363" t="s">
        <v>2310</v>
      </c>
      <c r="W1" s="363" t="s">
        <v>2309</v>
      </c>
      <c r="X1" s="363" t="s">
        <v>2308</v>
      </c>
      <c r="Y1" s="363" t="s">
        <v>2307</v>
      </c>
      <c r="Z1" s="363" t="s">
        <v>2306</v>
      </c>
      <c r="AA1" s="363" t="s">
        <v>2305</v>
      </c>
      <c r="AB1" s="363" t="s">
        <v>2304</v>
      </c>
      <c r="AC1" s="363" t="s">
        <v>2303</v>
      </c>
      <c r="AD1" s="363" t="s">
        <v>2302</v>
      </c>
      <c r="AE1" s="363" t="s">
        <v>2301</v>
      </c>
      <c r="AF1" s="363" t="s">
        <v>2300</v>
      </c>
      <c r="AG1" s="363" t="s">
        <v>2299</v>
      </c>
      <c r="AH1" s="363" t="s">
        <v>2298</v>
      </c>
      <c r="AI1" s="363" t="s">
        <v>2297</v>
      </c>
      <c r="AJ1" s="363" t="s">
        <v>2296</v>
      </c>
      <c r="AK1" s="363" t="s">
        <v>2295</v>
      </c>
      <c r="AL1" s="363" t="s">
        <v>2294</v>
      </c>
      <c r="AM1" s="363" t="s">
        <v>2293</v>
      </c>
      <c r="AN1" s="363" t="s">
        <v>2292</v>
      </c>
      <c r="AO1" s="363" t="s">
        <v>2291</v>
      </c>
      <c r="AP1" s="363" t="s">
        <v>2290</v>
      </c>
      <c r="AQ1" s="363" t="s">
        <v>2289</v>
      </c>
      <c r="AR1" s="363" t="s">
        <v>2288</v>
      </c>
      <c r="AS1" s="363" t="s">
        <v>2287</v>
      </c>
      <c r="AT1" s="363" t="s">
        <v>2286</v>
      </c>
      <c r="AU1" s="363" t="s">
        <v>2285</v>
      </c>
      <c r="AV1" s="363" t="s">
        <v>2284</v>
      </c>
      <c r="AW1" s="364" t="s">
        <v>2330</v>
      </c>
    </row>
    <row r="2" spans="1:49" s="364" customFormat="1" ht="28.5">
      <c r="A2" s="365" t="s">
        <v>2283</v>
      </c>
      <c r="B2" s="365" t="s">
        <v>2282</v>
      </c>
      <c r="C2" s="365" t="s">
        <v>2281</v>
      </c>
      <c r="D2" s="365" t="s">
        <v>550</v>
      </c>
      <c r="E2" s="365" t="s">
        <v>552</v>
      </c>
      <c r="F2" s="365" t="s">
        <v>2280</v>
      </c>
      <c r="G2" s="365" t="s">
        <v>2279</v>
      </c>
      <c r="H2" s="365" t="s">
        <v>2278</v>
      </c>
      <c r="I2" s="365" t="s">
        <v>29</v>
      </c>
      <c r="J2" s="365" t="s">
        <v>2277</v>
      </c>
      <c r="K2" s="365" t="s">
        <v>5</v>
      </c>
      <c r="L2" s="365" t="s">
        <v>2276</v>
      </c>
      <c r="M2" s="365" t="s">
        <v>2275</v>
      </c>
      <c r="N2" s="365" t="s">
        <v>2274</v>
      </c>
      <c r="O2" s="365" t="s">
        <v>2273</v>
      </c>
      <c r="P2" s="365" t="s">
        <v>2272</v>
      </c>
      <c r="Q2" s="365" t="s">
        <v>551</v>
      </c>
      <c r="R2" s="365" t="s">
        <v>2271</v>
      </c>
      <c r="S2" s="365" t="s">
        <v>2270</v>
      </c>
      <c r="T2" s="365" t="s">
        <v>2269</v>
      </c>
      <c r="U2" s="365" t="s">
        <v>2268</v>
      </c>
      <c r="V2" s="365" t="s">
        <v>2267</v>
      </c>
      <c r="W2" s="365" t="s">
        <v>366</v>
      </c>
      <c r="X2" s="365" t="s">
        <v>2266</v>
      </c>
      <c r="Y2" s="365" t="s">
        <v>2265</v>
      </c>
      <c r="Z2" s="365" t="s">
        <v>2264</v>
      </c>
      <c r="AA2" s="365" t="s">
        <v>2263</v>
      </c>
      <c r="AB2" s="365" t="s">
        <v>2262</v>
      </c>
      <c r="AC2" s="365" t="s">
        <v>2261</v>
      </c>
      <c r="AD2" s="365" t="s">
        <v>2331</v>
      </c>
      <c r="AE2" s="365" t="s">
        <v>2332</v>
      </c>
      <c r="AF2" s="365" t="s">
        <v>2333</v>
      </c>
      <c r="AG2" s="365" t="s">
        <v>2260</v>
      </c>
      <c r="AH2" s="365" t="s">
        <v>2259</v>
      </c>
      <c r="AI2" s="365" t="s">
        <v>2258</v>
      </c>
      <c r="AJ2" s="365" t="s">
        <v>2257</v>
      </c>
      <c r="AK2" s="365" t="s">
        <v>2256</v>
      </c>
      <c r="AL2" s="365" t="s">
        <v>2255</v>
      </c>
      <c r="AM2" s="365" t="s">
        <v>2254</v>
      </c>
      <c r="AN2" s="365" t="s">
        <v>2253</v>
      </c>
      <c r="AO2" s="365" t="s">
        <v>2252</v>
      </c>
      <c r="AP2" s="365" t="s">
        <v>2251</v>
      </c>
      <c r="AQ2" s="365" t="s">
        <v>2250</v>
      </c>
      <c r="AR2" s="365" t="s">
        <v>2249</v>
      </c>
      <c r="AS2" s="365" t="s">
        <v>2248</v>
      </c>
      <c r="AT2" s="365" t="s">
        <v>2247</v>
      </c>
      <c r="AU2" s="365" t="s">
        <v>2246</v>
      </c>
      <c r="AV2" s="365" t="s">
        <v>2245</v>
      </c>
    </row>
    <row r="3" spans="1:49" s="364" customFormat="1">
      <c r="A3" s="366" t="s">
        <v>2244</v>
      </c>
      <c r="B3" s="367" t="s">
        <v>2243</v>
      </c>
      <c r="C3" s="366" t="s">
        <v>2244</v>
      </c>
      <c r="D3" s="367" t="s">
        <v>2243</v>
      </c>
      <c r="E3" s="366" t="s">
        <v>2244</v>
      </c>
      <c r="F3" s="367" t="s">
        <v>2243</v>
      </c>
      <c r="G3" s="366" t="s">
        <v>2244</v>
      </c>
      <c r="H3" s="366" t="s">
        <v>2244</v>
      </c>
      <c r="I3" s="366" t="s">
        <v>2244</v>
      </c>
      <c r="J3" s="367" t="s">
        <v>2243</v>
      </c>
      <c r="K3" s="366" t="s">
        <v>2244</v>
      </c>
      <c r="L3" s="367" t="s">
        <v>2243</v>
      </c>
      <c r="M3" s="367" t="s">
        <v>2243</v>
      </c>
      <c r="N3" s="367" t="s">
        <v>2243</v>
      </c>
      <c r="O3" s="366" t="s">
        <v>2244</v>
      </c>
      <c r="P3" s="367" t="s">
        <v>2243</v>
      </c>
      <c r="Q3" s="367" t="s">
        <v>2243</v>
      </c>
      <c r="R3" s="367" t="s">
        <v>2243</v>
      </c>
      <c r="S3" s="367" t="s">
        <v>2243</v>
      </c>
      <c r="T3" s="367" t="s">
        <v>2243</v>
      </c>
      <c r="U3" s="367" t="s">
        <v>2243</v>
      </c>
      <c r="V3" s="366" t="s">
        <v>2244</v>
      </c>
      <c r="W3" s="366" t="s">
        <v>2244</v>
      </c>
      <c r="X3" s="367" t="s">
        <v>2243</v>
      </c>
      <c r="Y3" s="366" t="s">
        <v>2244</v>
      </c>
      <c r="Z3" s="367" t="s">
        <v>2243</v>
      </c>
      <c r="AA3" s="367" t="s">
        <v>2243</v>
      </c>
      <c r="AB3" s="366" t="s">
        <v>2244</v>
      </c>
      <c r="AC3" s="366" t="s">
        <v>2244</v>
      </c>
      <c r="AD3" s="367" t="s">
        <v>2243</v>
      </c>
      <c r="AE3" s="368" t="s">
        <v>2242</v>
      </c>
      <c r="AF3" s="368" t="s">
        <v>2242</v>
      </c>
      <c r="AG3" s="368" t="s">
        <v>2242</v>
      </c>
      <c r="AH3" s="368" t="s">
        <v>2242</v>
      </c>
      <c r="AI3" s="367" t="s">
        <v>2243</v>
      </c>
      <c r="AJ3" s="367" t="s">
        <v>2243</v>
      </c>
      <c r="AK3" s="367" t="s">
        <v>2243</v>
      </c>
      <c r="AL3" s="368" t="s">
        <v>2242</v>
      </c>
      <c r="AM3" s="367" t="s">
        <v>2243</v>
      </c>
      <c r="AN3" s="367" t="s">
        <v>2243</v>
      </c>
      <c r="AO3" s="368" t="s">
        <v>2242</v>
      </c>
      <c r="AP3" s="368" t="s">
        <v>2242</v>
      </c>
      <c r="AQ3" s="368" t="s">
        <v>2242</v>
      </c>
      <c r="AR3" s="367" t="s">
        <v>2243</v>
      </c>
      <c r="AS3" s="367" t="s">
        <v>2243</v>
      </c>
      <c r="AT3" s="367" t="s">
        <v>2243</v>
      </c>
      <c r="AU3" s="368" t="s">
        <v>2242</v>
      </c>
      <c r="AV3" s="368" t="s">
        <v>2242</v>
      </c>
    </row>
    <row r="4" spans="1:49" s="373" customFormat="1" ht="24.75" customHeight="1">
      <c r="A4" s="369" t="s">
        <v>2334</v>
      </c>
      <c r="B4" s="369" t="s">
        <v>2335</v>
      </c>
      <c r="C4" s="369" t="s">
        <v>2336</v>
      </c>
      <c r="D4" s="369" t="s">
        <v>2337</v>
      </c>
      <c r="E4" s="369" t="s">
        <v>2338</v>
      </c>
      <c r="F4" s="369" t="s">
        <v>2241</v>
      </c>
      <c r="G4" s="369" t="s">
        <v>2339</v>
      </c>
      <c r="H4" s="369" t="s">
        <v>2340</v>
      </c>
      <c r="I4" s="369" t="s">
        <v>2341</v>
      </c>
      <c r="J4" s="369" t="s">
        <v>2240</v>
      </c>
      <c r="K4" s="369" t="s">
        <v>2342</v>
      </c>
      <c r="L4" s="369" t="s">
        <v>2343</v>
      </c>
      <c r="M4" s="369" t="s">
        <v>2344</v>
      </c>
      <c r="N4" s="369" t="s">
        <v>2345</v>
      </c>
      <c r="O4" s="369" t="s">
        <v>2346</v>
      </c>
      <c r="P4" s="369" t="s">
        <v>2347</v>
      </c>
      <c r="Q4" s="369" t="s">
        <v>2348</v>
      </c>
      <c r="R4" s="369" t="s">
        <v>2349</v>
      </c>
      <c r="S4" s="369" t="s">
        <v>2350</v>
      </c>
      <c r="T4" s="369" t="s">
        <v>2351</v>
      </c>
      <c r="U4" s="369" t="s">
        <v>2351</v>
      </c>
      <c r="V4" s="369" t="s">
        <v>2352</v>
      </c>
      <c r="W4" s="369" t="s">
        <v>2353</v>
      </c>
      <c r="X4" s="369" t="s">
        <v>2354</v>
      </c>
      <c r="Y4" s="369" t="s">
        <v>2355</v>
      </c>
      <c r="Z4" s="370" t="s">
        <v>2356</v>
      </c>
      <c r="AA4" s="370" t="s">
        <v>2357</v>
      </c>
      <c r="AB4" s="369" t="s">
        <v>2358</v>
      </c>
      <c r="AC4" s="369" t="s">
        <v>2359</v>
      </c>
      <c r="AD4" s="371" t="s">
        <v>2360</v>
      </c>
      <c r="AE4" s="371" t="s">
        <v>2361</v>
      </c>
      <c r="AF4" s="371" t="s">
        <v>2362</v>
      </c>
      <c r="AG4" s="371" t="s">
        <v>2363</v>
      </c>
      <c r="AH4" s="371" t="s">
        <v>2364</v>
      </c>
      <c r="AI4" s="371" t="s">
        <v>2365</v>
      </c>
      <c r="AJ4" s="371" t="s">
        <v>2366</v>
      </c>
      <c r="AK4" s="372" t="s">
        <v>2367</v>
      </c>
      <c r="AL4" s="371" t="s">
        <v>2368</v>
      </c>
      <c r="AM4" s="369" t="s">
        <v>2340</v>
      </c>
      <c r="AN4" s="369" t="s">
        <v>2369</v>
      </c>
      <c r="AO4" s="371" t="s">
        <v>2370</v>
      </c>
      <c r="AP4" s="371" t="s">
        <v>2371</v>
      </c>
      <c r="AQ4" s="371" t="s">
        <v>2372</v>
      </c>
      <c r="AR4" s="371" t="s">
        <v>2373</v>
      </c>
      <c r="AS4" s="370" t="s">
        <v>2374</v>
      </c>
      <c r="AT4" s="370" t="s">
        <v>2375</v>
      </c>
      <c r="AU4" s="371" t="s">
        <v>2376</v>
      </c>
      <c r="AV4" s="371" t="s">
        <v>2377</v>
      </c>
    </row>
    <row r="5" spans="1:49" s="143" customFormat="1" hidden="1">
      <c r="A5" s="299">
        <v>1076557714</v>
      </c>
      <c r="B5" s="340" t="s">
        <v>9057</v>
      </c>
      <c r="C5" s="143" t="s">
        <v>4031</v>
      </c>
      <c r="D5" s="143" t="s">
        <v>4035</v>
      </c>
      <c r="E5" s="340" t="s">
        <v>9174</v>
      </c>
      <c r="F5" s="340" t="s">
        <v>2056</v>
      </c>
      <c r="G5" s="143" t="s">
        <v>2055</v>
      </c>
      <c r="H5" s="341" t="s">
        <v>4032</v>
      </c>
      <c r="I5" s="342">
        <v>20700</v>
      </c>
      <c r="J5" s="342">
        <v>0</v>
      </c>
      <c r="K5" s="342">
        <v>1</v>
      </c>
      <c r="L5" s="340" t="s">
        <v>152</v>
      </c>
      <c r="M5" s="340" t="s">
        <v>152</v>
      </c>
      <c r="N5" s="340" t="s">
        <v>152</v>
      </c>
      <c r="O5" s="340" t="s">
        <v>9175</v>
      </c>
      <c r="P5" s="340" t="s">
        <v>152</v>
      </c>
      <c r="Q5" s="340" t="s">
        <v>152</v>
      </c>
      <c r="R5" s="340" t="s">
        <v>152</v>
      </c>
      <c r="S5" s="340" t="s">
        <v>152</v>
      </c>
      <c r="T5" s="340" t="s">
        <v>152</v>
      </c>
      <c r="U5" s="340" t="s">
        <v>152</v>
      </c>
      <c r="V5" s="340" t="s">
        <v>9058</v>
      </c>
      <c r="W5" s="143" t="s">
        <v>7626</v>
      </c>
      <c r="X5" s="143" t="s">
        <v>152</v>
      </c>
      <c r="Y5" s="143" t="s">
        <v>4033</v>
      </c>
      <c r="Z5" s="143" t="s">
        <v>4034</v>
      </c>
      <c r="AA5" s="395" t="s">
        <v>9176</v>
      </c>
      <c r="AB5" s="143" t="s">
        <v>4033</v>
      </c>
      <c r="AC5" s="143" t="s">
        <v>4033</v>
      </c>
      <c r="AD5" s="143" t="s">
        <v>152</v>
      </c>
      <c r="AF5" s="340"/>
      <c r="AG5" s="143" t="s">
        <v>152</v>
      </c>
      <c r="AH5" s="343" t="s">
        <v>4033</v>
      </c>
      <c r="AI5" s="340" t="s">
        <v>152</v>
      </c>
      <c r="AJ5" s="340" t="s">
        <v>152</v>
      </c>
      <c r="AK5" s="143" t="s">
        <v>2054</v>
      </c>
      <c r="AL5" s="143" t="s">
        <v>9177</v>
      </c>
      <c r="AM5" s="341" t="s">
        <v>152</v>
      </c>
      <c r="AN5" s="143" t="s">
        <v>1637</v>
      </c>
      <c r="AO5" s="340" t="s">
        <v>152</v>
      </c>
      <c r="AP5" s="340"/>
      <c r="AQ5" s="341" t="s">
        <v>152</v>
      </c>
      <c r="AR5" s="143" t="s">
        <v>150</v>
      </c>
      <c r="AS5" s="340" t="s">
        <v>152</v>
      </c>
      <c r="AU5" s="341" t="s">
        <v>152</v>
      </c>
      <c r="AV5" s="342" t="s">
        <v>152</v>
      </c>
    </row>
    <row r="6" spans="1:49" s="143" customFormat="1" hidden="1">
      <c r="A6" s="299">
        <v>1076493710</v>
      </c>
      <c r="B6" s="340" t="s">
        <v>9050</v>
      </c>
      <c r="C6" s="143" t="s">
        <v>4031</v>
      </c>
      <c r="D6" s="143" t="s">
        <v>6225</v>
      </c>
      <c r="E6" s="340" t="s">
        <v>9178</v>
      </c>
      <c r="F6" s="340" t="s">
        <v>2056</v>
      </c>
      <c r="G6" s="143" t="s">
        <v>2055</v>
      </c>
      <c r="H6" s="341" t="s">
        <v>4032</v>
      </c>
      <c r="I6" s="342">
        <v>22200</v>
      </c>
      <c r="J6" s="342">
        <v>0</v>
      </c>
      <c r="K6" s="342">
        <v>0</v>
      </c>
      <c r="L6" s="340" t="s">
        <v>152</v>
      </c>
      <c r="M6" s="340" t="s">
        <v>152</v>
      </c>
      <c r="N6" s="340" t="s">
        <v>152</v>
      </c>
      <c r="O6" s="340" t="s">
        <v>9179</v>
      </c>
      <c r="P6" s="340" t="s">
        <v>152</v>
      </c>
      <c r="Q6" s="340" t="s">
        <v>152</v>
      </c>
      <c r="R6" s="340" t="s">
        <v>152</v>
      </c>
      <c r="S6" s="340" t="s">
        <v>152</v>
      </c>
      <c r="T6" s="340" t="s">
        <v>152</v>
      </c>
      <c r="U6" s="340" t="s">
        <v>152</v>
      </c>
      <c r="V6" s="340" t="s">
        <v>9051</v>
      </c>
      <c r="W6" s="143" t="s">
        <v>7626</v>
      </c>
      <c r="X6" s="143" t="s">
        <v>152</v>
      </c>
      <c r="Y6" s="143" t="s">
        <v>4033</v>
      </c>
      <c r="Z6" s="143" t="s">
        <v>4034</v>
      </c>
      <c r="AA6" s="395" t="s">
        <v>9180</v>
      </c>
      <c r="AB6" s="143" t="s">
        <v>4033</v>
      </c>
      <c r="AC6" s="143" t="s">
        <v>4033</v>
      </c>
      <c r="AD6" s="143" t="s">
        <v>152</v>
      </c>
      <c r="AF6" s="340"/>
      <c r="AG6" s="143" t="s">
        <v>152</v>
      </c>
      <c r="AH6" s="343" t="s">
        <v>4033</v>
      </c>
      <c r="AI6" s="340" t="s">
        <v>152</v>
      </c>
      <c r="AJ6" s="340" t="s">
        <v>152</v>
      </c>
      <c r="AK6" s="143" t="s">
        <v>2054</v>
      </c>
      <c r="AL6" s="143" t="s">
        <v>9052</v>
      </c>
      <c r="AM6" s="341" t="s">
        <v>152</v>
      </c>
      <c r="AN6" s="143" t="s">
        <v>1637</v>
      </c>
      <c r="AO6" s="340" t="s">
        <v>152</v>
      </c>
      <c r="AP6" s="340"/>
      <c r="AQ6" s="341" t="s">
        <v>152</v>
      </c>
      <c r="AR6" s="143" t="s">
        <v>150</v>
      </c>
      <c r="AS6" s="340" t="s">
        <v>152</v>
      </c>
      <c r="AU6" s="341" t="s">
        <v>152</v>
      </c>
      <c r="AV6" s="342" t="s">
        <v>152</v>
      </c>
    </row>
    <row r="7" spans="1:49" s="143" customFormat="1" hidden="1">
      <c r="A7" s="299">
        <v>1076493709</v>
      </c>
      <c r="B7" s="340" t="s">
        <v>9047</v>
      </c>
      <c r="C7" s="143" t="s">
        <v>4031</v>
      </c>
      <c r="D7" s="143" t="s">
        <v>6225</v>
      </c>
      <c r="E7" s="340" t="s">
        <v>9181</v>
      </c>
      <c r="F7" s="340" t="s">
        <v>2056</v>
      </c>
      <c r="G7" s="143" t="s">
        <v>2055</v>
      </c>
      <c r="H7" s="341" t="s">
        <v>4032</v>
      </c>
      <c r="I7" s="342">
        <v>20500</v>
      </c>
      <c r="J7" s="342">
        <v>0</v>
      </c>
      <c r="K7" s="342">
        <v>0</v>
      </c>
      <c r="L7" s="340" t="s">
        <v>152</v>
      </c>
      <c r="M7" s="340" t="s">
        <v>152</v>
      </c>
      <c r="N7" s="340" t="s">
        <v>152</v>
      </c>
      <c r="O7" s="340" t="s">
        <v>9182</v>
      </c>
      <c r="P7" s="340" t="s">
        <v>152</v>
      </c>
      <c r="Q7" s="340" t="s">
        <v>152</v>
      </c>
      <c r="R7" s="340" t="s">
        <v>152</v>
      </c>
      <c r="S7" s="340" t="s">
        <v>152</v>
      </c>
      <c r="T7" s="340" t="s">
        <v>152</v>
      </c>
      <c r="U7" s="340" t="s">
        <v>152</v>
      </c>
      <c r="V7" s="340" t="s">
        <v>9048</v>
      </c>
      <c r="W7" s="143" t="s">
        <v>7626</v>
      </c>
      <c r="X7" s="143" t="s">
        <v>152</v>
      </c>
      <c r="Y7" s="143" t="s">
        <v>4033</v>
      </c>
      <c r="Z7" s="143" t="s">
        <v>4034</v>
      </c>
      <c r="AA7" s="395" t="s">
        <v>9183</v>
      </c>
      <c r="AB7" s="143" t="s">
        <v>4033</v>
      </c>
      <c r="AC7" s="143" t="s">
        <v>4033</v>
      </c>
      <c r="AD7" s="143" t="s">
        <v>152</v>
      </c>
      <c r="AF7" s="340"/>
      <c r="AG7" s="143" t="s">
        <v>152</v>
      </c>
      <c r="AH7" s="343" t="s">
        <v>4033</v>
      </c>
      <c r="AI7" s="340" t="s">
        <v>152</v>
      </c>
      <c r="AJ7" s="340" t="s">
        <v>152</v>
      </c>
      <c r="AK7" s="143" t="s">
        <v>2054</v>
      </c>
      <c r="AL7" s="143" t="s">
        <v>9049</v>
      </c>
      <c r="AM7" s="341" t="s">
        <v>152</v>
      </c>
      <c r="AN7" s="143" t="s">
        <v>1637</v>
      </c>
      <c r="AO7" s="340" t="s">
        <v>152</v>
      </c>
      <c r="AP7" s="340"/>
      <c r="AQ7" s="341" t="s">
        <v>152</v>
      </c>
      <c r="AR7" s="143" t="s">
        <v>150</v>
      </c>
      <c r="AS7" s="340" t="s">
        <v>152</v>
      </c>
      <c r="AU7" s="341" t="s">
        <v>152</v>
      </c>
      <c r="AV7" s="342" t="s">
        <v>152</v>
      </c>
    </row>
    <row r="8" spans="1:49" s="143" customFormat="1" hidden="1">
      <c r="A8" s="299">
        <v>1076493708</v>
      </c>
      <c r="B8" s="340" t="s">
        <v>9044</v>
      </c>
      <c r="C8" s="143" t="s">
        <v>4031</v>
      </c>
      <c r="D8" s="143" t="s">
        <v>6225</v>
      </c>
      <c r="E8" s="340" t="s">
        <v>9184</v>
      </c>
      <c r="F8" s="340" t="s">
        <v>2056</v>
      </c>
      <c r="G8" s="143" t="s">
        <v>2055</v>
      </c>
      <c r="H8" s="341" t="s">
        <v>4032</v>
      </c>
      <c r="I8" s="342">
        <v>17900</v>
      </c>
      <c r="J8" s="342">
        <v>0</v>
      </c>
      <c r="K8" s="342">
        <v>0</v>
      </c>
      <c r="L8" s="340" t="s">
        <v>152</v>
      </c>
      <c r="M8" s="340" t="s">
        <v>152</v>
      </c>
      <c r="N8" s="340" t="s">
        <v>152</v>
      </c>
      <c r="O8" s="340" t="s">
        <v>9185</v>
      </c>
      <c r="P8" s="340" t="s">
        <v>152</v>
      </c>
      <c r="Q8" s="340" t="s">
        <v>152</v>
      </c>
      <c r="R8" s="340" t="s">
        <v>152</v>
      </c>
      <c r="S8" s="340" t="s">
        <v>152</v>
      </c>
      <c r="T8" s="340" t="s">
        <v>152</v>
      </c>
      <c r="U8" s="340" t="s">
        <v>152</v>
      </c>
      <c r="V8" s="340" t="s">
        <v>9045</v>
      </c>
      <c r="W8" s="143" t="s">
        <v>7626</v>
      </c>
      <c r="X8" s="143" t="s">
        <v>152</v>
      </c>
      <c r="Y8" s="143" t="s">
        <v>4033</v>
      </c>
      <c r="Z8" s="143" t="s">
        <v>4034</v>
      </c>
      <c r="AA8" s="395" t="s">
        <v>9186</v>
      </c>
      <c r="AB8" s="143" t="s">
        <v>4033</v>
      </c>
      <c r="AC8" s="143" t="s">
        <v>4033</v>
      </c>
      <c r="AD8" s="143" t="s">
        <v>152</v>
      </c>
      <c r="AF8" s="340"/>
      <c r="AG8" s="143" t="s">
        <v>152</v>
      </c>
      <c r="AH8" s="343" t="s">
        <v>4033</v>
      </c>
      <c r="AI8" s="340" t="s">
        <v>152</v>
      </c>
      <c r="AJ8" s="340" t="s">
        <v>152</v>
      </c>
      <c r="AK8" s="143" t="s">
        <v>2054</v>
      </c>
      <c r="AL8" s="143" t="s">
        <v>9046</v>
      </c>
      <c r="AM8" s="341" t="s">
        <v>152</v>
      </c>
      <c r="AN8" s="143" t="s">
        <v>1637</v>
      </c>
      <c r="AO8" s="340" t="s">
        <v>152</v>
      </c>
      <c r="AP8" s="340"/>
      <c r="AQ8" s="341" t="s">
        <v>152</v>
      </c>
      <c r="AR8" s="143" t="s">
        <v>150</v>
      </c>
      <c r="AS8" s="340" t="s">
        <v>152</v>
      </c>
      <c r="AU8" s="341" t="s">
        <v>152</v>
      </c>
      <c r="AV8" s="342" t="s">
        <v>152</v>
      </c>
    </row>
    <row r="9" spans="1:49" s="143" customFormat="1" hidden="1">
      <c r="A9" s="299">
        <v>1076493707</v>
      </c>
      <c r="B9" s="340" t="s">
        <v>9040</v>
      </c>
      <c r="C9" s="143" t="s">
        <v>4031</v>
      </c>
      <c r="D9" s="143" t="s">
        <v>6225</v>
      </c>
      <c r="E9" s="340" t="s">
        <v>9187</v>
      </c>
      <c r="F9" s="340" t="s">
        <v>2056</v>
      </c>
      <c r="G9" s="143" t="s">
        <v>2055</v>
      </c>
      <c r="H9" s="341" t="s">
        <v>4032</v>
      </c>
      <c r="I9" s="342">
        <v>11800</v>
      </c>
      <c r="J9" s="342">
        <v>0</v>
      </c>
      <c r="K9" s="342">
        <v>0</v>
      </c>
      <c r="L9" s="340" t="s">
        <v>152</v>
      </c>
      <c r="M9" s="340" t="s">
        <v>152</v>
      </c>
      <c r="N9" s="340" t="s">
        <v>152</v>
      </c>
      <c r="O9" s="340" t="s">
        <v>9188</v>
      </c>
      <c r="P9" s="340" t="s">
        <v>152</v>
      </c>
      <c r="Q9" s="340" t="s">
        <v>152</v>
      </c>
      <c r="R9" s="340" t="s">
        <v>152</v>
      </c>
      <c r="S9" s="340" t="s">
        <v>152</v>
      </c>
      <c r="T9" s="340" t="s">
        <v>152</v>
      </c>
      <c r="U9" s="340" t="s">
        <v>152</v>
      </c>
      <c r="V9" s="340" t="s">
        <v>9042</v>
      </c>
      <c r="W9" s="143" t="s">
        <v>7626</v>
      </c>
      <c r="X9" s="143" t="s">
        <v>152</v>
      </c>
      <c r="Y9" s="143" t="s">
        <v>4033</v>
      </c>
      <c r="Z9" s="143" t="s">
        <v>4034</v>
      </c>
      <c r="AA9" s="395" t="s">
        <v>9189</v>
      </c>
      <c r="AB9" s="143" t="s">
        <v>4033</v>
      </c>
      <c r="AC9" s="143" t="s">
        <v>4033</v>
      </c>
      <c r="AD9" s="143" t="s">
        <v>152</v>
      </c>
      <c r="AF9" s="340"/>
      <c r="AG9" s="143" t="s">
        <v>152</v>
      </c>
      <c r="AH9" s="343" t="s">
        <v>4033</v>
      </c>
      <c r="AI9" s="340" t="s">
        <v>152</v>
      </c>
      <c r="AJ9" s="340" t="s">
        <v>152</v>
      </c>
      <c r="AK9" s="143" t="s">
        <v>2054</v>
      </c>
      <c r="AL9" s="143" t="s">
        <v>9043</v>
      </c>
      <c r="AM9" s="341" t="s">
        <v>152</v>
      </c>
      <c r="AN9" s="143" t="s">
        <v>1637</v>
      </c>
      <c r="AO9" s="340" t="s">
        <v>152</v>
      </c>
      <c r="AP9" s="340"/>
      <c r="AQ9" s="341" t="s">
        <v>152</v>
      </c>
      <c r="AR9" s="143" t="s">
        <v>150</v>
      </c>
      <c r="AS9" s="340" t="s">
        <v>152</v>
      </c>
      <c r="AU9" s="341" t="s">
        <v>152</v>
      </c>
      <c r="AV9" s="342" t="s">
        <v>152</v>
      </c>
    </row>
    <row r="10" spans="1:49" s="143" customFormat="1" hidden="1">
      <c r="A10" s="299">
        <v>1076493706</v>
      </c>
      <c r="B10" s="340" t="s">
        <v>9036</v>
      </c>
      <c r="C10" s="143" t="s">
        <v>4031</v>
      </c>
      <c r="D10" s="143" t="s">
        <v>6225</v>
      </c>
      <c r="E10" s="340" t="s">
        <v>9190</v>
      </c>
      <c r="F10" s="340" t="s">
        <v>2056</v>
      </c>
      <c r="G10" s="143" t="s">
        <v>2055</v>
      </c>
      <c r="H10" s="341" t="s">
        <v>4032</v>
      </c>
      <c r="I10" s="342">
        <v>12400</v>
      </c>
      <c r="J10" s="342">
        <v>0</v>
      </c>
      <c r="K10" s="342">
        <v>0</v>
      </c>
      <c r="L10" s="340" t="s">
        <v>152</v>
      </c>
      <c r="M10" s="340" t="s">
        <v>152</v>
      </c>
      <c r="N10" s="340" t="s">
        <v>152</v>
      </c>
      <c r="O10" s="340" t="s">
        <v>9191</v>
      </c>
      <c r="P10" s="340" t="s">
        <v>152</v>
      </c>
      <c r="Q10" s="340" t="s">
        <v>152</v>
      </c>
      <c r="R10" s="340" t="s">
        <v>152</v>
      </c>
      <c r="S10" s="340" t="s">
        <v>152</v>
      </c>
      <c r="T10" s="340" t="s">
        <v>152</v>
      </c>
      <c r="U10" s="340" t="s">
        <v>152</v>
      </c>
      <c r="V10" s="340" t="s">
        <v>9038</v>
      </c>
      <c r="W10" s="143" t="s">
        <v>7626</v>
      </c>
      <c r="X10" s="143" t="s">
        <v>152</v>
      </c>
      <c r="Y10" s="143" t="s">
        <v>4033</v>
      </c>
      <c r="Z10" s="143" t="s">
        <v>4034</v>
      </c>
      <c r="AA10" s="395" t="s">
        <v>9192</v>
      </c>
      <c r="AB10" s="143" t="s">
        <v>4033</v>
      </c>
      <c r="AC10" s="143" t="s">
        <v>4033</v>
      </c>
      <c r="AD10" s="143" t="s">
        <v>152</v>
      </c>
      <c r="AF10" s="340"/>
      <c r="AG10" s="143" t="s">
        <v>152</v>
      </c>
      <c r="AH10" s="343" t="s">
        <v>4033</v>
      </c>
      <c r="AI10" s="340" t="s">
        <v>152</v>
      </c>
      <c r="AJ10" s="340" t="s">
        <v>152</v>
      </c>
      <c r="AK10" s="143" t="s">
        <v>2054</v>
      </c>
      <c r="AL10" s="143" t="s">
        <v>9039</v>
      </c>
      <c r="AM10" s="341" t="s">
        <v>152</v>
      </c>
      <c r="AN10" s="143" t="s">
        <v>1637</v>
      </c>
      <c r="AO10" s="340" t="s">
        <v>152</v>
      </c>
      <c r="AP10" s="340"/>
      <c r="AQ10" s="341" t="s">
        <v>152</v>
      </c>
      <c r="AR10" s="143" t="s">
        <v>150</v>
      </c>
      <c r="AS10" s="340" t="s">
        <v>152</v>
      </c>
      <c r="AU10" s="341" t="s">
        <v>152</v>
      </c>
      <c r="AV10" s="342" t="s">
        <v>152</v>
      </c>
    </row>
    <row r="11" spans="1:49" s="143" customFormat="1" hidden="1">
      <c r="A11" s="299">
        <v>1076493704</v>
      </c>
      <c r="B11" s="340" t="s">
        <v>9032</v>
      </c>
      <c r="C11" s="143" t="s">
        <v>4031</v>
      </c>
      <c r="D11" s="143" t="s">
        <v>6225</v>
      </c>
      <c r="E11" s="340" t="s">
        <v>9193</v>
      </c>
      <c r="F11" s="340" t="s">
        <v>2056</v>
      </c>
      <c r="G11" s="143" t="s">
        <v>2055</v>
      </c>
      <c r="H11" s="341" t="s">
        <v>4032</v>
      </c>
      <c r="I11" s="342">
        <v>12700</v>
      </c>
      <c r="J11" s="342">
        <v>0</v>
      </c>
      <c r="K11" s="342">
        <v>0</v>
      </c>
      <c r="L11" s="340" t="s">
        <v>152</v>
      </c>
      <c r="M11" s="340" t="s">
        <v>152</v>
      </c>
      <c r="N11" s="340" t="s">
        <v>152</v>
      </c>
      <c r="O11" s="340" t="s">
        <v>9194</v>
      </c>
      <c r="P11" s="340" t="s">
        <v>152</v>
      </c>
      <c r="Q11" s="340" t="s">
        <v>152</v>
      </c>
      <c r="R11" s="340" t="s">
        <v>152</v>
      </c>
      <c r="S11" s="340" t="s">
        <v>152</v>
      </c>
      <c r="T11" s="340" t="s">
        <v>152</v>
      </c>
      <c r="U11" s="340" t="s">
        <v>152</v>
      </c>
      <c r="V11" s="340" t="s">
        <v>9034</v>
      </c>
      <c r="W11" s="143" t="s">
        <v>7626</v>
      </c>
      <c r="X11" s="143" t="s">
        <v>152</v>
      </c>
      <c r="Y11" s="143" t="s">
        <v>4033</v>
      </c>
      <c r="Z11" s="143" t="s">
        <v>4034</v>
      </c>
      <c r="AA11" s="395" t="s">
        <v>9195</v>
      </c>
      <c r="AB11" s="143" t="s">
        <v>4033</v>
      </c>
      <c r="AC11" s="143" t="s">
        <v>4033</v>
      </c>
      <c r="AD11" s="143" t="s">
        <v>152</v>
      </c>
      <c r="AF11" s="340"/>
      <c r="AG11" s="143" t="s">
        <v>152</v>
      </c>
      <c r="AH11" s="343" t="s">
        <v>4033</v>
      </c>
      <c r="AI11" s="340" t="s">
        <v>152</v>
      </c>
      <c r="AJ11" s="340" t="s">
        <v>152</v>
      </c>
      <c r="AK11" s="143" t="s">
        <v>2054</v>
      </c>
      <c r="AL11" s="143" t="s">
        <v>9035</v>
      </c>
      <c r="AM11" s="341" t="s">
        <v>152</v>
      </c>
      <c r="AN11" s="143" t="s">
        <v>1637</v>
      </c>
      <c r="AO11" s="340" t="s">
        <v>152</v>
      </c>
      <c r="AP11" s="340"/>
      <c r="AQ11" s="341" t="s">
        <v>152</v>
      </c>
      <c r="AR11" s="143" t="s">
        <v>150</v>
      </c>
      <c r="AS11" s="340" t="s">
        <v>152</v>
      </c>
      <c r="AU11" s="341" t="s">
        <v>152</v>
      </c>
      <c r="AV11" s="342" t="s">
        <v>152</v>
      </c>
    </row>
    <row r="12" spans="1:49" s="143" customFormat="1" hidden="1">
      <c r="A12" s="299">
        <v>1076493705</v>
      </c>
      <c r="B12" s="340" t="s">
        <v>9028</v>
      </c>
      <c r="C12" s="143" t="s">
        <v>4031</v>
      </c>
      <c r="D12" s="143" t="s">
        <v>6225</v>
      </c>
      <c r="E12" s="340" t="s">
        <v>9196</v>
      </c>
      <c r="F12" s="340" t="s">
        <v>2056</v>
      </c>
      <c r="G12" s="143" t="s">
        <v>2055</v>
      </c>
      <c r="H12" s="341" t="s">
        <v>4032</v>
      </c>
      <c r="I12" s="342">
        <v>8050</v>
      </c>
      <c r="J12" s="342">
        <v>0</v>
      </c>
      <c r="K12" s="342">
        <v>0</v>
      </c>
      <c r="L12" s="340" t="s">
        <v>152</v>
      </c>
      <c r="M12" s="340" t="s">
        <v>152</v>
      </c>
      <c r="N12" s="340" t="s">
        <v>152</v>
      </c>
      <c r="O12" s="340" t="s">
        <v>9197</v>
      </c>
      <c r="P12" s="340" t="s">
        <v>152</v>
      </c>
      <c r="Q12" s="340" t="s">
        <v>152</v>
      </c>
      <c r="R12" s="340" t="s">
        <v>152</v>
      </c>
      <c r="S12" s="340" t="s">
        <v>152</v>
      </c>
      <c r="T12" s="340" t="s">
        <v>152</v>
      </c>
      <c r="U12" s="340" t="s">
        <v>152</v>
      </c>
      <c r="V12" s="340" t="s">
        <v>9030</v>
      </c>
      <c r="W12" s="143" t="s">
        <v>7626</v>
      </c>
      <c r="X12" s="143" t="s">
        <v>152</v>
      </c>
      <c r="Y12" s="143" t="s">
        <v>4033</v>
      </c>
      <c r="Z12" s="143" t="s">
        <v>4034</v>
      </c>
      <c r="AA12" s="395" t="s">
        <v>9198</v>
      </c>
      <c r="AB12" s="143" t="s">
        <v>4033</v>
      </c>
      <c r="AC12" s="143" t="s">
        <v>4033</v>
      </c>
      <c r="AD12" s="143" t="s">
        <v>152</v>
      </c>
      <c r="AF12" s="340"/>
      <c r="AG12" s="143" t="s">
        <v>152</v>
      </c>
      <c r="AH12" s="343" t="s">
        <v>4033</v>
      </c>
      <c r="AI12" s="340" t="s">
        <v>152</v>
      </c>
      <c r="AJ12" s="340" t="s">
        <v>152</v>
      </c>
      <c r="AK12" s="143" t="s">
        <v>2054</v>
      </c>
      <c r="AL12" s="143" t="s">
        <v>9031</v>
      </c>
      <c r="AM12" s="341" t="s">
        <v>152</v>
      </c>
      <c r="AN12" s="143" t="s">
        <v>1637</v>
      </c>
      <c r="AO12" s="340" t="s">
        <v>152</v>
      </c>
      <c r="AP12" s="340"/>
      <c r="AQ12" s="341" t="s">
        <v>152</v>
      </c>
      <c r="AR12" s="143" t="s">
        <v>150</v>
      </c>
      <c r="AS12" s="340" t="s">
        <v>152</v>
      </c>
      <c r="AU12" s="341" t="s">
        <v>152</v>
      </c>
      <c r="AV12" s="342" t="s">
        <v>152</v>
      </c>
    </row>
    <row r="13" spans="1:49" s="143" customFormat="1" hidden="1">
      <c r="A13" s="299">
        <v>1075650684</v>
      </c>
      <c r="B13" s="340" t="s">
        <v>8839</v>
      </c>
      <c r="C13" s="143" t="s">
        <v>4031</v>
      </c>
      <c r="D13" s="143" t="s">
        <v>6323</v>
      </c>
      <c r="E13" s="340" t="s">
        <v>9199</v>
      </c>
      <c r="F13" s="340" t="s">
        <v>2056</v>
      </c>
      <c r="G13" s="143" t="s">
        <v>2055</v>
      </c>
      <c r="H13" s="341" t="s">
        <v>4032</v>
      </c>
      <c r="I13" s="342">
        <v>14758</v>
      </c>
      <c r="J13" s="342">
        <v>0</v>
      </c>
      <c r="K13" s="342">
        <v>98</v>
      </c>
      <c r="L13" s="340" t="s">
        <v>152</v>
      </c>
      <c r="M13" s="340" t="s">
        <v>152</v>
      </c>
      <c r="N13" s="340" t="s">
        <v>152</v>
      </c>
      <c r="O13" s="340" t="s">
        <v>9200</v>
      </c>
      <c r="P13" s="340" t="s">
        <v>152</v>
      </c>
      <c r="Q13" s="340" t="s">
        <v>152</v>
      </c>
      <c r="R13" s="340" t="s">
        <v>152</v>
      </c>
      <c r="S13" s="340" t="s">
        <v>152</v>
      </c>
      <c r="T13" s="340" t="s">
        <v>152</v>
      </c>
      <c r="U13" s="340" t="s">
        <v>152</v>
      </c>
      <c r="V13" s="340" t="s">
        <v>6401</v>
      </c>
      <c r="W13" s="143" t="s">
        <v>7626</v>
      </c>
      <c r="X13" s="143" t="s">
        <v>152</v>
      </c>
      <c r="Y13" s="143" t="s">
        <v>4033</v>
      </c>
      <c r="Z13" s="143" t="s">
        <v>4034</v>
      </c>
      <c r="AA13" s="395" t="s">
        <v>9201</v>
      </c>
      <c r="AB13" s="143" t="s">
        <v>4033</v>
      </c>
      <c r="AC13" s="143" t="s">
        <v>4033</v>
      </c>
      <c r="AD13" s="143" t="s">
        <v>152</v>
      </c>
      <c r="AF13" s="340"/>
      <c r="AG13" s="143" t="s">
        <v>152</v>
      </c>
      <c r="AH13" s="343" t="s">
        <v>4033</v>
      </c>
      <c r="AI13" s="340" t="s">
        <v>152</v>
      </c>
      <c r="AJ13" s="340" t="s">
        <v>152</v>
      </c>
      <c r="AK13" s="143" t="s">
        <v>2054</v>
      </c>
      <c r="AL13" s="143" t="s">
        <v>6402</v>
      </c>
      <c r="AM13" s="341" t="s">
        <v>152</v>
      </c>
      <c r="AN13" s="143" t="s">
        <v>1637</v>
      </c>
      <c r="AO13" s="340" t="s">
        <v>152</v>
      </c>
      <c r="AP13" s="340"/>
      <c r="AQ13" s="341" t="s">
        <v>152</v>
      </c>
      <c r="AR13" s="143" t="s">
        <v>150</v>
      </c>
      <c r="AS13" s="340" t="s">
        <v>152</v>
      </c>
      <c r="AU13" s="341" t="s">
        <v>152</v>
      </c>
      <c r="AV13" s="342" t="s">
        <v>152</v>
      </c>
    </row>
    <row r="14" spans="1:49" s="143" customFormat="1" hidden="1">
      <c r="A14" s="299">
        <v>1075483584</v>
      </c>
      <c r="B14" s="340" t="s">
        <v>8723</v>
      </c>
      <c r="C14" s="143" t="s">
        <v>4031</v>
      </c>
      <c r="D14" s="143" t="s">
        <v>4035</v>
      </c>
      <c r="E14" s="340" t="s">
        <v>8748</v>
      </c>
      <c r="F14" s="340" t="s">
        <v>2056</v>
      </c>
      <c r="G14" s="143" t="s">
        <v>2055</v>
      </c>
      <c r="H14" s="341" t="s">
        <v>4032</v>
      </c>
      <c r="I14" s="342">
        <v>20253</v>
      </c>
      <c r="J14" s="342">
        <v>0</v>
      </c>
      <c r="K14" s="342">
        <v>42</v>
      </c>
      <c r="L14" s="340" t="s">
        <v>152</v>
      </c>
      <c r="M14" s="340" t="s">
        <v>152</v>
      </c>
      <c r="N14" s="340" t="s">
        <v>152</v>
      </c>
      <c r="O14" s="340" t="s">
        <v>9202</v>
      </c>
      <c r="P14" s="340" t="s">
        <v>152</v>
      </c>
      <c r="Q14" s="340" t="s">
        <v>152</v>
      </c>
      <c r="R14" s="340" t="s">
        <v>152</v>
      </c>
      <c r="S14" s="340" t="s">
        <v>152</v>
      </c>
      <c r="T14" s="340" t="s">
        <v>152</v>
      </c>
      <c r="U14" s="340" t="s">
        <v>152</v>
      </c>
      <c r="V14" s="340" t="s">
        <v>8749</v>
      </c>
      <c r="W14" s="143" t="s">
        <v>7626</v>
      </c>
      <c r="X14" s="143" t="s">
        <v>152</v>
      </c>
      <c r="Y14" s="143" t="s">
        <v>4033</v>
      </c>
      <c r="Z14" s="143" t="s">
        <v>4034</v>
      </c>
      <c r="AA14" s="395" t="s">
        <v>9203</v>
      </c>
      <c r="AB14" s="143" t="s">
        <v>4033</v>
      </c>
      <c r="AC14" s="143" t="s">
        <v>4033</v>
      </c>
      <c r="AD14" s="143" t="s">
        <v>152</v>
      </c>
      <c r="AF14" s="340"/>
      <c r="AG14" s="143" t="s">
        <v>152</v>
      </c>
      <c r="AH14" s="343" t="s">
        <v>4033</v>
      </c>
      <c r="AI14" s="340" t="s">
        <v>152</v>
      </c>
      <c r="AJ14" s="340" t="s">
        <v>152</v>
      </c>
      <c r="AK14" s="143" t="s">
        <v>2054</v>
      </c>
      <c r="AL14" s="143" t="s">
        <v>8724</v>
      </c>
      <c r="AM14" s="341" t="s">
        <v>152</v>
      </c>
      <c r="AN14" s="143" t="s">
        <v>1637</v>
      </c>
      <c r="AO14" s="340" t="s">
        <v>152</v>
      </c>
      <c r="AP14" s="340"/>
      <c r="AQ14" s="341" t="s">
        <v>152</v>
      </c>
      <c r="AR14" s="143" t="s">
        <v>150</v>
      </c>
      <c r="AS14" s="340" t="s">
        <v>152</v>
      </c>
      <c r="AU14" s="341" t="s">
        <v>152</v>
      </c>
      <c r="AV14" s="342" t="s">
        <v>152</v>
      </c>
    </row>
    <row r="15" spans="1:49" s="143" customFormat="1" hidden="1">
      <c r="A15" s="299">
        <v>1074735356</v>
      </c>
      <c r="B15" s="340" t="s">
        <v>8494</v>
      </c>
      <c r="C15" s="143" t="s">
        <v>4031</v>
      </c>
      <c r="D15" s="143" t="s">
        <v>4035</v>
      </c>
      <c r="E15" s="340" t="s">
        <v>9204</v>
      </c>
      <c r="F15" s="340" t="s">
        <v>2056</v>
      </c>
      <c r="G15" s="143" t="s">
        <v>2055</v>
      </c>
      <c r="H15" s="341" t="s">
        <v>4032</v>
      </c>
      <c r="I15" s="342">
        <v>25834</v>
      </c>
      <c r="J15" s="342">
        <v>0</v>
      </c>
      <c r="K15" s="342">
        <v>0</v>
      </c>
      <c r="L15" s="340" t="s">
        <v>152</v>
      </c>
      <c r="M15" s="340" t="s">
        <v>152</v>
      </c>
      <c r="N15" s="340" t="s">
        <v>152</v>
      </c>
      <c r="O15" s="340" t="s">
        <v>9205</v>
      </c>
      <c r="P15" s="340" t="s">
        <v>152</v>
      </c>
      <c r="Q15" s="340" t="s">
        <v>152</v>
      </c>
      <c r="R15" s="340" t="s">
        <v>152</v>
      </c>
      <c r="S15" s="340" t="s">
        <v>152</v>
      </c>
      <c r="T15" s="340" t="s">
        <v>152</v>
      </c>
      <c r="U15" s="340" t="s">
        <v>152</v>
      </c>
      <c r="V15" s="340" t="s">
        <v>8750</v>
      </c>
      <c r="W15" s="143" t="s">
        <v>7626</v>
      </c>
      <c r="X15" s="143" t="s">
        <v>152</v>
      </c>
      <c r="Y15" s="143" t="s">
        <v>4033</v>
      </c>
      <c r="Z15" s="143" t="s">
        <v>4034</v>
      </c>
      <c r="AA15" s="395" t="s">
        <v>9206</v>
      </c>
      <c r="AB15" s="143" t="s">
        <v>4033</v>
      </c>
      <c r="AC15" s="143" t="s">
        <v>4033</v>
      </c>
      <c r="AD15" s="143" t="s">
        <v>152</v>
      </c>
      <c r="AF15" s="340"/>
      <c r="AG15" s="143" t="s">
        <v>152</v>
      </c>
      <c r="AH15" s="343" t="s">
        <v>4033</v>
      </c>
      <c r="AI15" s="340" t="s">
        <v>152</v>
      </c>
      <c r="AJ15" s="340" t="s">
        <v>152</v>
      </c>
      <c r="AK15" s="143" t="s">
        <v>2054</v>
      </c>
      <c r="AL15" s="143" t="s">
        <v>4051</v>
      </c>
      <c r="AM15" s="341" t="s">
        <v>152</v>
      </c>
      <c r="AN15" s="143" t="s">
        <v>1637</v>
      </c>
      <c r="AO15" s="340" t="s">
        <v>152</v>
      </c>
      <c r="AP15" s="340"/>
      <c r="AQ15" s="341" t="s">
        <v>152</v>
      </c>
      <c r="AR15" s="143" t="s">
        <v>150</v>
      </c>
      <c r="AS15" s="340" t="s">
        <v>152</v>
      </c>
      <c r="AU15" s="341" t="s">
        <v>152</v>
      </c>
      <c r="AV15" s="342" t="s">
        <v>152</v>
      </c>
    </row>
    <row r="16" spans="1:49" s="143" customFormat="1" hidden="1">
      <c r="A16" s="299">
        <v>1074476792</v>
      </c>
      <c r="B16" s="340" t="s">
        <v>565</v>
      </c>
      <c r="C16" s="143" t="s">
        <v>4031</v>
      </c>
      <c r="D16" s="143" t="s">
        <v>4035</v>
      </c>
      <c r="E16" s="340" t="s">
        <v>2066</v>
      </c>
      <c r="F16" s="340" t="s">
        <v>2056</v>
      </c>
      <c r="G16" s="143" t="s">
        <v>2055</v>
      </c>
      <c r="H16" s="341" t="s">
        <v>4032</v>
      </c>
      <c r="I16" s="342">
        <v>21330</v>
      </c>
      <c r="J16" s="342">
        <v>0</v>
      </c>
      <c r="K16" s="342">
        <v>16</v>
      </c>
      <c r="L16" s="340" t="s">
        <v>152</v>
      </c>
      <c r="M16" s="340" t="s">
        <v>152</v>
      </c>
      <c r="N16" s="340" t="s">
        <v>152</v>
      </c>
      <c r="O16" s="340" t="s">
        <v>9207</v>
      </c>
      <c r="P16" s="340" t="s">
        <v>152</v>
      </c>
      <c r="Q16" s="340" t="s">
        <v>152</v>
      </c>
      <c r="R16" s="340" t="s">
        <v>152</v>
      </c>
      <c r="S16" s="340" t="s">
        <v>152</v>
      </c>
      <c r="T16" s="340" t="s">
        <v>152</v>
      </c>
      <c r="U16" s="340" t="s">
        <v>152</v>
      </c>
      <c r="V16" s="340" t="s">
        <v>4571</v>
      </c>
      <c r="W16" s="143" t="s">
        <v>7627</v>
      </c>
      <c r="X16" s="143" t="s">
        <v>152</v>
      </c>
      <c r="Y16" s="143" t="s">
        <v>4033</v>
      </c>
      <c r="Z16" s="143" t="s">
        <v>4034</v>
      </c>
      <c r="AA16" s="395" t="s">
        <v>9208</v>
      </c>
      <c r="AB16" s="143" t="s">
        <v>4033</v>
      </c>
      <c r="AC16" s="143" t="s">
        <v>4033</v>
      </c>
      <c r="AD16" s="143" t="s">
        <v>152</v>
      </c>
      <c r="AF16" s="340"/>
      <c r="AG16" s="143" t="s">
        <v>152</v>
      </c>
      <c r="AH16" s="343" t="s">
        <v>4033</v>
      </c>
      <c r="AI16" s="340" t="s">
        <v>152</v>
      </c>
      <c r="AJ16" s="340" t="s">
        <v>3518</v>
      </c>
      <c r="AK16" s="143" t="s">
        <v>2054</v>
      </c>
      <c r="AL16" s="143" t="s">
        <v>4572</v>
      </c>
      <c r="AM16" s="341" t="s">
        <v>152</v>
      </c>
      <c r="AN16" s="143" t="s">
        <v>1637</v>
      </c>
      <c r="AO16" s="340" t="s">
        <v>152</v>
      </c>
      <c r="AP16" s="340"/>
      <c r="AQ16" s="341" t="s">
        <v>152</v>
      </c>
      <c r="AR16" s="143" t="s">
        <v>150</v>
      </c>
      <c r="AS16" s="340" t="s">
        <v>152</v>
      </c>
      <c r="AU16" s="341" t="s">
        <v>152</v>
      </c>
      <c r="AV16" s="342" t="s">
        <v>152</v>
      </c>
    </row>
    <row r="17" spans="1:48" s="143" customFormat="1" hidden="1">
      <c r="A17" s="299">
        <v>1074476786</v>
      </c>
      <c r="B17" s="340" t="s">
        <v>606</v>
      </c>
      <c r="C17" s="143" t="s">
        <v>4031</v>
      </c>
      <c r="D17" s="143" t="s">
        <v>4035</v>
      </c>
      <c r="E17" s="340" t="s">
        <v>4569</v>
      </c>
      <c r="F17" s="340" t="s">
        <v>2056</v>
      </c>
      <c r="G17" s="143" t="s">
        <v>2055</v>
      </c>
      <c r="H17" s="341" t="s">
        <v>4032</v>
      </c>
      <c r="I17" s="342">
        <v>26728</v>
      </c>
      <c r="J17" s="342">
        <v>0</v>
      </c>
      <c r="K17" s="342">
        <v>8</v>
      </c>
      <c r="L17" s="340" t="s">
        <v>152</v>
      </c>
      <c r="M17" s="340" t="s">
        <v>152</v>
      </c>
      <c r="N17" s="340" t="s">
        <v>152</v>
      </c>
      <c r="O17" s="340" t="s">
        <v>9209</v>
      </c>
      <c r="P17" s="340" t="s">
        <v>152</v>
      </c>
      <c r="Q17" s="340" t="s">
        <v>152</v>
      </c>
      <c r="R17" s="340" t="s">
        <v>152</v>
      </c>
      <c r="S17" s="340" t="s">
        <v>152</v>
      </c>
      <c r="T17" s="340" t="s">
        <v>152</v>
      </c>
      <c r="U17" s="340" t="s">
        <v>152</v>
      </c>
      <c r="V17" s="340" t="s">
        <v>4570</v>
      </c>
      <c r="W17" s="143" t="s">
        <v>7626</v>
      </c>
      <c r="X17" s="143" t="s">
        <v>152</v>
      </c>
      <c r="Y17" s="143" t="s">
        <v>4033</v>
      </c>
      <c r="Z17" s="143" t="s">
        <v>4034</v>
      </c>
      <c r="AA17" s="395" t="s">
        <v>9210</v>
      </c>
      <c r="AB17" s="143" t="s">
        <v>4033</v>
      </c>
      <c r="AC17" s="143" t="s">
        <v>4033</v>
      </c>
      <c r="AD17" s="143" t="s">
        <v>152</v>
      </c>
      <c r="AF17" s="340"/>
      <c r="AG17" s="143" t="s">
        <v>152</v>
      </c>
      <c r="AH17" s="343" t="s">
        <v>4033</v>
      </c>
      <c r="AI17" s="340" t="s">
        <v>152</v>
      </c>
      <c r="AJ17" s="340" t="s">
        <v>3521</v>
      </c>
      <c r="AK17" s="143" t="s">
        <v>2054</v>
      </c>
      <c r="AL17" s="143" t="s">
        <v>4430</v>
      </c>
      <c r="AM17" s="341" t="s">
        <v>152</v>
      </c>
      <c r="AN17" s="143" t="s">
        <v>1637</v>
      </c>
      <c r="AO17" s="340" t="s">
        <v>152</v>
      </c>
      <c r="AP17" s="340"/>
      <c r="AQ17" s="341" t="s">
        <v>152</v>
      </c>
      <c r="AR17" s="143" t="s">
        <v>150</v>
      </c>
      <c r="AS17" s="340" t="s">
        <v>152</v>
      </c>
      <c r="AU17" s="341" t="s">
        <v>152</v>
      </c>
      <c r="AV17" s="342" t="s">
        <v>152</v>
      </c>
    </row>
    <row r="18" spans="1:48" s="143" customFormat="1" hidden="1">
      <c r="A18" s="299">
        <v>1074476785</v>
      </c>
      <c r="B18" s="340" t="s">
        <v>465</v>
      </c>
      <c r="C18" s="143" t="s">
        <v>4031</v>
      </c>
      <c r="D18" s="143" t="s">
        <v>4035</v>
      </c>
      <c r="E18" s="340" t="s">
        <v>466</v>
      </c>
      <c r="F18" s="340" t="s">
        <v>2056</v>
      </c>
      <c r="G18" s="143" t="s">
        <v>2055</v>
      </c>
      <c r="H18" s="341" t="s">
        <v>4032</v>
      </c>
      <c r="I18" s="342">
        <v>21330</v>
      </c>
      <c r="J18" s="342">
        <v>0</v>
      </c>
      <c r="K18" s="342">
        <v>13</v>
      </c>
      <c r="L18" s="340" t="s">
        <v>152</v>
      </c>
      <c r="M18" s="340" t="s">
        <v>152</v>
      </c>
      <c r="N18" s="340" t="s">
        <v>152</v>
      </c>
      <c r="O18" s="340" t="s">
        <v>9211</v>
      </c>
      <c r="P18" s="340" t="s">
        <v>152</v>
      </c>
      <c r="Q18" s="340" t="s">
        <v>152</v>
      </c>
      <c r="R18" s="340" t="s">
        <v>152</v>
      </c>
      <c r="S18" s="340" t="s">
        <v>152</v>
      </c>
      <c r="T18" s="340" t="s">
        <v>152</v>
      </c>
      <c r="U18" s="340" t="s">
        <v>152</v>
      </c>
      <c r="V18" s="340" t="s">
        <v>4567</v>
      </c>
      <c r="W18" s="143" t="s">
        <v>7626</v>
      </c>
      <c r="X18" s="143" t="s">
        <v>152</v>
      </c>
      <c r="Y18" s="143" t="s">
        <v>4033</v>
      </c>
      <c r="Z18" s="143" t="s">
        <v>4034</v>
      </c>
      <c r="AA18" s="395" t="s">
        <v>9212</v>
      </c>
      <c r="AB18" s="143" t="s">
        <v>4033</v>
      </c>
      <c r="AC18" s="143" t="s">
        <v>4033</v>
      </c>
      <c r="AD18" s="143" t="s">
        <v>152</v>
      </c>
      <c r="AF18" s="340"/>
      <c r="AG18" s="143" t="s">
        <v>152</v>
      </c>
      <c r="AH18" s="343" t="s">
        <v>4033</v>
      </c>
      <c r="AI18" s="340" t="s">
        <v>152</v>
      </c>
      <c r="AJ18" s="340" t="s">
        <v>3522</v>
      </c>
      <c r="AK18" s="143" t="s">
        <v>2054</v>
      </c>
      <c r="AL18" s="143" t="s">
        <v>4568</v>
      </c>
      <c r="AM18" s="341" t="s">
        <v>152</v>
      </c>
      <c r="AN18" s="143" t="s">
        <v>1637</v>
      </c>
      <c r="AO18" s="340" t="s">
        <v>152</v>
      </c>
      <c r="AP18" s="340"/>
      <c r="AQ18" s="341" t="s">
        <v>152</v>
      </c>
      <c r="AR18" s="143" t="s">
        <v>150</v>
      </c>
      <c r="AS18" s="340" t="s">
        <v>152</v>
      </c>
      <c r="AU18" s="341" t="s">
        <v>152</v>
      </c>
      <c r="AV18" s="342" t="s">
        <v>152</v>
      </c>
    </row>
    <row r="19" spans="1:48" s="143" customFormat="1" hidden="1">
      <c r="A19" s="299">
        <v>1074476784</v>
      </c>
      <c r="B19" s="340" t="s">
        <v>582</v>
      </c>
      <c r="C19" s="143" t="s">
        <v>4031</v>
      </c>
      <c r="D19" s="143" t="s">
        <v>4035</v>
      </c>
      <c r="E19" s="340" t="s">
        <v>4565</v>
      </c>
      <c r="F19" s="340" t="s">
        <v>2056</v>
      </c>
      <c r="G19" s="143" t="s">
        <v>2055</v>
      </c>
      <c r="H19" s="341" t="s">
        <v>4032</v>
      </c>
      <c r="I19" s="342">
        <v>39753</v>
      </c>
      <c r="J19" s="342">
        <v>0</v>
      </c>
      <c r="K19" s="342">
        <v>8</v>
      </c>
      <c r="L19" s="340" t="s">
        <v>152</v>
      </c>
      <c r="M19" s="340" t="s">
        <v>152</v>
      </c>
      <c r="N19" s="340" t="s">
        <v>152</v>
      </c>
      <c r="O19" s="340" t="s">
        <v>9213</v>
      </c>
      <c r="P19" s="340" t="s">
        <v>152</v>
      </c>
      <c r="Q19" s="340" t="s">
        <v>152</v>
      </c>
      <c r="R19" s="340" t="s">
        <v>152</v>
      </c>
      <c r="S19" s="340" t="s">
        <v>152</v>
      </c>
      <c r="T19" s="340" t="s">
        <v>152</v>
      </c>
      <c r="U19" s="340" t="s">
        <v>152</v>
      </c>
      <c r="V19" s="340" t="s">
        <v>4566</v>
      </c>
      <c r="W19" s="143" t="s">
        <v>7626</v>
      </c>
      <c r="X19" s="143" t="s">
        <v>152</v>
      </c>
      <c r="Y19" s="143" t="s">
        <v>4033</v>
      </c>
      <c r="Z19" s="143" t="s">
        <v>4034</v>
      </c>
      <c r="AA19" s="395" t="s">
        <v>9214</v>
      </c>
      <c r="AB19" s="143" t="s">
        <v>4033</v>
      </c>
      <c r="AC19" s="143" t="s">
        <v>4033</v>
      </c>
      <c r="AD19" s="143" t="s">
        <v>152</v>
      </c>
      <c r="AF19" s="340"/>
      <c r="AG19" s="143" t="s">
        <v>152</v>
      </c>
      <c r="AH19" s="343" t="s">
        <v>4033</v>
      </c>
      <c r="AI19" s="340" t="s">
        <v>152</v>
      </c>
      <c r="AJ19" s="340" t="s">
        <v>3539</v>
      </c>
      <c r="AK19" s="143" t="s">
        <v>2054</v>
      </c>
      <c r="AL19" s="143" t="s">
        <v>4362</v>
      </c>
      <c r="AM19" s="341" t="s">
        <v>152</v>
      </c>
      <c r="AN19" s="143" t="s">
        <v>1637</v>
      </c>
      <c r="AO19" s="340" t="s">
        <v>152</v>
      </c>
      <c r="AP19" s="340"/>
      <c r="AQ19" s="341" t="s">
        <v>152</v>
      </c>
      <c r="AR19" s="143" t="s">
        <v>150</v>
      </c>
      <c r="AS19" s="340" t="s">
        <v>152</v>
      </c>
      <c r="AU19" s="341" t="s">
        <v>152</v>
      </c>
      <c r="AV19" s="342" t="s">
        <v>152</v>
      </c>
    </row>
    <row r="20" spans="1:48" s="143" customFormat="1" hidden="1">
      <c r="A20" s="299">
        <v>1074476783</v>
      </c>
      <c r="B20" s="340" t="s">
        <v>519</v>
      </c>
      <c r="C20" s="143" t="s">
        <v>4031</v>
      </c>
      <c r="D20" s="143" t="s">
        <v>4035</v>
      </c>
      <c r="E20" s="340" t="s">
        <v>8751</v>
      </c>
      <c r="F20" s="340" t="s">
        <v>2056</v>
      </c>
      <c r="G20" s="143" t="s">
        <v>2055</v>
      </c>
      <c r="H20" s="341" t="s">
        <v>4032</v>
      </c>
      <c r="I20" s="342">
        <v>41768</v>
      </c>
      <c r="J20" s="342">
        <v>0</v>
      </c>
      <c r="K20" s="342">
        <v>0</v>
      </c>
      <c r="L20" s="340" t="s">
        <v>152</v>
      </c>
      <c r="M20" s="340" t="s">
        <v>152</v>
      </c>
      <c r="N20" s="340" t="s">
        <v>152</v>
      </c>
      <c r="O20" s="340" t="s">
        <v>9215</v>
      </c>
      <c r="P20" s="340" t="s">
        <v>152</v>
      </c>
      <c r="Q20" s="340" t="s">
        <v>152</v>
      </c>
      <c r="R20" s="340" t="s">
        <v>152</v>
      </c>
      <c r="S20" s="340" t="s">
        <v>152</v>
      </c>
      <c r="T20" s="340" t="s">
        <v>152</v>
      </c>
      <c r="U20" s="340" t="s">
        <v>152</v>
      </c>
      <c r="V20" s="340" t="s">
        <v>4563</v>
      </c>
      <c r="W20" s="143" t="s">
        <v>7626</v>
      </c>
      <c r="X20" s="143" t="s">
        <v>152</v>
      </c>
      <c r="Y20" s="143" t="s">
        <v>4033</v>
      </c>
      <c r="Z20" s="143" t="s">
        <v>4034</v>
      </c>
      <c r="AA20" s="395" t="s">
        <v>9216</v>
      </c>
      <c r="AB20" s="143" t="s">
        <v>4033</v>
      </c>
      <c r="AC20" s="143" t="s">
        <v>4033</v>
      </c>
      <c r="AD20" s="143" t="s">
        <v>152</v>
      </c>
      <c r="AF20" s="340"/>
      <c r="AG20" s="143" t="s">
        <v>152</v>
      </c>
      <c r="AH20" s="343" t="s">
        <v>4033</v>
      </c>
      <c r="AI20" s="340" t="s">
        <v>152</v>
      </c>
      <c r="AJ20" s="340" t="s">
        <v>3537</v>
      </c>
      <c r="AK20" s="143" t="s">
        <v>2054</v>
      </c>
      <c r="AL20" s="143" t="s">
        <v>4564</v>
      </c>
      <c r="AM20" s="341" t="s">
        <v>152</v>
      </c>
      <c r="AN20" s="143" t="s">
        <v>1637</v>
      </c>
      <c r="AO20" s="340" t="s">
        <v>152</v>
      </c>
      <c r="AP20" s="340"/>
      <c r="AQ20" s="341" t="s">
        <v>152</v>
      </c>
      <c r="AR20" s="143" t="s">
        <v>150</v>
      </c>
      <c r="AS20" s="340" t="s">
        <v>152</v>
      </c>
      <c r="AU20" s="341" t="s">
        <v>152</v>
      </c>
      <c r="AV20" s="342" t="s">
        <v>152</v>
      </c>
    </row>
    <row r="21" spans="1:48" s="143" customFormat="1" hidden="1">
      <c r="A21" s="299">
        <v>1074476763</v>
      </c>
      <c r="B21" s="340" t="s">
        <v>502</v>
      </c>
      <c r="C21" s="143" t="s">
        <v>4031</v>
      </c>
      <c r="D21" s="143" t="s">
        <v>4035</v>
      </c>
      <c r="E21" s="340" t="s">
        <v>503</v>
      </c>
      <c r="F21" s="340" t="s">
        <v>2056</v>
      </c>
      <c r="G21" s="143" t="s">
        <v>2055</v>
      </c>
      <c r="H21" s="341" t="s">
        <v>4032</v>
      </c>
      <c r="I21" s="342">
        <v>22618</v>
      </c>
      <c r="J21" s="342">
        <v>0</v>
      </c>
      <c r="K21" s="342">
        <v>14</v>
      </c>
      <c r="L21" s="340" t="s">
        <v>152</v>
      </c>
      <c r="M21" s="340" t="s">
        <v>152</v>
      </c>
      <c r="N21" s="340" t="s">
        <v>152</v>
      </c>
      <c r="O21" s="340" t="s">
        <v>9217</v>
      </c>
      <c r="P21" s="340" t="s">
        <v>152</v>
      </c>
      <c r="Q21" s="340" t="s">
        <v>152</v>
      </c>
      <c r="R21" s="340" t="s">
        <v>152</v>
      </c>
      <c r="S21" s="340" t="s">
        <v>152</v>
      </c>
      <c r="T21" s="340" t="s">
        <v>152</v>
      </c>
      <c r="U21" s="340" t="s">
        <v>152</v>
      </c>
      <c r="V21" s="340" t="s">
        <v>4561</v>
      </c>
      <c r="W21" s="143" t="s">
        <v>7627</v>
      </c>
      <c r="X21" s="143" t="s">
        <v>152</v>
      </c>
      <c r="Y21" s="143" t="s">
        <v>4033</v>
      </c>
      <c r="Z21" s="143" t="s">
        <v>4034</v>
      </c>
      <c r="AA21" s="395" t="s">
        <v>9218</v>
      </c>
      <c r="AB21" s="143" t="s">
        <v>4033</v>
      </c>
      <c r="AC21" s="143" t="s">
        <v>4033</v>
      </c>
      <c r="AD21" s="143" t="s">
        <v>152</v>
      </c>
      <c r="AF21" s="340"/>
      <c r="AG21" s="143" t="s">
        <v>152</v>
      </c>
      <c r="AH21" s="343" t="s">
        <v>4033</v>
      </c>
      <c r="AI21" s="340" t="s">
        <v>152</v>
      </c>
      <c r="AJ21" s="340" t="s">
        <v>3523</v>
      </c>
      <c r="AK21" s="143" t="s">
        <v>2054</v>
      </c>
      <c r="AL21" s="143" t="s">
        <v>4562</v>
      </c>
      <c r="AM21" s="341" t="s">
        <v>152</v>
      </c>
      <c r="AN21" s="143" t="s">
        <v>1637</v>
      </c>
      <c r="AO21" s="340" t="s">
        <v>152</v>
      </c>
      <c r="AP21" s="340"/>
      <c r="AQ21" s="341" t="s">
        <v>152</v>
      </c>
      <c r="AR21" s="143" t="s">
        <v>150</v>
      </c>
      <c r="AS21" s="340" t="s">
        <v>152</v>
      </c>
      <c r="AU21" s="341" t="s">
        <v>152</v>
      </c>
      <c r="AV21" s="342" t="s">
        <v>152</v>
      </c>
    </row>
    <row r="22" spans="1:48" s="143" customFormat="1" hidden="1">
      <c r="A22" s="299">
        <v>1074476751</v>
      </c>
      <c r="B22" s="340" t="s">
        <v>475</v>
      </c>
      <c r="C22" s="143" t="s">
        <v>4031</v>
      </c>
      <c r="D22" s="143" t="s">
        <v>4035</v>
      </c>
      <c r="E22" s="340" t="s">
        <v>2068</v>
      </c>
      <c r="F22" s="340" t="s">
        <v>2056</v>
      </c>
      <c r="G22" s="143" t="s">
        <v>2055</v>
      </c>
      <c r="H22" s="341" t="s">
        <v>4032</v>
      </c>
      <c r="I22" s="342">
        <v>36737</v>
      </c>
      <c r="J22" s="342">
        <v>0</v>
      </c>
      <c r="K22" s="342">
        <v>0</v>
      </c>
      <c r="L22" s="340" t="s">
        <v>152</v>
      </c>
      <c r="M22" s="340" t="s">
        <v>152</v>
      </c>
      <c r="N22" s="340" t="s">
        <v>152</v>
      </c>
      <c r="O22" s="340" t="s">
        <v>9219</v>
      </c>
      <c r="P22" s="340" t="s">
        <v>152</v>
      </c>
      <c r="Q22" s="340" t="s">
        <v>152</v>
      </c>
      <c r="R22" s="340" t="s">
        <v>152</v>
      </c>
      <c r="S22" s="340" t="s">
        <v>152</v>
      </c>
      <c r="T22" s="340" t="s">
        <v>152</v>
      </c>
      <c r="U22" s="340" t="s">
        <v>152</v>
      </c>
      <c r="V22" s="340" t="s">
        <v>4559</v>
      </c>
      <c r="W22" s="143" t="s">
        <v>7626</v>
      </c>
      <c r="X22" s="143" t="s">
        <v>152</v>
      </c>
      <c r="Y22" s="143" t="s">
        <v>4033</v>
      </c>
      <c r="Z22" s="143" t="s">
        <v>4034</v>
      </c>
      <c r="AA22" s="395" t="s">
        <v>9220</v>
      </c>
      <c r="AB22" s="143" t="s">
        <v>4033</v>
      </c>
      <c r="AC22" s="143" t="s">
        <v>4033</v>
      </c>
      <c r="AD22" s="143" t="s">
        <v>152</v>
      </c>
      <c r="AF22" s="340"/>
      <c r="AG22" s="143" t="s">
        <v>152</v>
      </c>
      <c r="AH22" s="343" t="s">
        <v>4033</v>
      </c>
      <c r="AI22" s="340" t="s">
        <v>152</v>
      </c>
      <c r="AJ22" s="340" t="s">
        <v>3540</v>
      </c>
      <c r="AK22" s="143" t="s">
        <v>2054</v>
      </c>
      <c r="AL22" s="143" t="s">
        <v>4560</v>
      </c>
      <c r="AM22" s="341" t="s">
        <v>152</v>
      </c>
      <c r="AN22" s="143" t="s">
        <v>1637</v>
      </c>
      <c r="AO22" s="340" t="s">
        <v>152</v>
      </c>
      <c r="AP22" s="340"/>
      <c r="AQ22" s="341" t="s">
        <v>152</v>
      </c>
      <c r="AR22" s="143" t="s">
        <v>150</v>
      </c>
      <c r="AS22" s="340" t="s">
        <v>152</v>
      </c>
      <c r="AU22" s="341" t="s">
        <v>152</v>
      </c>
      <c r="AV22" s="342" t="s">
        <v>152</v>
      </c>
    </row>
    <row r="23" spans="1:48" s="143" customFormat="1" hidden="1">
      <c r="A23" s="299">
        <v>1074476745</v>
      </c>
      <c r="B23" s="340" t="s">
        <v>5768</v>
      </c>
      <c r="C23" s="143" t="s">
        <v>4031</v>
      </c>
      <c r="D23" s="143" t="s">
        <v>6225</v>
      </c>
      <c r="E23" s="340" t="s">
        <v>5769</v>
      </c>
      <c r="F23" s="340" t="s">
        <v>2056</v>
      </c>
      <c r="G23" s="143" t="s">
        <v>2055</v>
      </c>
      <c r="H23" s="341" t="s">
        <v>4032</v>
      </c>
      <c r="I23" s="342">
        <v>11468</v>
      </c>
      <c r="J23" s="342">
        <v>0</v>
      </c>
      <c r="K23" s="342">
        <v>57</v>
      </c>
      <c r="L23" s="340" t="s">
        <v>152</v>
      </c>
      <c r="M23" s="340" t="s">
        <v>152</v>
      </c>
      <c r="N23" s="340" t="s">
        <v>152</v>
      </c>
      <c r="O23" s="340" t="s">
        <v>9221</v>
      </c>
      <c r="P23" s="340" t="s">
        <v>152</v>
      </c>
      <c r="Q23" s="340" t="s">
        <v>152</v>
      </c>
      <c r="R23" s="340" t="s">
        <v>152</v>
      </c>
      <c r="S23" s="340" t="s">
        <v>152</v>
      </c>
      <c r="T23" s="340" t="s">
        <v>152</v>
      </c>
      <c r="U23" s="340" t="s">
        <v>152</v>
      </c>
      <c r="V23" s="340" t="s">
        <v>6733</v>
      </c>
      <c r="W23" s="143" t="s">
        <v>7627</v>
      </c>
      <c r="X23" s="143" t="s">
        <v>152</v>
      </c>
      <c r="Y23" s="143" t="s">
        <v>4033</v>
      </c>
      <c r="Z23" s="143" t="s">
        <v>4034</v>
      </c>
      <c r="AA23" s="395" t="s">
        <v>9222</v>
      </c>
      <c r="AB23" s="143" t="s">
        <v>4033</v>
      </c>
      <c r="AC23" s="143" t="s">
        <v>4033</v>
      </c>
      <c r="AD23" s="143" t="s">
        <v>152</v>
      </c>
      <c r="AF23" s="340"/>
      <c r="AG23" s="143" t="s">
        <v>152</v>
      </c>
      <c r="AH23" s="343" t="s">
        <v>4033</v>
      </c>
      <c r="AI23" s="340" t="s">
        <v>152</v>
      </c>
      <c r="AJ23" s="340" t="s">
        <v>1391</v>
      </c>
      <c r="AK23" s="143" t="s">
        <v>2054</v>
      </c>
      <c r="AL23" s="143" t="s">
        <v>6734</v>
      </c>
      <c r="AM23" s="341" t="s">
        <v>152</v>
      </c>
      <c r="AN23" s="143" t="s">
        <v>1637</v>
      </c>
      <c r="AO23" s="340" t="s">
        <v>152</v>
      </c>
      <c r="AP23" s="340"/>
      <c r="AQ23" s="341" t="s">
        <v>152</v>
      </c>
      <c r="AR23" s="143" t="s">
        <v>150</v>
      </c>
      <c r="AS23" s="340" t="s">
        <v>152</v>
      </c>
      <c r="AU23" s="341" t="s">
        <v>152</v>
      </c>
      <c r="AV23" s="342" t="s">
        <v>152</v>
      </c>
    </row>
    <row r="24" spans="1:48" s="143" customFormat="1" hidden="1">
      <c r="A24" s="299">
        <v>1074476744</v>
      </c>
      <c r="B24" s="340" t="s">
        <v>5772</v>
      </c>
      <c r="C24" s="143" t="s">
        <v>4031</v>
      </c>
      <c r="D24" s="143" t="s">
        <v>6225</v>
      </c>
      <c r="E24" s="340" t="s">
        <v>5773</v>
      </c>
      <c r="F24" s="340" t="s">
        <v>2056</v>
      </c>
      <c r="G24" s="143" t="s">
        <v>2055</v>
      </c>
      <c r="H24" s="341" t="s">
        <v>4032</v>
      </c>
      <c r="I24" s="342">
        <v>17832</v>
      </c>
      <c r="J24" s="342">
        <v>0</v>
      </c>
      <c r="K24" s="342">
        <v>64</v>
      </c>
      <c r="L24" s="340" t="s">
        <v>152</v>
      </c>
      <c r="M24" s="340" t="s">
        <v>152</v>
      </c>
      <c r="N24" s="340" t="s">
        <v>152</v>
      </c>
      <c r="O24" s="340" t="s">
        <v>9223</v>
      </c>
      <c r="P24" s="340" t="s">
        <v>152</v>
      </c>
      <c r="Q24" s="340" t="s">
        <v>152</v>
      </c>
      <c r="R24" s="340" t="s">
        <v>152</v>
      </c>
      <c r="S24" s="340" t="s">
        <v>152</v>
      </c>
      <c r="T24" s="340" t="s">
        <v>152</v>
      </c>
      <c r="U24" s="340" t="s">
        <v>152</v>
      </c>
      <c r="V24" s="340" t="s">
        <v>6731</v>
      </c>
      <c r="W24" s="143" t="s">
        <v>7626</v>
      </c>
      <c r="X24" s="143" t="s">
        <v>152</v>
      </c>
      <c r="Y24" s="143" t="s">
        <v>4033</v>
      </c>
      <c r="Z24" s="143" t="s">
        <v>4034</v>
      </c>
      <c r="AA24" s="395" t="s">
        <v>9224</v>
      </c>
      <c r="AB24" s="143" t="s">
        <v>4033</v>
      </c>
      <c r="AC24" s="143" t="s">
        <v>4033</v>
      </c>
      <c r="AD24" s="143" t="s">
        <v>152</v>
      </c>
      <c r="AF24" s="340"/>
      <c r="AG24" s="143" t="s">
        <v>152</v>
      </c>
      <c r="AH24" s="343" t="s">
        <v>4033</v>
      </c>
      <c r="AI24" s="340" t="s">
        <v>152</v>
      </c>
      <c r="AJ24" s="340" t="s">
        <v>1394</v>
      </c>
      <c r="AK24" s="143" t="s">
        <v>2054</v>
      </c>
      <c r="AL24" s="143" t="s">
        <v>6732</v>
      </c>
      <c r="AM24" s="341" t="s">
        <v>152</v>
      </c>
      <c r="AN24" s="143" t="s">
        <v>1637</v>
      </c>
      <c r="AO24" s="340" t="s">
        <v>152</v>
      </c>
      <c r="AP24" s="340"/>
      <c r="AQ24" s="341" t="s">
        <v>152</v>
      </c>
      <c r="AR24" s="143" t="s">
        <v>150</v>
      </c>
      <c r="AS24" s="340" t="s">
        <v>152</v>
      </c>
      <c r="AU24" s="341" t="s">
        <v>152</v>
      </c>
      <c r="AV24" s="342" t="s">
        <v>152</v>
      </c>
    </row>
    <row r="25" spans="1:48" s="143" customFormat="1" hidden="1">
      <c r="A25" s="299">
        <v>1074476743</v>
      </c>
      <c r="B25" s="340" t="s">
        <v>5770</v>
      </c>
      <c r="C25" s="143" t="s">
        <v>4031</v>
      </c>
      <c r="D25" s="143" t="s">
        <v>6225</v>
      </c>
      <c r="E25" s="340" t="s">
        <v>5771</v>
      </c>
      <c r="F25" s="340" t="s">
        <v>2056</v>
      </c>
      <c r="G25" s="143" t="s">
        <v>2055</v>
      </c>
      <c r="H25" s="341" t="s">
        <v>4032</v>
      </c>
      <c r="I25" s="342">
        <v>18893</v>
      </c>
      <c r="J25" s="342">
        <v>0</v>
      </c>
      <c r="K25" s="342">
        <v>47</v>
      </c>
      <c r="L25" s="340" t="s">
        <v>152</v>
      </c>
      <c r="M25" s="340" t="s">
        <v>152</v>
      </c>
      <c r="N25" s="340" t="s">
        <v>152</v>
      </c>
      <c r="O25" s="340" t="s">
        <v>9225</v>
      </c>
      <c r="P25" s="340" t="s">
        <v>152</v>
      </c>
      <c r="Q25" s="340" t="s">
        <v>152</v>
      </c>
      <c r="R25" s="340" t="s">
        <v>152</v>
      </c>
      <c r="S25" s="340" t="s">
        <v>152</v>
      </c>
      <c r="T25" s="340" t="s">
        <v>152</v>
      </c>
      <c r="U25" s="340"/>
      <c r="V25" s="340" t="s">
        <v>6729</v>
      </c>
      <c r="W25" s="143" t="s">
        <v>7626</v>
      </c>
      <c r="X25" s="143" t="s">
        <v>152</v>
      </c>
      <c r="Y25" s="143" t="s">
        <v>4033</v>
      </c>
      <c r="Z25" s="143" t="s">
        <v>4034</v>
      </c>
      <c r="AA25" s="395" t="s">
        <v>9226</v>
      </c>
      <c r="AB25" s="143" t="s">
        <v>4033</v>
      </c>
      <c r="AC25" s="143" t="s">
        <v>4033</v>
      </c>
      <c r="AD25" s="143" t="s">
        <v>152</v>
      </c>
      <c r="AF25" s="340"/>
      <c r="AG25" s="143" t="s">
        <v>152</v>
      </c>
      <c r="AH25" s="343" t="s">
        <v>4033</v>
      </c>
      <c r="AI25" s="340" t="s">
        <v>152</v>
      </c>
      <c r="AJ25" s="340" t="s">
        <v>1396</v>
      </c>
      <c r="AK25" s="143" t="s">
        <v>2054</v>
      </c>
      <c r="AL25" s="143" t="s">
        <v>6730</v>
      </c>
      <c r="AM25" s="341" t="s">
        <v>152</v>
      </c>
      <c r="AN25" s="143" t="s">
        <v>1637</v>
      </c>
      <c r="AO25" s="340" t="s">
        <v>152</v>
      </c>
      <c r="AP25" s="340"/>
      <c r="AQ25" s="341" t="s">
        <v>152</v>
      </c>
      <c r="AR25" s="143" t="s">
        <v>150</v>
      </c>
      <c r="AS25" s="340" t="s">
        <v>152</v>
      </c>
      <c r="AU25" s="341" t="s">
        <v>152</v>
      </c>
      <c r="AV25" s="342" t="s">
        <v>152</v>
      </c>
    </row>
    <row r="26" spans="1:48" s="143" customFormat="1" hidden="1">
      <c r="A26" s="299">
        <v>1074476740</v>
      </c>
      <c r="B26" s="340" t="s">
        <v>541</v>
      </c>
      <c r="C26" s="143" t="s">
        <v>4031</v>
      </c>
      <c r="D26" s="143" t="s">
        <v>4035</v>
      </c>
      <c r="E26" s="340" t="s">
        <v>4556</v>
      </c>
      <c r="F26" s="340" t="s">
        <v>2056</v>
      </c>
      <c r="G26" s="143" t="s">
        <v>2055</v>
      </c>
      <c r="H26" s="341" t="s">
        <v>4032</v>
      </c>
      <c r="I26" s="342">
        <v>45356</v>
      </c>
      <c r="J26" s="342">
        <v>0</v>
      </c>
      <c r="K26" s="342">
        <v>18</v>
      </c>
      <c r="L26" s="340" t="s">
        <v>152</v>
      </c>
      <c r="M26" s="340" t="s">
        <v>152</v>
      </c>
      <c r="N26" s="340" t="s">
        <v>152</v>
      </c>
      <c r="O26" s="340" t="s">
        <v>9227</v>
      </c>
      <c r="P26" s="340" t="s">
        <v>152</v>
      </c>
      <c r="Q26" s="340" t="s">
        <v>152</v>
      </c>
      <c r="R26" s="340" t="s">
        <v>152</v>
      </c>
      <c r="S26" s="340" t="s">
        <v>152</v>
      </c>
      <c r="T26" s="340" t="s">
        <v>152</v>
      </c>
      <c r="U26" s="340" t="s">
        <v>152</v>
      </c>
      <c r="V26" s="340" t="s">
        <v>4557</v>
      </c>
      <c r="W26" s="143" t="s">
        <v>7627</v>
      </c>
      <c r="X26" s="143" t="s">
        <v>152</v>
      </c>
      <c r="Y26" s="143" t="s">
        <v>4033</v>
      </c>
      <c r="Z26" s="143" t="s">
        <v>4034</v>
      </c>
      <c r="AA26" s="395" t="s">
        <v>9228</v>
      </c>
      <c r="AB26" s="143" t="s">
        <v>4033</v>
      </c>
      <c r="AC26" s="143" t="s">
        <v>4033</v>
      </c>
      <c r="AD26" s="143" t="s">
        <v>152</v>
      </c>
      <c r="AF26" s="340"/>
      <c r="AG26" s="143" t="s">
        <v>152</v>
      </c>
      <c r="AH26" s="343" t="s">
        <v>4033</v>
      </c>
      <c r="AI26" s="340" t="s">
        <v>152</v>
      </c>
      <c r="AJ26" s="340" t="s">
        <v>3538</v>
      </c>
      <c r="AK26" s="143" t="s">
        <v>2054</v>
      </c>
      <c r="AL26" s="143" t="s">
        <v>4558</v>
      </c>
      <c r="AM26" s="341" t="s">
        <v>152</v>
      </c>
      <c r="AN26" s="143" t="s">
        <v>1637</v>
      </c>
      <c r="AO26" s="340" t="s">
        <v>152</v>
      </c>
      <c r="AP26" s="340"/>
      <c r="AQ26" s="341" t="s">
        <v>152</v>
      </c>
      <c r="AR26" s="143" t="s">
        <v>150</v>
      </c>
      <c r="AS26" s="340" t="s">
        <v>152</v>
      </c>
      <c r="AU26" s="341" t="s">
        <v>152</v>
      </c>
      <c r="AV26" s="342" t="s">
        <v>152</v>
      </c>
    </row>
    <row r="27" spans="1:48" s="143" customFormat="1" hidden="1">
      <c r="A27" s="299">
        <v>1074476731</v>
      </c>
      <c r="B27" s="340" t="s">
        <v>296</v>
      </c>
      <c r="C27" s="143" t="s">
        <v>4031</v>
      </c>
      <c r="D27" s="143" t="s">
        <v>4035</v>
      </c>
      <c r="E27" s="340" t="s">
        <v>9229</v>
      </c>
      <c r="F27" s="340" t="s">
        <v>2056</v>
      </c>
      <c r="G27" s="143" t="s">
        <v>2055</v>
      </c>
      <c r="H27" s="341" t="s">
        <v>4032</v>
      </c>
      <c r="I27" s="342">
        <v>11096</v>
      </c>
      <c r="J27" s="342">
        <v>0</v>
      </c>
      <c r="K27" s="342">
        <v>0</v>
      </c>
      <c r="L27" s="340" t="s">
        <v>152</v>
      </c>
      <c r="M27" s="340" t="s">
        <v>152</v>
      </c>
      <c r="N27" s="340" t="s">
        <v>152</v>
      </c>
      <c r="O27" s="340" t="s">
        <v>9230</v>
      </c>
      <c r="P27" s="340" t="s">
        <v>152</v>
      </c>
      <c r="Q27" s="340" t="s">
        <v>152</v>
      </c>
      <c r="R27" s="340" t="s">
        <v>152</v>
      </c>
      <c r="S27" s="340" t="s">
        <v>152</v>
      </c>
      <c r="T27" s="340" t="s">
        <v>152</v>
      </c>
      <c r="U27" s="340" t="s">
        <v>152</v>
      </c>
      <c r="V27" s="340" t="s">
        <v>4458</v>
      </c>
      <c r="W27" s="143" t="s">
        <v>7626</v>
      </c>
      <c r="X27" s="143" t="s">
        <v>152</v>
      </c>
      <c r="Y27" s="143" t="s">
        <v>4033</v>
      </c>
      <c r="Z27" s="143" t="s">
        <v>4034</v>
      </c>
      <c r="AA27" s="395" t="s">
        <v>9231</v>
      </c>
      <c r="AB27" s="143" t="s">
        <v>4033</v>
      </c>
      <c r="AC27" s="143" t="s">
        <v>4033</v>
      </c>
      <c r="AD27" s="143" t="s">
        <v>152</v>
      </c>
      <c r="AF27" s="340"/>
      <c r="AG27" s="143" t="s">
        <v>152</v>
      </c>
      <c r="AH27" s="343" t="s">
        <v>4033</v>
      </c>
      <c r="AI27" s="340" t="s">
        <v>152</v>
      </c>
      <c r="AJ27" s="340" t="s">
        <v>152</v>
      </c>
      <c r="AK27" s="143" t="s">
        <v>2054</v>
      </c>
      <c r="AL27" s="143" t="s">
        <v>4459</v>
      </c>
      <c r="AM27" s="341" t="s">
        <v>152</v>
      </c>
      <c r="AN27" s="143" t="s">
        <v>1637</v>
      </c>
      <c r="AO27" s="340" t="s">
        <v>152</v>
      </c>
      <c r="AP27" s="340"/>
      <c r="AQ27" s="341" t="s">
        <v>152</v>
      </c>
      <c r="AR27" s="143" t="s">
        <v>150</v>
      </c>
      <c r="AS27" s="340" t="s">
        <v>152</v>
      </c>
      <c r="AU27" s="341" t="s">
        <v>152</v>
      </c>
      <c r="AV27" s="342" t="s">
        <v>152</v>
      </c>
    </row>
    <row r="28" spans="1:48" s="143" customFormat="1" hidden="1">
      <c r="A28" s="299">
        <v>1074476730</v>
      </c>
      <c r="B28" s="340" t="s">
        <v>5531</v>
      </c>
      <c r="C28" s="143" t="s">
        <v>4031</v>
      </c>
      <c r="D28" s="143" t="s">
        <v>6215</v>
      </c>
      <c r="E28" s="340" t="s">
        <v>5532</v>
      </c>
      <c r="F28" s="340" t="s">
        <v>2056</v>
      </c>
      <c r="G28" s="143" t="s">
        <v>2055</v>
      </c>
      <c r="H28" s="341" t="s">
        <v>4032</v>
      </c>
      <c r="I28" s="342">
        <v>19279</v>
      </c>
      <c r="J28" s="342">
        <v>0</v>
      </c>
      <c r="K28" s="342">
        <v>0</v>
      </c>
      <c r="L28" s="340" t="s">
        <v>152</v>
      </c>
      <c r="M28" s="340" t="s">
        <v>152</v>
      </c>
      <c r="N28" s="340" t="s">
        <v>152</v>
      </c>
      <c r="O28" s="340" t="s">
        <v>9232</v>
      </c>
      <c r="P28" s="340" t="s">
        <v>152</v>
      </c>
      <c r="Q28" s="340" t="s">
        <v>152</v>
      </c>
      <c r="R28" s="340" t="s">
        <v>152</v>
      </c>
      <c r="S28" s="340" t="s">
        <v>152</v>
      </c>
      <c r="T28" s="340" t="s">
        <v>152</v>
      </c>
      <c r="U28" s="340" t="s">
        <v>152</v>
      </c>
      <c r="V28" s="340" t="s">
        <v>6486</v>
      </c>
      <c r="W28" s="143" t="s">
        <v>7627</v>
      </c>
      <c r="X28" s="143" t="s">
        <v>152</v>
      </c>
      <c r="Y28" s="143" t="s">
        <v>4033</v>
      </c>
      <c r="Z28" s="143" t="s">
        <v>4034</v>
      </c>
      <c r="AA28" s="395" t="s">
        <v>9233</v>
      </c>
      <c r="AB28" s="143" t="s">
        <v>4033</v>
      </c>
      <c r="AC28" s="143" t="s">
        <v>4033</v>
      </c>
      <c r="AD28" s="143" t="s">
        <v>152</v>
      </c>
      <c r="AF28" s="340"/>
      <c r="AG28" s="143" t="s">
        <v>152</v>
      </c>
      <c r="AH28" s="343" t="s">
        <v>4033</v>
      </c>
      <c r="AI28" s="340" t="s">
        <v>152</v>
      </c>
      <c r="AJ28" s="340" t="s">
        <v>152</v>
      </c>
      <c r="AK28" s="143" t="s">
        <v>2054</v>
      </c>
      <c r="AL28" s="143" t="s">
        <v>6487</v>
      </c>
      <c r="AM28" s="341" t="s">
        <v>152</v>
      </c>
      <c r="AN28" s="143" t="s">
        <v>1637</v>
      </c>
      <c r="AO28" s="340" t="s">
        <v>152</v>
      </c>
      <c r="AP28" s="340"/>
      <c r="AQ28" s="341" t="s">
        <v>152</v>
      </c>
      <c r="AR28" s="143" t="s">
        <v>150</v>
      </c>
      <c r="AS28" s="340" t="s">
        <v>152</v>
      </c>
      <c r="AU28" s="341" t="s">
        <v>152</v>
      </c>
      <c r="AV28" s="342" t="s">
        <v>152</v>
      </c>
    </row>
    <row r="29" spans="1:48" s="143" customFormat="1" hidden="1">
      <c r="A29" s="299">
        <v>1074476728</v>
      </c>
      <c r="B29" s="340" t="s">
        <v>5508</v>
      </c>
      <c r="C29" s="143" t="s">
        <v>4031</v>
      </c>
      <c r="D29" s="143" t="s">
        <v>6215</v>
      </c>
      <c r="E29" s="340" t="s">
        <v>5509</v>
      </c>
      <c r="F29" s="340" t="s">
        <v>2056</v>
      </c>
      <c r="G29" s="143" t="s">
        <v>2055</v>
      </c>
      <c r="H29" s="341" t="s">
        <v>4032</v>
      </c>
      <c r="I29" s="342">
        <v>19618</v>
      </c>
      <c r="J29" s="342">
        <v>0</v>
      </c>
      <c r="K29" s="342">
        <v>0</v>
      </c>
      <c r="L29" s="340" t="s">
        <v>152</v>
      </c>
      <c r="M29" s="340" t="s">
        <v>152</v>
      </c>
      <c r="N29" s="340" t="s">
        <v>152</v>
      </c>
      <c r="O29" s="340" t="s">
        <v>9234</v>
      </c>
      <c r="P29" s="340" t="s">
        <v>152</v>
      </c>
      <c r="Q29" s="340" t="s">
        <v>152</v>
      </c>
      <c r="R29" s="340" t="s">
        <v>152</v>
      </c>
      <c r="S29" s="340" t="s">
        <v>152</v>
      </c>
      <c r="T29" s="340" t="s">
        <v>152</v>
      </c>
      <c r="U29" s="340" t="s">
        <v>152</v>
      </c>
      <c r="V29" s="340" t="s">
        <v>6482</v>
      </c>
      <c r="W29" s="143" t="s">
        <v>7626</v>
      </c>
      <c r="X29" s="143" t="s">
        <v>152</v>
      </c>
      <c r="Y29" s="143" t="s">
        <v>4033</v>
      </c>
      <c r="Z29" s="143" t="s">
        <v>4034</v>
      </c>
      <c r="AA29" s="395" t="s">
        <v>9235</v>
      </c>
      <c r="AB29" s="143" t="s">
        <v>4033</v>
      </c>
      <c r="AC29" s="143" t="s">
        <v>4033</v>
      </c>
      <c r="AD29" s="143" t="s">
        <v>152</v>
      </c>
      <c r="AF29" s="340"/>
      <c r="AG29" s="143" t="s">
        <v>152</v>
      </c>
      <c r="AH29" s="343" t="s">
        <v>4033</v>
      </c>
      <c r="AI29" s="340" t="s">
        <v>152</v>
      </c>
      <c r="AJ29" s="340" t="s">
        <v>152</v>
      </c>
      <c r="AK29" s="143" t="s">
        <v>2054</v>
      </c>
      <c r="AL29" s="143" t="s">
        <v>6483</v>
      </c>
      <c r="AM29" s="341" t="s">
        <v>152</v>
      </c>
      <c r="AN29" s="143" t="s">
        <v>1637</v>
      </c>
      <c r="AO29" s="340" t="s">
        <v>152</v>
      </c>
      <c r="AP29" s="340"/>
      <c r="AQ29" s="341" t="s">
        <v>152</v>
      </c>
      <c r="AR29" s="143" t="s">
        <v>150</v>
      </c>
      <c r="AS29" s="340" t="s">
        <v>152</v>
      </c>
      <c r="AU29" s="341" t="s">
        <v>152</v>
      </c>
      <c r="AV29" s="342" t="s">
        <v>152</v>
      </c>
    </row>
    <row r="30" spans="1:48" s="143" customFormat="1">
      <c r="A30" s="299">
        <v>1074476726</v>
      </c>
      <c r="B30" s="340" t="s">
        <v>5696</v>
      </c>
      <c r="C30" s="143" t="s">
        <v>4031</v>
      </c>
      <c r="D30" s="143" t="s">
        <v>6225</v>
      </c>
      <c r="E30" s="340" t="s">
        <v>5697</v>
      </c>
      <c r="F30" s="340" t="s">
        <v>2056</v>
      </c>
      <c r="G30" s="143" t="s">
        <v>2055</v>
      </c>
      <c r="H30" s="341" t="s">
        <v>4032</v>
      </c>
      <c r="I30" s="342">
        <v>5300</v>
      </c>
      <c r="J30" s="342">
        <v>0</v>
      </c>
      <c r="K30" s="342">
        <v>124</v>
      </c>
      <c r="L30" s="340" t="s">
        <v>152</v>
      </c>
      <c r="M30" s="340" t="s">
        <v>152</v>
      </c>
      <c r="N30" s="340" t="s">
        <v>152</v>
      </c>
      <c r="O30" s="340" t="s">
        <v>9236</v>
      </c>
      <c r="P30" s="340" t="s">
        <v>152</v>
      </c>
      <c r="Q30" s="340" t="s">
        <v>152</v>
      </c>
      <c r="R30" s="340" t="s">
        <v>152</v>
      </c>
      <c r="S30" s="340" t="s">
        <v>152</v>
      </c>
      <c r="T30" s="340" t="s">
        <v>152</v>
      </c>
      <c r="U30" s="340" t="s">
        <v>152</v>
      </c>
      <c r="V30" s="340" t="s">
        <v>6477</v>
      </c>
      <c r="W30" s="143" t="s">
        <v>7627</v>
      </c>
      <c r="X30" s="143" t="s">
        <v>152</v>
      </c>
      <c r="Y30" s="143" t="s">
        <v>4033</v>
      </c>
      <c r="Z30" s="143" t="s">
        <v>4034</v>
      </c>
      <c r="AA30" s="395" t="s">
        <v>9237</v>
      </c>
      <c r="AB30" s="143" t="s">
        <v>4033</v>
      </c>
      <c r="AC30" s="143" t="s">
        <v>4033</v>
      </c>
      <c r="AD30" s="143" t="s">
        <v>152</v>
      </c>
      <c r="AF30" s="340"/>
      <c r="AG30" s="143" t="s">
        <v>152</v>
      </c>
      <c r="AH30" s="343" t="s">
        <v>4033</v>
      </c>
      <c r="AI30" s="340" t="s">
        <v>152</v>
      </c>
      <c r="AJ30" s="340" t="s">
        <v>6478</v>
      </c>
      <c r="AK30" s="143" t="s">
        <v>2054</v>
      </c>
      <c r="AL30" s="143" t="s">
        <v>6479</v>
      </c>
      <c r="AM30" s="341" t="s">
        <v>152</v>
      </c>
      <c r="AN30" s="143" t="s">
        <v>1637</v>
      </c>
      <c r="AO30" s="340" t="s">
        <v>152</v>
      </c>
      <c r="AP30" s="340"/>
      <c r="AQ30" s="341" t="s">
        <v>152</v>
      </c>
      <c r="AR30" s="143" t="s">
        <v>150</v>
      </c>
      <c r="AS30" s="340" t="s">
        <v>152</v>
      </c>
      <c r="AU30" s="341" t="s">
        <v>152</v>
      </c>
      <c r="AV30" s="342" t="s">
        <v>152</v>
      </c>
    </row>
    <row r="31" spans="1:48" s="143" customFormat="1" hidden="1">
      <c r="A31" s="299">
        <v>1074476724</v>
      </c>
      <c r="B31" s="340" t="s">
        <v>197</v>
      </c>
      <c r="C31" s="143" t="s">
        <v>4031</v>
      </c>
      <c r="D31" s="143" t="s">
        <v>4107</v>
      </c>
      <c r="E31" s="340" t="s">
        <v>9238</v>
      </c>
      <c r="F31" s="340" t="s">
        <v>2056</v>
      </c>
      <c r="G31" s="143" t="s">
        <v>2055</v>
      </c>
      <c r="H31" s="341" t="s">
        <v>4032</v>
      </c>
      <c r="I31" s="342">
        <v>9638</v>
      </c>
      <c r="J31" s="342">
        <v>0</v>
      </c>
      <c r="K31" s="342">
        <v>22</v>
      </c>
      <c r="L31" s="340" t="s">
        <v>152</v>
      </c>
      <c r="M31" s="340" t="s">
        <v>152</v>
      </c>
      <c r="N31" s="340" t="s">
        <v>152</v>
      </c>
      <c r="O31" s="340" t="s">
        <v>9239</v>
      </c>
      <c r="P31" s="340" t="s">
        <v>152</v>
      </c>
      <c r="Q31" s="340" t="s">
        <v>152</v>
      </c>
      <c r="R31" s="340" t="s">
        <v>152</v>
      </c>
      <c r="S31" s="340" t="s">
        <v>152</v>
      </c>
      <c r="T31" s="340" t="s">
        <v>152</v>
      </c>
      <c r="U31" s="340" t="s">
        <v>152</v>
      </c>
      <c r="V31" s="340" t="s">
        <v>4456</v>
      </c>
      <c r="W31" s="143" t="s">
        <v>7626</v>
      </c>
      <c r="X31" s="143" t="s">
        <v>152</v>
      </c>
      <c r="Y31" s="143" t="s">
        <v>4033</v>
      </c>
      <c r="Z31" s="143" t="s">
        <v>4034</v>
      </c>
      <c r="AA31" s="395" t="s">
        <v>9240</v>
      </c>
      <c r="AB31" s="143" t="s">
        <v>4033</v>
      </c>
      <c r="AC31" s="143" t="s">
        <v>4033</v>
      </c>
      <c r="AD31" s="143" t="s">
        <v>152</v>
      </c>
      <c r="AF31" s="340"/>
      <c r="AG31" s="143" t="s">
        <v>152</v>
      </c>
      <c r="AH31" s="343" t="s">
        <v>4033</v>
      </c>
      <c r="AI31" s="340" t="s">
        <v>152</v>
      </c>
      <c r="AJ31" s="340" t="s">
        <v>152</v>
      </c>
      <c r="AK31" s="143" t="s">
        <v>2054</v>
      </c>
      <c r="AL31" s="143" t="s">
        <v>4457</v>
      </c>
      <c r="AM31" s="341" t="s">
        <v>152</v>
      </c>
      <c r="AN31" s="143" t="s">
        <v>1637</v>
      </c>
      <c r="AO31" s="340" t="s">
        <v>152</v>
      </c>
      <c r="AP31" s="340"/>
      <c r="AQ31" s="341" t="s">
        <v>152</v>
      </c>
      <c r="AR31" s="143" t="s">
        <v>150</v>
      </c>
      <c r="AS31" s="340" t="s">
        <v>152</v>
      </c>
      <c r="AU31" s="341" t="s">
        <v>152</v>
      </c>
      <c r="AV31" s="342" t="s">
        <v>152</v>
      </c>
    </row>
    <row r="32" spans="1:48" s="143" customFormat="1" hidden="1">
      <c r="A32" s="299">
        <v>1074476722</v>
      </c>
      <c r="B32" s="340" t="s">
        <v>198</v>
      </c>
      <c r="C32" s="143" t="s">
        <v>4031</v>
      </c>
      <c r="D32" s="143" t="s">
        <v>4107</v>
      </c>
      <c r="E32" s="340" t="s">
        <v>8753</v>
      </c>
      <c r="F32" s="340" t="s">
        <v>2056</v>
      </c>
      <c r="G32" s="143" t="s">
        <v>2055</v>
      </c>
      <c r="H32" s="341" t="s">
        <v>4032</v>
      </c>
      <c r="I32" s="342">
        <v>10356</v>
      </c>
      <c r="J32" s="342">
        <v>0</v>
      </c>
      <c r="K32" s="342">
        <v>0</v>
      </c>
      <c r="L32" s="340" t="s">
        <v>152</v>
      </c>
      <c r="M32" s="340" t="s">
        <v>152</v>
      </c>
      <c r="N32" s="340" t="s">
        <v>152</v>
      </c>
      <c r="O32" s="340" t="s">
        <v>9241</v>
      </c>
      <c r="P32" s="340" t="s">
        <v>152</v>
      </c>
      <c r="Q32" s="340" t="s">
        <v>152</v>
      </c>
      <c r="R32" s="340" t="s">
        <v>152</v>
      </c>
      <c r="S32" s="340" t="s">
        <v>152</v>
      </c>
      <c r="T32" s="340" t="s">
        <v>152</v>
      </c>
      <c r="U32" s="340" t="s">
        <v>152</v>
      </c>
      <c r="V32" s="340" t="s">
        <v>4454</v>
      </c>
      <c r="W32" s="143" t="s">
        <v>7627</v>
      </c>
      <c r="X32" s="143" t="s">
        <v>152</v>
      </c>
      <c r="Y32" s="143" t="s">
        <v>4033</v>
      </c>
      <c r="Z32" s="143" t="s">
        <v>4034</v>
      </c>
      <c r="AA32" s="395" t="s">
        <v>9242</v>
      </c>
      <c r="AB32" s="143" t="s">
        <v>4033</v>
      </c>
      <c r="AC32" s="143" t="s">
        <v>4033</v>
      </c>
      <c r="AD32" s="143" t="s">
        <v>152</v>
      </c>
      <c r="AF32" s="340"/>
      <c r="AG32" s="143" t="s">
        <v>152</v>
      </c>
      <c r="AH32" s="343" t="s">
        <v>4033</v>
      </c>
      <c r="AI32" s="340" t="s">
        <v>152</v>
      </c>
      <c r="AJ32" s="340" t="s">
        <v>152</v>
      </c>
      <c r="AK32" s="143" t="s">
        <v>2054</v>
      </c>
      <c r="AL32" s="143" t="s">
        <v>4455</v>
      </c>
      <c r="AM32" s="341" t="s">
        <v>152</v>
      </c>
      <c r="AN32" s="143" t="s">
        <v>1637</v>
      </c>
      <c r="AO32" s="340" t="s">
        <v>152</v>
      </c>
      <c r="AP32" s="340"/>
      <c r="AQ32" s="341" t="s">
        <v>152</v>
      </c>
      <c r="AR32" s="143" t="s">
        <v>150</v>
      </c>
      <c r="AS32" s="340" t="s">
        <v>152</v>
      </c>
      <c r="AU32" s="341" t="s">
        <v>152</v>
      </c>
      <c r="AV32" s="342" t="s">
        <v>152</v>
      </c>
    </row>
    <row r="33" spans="1:48" s="143" customFormat="1" hidden="1">
      <c r="A33" s="299">
        <v>1074476709</v>
      </c>
      <c r="B33" s="340" t="s">
        <v>5635</v>
      </c>
      <c r="C33" s="143" t="s">
        <v>4031</v>
      </c>
      <c r="D33" s="143" t="s">
        <v>4286</v>
      </c>
      <c r="E33" s="340" t="s">
        <v>10278</v>
      </c>
      <c r="F33" s="340" t="s">
        <v>2056</v>
      </c>
      <c r="G33" s="143" t="s">
        <v>150</v>
      </c>
      <c r="H33" s="341" t="s">
        <v>4032</v>
      </c>
      <c r="I33" s="342">
        <v>100000</v>
      </c>
      <c r="J33" s="342">
        <v>0</v>
      </c>
      <c r="K33" s="342">
        <v>0</v>
      </c>
      <c r="L33" s="340" t="s">
        <v>152</v>
      </c>
      <c r="M33" s="340" t="s">
        <v>152</v>
      </c>
      <c r="N33" s="340" t="s">
        <v>152</v>
      </c>
      <c r="O33" s="340" t="s">
        <v>10279</v>
      </c>
      <c r="P33" s="340" t="s">
        <v>152</v>
      </c>
      <c r="Q33" s="340" t="s">
        <v>152</v>
      </c>
      <c r="R33" s="340" t="s">
        <v>152</v>
      </c>
      <c r="S33" s="340" t="s">
        <v>152</v>
      </c>
      <c r="T33" s="340" t="s">
        <v>152</v>
      </c>
      <c r="U33" s="340" t="s">
        <v>152</v>
      </c>
      <c r="V33" s="340" t="s">
        <v>8754</v>
      </c>
      <c r="W33" s="143" t="s">
        <v>7626</v>
      </c>
      <c r="X33" s="143" t="s">
        <v>152</v>
      </c>
      <c r="Y33" s="143" t="s">
        <v>4033</v>
      </c>
      <c r="Z33" s="143" t="s">
        <v>4034</v>
      </c>
      <c r="AA33" s="395" t="s">
        <v>10280</v>
      </c>
      <c r="AB33" s="143" t="s">
        <v>4033</v>
      </c>
      <c r="AC33" s="143" t="s">
        <v>4033</v>
      </c>
      <c r="AD33" s="143" t="s">
        <v>152</v>
      </c>
      <c r="AF33" s="340"/>
      <c r="AG33" s="143" t="s">
        <v>152</v>
      </c>
      <c r="AH33" s="343" t="s">
        <v>4033</v>
      </c>
      <c r="AI33" s="340" t="s">
        <v>152</v>
      </c>
      <c r="AJ33" s="340" t="s">
        <v>152</v>
      </c>
      <c r="AK33" s="143" t="s">
        <v>2054</v>
      </c>
      <c r="AL33" s="143" t="s">
        <v>6474</v>
      </c>
      <c r="AM33" s="341" t="s">
        <v>152</v>
      </c>
      <c r="AN33" s="143" t="s">
        <v>1637</v>
      </c>
      <c r="AO33" s="340" t="s">
        <v>152</v>
      </c>
      <c r="AP33" s="340"/>
      <c r="AQ33" s="341" t="s">
        <v>152</v>
      </c>
      <c r="AR33" s="143" t="s">
        <v>150</v>
      </c>
      <c r="AS33" s="340" t="s">
        <v>152</v>
      </c>
      <c r="AU33" s="341" t="s">
        <v>152</v>
      </c>
      <c r="AV33" s="342" t="s">
        <v>152</v>
      </c>
    </row>
    <row r="34" spans="1:48" s="143" customFormat="1" hidden="1">
      <c r="A34" s="299">
        <v>1074476699</v>
      </c>
      <c r="B34" s="340" t="s">
        <v>214</v>
      </c>
      <c r="C34" s="143" t="s">
        <v>4031</v>
      </c>
      <c r="D34" s="143" t="s">
        <v>4049</v>
      </c>
      <c r="E34" s="340" t="s">
        <v>7628</v>
      </c>
      <c r="F34" s="340" t="s">
        <v>2056</v>
      </c>
      <c r="G34" s="143" t="s">
        <v>2055</v>
      </c>
      <c r="H34" s="341" t="s">
        <v>4032</v>
      </c>
      <c r="I34" s="342">
        <v>19350</v>
      </c>
      <c r="J34" s="342">
        <v>0</v>
      </c>
      <c r="K34" s="342">
        <v>302</v>
      </c>
      <c r="L34" s="340" t="s">
        <v>152</v>
      </c>
      <c r="M34" s="340" t="s">
        <v>152</v>
      </c>
      <c r="N34" s="340" t="s">
        <v>152</v>
      </c>
      <c r="O34" s="340" t="s">
        <v>9245</v>
      </c>
      <c r="P34" s="340" t="s">
        <v>152</v>
      </c>
      <c r="Q34" s="340" t="s">
        <v>152</v>
      </c>
      <c r="R34" s="340" t="s">
        <v>152</v>
      </c>
      <c r="S34" s="340" t="s">
        <v>152</v>
      </c>
      <c r="T34" s="340" t="s">
        <v>152</v>
      </c>
      <c r="U34" s="340" t="s">
        <v>152</v>
      </c>
      <c r="V34" s="340" t="s">
        <v>4452</v>
      </c>
      <c r="W34" s="143" t="s">
        <v>7627</v>
      </c>
      <c r="X34" s="143" t="s">
        <v>152</v>
      </c>
      <c r="Y34" s="143" t="s">
        <v>4033</v>
      </c>
      <c r="Z34" s="143" t="s">
        <v>4034</v>
      </c>
      <c r="AA34" s="395" t="s">
        <v>9246</v>
      </c>
      <c r="AB34" s="143" t="s">
        <v>4033</v>
      </c>
      <c r="AC34" s="143" t="s">
        <v>4033</v>
      </c>
      <c r="AD34" s="143" t="s">
        <v>152</v>
      </c>
      <c r="AF34" s="340"/>
      <c r="AG34" s="143" t="s">
        <v>152</v>
      </c>
      <c r="AH34" s="343" t="s">
        <v>4033</v>
      </c>
      <c r="AI34" s="340" t="s">
        <v>152</v>
      </c>
      <c r="AJ34" s="340" t="s">
        <v>152</v>
      </c>
      <c r="AK34" s="143" t="s">
        <v>152</v>
      </c>
      <c r="AL34" s="143" t="s">
        <v>152</v>
      </c>
      <c r="AM34" s="341" t="s">
        <v>152</v>
      </c>
      <c r="AN34" s="143" t="s">
        <v>1637</v>
      </c>
      <c r="AO34" s="340" t="s">
        <v>152</v>
      </c>
      <c r="AP34" s="340"/>
      <c r="AQ34" s="341" t="s">
        <v>152</v>
      </c>
      <c r="AR34" s="143" t="s">
        <v>150</v>
      </c>
      <c r="AS34" s="340" t="s">
        <v>152</v>
      </c>
      <c r="AU34" s="341" t="s">
        <v>152</v>
      </c>
      <c r="AV34" s="342" t="s">
        <v>152</v>
      </c>
    </row>
    <row r="35" spans="1:48" s="143" customFormat="1" hidden="1">
      <c r="A35" s="299">
        <v>1074476698</v>
      </c>
      <c r="B35" s="340" t="s">
        <v>217</v>
      </c>
      <c r="C35" s="143" t="s">
        <v>4031</v>
      </c>
      <c r="D35" s="143" t="s">
        <v>4049</v>
      </c>
      <c r="E35" s="340" t="s">
        <v>7629</v>
      </c>
      <c r="F35" s="340" t="s">
        <v>2056</v>
      </c>
      <c r="G35" s="143" t="s">
        <v>2055</v>
      </c>
      <c r="H35" s="341" t="s">
        <v>4032</v>
      </c>
      <c r="I35" s="342">
        <v>17090</v>
      </c>
      <c r="J35" s="342">
        <v>0</v>
      </c>
      <c r="K35" s="342">
        <v>0</v>
      </c>
      <c r="L35" s="340" t="s">
        <v>152</v>
      </c>
      <c r="M35" s="340" t="s">
        <v>152</v>
      </c>
      <c r="N35" s="340" t="s">
        <v>152</v>
      </c>
      <c r="O35" s="340" t="s">
        <v>9247</v>
      </c>
      <c r="P35" s="340" t="s">
        <v>152</v>
      </c>
      <c r="Q35" s="340" t="s">
        <v>152</v>
      </c>
      <c r="R35" s="340" t="s">
        <v>152</v>
      </c>
      <c r="S35" s="340" t="s">
        <v>152</v>
      </c>
      <c r="T35" s="340" t="s">
        <v>152</v>
      </c>
      <c r="U35" s="340" t="s">
        <v>152</v>
      </c>
      <c r="V35" s="340" t="s">
        <v>4450</v>
      </c>
      <c r="W35" s="143" t="s">
        <v>7627</v>
      </c>
      <c r="X35" s="143" t="s">
        <v>152</v>
      </c>
      <c r="Y35" s="143" t="s">
        <v>4033</v>
      </c>
      <c r="Z35" s="143" t="s">
        <v>4034</v>
      </c>
      <c r="AA35" s="395" t="s">
        <v>9248</v>
      </c>
      <c r="AB35" s="143" t="s">
        <v>4033</v>
      </c>
      <c r="AC35" s="143" t="s">
        <v>4033</v>
      </c>
      <c r="AD35" s="143" t="s">
        <v>152</v>
      </c>
      <c r="AF35" s="340"/>
      <c r="AG35" s="143" t="s">
        <v>152</v>
      </c>
      <c r="AH35" s="343" t="s">
        <v>4033</v>
      </c>
      <c r="AI35" s="340" t="s">
        <v>152</v>
      </c>
      <c r="AJ35" s="340" t="s">
        <v>152</v>
      </c>
      <c r="AK35" s="143" t="s">
        <v>2054</v>
      </c>
      <c r="AL35" s="143" t="s">
        <v>4451</v>
      </c>
      <c r="AM35" s="341" t="s">
        <v>152</v>
      </c>
      <c r="AN35" s="143" t="s">
        <v>1637</v>
      </c>
      <c r="AO35" s="340" t="s">
        <v>152</v>
      </c>
      <c r="AP35" s="340"/>
      <c r="AQ35" s="341" t="s">
        <v>152</v>
      </c>
      <c r="AR35" s="143" t="s">
        <v>150</v>
      </c>
      <c r="AS35" s="340" t="s">
        <v>152</v>
      </c>
      <c r="AU35" s="341" t="s">
        <v>152</v>
      </c>
      <c r="AV35" s="342" t="s">
        <v>152</v>
      </c>
    </row>
    <row r="36" spans="1:48" s="143" customFormat="1" hidden="1">
      <c r="A36" s="299">
        <v>1074476694</v>
      </c>
      <c r="B36" s="340" t="s">
        <v>215</v>
      </c>
      <c r="C36" s="143" t="s">
        <v>4031</v>
      </c>
      <c r="D36" s="143" t="s">
        <v>4049</v>
      </c>
      <c r="E36" s="340" t="s">
        <v>7630</v>
      </c>
      <c r="F36" s="340" t="s">
        <v>2056</v>
      </c>
      <c r="G36" s="143" t="s">
        <v>2055</v>
      </c>
      <c r="H36" s="341" t="s">
        <v>4032</v>
      </c>
      <c r="I36" s="342">
        <v>15330</v>
      </c>
      <c r="J36" s="342">
        <v>0</v>
      </c>
      <c r="K36" s="342">
        <v>0</v>
      </c>
      <c r="L36" s="340" t="s">
        <v>152</v>
      </c>
      <c r="M36" s="340" t="s">
        <v>152</v>
      </c>
      <c r="N36" s="340" t="s">
        <v>152</v>
      </c>
      <c r="O36" s="340" t="s">
        <v>9249</v>
      </c>
      <c r="P36" s="340" t="s">
        <v>152</v>
      </c>
      <c r="Q36" s="340" t="s">
        <v>152</v>
      </c>
      <c r="R36" s="340" t="s">
        <v>152</v>
      </c>
      <c r="S36" s="340" t="s">
        <v>152</v>
      </c>
      <c r="T36" s="340" t="s">
        <v>152</v>
      </c>
      <c r="U36" s="340" t="s">
        <v>152</v>
      </c>
      <c r="V36" s="340" t="s">
        <v>4444</v>
      </c>
      <c r="W36" s="143" t="s">
        <v>7627</v>
      </c>
      <c r="X36" s="143" t="s">
        <v>152</v>
      </c>
      <c r="Y36" s="143" t="s">
        <v>4033</v>
      </c>
      <c r="Z36" s="143" t="s">
        <v>4034</v>
      </c>
      <c r="AA36" s="395" t="s">
        <v>9250</v>
      </c>
      <c r="AB36" s="143" t="s">
        <v>4033</v>
      </c>
      <c r="AC36" s="143" t="s">
        <v>4033</v>
      </c>
      <c r="AD36" s="143" t="s">
        <v>152</v>
      </c>
      <c r="AF36" s="340"/>
      <c r="AG36" s="143" t="s">
        <v>152</v>
      </c>
      <c r="AH36" s="343" t="s">
        <v>4033</v>
      </c>
      <c r="AI36" s="340" t="s">
        <v>152</v>
      </c>
      <c r="AJ36" s="340" t="s">
        <v>152</v>
      </c>
      <c r="AK36" s="143" t="s">
        <v>2054</v>
      </c>
      <c r="AL36" s="143" t="s">
        <v>4445</v>
      </c>
      <c r="AM36" s="341" t="s">
        <v>152</v>
      </c>
      <c r="AN36" s="143" t="s">
        <v>1637</v>
      </c>
      <c r="AO36" s="340" t="s">
        <v>152</v>
      </c>
      <c r="AP36" s="340"/>
      <c r="AQ36" s="341" t="s">
        <v>152</v>
      </c>
      <c r="AR36" s="143" t="s">
        <v>150</v>
      </c>
      <c r="AS36" s="340" t="s">
        <v>152</v>
      </c>
      <c r="AU36" s="341" t="s">
        <v>152</v>
      </c>
      <c r="AV36" s="342" t="s">
        <v>152</v>
      </c>
    </row>
    <row r="37" spans="1:48" s="143" customFormat="1" hidden="1">
      <c r="A37" s="299">
        <v>1074476691</v>
      </c>
      <c r="B37" s="340" t="s">
        <v>209</v>
      </c>
      <c r="C37" s="143" t="s">
        <v>4031</v>
      </c>
      <c r="D37" s="143" t="s">
        <v>4049</v>
      </c>
      <c r="E37" s="340" t="s">
        <v>7632</v>
      </c>
      <c r="F37" s="340" t="s">
        <v>2056</v>
      </c>
      <c r="G37" s="143" t="s">
        <v>2055</v>
      </c>
      <c r="H37" s="341" t="s">
        <v>4032</v>
      </c>
      <c r="I37" s="342">
        <v>10820</v>
      </c>
      <c r="J37" s="342">
        <v>0</v>
      </c>
      <c r="K37" s="342">
        <v>198</v>
      </c>
      <c r="L37" s="340" t="s">
        <v>152</v>
      </c>
      <c r="M37" s="340" t="s">
        <v>152</v>
      </c>
      <c r="N37" s="340" t="s">
        <v>152</v>
      </c>
      <c r="O37" s="340" t="s">
        <v>9251</v>
      </c>
      <c r="P37" s="340" t="s">
        <v>152</v>
      </c>
      <c r="Q37" s="340" t="s">
        <v>152</v>
      </c>
      <c r="R37" s="340" t="s">
        <v>152</v>
      </c>
      <c r="S37" s="340" t="s">
        <v>152</v>
      </c>
      <c r="T37" s="340" t="s">
        <v>152</v>
      </c>
      <c r="U37" s="340" t="s">
        <v>152</v>
      </c>
      <c r="V37" s="340" t="s">
        <v>4442</v>
      </c>
      <c r="W37" s="143" t="s">
        <v>7627</v>
      </c>
      <c r="X37" s="143" t="s">
        <v>152</v>
      </c>
      <c r="Y37" s="143" t="s">
        <v>4033</v>
      </c>
      <c r="Z37" s="143" t="s">
        <v>4034</v>
      </c>
      <c r="AA37" s="395" t="s">
        <v>9252</v>
      </c>
      <c r="AB37" s="143" t="s">
        <v>4033</v>
      </c>
      <c r="AC37" s="143" t="s">
        <v>4033</v>
      </c>
      <c r="AD37" s="143" t="s">
        <v>152</v>
      </c>
      <c r="AF37" s="340"/>
      <c r="AG37" s="143" t="s">
        <v>152</v>
      </c>
      <c r="AH37" s="343" t="s">
        <v>4033</v>
      </c>
      <c r="AI37" s="340" t="s">
        <v>152</v>
      </c>
      <c r="AJ37" s="340" t="s">
        <v>152</v>
      </c>
      <c r="AK37" s="143" t="s">
        <v>2054</v>
      </c>
      <c r="AL37" s="143" t="s">
        <v>4443</v>
      </c>
      <c r="AM37" s="341" t="s">
        <v>152</v>
      </c>
      <c r="AN37" s="143" t="s">
        <v>1637</v>
      </c>
      <c r="AO37" s="340" t="s">
        <v>152</v>
      </c>
      <c r="AP37" s="340"/>
      <c r="AQ37" s="341" t="s">
        <v>152</v>
      </c>
      <c r="AR37" s="143" t="s">
        <v>150</v>
      </c>
      <c r="AS37" s="340" t="s">
        <v>152</v>
      </c>
      <c r="AU37" s="341" t="s">
        <v>152</v>
      </c>
      <c r="AV37" s="342" t="s">
        <v>152</v>
      </c>
    </row>
    <row r="38" spans="1:48" s="143" customFormat="1" hidden="1">
      <c r="A38" s="299">
        <v>1074476689</v>
      </c>
      <c r="B38" s="340" t="s">
        <v>216</v>
      </c>
      <c r="C38" s="143" t="s">
        <v>4031</v>
      </c>
      <c r="D38" s="143" t="s">
        <v>4049</v>
      </c>
      <c r="E38" s="340" t="s">
        <v>7633</v>
      </c>
      <c r="F38" s="340" t="s">
        <v>2056</v>
      </c>
      <c r="G38" s="143" t="s">
        <v>2055</v>
      </c>
      <c r="H38" s="341" t="s">
        <v>4032</v>
      </c>
      <c r="I38" s="342">
        <v>13750</v>
      </c>
      <c r="J38" s="342">
        <v>0</v>
      </c>
      <c r="K38" s="342">
        <v>0</v>
      </c>
      <c r="L38" s="340" t="s">
        <v>152</v>
      </c>
      <c r="M38" s="340" t="s">
        <v>152</v>
      </c>
      <c r="N38" s="340" t="s">
        <v>152</v>
      </c>
      <c r="O38" s="340" t="s">
        <v>9253</v>
      </c>
      <c r="P38" s="340" t="s">
        <v>152</v>
      </c>
      <c r="Q38" s="340" t="s">
        <v>152</v>
      </c>
      <c r="R38" s="340" t="s">
        <v>152</v>
      </c>
      <c r="S38" s="340" t="s">
        <v>152</v>
      </c>
      <c r="T38" s="340" t="s">
        <v>152</v>
      </c>
      <c r="U38" s="340" t="s">
        <v>152</v>
      </c>
      <c r="V38" s="340" t="s">
        <v>4439</v>
      </c>
      <c r="W38" s="143" t="s">
        <v>7627</v>
      </c>
      <c r="X38" s="143" t="s">
        <v>152</v>
      </c>
      <c r="Y38" s="143" t="s">
        <v>4033</v>
      </c>
      <c r="Z38" s="143" t="s">
        <v>4034</v>
      </c>
      <c r="AA38" s="395" t="s">
        <v>9254</v>
      </c>
      <c r="AB38" s="143" t="s">
        <v>4033</v>
      </c>
      <c r="AC38" s="143" t="s">
        <v>4033</v>
      </c>
      <c r="AD38" s="143" t="s">
        <v>152</v>
      </c>
      <c r="AF38" s="340"/>
      <c r="AG38" s="143" t="s">
        <v>152</v>
      </c>
      <c r="AH38" s="343" t="s">
        <v>4033</v>
      </c>
      <c r="AI38" s="340" t="s">
        <v>152</v>
      </c>
      <c r="AJ38" s="340" t="s">
        <v>152</v>
      </c>
      <c r="AK38" s="143" t="s">
        <v>152</v>
      </c>
      <c r="AL38" s="143" t="s">
        <v>152</v>
      </c>
      <c r="AM38" s="341" t="s">
        <v>152</v>
      </c>
      <c r="AN38" s="143" t="s">
        <v>1637</v>
      </c>
      <c r="AO38" s="340" t="s">
        <v>152</v>
      </c>
      <c r="AP38" s="340"/>
      <c r="AQ38" s="341" t="s">
        <v>152</v>
      </c>
      <c r="AR38" s="143" t="s">
        <v>150</v>
      </c>
      <c r="AS38" s="340" t="s">
        <v>152</v>
      </c>
      <c r="AU38" s="341" t="s">
        <v>152</v>
      </c>
      <c r="AV38" s="342" t="s">
        <v>152</v>
      </c>
    </row>
    <row r="39" spans="1:48" s="143" customFormat="1" hidden="1">
      <c r="A39" s="299">
        <v>1074476686</v>
      </c>
      <c r="B39" s="340" t="s">
        <v>218</v>
      </c>
      <c r="C39" s="143" t="s">
        <v>4031</v>
      </c>
      <c r="D39" s="143" t="s">
        <v>4049</v>
      </c>
      <c r="E39" s="340" t="s">
        <v>8755</v>
      </c>
      <c r="F39" s="340" t="s">
        <v>2056</v>
      </c>
      <c r="G39" s="143" t="s">
        <v>2055</v>
      </c>
      <c r="H39" s="341" t="s">
        <v>4032</v>
      </c>
      <c r="I39" s="342">
        <v>34400</v>
      </c>
      <c r="J39" s="342">
        <v>0</v>
      </c>
      <c r="K39" s="342">
        <v>80</v>
      </c>
      <c r="L39" s="340" t="s">
        <v>152</v>
      </c>
      <c r="M39" s="340" t="s">
        <v>152</v>
      </c>
      <c r="N39" s="340" t="s">
        <v>152</v>
      </c>
      <c r="O39" s="340" t="s">
        <v>9255</v>
      </c>
      <c r="P39" s="340" t="s">
        <v>152</v>
      </c>
      <c r="Q39" s="340" t="s">
        <v>152</v>
      </c>
      <c r="R39" s="340" t="s">
        <v>152</v>
      </c>
      <c r="S39" s="340" t="s">
        <v>152</v>
      </c>
      <c r="T39" s="340" t="s">
        <v>152</v>
      </c>
      <c r="U39" s="340" t="s">
        <v>152</v>
      </c>
      <c r="V39" s="340" t="s">
        <v>4434</v>
      </c>
      <c r="W39" s="143" t="s">
        <v>7627</v>
      </c>
      <c r="X39" s="143" t="s">
        <v>152</v>
      </c>
      <c r="Y39" s="143" t="s">
        <v>4033</v>
      </c>
      <c r="Z39" s="143" t="s">
        <v>4034</v>
      </c>
      <c r="AA39" s="395" t="s">
        <v>9256</v>
      </c>
      <c r="AB39" s="143" t="s">
        <v>4033</v>
      </c>
      <c r="AC39" s="143" t="s">
        <v>4033</v>
      </c>
      <c r="AD39" s="143" t="s">
        <v>152</v>
      </c>
      <c r="AF39" s="340"/>
      <c r="AG39" s="143" t="s">
        <v>152</v>
      </c>
      <c r="AH39" s="343" t="s">
        <v>4033</v>
      </c>
      <c r="AI39" s="340" t="s">
        <v>152</v>
      </c>
      <c r="AJ39" s="340" t="s">
        <v>152</v>
      </c>
      <c r="AK39" s="143" t="s">
        <v>2054</v>
      </c>
      <c r="AL39" s="143" t="s">
        <v>4435</v>
      </c>
      <c r="AM39" s="341" t="s">
        <v>152</v>
      </c>
      <c r="AN39" s="143" t="s">
        <v>1637</v>
      </c>
      <c r="AO39" s="340" t="s">
        <v>152</v>
      </c>
      <c r="AP39" s="340"/>
      <c r="AQ39" s="341" t="s">
        <v>152</v>
      </c>
      <c r="AR39" s="143" t="s">
        <v>150</v>
      </c>
      <c r="AS39" s="340" t="s">
        <v>152</v>
      </c>
      <c r="AU39" s="341" t="s">
        <v>152</v>
      </c>
      <c r="AV39" s="342" t="s">
        <v>152</v>
      </c>
    </row>
    <row r="40" spans="1:48" s="143" customFormat="1" hidden="1">
      <c r="A40" s="299">
        <v>1074476684</v>
      </c>
      <c r="B40" s="340" t="s">
        <v>219</v>
      </c>
      <c r="C40" s="143" t="s">
        <v>4031</v>
      </c>
      <c r="D40" s="143" t="s">
        <v>4049</v>
      </c>
      <c r="E40" s="340" t="s">
        <v>7634</v>
      </c>
      <c r="F40" s="340" t="s">
        <v>2056</v>
      </c>
      <c r="G40" s="143" t="s">
        <v>2055</v>
      </c>
      <c r="H40" s="341" t="s">
        <v>4032</v>
      </c>
      <c r="I40" s="342">
        <v>27330</v>
      </c>
      <c r="J40" s="342">
        <v>0</v>
      </c>
      <c r="K40" s="342">
        <v>42</v>
      </c>
      <c r="L40" s="340" t="s">
        <v>152</v>
      </c>
      <c r="M40" s="340" t="s">
        <v>152</v>
      </c>
      <c r="N40" s="340" t="s">
        <v>152</v>
      </c>
      <c r="O40" s="340" t="s">
        <v>9257</v>
      </c>
      <c r="P40" s="340" t="s">
        <v>152</v>
      </c>
      <c r="Q40" s="340" t="s">
        <v>152</v>
      </c>
      <c r="R40" s="340" t="s">
        <v>152</v>
      </c>
      <c r="S40" s="340" t="s">
        <v>152</v>
      </c>
      <c r="T40" s="340" t="s">
        <v>152</v>
      </c>
      <c r="U40" s="340" t="s">
        <v>152</v>
      </c>
      <c r="V40" s="340" t="s">
        <v>4433</v>
      </c>
      <c r="W40" s="143" t="s">
        <v>7627</v>
      </c>
      <c r="X40" s="143" t="s">
        <v>152</v>
      </c>
      <c r="Y40" s="143" t="s">
        <v>4033</v>
      </c>
      <c r="Z40" s="143" t="s">
        <v>4034</v>
      </c>
      <c r="AA40" s="395" t="s">
        <v>9258</v>
      </c>
      <c r="AB40" s="143" t="s">
        <v>4033</v>
      </c>
      <c r="AC40" s="143" t="s">
        <v>4033</v>
      </c>
      <c r="AD40" s="143" t="s">
        <v>152</v>
      </c>
      <c r="AF40" s="340"/>
      <c r="AG40" s="143" t="s">
        <v>152</v>
      </c>
      <c r="AH40" s="343" t="s">
        <v>4033</v>
      </c>
      <c r="AI40" s="340" t="s">
        <v>152</v>
      </c>
      <c r="AJ40" s="340" t="s">
        <v>152</v>
      </c>
      <c r="AK40" s="143" t="s">
        <v>152</v>
      </c>
      <c r="AL40" s="143" t="s">
        <v>152</v>
      </c>
      <c r="AM40" s="341" t="s">
        <v>152</v>
      </c>
      <c r="AN40" s="143" t="s">
        <v>1637</v>
      </c>
      <c r="AO40" s="340" t="s">
        <v>152</v>
      </c>
      <c r="AP40" s="340"/>
      <c r="AQ40" s="341" t="s">
        <v>152</v>
      </c>
      <c r="AR40" s="143" t="s">
        <v>150</v>
      </c>
      <c r="AS40" s="340" t="s">
        <v>152</v>
      </c>
      <c r="AU40" s="341" t="s">
        <v>152</v>
      </c>
      <c r="AV40" s="342" t="s">
        <v>152</v>
      </c>
    </row>
    <row r="41" spans="1:48" s="143" customFormat="1" hidden="1">
      <c r="A41" s="299">
        <v>1074476682</v>
      </c>
      <c r="B41" s="340" t="s">
        <v>208</v>
      </c>
      <c r="C41" s="143" t="s">
        <v>4031</v>
      </c>
      <c r="D41" s="143" t="s">
        <v>4049</v>
      </c>
      <c r="E41" s="340" t="s">
        <v>7635</v>
      </c>
      <c r="F41" s="340" t="s">
        <v>2056</v>
      </c>
      <c r="G41" s="143" t="s">
        <v>2055</v>
      </c>
      <c r="H41" s="341" t="s">
        <v>4032</v>
      </c>
      <c r="I41" s="342">
        <v>17450</v>
      </c>
      <c r="J41" s="342">
        <v>0</v>
      </c>
      <c r="K41" s="342">
        <v>0</v>
      </c>
      <c r="L41" s="340" t="s">
        <v>152</v>
      </c>
      <c r="M41" s="340" t="s">
        <v>152</v>
      </c>
      <c r="N41" s="340" t="s">
        <v>152</v>
      </c>
      <c r="O41" s="340" t="s">
        <v>9259</v>
      </c>
      <c r="P41" s="340" t="s">
        <v>152</v>
      </c>
      <c r="Q41" s="340" t="s">
        <v>152</v>
      </c>
      <c r="R41" s="340" t="s">
        <v>152</v>
      </c>
      <c r="S41" s="340" t="s">
        <v>152</v>
      </c>
      <c r="T41" s="340" t="s">
        <v>152</v>
      </c>
      <c r="U41" s="340" t="s">
        <v>152</v>
      </c>
      <c r="V41" s="340" t="s">
        <v>4431</v>
      </c>
      <c r="W41" s="143" t="s">
        <v>7627</v>
      </c>
      <c r="X41" s="143" t="s">
        <v>152</v>
      </c>
      <c r="Y41" s="143" t="s">
        <v>4033</v>
      </c>
      <c r="Z41" s="143" t="s">
        <v>4034</v>
      </c>
      <c r="AA41" s="395" t="s">
        <v>9260</v>
      </c>
      <c r="AB41" s="143" t="s">
        <v>4033</v>
      </c>
      <c r="AC41" s="143" t="s">
        <v>4033</v>
      </c>
      <c r="AD41" s="143" t="s">
        <v>152</v>
      </c>
      <c r="AF41" s="340"/>
      <c r="AG41" s="143" t="s">
        <v>152</v>
      </c>
      <c r="AH41" s="343" t="s">
        <v>4033</v>
      </c>
      <c r="AI41" s="340" t="s">
        <v>152</v>
      </c>
      <c r="AJ41" s="340" t="s">
        <v>152</v>
      </c>
      <c r="AK41" s="143" t="s">
        <v>152</v>
      </c>
      <c r="AL41" s="143" t="s">
        <v>152</v>
      </c>
      <c r="AM41" s="341" t="s">
        <v>152</v>
      </c>
      <c r="AN41" s="143" t="s">
        <v>1637</v>
      </c>
      <c r="AO41" s="340" t="s">
        <v>152</v>
      </c>
      <c r="AP41" s="340"/>
      <c r="AQ41" s="341" t="s">
        <v>152</v>
      </c>
      <c r="AR41" s="143" t="s">
        <v>150</v>
      </c>
      <c r="AS41" s="340" t="s">
        <v>152</v>
      </c>
      <c r="AU41" s="341" t="s">
        <v>152</v>
      </c>
      <c r="AV41" s="342" t="s">
        <v>152</v>
      </c>
    </row>
    <row r="42" spans="1:48" s="143" customFormat="1" hidden="1">
      <c r="A42" s="299">
        <v>1074476683</v>
      </c>
      <c r="B42" s="340" t="s">
        <v>221</v>
      </c>
      <c r="C42" s="143" t="s">
        <v>4031</v>
      </c>
      <c r="D42" s="143" t="s">
        <v>4049</v>
      </c>
      <c r="E42" s="340" t="s">
        <v>7636</v>
      </c>
      <c r="F42" s="340" t="s">
        <v>2056</v>
      </c>
      <c r="G42" s="143" t="s">
        <v>2055</v>
      </c>
      <c r="H42" s="341" t="s">
        <v>4032</v>
      </c>
      <c r="I42" s="342">
        <v>25430</v>
      </c>
      <c r="J42" s="342">
        <v>0</v>
      </c>
      <c r="K42" s="342">
        <v>36</v>
      </c>
      <c r="L42" s="340" t="s">
        <v>152</v>
      </c>
      <c r="M42" s="340" t="s">
        <v>152</v>
      </c>
      <c r="N42" s="340" t="s">
        <v>152</v>
      </c>
      <c r="O42" s="340" t="s">
        <v>9261</v>
      </c>
      <c r="P42" s="340" t="s">
        <v>152</v>
      </c>
      <c r="Q42" s="340" t="s">
        <v>152</v>
      </c>
      <c r="R42" s="340" t="s">
        <v>152</v>
      </c>
      <c r="S42" s="340" t="s">
        <v>152</v>
      </c>
      <c r="T42" s="340" t="s">
        <v>152</v>
      </c>
      <c r="U42" s="340" t="s">
        <v>152</v>
      </c>
      <c r="V42" s="340" t="s">
        <v>4432</v>
      </c>
      <c r="W42" s="143" t="s">
        <v>7627</v>
      </c>
      <c r="X42" s="143" t="s">
        <v>152</v>
      </c>
      <c r="Y42" s="143" t="s">
        <v>4033</v>
      </c>
      <c r="Z42" s="143" t="s">
        <v>4034</v>
      </c>
      <c r="AA42" s="395" t="s">
        <v>9262</v>
      </c>
      <c r="AB42" s="143" t="s">
        <v>4033</v>
      </c>
      <c r="AC42" s="143" t="s">
        <v>4033</v>
      </c>
      <c r="AD42" s="143" t="s">
        <v>152</v>
      </c>
      <c r="AF42" s="340"/>
      <c r="AG42" s="143" t="s">
        <v>152</v>
      </c>
      <c r="AH42" s="343" t="s">
        <v>4033</v>
      </c>
      <c r="AI42" s="340" t="s">
        <v>152</v>
      </c>
      <c r="AJ42" s="340" t="s">
        <v>152</v>
      </c>
      <c r="AK42" s="143" t="s">
        <v>152</v>
      </c>
      <c r="AL42" s="143" t="s">
        <v>152</v>
      </c>
      <c r="AM42" s="341" t="s">
        <v>152</v>
      </c>
      <c r="AN42" s="143" t="s">
        <v>1637</v>
      </c>
      <c r="AO42" s="340" t="s">
        <v>152</v>
      </c>
      <c r="AP42" s="340"/>
      <c r="AQ42" s="341" t="s">
        <v>152</v>
      </c>
      <c r="AR42" s="143" t="s">
        <v>150</v>
      </c>
      <c r="AS42" s="340" t="s">
        <v>152</v>
      </c>
      <c r="AU42" s="341" t="s">
        <v>152</v>
      </c>
      <c r="AV42" s="342" t="s">
        <v>152</v>
      </c>
    </row>
    <row r="43" spans="1:48" s="143" customFormat="1" hidden="1">
      <c r="A43" s="299">
        <v>1074476680</v>
      </c>
      <c r="B43" s="340" t="s">
        <v>5733</v>
      </c>
      <c r="C43" s="143" t="s">
        <v>4031</v>
      </c>
      <c r="D43" s="143" t="s">
        <v>6225</v>
      </c>
      <c r="E43" s="340" t="s">
        <v>5734</v>
      </c>
      <c r="F43" s="340" t="s">
        <v>2056</v>
      </c>
      <c r="G43" s="143" t="s">
        <v>2055</v>
      </c>
      <c r="H43" s="341" t="s">
        <v>4032</v>
      </c>
      <c r="I43" s="342">
        <v>8854</v>
      </c>
      <c r="J43" s="342">
        <v>0</v>
      </c>
      <c r="K43" s="342">
        <v>17</v>
      </c>
      <c r="L43" s="340" t="s">
        <v>152</v>
      </c>
      <c r="M43" s="340" t="s">
        <v>152</v>
      </c>
      <c r="N43" s="340" t="s">
        <v>152</v>
      </c>
      <c r="O43" s="340" t="s">
        <v>9263</v>
      </c>
      <c r="P43" s="340" t="s">
        <v>152</v>
      </c>
      <c r="Q43" s="340" t="s">
        <v>152</v>
      </c>
      <c r="R43" s="340" t="s">
        <v>152</v>
      </c>
      <c r="S43" s="340" t="s">
        <v>152</v>
      </c>
      <c r="T43" s="340" t="s">
        <v>152</v>
      </c>
      <c r="U43" s="340" t="s">
        <v>152</v>
      </c>
      <c r="V43" s="340" t="s">
        <v>6468</v>
      </c>
      <c r="W43" s="143" t="s">
        <v>7627</v>
      </c>
      <c r="X43" s="143" t="s">
        <v>152</v>
      </c>
      <c r="Y43" s="143" t="s">
        <v>4033</v>
      </c>
      <c r="Z43" s="143" t="s">
        <v>4034</v>
      </c>
      <c r="AA43" s="395" t="s">
        <v>9264</v>
      </c>
      <c r="AB43" s="143" t="s">
        <v>4033</v>
      </c>
      <c r="AC43" s="143" t="s">
        <v>4033</v>
      </c>
      <c r="AD43" s="143" t="s">
        <v>152</v>
      </c>
      <c r="AF43" s="340"/>
      <c r="AG43" s="143" t="s">
        <v>152</v>
      </c>
      <c r="AH43" s="343" t="s">
        <v>4033</v>
      </c>
      <c r="AI43" s="340" t="s">
        <v>152</v>
      </c>
      <c r="AJ43" s="340" t="s">
        <v>6469</v>
      </c>
      <c r="AK43" s="143" t="s">
        <v>2054</v>
      </c>
      <c r="AL43" s="143" t="s">
        <v>6470</v>
      </c>
      <c r="AM43" s="341" t="s">
        <v>152</v>
      </c>
      <c r="AN43" s="143" t="s">
        <v>1637</v>
      </c>
      <c r="AO43" s="340" t="s">
        <v>152</v>
      </c>
      <c r="AP43" s="340"/>
      <c r="AQ43" s="341" t="s">
        <v>152</v>
      </c>
      <c r="AR43" s="143" t="s">
        <v>150</v>
      </c>
      <c r="AS43" s="340" t="s">
        <v>152</v>
      </c>
      <c r="AU43" s="341" t="s">
        <v>152</v>
      </c>
      <c r="AV43" s="342" t="s">
        <v>152</v>
      </c>
    </row>
    <row r="44" spans="1:48" s="143" customFormat="1" hidden="1">
      <c r="A44" s="299">
        <v>1074476677</v>
      </c>
      <c r="B44" s="340" t="s">
        <v>5737</v>
      </c>
      <c r="C44" s="143" t="s">
        <v>4031</v>
      </c>
      <c r="D44" s="143" t="s">
        <v>6225</v>
      </c>
      <c r="E44" s="340" t="s">
        <v>5738</v>
      </c>
      <c r="F44" s="340" t="s">
        <v>2056</v>
      </c>
      <c r="G44" s="143" t="s">
        <v>2055</v>
      </c>
      <c r="H44" s="341" t="s">
        <v>4032</v>
      </c>
      <c r="I44" s="342">
        <v>11715</v>
      </c>
      <c r="J44" s="342">
        <v>0</v>
      </c>
      <c r="K44" s="342">
        <v>8</v>
      </c>
      <c r="L44" s="340" t="s">
        <v>152</v>
      </c>
      <c r="M44" s="340" t="s">
        <v>152</v>
      </c>
      <c r="N44" s="340" t="s">
        <v>152</v>
      </c>
      <c r="O44" s="340" t="s">
        <v>9265</v>
      </c>
      <c r="P44" s="340" t="s">
        <v>152</v>
      </c>
      <c r="Q44" s="340" t="s">
        <v>152</v>
      </c>
      <c r="R44" s="340" t="s">
        <v>152</v>
      </c>
      <c r="S44" s="340" t="s">
        <v>152</v>
      </c>
      <c r="T44" s="340" t="s">
        <v>152</v>
      </c>
      <c r="U44" s="340" t="s">
        <v>152</v>
      </c>
      <c r="V44" s="340" t="s">
        <v>6459</v>
      </c>
      <c r="W44" s="143" t="s">
        <v>7626</v>
      </c>
      <c r="X44" s="143" t="s">
        <v>152</v>
      </c>
      <c r="Y44" s="143" t="s">
        <v>4033</v>
      </c>
      <c r="Z44" s="143" t="s">
        <v>4034</v>
      </c>
      <c r="AA44" s="395" t="s">
        <v>9266</v>
      </c>
      <c r="AB44" s="143" t="s">
        <v>4033</v>
      </c>
      <c r="AC44" s="143" t="s">
        <v>4033</v>
      </c>
      <c r="AD44" s="143" t="s">
        <v>152</v>
      </c>
      <c r="AF44" s="340"/>
      <c r="AG44" s="143" t="s">
        <v>152</v>
      </c>
      <c r="AH44" s="343" t="s">
        <v>4033</v>
      </c>
      <c r="AI44" s="340" t="s">
        <v>152</v>
      </c>
      <c r="AJ44" s="340" t="s">
        <v>6460</v>
      </c>
      <c r="AK44" s="143" t="s">
        <v>2054</v>
      </c>
      <c r="AL44" s="143" t="s">
        <v>6461</v>
      </c>
      <c r="AM44" s="341" t="s">
        <v>152</v>
      </c>
      <c r="AN44" s="143" t="s">
        <v>1637</v>
      </c>
      <c r="AO44" s="340" t="s">
        <v>152</v>
      </c>
      <c r="AP44" s="340"/>
      <c r="AQ44" s="341" t="s">
        <v>152</v>
      </c>
      <c r="AR44" s="143" t="s">
        <v>150</v>
      </c>
      <c r="AS44" s="340" t="s">
        <v>152</v>
      </c>
      <c r="AU44" s="341" t="s">
        <v>152</v>
      </c>
      <c r="AV44" s="342" t="s">
        <v>152</v>
      </c>
    </row>
    <row r="45" spans="1:48" s="143" customFormat="1" hidden="1">
      <c r="A45" s="299">
        <v>1074476673</v>
      </c>
      <c r="B45" s="340" t="s">
        <v>5688</v>
      </c>
      <c r="C45" s="143" t="s">
        <v>4031</v>
      </c>
      <c r="D45" s="143" t="s">
        <v>4107</v>
      </c>
      <c r="E45" s="340" t="s">
        <v>8756</v>
      </c>
      <c r="F45" s="340" t="s">
        <v>2056</v>
      </c>
      <c r="G45" s="143" t="s">
        <v>2055</v>
      </c>
      <c r="H45" s="341" t="s">
        <v>4032</v>
      </c>
      <c r="I45" s="342">
        <v>26950</v>
      </c>
      <c r="J45" s="342">
        <v>0</v>
      </c>
      <c r="K45" s="342">
        <v>28</v>
      </c>
      <c r="L45" s="340" t="s">
        <v>152</v>
      </c>
      <c r="M45" s="340" t="s">
        <v>152</v>
      </c>
      <c r="N45" s="340" t="s">
        <v>152</v>
      </c>
      <c r="O45" s="340" t="s">
        <v>9267</v>
      </c>
      <c r="P45" s="340" t="s">
        <v>152</v>
      </c>
      <c r="Q45" s="340" t="s">
        <v>152</v>
      </c>
      <c r="R45" s="340" t="s">
        <v>152</v>
      </c>
      <c r="S45" s="340" t="s">
        <v>152</v>
      </c>
      <c r="T45" s="340" t="s">
        <v>152</v>
      </c>
      <c r="U45" s="340" t="s">
        <v>152</v>
      </c>
      <c r="V45" s="340" t="s">
        <v>6277</v>
      </c>
      <c r="W45" s="143" t="s">
        <v>7627</v>
      </c>
      <c r="X45" s="143" t="s">
        <v>152</v>
      </c>
      <c r="Y45" s="143" t="s">
        <v>4033</v>
      </c>
      <c r="Z45" s="143" t="s">
        <v>4034</v>
      </c>
      <c r="AA45" s="395" t="s">
        <v>9268</v>
      </c>
      <c r="AB45" s="143" t="s">
        <v>4033</v>
      </c>
      <c r="AC45" s="143" t="s">
        <v>4033</v>
      </c>
      <c r="AD45" s="143" t="s">
        <v>152</v>
      </c>
      <c r="AF45" s="340"/>
      <c r="AG45" s="143" t="s">
        <v>152</v>
      </c>
      <c r="AH45" s="343" t="s">
        <v>4033</v>
      </c>
      <c r="AI45" s="340" t="s">
        <v>152</v>
      </c>
      <c r="AJ45" s="340" t="s">
        <v>152</v>
      </c>
      <c r="AK45" s="143" t="s">
        <v>2054</v>
      </c>
      <c r="AL45" s="143" t="s">
        <v>6278</v>
      </c>
      <c r="AM45" s="341" t="s">
        <v>152</v>
      </c>
      <c r="AN45" s="143" t="s">
        <v>1637</v>
      </c>
      <c r="AO45" s="340" t="s">
        <v>152</v>
      </c>
      <c r="AP45" s="340"/>
      <c r="AQ45" s="341" t="s">
        <v>152</v>
      </c>
      <c r="AR45" s="143" t="s">
        <v>150</v>
      </c>
      <c r="AS45" s="340" t="s">
        <v>152</v>
      </c>
      <c r="AU45" s="341" t="s">
        <v>152</v>
      </c>
      <c r="AV45" s="342" t="s">
        <v>152</v>
      </c>
    </row>
    <row r="46" spans="1:48" s="143" customFormat="1" hidden="1">
      <c r="A46" s="299">
        <v>1074476670</v>
      </c>
      <c r="B46" s="340" t="s">
        <v>5991</v>
      </c>
      <c r="C46" s="143" t="s">
        <v>4031</v>
      </c>
      <c r="D46" s="143" t="s">
        <v>4065</v>
      </c>
      <c r="E46" s="340" t="s">
        <v>5992</v>
      </c>
      <c r="F46" s="340" t="s">
        <v>2056</v>
      </c>
      <c r="G46" s="143" t="s">
        <v>2055</v>
      </c>
      <c r="H46" s="341" t="s">
        <v>4032</v>
      </c>
      <c r="I46" s="342">
        <v>15314</v>
      </c>
      <c r="J46" s="342">
        <v>0</v>
      </c>
      <c r="K46" s="342">
        <v>12</v>
      </c>
      <c r="L46" s="340" t="s">
        <v>152</v>
      </c>
      <c r="M46" s="340" t="s">
        <v>152</v>
      </c>
      <c r="N46" s="340" t="s">
        <v>152</v>
      </c>
      <c r="O46" s="340" t="s">
        <v>9269</v>
      </c>
      <c r="P46" s="340" t="s">
        <v>152</v>
      </c>
      <c r="Q46" s="340" t="s">
        <v>152</v>
      </c>
      <c r="R46" s="340" t="s">
        <v>152</v>
      </c>
      <c r="S46" s="340" t="s">
        <v>152</v>
      </c>
      <c r="T46" s="340" t="s">
        <v>152</v>
      </c>
      <c r="U46" s="340" t="s">
        <v>152</v>
      </c>
      <c r="V46" s="340" t="s">
        <v>6272</v>
      </c>
      <c r="W46" s="143" t="s">
        <v>7626</v>
      </c>
      <c r="X46" s="143" t="s">
        <v>152</v>
      </c>
      <c r="Y46" s="143" t="s">
        <v>4033</v>
      </c>
      <c r="Z46" s="143" t="s">
        <v>4034</v>
      </c>
      <c r="AA46" s="395" t="s">
        <v>9270</v>
      </c>
      <c r="AB46" s="143" t="s">
        <v>4033</v>
      </c>
      <c r="AC46" s="143" t="s">
        <v>4033</v>
      </c>
      <c r="AD46" s="143" t="s">
        <v>152</v>
      </c>
      <c r="AF46" s="340"/>
      <c r="AG46" s="143" t="s">
        <v>152</v>
      </c>
      <c r="AH46" s="343" t="s">
        <v>4033</v>
      </c>
      <c r="AI46" s="340" t="s">
        <v>152</v>
      </c>
      <c r="AJ46" s="340" t="s">
        <v>152</v>
      </c>
      <c r="AK46" s="143" t="s">
        <v>152</v>
      </c>
      <c r="AL46" s="143" t="s">
        <v>152</v>
      </c>
      <c r="AM46" s="341" t="s">
        <v>152</v>
      </c>
      <c r="AN46" s="143" t="s">
        <v>1637</v>
      </c>
      <c r="AO46" s="340" t="s">
        <v>152</v>
      </c>
      <c r="AP46" s="340"/>
      <c r="AQ46" s="341" t="s">
        <v>152</v>
      </c>
      <c r="AR46" s="143" t="s">
        <v>150</v>
      </c>
      <c r="AS46" s="340" t="s">
        <v>152</v>
      </c>
      <c r="AU46" s="341" t="s">
        <v>152</v>
      </c>
      <c r="AV46" s="342" t="s">
        <v>152</v>
      </c>
    </row>
    <row r="47" spans="1:48" s="143" customFormat="1" hidden="1">
      <c r="A47" s="299">
        <v>1074476668</v>
      </c>
      <c r="B47" s="340" t="s">
        <v>6000</v>
      </c>
      <c r="C47" s="143" t="s">
        <v>4031</v>
      </c>
      <c r="D47" s="143" t="s">
        <v>4065</v>
      </c>
      <c r="E47" s="340" t="s">
        <v>6001</v>
      </c>
      <c r="F47" s="340" t="s">
        <v>2056</v>
      </c>
      <c r="G47" s="143" t="s">
        <v>2055</v>
      </c>
      <c r="H47" s="341" t="s">
        <v>4032</v>
      </c>
      <c r="I47" s="342">
        <v>26932</v>
      </c>
      <c r="J47" s="342">
        <v>0</v>
      </c>
      <c r="K47" s="342">
        <v>236</v>
      </c>
      <c r="L47" s="340" t="s">
        <v>152</v>
      </c>
      <c r="M47" s="340" t="s">
        <v>152</v>
      </c>
      <c r="N47" s="340" t="s">
        <v>152</v>
      </c>
      <c r="O47" s="340" t="s">
        <v>9271</v>
      </c>
      <c r="P47" s="340" t="s">
        <v>152</v>
      </c>
      <c r="Q47" s="340" t="s">
        <v>152</v>
      </c>
      <c r="R47" s="340" t="s">
        <v>152</v>
      </c>
      <c r="S47" s="340" t="s">
        <v>152</v>
      </c>
      <c r="T47" s="340" t="s">
        <v>152</v>
      </c>
      <c r="U47" s="340" t="s">
        <v>152</v>
      </c>
      <c r="V47" s="340" t="s">
        <v>6270</v>
      </c>
      <c r="W47" s="143" t="s">
        <v>7626</v>
      </c>
      <c r="X47" s="143" t="s">
        <v>152</v>
      </c>
      <c r="Y47" s="143" t="s">
        <v>4033</v>
      </c>
      <c r="Z47" s="143" t="s">
        <v>4034</v>
      </c>
      <c r="AA47" s="395" t="s">
        <v>9272</v>
      </c>
      <c r="AB47" s="143" t="s">
        <v>4033</v>
      </c>
      <c r="AC47" s="143" t="s">
        <v>4033</v>
      </c>
      <c r="AD47" s="143" t="s">
        <v>152</v>
      </c>
      <c r="AF47" s="340"/>
      <c r="AG47" s="143" t="s">
        <v>152</v>
      </c>
      <c r="AH47" s="343" t="s">
        <v>4033</v>
      </c>
      <c r="AI47" s="340" t="s">
        <v>152</v>
      </c>
      <c r="AJ47" s="340" t="s">
        <v>152</v>
      </c>
      <c r="AK47" s="143" t="s">
        <v>152</v>
      </c>
      <c r="AL47" s="143" t="s">
        <v>152</v>
      </c>
      <c r="AM47" s="341" t="s">
        <v>152</v>
      </c>
      <c r="AN47" s="143" t="s">
        <v>1637</v>
      </c>
      <c r="AO47" s="340" t="s">
        <v>152</v>
      </c>
      <c r="AP47" s="340"/>
      <c r="AQ47" s="341" t="s">
        <v>152</v>
      </c>
      <c r="AR47" s="143" t="s">
        <v>150</v>
      </c>
      <c r="AS47" s="340" t="s">
        <v>152</v>
      </c>
      <c r="AU47" s="341" t="s">
        <v>152</v>
      </c>
      <c r="AV47" s="342" t="s">
        <v>152</v>
      </c>
    </row>
    <row r="48" spans="1:48" s="143" customFormat="1" hidden="1">
      <c r="A48" s="299">
        <v>1074476666</v>
      </c>
      <c r="B48" s="340" t="s">
        <v>5640</v>
      </c>
      <c r="C48" s="143" t="s">
        <v>4031</v>
      </c>
      <c r="D48" s="143" t="s">
        <v>4065</v>
      </c>
      <c r="E48" s="340" t="s">
        <v>6133</v>
      </c>
      <c r="F48" s="340" t="s">
        <v>2056</v>
      </c>
      <c r="G48" s="143" t="s">
        <v>2055</v>
      </c>
      <c r="H48" s="341" t="s">
        <v>4032</v>
      </c>
      <c r="I48" s="342">
        <v>25479</v>
      </c>
      <c r="J48" s="342">
        <v>0</v>
      </c>
      <c r="K48" s="342">
        <v>0</v>
      </c>
      <c r="L48" s="340" t="s">
        <v>152</v>
      </c>
      <c r="M48" s="340" t="s">
        <v>152</v>
      </c>
      <c r="N48" s="340" t="s">
        <v>152</v>
      </c>
      <c r="O48" s="340" t="s">
        <v>9273</v>
      </c>
      <c r="P48" s="340" t="s">
        <v>152</v>
      </c>
      <c r="Q48" s="340" t="s">
        <v>152</v>
      </c>
      <c r="R48" s="340" t="s">
        <v>152</v>
      </c>
      <c r="S48" s="340" t="s">
        <v>152</v>
      </c>
      <c r="T48" s="340" t="s">
        <v>152</v>
      </c>
      <c r="U48" s="340" t="s">
        <v>152</v>
      </c>
      <c r="V48" s="340" t="s">
        <v>7637</v>
      </c>
      <c r="W48" s="143" t="s">
        <v>7626</v>
      </c>
      <c r="X48" s="143" t="s">
        <v>152</v>
      </c>
      <c r="Y48" s="143" t="s">
        <v>4033</v>
      </c>
      <c r="Z48" s="143" t="s">
        <v>4034</v>
      </c>
      <c r="AA48" s="395" t="s">
        <v>9274</v>
      </c>
      <c r="AB48" s="143" t="s">
        <v>4033</v>
      </c>
      <c r="AC48" s="143" t="s">
        <v>4033</v>
      </c>
      <c r="AD48" s="143" t="s">
        <v>152</v>
      </c>
      <c r="AF48" s="340"/>
      <c r="AG48" s="143" t="s">
        <v>152</v>
      </c>
      <c r="AH48" s="343" t="s">
        <v>4033</v>
      </c>
      <c r="AI48" s="340" t="s">
        <v>152</v>
      </c>
      <c r="AJ48" s="340" t="s">
        <v>152</v>
      </c>
      <c r="AK48" s="143" t="s">
        <v>152</v>
      </c>
      <c r="AL48" s="143" t="s">
        <v>152</v>
      </c>
      <c r="AM48" s="341" t="s">
        <v>152</v>
      </c>
      <c r="AN48" s="143" t="s">
        <v>1637</v>
      </c>
      <c r="AO48" s="340" t="s">
        <v>152</v>
      </c>
      <c r="AP48" s="340"/>
      <c r="AQ48" s="341" t="s">
        <v>152</v>
      </c>
      <c r="AR48" s="143" t="s">
        <v>150</v>
      </c>
      <c r="AS48" s="340" t="s">
        <v>152</v>
      </c>
      <c r="AU48" s="341" t="s">
        <v>152</v>
      </c>
      <c r="AV48" s="342" t="s">
        <v>152</v>
      </c>
    </row>
    <row r="49" spans="1:48" s="143" customFormat="1" hidden="1">
      <c r="A49" s="299">
        <v>1074476667</v>
      </c>
      <c r="B49" s="340" t="s">
        <v>6007</v>
      </c>
      <c r="C49" s="143" t="s">
        <v>4031</v>
      </c>
      <c r="D49" s="143" t="s">
        <v>4065</v>
      </c>
      <c r="E49" s="340" t="s">
        <v>8757</v>
      </c>
      <c r="F49" s="340" t="s">
        <v>2056</v>
      </c>
      <c r="G49" s="143" t="s">
        <v>2055</v>
      </c>
      <c r="H49" s="341" t="s">
        <v>4032</v>
      </c>
      <c r="I49" s="342">
        <v>23108</v>
      </c>
      <c r="J49" s="342">
        <v>0</v>
      </c>
      <c r="K49" s="342">
        <v>0</v>
      </c>
      <c r="L49" s="340" t="s">
        <v>152</v>
      </c>
      <c r="M49" s="340" t="s">
        <v>152</v>
      </c>
      <c r="N49" s="340" t="s">
        <v>152</v>
      </c>
      <c r="O49" s="340" t="s">
        <v>9275</v>
      </c>
      <c r="P49" s="340" t="s">
        <v>152</v>
      </c>
      <c r="Q49" s="340" t="s">
        <v>152</v>
      </c>
      <c r="R49" s="340" t="s">
        <v>152</v>
      </c>
      <c r="S49" s="340" t="s">
        <v>152</v>
      </c>
      <c r="T49" s="340" t="s">
        <v>152</v>
      </c>
      <c r="U49" s="340" t="s">
        <v>152</v>
      </c>
      <c r="V49" s="340" t="s">
        <v>6269</v>
      </c>
      <c r="W49" s="143" t="s">
        <v>7626</v>
      </c>
      <c r="X49" s="143" t="s">
        <v>152</v>
      </c>
      <c r="Y49" s="143" t="s">
        <v>4033</v>
      </c>
      <c r="Z49" s="143" t="s">
        <v>4034</v>
      </c>
      <c r="AA49" s="395" t="s">
        <v>9276</v>
      </c>
      <c r="AB49" s="143" t="s">
        <v>4033</v>
      </c>
      <c r="AC49" s="143" t="s">
        <v>4033</v>
      </c>
      <c r="AD49" s="143" t="s">
        <v>152</v>
      </c>
      <c r="AF49" s="340"/>
      <c r="AG49" s="143" t="s">
        <v>152</v>
      </c>
      <c r="AH49" s="343" t="s">
        <v>4033</v>
      </c>
      <c r="AI49" s="340" t="s">
        <v>152</v>
      </c>
      <c r="AJ49" s="340" t="s">
        <v>152</v>
      </c>
      <c r="AK49" s="143" t="s">
        <v>152</v>
      </c>
      <c r="AL49" s="143" t="s">
        <v>152</v>
      </c>
      <c r="AM49" s="341" t="s">
        <v>152</v>
      </c>
      <c r="AN49" s="143" t="s">
        <v>1637</v>
      </c>
      <c r="AO49" s="340" t="s">
        <v>152</v>
      </c>
      <c r="AP49" s="340"/>
      <c r="AQ49" s="341" t="s">
        <v>152</v>
      </c>
      <c r="AR49" s="143" t="s">
        <v>150</v>
      </c>
      <c r="AS49" s="340" t="s">
        <v>152</v>
      </c>
      <c r="AU49" s="341" t="s">
        <v>152</v>
      </c>
      <c r="AV49" s="342" t="s">
        <v>152</v>
      </c>
    </row>
    <row r="50" spans="1:48" s="143" customFormat="1" hidden="1">
      <c r="A50" s="299">
        <v>1074476664</v>
      </c>
      <c r="B50" s="340" t="s">
        <v>6009</v>
      </c>
      <c r="C50" s="143" t="s">
        <v>4031</v>
      </c>
      <c r="D50" s="143" t="s">
        <v>4065</v>
      </c>
      <c r="E50" s="340" t="s">
        <v>6010</v>
      </c>
      <c r="F50" s="340" t="s">
        <v>2056</v>
      </c>
      <c r="G50" s="143" t="s">
        <v>2055</v>
      </c>
      <c r="H50" s="341" t="s">
        <v>4032</v>
      </c>
      <c r="I50" s="342">
        <v>24886</v>
      </c>
      <c r="J50" s="342">
        <v>0</v>
      </c>
      <c r="K50" s="342">
        <v>36</v>
      </c>
      <c r="L50" s="340" t="s">
        <v>152</v>
      </c>
      <c r="M50" s="340" t="s">
        <v>152</v>
      </c>
      <c r="N50" s="340" t="s">
        <v>152</v>
      </c>
      <c r="O50" s="340" t="s">
        <v>9277</v>
      </c>
      <c r="P50" s="340" t="s">
        <v>152</v>
      </c>
      <c r="Q50" s="340" t="s">
        <v>152</v>
      </c>
      <c r="R50" s="340" t="s">
        <v>152</v>
      </c>
      <c r="S50" s="340" t="s">
        <v>152</v>
      </c>
      <c r="T50" s="340" t="s">
        <v>152</v>
      </c>
      <c r="U50" s="340" t="s">
        <v>152</v>
      </c>
      <c r="V50" s="340" t="s">
        <v>6268</v>
      </c>
      <c r="W50" s="143" t="s">
        <v>7626</v>
      </c>
      <c r="X50" s="143" t="s">
        <v>152</v>
      </c>
      <c r="Y50" s="143" t="s">
        <v>4033</v>
      </c>
      <c r="Z50" s="143" t="s">
        <v>4034</v>
      </c>
      <c r="AA50" s="395" t="s">
        <v>9278</v>
      </c>
      <c r="AB50" s="143" t="s">
        <v>4033</v>
      </c>
      <c r="AC50" s="143" t="s">
        <v>4033</v>
      </c>
      <c r="AD50" s="143" t="s">
        <v>152</v>
      </c>
      <c r="AF50" s="340"/>
      <c r="AG50" s="143" t="s">
        <v>152</v>
      </c>
      <c r="AH50" s="343" t="s">
        <v>4033</v>
      </c>
      <c r="AI50" s="340" t="s">
        <v>152</v>
      </c>
      <c r="AJ50" s="340" t="s">
        <v>152</v>
      </c>
      <c r="AK50" s="143" t="s">
        <v>152</v>
      </c>
      <c r="AL50" s="143" t="s">
        <v>152</v>
      </c>
      <c r="AM50" s="341" t="s">
        <v>152</v>
      </c>
      <c r="AN50" s="143" t="s">
        <v>1637</v>
      </c>
      <c r="AO50" s="340" t="s">
        <v>152</v>
      </c>
      <c r="AP50" s="340"/>
      <c r="AQ50" s="341" t="s">
        <v>152</v>
      </c>
      <c r="AR50" s="143" t="s">
        <v>150</v>
      </c>
      <c r="AS50" s="340" t="s">
        <v>152</v>
      </c>
      <c r="AU50" s="341" t="s">
        <v>152</v>
      </c>
      <c r="AV50" s="342" t="s">
        <v>152</v>
      </c>
    </row>
    <row r="51" spans="1:48" s="143" customFormat="1" hidden="1">
      <c r="A51" s="299">
        <v>1074476662</v>
      </c>
      <c r="B51" s="340" t="s">
        <v>277</v>
      </c>
      <c r="C51" s="143" t="s">
        <v>4031</v>
      </c>
      <c r="D51" s="143" t="s">
        <v>4035</v>
      </c>
      <c r="E51" s="340" t="s">
        <v>2004</v>
      </c>
      <c r="F51" s="340" t="s">
        <v>2056</v>
      </c>
      <c r="G51" s="143" t="s">
        <v>2055</v>
      </c>
      <c r="H51" s="341" t="s">
        <v>4032</v>
      </c>
      <c r="I51" s="342">
        <v>22301</v>
      </c>
      <c r="J51" s="342">
        <v>0</v>
      </c>
      <c r="K51" s="342">
        <v>31</v>
      </c>
      <c r="L51" s="340" t="s">
        <v>152</v>
      </c>
      <c r="M51" s="340" t="s">
        <v>152</v>
      </c>
      <c r="N51" s="340" t="s">
        <v>152</v>
      </c>
      <c r="O51" s="340" t="s">
        <v>9279</v>
      </c>
      <c r="P51" s="340" t="s">
        <v>152</v>
      </c>
      <c r="Q51" s="340" t="s">
        <v>152</v>
      </c>
      <c r="R51" s="340" t="s">
        <v>152</v>
      </c>
      <c r="S51" s="340" t="s">
        <v>152</v>
      </c>
      <c r="T51" s="340" t="s">
        <v>152</v>
      </c>
      <c r="U51" s="340" t="s">
        <v>152</v>
      </c>
      <c r="V51" s="340" t="s">
        <v>4105</v>
      </c>
      <c r="W51" s="143" t="s">
        <v>7626</v>
      </c>
      <c r="X51" s="143" t="s">
        <v>152</v>
      </c>
      <c r="Y51" s="143" t="s">
        <v>4033</v>
      </c>
      <c r="Z51" s="143" t="s">
        <v>4034</v>
      </c>
      <c r="AA51" s="395" t="s">
        <v>9280</v>
      </c>
      <c r="AB51" s="143" t="s">
        <v>4033</v>
      </c>
      <c r="AC51" s="143" t="s">
        <v>4033</v>
      </c>
      <c r="AD51" s="143" t="s">
        <v>152</v>
      </c>
      <c r="AF51" s="340"/>
      <c r="AG51" s="143" t="s">
        <v>152</v>
      </c>
      <c r="AH51" s="343" t="s">
        <v>4033</v>
      </c>
      <c r="AI51" s="340" t="s">
        <v>152</v>
      </c>
      <c r="AJ51" s="340" t="s">
        <v>152</v>
      </c>
      <c r="AK51" s="143" t="s">
        <v>2054</v>
      </c>
      <c r="AL51" s="143" t="s">
        <v>4106</v>
      </c>
      <c r="AM51" s="341" t="s">
        <v>152</v>
      </c>
      <c r="AN51" s="143" t="s">
        <v>1637</v>
      </c>
      <c r="AO51" s="340" t="s">
        <v>152</v>
      </c>
      <c r="AP51" s="340"/>
      <c r="AQ51" s="341" t="s">
        <v>152</v>
      </c>
      <c r="AR51" s="143" t="s">
        <v>150</v>
      </c>
      <c r="AS51" s="340" t="s">
        <v>152</v>
      </c>
      <c r="AU51" s="341" t="s">
        <v>152</v>
      </c>
      <c r="AV51" s="342" t="s">
        <v>152</v>
      </c>
    </row>
    <row r="52" spans="1:48" s="143" customFormat="1" hidden="1">
      <c r="A52" s="299">
        <v>1074476661</v>
      </c>
      <c r="B52" s="340" t="s">
        <v>274</v>
      </c>
      <c r="C52" s="143" t="s">
        <v>4031</v>
      </c>
      <c r="D52" s="143" t="s">
        <v>4035</v>
      </c>
      <c r="E52" s="340" t="s">
        <v>2020</v>
      </c>
      <c r="F52" s="340" t="s">
        <v>2056</v>
      </c>
      <c r="G52" s="143" t="s">
        <v>2055</v>
      </c>
      <c r="H52" s="341" t="s">
        <v>4032</v>
      </c>
      <c r="I52" s="342">
        <v>26114</v>
      </c>
      <c r="J52" s="342">
        <v>0</v>
      </c>
      <c r="K52" s="342">
        <v>0</v>
      </c>
      <c r="L52" s="340" t="s">
        <v>152</v>
      </c>
      <c r="M52" s="340" t="s">
        <v>152</v>
      </c>
      <c r="N52" s="340" t="s">
        <v>152</v>
      </c>
      <c r="O52" s="340" t="s">
        <v>9281</v>
      </c>
      <c r="P52" s="340" t="s">
        <v>152</v>
      </c>
      <c r="Q52" s="340" t="s">
        <v>152</v>
      </c>
      <c r="R52" s="340" t="s">
        <v>152</v>
      </c>
      <c r="S52" s="340" t="s">
        <v>152</v>
      </c>
      <c r="T52" s="340" t="s">
        <v>152</v>
      </c>
      <c r="U52" s="340" t="s">
        <v>152</v>
      </c>
      <c r="V52" s="340" t="s">
        <v>4103</v>
      </c>
      <c r="W52" s="143" t="s">
        <v>7626</v>
      </c>
      <c r="X52" s="143" t="s">
        <v>152</v>
      </c>
      <c r="Y52" s="143" t="s">
        <v>4033</v>
      </c>
      <c r="Z52" s="143" t="s">
        <v>4034</v>
      </c>
      <c r="AA52" s="395" t="s">
        <v>9282</v>
      </c>
      <c r="AB52" s="143" t="s">
        <v>4033</v>
      </c>
      <c r="AC52" s="143" t="s">
        <v>4033</v>
      </c>
      <c r="AD52" s="143" t="s">
        <v>152</v>
      </c>
      <c r="AF52" s="340"/>
      <c r="AG52" s="143" t="s">
        <v>152</v>
      </c>
      <c r="AH52" s="343" t="s">
        <v>4033</v>
      </c>
      <c r="AI52" s="340" t="s">
        <v>152</v>
      </c>
      <c r="AJ52" s="340" t="s">
        <v>152</v>
      </c>
      <c r="AK52" s="143" t="s">
        <v>2054</v>
      </c>
      <c r="AL52" s="143" t="s">
        <v>4104</v>
      </c>
      <c r="AM52" s="341" t="s">
        <v>152</v>
      </c>
      <c r="AN52" s="143" t="s">
        <v>1637</v>
      </c>
      <c r="AO52" s="340" t="s">
        <v>152</v>
      </c>
      <c r="AP52" s="340"/>
      <c r="AQ52" s="341" t="s">
        <v>152</v>
      </c>
      <c r="AR52" s="143" t="s">
        <v>150</v>
      </c>
      <c r="AS52" s="340" t="s">
        <v>152</v>
      </c>
      <c r="AU52" s="341" t="s">
        <v>152</v>
      </c>
      <c r="AV52" s="342" t="s">
        <v>152</v>
      </c>
    </row>
    <row r="53" spans="1:48" s="143" customFormat="1" hidden="1">
      <c r="A53" s="299">
        <v>1074476660</v>
      </c>
      <c r="B53" s="340" t="s">
        <v>282</v>
      </c>
      <c r="C53" s="143" t="s">
        <v>4031</v>
      </c>
      <c r="D53" s="143" t="s">
        <v>4035</v>
      </c>
      <c r="E53" s="340" t="s">
        <v>7638</v>
      </c>
      <c r="F53" s="340" t="s">
        <v>2056</v>
      </c>
      <c r="G53" s="143" t="s">
        <v>2055</v>
      </c>
      <c r="H53" s="341" t="s">
        <v>4032</v>
      </c>
      <c r="I53" s="342">
        <v>29626</v>
      </c>
      <c r="J53" s="342">
        <v>0</v>
      </c>
      <c r="K53" s="342">
        <v>0</v>
      </c>
      <c r="L53" s="340" t="s">
        <v>152</v>
      </c>
      <c r="M53" s="340" t="s">
        <v>152</v>
      </c>
      <c r="N53" s="340" t="s">
        <v>152</v>
      </c>
      <c r="O53" s="340" t="s">
        <v>9283</v>
      </c>
      <c r="P53" s="340" t="s">
        <v>152</v>
      </c>
      <c r="Q53" s="340" t="s">
        <v>152</v>
      </c>
      <c r="R53" s="340" t="s">
        <v>152</v>
      </c>
      <c r="S53" s="340" t="s">
        <v>152</v>
      </c>
      <c r="T53" s="340" t="s">
        <v>152</v>
      </c>
      <c r="U53" s="340" t="s">
        <v>152</v>
      </c>
      <c r="V53" s="340" t="s">
        <v>4101</v>
      </c>
      <c r="W53" s="143" t="s">
        <v>7626</v>
      </c>
      <c r="X53" s="143" t="s">
        <v>152</v>
      </c>
      <c r="Y53" s="143" t="s">
        <v>4033</v>
      </c>
      <c r="Z53" s="143" t="s">
        <v>4034</v>
      </c>
      <c r="AA53" s="395" t="s">
        <v>9284</v>
      </c>
      <c r="AB53" s="143" t="s">
        <v>4033</v>
      </c>
      <c r="AC53" s="143" t="s">
        <v>4033</v>
      </c>
      <c r="AD53" s="143" t="s">
        <v>152</v>
      </c>
      <c r="AF53" s="340"/>
      <c r="AG53" s="143" t="s">
        <v>152</v>
      </c>
      <c r="AH53" s="343" t="s">
        <v>4033</v>
      </c>
      <c r="AI53" s="340" t="s">
        <v>152</v>
      </c>
      <c r="AJ53" s="340" t="s">
        <v>152</v>
      </c>
      <c r="AK53" s="143" t="s">
        <v>2054</v>
      </c>
      <c r="AL53" s="143" t="s">
        <v>4102</v>
      </c>
      <c r="AM53" s="341" t="s">
        <v>152</v>
      </c>
      <c r="AN53" s="143" t="s">
        <v>1637</v>
      </c>
      <c r="AO53" s="340" t="s">
        <v>152</v>
      </c>
      <c r="AP53" s="340"/>
      <c r="AQ53" s="341" t="s">
        <v>152</v>
      </c>
      <c r="AR53" s="143" t="s">
        <v>150</v>
      </c>
      <c r="AS53" s="340" t="s">
        <v>152</v>
      </c>
      <c r="AU53" s="341" t="s">
        <v>152</v>
      </c>
      <c r="AV53" s="342" t="s">
        <v>152</v>
      </c>
    </row>
    <row r="54" spans="1:48" s="143" customFormat="1" hidden="1">
      <c r="A54" s="299">
        <v>1074476659</v>
      </c>
      <c r="B54" s="340" t="s">
        <v>275</v>
      </c>
      <c r="C54" s="143" t="s">
        <v>4031</v>
      </c>
      <c r="D54" s="143" t="s">
        <v>4035</v>
      </c>
      <c r="E54" s="340" t="s">
        <v>2230</v>
      </c>
      <c r="F54" s="340" t="s">
        <v>2056</v>
      </c>
      <c r="G54" s="143" t="s">
        <v>2055</v>
      </c>
      <c r="H54" s="341" t="s">
        <v>4032</v>
      </c>
      <c r="I54" s="342">
        <v>27676</v>
      </c>
      <c r="J54" s="342">
        <v>0</v>
      </c>
      <c r="K54" s="342">
        <v>0</v>
      </c>
      <c r="L54" s="340" t="s">
        <v>152</v>
      </c>
      <c r="M54" s="340" t="s">
        <v>152</v>
      </c>
      <c r="N54" s="340" t="s">
        <v>152</v>
      </c>
      <c r="O54" s="340" t="s">
        <v>9285</v>
      </c>
      <c r="P54" s="340" t="s">
        <v>152</v>
      </c>
      <c r="Q54" s="340" t="s">
        <v>152</v>
      </c>
      <c r="R54" s="340" t="s">
        <v>152</v>
      </c>
      <c r="S54" s="340" t="s">
        <v>152</v>
      </c>
      <c r="T54" s="340" t="s">
        <v>152</v>
      </c>
      <c r="U54" s="340" t="s">
        <v>152</v>
      </c>
      <c r="V54" s="340" t="s">
        <v>4099</v>
      </c>
      <c r="W54" s="143" t="s">
        <v>7626</v>
      </c>
      <c r="X54" s="143" t="s">
        <v>152</v>
      </c>
      <c r="Y54" s="143" t="s">
        <v>4033</v>
      </c>
      <c r="Z54" s="143" t="s">
        <v>4034</v>
      </c>
      <c r="AA54" s="395" t="s">
        <v>9286</v>
      </c>
      <c r="AB54" s="143" t="s">
        <v>4033</v>
      </c>
      <c r="AC54" s="143" t="s">
        <v>4033</v>
      </c>
      <c r="AD54" s="143" t="s">
        <v>152</v>
      </c>
      <c r="AF54" s="340"/>
      <c r="AG54" s="143" t="s">
        <v>152</v>
      </c>
      <c r="AH54" s="343" t="s">
        <v>4033</v>
      </c>
      <c r="AI54" s="340" t="s">
        <v>152</v>
      </c>
      <c r="AJ54" s="340" t="s">
        <v>152</v>
      </c>
      <c r="AK54" s="143" t="s">
        <v>2054</v>
      </c>
      <c r="AL54" s="143" t="s">
        <v>4100</v>
      </c>
      <c r="AM54" s="341" t="s">
        <v>152</v>
      </c>
      <c r="AN54" s="143" t="s">
        <v>1637</v>
      </c>
      <c r="AO54" s="340" t="s">
        <v>152</v>
      </c>
      <c r="AP54" s="340"/>
      <c r="AQ54" s="341" t="s">
        <v>152</v>
      </c>
      <c r="AR54" s="143" t="s">
        <v>150</v>
      </c>
      <c r="AS54" s="340" t="s">
        <v>152</v>
      </c>
      <c r="AU54" s="341" t="s">
        <v>152</v>
      </c>
      <c r="AV54" s="342" t="s">
        <v>152</v>
      </c>
    </row>
    <row r="55" spans="1:48" s="143" customFormat="1" hidden="1">
      <c r="A55" s="299">
        <v>1074476658</v>
      </c>
      <c r="B55" s="340" t="s">
        <v>281</v>
      </c>
      <c r="C55" s="143" t="s">
        <v>4031</v>
      </c>
      <c r="D55" s="143" t="s">
        <v>4035</v>
      </c>
      <c r="E55" s="340" t="s">
        <v>575</v>
      </c>
      <c r="F55" s="340" t="s">
        <v>2056</v>
      </c>
      <c r="G55" s="143" t="s">
        <v>2055</v>
      </c>
      <c r="H55" s="341" t="s">
        <v>4032</v>
      </c>
      <c r="I55" s="342">
        <v>30919</v>
      </c>
      <c r="J55" s="342">
        <v>0</v>
      </c>
      <c r="K55" s="342">
        <v>0</v>
      </c>
      <c r="L55" s="340" t="s">
        <v>152</v>
      </c>
      <c r="M55" s="340" t="s">
        <v>152</v>
      </c>
      <c r="N55" s="340" t="s">
        <v>152</v>
      </c>
      <c r="O55" s="340" t="s">
        <v>9287</v>
      </c>
      <c r="P55" s="340" t="s">
        <v>152</v>
      </c>
      <c r="Q55" s="340" t="s">
        <v>152</v>
      </c>
      <c r="R55" s="340" t="s">
        <v>152</v>
      </c>
      <c r="S55" s="340" t="s">
        <v>152</v>
      </c>
      <c r="T55" s="340" t="s">
        <v>152</v>
      </c>
      <c r="U55" s="340" t="s">
        <v>152</v>
      </c>
      <c r="V55" s="340" t="s">
        <v>4097</v>
      </c>
      <c r="W55" s="143" t="s">
        <v>7626</v>
      </c>
      <c r="X55" s="143" t="s">
        <v>152</v>
      </c>
      <c r="Y55" s="143" t="s">
        <v>4033</v>
      </c>
      <c r="Z55" s="143" t="s">
        <v>4034</v>
      </c>
      <c r="AA55" s="395" t="s">
        <v>9288</v>
      </c>
      <c r="AB55" s="143" t="s">
        <v>4033</v>
      </c>
      <c r="AC55" s="143" t="s">
        <v>4033</v>
      </c>
      <c r="AD55" s="143" t="s">
        <v>152</v>
      </c>
      <c r="AF55" s="340"/>
      <c r="AG55" s="143" t="s">
        <v>152</v>
      </c>
      <c r="AH55" s="343" t="s">
        <v>4033</v>
      </c>
      <c r="AI55" s="340" t="s">
        <v>152</v>
      </c>
      <c r="AJ55" s="340" t="s">
        <v>152</v>
      </c>
      <c r="AK55" s="143" t="s">
        <v>2054</v>
      </c>
      <c r="AL55" s="143" t="s">
        <v>4098</v>
      </c>
      <c r="AM55" s="341" t="s">
        <v>152</v>
      </c>
      <c r="AN55" s="143" t="s">
        <v>1637</v>
      </c>
      <c r="AO55" s="340" t="s">
        <v>152</v>
      </c>
      <c r="AP55" s="340"/>
      <c r="AQ55" s="341" t="s">
        <v>152</v>
      </c>
      <c r="AR55" s="143" t="s">
        <v>150</v>
      </c>
      <c r="AS55" s="340" t="s">
        <v>152</v>
      </c>
      <c r="AU55" s="341" t="s">
        <v>152</v>
      </c>
      <c r="AV55" s="342" t="s">
        <v>152</v>
      </c>
    </row>
    <row r="56" spans="1:48" s="143" customFormat="1" hidden="1">
      <c r="A56" s="299">
        <v>1074476656</v>
      </c>
      <c r="B56" s="340" t="s">
        <v>278</v>
      </c>
      <c r="C56" s="143" t="s">
        <v>4031</v>
      </c>
      <c r="D56" s="143" t="s">
        <v>4035</v>
      </c>
      <c r="E56" s="340" t="s">
        <v>2231</v>
      </c>
      <c r="F56" s="340" t="s">
        <v>2056</v>
      </c>
      <c r="G56" s="143" t="s">
        <v>2055</v>
      </c>
      <c r="H56" s="341" t="s">
        <v>4032</v>
      </c>
      <c r="I56" s="342">
        <v>32213</v>
      </c>
      <c r="J56" s="342">
        <v>0</v>
      </c>
      <c r="K56" s="342">
        <v>0</v>
      </c>
      <c r="L56" s="340" t="s">
        <v>152</v>
      </c>
      <c r="M56" s="340" t="s">
        <v>152</v>
      </c>
      <c r="N56" s="340" t="s">
        <v>152</v>
      </c>
      <c r="O56" s="340" t="s">
        <v>9289</v>
      </c>
      <c r="P56" s="340" t="s">
        <v>152</v>
      </c>
      <c r="Q56" s="340" t="s">
        <v>152</v>
      </c>
      <c r="R56" s="340" t="s">
        <v>152</v>
      </c>
      <c r="S56" s="340" t="s">
        <v>152</v>
      </c>
      <c r="T56" s="340" t="s">
        <v>152</v>
      </c>
      <c r="U56" s="340" t="s">
        <v>152</v>
      </c>
      <c r="V56" s="340" t="s">
        <v>4093</v>
      </c>
      <c r="W56" s="143" t="s">
        <v>7626</v>
      </c>
      <c r="X56" s="143" t="s">
        <v>152</v>
      </c>
      <c r="Y56" s="143" t="s">
        <v>4033</v>
      </c>
      <c r="Z56" s="143" t="s">
        <v>4034</v>
      </c>
      <c r="AA56" s="395" t="s">
        <v>9290</v>
      </c>
      <c r="AB56" s="143" t="s">
        <v>4033</v>
      </c>
      <c r="AC56" s="143" t="s">
        <v>4033</v>
      </c>
      <c r="AD56" s="143" t="s">
        <v>152</v>
      </c>
      <c r="AF56" s="340"/>
      <c r="AG56" s="143" t="s">
        <v>152</v>
      </c>
      <c r="AH56" s="343" t="s">
        <v>4033</v>
      </c>
      <c r="AI56" s="340" t="s">
        <v>152</v>
      </c>
      <c r="AJ56" s="340" t="s">
        <v>152</v>
      </c>
      <c r="AK56" s="143" t="s">
        <v>2054</v>
      </c>
      <c r="AL56" s="143" t="s">
        <v>4094</v>
      </c>
      <c r="AM56" s="341" t="s">
        <v>152</v>
      </c>
      <c r="AN56" s="143" t="s">
        <v>1637</v>
      </c>
      <c r="AO56" s="340" t="s">
        <v>152</v>
      </c>
      <c r="AP56" s="340"/>
      <c r="AQ56" s="341" t="s">
        <v>152</v>
      </c>
      <c r="AR56" s="143" t="s">
        <v>150</v>
      </c>
      <c r="AS56" s="340" t="s">
        <v>152</v>
      </c>
      <c r="AU56" s="341" t="s">
        <v>152</v>
      </c>
      <c r="AV56" s="342" t="s">
        <v>152</v>
      </c>
    </row>
    <row r="57" spans="1:48" s="143" customFormat="1" hidden="1">
      <c r="A57" s="299">
        <v>1074476657</v>
      </c>
      <c r="B57" s="340" t="s">
        <v>276</v>
      </c>
      <c r="C57" s="143" t="s">
        <v>4031</v>
      </c>
      <c r="D57" s="143" t="s">
        <v>4035</v>
      </c>
      <c r="E57" s="340" t="s">
        <v>7639</v>
      </c>
      <c r="F57" s="340" t="s">
        <v>2056</v>
      </c>
      <c r="G57" s="143" t="s">
        <v>2055</v>
      </c>
      <c r="H57" s="341" t="s">
        <v>4032</v>
      </c>
      <c r="I57" s="342">
        <v>30584</v>
      </c>
      <c r="J57" s="342">
        <v>0</v>
      </c>
      <c r="K57" s="342">
        <v>0</v>
      </c>
      <c r="L57" s="340" t="s">
        <v>152</v>
      </c>
      <c r="M57" s="340" t="s">
        <v>152</v>
      </c>
      <c r="N57" s="340" t="s">
        <v>152</v>
      </c>
      <c r="O57" s="340" t="s">
        <v>9291</v>
      </c>
      <c r="P57" s="340" t="s">
        <v>152</v>
      </c>
      <c r="Q57" s="340" t="s">
        <v>152</v>
      </c>
      <c r="R57" s="340" t="s">
        <v>152</v>
      </c>
      <c r="S57" s="340" t="s">
        <v>152</v>
      </c>
      <c r="T57" s="340" t="s">
        <v>152</v>
      </c>
      <c r="U57" s="340" t="s">
        <v>152</v>
      </c>
      <c r="V57" s="340" t="s">
        <v>4095</v>
      </c>
      <c r="W57" s="143" t="s">
        <v>7626</v>
      </c>
      <c r="X57" s="143" t="s">
        <v>152</v>
      </c>
      <c r="Y57" s="143" t="s">
        <v>4033</v>
      </c>
      <c r="Z57" s="143" t="s">
        <v>4034</v>
      </c>
      <c r="AA57" s="395" t="s">
        <v>9292</v>
      </c>
      <c r="AB57" s="143" t="s">
        <v>4033</v>
      </c>
      <c r="AC57" s="143" t="s">
        <v>4033</v>
      </c>
      <c r="AD57" s="143" t="s">
        <v>152</v>
      </c>
      <c r="AF57" s="340"/>
      <c r="AG57" s="143" t="s">
        <v>152</v>
      </c>
      <c r="AH57" s="343" t="s">
        <v>4033</v>
      </c>
      <c r="AI57" s="340" t="s">
        <v>152</v>
      </c>
      <c r="AJ57" s="340" t="s">
        <v>152</v>
      </c>
      <c r="AK57" s="143" t="s">
        <v>2054</v>
      </c>
      <c r="AL57" s="143" t="s">
        <v>4096</v>
      </c>
      <c r="AM57" s="341" t="s">
        <v>152</v>
      </c>
      <c r="AN57" s="143" t="s">
        <v>1637</v>
      </c>
      <c r="AO57" s="340" t="s">
        <v>152</v>
      </c>
      <c r="AP57" s="340"/>
      <c r="AQ57" s="341" t="s">
        <v>152</v>
      </c>
      <c r="AR57" s="143" t="s">
        <v>150</v>
      </c>
      <c r="AS57" s="340" t="s">
        <v>152</v>
      </c>
      <c r="AU57" s="341" t="s">
        <v>152</v>
      </c>
      <c r="AV57" s="342" t="s">
        <v>152</v>
      </c>
    </row>
    <row r="58" spans="1:48" s="143" customFormat="1" hidden="1">
      <c r="A58" s="299">
        <v>1074476655</v>
      </c>
      <c r="B58" s="340" t="s">
        <v>279</v>
      </c>
      <c r="C58" s="143" t="s">
        <v>4031</v>
      </c>
      <c r="D58" s="143" t="s">
        <v>4035</v>
      </c>
      <c r="E58" s="340" t="s">
        <v>2034</v>
      </c>
      <c r="F58" s="340" t="s">
        <v>2056</v>
      </c>
      <c r="G58" s="143" t="s">
        <v>2055</v>
      </c>
      <c r="H58" s="341" t="s">
        <v>4032</v>
      </c>
      <c r="I58" s="342">
        <v>41574</v>
      </c>
      <c r="J58" s="342">
        <v>0</v>
      </c>
      <c r="K58" s="342">
        <v>8</v>
      </c>
      <c r="L58" s="340" t="s">
        <v>152</v>
      </c>
      <c r="M58" s="340" t="s">
        <v>152</v>
      </c>
      <c r="N58" s="340" t="s">
        <v>152</v>
      </c>
      <c r="O58" s="340" t="s">
        <v>9293</v>
      </c>
      <c r="P58" s="340" t="s">
        <v>152</v>
      </c>
      <c r="Q58" s="340" t="s">
        <v>152</v>
      </c>
      <c r="R58" s="340" t="s">
        <v>152</v>
      </c>
      <c r="S58" s="340" t="s">
        <v>152</v>
      </c>
      <c r="T58" s="340" t="s">
        <v>152</v>
      </c>
      <c r="U58" s="340" t="s">
        <v>152</v>
      </c>
      <c r="V58" s="340" t="s">
        <v>4091</v>
      </c>
      <c r="W58" s="143" t="s">
        <v>7626</v>
      </c>
      <c r="X58" s="143" t="s">
        <v>152</v>
      </c>
      <c r="Y58" s="143" t="s">
        <v>4033</v>
      </c>
      <c r="Z58" s="143" t="s">
        <v>4034</v>
      </c>
      <c r="AA58" s="395" t="s">
        <v>9294</v>
      </c>
      <c r="AB58" s="143" t="s">
        <v>4033</v>
      </c>
      <c r="AC58" s="143" t="s">
        <v>4033</v>
      </c>
      <c r="AD58" s="143" t="s">
        <v>152</v>
      </c>
      <c r="AF58" s="340"/>
      <c r="AG58" s="143" t="s">
        <v>152</v>
      </c>
      <c r="AH58" s="343" t="s">
        <v>4033</v>
      </c>
      <c r="AI58" s="340" t="s">
        <v>152</v>
      </c>
      <c r="AJ58" s="340" t="s">
        <v>152</v>
      </c>
      <c r="AK58" s="143" t="s">
        <v>2054</v>
      </c>
      <c r="AL58" s="143" t="s">
        <v>4092</v>
      </c>
      <c r="AM58" s="341" t="s">
        <v>152</v>
      </c>
      <c r="AN58" s="143" t="s">
        <v>1637</v>
      </c>
      <c r="AO58" s="340" t="s">
        <v>152</v>
      </c>
      <c r="AP58" s="340"/>
      <c r="AQ58" s="341" t="s">
        <v>152</v>
      </c>
      <c r="AR58" s="143" t="s">
        <v>150</v>
      </c>
      <c r="AS58" s="340" t="s">
        <v>152</v>
      </c>
      <c r="AU58" s="341" t="s">
        <v>152</v>
      </c>
      <c r="AV58" s="342" t="s">
        <v>152</v>
      </c>
    </row>
    <row r="59" spans="1:48" s="143" customFormat="1" hidden="1">
      <c r="A59" s="299">
        <v>1074476654</v>
      </c>
      <c r="B59" s="340" t="s">
        <v>280</v>
      </c>
      <c r="C59" s="143" t="s">
        <v>4031</v>
      </c>
      <c r="D59" s="143" t="s">
        <v>4035</v>
      </c>
      <c r="E59" s="340" t="s">
        <v>4088</v>
      </c>
      <c r="F59" s="340" t="s">
        <v>2056</v>
      </c>
      <c r="G59" s="143" t="s">
        <v>2055</v>
      </c>
      <c r="H59" s="341" t="s">
        <v>4032</v>
      </c>
      <c r="I59" s="342">
        <v>43068</v>
      </c>
      <c r="J59" s="342">
        <v>0</v>
      </c>
      <c r="K59" s="342">
        <v>12</v>
      </c>
      <c r="L59" s="340" t="s">
        <v>152</v>
      </c>
      <c r="M59" s="340" t="s">
        <v>152</v>
      </c>
      <c r="N59" s="340" t="s">
        <v>152</v>
      </c>
      <c r="O59" s="340" t="s">
        <v>9295</v>
      </c>
      <c r="P59" s="340" t="s">
        <v>152</v>
      </c>
      <c r="Q59" s="340" t="s">
        <v>152</v>
      </c>
      <c r="R59" s="340" t="s">
        <v>152</v>
      </c>
      <c r="S59" s="340" t="s">
        <v>152</v>
      </c>
      <c r="T59" s="340" t="s">
        <v>152</v>
      </c>
      <c r="U59" s="340" t="s">
        <v>152</v>
      </c>
      <c r="V59" s="340" t="s">
        <v>4089</v>
      </c>
      <c r="W59" s="143" t="s">
        <v>7626</v>
      </c>
      <c r="X59" s="143" t="s">
        <v>152</v>
      </c>
      <c r="Y59" s="143" t="s">
        <v>4033</v>
      </c>
      <c r="Z59" s="143" t="s">
        <v>4034</v>
      </c>
      <c r="AA59" s="395" t="s">
        <v>9296</v>
      </c>
      <c r="AB59" s="143" t="s">
        <v>4033</v>
      </c>
      <c r="AC59" s="143" t="s">
        <v>4033</v>
      </c>
      <c r="AD59" s="143" t="s">
        <v>152</v>
      </c>
      <c r="AF59" s="340"/>
      <c r="AG59" s="143" t="s">
        <v>152</v>
      </c>
      <c r="AH59" s="343" t="s">
        <v>4033</v>
      </c>
      <c r="AI59" s="340" t="s">
        <v>152</v>
      </c>
      <c r="AJ59" s="340" t="s">
        <v>152</v>
      </c>
      <c r="AK59" s="143" t="s">
        <v>2054</v>
      </c>
      <c r="AL59" s="143" t="s">
        <v>4090</v>
      </c>
      <c r="AM59" s="341" t="s">
        <v>152</v>
      </c>
      <c r="AN59" s="143" t="s">
        <v>1637</v>
      </c>
      <c r="AO59" s="340" t="s">
        <v>152</v>
      </c>
      <c r="AP59" s="340"/>
      <c r="AQ59" s="341" t="s">
        <v>152</v>
      </c>
      <c r="AR59" s="143" t="s">
        <v>150</v>
      </c>
      <c r="AS59" s="340" t="s">
        <v>152</v>
      </c>
      <c r="AU59" s="341" t="s">
        <v>152</v>
      </c>
      <c r="AV59" s="342" t="s">
        <v>152</v>
      </c>
    </row>
    <row r="60" spans="1:48" s="143" customFormat="1" hidden="1">
      <c r="A60" s="299">
        <v>1074476653</v>
      </c>
      <c r="B60" s="340" t="s">
        <v>283</v>
      </c>
      <c r="C60" s="143" t="s">
        <v>4031</v>
      </c>
      <c r="D60" s="143" t="s">
        <v>4035</v>
      </c>
      <c r="E60" s="340" t="s">
        <v>2035</v>
      </c>
      <c r="F60" s="340" t="s">
        <v>2056</v>
      </c>
      <c r="G60" s="143" t="s">
        <v>2055</v>
      </c>
      <c r="H60" s="341" t="s">
        <v>4032</v>
      </c>
      <c r="I60" s="342">
        <v>49451</v>
      </c>
      <c r="J60" s="342">
        <v>0</v>
      </c>
      <c r="K60" s="342">
        <v>8</v>
      </c>
      <c r="L60" s="340" t="s">
        <v>152</v>
      </c>
      <c r="M60" s="340" t="s">
        <v>152</v>
      </c>
      <c r="N60" s="340" t="s">
        <v>152</v>
      </c>
      <c r="O60" s="340" t="s">
        <v>9297</v>
      </c>
      <c r="P60" s="340" t="s">
        <v>152</v>
      </c>
      <c r="Q60" s="340" t="s">
        <v>152</v>
      </c>
      <c r="R60" s="340" t="s">
        <v>152</v>
      </c>
      <c r="S60" s="340" t="s">
        <v>152</v>
      </c>
      <c r="T60" s="340" t="s">
        <v>152</v>
      </c>
      <c r="U60" s="340" t="s">
        <v>152</v>
      </c>
      <c r="V60" s="340" t="s">
        <v>4086</v>
      </c>
      <c r="W60" s="143" t="s">
        <v>7626</v>
      </c>
      <c r="X60" s="143" t="s">
        <v>152</v>
      </c>
      <c r="Y60" s="143" t="s">
        <v>4033</v>
      </c>
      <c r="Z60" s="143" t="s">
        <v>4034</v>
      </c>
      <c r="AA60" s="395" t="s">
        <v>9298</v>
      </c>
      <c r="AB60" s="143" t="s">
        <v>4033</v>
      </c>
      <c r="AC60" s="143" t="s">
        <v>4033</v>
      </c>
      <c r="AD60" s="143" t="s">
        <v>152</v>
      </c>
      <c r="AF60" s="340"/>
      <c r="AG60" s="143" t="s">
        <v>152</v>
      </c>
      <c r="AH60" s="343" t="s">
        <v>4033</v>
      </c>
      <c r="AI60" s="340" t="s">
        <v>152</v>
      </c>
      <c r="AJ60" s="340" t="s">
        <v>152</v>
      </c>
      <c r="AK60" s="143" t="s">
        <v>2054</v>
      </c>
      <c r="AL60" s="143" t="s">
        <v>4087</v>
      </c>
      <c r="AM60" s="341" t="s">
        <v>152</v>
      </c>
      <c r="AN60" s="143" t="s">
        <v>1637</v>
      </c>
      <c r="AO60" s="340" t="s">
        <v>152</v>
      </c>
      <c r="AP60" s="340"/>
      <c r="AQ60" s="341" t="s">
        <v>152</v>
      </c>
      <c r="AR60" s="143" t="s">
        <v>150</v>
      </c>
      <c r="AS60" s="340" t="s">
        <v>152</v>
      </c>
      <c r="AU60" s="341" t="s">
        <v>152</v>
      </c>
      <c r="AV60" s="342" t="s">
        <v>152</v>
      </c>
    </row>
    <row r="61" spans="1:48" s="143" customFormat="1" hidden="1">
      <c r="A61" s="299">
        <v>1074476652</v>
      </c>
      <c r="B61" s="340" t="s">
        <v>320</v>
      </c>
      <c r="C61" s="143" t="s">
        <v>4031</v>
      </c>
      <c r="D61" s="143" t="s">
        <v>4035</v>
      </c>
      <c r="E61" s="340" t="s">
        <v>2038</v>
      </c>
      <c r="F61" s="340" t="s">
        <v>2056</v>
      </c>
      <c r="G61" s="143" t="s">
        <v>2055</v>
      </c>
      <c r="H61" s="341" t="s">
        <v>4032</v>
      </c>
      <c r="I61" s="342">
        <v>20146</v>
      </c>
      <c r="J61" s="342">
        <v>0</v>
      </c>
      <c r="K61" s="342">
        <v>7</v>
      </c>
      <c r="L61" s="340" t="s">
        <v>152</v>
      </c>
      <c r="M61" s="340" t="s">
        <v>152</v>
      </c>
      <c r="N61" s="340" t="s">
        <v>152</v>
      </c>
      <c r="O61" s="340" t="s">
        <v>9299</v>
      </c>
      <c r="P61" s="340" t="s">
        <v>152</v>
      </c>
      <c r="Q61" s="340" t="s">
        <v>152</v>
      </c>
      <c r="R61" s="340" t="s">
        <v>152</v>
      </c>
      <c r="S61" s="340" t="s">
        <v>152</v>
      </c>
      <c r="T61" s="340" t="s">
        <v>152</v>
      </c>
      <c r="U61" s="340" t="s">
        <v>152</v>
      </c>
      <c r="V61" s="340" t="s">
        <v>4084</v>
      </c>
      <c r="W61" s="143" t="s">
        <v>7626</v>
      </c>
      <c r="X61" s="143" t="s">
        <v>152</v>
      </c>
      <c r="Y61" s="143" t="s">
        <v>4033</v>
      </c>
      <c r="Z61" s="143" t="s">
        <v>4034</v>
      </c>
      <c r="AA61" s="395" t="s">
        <v>9300</v>
      </c>
      <c r="AB61" s="143" t="s">
        <v>4033</v>
      </c>
      <c r="AC61" s="143" t="s">
        <v>4033</v>
      </c>
      <c r="AD61" s="143" t="s">
        <v>152</v>
      </c>
      <c r="AF61" s="340"/>
      <c r="AG61" s="143" t="s">
        <v>152</v>
      </c>
      <c r="AH61" s="343" t="s">
        <v>4033</v>
      </c>
      <c r="AI61" s="340" t="s">
        <v>152</v>
      </c>
      <c r="AJ61" s="340" t="s">
        <v>152</v>
      </c>
      <c r="AK61" s="143" t="s">
        <v>2054</v>
      </c>
      <c r="AL61" s="143" t="s">
        <v>4085</v>
      </c>
      <c r="AM61" s="341" t="s">
        <v>152</v>
      </c>
      <c r="AN61" s="143" t="s">
        <v>1637</v>
      </c>
      <c r="AO61" s="340" t="s">
        <v>152</v>
      </c>
      <c r="AP61" s="340"/>
      <c r="AQ61" s="341" t="s">
        <v>152</v>
      </c>
      <c r="AR61" s="143" t="s">
        <v>150</v>
      </c>
      <c r="AS61" s="340" t="s">
        <v>152</v>
      </c>
      <c r="AU61" s="341" t="s">
        <v>152</v>
      </c>
      <c r="AV61" s="342" t="s">
        <v>152</v>
      </c>
    </row>
    <row r="62" spans="1:48" s="143" customFormat="1" hidden="1">
      <c r="A62" s="299">
        <v>1074476651</v>
      </c>
      <c r="B62" s="340" t="s">
        <v>580</v>
      </c>
      <c r="C62" s="143" t="s">
        <v>4031</v>
      </c>
      <c r="D62" s="143" t="s">
        <v>4035</v>
      </c>
      <c r="E62" s="340" t="s">
        <v>449</v>
      </c>
      <c r="F62" s="340" t="s">
        <v>2056</v>
      </c>
      <c r="G62" s="143" t="s">
        <v>2055</v>
      </c>
      <c r="H62" s="341" t="s">
        <v>4032</v>
      </c>
      <c r="I62" s="342">
        <v>23472</v>
      </c>
      <c r="J62" s="342">
        <v>0</v>
      </c>
      <c r="K62" s="342">
        <v>12</v>
      </c>
      <c r="L62" s="340" t="s">
        <v>152</v>
      </c>
      <c r="M62" s="340" t="s">
        <v>152</v>
      </c>
      <c r="N62" s="340" t="s">
        <v>152</v>
      </c>
      <c r="O62" s="340" t="s">
        <v>9301</v>
      </c>
      <c r="P62" s="340" t="s">
        <v>152</v>
      </c>
      <c r="Q62" s="340" t="s">
        <v>152</v>
      </c>
      <c r="R62" s="340" t="s">
        <v>152</v>
      </c>
      <c r="S62" s="340" t="s">
        <v>152</v>
      </c>
      <c r="T62" s="340" t="s">
        <v>152</v>
      </c>
      <c r="U62" s="340" t="s">
        <v>152</v>
      </c>
      <c r="V62" s="340" t="s">
        <v>4082</v>
      </c>
      <c r="W62" s="143" t="s">
        <v>7626</v>
      </c>
      <c r="X62" s="143" t="s">
        <v>152</v>
      </c>
      <c r="Y62" s="143" t="s">
        <v>4033</v>
      </c>
      <c r="Z62" s="143" t="s">
        <v>4034</v>
      </c>
      <c r="AA62" s="395" t="s">
        <v>9302</v>
      </c>
      <c r="AB62" s="143" t="s">
        <v>4033</v>
      </c>
      <c r="AC62" s="143" t="s">
        <v>4033</v>
      </c>
      <c r="AD62" s="143" t="s">
        <v>152</v>
      </c>
      <c r="AF62" s="340"/>
      <c r="AG62" s="143" t="s">
        <v>152</v>
      </c>
      <c r="AH62" s="343" t="s">
        <v>4033</v>
      </c>
      <c r="AI62" s="340" t="s">
        <v>152</v>
      </c>
      <c r="AJ62" s="340" t="s">
        <v>152</v>
      </c>
      <c r="AK62" s="143" t="s">
        <v>2054</v>
      </c>
      <c r="AL62" s="143" t="s">
        <v>4083</v>
      </c>
      <c r="AM62" s="341" t="s">
        <v>152</v>
      </c>
      <c r="AN62" s="143" t="s">
        <v>1637</v>
      </c>
      <c r="AO62" s="340" t="s">
        <v>152</v>
      </c>
      <c r="AP62" s="340"/>
      <c r="AQ62" s="341" t="s">
        <v>152</v>
      </c>
      <c r="AR62" s="143" t="s">
        <v>150</v>
      </c>
      <c r="AS62" s="340" t="s">
        <v>152</v>
      </c>
      <c r="AU62" s="341" t="s">
        <v>152</v>
      </c>
      <c r="AV62" s="342" t="s">
        <v>152</v>
      </c>
    </row>
    <row r="63" spans="1:48" s="143" customFormat="1" hidden="1">
      <c r="A63" s="299">
        <v>1074476649</v>
      </c>
      <c r="B63" s="340" t="s">
        <v>343</v>
      </c>
      <c r="C63" s="143" t="s">
        <v>4031</v>
      </c>
      <c r="D63" s="143" t="s">
        <v>4035</v>
      </c>
      <c r="E63" s="340" t="s">
        <v>2232</v>
      </c>
      <c r="F63" s="340" t="s">
        <v>2056</v>
      </c>
      <c r="G63" s="143" t="s">
        <v>2055</v>
      </c>
      <c r="H63" s="341" t="s">
        <v>4032</v>
      </c>
      <c r="I63" s="342">
        <v>26264</v>
      </c>
      <c r="J63" s="342">
        <v>0</v>
      </c>
      <c r="K63" s="342">
        <v>20</v>
      </c>
      <c r="L63" s="340" t="s">
        <v>152</v>
      </c>
      <c r="M63" s="340" t="s">
        <v>152</v>
      </c>
      <c r="N63" s="340" t="s">
        <v>152</v>
      </c>
      <c r="O63" s="340" t="s">
        <v>9303</v>
      </c>
      <c r="P63" s="340" t="s">
        <v>152</v>
      </c>
      <c r="Q63" s="340" t="s">
        <v>152</v>
      </c>
      <c r="R63" s="340" t="s">
        <v>152</v>
      </c>
      <c r="S63" s="340" t="s">
        <v>152</v>
      </c>
      <c r="T63" s="340" t="s">
        <v>152</v>
      </c>
      <c r="U63" s="340" t="s">
        <v>152</v>
      </c>
      <c r="V63" s="340" t="s">
        <v>4078</v>
      </c>
      <c r="W63" s="143" t="s">
        <v>7627</v>
      </c>
      <c r="X63" s="143" t="s">
        <v>152</v>
      </c>
      <c r="Y63" s="143" t="s">
        <v>4033</v>
      </c>
      <c r="Z63" s="143" t="s">
        <v>4034</v>
      </c>
      <c r="AA63" s="395" t="s">
        <v>9304</v>
      </c>
      <c r="AB63" s="143" t="s">
        <v>4033</v>
      </c>
      <c r="AC63" s="143" t="s">
        <v>4033</v>
      </c>
      <c r="AD63" s="143" t="s">
        <v>152</v>
      </c>
      <c r="AF63" s="340"/>
      <c r="AG63" s="143" t="s">
        <v>152</v>
      </c>
      <c r="AH63" s="343" t="s">
        <v>4033</v>
      </c>
      <c r="AI63" s="340" t="s">
        <v>152</v>
      </c>
      <c r="AJ63" s="340" t="s">
        <v>152</v>
      </c>
      <c r="AK63" s="143" t="s">
        <v>2054</v>
      </c>
      <c r="AL63" s="143" t="s">
        <v>4079</v>
      </c>
      <c r="AM63" s="341" t="s">
        <v>152</v>
      </c>
      <c r="AN63" s="143" t="s">
        <v>1637</v>
      </c>
      <c r="AO63" s="340" t="s">
        <v>152</v>
      </c>
      <c r="AP63" s="340"/>
      <c r="AQ63" s="341" t="s">
        <v>152</v>
      </c>
      <c r="AR63" s="143" t="s">
        <v>150</v>
      </c>
      <c r="AS63" s="340" t="s">
        <v>152</v>
      </c>
      <c r="AU63" s="341" t="s">
        <v>152</v>
      </c>
      <c r="AV63" s="342" t="s">
        <v>152</v>
      </c>
    </row>
    <row r="64" spans="1:48" s="143" customFormat="1" hidden="1">
      <c r="A64" s="299">
        <v>1074476647</v>
      </c>
      <c r="B64" s="340" t="s">
        <v>597</v>
      </c>
      <c r="C64" s="143" t="s">
        <v>4031</v>
      </c>
      <c r="D64" s="143" t="s">
        <v>4035</v>
      </c>
      <c r="E64" s="340" t="s">
        <v>2041</v>
      </c>
      <c r="F64" s="340" t="s">
        <v>2056</v>
      </c>
      <c r="G64" s="143" t="s">
        <v>2055</v>
      </c>
      <c r="H64" s="341" t="s">
        <v>4032</v>
      </c>
      <c r="I64" s="342">
        <v>47369</v>
      </c>
      <c r="J64" s="342">
        <v>0</v>
      </c>
      <c r="K64" s="342">
        <v>18</v>
      </c>
      <c r="L64" s="340" t="s">
        <v>152</v>
      </c>
      <c r="M64" s="340" t="s">
        <v>152</v>
      </c>
      <c r="N64" s="340" t="s">
        <v>152</v>
      </c>
      <c r="O64" s="340" t="s">
        <v>9305</v>
      </c>
      <c r="P64" s="340" t="s">
        <v>152</v>
      </c>
      <c r="Q64" s="340" t="s">
        <v>152</v>
      </c>
      <c r="R64" s="340" t="s">
        <v>152</v>
      </c>
      <c r="S64" s="340" t="s">
        <v>152</v>
      </c>
      <c r="T64" s="340" t="s">
        <v>152</v>
      </c>
      <c r="U64" s="340" t="s">
        <v>152</v>
      </c>
      <c r="V64" s="340" t="s">
        <v>4076</v>
      </c>
      <c r="W64" s="143" t="s">
        <v>7626</v>
      </c>
      <c r="X64" s="143" t="s">
        <v>152</v>
      </c>
      <c r="Y64" s="143" t="s">
        <v>4033</v>
      </c>
      <c r="Z64" s="143" t="s">
        <v>4034</v>
      </c>
      <c r="AA64" s="395" t="s">
        <v>9306</v>
      </c>
      <c r="AB64" s="143" t="s">
        <v>4033</v>
      </c>
      <c r="AC64" s="143" t="s">
        <v>4033</v>
      </c>
      <c r="AD64" s="143" t="s">
        <v>152</v>
      </c>
      <c r="AF64" s="340"/>
      <c r="AG64" s="143" t="s">
        <v>152</v>
      </c>
      <c r="AH64" s="343" t="s">
        <v>4033</v>
      </c>
      <c r="AI64" s="340" t="s">
        <v>152</v>
      </c>
      <c r="AJ64" s="340" t="s">
        <v>152</v>
      </c>
      <c r="AK64" s="143" t="s">
        <v>152</v>
      </c>
      <c r="AL64" s="143" t="s">
        <v>152</v>
      </c>
      <c r="AM64" s="341" t="s">
        <v>152</v>
      </c>
      <c r="AN64" s="143" t="s">
        <v>1637</v>
      </c>
      <c r="AO64" s="340" t="s">
        <v>152</v>
      </c>
      <c r="AP64" s="340"/>
      <c r="AQ64" s="341" t="s">
        <v>152</v>
      </c>
      <c r="AR64" s="143" t="s">
        <v>150</v>
      </c>
      <c r="AS64" s="340" t="s">
        <v>152</v>
      </c>
      <c r="AU64" s="341" t="s">
        <v>152</v>
      </c>
      <c r="AV64" s="342" t="s">
        <v>152</v>
      </c>
    </row>
    <row r="65" spans="1:48" s="143" customFormat="1" hidden="1">
      <c r="A65" s="299">
        <v>1074476646</v>
      </c>
      <c r="B65" s="340" t="s">
        <v>594</v>
      </c>
      <c r="C65" s="143" t="s">
        <v>4031</v>
      </c>
      <c r="D65" s="143" t="s">
        <v>4035</v>
      </c>
      <c r="E65" s="340" t="s">
        <v>2043</v>
      </c>
      <c r="F65" s="340" t="s">
        <v>2056</v>
      </c>
      <c r="G65" s="143" t="s">
        <v>2055</v>
      </c>
      <c r="H65" s="341" t="s">
        <v>4032</v>
      </c>
      <c r="I65" s="342">
        <v>34474</v>
      </c>
      <c r="J65" s="342">
        <v>0</v>
      </c>
      <c r="K65" s="342">
        <v>18</v>
      </c>
      <c r="L65" s="340" t="s">
        <v>152</v>
      </c>
      <c r="M65" s="340" t="s">
        <v>152</v>
      </c>
      <c r="N65" s="340" t="s">
        <v>152</v>
      </c>
      <c r="O65" s="340" t="s">
        <v>9307</v>
      </c>
      <c r="P65" s="340" t="s">
        <v>152</v>
      </c>
      <c r="Q65" s="340" t="s">
        <v>152</v>
      </c>
      <c r="R65" s="340" t="s">
        <v>152</v>
      </c>
      <c r="S65" s="340" t="s">
        <v>152</v>
      </c>
      <c r="T65" s="340" t="s">
        <v>152</v>
      </c>
      <c r="U65" s="340" t="s">
        <v>152</v>
      </c>
      <c r="V65" s="340" t="s">
        <v>5359</v>
      </c>
      <c r="W65" s="143" t="s">
        <v>7626</v>
      </c>
      <c r="X65" s="143" t="s">
        <v>152</v>
      </c>
      <c r="Y65" s="143" t="s">
        <v>4033</v>
      </c>
      <c r="Z65" s="143" t="s">
        <v>4034</v>
      </c>
      <c r="AA65" s="395" t="s">
        <v>9308</v>
      </c>
      <c r="AB65" s="143" t="s">
        <v>4033</v>
      </c>
      <c r="AC65" s="143" t="s">
        <v>4033</v>
      </c>
      <c r="AD65" s="143" t="s">
        <v>152</v>
      </c>
      <c r="AF65" s="340"/>
      <c r="AG65" s="143" t="s">
        <v>152</v>
      </c>
      <c r="AH65" s="343" t="s">
        <v>4033</v>
      </c>
      <c r="AI65" s="340" t="s">
        <v>152</v>
      </c>
      <c r="AJ65" s="340" t="s">
        <v>152</v>
      </c>
      <c r="AK65" s="143" t="s">
        <v>152</v>
      </c>
      <c r="AL65" s="143" t="s">
        <v>152</v>
      </c>
      <c r="AM65" s="341" t="s">
        <v>152</v>
      </c>
      <c r="AN65" s="143" t="s">
        <v>1637</v>
      </c>
      <c r="AO65" s="340" t="s">
        <v>152</v>
      </c>
      <c r="AP65" s="340"/>
      <c r="AQ65" s="341" t="s">
        <v>152</v>
      </c>
      <c r="AR65" s="143" t="s">
        <v>150</v>
      </c>
      <c r="AS65" s="340" t="s">
        <v>152</v>
      </c>
      <c r="AU65" s="341" t="s">
        <v>152</v>
      </c>
      <c r="AV65" s="342" t="s">
        <v>152</v>
      </c>
    </row>
    <row r="66" spans="1:48" s="143" customFormat="1" hidden="1">
      <c r="A66" s="299">
        <v>1074476645</v>
      </c>
      <c r="B66" s="340" t="s">
        <v>302</v>
      </c>
      <c r="C66" s="143" t="s">
        <v>4031</v>
      </c>
      <c r="D66" s="143" t="s">
        <v>4035</v>
      </c>
      <c r="E66" s="340" t="s">
        <v>2233</v>
      </c>
      <c r="F66" s="340" t="s">
        <v>2056</v>
      </c>
      <c r="G66" s="143" t="s">
        <v>2055</v>
      </c>
      <c r="H66" s="341" t="s">
        <v>4032</v>
      </c>
      <c r="I66" s="342">
        <v>24072</v>
      </c>
      <c r="J66" s="342">
        <v>0</v>
      </c>
      <c r="K66" s="342">
        <v>20</v>
      </c>
      <c r="L66" s="340" t="s">
        <v>152</v>
      </c>
      <c r="M66" s="340" t="s">
        <v>152</v>
      </c>
      <c r="N66" s="340" t="s">
        <v>152</v>
      </c>
      <c r="O66" s="340" t="s">
        <v>9309</v>
      </c>
      <c r="P66" s="340" t="s">
        <v>152</v>
      </c>
      <c r="Q66" s="340" t="s">
        <v>152</v>
      </c>
      <c r="R66" s="340" t="s">
        <v>152</v>
      </c>
      <c r="S66" s="340" t="s">
        <v>152</v>
      </c>
      <c r="T66" s="340" t="s">
        <v>152</v>
      </c>
      <c r="U66" s="340" t="s">
        <v>152</v>
      </c>
      <c r="V66" s="340" t="s">
        <v>4074</v>
      </c>
      <c r="W66" s="143" t="s">
        <v>7626</v>
      </c>
      <c r="X66" s="143" t="s">
        <v>152</v>
      </c>
      <c r="Y66" s="143" t="s">
        <v>4033</v>
      </c>
      <c r="Z66" s="143" t="s">
        <v>4034</v>
      </c>
      <c r="AA66" s="395" t="s">
        <v>9310</v>
      </c>
      <c r="AB66" s="143" t="s">
        <v>4033</v>
      </c>
      <c r="AC66" s="143" t="s">
        <v>4033</v>
      </c>
      <c r="AD66" s="143" t="s">
        <v>152</v>
      </c>
      <c r="AF66" s="340"/>
      <c r="AG66" s="143" t="s">
        <v>152</v>
      </c>
      <c r="AH66" s="343" t="s">
        <v>4033</v>
      </c>
      <c r="AI66" s="340" t="s">
        <v>152</v>
      </c>
      <c r="AJ66" s="340" t="s">
        <v>152</v>
      </c>
      <c r="AK66" s="143" t="s">
        <v>2054</v>
      </c>
      <c r="AL66" s="143" t="s">
        <v>4075</v>
      </c>
      <c r="AM66" s="341" t="s">
        <v>152</v>
      </c>
      <c r="AN66" s="143" t="s">
        <v>1637</v>
      </c>
      <c r="AO66" s="340" t="s">
        <v>152</v>
      </c>
      <c r="AP66" s="340"/>
      <c r="AQ66" s="341" t="s">
        <v>152</v>
      </c>
      <c r="AR66" s="143" t="s">
        <v>150</v>
      </c>
      <c r="AS66" s="340" t="s">
        <v>152</v>
      </c>
      <c r="AU66" s="341" t="s">
        <v>152</v>
      </c>
      <c r="AV66" s="342" t="s">
        <v>152</v>
      </c>
    </row>
    <row r="67" spans="1:48" s="143" customFormat="1" hidden="1">
      <c r="A67" s="299">
        <v>1074476643</v>
      </c>
      <c r="B67" s="340" t="s">
        <v>1852</v>
      </c>
      <c r="C67" s="143" t="s">
        <v>4031</v>
      </c>
      <c r="D67" s="143" t="s">
        <v>4035</v>
      </c>
      <c r="E67" s="340" t="s">
        <v>1949</v>
      </c>
      <c r="F67" s="340" t="s">
        <v>2056</v>
      </c>
      <c r="G67" s="143" t="s">
        <v>2055</v>
      </c>
      <c r="H67" s="341" t="s">
        <v>4032</v>
      </c>
      <c r="I67" s="342">
        <v>13358</v>
      </c>
      <c r="J67" s="342">
        <v>0</v>
      </c>
      <c r="K67" s="342">
        <v>21</v>
      </c>
      <c r="L67" s="340" t="s">
        <v>152</v>
      </c>
      <c r="M67" s="340" t="s">
        <v>152</v>
      </c>
      <c r="N67" s="340" t="s">
        <v>152</v>
      </c>
      <c r="O67" s="340" t="s">
        <v>9311</v>
      </c>
      <c r="P67" s="340" t="s">
        <v>152</v>
      </c>
      <c r="Q67" s="340" t="s">
        <v>152</v>
      </c>
      <c r="R67" s="340" t="s">
        <v>152</v>
      </c>
      <c r="S67" s="340" t="s">
        <v>152</v>
      </c>
      <c r="T67" s="340" t="s">
        <v>152</v>
      </c>
      <c r="U67" s="340" t="s">
        <v>152</v>
      </c>
      <c r="V67" s="340" t="s">
        <v>4072</v>
      </c>
      <c r="W67" s="143" t="s">
        <v>7626</v>
      </c>
      <c r="X67" s="143" t="s">
        <v>152</v>
      </c>
      <c r="Y67" s="143" t="s">
        <v>4033</v>
      </c>
      <c r="Z67" s="143" t="s">
        <v>4034</v>
      </c>
      <c r="AA67" s="395" t="s">
        <v>9312</v>
      </c>
      <c r="AB67" s="143" t="s">
        <v>4033</v>
      </c>
      <c r="AC67" s="143" t="s">
        <v>4033</v>
      </c>
      <c r="AD67" s="143" t="s">
        <v>152</v>
      </c>
      <c r="AF67" s="340"/>
      <c r="AG67" s="143" t="s">
        <v>152</v>
      </c>
      <c r="AH67" s="343" t="s">
        <v>4033</v>
      </c>
      <c r="AI67" s="340" t="s">
        <v>152</v>
      </c>
      <c r="AJ67" s="340" t="s">
        <v>3504</v>
      </c>
      <c r="AK67" s="143" t="s">
        <v>2054</v>
      </c>
      <c r="AL67" s="143" t="s">
        <v>4073</v>
      </c>
      <c r="AM67" s="341" t="s">
        <v>152</v>
      </c>
      <c r="AN67" s="143" t="s">
        <v>1637</v>
      </c>
      <c r="AO67" s="340" t="s">
        <v>152</v>
      </c>
      <c r="AP67" s="340"/>
      <c r="AQ67" s="341" t="s">
        <v>152</v>
      </c>
      <c r="AR67" s="143" t="s">
        <v>150</v>
      </c>
      <c r="AS67" s="340" t="s">
        <v>152</v>
      </c>
      <c r="AU67" s="341" t="s">
        <v>152</v>
      </c>
      <c r="AV67" s="342" t="s">
        <v>152</v>
      </c>
    </row>
    <row r="68" spans="1:48" s="143" customFormat="1" hidden="1">
      <c r="A68" s="299">
        <v>1074476641</v>
      </c>
      <c r="B68" s="340" t="s">
        <v>311</v>
      </c>
      <c r="C68" s="143" t="s">
        <v>4031</v>
      </c>
      <c r="D68" s="143" t="s">
        <v>4035</v>
      </c>
      <c r="E68" s="340" t="s">
        <v>558</v>
      </c>
      <c r="F68" s="340" t="s">
        <v>2056</v>
      </c>
      <c r="G68" s="143" t="s">
        <v>2055</v>
      </c>
      <c r="H68" s="341" t="s">
        <v>4032</v>
      </c>
      <c r="I68" s="342">
        <v>15949</v>
      </c>
      <c r="J68" s="342">
        <v>0</v>
      </c>
      <c r="K68" s="342">
        <v>20</v>
      </c>
      <c r="L68" s="340" t="s">
        <v>152</v>
      </c>
      <c r="M68" s="340" t="s">
        <v>152</v>
      </c>
      <c r="N68" s="340" t="s">
        <v>152</v>
      </c>
      <c r="O68" s="340" t="s">
        <v>9313</v>
      </c>
      <c r="P68" s="340" t="s">
        <v>152</v>
      </c>
      <c r="Q68" s="340" t="s">
        <v>152</v>
      </c>
      <c r="R68" s="340" t="s">
        <v>152</v>
      </c>
      <c r="S68" s="340" t="s">
        <v>152</v>
      </c>
      <c r="T68" s="340" t="s">
        <v>152</v>
      </c>
      <c r="U68" s="340" t="s">
        <v>152</v>
      </c>
      <c r="V68" s="340" t="s">
        <v>4070</v>
      </c>
      <c r="W68" s="143" t="s">
        <v>7626</v>
      </c>
      <c r="X68" s="143" t="s">
        <v>152</v>
      </c>
      <c r="Y68" s="143" t="s">
        <v>4033</v>
      </c>
      <c r="Z68" s="143" t="s">
        <v>4034</v>
      </c>
      <c r="AA68" s="395" t="s">
        <v>9314</v>
      </c>
      <c r="AB68" s="143" t="s">
        <v>4033</v>
      </c>
      <c r="AC68" s="143" t="s">
        <v>4033</v>
      </c>
      <c r="AD68" s="143" t="s">
        <v>152</v>
      </c>
      <c r="AF68" s="340"/>
      <c r="AG68" s="143" t="s">
        <v>152</v>
      </c>
      <c r="AH68" s="343" t="s">
        <v>4033</v>
      </c>
      <c r="AI68" s="340" t="s">
        <v>152</v>
      </c>
      <c r="AJ68" s="340" t="s">
        <v>3613</v>
      </c>
      <c r="AK68" s="143" t="s">
        <v>2054</v>
      </c>
      <c r="AL68" s="143" t="s">
        <v>4071</v>
      </c>
      <c r="AM68" s="341" t="s">
        <v>152</v>
      </c>
      <c r="AN68" s="143" t="s">
        <v>1637</v>
      </c>
      <c r="AO68" s="340" t="s">
        <v>152</v>
      </c>
      <c r="AP68" s="340"/>
      <c r="AQ68" s="341" t="s">
        <v>152</v>
      </c>
      <c r="AR68" s="143" t="s">
        <v>150</v>
      </c>
      <c r="AS68" s="340" t="s">
        <v>152</v>
      </c>
      <c r="AU68" s="341" t="s">
        <v>152</v>
      </c>
      <c r="AV68" s="342" t="s">
        <v>152</v>
      </c>
    </row>
    <row r="69" spans="1:48" s="143" customFormat="1" hidden="1">
      <c r="A69" s="299">
        <v>1074476640</v>
      </c>
      <c r="B69" s="340" t="s">
        <v>307</v>
      </c>
      <c r="C69" s="143" t="s">
        <v>4031</v>
      </c>
      <c r="D69" s="143" t="s">
        <v>4035</v>
      </c>
      <c r="E69" s="340" t="s">
        <v>487</v>
      </c>
      <c r="F69" s="340" t="s">
        <v>2056</v>
      </c>
      <c r="G69" s="143" t="s">
        <v>2055</v>
      </c>
      <c r="H69" s="341" t="s">
        <v>4032</v>
      </c>
      <c r="I69" s="342">
        <v>16274</v>
      </c>
      <c r="J69" s="342">
        <v>0</v>
      </c>
      <c r="K69" s="342">
        <v>0</v>
      </c>
      <c r="L69" s="340" t="s">
        <v>152</v>
      </c>
      <c r="M69" s="340" t="s">
        <v>152</v>
      </c>
      <c r="N69" s="340" t="s">
        <v>152</v>
      </c>
      <c r="O69" s="340" t="s">
        <v>9315</v>
      </c>
      <c r="P69" s="340" t="s">
        <v>152</v>
      </c>
      <c r="Q69" s="340" t="s">
        <v>152</v>
      </c>
      <c r="R69" s="340" t="s">
        <v>152</v>
      </c>
      <c r="S69" s="340" t="s">
        <v>152</v>
      </c>
      <c r="T69" s="340" t="s">
        <v>152</v>
      </c>
      <c r="U69" s="340" t="s">
        <v>152</v>
      </c>
      <c r="V69" s="340" t="s">
        <v>4068</v>
      </c>
      <c r="W69" s="143" t="s">
        <v>7626</v>
      </c>
      <c r="X69" s="143" t="s">
        <v>152</v>
      </c>
      <c r="Y69" s="143" t="s">
        <v>4033</v>
      </c>
      <c r="Z69" s="143" t="s">
        <v>4034</v>
      </c>
      <c r="AA69" s="395" t="s">
        <v>9316</v>
      </c>
      <c r="AB69" s="143" t="s">
        <v>4033</v>
      </c>
      <c r="AC69" s="143" t="s">
        <v>4033</v>
      </c>
      <c r="AD69" s="143" t="s">
        <v>152</v>
      </c>
      <c r="AF69" s="340"/>
      <c r="AG69" s="143" t="s">
        <v>152</v>
      </c>
      <c r="AH69" s="343" t="s">
        <v>4033</v>
      </c>
      <c r="AI69" s="340" t="s">
        <v>152</v>
      </c>
      <c r="AJ69" s="340" t="s">
        <v>3610</v>
      </c>
      <c r="AK69" s="143" t="s">
        <v>2054</v>
      </c>
      <c r="AL69" s="143" t="s">
        <v>4069</v>
      </c>
      <c r="AM69" s="341" t="s">
        <v>152</v>
      </c>
      <c r="AN69" s="143" t="s">
        <v>1637</v>
      </c>
      <c r="AO69" s="340" t="s">
        <v>152</v>
      </c>
      <c r="AP69" s="340"/>
      <c r="AQ69" s="341" t="s">
        <v>152</v>
      </c>
      <c r="AR69" s="143" t="s">
        <v>150</v>
      </c>
      <c r="AS69" s="340" t="s">
        <v>152</v>
      </c>
      <c r="AU69" s="341" t="s">
        <v>152</v>
      </c>
      <c r="AV69" s="342" t="s">
        <v>152</v>
      </c>
    </row>
    <row r="70" spans="1:48" s="143" customFormat="1" hidden="1">
      <c r="A70" s="299">
        <v>1074476639</v>
      </c>
      <c r="B70" s="340" t="s">
        <v>321</v>
      </c>
      <c r="C70" s="143" t="s">
        <v>4031</v>
      </c>
      <c r="D70" s="143" t="s">
        <v>4035</v>
      </c>
      <c r="E70" s="340" t="s">
        <v>2039</v>
      </c>
      <c r="F70" s="340" t="s">
        <v>2056</v>
      </c>
      <c r="G70" s="143" t="s">
        <v>2055</v>
      </c>
      <c r="H70" s="341" t="s">
        <v>4032</v>
      </c>
      <c r="I70" s="342">
        <v>23210</v>
      </c>
      <c r="J70" s="342">
        <v>0</v>
      </c>
      <c r="K70" s="342">
        <v>20</v>
      </c>
      <c r="L70" s="340" t="s">
        <v>152</v>
      </c>
      <c r="M70" s="340" t="s">
        <v>152</v>
      </c>
      <c r="N70" s="340" t="s">
        <v>152</v>
      </c>
      <c r="O70" s="340" t="s">
        <v>9317</v>
      </c>
      <c r="P70" s="340" t="s">
        <v>152</v>
      </c>
      <c r="Q70" s="340" t="s">
        <v>152</v>
      </c>
      <c r="R70" s="340" t="s">
        <v>152</v>
      </c>
      <c r="S70" s="340" t="s">
        <v>152</v>
      </c>
      <c r="T70" s="340" t="s">
        <v>152</v>
      </c>
      <c r="U70" s="340" t="s">
        <v>152</v>
      </c>
      <c r="V70" s="340" t="s">
        <v>4066</v>
      </c>
      <c r="W70" s="143" t="s">
        <v>7626</v>
      </c>
      <c r="X70" s="143" t="s">
        <v>152</v>
      </c>
      <c r="Y70" s="143" t="s">
        <v>4033</v>
      </c>
      <c r="Z70" s="143" t="s">
        <v>4034</v>
      </c>
      <c r="AA70" s="395" t="s">
        <v>9318</v>
      </c>
      <c r="AB70" s="143" t="s">
        <v>4033</v>
      </c>
      <c r="AC70" s="143" t="s">
        <v>4033</v>
      </c>
      <c r="AD70" s="143" t="s">
        <v>152</v>
      </c>
      <c r="AF70" s="340"/>
      <c r="AG70" s="143" t="s">
        <v>152</v>
      </c>
      <c r="AH70" s="343" t="s">
        <v>4033</v>
      </c>
      <c r="AI70" s="340" t="s">
        <v>152</v>
      </c>
      <c r="AJ70" s="340" t="s">
        <v>3627</v>
      </c>
      <c r="AK70" s="143" t="s">
        <v>2054</v>
      </c>
      <c r="AL70" s="143" t="s">
        <v>4067</v>
      </c>
      <c r="AM70" s="341" t="s">
        <v>152</v>
      </c>
      <c r="AN70" s="143" t="s">
        <v>1637</v>
      </c>
      <c r="AO70" s="340" t="s">
        <v>152</v>
      </c>
      <c r="AP70" s="340"/>
      <c r="AQ70" s="341" t="s">
        <v>152</v>
      </c>
      <c r="AR70" s="143" t="s">
        <v>150</v>
      </c>
      <c r="AS70" s="340" t="s">
        <v>152</v>
      </c>
      <c r="AU70" s="341" t="s">
        <v>152</v>
      </c>
      <c r="AV70" s="342" t="s">
        <v>152</v>
      </c>
    </row>
    <row r="71" spans="1:48" s="143" customFormat="1" hidden="1">
      <c r="A71" s="299">
        <v>1074476638</v>
      </c>
      <c r="B71" s="340" t="s">
        <v>5985</v>
      </c>
      <c r="C71" s="143" t="s">
        <v>4031</v>
      </c>
      <c r="D71" s="143" t="s">
        <v>6245</v>
      </c>
      <c r="E71" s="340" t="s">
        <v>5986</v>
      </c>
      <c r="F71" s="340" t="s">
        <v>2056</v>
      </c>
      <c r="G71" s="143" t="s">
        <v>2055</v>
      </c>
      <c r="H71" s="341" t="s">
        <v>4032</v>
      </c>
      <c r="I71" s="342">
        <v>10774</v>
      </c>
      <c r="J71" s="342">
        <v>0</v>
      </c>
      <c r="K71" s="342">
        <v>0</v>
      </c>
      <c r="L71" s="340" t="s">
        <v>152</v>
      </c>
      <c r="M71" s="340" t="s">
        <v>152</v>
      </c>
      <c r="N71" s="340" t="s">
        <v>152</v>
      </c>
      <c r="O71" s="340" t="s">
        <v>9319</v>
      </c>
      <c r="P71" s="340" t="s">
        <v>152</v>
      </c>
      <c r="Q71" s="340" t="s">
        <v>152</v>
      </c>
      <c r="R71" s="340" t="s">
        <v>152</v>
      </c>
      <c r="S71" s="340" t="s">
        <v>152</v>
      </c>
      <c r="T71" s="340" t="s">
        <v>152</v>
      </c>
      <c r="U71" s="340" t="s">
        <v>152</v>
      </c>
      <c r="V71" s="340" t="s">
        <v>6262</v>
      </c>
      <c r="W71" s="143" t="s">
        <v>7626</v>
      </c>
      <c r="X71" s="143" t="s">
        <v>152</v>
      </c>
      <c r="Y71" s="143" t="s">
        <v>4033</v>
      </c>
      <c r="Z71" s="143" t="s">
        <v>4034</v>
      </c>
      <c r="AA71" s="395" t="s">
        <v>9320</v>
      </c>
      <c r="AB71" s="143" t="s">
        <v>4033</v>
      </c>
      <c r="AC71" s="143" t="s">
        <v>4033</v>
      </c>
      <c r="AD71" s="143" t="s">
        <v>152</v>
      </c>
      <c r="AF71" s="340"/>
      <c r="AG71" s="143" t="s">
        <v>152</v>
      </c>
      <c r="AH71" s="343" t="s">
        <v>4033</v>
      </c>
      <c r="AI71" s="340" t="s">
        <v>152</v>
      </c>
      <c r="AJ71" s="340" t="s">
        <v>3897</v>
      </c>
      <c r="AK71" s="143" t="s">
        <v>2054</v>
      </c>
      <c r="AL71" s="143" t="s">
        <v>6263</v>
      </c>
      <c r="AM71" s="341" t="s">
        <v>152</v>
      </c>
      <c r="AN71" s="143" t="s">
        <v>1637</v>
      </c>
      <c r="AO71" s="340" t="s">
        <v>152</v>
      </c>
      <c r="AP71" s="340"/>
      <c r="AQ71" s="341" t="s">
        <v>152</v>
      </c>
      <c r="AR71" s="143" t="s">
        <v>150</v>
      </c>
      <c r="AS71" s="340" t="s">
        <v>152</v>
      </c>
      <c r="AU71" s="341" t="s">
        <v>152</v>
      </c>
      <c r="AV71" s="342" t="s">
        <v>152</v>
      </c>
    </row>
    <row r="72" spans="1:48" s="143" customFormat="1" hidden="1">
      <c r="A72" s="299">
        <v>1074476635</v>
      </c>
      <c r="B72" s="340" t="s">
        <v>5983</v>
      </c>
      <c r="C72" s="143" t="s">
        <v>4031</v>
      </c>
      <c r="D72" s="143" t="s">
        <v>6245</v>
      </c>
      <c r="E72" s="340" t="s">
        <v>5984</v>
      </c>
      <c r="F72" s="340" t="s">
        <v>2056</v>
      </c>
      <c r="G72" s="143" t="s">
        <v>2055</v>
      </c>
      <c r="H72" s="341" t="s">
        <v>4032</v>
      </c>
      <c r="I72" s="342">
        <v>13338</v>
      </c>
      <c r="J72" s="342">
        <v>0</v>
      </c>
      <c r="K72" s="342">
        <v>0</v>
      </c>
      <c r="L72" s="340" t="s">
        <v>152</v>
      </c>
      <c r="M72" s="340" t="s">
        <v>152</v>
      </c>
      <c r="N72" s="340" t="s">
        <v>152</v>
      </c>
      <c r="O72" s="340" t="s">
        <v>9321</v>
      </c>
      <c r="P72" s="340" t="s">
        <v>152</v>
      </c>
      <c r="Q72" s="340" t="s">
        <v>152</v>
      </c>
      <c r="R72" s="340" t="s">
        <v>152</v>
      </c>
      <c r="S72" s="340" t="s">
        <v>152</v>
      </c>
      <c r="T72" s="340" t="s">
        <v>152</v>
      </c>
      <c r="U72" s="340" t="s">
        <v>152</v>
      </c>
      <c r="V72" s="340" t="s">
        <v>6256</v>
      </c>
      <c r="W72" s="143" t="s">
        <v>7626</v>
      </c>
      <c r="X72" s="143" t="s">
        <v>152</v>
      </c>
      <c r="Y72" s="143" t="s">
        <v>4033</v>
      </c>
      <c r="Z72" s="143" t="s">
        <v>4034</v>
      </c>
      <c r="AA72" s="395" t="s">
        <v>9322</v>
      </c>
      <c r="AB72" s="143" t="s">
        <v>4033</v>
      </c>
      <c r="AC72" s="143" t="s">
        <v>4033</v>
      </c>
      <c r="AD72" s="143" t="s">
        <v>152</v>
      </c>
      <c r="AF72" s="340"/>
      <c r="AG72" s="143" t="s">
        <v>152</v>
      </c>
      <c r="AH72" s="343" t="s">
        <v>4033</v>
      </c>
      <c r="AI72" s="340" t="s">
        <v>152</v>
      </c>
      <c r="AJ72" s="340" t="s">
        <v>3900</v>
      </c>
      <c r="AK72" s="143" t="s">
        <v>2054</v>
      </c>
      <c r="AL72" s="143" t="s">
        <v>6257</v>
      </c>
      <c r="AM72" s="341" t="s">
        <v>152</v>
      </c>
      <c r="AN72" s="143" t="s">
        <v>1637</v>
      </c>
      <c r="AO72" s="340" t="s">
        <v>152</v>
      </c>
      <c r="AP72" s="340"/>
      <c r="AQ72" s="341" t="s">
        <v>152</v>
      </c>
      <c r="AR72" s="143" t="s">
        <v>150</v>
      </c>
      <c r="AS72" s="340" t="s">
        <v>152</v>
      </c>
      <c r="AU72" s="341" t="s">
        <v>152</v>
      </c>
      <c r="AV72" s="342" t="s">
        <v>152</v>
      </c>
    </row>
    <row r="73" spans="1:48" s="143" customFormat="1" hidden="1">
      <c r="A73" s="299">
        <v>1074476632</v>
      </c>
      <c r="B73" s="340" t="s">
        <v>5590</v>
      </c>
      <c r="C73" s="143" t="s">
        <v>4031</v>
      </c>
      <c r="D73" s="143" t="s">
        <v>6245</v>
      </c>
      <c r="E73" s="340" t="s">
        <v>6128</v>
      </c>
      <c r="F73" s="340" t="s">
        <v>2056</v>
      </c>
      <c r="G73" s="143" t="s">
        <v>2055</v>
      </c>
      <c r="H73" s="341" t="s">
        <v>4032</v>
      </c>
      <c r="I73" s="342">
        <v>21546</v>
      </c>
      <c r="J73" s="342">
        <v>0</v>
      </c>
      <c r="K73" s="342">
        <v>10</v>
      </c>
      <c r="L73" s="340" t="s">
        <v>152</v>
      </c>
      <c r="M73" s="340" t="s">
        <v>152</v>
      </c>
      <c r="N73" s="340" t="s">
        <v>152</v>
      </c>
      <c r="O73" s="340" t="s">
        <v>9323</v>
      </c>
      <c r="P73" s="340" t="s">
        <v>152</v>
      </c>
      <c r="Q73" s="340" t="s">
        <v>152</v>
      </c>
      <c r="R73" s="340" t="s">
        <v>152</v>
      </c>
      <c r="S73" s="340" t="s">
        <v>152</v>
      </c>
      <c r="T73" s="340" t="s">
        <v>152</v>
      </c>
      <c r="U73" s="340" t="s">
        <v>152</v>
      </c>
      <c r="V73" s="340" t="s">
        <v>6250</v>
      </c>
      <c r="W73" s="143" t="s">
        <v>7626</v>
      </c>
      <c r="X73" s="143" t="s">
        <v>152</v>
      </c>
      <c r="Y73" s="143" t="s">
        <v>4033</v>
      </c>
      <c r="Z73" s="143" t="s">
        <v>4034</v>
      </c>
      <c r="AA73" s="395" t="s">
        <v>9324</v>
      </c>
      <c r="AB73" s="143" t="s">
        <v>4033</v>
      </c>
      <c r="AC73" s="143" t="s">
        <v>4033</v>
      </c>
      <c r="AD73" s="143" t="s">
        <v>152</v>
      </c>
      <c r="AF73" s="340"/>
      <c r="AG73" s="143" t="s">
        <v>152</v>
      </c>
      <c r="AH73" s="343" t="s">
        <v>4033</v>
      </c>
      <c r="AI73" s="340" t="s">
        <v>152</v>
      </c>
      <c r="AJ73" s="340" t="s">
        <v>3903</v>
      </c>
      <c r="AK73" s="143" t="s">
        <v>2054</v>
      </c>
      <c r="AL73" s="143" t="s">
        <v>6251</v>
      </c>
      <c r="AM73" s="341" t="s">
        <v>152</v>
      </c>
      <c r="AN73" s="143" t="s">
        <v>1637</v>
      </c>
      <c r="AO73" s="340" t="s">
        <v>152</v>
      </c>
      <c r="AP73" s="340"/>
      <c r="AQ73" s="341" t="s">
        <v>152</v>
      </c>
      <c r="AR73" s="143" t="s">
        <v>150</v>
      </c>
      <c r="AS73" s="340" t="s">
        <v>152</v>
      </c>
      <c r="AU73" s="341" t="s">
        <v>152</v>
      </c>
      <c r="AV73" s="342" t="s">
        <v>152</v>
      </c>
    </row>
    <row r="74" spans="1:48" s="143" customFormat="1" hidden="1">
      <c r="A74" s="299">
        <v>1074476630</v>
      </c>
      <c r="B74" s="340" t="s">
        <v>5989</v>
      </c>
      <c r="C74" s="143" t="s">
        <v>4031</v>
      </c>
      <c r="D74" s="143" t="s">
        <v>6245</v>
      </c>
      <c r="E74" s="340" t="s">
        <v>5990</v>
      </c>
      <c r="F74" s="340" t="s">
        <v>2056</v>
      </c>
      <c r="G74" s="143" t="s">
        <v>2055</v>
      </c>
      <c r="H74" s="341" t="s">
        <v>4032</v>
      </c>
      <c r="I74" s="342">
        <v>20470</v>
      </c>
      <c r="J74" s="342">
        <v>0</v>
      </c>
      <c r="K74" s="342">
        <v>0</v>
      </c>
      <c r="L74" s="340" t="s">
        <v>152</v>
      </c>
      <c r="M74" s="340" t="s">
        <v>152</v>
      </c>
      <c r="N74" s="340" t="s">
        <v>152</v>
      </c>
      <c r="O74" s="340" t="s">
        <v>9325</v>
      </c>
      <c r="P74" s="340" t="s">
        <v>152</v>
      </c>
      <c r="Q74" s="340" t="s">
        <v>152</v>
      </c>
      <c r="R74" s="340" t="s">
        <v>152</v>
      </c>
      <c r="S74" s="340" t="s">
        <v>152</v>
      </c>
      <c r="T74" s="340" t="s">
        <v>152</v>
      </c>
      <c r="U74" s="340" t="s">
        <v>152</v>
      </c>
      <c r="V74" s="340" t="s">
        <v>6246</v>
      </c>
      <c r="W74" s="143" t="s">
        <v>7627</v>
      </c>
      <c r="X74" s="143" t="s">
        <v>152</v>
      </c>
      <c r="Y74" s="143" t="s">
        <v>4033</v>
      </c>
      <c r="Z74" s="143" t="s">
        <v>4034</v>
      </c>
      <c r="AA74" s="395" t="s">
        <v>9326</v>
      </c>
      <c r="AB74" s="143" t="s">
        <v>4033</v>
      </c>
      <c r="AC74" s="143" t="s">
        <v>4033</v>
      </c>
      <c r="AD74" s="143" t="s">
        <v>152</v>
      </c>
      <c r="AF74" s="340"/>
      <c r="AG74" s="143" t="s">
        <v>152</v>
      </c>
      <c r="AH74" s="343" t="s">
        <v>4033</v>
      </c>
      <c r="AI74" s="340" t="s">
        <v>152</v>
      </c>
      <c r="AJ74" s="340" t="s">
        <v>3905</v>
      </c>
      <c r="AK74" s="143" t="s">
        <v>2054</v>
      </c>
      <c r="AL74" s="143" t="s">
        <v>6247</v>
      </c>
      <c r="AM74" s="341" t="s">
        <v>152</v>
      </c>
      <c r="AN74" s="143" t="s">
        <v>1637</v>
      </c>
      <c r="AO74" s="340" t="s">
        <v>152</v>
      </c>
      <c r="AP74" s="340"/>
      <c r="AQ74" s="341" t="s">
        <v>152</v>
      </c>
      <c r="AR74" s="143" t="s">
        <v>150</v>
      </c>
      <c r="AS74" s="340" t="s">
        <v>152</v>
      </c>
      <c r="AU74" s="341" t="s">
        <v>152</v>
      </c>
      <c r="AV74" s="342" t="s">
        <v>152</v>
      </c>
    </row>
    <row r="75" spans="1:48" s="143" customFormat="1" hidden="1">
      <c r="A75" s="299">
        <v>1074476629</v>
      </c>
      <c r="B75" s="340" t="s">
        <v>6242</v>
      </c>
      <c r="C75" s="143" t="s">
        <v>4031</v>
      </c>
      <c r="D75" s="143" t="s">
        <v>6238</v>
      </c>
      <c r="E75" s="340" t="s">
        <v>7640</v>
      </c>
      <c r="F75" s="340" t="s">
        <v>2056</v>
      </c>
      <c r="G75" s="143" t="s">
        <v>2055</v>
      </c>
      <c r="H75" s="341" t="s">
        <v>4032</v>
      </c>
      <c r="I75" s="342">
        <v>11667</v>
      </c>
      <c r="J75" s="342">
        <v>0</v>
      </c>
      <c r="K75" s="342">
        <v>112</v>
      </c>
      <c r="L75" s="340" t="s">
        <v>152</v>
      </c>
      <c r="M75" s="340" t="s">
        <v>152</v>
      </c>
      <c r="N75" s="340" t="s">
        <v>152</v>
      </c>
      <c r="O75" s="340" t="s">
        <v>9327</v>
      </c>
      <c r="P75" s="340" t="s">
        <v>152</v>
      </c>
      <c r="Q75" s="340" t="s">
        <v>152</v>
      </c>
      <c r="R75" s="340" t="s">
        <v>152</v>
      </c>
      <c r="S75" s="340" t="s">
        <v>152</v>
      </c>
      <c r="T75" s="340" t="s">
        <v>152</v>
      </c>
      <c r="U75" s="340" t="s">
        <v>152</v>
      </c>
      <c r="V75" s="340" t="s">
        <v>7641</v>
      </c>
      <c r="W75" s="143" t="s">
        <v>7626</v>
      </c>
      <c r="X75" s="143" t="s">
        <v>152</v>
      </c>
      <c r="Y75" s="143" t="s">
        <v>4033</v>
      </c>
      <c r="Z75" s="143" t="s">
        <v>4034</v>
      </c>
      <c r="AA75" s="395" t="s">
        <v>9328</v>
      </c>
      <c r="AB75" s="143" t="s">
        <v>4033</v>
      </c>
      <c r="AC75" s="143" t="s">
        <v>4033</v>
      </c>
      <c r="AD75" s="143" t="s">
        <v>152</v>
      </c>
      <c r="AF75" s="340"/>
      <c r="AG75" s="143" t="s">
        <v>152</v>
      </c>
      <c r="AH75" s="343" t="s">
        <v>4033</v>
      </c>
      <c r="AI75" s="340" t="s">
        <v>152</v>
      </c>
      <c r="AJ75" s="340" t="s">
        <v>152</v>
      </c>
      <c r="AK75" s="143" t="s">
        <v>2054</v>
      </c>
      <c r="AL75" s="143" t="s">
        <v>6244</v>
      </c>
      <c r="AM75" s="341" t="s">
        <v>152</v>
      </c>
      <c r="AN75" s="143" t="s">
        <v>1637</v>
      </c>
      <c r="AO75" s="340" t="s">
        <v>152</v>
      </c>
      <c r="AP75" s="340"/>
      <c r="AQ75" s="341" t="s">
        <v>152</v>
      </c>
      <c r="AR75" s="143" t="s">
        <v>150</v>
      </c>
      <c r="AS75" s="340" t="s">
        <v>152</v>
      </c>
      <c r="AU75" s="341" t="s">
        <v>152</v>
      </c>
      <c r="AV75" s="342" t="s">
        <v>152</v>
      </c>
    </row>
    <row r="76" spans="1:48" s="143" customFormat="1" hidden="1">
      <c r="A76" s="299">
        <v>1074476628</v>
      </c>
      <c r="B76" s="340" t="s">
        <v>6240</v>
      </c>
      <c r="C76" s="143" t="s">
        <v>4031</v>
      </c>
      <c r="D76" s="143" t="s">
        <v>6238</v>
      </c>
      <c r="E76" s="340" t="s">
        <v>7642</v>
      </c>
      <c r="F76" s="340" t="s">
        <v>2056</v>
      </c>
      <c r="G76" s="143" t="s">
        <v>2055</v>
      </c>
      <c r="H76" s="341" t="s">
        <v>4032</v>
      </c>
      <c r="I76" s="342">
        <v>10105</v>
      </c>
      <c r="J76" s="342">
        <v>0</v>
      </c>
      <c r="K76" s="342">
        <v>0</v>
      </c>
      <c r="L76" s="340" t="s">
        <v>152</v>
      </c>
      <c r="M76" s="340" t="s">
        <v>152</v>
      </c>
      <c r="N76" s="340" t="s">
        <v>152</v>
      </c>
      <c r="O76" s="340" t="s">
        <v>9329</v>
      </c>
      <c r="P76" s="340" t="s">
        <v>152</v>
      </c>
      <c r="Q76" s="340" t="s">
        <v>152</v>
      </c>
      <c r="R76" s="340" t="s">
        <v>152</v>
      </c>
      <c r="S76" s="340" t="s">
        <v>152</v>
      </c>
      <c r="T76" s="340" t="s">
        <v>152</v>
      </c>
      <c r="U76" s="340" t="s">
        <v>152</v>
      </c>
      <c r="V76" s="340" t="s">
        <v>7643</v>
      </c>
      <c r="W76" s="143" t="s">
        <v>7627</v>
      </c>
      <c r="X76" s="143" t="s">
        <v>152</v>
      </c>
      <c r="Y76" s="143" t="s">
        <v>4033</v>
      </c>
      <c r="Z76" s="143" t="s">
        <v>4034</v>
      </c>
      <c r="AA76" s="395" t="s">
        <v>9330</v>
      </c>
      <c r="AB76" s="143" t="s">
        <v>4033</v>
      </c>
      <c r="AC76" s="143" t="s">
        <v>4033</v>
      </c>
      <c r="AD76" s="143" t="s">
        <v>152</v>
      </c>
      <c r="AF76" s="340"/>
      <c r="AG76" s="143" t="s">
        <v>152</v>
      </c>
      <c r="AH76" s="343" t="s">
        <v>4033</v>
      </c>
      <c r="AI76" s="340" t="s">
        <v>152</v>
      </c>
      <c r="AJ76" s="340" t="s">
        <v>152</v>
      </c>
      <c r="AK76" s="143" t="s">
        <v>152</v>
      </c>
      <c r="AL76" s="143" t="s">
        <v>152</v>
      </c>
      <c r="AM76" s="341" t="s">
        <v>152</v>
      </c>
      <c r="AN76" s="143" t="s">
        <v>1637</v>
      </c>
      <c r="AO76" s="340" t="s">
        <v>152</v>
      </c>
      <c r="AP76" s="340"/>
      <c r="AQ76" s="341" t="s">
        <v>152</v>
      </c>
      <c r="AR76" s="143" t="s">
        <v>150</v>
      </c>
      <c r="AS76" s="340" t="s">
        <v>152</v>
      </c>
      <c r="AU76" s="341" t="s">
        <v>152</v>
      </c>
      <c r="AV76" s="342" t="s">
        <v>152</v>
      </c>
    </row>
    <row r="77" spans="1:48" s="143" customFormat="1" hidden="1">
      <c r="A77" s="299">
        <v>1074476627</v>
      </c>
      <c r="B77" s="340" t="s">
        <v>5959</v>
      </c>
      <c r="C77" s="143" t="s">
        <v>4031</v>
      </c>
      <c r="D77" s="143" t="s">
        <v>6238</v>
      </c>
      <c r="E77" s="340" t="s">
        <v>7644</v>
      </c>
      <c r="F77" s="340" t="s">
        <v>2056</v>
      </c>
      <c r="G77" s="143" t="s">
        <v>2055</v>
      </c>
      <c r="H77" s="341" t="s">
        <v>4032</v>
      </c>
      <c r="I77" s="342">
        <v>10018</v>
      </c>
      <c r="J77" s="342">
        <v>0</v>
      </c>
      <c r="K77" s="342">
        <v>0</v>
      </c>
      <c r="L77" s="340" t="s">
        <v>152</v>
      </c>
      <c r="M77" s="340" t="s">
        <v>152</v>
      </c>
      <c r="N77" s="340" t="s">
        <v>152</v>
      </c>
      <c r="O77" s="340" t="s">
        <v>9331</v>
      </c>
      <c r="P77" s="340" t="s">
        <v>152</v>
      </c>
      <c r="Q77" s="340" t="s">
        <v>152</v>
      </c>
      <c r="R77" s="340" t="s">
        <v>152</v>
      </c>
      <c r="S77" s="340" t="s">
        <v>152</v>
      </c>
      <c r="T77" s="340" t="s">
        <v>152</v>
      </c>
      <c r="U77" s="340" t="s">
        <v>152</v>
      </c>
      <c r="V77" s="340" t="s">
        <v>7645</v>
      </c>
      <c r="W77" s="143" t="s">
        <v>7627</v>
      </c>
      <c r="X77" s="143" t="s">
        <v>152</v>
      </c>
      <c r="Y77" s="143" t="s">
        <v>4033</v>
      </c>
      <c r="Z77" s="143" t="s">
        <v>4034</v>
      </c>
      <c r="AA77" s="395" t="s">
        <v>9332</v>
      </c>
      <c r="AB77" s="143" t="s">
        <v>4033</v>
      </c>
      <c r="AC77" s="143" t="s">
        <v>4033</v>
      </c>
      <c r="AD77" s="143" t="s">
        <v>152</v>
      </c>
      <c r="AF77" s="340"/>
      <c r="AG77" s="143" t="s">
        <v>152</v>
      </c>
      <c r="AH77" s="343" t="s">
        <v>4033</v>
      </c>
      <c r="AI77" s="340" t="s">
        <v>152</v>
      </c>
      <c r="AJ77" s="340" t="s">
        <v>152</v>
      </c>
      <c r="AK77" s="143" t="s">
        <v>152</v>
      </c>
      <c r="AL77" s="143" t="s">
        <v>152</v>
      </c>
      <c r="AM77" s="341" t="s">
        <v>152</v>
      </c>
      <c r="AN77" s="143" t="s">
        <v>1637</v>
      </c>
      <c r="AO77" s="340" t="s">
        <v>152</v>
      </c>
      <c r="AP77" s="340"/>
      <c r="AQ77" s="341" t="s">
        <v>152</v>
      </c>
      <c r="AR77" s="143" t="s">
        <v>150</v>
      </c>
      <c r="AS77" s="340" t="s">
        <v>152</v>
      </c>
      <c r="AU77" s="341" t="s">
        <v>152</v>
      </c>
      <c r="AV77" s="342" t="s">
        <v>152</v>
      </c>
    </row>
    <row r="78" spans="1:48" s="143" customFormat="1" hidden="1">
      <c r="A78" s="299">
        <v>1074476626</v>
      </c>
      <c r="B78" s="340" t="s">
        <v>5961</v>
      </c>
      <c r="C78" s="143" t="s">
        <v>4031</v>
      </c>
      <c r="D78" s="143" t="s">
        <v>6238</v>
      </c>
      <c r="E78" s="340" t="s">
        <v>7646</v>
      </c>
      <c r="F78" s="340" t="s">
        <v>2056</v>
      </c>
      <c r="G78" s="143" t="s">
        <v>2055</v>
      </c>
      <c r="H78" s="341" t="s">
        <v>4032</v>
      </c>
      <c r="I78" s="342">
        <v>10859</v>
      </c>
      <c r="J78" s="342">
        <v>0</v>
      </c>
      <c r="K78" s="342">
        <v>68</v>
      </c>
      <c r="L78" s="340" t="s">
        <v>152</v>
      </c>
      <c r="M78" s="340" t="s">
        <v>152</v>
      </c>
      <c r="N78" s="340" t="s">
        <v>152</v>
      </c>
      <c r="O78" s="340" t="s">
        <v>9333</v>
      </c>
      <c r="P78" s="340" t="s">
        <v>152</v>
      </c>
      <c r="Q78" s="340" t="s">
        <v>152</v>
      </c>
      <c r="R78" s="340" t="s">
        <v>152</v>
      </c>
      <c r="S78" s="340" t="s">
        <v>152</v>
      </c>
      <c r="T78" s="340" t="s">
        <v>152</v>
      </c>
      <c r="U78" s="340" t="s">
        <v>152</v>
      </c>
      <c r="V78" s="340" t="s">
        <v>7647</v>
      </c>
      <c r="W78" s="143" t="s">
        <v>7627</v>
      </c>
      <c r="X78" s="143" t="s">
        <v>152</v>
      </c>
      <c r="Y78" s="143" t="s">
        <v>4033</v>
      </c>
      <c r="Z78" s="143" t="s">
        <v>4034</v>
      </c>
      <c r="AA78" s="395" t="s">
        <v>9334</v>
      </c>
      <c r="AB78" s="143" t="s">
        <v>4033</v>
      </c>
      <c r="AC78" s="143" t="s">
        <v>4033</v>
      </c>
      <c r="AD78" s="143" t="s">
        <v>152</v>
      </c>
      <c r="AF78" s="340"/>
      <c r="AG78" s="143" t="s">
        <v>152</v>
      </c>
      <c r="AH78" s="343" t="s">
        <v>4033</v>
      </c>
      <c r="AI78" s="340" t="s">
        <v>152</v>
      </c>
      <c r="AJ78" s="340" t="s">
        <v>152</v>
      </c>
      <c r="AK78" s="143" t="s">
        <v>152</v>
      </c>
      <c r="AL78" s="143" t="s">
        <v>152</v>
      </c>
      <c r="AM78" s="341" t="s">
        <v>152</v>
      </c>
      <c r="AN78" s="143" t="s">
        <v>1637</v>
      </c>
      <c r="AO78" s="340" t="s">
        <v>152</v>
      </c>
      <c r="AP78" s="340"/>
      <c r="AQ78" s="341" t="s">
        <v>152</v>
      </c>
      <c r="AR78" s="143" t="s">
        <v>150</v>
      </c>
      <c r="AS78" s="340" t="s">
        <v>152</v>
      </c>
      <c r="AU78" s="341" t="s">
        <v>152</v>
      </c>
      <c r="AV78" s="342" t="s">
        <v>152</v>
      </c>
    </row>
    <row r="79" spans="1:48" s="143" customFormat="1" hidden="1">
      <c r="A79" s="299">
        <v>1074476625</v>
      </c>
      <c r="B79" s="340" t="s">
        <v>5956</v>
      </c>
      <c r="C79" s="143" t="s">
        <v>4031</v>
      </c>
      <c r="D79" s="143" t="s">
        <v>6238</v>
      </c>
      <c r="E79" s="340" t="s">
        <v>7648</v>
      </c>
      <c r="F79" s="340" t="s">
        <v>2056</v>
      </c>
      <c r="G79" s="143" t="s">
        <v>2055</v>
      </c>
      <c r="H79" s="341" t="s">
        <v>4032</v>
      </c>
      <c r="I79" s="342">
        <v>14005</v>
      </c>
      <c r="J79" s="342">
        <v>0</v>
      </c>
      <c r="K79" s="342">
        <v>0</v>
      </c>
      <c r="L79" s="340" t="s">
        <v>152</v>
      </c>
      <c r="M79" s="340" t="s">
        <v>152</v>
      </c>
      <c r="N79" s="340" t="s">
        <v>152</v>
      </c>
      <c r="O79" s="340" t="s">
        <v>9335</v>
      </c>
      <c r="P79" s="340" t="s">
        <v>152</v>
      </c>
      <c r="Q79" s="340" t="s">
        <v>152</v>
      </c>
      <c r="R79" s="340" t="s">
        <v>152</v>
      </c>
      <c r="S79" s="340" t="s">
        <v>152</v>
      </c>
      <c r="T79" s="340" t="s">
        <v>152</v>
      </c>
      <c r="U79" s="340" t="s">
        <v>152</v>
      </c>
      <c r="V79" s="340" t="s">
        <v>7649</v>
      </c>
      <c r="W79" s="143" t="s">
        <v>7626</v>
      </c>
      <c r="X79" s="143" t="s">
        <v>152</v>
      </c>
      <c r="Y79" s="143" t="s">
        <v>4033</v>
      </c>
      <c r="Z79" s="143" t="s">
        <v>4034</v>
      </c>
      <c r="AA79" s="395" t="s">
        <v>9336</v>
      </c>
      <c r="AB79" s="143" t="s">
        <v>4033</v>
      </c>
      <c r="AC79" s="143" t="s">
        <v>4033</v>
      </c>
      <c r="AD79" s="143" t="s">
        <v>152</v>
      </c>
      <c r="AF79" s="340"/>
      <c r="AG79" s="143" t="s">
        <v>152</v>
      </c>
      <c r="AH79" s="343" t="s">
        <v>4033</v>
      </c>
      <c r="AI79" s="340" t="s">
        <v>152</v>
      </c>
      <c r="AJ79" s="340" t="s">
        <v>152</v>
      </c>
      <c r="AK79" s="143" t="s">
        <v>152</v>
      </c>
      <c r="AL79" s="143" t="s">
        <v>152</v>
      </c>
      <c r="AM79" s="341" t="s">
        <v>152</v>
      </c>
      <c r="AN79" s="143" t="s">
        <v>1637</v>
      </c>
      <c r="AO79" s="340" t="s">
        <v>152</v>
      </c>
      <c r="AP79" s="340"/>
      <c r="AQ79" s="341" t="s">
        <v>152</v>
      </c>
      <c r="AR79" s="143" t="s">
        <v>150</v>
      </c>
      <c r="AS79" s="340" t="s">
        <v>152</v>
      </c>
      <c r="AU79" s="341" t="s">
        <v>152</v>
      </c>
      <c r="AV79" s="342" t="s">
        <v>152</v>
      </c>
    </row>
    <row r="80" spans="1:48" s="143" customFormat="1" hidden="1">
      <c r="A80" s="299">
        <v>1074476624</v>
      </c>
      <c r="B80" s="340" t="s">
        <v>5963</v>
      </c>
      <c r="C80" s="143" t="s">
        <v>4031</v>
      </c>
      <c r="D80" s="143" t="s">
        <v>6238</v>
      </c>
      <c r="E80" s="340" t="s">
        <v>7650</v>
      </c>
      <c r="F80" s="340" t="s">
        <v>2056</v>
      </c>
      <c r="G80" s="143" t="s">
        <v>2055</v>
      </c>
      <c r="H80" s="341" t="s">
        <v>4032</v>
      </c>
      <c r="I80" s="342">
        <v>10664</v>
      </c>
      <c r="J80" s="342">
        <v>0</v>
      </c>
      <c r="K80" s="342">
        <v>170</v>
      </c>
      <c r="L80" s="340" t="s">
        <v>152</v>
      </c>
      <c r="M80" s="340" t="s">
        <v>152</v>
      </c>
      <c r="N80" s="340" t="s">
        <v>152</v>
      </c>
      <c r="O80" s="340" t="s">
        <v>9337</v>
      </c>
      <c r="P80" s="340" t="s">
        <v>152</v>
      </c>
      <c r="Q80" s="340" t="s">
        <v>152</v>
      </c>
      <c r="R80" s="340" t="s">
        <v>152</v>
      </c>
      <c r="S80" s="340" t="s">
        <v>152</v>
      </c>
      <c r="T80" s="340" t="s">
        <v>152</v>
      </c>
      <c r="U80" s="340" t="s">
        <v>152</v>
      </c>
      <c r="V80" s="340" t="s">
        <v>7651</v>
      </c>
      <c r="W80" s="143" t="s">
        <v>7627</v>
      </c>
      <c r="X80" s="143" t="s">
        <v>152</v>
      </c>
      <c r="Y80" s="143" t="s">
        <v>4033</v>
      </c>
      <c r="Z80" s="143" t="s">
        <v>4034</v>
      </c>
      <c r="AA80" s="395" t="s">
        <v>9338</v>
      </c>
      <c r="AB80" s="143" t="s">
        <v>4033</v>
      </c>
      <c r="AC80" s="143" t="s">
        <v>4033</v>
      </c>
      <c r="AD80" s="143" t="s">
        <v>152</v>
      </c>
      <c r="AF80" s="340"/>
      <c r="AG80" s="143" t="s">
        <v>152</v>
      </c>
      <c r="AH80" s="343" t="s">
        <v>4033</v>
      </c>
      <c r="AI80" s="340" t="s">
        <v>152</v>
      </c>
      <c r="AJ80" s="340" t="s">
        <v>152</v>
      </c>
      <c r="AK80" s="143" t="s">
        <v>152</v>
      </c>
      <c r="AL80" s="143" t="s">
        <v>152</v>
      </c>
      <c r="AM80" s="341" t="s">
        <v>152</v>
      </c>
      <c r="AN80" s="143" t="s">
        <v>1637</v>
      </c>
      <c r="AO80" s="340" t="s">
        <v>152</v>
      </c>
      <c r="AP80" s="340"/>
      <c r="AQ80" s="341" t="s">
        <v>152</v>
      </c>
      <c r="AR80" s="143" t="s">
        <v>150</v>
      </c>
      <c r="AS80" s="340" t="s">
        <v>152</v>
      </c>
      <c r="AU80" s="341" t="s">
        <v>152</v>
      </c>
      <c r="AV80" s="342" t="s">
        <v>152</v>
      </c>
    </row>
    <row r="81" spans="1:48" s="143" customFormat="1" hidden="1">
      <c r="A81" s="299">
        <v>1074476623</v>
      </c>
      <c r="B81" s="340" t="s">
        <v>5966</v>
      </c>
      <c r="C81" s="143" t="s">
        <v>4031</v>
      </c>
      <c r="D81" s="143" t="s">
        <v>6238</v>
      </c>
      <c r="E81" s="340" t="s">
        <v>7652</v>
      </c>
      <c r="F81" s="340" t="s">
        <v>2056</v>
      </c>
      <c r="G81" s="143" t="s">
        <v>2055</v>
      </c>
      <c r="H81" s="341" t="s">
        <v>4032</v>
      </c>
      <c r="I81" s="342">
        <v>11935</v>
      </c>
      <c r="J81" s="342">
        <v>0</v>
      </c>
      <c r="K81" s="342">
        <v>132</v>
      </c>
      <c r="L81" s="340" t="s">
        <v>152</v>
      </c>
      <c r="M81" s="340" t="s">
        <v>152</v>
      </c>
      <c r="N81" s="340" t="s">
        <v>152</v>
      </c>
      <c r="O81" s="340" t="s">
        <v>9339</v>
      </c>
      <c r="P81" s="340" t="s">
        <v>152</v>
      </c>
      <c r="Q81" s="340" t="s">
        <v>152</v>
      </c>
      <c r="R81" s="340" t="s">
        <v>152</v>
      </c>
      <c r="S81" s="340" t="s">
        <v>152</v>
      </c>
      <c r="T81" s="340" t="s">
        <v>152</v>
      </c>
      <c r="U81" s="340" t="s">
        <v>152</v>
      </c>
      <c r="V81" s="340" t="s">
        <v>7653</v>
      </c>
      <c r="W81" s="143" t="s">
        <v>7627</v>
      </c>
      <c r="X81" s="143" t="s">
        <v>152</v>
      </c>
      <c r="Y81" s="143" t="s">
        <v>4033</v>
      </c>
      <c r="Z81" s="143" t="s">
        <v>4034</v>
      </c>
      <c r="AA81" s="395" t="s">
        <v>9340</v>
      </c>
      <c r="AB81" s="143" t="s">
        <v>4033</v>
      </c>
      <c r="AC81" s="143" t="s">
        <v>4033</v>
      </c>
      <c r="AD81" s="143" t="s">
        <v>152</v>
      </c>
      <c r="AF81" s="340"/>
      <c r="AG81" s="143" t="s">
        <v>152</v>
      </c>
      <c r="AH81" s="343" t="s">
        <v>4033</v>
      </c>
      <c r="AI81" s="340" t="s">
        <v>152</v>
      </c>
      <c r="AJ81" s="340" t="s">
        <v>152</v>
      </c>
      <c r="AK81" s="143" t="s">
        <v>152</v>
      </c>
      <c r="AL81" s="143" t="s">
        <v>152</v>
      </c>
      <c r="AM81" s="341" t="s">
        <v>152</v>
      </c>
      <c r="AN81" s="143" t="s">
        <v>1637</v>
      </c>
      <c r="AO81" s="340" t="s">
        <v>152</v>
      </c>
      <c r="AP81" s="340"/>
      <c r="AQ81" s="341" t="s">
        <v>152</v>
      </c>
      <c r="AR81" s="143" t="s">
        <v>150</v>
      </c>
      <c r="AS81" s="340" t="s">
        <v>152</v>
      </c>
      <c r="AU81" s="341" t="s">
        <v>152</v>
      </c>
      <c r="AV81" s="342" t="s">
        <v>152</v>
      </c>
    </row>
    <row r="82" spans="1:48" s="143" customFormat="1" hidden="1">
      <c r="A82" s="299">
        <v>1074476622</v>
      </c>
      <c r="B82" s="340" t="s">
        <v>5969</v>
      </c>
      <c r="C82" s="143" t="s">
        <v>4031</v>
      </c>
      <c r="D82" s="143" t="s">
        <v>6238</v>
      </c>
      <c r="E82" s="340" t="s">
        <v>7654</v>
      </c>
      <c r="F82" s="340" t="s">
        <v>2056</v>
      </c>
      <c r="G82" s="143" t="s">
        <v>2055</v>
      </c>
      <c r="H82" s="341" t="s">
        <v>4032</v>
      </c>
      <c r="I82" s="342">
        <v>14167</v>
      </c>
      <c r="J82" s="342">
        <v>0</v>
      </c>
      <c r="K82" s="342">
        <v>96</v>
      </c>
      <c r="L82" s="340" t="s">
        <v>152</v>
      </c>
      <c r="M82" s="340" t="s">
        <v>152</v>
      </c>
      <c r="N82" s="340" t="s">
        <v>152</v>
      </c>
      <c r="O82" s="340" t="s">
        <v>9341</v>
      </c>
      <c r="P82" s="340" t="s">
        <v>152</v>
      </c>
      <c r="Q82" s="340" t="s">
        <v>152</v>
      </c>
      <c r="R82" s="340" t="s">
        <v>152</v>
      </c>
      <c r="S82" s="340" t="s">
        <v>152</v>
      </c>
      <c r="T82" s="340" t="s">
        <v>152</v>
      </c>
      <c r="U82" s="340" t="s">
        <v>152</v>
      </c>
      <c r="V82" s="340" t="s">
        <v>7655</v>
      </c>
      <c r="W82" s="143" t="s">
        <v>7626</v>
      </c>
      <c r="X82" s="143" t="s">
        <v>152</v>
      </c>
      <c r="Y82" s="143" t="s">
        <v>4033</v>
      </c>
      <c r="Z82" s="143" t="s">
        <v>4034</v>
      </c>
      <c r="AA82" s="395" t="s">
        <v>9342</v>
      </c>
      <c r="AB82" s="143" t="s">
        <v>4033</v>
      </c>
      <c r="AC82" s="143" t="s">
        <v>4033</v>
      </c>
      <c r="AD82" s="143" t="s">
        <v>152</v>
      </c>
      <c r="AF82" s="340"/>
      <c r="AG82" s="143" t="s">
        <v>152</v>
      </c>
      <c r="AH82" s="343" t="s">
        <v>4033</v>
      </c>
      <c r="AI82" s="340" t="s">
        <v>152</v>
      </c>
      <c r="AJ82" s="340" t="s">
        <v>152</v>
      </c>
      <c r="AK82" s="143" t="s">
        <v>152</v>
      </c>
      <c r="AL82" s="143" t="s">
        <v>152</v>
      </c>
      <c r="AM82" s="341" t="s">
        <v>152</v>
      </c>
      <c r="AN82" s="143" t="s">
        <v>1637</v>
      </c>
      <c r="AO82" s="340" t="s">
        <v>152</v>
      </c>
      <c r="AP82" s="340"/>
      <c r="AQ82" s="341" t="s">
        <v>152</v>
      </c>
      <c r="AR82" s="143" t="s">
        <v>150</v>
      </c>
      <c r="AS82" s="340" t="s">
        <v>152</v>
      </c>
      <c r="AU82" s="341" t="s">
        <v>152</v>
      </c>
      <c r="AV82" s="342" t="s">
        <v>152</v>
      </c>
    </row>
    <row r="83" spans="1:48" s="143" customFormat="1" hidden="1">
      <c r="A83" s="299">
        <v>1074476621</v>
      </c>
      <c r="B83" s="340" t="s">
        <v>5971</v>
      </c>
      <c r="C83" s="143" t="s">
        <v>4031</v>
      </c>
      <c r="D83" s="143" t="s">
        <v>6238</v>
      </c>
      <c r="E83" s="340" t="s">
        <v>7656</v>
      </c>
      <c r="F83" s="340" t="s">
        <v>2056</v>
      </c>
      <c r="G83" s="143" t="s">
        <v>2055</v>
      </c>
      <c r="H83" s="341" t="s">
        <v>4032</v>
      </c>
      <c r="I83" s="342">
        <v>12712</v>
      </c>
      <c r="J83" s="342">
        <v>0</v>
      </c>
      <c r="K83" s="342">
        <v>0</v>
      </c>
      <c r="L83" s="340" t="s">
        <v>152</v>
      </c>
      <c r="M83" s="340" t="s">
        <v>152</v>
      </c>
      <c r="N83" s="340" t="s">
        <v>152</v>
      </c>
      <c r="O83" s="340" t="s">
        <v>9343</v>
      </c>
      <c r="P83" s="340" t="s">
        <v>152</v>
      </c>
      <c r="Q83" s="340" t="s">
        <v>152</v>
      </c>
      <c r="R83" s="340" t="s">
        <v>152</v>
      </c>
      <c r="S83" s="340" t="s">
        <v>152</v>
      </c>
      <c r="T83" s="340" t="s">
        <v>152</v>
      </c>
      <c r="U83" s="340" t="s">
        <v>152</v>
      </c>
      <c r="V83" s="340" t="s">
        <v>7657</v>
      </c>
      <c r="W83" s="143" t="s">
        <v>7627</v>
      </c>
      <c r="X83" s="143" t="s">
        <v>152</v>
      </c>
      <c r="Y83" s="143" t="s">
        <v>4033</v>
      </c>
      <c r="Z83" s="143" t="s">
        <v>4034</v>
      </c>
      <c r="AA83" s="395" t="s">
        <v>9344</v>
      </c>
      <c r="AB83" s="143" t="s">
        <v>4033</v>
      </c>
      <c r="AC83" s="143" t="s">
        <v>4033</v>
      </c>
      <c r="AD83" s="143" t="s">
        <v>152</v>
      </c>
      <c r="AF83" s="340"/>
      <c r="AG83" s="143" t="s">
        <v>152</v>
      </c>
      <c r="AH83" s="343" t="s">
        <v>4033</v>
      </c>
      <c r="AI83" s="340" t="s">
        <v>152</v>
      </c>
      <c r="AJ83" s="340" t="s">
        <v>152</v>
      </c>
      <c r="AK83" s="143" t="s">
        <v>2054</v>
      </c>
      <c r="AL83" s="143" t="s">
        <v>6239</v>
      </c>
      <c r="AM83" s="341" t="s">
        <v>152</v>
      </c>
      <c r="AN83" s="143" t="s">
        <v>1637</v>
      </c>
      <c r="AO83" s="340" t="s">
        <v>152</v>
      </c>
      <c r="AP83" s="340"/>
      <c r="AQ83" s="341" t="s">
        <v>152</v>
      </c>
      <c r="AR83" s="143" t="s">
        <v>150</v>
      </c>
      <c r="AS83" s="340" t="s">
        <v>152</v>
      </c>
      <c r="AU83" s="341" t="s">
        <v>152</v>
      </c>
      <c r="AV83" s="342" t="s">
        <v>152</v>
      </c>
    </row>
    <row r="84" spans="1:48" s="143" customFormat="1" hidden="1">
      <c r="A84" s="299">
        <v>1074476620</v>
      </c>
      <c r="B84" s="340" t="s">
        <v>5965</v>
      </c>
      <c r="C84" s="143" t="s">
        <v>4031</v>
      </c>
      <c r="D84" s="143" t="s">
        <v>6238</v>
      </c>
      <c r="E84" s="340" t="s">
        <v>7658</v>
      </c>
      <c r="F84" s="340" t="s">
        <v>2056</v>
      </c>
      <c r="G84" s="143" t="s">
        <v>2055</v>
      </c>
      <c r="H84" s="341" t="s">
        <v>4032</v>
      </c>
      <c r="I84" s="342">
        <v>12227</v>
      </c>
      <c r="J84" s="342">
        <v>0</v>
      </c>
      <c r="K84" s="342">
        <v>0</v>
      </c>
      <c r="L84" s="340" t="s">
        <v>152</v>
      </c>
      <c r="M84" s="340" t="s">
        <v>152</v>
      </c>
      <c r="N84" s="340" t="s">
        <v>152</v>
      </c>
      <c r="O84" s="340" t="s">
        <v>9345</v>
      </c>
      <c r="P84" s="340" t="s">
        <v>152</v>
      </c>
      <c r="Q84" s="340" t="s">
        <v>152</v>
      </c>
      <c r="R84" s="340" t="s">
        <v>152</v>
      </c>
      <c r="S84" s="340" t="s">
        <v>152</v>
      </c>
      <c r="T84" s="340" t="s">
        <v>152</v>
      </c>
      <c r="U84" s="340" t="s">
        <v>152</v>
      </c>
      <c r="V84" s="340" t="s">
        <v>7659</v>
      </c>
      <c r="W84" s="143" t="s">
        <v>7626</v>
      </c>
      <c r="X84" s="143" t="s">
        <v>152</v>
      </c>
      <c r="Y84" s="143" t="s">
        <v>4033</v>
      </c>
      <c r="Z84" s="143" t="s">
        <v>4034</v>
      </c>
      <c r="AA84" s="395" t="s">
        <v>9346</v>
      </c>
      <c r="AB84" s="143" t="s">
        <v>4033</v>
      </c>
      <c r="AC84" s="143" t="s">
        <v>4033</v>
      </c>
      <c r="AD84" s="143" t="s">
        <v>152</v>
      </c>
      <c r="AF84" s="340"/>
      <c r="AG84" s="143" t="s">
        <v>152</v>
      </c>
      <c r="AH84" s="343" t="s">
        <v>4033</v>
      </c>
      <c r="AI84" s="340" t="s">
        <v>152</v>
      </c>
      <c r="AJ84" s="340" t="s">
        <v>152</v>
      </c>
      <c r="AK84" s="143" t="s">
        <v>152</v>
      </c>
      <c r="AL84" s="143" t="s">
        <v>152</v>
      </c>
      <c r="AM84" s="341" t="s">
        <v>152</v>
      </c>
      <c r="AN84" s="143" t="s">
        <v>1637</v>
      </c>
      <c r="AO84" s="340" t="s">
        <v>152</v>
      </c>
      <c r="AP84" s="340"/>
      <c r="AQ84" s="341" t="s">
        <v>152</v>
      </c>
      <c r="AR84" s="143" t="s">
        <v>150</v>
      </c>
      <c r="AS84" s="340" t="s">
        <v>152</v>
      </c>
      <c r="AU84" s="341" t="s">
        <v>152</v>
      </c>
      <c r="AV84" s="342" t="s">
        <v>152</v>
      </c>
    </row>
    <row r="85" spans="1:48" s="143" customFormat="1" hidden="1">
      <c r="A85" s="299">
        <v>1074476619</v>
      </c>
      <c r="B85" s="340" t="s">
        <v>5957</v>
      </c>
      <c r="C85" s="143" t="s">
        <v>4031</v>
      </c>
      <c r="D85" s="143" t="s">
        <v>6238</v>
      </c>
      <c r="E85" s="340" t="s">
        <v>7660</v>
      </c>
      <c r="F85" s="340" t="s">
        <v>2056</v>
      </c>
      <c r="G85" s="143" t="s">
        <v>2055</v>
      </c>
      <c r="H85" s="341" t="s">
        <v>4032</v>
      </c>
      <c r="I85" s="342">
        <v>13735</v>
      </c>
      <c r="J85" s="342">
        <v>0</v>
      </c>
      <c r="K85" s="342">
        <v>0</v>
      </c>
      <c r="L85" s="340" t="s">
        <v>152</v>
      </c>
      <c r="M85" s="340" t="s">
        <v>152</v>
      </c>
      <c r="N85" s="340" t="s">
        <v>152</v>
      </c>
      <c r="O85" s="340" t="s">
        <v>9347</v>
      </c>
      <c r="P85" s="340" t="s">
        <v>152</v>
      </c>
      <c r="Q85" s="340" t="s">
        <v>152</v>
      </c>
      <c r="R85" s="340" t="s">
        <v>152</v>
      </c>
      <c r="S85" s="340" t="s">
        <v>152</v>
      </c>
      <c r="T85" s="340" t="s">
        <v>152</v>
      </c>
      <c r="U85" s="340" t="s">
        <v>152</v>
      </c>
      <c r="V85" s="340" t="s">
        <v>7661</v>
      </c>
      <c r="W85" s="143" t="s">
        <v>7626</v>
      </c>
      <c r="X85" s="143" t="s">
        <v>152</v>
      </c>
      <c r="Y85" s="143" t="s">
        <v>4033</v>
      </c>
      <c r="Z85" s="143" t="s">
        <v>4034</v>
      </c>
      <c r="AA85" s="395" t="s">
        <v>9348</v>
      </c>
      <c r="AB85" s="143" t="s">
        <v>4033</v>
      </c>
      <c r="AC85" s="143" t="s">
        <v>4033</v>
      </c>
      <c r="AD85" s="143" t="s">
        <v>152</v>
      </c>
      <c r="AF85" s="340"/>
      <c r="AG85" s="143" t="s">
        <v>152</v>
      </c>
      <c r="AH85" s="343" t="s">
        <v>4033</v>
      </c>
      <c r="AI85" s="340" t="s">
        <v>152</v>
      </c>
      <c r="AJ85" s="340" t="s">
        <v>152</v>
      </c>
      <c r="AK85" s="143" t="s">
        <v>152</v>
      </c>
      <c r="AL85" s="143" t="s">
        <v>152</v>
      </c>
      <c r="AM85" s="341" t="s">
        <v>152</v>
      </c>
      <c r="AN85" s="143" t="s">
        <v>1637</v>
      </c>
      <c r="AO85" s="340" t="s">
        <v>152</v>
      </c>
      <c r="AP85" s="340"/>
      <c r="AQ85" s="341" t="s">
        <v>152</v>
      </c>
      <c r="AR85" s="143" t="s">
        <v>150</v>
      </c>
      <c r="AS85" s="340" t="s">
        <v>152</v>
      </c>
      <c r="AU85" s="341" t="s">
        <v>152</v>
      </c>
      <c r="AV85" s="342" t="s">
        <v>152</v>
      </c>
    </row>
    <row r="86" spans="1:48" s="143" customFormat="1" hidden="1">
      <c r="A86" s="299">
        <v>1074476618</v>
      </c>
      <c r="B86" s="340" t="s">
        <v>5968</v>
      </c>
      <c r="C86" s="143" t="s">
        <v>4031</v>
      </c>
      <c r="D86" s="143" t="s">
        <v>6238</v>
      </c>
      <c r="E86" s="340" t="s">
        <v>7662</v>
      </c>
      <c r="F86" s="340" t="s">
        <v>2056</v>
      </c>
      <c r="G86" s="143" t="s">
        <v>2055</v>
      </c>
      <c r="H86" s="341" t="s">
        <v>4032</v>
      </c>
      <c r="I86" s="342">
        <v>14167</v>
      </c>
      <c r="J86" s="342">
        <v>0</v>
      </c>
      <c r="K86" s="342">
        <v>0</v>
      </c>
      <c r="L86" s="340" t="s">
        <v>152</v>
      </c>
      <c r="M86" s="340" t="s">
        <v>152</v>
      </c>
      <c r="N86" s="340" t="s">
        <v>152</v>
      </c>
      <c r="O86" s="340" t="s">
        <v>9349</v>
      </c>
      <c r="P86" s="340" t="s">
        <v>152</v>
      </c>
      <c r="Q86" s="340" t="s">
        <v>152</v>
      </c>
      <c r="R86" s="340" t="s">
        <v>152</v>
      </c>
      <c r="S86" s="340" t="s">
        <v>152</v>
      </c>
      <c r="T86" s="340" t="s">
        <v>152</v>
      </c>
      <c r="U86" s="340" t="s">
        <v>152</v>
      </c>
      <c r="V86" s="340" t="s">
        <v>7663</v>
      </c>
      <c r="W86" s="143" t="s">
        <v>7626</v>
      </c>
      <c r="X86" s="143" t="s">
        <v>152</v>
      </c>
      <c r="Y86" s="143" t="s">
        <v>4033</v>
      </c>
      <c r="Z86" s="143" t="s">
        <v>4034</v>
      </c>
      <c r="AA86" s="395" t="s">
        <v>9350</v>
      </c>
      <c r="AB86" s="143" t="s">
        <v>4033</v>
      </c>
      <c r="AC86" s="143" t="s">
        <v>4033</v>
      </c>
      <c r="AD86" s="143" t="s">
        <v>152</v>
      </c>
      <c r="AF86" s="340"/>
      <c r="AG86" s="143" t="s">
        <v>152</v>
      </c>
      <c r="AH86" s="343" t="s">
        <v>4033</v>
      </c>
      <c r="AI86" s="340" t="s">
        <v>152</v>
      </c>
      <c r="AJ86" s="340" t="s">
        <v>152</v>
      </c>
      <c r="AK86" s="143" t="s">
        <v>152</v>
      </c>
      <c r="AL86" s="143" t="s">
        <v>152</v>
      </c>
      <c r="AM86" s="341" t="s">
        <v>152</v>
      </c>
      <c r="AN86" s="143" t="s">
        <v>1637</v>
      </c>
      <c r="AO86" s="340" t="s">
        <v>152</v>
      </c>
      <c r="AP86" s="340"/>
      <c r="AQ86" s="341" t="s">
        <v>152</v>
      </c>
      <c r="AR86" s="143" t="s">
        <v>150</v>
      </c>
      <c r="AS86" s="340" t="s">
        <v>152</v>
      </c>
      <c r="AU86" s="341" t="s">
        <v>152</v>
      </c>
      <c r="AV86" s="342" t="s">
        <v>152</v>
      </c>
    </row>
    <row r="87" spans="1:48" s="143" customFormat="1" hidden="1">
      <c r="A87" s="299">
        <v>1074476616</v>
      </c>
      <c r="B87" s="340" t="s">
        <v>2234</v>
      </c>
      <c r="C87" s="143" t="s">
        <v>4031</v>
      </c>
      <c r="D87" s="143" t="s">
        <v>4035</v>
      </c>
      <c r="E87" s="340" t="s">
        <v>2037</v>
      </c>
      <c r="F87" s="340" t="s">
        <v>2056</v>
      </c>
      <c r="G87" s="143" t="s">
        <v>2055</v>
      </c>
      <c r="H87" s="341" t="s">
        <v>4032</v>
      </c>
      <c r="I87" s="342">
        <v>22408</v>
      </c>
      <c r="J87" s="342">
        <v>0</v>
      </c>
      <c r="K87" s="342">
        <v>47</v>
      </c>
      <c r="L87" s="340" t="s">
        <v>152</v>
      </c>
      <c r="M87" s="340" t="s">
        <v>152</v>
      </c>
      <c r="N87" s="340" t="s">
        <v>152</v>
      </c>
      <c r="O87" s="340" t="s">
        <v>9351</v>
      </c>
      <c r="P87" s="340" t="s">
        <v>152</v>
      </c>
      <c r="Q87" s="340" t="s">
        <v>152</v>
      </c>
      <c r="R87" s="340" t="s">
        <v>152</v>
      </c>
      <c r="S87" s="340" t="s">
        <v>152</v>
      </c>
      <c r="T87" s="340" t="s">
        <v>152</v>
      </c>
      <c r="U87" s="340" t="s">
        <v>152</v>
      </c>
      <c r="V87" s="340" t="s">
        <v>4064</v>
      </c>
      <c r="W87" s="143" t="s">
        <v>7626</v>
      </c>
      <c r="X87" s="143" t="s">
        <v>152</v>
      </c>
      <c r="Y87" s="143" t="s">
        <v>4033</v>
      </c>
      <c r="Z87" s="143" t="s">
        <v>4034</v>
      </c>
      <c r="AA87" s="395" t="s">
        <v>9352</v>
      </c>
      <c r="AB87" s="143" t="s">
        <v>4033</v>
      </c>
      <c r="AC87" s="143" t="s">
        <v>4033</v>
      </c>
      <c r="AD87" s="143" t="s">
        <v>152</v>
      </c>
      <c r="AF87" s="340"/>
      <c r="AG87" s="143" t="s">
        <v>152</v>
      </c>
      <c r="AH87" s="343" t="s">
        <v>4033</v>
      </c>
      <c r="AI87" s="340" t="s">
        <v>152</v>
      </c>
      <c r="AJ87" s="340" t="s">
        <v>152</v>
      </c>
      <c r="AK87" s="143" t="s">
        <v>152</v>
      </c>
      <c r="AL87" s="143" t="s">
        <v>152</v>
      </c>
      <c r="AM87" s="341" t="s">
        <v>152</v>
      </c>
      <c r="AN87" s="143" t="s">
        <v>1637</v>
      </c>
      <c r="AO87" s="340" t="s">
        <v>152</v>
      </c>
      <c r="AP87" s="340"/>
      <c r="AQ87" s="341" t="s">
        <v>152</v>
      </c>
      <c r="AR87" s="143" t="s">
        <v>150</v>
      </c>
      <c r="AS87" s="340" t="s">
        <v>152</v>
      </c>
      <c r="AU87" s="341" t="s">
        <v>152</v>
      </c>
      <c r="AV87" s="342" t="s">
        <v>152</v>
      </c>
    </row>
    <row r="88" spans="1:48" s="143" customFormat="1" hidden="1">
      <c r="A88" s="299">
        <v>1074476615</v>
      </c>
      <c r="B88" s="340" t="s">
        <v>5577</v>
      </c>
      <c r="C88" s="143" t="s">
        <v>4031</v>
      </c>
      <c r="D88" s="143" t="s">
        <v>4107</v>
      </c>
      <c r="E88" s="340" t="s">
        <v>8758</v>
      </c>
      <c r="F88" s="340" t="s">
        <v>2056</v>
      </c>
      <c r="G88" s="143" t="s">
        <v>2055</v>
      </c>
      <c r="H88" s="341" t="s">
        <v>4032</v>
      </c>
      <c r="I88" s="342">
        <v>23876</v>
      </c>
      <c r="J88" s="342">
        <v>0</v>
      </c>
      <c r="K88" s="342">
        <v>0</v>
      </c>
      <c r="L88" s="340" t="s">
        <v>152</v>
      </c>
      <c r="M88" s="340" t="s">
        <v>152</v>
      </c>
      <c r="N88" s="340" t="s">
        <v>152</v>
      </c>
      <c r="O88" s="340" t="s">
        <v>9353</v>
      </c>
      <c r="P88" s="340" t="s">
        <v>152</v>
      </c>
      <c r="Q88" s="340" t="s">
        <v>152</v>
      </c>
      <c r="R88" s="340" t="s">
        <v>152</v>
      </c>
      <c r="S88" s="340" t="s">
        <v>152</v>
      </c>
      <c r="T88" s="340" t="s">
        <v>152</v>
      </c>
      <c r="U88" s="340" t="s">
        <v>152</v>
      </c>
      <c r="V88" s="340" t="s">
        <v>6726</v>
      </c>
      <c r="W88" s="143" t="s">
        <v>7627</v>
      </c>
      <c r="X88" s="143" t="s">
        <v>152</v>
      </c>
      <c r="Y88" s="143" t="s">
        <v>4033</v>
      </c>
      <c r="Z88" s="143" t="s">
        <v>4034</v>
      </c>
      <c r="AA88" s="395" t="s">
        <v>9354</v>
      </c>
      <c r="AB88" s="143" t="s">
        <v>4033</v>
      </c>
      <c r="AC88" s="143" t="s">
        <v>4033</v>
      </c>
      <c r="AD88" s="143" t="s">
        <v>152</v>
      </c>
      <c r="AF88" s="340"/>
      <c r="AG88" s="143" t="s">
        <v>152</v>
      </c>
      <c r="AH88" s="343" t="s">
        <v>4033</v>
      </c>
      <c r="AI88" s="340" t="s">
        <v>152</v>
      </c>
      <c r="AJ88" s="340" t="s">
        <v>1457</v>
      </c>
      <c r="AK88" s="143" t="s">
        <v>2054</v>
      </c>
      <c r="AL88" s="143" t="s">
        <v>6727</v>
      </c>
      <c r="AM88" s="341" t="s">
        <v>152</v>
      </c>
      <c r="AN88" s="143" t="s">
        <v>1637</v>
      </c>
      <c r="AO88" s="340" t="s">
        <v>152</v>
      </c>
      <c r="AP88" s="340"/>
      <c r="AQ88" s="341" t="s">
        <v>152</v>
      </c>
      <c r="AR88" s="143" t="s">
        <v>150</v>
      </c>
      <c r="AS88" s="340" t="s">
        <v>152</v>
      </c>
      <c r="AU88" s="341" t="s">
        <v>152</v>
      </c>
      <c r="AV88" s="342" t="s">
        <v>152</v>
      </c>
    </row>
    <row r="89" spans="1:48" s="143" customFormat="1" hidden="1">
      <c r="A89" s="299">
        <v>1074476614</v>
      </c>
      <c r="B89" s="340" t="s">
        <v>199</v>
      </c>
      <c r="C89" s="143" t="s">
        <v>4031</v>
      </c>
      <c r="D89" s="143" t="s">
        <v>4107</v>
      </c>
      <c r="E89" s="340" t="s">
        <v>9355</v>
      </c>
      <c r="F89" s="340" t="s">
        <v>2056</v>
      </c>
      <c r="G89" s="143" t="s">
        <v>2055</v>
      </c>
      <c r="H89" s="341" t="s">
        <v>4032</v>
      </c>
      <c r="I89" s="342">
        <v>11570</v>
      </c>
      <c r="J89" s="342">
        <v>0</v>
      </c>
      <c r="K89" s="342">
        <v>20</v>
      </c>
      <c r="L89" s="340" t="s">
        <v>152</v>
      </c>
      <c r="M89" s="340" t="s">
        <v>152</v>
      </c>
      <c r="N89" s="340" t="s">
        <v>152</v>
      </c>
      <c r="O89" s="340" t="s">
        <v>9356</v>
      </c>
      <c r="P89" s="340" t="s">
        <v>152</v>
      </c>
      <c r="Q89" s="340" t="s">
        <v>152</v>
      </c>
      <c r="R89" s="340" t="s">
        <v>152</v>
      </c>
      <c r="S89" s="340" t="s">
        <v>152</v>
      </c>
      <c r="T89" s="340" t="s">
        <v>152</v>
      </c>
      <c r="U89" s="340" t="s">
        <v>152</v>
      </c>
      <c r="V89" s="340" t="s">
        <v>4553</v>
      </c>
      <c r="W89" s="143" t="s">
        <v>7627</v>
      </c>
      <c r="X89" s="143" t="s">
        <v>152</v>
      </c>
      <c r="Y89" s="143" t="s">
        <v>4033</v>
      </c>
      <c r="Z89" s="143" t="s">
        <v>4034</v>
      </c>
      <c r="AA89" s="395" t="s">
        <v>9357</v>
      </c>
      <c r="AB89" s="143" t="s">
        <v>4033</v>
      </c>
      <c r="AC89" s="143" t="s">
        <v>4033</v>
      </c>
      <c r="AD89" s="143" t="s">
        <v>152</v>
      </c>
      <c r="AF89" s="340"/>
      <c r="AG89" s="143" t="s">
        <v>152</v>
      </c>
      <c r="AH89" s="343" t="s">
        <v>4033</v>
      </c>
      <c r="AI89" s="340" t="s">
        <v>152</v>
      </c>
      <c r="AJ89" s="340" t="s">
        <v>152</v>
      </c>
      <c r="AK89" s="143" t="s">
        <v>2054</v>
      </c>
      <c r="AL89" s="143" t="s">
        <v>4554</v>
      </c>
      <c r="AM89" s="341" t="s">
        <v>152</v>
      </c>
      <c r="AN89" s="143" t="s">
        <v>1637</v>
      </c>
      <c r="AO89" s="340" t="s">
        <v>152</v>
      </c>
      <c r="AP89" s="340"/>
      <c r="AQ89" s="341" t="s">
        <v>152</v>
      </c>
      <c r="AR89" s="143" t="s">
        <v>150</v>
      </c>
      <c r="AS89" s="340" t="s">
        <v>152</v>
      </c>
      <c r="AU89" s="341" t="s">
        <v>152</v>
      </c>
      <c r="AV89" s="342" t="s">
        <v>152</v>
      </c>
    </row>
    <row r="90" spans="1:48" s="143" customFormat="1" hidden="1">
      <c r="A90" s="299">
        <v>1074476609</v>
      </c>
      <c r="B90" s="340" t="s">
        <v>5749</v>
      </c>
      <c r="C90" s="143" t="s">
        <v>4031</v>
      </c>
      <c r="D90" s="143" t="s">
        <v>6225</v>
      </c>
      <c r="E90" s="340" t="s">
        <v>5750</v>
      </c>
      <c r="F90" s="340" t="s">
        <v>2056</v>
      </c>
      <c r="G90" s="143" t="s">
        <v>2055</v>
      </c>
      <c r="H90" s="341" t="s">
        <v>4032</v>
      </c>
      <c r="I90" s="342">
        <v>10412</v>
      </c>
      <c r="J90" s="342">
        <v>0</v>
      </c>
      <c r="K90" s="342">
        <v>0</v>
      </c>
      <c r="L90" s="340" t="s">
        <v>152</v>
      </c>
      <c r="M90" s="340" t="s">
        <v>152</v>
      </c>
      <c r="N90" s="340" t="s">
        <v>152</v>
      </c>
      <c r="O90" s="340" t="s">
        <v>9358</v>
      </c>
      <c r="P90" s="340" t="s">
        <v>152</v>
      </c>
      <c r="Q90" s="340" t="s">
        <v>152</v>
      </c>
      <c r="R90" s="340" t="s">
        <v>152</v>
      </c>
      <c r="S90" s="340" t="s">
        <v>152</v>
      </c>
      <c r="T90" s="340" t="s">
        <v>152</v>
      </c>
      <c r="U90" s="340" t="s">
        <v>152</v>
      </c>
      <c r="V90" s="340" t="s">
        <v>6723</v>
      </c>
      <c r="W90" s="143" t="s">
        <v>7627</v>
      </c>
      <c r="X90" s="143" t="s">
        <v>152</v>
      </c>
      <c r="Y90" s="143" t="s">
        <v>4033</v>
      </c>
      <c r="Z90" s="143" t="s">
        <v>4034</v>
      </c>
      <c r="AA90" s="395" t="s">
        <v>9359</v>
      </c>
      <c r="AB90" s="143" t="s">
        <v>4033</v>
      </c>
      <c r="AC90" s="143" t="s">
        <v>4033</v>
      </c>
      <c r="AD90" s="143" t="s">
        <v>152</v>
      </c>
      <c r="AF90" s="340"/>
      <c r="AG90" s="143" t="s">
        <v>152</v>
      </c>
      <c r="AH90" s="343" t="s">
        <v>4033</v>
      </c>
      <c r="AI90" s="340" t="s">
        <v>152</v>
      </c>
      <c r="AJ90" s="340" t="s">
        <v>6724</v>
      </c>
      <c r="AK90" s="143" t="s">
        <v>2054</v>
      </c>
      <c r="AL90" s="143" t="s">
        <v>6725</v>
      </c>
      <c r="AM90" s="341" t="s">
        <v>152</v>
      </c>
      <c r="AN90" s="143" t="s">
        <v>1637</v>
      </c>
      <c r="AO90" s="340" t="s">
        <v>152</v>
      </c>
      <c r="AP90" s="340"/>
      <c r="AQ90" s="341" t="s">
        <v>152</v>
      </c>
      <c r="AR90" s="143" t="s">
        <v>150</v>
      </c>
      <c r="AS90" s="340" t="s">
        <v>152</v>
      </c>
      <c r="AU90" s="341" t="s">
        <v>152</v>
      </c>
      <c r="AV90" s="342" t="s">
        <v>152</v>
      </c>
    </row>
    <row r="91" spans="1:48" s="143" customFormat="1" hidden="1">
      <c r="A91" s="299">
        <v>1074476608</v>
      </c>
      <c r="B91" s="340" t="s">
        <v>5753</v>
      </c>
      <c r="C91" s="143" t="s">
        <v>4031</v>
      </c>
      <c r="D91" s="143" t="s">
        <v>6225</v>
      </c>
      <c r="E91" s="340" t="s">
        <v>5754</v>
      </c>
      <c r="F91" s="340" t="s">
        <v>2056</v>
      </c>
      <c r="G91" s="143" t="s">
        <v>2055</v>
      </c>
      <c r="H91" s="341" t="s">
        <v>4032</v>
      </c>
      <c r="I91" s="342">
        <v>14393</v>
      </c>
      <c r="J91" s="342">
        <v>0</v>
      </c>
      <c r="K91" s="342">
        <v>27</v>
      </c>
      <c r="L91" s="340" t="s">
        <v>152</v>
      </c>
      <c r="M91" s="340" t="s">
        <v>152</v>
      </c>
      <c r="N91" s="340" t="s">
        <v>152</v>
      </c>
      <c r="O91" s="340" t="s">
        <v>9360</v>
      </c>
      <c r="P91" s="340" t="s">
        <v>152</v>
      </c>
      <c r="Q91" s="340" t="s">
        <v>152</v>
      </c>
      <c r="R91" s="340" t="s">
        <v>152</v>
      </c>
      <c r="S91" s="340" t="s">
        <v>152</v>
      </c>
      <c r="T91" s="340" t="s">
        <v>152</v>
      </c>
      <c r="U91" s="340" t="s">
        <v>152</v>
      </c>
      <c r="V91" s="340" t="s">
        <v>6720</v>
      </c>
      <c r="W91" s="143" t="s">
        <v>7626</v>
      </c>
      <c r="X91" s="143" t="s">
        <v>152</v>
      </c>
      <c r="Y91" s="143" t="s">
        <v>4033</v>
      </c>
      <c r="Z91" s="143" t="s">
        <v>4034</v>
      </c>
      <c r="AA91" s="395" t="s">
        <v>9361</v>
      </c>
      <c r="AB91" s="143" t="s">
        <v>4033</v>
      </c>
      <c r="AC91" s="143" t="s">
        <v>4033</v>
      </c>
      <c r="AD91" s="143" t="s">
        <v>152</v>
      </c>
      <c r="AF91" s="340"/>
      <c r="AG91" s="143" t="s">
        <v>152</v>
      </c>
      <c r="AH91" s="343" t="s">
        <v>4033</v>
      </c>
      <c r="AI91" s="340" t="s">
        <v>152</v>
      </c>
      <c r="AJ91" s="340" t="s">
        <v>6721</v>
      </c>
      <c r="AK91" s="143" t="s">
        <v>2054</v>
      </c>
      <c r="AL91" s="143" t="s">
        <v>6722</v>
      </c>
      <c r="AM91" s="341" t="s">
        <v>152</v>
      </c>
      <c r="AN91" s="143" t="s">
        <v>1637</v>
      </c>
      <c r="AO91" s="340" t="s">
        <v>152</v>
      </c>
      <c r="AP91" s="340"/>
      <c r="AQ91" s="341" t="s">
        <v>152</v>
      </c>
      <c r="AR91" s="143" t="s">
        <v>150</v>
      </c>
      <c r="AS91" s="340" t="s">
        <v>152</v>
      </c>
      <c r="AU91" s="341" t="s">
        <v>152</v>
      </c>
      <c r="AV91" s="342" t="s">
        <v>152</v>
      </c>
    </row>
    <row r="92" spans="1:48" s="143" customFormat="1" hidden="1">
      <c r="A92" s="299">
        <v>1074476607</v>
      </c>
      <c r="B92" s="340" t="s">
        <v>5741</v>
      </c>
      <c r="C92" s="143" t="s">
        <v>4031</v>
      </c>
      <c r="D92" s="143" t="s">
        <v>6225</v>
      </c>
      <c r="E92" s="340" t="s">
        <v>5742</v>
      </c>
      <c r="F92" s="340" t="s">
        <v>2056</v>
      </c>
      <c r="G92" s="143" t="s">
        <v>2055</v>
      </c>
      <c r="H92" s="341" t="s">
        <v>4032</v>
      </c>
      <c r="I92" s="342">
        <v>11100</v>
      </c>
      <c r="J92" s="342">
        <v>0</v>
      </c>
      <c r="K92" s="342">
        <v>31</v>
      </c>
      <c r="L92" s="340" t="s">
        <v>152</v>
      </c>
      <c r="M92" s="340" t="s">
        <v>152</v>
      </c>
      <c r="N92" s="340" t="s">
        <v>152</v>
      </c>
      <c r="O92" s="340" t="s">
        <v>9362</v>
      </c>
      <c r="P92" s="340" t="s">
        <v>152</v>
      </c>
      <c r="Q92" s="340" t="s">
        <v>152</v>
      </c>
      <c r="R92" s="340" t="s">
        <v>152</v>
      </c>
      <c r="S92" s="340" t="s">
        <v>152</v>
      </c>
      <c r="T92" s="340" t="s">
        <v>152</v>
      </c>
      <c r="U92" s="340" t="s">
        <v>152</v>
      </c>
      <c r="V92" s="340" t="s">
        <v>6717</v>
      </c>
      <c r="W92" s="143" t="s">
        <v>7627</v>
      </c>
      <c r="X92" s="143" t="s">
        <v>152</v>
      </c>
      <c r="Y92" s="143" t="s">
        <v>4033</v>
      </c>
      <c r="Z92" s="143" t="s">
        <v>4034</v>
      </c>
      <c r="AA92" s="395" t="s">
        <v>9363</v>
      </c>
      <c r="AB92" s="143" t="s">
        <v>4033</v>
      </c>
      <c r="AC92" s="143" t="s">
        <v>4033</v>
      </c>
      <c r="AD92" s="143" t="s">
        <v>152</v>
      </c>
      <c r="AF92" s="340"/>
      <c r="AG92" s="143" t="s">
        <v>152</v>
      </c>
      <c r="AH92" s="343" t="s">
        <v>4033</v>
      </c>
      <c r="AI92" s="340" t="s">
        <v>152</v>
      </c>
      <c r="AJ92" s="340" t="s">
        <v>6718</v>
      </c>
      <c r="AK92" s="143" t="s">
        <v>2054</v>
      </c>
      <c r="AL92" s="143" t="s">
        <v>6719</v>
      </c>
      <c r="AM92" s="341" t="s">
        <v>152</v>
      </c>
      <c r="AN92" s="143" t="s">
        <v>1637</v>
      </c>
      <c r="AO92" s="340" t="s">
        <v>152</v>
      </c>
      <c r="AP92" s="340"/>
      <c r="AQ92" s="341" t="s">
        <v>152</v>
      </c>
      <c r="AR92" s="143" t="s">
        <v>150</v>
      </c>
      <c r="AS92" s="340" t="s">
        <v>152</v>
      </c>
      <c r="AU92" s="341" t="s">
        <v>152</v>
      </c>
      <c r="AV92" s="342" t="s">
        <v>152</v>
      </c>
    </row>
    <row r="93" spans="1:48" s="143" customFormat="1" hidden="1">
      <c r="A93" s="299">
        <v>1074476606</v>
      </c>
      <c r="B93" s="340" t="s">
        <v>5747</v>
      </c>
      <c r="C93" s="143" t="s">
        <v>4031</v>
      </c>
      <c r="D93" s="143" t="s">
        <v>6225</v>
      </c>
      <c r="E93" s="340" t="s">
        <v>5748</v>
      </c>
      <c r="F93" s="340" t="s">
        <v>2056</v>
      </c>
      <c r="G93" s="143" t="s">
        <v>2055</v>
      </c>
      <c r="H93" s="341" t="s">
        <v>4032</v>
      </c>
      <c r="I93" s="342">
        <v>12795</v>
      </c>
      <c r="J93" s="342">
        <v>0</v>
      </c>
      <c r="K93" s="342">
        <v>15</v>
      </c>
      <c r="L93" s="340" t="s">
        <v>152</v>
      </c>
      <c r="M93" s="340" t="s">
        <v>152</v>
      </c>
      <c r="N93" s="340" t="s">
        <v>152</v>
      </c>
      <c r="O93" s="340" t="s">
        <v>9364</v>
      </c>
      <c r="P93" s="340" t="s">
        <v>152</v>
      </c>
      <c r="Q93" s="340" t="s">
        <v>152</v>
      </c>
      <c r="R93" s="340" t="s">
        <v>152</v>
      </c>
      <c r="S93" s="340" t="s">
        <v>152</v>
      </c>
      <c r="T93" s="340" t="s">
        <v>152</v>
      </c>
      <c r="U93" s="340" t="s">
        <v>152</v>
      </c>
      <c r="V93" s="340" t="s">
        <v>6714</v>
      </c>
      <c r="W93" s="143" t="s">
        <v>7626</v>
      </c>
      <c r="X93" s="143" t="s">
        <v>152</v>
      </c>
      <c r="Y93" s="143" t="s">
        <v>4033</v>
      </c>
      <c r="Z93" s="143" t="s">
        <v>4034</v>
      </c>
      <c r="AA93" s="395" t="s">
        <v>9365</v>
      </c>
      <c r="AB93" s="143" t="s">
        <v>4033</v>
      </c>
      <c r="AC93" s="143" t="s">
        <v>4033</v>
      </c>
      <c r="AD93" s="143" t="s">
        <v>152</v>
      </c>
      <c r="AF93" s="340"/>
      <c r="AG93" s="143" t="s">
        <v>152</v>
      </c>
      <c r="AH93" s="343" t="s">
        <v>4033</v>
      </c>
      <c r="AI93" s="340" t="s">
        <v>152</v>
      </c>
      <c r="AJ93" s="340" t="s">
        <v>6715</v>
      </c>
      <c r="AK93" s="143" t="s">
        <v>2054</v>
      </c>
      <c r="AL93" s="143" t="s">
        <v>6716</v>
      </c>
      <c r="AM93" s="341" t="s">
        <v>152</v>
      </c>
      <c r="AN93" s="143" t="s">
        <v>1637</v>
      </c>
      <c r="AO93" s="340" t="s">
        <v>152</v>
      </c>
      <c r="AP93" s="340"/>
      <c r="AQ93" s="341" t="s">
        <v>152</v>
      </c>
      <c r="AR93" s="143" t="s">
        <v>150</v>
      </c>
      <c r="AS93" s="340" t="s">
        <v>152</v>
      </c>
      <c r="AU93" s="341" t="s">
        <v>152</v>
      </c>
      <c r="AV93" s="342" t="s">
        <v>152</v>
      </c>
    </row>
    <row r="94" spans="1:48" s="143" customFormat="1" hidden="1">
      <c r="A94" s="299">
        <v>1074476605</v>
      </c>
      <c r="B94" s="340" t="s">
        <v>5743</v>
      </c>
      <c r="C94" s="143" t="s">
        <v>4031</v>
      </c>
      <c r="D94" s="143" t="s">
        <v>6225</v>
      </c>
      <c r="E94" s="340" t="s">
        <v>5744</v>
      </c>
      <c r="F94" s="340" t="s">
        <v>2056</v>
      </c>
      <c r="G94" s="143" t="s">
        <v>2055</v>
      </c>
      <c r="H94" s="341" t="s">
        <v>4032</v>
      </c>
      <c r="I94" s="342">
        <v>13035</v>
      </c>
      <c r="J94" s="342">
        <v>0</v>
      </c>
      <c r="K94" s="342">
        <v>0</v>
      </c>
      <c r="L94" s="340" t="s">
        <v>152</v>
      </c>
      <c r="M94" s="340" t="s">
        <v>152</v>
      </c>
      <c r="N94" s="340" t="s">
        <v>152</v>
      </c>
      <c r="O94" s="340" t="s">
        <v>9366</v>
      </c>
      <c r="P94" s="340" t="s">
        <v>152</v>
      </c>
      <c r="Q94" s="340" t="s">
        <v>152</v>
      </c>
      <c r="R94" s="340" t="s">
        <v>152</v>
      </c>
      <c r="S94" s="340" t="s">
        <v>152</v>
      </c>
      <c r="T94" s="340" t="s">
        <v>152</v>
      </c>
      <c r="U94" s="340" t="s">
        <v>152</v>
      </c>
      <c r="V94" s="340" t="s">
        <v>6711</v>
      </c>
      <c r="W94" s="143" t="s">
        <v>7626</v>
      </c>
      <c r="X94" s="143" t="s">
        <v>152</v>
      </c>
      <c r="Y94" s="143" t="s">
        <v>4033</v>
      </c>
      <c r="Z94" s="143" t="s">
        <v>4034</v>
      </c>
      <c r="AA94" s="395" t="s">
        <v>9367</v>
      </c>
      <c r="AB94" s="143" t="s">
        <v>4033</v>
      </c>
      <c r="AC94" s="143" t="s">
        <v>4033</v>
      </c>
      <c r="AD94" s="143" t="s">
        <v>152</v>
      </c>
      <c r="AF94" s="340"/>
      <c r="AG94" s="143" t="s">
        <v>152</v>
      </c>
      <c r="AH94" s="343" t="s">
        <v>4033</v>
      </c>
      <c r="AI94" s="340" t="s">
        <v>152</v>
      </c>
      <c r="AJ94" s="340" t="s">
        <v>6712</v>
      </c>
      <c r="AK94" s="143" t="s">
        <v>2054</v>
      </c>
      <c r="AL94" s="143" t="s">
        <v>6713</v>
      </c>
      <c r="AM94" s="341" t="s">
        <v>152</v>
      </c>
      <c r="AN94" s="143" t="s">
        <v>1637</v>
      </c>
      <c r="AO94" s="340" t="s">
        <v>152</v>
      </c>
      <c r="AP94" s="340"/>
      <c r="AQ94" s="341" t="s">
        <v>152</v>
      </c>
      <c r="AR94" s="143" t="s">
        <v>150</v>
      </c>
      <c r="AS94" s="340" t="s">
        <v>152</v>
      </c>
      <c r="AU94" s="341" t="s">
        <v>152</v>
      </c>
      <c r="AV94" s="342" t="s">
        <v>152</v>
      </c>
    </row>
    <row r="95" spans="1:48" s="143" customFormat="1" hidden="1">
      <c r="A95" s="299">
        <v>1074476603</v>
      </c>
      <c r="B95" s="340" t="s">
        <v>5758</v>
      </c>
      <c r="C95" s="143" t="s">
        <v>4031</v>
      </c>
      <c r="D95" s="143" t="s">
        <v>6225</v>
      </c>
      <c r="E95" s="340" t="s">
        <v>5759</v>
      </c>
      <c r="F95" s="340" t="s">
        <v>2056</v>
      </c>
      <c r="G95" s="143" t="s">
        <v>2055</v>
      </c>
      <c r="H95" s="341" t="s">
        <v>4032</v>
      </c>
      <c r="I95" s="342">
        <v>12873</v>
      </c>
      <c r="J95" s="342">
        <v>0</v>
      </c>
      <c r="K95" s="342">
        <v>0</v>
      </c>
      <c r="L95" s="340" t="s">
        <v>152</v>
      </c>
      <c r="M95" s="340" t="s">
        <v>152</v>
      </c>
      <c r="N95" s="340" t="s">
        <v>152</v>
      </c>
      <c r="O95" s="340" t="s">
        <v>9368</v>
      </c>
      <c r="P95" s="340" t="s">
        <v>152</v>
      </c>
      <c r="Q95" s="340" t="s">
        <v>152</v>
      </c>
      <c r="R95" s="340" t="s">
        <v>152</v>
      </c>
      <c r="S95" s="340" t="s">
        <v>152</v>
      </c>
      <c r="T95" s="340" t="s">
        <v>152</v>
      </c>
      <c r="U95" s="340" t="s">
        <v>152</v>
      </c>
      <c r="V95" s="340" t="s">
        <v>6708</v>
      </c>
      <c r="W95" s="143" t="s">
        <v>7627</v>
      </c>
      <c r="X95" s="143" t="s">
        <v>152</v>
      </c>
      <c r="Y95" s="143" t="s">
        <v>4033</v>
      </c>
      <c r="Z95" s="143" t="s">
        <v>4034</v>
      </c>
      <c r="AA95" s="395" t="s">
        <v>9369</v>
      </c>
      <c r="AB95" s="143" t="s">
        <v>4033</v>
      </c>
      <c r="AC95" s="143" t="s">
        <v>4033</v>
      </c>
      <c r="AD95" s="143" t="s">
        <v>152</v>
      </c>
      <c r="AF95" s="340"/>
      <c r="AG95" s="143" t="s">
        <v>152</v>
      </c>
      <c r="AH95" s="343" t="s">
        <v>4033</v>
      </c>
      <c r="AI95" s="340" t="s">
        <v>152</v>
      </c>
      <c r="AJ95" s="340" t="s">
        <v>6709</v>
      </c>
      <c r="AK95" s="143" t="s">
        <v>2054</v>
      </c>
      <c r="AL95" s="143" t="s">
        <v>6710</v>
      </c>
      <c r="AM95" s="341" t="s">
        <v>152</v>
      </c>
      <c r="AN95" s="143" t="s">
        <v>1637</v>
      </c>
      <c r="AO95" s="340" t="s">
        <v>152</v>
      </c>
      <c r="AP95" s="340"/>
      <c r="AQ95" s="341" t="s">
        <v>152</v>
      </c>
      <c r="AR95" s="143" t="s">
        <v>150</v>
      </c>
      <c r="AS95" s="340" t="s">
        <v>152</v>
      </c>
      <c r="AU95" s="341" t="s">
        <v>152</v>
      </c>
      <c r="AV95" s="342" t="s">
        <v>152</v>
      </c>
    </row>
    <row r="96" spans="1:48" s="143" customFormat="1" hidden="1">
      <c r="A96" s="299">
        <v>1074476592</v>
      </c>
      <c r="B96" s="340" t="s">
        <v>353</v>
      </c>
      <c r="C96" s="143" t="s">
        <v>4031</v>
      </c>
      <c r="D96" s="143" t="s">
        <v>4035</v>
      </c>
      <c r="E96" s="340" t="s">
        <v>2072</v>
      </c>
      <c r="F96" s="340" t="s">
        <v>2056</v>
      </c>
      <c r="G96" s="143" t="s">
        <v>2055</v>
      </c>
      <c r="H96" s="341" t="s">
        <v>4032</v>
      </c>
      <c r="I96" s="342">
        <v>24994</v>
      </c>
      <c r="J96" s="342">
        <v>0</v>
      </c>
      <c r="K96" s="342">
        <v>7</v>
      </c>
      <c r="L96" s="340" t="s">
        <v>152</v>
      </c>
      <c r="M96" s="340" t="s">
        <v>152</v>
      </c>
      <c r="N96" s="340" t="s">
        <v>152</v>
      </c>
      <c r="O96" s="340" t="s">
        <v>9370</v>
      </c>
      <c r="P96" s="340" t="s">
        <v>152</v>
      </c>
      <c r="Q96" s="340" t="s">
        <v>152</v>
      </c>
      <c r="R96" s="340" t="s">
        <v>152</v>
      </c>
      <c r="S96" s="340" t="s">
        <v>152</v>
      </c>
      <c r="T96" s="340" t="s">
        <v>152</v>
      </c>
      <c r="U96" s="340" t="s">
        <v>152</v>
      </c>
      <c r="V96" s="340" t="s">
        <v>4549</v>
      </c>
      <c r="W96" s="143" t="s">
        <v>7626</v>
      </c>
      <c r="X96" s="143" t="s">
        <v>152</v>
      </c>
      <c r="Y96" s="143" t="s">
        <v>4033</v>
      </c>
      <c r="Z96" s="143" t="s">
        <v>4034</v>
      </c>
      <c r="AA96" s="395" t="s">
        <v>9371</v>
      </c>
      <c r="AB96" s="143" t="s">
        <v>4033</v>
      </c>
      <c r="AC96" s="143" t="s">
        <v>4033</v>
      </c>
      <c r="AD96" s="143" t="s">
        <v>152</v>
      </c>
      <c r="AF96" s="340"/>
      <c r="AG96" s="143" t="s">
        <v>152</v>
      </c>
      <c r="AH96" s="343" t="s">
        <v>4033</v>
      </c>
      <c r="AI96" s="340" t="s">
        <v>152</v>
      </c>
      <c r="AJ96" s="340" t="s">
        <v>3606</v>
      </c>
      <c r="AK96" s="143" t="s">
        <v>2054</v>
      </c>
      <c r="AL96" s="143" t="s">
        <v>4550</v>
      </c>
      <c r="AM96" s="341" t="s">
        <v>152</v>
      </c>
      <c r="AN96" s="143" t="s">
        <v>1637</v>
      </c>
      <c r="AO96" s="340" t="s">
        <v>152</v>
      </c>
      <c r="AP96" s="340"/>
      <c r="AQ96" s="341" t="s">
        <v>152</v>
      </c>
      <c r="AR96" s="143" t="s">
        <v>150</v>
      </c>
      <c r="AS96" s="340" t="s">
        <v>152</v>
      </c>
      <c r="AU96" s="341" t="s">
        <v>152</v>
      </c>
      <c r="AV96" s="342" t="s">
        <v>152</v>
      </c>
    </row>
    <row r="97" spans="1:48" s="143" customFormat="1" hidden="1">
      <c r="A97" s="299">
        <v>1074476590</v>
      </c>
      <c r="B97" s="340" t="s">
        <v>352</v>
      </c>
      <c r="C97" s="143" t="s">
        <v>4031</v>
      </c>
      <c r="D97" s="143" t="s">
        <v>4035</v>
      </c>
      <c r="E97" s="340" t="s">
        <v>787</v>
      </c>
      <c r="F97" s="340" t="s">
        <v>2056</v>
      </c>
      <c r="G97" s="143" t="s">
        <v>2055</v>
      </c>
      <c r="H97" s="341" t="s">
        <v>4032</v>
      </c>
      <c r="I97" s="342">
        <v>22936</v>
      </c>
      <c r="J97" s="342">
        <v>0</v>
      </c>
      <c r="K97" s="342">
        <v>8</v>
      </c>
      <c r="L97" s="340" t="s">
        <v>152</v>
      </c>
      <c r="M97" s="340" t="s">
        <v>152</v>
      </c>
      <c r="N97" s="340" t="s">
        <v>152</v>
      </c>
      <c r="O97" s="340" t="s">
        <v>9372</v>
      </c>
      <c r="P97" s="340" t="s">
        <v>152</v>
      </c>
      <c r="Q97" s="340" t="s">
        <v>152</v>
      </c>
      <c r="R97" s="340" t="s">
        <v>152</v>
      </c>
      <c r="S97" s="340" t="s">
        <v>152</v>
      </c>
      <c r="T97" s="340" t="s">
        <v>152</v>
      </c>
      <c r="U97" s="340" t="s">
        <v>152</v>
      </c>
      <c r="V97" s="340" t="s">
        <v>4547</v>
      </c>
      <c r="W97" s="143" t="s">
        <v>7626</v>
      </c>
      <c r="X97" s="143" t="s">
        <v>152</v>
      </c>
      <c r="Y97" s="143" t="s">
        <v>4033</v>
      </c>
      <c r="Z97" s="143" t="s">
        <v>4034</v>
      </c>
      <c r="AA97" s="395" t="s">
        <v>9373</v>
      </c>
      <c r="AB97" s="143" t="s">
        <v>4033</v>
      </c>
      <c r="AC97" s="143" t="s">
        <v>4033</v>
      </c>
      <c r="AD97" s="143" t="s">
        <v>152</v>
      </c>
      <c r="AF97" s="340"/>
      <c r="AG97" s="143" t="s">
        <v>152</v>
      </c>
      <c r="AH97" s="343" t="s">
        <v>4033</v>
      </c>
      <c r="AI97" s="340" t="s">
        <v>152</v>
      </c>
      <c r="AJ97" s="340" t="s">
        <v>3597</v>
      </c>
      <c r="AK97" s="143" t="s">
        <v>2054</v>
      </c>
      <c r="AL97" s="143" t="s">
        <v>4548</v>
      </c>
      <c r="AM97" s="341" t="s">
        <v>152</v>
      </c>
      <c r="AN97" s="143" t="s">
        <v>1637</v>
      </c>
      <c r="AO97" s="340" t="s">
        <v>152</v>
      </c>
      <c r="AP97" s="340"/>
      <c r="AQ97" s="341" t="s">
        <v>152</v>
      </c>
      <c r="AR97" s="143" t="s">
        <v>150</v>
      </c>
      <c r="AS97" s="340" t="s">
        <v>152</v>
      </c>
      <c r="AU97" s="341" t="s">
        <v>152</v>
      </c>
      <c r="AV97" s="342" t="s">
        <v>152</v>
      </c>
    </row>
    <row r="98" spans="1:48" s="143" customFormat="1" hidden="1">
      <c r="A98" s="299">
        <v>1074476582</v>
      </c>
      <c r="B98" s="340" t="s">
        <v>532</v>
      </c>
      <c r="C98" s="143" t="s">
        <v>4031</v>
      </c>
      <c r="D98" s="143" t="s">
        <v>4035</v>
      </c>
      <c r="E98" s="340" t="s">
        <v>2073</v>
      </c>
      <c r="F98" s="340" t="s">
        <v>2056</v>
      </c>
      <c r="G98" s="143" t="s">
        <v>2055</v>
      </c>
      <c r="H98" s="341" t="s">
        <v>4032</v>
      </c>
      <c r="I98" s="342">
        <v>37491</v>
      </c>
      <c r="J98" s="342">
        <v>0</v>
      </c>
      <c r="K98" s="342">
        <v>8</v>
      </c>
      <c r="L98" s="340" t="s">
        <v>152</v>
      </c>
      <c r="M98" s="340" t="s">
        <v>152</v>
      </c>
      <c r="N98" s="340" t="s">
        <v>152</v>
      </c>
      <c r="O98" s="340" t="s">
        <v>9374</v>
      </c>
      <c r="P98" s="340" t="s">
        <v>152</v>
      </c>
      <c r="Q98" s="340" t="s">
        <v>152</v>
      </c>
      <c r="R98" s="340" t="s">
        <v>152</v>
      </c>
      <c r="S98" s="340" t="s">
        <v>152</v>
      </c>
      <c r="T98" s="340" t="s">
        <v>152</v>
      </c>
      <c r="U98" s="340" t="s">
        <v>152</v>
      </c>
      <c r="V98" s="340" t="s">
        <v>4545</v>
      </c>
      <c r="W98" s="143" t="s">
        <v>7626</v>
      </c>
      <c r="X98" s="143" t="s">
        <v>152</v>
      </c>
      <c r="Y98" s="143" t="s">
        <v>4033</v>
      </c>
      <c r="Z98" s="143" t="s">
        <v>4034</v>
      </c>
      <c r="AA98" s="395" t="s">
        <v>9375</v>
      </c>
      <c r="AB98" s="143" t="s">
        <v>4033</v>
      </c>
      <c r="AC98" s="143" t="s">
        <v>4033</v>
      </c>
      <c r="AD98" s="143" t="s">
        <v>152</v>
      </c>
      <c r="AF98" s="340"/>
      <c r="AG98" s="143" t="s">
        <v>152</v>
      </c>
      <c r="AH98" s="343" t="s">
        <v>4033</v>
      </c>
      <c r="AI98" s="340" t="s">
        <v>152</v>
      </c>
      <c r="AJ98" s="340" t="s">
        <v>3536</v>
      </c>
      <c r="AK98" s="143" t="s">
        <v>2054</v>
      </c>
      <c r="AL98" s="143" t="s">
        <v>4546</v>
      </c>
      <c r="AM98" s="341" t="s">
        <v>152</v>
      </c>
      <c r="AN98" s="143" t="s">
        <v>1637</v>
      </c>
      <c r="AO98" s="340" t="s">
        <v>152</v>
      </c>
      <c r="AP98" s="340"/>
      <c r="AQ98" s="341" t="s">
        <v>152</v>
      </c>
      <c r="AR98" s="143" t="s">
        <v>150</v>
      </c>
      <c r="AS98" s="340" t="s">
        <v>152</v>
      </c>
      <c r="AU98" s="341" t="s">
        <v>152</v>
      </c>
      <c r="AV98" s="342" t="s">
        <v>152</v>
      </c>
    </row>
    <row r="99" spans="1:48" s="143" customFormat="1" hidden="1">
      <c r="A99" s="299">
        <v>1074476574</v>
      </c>
      <c r="B99" s="340" t="s">
        <v>5900</v>
      </c>
      <c r="C99" s="143" t="s">
        <v>4031</v>
      </c>
      <c r="D99" s="143" t="s">
        <v>6225</v>
      </c>
      <c r="E99" s="340" t="s">
        <v>5901</v>
      </c>
      <c r="F99" s="340" t="s">
        <v>2056</v>
      </c>
      <c r="G99" s="143" t="s">
        <v>2055</v>
      </c>
      <c r="H99" s="341" t="s">
        <v>4032</v>
      </c>
      <c r="I99" s="342">
        <v>27192</v>
      </c>
      <c r="J99" s="342">
        <v>0</v>
      </c>
      <c r="K99" s="342">
        <v>24</v>
      </c>
      <c r="L99" s="340" t="s">
        <v>152</v>
      </c>
      <c r="M99" s="340" t="s">
        <v>152</v>
      </c>
      <c r="N99" s="340" t="s">
        <v>152</v>
      </c>
      <c r="O99" s="340" t="s">
        <v>9376</v>
      </c>
      <c r="P99" s="340" t="s">
        <v>152</v>
      </c>
      <c r="Q99" s="340" t="s">
        <v>152</v>
      </c>
      <c r="R99" s="340" t="s">
        <v>152</v>
      </c>
      <c r="S99" s="340" t="s">
        <v>152</v>
      </c>
      <c r="T99" s="340" t="s">
        <v>152</v>
      </c>
      <c r="U99" s="340" t="s">
        <v>152</v>
      </c>
      <c r="V99" s="340" t="s">
        <v>6705</v>
      </c>
      <c r="W99" s="143" t="s">
        <v>7626</v>
      </c>
      <c r="X99" s="143" t="s">
        <v>152</v>
      </c>
      <c r="Y99" s="143" t="s">
        <v>4033</v>
      </c>
      <c r="Z99" s="143" t="s">
        <v>4034</v>
      </c>
      <c r="AA99" s="395" t="s">
        <v>9377</v>
      </c>
      <c r="AB99" s="143" t="s">
        <v>4033</v>
      </c>
      <c r="AC99" s="143" t="s">
        <v>4033</v>
      </c>
      <c r="AD99" s="143" t="s">
        <v>152</v>
      </c>
      <c r="AF99" s="340"/>
      <c r="AG99" s="143" t="s">
        <v>152</v>
      </c>
      <c r="AH99" s="343" t="s">
        <v>4033</v>
      </c>
      <c r="AI99" s="340" t="s">
        <v>152</v>
      </c>
      <c r="AJ99" s="340" t="s">
        <v>6706</v>
      </c>
      <c r="AK99" s="143" t="s">
        <v>2054</v>
      </c>
      <c r="AL99" s="143" t="s">
        <v>6707</v>
      </c>
      <c r="AM99" s="341" t="s">
        <v>152</v>
      </c>
      <c r="AN99" s="143" t="s">
        <v>1637</v>
      </c>
      <c r="AO99" s="340" t="s">
        <v>152</v>
      </c>
      <c r="AP99" s="340"/>
      <c r="AQ99" s="341" t="s">
        <v>152</v>
      </c>
      <c r="AR99" s="143" t="s">
        <v>150</v>
      </c>
      <c r="AS99" s="340" t="s">
        <v>152</v>
      </c>
      <c r="AU99" s="341" t="s">
        <v>152</v>
      </c>
      <c r="AV99" s="342" t="s">
        <v>152</v>
      </c>
    </row>
    <row r="100" spans="1:48" s="143" customFormat="1" hidden="1">
      <c r="A100" s="299">
        <v>1074476573</v>
      </c>
      <c r="B100" s="340" t="s">
        <v>5822</v>
      </c>
      <c r="C100" s="143" t="s">
        <v>4031</v>
      </c>
      <c r="D100" s="143" t="s">
        <v>6225</v>
      </c>
      <c r="E100" s="340" t="s">
        <v>5823</v>
      </c>
      <c r="F100" s="340" t="s">
        <v>2056</v>
      </c>
      <c r="G100" s="143" t="s">
        <v>2055</v>
      </c>
      <c r="H100" s="341" t="s">
        <v>4032</v>
      </c>
      <c r="I100" s="342">
        <v>6916</v>
      </c>
      <c r="J100" s="342">
        <v>0</v>
      </c>
      <c r="K100" s="342">
        <v>24</v>
      </c>
      <c r="L100" s="340" t="s">
        <v>152</v>
      </c>
      <c r="M100" s="340" t="s">
        <v>152</v>
      </c>
      <c r="N100" s="340" t="s">
        <v>152</v>
      </c>
      <c r="O100" s="340" t="s">
        <v>9378</v>
      </c>
      <c r="P100" s="340" t="s">
        <v>152</v>
      </c>
      <c r="Q100" s="340" t="s">
        <v>152</v>
      </c>
      <c r="R100" s="340" t="s">
        <v>152</v>
      </c>
      <c r="S100" s="340" t="s">
        <v>152</v>
      </c>
      <c r="T100" s="340" t="s">
        <v>152</v>
      </c>
      <c r="U100" s="340" t="s">
        <v>152</v>
      </c>
      <c r="V100" s="340" t="s">
        <v>6702</v>
      </c>
      <c r="W100" s="143" t="s">
        <v>7626</v>
      </c>
      <c r="X100" s="143" t="s">
        <v>152</v>
      </c>
      <c r="Y100" s="143" t="s">
        <v>4033</v>
      </c>
      <c r="Z100" s="143" t="s">
        <v>4034</v>
      </c>
      <c r="AA100" s="395" t="s">
        <v>9379</v>
      </c>
      <c r="AB100" s="143" t="s">
        <v>4033</v>
      </c>
      <c r="AC100" s="143" t="s">
        <v>4033</v>
      </c>
      <c r="AD100" s="143" t="s">
        <v>152</v>
      </c>
      <c r="AF100" s="340"/>
      <c r="AG100" s="143" t="s">
        <v>152</v>
      </c>
      <c r="AH100" s="343" t="s">
        <v>4033</v>
      </c>
      <c r="AI100" s="340" t="s">
        <v>152</v>
      </c>
      <c r="AJ100" s="340" t="s">
        <v>6703</v>
      </c>
      <c r="AK100" s="143" t="s">
        <v>2054</v>
      </c>
      <c r="AL100" s="143" t="s">
        <v>6704</v>
      </c>
      <c r="AM100" s="341" t="s">
        <v>152</v>
      </c>
      <c r="AN100" s="143" t="s">
        <v>1637</v>
      </c>
      <c r="AO100" s="340" t="s">
        <v>152</v>
      </c>
      <c r="AP100" s="340"/>
      <c r="AQ100" s="341" t="s">
        <v>152</v>
      </c>
      <c r="AR100" s="143" t="s">
        <v>150</v>
      </c>
      <c r="AS100" s="340" t="s">
        <v>152</v>
      </c>
      <c r="AU100" s="341" t="s">
        <v>152</v>
      </c>
      <c r="AV100" s="342" t="s">
        <v>152</v>
      </c>
    </row>
    <row r="101" spans="1:48" s="143" customFormat="1" hidden="1">
      <c r="A101" s="299">
        <v>1074476572</v>
      </c>
      <c r="B101" s="340" t="s">
        <v>5827</v>
      </c>
      <c r="C101" s="143" t="s">
        <v>4031</v>
      </c>
      <c r="D101" s="143" t="s">
        <v>6225</v>
      </c>
      <c r="E101" s="340" t="s">
        <v>9380</v>
      </c>
      <c r="F101" s="340" t="s">
        <v>2056</v>
      </c>
      <c r="G101" s="143" t="s">
        <v>2055</v>
      </c>
      <c r="H101" s="341" t="s">
        <v>4032</v>
      </c>
      <c r="I101" s="342">
        <v>11904</v>
      </c>
      <c r="J101" s="342">
        <v>0</v>
      </c>
      <c r="K101" s="342">
        <v>24</v>
      </c>
      <c r="L101" s="340" t="s">
        <v>152</v>
      </c>
      <c r="M101" s="340" t="s">
        <v>152</v>
      </c>
      <c r="N101" s="340" t="s">
        <v>152</v>
      </c>
      <c r="O101" s="340" t="s">
        <v>9381</v>
      </c>
      <c r="P101" s="340" t="s">
        <v>152</v>
      </c>
      <c r="Q101" s="340" t="s">
        <v>152</v>
      </c>
      <c r="R101" s="340" t="s">
        <v>152</v>
      </c>
      <c r="S101" s="340" t="s">
        <v>152</v>
      </c>
      <c r="T101" s="340" t="s">
        <v>152</v>
      </c>
      <c r="U101" s="340" t="s">
        <v>152</v>
      </c>
      <c r="V101" s="340" t="s">
        <v>6699</v>
      </c>
      <c r="W101" s="143" t="s">
        <v>7626</v>
      </c>
      <c r="X101" s="143" t="s">
        <v>152</v>
      </c>
      <c r="Y101" s="143" t="s">
        <v>4033</v>
      </c>
      <c r="Z101" s="143" t="s">
        <v>4034</v>
      </c>
      <c r="AA101" s="395" t="s">
        <v>9382</v>
      </c>
      <c r="AB101" s="143" t="s">
        <v>4033</v>
      </c>
      <c r="AC101" s="143" t="s">
        <v>4033</v>
      </c>
      <c r="AD101" s="143" t="s">
        <v>152</v>
      </c>
      <c r="AF101" s="340"/>
      <c r="AG101" s="143" t="s">
        <v>152</v>
      </c>
      <c r="AH101" s="343" t="s">
        <v>4033</v>
      </c>
      <c r="AI101" s="340" t="s">
        <v>152</v>
      </c>
      <c r="AJ101" s="340" t="s">
        <v>6700</v>
      </c>
      <c r="AK101" s="143" t="s">
        <v>2054</v>
      </c>
      <c r="AL101" s="143" t="s">
        <v>6701</v>
      </c>
      <c r="AM101" s="341" t="s">
        <v>152</v>
      </c>
      <c r="AN101" s="143" t="s">
        <v>1637</v>
      </c>
      <c r="AO101" s="340" t="s">
        <v>152</v>
      </c>
      <c r="AP101" s="340"/>
      <c r="AQ101" s="341" t="s">
        <v>152</v>
      </c>
      <c r="AR101" s="143" t="s">
        <v>150</v>
      </c>
      <c r="AS101" s="340" t="s">
        <v>152</v>
      </c>
      <c r="AU101" s="341" t="s">
        <v>152</v>
      </c>
      <c r="AV101" s="342" t="s">
        <v>152</v>
      </c>
    </row>
    <row r="102" spans="1:48" s="143" customFormat="1" hidden="1">
      <c r="A102" s="299">
        <v>1074476571</v>
      </c>
      <c r="B102" s="340" t="s">
        <v>5834</v>
      </c>
      <c r="C102" s="143" t="s">
        <v>4031</v>
      </c>
      <c r="D102" s="143" t="s">
        <v>6225</v>
      </c>
      <c r="E102" s="340" t="s">
        <v>5835</v>
      </c>
      <c r="F102" s="340" t="s">
        <v>2056</v>
      </c>
      <c r="G102" s="143" t="s">
        <v>2055</v>
      </c>
      <c r="H102" s="341" t="s">
        <v>4032</v>
      </c>
      <c r="I102" s="342">
        <v>9556</v>
      </c>
      <c r="J102" s="342">
        <v>0</v>
      </c>
      <c r="K102" s="342">
        <v>24</v>
      </c>
      <c r="L102" s="340" t="s">
        <v>152</v>
      </c>
      <c r="M102" s="340" t="s">
        <v>152</v>
      </c>
      <c r="N102" s="340" t="s">
        <v>152</v>
      </c>
      <c r="O102" s="340" t="s">
        <v>9383</v>
      </c>
      <c r="P102" s="340" t="s">
        <v>152</v>
      </c>
      <c r="Q102" s="340" t="s">
        <v>152</v>
      </c>
      <c r="R102" s="340" t="s">
        <v>152</v>
      </c>
      <c r="S102" s="340" t="s">
        <v>152</v>
      </c>
      <c r="T102" s="340" t="s">
        <v>152</v>
      </c>
      <c r="U102" s="340" t="s">
        <v>152</v>
      </c>
      <c r="V102" s="340" t="s">
        <v>6696</v>
      </c>
      <c r="W102" s="143" t="s">
        <v>7626</v>
      </c>
      <c r="X102" s="143" t="s">
        <v>152</v>
      </c>
      <c r="Y102" s="143" t="s">
        <v>4033</v>
      </c>
      <c r="Z102" s="143" t="s">
        <v>4034</v>
      </c>
      <c r="AA102" s="395" t="s">
        <v>9384</v>
      </c>
      <c r="AB102" s="143" t="s">
        <v>4033</v>
      </c>
      <c r="AC102" s="143" t="s">
        <v>4033</v>
      </c>
      <c r="AD102" s="143" t="s">
        <v>152</v>
      </c>
      <c r="AF102" s="340"/>
      <c r="AG102" s="143" t="s">
        <v>152</v>
      </c>
      <c r="AH102" s="343" t="s">
        <v>4033</v>
      </c>
      <c r="AI102" s="340" t="s">
        <v>152</v>
      </c>
      <c r="AJ102" s="340" t="s">
        <v>6697</v>
      </c>
      <c r="AK102" s="143" t="s">
        <v>2054</v>
      </c>
      <c r="AL102" s="143" t="s">
        <v>6698</v>
      </c>
      <c r="AM102" s="341" t="s">
        <v>152</v>
      </c>
      <c r="AN102" s="143" t="s">
        <v>1637</v>
      </c>
      <c r="AO102" s="340" t="s">
        <v>152</v>
      </c>
      <c r="AP102" s="340"/>
      <c r="AQ102" s="341" t="s">
        <v>152</v>
      </c>
      <c r="AR102" s="143" t="s">
        <v>150</v>
      </c>
      <c r="AS102" s="340" t="s">
        <v>152</v>
      </c>
      <c r="AU102" s="341" t="s">
        <v>152</v>
      </c>
      <c r="AV102" s="342" t="s">
        <v>152</v>
      </c>
    </row>
    <row r="103" spans="1:48" s="143" customFormat="1" hidden="1">
      <c r="A103" s="299">
        <v>1074476570</v>
      </c>
      <c r="B103" s="340" t="s">
        <v>5840</v>
      </c>
      <c r="C103" s="143" t="s">
        <v>4031</v>
      </c>
      <c r="D103" s="143" t="s">
        <v>6225</v>
      </c>
      <c r="E103" s="340" t="s">
        <v>5841</v>
      </c>
      <c r="F103" s="340" t="s">
        <v>2056</v>
      </c>
      <c r="G103" s="143" t="s">
        <v>2055</v>
      </c>
      <c r="H103" s="341" t="s">
        <v>4032</v>
      </c>
      <c r="I103" s="342">
        <v>10880</v>
      </c>
      <c r="J103" s="342">
        <v>0</v>
      </c>
      <c r="K103" s="342">
        <v>28</v>
      </c>
      <c r="L103" s="340" t="s">
        <v>152</v>
      </c>
      <c r="M103" s="340" t="s">
        <v>152</v>
      </c>
      <c r="N103" s="340" t="s">
        <v>152</v>
      </c>
      <c r="O103" s="340" t="s">
        <v>9385</v>
      </c>
      <c r="P103" s="340" t="s">
        <v>152</v>
      </c>
      <c r="Q103" s="340" t="s">
        <v>152</v>
      </c>
      <c r="R103" s="340" t="s">
        <v>152</v>
      </c>
      <c r="S103" s="340" t="s">
        <v>152</v>
      </c>
      <c r="T103" s="340" t="s">
        <v>152</v>
      </c>
      <c r="U103" s="340" t="s">
        <v>152</v>
      </c>
      <c r="V103" s="340" t="s">
        <v>6693</v>
      </c>
      <c r="W103" s="143" t="s">
        <v>7626</v>
      </c>
      <c r="X103" s="143" t="s">
        <v>152</v>
      </c>
      <c r="Y103" s="143" t="s">
        <v>4033</v>
      </c>
      <c r="Z103" s="143" t="s">
        <v>4034</v>
      </c>
      <c r="AA103" s="395" t="s">
        <v>9386</v>
      </c>
      <c r="AB103" s="143" t="s">
        <v>4033</v>
      </c>
      <c r="AC103" s="143" t="s">
        <v>4033</v>
      </c>
      <c r="AD103" s="143" t="s">
        <v>152</v>
      </c>
      <c r="AF103" s="340"/>
      <c r="AG103" s="143" t="s">
        <v>152</v>
      </c>
      <c r="AH103" s="343" t="s">
        <v>4033</v>
      </c>
      <c r="AI103" s="340" t="s">
        <v>152</v>
      </c>
      <c r="AJ103" s="340" t="s">
        <v>6694</v>
      </c>
      <c r="AK103" s="143" t="s">
        <v>2054</v>
      </c>
      <c r="AL103" s="143" t="s">
        <v>6695</v>
      </c>
      <c r="AM103" s="341" t="s">
        <v>152</v>
      </c>
      <c r="AN103" s="143" t="s">
        <v>1637</v>
      </c>
      <c r="AO103" s="340" t="s">
        <v>152</v>
      </c>
      <c r="AP103" s="340"/>
      <c r="AQ103" s="341" t="s">
        <v>152</v>
      </c>
      <c r="AR103" s="143" t="s">
        <v>150</v>
      </c>
      <c r="AS103" s="340" t="s">
        <v>152</v>
      </c>
      <c r="AU103" s="341" t="s">
        <v>152</v>
      </c>
      <c r="AV103" s="342" t="s">
        <v>152</v>
      </c>
    </row>
    <row r="104" spans="1:48" s="143" customFormat="1" hidden="1">
      <c r="A104" s="299">
        <v>1074476569</v>
      </c>
      <c r="B104" s="340" t="s">
        <v>5871</v>
      </c>
      <c r="C104" s="143" t="s">
        <v>4031</v>
      </c>
      <c r="D104" s="143" t="s">
        <v>6225</v>
      </c>
      <c r="E104" s="340" t="s">
        <v>5872</v>
      </c>
      <c r="F104" s="340" t="s">
        <v>2056</v>
      </c>
      <c r="G104" s="143" t="s">
        <v>2055</v>
      </c>
      <c r="H104" s="341" t="s">
        <v>4032</v>
      </c>
      <c r="I104" s="342">
        <v>15804</v>
      </c>
      <c r="J104" s="342">
        <v>0</v>
      </c>
      <c r="K104" s="342">
        <v>24</v>
      </c>
      <c r="L104" s="340" t="s">
        <v>152</v>
      </c>
      <c r="M104" s="340" t="s">
        <v>152</v>
      </c>
      <c r="N104" s="340" t="s">
        <v>152</v>
      </c>
      <c r="O104" s="340" t="s">
        <v>9387</v>
      </c>
      <c r="P104" s="340" t="s">
        <v>152</v>
      </c>
      <c r="Q104" s="340" t="s">
        <v>152</v>
      </c>
      <c r="R104" s="340" t="s">
        <v>152</v>
      </c>
      <c r="S104" s="340" t="s">
        <v>152</v>
      </c>
      <c r="T104" s="340" t="s">
        <v>152</v>
      </c>
      <c r="U104" s="340" t="s">
        <v>152</v>
      </c>
      <c r="V104" s="340" t="s">
        <v>6690</v>
      </c>
      <c r="W104" s="143" t="s">
        <v>7626</v>
      </c>
      <c r="X104" s="143" t="s">
        <v>152</v>
      </c>
      <c r="Y104" s="143" t="s">
        <v>4033</v>
      </c>
      <c r="Z104" s="143" t="s">
        <v>4034</v>
      </c>
      <c r="AA104" s="395" t="s">
        <v>9388</v>
      </c>
      <c r="AB104" s="143" t="s">
        <v>4033</v>
      </c>
      <c r="AC104" s="143" t="s">
        <v>4033</v>
      </c>
      <c r="AD104" s="143" t="s">
        <v>152</v>
      </c>
      <c r="AF104" s="340"/>
      <c r="AG104" s="143" t="s">
        <v>152</v>
      </c>
      <c r="AH104" s="343" t="s">
        <v>4033</v>
      </c>
      <c r="AI104" s="340" t="s">
        <v>152</v>
      </c>
      <c r="AJ104" s="340" t="s">
        <v>6691</v>
      </c>
      <c r="AK104" s="143" t="s">
        <v>2054</v>
      </c>
      <c r="AL104" s="143" t="s">
        <v>6692</v>
      </c>
      <c r="AM104" s="341" t="s">
        <v>152</v>
      </c>
      <c r="AN104" s="143" t="s">
        <v>1637</v>
      </c>
      <c r="AO104" s="340" t="s">
        <v>152</v>
      </c>
      <c r="AP104" s="340"/>
      <c r="AQ104" s="341" t="s">
        <v>152</v>
      </c>
      <c r="AR104" s="143" t="s">
        <v>150</v>
      </c>
      <c r="AS104" s="340" t="s">
        <v>152</v>
      </c>
      <c r="AU104" s="341" t="s">
        <v>152</v>
      </c>
      <c r="AV104" s="342" t="s">
        <v>152</v>
      </c>
    </row>
    <row r="105" spans="1:48" s="143" customFormat="1" hidden="1">
      <c r="A105" s="299">
        <v>1074476568</v>
      </c>
      <c r="B105" s="340" t="s">
        <v>5874</v>
      </c>
      <c r="C105" s="143" t="s">
        <v>4031</v>
      </c>
      <c r="D105" s="143" t="s">
        <v>6225</v>
      </c>
      <c r="E105" s="340" t="s">
        <v>9389</v>
      </c>
      <c r="F105" s="340" t="s">
        <v>2056</v>
      </c>
      <c r="G105" s="143" t="s">
        <v>2055</v>
      </c>
      <c r="H105" s="341" t="s">
        <v>4032</v>
      </c>
      <c r="I105" s="342">
        <v>19186</v>
      </c>
      <c r="J105" s="342">
        <v>0</v>
      </c>
      <c r="K105" s="342">
        <v>24</v>
      </c>
      <c r="L105" s="340" t="s">
        <v>152</v>
      </c>
      <c r="M105" s="340" t="s">
        <v>152</v>
      </c>
      <c r="N105" s="340" t="s">
        <v>152</v>
      </c>
      <c r="O105" s="340" t="s">
        <v>9390</v>
      </c>
      <c r="P105" s="340" t="s">
        <v>152</v>
      </c>
      <c r="Q105" s="340" t="s">
        <v>152</v>
      </c>
      <c r="R105" s="340" t="s">
        <v>152</v>
      </c>
      <c r="S105" s="340" t="s">
        <v>152</v>
      </c>
      <c r="T105" s="340" t="s">
        <v>152</v>
      </c>
      <c r="U105" s="340" t="s">
        <v>152</v>
      </c>
      <c r="V105" s="340" t="s">
        <v>6687</v>
      </c>
      <c r="W105" s="143" t="s">
        <v>7626</v>
      </c>
      <c r="X105" s="143" t="s">
        <v>152</v>
      </c>
      <c r="Y105" s="143" t="s">
        <v>4033</v>
      </c>
      <c r="Z105" s="143" t="s">
        <v>4034</v>
      </c>
      <c r="AA105" s="395" t="s">
        <v>9391</v>
      </c>
      <c r="AB105" s="143" t="s">
        <v>4033</v>
      </c>
      <c r="AC105" s="143" t="s">
        <v>4033</v>
      </c>
      <c r="AD105" s="143" t="s">
        <v>152</v>
      </c>
      <c r="AF105" s="340"/>
      <c r="AG105" s="143" t="s">
        <v>152</v>
      </c>
      <c r="AH105" s="343" t="s">
        <v>4033</v>
      </c>
      <c r="AI105" s="340" t="s">
        <v>152</v>
      </c>
      <c r="AJ105" s="340" t="s">
        <v>6688</v>
      </c>
      <c r="AK105" s="143" t="s">
        <v>2054</v>
      </c>
      <c r="AL105" s="143" t="s">
        <v>6689</v>
      </c>
      <c r="AM105" s="341" t="s">
        <v>152</v>
      </c>
      <c r="AN105" s="143" t="s">
        <v>1637</v>
      </c>
      <c r="AO105" s="340" t="s">
        <v>152</v>
      </c>
      <c r="AP105" s="340"/>
      <c r="AQ105" s="341" t="s">
        <v>152</v>
      </c>
      <c r="AR105" s="143" t="s">
        <v>150</v>
      </c>
      <c r="AS105" s="340" t="s">
        <v>152</v>
      </c>
      <c r="AU105" s="341" t="s">
        <v>152</v>
      </c>
      <c r="AV105" s="342" t="s">
        <v>152</v>
      </c>
    </row>
    <row r="106" spans="1:48" s="143" customFormat="1" hidden="1">
      <c r="A106" s="299">
        <v>1074476560</v>
      </c>
      <c r="B106" s="340" t="s">
        <v>2075</v>
      </c>
      <c r="C106" s="143" t="s">
        <v>4031</v>
      </c>
      <c r="D106" s="143" t="s">
        <v>4035</v>
      </c>
      <c r="E106" s="340" t="s">
        <v>4542</v>
      </c>
      <c r="F106" s="340" t="s">
        <v>2056</v>
      </c>
      <c r="G106" s="143" t="s">
        <v>2055</v>
      </c>
      <c r="H106" s="341" t="s">
        <v>4032</v>
      </c>
      <c r="I106" s="342">
        <v>15589</v>
      </c>
      <c r="J106" s="342">
        <v>0</v>
      </c>
      <c r="K106" s="342">
        <v>0</v>
      </c>
      <c r="L106" s="340" t="s">
        <v>152</v>
      </c>
      <c r="M106" s="340" t="s">
        <v>152</v>
      </c>
      <c r="N106" s="340" t="s">
        <v>152</v>
      </c>
      <c r="O106" s="340" t="s">
        <v>9392</v>
      </c>
      <c r="P106" s="340" t="s">
        <v>152</v>
      </c>
      <c r="Q106" s="340" t="s">
        <v>152</v>
      </c>
      <c r="R106" s="340" t="s">
        <v>152</v>
      </c>
      <c r="S106" s="340" t="s">
        <v>152</v>
      </c>
      <c r="T106" s="340" t="s">
        <v>152</v>
      </c>
      <c r="U106" s="340" t="s">
        <v>152</v>
      </c>
      <c r="V106" s="340" t="s">
        <v>4543</v>
      </c>
      <c r="W106" s="143" t="s">
        <v>7626</v>
      </c>
      <c r="X106" s="143" t="s">
        <v>152</v>
      </c>
      <c r="Y106" s="143" t="s">
        <v>4033</v>
      </c>
      <c r="Z106" s="143" t="s">
        <v>4034</v>
      </c>
      <c r="AA106" s="395" t="s">
        <v>9393</v>
      </c>
      <c r="AB106" s="143" t="s">
        <v>4033</v>
      </c>
      <c r="AC106" s="143" t="s">
        <v>4033</v>
      </c>
      <c r="AD106" s="143" t="s">
        <v>152</v>
      </c>
      <c r="AF106" s="340"/>
      <c r="AG106" s="143" t="s">
        <v>152</v>
      </c>
      <c r="AH106" s="343" t="s">
        <v>4033</v>
      </c>
      <c r="AI106" s="340" t="s">
        <v>152</v>
      </c>
      <c r="AJ106" s="340" t="s">
        <v>4544</v>
      </c>
      <c r="AK106" s="143" t="s">
        <v>2054</v>
      </c>
      <c r="AL106" s="143" t="s">
        <v>8759</v>
      </c>
      <c r="AM106" s="341" t="s">
        <v>152</v>
      </c>
      <c r="AN106" s="143" t="s">
        <v>1637</v>
      </c>
      <c r="AO106" s="340" t="s">
        <v>152</v>
      </c>
      <c r="AP106" s="340"/>
      <c r="AQ106" s="341" t="s">
        <v>152</v>
      </c>
      <c r="AR106" s="143" t="s">
        <v>150</v>
      </c>
      <c r="AS106" s="340" t="s">
        <v>152</v>
      </c>
      <c r="AU106" s="341" t="s">
        <v>152</v>
      </c>
      <c r="AV106" s="342" t="s">
        <v>152</v>
      </c>
    </row>
    <row r="107" spans="1:48" s="143" customFormat="1" hidden="1">
      <c r="A107" s="299">
        <v>1074476559</v>
      </c>
      <c r="B107" s="340" t="s">
        <v>347</v>
      </c>
      <c r="C107" s="143" t="s">
        <v>4031</v>
      </c>
      <c r="D107" s="143" t="s">
        <v>4035</v>
      </c>
      <c r="E107" s="340" t="s">
        <v>457</v>
      </c>
      <c r="F107" s="340" t="s">
        <v>2056</v>
      </c>
      <c r="G107" s="143" t="s">
        <v>2055</v>
      </c>
      <c r="H107" s="341" t="s">
        <v>4032</v>
      </c>
      <c r="I107" s="342">
        <v>13681</v>
      </c>
      <c r="J107" s="342">
        <v>0</v>
      </c>
      <c r="K107" s="342">
        <v>43</v>
      </c>
      <c r="L107" s="340" t="s">
        <v>152</v>
      </c>
      <c r="M107" s="340" t="s">
        <v>152</v>
      </c>
      <c r="N107" s="340" t="s">
        <v>152</v>
      </c>
      <c r="O107" s="340" t="s">
        <v>9394</v>
      </c>
      <c r="P107" s="340" t="s">
        <v>152</v>
      </c>
      <c r="Q107" s="340" t="s">
        <v>152</v>
      </c>
      <c r="R107" s="340" t="s">
        <v>152</v>
      </c>
      <c r="S107" s="340" t="s">
        <v>152</v>
      </c>
      <c r="T107" s="340" t="s">
        <v>152</v>
      </c>
      <c r="U107" s="340" t="s">
        <v>152</v>
      </c>
      <c r="V107" s="340" t="s">
        <v>4541</v>
      </c>
      <c r="W107" s="143" t="s">
        <v>7626</v>
      </c>
      <c r="X107" s="143" t="s">
        <v>152</v>
      </c>
      <c r="Y107" s="143" t="s">
        <v>4033</v>
      </c>
      <c r="Z107" s="143" t="s">
        <v>4034</v>
      </c>
      <c r="AA107" s="395" t="s">
        <v>9395</v>
      </c>
      <c r="AB107" s="143" t="s">
        <v>4033</v>
      </c>
      <c r="AC107" s="143" t="s">
        <v>4033</v>
      </c>
      <c r="AD107" s="143" t="s">
        <v>152</v>
      </c>
      <c r="AF107" s="340"/>
      <c r="AG107" s="143" t="s">
        <v>152</v>
      </c>
      <c r="AH107" s="343" t="s">
        <v>4033</v>
      </c>
      <c r="AI107" s="340" t="s">
        <v>152</v>
      </c>
      <c r="AJ107" s="340" t="s">
        <v>3582</v>
      </c>
      <c r="AK107" s="143" t="s">
        <v>2054</v>
      </c>
      <c r="AL107" s="143" t="s">
        <v>4483</v>
      </c>
      <c r="AM107" s="341" t="s">
        <v>152</v>
      </c>
      <c r="AN107" s="143" t="s">
        <v>1637</v>
      </c>
      <c r="AO107" s="340" t="s">
        <v>152</v>
      </c>
      <c r="AP107" s="340"/>
      <c r="AQ107" s="341" t="s">
        <v>152</v>
      </c>
      <c r="AR107" s="143" t="s">
        <v>150</v>
      </c>
      <c r="AS107" s="340" t="s">
        <v>152</v>
      </c>
      <c r="AU107" s="341" t="s">
        <v>152</v>
      </c>
      <c r="AV107" s="342" t="s">
        <v>152</v>
      </c>
    </row>
    <row r="108" spans="1:48" s="143" customFormat="1" hidden="1">
      <c r="A108" s="299">
        <v>1074476553</v>
      </c>
      <c r="B108" s="340" t="s">
        <v>205</v>
      </c>
      <c r="C108" s="143" t="s">
        <v>4031</v>
      </c>
      <c r="D108" s="143" t="s">
        <v>4107</v>
      </c>
      <c r="E108" s="340" t="s">
        <v>8760</v>
      </c>
      <c r="F108" s="340" t="s">
        <v>2056</v>
      </c>
      <c r="G108" s="143" t="s">
        <v>2055</v>
      </c>
      <c r="H108" s="341" t="s">
        <v>4032</v>
      </c>
      <c r="I108" s="342">
        <v>21050</v>
      </c>
      <c r="J108" s="342">
        <v>0</v>
      </c>
      <c r="K108" s="342">
        <v>0</v>
      </c>
      <c r="L108" s="340" t="s">
        <v>152</v>
      </c>
      <c r="M108" s="340" t="s">
        <v>152</v>
      </c>
      <c r="N108" s="340" t="s">
        <v>152</v>
      </c>
      <c r="O108" s="340" t="s">
        <v>9396</v>
      </c>
      <c r="P108" s="340" t="s">
        <v>152</v>
      </c>
      <c r="Q108" s="340" t="s">
        <v>152</v>
      </c>
      <c r="R108" s="340" t="s">
        <v>152</v>
      </c>
      <c r="S108" s="340" t="s">
        <v>152</v>
      </c>
      <c r="T108" s="340" t="s">
        <v>152</v>
      </c>
      <c r="U108" s="340" t="s">
        <v>152</v>
      </c>
      <c r="V108" s="340" t="s">
        <v>4484</v>
      </c>
      <c r="W108" s="143" t="s">
        <v>7627</v>
      </c>
      <c r="X108" s="143" t="s">
        <v>152</v>
      </c>
      <c r="Y108" s="143" t="s">
        <v>4033</v>
      </c>
      <c r="Z108" s="143" t="s">
        <v>4034</v>
      </c>
      <c r="AA108" s="395" t="s">
        <v>9397</v>
      </c>
      <c r="AB108" s="143" t="s">
        <v>4033</v>
      </c>
      <c r="AC108" s="143" t="s">
        <v>4033</v>
      </c>
      <c r="AD108" s="143" t="s">
        <v>152</v>
      </c>
      <c r="AF108" s="340"/>
      <c r="AG108" s="143" t="s">
        <v>152</v>
      </c>
      <c r="AH108" s="343" t="s">
        <v>4033</v>
      </c>
      <c r="AI108" s="340" t="s">
        <v>152</v>
      </c>
      <c r="AJ108" s="340" t="s">
        <v>1417</v>
      </c>
      <c r="AK108" s="143" t="s">
        <v>152</v>
      </c>
      <c r="AL108" s="143" t="s">
        <v>152</v>
      </c>
      <c r="AM108" s="341" t="s">
        <v>152</v>
      </c>
      <c r="AN108" s="143" t="s">
        <v>1637</v>
      </c>
      <c r="AO108" s="340" t="s">
        <v>152</v>
      </c>
      <c r="AP108" s="340"/>
      <c r="AQ108" s="341" t="s">
        <v>152</v>
      </c>
      <c r="AR108" s="143" t="s">
        <v>150</v>
      </c>
      <c r="AS108" s="340" t="s">
        <v>152</v>
      </c>
      <c r="AU108" s="341" t="s">
        <v>152</v>
      </c>
      <c r="AV108" s="342" t="s">
        <v>152</v>
      </c>
    </row>
    <row r="109" spans="1:48" s="143" customFormat="1" hidden="1">
      <c r="A109" s="299">
        <v>1074476547</v>
      </c>
      <c r="B109" s="340" t="s">
        <v>2092</v>
      </c>
      <c r="C109" s="143" t="s">
        <v>4031</v>
      </c>
      <c r="D109" s="143" t="s">
        <v>4035</v>
      </c>
      <c r="E109" s="340" t="s">
        <v>7664</v>
      </c>
      <c r="F109" s="340" t="s">
        <v>2056</v>
      </c>
      <c r="G109" s="143" t="s">
        <v>2055</v>
      </c>
      <c r="H109" s="341" t="s">
        <v>4032</v>
      </c>
      <c r="I109" s="342">
        <v>15082</v>
      </c>
      <c r="J109" s="342">
        <v>0</v>
      </c>
      <c r="K109" s="342">
        <v>8</v>
      </c>
      <c r="L109" s="340" t="s">
        <v>152</v>
      </c>
      <c r="M109" s="340" t="s">
        <v>152</v>
      </c>
      <c r="N109" s="340" t="s">
        <v>152</v>
      </c>
      <c r="O109" s="340" t="s">
        <v>9398</v>
      </c>
      <c r="P109" s="340" t="s">
        <v>152</v>
      </c>
      <c r="Q109" s="340" t="s">
        <v>152</v>
      </c>
      <c r="R109" s="340" t="s">
        <v>152</v>
      </c>
      <c r="S109" s="340" t="s">
        <v>152</v>
      </c>
      <c r="T109" s="340" t="s">
        <v>152</v>
      </c>
      <c r="U109" s="340" t="s">
        <v>152</v>
      </c>
      <c r="V109" s="340" t="s">
        <v>4482</v>
      </c>
      <c r="W109" s="143" t="s">
        <v>7626</v>
      </c>
      <c r="X109" s="143" t="s">
        <v>152</v>
      </c>
      <c r="Y109" s="143" t="s">
        <v>4033</v>
      </c>
      <c r="Z109" s="143" t="s">
        <v>4034</v>
      </c>
      <c r="AA109" s="395" t="s">
        <v>9399</v>
      </c>
      <c r="AB109" s="143" t="s">
        <v>4033</v>
      </c>
      <c r="AC109" s="143" t="s">
        <v>4033</v>
      </c>
      <c r="AD109" s="143" t="s">
        <v>152</v>
      </c>
      <c r="AF109" s="340"/>
      <c r="AG109" s="143" t="s">
        <v>152</v>
      </c>
      <c r="AH109" s="343" t="s">
        <v>4033</v>
      </c>
      <c r="AI109" s="340" t="s">
        <v>152</v>
      </c>
      <c r="AJ109" s="340" t="s">
        <v>152</v>
      </c>
      <c r="AK109" s="143" t="s">
        <v>2054</v>
      </c>
      <c r="AL109" s="143" t="s">
        <v>8762</v>
      </c>
      <c r="AM109" s="341" t="s">
        <v>152</v>
      </c>
      <c r="AN109" s="143" t="s">
        <v>1637</v>
      </c>
      <c r="AO109" s="340" t="s">
        <v>152</v>
      </c>
      <c r="AP109" s="340"/>
      <c r="AQ109" s="341" t="s">
        <v>152</v>
      </c>
      <c r="AR109" s="143" t="s">
        <v>150</v>
      </c>
      <c r="AS109" s="340" t="s">
        <v>152</v>
      </c>
      <c r="AU109" s="341" t="s">
        <v>152</v>
      </c>
      <c r="AV109" s="342" t="s">
        <v>152</v>
      </c>
    </row>
    <row r="110" spans="1:48" s="143" customFormat="1" hidden="1">
      <c r="A110" s="299">
        <v>1074476546</v>
      </c>
      <c r="B110" s="340" t="s">
        <v>476</v>
      </c>
      <c r="C110" s="143" t="s">
        <v>4031</v>
      </c>
      <c r="D110" s="143" t="s">
        <v>4035</v>
      </c>
      <c r="E110" s="340" t="s">
        <v>477</v>
      </c>
      <c r="F110" s="340" t="s">
        <v>2056</v>
      </c>
      <c r="G110" s="143" t="s">
        <v>2055</v>
      </c>
      <c r="H110" s="341" t="s">
        <v>4032</v>
      </c>
      <c r="I110" s="342">
        <v>17775</v>
      </c>
      <c r="J110" s="342">
        <v>0</v>
      </c>
      <c r="K110" s="342">
        <v>0</v>
      </c>
      <c r="L110" s="340" t="s">
        <v>152</v>
      </c>
      <c r="M110" s="340" t="s">
        <v>152</v>
      </c>
      <c r="N110" s="340" t="s">
        <v>152</v>
      </c>
      <c r="O110" s="340" t="s">
        <v>9400</v>
      </c>
      <c r="P110" s="340" t="s">
        <v>152</v>
      </c>
      <c r="Q110" s="340" t="s">
        <v>152</v>
      </c>
      <c r="R110" s="340" t="s">
        <v>152</v>
      </c>
      <c r="S110" s="340" t="s">
        <v>152</v>
      </c>
      <c r="T110" s="340" t="s">
        <v>152</v>
      </c>
      <c r="U110" s="340" t="s">
        <v>152</v>
      </c>
      <c r="V110" s="340" t="s">
        <v>4480</v>
      </c>
      <c r="W110" s="143" t="s">
        <v>7626</v>
      </c>
      <c r="X110" s="143" t="s">
        <v>152</v>
      </c>
      <c r="Y110" s="143" t="s">
        <v>4033</v>
      </c>
      <c r="Z110" s="143" t="s">
        <v>4034</v>
      </c>
      <c r="AA110" s="395" t="s">
        <v>9401</v>
      </c>
      <c r="AB110" s="143" t="s">
        <v>4033</v>
      </c>
      <c r="AC110" s="143" t="s">
        <v>4033</v>
      </c>
      <c r="AD110" s="143" t="s">
        <v>152</v>
      </c>
      <c r="AF110" s="340"/>
      <c r="AG110" s="143" t="s">
        <v>152</v>
      </c>
      <c r="AH110" s="343" t="s">
        <v>4033</v>
      </c>
      <c r="AI110" s="340" t="s">
        <v>152</v>
      </c>
      <c r="AJ110" s="340" t="s">
        <v>3509</v>
      </c>
      <c r="AK110" s="143" t="s">
        <v>2054</v>
      </c>
      <c r="AL110" s="143" t="s">
        <v>4481</v>
      </c>
      <c r="AM110" s="341" t="s">
        <v>152</v>
      </c>
      <c r="AN110" s="143" t="s">
        <v>1637</v>
      </c>
      <c r="AO110" s="340" t="s">
        <v>152</v>
      </c>
      <c r="AP110" s="340"/>
      <c r="AQ110" s="341" t="s">
        <v>152</v>
      </c>
      <c r="AR110" s="143" t="s">
        <v>150</v>
      </c>
      <c r="AS110" s="340" t="s">
        <v>152</v>
      </c>
      <c r="AU110" s="341" t="s">
        <v>152</v>
      </c>
      <c r="AV110" s="342" t="s">
        <v>152</v>
      </c>
    </row>
    <row r="111" spans="1:48" s="143" customFormat="1" hidden="1">
      <c r="A111" s="299">
        <v>1074476532</v>
      </c>
      <c r="B111" s="340" t="s">
        <v>5551</v>
      </c>
      <c r="C111" s="143" t="s">
        <v>4031</v>
      </c>
      <c r="D111" s="143" t="s">
        <v>6215</v>
      </c>
      <c r="E111" s="340" t="s">
        <v>8763</v>
      </c>
      <c r="F111" s="340" t="s">
        <v>2056</v>
      </c>
      <c r="G111" s="143" t="s">
        <v>2055</v>
      </c>
      <c r="H111" s="341" t="s">
        <v>4032</v>
      </c>
      <c r="I111" s="342">
        <v>22482</v>
      </c>
      <c r="J111" s="342">
        <v>0</v>
      </c>
      <c r="K111" s="342">
        <v>30</v>
      </c>
      <c r="L111" s="340" t="s">
        <v>152</v>
      </c>
      <c r="M111" s="340" t="s">
        <v>152</v>
      </c>
      <c r="N111" s="340" t="s">
        <v>152</v>
      </c>
      <c r="O111" s="340" t="s">
        <v>9402</v>
      </c>
      <c r="P111" s="340" t="s">
        <v>152</v>
      </c>
      <c r="Q111" s="340" t="s">
        <v>152</v>
      </c>
      <c r="R111" s="340" t="s">
        <v>152</v>
      </c>
      <c r="S111" s="340" t="s">
        <v>152</v>
      </c>
      <c r="T111" s="340" t="s">
        <v>152</v>
      </c>
      <c r="U111" s="340" t="s">
        <v>152</v>
      </c>
      <c r="V111" s="340" t="s">
        <v>6574</v>
      </c>
      <c r="W111" s="143" t="s">
        <v>7626</v>
      </c>
      <c r="X111" s="143" t="s">
        <v>152</v>
      </c>
      <c r="Y111" s="143" t="s">
        <v>4033</v>
      </c>
      <c r="Z111" s="143" t="s">
        <v>4034</v>
      </c>
      <c r="AA111" s="395" t="s">
        <v>9403</v>
      </c>
      <c r="AB111" s="143" t="s">
        <v>4033</v>
      </c>
      <c r="AC111" s="143" t="s">
        <v>4033</v>
      </c>
      <c r="AD111" s="143" t="s">
        <v>152</v>
      </c>
      <c r="AF111" s="340"/>
      <c r="AG111" s="143" t="s">
        <v>152</v>
      </c>
      <c r="AH111" s="343" t="s">
        <v>4033</v>
      </c>
      <c r="AI111" s="340" t="s">
        <v>152</v>
      </c>
      <c r="AJ111" s="340" t="s">
        <v>152</v>
      </c>
      <c r="AK111" s="143" t="s">
        <v>2054</v>
      </c>
      <c r="AL111" s="143" t="s">
        <v>6575</v>
      </c>
      <c r="AM111" s="341" t="s">
        <v>152</v>
      </c>
      <c r="AN111" s="143" t="s">
        <v>1637</v>
      </c>
      <c r="AO111" s="340" t="s">
        <v>152</v>
      </c>
      <c r="AP111" s="340"/>
      <c r="AQ111" s="341" t="s">
        <v>152</v>
      </c>
      <c r="AR111" s="143" t="s">
        <v>150</v>
      </c>
      <c r="AS111" s="340" t="s">
        <v>152</v>
      </c>
      <c r="AU111" s="341" t="s">
        <v>152</v>
      </c>
      <c r="AV111" s="342" t="s">
        <v>152</v>
      </c>
    </row>
    <row r="112" spans="1:48" s="143" customFormat="1" hidden="1">
      <c r="A112" s="299">
        <v>1074476531</v>
      </c>
      <c r="B112" s="340" t="s">
        <v>5523</v>
      </c>
      <c r="C112" s="143" t="s">
        <v>4031</v>
      </c>
      <c r="D112" s="143" t="s">
        <v>6215</v>
      </c>
      <c r="E112" s="340" t="s">
        <v>5524</v>
      </c>
      <c r="F112" s="340" t="s">
        <v>2056</v>
      </c>
      <c r="G112" s="143" t="s">
        <v>2055</v>
      </c>
      <c r="H112" s="341" t="s">
        <v>4032</v>
      </c>
      <c r="I112" s="342">
        <v>19823</v>
      </c>
      <c r="J112" s="342">
        <v>0</v>
      </c>
      <c r="K112" s="342">
        <v>0</v>
      </c>
      <c r="L112" s="340" t="s">
        <v>152</v>
      </c>
      <c r="M112" s="340" t="s">
        <v>152</v>
      </c>
      <c r="N112" s="340" t="s">
        <v>152</v>
      </c>
      <c r="O112" s="340" t="s">
        <v>9404</v>
      </c>
      <c r="P112" s="340" t="s">
        <v>152</v>
      </c>
      <c r="Q112" s="340" t="s">
        <v>152</v>
      </c>
      <c r="R112" s="340" t="s">
        <v>152</v>
      </c>
      <c r="S112" s="340" t="s">
        <v>152</v>
      </c>
      <c r="T112" s="340" t="s">
        <v>152</v>
      </c>
      <c r="U112" s="340" t="s">
        <v>152</v>
      </c>
      <c r="V112" s="340" t="s">
        <v>6572</v>
      </c>
      <c r="W112" s="143" t="s">
        <v>7626</v>
      </c>
      <c r="X112" s="143" t="s">
        <v>152</v>
      </c>
      <c r="Y112" s="143" t="s">
        <v>4033</v>
      </c>
      <c r="Z112" s="143" t="s">
        <v>4034</v>
      </c>
      <c r="AA112" s="395" t="s">
        <v>9405</v>
      </c>
      <c r="AB112" s="143" t="s">
        <v>4033</v>
      </c>
      <c r="AC112" s="143" t="s">
        <v>4033</v>
      </c>
      <c r="AD112" s="143" t="s">
        <v>152</v>
      </c>
      <c r="AF112" s="340"/>
      <c r="AG112" s="143" t="s">
        <v>152</v>
      </c>
      <c r="AH112" s="343" t="s">
        <v>4033</v>
      </c>
      <c r="AI112" s="340" t="s">
        <v>152</v>
      </c>
      <c r="AJ112" s="340" t="s">
        <v>152</v>
      </c>
      <c r="AK112" s="143" t="s">
        <v>2054</v>
      </c>
      <c r="AL112" s="143" t="s">
        <v>6573</v>
      </c>
      <c r="AM112" s="341" t="s">
        <v>152</v>
      </c>
      <c r="AN112" s="143" t="s">
        <v>1637</v>
      </c>
      <c r="AO112" s="340" t="s">
        <v>152</v>
      </c>
      <c r="AP112" s="340"/>
      <c r="AQ112" s="341" t="s">
        <v>152</v>
      </c>
      <c r="AR112" s="143" t="s">
        <v>150</v>
      </c>
      <c r="AS112" s="340" t="s">
        <v>152</v>
      </c>
      <c r="AU112" s="341" t="s">
        <v>152</v>
      </c>
      <c r="AV112" s="342" t="s">
        <v>152</v>
      </c>
    </row>
    <row r="113" spans="1:48" s="143" customFormat="1" hidden="1">
      <c r="A113" s="299">
        <v>1074476530</v>
      </c>
      <c r="B113" s="340" t="s">
        <v>5549</v>
      </c>
      <c r="C113" s="143" t="s">
        <v>4031</v>
      </c>
      <c r="D113" s="143" t="s">
        <v>6215</v>
      </c>
      <c r="E113" s="340" t="s">
        <v>5550</v>
      </c>
      <c r="F113" s="340" t="s">
        <v>2056</v>
      </c>
      <c r="G113" s="143" t="s">
        <v>2055</v>
      </c>
      <c r="H113" s="341" t="s">
        <v>4032</v>
      </c>
      <c r="I113" s="342">
        <v>19741</v>
      </c>
      <c r="J113" s="342">
        <v>0</v>
      </c>
      <c r="K113" s="342">
        <v>0</v>
      </c>
      <c r="L113" s="340" t="s">
        <v>152</v>
      </c>
      <c r="M113" s="340" t="s">
        <v>152</v>
      </c>
      <c r="N113" s="340" t="s">
        <v>152</v>
      </c>
      <c r="O113" s="340" t="s">
        <v>9406</v>
      </c>
      <c r="P113" s="340" t="s">
        <v>152</v>
      </c>
      <c r="Q113" s="340" t="s">
        <v>152</v>
      </c>
      <c r="R113" s="340" t="s">
        <v>152</v>
      </c>
      <c r="S113" s="340" t="s">
        <v>152</v>
      </c>
      <c r="T113" s="340" t="s">
        <v>152</v>
      </c>
      <c r="U113" s="340" t="s">
        <v>152</v>
      </c>
      <c r="V113" s="340" t="s">
        <v>6570</v>
      </c>
      <c r="W113" s="143" t="s">
        <v>7626</v>
      </c>
      <c r="X113" s="143" t="s">
        <v>152</v>
      </c>
      <c r="Y113" s="143" t="s">
        <v>4033</v>
      </c>
      <c r="Z113" s="143" t="s">
        <v>4034</v>
      </c>
      <c r="AA113" s="395" t="s">
        <v>9407</v>
      </c>
      <c r="AB113" s="143" t="s">
        <v>4033</v>
      </c>
      <c r="AC113" s="143" t="s">
        <v>4033</v>
      </c>
      <c r="AD113" s="143" t="s">
        <v>152</v>
      </c>
      <c r="AF113" s="340"/>
      <c r="AG113" s="143" t="s">
        <v>152</v>
      </c>
      <c r="AH113" s="343" t="s">
        <v>4033</v>
      </c>
      <c r="AI113" s="340" t="s">
        <v>152</v>
      </c>
      <c r="AJ113" s="340" t="s">
        <v>152</v>
      </c>
      <c r="AK113" s="143" t="s">
        <v>2054</v>
      </c>
      <c r="AL113" s="143" t="s">
        <v>6571</v>
      </c>
      <c r="AM113" s="341" t="s">
        <v>152</v>
      </c>
      <c r="AN113" s="143" t="s">
        <v>1637</v>
      </c>
      <c r="AO113" s="340" t="s">
        <v>152</v>
      </c>
      <c r="AP113" s="340"/>
      <c r="AQ113" s="341" t="s">
        <v>152</v>
      </c>
      <c r="AR113" s="143" t="s">
        <v>150</v>
      </c>
      <c r="AS113" s="340" t="s">
        <v>152</v>
      </c>
      <c r="AU113" s="341" t="s">
        <v>152</v>
      </c>
      <c r="AV113" s="342" t="s">
        <v>152</v>
      </c>
    </row>
    <row r="114" spans="1:48" s="143" customFormat="1" hidden="1">
      <c r="A114" s="299">
        <v>1074476529</v>
      </c>
      <c r="B114" s="340" t="s">
        <v>5515</v>
      </c>
      <c r="C114" s="143" t="s">
        <v>4031</v>
      </c>
      <c r="D114" s="143" t="s">
        <v>6215</v>
      </c>
      <c r="E114" s="340" t="s">
        <v>5516</v>
      </c>
      <c r="F114" s="340" t="s">
        <v>2056</v>
      </c>
      <c r="G114" s="143" t="s">
        <v>2055</v>
      </c>
      <c r="H114" s="341" t="s">
        <v>4032</v>
      </c>
      <c r="I114" s="342">
        <v>24434</v>
      </c>
      <c r="J114" s="342">
        <v>0</v>
      </c>
      <c r="K114" s="342">
        <v>14</v>
      </c>
      <c r="L114" s="340" t="s">
        <v>152</v>
      </c>
      <c r="M114" s="340" t="s">
        <v>152</v>
      </c>
      <c r="N114" s="340" t="s">
        <v>152</v>
      </c>
      <c r="O114" s="340" t="s">
        <v>9408</v>
      </c>
      <c r="P114" s="340" t="s">
        <v>152</v>
      </c>
      <c r="Q114" s="340" t="s">
        <v>152</v>
      </c>
      <c r="R114" s="340" t="s">
        <v>152</v>
      </c>
      <c r="S114" s="340" t="s">
        <v>152</v>
      </c>
      <c r="T114" s="340" t="s">
        <v>152</v>
      </c>
      <c r="U114" s="340" t="s">
        <v>152</v>
      </c>
      <c r="V114" s="340" t="s">
        <v>6568</v>
      </c>
      <c r="W114" s="143" t="s">
        <v>7627</v>
      </c>
      <c r="X114" s="143" t="s">
        <v>152</v>
      </c>
      <c r="Y114" s="143" t="s">
        <v>4033</v>
      </c>
      <c r="Z114" s="143" t="s">
        <v>4034</v>
      </c>
      <c r="AA114" s="395" t="s">
        <v>9409</v>
      </c>
      <c r="AB114" s="143" t="s">
        <v>4033</v>
      </c>
      <c r="AC114" s="143" t="s">
        <v>4033</v>
      </c>
      <c r="AD114" s="143" t="s">
        <v>152</v>
      </c>
      <c r="AF114" s="340"/>
      <c r="AG114" s="143" t="s">
        <v>152</v>
      </c>
      <c r="AH114" s="343" t="s">
        <v>4033</v>
      </c>
      <c r="AI114" s="340" t="s">
        <v>152</v>
      </c>
      <c r="AJ114" s="340" t="s">
        <v>152</v>
      </c>
      <c r="AK114" s="143" t="s">
        <v>2054</v>
      </c>
      <c r="AL114" s="143" t="s">
        <v>6569</v>
      </c>
      <c r="AM114" s="341" t="s">
        <v>152</v>
      </c>
      <c r="AN114" s="143" t="s">
        <v>1637</v>
      </c>
      <c r="AO114" s="340" t="s">
        <v>152</v>
      </c>
      <c r="AP114" s="340"/>
      <c r="AQ114" s="341" t="s">
        <v>152</v>
      </c>
      <c r="AR114" s="143" t="s">
        <v>150</v>
      </c>
      <c r="AS114" s="340" t="s">
        <v>152</v>
      </c>
      <c r="AU114" s="341" t="s">
        <v>152</v>
      </c>
      <c r="AV114" s="342" t="s">
        <v>152</v>
      </c>
    </row>
    <row r="115" spans="1:48" s="143" customFormat="1" hidden="1">
      <c r="A115" s="299">
        <v>1074476528</v>
      </c>
      <c r="B115" s="340" t="s">
        <v>5533</v>
      </c>
      <c r="C115" s="143" t="s">
        <v>4031</v>
      </c>
      <c r="D115" s="143" t="s">
        <v>6215</v>
      </c>
      <c r="E115" s="340" t="s">
        <v>5534</v>
      </c>
      <c r="F115" s="340" t="s">
        <v>2056</v>
      </c>
      <c r="G115" s="143" t="s">
        <v>2055</v>
      </c>
      <c r="H115" s="341" t="s">
        <v>4032</v>
      </c>
      <c r="I115" s="342">
        <v>24860</v>
      </c>
      <c r="J115" s="342">
        <v>0</v>
      </c>
      <c r="K115" s="342">
        <v>49</v>
      </c>
      <c r="L115" s="340" t="s">
        <v>152</v>
      </c>
      <c r="M115" s="340" t="s">
        <v>152</v>
      </c>
      <c r="N115" s="340" t="s">
        <v>152</v>
      </c>
      <c r="O115" s="340" t="s">
        <v>9410</v>
      </c>
      <c r="P115" s="340" t="s">
        <v>152</v>
      </c>
      <c r="Q115" s="340" t="s">
        <v>152</v>
      </c>
      <c r="R115" s="340" t="s">
        <v>152</v>
      </c>
      <c r="S115" s="340" t="s">
        <v>152</v>
      </c>
      <c r="T115" s="340" t="s">
        <v>152</v>
      </c>
      <c r="U115" s="340" t="s">
        <v>152</v>
      </c>
      <c r="V115" s="340" t="s">
        <v>6566</v>
      </c>
      <c r="W115" s="143" t="s">
        <v>7626</v>
      </c>
      <c r="X115" s="143" t="s">
        <v>152</v>
      </c>
      <c r="Y115" s="143" t="s">
        <v>4033</v>
      </c>
      <c r="Z115" s="143" t="s">
        <v>4034</v>
      </c>
      <c r="AA115" s="395" t="s">
        <v>9411</v>
      </c>
      <c r="AB115" s="143" t="s">
        <v>4033</v>
      </c>
      <c r="AC115" s="143" t="s">
        <v>4033</v>
      </c>
      <c r="AD115" s="143" t="s">
        <v>152</v>
      </c>
      <c r="AF115" s="340"/>
      <c r="AG115" s="143" t="s">
        <v>152</v>
      </c>
      <c r="AH115" s="343" t="s">
        <v>4033</v>
      </c>
      <c r="AI115" s="340" t="s">
        <v>152</v>
      </c>
      <c r="AJ115" s="340" t="s">
        <v>152</v>
      </c>
      <c r="AK115" s="143" t="s">
        <v>2054</v>
      </c>
      <c r="AL115" s="143" t="s">
        <v>6567</v>
      </c>
      <c r="AM115" s="341" t="s">
        <v>152</v>
      </c>
      <c r="AN115" s="143" t="s">
        <v>1637</v>
      </c>
      <c r="AO115" s="340" t="s">
        <v>152</v>
      </c>
      <c r="AP115" s="340"/>
      <c r="AQ115" s="341" t="s">
        <v>152</v>
      </c>
      <c r="AR115" s="143" t="s">
        <v>150</v>
      </c>
      <c r="AS115" s="340" t="s">
        <v>152</v>
      </c>
      <c r="AU115" s="341" t="s">
        <v>152</v>
      </c>
      <c r="AV115" s="342" t="s">
        <v>152</v>
      </c>
    </row>
    <row r="116" spans="1:48" s="143" customFormat="1" hidden="1">
      <c r="A116" s="299">
        <v>1074476526</v>
      </c>
      <c r="B116" s="340" t="s">
        <v>5535</v>
      </c>
      <c r="C116" s="143" t="s">
        <v>4031</v>
      </c>
      <c r="D116" s="143" t="s">
        <v>6215</v>
      </c>
      <c r="E116" s="340" t="s">
        <v>5536</v>
      </c>
      <c r="F116" s="340" t="s">
        <v>2056</v>
      </c>
      <c r="G116" s="143" t="s">
        <v>2055</v>
      </c>
      <c r="H116" s="341" t="s">
        <v>4032</v>
      </c>
      <c r="I116" s="342">
        <v>24484</v>
      </c>
      <c r="J116" s="342">
        <v>0</v>
      </c>
      <c r="K116" s="342">
        <v>0</v>
      </c>
      <c r="L116" s="340" t="s">
        <v>152</v>
      </c>
      <c r="M116" s="340" t="s">
        <v>152</v>
      </c>
      <c r="N116" s="340" t="s">
        <v>152</v>
      </c>
      <c r="O116" s="340" t="s">
        <v>9412</v>
      </c>
      <c r="P116" s="340" t="s">
        <v>152</v>
      </c>
      <c r="Q116" s="340" t="s">
        <v>152</v>
      </c>
      <c r="R116" s="340" t="s">
        <v>152</v>
      </c>
      <c r="S116" s="340" t="s">
        <v>152</v>
      </c>
      <c r="T116" s="340" t="s">
        <v>152</v>
      </c>
      <c r="U116" s="340" t="s">
        <v>152</v>
      </c>
      <c r="V116" s="340" t="s">
        <v>6563</v>
      </c>
      <c r="W116" s="143" t="s">
        <v>7627</v>
      </c>
      <c r="X116" s="143" t="s">
        <v>152</v>
      </c>
      <c r="Y116" s="143" t="s">
        <v>4033</v>
      </c>
      <c r="Z116" s="143" t="s">
        <v>4034</v>
      </c>
      <c r="AA116" s="395" t="s">
        <v>9413</v>
      </c>
      <c r="AB116" s="143" t="s">
        <v>4033</v>
      </c>
      <c r="AC116" s="143" t="s">
        <v>4033</v>
      </c>
      <c r="AD116" s="143" t="s">
        <v>152</v>
      </c>
      <c r="AF116" s="340"/>
      <c r="AG116" s="143" t="s">
        <v>152</v>
      </c>
      <c r="AH116" s="343" t="s">
        <v>4033</v>
      </c>
      <c r="AI116" s="340" t="s">
        <v>152</v>
      </c>
      <c r="AJ116" s="340" t="s">
        <v>152</v>
      </c>
      <c r="AK116" s="143" t="s">
        <v>2054</v>
      </c>
      <c r="AL116" s="143" t="s">
        <v>6564</v>
      </c>
      <c r="AM116" s="341" t="s">
        <v>152</v>
      </c>
      <c r="AN116" s="143" t="s">
        <v>1637</v>
      </c>
      <c r="AO116" s="340" t="s">
        <v>152</v>
      </c>
      <c r="AP116" s="340"/>
      <c r="AQ116" s="341" t="s">
        <v>152</v>
      </c>
      <c r="AR116" s="143" t="s">
        <v>150</v>
      </c>
      <c r="AS116" s="340" t="s">
        <v>152</v>
      </c>
      <c r="AU116" s="341" t="s">
        <v>152</v>
      </c>
      <c r="AV116" s="342" t="s">
        <v>152</v>
      </c>
    </row>
    <row r="117" spans="1:48" s="143" customFormat="1" hidden="1">
      <c r="A117" s="299">
        <v>1074476524</v>
      </c>
      <c r="B117" s="340" t="s">
        <v>5525</v>
      </c>
      <c r="C117" s="143" t="s">
        <v>4031</v>
      </c>
      <c r="D117" s="143" t="s">
        <v>6215</v>
      </c>
      <c r="E117" s="340" t="s">
        <v>5526</v>
      </c>
      <c r="F117" s="340" t="s">
        <v>2056</v>
      </c>
      <c r="G117" s="143" t="s">
        <v>2055</v>
      </c>
      <c r="H117" s="341" t="s">
        <v>4032</v>
      </c>
      <c r="I117" s="342">
        <v>24364</v>
      </c>
      <c r="J117" s="342">
        <v>0</v>
      </c>
      <c r="K117" s="342">
        <v>0</v>
      </c>
      <c r="L117" s="340" t="s">
        <v>152</v>
      </c>
      <c r="M117" s="340" t="s">
        <v>152</v>
      </c>
      <c r="N117" s="340" t="s">
        <v>152</v>
      </c>
      <c r="O117" s="340" t="s">
        <v>9414</v>
      </c>
      <c r="P117" s="340" t="s">
        <v>152</v>
      </c>
      <c r="Q117" s="340" t="s">
        <v>152</v>
      </c>
      <c r="R117" s="340" t="s">
        <v>152</v>
      </c>
      <c r="S117" s="340" t="s">
        <v>152</v>
      </c>
      <c r="T117" s="340" t="s">
        <v>152</v>
      </c>
      <c r="U117" s="340" t="s">
        <v>152</v>
      </c>
      <c r="V117" s="340" t="s">
        <v>6560</v>
      </c>
      <c r="W117" s="143" t="s">
        <v>7627</v>
      </c>
      <c r="X117" s="143" t="s">
        <v>152</v>
      </c>
      <c r="Y117" s="143" t="s">
        <v>4033</v>
      </c>
      <c r="Z117" s="143" t="s">
        <v>4034</v>
      </c>
      <c r="AA117" s="395" t="s">
        <v>9415</v>
      </c>
      <c r="AB117" s="143" t="s">
        <v>4033</v>
      </c>
      <c r="AC117" s="143" t="s">
        <v>4033</v>
      </c>
      <c r="AD117" s="143" t="s">
        <v>152</v>
      </c>
      <c r="AF117" s="340"/>
      <c r="AG117" s="143" t="s">
        <v>152</v>
      </c>
      <c r="AH117" s="343" t="s">
        <v>4033</v>
      </c>
      <c r="AI117" s="340" t="s">
        <v>152</v>
      </c>
      <c r="AJ117" s="340" t="s">
        <v>152</v>
      </c>
      <c r="AK117" s="143" t="s">
        <v>152</v>
      </c>
      <c r="AL117" s="143" t="s">
        <v>152</v>
      </c>
      <c r="AM117" s="341" t="s">
        <v>152</v>
      </c>
      <c r="AN117" s="143" t="s">
        <v>1637</v>
      </c>
      <c r="AO117" s="340" t="s">
        <v>152</v>
      </c>
      <c r="AP117" s="340"/>
      <c r="AQ117" s="341" t="s">
        <v>152</v>
      </c>
      <c r="AR117" s="143" t="s">
        <v>150</v>
      </c>
      <c r="AS117" s="340" t="s">
        <v>152</v>
      </c>
      <c r="AU117" s="341" t="s">
        <v>152</v>
      </c>
      <c r="AV117" s="342" t="s">
        <v>152</v>
      </c>
    </row>
    <row r="118" spans="1:48" s="143" customFormat="1" hidden="1">
      <c r="A118" s="299">
        <v>1074476523</v>
      </c>
      <c r="B118" s="340" t="s">
        <v>5529</v>
      </c>
      <c r="C118" s="143" t="s">
        <v>4031</v>
      </c>
      <c r="D118" s="143" t="s">
        <v>6215</v>
      </c>
      <c r="E118" s="340" t="s">
        <v>5530</v>
      </c>
      <c r="F118" s="340" t="s">
        <v>2056</v>
      </c>
      <c r="G118" s="143" t="s">
        <v>2055</v>
      </c>
      <c r="H118" s="341" t="s">
        <v>4032</v>
      </c>
      <c r="I118" s="342">
        <v>23539</v>
      </c>
      <c r="J118" s="342">
        <v>0</v>
      </c>
      <c r="K118" s="342">
        <v>0</v>
      </c>
      <c r="L118" s="340" t="s">
        <v>152</v>
      </c>
      <c r="M118" s="340" t="s">
        <v>152</v>
      </c>
      <c r="N118" s="340" t="s">
        <v>152</v>
      </c>
      <c r="O118" s="340" t="s">
        <v>9416</v>
      </c>
      <c r="P118" s="340" t="s">
        <v>152</v>
      </c>
      <c r="Q118" s="340" t="s">
        <v>152</v>
      </c>
      <c r="R118" s="340" t="s">
        <v>152</v>
      </c>
      <c r="S118" s="340" t="s">
        <v>152</v>
      </c>
      <c r="T118" s="340" t="s">
        <v>152</v>
      </c>
      <c r="U118" s="340" t="s">
        <v>152</v>
      </c>
      <c r="V118" s="340" t="s">
        <v>6558</v>
      </c>
      <c r="W118" s="143" t="s">
        <v>7627</v>
      </c>
      <c r="X118" s="143" t="s">
        <v>152</v>
      </c>
      <c r="Y118" s="143" t="s">
        <v>4033</v>
      </c>
      <c r="Z118" s="143" t="s">
        <v>4034</v>
      </c>
      <c r="AA118" s="395" t="s">
        <v>9417</v>
      </c>
      <c r="AB118" s="143" t="s">
        <v>4033</v>
      </c>
      <c r="AC118" s="143" t="s">
        <v>4033</v>
      </c>
      <c r="AD118" s="143" t="s">
        <v>152</v>
      </c>
      <c r="AF118" s="340"/>
      <c r="AG118" s="143" t="s">
        <v>152</v>
      </c>
      <c r="AH118" s="343" t="s">
        <v>4033</v>
      </c>
      <c r="AI118" s="340" t="s">
        <v>152</v>
      </c>
      <c r="AJ118" s="340" t="s">
        <v>152</v>
      </c>
      <c r="AK118" s="143" t="s">
        <v>2054</v>
      </c>
      <c r="AL118" s="143" t="s">
        <v>6559</v>
      </c>
      <c r="AM118" s="341" t="s">
        <v>152</v>
      </c>
      <c r="AN118" s="143" t="s">
        <v>1637</v>
      </c>
      <c r="AO118" s="340" t="s">
        <v>152</v>
      </c>
      <c r="AP118" s="340"/>
      <c r="AQ118" s="341" t="s">
        <v>152</v>
      </c>
      <c r="AR118" s="143" t="s">
        <v>150</v>
      </c>
      <c r="AS118" s="340" t="s">
        <v>152</v>
      </c>
      <c r="AU118" s="341" t="s">
        <v>152</v>
      </c>
      <c r="AV118" s="342" t="s">
        <v>152</v>
      </c>
    </row>
    <row r="119" spans="1:48" s="143" customFormat="1" hidden="1">
      <c r="A119" s="299">
        <v>1074476522</v>
      </c>
      <c r="B119" s="340" t="s">
        <v>5537</v>
      </c>
      <c r="C119" s="143" t="s">
        <v>4031</v>
      </c>
      <c r="D119" s="143" t="s">
        <v>6215</v>
      </c>
      <c r="E119" s="340" t="s">
        <v>5538</v>
      </c>
      <c r="F119" s="340" t="s">
        <v>2056</v>
      </c>
      <c r="G119" s="143" t="s">
        <v>2055</v>
      </c>
      <c r="H119" s="341" t="s">
        <v>4032</v>
      </c>
      <c r="I119" s="342">
        <v>24616</v>
      </c>
      <c r="J119" s="342">
        <v>0</v>
      </c>
      <c r="K119" s="342">
        <v>0</v>
      </c>
      <c r="L119" s="340" t="s">
        <v>152</v>
      </c>
      <c r="M119" s="340" t="s">
        <v>152</v>
      </c>
      <c r="N119" s="340" t="s">
        <v>152</v>
      </c>
      <c r="O119" s="340" t="s">
        <v>9418</v>
      </c>
      <c r="P119" s="340" t="s">
        <v>152</v>
      </c>
      <c r="Q119" s="340" t="s">
        <v>152</v>
      </c>
      <c r="R119" s="340" t="s">
        <v>152</v>
      </c>
      <c r="S119" s="340" t="s">
        <v>152</v>
      </c>
      <c r="T119" s="340" t="s">
        <v>152</v>
      </c>
      <c r="U119" s="340" t="s">
        <v>152</v>
      </c>
      <c r="V119" s="340" t="s">
        <v>6556</v>
      </c>
      <c r="W119" s="143" t="s">
        <v>7627</v>
      </c>
      <c r="X119" s="143" t="s">
        <v>152</v>
      </c>
      <c r="Y119" s="143" t="s">
        <v>4033</v>
      </c>
      <c r="Z119" s="143" t="s">
        <v>4034</v>
      </c>
      <c r="AA119" s="395" t="s">
        <v>9419</v>
      </c>
      <c r="AB119" s="143" t="s">
        <v>4033</v>
      </c>
      <c r="AC119" s="143" t="s">
        <v>4033</v>
      </c>
      <c r="AD119" s="143" t="s">
        <v>152</v>
      </c>
      <c r="AF119" s="340"/>
      <c r="AG119" s="143" t="s">
        <v>152</v>
      </c>
      <c r="AH119" s="343" t="s">
        <v>4033</v>
      </c>
      <c r="AI119" s="340" t="s">
        <v>152</v>
      </c>
      <c r="AJ119" s="340" t="s">
        <v>152</v>
      </c>
      <c r="AK119" s="143" t="s">
        <v>2054</v>
      </c>
      <c r="AL119" s="143" t="s">
        <v>6557</v>
      </c>
      <c r="AM119" s="341" t="s">
        <v>152</v>
      </c>
      <c r="AN119" s="143" t="s">
        <v>1637</v>
      </c>
      <c r="AO119" s="340" t="s">
        <v>152</v>
      </c>
      <c r="AP119" s="340"/>
      <c r="AQ119" s="341" t="s">
        <v>152</v>
      </c>
      <c r="AR119" s="143" t="s">
        <v>150</v>
      </c>
      <c r="AS119" s="340" t="s">
        <v>152</v>
      </c>
      <c r="AU119" s="341" t="s">
        <v>152</v>
      </c>
      <c r="AV119" s="342" t="s">
        <v>152</v>
      </c>
    </row>
    <row r="120" spans="1:48" s="143" customFormat="1" hidden="1">
      <c r="A120" s="299">
        <v>1074476513</v>
      </c>
      <c r="B120" s="340" t="s">
        <v>354</v>
      </c>
      <c r="C120" s="143" t="s">
        <v>4031</v>
      </c>
      <c r="D120" s="143" t="s">
        <v>4035</v>
      </c>
      <c r="E120" s="340" t="s">
        <v>2094</v>
      </c>
      <c r="F120" s="340" t="s">
        <v>2056</v>
      </c>
      <c r="G120" s="143" t="s">
        <v>2055</v>
      </c>
      <c r="H120" s="341" t="s">
        <v>4032</v>
      </c>
      <c r="I120" s="342">
        <v>19014</v>
      </c>
      <c r="J120" s="342">
        <v>0</v>
      </c>
      <c r="K120" s="342">
        <v>4</v>
      </c>
      <c r="L120" s="340" t="s">
        <v>152</v>
      </c>
      <c r="M120" s="340" t="s">
        <v>152</v>
      </c>
      <c r="N120" s="340" t="s">
        <v>152</v>
      </c>
      <c r="O120" s="340" t="s">
        <v>9420</v>
      </c>
      <c r="P120" s="340" t="s">
        <v>152</v>
      </c>
      <c r="Q120" s="340" t="s">
        <v>152</v>
      </c>
      <c r="R120" s="340" t="s">
        <v>152</v>
      </c>
      <c r="S120" s="340" t="s">
        <v>152</v>
      </c>
      <c r="T120" s="340" t="s">
        <v>152</v>
      </c>
      <c r="U120" s="340" t="s">
        <v>152</v>
      </c>
      <c r="V120" s="340" t="s">
        <v>4476</v>
      </c>
      <c r="W120" s="143" t="s">
        <v>7626</v>
      </c>
      <c r="X120" s="143" t="s">
        <v>152</v>
      </c>
      <c r="Y120" s="143" t="s">
        <v>4033</v>
      </c>
      <c r="Z120" s="143" t="s">
        <v>4034</v>
      </c>
      <c r="AA120" s="395" t="s">
        <v>9421</v>
      </c>
      <c r="AB120" s="143" t="s">
        <v>4033</v>
      </c>
      <c r="AC120" s="143" t="s">
        <v>4033</v>
      </c>
      <c r="AD120" s="143" t="s">
        <v>152</v>
      </c>
      <c r="AF120" s="340"/>
      <c r="AG120" s="143" t="s">
        <v>152</v>
      </c>
      <c r="AH120" s="343" t="s">
        <v>4033</v>
      </c>
      <c r="AI120" s="340" t="s">
        <v>152</v>
      </c>
      <c r="AJ120" s="340" t="s">
        <v>3590</v>
      </c>
      <c r="AK120" s="143" t="s">
        <v>2054</v>
      </c>
      <c r="AL120" s="143" t="s">
        <v>4477</v>
      </c>
      <c r="AM120" s="341" t="s">
        <v>152</v>
      </c>
      <c r="AN120" s="143" t="s">
        <v>1637</v>
      </c>
      <c r="AO120" s="340" t="s">
        <v>152</v>
      </c>
      <c r="AP120" s="340"/>
      <c r="AQ120" s="341" t="s">
        <v>152</v>
      </c>
      <c r="AR120" s="143" t="s">
        <v>150</v>
      </c>
      <c r="AS120" s="340" t="s">
        <v>152</v>
      </c>
      <c r="AU120" s="341" t="s">
        <v>152</v>
      </c>
      <c r="AV120" s="342" t="s">
        <v>152</v>
      </c>
    </row>
    <row r="121" spans="1:48" s="143" customFormat="1" hidden="1">
      <c r="A121" s="299">
        <v>1074476510</v>
      </c>
      <c r="B121" s="340" t="s">
        <v>521</v>
      </c>
      <c r="C121" s="143" t="s">
        <v>4031</v>
      </c>
      <c r="D121" s="143" t="s">
        <v>4035</v>
      </c>
      <c r="E121" s="340" t="s">
        <v>786</v>
      </c>
      <c r="F121" s="340" t="s">
        <v>2056</v>
      </c>
      <c r="G121" s="143" t="s">
        <v>2055</v>
      </c>
      <c r="H121" s="341" t="s">
        <v>4032</v>
      </c>
      <c r="I121" s="342">
        <v>31863</v>
      </c>
      <c r="J121" s="342">
        <v>0</v>
      </c>
      <c r="K121" s="342">
        <v>8</v>
      </c>
      <c r="L121" s="340" t="s">
        <v>152</v>
      </c>
      <c r="M121" s="340" t="s">
        <v>152</v>
      </c>
      <c r="N121" s="340" t="s">
        <v>152</v>
      </c>
      <c r="O121" s="340" t="s">
        <v>9422</v>
      </c>
      <c r="P121" s="340" t="s">
        <v>152</v>
      </c>
      <c r="Q121" s="340" t="s">
        <v>152</v>
      </c>
      <c r="R121" s="340" t="s">
        <v>152</v>
      </c>
      <c r="S121" s="340" t="s">
        <v>152</v>
      </c>
      <c r="T121" s="340" t="s">
        <v>152</v>
      </c>
      <c r="U121" s="340" t="s">
        <v>152</v>
      </c>
      <c r="V121" s="340" t="s">
        <v>4474</v>
      </c>
      <c r="W121" s="143" t="s">
        <v>7626</v>
      </c>
      <c r="X121" s="143" t="s">
        <v>152</v>
      </c>
      <c r="Y121" s="143" t="s">
        <v>4033</v>
      </c>
      <c r="Z121" s="143" t="s">
        <v>4034</v>
      </c>
      <c r="AA121" s="395" t="s">
        <v>9423</v>
      </c>
      <c r="AB121" s="143" t="s">
        <v>4033</v>
      </c>
      <c r="AC121" s="143" t="s">
        <v>4033</v>
      </c>
      <c r="AD121" s="143" t="s">
        <v>152</v>
      </c>
      <c r="AF121" s="340"/>
      <c r="AG121" s="143" t="s">
        <v>152</v>
      </c>
      <c r="AH121" s="343" t="s">
        <v>4033</v>
      </c>
      <c r="AI121" s="340" t="s">
        <v>152</v>
      </c>
      <c r="AJ121" s="340" t="s">
        <v>3542</v>
      </c>
      <c r="AK121" s="143" t="s">
        <v>2054</v>
      </c>
      <c r="AL121" s="143" t="s">
        <v>4475</v>
      </c>
      <c r="AM121" s="341" t="s">
        <v>152</v>
      </c>
      <c r="AN121" s="143" t="s">
        <v>1637</v>
      </c>
      <c r="AO121" s="340" t="s">
        <v>152</v>
      </c>
      <c r="AP121" s="340"/>
      <c r="AQ121" s="341" t="s">
        <v>152</v>
      </c>
      <c r="AR121" s="143" t="s">
        <v>150</v>
      </c>
      <c r="AS121" s="340" t="s">
        <v>152</v>
      </c>
      <c r="AU121" s="341" t="s">
        <v>152</v>
      </c>
      <c r="AV121" s="342" t="s">
        <v>152</v>
      </c>
    </row>
    <row r="122" spans="1:48" s="143" customFormat="1" hidden="1">
      <c r="A122" s="299">
        <v>1074476506</v>
      </c>
      <c r="B122" s="340" t="s">
        <v>5739</v>
      </c>
      <c r="C122" s="143" t="s">
        <v>4031</v>
      </c>
      <c r="D122" s="143" t="s">
        <v>6225</v>
      </c>
      <c r="E122" s="340" t="s">
        <v>5740</v>
      </c>
      <c r="F122" s="340" t="s">
        <v>2056</v>
      </c>
      <c r="G122" s="143" t="s">
        <v>2055</v>
      </c>
      <c r="H122" s="341" t="s">
        <v>4032</v>
      </c>
      <c r="I122" s="342">
        <v>12430</v>
      </c>
      <c r="J122" s="342">
        <v>0</v>
      </c>
      <c r="K122" s="342">
        <v>44</v>
      </c>
      <c r="L122" s="340" t="s">
        <v>152</v>
      </c>
      <c r="M122" s="340" t="s">
        <v>152</v>
      </c>
      <c r="N122" s="340" t="s">
        <v>152</v>
      </c>
      <c r="O122" s="340" t="s">
        <v>9424</v>
      </c>
      <c r="P122" s="340" t="s">
        <v>152</v>
      </c>
      <c r="Q122" s="340" t="s">
        <v>152</v>
      </c>
      <c r="R122" s="340" t="s">
        <v>152</v>
      </c>
      <c r="S122" s="340" t="s">
        <v>152</v>
      </c>
      <c r="T122" s="340" t="s">
        <v>152</v>
      </c>
      <c r="U122" s="340" t="s">
        <v>152</v>
      </c>
      <c r="V122" s="340" t="s">
        <v>6553</v>
      </c>
      <c r="W122" s="143" t="s">
        <v>7626</v>
      </c>
      <c r="X122" s="143" t="s">
        <v>152</v>
      </c>
      <c r="Y122" s="143" t="s">
        <v>4033</v>
      </c>
      <c r="Z122" s="143" t="s">
        <v>4034</v>
      </c>
      <c r="AA122" s="395" t="s">
        <v>9425</v>
      </c>
      <c r="AB122" s="143" t="s">
        <v>4033</v>
      </c>
      <c r="AC122" s="143" t="s">
        <v>4033</v>
      </c>
      <c r="AD122" s="143" t="s">
        <v>152</v>
      </c>
      <c r="AF122" s="340"/>
      <c r="AG122" s="143" t="s">
        <v>152</v>
      </c>
      <c r="AH122" s="343" t="s">
        <v>4033</v>
      </c>
      <c r="AI122" s="340" t="s">
        <v>152</v>
      </c>
      <c r="AJ122" s="340" t="s">
        <v>6554</v>
      </c>
      <c r="AK122" s="143" t="s">
        <v>2054</v>
      </c>
      <c r="AL122" s="143" t="s">
        <v>6555</v>
      </c>
      <c r="AM122" s="341" t="s">
        <v>152</v>
      </c>
      <c r="AN122" s="143" t="s">
        <v>1637</v>
      </c>
      <c r="AO122" s="340" t="s">
        <v>152</v>
      </c>
      <c r="AP122" s="340"/>
      <c r="AQ122" s="341" t="s">
        <v>152</v>
      </c>
      <c r="AR122" s="143" t="s">
        <v>150</v>
      </c>
      <c r="AS122" s="340" t="s">
        <v>152</v>
      </c>
      <c r="AU122" s="341" t="s">
        <v>152</v>
      </c>
      <c r="AV122" s="342" t="s">
        <v>152</v>
      </c>
    </row>
    <row r="123" spans="1:48" s="143" customFormat="1" hidden="1">
      <c r="A123" s="299">
        <v>1074476505</v>
      </c>
      <c r="B123" s="340" t="s">
        <v>5500</v>
      </c>
      <c r="C123" s="143" t="s">
        <v>4031</v>
      </c>
      <c r="D123" s="143" t="s">
        <v>6225</v>
      </c>
      <c r="E123" s="340" t="s">
        <v>6107</v>
      </c>
      <c r="F123" s="340" t="s">
        <v>2056</v>
      </c>
      <c r="G123" s="143" t="s">
        <v>2055</v>
      </c>
      <c r="H123" s="341" t="s">
        <v>4032</v>
      </c>
      <c r="I123" s="342">
        <v>13250</v>
      </c>
      <c r="J123" s="342">
        <v>0</v>
      </c>
      <c r="K123" s="342">
        <v>18</v>
      </c>
      <c r="L123" s="340" t="s">
        <v>152</v>
      </c>
      <c r="M123" s="340" t="s">
        <v>152</v>
      </c>
      <c r="N123" s="340" t="s">
        <v>152</v>
      </c>
      <c r="O123" s="340" t="s">
        <v>9426</v>
      </c>
      <c r="P123" s="340" t="s">
        <v>152</v>
      </c>
      <c r="Q123" s="340" t="s">
        <v>152</v>
      </c>
      <c r="R123" s="340" t="s">
        <v>152</v>
      </c>
      <c r="S123" s="340" t="s">
        <v>152</v>
      </c>
      <c r="T123" s="340" t="s">
        <v>152</v>
      </c>
      <c r="U123" s="340" t="s">
        <v>152</v>
      </c>
      <c r="V123" s="340" t="s">
        <v>6550</v>
      </c>
      <c r="W123" s="143" t="s">
        <v>7626</v>
      </c>
      <c r="X123" s="143" t="s">
        <v>152</v>
      </c>
      <c r="Y123" s="143" t="s">
        <v>4033</v>
      </c>
      <c r="Z123" s="143" t="s">
        <v>4034</v>
      </c>
      <c r="AA123" s="395" t="s">
        <v>9427</v>
      </c>
      <c r="AB123" s="143" t="s">
        <v>4033</v>
      </c>
      <c r="AC123" s="143" t="s">
        <v>4033</v>
      </c>
      <c r="AD123" s="143" t="s">
        <v>152</v>
      </c>
      <c r="AF123" s="340"/>
      <c r="AG123" s="143" t="s">
        <v>152</v>
      </c>
      <c r="AH123" s="343" t="s">
        <v>4033</v>
      </c>
      <c r="AI123" s="340" t="s">
        <v>152</v>
      </c>
      <c r="AJ123" s="340" t="s">
        <v>6551</v>
      </c>
      <c r="AK123" s="143" t="s">
        <v>2054</v>
      </c>
      <c r="AL123" s="143" t="s">
        <v>6552</v>
      </c>
      <c r="AM123" s="341" t="s">
        <v>152</v>
      </c>
      <c r="AN123" s="143" t="s">
        <v>1637</v>
      </c>
      <c r="AO123" s="340" t="s">
        <v>152</v>
      </c>
      <c r="AP123" s="340"/>
      <c r="AQ123" s="341" t="s">
        <v>152</v>
      </c>
      <c r="AR123" s="143" t="s">
        <v>150</v>
      </c>
      <c r="AS123" s="340" t="s">
        <v>152</v>
      </c>
      <c r="AU123" s="341" t="s">
        <v>152</v>
      </c>
      <c r="AV123" s="342" t="s">
        <v>152</v>
      </c>
    </row>
    <row r="124" spans="1:48" s="143" customFormat="1" hidden="1">
      <c r="A124" s="299">
        <v>1074476504</v>
      </c>
      <c r="B124" s="340" t="s">
        <v>5760</v>
      </c>
      <c r="C124" s="143" t="s">
        <v>4031</v>
      </c>
      <c r="D124" s="143" t="s">
        <v>6225</v>
      </c>
      <c r="E124" s="340" t="s">
        <v>5761</v>
      </c>
      <c r="F124" s="340" t="s">
        <v>2056</v>
      </c>
      <c r="G124" s="143" t="s">
        <v>2055</v>
      </c>
      <c r="H124" s="341" t="s">
        <v>4032</v>
      </c>
      <c r="I124" s="342">
        <v>16914</v>
      </c>
      <c r="J124" s="342">
        <v>0</v>
      </c>
      <c r="K124" s="342">
        <v>0</v>
      </c>
      <c r="L124" s="340" t="s">
        <v>152</v>
      </c>
      <c r="M124" s="340" t="s">
        <v>152</v>
      </c>
      <c r="N124" s="340" t="s">
        <v>152</v>
      </c>
      <c r="O124" s="340" t="s">
        <v>9428</v>
      </c>
      <c r="P124" s="340" t="s">
        <v>152</v>
      </c>
      <c r="Q124" s="340" t="s">
        <v>152</v>
      </c>
      <c r="R124" s="340" t="s">
        <v>152</v>
      </c>
      <c r="S124" s="340" t="s">
        <v>152</v>
      </c>
      <c r="T124" s="340" t="s">
        <v>152</v>
      </c>
      <c r="U124" s="340" t="s">
        <v>152</v>
      </c>
      <c r="V124" s="340" t="s">
        <v>6547</v>
      </c>
      <c r="W124" s="143" t="s">
        <v>7626</v>
      </c>
      <c r="X124" s="143" t="s">
        <v>152</v>
      </c>
      <c r="Y124" s="143" t="s">
        <v>4033</v>
      </c>
      <c r="Z124" s="143" t="s">
        <v>4034</v>
      </c>
      <c r="AA124" s="395" t="s">
        <v>9429</v>
      </c>
      <c r="AB124" s="143" t="s">
        <v>4033</v>
      </c>
      <c r="AC124" s="143" t="s">
        <v>4033</v>
      </c>
      <c r="AD124" s="143" t="s">
        <v>152</v>
      </c>
      <c r="AF124" s="340"/>
      <c r="AG124" s="143" t="s">
        <v>152</v>
      </c>
      <c r="AH124" s="343" t="s">
        <v>4033</v>
      </c>
      <c r="AI124" s="340" t="s">
        <v>152</v>
      </c>
      <c r="AJ124" s="340" t="s">
        <v>6548</v>
      </c>
      <c r="AK124" s="143" t="s">
        <v>2054</v>
      </c>
      <c r="AL124" s="143" t="s">
        <v>6549</v>
      </c>
      <c r="AM124" s="341" t="s">
        <v>152</v>
      </c>
      <c r="AN124" s="143" t="s">
        <v>1637</v>
      </c>
      <c r="AO124" s="340" t="s">
        <v>152</v>
      </c>
      <c r="AP124" s="340"/>
      <c r="AQ124" s="341" t="s">
        <v>152</v>
      </c>
      <c r="AR124" s="143" t="s">
        <v>150</v>
      </c>
      <c r="AS124" s="340" t="s">
        <v>152</v>
      </c>
      <c r="AU124" s="341" t="s">
        <v>152</v>
      </c>
      <c r="AV124" s="342" t="s">
        <v>152</v>
      </c>
    </row>
    <row r="125" spans="1:48" s="143" customFormat="1" hidden="1">
      <c r="A125" s="299">
        <v>1074476503</v>
      </c>
      <c r="B125" s="340" t="s">
        <v>5745</v>
      </c>
      <c r="C125" s="143" t="s">
        <v>4031</v>
      </c>
      <c r="D125" s="143" t="s">
        <v>6225</v>
      </c>
      <c r="E125" s="340" t="s">
        <v>5746</v>
      </c>
      <c r="F125" s="340" t="s">
        <v>2056</v>
      </c>
      <c r="G125" s="143" t="s">
        <v>2055</v>
      </c>
      <c r="H125" s="341" t="s">
        <v>4032</v>
      </c>
      <c r="I125" s="342">
        <v>13698</v>
      </c>
      <c r="J125" s="342">
        <v>0</v>
      </c>
      <c r="K125" s="342">
        <v>0</v>
      </c>
      <c r="L125" s="340" t="s">
        <v>152</v>
      </c>
      <c r="M125" s="340" t="s">
        <v>152</v>
      </c>
      <c r="N125" s="340" t="s">
        <v>152</v>
      </c>
      <c r="O125" s="340" t="s">
        <v>9430</v>
      </c>
      <c r="P125" s="340" t="s">
        <v>152</v>
      </c>
      <c r="Q125" s="340" t="s">
        <v>152</v>
      </c>
      <c r="R125" s="340" t="s">
        <v>152</v>
      </c>
      <c r="S125" s="340" t="s">
        <v>152</v>
      </c>
      <c r="T125" s="340" t="s">
        <v>152</v>
      </c>
      <c r="U125" s="340" t="s">
        <v>152</v>
      </c>
      <c r="V125" s="340" t="s">
        <v>6544</v>
      </c>
      <c r="W125" s="143" t="s">
        <v>7627</v>
      </c>
      <c r="X125" s="143" t="s">
        <v>152</v>
      </c>
      <c r="Y125" s="143" t="s">
        <v>4033</v>
      </c>
      <c r="Z125" s="143" t="s">
        <v>4034</v>
      </c>
      <c r="AA125" s="395" t="s">
        <v>9431</v>
      </c>
      <c r="AB125" s="143" t="s">
        <v>4033</v>
      </c>
      <c r="AC125" s="143" t="s">
        <v>4033</v>
      </c>
      <c r="AD125" s="143" t="s">
        <v>152</v>
      </c>
      <c r="AF125" s="340"/>
      <c r="AG125" s="143" t="s">
        <v>152</v>
      </c>
      <c r="AH125" s="343" t="s">
        <v>4033</v>
      </c>
      <c r="AI125" s="340" t="s">
        <v>152</v>
      </c>
      <c r="AJ125" s="340" t="s">
        <v>6545</v>
      </c>
      <c r="AK125" s="143" t="s">
        <v>2054</v>
      </c>
      <c r="AL125" s="143" t="s">
        <v>6546</v>
      </c>
      <c r="AM125" s="341" t="s">
        <v>152</v>
      </c>
      <c r="AN125" s="143" t="s">
        <v>1637</v>
      </c>
      <c r="AO125" s="340" t="s">
        <v>152</v>
      </c>
      <c r="AP125" s="340"/>
      <c r="AQ125" s="341" t="s">
        <v>152</v>
      </c>
      <c r="AR125" s="143" t="s">
        <v>150</v>
      </c>
      <c r="AS125" s="340" t="s">
        <v>152</v>
      </c>
      <c r="AU125" s="341" t="s">
        <v>152</v>
      </c>
      <c r="AV125" s="342" t="s">
        <v>152</v>
      </c>
    </row>
    <row r="126" spans="1:48" s="143" customFormat="1" hidden="1">
      <c r="A126" s="299">
        <v>1074476502</v>
      </c>
      <c r="B126" s="340" t="s">
        <v>5502</v>
      </c>
      <c r="C126" s="143" t="s">
        <v>4031</v>
      </c>
      <c r="D126" s="143" t="s">
        <v>6225</v>
      </c>
      <c r="E126" s="340" t="s">
        <v>6109</v>
      </c>
      <c r="F126" s="340" t="s">
        <v>2056</v>
      </c>
      <c r="G126" s="143" t="s">
        <v>2055</v>
      </c>
      <c r="H126" s="341" t="s">
        <v>4032</v>
      </c>
      <c r="I126" s="342">
        <v>16715</v>
      </c>
      <c r="J126" s="342">
        <v>0</v>
      </c>
      <c r="K126" s="342">
        <v>10</v>
      </c>
      <c r="L126" s="340" t="s">
        <v>152</v>
      </c>
      <c r="M126" s="340" t="s">
        <v>152</v>
      </c>
      <c r="N126" s="340" t="s">
        <v>152</v>
      </c>
      <c r="O126" s="340" t="s">
        <v>9432</v>
      </c>
      <c r="P126" s="340" t="s">
        <v>152</v>
      </c>
      <c r="Q126" s="340" t="s">
        <v>152</v>
      </c>
      <c r="R126" s="340" t="s">
        <v>152</v>
      </c>
      <c r="S126" s="340" t="s">
        <v>152</v>
      </c>
      <c r="T126" s="340" t="s">
        <v>152</v>
      </c>
      <c r="U126" s="340" t="s">
        <v>152</v>
      </c>
      <c r="V126" s="340" t="s">
        <v>6541</v>
      </c>
      <c r="W126" s="143" t="s">
        <v>7626</v>
      </c>
      <c r="X126" s="143" t="s">
        <v>152</v>
      </c>
      <c r="Y126" s="143" t="s">
        <v>4033</v>
      </c>
      <c r="Z126" s="143" t="s">
        <v>4034</v>
      </c>
      <c r="AA126" s="395" t="s">
        <v>9433</v>
      </c>
      <c r="AB126" s="143" t="s">
        <v>4033</v>
      </c>
      <c r="AC126" s="143" t="s">
        <v>4033</v>
      </c>
      <c r="AD126" s="143" t="s">
        <v>152</v>
      </c>
      <c r="AF126" s="340"/>
      <c r="AG126" s="143" t="s">
        <v>152</v>
      </c>
      <c r="AH126" s="343" t="s">
        <v>4033</v>
      </c>
      <c r="AI126" s="340" t="s">
        <v>152</v>
      </c>
      <c r="AJ126" s="340" t="s">
        <v>6542</v>
      </c>
      <c r="AK126" s="143" t="s">
        <v>2054</v>
      </c>
      <c r="AL126" s="143" t="s">
        <v>6543</v>
      </c>
      <c r="AM126" s="341" t="s">
        <v>152</v>
      </c>
      <c r="AN126" s="143" t="s">
        <v>1637</v>
      </c>
      <c r="AO126" s="340" t="s">
        <v>152</v>
      </c>
      <c r="AP126" s="340"/>
      <c r="AQ126" s="341" t="s">
        <v>152</v>
      </c>
      <c r="AR126" s="143" t="s">
        <v>150</v>
      </c>
      <c r="AS126" s="340" t="s">
        <v>152</v>
      </c>
      <c r="AU126" s="341" t="s">
        <v>152</v>
      </c>
      <c r="AV126" s="342" t="s">
        <v>152</v>
      </c>
    </row>
    <row r="127" spans="1:48" s="143" customFormat="1" hidden="1">
      <c r="A127" s="299">
        <v>1074476498</v>
      </c>
      <c r="B127" s="340" t="s">
        <v>5506</v>
      </c>
      <c r="C127" s="143" t="s">
        <v>4031</v>
      </c>
      <c r="D127" s="143" t="s">
        <v>6215</v>
      </c>
      <c r="E127" s="340" t="s">
        <v>5507</v>
      </c>
      <c r="F127" s="340" t="s">
        <v>2056</v>
      </c>
      <c r="G127" s="143" t="s">
        <v>2055</v>
      </c>
      <c r="H127" s="341" t="s">
        <v>4032</v>
      </c>
      <c r="I127" s="342">
        <v>19607</v>
      </c>
      <c r="J127" s="342">
        <v>0</v>
      </c>
      <c r="K127" s="342">
        <v>4</v>
      </c>
      <c r="L127" s="340" t="s">
        <v>152</v>
      </c>
      <c r="M127" s="340" t="s">
        <v>152</v>
      </c>
      <c r="N127" s="340" t="s">
        <v>152</v>
      </c>
      <c r="O127" s="340" t="s">
        <v>9434</v>
      </c>
      <c r="P127" s="340" t="s">
        <v>152</v>
      </c>
      <c r="Q127" s="340" t="s">
        <v>152</v>
      </c>
      <c r="R127" s="340" t="s">
        <v>152</v>
      </c>
      <c r="S127" s="340" t="s">
        <v>152</v>
      </c>
      <c r="T127" s="340" t="s">
        <v>152</v>
      </c>
      <c r="U127" s="340" t="s">
        <v>152</v>
      </c>
      <c r="V127" s="340" t="s">
        <v>6537</v>
      </c>
      <c r="W127" s="143" t="s">
        <v>7627</v>
      </c>
      <c r="X127" s="143" t="s">
        <v>152</v>
      </c>
      <c r="Y127" s="143" t="s">
        <v>4033</v>
      </c>
      <c r="Z127" s="143" t="s">
        <v>4034</v>
      </c>
      <c r="AA127" s="395" t="s">
        <v>9435</v>
      </c>
      <c r="AB127" s="143" t="s">
        <v>4033</v>
      </c>
      <c r="AC127" s="143" t="s">
        <v>4033</v>
      </c>
      <c r="AD127" s="143" t="s">
        <v>152</v>
      </c>
      <c r="AF127" s="340"/>
      <c r="AG127" s="143" t="s">
        <v>152</v>
      </c>
      <c r="AH127" s="343" t="s">
        <v>4033</v>
      </c>
      <c r="AI127" s="340" t="s">
        <v>152</v>
      </c>
      <c r="AJ127" s="340" t="s">
        <v>152</v>
      </c>
      <c r="AK127" s="143" t="s">
        <v>2054</v>
      </c>
      <c r="AL127" s="143" t="s">
        <v>6538</v>
      </c>
      <c r="AM127" s="341" t="s">
        <v>152</v>
      </c>
      <c r="AN127" s="143" t="s">
        <v>1637</v>
      </c>
      <c r="AO127" s="340" t="s">
        <v>152</v>
      </c>
      <c r="AP127" s="340"/>
      <c r="AQ127" s="341" t="s">
        <v>152</v>
      </c>
      <c r="AR127" s="143" t="s">
        <v>150</v>
      </c>
      <c r="AS127" s="340" t="s">
        <v>152</v>
      </c>
      <c r="AU127" s="341" t="s">
        <v>152</v>
      </c>
      <c r="AV127" s="342" t="s">
        <v>152</v>
      </c>
    </row>
    <row r="128" spans="1:48" s="143" customFormat="1" hidden="1">
      <c r="A128" s="299">
        <v>1074476496</v>
      </c>
      <c r="B128" s="340" t="s">
        <v>6535</v>
      </c>
      <c r="C128" s="143" t="s">
        <v>4031</v>
      </c>
      <c r="D128" s="143" t="s">
        <v>4035</v>
      </c>
      <c r="E128" s="340" t="s">
        <v>7223</v>
      </c>
      <c r="F128" s="340" t="s">
        <v>2056</v>
      </c>
      <c r="G128" s="143" t="s">
        <v>2055</v>
      </c>
      <c r="H128" s="341" t="s">
        <v>4032</v>
      </c>
      <c r="I128" s="342">
        <v>14232</v>
      </c>
      <c r="J128" s="342">
        <v>0</v>
      </c>
      <c r="K128" s="342">
        <v>0</v>
      </c>
      <c r="L128" s="340" t="s">
        <v>152</v>
      </c>
      <c r="M128" s="340" t="s">
        <v>152</v>
      </c>
      <c r="N128" s="340" t="s">
        <v>152</v>
      </c>
      <c r="O128" s="340" t="s">
        <v>9436</v>
      </c>
      <c r="P128" s="340" t="s">
        <v>152</v>
      </c>
      <c r="Q128" s="340" t="s">
        <v>152</v>
      </c>
      <c r="R128" s="340" t="s">
        <v>152</v>
      </c>
      <c r="S128" s="340" t="s">
        <v>152</v>
      </c>
      <c r="T128" s="340" t="s">
        <v>152</v>
      </c>
      <c r="U128" s="340" t="s">
        <v>152</v>
      </c>
      <c r="V128" s="340" t="s">
        <v>7665</v>
      </c>
      <c r="W128" s="143" t="s">
        <v>7626</v>
      </c>
      <c r="X128" s="143" t="s">
        <v>152</v>
      </c>
      <c r="Y128" s="143" t="s">
        <v>4033</v>
      </c>
      <c r="Z128" s="143" t="s">
        <v>4034</v>
      </c>
      <c r="AA128" s="395" t="s">
        <v>9437</v>
      </c>
      <c r="AB128" s="143" t="s">
        <v>4033</v>
      </c>
      <c r="AC128" s="143" t="s">
        <v>4033</v>
      </c>
      <c r="AD128" s="143" t="s">
        <v>152</v>
      </c>
      <c r="AF128" s="340"/>
      <c r="AG128" s="143" t="s">
        <v>152</v>
      </c>
      <c r="AH128" s="343" t="s">
        <v>4033</v>
      </c>
      <c r="AI128" s="340" t="s">
        <v>152</v>
      </c>
      <c r="AJ128" s="340" t="s">
        <v>152</v>
      </c>
      <c r="AK128" s="143" t="s">
        <v>2054</v>
      </c>
      <c r="AL128" s="143" t="s">
        <v>6534</v>
      </c>
      <c r="AM128" s="341" t="s">
        <v>152</v>
      </c>
      <c r="AN128" s="143" t="s">
        <v>1637</v>
      </c>
      <c r="AO128" s="340" t="s">
        <v>152</v>
      </c>
      <c r="AP128" s="340"/>
      <c r="AQ128" s="341" t="s">
        <v>152</v>
      </c>
      <c r="AR128" s="143" t="s">
        <v>150</v>
      </c>
      <c r="AS128" s="340" t="s">
        <v>152</v>
      </c>
      <c r="AU128" s="341" t="s">
        <v>152</v>
      </c>
      <c r="AV128" s="342" t="s">
        <v>152</v>
      </c>
    </row>
    <row r="129" spans="1:48" s="143" customFormat="1" hidden="1">
      <c r="A129" s="299">
        <v>1074476493</v>
      </c>
      <c r="B129" s="340" t="s">
        <v>5882</v>
      </c>
      <c r="C129" s="143" t="s">
        <v>4031</v>
      </c>
      <c r="D129" s="143" t="s">
        <v>6225</v>
      </c>
      <c r="E129" s="340" t="s">
        <v>9438</v>
      </c>
      <c r="F129" s="340" t="s">
        <v>2056</v>
      </c>
      <c r="G129" s="143" t="s">
        <v>2055</v>
      </c>
      <c r="H129" s="341" t="s">
        <v>4032</v>
      </c>
      <c r="I129" s="342">
        <v>24401</v>
      </c>
      <c r="J129" s="342">
        <v>0</v>
      </c>
      <c r="K129" s="342">
        <v>16</v>
      </c>
      <c r="L129" s="340" t="s">
        <v>152</v>
      </c>
      <c r="M129" s="340" t="s">
        <v>152</v>
      </c>
      <c r="N129" s="340" t="s">
        <v>152</v>
      </c>
      <c r="O129" s="340" t="s">
        <v>9439</v>
      </c>
      <c r="P129" s="340" t="s">
        <v>152</v>
      </c>
      <c r="Q129" s="340" t="s">
        <v>152</v>
      </c>
      <c r="R129" s="340" t="s">
        <v>152</v>
      </c>
      <c r="S129" s="340" t="s">
        <v>152</v>
      </c>
      <c r="T129" s="340" t="s">
        <v>152</v>
      </c>
      <c r="U129" s="340" t="s">
        <v>152</v>
      </c>
      <c r="V129" s="340" t="s">
        <v>6684</v>
      </c>
      <c r="W129" s="143" t="s">
        <v>7626</v>
      </c>
      <c r="X129" s="143" t="s">
        <v>152</v>
      </c>
      <c r="Y129" s="143" t="s">
        <v>4033</v>
      </c>
      <c r="Z129" s="143" t="s">
        <v>4034</v>
      </c>
      <c r="AA129" s="395" t="s">
        <v>9440</v>
      </c>
      <c r="AB129" s="143" t="s">
        <v>4033</v>
      </c>
      <c r="AC129" s="143" t="s">
        <v>4033</v>
      </c>
      <c r="AD129" s="143" t="s">
        <v>152</v>
      </c>
      <c r="AF129" s="340"/>
      <c r="AG129" s="143" t="s">
        <v>152</v>
      </c>
      <c r="AH129" s="343" t="s">
        <v>4033</v>
      </c>
      <c r="AI129" s="340" t="s">
        <v>152</v>
      </c>
      <c r="AJ129" s="340" t="s">
        <v>6685</v>
      </c>
      <c r="AK129" s="143" t="s">
        <v>2054</v>
      </c>
      <c r="AL129" s="143" t="s">
        <v>6686</v>
      </c>
      <c r="AM129" s="341" t="s">
        <v>152</v>
      </c>
      <c r="AN129" s="143" t="s">
        <v>1637</v>
      </c>
      <c r="AO129" s="340" t="s">
        <v>152</v>
      </c>
      <c r="AP129" s="340"/>
      <c r="AQ129" s="341" t="s">
        <v>152</v>
      </c>
      <c r="AR129" s="143" t="s">
        <v>150</v>
      </c>
      <c r="AS129" s="340" t="s">
        <v>152</v>
      </c>
      <c r="AU129" s="341" t="s">
        <v>152</v>
      </c>
      <c r="AV129" s="342" t="s">
        <v>152</v>
      </c>
    </row>
    <row r="130" spans="1:48" s="143" customFormat="1" hidden="1">
      <c r="A130" s="299">
        <v>1074476492</v>
      </c>
      <c r="B130" s="340" t="s">
        <v>5890</v>
      </c>
      <c r="C130" s="143" t="s">
        <v>4031</v>
      </c>
      <c r="D130" s="143" t="s">
        <v>6225</v>
      </c>
      <c r="E130" s="340" t="s">
        <v>9441</v>
      </c>
      <c r="F130" s="340" t="s">
        <v>2056</v>
      </c>
      <c r="G130" s="143" t="s">
        <v>2055</v>
      </c>
      <c r="H130" s="341" t="s">
        <v>4032</v>
      </c>
      <c r="I130" s="342">
        <v>24983</v>
      </c>
      <c r="J130" s="342">
        <v>0</v>
      </c>
      <c r="K130" s="342">
        <v>20</v>
      </c>
      <c r="L130" s="340" t="s">
        <v>152</v>
      </c>
      <c r="M130" s="340" t="s">
        <v>152</v>
      </c>
      <c r="N130" s="340" t="s">
        <v>152</v>
      </c>
      <c r="O130" s="340" t="s">
        <v>9442</v>
      </c>
      <c r="P130" s="340" t="s">
        <v>152</v>
      </c>
      <c r="Q130" s="340" t="s">
        <v>152</v>
      </c>
      <c r="R130" s="340" t="s">
        <v>152</v>
      </c>
      <c r="S130" s="340" t="s">
        <v>152</v>
      </c>
      <c r="T130" s="340" t="s">
        <v>152</v>
      </c>
      <c r="U130" s="340" t="s">
        <v>152</v>
      </c>
      <c r="V130" s="340" t="s">
        <v>6681</v>
      </c>
      <c r="W130" s="143" t="s">
        <v>7626</v>
      </c>
      <c r="X130" s="143" t="s">
        <v>152</v>
      </c>
      <c r="Y130" s="143" t="s">
        <v>4033</v>
      </c>
      <c r="Z130" s="143" t="s">
        <v>4034</v>
      </c>
      <c r="AA130" s="395" t="s">
        <v>9443</v>
      </c>
      <c r="AB130" s="143" t="s">
        <v>4033</v>
      </c>
      <c r="AC130" s="143" t="s">
        <v>4033</v>
      </c>
      <c r="AD130" s="143" t="s">
        <v>152</v>
      </c>
      <c r="AF130" s="340"/>
      <c r="AG130" s="143" t="s">
        <v>152</v>
      </c>
      <c r="AH130" s="343" t="s">
        <v>4033</v>
      </c>
      <c r="AI130" s="340" t="s">
        <v>152</v>
      </c>
      <c r="AJ130" s="340" t="s">
        <v>6682</v>
      </c>
      <c r="AK130" s="143" t="s">
        <v>2054</v>
      </c>
      <c r="AL130" s="143" t="s">
        <v>6683</v>
      </c>
      <c r="AM130" s="341" t="s">
        <v>152</v>
      </c>
      <c r="AN130" s="143" t="s">
        <v>1637</v>
      </c>
      <c r="AO130" s="340" t="s">
        <v>152</v>
      </c>
      <c r="AP130" s="340"/>
      <c r="AQ130" s="341" t="s">
        <v>152</v>
      </c>
      <c r="AR130" s="143" t="s">
        <v>150</v>
      </c>
      <c r="AS130" s="340" t="s">
        <v>152</v>
      </c>
      <c r="AU130" s="341" t="s">
        <v>152</v>
      </c>
      <c r="AV130" s="342" t="s">
        <v>152</v>
      </c>
    </row>
    <row r="131" spans="1:48" s="143" customFormat="1" hidden="1">
      <c r="A131" s="299">
        <v>1074476491</v>
      </c>
      <c r="B131" s="340" t="s">
        <v>5867</v>
      </c>
      <c r="C131" s="143" t="s">
        <v>4031</v>
      </c>
      <c r="D131" s="143" t="s">
        <v>6225</v>
      </c>
      <c r="E131" s="340" t="s">
        <v>8764</v>
      </c>
      <c r="F131" s="340" t="s">
        <v>2056</v>
      </c>
      <c r="G131" s="143" t="s">
        <v>2055</v>
      </c>
      <c r="H131" s="341" t="s">
        <v>4032</v>
      </c>
      <c r="I131" s="342">
        <v>18443</v>
      </c>
      <c r="J131" s="342">
        <v>0</v>
      </c>
      <c r="K131" s="342">
        <v>9</v>
      </c>
      <c r="L131" s="340" t="s">
        <v>152</v>
      </c>
      <c r="M131" s="340" t="s">
        <v>152</v>
      </c>
      <c r="N131" s="340" t="s">
        <v>152</v>
      </c>
      <c r="O131" s="340" t="s">
        <v>9444</v>
      </c>
      <c r="P131" s="340" t="s">
        <v>152</v>
      </c>
      <c r="Q131" s="340" t="s">
        <v>152</v>
      </c>
      <c r="R131" s="340" t="s">
        <v>152</v>
      </c>
      <c r="S131" s="340" t="s">
        <v>152</v>
      </c>
      <c r="T131" s="340" t="s">
        <v>152</v>
      </c>
      <c r="U131" s="340" t="s">
        <v>152</v>
      </c>
      <c r="V131" s="340" t="s">
        <v>6678</v>
      </c>
      <c r="W131" s="143" t="s">
        <v>7626</v>
      </c>
      <c r="X131" s="143" t="s">
        <v>152</v>
      </c>
      <c r="Y131" s="143" t="s">
        <v>4033</v>
      </c>
      <c r="Z131" s="143" t="s">
        <v>4034</v>
      </c>
      <c r="AA131" s="395" t="s">
        <v>9445</v>
      </c>
      <c r="AB131" s="143" t="s">
        <v>4033</v>
      </c>
      <c r="AC131" s="143" t="s">
        <v>4033</v>
      </c>
      <c r="AD131" s="143" t="s">
        <v>152</v>
      </c>
      <c r="AF131" s="340"/>
      <c r="AG131" s="143" t="s">
        <v>152</v>
      </c>
      <c r="AH131" s="343" t="s">
        <v>4033</v>
      </c>
      <c r="AI131" s="340" t="s">
        <v>152</v>
      </c>
      <c r="AJ131" s="340" t="s">
        <v>6679</v>
      </c>
      <c r="AK131" s="143" t="s">
        <v>2054</v>
      </c>
      <c r="AL131" s="143" t="s">
        <v>6680</v>
      </c>
      <c r="AM131" s="341" t="s">
        <v>152</v>
      </c>
      <c r="AN131" s="143" t="s">
        <v>1637</v>
      </c>
      <c r="AO131" s="340" t="s">
        <v>152</v>
      </c>
      <c r="AP131" s="340"/>
      <c r="AQ131" s="341" t="s">
        <v>152</v>
      </c>
      <c r="AR131" s="143" t="s">
        <v>150</v>
      </c>
      <c r="AS131" s="340" t="s">
        <v>152</v>
      </c>
      <c r="AU131" s="341" t="s">
        <v>152</v>
      </c>
      <c r="AV131" s="342" t="s">
        <v>152</v>
      </c>
    </row>
    <row r="132" spans="1:48" s="143" customFormat="1" hidden="1">
      <c r="A132" s="299">
        <v>1074476490</v>
      </c>
      <c r="B132" s="340" t="s">
        <v>5820</v>
      </c>
      <c r="C132" s="143" t="s">
        <v>4031</v>
      </c>
      <c r="D132" s="143" t="s">
        <v>6225</v>
      </c>
      <c r="E132" s="340" t="s">
        <v>5821</v>
      </c>
      <c r="F132" s="340" t="s">
        <v>2056</v>
      </c>
      <c r="G132" s="143" t="s">
        <v>2055</v>
      </c>
      <c r="H132" s="341" t="s">
        <v>4032</v>
      </c>
      <c r="I132" s="342">
        <v>8230</v>
      </c>
      <c r="J132" s="342">
        <v>0</v>
      </c>
      <c r="K132" s="342">
        <v>8</v>
      </c>
      <c r="L132" s="340" t="s">
        <v>152</v>
      </c>
      <c r="M132" s="340" t="s">
        <v>152</v>
      </c>
      <c r="N132" s="340" t="s">
        <v>152</v>
      </c>
      <c r="O132" s="340" t="s">
        <v>9446</v>
      </c>
      <c r="P132" s="340" t="s">
        <v>152</v>
      </c>
      <c r="Q132" s="340" t="s">
        <v>152</v>
      </c>
      <c r="R132" s="340" t="s">
        <v>152</v>
      </c>
      <c r="S132" s="340" t="s">
        <v>152</v>
      </c>
      <c r="T132" s="340" t="s">
        <v>152</v>
      </c>
      <c r="U132" s="340" t="s">
        <v>152</v>
      </c>
      <c r="V132" s="340" t="s">
        <v>6675</v>
      </c>
      <c r="W132" s="143" t="s">
        <v>7626</v>
      </c>
      <c r="X132" s="143" t="s">
        <v>152</v>
      </c>
      <c r="Y132" s="143" t="s">
        <v>4033</v>
      </c>
      <c r="Z132" s="143" t="s">
        <v>4034</v>
      </c>
      <c r="AA132" s="395" t="s">
        <v>9447</v>
      </c>
      <c r="AB132" s="143" t="s">
        <v>4033</v>
      </c>
      <c r="AC132" s="143" t="s">
        <v>4033</v>
      </c>
      <c r="AD132" s="143" t="s">
        <v>152</v>
      </c>
      <c r="AF132" s="340"/>
      <c r="AG132" s="143" t="s">
        <v>152</v>
      </c>
      <c r="AH132" s="343" t="s">
        <v>4033</v>
      </c>
      <c r="AI132" s="340" t="s">
        <v>152</v>
      </c>
      <c r="AJ132" s="340" t="s">
        <v>6676</v>
      </c>
      <c r="AK132" s="143" t="s">
        <v>2054</v>
      </c>
      <c r="AL132" s="143" t="s">
        <v>6677</v>
      </c>
      <c r="AM132" s="341" t="s">
        <v>152</v>
      </c>
      <c r="AN132" s="143" t="s">
        <v>1637</v>
      </c>
      <c r="AO132" s="340" t="s">
        <v>152</v>
      </c>
      <c r="AP132" s="340"/>
      <c r="AQ132" s="341" t="s">
        <v>152</v>
      </c>
      <c r="AR132" s="143" t="s">
        <v>150</v>
      </c>
      <c r="AS132" s="340" t="s">
        <v>152</v>
      </c>
      <c r="AU132" s="341" t="s">
        <v>152</v>
      </c>
      <c r="AV132" s="342" t="s">
        <v>152</v>
      </c>
    </row>
    <row r="133" spans="1:48" s="143" customFormat="1" hidden="1">
      <c r="A133" s="299">
        <v>1074476489</v>
      </c>
      <c r="B133" s="340" t="s">
        <v>5863</v>
      </c>
      <c r="C133" s="143" t="s">
        <v>4031</v>
      </c>
      <c r="D133" s="143" t="s">
        <v>6225</v>
      </c>
      <c r="E133" s="340" t="s">
        <v>2078</v>
      </c>
      <c r="F133" s="340" t="s">
        <v>2056</v>
      </c>
      <c r="G133" s="143" t="s">
        <v>2055</v>
      </c>
      <c r="H133" s="341" t="s">
        <v>4032</v>
      </c>
      <c r="I133" s="342">
        <v>19769</v>
      </c>
      <c r="J133" s="342">
        <v>0</v>
      </c>
      <c r="K133" s="342">
        <v>20</v>
      </c>
      <c r="L133" s="340" t="s">
        <v>152</v>
      </c>
      <c r="M133" s="340" t="s">
        <v>152</v>
      </c>
      <c r="N133" s="340" t="s">
        <v>152</v>
      </c>
      <c r="O133" s="340" t="s">
        <v>9448</v>
      </c>
      <c r="P133" s="340" t="s">
        <v>152</v>
      </c>
      <c r="Q133" s="340" t="s">
        <v>152</v>
      </c>
      <c r="R133" s="340" t="s">
        <v>152</v>
      </c>
      <c r="S133" s="340" t="s">
        <v>152</v>
      </c>
      <c r="T133" s="340" t="s">
        <v>152</v>
      </c>
      <c r="U133" s="340" t="s">
        <v>152</v>
      </c>
      <c r="V133" s="340" t="s">
        <v>6672</v>
      </c>
      <c r="W133" s="143" t="s">
        <v>7626</v>
      </c>
      <c r="X133" s="143" t="s">
        <v>152</v>
      </c>
      <c r="Y133" s="143" t="s">
        <v>4033</v>
      </c>
      <c r="Z133" s="143" t="s">
        <v>4034</v>
      </c>
      <c r="AA133" s="395" t="s">
        <v>9449</v>
      </c>
      <c r="AB133" s="143" t="s">
        <v>4033</v>
      </c>
      <c r="AC133" s="143" t="s">
        <v>4033</v>
      </c>
      <c r="AD133" s="143" t="s">
        <v>152</v>
      </c>
      <c r="AF133" s="340"/>
      <c r="AG133" s="143" t="s">
        <v>152</v>
      </c>
      <c r="AH133" s="343" t="s">
        <v>4033</v>
      </c>
      <c r="AI133" s="340" t="s">
        <v>152</v>
      </c>
      <c r="AJ133" s="340" t="s">
        <v>6673</v>
      </c>
      <c r="AK133" s="143" t="s">
        <v>2054</v>
      </c>
      <c r="AL133" s="143" t="s">
        <v>6674</v>
      </c>
      <c r="AM133" s="341" t="s">
        <v>152</v>
      </c>
      <c r="AN133" s="143" t="s">
        <v>1637</v>
      </c>
      <c r="AO133" s="340" t="s">
        <v>152</v>
      </c>
      <c r="AP133" s="340"/>
      <c r="AQ133" s="341" t="s">
        <v>152</v>
      </c>
      <c r="AR133" s="143" t="s">
        <v>150</v>
      </c>
      <c r="AS133" s="340" t="s">
        <v>152</v>
      </c>
      <c r="AU133" s="341" t="s">
        <v>152</v>
      </c>
      <c r="AV133" s="342" t="s">
        <v>152</v>
      </c>
    </row>
    <row r="134" spans="1:48" s="143" customFormat="1" hidden="1">
      <c r="A134" s="299">
        <v>1074476488</v>
      </c>
      <c r="B134" s="340" t="s">
        <v>5816</v>
      </c>
      <c r="C134" s="143" t="s">
        <v>4031</v>
      </c>
      <c r="D134" s="143" t="s">
        <v>6225</v>
      </c>
      <c r="E134" s="340" t="s">
        <v>5817</v>
      </c>
      <c r="F134" s="340" t="s">
        <v>2056</v>
      </c>
      <c r="G134" s="143" t="s">
        <v>2055</v>
      </c>
      <c r="H134" s="341" t="s">
        <v>4032</v>
      </c>
      <c r="I134" s="342">
        <v>8230</v>
      </c>
      <c r="J134" s="342">
        <v>0</v>
      </c>
      <c r="K134" s="342">
        <v>32</v>
      </c>
      <c r="L134" s="340" t="s">
        <v>152</v>
      </c>
      <c r="M134" s="340" t="s">
        <v>152</v>
      </c>
      <c r="N134" s="340" t="s">
        <v>152</v>
      </c>
      <c r="O134" s="340" t="s">
        <v>9450</v>
      </c>
      <c r="P134" s="340" t="s">
        <v>152</v>
      </c>
      <c r="Q134" s="340" t="s">
        <v>152</v>
      </c>
      <c r="R134" s="340" t="s">
        <v>152</v>
      </c>
      <c r="S134" s="340" t="s">
        <v>152</v>
      </c>
      <c r="T134" s="340" t="s">
        <v>152</v>
      </c>
      <c r="U134" s="340" t="s">
        <v>152</v>
      </c>
      <c r="V134" s="340" t="s">
        <v>6669</v>
      </c>
      <c r="W134" s="143" t="s">
        <v>7626</v>
      </c>
      <c r="X134" s="143" t="s">
        <v>152</v>
      </c>
      <c r="Y134" s="143" t="s">
        <v>4033</v>
      </c>
      <c r="Z134" s="143" t="s">
        <v>4034</v>
      </c>
      <c r="AA134" s="395" t="s">
        <v>9451</v>
      </c>
      <c r="AB134" s="143" t="s">
        <v>4033</v>
      </c>
      <c r="AC134" s="143" t="s">
        <v>4033</v>
      </c>
      <c r="AD134" s="143" t="s">
        <v>152</v>
      </c>
      <c r="AF134" s="340"/>
      <c r="AG134" s="143" t="s">
        <v>152</v>
      </c>
      <c r="AH134" s="343" t="s">
        <v>4033</v>
      </c>
      <c r="AI134" s="340" t="s">
        <v>152</v>
      </c>
      <c r="AJ134" s="340" t="s">
        <v>6670</v>
      </c>
      <c r="AK134" s="143" t="s">
        <v>2054</v>
      </c>
      <c r="AL134" s="143" t="s">
        <v>6671</v>
      </c>
      <c r="AM134" s="341" t="s">
        <v>152</v>
      </c>
      <c r="AN134" s="143" t="s">
        <v>1637</v>
      </c>
      <c r="AO134" s="340" t="s">
        <v>152</v>
      </c>
      <c r="AP134" s="340"/>
      <c r="AQ134" s="341" t="s">
        <v>152</v>
      </c>
      <c r="AR134" s="143" t="s">
        <v>150</v>
      </c>
      <c r="AS134" s="340" t="s">
        <v>152</v>
      </c>
      <c r="AU134" s="341" t="s">
        <v>152</v>
      </c>
      <c r="AV134" s="342" t="s">
        <v>152</v>
      </c>
    </row>
    <row r="135" spans="1:48" s="143" customFormat="1" hidden="1">
      <c r="A135" s="299">
        <v>1074476487</v>
      </c>
      <c r="B135" s="340" t="s">
        <v>5879</v>
      </c>
      <c r="C135" s="143" t="s">
        <v>4031</v>
      </c>
      <c r="D135" s="143" t="s">
        <v>6225</v>
      </c>
      <c r="E135" s="340" t="s">
        <v>9452</v>
      </c>
      <c r="F135" s="340" t="s">
        <v>2056</v>
      </c>
      <c r="G135" s="143" t="s">
        <v>2055</v>
      </c>
      <c r="H135" s="341" t="s">
        <v>4032</v>
      </c>
      <c r="I135" s="342">
        <v>17937</v>
      </c>
      <c r="J135" s="342">
        <v>0</v>
      </c>
      <c r="K135" s="342">
        <v>20</v>
      </c>
      <c r="L135" s="340" t="s">
        <v>152</v>
      </c>
      <c r="M135" s="340" t="s">
        <v>152</v>
      </c>
      <c r="N135" s="340" t="s">
        <v>152</v>
      </c>
      <c r="O135" s="340" t="s">
        <v>9453</v>
      </c>
      <c r="P135" s="340" t="s">
        <v>152</v>
      </c>
      <c r="Q135" s="340" t="s">
        <v>152</v>
      </c>
      <c r="R135" s="340" t="s">
        <v>152</v>
      </c>
      <c r="S135" s="340" t="s">
        <v>152</v>
      </c>
      <c r="T135" s="340" t="s">
        <v>152</v>
      </c>
      <c r="U135" s="340" t="s">
        <v>152</v>
      </c>
      <c r="V135" s="340" t="s">
        <v>6666</v>
      </c>
      <c r="W135" s="143" t="s">
        <v>7626</v>
      </c>
      <c r="X135" s="143" t="s">
        <v>152</v>
      </c>
      <c r="Y135" s="143" t="s">
        <v>4033</v>
      </c>
      <c r="Z135" s="143" t="s">
        <v>4034</v>
      </c>
      <c r="AA135" s="395" t="s">
        <v>9454</v>
      </c>
      <c r="AB135" s="143" t="s">
        <v>4033</v>
      </c>
      <c r="AC135" s="143" t="s">
        <v>4033</v>
      </c>
      <c r="AD135" s="143" t="s">
        <v>152</v>
      </c>
      <c r="AF135" s="340"/>
      <c r="AG135" s="143" t="s">
        <v>152</v>
      </c>
      <c r="AH135" s="343" t="s">
        <v>4033</v>
      </c>
      <c r="AI135" s="340" t="s">
        <v>152</v>
      </c>
      <c r="AJ135" s="340" t="s">
        <v>6667</v>
      </c>
      <c r="AK135" s="143" t="s">
        <v>2054</v>
      </c>
      <c r="AL135" s="143" t="s">
        <v>6668</v>
      </c>
      <c r="AM135" s="341" t="s">
        <v>152</v>
      </c>
      <c r="AN135" s="143" t="s">
        <v>1637</v>
      </c>
      <c r="AO135" s="340" t="s">
        <v>152</v>
      </c>
      <c r="AP135" s="340"/>
      <c r="AQ135" s="341" t="s">
        <v>152</v>
      </c>
      <c r="AR135" s="143" t="s">
        <v>150</v>
      </c>
      <c r="AS135" s="340" t="s">
        <v>152</v>
      </c>
      <c r="AU135" s="341" t="s">
        <v>152</v>
      </c>
      <c r="AV135" s="342" t="s">
        <v>152</v>
      </c>
    </row>
    <row r="136" spans="1:48" s="143" customFormat="1" hidden="1">
      <c r="A136" s="299">
        <v>1074476486</v>
      </c>
      <c r="B136" s="340" t="s">
        <v>5877</v>
      </c>
      <c r="C136" s="143" t="s">
        <v>4031</v>
      </c>
      <c r="D136" s="143" t="s">
        <v>6225</v>
      </c>
      <c r="E136" s="340" t="s">
        <v>8765</v>
      </c>
      <c r="F136" s="340" t="s">
        <v>2056</v>
      </c>
      <c r="G136" s="143" t="s">
        <v>2055</v>
      </c>
      <c r="H136" s="341" t="s">
        <v>4032</v>
      </c>
      <c r="I136" s="342">
        <v>17495</v>
      </c>
      <c r="J136" s="342">
        <v>0</v>
      </c>
      <c r="K136" s="342">
        <v>32</v>
      </c>
      <c r="L136" s="340" t="s">
        <v>152</v>
      </c>
      <c r="M136" s="340" t="s">
        <v>152</v>
      </c>
      <c r="N136" s="340" t="s">
        <v>152</v>
      </c>
      <c r="O136" s="340" t="s">
        <v>9455</v>
      </c>
      <c r="P136" s="340" t="s">
        <v>152</v>
      </c>
      <c r="Q136" s="340" t="s">
        <v>152</v>
      </c>
      <c r="R136" s="340" t="s">
        <v>152</v>
      </c>
      <c r="S136" s="340" t="s">
        <v>152</v>
      </c>
      <c r="T136" s="340" t="s">
        <v>152</v>
      </c>
      <c r="U136" s="340" t="s">
        <v>152</v>
      </c>
      <c r="V136" s="340" t="s">
        <v>6664</v>
      </c>
      <c r="W136" s="143" t="s">
        <v>7626</v>
      </c>
      <c r="X136" s="143" t="s">
        <v>152</v>
      </c>
      <c r="Y136" s="143" t="s">
        <v>4033</v>
      </c>
      <c r="Z136" s="143" t="s">
        <v>4034</v>
      </c>
      <c r="AA136" s="395" t="s">
        <v>9456</v>
      </c>
      <c r="AB136" s="143" t="s">
        <v>4033</v>
      </c>
      <c r="AC136" s="143" t="s">
        <v>4033</v>
      </c>
      <c r="AD136" s="143" t="s">
        <v>152</v>
      </c>
      <c r="AF136" s="340"/>
      <c r="AG136" s="143" t="s">
        <v>152</v>
      </c>
      <c r="AH136" s="343" t="s">
        <v>4033</v>
      </c>
      <c r="AI136" s="340" t="s">
        <v>152</v>
      </c>
      <c r="AJ136" s="340" t="s">
        <v>6517</v>
      </c>
      <c r="AK136" s="143" t="s">
        <v>2054</v>
      </c>
      <c r="AL136" s="143" t="s">
        <v>6665</v>
      </c>
      <c r="AM136" s="341" t="s">
        <v>152</v>
      </c>
      <c r="AN136" s="143" t="s">
        <v>1637</v>
      </c>
      <c r="AO136" s="340" t="s">
        <v>152</v>
      </c>
      <c r="AP136" s="340"/>
      <c r="AQ136" s="341" t="s">
        <v>152</v>
      </c>
      <c r="AR136" s="143" t="s">
        <v>150</v>
      </c>
      <c r="AS136" s="340" t="s">
        <v>152</v>
      </c>
      <c r="AU136" s="341" t="s">
        <v>152</v>
      </c>
      <c r="AV136" s="342" t="s">
        <v>152</v>
      </c>
    </row>
    <row r="137" spans="1:48" s="143" customFormat="1" hidden="1">
      <c r="A137" s="299">
        <v>1074476485</v>
      </c>
      <c r="B137" s="340" t="s">
        <v>5897</v>
      </c>
      <c r="C137" s="143" t="s">
        <v>4031</v>
      </c>
      <c r="D137" s="143" t="s">
        <v>6225</v>
      </c>
      <c r="E137" s="340" t="s">
        <v>7666</v>
      </c>
      <c r="F137" s="340" t="s">
        <v>2056</v>
      </c>
      <c r="G137" s="143" t="s">
        <v>2055</v>
      </c>
      <c r="H137" s="341" t="s">
        <v>4032</v>
      </c>
      <c r="I137" s="342">
        <v>26965</v>
      </c>
      <c r="J137" s="342">
        <v>0</v>
      </c>
      <c r="K137" s="342">
        <v>20</v>
      </c>
      <c r="L137" s="340" t="s">
        <v>152</v>
      </c>
      <c r="M137" s="340" t="s">
        <v>152</v>
      </c>
      <c r="N137" s="340" t="s">
        <v>152</v>
      </c>
      <c r="O137" s="340" t="s">
        <v>9457</v>
      </c>
      <c r="P137" s="340" t="s">
        <v>152</v>
      </c>
      <c r="Q137" s="340" t="s">
        <v>152</v>
      </c>
      <c r="R137" s="340" t="s">
        <v>152</v>
      </c>
      <c r="S137" s="340" t="s">
        <v>152</v>
      </c>
      <c r="T137" s="340" t="s">
        <v>152</v>
      </c>
      <c r="U137" s="340" t="s">
        <v>152</v>
      </c>
      <c r="V137" s="340" t="s">
        <v>6661</v>
      </c>
      <c r="W137" s="143" t="s">
        <v>7626</v>
      </c>
      <c r="X137" s="143" t="s">
        <v>152</v>
      </c>
      <c r="Y137" s="143" t="s">
        <v>4033</v>
      </c>
      <c r="Z137" s="143" t="s">
        <v>4034</v>
      </c>
      <c r="AA137" s="395" t="s">
        <v>9458</v>
      </c>
      <c r="AB137" s="143" t="s">
        <v>4033</v>
      </c>
      <c r="AC137" s="143" t="s">
        <v>4033</v>
      </c>
      <c r="AD137" s="143" t="s">
        <v>152</v>
      </c>
      <c r="AF137" s="340"/>
      <c r="AG137" s="143" t="s">
        <v>152</v>
      </c>
      <c r="AH137" s="343" t="s">
        <v>4033</v>
      </c>
      <c r="AI137" s="340" t="s">
        <v>152</v>
      </c>
      <c r="AJ137" s="340" t="s">
        <v>6662</v>
      </c>
      <c r="AK137" s="143" t="s">
        <v>2054</v>
      </c>
      <c r="AL137" s="143" t="s">
        <v>6663</v>
      </c>
      <c r="AM137" s="341" t="s">
        <v>152</v>
      </c>
      <c r="AN137" s="143" t="s">
        <v>1637</v>
      </c>
      <c r="AO137" s="340" t="s">
        <v>152</v>
      </c>
      <c r="AP137" s="340"/>
      <c r="AQ137" s="341" t="s">
        <v>152</v>
      </c>
      <c r="AR137" s="143" t="s">
        <v>150</v>
      </c>
      <c r="AS137" s="340" t="s">
        <v>152</v>
      </c>
      <c r="AU137" s="341" t="s">
        <v>152</v>
      </c>
      <c r="AV137" s="342" t="s">
        <v>152</v>
      </c>
    </row>
    <row r="138" spans="1:48" s="143" customFormat="1" hidden="1">
      <c r="A138" s="299">
        <v>1074476481</v>
      </c>
      <c r="B138" s="340" t="s">
        <v>2079</v>
      </c>
      <c r="C138" s="143" t="s">
        <v>4031</v>
      </c>
      <c r="D138" s="143" t="s">
        <v>4035</v>
      </c>
      <c r="E138" s="340" t="s">
        <v>7667</v>
      </c>
      <c r="F138" s="340" t="s">
        <v>2056</v>
      </c>
      <c r="G138" s="143" t="s">
        <v>2055</v>
      </c>
      <c r="H138" s="341" t="s">
        <v>4032</v>
      </c>
      <c r="I138" s="342">
        <v>15082</v>
      </c>
      <c r="J138" s="342">
        <v>0</v>
      </c>
      <c r="K138" s="342">
        <v>8</v>
      </c>
      <c r="L138" s="340" t="s">
        <v>152</v>
      </c>
      <c r="M138" s="340" t="s">
        <v>152</v>
      </c>
      <c r="N138" s="340" t="s">
        <v>152</v>
      </c>
      <c r="O138" s="340" t="s">
        <v>9459</v>
      </c>
      <c r="P138" s="340" t="s">
        <v>152</v>
      </c>
      <c r="Q138" s="340" t="s">
        <v>152</v>
      </c>
      <c r="R138" s="340" t="s">
        <v>152</v>
      </c>
      <c r="S138" s="340" t="s">
        <v>152</v>
      </c>
      <c r="T138" s="340" t="s">
        <v>152</v>
      </c>
      <c r="U138" s="340" t="s">
        <v>152</v>
      </c>
      <c r="V138" s="340" t="s">
        <v>4540</v>
      </c>
      <c r="W138" s="143" t="s">
        <v>7626</v>
      </c>
      <c r="X138" s="143" t="s">
        <v>152</v>
      </c>
      <c r="Y138" s="143" t="s">
        <v>4033</v>
      </c>
      <c r="Z138" s="143" t="s">
        <v>4034</v>
      </c>
      <c r="AA138" s="395" t="s">
        <v>9460</v>
      </c>
      <c r="AB138" s="143" t="s">
        <v>4033</v>
      </c>
      <c r="AC138" s="143" t="s">
        <v>4033</v>
      </c>
      <c r="AD138" s="143" t="s">
        <v>152</v>
      </c>
      <c r="AF138" s="340"/>
      <c r="AG138" s="143" t="s">
        <v>152</v>
      </c>
      <c r="AH138" s="343" t="s">
        <v>4033</v>
      </c>
      <c r="AI138" s="340" t="s">
        <v>152</v>
      </c>
      <c r="AJ138" s="340" t="s">
        <v>152</v>
      </c>
      <c r="AK138" s="143" t="s">
        <v>2054</v>
      </c>
      <c r="AL138" s="143" t="s">
        <v>8766</v>
      </c>
      <c r="AM138" s="341" t="s">
        <v>152</v>
      </c>
      <c r="AN138" s="143" t="s">
        <v>1637</v>
      </c>
      <c r="AO138" s="340" t="s">
        <v>152</v>
      </c>
      <c r="AP138" s="340"/>
      <c r="AQ138" s="341" t="s">
        <v>152</v>
      </c>
      <c r="AR138" s="143" t="s">
        <v>150</v>
      </c>
      <c r="AS138" s="340" t="s">
        <v>152</v>
      </c>
      <c r="AU138" s="341" t="s">
        <v>152</v>
      </c>
      <c r="AV138" s="342" t="s">
        <v>152</v>
      </c>
    </row>
    <row r="139" spans="1:48" s="143" customFormat="1" hidden="1">
      <c r="A139" s="299">
        <v>1074476479</v>
      </c>
      <c r="B139" s="340" t="s">
        <v>510</v>
      </c>
      <c r="C139" s="143" t="s">
        <v>4031</v>
      </c>
      <c r="D139" s="143" t="s">
        <v>4035</v>
      </c>
      <c r="E139" s="340" t="s">
        <v>4537</v>
      </c>
      <c r="F139" s="340" t="s">
        <v>2056</v>
      </c>
      <c r="G139" s="143" t="s">
        <v>2055</v>
      </c>
      <c r="H139" s="341" t="s">
        <v>4032</v>
      </c>
      <c r="I139" s="342">
        <v>46800</v>
      </c>
      <c r="J139" s="342">
        <v>0</v>
      </c>
      <c r="K139" s="342">
        <v>4</v>
      </c>
      <c r="L139" s="340" t="s">
        <v>152</v>
      </c>
      <c r="M139" s="340" t="s">
        <v>152</v>
      </c>
      <c r="N139" s="340" t="s">
        <v>152</v>
      </c>
      <c r="O139" s="340" t="s">
        <v>9461</v>
      </c>
      <c r="P139" s="340" t="s">
        <v>152</v>
      </c>
      <c r="Q139" s="340" t="s">
        <v>152</v>
      </c>
      <c r="R139" s="340" t="s">
        <v>152</v>
      </c>
      <c r="S139" s="340" t="s">
        <v>152</v>
      </c>
      <c r="T139" s="340" t="s">
        <v>152</v>
      </c>
      <c r="U139" s="340" t="s">
        <v>152</v>
      </c>
      <c r="V139" s="340" t="s">
        <v>4538</v>
      </c>
      <c r="W139" s="143" t="s">
        <v>7626</v>
      </c>
      <c r="X139" s="143" t="s">
        <v>152</v>
      </c>
      <c r="Y139" s="143" t="s">
        <v>4033</v>
      </c>
      <c r="Z139" s="143" t="s">
        <v>4034</v>
      </c>
      <c r="AA139" s="395" t="s">
        <v>9462</v>
      </c>
      <c r="AB139" s="143" t="s">
        <v>4033</v>
      </c>
      <c r="AC139" s="143" t="s">
        <v>4033</v>
      </c>
      <c r="AD139" s="143" t="s">
        <v>152</v>
      </c>
      <c r="AF139" s="340"/>
      <c r="AG139" s="143" t="s">
        <v>152</v>
      </c>
      <c r="AH139" s="343" t="s">
        <v>4033</v>
      </c>
      <c r="AI139" s="340" t="s">
        <v>152</v>
      </c>
      <c r="AJ139" s="340" t="s">
        <v>3541</v>
      </c>
      <c r="AK139" s="143" t="s">
        <v>2054</v>
      </c>
      <c r="AL139" s="143" t="s">
        <v>4539</v>
      </c>
      <c r="AM139" s="341" t="s">
        <v>152</v>
      </c>
      <c r="AN139" s="143" t="s">
        <v>1637</v>
      </c>
      <c r="AO139" s="340" t="s">
        <v>152</v>
      </c>
      <c r="AP139" s="340"/>
      <c r="AQ139" s="341" t="s">
        <v>152</v>
      </c>
      <c r="AR139" s="143" t="s">
        <v>150</v>
      </c>
      <c r="AS139" s="340" t="s">
        <v>152</v>
      </c>
      <c r="AU139" s="341" t="s">
        <v>152</v>
      </c>
      <c r="AV139" s="342" t="s">
        <v>152</v>
      </c>
    </row>
    <row r="140" spans="1:48" s="143" customFormat="1" hidden="1">
      <c r="A140" s="299">
        <v>1074476478</v>
      </c>
      <c r="B140" s="340" t="s">
        <v>6082</v>
      </c>
      <c r="C140" s="143" t="s">
        <v>4031</v>
      </c>
      <c r="D140" s="143" t="s">
        <v>4035</v>
      </c>
      <c r="E140" s="340" t="s">
        <v>9463</v>
      </c>
      <c r="F140" s="340" t="s">
        <v>2056</v>
      </c>
      <c r="G140" s="143" t="s">
        <v>2055</v>
      </c>
      <c r="H140" s="341" t="s">
        <v>4032</v>
      </c>
      <c r="I140" s="342">
        <v>17863</v>
      </c>
      <c r="J140" s="342">
        <v>0</v>
      </c>
      <c r="K140" s="342">
        <v>0</v>
      </c>
      <c r="L140" s="340" t="s">
        <v>152</v>
      </c>
      <c r="M140" s="340" t="s">
        <v>152</v>
      </c>
      <c r="N140" s="340" t="s">
        <v>152</v>
      </c>
      <c r="O140" s="340" t="s">
        <v>9464</v>
      </c>
      <c r="P140" s="340" t="s">
        <v>152</v>
      </c>
      <c r="Q140" s="340" t="s">
        <v>152</v>
      </c>
      <c r="R140" s="340" t="s">
        <v>152</v>
      </c>
      <c r="S140" s="340" t="s">
        <v>152</v>
      </c>
      <c r="T140" s="340" t="s">
        <v>152</v>
      </c>
      <c r="U140" s="340" t="s">
        <v>152</v>
      </c>
      <c r="V140" s="340" t="s">
        <v>6659</v>
      </c>
      <c r="W140" s="143" t="s">
        <v>7626</v>
      </c>
      <c r="X140" s="143" t="s">
        <v>152</v>
      </c>
      <c r="Y140" s="143" t="s">
        <v>4033</v>
      </c>
      <c r="Z140" s="143" t="s">
        <v>4034</v>
      </c>
      <c r="AA140" s="395" t="s">
        <v>9465</v>
      </c>
      <c r="AB140" s="143" t="s">
        <v>4033</v>
      </c>
      <c r="AC140" s="143" t="s">
        <v>4033</v>
      </c>
      <c r="AD140" s="143" t="s">
        <v>152</v>
      </c>
      <c r="AF140" s="340"/>
      <c r="AG140" s="143" t="s">
        <v>152</v>
      </c>
      <c r="AH140" s="343" t="s">
        <v>4033</v>
      </c>
      <c r="AI140" s="340" t="s">
        <v>152</v>
      </c>
      <c r="AJ140" s="340" t="s">
        <v>3589</v>
      </c>
      <c r="AK140" s="143" t="s">
        <v>2054</v>
      </c>
      <c r="AL140" s="143" t="s">
        <v>6660</v>
      </c>
      <c r="AM140" s="341" t="s">
        <v>152</v>
      </c>
      <c r="AN140" s="143" t="s">
        <v>1637</v>
      </c>
      <c r="AO140" s="340" t="s">
        <v>152</v>
      </c>
      <c r="AP140" s="340"/>
      <c r="AQ140" s="341" t="s">
        <v>152</v>
      </c>
      <c r="AR140" s="143" t="s">
        <v>150</v>
      </c>
      <c r="AS140" s="340" t="s">
        <v>152</v>
      </c>
      <c r="AU140" s="341" t="s">
        <v>152</v>
      </c>
      <c r="AV140" s="342" t="s">
        <v>152</v>
      </c>
    </row>
    <row r="141" spans="1:48" s="143" customFormat="1" hidden="1">
      <c r="A141" s="299">
        <v>1074476464</v>
      </c>
      <c r="B141" s="340" t="s">
        <v>5684</v>
      </c>
      <c r="C141" s="143" t="s">
        <v>4031</v>
      </c>
      <c r="D141" s="143" t="s">
        <v>4286</v>
      </c>
      <c r="E141" s="340" t="s">
        <v>5685</v>
      </c>
      <c r="F141" s="340" t="s">
        <v>2056</v>
      </c>
      <c r="G141" s="143" t="s">
        <v>2055</v>
      </c>
      <c r="H141" s="341" t="s">
        <v>4032</v>
      </c>
      <c r="I141" s="342">
        <v>13518</v>
      </c>
      <c r="J141" s="342">
        <v>0</v>
      </c>
      <c r="K141" s="342">
        <v>12</v>
      </c>
      <c r="L141" s="340" t="s">
        <v>152</v>
      </c>
      <c r="M141" s="340" t="s">
        <v>152</v>
      </c>
      <c r="N141" s="340" t="s">
        <v>152</v>
      </c>
      <c r="O141" s="340" t="s">
        <v>9466</v>
      </c>
      <c r="P141" s="340" t="s">
        <v>152</v>
      </c>
      <c r="Q141" s="340" t="s">
        <v>152</v>
      </c>
      <c r="R141" s="340" t="s">
        <v>152</v>
      </c>
      <c r="S141" s="340" t="s">
        <v>152</v>
      </c>
      <c r="T141" s="340" t="s">
        <v>152</v>
      </c>
      <c r="U141" s="340" t="s">
        <v>152</v>
      </c>
      <c r="V141" s="340" t="s">
        <v>6658</v>
      </c>
      <c r="W141" s="143" t="s">
        <v>7626</v>
      </c>
      <c r="X141" s="143" t="s">
        <v>152</v>
      </c>
      <c r="Y141" s="143" t="s">
        <v>4033</v>
      </c>
      <c r="Z141" s="143" t="s">
        <v>4034</v>
      </c>
      <c r="AA141" s="395" t="s">
        <v>9467</v>
      </c>
      <c r="AB141" s="143" t="s">
        <v>4033</v>
      </c>
      <c r="AC141" s="143" t="s">
        <v>4033</v>
      </c>
      <c r="AD141" s="143" t="s">
        <v>152</v>
      </c>
      <c r="AF141" s="340"/>
      <c r="AG141" s="143" t="s">
        <v>152</v>
      </c>
      <c r="AH141" s="343" t="s">
        <v>4033</v>
      </c>
      <c r="AI141" s="340" t="s">
        <v>152</v>
      </c>
      <c r="AJ141" s="340" t="s">
        <v>1432</v>
      </c>
      <c r="AK141" s="143" t="s">
        <v>152</v>
      </c>
      <c r="AL141" s="143" t="s">
        <v>152</v>
      </c>
      <c r="AM141" s="341" t="s">
        <v>152</v>
      </c>
      <c r="AN141" s="143" t="s">
        <v>1637</v>
      </c>
      <c r="AO141" s="340" t="s">
        <v>152</v>
      </c>
      <c r="AP141" s="340"/>
      <c r="AQ141" s="341" t="s">
        <v>152</v>
      </c>
      <c r="AR141" s="143" t="s">
        <v>150</v>
      </c>
      <c r="AS141" s="340" t="s">
        <v>152</v>
      </c>
      <c r="AU141" s="341" t="s">
        <v>152</v>
      </c>
      <c r="AV141" s="342" t="s">
        <v>152</v>
      </c>
    </row>
    <row r="142" spans="1:48" s="143" customFormat="1" hidden="1">
      <c r="A142" s="299">
        <v>1074476463</v>
      </c>
      <c r="B142" s="340" t="s">
        <v>5686</v>
      </c>
      <c r="C142" s="143" t="s">
        <v>4031</v>
      </c>
      <c r="D142" s="143" t="s">
        <v>4107</v>
      </c>
      <c r="E142" s="340" t="s">
        <v>9468</v>
      </c>
      <c r="F142" s="340" t="s">
        <v>2056</v>
      </c>
      <c r="G142" s="143" t="s">
        <v>2055</v>
      </c>
      <c r="H142" s="341" t="s">
        <v>4032</v>
      </c>
      <c r="I142" s="342">
        <v>18056</v>
      </c>
      <c r="J142" s="342">
        <v>0</v>
      </c>
      <c r="K142" s="342">
        <v>15</v>
      </c>
      <c r="L142" s="340" t="s">
        <v>152</v>
      </c>
      <c r="M142" s="340" t="s">
        <v>152</v>
      </c>
      <c r="N142" s="340" t="s">
        <v>152</v>
      </c>
      <c r="O142" s="340" t="s">
        <v>9469</v>
      </c>
      <c r="P142" s="340" t="s">
        <v>152</v>
      </c>
      <c r="Q142" s="340" t="s">
        <v>152</v>
      </c>
      <c r="R142" s="340" t="s">
        <v>152</v>
      </c>
      <c r="S142" s="340" t="s">
        <v>152</v>
      </c>
      <c r="T142" s="340" t="s">
        <v>152</v>
      </c>
      <c r="U142" s="340" t="s">
        <v>152</v>
      </c>
      <c r="V142" s="340" t="s">
        <v>6656</v>
      </c>
      <c r="W142" s="143" t="s">
        <v>7627</v>
      </c>
      <c r="X142" s="143" t="s">
        <v>152</v>
      </c>
      <c r="Y142" s="143" t="s">
        <v>4033</v>
      </c>
      <c r="Z142" s="143" t="s">
        <v>4034</v>
      </c>
      <c r="AA142" s="395" t="s">
        <v>9470</v>
      </c>
      <c r="AB142" s="143" t="s">
        <v>4033</v>
      </c>
      <c r="AC142" s="143" t="s">
        <v>4033</v>
      </c>
      <c r="AD142" s="143" t="s">
        <v>152</v>
      </c>
      <c r="AF142" s="340"/>
      <c r="AG142" s="143" t="s">
        <v>152</v>
      </c>
      <c r="AH142" s="343" t="s">
        <v>4033</v>
      </c>
      <c r="AI142" s="340" t="s">
        <v>152</v>
      </c>
      <c r="AJ142" s="340" t="s">
        <v>1418</v>
      </c>
      <c r="AK142" s="143" t="s">
        <v>2054</v>
      </c>
      <c r="AL142" s="143" t="s">
        <v>6657</v>
      </c>
      <c r="AM142" s="341" t="s">
        <v>152</v>
      </c>
      <c r="AN142" s="143" t="s">
        <v>1637</v>
      </c>
      <c r="AO142" s="340" t="s">
        <v>152</v>
      </c>
      <c r="AP142" s="340"/>
      <c r="AQ142" s="341" t="s">
        <v>152</v>
      </c>
      <c r="AR142" s="143" t="s">
        <v>150</v>
      </c>
      <c r="AS142" s="340" t="s">
        <v>152</v>
      </c>
      <c r="AU142" s="341" t="s">
        <v>152</v>
      </c>
      <c r="AV142" s="342" t="s">
        <v>152</v>
      </c>
    </row>
    <row r="143" spans="1:48" s="143" customFormat="1" hidden="1">
      <c r="A143" s="299">
        <v>1074476461</v>
      </c>
      <c r="B143" s="340" t="s">
        <v>5683</v>
      </c>
      <c r="C143" s="143" t="s">
        <v>4031</v>
      </c>
      <c r="D143" s="143" t="s">
        <v>4286</v>
      </c>
      <c r="E143" s="340" t="s">
        <v>8767</v>
      </c>
      <c r="F143" s="340" t="s">
        <v>2056</v>
      </c>
      <c r="G143" s="143" t="s">
        <v>2055</v>
      </c>
      <c r="H143" s="341" t="s">
        <v>4032</v>
      </c>
      <c r="I143" s="342">
        <v>12065</v>
      </c>
      <c r="J143" s="342">
        <v>0</v>
      </c>
      <c r="K143" s="342">
        <v>26</v>
      </c>
      <c r="L143" s="340" t="s">
        <v>152</v>
      </c>
      <c r="M143" s="340" t="s">
        <v>152</v>
      </c>
      <c r="N143" s="340" t="s">
        <v>152</v>
      </c>
      <c r="O143" s="340" t="s">
        <v>9471</v>
      </c>
      <c r="P143" s="340" t="s">
        <v>152</v>
      </c>
      <c r="Q143" s="340" t="s">
        <v>152</v>
      </c>
      <c r="R143" s="340" t="s">
        <v>152</v>
      </c>
      <c r="S143" s="340" t="s">
        <v>152</v>
      </c>
      <c r="T143" s="340" t="s">
        <v>152</v>
      </c>
      <c r="U143" s="340" t="s">
        <v>152</v>
      </c>
      <c r="V143" s="340" t="s">
        <v>6654</v>
      </c>
      <c r="W143" s="143" t="s">
        <v>7627</v>
      </c>
      <c r="X143" s="143" t="s">
        <v>152</v>
      </c>
      <c r="Y143" s="143" t="s">
        <v>4033</v>
      </c>
      <c r="Z143" s="143" t="s">
        <v>4034</v>
      </c>
      <c r="AA143" s="395" t="s">
        <v>9472</v>
      </c>
      <c r="AB143" s="143" t="s">
        <v>4033</v>
      </c>
      <c r="AC143" s="143" t="s">
        <v>4033</v>
      </c>
      <c r="AD143" s="143" t="s">
        <v>152</v>
      </c>
      <c r="AF143" s="340"/>
      <c r="AG143" s="143" t="s">
        <v>152</v>
      </c>
      <c r="AH143" s="343" t="s">
        <v>4033</v>
      </c>
      <c r="AI143" s="340" t="s">
        <v>152</v>
      </c>
      <c r="AJ143" s="340" t="s">
        <v>1416</v>
      </c>
      <c r="AK143" s="143" t="s">
        <v>2054</v>
      </c>
      <c r="AL143" s="143" t="s">
        <v>9473</v>
      </c>
      <c r="AM143" s="341" t="s">
        <v>152</v>
      </c>
      <c r="AN143" s="143" t="s">
        <v>1637</v>
      </c>
      <c r="AO143" s="340" t="s">
        <v>152</v>
      </c>
      <c r="AP143" s="340"/>
      <c r="AQ143" s="341" t="s">
        <v>152</v>
      </c>
      <c r="AR143" s="143" t="s">
        <v>150</v>
      </c>
      <c r="AS143" s="340" t="s">
        <v>152</v>
      </c>
      <c r="AU143" s="341" t="s">
        <v>152</v>
      </c>
      <c r="AV143" s="342" t="s">
        <v>152</v>
      </c>
    </row>
    <row r="144" spans="1:48" s="143" customFormat="1" hidden="1">
      <c r="A144" s="299">
        <v>1074476459</v>
      </c>
      <c r="B144" s="340" t="s">
        <v>5574</v>
      </c>
      <c r="C144" s="143" t="s">
        <v>4031</v>
      </c>
      <c r="D144" s="143" t="s">
        <v>4286</v>
      </c>
      <c r="E144" s="340" t="s">
        <v>6115</v>
      </c>
      <c r="F144" s="340" t="s">
        <v>2056</v>
      </c>
      <c r="G144" s="143" t="s">
        <v>2055</v>
      </c>
      <c r="H144" s="341" t="s">
        <v>4032</v>
      </c>
      <c r="I144" s="342">
        <v>13014</v>
      </c>
      <c r="J144" s="342">
        <v>0</v>
      </c>
      <c r="K144" s="342">
        <v>0</v>
      </c>
      <c r="L144" s="340" t="s">
        <v>152</v>
      </c>
      <c r="M144" s="340" t="s">
        <v>152</v>
      </c>
      <c r="N144" s="340" t="s">
        <v>152</v>
      </c>
      <c r="O144" s="340" t="s">
        <v>9474</v>
      </c>
      <c r="P144" s="340" t="s">
        <v>152</v>
      </c>
      <c r="Q144" s="340" t="s">
        <v>152</v>
      </c>
      <c r="R144" s="340" t="s">
        <v>152</v>
      </c>
      <c r="S144" s="340" t="s">
        <v>152</v>
      </c>
      <c r="T144" s="340" t="s">
        <v>152</v>
      </c>
      <c r="U144" s="340" t="s">
        <v>152</v>
      </c>
      <c r="V144" s="340" t="s">
        <v>6653</v>
      </c>
      <c r="W144" s="143" t="s">
        <v>7627</v>
      </c>
      <c r="X144" s="143" t="s">
        <v>152</v>
      </c>
      <c r="Y144" s="143" t="s">
        <v>4033</v>
      </c>
      <c r="Z144" s="143" t="s">
        <v>4034</v>
      </c>
      <c r="AA144" s="395" t="s">
        <v>9475</v>
      </c>
      <c r="AB144" s="143" t="s">
        <v>4033</v>
      </c>
      <c r="AC144" s="143" t="s">
        <v>4033</v>
      </c>
      <c r="AD144" s="143" t="s">
        <v>152</v>
      </c>
      <c r="AF144" s="340"/>
      <c r="AG144" s="143" t="s">
        <v>152</v>
      </c>
      <c r="AH144" s="343" t="s">
        <v>4033</v>
      </c>
      <c r="AI144" s="340" t="s">
        <v>152</v>
      </c>
      <c r="AJ144" s="340" t="s">
        <v>1427</v>
      </c>
      <c r="AK144" s="143" t="s">
        <v>152</v>
      </c>
      <c r="AL144" s="143" t="s">
        <v>152</v>
      </c>
      <c r="AM144" s="341" t="s">
        <v>152</v>
      </c>
      <c r="AN144" s="143" t="s">
        <v>1637</v>
      </c>
      <c r="AO144" s="340" t="s">
        <v>152</v>
      </c>
      <c r="AP144" s="340"/>
      <c r="AQ144" s="341" t="s">
        <v>152</v>
      </c>
      <c r="AR144" s="143" t="s">
        <v>150</v>
      </c>
      <c r="AS144" s="340" t="s">
        <v>152</v>
      </c>
      <c r="AU144" s="341" t="s">
        <v>152</v>
      </c>
      <c r="AV144" s="342" t="s">
        <v>152</v>
      </c>
    </row>
    <row r="145" spans="1:48" s="143" customFormat="1" hidden="1">
      <c r="A145" s="299">
        <v>1074476457</v>
      </c>
      <c r="B145" s="340" t="s">
        <v>204</v>
      </c>
      <c r="C145" s="143" t="s">
        <v>4031</v>
      </c>
      <c r="D145" s="143" t="s">
        <v>4107</v>
      </c>
      <c r="E145" s="340" t="s">
        <v>2081</v>
      </c>
      <c r="F145" s="340" t="s">
        <v>2056</v>
      </c>
      <c r="G145" s="143" t="s">
        <v>2055</v>
      </c>
      <c r="H145" s="341" t="s">
        <v>4032</v>
      </c>
      <c r="I145" s="342">
        <v>16761</v>
      </c>
      <c r="J145" s="342">
        <v>0</v>
      </c>
      <c r="K145" s="342">
        <v>18</v>
      </c>
      <c r="L145" s="340" t="s">
        <v>152</v>
      </c>
      <c r="M145" s="340" t="s">
        <v>152</v>
      </c>
      <c r="N145" s="340" t="s">
        <v>152</v>
      </c>
      <c r="O145" s="340" t="s">
        <v>9476</v>
      </c>
      <c r="P145" s="340" t="s">
        <v>152</v>
      </c>
      <c r="Q145" s="340" t="s">
        <v>152</v>
      </c>
      <c r="R145" s="340" t="s">
        <v>152</v>
      </c>
      <c r="S145" s="340" t="s">
        <v>152</v>
      </c>
      <c r="T145" s="340" t="s">
        <v>152</v>
      </c>
      <c r="U145" s="340" t="s">
        <v>152</v>
      </c>
      <c r="V145" s="340" t="s">
        <v>4531</v>
      </c>
      <c r="W145" s="143" t="s">
        <v>7627</v>
      </c>
      <c r="X145" s="143" t="s">
        <v>152</v>
      </c>
      <c r="Y145" s="143" t="s">
        <v>4033</v>
      </c>
      <c r="Z145" s="143" t="s">
        <v>4034</v>
      </c>
      <c r="AA145" s="395" t="s">
        <v>9477</v>
      </c>
      <c r="AB145" s="143" t="s">
        <v>4033</v>
      </c>
      <c r="AC145" s="143" t="s">
        <v>4033</v>
      </c>
      <c r="AD145" s="143" t="s">
        <v>152</v>
      </c>
      <c r="AF145" s="340"/>
      <c r="AG145" s="143" t="s">
        <v>152</v>
      </c>
      <c r="AH145" s="343" t="s">
        <v>4033</v>
      </c>
      <c r="AI145" s="340" t="s">
        <v>152</v>
      </c>
      <c r="AJ145" s="340" t="s">
        <v>1433</v>
      </c>
      <c r="AK145" s="143" t="s">
        <v>2054</v>
      </c>
      <c r="AL145" s="143" t="s">
        <v>4532</v>
      </c>
      <c r="AM145" s="341" t="s">
        <v>152</v>
      </c>
      <c r="AN145" s="143" t="s">
        <v>1637</v>
      </c>
      <c r="AO145" s="340" t="s">
        <v>152</v>
      </c>
      <c r="AP145" s="340"/>
      <c r="AQ145" s="341" t="s">
        <v>152</v>
      </c>
      <c r="AR145" s="143" t="s">
        <v>150</v>
      </c>
      <c r="AS145" s="340" t="s">
        <v>152</v>
      </c>
      <c r="AU145" s="341" t="s">
        <v>152</v>
      </c>
      <c r="AV145" s="342" t="s">
        <v>152</v>
      </c>
    </row>
    <row r="146" spans="1:48" s="143" customFormat="1" hidden="1">
      <c r="A146" s="299">
        <v>1074476455</v>
      </c>
      <c r="B146" s="340" t="s">
        <v>5579</v>
      </c>
      <c r="C146" s="143" t="s">
        <v>4031</v>
      </c>
      <c r="D146" s="143" t="s">
        <v>4107</v>
      </c>
      <c r="E146" s="340" t="s">
        <v>6119</v>
      </c>
      <c r="F146" s="340" t="s">
        <v>2056</v>
      </c>
      <c r="G146" s="143" t="s">
        <v>2055</v>
      </c>
      <c r="H146" s="341" t="s">
        <v>4032</v>
      </c>
      <c r="I146" s="342">
        <v>22003</v>
      </c>
      <c r="J146" s="342">
        <v>0</v>
      </c>
      <c r="K146" s="342">
        <v>10</v>
      </c>
      <c r="L146" s="340" t="s">
        <v>152</v>
      </c>
      <c r="M146" s="340" t="s">
        <v>152</v>
      </c>
      <c r="N146" s="340" t="s">
        <v>152</v>
      </c>
      <c r="O146" s="340" t="s">
        <v>9478</v>
      </c>
      <c r="P146" s="340" t="s">
        <v>152</v>
      </c>
      <c r="Q146" s="340" t="s">
        <v>152</v>
      </c>
      <c r="R146" s="340" t="s">
        <v>152</v>
      </c>
      <c r="S146" s="340" t="s">
        <v>152</v>
      </c>
      <c r="T146" s="340" t="s">
        <v>152</v>
      </c>
      <c r="U146" s="340" t="s">
        <v>152</v>
      </c>
      <c r="V146" s="340" t="s">
        <v>6650</v>
      </c>
      <c r="W146" s="143" t="s">
        <v>7627</v>
      </c>
      <c r="X146" s="143" t="s">
        <v>152</v>
      </c>
      <c r="Y146" s="143" t="s">
        <v>4033</v>
      </c>
      <c r="Z146" s="143" t="s">
        <v>4034</v>
      </c>
      <c r="AA146" s="395" t="s">
        <v>9479</v>
      </c>
      <c r="AB146" s="143" t="s">
        <v>4033</v>
      </c>
      <c r="AC146" s="143" t="s">
        <v>4033</v>
      </c>
      <c r="AD146" s="143" t="s">
        <v>152</v>
      </c>
      <c r="AF146" s="340"/>
      <c r="AG146" s="143" t="s">
        <v>152</v>
      </c>
      <c r="AH146" s="343" t="s">
        <v>4033</v>
      </c>
      <c r="AI146" s="340" t="s">
        <v>152</v>
      </c>
      <c r="AJ146" s="340" t="s">
        <v>1422</v>
      </c>
      <c r="AK146" s="143" t="s">
        <v>2054</v>
      </c>
      <c r="AL146" s="143" t="s">
        <v>9480</v>
      </c>
      <c r="AM146" s="341" t="s">
        <v>152</v>
      </c>
      <c r="AN146" s="143" t="s">
        <v>1637</v>
      </c>
      <c r="AO146" s="340" t="s">
        <v>152</v>
      </c>
      <c r="AP146" s="340"/>
      <c r="AQ146" s="341" t="s">
        <v>152</v>
      </c>
      <c r="AR146" s="143" t="s">
        <v>150</v>
      </c>
      <c r="AS146" s="340" t="s">
        <v>152</v>
      </c>
      <c r="AU146" s="341" t="s">
        <v>152</v>
      </c>
      <c r="AV146" s="342" t="s">
        <v>152</v>
      </c>
    </row>
    <row r="147" spans="1:48" s="143" customFormat="1">
      <c r="A147" s="299">
        <v>1074476445</v>
      </c>
      <c r="B147" s="340" t="s">
        <v>5495</v>
      </c>
      <c r="C147" s="143" t="s">
        <v>4031</v>
      </c>
      <c r="D147" s="143" t="s">
        <v>6225</v>
      </c>
      <c r="E147" s="340" t="s">
        <v>6102</v>
      </c>
      <c r="F147" s="340" t="s">
        <v>2056</v>
      </c>
      <c r="G147" s="143" t="s">
        <v>2055</v>
      </c>
      <c r="H147" s="341" t="s">
        <v>4032</v>
      </c>
      <c r="I147" s="342">
        <v>4501</v>
      </c>
      <c r="J147" s="342">
        <v>0</v>
      </c>
      <c r="K147" s="342">
        <v>109</v>
      </c>
      <c r="L147" s="340" t="s">
        <v>152</v>
      </c>
      <c r="M147" s="340" t="s">
        <v>152</v>
      </c>
      <c r="N147" s="340" t="s">
        <v>152</v>
      </c>
      <c r="O147" s="340" t="s">
        <v>9481</v>
      </c>
      <c r="P147" s="340" t="s">
        <v>152</v>
      </c>
      <c r="Q147" s="340" t="s">
        <v>152</v>
      </c>
      <c r="R147" s="340" t="s">
        <v>152</v>
      </c>
      <c r="S147" s="340" t="s">
        <v>152</v>
      </c>
      <c r="T147" s="340" t="s">
        <v>152</v>
      </c>
      <c r="U147" s="340" t="s">
        <v>152</v>
      </c>
      <c r="V147" s="340" t="s">
        <v>6648</v>
      </c>
      <c r="W147" s="143" t="s">
        <v>7627</v>
      </c>
      <c r="X147" s="143" t="s">
        <v>152</v>
      </c>
      <c r="Y147" s="143" t="s">
        <v>4033</v>
      </c>
      <c r="Z147" s="143" t="s">
        <v>4034</v>
      </c>
      <c r="AA147" s="395" t="s">
        <v>9482</v>
      </c>
      <c r="AB147" s="143" t="s">
        <v>4033</v>
      </c>
      <c r="AC147" s="143" t="s">
        <v>4033</v>
      </c>
      <c r="AD147" s="143" t="s">
        <v>152</v>
      </c>
      <c r="AF147" s="340"/>
      <c r="AG147" s="143" t="s">
        <v>152</v>
      </c>
      <c r="AH147" s="343" t="s">
        <v>4033</v>
      </c>
      <c r="AI147" s="340" t="s">
        <v>152</v>
      </c>
      <c r="AJ147" s="340" t="s">
        <v>6649</v>
      </c>
      <c r="AK147" s="143" t="s">
        <v>152</v>
      </c>
      <c r="AL147" s="143" t="s">
        <v>152</v>
      </c>
      <c r="AM147" s="341" t="s">
        <v>152</v>
      </c>
      <c r="AN147" s="143" t="s">
        <v>1637</v>
      </c>
      <c r="AO147" s="340" t="s">
        <v>152</v>
      </c>
      <c r="AP147" s="340"/>
      <c r="AQ147" s="341" t="s">
        <v>152</v>
      </c>
      <c r="AR147" s="143" t="s">
        <v>150</v>
      </c>
      <c r="AS147" s="340" t="s">
        <v>152</v>
      </c>
      <c r="AU147" s="341" t="s">
        <v>152</v>
      </c>
      <c r="AV147" s="342" t="s">
        <v>152</v>
      </c>
    </row>
    <row r="148" spans="1:48" s="143" customFormat="1">
      <c r="A148" s="299">
        <v>1074476443</v>
      </c>
      <c r="B148" s="340" t="s">
        <v>5690</v>
      </c>
      <c r="C148" s="143" t="s">
        <v>4031</v>
      </c>
      <c r="D148" s="143" t="s">
        <v>6225</v>
      </c>
      <c r="E148" s="340" t="s">
        <v>5691</v>
      </c>
      <c r="F148" s="340" t="s">
        <v>2056</v>
      </c>
      <c r="G148" s="143" t="s">
        <v>2055</v>
      </c>
      <c r="H148" s="341" t="s">
        <v>4032</v>
      </c>
      <c r="I148" s="342">
        <v>3929</v>
      </c>
      <c r="J148" s="342">
        <v>0</v>
      </c>
      <c r="K148" s="342">
        <v>46</v>
      </c>
      <c r="L148" s="340" t="s">
        <v>152</v>
      </c>
      <c r="M148" s="340" t="s">
        <v>152</v>
      </c>
      <c r="N148" s="340" t="s">
        <v>152</v>
      </c>
      <c r="O148" s="340" t="s">
        <v>9483</v>
      </c>
      <c r="P148" s="340" t="s">
        <v>152</v>
      </c>
      <c r="Q148" s="340" t="s">
        <v>152</v>
      </c>
      <c r="R148" s="340" t="s">
        <v>152</v>
      </c>
      <c r="S148" s="340" t="s">
        <v>152</v>
      </c>
      <c r="T148" s="340" t="s">
        <v>152</v>
      </c>
      <c r="U148" s="340" t="s">
        <v>152</v>
      </c>
      <c r="V148" s="340" t="s">
        <v>6645</v>
      </c>
      <c r="W148" s="143" t="s">
        <v>7627</v>
      </c>
      <c r="X148" s="143" t="s">
        <v>152</v>
      </c>
      <c r="Y148" s="143" t="s">
        <v>4033</v>
      </c>
      <c r="Z148" s="143" t="s">
        <v>4034</v>
      </c>
      <c r="AA148" s="395" t="s">
        <v>9484</v>
      </c>
      <c r="AB148" s="143" t="s">
        <v>4033</v>
      </c>
      <c r="AC148" s="143" t="s">
        <v>4033</v>
      </c>
      <c r="AD148" s="143" t="s">
        <v>152</v>
      </c>
      <c r="AF148" s="340"/>
      <c r="AG148" s="143" t="s">
        <v>152</v>
      </c>
      <c r="AH148" s="343" t="s">
        <v>4033</v>
      </c>
      <c r="AI148" s="340" t="s">
        <v>152</v>
      </c>
      <c r="AJ148" s="340" t="s">
        <v>6646</v>
      </c>
      <c r="AK148" s="143" t="s">
        <v>2054</v>
      </c>
      <c r="AL148" s="143" t="s">
        <v>6647</v>
      </c>
      <c r="AM148" s="341" t="s">
        <v>152</v>
      </c>
      <c r="AN148" s="143" t="s">
        <v>1637</v>
      </c>
      <c r="AO148" s="340" t="s">
        <v>152</v>
      </c>
      <c r="AP148" s="340"/>
      <c r="AQ148" s="341" t="s">
        <v>152</v>
      </c>
      <c r="AR148" s="143" t="s">
        <v>150</v>
      </c>
      <c r="AS148" s="340" t="s">
        <v>152</v>
      </c>
      <c r="AU148" s="341" t="s">
        <v>152</v>
      </c>
      <c r="AV148" s="342" t="s">
        <v>152</v>
      </c>
    </row>
    <row r="149" spans="1:48" s="143" customFormat="1">
      <c r="A149" s="299">
        <v>1074476442</v>
      </c>
      <c r="B149" s="340" t="s">
        <v>5693</v>
      </c>
      <c r="C149" s="143" t="s">
        <v>4031</v>
      </c>
      <c r="D149" s="143" t="s">
        <v>6225</v>
      </c>
      <c r="E149" s="340" t="s">
        <v>5694</v>
      </c>
      <c r="F149" s="340" t="s">
        <v>2056</v>
      </c>
      <c r="G149" s="143" t="s">
        <v>2055</v>
      </c>
      <c r="H149" s="341" t="s">
        <v>4032</v>
      </c>
      <c r="I149" s="342">
        <v>5698</v>
      </c>
      <c r="J149" s="342">
        <v>0</v>
      </c>
      <c r="K149" s="342">
        <v>63</v>
      </c>
      <c r="L149" s="340" t="s">
        <v>152</v>
      </c>
      <c r="M149" s="340" t="s">
        <v>152</v>
      </c>
      <c r="N149" s="340" t="s">
        <v>152</v>
      </c>
      <c r="O149" s="340" t="s">
        <v>9485</v>
      </c>
      <c r="P149" s="340" t="s">
        <v>152</v>
      </c>
      <c r="Q149" s="340" t="s">
        <v>152</v>
      </c>
      <c r="R149" s="340" t="s">
        <v>152</v>
      </c>
      <c r="S149" s="340" t="s">
        <v>152</v>
      </c>
      <c r="T149" s="340" t="s">
        <v>152</v>
      </c>
      <c r="U149" s="340" t="s">
        <v>152</v>
      </c>
      <c r="V149" s="340" t="s">
        <v>6642</v>
      </c>
      <c r="W149" s="143" t="s">
        <v>7626</v>
      </c>
      <c r="X149" s="143" t="s">
        <v>152</v>
      </c>
      <c r="Y149" s="143" t="s">
        <v>4033</v>
      </c>
      <c r="Z149" s="143" t="s">
        <v>4034</v>
      </c>
      <c r="AA149" s="395" t="s">
        <v>9486</v>
      </c>
      <c r="AB149" s="143" t="s">
        <v>4033</v>
      </c>
      <c r="AC149" s="143" t="s">
        <v>4033</v>
      </c>
      <c r="AD149" s="143" t="s">
        <v>152</v>
      </c>
      <c r="AF149" s="340"/>
      <c r="AG149" s="143" t="s">
        <v>152</v>
      </c>
      <c r="AH149" s="343" t="s">
        <v>4033</v>
      </c>
      <c r="AI149" s="340" t="s">
        <v>152</v>
      </c>
      <c r="AJ149" s="340" t="s">
        <v>6643</v>
      </c>
      <c r="AK149" s="143" t="s">
        <v>2054</v>
      </c>
      <c r="AL149" s="143" t="s">
        <v>6644</v>
      </c>
      <c r="AM149" s="341" t="s">
        <v>152</v>
      </c>
      <c r="AN149" s="143" t="s">
        <v>1637</v>
      </c>
      <c r="AO149" s="340" t="s">
        <v>152</v>
      </c>
      <c r="AP149" s="340"/>
      <c r="AQ149" s="341" t="s">
        <v>152</v>
      </c>
      <c r="AR149" s="143" t="s">
        <v>150</v>
      </c>
      <c r="AS149" s="340" t="s">
        <v>152</v>
      </c>
      <c r="AU149" s="341" t="s">
        <v>152</v>
      </c>
      <c r="AV149" s="342" t="s">
        <v>152</v>
      </c>
    </row>
    <row r="150" spans="1:48" s="143" customFormat="1">
      <c r="A150" s="299">
        <v>1074476441</v>
      </c>
      <c r="B150" s="340" t="s">
        <v>5723</v>
      </c>
      <c r="C150" s="143" t="s">
        <v>4031</v>
      </c>
      <c r="D150" s="143" t="s">
        <v>6225</v>
      </c>
      <c r="E150" s="340" t="s">
        <v>5724</v>
      </c>
      <c r="F150" s="340" t="s">
        <v>2056</v>
      </c>
      <c r="G150" s="143" t="s">
        <v>2055</v>
      </c>
      <c r="H150" s="341" t="s">
        <v>4032</v>
      </c>
      <c r="I150" s="342">
        <v>9070</v>
      </c>
      <c r="J150" s="342">
        <v>0</v>
      </c>
      <c r="K150" s="342">
        <v>32</v>
      </c>
      <c r="L150" s="340" t="s">
        <v>152</v>
      </c>
      <c r="M150" s="340" t="s">
        <v>152</v>
      </c>
      <c r="N150" s="340" t="s">
        <v>152</v>
      </c>
      <c r="O150" s="340" t="s">
        <v>9487</v>
      </c>
      <c r="P150" s="340" t="s">
        <v>152</v>
      </c>
      <c r="Q150" s="340" t="s">
        <v>152</v>
      </c>
      <c r="R150" s="340" t="s">
        <v>152</v>
      </c>
      <c r="S150" s="340" t="s">
        <v>152</v>
      </c>
      <c r="T150" s="340" t="s">
        <v>152</v>
      </c>
      <c r="U150" s="340" t="s">
        <v>152</v>
      </c>
      <c r="V150" s="340" t="s">
        <v>6639</v>
      </c>
      <c r="W150" s="143" t="s">
        <v>7626</v>
      </c>
      <c r="X150" s="143" t="s">
        <v>152</v>
      </c>
      <c r="Y150" s="143" t="s">
        <v>4033</v>
      </c>
      <c r="Z150" s="143" t="s">
        <v>4034</v>
      </c>
      <c r="AA150" s="395" t="s">
        <v>9488</v>
      </c>
      <c r="AB150" s="143" t="s">
        <v>4033</v>
      </c>
      <c r="AC150" s="143" t="s">
        <v>4033</v>
      </c>
      <c r="AD150" s="143" t="s">
        <v>152</v>
      </c>
      <c r="AF150" s="340"/>
      <c r="AG150" s="143" t="s">
        <v>152</v>
      </c>
      <c r="AH150" s="343" t="s">
        <v>4033</v>
      </c>
      <c r="AI150" s="340" t="s">
        <v>152</v>
      </c>
      <c r="AJ150" s="340" t="s">
        <v>6640</v>
      </c>
      <c r="AK150" s="143" t="s">
        <v>2054</v>
      </c>
      <c r="AL150" s="143" t="s">
        <v>6641</v>
      </c>
      <c r="AM150" s="341" t="s">
        <v>152</v>
      </c>
      <c r="AN150" s="143" t="s">
        <v>1637</v>
      </c>
      <c r="AO150" s="340" t="s">
        <v>152</v>
      </c>
      <c r="AP150" s="340"/>
      <c r="AQ150" s="341" t="s">
        <v>152</v>
      </c>
      <c r="AR150" s="143" t="s">
        <v>150</v>
      </c>
      <c r="AS150" s="340" t="s">
        <v>152</v>
      </c>
      <c r="AU150" s="341" t="s">
        <v>152</v>
      </c>
      <c r="AV150" s="342" t="s">
        <v>152</v>
      </c>
    </row>
    <row r="151" spans="1:48" s="143" customFormat="1">
      <c r="A151" s="299">
        <v>1074476440</v>
      </c>
      <c r="B151" s="340" t="s">
        <v>5705</v>
      </c>
      <c r="C151" s="143" t="s">
        <v>4031</v>
      </c>
      <c r="D151" s="143" t="s">
        <v>6225</v>
      </c>
      <c r="E151" s="340" t="s">
        <v>5706</v>
      </c>
      <c r="F151" s="340" t="s">
        <v>2056</v>
      </c>
      <c r="G151" s="143" t="s">
        <v>2055</v>
      </c>
      <c r="H151" s="341" t="s">
        <v>4032</v>
      </c>
      <c r="I151" s="342">
        <v>7228</v>
      </c>
      <c r="J151" s="342">
        <v>0</v>
      </c>
      <c r="K151" s="342">
        <v>18</v>
      </c>
      <c r="L151" s="340" t="s">
        <v>152</v>
      </c>
      <c r="M151" s="340" t="s">
        <v>152</v>
      </c>
      <c r="N151" s="340" t="s">
        <v>152</v>
      </c>
      <c r="O151" s="340" t="s">
        <v>9489</v>
      </c>
      <c r="P151" s="340" t="s">
        <v>152</v>
      </c>
      <c r="Q151" s="340" t="s">
        <v>152</v>
      </c>
      <c r="R151" s="340" t="s">
        <v>152</v>
      </c>
      <c r="S151" s="340" t="s">
        <v>152</v>
      </c>
      <c r="T151" s="340" t="s">
        <v>152</v>
      </c>
      <c r="U151" s="340" t="s">
        <v>6635</v>
      </c>
      <c r="V151" s="340" t="s">
        <v>6636</v>
      </c>
      <c r="W151" s="143" t="s">
        <v>7626</v>
      </c>
      <c r="X151" s="143" t="s">
        <v>152</v>
      </c>
      <c r="Y151" s="143" t="s">
        <v>4033</v>
      </c>
      <c r="Z151" s="143" t="s">
        <v>4034</v>
      </c>
      <c r="AA151" s="395" t="s">
        <v>9490</v>
      </c>
      <c r="AB151" s="143" t="s">
        <v>4033</v>
      </c>
      <c r="AC151" s="143" t="s">
        <v>4033</v>
      </c>
      <c r="AD151" s="143" t="s">
        <v>152</v>
      </c>
      <c r="AF151" s="340"/>
      <c r="AG151" s="143" t="s">
        <v>152</v>
      </c>
      <c r="AH151" s="343" t="s">
        <v>4033</v>
      </c>
      <c r="AI151" s="340" t="s">
        <v>152</v>
      </c>
      <c r="AJ151" s="340" t="s">
        <v>6637</v>
      </c>
      <c r="AK151" s="143" t="s">
        <v>2054</v>
      </c>
      <c r="AL151" s="143" t="s">
        <v>6638</v>
      </c>
      <c r="AM151" s="341" t="s">
        <v>152</v>
      </c>
      <c r="AN151" s="143" t="s">
        <v>1637</v>
      </c>
      <c r="AO151" s="340" t="s">
        <v>152</v>
      </c>
      <c r="AP151" s="340"/>
      <c r="AQ151" s="341" t="s">
        <v>152</v>
      </c>
      <c r="AR151" s="143" t="s">
        <v>150</v>
      </c>
      <c r="AS151" s="340" t="s">
        <v>152</v>
      </c>
      <c r="AU151" s="341" t="s">
        <v>152</v>
      </c>
      <c r="AV151" s="342" t="s">
        <v>152</v>
      </c>
    </row>
    <row r="152" spans="1:48" s="143" customFormat="1">
      <c r="A152" s="299">
        <v>1074476439</v>
      </c>
      <c r="B152" s="340" t="s">
        <v>5707</v>
      </c>
      <c r="C152" s="143" t="s">
        <v>4031</v>
      </c>
      <c r="D152" s="143" t="s">
        <v>6225</v>
      </c>
      <c r="E152" s="340" t="s">
        <v>5708</v>
      </c>
      <c r="F152" s="340" t="s">
        <v>2056</v>
      </c>
      <c r="G152" s="143" t="s">
        <v>2055</v>
      </c>
      <c r="H152" s="341" t="s">
        <v>4032</v>
      </c>
      <c r="I152" s="342">
        <v>5806</v>
      </c>
      <c r="J152" s="342">
        <v>0</v>
      </c>
      <c r="K152" s="342">
        <v>120</v>
      </c>
      <c r="L152" s="340" t="s">
        <v>152</v>
      </c>
      <c r="M152" s="340" t="s">
        <v>152</v>
      </c>
      <c r="N152" s="340" t="s">
        <v>152</v>
      </c>
      <c r="O152" s="340" t="s">
        <v>9491</v>
      </c>
      <c r="P152" s="340" t="s">
        <v>152</v>
      </c>
      <c r="Q152" s="340" t="s">
        <v>152</v>
      </c>
      <c r="R152" s="340" t="s">
        <v>152</v>
      </c>
      <c r="S152" s="340" t="s">
        <v>152</v>
      </c>
      <c r="T152" s="340" t="s">
        <v>152</v>
      </c>
      <c r="U152" s="340" t="s">
        <v>152</v>
      </c>
      <c r="V152" s="340" t="s">
        <v>6632</v>
      </c>
      <c r="W152" s="143" t="s">
        <v>7626</v>
      </c>
      <c r="X152" s="143" t="s">
        <v>152</v>
      </c>
      <c r="Y152" s="143" t="s">
        <v>4033</v>
      </c>
      <c r="Z152" s="143" t="s">
        <v>4034</v>
      </c>
      <c r="AA152" s="395" t="s">
        <v>9492</v>
      </c>
      <c r="AB152" s="143" t="s">
        <v>4033</v>
      </c>
      <c r="AC152" s="143" t="s">
        <v>4033</v>
      </c>
      <c r="AD152" s="143" t="s">
        <v>152</v>
      </c>
      <c r="AF152" s="340"/>
      <c r="AG152" s="143" t="s">
        <v>152</v>
      </c>
      <c r="AH152" s="343" t="s">
        <v>4033</v>
      </c>
      <c r="AI152" s="340" t="s">
        <v>152</v>
      </c>
      <c r="AJ152" s="340" t="s">
        <v>6633</v>
      </c>
      <c r="AK152" s="143" t="s">
        <v>2054</v>
      </c>
      <c r="AL152" s="143" t="s">
        <v>6634</v>
      </c>
      <c r="AM152" s="341" t="s">
        <v>152</v>
      </c>
      <c r="AN152" s="143" t="s">
        <v>1637</v>
      </c>
      <c r="AO152" s="340" t="s">
        <v>152</v>
      </c>
      <c r="AP152" s="340"/>
      <c r="AQ152" s="341" t="s">
        <v>152</v>
      </c>
      <c r="AR152" s="143" t="s">
        <v>150</v>
      </c>
      <c r="AS152" s="340" t="s">
        <v>152</v>
      </c>
      <c r="AU152" s="341" t="s">
        <v>152</v>
      </c>
      <c r="AV152" s="342" t="s">
        <v>152</v>
      </c>
    </row>
    <row r="153" spans="1:48" s="143" customFormat="1">
      <c r="A153" s="299">
        <v>1074476437</v>
      </c>
      <c r="B153" s="340" t="s">
        <v>5698</v>
      </c>
      <c r="C153" s="143" t="s">
        <v>4031</v>
      </c>
      <c r="D153" s="143" t="s">
        <v>6225</v>
      </c>
      <c r="E153" s="340" t="s">
        <v>5699</v>
      </c>
      <c r="F153" s="340" t="s">
        <v>2056</v>
      </c>
      <c r="G153" s="143" t="s">
        <v>2055</v>
      </c>
      <c r="H153" s="341" t="s">
        <v>4032</v>
      </c>
      <c r="I153" s="342">
        <v>6303</v>
      </c>
      <c r="J153" s="342">
        <v>0</v>
      </c>
      <c r="K153" s="342">
        <v>49</v>
      </c>
      <c r="L153" s="340" t="s">
        <v>152</v>
      </c>
      <c r="M153" s="340" t="s">
        <v>152</v>
      </c>
      <c r="N153" s="340" t="s">
        <v>152</v>
      </c>
      <c r="O153" s="340" t="s">
        <v>9493</v>
      </c>
      <c r="P153" s="340" t="s">
        <v>152</v>
      </c>
      <c r="Q153" s="340" t="s">
        <v>152</v>
      </c>
      <c r="R153" s="340" t="s">
        <v>152</v>
      </c>
      <c r="S153" s="340" t="s">
        <v>152</v>
      </c>
      <c r="T153" s="340" t="s">
        <v>152</v>
      </c>
      <c r="U153" s="340" t="s">
        <v>152</v>
      </c>
      <c r="V153" s="340" t="s">
        <v>6625</v>
      </c>
      <c r="W153" s="143" t="s">
        <v>7626</v>
      </c>
      <c r="X153" s="143" t="s">
        <v>152</v>
      </c>
      <c r="Y153" s="143" t="s">
        <v>4033</v>
      </c>
      <c r="Z153" s="143" t="s">
        <v>4034</v>
      </c>
      <c r="AA153" s="395" t="s">
        <v>9494</v>
      </c>
      <c r="AB153" s="143" t="s">
        <v>4033</v>
      </c>
      <c r="AC153" s="143" t="s">
        <v>4033</v>
      </c>
      <c r="AD153" s="143" t="s">
        <v>152</v>
      </c>
      <c r="AF153" s="340"/>
      <c r="AG153" s="143" t="s">
        <v>152</v>
      </c>
      <c r="AH153" s="343" t="s">
        <v>4033</v>
      </c>
      <c r="AI153" s="340" t="s">
        <v>152</v>
      </c>
      <c r="AJ153" s="340" t="s">
        <v>6626</v>
      </c>
      <c r="AK153" s="143" t="s">
        <v>2054</v>
      </c>
      <c r="AL153" s="143" t="s">
        <v>6627</v>
      </c>
      <c r="AM153" s="341" t="s">
        <v>152</v>
      </c>
      <c r="AN153" s="143" t="s">
        <v>1637</v>
      </c>
      <c r="AO153" s="340" t="s">
        <v>152</v>
      </c>
      <c r="AP153" s="340"/>
      <c r="AQ153" s="341" t="s">
        <v>152</v>
      </c>
      <c r="AR153" s="143" t="s">
        <v>150</v>
      </c>
      <c r="AS153" s="340" t="s">
        <v>152</v>
      </c>
      <c r="AU153" s="341" t="s">
        <v>152</v>
      </c>
      <c r="AV153" s="342" t="s">
        <v>152</v>
      </c>
    </row>
    <row r="154" spans="1:48" s="143" customFormat="1">
      <c r="A154" s="299">
        <v>1074476436</v>
      </c>
      <c r="B154" s="340" t="s">
        <v>5713</v>
      </c>
      <c r="C154" s="143" t="s">
        <v>4031</v>
      </c>
      <c r="D154" s="143" t="s">
        <v>6225</v>
      </c>
      <c r="E154" s="340" t="s">
        <v>5714</v>
      </c>
      <c r="F154" s="340" t="s">
        <v>2056</v>
      </c>
      <c r="G154" s="143" t="s">
        <v>2055</v>
      </c>
      <c r="H154" s="341" t="s">
        <v>4032</v>
      </c>
      <c r="I154" s="342">
        <v>8628</v>
      </c>
      <c r="J154" s="342">
        <v>0</v>
      </c>
      <c r="K154" s="342">
        <v>22</v>
      </c>
      <c r="L154" s="340" t="s">
        <v>152</v>
      </c>
      <c r="M154" s="340" t="s">
        <v>152</v>
      </c>
      <c r="N154" s="340" t="s">
        <v>152</v>
      </c>
      <c r="O154" s="340" t="s">
        <v>9495</v>
      </c>
      <c r="P154" s="340" t="s">
        <v>152</v>
      </c>
      <c r="Q154" s="340" t="s">
        <v>152</v>
      </c>
      <c r="R154" s="340" t="s">
        <v>152</v>
      </c>
      <c r="S154" s="340" t="s">
        <v>152</v>
      </c>
      <c r="T154" s="340" t="s">
        <v>152</v>
      </c>
      <c r="U154" s="340" t="s">
        <v>152</v>
      </c>
      <c r="V154" s="340" t="s">
        <v>6622</v>
      </c>
      <c r="W154" s="143" t="s">
        <v>7626</v>
      </c>
      <c r="X154" s="143" t="s">
        <v>152</v>
      </c>
      <c r="Y154" s="143" t="s">
        <v>4033</v>
      </c>
      <c r="Z154" s="143" t="s">
        <v>4034</v>
      </c>
      <c r="AA154" s="395" t="s">
        <v>9496</v>
      </c>
      <c r="AB154" s="143" t="s">
        <v>4033</v>
      </c>
      <c r="AC154" s="143" t="s">
        <v>4033</v>
      </c>
      <c r="AD154" s="143" t="s">
        <v>152</v>
      </c>
      <c r="AF154" s="340"/>
      <c r="AG154" s="143" t="s">
        <v>152</v>
      </c>
      <c r="AH154" s="343" t="s">
        <v>4033</v>
      </c>
      <c r="AI154" s="340" t="s">
        <v>152</v>
      </c>
      <c r="AJ154" s="340" t="s">
        <v>6623</v>
      </c>
      <c r="AK154" s="143" t="s">
        <v>2054</v>
      </c>
      <c r="AL154" s="143" t="s">
        <v>6624</v>
      </c>
      <c r="AM154" s="341" t="s">
        <v>152</v>
      </c>
      <c r="AN154" s="143" t="s">
        <v>1637</v>
      </c>
      <c r="AO154" s="340" t="s">
        <v>152</v>
      </c>
      <c r="AP154" s="340"/>
      <c r="AQ154" s="341" t="s">
        <v>152</v>
      </c>
      <c r="AR154" s="143" t="s">
        <v>150</v>
      </c>
      <c r="AS154" s="340" t="s">
        <v>152</v>
      </c>
      <c r="AU154" s="341" t="s">
        <v>152</v>
      </c>
      <c r="AV154" s="342" t="s">
        <v>152</v>
      </c>
    </row>
    <row r="155" spans="1:48" s="143" customFormat="1">
      <c r="A155" s="299">
        <v>1074476435</v>
      </c>
      <c r="B155" s="340" t="s">
        <v>5709</v>
      </c>
      <c r="C155" s="143" t="s">
        <v>4031</v>
      </c>
      <c r="D155" s="143" t="s">
        <v>6225</v>
      </c>
      <c r="E155" s="340" t="s">
        <v>5710</v>
      </c>
      <c r="F155" s="340" t="s">
        <v>2056</v>
      </c>
      <c r="G155" s="143" t="s">
        <v>2055</v>
      </c>
      <c r="H155" s="341" t="s">
        <v>4032</v>
      </c>
      <c r="I155" s="342">
        <v>6345</v>
      </c>
      <c r="J155" s="342">
        <v>0</v>
      </c>
      <c r="K155" s="342">
        <v>34</v>
      </c>
      <c r="L155" s="340" t="s">
        <v>152</v>
      </c>
      <c r="M155" s="340" t="s">
        <v>152</v>
      </c>
      <c r="N155" s="340" t="s">
        <v>152</v>
      </c>
      <c r="O155" s="340" t="s">
        <v>9497</v>
      </c>
      <c r="P155" s="340" t="s">
        <v>152</v>
      </c>
      <c r="Q155" s="340" t="s">
        <v>152</v>
      </c>
      <c r="R155" s="340" t="s">
        <v>152</v>
      </c>
      <c r="S155" s="340" t="s">
        <v>152</v>
      </c>
      <c r="T155" s="340" t="s">
        <v>152</v>
      </c>
      <c r="U155" s="340" t="s">
        <v>152</v>
      </c>
      <c r="V155" s="340" t="s">
        <v>6619</v>
      </c>
      <c r="W155" s="143" t="s">
        <v>7626</v>
      </c>
      <c r="X155" s="143" t="s">
        <v>152</v>
      </c>
      <c r="Y155" s="143" t="s">
        <v>4033</v>
      </c>
      <c r="Z155" s="143" t="s">
        <v>4034</v>
      </c>
      <c r="AA155" s="395" t="s">
        <v>9498</v>
      </c>
      <c r="AB155" s="143" t="s">
        <v>4033</v>
      </c>
      <c r="AC155" s="143" t="s">
        <v>4033</v>
      </c>
      <c r="AD155" s="143" t="s">
        <v>152</v>
      </c>
      <c r="AF155" s="340"/>
      <c r="AG155" s="143" t="s">
        <v>152</v>
      </c>
      <c r="AH155" s="343" t="s">
        <v>4033</v>
      </c>
      <c r="AI155" s="340" t="s">
        <v>152</v>
      </c>
      <c r="AJ155" s="340" t="s">
        <v>6620</v>
      </c>
      <c r="AK155" s="143" t="s">
        <v>2054</v>
      </c>
      <c r="AL155" s="143" t="s">
        <v>6621</v>
      </c>
      <c r="AM155" s="341" t="s">
        <v>152</v>
      </c>
      <c r="AN155" s="143" t="s">
        <v>1637</v>
      </c>
      <c r="AO155" s="340" t="s">
        <v>152</v>
      </c>
      <c r="AP155" s="340"/>
      <c r="AQ155" s="341" t="s">
        <v>152</v>
      </c>
      <c r="AR155" s="143" t="s">
        <v>150</v>
      </c>
      <c r="AS155" s="340" t="s">
        <v>152</v>
      </c>
      <c r="AU155" s="341" t="s">
        <v>152</v>
      </c>
      <c r="AV155" s="342" t="s">
        <v>152</v>
      </c>
    </row>
    <row r="156" spans="1:48" s="143" customFormat="1" hidden="1">
      <c r="A156" s="299">
        <v>1074476423</v>
      </c>
      <c r="B156" s="340" t="s">
        <v>611</v>
      </c>
      <c r="C156" s="143" t="s">
        <v>4031</v>
      </c>
      <c r="D156" s="143" t="s">
        <v>4035</v>
      </c>
      <c r="E156" s="340" t="s">
        <v>5367</v>
      </c>
      <c r="F156" s="340" t="s">
        <v>2056</v>
      </c>
      <c r="G156" s="143" t="s">
        <v>2055</v>
      </c>
      <c r="H156" s="341" t="s">
        <v>4032</v>
      </c>
      <c r="I156" s="342">
        <v>44924</v>
      </c>
      <c r="J156" s="342">
        <v>0</v>
      </c>
      <c r="K156" s="342">
        <v>20</v>
      </c>
      <c r="L156" s="340" t="s">
        <v>152</v>
      </c>
      <c r="M156" s="340" t="s">
        <v>152</v>
      </c>
      <c r="N156" s="340" t="s">
        <v>152</v>
      </c>
      <c r="O156" s="340" t="s">
        <v>9499</v>
      </c>
      <c r="P156" s="340" t="s">
        <v>152</v>
      </c>
      <c r="Q156" s="340" t="s">
        <v>152</v>
      </c>
      <c r="R156" s="340" t="s">
        <v>152</v>
      </c>
      <c r="S156" s="340" t="s">
        <v>152</v>
      </c>
      <c r="T156" s="340" t="s">
        <v>152</v>
      </c>
      <c r="U156" s="340" t="s">
        <v>152</v>
      </c>
      <c r="V156" s="340" t="s">
        <v>4306</v>
      </c>
      <c r="W156" s="143" t="s">
        <v>7626</v>
      </c>
      <c r="X156" s="143" t="s">
        <v>152</v>
      </c>
      <c r="Y156" s="143" t="s">
        <v>4033</v>
      </c>
      <c r="Z156" s="143" t="s">
        <v>4034</v>
      </c>
      <c r="AA156" s="395" t="s">
        <v>9500</v>
      </c>
      <c r="AB156" s="143" t="s">
        <v>4033</v>
      </c>
      <c r="AC156" s="143" t="s">
        <v>4033</v>
      </c>
      <c r="AD156" s="143" t="s">
        <v>152</v>
      </c>
      <c r="AF156" s="340"/>
      <c r="AG156" s="143" t="s">
        <v>152</v>
      </c>
      <c r="AH156" s="343" t="s">
        <v>4033</v>
      </c>
      <c r="AI156" s="340" t="s">
        <v>152</v>
      </c>
      <c r="AJ156" s="340" t="s">
        <v>152</v>
      </c>
      <c r="AK156" s="143" t="s">
        <v>2054</v>
      </c>
      <c r="AL156" s="143" t="s">
        <v>4307</v>
      </c>
      <c r="AM156" s="341" t="s">
        <v>152</v>
      </c>
      <c r="AN156" s="143" t="s">
        <v>1637</v>
      </c>
      <c r="AO156" s="340" t="s">
        <v>152</v>
      </c>
      <c r="AP156" s="340"/>
      <c r="AQ156" s="341" t="s">
        <v>152</v>
      </c>
      <c r="AR156" s="143" t="s">
        <v>150</v>
      </c>
      <c r="AS156" s="340" t="s">
        <v>152</v>
      </c>
      <c r="AU156" s="341" t="s">
        <v>152</v>
      </c>
      <c r="AV156" s="342" t="s">
        <v>152</v>
      </c>
    </row>
    <row r="157" spans="1:48" s="143" customFormat="1" hidden="1">
      <c r="A157" s="299">
        <v>1074476408</v>
      </c>
      <c r="B157" s="340" t="s">
        <v>5937</v>
      </c>
      <c r="C157" s="143" t="s">
        <v>4031</v>
      </c>
      <c r="D157" s="143" t="s">
        <v>6323</v>
      </c>
      <c r="E157" s="340" t="s">
        <v>5938</v>
      </c>
      <c r="F157" s="340" t="s">
        <v>2056</v>
      </c>
      <c r="G157" s="143" t="s">
        <v>2055</v>
      </c>
      <c r="H157" s="341" t="s">
        <v>4032</v>
      </c>
      <c r="I157" s="342">
        <v>19498</v>
      </c>
      <c r="J157" s="342">
        <v>0</v>
      </c>
      <c r="K157" s="342">
        <v>59</v>
      </c>
      <c r="L157" s="340" t="s">
        <v>152</v>
      </c>
      <c r="M157" s="340" t="s">
        <v>152</v>
      </c>
      <c r="N157" s="340" t="s">
        <v>152</v>
      </c>
      <c r="O157" s="340" t="s">
        <v>9501</v>
      </c>
      <c r="P157" s="340" t="s">
        <v>152</v>
      </c>
      <c r="Q157" s="340" t="s">
        <v>152</v>
      </c>
      <c r="R157" s="340" t="s">
        <v>152</v>
      </c>
      <c r="S157" s="340" t="s">
        <v>152</v>
      </c>
      <c r="T157" s="340" t="s">
        <v>152</v>
      </c>
      <c r="U157" s="340" t="s">
        <v>152</v>
      </c>
      <c r="V157" s="340" t="s">
        <v>6399</v>
      </c>
      <c r="W157" s="143" t="s">
        <v>7626</v>
      </c>
      <c r="X157" s="143" t="s">
        <v>152</v>
      </c>
      <c r="Y157" s="143" t="s">
        <v>4033</v>
      </c>
      <c r="Z157" s="143" t="s">
        <v>4034</v>
      </c>
      <c r="AA157" s="395" t="s">
        <v>9502</v>
      </c>
      <c r="AB157" s="143" t="s">
        <v>4033</v>
      </c>
      <c r="AC157" s="143" t="s">
        <v>4033</v>
      </c>
      <c r="AD157" s="143" t="s">
        <v>152</v>
      </c>
      <c r="AF157" s="340"/>
      <c r="AG157" s="143" t="s">
        <v>152</v>
      </c>
      <c r="AH157" s="343" t="s">
        <v>4033</v>
      </c>
      <c r="AI157" s="340" t="s">
        <v>152</v>
      </c>
      <c r="AJ157" s="340" t="s">
        <v>152</v>
      </c>
      <c r="AK157" s="143" t="s">
        <v>2054</v>
      </c>
      <c r="AL157" s="143" t="s">
        <v>6400</v>
      </c>
      <c r="AM157" s="341" t="s">
        <v>152</v>
      </c>
      <c r="AN157" s="143" t="s">
        <v>1637</v>
      </c>
      <c r="AO157" s="340" t="s">
        <v>152</v>
      </c>
      <c r="AP157" s="340"/>
      <c r="AQ157" s="341" t="s">
        <v>152</v>
      </c>
      <c r="AR157" s="143" t="s">
        <v>150</v>
      </c>
      <c r="AS157" s="340" t="s">
        <v>152</v>
      </c>
      <c r="AU157" s="341" t="s">
        <v>152</v>
      </c>
      <c r="AV157" s="342" t="s">
        <v>152</v>
      </c>
    </row>
    <row r="158" spans="1:48" s="143" customFormat="1" hidden="1">
      <c r="A158" s="299">
        <v>1074476407</v>
      </c>
      <c r="B158" s="340" t="s">
        <v>5929</v>
      </c>
      <c r="C158" s="143" t="s">
        <v>4031</v>
      </c>
      <c r="D158" s="143" t="s">
        <v>6323</v>
      </c>
      <c r="E158" s="340" t="s">
        <v>5930</v>
      </c>
      <c r="F158" s="340" t="s">
        <v>2056</v>
      </c>
      <c r="G158" s="143" t="s">
        <v>2055</v>
      </c>
      <c r="H158" s="341" t="s">
        <v>4032</v>
      </c>
      <c r="I158" s="342">
        <v>17764</v>
      </c>
      <c r="J158" s="342">
        <v>0</v>
      </c>
      <c r="K158" s="342">
        <v>107</v>
      </c>
      <c r="L158" s="340" t="s">
        <v>152</v>
      </c>
      <c r="M158" s="340" t="s">
        <v>152</v>
      </c>
      <c r="N158" s="340" t="s">
        <v>152</v>
      </c>
      <c r="O158" s="340" t="s">
        <v>9503</v>
      </c>
      <c r="P158" s="340" t="s">
        <v>152</v>
      </c>
      <c r="Q158" s="340" t="s">
        <v>152</v>
      </c>
      <c r="R158" s="340" t="s">
        <v>152</v>
      </c>
      <c r="S158" s="340" t="s">
        <v>152</v>
      </c>
      <c r="T158" s="340" t="s">
        <v>152</v>
      </c>
      <c r="U158" s="340" t="s">
        <v>152</v>
      </c>
      <c r="V158" s="340" t="s">
        <v>6397</v>
      </c>
      <c r="W158" s="143" t="s">
        <v>7626</v>
      </c>
      <c r="X158" s="143" t="s">
        <v>152</v>
      </c>
      <c r="Y158" s="143" t="s">
        <v>4033</v>
      </c>
      <c r="Z158" s="143" t="s">
        <v>4034</v>
      </c>
      <c r="AA158" s="395" t="s">
        <v>9504</v>
      </c>
      <c r="AB158" s="143" t="s">
        <v>4033</v>
      </c>
      <c r="AC158" s="143" t="s">
        <v>4033</v>
      </c>
      <c r="AD158" s="143" t="s">
        <v>152</v>
      </c>
      <c r="AF158" s="340"/>
      <c r="AG158" s="143" t="s">
        <v>152</v>
      </c>
      <c r="AH158" s="343" t="s">
        <v>4033</v>
      </c>
      <c r="AI158" s="340" t="s">
        <v>152</v>
      </c>
      <c r="AJ158" s="340" t="s">
        <v>152</v>
      </c>
      <c r="AK158" s="143" t="s">
        <v>2054</v>
      </c>
      <c r="AL158" s="143" t="s">
        <v>6398</v>
      </c>
      <c r="AM158" s="341" t="s">
        <v>152</v>
      </c>
      <c r="AN158" s="143" t="s">
        <v>1637</v>
      </c>
      <c r="AO158" s="340" t="s">
        <v>152</v>
      </c>
      <c r="AP158" s="340"/>
      <c r="AQ158" s="341" t="s">
        <v>152</v>
      </c>
      <c r="AR158" s="143" t="s">
        <v>150</v>
      </c>
      <c r="AS158" s="340" t="s">
        <v>152</v>
      </c>
      <c r="AU158" s="341" t="s">
        <v>152</v>
      </c>
      <c r="AV158" s="342" t="s">
        <v>152</v>
      </c>
    </row>
    <row r="159" spans="1:48" s="143" customFormat="1" hidden="1">
      <c r="A159" s="299">
        <v>1074476406</v>
      </c>
      <c r="B159" s="340" t="s">
        <v>5487</v>
      </c>
      <c r="C159" s="143" t="s">
        <v>4031</v>
      </c>
      <c r="D159" s="143" t="s">
        <v>6323</v>
      </c>
      <c r="E159" s="340" t="s">
        <v>6096</v>
      </c>
      <c r="F159" s="340" t="s">
        <v>2056</v>
      </c>
      <c r="G159" s="143" t="s">
        <v>2055</v>
      </c>
      <c r="H159" s="341" t="s">
        <v>4032</v>
      </c>
      <c r="I159" s="342">
        <v>20040</v>
      </c>
      <c r="J159" s="342">
        <v>0</v>
      </c>
      <c r="K159" s="342">
        <v>0</v>
      </c>
      <c r="L159" s="340" t="s">
        <v>152</v>
      </c>
      <c r="M159" s="340" t="s">
        <v>152</v>
      </c>
      <c r="N159" s="340" t="s">
        <v>152</v>
      </c>
      <c r="O159" s="340" t="s">
        <v>9505</v>
      </c>
      <c r="P159" s="340" t="s">
        <v>152</v>
      </c>
      <c r="Q159" s="340" t="s">
        <v>152</v>
      </c>
      <c r="R159" s="340" t="s">
        <v>152</v>
      </c>
      <c r="S159" s="340" t="s">
        <v>152</v>
      </c>
      <c r="T159" s="340" t="s">
        <v>152</v>
      </c>
      <c r="U159" s="340" t="s">
        <v>152</v>
      </c>
      <c r="V159" s="340" t="s">
        <v>6395</v>
      </c>
      <c r="W159" s="143" t="s">
        <v>7626</v>
      </c>
      <c r="X159" s="143" t="s">
        <v>152</v>
      </c>
      <c r="Y159" s="143" t="s">
        <v>4033</v>
      </c>
      <c r="Z159" s="143" t="s">
        <v>4034</v>
      </c>
      <c r="AA159" s="395" t="s">
        <v>9506</v>
      </c>
      <c r="AB159" s="143" t="s">
        <v>4033</v>
      </c>
      <c r="AC159" s="143" t="s">
        <v>4033</v>
      </c>
      <c r="AD159" s="143" t="s">
        <v>152</v>
      </c>
      <c r="AF159" s="340"/>
      <c r="AG159" s="143" t="s">
        <v>152</v>
      </c>
      <c r="AH159" s="343" t="s">
        <v>4033</v>
      </c>
      <c r="AI159" s="340" t="s">
        <v>152</v>
      </c>
      <c r="AJ159" s="340" t="s">
        <v>152</v>
      </c>
      <c r="AK159" s="143" t="s">
        <v>2054</v>
      </c>
      <c r="AL159" s="143" t="s">
        <v>6396</v>
      </c>
      <c r="AM159" s="341" t="s">
        <v>152</v>
      </c>
      <c r="AN159" s="143" t="s">
        <v>1637</v>
      </c>
      <c r="AO159" s="340" t="s">
        <v>152</v>
      </c>
      <c r="AP159" s="340"/>
      <c r="AQ159" s="341" t="s">
        <v>152</v>
      </c>
      <c r="AR159" s="143" t="s">
        <v>150</v>
      </c>
      <c r="AS159" s="340" t="s">
        <v>152</v>
      </c>
      <c r="AU159" s="341" t="s">
        <v>152</v>
      </c>
      <c r="AV159" s="342" t="s">
        <v>152</v>
      </c>
    </row>
    <row r="160" spans="1:48" s="143" customFormat="1" hidden="1">
      <c r="A160" s="299">
        <v>1074476405</v>
      </c>
      <c r="B160" s="340" t="s">
        <v>5491</v>
      </c>
      <c r="C160" s="143" t="s">
        <v>4031</v>
      </c>
      <c r="D160" s="143" t="s">
        <v>6323</v>
      </c>
      <c r="E160" s="340" t="s">
        <v>6100</v>
      </c>
      <c r="F160" s="340" t="s">
        <v>2056</v>
      </c>
      <c r="G160" s="143" t="s">
        <v>2055</v>
      </c>
      <c r="H160" s="341" t="s">
        <v>4032</v>
      </c>
      <c r="I160" s="342">
        <v>27042</v>
      </c>
      <c r="J160" s="342">
        <v>0</v>
      </c>
      <c r="K160" s="342">
        <v>0</v>
      </c>
      <c r="L160" s="340" t="s">
        <v>152</v>
      </c>
      <c r="M160" s="340" t="s">
        <v>152</v>
      </c>
      <c r="N160" s="340" t="s">
        <v>152</v>
      </c>
      <c r="O160" s="340" t="s">
        <v>9507</v>
      </c>
      <c r="P160" s="340" t="s">
        <v>152</v>
      </c>
      <c r="Q160" s="340" t="s">
        <v>152</v>
      </c>
      <c r="R160" s="340" t="s">
        <v>152</v>
      </c>
      <c r="S160" s="340" t="s">
        <v>152</v>
      </c>
      <c r="T160" s="340" t="s">
        <v>152</v>
      </c>
      <c r="U160" s="340" t="s">
        <v>152</v>
      </c>
      <c r="V160" s="340" t="s">
        <v>6393</v>
      </c>
      <c r="W160" s="143" t="s">
        <v>7626</v>
      </c>
      <c r="X160" s="143" t="s">
        <v>152</v>
      </c>
      <c r="Y160" s="143" t="s">
        <v>4033</v>
      </c>
      <c r="Z160" s="143" t="s">
        <v>4034</v>
      </c>
      <c r="AA160" s="395" t="s">
        <v>9508</v>
      </c>
      <c r="AB160" s="143" t="s">
        <v>4033</v>
      </c>
      <c r="AC160" s="143" t="s">
        <v>4033</v>
      </c>
      <c r="AD160" s="143" t="s">
        <v>152</v>
      </c>
      <c r="AF160" s="340"/>
      <c r="AG160" s="143" t="s">
        <v>152</v>
      </c>
      <c r="AH160" s="343" t="s">
        <v>4033</v>
      </c>
      <c r="AI160" s="340" t="s">
        <v>152</v>
      </c>
      <c r="AJ160" s="340" t="s">
        <v>152</v>
      </c>
      <c r="AK160" s="143" t="s">
        <v>2054</v>
      </c>
      <c r="AL160" s="143" t="s">
        <v>6394</v>
      </c>
      <c r="AM160" s="341" t="s">
        <v>152</v>
      </c>
      <c r="AN160" s="143" t="s">
        <v>1637</v>
      </c>
      <c r="AO160" s="340" t="s">
        <v>152</v>
      </c>
      <c r="AP160" s="340"/>
      <c r="AQ160" s="341" t="s">
        <v>152</v>
      </c>
      <c r="AR160" s="143" t="s">
        <v>150</v>
      </c>
      <c r="AS160" s="340" t="s">
        <v>152</v>
      </c>
      <c r="AU160" s="341" t="s">
        <v>152</v>
      </c>
      <c r="AV160" s="342" t="s">
        <v>152</v>
      </c>
    </row>
    <row r="161" spans="1:48" s="143" customFormat="1" hidden="1">
      <c r="A161" s="299">
        <v>1074476404</v>
      </c>
      <c r="B161" s="340" t="s">
        <v>5919</v>
      </c>
      <c r="C161" s="143" t="s">
        <v>4031</v>
      </c>
      <c r="D161" s="143" t="s">
        <v>6323</v>
      </c>
      <c r="E161" s="340" t="s">
        <v>5920</v>
      </c>
      <c r="F161" s="340" t="s">
        <v>2056</v>
      </c>
      <c r="G161" s="143" t="s">
        <v>2055</v>
      </c>
      <c r="H161" s="341" t="s">
        <v>4032</v>
      </c>
      <c r="I161" s="342">
        <v>16483</v>
      </c>
      <c r="J161" s="342">
        <v>0</v>
      </c>
      <c r="K161" s="342">
        <v>61</v>
      </c>
      <c r="L161" s="340" t="s">
        <v>152</v>
      </c>
      <c r="M161" s="340" t="s">
        <v>152</v>
      </c>
      <c r="N161" s="340" t="s">
        <v>152</v>
      </c>
      <c r="O161" s="340" t="s">
        <v>9509</v>
      </c>
      <c r="P161" s="340" t="s">
        <v>152</v>
      </c>
      <c r="Q161" s="340" t="s">
        <v>152</v>
      </c>
      <c r="R161" s="340" t="s">
        <v>152</v>
      </c>
      <c r="S161" s="340" t="s">
        <v>152</v>
      </c>
      <c r="T161" s="340" t="s">
        <v>152</v>
      </c>
      <c r="U161" s="340" t="s">
        <v>152</v>
      </c>
      <c r="V161" s="340" t="s">
        <v>6391</v>
      </c>
      <c r="W161" s="143" t="s">
        <v>7626</v>
      </c>
      <c r="X161" s="143" t="s">
        <v>152</v>
      </c>
      <c r="Y161" s="143" t="s">
        <v>4033</v>
      </c>
      <c r="Z161" s="143" t="s">
        <v>4034</v>
      </c>
      <c r="AA161" s="395" t="s">
        <v>9510</v>
      </c>
      <c r="AB161" s="143" t="s">
        <v>4033</v>
      </c>
      <c r="AC161" s="143" t="s">
        <v>4033</v>
      </c>
      <c r="AD161" s="143" t="s">
        <v>152</v>
      </c>
      <c r="AF161" s="340"/>
      <c r="AG161" s="143" t="s">
        <v>152</v>
      </c>
      <c r="AH161" s="343" t="s">
        <v>4033</v>
      </c>
      <c r="AI161" s="340" t="s">
        <v>152</v>
      </c>
      <c r="AJ161" s="340" t="s">
        <v>152</v>
      </c>
      <c r="AK161" s="143" t="s">
        <v>2054</v>
      </c>
      <c r="AL161" s="143" t="s">
        <v>6392</v>
      </c>
      <c r="AM161" s="341" t="s">
        <v>152</v>
      </c>
      <c r="AN161" s="143" t="s">
        <v>1637</v>
      </c>
      <c r="AO161" s="340" t="s">
        <v>152</v>
      </c>
      <c r="AP161" s="340"/>
      <c r="AQ161" s="341" t="s">
        <v>152</v>
      </c>
      <c r="AR161" s="143" t="s">
        <v>150</v>
      </c>
      <c r="AS161" s="340" t="s">
        <v>152</v>
      </c>
      <c r="AU161" s="341" t="s">
        <v>152</v>
      </c>
      <c r="AV161" s="342" t="s">
        <v>152</v>
      </c>
    </row>
    <row r="162" spans="1:48" s="143" customFormat="1" hidden="1">
      <c r="A162" s="299">
        <v>1074476403</v>
      </c>
      <c r="B162" s="340" t="s">
        <v>5941</v>
      </c>
      <c r="C162" s="143" t="s">
        <v>4031</v>
      </c>
      <c r="D162" s="143" t="s">
        <v>6323</v>
      </c>
      <c r="E162" s="340" t="s">
        <v>5942</v>
      </c>
      <c r="F162" s="340" t="s">
        <v>2056</v>
      </c>
      <c r="G162" s="143" t="s">
        <v>2055</v>
      </c>
      <c r="H162" s="341" t="s">
        <v>4032</v>
      </c>
      <c r="I162" s="342">
        <v>27471</v>
      </c>
      <c r="J162" s="342">
        <v>0</v>
      </c>
      <c r="K162" s="342">
        <v>44</v>
      </c>
      <c r="L162" s="340" t="s">
        <v>152</v>
      </c>
      <c r="M162" s="340" t="s">
        <v>152</v>
      </c>
      <c r="N162" s="340" t="s">
        <v>152</v>
      </c>
      <c r="O162" s="340" t="s">
        <v>9511</v>
      </c>
      <c r="P162" s="340" t="s">
        <v>152</v>
      </c>
      <c r="Q162" s="340" t="s">
        <v>152</v>
      </c>
      <c r="R162" s="340" t="s">
        <v>152</v>
      </c>
      <c r="S162" s="340" t="s">
        <v>152</v>
      </c>
      <c r="T162" s="340" t="s">
        <v>152</v>
      </c>
      <c r="U162" s="340" t="s">
        <v>152</v>
      </c>
      <c r="V162" s="340" t="s">
        <v>6389</v>
      </c>
      <c r="W162" s="143" t="s">
        <v>7626</v>
      </c>
      <c r="X162" s="143" t="s">
        <v>152</v>
      </c>
      <c r="Y162" s="143" t="s">
        <v>4033</v>
      </c>
      <c r="Z162" s="143" t="s">
        <v>4034</v>
      </c>
      <c r="AA162" s="395" t="s">
        <v>9512</v>
      </c>
      <c r="AB162" s="143" t="s">
        <v>4033</v>
      </c>
      <c r="AC162" s="143" t="s">
        <v>4033</v>
      </c>
      <c r="AD162" s="143" t="s">
        <v>152</v>
      </c>
      <c r="AF162" s="340"/>
      <c r="AG162" s="143" t="s">
        <v>152</v>
      </c>
      <c r="AH162" s="343" t="s">
        <v>4033</v>
      </c>
      <c r="AI162" s="340" t="s">
        <v>152</v>
      </c>
      <c r="AJ162" s="340" t="s">
        <v>152</v>
      </c>
      <c r="AK162" s="143" t="s">
        <v>2054</v>
      </c>
      <c r="AL162" s="143" t="s">
        <v>6390</v>
      </c>
      <c r="AM162" s="341" t="s">
        <v>152</v>
      </c>
      <c r="AN162" s="143" t="s">
        <v>1637</v>
      </c>
      <c r="AO162" s="340" t="s">
        <v>152</v>
      </c>
      <c r="AP162" s="340"/>
      <c r="AQ162" s="341" t="s">
        <v>152</v>
      </c>
      <c r="AR162" s="143" t="s">
        <v>150</v>
      </c>
      <c r="AS162" s="340" t="s">
        <v>152</v>
      </c>
      <c r="AU162" s="341" t="s">
        <v>152</v>
      </c>
      <c r="AV162" s="342" t="s">
        <v>152</v>
      </c>
    </row>
    <row r="163" spans="1:48" s="143" customFormat="1" hidden="1">
      <c r="A163" s="299">
        <v>1074476400</v>
      </c>
      <c r="B163" s="340" t="s">
        <v>349</v>
      </c>
      <c r="C163" s="143" t="s">
        <v>4031</v>
      </c>
      <c r="D163" s="143" t="s">
        <v>4035</v>
      </c>
      <c r="E163" s="340" t="s">
        <v>2166</v>
      </c>
      <c r="F163" s="340" t="s">
        <v>2056</v>
      </c>
      <c r="G163" s="143" t="s">
        <v>2055</v>
      </c>
      <c r="H163" s="341" t="s">
        <v>4032</v>
      </c>
      <c r="I163" s="342">
        <v>18962</v>
      </c>
      <c r="J163" s="342">
        <v>0</v>
      </c>
      <c r="K163" s="342">
        <v>12</v>
      </c>
      <c r="L163" s="340" t="s">
        <v>152</v>
      </c>
      <c r="M163" s="340" t="s">
        <v>152</v>
      </c>
      <c r="N163" s="340" t="s">
        <v>152</v>
      </c>
      <c r="O163" s="340" t="s">
        <v>9513</v>
      </c>
      <c r="P163" s="340" t="s">
        <v>152</v>
      </c>
      <c r="Q163" s="340" t="s">
        <v>152</v>
      </c>
      <c r="R163" s="340" t="s">
        <v>152</v>
      </c>
      <c r="S163" s="340" t="s">
        <v>152</v>
      </c>
      <c r="T163" s="340" t="s">
        <v>152</v>
      </c>
      <c r="U163" s="340" t="s">
        <v>152</v>
      </c>
      <c r="V163" s="340" t="s">
        <v>4304</v>
      </c>
      <c r="W163" s="143" t="s">
        <v>7626</v>
      </c>
      <c r="X163" s="143" t="s">
        <v>152</v>
      </c>
      <c r="Y163" s="143" t="s">
        <v>4033</v>
      </c>
      <c r="Z163" s="143" t="s">
        <v>4034</v>
      </c>
      <c r="AA163" s="395" t="s">
        <v>9514</v>
      </c>
      <c r="AB163" s="143" t="s">
        <v>4033</v>
      </c>
      <c r="AC163" s="143" t="s">
        <v>4033</v>
      </c>
      <c r="AD163" s="143" t="s">
        <v>152</v>
      </c>
      <c r="AF163" s="340"/>
      <c r="AG163" s="143" t="s">
        <v>152</v>
      </c>
      <c r="AH163" s="343" t="s">
        <v>4033</v>
      </c>
      <c r="AI163" s="340" t="s">
        <v>152</v>
      </c>
      <c r="AJ163" s="340" t="s">
        <v>152</v>
      </c>
      <c r="AK163" s="143" t="s">
        <v>2054</v>
      </c>
      <c r="AL163" s="143" t="s">
        <v>4305</v>
      </c>
      <c r="AM163" s="341" t="s">
        <v>152</v>
      </c>
      <c r="AN163" s="143" t="s">
        <v>1637</v>
      </c>
      <c r="AO163" s="340" t="s">
        <v>152</v>
      </c>
      <c r="AP163" s="340"/>
      <c r="AQ163" s="341" t="s">
        <v>152</v>
      </c>
      <c r="AR163" s="143" t="s">
        <v>150</v>
      </c>
      <c r="AS163" s="340" t="s">
        <v>152</v>
      </c>
      <c r="AU163" s="341" t="s">
        <v>152</v>
      </c>
      <c r="AV163" s="342" t="s">
        <v>152</v>
      </c>
    </row>
    <row r="164" spans="1:48" s="143" customFormat="1" hidden="1">
      <c r="A164" s="299">
        <v>1074476395</v>
      </c>
      <c r="B164" s="340" t="s">
        <v>291</v>
      </c>
      <c r="C164" s="143" t="s">
        <v>4031</v>
      </c>
      <c r="D164" s="143" t="s">
        <v>4035</v>
      </c>
      <c r="E164" s="340" t="s">
        <v>8780</v>
      </c>
      <c r="F164" s="340" t="s">
        <v>2056</v>
      </c>
      <c r="G164" s="143" t="s">
        <v>2055</v>
      </c>
      <c r="H164" s="341" t="s">
        <v>4032</v>
      </c>
      <c r="I164" s="342">
        <v>25834</v>
      </c>
      <c r="J164" s="342">
        <v>0</v>
      </c>
      <c r="K164" s="342">
        <v>0</v>
      </c>
      <c r="L164" s="340" t="s">
        <v>152</v>
      </c>
      <c r="M164" s="340" t="s">
        <v>152</v>
      </c>
      <c r="N164" s="340" t="s">
        <v>152</v>
      </c>
      <c r="O164" s="340" t="s">
        <v>9515</v>
      </c>
      <c r="P164" s="340" t="s">
        <v>152</v>
      </c>
      <c r="Q164" s="340" t="s">
        <v>152</v>
      </c>
      <c r="R164" s="340" t="s">
        <v>152</v>
      </c>
      <c r="S164" s="340" t="s">
        <v>152</v>
      </c>
      <c r="T164" s="340" t="s">
        <v>152</v>
      </c>
      <c r="U164" s="340" t="s">
        <v>152</v>
      </c>
      <c r="V164" s="340" t="s">
        <v>4299</v>
      </c>
      <c r="W164" s="143" t="s">
        <v>7626</v>
      </c>
      <c r="X164" s="143" t="s">
        <v>152</v>
      </c>
      <c r="Y164" s="143" t="s">
        <v>4033</v>
      </c>
      <c r="Z164" s="143" t="s">
        <v>4034</v>
      </c>
      <c r="AA164" s="395" t="s">
        <v>9516</v>
      </c>
      <c r="AB164" s="143" t="s">
        <v>4033</v>
      </c>
      <c r="AC164" s="143" t="s">
        <v>4033</v>
      </c>
      <c r="AD164" s="143" t="s">
        <v>152</v>
      </c>
      <c r="AF164" s="340"/>
      <c r="AG164" s="143" t="s">
        <v>152</v>
      </c>
      <c r="AH164" s="343" t="s">
        <v>4033</v>
      </c>
      <c r="AI164" s="340" t="s">
        <v>152</v>
      </c>
      <c r="AJ164" s="340" t="s">
        <v>152</v>
      </c>
      <c r="AK164" s="143" t="s">
        <v>2054</v>
      </c>
      <c r="AL164" s="143" t="s">
        <v>6458</v>
      </c>
      <c r="AM164" s="341" t="s">
        <v>152</v>
      </c>
      <c r="AN164" s="143" t="s">
        <v>1637</v>
      </c>
      <c r="AO164" s="340" t="s">
        <v>152</v>
      </c>
      <c r="AP164" s="340"/>
      <c r="AQ164" s="341" t="s">
        <v>152</v>
      </c>
      <c r="AR164" s="143" t="s">
        <v>150</v>
      </c>
      <c r="AS164" s="340" t="s">
        <v>152</v>
      </c>
      <c r="AU164" s="341" t="s">
        <v>152</v>
      </c>
      <c r="AV164" s="342" t="s">
        <v>152</v>
      </c>
    </row>
    <row r="165" spans="1:48" s="143" customFormat="1" hidden="1">
      <c r="A165" s="299">
        <v>1074476394</v>
      </c>
      <c r="B165" s="340" t="s">
        <v>292</v>
      </c>
      <c r="C165" s="143" t="s">
        <v>4031</v>
      </c>
      <c r="D165" s="143" t="s">
        <v>4035</v>
      </c>
      <c r="E165" s="340" t="s">
        <v>2170</v>
      </c>
      <c r="F165" s="340" t="s">
        <v>2056</v>
      </c>
      <c r="G165" s="143" t="s">
        <v>2055</v>
      </c>
      <c r="H165" s="341" t="s">
        <v>4032</v>
      </c>
      <c r="I165" s="342">
        <v>31458</v>
      </c>
      <c r="J165" s="342">
        <v>0</v>
      </c>
      <c r="K165" s="342">
        <v>0</v>
      </c>
      <c r="L165" s="340" t="s">
        <v>152</v>
      </c>
      <c r="M165" s="340" t="s">
        <v>152</v>
      </c>
      <c r="N165" s="340" t="s">
        <v>152</v>
      </c>
      <c r="O165" s="340" t="s">
        <v>9517</v>
      </c>
      <c r="P165" s="340" t="s">
        <v>152</v>
      </c>
      <c r="Q165" s="340" t="s">
        <v>152</v>
      </c>
      <c r="R165" s="340" t="s">
        <v>152</v>
      </c>
      <c r="S165" s="340" t="s">
        <v>152</v>
      </c>
      <c r="T165" s="340" t="s">
        <v>152</v>
      </c>
      <c r="U165" s="340" t="s">
        <v>152</v>
      </c>
      <c r="V165" s="340" t="s">
        <v>8781</v>
      </c>
      <c r="W165" s="143" t="s">
        <v>7626</v>
      </c>
      <c r="X165" s="143" t="s">
        <v>152</v>
      </c>
      <c r="Y165" s="143" t="s">
        <v>4033</v>
      </c>
      <c r="Z165" s="143" t="s">
        <v>4034</v>
      </c>
      <c r="AA165" s="395" t="s">
        <v>9518</v>
      </c>
      <c r="AB165" s="143" t="s">
        <v>4033</v>
      </c>
      <c r="AC165" s="143" t="s">
        <v>4033</v>
      </c>
      <c r="AD165" s="143" t="s">
        <v>152</v>
      </c>
      <c r="AF165" s="340"/>
      <c r="AG165" s="143" t="s">
        <v>152</v>
      </c>
      <c r="AH165" s="343" t="s">
        <v>4033</v>
      </c>
      <c r="AI165" s="340" t="s">
        <v>152</v>
      </c>
      <c r="AJ165" s="340" t="s">
        <v>152</v>
      </c>
      <c r="AK165" s="143" t="s">
        <v>2054</v>
      </c>
      <c r="AL165" s="143" t="s">
        <v>4298</v>
      </c>
      <c r="AM165" s="341" t="s">
        <v>152</v>
      </c>
      <c r="AN165" s="143" t="s">
        <v>1637</v>
      </c>
      <c r="AO165" s="340" t="s">
        <v>152</v>
      </c>
      <c r="AP165" s="340"/>
      <c r="AQ165" s="341" t="s">
        <v>152</v>
      </c>
      <c r="AR165" s="143" t="s">
        <v>150</v>
      </c>
      <c r="AS165" s="340" t="s">
        <v>152</v>
      </c>
      <c r="AU165" s="341" t="s">
        <v>152</v>
      </c>
      <c r="AV165" s="342" t="s">
        <v>152</v>
      </c>
    </row>
    <row r="166" spans="1:48" s="143" customFormat="1" hidden="1">
      <c r="A166" s="299">
        <v>1074476700</v>
      </c>
      <c r="B166" s="340" t="s">
        <v>193</v>
      </c>
      <c r="C166" s="143" t="s">
        <v>4031</v>
      </c>
      <c r="D166" s="143" t="s">
        <v>4286</v>
      </c>
      <c r="E166" s="340" t="s">
        <v>2105</v>
      </c>
      <c r="F166" s="340" t="s">
        <v>2056</v>
      </c>
      <c r="G166" s="143" t="s">
        <v>2055</v>
      </c>
      <c r="H166" s="341" t="s">
        <v>4032</v>
      </c>
      <c r="I166" s="342">
        <v>22947</v>
      </c>
      <c r="J166" s="342">
        <v>0</v>
      </c>
      <c r="K166" s="342">
        <v>59</v>
      </c>
      <c r="L166" s="340" t="s">
        <v>152</v>
      </c>
      <c r="M166" s="340" t="s">
        <v>152</v>
      </c>
      <c r="N166" s="340" t="s">
        <v>152</v>
      </c>
      <c r="O166" s="340" t="s">
        <v>9243</v>
      </c>
      <c r="P166" s="340" t="s">
        <v>152</v>
      </c>
      <c r="Q166" s="340" t="s">
        <v>152</v>
      </c>
      <c r="R166" s="340" t="s">
        <v>152</v>
      </c>
      <c r="S166" s="340" t="s">
        <v>152</v>
      </c>
      <c r="T166" s="340" t="s">
        <v>152</v>
      </c>
      <c r="U166" s="340" t="s">
        <v>152</v>
      </c>
      <c r="V166" s="340" t="s">
        <v>4453</v>
      </c>
      <c r="W166" s="143" t="s">
        <v>7626</v>
      </c>
      <c r="X166" s="143" t="s">
        <v>152</v>
      </c>
      <c r="Y166" s="143" t="s">
        <v>4033</v>
      </c>
      <c r="Z166" s="143" t="s">
        <v>4034</v>
      </c>
      <c r="AA166" s="395" t="s">
        <v>9244</v>
      </c>
      <c r="AB166" s="143" t="s">
        <v>4033</v>
      </c>
      <c r="AC166" s="143" t="s">
        <v>4033</v>
      </c>
      <c r="AD166" s="143" t="s">
        <v>152</v>
      </c>
      <c r="AF166" s="340"/>
      <c r="AG166" s="143" t="s">
        <v>152</v>
      </c>
      <c r="AH166" s="343" t="s">
        <v>4033</v>
      </c>
      <c r="AI166" s="340" t="s">
        <v>152</v>
      </c>
      <c r="AJ166" s="340" t="s">
        <v>152</v>
      </c>
      <c r="AK166" s="143" t="s">
        <v>152</v>
      </c>
      <c r="AL166" s="143" t="s">
        <v>152</v>
      </c>
      <c r="AM166" s="341" t="s">
        <v>152</v>
      </c>
      <c r="AN166" s="143" t="s">
        <v>1637</v>
      </c>
      <c r="AO166" s="340" t="s">
        <v>152</v>
      </c>
      <c r="AP166" s="340"/>
      <c r="AQ166" s="341" t="s">
        <v>152</v>
      </c>
      <c r="AR166" s="143" t="s">
        <v>150</v>
      </c>
      <c r="AS166" s="340" t="s">
        <v>152</v>
      </c>
      <c r="AU166" s="341" t="s">
        <v>152</v>
      </c>
      <c r="AV166" s="342" t="s">
        <v>152</v>
      </c>
    </row>
    <row r="167" spans="1:48" s="143" customFormat="1" hidden="1">
      <c r="A167" s="299">
        <v>1074476389</v>
      </c>
      <c r="B167" s="340" t="s">
        <v>183</v>
      </c>
      <c r="C167" s="143" t="s">
        <v>4031</v>
      </c>
      <c r="D167" s="143" t="s">
        <v>4286</v>
      </c>
      <c r="E167" s="340" t="s">
        <v>9519</v>
      </c>
      <c r="F167" s="340" t="s">
        <v>2056</v>
      </c>
      <c r="G167" s="143" t="s">
        <v>2055</v>
      </c>
      <c r="H167" s="341" t="s">
        <v>4032</v>
      </c>
      <c r="I167" s="342">
        <v>14952</v>
      </c>
      <c r="J167" s="342">
        <v>0</v>
      </c>
      <c r="K167" s="342">
        <v>21</v>
      </c>
      <c r="L167" s="340" t="s">
        <v>152</v>
      </c>
      <c r="M167" s="340" t="s">
        <v>152</v>
      </c>
      <c r="N167" s="340" t="s">
        <v>152</v>
      </c>
      <c r="O167" s="340" t="s">
        <v>9520</v>
      </c>
      <c r="P167" s="340" t="s">
        <v>152</v>
      </c>
      <c r="Q167" s="340" t="s">
        <v>152</v>
      </c>
      <c r="R167" s="340" t="s">
        <v>152</v>
      </c>
      <c r="S167" s="340" t="s">
        <v>152</v>
      </c>
      <c r="T167" s="340" t="s">
        <v>152</v>
      </c>
      <c r="U167" s="340" t="s">
        <v>152</v>
      </c>
      <c r="V167" s="340" t="s">
        <v>4292</v>
      </c>
      <c r="W167" s="143" t="s">
        <v>7626</v>
      </c>
      <c r="X167" s="143" t="s">
        <v>152</v>
      </c>
      <c r="Y167" s="143" t="s">
        <v>4033</v>
      </c>
      <c r="Z167" s="143" t="s">
        <v>4034</v>
      </c>
      <c r="AA167" s="395" t="s">
        <v>9521</v>
      </c>
      <c r="AB167" s="143" t="s">
        <v>4033</v>
      </c>
      <c r="AC167" s="143" t="s">
        <v>4033</v>
      </c>
      <c r="AD167" s="143" t="s">
        <v>152</v>
      </c>
      <c r="AF167" s="340"/>
      <c r="AG167" s="143" t="s">
        <v>152</v>
      </c>
      <c r="AH167" s="343" t="s">
        <v>4033</v>
      </c>
      <c r="AI167" s="340" t="s">
        <v>152</v>
      </c>
      <c r="AJ167" s="340" t="s">
        <v>152</v>
      </c>
      <c r="AK167" s="143" t="s">
        <v>2054</v>
      </c>
      <c r="AL167" s="143" t="s">
        <v>9522</v>
      </c>
      <c r="AM167" s="341" t="s">
        <v>152</v>
      </c>
      <c r="AN167" s="143" t="s">
        <v>1637</v>
      </c>
      <c r="AO167" s="340" t="s">
        <v>152</v>
      </c>
      <c r="AP167" s="340"/>
      <c r="AQ167" s="341" t="s">
        <v>152</v>
      </c>
      <c r="AR167" s="143" t="s">
        <v>150</v>
      </c>
      <c r="AS167" s="340" t="s">
        <v>152</v>
      </c>
      <c r="AU167" s="341" t="s">
        <v>152</v>
      </c>
      <c r="AV167" s="342" t="s">
        <v>152</v>
      </c>
    </row>
    <row r="168" spans="1:48" s="143" customFormat="1" hidden="1">
      <c r="A168" s="299">
        <v>1074476388</v>
      </c>
      <c r="B168" s="340" t="s">
        <v>178</v>
      </c>
      <c r="C168" s="143" t="s">
        <v>4031</v>
      </c>
      <c r="D168" s="143" t="s">
        <v>4286</v>
      </c>
      <c r="E168" s="340" t="s">
        <v>2172</v>
      </c>
      <c r="F168" s="340" t="s">
        <v>2056</v>
      </c>
      <c r="G168" s="143" t="s">
        <v>2055</v>
      </c>
      <c r="H168" s="341" t="s">
        <v>4032</v>
      </c>
      <c r="I168" s="342">
        <v>17280</v>
      </c>
      <c r="J168" s="342">
        <v>0</v>
      </c>
      <c r="K168" s="342">
        <v>8</v>
      </c>
      <c r="L168" s="340" t="s">
        <v>152</v>
      </c>
      <c r="M168" s="340" t="s">
        <v>152</v>
      </c>
      <c r="N168" s="340" t="s">
        <v>152</v>
      </c>
      <c r="O168" s="340" t="s">
        <v>9523</v>
      </c>
      <c r="P168" s="340" t="s">
        <v>152</v>
      </c>
      <c r="Q168" s="340" t="s">
        <v>152</v>
      </c>
      <c r="R168" s="340" t="s">
        <v>152</v>
      </c>
      <c r="S168" s="340" t="s">
        <v>152</v>
      </c>
      <c r="T168" s="340" t="s">
        <v>152</v>
      </c>
      <c r="U168" s="340" t="s">
        <v>152</v>
      </c>
      <c r="V168" s="340" t="s">
        <v>4291</v>
      </c>
      <c r="W168" s="143" t="s">
        <v>7627</v>
      </c>
      <c r="X168" s="143" t="s">
        <v>152</v>
      </c>
      <c r="Y168" s="143" t="s">
        <v>4033</v>
      </c>
      <c r="Z168" s="143" t="s">
        <v>4034</v>
      </c>
      <c r="AA168" s="395" t="s">
        <v>9524</v>
      </c>
      <c r="AB168" s="143" t="s">
        <v>4033</v>
      </c>
      <c r="AC168" s="143" t="s">
        <v>4033</v>
      </c>
      <c r="AD168" s="143" t="s">
        <v>152</v>
      </c>
      <c r="AF168" s="340"/>
      <c r="AG168" s="143" t="s">
        <v>152</v>
      </c>
      <c r="AH168" s="343" t="s">
        <v>4033</v>
      </c>
      <c r="AI168" s="340" t="s">
        <v>152</v>
      </c>
      <c r="AJ168" s="340" t="s">
        <v>152</v>
      </c>
      <c r="AK168" s="143" t="s">
        <v>2054</v>
      </c>
      <c r="AL168" s="143" t="s">
        <v>9525</v>
      </c>
      <c r="AM168" s="341" t="s">
        <v>152</v>
      </c>
      <c r="AN168" s="143" t="s">
        <v>1637</v>
      </c>
      <c r="AO168" s="340" t="s">
        <v>152</v>
      </c>
      <c r="AP168" s="340"/>
      <c r="AQ168" s="341" t="s">
        <v>152</v>
      </c>
      <c r="AR168" s="143" t="s">
        <v>150</v>
      </c>
      <c r="AS168" s="340" t="s">
        <v>152</v>
      </c>
      <c r="AU168" s="341" t="s">
        <v>152</v>
      </c>
      <c r="AV168" s="342" t="s">
        <v>152</v>
      </c>
    </row>
    <row r="169" spans="1:48" s="143" customFormat="1" hidden="1">
      <c r="A169" s="299">
        <v>1074476387</v>
      </c>
      <c r="B169" s="340" t="s">
        <v>185</v>
      </c>
      <c r="C169" s="143" t="s">
        <v>4031</v>
      </c>
      <c r="D169" s="143" t="s">
        <v>4286</v>
      </c>
      <c r="E169" s="340" t="s">
        <v>9526</v>
      </c>
      <c r="F169" s="340" t="s">
        <v>2056</v>
      </c>
      <c r="G169" s="143" t="s">
        <v>2055</v>
      </c>
      <c r="H169" s="341" t="s">
        <v>4032</v>
      </c>
      <c r="I169" s="342">
        <v>18840</v>
      </c>
      <c r="J169" s="342">
        <v>0</v>
      </c>
      <c r="K169" s="342">
        <v>40</v>
      </c>
      <c r="L169" s="340" t="s">
        <v>152</v>
      </c>
      <c r="M169" s="340" t="s">
        <v>152</v>
      </c>
      <c r="N169" s="340" t="s">
        <v>152</v>
      </c>
      <c r="O169" s="340" t="s">
        <v>9527</v>
      </c>
      <c r="P169" s="340" t="s">
        <v>152</v>
      </c>
      <c r="Q169" s="340" t="s">
        <v>152</v>
      </c>
      <c r="R169" s="340" t="s">
        <v>152</v>
      </c>
      <c r="S169" s="340" t="s">
        <v>152</v>
      </c>
      <c r="T169" s="340" t="s">
        <v>152</v>
      </c>
      <c r="U169" s="340" t="s">
        <v>152</v>
      </c>
      <c r="V169" s="340" t="s">
        <v>5365</v>
      </c>
      <c r="W169" s="143" t="s">
        <v>7626</v>
      </c>
      <c r="X169" s="143" t="s">
        <v>152</v>
      </c>
      <c r="Y169" s="143" t="s">
        <v>4033</v>
      </c>
      <c r="Z169" s="143" t="s">
        <v>4034</v>
      </c>
      <c r="AA169" s="395" t="s">
        <v>9528</v>
      </c>
      <c r="AB169" s="143" t="s">
        <v>4033</v>
      </c>
      <c r="AC169" s="143" t="s">
        <v>4033</v>
      </c>
      <c r="AD169" s="143" t="s">
        <v>152</v>
      </c>
      <c r="AF169" s="340"/>
      <c r="AG169" s="143" t="s">
        <v>152</v>
      </c>
      <c r="AH169" s="343" t="s">
        <v>4033</v>
      </c>
      <c r="AI169" s="340" t="s">
        <v>152</v>
      </c>
      <c r="AJ169" s="340" t="s">
        <v>152</v>
      </c>
      <c r="AK169" s="143" t="s">
        <v>2054</v>
      </c>
      <c r="AL169" s="143" t="s">
        <v>9529</v>
      </c>
      <c r="AM169" s="341" t="s">
        <v>152</v>
      </c>
      <c r="AN169" s="143" t="s">
        <v>1637</v>
      </c>
      <c r="AO169" s="340" t="s">
        <v>152</v>
      </c>
      <c r="AP169" s="340"/>
      <c r="AQ169" s="341" t="s">
        <v>152</v>
      </c>
      <c r="AR169" s="143" t="s">
        <v>150</v>
      </c>
      <c r="AS169" s="340" t="s">
        <v>152</v>
      </c>
      <c r="AU169" s="341" t="s">
        <v>152</v>
      </c>
      <c r="AV169" s="342" t="s">
        <v>152</v>
      </c>
    </row>
    <row r="170" spans="1:48" s="143" customFormat="1" hidden="1">
      <c r="A170" s="299">
        <v>1074476386</v>
      </c>
      <c r="B170" s="340" t="s">
        <v>189</v>
      </c>
      <c r="C170" s="143" t="s">
        <v>4031</v>
      </c>
      <c r="D170" s="143" t="s">
        <v>4286</v>
      </c>
      <c r="E170" s="340" t="s">
        <v>2174</v>
      </c>
      <c r="F170" s="340" t="s">
        <v>2056</v>
      </c>
      <c r="G170" s="143" t="s">
        <v>2055</v>
      </c>
      <c r="H170" s="341" t="s">
        <v>4032</v>
      </c>
      <c r="I170" s="342">
        <v>40314</v>
      </c>
      <c r="J170" s="342">
        <v>0</v>
      </c>
      <c r="K170" s="342">
        <v>20</v>
      </c>
      <c r="L170" s="340" t="s">
        <v>152</v>
      </c>
      <c r="M170" s="340" t="s">
        <v>152</v>
      </c>
      <c r="N170" s="340" t="s">
        <v>152</v>
      </c>
      <c r="O170" s="340" t="s">
        <v>9530</v>
      </c>
      <c r="P170" s="340" t="s">
        <v>152</v>
      </c>
      <c r="Q170" s="340" t="s">
        <v>152</v>
      </c>
      <c r="R170" s="340" t="s">
        <v>152</v>
      </c>
      <c r="S170" s="340" t="s">
        <v>152</v>
      </c>
      <c r="T170" s="340" t="s">
        <v>152</v>
      </c>
      <c r="U170" s="340" t="s">
        <v>152</v>
      </c>
      <c r="V170" s="340" t="s">
        <v>4290</v>
      </c>
      <c r="W170" s="143" t="s">
        <v>7626</v>
      </c>
      <c r="X170" s="143" t="s">
        <v>152</v>
      </c>
      <c r="Y170" s="143" t="s">
        <v>4033</v>
      </c>
      <c r="Z170" s="143" t="s">
        <v>4034</v>
      </c>
      <c r="AA170" s="395" t="s">
        <v>9531</v>
      </c>
      <c r="AB170" s="143" t="s">
        <v>4033</v>
      </c>
      <c r="AC170" s="143" t="s">
        <v>4033</v>
      </c>
      <c r="AD170" s="143" t="s">
        <v>152</v>
      </c>
      <c r="AF170" s="340"/>
      <c r="AG170" s="143" t="s">
        <v>152</v>
      </c>
      <c r="AH170" s="343" t="s">
        <v>4033</v>
      </c>
      <c r="AI170" s="340" t="s">
        <v>152</v>
      </c>
      <c r="AJ170" s="340" t="s">
        <v>152</v>
      </c>
      <c r="AK170" s="143" t="s">
        <v>2054</v>
      </c>
      <c r="AL170" s="143" t="s">
        <v>9532</v>
      </c>
      <c r="AM170" s="341" t="s">
        <v>152</v>
      </c>
      <c r="AN170" s="143" t="s">
        <v>1637</v>
      </c>
      <c r="AO170" s="340" t="s">
        <v>152</v>
      </c>
      <c r="AP170" s="340"/>
      <c r="AQ170" s="341" t="s">
        <v>152</v>
      </c>
      <c r="AR170" s="143" t="s">
        <v>150</v>
      </c>
      <c r="AS170" s="340" t="s">
        <v>152</v>
      </c>
      <c r="AU170" s="341" t="s">
        <v>152</v>
      </c>
      <c r="AV170" s="342" t="s">
        <v>152</v>
      </c>
    </row>
    <row r="171" spans="1:48" s="143" customFormat="1" hidden="1">
      <c r="A171" s="299">
        <v>1074476385</v>
      </c>
      <c r="B171" s="340" t="s">
        <v>186</v>
      </c>
      <c r="C171" s="143" t="s">
        <v>4031</v>
      </c>
      <c r="D171" s="143" t="s">
        <v>4286</v>
      </c>
      <c r="E171" s="340" t="s">
        <v>9533</v>
      </c>
      <c r="F171" s="340" t="s">
        <v>2056</v>
      </c>
      <c r="G171" s="143" t="s">
        <v>2055</v>
      </c>
      <c r="H171" s="341" t="s">
        <v>4032</v>
      </c>
      <c r="I171" s="342">
        <v>32419</v>
      </c>
      <c r="J171" s="342">
        <v>0</v>
      </c>
      <c r="K171" s="342">
        <v>40</v>
      </c>
      <c r="L171" s="340" t="s">
        <v>152</v>
      </c>
      <c r="M171" s="340" t="s">
        <v>152</v>
      </c>
      <c r="N171" s="340" t="s">
        <v>152</v>
      </c>
      <c r="O171" s="340" t="s">
        <v>9534</v>
      </c>
      <c r="P171" s="340" t="s">
        <v>152</v>
      </c>
      <c r="Q171" s="340" t="s">
        <v>152</v>
      </c>
      <c r="R171" s="340" t="s">
        <v>152</v>
      </c>
      <c r="S171" s="340" t="s">
        <v>152</v>
      </c>
      <c r="T171" s="340" t="s">
        <v>152</v>
      </c>
      <c r="U171" s="340" t="s">
        <v>152</v>
      </c>
      <c r="V171" s="340" t="s">
        <v>4289</v>
      </c>
      <c r="W171" s="143" t="s">
        <v>7626</v>
      </c>
      <c r="X171" s="143" t="s">
        <v>152</v>
      </c>
      <c r="Y171" s="143" t="s">
        <v>4033</v>
      </c>
      <c r="Z171" s="143" t="s">
        <v>4034</v>
      </c>
      <c r="AA171" s="395" t="s">
        <v>9535</v>
      </c>
      <c r="AB171" s="143" t="s">
        <v>4033</v>
      </c>
      <c r="AC171" s="143" t="s">
        <v>4033</v>
      </c>
      <c r="AD171" s="143" t="s">
        <v>152</v>
      </c>
      <c r="AF171" s="340"/>
      <c r="AG171" s="143" t="s">
        <v>152</v>
      </c>
      <c r="AH171" s="343" t="s">
        <v>4033</v>
      </c>
      <c r="AI171" s="340" t="s">
        <v>152</v>
      </c>
      <c r="AJ171" s="340" t="s">
        <v>152</v>
      </c>
      <c r="AK171" s="143" t="s">
        <v>152</v>
      </c>
      <c r="AL171" s="143" t="s">
        <v>152</v>
      </c>
      <c r="AM171" s="341" t="s">
        <v>152</v>
      </c>
      <c r="AN171" s="143" t="s">
        <v>1637</v>
      </c>
      <c r="AO171" s="340" t="s">
        <v>152</v>
      </c>
      <c r="AP171" s="340"/>
      <c r="AQ171" s="341" t="s">
        <v>152</v>
      </c>
      <c r="AR171" s="143" t="s">
        <v>150</v>
      </c>
      <c r="AS171" s="340" t="s">
        <v>152</v>
      </c>
      <c r="AU171" s="341" t="s">
        <v>152</v>
      </c>
      <c r="AV171" s="342" t="s">
        <v>152</v>
      </c>
    </row>
    <row r="172" spans="1:48" s="143" customFormat="1" hidden="1">
      <c r="A172" s="299">
        <v>1074476384</v>
      </c>
      <c r="B172" s="340" t="s">
        <v>190</v>
      </c>
      <c r="C172" s="143" t="s">
        <v>4031</v>
      </c>
      <c r="D172" s="143" t="s">
        <v>4286</v>
      </c>
      <c r="E172" s="340" t="s">
        <v>9536</v>
      </c>
      <c r="F172" s="340" t="s">
        <v>2056</v>
      </c>
      <c r="G172" s="143" t="s">
        <v>2055</v>
      </c>
      <c r="H172" s="341" t="s">
        <v>4032</v>
      </c>
      <c r="I172" s="342">
        <v>20447</v>
      </c>
      <c r="J172" s="342">
        <v>0</v>
      </c>
      <c r="K172" s="342">
        <v>5</v>
      </c>
      <c r="L172" s="340" t="s">
        <v>152</v>
      </c>
      <c r="M172" s="340" t="s">
        <v>152</v>
      </c>
      <c r="N172" s="340" t="s">
        <v>152</v>
      </c>
      <c r="O172" s="340" t="s">
        <v>9537</v>
      </c>
      <c r="P172" s="340" t="s">
        <v>152</v>
      </c>
      <c r="Q172" s="340" t="s">
        <v>152</v>
      </c>
      <c r="R172" s="340" t="s">
        <v>152</v>
      </c>
      <c r="S172" s="340" t="s">
        <v>152</v>
      </c>
      <c r="T172" s="340" t="s">
        <v>152</v>
      </c>
      <c r="U172" s="340" t="s">
        <v>152</v>
      </c>
      <c r="V172" s="340" t="s">
        <v>4288</v>
      </c>
      <c r="W172" s="143" t="s">
        <v>7626</v>
      </c>
      <c r="X172" s="143" t="s">
        <v>152</v>
      </c>
      <c r="Y172" s="143" t="s">
        <v>4033</v>
      </c>
      <c r="Z172" s="143" t="s">
        <v>4034</v>
      </c>
      <c r="AA172" s="395" t="s">
        <v>9538</v>
      </c>
      <c r="AB172" s="143" t="s">
        <v>4033</v>
      </c>
      <c r="AC172" s="143" t="s">
        <v>4033</v>
      </c>
      <c r="AD172" s="143" t="s">
        <v>152</v>
      </c>
      <c r="AF172" s="340"/>
      <c r="AG172" s="143" t="s">
        <v>152</v>
      </c>
      <c r="AH172" s="343" t="s">
        <v>4033</v>
      </c>
      <c r="AI172" s="340" t="s">
        <v>152</v>
      </c>
      <c r="AJ172" s="340" t="s">
        <v>152</v>
      </c>
      <c r="AK172" s="143" t="s">
        <v>152</v>
      </c>
      <c r="AL172" s="143" t="s">
        <v>152</v>
      </c>
      <c r="AM172" s="341" t="s">
        <v>152</v>
      </c>
      <c r="AN172" s="143" t="s">
        <v>1637</v>
      </c>
      <c r="AO172" s="340" t="s">
        <v>152</v>
      </c>
      <c r="AP172" s="340"/>
      <c r="AQ172" s="341" t="s">
        <v>152</v>
      </c>
      <c r="AR172" s="143" t="s">
        <v>150</v>
      </c>
      <c r="AS172" s="340" t="s">
        <v>152</v>
      </c>
      <c r="AU172" s="341" t="s">
        <v>152</v>
      </c>
      <c r="AV172" s="342" t="s">
        <v>152</v>
      </c>
    </row>
    <row r="173" spans="1:48" s="143" customFormat="1" hidden="1">
      <c r="A173" s="299">
        <v>1074476383</v>
      </c>
      <c r="B173" s="340" t="s">
        <v>192</v>
      </c>
      <c r="C173" s="143" t="s">
        <v>4031</v>
      </c>
      <c r="D173" s="143" t="s">
        <v>4286</v>
      </c>
      <c r="E173" s="340" t="s">
        <v>2175</v>
      </c>
      <c r="F173" s="340" t="s">
        <v>2056</v>
      </c>
      <c r="G173" s="143" t="s">
        <v>2055</v>
      </c>
      <c r="H173" s="341" t="s">
        <v>4032</v>
      </c>
      <c r="I173" s="342">
        <v>35983</v>
      </c>
      <c r="J173" s="342">
        <v>0</v>
      </c>
      <c r="K173" s="342">
        <v>0</v>
      </c>
      <c r="L173" s="340" t="s">
        <v>152</v>
      </c>
      <c r="M173" s="340" t="s">
        <v>152</v>
      </c>
      <c r="N173" s="340" t="s">
        <v>152</v>
      </c>
      <c r="O173" s="340" t="s">
        <v>9542</v>
      </c>
      <c r="P173" s="340" t="s">
        <v>152</v>
      </c>
      <c r="Q173" s="340" t="s">
        <v>152</v>
      </c>
      <c r="R173" s="340" t="s">
        <v>152</v>
      </c>
      <c r="S173" s="340" t="s">
        <v>152</v>
      </c>
      <c r="T173" s="340" t="s">
        <v>152</v>
      </c>
      <c r="U173" s="340" t="s">
        <v>152</v>
      </c>
      <c r="V173" s="340" t="s">
        <v>4287</v>
      </c>
      <c r="W173" s="143" t="s">
        <v>7626</v>
      </c>
      <c r="X173" s="143" t="s">
        <v>152</v>
      </c>
      <c r="Y173" s="143" t="s">
        <v>4033</v>
      </c>
      <c r="Z173" s="143" t="s">
        <v>4034</v>
      </c>
      <c r="AA173" s="395" t="s">
        <v>9543</v>
      </c>
      <c r="AB173" s="143" t="s">
        <v>4033</v>
      </c>
      <c r="AC173" s="143" t="s">
        <v>4033</v>
      </c>
      <c r="AD173" s="143" t="s">
        <v>152</v>
      </c>
      <c r="AF173" s="340"/>
      <c r="AG173" s="143" t="s">
        <v>152</v>
      </c>
      <c r="AH173" s="343" t="s">
        <v>4033</v>
      </c>
      <c r="AI173" s="340" t="s">
        <v>152</v>
      </c>
      <c r="AJ173" s="340" t="s">
        <v>152</v>
      </c>
      <c r="AK173" s="143" t="s">
        <v>2054</v>
      </c>
      <c r="AL173" s="143" t="s">
        <v>9544</v>
      </c>
      <c r="AM173" s="341" t="s">
        <v>152</v>
      </c>
      <c r="AN173" s="143" t="s">
        <v>1637</v>
      </c>
      <c r="AO173" s="340" t="s">
        <v>152</v>
      </c>
      <c r="AP173" s="340"/>
      <c r="AQ173" s="341" t="s">
        <v>152</v>
      </c>
      <c r="AR173" s="143" t="s">
        <v>150</v>
      </c>
      <c r="AS173" s="340" t="s">
        <v>152</v>
      </c>
      <c r="AU173" s="341" t="s">
        <v>152</v>
      </c>
      <c r="AV173" s="342" t="s">
        <v>152</v>
      </c>
    </row>
    <row r="174" spans="1:48" s="143" customFormat="1" hidden="1">
      <c r="A174" s="299">
        <v>1074476371</v>
      </c>
      <c r="B174" s="340" t="s">
        <v>235</v>
      </c>
      <c r="C174" s="143" t="s">
        <v>4031</v>
      </c>
      <c r="D174" s="143" t="s">
        <v>4035</v>
      </c>
      <c r="E174" s="340" t="s">
        <v>3961</v>
      </c>
      <c r="F174" s="340" t="s">
        <v>2056</v>
      </c>
      <c r="G174" s="143" t="s">
        <v>2055</v>
      </c>
      <c r="H174" s="341" t="s">
        <v>4032</v>
      </c>
      <c r="I174" s="342">
        <v>11850</v>
      </c>
      <c r="J174" s="342">
        <v>0</v>
      </c>
      <c r="K174" s="342">
        <v>0</v>
      </c>
      <c r="L174" s="340" t="s">
        <v>152</v>
      </c>
      <c r="M174" s="340" t="s">
        <v>152</v>
      </c>
      <c r="N174" s="340" t="s">
        <v>152</v>
      </c>
      <c r="O174" s="340" t="s">
        <v>9545</v>
      </c>
      <c r="P174" s="340" t="s">
        <v>152</v>
      </c>
      <c r="Q174" s="340" t="s">
        <v>152</v>
      </c>
      <c r="R174" s="340" t="s">
        <v>152</v>
      </c>
      <c r="S174" s="340" t="s">
        <v>152</v>
      </c>
      <c r="T174" s="340" t="s">
        <v>152</v>
      </c>
      <c r="U174" s="340" t="s">
        <v>152</v>
      </c>
      <c r="V174" s="340" t="s">
        <v>4428</v>
      </c>
      <c r="W174" s="143" t="s">
        <v>7626</v>
      </c>
      <c r="X174" s="143" t="s">
        <v>152</v>
      </c>
      <c r="Y174" s="143" t="s">
        <v>4033</v>
      </c>
      <c r="Z174" s="143" t="s">
        <v>4034</v>
      </c>
      <c r="AA174" s="395" t="s">
        <v>9546</v>
      </c>
      <c r="AB174" s="143" t="s">
        <v>4033</v>
      </c>
      <c r="AC174" s="143" t="s">
        <v>4033</v>
      </c>
      <c r="AD174" s="143" t="s">
        <v>152</v>
      </c>
      <c r="AF174" s="340"/>
      <c r="AG174" s="143" t="s">
        <v>152</v>
      </c>
      <c r="AH174" s="343" t="s">
        <v>4033</v>
      </c>
      <c r="AI174" s="340" t="s">
        <v>152</v>
      </c>
      <c r="AJ174" s="340" t="s">
        <v>152</v>
      </c>
      <c r="AK174" s="143" t="s">
        <v>2054</v>
      </c>
      <c r="AL174" s="143" t="s">
        <v>4429</v>
      </c>
      <c r="AM174" s="341" t="s">
        <v>152</v>
      </c>
      <c r="AN174" s="143" t="s">
        <v>1637</v>
      </c>
      <c r="AO174" s="340" t="s">
        <v>152</v>
      </c>
      <c r="AP174" s="340"/>
      <c r="AQ174" s="341" t="s">
        <v>152</v>
      </c>
      <c r="AR174" s="143" t="s">
        <v>150</v>
      </c>
      <c r="AS174" s="340" t="s">
        <v>152</v>
      </c>
      <c r="AU174" s="341" t="s">
        <v>152</v>
      </c>
      <c r="AV174" s="342" t="s">
        <v>152</v>
      </c>
    </row>
    <row r="175" spans="1:48" s="143" customFormat="1" hidden="1">
      <c r="A175" s="299">
        <v>1074476370</v>
      </c>
      <c r="B175" s="340" t="s">
        <v>238</v>
      </c>
      <c r="C175" s="143" t="s">
        <v>4031</v>
      </c>
      <c r="D175" s="143" t="s">
        <v>4035</v>
      </c>
      <c r="E175" s="340" t="s">
        <v>2116</v>
      </c>
      <c r="F175" s="340" t="s">
        <v>2056</v>
      </c>
      <c r="G175" s="143" t="s">
        <v>2055</v>
      </c>
      <c r="H175" s="341" t="s">
        <v>4032</v>
      </c>
      <c r="I175" s="342">
        <v>13445</v>
      </c>
      <c r="J175" s="342">
        <v>0</v>
      </c>
      <c r="K175" s="342">
        <v>0</v>
      </c>
      <c r="L175" s="340" t="s">
        <v>152</v>
      </c>
      <c r="M175" s="340" t="s">
        <v>152</v>
      </c>
      <c r="N175" s="340" t="s">
        <v>152</v>
      </c>
      <c r="O175" s="340" t="s">
        <v>9547</v>
      </c>
      <c r="P175" s="340" t="s">
        <v>152</v>
      </c>
      <c r="Q175" s="340" t="s">
        <v>152</v>
      </c>
      <c r="R175" s="340" t="s">
        <v>152</v>
      </c>
      <c r="S175" s="340" t="s">
        <v>152</v>
      </c>
      <c r="T175" s="340" t="s">
        <v>152</v>
      </c>
      <c r="U175" s="340" t="s">
        <v>152</v>
      </c>
      <c r="V175" s="340" t="s">
        <v>4426</v>
      </c>
      <c r="W175" s="143" t="s">
        <v>7626</v>
      </c>
      <c r="X175" s="143" t="s">
        <v>152</v>
      </c>
      <c r="Y175" s="143" t="s">
        <v>4033</v>
      </c>
      <c r="Z175" s="143" t="s">
        <v>4034</v>
      </c>
      <c r="AA175" s="395" t="s">
        <v>9548</v>
      </c>
      <c r="AB175" s="143" t="s">
        <v>4033</v>
      </c>
      <c r="AC175" s="143" t="s">
        <v>4033</v>
      </c>
      <c r="AD175" s="143" t="s">
        <v>152</v>
      </c>
      <c r="AF175" s="340"/>
      <c r="AG175" s="143" t="s">
        <v>152</v>
      </c>
      <c r="AH175" s="343" t="s">
        <v>4033</v>
      </c>
      <c r="AI175" s="340" t="s">
        <v>152</v>
      </c>
      <c r="AJ175" s="340" t="s">
        <v>152</v>
      </c>
      <c r="AK175" s="143" t="s">
        <v>2054</v>
      </c>
      <c r="AL175" s="143" t="s">
        <v>4427</v>
      </c>
      <c r="AM175" s="341" t="s">
        <v>152</v>
      </c>
      <c r="AN175" s="143" t="s">
        <v>1637</v>
      </c>
      <c r="AO175" s="340" t="s">
        <v>152</v>
      </c>
      <c r="AP175" s="340"/>
      <c r="AQ175" s="341" t="s">
        <v>152</v>
      </c>
      <c r="AR175" s="143" t="s">
        <v>150</v>
      </c>
      <c r="AS175" s="340" t="s">
        <v>152</v>
      </c>
      <c r="AU175" s="341" t="s">
        <v>152</v>
      </c>
      <c r="AV175" s="342" t="s">
        <v>152</v>
      </c>
    </row>
    <row r="176" spans="1:48" s="143" customFormat="1" hidden="1">
      <c r="A176" s="299">
        <v>1074476369</v>
      </c>
      <c r="B176" s="340" t="s">
        <v>248</v>
      </c>
      <c r="C176" s="143" t="s">
        <v>4031</v>
      </c>
      <c r="D176" s="143" t="s">
        <v>4035</v>
      </c>
      <c r="E176" s="340" t="s">
        <v>478</v>
      </c>
      <c r="F176" s="340" t="s">
        <v>2056</v>
      </c>
      <c r="G176" s="143" t="s">
        <v>2055</v>
      </c>
      <c r="H176" s="341" t="s">
        <v>4032</v>
      </c>
      <c r="I176" s="342">
        <v>17134</v>
      </c>
      <c r="J176" s="342">
        <v>0</v>
      </c>
      <c r="K176" s="342">
        <v>0</v>
      </c>
      <c r="L176" s="340" t="s">
        <v>152</v>
      </c>
      <c r="M176" s="340" t="s">
        <v>152</v>
      </c>
      <c r="N176" s="340" t="s">
        <v>152</v>
      </c>
      <c r="O176" s="340" t="s">
        <v>9549</v>
      </c>
      <c r="P176" s="340" t="s">
        <v>152</v>
      </c>
      <c r="Q176" s="340" t="s">
        <v>152</v>
      </c>
      <c r="R176" s="340" t="s">
        <v>152</v>
      </c>
      <c r="S176" s="340" t="s">
        <v>152</v>
      </c>
      <c r="T176" s="340" t="s">
        <v>152</v>
      </c>
      <c r="U176" s="340" t="s">
        <v>152</v>
      </c>
      <c r="V176" s="340" t="s">
        <v>4424</v>
      </c>
      <c r="W176" s="143" t="s">
        <v>7626</v>
      </c>
      <c r="X176" s="143" t="s">
        <v>152</v>
      </c>
      <c r="Y176" s="143" t="s">
        <v>4033</v>
      </c>
      <c r="Z176" s="143" t="s">
        <v>4034</v>
      </c>
      <c r="AA176" s="395" t="s">
        <v>9550</v>
      </c>
      <c r="AB176" s="143" t="s">
        <v>4033</v>
      </c>
      <c r="AC176" s="143" t="s">
        <v>4033</v>
      </c>
      <c r="AD176" s="143" t="s">
        <v>152</v>
      </c>
      <c r="AF176" s="340"/>
      <c r="AG176" s="143" t="s">
        <v>152</v>
      </c>
      <c r="AH176" s="343" t="s">
        <v>4033</v>
      </c>
      <c r="AI176" s="340" t="s">
        <v>152</v>
      </c>
      <c r="AJ176" s="340" t="s">
        <v>152</v>
      </c>
      <c r="AK176" s="143" t="s">
        <v>2054</v>
      </c>
      <c r="AL176" s="143" t="s">
        <v>4425</v>
      </c>
      <c r="AM176" s="341" t="s">
        <v>152</v>
      </c>
      <c r="AN176" s="143" t="s">
        <v>1637</v>
      </c>
      <c r="AO176" s="340" t="s">
        <v>152</v>
      </c>
      <c r="AP176" s="340"/>
      <c r="AQ176" s="341" t="s">
        <v>152</v>
      </c>
      <c r="AR176" s="143" t="s">
        <v>150</v>
      </c>
      <c r="AS176" s="340" t="s">
        <v>152</v>
      </c>
      <c r="AU176" s="341" t="s">
        <v>152</v>
      </c>
      <c r="AV176" s="342" t="s">
        <v>152</v>
      </c>
    </row>
    <row r="177" spans="1:48" s="143" customFormat="1" hidden="1">
      <c r="A177" s="299">
        <v>1074476368</v>
      </c>
      <c r="B177" s="340" t="s">
        <v>245</v>
      </c>
      <c r="C177" s="143" t="s">
        <v>4031</v>
      </c>
      <c r="D177" s="143" t="s">
        <v>4035</v>
      </c>
      <c r="E177" s="340" t="s">
        <v>4421</v>
      </c>
      <c r="F177" s="340" t="s">
        <v>2056</v>
      </c>
      <c r="G177" s="143" t="s">
        <v>2055</v>
      </c>
      <c r="H177" s="341" t="s">
        <v>4032</v>
      </c>
      <c r="I177" s="342">
        <v>22193</v>
      </c>
      <c r="J177" s="342">
        <v>0</v>
      </c>
      <c r="K177" s="342">
        <v>16</v>
      </c>
      <c r="L177" s="340" t="s">
        <v>152</v>
      </c>
      <c r="M177" s="340" t="s">
        <v>152</v>
      </c>
      <c r="N177" s="340" t="s">
        <v>152</v>
      </c>
      <c r="O177" s="340" t="s">
        <v>9551</v>
      </c>
      <c r="P177" s="340" t="s">
        <v>152</v>
      </c>
      <c r="Q177" s="340" t="s">
        <v>152</v>
      </c>
      <c r="R177" s="340" t="s">
        <v>152</v>
      </c>
      <c r="S177" s="340" t="s">
        <v>152</v>
      </c>
      <c r="T177" s="340" t="s">
        <v>152</v>
      </c>
      <c r="U177" s="340" t="s">
        <v>152</v>
      </c>
      <c r="V177" s="340" t="s">
        <v>4422</v>
      </c>
      <c r="W177" s="143" t="s">
        <v>7626</v>
      </c>
      <c r="X177" s="143" t="s">
        <v>152</v>
      </c>
      <c r="Y177" s="143" t="s">
        <v>4033</v>
      </c>
      <c r="Z177" s="143" t="s">
        <v>4034</v>
      </c>
      <c r="AA177" s="395" t="s">
        <v>9552</v>
      </c>
      <c r="AB177" s="143" t="s">
        <v>4033</v>
      </c>
      <c r="AC177" s="143" t="s">
        <v>4033</v>
      </c>
      <c r="AD177" s="143" t="s">
        <v>152</v>
      </c>
      <c r="AF177" s="340"/>
      <c r="AG177" s="143" t="s">
        <v>152</v>
      </c>
      <c r="AH177" s="343" t="s">
        <v>4033</v>
      </c>
      <c r="AI177" s="340" t="s">
        <v>152</v>
      </c>
      <c r="AJ177" s="340" t="s">
        <v>152</v>
      </c>
      <c r="AK177" s="143" t="s">
        <v>2054</v>
      </c>
      <c r="AL177" s="143" t="s">
        <v>4423</v>
      </c>
      <c r="AM177" s="341" t="s">
        <v>152</v>
      </c>
      <c r="AN177" s="143" t="s">
        <v>1637</v>
      </c>
      <c r="AO177" s="340" t="s">
        <v>152</v>
      </c>
      <c r="AP177" s="340"/>
      <c r="AQ177" s="341" t="s">
        <v>152</v>
      </c>
      <c r="AR177" s="143" t="s">
        <v>150</v>
      </c>
      <c r="AS177" s="340" t="s">
        <v>152</v>
      </c>
      <c r="AU177" s="341" t="s">
        <v>152</v>
      </c>
      <c r="AV177" s="342" t="s">
        <v>152</v>
      </c>
    </row>
    <row r="178" spans="1:48" s="143" customFormat="1" hidden="1">
      <c r="A178" s="299">
        <v>1074476367</v>
      </c>
      <c r="B178" s="340" t="s">
        <v>259</v>
      </c>
      <c r="C178" s="143" t="s">
        <v>4031</v>
      </c>
      <c r="D178" s="143" t="s">
        <v>4035</v>
      </c>
      <c r="E178" s="340" t="s">
        <v>610</v>
      </c>
      <c r="F178" s="340" t="s">
        <v>2056</v>
      </c>
      <c r="G178" s="143" t="s">
        <v>2055</v>
      </c>
      <c r="H178" s="341" t="s">
        <v>4032</v>
      </c>
      <c r="I178" s="342">
        <v>27688</v>
      </c>
      <c r="J178" s="342">
        <v>0</v>
      </c>
      <c r="K178" s="342">
        <v>47</v>
      </c>
      <c r="L178" s="340" t="s">
        <v>152</v>
      </c>
      <c r="M178" s="340" t="s">
        <v>152</v>
      </c>
      <c r="N178" s="340" t="s">
        <v>152</v>
      </c>
      <c r="O178" s="340" t="s">
        <v>9553</v>
      </c>
      <c r="P178" s="340" t="s">
        <v>152</v>
      </c>
      <c r="Q178" s="340" t="s">
        <v>152</v>
      </c>
      <c r="R178" s="340" t="s">
        <v>152</v>
      </c>
      <c r="S178" s="340" t="s">
        <v>152</v>
      </c>
      <c r="T178" s="340" t="s">
        <v>152</v>
      </c>
      <c r="U178" s="340" t="s">
        <v>152</v>
      </c>
      <c r="V178" s="340" t="s">
        <v>4420</v>
      </c>
      <c r="W178" s="143" t="s">
        <v>7626</v>
      </c>
      <c r="X178" s="143" t="s">
        <v>152</v>
      </c>
      <c r="Y178" s="143" t="s">
        <v>4033</v>
      </c>
      <c r="Z178" s="143" t="s">
        <v>4034</v>
      </c>
      <c r="AA178" s="395" t="s">
        <v>9554</v>
      </c>
      <c r="AB178" s="143" t="s">
        <v>4033</v>
      </c>
      <c r="AC178" s="143" t="s">
        <v>4033</v>
      </c>
      <c r="AD178" s="143" t="s">
        <v>152</v>
      </c>
      <c r="AF178" s="340"/>
      <c r="AG178" s="143" t="s">
        <v>152</v>
      </c>
      <c r="AH178" s="343" t="s">
        <v>4033</v>
      </c>
      <c r="AI178" s="340" t="s">
        <v>152</v>
      </c>
      <c r="AJ178" s="340" t="s">
        <v>152</v>
      </c>
      <c r="AK178" s="143" t="s">
        <v>2054</v>
      </c>
      <c r="AL178" s="143" t="s">
        <v>4300</v>
      </c>
      <c r="AM178" s="341" t="s">
        <v>152</v>
      </c>
      <c r="AN178" s="143" t="s">
        <v>1637</v>
      </c>
      <c r="AO178" s="340" t="s">
        <v>152</v>
      </c>
      <c r="AP178" s="340"/>
      <c r="AQ178" s="341" t="s">
        <v>152</v>
      </c>
      <c r="AR178" s="143" t="s">
        <v>150</v>
      </c>
      <c r="AS178" s="340" t="s">
        <v>152</v>
      </c>
      <c r="AU178" s="341" t="s">
        <v>152</v>
      </c>
      <c r="AV178" s="342" t="s">
        <v>152</v>
      </c>
    </row>
    <row r="179" spans="1:48" s="143" customFormat="1" hidden="1">
      <c r="A179" s="299">
        <v>1074476366</v>
      </c>
      <c r="B179" s="340" t="s">
        <v>237</v>
      </c>
      <c r="C179" s="143" t="s">
        <v>4031</v>
      </c>
      <c r="D179" s="143" t="s">
        <v>4035</v>
      </c>
      <c r="E179" s="340" t="s">
        <v>4417</v>
      </c>
      <c r="F179" s="340" t="s">
        <v>2056</v>
      </c>
      <c r="G179" s="143" t="s">
        <v>2055</v>
      </c>
      <c r="H179" s="341" t="s">
        <v>4032</v>
      </c>
      <c r="I179" s="342">
        <v>14112</v>
      </c>
      <c r="J179" s="342">
        <v>0</v>
      </c>
      <c r="K179" s="342">
        <v>14</v>
      </c>
      <c r="L179" s="340" t="s">
        <v>152</v>
      </c>
      <c r="M179" s="340" t="s">
        <v>152</v>
      </c>
      <c r="N179" s="340" t="s">
        <v>152</v>
      </c>
      <c r="O179" s="340" t="s">
        <v>9555</v>
      </c>
      <c r="P179" s="340" t="s">
        <v>152</v>
      </c>
      <c r="Q179" s="340" t="s">
        <v>152</v>
      </c>
      <c r="R179" s="340" t="s">
        <v>152</v>
      </c>
      <c r="S179" s="340" t="s">
        <v>152</v>
      </c>
      <c r="T179" s="340" t="s">
        <v>152</v>
      </c>
      <c r="U179" s="340" t="s">
        <v>152</v>
      </c>
      <c r="V179" s="340" t="s">
        <v>4418</v>
      </c>
      <c r="W179" s="143" t="s">
        <v>7626</v>
      </c>
      <c r="X179" s="143" t="s">
        <v>152</v>
      </c>
      <c r="Y179" s="143" t="s">
        <v>4033</v>
      </c>
      <c r="Z179" s="143" t="s">
        <v>4034</v>
      </c>
      <c r="AA179" s="395" t="s">
        <v>9556</v>
      </c>
      <c r="AB179" s="143" t="s">
        <v>4033</v>
      </c>
      <c r="AC179" s="143" t="s">
        <v>4033</v>
      </c>
      <c r="AD179" s="143" t="s">
        <v>152</v>
      </c>
      <c r="AF179" s="340"/>
      <c r="AG179" s="143" t="s">
        <v>152</v>
      </c>
      <c r="AH179" s="343" t="s">
        <v>4033</v>
      </c>
      <c r="AI179" s="340" t="s">
        <v>152</v>
      </c>
      <c r="AJ179" s="340" t="s">
        <v>152</v>
      </c>
      <c r="AK179" s="143" t="s">
        <v>2054</v>
      </c>
      <c r="AL179" s="143" t="s">
        <v>4419</v>
      </c>
      <c r="AM179" s="341" t="s">
        <v>152</v>
      </c>
      <c r="AN179" s="143" t="s">
        <v>1637</v>
      </c>
      <c r="AO179" s="340" t="s">
        <v>152</v>
      </c>
      <c r="AP179" s="340"/>
      <c r="AQ179" s="341" t="s">
        <v>152</v>
      </c>
      <c r="AR179" s="143" t="s">
        <v>150</v>
      </c>
      <c r="AS179" s="340" t="s">
        <v>152</v>
      </c>
      <c r="AU179" s="341" t="s">
        <v>152</v>
      </c>
      <c r="AV179" s="342" t="s">
        <v>152</v>
      </c>
    </row>
    <row r="180" spans="1:48" s="143" customFormat="1" hidden="1">
      <c r="A180" s="299">
        <v>1074476365</v>
      </c>
      <c r="B180" s="340" t="s">
        <v>240</v>
      </c>
      <c r="C180" s="143" t="s">
        <v>4031</v>
      </c>
      <c r="D180" s="143" t="s">
        <v>4035</v>
      </c>
      <c r="E180" s="340" t="s">
        <v>9557</v>
      </c>
      <c r="F180" s="340" t="s">
        <v>2056</v>
      </c>
      <c r="G180" s="143" t="s">
        <v>2055</v>
      </c>
      <c r="H180" s="341" t="s">
        <v>4032</v>
      </c>
      <c r="I180" s="342">
        <v>17204</v>
      </c>
      <c r="J180" s="342">
        <v>0</v>
      </c>
      <c r="K180" s="342">
        <v>0</v>
      </c>
      <c r="L180" s="340" t="s">
        <v>152</v>
      </c>
      <c r="M180" s="340" t="s">
        <v>152</v>
      </c>
      <c r="N180" s="340" t="s">
        <v>152</v>
      </c>
      <c r="O180" s="340" t="s">
        <v>9558</v>
      </c>
      <c r="P180" s="340" t="s">
        <v>152</v>
      </c>
      <c r="Q180" s="340" t="s">
        <v>152</v>
      </c>
      <c r="R180" s="340" t="s">
        <v>152</v>
      </c>
      <c r="S180" s="340" t="s">
        <v>152</v>
      </c>
      <c r="T180" s="340" t="s">
        <v>152</v>
      </c>
      <c r="U180" s="340" t="s">
        <v>152</v>
      </c>
      <c r="V180" s="340" t="s">
        <v>4415</v>
      </c>
      <c r="W180" s="143" t="s">
        <v>7626</v>
      </c>
      <c r="X180" s="143" t="s">
        <v>152</v>
      </c>
      <c r="Y180" s="143" t="s">
        <v>4033</v>
      </c>
      <c r="Z180" s="143" t="s">
        <v>4034</v>
      </c>
      <c r="AA180" s="395" t="s">
        <v>9559</v>
      </c>
      <c r="AB180" s="143" t="s">
        <v>4033</v>
      </c>
      <c r="AC180" s="143" t="s">
        <v>4033</v>
      </c>
      <c r="AD180" s="143" t="s">
        <v>152</v>
      </c>
      <c r="AF180" s="340"/>
      <c r="AG180" s="143" t="s">
        <v>152</v>
      </c>
      <c r="AH180" s="343" t="s">
        <v>4033</v>
      </c>
      <c r="AI180" s="340" t="s">
        <v>152</v>
      </c>
      <c r="AJ180" s="340" t="s">
        <v>152</v>
      </c>
      <c r="AK180" s="143" t="s">
        <v>2054</v>
      </c>
      <c r="AL180" s="143" t="s">
        <v>4416</v>
      </c>
      <c r="AM180" s="341" t="s">
        <v>152</v>
      </c>
      <c r="AN180" s="143" t="s">
        <v>1637</v>
      </c>
      <c r="AO180" s="340" t="s">
        <v>152</v>
      </c>
      <c r="AP180" s="340"/>
      <c r="AQ180" s="341" t="s">
        <v>152</v>
      </c>
      <c r="AR180" s="143" t="s">
        <v>150</v>
      </c>
      <c r="AS180" s="340" t="s">
        <v>152</v>
      </c>
      <c r="AU180" s="341" t="s">
        <v>152</v>
      </c>
      <c r="AV180" s="342" t="s">
        <v>152</v>
      </c>
    </row>
    <row r="181" spans="1:48" s="143" customFormat="1" hidden="1">
      <c r="A181" s="299">
        <v>1074476364</v>
      </c>
      <c r="B181" s="340" t="s">
        <v>232</v>
      </c>
      <c r="C181" s="143" t="s">
        <v>4031</v>
      </c>
      <c r="D181" s="143" t="s">
        <v>4057</v>
      </c>
      <c r="E181" s="340" t="s">
        <v>9560</v>
      </c>
      <c r="F181" s="340" t="s">
        <v>2056</v>
      </c>
      <c r="G181" s="143" t="s">
        <v>2055</v>
      </c>
      <c r="H181" s="341" t="s">
        <v>4032</v>
      </c>
      <c r="I181" s="342">
        <v>13846</v>
      </c>
      <c r="J181" s="342">
        <v>0</v>
      </c>
      <c r="K181" s="342">
        <v>0</v>
      </c>
      <c r="L181" s="340" t="s">
        <v>152</v>
      </c>
      <c r="M181" s="340" t="s">
        <v>152</v>
      </c>
      <c r="N181" s="340" t="s">
        <v>152</v>
      </c>
      <c r="O181" s="340" t="s">
        <v>9561</v>
      </c>
      <c r="P181" s="340" t="s">
        <v>152</v>
      </c>
      <c r="Q181" s="340" t="s">
        <v>152</v>
      </c>
      <c r="R181" s="340" t="s">
        <v>152</v>
      </c>
      <c r="S181" s="340" t="s">
        <v>152</v>
      </c>
      <c r="T181" s="340" t="s">
        <v>152</v>
      </c>
      <c r="U181" s="340" t="s">
        <v>152</v>
      </c>
      <c r="V181" s="340" t="s">
        <v>4414</v>
      </c>
      <c r="W181" s="143" t="s">
        <v>7626</v>
      </c>
      <c r="X181" s="143" t="s">
        <v>152</v>
      </c>
      <c r="Y181" s="143" t="s">
        <v>4033</v>
      </c>
      <c r="Z181" s="143" t="s">
        <v>4034</v>
      </c>
      <c r="AA181" s="395" t="s">
        <v>9562</v>
      </c>
      <c r="AB181" s="143" t="s">
        <v>4033</v>
      </c>
      <c r="AC181" s="143" t="s">
        <v>4059</v>
      </c>
      <c r="AE181" s="143" t="s">
        <v>2118</v>
      </c>
      <c r="AF181" s="340"/>
      <c r="AG181" s="143" t="s">
        <v>152</v>
      </c>
      <c r="AH181" s="343" t="s">
        <v>4033</v>
      </c>
      <c r="AI181" s="340" t="s">
        <v>152</v>
      </c>
      <c r="AJ181" s="340" t="s">
        <v>152</v>
      </c>
      <c r="AK181" s="143" t="s">
        <v>152</v>
      </c>
      <c r="AL181" s="143" t="s">
        <v>152</v>
      </c>
      <c r="AM181" s="341" t="s">
        <v>152</v>
      </c>
      <c r="AN181" s="143" t="s">
        <v>1637</v>
      </c>
      <c r="AO181" s="340" t="s">
        <v>152</v>
      </c>
      <c r="AP181" s="340"/>
      <c r="AQ181" s="341" t="s">
        <v>152</v>
      </c>
      <c r="AR181" s="143" t="s">
        <v>150</v>
      </c>
      <c r="AS181" s="340" t="s">
        <v>152</v>
      </c>
      <c r="AU181" s="341" t="s">
        <v>152</v>
      </c>
      <c r="AV181" s="342" t="s">
        <v>152</v>
      </c>
    </row>
    <row r="182" spans="1:48" s="143" customFormat="1" hidden="1">
      <c r="A182" s="299">
        <v>1074476362</v>
      </c>
      <c r="B182" s="340" t="s">
        <v>2122</v>
      </c>
      <c r="C182" s="143" t="s">
        <v>4031</v>
      </c>
      <c r="D182" s="143" t="s">
        <v>4057</v>
      </c>
      <c r="E182" s="340" t="s">
        <v>2121</v>
      </c>
      <c r="F182" s="340" t="s">
        <v>2056</v>
      </c>
      <c r="G182" s="143" t="s">
        <v>2055</v>
      </c>
      <c r="H182" s="341" t="s">
        <v>4032</v>
      </c>
      <c r="I182" s="342">
        <v>9672</v>
      </c>
      <c r="J182" s="342">
        <v>0</v>
      </c>
      <c r="K182" s="342">
        <v>0</v>
      </c>
      <c r="L182" s="340" t="s">
        <v>152</v>
      </c>
      <c r="M182" s="340" t="s">
        <v>152</v>
      </c>
      <c r="N182" s="340" t="s">
        <v>152</v>
      </c>
      <c r="O182" s="340" t="s">
        <v>9563</v>
      </c>
      <c r="P182" s="340" t="s">
        <v>152</v>
      </c>
      <c r="Q182" s="340" t="s">
        <v>152</v>
      </c>
      <c r="R182" s="340" t="s">
        <v>152</v>
      </c>
      <c r="S182" s="340" t="s">
        <v>152</v>
      </c>
      <c r="T182" s="340" t="s">
        <v>152</v>
      </c>
      <c r="U182" s="340" t="s">
        <v>152</v>
      </c>
      <c r="V182" s="340" t="s">
        <v>4412</v>
      </c>
      <c r="W182" s="143" t="s">
        <v>7626</v>
      </c>
      <c r="X182" s="143" t="s">
        <v>152</v>
      </c>
      <c r="Y182" s="143" t="s">
        <v>4033</v>
      </c>
      <c r="Z182" s="143" t="s">
        <v>4034</v>
      </c>
      <c r="AA182" s="395" t="s">
        <v>9564</v>
      </c>
      <c r="AB182" s="143" t="s">
        <v>4033</v>
      </c>
      <c r="AC182" s="143" t="s">
        <v>4059</v>
      </c>
      <c r="AE182" s="143" t="s">
        <v>2118</v>
      </c>
      <c r="AF182" s="340"/>
      <c r="AG182" s="143" t="s">
        <v>152</v>
      </c>
      <c r="AH182" s="343" t="s">
        <v>4033</v>
      </c>
      <c r="AI182" s="340" t="s">
        <v>152</v>
      </c>
      <c r="AJ182" s="340" t="s">
        <v>152</v>
      </c>
      <c r="AK182" s="143" t="s">
        <v>152</v>
      </c>
      <c r="AL182" s="143" t="s">
        <v>152</v>
      </c>
      <c r="AM182" s="341" t="s">
        <v>152</v>
      </c>
      <c r="AN182" s="143" t="s">
        <v>1637</v>
      </c>
      <c r="AO182" s="340" t="s">
        <v>152</v>
      </c>
      <c r="AP182" s="340"/>
      <c r="AQ182" s="341" t="s">
        <v>152</v>
      </c>
      <c r="AR182" s="143" t="s">
        <v>150</v>
      </c>
      <c r="AS182" s="340" t="s">
        <v>152</v>
      </c>
      <c r="AU182" s="341" t="s">
        <v>152</v>
      </c>
      <c r="AV182" s="342" t="s">
        <v>152</v>
      </c>
    </row>
    <row r="183" spans="1:48" s="143" customFormat="1" hidden="1">
      <c r="A183" s="299">
        <v>1074476363</v>
      </c>
      <c r="B183" s="340" t="s">
        <v>230</v>
      </c>
      <c r="C183" s="143" t="s">
        <v>4031</v>
      </c>
      <c r="D183" s="143" t="s">
        <v>4057</v>
      </c>
      <c r="E183" s="340" t="s">
        <v>9565</v>
      </c>
      <c r="F183" s="340" t="s">
        <v>2056</v>
      </c>
      <c r="G183" s="143" t="s">
        <v>2055</v>
      </c>
      <c r="H183" s="341" t="s">
        <v>4032</v>
      </c>
      <c r="I183" s="342">
        <v>9781</v>
      </c>
      <c r="J183" s="342">
        <v>0</v>
      </c>
      <c r="K183" s="342">
        <v>0</v>
      </c>
      <c r="L183" s="340" t="s">
        <v>152</v>
      </c>
      <c r="M183" s="340" t="s">
        <v>152</v>
      </c>
      <c r="N183" s="340" t="s">
        <v>152</v>
      </c>
      <c r="O183" s="340" t="s">
        <v>9566</v>
      </c>
      <c r="P183" s="340" t="s">
        <v>152</v>
      </c>
      <c r="Q183" s="340" t="s">
        <v>152</v>
      </c>
      <c r="R183" s="340" t="s">
        <v>152</v>
      </c>
      <c r="S183" s="340" t="s">
        <v>152</v>
      </c>
      <c r="T183" s="340" t="s">
        <v>152</v>
      </c>
      <c r="U183" s="340" t="s">
        <v>152</v>
      </c>
      <c r="V183" s="340" t="s">
        <v>4413</v>
      </c>
      <c r="W183" s="143" t="s">
        <v>7627</v>
      </c>
      <c r="X183" s="143" t="s">
        <v>152</v>
      </c>
      <c r="Y183" s="143" t="s">
        <v>4033</v>
      </c>
      <c r="Z183" s="143" t="s">
        <v>4034</v>
      </c>
      <c r="AA183" s="395" t="s">
        <v>9567</v>
      </c>
      <c r="AB183" s="143" t="s">
        <v>4033</v>
      </c>
      <c r="AC183" s="143" t="s">
        <v>4059</v>
      </c>
      <c r="AE183" s="143" t="s">
        <v>2118</v>
      </c>
      <c r="AF183" s="340"/>
      <c r="AG183" s="143" t="s">
        <v>152</v>
      </c>
      <c r="AH183" s="343" t="s">
        <v>4033</v>
      </c>
      <c r="AI183" s="340" t="s">
        <v>152</v>
      </c>
      <c r="AJ183" s="340" t="s">
        <v>152</v>
      </c>
      <c r="AK183" s="143" t="s">
        <v>152</v>
      </c>
      <c r="AL183" s="143" t="s">
        <v>152</v>
      </c>
      <c r="AM183" s="341" t="s">
        <v>152</v>
      </c>
      <c r="AN183" s="143" t="s">
        <v>1637</v>
      </c>
      <c r="AO183" s="340" t="s">
        <v>152</v>
      </c>
      <c r="AP183" s="340"/>
      <c r="AQ183" s="341" t="s">
        <v>152</v>
      </c>
      <c r="AR183" s="143" t="s">
        <v>150</v>
      </c>
      <c r="AS183" s="340" t="s">
        <v>152</v>
      </c>
      <c r="AU183" s="341" t="s">
        <v>152</v>
      </c>
      <c r="AV183" s="342" t="s">
        <v>152</v>
      </c>
    </row>
    <row r="184" spans="1:48" s="143" customFormat="1" hidden="1">
      <c r="A184" s="299">
        <v>1074476361</v>
      </c>
      <c r="B184" s="340" t="s">
        <v>233</v>
      </c>
      <c r="C184" s="143" t="s">
        <v>4031</v>
      </c>
      <c r="D184" s="143" t="s">
        <v>4057</v>
      </c>
      <c r="E184" s="340" t="s">
        <v>2123</v>
      </c>
      <c r="F184" s="340" t="s">
        <v>2056</v>
      </c>
      <c r="G184" s="143" t="s">
        <v>2055</v>
      </c>
      <c r="H184" s="341" t="s">
        <v>4032</v>
      </c>
      <c r="I184" s="342">
        <v>14434</v>
      </c>
      <c r="J184" s="342">
        <v>0</v>
      </c>
      <c r="K184" s="342">
        <v>0</v>
      </c>
      <c r="L184" s="340" t="s">
        <v>152</v>
      </c>
      <c r="M184" s="340" t="s">
        <v>152</v>
      </c>
      <c r="N184" s="340" t="s">
        <v>152</v>
      </c>
      <c r="O184" s="340" t="s">
        <v>9568</v>
      </c>
      <c r="P184" s="340" t="s">
        <v>152</v>
      </c>
      <c r="Q184" s="340" t="s">
        <v>152</v>
      </c>
      <c r="R184" s="340" t="s">
        <v>152</v>
      </c>
      <c r="S184" s="340" t="s">
        <v>152</v>
      </c>
      <c r="T184" s="340" t="s">
        <v>152</v>
      </c>
      <c r="U184" s="340" t="s">
        <v>152</v>
      </c>
      <c r="V184" s="340" t="s">
        <v>4411</v>
      </c>
      <c r="W184" s="143" t="s">
        <v>7627</v>
      </c>
      <c r="X184" s="143" t="s">
        <v>152</v>
      </c>
      <c r="Y184" s="143" t="s">
        <v>4033</v>
      </c>
      <c r="Z184" s="143" t="s">
        <v>4034</v>
      </c>
      <c r="AA184" s="395" t="s">
        <v>9569</v>
      </c>
      <c r="AB184" s="143" t="s">
        <v>4033</v>
      </c>
      <c r="AC184" s="143" t="s">
        <v>4059</v>
      </c>
      <c r="AE184" s="143" t="s">
        <v>2118</v>
      </c>
      <c r="AF184" s="340"/>
      <c r="AG184" s="143" t="s">
        <v>152</v>
      </c>
      <c r="AH184" s="343" t="s">
        <v>4033</v>
      </c>
      <c r="AI184" s="340" t="s">
        <v>152</v>
      </c>
      <c r="AJ184" s="340" t="s">
        <v>152</v>
      </c>
      <c r="AK184" s="143" t="s">
        <v>152</v>
      </c>
      <c r="AL184" s="143" t="s">
        <v>152</v>
      </c>
      <c r="AM184" s="341" t="s">
        <v>152</v>
      </c>
      <c r="AN184" s="143" t="s">
        <v>1637</v>
      </c>
      <c r="AO184" s="340" t="s">
        <v>152</v>
      </c>
      <c r="AP184" s="340"/>
      <c r="AQ184" s="341" t="s">
        <v>152</v>
      </c>
      <c r="AR184" s="143" t="s">
        <v>150</v>
      </c>
      <c r="AS184" s="340" t="s">
        <v>152</v>
      </c>
      <c r="AU184" s="341" t="s">
        <v>152</v>
      </c>
      <c r="AV184" s="342" t="s">
        <v>152</v>
      </c>
    </row>
    <row r="185" spans="1:48" s="143" customFormat="1" hidden="1">
      <c r="A185" s="299">
        <v>1074476358</v>
      </c>
      <c r="B185" s="340" t="s">
        <v>263</v>
      </c>
      <c r="C185" s="143" t="s">
        <v>4031</v>
      </c>
      <c r="D185" s="143" t="s">
        <v>4035</v>
      </c>
      <c r="E185" s="340" t="s">
        <v>2124</v>
      </c>
      <c r="F185" s="340" t="s">
        <v>2056</v>
      </c>
      <c r="G185" s="143" t="s">
        <v>2055</v>
      </c>
      <c r="H185" s="341" t="s">
        <v>4032</v>
      </c>
      <c r="I185" s="342">
        <v>20361</v>
      </c>
      <c r="J185" s="342">
        <v>0</v>
      </c>
      <c r="K185" s="342">
        <v>0</v>
      </c>
      <c r="L185" s="340" t="s">
        <v>152</v>
      </c>
      <c r="M185" s="340" t="s">
        <v>152</v>
      </c>
      <c r="N185" s="340" t="s">
        <v>152</v>
      </c>
      <c r="O185" s="340" t="s">
        <v>9570</v>
      </c>
      <c r="P185" s="340" t="s">
        <v>152</v>
      </c>
      <c r="Q185" s="340" t="s">
        <v>152</v>
      </c>
      <c r="R185" s="340" t="s">
        <v>152</v>
      </c>
      <c r="S185" s="340" t="s">
        <v>152</v>
      </c>
      <c r="T185" s="340" t="s">
        <v>152</v>
      </c>
      <c r="U185" s="340" t="s">
        <v>152</v>
      </c>
      <c r="V185" s="340" t="s">
        <v>4409</v>
      </c>
      <c r="W185" s="143" t="s">
        <v>7626</v>
      </c>
      <c r="X185" s="143" t="s">
        <v>152</v>
      </c>
      <c r="Y185" s="143" t="s">
        <v>4033</v>
      </c>
      <c r="Z185" s="143" t="s">
        <v>4034</v>
      </c>
      <c r="AA185" s="395" t="s">
        <v>9571</v>
      </c>
      <c r="AB185" s="143" t="s">
        <v>4033</v>
      </c>
      <c r="AC185" s="143" t="s">
        <v>4033</v>
      </c>
      <c r="AD185" s="143" t="s">
        <v>152</v>
      </c>
      <c r="AF185" s="340"/>
      <c r="AG185" s="143" t="s">
        <v>152</v>
      </c>
      <c r="AH185" s="343" t="s">
        <v>4033</v>
      </c>
      <c r="AI185" s="340" t="s">
        <v>152</v>
      </c>
      <c r="AJ185" s="340" t="s">
        <v>152</v>
      </c>
      <c r="AK185" s="143" t="s">
        <v>2054</v>
      </c>
      <c r="AL185" s="143" t="s">
        <v>4410</v>
      </c>
      <c r="AM185" s="341" t="s">
        <v>152</v>
      </c>
      <c r="AN185" s="143" t="s">
        <v>1637</v>
      </c>
      <c r="AO185" s="340" t="s">
        <v>152</v>
      </c>
      <c r="AP185" s="340"/>
      <c r="AQ185" s="341" t="s">
        <v>152</v>
      </c>
      <c r="AR185" s="143" t="s">
        <v>150</v>
      </c>
      <c r="AS185" s="340" t="s">
        <v>152</v>
      </c>
      <c r="AU185" s="341" t="s">
        <v>152</v>
      </c>
      <c r="AV185" s="342" t="s">
        <v>152</v>
      </c>
    </row>
    <row r="186" spans="1:48" s="143" customFormat="1" hidden="1">
      <c r="A186" s="299">
        <v>1074476357</v>
      </c>
      <c r="B186" s="340" t="s">
        <v>261</v>
      </c>
      <c r="C186" s="143" t="s">
        <v>4031</v>
      </c>
      <c r="D186" s="143" t="s">
        <v>4035</v>
      </c>
      <c r="E186" s="340" t="s">
        <v>2126</v>
      </c>
      <c r="F186" s="340" t="s">
        <v>2056</v>
      </c>
      <c r="G186" s="143" t="s">
        <v>2055</v>
      </c>
      <c r="H186" s="341" t="s">
        <v>4032</v>
      </c>
      <c r="I186" s="342">
        <v>21115</v>
      </c>
      <c r="J186" s="342">
        <v>0</v>
      </c>
      <c r="K186" s="342">
        <v>13</v>
      </c>
      <c r="L186" s="340" t="s">
        <v>152</v>
      </c>
      <c r="M186" s="340" t="s">
        <v>152</v>
      </c>
      <c r="N186" s="340" t="s">
        <v>152</v>
      </c>
      <c r="O186" s="340" t="s">
        <v>9572</v>
      </c>
      <c r="P186" s="340" t="s">
        <v>152</v>
      </c>
      <c r="Q186" s="340" t="s">
        <v>152</v>
      </c>
      <c r="R186" s="340" t="s">
        <v>152</v>
      </c>
      <c r="S186" s="340" t="s">
        <v>152</v>
      </c>
      <c r="T186" s="340" t="s">
        <v>152</v>
      </c>
      <c r="U186" s="340" t="s">
        <v>152</v>
      </c>
      <c r="V186" s="340" t="s">
        <v>4407</v>
      </c>
      <c r="W186" s="143" t="s">
        <v>7626</v>
      </c>
      <c r="X186" s="143" t="s">
        <v>152</v>
      </c>
      <c r="Y186" s="143" t="s">
        <v>4033</v>
      </c>
      <c r="Z186" s="143" t="s">
        <v>4034</v>
      </c>
      <c r="AA186" s="395" t="s">
        <v>9573</v>
      </c>
      <c r="AB186" s="143" t="s">
        <v>4033</v>
      </c>
      <c r="AC186" s="143" t="s">
        <v>4033</v>
      </c>
      <c r="AD186" s="143" t="s">
        <v>152</v>
      </c>
      <c r="AF186" s="340"/>
      <c r="AG186" s="143" t="s">
        <v>152</v>
      </c>
      <c r="AH186" s="343" t="s">
        <v>4033</v>
      </c>
      <c r="AI186" s="340" t="s">
        <v>152</v>
      </c>
      <c r="AJ186" s="340" t="s">
        <v>152</v>
      </c>
      <c r="AK186" s="143" t="s">
        <v>2054</v>
      </c>
      <c r="AL186" s="143" t="s">
        <v>4408</v>
      </c>
      <c r="AM186" s="341" t="s">
        <v>152</v>
      </c>
      <c r="AN186" s="143" t="s">
        <v>1637</v>
      </c>
      <c r="AO186" s="340" t="s">
        <v>152</v>
      </c>
      <c r="AP186" s="340"/>
      <c r="AQ186" s="341" t="s">
        <v>152</v>
      </c>
      <c r="AR186" s="143" t="s">
        <v>150</v>
      </c>
      <c r="AS186" s="340" t="s">
        <v>152</v>
      </c>
      <c r="AU186" s="341" t="s">
        <v>152</v>
      </c>
      <c r="AV186" s="342" t="s">
        <v>152</v>
      </c>
    </row>
    <row r="187" spans="1:48" s="143" customFormat="1" hidden="1">
      <c r="A187" s="299">
        <v>1074476355</v>
      </c>
      <c r="B187" s="340" t="s">
        <v>241</v>
      </c>
      <c r="C187" s="143" t="s">
        <v>4031</v>
      </c>
      <c r="D187" s="143" t="s">
        <v>4035</v>
      </c>
      <c r="E187" s="340" t="s">
        <v>2125</v>
      </c>
      <c r="F187" s="340" t="s">
        <v>2056</v>
      </c>
      <c r="G187" s="143" t="s">
        <v>2055</v>
      </c>
      <c r="H187" s="341" t="s">
        <v>4032</v>
      </c>
      <c r="I187" s="342">
        <v>15728</v>
      </c>
      <c r="J187" s="342">
        <v>0</v>
      </c>
      <c r="K187" s="342">
        <v>0</v>
      </c>
      <c r="L187" s="340" t="s">
        <v>152</v>
      </c>
      <c r="M187" s="340" t="s">
        <v>152</v>
      </c>
      <c r="N187" s="340" t="s">
        <v>152</v>
      </c>
      <c r="O187" s="340" t="s">
        <v>9574</v>
      </c>
      <c r="P187" s="340" t="s">
        <v>152</v>
      </c>
      <c r="Q187" s="340" t="s">
        <v>152</v>
      </c>
      <c r="R187" s="340" t="s">
        <v>152</v>
      </c>
      <c r="S187" s="340" t="s">
        <v>152</v>
      </c>
      <c r="T187" s="340" t="s">
        <v>152</v>
      </c>
      <c r="U187" s="340" t="s">
        <v>152</v>
      </c>
      <c r="V187" s="340" t="s">
        <v>4402</v>
      </c>
      <c r="W187" s="143" t="s">
        <v>7626</v>
      </c>
      <c r="X187" s="143" t="s">
        <v>152</v>
      </c>
      <c r="Y187" s="143" t="s">
        <v>4033</v>
      </c>
      <c r="Z187" s="143" t="s">
        <v>4034</v>
      </c>
      <c r="AA187" s="395" t="s">
        <v>9575</v>
      </c>
      <c r="AB187" s="143" t="s">
        <v>4033</v>
      </c>
      <c r="AC187" s="143" t="s">
        <v>4033</v>
      </c>
      <c r="AD187" s="143" t="s">
        <v>152</v>
      </c>
      <c r="AF187" s="340"/>
      <c r="AG187" s="143" t="s">
        <v>152</v>
      </c>
      <c r="AH187" s="343" t="s">
        <v>4033</v>
      </c>
      <c r="AI187" s="340" t="s">
        <v>152</v>
      </c>
      <c r="AJ187" s="340" t="s">
        <v>152</v>
      </c>
      <c r="AK187" s="143" t="s">
        <v>2054</v>
      </c>
      <c r="AL187" s="143" t="s">
        <v>4403</v>
      </c>
      <c r="AM187" s="341" t="s">
        <v>152</v>
      </c>
      <c r="AN187" s="143" t="s">
        <v>1637</v>
      </c>
      <c r="AO187" s="340" t="s">
        <v>152</v>
      </c>
      <c r="AP187" s="340"/>
      <c r="AQ187" s="341" t="s">
        <v>152</v>
      </c>
      <c r="AR187" s="143" t="s">
        <v>150</v>
      </c>
      <c r="AS187" s="340" t="s">
        <v>152</v>
      </c>
      <c r="AU187" s="341" t="s">
        <v>152</v>
      </c>
      <c r="AV187" s="342" t="s">
        <v>152</v>
      </c>
    </row>
    <row r="188" spans="1:48" s="143" customFormat="1" hidden="1">
      <c r="A188" s="299">
        <v>1074476356</v>
      </c>
      <c r="B188" s="340" t="s">
        <v>255</v>
      </c>
      <c r="C188" s="143" t="s">
        <v>4031</v>
      </c>
      <c r="D188" s="143" t="s">
        <v>4035</v>
      </c>
      <c r="E188" s="340" t="s">
        <v>4404</v>
      </c>
      <c r="F188" s="340" t="s">
        <v>2056</v>
      </c>
      <c r="G188" s="143" t="s">
        <v>2055</v>
      </c>
      <c r="H188" s="341" t="s">
        <v>4032</v>
      </c>
      <c r="I188" s="342">
        <v>19392</v>
      </c>
      <c r="J188" s="342">
        <v>0</v>
      </c>
      <c r="K188" s="342">
        <v>11</v>
      </c>
      <c r="L188" s="340" t="s">
        <v>152</v>
      </c>
      <c r="M188" s="340" t="s">
        <v>152</v>
      </c>
      <c r="N188" s="340" t="s">
        <v>152</v>
      </c>
      <c r="O188" s="340" t="s">
        <v>9576</v>
      </c>
      <c r="P188" s="340" t="s">
        <v>152</v>
      </c>
      <c r="Q188" s="340" t="s">
        <v>152</v>
      </c>
      <c r="R188" s="340" t="s">
        <v>152</v>
      </c>
      <c r="S188" s="340" t="s">
        <v>152</v>
      </c>
      <c r="T188" s="340" t="s">
        <v>152</v>
      </c>
      <c r="U188" s="340" t="s">
        <v>152</v>
      </c>
      <c r="V188" s="340" t="s">
        <v>4405</v>
      </c>
      <c r="W188" s="143" t="s">
        <v>7626</v>
      </c>
      <c r="X188" s="143" t="s">
        <v>152</v>
      </c>
      <c r="Y188" s="143" t="s">
        <v>4033</v>
      </c>
      <c r="Z188" s="143" t="s">
        <v>4034</v>
      </c>
      <c r="AA188" s="395" t="s">
        <v>9577</v>
      </c>
      <c r="AB188" s="143" t="s">
        <v>4033</v>
      </c>
      <c r="AC188" s="143" t="s">
        <v>4033</v>
      </c>
      <c r="AD188" s="143" t="s">
        <v>152</v>
      </c>
      <c r="AF188" s="340"/>
      <c r="AG188" s="143" t="s">
        <v>152</v>
      </c>
      <c r="AH188" s="343" t="s">
        <v>4033</v>
      </c>
      <c r="AI188" s="340" t="s">
        <v>152</v>
      </c>
      <c r="AJ188" s="340" t="s">
        <v>152</v>
      </c>
      <c r="AK188" s="143" t="s">
        <v>2054</v>
      </c>
      <c r="AL188" s="143" t="s">
        <v>4406</v>
      </c>
      <c r="AM188" s="341" t="s">
        <v>152</v>
      </c>
      <c r="AN188" s="143" t="s">
        <v>1637</v>
      </c>
      <c r="AO188" s="340" t="s">
        <v>152</v>
      </c>
      <c r="AP188" s="340"/>
      <c r="AQ188" s="341" t="s">
        <v>152</v>
      </c>
      <c r="AR188" s="143" t="s">
        <v>150</v>
      </c>
      <c r="AS188" s="340" t="s">
        <v>152</v>
      </c>
      <c r="AU188" s="341" t="s">
        <v>152</v>
      </c>
      <c r="AV188" s="342" t="s">
        <v>152</v>
      </c>
    </row>
    <row r="189" spans="1:48" s="143" customFormat="1" hidden="1">
      <c r="A189" s="299">
        <v>1074476353</v>
      </c>
      <c r="B189" s="340" t="s">
        <v>2128</v>
      </c>
      <c r="C189" s="143" t="s">
        <v>4031</v>
      </c>
      <c r="D189" s="143" t="s">
        <v>4049</v>
      </c>
      <c r="E189" s="340" t="s">
        <v>7668</v>
      </c>
      <c r="F189" s="340" t="s">
        <v>2056</v>
      </c>
      <c r="G189" s="143" t="s">
        <v>2055</v>
      </c>
      <c r="H189" s="341" t="s">
        <v>4032</v>
      </c>
      <c r="I189" s="342">
        <v>17420</v>
      </c>
      <c r="J189" s="342">
        <v>0</v>
      </c>
      <c r="K189" s="342">
        <v>41</v>
      </c>
      <c r="L189" s="340" t="s">
        <v>152</v>
      </c>
      <c r="M189" s="340" t="s">
        <v>152</v>
      </c>
      <c r="N189" s="340" t="s">
        <v>152</v>
      </c>
      <c r="O189" s="340" t="s">
        <v>9578</v>
      </c>
      <c r="P189" s="340" t="s">
        <v>152</v>
      </c>
      <c r="Q189" s="340" t="s">
        <v>152</v>
      </c>
      <c r="R189" s="340" t="s">
        <v>152</v>
      </c>
      <c r="S189" s="340" t="s">
        <v>152</v>
      </c>
      <c r="T189" s="340" t="s">
        <v>152</v>
      </c>
      <c r="U189" s="340" t="s">
        <v>152</v>
      </c>
      <c r="V189" s="340" t="s">
        <v>4400</v>
      </c>
      <c r="W189" s="143" t="s">
        <v>7627</v>
      </c>
      <c r="X189" s="143" t="s">
        <v>152</v>
      </c>
      <c r="Y189" s="143" t="s">
        <v>4033</v>
      </c>
      <c r="Z189" s="143" t="s">
        <v>4034</v>
      </c>
      <c r="AA189" s="395" t="s">
        <v>9579</v>
      </c>
      <c r="AB189" s="143" t="s">
        <v>4033</v>
      </c>
      <c r="AC189" s="143" t="s">
        <v>4033</v>
      </c>
      <c r="AD189" s="143" t="s">
        <v>152</v>
      </c>
      <c r="AF189" s="340"/>
      <c r="AG189" s="143" t="s">
        <v>152</v>
      </c>
      <c r="AH189" s="343" t="s">
        <v>4033</v>
      </c>
      <c r="AI189" s="340" t="s">
        <v>152</v>
      </c>
      <c r="AJ189" s="340" t="s">
        <v>152</v>
      </c>
      <c r="AK189" s="143" t="s">
        <v>2054</v>
      </c>
      <c r="AL189" s="143" t="s">
        <v>4401</v>
      </c>
      <c r="AM189" s="341" t="s">
        <v>152</v>
      </c>
      <c r="AN189" s="143" t="s">
        <v>1637</v>
      </c>
      <c r="AO189" s="340" t="s">
        <v>152</v>
      </c>
      <c r="AP189" s="340"/>
      <c r="AQ189" s="341" t="s">
        <v>152</v>
      </c>
      <c r="AR189" s="143" t="s">
        <v>150</v>
      </c>
      <c r="AS189" s="340" t="s">
        <v>152</v>
      </c>
      <c r="AU189" s="341" t="s">
        <v>152</v>
      </c>
      <c r="AV189" s="342" t="s">
        <v>152</v>
      </c>
    </row>
    <row r="190" spans="1:48" s="143" customFormat="1" hidden="1">
      <c r="A190" s="299">
        <v>1074476351</v>
      </c>
      <c r="B190" s="340" t="s">
        <v>223</v>
      </c>
      <c r="C190" s="143" t="s">
        <v>4031</v>
      </c>
      <c r="D190" s="143" t="s">
        <v>4049</v>
      </c>
      <c r="E190" s="340" t="s">
        <v>7669</v>
      </c>
      <c r="F190" s="340" t="s">
        <v>2056</v>
      </c>
      <c r="G190" s="143" t="s">
        <v>2055</v>
      </c>
      <c r="H190" s="341" t="s">
        <v>4032</v>
      </c>
      <c r="I190" s="342">
        <v>26717</v>
      </c>
      <c r="J190" s="342">
        <v>0</v>
      </c>
      <c r="K190" s="342">
        <v>0</v>
      </c>
      <c r="L190" s="340" t="s">
        <v>152</v>
      </c>
      <c r="M190" s="340" t="s">
        <v>152</v>
      </c>
      <c r="N190" s="340" t="s">
        <v>152</v>
      </c>
      <c r="O190" s="340" t="s">
        <v>9580</v>
      </c>
      <c r="P190" s="340" t="s">
        <v>152</v>
      </c>
      <c r="Q190" s="340" t="s">
        <v>152</v>
      </c>
      <c r="R190" s="340" t="s">
        <v>152</v>
      </c>
      <c r="S190" s="340" t="s">
        <v>152</v>
      </c>
      <c r="T190" s="340" t="s">
        <v>152</v>
      </c>
      <c r="U190" s="340" t="s">
        <v>152</v>
      </c>
      <c r="V190" s="340" t="s">
        <v>4397</v>
      </c>
      <c r="W190" s="143" t="s">
        <v>7626</v>
      </c>
      <c r="X190" s="143" t="s">
        <v>152</v>
      </c>
      <c r="Y190" s="143" t="s">
        <v>4033</v>
      </c>
      <c r="Z190" s="143" t="s">
        <v>4034</v>
      </c>
      <c r="AA190" s="395" t="s">
        <v>9581</v>
      </c>
      <c r="AB190" s="143" t="s">
        <v>4033</v>
      </c>
      <c r="AC190" s="143" t="s">
        <v>4033</v>
      </c>
      <c r="AD190" s="143" t="s">
        <v>152</v>
      </c>
      <c r="AF190" s="340"/>
      <c r="AG190" s="143" t="s">
        <v>152</v>
      </c>
      <c r="AH190" s="343" t="s">
        <v>4033</v>
      </c>
      <c r="AI190" s="340" t="s">
        <v>152</v>
      </c>
      <c r="AJ190" s="340" t="s">
        <v>152</v>
      </c>
      <c r="AK190" s="143" t="s">
        <v>152</v>
      </c>
      <c r="AL190" s="143" t="s">
        <v>152</v>
      </c>
      <c r="AM190" s="341" t="s">
        <v>152</v>
      </c>
      <c r="AN190" s="143" t="s">
        <v>1637</v>
      </c>
      <c r="AO190" s="340" t="s">
        <v>152</v>
      </c>
      <c r="AP190" s="340"/>
      <c r="AQ190" s="341" t="s">
        <v>152</v>
      </c>
      <c r="AR190" s="143" t="s">
        <v>150</v>
      </c>
      <c r="AS190" s="340" t="s">
        <v>152</v>
      </c>
      <c r="AU190" s="341" t="s">
        <v>152</v>
      </c>
      <c r="AV190" s="342" t="s">
        <v>152</v>
      </c>
    </row>
    <row r="191" spans="1:48" s="143" customFormat="1" hidden="1">
      <c r="A191" s="299">
        <v>1074476350</v>
      </c>
      <c r="B191" s="340" t="s">
        <v>228</v>
      </c>
      <c r="C191" s="143" t="s">
        <v>4031</v>
      </c>
      <c r="D191" s="143" t="s">
        <v>4049</v>
      </c>
      <c r="E191" s="340" t="s">
        <v>7670</v>
      </c>
      <c r="F191" s="340" t="s">
        <v>2056</v>
      </c>
      <c r="G191" s="143" t="s">
        <v>2055</v>
      </c>
      <c r="H191" s="341" t="s">
        <v>4032</v>
      </c>
      <c r="I191" s="342">
        <v>26832</v>
      </c>
      <c r="J191" s="342">
        <v>0</v>
      </c>
      <c r="K191" s="342">
        <v>0</v>
      </c>
      <c r="L191" s="340" t="s">
        <v>152</v>
      </c>
      <c r="M191" s="340" t="s">
        <v>152</v>
      </c>
      <c r="N191" s="340" t="s">
        <v>152</v>
      </c>
      <c r="O191" s="340" t="s">
        <v>9582</v>
      </c>
      <c r="P191" s="340" t="s">
        <v>152</v>
      </c>
      <c r="Q191" s="340" t="s">
        <v>152</v>
      </c>
      <c r="R191" s="340" t="s">
        <v>152</v>
      </c>
      <c r="S191" s="340" t="s">
        <v>152</v>
      </c>
      <c r="T191" s="340" t="s">
        <v>152</v>
      </c>
      <c r="U191" s="340" t="s">
        <v>152</v>
      </c>
      <c r="V191" s="340" t="s">
        <v>5384</v>
      </c>
      <c r="W191" s="143" t="s">
        <v>7626</v>
      </c>
      <c r="X191" s="143" t="s">
        <v>152</v>
      </c>
      <c r="Y191" s="143" t="s">
        <v>4033</v>
      </c>
      <c r="Z191" s="143" t="s">
        <v>4034</v>
      </c>
      <c r="AA191" s="395" t="s">
        <v>9583</v>
      </c>
      <c r="AB191" s="143" t="s">
        <v>4033</v>
      </c>
      <c r="AC191" s="143" t="s">
        <v>4033</v>
      </c>
      <c r="AD191" s="143" t="s">
        <v>152</v>
      </c>
      <c r="AF191" s="340"/>
      <c r="AG191" s="143" t="s">
        <v>152</v>
      </c>
      <c r="AH191" s="343" t="s">
        <v>4033</v>
      </c>
      <c r="AI191" s="340" t="s">
        <v>152</v>
      </c>
      <c r="AJ191" s="340" t="s">
        <v>152</v>
      </c>
      <c r="AK191" s="143" t="s">
        <v>152</v>
      </c>
      <c r="AL191" s="143" t="s">
        <v>152</v>
      </c>
      <c r="AM191" s="341" t="s">
        <v>152</v>
      </c>
      <c r="AN191" s="143" t="s">
        <v>1637</v>
      </c>
      <c r="AO191" s="340" t="s">
        <v>152</v>
      </c>
      <c r="AP191" s="340"/>
      <c r="AQ191" s="341" t="s">
        <v>152</v>
      </c>
      <c r="AR191" s="143" t="s">
        <v>150</v>
      </c>
      <c r="AS191" s="340" t="s">
        <v>152</v>
      </c>
      <c r="AU191" s="341" t="s">
        <v>152</v>
      </c>
      <c r="AV191" s="342" t="s">
        <v>152</v>
      </c>
    </row>
    <row r="192" spans="1:48" s="143" customFormat="1" hidden="1">
      <c r="A192" s="299">
        <v>1074476349</v>
      </c>
      <c r="B192" s="340" t="s">
        <v>224</v>
      </c>
      <c r="C192" s="143" t="s">
        <v>4031</v>
      </c>
      <c r="D192" s="143" t="s">
        <v>4049</v>
      </c>
      <c r="E192" s="340" t="s">
        <v>7671</v>
      </c>
      <c r="F192" s="340" t="s">
        <v>2056</v>
      </c>
      <c r="G192" s="143" t="s">
        <v>2055</v>
      </c>
      <c r="H192" s="341" t="s">
        <v>4032</v>
      </c>
      <c r="I192" s="342">
        <v>23485</v>
      </c>
      <c r="J192" s="342">
        <v>0</v>
      </c>
      <c r="K192" s="342">
        <v>0</v>
      </c>
      <c r="L192" s="340" t="s">
        <v>152</v>
      </c>
      <c r="M192" s="340" t="s">
        <v>152</v>
      </c>
      <c r="N192" s="340" t="s">
        <v>152</v>
      </c>
      <c r="O192" s="340" t="s">
        <v>9584</v>
      </c>
      <c r="P192" s="340" t="s">
        <v>152</v>
      </c>
      <c r="Q192" s="340" t="s">
        <v>152</v>
      </c>
      <c r="R192" s="340" t="s">
        <v>152</v>
      </c>
      <c r="S192" s="340" t="s">
        <v>152</v>
      </c>
      <c r="T192" s="340" t="s">
        <v>152</v>
      </c>
      <c r="U192" s="340" t="s">
        <v>152</v>
      </c>
      <c r="V192" s="340" t="s">
        <v>8788</v>
      </c>
      <c r="W192" s="143" t="s">
        <v>7626</v>
      </c>
      <c r="X192" s="143" t="s">
        <v>152</v>
      </c>
      <c r="Y192" s="143" t="s">
        <v>4033</v>
      </c>
      <c r="Z192" s="143" t="s">
        <v>4034</v>
      </c>
      <c r="AA192" s="395" t="s">
        <v>9585</v>
      </c>
      <c r="AB192" s="143" t="s">
        <v>4033</v>
      </c>
      <c r="AC192" s="143" t="s">
        <v>4033</v>
      </c>
      <c r="AD192" s="143" t="s">
        <v>152</v>
      </c>
      <c r="AF192" s="340"/>
      <c r="AG192" s="143" t="s">
        <v>152</v>
      </c>
      <c r="AH192" s="343" t="s">
        <v>4033</v>
      </c>
      <c r="AI192" s="340" t="s">
        <v>152</v>
      </c>
      <c r="AJ192" s="340" t="s">
        <v>152</v>
      </c>
      <c r="AK192" s="143" t="s">
        <v>152</v>
      </c>
      <c r="AL192" s="143" t="s">
        <v>152</v>
      </c>
      <c r="AM192" s="341" t="s">
        <v>152</v>
      </c>
      <c r="AN192" s="143" t="s">
        <v>1637</v>
      </c>
      <c r="AO192" s="340" t="s">
        <v>152</v>
      </c>
      <c r="AP192" s="340"/>
      <c r="AQ192" s="341" t="s">
        <v>152</v>
      </c>
      <c r="AR192" s="143" t="s">
        <v>150</v>
      </c>
      <c r="AS192" s="340" t="s">
        <v>152</v>
      </c>
      <c r="AU192" s="341" t="s">
        <v>152</v>
      </c>
      <c r="AV192" s="342" t="s">
        <v>152</v>
      </c>
    </row>
    <row r="193" spans="1:48" s="143" customFormat="1" hidden="1">
      <c r="A193" s="299">
        <v>1074476348</v>
      </c>
      <c r="B193" s="340" t="s">
        <v>222</v>
      </c>
      <c r="C193" s="143" t="s">
        <v>4031</v>
      </c>
      <c r="D193" s="143" t="s">
        <v>4049</v>
      </c>
      <c r="E193" s="340" t="s">
        <v>7672</v>
      </c>
      <c r="F193" s="340" t="s">
        <v>2056</v>
      </c>
      <c r="G193" s="143" t="s">
        <v>2055</v>
      </c>
      <c r="H193" s="341" t="s">
        <v>4032</v>
      </c>
      <c r="I193" s="342">
        <v>24600</v>
      </c>
      <c r="J193" s="342">
        <v>0</v>
      </c>
      <c r="K193" s="342">
        <v>0</v>
      </c>
      <c r="L193" s="340" t="s">
        <v>152</v>
      </c>
      <c r="M193" s="340" t="s">
        <v>152</v>
      </c>
      <c r="N193" s="340" t="s">
        <v>152</v>
      </c>
      <c r="O193" s="340" t="s">
        <v>9586</v>
      </c>
      <c r="P193" s="340" t="s">
        <v>152</v>
      </c>
      <c r="Q193" s="340" t="s">
        <v>152</v>
      </c>
      <c r="R193" s="340" t="s">
        <v>152</v>
      </c>
      <c r="S193" s="340" t="s">
        <v>152</v>
      </c>
      <c r="T193" s="340" t="s">
        <v>152</v>
      </c>
      <c r="U193" s="340" t="s">
        <v>152</v>
      </c>
      <c r="V193" s="340" t="s">
        <v>8789</v>
      </c>
      <c r="W193" s="143" t="s">
        <v>7626</v>
      </c>
      <c r="X193" s="143" t="s">
        <v>152</v>
      </c>
      <c r="Y193" s="143" t="s">
        <v>4033</v>
      </c>
      <c r="Z193" s="143" t="s">
        <v>4034</v>
      </c>
      <c r="AA193" s="395" t="s">
        <v>9587</v>
      </c>
      <c r="AB193" s="143" t="s">
        <v>4033</v>
      </c>
      <c r="AC193" s="143" t="s">
        <v>4033</v>
      </c>
      <c r="AD193" s="143" t="s">
        <v>152</v>
      </c>
      <c r="AF193" s="340"/>
      <c r="AG193" s="143" t="s">
        <v>152</v>
      </c>
      <c r="AH193" s="343" t="s">
        <v>4033</v>
      </c>
      <c r="AI193" s="340" t="s">
        <v>152</v>
      </c>
      <c r="AJ193" s="340" t="s">
        <v>152</v>
      </c>
      <c r="AK193" s="143" t="s">
        <v>152</v>
      </c>
      <c r="AL193" s="143" t="s">
        <v>152</v>
      </c>
      <c r="AM193" s="341" t="s">
        <v>152</v>
      </c>
      <c r="AN193" s="143" t="s">
        <v>1637</v>
      </c>
      <c r="AO193" s="340" t="s">
        <v>152</v>
      </c>
      <c r="AP193" s="340"/>
      <c r="AQ193" s="341" t="s">
        <v>152</v>
      </c>
      <c r="AR193" s="143" t="s">
        <v>150</v>
      </c>
      <c r="AS193" s="340" t="s">
        <v>152</v>
      </c>
      <c r="AU193" s="341" t="s">
        <v>152</v>
      </c>
      <c r="AV193" s="342" t="s">
        <v>152</v>
      </c>
    </row>
    <row r="194" spans="1:48" s="143" customFormat="1" hidden="1">
      <c r="A194" s="299">
        <v>1074476347</v>
      </c>
      <c r="B194" s="340" t="s">
        <v>227</v>
      </c>
      <c r="C194" s="143" t="s">
        <v>4031</v>
      </c>
      <c r="D194" s="143" t="s">
        <v>4049</v>
      </c>
      <c r="E194" s="340" t="s">
        <v>7673</v>
      </c>
      <c r="F194" s="340" t="s">
        <v>2056</v>
      </c>
      <c r="G194" s="143" t="s">
        <v>2055</v>
      </c>
      <c r="H194" s="341" t="s">
        <v>4032</v>
      </c>
      <c r="I194" s="342">
        <v>30704</v>
      </c>
      <c r="J194" s="342">
        <v>0</v>
      </c>
      <c r="K194" s="342">
        <v>0</v>
      </c>
      <c r="L194" s="340" t="s">
        <v>152</v>
      </c>
      <c r="M194" s="340" t="s">
        <v>152</v>
      </c>
      <c r="N194" s="340" t="s">
        <v>152</v>
      </c>
      <c r="O194" s="340" t="s">
        <v>9588</v>
      </c>
      <c r="P194" s="340" t="s">
        <v>152</v>
      </c>
      <c r="Q194" s="340" t="s">
        <v>152</v>
      </c>
      <c r="R194" s="340" t="s">
        <v>152</v>
      </c>
      <c r="S194" s="340" t="s">
        <v>152</v>
      </c>
      <c r="T194" s="340" t="s">
        <v>152</v>
      </c>
      <c r="U194" s="340" t="s">
        <v>152</v>
      </c>
      <c r="V194" s="340" t="s">
        <v>5383</v>
      </c>
      <c r="W194" s="143" t="s">
        <v>7626</v>
      </c>
      <c r="X194" s="143" t="s">
        <v>152</v>
      </c>
      <c r="Y194" s="143" t="s">
        <v>4033</v>
      </c>
      <c r="Z194" s="143" t="s">
        <v>4034</v>
      </c>
      <c r="AA194" s="395" t="s">
        <v>9589</v>
      </c>
      <c r="AB194" s="143" t="s">
        <v>4033</v>
      </c>
      <c r="AC194" s="143" t="s">
        <v>4033</v>
      </c>
      <c r="AD194" s="143" t="s">
        <v>152</v>
      </c>
      <c r="AF194" s="340"/>
      <c r="AG194" s="143" t="s">
        <v>152</v>
      </c>
      <c r="AH194" s="343" t="s">
        <v>4033</v>
      </c>
      <c r="AI194" s="340" t="s">
        <v>152</v>
      </c>
      <c r="AJ194" s="340" t="s">
        <v>152</v>
      </c>
      <c r="AK194" s="143" t="s">
        <v>152</v>
      </c>
      <c r="AL194" s="143" t="s">
        <v>152</v>
      </c>
      <c r="AM194" s="341" t="s">
        <v>152</v>
      </c>
      <c r="AN194" s="143" t="s">
        <v>1637</v>
      </c>
      <c r="AO194" s="340" t="s">
        <v>152</v>
      </c>
      <c r="AP194" s="340"/>
      <c r="AQ194" s="341" t="s">
        <v>152</v>
      </c>
      <c r="AR194" s="143" t="s">
        <v>150</v>
      </c>
      <c r="AS194" s="340" t="s">
        <v>152</v>
      </c>
      <c r="AU194" s="341" t="s">
        <v>152</v>
      </c>
      <c r="AV194" s="342" t="s">
        <v>152</v>
      </c>
    </row>
    <row r="195" spans="1:48" s="143" customFormat="1" hidden="1">
      <c r="A195" s="299">
        <v>1074476346</v>
      </c>
      <c r="B195" s="340" t="s">
        <v>225</v>
      </c>
      <c r="C195" s="143" t="s">
        <v>4031</v>
      </c>
      <c r="D195" s="143" t="s">
        <v>4049</v>
      </c>
      <c r="E195" s="340" t="s">
        <v>7674</v>
      </c>
      <c r="F195" s="340" t="s">
        <v>2056</v>
      </c>
      <c r="G195" s="143" t="s">
        <v>2055</v>
      </c>
      <c r="H195" s="341" t="s">
        <v>4032</v>
      </c>
      <c r="I195" s="342">
        <v>23600</v>
      </c>
      <c r="J195" s="342">
        <v>0</v>
      </c>
      <c r="K195" s="342">
        <v>0</v>
      </c>
      <c r="L195" s="340" t="s">
        <v>152</v>
      </c>
      <c r="M195" s="340" t="s">
        <v>152</v>
      </c>
      <c r="N195" s="340" t="s">
        <v>152</v>
      </c>
      <c r="O195" s="340" t="s">
        <v>9590</v>
      </c>
      <c r="P195" s="340" t="s">
        <v>152</v>
      </c>
      <c r="Q195" s="340" t="s">
        <v>152</v>
      </c>
      <c r="R195" s="340" t="s">
        <v>152</v>
      </c>
      <c r="S195" s="340" t="s">
        <v>152</v>
      </c>
      <c r="T195" s="340" t="s">
        <v>152</v>
      </c>
      <c r="U195" s="340" t="s">
        <v>152</v>
      </c>
      <c r="V195" s="340" t="s">
        <v>4394</v>
      </c>
      <c r="W195" s="143" t="s">
        <v>7626</v>
      </c>
      <c r="X195" s="143" t="s">
        <v>152</v>
      </c>
      <c r="Y195" s="143" t="s">
        <v>4033</v>
      </c>
      <c r="Z195" s="143" t="s">
        <v>4034</v>
      </c>
      <c r="AA195" s="395" t="s">
        <v>9591</v>
      </c>
      <c r="AB195" s="143" t="s">
        <v>4033</v>
      </c>
      <c r="AC195" s="143" t="s">
        <v>4033</v>
      </c>
      <c r="AD195" s="143" t="s">
        <v>152</v>
      </c>
      <c r="AF195" s="340"/>
      <c r="AG195" s="143" t="s">
        <v>152</v>
      </c>
      <c r="AH195" s="343" t="s">
        <v>4033</v>
      </c>
      <c r="AI195" s="340" t="s">
        <v>152</v>
      </c>
      <c r="AJ195" s="340" t="s">
        <v>152</v>
      </c>
      <c r="AK195" s="143" t="s">
        <v>152</v>
      </c>
      <c r="AL195" s="143" t="s">
        <v>152</v>
      </c>
      <c r="AM195" s="341" t="s">
        <v>152</v>
      </c>
      <c r="AN195" s="143" t="s">
        <v>1637</v>
      </c>
      <c r="AO195" s="340" t="s">
        <v>152</v>
      </c>
      <c r="AP195" s="340"/>
      <c r="AQ195" s="341" t="s">
        <v>152</v>
      </c>
      <c r="AR195" s="143" t="s">
        <v>150</v>
      </c>
      <c r="AS195" s="340" t="s">
        <v>152</v>
      </c>
      <c r="AU195" s="341" t="s">
        <v>152</v>
      </c>
      <c r="AV195" s="342" t="s">
        <v>152</v>
      </c>
    </row>
    <row r="196" spans="1:48" s="143" customFormat="1" hidden="1">
      <c r="A196" s="299">
        <v>1074476345</v>
      </c>
      <c r="B196" s="340" t="s">
        <v>175</v>
      </c>
      <c r="C196" s="143" t="s">
        <v>4031</v>
      </c>
      <c r="D196" s="143" t="s">
        <v>4286</v>
      </c>
      <c r="E196" s="340" t="s">
        <v>2135</v>
      </c>
      <c r="F196" s="340" t="s">
        <v>2056</v>
      </c>
      <c r="G196" s="143" t="s">
        <v>2055</v>
      </c>
      <c r="H196" s="341" t="s">
        <v>4389</v>
      </c>
      <c r="I196" s="342">
        <v>20224</v>
      </c>
      <c r="J196" s="342">
        <v>0</v>
      </c>
      <c r="K196" s="342">
        <v>20</v>
      </c>
      <c r="L196" s="340" t="s">
        <v>152</v>
      </c>
      <c r="M196" s="340" t="s">
        <v>152</v>
      </c>
      <c r="N196" s="340" t="s">
        <v>152</v>
      </c>
      <c r="O196" s="340" t="s">
        <v>9592</v>
      </c>
      <c r="P196" s="340" t="s">
        <v>152</v>
      </c>
      <c r="Q196" s="340" t="s">
        <v>152</v>
      </c>
      <c r="R196" s="340" t="s">
        <v>152</v>
      </c>
      <c r="S196" s="340" t="s">
        <v>152</v>
      </c>
      <c r="T196" s="340" t="s">
        <v>152</v>
      </c>
      <c r="U196" s="340" t="s">
        <v>152</v>
      </c>
      <c r="V196" s="340" t="s">
        <v>4392</v>
      </c>
      <c r="W196" s="143" t="s">
        <v>7627</v>
      </c>
      <c r="X196" s="143" t="s">
        <v>152</v>
      </c>
      <c r="Y196" s="143" t="s">
        <v>4033</v>
      </c>
      <c r="Z196" s="143" t="s">
        <v>4034</v>
      </c>
      <c r="AA196" s="395" t="s">
        <v>9593</v>
      </c>
      <c r="AB196" s="143" t="s">
        <v>4033</v>
      </c>
      <c r="AC196" s="143" t="s">
        <v>4033</v>
      </c>
      <c r="AD196" s="143" t="s">
        <v>152</v>
      </c>
      <c r="AF196" s="340"/>
      <c r="AG196" s="143" t="s">
        <v>152</v>
      </c>
      <c r="AH196" s="343" t="s">
        <v>4033</v>
      </c>
      <c r="AI196" s="340" t="s">
        <v>152</v>
      </c>
      <c r="AJ196" s="340" t="s">
        <v>152</v>
      </c>
      <c r="AK196" s="143" t="s">
        <v>2054</v>
      </c>
      <c r="AL196" s="143" t="s">
        <v>4393</v>
      </c>
      <c r="AM196" s="341" t="s">
        <v>152</v>
      </c>
      <c r="AN196" s="143" t="s">
        <v>1637</v>
      </c>
      <c r="AO196" s="340" t="s">
        <v>152</v>
      </c>
      <c r="AP196" s="340"/>
      <c r="AQ196" s="341" t="s">
        <v>152</v>
      </c>
      <c r="AR196" s="143" t="s">
        <v>150</v>
      </c>
      <c r="AS196" s="340" t="s">
        <v>152</v>
      </c>
      <c r="AU196" s="341" t="s">
        <v>152</v>
      </c>
      <c r="AV196" s="342" t="s">
        <v>152</v>
      </c>
    </row>
    <row r="197" spans="1:48" s="143" customFormat="1" hidden="1">
      <c r="A197" s="299">
        <v>1074476382</v>
      </c>
      <c r="B197" s="340" t="s">
        <v>191</v>
      </c>
      <c r="C197" s="143" t="s">
        <v>4031</v>
      </c>
      <c r="D197" s="143" t="s">
        <v>4286</v>
      </c>
      <c r="E197" s="340" t="s">
        <v>2176</v>
      </c>
      <c r="F197" s="340" t="s">
        <v>2056</v>
      </c>
      <c r="G197" s="143" t="s">
        <v>2055</v>
      </c>
      <c r="H197" s="341" t="s">
        <v>4032</v>
      </c>
      <c r="I197" s="342">
        <v>26071</v>
      </c>
      <c r="J197" s="342">
        <v>0</v>
      </c>
      <c r="K197" s="342">
        <v>0</v>
      </c>
      <c r="L197" s="340" t="s">
        <v>152</v>
      </c>
      <c r="M197" s="340" t="s">
        <v>152</v>
      </c>
      <c r="N197" s="340" t="s">
        <v>152</v>
      </c>
      <c r="O197" s="340" t="s">
        <v>9539</v>
      </c>
      <c r="P197" s="340" t="s">
        <v>152</v>
      </c>
      <c r="Q197" s="340" t="s">
        <v>152</v>
      </c>
      <c r="R197" s="340" t="s">
        <v>152</v>
      </c>
      <c r="S197" s="340" t="s">
        <v>152</v>
      </c>
      <c r="T197" s="340" t="s">
        <v>152</v>
      </c>
      <c r="U197" s="340" t="s">
        <v>152</v>
      </c>
      <c r="V197" s="340" t="s">
        <v>8785</v>
      </c>
      <c r="W197" s="143" t="s">
        <v>7626</v>
      </c>
      <c r="X197" s="143" t="s">
        <v>152</v>
      </c>
      <c r="Y197" s="143" t="s">
        <v>4033</v>
      </c>
      <c r="Z197" s="143" t="s">
        <v>4034</v>
      </c>
      <c r="AA197" s="395" t="s">
        <v>9540</v>
      </c>
      <c r="AB197" s="143" t="s">
        <v>4033</v>
      </c>
      <c r="AC197" s="143" t="s">
        <v>4033</v>
      </c>
      <c r="AD197" s="143" t="s">
        <v>152</v>
      </c>
      <c r="AF197" s="340"/>
      <c r="AG197" s="143" t="s">
        <v>152</v>
      </c>
      <c r="AH197" s="343" t="s">
        <v>4033</v>
      </c>
      <c r="AI197" s="340" t="s">
        <v>152</v>
      </c>
      <c r="AJ197" s="340" t="s">
        <v>152</v>
      </c>
      <c r="AK197" s="143" t="s">
        <v>2054</v>
      </c>
      <c r="AL197" s="143" t="s">
        <v>9541</v>
      </c>
      <c r="AM197" s="341" t="s">
        <v>152</v>
      </c>
      <c r="AN197" s="143" t="s">
        <v>1637</v>
      </c>
      <c r="AO197" s="340" t="s">
        <v>152</v>
      </c>
      <c r="AP197" s="340"/>
      <c r="AQ197" s="341" t="s">
        <v>152</v>
      </c>
      <c r="AR197" s="143" t="s">
        <v>150</v>
      </c>
      <c r="AS197" s="340" t="s">
        <v>152</v>
      </c>
      <c r="AU197" s="341" t="s">
        <v>152</v>
      </c>
      <c r="AV197" s="342" t="s">
        <v>152</v>
      </c>
    </row>
    <row r="198" spans="1:48" s="143" customFormat="1" hidden="1">
      <c r="A198" s="299">
        <v>1074476338</v>
      </c>
      <c r="B198" s="340" t="s">
        <v>196</v>
      </c>
      <c r="C198" s="143" t="s">
        <v>4031</v>
      </c>
      <c r="D198" s="143" t="s">
        <v>4286</v>
      </c>
      <c r="E198" s="340" t="s">
        <v>2136</v>
      </c>
      <c r="F198" s="340" t="s">
        <v>2056</v>
      </c>
      <c r="G198" s="143" t="s">
        <v>2055</v>
      </c>
      <c r="H198" s="341" t="s">
        <v>4032</v>
      </c>
      <c r="I198" s="342">
        <v>29841</v>
      </c>
      <c r="J198" s="342">
        <v>0</v>
      </c>
      <c r="K198" s="342">
        <v>49</v>
      </c>
      <c r="L198" s="340" t="s">
        <v>152</v>
      </c>
      <c r="M198" s="340" t="s">
        <v>152</v>
      </c>
      <c r="N198" s="340" t="s">
        <v>152</v>
      </c>
      <c r="O198" s="340" t="s">
        <v>9594</v>
      </c>
      <c r="P198" s="340" t="s">
        <v>152</v>
      </c>
      <c r="Q198" s="340" t="s">
        <v>152</v>
      </c>
      <c r="R198" s="340" t="s">
        <v>152</v>
      </c>
      <c r="S198" s="340" t="s">
        <v>152</v>
      </c>
      <c r="T198" s="340" t="s">
        <v>152</v>
      </c>
      <c r="U198" s="340" t="s">
        <v>152</v>
      </c>
      <c r="V198" s="340" t="s">
        <v>4388</v>
      </c>
      <c r="W198" s="143" t="s">
        <v>7626</v>
      </c>
      <c r="X198" s="143" t="s">
        <v>152</v>
      </c>
      <c r="Y198" s="143" t="s">
        <v>4033</v>
      </c>
      <c r="Z198" s="143" t="s">
        <v>4034</v>
      </c>
      <c r="AA198" s="395" t="s">
        <v>9595</v>
      </c>
      <c r="AB198" s="143" t="s">
        <v>4033</v>
      </c>
      <c r="AC198" s="143" t="s">
        <v>4033</v>
      </c>
      <c r="AD198" s="143" t="s">
        <v>152</v>
      </c>
      <c r="AF198" s="340"/>
      <c r="AG198" s="143" t="s">
        <v>152</v>
      </c>
      <c r="AH198" s="343" t="s">
        <v>4033</v>
      </c>
      <c r="AI198" s="340" t="s">
        <v>152</v>
      </c>
      <c r="AJ198" s="340" t="s">
        <v>152</v>
      </c>
      <c r="AK198" s="143" t="s">
        <v>152</v>
      </c>
      <c r="AL198" s="143" t="s">
        <v>152</v>
      </c>
      <c r="AM198" s="341" t="s">
        <v>152</v>
      </c>
      <c r="AN198" s="143" t="s">
        <v>1637</v>
      </c>
      <c r="AO198" s="340" t="s">
        <v>152</v>
      </c>
      <c r="AP198" s="340"/>
      <c r="AQ198" s="341" t="s">
        <v>152</v>
      </c>
      <c r="AR198" s="143" t="s">
        <v>150</v>
      </c>
      <c r="AS198" s="340" t="s">
        <v>152</v>
      </c>
      <c r="AU198" s="341" t="s">
        <v>152</v>
      </c>
      <c r="AV198" s="342" t="s">
        <v>152</v>
      </c>
    </row>
    <row r="199" spans="1:48" s="143" customFormat="1" hidden="1">
      <c r="A199" s="299">
        <v>1074476337</v>
      </c>
      <c r="B199" s="340" t="s">
        <v>194</v>
      </c>
      <c r="C199" s="143" t="s">
        <v>4031</v>
      </c>
      <c r="D199" s="143" t="s">
        <v>4286</v>
      </c>
      <c r="E199" s="340" t="s">
        <v>2137</v>
      </c>
      <c r="F199" s="340" t="s">
        <v>2056</v>
      </c>
      <c r="G199" s="143" t="s">
        <v>2055</v>
      </c>
      <c r="H199" s="341" t="s">
        <v>4032</v>
      </c>
      <c r="I199" s="342">
        <v>18583</v>
      </c>
      <c r="J199" s="342">
        <v>0</v>
      </c>
      <c r="K199" s="342">
        <v>0</v>
      </c>
      <c r="L199" s="340" t="s">
        <v>152</v>
      </c>
      <c r="M199" s="340" t="s">
        <v>152</v>
      </c>
      <c r="N199" s="340" t="s">
        <v>152</v>
      </c>
      <c r="O199" s="340" t="s">
        <v>9596</v>
      </c>
      <c r="P199" s="340" t="s">
        <v>152</v>
      </c>
      <c r="Q199" s="340" t="s">
        <v>152</v>
      </c>
      <c r="R199" s="340" t="s">
        <v>152</v>
      </c>
      <c r="S199" s="340" t="s">
        <v>152</v>
      </c>
      <c r="T199" s="340" t="s">
        <v>152</v>
      </c>
      <c r="U199" s="340" t="s">
        <v>152</v>
      </c>
      <c r="V199" s="340" t="s">
        <v>4387</v>
      </c>
      <c r="W199" s="143" t="s">
        <v>7627</v>
      </c>
      <c r="X199" s="143" t="s">
        <v>152</v>
      </c>
      <c r="Y199" s="143" t="s">
        <v>4033</v>
      </c>
      <c r="Z199" s="143" t="s">
        <v>4034</v>
      </c>
      <c r="AA199" s="395" t="s">
        <v>9597</v>
      </c>
      <c r="AB199" s="143" t="s">
        <v>4033</v>
      </c>
      <c r="AC199" s="143" t="s">
        <v>4033</v>
      </c>
      <c r="AD199" s="143" t="s">
        <v>152</v>
      </c>
      <c r="AF199" s="340"/>
      <c r="AG199" s="143" t="s">
        <v>152</v>
      </c>
      <c r="AH199" s="343" t="s">
        <v>4033</v>
      </c>
      <c r="AI199" s="340" t="s">
        <v>152</v>
      </c>
      <c r="AJ199" s="340" t="s">
        <v>152</v>
      </c>
      <c r="AK199" s="143" t="s">
        <v>152</v>
      </c>
      <c r="AL199" s="143" t="s">
        <v>152</v>
      </c>
      <c r="AM199" s="341" t="s">
        <v>152</v>
      </c>
      <c r="AN199" s="143" t="s">
        <v>1637</v>
      </c>
      <c r="AO199" s="340" t="s">
        <v>152</v>
      </c>
      <c r="AP199" s="340"/>
      <c r="AQ199" s="341" t="s">
        <v>152</v>
      </c>
      <c r="AR199" s="143" t="s">
        <v>150</v>
      </c>
      <c r="AS199" s="340" t="s">
        <v>152</v>
      </c>
      <c r="AU199" s="341" t="s">
        <v>152</v>
      </c>
      <c r="AV199" s="342" t="s">
        <v>152</v>
      </c>
    </row>
    <row r="200" spans="1:48" s="143" customFormat="1" hidden="1">
      <c r="A200" s="299">
        <v>1074476334</v>
      </c>
      <c r="B200" s="340" t="s">
        <v>256</v>
      </c>
      <c r="C200" s="143" t="s">
        <v>4031</v>
      </c>
      <c r="D200" s="143" t="s">
        <v>4035</v>
      </c>
      <c r="E200" s="340" t="s">
        <v>9600</v>
      </c>
      <c r="F200" s="340" t="s">
        <v>2056</v>
      </c>
      <c r="G200" s="143" t="s">
        <v>2055</v>
      </c>
      <c r="H200" s="341" t="s">
        <v>4032</v>
      </c>
      <c r="I200" s="342">
        <v>17775</v>
      </c>
      <c r="J200" s="342">
        <v>0</v>
      </c>
      <c r="K200" s="342">
        <v>24</v>
      </c>
      <c r="L200" s="340" t="s">
        <v>152</v>
      </c>
      <c r="M200" s="340" t="s">
        <v>152</v>
      </c>
      <c r="N200" s="340" t="s">
        <v>152</v>
      </c>
      <c r="O200" s="340" t="s">
        <v>9601</v>
      </c>
      <c r="P200" s="340" t="s">
        <v>152</v>
      </c>
      <c r="Q200" s="340" t="s">
        <v>152</v>
      </c>
      <c r="R200" s="340" t="s">
        <v>152</v>
      </c>
      <c r="S200" s="340" t="s">
        <v>152</v>
      </c>
      <c r="T200" s="340" t="s">
        <v>152</v>
      </c>
      <c r="U200" s="340" t="s">
        <v>152</v>
      </c>
      <c r="V200" s="340" t="s">
        <v>4382</v>
      </c>
      <c r="W200" s="143" t="s">
        <v>7626</v>
      </c>
      <c r="X200" s="143" t="s">
        <v>152</v>
      </c>
      <c r="Y200" s="143" t="s">
        <v>4033</v>
      </c>
      <c r="Z200" s="143" t="s">
        <v>4034</v>
      </c>
      <c r="AA200" s="395" t="s">
        <v>9602</v>
      </c>
      <c r="AB200" s="143" t="s">
        <v>4033</v>
      </c>
      <c r="AC200" s="143" t="s">
        <v>4033</v>
      </c>
      <c r="AD200" s="143" t="s">
        <v>152</v>
      </c>
      <c r="AF200" s="340"/>
      <c r="AG200" s="143" t="s">
        <v>152</v>
      </c>
      <c r="AH200" s="343" t="s">
        <v>4033</v>
      </c>
      <c r="AI200" s="340" t="s">
        <v>152</v>
      </c>
      <c r="AJ200" s="340" t="s">
        <v>152</v>
      </c>
      <c r="AK200" s="143" t="s">
        <v>2054</v>
      </c>
      <c r="AL200" s="143" t="s">
        <v>4383</v>
      </c>
      <c r="AM200" s="341" t="s">
        <v>152</v>
      </c>
      <c r="AN200" s="143" t="s">
        <v>1637</v>
      </c>
      <c r="AO200" s="340" t="s">
        <v>152</v>
      </c>
      <c r="AP200" s="340"/>
      <c r="AQ200" s="341" t="s">
        <v>152</v>
      </c>
      <c r="AR200" s="143" t="s">
        <v>150</v>
      </c>
      <c r="AS200" s="340" t="s">
        <v>152</v>
      </c>
      <c r="AU200" s="341" t="s">
        <v>152</v>
      </c>
      <c r="AV200" s="342" t="s">
        <v>152</v>
      </c>
    </row>
    <row r="201" spans="1:48" s="143" customFormat="1" hidden="1">
      <c r="A201" s="299">
        <v>1074476333</v>
      </c>
      <c r="B201" s="340" t="s">
        <v>242</v>
      </c>
      <c r="C201" s="143" t="s">
        <v>4031</v>
      </c>
      <c r="D201" s="143" t="s">
        <v>4035</v>
      </c>
      <c r="E201" s="340" t="s">
        <v>500</v>
      </c>
      <c r="F201" s="340" t="s">
        <v>2056</v>
      </c>
      <c r="G201" s="143" t="s">
        <v>2055</v>
      </c>
      <c r="H201" s="341" t="s">
        <v>4032</v>
      </c>
      <c r="I201" s="342">
        <v>14112</v>
      </c>
      <c r="J201" s="342">
        <v>0</v>
      </c>
      <c r="K201" s="342">
        <v>0</v>
      </c>
      <c r="L201" s="340" t="s">
        <v>152</v>
      </c>
      <c r="M201" s="340" t="s">
        <v>152</v>
      </c>
      <c r="N201" s="340" t="s">
        <v>152</v>
      </c>
      <c r="O201" s="340" t="s">
        <v>9603</v>
      </c>
      <c r="P201" s="340" t="s">
        <v>152</v>
      </c>
      <c r="Q201" s="340" t="s">
        <v>152</v>
      </c>
      <c r="R201" s="340" t="s">
        <v>152</v>
      </c>
      <c r="S201" s="340" t="s">
        <v>152</v>
      </c>
      <c r="T201" s="340" t="s">
        <v>152</v>
      </c>
      <c r="U201" s="340" t="s">
        <v>152</v>
      </c>
      <c r="V201" s="340" t="s">
        <v>4381</v>
      </c>
      <c r="W201" s="143" t="s">
        <v>7626</v>
      </c>
      <c r="X201" s="143" t="s">
        <v>152</v>
      </c>
      <c r="Y201" s="143" t="s">
        <v>4033</v>
      </c>
      <c r="Z201" s="143" t="s">
        <v>4034</v>
      </c>
      <c r="AA201" s="395" t="s">
        <v>9604</v>
      </c>
      <c r="AB201" s="143" t="s">
        <v>4033</v>
      </c>
      <c r="AC201" s="143" t="s">
        <v>4033</v>
      </c>
      <c r="AD201" s="143" t="s">
        <v>152</v>
      </c>
      <c r="AF201" s="340"/>
      <c r="AG201" s="143" t="s">
        <v>152</v>
      </c>
      <c r="AH201" s="343" t="s">
        <v>4033</v>
      </c>
      <c r="AI201" s="340" t="s">
        <v>152</v>
      </c>
      <c r="AJ201" s="340" t="s">
        <v>152</v>
      </c>
      <c r="AK201" s="143" t="s">
        <v>2054</v>
      </c>
      <c r="AL201" s="143" t="s">
        <v>4301</v>
      </c>
      <c r="AM201" s="341" t="s">
        <v>152</v>
      </c>
      <c r="AN201" s="143" t="s">
        <v>1637</v>
      </c>
      <c r="AO201" s="340" t="s">
        <v>152</v>
      </c>
      <c r="AP201" s="340"/>
      <c r="AQ201" s="341" t="s">
        <v>152</v>
      </c>
      <c r="AR201" s="143" t="s">
        <v>150</v>
      </c>
      <c r="AS201" s="340" t="s">
        <v>152</v>
      </c>
      <c r="AU201" s="341" t="s">
        <v>152</v>
      </c>
      <c r="AV201" s="342" t="s">
        <v>152</v>
      </c>
    </row>
    <row r="202" spans="1:48" s="143" customFormat="1" hidden="1">
      <c r="A202" s="299">
        <v>1074476332</v>
      </c>
      <c r="B202" s="340" t="s">
        <v>251</v>
      </c>
      <c r="C202" s="143" t="s">
        <v>4031</v>
      </c>
      <c r="D202" s="143" t="s">
        <v>4035</v>
      </c>
      <c r="E202" s="340" t="s">
        <v>7675</v>
      </c>
      <c r="F202" s="340" t="s">
        <v>2056</v>
      </c>
      <c r="G202" s="143" t="s">
        <v>2055</v>
      </c>
      <c r="H202" s="341" t="s">
        <v>4032</v>
      </c>
      <c r="I202" s="342">
        <v>24454</v>
      </c>
      <c r="J202" s="342">
        <v>0</v>
      </c>
      <c r="K202" s="342">
        <v>8</v>
      </c>
      <c r="L202" s="340" t="s">
        <v>152</v>
      </c>
      <c r="M202" s="340" t="s">
        <v>152</v>
      </c>
      <c r="N202" s="340" t="s">
        <v>152</v>
      </c>
      <c r="O202" s="340" t="s">
        <v>9605</v>
      </c>
      <c r="P202" s="340" t="s">
        <v>152</v>
      </c>
      <c r="Q202" s="340" t="s">
        <v>152</v>
      </c>
      <c r="R202" s="340" t="s">
        <v>152</v>
      </c>
      <c r="S202" s="340" t="s">
        <v>152</v>
      </c>
      <c r="T202" s="340" t="s">
        <v>152</v>
      </c>
      <c r="U202" s="340" t="s">
        <v>152</v>
      </c>
      <c r="V202" s="340" t="s">
        <v>4379</v>
      </c>
      <c r="W202" s="143" t="s">
        <v>7626</v>
      </c>
      <c r="X202" s="143" t="s">
        <v>152</v>
      </c>
      <c r="Y202" s="143" t="s">
        <v>4033</v>
      </c>
      <c r="Z202" s="143" t="s">
        <v>4034</v>
      </c>
      <c r="AA202" s="395" t="s">
        <v>9606</v>
      </c>
      <c r="AB202" s="143" t="s">
        <v>4033</v>
      </c>
      <c r="AC202" s="143" t="s">
        <v>4033</v>
      </c>
      <c r="AD202" s="143" t="s">
        <v>152</v>
      </c>
      <c r="AF202" s="340"/>
      <c r="AG202" s="143" t="s">
        <v>152</v>
      </c>
      <c r="AH202" s="343" t="s">
        <v>4033</v>
      </c>
      <c r="AI202" s="340" t="s">
        <v>152</v>
      </c>
      <c r="AJ202" s="340" t="s">
        <v>152</v>
      </c>
      <c r="AK202" s="143" t="s">
        <v>2054</v>
      </c>
      <c r="AL202" s="143" t="s">
        <v>4380</v>
      </c>
      <c r="AM202" s="341" t="s">
        <v>152</v>
      </c>
      <c r="AN202" s="143" t="s">
        <v>1637</v>
      </c>
      <c r="AO202" s="340" t="s">
        <v>152</v>
      </c>
      <c r="AP202" s="340"/>
      <c r="AQ202" s="341" t="s">
        <v>152</v>
      </c>
      <c r="AR202" s="143" t="s">
        <v>150</v>
      </c>
      <c r="AS202" s="340" t="s">
        <v>152</v>
      </c>
      <c r="AU202" s="341" t="s">
        <v>152</v>
      </c>
      <c r="AV202" s="342" t="s">
        <v>152</v>
      </c>
    </row>
    <row r="203" spans="1:48" s="143" customFormat="1" hidden="1">
      <c r="A203" s="299">
        <v>1074476331</v>
      </c>
      <c r="B203" s="340" t="s">
        <v>254</v>
      </c>
      <c r="C203" s="143" t="s">
        <v>4031</v>
      </c>
      <c r="D203" s="143" t="s">
        <v>4035</v>
      </c>
      <c r="E203" s="340" t="s">
        <v>2141</v>
      </c>
      <c r="F203" s="340" t="s">
        <v>2056</v>
      </c>
      <c r="G203" s="143" t="s">
        <v>2055</v>
      </c>
      <c r="H203" s="341" t="s">
        <v>4032</v>
      </c>
      <c r="I203" s="342">
        <v>17883</v>
      </c>
      <c r="J203" s="342">
        <v>0</v>
      </c>
      <c r="K203" s="342">
        <v>24</v>
      </c>
      <c r="L203" s="340" t="s">
        <v>152</v>
      </c>
      <c r="M203" s="340" t="s">
        <v>152</v>
      </c>
      <c r="N203" s="340" t="s">
        <v>152</v>
      </c>
      <c r="O203" s="340" t="s">
        <v>9607</v>
      </c>
      <c r="P203" s="340" t="s">
        <v>152</v>
      </c>
      <c r="Q203" s="340" t="s">
        <v>152</v>
      </c>
      <c r="R203" s="340" t="s">
        <v>152</v>
      </c>
      <c r="S203" s="340" t="s">
        <v>152</v>
      </c>
      <c r="T203" s="340" t="s">
        <v>152</v>
      </c>
      <c r="U203" s="340" t="s">
        <v>152</v>
      </c>
      <c r="V203" s="340" t="s">
        <v>4377</v>
      </c>
      <c r="W203" s="143" t="s">
        <v>7626</v>
      </c>
      <c r="X203" s="143" t="s">
        <v>152</v>
      </c>
      <c r="Y203" s="143" t="s">
        <v>4033</v>
      </c>
      <c r="Z203" s="143" t="s">
        <v>4034</v>
      </c>
      <c r="AA203" s="395" t="s">
        <v>9608</v>
      </c>
      <c r="AB203" s="143" t="s">
        <v>4033</v>
      </c>
      <c r="AC203" s="143" t="s">
        <v>4033</v>
      </c>
      <c r="AD203" s="143" t="s">
        <v>152</v>
      </c>
      <c r="AF203" s="340"/>
      <c r="AG203" s="143" t="s">
        <v>152</v>
      </c>
      <c r="AH203" s="343" t="s">
        <v>4033</v>
      </c>
      <c r="AI203" s="340" t="s">
        <v>152</v>
      </c>
      <c r="AJ203" s="340" t="s">
        <v>152</v>
      </c>
      <c r="AK203" s="143" t="s">
        <v>2054</v>
      </c>
      <c r="AL203" s="143" t="s">
        <v>4378</v>
      </c>
      <c r="AM203" s="341" t="s">
        <v>152</v>
      </c>
      <c r="AN203" s="143" t="s">
        <v>1637</v>
      </c>
      <c r="AO203" s="340" t="s">
        <v>152</v>
      </c>
      <c r="AP203" s="340"/>
      <c r="AQ203" s="341" t="s">
        <v>152</v>
      </c>
      <c r="AR203" s="143" t="s">
        <v>150</v>
      </c>
      <c r="AS203" s="340" t="s">
        <v>152</v>
      </c>
      <c r="AU203" s="341" t="s">
        <v>152</v>
      </c>
      <c r="AV203" s="342" t="s">
        <v>152</v>
      </c>
    </row>
    <row r="204" spans="1:48" s="143" customFormat="1" hidden="1">
      <c r="A204" s="299">
        <v>1074476330</v>
      </c>
      <c r="B204" s="340" t="s">
        <v>509</v>
      </c>
      <c r="C204" s="143" t="s">
        <v>4031</v>
      </c>
      <c r="D204" s="143" t="s">
        <v>4035</v>
      </c>
      <c r="E204" s="340" t="s">
        <v>4374</v>
      </c>
      <c r="F204" s="340" t="s">
        <v>2056</v>
      </c>
      <c r="G204" s="143" t="s">
        <v>2055</v>
      </c>
      <c r="H204" s="341" t="s">
        <v>4032</v>
      </c>
      <c r="I204" s="342">
        <v>26825</v>
      </c>
      <c r="J204" s="342">
        <v>0</v>
      </c>
      <c r="K204" s="342">
        <v>6</v>
      </c>
      <c r="L204" s="340" t="s">
        <v>152</v>
      </c>
      <c r="M204" s="340" t="s">
        <v>152</v>
      </c>
      <c r="N204" s="340" t="s">
        <v>152</v>
      </c>
      <c r="O204" s="340" t="s">
        <v>9609</v>
      </c>
      <c r="P204" s="340" t="s">
        <v>152</v>
      </c>
      <c r="Q204" s="340" t="s">
        <v>152</v>
      </c>
      <c r="R204" s="340" t="s">
        <v>152</v>
      </c>
      <c r="S204" s="340" t="s">
        <v>152</v>
      </c>
      <c r="T204" s="340" t="s">
        <v>152</v>
      </c>
      <c r="U204" s="340" t="s">
        <v>152</v>
      </c>
      <c r="V204" s="340" t="s">
        <v>4375</v>
      </c>
      <c r="W204" s="143" t="s">
        <v>7626</v>
      </c>
      <c r="X204" s="143" t="s">
        <v>152</v>
      </c>
      <c r="Y204" s="143" t="s">
        <v>4033</v>
      </c>
      <c r="Z204" s="143" t="s">
        <v>4034</v>
      </c>
      <c r="AA204" s="395" t="s">
        <v>9610</v>
      </c>
      <c r="AB204" s="143" t="s">
        <v>4033</v>
      </c>
      <c r="AC204" s="143" t="s">
        <v>4033</v>
      </c>
      <c r="AD204" s="143" t="s">
        <v>152</v>
      </c>
      <c r="AF204" s="340"/>
      <c r="AG204" s="143" t="s">
        <v>152</v>
      </c>
      <c r="AH204" s="343" t="s">
        <v>4033</v>
      </c>
      <c r="AI204" s="340" t="s">
        <v>152</v>
      </c>
      <c r="AJ204" s="340" t="s">
        <v>152</v>
      </c>
      <c r="AK204" s="143" t="s">
        <v>2054</v>
      </c>
      <c r="AL204" s="143" t="s">
        <v>4376</v>
      </c>
      <c r="AM204" s="341" t="s">
        <v>152</v>
      </c>
      <c r="AN204" s="143" t="s">
        <v>1637</v>
      </c>
      <c r="AO204" s="340" t="s">
        <v>152</v>
      </c>
      <c r="AP204" s="340"/>
      <c r="AQ204" s="341" t="s">
        <v>152</v>
      </c>
      <c r="AR204" s="143" t="s">
        <v>150</v>
      </c>
      <c r="AS204" s="340" t="s">
        <v>152</v>
      </c>
      <c r="AU204" s="341" t="s">
        <v>152</v>
      </c>
      <c r="AV204" s="342" t="s">
        <v>152</v>
      </c>
    </row>
    <row r="205" spans="1:48" s="143" customFormat="1" hidden="1">
      <c r="A205" s="299">
        <v>1074476329</v>
      </c>
      <c r="B205" s="340" t="s">
        <v>513</v>
      </c>
      <c r="C205" s="143" t="s">
        <v>4031</v>
      </c>
      <c r="D205" s="143" t="s">
        <v>4035</v>
      </c>
      <c r="E205" s="340" t="s">
        <v>4371</v>
      </c>
      <c r="F205" s="340" t="s">
        <v>2056</v>
      </c>
      <c r="G205" s="143" t="s">
        <v>2055</v>
      </c>
      <c r="H205" s="341" t="s">
        <v>4032</v>
      </c>
      <c r="I205" s="342">
        <v>26286</v>
      </c>
      <c r="J205" s="342">
        <v>0</v>
      </c>
      <c r="K205" s="342">
        <v>8</v>
      </c>
      <c r="L205" s="340" t="s">
        <v>152</v>
      </c>
      <c r="M205" s="340" t="s">
        <v>152</v>
      </c>
      <c r="N205" s="340" t="s">
        <v>152</v>
      </c>
      <c r="O205" s="340" t="s">
        <v>9611</v>
      </c>
      <c r="P205" s="340" t="s">
        <v>152</v>
      </c>
      <c r="Q205" s="340" t="s">
        <v>152</v>
      </c>
      <c r="R205" s="340" t="s">
        <v>152</v>
      </c>
      <c r="S205" s="340" t="s">
        <v>152</v>
      </c>
      <c r="T205" s="340" t="s">
        <v>152</v>
      </c>
      <c r="U205" s="340" t="s">
        <v>152</v>
      </c>
      <c r="V205" s="340" t="s">
        <v>4372</v>
      </c>
      <c r="W205" s="143" t="s">
        <v>7626</v>
      </c>
      <c r="X205" s="143" t="s">
        <v>152</v>
      </c>
      <c r="Y205" s="143" t="s">
        <v>4033</v>
      </c>
      <c r="Z205" s="143" t="s">
        <v>4034</v>
      </c>
      <c r="AA205" s="395" t="s">
        <v>9612</v>
      </c>
      <c r="AB205" s="143" t="s">
        <v>4033</v>
      </c>
      <c r="AC205" s="143" t="s">
        <v>4033</v>
      </c>
      <c r="AD205" s="143" t="s">
        <v>152</v>
      </c>
      <c r="AF205" s="340"/>
      <c r="AG205" s="143" t="s">
        <v>152</v>
      </c>
      <c r="AH205" s="343" t="s">
        <v>4033</v>
      </c>
      <c r="AI205" s="340" t="s">
        <v>152</v>
      </c>
      <c r="AJ205" s="340" t="s">
        <v>152</v>
      </c>
      <c r="AK205" s="143" t="s">
        <v>2054</v>
      </c>
      <c r="AL205" s="143" t="s">
        <v>4373</v>
      </c>
      <c r="AM205" s="341" t="s">
        <v>152</v>
      </c>
      <c r="AN205" s="143" t="s">
        <v>1637</v>
      </c>
      <c r="AO205" s="340" t="s">
        <v>152</v>
      </c>
      <c r="AP205" s="340"/>
      <c r="AQ205" s="341" t="s">
        <v>152</v>
      </c>
      <c r="AR205" s="143" t="s">
        <v>150</v>
      </c>
      <c r="AS205" s="340" t="s">
        <v>152</v>
      </c>
      <c r="AU205" s="341" t="s">
        <v>152</v>
      </c>
      <c r="AV205" s="342" t="s">
        <v>152</v>
      </c>
    </row>
    <row r="206" spans="1:48" s="143" customFormat="1" hidden="1">
      <c r="A206" s="299">
        <v>1074476328</v>
      </c>
      <c r="B206" s="340" t="s">
        <v>600</v>
      </c>
      <c r="C206" s="143" t="s">
        <v>4031</v>
      </c>
      <c r="D206" s="143" t="s">
        <v>4035</v>
      </c>
      <c r="E206" s="340" t="s">
        <v>4368</v>
      </c>
      <c r="F206" s="340" t="s">
        <v>2056</v>
      </c>
      <c r="G206" s="143" t="s">
        <v>2055</v>
      </c>
      <c r="H206" s="341" t="s">
        <v>4032</v>
      </c>
      <c r="I206" s="342">
        <v>31472</v>
      </c>
      <c r="J206" s="342">
        <v>0</v>
      </c>
      <c r="K206" s="342">
        <v>8</v>
      </c>
      <c r="L206" s="340" t="s">
        <v>152</v>
      </c>
      <c r="M206" s="340" t="s">
        <v>152</v>
      </c>
      <c r="N206" s="340" t="s">
        <v>152</v>
      </c>
      <c r="O206" s="340" t="s">
        <v>9613</v>
      </c>
      <c r="P206" s="340" t="s">
        <v>152</v>
      </c>
      <c r="Q206" s="340" t="s">
        <v>152</v>
      </c>
      <c r="R206" s="340" t="s">
        <v>152</v>
      </c>
      <c r="S206" s="340" t="s">
        <v>152</v>
      </c>
      <c r="T206" s="340" t="s">
        <v>152</v>
      </c>
      <c r="U206" s="340" t="s">
        <v>152</v>
      </c>
      <c r="V206" s="340" t="s">
        <v>4369</v>
      </c>
      <c r="W206" s="143" t="s">
        <v>7626</v>
      </c>
      <c r="X206" s="143" t="s">
        <v>152</v>
      </c>
      <c r="Y206" s="143" t="s">
        <v>4033</v>
      </c>
      <c r="Z206" s="143" t="s">
        <v>4034</v>
      </c>
      <c r="AA206" s="395" t="s">
        <v>9614</v>
      </c>
      <c r="AB206" s="143" t="s">
        <v>4033</v>
      </c>
      <c r="AC206" s="143" t="s">
        <v>4033</v>
      </c>
      <c r="AD206" s="143" t="s">
        <v>152</v>
      </c>
      <c r="AF206" s="340"/>
      <c r="AG206" s="143" t="s">
        <v>152</v>
      </c>
      <c r="AH206" s="343" t="s">
        <v>4033</v>
      </c>
      <c r="AI206" s="340" t="s">
        <v>152</v>
      </c>
      <c r="AJ206" s="340" t="s">
        <v>152</v>
      </c>
      <c r="AK206" s="143" t="s">
        <v>2054</v>
      </c>
      <c r="AL206" s="143" t="s">
        <v>4370</v>
      </c>
      <c r="AM206" s="341" t="s">
        <v>152</v>
      </c>
      <c r="AN206" s="143" t="s">
        <v>1637</v>
      </c>
      <c r="AO206" s="340" t="s">
        <v>152</v>
      </c>
      <c r="AP206" s="340"/>
      <c r="AQ206" s="341" t="s">
        <v>152</v>
      </c>
      <c r="AR206" s="143" t="s">
        <v>150</v>
      </c>
      <c r="AS206" s="340" t="s">
        <v>152</v>
      </c>
      <c r="AU206" s="341" t="s">
        <v>152</v>
      </c>
      <c r="AV206" s="342" t="s">
        <v>152</v>
      </c>
    </row>
    <row r="207" spans="1:48" s="143" customFormat="1" hidden="1">
      <c r="A207" s="299">
        <v>1074476327</v>
      </c>
      <c r="B207" s="340" t="s">
        <v>583</v>
      </c>
      <c r="C207" s="143" t="s">
        <v>4031</v>
      </c>
      <c r="D207" s="143" t="s">
        <v>4035</v>
      </c>
      <c r="E207" s="340" t="s">
        <v>2013</v>
      </c>
      <c r="F207" s="340" t="s">
        <v>2056</v>
      </c>
      <c r="G207" s="143" t="s">
        <v>2055</v>
      </c>
      <c r="H207" s="341" t="s">
        <v>4032</v>
      </c>
      <c r="I207" s="342">
        <v>32076</v>
      </c>
      <c r="J207" s="342">
        <v>0</v>
      </c>
      <c r="K207" s="342">
        <v>6</v>
      </c>
      <c r="L207" s="340" t="s">
        <v>152</v>
      </c>
      <c r="M207" s="340" t="s">
        <v>152</v>
      </c>
      <c r="N207" s="340" t="s">
        <v>152</v>
      </c>
      <c r="O207" s="340" t="s">
        <v>9615</v>
      </c>
      <c r="P207" s="340" t="s">
        <v>152</v>
      </c>
      <c r="Q207" s="340" t="s">
        <v>152</v>
      </c>
      <c r="R207" s="340" t="s">
        <v>152</v>
      </c>
      <c r="S207" s="340" t="s">
        <v>152</v>
      </c>
      <c r="T207" s="340" t="s">
        <v>152</v>
      </c>
      <c r="U207" s="340" t="s">
        <v>152</v>
      </c>
      <c r="V207" s="340" t="s">
        <v>4366</v>
      </c>
      <c r="W207" s="143" t="s">
        <v>7626</v>
      </c>
      <c r="X207" s="143" t="s">
        <v>152</v>
      </c>
      <c r="Y207" s="143" t="s">
        <v>4033</v>
      </c>
      <c r="Z207" s="143" t="s">
        <v>4034</v>
      </c>
      <c r="AA207" s="395" t="s">
        <v>9616</v>
      </c>
      <c r="AB207" s="143" t="s">
        <v>4033</v>
      </c>
      <c r="AC207" s="143" t="s">
        <v>4033</v>
      </c>
      <c r="AD207" s="143" t="s">
        <v>152</v>
      </c>
      <c r="AF207" s="340"/>
      <c r="AG207" s="143" t="s">
        <v>152</v>
      </c>
      <c r="AH207" s="343" t="s">
        <v>4033</v>
      </c>
      <c r="AI207" s="340" t="s">
        <v>152</v>
      </c>
      <c r="AJ207" s="340" t="s">
        <v>152</v>
      </c>
      <c r="AK207" s="143" t="s">
        <v>2054</v>
      </c>
      <c r="AL207" s="143" t="s">
        <v>4367</v>
      </c>
      <c r="AM207" s="341" t="s">
        <v>152</v>
      </c>
      <c r="AN207" s="143" t="s">
        <v>1637</v>
      </c>
      <c r="AO207" s="340" t="s">
        <v>152</v>
      </c>
      <c r="AP207" s="340"/>
      <c r="AQ207" s="341" t="s">
        <v>152</v>
      </c>
      <c r="AR207" s="143" t="s">
        <v>150</v>
      </c>
      <c r="AS207" s="340" t="s">
        <v>152</v>
      </c>
      <c r="AU207" s="341" t="s">
        <v>152</v>
      </c>
      <c r="AV207" s="342" t="s">
        <v>152</v>
      </c>
    </row>
    <row r="208" spans="1:48" s="143" customFormat="1" hidden="1">
      <c r="A208" s="299">
        <v>1074476326</v>
      </c>
      <c r="B208" s="340" t="s">
        <v>598</v>
      </c>
      <c r="C208" s="143" t="s">
        <v>4031</v>
      </c>
      <c r="D208" s="143" t="s">
        <v>4035</v>
      </c>
      <c r="E208" s="340" t="s">
        <v>4363</v>
      </c>
      <c r="F208" s="340" t="s">
        <v>2056</v>
      </c>
      <c r="G208" s="143" t="s">
        <v>2055</v>
      </c>
      <c r="H208" s="341" t="s">
        <v>4032</v>
      </c>
      <c r="I208" s="342">
        <v>43561</v>
      </c>
      <c r="J208" s="342">
        <v>0</v>
      </c>
      <c r="K208" s="342">
        <v>9</v>
      </c>
      <c r="L208" s="340" t="s">
        <v>152</v>
      </c>
      <c r="M208" s="340" t="s">
        <v>152</v>
      </c>
      <c r="N208" s="340" t="s">
        <v>152</v>
      </c>
      <c r="O208" s="340" t="s">
        <v>9617</v>
      </c>
      <c r="P208" s="340" t="s">
        <v>152</v>
      </c>
      <c r="Q208" s="340" t="s">
        <v>152</v>
      </c>
      <c r="R208" s="340" t="s">
        <v>152</v>
      </c>
      <c r="S208" s="340" t="s">
        <v>152</v>
      </c>
      <c r="T208" s="340" t="s">
        <v>152</v>
      </c>
      <c r="U208" s="340" t="s">
        <v>152</v>
      </c>
      <c r="V208" s="340" t="s">
        <v>4364</v>
      </c>
      <c r="W208" s="143" t="s">
        <v>7626</v>
      </c>
      <c r="X208" s="143" t="s">
        <v>152</v>
      </c>
      <c r="Y208" s="143" t="s">
        <v>4033</v>
      </c>
      <c r="Z208" s="143" t="s">
        <v>4034</v>
      </c>
      <c r="AA208" s="395" t="s">
        <v>9618</v>
      </c>
      <c r="AB208" s="143" t="s">
        <v>4033</v>
      </c>
      <c r="AC208" s="143" t="s">
        <v>4033</v>
      </c>
      <c r="AD208" s="143" t="s">
        <v>152</v>
      </c>
      <c r="AF208" s="340"/>
      <c r="AG208" s="143" t="s">
        <v>152</v>
      </c>
      <c r="AH208" s="343" t="s">
        <v>4033</v>
      </c>
      <c r="AI208" s="340" t="s">
        <v>152</v>
      </c>
      <c r="AJ208" s="340" t="s">
        <v>152</v>
      </c>
      <c r="AK208" s="143" t="s">
        <v>2054</v>
      </c>
      <c r="AL208" s="143" t="s">
        <v>4365</v>
      </c>
      <c r="AM208" s="341" t="s">
        <v>152</v>
      </c>
      <c r="AN208" s="143" t="s">
        <v>1637</v>
      </c>
      <c r="AO208" s="340" t="s">
        <v>152</v>
      </c>
      <c r="AP208" s="340"/>
      <c r="AQ208" s="341" t="s">
        <v>152</v>
      </c>
      <c r="AR208" s="143" t="s">
        <v>150</v>
      </c>
      <c r="AS208" s="340" t="s">
        <v>152</v>
      </c>
      <c r="AU208" s="341" t="s">
        <v>152</v>
      </c>
      <c r="AV208" s="342" t="s">
        <v>152</v>
      </c>
    </row>
    <row r="209" spans="1:48" s="143" customFormat="1" hidden="1">
      <c r="A209" s="299">
        <v>1074476324</v>
      </c>
      <c r="B209" s="340" t="s">
        <v>345</v>
      </c>
      <c r="C209" s="143" t="s">
        <v>4031</v>
      </c>
      <c r="D209" s="143" t="s">
        <v>4035</v>
      </c>
      <c r="E209" s="340" t="s">
        <v>2143</v>
      </c>
      <c r="F209" s="340" t="s">
        <v>2056</v>
      </c>
      <c r="G209" s="143" t="s">
        <v>2055</v>
      </c>
      <c r="H209" s="341" t="s">
        <v>4032</v>
      </c>
      <c r="I209" s="342">
        <v>12582</v>
      </c>
      <c r="J209" s="342">
        <v>0</v>
      </c>
      <c r="K209" s="342">
        <v>16</v>
      </c>
      <c r="L209" s="340" t="s">
        <v>152</v>
      </c>
      <c r="M209" s="340" t="s">
        <v>152</v>
      </c>
      <c r="N209" s="340" t="s">
        <v>152</v>
      </c>
      <c r="O209" s="340" t="s">
        <v>9619</v>
      </c>
      <c r="P209" s="340" t="s">
        <v>152</v>
      </c>
      <c r="Q209" s="340" t="s">
        <v>152</v>
      </c>
      <c r="R209" s="340" t="s">
        <v>152</v>
      </c>
      <c r="S209" s="340" t="s">
        <v>152</v>
      </c>
      <c r="T209" s="340" t="s">
        <v>152</v>
      </c>
      <c r="U209" s="340" t="s">
        <v>152</v>
      </c>
      <c r="V209" s="340" t="s">
        <v>4360</v>
      </c>
      <c r="W209" s="143" t="s">
        <v>7626</v>
      </c>
      <c r="X209" s="143" t="s">
        <v>152</v>
      </c>
      <c r="Y209" s="143" t="s">
        <v>4033</v>
      </c>
      <c r="Z209" s="143" t="s">
        <v>4034</v>
      </c>
      <c r="AA209" s="395" t="s">
        <v>9620</v>
      </c>
      <c r="AB209" s="143" t="s">
        <v>4033</v>
      </c>
      <c r="AC209" s="143" t="s">
        <v>4033</v>
      </c>
      <c r="AD209" s="143" t="s">
        <v>152</v>
      </c>
      <c r="AF209" s="340"/>
      <c r="AG209" s="143" t="s">
        <v>152</v>
      </c>
      <c r="AH209" s="343" t="s">
        <v>4033</v>
      </c>
      <c r="AI209" s="340" t="s">
        <v>152</v>
      </c>
      <c r="AJ209" s="340" t="s">
        <v>152</v>
      </c>
      <c r="AK209" s="143" t="s">
        <v>2054</v>
      </c>
      <c r="AL209" s="143" t="s">
        <v>4361</v>
      </c>
      <c r="AM209" s="341" t="s">
        <v>152</v>
      </c>
      <c r="AN209" s="143" t="s">
        <v>1637</v>
      </c>
      <c r="AO209" s="340" t="s">
        <v>152</v>
      </c>
      <c r="AP209" s="340"/>
      <c r="AQ209" s="341" t="s">
        <v>152</v>
      </c>
      <c r="AR209" s="143" t="s">
        <v>150</v>
      </c>
      <c r="AS209" s="340" t="s">
        <v>152</v>
      </c>
      <c r="AU209" s="341" t="s">
        <v>152</v>
      </c>
      <c r="AV209" s="342" t="s">
        <v>152</v>
      </c>
    </row>
    <row r="210" spans="1:48" s="143" customFormat="1" hidden="1">
      <c r="A210" s="299">
        <v>1074476323</v>
      </c>
      <c r="B210" s="340" t="s">
        <v>247</v>
      </c>
      <c r="C210" s="143" t="s">
        <v>4031</v>
      </c>
      <c r="D210" s="143" t="s">
        <v>4035</v>
      </c>
      <c r="E210" s="340" t="s">
        <v>4358</v>
      </c>
      <c r="F210" s="340" t="s">
        <v>2056</v>
      </c>
      <c r="G210" s="143" t="s">
        <v>2055</v>
      </c>
      <c r="H210" s="341" t="s">
        <v>4032</v>
      </c>
      <c r="I210" s="342">
        <v>20900</v>
      </c>
      <c r="J210" s="342">
        <v>0</v>
      </c>
      <c r="K210" s="342">
        <v>18</v>
      </c>
      <c r="L210" s="340" t="s">
        <v>152</v>
      </c>
      <c r="M210" s="340" t="s">
        <v>152</v>
      </c>
      <c r="N210" s="340" t="s">
        <v>152</v>
      </c>
      <c r="O210" s="340" t="s">
        <v>9621</v>
      </c>
      <c r="P210" s="340" t="s">
        <v>152</v>
      </c>
      <c r="Q210" s="340" t="s">
        <v>152</v>
      </c>
      <c r="R210" s="340" t="s">
        <v>152</v>
      </c>
      <c r="S210" s="340" t="s">
        <v>152</v>
      </c>
      <c r="T210" s="340" t="s">
        <v>152</v>
      </c>
      <c r="U210" s="340" t="s">
        <v>152</v>
      </c>
      <c r="V210" s="340" t="s">
        <v>4359</v>
      </c>
      <c r="W210" s="143" t="s">
        <v>7626</v>
      </c>
      <c r="X210" s="143" t="s">
        <v>152</v>
      </c>
      <c r="Y210" s="143" t="s">
        <v>4033</v>
      </c>
      <c r="Z210" s="143" t="s">
        <v>4034</v>
      </c>
      <c r="AA210" s="395" t="s">
        <v>9622</v>
      </c>
      <c r="AB210" s="143" t="s">
        <v>4033</v>
      </c>
      <c r="AC210" s="143" t="s">
        <v>4033</v>
      </c>
      <c r="AD210" s="143" t="s">
        <v>152</v>
      </c>
      <c r="AF210" s="340"/>
      <c r="AG210" s="143" t="s">
        <v>152</v>
      </c>
      <c r="AH210" s="343" t="s">
        <v>4033</v>
      </c>
      <c r="AI210" s="340" t="s">
        <v>152</v>
      </c>
      <c r="AJ210" s="340" t="s">
        <v>152</v>
      </c>
      <c r="AK210" s="143" t="s">
        <v>152</v>
      </c>
      <c r="AL210" s="143" t="s">
        <v>152</v>
      </c>
      <c r="AM210" s="341" t="s">
        <v>152</v>
      </c>
      <c r="AN210" s="143" t="s">
        <v>1637</v>
      </c>
      <c r="AO210" s="340" t="s">
        <v>152</v>
      </c>
      <c r="AP210" s="340"/>
      <c r="AQ210" s="341" t="s">
        <v>152</v>
      </c>
      <c r="AR210" s="143" t="s">
        <v>150</v>
      </c>
      <c r="AS210" s="340" t="s">
        <v>152</v>
      </c>
      <c r="AU210" s="341" t="s">
        <v>152</v>
      </c>
      <c r="AV210" s="342" t="s">
        <v>152</v>
      </c>
    </row>
    <row r="211" spans="1:48" s="143" customFormat="1" hidden="1">
      <c r="A211" s="299">
        <v>1074476321</v>
      </c>
      <c r="B211" s="340" t="s">
        <v>5925</v>
      </c>
      <c r="C211" s="143" t="s">
        <v>4031</v>
      </c>
      <c r="D211" s="143" t="s">
        <v>6323</v>
      </c>
      <c r="E211" s="340" t="s">
        <v>5926</v>
      </c>
      <c r="F211" s="340" t="s">
        <v>2056</v>
      </c>
      <c r="G211" s="143" t="s">
        <v>2055</v>
      </c>
      <c r="H211" s="341" t="s">
        <v>4032</v>
      </c>
      <c r="I211" s="342">
        <v>17667</v>
      </c>
      <c r="J211" s="342">
        <v>0</v>
      </c>
      <c r="K211" s="342">
        <v>63</v>
      </c>
      <c r="L211" s="340" t="s">
        <v>152</v>
      </c>
      <c r="M211" s="340" t="s">
        <v>152</v>
      </c>
      <c r="N211" s="340" t="s">
        <v>152</v>
      </c>
      <c r="O211" s="340" t="s">
        <v>9623</v>
      </c>
      <c r="P211" s="340" t="s">
        <v>152</v>
      </c>
      <c r="Q211" s="340" t="s">
        <v>152</v>
      </c>
      <c r="R211" s="340" t="s">
        <v>152</v>
      </c>
      <c r="S211" s="340" t="s">
        <v>152</v>
      </c>
      <c r="T211" s="340" t="s">
        <v>152</v>
      </c>
      <c r="U211" s="340" t="s">
        <v>152</v>
      </c>
      <c r="V211" s="340" t="s">
        <v>6454</v>
      </c>
      <c r="W211" s="143" t="s">
        <v>7626</v>
      </c>
      <c r="X211" s="143" t="s">
        <v>152</v>
      </c>
      <c r="Y211" s="143" t="s">
        <v>4033</v>
      </c>
      <c r="Z211" s="143" t="s">
        <v>4034</v>
      </c>
      <c r="AA211" s="395" t="s">
        <v>9624</v>
      </c>
      <c r="AB211" s="143" t="s">
        <v>4033</v>
      </c>
      <c r="AC211" s="143" t="s">
        <v>4033</v>
      </c>
      <c r="AD211" s="143" t="s">
        <v>152</v>
      </c>
      <c r="AF211" s="340"/>
      <c r="AG211" s="143" t="s">
        <v>152</v>
      </c>
      <c r="AH211" s="343" t="s">
        <v>4033</v>
      </c>
      <c r="AI211" s="340" t="s">
        <v>152</v>
      </c>
      <c r="AJ211" s="340" t="s">
        <v>152</v>
      </c>
      <c r="AK211" s="143" t="s">
        <v>2054</v>
      </c>
      <c r="AL211" s="143" t="s">
        <v>6455</v>
      </c>
      <c r="AM211" s="341" t="s">
        <v>152</v>
      </c>
      <c r="AN211" s="143" t="s">
        <v>1637</v>
      </c>
      <c r="AO211" s="340" t="s">
        <v>152</v>
      </c>
      <c r="AP211" s="340"/>
      <c r="AQ211" s="341" t="s">
        <v>152</v>
      </c>
      <c r="AR211" s="143" t="s">
        <v>150</v>
      </c>
      <c r="AS211" s="340" t="s">
        <v>152</v>
      </c>
      <c r="AU211" s="341" t="s">
        <v>152</v>
      </c>
      <c r="AV211" s="342" t="s">
        <v>152</v>
      </c>
    </row>
    <row r="212" spans="1:48" s="143" customFormat="1" hidden="1">
      <c r="A212" s="299">
        <v>1074476319</v>
      </c>
      <c r="B212" s="340" t="s">
        <v>5477</v>
      </c>
      <c r="C212" s="143" t="s">
        <v>4031</v>
      </c>
      <c r="D212" s="143" t="s">
        <v>6323</v>
      </c>
      <c r="E212" s="340" t="s">
        <v>6086</v>
      </c>
      <c r="F212" s="340" t="s">
        <v>2056</v>
      </c>
      <c r="G212" s="143" t="s">
        <v>2055</v>
      </c>
      <c r="H212" s="341" t="s">
        <v>4032</v>
      </c>
      <c r="I212" s="342">
        <v>17883</v>
      </c>
      <c r="J212" s="342">
        <v>0</v>
      </c>
      <c r="K212" s="342">
        <v>0</v>
      </c>
      <c r="L212" s="340" t="s">
        <v>152</v>
      </c>
      <c r="M212" s="340" t="s">
        <v>152</v>
      </c>
      <c r="N212" s="340" t="s">
        <v>152</v>
      </c>
      <c r="O212" s="340" t="s">
        <v>9625</v>
      </c>
      <c r="P212" s="340" t="s">
        <v>152</v>
      </c>
      <c r="Q212" s="340" t="s">
        <v>152</v>
      </c>
      <c r="R212" s="340" t="s">
        <v>152</v>
      </c>
      <c r="S212" s="340" t="s">
        <v>152</v>
      </c>
      <c r="T212" s="340" t="s">
        <v>152</v>
      </c>
      <c r="U212" s="340" t="s">
        <v>152</v>
      </c>
      <c r="V212" s="340" t="s">
        <v>6450</v>
      </c>
      <c r="W212" s="143" t="s">
        <v>7626</v>
      </c>
      <c r="X212" s="143" t="s">
        <v>152</v>
      </c>
      <c r="Y212" s="143" t="s">
        <v>4033</v>
      </c>
      <c r="Z212" s="143" t="s">
        <v>4034</v>
      </c>
      <c r="AA212" s="395" t="s">
        <v>9626</v>
      </c>
      <c r="AB212" s="143" t="s">
        <v>4033</v>
      </c>
      <c r="AC212" s="143" t="s">
        <v>4033</v>
      </c>
      <c r="AD212" s="143" t="s">
        <v>152</v>
      </c>
      <c r="AF212" s="340"/>
      <c r="AG212" s="143" t="s">
        <v>152</v>
      </c>
      <c r="AH212" s="343" t="s">
        <v>4033</v>
      </c>
      <c r="AI212" s="340" t="s">
        <v>152</v>
      </c>
      <c r="AJ212" s="340" t="s">
        <v>152</v>
      </c>
      <c r="AK212" s="143" t="s">
        <v>2054</v>
      </c>
      <c r="AL212" s="143" t="s">
        <v>6451</v>
      </c>
      <c r="AM212" s="341" t="s">
        <v>152</v>
      </c>
      <c r="AN212" s="143" t="s">
        <v>1637</v>
      </c>
      <c r="AO212" s="340" t="s">
        <v>152</v>
      </c>
      <c r="AP212" s="340"/>
      <c r="AQ212" s="341" t="s">
        <v>152</v>
      </c>
      <c r="AR212" s="143" t="s">
        <v>150</v>
      </c>
      <c r="AS212" s="340" t="s">
        <v>152</v>
      </c>
      <c r="AU212" s="341" t="s">
        <v>152</v>
      </c>
      <c r="AV212" s="342" t="s">
        <v>152</v>
      </c>
    </row>
    <row r="213" spans="1:48" s="143" customFormat="1" hidden="1">
      <c r="A213" s="299">
        <v>1074476318</v>
      </c>
      <c r="B213" s="340" t="s">
        <v>5483</v>
      </c>
      <c r="C213" s="143" t="s">
        <v>4031</v>
      </c>
      <c r="D213" s="143" t="s">
        <v>6323</v>
      </c>
      <c r="E213" s="340" t="s">
        <v>6092</v>
      </c>
      <c r="F213" s="340" t="s">
        <v>2056</v>
      </c>
      <c r="G213" s="143" t="s">
        <v>2055</v>
      </c>
      <c r="H213" s="341" t="s">
        <v>4032</v>
      </c>
      <c r="I213" s="342">
        <v>23918</v>
      </c>
      <c r="J213" s="342">
        <v>0</v>
      </c>
      <c r="K213" s="342">
        <v>0</v>
      </c>
      <c r="L213" s="340" t="s">
        <v>152</v>
      </c>
      <c r="M213" s="340" t="s">
        <v>152</v>
      </c>
      <c r="N213" s="340" t="s">
        <v>152</v>
      </c>
      <c r="O213" s="340" t="s">
        <v>9627</v>
      </c>
      <c r="P213" s="340" t="s">
        <v>152</v>
      </c>
      <c r="Q213" s="340" t="s">
        <v>152</v>
      </c>
      <c r="R213" s="340" t="s">
        <v>152</v>
      </c>
      <c r="S213" s="340" t="s">
        <v>152</v>
      </c>
      <c r="T213" s="340" t="s">
        <v>152</v>
      </c>
      <c r="U213" s="340" t="s">
        <v>152</v>
      </c>
      <c r="V213" s="340" t="s">
        <v>6448</v>
      </c>
      <c r="W213" s="143" t="s">
        <v>7626</v>
      </c>
      <c r="X213" s="143" t="s">
        <v>152</v>
      </c>
      <c r="Y213" s="143" t="s">
        <v>4033</v>
      </c>
      <c r="Z213" s="143" t="s">
        <v>4034</v>
      </c>
      <c r="AA213" s="395" t="s">
        <v>9628</v>
      </c>
      <c r="AB213" s="143" t="s">
        <v>4033</v>
      </c>
      <c r="AC213" s="143" t="s">
        <v>4033</v>
      </c>
      <c r="AD213" s="143" t="s">
        <v>152</v>
      </c>
      <c r="AF213" s="340"/>
      <c r="AG213" s="143" t="s">
        <v>152</v>
      </c>
      <c r="AH213" s="343" t="s">
        <v>4033</v>
      </c>
      <c r="AI213" s="340" t="s">
        <v>152</v>
      </c>
      <c r="AJ213" s="340" t="s">
        <v>152</v>
      </c>
      <c r="AK213" s="143" t="s">
        <v>2054</v>
      </c>
      <c r="AL213" s="143" t="s">
        <v>6449</v>
      </c>
      <c r="AM213" s="341" t="s">
        <v>152</v>
      </c>
      <c r="AN213" s="143" t="s">
        <v>1637</v>
      </c>
      <c r="AO213" s="340" t="s">
        <v>152</v>
      </c>
      <c r="AP213" s="340"/>
      <c r="AQ213" s="341" t="s">
        <v>152</v>
      </c>
      <c r="AR213" s="143" t="s">
        <v>150</v>
      </c>
      <c r="AS213" s="340" t="s">
        <v>152</v>
      </c>
      <c r="AU213" s="341" t="s">
        <v>152</v>
      </c>
      <c r="AV213" s="342" t="s">
        <v>152</v>
      </c>
    </row>
    <row r="214" spans="1:48" s="143" customFormat="1" hidden="1">
      <c r="A214" s="299">
        <v>1074476317</v>
      </c>
      <c r="B214" s="340" t="s">
        <v>5486</v>
      </c>
      <c r="C214" s="143" t="s">
        <v>4031</v>
      </c>
      <c r="D214" s="143" t="s">
        <v>6323</v>
      </c>
      <c r="E214" s="340" t="s">
        <v>9629</v>
      </c>
      <c r="F214" s="340" t="s">
        <v>2056</v>
      </c>
      <c r="G214" s="143" t="s">
        <v>2055</v>
      </c>
      <c r="H214" s="341" t="s">
        <v>4032</v>
      </c>
      <c r="I214" s="342">
        <v>20684</v>
      </c>
      <c r="J214" s="342">
        <v>0</v>
      </c>
      <c r="K214" s="342">
        <v>0</v>
      </c>
      <c r="L214" s="340" t="s">
        <v>152</v>
      </c>
      <c r="M214" s="340" t="s">
        <v>152</v>
      </c>
      <c r="N214" s="340" t="s">
        <v>152</v>
      </c>
      <c r="O214" s="340" t="s">
        <v>9630</v>
      </c>
      <c r="P214" s="340" t="s">
        <v>152</v>
      </c>
      <c r="Q214" s="340" t="s">
        <v>152</v>
      </c>
      <c r="R214" s="340" t="s">
        <v>152</v>
      </c>
      <c r="S214" s="340" t="s">
        <v>152</v>
      </c>
      <c r="T214" s="340" t="s">
        <v>152</v>
      </c>
      <c r="U214" s="340" t="s">
        <v>152</v>
      </c>
      <c r="V214" s="340" t="s">
        <v>6446</v>
      </c>
      <c r="W214" s="143" t="s">
        <v>7626</v>
      </c>
      <c r="X214" s="143" t="s">
        <v>152</v>
      </c>
      <c r="Y214" s="143" t="s">
        <v>4033</v>
      </c>
      <c r="Z214" s="143" t="s">
        <v>4034</v>
      </c>
      <c r="AA214" s="395" t="s">
        <v>9631</v>
      </c>
      <c r="AB214" s="143" t="s">
        <v>4033</v>
      </c>
      <c r="AC214" s="143" t="s">
        <v>4033</v>
      </c>
      <c r="AD214" s="143" t="s">
        <v>152</v>
      </c>
      <c r="AF214" s="340"/>
      <c r="AG214" s="143" t="s">
        <v>152</v>
      </c>
      <c r="AH214" s="343" t="s">
        <v>4033</v>
      </c>
      <c r="AI214" s="340" t="s">
        <v>152</v>
      </c>
      <c r="AJ214" s="340" t="s">
        <v>152</v>
      </c>
      <c r="AK214" s="143" t="s">
        <v>2054</v>
      </c>
      <c r="AL214" s="143" t="s">
        <v>6447</v>
      </c>
      <c r="AM214" s="341" t="s">
        <v>152</v>
      </c>
      <c r="AN214" s="143" t="s">
        <v>1637</v>
      </c>
      <c r="AO214" s="340" t="s">
        <v>152</v>
      </c>
      <c r="AP214" s="340"/>
      <c r="AQ214" s="341" t="s">
        <v>152</v>
      </c>
      <c r="AR214" s="143" t="s">
        <v>150</v>
      </c>
      <c r="AS214" s="340" t="s">
        <v>152</v>
      </c>
      <c r="AU214" s="341" t="s">
        <v>152</v>
      </c>
      <c r="AV214" s="342" t="s">
        <v>152</v>
      </c>
    </row>
    <row r="215" spans="1:48" s="143" customFormat="1" hidden="1">
      <c r="A215" s="299">
        <v>1074476316</v>
      </c>
      <c r="B215" s="340" t="s">
        <v>5489</v>
      </c>
      <c r="C215" s="143" t="s">
        <v>4031</v>
      </c>
      <c r="D215" s="143" t="s">
        <v>6323</v>
      </c>
      <c r="E215" s="340" t="s">
        <v>6098</v>
      </c>
      <c r="F215" s="340" t="s">
        <v>2056</v>
      </c>
      <c r="G215" s="143" t="s">
        <v>2055</v>
      </c>
      <c r="H215" s="341" t="s">
        <v>4032</v>
      </c>
      <c r="I215" s="342">
        <v>21434</v>
      </c>
      <c r="J215" s="342">
        <v>0</v>
      </c>
      <c r="K215" s="342">
        <v>0</v>
      </c>
      <c r="L215" s="340" t="s">
        <v>152</v>
      </c>
      <c r="M215" s="340" t="s">
        <v>152</v>
      </c>
      <c r="N215" s="340" t="s">
        <v>152</v>
      </c>
      <c r="O215" s="340" t="s">
        <v>9632</v>
      </c>
      <c r="P215" s="340" t="s">
        <v>152</v>
      </c>
      <c r="Q215" s="340" t="s">
        <v>152</v>
      </c>
      <c r="R215" s="340" t="s">
        <v>152</v>
      </c>
      <c r="S215" s="340" t="s">
        <v>152</v>
      </c>
      <c r="T215" s="340" t="s">
        <v>152</v>
      </c>
      <c r="U215" s="340" t="s">
        <v>152</v>
      </c>
      <c r="V215" s="340" t="s">
        <v>6444</v>
      </c>
      <c r="W215" s="143" t="s">
        <v>7626</v>
      </c>
      <c r="X215" s="143" t="s">
        <v>152</v>
      </c>
      <c r="Y215" s="143" t="s">
        <v>4033</v>
      </c>
      <c r="Z215" s="143" t="s">
        <v>4034</v>
      </c>
      <c r="AA215" s="395" t="s">
        <v>9633</v>
      </c>
      <c r="AB215" s="143" t="s">
        <v>4033</v>
      </c>
      <c r="AC215" s="143" t="s">
        <v>4033</v>
      </c>
      <c r="AD215" s="143" t="s">
        <v>152</v>
      </c>
      <c r="AF215" s="340"/>
      <c r="AG215" s="143" t="s">
        <v>152</v>
      </c>
      <c r="AH215" s="343" t="s">
        <v>4033</v>
      </c>
      <c r="AI215" s="340" t="s">
        <v>152</v>
      </c>
      <c r="AJ215" s="340" t="s">
        <v>152</v>
      </c>
      <c r="AK215" s="143" t="s">
        <v>2054</v>
      </c>
      <c r="AL215" s="143" t="s">
        <v>6445</v>
      </c>
      <c r="AM215" s="341" t="s">
        <v>152</v>
      </c>
      <c r="AN215" s="143" t="s">
        <v>1637</v>
      </c>
      <c r="AO215" s="340" t="s">
        <v>152</v>
      </c>
      <c r="AP215" s="340"/>
      <c r="AQ215" s="341" t="s">
        <v>152</v>
      </c>
      <c r="AR215" s="143" t="s">
        <v>150</v>
      </c>
      <c r="AS215" s="340" t="s">
        <v>152</v>
      </c>
      <c r="AU215" s="341" t="s">
        <v>152</v>
      </c>
      <c r="AV215" s="342" t="s">
        <v>152</v>
      </c>
    </row>
    <row r="216" spans="1:48" s="143" customFormat="1" hidden="1">
      <c r="A216" s="299">
        <v>1074476336</v>
      </c>
      <c r="B216" s="340" t="s">
        <v>195</v>
      </c>
      <c r="C216" s="143" t="s">
        <v>4031</v>
      </c>
      <c r="D216" s="143" t="s">
        <v>4286</v>
      </c>
      <c r="E216" s="340" t="s">
        <v>2138</v>
      </c>
      <c r="F216" s="340" t="s">
        <v>2056</v>
      </c>
      <c r="G216" s="143" t="s">
        <v>2055</v>
      </c>
      <c r="H216" s="341" t="s">
        <v>4032</v>
      </c>
      <c r="I216" s="342">
        <v>29626</v>
      </c>
      <c r="J216" s="342">
        <v>0</v>
      </c>
      <c r="K216" s="342">
        <v>0</v>
      </c>
      <c r="L216" s="340" t="s">
        <v>152</v>
      </c>
      <c r="M216" s="340" t="s">
        <v>152</v>
      </c>
      <c r="N216" s="340" t="s">
        <v>152</v>
      </c>
      <c r="O216" s="340" t="s">
        <v>9598</v>
      </c>
      <c r="P216" s="340" t="s">
        <v>152</v>
      </c>
      <c r="Q216" s="340" t="s">
        <v>152</v>
      </c>
      <c r="R216" s="340" t="s">
        <v>152</v>
      </c>
      <c r="S216" s="340" t="s">
        <v>152</v>
      </c>
      <c r="T216" s="340" t="s">
        <v>152</v>
      </c>
      <c r="U216" s="340" t="s">
        <v>152</v>
      </c>
      <c r="V216" s="340" t="s">
        <v>4386</v>
      </c>
      <c r="W216" s="143" t="s">
        <v>7626</v>
      </c>
      <c r="X216" s="143" t="s">
        <v>152</v>
      </c>
      <c r="Y216" s="143" t="s">
        <v>4033</v>
      </c>
      <c r="Z216" s="143" t="s">
        <v>4034</v>
      </c>
      <c r="AA216" s="395" t="s">
        <v>9599</v>
      </c>
      <c r="AB216" s="143" t="s">
        <v>4033</v>
      </c>
      <c r="AC216" s="143" t="s">
        <v>4033</v>
      </c>
      <c r="AD216" s="143" t="s">
        <v>152</v>
      </c>
      <c r="AF216" s="340"/>
      <c r="AG216" s="143" t="s">
        <v>152</v>
      </c>
      <c r="AH216" s="343" t="s">
        <v>4033</v>
      </c>
      <c r="AI216" s="340" t="s">
        <v>152</v>
      </c>
      <c r="AJ216" s="340" t="s">
        <v>152</v>
      </c>
      <c r="AK216" s="143" t="s">
        <v>152</v>
      </c>
      <c r="AL216" s="143" t="s">
        <v>152</v>
      </c>
      <c r="AM216" s="341" t="s">
        <v>152</v>
      </c>
      <c r="AN216" s="143" t="s">
        <v>1637</v>
      </c>
      <c r="AO216" s="340" t="s">
        <v>152</v>
      </c>
      <c r="AP216" s="340"/>
      <c r="AQ216" s="341" t="s">
        <v>152</v>
      </c>
      <c r="AR216" s="143" t="s">
        <v>150</v>
      </c>
      <c r="AS216" s="340" t="s">
        <v>152</v>
      </c>
      <c r="AU216" s="341" t="s">
        <v>152</v>
      </c>
      <c r="AV216" s="342" t="s">
        <v>152</v>
      </c>
    </row>
    <row r="217" spans="1:48" s="143" customFormat="1" hidden="1">
      <c r="A217" s="299">
        <v>1074476310</v>
      </c>
      <c r="B217" s="340" t="s">
        <v>5818</v>
      </c>
      <c r="C217" s="143" t="s">
        <v>4031</v>
      </c>
      <c r="D217" s="143" t="s">
        <v>6225</v>
      </c>
      <c r="E217" s="340" t="s">
        <v>5819</v>
      </c>
      <c r="F217" s="340" t="s">
        <v>2056</v>
      </c>
      <c r="G217" s="143" t="s">
        <v>2055</v>
      </c>
      <c r="H217" s="341" t="s">
        <v>4032</v>
      </c>
      <c r="I217" s="342">
        <v>9189</v>
      </c>
      <c r="J217" s="342">
        <v>0</v>
      </c>
      <c r="K217" s="342">
        <v>40</v>
      </c>
      <c r="L217" s="340" t="s">
        <v>152</v>
      </c>
      <c r="M217" s="340" t="s">
        <v>152</v>
      </c>
      <c r="N217" s="340" t="s">
        <v>152</v>
      </c>
      <c r="O217" s="340" t="s">
        <v>9637</v>
      </c>
      <c r="P217" s="340" t="s">
        <v>152</v>
      </c>
      <c r="Q217" s="340" t="s">
        <v>152</v>
      </c>
      <c r="R217" s="340" t="s">
        <v>152</v>
      </c>
      <c r="S217" s="340" t="s">
        <v>152</v>
      </c>
      <c r="T217" s="340" t="s">
        <v>152</v>
      </c>
      <c r="U217" s="340" t="s">
        <v>152</v>
      </c>
      <c r="V217" s="340" t="s">
        <v>6531</v>
      </c>
      <c r="W217" s="143" t="s">
        <v>7626</v>
      </c>
      <c r="X217" s="143" t="s">
        <v>152</v>
      </c>
      <c r="Y217" s="143" t="s">
        <v>4033</v>
      </c>
      <c r="Z217" s="143" t="s">
        <v>4034</v>
      </c>
      <c r="AA217" s="395" t="s">
        <v>9638</v>
      </c>
      <c r="AB217" s="143" t="s">
        <v>4033</v>
      </c>
      <c r="AC217" s="143" t="s">
        <v>4033</v>
      </c>
      <c r="AD217" s="143" t="s">
        <v>152</v>
      </c>
      <c r="AF217" s="340"/>
      <c r="AG217" s="143" t="s">
        <v>152</v>
      </c>
      <c r="AH217" s="343" t="s">
        <v>4033</v>
      </c>
      <c r="AI217" s="340" t="s">
        <v>152</v>
      </c>
      <c r="AJ217" s="340" t="s">
        <v>6532</v>
      </c>
      <c r="AK217" s="143" t="s">
        <v>2054</v>
      </c>
      <c r="AL217" s="143" t="s">
        <v>6533</v>
      </c>
      <c r="AM217" s="341" t="s">
        <v>152</v>
      </c>
      <c r="AN217" s="143" t="s">
        <v>1637</v>
      </c>
      <c r="AO217" s="340" t="s">
        <v>152</v>
      </c>
      <c r="AP217" s="340"/>
      <c r="AQ217" s="341" t="s">
        <v>152</v>
      </c>
      <c r="AR217" s="143" t="s">
        <v>150</v>
      </c>
      <c r="AS217" s="340" t="s">
        <v>152</v>
      </c>
      <c r="AU217" s="341" t="s">
        <v>152</v>
      </c>
      <c r="AV217" s="342" t="s">
        <v>152</v>
      </c>
    </row>
    <row r="218" spans="1:48" s="143" customFormat="1" hidden="1">
      <c r="A218" s="299">
        <v>1074476309</v>
      </c>
      <c r="B218" s="340" t="s">
        <v>5886</v>
      </c>
      <c r="C218" s="143" t="s">
        <v>4031</v>
      </c>
      <c r="D218" s="143" t="s">
        <v>6225</v>
      </c>
      <c r="E218" s="340" t="s">
        <v>2097</v>
      </c>
      <c r="F218" s="340" t="s">
        <v>2056</v>
      </c>
      <c r="G218" s="143" t="s">
        <v>2055</v>
      </c>
      <c r="H218" s="341" t="s">
        <v>4032</v>
      </c>
      <c r="I218" s="342">
        <v>24842</v>
      </c>
      <c r="J218" s="342">
        <v>0</v>
      </c>
      <c r="K218" s="342">
        <v>20</v>
      </c>
      <c r="L218" s="340" t="s">
        <v>152</v>
      </c>
      <c r="M218" s="340" t="s">
        <v>152</v>
      </c>
      <c r="N218" s="340" t="s">
        <v>152</v>
      </c>
      <c r="O218" s="340" t="s">
        <v>9639</v>
      </c>
      <c r="P218" s="340" t="s">
        <v>152</v>
      </c>
      <c r="Q218" s="340" t="s">
        <v>152</v>
      </c>
      <c r="R218" s="340" t="s">
        <v>152</v>
      </c>
      <c r="S218" s="340" t="s">
        <v>152</v>
      </c>
      <c r="T218" s="340" t="s">
        <v>152</v>
      </c>
      <c r="U218" s="340" t="s">
        <v>152</v>
      </c>
      <c r="V218" s="340" t="s">
        <v>6528</v>
      </c>
      <c r="W218" s="143" t="s">
        <v>7626</v>
      </c>
      <c r="X218" s="143" t="s">
        <v>152</v>
      </c>
      <c r="Y218" s="143" t="s">
        <v>4033</v>
      </c>
      <c r="Z218" s="143" t="s">
        <v>4034</v>
      </c>
      <c r="AA218" s="395" t="s">
        <v>9640</v>
      </c>
      <c r="AB218" s="143" t="s">
        <v>4033</v>
      </c>
      <c r="AC218" s="143" t="s">
        <v>4033</v>
      </c>
      <c r="AD218" s="143" t="s">
        <v>152</v>
      </c>
      <c r="AF218" s="340"/>
      <c r="AG218" s="143" t="s">
        <v>152</v>
      </c>
      <c r="AH218" s="343" t="s">
        <v>4033</v>
      </c>
      <c r="AI218" s="340" t="s">
        <v>152</v>
      </c>
      <c r="AJ218" s="340" t="s">
        <v>6529</v>
      </c>
      <c r="AK218" s="143" t="s">
        <v>2054</v>
      </c>
      <c r="AL218" s="143" t="s">
        <v>6530</v>
      </c>
      <c r="AM218" s="341" t="s">
        <v>152</v>
      </c>
      <c r="AN218" s="143" t="s">
        <v>1637</v>
      </c>
      <c r="AO218" s="340" t="s">
        <v>152</v>
      </c>
      <c r="AP218" s="340"/>
      <c r="AQ218" s="341" t="s">
        <v>152</v>
      </c>
      <c r="AR218" s="143" t="s">
        <v>150</v>
      </c>
      <c r="AS218" s="340" t="s">
        <v>152</v>
      </c>
      <c r="AU218" s="341" t="s">
        <v>152</v>
      </c>
      <c r="AV218" s="342" t="s">
        <v>152</v>
      </c>
    </row>
    <row r="219" spans="1:48" s="143" customFormat="1" hidden="1">
      <c r="A219" s="299">
        <v>1074476308</v>
      </c>
      <c r="B219" s="340" t="s">
        <v>5832</v>
      </c>
      <c r="C219" s="143" t="s">
        <v>4031</v>
      </c>
      <c r="D219" s="143" t="s">
        <v>6225</v>
      </c>
      <c r="E219" s="340" t="s">
        <v>5833</v>
      </c>
      <c r="F219" s="340" t="s">
        <v>2056</v>
      </c>
      <c r="G219" s="143" t="s">
        <v>2055</v>
      </c>
      <c r="H219" s="341" t="s">
        <v>4032</v>
      </c>
      <c r="I219" s="342">
        <v>9264</v>
      </c>
      <c r="J219" s="342">
        <v>0</v>
      </c>
      <c r="K219" s="342">
        <v>38</v>
      </c>
      <c r="L219" s="340" t="s">
        <v>152</v>
      </c>
      <c r="M219" s="340" t="s">
        <v>152</v>
      </c>
      <c r="N219" s="340" t="s">
        <v>152</v>
      </c>
      <c r="O219" s="340" t="s">
        <v>9641</v>
      </c>
      <c r="P219" s="340" t="s">
        <v>152</v>
      </c>
      <c r="Q219" s="340" t="s">
        <v>152</v>
      </c>
      <c r="R219" s="340" t="s">
        <v>152</v>
      </c>
      <c r="S219" s="340" t="s">
        <v>152</v>
      </c>
      <c r="T219" s="340" t="s">
        <v>152</v>
      </c>
      <c r="U219" s="340" t="s">
        <v>152</v>
      </c>
      <c r="V219" s="340" t="s">
        <v>6525</v>
      </c>
      <c r="W219" s="143" t="s">
        <v>7626</v>
      </c>
      <c r="X219" s="143" t="s">
        <v>152</v>
      </c>
      <c r="Y219" s="143" t="s">
        <v>4033</v>
      </c>
      <c r="Z219" s="143" t="s">
        <v>4034</v>
      </c>
      <c r="AA219" s="395" t="s">
        <v>9642</v>
      </c>
      <c r="AB219" s="143" t="s">
        <v>4033</v>
      </c>
      <c r="AC219" s="143" t="s">
        <v>4033</v>
      </c>
      <c r="AD219" s="143" t="s">
        <v>152</v>
      </c>
      <c r="AF219" s="340"/>
      <c r="AG219" s="143" t="s">
        <v>152</v>
      </c>
      <c r="AH219" s="343" t="s">
        <v>4033</v>
      </c>
      <c r="AI219" s="340" t="s">
        <v>152</v>
      </c>
      <c r="AJ219" s="340" t="s">
        <v>6526</v>
      </c>
      <c r="AK219" s="143" t="s">
        <v>2054</v>
      </c>
      <c r="AL219" s="143" t="s">
        <v>6527</v>
      </c>
      <c r="AM219" s="341" t="s">
        <v>152</v>
      </c>
      <c r="AN219" s="143" t="s">
        <v>1637</v>
      </c>
      <c r="AO219" s="340" t="s">
        <v>152</v>
      </c>
      <c r="AP219" s="340"/>
      <c r="AQ219" s="341" t="s">
        <v>152</v>
      </c>
      <c r="AR219" s="143" t="s">
        <v>150</v>
      </c>
      <c r="AS219" s="340" t="s">
        <v>152</v>
      </c>
      <c r="AU219" s="341" t="s">
        <v>152</v>
      </c>
      <c r="AV219" s="342" t="s">
        <v>152</v>
      </c>
    </row>
    <row r="220" spans="1:48" s="143" customFormat="1" hidden="1">
      <c r="A220" s="299">
        <v>1074476307</v>
      </c>
      <c r="B220" s="340" t="s">
        <v>5842</v>
      </c>
      <c r="C220" s="143" t="s">
        <v>4031</v>
      </c>
      <c r="D220" s="143" t="s">
        <v>6225</v>
      </c>
      <c r="E220" s="340" t="s">
        <v>5843</v>
      </c>
      <c r="F220" s="340" t="s">
        <v>2056</v>
      </c>
      <c r="G220" s="143" t="s">
        <v>2055</v>
      </c>
      <c r="H220" s="341" t="s">
        <v>4032</v>
      </c>
      <c r="I220" s="342">
        <v>11247</v>
      </c>
      <c r="J220" s="342">
        <v>0</v>
      </c>
      <c r="K220" s="342">
        <v>8</v>
      </c>
      <c r="L220" s="340" t="s">
        <v>152</v>
      </c>
      <c r="M220" s="340" t="s">
        <v>152</v>
      </c>
      <c r="N220" s="340" t="s">
        <v>152</v>
      </c>
      <c r="O220" s="340" t="s">
        <v>9643</v>
      </c>
      <c r="P220" s="340" t="s">
        <v>152</v>
      </c>
      <c r="Q220" s="340" t="s">
        <v>152</v>
      </c>
      <c r="R220" s="340" t="s">
        <v>152</v>
      </c>
      <c r="S220" s="340" t="s">
        <v>152</v>
      </c>
      <c r="T220" s="340" t="s">
        <v>152</v>
      </c>
      <c r="U220" s="340" t="s">
        <v>152</v>
      </c>
      <c r="V220" s="340" t="s">
        <v>6522</v>
      </c>
      <c r="W220" s="143" t="s">
        <v>7626</v>
      </c>
      <c r="X220" s="143" t="s">
        <v>152</v>
      </c>
      <c r="Y220" s="143" t="s">
        <v>4033</v>
      </c>
      <c r="Z220" s="143" t="s">
        <v>4034</v>
      </c>
      <c r="AA220" s="395" t="s">
        <v>9644</v>
      </c>
      <c r="AB220" s="143" t="s">
        <v>4033</v>
      </c>
      <c r="AC220" s="143" t="s">
        <v>4033</v>
      </c>
      <c r="AD220" s="143" t="s">
        <v>152</v>
      </c>
      <c r="AF220" s="340"/>
      <c r="AG220" s="143" t="s">
        <v>152</v>
      </c>
      <c r="AH220" s="343" t="s">
        <v>4033</v>
      </c>
      <c r="AI220" s="340" t="s">
        <v>152</v>
      </c>
      <c r="AJ220" s="340" t="s">
        <v>6523</v>
      </c>
      <c r="AK220" s="143" t="s">
        <v>2054</v>
      </c>
      <c r="AL220" s="143" t="s">
        <v>6524</v>
      </c>
      <c r="AM220" s="341" t="s">
        <v>152</v>
      </c>
      <c r="AN220" s="143" t="s">
        <v>1637</v>
      </c>
      <c r="AO220" s="340" t="s">
        <v>152</v>
      </c>
      <c r="AP220" s="340"/>
      <c r="AQ220" s="341" t="s">
        <v>152</v>
      </c>
      <c r="AR220" s="143" t="s">
        <v>150</v>
      </c>
      <c r="AS220" s="340" t="s">
        <v>152</v>
      </c>
      <c r="AU220" s="341" t="s">
        <v>152</v>
      </c>
      <c r="AV220" s="342" t="s">
        <v>152</v>
      </c>
    </row>
    <row r="221" spans="1:48" s="143" customFormat="1" hidden="1">
      <c r="A221" s="299">
        <v>1074476306</v>
      </c>
      <c r="B221" s="340" t="s">
        <v>5849</v>
      </c>
      <c r="C221" s="143" t="s">
        <v>4031</v>
      </c>
      <c r="D221" s="143" t="s">
        <v>6225</v>
      </c>
      <c r="E221" s="340" t="s">
        <v>5850</v>
      </c>
      <c r="F221" s="340" t="s">
        <v>2056</v>
      </c>
      <c r="G221" s="143" t="s">
        <v>2055</v>
      </c>
      <c r="H221" s="341" t="s">
        <v>4032</v>
      </c>
      <c r="I221" s="342">
        <v>15879</v>
      </c>
      <c r="J221" s="342">
        <v>0</v>
      </c>
      <c r="K221" s="342">
        <v>18</v>
      </c>
      <c r="L221" s="340" t="s">
        <v>152</v>
      </c>
      <c r="M221" s="340" t="s">
        <v>152</v>
      </c>
      <c r="N221" s="340" t="s">
        <v>152</v>
      </c>
      <c r="O221" s="340" t="s">
        <v>9645</v>
      </c>
      <c r="P221" s="340" t="s">
        <v>152</v>
      </c>
      <c r="Q221" s="340" t="s">
        <v>152</v>
      </c>
      <c r="R221" s="340" t="s">
        <v>152</v>
      </c>
      <c r="S221" s="340" t="s">
        <v>152</v>
      </c>
      <c r="T221" s="340" t="s">
        <v>152</v>
      </c>
      <c r="U221" s="340" t="s">
        <v>152</v>
      </c>
      <c r="V221" s="340" t="s">
        <v>6519</v>
      </c>
      <c r="W221" s="143" t="s">
        <v>7626</v>
      </c>
      <c r="X221" s="143" t="s">
        <v>152</v>
      </c>
      <c r="Y221" s="143" t="s">
        <v>4033</v>
      </c>
      <c r="Z221" s="143" t="s">
        <v>4034</v>
      </c>
      <c r="AA221" s="395" t="s">
        <v>9646</v>
      </c>
      <c r="AB221" s="143" t="s">
        <v>4033</v>
      </c>
      <c r="AC221" s="143" t="s">
        <v>4033</v>
      </c>
      <c r="AD221" s="143" t="s">
        <v>152</v>
      </c>
      <c r="AF221" s="340"/>
      <c r="AG221" s="143" t="s">
        <v>152</v>
      </c>
      <c r="AH221" s="343" t="s">
        <v>4033</v>
      </c>
      <c r="AI221" s="340" t="s">
        <v>152</v>
      </c>
      <c r="AJ221" s="340" t="s">
        <v>6520</v>
      </c>
      <c r="AK221" s="143" t="s">
        <v>2054</v>
      </c>
      <c r="AL221" s="143" t="s">
        <v>6521</v>
      </c>
      <c r="AM221" s="341" t="s">
        <v>152</v>
      </c>
      <c r="AN221" s="143" t="s">
        <v>1637</v>
      </c>
      <c r="AO221" s="340" t="s">
        <v>152</v>
      </c>
      <c r="AP221" s="340"/>
      <c r="AQ221" s="341" t="s">
        <v>152</v>
      </c>
      <c r="AR221" s="143" t="s">
        <v>150</v>
      </c>
      <c r="AS221" s="340" t="s">
        <v>152</v>
      </c>
      <c r="AU221" s="341" t="s">
        <v>152</v>
      </c>
      <c r="AV221" s="342" t="s">
        <v>152</v>
      </c>
    </row>
    <row r="222" spans="1:48" s="143" customFormat="1" hidden="1">
      <c r="A222" s="299">
        <v>1074476304</v>
      </c>
      <c r="B222" s="340" t="s">
        <v>5894</v>
      </c>
      <c r="C222" s="143" t="s">
        <v>4031</v>
      </c>
      <c r="D222" s="143" t="s">
        <v>6225</v>
      </c>
      <c r="E222" s="340" t="s">
        <v>5895</v>
      </c>
      <c r="F222" s="340" t="s">
        <v>2056</v>
      </c>
      <c r="G222" s="143" t="s">
        <v>2055</v>
      </c>
      <c r="H222" s="341" t="s">
        <v>4032</v>
      </c>
      <c r="I222" s="342">
        <v>21234</v>
      </c>
      <c r="J222" s="342">
        <v>0</v>
      </c>
      <c r="K222" s="342">
        <v>16</v>
      </c>
      <c r="L222" s="340" t="s">
        <v>152</v>
      </c>
      <c r="M222" s="340" t="s">
        <v>152</v>
      </c>
      <c r="N222" s="340" t="s">
        <v>152</v>
      </c>
      <c r="O222" s="340" t="s">
        <v>9647</v>
      </c>
      <c r="P222" s="340" t="s">
        <v>152</v>
      </c>
      <c r="Q222" s="340" t="s">
        <v>152</v>
      </c>
      <c r="R222" s="340" t="s">
        <v>152</v>
      </c>
      <c r="S222" s="340" t="s">
        <v>152</v>
      </c>
      <c r="T222" s="340" t="s">
        <v>152</v>
      </c>
      <c r="U222" s="340" t="s">
        <v>152</v>
      </c>
      <c r="V222" s="340" t="s">
        <v>6513</v>
      </c>
      <c r="W222" s="143" t="s">
        <v>7626</v>
      </c>
      <c r="X222" s="143" t="s">
        <v>152</v>
      </c>
      <c r="Y222" s="143" t="s">
        <v>4033</v>
      </c>
      <c r="Z222" s="143" t="s">
        <v>4034</v>
      </c>
      <c r="AA222" s="395" t="s">
        <v>9648</v>
      </c>
      <c r="AB222" s="143" t="s">
        <v>4033</v>
      </c>
      <c r="AC222" s="143" t="s">
        <v>4033</v>
      </c>
      <c r="AD222" s="143" t="s">
        <v>152</v>
      </c>
      <c r="AF222" s="340"/>
      <c r="AG222" s="143" t="s">
        <v>152</v>
      </c>
      <c r="AH222" s="343" t="s">
        <v>4033</v>
      </c>
      <c r="AI222" s="340" t="s">
        <v>152</v>
      </c>
      <c r="AJ222" s="340" t="s">
        <v>6514</v>
      </c>
      <c r="AK222" s="143" t="s">
        <v>2054</v>
      </c>
      <c r="AL222" s="143" t="s">
        <v>6515</v>
      </c>
      <c r="AM222" s="341" t="s">
        <v>152</v>
      </c>
      <c r="AN222" s="143" t="s">
        <v>1637</v>
      </c>
      <c r="AO222" s="340" t="s">
        <v>152</v>
      </c>
      <c r="AP222" s="340"/>
      <c r="AQ222" s="341" t="s">
        <v>152</v>
      </c>
      <c r="AR222" s="143" t="s">
        <v>150</v>
      </c>
      <c r="AS222" s="340" t="s">
        <v>152</v>
      </c>
      <c r="AU222" s="341" t="s">
        <v>152</v>
      </c>
      <c r="AV222" s="342" t="s">
        <v>152</v>
      </c>
    </row>
    <row r="223" spans="1:48" s="143" customFormat="1" hidden="1">
      <c r="A223" s="299">
        <v>1074476305</v>
      </c>
      <c r="B223" s="340" t="s">
        <v>5860</v>
      </c>
      <c r="C223" s="143" t="s">
        <v>4031</v>
      </c>
      <c r="D223" s="143" t="s">
        <v>6225</v>
      </c>
      <c r="E223" s="340" t="s">
        <v>2098</v>
      </c>
      <c r="F223" s="340" t="s">
        <v>2056</v>
      </c>
      <c r="G223" s="143" t="s">
        <v>2055</v>
      </c>
      <c r="H223" s="341" t="s">
        <v>4032</v>
      </c>
      <c r="I223" s="342">
        <v>16095</v>
      </c>
      <c r="J223" s="342">
        <v>0</v>
      </c>
      <c r="K223" s="342">
        <v>9</v>
      </c>
      <c r="L223" s="340" t="s">
        <v>152</v>
      </c>
      <c r="M223" s="340" t="s">
        <v>152</v>
      </c>
      <c r="N223" s="340" t="s">
        <v>152</v>
      </c>
      <c r="O223" s="340" t="s">
        <v>9649</v>
      </c>
      <c r="P223" s="340" t="s">
        <v>152</v>
      </c>
      <c r="Q223" s="340" t="s">
        <v>152</v>
      </c>
      <c r="R223" s="340" t="s">
        <v>152</v>
      </c>
      <c r="S223" s="340" t="s">
        <v>152</v>
      </c>
      <c r="T223" s="340" t="s">
        <v>152</v>
      </c>
      <c r="U223" s="340" t="s">
        <v>152</v>
      </c>
      <c r="V223" s="340" t="s">
        <v>6516</v>
      </c>
      <c r="W223" s="143" t="s">
        <v>7626</v>
      </c>
      <c r="X223" s="143" t="s">
        <v>152</v>
      </c>
      <c r="Y223" s="143" t="s">
        <v>4033</v>
      </c>
      <c r="Z223" s="143" t="s">
        <v>4034</v>
      </c>
      <c r="AA223" s="395" t="s">
        <v>9650</v>
      </c>
      <c r="AB223" s="143" t="s">
        <v>4033</v>
      </c>
      <c r="AC223" s="143" t="s">
        <v>4033</v>
      </c>
      <c r="AD223" s="143" t="s">
        <v>152</v>
      </c>
      <c r="AF223" s="340"/>
      <c r="AG223" s="143" t="s">
        <v>152</v>
      </c>
      <c r="AH223" s="343" t="s">
        <v>4033</v>
      </c>
      <c r="AI223" s="340" t="s">
        <v>152</v>
      </c>
      <c r="AJ223" s="340" t="s">
        <v>6517</v>
      </c>
      <c r="AK223" s="143" t="s">
        <v>2054</v>
      </c>
      <c r="AL223" s="143" t="s">
        <v>6518</v>
      </c>
      <c r="AM223" s="341" t="s">
        <v>152</v>
      </c>
      <c r="AN223" s="143" t="s">
        <v>1637</v>
      </c>
      <c r="AO223" s="340" t="s">
        <v>152</v>
      </c>
      <c r="AP223" s="340"/>
      <c r="AQ223" s="341" t="s">
        <v>152</v>
      </c>
      <c r="AR223" s="143" t="s">
        <v>150</v>
      </c>
      <c r="AS223" s="340" t="s">
        <v>152</v>
      </c>
      <c r="AU223" s="341" t="s">
        <v>152</v>
      </c>
      <c r="AV223" s="342" t="s">
        <v>152</v>
      </c>
    </row>
    <row r="224" spans="1:48" s="143" customFormat="1" hidden="1">
      <c r="A224" s="299">
        <v>1074476297</v>
      </c>
      <c r="B224" s="340" t="s">
        <v>297</v>
      </c>
      <c r="C224" s="143" t="s">
        <v>4031</v>
      </c>
      <c r="D224" s="143" t="s">
        <v>4035</v>
      </c>
      <c r="E224" s="340" t="s">
        <v>2099</v>
      </c>
      <c r="F224" s="340" t="s">
        <v>2056</v>
      </c>
      <c r="G224" s="143" t="s">
        <v>2055</v>
      </c>
      <c r="H224" s="341" t="s">
        <v>4032</v>
      </c>
      <c r="I224" s="342">
        <v>9814</v>
      </c>
      <c r="J224" s="342">
        <v>0</v>
      </c>
      <c r="K224" s="342">
        <v>28</v>
      </c>
      <c r="L224" s="340" t="s">
        <v>152</v>
      </c>
      <c r="M224" s="340" t="s">
        <v>152</v>
      </c>
      <c r="N224" s="340" t="s">
        <v>152</v>
      </c>
      <c r="O224" s="340" t="s">
        <v>9651</v>
      </c>
      <c r="P224" s="340" t="s">
        <v>152</v>
      </c>
      <c r="Q224" s="340" t="s">
        <v>152</v>
      </c>
      <c r="R224" s="340" t="s">
        <v>152</v>
      </c>
      <c r="S224" s="340" t="s">
        <v>152</v>
      </c>
      <c r="T224" s="340" t="s">
        <v>152</v>
      </c>
      <c r="U224" s="340" t="s">
        <v>152</v>
      </c>
      <c r="V224" s="340" t="s">
        <v>4469</v>
      </c>
      <c r="W224" s="143" t="s">
        <v>7626</v>
      </c>
      <c r="X224" s="143" t="s">
        <v>152</v>
      </c>
      <c r="Y224" s="143" t="s">
        <v>4033</v>
      </c>
      <c r="Z224" s="143" t="s">
        <v>4034</v>
      </c>
      <c r="AA224" s="395" t="s">
        <v>9652</v>
      </c>
      <c r="AB224" s="143" t="s">
        <v>4033</v>
      </c>
      <c r="AC224" s="143" t="s">
        <v>4033</v>
      </c>
      <c r="AD224" s="143" t="s">
        <v>152</v>
      </c>
      <c r="AF224" s="340"/>
      <c r="AG224" s="143" t="s">
        <v>152</v>
      </c>
      <c r="AH224" s="343" t="s">
        <v>4033</v>
      </c>
      <c r="AI224" s="340" t="s">
        <v>152</v>
      </c>
      <c r="AJ224" s="340" t="s">
        <v>152</v>
      </c>
      <c r="AK224" s="143" t="s">
        <v>2054</v>
      </c>
      <c r="AL224" s="143" t="s">
        <v>4470</v>
      </c>
      <c r="AM224" s="341" t="s">
        <v>152</v>
      </c>
      <c r="AN224" s="143" t="s">
        <v>1637</v>
      </c>
      <c r="AO224" s="340" t="s">
        <v>152</v>
      </c>
      <c r="AP224" s="340"/>
      <c r="AQ224" s="341" t="s">
        <v>152</v>
      </c>
      <c r="AR224" s="143" t="s">
        <v>150</v>
      </c>
      <c r="AS224" s="340" t="s">
        <v>152</v>
      </c>
      <c r="AU224" s="341" t="s">
        <v>152</v>
      </c>
      <c r="AV224" s="342" t="s">
        <v>152</v>
      </c>
    </row>
    <row r="225" spans="1:48" s="143" customFormat="1" hidden="1">
      <c r="A225" s="299">
        <v>1074476296</v>
      </c>
      <c r="B225" s="340" t="s">
        <v>2101</v>
      </c>
      <c r="C225" s="143" t="s">
        <v>4031</v>
      </c>
      <c r="D225" s="143" t="s">
        <v>4035</v>
      </c>
      <c r="E225" s="340" t="s">
        <v>2100</v>
      </c>
      <c r="F225" s="340" t="s">
        <v>2056</v>
      </c>
      <c r="G225" s="143" t="s">
        <v>2055</v>
      </c>
      <c r="H225" s="341" t="s">
        <v>4032</v>
      </c>
      <c r="I225" s="342">
        <v>9695</v>
      </c>
      <c r="J225" s="342">
        <v>0</v>
      </c>
      <c r="K225" s="342">
        <v>57</v>
      </c>
      <c r="L225" s="340" t="s">
        <v>152</v>
      </c>
      <c r="M225" s="340" t="s">
        <v>152</v>
      </c>
      <c r="N225" s="340" t="s">
        <v>152</v>
      </c>
      <c r="O225" s="340" t="s">
        <v>9653</v>
      </c>
      <c r="P225" s="340" t="s">
        <v>152</v>
      </c>
      <c r="Q225" s="340" t="s">
        <v>152</v>
      </c>
      <c r="R225" s="340" t="s">
        <v>152</v>
      </c>
      <c r="S225" s="340" t="s">
        <v>152</v>
      </c>
      <c r="T225" s="340" t="s">
        <v>152</v>
      </c>
      <c r="U225" s="340" t="s">
        <v>152</v>
      </c>
      <c r="V225" s="340" t="s">
        <v>4467</v>
      </c>
      <c r="W225" s="143" t="s">
        <v>7626</v>
      </c>
      <c r="X225" s="143" t="s">
        <v>152</v>
      </c>
      <c r="Y225" s="143" t="s">
        <v>4033</v>
      </c>
      <c r="Z225" s="143" t="s">
        <v>4034</v>
      </c>
      <c r="AA225" s="395" t="s">
        <v>9654</v>
      </c>
      <c r="AB225" s="143" t="s">
        <v>4033</v>
      </c>
      <c r="AC225" s="143" t="s">
        <v>4033</v>
      </c>
      <c r="AD225" s="143" t="s">
        <v>152</v>
      </c>
      <c r="AF225" s="340"/>
      <c r="AG225" s="143" t="s">
        <v>152</v>
      </c>
      <c r="AH225" s="343" t="s">
        <v>4033</v>
      </c>
      <c r="AI225" s="340" t="s">
        <v>152</v>
      </c>
      <c r="AJ225" s="340" t="s">
        <v>3661</v>
      </c>
      <c r="AK225" s="143" t="s">
        <v>2054</v>
      </c>
      <c r="AL225" s="143" t="s">
        <v>4468</v>
      </c>
      <c r="AM225" s="341" t="s">
        <v>152</v>
      </c>
      <c r="AN225" s="143" t="s">
        <v>1637</v>
      </c>
      <c r="AO225" s="340" t="s">
        <v>152</v>
      </c>
      <c r="AP225" s="340"/>
      <c r="AQ225" s="341" t="s">
        <v>152</v>
      </c>
      <c r="AR225" s="143" t="s">
        <v>150</v>
      </c>
      <c r="AS225" s="340" t="s">
        <v>152</v>
      </c>
      <c r="AU225" s="341" t="s">
        <v>152</v>
      </c>
      <c r="AV225" s="342" t="s">
        <v>152</v>
      </c>
    </row>
    <row r="226" spans="1:48" s="143" customFormat="1" hidden="1">
      <c r="A226" s="299">
        <v>1074476295</v>
      </c>
      <c r="B226" s="340" t="s">
        <v>5861</v>
      </c>
      <c r="C226" s="143" t="s">
        <v>4031</v>
      </c>
      <c r="D226" s="143" t="s">
        <v>6225</v>
      </c>
      <c r="E226" s="340" t="s">
        <v>5862</v>
      </c>
      <c r="F226" s="340" t="s">
        <v>2056</v>
      </c>
      <c r="G226" s="143" t="s">
        <v>2055</v>
      </c>
      <c r="H226" s="341" t="s">
        <v>4032</v>
      </c>
      <c r="I226" s="342">
        <v>15438</v>
      </c>
      <c r="J226" s="342">
        <v>0</v>
      </c>
      <c r="K226" s="342">
        <v>32</v>
      </c>
      <c r="L226" s="340" t="s">
        <v>152</v>
      </c>
      <c r="M226" s="340" t="s">
        <v>152</v>
      </c>
      <c r="N226" s="340" t="s">
        <v>152</v>
      </c>
      <c r="O226" s="340" t="s">
        <v>9655</v>
      </c>
      <c r="P226" s="340" t="s">
        <v>152</v>
      </c>
      <c r="Q226" s="340" t="s">
        <v>152</v>
      </c>
      <c r="R226" s="340" t="s">
        <v>152</v>
      </c>
      <c r="S226" s="340" t="s">
        <v>152</v>
      </c>
      <c r="T226" s="340" t="s">
        <v>152</v>
      </c>
      <c r="U226" s="340" t="s">
        <v>152</v>
      </c>
      <c r="V226" s="340" t="s">
        <v>6510</v>
      </c>
      <c r="W226" s="143" t="s">
        <v>7626</v>
      </c>
      <c r="X226" s="143" t="s">
        <v>152</v>
      </c>
      <c r="Y226" s="143" t="s">
        <v>4033</v>
      </c>
      <c r="Z226" s="143" t="s">
        <v>4034</v>
      </c>
      <c r="AA226" s="395" t="s">
        <v>9656</v>
      </c>
      <c r="AB226" s="143" t="s">
        <v>4033</v>
      </c>
      <c r="AC226" s="143" t="s">
        <v>4033</v>
      </c>
      <c r="AD226" s="143" t="s">
        <v>152</v>
      </c>
      <c r="AF226" s="340"/>
      <c r="AG226" s="143" t="s">
        <v>152</v>
      </c>
      <c r="AH226" s="343" t="s">
        <v>4033</v>
      </c>
      <c r="AI226" s="340" t="s">
        <v>152</v>
      </c>
      <c r="AJ226" s="340" t="s">
        <v>6511</v>
      </c>
      <c r="AK226" s="143" t="s">
        <v>2054</v>
      </c>
      <c r="AL226" s="143" t="s">
        <v>6512</v>
      </c>
      <c r="AM226" s="341" t="s">
        <v>152</v>
      </c>
      <c r="AN226" s="143" t="s">
        <v>1637</v>
      </c>
      <c r="AO226" s="340" t="s">
        <v>152</v>
      </c>
      <c r="AP226" s="340"/>
      <c r="AQ226" s="341" t="s">
        <v>152</v>
      </c>
      <c r="AR226" s="143" t="s">
        <v>150</v>
      </c>
      <c r="AS226" s="340" t="s">
        <v>152</v>
      </c>
      <c r="AU226" s="341" t="s">
        <v>152</v>
      </c>
      <c r="AV226" s="342" t="s">
        <v>152</v>
      </c>
    </row>
    <row r="227" spans="1:48" s="143" customFormat="1" hidden="1">
      <c r="A227" s="299">
        <v>1074476291</v>
      </c>
      <c r="B227" s="340" t="s">
        <v>6043</v>
      </c>
      <c r="C227" s="143" t="s">
        <v>4031</v>
      </c>
      <c r="D227" s="143" t="s">
        <v>4065</v>
      </c>
      <c r="E227" s="340" t="s">
        <v>6044</v>
      </c>
      <c r="F227" s="340" t="s">
        <v>2056</v>
      </c>
      <c r="G227" s="143" t="s">
        <v>2055</v>
      </c>
      <c r="H227" s="341" t="s">
        <v>4032</v>
      </c>
      <c r="I227" s="342">
        <v>22516</v>
      </c>
      <c r="J227" s="342">
        <v>0</v>
      </c>
      <c r="K227" s="342">
        <v>54</v>
      </c>
      <c r="L227" s="340" t="s">
        <v>152</v>
      </c>
      <c r="M227" s="340" t="s">
        <v>152</v>
      </c>
      <c r="N227" s="340" t="s">
        <v>152</v>
      </c>
      <c r="O227" s="340" t="s">
        <v>9657</v>
      </c>
      <c r="P227" s="340" t="s">
        <v>152</v>
      </c>
      <c r="Q227" s="340" t="s">
        <v>152</v>
      </c>
      <c r="R227" s="340" t="s">
        <v>152</v>
      </c>
      <c r="S227" s="340" t="s">
        <v>152</v>
      </c>
      <c r="T227" s="340" t="s">
        <v>152</v>
      </c>
      <c r="U227" s="340" t="s">
        <v>152</v>
      </c>
      <c r="V227" s="340" t="s">
        <v>6509</v>
      </c>
      <c r="W227" s="143" t="s">
        <v>7626</v>
      </c>
      <c r="X227" s="143" t="s">
        <v>152</v>
      </c>
      <c r="Y227" s="143" t="s">
        <v>4033</v>
      </c>
      <c r="Z227" s="143" t="s">
        <v>4034</v>
      </c>
      <c r="AA227" s="395" t="s">
        <v>9658</v>
      </c>
      <c r="AB227" s="143" t="s">
        <v>4033</v>
      </c>
      <c r="AC227" s="143" t="s">
        <v>4033</v>
      </c>
      <c r="AD227" s="143" t="s">
        <v>152</v>
      </c>
      <c r="AF227" s="340"/>
      <c r="AG227" s="143" t="s">
        <v>152</v>
      </c>
      <c r="AH227" s="343" t="s">
        <v>4033</v>
      </c>
      <c r="AI227" s="340" t="s">
        <v>152</v>
      </c>
      <c r="AJ227" s="340" t="s">
        <v>1530</v>
      </c>
      <c r="AK227" s="143" t="s">
        <v>152</v>
      </c>
      <c r="AL227" s="143" t="s">
        <v>152</v>
      </c>
      <c r="AM227" s="341" t="s">
        <v>152</v>
      </c>
      <c r="AN227" s="143" t="s">
        <v>1637</v>
      </c>
      <c r="AO227" s="340" t="s">
        <v>152</v>
      </c>
      <c r="AP227" s="340"/>
      <c r="AQ227" s="341" t="s">
        <v>152</v>
      </c>
      <c r="AR227" s="143" t="s">
        <v>150</v>
      </c>
      <c r="AS227" s="340" t="s">
        <v>152</v>
      </c>
      <c r="AU227" s="341" t="s">
        <v>152</v>
      </c>
      <c r="AV227" s="342" t="s">
        <v>152</v>
      </c>
    </row>
    <row r="228" spans="1:48" s="143" customFormat="1" hidden="1">
      <c r="A228" s="299">
        <v>1074476289</v>
      </c>
      <c r="B228" s="340" t="s">
        <v>6069</v>
      </c>
      <c r="C228" s="143" t="s">
        <v>4031</v>
      </c>
      <c r="D228" s="143" t="s">
        <v>4065</v>
      </c>
      <c r="E228" s="340" t="s">
        <v>6070</v>
      </c>
      <c r="F228" s="340" t="s">
        <v>2056</v>
      </c>
      <c r="G228" s="143" t="s">
        <v>2055</v>
      </c>
      <c r="H228" s="341" t="s">
        <v>4032</v>
      </c>
      <c r="I228" s="342">
        <v>21914</v>
      </c>
      <c r="J228" s="342">
        <v>0</v>
      </c>
      <c r="K228" s="342">
        <v>92</v>
      </c>
      <c r="L228" s="340" t="s">
        <v>152</v>
      </c>
      <c r="M228" s="340" t="s">
        <v>152</v>
      </c>
      <c r="N228" s="340" t="s">
        <v>152</v>
      </c>
      <c r="O228" s="340" t="s">
        <v>9659</v>
      </c>
      <c r="P228" s="340" t="s">
        <v>152</v>
      </c>
      <c r="Q228" s="340" t="s">
        <v>152</v>
      </c>
      <c r="R228" s="340" t="s">
        <v>152</v>
      </c>
      <c r="S228" s="340" t="s">
        <v>152</v>
      </c>
      <c r="T228" s="340" t="s">
        <v>152</v>
      </c>
      <c r="U228" s="340" t="s">
        <v>152</v>
      </c>
      <c r="V228" s="340" t="s">
        <v>6508</v>
      </c>
      <c r="W228" s="143" t="s">
        <v>7627</v>
      </c>
      <c r="X228" s="143" t="s">
        <v>152</v>
      </c>
      <c r="Y228" s="143" t="s">
        <v>4033</v>
      </c>
      <c r="Z228" s="143" t="s">
        <v>4034</v>
      </c>
      <c r="AA228" s="395" t="s">
        <v>9660</v>
      </c>
      <c r="AB228" s="143" t="s">
        <v>4033</v>
      </c>
      <c r="AC228" s="143" t="s">
        <v>4033</v>
      </c>
      <c r="AD228" s="143" t="s">
        <v>152</v>
      </c>
      <c r="AF228" s="340"/>
      <c r="AG228" s="143" t="s">
        <v>152</v>
      </c>
      <c r="AH228" s="343" t="s">
        <v>4033</v>
      </c>
      <c r="AI228" s="340" t="s">
        <v>152</v>
      </c>
      <c r="AJ228" s="340" t="s">
        <v>1551</v>
      </c>
      <c r="AK228" s="143" t="s">
        <v>152</v>
      </c>
      <c r="AL228" s="143" t="s">
        <v>152</v>
      </c>
      <c r="AM228" s="341" t="s">
        <v>152</v>
      </c>
      <c r="AN228" s="143" t="s">
        <v>1637</v>
      </c>
      <c r="AO228" s="340" t="s">
        <v>152</v>
      </c>
      <c r="AP228" s="340"/>
      <c r="AQ228" s="341" t="s">
        <v>152</v>
      </c>
      <c r="AR228" s="143" t="s">
        <v>150</v>
      </c>
      <c r="AS228" s="340" t="s">
        <v>152</v>
      </c>
      <c r="AU228" s="341" t="s">
        <v>152</v>
      </c>
      <c r="AV228" s="342" t="s">
        <v>152</v>
      </c>
    </row>
    <row r="229" spans="1:48" s="143" customFormat="1" hidden="1">
      <c r="A229" s="299">
        <v>1074476285</v>
      </c>
      <c r="B229" s="340" t="s">
        <v>6038</v>
      </c>
      <c r="C229" s="143" t="s">
        <v>4031</v>
      </c>
      <c r="D229" s="143" t="s">
        <v>4065</v>
      </c>
      <c r="E229" s="340" t="s">
        <v>6039</v>
      </c>
      <c r="F229" s="340" t="s">
        <v>2056</v>
      </c>
      <c r="G229" s="143" t="s">
        <v>2055</v>
      </c>
      <c r="H229" s="341" t="s">
        <v>4032</v>
      </c>
      <c r="I229" s="342">
        <v>21072</v>
      </c>
      <c r="J229" s="342">
        <v>0</v>
      </c>
      <c r="K229" s="342">
        <v>85</v>
      </c>
      <c r="L229" s="340" t="s">
        <v>152</v>
      </c>
      <c r="M229" s="340" t="s">
        <v>152</v>
      </c>
      <c r="N229" s="340" t="s">
        <v>152</v>
      </c>
      <c r="O229" s="340" t="s">
        <v>9661</v>
      </c>
      <c r="P229" s="340" t="s">
        <v>152</v>
      </c>
      <c r="Q229" s="340" t="s">
        <v>152</v>
      </c>
      <c r="R229" s="340" t="s">
        <v>152</v>
      </c>
      <c r="S229" s="340" t="s">
        <v>152</v>
      </c>
      <c r="T229" s="340" t="s">
        <v>152</v>
      </c>
      <c r="U229" s="340" t="s">
        <v>152</v>
      </c>
      <c r="V229" s="340" t="s">
        <v>6505</v>
      </c>
      <c r="W229" s="143" t="s">
        <v>7626</v>
      </c>
      <c r="X229" s="143" t="s">
        <v>152</v>
      </c>
      <c r="Y229" s="143" t="s">
        <v>4033</v>
      </c>
      <c r="Z229" s="143" t="s">
        <v>4034</v>
      </c>
      <c r="AA229" s="395" t="s">
        <v>9662</v>
      </c>
      <c r="AB229" s="143" t="s">
        <v>4033</v>
      </c>
      <c r="AC229" s="143" t="s">
        <v>4033</v>
      </c>
      <c r="AD229" s="143" t="s">
        <v>152</v>
      </c>
      <c r="AF229" s="340"/>
      <c r="AG229" s="143" t="s">
        <v>152</v>
      </c>
      <c r="AH229" s="343" t="s">
        <v>4033</v>
      </c>
      <c r="AI229" s="340" t="s">
        <v>152</v>
      </c>
      <c r="AJ229" s="340" t="s">
        <v>1521</v>
      </c>
      <c r="AK229" s="143" t="s">
        <v>152</v>
      </c>
      <c r="AL229" s="143" t="s">
        <v>152</v>
      </c>
      <c r="AM229" s="341" t="s">
        <v>152</v>
      </c>
      <c r="AN229" s="143" t="s">
        <v>1637</v>
      </c>
      <c r="AO229" s="340" t="s">
        <v>152</v>
      </c>
      <c r="AP229" s="340"/>
      <c r="AQ229" s="341" t="s">
        <v>152</v>
      </c>
      <c r="AR229" s="143" t="s">
        <v>150</v>
      </c>
      <c r="AS229" s="340" t="s">
        <v>152</v>
      </c>
      <c r="AU229" s="341" t="s">
        <v>152</v>
      </c>
      <c r="AV229" s="342" t="s">
        <v>152</v>
      </c>
    </row>
    <row r="230" spans="1:48" s="143" customFormat="1" hidden="1">
      <c r="A230" s="299">
        <v>1074476284</v>
      </c>
      <c r="B230" s="340" t="s">
        <v>6072</v>
      </c>
      <c r="C230" s="143" t="s">
        <v>4031</v>
      </c>
      <c r="D230" s="143" t="s">
        <v>4065</v>
      </c>
      <c r="E230" s="340" t="s">
        <v>6073</v>
      </c>
      <c r="F230" s="340" t="s">
        <v>2056</v>
      </c>
      <c r="G230" s="143" t="s">
        <v>2055</v>
      </c>
      <c r="H230" s="341" t="s">
        <v>4032</v>
      </c>
      <c r="I230" s="342">
        <v>21914</v>
      </c>
      <c r="J230" s="342">
        <v>0</v>
      </c>
      <c r="K230" s="342">
        <v>74</v>
      </c>
      <c r="L230" s="340" t="s">
        <v>152</v>
      </c>
      <c r="M230" s="340" t="s">
        <v>152</v>
      </c>
      <c r="N230" s="340" t="s">
        <v>152</v>
      </c>
      <c r="O230" s="340" t="s">
        <v>9663</v>
      </c>
      <c r="P230" s="340" t="s">
        <v>152</v>
      </c>
      <c r="Q230" s="340" t="s">
        <v>152</v>
      </c>
      <c r="R230" s="340" t="s">
        <v>152</v>
      </c>
      <c r="S230" s="340" t="s">
        <v>152</v>
      </c>
      <c r="T230" s="340" t="s">
        <v>152</v>
      </c>
      <c r="U230" s="340" t="s">
        <v>152</v>
      </c>
      <c r="V230" s="340" t="s">
        <v>6504</v>
      </c>
      <c r="W230" s="143" t="s">
        <v>7627</v>
      </c>
      <c r="X230" s="143" t="s">
        <v>152</v>
      </c>
      <c r="Y230" s="143" t="s">
        <v>4033</v>
      </c>
      <c r="Z230" s="143" t="s">
        <v>4034</v>
      </c>
      <c r="AA230" s="395" t="s">
        <v>9664</v>
      </c>
      <c r="AB230" s="143" t="s">
        <v>4033</v>
      </c>
      <c r="AC230" s="143" t="s">
        <v>4033</v>
      </c>
      <c r="AD230" s="143" t="s">
        <v>152</v>
      </c>
      <c r="AF230" s="340"/>
      <c r="AG230" s="143" t="s">
        <v>152</v>
      </c>
      <c r="AH230" s="343" t="s">
        <v>4033</v>
      </c>
      <c r="AI230" s="340" t="s">
        <v>152</v>
      </c>
      <c r="AJ230" s="340" t="s">
        <v>1554</v>
      </c>
      <c r="AK230" s="143" t="s">
        <v>152</v>
      </c>
      <c r="AL230" s="143" t="s">
        <v>152</v>
      </c>
      <c r="AM230" s="341" t="s">
        <v>152</v>
      </c>
      <c r="AN230" s="143" t="s">
        <v>1637</v>
      </c>
      <c r="AO230" s="340" t="s">
        <v>152</v>
      </c>
      <c r="AP230" s="340"/>
      <c r="AQ230" s="341" t="s">
        <v>152</v>
      </c>
      <c r="AR230" s="143" t="s">
        <v>150</v>
      </c>
      <c r="AS230" s="340" t="s">
        <v>152</v>
      </c>
      <c r="AU230" s="341" t="s">
        <v>152</v>
      </c>
      <c r="AV230" s="342" t="s">
        <v>152</v>
      </c>
    </row>
    <row r="231" spans="1:48" s="143" customFormat="1" hidden="1">
      <c r="A231" s="299">
        <v>1074476282</v>
      </c>
      <c r="B231" s="340" t="s">
        <v>6071</v>
      </c>
      <c r="C231" s="143" t="s">
        <v>4031</v>
      </c>
      <c r="D231" s="143" t="s">
        <v>4065</v>
      </c>
      <c r="E231" s="340" t="s">
        <v>7390</v>
      </c>
      <c r="F231" s="340" t="s">
        <v>2056</v>
      </c>
      <c r="G231" s="143" t="s">
        <v>2055</v>
      </c>
      <c r="H231" s="341" t="s">
        <v>4032</v>
      </c>
      <c r="I231" s="342">
        <v>23669</v>
      </c>
      <c r="J231" s="342">
        <v>0</v>
      </c>
      <c r="K231" s="342">
        <v>0</v>
      </c>
      <c r="L231" s="340" t="s">
        <v>152</v>
      </c>
      <c r="M231" s="340" t="s">
        <v>152</v>
      </c>
      <c r="N231" s="340" t="s">
        <v>152</v>
      </c>
      <c r="O231" s="340" t="s">
        <v>9665</v>
      </c>
      <c r="P231" s="340" t="s">
        <v>152</v>
      </c>
      <c r="Q231" s="340" t="s">
        <v>152</v>
      </c>
      <c r="R231" s="340" t="s">
        <v>152</v>
      </c>
      <c r="S231" s="340" t="s">
        <v>152</v>
      </c>
      <c r="T231" s="340" t="s">
        <v>152</v>
      </c>
      <c r="U231" s="340" t="s">
        <v>152</v>
      </c>
      <c r="V231" s="340" t="s">
        <v>7676</v>
      </c>
      <c r="W231" s="143" t="s">
        <v>7626</v>
      </c>
      <c r="X231" s="143" t="s">
        <v>152</v>
      </c>
      <c r="Y231" s="143" t="s">
        <v>4033</v>
      </c>
      <c r="Z231" s="143" t="s">
        <v>4034</v>
      </c>
      <c r="AA231" s="395" t="s">
        <v>9666</v>
      </c>
      <c r="AB231" s="143" t="s">
        <v>4033</v>
      </c>
      <c r="AC231" s="143" t="s">
        <v>4033</v>
      </c>
      <c r="AD231" s="143" t="s">
        <v>152</v>
      </c>
      <c r="AF231" s="340"/>
      <c r="AG231" s="143" t="s">
        <v>152</v>
      </c>
      <c r="AH231" s="343" t="s">
        <v>4033</v>
      </c>
      <c r="AI231" s="340" t="s">
        <v>152</v>
      </c>
      <c r="AJ231" s="340" t="s">
        <v>1560</v>
      </c>
      <c r="AK231" s="143" t="s">
        <v>152</v>
      </c>
      <c r="AL231" s="143" t="s">
        <v>152</v>
      </c>
      <c r="AM231" s="341" t="s">
        <v>152</v>
      </c>
      <c r="AN231" s="143" t="s">
        <v>1637</v>
      </c>
      <c r="AO231" s="340" t="s">
        <v>152</v>
      </c>
      <c r="AP231" s="340"/>
      <c r="AQ231" s="341" t="s">
        <v>152</v>
      </c>
      <c r="AR231" s="143" t="s">
        <v>150</v>
      </c>
      <c r="AS231" s="340" t="s">
        <v>152</v>
      </c>
      <c r="AU231" s="341" t="s">
        <v>152</v>
      </c>
      <c r="AV231" s="342" t="s">
        <v>152</v>
      </c>
    </row>
    <row r="232" spans="1:48" s="143" customFormat="1" hidden="1">
      <c r="A232" s="299">
        <v>1074476281</v>
      </c>
      <c r="B232" s="340" t="s">
        <v>6502</v>
      </c>
      <c r="C232" s="143" t="s">
        <v>4031</v>
      </c>
      <c r="D232" s="143" t="s">
        <v>4065</v>
      </c>
      <c r="E232" s="340" t="s">
        <v>8794</v>
      </c>
      <c r="F232" s="340" t="s">
        <v>2056</v>
      </c>
      <c r="G232" s="143" t="s">
        <v>2055</v>
      </c>
      <c r="H232" s="341" t="s">
        <v>4032</v>
      </c>
      <c r="I232" s="342">
        <v>19036</v>
      </c>
      <c r="J232" s="342">
        <v>0</v>
      </c>
      <c r="K232" s="342">
        <v>34</v>
      </c>
      <c r="L232" s="340" t="s">
        <v>152</v>
      </c>
      <c r="M232" s="340" t="s">
        <v>152</v>
      </c>
      <c r="N232" s="340" t="s">
        <v>152</v>
      </c>
      <c r="O232" s="340" t="s">
        <v>9667</v>
      </c>
      <c r="P232" s="340" t="s">
        <v>152</v>
      </c>
      <c r="Q232" s="340" t="s">
        <v>152</v>
      </c>
      <c r="R232" s="340" t="s">
        <v>152</v>
      </c>
      <c r="S232" s="340" t="s">
        <v>152</v>
      </c>
      <c r="T232" s="340" t="s">
        <v>152</v>
      </c>
      <c r="U232" s="340" t="s">
        <v>152</v>
      </c>
      <c r="V232" s="340" t="s">
        <v>7677</v>
      </c>
      <c r="W232" s="143" t="s">
        <v>7626</v>
      </c>
      <c r="X232" s="143" t="s">
        <v>152</v>
      </c>
      <c r="Y232" s="143" t="s">
        <v>4033</v>
      </c>
      <c r="Z232" s="143" t="s">
        <v>4034</v>
      </c>
      <c r="AA232" s="395" t="s">
        <v>9668</v>
      </c>
      <c r="AB232" s="143" t="s">
        <v>4033</v>
      </c>
      <c r="AC232" s="143" t="s">
        <v>4033</v>
      </c>
      <c r="AD232" s="143" t="s">
        <v>152</v>
      </c>
      <c r="AF232" s="340"/>
      <c r="AG232" s="143" t="s">
        <v>152</v>
      </c>
      <c r="AH232" s="343" t="s">
        <v>4033</v>
      </c>
      <c r="AI232" s="340" t="s">
        <v>152</v>
      </c>
      <c r="AJ232" s="340" t="s">
        <v>1536</v>
      </c>
      <c r="AK232" s="143" t="s">
        <v>152</v>
      </c>
      <c r="AL232" s="143" t="s">
        <v>152</v>
      </c>
      <c r="AM232" s="341" t="s">
        <v>152</v>
      </c>
      <c r="AN232" s="143" t="s">
        <v>1637</v>
      </c>
      <c r="AO232" s="340" t="s">
        <v>152</v>
      </c>
      <c r="AP232" s="340"/>
      <c r="AQ232" s="341" t="s">
        <v>152</v>
      </c>
      <c r="AR232" s="143" t="s">
        <v>150</v>
      </c>
      <c r="AS232" s="340" t="s">
        <v>152</v>
      </c>
      <c r="AU232" s="341" t="s">
        <v>152</v>
      </c>
      <c r="AV232" s="342" t="s">
        <v>152</v>
      </c>
    </row>
    <row r="233" spans="1:48" s="143" customFormat="1" hidden="1">
      <c r="A233" s="299">
        <v>1074476280</v>
      </c>
      <c r="B233" s="340" t="s">
        <v>6062</v>
      </c>
      <c r="C233" s="143" t="s">
        <v>4031</v>
      </c>
      <c r="D233" s="143" t="s">
        <v>4065</v>
      </c>
      <c r="E233" s="340" t="s">
        <v>6063</v>
      </c>
      <c r="F233" s="340" t="s">
        <v>2056</v>
      </c>
      <c r="G233" s="143" t="s">
        <v>2055</v>
      </c>
      <c r="H233" s="341" t="s">
        <v>4032</v>
      </c>
      <c r="I233" s="342">
        <v>21223</v>
      </c>
      <c r="J233" s="342">
        <v>0</v>
      </c>
      <c r="K233" s="342">
        <v>53</v>
      </c>
      <c r="L233" s="340" t="s">
        <v>152</v>
      </c>
      <c r="M233" s="340" t="s">
        <v>152</v>
      </c>
      <c r="N233" s="340" t="s">
        <v>152</v>
      </c>
      <c r="O233" s="340" t="s">
        <v>9669</v>
      </c>
      <c r="P233" s="340" t="s">
        <v>152</v>
      </c>
      <c r="Q233" s="340" t="s">
        <v>152</v>
      </c>
      <c r="R233" s="340" t="s">
        <v>152</v>
      </c>
      <c r="S233" s="340" t="s">
        <v>152</v>
      </c>
      <c r="T233" s="340" t="s">
        <v>152</v>
      </c>
      <c r="U233" s="340" t="s">
        <v>152</v>
      </c>
      <c r="V233" s="340" t="s">
        <v>6501</v>
      </c>
      <c r="W233" s="143" t="s">
        <v>7626</v>
      </c>
      <c r="X233" s="143" t="s">
        <v>152</v>
      </c>
      <c r="Y233" s="143" t="s">
        <v>4033</v>
      </c>
      <c r="Z233" s="143" t="s">
        <v>4034</v>
      </c>
      <c r="AA233" s="395" t="s">
        <v>9670</v>
      </c>
      <c r="AB233" s="143" t="s">
        <v>4033</v>
      </c>
      <c r="AC233" s="143" t="s">
        <v>4033</v>
      </c>
      <c r="AD233" s="143" t="s">
        <v>152</v>
      </c>
      <c r="AF233" s="340"/>
      <c r="AG233" s="143" t="s">
        <v>152</v>
      </c>
      <c r="AH233" s="343" t="s">
        <v>4033</v>
      </c>
      <c r="AI233" s="340" t="s">
        <v>152</v>
      </c>
      <c r="AJ233" s="340" t="s">
        <v>1544</v>
      </c>
      <c r="AK233" s="143" t="s">
        <v>152</v>
      </c>
      <c r="AL233" s="143" t="s">
        <v>152</v>
      </c>
      <c r="AM233" s="341" t="s">
        <v>152</v>
      </c>
      <c r="AN233" s="143" t="s">
        <v>1637</v>
      </c>
      <c r="AO233" s="340" t="s">
        <v>152</v>
      </c>
      <c r="AP233" s="340"/>
      <c r="AQ233" s="341" t="s">
        <v>152</v>
      </c>
      <c r="AR233" s="143" t="s">
        <v>150</v>
      </c>
      <c r="AS233" s="340" t="s">
        <v>152</v>
      </c>
      <c r="AU233" s="341" t="s">
        <v>152</v>
      </c>
      <c r="AV233" s="342" t="s">
        <v>152</v>
      </c>
    </row>
    <row r="234" spans="1:48" s="143" customFormat="1" hidden="1">
      <c r="A234" s="299">
        <v>1074476275</v>
      </c>
      <c r="B234" s="340" t="s">
        <v>5512</v>
      </c>
      <c r="C234" s="143" t="s">
        <v>4031</v>
      </c>
      <c r="D234" s="143" t="s">
        <v>6215</v>
      </c>
      <c r="E234" s="340" t="s">
        <v>5513</v>
      </c>
      <c r="F234" s="340" t="s">
        <v>2056</v>
      </c>
      <c r="G234" s="143" t="s">
        <v>2055</v>
      </c>
      <c r="H234" s="341" t="s">
        <v>4032</v>
      </c>
      <c r="I234" s="342">
        <v>19393</v>
      </c>
      <c r="J234" s="342">
        <v>0</v>
      </c>
      <c r="K234" s="342">
        <v>0</v>
      </c>
      <c r="L234" s="340" t="s">
        <v>152</v>
      </c>
      <c r="M234" s="340" t="s">
        <v>152</v>
      </c>
      <c r="N234" s="340" t="s">
        <v>152</v>
      </c>
      <c r="O234" s="340" t="s">
        <v>9671</v>
      </c>
      <c r="P234" s="340" t="s">
        <v>152</v>
      </c>
      <c r="Q234" s="340" t="s">
        <v>152</v>
      </c>
      <c r="R234" s="340" t="s">
        <v>152</v>
      </c>
      <c r="S234" s="340" t="s">
        <v>152</v>
      </c>
      <c r="T234" s="340" t="s">
        <v>152</v>
      </c>
      <c r="U234" s="340" t="s">
        <v>152</v>
      </c>
      <c r="V234" s="340" t="s">
        <v>6500</v>
      </c>
      <c r="W234" s="143" t="s">
        <v>7626</v>
      </c>
      <c r="X234" s="143" t="s">
        <v>152</v>
      </c>
      <c r="Y234" s="143" t="s">
        <v>4033</v>
      </c>
      <c r="Z234" s="143" t="s">
        <v>4034</v>
      </c>
      <c r="AA234" s="395" t="s">
        <v>9672</v>
      </c>
      <c r="AB234" s="143" t="s">
        <v>4033</v>
      </c>
      <c r="AC234" s="143" t="s">
        <v>4033</v>
      </c>
      <c r="AD234" s="143" t="s">
        <v>152</v>
      </c>
      <c r="AF234" s="340"/>
      <c r="AG234" s="143" t="s">
        <v>152</v>
      </c>
      <c r="AH234" s="343" t="s">
        <v>4033</v>
      </c>
      <c r="AI234" s="340" t="s">
        <v>152</v>
      </c>
      <c r="AJ234" s="340" t="s">
        <v>152</v>
      </c>
      <c r="AK234" s="143" t="s">
        <v>152</v>
      </c>
      <c r="AL234" s="143" t="s">
        <v>152</v>
      </c>
      <c r="AM234" s="341" t="s">
        <v>152</v>
      </c>
      <c r="AN234" s="143" t="s">
        <v>1637</v>
      </c>
      <c r="AO234" s="340" t="s">
        <v>152</v>
      </c>
      <c r="AP234" s="340"/>
      <c r="AQ234" s="341" t="s">
        <v>152</v>
      </c>
      <c r="AR234" s="143" t="s">
        <v>150</v>
      </c>
      <c r="AS234" s="340" t="s">
        <v>152</v>
      </c>
      <c r="AU234" s="341" t="s">
        <v>152</v>
      </c>
      <c r="AV234" s="342" t="s">
        <v>152</v>
      </c>
    </row>
    <row r="235" spans="1:48" s="143" customFormat="1" hidden="1">
      <c r="A235" s="299">
        <v>1074476271</v>
      </c>
      <c r="B235" s="340" t="s">
        <v>5997</v>
      </c>
      <c r="C235" s="143" t="s">
        <v>4031</v>
      </c>
      <c r="D235" s="143" t="s">
        <v>4065</v>
      </c>
      <c r="E235" s="340" t="s">
        <v>7678</v>
      </c>
      <c r="F235" s="340" t="s">
        <v>2056</v>
      </c>
      <c r="G235" s="143" t="s">
        <v>2055</v>
      </c>
      <c r="H235" s="341" t="s">
        <v>4032</v>
      </c>
      <c r="I235" s="342">
        <v>18293</v>
      </c>
      <c r="J235" s="342">
        <v>0</v>
      </c>
      <c r="K235" s="342">
        <v>16</v>
      </c>
      <c r="L235" s="340" t="s">
        <v>152</v>
      </c>
      <c r="M235" s="340" t="s">
        <v>152</v>
      </c>
      <c r="N235" s="340" t="s">
        <v>152</v>
      </c>
      <c r="O235" s="340" t="s">
        <v>9673</v>
      </c>
      <c r="P235" s="340" t="s">
        <v>152</v>
      </c>
      <c r="Q235" s="340" t="s">
        <v>152</v>
      </c>
      <c r="R235" s="340" t="s">
        <v>152</v>
      </c>
      <c r="S235" s="340" t="s">
        <v>152</v>
      </c>
      <c r="T235" s="340" t="s">
        <v>152</v>
      </c>
      <c r="U235" s="340" t="s">
        <v>152</v>
      </c>
      <c r="V235" s="340" t="s">
        <v>6499</v>
      </c>
      <c r="W235" s="143" t="s">
        <v>7626</v>
      </c>
      <c r="X235" s="143" t="s">
        <v>152</v>
      </c>
      <c r="Y235" s="143" t="s">
        <v>4033</v>
      </c>
      <c r="Z235" s="143" t="s">
        <v>4034</v>
      </c>
      <c r="AA235" s="395" t="s">
        <v>9674</v>
      </c>
      <c r="AB235" s="143" t="s">
        <v>4033</v>
      </c>
      <c r="AC235" s="143" t="s">
        <v>4033</v>
      </c>
      <c r="AD235" s="143" t="s">
        <v>152</v>
      </c>
      <c r="AF235" s="340"/>
      <c r="AG235" s="143" t="s">
        <v>152</v>
      </c>
      <c r="AH235" s="343" t="s">
        <v>4033</v>
      </c>
      <c r="AI235" s="340" t="s">
        <v>152</v>
      </c>
      <c r="AJ235" s="340" t="s">
        <v>1510</v>
      </c>
      <c r="AK235" s="143" t="s">
        <v>152</v>
      </c>
      <c r="AL235" s="143" t="s">
        <v>152</v>
      </c>
      <c r="AM235" s="341" t="s">
        <v>152</v>
      </c>
      <c r="AN235" s="143" t="s">
        <v>1637</v>
      </c>
      <c r="AO235" s="340" t="s">
        <v>152</v>
      </c>
      <c r="AP235" s="340"/>
      <c r="AQ235" s="341" t="s">
        <v>152</v>
      </c>
      <c r="AR235" s="143" t="s">
        <v>150</v>
      </c>
      <c r="AS235" s="340" t="s">
        <v>152</v>
      </c>
      <c r="AU235" s="341" t="s">
        <v>152</v>
      </c>
      <c r="AV235" s="342" t="s">
        <v>152</v>
      </c>
    </row>
    <row r="236" spans="1:48" s="143" customFormat="1" hidden="1">
      <c r="A236" s="299">
        <v>1074476269</v>
      </c>
      <c r="B236" s="340" t="s">
        <v>5995</v>
      </c>
      <c r="C236" s="143" t="s">
        <v>4031</v>
      </c>
      <c r="D236" s="143" t="s">
        <v>4065</v>
      </c>
      <c r="E236" s="340" t="s">
        <v>5996</v>
      </c>
      <c r="F236" s="340" t="s">
        <v>2056</v>
      </c>
      <c r="G236" s="143" t="s">
        <v>2055</v>
      </c>
      <c r="H236" s="341" t="s">
        <v>4032</v>
      </c>
      <c r="I236" s="342">
        <v>20576</v>
      </c>
      <c r="J236" s="342">
        <v>0</v>
      </c>
      <c r="K236" s="342">
        <v>6</v>
      </c>
      <c r="L236" s="340" t="s">
        <v>152</v>
      </c>
      <c r="M236" s="340" t="s">
        <v>152</v>
      </c>
      <c r="N236" s="340" t="s">
        <v>152</v>
      </c>
      <c r="O236" s="340" t="s">
        <v>9675</v>
      </c>
      <c r="P236" s="340" t="s">
        <v>152</v>
      </c>
      <c r="Q236" s="340" t="s">
        <v>152</v>
      </c>
      <c r="R236" s="340" t="s">
        <v>152</v>
      </c>
      <c r="S236" s="340" t="s">
        <v>152</v>
      </c>
      <c r="T236" s="340" t="s">
        <v>152</v>
      </c>
      <c r="U236" s="340" t="s">
        <v>152</v>
      </c>
      <c r="V236" s="340" t="s">
        <v>6497</v>
      </c>
      <c r="W236" s="143" t="s">
        <v>7627</v>
      </c>
      <c r="X236" s="143" t="s">
        <v>152</v>
      </c>
      <c r="Y236" s="143" t="s">
        <v>4033</v>
      </c>
      <c r="Z236" s="143" t="s">
        <v>4034</v>
      </c>
      <c r="AA236" s="395" t="s">
        <v>9676</v>
      </c>
      <c r="AB236" s="143" t="s">
        <v>4033</v>
      </c>
      <c r="AC236" s="143" t="s">
        <v>4033</v>
      </c>
      <c r="AD236" s="143" t="s">
        <v>152</v>
      </c>
      <c r="AF236" s="340"/>
      <c r="AG236" s="143" t="s">
        <v>152</v>
      </c>
      <c r="AH236" s="343" t="s">
        <v>4033</v>
      </c>
      <c r="AI236" s="340" t="s">
        <v>152</v>
      </c>
      <c r="AJ236" s="340" t="s">
        <v>152</v>
      </c>
      <c r="AK236" s="143" t="s">
        <v>152</v>
      </c>
      <c r="AL236" s="143" t="s">
        <v>152</v>
      </c>
      <c r="AM236" s="341" t="s">
        <v>152</v>
      </c>
      <c r="AN236" s="143" t="s">
        <v>1637</v>
      </c>
      <c r="AO236" s="340" t="s">
        <v>152</v>
      </c>
      <c r="AP236" s="340"/>
      <c r="AQ236" s="341" t="s">
        <v>152</v>
      </c>
      <c r="AR236" s="143" t="s">
        <v>150</v>
      </c>
      <c r="AS236" s="340" t="s">
        <v>152</v>
      </c>
      <c r="AU236" s="341" t="s">
        <v>152</v>
      </c>
      <c r="AV236" s="342" t="s">
        <v>152</v>
      </c>
    </row>
    <row r="237" spans="1:48" s="143" customFormat="1" hidden="1">
      <c r="A237" s="299">
        <v>1074476268</v>
      </c>
      <c r="B237" s="340" t="s">
        <v>6002</v>
      </c>
      <c r="C237" s="143" t="s">
        <v>4031</v>
      </c>
      <c r="D237" s="143" t="s">
        <v>4065</v>
      </c>
      <c r="E237" s="340" t="s">
        <v>7679</v>
      </c>
      <c r="F237" s="340" t="s">
        <v>2056</v>
      </c>
      <c r="G237" s="143" t="s">
        <v>2055</v>
      </c>
      <c r="H237" s="341" t="s">
        <v>4032</v>
      </c>
      <c r="I237" s="342">
        <v>22516</v>
      </c>
      <c r="J237" s="342">
        <v>0</v>
      </c>
      <c r="K237" s="342">
        <v>0</v>
      </c>
      <c r="L237" s="340" t="s">
        <v>152</v>
      </c>
      <c r="M237" s="340" t="s">
        <v>152</v>
      </c>
      <c r="N237" s="340" t="s">
        <v>152</v>
      </c>
      <c r="O237" s="340" t="s">
        <v>9677</v>
      </c>
      <c r="P237" s="340" t="s">
        <v>152</v>
      </c>
      <c r="Q237" s="340" t="s">
        <v>152</v>
      </c>
      <c r="R237" s="340" t="s">
        <v>152</v>
      </c>
      <c r="S237" s="340" t="s">
        <v>152</v>
      </c>
      <c r="T237" s="340" t="s">
        <v>152</v>
      </c>
      <c r="U237" s="340" t="s">
        <v>152</v>
      </c>
      <c r="V237" s="340" t="s">
        <v>6496</v>
      </c>
      <c r="W237" s="143" t="s">
        <v>7626</v>
      </c>
      <c r="X237" s="143" t="s">
        <v>152</v>
      </c>
      <c r="Y237" s="143" t="s">
        <v>4033</v>
      </c>
      <c r="Z237" s="143" t="s">
        <v>4034</v>
      </c>
      <c r="AA237" s="395" t="s">
        <v>9678</v>
      </c>
      <c r="AB237" s="143" t="s">
        <v>4033</v>
      </c>
      <c r="AC237" s="143" t="s">
        <v>4033</v>
      </c>
      <c r="AD237" s="143" t="s">
        <v>152</v>
      </c>
      <c r="AF237" s="340"/>
      <c r="AG237" s="143" t="s">
        <v>152</v>
      </c>
      <c r="AH237" s="343" t="s">
        <v>4033</v>
      </c>
      <c r="AI237" s="340" t="s">
        <v>152</v>
      </c>
      <c r="AJ237" s="340" t="s">
        <v>152</v>
      </c>
      <c r="AK237" s="143" t="s">
        <v>152</v>
      </c>
      <c r="AL237" s="143" t="s">
        <v>152</v>
      </c>
      <c r="AM237" s="341" t="s">
        <v>152</v>
      </c>
      <c r="AN237" s="143" t="s">
        <v>1637</v>
      </c>
      <c r="AO237" s="340" t="s">
        <v>152</v>
      </c>
      <c r="AP237" s="340"/>
      <c r="AQ237" s="341" t="s">
        <v>152</v>
      </c>
      <c r="AR237" s="143" t="s">
        <v>150</v>
      </c>
      <c r="AS237" s="340" t="s">
        <v>152</v>
      </c>
      <c r="AU237" s="341" t="s">
        <v>152</v>
      </c>
      <c r="AV237" s="342" t="s">
        <v>152</v>
      </c>
    </row>
    <row r="238" spans="1:48" s="143" customFormat="1" hidden="1">
      <c r="A238" s="299">
        <v>1074476267</v>
      </c>
      <c r="B238" s="340" t="s">
        <v>6003</v>
      </c>
      <c r="C238" s="143" t="s">
        <v>4031</v>
      </c>
      <c r="D238" s="143" t="s">
        <v>4065</v>
      </c>
      <c r="E238" s="340" t="s">
        <v>6004</v>
      </c>
      <c r="F238" s="340" t="s">
        <v>2056</v>
      </c>
      <c r="G238" s="143" t="s">
        <v>2055</v>
      </c>
      <c r="H238" s="341" t="s">
        <v>4032</v>
      </c>
      <c r="I238" s="342">
        <v>21546</v>
      </c>
      <c r="J238" s="342">
        <v>0</v>
      </c>
      <c r="K238" s="342">
        <v>35</v>
      </c>
      <c r="L238" s="340" t="s">
        <v>152</v>
      </c>
      <c r="M238" s="340" t="s">
        <v>152</v>
      </c>
      <c r="N238" s="340" t="s">
        <v>152</v>
      </c>
      <c r="O238" s="340" t="s">
        <v>9679</v>
      </c>
      <c r="P238" s="340" t="s">
        <v>152</v>
      </c>
      <c r="Q238" s="340" t="s">
        <v>152</v>
      </c>
      <c r="R238" s="340" t="s">
        <v>152</v>
      </c>
      <c r="S238" s="340" t="s">
        <v>152</v>
      </c>
      <c r="T238" s="340" t="s">
        <v>152</v>
      </c>
      <c r="U238" s="340" t="s">
        <v>152</v>
      </c>
      <c r="V238" s="340" t="s">
        <v>6495</v>
      </c>
      <c r="W238" s="143" t="s">
        <v>7626</v>
      </c>
      <c r="X238" s="143" t="s">
        <v>152</v>
      </c>
      <c r="Y238" s="143" t="s">
        <v>4033</v>
      </c>
      <c r="Z238" s="143" t="s">
        <v>4034</v>
      </c>
      <c r="AA238" s="395" t="s">
        <v>9680</v>
      </c>
      <c r="AB238" s="143" t="s">
        <v>4033</v>
      </c>
      <c r="AC238" s="143" t="s">
        <v>4033</v>
      </c>
      <c r="AD238" s="143" t="s">
        <v>152</v>
      </c>
      <c r="AF238" s="340"/>
      <c r="AG238" s="143" t="s">
        <v>152</v>
      </c>
      <c r="AH238" s="343" t="s">
        <v>4033</v>
      </c>
      <c r="AI238" s="340" t="s">
        <v>152</v>
      </c>
      <c r="AJ238" s="340" t="s">
        <v>1515</v>
      </c>
      <c r="AK238" s="143" t="s">
        <v>152</v>
      </c>
      <c r="AL238" s="143" t="s">
        <v>152</v>
      </c>
      <c r="AM238" s="341" t="s">
        <v>152</v>
      </c>
      <c r="AN238" s="143" t="s">
        <v>1637</v>
      </c>
      <c r="AO238" s="340" t="s">
        <v>152</v>
      </c>
      <c r="AP238" s="340"/>
      <c r="AQ238" s="341" t="s">
        <v>152</v>
      </c>
      <c r="AR238" s="143" t="s">
        <v>150</v>
      </c>
      <c r="AS238" s="340" t="s">
        <v>152</v>
      </c>
      <c r="AU238" s="341" t="s">
        <v>152</v>
      </c>
      <c r="AV238" s="342" t="s">
        <v>152</v>
      </c>
    </row>
    <row r="239" spans="1:48" s="143" customFormat="1" hidden="1">
      <c r="A239" s="299">
        <v>1074476266</v>
      </c>
      <c r="B239" s="340" t="s">
        <v>6005</v>
      </c>
      <c r="C239" s="143" t="s">
        <v>4031</v>
      </c>
      <c r="D239" s="143" t="s">
        <v>4065</v>
      </c>
      <c r="E239" s="340" t="s">
        <v>7680</v>
      </c>
      <c r="F239" s="340" t="s">
        <v>2056</v>
      </c>
      <c r="G239" s="143" t="s">
        <v>2055</v>
      </c>
      <c r="H239" s="341" t="s">
        <v>4032</v>
      </c>
      <c r="I239" s="342">
        <v>21546</v>
      </c>
      <c r="J239" s="342">
        <v>0</v>
      </c>
      <c r="K239" s="342">
        <v>0</v>
      </c>
      <c r="L239" s="340" t="s">
        <v>152</v>
      </c>
      <c r="M239" s="340" t="s">
        <v>152</v>
      </c>
      <c r="N239" s="340" t="s">
        <v>152</v>
      </c>
      <c r="O239" s="340" t="s">
        <v>9681</v>
      </c>
      <c r="P239" s="340" t="s">
        <v>152</v>
      </c>
      <c r="Q239" s="340" t="s">
        <v>152</v>
      </c>
      <c r="R239" s="340" t="s">
        <v>152</v>
      </c>
      <c r="S239" s="340" t="s">
        <v>152</v>
      </c>
      <c r="T239" s="340" t="s">
        <v>152</v>
      </c>
      <c r="U239" s="340" t="s">
        <v>152</v>
      </c>
      <c r="V239" s="340" t="s">
        <v>6494</v>
      </c>
      <c r="W239" s="143" t="s">
        <v>7626</v>
      </c>
      <c r="X239" s="143" t="s">
        <v>152</v>
      </c>
      <c r="Y239" s="143" t="s">
        <v>4033</v>
      </c>
      <c r="Z239" s="143" t="s">
        <v>4034</v>
      </c>
      <c r="AA239" s="395" t="s">
        <v>9682</v>
      </c>
      <c r="AB239" s="143" t="s">
        <v>4033</v>
      </c>
      <c r="AC239" s="143" t="s">
        <v>4033</v>
      </c>
      <c r="AD239" s="143" t="s">
        <v>152</v>
      </c>
      <c r="AF239" s="340"/>
      <c r="AG239" s="143" t="s">
        <v>152</v>
      </c>
      <c r="AH239" s="343" t="s">
        <v>4033</v>
      </c>
      <c r="AI239" s="340" t="s">
        <v>152</v>
      </c>
      <c r="AJ239" s="340" t="s">
        <v>152</v>
      </c>
      <c r="AK239" s="143" t="s">
        <v>152</v>
      </c>
      <c r="AL239" s="143" t="s">
        <v>152</v>
      </c>
      <c r="AM239" s="341" t="s">
        <v>152</v>
      </c>
      <c r="AN239" s="143" t="s">
        <v>1637</v>
      </c>
      <c r="AO239" s="340" t="s">
        <v>152</v>
      </c>
      <c r="AP239" s="340"/>
      <c r="AQ239" s="341" t="s">
        <v>152</v>
      </c>
      <c r="AR239" s="143" t="s">
        <v>150</v>
      </c>
      <c r="AS239" s="340" t="s">
        <v>152</v>
      </c>
      <c r="AU239" s="341" t="s">
        <v>152</v>
      </c>
      <c r="AV239" s="342" t="s">
        <v>152</v>
      </c>
    </row>
    <row r="240" spans="1:48" s="143" customFormat="1" hidden="1">
      <c r="A240" s="299">
        <v>1074476265</v>
      </c>
      <c r="B240" s="340" t="s">
        <v>6040</v>
      </c>
      <c r="C240" s="143" t="s">
        <v>4031</v>
      </c>
      <c r="D240" s="143" t="s">
        <v>4065</v>
      </c>
      <c r="E240" s="340" t="s">
        <v>6041</v>
      </c>
      <c r="F240" s="340" t="s">
        <v>2056</v>
      </c>
      <c r="G240" s="143" t="s">
        <v>2055</v>
      </c>
      <c r="H240" s="341" t="s">
        <v>4032</v>
      </c>
      <c r="I240" s="342">
        <v>18120</v>
      </c>
      <c r="J240" s="342">
        <v>0</v>
      </c>
      <c r="K240" s="342">
        <v>60</v>
      </c>
      <c r="L240" s="340" t="s">
        <v>152</v>
      </c>
      <c r="M240" s="340" t="s">
        <v>152</v>
      </c>
      <c r="N240" s="340" t="s">
        <v>152</v>
      </c>
      <c r="O240" s="340" t="s">
        <v>9683</v>
      </c>
      <c r="P240" s="340" t="s">
        <v>152</v>
      </c>
      <c r="Q240" s="340" t="s">
        <v>152</v>
      </c>
      <c r="R240" s="340" t="s">
        <v>152</v>
      </c>
      <c r="S240" s="340" t="s">
        <v>152</v>
      </c>
      <c r="T240" s="340" t="s">
        <v>152</v>
      </c>
      <c r="U240" s="340" t="s">
        <v>152</v>
      </c>
      <c r="V240" s="340" t="s">
        <v>6493</v>
      </c>
      <c r="W240" s="143" t="s">
        <v>7626</v>
      </c>
      <c r="X240" s="143" t="s">
        <v>152</v>
      </c>
      <c r="Y240" s="143" t="s">
        <v>4033</v>
      </c>
      <c r="Z240" s="143" t="s">
        <v>4034</v>
      </c>
      <c r="AA240" s="395" t="s">
        <v>9684</v>
      </c>
      <c r="AB240" s="143" t="s">
        <v>4033</v>
      </c>
      <c r="AC240" s="143" t="s">
        <v>4033</v>
      </c>
      <c r="AD240" s="143" t="s">
        <v>152</v>
      </c>
      <c r="AF240" s="340"/>
      <c r="AG240" s="143" t="s">
        <v>152</v>
      </c>
      <c r="AH240" s="343" t="s">
        <v>4033</v>
      </c>
      <c r="AI240" s="340" t="s">
        <v>152</v>
      </c>
      <c r="AJ240" s="340" t="s">
        <v>1524</v>
      </c>
      <c r="AK240" s="143" t="s">
        <v>152</v>
      </c>
      <c r="AL240" s="143" t="s">
        <v>152</v>
      </c>
      <c r="AM240" s="341" t="s">
        <v>152</v>
      </c>
      <c r="AN240" s="143" t="s">
        <v>1637</v>
      </c>
      <c r="AO240" s="340" t="s">
        <v>152</v>
      </c>
      <c r="AP240" s="340"/>
      <c r="AQ240" s="341" t="s">
        <v>152</v>
      </c>
      <c r="AR240" s="143" t="s">
        <v>150</v>
      </c>
      <c r="AS240" s="340" t="s">
        <v>152</v>
      </c>
      <c r="AU240" s="341" t="s">
        <v>152</v>
      </c>
      <c r="AV240" s="342" t="s">
        <v>152</v>
      </c>
    </row>
    <row r="241" spans="1:48" s="143" customFormat="1" hidden="1">
      <c r="A241" s="299">
        <v>1074476262</v>
      </c>
      <c r="B241" s="340" t="s">
        <v>6052</v>
      </c>
      <c r="C241" s="143" t="s">
        <v>4031</v>
      </c>
      <c r="D241" s="143" t="s">
        <v>4065</v>
      </c>
      <c r="E241" s="340" t="s">
        <v>6053</v>
      </c>
      <c r="F241" s="340" t="s">
        <v>2056</v>
      </c>
      <c r="G241" s="143" t="s">
        <v>2055</v>
      </c>
      <c r="H241" s="341" t="s">
        <v>4032</v>
      </c>
      <c r="I241" s="342">
        <v>23539</v>
      </c>
      <c r="J241" s="342">
        <v>0</v>
      </c>
      <c r="K241" s="342">
        <v>0</v>
      </c>
      <c r="L241" s="340" t="s">
        <v>152</v>
      </c>
      <c r="M241" s="340" t="s">
        <v>152</v>
      </c>
      <c r="N241" s="340" t="s">
        <v>152</v>
      </c>
      <c r="O241" s="340" t="s">
        <v>9685</v>
      </c>
      <c r="P241" s="340" t="s">
        <v>152</v>
      </c>
      <c r="Q241" s="340" t="s">
        <v>152</v>
      </c>
      <c r="R241" s="340" t="s">
        <v>152</v>
      </c>
      <c r="S241" s="340" t="s">
        <v>152</v>
      </c>
      <c r="T241" s="340" t="s">
        <v>152</v>
      </c>
      <c r="U241" s="340" t="s">
        <v>152</v>
      </c>
      <c r="V241" s="340" t="s">
        <v>6491</v>
      </c>
      <c r="W241" s="143" t="s">
        <v>7626</v>
      </c>
      <c r="X241" s="143" t="s">
        <v>152</v>
      </c>
      <c r="Y241" s="143" t="s">
        <v>4033</v>
      </c>
      <c r="Z241" s="143" t="s">
        <v>4034</v>
      </c>
      <c r="AA241" s="395" t="s">
        <v>9686</v>
      </c>
      <c r="AB241" s="143" t="s">
        <v>4033</v>
      </c>
      <c r="AC241" s="143" t="s">
        <v>4033</v>
      </c>
      <c r="AD241" s="143" t="s">
        <v>152</v>
      </c>
      <c r="AF241" s="340"/>
      <c r="AG241" s="143" t="s">
        <v>152</v>
      </c>
      <c r="AH241" s="343" t="s">
        <v>4033</v>
      </c>
      <c r="AI241" s="340" t="s">
        <v>152</v>
      </c>
      <c r="AJ241" s="340" t="s">
        <v>1531</v>
      </c>
      <c r="AK241" s="143" t="s">
        <v>152</v>
      </c>
      <c r="AL241" s="143" t="s">
        <v>152</v>
      </c>
      <c r="AM241" s="341" t="s">
        <v>152</v>
      </c>
      <c r="AN241" s="143" t="s">
        <v>1637</v>
      </c>
      <c r="AO241" s="340" t="s">
        <v>152</v>
      </c>
      <c r="AP241" s="340"/>
      <c r="AQ241" s="341" t="s">
        <v>152</v>
      </c>
      <c r="AR241" s="143" t="s">
        <v>150</v>
      </c>
      <c r="AS241" s="340" t="s">
        <v>152</v>
      </c>
      <c r="AU241" s="341" t="s">
        <v>152</v>
      </c>
      <c r="AV241" s="342" t="s">
        <v>152</v>
      </c>
    </row>
    <row r="242" spans="1:48" s="143" customFormat="1" hidden="1">
      <c r="A242" s="299">
        <v>1074476259</v>
      </c>
      <c r="B242" s="340" t="s">
        <v>607</v>
      </c>
      <c r="C242" s="143" t="s">
        <v>4031</v>
      </c>
      <c r="D242" s="143" t="s">
        <v>4035</v>
      </c>
      <c r="E242" s="340" t="s">
        <v>2102</v>
      </c>
      <c r="F242" s="340" t="s">
        <v>2056</v>
      </c>
      <c r="G242" s="143" t="s">
        <v>2055</v>
      </c>
      <c r="H242" s="341" t="s">
        <v>4032</v>
      </c>
      <c r="I242" s="342">
        <v>20037</v>
      </c>
      <c r="J242" s="342">
        <v>0</v>
      </c>
      <c r="K242" s="342">
        <v>6</v>
      </c>
      <c r="L242" s="340" t="s">
        <v>152</v>
      </c>
      <c r="M242" s="340" t="s">
        <v>152</v>
      </c>
      <c r="N242" s="340" t="s">
        <v>152</v>
      </c>
      <c r="O242" s="340" t="s">
        <v>9687</v>
      </c>
      <c r="P242" s="340" t="s">
        <v>152</v>
      </c>
      <c r="Q242" s="340" t="s">
        <v>152</v>
      </c>
      <c r="R242" s="340" t="s">
        <v>152</v>
      </c>
      <c r="S242" s="340" t="s">
        <v>152</v>
      </c>
      <c r="T242" s="340" t="s">
        <v>152</v>
      </c>
      <c r="U242" s="340" t="s">
        <v>152</v>
      </c>
      <c r="V242" s="340" t="s">
        <v>4462</v>
      </c>
      <c r="W242" s="143" t="s">
        <v>7626</v>
      </c>
      <c r="X242" s="143" t="s">
        <v>152</v>
      </c>
      <c r="Y242" s="143" t="s">
        <v>4033</v>
      </c>
      <c r="Z242" s="143" t="s">
        <v>4034</v>
      </c>
      <c r="AA242" s="395" t="s">
        <v>9688</v>
      </c>
      <c r="AB242" s="143" t="s">
        <v>4033</v>
      </c>
      <c r="AC242" s="143" t="s">
        <v>4033</v>
      </c>
      <c r="AD242" s="143" t="s">
        <v>152</v>
      </c>
      <c r="AF242" s="340"/>
      <c r="AG242" s="143" t="s">
        <v>152</v>
      </c>
      <c r="AH242" s="343" t="s">
        <v>4033</v>
      </c>
      <c r="AI242" s="340" t="s">
        <v>152</v>
      </c>
      <c r="AJ242" s="340" t="s">
        <v>3511</v>
      </c>
      <c r="AK242" s="143" t="s">
        <v>2054</v>
      </c>
      <c r="AL242" s="143" t="s">
        <v>4463</v>
      </c>
      <c r="AM242" s="341" t="s">
        <v>152</v>
      </c>
      <c r="AN242" s="143" t="s">
        <v>1637</v>
      </c>
      <c r="AO242" s="340" t="s">
        <v>152</v>
      </c>
      <c r="AP242" s="340"/>
      <c r="AQ242" s="341" t="s">
        <v>152</v>
      </c>
      <c r="AR242" s="143" t="s">
        <v>150</v>
      </c>
      <c r="AS242" s="340" t="s">
        <v>152</v>
      </c>
      <c r="AU242" s="341" t="s">
        <v>152</v>
      </c>
      <c r="AV242" s="342" t="s">
        <v>152</v>
      </c>
    </row>
    <row r="243" spans="1:48" s="143" customFormat="1" hidden="1">
      <c r="A243" s="299">
        <v>1074476258</v>
      </c>
      <c r="B243" s="340" t="s">
        <v>612</v>
      </c>
      <c r="C243" s="143" t="s">
        <v>4031</v>
      </c>
      <c r="D243" s="143" t="s">
        <v>4035</v>
      </c>
      <c r="E243" s="340" t="s">
        <v>9689</v>
      </c>
      <c r="F243" s="340" t="s">
        <v>2056</v>
      </c>
      <c r="G243" s="143" t="s">
        <v>2055</v>
      </c>
      <c r="H243" s="341" t="s">
        <v>4032</v>
      </c>
      <c r="I243" s="342">
        <v>19572</v>
      </c>
      <c r="J243" s="342">
        <v>0</v>
      </c>
      <c r="K243" s="342">
        <v>6</v>
      </c>
      <c r="L243" s="340" t="s">
        <v>152</v>
      </c>
      <c r="M243" s="340" t="s">
        <v>152</v>
      </c>
      <c r="N243" s="340" t="s">
        <v>152</v>
      </c>
      <c r="O243" s="340" t="s">
        <v>9690</v>
      </c>
      <c r="P243" s="340" t="s">
        <v>152</v>
      </c>
      <c r="Q243" s="340" t="s">
        <v>152</v>
      </c>
      <c r="R243" s="340" t="s">
        <v>152</v>
      </c>
      <c r="S243" s="340" t="s">
        <v>152</v>
      </c>
      <c r="T243" s="340" t="s">
        <v>152</v>
      </c>
      <c r="U243" s="340" t="s">
        <v>152</v>
      </c>
      <c r="V243" s="340" t="s">
        <v>4460</v>
      </c>
      <c r="W243" s="143" t="s">
        <v>7626</v>
      </c>
      <c r="X243" s="143" t="s">
        <v>152</v>
      </c>
      <c r="Y243" s="143" t="s">
        <v>4033</v>
      </c>
      <c r="Z243" s="143" t="s">
        <v>4034</v>
      </c>
      <c r="AA243" s="395" t="s">
        <v>9691</v>
      </c>
      <c r="AB243" s="143" t="s">
        <v>4033</v>
      </c>
      <c r="AC243" s="143" t="s">
        <v>4033</v>
      </c>
      <c r="AD243" s="143" t="s">
        <v>152</v>
      </c>
      <c r="AF243" s="340"/>
      <c r="AG243" s="143" t="s">
        <v>152</v>
      </c>
      <c r="AH243" s="343" t="s">
        <v>4033</v>
      </c>
      <c r="AI243" s="340" t="s">
        <v>152</v>
      </c>
      <c r="AJ243" s="340" t="s">
        <v>3513</v>
      </c>
      <c r="AK243" s="143" t="s">
        <v>2054</v>
      </c>
      <c r="AL243" s="143" t="s">
        <v>4461</v>
      </c>
      <c r="AM243" s="341" t="s">
        <v>152</v>
      </c>
      <c r="AN243" s="143" t="s">
        <v>1637</v>
      </c>
      <c r="AO243" s="340" t="s">
        <v>152</v>
      </c>
      <c r="AP243" s="340"/>
      <c r="AQ243" s="341" t="s">
        <v>152</v>
      </c>
      <c r="AR243" s="143" t="s">
        <v>150</v>
      </c>
      <c r="AS243" s="340" t="s">
        <v>152</v>
      </c>
      <c r="AU243" s="341" t="s">
        <v>152</v>
      </c>
      <c r="AV243" s="342" t="s">
        <v>152</v>
      </c>
    </row>
    <row r="244" spans="1:48" s="143" customFormat="1" hidden="1">
      <c r="A244" s="299">
        <v>1074476256</v>
      </c>
      <c r="B244" s="340" t="s">
        <v>5557</v>
      </c>
      <c r="C244" s="143" t="s">
        <v>4031</v>
      </c>
      <c r="D244" s="143" t="s">
        <v>6215</v>
      </c>
      <c r="E244" s="340" t="s">
        <v>5558</v>
      </c>
      <c r="F244" s="340" t="s">
        <v>2056</v>
      </c>
      <c r="G244" s="143" t="s">
        <v>2055</v>
      </c>
      <c r="H244" s="341" t="s">
        <v>4032</v>
      </c>
      <c r="I244" s="342">
        <v>41747</v>
      </c>
      <c r="J244" s="342">
        <v>0</v>
      </c>
      <c r="K244" s="342">
        <v>0</v>
      </c>
      <c r="L244" s="340" t="s">
        <v>152</v>
      </c>
      <c r="M244" s="340" t="s">
        <v>152</v>
      </c>
      <c r="N244" s="340" t="s">
        <v>152</v>
      </c>
      <c r="O244" s="340" t="s">
        <v>9692</v>
      </c>
      <c r="P244" s="340" t="s">
        <v>152</v>
      </c>
      <c r="Q244" s="340" t="s">
        <v>152</v>
      </c>
      <c r="R244" s="340" t="s">
        <v>152</v>
      </c>
      <c r="S244" s="340" t="s">
        <v>152</v>
      </c>
      <c r="T244" s="340" t="s">
        <v>152</v>
      </c>
      <c r="U244" s="340" t="s">
        <v>152</v>
      </c>
      <c r="V244" s="340" t="s">
        <v>6488</v>
      </c>
      <c r="W244" s="143" t="s">
        <v>7626</v>
      </c>
      <c r="X244" s="143" t="s">
        <v>152</v>
      </c>
      <c r="Y244" s="143" t="s">
        <v>4033</v>
      </c>
      <c r="Z244" s="143" t="s">
        <v>4034</v>
      </c>
      <c r="AA244" s="395" t="s">
        <v>9693</v>
      </c>
      <c r="AB244" s="143" t="s">
        <v>4033</v>
      </c>
      <c r="AC244" s="143" t="s">
        <v>4033</v>
      </c>
      <c r="AD244" s="143" t="s">
        <v>152</v>
      </c>
      <c r="AF244" s="340"/>
      <c r="AG244" s="143" t="s">
        <v>152</v>
      </c>
      <c r="AH244" s="343" t="s">
        <v>4033</v>
      </c>
      <c r="AI244" s="340" t="s">
        <v>152</v>
      </c>
      <c r="AJ244" s="340" t="s">
        <v>152</v>
      </c>
      <c r="AK244" s="143" t="s">
        <v>2054</v>
      </c>
      <c r="AL244" s="143" t="s">
        <v>6489</v>
      </c>
      <c r="AM244" s="341" t="s">
        <v>152</v>
      </c>
      <c r="AN244" s="143" t="s">
        <v>1637</v>
      </c>
      <c r="AO244" s="340" t="s">
        <v>152</v>
      </c>
      <c r="AP244" s="340"/>
      <c r="AQ244" s="341" t="s">
        <v>152</v>
      </c>
      <c r="AR244" s="143" t="s">
        <v>150</v>
      </c>
      <c r="AS244" s="340" t="s">
        <v>152</v>
      </c>
      <c r="AU244" s="341" t="s">
        <v>152</v>
      </c>
      <c r="AV244" s="342" t="s">
        <v>152</v>
      </c>
    </row>
    <row r="245" spans="1:48" s="143" customFormat="1" hidden="1">
      <c r="A245" s="299">
        <v>1074476254</v>
      </c>
      <c r="B245" s="340" t="s">
        <v>301</v>
      </c>
      <c r="C245" s="143" t="s">
        <v>4031</v>
      </c>
      <c r="D245" s="143" t="s">
        <v>4035</v>
      </c>
      <c r="E245" s="340" t="s">
        <v>515</v>
      </c>
      <c r="F245" s="340" t="s">
        <v>2056</v>
      </c>
      <c r="G245" s="143" t="s">
        <v>2055</v>
      </c>
      <c r="H245" s="341" t="s">
        <v>4032</v>
      </c>
      <c r="I245" s="342">
        <v>18421</v>
      </c>
      <c r="J245" s="342">
        <v>0</v>
      </c>
      <c r="K245" s="342">
        <v>10</v>
      </c>
      <c r="L245" s="340" t="s">
        <v>152</v>
      </c>
      <c r="M245" s="340" t="s">
        <v>152</v>
      </c>
      <c r="N245" s="340" t="s">
        <v>152</v>
      </c>
      <c r="O245" s="340" t="s">
        <v>9694</v>
      </c>
      <c r="P245" s="340" t="s">
        <v>152</v>
      </c>
      <c r="Q245" s="340" t="s">
        <v>152</v>
      </c>
      <c r="R245" s="340" t="s">
        <v>152</v>
      </c>
      <c r="S245" s="340" t="s">
        <v>152</v>
      </c>
      <c r="T245" s="340" t="s">
        <v>152</v>
      </c>
      <c r="U245" s="340" t="s">
        <v>152</v>
      </c>
      <c r="V245" s="340" t="s">
        <v>4160</v>
      </c>
      <c r="W245" s="143" t="s">
        <v>7627</v>
      </c>
      <c r="X245" s="143" t="s">
        <v>152</v>
      </c>
      <c r="Y245" s="143" t="s">
        <v>4033</v>
      </c>
      <c r="Z245" s="143" t="s">
        <v>4034</v>
      </c>
      <c r="AA245" s="395" t="s">
        <v>9695</v>
      </c>
      <c r="AB245" s="143" t="s">
        <v>4033</v>
      </c>
      <c r="AC245" s="143" t="s">
        <v>4033</v>
      </c>
      <c r="AD245" s="143" t="s">
        <v>152</v>
      </c>
      <c r="AF245" s="340"/>
      <c r="AG245" s="143" t="s">
        <v>152</v>
      </c>
      <c r="AH245" s="343" t="s">
        <v>4033</v>
      </c>
      <c r="AI245" s="340" t="s">
        <v>152</v>
      </c>
      <c r="AJ245" s="340" t="s">
        <v>152</v>
      </c>
      <c r="AK245" s="143" t="s">
        <v>2054</v>
      </c>
      <c r="AL245" s="143" t="s">
        <v>4161</v>
      </c>
      <c r="AM245" s="341" t="s">
        <v>152</v>
      </c>
      <c r="AN245" s="143" t="s">
        <v>1637</v>
      </c>
      <c r="AO245" s="340" t="s">
        <v>152</v>
      </c>
      <c r="AP245" s="340"/>
      <c r="AQ245" s="341" t="s">
        <v>152</v>
      </c>
      <c r="AR245" s="143" t="s">
        <v>150</v>
      </c>
      <c r="AS245" s="340" t="s">
        <v>152</v>
      </c>
      <c r="AU245" s="341" t="s">
        <v>152</v>
      </c>
      <c r="AV245" s="342" t="s">
        <v>152</v>
      </c>
    </row>
    <row r="246" spans="1:48" s="143" customFormat="1" hidden="1">
      <c r="A246" s="299">
        <v>1074476253</v>
      </c>
      <c r="B246" s="340" t="s">
        <v>595</v>
      </c>
      <c r="C246" s="143" t="s">
        <v>4031</v>
      </c>
      <c r="D246" s="143" t="s">
        <v>4035</v>
      </c>
      <c r="E246" s="340" t="s">
        <v>2042</v>
      </c>
      <c r="F246" s="340" t="s">
        <v>2056</v>
      </c>
      <c r="G246" s="143" t="s">
        <v>2055</v>
      </c>
      <c r="H246" s="341" t="s">
        <v>4032</v>
      </c>
      <c r="I246" s="342">
        <v>19197</v>
      </c>
      <c r="J246" s="342">
        <v>0</v>
      </c>
      <c r="K246" s="342">
        <v>12</v>
      </c>
      <c r="L246" s="340" t="s">
        <v>152</v>
      </c>
      <c r="M246" s="340" t="s">
        <v>152</v>
      </c>
      <c r="N246" s="340" t="s">
        <v>152</v>
      </c>
      <c r="O246" s="340" t="s">
        <v>9696</v>
      </c>
      <c r="P246" s="340" t="s">
        <v>152</v>
      </c>
      <c r="Q246" s="340" t="s">
        <v>152</v>
      </c>
      <c r="R246" s="340" t="s">
        <v>152</v>
      </c>
      <c r="S246" s="340" t="s">
        <v>152</v>
      </c>
      <c r="T246" s="340" t="s">
        <v>152</v>
      </c>
      <c r="U246" s="340" t="s">
        <v>152</v>
      </c>
      <c r="V246" s="340" t="s">
        <v>5361</v>
      </c>
      <c r="W246" s="143" t="s">
        <v>7627</v>
      </c>
      <c r="X246" s="143" t="s">
        <v>152</v>
      </c>
      <c r="Y246" s="143" t="s">
        <v>4033</v>
      </c>
      <c r="Z246" s="143" t="s">
        <v>4034</v>
      </c>
      <c r="AA246" s="395" t="s">
        <v>9697</v>
      </c>
      <c r="AB246" s="143" t="s">
        <v>4033</v>
      </c>
      <c r="AC246" s="143" t="s">
        <v>4033</v>
      </c>
      <c r="AD246" s="143" t="s">
        <v>152</v>
      </c>
      <c r="AF246" s="340"/>
      <c r="AG246" s="143" t="s">
        <v>152</v>
      </c>
      <c r="AH246" s="343" t="s">
        <v>4033</v>
      </c>
      <c r="AI246" s="340" t="s">
        <v>152</v>
      </c>
      <c r="AJ246" s="340" t="s">
        <v>152</v>
      </c>
      <c r="AK246" s="143" t="s">
        <v>2054</v>
      </c>
      <c r="AL246" s="143" t="s">
        <v>4285</v>
      </c>
      <c r="AM246" s="341" t="s">
        <v>152</v>
      </c>
      <c r="AN246" s="143" t="s">
        <v>1637</v>
      </c>
      <c r="AO246" s="340" t="s">
        <v>152</v>
      </c>
      <c r="AP246" s="340"/>
      <c r="AQ246" s="341" t="s">
        <v>152</v>
      </c>
      <c r="AR246" s="143" t="s">
        <v>150</v>
      </c>
      <c r="AS246" s="340" t="s">
        <v>152</v>
      </c>
      <c r="AU246" s="341" t="s">
        <v>152</v>
      </c>
      <c r="AV246" s="342" t="s">
        <v>152</v>
      </c>
    </row>
    <row r="247" spans="1:48" s="143" customFormat="1" hidden="1">
      <c r="A247" s="299">
        <v>1074476251</v>
      </c>
      <c r="B247" s="340" t="s">
        <v>229</v>
      </c>
      <c r="C247" s="143" t="s">
        <v>4031</v>
      </c>
      <c r="D247" s="143" t="s">
        <v>4049</v>
      </c>
      <c r="E247" s="340" t="s">
        <v>7681</v>
      </c>
      <c r="F247" s="340" t="s">
        <v>2056</v>
      </c>
      <c r="G247" s="143" t="s">
        <v>2055</v>
      </c>
      <c r="H247" s="341" t="s">
        <v>4032</v>
      </c>
      <c r="I247" s="342">
        <v>30487</v>
      </c>
      <c r="J247" s="342">
        <v>0</v>
      </c>
      <c r="K247" s="342">
        <v>0</v>
      </c>
      <c r="L247" s="340" t="s">
        <v>152</v>
      </c>
      <c r="M247" s="340" t="s">
        <v>152</v>
      </c>
      <c r="N247" s="340" t="s">
        <v>152</v>
      </c>
      <c r="O247" s="340" t="s">
        <v>9698</v>
      </c>
      <c r="P247" s="340" t="s">
        <v>152</v>
      </c>
      <c r="Q247" s="340" t="s">
        <v>152</v>
      </c>
      <c r="R247" s="340" t="s">
        <v>152</v>
      </c>
      <c r="S247" s="340" t="s">
        <v>152</v>
      </c>
      <c r="T247" s="340" t="s">
        <v>152</v>
      </c>
      <c r="U247" s="340" t="s">
        <v>152</v>
      </c>
      <c r="V247" s="340" t="s">
        <v>8799</v>
      </c>
      <c r="W247" s="143" t="s">
        <v>7626</v>
      </c>
      <c r="X247" s="143" t="s">
        <v>152</v>
      </c>
      <c r="Y247" s="143" t="s">
        <v>4033</v>
      </c>
      <c r="Z247" s="143" t="s">
        <v>4034</v>
      </c>
      <c r="AA247" s="395" t="s">
        <v>9699</v>
      </c>
      <c r="AB247" s="143" t="s">
        <v>4033</v>
      </c>
      <c r="AC247" s="143" t="s">
        <v>4033</v>
      </c>
      <c r="AD247" s="143" t="s">
        <v>152</v>
      </c>
      <c r="AF247" s="340"/>
      <c r="AG247" s="143" t="s">
        <v>152</v>
      </c>
      <c r="AH247" s="343" t="s">
        <v>4033</v>
      </c>
      <c r="AI247" s="340" t="s">
        <v>152</v>
      </c>
      <c r="AJ247" s="340" t="s">
        <v>152</v>
      </c>
      <c r="AK247" s="143" t="s">
        <v>152</v>
      </c>
      <c r="AL247" s="143" t="s">
        <v>152</v>
      </c>
      <c r="AM247" s="341" t="s">
        <v>152</v>
      </c>
      <c r="AN247" s="143" t="s">
        <v>1637</v>
      </c>
      <c r="AO247" s="340" t="s">
        <v>152</v>
      </c>
      <c r="AP247" s="340"/>
      <c r="AQ247" s="341" t="s">
        <v>152</v>
      </c>
      <c r="AR247" s="143" t="s">
        <v>150</v>
      </c>
      <c r="AS247" s="340" t="s">
        <v>152</v>
      </c>
      <c r="AU247" s="341" t="s">
        <v>152</v>
      </c>
      <c r="AV247" s="342" t="s">
        <v>152</v>
      </c>
    </row>
    <row r="248" spans="1:48" s="143" customFormat="1" hidden="1">
      <c r="A248" s="299">
        <v>1074476250</v>
      </c>
      <c r="B248" s="340" t="s">
        <v>226</v>
      </c>
      <c r="C248" s="143" t="s">
        <v>4031</v>
      </c>
      <c r="D248" s="143" t="s">
        <v>4049</v>
      </c>
      <c r="E248" s="340" t="s">
        <v>7682</v>
      </c>
      <c r="F248" s="340" t="s">
        <v>2056</v>
      </c>
      <c r="G248" s="143" t="s">
        <v>2055</v>
      </c>
      <c r="H248" s="341" t="s">
        <v>4032</v>
      </c>
      <c r="I248" s="342">
        <v>31673</v>
      </c>
      <c r="J248" s="342">
        <v>0</v>
      </c>
      <c r="K248" s="342">
        <v>0</v>
      </c>
      <c r="L248" s="340" t="s">
        <v>152</v>
      </c>
      <c r="M248" s="340" t="s">
        <v>152</v>
      </c>
      <c r="N248" s="340" t="s">
        <v>152</v>
      </c>
      <c r="O248" s="340" t="s">
        <v>9700</v>
      </c>
      <c r="P248" s="340" t="s">
        <v>152</v>
      </c>
      <c r="Q248" s="340" t="s">
        <v>152</v>
      </c>
      <c r="R248" s="340" t="s">
        <v>152</v>
      </c>
      <c r="S248" s="340" t="s">
        <v>152</v>
      </c>
      <c r="T248" s="340" t="s">
        <v>152</v>
      </c>
      <c r="U248" s="340" t="s">
        <v>152</v>
      </c>
      <c r="V248" s="340" t="s">
        <v>8800</v>
      </c>
      <c r="W248" s="143" t="s">
        <v>7626</v>
      </c>
      <c r="X248" s="143" t="s">
        <v>152</v>
      </c>
      <c r="Y248" s="143" t="s">
        <v>4033</v>
      </c>
      <c r="Z248" s="143" t="s">
        <v>4034</v>
      </c>
      <c r="AA248" s="395" t="s">
        <v>9701</v>
      </c>
      <c r="AB248" s="143" t="s">
        <v>4033</v>
      </c>
      <c r="AC248" s="143" t="s">
        <v>4033</v>
      </c>
      <c r="AD248" s="143" t="s">
        <v>152</v>
      </c>
      <c r="AF248" s="340"/>
      <c r="AG248" s="143" t="s">
        <v>152</v>
      </c>
      <c r="AH248" s="343" t="s">
        <v>4033</v>
      </c>
      <c r="AI248" s="340" t="s">
        <v>152</v>
      </c>
      <c r="AJ248" s="340" t="s">
        <v>152</v>
      </c>
      <c r="AK248" s="143" t="s">
        <v>152</v>
      </c>
      <c r="AL248" s="143" t="s">
        <v>152</v>
      </c>
      <c r="AM248" s="341" t="s">
        <v>152</v>
      </c>
      <c r="AN248" s="143" t="s">
        <v>1637</v>
      </c>
      <c r="AO248" s="340" t="s">
        <v>152</v>
      </c>
      <c r="AP248" s="340"/>
      <c r="AQ248" s="341" t="s">
        <v>152</v>
      </c>
      <c r="AR248" s="143" t="s">
        <v>150</v>
      </c>
      <c r="AS248" s="340" t="s">
        <v>152</v>
      </c>
      <c r="AU248" s="341" t="s">
        <v>152</v>
      </c>
      <c r="AV248" s="342" t="s">
        <v>152</v>
      </c>
    </row>
    <row r="249" spans="1:48" s="143" customFormat="1" hidden="1">
      <c r="A249" s="299">
        <v>1074476249</v>
      </c>
      <c r="B249" s="340" t="s">
        <v>5519</v>
      </c>
      <c r="C249" s="143" t="s">
        <v>4031</v>
      </c>
      <c r="D249" s="143" t="s">
        <v>6215</v>
      </c>
      <c r="E249" s="340" t="s">
        <v>5520</v>
      </c>
      <c r="F249" s="340" t="s">
        <v>2056</v>
      </c>
      <c r="G249" s="143" t="s">
        <v>2055</v>
      </c>
      <c r="H249" s="341" t="s">
        <v>4032</v>
      </c>
      <c r="I249" s="342">
        <v>19932</v>
      </c>
      <c r="J249" s="342">
        <v>0</v>
      </c>
      <c r="K249" s="342">
        <v>0</v>
      </c>
      <c r="L249" s="340" t="s">
        <v>152</v>
      </c>
      <c r="M249" s="340" t="s">
        <v>152</v>
      </c>
      <c r="N249" s="340" t="s">
        <v>152</v>
      </c>
      <c r="O249" s="340" t="s">
        <v>9702</v>
      </c>
      <c r="P249" s="340" t="s">
        <v>152</v>
      </c>
      <c r="Q249" s="340" t="s">
        <v>152</v>
      </c>
      <c r="R249" s="340" t="s">
        <v>152</v>
      </c>
      <c r="S249" s="340" t="s">
        <v>152</v>
      </c>
      <c r="T249" s="340" t="s">
        <v>152</v>
      </c>
      <c r="U249" s="340" t="s">
        <v>152</v>
      </c>
      <c r="V249" s="340" t="s">
        <v>6314</v>
      </c>
      <c r="W249" s="143" t="s">
        <v>7626</v>
      </c>
      <c r="X249" s="143" t="s">
        <v>152</v>
      </c>
      <c r="Y249" s="143" t="s">
        <v>4033</v>
      </c>
      <c r="Z249" s="143" t="s">
        <v>4034</v>
      </c>
      <c r="AA249" s="395" t="s">
        <v>9703</v>
      </c>
      <c r="AB249" s="143" t="s">
        <v>4033</v>
      </c>
      <c r="AC249" s="143" t="s">
        <v>4033</v>
      </c>
      <c r="AD249" s="143" t="s">
        <v>152</v>
      </c>
      <c r="AF249" s="340"/>
      <c r="AG249" s="143" t="s">
        <v>152</v>
      </c>
      <c r="AH249" s="343" t="s">
        <v>4033</v>
      </c>
      <c r="AI249" s="340" t="s">
        <v>152</v>
      </c>
      <c r="AJ249" s="340" t="s">
        <v>152</v>
      </c>
      <c r="AK249" s="143" t="s">
        <v>2054</v>
      </c>
      <c r="AL249" s="143" t="s">
        <v>6315</v>
      </c>
      <c r="AM249" s="341" t="s">
        <v>152</v>
      </c>
      <c r="AN249" s="143" t="s">
        <v>1637</v>
      </c>
      <c r="AO249" s="340" t="s">
        <v>152</v>
      </c>
      <c r="AP249" s="340"/>
      <c r="AQ249" s="341" t="s">
        <v>152</v>
      </c>
      <c r="AR249" s="143" t="s">
        <v>150</v>
      </c>
      <c r="AS249" s="340" t="s">
        <v>152</v>
      </c>
      <c r="AU249" s="341" t="s">
        <v>152</v>
      </c>
      <c r="AV249" s="342" t="s">
        <v>152</v>
      </c>
    </row>
    <row r="250" spans="1:48" s="143" customFormat="1" hidden="1">
      <c r="A250" s="299">
        <v>1074476247</v>
      </c>
      <c r="B250" s="340" t="s">
        <v>2212</v>
      </c>
      <c r="C250" s="143" t="s">
        <v>4031</v>
      </c>
      <c r="D250" s="143" t="s">
        <v>4035</v>
      </c>
      <c r="E250" s="340" t="s">
        <v>8801</v>
      </c>
      <c r="F250" s="340" t="s">
        <v>2056</v>
      </c>
      <c r="G250" s="143" t="s">
        <v>2055</v>
      </c>
      <c r="H250" s="341" t="s">
        <v>4032</v>
      </c>
      <c r="I250" s="342">
        <v>20491</v>
      </c>
      <c r="J250" s="342">
        <v>0</v>
      </c>
      <c r="K250" s="342">
        <v>14</v>
      </c>
      <c r="L250" s="340" t="s">
        <v>152</v>
      </c>
      <c r="M250" s="340" t="s">
        <v>152</v>
      </c>
      <c r="N250" s="340" t="s">
        <v>152</v>
      </c>
      <c r="O250" s="340" t="s">
        <v>9704</v>
      </c>
      <c r="P250" s="340" t="s">
        <v>152</v>
      </c>
      <c r="Q250" s="340" t="s">
        <v>152</v>
      </c>
      <c r="R250" s="340" t="s">
        <v>152</v>
      </c>
      <c r="S250" s="340" t="s">
        <v>152</v>
      </c>
      <c r="T250" s="340" t="s">
        <v>152</v>
      </c>
      <c r="U250" s="340" t="s">
        <v>152</v>
      </c>
      <c r="V250" s="340" t="s">
        <v>4156</v>
      </c>
      <c r="W250" s="143" t="s">
        <v>7627</v>
      </c>
      <c r="X250" s="143" t="s">
        <v>152</v>
      </c>
      <c r="Y250" s="143" t="s">
        <v>4033</v>
      </c>
      <c r="Z250" s="143" t="s">
        <v>4034</v>
      </c>
      <c r="AA250" s="395" t="s">
        <v>9705</v>
      </c>
      <c r="AB250" s="143" t="s">
        <v>4033</v>
      </c>
      <c r="AC250" s="143" t="s">
        <v>4033</v>
      </c>
      <c r="AD250" s="143" t="s">
        <v>152</v>
      </c>
      <c r="AF250" s="340"/>
      <c r="AG250" s="143" t="s">
        <v>152</v>
      </c>
      <c r="AH250" s="343" t="s">
        <v>4033</v>
      </c>
      <c r="AI250" s="340" t="s">
        <v>152</v>
      </c>
      <c r="AJ250" s="340" t="s">
        <v>152</v>
      </c>
      <c r="AK250" s="143" t="s">
        <v>2054</v>
      </c>
      <c r="AL250" s="143" t="s">
        <v>4157</v>
      </c>
      <c r="AM250" s="341" t="s">
        <v>152</v>
      </c>
      <c r="AN250" s="143" t="s">
        <v>1637</v>
      </c>
      <c r="AO250" s="340" t="s">
        <v>152</v>
      </c>
      <c r="AP250" s="340"/>
      <c r="AQ250" s="341" t="s">
        <v>152</v>
      </c>
      <c r="AR250" s="143" t="s">
        <v>150</v>
      </c>
      <c r="AS250" s="340" t="s">
        <v>152</v>
      </c>
      <c r="AU250" s="341" t="s">
        <v>152</v>
      </c>
      <c r="AV250" s="342" t="s">
        <v>152</v>
      </c>
    </row>
    <row r="251" spans="1:48" s="143" customFormat="1" hidden="1">
      <c r="A251" s="299">
        <v>1074476244</v>
      </c>
      <c r="B251" s="340" t="s">
        <v>2213</v>
      </c>
      <c r="C251" s="143" t="s">
        <v>4031</v>
      </c>
      <c r="D251" s="143" t="s">
        <v>4035</v>
      </c>
      <c r="E251" s="340" t="s">
        <v>4153</v>
      </c>
      <c r="F251" s="340" t="s">
        <v>2056</v>
      </c>
      <c r="G251" s="143" t="s">
        <v>2055</v>
      </c>
      <c r="H251" s="341" t="s">
        <v>4032</v>
      </c>
      <c r="I251" s="342">
        <v>21868</v>
      </c>
      <c r="J251" s="342">
        <v>0</v>
      </c>
      <c r="K251" s="342">
        <v>0</v>
      </c>
      <c r="L251" s="340" t="s">
        <v>152</v>
      </c>
      <c r="M251" s="340" t="s">
        <v>152</v>
      </c>
      <c r="N251" s="340" t="s">
        <v>152</v>
      </c>
      <c r="O251" s="340" t="s">
        <v>9706</v>
      </c>
      <c r="P251" s="340" t="s">
        <v>152</v>
      </c>
      <c r="Q251" s="340" t="s">
        <v>152</v>
      </c>
      <c r="R251" s="340" t="s">
        <v>152</v>
      </c>
      <c r="S251" s="340" t="s">
        <v>152</v>
      </c>
      <c r="T251" s="340" t="s">
        <v>152</v>
      </c>
      <c r="U251" s="340" t="s">
        <v>152</v>
      </c>
      <c r="V251" s="340" t="s">
        <v>4154</v>
      </c>
      <c r="W251" s="143" t="s">
        <v>7626</v>
      </c>
      <c r="X251" s="143" t="s">
        <v>152</v>
      </c>
      <c r="Y251" s="143" t="s">
        <v>4033</v>
      </c>
      <c r="Z251" s="143" t="s">
        <v>4034</v>
      </c>
      <c r="AA251" s="395" t="s">
        <v>9707</v>
      </c>
      <c r="AB251" s="143" t="s">
        <v>4033</v>
      </c>
      <c r="AC251" s="143" t="s">
        <v>4033</v>
      </c>
      <c r="AD251" s="143" t="s">
        <v>152</v>
      </c>
      <c r="AF251" s="340"/>
      <c r="AG251" s="143" t="s">
        <v>152</v>
      </c>
      <c r="AH251" s="343" t="s">
        <v>4033</v>
      </c>
      <c r="AI251" s="340" t="s">
        <v>152</v>
      </c>
      <c r="AJ251" s="340" t="s">
        <v>152</v>
      </c>
      <c r="AK251" s="143" t="s">
        <v>2054</v>
      </c>
      <c r="AL251" s="143" t="s">
        <v>4155</v>
      </c>
      <c r="AM251" s="341" t="s">
        <v>152</v>
      </c>
      <c r="AN251" s="143" t="s">
        <v>1637</v>
      </c>
      <c r="AO251" s="340" t="s">
        <v>152</v>
      </c>
      <c r="AP251" s="340"/>
      <c r="AQ251" s="341" t="s">
        <v>152</v>
      </c>
      <c r="AR251" s="143" t="s">
        <v>150</v>
      </c>
      <c r="AS251" s="340" t="s">
        <v>152</v>
      </c>
      <c r="AU251" s="341" t="s">
        <v>152</v>
      </c>
      <c r="AV251" s="342" t="s">
        <v>152</v>
      </c>
    </row>
    <row r="252" spans="1:48" s="143" customFormat="1" hidden="1">
      <c r="A252" s="299">
        <v>1074476243</v>
      </c>
      <c r="B252" s="340" t="s">
        <v>2214</v>
      </c>
      <c r="C252" s="143" t="s">
        <v>4031</v>
      </c>
      <c r="D252" s="143" t="s">
        <v>4035</v>
      </c>
      <c r="E252" s="340" t="s">
        <v>8802</v>
      </c>
      <c r="F252" s="340" t="s">
        <v>2056</v>
      </c>
      <c r="G252" s="143" t="s">
        <v>2055</v>
      </c>
      <c r="H252" s="341" t="s">
        <v>4032</v>
      </c>
      <c r="I252" s="342">
        <v>24293</v>
      </c>
      <c r="J252" s="342">
        <v>0</v>
      </c>
      <c r="K252" s="342">
        <v>0</v>
      </c>
      <c r="L252" s="340" t="s">
        <v>152</v>
      </c>
      <c r="M252" s="340" t="s">
        <v>152</v>
      </c>
      <c r="N252" s="340" t="s">
        <v>152</v>
      </c>
      <c r="O252" s="340" t="s">
        <v>9708</v>
      </c>
      <c r="P252" s="340" t="s">
        <v>152</v>
      </c>
      <c r="Q252" s="340" t="s">
        <v>152</v>
      </c>
      <c r="R252" s="340" t="s">
        <v>152</v>
      </c>
      <c r="S252" s="340" t="s">
        <v>152</v>
      </c>
      <c r="T252" s="340" t="s">
        <v>152</v>
      </c>
      <c r="U252" s="340" t="s">
        <v>152</v>
      </c>
      <c r="V252" s="340" t="s">
        <v>4151</v>
      </c>
      <c r="W252" s="143" t="s">
        <v>7626</v>
      </c>
      <c r="X252" s="143" t="s">
        <v>152</v>
      </c>
      <c r="Y252" s="143" t="s">
        <v>4033</v>
      </c>
      <c r="Z252" s="143" t="s">
        <v>4034</v>
      </c>
      <c r="AA252" s="395" t="s">
        <v>9709</v>
      </c>
      <c r="AB252" s="143" t="s">
        <v>4033</v>
      </c>
      <c r="AC252" s="143" t="s">
        <v>4033</v>
      </c>
      <c r="AD252" s="143" t="s">
        <v>152</v>
      </c>
      <c r="AF252" s="340"/>
      <c r="AG252" s="143" t="s">
        <v>152</v>
      </c>
      <c r="AH252" s="343" t="s">
        <v>4033</v>
      </c>
      <c r="AI252" s="340" t="s">
        <v>152</v>
      </c>
      <c r="AJ252" s="340" t="s">
        <v>152</v>
      </c>
      <c r="AK252" s="143" t="s">
        <v>2054</v>
      </c>
      <c r="AL252" s="143" t="s">
        <v>4152</v>
      </c>
      <c r="AM252" s="341" t="s">
        <v>152</v>
      </c>
      <c r="AN252" s="143" t="s">
        <v>1637</v>
      </c>
      <c r="AO252" s="340" t="s">
        <v>152</v>
      </c>
      <c r="AP252" s="340"/>
      <c r="AQ252" s="341" t="s">
        <v>152</v>
      </c>
      <c r="AR252" s="143" t="s">
        <v>150</v>
      </c>
      <c r="AS252" s="340" t="s">
        <v>152</v>
      </c>
      <c r="AU252" s="341" t="s">
        <v>152</v>
      </c>
      <c r="AV252" s="342" t="s">
        <v>152</v>
      </c>
    </row>
    <row r="253" spans="1:48" s="143" customFormat="1" hidden="1">
      <c r="A253" s="299">
        <v>1074476242</v>
      </c>
      <c r="B253" s="340" t="s">
        <v>362</v>
      </c>
      <c r="C253" s="143" t="s">
        <v>4031</v>
      </c>
      <c r="D253" s="143" t="s">
        <v>4035</v>
      </c>
      <c r="E253" s="340" t="s">
        <v>5380</v>
      </c>
      <c r="F253" s="340" t="s">
        <v>2056</v>
      </c>
      <c r="G253" s="143" t="s">
        <v>2055</v>
      </c>
      <c r="H253" s="341" t="s">
        <v>4032</v>
      </c>
      <c r="I253" s="342">
        <v>28441</v>
      </c>
      <c r="J253" s="342">
        <v>0</v>
      </c>
      <c r="K253" s="342">
        <v>34</v>
      </c>
      <c r="L253" s="340" t="s">
        <v>152</v>
      </c>
      <c r="M253" s="340" t="s">
        <v>152</v>
      </c>
      <c r="N253" s="340" t="s">
        <v>152</v>
      </c>
      <c r="O253" s="340" t="s">
        <v>9710</v>
      </c>
      <c r="P253" s="340" t="s">
        <v>152</v>
      </c>
      <c r="Q253" s="340" t="s">
        <v>152</v>
      </c>
      <c r="R253" s="340" t="s">
        <v>152</v>
      </c>
      <c r="S253" s="340" t="s">
        <v>152</v>
      </c>
      <c r="T253" s="340" t="s">
        <v>152</v>
      </c>
      <c r="U253" s="340" t="s">
        <v>152</v>
      </c>
      <c r="V253" s="340" t="s">
        <v>4149</v>
      </c>
      <c r="W253" s="143" t="s">
        <v>7626</v>
      </c>
      <c r="X253" s="143" t="s">
        <v>152</v>
      </c>
      <c r="Y253" s="143" t="s">
        <v>4033</v>
      </c>
      <c r="Z253" s="143" t="s">
        <v>4034</v>
      </c>
      <c r="AA253" s="395" t="s">
        <v>9711</v>
      </c>
      <c r="AB253" s="143" t="s">
        <v>4033</v>
      </c>
      <c r="AC253" s="143" t="s">
        <v>4033</v>
      </c>
      <c r="AD253" s="143" t="s">
        <v>152</v>
      </c>
      <c r="AF253" s="340"/>
      <c r="AG253" s="143" t="s">
        <v>152</v>
      </c>
      <c r="AH253" s="343" t="s">
        <v>4033</v>
      </c>
      <c r="AI253" s="340" t="s">
        <v>152</v>
      </c>
      <c r="AJ253" s="340" t="s">
        <v>152</v>
      </c>
      <c r="AK253" s="143" t="s">
        <v>2054</v>
      </c>
      <c r="AL253" s="143" t="s">
        <v>4150</v>
      </c>
      <c r="AM253" s="341" t="s">
        <v>152</v>
      </c>
      <c r="AN253" s="143" t="s">
        <v>1637</v>
      </c>
      <c r="AO253" s="340" t="s">
        <v>152</v>
      </c>
      <c r="AP253" s="340"/>
      <c r="AQ253" s="341" t="s">
        <v>152</v>
      </c>
      <c r="AR253" s="143" t="s">
        <v>150</v>
      </c>
      <c r="AS253" s="340" t="s">
        <v>152</v>
      </c>
      <c r="AU253" s="341" t="s">
        <v>152</v>
      </c>
      <c r="AV253" s="342" t="s">
        <v>152</v>
      </c>
    </row>
    <row r="254" spans="1:48" s="143" customFormat="1" hidden="1">
      <c r="A254" s="299">
        <v>1074476240</v>
      </c>
      <c r="B254" s="340" t="s">
        <v>2216</v>
      </c>
      <c r="C254" s="143" t="s">
        <v>4031</v>
      </c>
      <c r="D254" s="143" t="s">
        <v>4035</v>
      </c>
      <c r="E254" s="340" t="s">
        <v>8803</v>
      </c>
      <c r="F254" s="340" t="s">
        <v>2056</v>
      </c>
      <c r="G254" s="143" t="s">
        <v>2055</v>
      </c>
      <c r="H254" s="341" t="s">
        <v>4032</v>
      </c>
      <c r="I254" s="342">
        <v>30164</v>
      </c>
      <c r="J254" s="342">
        <v>0</v>
      </c>
      <c r="K254" s="342">
        <v>70</v>
      </c>
      <c r="L254" s="340" t="s">
        <v>152</v>
      </c>
      <c r="M254" s="340" t="s">
        <v>152</v>
      </c>
      <c r="N254" s="340" t="s">
        <v>152</v>
      </c>
      <c r="O254" s="340" t="s">
        <v>9712</v>
      </c>
      <c r="P254" s="340" t="s">
        <v>152</v>
      </c>
      <c r="Q254" s="340" t="s">
        <v>152</v>
      </c>
      <c r="R254" s="340" t="s">
        <v>152</v>
      </c>
      <c r="S254" s="340" t="s">
        <v>152</v>
      </c>
      <c r="T254" s="340" t="s">
        <v>152</v>
      </c>
      <c r="U254" s="340" t="s">
        <v>152</v>
      </c>
      <c r="V254" s="340" t="s">
        <v>4147</v>
      </c>
      <c r="W254" s="143" t="s">
        <v>7626</v>
      </c>
      <c r="X254" s="143" t="s">
        <v>152</v>
      </c>
      <c r="Y254" s="143" t="s">
        <v>4033</v>
      </c>
      <c r="Z254" s="143" t="s">
        <v>4034</v>
      </c>
      <c r="AA254" s="395" t="s">
        <v>9713</v>
      </c>
      <c r="AB254" s="143" t="s">
        <v>4033</v>
      </c>
      <c r="AC254" s="143" t="s">
        <v>4033</v>
      </c>
      <c r="AD254" s="143" t="s">
        <v>152</v>
      </c>
      <c r="AF254" s="340"/>
      <c r="AG254" s="143" t="s">
        <v>152</v>
      </c>
      <c r="AH254" s="343" t="s">
        <v>4033</v>
      </c>
      <c r="AI254" s="340" t="s">
        <v>152</v>
      </c>
      <c r="AJ254" s="340" t="s">
        <v>152</v>
      </c>
      <c r="AK254" s="143" t="s">
        <v>2054</v>
      </c>
      <c r="AL254" s="143" t="s">
        <v>4148</v>
      </c>
      <c r="AM254" s="341" t="s">
        <v>152</v>
      </c>
      <c r="AN254" s="143" t="s">
        <v>1637</v>
      </c>
      <c r="AO254" s="340" t="s">
        <v>152</v>
      </c>
      <c r="AP254" s="340"/>
      <c r="AQ254" s="341" t="s">
        <v>152</v>
      </c>
      <c r="AR254" s="143" t="s">
        <v>150</v>
      </c>
      <c r="AS254" s="340" t="s">
        <v>152</v>
      </c>
      <c r="AU254" s="341" t="s">
        <v>152</v>
      </c>
      <c r="AV254" s="342" t="s">
        <v>152</v>
      </c>
    </row>
    <row r="255" spans="1:48" s="143" customFormat="1" hidden="1">
      <c r="A255" s="299">
        <v>1074476238</v>
      </c>
      <c r="B255" s="340" t="s">
        <v>363</v>
      </c>
      <c r="C255" s="143" t="s">
        <v>4031</v>
      </c>
      <c r="D255" s="143" t="s">
        <v>4035</v>
      </c>
      <c r="E255" s="340" t="s">
        <v>2218</v>
      </c>
      <c r="F255" s="340" t="s">
        <v>2056</v>
      </c>
      <c r="G255" s="143" t="s">
        <v>2055</v>
      </c>
      <c r="H255" s="341" t="s">
        <v>4032</v>
      </c>
      <c r="I255" s="342">
        <v>28791</v>
      </c>
      <c r="J255" s="342">
        <v>0</v>
      </c>
      <c r="K255" s="342">
        <v>0</v>
      </c>
      <c r="L255" s="340" t="s">
        <v>152</v>
      </c>
      <c r="M255" s="340" t="s">
        <v>152</v>
      </c>
      <c r="N255" s="340" t="s">
        <v>152</v>
      </c>
      <c r="O255" s="340" t="s">
        <v>9714</v>
      </c>
      <c r="P255" s="340" t="s">
        <v>152</v>
      </c>
      <c r="Q255" s="340" t="s">
        <v>152</v>
      </c>
      <c r="R255" s="340" t="s">
        <v>152</v>
      </c>
      <c r="S255" s="340" t="s">
        <v>152</v>
      </c>
      <c r="T255" s="340" t="s">
        <v>152</v>
      </c>
      <c r="U255" s="340" t="s">
        <v>152</v>
      </c>
      <c r="V255" s="340" t="s">
        <v>4145</v>
      </c>
      <c r="W255" s="143" t="s">
        <v>7626</v>
      </c>
      <c r="X255" s="143" t="s">
        <v>152</v>
      </c>
      <c r="Y255" s="143" t="s">
        <v>4033</v>
      </c>
      <c r="Z255" s="143" t="s">
        <v>4034</v>
      </c>
      <c r="AA255" s="395" t="s">
        <v>9715</v>
      </c>
      <c r="AB255" s="143" t="s">
        <v>4033</v>
      </c>
      <c r="AC255" s="143" t="s">
        <v>4033</v>
      </c>
      <c r="AD255" s="143" t="s">
        <v>152</v>
      </c>
      <c r="AF255" s="340"/>
      <c r="AG255" s="143" t="s">
        <v>152</v>
      </c>
      <c r="AH255" s="343" t="s">
        <v>4033</v>
      </c>
      <c r="AI255" s="340" t="s">
        <v>152</v>
      </c>
      <c r="AJ255" s="340" t="s">
        <v>152</v>
      </c>
      <c r="AK255" s="143" t="s">
        <v>2054</v>
      </c>
      <c r="AL255" s="143" t="s">
        <v>4146</v>
      </c>
      <c r="AM255" s="341" t="s">
        <v>152</v>
      </c>
      <c r="AN255" s="143" t="s">
        <v>1637</v>
      </c>
      <c r="AO255" s="340" t="s">
        <v>152</v>
      </c>
      <c r="AP255" s="340"/>
      <c r="AQ255" s="341" t="s">
        <v>152</v>
      </c>
      <c r="AR255" s="143" t="s">
        <v>150</v>
      </c>
      <c r="AS255" s="340" t="s">
        <v>152</v>
      </c>
      <c r="AU255" s="341" t="s">
        <v>152</v>
      </c>
      <c r="AV255" s="342" t="s">
        <v>152</v>
      </c>
    </row>
    <row r="256" spans="1:48" s="143" customFormat="1">
      <c r="A256" s="299">
        <v>1074476237</v>
      </c>
      <c r="B256" s="340" t="s">
        <v>5496</v>
      </c>
      <c r="C256" s="143" t="s">
        <v>4031</v>
      </c>
      <c r="D256" s="143" t="s">
        <v>6225</v>
      </c>
      <c r="E256" s="340" t="s">
        <v>6103</v>
      </c>
      <c r="F256" s="340" t="s">
        <v>2056</v>
      </c>
      <c r="G256" s="143" t="s">
        <v>2055</v>
      </c>
      <c r="H256" s="341" t="s">
        <v>4032</v>
      </c>
      <c r="I256" s="342">
        <v>11117</v>
      </c>
      <c r="J256" s="342">
        <v>0</v>
      </c>
      <c r="K256" s="342">
        <v>42</v>
      </c>
      <c r="L256" s="340" t="s">
        <v>152</v>
      </c>
      <c r="M256" s="340" t="s">
        <v>152</v>
      </c>
      <c r="N256" s="340" t="s">
        <v>152</v>
      </c>
      <c r="O256" s="340" t="s">
        <v>9716</v>
      </c>
      <c r="P256" s="340" t="s">
        <v>152</v>
      </c>
      <c r="Q256" s="340" t="s">
        <v>152</v>
      </c>
      <c r="R256" s="340" t="s">
        <v>152</v>
      </c>
      <c r="S256" s="340" t="s">
        <v>152</v>
      </c>
      <c r="T256" s="340" t="s">
        <v>152</v>
      </c>
      <c r="U256" s="340" t="s">
        <v>152</v>
      </c>
      <c r="V256" s="340" t="s">
        <v>6312</v>
      </c>
      <c r="W256" s="143" t="s">
        <v>7626</v>
      </c>
      <c r="X256" s="143" t="s">
        <v>152</v>
      </c>
      <c r="Y256" s="143" t="s">
        <v>4033</v>
      </c>
      <c r="Z256" s="143" t="s">
        <v>4034</v>
      </c>
      <c r="AA256" s="395" t="s">
        <v>9717</v>
      </c>
      <c r="AB256" s="143" t="s">
        <v>4033</v>
      </c>
      <c r="AC256" s="143" t="s">
        <v>4033</v>
      </c>
      <c r="AD256" s="143" t="s">
        <v>152</v>
      </c>
      <c r="AF256" s="340"/>
      <c r="AG256" s="143" t="s">
        <v>152</v>
      </c>
      <c r="AH256" s="343" t="s">
        <v>4033</v>
      </c>
      <c r="AI256" s="340" t="s">
        <v>152</v>
      </c>
      <c r="AJ256" s="340" t="s">
        <v>152</v>
      </c>
      <c r="AK256" s="143" t="s">
        <v>2054</v>
      </c>
      <c r="AL256" s="143" t="s">
        <v>6313</v>
      </c>
      <c r="AM256" s="341" t="s">
        <v>152</v>
      </c>
      <c r="AN256" s="143" t="s">
        <v>1637</v>
      </c>
      <c r="AO256" s="340" t="s">
        <v>152</v>
      </c>
      <c r="AP256" s="340"/>
      <c r="AQ256" s="341" t="s">
        <v>152</v>
      </c>
      <c r="AR256" s="143" t="s">
        <v>150</v>
      </c>
      <c r="AS256" s="340" t="s">
        <v>152</v>
      </c>
      <c r="AU256" s="341" t="s">
        <v>152</v>
      </c>
      <c r="AV256" s="342" t="s">
        <v>152</v>
      </c>
    </row>
    <row r="257" spans="1:48" s="143" customFormat="1">
      <c r="A257" s="299">
        <v>1074476235</v>
      </c>
      <c r="B257" s="340" t="s">
        <v>5731</v>
      </c>
      <c r="C257" s="143" t="s">
        <v>4031</v>
      </c>
      <c r="D257" s="143" t="s">
        <v>6225</v>
      </c>
      <c r="E257" s="340" t="s">
        <v>5732</v>
      </c>
      <c r="F257" s="340" t="s">
        <v>2056</v>
      </c>
      <c r="G257" s="143" t="s">
        <v>2055</v>
      </c>
      <c r="H257" s="341" t="s">
        <v>4032</v>
      </c>
      <c r="I257" s="342">
        <v>14235</v>
      </c>
      <c r="J257" s="342">
        <v>0</v>
      </c>
      <c r="K257" s="342">
        <v>12</v>
      </c>
      <c r="L257" s="340" t="s">
        <v>152</v>
      </c>
      <c r="M257" s="340" t="s">
        <v>152</v>
      </c>
      <c r="N257" s="340" t="s">
        <v>152</v>
      </c>
      <c r="O257" s="340" t="s">
        <v>9718</v>
      </c>
      <c r="P257" s="340" t="s">
        <v>152</v>
      </c>
      <c r="Q257" s="340" t="s">
        <v>152</v>
      </c>
      <c r="R257" s="340" t="s">
        <v>152</v>
      </c>
      <c r="S257" s="340" t="s">
        <v>152</v>
      </c>
      <c r="T257" s="340" t="s">
        <v>152</v>
      </c>
      <c r="U257" s="340" t="s">
        <v>152</v>
      </c>
      <c r="V257" s="340" t="s">
        <v>6310</v>
      </c>
      <c r="W257" s="143" t="s">
        <v>7626</v>
      </c>
      <c r="X257" s="143" t="s">
        <v>152</v>
      </c>
      <c r="Y257" s="143" t="s">
        <v>4033</v>
      </c>
      <c r="Z257" s="143" t="s">
        <v>4034</v>
      </c>
      <c r="AA257" s="395" t="s">
        <v>9719</v>
      </c>
      <c r="AB257" s="143" t="s">
        <v>4033</v>
      </c>
      <c r="AC257" s="143" t="s">
        <v>4033</v>
      </c>
      <c r="AD257" s="143" t="s">
        <v>152</v>
      </c>
      <c r="AF257" s="340"/>
      <c r="AG257" s="143" t="s">
        <v>152</v>
      </c>
      <c r="AH257" s="343" t="s">
        <v>4033</v>
      </c>
      <c r="AI257" s="340" t="s">
        <v>152</v>
      </c>
      <c r="AJ257" s="340" t="s">
        <v>152</v>
      </c>
      <c r="AK257" s="143" t="s">
        <v>2054</v>
      </c>
      <c r="AL257" s="143" t="s">
        <v>6311</v>
      </c>
      <c r="AM257" s="341" t="s">
        <v>152</v>
      </c>
      <c r="AN257" s="143" t="s">
        <v>1637</v>
      </c>
      <c r="AO257" s="340" t="s">
        <v>152</v>
      </c>
      <c r="AP257" s="340"/>
      <c r="AQ257" s="341" t="s">
        <v>152</v>
      </c>
      <c r="AR257" s="143" t="s">
        <v>150</v>
      </c>
      <c r="AS257" s="340" t="s">
        <v>152</v>
      </c>
      <c r="AU257" s="341" t="s">
        <v>152</v>
      </c>
      <c r="AV257" s="342" t="s">
        <v>152</v>
      </c>
    </row>
    <row r="258" spans="1:48" s="143" customFormat="1" hidden="1">
      <c r="A258" s="299">
        <v>1074476234</v>
      </c>
      <c r="B258" s="340" t="s">
        <v>288</v>
      </c>
      <c r="C258" s="143" t="s">
        <v>4031</v>
      </c>
      <c r="D258" s="143" t="s">
        <v>4035</v>
      </c>
      <c r="E258" s="340" t="s">
        <v>2154</v>
      </c>
      <c r="F258" s="340" t="s">
        <v>2056</v>
      </c>
      <c r="G258" s="143" t="s">
        <v>2055</v>
      </c>
      <c r="H258" s="341" t="s">
        <v>4032</v>
      </c>
      <c r="I258" s="342">
        <v>26351</v>
      </c>
      <c r="J258" s="342">
        <v>0</v>
      </c>
      <c r="K258" s="342">
        <v>29</v>
      </c>
      <c r="L258" s="340" t="s">
        <v>152</v>
      </c>
      <c r="M258" s="340" t="s">
        <v>152</v>
      </c>
      <c r="N258" s="340" t="s">
        <v>152</v>
      </c>
      <c r="O258" s="340" t="s">
        <v>9720</v>
      </c>
      <c r="P258" s="340" t="s">
        <v>152</v>
      </c>
      <c r="Q258" s="340" t="s">
        <v>152</v>
      </c>
      <c r="R258" s="340" t="s">
        <v>152</v>
      </c>
      <c r="S258" s="340" t="s">
        <v>152</v>
      </c>
      <c r="T258" s="340" t="s">
        <v>152</v>
      </c>
      <c r="U258" s="340" t="s">
        <v>152</v>
      </c>
      <c r="V258" s="340" t="s">
        <v>8804</v>
      </c>
      <c r="W258" s="143" t="s">
        <v>7626</v>
      </c>
      <c r="X258" s="143" t="s">
        <v>152</v>
      </c>
      <c r="Y258" s="143" t="s">
        <v>4033</v>
      </c>
      <c r="Z258" s="143" t="s">
        <v>4034</v>
      </c>
      <c r="AA258" s="395" t="s">
        <v>9721</v>
      </c>
      <c r="AB258" s="143" t="s">
        <v>4033</v>
      </c>
      <c r="AC258" s="143" t="s">
        <v>4033</v>
      </c>
      <c r="AD258" s="143" t="s">
        <v>152</v>
      </c>
      <c r="AF258" s="340"/>
      <c r="AG258" s="143" t="s">
        <v>152</v>
      </c>
      <c r="AH258" s="343" t="s">
        <v>4033</v>
      </c>
      <c r="AI258" s="340" t="s">
        <v>152</v>
      </c>
      <c r="AJ258" s="340" t="s">
        <v>152</v>
      </c>
      <c r="AK258" s="143" t="s">
        <v>152</v>
      </c>
      <c r="AL258" s="143" t="s">
        <v>152</v>
      </c>
      <c r="AM258" s="341" t="s">
        <v>152</v>
      </c>
      <c r="AN258" s="143" t="s">
        <v>1637</v>
      </c>
      <c r="AO258" s="340" t="s">
        <v>152</v>
      </c>
      <c r="AP258" s="340"/>
      <c r="AQ258" s="341" t="s">
        <v>152</v>
      </c>
      <c r="AR258" s="143" t="s">
        <v>150</v>
      </c>
      <c r="AS258" s="340" t="s">
        <v>152</v>
      </c>
      <c r="AU258" s="341" t="s">
        <v>152</v>
      </c>
      <c r="AV258" s="342" t="s">
        <v>152</v>
      </c>
    </row>
    <row r="259" spans="1:48" s="143" customFormat="1" hidden="1">
      <c r="A259" s="299">
        <v>1074476231</v>
      </c>
      <c r="B259" s="340" t="s">
        <v>6078</v>
      </c>
      <c r="C259" s="143" t="s">
        <v>4031</v>
      </c>
      <c r="D259" s="143" t="s">
        <v>4035</v>
      </c>
      <c r="E259" s="340" t="s">
        <v>6304</v>
      </c>
      <c r="F259" s="340" t="s">
        <v>2056</v>
      </c>
      <c r="G259" s="143" t="s">
        <v>2055</v>
      </c>
      <c r="H259" s="341" t="s">
        <v>4032</v>
      </c>
      <c r="I259" s="342">
        <v>22273</v>
      </c>
      <c r="J259" s="342">
        <v>0</v>
      </c>
      <c r="K259" s="342">
        <v>0</v>
      </c>
      <c r="L259" s="340" t="s">
        <v>152</v>
      </c>
      <c r="M259" s="340" t="s">
        <v>152</v>
      </c>
      <c r="N259" s="340" t="s">
        <v>152</v>
      </c>
      <c r="O259" s="340" t="s">
        <v>9722</v>
      </c>
      <c r="P259" s="340" t="s">
        <v>152</v>
      </c>
      <c r="Q259" s="340" t="s">
        <v>152</v>
      </c>
      <c r="R259" s="340" t="s">
        <v>152</v>
      </c>
      <c r="S259" s="340" t="s">
        <v>152</v>
      </c>
      <c r="T259" s="340" t="s">
        <v>152</v>
      </c>
      <c r="U259" s="340" t="s">
        <v>152</v>
      </c>
      <c r="V259" s="340" t="s">
        <v>6305</v>
      </c>
      <c r="W259" s="143" t="s">
        <v>7627</v>
      </c>
      <c r="X259" s="143" t="s">
        <v>152</v>
      </c>
      <c r="Y259" s="143" t="s">
        <v>4033</v>
      </c>
      <c r="Z259" s="143" t="s">
        <v>4034</v>
      </c>
      <c r="AA259" s="395" t="s">
        <v>9723</v>
      </c>
      <c r="AB259" s="143" t="s">
        <v>4033</v>
      </c>
      <c r="AC259" s="143" t="s">
        <v>4033</v>
      </c>
      <c r="AD259" s="143" t="s">
        <v>152</v>
      </c>
      <c r="AF259" s="340"/>
      <c r="AG259" s="143" t="s">
        <v>152</v>
      </c>
      <c r="AH259" s="343" t="s">
        <v>4033</v>
      </c>
      <c r="AI259" s="340" t="s">
        <v>152</v>
      </c>
      <c r="AJ259" s="340" t="s">
        <v>152</v>
      </c>
      <c r="AK259" s="143" t="s">
        <v>2054</v>
      </c>
      <c r="AL259" s="143" t="s">
        <v>6306</v>
      </c>
      <c r="AM259" s="341" t="s">
        <v>152</v>
      </c>
      <c r="AN259" s="143" t="s">
        <v>1637</v>
      </c>
      <c r="AO259" s="340" t="s">
        <v>152</v>
      </c>
      <c r="AP259" s="340"/>
      <c r="AQ259" s="341" t="s">
        <v>152</v>
      </c>
      <c r="AR259" s="143" t="s">
        <v>150</v>
      </c>
      <c r="AS259" s="340" t="s">
        <v>152</v>
      </c>
      <c r="AU259" s="341" t="s">
        <v>152</v>
      </c>
      <c r="AV259" s="342" t="s">
        <v>152</v>
      </c>
    </row>
    <row r="260" spans="1:48" s="143" customFormat="1" hidden="1">
      <c r="A260" s="299">
        <v>1074476229</v>
      </c>
      <c r="B260" s="340" t="s">
        <v>5836</v>
      </c>
      <c r="C260" s="143" t="s">
        <v>4031</v>
      </c>
      <c r="D260" s="143" t="s">
        <v>6225</v>
      </c>
      <c r="E260" s="340" t="s">
        <v>5837</v>
      </c>
      <c r="F260" s="340" t="s">
        <v>2056</v>
      </c>
      <c r="G260" s="143" t="s">
        <v>2055</v>
      </c>
      <c r="H260" s="341" t="s">
        <v>4032</v>
      </c>
      <c r="I260" s="342">
        <v>10439</v>
      </c>
      <c r="J260" s="342">
        <v>0</v>
      </c>
      <c r="K260" s="342">
        <v>8</v>
      </c>
      <c r="L260" s="340" t="s">
        <v>152</v>
      </c>
      <c r="M260" s="340" t="s">
        <v>152</v>
      </c>
      <c r="N260" s="340" t="s">
        <v>152</v>
      </c>
      <c r="O260" s="340" t="s">
        <v>9724</v>
      </c>
      <c r="P260" s="340" t="s">
        <v>152</v>
      </c>
      <c r="Q260" s="340" t="s">
        <v>152</v>
      </c>
      <c r="R260" s="340" t="s">
        <v>152</v>
      </c>
      <c r="S260" s="340" t="s">
        <v>152</v>
      </c>
      <c r="T260" s="340" t="s">
        <v>152</v>
      </c>
      <c r="U260" s="340" t="s">
        <v>152</v>
      </c>
      <c r="V260" s="340" t="s">
        <v>6299</v>
      </c>
      <c r="W260" s="143" t="s">
        <v>7626</v>
      </c>
      <c r="X260" s="143" t="s">
        <v>152</v>
      </c>
      <c r="Y260" s="143" t="s">
        <v>4033</v>
      </c>
      <c r="Z260" s="143" t="s">
        <v>4034</v>
      </c>
      <c r="AA260" s="395" t="s">
        <v>9725</v>
      </c>
      <c r="AB260" s="143" t="s">
        <v>4033</v>
      </c>
      <c r="AC260" s="143" t="s">
        <v>4033</v>
      </c>
      <c r="AD260" s="143" t="s">
        <v>152</v>
      </c>
      <c r="AF260" s="340"/>
      <c r="AG260" s="143" t="s">
        <v>152</v>
      </c>
      <c r="AH260" s="343" t="s">
        <v>4033</v>
      </c>
      <c r="AI260" s="340" t="s">
        <v>152</v>
      </c>
      <c r="AJ260" s="340" t="s">
        <v>6293</v>
      </c>
      <c r="AK260" s="143" t="s">
        <v>2054</v>
      </c>
      <c r="AL260" s="143" t="s">
        <v>6300</v>
      </c>
      <c r="AM260" s="341" t="s">
        <v>152</v>
      </c>
      <c r="AN260" s="143" t="s">
        <v>1637</v>
      </c>
      <c r="AO260" s="340" t="s">
        <v>152</v>
      </c>
      <c r="AP260" s="340"/>
      <c r="AQ260" s="341" t="s">
        <v>152</v>
      </c>
      <c r="AR260" s="143" t="s">
        <v>150</v>
      </c>
      <c r="AS260" s="340" t="s">
        <v>152</v>
      </c>
      <c r="AU260" s="341" t="s">
        <v>152</v>
      </c>
      <c r="AV260" s="342" t="s">
        <v>152</v>
      </c>
    </row>
    <row r="261" spans="1:48" s="143" customFormat="1" hidden="1">
      <c r="A261" s="299">
        <v>1074476228</v>
      </c>
      <c r="B261" s="340" t="s">
        <v>5896</v>
      </c>
      <c r="C261" s="143" t="s">
        <v>4031</v>
      </c>
      <c r="D261" s="143" t="s">
        <v>6225</v>
      </c>
      <c r="E261" s="340" t="s">
        <v>7685</v>
      </c>
      <c r="F261" s="340" t="s">
        <v>2056</v>
      </c>
      <c r="G261" s="143" t="s">
        <v>2055</v>
      </c>
      <c r="H261" s="341" t="s">
        <v>4032</v>
      </c>
      <c r="I261" s="342">
        <v>31749</v>
      </c>
      <c r="J261" s="342">
        <v>0</v>
      </c>
      <c r="K261" s="342">
        <v>22</v>
      </c>
      <c r="L261" s="340" t="s">
        <v>152</v>
      </c>
      <c r="M261" s="340" t="s">
        <v>152</v>
      </c>
      <c r="N261" s="340" t="s">
        <v>152</v>
      </c>
      <c r="O261" s="340" t="s">
        <v>9726</v>
      </c>
      <c r="P261" s="340" t="s">
        <v>152</v>
      </c>
      <c r="Q261" s="340" t="s">
        <v>152</v>
      </c>
      <c r="R261" s="340" t="s">
        <v>152</v>
      </c>
      <c r="S261" s="340" t="s">
        <v>152</v>
      </c>
      <c r="T261" s="340" t="s">
        <v>152</v>
      </c>
      <c r="U261" s="340" t="s">
        <v>152</v>
      </c>
      <c r="V261" s="340" t="s">
        <v>6297</v>
      </c>
      <c r="W261" s="143" t="s">
        <v>7626</v>
      </c>
      <c r="X261" s="143" t="s">
        <v>152</v>
      </c>
      <c r="Y261" s="143" t="s">
        <v>4033</v>
      </c>
      <c r="Z261" s="143" t="s">
        <v>4034</v>
      </c>
      <c r="AA261" s="395" t="s">
        <v>9727</v>
      </c>
      <c r="AB261" s="143" t="s">
        <v>4033</v>
      </c>
      <c r="AC261" s="143" t="s">
        <v>4033</v>
      </c>
      <c r="AD261" s="143" t="s">
        <v>152</v>
      </c>
      <c r="AF261" s="340"/>
      <c r="AG261" s="143" t="s">
        <v>152</v>
      </c>
      <c r="AH261" s="343" t="s">
        <v>4033</v>
      </c>
      <c r="AI261" s="340" t="s">
        <v>152</v>
      </c>
      <c r="AJ261" s="340" t="s">
        <v>6293</v>
      </c>
      <c r="AK261" s="143" t="s">
        <v>2054</v>
      </c>
      <c r="AL261" s="143" t="s">
        <v>6298</v>
      </c>
      <c r="AM261" s="341" t="s">
        <v>152</v>
      </c>
      <c r="AN261" s="143" t="s">
        <v>1637</v>
      </c>
      <c r="AO261" s="340" t="s">
        <v>152</v>
      </c>
      <c r="AP261" s="340"/>
      <c r="AQ261" s="341" t="s">
        <v>152</v>
      </c>
      <c r="AR261" s="143" t="s">
        <v>150</v>
      </c>
      <c r="AS261" s="340" t="s">
        <v>152</v>
      </c>
      <c r="AU261" s="341" t="s">
        <v>152</v>
      </c>
      <c r="AV261" s="342" t="s">
        <v>152</v>
      </c>
    </row>
    <row r="262" spans="1:48" s="143" customFormat="1" hidden="1">
      <c r="A262" s="299">
        <v>1074476227</v>
      </c>
      <c r="B262" s="340" t="s">
        <v>5865</v>
      </c>
      <c r="C262" s="143" t="s">
        <v>4031</v>
      </c>
      <c r="D262" s="143" t="s">
        <v>6225</v>
      </c>
      <c r="E262" s="340" t="s">
        <v>5866</v>
      </c>
      <c r="F262" s="340" t="s">
        <v>2056</v>
      </c>
      <c r="G262" s="143" t="s">
        <v>2055</v>
      </c>
      <c r="H262" s="341" t="s">
        <v>4032</v>
      </c>
      <c r="I262" s="342">
        <v>20608</v>
      </c>
      <c r="J262" s="342">
        <v>0</v>
      </c>
      <c r="K262" s="342">
        <v>20</v>
      </c>
      <c r="L262" s="340" t="s">
        <v>152</v>
      </c>
      <c r="M262" s="340" t="s">
        <v>152</v>
      </c>
      <c r="N262" s="340" t="s">
        <v>152</v>
      </c>
      <c r="O262" s="340" t="s">
        <v>9728</v>
      </c>
      <c r="P262" s="340" t="s">
        <v>152</v>
      </c>
      <c r="Q262" s="340" t="s">
        <v>152</v>
      </c>
      <c r="R262" s="340" t="s">
        <v>152</v>
      </c>
      <c r="S262" s="340" t="s">
        <v>152</v>
      </c>
      <c r="T262" s="340" t="s">
        <v>152</v>
      </c>
      <c r="U262" s="340" t="s">
        <v>152</v>
      </c>
      <c r="V262" s="340" t="s">
        <v>6295</v>
      </c>
      <c r="W262" s="143" t="s">
        <v>7626</v>
      </c>
      <c r="X262" s="143" t="s">
        <v>152</v>
      </c>
      <c r="Y262" s="143" t="s">
        <v>4033</v>
      </c>
      <c r="Z262" s="143" t="s">
        <v>4034</v>
      </c>
      <c r="AA262" s="395" t="s">
        <v>9729</v>
      </c>
      <c r="AB262" s="143" t="s">
        <v>4033</v>
      </c>
      <c r="AC262" s="143" t="s">
        <v>4033</v>
      </c>
      <c r="AD262" s="143" t="s">
        <v>152</v>
      </c>
      <c r="AF262" s="340"/>
      <c r="AG262" s="143" t="s">
        <v>152</v>
      </c>
      <c r="AH262" s="343" t="s">
        <v>4033</v>
      </c>
      <c r="AI262" s="340" t="s">
        <v>152</v>
      </c>
      <c r="AJ262" s="340" t="s">
        <v>6293</v>
      </c>
      <c r="AK262" s="143" t="s">
        <v>2054</v>
      </c>
      <c r="AL262" s="143" t="s">
        <v>6296</v>
      </c>
      <c r="AM262" s="341" t="s">
        <v>152</v>
      </c>
      <c r="AN262" s="143" t="s">
        <v>1637</v>
      </c>
      <c r="AO262" s="340" t="s">
        <v>152</v>
      </c>
      <c r="AP262" s="340"/>
      <c r="AQ262" s="341" t="s">
        <v>152</v>
      </c>
      <c r="AR262" s="143" t="s">
        <v>150</v>
      </c>
      <c r="AS262" s="340" t="s">
        <v>152</v>
      </c>
      <c r="AU262" s="341" t="s">
        <v>152</v>
      </c>
      <c r="AV262" s="342" t="s">
        <v>152</v>
      </c>
    </row>
    <row r="263" spans="1:48" s="143" customFormat="1" hidden="1">
      <c r="A263" s="299">
        <v>1074476226</v>
      </c>
      <c r="B263" s="340" t="s">
        <v>5856</v>
      </c>
      <c r="C263" s="143" t="s">
        <v>4031</v>
      </c>
      <c r="D263" s="143" t="s">
        <v>6225</v>
      </c>
      <c r="E263" s="340" t="s">
        <v>5857</v>
      </c>
      <c r="F263" s="340" t="s">
        <v>2056</v>
      </c>
      <c r="G263" s="143" t="s">
        <v>2055</v>
      </c>
      <c r="H263" s="341" t="s">
        <v>4032</v>
      </c>
      <c r="I263" s="342">
        <v>11984</v>
      </c>
      <c r="J263" s="342">
        <v>0</v>
      </c>
      <c r="K263" s="342">
        <v>0</v>
      </c>
      <c r="L263" s="340" t="s">
        <v>152</v>
      </c>
      <c r="M263" s="340" t="s">
        <v>152</v>
      </c>
      <c r="N263" s="340" t="s">
        <v>152</v>
      </c>
      <c r="O263" s="340" t="s">
        <v>9730</v>
      </c>
      <c r="P263" s="340" t="s">
        <v>152</v>
      </c>
      <c r="Q263" s="340" t="s">
        <v>152</v>
      </c>
      <c r="R263" s="340" t="s">
        <v>152</v>
      </c>
      <c r="S263" s="340" t="s">
        <v>152</v>
      </c>
      <c r="T263" s="340" t="s">
        <v>152</v>
      </c>
      <c r="U263" s="340" t="s">
        <v>152</v>
      </c>
      <c r="V263" s="340" t="s">
        <v>6292</v>
      </c>
      <c r="W263" s="143" t="s">
        <v>7626</v>
      </c>
      <c r="X263" s="143" t="s">
        <v>152</v>
      </c>
      <c r="Y263" s="143" t="s">
        <v>4033</v>
      </c>
      <c r="Z263" s="143" t="s">
        <v>4034</v>
      </c>
      <c r="AA263" s="395" t="s">
        <v>9731</v>
      </c>
      <c r="AB263" s="143" t="s">
        <v>4033</v>
      </c>
      <c r="AC263" s="143" t="s">
        <v>4033</v>
      </c>
      <c r="AD263" s="143" t="s">
        <v>152</v>
      </c>
      <c r="AF263" s="340"/>
      <c r="AG263" s="143" t="s">
        <v>152</v>
      </c>
      <c r="AH263" s="343" t="s">
        <v>4033</v>
      </c>
      <c r="AI263" s="340" t="s">
        <v>152</v>
      </c>
      <c r="AJ263" s="340" t="s">
        <v>6293</v>
      </c>
      <c r="AK263" s="143" t="s">
        <v>2054</v>
      </c>
      <c r="AL263" s="143" t="s">
        <v>6294</v>
      </c>
      <c r="AM263" s="341" t="s">
        <v>152</v>
      </c>
      <c r="AN263" s="143" t="s">
        <v>1637</v>
      </c>
      <c r="AO263" s="340" t="s">
        <v>152</v>
      </c>
      <c r="AP263" s="340"/>
      <c r="AQ263" s="341" t="s">
        <v>152</v>
      </c>
      <c r="AR263" s="143" t="s">
        <v>150</v>
      </c>
      <c r="AS263" s="340" t="s">
        <v>152</v>
      </c>
      <c r="AU263" s="341" t="s">
        <v>152</v>
      </c>
      <c r="AV263" s="342" t="s">
        <v>152</v>
      </c>
    </row>
    <row r="264" spans="1:48" s="143" customFormat="1" hidden="1">
      <c r="A264" s="299">
        <v>1074476223</v>
      </c>
      <c r="B264" s="340" t="s">
        <v>6017</v>
      </c>
      <c r="C264" s="143" t="s">
        <v>4031</v>
      </c>
      <c r="D264" s="143" t="s">
        <v>4065</v>
      </c>
      <c r="E264" s="340" t="s">
        <v>7442</v>
      </c>
      <c r="F264" s="340" t="s">
        <v>2056</v>
      </c>
      <c r="G264" s="143" t="s">
        <v>2055</v>
      </c>
      <c r="H264" s="341" t="s">
        <v>6287</v>
      </c>
      <c r="I264" s="342">
        <v>22967</v>
      </c>
      <c r="J264" s="342">
        <v>0</v>
      </c>
      <c r="K264" s="342">
        <v>42</v>
      </c>
      <c r="L264" s="340" t="s">
        <v>152</v>
      </c>
      <c r="M264" s="340" t="s">
        <v>152</v>
      </c>
      <c r="N264" s="340" t="s">
        <v>152</v>
      </c>
      <c r="O264" s="340" t="s">
        <v>9732</v>
      </c>
      <c r="P264" s="340" t="s">
        <v>152</v>
      </c>
      <c r="Q264" s="340" t="s">
        <v>152</v>
      </c>
      <c r="R264" s="340" t="s">
        <v>152</v>
      </c>
      <c r="S264" s="340" t="s">
        <v>152</v>
      </c>
      <c r="T264" s="340" t="s">
        <v>152</v>
      </c>
      <c r="U264" s="340" t="s">
        <v>152</v>
      </c>
      <c r="V264" s="340" t="s">
        <v>7686</v>
      </c>
      <c r="W264" s="143" t="s">
        <v>7626</v>
      </c>
      <c r="X264" s="143" t="s">
        <v>152</v>
      </c>
      <c r="Y264" s="143" t="s">
        <v>4033</v>
      </c>
      <c r="Z264" s="143" t="s">
        <v>4034</v>
      </c>
      <c r="AA264" s="395" t="s">
        <v>9733</v>
      </c>
      <c r="AB264" s="143" t="s">
        <v>4033</v>
      </c>
      <c r="AC264" s="143" t="s">
        <v>4033</v>
      </c>
      <c r="AD264" s="143" t="s">
        <v>152</v>
      </c>
      <c r="AF264" s="340"/>
      <c r="AG264" s="143" t="s">
        <v>152</v>
      </c>
      <c r="AH264" s="343" t="s">
        <v>4033</v>
      </c>
      <c r="AI264" s="340" t="s">
        <v>152</v>
      </c>
      <c r="AJ264" s="340" t="s">
        <v>152</v>
      </c>
      <c r="AK264" s="143" t="s">
        <v>2054</v>
      </c>
      <c r="AL264" s="143" t="s">
        <v>6290</v>
      </c>
      <c r="AM264" s="341" t="s">
        <v>152</v>
      </c>
      <c r="AN264" s="143" t="s">
        <v>1637</v>
      </c>
      <c r="AO264" s="340" t="s">
        <v>152</v>
      </c>
      <c r="AP264" s="340"/>
      <c r="AQ264" s="341" t="s">
        <v>152</v>
      </c>
      <c r="AR264" s="143" t="s">
        <v>150</v>
      </c>
      <c r="AS264" s="340" t="s">
        <v>152</v>
      </c>
      <c r="AU264" s="341" t="s">
        <v>152</v>
      </c>
      <c r="AV264" s="342" t="s">
        <v>152</v>
      </c>
    </row>
    <row r="265" spans="1:48" s="143" customFormat="1" hidden="1">
      <c r="A265" s="299">
        <v>1074476224</v>
      </c>
      <c r="B265" s="340" t="s">
        <v>365</v>
      </c>
      <c r="C265" s="143" t="s">
        <v>4031</v>
      </c>
      <c r="D265" s="143" t="s">
        <v>4065</v>
      </c>
      <c r="E265" s="340" t="s">
        <v>7441</v>
      </c>
      <c r="F265" s="340" t="s">
        <v>2056</v>
      </c>
      <c r="G265" s="143" t="s">
        <v>2055</v>
      </c>
      <c r="H265" s="341" t="s">
        <v>4032</v>
      </c>
      <c r="I265" s="342">
        <v>26125</v>
      </c>
      <c r="J265" s="342">
        <v>0</v>
      </c>
      <c r="K265" s="342">
        <v>36</v>
      </c>
      <c r="L265" s="340" t="s">
        <v>152</v>
      </c>
      <c r="M265" s="340" t="s">
        <v>152</v>
      </c>
      <c r="N265" s="340" t="s">
        <v>152</v>
      </c>
      <c r="O265" s="340" t="s">
        <v>9734</v>
      </c>
      <c r="P265" s="340" t="s">
        <v>152</v>
      </c>
      <c r="Q265" s="340" t="s">
        <v>152</v>
      </c>
      <c r="R265" s="340" t="s">
        <v>152</v>
      </c>
      <c r="S265" s="340" t="s">
        <v>152</v>
      </c>
      <c r="T265" s="340" t="s">
        <v>152</v>
      </c>
      <c r="U265" s="340" t="s">
        <v>152</v>
      </c>
      <c r="V265" s="340" t="s">
        <v>7687</v>
      </c>
      <c r="W265" s="143" t="s">
        <v>7626</v>
      </c>
      <c r="X265" s="143" t="s">
        <v>152</v>
      </c>
      <c r="Y265" s="143" t="s">
        <v>4033</v>
      </c>
      <c r="Z265" s="143" t="s">
        <v>4034</v>
      </c>
      <c r="AA265" s="395" t="s">
        <v>9735</v>
      </c>
      <c r="AB265" s="143" t="s">
        <v>4033</v>
      </c>
      <c r="AC265" s="143" t="s">
        <v>4033</v>
      </c>
      <c r="AD265" s="143" t="s">
        <v>152</v>
      </c>
      <c r="AF265" s="340"/>
      <c r="AG265" s="143" t="s">
        <v>152</v>
      </c>
      <c r="AH265" s="343" t="s">
        <v>2015</v>
      </c>
      <c r="AI265" s="340" t="s">
        <v>152</v>
      </c>
      <c r="AJ265" s="340" t="s">
        <v>152</v>
      </c>
      <c r="AK265" s="143" t="s">
        <v>152</v>
      </c>
      <c r="AL265" s="143" t="s">
        <v>152</v>
      </c>
      <c r="AM265" s="341" t="s">
        <v>152</v>
      </c>
      <c r="AN265" s="143" t="s">
        <v>1637</v>
      </c>
      <c r="AO265" s="340" t="s">
        <v>152</v>
      </c>
      <c r="AP265" s="340"/>
      <c r="AQ265" s="341" t="s">
        <v>152</v>
      </c>
      <c r="AR265" s="143" t="s">
        <v>150</v>
      </c>
      <c r="AS265" s="340" t="s">
        <v>152</v>
      </c>
      <c r="AU265" s="341" t="s">
        <v>152</v>
      </c>
      <c r="AV265" s="342" t="s">
        <v>152</v>
      </c>
    </row>
    <row r="266" spans="1:48" s="143" customFormat="1" hidden="1">
      <c r="A266" s="299">
        <v>1074476222</v>
      </c>
      <c r="B266" s="340" t="s">
        <v>6013</v>
      </c>
      <c r="C266" s="143" t="s">
        <v>4031</v>
      </c>
      <c r="D266" s="143" t="s">
        <v>4065</v>
      </c>
      <c r="E266" s="340" t="s">
        <v>6014</v>
      </c>
      <c r="F266" s="340" t="s">
        <v>2056</v>
      </c>
      <c r="G266" s="143" t="s">
        <v>2055</v>
      </c>
      <c r="H266" s="341" t="s">
        <v>6287</v>
      </c>
      <c r="I266" s="342">
        <v>19284</v>
      </c>
      <c r="J266" s="342">
        <v>0</v>
      </c>
      <c r="K266" s="342">
        <v>19</v>
      </c>
      <c r="L266" s="340" t="s">
        <v>152</v>
      </c>
      <c r="M266" s="340" t="s">
        <v>152</v>
      </c>
      <c r="N266" s="340" t="s">
        <v>152</v>
      </c>
      <c r="O266" s="340" t="s">
        <v>9736</v>
      </c>
      <c r="P266" s="340" t="s">
        <v>152</v>
      </c>
      <c r="Q266" s="340" t="s">
        <v>152</v>
      </c>
      <c r="R266" s="340" t="s">
        <v>152</v>
      </c>
      <c r="S266" s="340" t="s">
        <v>152</v>
      </c>
      <c r="T266" s="340" t="s">
        <v>152</v>
      </c>
      <c r="U266" s="340" t="s">
        <v>152</v>
      </c>
      <c r="V266" s="340" t="s">
        <v>7688</v>
      </c>
      <c r="W266" s="143" t="s">
        <v>7626</v>
      </c>
      <c r="X266" s="143" t="s">
        <v>152</v>
      </c>
      <c r="Y266" s="143" t="s">
        <v>4033</v>
      </c>
      <c r="Z266" s="143" t="s">
        <v>4034</v>
      </c>
      <c r="AA266" s="395" t="s">
        <v>9737</v>
      </c>
      <c r="AB266" s="143" t="s">
        <v>4033</v>
      </c>
      <c r="AC266" s="143" t="s">
        <v>4033</v>
      </c>
      <c r="AD266" s="143" t="s">
        <v>152</v>
      </c>
      <c r="AF266" s="340"/>
      <c r="AG266" s="143" t="s">
        <v>152</v>
      </c>
      <c r="AH266" s="343" t="s">
        <v>2015</v>
      </c>
      <c r="AI266" s="340" t="s">
        <v>152</v>
      </c>
      <c r="AJ266" s="340" t="s">
        <v>152</v>
      </c>
      <c r="AK266" s="143" t="s">
        <v>2054</v>
      </c>
      <c r="AL266" s="143" t="s">
        <v>6289</v>
      </c>
      <c r="AM266" s="341" t="s">
        <v>152</v>
      </c>
      <c r="AN266" s="143" t="s">
        <v>1637</v>
      </c>
      <c r="AO266" s="340" t="s">
        <v>152</v>
      </c>
      <c r="AP266" s="340"/>
      <c r="AQ266" s="341" t="s">
        <v>152</v>
      </c>
      <c r="AR266" s="143" t="s">
        <v>150</v>
      </c>
      <c r="AS266" s="340" t="s">
        <v>152</v>
      </c>
      <c r="AU266" s="341" t="s">
        <v>152</v>
      </c>
      <c r="AV266" s="342" t="s">
        <v>152</v>
      </c>
    </row>
    <row r="267" spans="1:48" s="143" customFormat="1" hidden="1">
      <c r="A267" s="299">
        <v>1074476221</v>
      </c>
      <c r="B267" s="340" t="s">
        <v>6020</v>
      </c>
      <c r="C267" s="143" t="s">
        <v>4031</v>
      </c>
      <c r="D267" s="143" t="s">
        <v>4065</v>
      </c>
      <c r="E267" s="340" t="s">
        <v>9738</v>
      </c>
      <c r="F267" s="340" t="s">
        <v>2056</v>
      </c>
      <c r="G267" s="143" t="s">
        <v>2055</v>
      </c>
      <c r="H267" s="341" t="s">
        <v>6287</v>
      </c>
      <c r="I267" s="342">
        <v>25694</v>
      </c>
      <c r="J267" s="342">
        <v>0</v>
      </c>
      <c r="K267" s="342">
        <v>75</v>
      </c>
      <c r="L267" s="340" t="s">
        <v>152</v>
      </c>
      <c r="M267" s="340" t="s">
        <v>152</v>
      </c>
      <c r="N267" s="340" t="s">
        <v>152</v>
      </c>
      <c r="O267" s="340" t="s">
        <v>9739</v>
      </c>
      <c r="P267" s="340" t="s">
        <v>152</v>
      </c>
      <c r="Q267" s="340" t="s">
        <v>152</v>
      </c>
      <c r="R267" s="340" t="s">
        <v>152</v>
      </c>
      <c r="S267" s="340" t="s">
        <v>152</v>
      </c>
      <c r="T267" s="340" t="s">
        <v>152</v>
      </c>
      <c r="U267" s="340" t="s">
        <v>152</v>
      </c>
      <c r="V267" s="340" t="s">
        <v>7689</v>
      </c>
      <c r="W267" s="143" t="s">
        <v>7627</v>
      </c>
      <c r="X267" s="143" t="s">
        <v>152</v>
      </c>
      <c r="Y267" s="143" t="s">
        <v>4033</v>
      </c>
      <c r="Z267" s="143" t="s">
        <v>4034</v>
      </c>
      <c r="AA267" s="395" t="s">
        <v>9740</v>
      </c>
      <c r="AB267" s="143" t="s">
        <v>4033</v>
      </c>
      <c r="AC267" s="143" t="s">
        <v>4033</v>
      </c>
      <c r="AD267" s="143" t="s">
        <v>152</v>
      </c>
      <c r="AF267" s="340"/>
      <c r="AG267" s="143" t="s">
        <v>152</v>
      </c>
      <c r="AH267" s="343" t="s">
        <v>2015</v>
      </c>
      <c r="AI267" s="340" t="s">
        <v>152</v>
      </c>
      <c r="AJ267" s="340" t="s">
        <v>152</v>
      </c>
      <c r="AK267" s="143" t="s">
        <v>2054</v>
      </c>
      <c r="AL267" s="143" t="s">
        <v>6288</v>
      </c>
      <c r="AM267" s="341" t="s">
        <v>152</v>
      </c>
      <c r="AN267" s="143" t="s">
        <v>1637</v>
      </c>
      <c r="AO267" s="340" t="s">
        <v>152</v>
      </c>
      <c r="AP267" s="340"/>
      <c r="AQ267" s="341" t="s">
        <v>152</v>
      </c>
      <c r="AR267" s="143" t="s">
        <v>150</v>
      </c>
      <c r="AS267" s="340" t="s">
        <v>152</v>
      </c>
      <c r="AU267" s="341" t="s">
        <v>152</v>
      </c>
      <c r="AV267" s="342" t="s">
        <v>152</v>
      </c>
    </row>
    <row r="268" spans="1:48" s="143" customFormat="1" hidden="1">
      <c r="A268" s="299">
        <v>1074476219</v>
      </c>
      <c r="B268" s="340" t="s">
        <v>6018</v>
      </c>
      <c r="C268" s="143" t="s">
        <v>4031</v>
      </c>
      <c r="D268" s="143" t="s">
        <v>4065</v>
      </c>
      <c r="E268" s="340" t="s">
        <v>6019</v>
      </c>
      <c r="F268" s="340" t="s">
        <v>2056</v>
      </c>
      <c r="G268" s="143" t="s">
        <v>2055</v>
      </c>
      <c r="H268" s="341" t="s">
        <v>6285</v>
      </c>
      <c r="I268" s="342">
        <v>25694</v>
      </c>
      <c r="J268" s="342">
        <v>0</v>
      </c>
      <c r="K268" s="342">
        <v>0</v>
      </c>
      <c r="L268" s="340" t="s">
        <v>152</v>
      </c>
      <c r="M268" s="340" t="s">
        <v>152</v>
      </c>
      <c r="N268" s="340" t="s">
        <v>152</v>
      </c>
      <c r="O268" s="340" t="s">
        <v>9741</v>
      </c>
      <c r="P268" s="340" t="s">
        <v>152</v>
      </c>
      <c r="Q268" s="340" t="s">
        <v>152</v>
      </c>
      <c r="R268" s="340" t="s">
        <v>152</v>
      </c>
      <c r="S268" s="340" t="s">
        <v>152</v>
      </c>
      <c r="T268" s="340" t="s">
        <v>152</v>
      </c>
      <c r="U268" s="340" t="s">
        <v>152</v>
      </c>
      <c r="V268" s="340" t="s">
        <v>7690</v>
      </c>
      <c r="W268" s="143" t="s">
        <v>7627</v>
      </c>
      <c r="X268" s="143" t="s">
        <v>152</v>
      </c>
      <c r="Y268" s="143" t="s">
        <v>4033</v>
      </c>
      <c r="Z268" s="143" t="s">
        <v>4034</v>
      </c>
      <c r="AA268" s="395" t="s">
        <v>9742</v>
      </c>
      <c r="AB268" s="143" t="s">
        <v>4033</v>
      </c>
      <c r="AC268" s="143" t="s">
        <v>4033</v>
      </c>
      <c r="AD268" s="143" t="s">
        <v>152</v>
      </c>
      <c r="AF268" s="340"/>
      <c r="AG268" s="143" t="s">
        <v>152</v>
      </c>
      <c r="AH268" s="343" t="s">
        <v>2015</v>
      </c>
      <c r="AI268" s="340" t="s">
        <v>152</v>
      </c>
      <c r="AJ268" s="340" t="s">
        <v>152</v>
      </c>
      <c r="AK268" s="143" t="s">
        <v>2054</v>
      </c>
      <c r="AL268" s="143" t="s">
        <v>6286</v>
      </c>
      <c r="AM268" s="341" t="s">
        <v>152</v>
      </c>
      <c r="AN268" s="143" t="s">
        <v>1637</v>
      </c>
      <c r="AO268" s="340" t="s">
        <v>152</v>
      </c>
      <c r="AP268" s="340"/>
      <c r="AQ268" s="341" t="s">
        <v>152</v>
      </c>
      <c r="AR268" s="143" t="s">
        <v>150</v>
      </c>
      <c r="AS268" s="340" t="s">
        <v>152</v>
      </c>
      <c r="AU268" s="341" t="s">
        <v>152</v>
      </c>
      <c r="AV268" s="342" t="s">
        <v>152</v>
      </c>
    </row>
    <row r="269" spans="1:48" s="143" customFormat="1" hidden="1">
      <c r="A269" s="299">
        <v>1074476218</v>
      </c>
      <c r="B269" s="340" t="s">
        <v>328</v>
      </c>
      <c r="C269" s="143" t="s">
        <v>4031</v>
      </c>
      <c r="D269" s="143" t="s">
        <v>4035</v>
      </c>
      <c r="E269" s="340" t="s">
        <v>468</v>
      </c>
      <c r="F269" s="340" t="s">
        <v>2056</v>
      </c>
      <c r="G269" s="143" t="s">
        <v>2055</v>
      </c>
      <c r="H269" s="341" t="s">
        <v>4032</v>
      </c>
      <c r="I269" s="342">
        <v>31183</v>
      </c>
      <c r="J269" s="342">
        <v>0</v>
      </c>
      <c r="K269" s="342">
        <v>8</v>
      </c>
      <c r="L269" s="340" t="s">
        <v>152</v>
      </c>
      <c r="M269" s="340" t="s">
        <v>152</v>
      </c>
      <c r="N269" s="340" t="s">
        <v>152</v>
      </c>
      <c r="O269" s="340" t="s">
        <v>9743</v>
      </c>
      <c r="P269" s="340" t="s">
        <v>152</v>
      </c>
      <c r="Q269" s="340" t="s">
        <v>152</v>
      </c>
      <c r="R269" s="340" t="s">
        <v>152</v>
      </c>
      <c r="S269" s="340" t="s">
        <v>152</v>
      </c>
      <c r="T269" s="340" t="s">
        <v>152</v>
      </c>
      <c r="U269" s="340" t="s">
        <v>152</v>
      </c>
      <c r="V269" s="340" t="s">
        <v>4141</v>
      </c>
      <c r="W269" s="143" t="s">
        <v>7626</v>
      </c>
      <c r="X269" s="143" t="s">
        <v>152</v>
      </c>
      <c r="Y269" s="143" t="s">
        <v>4033</v>
      </c>
      <c r="Z269" s="143" t="s">
        <v>4034</v>
      </c>
      <c r="AA269" s="395" t="s">
        <v>9744</v>
      </c>
      <c r="AB269" s="143" t="s">
        <v>4033</v>
      </c>
      <c r="AC269" s="143" t="s">
        <v>4033</v>
      </c>
      <c r="AD269" s="143" t="s">
        <v>152</v>
      </c>
      <c r="AF269" s="340"/>
      <c r="AG269" s="143" t="s">
        <v>152</v>
      </c>
      <c r="AH269" s="343" t="s">
        <v>4033</v>
      </c>
      <c r="AI269" s="340" t="s">
        <v>152</v>
      </c>
      <c r="AJ269" s="340" t="s">
        <v>152</v>
      </c>
      <c r="AK269" s="143" t="s">
        <v>2054</v>
      </c>
      <c r="AL269" s="143" t="s">
        <v>4142</v>
      </c>
      <c r="AM269" s="341" t="s">
        <v>152</v>
      </c>
      <c r="AN269" s="143" t="s">
        <v>1637</v>
      </c>
      <c r="AO269" s="340" t="s">
        <v>152</v>
      </c>
      <c r="AP269" s="340"/>
      <c r="AQ269" s="341" t="s">
        <v>152</v>
      </c>
      <c r="AR269" s="143" t="s">
        <v>150</v>
      </c>
      <c r="AS269" s="340" t="s">
        <v>152</v>
      </c>
      <c r="AU269" s="341" t="s">
        <v>152</v>
      </c>
      <c r="AV269" s="342" t="s">
        <v>152</v>
      </c>
    </row>
    <row r="270" spans="1:48" s="143" customFormat="1" hidden="1">
      <c r="A270" s="299">
        <v>1074476217</v>
      </c>
      <c r="B270" s="340" t="s">
        <v>324</v>
      </c>
      <c r="C270" s="143" t="s">
        <v>4031</v>
      </c>
      <c r="D270" s="143" t="s">
        <v>4035</v>
      </c>
      <c r="E270" s="340" t="s">
        <v>2222</v>
      </c>
      <c r="F270" s="340" t="s">
        <v>2056</v>
      </c>
      <c r="G270" s="143" t="s">
        <v>2055</v>
      </c>
      <c r="H270" s="341" t="s">
        <v>4032</v>
      </c>
      <c r="I270" s="342">
        <v>25962</v>
      </c>
      <c r="J270" s="342">
        <v>0</v>
      </c>
      <c r="K270" s="342">
        <v>8</v>
      </c>
      <c r="L270" s="340" t="s">
        <v>152</v>
      </c>
      <c r="M270" s="340" t="s">
        <v>152</v>
      </c>
      <c r="N270" s="340" t="s">
        <v>152</v>
      </c>
      <c r="O270" s="340" t="s">
        <v>9745</v>
      </c>
      <c r="P270" s="340" t="s">
        <v>152</v>
      </c>
      <c r="Q270" s="340" t="s">
        <v>152</v>
      </c>
      <c r="R270" s="340" t="s">
        <v>152</v>
      </c>
      <c r="S270" s="340" t="s">
        <v>152</v>
      </c>
      <c r="T270" s="340" t="s">
        <v>152</v>
      </c>
      <c r="U270" s="340" t="s">
        <v>152</v>
      </c>
      <c r="V270" s="340" t="s">
        <v>4139</v>
      </c>
      <c r="W270" s="143" t="s">
        <v>7626</v>
      </c>
      <c r="X270" s="143" t="s">
        <v>152</v>
      </c>
      <c r="Y270" s="143" t="s">
        <v>4033</v>
      </c>
      <c r="Z270" s="143" t="s">
        <v>4034</v>
      </c>
      <c r="AA270" s="395" t="s">
        <v>9746</v>
      </c>
      <c r="AB270" s="143" t="s">
        <v>4033</v>
      </c>
      <c r="AC270" s="143" t="s">
        <v>4033</v>
      </c>
      <c r="AD270" s="143" t="s">
        <v>152</v>
      </c>
      <c r="AF270" s="340"/>
      <c r="AG270" s="143" t="s">
        <v>152</v>
      </c>
      <c r="AH270" s="343" t="s">
        <v>4033</v>
      </c>
      <c r="AI270" s="340" t="s">
        <v>152</v>
      </c>
      <c r="AJ270" s="340" t="s">
        <v>152</v>
      </c>
      <c r="AK270" s="143" t="s">
        <v>2054</v>
      </c>
      <c r="AL270" s="143" t="s">
        <v>4140</v>
      </c>
      <c r="AM270" s="341" t="s">
        <v>152</v>
      </c>
      <c r="AN270" s="143" t="s">
        <v>1637</v>
      </c>
      <c r="AO270" s="340" t="s">
        <v>152</v>
      </c>
      <c r="AP270" s="340"/>
      <c r="AQ270" s="341" t="s">
        <v>152</v>
      </c>
      <c r="AR270" s="143" t="s">
        <v>150</v>
      </c>
      <c r="AS270" s="340" t="s">
        <v>152</v>
      </c>
      <c r="AU270" s="341" t="s">
        <v>152</v>
      </c>
      <c r="AV270" s="342" t="s">
        <v>152</v>
      </c>
    </row>
    <row r="271" spans="1:48" s="143" customFormat="1" hidden="1">
      <c r="A271" s="299">
        <v>1074476216</v>
      </c>
      <c r="B271" s="340" t="s">
        <v>252</v>
      </c>
      <c r="C271" s="143" t="s">
        <v>4031</v>
      </c>
      <c r="D271" s="143" t="s">
        <v>4035</v>
      </c>
      <c r="E271" s="340" t="s">
        <v>2030</v>
      </c>
      <c r="F271" s="340" t="s">
        <v>2056</v>
      </c>
      <c r="G271" s="143" t="s">
        <v>2055</v>
      </c>
      <c r="H271" s="341" t="s">
        <v>4032</v>
      </c>
      <c r="I271" s="342">
        <v>20684</v>
      </c>
      <c r="J271" s="342">
        <v>0</v>
      </c>
      <c r="K271" s="342">
        <v>4</v>
      </c>
      <c r="L271" s="340" t="s">
        <v>152</v>
      </c>
      <c r="M271" s="340" t="s">
        <v>152</v>
      </c>
      <c r="N271" s="340" t="s">
        <v>152</v>
      </c>
      <c r="O271" s="340" t="s">
        <v>9747</v>
      </c>
      <c r="P271" s="340" t="s">
        <v>152</v>
      </c>
      <c r="Q271" s="340" t="s">
        <v>152</v>
      </c>
      <c r="R271" s="340" t="s">
        <v>152</v>
      </c>
      <c r="S271" s="340" t="s">
        <v>152</v>
      </c>
      <c r="T271" s="340" t="s">
        <v>152</v>
      </c>
      <c r="U271" s="340" t="s">
        <v>152</v>
      </c>
      <c r="V271" s="340" t="s">
        <v>4138</v>
      </c>
      <c r="W271" s="143" t="s">
        <v>7626</v>
      </c>
      <c r="X271" s="143" t="s">
        <v>152</v>
      </c>
      <c r="Y271" s="143" t="s">
        <v>4033</v>
      </c>
      <c r="Z271" s="143" t="s">
        <v>4034</v>
      </c>
      <c r="AA271" s="395" t="s">
        <v>9748</v>
      </c>
      <c r="AB271" s="143" t="s">
        <v>4033</v>
      </c>
      <c r="AC271" s="143" t="s">
        <v>4033</v>
      </c>
      <c r="AD271" s="143" t="s">
        <v>152</v>
      </c>
      <c r="AF271" s="340"/>
      <c r="AG271" s="143" t="s">
        <v>152</v>
      </c>
      <c r="AH271" s="343" t="s">
        <v>4033</v>
      </c>
      <c r="AI271" s="340" t="s">
        <v>152</v>
      </c>
      <c r="AJ271" s="340" t="s">
        <v>152</v>
      </c>
      <c r="AK271" s="143" t="s">
        <v>152</v>
      </c>
      <c r="AL271" s="143" t="s">
        <v>152</v>
      </c>
      <c r="AM271" s="341" t="s">
        <v>152</v>
      </c>
      <c r="AN271" s="143" t="s">
        <v>1637</v>
      </c>
      <c r="AO271" s="340" t="s">
        <v>152</v>
      </c>
      <c r="AP271" s="340"/>
      <c r="AQ271" s="341" t="s">
        <v>152</v>
      </c>
      <c r="AR271" s="143" t="s">
        <v>150</v>
      </c>
      <c r="AS271" s="340" t="s">
        <v>152</v>
      </c>
      <c r="AU271" s="341" t="s">
        <v>152</v>
      </c>
      <c r="AV271" s="342" t="s">
        <v>152</v>
      </c>
    </row>
    <row r="272" spans="1:48" s="143" customFormat="1" hidden="1">
      <c r="A272" s="299">
        <v>1074476215</v>
      </c>
      <c r="B272" s="340" t="s">
        <v>239</v>
      </c>
      <c r="C272" s="143" t="s">
        <v>4031</v>
      </c>
      <c r="D272" s="143" t="s">
        <v>4035</v>
      </c>
      <c r="E272" s="340" t="s">
        <v>2223</v>
      </c>
      <c r="F272" s="340" t="s">
        <v>2056</v>
      </c>
      <c r="G272" s="143" t="s">
        <v>2055</v>
      </c>
      <c r="H272" s="341" t="s">
        <v>4032</v>
      </c>
      <c r="I272" s="342">
        <v>18098</v>
      </c>
      <c r="J272" s="342">
        <v>0</v>
      </c>
      <c r="K272" s="342">
        <v>4</v>
      </c>
      <c r="L272" s="340" t="s">
        <v>152</v>
      </c>
      <c r="M272" s="340" t="s">
        <v>152</v>
      </c>
      <c r="N272" s="340" t="s">
        <v>152</v>
      </c>
      <c r="O272" s="340" t="s">
        <v>9749</v>
      </c>
      <c r="P272" s="340" t="s">
        <v>152</v>
      </c>
      <c r="Q272" s="340" t="s">
        <v>152</v>
      </c>
      <c r="R272" s="340" t="s">
        <v>152</v>
      </c>
      <c r="S272" s="340" t="s">
        <v>152</v>
      </c>
      <c r="T272" s="340" t="s">
        <v>152</v>
      </c>
      <c r="U272" s="340" t="s">
        <v>152</v>
      </c>
      <c r="V272" s="340" t="s">
        <v>4136</v>
      </c>
      <c r="W272" s="143" t="s">
        <v>7626</v>
      </c>
      <c r="X272" s="143" t="s">
        <v>152</v>
      </c>
      <c r="Y272" s="143" t="s">
        <v>4033</v>
      </c>
      <c r="Z272" s="143" t="s">
        <v>4034</v>
      </c>
      <c r="AA272" s="395" t="s">
        <v>9750</v>
      </c>
      <c r="AB272" s="143" t="s">
        <v>4033</v>
      </c>
      <c r="AC272" s="143" t="s">
        <v>4033</v>
      </c>
      <c r="AD272" s="143" t="s">
        <v>152</v>
      </c>
      <c r="AF272" s="340"/>
      <c r="AG272" s="143" t="s">
        <v>152</v>
      </c>
      <c r="AH272" s="343" t="s">
        <v>4033</v>
      </c>
      <c r="AI272" s="340" t="s">
        <v>152</v>
      </c>
      <c r="AJ272" s="340" t="s">
        <v>152</v>
      </c>
      <c r="AK272" s="143" t="s">
        <v>2054</v>
      </c>
      <c r="AL272" s="143" t="s">
        <v>4137</v>
      </c>
      <c r="AM272" s="341" t="s">
        <v>152</v>
      </c>
      <c r="AN272" s="143" t="s">
        <v>1637</v>
      </c>
      <c r="AO272" s="340" t="s">
        <v>152</v>
      </c>
      <c r="AP272" s="340"/>
      <c r="AQ272" s="341" t="s">
        <v>152</v>
      </c>
      <c r="AR272" s="143" t="s">
        <v>150</v>
      </c>
      <c r="AS272" s="340" t="s">
        <v>152</v>
      </c>
      <c r="AU272" s="341" t="s">
        <v>152</v>
      </c>
      <c r="AV272" s="342" t="s">
        <v>152</v>
      </c>
    </row>
    <row r="273" spans="1:48" s="143" customFormat="1" hidden="1">
      <c r="A273" s="299">
        <v>1074476214</v>
      </c>
      <c r="B273" s="340" t="s">
        <v>270</v>
      </c>
      <c r="C273" s="143" t="s">
        <v>4031</v>
      </c>
      <c r="D273" s="143" t="s">
        <v>4035</v>
      </c>
      <c r="E273" s="340" t="s">
        <v>2032</v>
      </c>
      <c r="F273" s="340" t="s">
        <v>2056</v>
      </c>
      <c r="G273" s="143" t="s">
        <v>2055</v>
      </c>
      <c r="H273" s="341" t="s">
        <v>4032</v>
      </c>
      <c r="I273" s="342">
        <v>24888</v>
      </c>
      <c r="J273" s="342">
        <v>0</v>
      </c>
      <c r="K273" s="342">
        <v>0</v>
      </c>
      <c r="L273" s="340" t="s">
        <v>152</v>
      </c>
      <c r="M273" s="340" t="s">
        <v>152</v>
      </c>
      <c r="N273" s="340" t="s">
        <v>152</v>
      </c>
      <c r="O273" s="340" t="s">
        <v>9751</v>
      </c>
      <c r="P273" s="340" t="s">
        <v>152</v>
      </c>
      <c r="Q273" s="340" t="s">
        <v>152</v>
      </c>
      <c r="R273" s="340" t="s">
        <v>152</v>
      </c>
      <c r="S273" s="340" t="s">
        <v>152</v>
      </c>
      <c r="T273" s="340" t="s">
        <v>152</v>
      </c>
      <c r="U273" s="340" t="s">
        <v>152</v>
      </c>
      <c r="V273" s="340" t="s">
        <v>4134</v>
      </c>
      <c r="W273" s="143" t="s">
        <v>7626</v>
      </c>
      <c r="X273" s="143" t="s">
        <v>152</v>
      </c>
      <c r="Y273" s="143" t="s">
        <v>4033</v>
      </c>
      <c r="Z273" s="143" t="s">
        <v>4034</v>
      </c>
      <c r="AA273" s="395" t="s">
        <v>9752</v>
      </c>
      <c r="AB273" s="143" t="s">
        <v>4033</v>
      </c>
      <c r="AC273" s="143" t="s">
        <v>4033</v>
      </c>
      <c r="AD273" s="143" t="s">
        <v>152</v>
      </c>
      <c r="AF273" s="340"/>
      <c r="AG273" s="143" t="s">
        <v>152</v>
      </c>
      <c r="AH273" s="343" t="s">
        <v>4033</v>
      </c>
      <c r="AI273" s="340" t="s">
        <v>152</v>
      </c>
      <c r="AJ273" s="340" t="s">
        <v>152</v>
      </c>
      <c r="AK273" s="143" t="s">
        <v>2054</v>
      </c>
      <c r="AL273" s="143" t="s">
        <v>4135</v>
      </c>
      <c r="AM273" s="341" t="s">
        <v>152</v>
      </c>
      <c r="AN273" s="143" t="s">
        <v>1637</v>
      </c>
      <c r="AO273" s="340" t="s">
        <v>152</v>
      </c>
      <c r="AP273" s="340"/>
      <c r="AQ273" s="341" t="s">
        <v>152</v>
      </c>
      <c r="AR273" s="143" t="s">
        <v>150</v>
      </c>
      <c r="AS273" s="340" t="s">
        <v>152</v>
      </c>
      <c r="AU273" s="341" t="s">
        <v>152</v>
      </c>
      <c r="AV273" s="342" t="s">
        <v>152</v>
      </c>
    </row>
    <row r="274" spans="1:48" s="143" customFormat="1" hidden="1">
      <c r="A274" s="299">
        <v>1074476213</v>
      </c>
      <c r="B274" s="340" t="s">
        <v>264</v>
      </c>
      <c r="C274" s="143" t="s">
        <v>4031</v>
      </c>
      <c r="D274" s="143" t="s">
        <v>4035</v>
      </c>
      <c r="E274" s="340" t="s">
        <v>2031</v>
      </c>
      <c r="F274" s="340" t="s">
        <v>2056</v>
      </c>
      <c r="G274" s="143" t="s">
        <v>2055</v>
      </c>
      <c r="H274" s="341" t="s">
        <v>4032</v>
      </c>
      <c r="I274" s="342">
        <v>30164</v>
      </c>
      <c r="J274" s="342">
        <v>0</v>
      </c>
      <c r="K274" s="342">
        <v>14</v>
      </c>
      <c r="L274" s="340" t="s">
        <v>152</v>
      </c>
      <c r="M274" s="340" t="s">
        <v>152</v>
      </c>
      <c r="N274" s="340" t="s">
        <v>152</v>
      </c>
      <c r="O274" s="340" t="s">
        <v>9753</v>
      </c>
      <c r="P274" s="340" t="s">
        <v>152</v>
      </c>
      <c r="Q274" s="340" t="s">
        <v>152</v>
      </c>
      <c r="R274" s="340" t="s">
        <v>152</v>
      </c>
      <c r="S274" s="340" t="s">
        <v>152</v>
      </c>
      <c r="T274" s="340" t="s">
        <v>152</v>
      </c>
      <c r="U274" s="340" t="s">
        <v>152</v>
      </c>
      <c r="V274" s="340" t="s">
        <v>4132</v>
      </c>
      <c r="W274" s="143" t="s">
        <v>7626</v>
      </c>
      <c r="X274" s="143" t="s">
        <v>152</v>
      </c>
      <c r="Y274" s="143" t="s">
        <v>4033</v>
      </c>
      <c r="Z274" s="143" t="s">
        <v>4034</v>
      </c>
      <c r="AA274" s="395" t="s">
        <v>9754</v>
      </c>
      <c r="AB274" s="143" t="s">
        <v>4033</v>
      </c>
      <c r="AC274" s="143" t="s">
        <v>4033</v>
      </c>
      <c r="AD274" s="143" t="s">
        <v>152</v>
      </c>
      <c r="AF274" s="340"/>
      <c r="AG274" s="143" t="s">
        <v>152</v>
      </c>
      <c r="AH274" s="343" t="s">
        <v>4033</v>
      </c>
      <c r="AI274" s="340" t="s">
        <v>152</v>
      </c>
      <c r="AJ274" s="340" t="s">
        <v>152</v>
      </c>
      <c r="AK274" s="143" t="s">
        <v>2054</v>
      </c>
      <c r="AL274" s="143" t="s">
        <v>4133</v>
      </c>
      <c r="AM274" s="341" t="s">
        <v>152</v>
      </c>
      <c r="AN274" s="143" t="s">
        <v>1637</v>
      </c>
      <c r="AO274" s="340" t="s">
        <v>152</v>
      </c>
      <c r="AP274" s="340"/>
      <c r="AQ274" s="341" t="s">
        <v>152</v>
      </c>
      <c r="AR274" s="143" t="s">
        <v>150</v>
      </c>
      <c r="AS274" s="340" t="s">
        <v>152</v>
      </c>
      <c r="AU274" s="341" t="s">
        <v>152</v>
      </c>
      <c r="AV274" s="342" t="s">
        <v>152</v>
      </c>
    </row>
    <row r="275" spans="1:48" s="143" customFormat="1" hidden="1">
      <c r="A275" s="299">
        <v>1074476212</v>
      </c>
      <c r="B275" s="340" t="s">
        <v>273</v>
      </c>
      <c r="C275" s="143" t="s">
        <v>4031</v>
      </c>
      <c r="D275" s="143" t="s">
        <v>4035</v>
      </c>
      <c r="E275" s="340" t="s">
        <v>2224</v>
      </c>
      <c r="F275" s="340" t="s">
        <v>2056</v>
      </c>
      <c r="G275" s="143" t="s">
        <v>2055</v>
      </c>
      <c r="H275" s="341" t="s">
        <v>4032</v>
      </c>
      <c r="I275" s="342">
        <v>30920</v>
      </c>
      <c r="J275" s="342">
        <v>0</v>
      </c>
      <c r="K275" s="342">
        <v>18</v>
      </c>
      <c r="L275" s="340" t="s">
        <v>152</v>
      </c>
      <c r="M275" s="340" t="s">
        <v>152</v>
      </c>
      <c r="N275" s="340" t="s">
        <v>152</v>
      </c>
      <c r="O275" s="340" t="s">
        <v>9755</v>
      </c>
      <c r="P275" s="340" t="s">
        <v>152</v>
      </c>
      <c r="Q275" s="340" t="s">
        <v>152</v>
      </c>
      <c r="R275" s="340" t="s">
        <v>152</v>
      </c>
      <c r="S275" s="340" t="s">
        <v>152</v>
      </c>
      <c r="T275" s="340" t="s">
        <v>152</v>
      </c>
      <c r="U275" s="340" t="s">
        <v>152</v>
      </c>
      <c r="V275" s="340" t="s">
        <v>4130</v>
      </c>
      <c r="W275" s="143" t="s">
        <v>7626</v>
      </c>
      <c r="X275" s="143" t="s">
        <v>152</v>
      </c>
      <c r="Y275" s="143" t="s">
        <v>4033</v>
      </c>
      <c r="Z275" s="143" t="s">
        <v>4034</v>
      </c>
      <c r="AA275" s="395" t="s">
        <v>9756</v>
      </c>
      <c r="AB275" s="143" t="s">
        <v>4033</v>
      </c>
      <c r="AC275" s="143" t="s">
        <v>4033</v>
      </c>
      <c r="AD275" s="143" t="s">
        <v>152</v>
      </c>
      <c r="AF275" s="340"/>
      <c r="AG275" s="143" t="s">
        <v>152</v>
      </c>
      <c r="AH275" s="343" t="s">
        <v>4033</v>
      </c>
      <c r="AI275" s="340" t="s">
        <v>152</v>
      </c>
      <c r="AJ275" s="340" t="s">
        <v>152</v>
      </c>
      <c r="AK275" s="143" t="s">
        <v>2054</v>
      </c>
      <c r="AL275" s="143" t="s">
        <v>4131</v>
      </c>
      <c r="AM275" s="341" t="s">
        <v>152</v>
      </c>
      <c r="AN275" s="143" t="s">
        <v>1637</v>
      </c>
      <c r="AO275" s="340" t="s">
        <v>152</v>
      </c>
      <c r="AP275" s="340"/>
      <c r="AQ275" s="341" t="s">
        <v>152</v>
      </c>
      <c r="AR275" s="143" t="s">
        <v>150</v>
      </c>
      <c r="AS275" s="340" t="s">
        <v>152</v>
      </c>
      <c r="AU275" s="341" t="s">
        <v>152</v>
      </c>
      <c r="AV275" s="342" t="s">
        <v>152</v>
      </c>
    </row>
    <row r="276" spans="1:48" s="143" customFormat="1" hidden="1">
      <c r="A276" s="299">
        <v>1074476211</v>
      </c>
      <c r="B276" s="340" t="s">
        <v>577</v>
      </c>
      <c r="C276" s="143" t="s">
        <v>4031</v>
      </c>
      <c r="D276" s="143" t="s">
        <v>4035</v>
      </c>
      <c r="E276" s="340" t="s">
        <v>2225</v>
      </c>
      <c r="F276" s="340" t="s">
        <v>2056</v>
      </c>
      <c r="G276" s="143" t="s">
        <v>2055</v>
      </c>
      <c r="H276" s="341" t="s">
        <v>4032</v>
      </c>
      <c r="I276" s="342">
        <v>34367</v>
      </c>
      <c r="J276" s="342">
        <v>0</v>
      </c>
      <c r="K276" s="342">
        <v>12</v>
      </c>
      <c r="L276" s="340" t="s">
        <v>152</v>
      </c>
      <c r="M276" s="340" t="s">
        <v>152</v>
      </c>
      <c r="N276" s="340" t="s">
        <v>152</v>
      </c>
      <c r="O276" s="340" t="s">
        <v>9757</v>
      </c>
      <c r="P276" s="340" t="s">
        <v>152</v>
      </c>
      <c r="Q276" s="340" t="s">
        <v>152</v>
      </c>
      <c r="R276" s="340" t="s">
        <v>152</v>
      </c>
      <c r="S276" s="340" t="s">
        <v>152</v>
      </c>
      <c r="T276" s="340" t="s">
        <v>152</v>
      </c>
      <c r="U276" s="340" t="s">
        <v>152</v>
      </c>
      <c r="V276" s="340" t="s">
        <v>4128</v>
      </c>
      <c r="W276" s="143" t="s">
        <v>7626</v>
      </c>
      <c r="X276" s="143" t="s">
        <v>152</v>
      </c>
      <c r="Y276" s="143" t="s">
        <v>4033</v>
      </c>
      <c r="Z276" s="143" t="s">
        <v>4034</v>
      </c>
      <c r="AA276" s="395" t="s">
        <v>9758</v>
      </c>
      <c r="AB276" s="143" t="s">
        <v>4033</v>
      </c>
      <c r="AC276" s="143" t="s">
        <v>4033</v>
      </c>
      <c r="AD276" s="143" t="s">
        <v>152</v>
      </c>
      <c r="AF276" s="340"/>
      <c r="AG276" s="143" t="s">
        <v>152</v>
      </c>
      <c r="AH276" s="343" t="s">
        <v>4033</v>
      </c>
      <c r="AI276" s="340" t="s">
        <v>152</v>
      </c>
      <c r="AJ276" s="340" t="s">
        <v>152</v>
      </c>
      <c r="AK276" s="143" t="s">
        <v>2054</v>
      </c>
      <c r="AL276" s="143" t="s">
        <v>4129</v>
      </c>
      <c r="AM276" s="341" t="s">
        <v>152</v>
      </c>
      <c r="AN276" s="143" t="s">
        <v>1637</v>
      </c>
      <c r="AO276" s="340" t="s">
        <v>152</v>
      </c>
      <c r="AP276" s="340"/>
      <c r="AQ276" s="341" t="s">
        <v>152</v>
      </c>
      <c r="AR276" s="143" t="s">
        <v>150</v>
      </c>
      <c r="AS276" s="340" t="s">
        <v>152</v>
      </c>
      <c r="AU276" s="341" t="s">
        <v>152</v>
      </c>
      <c r="AV276" s="342" t="s">
        <v>152</v>
      </c>
    </row>
    <row r="277" spans="1:48" s="143" customFormat="1" hidden="1">
      <c r="A277" s="299">
        <v>1074476210</v>
      </c>
      <c r="B277" s="340" t="s">
        <v>589</v>
      </c>
      <c r="C277" s="143" t="s">
        <v>4031</v>
      </c>
      <c r="D277" s="143" t="s">
        <v>4035</v>
      </c>
      <c r="E277" s="340" t="s">
        <v>2226</v>
      </c>
      <c r="F277" s="340" t="s">
        <v>2056</v>
      </c>
      <c r="G277" s="143" t="s">
        <v>2055</v>
      </c>
      <c r="H277" s="341" t="s">
        <v>4032</v>
      </c>
      <c r="I277" s="342">
        <v>30703</v>
      </c>
      <c r="J277" s="342">
        <v>0</v>
      </c>
      <c r="K277" s="342">
        <v>8</v>
      </c>
      <c r="L277" s="340" t="s">
        <v>152</v>
      </c>
      <c r="M277" s="340" t="s">
        <v>152</v>
      </c>
      <c r="N277" s="340" t="s">
        <v>152</v>
      </c>
      <c r="O277" s="340" t="s">
        <v>9759</v>
      </c>
      <c r="P277" s="340" t="s">
        <v>152</v>
      </c>
      <c r="Q277" s="340" t="s">
        <v>152</v>
      </c>
      <c r="R277" s="340" t="s">
        <v>152</v>
      </c>
      <c r="S277" s="340" t="s">
        <v>152</v>
      </c>
      <c r="T277" s="340" t="s">
        <v>152</v>
      </c>
      <c r="U277" s="340" t="s">
        <v>152</v>
      </c>
      <c r="V277" s="340" t="s">
        <v>4126</v>
      </c>
      <c r="W277" s="143" t="s">
        <v>7626</v>
      </c>
      <c r="X277" s="143" t="s">
        <v>152</v>
      </c>
      <c r="Y277" s="143" t="s">
        <v>4033</v>
      </c>
      <c r="Z277" s="143" t="s">
        <v>4034</v>
      </c>
      <c r="AA277" s="395" t="s">
        <v>9760</v>
      </c>
      <c r="AB277" s="143" t="s">
        <v>4033</v>
      </c>
      <c r="AC277" s="143" t="s">
        <v>4033</v>
      </c>
      <c r="AD277" s="143" t="s">
        <v>152</v>
      </c>
      <c r="AF277" s="340"/>
      <c r="AG277" s="143" t="s">
        <v>152</v>
      </c>
      <c r="AH277" s="343" t="s">
        <v>4033</v>
      </c>
      <c r="AI277" s="340" t="s">
        <v>152</v>
      </c>
      <c r="AJ277" s="340" t="s">
        <v>152</v>
      </c>
      <c r="AK277" s="143" t="s">
        <v>2054</v>
      </c>
      <c r="AL277" s="143" t="s">
        <v>4127</v>
      </c>
      <c r="AM277" s="341" t="s">
        <v>152</v>
      </c>
      <c r="AN277" s="143" t="s">
        <v>1637</v>
      </c>
      <c r="AO277" s="340" t="s">
        <v>152</v>
      </c>
      <c r="AP277" s="340"/>
      <c r="AQ277" s="341" t="s">
        <v>152</v>
      </c>
      <c r="AR277" s="143" t="s">
        <v>150</v>
      </c>
      <c r="AS277" s="340" t="s">
        <v>152</v>
      </c>
      <c r="AU277" s="341" t="s">
        <v>152</v>
      </c>
      <c r="AV277" s="342" t="s">
        <v>152</v>
      </c>
    </row>
    <row r="278" spans="1:48" s="143" customFormat="1" hidden="1">
      <c r="A278" s="299">
        <v>1074476207</v>
      </c>
      <c r="B278" s="340" t="s">
        <v>560</v>
      </c>
      <c r="C278" s="143" t="s">
        <v>4031</v>
      </c>
      <c r="D278" s="143" t="s">
        <v>4035</v>
      </c>
      <c r="E278" s="340" t="s">
        <v>2227</v>
      </c>
      <c r="F278" s="340" t="s">
        <v>2056</v>
      </c>
      <c r="G278" s="143" t="s">
        <v>2055</v>
      </c>
      <c r="H278" s="341" t="s">
        <v>4032</v>
      </c>
      <c r="I278" s="342">
        <v>35013</v>
      </c>
      <c r="J278" s="342">
        <v>0</v>
      </c>
      <c r="K278" s="342">
        <v>12</v>
      </c>
      <c r="L278" s="340" t="s">
        <v>152</v>
      </c>
      <c r="M278" s="340" t="s">
        <v>152</v>
      </c>
      <c r="N278" s="340" t="s">
        <v>152</v>
      </c>
      <c r="O278" s="340" t="s">
        <v>9761</v>
      </c>
      <c r="P278" s="340" t="s">
        <v>152</v>
      </c>
      <c r="Q278" s="340" t="s">
        <v>152</v>
      </c>
      <c r="R278" s="340" t="s">
        <v>152</v>
      </c>
      <c r="S278" s="340" t="s">
        <v>152</v>
      </c>
      <c r="T278" s="340" t="s">
        <v>152</v>
      </c>
      <c r="U278" s="340" t="s">
        <v>152</v>
      </c>
      <c r="V278" s="340" t="s">
        <v>4120</v>
      </c>
      <c r="W278" s="143" t="s">
        <v>7626</v>
      </c>
      <c r="X278" s="143" t="s">
        <v>152</v>
      </c>
      <c r="Y278" s="143" t="s">
        <v>4033</v>
      </c>
      <c r="Z278" s="143" t="s">
        <v>4034</v>
      </c>
      <c r="AA278" s="395" t="s">
        <v>9762</v>
      </c>
      <c r="AB278" s="143" t="s">
        <v>4033</v>
      </c>
      <c r="AC278" s="143" t="s">
        <v>4033</v>
      </c>
      <c r="AD278" s="143" t="s">
        <v>152</v>
      </c>
      <c r="AF278" s="340"/>
      <c r="AG278" s="143" t="s">
        <v>152</v>
      </c>
      <c r="AH278" s="343" t="s">
        <v>4033</v>
      </c>
      <c r="AI278" s="340" t="s">
        <v>152</v>
      </c>
      <c r="AJ278" s="340" t="s">
        <v>152</v>
      </c>
      <c r="AK278" s="143" t="s">
        <v>2054</v>
      </c>
      <c r="AL278" s="143" t="s">
        <v>4121</v>
      </c>
      <c r="AM278" s="341" t="s">
        <v>152</v>
      </c>
      <c r="AN278" s="143" t="s">
        <v>1637</v>
      </c>
      <c r="AO278" s="340" t="s">
        <v>152</v>
      </c>
      <c r="AP278" s="340"/>
      <c r="AQ278" s="341" t="s">
        <v>152</v>
      </c>
      <c r="AR278" s="143" t="s">
        <v>150</v>
      </c>
      <c r="AS278" s="340" t="s">
        <v>152</v>
      </c>
      <c r="AU278" s="341" t="s">
        <v>152</v>
      </c>
      <c r="AV278" s="342" t="s">
        <v>152</v>
      </c>
    </row>
    <row r="279" spans="1:48" s="143" customFormat="1" hidden="1">
      <c r="A279" s="299">
        <v>1074476206</v>
      </c>
      <c r="B279" s="340" t="s">
        <v>591</v>
      </c>
      <c r="C279" s="143" t="s">
        <v>4031</v>
      </c>
      <c r="D279" s="143" t="s">
        <v>4035</v>
      </c>
      <c r="E279" s="340" t="s">
        <v>8807</v>
      </c>
      <c r="F279" s="340" t="s">
        <v>2056</v>
      </c>
      <c r="G279" s="143" t="s">
        <v>2055</v>
      </c>
      <c r="H279" s="341" t="s">
        <v>4032</v>
      </c>
      <c r="I279" s="342">
        <v>32319</v>
      </c>
      <c r="J279" s="342">
        <v>0</v>
      </c>
      <c r="K279" s="342">
        <v>8</v>
      </c>
      <c r="L279" s="340" t="s">
        <v>152</v>
      </c>
      <c r="M279" s="340" t="s">
        <v>152</v>
      </c>
      <c r="N279" s="340" t="s">
        <v>152</v>
      </c>
      <c r="O279" s="340" t="s">
        <v>9763</v>
      </c>
      <c r="P279" s="340" t="s">
        <v>152</v>
      </c>
      <c r="Q279" s="340" t="s">
        <v>152</v>
      </c>
      <c r="R279" s="340" t="s">
        <v>152</v>
      </c>
      <c r="S279" s="340" t="s">
        <v>152</v>
      </c>
      <c r="T279" s="340" t="s">
        <v>152</v>
      </c>
      <c r="U279" s="340" t="s">
        <v>152</v>
      </c>
      <c r="V279" s="340" t="s">
        <v>4118</v>
      </c>
      <c r="W279" s="143" t="s">
        <v>7626</v>
      </c>
      <c r="X279" s="143" t="s">
        <v>152</v>
      </c>
      <c r="Y279" s="143" t="s">
        <v>4033</v>
      </c>
      <c r="Z279" s="143" t="s">
        <v>4034</v>
      </c>
      <c r="AA279" s="395" t="s">
        <v>9764</v>
      </c>
      <c r="AB279" s="143" t="s">
        <v>4033</v>
      </c>
      <c r="AC279" s="143" t="s">
        <v>4033</v>
      </c>
      <c r="AD279" s="143" t="s">
        <v>152</v>
      </c>
      <c r="AF279" s="340"/>
      <c r="AG279" s="143" t="s">
        <v>152</v>
      </c>
      <c r="AH279" s="343" t="s">
        <v>4033</v>
      </c>
      <c r="AI279" s="340" t="s">
        <v>152</v>
      </c>
      <c r="AJ279" s="340" t="s">
        <v>152</v>
      </c>
      <c r="AK279" s="143" t="s">
        <v>2054</v>
      </c>
      <c r="AL279" s="143" t="s">
        <v>4119</v>
      </c>
      <c r="AM279" s="341" t="s">
        <v>152</v>
      </c>
      <c r="AN279" s="143" t="s">
        <v>1637</v>
      </c>
      <c r="AO279" s="340" t="s">
        <v>152</v>
      </c>
      <c r="AP279" s="340"/>
      <c r="AQ279" s="341" t="s">
        <v>152</v>
      </c>
      <c r="AR279" s="143" t="s">
        <v>150</v>
      </c>
      <c r="AS279" s="340" t="s">
        <v>152</v>
      </c>
      <c r="AU279" s="341" t="s">
        <v>152</v>
      </c>
      <c r="AV279" s="342" t="s">
        <v>152</v>
      </c>
    </row>
    <row r="280" spans="1:48" s="143" customFormat="1" hidden="1">
      <c r="A280" s="299">
        <v>1074476205</v>
      </c>
      <c r="B280" s="340" t="s">
        <v>5892</v>
      </c>
      <c r="C280" s="143" t="s">
        <v>4031</v>
      </c>
      <c r="D280" s="143" t="s">
        <v>6225</v>
      </c>
      <c r="E280" s="340" t="s">
        <v>9765</v>
      </c>
      <c r="F280" s="340" t="s">
        <v>2056</v>
      </c>
      <c r="G280" s="143" t="s">
        <v>2055</v>
      </c>
      <c r="H280" s="341" t="s">
        <v>4032</v>
      </c>
      <c r="I280" s="342">
        <v>19143</v>
      </c>
      <c r="J280" s="342">
        <v>0</v>
      </c>
      <c r="K280" s="342">
        <v>12</v>
      </c>
      <c r="L280" s="340" t="s">
        <v>152</v>
      </c>
      <c r="M280" s="340" t="s">
        <v>152</v>
      </c>
      <c r="N280" s="340" t="s">
        <v>152</v>
      </c>
      <c r="O280" s="340" t="s">
        <v>9766</v>
      </c>
      <c r="P280" s="340" t="s">
        <v>152</v>
      </c>
      <c r="Q280" s="340" t="s">
        <v>152</v>
      </c>
      <c r="R280" s="340" t="s">
        <v>152</v>
      </c>
      <c r="S280" s="340" t="s">
        <v>152</v>
      </c>
      <c r="T280" s="340" t="s">
        <v>152</v>
      </c>
      <c r="U280" s="340" t="s">
        <v>152</v>
      </c>
      <c r="V280" s="340" t="s">
        <v>6283</v>
      </c>
      <c r="W280" s="143" t="s">
        <v>7626</v>
      </c>
      <c r="X280" s="143" t="s">
        <v>152</v>
      </c>
      <c r="Y280" s="143" t="s">
        <v>4033</v>
      </c>
      <c r="Z280" s="143" t="s">
        <v>4034</v>
      </c>
      <c r="AA280" s="395" t="s">
        <v>9767</v>
      </c>
      <c r="AB280" s="143" t="s">
        <v>4033</v>
      </c>
      <c r="AC280" s="143" t="s">
        <v>4033</v>
      </c>
      <c r="AD280" s="143" t="s">
        <v>152</v>
      </c>
      <c r="AF280" s="340"/>
      <c r="AG280" s="143" t="s">
        <v>152</v>
      </c>
      <c r="AH280" s="343" t="s">
        <v>4033</v>
      </c>
      <c r="AI280" s="340" t="s">
        <v>152</v>
      </c>
      <c r="AJ280" s="340" t="s">
        <v>152</v>
      </c>
      <c r="AK280" s="143" t="s">
        <v>2054</v>
      </c>
      <c r="AL280" s="143" t="s">
        <v>6284</v>
      </c>
      <c r="AM280" s="341" t="s">
        <v>152</v>
      </c>
      <c r="AN280" s="143" t="s">
        <v>1637</v>
      </c>
      <c r="AO280" s="340" t="s">
        <v>152</v>
      </c>
      <c r="AP280" s="340"/>
      <c r="AQ280" s="341" t="s">
        <v>152</v>
      </c>
      <c r="AR280" s="143" t="s">
        <v>150</v>
      </c>
      <c r="AS280" s="340" t="s">
        <v>152</v>
      </c>
      <c r="AU280" s="341" t="s">
        <v>152</v>
      </c>
      <c r="AV280" s="342" t="s">
        <v>152</v>
      </c>
    </row>
    <row r="281" spans="1:48" s="143" customFormat="1" hidden="1">
      <c r="A281" s="299">
        <v>1074476204</v>
      </c>
      <c r="B281" s="340" t="s">
        <v>5644</v>
      </c>
      <c r="C281" s="143" t="s">
        <v>4031</v>
      </c>
      <c r="D281" s="143" t="s">
        <v>6225</v>
      </c>
      <c r="E281" s="340" t="s">
        <v>6134</v>
      </c>
      <c r="F281" s="340" t="s">
        <v>2056</v>
      </c>
      <c r="G281" s="143" t="s">
        <v>2055</v>
      </c>
      <c r="H281" s="341" t="s">
        <v>4032</v>
      </c>
      <c r="I281" s="342">
        <v>17101</v>
      </c>
      <c r="J281" s="342">
        <v>0</v>
      </c>
      <c r="K281" s="342">
        <v>28</v>
      </c>
      <c r="L281" s="340" t="s">
        <v>152</v>
      </c>
      <c r="M281" s="340" t="s">
        <v>152</v>
      </c>
      <c r="N281" s="340" t="s">
        <v>152</v>
      </c>
      <c r="O281" s="340" t="s">
        <v>9768</v>
      </c>
      <c r="P281" s="340" t="s">
        <v>152</v>
      </c>
      <c r="Q281" s="340" t="s">
        <v>152</v>
      </c>
      <c r="R281" s="340" t="s">
        <v>152</v>
      </c>
      <c r="S281" s="340" t="s">
        <v>152</v>
      </c>
      <c r="T281" s="340" t="s">
        <v>152</v>
      </c>
      <c r="U281" s="340" t="s">
        <v>152</v>
      </c>
      <c r="V281" s="340" t="s">
        <v>6281</v>
      </c>
      <c r="W281" s="143" t="s">
        <v>7626</v>
      </c>
      <c r="X281" s="143" t="s">
        <v>152</v>
      </c>
      <c r="Y281" s="143" t="s">
        <v>4033</v>
      </c>
      <c r="Z281" s="143" t="s">
        <v>4034</v>
      </c>
      <c r="AA281" s="395" t="s">
        <v>9769</v>
      </c>
      <c r="AB281" s="143" t="s">
        <v>4033</v>
      </c>
      <c r="AC281" s="143" t="s">
        <v>4033</v>
      </c>
      <c r="AD281" s="143" t="s">
        <v>152</v>
      </c>
      <c r="AF281" s="340"/>
      <c r="AG281" s="143" t="s">
        <v>152</v>
      </c>
      <c r="AH281" s="343" t="s">
        <v>4033</v>
      </c>
      <c r="AI281" s="340" t="s">
        <v>152</v>
      </c>
      <c r="AJ281" s="340" t="s">
        <v>152</v>
      </c>
      <c r="AK281" s="143" t="s">
        <v>2054</v>
      </c>
      <c r="AL281" s="143" t="s">
        <v>6282</v>
      </c>
      <c r="AM281" s="341" t="s">
        <v>152</v>
      </c>
      <c r="AN281" s="143" t="s">
        <v>1637</v>
      </c>
      <c r="AO281" s="340" t="s">
        <v>152</v>
      </c>
      <c r="AP281" s="340"/>
      <c r="AQ281" s="341" t="s">
        <v>152</v>
      </c>
      <c r="AR281" s="143" t="s">
        <v>150</v>
      </c>
      <c r="AS281" s="340" t="s">
        <v>152</v>
      </c>
      <c r="AU281" s="341" t="s">
        <v>152</v>
      </c>
      <c r="AV281" s="342" t="s">
        <v>152</v>
      </c>
    </row>
    <row r="282" spans="1:48" s="143" customFormat="1" hidden="1">
      <c r="A282" s="299">
        <v>1074476203</v>
      </c>
      <c r="B282" s="340" t="s">
        <v>326</v>
      </c>
      <c r="C282" s="143" t="s">
        <v>4031</v>
      </c>
      <c r="D282" s="143" t="s">
        <v>4035</v>
      </c>
      <c r="E282" s="340" t="s">
        <v>2228</v>
      </c>
      <c r="F282" s="340" t="s">
        <v>2056</v>
      </c>
      <c r="G282" s="143" t="s">
        <v>2055</v>
      </c>
      <c r="H282" s="341" t="s">
        <v>4032</v>
      </c>
      <c r="I282" s="342">
        <v>23162</v>
      </c>
      <c r="J282" s="342">
        <v>0</v>
      </c>
      <c r="K282" s="342">
        <v>20</v>
      </c>
      <c r="L282" s="340" t="s">
        <v>152</v>
      </c>
      <c r="M282" s="340" t="s">
        <v>152</v>
      </c>
      <c r="N282" s="340" t="s">
        <v>152</v>
      </c>
      <c r="O282" s="340" t="s">
        <v>9770</v>
      </c>
      <c r="P282" s="340" t="s">
        <v>152</v>
      </c>
      <c r="Q282" s="340" t="s">
        <v>152</v>
      </c>
      <c r="R282" s="340" t="s">
        <v>152</v>
      </c>
      <c r="S282" s="340" t="s">
        <v>152</v>
      </c>
      <c r="T282" s="340" t="s">
        <v>152</v>
      </c>
      <c r="U282" s="340" t="s">
        <v>152</v>
      </c>
      <c r="V282" s="340" t="s">
        <v>4116</v>
      </c>
      <c r="W282" s="143" t="s">
        <v>7626</v>
      </c>
      <c r="X282" s="143" t="s">
        <v>152</v>
      </c>
      <c r="Y282" s="143" t="s">
        <v>4033</v>
      </c>
      <c r="Z282" s="143" t="s">
        <v>4034</v>
      </c>
      <c r="AA282" s="395" t="s">
        <v>9771</v>
      </c>
      <c r="AB282" s="143" t="s">
        <v>4033</v>
      </c>
      <c r="AC282" s="143" t="s">
        <v>4033</v>
      </c>
      <c r="AD282" s="143" t="s">
        <v>152</v>
      </c>
      <c r="AF282" s="340"/>
      <c r="AG282" s="143" t="s">
        <v>152</v>
      </c>
      <c r="AH282" s="343" t="s">
        <v>4033</v>
      </c>
      <c r="AI282" s="340" t="s">
        <v>152</v>
      </c>
      <c r="AJ282" s="340" t="s">
        <v>152</v>
      </c>
      <c r="AK282" s="143" t="s">
        <v>2054</v>
      </c>
      <c r="AL282" s="143" t="s">
        <v>4117</v>
      </c>
      <c r="AM282" s="341" t="s">
        <v>152</v>
      </c>
      <c r="AN282" s="143" t="s">
        <v>1637</v>
      </c>
      <c r="AO282" s="340" t="s">
        <v>152</v>
      </c>
      <c r="AP282" s="340"/>
      <c r="AQ282" s="341" t="s">
        <v>152</v>
      </c>
      <c r="AR282" s="143" t="s">
        <v>150</v>
      </c>
      <c r="AS282" s="340" t="s">
        <v>152</v>
      </c>
      <c r="AU282" s="341" t="s">
        <v>152</v>
      </c>
      <c r="AV282" s="342" t="s">
        <v>152</v>
      </c>
    </row>
    <row r="283" spans="1:48" s="143" customFormat="1" hidden="1">
      <c r="A283" s="299">
        <v>1074476202</v>
      </c>
      <c r="B283" s="340" t="s">
        <v>338</v>
      </c>
      <c r="C283" s="143" t="s">
        <v>4031</v>
      </c>
      <c r="D283" s="143" t="s">
        <v>4035</v>
      </c>
      <c r="E283" s="340" t="s">
        <v>555</v>
      </c>
      <c r="F283" s="340" t="s">
        <v>2056</v>
      </c>
      <c r="G283" s="143" t="s">
        <v>2055</v>
      </c>
      <c r="H283" s="341" t="s">
        <v>4032</v>
      </c>
      <c r="I283" s="342">
        <v>26609</v>
      </c>
      <c r="J283" s="342">
        <v>0</v>
      </c>
      <c r="K283" s="342">
        <v>15</v>
      </c>
      <c r="L283" s="340" t="s">
        <v>152</v>
      </c>
      <c r="M283" s="340" t="s">
        <v>152</v>
      </c>
      <c r="N283" s="340" t="s">
        <v>152</v>
      </c>
      <c r="O283" s="340" t="s">
        <v>9772</v>
      </c>
      <c r="P283" s="340" t="s">
        <v>152</v>
      </c>
      <c r="Q283" s="340" t="s">
        <v>152</v>
      </c>
      <c r="R283" s="340" t="s">
        <v>152</v>
      </c>
      <c r="S283" s="340" t="s">
        <v>152</v>
      </c>
      <c r="T283" s="340" t="s">
        <v>152</v>
      </c>
      <c r="U283" s="340" t="s">
        <v>152</v>
      </c>
      <c r="V283" s="340" t="s">
        <v>4114</v>
      </c>
      <c r="W283" s="143" t="s">
        <v>7627</v>
      </c>
      <c r="X283" s="143" t="s">
        <v>152</v>
      </c>
      <c r="Y283" s="143" t="s">
        <v>4033</v>
      </c>
      <c r="Z283" s="143" t="s">
        <v>4034</v>
      </c>
      <c r="AA283" s="395" t="s">
        <v>9773</v>
      </c>
      <c r="AB283" s="143" t="s">
        <v>4033</v>
      </c>
      <c r="AC283" s="143" t="s">
        <v>4033</v>
      </c>
      <c r="AD283" s="143" t="s">
        <v>152</v>
      </c>
      <c r="AF283" s="340"/>
      <c r="AG283" s="143" t="s">
        <v>152</v>
      </c>
      <c r="AH283" s="343" t="s">
        <v>4033</v>
      </c>
      <c r="AI283" s="340" t="s">
        <v>152</v>
      </c>
      <c r="AJ283" s="340" t="s">
        <v>152</v>
      </c>
      <c r="AK283" s="143" t="s">
        <v>2054</v>
      </c>
      <c r="AL283" s="143" t="s">
        <v>4115</v>
      </c>
      <c r="AM283" s="341" t="s">
        <v>152</v>
      </c>
      <c r="AN283" s="143" t="s">
        <v>1637</v>
      </c>
      <c r="AO283" s="340" t="s">
        <v>152</v>
      </c>
      <c r="AP283" s="340"/>
      <c r="AQ283" s="341" t="s">
        <v>152</v>
      </c>
      <c r="AR283" s="143" t="s">
        <v>150</v>
      </c>
      <c r="AS283" s="340" t="s">
        <v>152</v>
      </c>
      <c r="AU283" s="341" t="s">
        <v>152</v>
      </c>
      <c r="AV283" s="342" t="s">
        <v>152</v>
      </c>
    </row>
    <row r="284" spans="1:48" s="143" customFormat="1" hidden="1">
      <c r="A284" s="299">
        <v>1074476201</v>
      </c>
      <c r="B284" s="340" t="s">
        <v>605</v>
      </c>
      <c r="C284" s="143" t="s">
        <v>4031</v>
      </c>
      <c r="D284" s="143" t="s">
        <v>4035</v>
      </c>
      <c r="E284" s="340" t="s">
        <v>604</v>
      </c>
      <c r="F284" s="340" t="s">
        <v>2056</v>
      </c>
      <c r="G284" s="143" t="s">
        <v>2055</v>
      </c>
      <c r="H284" s="341" t="s">
        <v>4032</v>
      </c>
      <c r="I284" s="342">
        <v>45463</v>
      </c>
      <c r="J284" s="342">
        <v>0</v>
      </c>
      <c r="K284" s="342">
        <v>11</v>
      </c>
      <c r="L284" s="340" t="s">
        <v>152</v>
      </c>
      <c r="M284" s="340" t="s">
        <v>152</v>
      </c>
      <c r="N284" s="340" t="s">
        <v>152</v>
      </c>
      <c r="O284" s="340" t="s">
        <v>9774</v>
      </c>
      <c r="P284" s="340" t="s">
        <v>152</v>
      </c>
      <c r="Q284" s="340" t="s">
        <v>152</v>
      </c>
      <c r="R284" s="340" t="s">
        <v>152</v>
      </c>
      <c r="S284" s="340" t="s">
        <v>152</v>
      </c>
      <c r="T284" s="340" t="s">
        <v>152</v>
      </c>
      <c r="U284" s="340" t="s">
        <v>152</v>
      </c>
      <c r="V284" s="340" t="s">
        <v>5360</v>
      </c>
      <c r="W284" s="143" t="s">
        <v>7626</v>
      </c>
      <c r="X284" s="143" t="s">
        <v>152</v>
      </c>
      <c r="Y284" s="143" t="s">
        <v>4033</v>
      </c>
      <c r="Z284" s="143" t="s">
        <v>4034</v>
      </c>
      <c r="AA284" s="395" t="s">
        <v>9775</v>
      </c>
      <c r="AB284" s="143" t="s">
        <v>4033</v>
      </c>
      <c r="AC284" s="143" t="s">
        <v>4033</v>
      </c>
      <c r="AD284" s="143" t="s">
        <v>152</v>
      </c>
      <c r="AF284" s="340"/>
      <c r="AG284" s="143" t="s">
        <v>152</v>
      </c>
      <c r="AH284" s="343" t="s">
        <v>4033</v>
      </c>
      <c r="AI284" s="340" t="s">
        <v>152</v>
      </c>
      <c r="AJ284" s="340" t="s">
        <v>152</v>
      </c>
      <c r="AK284" s="143" t="s">
        <v>2054</v>
      </c>
      <c r="AL284" s="143" t="s">
        <v>8808</v>
      </c>
      <c r="AM284" s="341" t="s">
        <v>152</v>
      </c>
      <c r="AN284" s="143" t="s">
        <v>1637</v>
      </c>
      <c r="AO284" s="340" t="s">
        <v>152</v>
      </c>
      <c r="AP284" s="340"/>
      <c r="AQ284" s="341" t="s">
        <v>152</v>
      </c>
      <c r="AR284" s="143" t="s">
        <v>150</v>
      </c>
      <c r="AS284" s="340" t="s">
        <v>152</v>
      </c>
      <c r="AU284" s="341" t="s">
        <v>152</v>
      </c>
      <c r="AV284" s="342" t="s">
        <v>152</v>
      </c>
    </row>
    <row r="285" spans="1:48" s="143" customFormat="1" hidden="1">
      <c r="A285" s="299">
        <v>1074476199</v>
      </c>
      <c r="B285" s="340" t="s">
        <v>543</v>
      </c>
      <c r="C285" s="143" t="s">
        <v>4031</v>
      </c>
      <c r="D285" s="143" t="s">
        <v>4035</v>
      </c>
      <c r="E285" s="340" t="s">
        <v>9776</v>
      </c>
      <c r="F285" s="340" t="s">
        <v>2056</v>
      </c>
      <c r="G285" s="143" t="s">
        <v>2055</v>
      </c>
      <c r="H285" s="341" t="s">
        <v>4032</v>
      </c>
      <c r="I285" s="342">
        <v>50096</v>
      </c>
      <c r="J285" s="342">
        <v>0</v>
      </c>
      <c r="K285" s="342">
        <v>32</v>
      </c>
      <c r="L285" s="340" t="s">
        <v>152</v>
      </c>
      <c r="M285" s="340" t="s">
        <v>152</v>
      </c>
      <c r="N285" s="340" t="s">
        <v>152</v>
      </c>
      <c r="O285" s="340" t="s">
        <v>9777</v>
      </c>
      <c r="P285" s="340" t="s">
        <v>152</v>
      </c>
      <c r="Q285" s="340" t="s">
        <v>152</v>
      </c>
      <c r="R285" s="340" t="s">
        <v>152</v>
      </c>
      <c r="S285" s="340" t="s">
        <v>152</v>
      </c>
      <c r="T285" s="340" t="s">
        <v>152</v>
      </c>
      <c r="U285" s="340" t="s">
        <v>152</v>
      </c>
      <c r="V285" s="340" t="s">
        <v>4112</v>
      </c>
      <c r="W285" s="143" t="s">
        <v>7626</v>
      </c>
      <c r="X285" s="143" t="s">
        <v>152</v>
      </c>
      <c r="Y285" s="143" t="s">
        <v>4033</v>
      </c>
      <c r="Z285" s="143" t="s">
        <v>4034</v>
      </c>
      <c r="AA285" s="395" t="s">
        <v>9778</v>
      </c>
      <c r="AB285" s="143" t="s">
        <v>4033</v>
      </c>
      <c r="AC285" s="143" t="s">
        <v>4033</v>
      </c>
      <c r="AD285" s="143" t="s">
        <v>152</v>
      </c>
      <c r="AF285" s="340"/>
      <c r="AG285" s="143" t="s">
        <v>152</v>
      </c>
      <c r="AH285" s="343" t="s">
        <v>4033</v>
      </c>
      <c r="AI285" s="340" t="s">
        <v>152</v>
      </c>
      <c r="AJ285" s="340" t="s">
        <v>152</v>
      </c>
      <c r="AK285" s="143" t="s">
        <v>2054</v>
      </c>
      <c r="AL285" s="143" t="s">
        <v>4113</v>
      </c>
      <c r="AM285" s="341" t="s">
        <v>152</v>
      </c>
      <c r="AN285" s="143" t="s">
        <v>1637</v>
      </c>
      <c r="AO285" s="340" t="s">
        <v>152</v>
      </c>
      <c r="AP285" s="340"/>
      <c r="AQ285" s="341" t="s">
        <v>152</v>
      </c>
      <c r="AR285" s="143" t="s">
        <v>150</v>
      </c>
      <c r="AS285" s="340" t="s">
        <v>152</v>
      </c>
      <c r="AU285" s="341" t="s">
        <v>152</v>
      </c>
      <c r="AV285" s="342" t="s">
        <v>152</v>
      </c>
    </row>
    <row r="286" spans="1:48" s="143" customFormat="1" hidden="1">
      <c r="A286" s="299">
        <v>1074476198</v>
      </c>
      <c r="B286" s="340" t="s">
        <v>535</v>
      </c>
      <c r="C286" s="143" t="s">
        <v>4031</v>
      </c>
      <c r="D286" s="143" t="s">
        <v>4035</v>
      </c>
      <c r="E286" s="340" t="s">
        <v>536</v>
      </c>
      <c r="F286" s="340" t="s">
        <v>2056</v>
      </c>
      <c r="G286" s="143" t="s">
        <v>2055</v>
      </c>
      <c r="H286" s="341" t="s">
        <v>4032</v>
      </c>
      <c r="I286" s="342">
        <v>59831</v>
      </c>
      <c r="J286" s="342">
        <v>0</v>
      </c>
      <c r="K286" s="342">
        <v>0</v>
      </c>
      <c r="L286" s="340" t="s">
        <v>152</v>
      </c>
      <c r="M286" s="340" t="s">
        <v>152</v>
      </c>
      <c r="N286" s="340" t="s">
        <v>152</v>
      </c>
      <c r="O286" s="340" t="s">
        <v>9779</v>
      </c>
      <c r="P286" s="340" t="s">
        <v>152</v>
      </c>
      <c r="Q286" s="340" t="s">
        <v>152</v>
      </c>
      <c r="R286" s="340" t="s">
        <v>152</v>
      </c>
      <c r="S286" s="340" t="s">
        <v>152</v>
      </c>
      <c r="T286" s="340" t="s">
        <v>152</v>
      </c>
      <c r="U286" s="340" t="s">
        <v>152</v>
      </c>
      <c r="V286" s="340" t="s">
        <v>4111</v>
      </c>
      <c r="W286" s="143" t="s">
        <v>7626</v>
      </c>
      <c r="X286" s="143" t="s">
        <v>152</v>
      </c>
      <c r="Y286" s="143" t="s">
        <v>4033</v>
      </c>
      <c r="Z286" s="143" t="s">
        <v>4034</v>
      </c>
      <c r="AA286" s="395" t="s">
        <v>9780</v>
      </c>
      <c r="AB286" s="143" t="s">
        <v>4033</v>
      </c>
      <c r="AC286" s="143" t="s">
        <v>4033</v>
      </c>
      <c r="AD286" s="143" t="s">
        <v>152</v>
      </c>
      <c r="AF286" s="340"/>
      <c r="AG286" s="143" t="s">
        <v>152</v>
      </c>
      <c r="AH286" s="343" t="s">
        <v>4033</v>
      </c>
      <c r="AI286" s="340" t="s">
        <v>152</v>
      </c>
      <c r="AJ286" s="340" t="s">
        <v>152</v>
      </c>
      <c r="AK286" s="143" t="s">
        <v>152</v>
      </c>
      <c r="AL286" s="143" t="s">
        <v>152</v>
      </c>
      <c r="AM286" s="341" t="s">
        <v>152</v>
      </c>
      <c r="AN286" s="143" t="s">
        <v>1637</v>
      </c>
      <c r="AO286" s="340" t="s">
        <v>152</v>
      </c>
      <c r="AP286" s="340"/>
      <c r="AQ286" s="341" t="s">
        <v>152</v>
      </c>
      <c r="AR286" s="143" t="s">
        <v>150</v>
      </c>
      <c r="AS286" s="340" t="s">
        <v>152</v>
      </c>
      <c r="AU286" s="341" t="s">
        <v>152</v>
      </c>
      <c r="AV286" s="342" t="s">
        <v>152</v>
      </c>
    </row>
    <row r="287" spans="1:48" s="143" customFormat="1" hidden="1">
      <c r="A287" s="299">
        <v>1074476197</v>
      </c>
      <c r="B287" s="340" t="s">
        <v>451</v>
      </c>
      <c r="C287" s="143" t="s">
        <v>4031</v>
      </c>
      <c r="D287" s="143" t="s">
        <v>4035</v>
      </c>
      <c r="E287" s="340" t="s">
        <v>783</v>
      </c>
      <c r="F287" s="340" t="s">
        <v>2056</v>
      </c>
      <c r="G287" s="143" t="s">
        <v>2055</v>
      </c>
      <c r="H287" s="341" t="s">
        <v>4032</v>
      </c>
      <c r="I287" s="342">
        <v>24239</v>
      </c>
      <c r="J287" s="342">
        <v>0</v>
      </c>
      <c r="K287" s="342">
        <v>0</v>
      </c>
      <c r="L287" s="340" t="s">
        <v>152</v>
      </c>
      <c r="M287" s="340" t="s">
        <v>152</v>
      </c>
      <c r="N287" s="340" t="s">
        <v>152</v>
      </c>
      <c r="O287" s="340" t="s">
        <v>9781</v>
      </c>
      <c r="P287" s="340" t="s">
        <v>152</v>
      </c>
      <c r="Q287" s="340" t="s">
        <v>152</v>
      </c>
      <c r="R287" s="340" t="s">
        <v>152</v>
      </c>
      <c r="S287" s="340" t="s">
        <v>152</v>
      </c>
      <c r="T287" s="340" t="s">
        <v>152</v>
      </c>
      <c r="U287" s="340" t="s">
        <v>152</v>
      </c>
      <c r="V287" s="340" t="s">
        <v>4110</v>
      </c>
      <c r="W287" s="143" t="s">
        <v>7626</v>
      </c>
      <c r="X287" s="143" t="s">
        <v>152</v>
      </c>
      <c r="Y287" s="143" t="s">
        <v>4033</v>
      </c>
      <c r="Z287" s="143" t="s">
        <v>4034</v>
      </c>
      <c r="AA287" s="395" t="s">
        <v>9302</v>
      </c>
      <c r="AB287" s="143" t="s">
        <v>4033</v>
      </c>
      <c r="AC287" s="143" t="s">
        <v>4033</v>
      </c>
      <c r="AD287" s="143" t="s">
        <v>152</v>
      </c>
      <c r="AF287" s="340"/>
      <c r="AG287" s="143" t="s">
        <v>152</v>
      </c>
      <c r="AH287" s="343" t="s">
        <v>4033</v>
      </c>
      <c r="AI287" s="340" t="s">
        <v>152</v>
      </c>
      <c r="AJ287" s="340" t="s">
        <v>152</v>
      </c>
      <c r="AK287" s="143" t="s">
        <v>152</v>
      </c>
      <c r="AL287" s="143" t="s">
        <v>152</v>
      </c>
      <c r="AM287" s="341" t="s">
        <v>152</v>
      </c>
      <c r="AN287" s="143" t="s">
        <v>1637</v>
      </c>
      <c r="AO287" s="340" t="s">
        <v>152</v>
      </c>
      <c r="AP287" s="340"/>
      <c r="AQ287" s="341" t="s">
        <v>152</v>
      </c>
      <c r="AR287" s="143" t="s">
        <v>150</v>
      </c>
      <c r="AS287" s="340" t="s">
        <v>152</v>
      </c>
      <c r="AU287" s="341" t="s">
        <v>152</v>
      </c>
      <c r="AV287" s="342" t="s">
        <v>152</v>
      </c>
    </row>
    <row r="288" spans="1:48" s="143" customFormat="1" hidden="1">
      <c r="A288" s="299">
        <v>1074476196</v>
      </c>
      <c r="B288" s="340" t="s">
        <v>587</v>
      </c>
      <c r="C288" s="143" t="s">
        <v>4031</v>
      </c>
      <c r="D288" s="143" t="s">
        <v>4035</v>
      </c>
      <c r="E288" s="340" t="s">
        <v>455</v>
      </c>
      <c r="F288" s="340" t="s">
        <v>2056</v>
      </c>
      <c r="G288" s="143" t="s">
        <v>2055</v>
      </c>
      <c r="H288" s="341" t="s">
        <v>4032</v>
      </c>
      <c r="I288" s="342">
        <v>41262</v>
      </c>
      <c r="J288" s="342">
        <v>0</v>
      </c>
      <c r="K288" s="342">
        <v>5</v>
      </c>
      <c r="L288" s="340" t="s">
        <v>152</v>
      </c>
      <c r="M288" s="340" t="s">
        <v>152</v>
      </c>
      <c r="N288" s="340" t="s">
        <v>152</v>
      </c>
      <c r="O288" s="340" t="s">
        <v>9782</v>
      </c>
      <c r="P288" s="340" t="s">
        <v>152</v>
      </c>
      <c r="Q288" s="340" t="s">
        <v>152</v>
      </c>
      <c r="R288" s="340" t="s">
        <v>152</v>
      </c>
      <c r="S288" s="340" t="s">
        <v>152</v>
      </c>
      <c r="T288" s="340" t="s">
        <v>152</v>
      </c>
      <c r="U288" s="340" t="s">
        <v>152</v>
      </c>
      <c r="V288" s="340" t="s">
        <v>8810</v>
      </c>
      <c r="W288" s="143" t="s">
        <v>7627</v>
      </c>
      <c r="X288" s="143" t="s">
        <v>152</v>
      </c>
      <c r="Y288" s="143" t="s">
        <v>4033</v>
      </c>
      <c r="Z288" s="143" t="s">
        <v>4034</v>
      </c>
      <c r="AA288" s="395" t="s">
        <v>9783</v>
      </c>
      <c r="AB288" s="143" t="s">
        <v>4033</v>
      </c>
      <c r="AC288" s="143" t="s">
        <v>4033</v>
      </c>
      <c r="AD288" s="143" t="s">
        <v>152</v>
      </c>
      <c r="AF288" s="340"/>
      <c r="AG288" s="143" t="s">
        <v>152</v>
      </c>
      <c r="AH288" s="343" t="s">
        <v>4033</v>
      </c>
      <c r="AI288" s="340" t="s">
        <v>152</v>
      </c>
      <c r="AJ288" s="340" t="s">
        <v>152</v>
      </c>
      <c r="AK288" s="143" t="s">
        <v>152</v>
      </c>
      <c r="AL288" s="143" t="s">
        <v>152</v>
      </c>
      <c r="AM288" s="341" t="s">
        <v>152</v>
      </c>
      <c r="AN288" s="143" t="s">
        <v>1637</v>
      </c>
      <c r="AO288" s="340" t="s">
        <v>152</v>
      </c>
      <c r="AP288" s="340"/>
      <c r="AQ288" s="341" t="s">
        <v>152</v>
      </c>
      <c r="AR288" s="143" t="s">
        <v>150</v>
      </c>
      <c r="AS288" s="340" t="s">
        <v>152</v>
      </c>
      <c r="AU288" s="341" t="s">
        <v>152</v>
      </c>
      <c r="AV288" s="342" t="s">
        <v>152</v>
      </c>
    </row>
    <row r="289" spans="1:48" s="143" customFormat="1" hidden="1">
      <c r="A289" s="299">
        <v>1074476315</v>
      </c>
      <c r="B289" s="340" t="s">
        <v>179</v>
      </c>
      <c r="C289" s="143" t="s">
        <v>4031</v>
      </c>
      <c r="D289" s="143" t="s">
        <v>4286</v>
      </c>
      <c r="E289" s="340" t="s">
        <v>2144</v>
      </c>
      <c r="F289" s="340" t="s">
        <v>2056</v>
      </c>
      <c r="G289" s="143" t="s">
        <v>2055</v>
      </c>
      <c r="H289" s="341" t="s">
        <v>4032</v>
      </c>
      <c r="I289" s="342">
        <v>17473</v>
      </c>
      <c r="J289" s="342">
        <v>0</v>
      </c>
      <c r="K289" s="342">
        <v>0</v>
      </c>
      <c r="L289" s="340" t="s">
        <v>152</v>
      </c>
      <c r="M289" s="340" t="s">
        <v>152</v>
      </c>
      <c r="N289" s="340" t="s">
        <v>152</v>
      </c>
      <c r="O289" s="340" t="s">
        <v>9634</v>
      </c>
      <c r="P289" s="340" t="s">
        <v>152</v>
      </c>
      <c r="Q289" s="340" t="s">
        <v>152</v>
      </c>
      <c r="R289" s="340" t="s">
        <v>152</v>
      </c>
      <c r="S289" s="340" t="s">
        <v>152</v>
      </c>
      <c r="T289" s="340" t="s">
        <v>152</v>
      </c>
      <c r="U289" s="340" t="s">
        <v>152</v>
      </c>
      <c r="V289" s="340" t="s">
        <v>5370</v>
      </c>
      <c r="W289" s="143" t="s">
        <v>7626</v>
      </c>
      <c r="X289" s="143" t="s">
        <v>152</v>
      </c>
      <c r="Y289" s="143" t="s">
        <v>4033</v>
      </c>
      <c r="Z289" s="143" t="s">
        <v>4034</v>
      </c>
      <c r="AA289" s="395" t="s">
        <v>9635</v>
      </c>
      <c r="AB289" s="143" t="s">
        <v>4033</v>
      </c>
      <c r="AC289" s="143" t="s">
        <v>4033</v>
      </c>
      <c r="AD289" s="143" t="s">
        <v>152</v>
      </c>
      <c r="AF289" s="340"/>
      <c r="AG289" s="143" t="s">
        <v>152</v>
      </c>
      <c r="AH289" s="343" t="s">
        <v>4033</v>
      </c>
      <c r="AI289" s="340" t="s">
        <v>152</v>
      </c>
      <c r="AJ289" s="340" t="s">
        <v>152</v>
      </c>
      <c r="AK289" s="143" t="s">
        <v>2054</v>
      </c>
      <c r="AL289" s="143" t="s">
        <v>9636</v>
      </c>
      <c r="AM289" s="341" t="s">
        <v>152</v>
      </c>
      <c r="AN289" s="143" t="s">
        <v>1637</v>
      </c>
      <c r="AO289" s="340" t="s">
        <v>152</v>
      </c>
      <c r="AP289" s="340"/>
      <c r="AQ289" s="341" t="s">
        <v>152</v>
      </c>
      <c r="AR289" s="143" t="s">
        <v>150</v>
      </c>
      <c r="AS289" s="340" t="s">
        <v>152</v>
      </c>
      <c r="AU289" s="341" t="s">
        <v>152</v>
      </c>
      <c r="AV289" s="342" t="s">
        <v>152</v>
      </c>
    </row>
    <row r="290" spans="1:48" s="143" customFormat="1" hidden="1">
      <c r="A290" s="299">
        <v>1074476194</v>
      </c>
      <c r="B290" s="340" t="s">
        <v>177</v>
      </c>
      <c r="C290" s="143" t="s">
        <v>4031</v>
      </c>
      <c r="D290" s="143" t="s">
        <v>4286</v>
      </c>
      <c r="E290" s="340" t="s">
        <v>2145</v>
      </c>
      <c r="F290" s="340" t="s">
        <v>2056</v>
      </c>
      <c r="G290" s="143" t="s">
        <v>2055</v>
      </c>
      <c r="H290" s="341" t="s">
        <v>4032</v>
      </c>
      <c r="I290" s="342">
        <v>24236</v>
      </c>
      <c r="J290" s="342">
        <v>0</v>
      </c>
      <c r="K290" s="342">
        <v>56</v>
      </c>
      <c r="L290" s="340" t="s">
        <v>152</v>
      </c>
      <c r="M290" s="340" t="s">
        <v>152</v>
      </c>
      <c r="N290" s="340" t="s">
        <v>152</v>
      </c>
      <c r="O290" s="340" t="s">
        <v>9784</v>
      </c>
      <c r="P290" s="340" t="s">
        <v>152</v>
      </c>
      <c r="Q290" s="340" t="s">
        <v>152</v>
      </c>
      <c r="R290" s="340" t="s">
        <v>152</v>
      </c>
      <c r="S290" s="340" t="s">
        <v>152</v>
      </c>
      <c r="T290" s="340" t="s">
        <v>152</v>
      </c>
      <c r="U290" s="340" t="s">
        <v>152</v>
      </c>
      <c r="V290" s="340" t="s">
        <v>4357</v>
      </c>
      <c r="W290" s="143" t="s">
        <v>7626</v>
      </c>
      <c r="X290" s="143" t="s">
        <v>152</v>
      </c>
      <c r="Y290" s="143" t="s">
        <v>4033</v>
      </c>
      <c r="Z290" s="143" t="s">
        <v>4034</v>
      </c>
      <c r="AA290" s="395" t="s">
        <v>9785</v>
      </c>
      <c r="AB290" s="143" t="s">
        <v>4033</v>
      </c>
      <c r="AC290" s="143" t="s">
        <v>4033</v>
      </c>
      <c r="AD290" s="143" t="s">
        <v>152</v>
      </c>
      <c r="AF290" s="340"/>
      <c r="AG290" s="143" t="s">
        <v>152</v>
      </c>
      <c r="AH290" s="343" t="s">
        <v>4033</v>
      </c>
      <c r="AI290" s="340" t="s">
        <v>152</v>
      </c>
      <c r="AJ290" s="340" t="s">
        <v>152</v>
      </c>
      <c r="AK290" s="143" t="s">
        <v>2054</v>
      </c>
      <c r="AL290" s="143" t="s">
        <v>9786</v>
      </c>
      <c r="AM290" s="341" t="s">
        <v>152</v>
      </c>
      <c r="AN290" s="143" t="s">
        <v>1637</v>
      </c>
      <c r="AO290" s="340" t="s">
        <v>152</v>
      </c>
      <c r="AP290" s="340"/>
      <c r="AQ290" s="341" t="s">
        <v>152</v>
      </c>
      <c r="AR290" s="143" t="s">
        <v>150</v>
      </c>
      <c r="AS290" s="340" t="s">
        <v>152</v>
      </c>
      <c r="AU290" s="341" t="s">
        <v>152</v>
      </c>
      <c r="AV290" s="342" t="s">
        <v>152</v>
      </c>
    </row>
    <row r="291" spans="1:48" s="143" customFormat="1" hidden="1">
      <c r="A291" s="299">
        <v>1074476193</v>
      </c>
      <c r="B291" s="340" t="s">
        <v>180</v>
      </c>
      <c r="C291" s="143" t="s">
        <v>4031</v>
      </c>
      <c r="D291" s="143" t="s">
        <v>4286</v>
      </c>
      <c r="E291" s="340" t="s">
        <v>2146</v>
      </c>
      <c r="F291" s="340" t="s">
        <v>2056</v>
      </c>
      <c r="G291" s="143" t="s">
        <v>2055</v>
      </c>
      <c r="H291" s="341" t="s">
        <v>4032</v>
      </c>
      <c r="I291" s="342">
        <v>18098</v>
      </c>
      <c r="J291" s="342">
        <v>0</v>
      </c>
      <c r="K291" s="342">
        <v>0</v>
      </c>
      <c r="L291" s="340" t="s">
        <v>152</v>
      </c>
      <c r="M291" s="340" t="s">
        <v>152</v>
      </c>
      <c r="N291" s="340" t="s">
        <v>152</v>
      </c>
      <c r="O291" s="340" t="s">
        <v>9787</v>
      </c>
      <c r="P291" s="340" t="s">
        <v>152</v>
      </c>
      <c r="Q291" s="340" t="s">
        <v>152</v>
      </c>
      <c r="R291" s="340" t="s">
        <v>152</v>
      </c>
      <c r="S291" s="340" t="s">
        <v>152</v>
      </c>
      <c r="T291" s="340" t="s">
        <v>152</v>
      </c>
      <c r="U291" s="340" t="s">
        <v>152</v>
      </c>
      <c r="V291" s="340" t="s">
        <v>5369</v>
      </c>
      <c r="W291" s="143" t="s">
        <v>7626</v>
      </c>
      <c r="X291" s="143" t="s">
        <v>152</v>
      </c>
      <c r="Y291" s="143" t="s">
        <v>4033</v>
      </c>
      <c r="Z291" s="143" t="s">
        <v>4034</v>
      </c>
      <c r="AA291" s="395" t="s">
        <v>9788</v>
      </c>
      <c r="AB291" s="143" t="s">
        <v>4033</v>
      </c>
      <c r="AC291" s="143" t="s">
        <v>4033</v>
      </c>
      <c r="AD291" s="143" t="s">
        <v>152</v>
      </c>
      <c r="AF291" s="340"/>
      <c r="AG291" s="143" t="s">
        <v>152</v>
      </c>
      <c r="AH291" s="343" t="s">
        <v>4033</v>
      </c>
      <c r="AI291" s="340" t="s">
        <v>152</v>
      </c>
      <c r="AJ291" s="340" t="s">
        <v>152</v>
      </c>
      <c r="AK291" s="143" t="s">
        <v>2054</v>
      </c>
      <c r="AL291" s="143" t="s">
        <v>9789</v>
      </c>
      <c r="AM291" s="341" t="s">
        <v>152</v>
      </c>
      <c r="AN291" s="143" t="s">
        <v>1637</v>
      </c>
      <c r="AO291" s="340" t="s">
        <v>152</v>
      </c>
      <c r="AP291" s="340"/>
      <c r="AQ291" s="341" t="s">
        <v>152</v>
      </c>
      <c r="AR291" s="143" t="s">
        <v>150</v>
      </c>
      <c r="AS291" s="340" t="s">
        <v>152</v>
      </c>
      <c r="AU291" s="341" t="s">
        <v>152</v>
      </c>
      <c r="AV291" s="342" t="s">
        <v>152</v>
      </c>
    </row>
    <row r="292" spans="1:48" s="143" customFormat="1" hidden="1">
      <c r="A292" s="299">
        <v>1074476192</v>
      </c>
      <c r="B292" s="340" t="s">
        <v>182</v>
      </c>
      <c r="C292" s="143" t="s">
        <v>4031</v>
      </c>
      <c r="D292" s="143" t="s">
        <v>4286</v>
      </c>
      <c r="E292" s="340" t="s">
        <v>452</v>
      </c>
      <c r="F292" s="340" t="s">
        <v>2056</v>
      </c>
      <c r="G292" s="143" t="s">
        <v>2055</v>
      </c>
      <c r="H292" s="341" t="s">
        <v>4032</v>
      </c>
      <c r="I292" s="342">
        <v>19014</v>
      </c>
      <c r="J292" s="342">
        <v>0</v>
      </c>
      <c r="K292" s="342">
        <v>0</v>
      </c>
      <c r="L292" s="340" t="s">
        <v>152</v>
      </c>
      <c r="M292" s="340" t="s">
        <v>152</v>
      </c>
      <c r="N292" s="340" t="s">
        <v>152</v>
      </c>
      <c r="O292" s="340" t="s">
        <v>9790</v>
      </c>
      <c r="P292" s="340" t="s">
        <v>152</v>
      </c>
      <c r="Q292" s="340" t="s">
        <v>152</v>
      </c>
      <c r="R292" s="340" t="s">
        <v>152</v>
      </c>
      <c r="S292" s="340" t="s">
        <v>152</v>
      </c>
      <c r="T292" s="340" t="s">
        <v>152</v>
      </c>
      <c r="U292" s="340" t="s">
        <v>152</v>
      </c>
      <c r="V292" s="340" t="s">
        <v>4356</v>
      </c>
      <c r="W292" s="143" t="s">
        <v>7626</v>
      </c>
      <c r="X292" s="143" t="s">
        <v>152</v>
      </c>
      <c r="Y292" s="143" t="s">
        <v>4033</v>
      </c>
      <c r="Z292" s="143" t="s">
        <v>4034</v>
      </c>
      <c r="AA292" s="395" t="s">
        <v>9791</v>
      </c>
      <c r="AB292" s="143" t="s">
        <v>4033</v>
      </c>
      <c r="AC292" s="143" t="s">
        <v>4033</v>
      </c>
      <c r="AD292" s="143" t="s">
        <v>152</v>
      </c>
      <c r="AF292" s="340"/>
      <c r="AG292" s="143" t="s">
        <v>152</v>
      </c>
      <c r="AH292" s="343" t="s">
        <v>4033</v>
      </c>
      <c r="AI292" s="340" t="s">
        <v>152</v>
      </c>
      <c r="AJ292" s="340" t="s">
        <v>152</v>
      </c>
      <c r="AK292" s="143" t="s">
        <v>2054</v>
      </c>
      <c r="AL292" s="143" t="s">
        <v>9792</v>
      </c>
      <c r="AM292" s="341" t="s">
        <v>152</v>
      </c>
      <c r="AN292" s="143" t="s">
        <v>1637</v>
      </c>
      <c r="AO292" s="340" t="s">
        <v>152</v>
      </c>
      <c r="AP292" s="340"/>
      <c r="AQ292" s="341" t="s">
        <v>152</v>
      </c>
      <c r="AR292" s="143" t="s">
        <v>150</v>
      </c>
      <c r="AS292" s="340" t="s">
        <v>152</v>
      </c>
      <c r="AU292" s="341" t="s">
        <v>152</v>
      </c>
      <c r="AV292" s="342" t="s">
        <v>152</v>
      </c>
    </row>
    <row r="293" spans="1:48" s="143" customFormat="1" hidden="1">
      <c r="A293" s="299">
        <v>1074476191</v>
      </c>
      <c r="B293" s="340" t="s">
        <v>181</v>
      </c>
      <c r="C293" s="143" t="s">
        <v>4031</v>
      </c>
      <c r="D293" s="143" t="s">
        <v>4286</v>
      </c>
      <c r="E293" s="340" t="s">
        <v>8811</v>
      </c>
      <c r="F293" s="340" t="s">
        <v>2056</v>
      </c>
      <c r="G293" s="143" t="s">
        <v>2055</v>
      </c>
      <c r="H293" s="341" t="s">
        <v>4032</v>
      </c>
      <c r="I293" s="342">
        <v>19531</v>
      </c>
      <c r="J293" s="342">
        <v>0</v>
      </c>
      <c r="K293" s="342">
        <v>23</v>
      </c>
      <c r="L293" s="340" t="s">
        <v>152</v>
      </c>
      <c r="M293" s="340" t="s">
        <v>152</v>
      </c>
      <c r="N293" s="340" t="s">
        <v>152</v>
      </c>
      <c r="O293" s="340" t="s">
        <v>9793</v>
      </c>
      <c r="P293" s="340" t="s">
        <v>152</v>
      </c>
      <c r="Q293" s="340" t="s">
        <v>152</v>
      </c>
      <c r="R293" s="340" t="s">
        <v>152</v>
      </c>
      <c r="S293" s="340" t="s">
        <v>152</v>
      </c>
      <c r="T293" s="340" t="s">
        <v>152</v>
      </c>
      <c r="U293" s="340" t="s">
        <v>152</v>
      </c>
      <c r="V293" s="340" t="s">
        <v>4355</v>
      </c>
      <c r="W293" s="143" t="s">
        <v>7627</v>
      </c>
      <c r="X293" s="143" t="s">
        <v>152</v>
      </c>
      <c r="Y293" s="143" t="s">
        <v>4033</v>
      </c>
      <c r="Z293" s="143" t="s">
        <v>4034</v>
      </c>
      <c r="AA293" s="395" t="s">
        <v>9794</v>
      </c>
      <c r="AB293" s="143" t="s">
        <v>4033</v>
      </c>
      <c r="AC293" s="143" t="s">
        <v>4033</v>
      </c>
      <c r="AD293" s="143" t="s">
        <v>152</v>
      </c>
      <c r="AF293" s="340"/>
      <c r="AG293" s="143" t="s">
        <v>152</v>
      </c>
      <c r="AH293" s="343" t="s">
        <v>4033</v>
      </c>
      <c r="AI293" s="340" t="s">
        <v>152</v>
      </c>
      <c r="AJ293" s="340" t="s">
        <v>152</v>
      </c>
      <c r="AK293" s="143" t="s">
        <v>2054</v>
      </c>
      <c r="AL293" s="143" t="s">
        <v>9795</v>
      </c>
      <c r="AM293" s="341" t="s">
        <v>152</v>
      </c>
      <c r="AN293" s="143" t="s">
        <v>1637</v>
      </c>
      <c r="AO293" s="340" t="s">
        <v>152</v>
      </c>
      <c r="AP293" s="340"/>
      <c r="AQ293" s="341" t="s">
        <v>152</v>
      </c>
      <c r="AR293" s="143" t="s">
        <v>150</v>
      </c>
      <c r="AS293" s="340" t="s">
        <v>152</v>
      </c>
      <c r="AU293" s="341" t="s">
        <v>152</v>
      </c>
      <c r="AV293" s="342" t="s">
        <v>152</v>
      </c>
    </row>
    <row r="294" spans="1:48" s="143" customFormat="1" hidden="1">
      <c r="A294" s="299">
        <v>1074476190</v>
      </c>
      <c r="B294" s="340" t="s">
        <v>184</v>
      </c>
      <c r="C294" s="143" t="s">
        <v>4031</v>
      </c>
      <c r="D294" s="143" t="s">
        <v>4286</v>
      </c>
      <c r="E294" s="340" t="s">
        <v>2148</v>
      </c>
      <c r="F294" s="340" t="s">
        <v>2056</v>
      </c>
      <c r="G294" s="143" t="s">
        <v>2055</v>
      </c>
      <c r="H294" s="341" t="s">
        <v>4032</v>
      </c>
      <c r="I294" s="342">
        <v>25856</v>
      </c>
      <c r="J294" s="342">
        <v>0</v>
      </c>
      <c r="K294" s="342">
        <v>158</v>
      </c>
      <c r="L294" s="340" t="s">
        <v>152</v>
      </c>
      <c r="M294" s="340" t="s">
        <v>152</v>
      </c>
      <c r="N294" s="340" t="s">
        <v>152</v>
      </c>
      <c r="O294" s="340" t="s">
        <v>9796</v>
      </c>
      <c r="P294" s="340" t="s">
        <v>152</v>
      </c>
      <c r="Q294" s="340" t="s">
        <v>152</v>
      </c>
      <c r="R294" s="340" t="s">
        <v>152</v>
      </c>
      <c r="S294" s="340" t="s">
        <v>152</v>
      </c>
      <c r="T294" s="340" t="s">
        <v>152</v>
      </c>
      <c r="U294" s="340" t="s">
        <v>152</v>
      </c>
      <c r="V294" s="340" t="s">
        <v>5368</v>
      </c>
      <c r="W294" s="143" t="s">
        <v>7626</v>
      </c>
      <c r="X294" s="143" t="s">
        <v>152</v>
      </c>
      <c r="Y294" s="143" t="s">
        <v>4033</v>
      </c>
      <c r="Z294" s="143" t="s">
        <v>4034</v>
      </c>
      <c r="AA294" s="395" t="s">
        <v>9797</v>
      </c>
      <c r="AB294" s="143" t="s">
        <v>4033</v>
      </c>
      <c r="AC294" s="143" t="s">
        <v>4033</v>
      </c>
      <c r="AD294" s="143" t="s">
        <v>152</v>
      </c>
      <c r="AF294" s="340"/>
      <c r="AG294" s="143" t="s">
        <v>152</v>
      </c>
      <c r="AH294" s="343" t="s">
        <v>4033</v>
      </c>
      <c r="AI294" s="340" t="s">
        <v>152</v>
      </c>
      <c r="AJ294" s="340" t="s">
        <v>152</v>
      </c>
      <c r="AK294" s="143" t="s">
        <v>152</v>
      </c>
      <c r="AL294" s="143" t="s">
        <v>152</v>
      </c>
      <c r="AM294" s="341" t="s">
        <v>152</v>
      </c>
      <c r="AN294" s="143" t="s">
        <v>1637</v>
      </c>
      <c r="AO294" s="340" t="s">
        <v>152</v>
      </c>
      <c r="AP294" s="340"/>
      <c r="AQ294" s="341" t="s">
        <v>152</v>
      </c>
      <c r="AR294" s="143" t="s">
        <v>150</v>
      </c>
      <c r="AS294" s="340" t="s">
        <v>152</v>
      </c>
      <c r="AU294" s="341" t="s">
        <v>152</v>
      </c>
      <c r="AV294" s="342" t="s">
        <v>152</v>
      </c>
    </row>
    <row r="295" spans="1:48" s="143" customFormat="1" hidden="1">
      <c r="A295" s="299">
        <v>1074476189</v>
      </c>
      <c r="B295" s="340" t="s">
        <v>188</v>
      </c>
      <c r="C295" s="143" t="s">
        <v>4031</v>
      </c>
      <c r="D295" s="143" t="s">
        <v>4286</v>
      </c>
      <c r="E295" s="340" t="s">
        <v>9798</v>
      </c>
      <c r="F295" s="340" t="s">
        <v>2056</v>
      </c>
      <c r="G295" s="143" t="s">
        <v>2055</v>
      </c>
      <c r="H295" s="341" t="s">
        <v>4032</v>
      </c>
      <c r="I295" s="342">
        <v>32642</v>
      </c>
      <c r="J295" s="342">
        <v>0</v>
      </c>
      <c r="K295" s="342">
        <v>99</v>
      </c>
      <c r="L295" s="340" t="s">
        <v>152</v>
      </c>
      <c r="M295" s="340" t="s">
        <v>152</v>
      </c>
      <c r="N295" s="340" t="s">
        <v>152</v>
      </c>
      <c r="O295" s="340" t="s">
        <v>9799</v>
      </c>
      <c r="P295" s="340" t="s">
        <v>152</v>
      </c>
      <c r="Q295" s="340" t="s">
        <v>152</v>
      </c>
      <c r="R295" s="340" t="s">
        <v>152</v>
      </c>
      <c r="S295" s="340" t="s">
        <v>152</v>
      </c>
      <c r="T295" s="340" t="s">
        <v>152</v>
      </c>
      <c r="U295" s="340" t="s">
        <v>152</v>
      </c>
      <c r="V295" s="340" t="s">
        <v>4354</v>
      </c>
      <c r="W295" s="143" t="s">
        <v>7626</v>
      </c>
      <c r="X295" s="143" t="s">
        <v>152</v>
      </c>
      <c r="Y295" s="143" t="s">
        <v>4033</v>
      </c>
      <c r="Z295" s="143" t="s">
        <v>4034</v>
      </c>
      <c r="AA295" s="395" t="s">
        <v>9800</v>
      </c>
      <c r="AB295" s="143" t="s">
        <v>4033</v>
      </c>
      <c r="AC295" s="143" t="s">
        <v>4033</v>
      </c>
      <c r="AD295" s="143" t="s">
        <v>152</v>
      </c>
      <c r="AF295" s="340"/>
      <c r="AG295" s="143" t="s">
        <v>152</v>
      </c>
      <c r="AH295" s="343" t="s">
        <v>4033</v>
      </c>
      <c r="AI295" s="340" t="s">
        <v>152</v>
      </c>
      <c r="AJ295" s="340" t="s">
        <v>152</v>
      </c>
      <c r="AK295" s="143" t="s">
        <v>152</v>
      </c>
      <c r="AL295" s="143" t="s">
        <v>152</v>
      </c>
      <c r="AM295" s="341" t="s">
        <v>152</v>
      </c>
      <c r="AN295" s="143" t="s">
        <v>1637</v>
      </c>
      <c r="AO295" s="340" t="s">
        <v>152</v>
      </c>
      <c r="AP295" s="340"/>
      <c r="AQ295" s="341" t="s">
        <v>152</v>
      </c>
      <c r="AR295" s="143" t="s">
        <v>150</v>
      </c>
      <c r="AS295" s="340" t="s">
        <v>152</v>
      </c>
      <c r="AU295" s="341" t="s">
        <v>152</v>
      </c>
      <c r="AV295" s="342" t="s">
        <v>152</v>
      </c>
    </row>
    <row r="296" spans="1:48" s="143" customFormat="1" hidden="1">
      <c r="A296" s="299">
        <v>1074476187</v>
      </c>
      <c r="B296" s="340" t="s">
        <v>236</v>
      </c>
      <c r="C296" s="143" t="s">
        <v>4031</v>
      </c>
      <c r="D296" s="143" t="s">
        <v>4035</v>
      </c>
      <c r="E296" s="340" t="s">
        <v>526</v>
      </c>
      <c r="F296" s="340" t="s">
        <v>2056</v>
      </c>
      <c r="G296" s="143" t="s">
        <v>2055</v>
      </c>
      <c r="H296" s="341" t="s">
        <v>4032</v>
      </c>
      <c r="I296" s="342">
        <v>16353</v>
      </c>
      <c r="J296" s="342">
        <v>0</v>
      </c>
      <c r="K296" s="342">
        <v>0</v>
      </c>
      <c r="L296" s="340" t="s">
        <v>152</v>
      </c>
      <c r="M296" s="340" t="s">
        <v>152</v>
      </c>
      <c r="N296" s="340" t="s">
        <v>152</v>
      </c>
      <c r="O296" s="340" t="s">
        <v>9804</v>
      </c>
      <c r="P296" s="340" t="s">
        <v>152</v>
      </c>
      <c r="Q296" s="340" t="s">
        <v>152</v>
      </c>
      <c r="R296" s="340" t="s">
        <v>152</v>
      </c>
      <c r="S296" s="340" t="s">
        <v>152</v>
      </c>
      <c r="T296" s="340" t="s">
        <v>152</v>
      </c>
      <c r="U296" s="340" t="s">
        <v>152</v>
      </c>
      <c r="V296" s="340" t="s">
        <v>4352</v>
      </c>
      <c r="W296" s="143" t="s">
        <v>7626</v>
      </c>
      <c r="X296" s="143" t="s">
        <v>152</v>
      </c>
      <c r="Y296" s="143" t="s">
        <v>4033</v>
      </c>
      <c r="Z296" s="143" t="s">
        <v>4034</v>
      </c>
      <c r="AA296" s="395" t="s">
        <v>9805</v>
      </c>
      <c r="AB296" s="143" t="s">
        <v>4033</v>
      </c>
      <c r="AC296" s="143" t="s">
        <v>4033</v>
      </c>
      <c r="AD296" s="143" t="s">
        <v>152</v>
      </c>
      <c r="AF296" s="340"/>
      <c r="AG296" s="143" t="s">
        <v>152</v>
      </c>
      <c r="AH296" s="343" t="s">
        <v>4033</v>
      </c>
      <c r="AI296" s="340" t="s">
        <v>152</v>
      </c>
      <c r="AJ296" s="340" t="s">
        <v>152</v>
      </c>
      <c r="AK296" s="143" t="s">
        <v>152</v>
      </c>
      <c r="AL296" s="143" t="s">
        <v>152</v>
      </c>
      <c r="AM296" s="341" t="s">
        <v>152</v>
      </c>
      <c r="AN296" s="143" t="s">
        <v>1637</v>
      </c>
      <c r="AO296" s="340" t="s">
        <v>152</v>
      </c>
      <c r="AP296" s="340"/>
      <c r="AQ296" s="341" t="s">
        <v>152</v>
      </c>
      <c r="AR296" s="143" t="s">
        <v>150</v>
      </c>
      <c r="AS296" s="340" t="s">
        <v>152</v>
      </c>
      <c r="AU296" s="341" t="s">
        <v>152</v>
      </c>
      <c r="AV296" s="342" t="s">
        <v>152</v>
      </c>
    </row>
    <row r="297" spans="1:48" s="143" customFormat="1" hidden="1">
      <c r="A297" s="299">
        <v>1074476186</v>
      </c>
      <c r="B297" s="340" t="s">
        <v>253</v>
      </c>
      <c r="C297" s="143" t="s">
        <v>4031</v>
      </c>
      <c r="D297" s="143" t="s">
        <v>4035</v>
      </c>
      <c r="E297" s="340" t="s">
        <v>497</v>
      </c>
      <c r="F297" s="340" t="s">
        <v>2056</v>
      </c>
      <c r="G297" s="143" t="s">
        <v>2055</v>
      </c>
      <c r="H297" s="341" t="s">
        <v>4032</v>
      </c>
      <c r="I297" s="342">
        <v>21440</v>
      </c>
      <c r="J297" s="342">
        <v>0</v>
      </c>
      <c r="K297" s="342">
        <v>16</v>
      </c>
      <c r="L297" s="340" t="s">
        <v>152</v>
      </c>
      <c r="M297" s="340" t="s">
        <v>152</v>
      </c>
      <c r="N297" s="340" t="s">
        <v>152</v>
      </c>
      <c r="O297" s="340" t="s">
        <v>9806</v>
      </c>
      <c r="P297" s="340" t="s">
        <v>152</v>
      </c>
      <c r="Q297" s="340" t="s">
        <v>152</v>
      </c>
      <c r="R297" s="340" t="s">
        <v>152</v>
      </c>
      <c r="S297" s="340" t="s">
        <v>152</v>
      </c>
      <c r="T297" s="340" t="s">
        <v>152</v>
      </c>
      <c r="U297" s="340" t="s">
        <v>152</v>
      </c>
      <c r="V297" s="340" t="s">
        <v>4350</v>
      </c>
      <c r="W297" s="143" t="s">
        <v>7626</v>
      </c>
      <c r="X297" s="143" t="s">
        <v>152</v>
      </c>
      <c r="Y297" s="143" t="s">
        <v>4033</v>
      </c>
      <c r="Z297" s="143" t="s">
        <v>4034</v>
      </c>
      <c r="AA297" s="395" t="s">
        <v>9807</v>
      </c>
      <c r="AB297" s="143" t="s">
        <v>4033</v>
      </c>
      <c r="AC297" s="143" t="s">
        <v>4033</v>
      </c>
      <c r="AD297" s="143" t="s">
        <v>152</v>
      </c>
      <c r="AF297" s="340"/>
      <c r="AG297" s="143" t="s">
        <v>152</v>
      </c>
      <c r="AH297" s="343" t="s">
        <v>4033</v>
      </c>
      <c r="AI297" s="340" t="s">
        <v>152</v>
      </c>
      <c r="AJ297" s="340" t="s">
        <v>152</v>
      </c>
      <c r="AK297" s="143" t="s">
        <v>2054</v>
      </c>
      <c r="AL297" s="143" t="s">
        <v>4351</v>
      </c>
      <c r="AM297" s="341" t="s">
        <v>152</v>
      </c>
      <c r="AN297" s="143" t="s">
        <v>1637</v>
      </c>
      <c r="AO297" s="340" t="s">
        <v>152</v>
      </c>
      <c r="AP297" s="340"/>
      <c r="AQ297" s="341" t="s">
        <v>152</v>
      </c>
      <c r="AR297" s="143" t="s">
        <v>150</v>
      </c>
      <c r="AS297" s="340" t="s">
        <v>152</v>
      </c>
      <c r="AU297" s="341" t="s">
        <v>152</v>
      </c>
      <c r="AV297" s="342" t="s">
        <v>152</v>
      </c>
    </row>
    <row r="298" spans="1:48" s="143" customFormat="1" hidden="1">
      <c r="A298" s="299">
        <v>1074476185</v>
      </c>
      <c r="B298" s="340" t="s">
        <v>244</v>
      </c>
      <c r="C298" s="143" t="s">
        <v>4031</v>
      </c>
      <c r="D298" s="143" t="s">
        <v>4035</v>
      </c>
      <c r="E298" s="340" t="s">
        <v>545</v>
      </c>
      <c r="F298" s="340" t="s">
        <v>2056</v>
      </c>
      <c r="G298" s="143" t="s">
        <v>2055</v>
      </c>
      <c r="H298" s="341" t="s">
        <v>4032</v>
      </c>
      <c r="I298" s="342">
        <v>23270</v>
      </c>
      <c r="J298" s="342">
        <v>0</v>
      </c>
      <c r="K298" s="342">
        <v>14</v>
      </c>
      <c r="L298" s="340" t="s">
        <v>152</v>
      </c>
      <c r="M298" s="340" t="s">
        <v>152</v>
      </c>
      <c r="N298" s="340" t="s">
        <v>152</v>
      </c>
      <c r="O298" s="340" t="s">
        <v>9808</v>
      </c>
      <c r="P298" s="340" t="s">
        <v>152</v>
      </c>
      <c r="Q298" s="340" t="s">
        <v>152</v>
      </c>
      <c r="R298" s="340" t="s">
        <v>152</v>
      </c>
      <c r="S298" s="340" t="s">
        <v>152</v>
      </c>
      <c r="T298" s="340" t="s">
        <v>152</v>
      </c>
      <c r="U298" s="340" t="s">
        <v>152</v>
      </c>
      <c r="V298" s="340" t="s">
        <v>4348</v>
      </c>
      <c r="W298" s="143" t="s">
        <v>7626</v>
      </c>
      <c r="X298" s="143" t="s">
        <v>152</v>
      </c>
      <c r="Y298" s="143" t="s">
        <v>4033</v>
      </c>
      <c r="Z298" s="143" t="s">
        <v>4034</v>
      </c>
      <c r="AA298" s="395" t="s">
        <v>9809</v>
      </c>
      <c r="AB298" s="143" t="s">
        <v>4033</v>
      </c>
      <c r="AC298" s="143" t="s">
        <v>4033</v>
      </c>
      <c r="AD298" s="143" t="s">
        <v>152</v>
      </c>
      <c r="AF298" s="340"/>
      <c r="AG298" s="143" t="s">
        <v>152</v>
      </c>
      <c r="AH298" s="343" t="s">
        <v>4033</v>
      </c>
      <c r="AI298" s="340" t="s">
        <v>152</v>
      </c>
      <c r="AJ298" s="340" t="s">
        <v>152</v>
      </c>
      <c r="AK298" s="143" t="s">
        <v>2054</v>
      </c>
      <c r="AL298" s="143" t="s">
        <v>4349</v>
      </c>
      <c r="AM298" s="341" t="s">
        <v>152</v>
      </c>
      <c r="AN298" s="143" t="s">
        <v>1637</v>
      </c>
      <c r="AO298" s="340" t="s">
        <v>152</v>
      </c>
      <c r="AP298" s="340"/>
      <c r="AQ298" s="341" t="s">
        <v>152</v>
      </c>
      <c r="AR298" s="143" t="s">
        <v>150</v>
      </c>
      <c r="AS298" s="340" t="s">
        <v>152</v>
      </c>
      <c r="AU298" s="341" t="s">
        <v>152</v>
      </c>
      <c r="AV298" s="342" t="s">
        <v>152</v>
      </c>
    </row>
    <row r="299" spans="1:48" s="143" customFormat="1" hidden="1">
      <c r="A299" s="299">
        <v>1074476184</v>
      </c>
      <c r="B299" s="340" t="s">
        <v>243</v>
      </c>
      <c r="C299" s="143" t="s">
        <v>4031</v>
      </c>
      <c r="D299" s="143" t="s">
        <v>4035</v>
      </c>
      <c r="E299" s="340" t="s">
        <v>2151</v>
      </c>
      <c r="F299" s="340" t="s">
        <v>2056</v>
      </c>
      <c r="G299" s="143" t="s">
        <v>2055</v>
      </c>
      <c r="H299" s="341" t="s">
        <v>4032</v>
      </c>
      <c r="I299" s="342">
        <v>16307</v>
      </c>
      <c r="J299" s="342">
        <v>0</v>
      </c>
      <c r="K299" s="342">
        <v>11</v>
      </c>
      <c r="L299" s="340" t="s">
        <v>152</v>
      </c>
      <c r="M299" s="340" t="s">
        <v>152</v>
      </c>
      <c r="N299" s="340" t="s">
        <v>152</v>
      </c>
      <c r="O299" s="340" t="s">
        <v>9810</v>
      </c>
      <c r="P299" s="340" t="s">
        <v>152</v>
      </c>
      <c r="Q299" s="340" t="s">
        <v>152</v>
      </c>
      <c r="R299" s="340" t="s">
        <v>152</v>
      </c>
      <c r="S299" s="340" t="s">
        <v>152</v>
      </c>
      <c r="T299" s="340" t="s">
        <v>152</v>
      </c>
      <c r="U299" s="340" t="s">
        <v>152</v>
      </c>
      <c r="V299" s="340" t="s">
        <v>4346</v>
      </c>
      <c r="W299" s="143" t="s">
        <v>7626</v>
      </c>
      <c r="X299" s="143" t="s">
        <v>152</v>
      </c>
      <c r="Y299" s="143" t="s">
        <v>4033</v>
      </c>
      <c r="Z299" s="143" t="s">
        <v>4034</v>
      </c>
      <c r="AA299" s="395" t="s">
        <v>9811</v>
      </c>
      <c r="AB299" s="143" t="s">
        <v>4033</v>
      </c>
      <c r="AC299" s="143" t="s">
        <v>4033</v>
      </c>
      <c r="AD299" s="143" t="s">
        <v>152</v>
      </c>
      <c r="AF299" s="340"/>
      <c r="AG299" s="143" t="s">
        <v>152</v>
      </c>
      <c r="AH299" s="343" t="s">
        <v>4033</v>
      </c>
      <c r="AI299" s="340" t="s">
        <v>152</v>
      </c>
      <c r="AJ299" s="340" t="s">
        <v>152</v>
      </c>
      <c r="AK299" s="143" t="s">
        <v>2054</v>
      </c>
      <c r="AL299" s="143" t="s">
        <v>4347</v>
      </c>
      <c r="AM299" s="341" t="s">
        <v>152</v>
      </c>
      <c r="AN299" s="143" t="s">
        <v>1637</v>
      </c>
      <c r="AO299" s="340" t="s">
        <v>152</v>
      </c>
      <c r="AP299" s="340"/>
      <c r="AQ299" s="341" t="s">
        <v>152</v>
      </c>
      <c r="AR299" s="143" t="s">
        <v>150</v>
      </c>
      <c r="AS299" s="340" t="s">
        <v>152</v>
      </c>
      <c r="AU299" s="341" t="s">
        <v>152</v>
      </c>
      <c r="AV299" s="342" t="s">
        <v>152</v>
      </c>
    </row>
    <row r="300" spans="1:48" s="143" customFormat="1" hidden="1">
      <c r="A300" s="299">
        <v>1074476183</v>
      </c>
      <c r="B300" s="340" t="s">
        <v>246</v>
      </c>
      <c r="C300" s="143" t="s">
        <v>4031</v>
      </c>
      <c r="D300" s="143" t="s">
        <v>4035</v>
      </c>
      <c r="E300" s="340" t="s">
        <v>4344</v>
      </c>
      <c r="F300" s="340" t="s">
        <v>2056</v>
      </c>
      <c r="G300" s="143" t="s">
        <v>2055</v>
      </c>
      <c r="H300" s="341" t="s">
        <v>4032</v>
      </c>
      <c r="I300" s="342">
        <v>18520</v>
      </c>
      <c r="J300" s="342">
        <v>0</v>
      </c>
      <c r="K300" s="342">
        <v>0</v>
      </c>
      <c r="L300" s="340" t="s">
        <v>152</v>
      </c>
      <c r="M300" s="340" t="s">
        <v>152</v>
      </c>
      <c r="N300" s="340" t="s">
        <v>152</v>
      </c>
      <c r="O300" s="340" t="s">
        <v>9812</v>
      </c>
      <c r="P300" s="340" t="s">
        <v>152</v>
      </c>
      <c r="Q300" s="340" t="s">
        <v>152</v>
      </c>
      <c r="R300" s="340" t="s">
        <v>152</v>
      </c>
      <c r="S300" s="340" t="s">
        <v>152</v>
      </c>
      <c r="T300" s="340" t="s">
        <v>152</v>
      </c>
      <c r="U300" s="340" t="s">
        <v>152</v>
      </c>
      <c r="V300" s="340" t="s">
        <v>4345</v>
      </c>
      <c r="W300" s="143" t="s">
        <v>7626</v>
      </c>
      <c r="X300" s="143" t="s">
        <v>152</v>
      </c>
      <c r="Y300" s="143" t="s">
        <v>4033</v>
      </c>
      <c r="Z300" s="143" t="s">
        <v>4034</v>
      </c>
      <c r="AA300" s="395" t="s">
        <v>9813</v>
      </c>
      <c r="AB300" s="143" t="s">
        <v>4033</v>
      </c>
      <c r="AC300" s="143" t="s">
        <v>4033</v>
      </c>
      <c r="AD300" s="143" t="s">
        <v>152</v>
      </c>
      <c r="AF300" s="340"/>
      <c r="AG300" s="143" t="s">
        <v>152</v>
      </c>
      <c r="AH300" s="343" t="s">
        <v>4033</v>
      </c>
      <c r="AI300" s="340" t="s">
        <v>152</v>
      </c>
      <c r="AJ300" s="340" t="s">
        <v>152</v>
      </c>
      <c r="AK300" s="143" t="s">
        <v>2054</v>
      </c>
      <c r="AL300" s="143" t="s">
        <v>4302</v>
      </c>
      <c r="AM300" s="341" t="s">
        <v>152</v>
      </c>
      <c r="AN300" s="143" t="s">
        <v>1637</v>
      </c>
      <c r="AO300" s="340" t="s">
        <v>152</v>
      </c>
      <c r="AP300" s="340"/>
      <c r="AQ300" s="341" t="s">
        <v>152</v>
      </c>
      <c r="AR300" s="143" t="s">
        <v>150</v>
      </c>
      <c r="AS300" s="340" t="s">
        <v>152</v>
      </c>
      <c r="AU300" s="341" t="s">
        <v>152</v>
      </c>
      <c r="AV300" s="342" t="s">
        <v>152</v>
      </c>
    </row>
    <row r="301" spans="1:48" s="143" customFormat="1" hidden="1">
      <c r="A301" s="299">
        <v>1074476182</v>
      </c>
      <c r="B301" s="340" t="s">
        <v>249</v>
      </c>
      <c r="C301" s="143" t="s">
        <v>4031</v>
      </c>
      <c r="D301" s="143" t="s">
        <v>4035</v>
      </c>
      <c r="E301" s="340" t="s">
        <v>2152</v>
      </c>
      <c r="F301" s="340" t="s">
        <v>2056</v>
      </c>
      <c r="G301" s="143" t="s">
        <v>2055</v>
      </c>
      <c r="H301" s="341" t="s">
        <v>4032</v>
      </c>
      <c r="I301" s="342">
        <v>22257</v>
      </c>
      <c r="J301" s="342">
        <v>0</v>
      </c>
      <c r="K301" s="342">
        <v>19</v>
      </c>
      <c r="L301" s="340" t="s">
        <v>152</v>
      </c>
      <c r="M301" s="340" t="s">
        <v>152</v>
      </c>
      <c r="N301" s="340" t="s">
        <v>152</v>
      </c>
      <c r="O301" s="340" t="s">
        <v>9814</v>
      </c>
      <c r="P301" s="340" t="s">
        <v>152</v>
      </c>
      <c r="Q301" s="340" t="s">
        <v>152</v>
      </c>
      <c r="R301" s="340" t="s">
        <v>152</v>
      </c>
      <c r="S301" s="340" t="s">
        <v>152</v>
      </c>
      <c r="T301" s="340" t="s">
        <v>152</v>
      </c>
      <c r="U301" s="340" t="s">
        <v>152</v>
      </c>
      <c r="V301" s="340" t="s">
        <v>4342</v>
      </c>
      <c r="W301" s="143" t="s">
        <v>7626</v>
      </c>
      <c r="X301" s="143" t="s">
        <v>152</v>
      </c>
      <c r="Y301" s="143" t="s">
        <v>4033</v>
      </c>
      <c r="Z301" s="143" t="s">
        <v>4034</v>
      </c>
      <c r="AA301" s="395" t="s">
        <v>9815</v>
      </c>
      <c r="AB301" s="143" t="s">
        <v>4033</v>
      </c>
      <c r="AC301" s="143" t="s">
        <v>4033</v>
      </c>
      <c r="AD301" s="143" t="s">
        <v>152</v>
      </c>
      <c r="AF301" s="340"/>
      <c r="AG301" s="143" t="s">
        <v>152</v>
      </c>
      <c r="AH301" s="343" t="s">
        <v>4033</v>
      </c>
      <c r="AI301" s="340" t="s">
        <v>152</v>
      </c>
      <c r="AJ301" s="340" t="s">
        <v>152</v>
      </c>
      <c r="AK301" s="143" t="s">
        <v>2054</v>
      </c>
      <c r="AL301" s="143" t="s">
        <v>4343</v>
      </c>
      <c r="AM301" s="341" t="s">
        <v>152</v>
      </c>
      <c r="AN301" s="143" t="s">
        <v>1637</v>
      </c>
      <c r="AO301" s="340" t="s">
        <v>152</v>
      </c>
      <c r="AP301" s="340"/>
      <c r="AQ301" s="341" t="s">
        <v>152</v>
      </c>
      <c r="AR301" s="143" t="s">
        <v>150</v>
      </c>
      <c r="AS301" s="340" t="s">
        <v>152</v>
      </c>
      <c r="AU301" s="341" t="s">
        <v>152</v>
      </c>
      <c r="AV301" s="342" t="s">
        <v>152</v>
      </c>
    </row>
    <row r="302" spans="1:48" s="143" customFormat="1" hidden="1">
      <c r="A302" s="299">
        <v>1074476181</v>
      </c>
      <c r="B302" s="340" t="s">
        <v>250</v>
      </c>
      <c r="C302" s="143" t="s">
        <v>4031</v>
      </c>
      <c r="D302" s="143" t="s">
        <v>4035</v>
      </c>
      <c r="E302" s="340" t="s">
        <v>7691</v>
      </c>
      <c r="F302" s="340" t="s">
        <v>2056</v>
      </c>
      <c r="G302" s="143" t="s">
        <v>2055</v>
      </c>
      <c r="H302" s="341" t="s">
        <v>4032</v>
      </c>
      <c r="I302" s="342">
        <v>24025</v>
      </c>
      <c r="J302" s="342">
        <v>0</v>
      </c>
      <c r="K302" s="342">
        <v>12</v>
      </c>
      <c r="L302" s="340" t="s">
        <v>152</v>
      </c>
      <c r="M302" s="340" t="s">
        <v>152</v>
      </c>
      <c r="N302" s="340" t="s">
        <v>152</v>
      </c>
      <c r="O302" s="340" t="s">
        <v>9816</v>
      </c>
      <c r="P302" s="340" t="s">
        <v>152</v>
      </c>
      <c r="Q302" s="340" t="s">
        <v>152</v>
      </c>
      <c r="R302" s="340" t="s">
        <v>152</v>
      </c>
      <c r="S302" s="340" t="s">
        <v>152</v>
      </c>
      <c r="T302" s="340" t="s">
        <v>152</v>
      </c>
      <c r="U302" s="340" t="s">
        <v>152</v>
      </c>
      <c r="V302" s="340" t="s">
        <v>4341</v>
      </c>
      <c r="W302" s="143" t="s">
        <v>7626</v>
      </c>
      <c r="X302" s="143" t="s">
        <v>152</v>
      </c>
      <c r="Y302" s="143" t="s">
        <v>4033</v>
      </c>
      <c r="Z302" s="143" t="s">
        <v>4034</v>
      </c>
      <c r="AA302" s="395" t="s">
        <v>9817</v>
      </c>
      <c r="AB302" s="143" t="s">
        <v>4033</v>
      </c>
      <c r="AC302" s="143" t="s">
        <v>4033</v>
      </c>
      <c r="AD302" s="143" t="s">
        <v>152</v>
      </c>
      <c r="AF302" s="340"/>
      <c r="AG302" s="143" t="s">
        <v>152</v>
      </c>
      <c r="AH302" s="343" t="s">
        <v>4033</v>
      </c>
      <c r="AI302" s="340" t="s">
        <v>152</v>
      </c>
      <c r="AJ302" s="340" t="s">
        <v>152</v>
      </c>
      <c r="AK302" s="143" t="s">
        <v>2054</v>
      </c>
      <c r="AL302" s="143" t="s">
        <v>4296</v>
      </c>
      <c r="AM302" s="341" t="s">
        <v>152</v>
      </c>
      <c r="AN302" s="143" t="s">
        <v>1637</v>
      </c>
      <c r="AO302" s="340" t="s">
        <v>152</v>
      </c>
      <c r="AP302" s="340"/>
      <c r="AQ302" s="341" t="s">
        <v>152</v>
      </c>
      <c r="AR302" s="143" t="s">
        <v>150</v>
      </c>
      <c r="AS302" s="340" t="s">
        <v>152</v>
      </c>
      <c r="AU302" s="341" t="s">
        <v>152</v>
      </c>
      <c r="AV302" s="342" t="s">
        <v>152</v>
      </c>
    </row>
    <row r="303" spans="1:48" s="143" customFormat="1" hidden="1">
      <c r="A303" s="299">
        <v>1074476179</v>
      </c>
      <c r="B303" s="340" t="s">
        <v>258</v>
      </c>
      <c r="C303" s="143" t="s">
        <v>4031</v>
      </c>
      <c r="D303" s="143" t="s">
        <v>4035</v>
      </c>
      <c r="E303" s="340" t="s">
        <v>2155</v>
      </c>
      <c r="F303" s="340" t="s">
        <v>2056</v>
      </c>
      <c r="G303" s="143" t="s">
        <v>2055</v>
      </c>
      <c r="H303" s="341" t="s">
        <v>4032</v>
      </c>
      <c r="I303" s="342">
        <v>24778</v>
      </c>
      <c r="J303" s="342">
        <v>0</v>
      </c>
      <c r="K303" s="342">
        <v>34</v>
      </c>
      <c r="L303" s="340" t="s">
        <v>152</v>
      </c>
      <c r="M303" s="340" t="s">
        <v>152</v>
      </c>
      <c r="N303" s="340" t="s">
        <v>152</v>
      </c>
      <c r="O303" s="340" t="s">
        <v>9818</v>
      </c>
      <c r="P303" s="340" t="s">
        <v>152</v>
      </c>
      <c r="Q303" s="340" t="s">
        <v>152</v>
      </c>
      <c r="R303" s="340" t="s">
        <v>152</v>
      </c>
      <c r="S303" s="340" t="s">
        <v>152</v>
      </c>
      <c r="T303" s="340" t="s">
        <v>152</v>
      </c>
      <c r="U303" s="340" t="s">
        <v>152</v>
      </c>
      <c r="V303" s="340" t="s">
        <v>4338</v>
      </c>
      <c r="W303" s="143" t="s">
        <v>7626</v>
      </c>
      <c r="X303" s="143" t="s">
        <v>152</v>
      </c>
      <c r="Y303" s="143" t="s">
        <v>4033</v>
      </c>
      <c r="Z303" s="143" t="s">
        <v>4034</v>
      </c>
      <c r="AA303" s="395" t="s">
        <v>9819</v>
      </c>
      <c r="AB303" s="143" t="s">
        <v>4033</v>
      </c>
      <c r="AC303" s="143" t="s">
        <v>4033</v>
      </c>
      <c r="AD303" s="143" t="s">
        <v>152</v>
      </c>
      <c r="AF303" s="340"/>
      <c r="AG303" s="143" t="s">
        <v>152</v>
      </c>
      <c r="AH303" s="343" t="s">
        <v>4033</v>
      </c>
      <c r="AI303" s="340" t="s">
        <v>152</v>
      </c>
      <c r="AJ303" s="340" t="s">
        <v>152</v>
      </c>
      <c r="AK303" s="143" t="s">
        <v>2054</v>
      </c>
      <c r="AL303" s="143" t="s">
        <v>4297</v>
      </c>
      <c r="AM303" s="341" t="s">
        <v>152</v>
      </c>
      <c r="AN303" s="143" t="s">
        <v>1637</v>
      </c>
      <c r="AO303" s="340" t="s">
        <v>152</v>
      </c>
      <c r="AP303" s="340"/>
      <c r="AQ303" s="341" t="s">
        <v>152</v>
      </c>
      <c r="AR303" s="143" t="s">
        <v>150</v>
      </c>
      <c r="AS303" s="340" t="s">
        <v>152</v>
      </c>
      <c r="AU303" s="341" t="s">
        <v>152</v>
      </c>
      <c r="AV303" s="342" t="s">
        <v>152</v>
      </c>
    </row>
    <row r="304" spans="1:48" s="143" customFormat="1" hidden="1">
      <c r="A304" s="299">
        <v>1074476178</v>
      </c>
      <c r="B304" s="340" t="s">
        <v>262</v>
      </c>
      <c r="C304" s="143" t="s">
        <v>4031</v>
      </c>
      <c r="D304" s="143" t="s">
        <v>4035</v>
      </c>
      <c r="E304" s="340" t="s">
        <v>2156</v>
      </c>
      <c r="F304" s="340" t="s">
        <v>2056</v>
      </c>
      <c r="G304" s="143" t="s">
        <v>2055</v>
      </c>
      <c r="H304" s="341" t="s">
        <v>4032</v>
      </c>
      <c r="I304" s="342">
        <v>24456</v>
      </c>
      <c r="J304" s="342">
        <v>0</v>
      </c>
      <c r="K304" s="342">
        <v>8</v>
      </c>
      <c r="L304" s="340" t="s">
        <v>152</v>
      </c>
      <c r="M304" s="340" t="s">
        <v>152</v>
      </c>
      <c r="N304" s="340" t="s">
        <v>152</v>
      </c>
      <c r="O304" s="340" t="s">
        <v>9820</v>
      </c>
      <c r="P304" s="340" t="s">
        <v>152</v>
      </c>
      <c r="Q304" s="340" t="s">
        <v>152</v>
      </c>
      <c r="R304" s="340" t="s">
        <v>152</v>
      </c>
      <c r="S304" s="340" t="s">
        <v>152</v>
      </c>
      <c r="T304" s="340" t="s">
        <v>152</v>
      </c>
      <c r="U304" s="340" t="s">
        <v>152</v>
      </c>
      <c r="V304" s="340" t="s">
        <v>4336</v>
      </c>
      <c r="W304" s="143" t="s">
        <v>7626</v>
      </c>
      <c r="X304" s="143" t="s">
        <v>152</v>
      </c>
      <c r="Y304" s="143" t="s">
        <v>4033</v>
      </c>
      <c r="Z304" s="143" t="s">
        <v>4034</v>
      </c>
      <c r="AA304" s="395" t="s">
        <v>9821</v>
      </c>
      <c r="AB304" s="143" t="s">
        <v>4033</v>
      </c>
      <c r="AC304" s="143" t="s">
        <v>4033</v>
      </c>
      <c r="AD304" s="143" t="s">
        <v>152</v>
      </c>
      <c r="AF304" s="340"/>
      <c r="AG304" s="143" t="s">
        <v>152</v>
      </c>
      <c r="AH304" s="343" t="s">
        <v>4033</v>
      </c>
      <c r="AI304" s="340" t="s">
        <v>152</v>
      </c>
      <c r="AJ304" s="340" t="s">
        <v>152</v>
      </c>
      <c r="AK304" s="143" t="s">
        <v>2054</v>
      </c>
      <c r="AL304" s="143" t="s">
        <v>4337</v>
      </c>
      <c r="AM304" s="341" t="s">
        <v>152</v>
      </c>
      <c r="AN304" s="143" t="s">
        <v>1637</v>
      </c>
      <c r="AO304" s="340" t="s">
        <v>152</v>
      </c>
      <c r="AP304" s="340"/>
      <c r="AQ304" s="341" t="s">
        <v>152</v>
      </c>
      <c r="AR304" s="143" t="s">
        <v>150</v>
      </c>
      <c r="AS304" s="340" t="s">
        <v>152</v>
      </c>
      <c r="AU304" s="341" t="s">
        <v>152</v>
      </c>
      <c r="AV304" s="342" t="s">
        <v>152</v>
      </c>
    </row>
    <row r="305" spans="1:48" s="143" customFormat="1" hidden="1">
      <c r="A305" s="299">
        <v>1074476177</v>
      </c>
      <c r="B305" s="340" t="s">
        <v>260</v>
      </c>
      <c r="C305" s="143" t="s">
        <v>4031</v>
      </c>
      <c r="D305" s="143" t="s">
        <v>4035</v>
      </c>
      <c r="E305" s="340" t="s">
        <v>2157</v>
      </c>
      <c r="F305" s="340" t="s">
        <v>2056</v>
      </c>
      <c r="G305" s="143" t="s">
        <v>2055</v>
      </c>
      <c r="H305" s="341" t="s">
        <v>4032</v>
      </c>
      <c r="I305" s="342">
        <v>24983</v>
      </c>
      <c r="J305" s="342">
        <v>0</v>
      </c>
      <c r="K305" s="342">
        <v>25</v>
      </c>
      <c r="L305" s="340" t="s">
        <v>152</v>
      </c>
      <c r="M305" s="340" t="s">
        <v>152</v>
      </c>
      <c r="N305" s="340" t="s">
        <v>152</v>
      </c>
      <c r="O305" s="340" t="s">
        <v>9822</v>
      </c>
      <c r="P305" s="340" t="s">
        <v>152</v>
      </c>
      <c r="Q305" s="340" t="s">
        <v>152</v>
      </c>
      <c r="R305" s="340" t="s">
        <v>152</v>
      </c>
      <c r="S305" s="340" t="s">
        <v>152</v>
      </c>
      <c r="T305" s="340" t="s">
        <v>152</v>
      </c>
      <c r="U305" s="340" t="s">
        <v>152</v>
      </c>
      <c r="V305" s="340" t="s">
        <v>4334</v>
      </c>
      <c r="W305" s="143" t="s">
        <v>7626</v>
      </c>
      <c r="X305" s="143" t="s">
        <v>152</v>
      </c>
      <c r="Y305" s="143" t="s">
        <v>4033</v>
      </c>
      <c r="Z305" s="143" t="s">
        <v>4034</v>
      </c>
      <c r="AA305" s="395" t="s">
        <v>9823</v>
      </c>
      <c r="AB305" s="143" t="s">
        <v>4033</v>
      </c>
      <c r="AC305" s="143" t="s">
        <v>4033</v>
      </c>
      <c r="AD305" s="143" t="s">
        <v>152</v>
      </c>
      <c r="AF305" s="340"/>
      <c r="AG305" s="143" t="s">
        <v>152</v>
      </c>
      <c r="AH305" s="343" t="s">
        <v>4033</v>
      </c>
      <c r="AI305" s="340" t="s">
        <v>152</v>
      </c>
      <c r="AJ305" s="340" t="s">
        <v>152</v>
      </c>
      <c r="AK305" s="143" t="s">
        <v>2054</v>
      </c>
      <c r="AL305" s="143" t="s">
        <v>4335</v>
      </c>
      <c r="AM305" s="341" t="s">
        <v>152</v>
      </c>
      <c r="AN305" s="143" t="s">
        <v>1637</v>
      </c>
      <c r="AO305" s="340" t="s">
        <v>152</v>
      </c>
      <c r="AP305" s="340"/>
      <c r="AQ305" s="341" t="s">
        <v>152</v>
      </c>
      <c r="AR305" s="143" t="s">
        <v>150</v>
      </c>
      <c r="AS305" s="340" t="s">
        <v>152</v>
      </c>
      <c r="AU305" s="341" t="s">
        <v>152</v>
      </c>
      <c r="AV305" s="342" t="s">
        <v>152</v>
      </c>
    </row>
    <row r="306" spans="1:48" s="143" customFormat="1" hidden="1">
      <c r="A306" s="299">
        <v>1074476176</v>
      </c>
      <c r="B306" s="340" t="s">
        <v>265</v>
      </c>
      <c r="C306" s="143" t="s">
        <v>4031</v>
      </c>
      <c r="D306" s="143" t="s">
        <v>4035</v>
      </c>
      <c r="E306" s="340" t="s">
        <v>2158</v>
      </c>
      <c r="F306" s="340" t="s">
        <v>2056</v>
      </c>
      <c r="G306" s="143" t="s">
        <v>2055</v>
      </c>
      <c r="H306" s="341" t="s">
        <v>4032</v>
      </c>
      <c r="I306" s="342">
        <v>32319</v>
      </c>
      <c r="J306" s="342">
        <v>0</v>
      </c>
      <c r="K306" s="342">
        <v>16</v>
      </c>
      <c r="L306" s="340" t="s">
        <v>152</v>
      </c>
      <c r="M306" s="340" t="s">
        <v>152</v>
      </c>
      <c r="N306" s="340" t="s">
        <v>152</v>
      </c>
      <c r="O306" s="340" t="s">
        <v>9824</v>
      </c>
      <c r="P306" s="340" t="s">
        <v>152</v>
      </c>
      <c r="Q306" s="340" t="s">
        <v>152</v>
      </c>
      <c r="R306" s="340" t="s">
        <v>152</v>
      </c>
      <c r="S306" s="340" t="s">
        <v>152</v>
      </c>
      <c r="T306" s="340" t="s">
        <v>152</v>
      </c>
      <c r="U306" s="340" t="s">
        <v>152</v>
      </c>
      <c r="V306" s="340" t="s">
        <v>4332</v>
      </c>
      <c r="W306" s="143" t="s">
        <v>7626</v>
      </c>
      <c r="X306" s="143" t="s">
        <v>152</v>
      </c>
      <c r="Y306" s="143" t="s">
        <v>4033</v>
      </c>
      <c r="Z306" s="143" t="s">
        <v>4034</v>
      </c>
      <c r="AA306" s="395" t="s">
        <v>9825</v>
      </c>
      <c r="AB306" s="143" t="s">
        <v>4033</v>
      </c>
      <c r="AC306" s="143" t="s">
        <v>4033</v>
      </c>
      <c r="AD306" s="143" t="s">
        <v>152</v>
      </c>
      <c r="AF306" s="340"/>
      <c r="AG306" s="143" t="s">
        <v>152</v>
      </c>
      <c r="AH306" s="343" t="s">
        <v>4033</v>
      </c>
      <c r="AI306" s="340" t="s">
        <v>152</v>
      </c>
      <c r="AJ306" s="340" t="s">
        <v>152</v>
      </c>
      <c r="AK306" s="143" t="s">
        <v>2054</v>
      </c>
      <c r="AL306" s="143" t="s">
        <v>4333</v>
      </c>
      <c r="AM306" s="341" t="s">
        <v>152</v>
      </c>
      <c r="AN306" s="143" t="s">
        <v>1637</v>
      </c>
      <c r="AO306" s="340" t="s">
        <v>152</v>
      </c>
      <c r="AP306" s="340"/>
      <c r="AQ306" s="341" t="s">
        <v>152</v>
      </c>
      <c r="AR306" s="143" t="s">
        <v>150</v>
      </c>
      <c r="AS306" s="340" t="s">
        <v>152</v>
      </c>
      <c r="AU306" s="341" t="s">
        <v>152</v>
      </c>
      <c r="AV306" s="342" t="s">
        <v>152</v>
      </c>
    </row>
    <row r="307" spans="1:48" s="143" customFormat="1" hidden="1">
      <c r="A307" s="299">
        <v>1074476175</v>
      </c>
      <c r="B307" s="340" t="s">
        <v>268</v>
      </c>
      <c r="C307" s="143" t="s">
        <v>4031</v>
      </c>
      <c r="D307" s="143" t="s">
        <v>4035</v>
      </c>
      <c r="E307" s="340" t="s">
        <v>2159</v>
      </c>
      <c r="F307" s="340" t="s">
        <v>2056</v>
      </c>
      <c r="G307" s="143" t="s">
        <v>2055</v>
      </c>
      <c r="H307" s="341" t="s">
        <v>4032</v>
      </c>
      <c r="I307" s="342">
        <v>26717</v>
      </c>
      <c r="J307" s="342">
        <v>0</v>
      </c>
      <c r="K307" s="342">
        <v>20</v>
      </c>
      <c r="L307" s="340" t="s">
        <v>152</v>
      </c>
      <c r="M307" s="340" t="s">
        <v>152</v>
      </c>
      <c r="N307" s="340" t="s">
        <v>152</v>
      </c>
      <c r="O307" s="340" t="s">
        <v>9826</v>
      </c>
      <c r="P307" s="340" t="s">
        <v>152</v>
      </c>
      <c r="Q307" s="340" t="s">
        <v>152</v>
      </c>
      <c r="R307" s="340" t="s">
        <v>152</v>
      </c>
      <c r="S307" s="340" t="s">
        <v>152</v>
      </c>
      <c r="T307" s="340" t="s">
        <v>152</v>
      </c>
      <c r="U307" s="340" t="s">
        <v>152</v>
      </c>
      <c r="V307" s="340" t="s">
        <v>4330</v>
      </c>
      <c r="W307" s="143" t="s">
        <v>7626</v>
      </c>
      <c r="X307" s="143" t="s">
        <v>152</v>
      </c>
      <c r="Y307" s="143" t="s">
        <v>4033</v>
      </c>
      <c r="Z307" s="143" t="s">
        <v>4034</v>
      </c>
      <c r="AA307" s="395" t="s">
        <v>9827</v>
      </c>
      <c r="AB307" s="143" t="s">
        <v>4033</v>
      </c>
      <c r="AC307" s="143" t="s">
        <v>4033</v>
      </c>
      <c r="AD307" s="143" t="s">
        <v>152</v>
      </c>
      <c r="AF307" s="340"/>
      <c r="AG307" s="143" t="s">
        <v>152</v>
      </c>
      <c r="AH307" s="343" t="s">
        <v>4033</v>
      </c>
      <c r="AI307" s="340" t="s">
        <v>152</v>
      </c>
      <c r="AJ307" s="340" t="s">
        <v>152</v>
      </c>
      <c r="AK307" s="143" t="s">
        <v>2054</v>
      </c>
      <c r="AL307" s="143" t="s">
        <v>4331</v>
      </c>
      <c r="AM307" s="341" t="s">
        <v>152</v>
      </c>
      <c r="AN307" s="143" t="s">
        <v>1637</v>
      </c>
      <c r="AO307" s="340" t="s">
        <v>152</v>
      </c>
      <c r="AP307" s="340"/>
      <c r="AQ307" s="341" t="s">
        <v>152</v>
      </c>
      <c r="AR307" s="143" t="s">
        <v>150</v>
      </c>
      <c r="AS307" s="340" t="s">
        <v>152</v>
      </c>
      <c r="AU307" s="341" t="s">
        <v>152</v>
      </c>
      <c r="AV307" s="342" t="s">
        <v>152</v>
      </c>
    </row>
    <row r="308" spans="1:48" s="143" customFormat="1" hidden="1">
      <c r="A308" s="299">
        <v>1074476174</v>
      </c>
      <c r="B308" s="340" t="s">
        <v>267</v>
      </c>
      <c r="C308" s="143" t="s">
        <v>4031</v>
      </c>
      <c r="D308" s="143" t="s">
        <v>4035</v>
      </c>
      <c r="E308" s="340" t="s">
        <v>4327</v>
      </c>
      <c r="F308" s="340" t="s">
        <v>2056</v>
      </c>
      <c r="G308" s="143" t="s">
        <v>2055</v>
      </c>
      <c r="H308" s="341" t="s">
        <v>4032</v>
      </c>
      <c r="I308" s="342">
        <v>28861</v>
      </c>
      <c r="J308" s="342">
        <v>0</v>
      </c>
      <c r="K308" s="342">
        <v>0</v>
      </c>
      <c r="L308" s="340" t="s">
        <v>152</v>
      </c>
      <c r="M308" s="340" t="s">
        <v>152</v>
      </c>
      <c r="N308" s="340" t="s">
        <v>152</v>
      </c>
      <c r="O308" s="340" t="s">
        <v>9828</v>
      </c>
      <c r="P308" s="340" t="s">
        <v>152</v>
      </c>
      <c r="Q308" s="340" t="s">
        <v>152</v>
      </c>
      <c r="R308" s="340" t="s">
        <v>152</v>
      </c>
      <c r="S308" s="340" t="s">
        <v>152</v>
      </c>
      <c r="T308" s="340" t="s">
        <v>152</v>
      </c>
      <c r="U308" s="340" t="s">
        <v>152</v>
      </c>
      <c r="V308" s="340" t="s">
        <v>4328</v>
      </c>
      <c r="W308" s="143" t="s">
        <v>7626</v>
      </c>
      <c r="X308" s="143" t="s">
        <v>152</v>
      </c>
      <c r="Y308" s="143" t="s">
        <v>4033</v>
      </c>
      <c r="Z308" s="143" t="s">
        <v>4034</v>
      </c>
      <c r="AA308" s="395" t="s">
        <v>9829</v>
      </c>
      <c r="AB308" s="143" t="s">
        <v>4033</v>
      </c>
      <c r="AC308" s="143" t="s">
        <v>4033</v>
      </c>
      <c r="AD308" s="143" t="s">
        <v>152</v>
      </c>
      <c r="AF308" s="340"/>
      <c r="AG308" s="143" t="s">
        <v>152</v>
      </c>
      <c r="AH308" s="343" t="s">
        <v>4033</v>
      </c>
      <c r="AI308" s="340" t="s">
        <v>152</v>
      </c>
      <c r="AJ308" s="340" t="s">
        <v>152</v>
      </c>
      <c r="AK308" s="143" t="s">
        <v>2054</v>
      </c>
      <c r="AL308" s="143" t="s">
        <v>4329</v>
      </c>
      <c r="AM308" s="341" t="s">
        <v>152</v>
      </c>
      <c r="AN308" s="143" t="s">
        <v>1637</v>
      </c>
      <c r="AO308" s="340" t="s">
        <v>152</v>
      </c>
      <c r="AP308" s="340"/>
      <c r="AQ308" s="341" t="s">
        <v>152</v>
      </c>
      <c r="AR308" s="143" t="s">
        <v>150</v>
      </c>
      <c r="AS308" s="340" t="s">
        <v>152</v>
      </c>
      <c r="AU308" s="341" t="s">
        <v>152</v>
      </c>
      <c r="AV308" s="342" t="s">
        <v>152</v>
      </c>
    </row>
    <row r="309" spans="1:48" s="143" customFormat="1" hidden="1">
      <c r="A309" s="299">
        <v>1074476173</v>
      </c>
      <c r="B309" s="340" t="s">
        <v>269</v>
      </c>
      <c r="C309" s="143" t="s">
        <v>4031</v>
      </c>
      <c r="D309" s="143" t="s">
        <v>4035</v>
      </c>
      <c r="E309" s="340" t="s">
        <v>8812</v>
      </c>
      <c r="F309" s="340" t="s">
        <v>2056</v>
      </c>
      <c r="G309" s="143" t="s">
        <v>2055</v>
      </c>
      <c r="H309" s="341" t="s">
        <v>4032</v>
      </c>
      <c r="I309" s="342">
        <v>31673</v>
      </c>
      <c r="J309" s="342">
        <v>0</v>
      </c>
      <c r="K309" s="342">
        <v>0</v>
      </c>
      <c r="L309" s="340" t="s">
        <v>152</v>
      </c>
      <c r="M309" s="340" t="s">
        <v>152</v>
      </c>
      <c r="N309" s="340" t="s">
        <v>152</v>
      </c>
      <c r="O309" s="340" t="s">
        <v>9830</v>
      </c>
      <c r="P309" s="340" t="s">
        <v>152</v>
      </c>
      <c r="Q309" s="340" t="s">
        <v>152</v>
      </c>
      <c r="R309" s="340" t="s">
        <v>152</v>
      </c>
      <c r="S309" s="340" t="s">
        <v>152</v>
      </c>
      <c r="T309" s="340" t="s">
        <v>152</v>
      </c>
      <c r="U309" s="340" t="s">
        <v>152</v>
      </c>
      <c r="V309" s="340" t="s">
        <v>4325</v>
      </c>
      <c r="W309" s="143" t="s">
        <v>7626</v>
      </c>
      <c r="X309" s="143" t="s">
        <v>152</v>
      </c>
      <c r="Y309" s="143" t="s">
        <v>4033</v>
      </c>
      <c r="Z309" s="143" t="s">
        <v>4034</v>
      </c>
      <c r="AA309" s="395" t="s">
        <v>9831</v>
      </c>
      <c r="AB309" s="143" t="s">
        <v>4033</v>
      </c>
      <c r="AC309" s="143" t="s">
        <v>4033</v>
      </c>
      <c r="AD309" s="143" t="s">
        <v>152</v>
      </c>
      <c r="AF309" s="340"/>
      <c r="AG309" s="143" t="s">
        <v>152</v>
      </c>
      <c r="AH309" s="343" t="s">
        <v>4033</v>
      </c>
      <c r="AI309" s="340" t="s">
        <v>152</v>
      </c>
      <c r="AJ309" s="340" t="s">
        <v>152</v>
      </c>
      <c r="AK309" s="143" t="s">
        <v>2054</v>
      </c>
      <c r="AL309" s="143" t="s">
        <v>4326</v>
      </c>
      <c r="AM309" s="341" t="s">
        <v>152</v>
      </c>
      <c r="AN309" s="143" t="s">
        <v>1637</v>
      </c>
      <c r="AO309" s="340" t="s">
        <v>152</v>
      </c>
      <c r="AP309" s="340"/>
      <c r="AQ309" s="341" t="s">
        <v>152</v>
      </c>
      <c r="AR309" s="143" t="s">
        <v>150</v>
      </c>
      <c r="AS309" s="340" t="s">
        <v>152</v>
      </c>
      <c r="AU309" s="341" t="s">
        <v>152</v>
      </c>
      <c r="AV309" s="342" t="s">
        <v>152</v>
      </c>
    </row>
    <row r="310" spans="1:48" s="143" customFormat="1" hidden="1">
      <c r="A310" s="299">
        <v>1074476172</v>
      </c>
      <c r="B310" s="340" t="s">
        <v>272</v>
      </c>
      <c r="C310" s="143" t="s">
        <v>4031</v>
      </c>
      <c r="D310" s="143" t="s">
        <v>4035</v>
      </c>
      <c r="E310" s="340" t="s">
        <v>2161</v>
      </c>
      <c r="F310" s="340" t="s">
        <v>2056</v>
      </c>
      <c r="G310" s="143" t="s">
        <v>2055</v>
      </c>
      <c r="H310" s="341" t="s">
        <v>4032</v>
      </c>
      <c r="I310" s="342">
        <v>34614</v>
      </c>
      <c r="J310" s="342">
        <v>0</v>
      </c>
      <c r="K310" s="342">
        <v>31</v>
      </c>
      <c r="L310" s="340" t="s">
        <v>152</v>
      </c>
      <c r="M310" s="340" t="s">
        <v>152</v>
      </c>
      <c r="N310" s="340" t="s">
        <v>152</v>
      </c>
      <c r="O310" s="340" t="s">
        <v>9832</v>
      </c>
      <c r="P310" s="340" t="s">
        <v>152</v>
      </c>
      <c r="Q310" s="340" t="s">
        <v>152</v>
      </c>
      <c r="R310" s="340" t="s">
        <v>152</v>
      </c>
      <c r="S310" s="340" t="s">
        <v>152</v>
      </c>
      <c r="T310" s="340" t="s">
        <v>152</v>
      </c>
      <c r="U310" s="340" t="s">
        <v>152</v>
      </c>
      <c r="V310" s="340" t="s">
        <v>4324</v>
      </c>
      <c r="W310" s="143" t="s">
        <v>7626</v>
      </c>
      <c r="X310" s="143" t="s">
        <v>152</v>
      </c>
      <c r="Y310" s="143" t="s">
        <v>4033</v>
      </c>
      <c r="Z310" s="143" t="s">
        <v>4034</v>
      </c>
      <c r="AA310" s="395" t="s">
        <v>9833</v>
      </c>
      <c r="AB310" s="143" t="s">
        <v>4033</v>
      </c>
      <c r="AC310" s="143" t="s">
        <v>4033</v>
      </c>
      <c r="AD310" s="143" t="s">
        <v>152</v>
      </c>
      <c r="AF310" s="340"/>
      <c r="AG310" s="143" t="s">
        <v>152</v>
      </c>
      <c r="AH310" s="343" t="s">
        <v>4033</v>
      </c>
      <c r="AI310" s="340" t="s">
        <v>152</v>
      </c>
      <c r="AJ310" s="340" t="s">
        <v>152</v>
      </c>
      <c r="AK310" s="143" t="s">
        <v>2054</v>
      </c>
      <c r="AL310" s="143" t="s">
        <v>4294</v>
      </c>
      <c r="AM310" s="341" t="s">
        <v>152</v>
      </c>
      <c r="AN310" s="143" t="s">
        <v>1637</v>
      </c>
      <c r="AO310" s="340" t="s">
        <v>152</v>
      </c>
      <c r="AP310" s="340"/>
      <c r="AQ310" s="341" t="s">
        <v>152</v>
      </c>
      <c r="AR310" s="143" t="s">
        <v>150</v>
      </c>
      <c r="AS310" s="340" t="s">
        <v>152</v>
      </c>
      <c r="AU310" s="341" t="s">
        <v>152</v>
      </c>
      <c r="AV310" s="342" t="s">
        <v>152</v>
      </c>
    </row>
    <row r="311" spans="1:48" s="143" customFormat="1" hidden="1">
      <c r="A311" s="299">
        <v>1074476171</v>
      </c>
      <c r="B311" s="340" t="s">
        <v>346</v>
      </c>
      <c r="C311" s="143" t="s">
        <v>4031</v>
      </c>
      <c r="D311" s="143" t="s">
        <v>4035</v>
      </c>
      <c r="E311" s="340" t="s">
        <v>472</v>
      </c>
      <c r="F311" s="340" t="s">
        <v>2056</v>
      </c>
      <c r="G311" s="143" t="s">
        <v>2055</v>
      </c>
      <c r="H311" s="341" t="s">
        <v>4032</v>
      </c>
      <c r="I311" s="342">
        <v>13790</v>
      </c>
      <c r="J311" s="342">
        <v>0</v>
      </c>
      <c r="K311" s="342">
        <v>12</v>
      </c>
      <c r="L311" s="340" t="s">
        <v>152</v>
      </c>
      <c r="M311" s="340" t="s">
        <v>152</v>
      </c>
      <c r="N311" s="340" t="s">
        <v>152</v>
      </c>
      <c r="O311" s="340" t="s">
        <v>9834</v>
      </c>
      <c r="P311" s="340" t="s">
        <v>152</v>
      </c>
      <c r="Q311" s="340" t="s">
        <v>152</v>
      </c>
      <c r="R311" s="340" t="s">
        <v>152</v>
      </c>
      <c r="S311" s="340" t="s">
        <v>152</v>
      </c>
      <c r="T311" s="340" t="s">
        <v>152</v>
      </c>
      <c r="U311" s="340" t="s">
        <v>152</v>
      </c>
      <c r="V311" s="340" t="s">
        <v>4322</v>
      </c>
      <c r="W311" s="143" t="s">
        <v>7626</v>
      </c>
      <c r="X311" s="143" t="s">
        <v>152</v>
      </c>
      <c r="Y311" s="143" t="s">
        <v>4033</v>
      </c>
      <c r="Z311" s="143" t="s">
        <v>4034</v>
      </c>
      <c r="AA311" s="395" t="s">
        <v>9835</v>
      </c>
      <c r="AB311" s="143" t="s">
        <v>4033</v>
      </c>
      <c r="AC311" s="143" t="s">
        <v>4033</v>
      </c>
      <c r="AD311" s="143" t="s">
        <v>152</v>
      </c>
      <c r="AF311" s="340"/>
      <c r="AG311" s="143" t="s">
        <v>152</v>
      </c>
      <c r="AH311" s="343" t="s">
        <v>4033</v>
      </c>
      <c r="AI311" s="340" t="s">
        <v>152</v>
      </c>
      <c r="AJ311" s="340" t="s">
        <v>152</v>
      </c>
      <c r="AK311" s="143" t="s">
        <v>2054</v>
      </c>
      <c r="AL311" s="143" t="s">
        <v>4323</v>
      </c>
      <c r="AM311" s="341" t="s">
        <v>152</v>
      </c>
      <c r="AN311" s="143" t="s">
        <v>1637</v>
      </c>
      <c r="AO311" s="340" t="s">
        <v>152</v>
      </c>
      <c r="AP311" s="340"/>
      <c r="AQ311" s="341" t="s">
        <v>152</v>
      </c>
      <c r="AR311" s="143" t="s">
        <v>150</v>
      </c>
      <c r="AS311" s="340" t="s">
        <v>152</v>
      </c>
      <c r="AU311" s="341" t="s">
        <v>152</v>
      </c>
      <c r="AV311" s="342" t="s">
        <v>152</v>
      </c>
    </row>
    <row r="312" spans="1:48" s="143" customFormat="1" hidden="1">
      <c r="A312" s="299">
        <v>1074476167</v>
      </c>
      <c r="B312" s="340" t="s">
        <v>355</v>
      </c>
      <c r="C312" s="143" t="s">
        <v>4031</v>
      </c>
      <c r="D312" s="143" t="s">
        <v>4035</v>
      </c>
      <c r="E312" s="340" t="s">
        <v>4319</v>
      </c>
      <c r="F312" s="340" t="s">
        <v>2056</v>
      </c>
      <c r="G312" s="143" t="s">
        <v>2055</v>
      </c>
      <c r="H312" s="341" t="s">
        <v>4032</v>
      </c>
      <c r="I312" s="342">
        <v>25720</v>
      </c>
      <c r="J312" s="342">
        <v>0</v>
      </c>
      <c r="K312" s="342">
        <v>0</v>
      </c>
      <c r="L312" s="340" t="s">
        <v>152</v>
      </c>
      <c r="M312" s="340" t="s">
        <v>152</v>
      </c>
      <c r="N312" s="340" t="s">
        <v>152</v>
      </c>
      <c r="O312" s="340" t="s">
        <v>9836</v>
      </c>
      <c r="P312" s="340" t="s">
        <v>152</v>
      </c>
      <c r="Q312" s="340" t="s">
        <v>152</v>
      </c>
      <c r="R312" s="340" t="s">
        <v>152</v>
      </c>
      <c r="S312" s="340" t="s">
        <v>152</v>
      </c>
      <c r="T312" s="340" t="s">
        <v>152</v>
      </c>
      <c r="U312" s="340" t="s">
        <v>152</v>
      </c>
      <c r="V312" s="340" t="s">
        <v>4320</v>
      </c>
      <c r="W312" s="143" t="s">
        <v>7626</v>
      </c>
      <c r="X312" s="143" t="s">
        <v>152</v>
      </c>
      <c r="Y312" s="143" t="s">
        <v>4033</v>
      </c>
      <c r="Z312" s="143" t="s">
        <v>4034</v>
      </c>
      <c r="AA312" s="395" t="s">
        <v>9837</v>
      </c>
      <c r="AB312" s="143" t="s">
        <v>4033</v>
      </c>
      <c r="AC312" s="143" t="s">
        <v>4033</v>
      </c>
      <c r="AD312" s="143" t="s">
        <v>152</v>
      </c>
      <c r="AF312" s="340"/>
      <c r="AG312" s="143" t="s">
        <v>152</v>
      </c>
      <c r="AH312" s="343" t="s">
        <v>4033</v>
      </c>
      <c r="AI312" s="340" t="s">
        <v>152</v>
      </c>
      <c r="AJ312" s="340" t="s">
        <v>152</v>
      </c>
      <c r="AK312" s="143" t="s">
        <v>2054</v>
      </c>
      <c r="AL312" s="143" t="s">
        <v>4321</v>
      </c>
      <c r="AM312" s="341" t="s">
        <v>152</v>
      </c>
      <c r="AN312" s="143" t="s">
        <v>1637</v>
      </c>
      <c r="AO312" s="340" t="s">
        <v>152</v>
      </c>
      <c r="AP312" s="340"/>
      <c r="AQ312" s="341" t="s">
        <v>152</v>
      </c>
      <c r="AR312" s="143" t="s">
        <v>150</v>
      </c>
      <c r="AS312" s="340" t="s">
        <v>152</v>
      </c>
      <c r="AU312" s="341" t="s">
        <v>152</v>
      </c>
      <c r="AV312" s="342" t="s">
        <v>152</v>
      </c>
    </row>
    <row r="313" spans="1:48" s="143" customFormat="1" hidden="1">
      <c r="A313" s="299">
        <v>1074476162</v>
      </c>
      <c r="B313" s="340" t="s">
        <v>5945</v>
      </c>
      <c r="C313" s="143" t="s">
        <v>4031</v>
      </c>
      <c r="D313" s="143" t="s">
        <v>6323</v>
      </c>
      <c r="E313" s="340" t="s">
        <v>5946</v>
      </c>
      <c r="F313" s="340" t="s">
        <v>2056</v>
      </c>
      <c r="G313" s="143" t="s">
        <v>2055</v>
      </c>
      <c r="H313" s="341" t="s">
        <v>4032</v>
      </c>
      <c r="I313" s="342">
        <v>21224</v>
      </c>
      <c r="J313" s="342">
        <v>0</v>
      </c>
      <c r="K313" s="342">
        <v>14</v>
      </c>
      <c r="L313" s="340" t="s">
        <v>152</v>
      </c>
      <c r="M313" s="340" t="s">
        <v>152</v>
      </c>
      <c r="N313" s="340" t="s">
        <v>152</v>
      </c>
      <c r="O313" s="340" t="s">
        <v>9838</v>
      </c>
      <c r="P313" s="340" t="s">
        <v>152</v>
      </c>
      <c r="Q313" s="340" t="s">
        <v>152</v>
      </c>
      <c r="R313" s="340" t="s">
        <v>152</v>
      </c>
      <c r="S313" s="340" t="s">
        <v>152</v>
      </c>
      <c r="T313" s="340" t="s">
        <v>152</v>
      </c>
      <c r="U313" s="340" t="s">
        <v>152</v>
      </c>
      <c r="V313" s="340" t="s">
        <v>6438</v>
      </c>
      <c r="W313" s="143" t="s">
        <v>7626</v>
      </c>
      <c r="X313" s="143" t="s">
        <v>152</v>
      </c>
      <c r="Y313" s="143" t="s">
        <v>4033</v>
      </c>
      <c r="Z313" s="143" t="s">
        <v>4034</v>
      </c>
      <c r="AA313" s="395" t="s">
        <v>9839</v>
      </c>
      <c r="AB313" s="143" t="s">
        <v>4033</v>
      </c>
      <c r="AC313" s="143" t="s">
        <v>4033</v>
      </c>
      <c r="AD313" s="143" t="s">
        <v>152</v>
      </c>
      <c r="AF313" s="340"/>
      <c r="AG313" s="143" t="s">
        <v>152</v>
      </c>
      <c r="AH313" s="343" t="s">
        <v>4033</v>
      </c>
      <c r="AI313" s="340" t="s">
        <v>152</v>
      </c>
      <c r="AJ313" s="340" t="s">
        <v>152</v>
      </c>
      <c r="AK313" s="143" t="s">
        <v>2054</v>
      </c>
      <c r="AL313" s="143" t="s">
        <v>6439</v>
      </c>
      <c r="AM313" s="341" t="s">
        <v>152</v>
      </c>
      <c r="AN313" s="143" t="s">
        <v>1637</v>
      </c>
      <c r="AO313" s="340" t="s">
        <v>152</v>
      </c>
      <c r="AP313" s="340"/>
      <c r="AQ313" s="341" t="s">
        <v>152</v>
      </c>
      <c r="AR313" s="143" t="s">
        <v>150</v>
      </c>
      <c r="AS313" s="340" t="s">
        <v>152</v>
      </c>
      <c r="AU313" s="341" t="s">
        <v>152</v>
      </c>
      <c r="AV313" s="342" t="s">
        <v>152</v>
      </c>
    </row>
    <row r="314" spans="1:48" s="143" customFormat="1" hidden="1">
      <c r="A314" s="299">
        <v>1074476161</v>
      </c>
      <c r="B314" s="340" t="s">
        <v>5915</v>
      </c>
      <c r="C314" s="143" t="s">
        <v>4031</v>
      </c>
      <c r="D314" s="143" t="s">
        <v>6323</v>
      </c>
      <c r="E314" s="340" t="s">
        <v>5916</v>
      </c>
      <c r="F314" s="340" t="s">
        <v>2056</v>
      </c>
      <c r="G314" s="143" t="s">
        <v>2055</v>
      </c>
      <c r="H314" s="341" t="s">
        <v>4032</v>
      </c>
      <c r="I314" s="342">
        <v>18637</v>
      </c>
      <c r="J314" s="342">
        <v>0</v>
      </c>
      <c r="K314" s="342">
        <v>6</v>
      </c>
      <c r="L314" s="340" t="s">
        <v>152</v>
      </c>
      <c r="M314" s="340" t="s">
        <v>152</v>
      </c>
      <c r="N314" s="340" t="s">
        <v>152</v>
      </c>
      <c r="O314" s="340" t="s">
        <v>9840</v>
      </c>
      <c r="P314" s="340" t="s">
        <v>152</v>
      </c>
      <c r="Q314" s="340" t="s">
        <v>152</v>
      </c>
      <c r="R314" s="340" t="s">
        <v>152</v>
      </c>
      <c r="S314" s="340" t="s">
        <v>152</v>
      </c>
      <c r="T314" s="340" t="s">
        <v>152</v>
      </c>
      <c r="U314" s="340" t="s">
        <v>152</v>
      </c>
      <c r="V314" s="340" t="s">
        <v>6436</v>
      </c>
      <c r="W314" s="143" t="s">
        <v>7626</v>
      </c>
      <c r="X314" s="143" t="s">
        <v>152</v>
      </c>
      <c r="Y314" s="143" t="s">
        <v>4033</v>
      </c>
      <c r="Z314" s="143" t="s">
        <v>4034</v>
      </c>
      <c r="AA314" s="395" t="s">
        <v>9841</v>
      </c>
      <c r="AB314" s="143" t="s">
        <v>4033</v>
      </c>
      <c r="AC314" s="143" t="s">
        <v>4033</v>
      </c>
      <c r="AD314" s="143" t="s">
        <v>152</v>
      </c>
      <c r="AF314" s="340"/>
      <c r="AG314" s="143" t="s">
        <v>152</v>
      </c>
      <c r="AH314" s="343" t="s">
        <v>4033</v>
      </c>
      <c r="AI314" s="340" t="s">
        <v>152</v>
      </c>
      <c r="AJ314" s="340" t="s">
        <v>152</v>
      </c>
      <c r="AK314" s="143" t="s">
        <v>2054</v>
      </c>
      <c r="AL314" s="143" t="s">
        <v>6437</v>
      </c>
      <c r="AM314" s="341" t="s">
        <v>152</v>
      </c>
      <c r="AN314" s="143" t="s">
        <v>1637</v>
      </c>
      <c r="AO314" s="340" t="s">
        <v>152</v>
      </c>
      <c r="AP314" s="340"/>
      <c r="AQ314" s="341" t="s">
        <v>152</v>
      </c>
      <c r="AR314" s="143" t="s">
        <v>150</v>
      </c>
      <c r="AS314" s="340" t="s">
        <v>152</v>
      </c>
      <c r="AU314" s="341" t="s">
        <v>152</v>
      </c>
      <c r="AV314" s="342" t="s">
        <v>152</v>
      </c>
    </row>
    <row r="315" spans="1:48" s="143" customFormat="1" hidden="1">
      <c r="A315" s="299">
        <v>1074476160</v>
      </c>
      <c r="B315" s="340" t="s">
        <v>5943</v>
      </c>
      <c r="C315" s="143" t="s">
        <v>4031</v>
      </c>
      <c r="D315" s="143" t="s">
        <v>6323</v>
      </c>
      <c r="E315" s="340" t="s">
        <v>5944</v>
      </c>
      <c r="F315" s="340" t="s">
        <v>2056</v>
      </c>
      <c r="G315" s="143" t="s">
        <v>2055</v>
      </c>
      <c r="H315" s="341" t="s">
        <v>4032</v>
      </c>
      <c r="I315" s="342">
        <v>17345</v>
      </c>
      <c r="J315" s="342">
        <v>0</v>
      </c>
      <c r="K315" s="342">
        <v>0</v>
      </c>
      <c r="L315" s="340" t="s">
        <v>152</v>
      </c>
      <c r="M315" s="340" t="s">
        <v>152</v>
      </c>
      <c r="N315" s="340" t="s">
        <v>152</v>
      </c>
      <c r="O315" s="340" t="s">
        <v>9842</v>
      </c>
      <c r="P315" s="340" t="s">
        <v>152</v>
      </c>
      <c r="Q315" s="340" t="s">
        <v>152</v>
      </c>
      <c r="R315" s="340" t="s">
        <v>152</v>
      </c>
      <c r="S315" s="340" t="s">
        <v>152</v>
      </c>
      <c r="T315" s="340" t="s">
        <v>152</v>
      </c>
      <c r="U315" s="340" t="s">
        <v>152</v>
      </c>
      <c r="V315" s="340" t="s">
        <v>6434</v>
      </c>
      <c r="W315" s="143" t="s">
        <v>7626</v>
      </c>
      <c r="X315" s="143" t="s">
        <v>152</v>
      </c>
      <c r="Y315" s="143" t="s">
        <v>4033</v>
      </c>
      <c r="Z315" s="143" t="s">
        <v>4034</v>
      </c>
      <c r="AA315" s="395" t="s">
        <v>9843</v>
      </c>
      <c r="AB315" s="143" t="s">
        <v>4033</v>
      </c>
      <c r="AC315" s="143" t="s">
        <v>4033</v>
      </c>
      <c r="AD315" s="143" t="s">
        <v>152</v>
      </c>
      <c r="AF315" s="340"/>
      <c r="AG315" s="143" t="s">
        <v>152</v>
      </c>
      <c r="AH315" s="343" t="s">
        <v>4033</v>
      </c>
      <c r="AI315" s="340" t="s">
        <v>152</v>
      </c>
      <c r="AJ315" s="340" t="s">
        <v>152</v>
      </c>
      <c r="AK315" s="143" t="s">
        <v>2054</v>
      </c>
      <c r="AL315" s="143" t="s">
        <v>6435</v>
      </c>
      <c r="AM315" s="341" t="s">
        <v>152</v>
      </c>
      <c r="AN315" s="143" t="s">
        <v>1637</v>
      </c>
      <c r="AO315" s="340" t="s">
        <v>152</v>
      </c>
      <c r="AP315" s="340"/>
      <c r="AQ315" s="341" t="s">
        <v>152</v>
      </c>
      <c r="AR315" s="143" t="s">
        <v>150</v>
      </c>
      <c r="AS315" s="340" t="s">
        <v>152</v>
      </c>
      <c r="AU315" s="341" t="s">
        <v>152</v>
      </c>
      <c r="AV315" s="342" t="s">
        <v>152</v>
      </c>
    </row>
    <row r="316" spans="1:48" s="143" customFormat="1" hidden="1">
      <c r="A316" s="299">
        <v>1074476159</v>
      </c>
      <c r="B316" s="340" t="s">
        <v>5948</v>
      </c>
      <c r="C316" s="143" t="s">
        <v>4031</v>
      </c>
      <c r="D316" s="143" t="s">
        <v>6323</v>
      </c>
      <c r="E316" s="340" t="s">
        <v>5949</v>
      </c>
      <c r="F316" s="340" t="s">
        <v>2056</v>
      </c>
      <c r="G316" s="143" t="s">
        <v>2055</v>
      </c>
      <c r="H316" s="341" t="s">
        <v>4032</v>
      </c>
      <c r="I316" s="342">
        <v>25640</v>
      </c>
      <c r="J316" s="342">
        <v>0</v>
      </c>
      <c r="K316" s="342">
        <v>19</v>
      </c>
      <c r="L316" s="340" t="s">
        <v>152</v>
      </c>
      <c r="M316" s="340" t="s">
        <v>152</v>
      </c>
      <c r="N316" s="340" t="s">
        <v>152</v>
      </c>
      <c r="O316" s="340" t="s">
        <v>9844</v>
      </c>
      <c r="P316" s="340" t="s">
        <v>152</v>
      </c>
      <c r="Q316" s="340" t="s">
        <v>152</v>
      </c>
      <c r="R316" s="340" t="s">
        <v>152</v>
      </c>
      <c r="S316" s="340" t="s">
        <v>152</v>
      </c>
      <c r="T316" s="340" t="s">
        <v>152</v>
      </c>
      <c r="U316" s="340" t="s">
        <v>152</v>
      </c>
      <c r="V316" s="340" t="s">
        <v>6432</v>
      </c>
      <c r="W316" s="143" t="s">
        <v>7626</v>
      </c>
      <c r="X316" s="143" t="s">
        <v>152</v>
      </c>
      <c r="Y316" s="143" t="s">
        <v>4033</v>
      </c>
      <c r="Z316" s="143" t="s">
        <v>4034</v>
      </c>
      <c r="AA316" s="395" t="s">
        <v>9845</v>
      </c>
      <c r="AB316" s="143" t="s">
        <v>4033</v>
      </c>
      <c r="AC316" s="143" t="s">
        <v>4033</v>
      </c>
      <c r="AD316" s="143" t="s">
        <v>152</v>
      </c>
      <c r="AF316" s="340"/>
      <c r="AG316" s="143" t="s">
        <v>152</v>
      </c>
      <c r="AH316" s="343" t="s">
        <v>4033</v>
      </c>
      <c r="AI316" s="340" t="s">
        <v>152</v>
      </c>
      <c r="AJ316" s="340" t="s">
        <v>152</v>
      </c>
      <c r="AK316" s="143" t="s">
        <v>2054</v>
      </c>
      <c r="AL316" s="143" t="s">
        <v>6433</v>
      </c>
      <c r="AM316" s="341" t="s">
        <v>152</v>
      </c>
      <c r="AN316" s="143" t="s">
        <v>1637</v>
      </c>
      <c r="AO316" s="340" t="s">
        <v>152</v>
      </c>
      <c r="AP316" s="340"/>
      <c r="AQ316" s="341" t="s">
        <v>152</v>
      </c>
      <c r="AR316" s="143" t="s">
        <v>150</v>
      </c>
      <c r="AS316" s="340" t="s">
        <v>152</v>
      </c>
      <c r="AU316" s="341" t="s">
        <v>152</v>
      </c>
      <c r="AV316" s="342" t="s">
        <v>152</v>
      </c>
    </row>
    <row r="317" spans="1:48" s="143" customFormat="1" hidden="1">
      <c r="A317" s="299">
        <v>1074476158</v>
      </c>
      <c r="B317" s="340" t="s">
        <v>5923</v>
      </c>
      <c r="C317" s="143" t="s">
        <v>4031</v>
      </c>
      <c r="D317" s="143" t="s">
        <v>6323</v>
      </c>
      <c r="E317" s="340" t="s">
        <v>5924</v>
      </c>
      <c r="F317" s="340" t="s">
        <v>2056</v>
      </c>
      <c r="G317" s="143" t="s">
        <v>2055</v>
      </c>
      <c r="H317" s="341" t="s">
        <v>4032</v>
      </c>
      <c r="I317" s="342">
        <v>16153</v>
      </c>
      <c r="J317" s="342">
        <v>0</v>
      </c>
      <c r="K317" s="342">
        <v>0</v>
      </c>
      <c r="L317" s="340" t="s">
        <v>152</v>
      </c>
      <c r="M317" s="340" t="s">
        <v>152</v>
      </c>
      <c r="N317" s="340" t="s">
        <v>152</v>
      </c>
      <c r="O317" s="340" t="s">
        <v>9846</v>
      </c>
      <c r="P317" s="340" t="s">
        <v>152</v>
      </c>
      <c r="Q317" s="340" t="s">
        <v>152</v>
      </c>
      <c r="R317" s="340" t="s">
        <v>152</v>
      </c>
      <c r="S317" s="340" t="s">
        <v>152</v>
      </c>
      <c r="T317" s="340" t="s">
        <v>152</v>
      </c>
      <c r="U317" s="340" t="s">
        <v>152</v>
      </c>
      <c r="V317" s="340" t="s">
        <v>6430</v>
      </c>
      <c r="W317" s="143" t="s">
        <v>7626</v>
      </c>
      <c r="X317" s="143" t="s">
        <v>152</v>
      </c>
      <c r="Y317" s="143" t="s">
        <v>4033</v>
      </c>
      <c r="Z317" s="143" t="s">
        <v>4034</v>
      </c>
      <c r="AA317" s="395" t="s">
        <v>9847</v>
      </c>
      <c r="AB317" s="143" t="s">
        <v>4033</v>
      </c>
      <c r="AC317" s="143" t="s">
        <v>4033</v>
      </c>
      <c r="AD317" s="143" t="s">
        <v>152</v>
      </c>
      <c r="AF317" s="340"/>
      <c r="AG317" s="143" t="s">
        <v>152</v>
      </c>
      <c r="AH317" s="343" t="s">
        <v>4033</v>
      </c>
      <c r="AI317" s="340" t="s">
        <v>152</v>
      </c>
      <c r="AJ317" s="340" t="s">
        <v>152</v>
      </c>
      <c r="AK317" s="143" t="s">
        <v>2054</v>
      </c>
      <c r="AL317" s="143" t="s">
        <v>6431</v>
      </c>
      <c r="AM317" s="341" t="s">
        <v>152</v>
      </c>
      <c r="AN317" s="143" t="s">
        <v>1637</v>
      </c>
      <c r="AO317" s="340" t="s">
        <v>152</v>
      </c>
      <c r="AP317" s="340"/>
      <c r="AQ317" s="341" t="s">
        <v>152</v>
      </c>
      <c r="AR317" s="143" t="s">
        <v>150</v>
      </c>
      <c r="AS317" s="340" t="s">
        <v>152</v>
      </c>
      <c r="AU317" s="341" t="s">
        <v>152</v>
      </c>
      <c r="AV317" s="342" t="s">
        <v>152</v>
      </c>
    </row>
    <row r="318" spans="1:48" s="143" customFormat="1" hidden="1">
      <c r="A318" s="299">
        <v>1074476157</v>
      </c>
      <c r="B318" s="340" t="s">
        <v>5473</v>
      </c>
      <c r="C318" s="143" t="s">
        <v>4031</v>
      </c>
      <c r="D318" s="143" t="s">
        <v>6323</v>
      </c>
      <c r="E318" s="340" t="s">
        <v>8813</v>
      </c>
      <c r="F318" s="340" t="s">
        <v>2056</v>
      </c>
      <c r="G318" s="143" t="s">
        <v>2055</v>
      </c>
      <c r="H318" s="341" t="s">
        <v>4032</v>
      </c>
      <c r="I318" s="342">
        <v>15717</v>
      </c>
      <c r="J318" s="342">
        <v>0</v>
      </c>
      <c r="K318" s="342">
        <v>52</v>
      </c>
      <c r="L318" s="340" t="s">
        <v>152</v>
      </c>
      <c r="M318" s="340" t="s">
        <v>152</v>
      </c>
      <c r="N318" s="340" t="s">
        <v>152</v>
      </c>
      <c r="O318" s="340" t="s">
        <v>9848</v>
      </c>
      <c r="P318" s="340" t="s">
        <v>152</v>
      </c>
      <c r="Q318" s="340" t="s">
        <v>152</v>
      </c>
      <c r="R318" s="340" t="s">
        <v>152</v>
      </c>
      <c r="S318" s="340" t="s">
        <v>152</v>
      </c>
      <c r="T318" s="340" t="s">
        <v>152</v>
      </c>
      <c r="U318" s="340" t="s">
        <v>152</v>
      </c>
      <c r="V318" s="340" t="s">
        <v>6428</v>
      </c>
      <c r="W318" s="143" t="s">
        <v>7626</v>
      </c>
      <c r="X318" s="143" t="s">
        <v>152</v>
      </c>
      <c r="Y318" s="143" t="s">
        <v>4033</v>
      </c>
      <c r="Z318" s="143" t="s">
        <v>4034</v>
      </c>
      <c r="AA318" s="395" t="s">
        <v>9849</v>
      </c>
      <c r="AB318" s="143" t="s">
        <v>4033</v>
      </c>
      <c r="AC318" s="143" t="s">
        <v>4033</v>
      </c>
      <c r="AD318" s="143" t="s">
        <v>152</v>
      </c>
      <c r="AF318" s="340"/>
      <c r="AG318" s="143" t="s">
        <v>152</v>
      </c>
      <c r="AH318" s="343" t="s">
        <v>4033</v>
      </c>
      <c r="AI318" s="340" t="s">
        <v>152</v>
      </c>
      <c r="AJ318" s="340" t="s">
        <v>152</v>
      </c>
      <c r="AK318" s="143" t="s">
        <v>2054</v>
      </c>
      <c r="AL318" s="143" t="s">
        <v>6429</v>
      </c>
      <c r="AM318" s="341" t="s">
        <v>152</v>
      </c>
      <c r="AN318" s="143" t="s">
        <v>1637</v>
      </c>
      <c r="AO318" s="340" t="s">
        <v>152</v>
      </c>
      <c r="AP318" s="340"/>
      <c r="AQ318" s="341" t="s">
        <v>152</v>
      </c>
      <c r="AR318" s="143" t="s">
        <v>150</v>
      </c>
      <c r="AS318" s="340" t="s">
        <v>152</v>
      </c>
      <c r="AU318" s="341" t="s">
        <v>152</v>
      </c>
      <c r="AV318" s="342" t="s">
        <v>152</v>
      </c>
    </row>
    <row r="319" spans="1:48" s="143" customFormat="1" hidden="1">
      <c r="A319" s="299">
        <v>1074476156</v>
      </c>
      <c r="B319" s="340" t="s">
        <v>5933</v>
      </c>
      <c r="C319" s="143" t="s">
        <v>4031</v>
      </c>
      <c r="D319" s="143" t="s">
        <v>6323</v>
      </c>
      <c r="E319" s="340" t="s">
        <v>5934</v>
      </c>
      <c r="F319" s="340" t="s">
        <v>2056</v>
      </c>
      <c r="G319" s="143" t="s">
        <v>2055</v>
      </c>
      <c r="H319" s="341" t="s">
        <v>4032</v>
      </c>
      <c r="I319" s="342">
        <v>16483</v>
      </c>
      <c r="J319" s="342">
        <v>0</v>
      </c>
      <c r="K319" s="342">
        <v>98</v>
      </c>
      <c r="L319" s="340" t="s">
        <v>152</v>
      </c>
      <c r="M319" s="340" t="s">
        <v>152</v>
      </c>
      <c r="N319" s="340" t="s">
        <v>152</v>
      </c>
      <c r="O319" s="340" t="s">
        <v>9850</v>
      </c>
      <c r="P319" s="340" t="s">
        <v>152</v>
      </c>
      <c r="Q319" s="340" t="s">
        <v>152</v>
      </c>
      <c r="R319" s="340" t="s">
        <v>152</v>
      </c>
      <c r="S319" s="340" t="s">
        <v>152</v>
      </c>
      <c r="T319" s="340" t="s">
        <v>152</v>
      </c>
      <c r="U319" s="340" t="s">
        <v>152</v>
      </c>
      <c r="V319" s="340" t="s">
        <v>6426</v>
      </c>
      <c r="W319" s="143" t="s">
        <v>7626</v>
      </c>
      <c r="X319" s="143" t="s">
        <v>152</v>
      </c>
      <c r="Y319" s="143" t="s">
        <v>4033</v>
      </c>
      <c r="Z319" s="143" t="s">
        <v>4034</v>
      </c>
      <c r="AA319" s="395" t="s">
        <v>9851</v>
      </c>
      <c r="AB319" s="143" t="s">
        <v>4033</v>
      </c>
      <c r="AC319" s="143" t="s">
        <v>4033</v>
      </c>
      <c r="AD319" s="143" t="s">
        <v>152</v>
      </c>
      <c r="AF319" s="340"/>
      <c r="AG319" s="143" t="s">
        <v>152</v>
      </c>
      <c r="AH319" s="343" t="s">
        <v>4033</v>
      </c>
      <c r="AI319" s="340" t="s">
        <v>152</v>
      </c>
      <c r="AJ319" s="340" t="s">
        <v>152</v>
      </c>
      <c r="AK319" s="143" t="s">
        <v>2054</v>
      </c>
      <c r="AL319" s="143" t="s">
        <v>6427</v>
      </c>
      <c r="AM319" s="341" t="s">
        <v>152</v>
      </c>
      <c r="AN319" s="143" t="s">
        <v>1637</v>
      </c>
      <c r="AO319" s="340" t="s">
        <v>152</v>
      </c>
      <c r="AP319" s="340"/>
      <c r="AQ319" s="341" t="s">
        <v>152</v>
      </c>
      <c r="AR319" s="143" t="s">
        <v>150</v>
      </c>
      <c r="AS319" s="340" t="s">
        <v>152</v>
      </c>
      <c r="AU319" s="341" t="s">
        <v>152</v>
      </c>
      <c r="AV319" s="342" t="s">
        <v>152</v>
      </c>
    </row>
    <row r="320" spans="1:48" s="143" customFormat="1" hidden="1">
      <c r="A320" s="299">
        <v>1074476154</v>
      </c>
      <c r="B320" s="340" t="s">
        <v>5476</v>
      </c>
      <c r="C320" s="143" t="s">
        <v>4031</v>
      </c>
      <c r="D320" s="143" t="s">
        <v>6323</v>
      </c>
      <c r="E320" s="340" t="s">
        <v>6085</v>
      </c>
      <c r="F320" s="340" t="s">
        <v>2056</v>
      </c>
      <c r="G320" s="143" t="s">
        <v>2055</v>
      </c>
      <c r="H320" s="341" t="s">
        <v>4032</v>
      </c>
      <c r="I320" s="342">
        <v>17560</v>
      </c>
      <c r="J320" s="342">
        <v>0</v>
      </c>
      <c r="K320" s="342">
        <v>22</v>
      </c>
      <c r="L320" s="340" t="s">
        <v>152</v>
      </c>
      <c r="M320" s="340" t="s">
        <v>152</v>
      </c>
      <c r="N320" s="340" t="s">
        <v>152</v>
      </c>
      <c r="O320" s="340" t="s">
        <v>9852</v>
      </c>
      <c r="P320" s="340" t="s">
        <v>152</v>
      </c>
      <c r="Q320" s="340" t="s">
        <v>152</v>
      </c>
      <c r="R320" s="340" t="s">
        <v>152</v>
      </c>
      <c r="S320" s="340" t="s">
        <v>152</v>
      </c>
      <c r="T320" s="340" t="s">
        <v>152</v>
      </c>
      <c r="U320" s="340" t="s">
        <v>152</v>
      </c>
      <c r="V320" s="340" t="s">
        <v>6422</v>
      </c>
      <c r="W320" s="143" t="s">
        <v>7626</v>
      </c>
      <c r="X320" s="143" t="s">
        <v>152</v>
      </c>
      <c r="Y320" s="143" t="s">
        <v>4033</v>
      </c>
      <c r="Z320" s="143" t="s">
        <v>4034</v>
      </c>
      <c r="AA320" s="395" t="s">
        <v>9853</v>
      </c>
      <c r="AB320" s="143" t="s">
        <v>4033</v>
      </c>
      <c r="AC320" s="143" t="s">
        <v>4033</v>
      </c>
      <c r="AD320" s="143" t="s">
        <v>152</v>
      </c>
      <c r="AF320" s="340"/>
      <c r="AG320" s="143" t="s">
        <v>152</v>
      </c>
      <c r="AH320" s="343" t="s">
        <v>4033</v>
      </c>
      <c r="AI320" s="340" t="s">
        <v>152</v>
      </c>
      <c r="AJ320" s="340" t="s">
        <v>152</v>
      </c>
      <c r="AK320" s="143" t="s">
        <v>2054</v>
      </c>
      <c r="AL320" s="143" t="s">
        <v>6423</v>
      </c>
      <c r="AM320" s="341" t="s">
        <v>152</v>
      </c>
      <c r="AN320" s="143" t="s">
        <v>1637</v>
      </c>
      <c r="AO320" s="340" t="s">
        <v>152</v>
      </c>
      <c r="AP320" s="340"/>
      <c r="AQ320" s="341" t="s">
        <v>152</v>
      </c>
      <c r="AR320" s="143" t="s">
        <v>150</v>
      </c>
      <c r="AS320" s="340" t="s">
        <v>152</v>
      </c>
      <c r="AU320" s="341" t="s">
        <v>152</v>
      </c>
      <c r="AV320" s="342" t="s">
        <v>152</v>
      </c>
    </row>
    <row r="321" spans="1:48" s="143" customFormat="1" hidden="1">
      <c r="A321" s="299">
        <v>1074476153</v>
      </c>
      <c r="B321" s="340" t="s">
        <v>5479</v>
      </c>
      <c r="C321" s="143" t="s">
        <v>4031</v>
      </c>
      <c r="D321" s="143" t="s">
        <v>6323</v>
      </c>
      <c r="E321" s="340" t="s">
        <v>6088</v>
      </c>
      <c r="F321" s="340" t="s">
        <v>2056</v>
      </c>
      <c r="G321" s="143" t="s">
        <v>2055</v>
      </c>
      <c r="H321" s="341" t="s">
        <v>4032</v>
      </c>
      <c r="I321" s="342">
        <v>19393</v>
      </c>
      <c r="J321" s="342">
        <v>0</v>
      </c>
      <c r="K321" s="342">
        <v>0</v>
      </c>
      <c r="L321" s="340" t="s">
        <v>152</v>
      </c>
      <c r="M321" s="340" t="s">
        <v>152</v>
      </c>
      <c r="N321" s="340" t="s">
        <v>152</v>
      </c>
      <c r="O321" s="340" t="s">
        <v>9854</v>
      </c>
      <c r="P321" s="340" t="s">
        <v>152</v>
      </c>
      <c r="Q321" s="340" t="s">
        <v>152</v>
      </c>
      <c r="R321" s="340" t="s">
        <v>152</v>
      </c>
      <c r="S321" s="340" t="s">
        <v>152</v>
      </c>
      <c r="T321" s="340" t="s">
        <v>152</v>
      </c>
      <c r="U321" s="340" t="s">
        <v>152</v>
      </c>
      <c r="V321" s="340" t="s">
        <v>6420</v>
      </c>
      <c r="W321" s="143" t="s">
        <v>7626</v>
      </c>
      <c r="X321" s="143" t="s">
        <v>152</v>
      </c>
      <c r="Y321" s="143" t="s">
        <v>4033</v>
      </c>
      <c r="Z321" s="143" t="s">
        <v>4034</v>
      </c>
      <c r="AA321" s="395" t="s">
        <v>9855</v>
      </c>
      <c r="AB321" s="143" t="s">
        <v>4033</v>
      </c>
      <c r="AC321" s="143" t="s">
        <v>4033</v>
      </c>
      <c r="AD321" s="143" t="s">
        <v>152</v>
      </c>
      <c r="AF321" s="340"/>
      <c r="AG321" s="143" t="s">
        <v>152</v>
      </c>
      <c r="AH321" s="343" t="s">
        <v>4033</v>
      </c>
      <c r="AI321" s="340" t="s">
        <v>152</v>
      </c>
      <c r="AJ321" s="340" t="s">
        <v>152</v>
      </c>
      <c r="AK321" s="143" t="s">
        <v>2054</v>
      </c>
      <c r="AL321" s="143" t="s">
        <v>6421</v>
      </c>
      <c r="AM321" s="341" t="s">
        <v>152</v>
      </c>
      <c r="AN321" s="143" t="s">
        <v>1637</v>
      </c>
      <c r="AO321" s="340" t="s">
        <v>152</v>
      </c>
      <c r="AP321" s="340"/>
      <c r="AQ321" s="341" t="s">
        <v>152</v>
      </c>
      <c r="AR321" s="143" t="s">
        <v>150</v>
      </c>
      <c r="AS321" s="340" t="s">
        <v>152</v>
      </c>
      <c r="AU321" s="341" t="s">
        <v>152</v>
      </c>
      <c r="AV321" s="342" t="s">
        <v>152</v>
      </c>
    </row>
    <row r="322" spans="1:48" s="143" customFormat="1" hidden="1">
      <c r="A322" s="299">
        <v>1074476152</v>
      </c>
      <c r="B322" s="340" t="s">
        <v>5935</v>
      </c>
      <c r="C322" s="143" t="s">
        <v>4031</v>
      </c>
      <c r="D322" s="143" t="s">
        <v>6323</v>
      </c>
      <c r="E322" s="340" t="s">
        <v>5936</v>
      </c>
      <c r="F322" s="340" t="s">
        <v>2056</v>
      </c>
      <c r="G322" s="143" t="s">
        <v>2055</v>
      </c>
      <c r="H322" s="341" t="s">
        <v>4032</v>
      </c>
      <c r="I322" s="342">
        <v>19500</v>
      </c>
      <c r="J322" s="342">
        <v>0</v>
      </c>
      <c r="K322" s="342">
        <v>27</v>
      </c>
      <c r="L322" s="340" t="s">
        <v>152</v>
      </c>
      <c r="M322" s="340" t="s">
        <v>152</v>
      </c>
      <c r="N322" s="340" t="s">
        <v>152</v>
      </c>
      <c r="O322" s="340" t="s">
        <v>9856</v>
      </c>
      <c r="P322" s="340" t="s">
        <v>152</v>
      </c>
      <c r="Q322" s="340" t="s">
        <v>152</v>
      </c>
      <c r="R322" s="340" t="s">
        <v>152</v>
      </c>
      <c r="S322" s="340" t="s">
        <v>152</v>
      </c>
      <c r="T322" s="340" t="s">
        <v>152</v>
      </c>
      <c r="U322" s="340" t="s">
        <v>152</v>
      </c>
      <c r="V322" s="340" t="s">
        <v>6418</v>
      </c>
      <c r="W322" s="143" t="s">
        <v>7626</v>
      </c>
      <c r="X322" s="143" t="s">
        <v>152</v>
      </c>
      <c r="Y322" s="143" t="s">
        <v>4033</v>
      </c>
      <c r="Z322" s="143" t="s">
        <v>4034</v>
      </c>
      <c r="AA322" s="395" t="s">
        <v>9857</v>
      </c>
      <c r="AB322" s="143" t="s">
        <v>4033</v>
      </c>
      <c r="AC322" s="143" t="s">
        <v>4033</v>
      </c>
      <c r="AD322" s="143" t="s">
        <v>152</v>
      </c>
      <c r="AF322" s="340"/>
      <c r="AG322" s="143" t="s">
        <v>152</v>
      </c>
      <c r="AH322" s="343" t="s">
        <v>4033</v>
      </c>
      <c r="AI322" s="340" t="s">
        <v>152</v>
      </c>
      <c r="AJ322" s="340" t="s">
        <v>152</v>
      </c>
      <c r="AK322" s="143" t="s">
        <v>2054</v>
      </c>
      <c r="AL322" s="143" t="s">
        <v>6419</v>
      </c>
      <c r="AM322" s="341" t="s">
        <v>152</v>
      </c>
      <c r="AN322" s="143" t="s">
        <v>1637</v>
      </c>
      <c r="AO322" s="340" t="s">
        <v>152</v>
      </c>
      <c r="AP322" s="340"/>
      <c r="AQ322" s="341" t="s">
        <v>152</v>
      </c>
      <c r="AR322" s="143" t="s">
        <v>150</v>
      </c>
      <c r="AS322" s="340" t="s">
        <v>152</v>
      </c>
      <c r="AU322" s="341" t="s">
        <v>152</v>
      </c>
      <c r="AV322" s="342" t="s">
        <v>152</v>
      </c>
    </row>
    <row r="323" spans="1:48" s="143" customFormat="1" hidden="1">
      <c r="A323" s="299">
        <v>1074476151</v>
      </c>
      <c r="B323" s="340" t="s">
        <v>5939</v>
      </c>
      <c r="C323" s="143" t="s">
        <v>4031</v>
      </c>
      <c r="D323" s="143" t="s">
        <v>6323</v>
      </c>
      <c r="E323" s="340" t="s">
        <v>9858</v>
      </c>
      <c r="F323" s="340" t="s">
        <v>2056</v>
      </c>
      <c r="G323" s="143" t="s">
        <v>2055</v>
      </c>
      <c r="H323" s="341" t="s">
        <v>4032</v>
      </c>
      <c r="I323" s="342">
        <v>18454</v>
      </c>
      <c r="J323" s="342">
        <v>0</v>
      </c>
      <c r="K323" s="342">
        <v>0</v>
      </c>
      <c r="L323" s="340" t="s">
        <v>152</v>
      </c>
      <c r="M323" s="340" t="s">
        <v>152</v>
      </c>
      <c r="N323" s="340" t="s">
        <v>152</v>
      </c>
      <c r="O323" s="340" t="s">
        <v>9859</v>
      </c>
      <c r="P323" s="340" t="s">
        <v>152</v>
      </c>
      <c r="Q323" s="340" t="s">
        <v>152</v>
      </c>
      <c r="R323" s="340" t="s">
        <v>152</v>
      </c>
      <c r="S323" s="340" t="s">
        <v>152</v>
      </c>
      <c r="T323" s="340" t="s">
        <v>152</v>
      </c>
      <c r="U323" s="340" t="s">
        <v>152</v>
      </c>
      <c r="V323" s="340" t="s">
        <v>6416</v>
      </c>
      <c r="W323" s="143" t="s">
        <v>7626</v>
      </c>
      <c r="X323" s="143" t="s">
        <v>152</v>
      </c>
      <c r="Y323" s="143" t="s">
        <v>4033</v>
      </c>
      <c r="Z323" s="143" t="s">
        <v>4034</v>
      </c>
      <c r="AA323" s="395" t="s">
        <v>9860</v>
      </c>
      <c r="AB323" s="143" t="s">
        <v>4033</v>
      </c>
      <c r="AC323" s="143" t="s">
        <v>4033</v>
      </c>
      <c r="AD323" s="143" t="s">
        <v>152</v>
      </c>
      <c r="AF323" s="340"/>
      <c r="AG323" s="143" t="s">
        <v>152</v>
      </c>
      <c r="AH323" s="343" t="s">
        <v>4033</v>
      </c>
      <c r="AI323" s="340" t="s">
        <v>152</v>
      </c>
      <c r="AJ323" s="340" t="s">
        <v>152</v>
      </c>
      <c r="AK323" s="143" t="s">
        <v>2054</v>
      </c>
      <c r="AL323" s="143" t="s">
        <v>6417</v>
      </c>
      <c r="AM323" s="341" t="s">
        <v>152</v>
      </c>
      <c r="AN323" s="143" t="s">
        <v>1637</v>
      </c>
      <c r="AO323" s="340" t="s">
        <v>152</v>
      </c>
      <c r="AP323" s="340"/>
      <c r="AQ323" s="341" t="s">
        <v>152</v>
      </c>
      <c r="AR323" s="143" t="s">
        <v>150</v>
      </c>
      <c r="AS323" s="340" t="s">
        <v>152</v>
      </c>
      <c r="AU323" s="341" t="s">
        <v>152</v>
      </c>
      <c r="AV323" s="342" t="s">
        <v>152</v>
      </c>
    </row>
    <row r="324" spans="1:48" s="143" customFormat="1" hidden="1">
      <c r="A324" s="299">
        <v>1074476150</v>
      </c>
      <c r="B324" s="340" t="s">
        <v>5950</v>
      </c>
      <c r="C324" s="143" t="s">
        <v>4031</v>
      </c>
      <c r="D324" s="143" t="s">
        <v>6323</v>
      </c>
      <c r="E324" s="340" t="s">
        <v>5951</v>
      </c>
      <c r="F324" s="340" t="s">
        <v>2056</v>
      </c>
      <c r="G324" s="143" t="s">
        <v>2055</v>
      </c>
      <c r="H324" s="341" t="s">
        <v>4032</v>
      </c>
      <c r="I324" s="342">
        <v>22408</v>
      </c>
      <c r="J324" s="342">
        <v>0</v>
      </c>
      <c r="K324" s="342">
        <v>0</v>
      </c>
      <c r="L324" s="340" t="s">
        <v>152</v>
      </c>
      <c r="M324" s="340" t="s">
        <v>152</v>
      </c>
      <c r="N324" s="340" t="s">
        <v>152</v>
      </c>
      <c r="O324" s="340" t="s">
        <v>9861</v>
      </c>
      <c r="P324" s="340" t="s">
        <v>152</v>
      </c>
      <c r="Q324" s="340" t="s">
        <v>152</v>
      </c>
      <c r="R324" s="340" t="s">
        <v>152</v>
      </c>
      <c r="S324" s="340" t="s">
        <v>152</v>
      </c>
      <c r="T324" s="340" t="s">
        <v>152</v>
      </c>
      <c r="U324" s="340" t="s">
        <v>152</v>
      </c>
      <c r="V324" s="340" t="s">
        <v>6414</v>
      </c>
      <c r="W324" s="143" t="s">
        <v>7626</v>
      </c>
      <c r="X324" s="143" t="s">
        <v>152</v>
      </c>
      <c r="Y324" s="143" t="s">
        <v>4033</v>
      </c>
      <c r="Z324" s="143" t="s">
        <v>4034</v>
      </c>
      <c r="AA324" s="395" t="s">
        <v>9862</v>
      </c>
      <c r="AB324" s="143" t="s">
        <v>4033</v>
      </c>
      <c r="AC324" s="143" t="s">
        <v>4033</v>
      </c>
      <c r="AD324" s="143" t="s">
        <v>152</v>
      </c>
      <c r="AF324" s="340"/>
      <c r="AG324" s="143" t="s">
        <v>152</v>
      </c>
      <c r="AH324" s="343" t="s">
        <v>4033</v>
      </c>
      <c r="AI324" s="340" t="s">
        <v>152</v>
      </c>
      <c r="AJ324" s="340" t="s">
        <v>152</v>
      </c>
      <c r="AK324" s="143" t="s">
        <v>2054</v>
      </c>
      <c r="AL324" s="143" t="s">
        <v>6415</v>
      </c>
      <c r="AM324" s="341" t="s">
        <v>152</v>
      </c>
      <c r="AN324" s="143" t="s">
        <v>1637</v>
      </c>
      <c r="AO324" s="340" t="s">
        <v>152</v>
      </c>
      <c r="AP324" s="340"/>
      <c r="AQ324" s="341" t="s">
        <v>152</v>
      </c>
      <c r="AR324" s="143" t="s">
        <v>150</v>
      </c>
      <c r="AS324" s="340" t="s">
        <v>152</v>
      </c>
      <c r="AU324" s="341" t="s">
        <v>152</v>
      </c>
      <c r="AV324" s="342" t="s">
        <v>152</v>
      </c>
    </row>
    <row r="325" spans="1:48" s="143" customFormat="1" hidden="1">
      <c r="A325" s="299">
        <v>1074476149</v>
      </c>
      <c r="B325" s="340" t="s">
        <v>5485</v>
      </c>
      <c r="C325" s="143" t="s">
        <v>4031</v>
      </c>
      <c r="D325" s="143" t="s">
        <v>6323</v>
      </c>
      <c r="E325" s="340" t="s">
        <v>6094</v>
      </c>
      <c r="F325" s="340" t="s">
        <v>2056</v>
      </c>
      <c r="G325" s="143" t="s">
        <v>2055</v>
      </c>
      <c r="H325" s="341" t="s">
        <v>4032</v>
      </c>
      <c r="I325" s="342">
        <v>21547</v>
      </c>
      <c r="J325" s="342">
        <v>0</v>
      </c>
      <c r="K325" s="342">
        <v>0</v>
      </c>
      <c r="L325" s="340" t="s">
        <v>152</v>
      </c>
      <c r="M325" s="340" t="s">
        <v>152</v>
      </c>
      <c r="N325" s="340" t="s">
        <v>152</v>
      </c>
      <c r="O325" s="340" t="s">
        <v>9863</v>
      </c>
      <c r="P325" s="340" t="s">
        <v>152</v>
      </c>
      <c r="Q325" s="340" t="s">
        <v>152</v>
      </c>
      <c r="R325" s="340" t="s">
        <v>152</v>
      </c>
      <c r="S325" s="340" t="s">
        <v>152</v>
      </c>
      <c r="T325" s="340" t="s">
        <v>152</v>
      </c>
      <c r="U325" s="340" t="s">
        <v>152</v>
      </c>
      <c r="V325" s="340" t="s">
        <v>6412</v>
      </c>
      <c r="W325" s="143" t="s">
        <v>7626</v>
      </c>
      <c r="X325" s="143" t="s">
        <v>152</v>
      </c>
      <c r="Y325" s="143" t="s">
        <v>4033</v>
      </c>
      <c r="Z325" s="143" t="s">
        <v>4034</v>
      </c>
      <c r="AA325" s="395" t="s">
        <v>9864</v>
      </c>
      <c r="AB325" s="143" t="s">
        <v>4033</v>
      </c>
      <c r="AC325" s="143" t="s">
        <v>4033</v>
      </c>
      <c r="AD325" s="143" t="s">
        <v>152</v>
      </c>
      <c r="AF325" s="340"/>
      <c r="AG325" s="143" t="s">
        <v>152</v>
      </c>
      <c r="AH325" s="343" t="s">
        <v>4033</v>
      </c>
      <c r="AI325" s="340" t="s">
        <v>152</v>
      </c>
      <c r="AJ325" s="340" t="s">
        <v>152</v>
      </c>
      <c r="AK325" s="143" t="s">
        <v>2054</v>
      </c>
      <c r="AL325" s="143" t="s">
        <v>6413</v>
      </c>
      <c r="AM325" s="341" t="s">
        <v>152</v>
      </c>
      <c r="AN325" s="143" t="s">
        <v>1637</v>
      </c>
      <c r="AO325" s="340" t="s">
        <v>152</v>
      </c>
      <c r="AP325" s="340"/>
      <c r="AQ325" s="341" t="s">
        <v>152</v>
      </c>
      <c r="AR325" s="143" t="s">
        <v>150</v>
      </c>
      <c r="AS325" s="340" t="s">
        <v>152</v>
      </c>
      <c r="AU325" s="341" t="s">
        <v>152</v>
      </c>
      <c r="AV325" s="342" t="s">
        <v>152</v>
      </c>
    </row>
    <row r="326" spans="1:48" s="143" customFormat="1" hidden="1">
      <c r="A326" s="299">
        <v>1074476148</v>
      </c>
      <c r="B326" s="340" t="s">
        <v>5482</v>
      </c>
      <c r="C326" s="143" t="s">
        <v>4031</v>
      </c>
      <c r="D326" s="143" t="s">
        <v>6323</v>
      </c>
      <c r="E326" s="340" t="s">
        <v>6091</v>
      </c>
      <c r="F326" s="340" t="s">
        <v>2056</v>
      </c>
      <c r="G326" s="143" t="s">
        <v>2055</v>
      </c>
      <c r="H326" s="341" t="s">
        <v>4032</v>
      </c>
      <c r="I326" s="342">
        <v>22302</v>
      </c>
      <c r="J326" s="342">
        <v>0</v>
      </c>
      <c r="K326" s="342">
        <v>0</v>
      </c>
      <c r="L326" s="340" t="s">
        <v>152</v>
      </c>
      <c r="M326" s="340" t="s">
        <v>152</v>
      </c>
      <c r="N326" s="340" t="s">
        <v>152</v>
      </c>
      <c r="O326" s="340" t="s">
        <v>9865</v>
      </c>
      <c r="P326" s="340" t="s">
        <v>152</v>
      </c>
      <c r="Q326" s="340" t="s">
        <v>152</v>
      </c>
      <c r="R326" s="340" t="s">
        <v>152</v>
      </c>
      <c r="S326" s="340" t="s">
        <v>152</v>
      </c>
      <c r="T326" s="340" t="s">
        <v>152</v>
      </c>
      <c r="U326" s="340" t="s">
        <v>152</v>
      </c>
      <c r="V326" s="340" t="s">
        <v>6410</v>
      </c>
      <c r="W326" s="143" t="s">
        <v>7626</v>
      </c>
      <c r="X326" s="143" t="s">
        <v>152</v>
      </c>
      <c r="Y326" s="143" t="s">
        <v>4033</v>
      </c>
      <c r="Z326" s="143" t="s">
        <v>4034</v>
      </c>
      <c r="AA326" s="395" t="s">
        <v>9866</v>
      </c>
      <c r="AB326" s="143" t="s">
        <v>4033</v>
      </c>
      <c r="AC326" s="143" t="s">
        <v>4033</v>
      </c>
      <c r="AD326" s="143" t="s">
        <v>152</v>
      </c>
      <c r="AF326" s="340"/>
      <c r="AG326" s="143" t="s">
        <v>152</v>
      </c>
      <c r="AH326" s="343" t="s">
        <v>4033</v>
      </c>
      <c r="AI326" s="340" t="s">
        <v>152</v>
      </c>
      <c r="AJ326" s="340" t="s">
        <v>152</v>
      </c>
      <c r="AK326" s="143" t="s">
        <v>2054</v>
      </c>
      <c r="AL326" s="143" t="s">
        <v>6411</v>
      </c>
      <c r="AM326" s="341" t="s">
        <v>152</v>
      </c>
      <c r="AN326" s="143" t="s">
        <v>1637</v>
      </c>
      <c r="AO326" s="340" t="s">
        <v>152</v>
      </c>
      <c r="AP326" s="340"/>
      <c r="AQ326" s="341" t="s">
        <v>152</v>
      </c>
      <c r="AR326" s="143" t="s">
        <v>150</v>
      </c>
      <c r="AS326" s="340" t="s">
        <v>152</v>
      </c>
      <c r="AU326" s="341" t="s">
        <v>152</v>
      </c>
      <c r="AV326" s="342" t="s">
        <v>152</v>
      </c>
    </row>
    <row r="327" spans="1:48" s="143" customFormat="1" hidden="1">
      <c r="A327" s="299">
        <v>1074476146</v>
      </c>
      <c r="B327" s="340" t="s">
        <v>496</v>
      </c>
      <c r="C327" s="143" t="s">
        <v>4031</v>
      </c>
      <c r="D327" s="143" t="s">
        <v>4035</v>
      </c>
      <c r="E327" s="340" t="s">
        <v>2163</v>
      </c>
      <c r="F327" s="340" t="s">
        <v>2056</v>
      </c>
      <c r="G327" s="143" t="s">
        <v>2055</v>
      </c>
      <c r="H327" s="341" t="s">
        <v>4032</v>
      </c>
      <c r="I327" s="342">
        <v>20981</v>
      </c>
      <c r="J327" s="342">
        <v>0</v>
      </c>
      <c r="K327" s="342">
        <v>12</v>
      </c>
      <c r="L327" s="340" t="s">
        <v>152</v>
      </c>
      <c r="M327" s="340" t="s">
        <v>152</v>
      </c>
      <c r="N327" s="340" t="s">
        <v>152</v>
      </c>
      <c r="O327" s="340" t="s">
        <v>9867</v>
      </c>
      <c r="P327" s="340" t="s">
        <v>152</v>
      </c>
      <c r="Q327" s="340" t="s">
        <v>152</v>
      </c>
      <c r="R327" s="340" t="s">
        <v>152</v>
      </c>
      <c r="S327" s="340" t="s">
        <v>152</v>
      </c>
      <c r="T327" s="340" t="s">
        <v>152</v>
      </c>
      <c r="U327" s="340" t="s">
        <v>152</v>
      </c>
      <c r="V327" s="340" t="s">
        <v>4315</v>
      </c>
      <c r="W327" s="143" t="s">
        <v>7626</v>
      </c>
      <c r="X327" s="143" t="s">
        <v>152</v>
      </c>
      <c r="Y327" s="143" t="s">
        <v>4033</v>
      </c>
      <c r="Z327" s="143" t="s">
        <v>4034</v>
      </c>
      <c r="AA327" s="395" t="s">
        <v>9868</v>
      </c>
      <c r="AB327" s="143" t="s">
        <v>4033</v>
      </c>
      <c r="AC327" s="143" t="s">
        <v>4033</v>
      </c>
      <c r="AD327" s="143" t="s">
        <v>152</v>
      </c>
      <c r="AF327" s="340"/>
      <c r="AG327" s="143" t="s">
        <v>152</v>
      </c>
      <c r="AH327" s="343" t="s">
        <v>4033</v>
      </c>
      <c r="AI327" s="340" t="s">
        <v>152</v>
      </c>
      <c r="AJ327" s="340" t="s">
        <v>152</v>
      </c>
      <c r="AK327" s="143" t="s">
        <v>2054</v>
      </c>
      <c r="AL327" s="143" t="s">
        <v>4316</v>
      </c>
      <c r="AM327" s="341" t="s">
        <v>152</v>
      </c>
      <c r="AN327" s="143" t="s">
        <v>1637</v>
      </c>
      <c r="AO327" s="340" t="s">
        <v>152</v>
      </c>
      <c r="AP327" s="340"/>
      <c r="AQ327" s="341" t="s">
        <v>152</v>
      </c>
      <c r="AR327" s="143" t="s">
        <v>150</v>
      </c>
      <c r="AS327" s="340" t="s">
        <v>152</v>
      </c>
      <c r="AU327" s="341" t="s">
        <v>152</v>
      </c>
      <c r="AV327" s="342" t="s">
        <v>152</v>
      </c>
    </row>
    <row r="328" spans="1:48" s="143" customFormat="1" hidden="1">
      <c r="A328" s="299">
        <v>1074476145</v>
      </c>
      <c r="B328" s="340" t="s">
        <v>480</v>
      </c>
      <c r="C328" s="143" t="s">
        <v>4031</v>
      </c>
      <c r="D328" s="143" t="s">
        <v>4035</v>
      </c>
      <c r="E328" s="340" t="s">
        <v>481</v>
      </c>
      <c r="F328" s="340" t="s">
        <v>2056</v>
      </c>
      <c r="G328" s="143" t="s">
        <v>2055</v>
      </c>
      <c r="H328" s="341" t="s">
        <v>4032</v>
      </c>
      <c r="I328" s="342">
        <v>20252</v>
      </c>
      <c r="J328" s="342">
        <v>0</v>
      </c>
      <c r="K328" s="342">
        <v>52</v>
      </c>
      <c r="L328" s="340" t="s">
        <v>152</v>
      </c>
      <c r="M328" s="340" t="s">
        <v>152</v>
      </c>
      <c r="N328" s="340" t="s">
        <v>152</v>
      </c>
      <c r="O328" s="340" t="s">
        <v>9869</v>
      </c>
      <c r="P328" s="340" t="s">
        <v>152</v>
      </c>
      <c r="Q328" s="340" t="s">
        <v>152</v>
      </c>
      <c r="R328" s="340" t="s">
        <v>152</v>
      </c>
      <c r="S328" s="340" t="s">
        <v>152</v>
      </c>
      <c r="T328" s="340" t="s">
        <v>152</v>
      </c>
      <c r="U328" s="340" t="s">
        <v>152</v>
      </c>
      <c r="V328" s="340" t="s">
        <v>4313</v>
      </c>
      <c r="W328" s="143" t="s">
        <v>7627</v>
      </c>
      <c r="X328" s="143" t="s">
        <v>152</v>
      </c>
      <c r="Y328" s="143" t="s">
        <v>4033</v>
      </c>
      <c r="Z328" s="143" t="s">
        <v>4034</v>
      </c>
      <c r="AA328" s="395" t="s">
        <v>9870</v>
      </c>
      <c r="AB328" s="143" t="s">
        <v>4033</v>
      </c>
      <c r="AC328" s="143" t="s">
        <v>4033</v>
      </c>
      <c r="AD328" s="143" t="s">
        <v>152</v>
      </c>
      <c r="AF328" s="340"/>
      <c r="AG328" s="143" t="s">
        <v>152</v>
      </c>
      <c r="AH328" s="343" t="s">
        <v>4033</v>
      </c>
      <c r="AI328" s="340" t="s">
        <v>152</v>
      </c>
      <c r="AJ328" s="340" t="s">
        <v>152</v>
      </c>
      <c r="AK328" s="143" t="s">
        <v>2054</v>
      </c>
      <c r="AL328" s="143" t="s">
        <v>4314</v>
      </c>
      <c r="AM328" s="341" t="s">
        <v>152</v>
      </c>
      <c r="AN328" s="143" t="s">
        <v>1637</v>
      </c>
      <c r="AO328" s="340" t="s">
        <v>152</v>
      </c>
      <c r="AP328" s="340"/>
      <c r="AQ328" s="341" t="s">
        <v>152</v>
      </c>
      <c r="AR328" s="143" t="s">
        <v>150</v>
      </c>
      <c r="AS328" s="340" t="s">
        <v>152</v>
      </c>
      <c r="AU328" s="341" t="s">
        <v>152</v>
      </c>
      <c r="AV328" s="342" t="s">
        <v>152</v>
      </c>
    </row>
    <row r="329" spans="1:48" s="143" customFormat="1" hidden="1">
      <c r="A329" s="299">
        <v>1074476138</v>
      </c>
      <c r="B329" s="340" t="s">
        <v>6066</v>
      </c>
      <c r="C329" s="143" t="s">
        <v>4031</v>
      </c>
      <c r="D329" s="143" t="s">
        <v>4065</v>
      </c>
      <c r="E329" s="340" t="s">
        <v>6067</v>
      </c>
      <c r="F329" s="340" t="s">
        <v>2056</v>
      </c>
      <c r="G329" s="143" t="s">
        <v>2055</v>
      </c>
      <c r="H329" s="341" t="s">
        <v>4032</v>
      </c>
      <c r="I329" s="342">
        <v>18729</v>
      </c>
      <c r="J329" s="342">
        <v>0</v>
      </c>
      <c r="K329" s="342">
        <v>41</v>
      </c>
      <c r="L329" s="340" t="s">
        <v>152</v>
      </c>
      <c r="M329" s="340" t="s">
        <v>152</v>
      </c>
      <c r="N329" s="340" t="s">
        <v>152</v>
      </c>
      <c r="O329" s="340" t="s">
        <v>9871</v>
      </c>
      <c r="P329" s="340" t="s">
        <v>152</v>
      </c>
      <c r="Q329" s="340" t="s">
        <v>152</v>
      </c>
      <c r="R329" s="340" t="s">
        <v>152</v>
      </c>
      <c r="S329" s="340" t="s">
        <v>152</v>
      </c>
      <c r="T329" s="340" t="s">
        <v>152</v>
      </c>
      <c r="U329" s="340" t="s">
        <v>152</v>
      </c>
      <c r="V329" s="340" t="s">
        <v>7692</v>
      </c>
      <c r="W329" s="143" t="s">
        <v>7627</v>
      </c>
      <c r="X329" s="143" t="s">
        <v>152</v>
      </c>
      <c r="Y329" s="143" t="s">
        <v>4033</v>
      </c>
      <c r="Z329" s="143" t="s">
        <v>4034</v>
      </c>
      <c r="AA329" s="395" t="s">
        <v>9872</v>
      </c>
      <c r="AB329" s="143" t="s">
        <v>4033</v>
      </c>
      <c r="AC329" s="143" t="s">
        <v>4033</v>
      </c>
      <c r="AD329" s="143" t="s">
        <v>152</v>
      </c>
      <c r="AF329" s="340"/>
      <c r="AG329" s="143" t="s">
        <v>152</v>
      </c>
      <c r="AH329" s="343" t="s">
        <v>4033</v>
      </c>
      <c r="AI329" s="340" t="s">
        <v>152</v>
      </c>
      <c r="AJ329" s="340" t="s">
        <v>152</v>
      </c>
      <c r="AK329" s="143" t="s">
        <v>152</v>
      </c>
      <c r="AL329" s="143" t="s">
        <v>152</v>
      </c>
      <c r="AM329" s="341" t="s">
        <v>152</v>
      </c>
      <c r="AN329" s="143" t="s">
        <v>1637</v>
      </c>
      <c r="AO329" s="340" t="s">
        <v>152</v>
      </c>
      <c r="AP329" s="340"/>
      <c r="AQ329" s="341" t="s">
        <v>152</v>
      </c>
      <c r="AR329" s="143" t="s">
        <v>150</v>
      </c>
      <c r="AS329" s="340" t="s">
        <v>152</v>
      </c>
      <c r="AU329" s="341" t="s">
        <v>152</v>
      </c>
      <c r="AV329" s="342" t="s">
        <v>152</v>
      </c>
    </row>
    <row r="330" spans="1:48" s="143" customFormat="1" hidden="1">
      <c r="A330" s="299">
        <v>1074476134</v>
      </c>
      <c r="B330" s="340" t="s">
        <v>5846</v>
      </c>
      <c r="C330" s="143" t="s">
        <v>4031</v>
      </c>
      <c r="D330" s="143" t="s">
        <v>6225</v>
      </c>
      <c r="E330" s="340" t="s">
        <v>5847</v>
      </c>
      <c r="F330" s="340" t="s">
        <v>2056</v>
      </c>
      <c r="G330" s="143" t="s">
        <v>2055</v>
      </c>
      <c r="H330" s="341" t="s">
        <v>4032</v>
      </c>
      <c r="I330" s="342">
        <v>12647</v>
      </c>
      <c r="J330" s="342">
        <v>0</v>
      </c>
      <c r="K330" s="342">
        <v>40</v>
      </c>
      <c r="L330" s="340" t="s">
        <v>152</v>
      </c>
      <c r="M330" s="340" t="s">
        <v>152</v>
      </c>
      <c r="N330" s="340" t="s">
        <v>152</v>
      </c>
      <c r="O330" s="340" t="s">
        <v>9873</v>
      </c>
      <c r="P330" s="340" t="s">
        <v>152</v>
      </c>
      <c r="Q330" s="340" t="s">
        <v>152</v>
      </c>
      <c r="R330" s="340" t="s">
        <v>152</v>
      </c>
      <c r="S330" s="340" t="s">
        <v>152</v>
      </c>
      <c r="T330" s="340" t="s">
        <v>152</v>
      </c>
      <c r="U330" s="340" t="s">
        <v>152</v>
      </c>
      <c r="V330" s="340" t="s">
        <v>6753</v>
      </c>
      <c r="W330" s="143" t="s">
        <v>7626</v>
      </c>
      <c r="X330" s="143" t="s">
        <v>152</v>
      </c>
      <c r="Y330" s="143" t="s">
        <v>4033</v>
      </c>
      <c r="Z330" s="143" t="s">
        <v>4034</v>
      </c>
      <c r="AA330" s="395" t="s">
        <v>9874</v>
      </c>
      <c r="AB330" s="143" t="s">
        <v>4033</v>
      </c>
      <c r="AC330" s="143" t="s">
        <v>4033</v>
      </c>
      <c r="AD330" s="143" t="s">
        <v>152</v>
      </c>
      <c r="AF330" s="340"/>
      <c r="AG330" s="143" t="s">
        <v>152</v>
      </c>
      <c r="AH330" s="343" t="s">
        <v>4033</v>
      </c>
      <c r="AI330" s="340" t="s">
        <v>152</v>
      </c>
      <c r="AJ330" s="340" t="s">
        <v>6754</v>
      </c>
      <c r="AK330" s="143" t="s">
        <v>2054</v>
      </c>
      <c r="AL330" s="143" t="s">
        <v>6755</v>
      </c>
      <c r="AM330" s="341" t="s">
        <v>152</v>
      </c>
      <c r="AN330" s="143" t="s">
        <v>1637</v>
      </c>
      <c r="AO330" s="340" t="s">
        <v>152</v>
      </c>
      <c r="AP330" s="340"/>
      <c r="AQ330" s="341" t="s">
        <v>152</v>
      </c>
      <c r="AR330" s="143" t="s">
        <v>150</v>
      </c>
      <c r="AS330" s="340" t="s">
        <v>152</v>
      </c>
      <c r="AU330" s="341" t="s">
        <v>152</v>
      </c>
      <c r="AV330" s="342" t="s">
        <v>152</v>
      </c>
    </row>
    <row r="331" spans="1:48" s="143" customFormat="1" hidden="1">
      <c r="A331" s="299">
        <v>1074476133</v>
      </c>
      <c r="B331" s="340" t="s">
        <v>5645</v>
      </c>
      <c r="C331" s="143" t="s">
        <v>4031</v>
      </c>
      <c r="D331" s="143" t="s">
        <v>6225</v>
      </c>
      <c r="E331" s="340" t="s">
        <v>8816</v>
      </c>
      <c r="F331" s="340" t="s">
        <v>2056</v>
      </c>
      <c r="G331" s="143" t="s">
        <v>2055</v>
      </c>
      <c r="H331" s="341" t="s">
        <v>4032</v>
      </c>
      <c r="I331" s="342">
        <v>13595</v>
      </c>
      <c r="J331" s="342">
        <v>0</v>
      </c>
      <c r="K331" s="342">
        <v>20</v>
      </c>
      <c r="L331" s="340" t="s">
        <v>152</v>
      </c>
      <c r="M331" s="340" t="s">
        <v>152</v>
      </c>
      <c r="N331" s="340" t="s">
        <v>152</v>
      </c>
      <c r="O331" s="340" t="s">
        <v>9875</v>
      </c>
      <c r="P331" s="340" t="s">
        <v>152</v>
      </c>
      <c r="Q331" s="340" t="s">
        <v>152</v>
      </c>
      <c r="R331" s="340" t="s">
        <v>152</v>
      </c>
      <c r="S331" s="340" t="s">
        <v>152</v>
      </c>
      <c r="T331" s="340" t="s">
        <v>152</v>
      </c>
      <c r="U331" s="340" t="s">
        <v>152</v>
      </c>
      <c r="V331" s="340" t="s">
        <v>6750</v>
      </c>
      <c r="W331" s="143" t="s">
        <v>7626</v>
      </c>
      <c r="X331" s="143" t="s">
        <v>152</v>
      </c>
      <c r="Y331" s="143" t="s">
        <v>4033</v>
      </c>
      <c r="Z331" s="143" t="s">
        <v>4034</v>
      </c>
      <c r="AA331" s="395" t="s">
        <v>9876</v>
      </c>
      <c r="AB331" s="143" t="s">
        <v>4033</v>
      </c>
      <c r="AC331" s="143" t="s">
        <v>4033</v>
      </c>
      <c r="AD331" s="143" t="s">
        <v>152</v>
      </c>
      <c r="AF331" s="340"/>
      <c r="AG331" s="143" t="s">
        <v>152</v>
      </c>
      <c r="AH331" s="343" t="s">
        <v>4033</v>
      </c>
      <c r="AI331" s="340" t="s">
        <v>152</v>
      </c>
      <c r="AJ331" s="340" t="s">
        <v>6751</v>
      </c>
      <c r="AK331" s="143" t="s">
        <v>2054</v>
      </c>
      <c r="AL331" s="143" t="s">
        <v>6752</v>
      </c>
      <c r="AM331" s="341" t="s">
        <v>152</v>
      </c>
      <c r="AN331" s="143" t="s">
        <v>1637</v>
      </c>
      <c r="AO331" s="340" t="s">
        <v>152</v>
      </c>
      <c r="AP331" s="340"/>
      <c r="AQ331" s="341" t="s">
        <v>152</v>
      </c>
      <c r="AR331" s="143" t="s">
        <v>150</v>
      </c>
      <c r="AS331" s="340" t="s">
        <v>152</v>
      </c>
      <c r="AU331" s="341" t="s">
        <v>152</v>
      </c>
      <c r="AV331" s="342" t="s">
        <v>152</v>
      </c>
    </row>
    <row r="332" spans="1:48" s="143" customFormat="1" hidden="1">
      <c r="A332" s="299">
        <v>1074476132</v>
      </c>
      <c r="B332" s="340" t="s">
        <v>5903</v>
      </c>
      <c r="C332" s="143" t="s">
        <v>4031</v>
      </c>
      <c r="D332" s="143" t="s">
        <v>6225</v>
      </c>
      <c r="E332" s="340" t="s">
        <v>5904</v>
      </c>
      <c r="F332" s="340" t="s">
        <v>2056</v>
      </c>
      <c r="G332" s="143" t="s">
        <v>2055</v>
      </c>
      <c r="H332" s="341" t="s">
        <v>4032</v>
      </c>
      <c r="I332" s="342">
        <v>24842</v>
      </c>
      <c r="J332" s="342">
        <v>0</v>
      </c>
      <c r="K332" s="342">
        <v>36</v>
      </c>
      <c r="L332" s="340" t="s">
        <v>152</v>
      </c>
      <c r="M332" s="340" t="s">
        <v>152</v>
      </c>
      <c r="N332" s="340" t="s">
        <v>152</v>
      </c>
      <c r="O332" s="340" t="s">
        <v>9877</v>
      </c>
      <c r="P332" s="340" t="s">
        <v>152</v>
      </c>
      <c r="Q332" s="340" t="s">
        <v>152</v>
      </c>
      <c r="R332" s="340" t="s">
        <v>152</v>
      </c>
      <c r="S332" s="340" t="s">
        <v>152</v>
      </c>
      <c r="T332" s="340" t="s">
        <v>152</v>
      </c>
      <c r="U332" s="340" t="s">
        <v>152</v>
      </c>
      <c r="V332" s="340" t="s">
        <v>6748</v>
      </c>
      <c r="W332" s="143" t="s">
        <v>7626</v>
      </c>
      <c r="X332" s="143" t="s">
        <v>152</v>
      </c>
      <c r="Y332" s="143" t="s">
        <v>4033</v>
      </c>
      <c r="Z332" s="143" t="s">
        <v>4034</v>
      </c>
      <c r="AA332" s="395" t="s">
        <v>9878</v>
      </c>
      <c r="AB332" s="143" t="s">
        <v>4033</v>
      </c>
      <c r="AC332" s="143" t="s">
        <v>4033</v>
      </c>
      <c r="AD332" s="143" t="s">
        <v>152</v>
      </c>
      <c r="AF332" s="340"/>
      <c r="AG332" s="143" t="s">
        <v>152</v>
      </c>
      <c r="AH332" s="343" t="s">
        <v>4033</v>
      </c>
      <c r="AI332" s="340" t="s">
        <v>152</v>
      </c>
      <c r="AJ332" s="340" t="s">
        <v>6293</v>
      </c>
      <c r="AK332" s="143" t="s">
        <v>2054</v>
      </c>
      <c r="AL332" s="143" t="s">
        <v>6749</v>
      </c>
      <c r="AM332" s="341" t="s">
        <v>152</v>
      </c>
      <c r="AN332" s="143" t="s">
        <v>1637</v>
      </c>
      <c r="AO332" s="340" t="s">
        <v>152</v>
      </c>
      <c r="AP332" s="340"/>
      <c r="AQ332" s="341" t="s">
        <v>152</v>
      </c>
      <c r="AR332" s="143" t="s">
        <v>150</v>
      </c>
      <c r="AS332" s="340" t="s">
        <v>152</v>
      </c>
      <c r="AU332" s="341" t="s">
        <v>152</v>
      </c>
      <c r="AV332" s="342" t="s">
        <v>152</v>
      </c>
    </row>
    <row r="333" spans="1:48" s="143" customFormat="1" hidden="1">
      <c r="A333" s="299">
        <v>1074476131</v>
      </c>
      <c r="B333" s="340" t="s">
        <v>5883</v>
      </c>
      <c r="C333" s="143" t="s">
        <v>4031</v>
      </c>
      <c r="D333" s="143" t="s">
        <v>6225</v>
      </c>
      <c r="E333" s="340" t="s">
        <v>2058</v>
      </c>
      <c r="F333" s="340" t="s">
        <v>2056</v>
      </c>
      <c r="G333" s="143" t="s">
        <v>2055</v>
      </c>
      <c r="H333" s="341" t="s">
        <v>4032</v>
      </c>
      <c r="I333" s="342">
        <v>25500</v>
      </c>
      <c r="J333" s="342">
        <v>0</v>
      </c>
      <c r="K333" s="342">
        <v>15</v>
      </c>
      <c r="L333" s="340" t="s">
        <v>152</v>
      </c>
      <c r="M333" s="340" t="s">
        <v>152</v>
      </c>
      <c r="N333" s="340" t="s">
        <v>152</v>
      </c>
      <c r="O333" s="340" t="s">
        <v>9879</v>
      </c>
      <c r="P333" s="340" t="s">
        <v>152</v>
      </c>
      <c r="Q333" s="340" t="s">
        <v>152</v>
      </c>
      <c r="R333" s="340" t="s">
        <v>152</v>
      </c>
      <c r="S333" s="340" t="s">
        <v>152</v>
      </c>
      <c r="T333" s="340" t="s">
        <v>152</v>
      </c>
      <c r="U333" s="340" t="s">
        <v>152</v>
      </c>
      <c r="V333" s="340" t="s">
        <v>6745</v>
      </c>
      <c r="W333" s="143" t="s">
        <v>7626</v>
      </c>
      <c r="X333" s="143" t="s">
        <v>152</v>
      </c>
      <c r="Y333" s="143" t="s">
        <v>4033</v>
      </c>
      <c r="Z333" s="143" t="s">
        <v>4034</v>
      </c>
      <c r="AA333" s="395" t="s">
        <v>9880</v>
      </c>
      <c r="AB333" s="143" t="s">
        <v>4033</v>
      </c>
      <c r="AC333" s="143" t="s">
        <v>4033</v>
      </c>
      <c r="AD333" s="143" t="s">
        <v>152</v>
      </c>
      <c r="AF333" s="340"/>
      <c r="AG333" s="143" t="s">
        <v>152</v>
      </c>
      <c r="AH333" s="343" t="s">
        <v>4033</v>
      </c>
      <c r="AI333" s="340" t="s">
        <v>152</v>
      </c>
      <c r="AJ333" s="340" t="s">
        <v>6746</v>
      </c>
      <c r="AK333" s="143" t="s">
        <v>2054</v>
      </c>
      <c r="AL333" s="143" t="s">
        <v>6747</v>
      </c>
      <c r="AM333" s="341" t="s">
        <v>152</v>
      </c>
      <c r="AN333" s="143" t="s">
        <v>1637</v>
      </c>
      <c r="AO333" s="340" t="s">
        <v>152</v>
      </c>
      <c r="AP333" s="340"/>
      <c r="AQ333" s="341" t="s">
        <v>152</v>
      </c>
      <c r="AR333" s="143" t="s">
        <v>150</v>
      </c>
      <c r="AS333" s="340" t="s">
        <v>152</v>
      </c>
      <c r="AU333" s="341" t="s">
        <v>152</v>
      </c>
      <c r="AV333" s="342" t="s">
        <v>152</v>
      </c>
    </row>
    <row r="334" spans="1:48" s="143" customFormat="1" hidden="1">
      <c r="A334" s="299">
        <v>1074476130</v>
      </c>
      <c r="B334" s="340" t="s">
        <v>5870</v>
      </c>
      <c r="C334" s="143" t="s">
        <v>4031</v>
      </c>
      <c r="D334" s="143" t="s">
        <v>6225</v>
      </c>
      <c r="E334" s="340" t="s">
        <v>8817</v>
      </c>
      <c r="F334" s="340" t="s">
        <v>2056</v>
      </c>
      <c r="G334" s="143" t="s">
        <v>2055</v>
      </c>
      <c r="H334" s="341" t="s">
        <v>4032</v>
      </c>
      <c r="I334" s="342">
        <v>17861</v>
      </c>
      <c r="J334" s="342">
        <v>0</v>
      </c>
      <c r="K334" s="342">
        <v>48</v>
      </c>
      <c r="L334" s="340" t="s">
        <v>152</v>
      </c>
      <c r="M334" s="340" t="s">
        <v>152</v>
      </c>
      <c r="N334" s="340" t="s">
        <v>152</v>
      </c>
      <c r="O334" s="340" t="s">
        <v>9881</v>
      </c>
      <c r="P334" s="340" t="s">
        <v>152</v>
      </c>
      <c r="Q334" s="340" t="s">
        <v>152</v>
      </c>
      <c r="R334" s="340" t="s">
        <v>152</v>
      </c>
      <c r="S334" s="340" t="s">
        <v>152</v>
      </c>
      <c r="T334" s="340" t="s">
        <v>152</v>
      </c>
      <c r="U334" s="340" t="s">
        <v>152</v>
      </c>
      <c r="V334" s="340" t="s">
        <v>6742</v>
      </c>
      <c r="W334" s="143" t="s">
        <v>7626</v>
      </c>
      <c r="X334" s="143" t="s">
        <v>152</v>
      </c>
      <c r="Y334" s="143" t="s">
        <v>4033</v>
      </c>
      <c r="Z334" s="143" t="s">
        <v>4034</v>
      </c>
      <c r="AA334" s="395" t="s">
        <v>9882</v>
      </c>
      <c r="AB334" s="143" t="s">
        <v>4033</v>
      </c>
      <c r="AC334" s="143" t="s">
        <v>4033</v>
      </c>
      <c r="AD334" s="143" t="s">
        <v>152</v>
      </c>
      <c r="AF334" s="340"/>
      <c r="AG334" s="143" t="s">
        <v>152</v>
      </c>
      <c r="AH334" s="343" t="s">
        <v>4033</v>
      </c>
      <c r="AI334" s="340" t="s">
        <v>152</v>
      </c>
      <c r="AJ334" s="340" t="s">
        <v>6743</v>
      </c>
      <c r="AK334" s="143" t="s">
        <v>2054</v>
      </c>
      <c r="AL334" s="143" t="s">
        <v>6744</v>
      </c>
      <c r="AM334" s="341" t="s">
        <v>152</v>
      </c>
      <c r="AN334" s="143" t="s">
        <v>1637</v>
      </c>
      <c r="AO334" s="340" t="s">
        <v>152</v>
      </c>
      <c r="AP334" s="340"/>
      <c r="AQ334" s="341" t="s">
        <v>152</v>
      </c>
      <c r="AR334" s="143" t="s">
        <v>150</v>
      </c>
      <c r="AS334" s="340" t="s">
        <v>152</v>
      </c>
      <c r="AU334" s="341" t="s">
        <v>152</v>
      </c>
      <c r="AV334" s="342" t="s">
        <v>152</v>
      </c>
    </row>
    <row r="335" spans="1:48" s="143" customFormat="1" hidden="1">
      <c r="A335" s="299">
        <v>1074476094</v>
      </c>
      <c r="B335" s="340" t="s">
        <v>350</v>
      </c>
      <c r="C335" s="143" t="s">
        <v>4031</v>
      </c>
      <c r="D335" s="143" t="s">
        <v>4035</v>
      </c>
      <c r="E335" s="340" t="s">
        <v>2059</v>
      </c>
      <c r="F335" s="340" t="s">
        <v>2056</v>
      </c>
      <c r="G335" s="143" t="s">
        <v>2055</v>
      </c>
      <c r="H335" s="341" t="s">
        <v>4032</v>
      </c>
      <c r="I335" s="342">
        <v>22085</v>
      </c>
      <c r="J335" s="342">
        <v>0</v>
      </c>
      <c r="K335" s="342">
        <v>0</v>
      </c>
      <c r="L335" s="340" t="s">
        <v>152</v>
      </c>
      <c r="M335" s="340" t="s">
        <v>152</v>
      </c>
      <c r="N335" s="340" t="s">
        <v>152</v>
      </c>
      <c r="O335" s="340" t="s">
        <v>9883</v>
      </c>
      <c r="P335" s="340" t="s">
        <v>152</v>
      </c>
      <c r="Q335" s="340" t="s">
        <v>152</v>
      </c>
      <c r="R335" s="340" t="s">
        <v>152</v>
      </c>
      <c r="S335" s="340" t="s">
        <v>152</v>
      </c>
      <c r="T335" s="340" t="s">
        <v>152</v>
      </c>
      <c r="U335" s="340" t="s">
        <v>152</v>
      </c>
      <c r="V335" s="340" t="s">
        <v>4578</v>
      </c>
      <c r="W335" s="143" t="s">
        <v>7627</v>
      </c>
      <c r="X335" s="143" t="s">
        <v>152</v>
      </c>
      <c r="Y335" s="143" t="s">
        <v>4033</v>
      </c>
      <c r="Z335" s="143" t="s">
        <v>4034</v>
      </c>
      <c r="AA335" s="395" t="s">
        <v>9884</v>
      </c>
      <c r="AB335" s="143" t="s">
        <v>4033</v>
      </c>
      <c r="AC335" s="143" t="s">
        <v>4033</v>
      </c>
      <c r="AD335" s="143" t="s">
        <v>152</v>
      </c>
      <c r="AF335" s="340"/>
      <c r="AG335" s="143" t="s">
        <v>152</v>
      </c>
      <c r="AH335" s="343" t="s">
        <v>4033</v>
      </c>
      <c r="AI335" s="340" t="s">
        <v>152</v>
      </c>
      <c r="AJ335" s="340" t="s">
        <v>3603</v>
      </c>
      <c r="AK335" s="143" t="s">
        <v>2054</v>
      </c>
      <c r="AL335" s="143" t="s">
        <v>4579</v>
      </c>
      <c r="AM335" s="341" t="s">
        <v>152</v>
      </c>
      <c r="AN335" s="143" t="s">
        <v>1637</v>
      </c>
      <c r="AO335" s="340" t="s">
        <v>152</v>
      </c>
      <c r="AP335" s="340"/>
      <c r="AQ335" s="341" t="s">
        <v>152</v>
      </c>
      <c r="AR335" s="143" t="s">
        <v>150</v>
      </c>
      <c r="AS335" s="340" t="s">
        <v>152</v>
      </c>
      <c r="AU335" s="341" t="s">
        <v>152</v>
      </c>
      <c r="AV335" s="342" t="s">
        <v>152</v>
      </c>
    </row>
    <row r="336" spans="1:48" s="143" customFormat="1" hidden="1">
      <c r="A336" s="299">
        <v>1074476080</v>
      </c>
      <c r="B336" s="340" t="s">
        <v>5838</v>
      </c>
      <c r="C336" s="143" t="s">
        <v>4031</v>
      </c>
      <c r="D336" s="143" t="s">
        <v>6225</v>
      </c>
      <c r="E336" s="340" t="s">
        <v>5839</v>
      </c>
      <c r="F336" s="340" t="s">
        <v>2056</v>
      </c>
      <c r="G336" s="143" t="s">
        <v>2055</v>
      </c>
      <c r="H336" s="341" t="s">
        <v>4032</v>
      </c>
      <c r="I336" s="342">
        <v>11096</v>
      </c>
      <c r="J336" s="342">
        <v>0</v>
      </c>
      <c r="K336" s="342">
        <v>20</v>
      </c>
      <c r="L336" s="340" t="s">
        <v>152</v>
      </c>
      <c r="M336" s="340" t="s">
        <v>152</v>
      </c>
      <c r="N336" s="340" t="s">
        <v>152</v>
      </c>
      <c r="O336" s="340" t="s">
        <v>9885</v>
      </c>
      <c r="P336" s="340" t="s">
        <v>152</v>
      </c>
      <c r="Q336" s="340" t="s">
        <v>152</v>
      </c>
      <c r="R336" s="340" t="s">
        <v>152</v>
      </c>
      <c r="S336" s="340" t="s">
        <v>152</v>
      </c>
      <c r="T336" s="340" t="s">
        <v>152</v>
      </c>
      <c r="U336" s="340" t="s">
        <v>152</v>
      </c>
      <c r="V336" s="340" t="s">
        <v>6737</v>
      </c>
      <c r="W336" s="143" t="s">
        <v>7626</v>
      </c>
      <c r="X336" s="143" t="s">
        <v>152</v>
      </c>
      <c r="Y336" s="143" t="s">
        <v>4033</v>
      </c>
      <c r="Z336" s="143" t="s">
        <v>4034</v>
      </c>
      <c r="AA336" s="395" t="s">
        <v>9886</v>
      </c>
      <c r="AB336" s="143" t="s">
        <v>4033</v>
      </c>
      <c r="AC336" s="143" t="s">
        <v>4033</v>
      </c>
      <c r="AD336" s="143" t="s">
        <v>152</v>
      </c>
      <c r="AF336" s="340"/>
      <c r="AG336" s="143" t="s">
        <v>152</v>
      </c>
      <c r="AH336" s="343" t="s">
        <v>4033</v>
      </c>
      <c r="AI336" s="340" t="s">
        <v>152</v>
      </c>
      <c r="AJ336" s="340" t="s">
        <v>6738</v>
      </c>
      <c r="AK336" s="143" t="s">
        <v>2054</v>
      </c>
      <c r="AL336" s="143" t="s">
        <v>6739</v>
      </c>
      <c r="AM336" s="341" t="s">
        <v>152</v>
      </c>
      <c r="AN336" s="143" t="s">
        <v>1637</v>
      </c>
      <c r="AO336" s="340" t="s">
        <v>152</v>
      </c>
      <c r="AP336" s="340"/>
      <c r="AQ336" s="341" t="s">
        <v>152</v>
      </c>
      <c r="AR336" s="143" t="s">
        <v>150</v>
      </c>
      <c r="AS336" s="340" t="s">
        <v>152</v>
      </c>
      <c r="AU336" s="341" t="s">
        <v>152</v>
      </c>
      <c r="AV336" s="342" t="s">
        <v>152</v>
      </c>
    </row>
    <row r="337" spans="1:48" s="143" customFormat="1" hidden="1">
      <c r="A337" s="299">
        <v>1074476079</v>
      </c>
      <c r="B337" s="340" t="s">
        <v>351</v>
      </c>
      <c r="C337" s="143" t="s">
        <v>4031</v>
      </c>
      <c r="D337" s="143" t="s">
        <v>4035</v>
      </c>
      <c r="E337" s="340" t="s">
        <v>2064</v>
      </c>
      <c r="F337" s="340" t="s">
        <v>2056</v>
      </c>
      <c r="G337" s="143" t="s">
        <v>2055</v>
      </c>
      <c r="H337" s="341" t="s">
        <v>4032</v>
      </c>
      <c r="I337" s="342">
        <v>15012</v>
      </c>
      <c r="J337" s="342">
        <v>0</v>
      </c>
      <c r="K337" s="342">
        <v>0</v>
      </c>
      <c r="L337" s="340" t="s">
        <v>152</v>
      </c>
      <c r="M337" s="340" t="s">
        <v>152</v>
      </c>
      <c r="N337" s="340" t="s">
        <v>152</v>
      </c>
      <c r="O337" s="340" t="s">
        <v>9887</v>
      </c>
      <c r="P337" s="340" t="s">
        <v>152</v>
      </c>
      <c r="Q337" s="340" t="s">
        <v>152</v>
      </c>
      <c r="R337" s="340" t="s">
        <v>152</v>
      </c>
      <c r="S337" s="340" t="s">
        <v>152</v>
      </c>
      <c r="T337" s="340" t="s">
        <v>152</v>
      </c>
      <c r="U337" s="340" t="s">
        <v>152</v>
      </c>
      <c r="V337" s="340" t="s">
        <v>4575</v>
      </c>
      <c r="W337" s="143" t="s">
        <v>7627</v>
      </c>
      <c r="X337" s="143" t="s">
        <v>152</v>
      </c>
      <c r="Y337" s="143" t="s">
        <v>4033</v>
      </c>
      <c r="Z337" s="143" t="s">
        <v>4034</v>
      </c>
      <c r="AA337" s="395" t="s">
        <v>9888</v>
      </c>
      <c r="AB337" s="143" t="s">
        <v>4033</v>
      </c>
      <c r="AC337" s="143" t="s">
        <v>4033</v>
      </c>
      <c r="AD337" s="143" t="s">
        <v>152</v>
      </c>
      <c r="AF337" s="340"/>
      <c r="AG337" s="143" t="s">
        <v>152</v>
      </c>
      <c r="AH337" s="343" t="s">
        <v>4033</v>
      </c>
      <c r="AI337" s="340" t="s">
        <v>152</v>
      </c>
      <c r="AJ337" s="340" t="s">
        <v>3588</v>
      </c>
      <c r="AK337" s="143" t="s">
        <v>2054</v>
      </c>
      <c r="AL337" s="143" t="s">
        <v>4576</v>
      </c>
      <c r="AM337" s="341" t="s">
        <v>152</v>
      </c>
      <c r="AN337" s="143" t="s">
        <v>1637</v>
      </c>
      <c r="AO337" s="340" t="s">
        <v>152</v>
      </c>
      <c r="AP337" s="340"/>
      <c r="AQ337" s="341" t="s">
        <v>152</v>
      </c>
      <c r="AR337" s="143" t="s">
        <v>150</v>
      </c>
      <c r="AS337" s="340" t="s">
        <v>152</v>
      </c>
      <c r="AU337" s="341" t="s">
        <v>152</v>
      </c>
      <c r="AV337" s="342" t="s">
        <v>152</v>
      </c>
    </row>
    <row r="338" spans="1:48" s="143" customFormat="1" hidden="1">
      <c r="A338" s="299">
        <v>1074476078</v>
      </c>
      <c r="B338" s="340" t="s">
        <v>348</v>
      </c>
      <c r="C338" s="143" t="s">
        <v>4031</v>
      </c>
      <c r="D338" s="143" t="s">
        <v>4035</v>
      </c>
      <c r="E338" s="340" t="s">
        <v>2065</v>
      </c>
      <c r="F338" s="340" t="s">
        <v>2056</v>
      </c>
      <c r="G338" s="143" t="s">
        <v>2055</v>
      </c>
      <c r="H338" s="341" t="s">
        <v>4032</v>
      </c>
      <c r="I338" s="342">
        <v>13703</v>
      </c>
      <c r="J338" s="342">
        <v>0</v>
      </c>
      <c r="K338" s="342">
        <v>0</v>
      </c>
      <c r="L338" s="340" t="s">
        <v>152</v>
      </c>
      <c r="M338" s="340" t="s">
        <v>152</v>
      </c>
      <c r="N338" s="340" t="s">
        <v>152</v>
      </c>
      <c r="O338" s="340" t="s">
        <v>9889</v>
      </c>
      <c r="P338" s="340" t="s">
        <v>152</v>
      </c>
      <c r="Q338" s="340" t="s">
        <v>152</v>
      </c>
      <c r="R338" s="340" t="s">
        <v>152</v>
      </c>
      <c r="S338" s="340" t="s">
        <v>152</v>
      </c>
      <c r="T338" s="340" t="s">
        <v>152</v>
      </c>
      <c r="U338" s="340" t="s">
        <v>152</v>
      </c>
      <c r="V338" s="340" t="s">
        <v>4573</v>
      </c>
      <c r="W338" s="143" t="s">
        <v>7627</v>
      </c>
      <c r="X338" s="143" t="s">
        <v>152</v>
      </c>
      <c r="Y338" s="143" t="s">
        <v>4033</v>
      </c>
      <c r="Z338" s="143" t="s">
        <v>4034</v>
      </c>
      <c r="AA338" s="395" t="s">
        <v>9890</v>
      </c>
      <c r="AB338" s="143" t="s">
        <v>4033</v>
      </c>
      <c r="AC338" s="143" t="s">
        <v>4033</v>
      </c>
      <c r="AD338" s="143" t="s">
        <v>152</v>
      </c>
      <c r="AF338" s="340"/>
      <c r="AG338" s="143" t="s">
        <v>152</v>
      </c>
      <c r="AH338" s="343" t="s">
        <v>4033</v>
      </c>
      <c r="AI338" s="340" t="s">
        <v>152</v>
      </c>
      <c r="AJ338" s="340" t="s">
        <v>3587</v>
      </c>
      <c r="AK338" s="143" t="s">
        <v>2054</v>
      </c>
      <c r="AL338" s="143" t="s">
        <v>4574</v>
      </c>
      <c r="AM338" s="341" t="s">
        <v>152</v>
      </c>
      <c r="AN338" s="143" t="s">
        <v>1637</v>
      </c>
      <c r="AO338" s="340" t="s">
        <v>152</v>
      </c>
      <c r="AP338" s="340"/>
      <c r="AQ338" s="341" t="s">
        <v>152</v>
      </c>
      <c r="AR338" s="143" t="s">
        <v>150</v>
      </c>
      <c r="AS338" s="340" t="s">
        <v>152</v>
      </c>
      <c r="AU338" s="341" t="s">
        <v>152</v>
      </c>
      <c r="AV338" s="342" t="s">
        <v>152</v>
      </c>
    </row>
    <row r="339" spans="1:48" s="143" customFormat="1" hidden="1">
      <c r="A339" s="299">
        <v>1074476072</v>
      </c>
      <c r="B339" s="340" t="s">
        <v>5829</v>
      </c>
      <c r="C339" s="143" t="s">
        <v>4031</v>
      </c>
      <c r="D339" s="143" t="s">
        <v>6225</v>
      </c>
      <c r="E339" s="340" t="s">
        <v>5830</v>
      </c>
      <c r="F339" s="340" t="s">
        <v>2056</v>
      </c>
      <c r="G339" s="143" t="s">
        <v>2055</v>
      </c>
      <c r="H339" s="341" t="s">
        <v>4032</v>
      </c>
      <c r="I339" s="342">
        <v>8564</v>
      </c>
      <c r="J339" s="342">
        <v>0</v>
      </c>
      <c r="K339" s="342">
        <v>37</v>
      </c>
      <c r="L339" s="340" t="s">
        <v>152</v>
      </c>
      <c r="M339" s="340" t="s">
        <v>152</v>
      </c>
      <c r="N339" s="340" t="s">
        <v>152</v>
      </c>
      <c r="O339" s="340" t="s">
        <v>9891</v>
      </c>
      <c r="P339" s="340" t="s">
        <v>152</v>
      </c>
      <c r="Q339" s="340" t="s">
        <v>152</v>
      </c>
      <c r="R339" s="340" t="s">
        <v>152</v>
      </c>
      <c r="S339" s="340" t="s">
        <v>152</v>
      </c>
      <c r="T339" s="340" t="s">
        <v>152</v>
      </c>
      <c r="U339" s="340" t="s">
        <v>152</v>
      </c>
      <c r="V339" s="340" t="s">
        <v>6783</v>
      </c>
      <c r="W339" s="143" t="s">
        <v>7626</v>
      </c>
      <c r="X339" s="143" t="s">
        <v>152</v>
      </c>
      <c r="Y339" s="143" t="s">
        <v>4033</v>
      </c>
      <c r="Z339" s="143" t="s">
        <v>4034</v>
      </c>
      <c r="AA339" s="395" t="s">
        <v>9892</v>
      </c>
      <c r="AB339" s="143" t="s">
        <v>4033</v>
      </c>
      <c r="AC339" s="143" t="s">
        <v>4033</v>
      </c>
      <c r="AD339" s="143" t="s">
        <v>152</v>
      </c>
      <c r="AF339" s="340"/>
      <c r="AG339" s="143" t="s">
        <v>152</v>
      </c>
      <c r="AH339" s="343" t="s">
        <v>4033</v>
      </c>
      <c r="AI339" s="340" t="s">
        <v>152</v>
      </c>
      <c r="AJ339" s="340" t="s">
        <v>6784</v>
      </c>
      <c r="AK339" s="143" t="s">
        <v>2054</v>
      </c>
      <c r="AL339" s="143" t="s">
        <v>6785</v>
      </c>
      <c r="AM339" s="341" t="s">
        <v>152</v>
      </c>
      <c r="AN339" s="143" t="s">
        <v>1637</v>
      </c>
      <c r="AO339" s="340" t="s">
        <v>152</v>
      </c>
      <c r="AP339" s="340"/>
      <c r="AQ339" s="341" t="s">
        <v>152</v>
      </c>
      <c r="AR339" s="143" t="s">
        <v>150</v>
      </c>
      <c r="AS339" s="340" t="s">
        <v>152</v>
      </c>
      <c r="AU339" s="341" t="s">
        <v>152</v>
      </c>
      <c r="AV339" s="342" t="s">
        <v>152</v>
      </c>
    </row>
    <row r="340" spans="1:48" s="143" customFormat="1" hidden="1">
      <c r="A340" s="299">
        <v>1074476051</v>
      </c>
      <c r="B340" s="340" t="s">
        <v>5539</v>
      </c>
      <c r="C340" s="143" t="s">
        <v>4031</v>
      </c>
      <c r="D340" s="143" t="s">
        <v>6215</v>
      </c>
      <c r="E340" s="340" t="s">
        <v>5540</v>
      </c>
      <c r="F340" s="340" t="s">
        <v>2056</v>
      </c>
      <c r="G340" s="143" t="s">
        <v>2055</v>
      </c>
      <c r="H340" s="341" t="s">
        <v>4032</v>
      </c>
      <c r="I340" s="342">
        <v>33548</v>
      </c>
      <c r="J340" s="342">
        <v>0</v>
      </c>
      <c r="K340" s="342">
        <v>0</v>
      </c>
      <c r="L340" s="340" t="s">
        <v>152</v>
      </c>
      <c r="M340" s="340" t="s">
        <v>152</v>
      </c>
      <c r="N340" s="340" t="s">
        <v>152</v>
      </c>
      <c r="O340" s="340" t="s">
        <v>9893</v>
      </c>
      <c r="P340" s="340" t="s">
        <v>152</v>
      </c>
      <c r="Q340" s="340" t="s">
        <v>152</v>
      </c>
      <c r="R340" s="340" t="s">
        <v>152</v>
      </c>
      <c r="S340" s="340" t="s">
        <v>152</v>
      </c>
      <c r="T340" s="340" t="s">
        <v>152</v>
      </c>
      <c r="U340" s="340" t="s">
        <v>152</v>
      </c>
      <c r="V340" s="340" t="s">
        <v>6387</v>
      </c>
      <c r="W340" s="143" t="s">
        <v>7627</v>
      </c>
      <c r="X340" s="143" t="s">
        <v>152</v>
      </c>
      <c r="Y340" s="143" t="s">
        <v>4033</v>
      </c>
      <c r="Z340" s="143" t="s">
        <v>4034</v>
      </c>
      <c r="AA340" s="395" t="s">
        <v>9894</v>
      </c>
      <c r="AB340" s="143" t="s">
        <v>4033</v>
      </c>
      <c r="AC340" s="143" t="s">
        <v>4033</v>
      </c>
      <c r="AD340" s="143" t="s">
        <v>152</v>
      </c>
      <c r="AF340" s="340"/>
      <c r="AG340" s="143" t="s">
        <v>152</v>
      </c>
      <c r="AH340" s="343" t="s">
        <v>4033</v>
      </c>
      <c r="AI340" s="340" t="s">
        <v>152</v>
      </c>
      <c r="AJ340" s="340" t="s">
        <v>152</v>
      </c>
      <c r="AK340" s="143" t="s">
        <v>2054</v>
      </c>
      <c r="AL340" s="143" t="s">
        <v>6388</v>
      </c>
      <c r="AM340" s="341" t="s">
        <v>152</v>
      </c>
      <c r="AN340" s="143" t="s">
        <v>1637</v>
      </c>
      <c r="AO340" s="340" t="s">
        <v>152</v>
      </c>
      <c r="AP340" s="340"/>
      <c r="AQ340" s="341" t="s">
        <v>152</v>
      </c>
      <c r="AR340" s="143" t="s">
        <v>150</v>
      </c>
      <c r="AS340" s="340" t="s">
        <v>152</v>
      </c>
      <c r="AU340" s="341" t="s">
        <v>152</v>
      </c>
      <c r="AV340" s="342" t="s">
        <v>152</v>
      </c>
    </row>
    <row r="341" spans="1:48" s="143" customFormat="1" hidden="1">
      <c r="A341" s="299">
        <v>1074476050</v>
      </c>
      <c r="B341" s="340" t="s">
        <v>5541</v>
      </c>
      <c r="C341" s="143" t="s">
        <v>4031</v>
      </c>
      <c r="D341" s="143" t="s">
        <v>6215</v>
      </c>
      <c r="E341" s="340" t="s">
        <v>5542</v>
      </c>
      <c r="F341" s="340" t="s">
        <v>2056</v>
      </c>
      <c r="G341" s="143" t="s">
        <v>2055</v>
      </c>
      <c r="H341" s="341" t="s">
        <v>4032</v>
      </c>
      <c r="I341" s="342">
        <v>23851</v>
      </c>
      <c r="J341" s="342">
        <v>0</v>
      </c>
      <c r="K341" s="342">
        <v>0</v>
      </c>
      <c r="L341" s="340" t="s">
        <v>152</v>
      </c>
      <c r="M341" s="340" t="s">
        <v>152</v>
      </c>
      <c r="N341" s="340" t="s">
        <v>152</v>
      </c>
      <c r="O341" s="340" t="s">
        <v>9895</v>
      </c>
      <c r="P341" s="340" t="s">
        <v>152</v>
      </c>
      <c r="Q341" s="340" t="s">
        <v>152</v>
      </c>
      <c r="R341" s="340" t="s">
        <v>152</v>
      </c>
      <c r="S341" s="340" t="s">
        <v>152</v>
      </c>
      <c r="T341" s="340" t="s">
        <v>152</v>
      </c>
      <c r="U341" s="340" t="s">
        <v>152</v>
      </c>
      <c r="V341" s="340" t="s">
        <v>6385</v>
      </c>
      <c r="W341" s="143" t="s">
        <v>7627</v>
      </c>
      <c r="X341" s="143" t="s">
        <v>152</v>
      </c>
      <c r="Y341" s="143" t="s">
        <v>4033</v>
      </c>
      <c r="Z341" s="143" t="s">
        <v>4034</v>
      </c>
      <c r="AA341" s="395" t="s">
        <v>9896</v>
      </c>
      <c r="AB341" s="143" t="s">
        <v>4033</v>
      </c>
      <c r="AC341" s="143" t="s">
        <v>4033</v>
      </c>
      <c r="AD341" s="143" t="s">
        <v>152</v>
      </c>
      <c r="AF341" s="340"/>
      <c r="AG341" s="143" t="s">
        <v>152</v>
      </c>
      <c r="AH341" s="343" t="s">
        <v>4033</v>
      </c>
      <c r="AI341" s="340" t="s">
        <v>152</v>
      </c>
      <c r="AJ341" s="340" t="s">
        <v>152</v>
      </c>
      <c r="AK341" s="143" t="s">
        <v>2054</v>
      </c>
      <c r="AL341" s="143" t="s">
        <v>6386</v>
      </c>
      <c r="AM341" s="341" t="s">
        <v>152</v>
      </c>
      <c r="AN341" s="143" t="s">
        <v>1637</v>
      </c>
      <c r="AO341" s="340" t="s">
        <v>152</v>
      </c>
      <c r="AP341" s="340"/>
      <c r="AQ341" s="341" t="s">
        <v>152</v>
      </c>
      <c r="AR341" s="143" t="s">
        <v>150</v>
      </c>
      <c r="AS341" s="340" t="s">
        <v>152</v>
      </c>
      <c r="AU341" s="341" t="s">
        <v>152</v>
      </c>
      <c r="AV341" s="342" t="s">
        <v>152</v>
      </c>
    </row>
    <row r="342" spans="1:48" s="143" customFormat="1" hidden="1">
      <c r="A342" s="299">
        <v>1074476047</v>
      </c>
      <c r="B342" s="340" t="s">
        <v>5554</v>
      </c>
      <c r="C342" s="143" t="s">
        <v>4031</v>
      </c>
      <c r="D342" s="143" t="s">
        <v>6215</v>
      </c>
      <c r="E342" s="340" t="s">
        <v>5555</v>
      </c>
      <c r="F342" s="340" t="s">
        <v>2056</v>
      </c>
      <c r="G342" s="143" t="s">
        <v>2055</v>
      </c>
      <c r="H342" s="341" t="s">
        <v>4032</v>
      </c>
      <c r="I342" s="342">
        <v>28005</v>
      </c>
      <c r="J342" s="342">
        <v>0</v>
      </c>
      <c r="K342" s="342">
        <v>27</v>
      </c>
      <c r="L342" s="340" t="s">
        <v>152</v>
      </c>
      <c r="M342" s="340" t="s">
        <v>152</v>
      </c>
      <c r="N342" s="340" t="s">
        <v>152</v>
      </c>
      <c r="O342" s="340" t="s">
        <v>9897</v>
      </c>
      <c r="P342" s="340" t="s">
        <v>152</v>
      </c>
      <c r="Q342" s="340" t="s">
        <v>152</v>
      </c>
      <c r="R342" s="340" t="s">
        <v>152</v>
      </c>
      <c r="S342" s="340" t="s">
        <v>152</v>
      </c>
      <c r="T342" s="340" t="s">
        <v>152</v>
      </c>
      <c r="U342" s="340" t="s">
        <v>152</v>
      </c>
      <c r="V342" s="340" t="s">
        <v>6379</v>
      </c>
      <c r="W342" s="143" t="s">
        <v>7626</v>
      </c>
      <c r="X342" s="143" t="s">
        <v>152</v>
      </c>
      <c r="Y342" s="143" t="s">
        <v>4033</v>
      </c>
      <c r="Z342" s="143" t="s">
        <v>4034</v>
      </c>
      <c r="AA342" s="395" t="s">
        <v>9898</v>
      </c>
      <c r="AB342" s="143" t="s">
        <v>4033</v>
      </c>
      <c r="AC342" s="143" t="s">
        <v>4033</v>
      </c>
      <c r="AD342" s="143" t="s">
        <v>152</v>
      </c>
      <c r="AF342" s="340"/>
      <c r="AG342" s="143" t="s">
        <v>152</v>
      </c>
      <c r="AH342" s="343" t="s">
        <v>4033</v>
      </c>
      <c r="AI342" s="340" t="s">
        <v>152</v>
      </c>
      <c r="AJ342" s="340" t="s">
        <v>152</v>
      </c>
      <c r="AK342" s="143" t="s">
        <v>2054</v>
      </c>
      <c r="AL342" s="143" t="s">
        <v>6380</v>
      </c>
      <c r="AM342" s="341" t="s">
        <v>152</v>
      </c>
      <c r="AN342" s="143" t="s">
        <v>1637</v>
      </c>
      <c r="AO342" s="340" t="s">
        <v>152</v>
      </c>
      <c r="AP342" s="340"/>
      <c r="AQ342" s="341" t="s">
        <v>152</v>
      </c>
      <c r="AR342" s="143" t="s">
        <v>150</v>
      </c>
      <c r="AS342" s="340" t="s">
        <v>152</v>
      </c>
      <c r="AU342" s="341" t="s">
        <v>152</v>
      </c>
      <c r="AV342" s="342" t="s">
        <v>152</v>
      </c>
    </row>
    <row r="343" spans="1:48" s="143" customFormat="1" hidden="1">
      <c r="A343" s="299">
        <v>1074476045</v>
      </c>
      <c r="B343" s="340" t="s">
        <v>5797</v>
      </c>
      <c r="C343" s="143" t="s">
        <v>4031</v>
      </c>
      <c r="D343" s="143" t="s">
        <v>6225</v>
      </c>
      <c r="E343" s="340" t="s">
        <v>5798</v>
      </c>
      <c r="F343" s="340" t="s">
        <v>2056</v>
      </c>
      <c r="G343" s="143" t="s">
        <v>2055</v>
      </c>
      <c r="H343" s="341" t="s">
        <v>4032</v>
      </c>
      <c r="I343" s="342">
        <v>18745</v>
      </c>
      <c r="J343" s="342">
        <v>0</v>
      </c>
      <c r="K343" s="342">
        <v>8</v>
      </c>
      <c r="L343" s="340" t="s">
        <v>152</v>
      </c>
      <c r="M343" s="340" t="s">
        <v>152</v>
      </c>
      <c r="N343" s="340" t="s">
        <v>152</v>
      </c>
      <c r="O343" s="340" t="s">
        <v>9899</v>
      </c>
      <c r="P343" s="340" t="s">
        <v>152</v>
      </c>
      <c r="Q343" s="340" t="s">
        <v>152</v>
      </c>
      <c r="R343" s="340" t="s">
        <v>152</v>
      </c>
      <c r="S343" s="340" t="s">
        <v>152</v>
      </c>
      <c r="T343" s="340" t="s">
        <v>152</v>
      </c>
      <c r="U343" s="340" t="s">
        <v>152</v>
      </c>
      <c r="V343" s="340" t="s">
        <v>6375</v>
      </c>
      <c r="W343" s="143" t="s">
        <v>7626</v>
      </c>
      <c r="X343" s="143" t="s">
        <v>152</v>
      </c>
      <c r="Y343" s="143" t="s">
        <v>4033</v>
      </c>
      <c r="Z343" s="143" t="s">
        <v>4034</v>
      </c>
      <c r="AA343" s="395" t="s">
        <v>9900</v>
      </c>
      <c r="AB343" s="143" t="s">
        <v>4033</v>
      </c>
      <c r="AC343" s="143" t="s">
        <v>4033</v>
      </c>
      <c r="AD343" s="143" t="s">
        <v>152</v>
      </c>
      <c r="AF343" s="340"/>
      <c r="AG343" s="143" t="s">
        <v>152</v>
      </c>
      <c r="AH343" s="343" t="s">
        <v>4033</v>
      </c>
      <c r="AI343" s="340" t="s">
        <v>152</v>
      </c>
      <c r="AJ343" s="340" t="s">
        <v>152</v>
      </c>
      <c r="AK343" s="143" t="s">
        <v>2054</v>
      </c>
      <c r="AL343" s="143" t="s">
        <v>6376</v>
      </c>
      <c r="AM343" s="341" t="s">
        <v>152</v>
      </c>
      <c r="AN343" s="143" t="s">
        <v>1637</v>
      </c>
      <c r="AO343" s="340" t="s">
        <v>152</v>
      </c>
      <c r="AP343" s="340"/>
      <c r="AQ343" s="341" t="s">
        <v>152</v>
      </c>
      <c r="AR343" s="143" t="s">
        <v>150</v>
      </c>
      <c r="AS343" s="340" t="s">
        <v>152</v>
      </c>
      <c r="AU343" s="341" t="s">
        <v>152</v>
      </c>
      <c r="AV343" s="342" t="s">
        <v>152</v>
      </c>
    </row>
    <row r="344" spans="1:48" s="143" customFormat="1" hidden="1">
      <c r="A344" s="299">
        <v>1074476046</v>
      </c>
      <c r="B344" s="340" t="s">
        <v>5795</v>
      </c>
      <c r="C344" s="143" t="s">
        <v>4031</v>
      </c>
      <c r="D344" s="143" t="s">
        <v>6225</v>
      </c>
      <c r="E344" s="340" t="s">
        <v>5796</v>
      </c>
      <c r="F344" s="340" t="s">
        <v>2056</v>
      </c>
      <c r="G344" s="143" t="s">
        <v>2055</v>
      </c>
      <c r="H344" s="341" t="s">
        <v>4032</v>
      </c>
      <c r="I344" s="342">
        <v>13790</v>
      </c>
      <c r="J344" s="342">
        <v>0</v>
      </c>
      <c r="K344" s="342">
        <v>31</v>
      </c>
      <c r="L344" s="340" t="s">
        <v>152</v>
      </c>
      <c r="M344" s="340" t="s">
        <v>152</v>
      </c>
      <c r="N344" s="340" t="s">
        <v>152</v>
      </c>
      <c r="O344" s="340" t="s">
        <v>9901</v>
      </c>
      <c r="P344" s="340" t="s">
        <v>152</v>
      </c>
      <c r="Q344" s="340" t="s">
        <v>152</v>
      </c>
      <c r="R344" s="340" t="s">
        <v>152</v>
      </c>
      <c r="S344" s="340" t="s">
        <v>152</v>
      </c>
      <c r="T344" s="340" t="s">
        <v>152</v>
      </c>
      <c r="U344" s="340" t="s">
        <v>152</v>
      </c>
      <c r="V344" s="340" t="s">
        <v>6377</v>
      </c>
      <c r="W344" s="143" t="s">
        <v>7626</v>
      </c>
      <c r="X344" s="143" t="s">
        <v>152</v>
      </c>
      <c r="Y344" s="143" t="s">
        <v>4033</v>
      </c>
      <c r="Z344" s="143" t="s">
        <v>4034</v>
      </c>
      <c r="AA344" s="395" t="s">
        <v>9902</v>
      </c>
      <c r="AB344" s="143" t="s">
        <v>4033</v>
      </c>
      <c r="AC344" s="143" t="s">
        <v>4033</v>
      </c>
      <c r="AD344" s="143" t="s">
        <v>152</v>
      </c>
      <c r="AF344" s="340"/>
      <c r="AG344" s="143" t="s">
        <v>152</v>
      </c>
      <c r="AH344" s="343" t="s">
        <v>4033</v>
      </c>
      <c r="AI344" s="340" t="s">
        <v>152</v>
      </c>
      <c r="AJ344" s="340" t="s">
        <v>152</v>
      </c>
      <c r="AK344" s="143" t="s">
        <v>2054</v>
      </c>
      <c r="AL344" s="143" t="s">
        <v>6378</v>
      </c>
      <c r="AM344" s="341" t="s">
        <v>152</v>
      </c>
      <c r="AN344" s="143" t="s">
        <v>1637</v>
      </c>
      <c r="AO344" s="340" t="s">
        <v>152</v>
      </c>
      <c r="AP344" s="340"/>
      <c r="AQ344" s="341" t="s">
        <v>152</v>
      </c>
      <c r="AR344" s="143" t="s">
        <v>150</v>
      </c>
      <c r="AS344" s="340" t="s">
        <v>152</v>
      </c>
      <c r="AU344" s="341" t="s">
        <v>152</v>
      </c>
      <c r="AV344" s="342" t="s">
        <v>152</v>
      </c>
    </row>
    <row r="345" spans="1:48" s="143" customFormat="1" hidden="1">
      <c r="A345" s="299">
        <v>1074476044</v>
      </c>
      <c r="B345" s="340" t="s">
        <v>5780</v>
      </c>
      <c r="C345" s="143" t="s">
        <v>4031</v>
      </c>
      <c r="D345" s="143" t="s">
        <v>6225</v>
      </c>
      <c r="E345" s="340" t="s">
        <v>5781</v>
      </c>
      <c r="F345" s="340" t="s">
        <v>2056</v>
      </c>
      <c r="G345" s="143" t="s">
        <v>2055</v>
      </c>
      <c r="H345" s="341" t="s">
        <v>4032</v>
      </c>
      <c r="I345" s="342">
        <v>10880</v>
      </c>
      <c r="J345" s="342">
        <v>0</v>
      </c>
      <c r="K345" s="342">
        <v>25</v>
      </c>
      <c r="L345" s="340" t="s">
        <v>152</v>
      </c>
      <c r="M345" s="340" t="s">
        <v>152</v>
      </c>
      <c r="N345" s="340" t="s">
        <v>152</v>
      </c>
      <c r="O345" s="340" t="s">
        <v>9903</v>
      </c>
      <c r="P345" s="340" t="s">
        <v>152</v>
      </c>
      <c r="Q345" s="340" t="s">
        <v>152</v>
      </c>
      <c r="R345" s="340" t="s">
        <v>152</v>
      </c>
      <c r="S345" s="340" t="s">
        <v>152</v>
      </c>
      <c r="T345" s="340" t="s">
        <v>152</v>
      </c>
      <c r="U345" s="340" t="s">
        <v>152</v>
      </c>
      <c r="V345" s="340" t="s">
        <v>6373</v>
      </c>
      <c r="W345" s="143" t="s">
        <v>7626</v>
      </c>
      <c r="X345" s="143" t="s">
        <v>152</v>
      </c>
      <c r="Y345" s="143" t="s">
        <v>4033</v>
      </c>
      <c r="Z345" s="143" t="s">
        <v>4034</v>
      </c>
      <c r="AA345" s="395" t="s">
        <v>9904</v>
      </c>
      <c r="AB345" s="143" t="s">
        <v>4033</v>
      </c>
      <c r="AC345" s="143" t="s">
        <v>4033</v>
      </c>
      <c r="AD345" s="143" t="s">
        <v>152</v>
      </c>
      <c r="AF345" s="340"/>
      <c r="AG345" s="143" t="s">
        <v>152</v>
      </c>
      <c r="AH345" s="343" t="s">
        <v>4033</v>
      </c>
      <c r="AI345" s="340" t="s">
        <v>152</v>
      </c>
      <c r="AJ345" s="340" t="s">
        <v>152</v>
      </c>
      <c r="AK345" s="143" t="s">
        <v>2054</v>
      </c>
      <c r="AL345" s="143" t="s">
        <v>6374</v>
      </c>
      <c r="AM345" s="341" t="s">
        <v>152</v>
      </c>
      <c r="AN345" s="143" t="s">
        <v>1637</v>
      </c>
      <c r="AO345" s="340" t="s">
        <v>152</v>
      </c>
      <c r="AP345" s="340"/>
      <c r="AQ345" s="341" t="s">
        <v>152</v>
      </c>
      <c r="AR345" s="143" t="s">
        <v>150</v>
      </c>
      <c r="AS345" s="340" t="s">
        <v>152</v>
      </c>
      <c r="AU345" s="341" t="s">
        <v>152</v>
      </c>
      <c r="AV345" s="342" t="s">
        <v>152</v>
      </c>
    </row>
    <row r="346" spans="1:48" s="143" customFormat="1" hidden="1">
      <c r="A346" s="299">
        <v>1074476043</v>
      </c>
      <c r="B346" s="340" t="s">
        <v>5791</v>
      </c>
      <c r="C346" s="143" t="s">
        <v>4031</v>
      </c>
      <c r="D346" s="143" t="s">
        <v>6225</v>
      </c>
      <c r="E346" s="340" t="s">
        <v>5792</v>
      </c>
      <c r="F346" s="340" t="s">
        <v>2056</v>
      </c>
      <c r="G346" s="143" t="s">
        <v>2055</v>
      </c>
      <c r="H346" s="341" t="s">
        <v>4032</v>
      </c>
      <c r="I346" s="342">
        <v>13358</v>
      </c>
      <c r="J346" s="342">
        <v>0</v>
      </c>
      <c r="K346" s="342">
        <v>23</v>
      </c>
      <c r="L346" s="340" t="s">
        <v>152</v>
      </c>
      <c r="M346" s="340" t="s">
        <v>152</v>
      </c>
      <c r="N346" s="340" t="s">
        <v>152</v>
      </c>
      <c r="O346" s="340" t="s">
        <v>9905</v>
      </c>
      <c r="P346" s="340" t="s">
        <v>152</v>
      </c>
      <c r="Q346" s="340" t="s">
        <v>152</v>
      </c>
      <c r="R346" s="340" t="s">
        <v>152</v>
      </c>
      <c r="S346" s="340" t="s">
        <v>152</v>
      </c>
      <c r="T346" s="340" t="s">
        <v>152</v>
      </c>
      <c r="U346" s="340" t="s">
        <v>152</v>
      </c>
      <c r="V346" s="340" t="s">
        <v>6371</v>
      </c>
      <c r="W346" s="143" t="s">
        <v>7626</v>
      </c>
      <c r="X346" s="143" t="s">
        <v>152</v>
      </c>
      <c r="Y346" s="143" t="s">
        <v>4033</v>
      </c>
      <c r="Z346" s="143" t="s">
        <v>4034</v>
      </c>
      <c r="AA346" s="395" t="s">
        <v>9906</v>
      </c>
      <c r="AB346" s="143" t="s">
        <v>4033</v>
      </c>
      <c r="AC346" s="143" t="s">
        <v>4033</v>
      </c>
      <c r="AD346" s="143" t="s">
        <v>152</v>
      </c>
      <c r="AF346" s="340"/>
      <c r="AG346" s="143" t="s">
        <v>152</v>
      </c>
      <c r="AH346" s="343" t="s">
        <v>4033</v>
      </c>
      <c r="AI346" s="340" t="s">
        <v>152</v>
      </c>
      <c r="AJ346" s="340" t="s">
        <v>152</v>
      </c>
      <c r="AK346" s="143" t="s">
        <v>2054</v>
      </c>
      <c r="AL346" s="143" t="s">
        <v>6372</v>
      </c>
      <c r="AM346" s="341" t="s">
        <v>152</v>
      </c>
      <c r="AN346" s="143" t="s">
        <v>1637</v>
      </c>
      <c r="AO346" s="340" t="s">
        <v>152</v>
      </c>
      <c r="AP346" s="340"/>
      <c r="AQ346" s="341" t="s">
        <v>152</v>
      </c>
      <c r="AR346" s="143" t="s">
        <v>150</v>
      </c>
      <c r="AS346" s="340" t="s">
        <v>152</v>
      </c>
      <c r="AU346" s="341" t="s">
        <v>152</v>
      </c>
      <c r="AV346" s="342" t="s">
        <v>152</v>
      </c>
    </row>
    <row r="347" spans="1:48" s="143" customFormat="1" hidden="1">
      <c r="A347" s="299">
        <v>1074476042</v>
      </c>
      <c r="B347" s="340" t="s">
        <v>5809</v>
      </c>
      <c r="C347" s="143" t="s">
        <v>4031</v>
      </c>
      <c r="D347" s="143" t="s">
        <v>6225</v>
      </c>
      <c r="E347" s="340" t="s">
        <v>5810</v>
      </c>
      <c r="F347" s="340" t="s">
        <v>2056</v>
      </c>
      <c r="G347" s="143" t="s">
        <v>2055</v>
      </c>
      <c r="H347" s="341" t="s">
        <v>4032</v>
      </c>
      <c r="I347" s="342">
        <v>22193</v>
      </c>
      <c r="J347" s="342">
        <v>0</v>
      </c>
      <c r="K347" s="342">
        <v>18</v>
      </c>
      <c r="L347" s="340" t="s">
        <v>152</v>
      </c>
      <c r="M347" s="340" t="s">
        <v>152</v>
      </c>
      <c r="N347" s="340" t="s">
        <v>152</v>
      </c>
      <c r="O347" s="340" t="s">
        <v>9907</v>
      </c>
      <c r="P347" s="340" t="s">
        <v>152</v>
      </c>
      <c r="Q347" s="340" t="s">
        <v>152</v>
      </c>
      <c r="R347" s="340" t="s">
        <v>152</v>
      </c>
      <c r="S347" s="340" t="s">
        <v>152</v>
      </c>
      <c r="T347" s="340" t="s">
        <v>152</v>
      </c>
      <c r="U347" s="340" t="s">
        <v>152</v>
      </c>
      <c r="V347" s="340" t="s">
        <v>6369</v>
      </c>
      <c r="W347" s="143" t="s">
        <v>7626</v>
      </c>
      <c r="X347" s="143" t="s">
        <v>152</v>
      </c>
      <c r="Y347" s="143" t="s">
        <v>4033</v>
      </c>
      <c r="Z347" s="143" t="s">
        <v>4034</v>
      </c>
      <c r="AA347" s="395" t="s">
        <v>9908</v>
      </c>
      <c r="AB347" s="143" t="s">
        <v>4033</v>
      </c>
      <c r="AC347" s="143" t="s">
        <v>4033</v>
      </c>
      <c r="AD347" s="143" t="s">
        <v>152</v>
      </c>
      <c r="AF347" s="340"/>
      <c r="AG347" s="143" t="s">
        <v>152</v>
      </c>
      <c r="AH347" s="343" t="s">
        <v>4033</v>
      </c>
      <c r="AI347" s="340" t="s">
        <v>152</v>
      </c>
      <c r="AJ347" s="340" t="s">
        <v>152</v>
      </c>
      <c r="AK347" s="143" t="s">
        <v>2054</v>
      </c>
      <c r="AL347" s="143" t="s">
        <v>6370</v>
      </c>
      <c r="AM347" s="341" t="s">
        <v>152</v>
      </c>
      <c r="AN347" s="143" t="s">
        <v>1637</v>
      </c>
      <c r="AO347" s="340" t="s">
        <v>152</v>
      </c>
      <c r="AP347" s="340"/>
      <c r="AQ347" s="341" t="s">
        <v>152</v>
      </c>
      <c r="AR347" s="143" t="s">
        <v>150</v>
      </c>
      <c r="AS347" s="340" t="s">
        <v>152</v>
      </c>
      <c r="AU347" s="341" t="s">
        <v>152</v>
      </c>
      <c r="AV347" s="342" t="s">
        <v>152</v>
      </c>
    </row>
    <row r="348" spans="1:48" s="143" customFormat="1" hidden="1">
      <c r="A348" s="299">
        <v>1074476041</v>
      </c>
      <c r="B348" s="340" t="s">
        <v>5778</v>
      </c>
      <c r="C348" s="143" t="s">
        <v>4031</v>
      </c>
      <c r="D348" s="143" t="s">
        <v>6225</v>
      </c>
      <c r="E348" s="340" t="s">
        <v>5779</v>
      </c>
      <c r="F348" s="340" t="s">
        <v>2056</v>
      </c>
      <c r="G348" s="143" t="s">
        <v>2055</v>
      </c>
      <c r="H348" s="341" t="s">
        <v>4032</v>
      </c>
      <c r="I348" s="342">
        <v>10556</v>
      </c>
      <c r="J348" s="342">
        <v>0</v>
      </c>
      <c r="K348" s="342">
        <v>22</v>
      </c>
      <c r="L348" s="340" t="s">
        <v>152</v>
      </c>
      <c r="M348" s="340" t="s">
        <v>152</v>
      </c>
      <c r="N348" s="340" t="s">
        <v>152</v>
      </c>
      <c r="O348" s="340" t="s">
        <v>9909</v>
      </c>
      <c r="P348" s="340" t="s">
        <v>152</v>
      </c>
      <c r="Q348" s="340" t="s">
        <v>152</v>
      </c>
      <c r="R348" s="340" t="s">
        <v>152</v>
      </c>
      <c r="S348" s="340" t="s">
        <v>152</v>
      </c>
      <c r="T348" s="340" t="s">
        <v>152</v>
      </c>
      <c r="U348" s="340" t="s">
        <v>152</v>
      </c>
      <c r="V348" s="340" t="s">
        <v>6367</v>
      </c>
      <c r="W348" s="143" t="s">
        <v>7626</v>
      </c>
      <c r="X348" s="143" t="s">
        <v>152</v>
      </c>
      <c r="Y348" s="143" t="s">
        <v>4033</v>
      </c>
      <c r="Z348" s="143" t="s">
        <v>4034</v>
      </c>
      <c r="AA348" s="395" t="s">
        <v>9910</v>
      </c>
      <c r="AB348" s="143" t="s">
        <v>4033</v>
      </c>
      <c r="AC348" s="143" t="s">
        <v>4033</v>
      </c>
      <c r="AD348" s="143" t="s">
        <v>152</v>
      </c>
      <c r="AF348" s="340"/>
      <c r="AG348" s="143" t="s">
        <v>152</v>
      </c>
      <c r="AH348" s="343" t="s">
        <v>4033</v>
      </c>
      <c r="AI348" s="340" t="s">
        <v>152</v>
      </c>
      <c r="AJ348" s="340" t="s">
        <v>152</v>
      </c>
      <c r="AK348" s="143" t="s">
        <v>2054</v>
      </c>
      <c r="AL348" s="143" t="s">
        <v>6368</v>
      </c>
      <c r="AM348" s="341" t="s">
        <v>152</v>
      </c>
      <c r="AN348" s="143" t="s">
        <v>1637</v>
      </c>
      <c r="AO348" s="340" t="s">
        <v>152</v>
      </c>
      <c r="AP348" s="340"/>
      <c r="AQ348" s="341" t="s">
        <v>152</v>
      </c>
      <c r="AR348" s="143" t="s">
        <v>150</v>
      </c>
      <c r="AS348" s="340" t="s">
        <v>152</v>
      </c>
      <c r="AU348" s="341" t="s">
        <v>152</v>
      </c>
      <c r="AV348" s="342" t="s">
        <v>152</v>
      </c>
    </row>
    <row r="349" spans="1:48" s="143" customFormat="1" hidden="1">
      <c r="A349" s="299">
        <v>1074476040</v>
      </c>
      <c r="B349" s="340" t="s">
        <v>5801</v>
      </c>
      <c r="C349" s="143" t="s">
        <v>4031</v>
      </c>
      <c r="D349" s="143" t="s">
        <v>6225</v>
      </c>
      <c r="E349" s="340" t="s">
        <v>5802</v>
      </c>
      <c r="F349" s="340" t="s">
        <v>2056</v>
      </c>
      <c r="G349" s="143" t="s">
        <v>2055</v>
      </c>
      <c r="H349" s="341" t="s">
        <v>4032</v>
      </c>
      <c r="I349" s="342">
        <v>15943</v>
      </c>
      <c r="J349" s="342">
        <v>0</v>
      </c>
      <c r="K349" s="342">
        <v>23</v>
      </c>
      <c r="L349" s="340" t="s">
        <v>152</v>
      </c>
      <c r="M349" s="340" t="s">
        <v>152</v>
      </c>
      <c r="N349" s="340" t="s">
        <v>152</v>
      </c>
      <c r="O349" s="340" t="s">
        <v>9911</v>
      </c>
      <c r="P349" s="340" t="s">
        <v>152</v>
      </c>
      <c r="Q349" s="340" t="s">
        <v>152</v>
      </c>
      <c r="R349" s="340" t="s">
        <v>152</v>
      </c>
      <c r="S349" s="340" t="s">
        <v>152</v>
      </c>
      <c r="T349" s="340" t="s">
        <v>152</v>
      </c>
      <c r="U349" s="340" t="s">
        <v>152</v>
      </c>
      <c r="V349" s="340" t="s">
        <v>6365</v>
      </c>
      <c r="W349" s="143" t="s">
        <v>7626</v>
      </c>
      <c r="X349" s="143" t="s">
        <v>152</v>
      </c>
      <c r="Y349" s="143" t="s">
        <v>4033</v>
      </c>
      <c r="Z349" s="143" t="s">
        <v>4034</v>
      </c>
      <c r="AA349" s="395" t="s">
        <v>9912</v>
      </c>
      <c r="AB349" s="143" t="s">
        <v>4033</v>
      </c>
      <c r="AC349" s="143" t="s">
        <v>4033</v>
      </c>
      <c r="AD349" s="143" t="s">
        <v>152</v>
      </c>
      <c r="AF349" s="340"/>
      <c r="AG349" s="143" t="s">
        <v>152</v>
      </c>
      <c r="AH349" s="343" t="s">
        <v>4033</v>
      </c>
      <c r="AI349" s="340" t="s">
        <v>152</v>
      </c>
      <c r="AJ349" s="340" t="s">
        <v>152</v>
      </c>
      <c r="AK349" s="143" t="s">
        <v>2054</v>
      </c>
      <c r="AL349" s="143" t="s">
        <v>6366</v>
      </c>
      <c r="AM349" s="341" t="s">
        <v>152</v>
      </c>
      <c r="AN349" s="143" t="s">
        <v>1637</v>
      </c>
      <c r="AO349" s="340" t="s">
        <v>152</v>
      </c>
      <c r="AP349" s="340"/>
      <c r="AQ349" s="341" t="s">
        <v>152</v>
      </c>
      <c r="AR349" s="143" t="s">
        <v>150</v>
      </c>
      <c r="AS349" s="340" t="s">
        <v>152</v>
      </c>
      <c r="AU349" s="341" t="s">
        <v>152</v>
      </c>
      <c r="AV349" s="342" t="s">
        <v>152</v>
      </c>
    </row>
    <row r="350" spans="1:48" s="143" customFormat="1" hidden="1">
      <c r="A350" s="299">
        <v>1074476039</v>
      </c>
      <c r="B350" s="340" t="s">
        <v>5788</v>
      </c>
      <c r="C350" s="143" t="s">
        <v>4031</v>
      </c>
      <c r="D350" s="143" t="s">
        <v>6225</v>
      </c>
      <c r="E350" s="340" t="s">
        <v>5789</v>
      </c>
      <c r="F350" s="340" t="s">
        <v>2056</v>
      </c>
      <c r="G350" s="143" t="s">
        <v>2055</v>
      </c>
      <c r="H350" s="341" t="s">
        <v>4032</v>
      </c>
      <c r="I350" s="342">
        <v>11581</v>
      </c>
      <c r="J350" s="342">
        <v>0</v>
      </c>
      <c r="K350" s="342">
        <v>16</v>
      </c>
      <c r="L350" s="340" t="s">
        <v>152</v>
      </c>
      <c r="M350" s="340" t="s">
        <v>152</v>
      </c>
      <c r="N350" s="340" t="s">
        <v>152</v>
      </c>
      <c r="O350" s="340" t="s">
        <v>9913</v>
      </c>
      <c r="P350" s="340" t="s">
        <v>152</v>
      </c>
      <c r="Q350" s="340" t="s">
        <v>152</v>
      </c>
      <c r="R350" s="340" t="s">
        <v>152</v>
      </c>
      <c r="S350" s="340" t="s">
        <v>152</v>
      </c>
      <c r="T350" s="340" t="s">
        <v>152</v>
      </c>
      <c r="U350" s="340" t="s">
        <v>152</v>
      </c>
      <c r="V350" s="340" t="s">
        <v>6363</v>
      </c>
      <c r="W350" s="143" t="s">
        <v>7626</v>
      </c>
      <c r="X350" s="143" t="s">
        <v>152</v>
      </c>
      <c r="Y350" s="143" t="s">
        <v>4033</v>
      </c>
      <c r="Z350" s="143" t="s">
        <v>4034</v>
      </c>
      <c r="AA350" s="395" t="s">
        <v>9914</v>
      </c>
      <c r="AB350" s="143" t="s">
        <v>4033</v>
      </c>
      <c r="AC350" s="143" t="s">
        <v>4033</v>
      </c>
      <c r="AD350" s="143" t="s">
        <v>152</v>
      </c>
      <c r="AF350" s="340"/>
      <c r="AG350" s="143" t="s">
        <v>152</v>
      </c>
      <c r="AH350" s="343" t="s">
        <v>4033</v>
      </c>
      <c r="AI350" s="340" t="s">
        <v>152</v>
      </c>
      <c r="AJ350" s="340" t="s">
        <v>152</v>
      </c>
      <c r="AK350" s="143" t="s">
        <v>2054</v>
      </c>
      <c r="AL350" s="143" t="s">
        <v>6364</v>
      </c>
      <c r="AM350" s="341" t="s">
        <v>152</v>
      </c>
      <c r="AN350" s="143" t="s">
        <v>1637</v>
      </c>
      <c r="AO350" s="340" t="s">
        <v>152</v>
      </c>
      <c r="AP350" s="340"/>
      <c r="AQ350" s="341" t="s">
        <v>152</v>
      </c>
      <c r="AR350" s="143" t="s">
        <v>150</v>
      </c>
      <c r="AS350" s="340" t="s">
        <v>152</v>
      </c>
      <c r="AU350" s="341" t="s">
        <v>152</v>
      </c>
      <c r="AV350" s="342" t="s">
        <v>152</v>
      </c>
    </row>
    <row r="351" spans="1:48" s="143" customFormat="1" hidden="1">
      <c r="A351" s="299">
        <v>1074476038</v>
      </c>
      <c r="B351" s="340" t="s">
        <v>5783</v>
      </c>
      <c r="C351" s="143" t="s">
        <v>4031</v>
      </c>
      <c r="D351" s="143" t="s">
        <v>6225</v>
      </c>
      <c r="E351" s="340" t="s">
        <v>5784</v>
      </c>
      <c r="F351" s="340" t="s">
        <v>2056</v>
      </c>
      <c r="G351" s="143" t="s">
        <v>2055</v>
      </c>
      <c r="H351" s="341" t="s">
        <v>4032</v>
      </c>
      <c r="I351" s="342">
        <v>11312</v>
      </c>
      <c r="J351" s="342">
        <v>0</v>
      </c>
      <c r="K351" s="342">
        <v>16</v>
      </c>
      <c r="L351" s="340" t="s">
        <v>152</v>
      </c>
      <c r="M351" s="340" t="s">
        <v>152</v>
      </c>
      <c r="N351" s="340" t="s">
        <v>152</v>
      </c>
      <c r="O351" s="340" t="s">
        <v>9915</v>
      </c>
      <c r="P351" s="340" t="s">
        <v>152</v>
      </c>
      <c r="Q351" s="340" t="s">
        <v>152</v>
      </c>
      <c r="R351" s="340" t="s">
        <v>152</v>
      </c>
      <c r="S351" s="340" t="s">
        <v>152</v>
      </c>
      <c r="T351" s="340" t="s">
        <v>152</v>
      </c>
      <c r="U351" s="340" t="s">
        <v>152</v>
      </c>
      <c r="V351" s="340" t="s">
        <v>6361</v>
      </c>
      <c r="W351" s="143" t="s">
        <v>7626</v>
      </c>
      <c r="X351" s="143" t="s">
        <v>152</v>
      </c>
      <c r="Y351" s="143" t="s">
        <v>4033</v>
      </c>
      <c r="Z351" s="143" t="s">
        <v>4034</v>
      </c>
      <c r="AA351" s="395" t="s">
        <v>9916</v>
      </c>
      <c r="AB351" s="143" t="s">
        <v>4033</v>
      </c>
      <c r="AC351" s="143" t="s">
        <v>4033</v>
      </c>
      <c r="AD351" s="143" t="s">
        <v>152</v>
      </c>
      <c r="AF351" s="340"/>
      <c r="AG351" s="143" t="s">
        <v>152</v>
      </c>
      <c r="AH351" s="343" t="s">
        <v>4033</v>
      </c>
      <c r="AI351" s="340" t="s">
        <v>152</v>
      </c>
      <c r="AJ351" s="340" t="s">
        <v>152</v>
      </c>
      <c r="AK351" s="143" t="s">
        <v>2054</v>
      </c>
      <c r="AL351" s="143" t="s">
        <v>6362</v>
      </c>
      <c r="AM351" s="341" t="s">
        <v>152</v>
      </c>
      <c r="AN351" s="143" t="s">
        <v>1637</v>
      </c>
      <c r="AO351" s="340" t="s">
        <v>152</v>
      </c>
      <c r="AP351" s="340"/>
      <c r="AQ351" s="341" t="s">
        <v>152</v>
      </c>
      <c r="AR351" s="143" t="s">
        <v>150</v>
      </c>
      <c r="AS351" s="340" t="s">
        <v>152</v>
      </c>
      <c r="AU351" s="341" t="s">
        <v>152</v>
      </c>
      <c r="AV351" s="342" t="s">
        <v>152</v>
      </c>
    </row>
    <row r="352" spans="1:48" s="143" customFormat="1" hidden="1">
      <c r="A352" s="299">
        <v>1074476037</v>
      </c>
      <c r="B352" s="340" t="s">
        <v>5786</v>
      </c>
      <c r="C352" s="143" t="s">
        <v>4031</v>
      </c>
      <c r="D352" s="143" t="s">
        <v>6225</v>
      </c>
      <c r="E352" s="340" t="s">
        <v>5787</v>
      </c>
      <c r="F352" s="340" t="s">
        <v>2056</v>
      </c>
      <c r="G352" s="143" t="s">
        <v>2055</v>
      </c>
      <c r="H352" s="341" t="s">
        <v>4032</v>
      </c>
      <c r="I352" s="342">
        <v>11635</v>
      </c>
      <c r="J352" s="342">
        <v>0</v>
      </c>
      <c r="K352" s="342">
        <v>28</v>
      </c>
      <c r="L352" s="340" t="s">
        <v>152</v>
      </c>
      <c r="M352" s="340" t="s">
        <v>152</v>
      </c>
      <c r="N352" s="340" t="s">
        <v>152</v>
      </c>
      <c r="O352" s="340" t="s">
        <v>9917</v>
      </c>
      <c r="P352" s="340" t="s">
        <v>152</v>
      </c>
      <c r="Q352" s="340" t="s">
        <v>152</v>
      </c>
      <c r="R352" s="340" t="s">
        <v>152</v>
      </c>
      <c r="S352" s="340" t="s">
        <v>152</v>
      </c>
      <c r="T352" s="340" t="s">
        <v>152</v>
      </c>
      <c r="U352" s="340" t="s">
        <v>152</v>
      </c>
      <c r="V352" s="340" t="s">
        <v>6359</v>
      </c>
      <c r="W352" s="143" t="s">
        <v>7626</v>
      </c>
      <c r="X352" s="143" t="s">
        <v>152</v>
      </c>
      <c r="Y352" s="143" t="s">
        <v>4033</v>
      </c>
      <c r="Z352" s="143" t="s">
        <v>4034</v>
      </c>
      <c r="AA352" s="395" t="s">
        <v>9918</v>
      </c>
      <c r="AB352" s="143" t="s">
        <v>4033</v>
      </c>
      <c r="AC352" s="143" t="s">
        <v>4033</v>
      </c>
      <c r="AD352" s="143" t="s">
        <v>152</v>
      </c>
      <c r="AF352" s="340"/>
      <c r="AG352" s="143" t="s">
        <v>152</v>
      </c>
      <c r="AH352" s="343" t="s">
        <v>4033</v>
      </c>
      <c r="AI352" s="340" t="s">
        <v>152</v>
      </c>
      <c r="AJ352" s="340" t="s">
        <v>152</v>
      </c>
      <c r="AK352" s="143" t="s">
        <v>2054</v>
      </c>
      <c r="AL352" s="143" t="s">
        <v>6360</v>
      </c>
      <c r="AM352" s="341" t="s">
        <v>152</v>
      </c>
      <c r="AN352" s="143" t="s">
        <v>1637</v>
      </c>
      <c r="AO352" s="340" t="s">
        <v>152</v>
      </c>
      <c r="AP352" s="340"/>
      <c r="AQ352" s="341" t="s">
        <v>152</v>
      </c>
      <c r="AR352" s="143" t="s">
        <v>150</v>
      </c>
      <c r="AS352" s="340" t="s">
        <v>152</v>
      </c>
      <c r="AU352" s="341" t="s">
        <v>152</v>
      </c>
      <c r="AV352" s="342" t="s">
        <v>152</v>
      </c>
    </row>
    <row r="353" spans="1:48" s="143" customFormat="1" hidden="1">
      <c r="A353" s="299">
        <v>1074476036</v>
      </c>
      <c r="B353" s="340" t="s">
        <v>5793</v>
      </c>
      <c r="C353" s="143" t="s">
        <v>4031</v>
      </c>
      <c r="D353" s="143" t="s">
        <v>6225</v>
      </c>
      <c r="E353" s="340" t="s">
        <v>5794</v>
      </c>
      <c r="F353" s="340" t="s">
        <v>2056</v>
      </c>
      <c r="G353" s="143" t="s">
        <v>2055</v>
      </c>
      <c r="H353" s="341" t="s">
        <v>4032</v>
      </c>
      <c r="I353" s="342">
        <v>15943</v>
      </c>
      <c r="J353" s="342">
        <v>0</v>
      </c>
      <c r="K353" s="342">
        <v>9</v>
      </c>
      <c r="L353" s="340" t="s">
        <v>152</v>
      </c>
      <c r="M353" s="340" t="s">
        <v>152</v>
      </c>
      <c r="N353" s="340" t="s">
        <v>152</v>
      </c>
      <c r="O353" s="340" t="s">
        <v>9919</v>
      </c>
      <c r="P353" s="340" t="s">
        <v>152</v>
      </c>
      <c r="Q353" s="340" t="s">
        <v>152</v>
      </c>
      <c r="R353" s="340" t="s">
        <v>152</v>
      </c>
      <c r="S353" s="340" t="s">
        <v>152</v>
      </c>
      <c r="T353" s="340" t="s">
        <v>152</v>
      </c>
      <c r="U353" s="340" t="s">
        <v>152</v>
      </c>
      <c r="V353" s="340" t="s">
        <v>6357</v>
      </c>
      <c r="W353" s="143" t="s">
        <v>7626</v>
      </c>
      <c r="X353" s="143" t="s">
        <v>152</v>
      </c>
      <c r="Y353" s="143" t="s">
        <v>4033</v>
      </c>
      <c r="Z353" s="143" t="s">
        <v>4034</v>
      </c>
      <c r="AA353" s="395" t="s">
        <v>9920</v>
      </c>
      <c r="AB353" s="143" t="s">
        <v>4033</v>
      </c>
      <c r="AC353" s="143" t="s">
        <v>4033</v>
      </c>
      <c r="AD353" s="143" t="s">
        <v>152</v>
      </c>
      <c r="AF353" s="340"/>
      <c r="AG353" s="143" t="s">
        <v>152</v>
      </c>
      <c r="AH353" s="343" t="s">
        <v>4033</v>
      </c>
      <c r="AI353" s="340" t="s">
        <v>152</v>
      </c>
      <c r="AJ353" s="340" t="s">
        <v>152</v>
      </c>
      <c r="AK353" s="143" t="s">
        <v>2054</v>
      </c>
      <c r="AL353" s="143" t="s">
        <v>6358</v>
      </c>
      <c r="AM353" s="341" t="s">
        <v>152</v>
      </c>
      <c r="AN353" s="143" t="s">
        <v>1637</v>
      </c>
      <c r="AO353" s="340" t="s">
        <v>152</v>
      </c>
      <c r="AP353" s="340"/>
      <c r="AQ353" s="341" t="s">
        <v>152</v>
      </c>
      <c r="AR353" s="143" t="s">
        <v>150</v>
      </c>
      <c r="AS353" s="340" t="s">
        <v>152</v>
      </c>
      <c r="AU353" s="341" t="s">
        <v>152</v>
      </c>
      <c r="AV353" s="342" t="s">
        <v>152</v>
      </c>
    </row>
    <row r="354" spans="1:48" s="143" customFormat="1" hidden="1">
      <c r="A354" s="299">
        <v>1074476035</v>
      </c>
      <c r="B354" s="340" t="s">
        <v>5799</v>
      </c>
      <c r="C354" s="143" t="s">
        <v>4031</v>
      </c>
      <c r="D354" s="143" t="s">
        <v>6225</v>
      </c>
      <c r="E354" s="340" t="s">
        <v>5800</v>
      </c>
      <c r="F354" s="340" t="s">
        <v>2056</v>
      </c>
      <c r="G354" s="143" t="s">
        <v>2055</v>
      </c>
      <c r="H354" s="341" t="s">
        <v>4032</v>
      </c>
      <c r="I354" s="342">
        <v>17657</v>
      </c>
      <c r="J354" s="342">
        <v>0</v>
      </c>
      <c r="K354" s="342">
        <v>11</v>
      </c>
      <c r="L354" s="340" t="s">
        <v>152</v>
      </c>
      <c r="M354" s="340" t="s">
        <v>152</v>
      </c>
      <c r="N354" s="340" t="s">
        <v>152</v>
      </c>
      <c r="O354" s="340" t="s">
        <v>9921</v>
      </c>
      <c r="P354" s="340" t="s">
        <v>152</v>
      </c>
      <c r="Q354" s="340" t="s">
        <v>152</v>
      </c>
      <c r="R354" s="340" t="s">
        <v>152</v>
      </c>
      <c r="S354" s="340" t="s">
        <v>152</v>
      </c>
      <c r="T354" s="340" t="s">
        <v>152</v>
      </c>
      <c r="U354" s="340" t="s">
        <v>152</v>
      </c>
      <c r="V354" s="340" t="s">
        <v>6355</v>
      </c>
      <c r="W354" s="143" t="s">
        <v>7626</v>
      </c>
      <c r="X354" s="143" t="s">
        <v>152</v>
      </c>
      <c r="Y354" s="143" t="s">
        <v>4033</v>
      </c>
      <c r="Z354" s="143" t="s">
        <v>4034</v>
      </c>
      <c r="AA354" s="395" t="s">
        <v>9922</v>
      </c>
      <c r="AB354" s="143" t="s">
        <v>4033</v>
      </c>
      <c r="AC354" s="143" t="s">
        <v>4033</v>
      </c>
      <c r="AD354" s="143" t="s">
        <v>152</v>
      </c>
      <c r="AF354" s="340"/>
      <c r="AG354" s="143" t="s">
        <v>152</v>
      </c>
      <c r="AH354" s="343" t="s">
        <v>4033</v>
      </c>
      <c r="AI354" s="340" t="s">
        <v>152</v>
      </c>
      <c r="AJ354" s="340" t="s">
        <v>152</v>
      </c>
      <c r="AK354" s="143" t="s">
        <v>2054</v>
      </c>
      <c r="AL354" s="143" t="s">
        <v>6356</v>
      </c>
      <c r="AM354" s="341" t="s">
        <v>152</v>
      </c>
      <c r="AN354" s="143" t="s">
        <v>1637</v>
      </c>
      <c r="AO354" s="340" t="s">
        <v>152</v>
      </c>
      <c r="AP354" s="340"/>
      <c r="AQ354" s="341" t="s">
        <v>152</v>
      </c>
      <c r="AR354" s="143" t="s">
        <v>150</v>
      </c>
      <c r="AS354" s="340" t="s">
        <v>152</v>
      </c>
      <c r="AU354" s="341" t="s">
        <v>152</v>
      </c>
      <c r="AV354" s="342" t="s">
        <v>152</v>
      </c>
    </row>
    <row r="355" spans="1:48" s="143" customFormat="1" hidden="1">
      <c r="A355" s="299">
        <v>1074476034</v>
      </c>
      <c r="B355" s="340" t="s">
        <v>5807</v>
      </c>
      <c r="C355" s="143" t="s">
        <v>4031</v>
      </c>
      <c r="D355" s="143" t="s">
        <v>6225</v>
      </c>
      <c r="E355" s="340" t="s">
        <v>5808</v>
      </c>
      <c r="F355" s="340" t="s">
        <v>2056</v>
      </c>
      <c r="G355" s="143" t="s">
        <v>2055</v>
      </c>
      <c r="H355" s="341" t="s">
        <v>4032</v>
      </c>
      <c r="I355" s="342">
        <v>24347</v>
      </c>
      <c r="J355" s="342">
        <v>0</v>
      </c>
      <c r="K355" s="342">
        <v>22</v>
      </c>
      <c r="L355" s="340" t="s">
        <v>152</v>
      </c>
      <c r="M355" s="340" t="s">
        <v>152</v>
      </c>
      <c r="N355" s="340" t="s">
        <v>152</v>
      </c>
      <c r="O355" s="340" t="s">
        <v>9923</v>
      </c>
      <c r="P355" s="340" t="s">
        <v>152</v>
      </c>
      <c r="Q355" s="340" t="s">
        <v>152</v>
      </c>
      <c r="R355" s="340" t="s">
        <v>152</v>
      </c>
      <c r="S355" s="340" t="s">
        <v>152</v>
      </c>
      <c r="T355" s="340" t="s">
        <v>152</v>
      </c>
      <c r="U355" s="340" t="s">
        <v>152</v>
      </c>
      <c r="V355" s="340" t="s">
        <v>6353</v>
      </c>
      <c r="W355" s="143" t="s">
        <v>7626</v>
      </c>
      <c r="X355" s="143" t="s">
        <v>152</v>
      </c>
      <c r="Y355" s="143" t="s">
        <v>4033</v>
      </c>
      <c r="Z355" s="143" t="s">
        <v>4034</v>
      </c>
      <c r="AA355" s="395" t="s">
        <v>9924</v>
      </c>
      <c r="AB355" s="143" t="s">
        <v>4033</v>
      </c>
      <c r="AC355" s="143" t="s">
        <v>4033</v>
      </c>
      <c r="AD355" s="143" t="s">
        <v>152</v>
      </c>
      <c r="AF355" s="340"/>
      <c r="AG355" s="143" t="s">
        <v>152</v>
      </c>
      <c r="AH355" s="343" t="s">
        <v>4033</v>
      </c>
      <c r="AI355" s="340" t="s">
        <v>152</v>
      </c>
      <c r="AJ355" s="340" t="s">
        <v>152</v>
      </c>
      <c r="AK355" s="143" t="s">
        <v>2054</v>
      </c>
      <c r="AL355" s="143" t="s">
        <v>6354</v>
      </c>
      <c r="AM355" s="341" t="s">
        <v>152</v>
      </c>
      <c r="AN355" s="143" t="s">
        <v>1637</v>
      </c>
      <c r="AO355" s="340" t="s">
        <v>152</v>
      </c>
      <c r="AP355" s="340"/>
      <c r="AQ355" s="341" t="s">
        <v>152</v>
      </c>
      <c r="AR355" s="143" t="s">
        <v>150</v>
      </c>
      <c r="AS355" s="340" t="s">
        <v>152</v>
      </c>
      <c r="AU355" s="341" t="s">
        <v>152</v>
      </c>
      <c r="AV355" s="342" t="s">
        <v>152</v>
      </c>
    </row>
    <row r="356" spans="1:48" s="143" customFormat="1" hidden="1">
      <c r="A356" s="299">
        <v>1074476033</v>
      </c>
      <c r="B356" s="340" t="s">
        <v>5804</v>
      </c>
      <c r="C356" s="143" t="s">
        <v>4031</v>
      </c>
      <c r="D356" s="143" t="s">
        <v>6225</v>
      </c>
      <c r="E356" s="340" t="s">
        <v>5805</v>
      </c>
      <c r="F356" s="340" t="s">
        <v>2056</v>
      </c>
      <c r="G356" s="143" t="s">
        <v>2055</v>
      </c>
      <c r="H356" s="341" t="s">
        <v>4032</v>
      </c>
      <c r="I356" s="342">
        <v>16265</v>
      </c>
      <c r="J356" s="342">
        <v>0</v>
      </c>
      <c r="K356" s="342">
        <v>16</v>
      </c>
      <c r="L356" s="340" t="s">
        <v>152</v>
      </c>
      <c r="M356" s="340" t="s">
        <v>152</v>
      </c>
      <c r="N356" s="340" t="s">
        <v>152</v>
      </c>
      <c r="O356" s="340" t="s">
        <v>9925</v>
      </c>
      <c r="P356" s="340" t="s">
        <v>152</v>
      </c>
      <c r="Q356" s="340" t="s">
        <v>152</v>
      </c>
      <c r="R356" s="340" t="s">
        <v>152</v>
      </c>
      <c r="S356" s="340" t="s">
        <v>152</v>
      </c>
      <c r="T356" s="340" t="s">
        <v>152</v>
      </c>
      <c r="U356" s="340" t="s">
        <v>152</v>
      </c>
      <c r="V356" s="340" t="s">
        <v>6351</v>
      </c>
      <c r="W356" s="143" t="s">
        <v>7626</v>
      </c>
      <c r="X356" s="143" t="s">
        <v>152</v>
      </c>
      <c r="Y356" s="143" t="s">
        <v>4033</v>
      </c>
      <c r="Z356" s="143" t="s">
        <v>4034</v>
      </c>
      <c r="AA356" s="395" t="s">
        <v>9926</v>
      </c>
      <c r="AB356" s="143" t="s">
        <v>4033</v>
      </c>
      <c r="AC356" s="143" t="s">
        <v>4033</v>
      </c>
      <c r="AD356" s="143" t="s">
        <v>152</v>
      </c>
      <c r="AF356" s="340"/>
      <c r="AG356" s="143" t="s">
        <v>152</v>
      </c>
      <c r="AH356" s="343" t="s">
        <v>4033</v>
      </c>
      <c r="AI356" s="340" t="s">
        <v>152</v>
      </c>
      <c r="AJ356" s="340" t="s">
        <v>152</v>
      </c>
      <c r="AK356" s="143" t="s">
        <v>2054</v>
      </c>
      <c r="AL356" s="143" t="s">
        <v>6352</v>
      </c>
      <c r="AM356" s="341" t="s">
        <v>152</v>
      </c>
      <c r="AN356" s="143" t="s">
        <v>1637</v>
      </c>
      <c r="AO356" s="340" t="s">
        <v>152</v>
      </c>
      <c r="AP356" s="340"/>
      <c r="AQ356" s="341" t="s">
        <v>152</v>
      </c>
      <c r="AR356" s="143" t="s">
        <v>150</v>
      </c>
      <c r="AS356" s="340" t="s">
        <v>152</v>
      </c>
      <c r="AU356" s="341" t="s">
        <v>152</v>
      </c>
      <c r="AV356" s="342" t="s">
        <v>152</v>
      </c>
    </row>
    <row r="357" spans="1:48" s="143" customFormat="1" hidden="1">
      <c r="A357" s="299">
        <v>1074476032</v>
      </c>
      <c r="B357" s="340" t="s">
        <v>5812</v>
      </c>
      <c r="C357" s="143" t="s">
        <v>4031</v>
      </c>
      <c r="D357" s="143" t="s">
        <v>6225</v>
      </c>
      <c r="E357" s="340" t="s">
        <v>5813</v>
      </c>
      <c r="F357" s="340" t="s">
        <v>2056</v>
      </c>
      <c r="G357" s="143" t="s">
        <v>2055</v>
      </c>
      <c r="H357" s="341" t="s">
        <v>4032</v>
      </c>
      <c r="I357" s="342">
        <v>20687</v>
      </c>
      <c r="J357" s="342">
        <v>0</v>
      </c>
      <c r="K357" s="342">
        <v>28</v>
      </c>
      <c r="L357" s="340" t="s">
        <v>152</v>
      </c>
      <c r="M357" s="340" t="s">
        <v>152</v>
      </c>
      <c r="N357" s="340" t="s">
        <v>152</v>
      </c>
      <c r="O357" s="340" t="s">
        <v>9927</v>
      </c>
      <c r="P357" s="340" t="s">
        <v>152</v>
      </c>
      <c r="Q357" s="340" t="s">
        <v>152</v>
      </c>
      <c r="R357" s="340" t="s">
        <v>152</v>
      </c>
      <c r="S357" s="340" t="s">
        <v>152</v>
      </c>
      <c r="T357" s="340" t="s">
        <v>152</v>
      </c>
      <c r="U357" s="340" t="s">
        <v>152</v>
      </c>
      <c r="V357" s="340" t="s">
        <v>6349</v>
      </c>
      <c r="W357" s="143" t="s">
        <v>7626</v>
      </c>
      <c r="X357" s="143" t="s">
        <v>152</v>
      </c>
      <c r="Y357" s="143" t="s">
        <v>4033</v>
      </c>
      <c r="Z357" s="143" t="s">
        <v>4034</v>
      </c>
      <c r="AA357" s="395" t="s">
        <v>9928</v>
      </c>
      <c r="AB357" s="143" t="s">
        <v>4033</v>
      </c>
      <c r="AC357" s="143" t="s">
        <v>4033</v>
      </c>
      <c r="AD357" s="143" t="s">
        <v>152</v>
      </c>
      <c r="AF357" s="340"/>
      <c r="AG357" s="143" t="s">
        <v>152</v>
      </c>
      <c r="AH357" s="343" t="s">
        <v>4033</v>
      </c>
      <c r="AI357" s="340" t="s">
        <v>152</v>
      </c>
      <c r="AJ357" s="340" t="s">
        <v>152</v>
      </c>
      <c r="AK357" s="143" t="s">
        <v>2054</v>
      </c>
      <c r="AL357" s="143" t="s">
        <v>6350</v>
      </c>
      <c r="AM357" s="341" t="s">
        <v>152</v>
      </c>
      <c r="AN357" s="143" t="s">
        <v>1637</v>
      </c>
      <c r="AO357" s="340" t="s">
        <v>152</v>
      </c>
      <c r="AP357" s="340"/>
      <c r="AQ357" s="341" t="s">
        <v>152</v>
      </c>
      <c r="AR357" s="143" t="s">
        <v>150</v>
      </c>
      <c r="AS357" s="340" t="s">
        <v>152</v>
      </c>
      <c r="AU357" s="341" t="s">
        <v>152</v>
      </c>
      <c r="AV357" s="342" t="s">
        <v>152</v>
      </c>
    </row>
    <row r="358" spans="1:48" s="143" customFormat="1" hidden="1">
      <c r="A358" s="299">
        <v>1074476031</v>
      </c>
      <c r="B358" s="340" t="s">
        <v>5814</v>
      </c>
      <c r="C358" s="143" t="s">
        <v>4031</v>
      </c>
      <c r="D358" s="143" t="s">
        <v>6225</v>
      </c>
      <c r="E358" s="340" t="s">
        <v>9929</v>
      </c>
      <c r="F358" s="340" t="s">
        <v>2056</v>
      </c>
      <c r="G358" s="143" t="s">
        <v>2055</v>
      </c>
      <c r="H358" s="341" t="s">
        <v>4032</v>
      </c>
      <c r="I358" s="342">
        <v>35982</v>
      </c>
      <c r="J358" s="342">
        <v>0</v>
      </c>
      <c r="K358" s="342">
        <v>16</v>
      </c>
      <c r="L358" s="340" t="s">
        <v>152</v>
      </c>
      <c r="M358" s="340" t="s">
        <v>152</v>
      </c>
      <c r="N358" s="340" t="s">
        <v>152</v>
      </c>
      <c r="O358" s="340" t="s">
        <v>9930</v>
      </c>
      <c r="P358" s="340" t="s">
        <v>152</v>
      </c>
      <c r="Q358" s="340" t="s">
        <v>152</v>
      </c>
      <c r="R358" s="340" t="s">
        <v>152</v>
      </c>
      <c r="S358" s="340" t="s">
        <v>152</v>
      </c>
      <c r="T358" s="340" t="s">
        <v>152</v>
      </c>
      <c r="U358" s="340" t="s">
        <v>152</v>
      </c>
      <c r="V358" s="340" t="s">
        <v>6347</v>
      </c>
      <c r="W358" s="143" t="s">
        <v>7626</v>
      </c>
      <c r="X358" s="143" t="s">
        <v>152</v>
      </c>
      <c r="Y358" s="143" t="s">
        <v>4033</v>
      </c>
      <c r="Z358" s="143" t="s">
        <v>4034</v>
      </c>
      <c r="AA358" s="395" t="s">
        <v>9931</v>
      </c>
      <c r="AB358" s="143" t="s">
        <v>4033</v>
      </c>
      <c r="AC358" s="143" t="s">
        <v>4033</v>
      </c>
      <c r="AD358" s="143" t="s">
        <v>152</v>
      </c>
      <c r="AF358" s="340"/>
      <c r="AG358" s="143" t="s">
        <v>152</v>
      </c>
      <c r="AH358" s="343" t="s">
        <v>4033</v>
      </c>
      <c r="AI358" s="340" t="s">
        <v>152</v>
      </c>
      <c r="AJ358" s="340" t="s">
        <v>152</v>
      </c>
      <c r="AK358" s="143" t="s">
        <v>2054</v>
      </c>
      <c r="AL358" s="143" t="s">
        <v>6348</v>
      </c>
      <c r="AM358" s="341" t="s">
        <v>152</v>
      </c>
      <c r="AN358" s="143" t="s">
        <v>1637</v>
      </c>
      <c r="AO358" s="340" t="s">
        <v>152</v>
      </c>
      <c r="AP358" s="340"/>
      <c r="AQ358" s="341" t="s">
        <v>152</v>
      </c>
      <c r="AR358" s="143" t="s">
        <v>150</v>
      </c>
      <c r="AS358" s="340" t="s">
        <v>152</v>
      </c>
      <c r="AU358" s="341" t="s">
        <v>152</v>
      </c>
      <c r="AV358" s="342" t="s">
        <v>152</v>
      </c>
    </row>
    <row r="359" spans="1:48" s="143" customFormat="1" hidden="1">
      <c r="A359" s="299">
        <v>1074476028</v>
      </c>
      <c r="B359" s="340" t="s">
        <v>463</v>
      </c>
      <c r="C359" s="143" t="s">
        <v>4031</v>
      </c>
      <c r="D359" s="143" t="s">
        <v>4035</v>
      </c>
      <c r="E359" s="340" t="s">
        <v>464</v>
      </c>
      <c r="F359" s="340" t="s">
        <v>2056</v>
      </c>
      <c r="G359" s="143" t="s">
        <v>2055</v>
      </c>
      <c r="H359" s="341" t="s">
        <v>4032</v>
      </c>
      <c r="I359" s="342">
        <v>26453</v>
      </c>
      <c r="J359" s="342">
        <v>0</v>
      </c>
      <c r="K359" s="342">
        <v>14</v>
      </c>
      <c r="L359" s="340" t="s">
        <v>152</v>
      </c>
      <c r="M359" s="340" t="s">
        <v>152</v>
      </c>
      <c r="N359" s="340" t="s">
        <v>152</v>
      </c>
      <c r="O359" s="340" t="s">
        <v>9932</v>
      </c>
      <c r="P359" s="340" t="s">
        <v>152</v>
      </c>
      <c r="Q359" s="340" t="s">
        <v>152</v>
      </c>
      <c r="R359" s="340" t="s">
        <v>152</v>
      </c>
      <c r="S359" s="340" t="s">
        <v>152</v>
      </c>
      <c r="T359" s="340" t="s">
        <v>152</v>
      </c>
      <c r="U359" s="340" t="s">
        <v>152</v>
      </c>
      <c r="V359" s="340" t="s">
        <v>4280</v>
      </c>
      <c r="W359" s="143" t="s">
        <v>7626</v>
      </c>
      <c r="X359" s="143" t="s">
        <v>152</v>
      </c>
      <c r="Y359" s="143" t="s">
        <v>4033</v>
      </c>
      <c r="Z359" s="143" t="s">
        <v>4034</v>
      </c>
      <c r="AA359" s="395" t="s">
        <v>9933</v>
      </c>
      <c r="AB359" s="143" t="s">
        <v>4033</v>
      </c>
      <c r="AC359" s="143" t="s">
        <v>4033</v>
      </c>
      <c r="AD359" s="143" t="s">
        <v>152</v>
      </c>
      <c r="AF359" s="340"/>
      <c r="AG359" s="143" t="s">
        <v>152</v>
      </c>
      <c r="AH359" s="343" t="s">
        <v>4033</v>
      </c>
      <c r="AI359" s="340" t="s">
        <v>152</v>
      </c>
      <c r="AJ359" s="340" t="s">
        <v>152</v>
      </c>
      <c r="AK359" s="143" t="s">
        <v>2054</v>
      </c>
      <c r="AL359" s="143" t="s">
        <v>4281</v>
      </c>
      <c r="AM359" s="341" t="s">
        <v>152</v>
      </c>
      <c r="AN359" s="143" t="s">
        <v>1637</v>
      </c>
      <c r="AO359" s="340" t="s">
        <v>152</v>
      </c>
      <c r="AP359" s="340"/>
      <c r="AQ359" s="341" t="s">
        <v>152</v>
      </c>
      <c r="AR359" s="143" t="s">
        <v>150</v>
      </c>
      <c r="AS359" s="340" t="s">
        <v>152</v>
      </c>
      <c r="AU359" s="341" t="s">
        <v>152</v>
      </c>
      <c r="AV359" s="342" t="s">
        <v>152</v>
      </c>
    </row>
    <row r="360" spans="1:48" s="143" customFormat="1" hidden="1">
      <c r="A360" s="299">
        <v>1074476027</v>
      </c>
      <c r="B360" s="340" t="s">
        <v>489</v>
      </c>
      <c r="C360" s="143" t="s">
        <v>4031</v>
      </c>
      <c r="D360" s="143" t="s">
        <v>4035</v>
      </c>
      <c r="E360" s="340" t="s">
        <v>490</v>
      </c>
      <c r="F360" s="340" t="s">
        <v>2056</v>
      </c>
      <c r="G360" s="143" t="s">
        <v>2055</v>
      </c>
      <c r="H360" s="341" t="s">
        <v>4032</v>
      </c>
      <c r="I360" s="342">
        <v>25689</v>
      </c>
      <c r="J360" s="342">
        <v>0</v>
      </c>
      <c r="K360" s="342">
        <v>16</v>
      </c>
      <c r="L360" s="340" t="s">
        <v>152</v>
      </c>
      <c r="M360" s="340" t="s">
        <v>152</v>
      </c>
      <c r="N360" s="340" t="s">
        <v>152</v>
      </c>
      <c r="O360" s="340" t="s">
        <v>9934</v>
      </c>
      <c r="P360" s="340" t="s">
        <v>152</v>
      </c>
      <c r="Q360" s="340" t="s">
        <v>152</v>
      </c>
      <c r="R360" s="340" t="s">
        <v>152</v>
      </c>
      <c r="S360" s="340" t="s">
        <v>152</v>
      </c>
      <c r="T360" s="340" t="s">
        <v>152</v>
      </c>
      <c r="U360" s="340" t="s">
        <v>152</v>
      </c>
      <c r="V360" s="340" t="s">
        <v>4278</v>
      </c>
      <c r="W360" s="143" t="s">
        <v>7626</v>
      </c>
      <c r="X360" s="143" t="s">
        <v>152</v>
      </c>
      <c r="Y360" s="143" t="s">
        <v>4033</v>
      </c>
      <c r="Z360" s="143" t="s">
        <v>4034</v>
      </c>
      <c r="AA360" s="395" t="s">
        <v>9935</v>
      </c>
      <c r="AB360" s="143" t="s">
        <v>4033</v>
      </c>
      <c r="AC360" s="143" t="s">
        <v>4033</v>
      </c>
      <c r="AD360" s="143" t="s">
        <v>152</v>
      </c>
      <c r="AF360" s="340"/>
      <c r="AG360" s="143" t="s">
        <v>152</v>
      </c>
      <c r="AH360" s="343" t="s">
        <v>4033</v>
      </c>
      <c r="AI360" s="340" t="s">
        <v>152</v>
      </c>
      <c r="AJ360" s="340" t="s">
        <v>152</v>
      </c>
      <c r="AK360" s="143" t="s">
        <v>2054</v>
      </c>
      <c r="AL360" s="143" t="s">
        <v>4279</v>
      </c>
      <c r="AM360" s="341" t="s">
        <v>152</v>
      </c>
      <c r="AN360" s="143" t="s">
        <v>1637</v>
      </c>
      <c r="AO360" s="340" t="s">
        <v>152</v>
      </c>
      <c r="AP360" s="340"/>
      <c r="AQ360" s="341" t="s">
        <v>152</v>
      </c>
      <c r="AR360" s="143" t="s">
        <v>150</v>
      </c>
      <c r="AS360" s="340" t="s">
        <v>152</v>
      </c>
      <c r="AU360" s="341" t="s">
        <v>152</v>
      </c>
      <c r="AV360" s="342" t="s">
        <v>152</v>
      </c>
    </row>
    <row r="361" spans="1:48" s="143" customFormat="1" hidden="1">
      <c r="A361" s="299">
        <v>1074476026</v>
      </c>
      <c r="B361" s="340" t="s">
        <v>549</v>
      </c>
      <c r="C361" s="143" t="s">
        <v>4031</v>
      </c>
      <c r="D361" s="143" t="s">
        <v>4035</v>
      </c>
      <c r="E361" s="340" t="s">
        <v>2178</v>
      </c>
      <c r="F361" s="340" t="s">
        <v>2056</v>
      </c>
      <c r="G361" s="143" t="s">
        <v>2055</v>
      </c>
      <c r="H361" s="341" t="s">
        <v>4032</v>
      </c>
      <c r="I361" s="342">
        <v>32858</v>
      </c>
      <c r="J361" s="342">
        <v>0</v>
      </c>
      <c r="K361" s="342">
        <v>14</v>
      </c>
      <c r="L361" s="340" t="s">
        <v>152</v>
      </c>
      <c r="M361" s="340" t="s">
        <v>152</v>
      </c>
      <c r="N361" s="340" t="s">
        <v>152</v>
      </c>
      <c r="O361" s="340" t="s">
        <v>9936</v>
      </c>
      <c r="P361" s="340" t="s">
        <v>152</v>
      </c>
      <c r="Q361" s="340" t="s">
        <v>152</v>
      </c>
      <c r="R361" s="340" t="s">
        <v>152</v>
      </c>
      <c r="S361" s="340" t="s">
        <v>152</v>
      </c>
      <c r="T361" s="340" t="s">
        <v>152</v>
      </c>
      <c r="U361" s="340" t="s">
        <v>152</v>
      </c>
      <c r="V361" s="340" t="s">
        <v>4276</v>
      </c>
      <c r="W361" s="143" t="s">
        <v>7626</v>
      </c>
      <c r="X361" s="143" t="s">
        <v>152</v>
      </c>
      <c r="Y361" s="143" t="s">
        <v>4033</v>
      </c>
      <c r="Z361" s="143" t="s">
        <v>4034</v>
      </c>
      <c r="AA361" s="395" t="s">
        <v>9937</v>
      </c>
      <c r="AB361" s="143" t="s">
        <v>4033</v>
      </c>
      <c r="AC361" s="143" t="s">
        <v>4033</v>
      </c>
      <c r="AD361" s="143" t="s">
        <v>152</v>
      </c>
      <c r="AF361" s="340"/>
      <c r="AG361" s="143" t="s">
        <v>152</v>
      </c>
      <c r="AH361" s="343" t="s">
        <v>4033</v>
      </c>
      <c r="AI361" s="340" t="s">
        <v>152</v>
      </c>
      <c r="AJ361" s="340" t="s">
        <v>152</v>
      </c>
      <c r="AK361" s="143" t="s">
        <v>2054</v>
      </c>
      <c r="AL361" s="143" t="s">
        <v>4277</v>
      </c>
      <c r="AM361" s="341" t="s">
        <v>152</v>
      </c>
      <c r="AN361" s="143" t="s">
        <v>1637</v>
      </c>
      <c r="AO361" s="340" t="s">
        <v>152</v>
      </c>
      <c r="AP361" s="340"/>
      <c r="AQ361" s="341" t="s">
        <v>152</v>
      </c>
      <c r="AR361" s="143" t="s">
        <v>150</v>
      </c>
      <c r="AS361" s="340" t="s">
        <v>152</v>
      </c>
      <c r="AU361" s="341" t="s">
        <v>152</v>
      </c>
      <c r="AV361" s="342" t="s">
        <v>152</v>
      </c>
    </row>
    <row r="362" spans="1:48" s="143" customFormat="1" hidden="1">
      <c r="A362" s="299">
        <v>1074476025</v>
      </c>
      <c r="B362" s="340" t="s">
        <v>528</v>
      </c>
      <c r="C362" s="143" t="s">
        <v>4031</v>
      </c>
      <c r="D362" s="143" t="s">
        <v>4035</v>
      </c>
      <c r="E362" s="340" t="s">
        <v>529</v>
      </c>
      <c r="F362" s="340" t="s">
        <v>2056</v>
      </c>
      <c r="G362" s="143" t="s">
        <v>2055</v>
      </c>
      <c r="H362" s="341" t="s">
        <v>4032</v>
      </c>
      <c r="I362" s="342">
        <v>24239</v>
      </c>
      <c r="J362" s="342">
        <v>0</v>
      </c>
      <c r="K362" s="342">
        <v>8</v>
      </c>
      <c r="L362" s="340" t="s">
        <v>152</v>
      </c>
      <c r="M362" s="340" t="s">
        <v>152</v>
      </c>
      <c r="N362" s="340" t="s">
        <v>152</v>
      </c>
      <c r="O362" s="340" t="s">
        <v>9938</v>
      </c>
      <c r="P362" s="340" t="s">
        <v>152</v>
      </c>
      <c r="Q362" s="340" t="s">
        <v>152</v>
      </c>
      <c r="R362" s="340" t="s">
        <v>152</v>
      </c>
      <c r="S362" s="340" t="s">
        <v>152</v>
      </c>
      <c r="T362" s="340" t="s">
        <v>152</v>
      </c>
      <c r="U362" s="340" t="s">
        <v>152</v>
      </c>
      <c r="V362" s="340" t="s">
        <v>4274</v>
      </c>
      <c r="W362" s="143" t="s">
        <v>7626</v>
      </c>
      <c r="X362" s="143" t="s">
        <v>152</v>
      </c>
      <c r="Y362" s="143" t="s">
        <v>4033</v>
      </c>
      <c r="Z362" s="143" t="s">
        <v>4034</v>
      </c>
      <c r="AA362" s="395" t="s">
        <v>9939</v>
      </c>
      <c r="AB362" s="143" t="s">
        <v>4033</v>
      </c>
      <c r="AC362" s="143" t="s">
        <v>4033</v>
      </c>
      <c r="AD362" s="143" t="s">
        <v>152</v>
      </c>
      <c r="AF362" s="340"/>
      <c r="AG362" s="143" t="s">
        <v>152</v>
      </c>
      <c r="AH362" s="343" t="s">
        <v>4033</v>
      </c>
      <c r="AI362" s="340" t="s">
        <v>152</v>
      </c>
      <c r="AJ362" s="340" t="s">
        <v>152</v>
      </c>
      <c r="AK362" s="143" t="s">
        <v>2054</v>
      </c>
      <c r="AL362" s="143" t="s">
        <v>4275</v>
      </c>
      <c r="AM362" s="341" t="s">
        <v>152</v>
      </c>
      <c r="AN362" s="143" t="s">
        <v>1637</v>
      </c>
      <c r="AO362" s="340" t="s">
        <v>152</v>
      </c>
      <c r="AP362" s="340"/>
      <c r="AQ362" s="341" t="s">
        <v>152</v>
      </c>
      <c r="AR362" s="143" t="s">
        <v>150</v>
      </c>
      <c r="AS362" s="340" t="s">
        <v>152</v>
      </c>
      <c r="AU362" s="341" t="s">
        <v>152</v>
      </c>
      <c r="AV362" s="342" t="s">
        <v>152</v>
      </c>
    </row>
    <row r="363" spans="1:48" s="143" customFormat="1" hidden="1">
      <c r="A363" s="299">
        <v>1074476023</v>
      </c>
      <c r="B363" s="340" t="s">
        <v>459</v>
      </c>
      <c r="C363" s="143" t="s">
        <v>4031</v>
      </c>
      <c r="D363" s="143" t="s">
        <v>4035</v>
      </c>
      <c r="E363" s="340" t="s">
        <v>460</v>
      </c>
      <c r="F363" s="340" t="s">
        <v>2056</v>
      </c>
      <c r="G363" s="143" t="s">
        <v>2055</v>
      </c>
      <c r="H363" s="341" t="s">
        <v>4032</v>
      </c>
      <c r="I363" s="342">
        <v>27309</v>
      </c>
      <c r="J363" s="342">
        <v>0</v>
      </c>
      <c r="K363" s="342">
        <v>4</v>
      </c>
      <c r="L363" s="340" t="s">
        <v>152</v>
      </c>
      <c r="M363" s="340" t="s">
        <v>152</v>
      </c>
      <c r="N363" s="340" t="s">
        <v>152</v>
      </c>
      <c r="O363" s="340" t="s">
        <v>9940</v>
      </c>
      <c r="P363" s="340" t="s">
        <v>152</v>
      </c>
      <c r="Q363" s="340" t="s">
        <v>152</v>
      </c>
      <c r="R363" s="340" t="s">
        <v>152</v>
      </c>
      <c r="S363" s="340" t="s">
        <v>152</v>
      </c>
      <c r="T363" s="340" t="s">
        <v>152</v>
      </c>
      <c r="U363" s="340" t="s">
        <v>152</v>
      </c>
      <c r="V363" s="340" t="s">
        <v>4272</v>
      </c>
      <c r="W363" s="143" t="s">
        <v>7626</v>
      </c>
      <c r="X363" s="143" t="s">
        <v>152</v>
      </c>
      <c r="Y363" s="143" t="s">
        <v>4033</v>
      </c>
      <c r="Z363" s="143" t="s">
        <v>4034</v>
      </c>
      <c r="AA363" s="395" t="s">
        <v>9941</v>
      </c>
      <c r="AB363" s="143" t="s">
        <v>4033</v>
      </c>
      <c r="AC363" s="143" t="s">
        <v>4033</v>
      </c>
      <c r="AD363" s="143" t="s">
        <v>152</v>
      </c>
      <c r="AF363" s="340"/>
      <c r="AG363" s="143" t="s">
        <v>152</v>
      </c>
      <c r="AH363" s="343" t="s">
        <v>4033</v>
      </c>
      <c r="AI363" s="340" t="s">
        <v>152</v>
      </c>
      <c r="AJ363" s="340" t="s">
        <v>152</v>
      </c>
      <c r="AK363" s="143" t="s">
        <v>2054</v>
      </c>
      <c r="AL363" s="143" t="s">
        <v>4273</v>
      </c>
      <c r="AM363" s="341" t="s">
        <v>152</v>
      </c>
      <c r="AN363" s="143" t="s">
        <v>1637</v>
      </c>
      <c r="AO363" s="340" t="s">
        <v>152</v>
      </c>
      <c r="AP363" s="340"/>
      <c r="AQ363" s="341" t="s">
        <v>152</v>
      </c>
      <c r="AR363" s="143" t="s">
        <v>150</v>
      </c>
      <c r="AS363" s="340" t="s">
        <v>152</v>
      </c>
      <c r="AU363" s="341" t="s">
        <v>152</v>
      </c>
      <c r="AV363" s="342" t="s">
        <v>152</v>
      </c>
    </row>
    <row r="364" spans="1:48" s="143" customFormat="1" hidden="1">
      <c r="A364" s="299">
        <v>1074476022</v>
      </c>
      <c r="B364" s="340" t="s">
        <v>578</v>
      </c>
      <c r="C364" s="143" t="s">
        <v>4031</v>
      </c>
      <c r="D364" s="143" t="s">
        <v>4035</v>
      </c>
      <c r="E364" s="340" t="s">
        <v>2179</v>
      </c>
      <c r="F364" s="340" t="s">
        <v>2056</v>
      </c>
      <c r="G364" s="143" t="s">
        <v>2055</v>
      </c>
      <c r="H364" s="341" t="s">
        <v>4032</v>
      </c>
      <c r="I364" s="342">
        <v>26502</v>
      </c>
      <c r="J364" s="342">
        <v>0</v>
      </c>
      <c r="K364" s="342">
        <v>9</v>
      </c>
      <c r="L364" s="340" t="s">
        <v>152</v>
      </c>
      <c r="M364" s="340" t="s">
        <v>152</v>
      </c>
      <c r="N364" s="340" t="s">
        <v>152</v>
      </c>
      <c r="O364" s="340" t="s">
        <v>9942</v>
      </c>
      <c r="P364" s="340" t="s">
        <v>152</v>
      </c>
      <c r="Q364" s="340" t="s">
        <v>152</v>
      </c>
      <c r="R364" s="340" t="s">
        <v>152</v>
      </c>
      <c r="S364" s="340" t="s">
        <v>152</v>
      </c>
      <c r="T364" s="340" t="s">
        <v>152</v>
      </c>
      <c r="U364" s="340" t="s">
        <v>152</v>
      </c>
      <c r="V364" s="340" t="s">
        <v>4270</v>
      </c>
      <c r="W364" s="143" t="s">
        <v>7626</v>
      </c>
      <c r="X364" s="143" t="s">
        <v>152</v>
      </c>
      <c r="Y364" s="143" t="s">
        <v>4033</v>
      </c>
      <c r="Z364" s="143" t="s">
        <v>4034</v>
      </c>
      <c r="AA364" s="395" t="s">
        <v>9943</v>
      </c>
      <c r="AB364" s="143" t="s">
        <v>4033</v>
      </c>
      <c r="AC364" s="143" t="s">
        <v>4033</v>
      </c>
      <c r="AD364" s="143" t="s">
        <v>152</v>
      </c>
      <c r="AF364" s="340"/>
      <c r="AG364" s="143" t="s">
        <v>152</v>
      </c>
      <c r="AH364" s="343" t="s">
        <v>4033</v>
      </c>
      <c r="AI364" s="340" t="s">
        <v>152</v>
      </c>
      <c r="AJ364" s="340" t="s">
        <v>152</v>
      </c>
      <c r="AK364" s="143" t="s">
        <v>2054</v>
      </c>
      <c r="AL364" s="143" t="s">
        <v>4271</v>
      </c>
      <c r="AM364" s="341" t="s">
        <v>152</v>
      </c>
      <c r="AN364" s="143" t="s">
        <v>1637</v>
      </c>
      <c r="AO364" s="340" t="s">
        <v>152</v>
      </c>
      <c r="AP364" s="340"/>
      <c r="AQ364" s="341" t="s">
        <v>152</v>
      </c>
      <c r="AR364" s="143" t="s">
        <v>150</v>
      </c>
      <c r="AS364" s="340" t="s">
        <v>152</v>
      </c>
      <c r="AU364" s="341" t="s">
        <v>152</v>
      </c>
      <c r="AV364" s="342" t="s">
        <v>152</v>
      </c>
    </row>
    <row r="365" spans="1:48" s="143" customFormat="1" hidden="1">
      <c r="A365" s="299">
        <v>1074476021</v>
      </c>
      <c r="B365" s="340" t="s">
        <v>485</v>
      </c>
      <c r="C365" s="143" t="s">
        <v>4031</v>
      </c>
      <c r="D365" s="143" t="s">
        <v>4035</v>
      </c>
      <c r="E365" s="340" t="s">
        <v>486</v>
      </c>
      <c r="F365" s="340" t="s">
        <v>2056</v>
      </c>
      <c r="G365" s="143" t="s">
        <v>2055</v>
      </c>
      <c r="H365" s="341" t="s">
        <v>4032</v>
      </c>
      <c r="I365" s="342">
        <v>31457</v>
      </c>
      <c r="J365" s="342">
        <v>0</v>
      </c>
      <c r="K365" s="342">
        <v>12</v>
      </c>
      <c r="L365" s="340" t="s">
        <v>152</v>
      </c>
      <c r="M365" s="340" t="s">
        <v>152</v>
      </c>
      <c r="N365" s="340" t="s">
        <v>152</v>
      </c>
      <c r="O365" s="340" t="s">
        <v>9944</v>
      </c>
      <c r="P365" s="340" t="s">
        <v>152</v>
      </c>
      <c r="Q365" s="340" t="s">
        <v>152</v>
      </c>
      <c r="R365" s="340" t="s">
        <v>152</v>
      </c>
      <c r="S365" s="340" t="s">
        <v>152</v>
      </c>
      <c r="T365" s="340" t="s">
        <v>152</v>
      </c>
      <c r="U365" s="340" t="s">
        <v>152</v>
      </c>
      <c r="V365" s="340" t="s">
        <v>4268</v>
      </c>
      <c r="W365" s="143" t="s">
        <v>7626</v>
      </c>
      <c r="X365" s="143" t="s">
        <v>152</v>
      </c>
      <c r="Y365" s="143" t="s">
        <v>4033</v>
      </c>
      <c r="Z365" s="143" t="s">
        <v>4034</v>
      </c>
      <c r="AA365" s="395" t="s">
        <v>9945</v>
      </c>
      <c r="AB365" s="143" t="s">
        <v>4033</v>
      </c>
      <c r="AC365" s="143" t="s">
        <v>4033</v>
      </c>
      <c r="AD365" s="143" t="s">
        <v>152</v>
      </c>
      <c r="AF365" s="340"/>
      <c r="AG365" s="143" t="s">
        <v>152</v>
      </c>
      <c r="AH365" s="343" t="s">
        <v>4033</v>
      </c>
      <c r="AI365" s="340" t="s">
        <v>152</v>
      </c>
      <c r="AJ365" s="340" t="s">
        <v>152</v>
      </c>
      <c r="AK365" s="143" t="s">
        <v>2054</v>
      </c>
      <c r="AL365" s="143" t="s">
        <v>4269</v>
      </c>
      <c r="AM365" s="341" t="s">
        <v>152</v>
      </c>
      <c r="AN365" s="143" t="s">
        <v>1637</v>
      </c>
      <c r="AO365" s="340" t="s">
        <v>152</v>
      </c>
      <c r="AP365" s="340"/>
      <c r="AQ365" s="341" t="s">
        <v>152</v>
      </c>
      <c r="AR365" s="143" t="s">
        <v>150</v>
      </c>
      <c r="AS365" s="340" t="s">
        <v>152</v>
      </c>
      <c r="AU365" s="341" t="s">
        <v>152</v>
      </c>
      <c r="AV365" s="342" t="s">
        <v>152</v>
      </c>
    </row>
    <row r="366" spans="1:48" s="143" customFormat="1" hidden="1">
      <c r="A366" s="299">
        <v>1074476020</v>
      </c>
      <c r="B366" s="340" t="s">
        <v>590</v>
      </c>
      <c r="C366" s="143" t="s">
        <v>4031</v>
      </c>
      <c r="D366" s="143" t="s">
        <v>4035</v>
      </c>
      <c r="E366" s="340" t="s">
        <v>3913</v>
      </c>
      <c r="F366" s="340" t="s">
        <v>2056</v>
      </c>
      <c r="G366" s="143" t="s">
        <v>2055</v>
      </c>
      <c r="H366" s="341" t="s">
        <v>4032</v>
      </c>
      <c r="I366" s="342">
        <v>27795</v>
      </c>
      <c r="J366" s="342">
        <v>0</v>
      </c>
      <c r="K366" s="342">
        <v>20</v>
      </c>
      <c r="L366" s="340" t="s">
        <v>152</v>
      </c>
      <c r="M366" s="340" t="s">
        <v>152</v>
      </c>
      <c r="N366" s="340" t="s">
        <v>152</v>
      </c>
      <c r="O366" s="340" t="s">
        <v>9946</v>
      </c>
      <c r="P366" s="340" t="s">
        <v>152</v>
      </c>
      <c r="Q366" s="340" t="s">
        <v>152</v>
      </c>
      <c r="R366" s="340" t="s">
        <v>152</v>
      </c>
      <c r="S366" s="340" t="s">
        <v>152</v>
      </c>
      <c r="T366" s="340" t="s">
        <v>152</v>
      </c>
      <c r="U366" s="340" t="s">
        <v>152</v>
      </c>
      <c r="V366" s="340" t="s">
        <v>4266</v>
      </c>
      <c r="W366" s="143" t="s">
        <v>7626</v>
      </c>
      <c r="X366" s="143" t="s">
        <v>152</v>
      </c>
      <c r="Y366" s="143" t="s">
        <v>4033</v>
      </c>
      <c r="Z366" s="143" t="s">
        <v>4034</v>
      </c>
      <c r="AA366" s="395" t="s">
        <v>9947</v>
      </c>
      <c r="AB366" s="143" t="s">
        <v>4033</v>
      </c>
      <c r="AC366" s="143" t="s">
        <v>4033</v>
      </c>
      <c r="AD366" s="143" t="s">
        <v>152</v>
      </c>
      <c r="AF366" s="340"/>
      <c r="AG366" s="143" t="s">
        <v>152</v>
      </c>
      <c r="AH366" s="343" t="s">
        <v>4033</v>
      </c>
      <c r="AI366" s="340" t="s">
        <v>152</v>
      </c>
      <c r="AJ366" s="340" t="s">
        <v>152</v>
      </c>
      <c r="AK366" s="143" t="s">
        <v>2054</v>
      </c>
      <c r="AL366" s="143" t="s">
        <v>4267</v>
      </c>
      <c r="AM366" s="341" t="s">
        <v>152</v>
      </c>
      <c r="AN366" s="143" t="s">
        <v>1637</v>
      </c>
      <c r="AO366" s="340" t="s">
        <v>152</v>
      </c>
      <c r="AP366" s="340"/>
      <c r="AQ366" s="341" t="s">
        <v>152</v>
      </c>
      <c r="AR366" s="143" t="s">
        <v>150</v>
      </c>
      <c r="AS366" s="340" t="s">
        <v>152</v>
      </c>
      <c r="AU366" s="341" t="s">
        <v>152</v>
      </c>
      <c r="AV366" s="342" t="s">
        <v>152</v>
      </c>
    </row>
    <row r="367" spans="1:48" s="143" customFormat="1" hidden="1">
      <c r="A367" s="299">
        <v>1074476018</v>
      </c>
      <c r="B367" s="340" t="s">
        <v>588</v>
      </c>
      <c r="C367" s="143" t="s">
        <v>4031</v>
      </c>
      <c r="D367" s="143" t="s">
        <v>4035</v>
      </c>
      <c r="E367" s="340" t="s">
        <v>4261</v>
      </c>
      <c r="F367" s="340" t="s">
        <v>2056</v>
      </c>
      <c r="G367" s="143" t="s">
        <v>2055</v>
      </c>
      <c r="H367" s="341" t="s">
        <v>4032</v>
      </c>
      <c r="I367" s="342">
        <v>29150</v>
      </c>
      <c r="J367" s="342">
        <v>0</v>
      </c>
      <c r="K367" s="342">
        <v>8</v>
      </c>
      <c r="L367" s="340" t="s">
        <v>152</v>
      </c>
      <c r="M367" s="340" t="s">
        <v>152</v>
      </c>
      <c r="N367" s="340" t="s">
        <v>152</v>
      </c>
      <c r="O367" s="340" t="s">
        <v>9948</v>
      </c>
      <c r="P367" s="340" t="s">
        <v>152</v>
      </c>
      <c r="Q367" s="340" t="s">
        <v>152</v>
      </c>
      <c r="R367" s="340" t="s">
        <v>152</v>
      </c>
      <c r="S367" s="340" t="s">
        <v>152</v>
      </c>
      <c r="T367" s="340" t="s">
        <v>152</v>
      </c>
      <c r="U367" s="340" t="s">
        <v>152</v>
      </c>
      <c r="V367" s="340" t="s">
        <v>4262</v>
      </c>
      <c r="W367" s="143" t="s">
        <v>7626</v>
      </c>
      <c r="X367" s="143" t="s">
        <v>152</v>
      </c>
      <c r="Y367" s="143" t="s">
        <v>4033</v>
      </c>
      <c r="Z367" s="143" t="s">
        <v>4034</v>
      </c>
      <c r="AA367" s="395" t="s">
        <v>9949</v>
      </c>
      <c r="AB367" s="143" t="s">
        <v>4033</v>
      </c>
      <c r="AC367" s="143" t="s">
        <v>4033</v>
      </c>
      <c r="AD367" s="143" t="s">
        <v>152</v>
      </c>
      <c r="AF367" s="340"/>
      <c r="AG367" s="143" t="s">
        <v>152</v>
      </c>
      <c r="AH367" s="343" t="s">
        <v>4033</v>
      </c>
      <c r="AI367" s="340" t="s">
        <v>152</v>
      </c>
      <c r="AJ367" s="340" t="s">
        <v>152</v>
      </c>
      <c r="AK367" s="143" t="s">
        <v>2054</v>
      </c>
      <c r="AL367" s="143" t="s">
        <v>4263</v>
      </c>
      <c r="AM367" s="341" t="s">
        <v>152</v>
      </c>
      <c r="AN367" s="143" t="s">
        <v>1637</v>
      </c>
      <c r="AO367" s="340" t="s">
        <v>152</v>
      </c>
      <c r="AP367" s="340"/>
      <c r="AQ367" s="341" t="s">
        <v>152</v>
      </c>
      <c r="AR367" s="143" t="s">
        <v>150</v>
      </c>
      <c r="AS367" s="340" t="s">
        <v>152</v>
      </c>
      <c r="AU367" s="341" t="s">
        <v>152</v>
      </c>
      <c r="AV367" s="342" t="s">
        <v>152</v>
      </c>
    </row>
    <row r="368" spans="1:48" s="143" customFormat="1" hidden="1">
      <c r="A368" s="299">
        <v>1074476016</v>
      </c>
      <c r="B368" s="340" t="s">
        <v>534</v>
      </c>
      <c r="C368" s="143" t="s">
        <v>4031</v>
      </c>
      <c r="D368" s="143" t="s">
        <v>4035</v>
      </c>
      <c r="E368" s="340" t="s">
        <v>2180</v>
      </c>
      <c r="F368" s="340" t="s">
        <v>2056</v>
      </c>
      <c r="G368" s="143" t="s">
        <v>2055</v>
      </c>
      <c r="H368" s="341" t="s">
        <v>4032</v>
      </c>
      <c r="I368" s="342">
        <v>33266</v>
      </c>
      <c r="J368" s="342">
        <v>0</v>
      </c>
      <c r="K368" s="342">
        <v>8</v>
      </c>
      <c r="L368" s="340" t="s">
        <v>152</v>
      </c>
      <c r="M368" s="340" t="s">
        <v>152</v>
      </c>
      <c r="N368" s="340" t="s">
        <v>152</v>
      </c>
      <c r="O368" s="340" t="s">
        <v>9950</v>
      </c>
      <c r="P368" s="340" t="s">
        <v>152</v>
      </c>
      <c r="Q368" s="340" t="s">
        <v>152</v>
      </c>
      <c r="R368" s="340" t="s">
        <v>152</v>
      </c>
      <c r="S368" s="340" t="s">
        <v>152</v>
      </c>
      <c r="T368" s="340" t="s">
        <v>152</v>
      </c>
      <c r="U368" s="340" t="s">
        <v>152</v>
      </c>
      <c r="V368" s="340" t="s">
        <v>4257</v>
      </c>
      <c r="W368" s="143" t="s">
        <v>7626</v>
      </c>
      <c r="X368" s="143" t="s">
        <v>152</v>
      </c>
      <c r="Y368" s="143" t="s">
        <v>4033</v>
      </c>
      <c r="Z368" s="143" t="s">
        <v>4034</v>
      </c>
      <c r="AA368" s="395" t="s">
        <v>9951</v>
      </c>
      <c r="AB368" s="143" t="s">
        <v>4033</v>
      </c>
      <c r="AC368" s="143" t="s">
        <v>4033</v>
      </c>
      <c r="AD368" s="143" t="s">
        <v>152</v>
      </c>
      <c r="AF368" s="340"/>
      <c r="AG368" s="143" t="s">
        <v>152</v>
      </c>
      <c r="AH368" s="343" t="s">
        <v>4033</v>
      </c>
      <c r="AI368" s="340" t="s">
        <v>152</v>
      </c>
      <c r="AJ368" s="340" t="s">
        <v>152</v>
      </c>
      <c r="AK368" s="143" t="s">
        <v>2054</v>
      </c>
      <c r="AL368" s="143" t="s">
        <v>4258</v>
      </c>
      <c r="AM368" s="341" t="s">
        <v>152</v>
      </c>
      <c r="AN368" s="143" t="s">
        <v>1637</v>
      </c>
      <c r="AO368" s="340" t="s">
        <v>152</v>
      </c>
      <c r="AP368" s="340"/>
      <c r="AQ368" s="341" t="s">
        <v>152</v>
      </c>
      <c r="AR368" s="143" t="s">
        <v>150</v>
      </c>
      <c r="AS368" s="340" t="s">
        <v>152</v>
      </c>
      <c r="AU368" s="341" t="s">
        <v>152</v>
      </c>
      <c r="AV368" s="342" t="s">
        <v>152</v>
      </c>
    </row>
    <row r="369" spans="1:48" s="143" customFormat="1" hidden="1">
      <c r="A369" s="299">
        <v>1074476017</v>
      </c>
      <c r="B369" s="340" t="s">
        <v>547</v>
      </c>
      <c r="C369" s="143" t="s">
        <v>4031</v>
      </c>
      <c r="D369" s="143" t="s">
        <v>4035</v>
      </c>
      <c r="E369" s="340" t="s">
        <v>548</v>
      </c>
      <c r="F369" s="340" t="s">
        <v>2056</v>
      </c>
      <c r="G369" s="143" t="s">
        <v>2055</v>
      </c>
      <c r="H369" s="341" t="s">
        <v>4032</v>
      </c>
      <c r="I369" s="342">
        <v>21659</v>
      </c>
      <c r="J369" s="342">
        <v>0</v>
      </c>
      <c r="K369" s="342">
        <v>0</v>
      </c>
      <c r="L369" s="340" t="s">
        <v>152</v>
      </c>
      <c r="M369" s="340" t="s">
        <v>152</v>
      </c>
      <c r="N369" s="340" t="s">
        <v>152</v>
      </c>
      <c r="O369" s="340" t="s">
        <v>9952</v>
      </c>
      <c r="P369" s="340" t="s">
        <v>152</v>
      </c>
      <c r="Q369" s="340" t="s">
        <v>152</v>
      </c>
      <c r="R369" s="340" t="s">
        <v>152</v>
      </c>
      <c r="S369" s="340" t="s">
        <v>152</v>
      </c>
      <c r="T369" s="340" t="s">
        <v>152</v>
      </c>
      <c r="U369" s="340" t="s">
        <v>152</v>
      </c>
      <c r="V369" s="340" t="s">
        <v>4259</v>
      </c>
      <c r="W369" s="143" t="s">
        <v>7627</v>
      </c>
      <c r="X369" s="143" t="s">
        <v>152</v>
      </c>
      <c r="Y369" s="143" t="s">
        <v>4033</v>
      </c>
      <c r="Z369" s="143" t="s">
        <v>4034</v>
      </c>
      <c r="AA369" s="395" t="s">
        <v>9953</v>
      </c>
      <c r="AB369" s="143" t="s">
        <v>4033</v>
      </c>
      <c r="AC369" s="143" t="s">
        <v>4033</v>
      </c>
      <c r="AD369" s="143" t="s">
        <v>152</v>
      </c>
      <c r="AF369" s="340"/>
      <c r="AG369" s="143" t="s">
        <v>152</v>
      </c>
      <c r="AH369" s="343" t="s">
        <v>4033</v>
      </c>
      <c r="AI369" s="340" t="s">
        <v>152</v>
      </c>
      <c r="AJ369" s="340" t="s">
        <v>152</v>
      </c>
      <c r="AK369" s="143" t="s">
        <v>2054</v>
      </c>
      <c r="AL369" s="143" t="s">
        <v>4260</v>
      </c>
      <c r="AM369" s="341" t="s">
        <v>152</v>
      </c>
      <c r="AN369" s="143" t="s">
        <v>1637</v>
      </c>
      <c r="AO369" s="340" t="s">
        <v>152</v>
      </c>
      <c r="AP369" s="340"/>
      <c r="AQ369" s="341" t="s">
        <v>152</v>
      </c>
      <c r="AR369" s="143" t="s">
        <v>150</v>
      </c>
      <c r="AS369" s="340" t="s">
        <v>152</v>
      </c>
      <c r="AU369" s="341" t="s">
        <v>152</v>
      </c>
      <c r="AV369" s="342" t="s">
        <v>152</v>
      </c>
    </row>
    <row r="370" spans="1:48" s="143" customFormat="1" hidden="1">
      <c r="A370" s="299">
        <v>1074476014</v>
      </c>
      <c r="B370" s="340" t="s">
        <v>576</v>
      </c>
      <c r="C370" s="143" t="s">
        <v>4031</v>
      </c>
      <c r="D370" s="143" t="s">
        <v>4035</v>
      </c>
      <c r="E370" s="340" t="s">
        <v>2181</v>
      </c>
      <c r="F370" s="340" t="s">
        <v>2056</v>
      </c>
      <c r="G370" s="143" t="s">
        <v>2055</v>
      </c>
      <c r="H370" s="341" t="s">
        <v>4032</v>
      </c>
      <c r="I370" s="342">
        <v>38137</v>
      </c>
      <c r="J370" s="342">
        <v>0</v>
      </c>
      <c r="K370" s="342">
        <v>12</v>
      </c>
      <c r="L370" s="340" t="s">
        <v>152</v>
      </c>
      <c r="M370" s="340" t="s">
        <v>152</v>
      </c>
      <c r="N370" s="340" t="s">
        <v>152</v>
      </c>
      <c r="O370" s="340" t="s">
        <v>9954</v>
      </c>
      <c r="P370" s="340" t="s">
        <v>152</v>
      </c>
      <c r="Q370" s="340" t="s">
        <v>152</v>
      </c>
      <c r="R370" s="340" t="s">
        <v>152</v>
      </c>
      <c r="S370" s="340" t="s">
        <v>152</v>
      </c>
      <c r="T370" s="340" t="s">
        <v>152</v>
      </c>
      <c r="U370" s="340" t="s">
        <v>152</v>
      </c>
      <c r="V370" s="340" t="s">
        <v>4253</v>
      </c>
      <c r="W370" s="143" t="s">
        <v>7626</v>
      </c>
      <c r="X370" s="143" t="s">
        <v>152</v>
      </c>
      <c r="Y370" s="143" t="s">
        <v>4033</v>
      </c>
      <c r="Z370" s="143" t="s">
        <v>4034</v>
      </c>
      <c r="AA370" s="395" t="s">
        <v>9955</v>
      </c>
      <c r="AB370" s="143" t="s">
        <v>4033</v>
      </c>
      <c r="AC370" s="143" t="s">
        <v>4033</v>
      </c>
      <c r="AD370" s="143" t="s">
        <v>152</v>
      </c>
      <c r="AF370" s="340"/>
      <c r="AG370" s="143" t="s">
        <v>152</v>
      </c>
      <c r="AH370" s="343" t="s">
        <v>4033</v>
      </c>
      <c r="AI370" s="340" t="s">
        <v>152</v>
      </c>
      <c r="AJ370" s="340" t="s">
        <v>152</v>
      </c>
      <c r="AK370" s="143" t="s">
        <v>2054</v>
      </c>
      <c r="AL370" s="143" t="s">
        <v>4254</v>
      </c>
      <c r="AM370" s="341" t="s">
        <v>152</v>
      </c>
      <c r="AN370" s="143" t="s">
        <v>1637</v>
      </c>
      <c r="AO370" s="340" t="s">
        <v>152</v>
      </c>
      <c r="AP370" s="340"/>
      <c r="AQ370" s="341" t="s">
        <v>152</v>
      </c>
      <c r="AR370" s="143" t="s">
        <v>150</v>
      </c>
      <c r="AS370" s="340" t="s">
        <v>152</v>
      </c>
      <c r="AU370" s="341" t="s">
        <v>152</v>
      </c>
      <c r="AV370" s="342" t="s">
        <v>152</v>
      </c>
    </row>
    <row r="371" spans="1:48" s="143" customFormat="1" hidden="1">
      <c r="A371" s="299">
        <v>1074476013</v>
      </c>
      <c r="B371" s="340" t="s">
        <v>303</v>
      </c>
      <c r="C371" s="143" t="s">
        <v>4031</v>
      </c>
      <c r="D371" s="143" t="s">
        <v>4035</v>
      </c>
      <c r="E371" s="340" t="s">
        <v>8818</v>
      </c>
      <c r="F371" s="340" t="s">
        <v>2056</v>
      </c>
      <c r="G371" s="143" t="s">
        <v>2055</v>
      </c>
      <c r="H371" s="341" t="s">
        <v>4032</v>
      </c>
      <c r="I371" s="342">
        <v>21632</v>
      </c>
      <c r="J371" s="342">
        <v>0</v>
      </c>
      <c r="K371" s="342">
        <v>16</v>
      </c>
      <c r="L371" s="340" t="s">
        <v>152</v>
      </c>
      <c r="M371" s="340" t="s">
        <v>152</v>
      </c>
      <c r="N371" s="340" t="s">
        <v>152</v>
      </c>
      <c r="O371" s="340" t="s">
        <v>9956</v>
      </c>
      <c r="P371" s="340" t="s">
        <v>152</v>
      </c>
      <c r="Q371" s="340" t="s">
        <v>152</v>
      </c>
      <c r="R371" s="340" t="s">
        <v>152</v>
      </c>
      <c r="S371" s="340" t="s">
        <v>152</v>
      </c>
      <c r="T371" s="340" t="s">
        <v>152</v>
      </c>
      <c r="U371" s="340" t="s">
        <v>152</v>
      </c>
      <c r="V371" s="340" t="s">
        <v>4251</v>
      </c>
      <c r="W371" s="143" t="s">
        <v>7626</v>
      </c>
      <c r="X371" s="143" t="s">
        <v>152</v>
      </c>
      <c r="Y371" s="143" t="s">
        <v>4033</v>
      </c>
      <c r="Z371" s="143" t="s">
        <v>4034</v>
      </c>
      <c r="AA371" s="395" t="s">
        <v>9957</v>
      </c>
      <c r="AB371" s="143" t="s">
        <v>4033</v>
      </c>
      <c r="AC371" s="143" t="s">
        <v>4033</v>
      </c>
      <c r="AD371" s="143" t="s">
        <v>152</v>
      </c>
      <c r="AF371" s="340"/>
      <c r="AG371" s="143" t="s">
        <v>152</v>
      </c>
      <c r="AH371" s="343" t="s">
        <v>4033</v>
      </c>
      <c r="AI371" s="340" t="s">
        <v>152</v>
      </c>
      <c r="AJ371" s="340" t="s">
        <v>152</v>
      </c>
      <c r="AK371" s="143" t="s">
        <v>2054</v>
      </c>
      <c r="AL371" s="143" t="s">
        <v>4252</v>
      </c>
      <c r="AM371" s="341" t="s">
        <v>152</v>
      </c>
      <c r="AN371" s="143" t="s">
        <v>1637</v>
      </c>
      <c r="AO371" s="340" t="s">
        <v>152</v>
      </c>
      <c r="AP371" s="340"/>
      <c r="AQ371" s="341" t="s">
        <v>152</v>
      </c>
      <c r="AR371" s="143" t="s">
        <v>150</v>
      </c>
      <c r="AS371" s="340" t="s">
        <v>152</v>
      </c>
      <c r="AU371" s="341" t="s">
        <v>152</v>
      </c>
      <c r="AV371" s="342" t="s">
        <v>152</v>
      </c>
    </row>
    <row r="372" spans="1:48" s="143" customFormat="1" hidden="1">
      <c r="A372" s="299">
        <v>1074476012</v>
      </c>
      <c r="B372" s="340" t="s">
        <v>312</v>
      </c>
      <c r="C372" s="143" t="s">
        <v>4031</v>
      </c>
      <c r="D372" s="143" t="s">
        <v>4035</v>
      </c>
      <c r="E372" s="340" t="s">
        <v>785</v>
      </c>
      <c r="F372" s="340" t="s">
        <v>2056</v>
      </c>
      <c r="G372" s="143" t="s">
        <v>2055</v>
      </c>
      <c r="H372" s="341" t="s">
        <v>4032</v>
      </c>
      <c r="I372" s="342">
        <v>23054</v>
      </c>
      <c r="J372" s="342">
        <v>0</v>
      </c>
      <c r="K372" s="342">
        <v>27</v>
      </c>
      <c r="L372" s="340" t="s">
        <v>152</v>
      </c>
      <c r="M372" s="340" t="s">
        <v>152</v>
      </c>
      <c r="N372" s="340" t="s">
        <v>152</v>
      </c>
      <c r="O372" s="340" t="s">
        <v>9958</v>
      </c>
      <c r="P372" s="340" t="s">
        <v>152</v>
      </c>
      <c r="Q372" s="340" t="s">
        <v>152</v>
      </c>
      <c r="R372" s="340" t="s">
        <v>152</v>
      </c>
      <c r="S372" s="340" t="s">
        <v>152</v>
      </c>
      <c r="T372" s="340" t="s">
        <v>152</v>
      </c>
      <c r="U372" s="340" t="s">
        <v>152</v>
      </c>
      <c r="V372" s="340" t="s">
        <v>4249</v>
      </c>
      <c r="W372" s="143" t="s">
        <v>7626</v>
      </c>
      <c r="X372" s="143" t="s">
        <v>152</v>
      </c>
      <c r="Y372" s="143" t="s">
        <v>4033</v>
      </c>
      <c r="Z372" s="143" t="s">
        <v>4034</v>
      </c>
      <c r="AA372" s="395" t="s">
        <v>9959</v>
      </c>
      <c r="AB372" s="143" t="s">
        <v>4033</v>
      </c>
      <c r="AC372" s="143" t="s">
        <v>4033</v>
      </c>
      <c r="AD372" s="143" t="s">
        <v>152</v>
      </c>
      <c r="AF372" s="340"/>
      <c r="AG372" s="143" t="s">
        <v>152</v>
      </c>
      <c r="AH372" s="343" t="s">
        <v>4033</v>
      </c>
      <c r="AI372" s="340" t="s">
        <v>152</v>
      </c>
      <c r="AJ372" s="340" t="s">
        <v>152</v>
      </c>
      <c r="AK372" s="143" t="s">
        <v>2054</v>
      </c>
      <c r="AL372" s="143" t="s">
        <v>4250</v>
      </c>
      <c r="AM372" s="341" t="s">
        <v>152</v>
      </c>
      <c r="AN372" s="143" t="s">
        <v>1637</v>
      </c>
      <c r="AO372" s="340" t="s">
        <v>152</v>
      </c>
      <c r="AP372" s="340"/>
      <c r="AQ372" s="341" t="s">
        <v>152</v>
      </c>
      <c r="AR372" s="143" t="s">
        <v>150</v>
      </c>
      <c r="AS372" s="340" t="s">
        <v>152</v>
      </c>
      <c r="AU372" s="341" t="s">
        <v>152</v>
      </c>
      <c r="AV372" s="342" t="s">
        <v>152</v>
      </c>
    </row>
    <row r="373" spans="1:48" s="143" customFormat="1" hidden="1">
      <c r="A373" s="299">
        <v>1074476009</v>
      </c>
      <c r="B373" s="340" t="s">
        <v>318</v>
      </c>
      <c r="C373" s="143" t="s">
        <v>4031</v>
      </c>
      <c r="D373" s="143" t="s">
        <v>4035</v>
      </c>
      <c r="E373" s="340" t="s">
        <v>557</v>
      </c>
      <c r="F373" s="340" t="s">
        <v>2056</v>
      </c>
      <c r="G373" s="143" t="s">
        <v>2055</v>
      </c>
      <c r="H373" s="341" t="s">
        <v>4032</v>
      </c>
      <c r="I373" s="342">
        <v>25425</v>
      </c>
      <c r="J373" s="342">
        <v>0</v>
      </c>
      <c r="K373" s="342">
        <v>28</v>
      </c>
      <c r="L373" s="340" t="s">
        <v>152</v>
      </c>
      <c r="M373" s="340" t="s">
        <v>152</v>
      </c>
      <c r="N373" s="340" t="s">
        <v>152</v>
      </c>
      <c r="O373" s="340" t="s">
        <v>9960</v>
      </c>
      <c r="P373" s="340" t="s">
        <v>152</v>
      </c>
      <c r="Q373" s="340" t="s">
        <v>152</v>
      </c>
      <c r="R373" s="340" t="s">
        <v>152</v>
      </c>
      <c r="S373" s="340" t="s">
        <v>152</v>
      </c>
      <c r="T373" s="340" t="s">
        <v>152</v>
      </c>
      <c r="U373" s="340" t="s">
        <v>152</v>
      </c>
      <c r="V373" s="340" t="s">
        <v>4243</v>
      </c>
      <c r="W373" s="143" t="s">
        <v>7626</v>
      </c>
      <c r="X373" s="143" t="s">
        <v>152</v>
      </c>
      <c r="Y373" s="143" t="s">
        <v>4033</v>
      </c>
      <c r="Z373" s="143" t="s">
        <v>4034</v>
      </c>
      <c r="AA373" s="395" t="s">
        <v>9961</v>
      </c>
      <c r="AB373" s="143" t="s">
        <v>4033</v>
      </c>
      <c r="AC373" s="143" t="s">
        <v>4033</v>
      </c>
      <c r="AD373" s="143" t="s">
        <v>152</v>
      </c>
      <c r="AF373" s="340"/>
      <c r="AG373" s="143" t="s">
        <v>152</v>
      </c>
      <c r="AH373" s="343" t="s">
        <v>4033</v>
      </c>
      <c r="AI373" s="340" t="s">
        <v>152</v>
      </c>
      <c r="AJ373" s="340" t="s">
        <v>152</v>
      </c>
      <c r="AK373" s="143" t="s">
        <v>2054</v>
      </c>
      <c r="AL373" s="143" t="s">
        <v>4244</v>
      </c>
      <c r="AM373" s="341" t="s">
        <v>152</v>
      </c>
      <c r="AN373" s="143" t="s">
        <v>1637</v>
      </c>
      <c r="AO373" s="340" t="s">
        <v>152</v>
      </c>
      <c r="AP373" s="340"/>
      <c r="AQ373" s="341" t="s">
        <v>152</v>
      </c>
      <c r="AR373" s="143" t="s">
        <v>150</v>
      </c>
      <c r="AS373" s="340" t="s">
        <v>152</v>
      </c>
      <c r="AU373" s="341" t="s">
        <v>152</v>
      </c>
      <c r="AV373" s="342" t="s">
        <v>152</v>
      </c>
    </row>
    <row r="374" spans="1:48" s="143" customFormat="1" hidden="1">
      <c r="A374" s="299">
        <v>1074476008</v>
      </c>
      <c r="B374" s="340" t="s">
        <v>304</v>
      </c>
      <c r="C374" s="143" t="s">
        <v>4031</v>
      </c>
      <c r="D374" s="143" t="s">
        <v>4035</v>
      </c>
      <c r="E374" s="340" t="s">
        <v>4240</v>
      </c>
      <c r="F374" s="340" t="s">
        <v>2056</v>
      </c>
      <c r="G374" s="143" t="s">
        <v>2055</v>
      </c>
      <c r="H374" s="341" t="s">
        <v>4032</v>
      </c>
      <c r="I374" s="342">
        <v>26825</v>
      </c>
      <c r="J374" s="342">
        <v>0</v>
      </c>
      <c r="K374" s="342">
        <v>10</v>
      </c>
      <c r="L374" s="340" t="s">
        <v>152</v>
      </c>
      <c r="M374" s="340" t="s">
        <v>152</v>
      </c>
      <c r="N374" s="340" t="s">
        <v>152</v>
      </c>
      <c r="O374" s="340" t="s">
        <v>9962</v>
      </c>
      <c r="P374" s="340" t="s">
        <v>152</v>
      </c>
      <c r="Q374" s="340" t="s">
        <v>152</v>
      </c>
      <c r="R374" s="340" t="s">
        <v>152</v>
      </c>
      <c r="S374" s="340" t="s">
        <v>152</v>
      </c>
      <c r="T374" s="340" t="s">
        <v>152</v>
      </c>
      <c r="U374" s="340" t="s">
        <v>152</v>
      </c>
      <c r="V374" s="340" t="s">
        <v>4241</v>
      </c>
      <c r="W374" s="143" t="s">
        <v>7626</v>
      </c>
      <c r="X374" s="143" t="s">
        <v>152</v>
      </c>
      <c r="Y374" s="143" t="s">
        <v>4033</v>
      </c>
      <c r="Z374" s="143" t="s">
        <v>4034</v>
      </c>
      <c r="AA374" s="395" t="s">
        <v>9963</v>
      </c>
      <c r="AB374" s="143" t="s">
        <v>4033</v>
      </c>
      <c r="AC374" s="143" t="s">
        <v>4033</v>
      </c>
      <c r="AD374" s="143" t="s">
        <v>152</v>
      </c>
      <c r="AF374" s="340"/>
      <c r="AG374" s="143" t="s">
        <v>152</v>
      </c>
      <c r="AH374" s="343" t="s">
        <v>4033</v>
      </c>
      <c r="AI374" s="340" t="s">
        <v>152</v>
      </c>
      <c r="AJ374" s="340" t="s">
        <v>152</v>
      </c>
      <c r="AK374" s="143" t="s">
        <v>2054</v>
      </c>
      <c r="AL374" s="143" t="s">
        <v>4242</v>
      </c>
      <c r="AM374" s="341" t="s">
        <v>152</v>
      </c>
      <c r="AN374" s="143" t="s">
        <v>1637</v>
      </c>
      <c r="AO374" s="340" t="s">
        <v>152</v>
      </c>
      <c r="AP374" s="340"/>
      <c r="AQ374" s="341" t="s">
        <v>152</v>
      </c>
      <c r="AR374" s="143" t="s">
        <v>150</v>
      </c>
      <c r="AS374" s="340" t="s">
        <v>152</v>
      </c>
      <c r="AU374" s="341" t="s">
        <v>152</v>
      </c>
      <c r="AV374" s="342" t="s">
        <v>152</v>
      </c>
    </row>
    <row r="375" spans="1:48" s="143" customFormat="1" hidden="1">
      <c r="A375" s="299">
        <v>1074476007</v>
      </c>
      <c r="B375" s="340" t="s">
        <v>299</v>
      </c>
      <c r="C375" s="143" t="s">
        <v>4031</v>
      </c>
      <c r="D375" s="143" t="s">
        <v>4035</v>
      </c>
      <c r="E375" s="340" t="s">
        <v>2184</v>
      </c>
      <c r="F375" s="340" t="s">
        <v>2056</v>
      </c>
      <c r="G375" s="143" t="s">
        <v>2055</v>
      </c>
      <c r="H375" s="341" t="s">
        <v>4032</v>
      </c>
      <c r="I375" s="342">
        <v>12604</v>
      </c>
      <c r="J375" s="342">
        <v>0</v>
      </c>
      <c r="K375" s="342">
        <v>4</v>
      </c>
      <c r="L375" s="340" t="s">
        <v>152</v>
      </c>
      <c r="M375" s="340" t="s">
        <v>152</v>
      </c>
      <c r="N375" s="340" t="s">
        <v>152</v>
      </c>
      <c r="O375" s="340" t="s">
        <v>9964</v>
      </c>
      <c r="P375" s="340" t="s">
        <v>152</v>
      </c>
      <c r="Q375" s="340" t="s">
        <v>152</v>
      </c>
      <c r="R375" s="340" t="s">
        <v>152</v>
      </c>
      <c r="S375" s="340" t="s">
        <v>152</v>
      </c>
      <c r="T375" s="340" t="s">
        <v>152</v>
      </c>
      <c r="U375" s="340" t="s">
        <v>152</v>
      </c>
      <c r="V375" s="340" t="s">
        <v>4238</v>
      </c>
      <c r="W375" s="143" t="s">
        <v>7626</v>
      </c>
      <c r="X375" s="143" t="s">
        <v>152</v>
      </c>
      <c r="Y375" s="143" t="s">
        <v>4033</v>
      </c>
      <c r="Z375" s="143" t="s">
        <v>4034</v>
      </c>
      <c r="AA375" s="395" t="s">
        <v>9965</v>
      </c>
      <c r="AB375" s="143" t="s">
        <v>4033</v>
      </c>
      <c r="AC375" s="143" t="s">
        <v>4033</v>
      </c>
      <c r="AD375" s="143" t="s">
        <v>152</v>
      </c>
      <c r="AF375" s="340"/>
      <c r="AG375" s="143" t="s">
        <v>152</v>
      </c>
      <c r="AH375" s="343" t="s">
        <v>4033</v>
      </c>
      <c r="AI375" s="340" t="s">
        <v>152</v>
      </c>
      <c r="AJ375" s="340" t="s">
        <v>152</v>
      </c>
      <c r="AK375" s="143" t="s">
        <v>2054</v>
      </c>
      <c r="AL375" s="143" t="s">
        <v>4239</v>
      </c>
      <c r="AM375" s="341" t="s">
        <v>152</v>
      </c>
      <c r="AN375" s="143" t="s">
        <v>1637</v>
      </c>
      <c r="AO375" s="340" t="s">
        <v>152</v>
      </c>
      <c r="AP375" s="340"/>
      <c r="AQ375" s="341" t="s">
        <v>152</v>
      </c>
      <c r="AR375" s="143" t="s">
        <v>150</v>
      </c>
      <c r="AS375" s="340" t="s">
        <v>152</v>
      </c>
      <c r="AU375" s="341" t="s">
        <v>152</v>
      </c>
      <c r="AV375" s="342" t="s">
        <v>152</v>
      </c>
    </row>
    <row r="376" spans="1:48" s="143" customFormat="1" hidden="1">
      <c r="A376" s="299">
        <v>1074476006</v>
      </c>
      <c r="B376" s="340" t="s">
        <v>300</v>
      </c>
      <c r="C376" s="143" t="s">
        <v>4031</v>
      </c>
      <c r="D376" s="143" t="s">
        <v>4035</v>
      </c>
      <c r="E376" s="340" t="s">
        <v>2185</v>
      </c>
      <c r="F376" s="340" t="s">
        <v>2056</v>
      </c>
      <c r="G376" s="143" t="s">
        <v>2055</v>
      </c>
      <c r="H376" s="341" t="s">
        <v>4032</v>
      </c>
      <c r="I376" s="342">
        <v>19715</v>
      </c>
      <c r="J376" s="342">
        <v>0</v>
      </c>
      <c r="K376" s="342">
        <v>8</v>
      </c>
      <c r="L376" s="340" t="s">
        <v>152</v>
      </c>
      <c r="M376" s="340" t="s">
        <v>152</v>
      </c>
      <c r="N376" s="340" t="s">
        <v>152</v>
      </c>
      <c r="O376" s="340" t="s">
        <v>9966</v>
      </c>
      <c r="P376" s="340" t="s">
        <v>152</v>
      </c>
      <c r="Q376" s="340" t="s">
        <v>152</v>
      </c>
      <c r="R376" s="340" t="s">
        <v>152</v>
      </c>
      <c r="S376" s="340" t="s">
        <v>152</v>
      </c>
      <c r="T376" s="340" t="s">
        <v>152</v>
      </c>
      <c r="U376" s="340" t="s">
        <v>152</v>
      </c>
      <c r="V376" s="340" t="s">
        <v>4236</v>
      </c>
      <c r="W376" s="143" t="s">
        <v>7626</v>
      </c>
      <c r="X376" s="143" t="s">
        <v>152</v>
      </c>
      <c r="Y376" s="143" t="s">
        <v>4033</v>
      </c>
      <c r="Z376" s="143" t="s">
        <v>4034</v>
      </c>
      <c r="AA376" s="395" t="s">
        <v>9967</v>
      </c>
      <c r="AB376" s="143" t="s">
        <v>4033</v>
      </c>
      <c r="AC376" s="143" t="s">
        <v>4033</v>
      </c>
      <c r="AD376" s="143" t="s">
        <v>152</v>
      </c>
      <c r="AF376" s="340"/>
      <c r="AG376" s="143" t="s">
        <v>152</v>
      </c>
      <c r="AH376" s="343" t="s">
        <v>4033</v>
      </c>
      <c r="AI376" s="340" t="s">
        <v>152</v>
      </c>
      <c r="AJ376" s="340" t="s">
        <v>152</v>
      </c>
      <c r="AK376" s="143" t="s">
        <v>2054</v>
      </c>
      <c r="AL376" s="143" t="s">
        <v>4237</v>
      </c>
      <c r="AM376" s="341" t="s">
        <v>152</v>
      </c>
      <c r="AN376" s="143" t="s">
        <v>1637</v>
      </c>
      <c r="AO376" s="340" t="s">
        <v>152</v>
      </c>
      <c r="AP376" s="340"/>
      <c r="AQ376" s="341" t="s">
        <v>152</v>
      </c>
      <c r="AR376" s="143" t="s">
        <v>150</v>
      </c>
      <c r="AS376" s="340" t="s">
        <v>152</v>
      </c>
      <c r="AU376" s="341" t="s">
        <v>152</v>
      </c>
      <c r="AV376" s="342" t="s">
        <v>152</v>
      </c>
    </row>
    <row r="377" spans="1:48" s="143" customFormat="1" hidden="1">
      <c r="A377" s="299">
        <v>1074476005</v>
      </c>
      <c r="B377" s="340" t="s">
        <v>298</v>
      </c>
      <c r="C377" s="143" t="s">
        <v>4031</v>
      </c>
      <c r="D377" s="143" t="s">
        <v>4035</v>
      </c>
      <c r="E377" s="340" t="s">
        <v>2186</v>
      </c>
      <c r="F377" s="340" t="s">
        <v>2056</v>
      </c>
      <c r="G377" s="143" t="s">
        <v>2055</v>
      </c>
      <c r="H377" s="341" t="s">
        <v>4032</v>
      </c>
      <c r="I377" s="342">
        <v>12821</v>
      </c>
      <c r="J377" s="342">
        <v>0</v>
      </c>
      <c r="K377" s="342">
        <v>0</v>
      </c>
      <c r="L377" s="340" t="s">
        <v>152</v>
      </c>
      <c r="M377" s="340" t="s">
        <v>152</v>
      </c>
      <c r="N377" s="340" t="s">
        <v>152</v>
      </c>
      <c r="O377" s="340" t="s">
        <v>9968</v>
      </c>
      <c r="P377" s="340" t="s">
        <v>152</v>
      </c>
      <c r="Q377" s="340" t="s">
        <v>152</v>
      </c>
      <c r="R377" s="340" t="s">
        <v>152</v>
      </c>
      <c r="S377" s="340" t="s">
        <v>152</v>
      </c>
      <c r="T377" s="340" t="s">
        <v>152</v>
      </c>
      <c r="U377" s="340" t="s">
        <v>152</v>
      </c>
      <c r="V377" s="340" t="s">
        <v>4234</v>
      </c>
      <c r="W377" s="143" t="s">
        <v>7626</v>
      </c>
      <c r="X377" s="143" t="s">
        <v>152</v>
      </c>
      <c r="Y377" s="143" t="s">
        <v>4033</v>
      </c>
      <c r="Z377" s="143" t="s">
        <v>4034</v>
      </c>
      <c r="AA377" s="395" t="s">
        <v>9969</v>
      </c>
      <c r="AB377" s="143" t="s">
        <v>4033</v>
      </c>
      <c r="AC377" s="143" t="s">
        <v>4033</v>
      </c>
      <c r="AD377" s="143" t="s">
        <v>152</v>
      </c>
      <c r="AF377" s="340"/>
      <c r="AG377" s="143" t="s">
        <v>152</v>
      </c>
      <c r="AH377" s="343" t="s">
        <v>4033</v>
      </c>
      <c r="AI377" s="340" t="s">
        <v>152</v>
      </c>
      <c r="AJ377" s="340" t="s">
        <v>152</v>
      </c>
      <c r="AK377" s="143" t="s">
        <v>2054</v>
      </c>
      <c r="AL377" s="143" t="s">
        <v>4235</v>
      </c>
      <c r="AM377" s="341" t="s">
        <v>152</v>
      </c>
      <c r="AN377" s="143" t="s">
        <v>1637</v>
      </c>
      <c r="AO377" s="340" t="s">
        <v>152</v>
      </c>
      <c r="AP377" s="340"/>
      <c r="AQ377" s="341" t="s">
        <v>152</v>
      </c>
      <c r="AR377" s="143" t="s">
        <v>150</v>
      </c>
      <c r="AS377" s="340" t="s">
        <v>152</v>
      </c>
      <c r="AU377" s="341" t="s">
        <v>152</v>
      </c>
      <c r="AV377" s="342" t="s">
        <v>152</v>
      </c>
    </row>
    <row r="378" spans="1:48" s="143" customFormat="1" hidden="1">
      <c r="A378" s="299">
        <v>1074476004</v>
      </c>
      <c r="B378" s="340" t="s">
        <v>5735</v>
      </c>
      <c r="C378" s="143" t="s">
        <v>4031</v>
      </c>
      <c r="D378" s="143" t="s">
        <v>6225</v>
      </c>
      <c r="E378" s="340" t="s">
        <v>5736</v>
      </c>
      <c r="F378" s="340" t="s">
        <v>2056</v>
      </c>
      <c r="G378" s="143" t="s">
        <v>2055</v>
      </c>
      <c r="H378" s="341" t="s">
        <v>4032</v>
      </c>
      <c r="I378" s="342">
        <v>12981</v>
      </c>
      <c r="J378" s="342">
        <v>0</v>
      </c>
      <c r="K378" s="342">
        <v>13</v>
      </c>
      <c r="L378" s="340" t="s">
        <v>152</v>
      </c>
      <c r="M378" s="340" t="s">
        <v>152</v>
      </c>
      <c r="N378" s="340" t="s">
        <v>152</v>
      </c>
      <c r="O378" s="340" t="s">
        <v>9970</v>
      </c>
      <c r="P378" s="340" t="s">
        <v>152</v>
      </c>
      <c r="Q378" s="340" t="s">
        <v>152</v>
      </c>
      <c r="R378" s="340" t="s">
        <v>152</v>
      </c>
      <c r="S378" s="340" t="s">
        <v>152</v>
      </c>
      <c r="T378" s="340" t="s">
        <v>152</v>
      </c>
      <c r="U378" s="340" t="s">
        <v>152</v>
      </c>
      <c r="V378" s="340" t="s">
        <v>6345</v>
      </c>
      <c r="W378" s="143" t="s">
        <v>7626</v>
      </c>
      <c r="X378" s="143" t="s">
        <v>152</v>
      </c>
      <c r="Y378" s="143" t="s">
        <v>4033</v>
      </c>
      <c r="Z378" s="143" t="s">
        <v>4034</v>
      </c>
      <c r="AA378" s="395" t="s">
        <v>9971</v>
      </c>
      <c r="AB378" s="143" t="s">
        <v>4033</v>
      </c>
      <c r="AC378" s="143" t="s">
        <v>4033</v>
      </c>
      <c r="AD378" s="143" t="s">
        <v>152</v>
      </c>
      <c r="AF378" s="340"/>
      <c r="AG378" s="143" t="s">
        <v>152</v>
      </c>
      <c r="AH378" s="343" t="s">
        <v>4033</v>
      </c>
      <c r="AI378" s="340" t="s">
        <v>152</v>
      </c>
      <c r="AJ378" s="340" t="s">
        <v>152</v>
      </c>
      <c r="AK378" s="143" t="s">
        <v>2054</v>
      </c>
      <c r="AL378" s="143" t="s">
        <v>6346</v>
      </c>
      <c r="AM378" s="341" t="s">
        <v>152</v>
      </c>
      <c r="AN378" s="143" t="s">
        <v>1637</v>
      </c>
      <c r="AO378" s="340" t="s">
        <v>152</v>
      </c>
      <c r="AP378" s="340"/>
      <c r="AQ378" s="341" t="s">
        <v>152</v>
      </c>
      <c r="AR378" s="143" t="s">
        <v>150</v>
      </c>
      <c r="AS378" s="340" t="s">
        <v>152</v>
      </c>
      <c r="AU378" s="341" t="s">
        <v>152</v>
      </c>
      <c r="AV378" s="342" t="s">
        <v>152</v>
      </c>
    </row>
    <row r="379" spans="1:48" s="143" customFormat="1" hidden="1">
      <c r="A379" s="299">
        <v>1074476002</v>
      </c>
      <c r="B379" s="340" t="s">
        <v>6080</v>
      </c>
      <c r="C379" s="143" t="s">
        <v>4031</v>
      </c>
      <c r="D379" s="143" t="s">
        <v>6225</v>
      </c>
      <c r="E379" s="340" t="s">
        <v>6340</v>
      </c>
      <c r="F379" s="340" t="s">
        <v>2056</v>
      </c>
      <c r="G379" s="143" t="s">
        <v>2055</v>
      </c>
      <c r="H379" s="341" t="s">
        <v>4032</v>
      </c>
      <c r="I379" s="342">
        <v>18002</v>
      </c>
      <c r="J379" s="342">
        <v>0</v>
      </c>
      <c r="K379" s="342">
        <v>30</v>
      </c>
      <c r="L379" s="340" t="s">
        <v>152</v>
      </c>
      <c r="M379" s="340" t="s">
        <v>152</v>
      </c>
      <c r="N379" s="340" t="s">
        <v>152</v>
      </c>
      <c r="O379" s="340" t="s">
        <v>9972</v>
      </c>
      <c r="P379" s="340" t="s">
        <v>152</v>
      </c>
      <c r="Q379" s="340" t="s">
        <v>152</v>
      </c>
      <c r="R379" s="340" t="s">
        <v>152</v>
      </c>
      <c r="S379" s="340" t="s">
        <v>152</v>
      </c>
      <c r="T379" s="340" t="s">
        <v>152</v>
      </c>
      <c r="U379" s="340" t="s">
        <v>152</v>
      </c>
      <c r="V379" s="340" t="s">
        <v>6341</v>
      </c>
      <c r="W379" s="143" t="s">
        <v>7626</v>
      </c>
      <c r="X379" s="143" t="s">
        <v>152</v>
      </c>
      <c r="Y379" s="143" t="s">
        <v>4033</v>
      </c>
      <c r="Z379" s="143" t="s">
        <v>4034</v>
      </c>
      <c r="AA379" s="395" t="s">
        <v>9973</v>
      </c>
      <c r="AB379" s="143" t="s">
        <v>4033</v>
      </c>
      <c r="AC379" s="143" t="s">
        <v>4033</v>
      </c>
      <c r="AD379" s="143" t="s">
        <v>152</v>
      </c>
      <c r="AF379" s="340"/>
      <c r="AG379" s="143" t="s">
        <v>152</v>
      </c>
      <c r="AH379" s="343" t="s">
        <v>4033</v>
      </c>
      <c r="AI379" s="340" t="s">
        <v>152</v>
      </c>
      <c r="AJ379" s="340" t="s">
        <v>152</v>
      </c>
      <c r="AK379" s="143" t="s">
        <v>2054</v>
      </c>
      <c r="AL379" s="143" t="s">
        <v>6342</v>
      </c>
      <c r="AM379" s="341" t="s">
        <v>152</v>
      </c>
      <c r="AN379" s="143" t="s">
        <v>1637</v>
      </c>
      <c r="AO379" s="340" t="s">
        <v>152</v>
      </c>
      <c r="AP379" s="340"/>
      <c r="AQ379" s="341" t="s">
        <v>152</v>
      </c>
      <c r="AR379" s="143" t="s">
        <v>150</v>
      </c>
      <c r="AS379" s="340" t="s">
        <v>152</v>
      </c>
      <c r="AU379" s="341" t="s">
        <v>152</v>
      </c>
      <c r="AV379" s="342" t="s">
        <v>152</v>
      </c>
    </row>
    <row r="380" spans="1:48" s="143" customFormat="1" hidden="1">
      <c r="A380" s="299">
        <v>1074476001</v>
      </c>
      <c r="B380" s="340" t="s">
        <v>566</v>
      </c>
      <c r="C380" s="143" t="s">
        <v>4031</v>
      </c>
      <c r="D380" s="143" t="s">
        <v>4035</v>
      </c>
      <c r="E380" s="340" t="s">
        <v>2187</v>
      </c>
      <c r="F380" s="340" t="s">
        <v>2056</v>
      </c>
      <c r="G380" s="143" t="s">
        <v>2055</v>
      </c>
      <c r="H380" s="341" t="s">
        <v>4032</v>
      </c>
      <c r="I380" s="342">
        <v>15674</v>
      </c>
      <c r="J380" s="342">
        <v>0</v>
      </c>
      <c r="K380" s="342">
        <v>5</v>
      </c>
      <c r="L380" s="340" t="s">
        <v>152</v>
      </c>
      <c r="M380" s="340" t="s">
        <v>152</v>
      </c>
      <c r="N380" s="340" t="s">
        <v>152</v>
      </c>
      <c r="O380" s="340" t="s">
        <v>9974</v>
      </c>
      <c r="P380" s="340" t="s">
        <v>152</v>
      </c>
      <c r="Q380" s="340" t="s">
        <v>152</v>
      </c>
      <c r="R380" s="340" t="s">
        <v>152</v>
      </c>
      <c r="S380" s="340" t="s">
        <v>152</v>
      </c>
      <c r="T380" s="340" t="s">
        <v>152</v>
      </c>
      <c r="U380" s="340" t="s">
        <v>152</v>
      </c>
      <c r="V380" s="340" t="s">
        <v>4232</v>
      </c>
      <c r="W380" s="143" t="s">
        <v>7626</v>
      </c>
      <c r="X380" s="143" t="s">
        <v>152</v>
      </c>
      <c r="Y380" s="143" t="s">
        <v>4033</v>
      </c>
      <c r="Z380" s="143" t="s">
        <v>4034</v>
      </c>
      <c r="AA380" s="395" t="s">
        <v>9975</v>
      </c>
      <c r="AB380" s="143" t="s">
        <v>4033</v>
      </c>
      <c r="AC380" s="143" t="s">
        <v>4033</v>
      </c>
      <c r="AD380" s="143" t="s">
        <v>152</v>
      </c>
      <c r="AF380" s="340"/>
      <c r="AG380" s="143" t="s">
        <v>152</v>
      </c>
      <c r="AH380" s="343" t="s">
        <v>4033</v>
      </c>
      <c r="AI380" s="340" t="s">
        <v>152</v>
      </c>
      <c r="AJ380" s="340" t="s">
        <v>152</v>
      </c>
      <c r="AK380" s="143" t="s">
        <v>2054</v>
      </c>
      <c r="AL380" s="143" t="s">
        <v>4233</v>
      </c>
      <c r="AM380" s="341" t="s">
        <v>152</v>
      </c>
      <c r="AN380" s="143" t="s">
        <v>1637</v>
      </c>
      <c r="AO380" s="340" t="s">
        <v>152</v>
      </c>
      <c r="AP380" s="340"/>
      <c r="AQ380" s="341" t="s">
        <v>152</v>
      </c>
      <c r="AR380" s="143" t="s">
        <v>150</v>
      </c>
      <c r="AS380" s="340" t="s">
        <v>152</v>
      </c>
      <c r="AU380" s="341" t="s">
        <v>152</v>
      </c>
      <c r="AV380" s="342" t="s">
        <v>152</v>
      </c>
    </row>
    <row r="381" spans="1:48" s="143" customFormat="1" hidden="1">
      <c r="A381" s="299">
        <v>1074476000</v>
      </c>
      <c r="B381" s="340" t="s">
        <v>579</v>
      </c>
      <c r="C381" s="143" t="s">
        <v>4031</v>
      </c>
      <c r="D381" s="143" t="s">
        <v>4035</v>
      </c>
      <c r="E381" s="340" t="s">
        <v>2188</v>
      </c>
      <c r="F381" s="340" t="s">
        <v>2056</v>
      </c>
      <c r="G381" s="143" t="s">
        <v>2055</v>
      </c>
      <c r="H381" s="341" t="s">
        <v>4032</v>
      </c>
      <c r="I381" s="342">
        <v>22407</v>
      </c>
      <c r="J381" s="342">
        <v>0</v>
      </c>
      <c r="K381" s="342">
        <v>0</v>
      </c>
      <c r="L381" s="340" t="s">
        <v>152</v>
      </c>
      <c r="M381" s="340" t="s">
        <v>152</v>
      </c>
      <c r="N381" s="340" t="s">
        <v>152</v>
      </c>
      <c r="O381" s="340" t="s">
        <v>9976</v>
      </c>
      <c r="P381" s="340" t="s">
        <v>152</v>
      </c>
      <c r="Q381" s="340" t="s">
        <v>152</v>
      </c>
      <c r="R381" s="340" t="s">
        <v>152</v>
      </c>
      <c r="S381" s="340" t="s">
        <v>152</v>
      </c>
      <c r="T381" s="340" t="s">
        <v>152</v>
      </c>
      <c r="U381" s="340" t="s">
        <v>152</v>
      </c>
      <c r="V381" s="340" t="s">
        <v>4230</v>
      </c>
      <c r="W381" s="143" t="s">
        <v>7626</v>
      </c>
      <c r="X381" s="143" t="s">
        <v>152</v>
      </c>
      <c r="Y381" s="143" t="s">
        <v>4033</v>
      </c>
      <c r="Z381" s="143" t="s">
        <v>4034</v>
      </c>
      <c r="AA381" s="395" t="s">
        <v>9977</v>
      </c>
      <c r="AB381" s="143" t="s">
        <v>4033</v>
      </c>
      <c r="AC381" s="143" t="s">
        <v>4033</v>
      </c>
      <c r="AD381" s="143" t="s">
        <v>152</v>
      </c>
      <c r="AF381" s="340"/>
      <c r="AG381" s="143" t="s">
        <v>152</v>
      </c>
      <c r="AH381" s="343" t="s">
        <v>4033</v>
      </c>
      <c r="AI381" s="340" t="s">
        <v>152</v>
      </c>
      <c r="AJ381" s="340" t="s">
        <v>152</v>
      </c>
      <c r="AK381" s="143" t="s">
        <v>2054</v>
      </c>
      <c r="AL381" s="143" t="s">
        <v>4231</v>
      </c>
      <c r="AM381" s="341" t="s">
        <v>152</v>
      </c>
      <c r="AN381" s="143" t="s">
        <v>1637</v>
      </c>
      <c r="AO381" s="340" t="s">
        <v>152</v>
      </c>
      <c r="AP381" s="340"/>
      <c r="AQ381" s="341" t="s">
        <v>152</v>
      </c>
      <c r="AR381" s="143" t="s">
        <v>150</v>
      </c>
      <c r="AS381" s="340" t="s">
        <v>152</v>
      </c>
      <c r="AU381" s="341" t="s">
        <v>152</v>
      </c>
      <c r="AV381" s="342" t="s">
        <v>152</v>
      </c>
    </row>
    <row r="382" spans="1:48" s="143" customFormat="1" hidden="1">
      <c r="A382" s="299">
        <v>1074475999</v>
      </c>
      <c r="B382" s="340" t="s">
        <v>483</v>
      </c>
      <c r="C382" s="143" t="s">
        <v>4031</v>
      </c>
      <c r="D382" s="143" t="s">
        <v>4035</v>
      </c>
      <c r="E382" s="340" t="s">
        <v>784</v>
      </c>
      <c r="F382" s="340" t="s">
        <v>2056</v>
      </c>
      <c r="G382" s="143" t="s">
        <v>2055</v>
      </c>
      <c r="H382" s="341" t="s">
        <v>4032</v>
      </c>
      <c r="I382" s="342">
        <v>36091</v>
      </c>
      <c r="J382" s="342">
        <v>0</v>
      </c>
      <c r="K382" s="342">
        <v>14</v>
      </c>
      <c r="L382" s="340" t="s">
        <v>152</v>
      </c>
      <c r="M382" s="340" t="s">
        <v>152</v>
      </c>
      <c r="N382" s="340" t="s">
        <v>152</v>
      </c>
      <c r="O382" s="340" t="s">
        <v>9978</v>
      </c>
      <c r="P382" s="340" t="s">
        <v>152</v>
      </c>
      <c r="Q382" s="340" t="s">
        <v>152</v>
      </c>
      <c r="R382" s="340" t="s">
        <v>152</v>
      </c>
      <c r="S382" s="340" t="s">
        <v>152</v>
      </c>
      <c r="T382" s="340" t="s">
        <v>152</v>
      </c>
      <c r="U382" s="340" t="s">
        <v>152</v>
      </c>
      <c r="V382" s="340" t="s">
        <v>4228</v>
      </c>
      <c r="W382" s="143" t="s">
        <v>7626</v>
      </c>
      <c r="X382" s="143" t="s">
        <v>152</v>
      </c>
      <c r="Y382" s="143" t="s">
        <v>4033</v>
      </c>
      <c r="Z382" s="143" t="s">
        <v>4034</v>
      </c>
      <c r="AA382" s="395" t="s">
        <v>9979</v>
      </c>
      <c r="AB382" s="143" t="s">
        <v>4033</v>
      </c>
      <c r="AC382" s="143" t="s">
        <v>4033</v>
      </c>
      <c r="AD382" s="143" t="s">
        <v>152</v>
      </c>
      <c r="AF382" s="340"/>
      <c r="AG382" s="143" t="s">
        <v>152</v>
      </c>
      <c r="AH382" s="343" t="s">
        <v>4033</v>
      </c>
      <c r="AI382" s="340" t="s">
        <v>152</v>
      </c>
      <c r="AJ382" s="340" t="s">
        <v>152</v>
      </c>
      <c r="AK382" s="143" t="s">
        <v>2054</v>
      </c>
      <c r="AL382" s="143" t="s">
        <v>4229</v>
      </c>
      <c r="AM382" s="341" t="s">
        <v>152</v>
      </c>
      <c r="AN382" s="143" t="s">
        <v>1637</v>
      </c>
      <c r="AO382" s="340" t="s">
        <v>152</v>
      </c>
      <c r="AP382" s="340"/>
      <c r="AQ382" s="341" t="s">
        <v>152</v>
      </c>
      <c r="AR382" s="143" t="s">
        <v>150</v>
      </c>
      <c r="AS382" s="340" t="s">
        <v>152</v>
      </c>
      <c r="AU382" s="341" t="s">
        <v>152</v>
      </c>
      <c r="AV382" s="342" t="s">
        <v>152</v>
      </c>
    </row>
    <row r="383" spans="1:48" s="143" customFormat="1" hidden="1">
      <c r="A383" s="299">
        <v>1074475998</v>
      </c>
      <c r="B383" s="340" t="s">
        <v>309</v>
      </c>
      <c r="C383" s="143" t="s">
        <v>4031</v>
      </c>
      <c r="D383" s="143" t="s">
        <v>4035</v>
      </c>
      <c r="E383" s="340" t="s">
        <v>2189</v>
      </c>
      <c r="F383" s="340" t="s">
        <v>2056</v>
      </c>
      <c r="G383" s="143" t="s">
        <v>2055</v>
      </c>
      <c r="H383" s="341" t="s">
        <v>4032</v>
      </c>
      <c r="I383" s="342">
        <v>20254</v>
      </c>
      <c r="J383" s="342">
        <v>0</v>
      </c>
      <c r="K383" s="342">
        <v>24</v>
      </c>
      <c r="L383" s="340" t="s">
        <v>152</v>
      </c>
      <c r="M383" s="340" t="s">
        <v>152</v>
      </c>
      <c r="N383" s="340" t="s">
        <v>152</v>
      </c>
      <c r="O383" s="340" t="s">
        <v>9980</v>
      </c>
      <c r="P383" s="340" t="s">
        <v>152</v>
      </c>
      <c r="Q383" s="340" t="s">
        <v>152</v>
      </c>
      <c r="R383" s="340" t="s">
        <v>152</v>
      </c>
      <c r="S383" s="340" t="s">
        <v>152</v>
      </c>
      <c r="T383" s="340" t="s">
        <v>152</v>
      </c>
      <c r="U383" s="340" t="s">
        <v>152</v>
      </c>
      <c r="V383" s="340" t="s">
        <v>4226</v>
      </c>
      <c r="W383" s="143" t="s">
        <v>7626</v>
      </c>
      <c r="X383" s="143" t="s">
        <v>152</v>
      </c>
      <c r="Y383" s="143" t="s">
        <v>4033</v>
      </c>
      <c r="Z383" s="143" t="s">
        <v>4034</v>
      </c>
      <c r="AA383" s="395" t="s">
        <v>9981</v>
      </c>
      <c r="AB383" s="143" t="s">
        <v>4033</v>
      </c>
      <c r="AC383" s="143" t="s">
        <v>4033</v>
      </c>
      <c r="AD383" s="143" t="s">
        <v>152</v>
      </c>
      <c r="AF383" s="340"/>
      <c r="AG383" s="143" t="s">
        <v>152</v>
      </c>
      <c r="AH383" s="343" t="s">
        <v>4033</v>
      </c>
      <c r="AI383" s="340" t="s">
        <v>152</v>
      </c>
      <c r="AJ383" s="340" t="s">
        <v>152</v>
      </c>
      <c r="AK383" s="143" t="s">
        <v>2054</v>
      </c>
      <c r="AL383" s="143" t="s">
        <v>4227</v>
      </c>
      <c r="AM383" s="341" t="s">
        <v>152</v>
      </c>
      <c r="AN383" s="143" t="s">
        <v>1637</v>
      </c>
      <c r="AO383" s="340" t="s">
        <v>152</v>
      </c>
      <c r="AP383" s="340"/>
      <c r="AQ383" s="341" t="s">
        <v>152</v>
      </c>
      <c r="AR383" s="143" t="s">
        <v>150</v>
      </c>
      <c r="AS383" s="340" t="s">
        <v>152</v>
      </c>
      <c r="AU383" s="341" t="s">
        <v>152</v>
      </c>
      <c r="AV383" s="342" t="s">
        <v>152</v>
      </c>
    </row>
    <row r="384" spans="1:48" s="143" customFormat="1" hidden="1">
      <c r="A384" s="299">
        <v>1074475997</v>
      </c>
      <c r="B384" s="340" t="s">
        <v>516</v>
      </c>
      <c r="C384" s="143" t="s">
        <v>4031</v>
      </c>
      <c r="D384" s="143" t="s">
        <v>4035</v>
      </c>
      <c r="E384" s="340" t="s">
        <v>517</v>
      </c>
      <c r="F384" s="340" t="s">
        <v>2056</v>
      </c>
      <c r="G384" s="143" t="s">
        <v>2055</v>
      </c>
      <c r="H384" s="341" t="s">
        <v>4032</v>
      </c>
      <c r="I384" s="342">
        <v>39107</v>
      </c>
      <c r="J384" s="342">
        <v>0</v>
      </c>
      <c r="K384" s="342">
        <v>7</v>
      </c>
      <c r="L384" s="340" t="s">
        <v>152</v>
      </c>
      <c r="M384" s="340" t="s">
        <v>152</v>
      </c>
      <c r="N384" s="340" t="s">
        <v>152</v>
      </c>
      <c r="O384" s="340" t="s">
        <v>9982</v>
      </c>
      <c r="P384" s="340" t="s">
        <v>152</v>
      </c>
      <c r="Q384" s="340" t="s">
        <v>152</v>
      </c>
      <c r="R384" s="340" t="s">
        <v>152</v>
      </c>
      <c r="S384" s="340" t="s">
        <v>152</v>
      </c>
      <c r="T384" s="340" t="s">
        <v>152</v>
      </c>
      <c r="U384" s="340" t="s">
        <v>152</v>
      </c>
      <c r="V384" s="340" t="s">
        <v>4224</v>
      </c>
      <c r="W384" s="143" t="s">
        <v>7627</v>
      </c>
      <c r="X384" s="143" t="s">
        <v>152</v>
      </c>
      <c r="Y384" s="143" t="s">
        <v>4033</v>
      </c>
      <c r="Z384" s="143" t="s">
        <v>4034</v>
      </c>
      <c r="AA384" s="395" t="s">
        <v>9983</v>
      </c>
      <c r="AB384" s="143" t="s">
        <v>4033</v>
      </c>
      <c r="AC384" s="143" t="s">
        <v>4033</v>
      </c>
      <c r="AD384" s="143" t="s">
        <v>152</v>
      </c>
      <c r="AF384" s="340"/>
      <c r="AG384" s="143" t="s">
        <v>152</v>
      </c>
      <c r="AH384" s="343" t="s">
        <v>4033</v>
      </c>
      <c r="AI384" s="340" t="s">
        <v>152</v>
      </c>
      <c r="AJ384" s="340" t="s">
        <v>152</v>
      </c>
      <c r="AK384" s="143" t="s">
        <v>2054</v>
      </c>
      <c r="AL384" s="143" t="s">
        <v>4225</v>
      </c>
      <c r="AM384" s="341" t="s">
        <v>152</v>
      </c>
      <c r="AN384" s="143" t="s">
        <v>1637</v>
      </c>
      <c r="AO384" s="340" t="s">
        <v>152</v>
      </c>
      <c r="AP384" s="340"/>
      <c r="AQ384" s="341" t="s">
        <v>152</v>
      </c>
      <c r="AR384" s="143" t="s">
        <v>150</v>
      </c>
      <c r="AS384" s="340" t="s">
        <v>152</v>
      </c>
      <c r="AU384" s="341" t="s">
        <v>152</v>
      </c>
      <c r="AV384" s="342" t="s">
        <v>152</v>
      </c>
    </row>
    <row r="385" spans="1:48" s="143" customFormat="1" hidden="1">
      <c r="A385" s="299">
        <v>1074475996</v>
      </c>
      <c r="B385" s="340" t="s">
        <v>308</v>
      </c>
      <c r="C385" s="143" t="s">
        <v>4031</v>
      </c>
      <c r="D385" s="143" t="s">
        <v>4035</v>
      </c>
      <c r="E385" s="340" t="s">
        <v>2190</v>
      </c>
      <c r="F385" s="340" t="s">
        <v>2056</v>
      </c>
      <c r="G385" s="143" t="s">
        <v>2055</v>
      </c>
      <c r="H385" s="341" t="s">
        <v>4032</v>
      </c>
      <c r="I385" s="342">
        <v>21438</v>
      </c>
      <c r="J385" s="342">
        <v>0</v>
      </c>
      <c r="K385" s="342">
        <v>28</v>
      </c>
      <c r="L385" s="340" t="s">
        <v>152</v>
      </c>
      <c r="M385" s="340" t="s">
        <v>152</v>
      </c>
      <c r="N385" s="340" t="s">
        <v>152</v>
      </c>
      <c r="O385" s="340" t="s">
        <v>9984</v>
      </c>
      <c r="P385" s="340" t="s">
        <v>152</v>
      </c>
      <c r="Q385" s="340" t="s">
        <v>152</v>
      </c>
      <c r="R385" s="340" t="s">
        <v>152</v>
      </c>
      <c r="S385" s="340" t="s">
        <v>152</v>
      </c>
      <c r="T385" s="340" t="s">
        <v>152</v>
      </c>
      <c r="U385" s="340" t="s">
        <v>152</v>
      </c>
      <c r="V385" s="340" t="s">
        <v>4223</v>
      </c>
      <c r="W385" s="143" t="s">
        <v>7626</v>
      </c>
      <c r="X385" s="143" t="s">
        <v>152</v>
      </c>
      <c r="Y385" s="143" t="s">
        <v>4033</v>
      </c>
      <c r="Z385" s="143" t="s">
        <v>4034</v>
      </c>
      <c r="AA385" s="395" t="s">
        <v>9985</v>
      </c>
      <c r="AB385" s="143" t="s">
        <v>4033</v>
      </c>
      <c r="AC385" s="143" t="s">
        <v>4033</v>
      </c>
      <c r="AD385" s="143" t="s">
        <v>152</v>
      </c>
      <c r="AF385" s="340"/>
      <c r="AG385" s="143" t="s">
        <v>152</v>
      </c>
      <c r="AH385" s="343" t="s">
        <v>4033</v>
      </c>
      <c r="AI385" s="340" t="s">
        <v>152</v>
      </c>
      <c r="AJ385" s="340" t="s">
        <v>152</v>
      </c>
      <c r="AK385" s="143" t="s">
        <v>2054</v>
      </c>
      <c r="AL385" s="143" t="s">
        <v>4202</v>
      </c>
      <c r="AM385" s="341" t="s">
        <v>152</v>
      </c>
      <c r="AN385" s="143" t="s">
        <v>1637</v>
      </c>
      <c r="AO385" s="340" t="s">
        <v>152</v>
      </c>
      <c r="AP385" s="340"/>
      <c r="AQ385" s="341" t="s">
        <v>152</v>
      </c>
      <c r="AR385" s="143" t="s">
        <v>150</v>
      </c>
      <c r="AS385" s="340" t="s">
        <v>152</v>
      </c>
      <c r="AU385" s="341" t="s">
        <v>152</v>
      </c>
      <c r="AV385" s="342" t="s">
        <v>152</v>
      </c>
    </row>
    <row r="386" spans="1:48" s="143" customFormat="1" hidden="1">
      <c r="A386" s="299">
        <v>1074475995</v>
      </c>
      <c r="B386" s="340" t="s">
        <v>310</v>
      </c>
      <c r="C386" s="143" t="s">
        <v>4031</v>
      </c>
      <c r="D386" s="143" t="s">
        <v>4035</v>
      </c>
      <c r="E386" s="340" t="s">
        <v>458</v>
      </c>
      <c r="F386" s="340" t="s">
        <v>2056</v>
      </c>
      <c r="G386" s="143" t="s">
        <v>2055</v>
      </c>
      <c r="H386" s="341" t="s">
        <v>4032</v>
      </c>
      <c r="I386" s="342">
        <v>19980</v>
      </c>
      <c r="J386" s="342">
        <v>0</v>
      </c>
      <c r="K386" s="342">
        <v>35</v>
      </c>
      <c r="L386" s="340" t="s">
        <v>152</v>
      </c>
      <c r="M386" s="340" t="s">
        <v>152</v>
      </c>
      <c r="N386" s="340" t="s">
        <v>152</v>
      </c>
      <c r="O386" s="340" t="s">
        <v>9986</v>
      </c>
      <c r="P386" s="340" t="s">
        <v>152</v>
      </c>
      <c r="Q386" s="340" t="s">
        <v>152</v>
      </c>
      <c r="R386" s="340" t="s">
        <v>152</v>
      </c>
      <c r="S386" s="340" t="s">
        <v>152</v>
      </c>
      <c r="T386" s="340" t="s">
        <v>152</v>
      </c>
      <c r="U386" s="340" t="s">
        <v>152</v>
      </c>
      <c r="V386" s="340" t="s">
        <v>4221</v>
      </c>
      <c r="W386" s="143" t="s">
        <v>7627</v>
      </c>
      <c r="X386" s="143" t="s">
        <v>152</v>
      </c>
      <c r="Y386" s="143" t="s">
        <v>4033</v>
      </c>
      <c r="Z386" s="143" t="s">
        <v>4034</v>
      </c>
      <c r="AA386" s="395" t="s">
        <v>9987</v>
      </c>
      <c r="AB386" s="143" t="s">
        <v>4033</v>
      </c>
      <c r="AC386" s="143" t="s">
        <v>4033</v>
      </c>
      <c r="AD386" s="143" t="s">
        <v>152</v>
      </c>
      <c r="AF386" s="340"/>
      <c r="AG386" s="143" t="s">
        <v>152</v>
      </c>
      <c r="AH386" s="343" t="s">
        <v>4033</v>
      </c>
      <c r="AI386" s="340" t="s">
        <v>152</v>
      </c>
      <c r="AJ386" s="340" t="s">
        <v>152</v>
      </c>
      <c r="AK386" s="143" t="s">
        <v>2054</v>
      </c>
      <c r="AL386" s="143" t="s">
        <v>4222</v>
      </c>
      <c r="AM386" s="341" t="s">
        <v>152</v>
      </c>
      <c r="AN386" s="143" t="s">
        <v>1637</v>
      </c>
      <c r="AO386" s="340" t="s">
        <v>152</v>
      </c>
      <c r="AP386" s="340"/>
      <c r="AQ386" s="341" t="s">
        <v>152</v>
      </c>
      <c r="AR386" s="143" t="s">
        <v>150</v>
      </c>
      <c r="AS386" s="340" t="s">
        <v>152</v>
      </c>
      <c r="AU386" s="341" t="s">
        <v>152</v>
      </c>
      <c r="AV386" s="342" t="s">
        <v>152</v>
      </c>
    </row>
    <row r="387" spans="1:48" s="143" customFormat="1" hidden="1">
      <c r="A387" s="299">
        <v>1074475994</v>
      </c>
      <c r="B387" s="340" t="s">
        <v>314</v>
      </c>
      <c r="C387" s="143" t="s">
        <v>4031</v>
      </c>
      <c r="D387" s="143" t="s">
        <v>4035</v>
      </c>
      <c r="E387" s="340" t="s">
        <v>2191</v>
      </c>
      <c r="F387" s="340" t="s">
        <v>2056</v>
      </c>
      <c r="G387" s="143" t="s">
        <v>2055</v>
      </c>
      <c r="H387" s="341" t="s">
        <v>4032</v>
      </c>
      <c r="I387" s="342">
        <v>22624</v>
      </c>
      <c r="J387" s="342">
        <v>0</v>
      </c>
      <c r="K387" s="342">
        <v>11</v>
      </c>
      <c r="L387" s="340" t="s">
        <v>152</v>
      </c>
      <c r="M387" s="340" t="s">
        <v>152</v>
      </c>
      <c r="N387" s="340" t="s">
        <v>152</v>
      </c>
      <c r="O387" s="340" t="s">
        <v>9988</v>
      </c>
      <c r="P387" s="340" t="s">
        <v>152</v>
      </c>
      <c r="Q387" s="340" t="s">
        <v>152</v>
      </c>
      <c r="R387" s="340" t="s">
        <v>152</v>
      </c>
      <c r="S387" s="340" t="s">
        <v>152</v>
      </c>
      <c r="T387" s="340" t="s">
        <v>152</v>
      </c>
      <c r="U387" s="340" t="s">
        <v>152</v>
      </c>
      <c r="V387" s="340" t="s">
        <v>4219</v>
      </c>
      <c r="W387" s="143" t="s">
        <v>7626</v>
      </c>
      <c r="X387" s="143" t="s">
        <v>152</v>
      </c>
      <c r="Y387" s="143" t="s">
        <v>4033</v>
      </c>
      <c r="Z387" s="143" t="s">
        <v>4034</v>
      </c>
      <c r="AA387" s="395" t="s">
        <v>9989</v>
      </c>
      <c r="AB387" s="143" t="s">
        <v>4033</v>
      </c>
      <c r="AC387" s="143" t="s">
        <v>4033</v>
      </c>
      <c r="AD387" s="143" t="s">
        <v>152</v>
      </c>
      <c r="AF387" s="340"/>
      <c r="AG387" s="143" t="s">
        <v>152</v>
      </c>
      <c r="AH387" s="343" t="s">
        <v>4033</v>
      </c>
      <c r="AI387" s="340" t="s">
        <v>152</v>
      </c>
      <c r="AJ387" s="340" t="s">
        <v>152</v>
      </c>
      <c r="AK387" s="143" t="s">
        <v>2054</v>
      </c>
      <c r="AL387" s="143" t="s">
        <v>4220</v>
      </c>
      <c r="AM387" s="341" t="s">
        <v>152</v>
      </c>
      <c r="AN387" s="143" t="s">
        <v>1637</v>
      </c>
      <c r="AO387" s="340" t="s">
        <v>152</v>
      </c>
      <c r="AP387" s="340"/>
      <c r="AQ387" s="341" t="s">
        <v>152</v>
      </c>
      <c r="AR387" s="143" t="s">
        <v>150</v>
      </c>
      <c r="AS387" s="340" t="s">
        <v>152</v>
      </c>
      <c r="AU387" s="341" t="s">
        <v>152</v>
      </c>
      <c r="AV387" s="342" t="s">
        <v>152</v>
      </c>
    </row>
    <row r="388" spans="1:48" s="143" customFormat="1" hidden="1">
      <c r="A388" s="299">
        <v>1074475993</v>
      </c>
      <c r="B388" s="340" t="s">
        <v>313</v>
      </c>
      <c r="C388" s="143" t="s">
        <v>4031</v>
      </c>
      <c r="D388" s="143" t="s">
        <v>4035</v>
      </c>
      <c r="E388" s="340" t="s">
        <v>467</v>
      </c>
      <c r="F388" s="340" t="s">
        <v>2056</v>
      </c>
      <c r="G388" s="143" t="s">
        <v>2055</v>
      </c>
      <c r="H388" s="341" t="s">
        <v>4032</v>
      </c>
      <c r="I388" s="342">
        <v>19823</v>
      </c>
      <c r="J388" s="342">
        <v>0</v>
      </c>
      <c r="K388" s="342">
        <v>34</v>
      </c>
      <c r="L388" s="340" t="s">
        <v>152</v>
      </c>
      <c r="M388" s="340" t="s">
        <v>152</v>
      </c>
      <c r="N388" s="340" t="s">
        <v>152</v>
      </c>
      <c r="O388" s="340" t="s">
        <v>9990</v>
      </c>
      <c r="P388" s="340" t="s">
        <v>152</v>
      </c>
      <c r="Q388" s="340" t="s">
        <v>152</v>
      </c>
      <c r="R388" s="340" t="s">
        <v>152</v>
      </c>
      <c r="S388" s="340" t="s">
        <v>152</v>
      </c>
      <c r="T388" s="340" t="s">
        <v>152</v>
      </c>
      <c r="U388" s="340" t="s">
        <v>152</v>
      </c>
      <c r="V388" s="340" t="s">
        <v>4217</v>
      </c>
      <c r="W388" s="143" t="s">
        <v>7626</v>
      </c>
      <c r="X388" s="143" t="s">
        <v>152</v>
      </c>
      <c r="Y388" s="143" t="s">
        <v>4033</v>
      </c>
      <c r="Z388" s="143" t="s">
        <v>4034</v>
      </c>
      <c r="AA388" s="395" t="s">
        <v>9991</v>
      </c>
      <c r="AB388" s="143" t="s">
        <v>4033</v>
      </c>
      <c r="AC388" s="143" t="s">
        <v>4033</v>
      </c>
      <c r="AD388" s="143" t="s">
        <v>152</v>
      </c>
      <c r="AF388" s="340"/>
      <c r="AG388" s="143" t="s">
        <v>152</v>
      </c>
      <c r="AH388" s="343" t="s">
        <v>4033</v>
      </c>
      <c r="AI388" s="340" t="s">
        <v>152</v>
      </c>
      <c r="AJ388" s="340" t="s">
        <v>152</v>
      </c>
      <c r="AK388" s="143" t="s">
        <v>2054</v>
      </c>
      <c r="AL388" s="143" t="s">
        <v>4218</v>
      </c>
      <c r="AM388" s="341" t="s">
        <v>152</v>
      </c>
      <c r="AN388" s="143" t="s">
        <v>1637</v>
      </c>
      <c r="AO388" s="340" t="s">
        <v>152</v>
      </c>
      <c r="AP388" s="340"/>
      <c r="AQ388" s="341" t="s">
        <v>152</v>
      </c>
      <c r="AR388" s="143" t="s">
        <v>150</v>
      </c>
      <c r="AS388" s="340" t="s">
        <v>152</v>
      </c>
      <c r="AU388" s="341" t="s">
        <v>152</v>
      </c>
      <c r="AV388" s="342" t="s">
        <v>152</v>
      </c>
    </row>
    <row r="389" spans="1:48" s="143" customFormat="1" hidden="1">
      <c r="A389" s="299">
        <v>1074475992</v>
      </c>
      <c r="B389" s="340" t="s">
        <v>315</v>
      </c>
      <c r="C389" s="143" t="s">
        <v>4031</v>
      </c>
      <c r="D389" s="143" t="s">
        <v>4035</v>
      </c>
      <c r="E389" s="340" t="s">
        <v>484</v>
      </c>
      <c r="F389" s="340" t="s">
        <v>2056</v>
      </c>
      <c r="G389" s="143" t="s">
        <v>2055</v>
      </c>
      <c r="H389" s="341" t="s">
        <v>4032</v>
      </c>
      <c r="I389" s="342">
        <v>18098</v>
      </c>
      <c r="J389" s="342">
        <v>0</v>
      </c>
      <c r="K389" s="342">
        <v>12</v>
      </c>
      <c r="L389" s="340" t="s">
        <v>152</v>
      </c>
      <c r="M389" s="340" t="s">
        <v>152</v>
      </c>
      <c r="N389" s="340" t="s">
        <v>152</v>
      </c>
      <c r="O389" s="340" t="s">
        <v>9992</v>
      </c>
      <c r="P389" s="340" t="s">
        <v>152</v>
      </c>
      <c r="Q389" s="340" t="s">
        <v>152</v>
      </c>
      <c r="R389" s="340" t="s">
        <v>152</v>
      </c>
      <c r="S389" s="340" t="s">
        <v>152</v>
      </c>
      <c r="T389" s="340" t="s">
        <v>152</v>
      </c>
      <c r="U389" s="340" t="s">
        <v>152</v>
      </c>
      <c r="V389" s="340" t="s">
        <v>4215</v>
      </c>
      <c r="W389" s="143" t="s">
        <v>7626</v>
      </c>
      <c r="X389" s="143" t="s">
        <v>152</v>
      </c>
      <c r="Y389" s="143" t="s">
        <v>4033</v>
      </c>
      <c r="Z389" s="143" t="s">
        <v>4034</v>
      </c>
      <c r="AA389" s="395" t="s">
        <v>9993</v>
      </c>
      <c r="AB389" s="143" t="s">
        <v>4033</v>
      </c>
      <c r="AC389" s="143" t="s">
        <v>4033</v>
      </c>
      <c r="AD389" s="143" t="s">
        <v>152</v>
      </c>
      <c r="AF389" s="340"/>
      <c r="AG389" s="143" t="s">
        <v>152</v>
      </c>
      <c r="AH389" s="343" t="s">
        <v>4033</v>
      </c>
      <c r="AI389" s="340" t="s">
        <v>152</v>
      </c>
      <c r="AJ389" s="340" t="s">
        <v>152</v>
      </c>
      <c r="AK389" s="143" t="s">
        <v>2054</v>
      </c>
      <c r="AL389" s="143" t="s">
        <v>4216</v>
      </c>
      <c r="AM389" s="341" t="s">
        <v>152</v>
      </c>
      <c r="AN389" s="143" t="s">
        <v>1637</v>
      </c>
      <c r="AO389" s="340" t="s">
        <v>152</v>
      </c>
      <c r="AP389" s="340"/>
      <c r="AQ389" s="341" t="s">
        <v>152</v>
      </c>
      <c r="AR389" s="143" t="s">
        <v>150</v>
      </c>
      <c r="AS389" s="340" t="s">
        <v>152</v>
      </c>
      <c r="AU389" s="341" t="s">
        <v>152</v>
      </c>
      <c r="AV389" s="342" t="s">
        <v>152</v>
      </c>
    </row>
    <row r="390" spans="1:48" s="143" customFormat="1" hidden="1">
      <c r="A390" s="299">
        <v>1074475991</v>
      </c>
      <c r="B390" s="340" t="s">
        <v>319</v>
      </c>
      <c r="C390" s="143" t="s">
        <v>4031</v>
      </c>
      <c r="D390" s="143" t="s">
        <v>4035</v>
      </c>
      <c r="E390" s="340" t="s">
        <v>827</v>
      </c>
      <c r="F390" s="340" t="s">
        <v>2056</v>
      </c>
      <c r="G390" s="143" t="s">
        <v>2055</v>
      </c>
      <c r="H390" s="341" t="s">
        <v>4032</v>
      </c>
      <c r="I390" s="342">
        <v>23701</v>
      </c>
      <c r="J390" s="342">
        <v>0</v>
      </c>
      <c r="K390" s="342">
        <v>40</v>
      </c>
      <c r="L390" s="340" t="s">
        <v>152</v>
      </c>
      <c r="M390" s="340" t="s">
        <v>152</v>
      </c>
      <c r="N390" s="340" t="s">
        <v>152</v>
      </c>
      <c r="O390" s="340" t="s">
        <v>9994</v>
      </c>
      <c r="P390" s="340" t="s">
        <v>152</v>
      </c>
      <c r="Q390" s="340" t="s">
        <v>152</v>
      </c>
      <c r="R390" s="340" t="s">
        <v>152</v>
      </c>
      <c r="S390" s="340" t="s">
        <v>152</v>
      </c>
      <c r="T390" s="340" t="s">
        <v>152</v>
      </c>
      <c r="U390" s="340" t="s">
        <v>152</v>
      </c>
      <c r="V390" s="340" t="s">
        <v>4214</v>
      </c>
      <c r="W390" s="143" t="s">
        <v>7626</v>
      </c>
      <c r="X390" s="143" t="s">
        <v>152</v>
      </c>
      <c r="Y390" s="143" t="s">
        <v>4033</v>
      </c>
      <c r="Z390" s="143" t="s">
        <v>4034</v>
      </c>
      <c r="AA390" s="395" t="s">
        <v>9995</v>
      </c>
      <c r="AB390" s="143" t="s">
        <v>4033</v>
      </c>
      <c r="AC390" s="143" t="s">
        <v>4033</v>
      </c>
      <c r="AD390" s="143" t="s">
        <v>152</v>
      </c>
      <c r="AF390" s="340"/>
      <c r="AG390" s="143" t="s">
        <v>152</v>
      </c>
      <c r="AH390" s="343" t="s">
        <v>4033</v>
      </c>
      <c r="AI390" s="340" t="s">
        <v>152</v>
      </c>
      <c r="AJ390" s="340" t="s">
        <v>152</v>
      </c>
      <c r="AK390" s="143" t="s">
        <v>2054</v>
      </c>
      <c r="AL390" s="143" t="s">
        <v>8819</v>
      </c>
      <c r="AM390" s="341" t="s">
        <v>152</v>
      </c>
      <c r="AN390" s="143" t="s">
        <v>1637</v>
      </c>
      <c r="AO390" s="340" t="s">
        <v>152</v>
      </c>
      <c r="AP390" s="340"/>
      <c r="AQ390" s="341" t="s">
        <v>152</v>
      </c>
      <c r="AR390" s="143" t="s">
        <v>150</v>
      </c>
      <c r="AS390" s="340" t="s">
        <v>152</v>
      </c>
      <c r="AU390" s="341" t="s">
        <v>152</v>
      </c>
      <c r="AV390" s="342" t="s">
        <v>152</v>
      </c>
    </row>
    <row r="391" spans="1:48" s="143" customFormat="1" hidden="1">
      <c r="A391" s="299">
        <v>1074475990</v>
      </c>
      <c r="B391" s="340" t="s">
        <v>329</v>
      </c>
      <c r="C391" s="143" t="s">
        <v>4031</v>
      </c>
      <c r="D391" s="143" t="s">
        <v>4035</v>
      </c>
      <c r="E391" s="340" t="s">
        <v>527</v>
      </c>
      <c r="F391" s="340" t="s">
        <v>2056</v>
      </c>
      <c r="G391" s="143" t="s">
        <v>2055</v>
      </c>
      <c r="H391" s="341" t="s">
        <v>4032</v>
      </c>
      <c r="I391" s="342">
        <v>28010</v>
      </c>
      <c r="J391" s="342">
        <v>0</v>
      </c>
      <c r="K391" s="342">
        <v>18</v>
      </c>
      <c r="L391" s="340" t="s">
        <v>152</v>
      </c>
      <c r="M391" s="340" t="s">
        <v>152</v>
      </c>
      <c r="N391" s="340" t="s">
        <v>152</v>
      </c>
      <c r="O391" s="340" t="s">
        <v>9996</v>
      </c>
      <c r="P391" s="340" t="s">
        <v>152</v>
      </c>
      <c r="Q391" s="340" t="s">
        <v>152</v>
      </c>
      <c r="R391" s="340" t="s">
        <v>152</v>
      </c>
      <c r="S391" s="340" t="s">
        <v>152</v>
      </c>
      <c r="T391" s="340" t="s">
        <v>152</v>
      </c>
      <c r="U391" s="340" t="s">
        <v>152</v>
      </c>
      <c r="V391" s="340" t="s">
        <v>4212</v>
      </c>
      <c r="W391" s="143" t="s">
        <v>7627</v>
      </c>
      <c r="X391" s="143" t="s">
        <v>152</v>
      </c>
      <c r="Y391" s="143" t="s">
        <v>4033</v>
      </c>
      <c r="Z391" s="143" t="s">
        <v>4034</v>
      </c>
      <c r="AA391" s="395" t="s">
        <v>9997</v>
      </c>
      <c r="AB391" s="143" t="s">
        <v>4033</v>
      </c>
      <c r="AC391" s="143" t="s">
        <v>4033</v>
      </c>
      <c r="AD391" s="143" t="s">
        <v>152</v>
      </c>
      <c r="AF391" s="340"/>
      <c r="AG391" s="143" t="s">
        <v>152</v>
      </c>
      <c r="AH391" s="343" t="s">
        <v>4033</v>
      </c>
      <c r="AI391" s="340" t="s">
        <v>152</v>
      </c>
      <c r="AJ391" s="340" t="s">
        <v>152</v>
      </c>
      <c r="AK391" s="143" t="s">
        <v>2054</v>
      </c>
      <c r="AL391" s="143" t="s">
        <v>4213</v>
      </c>
      <c r="AM391" s="341" t="s">
        <v>152</v>
      </c>
      <c r="AN391" s="143" t="s">
        <v>1637</v>
      </c>
      <c r="AO391" s="340" t="s">
        <v>152</v>
      </c>
      <c r="AP391" s="340"/>
      <c r="AQ391" s="341" t="s">
        <v>152</v>
      </c>
      <c r="AR391" s="143" t="s">
        <v>150</v>
      </c>
      <c r="AS391" s="340" t="s">
        <v>152</v>
      </c>
      <c r="AU391" s="341" t="s">
        <v>152</v>
      </c>
      <c r="AV391" s="342" t="s">
        <v>152</v>
      </c>
    </row>
    <row r="392" spans="1:48" s="143" customFormat="1" hidden="1">
      <c r="A392" s="299">
        <v>1074475988</v>
      </c>
      <c r="B392" s="340" t="s">
        <v>203</v>
      </c>
      <c r="C392" s="143" t="s">
        <v>4031</v>
      </c>
      <c r="D392" s="143" t="s">
        <v>4107</v>
      </c>
      <c r="E392" s="340" t="s">
        <v>2192</v>
      </c>
      <c r="F392" s="340" t="s">
        <v>2056</v>
      </c>
      <c r="G392" s="143" t="s">
        <v>2055</v>
      </c>
      <c r="H392" s="341" t="s">
        <v>4032</v>
      </c>
      <c r="I392" s="342">
        <v>21978</v>
      </c>
      <c r="J392" s="342">
        <v>0</v>
      </c>
      <c r="K392" s="342">
        <v>0</v>
      </c>
      <c r="L392" s="340" t="s">
        <v>152</v>
      </c>
      <c r="M392" s="340" t="s">
        <v>152</v>
      </c>
      <c r="N392" s="340" t="s">
        <v>152</v>
      </c>
      <c r="O392" s="340" t="s">
        <v>9998</v>
      </c>
      <c r="P392" s="340" t="s">
        <v>152</v>
      </c>
      <c r="Q392" s="340" t="s">
        <v>152</v>
      </c>
      <c r="R392" s="340" t="s">
        <v>152</v>
      </c>
      <c r="S392" s="340" t="s">
        <v>152</v>
      </c>
      <c r="T392" s="340" t="s">
        <v>152</v>
      </c>
      <c r="U392" s="340" t="s">
        <v>152</v>
      </c>
      <c r="V392" s="340" t="s">
        <v>4210</v>
      </c>
      <c r="W392" s="143" t="s">
        <v>7626</v>
      </c>
      <c r="X392" s="143" t="s">
        <v>152</v>
      </c>
      <c r="Y392" s="143" t="s">
        <v>4033</v>
      </c>
      <c r="Z392" s="143" t="s">
        <v>4034</v>
      </c>
      <c r="AA392" s="395" t="s">
        <v>9999</v>
      </c>
      <c r="AB392" s="143" t="s">
        <v>4033</v>
      </c>
      <c r="AC392" s="143" t="s">
        <v>4033</v>
      </c>
      <c r="AD392" s="143" t="s">
        <v>152</v>
      </c>
      <c r="AF392" s="340"/>
      <c r="AG392" s="143" t="s">
        <v>152</v>
      </c>
      <c r="AH392" s="343" t="s">
        <v>4033</v>
      </c>
      <c r="AI392" s="340" t="s">
        <v>152</v>
      </c>
      <c r="AJ392" s="340" t="s">
        <v>152</v>
      </c>
      <c r="AK392" s="143" t="s">
        <v>2054</v>
      </c>
      <c r="AL392" s="143" t="s">
        <v>4211</v>
      </c>
      <c r="AM392" s="341" t="s">
        <v>152</v>
      </c>
      <c r="AN392" s="143" t="s">
        <v>1637</v>
      </c>
      <c r="AO392" s="340" t="s">
        <v>152</v>
      </c>
      <c r="AP392" s="340"/>
      <c r="AQ392" s="341" t="s">
        <v>152</v>
      </c>
      <c r="AR392" s="143" t="s">
        <v>150</v>
      </c>
      <c r="AS392" s="340" t="s">
        <v>152</v>
      </c>
      <c r="AU392" s="341" t="s">
        <v>152</v>
      </c>
      <c r="AV392" s="342" t="s">
        <v>152</v>
      </c>
    </row>
    <row r="393" spans="1:48" s="143" customFormat="1" hidden="1">
      <c r="A393" s="299">
        <v>1074475987</v>
      </c>
      <c r="B393" s="340" t="s">
        <v>5913</v>
      </c>
      <c r="C393" s="143" t="s">
        <v>4031</v>
      </c>
      <c r="D393" s="143" t="s">
        <v>6323</v>
      </c>
      <c r="E393" s="340" t="s">
        <v>10000</v>
      </c>
      <c r="F393" s="340" t="s">
        <v>2056</v>
      </c>
      <c r="G393" s="143" t="s">
        <v>2055</v>
      </c>
      <c r="H393" s="341" t="s">
        <v>4032</v>
      </c>
      <c r="I393" s="342">
        <v>13357</v>
      </c>
      <c r="J393" s="342">
        <v>0</v>
      </c>
      <c r="K393" s="342">
        <v>78</v>
      </c>
      <c r="L393" s="340" t="s">
        <v>152</v>
      </c>
      <c r="M393" s="340" t="s">
        <v>152</v>
      </c>
      <c r="N393" s="340" t="s">
        <v>152</v>
      </c>
      <c r="O393" s="340" t="s">
        <v>10001</v>
      </c>
      <c r="P393" s="340" t="s">
        <v>152</v>
      </c>
      <c r="Q393" s="340" t="s">
        <v>152</v>
      </c>
      <c r="R393" s="340" t="s">
        <v>152</v>
      </c>
      <c r="S393" s="340" t="s">
        <v>152</v>
      </c>
      <c r="T393" s="340" t="s">
        <v>152</v>
      </c>
      <c r="U393" s="340" t="s">
        <v>152</v>
      </c>
      <c r="V393" s="340" t="s">
        <v>6336</v>
      </c>
      <c r="W393" s="143" t="s">
        <v>7626</v>
      </c>
      <c r="X393" s="143" t="s">
        <v>152</v>
      </c>
      <c r="Y393" s="143" t="s">
        <v>4033</v>
      </c>
      <c r="Z393" s="143" t="s">
        <v>4034</v>
      </c>
      <c r="AA393" s="395" t="s">
        <v>10002</v>
      </c>
      <c r="AB393" s="143" t="s">
        <v>4033</v>
      </c>
      <c r="AC393" s="143" t="s">
        <v>4033</v>
      </c>
      <c r="AD393" s="143" t="s">
        <v>152</v>
      </c>
      <c r="AF393" s="340"/>
      <c r="AG393" s="143" t="s">
        <v>152</v>
      </c>
      <c r="AH393" s="343" t="s">
        <v>4033</v>
      </c>
      <c r="AI393" s="340" t="s">
        <v>152</v>
      </c>
      <c r="AJ393" s="340" t="s">
        <v>152</v>
      </c>
      <c r="AK393" s="143" t="s">
        <v>2054</v>
      </c>
      <c r="AL393" s="143" t="s">
        <v>6337</v>
      </c>
      <c r="AM393" s="341" t="s">
        <v>152</v>
      </c>
      <c r="AN393" s="143" t="s">
        <v>1637</v>
      </c>
      <c r="AO393" s="340" t="s">
        <v>152</v>
      </c>
      <c r="AP393" s="340"/>
      <c r="AQ393" s="341" t="s">
        <v>152</v>
      </c>
      <c r="AR393" s="143" t="s">
        <v>150</v>
      </c>
      <c r="AS393" s="340" t="s">
        <v>152</v>
      </c>
      <c r="AU393" s="341" t="s">
        <v>152</v>
      </c>
      <c r="AV393" s="342" t="s">
        <v>152</v>
      </c>
    </row>
    <row r="394" spans="1:48" s="143" customFormat="1" hidden="1">
      <c r="A394" s="299">
        <v>1074475986</v>
      </c>
      <c r="B394" s="340" t="s">
        <v>5911</v>
      </c>
      <c r="C394" s="143" t="s">
        <v>4031</v>
      </c>
      <c r="D394" s="143" t="s">
        <v>6323</v>
      </c>
      <c r="E394" s="340" t="s">
        <v>5912</v>
      </c>
      <c r="F394" s="340" t="s">
        <v>2056</v>
      </c>
      <c r="G394" s="143" t="s">
        <v>2055</v>
      </c>
      <c r="H394" s="341" t="s">
        <v>4032</v>
      </c>
      <c r="I394" s="342">
        <v>15191</v>
      </c>
      <c r="J394" s="342">
        <v>0</v>
      </c>
      <c r="K394" s="342">
        <v>18</v>
      </c>
      <c r="L394" s="340" t="s">
        <v>152</v>
      </c>
      <c r="M394" s="340" t="s">
        <v>152</v>
      </c>
      <c r="N394" s="340" t="s">
        <v>152</v>
      </c>
      <c r="O394" s="340" t="s">
        <v>10003</v>
      </c>
      <c r="P394" s="340" t="s">
        <v>152</v>
      </c>
      <c r="Q394" s="340" t="s">
        <v>152</v>
      </c>
      <c r="R394" s="340" t="s">
        <v>152</v>
      </c>
      <c r="S394" s="340" t="s">
        <v>152</v>
      </c>
      <c r="T394" s="340" t="s">
        <v>152</v>
      </c>
      <c r="U394" s="340" t="s">
        <v>152</v>
      </c>
      <c r="V394" s="340" t="s">
        <v>6334</v>
      </c>
      <c r="W394" s="143" t="s">
        <v>7626</v>
      </c>
      <c r="X394" s="143" t="s">
        <v>152</v>
      </c>
      <c r="Y394" s="143" t="s">
        <v>4033</v>
      </c>
      <c r="Z394" s="143" t="s">
        <v>4034</v>
      </c>
      <c r="AA394" s="395" t="s">
        <v>10004</v>
      </c>
      <c r="AB394" s="143" t="s">
        <v>4033</v>
      </c>
      <c r="AC394" s="143" t="s">
        <v>4033</v>
      </c>
      <c r="AD394" s="143" t="s">
        <v>152</v>
      </c>
      <c r="AF394" s="340"/>
      <c r="AG394" s="143" t="s">
        <v>152</v>
      </c>
      <c r="AH394" s="343" t="s">
        <v>4033</v>
      </c>
      <c r="AI394" s="340" t="s">
        <v>152</v>
      </c>
      <c r="AJ394" s="340" t="s">
        <v>152</v>
      </c>
      <c r="AK394" s="143" t="s">
        <v>2054</v>
      </c>
      <c r="AL394" s="143" t="s">
        <v>6335</v>
      </c>
      <c r="AM394" s="341" t="s">
        <v>152</v>
      </c>
      <c r="AN394" s="143" t="s">
        <v>1637</v>
      </c>
      <c r="AO394" s="340" t="s">
        <v>152</v>
      </c>
      <c r="AP394" s="340"/>
      <c r="AQ394" s="341" t="s">
        <v>152</v>
      </c>
      <c r="AR394" s="143" t="s">
        <v>150</v>
      </c>
      <c r="AS394" s="340" t="s">
        <v>152</v>
      </c>
      <c r="AU394" s="341" t="s">
        <v>152</v>
      </c>
      <c r="AV394" s="342" t="s">
        <v>152</v>
      </c>
    </row>
    <row r="395" spans="1:48" s="143" customFormat="1" hidden="1">
      <c r="A395" s="299">
        <v>1074475985</v>
      </c>
      <c r="B395" s="340" t="s">
        <v>5909</v>
      </c>
      <c r="C395" s="143" t="s">
        <v>4031</v>
      </c>
      <c r="D395" s="143" t="s">
        <v>6323</v>
      </c>
      <c r="E395" s="340" t="s">
        <v>10005</v>
      </c>
      <c r="F395" s="340" t="s">
        <v>2056</v>
      </c>
      <c r="G395" s="143" t="s">
        <v>2055</v>
      </c>
      <c r="H395" s="341" t="s">
        <v>4032</v>
      </c>
      <c r="I395" s="342">
        <v>16374</v>
      </c>
      <c r="J395" s="342">
        <v>0</v>
      </c>
      <c r="K395" s="342">
        <v>11</v>
      </c>
      <c r="L395" s="340" t="s">
        <v>152</v>
      </c>
      <c r="M395" s="340" t="s">
        <v>152</v>
      </c>
      <c r="N395" s="340" t="s">
        <v>152</v>
      </c>
      <c r="O395" s="340" t="s">
        <v>10006</v>
      </c>
      <c r="P395" s="340" t="s">
        <v>152</v>
      </c>
      <c r="Q395" s="340" t="s">
        <v>152</v>
      </c>
      <c r="R395" s="340" t="s">
        <v>152</v>
      </c>
      <c r="S395" s="340" t="s">
        <v>152</v>
      </c>
      <c r="T395" s="340" t="s">
        <v>152</v>
      </c>
      <c r="U395" s="340" t="s">
        <v>152</v>
      </c>
      <c r="V395" s="340" t="s">
        <v>6332</v>
      </c>
      <c r="W395" s="143" t="s">
        <v>7626</v>
      </c>
      <c r="X395" s="143" t="s">
        <v>152</v>
      </c>
      <c r="Y395" s="143" t="s">
        <v>4033</v>
      </c>
      <c r="Z395" s="143" t="s">
        <v>4034</v>
      </c>
      <c r="AA395" s="395" t="s">
        <v>10007</v>
      </c>
      <c r="AB395" s="143" t="s">
        <v>4033</v>
      </c>
      <c r="AC395" s="143" t="s">
        <v>4033</v>
      </c>
      <c r="AD395" s="143" t="s">
        <v>152</v>
      </c>
      <c r="AF395" s="340"/>
      <c r="AG395" s="143" t="s">
        <v>152</v>
      </c>
      <c r="AH395" s="343" t="s">
        <v>4033</v>
      </c>
      <c r="AI395" s="340" t="s">
        <v>152</v>
      </c>
      <c r="AJ395" s="340" t="s">
        <v>152</v>
      </c>
      <c r="AK395" s="143" t="s">
        <v>2054</v>
      </c>
      <c r="AL395" s="143" t="s">
        <v>6333</v>
      </c>
      <c r="AM395" s="341" t="s">
        <v>152</v>
      </c>
      <c r="AN395" s="143" t="s">
        <v>1637</v>
      </c>
      <c r="AO395" s="340" t="s">
        <v>152</v>
      </c>
      <c r="AP395" s="340"/>
      <c r="AQ395" s="341" t="s">
        <v>152</v>
      </c>
      <c r="AR395" s="143" t="s">
        <v>150</v>
      </c>
      <c r="AS395" s="340" t="s">
        <v>152</v>
      </c>
      <c r="AU395" s="341" t="s">
        <v>152</v>
      </c>
      <c r="AV395" s="342" t="s">
        <v>152</v>
      </c>
    </row>
    <row r="396" spans="1:48" s="143" customFormat="1" hidden="1">
      <c r="A396" s="299">
        <v>1074475984</v>
      </c>
      <c r="B396" s="340" t="s">
        <v>5921</v>
      </c>
      <c r="C396" s="143" t="s">
        <v>4031</v>
      </c>
      <c r="D396" s="143" t="s">
        <v>6323</v>
      </c>
      <c r="E396" s="340" t="s">
        <v>5922</v>
      </c>
      <c r="F396" s="340" t="s">
        <v>2056</v>
      </c>
      <c r="G396" s="143" t="s">
        <v>2055</v>
      </c>
      <c r="H396" s="341" t="s">
        <v>4032</v>
      </c>
      <c r="I396" s="342">
        <v>17882</v>
      </c>
      <c r="J396" s="342">
        <v>0</v>
      </c>
      <c r="K396" s="342">
        <v>141</v>
      </c>
      <c r="L396" s="340" t="s">
        <v>152</v>
      </c>
      <c r="M396" s="340" t="s">
        <v>152</v>
      </c>
      <c r="N396" s="340" t="s">
        <v>152</v>
      </c>
      <c r="O396" s="340" t="s">
        <v>10008</v>
      </c>
      <c r="P396" s="340" t="s">
        <v>152</v>
      </c>
      <c r="Q396" s="340" t="s">
        <v>152</v>
      </c>
      <c r="R396" s="340" t="s">
        <v>152</v>
      </c>
      <c r="S396" s="340" t="s">
        <v>152</v>
      </c>
      <c r="T396" s="340" t="s">
        <v>152</v>
      </c>
      <c r="U396" s="340" t="s">
        <v>152</v>
      </c>
      <c r="V396" s="340" t="s">
        <v>6330</v>
      </c>
      <c r="W396" s="143" t="s">
        <v>7626</v>
      </c>
      <c r="X396" s="143" t="s">
        <v>152</v>
      </c>
      <c r="Y396" s="143" t="s">
        <v>4033</v>
      </c>
      <c r="Z396" s="143" t="s">
        <v>4034</v>
      </c>
      <c r="AA396" s="395" t="s">
        <v>10009</v>
      </c>
      <c r="AB396" s="143" t="s">
        <v>4033</v>
      </c>
      <c r="AC396" s="143" t="s">
        <v>4033</v>
      </c>
      <c r="AD396" s="143" t="s">
        <v>152</v>
      </c>
      <c r="AF396" s="340"/>
      <c r="AG396" s="143" t="s">
        <v>152</v>
      </c>
      <c r="AH396" s="343" t="s">
        <v>4033</v>
      </c>
      <c r="AI396" s="340" t="s">
        <v>152</v>
      </c>
      <c r="AJ396" s="340" t="s">
        <v>152</v>
      </c>
      <c r="AK396" s="143" t="s">
        <v>2054</v>
      </c>
      <c r="AL396" s="143" t="s">
        <v>6331</v>
      </c>
      <c r="AM396" s="341" t="s">
        <v>152</v>
      </c>
      <c r="AN396" s="143" t="s">
        <v>1637</v>
      </c>
      <c r="AO396" s="340" t="s">
        <v>152</v>
      </c>
      <c r="AP396" s="340"/>
      <c r="AQ396" s="341" t="s">
        <v>152</v>
      </c>
      <c r="AR396" s="143" t="s">
        <v>150</v>
      </c>
      <c r="AS396" s="340" t="s">
        <v>152</v>
      </c>
      <c r="AU396" s="341" t="s">
        <v>152</v>
      </c>
      <c r="AV396" s="342" t="s">
        <v>152</v>
      </c>
    </row>
    <row r="397" spans="1:48" s="143" customFormat="1" hidden="1">
      <c r="A397" s="299">
        <v>1074475983</v>
      </c>
      <c r="B397" s="340" t="s">
        <v>5927</v>
      </c>
      <c r="C397" s="143" t="s">
        <v>4031</v>
      </c>
      <c r="D397" s="143" t="s">
        <v>6323</v>
      </c>
      <c r="E397" s="340" t="s">
        <v>5928</v>
      </c>
      <c r="F397" s="340" t="s">
        <v>2056</v>
      </c>
      <c r="G397" s="143" t="s">
        <v>2055</v>
      </c>
      <c r="H397" s="341" t="s">
        <v>4032</v>
      </c>
      <c r="I397" s="342">
        <v>19930</v>
      </c>
      <c r="J397" s="342">
        <v>0</v>
      </c>
      <c r="K397" s="342">
        <v>20</v>
      </c>
      <c r="L397" s="340" t="s">
        <v>152</v>
      </c>
      <c r="M397" s="340" t="s">
        <v>152</v>
      </c>
      <c r="N397" s="340" t="s">
        <v>152</v>
      </c>
      <c r="O397" s="340" t="s">
        <v>10010</v>
      </c>
      <c r="P397" s="340" t="s">
        <v>152</v>
      </c>
      <c r="Q397" s="340" t="s">
        <v>152</v>
      </c>
      <c r="R397" s="340" t="s">
        <v>152</v>
      </c>
      <c r="S397" s="340" t="s">
        <v>152</v>
      </c>
      <c r="T397" s="340" t="s">
        <v>152</v>
      </c>
      <c r="U397" s="340" t="s">
        <v>152</v>
      </c>
      <c r="V397" s="340" t="s">
        <v>6328</v>
      </c>
      <c r="W397" s="143" t="s">
        <v>7626</v>
      </c>
      <c r="X397" s="143" t="s">
        <v>152</v>
      </c>
      <c r="Y397" s="143" t="s">
        <v>4033</v>
      </c>
      <c r="Z397" s="143" t="s">
        <v>4034</v>
      </c>
      <c r="AA397" s="395" t="s">
        <v>10011</v>
      </c>
      <c r="AB397" s="143" t="s">
        <v>4033</v>
      </c>
      <c r="AC397" s="143" t="s">
        <v>4033</v>
      </c>
      <c r="AD397" s="143" t="s">
        <v>152</v>
      </c>
      <c r="AF397" s="340"/>
      <c r="AG397" s="143" t="s">
        <v>152</v>
      </c>
      <c r="AH397" s="343" t="s">
        <v>4033</v>
      </c>
      <c r="AI397" s="340" t="s">
        <v>152</v>
      </c>
      <c r="AJ397" s="340" t="s">
        <v>152</v>
      </c>
      <c r="AK397" s="143" t="s">
        <v>2054</v>
      </c>
      <c r="AL397" s="143" t="s">
        <v>6329</v>
      </c>
      <c r="AM397" s="341" t="s">
        <v>152</v>
      </c>
      <c r="AN397" s="143" t="s">
        <v>1637</v>
      </c>
      <c r="AO397" s="340" t="s">
        <v>152</v>
      </c>
      <c r="AP397" s="340"/>
      <c r="AQ397" s="341" t="s">
        <v>152</v>
      </c>
      <c r="AR397" s="143" t="s">
        <v>150</v>
      </c>
      <c r="AS397" s="340" t="s">
        <v>152</v>
      </c>
      <c r="AU397" s="341" t="s">
        <v>152</v>
      </c>
      <c r="AV397" s="342" t="s">
        <v>152</v>
      </c>
    </row>
    <row r="398" spans="1:48" s="143" customFormat="1" hidden="1">
      <c r="A398" s="299">
        <v>1074475982</v>
      </c>
      <c r="B398" s="340" t="s">
        <v>5478</v>
      </c>
      <c r="C398" s="143" t="s">
        <v>4031</v>
      </c>
      <c r="D398" s="143" t="s">
        <v>6323</v>
      </c>
      <c r="E398" s="340" t="s">
        <v>6087</v>
      </c>
      <c r="F398" s="340" t="s">
        <v>2056</v>
      </c>
      <c r="G398" s="143" t="s">
        <v>2055</v>
      </c>
      <c r="H398" s="341" t="s">
        <v>4032</v>
      </c>
      <c r="I398" s="342">
        <v>17764</v>
      </c>
      <c r="J398" s="342">
        <v>0</v>
      </c>
      <c r="K398" s="342">
        <v>0</v>
      </c>
      <c r="L398" s="340" t="s">
        <v>152</v>
      </c>
      <c r="M398" s="340" t="s">
        <v>152</v>
      </c>
      <c r="N398" s="340" t="s">
        <v>152</v>
      </c>
      <c r="O398" s="340" t="s">
        <v>10012</v>
      </c>
      <c r="P398" s="340" t="s">
        <v>152</v>
      </c>
      <c r="Q398" s="340" t="s">
        <v>152</v>
      </c>
      <c r="R398" s="340" t="s">
        <v>152</v>
      </c>
      <c r="S398" s="340" t="s">
        <v>152</v>
      </c>
      <c r="T398" s="340" t="s">
        <v>152</v>
      </c>
      <c r="U398" s="340" t="s">
        <v>152</v>
      </c>
      <c r="V398" s="340" t="s">
        <v>6326</v>
      </c>
      <c r="W398" s="143" t="s">
        <v>7626</v>
      </c>
      <c r="X398" s="143" t="s">
        <v>152</v>
      </c>
      <c r="Y398" s="143" t="s">
        <v>4033</v>
      </c>
      <c r="Z398" s="143" t="s">
        <v>4034</v>
      </c>
      <c r="AA398" s="395" t="s">
        <v>10013</v>
      </c>
      <c r="AB398" s="143" t="s">
        <v>4033</v>
      </c>
      <c r="AC398" s="143" t="s">
        <v>4033</v>
      </c>
      <c r="AD398" s="143" t="s">
        <v>152</v>
      </c>
      <c r="AF398" s="340"/>
      <c r="AG398" s="143" t="s">
        <v>152</v>
      </c>
      <c r="AH398" s="343" t="s">
        <v>4033</v>
      </c>
      <c r="AI398" s="340" t="s">
        <v>152</v>
      </c>
      <c r="AJ398" s="340" t="s">
        <v>152</v>
      </c>
      <c r="AK398" s="143" t="s">
        <v>2054</v>
      </c>
      <c r="AL398" s="143" t="s">
        <v>6327</v>
      </c>
      <c r="AM398" s="341" t="s">
        <v>152</v>
      </c>
      <c r="AN398" s="143" t="s">
        <v>1637</v>
      </c>
      <c r="AO398" s="340" t="s">
        <v>152</v>
      </c>
      <c r="AP398" s="340"/>
      <c r="AQ398" s="341" t="s">
        <v>152</v>
      </c>
      <c r="AR398" s="143" t="s">
        <v>150</v>
      </c>
      <c r="AS398" s="340" t="s">
        <v>152</v>
      </c>
      <c r="AU398" s="341" t="s">
        <v>152</v>
      </c>
      <c r="AV398" s="342" t="s">
        <v>152</v>
      </c>
    </row>
    <row r="399" spans="1:48" s="143" customFormat="1" hidden="1">
      <c r="A399" s="299">
        <v>1074475981</v>
      </c>
      <c r="B399" s="340" t="s">
        <v>5931</v>
      </c>
      <c r="C399" s="143" t="s">
        <v>4031</v>
      </c>
      <c r="D399" s="143" t="s">
        <v>6323</v>
      </c>
      <c r="E399" s="340" t="s">
        <v>5932</v>
      </c>
      <c r="F399" s="340" t="s">
        <v>2056</v>
      </c>
      <c r="G399" s="143" t="s">
        <v>2055</v>
      </c>
      <c r="H399" s="341" t="s">
        <v>4032</v>
      </c>
      <c r="I399" s="342">
        <v>20686</v>
      </c>
      <c r="J399" s="342">
        <v>0</v>
      </c>
      <c r="K399" s="342">
        <v>7</v>
      </c>
      <c r="L399" s="340" t="s">
        <v>152</v>
      </c>
      <c r="M399" s="340" t="s">
        <v>152</v>
      </c>
      <c r="N399" s="340" t="s">
        <v>152</v>
      </c>
      <c r="O399" s="340" t="s">
        <v>10014</v>
      </c>
      <c r="P399" s="340" t="s">
        <v>152</v>
      </c>
      <c r="Q399" s="340" t="s">
        <v>152</v>
      </c>
      <c r="R399" s="340" t="s">
        <v>152</v>
      </c>
      <c r="S399" s="340" t="s">
        <v>152</v>
      </c>
      <c r="T399" s="340" t="s">
        <v>152</v>
      </c>
      <c r="U399" s="340" t="s">
        <v>152</v>
      </c>
      <c r="V399" s="340" t="s">
        <v>6324</v>
      </c>
      <c r="W399" s="143" t="s">
        <v>7626</v>
      </c>
      <c r="X399" s="143" t="s">
        <v>152</v>
      </c>
      <c r="Y399" s="143" t="s">
        <v>4033</v>
      </c>
      <c r="Z399" s="143" t="s">
        <v>4034</v>
      </c>
      <c r="AA399" s="395" t="s">
        <v>10015</v>
      </c>
      <c r="AB399" s="143" t="s">
        <v>4033</v>
      </c>
      <c r="AC399" s="143" t="s">
        <v>4033</v>
      </c>
      <c r="AD399" s="143" t="s">
        <v>152</v>
      </c>
      <c r="AF399" s="340"/>
      <c r="AG399" s="143" t="s">
        <v>152</v>
      </c>
      <c r="AH399" s="343" t="s">
        <v>4033</v>
      </c>
      <c r="AI399" s="340" t="s">
        <v>152</v>
      </c>
      <c r="AJ399" s="340" t="s">
        <v>152</v>
      </c>
      <c r="AK399" s="143" t="s">
        <v>2054</v>
      </c>
      <c r="AL399" s="143" t="s">
        <v>6325</v>
      </c>
      <c r="AM399" s="341" t="s">
        <v>152</v>
      </c>
      <c r="AN399" s="143" t="s">
        <v>1637</v>
      </c>
      <c r="AO399" s="340" t="s">
        <v>152</v>
      </c>
      <c r="AP399" s="340"/>
      <c r="AQ399" s="341" t="s">
        <v>152</v>
      </c>
      <c r="AR399" s="143" t="s">
        <v>150</v>
      </c>
      <c r="AS399" s="340" t="s">
        <v>152</v>
      </c>
      <c r="AU399" s="341" t="s">
        <v>152</v>
      </c>
      <c r="AV399" s="342" t="s">
        <v>152</v>
      </c>
    </row>
    <row r="400" spans="1:48" s="143" customFormat="1" hidden="1">
      <c r="A400" s="299">
        <v>1074475980</v>
      </c>
      <c r="B400" s="340" t="s">
        <v>561</v>
      </c>
      <c r="C400" s="143" t="s">
        <v>4031</v>
      </c>
      <c r="D400" s="143" t="s">
        <v>4035</v>
      </c>
      <c r="E400" s="340" t="s">
        <v>4207</v>
      </c>
      <c r="F400" s="340" t="s">
        <v>2056</v>
      </c>
      <c r="G400" s="143" t="s">
        <v>2055</v>
      </c>
      <c r="H400" s="341" t="s">
        <v>4032</v>
      </c>
      <c r="I400" s="342">
        <v>31018</v>
      </c>
      <c r="J400" s="342">
        <v>0</v>
      </c>
      <c r="K400" s="342">
        <v>12</v>
      </c>
      <c r="L400" s="340" t="s">
        <v>152</v>
      </c>
      <c r="M400" s="340" t="s">
        <v>152</v>
      </c>
      <c r="N400" s="340" t="s">
        <v>152</v>
      </c>
      <c r="O400" s="340" t="s">
        <v>10016</v>
      </c>
      <c r="P400" s="340" t="s">
        <v>152</v>
      </c>
      <c r="Q400" s="340" t="s">
        <v>152</v>
      </c>
      <c r="R400" s="340" t="s">
        <v>152</v>
      </c>
      <c r="S400" s="340" t="s">
        <v>152</v>
      </c>
      <c r="T400" s="340" t="s">
        <v>152</v>
      </c>
      <c r="U400" s="340" t="s">
        <v>152</v>
      </c>
      <c r="V400" s="340" t="s">
        <v>4208</v>
      </c>
      <c r="W400" s="143" t="s">
        <v>7626</v>
      </c>
      <c r="X400" s="143" t="s">
        <v>152</v>
      </c>
      <c r="Y400" s="143" t="s">
        <v>4033</v>
      </c>
      <c r="Z400" s="143" t="s">
        <v>4034</v>
      </c>
      <c r="AA400" s="395" t="s">
        <v>10017</v>
      </c>
      <c r="AB400" s="143" t="s">
        <v>4033</v>
      </c>
      <c r="AC400" s="143" t="s">
        <v>4033</v>
      </c>
      <c r="AD400" s="143" t="s">
        <v>152</v>
      </c>
      <c r="AF400" s="340"/>
      <c r="AG400" s="143" t="s">
        <v>152</v>
      </c>
      <c r="AH400" s="343" t="s">
        <v>4033</v>
      </c>
      <c r="AI400" s="340" t="s">
        <v>152</v>
      </c>
      <c r="AJ400" s="340" t="s">
        <v>152</v>
      </c>
      <c r="AK400" s="143" t="s">
        <v>2054</v>
      </c>
      <c r="AL400" s="143" t="s">
        <v>4209</v>
      </c>
      <c r="AM400" s="341" t="s">
        <v>152</v>
      </c>
      <c r="AN400" s="143" t="s">
        <v>1637</v>
      </c>
      <c r="AO400" s="340" t="s">
        <v>152</v>
      </c>
      <c r="AP400" s="340"/>
      <c r="AQ400" s="341" t="s">
        <v>152</v>
      </c>
      <c r="AR400" s="143" t="s">
        <v>150</v>
      </c>
      <c r="AS400" s="340" t="s">
        <v>152</v>
      </c>
      <c r="AU400" s="341" t="s">
        <v>152</v>
      </c>
      <c r="AV400" s="342" t="s">
        <v>152</v>
      </c>
    </row>
    <row r="401" spans="1:48" s="143" customFormat="1" hidden="1">
      <c r="A401" s="299">
        <v>1074475979</v>
      </c>
      <c r="B401" s="340" t="s">
        <v>498</v>
      </c>
      <c r="C401" s="143" t="s">
        <v>4031</v>
      </c>
      <c r="D401" s="143" t="s">
        <v>4035</v>
      </c>
      <c r="E401" s="340" t="s">
        <v>499</v>
      </c>
      <c r="F401" s="340" t="s">
        <v>2056</v>
      </c>
      <c r="G401" s="143" t="s">
        <v>2055</v>
      </c>
      <c r="H401" s="341" t="s">
        <v>4032</v>
      </c>
      <c r="I401" s="342">
        <v>39323</v>
      </c>
      <c r="J401" s="342">
        <v>0</v>
      </c>
      <c r="K401" s="342">
        <v>14</v>
      </c>
      <c r="L401" s="340" t="s">
        <v>152</v>
      </c>
      <c r="M401" s="340" t="s">
        <v>152</v>
      </c>
      <c r="N401" s="340" t="s">
        <v>152</v>
      </c>
      <c r="O401" s="340" t="s">
        <v>10018</v>
      </c>
      <c r="P401" s="340" t="s">
        <v>152</v>
      </c>
      <c r="Q401" s="340" t="s">
        <v>152</v>
      </c>
      <c r="R401" s="340" t="s">
        <v>152</v>
      </c>
      <c r="S401" s="340" t="s">
        <v>152</v>
      </c>
      <c r="T401" s="340" t="s">
        <v>152</v>
      </c>
      <c r="U401" s="340" t="s">
        <v>152</v>
      </c>
      <c r="V401" s="340" t="s">
        <v>4205</v>
      </c>
      <c r="W401" s="143" t="s">
        <v>7626</v>
      </c>
      <c r="X401" s="143" t="s">
        <v>152</v>
      </c>
      <c r="Y401" s="143" t="s">
        <v>4033</v>
      </c>
      <c r="Z401" s="143" t="s">
        <v>4034</v>
      </c>
      <c r="AA401" s="395" t="s">
        <v>10019</v>
      </c>
      <c r="AB401" s="143" t="s">
        <v>4033</v>
      </c>
      <c r="AC401" s="143" t="s">
        <v>4033</v>
      </c>
      <c r="AD401" s="143" t="s">
        <v>152</v>
      </c>
      <c r="AF401" s="340"/>
      <c r="AG401" s="143" t="s">
        <v>152</v>
      </c>
      <c r="AH401" s="343" t="s">
        <v>4033</v>
      </c>
      <c r="AI401" s="340" t="s">
        <v>152</v>
      </c>
      <c r="AJ401" s="340" t="s">
        <v>152</v>
      </c>
      <c r="AK401" s="143" t="s">
        <v>2054</v>
      </c>
      <c r="AL401" s="143" t="s">
        <v>4206</v>
      </c>
      <c r="AM401" s="341" t="s">
        <v>152</v>
      </c>
      <c r="AN401" s="143" t="s">
        <v>1637</v>
      </c>
      <c r="AO401" s="340" t="s">
        <v>152</v>
      </c>
      <c r="AP401" s="340"/>
      <c r="AQ401" s="341" t="s">
        <v>152</v>
      </c>
      <c r="AR401" s="143" t="s">
        <v>150</v>
      </c>
      <c r="AS401" s="340" t="s">
        <v>152</v>
      </c>
      <c r="AU401" s="341" t="s">
        <v>152</v>
      </c>
      <c r="AV401" s="342" t="s">
        <v>152</v>
      </c>
    </row>
    <row r="402" spans="1:48" s="143" customFormat="1" hidden="1">
      <c r="A402" s="299">
        <v>1074475978</v>
      </c>
      <c r="B402" s="340" t="s">
        <v>524</v>
      </c>
      <c r="C402" s="143" t="s">
        <v>4031</v>
      </c>
      <c r="D402" s="143" t="s">
        <v>4035</v>
      </c>
      <c r="E402" s="340" t="s">
        <v>525</v>
      </c>
      <c r="F402" s="340" t="s">
        <v>2056</v>
      </c>
      <c r="G402" s="143" t="s">
        <v>2055</v>
      </c>
      <c r="H402" s="341" t="s">
        <v>4032</v>
      </c>
      <c r="I402" s="342">
        <v>38300</v>
      </c>
      <c r="J402" s="342">
        <v>0</v>
      </c>
      <c r="K402" s="342">
        <v>13</v>
      </c>
      <c r="L402" s="340" t="s">
        <v>152</v>
      </c>
      <c r="M402" s="340" t="s">
        <v>152</v>
      </c>
      <c r="N402" s="340" t="s">
        <v>152</v>
      </c>
      <c r="O402" s="340" t="s">
        <v>10020</v>
      </c>
      <c r="P402" s="340" t="s">
        <v>152</v>
      </c>
      <c r="Q402" s="340" t="s">
        <v>152</v>
      </c>
      <c r="R402" s="340" t="s">
        <v>152</v>
      </c>
      <c r="S402" s="340" t="s">
        <v>152</v>
      </c>
      <c r="T402" s="340" t="s">
        <v>152</v>
      </c>
      <c r="U402" s="340" t="s">
        <v>152</v>
      </c>
      <c r="V402" s="340" t="s">
        <v>4203</v>
      </c>
      <c r="W402" s="143" t="s">
        <v>7626</v>
      </c>
      <c r="X402" s="143" t="s">
        <v>152</v>
      </c>
      <c r="Y402" s="143" t="s">
        <v>4033</v>
      </c>
      <c r="Z402" s="143" t="s">
        <v>4034</v>
      </c>
      <c r="AA402" s="395" t="s">
        <v>10021</v>
      </c>
      <c r="AB402" s="143" t="s">
        <v>4033</v>
      </c>
      <c r="AC402" s="143" t="s">
        <v>4033</v>
      </c>
      <c r="AD402" s="143" t="s">
        <v>152</v>
      </c>
      <c r="AF402" s="340"/>
      <c r="AG402" s="143" t="s">
        <v>152</v>
      </c>
      <c r="AH402" s="343" t="s">
        <v>4033</v>
      </c>
      <c r="AI402" s="340" t="s">
        <v>152</v>
      </c>
      <c r="AJ402" s="340" t="s">
        <v>152</v>
      </c>
      <c r="AK402" s="143" t="s">
        <v>2054</v>
      </c>
      <c r="AL402" s="143" t="s">
        <v>4204</v>
      </c>
      <c r="AM402" s="341" t="s">
        <v>152</v>
      </c>
      <c r="AN402" s="143" t="s">
        <v>1637</v>
      </c>
      <c r="AO402" s="340" t="s">
        <v>152</v>
      </c>
      <c r="AP402" s="340"/>
      <c r="AQ402" s="341" t="s">
        <v>152</v>
      </c>
      <c r="AR402" s="143" t="s">
        <v>150</v>
      </c>
      <c r="AS402" s="340" t="s">
        <v>152</v>
      </c>
      <c r="AU402" s="341" t="s">
        <v>152</v>
      </c>
      <c r="AV402" s="342" t="s">
        <v>152</v>
      </c>
    </row>
    <row r="403" spans="1:48" s="143" customFormat="1" hidden="1">
      <c r="A403" s="299">
        <v>1074475977</v>
      </c>
      <c r="B403" s="340" t="s">
        <v>563</v>
      </c>
      <c r="C403" s="143" t="s">
        <v>4031</v>
      </c>
      <c r="D403" s="143" t="s">
        <v>4035</v>
      </c>
      <c r="E403" s="340" t="s">
        <v>562</v>
      </c>
      <c r="F403" s="340" t="s">
        <v>2056</v>
      </c>
      <c r="G403" s="143" t="s">
        <v>2055</v>
      </c>
      <c r="H403" s="341" t="s">
        <v>4032</v>
      </c>
      <c r="I403" s="342">
        <v>20037</v>
      </c>
      <c r="J403" s="342">
        <v>0</v>
      </c>
      <c r="K403" s="342">
        <v>16</v>
      </c>
      <c r="L403" s="340" t="s">
        <v>152</v>
      </c>
      <c r="M403" s="340" t="s">
        <v>152</v>
      </c>
      <c r="N403" s="340" t="s">
        <v>152</v>
      </c>
      <c r="O403" s="340" t="s">
        <v>10022</v>
      </c>
      <c r="P403" s="340" t="s">
        <v>152</v>
      </c>
      <c r="Q403" s="340" t="s">
        <v>152</v>
      </c>
      <c r="R403" s="340" t="s">
        <v>152</v>
      </c>
      <c r="S403" s="340" t="s">
        <v>152</v>
      </c>
      <c r="T403" s="340" t="s">
        <v>152</v>
      </c>
      <c r="U403" s="340" t="s">
        <v>152</v>
      </c>
      <c r="V403" s="340" t="s">
        <v>4201</v>
      </c>
      <c r="W403" s="143" t="s">
        <v>7626</v>
      </c>
      <c r="X403" s="143" t="s">
        <v>152</v>
      </c>
      <c r="Y403" s="143" t="s">
        <v>4033</v>
      </c>
      <c r="Z403" s="143" t="s">
        <v>4034</v>
      </c>
      <c r="AA403" s="395" t="s">
        <v>10023</v>
      </c>
      <c r="AB403" s="143" t="s">
        <v>4033</v>
      </c>
      <c r="AC403" s="143" t="s">
        <v>4033</v>
      </c>
      <c r="AD403" s="143" t="s">
        <v>152</v>
      </c>
      <c r="AF403" s="340"/>
      <c r="AG403" s="143" t="s">
        <v>152</v>
      </c>
      <c r="AH403" s="343" t="s">
        <v>4033</v>
      </c>
      <c r="AI403" s="340" t="s">
        <v>152</v>
      </c>
      <c r="AJ403" s="340" t="s">
        <v>152</v>
      </c>
      <c r="AK403" s="143" t="s">
        <v>2054</v>
      </c>
      <c r="AL403" s="143" t="s">
        <v>4202</v>
      </c>
      <c r="AM403" s="341" t="s">
        <v>152</v>
      </c>
      <c r="AN403" s="143" t="s">
        <v>1637</v>
      </c>
      <c r="AO403" s="340" t="s">
        <v>152</v>
      </c>
      <c r="AP403" s="340"/>
      <c r="AQ403" s="341" t="s">
        <v>152</v>
      </c>
      <c r="AR403" s="143" t="s">
        <v>150</v>
      </c>
      <c r="AS403" s="340" t="s">
        <v>152</v>
      </c>
      <c r="AU403" s="341" t="s">
        <v>152</v>
      </c>
      <c r="AV403" s="342" t="s">
        <v>152</v>
      </c>
    </row>
    <row r="404" spans="1:48" s="143" customFormat="1" hidden="1">
      <c r="A404" s="299">
        <v>1074475976</v>
      </c>
      <c r="B404" s="340" t="s">
        <v>491</v>
      </c>
      <c r="C404" s="143" t="s">
        <v>4031</v>
      </c>
      <c r="D404" s="143" t="s">
        <v>4035</v>
      </c>
      <c r="E404" s="340" t="s">
        <v>492</v>
      </c>
      <c r="F404" s="340" t="s">
        <v>2056</v>
      </c>
      <c r="G404" s="143" t="s">
        <v>2055</v>
      </c>
      <c r="H404" s="341" t="s">
        <v>4032</v>
      </c>
      <c r="I404" s="342">
        <v>35551</v>
      </c>
      <c r="J404" s="342">
        <v>0</v>
      </c>
      <c r="K404" s="342">
        <v>4</v>
      </c>
      <c r="L404" s="340" t="s">
        <v>152</v>
      </c>
      <c r="M404" s="340" t="s">
        <v>152</v>
      </c>
      <c r="N404" s="340" t="s">
        <v>152</v>
      </c>
      <c r="O404" s="340" t="s">
        <v>10024</v>
      </c>
      <c r="P404" s="340" t="s">
        <v>152</v>
      </c>
      <c r="Q404" s="340" t="s">
        <v>152</v>
      </c>
      <c r="R404" s="340" t="s">
        <v>152</v>
      </c>
      <c r="S404" s="340" t="s">
        <v>152</v>
      </c>
      <c r="T404" s="340" t="s">
        <v>152</v>
      </c>
      <c r="U404" s="340" t="s">
        <v>152</v>
      </c>
      <c r="V404" s="340" t="s">
        <v>4199</v>
      </c>
      <c r="W404" s="143" t="s">
        <v>7626</v>
      </c>
      <c r="X404" s="143" t="s">
        <v>152</v>
      </c>
      <c r="Y404" s="143" t="s">
        <v>4033</v>
      </c>
      <c r="Z404" s="143" t="s">
        <v>4034</v>
      </c>
      <c r="AA404" s="395" t="s">
        <v>10025</v>
      </c>
      <c r="AB404" s="143" t="s">
        <v>4033</v>
      </c>
      <c r="AC404" s="143" t="s">
        <v>4033</v>
      </c>
      <c r="AD404" s="143" t="s">
        <v>152</v>
      </c>
      <c r="AF404" s="340"/>
      <c r="AG404" s="143" t="s">
        <v>152</v>
      </c>
      <c r="AH404" s="343" t="s">
        <v>4033</v>
      </c>
      <c r="AI404" s="340" t="s">
        <v>152</v>
      </c>
      <c r="AJ404" s="340" t="s">
        <v>152</v>
      </c>
      <c r="AK404" s="143" t="s">
        <v>2054</v>
      </c>
      <c r="AL404" s="143" t="s">
        <v>4200</v>
      </c>
      <c r="AM404" s="341" t="s">
        <v>152</v>
      </c>
      <c r="AN404" s="143" t="s">
        <v>1637</v>
      </c>
      <c r="AO404" s="340" t="s">
        <v>152</v>
      </c>
      <c r="AP404" s="340"/>
      <c r="AQ404" s="341" t="s">
        <v>152</v>
      </c>
      <c r="AR404" s="143" t="s">
        <v>150</v>
      </c>
      <c r="AS404" s="340" t="s">
        <v>152</v>
      </c>
      <c r="AU404" s="341" t="s">
        <v>152</v>
      </c>
      <c r="AV404" s="342" t="s">
        <v>152</v>
      </c>
    </row>
    <row r="405" spans="1:48" s="143" customFormat="1" hidden="1">
      <c r="A405" s="299">
        <v>1074475975</v>
      </c>
      <c r="B405" s="340" t="s">
        <v>538</v>
      </c>
      <c r="C405" s="143" t="s">
        <v>4031</v>
      </c>
      <c r="D405" s="143" t="s">
        <v>4035</v>
      </c>
      <c r="E405" s="340" t="s">
        <v>448</v>
      </c>
      <c r="F405" s="340" t="s">
        <v>2056</v>
      </c>
      <c r="G405" s="143" t="s">
        <v>2055</v>
      </c>
      <c r="H405" s="341" t="s">
        <v>4032</v>
      </c>
      <c r="I405" s="342">
        <v>45876</v>
      </c>
      <c r="J405" s="342">
        <v>0</v>
      </c>
      <c r="K405" s="342">
        <v>18</v>
      </c>
      <c r="L405" s="340" t="s">
        <v>152</v>
      </c>
      <c r="M405" s="340" t="s">
        <v>152</v>
      </c>
      <c r="N405" s="340" t="s">
        <v>152</v>
      </c>
      <c r="O405" s="340" t="s">
        <v>10026</v>
      </c>
      <c r="P405" s="340" t="s">
        <v>152</v>
      </c>
      <c r="Q405" s="340" t="s">
        <v>152</v>
      </c>
      <c r="R405" s="340" t="s">
        <v>152</v>
      </c>
      <c r="S405" s="340" t="s">
        <v>152</v>
      </c>
      <c r="T405" s="340" t="s">
        <v>152</v>
      </c>
      <c r="U405" s="340" t="s">
        <v>152</v>
      </c>
      <c r="V405" s="340" t="s">
        <v>4197</v>
      </c>
      <c r="W405" s="143" t="s">
        <v>7626</v>
      </c>
      <c r="X405" s="143" t="s">
        <v>152</v>
      </c>
      <c r="Y405" s="143" t="s">
        <v>4033</v>
      </c>
      <c r="Z405" s="143" t="s">
        <v>4034</v>
      </c>
      <c r="AA405" s="395" t="s">
        <v>10027</v>
      </c>
      <c r="AB405" s="143" t="s">
        <v>4033</v>
      </c>
      <c r="AC405" s="143" t="s">
        <v>4033</v>
      </c>
      <c r="AD405" s="143" t="s">
        <v>152</v>
      </c>
      <c r="AF405" s="340"/>
      <c r="AG405" s="143" t="s">
        <v>152</v>
      </c>
      <c r="AH405" s="343" t="s">
        <v>4033</v>
      </c>
      <c r="AI405" s="340" t="s">
        <v>152</v>
      </c>
      <c r="AJ405" s="340" t="s">
        <v>152</v>
      </c>
      <c r="AK405" s="143" t="s">
        <v>2054</v>
      </c>
      <c r="AL405" s="143" t="s">
        <v>4198</v>
      </c>
      <c r="AM405" s="341" t="s">
        <v>152</v>
      </c>
      <c r="AN405" s="143" t="s">
        <v>1637</v>
      </c>
      <c r="AO405" s="340" t="s">
        <v>152</v>
      </c>
      <c r="AP405" s="340"/>
      <c r="AQ405" s="341" t="s">
        <v>152</v>
      </c>
      <c r="AR405" s="143" t="s">
        <v>150</v>
      </c>
      <c r="AS405" s="340" t="s">
        <v>152</v>
      </c>
      <c r="AU405" s="341" t="s">
        <v>152</v>
      </c>
      <c r="AV405" s="342" t="s">
        <v>152</v>
      </c>
    </row>
    <row r="406" spans="1:48" s="143" customFormat="1" hidden="1">
      <c r="A406" s="299">
        <v>1074475974</v>
      </c>
      <c r="B406" s="340" t="s">
        <v>564</v>
      </c>
      <c r="C406" s="143" t="s">
        <v>4031</v>
      </c>
      <c r="D406" s="143" t="s">
        <v>4035</v>
      </c>
      <c r="E406" s="340" t="s">
        <v>2193</v>
      </c>
      <c r="F406" s="340" t="s">
        <v>2056</v>
      </c>
      <c r="G406" s="143" t="s">
        <v>2055</v>
      </c>
      <c r="H406" s="341" t="s">
        <v>4032</v>
      </c>
      <c r="I406" s="342">
        <v>26012</v>
      </c>
      <c r="J406" s="342">
        <v>0</v>
      </c>
      <c r="K406" s="342">
        <v>24</v>
      </c>
      <c r="L406" s="340" t="s">
        <v>152</v>
      </c>
      <c r="M406" s="340" t="s">
        <v>152</v>
      </c>
      <c r="N406" s="340" t="s">
        <v>152</v>
      </c>
      <c r="O406" s="340" t="s">
        <v>10028</v>
      </c>
      <c r="P406" s="340" t="s">
        <v>152</v>
      </c>
      <c r="Q406" s="340" t="s">
        <v>152</v>
      </c>
      <c r="R406" s="340" t="s">
        <v>152</v>
      </c>
      <c r="S406" s="340" t="s">
        <v>152</v>
      </c>
      <c r="T406" s="340" t="s">
        <v>152</v>
      </c>
      <c r="U406" s="340" t="s">
        <v>152</v>
      </c>
      <c r="V406" s="340" t="s">
        <v>4195</v>
      </c>
      <c r="W406" s="143" t="s">
        <v>7626</v>
      </c>
      <c r="X406" s="143" t="s">
        <v>152</v>
      </c>
      <c r="Y406" s="143" t="s">
        <v>4033</v>
      </c>
      <c r="Z406" s="143" t="s">
        <v>4034</v>
      </c>
      <c r="AA406" s="395" t="s">
        <v>10029</v>
      </c>
      <c r="AB406" s="143" t="s">
        <v>4033</v>
      </c>
      <c r="AC406" s="143" t="s">
        <v>4033</v>
      </c>
      <c r="AD406" s="143" t="s">
        <v>152</v>
      </c>
      <c r="AF406" s="340"/>
      <c r="AG406" s="143" t="s">
        <v>152</v>
      </c>
      <c r="AH406" s="343" t="s">
        <v>4033</v>
      </c>
      <c r="AI406" s="340" t="s">
        <v>152</v>
      </c>
      <c r="AJ406" s="340" t="s">
        <v>152</v>
      </c>
      <c r="AK406" s="143" t="s">
        <v>2054</v>
      </c>
      <c r="AL406" s="143" t="s">
        <v>4196</v>
      </c>
      <c r="AM406" s="341" t="s">
        <v>152</v>
      </c>
      <c r="AN406" s="143" t="s">
        <v>1637</v>
      </c>
      <c r="AO406" s="340" t="s">
        <v>152</v>
      </c>
      <c r="AP406" s="340"/>
      <c r="AQ406" s="341" t="s">
        <v>152</v>
      </c>
      <c r="AR406" s="143" t="s">
        <v>150</v>
      </c>
      <c r="AS406" s="340" t="s">
        <v>152</v>
      </c>
      <c r="AU406" s="341" t="s">
        <v>152</v>
      </c>
      <c r="AV406" s="342" t="s">
        <v>152</v>
      </c>
    </row>
    <row r="407" spans="1:48" s="143" customFormat="1" hidden="1">
      <c r="A407" s="299">
        <v>1074475972</v>
      </c>
      <c r="B407" s="340" t="s">
        <v>322</v>
      </c>
      <c r="C407" s="143" t="s">
        <v>4031</v>
      </c>
      <c r="D407" s="143" t="s">
        <v>4035</v>
      </c>
      <c r="E407" s="340" t="s">
        <v>530</v>
      </c>
      <c r="F407" s="340" t="s">
        <v>2056</v>
      </c>
      <c r="G407" s="143" t="s">
        <v>2055</v>
      </c>
      <c r="H407" s="341" t="s">
        <v>4032</v>
      </c>
      <c r="I407" s="342">
        <v>21428</v>
      </c>
      <c r="J407" s="342">
        <v>0</v>
      </c>
      <c r="K407" s="342">
        <v>34</v>
      </c>
      <c r="L407" s="340" t="s">
        <v>152</v>
      </c>
      <c r="M407" s="340" t="s">
        <v>152</v>
      </c>
      <c r="N407" s="340" t="s">
        <v>152</v>
      </c>
      <c r="O407" s="340" t="s">
        <v>10030</v>
      </c>
      <c r="P407" s="340" t="s">
        <v>152</v>
      </c>
      <c r="Q407" s="340" t="s">
        <v>152</v>
      </c>
      <c r="R407" s="340" t="s">
        <v>152</v>
      </c>
      <c r="S407" s="340" t="s">
        <v>152</v>
      </c>
      <c r="T407" s="340" t="s">
        <v>152</v>
      </c>
      <c r="U407" s="340" t="s">
        <v>152</v>
      </c>
      <c r="V407" s="340" t="s">
        <v>4191</v>
      </c>
      <c r="W407" s="143" t="s">
        <v>7626</v>
      </c>
      <c r="X407" s="143" t="s">
        <v>152</v>
      </c>
      <c r="Y407" s="143" t="s">
        <v>4033</v>
      </c>
      <c r="Z407" s="143" t="s">
        <v>4034</v>
      </c>
      <c r="AA407" s="395" t="s">
        <v>10031</v>
      </c>
      <c r="AB407" s="143" t="s">
        <v>4033</v>
      </c>
      <c r="AC407" s="143" t="s">
        <v>4033</v>
      </c>
      <c r="AD407" s="143" t="s">
        <v>152</v>
      </c>
      <c r="AF407" s="340"/>
      <c r="AG407" s="143" t="s">
        <v>152</v>
      </c>
      <c r="AH407" s="343" t="s">
        <v>4033</v>
      </c>
      <c r="AI407" s="340" t="s">
        <v>152</v>
      </c>
      <c r="AJ407" s="340" t="s">
        <v>152</v>
      </c>
      <c r="AK407" s="143" t="s">
        <v>2054</v>
      </c>
      <c r="AL407" s="143" t="s">
        <v>4192</v>
      </c>
      <c r="AM407" s="341" t="s">
        <v>152</v>
      </c>
      <c r="AN407" s="143" t="s">
        <v>1637</v>
      </c>
      <c r="AO407" s="340" t="s">
        <v>152</v>
      </c>
      <c r="AP407" s="340"/>
      <c r="AQ407" s="341" t="s">
        <v>152</v>
      </c>
      <c r="AR407" s="143" t="s">
        <v>150</v>
      </c>
      <c r="AS407" s="340" t="s">
        <v>152</v>
      </c>
      <c r="AU407" s="341" t="s">
        <v>152</v>
      </c>
      <c r="AV407" s="342" t="s">
        <v>152</v>
      </c>
    </row>
    <row r="408" spans="1:48" s="143" customFormat="1" hidden="1">
      <c r="A408" s="299">
        <v>1074475971</v>
      </c>
      <c r="B408" s="340" t="s">
        <v>327</v>
      </c>
      <c r="C408" s="143" t="s">
        <v>4031</v>
      </c>
      <c r="D408" s="143" t="s">
        <v>4035</v>
      </c>
      <c r="E408" s="340" t="s">
        <v>556</v>
      </c>
      <c r="F408" s="340" t="s">
        <v>2056</v>
      </c>
      <c r="G408" s="143" t="s">
        <v>2055</v>
      </c>
      <c r="H408" s="341" t="s">
        <v>4032</v>
      </c>
      <c r="I408" s="342">
        <v>23701</v>
      </c>
      <c r="J408" s="342">
        <v>0</v>
      </c>
      <c r="K408" s="342">
        <v>52</v>
      </c>
      <c r="L408" s="340" t="s">
        <v>152</v>
      </c>
      <c r="M408" s="340" t="s">
        <v>152</v>
      </c>
      <c r="N408" s="340" t="s">
        <v>152</v>
      </c>
      <c r="O408" s="340" t="s">
        <v>10032</v>
      </c>
      <c r="P408" s="340" t="s">
        <v>152</v>
      </c>
      <c r="Q408" s="340" t="s">
        <v>152</v>
      </c>
      <c r="R408" s="340" t="s">
        <v>152</v>
      </c>
      <c r="S408" s="340" t="s">
        <v>152</v>
      </c>
      <c r="T408" s="340" t="s">
        <v>152</v>
      </c>
      <c r="U408" s="340" t="s">
        <v>152</v>
      </c>
      <c r="V408" s="340" t="s">
        <v>4189</v>
      </c>
      <c r="W408" s="143" t="s">
        <v>7626</v>
      </c>
      <c r="X408" s="143" t="s">
        <v>152</v>
      </c>
      <c r="Y408" s="143" t="s">
        <v>4033</v>
      </c>
      <c r="Z408" s="143" t="s">
        <v>4034</v>
      </c>
      <c r="AA408" s="395" t="s">
        <v>10033</v>
      </c>
      <c r="AB408" s="143" t="s">
        <v>4033</v>
      </c>
      <c r="AC408" s="143" t="s">
        <v>4033</v>
      </c>
      <c r="AD408" s="143" t="s">
        <v>152</v>
      </c>
      <c r="AF408" s="340"/>
      <c r="AG408" s="143" t="s">
        <v>152</v>
      </c>
      <c r="AH408" s="343" t="s">
        <v>4033</v>
      </c>
      <c r="AI408" s="340" t="s">
        <v>152</v>
      </c>
      <c r="AJ408" s="340" t="s">
        <v>152</v>
      </c>
      <c r="AK408" s="143" t="s">
        <v>2054</v>
      </c>
      <c r="AL408" s="143" t="s">
        <v>4190</v>
      </c>
      <c r="AM408" s="341" t="s">
        <v>152</v>
      </c>
      <c r="AN408" s="143" t="s">
        <v>1637</v>
      </c>
      <c r="AO408" s="340" t="s">
        <v>152</v>
      </c>
      <c r="AP408" s="340"/>
      <c r="AQ408" s="341" t="s">
        <v>152</v>
      </c>
      <c r="AR408" s="143" t="s">
        <v>150</v>
      </c>
      <c r="AS408" s="340" t="s">
        <v>152</v>
      </c>
      <c r="AU408" s="341" t="s">
        <v>152</v>
      </c>
      <c r="AV408" s="342" t="s">
        <v>152</v>
      </c>
    </row>
    <row r="409" spans="1:48" s="143" customFormat="1" hidden="1">
      <c r="A409" s="299">
        <v>1074475970</v>
      </c>
      <c r="B409" s="340" t="s">
        <v>323</v>
      </c>
      <c r="C409" s="143" t="s">
        <v>4031</v>
      </c>
      <c r="D409" s="143" t="s">
        <v>4035</v>
      </c>
      <c r="E409" s="340" t="s">
        <v>494</v>
      </c>
      <c r="F409" s="340" t="s">
        <v>2056</v>
      </c>
      <c r="G409" s="143" t="s">
        <v>2055</v>
      </c>
      <c r="H409" s="341" t="s">
        <v>4032</v>
      </c>
      <c r="I409" s="342">
        <v>19392</v>
      </c>
      <c r="J409" s="342">
        <v>0</v>
      </c>
      <c r="K409" s="342">
        <v>12</v>
      </c>
      <c r="L409" s="340" t="s">
        <v>152</v>
      </c>
      <c r="M409" s="340" t="s">
        <v>152</v>
      </c>
      <c r="N409" s="340" t="s">
        <v>152</v>
      </c>
      <c r="O409" s="340" t="s">
        <v>10034</v>
      </c>
      <c r="P409" s="340" t="s">
        <v>152</v>
      </c>
      <c r="Q409" s="340" t="s">
        <v>152</v>
      </c>
      <c r="R409" s="340" t="s">
        <v>152</v>
      </c>
      <c r="S409" s="340" t="s">
        <v>152</v>
      </c>
      <c r="T409" s="340" t="s">
        <v>152</v>
      </c>
      <c r="U409" s="340" t="s">
        <v>152</v>
      </c>
      <c r="V409" s="340" t="s">
        <v>4187</v>
      </c>
      <c r="W409" s="143" t="s">
        <v>7626</v>
      </c>
      <c r="X409" s="143" t="s">
        <v>152</v>
      </c>
      <c r="Y409" s="143" t="s">
        <v>4033</v>
      </c>
      <c r="Z409" s="143" t="s">
        <v>4034</v>
      </c>
      <c r="AA409" s="395" t="s">
        <v>10035</v>
      </c>
      <c r="AB409" s="143" t="s">
        <v>4033</v>
      </c>
      <c r="AC409" s="143" t="s">
        <v>4033</v>
      </c>
      <c r="AD409" s="143" t="s">
        <v>152</v>
      </c>
      <c r="AF409" s="340"/>
      <c r="AG409" s="143" t="s">
        <v>152</v>
      </c>
      <c r="AH409" s="343" t="s">
        <v>4033</v>
      </c>
      <c r="AI409" s="340" t="s">
        <v>152</v>
      </c>
      <c r="AJ409" s="340" t="s">
        <v>152</v>
      </c>
      <c r="AK409" s="143" t="s">
        <v>2054</v>
      </c>
      <c r="AL409" s="143" t="s">
        <v>4188</v>
      </c>
      <c r="AM409" s="341" t="s">
        <v>152</v>
      </c>
      <c r="AN409" s="143" t="s">
        <v>1637</v>
      </c>
      <c r="AO409" s="340" t="s">
        <v>152</v>
      </c>
      <c r="AP409" s="340"/>
      <c r="AQ409" s="341" t="s">
        <v>152</v>
      </c>
      <c r="AR409" s="143" t="s">
        <v>150</v>
      </c>
      <c r="AS409" s="340" t="s">
        <v>152</v>
      </c>
      <c r="AU409" s="341" t="s">
        <v>152</v>
      </c>
      <c r="AV409" s="342" t="s">
        <v>152</v>
      </c>
    </row>
    <row r="410" spans="1:48" s="143" customFormat="1" hidden="1">
      <c r="A410" s="299">
        <v>1074475966</v>
      </c>
      <c r="B410" s="340" t="s">
        <v>305</v>
      </c>
      <c r="C410" s="143" t="s">
        <v>4031</v>
      </c>
      <c r="D410" s="143" t="s">
        <v>4035</v>
      </c>
      <c r="E410" s="340" t="s">
        <v>540</v>
      </c>
      <c r="F410" s="340" t="s">
        <v>2056</v>
      </c>
      <c r="G410" s="143" t="s">
        <v>2055</v>
      </c>
      <c r="H410" s="341" t="s">
        <v>4032</v>
      </c>
      <c r="I410" s="342">
        <v>36090</v>
      </c>
      <c r="J410" s="342">
        <v>0</v>
      </c>
      <c r="K410" s="342">
        <v>36</v>
      </c>
      <c r="L410" s="340" t="s">
        <v>152</v>
      </c>
      <c r="M410" s="340" t="s">
        <v>152</v>
      </c>
      <c r="N410" s="340" t="s">
        <v>152</v>
      </c>
      <c r="O410" s="340" t="s">
        <v>10036</v>
      </c>
      <c r="P410" s="340" t="s">
        <v>152</v>
      </c>
      <c r="Q410" s="340" t="s">
        <v>152</v>
      </c>
      <c r="R410" s="340" t="s">
        <v>152</v>
      </c>
      <c r="S410" s="340" t="s">
        <v>152</v>
      </c>
      <c r="T410" s="340" t="s">
        <v>152</v>
      </c>
      <c r="U410" s="340" t="s">
        <v>152</v>
      </c>
      <c r="V410" s="340" t="s">
        <v>8820</v>
      </c>
      <c r="W410" s="143" t="s">
        <v>7626</v>
      </c>
      <c r="X410" s="143" t="s">
        <v>152</v>
      </c>
      <c r="Y410" s="143" t="s">
        <v>4033</v>
      </c>
      <c r="Z410" s="143" t="s">
        <v>4034</v>
      </c>
      <c r="AA410" s="395" t="s">
        <v>10037</v>
      </c>
      <c r="AB410" s="143" t="s">
        <v>4033</v>
      </c>
      <c r="AC410" s="143" t="s">
        <v>4033</v>
      </c>
      <c r="AD410" s="143" t="s">
        <v>152</v>
      </c>
      <c r="AF410" s="340"/>
      <c r="AG410" s="143" t="s">
        <v>152</v>
      </c>
      <c r="AH410" s="343" t="s">
        <v>4033</v>
      </c>
      <c r="AI410" s="340" t="s">
        <v>152</v>
      </c>
      <c r="AJ410" s="340" t="s">
        <v>152</v>
      </c>
      <c r="AK410" s="143" t="s">
        <v>152</v>
      </c>
      <c r="AL410" s="143" t="s">
        <v>152</v>
      </c>
      <c r="AM410" s="341" t="s">
        <v>152</v>
      </c>
      <c r="AN410" s="143" t="s">
        <v>1637</v>
      </c>
      <c r="AO410" s="340" t="s">
        <v>152</v>
      </c>
      <c r="AP410" s="340"/>
      <c r="AQ410" s="341" t="s">
        <v>152</v>
      </c>
      <c r="AR410" s="143" t="s">
        <v>150</v>
      </c>
      <c r="AS410" s="340" t="s">
        <v>152</v>
      </c>
      <c r="AU410" s="341" t="s">
        <v>152</v>
      </c>
      <c r="AV410" s="342" t="s">
        <v>152</v>
      </c>
    </row>
    <row r="411" spans="1:48" s="143" customFormat="1" hidden="1">
      <c r="A411" s="299">
        <v>1074475964</v>
      </c>
      <c r="B411" s="340" t="s">
        <v>504</v>
      </c>
      <c r="C411" s="143" t="s">
        <v>4031</v>
      </c>
      <c r="D411" s="143" t="s">
        <v>4035</v>
      </c>
      <c r="E411" s="340" t="s">
        <v>447</v>
      </c>
      <c r="F411" s="340" t="s">
        <v>2056</v>
      </c>
      <c r="G411" s="143" t="s">
        <v>2055</v>
      </c>
      <c r="H411" s="341" t="s">
        <v>4032</v>
      </c>
      <c r="I411" s="342">
        <v>30381</v>
      </c>
      <c r="J411" s="342">
        <v>0</v>
      </c>
      <c r="K411" s="342">
        <v>80</v>
      </c>
      <c r="L411" s="340" t="s">
        <v>152</v>
      </c>
      <c r="M411" s="340" t="s">
        <v>152</v>
      </c>
      <c r="N411" s="340" t="s">
        <v>152</v>
      </c>
      <c r="O411" s="340" t="s">
        <v>10038</v>
      </c>
      <c r="P411" s="340" t="s">
        <v>152</v>
      </c>
      <c r="Q411" s="340" t="s">
        <v>152</v>
      </c>
      <c r="R411" s="340" t="s">
        <v>152</v>
      </c>
      <c r="S411" s="340" t="s">
        <v>152</v>
      </c>
      <c r="T411" s="340" t="s">
        <v>152</v>
      </c>
      <c r="U411" s="340" t="s">
        <v>152</v>
      </c>
      <c r="V411" s="340" t="s">
        <v>4185</v>
      </c>
      <c r="W411" s="143" t="s">
        <v>7626</v>
      </c>
      <c r="X411" s="143" t="s">
        <v>152</v>
      </c>
      <c r="Y411" s="143" t="s">
        <v>4033</v>
      </c>
      <c r="Z411" s="143" t="s">
        <v>4034</v>
      </c>
      <c r="AA411" s="395" t="s">
        <v>10039</v>
      </c>
      <c r="AB411" s="143" t="s">
        <v>4033</v>
      </c>
      <c r="AC411" s="143" t="s">
        <v>4033</v>
      </c>
      <c r="AD411" s="143" t="s">
        <v>152</v>
      </c>
      <c r="AF411" s="340"/>
      <c r="AG411" s="143" t="s">
        <v>152</v>
      </c>
      <c r="AH411" s="343" t="s">
        <v>4033</v>
      </c>
      <c r="AI411" s="340" t="s">
        <v>152</v>
      </c>
      <c r="AJ411" s="340" t="s">
        <v>152</v>
      </c>
      <c r="AK411" s="143" t="s">
        <v>152</v>
      </c>
      <c r="AL411" s="143" t="s">
        <v>152</v>
      </c>
      <c r="AM411" s="341" t="s">
        <v>152</v>
      </c>
      <c r="AN411" s="143" t="s">
        <v>1637</v>
      </c>
      <c r="AO411" s="340" t="s">
        <v>152</v>
      </c>
      <c r="AP411" s="340"/>
      <c r="AQ411" s="341" t="s">
        <v>152</v>
      </c>
      <c r="AR411" s="143" t="s">
        <v>150</v>
      </c>
      <c r="AS411" s="340" t="s">
        <v>152</v>
      </c>
      <c r="AU411" s="341" t="s">
        <v>152</v>
      </c>
      <c r="AV411" s="342" t="s">
        <v>152</v>
      </c>
    </row>
    <row r="412" spans="1:48" s="143" customFormat="1" hidden="1">
      <c r="A412" s="299">
        <v>1074475962</v>
      </c>
      <c r="B412" s="340" t="s">
        <v>593</v>
      </c>
      <c r="C412" s="143" t="s">
        <v>4031</v>
      </c>
      <c r="D412" s="143" t="s">
        <v>4035</v>
      </c>
      <c r="E412" s="340" t="s">
        <v>7693</v>
      </c>
      <c r="F412" s="340" t="s">
        <v>2056</v>
      </c>
      <c r="G412" s="143" t="s">
        <v>2055</v>
      </c>
      <c r="H412" s="341" t="s">
        <v>4032</v>
      </c>
      <c r="I412" s="342">
        <v>18401</v>
      </c>
      <c r="J412" s="342">
        <v>0</v>
      </c>
      <c r="K412" s="342">
        <v>68</v>
      </c>
      <c r="L412" s="340" t="s">
        <v>152</v>
      </c>
      <c r="M412" s="340" t="s">
        <v>152</v>
      </c>
      <c r="N412" s="340" t="s">
        <v>152</v>
      </c>
      <c r="O412" s="340" t="s">
        <v>10040</v>
      </c>
      <c r="P412" s="340" t="s">
        <v>152</v>
      </c>
      <c r="Q412" s="340" t="s">
        <v>152</v>
      </c>
      <c r="R412" s="340" t="s">
        <v>152</v>
      </c>
      <c r="S412" s="340" t="s">
        <v>152</v>
      </c>
      <c r="T412" s="340" t="s">
        <v>152</v>
      </c>
      <c r="U412" s="340" t="s">
        <v>152</v>
      </c>
      <c r="V412" s="340" t="s">
        <v>8822</v>
      </c>
      <c r="W412" s="143" t="s">
        <v>7627</v>
      </c>
      <c r="X412" s="143" t="s">
        <v>152</v>
      </c>
      <c r="Y412" s="143" t="s">
        <v>4033</v>
      </c>
      <c r="Z412" s="143" t="s">
        <v>4034</v>
      </c>
      <c r="AA412" s="395" t="s">
        <v>10041</v>
      </c>
      <c r="AB412" s="143" t="s">
        <v>4033</v>
      </c>
      <c r="AC412" s="143" t="s">
        <v>4033</v>
      </c>
      <c r="AD412" s="143" t="s">
        <v>152</v>
      </c>
      <c r="AF412" s="340"/>
      <c r="AG412" s="143" t="s">
        <v>152</v>
      </c>
      <c r="AH412" s="343" t="s">
        <v>4033</v>
      </c>
      <c r="AI412" s="340" t="s">
        <v>152</v>
      </c>
      <c r="AJ412" s="340" t="s">
        <v>152</v>
      </c>
      <c r="AK412" s="143" t="s">
        <v>152</v>
      </c>
      <c r="AL412" s="143" t="s">
        <v>152</v>
      </c>
      <c r="AM412" s="341" t="s">
        <v>152</v>
      </c>
      <c r="AN412" s="143" t="s">
        <v>1637</v>
      </c>
      <c r="AO412" s="340" t="s">
        <v>152</v>
      </c>
      <c r="AP412" s="340"/>
      <c r="AQ412" s="341" t="s">
        <v>152</v>
      </c>
      <c r="AR412" s="143" t="s">
        <v>150</v>
      </c>
      <c r="AS412" s="340" t="s">
        <v>152</v>
      </c>
      <c r="AU412" s="341" t="s">
        <v>152</v>
      </c>
      <c r="AV412" s="342" t="s">
        <v>152</v>
      </c>
    </row>
    <row r="413" spans="1:48" s="143" customFormat="1" hidden="1">
      <c r="A413" s="299">
        <v>1074475959</v>
      </c>
      <c r="B413" s="340" t="s">
        <v>332</v>
      </c>
      <c r="C413" s="143" t="s">
        <v>4031</v>
      </c>
      <c r="D413" s="143" t="s">
        <v>4035</v>
      </c>
      <c r="E413" s="340" t="s">
        <v>7694</v>
      </c>
      <c r="F413" s="340" t="s">
        <v>2056</v>
      </c>
      <c r="G413" s="143" t="s">
        <v>2055</v>
      </c>
      <c r="H413" s="341" t="s">
        <v>4032</v>
      </c>
      <c r="I413" s="342">
        <v>23701</v>
      </c>
      <c r="J413" s="342">
        <v>0</v>
      </c>
      <c r="K413" s="342">
        <v>17</v>
      </c>
      <c r="L413" s="340" t="s">
        <v>152</v>
      </c>
      <c r="M413" s="340" t="s">
        <v>152</v>
      </c>
      <c r="N413" s="340" t="s">
        <v>152</v>
      </c>
      <c r="O413" s="340" t="s">
        <v>10042</v>
      </c>
      <c r="P413" s="340" t="s">
        <v>152</v>
      </c>
      <c r="Q413" s="340" t="s">
        <v>152</v>
      </c>
      <c r="R413" s="340" t="s">
        <v>152</v>
      </c>
      <c r="S413" s="340" t="s">
        <v>152</v>
      </c>
      <c r="T413" s="340" t="s">
        <v>152</v>
      </c>
      <c r="U413" s="340" t="s">
        <v>152</v>
      </c>
      <c r="V413" s="340" t="s">
        <v>4183</v>
      </c>
      <c r="W413" s="143" t="s">
        <v>7626</v>
      </c>
      <c r="X413" s="143" t="s">
        <v>152</v>
      </c>
      <c r="Y413" s="143" t="s">
        <v>4033</v>
      </c>
      <c r="Z413" s="143" t="s">
        <v>4034</v>
      </c>
      <c r="AA413" s="395" t="s">
        <v>10043</v>
      </c>
      <c r="AB413" s="143" t="s">
        <v>4033</v>
      </c>
      <c r="AC413" s="143" t="s">
        <v>4033</v>
      </c>
      <c r="AD413" s="143" t="s">
        <v>152</v>
      </c>
      <c r="AF413" s="340"/>
      <c r="AG413" s="143" t="s">
        <v>152</v>
      </c>
      <c r="AH413" s="343" t="s">
        <v>4033</v>
      </c>
      <c r="AI413" s="340" t="s">
        <v>152</v>
      </c>
      <c r="AJ413" s="340" t="s">
        <v>152</v>
      </c>
      <c r="AK413" s="143" t="s">
        <v>152</v>
      </c>
      <c r="AL413" s="143" t="s">
        <v>152</v>
      </c>
      <c r="AM413" s="341" t="s">
        <v>152</v>
      </c>
      <c r="AN413" s="143" t="s">
        <v>1637</v>
      </c>
      <c r="AO413" s="340" t="s">
        <v>152</v>
      </c>
      <c r="AP413" s="340"/>
      <c r="AQ413" s="341" t="s">
        <v>152</v>
      </c>
      <c r="AR413" s="143" t="s">
        <v>150</v>
      </c>
      <c r="AS413" s="340" t="s">
        <v>152</v>
      </c>
      <c r="AU413" s="341" t="s">
        <v>152</v>
      </c>
      <c r="AV413" s="342" t="s">
        <v>152</v>
      </c>
    </row>
    <row r="414" spans="1:48" s="143" customFormat="1" hidden="1">
      <c r="A414" s="299">
        <v>1074475958</v>
      </c>
      <c r="B414" s="340" t="s">
        <v>330</v>
      </c>
      <c r="C414" s="143" t="s">
        <v>4031</v>
      </c>
      <c r="D414" s="143" t="s">
        <v>4035</v>
      </c>
      <c r="E414" s="340" t="s">
        <v>585</v>
      </c>
      <c r="F414" s="340" t="s">
        <v>2056</v>
      </c>
      <c r="G414" s="143" t="s">
        <v>2055</v>
      </c>
      <c r="H414" s="341" t="s">
        <v>4032</v>
      </c>
      <c r="I414" s="342">
        <v>19175</v>
      </c>
      <c r="J414" s="342">
        <v>0</v>
      </c>
      <c r="K414" s="342">
        <v>81</v>
      </c>
      <c r="L414" s="340" t="s">
        <v>152</v>
      </c>
      <c r="M414" s="340" t="s">
        <v>152</v>
      </c>
      <c r="N414" s="340" t="s">
        <v>152</v>
      </c>
      <c r="O414" s="340" t="s">
        <v>10044</v>
      </c>
      <c r="P414" s="340" t="s">
        <v>152</v>
      </c>
      <c r="Q414" s="340" t="s">
        <v>152</v>
      </c>
      <c r="R414" s="340" t="s">
        <v>152</v>
      </c>
      <c r="S414" s="340" t="s">
        <v>152</v>
      </c>
      <c r="T414" s="340" t="s">
        <v>152</v>
      </c>
      <c r="U414" s="340" t="s">
        <v>152</v>
      </c>
      <c r="V414" s="340" t="s">
        <v>4182</v>
      </c>
      <c r="W414" s="143" t="s">
        <v>7626</v>
      </c>
      <c r="X414" s="143" t="s">
        <v>152</v>
      </c>
      <c r="Y414" s="143" t="s">
        <v>4033</v>
      </c>
      <c r="Z414" s="143" t="s">
        <v>4034</v>
      </c>
      <c r="AA414" s="395" t="s">
        <v>10045</v>
      </c>
      <c r="AB414" s="143" t="s">
        <v>4033</v>
      </c>
      <c r="AC414" s="143" t="s">
        <v>4033</v>
      </c>
      <c r="AD414" s="143" t="s">
        <v>152</v>
      </c>
      <c r="AF414" s="340"/>
      <c r="AG414" s="143" t="s">
        <v>152</v>
      </c>
      <c r="AH414" s="343" t="s">
        <v>4033</v>
      </c>
      <c r="AI414" s="340" t="s">
        <v>152</v>
      </c>
      <c r="AJ414" s="340" t="s">
        <v>152</v>
      </c>
      <c r="AK414" s="143" t="s">
        <v>152</v>
      </c>
      <c r="AL414" s="143" t="s">
        <v>152</v>
      </c>
      <c r="AM414" s="341" t="s">
        <v>152</v>
      </c>
      <c r="AN414" s="143" t="s">
        <v>1637</v>
      </c>
      <c r="AO414" s="340" t="s">
        <v>152</v>
      </c>
      <c r="AP414" s="340"/>
      <c r="AQ414" s="341" t="s">
        <v>152</v>
      </c>
      <c r="AR414" s="143" t="s">
        <v>150</v>
      </c>
      <c r="AS414" s="340" t="s">
        <v>152</v>
      </c>
      <c r="AU414" s="341" t="s">
        <v>152</v>
      </c>
      <c r="AV414" s="342" t="s">
        <v>152</v>
      </c>
    </row>
    <row r="415" spans="1:48" s="143" customFormat="1" hidden="1">
      <c r="A415" s="299">
        <v>1074475956</v>
      </c>
      <c r="B415" s="340" t="s">
        <v>334</v>
      </c>
      <c r="C415" s="143" t="s">
        <v>4031</v>
      </c>
      <c r="D415" s="143" t="s">
        <v>4035</v>
      </c>
      <c r="E415" s="340" t="s">
        <v>542</v>
      </c>
      <c r="F415" s="340" t="s">
        <v>2056</v>
      </c>
      <c r="G415" s="143" t="s">
        <v>2055</v>
      </c>
      <c r="H415" s="341" t="s">
        <v>4032</v>
      </c>
      <c r="I415" s="342">
        <v>22408</v>
      </c>
      <c r="J415" s="342">
        <v>0</v>
      </c>
      <c r="K415" s="342">
        <v>45</v>
      </c>
      <c r="L415" s="340" t="s">
        <v>152</v>
      </c>
      <c r="M415" s="340" t="s">
        <v>152</v>
      </c>
      <c r="N415" s="340" t="s">
        <v>152</v>
      </c>
      <c r="O415" s="340" t="s">
        <v>10046</v>
      </c>
      <c r="P415" s="340" t="s">
        <v>152</v>
      </c>
      <c r="Q415" s="340" t="s">
        <v>152</v>
      </c>
      <c r="R415" s="340" t="s">
        <v>152</v>
      </c>
      <c r="S415" s="340" t="s">
        <v>152</v>
      </c>
      <c r="T415" s="340" t="s">
        <v>152</v>
      </c>
      <c r="U415" s="340" t="s">
        <v>152</v>
      </c>
      <c r="V415" s="340" t="s">
        <v>5363</v>
      </c>
      <c r="W415" s="143" t="s">
        <v>7626</v>
      </c>
      <c r="X415" s="143" t="s">
        <v>152</v>
      </c>
      <c r="Y415" s="143" t="s">
        <v>4033</v>
      </c>
      <c r="Z415" s="143" t="s">
        <v>4034</v>
      </c>
      <c r="AA415" s="395" t="s">
        <v>10047</v>
      </c>
      <c r="AB415" s="143" t="s">
        <v>4033</v>
      </c>
      <c r="AC415" s="143" t="s">
        <v>4033</v>
      </c>
      <c r="AD415" s="143" t="s">
        <v>152</v>
      </c>
      <c r="AF415" s="340"/>
      <c r="AG415" s="143" t="s">
        <v>152</v>
      </c>
      <c r="AH415" s="343" t="s">
        <v>4033</v>
      </c>
      <c r="AI415" s="340" t="s">
        <v>152</v>
      </c>
      <c r="AJ415" s="340" t="s">
        <v>152</v>
      </c>
      <c r="AK415" s="143" t="s">
        <v>152</v>
      </c>
      <c r="AL415" s="143" t="s">
        <v>152</v>
      </c>
      <c r="AM415" s="341" t="s">
        <v>152</v>
      </c>
      <c r="AN415" s="143" t="s">
        <v>1637</v>
      </c>
      <c r="AO415" s="340" t="s">
        <v>152</v>
      </c>
      <c r="AP415" s="340"/>
      <c r="AQ415" s="341" t="s">
        <v>152</v>
      </c>
      <c r="AR415" s="143" t="s">
        <v>150</v>
      </c>
      <c r="AS415" s="340" t="s">
        <v>152</v>
      </c>
      <c r="AU415" s="341" t="s">
        <v>152</v>
      </c>
      <c r="AV415" s="342" t="s">
        <v>152</v>
      </c>
    </row>
    <row r="416" spans="1:48" s="143" customFormat="1" hidden="1">
      <c r="A416" s="299">
        <v>1074475955</v>
      </c>
      <c r="B416" s="340" t="s">
        <v>5756</v>
      </c>
      <c r="C416" s="143" t="s">
        <v>4031</v>
      </c>
      <c r="D416" s="143" t="s">
        <v>6225</v>
      </c>
      <c r="E416" s="340" t="s">
        <v>5757</v>
      </c>
      <c r="F416" s="340" t="s">
        <v>2056</v>
      </c>
      <c r="G416" s="143" t="s">
        <v>2055</v>
      </c>
      <c r="H416" s="341" t="s">
        <v>4032</v>
      </c>
      <c r="I416" s="342">
        <v>13142</v>
      </c>
      <c r="J416" s="342">
        <v>0</v>
      </c>
      <c r="K416" s="342">
        <v>18</v>
      </c>
      <c r="L416" s="340" t="s">
        <v>152</v>
      </c>
      <c r="M416" s="340" t="s">
        <v>152</v>
      </c>
      <c r="N416" s="340" t="s">
        <v>152</v>
      </c>
      <c r="O416" s="340" t="s">
        <v>10048</v>
      </c>
      <c r="P416" s="340" t="s">
        <v>152</v>
      </c>
      <c r="Q416" s="340" t="s">
        <v>152</v>
      </c>
      <c r="R416" s="340" t="s">
        <v>152</v>
      </c>
      <c r="S416" s="340" t="s">
        <v>152</v>
      </c>
      <c r="T416" s="340" t="s">
        <v>152</v>
      </c>
      <c r="U416" s="340" t="s">
        <v>152</v>
      </c>
      <c r="V416" s="340" t="s">
        <v>6321</v>
      </c>
      <c r="W416" s="143" t="s">
        <v>7626</v>
      </c>
      <c r="X416" s="143" t="s">
        <v>152</v>
      </c>
      <c r="Y416" s="143" t="s">
        <v>4033</v>
      </c>
      <c r="Z416" s="143" t="s">
        <v>4034</v>
      </c>
      <c r="AA416" s="395" t="s">
        <v>10049</v>
      </c>
      <c r="AB416" s="143" t="s">
        <v>4033</v>
      </c>
      <c r="AC416" s="143" t="s">
        <v>4033</v>
      </c>
      <c r="AD416" s="143" t="s">
        <v>152</v>
      </c>
      <c r="AF416" s="340"/>
      <c r="AG416" s="143" t="s">
        <v>152</v>
      </c>
      <c r="AH416" s="343" t="s">
        <v>4033</v>
      </c>
      <c r="AI416" s="340" t="s">
        <v>152</v>
      </c>
      <c r="AJ416" s="340" t="s">
        <v>152</v>
      </c>
      <c r="AK416" s="143" t="s">
        <v>2054</v>
      </c>
      <c r="AL416" s="143" t="s">
        <v>6322</v>
      </c>
      <c r="AM416" s="341" t="s">
        <v>152</v>
      </c>
      <c r="AN416" s="143" t="s">
        <v>1637</v>
      </c>
      <c r="AO416" s="340" t="s">
        <v>152</v>
      </c>
      <c r="AP416" s="340"/>
      <c r="AQ416" s="341" t="s">
        <v>152</v>
      </c>
      <c r="AR416" s="143" t="s">
        <v>150</v>
      </c>
      <c r="AS416" s="340" t="s">
        <v>152</v>
      </c>
      <c r="AU416" s="341" t="s">
        <v>152</v>
      </c>
      <c r="AV416" s="342" t="s">
        <v>152</v>
      </c>
    </row>
    <row r="417" spans="1:48" s="143" customFormat="1" hidden="1">
      <c r="A417" s="299">
        <v>1074475954</v>
      </c>
      <c r="B417" s="340" t="s">
        <v>5751</v>
      </c>
      <c r="C417" s="143" t="s">
        <v>4031</v>
      </c>
      <c r="D417" s="143" t="s">
        <v>6225</v>
      </c>
      <c r="E417" s="340" t="s">
        <v>5752</v>
      </c>
      <c r="F417" s="340" t="s">
        <v>2056</v>
      </c>
      <c r="G417" s="143" t="s">
        <v>2055</v>
      </c>
      <c r="H417" s="341" t="s">
        <v>4032</v>
      </c>
      <c r="I417" s="342">
        <v>13552</v>
      </c>
      <c r="J417" s="342">
        <v>0</v>
      </c>
      <c r="K417" s="342">
        <v>18</v>
      </c>
      <c r="L417" s="340" t="s">
        <v>152</v>
      </c>
      <c r="M417" s="340" t="s">
        <v>152</v>
      </c>
      <c r="N417" s="340" t="s">
        <v>152</v>
      </c>
      <c r="O417" s="340" t="s">
        <v>10050</v>
      </c>
      <c r="P417" s="340" t="s">
        <v>152</v>
      </c>
      <c r="Q417" s="340" t="s">
        <v>152</v>
      </c>
      <c r="R417" s="340" t="s">
        <v>152</v>
      </c>
      <c r="S417" s="340" t="s">
        <v>152</v>
      </c>
      <c r="T417" s="340" t="s">
        <v>152</v>
      </c>
      <c r="U417" s="340" t="s">
        <v>152</v>
      </c>
      <c r="V417" s="340" t="s">
        <v>6319</v>
      </c>
      <c r="W417" s="143" t="s">
        <v>7626</v>
      </c>
      <c r="X417" s="143" t="s">
        <v>152</v>
      </c>
      <c r="Y417" s="143" t="s">
        <v>4033</v>
      </c>
      <c r="Z417" s="143" t="s">
        <v>4034</v>
      </c>
      <c r="AA417" s="395" t="s">
        <v>10051</v>
      </c>
      <c r="AB417" s="143" t="s">
        <v>4033</v>
      </c>
      <c r="AC417" s="143" t="s">
        <v>4033</v>
      </c>
      <c r="AD417" s="143" t="s">
        <v>152</v>
      </c>
      <c r="AF417" s="340"/>
      <c r="AG417" s="143" t="s">
        <v>152</v>
      </c>
      <c r="AH417" s="343" t="s">
        <v>4033</v>
      </c>
      <c r="AI417" s="340" t="s">
        <v>152</v>
      </c>
      <c r="AJ417" s="340" t="s">
        <v>152</v>
      </c>
      <c r="AK417" s="143" t="s">
        <v>2054</v>
      </c>
      <c r="AL417" s="143" t="s">
        <v>6320</v>
      </c>
      <c r="AM417" s="341" t="s">
        <v>152</v>
      </c>
      <c r="AN417" s="143" t="s">
        <v>1637</v>
      </c>
      <c r="AO417" s="340" t="s">
        <v>152</v>
      </c>
      <c r="AP417" s="340"/>
      <c r="AQ417" s="341" t="s">
        <v>152</v>
      </c>
      <c r="AR417" s="143" t="s">
        <v>150</v>
      </c>
      <c r="AS417" s="340" t="s">
        <v>152</v>
      </c>
      <c r="AU417" s="341" t="s">
        <v>152</v>
      </c>
      <c r="AV417" s="342" t="s">
        <v>152</v>
      </c>
    </row>
    <row r="418" spans="1:48" s="143" customFormat="1" hidden="1">
      <c r="A418" s="299">
        <v>1074475953</v>
      </c>
      <c r="B418" s="340" t="s">
        <v>5503</v>
      </c>
      <c r="C418" s="143" t="s">
        <v>4031</v>
      </c>
      <c r="D418" s="143" t="s">
        <v>6225</v>
      </c>
      <c r="E418" s="340" t="s">
        <v>6110</v>
      </c>
      <c r="F418" s="340" t="s">
        <v>2056</v>
      </c>
      <c r="G418" s="143" t="s">
        <v>2055</v>
      </c>
      <c r="H418" s="341" t="s">
        <v>4032</v>
      </c>
      <c r="I418" s="342">
        <v>19411</v>
      </c>
      <c r="J418" s="342">
        <v>0</v>
      </c>
      <c r="K418" s="342">
        <v>0</v>
      </c>
      <c r="L418" s="340" t="s">
        <v>152</v>
      </c>
      <c r="M418" s="340" t="s">
        <v>152</v>
      </c>
      <c r="N418" s="340" t="s">
        <v>152</v>
      </c>
      <c r="O418" s="340" t="s">
        <v>10052</v>
      </c>
      <c r="P418" s="340" t="s">
        <v>152</v>
      </c>
      <c r="Q418" s="340" t="s">
        <v>152</v>
      </c>
      <c r="R418" s="340" t="s">
        <v>152</v>
      </c>
      <c r="S418" s="340" t="s">
        <v>152</v>
      </c>
      <c r="T418" s="340" t="s">
        <v>152</v>
      </c>
      <c r="U418" s="340" t="s">
        <v>152</v>
      </c>
      <c r="V418" s="340" t="s">
        <v>6317</v>
      </c>
      <c r="W418" s="143" t="s">
        <v>7626</v>
      </c>
      <c r="X418" s="143" t="s">
        <v>152</v>
      </c>
      <c r="Y418" s="143" t="s">
        <v>4033</v>
      </c>
      <c r="Z418" s="143" t="s">
        <v>4034</v>
      </c>
      <c r="AA418" s="395" t="s">
        <v>10053</v>
      </c>
      <c r="AB418" s="143" t="s">
        <v>4033</v>
      </c>
      <c r="AC418" s="143" t="s">
        <v>4033</v>
      </c>
      <c r="AD418" s="143" t="s">
        <v>152</v>
      </c>
      <c r="AF418" s="340"/>
      <c r="AG418" s="143" t="s">
        <v>152</v>
      </c>
      <c r="AH418" s="343" t="s">
        <v>4033</v>
      </c>
      <c r="AI418" s="340" t="s">
        <v>152</v>
      </c>
      <c r="AJ418" s="340" t="s">
        <v>152</v>
      </c>
      <c r="AK418" s="143" t="s">
        <v>2054</v>
      </c>
      <c r="AL418" s="143" t="s">
        <v>6318</v>
      </c>
      <c r="AM418" s="341" t="s">
        <v>152</v>
      </c>
      <c r="AN418" s="143" t="s">
        <v>1637</v>
      </c>
      <c r="AO418" s="340" t="s">
        <v>152</v>
      </c>
      <c r="AP418" s="340"/>
      <c r="AQ418" s="341" t="s">
        <v>152</v>
      </c>
      <c r="AR418" s="143" t="s">
        <v>150</v>
      </c>
      <c r="AS418" s="340" t="s">
        <v>152</v>
      </c>
      <c r="AU418" s="341" t="s">
        <v>152</v>
      </c>
      <c r="AV418" s="342" t="s">
        <v>152</v>
      </c>
    </row>
    <row r="419" spans="1:48" s="143" customFormat="1" hidden="1">
      <c r="A419" s="299">
        <v>1074475946</v>
      </c>
      <c r="B419" s="340" t="s">
        <v>231</v>
      </c>
      <c r="C419" s="143" t="s">
        <v>4031</v>
      </c>
      <c r="D419" s="143" t="s">
        <v>4057</v>
      </c>
      <c r="E419" s="340" t="s">
        <v>2204</v>
      </c>
      <c r="F419" s="340" t="s">
        <v>2056</v>
      </c>
      <c r="G419" s="143" t="s">
        <v>2055</v>
      </c>
      <c r="H419" s="341" t="s">
        <v>4032</v>
      </c>
      <c r="I419" s="342">
        <v>11392</v>
      </c>
      <c r="J419" s="342">
        <v>0</v>
      </c>
      <c r="K419" s="342">
        <v>0</v>
      </c>
      <c r="L419" s="340" t="s">
        <v>152</v>
      </c>
      <c r="M419" s="340" t="s">
        <v>152</v>
      </c>
      <c r="N419" s="340" t="s">
        <v>152</v>
      </c>
      <c r="O419" s="340" t="s">
        <v>10054</v>
      </c>
      <c r="P419" s="340" t="s">
        <v>152</v>
      </c>
      <c r="Q419" s="340" t="s">
        <v>152</v>
      </c>
      <c r="R419" s="340" t="s">
        <v>152</v>
      </c>
      <c r="S419" s="340" t="s">
        <v>152</v>
      </c>
      <c r="T419" s="340" t="s">
        <v>152</v>
      </c>
      <c r="U419" s="340" t="s">
        <v>152</v>
      </c>
      <c r="V419" s="340" t="s">
        <v>4180</v>
      </c>
      <c r="W419" s="143" t="s">
        <v>7627</v>
      </c>
      <c r="X419" s="143" t="s">
        <v>152</v>
      </c>
      <c r="Y419" s="143" t="s">
        <v>4033</v>
      </c>
      <c r="Z419" s="143" t="s">
        <v>4034</v>
      </c>
      <c r="AA419" s="395" t="s">
        <v>10055</v>
      </c>
      <c r="AB419" s="143" t="s">
        <v>4033</v>
      </c>
      <c r="AC419" s="143" t="s">
        <v>4059</v>
      </c>
      <c r="AE419" s="143" t="s">
        <v>2118</v>
      </c>
      <c r="AF419" s="340"/>
      <c r="AG419" s="143" t="s">
        <v>152</v>
      </c>
      <c r="AH419" s="343" t="s">
        <v>4033</v>
      </c>
      <c r="AI419" s="340" t="s">
        <v>152</v>
      </c>
      <c r="AJ419" s="340" t="s">
        <v>152</v>
      </c>
      <c r="AK419" s="143" t="s">
        <v>152</v>
      </c>
      <c r="AL419" s="143" t="s">
        <v>152</v>
      </c>
      <c r="AM419" s="341" t="s">
        <v>152</v>
      </c>
      <c r="AN419" s="143" t="s">
        <v>1637</v>
      </c>
      <c r="AO419" s="340" t="s">
        <v>152</v>
      </c>
      <c r="AP419" s="340"/>
      <c r="AQ419" s="341" t="s">
        <v>152</v>
      </c>
      <c r="AR419" s="143" t="s">
        <v>150</v>
      </c>
      <c r="AS419" s="340" t="s">
        <v>152</v>
      </c>
      <c r="AU419" s="341" t="s">
        <v>152</v>
      </c>
      <c r="AV419" s="342" t="s">
        <v>152</v>
      </c>
    </row>
    <row r="420" spans="1:48" s="143" customFormat="1" hidden="1">
      <c r="A420" s="299">
        <v>1074475945</v>
      </c>
      <c r="B420" s="340" t="s">
        <v>266</v>
      </c>
      <c r="C420" s="143" t="s">
        <v>4031</v>
      </c>
      <c r="D420" s="143" t="s">
        <v>4035</v>
      </c>
      <c r="E420" s="340" t="s">
        <v>2205</v>
      </c>
      <c r="F420" s="340" t="s">
        <v>2056</v>
      </c>
      <c r="G420" s="143" t="s">
        <v>2055</v>
      </c>
      <c r="H420" s="341" t="s">
        <v>4032</v>
      </c>
      <c r="I420" s="342">
        <v>28010</v>
      </c>
      <c r="J420" s="342">
        <v>0</v>
      </c>
      <c r="K420" s="342">
        <v>12</v>
      </c>
      <c r="L420" s="340" t="s">
        <v>152</v>
      </c>
      <c r="M420" s="340" t="s">
        <v>152</v>
      </c>
      <c r="N420" s="340" t="s">
        <v>152</v>
      </c>
      <c r="O420" s="340" t="s">
        <v>10056</v>
      </c>
      <c r="P420" s="340" t="s">
        <v>152</v>
      </c>
      <c r="Q420" s="340" t="s">
        <v>152</v>
      </c>
      <c r="R420" s="340" t="s">
        <v>152</v>
      </c>
      <c r="S420" s="340" t="s">
        <v>152</v>
      </c>
      <c r="T420" s="340" t="s">
        <v>152</v>
      </c>
      <c r="U420" s="340" t="s">
        <v>152</v>
      </c>
      <c r="V420" s="340" t="s">
        <v>4178</v>
      </c>
      <c r="W420" s="143" t="s">
        <v>7626</v>
      </c>
      <c r="X420" s="143" t="s">
        <v>152</v>
      </c>
      <c r="Y420" s="143" t="s">
        <v>4033</v>
      </c>
      <c r="Z420" s="143" t="s">
        <v>4034</v>
      </c>
      <c r="AA420" s="395" t="s">
        <v>10057</v>
      </c>
      <c r="AB420" s="143" t="s">
        <v>4033</v>
      </c>
      <c r="AC420" s="143" t="s">
        <v>4033</v>
      </c>
      <c r="AD420" s="143" t="s">
        <v>152</v>
      </c>
      <c r="AF420" s="340"/>
      <c r="AG420" s="143" t="s">
        <v>152</v>
      </c>
      <c r="AH420" s="343" t="s">
        <v>4033</v>
      </c>
      <c r="AI420" s="340" t="s">
        <v>152</v>
      </c>
      <c r="AJ420" s="340" t="s">
        <v>152</v>
      </c>
      <c r="AK420" s="143" t="s">
        <v>2054</v>
      </c>
      <c r="AL420" s="143" t="s">
        <v>4179</v>
      </c>
      <c r="AM420" s="341" t="s">
        <v>152</v>
      </c>
      <c r="AN420" s="143" t="s">
        <v>1637</v>
      </c>
      <c r="AO420" s="340" t="s">
        <v>152</v>
      </c>
      <c r="AP420" s="340"/>
      <c r="AQ420" s="341" t="s">
        <v>152</v>
      </c>
      <c r="AR420" s="143" t="s">
        <v>150</v>
      </c>
      <c r="AS420" s="340" t="s">
        <v>152</v>
      </c>
      <c r="AU420" s="341" t="s">
        <v>152</v>
      </c>
      <c r="AV420" s="342" t="s">
        <v>152</v>
      </c>
    </row>
    <row r="421" spans="1:48" s="143" customFormat="1" hidden="1">
      <c r="A421" s="299">
        <v>1074475944</v>
      </c>
      <c r="B421" s="340" t="s">
        <v>271</v>
      </c>
      <c r="C421" s="143" t="s">
        <v>4031</v>
      </c>
      <c r="D421" s="143" t="s">
        <v>4035</v>
      </c>
      <c r="E421" s="340" t="s">
        <v>10058</v>
      </c>
      <c r="F421" s="340" t="s">
        <v>2056</v>
      </c>
      <c r="G421" s="143" t="s">
        <v>2055</v>
      </c>
      <c r="H421" s="341" t="s">
        <v>4032</v>
      </c>
      <c r="I421" s="342">
        <v>25317</v>
      </c>
      <c r="J421" s="342">
        <v>0</v>
      </c>
      <c r="K421" s="342">
        <v>0</v>
      </c>
      <c r="L421" s="340" t="s">
        <v>152</v>
      </c>
      <c r="M421" s="340" t="s">
        <v>152</v>
      </c>
      <c r="N421" s="340" t="s">
        <v>152</v>
      </c>
      <c r="O421" s="340" t="s">
        <v>10059</v>
      </c>
      <c r="P421" s="340" t="s">
        <v>152</v>
      </c>
      <c r="Q421" s="340" t="s">
        <v>152</v>
      </c>
      <c r="R421" s="340" t="s">
        <v>152</v>
      </c>
      <c r="S421" s="340" t="s">
        <v>152</v>
      </c>
      <c r="T421" s="340" t="s">
        <v>152</v>
      </c>
      <c r="U421" s="340" t="s">
        <v>152</v>
      </c>
      <c r="V421" s="340" t="s">
        <v>4176</v>
      </c>
      <c r="W421" s="143" t="s">
        <v>7626</v>
      </c>
      <c r="X421" s="143" t="s">
        <v>152</v>
      </c>
      <c r="Y421" s="143" t="s">
        <v>4033</v>
      </c>
      <c r="Z421" s="143" t="s">
        <v>4034</v>
      </c>
      <c r="AA421" s="395" t="s">
        <v>10060</v>
      </c>
      <c r="AB421" s="143" t="s">
        <v>4033</v>
      </c>
      <c r="AC421" s="143" t="s">
        <v>4033</v>
      </c>
      <c r="AD421" s="143" t="s">
        <v>152</v>
      </c>
      <c r="AF421" s="340"/>
      <c r="AG421" s="143" t="s">
        <v>152</v>
      </c>
      <c r="AH421" s="343" t="s">
        <v>4033</v>
      </c>
      <c r="AI421" s="340" t="s">
        <v>152</v>
      </c>
      <c r="AJ421" s="340" t="s">
        <v>152</v>
      </c>
      <c r="AK421" s="143" t="s">
        <v>2054</v>
      </c>
      <c r="AL421" s="143" t="s">
        <v>4177</v>
      </c>
      <c r="AM421" s="341" t="s">
        <v>152</v>
      </c>
      <c r="AN421" s="143" t="s">
        <v>1637</v>
      </c>
      <c r="AO421" s="340" t="s">
        <v>152</v>
      </c>
      <c r="AP421" s="340"/>
      <c r="AQ421" s="341" t="s">
        <v>152</v>
      </c>
      <c r="AR421" s="143" t="s">
        <v>150</v>
      </c>
      <c r="AS421" s="340" t="s">
        <v>152</v>
      </c>
      <c r="AU421" s="341" t="s">
        <v>152</v>
      </c>
      <c r="AV421" s="342" t="s">
        <v>152</v>
      </c>
    </row>
    <row r="422" spans="1:48" s="143" customFormat="1" hidden="1">
      <c r="A422" s="299">
        <v>1074475940</v>
      </c>
      <c r="B422" s="340" t="s">
        <v>295</v>
      </c>
      <c r="C422" s="143" t="s">
        <v>4031</v>
      </c>
      <c r="D422" s="143" t="s">
        <v>4035</v>
      </c>
      <c r="E422" s="340" t="s">
        <v>3473</v>
      </c>
      <c r="F422" s="340" t="s">
        <v>2056</v>
      </c>
      <c r="G422" s="143" t="s">
        <v>2055</v>
      </c>
      <c r="H422" s="341" t="s">
        <v>4032</v>
      </c>
      <c r="I422" s="342">
        <v>18206</v>
      </c>
      <c r="J422" s="342">
        <v>0</v>
      </c>
      <c r="K422" s="342">
        <v>0</v>
      </c>
      <c r="L422" s="340" t="s">
        <v>152</v>
      </c>
      <c r="M422" s="340" t="s">
        <v>152</v>
      </c>
      <c r="N422" s="340" t="s">
        <v>152</v>
      </c>
      <c r="O422" s="340" t="s">
        <v>10061</v>
      </c>
      <c r="P422" s="340" t="s">
        <v>152</v>
      </c>
      <c r="Q422" s="340" t="s">
        <v>152</v>
      </c>
      <c r="R422" s="340" t="s">
        <v>152</v>
      </c>
      <c r="S422" s="340" t="s">
        <v>152</v>
      </c>
      <c r="T422" s="340" t="s">
        <v>152</v>
      </c>
      <c r="U422" s="340" t="s">
        <v>152</v>
      </c>
      <c r="V422" s="340" t="s">
        <v>4175</v>
      </c>
      <c r="W422" s="143" t="s">
        <v>7626</v>
      </c>
      <c r="X422" s="143" t="s">
        <v>152</v>
      </c>
      <c r="Y422" s="143" t="s">
        <v>4033</v>
      </c>
      <c r="Z422" s="143" t="s">
        <v>4034</v>
      </c>
      <c r="AA422" s="395" t="s">
        <v>10062</v>
      </c>
      <c r="AB422" s="143" t="s">
        <v>4033</v>
      </c>
      <c r="AC422" s="143" t="s">
        <v>4033</v>
      </c>
      <c r="AD422" s="143" t="s">
        <v>152</v>
      </c>
      <c r="AF422" s="340"/>
      <c r="AG422" s="143" t="s">
        <v>152</v>
      </c>
      <c r="AH422" s="343" t="s">
        <v>4033</v>
      </c>
      <c r="AI422" s="340" t="s">
        <v>152</v>
      </c>
      <c r="AJ422" s="340" t="s">
        <v>152</v>
      </c>
      <c r="AK422" s="143" t="s">
        <v>2054</v>
      </c>
      <c r="AL422" s="143" t="s">
        <v>6316</v>
      </c>
      <c r="AM422" s="341" t="s">
        <v>152</v>
      </c>
      <c r="AN422" s="143" t="s">
        <v>1637</v>
      </c>
      <c r="AO422" s="340" t="s">
        <v>152</v>
      </c>
      <c r="AP422" s="340"/>
      <c r="AQ422" s="341" t="s">
        <v>152</v>
      </c>
      <c r="AR422" s="143" t="s">
        <v>150</v>
      </c>
      <c r="AS422" s="340" t="s">
        <v>152</v>
      </c>
      <c r="AU422" s="341" t="s">
        <v>152</v>
      </c>
      <c r="AV422" s="342" t="s">
        <v>152</v>
      </c>
    </row>
    <row r="423" spans="1:48" s="143" customFormat="1" hidden="1">
      <c r="A423" s="299">
        <v>1074475939</v>
      </c>
      <c r="B423" s="340" t="s">
        <v>337</v>
      </c>
      <c r="C423" s="143" t="s">
        <v>4031</v>
      </c>
      <c r="D423" s="143" t="s">
        <v>4035</v>
      </c>
      <c r="E423" s="340" t="s">
        <v>479</v>
      </c>
      <c r="F423" s="340" t="s">
        <v>2056</v>
      </c>
      <c r="G423" s="143" t="s">
        <v>2055</v>
      </c>
      <c r="H423" s="341" t="s">
        <v>4032</v>
      </c>
      <c r="I423" s="342">
        <v>24456</v>
      </c>
      <c r="J423" s="342">
        <v>0</v>
      </c>
      <c r="K423" s="342">
        <v>4</v>
      </c>
      <c r="L423" s="340" t="s">
        <v>152</v>
      </c>
      <c r="M423" s="340" t="s">
        <v>152</v>
      </c>
      <c r="N423" s="340" t="s">
        <v>152</v>
      </c>
      <c r="O423" s="340" t="s">
        <v>10063</v>
      </c>
      <c r="P423" s="340" t="s">
        <v>152</v>
      </c>
      <c r="Q423" s="340" t="s">
        <v>152</v>
      </c>
      <c r="R423" s="340" t="s">
        <v>152</v>
      </c>
      <c r="S423" s="340" t="s">
        <v>152</v>
      </c>
      <c r="T423" s="340" t="s">
        <v>152</v>
      </c>
      <c r="U423" s="340" t="s">
        <v>152</v>
      </c>
      <c r="V423" s="340" t="s">
        <v>4173</v>
      </c>
      <c r="W423" s="143" t="s">
        <v>7626</v>
      </c>
      <c r="X423" s="143" t="s">
        <v>152</v>
      </c>
      <c r="Y423" s="143" t="s">
        <v>4033</v>
      </c>
      <c r="Z423" s="143" t="s">
        <v>4034</v>
      </c>
      <c r="AA423" s="395" t="s">
        <v>10064</v>
      </c>
      <c r="AB423" s="143" t="s">
        <v>4033</v>
      </c>
      <c r="AC423" s="143" t="s">
        <v>4033</v>
      </c>
      <c r="AD423" s="143" t="s">
        <v>152</v>
      </c>
      <c r="AF423" s="340"/>
      <c r="AG423" s="143" t="s">
        <v>152</v>
      </c>
      <c r="AH423" s="343" t="s">
        <v>4033</v>
      </c>
      <c r="AI423" s="340" t="s">
        <v>152</v>
      </c>
      <c r="AJ423" s="340" t="s">
        <v>152</v>
      </c>
      <c r="AK423" s="143" t="s">
        <v>2054</v>
      </c>
      <c r="AL423" s="143" t="s">
        <v>4174</v>
      </c>
      <c r="AM423" s="341" t="s">
        <v>152</v>
      </c>
      <c r="AN423" s="143" t="s">
        <v>1637</v>
      </c>
      <c r="AO423" s="340" t="s">
        <v>152</v>
      </c>
      <c r="AP423" s="340"/>
      <c r="AQ423" s="341" t="s">
        <v>152</v>
      </c>
      <c r="AR423" s="143" t="s">
        <v>150</v>
      </c>
      <c r="AS423" s="340" t="s">
        <v>152</v>
      </c>
      <c r="AU423" s="341" t="s">
        <v>152</v>
      </c>
      <c r="AV423" s="342" t="s">
        <v>152</v>
      </c>
    </row>
    <row r="424" spans="1:48" s="143" customFormat="1" hidden="1">
      <c r="A424" s="299">
        <v>1074475938</v>
      </c>
      <c r="B424" s="340" t="s">
        <v>339</v>
      </c>
      <c r="C424" s="143" t="s">
        <v>4031</v>
      </c>
      <c r="D424" s="143" t="s">
        <v>4035</v>
      </c>
      <c r="E424" s="340" t="s">
        <v>4170</v>
      </c>
      <c r="F424" s="340" t="s">
        <v>2056</v>
      </c>
      <c r="G424" s="143" t="s">
        <v>2055</v>
      </c>
      <c r="H424" s="341" t="s">
        <v>4032</v>
      </c>
      <c r="I424" s="342">
        <v>20330</v>
      </c>
      <c r="J424" s="342">
        <v>0</v>
      </c>
      <c r="K424" s="342">
        <v>12</v>
      </c>
      <c r="L424" s="340" t="s">
        <v>152</v>
      </c>
      <c r="M424" s="340" t="s">
        <v>152</v>
      </c>
      <c r="N424" s="340" t="s">
        <v>152</v>
      </c>
      <c r="O424" s="340" t="s">
        <v>10065</v>
      </c>
      <c r="P424" s="340" t="s">
        <v>152</v>
      </c>
      <c r="Q424" s="340" t="s">
        <v>152</v>
      </c>
      <c r="R424" s="340" t="s">
        <v>152</v>
      </c>
      <c r="S424" s="340" t="s">
        <v>152</v>
      </c>
      <c r="T424" s="340" t="s">
        <v>152</v>
      </c>
      <c r="U424" s="340" t="s">
        <v>152</v>
      </c>
      <c r="V424" s="340" t="s">
        <v>4171</v>
      </c>
      <c r="W424" s="143" t="s">
        <v>7626</v>
      </c>
      <c r="X424" s="143" t="s">
        <v>152</v>
      </c>
      <c r="Y424" s="143" t="s">
        <v>4033</v>
      </c>
      <c r="Z424" s="143" t="s">
        <v>4034</v>
      </c>
      <c r="AA424" s="395" t="s">
        <v>10066</v>
      </c>
      <c r="AB424" s="143" t="s">
        <v>4033</v>
      </c>
      <c r="AC424" s="143" t="s">
        <v>4033</v>
      </c>
      <c r="AD424" s="143" t="s">
        <v>152</v>
      </c>
      <c r="AF424" s="340"/>
      <c r="AG424" s="143" t="s">
        <v>152</v>
      </c>
      <c r="AH424" s="343" t="s">
        <v>4033</v>
      </c>
      <c r="AI424" s="340" t="s">
        <v>152</v>
      </c>
      <c r="AJ424" s="340" t="s">
        <v>152</v>
      </c>
      <c r="AK424" s="143" t="s">
        <v>2054</v>
      </c>
      <c r="AL424" s="143" t="s">
        <v>4172</v>
      </c>
      <c r="AM424" s="341" t="s">
        <v>152</v>
      </c>
      <c r="AN424" s="143" t="s">
        <v>1637</v>
      </c>
      <c r="AO424" s="340" t="s">
        <v>152</v>
      </c>
      <c r="AP424" s="340"/>
      <c r="AQ424" s="341" t="s">
        <v>152</v>
      </c>
      <c r="AR424" s="143" t="s">
        <v>150</v>
      </c>
      <c r="AS424" s="340" t="s">
        <v>152</v>
      </c>
      <c r="AU424" s="341" t="s">
        <v>152</v>
      </c>
      <c r="AV424" s="342" t="s">
        <v>152</v>
      </c>
    </row>
    <row r="425" spans="1:48" s="143" customFormat="1" hidden="1">
      <c r="A425" s="299">
        <v>1074475937</v>
      </c>
      <c r="B425" s="340" t="s">
        <v>340</v>
      </c>
      <c r="C425" s="143" t="s">
        <v>4031</v>
      </c>
      <c r="D425" s="143" t="s">
        <v>4035</v>
      </c>
      <c r="E425" s="340" t="s">
        <v>2206</v>
      </c>
      <c r="F425" s="340" t="s">
        <v>2056</v>
      </c>
      <c r="G425" s="143" t="s">
        <v>2055</v>
      </c>
      <c r="H425" s="341" t="s">
        <v>4032</v>
      </c>
      <c r="I425" s="342">
        <v>25900</v>
      </c>
      <c r="J425" s="342">
        <v>0</v>
      </c>
      <c r="K425" s="342">
        <v>0</v>
      </c>
      <c r="L425" s="340" t="s">
        <v>152</v>
      </c>
      <c r="M425" s="340" t="s">
        <v>152</v>
      </c>
      <c r="N425" s="340" t="s">
        <v>152</v>
      </c>
      <c r="O425" s="340" t="s">
        <v>10067</v>
      </c>
      <c r="P425" s="340" t="s">
        <v>152</v>
      </c>
      <c r="Q425" s="340" t="s">
        <v>152</v>
      </c>
      <c r="R425" s="340" t="s">
        <v>152</v>
      </c>
      <c r="S425" s="340" t="s">
        <v>152</v>
      </c>
      <c r="T425" s="340" t="s">
        <v>152</v>
      </c>
      <c r="U425" s="340" t="s">
        <v>152</v>
      </c>
      <c r="V425" s="340" t="s">
        <v>4168</v>
      </c>
      <c r="W425" s="143" t="s">
        <v>7626</v>
      </c>
      <c r="X425" s="143" t="s">
        <v>152</v>
      </c>
      <c r="Y425" s="143" t="s">
        <v>4033</v>
      </c>
      <c r="Z425" s="143" t="s">
        <v>4034</v>
      </c>
      <c r="AA425" s="395" t="s">
        <v>10068</v>
      </c>
      <c r="AB425" s="143" t="s">
        <v>4033</v>
      </c>
      <c r="AC425" s="143" t="s">
        <v>4033</v>
      </c>
      <c r="AD425" s="143" t="s">
        <v>152</v>
      </c>
      <c r="AF425" s="340"/>
      <c r="AG425" s="143" t="s">
        <v>152</v>
      </c>
      <c r="AH425" s="343" t="s">
        <v>4033</v>
      </c>
      <c r="AI425" s="340" t="s">
        <v>152</v>
      </c>
      <c r="AJ425" s="340" t="s">
        <v>152</v>
      </c>
      <c r="AK425" s="143" t="s">
        <v>2054</v>
      </c>
      <c r="AL425" s="143" t="s">
        <v>4169</v>
      </c>
      <c r="AM425" s="341" t="s">
        <v>152</v>
      </c>
      <c r="AN425" s="143" t="s">
        <v>1637</v>
      </c>
      <c r="AO425" s="340" t="s">
        <v>152</v>
      </c>
      <c r="AP425" s="340"/>
      <c r="AQ425" s="341" t="s">
        <v>152</v>
      </c>
      <c r="AR425" s="143" t="s">
        <v>150</v>
      </c>
      <c r="AS425" s="340" t="s">
        <v>152</v>
      </c>
      <c r="AU425" s="341" t="s">
        <v>152</v>
      </c>
      <c r="AV425" s="342" t="s">
        <v>152</v>
      </c>
    </row>
    <row r="426" spans="1:48" s="143" customFormat="1" hidden="1">
      <c r="A426" s="299">
        <v>1074475935</v>
      </c>
      <c r="B426" s="340" t="s">
        <v>344</v>
      </c>
      <c r="C426" s="143" t="s">
        <v>4031</v>
      </c>
      <c r="D426" s="143" t="s">
        <v>4035</v>
      </c>
      <c r="E426" s="340" t="s">
        <v>495</v>
      </c>
      <c r="F426" s="340" t="s">
        <v>2056</v>
      </c>
      <c r="G426" s="143" t="s">
        <v>2055</v>
      </c>
      <c r="H426" s="341" t="s">
        <v>4032</v>
      </c>
      <c r="I426" s="342">
        <v>25990</v>
      </c>
      <c r="J426" s="342">
        <v>0</v>
      </c>
      <c r="K426" s="342">
        <v>12</v>
      </c>
      <c r="L426" s="340" t="s">
        <v>152</v>
      </c>
      <c r="M426" s="340" t="s">
        <v>152</v>
      </c>
      <c r="N426" s="340" t="s">
        <v>152</v>
      </c>
      <c r="O426" s="340" t="s">
        <v>10069</v>
      </c>
      <c r="P426" s="340" t="s">
        <v>152</v>
      </c>
      <c r="Q426" s="340" t="s">
        <v>152</v>
      </c>
      <c r="R426" s="340" t="s">
        <v>152</v>
      </c>
      <c r="S426" s="340" t="s">
        <v>152</v>
      </c>
      <c r="T426" s="340" t="s">
        <v>152</v>
      </c>
      <c r="U426" s="340" t="s">
        <v>152</v>
      </c>
      <c r="V426" s="340" t="s">
        <v>4164</v>
      </c>
      <c r="W426" s="143" t="s">
        <v>7626</v>
      </c>
      <c r="X426" s="143" t="s">
        <v>152</v>
      </c>
      <c r="Y426" s="143" t="s">
        <v>4033</v>
      </c>
      <c r="Z426" s="143" t="s">
        <v>4034</v>
      </c>
      <c r="AA426" s="395" t="s">
        <v>10070</v>
      </c>
      <c r="AB426" s="143" t="s">
        <v>4033</v>
      </c>
      <c r="AC426" s="143" t="s">
        <v>4033</v>
      </c>
      <c r="AD426" s="143" t="s">
        <v>152</v>
      </c>
      <c r="AF426" s="340"/>
      <c r="AG426" s="143" t="s">
        <v>152</v>
      </c>
      <c r="AH426" s="343" t="s">
        <v>4033</v>
      </c>
      <c r="AI426" s="340" t="s">
        <v>152</v>
      </c>
      <c r="AJ426" s="340" t="s">
        <v>152</v>
      </c>
      <c r="AK426" s="143" t="s">
        <v>2054</v>
      </c>
      <c r="AL426" s="143" t="s">
        <v>4165</v>
      </c>
      <c r="AM426" s="341" t="s">
        <v>152</v>
      </c>
      <c r="AN426" s="143" t="s">
        <v>1637</v>
      </c>
      <c r="AO426" s="340" t="s">
        <v>152</v>
      </c>
      <c r="AP426" s="340"/>
      <c r="AQ426" s="341" t="s">
        <v>152</v>
      </c>
      <c r="AR426" s="143" t="s">
        <v>150</v>
      </c>
      <c r="AS426" s="340" t="s">
        <v>152</v>
      </c>
      <c r="AU426" s="341" t="s">
        <v>152</v>
      </c>
      <c r="AV426" s="342" t="s">
        <v>152</v>
      </c>
    </row>
    <row r="427" spans="1:48" s="143" customFormat="1" hidden="1">
      <c r="A427" s="299">
        <v>1074475936</v>
      </c>
      <c r="B427" s="340" t="s">
        <v>342</v>
      </c>
      <c r="C427" s="143" t="s">
        <v>4031</v>
      </c>
      <c r="D427" s="143" t="s">
        <v>4035</v>
      </c>
      <c r="E427" s="340" t="s">
        <v>508</v>
      </c>
      <c r="F427" s="340" t="s">
        <v>2056</v>
      </c>
      <c r="G427" s="143" t="s">
        <v>2055</v>
      </c>
      <c r="H427" s="341" t="s">
        <v>4032</v>
      </c>
      <c r="I427" s="342">
        <v>25295</v>
      </c>
      <c r="J427" s="342">
        <v>0</v>
      </c>
      <c r="K427" s="342">
        <v>20</v>
      </c>
      <c r="L427" s="340" t="s">
        <v>152</v>
      </c>
      <c r="M427" s="340" t="s">
        <v>152</v>
      </c>
      <c r="N427" s="340" t="s">
        <v>152</v>
      </c>
      <c r="O427" s="340" t="s">
        <v>10071</v>
      </c>
      <c r="P427" s="340" t="s">
        <v>152</v>
      </c>
      <c r="Q427" s="340" t="s">
        <v>152</v>
      </c>
      <c r="R427" s="340" t="s">
        <v>152</v>
      </c>
      <c r="S427" s="340" t="s">
        <v>152</v>
      </c>
      <c r="T427" s="340" t="s">
        <v>152</v>
      </c>
      <c r="U427" s="340" t="s">
        <v>152</v>
      </c>
      <c r="V427" s="340" t="s">
        <v>4166</v>
      </c>
      <c r="W427" s="143" t="s">
        <v>7626</v>
      </c>
      <c r="X427" s="143" t="s">
        <v>152</v>
      </c>
      <c r="Y427" s="143" t="s">
        <v>4033</v>
      </c>
      <c r="Z427" s="143" t="s">
        <v>4034</v>
      </c>
      <c r="AA427" s="395" t="s">
        <v>10072</v>
      </c>
      <c r="AB427" s="143" t="s">
        <v>4033</v>
      </c>
      <c r="AC427" s="143" t="s">
        <v>4033</v>
      </c>
      <c r="AD427" s="143" t="s">
        <v>152</v>
      </c>
      <c r="AF427" s="340"/>
      <c r="AG427" s="143" t="s">
        <v>152</v>
      </c>
      <c r="AH427" s="343" t="s">
        <v>4033</v>
      </c>
      <c r="AI427" s="340" t="s">
        <v>152</v>
      </c>
      <c r="AJ427" s="340" t="s">
        <v>152</v>
      </c>
      <c r="AK427" s="143" t="s">
        <v>2054</v>
      </c>
      <c r="AL427" s="143" t="s">
        <v>4167</v>
      </c>
      <c r="AM427" s="341" t="s">
        <v>152</v>
      </c>
      <c r="AN427" s="143" t="s">
        <v>1637</v>
      </c>
      <c r="AO427" s="340" t="s">
        <v>152</v>
      </c>
      <c r="AP427" s="340"/>
      <c r="AQ427" s="341" t="s">
        <v>152</v>
      </c>
      <c r="AR427" s="143" t="s">
        <v>150</v>
      </c>
      <c r="AS427" s="340" t="s">
        <v>152</v>
      </c>
      <c r="AU427" s="341" t="s">
        <v>152</v>
      </c>
      <c r="AV427" s="342" t="s">
        <v>152</v>
      </c>
    </row>
    <row r="428" spans="1:48" s="143" customFormat="1" hidden="1">
      <c r="A428" s="299">
        <v>1074475934</v>
      </c>
      <c r="B428" s="340" t="s">
        <v>341</v>
      </c>
      <c r="C428" s="143" t="s">
        <v>4031</v>
      </c>
      <c r="D428" s="143" t="s">
        <v>4035</v>
      </c>
      <c r="E428" s="340" t="s">
        <v>2207</v>
      </c>
      <c r="F428" s="340" t="s">
        <v>2056</v>
      </c>
      <c r="G428" s="143" t="s">
        <v>2055</v>
      </c>
      <c r="H428" s="341" t="s">
        <v>4032</v>
      </c>
      <c r="I428" s="342">
        <v>30047</v>
      </c>
      <c r="J428" s="342">
        <v>0</v>
      </c>
      <c r="K428" s="342">
        <v>20</v>
      </c>
      <c r="L428" s="340" t="s">
        <v>152</v>
      </c>
      <c r="M428" s="340" t="s">
        <v>152</v>
      </c>
      <c r="N428" s="340" t="s">
        <v>152</v>
      </c>
      <c r="O428" s="340" t="s">
        <v>10073</v>
      </c>
      <c r="P428" s="340" t="s">
        <v>152</v>
      </c>
      <c r="Q428" s="340" t="s">
        <v>152</v>
      </c>
      <c r="R428" s="340" t="s">
        <v>152</v>
      </c>
      <c r="S428" s="340" t="s">
        <v>152</v>
      </c>
      <c r="T428" s="340" t="s">
        <v>152</v>
      </c>
      <c r="U428" s="340" t="s">
        <v>152</v>
      </c>
      <c r="V428" s="340" t="s">
        <v>4162</v>
      </c>
      <c r="W428" s="143" t="s">
        <v>7626</v>
      </c>
      <c r="X428" s="143" t="s">
        <v>152</v>
      </c>
      <c r="Y428" s="143" t="s">
        <v>4033</v>
      </c>
      <c r="Z428" s="143" t="s">
        <v>4034</v>
      </c>
      <c r="AA428" s="395" t="s">
        <v>10074</v>
      </c>
      <c r="AB428" s="143" t="s">
        <v>4033</v>
      </c>
      <c r="AC428" s="143" t="s">
        <v>4033</v>
      </c>
      <c r="AD428" s="143" t="s">
        <v>152</v>
      </c>
      <c r="AF428" s="340"/>
      <c r="AG428" s="143" t="s">
        <v>152</v>
      </c>
      <c r="AH428" s="343" t="s">
        <v>4033</v>
      </c>
      <c r="AI428" s="340" t="s">
        <v>152</v>
      </c>
      <c r="AJ428" s="340" t="s">
        <v>152</v>
      </c>
      <c r="AK428" s="143" t="s">
        <v>2054</v>
      </c>
      <c r="AL428" s="143" t="s">
        <v>4163</v>
      </c>
      <c r="AM428" s="341" t="s">
        <v>152</v>
      </c>
      <c r="AN428" s="143" t="s">
        <v>1637</v>
      </c>
      <c r="AO428" s="340" t="s">
        <v>152</v>
      </c>
      <c r="AP428" s="340"/>
      <c r="AQ428" s="341" t="s">
        <v>152</v>
      </c>
      <c r="AR428" s="143" t="s">
        <v>150</v>
      </c>
      <c r="AS428" s="340" t="s">
        <v>152</v>
      </c>
      <c r="AU428" s="341" t="s">
        <v>152</v>
      </c>
      <c r="AV428" s="342" t="s">
        <v>152</v>
      </c>
    </row>
    <row r="429" spans="1:48" s="143" customFormat="1" hidden="1">
      <c r="A429" s="299">
        <v>1074475913</v>
      </c>
      <c r="B429" s="340" t="s">
        <v>5858</v>
      </c>
      <c r="C429" s="143" t="s">
        <v>4031</v>
      </c>
      <c r="D429" s="143" t="s">
        <v>6225</v>
      </c>
      <c r="E429" s="340" t="s">
        <v>5859</v>
      </c>
      <c r="F429" s="340" t="s">
        <v>2056</v>
      </c>
      <c r="G429" s="143" t="s">
        <v>2055</v>
      </c>
      <c r="H429" s="341" t="s">
        <v>4032</v>
      </c>
      <c r="I429" s="342">
        <v>13800</v>
      </c>
      <c r="J429" s="342">
        <v>0</v>
      </c>
      <c r="K429" s="342">
        <v>43</v>
      </c>
      <c r="L429" s="340" t="s">
        <v>152</v>
      </c>
      <c r="M429" s="340" t="s">
        <v>152</v>
      </c>
      <c r="N429" s="340" t="s">
        <v>152</v>
      </c>
      <c r="O429" s="340" t="s">
        <v>10075</v>
      </c>
      <c r="P429" s="340" t="s">
        <v>152</v>
      </c>
      <c r="Q429" s="340" t="s">
        <v>152</v>
      </c>
      <c r="R429" s="340" t="s">
        <v>152</v>
      </c>
      <c r="S429" s="340" t="s">
        <v>152</v>
      </c>
      <c r="T429" s="340" t="s">
        <v>152</v>
      </c>
      <c r="U429" s="340" t="s">
        <v>152</v>
      </c>
      <c r="V429" s="340" t="s">
        <v>6780</v>
      </c>
      <c r="W429" s="143" t="s">
        <v>7627</v>
      </c>
      <c r="X429" s="143" t="s">
        <v>152</v>
      </c>
      <c r="Y429" s="143" t="s">
        <v>4033</v>
      </c>
      <c r="Z429" s="143" t="s">
        <v>4034</v>
      </c>
      <c r="AA429" s="395" t="s">
        <v>10076</v>
      </c>
      <c r="AB429" s="143" t="s">
        <v>4033</v>
      </c>
      <c r="AC429" s="143" t="s">
        <v>4033</v>
      </c>
      <c r="AD429" s="143" t="s">
        <v>152</v>
      </c>
      <c r="AF429" s="340"/>
      <c r="AG429" s="143" t="s">
        <v>152</v>
      </c>
      <c r="AH429" s="343" t="s">
        <v>4033</v>
      </c>
      <c r="AI429" s="340" t="s">
        <v>152</v>
      </c>
      <c r="AJ429" s="340" t="s">
        <v>6781</v>
      </c>
      <c r="AK429" s="143" t="s">
        <v>2054</v>
      </c>
      <c r="AL429" s="143" t="s">
        <v>6782</v>
      </c>
      <c r="AM429" s="341" t="s">
        <v>152</v>
      </c>
      <c r="AN429" s="143" t="s">
        <v>1637</v>
      </c>
      <c r="AO429" s="340" t="s">
        <v>152</v>
      </c>
      <c r="AP429" s="340"/>
      <c r="AQ429" s="341" t="s">
        <v>152</v>
      </c>
      <c r="AR429" s="143" t="s">
        <v>150</v>
      </c>
      <c r="AS429" s="340" t="s">
        <v>152</v>
      </c>
      <c r="AU429" s="341" t="s">
        <v>152</v>
      </c>
      <c r="AV429" s="342" t="s">
        <v>152</v>
      </c>
    </row>
    <row r="430" spans="1:48" s="143" customFormat="1" hidden="1">
      <c r="A430" s="299">
        <v>1074475912</v>
      </c>
      <c r="B430" s="340" t="s">
        <v>5868</v>
      </c>
      <c r="C430" s="143" t="s">
        <v>4031</v>
      </c>
      <c r="D430" s="143" t="s">
        <v>6225</v>
      </c>
      <c r="E430" s="340" t="s">
        <v>5869</v>
      </c>
      <c r="F430" s="340" t="s">
        <v>2056</v>
      </c>
      <c r="G430" s="143" t="s">
        <v>2055</v>
      </c>
      <c r="H430" s="341" t="s">
        <v>4032</v>
      </c>
      <c r="I430" s="342">
        <v>20059</v>
      </c>
      <c r="J430" s="342">
        <v>0</v>
      </c>
      <c r="K430" s="342">
        <v>4</v>
      </c>
      <c r="L430" s="340" t="s">
        <v>152</v>
      </c>
      <c r="M430" s="340" t="s">
        <v>152</v>
      </c>
      <c r="N430" s="340" t="s">
        <v>152</v>
      </c>
      <c r="O430" s="340" t="s">
        <v>10077</v>
      </c>
      <c r="P430" s="340" t="s">
        <v>152</v>
      </c>
      <c r="Q430" s="340" t="s">
        <v>152</v>
      </c>
      <c r="R430" s="340" t="s">
        <v>152</v>
      </c>
      <c r="S430" s="340" t="s">
        <v>152</v>
      </c>
      <c r="T430" s="340" t="s">
        <v>152</v>
      </c>
      <c r="U430" s="340" t="s">
        <v>152</v>
      </c>
      <c r="V430" s="340" t="s">
        <v>6777</v>
      </c>
      <c r="W430" s="143" t="s">
        <v>7626</v>
      </c>
      <c r="X430" s="143" t="s">
        <v>152</v>
      </c>
      <c r="Y430" s="143" t="s">
        <v>4033</v>
      </c>
      <c r="Z430" s="143" t="s">
        <v>4034</v>
      </c>
      <c r="AA430" s="395" t="s">
        <v>10078</v>
      </c>
      <c r="AB430" s="143" t="s">
        <v>4033</v>
      </c>
      <c r="AC430" s="143" t="s">
        <v>4033</v>
      </c>
      <c r="AD430" s="143" t="s">
        <v>152</v>
      </c>
      <c r="AF430" s="340"/>
      <c r="AG430" s="143" t="s">
        <v>152</v>
      </c>
      <c r="AH430" s="343" t="s">
        <v>4033</v>
      </c>
      <c r="AI430" s="340" t="s">
        <v>152</v>
      </c>
      <c r="AJ430" s="340" t="s">
        <v>6778</v>
      </c>
      <c r="AK430" s="143" t="s">
        <v>2054</v>
      </c>
      <c r="AL430" s="143" t="s">
        <v>6779</v>
      </c>
      <c r="AM430" s="341" t="s">
        <v>152</v>
      </c>
      <c r="AN430" s="143" t="s">
        <v>1637</v>
      </c>
      <c r="AO430" s="340" t="s">
        <v>152</v>
      </c>
      <c r="AP430" s="340"/>
      <c r="AQ430" s="341" t="s">
        <v>152</v>
      </c>
      <c r="AR430" s="143" t="s">
        <v>150</v>
      </c>
      <c r="AS430" s="340" t="s">
        <v>152</v>
      </c>
      <c r="AU430" s="341" t="s">
        <v>152</v>
      </c>
      <c r="AV430" s="342" t="s">
        <v>152</v>
      </c>
    </row>
    <row r="431" spans="1:48" s="143" customFormat="1" hidden="1">
      <c r="A431" s="299">
        <v>1074475911</v>
      </c>
      <c r="B431" s="340" t="s">
        <v>5851</v>
      </c>
      <c r="C431" s="143" t="s">
        <v>4031</v>
      </c>
      <c r="D431" s="143" t="s">
        <v>6225</v>
      </c>
      <c r="E431" s="340" t="s">
        <v>5852</v>
      </c>
      <c r="F431" s="340" t="s">
        <v>2056</v>
      </c>
      <c r="G431" s="143" t="s">
        <v>2055</v>
      </c>
      <c r="H431" s="341" t="s">
        <v>4032</v>
      </c>
      <c r="I431" s="342">
        <v>13078</v>
      </c>
      <c r="J431" s="342">
        <v>0</v>
      </c>
      <c r="K431" s="342">
        <v>16</v>
      </c>
      <c r="L431" s="340" t="s">
        <v>152</v>
      </c>
      <c r="M431" s="340" t="s">
        <v>152</v>
      </c>
      <c r="N431" s="340" t="s">
        <v>152</v>
      </c>
      <c r="O431" s="340" t="s">
        <v>10079</v>
      </c>
      <c r="P431" s="340" t="s">
        <v>152</v>
      </c>
      <c r="Q431" s="340" t="s">
        <v>152</v>
      </c>
      <c r="R431" s="340" t="s">
        <v>152</v>
      </c>
      <c r="S431" s="340" t="s">
        <v>152</v>
      </c>
      <c r="T431" s="340" t="s">
        <v>152</v>
      </c>
      <c r="U431" s="340" t="s">
        <v>152</v>
      </c>
      <c r="V431" s="340" t="s">
        <v>6774</v>
      </c>
      <c r="W431" s="143" t="s">
        <v>7626</v>
      </c>
      <c r="X431" s="143" t="s">
        <v>152</v>
      </c>
      <c r="Y431" s="143" t="s">
        <v>4033</v>
      </c>
      <c r="Z431" s="143" t="s">
        <v>4034</v>
      </c>
      <c r="AA431" s="395" t="s">
        <v>10080</v>
      </c>
      <c r="AB431" s="143" t="s">
        <v>4033</v>
      </c>
      <c r="AC431" s="143" t="s">
        <v>4033</v>
      </c>
      <c r="AD431" s="143" t="s">
        <v>152</v>
      </c>
      <c r="AF431" s="340"/>
      <c r="AG431" s="143" t="s">
        <v>152</v>
      </c>
      <c r="AH431" s="343" t="s">
        <v>4033</v>
      </c>
      <c r="AI431" s="340" t="s">
        <v>152</v>
      </c>
      <c r="AJ431" s="340" t="s">
        <v>6775</v>
      </c>
      <c r="AK431" s="143" t="s">
        <v>2054</v>
      </c>
      <c r="AL431" s="143" t="s">
        <v>6776</v>
      </c>
      <c r="AM431" s="341" t="s">
        <v>152</v>
      </c>
      <c r="AN431" s="143" t="s">
        <v>1637</v>
      </c>
      <c r="AO431" s="340" t="s">
        <v>152</v>
      </c>
      <c r="AP431" s="340"/>
      <c r="AQ431" s="341" t="s">
        <v>152</v>
      </c>
      <c r="AR431" s="143" t="s">
        <v>150</v>
      </c>
      <c r="AS431" s="340" t="s">
        <v>152</v>
      </c>
      <c r="AU431" s="341" t="s">
        <v>152</v>
      </c>
      <c r="AV431" s="342" t="s">
        <v>152</v>
      </c>
    </row>
    <row r="432" spans="1:48" s="143" customFormat="1" hidden="1">
      <c r="A432" s="299">
        <v>1074475910</v>
      </c>
      <c r="B432" s="340" t="s">
        <v>5776</v>
      </c>
      <c r="C432" s="143" t="s">
        <v>4031</v>
      </c>
      <c r="D432" s="143" t="s">
        <v>6225</v>
      </c>
      <c r="E432" s="340" t="s">
        <v>5777</v>
      </c>
      <c r="F432" s="340" t="s">
        <v>2056</v>
      </c>
      <c r="G432" s="143" t="s">
        <v>2055</v>
      </c>
      <c r="H432" s="341" t="s">
        <v>4032</v>
      </c>
      <c r="I432" s="342">
        <v>5257</v>
      </c>
      <c r="J432" s="342">
        <v>0</v>
      </c>
      <c r="K432" s="342">
        <v>64</v>
      </c>
      <c r="L432" s="340" t="s">
        <v>152</v>
      </c>
      <c r="M432" s="340" t="s">
        <v>152</v>
      </c>
      <c r="N432" s="340" t="s">
        <v>152</v>
      </c>
      <c r="O432" s="340" t="s">
        <v>10081</v>
      </c>
      <c r="P432" s="340" t="s">
        <v>152</v>
      </c>
      <c r="Q432" s="340" t="s">
        <v>152</v>
      </c>
      <c r="R432" s="340" t="s">
        <v>152</v>
      </c>
      <c r="S432" s="340" t="s">
        <v>152</v>
      </c>
      <c r="T432" s="340" t="s">
        <v>152</v>
      </c>
      <c r="U432" s="340" t="s">
        <v>152</v>
      </c>
      <c r="V432" s="340" t="s">
        <v>6771</v>
      </c>
      <c r="W432" s="143" t="s">
        <v>7627</v>
      </c>
      <c r="X432" s="143" t="s">
        <v>152</v>
      </c>
      <c r="Y432" s="143" t="s">
        <v>4033</v>
      </c>
      <c r="Z432" s="143" t="s">
        <v>4034</v>
      </c>
      <c r="AA432" s="395" t="s">
        <v>10082</v>
      </c>
      <c r="AB432" s="143" t="s">
        <v>4033</v>
      </c>
      <c r="AC432" s="143" t="s">
        <v>4033</v>
      </c>
      <c r="AD432" s="143" t="s">
        <v>152</v>
      </c>
      <c r="AF432" s="340"/>
      <c r="AG432" s="143" t="s">
        <v>152</v>
      </c>
      <c r="AH432" s="343" t="s">
        <v>4033</v>
      </c>
      <c r="AI432" s="340" t="s">
        <v>152</v>
      </c>
      <c r="AJ432" s="340" t="s">
        <v>6772</v>
      </c>
      <c r="AK432" s="143" t="s">
        <v>2054</v>
      </c>
      <c r="AL432" s="143" t="s">
        <v>6773</v>
      </c>
      <c r="AM432" s="341" t="s">
        <v>152</v>
      </c>
      <c r="AN432" s="143" t="s">
        <v>1637</v>
      </c>
      <c r="AO432" s="340" t="s">
        <v>152</v>
      </c>
      <c r="AP432" s="340"/>
      <c r="AQ432" s="341" t="s">
        <v>152</v>
      </c>
      <c r="AR432" s="143" t="s">
        <v>150</v>
      </c>
      <c r="AS432" s="340" t="s">
        <v>152</v>
      </c>
      <c r="AU432" s="341" t="s">
        <v>152</v>
      </c>
      <c r="AV432" s="342" t="s">
        <v>152</v>
      </c>
    </row>
    <row r="433" spans="1:48" s="143" customFormat="1" hidden="1">
      <c r="A433" s="299">
        <v>1074475899</v>
      </c>
      <c r="B433" s="340" t="s">
        <v>5888</v>
      </c>
      <c r="C433" s="143" t="s">
        <v>4031</v>
      </c>
      <c r="D433" s="143" t="s">
        <v>6225</v>
      </c>
      <c r="E433" s="340" t="s">
        <v>10083</v>
      </c>
      <c r="F433" s="340" t="s">
        <v>2056</v>
      </c>
      <c r="G433" s="143" t="s">
        <v>2055</v>
      </c>
      <c r="H433" s="341" t="s">
        <v>4032</v>
      </c>
      <c r="I433" s="342">
        <v>21751</v>
      </c>
      <c r="J433" s="342">
        <v>0</v>
      </c>
      <c r="K433" s="342">
        <v>24</v>
      </c>
      <c r="L433" s="340" t="s">
        <v>152</v>
      </c>
      <c r="M433" s="340" t="s">
        <v>152</v>
      </c>
      <c r="N433" s="340" t="s">
        <v>152</v>
      </c>
      <c r="O433" s="340" t="s">
        <v>10084</v>
      </c>
      <c r="P433" s="340" t="s">
        <v>152</v>
      </c>
      <c r="Q433" s="340" t="s">
        <v>152</v>
      </c>
      <c r="R433" s="340" t="s">
        <v>152</v>
      </c>
      <c r="S433" s="340" t="s">
        <v>152</v>
      </c>
      <c r="T433" s="340" t="s">
        <v>152</v>
      </c>
      <c r="U433" s="340" t="s">
        <v>152</v>
      </c>
      <c r="V433" s="340" t="s">
        <v>6768</v>
      </c>
      <c r="W433" s="143" t="s">
        <v>7626</v>
      </c>
      <c r="X433" s="143" t="s">
        <v>152</v>
      </c>
      <c r="Y433" s="143" t="s">
        <v>4033</v>
      </c>
      <c r="Z433" s="143" t="s">
        <v>4034</v>
      </c>
      <c r="AA433" s="395" t="s">
        <v>10085</v>
      </c>
      <c r="AB433" s="143" t="s">
        <v>4033</v>
      </c>
      <c r="AC433" s="143" t="s">
        <v>4033</v>
      </c>
      <c r="AD433" s="143" t="s">
        <v>152</v>
      </c>
      <c r="AF433" s="340"/>
      <c r="AG433" s="143" t="s">
        <v>152</v>
      </c>
      <c r="AH433" s="343" t="s">
        <v>4033</v>
      </c>
      <c r="AI433" s="340" t="s">
        <v>152</v>
      </c>
      <c r="AJ433" s="340" t="s">
        <v>6769</v>
      </c>
      <c r="AK433" s="143" t="s">
        <v>2054</v>
      </c>
      <c r="AL433" s="143" t="s">
        <v>6770</v>
      </c>
      <c r="AM433" s="341" t="s">
        <v>152</v>
      </c>
      <c r="AN433" s="143" t="s">
        <v>1637</v>
      </c>
      <c r="AO433" s="340" t="s">
        <v>152</v>
      </c>
      <c r="AP433" s="340"/>
      <c r="AQ433" s="341" t="s">
        <v>152</v>
      </c>
      <c r="AR433" s="143" t="s">
        <v>150</v>
      </c>
      <c r="AS433" s="340" t="s">
        <v>152</v>
      </c>
      <c r="AU433" s="341" t="s">
        <v>152</v>
      </c>
      <c r="AV433" s="342" t="s">
        <v>152</v>
      </c>
    </row>
    <row r="434" spans="1:48" s="143" customFormat="1" hidden="1">
      <c r="A434" s="299">
        <v>1074475898</v>
      </c>
      <c r="B434" s="340" t="s">
        <v>5646</v>
      </c>
      <c r="C434" s="143" t="s">
        <v>4031</v>
      </c>
      <c r="D434" s="143" t="s">
        <v>6225</v>
      </c>
      <c r="E434" s="340" t="s">
        <v>6136</v>
      </c>
      <c r="F434" s="340" t="s">
        <v>2056</v>
      </c>
      <c r="G434" s="143" t="s">
        <v>2055</v>
      </c>
      <c r="H434" s="341" t="s">
        <v>4032</v>
      </c>
      <c r="I434" s="342">
        <v>11904</v>
      </c>
      <c r="J434" s="342">
        <v>0</v>
      </c>
      <c r="K434" s="342">
        <v>36</v>
      </c>
      <c r="L434" s="340" t="s">
        <v>152</v>
      </c>
      <c r="M434" s="340" t="s">
        <v>152</v>
      </c>
      <c r="N434" s="340" t="s">
        <v>152</v>
      </c>
      <c r="O434" s="340" t="s">
        <v>10086</v>
      </c>
      <c r="P434" s="340" t="s">
        <v>152</v>
      </c>
      <c r="Q434" s="340" t="s">
        <v>152</v>
      </c>
      <c r="R434" s="340" t="s">
        <v>152</v>
      </c>
      <c r="S434" s="340" t="s">
        <v>152</v>
      </c>
      <c r="T434" s="340" t="s">
        <v>152</v>
      </c>
      <c r="U434" s="340" t="s">
        <v>152</v>
      </c>
      <c r="V434" s="340" t="s">
        <v>6765</v>
      </c>
      <c r="W434" s="143" t="s">
        <v>7626</v>
      </c>
      <c r="X434" s="143" t="s">
        <v>152</v>
      </c>
      <c r="Y434" s="143" t="s">
        <v>4033</v>
      </c>
      <c r="Z434" s="143" t="s">
        <v>4034</v>
      </c>
      <c r="AA434" s="395" t="s">
        <v>10087</v>
      </c>
      <c r="AB434" s="143" t="s">
        <v>4033</v>
      </c>
      <c r="AC434" s="143" t="s">
        <v>4033</v>
      </c>
      <c r="AD434" s="143" t="s">
        <v>152</v>
      </c>
      <c r="AF434" s="340"/>
      <c r="AG434" s="143" t="s">
        <v>152</v>
      </c>
      <c r="AH434" s="343" t="s">
        <v>4033</v>
      </c>
      <c r="AI434" s="340" t="s">
        <v>152</v>
      </c>
      <c r="AJ434" s="340" t="s">
        <v>6766</v>
      </c>
      <c r="AK434" s="143" t="s">
        <v>2054</v>
      </c>
      <c r="AL434" s="143" t="s">
        <v>6767</v>
      </c>
      <c r="AM434" s="341" t="s">
        <v>152</v>
      </c>
      <c r="AN434" s="143" t="s">
        <v>1637</v>
      </c>
      <c r="AO434" s="340" t="s">
        <v>152</v>
      </c>
      <c r="AP434" s="340"/>
      <c r="AQ434" s="341" t="s">
        <v>152</v>
      </c>
      <c r="AR434" s="143" t="s">
        <v>150</v>
      </c>
      <c r="AS434" s="340" t="s">
        <v>152</v>
      </c>
      <c r="AU434" s="341" t="s">
        <v>152</v>
      </c>
      <c r="AV434" s="342" t="s">
        <v>152</v>
      </c>
    </row>
    <row r="435" spans="1:48" s="143" customFormat="1" hidden="1">
      <c r="A435" s="299">
        <v>1074475878</v>
      </c>
      <c r="B435" s="340" t="s">
        <v>5844</v>
      </c>
      <c r="C435" s="143" t="s">
        <v>4031</v>
      </c>
      <c r="D435" s="143" t="s">
        <v>6225</v>
      </c>
      <c r="E435" s="340" t="s">
        <v>5845</v>
      </c>
      <c r="F435" s="340" t="s">
        <v>2056</v>
      </c>
      <c r="G435" s="143" t="s">
        <v>2055</v>
      </c>
      <c r="H435" s="341" t="s">
        <v>4032</v>
      </c>
      <c r="I435" s="342">
        <v>13014</v>
      </c>
      <c r="J435" s="342">
        <v>0</v>
      </c>
      <c r="K435" s="342">
        <v>16</v>
      </c>
      <c r="L435" s="340" t="s">
        <v>152</v>
      </c>
      <c r="M435" s="340" t="s">
        <v>152</v>
      </c>
      <c r="N435" s="340" t="s">
        <v>152</v>
      </c>
      <c r="O435" s="340" t="s">
        <v>10088</v>
      </c>
      <c r="P435" s="340" t="s">
        <v>152</v>
      </c>
      <c r="Q435" s="340" t="s">
        <v>152</v>
      </c>
      <c r="R435" s="340" t="s">
        <v>152</v>
      </c>
      <c r="S435" s="340" t="s">
        <v>152</v>
      </c>
      <c r="T435" s="340" t="s">
        <v>152</v>
      </c>
      <c r="U435" s="340" t="s">
        <v>152</v>
      </c>
      <c r="V435" s="340" t="s">
        <v>6762</v>
      </c>
      <c r="W435" s="143" t="s">
        <v>7626</v>
      </c>
      <c r="X435" s="143" t="s">
        <v>152</v>
      </c>
      <c r="Y435" s="143" t="s">
        <v>4033</v>
      </c>
      <c r="Z435" s="143" t="s">
        <v>4034</v>
      </c>
      <c r="AA435" s="395" t="s">
        <v>10089</v>
      </c>
      <c r="AB435" s="143" t="s">
        <v>4033</v>
      </c>
      <c r="AC435" s="143" t="s">
        <v>4033</v>
      </c>
      <c r="AD435" s="143" t="s">
        <v>152</v>
      </c>
      <c r="AF435" s="340"/>
      <c r="AG435" s="143" t="s">
        <v>152</v>
      </c>
      <c r="AH435" s="343" t="s">
        <v>4033</v>
      </c>
      <c r="AI435" s="340" t="s">
        <v>152</v>
      </c>
      <c r="AJ435" s="340" t="s">
        <v>6763</v>
      </c>
      <c r="AK435" s="143" t="s">
        <v>2054</v>
      </c>
      <c r="AL435" s="143" t="s">
        <v>6764</v>
      </c>
      <c r="AM435" s="341" t="s">
        <v>152</v>
      </c>
      <c r="AN435" s="143" t="s">
        <v>1637</v>
      </c>
      <c r="AO435" s="340" t="s">
        <v>152</v>
      </c>
      <c r="AP435" s="340"/>
      <c r="AQ435" s="341" t="s">
        <v>152</v>
      </c>
      <c r="AR435" s="143" t="s">
        <v>150</v>
      </c>
      <c r="AS435" s="340" t="s">
        <v>152</v>
      </c>
      <c r="AU435" s="341" t="s">
        <v>152</v>
      </c>
      <c r="AV435" s="342" t="s">
        <v>152</v>
      </c>
    </row>
    <row r="436" spans="1:48" s="143" customFormat="1" hidden="1">
      <c r="A436" s="299">
        <v>1074475877</v>
      </c>
      <c r="B436" s="340" t="s">
        <v>5853</v>
      </c>
      <c r="C436" s="143" t="s">
        <v>4031</v>
      </c>
      <c r="D436" s="143" t="s">
        <v>6225</v>
      </c>
      <c r="E436" s="340" t="s">
        <v>5854</v>
      </c>
      <c r="F436" s="340" t="s">
        <v>2056</v>
      </c>
      <c r="G436" s="143" t="s">
        <v>2055</v>
      </c>
      <c r="H436" s="341" t="s">
        <v>4032</v>
      </c>
      <c r="I436" s="342">
        <v>14403</v>
      </c>
      <c r="J436" s="342">
        <v>0</v>
      </c>
      <c r="K436" s="342">
        <v>60</v>
      </c>
      <c r="L436" s="340" t="s">
        <v>152</v>
      </c>
      <c r="M436" s="340" t="s">
        <v>152</v>
      </c>
      <c r="N436" s="340" t="s">
        <v>152</v>
      </c>
      <c r="O436" s="340" t="s">
        <v>10090</v>
      </c>
      <c r="P436" s="340" t="s">
        <v>152</v>
      </c>
      <c r="Q436" s="340" t="s">
        <v>152</v>
      </c>
      <c r="R436" s="340" t="s">
        <v>152</v>
      </c>
      <c r="S436" s="340" t="s">
        <v>152</v>
      </c>
      <c r="T436" s="340" t="s">
        <v>152</v>
      </c>
      <c r="U436" s="340" t="s">
        <v>152</v>
      </c>
      <c r="V436" s="340" t="s">
        <v>6759</v>
      </c>
      <c r="W436" s="143" t="s">
        <v>7626</v>
      </c>
      <c r="X436" s="143" t="s">
        <v>152</v>
      </c>
      <c r="Y436" s="143" t="s">
        <v>4033</v>
      </c>
      <c r="Z436" s="143" t="s">
        <v>4034</v>
      </c>
      <c r="AA436" s="395" t="s">
        <v>10091</v>
      </c>
      <c r="AB436" s="143" t="s">
        <v>4033</v>
      </c>
      <c r="AC436" s="143" t="s">
        <v>4033</v>
      </c>
      <c r="AD436" s="143" t="s">
        <v>152</v>
      </c>
      <c r="AF436" s="340"/>
      <c r="AG436" s="143" t="s">
        <v>152</v>
      </c>
      <c r="AH436" s="343" t="s">
        <v>4033</v>
      </c>
      <c r="AI436" s="340" t="s">
        <v>152</v>
      </c>
      <c r="AJ436" s="340" t="s">
        <v>6760</v>
      </c>
      <c r="AK436" s="143" t="s">
        <v>2054</v>
      </c>
      <c r="AL436" s="143" t="s">
        <v>6761</v>
      </c>
      <c r="AM436" s="341" t="s">
        <v>152</v>
      </c>
      <c r="AN436" s="143" t="s">
        <v>1637</v>
      </c>
      <c r="AO436" s="340" t="s">
        <v>152</v>
      </c>
      <c r="AP436" s="340"/>
      <c r="AQ436" s="341" t="s">
        <v>152</v>
      </c>
      <c r="AR436" s="143" t="s">
        <v>150</v>
      </c>
      <c r="AS436" s="340" t="s">
        <v>152</v>
      </c>
      <c r="AU436" s="341" t="s">
        <v>152</v>
      </c>
      <c r="AV436" s="342" t="s">
        <v>152</v>
      </c>
    </row>
    <row r="437" spans="1:48" s="143" customFormat="1" hidden="1">
      <c r="A437" s="299">
        <v>1074475876</v>
      </c>
      <c r="B437" s="340" t="s">
        <v>5873</v>
      </c>
      <c r="C437" s="143" t="s">
        <v>4031</v>
      </c>
      <c r="D437" s="143" t="s">
        <v>6225</v>
      </c>
      <c r="E437" s="340" t="s">
        <v>2057</v>
      </c>
      <c r="F437" s="340" t="s">
        <v>2056</v>
      </c>
      <c r="G437" s="143" t="s">
        <v>2055</v>
      </c>
      <c r="H437" s="341" t="s">
        <v>4032</v>
      </c>
      <c r="I437" s="342">
        <v>18594</v>
      </c>
      <c r="J437" s="342">
        <v>0</v>
      </c>
      <c r="K437" s="342">
        <v>44</v>
      </c>
      <c r="L437" s="340" t="s">
        <v>152</v>
      </c>
      <c r="M437" s="340" t="s">
        <v>152</v>
      </c>
      <c r="N437" s="340" t="s">
        <v>152</v>
      </c>
      <c r="O437" s="340" t="s">
        <v>10092</v>
      </c>
      <c r="P437" s="340" t="s">
        <v>152</v>
      </c>
      <c r="Q437" s="340" t="s">
        <v>152</v>
      </c>
      <c r="R437" s="340" t="s">
        <v>152</v>
      </c>
      <c r="S437" s="340" t="s">
        <v>152</v>
      </c>
      <c r="T437" s="340" t="s">
        <v>152</v>
      </c>
      <c r="U437" s="340" t="s">
        <v>152</v>
      </c>
      <c r="V437" s="340" t="s">
        <v>6756</v>
      </c>
      <c r="W437" s="143" t="s">
        <v>7626</v>
      </c>
      <c r="X437" s="143" t="s">
        <v>152</v>
      </c>
      <c r="Y437" s="143" t="s">
        <v>4033</v>
      </c>
      <c r="Z437" s="143" t="s">
        <v>4034</v>
      </c>
      <c r="AA437" s="395" t="s">
        <v>10093</v>
      </c>
      <c r="AB437" s="143" t="s">
        <v>4033</v>
      </c>
      <c r="AC437" s="143" t="s">
        <v>4033</v>
      </c>
      <c r="AD437" s="143" t="s">
        <v>152</v>
      </c>
      <c r="AF437" s="340"/>
      <c r="AG437" s="143" t="s">
        <v>152</v>
      </c>
      <c r="AH437" s="343" t="s">
        <v>4033</v>
      </c>
      <c r="AI437" s="340" t="s">
        <v>152</v>
      </c>
      <c r="AJ437" s="340" t="s">
        <v>6757</v>
      </c>
      <c r="AK437" s="143" t="s">
        <v>2054</v>
      </c>
      <c r="AL437" s="143" t="s">
        <v>6758</v>
      </c>
      <c r="AM437" s="341" t="s">
        <v>152</v>
      </c>
      <c r="AN437" s="143" t="s">
        <v>1637</v>
      </c>
      <c r="AO437" s="340" t="s">
        <v>152</v>
      </c>
      <c r="AP437" s="340"/>
      <c r="AQ437" s="341" t="s">
        <v>152</v>
      </c>
      <c r="AR437" s="143" t="s">
        <v>150</v>
      </c>
      <c r="AS437" s="340" t="s">
        <v>152</v>
      </c>
      <c r="AU437" s="341" t="s">
        <v>152</v>
      </c>
      <c r="AV437" s="342" t="s">
        <v>152</v>
      </c>
    </row>
    <row r="438" spans="1:48" s="143" customFormat="1">
      <c r="A438" s="299">
        <v>1074475875</v>
      </c>
      <c r="B438" s="340" t="s">
        <v>5711</v>
      </c>
      <c r="C438" s="143" t="s">
        <v>4031</v>
      </c>
      <c r="D438" s="143" t="s">
        <v>6225</v>
      </c>
      <c r="E438" s="340" t="s">
        <v>5712</v>
      </c>
      <c r="F438" s="340" t="s">
        <v>2056</v>
      </c>
      <c r="G438" s="143" t="s">
        <v>2055</v>
      </c>
      <c r="H438" s="341" t="s">
        <v>4032</v>
      </c>
      <c r="I438" s="342">
        <v>6345</v>
      </c>
      <c r="J438" s="342">
        <v>0</v>
      </c>
      <c r="K438" s="342">
        <v>48</v>
      </c>
      <c r="L438" s="340" t="s">
        <v>152</v>
      </c>
      <c r="M438" s="340" t="s">
        <v>152</v>
      </c>
      <c r="N438" s="340" t="s">
        <v>152</v>
      </c>
      <c r="O438" s="340" t="s">
        <v>10094</v>
      </c>
      <c r="P438" s="340" t="s">
        <v>152</v>
      </c>
      <c r="Q438" s="340" t="s">
        <v>152</v>
      </c>
      <c r="R438" s="340" t="s">
        <v>152</v>
      </c>
      <c r="S438" s="340" t="s">
        <v>152</v>
      </c>
      <c r="T438" s="340" t="s">
        <v>152</v>
      </c>
      <c r="U438" s="340" t="s">
        <v>152</v>
      </c>
      <c r="V438" s="340" t="s">
        <v>6616</v>
      </c>
      <c r="W438" s="143" t="s">
        <v>7626</v>
      </c>
      <c r="X438" s="143" t="s">
        <v>152</v>
      </c>
      <c r="Y438" s="143" t="s">
        <v>4033</v>
      </c>
      <c r="Z438" s="143" t="s">
        <v>4034</v>
      </c>
      <c r="AA438" s="395" t="s">
        <v>10095</v>
      </c>
      <c r="AB438" s="143" t="s">
        <v>4033</v>
      </c>
      <c r="AC438" s="143" t="s">
        <v>4033</v>
      </c>
      <c r="AD438" s="143" t="s">
        <v>152</v>
      </c>
      <c r="AF438" s="340"/>
      <c r="AG438" s="143" t="s">
        <v>152</v>
      </c>
      <c r="AH438" s="343" t="s">
        <v>4033</v>
      </c>
      <c r="AI438" s="340" t="s">
        <v>152</v>
      </c>
      <c r="AJ438" s="340" t="s">
        <v>6617</v>
      </c>
      <c r="AK438" s="143" t="s">
        <v>2054</v>
      </c>
      <c r="AL438" s="143" t="s">
        <v>6618</v>
      </c>
      <c r="AM438" s="341" t="s">
        <v>152</v>
      </c>
      <c r="AN438" s="143" t="s">
        <v>1637</v>
      </c>
      <c r="AO438" s="340" t="s">
        <v>152</v>
      </c>
      <c r="AP438" s="340"/>
      <c r="AQ438" s="341" t="s">
        <v>152</v>
      </c>
      <c r="AR438" s="143" t="s">
        <v>150</v>
      </c>
      <c r="AS438" s="340" t="s">
        <v>152</v>
      </c>
      <c r="AU438" s="341" t="s">
        <v>152</v>
      </c>
      <c r="AV438" s="342" t="s">
        <v>152</v>
      </c>
    </row>
    <row r="439" spans="1:48" s="143" customFormat="1">
      <c r="A439" s="299">
        <v>1074475874</v>
      </c>
      <c r="B439" s="340" t="s">
        <v>5715</v>
      </c>
      <c r="C439" s="143" t="s">
        <v>4031</v>
      </c>
      <c r="D439" s="143" t="s">
        <v>6225</v>
      </c>
      <c r="E439" s="340" t="s">
        <v>5716</v>
      </c>
      <c r="F439" s="340" t="s">
        <v>2056</v>
      </c>
      <c r="G439" s="143" t="s">
        <v>2055</v>
      </c>
      <c r="H439" s="341" t="s">
        <v>4032</v>
      </c>
      <c r="I439" s="342">
        <v>7868</v>
      </c>
      <c r="J439" s="342">
        <v>0</v>
      </c>
      <c r="K439" s="342">
        <v>27</v>
      </c>
      <c r="L439" s="340" t="s">
        <v>152</v>
      </c>
      <c r="M439" s="340" t="s">
        <v>152</v>
      </c>
      <c r="N439" s="340" t="s">
        <v>152</v>
      </c>
      <c r="O439" s="340" t="s">
        <v>10096</v>
      </c>
      <c r="P439" s="340" t="s">
        <v>152</v>
      </c>
      <c r="Q439" s="340" t="s">
        <v>152</v>
      </c>
      <c r="R439" s="340" t="s">
        <v>152</v>
      </c>
      <c r="S439" s="340" t="s">
        <v>152</v>
      </c>
      <c r="T439" s="340" t="s">
        <v>152</v>
      </c>
      <c r="U439" s="340" t="s">
        <v>152</v>
      </c>
      <c r="V439" s="340" t="s">
        <v>6614</v>
      </c>
      <c r="W439" s="143" t="s">
        <v>7626</v>
      </c>
      <c r="X439" s="143" t="s">
        <v>152</v>
      </c>
      <c r="Y439" s="143" t="s">
        <v>4033</v>
      </c>
      <c r="Z439" s="143" t="s">
        <v>4034</v>
      </c>
      <c r="AA439" s="395" t="s">
        <v>10097</v>
      </c>
      <c r="AB439" s="143" t="s">
        <v>4033</v>
      </c>
      <c r="AC439" s="143" t="s">
        <v>4033</v>
      </c>
      <c r="AD439" s="143" t="s">
        <v>152</v>
      </c>
      <c r="AF439" s="340"/>
      <c r="AG439" s="143" t="s">
        <v>152</v>
      </c>
      <c r="AH439" s="343" t="s">
        <v>4033</v>
      </c>
      <c r="AI439" s="340" t="s">
        <v>152</v>
      </c>
      <c r="AJ439" s="340" t="s">
        <v>6615</v>
      </c>
      <c r="AK439" s="143" t="s">
        <v>152</v>
      </c>
      <c r="AL439" s="143" t="s">
        <v>152</v>
      </c>
      <c r="AM439" s="341" t="s">
        <v>152</v>
      </c>
      <c r="AN439" s="143" t="s">
        <v>1637</v>
      </c>
      <c r="AO439" s="340" t="s">
        <v>152</v>
      </c>
      <c r="AP439" s="340"/>
      <c r="AQ439" s="341" t="s">
        <v>152</v>
      </c>
      <c r="AR439" s="143" t="s">
        <v>150</v>
      </c>
      <c r="AS439" s="340" t="s">
        <v>152</v>
      </c>
      <c r="AU439" s="341" t="s">
        <v>152</v>
      </c>
      <c r="AV439" s="342" t="s">
        <v>152</v>
      </c>
    </row>
    <row r="440" spans="1:48" s="143" customFormat="1">
      <c r="A440" s="299">
        <v>1074475873</v>
      </c>
      <c r="B440" s="340" t="s">
        <v>5721</v>
      </c>
      <c r="C440" s="143" t="s">
        <v>4031</v>
      </c>
      <c r="D440" s="143" t="s">
        <v>6225</v>
      </c>
      <c r="E440" s="340" t="s">
        <v>5722</v>
      </c>
      <c r="F440" s="340" t="s">
        <v>2056</v>
      </c>
      <c r="G440" s="143" t="s">
        <v>2055</v>
      </c>
      <c r="H440" s="341" t="s">
        <v>4032</v>
      </c>
      <c r="I440" s="342">
        <v>10885</v>
      </c>
      <c r="J440" s="342">
        <v>0</v>
      </c>
      <c r="K440" s="342">
        <v>24</v>
      </c>
      <c r="L440" s="340" t="s">
        <v>152</v>
      </c>
      <c r="M440" s="340" t="s">
        <v>152</v>
      </c>
      <c r="N440" s="340" t="s">
        <v>152</v>
      </c>
      <c r="O440" s="340" t="s">
        <v>10098</v>
      </c>
      <c r="P440" s="340" t="s">
        <v>152</v>
      </c>
      <c r="Q440" s="340" t="s">
        <v>152</v>
      </c>
      <c r="R440" s="340" t="s">
        <v>152</v>
      </c>
      <c r="S440" s="340" t="s">
        <v>152</v>
      </c>
      <c r="T440" s="340" t="s">
        <v>152</v>
      </c>
      <c r="U440" s="340" t="s">
        <v>152</v>
      </c>
      <c r="V440" s="340" t="s">
        <v>6611</v>
      </c>
      <c r="W440" s="143" t="s">
        <v>7626</v>
      </c>
      <c r="X440" s="143" t="s">
        <v>152</v>
      </c>
      <c r="Y440" s="143" t="s">
        <v>4033</v>
      </c>
      <c r="Z440" s="143" t="s">
        <v>4034</v>
      </c>
      <c r="AA440" s="395" t="s">
        <v>10099</v>
      </c>
      <c r="AB440" s="143" t="s">
        <v>4033</v>
      </c>
      <c r="AC440" s="143" t="s">
        <v>4033</v>
      </c>
      <c r="AD440" s="143" t="s">
        <v>152</v>
      </c>
      <c r="AF440" s="340"/>
      <c r="AG440" s="143" t="s">
        <v>152</v>
      </c>
      <c r="AH440" s="343" t="s">
        <v>4033</v>
      </c>
      <c r="AI440" s="340" t="s">
        <v>152</v>
      </c>
      <c r="AJ440" s="340" t="s">
        <v>6612</v>
      </c>
      <c r="AK440" s="143" t="s">
        <v>2054</v>
      </c>
      <c r="AL440" s="143" t="s">
        <v>6613</v>
      </c>
      <c r="AM440" s="341" t="s">
        <v>152</v>
      </c>
      <c r="AN440" s="143" t="s">
        <v>1637</v>
      </c>
      <c r="AO440" s="340" t="s">
        <v>152</v>
      </c>
      <c r="AP440" s="340"/>
      <c r="AQ440" s="341" t="s">
        <v>152</v>
      </c>
      <c r="AR440" s="143" t="s">
        <v>150</v>
      </c>
      <c r="AS440" s="340" t="s">
        <v>152</v>
      </c>
      <c r="AU440" s="341" t="s">
        <v>152</v>
      </c>
      <c r="AV440" s="342" t="s">
        <v>152</v>
      </c>
    </row>
    <row r="441" spans="1:48" s="143" customFormat="1">
      <c r="A441" s="299">
        <v>1074475872</v>
      </c>
      <c r="B441" s="340" t="s">
        <v>5717</v>
      </c>
      <c r="C441" s="143" t="s">
        <v>4031</v>
      </c>
      <c r="D441" s="143" t="s">
        <v>6225</v>
      </c>
      <c r="E441" s="340" t="s">
        <v>5718</v>
      </c>
      <c r="F441" s="340" t="s">
        <v>2056</v>
      </c>
      <c r="G441" s="143" t="s">
        <v>2055</v>
      </c>
      <c r="H441" s="341" t="s">
        <v>4032</v>
      </c>
      <c r="I441" s="342">
        <v>8186</v>
      </c>
      <c r="J441" s="342">
        <v>0</v>
      </c>
      <c r="K441" s="342">
        <v>258</v>
      </c>
      <c r="L441" s="340" t="s">
        <v>152</v>
      </c>
      <c r="M441" s="340" t="s">
        <v>152</v>
      </c>
      <c r="N441" s="340" t="s">
        <v>152</v>
      </c>
      <c r="O441" s="340" t="s">
        <v>10100</v>
      </c>
      <c r="P441" s="340" t="s">
        <v>152</v>
      </c>
      <c r="Q441" s="340" t="s">
        <v>152</v>
      </c>
      <c r="R441" s="340" t="s">
        <v>152</v>
      </c>
      <c r="S441" s="340" t="s">
        <v>152</v>
      </c>
      <c r="T441" s="340" t="s">
        <v>152</v>
      </c>
      <c r="U441" s="340" t="s">
        <v>152</v>
      </c>
      <c r="V441" s="340" t="s">
        <v>6608</v>
      </c>
      <c r="W441" s="143" t="s">
        <v>7626</v>
      </c>
      <c r="X441" s="143" t="s">
        <v>152</v>
      </c>
      <c r="Y441" s="143" t="s">
        <v>4033</v>
      </c>
      <c r="Z441" s="143" t="s">
        <v>4034</v>
      </c>
      <c r="AA441" s="395" t="s">
        <v>10101</v>
      </c>
      <c r="AB441" s="143" t="s">
        <v>4033</v>
      </c>
      <c r="AC441" s="143" t="s">
        <v>4033</v>
      </c>
      <c r="AD441" s="143" t="s">
        <v>152</v>
      </c>
      <c r="AF441" s="340"/>
      <c r="AG441" s="143" t="s">
        <v>152</v>
      </c>
      <c r="AH441" s="343" t="s">
        <v>4033</v>
      </c>
      <c r="AI441" s="340" t="s">
        <v>152</v>
      </c>
      <c r="AJ441" s="340" t="s">
        <v>6609</v>
      </c>
      <c r="AK441" s="143" t="s">
        <v>2054</v>
      </c>
      <c r="AL441" s="143" t="s">
        <v>6610</v>
      </c>
      <c r="AM441" s="341" t="s">
        <v>152</v>
      </c>
      <c r="AN441" s="143" t="s">
        <v>1637</v>
      </c>
      <c r="AO441" s="340" t="s">
        <v>152</v>
      </c>
      <c r="AP441" s="340"/>
      <c r="AQ441" s="341" t="s">
        <v>152</v>
      </c>
      <c r="AR441" s="143" t="s">
        <v>150</v>
      </c>
      <c r="AS441" s="340" t="s">
        <v>152</v>
      </c>
      <c r="AU441" s="341" t="s">
        <v>152</v>
      </c>
      <c r="AV441" s="342" t="s">
        <v>152</v>
      </c>
    </row>
    <row r="442" spans="1:48" s="143" customFormat="1">
      <c r="A442" s="299">
        <v>1074475871</v>
      </c>
      <c r="B442" s="340" t="s">
        <v>5719</v>
      </c>
      <c r="C442" s="143" t="s">
        <v>4031</v>
      </c>
      <c r="D442" s="143" t="s">
        <v>6225</v>
      </c>
      <c r="E442" s="340" t="s">
        <v>5720</v>
      </c>
      <c r="F442" s="340" t="s">
        <v>2056</v>
      </c>
      <c r="G442" s="143" t="s">
        <v>2055</v>
      </c>
      <c r="H442" s="341" t="s">
        <v>4032</v>
      </c>
      <c r="I442" s="342">
        <v>8984</v>
      </c>
      <c r="J442" s="342">
        <v>0</v>
      </c>
      <c r="K442" s="342">
        <v>28</v>
      </c>
      <c r="L442" s="340" t="s">
        <v>152</v>
      </c>
      <c r="M442" s="340" t="s">
        <v>152</v>
      </c>
      <c r="N442" s="340" t="s">
        <v>152</v>
      </c>
      <c r="O442" s="340" t="s">
        <v>10102</v>
      </c>
      <c r="P442" s="340" t="s">
        <v>152</v>
      </c>
      <c r="Q442" s="340" t="s">
        <v>152</v>
      </c>
      <c r="R442" s="340" t="s">
        <v>152</v>
      </c>
      <c r="S442" s="340" t="s">
        <v>152</v>
      </c>
      <c r="T442" s="340" t="s">
        <v>152</v>
      </c>
      <c r="U442" s="340" t="s">
        <v>152</v>
      </c>
      <c r="V442" s="340" t="s">
        <v>6605</v>
      </c>
      <c r="W442" s="143" t="s">
        <v>7626</v>
      </c>
      <c r="X442" s="143" t="s">
        <v>152</v>
      </c>
      <c r="Y442" s="143" t="s">
        <v>4033</v>
      </c>
      <c r="Z442" s="143" t="s">
        <v>4034</v>
      </c>
      <c r="AA442" s="395" t="s">
        <v>10103</v>
      </c>
      <c r="AB442" s="143" t="s">
        <v>4033</v>
      </c>
      <c r="AC442" s="143" t="s">
        <v>4033</v>
      </c>
      <c r="AD442" s="143" t="s">
        <v>152</v>
      </c>
      <c r="AF442" s="340"/>
      <c r="AG442" s="143" t="s">
        <v>152</v>
      </c>
      <c r="AH442" s="343" t="s">
        <v>4033</v>
      </c>
      <c r="AI442" s="340" t="s">
        <v>152</v>
      </c>
      <c r="AJ442" s="340" t="s">
        <v>6606</v>
      </c>
      <c r="AK442" s="143" t="s">
        <v>2054</v>
      </c>
      <c r="AL442" s="143" t="s">
        <v>6607</v>
      </c>
      <c r="AM442" s="341" t="s">
        <v>152</v>
      </c>
      <c r="AN442" s="143" t="s">
        <v>1637</v>
      </c>
      <c r="AO442" s="340" t="s">
        <v>152</v>
      </c>
      <c r="AP442" s="340"/>
      <c r="AQ442" s="341" t="s">
        <v>152</v>
      </c>
      <c r="AR442" s="143" t="s">
        <v>150</v>
      </c>
      <c r="AS442" s="340" t="s">
        <v>152</v>
      </c>
      <c r="AU442" s="341" t="s">
        <v>152</v>
      </c>
      <c r="AV442" s="342" t="s">
        <v>152</v>
      </c>
    </row>
    <row r="443" spans="1:48" s="143" customFormat="1">
      <c r="A443" s="299">
        <v>1074475870</v>
      </c>
      <c r="B443" s="340" t="s">
        <v>5725</v>
      </c>
      <c r="C443" s="143" t="s">
        <v>4031</v>
      </c>
      <c r="D443" s="143" t="s">
        <v>6225</v>
      </c>
      <c r="E443" s="340" t="s">
        <v>5726</v>
      </c>
      <c r="F443" s="340" t="s">
        <v>2056</v>
      </c>
      <c r="G443" s="143" t="s">
        <v>2055</v>
      </c>
      <c r="H443" s="341" t="s">
        <v>4032</v>
      </c>
      <c r="I443" s="342">
        <v>9361</v>
      </c>
      <c r="J443" s="342">
        <v>0</v>
      </c>
      <c r="K443" s="342">
        <v>32</v>
      </c>
      <c r="L443" s="340" t="s">
        <v>152</v>
      </c>
      <c r="M443" s="340" t="s">
        <v>152</v>
      </c>
      <c r="N443" s="340" t="s">
        <v>152</v>
      </c>
      <c r="O443" s="340" t="s">
        <v>10104</v>
      </c>
      <c r="P443" s="340" t="s">
        <v>152</v>
      </c>
      <c r="Q443" s="340" t="s">
        <v>152</v>
      </c>
      <c r="R443" s="340" t="s">
        <v>152</v>
      </c>
      <c r="S443" s="340" t="s">
        <v>152</v>
      </c>
      <c r="T443" s="340" t="s">
        <v>152</v>
      </c>
      <c r="U443" s="340" t="s">
        <v>152</v>
      </c>
      <c r="V443" s="340" t="s">
        <v>6602</v>
      </c>
      <c r="W443" s="143" t="s">
        <v>7626</v>
      </c>
      <c r="X443" s="143" t="s">
        <v>152</v>
      </c>
      <c r="Y443" s="143" t="s">
        <v>4033</v>
      </c>
      <c r="Z443" s="143" t="s">
        <v>4034</v>
      </c>
      <c r="AA443" s="395" t="s">
        <v>10105</v>
      </c>
      <c r="AB443" s="143" t="s">
        <v>4033</v>
      </c>
      <c r="AC443" s="143" t="s">
        <v>4033</v>
      </c>
      <c r="AD443" s="143" t="s">
        <v>152</v>
      </c>
      <c r="AF443" s="340"/>
      <c r="AG443" s="143" t="s">
        <v>152</v>
      </c>
      <c r="AH443" s="343" t="s">
        <v>4033</v>
      </c>
      <c r="AI443" s="340" t="s">
        <v>152</v>
      </c>
      <c r="AJ443" s="340" t="s">
        <v>6603</v>
      </c>
      <c r="AK443" s="143" t="s">
        <v>2054</v>
      </c>
      <c r="AL443" s="143" t="s">
        <v>6604</v>
      </c>
      <c r="AM443" s="341" t="s">
        <v>152</v>
      </c>
      <c r="AN443" s="143" t="s">
        <v>1637</v>
      </c>
      <c r="AO443" s="340" t="s">
        <v>152</v>
      </c>
      <c r="AP443" s="340"/>
      <c r="AQ443" s="341" t="s">
        <v>152</v>
      </c>
      <c r="AR443" s="143" t="s">
        <v>150</v>
      </c>
      <c r="AS443" s="340" t="s">
        <v>152</v>
      </c>
      <c r="AU443" s="341" t="s">
        <v>152</v>
      </c>
      <c r="AV443" s="342" t="s">
        <v>152</v>
      </c>
    </row>
    <row r="444" spans="1:48" s="143" customFormat="1">
      <c r="A444" s="299">
        <v>1074475866</v>
      </c>
      <c r="B444" s="340" t="s">
        <v>5702</v>
      </c>
      <c r="C444" s="143" t="s">
        <v>4031</v>
      </c>
      <c r="D444" s="143" t="s">
        <v>6225</v>
      </c>
      <c r="E444" s="340" t="s">
        <v>5703</v>
      </c>
      <c r="F444" s="340" t="s">
        <v>2056</v>
      </c>
      <c r="G444" s="143" t="s">
        <v>2055</v>
      </c>
      <c r="H444" s="341" t="s">
        <v>4032</v>
      </c>
      <c r="I444" s="342">
        <v>12842</v>
      </c>
      <c r="J444" s="342">
        <v>0</v>
      </c>
      <c r="K444" s="342">
        <v>7</v>
      </c>
      <c r="L444" s="340" t="s">
        <v>152</v>
      </c>
      <c r="M444" s="340" t="s">
        <v>152</v>
      </c>
      <c r="N444" s="340" t="s">
        <v>152</v>
      </c>
      <c r="O444" s="340" t="s">
        <v>10106</v>
      </c>
      <c r="P444" s="340" t="s">
        <v>152</v>
      </c>
      <c r="Q444" s="340" t="s">
        <v>152</v>
      </c>
      <c r="R444" s="340" t="s">
        <v>152</v>
      </c>
      <c r="S444" s="340" t="s">
        <v>152</v>
      </c>
      <c r="T444" s="340" t="s">
        <v>152</v>
      </c>
      <c r="U444" s="340" t="s">
        <v>152</v>
      </c>
      <c r="V444" s="340" t="s">
        <v>6596</v>
      </c>
      <c r="W444" s="143" t="s">
        <v>7626</v>
      </c>
      <c r="X444" s="143" t="s">
        <v>152</v>
      </c>
      <c r="Y444" s="143" t="s">
        <v>4033</v>
      </c>
      <c r="Z444" s="143" t="s">
        <v>4034</v>
      </c>
      <c r="AA444" s="395" t="s">
        <v>10107</v>
      </c>
      <c r="AB444" s="143" t="s">
        <v>4033</v>
      </c>
      <c r="AC444" s="143" t="s">
        <v>4033</v>
      </c>
      <c r="AD444" s="143" t="s">
        <v>152</v>
      </c>
      <c r="AF444" s="340"/>
      <c r="AG444" s="143" t="s">
        <v>152</v>
      </c>
      <c r="AH444" s="343" t="s">
        <v>4033</v>
      </c>
      <c r="AI444" s="340" t="s">
        <v>152</v>
      </c>
      <c r="AJ444" s="340" t="s">
        <v>6597</v>
      </c>
      <c r="AK444" s="143" t="s">
        <v>2054</v>
      </c>
      <c r="AL444" s="143" t="s">
        <v>6598</v>
      </c>
      <c r="AM444" s="341" t="s">
        <v>152</v>
      </c>
      <c r="AN444" s="143" t="s">
        <v>1637</v>
      </c>
      <c r="AO444" s="340" t="s">
        <v>152</v>
      </c>
      <c r="AP444" s="340"/>
      <c r="AQ444" s="341" t="s">
        <v>152</v>
      </c>
      <c r="AR444" s="143" t="s">
        <v>150</v>
      </c>
      <c r="AS444" s="340" t="s">
        <v>152</v>
      </c>
      <c r="AU444" s="341" t="s">
        <v>152</v>
      </c>
      <c r="AV444" s="342" t="s">
        <v>152</v>
      </c>
    </row>
    <row r="445" spans="1:48" s="143" customFormat="1">
      <c r="A445" s="299">
        <v>1074475867</v>
      </c>
      <c r="B445" s="340" t="s">
        <v>5727</v>
      </c>
      <c r="C445" s="143" t="s">
        <v>4031</v>
      </c>
      <c r="D445" s="143" t="s">
        <v>6225</v>
      </c>
      <c r="E445" s="340" t="s">
        <v>5728</v>
      </c>
      <c r="F445" s="340" t="s">
        <v>2056</v>
      </c>
      <c r="G445" s="143" t="s">
        <v>2055</v>
      </c>
      <c r="H445" s="341" t="s">
        <v>4032</v>
      </c>
      <c r="I445" s="342">
        <v>9818</v>
      </c>
      <c r="J445" s="342">
        <v>0</v>
      </c>
      <c r="K445" s="342">
        <v>16</v>
      </c>
      <c r="L445" s="340" t="s">
        <v>152</v>
      </c>
      <c r="M445" s="340" t="s">
        <v>152</v>
      </c>
      <c r="N445" s="340" t="s">
        <v>152</v>
      </c>
      <c r="O445" s="340" t="s">
        <v>10108</v>
      </c>
      <c r="P445" s="340" t="s">
        <v>152</v>
      </c>
      <c r="Q445" s="340" t="s">
        <v>152</v>
      </c>
      <c r="R445" s="340" t="s">
        <v>152</v>
      </c>
      <c r="S445" s="340" t="s">
        <v>152</v>
      </c>
      <c r="T445" s="340" t="s">
        <v>152</v>
      </c>
      <c r="U445" s="340" t="s">
        <v>152</v>
      </c>
      <c r="V445" s="340" t="s">
        <v>6599</v>
      </c>
      <c r="W445" s="143" t="s">
        <v>7627</v>
      </c>
      <c r="X445" s="143" t="s">
        <v>152</v>
      </c>
      <c r="Y445" s="143" t="s">
        <v>4033</v>
      </c>
      <c r="Z445" s="143" t="s">
        <v>4034</v>
      </c>
      <c r="AA445" s="395" t="s">
        <v>10109</v>
      </c>
      <c r="AB445" s="143" t="s">
        <v>4033</v>
      </c>
      <c r="AC445" s="143" t="s">
        <v>4033</v>
      </c>
      <c r="AD445" s="143" t="s">
        <v>152</v>
      </c>
      <c r="AF445" s="340"/>
      <c r="AG445" s="143" t="s">
        <v>152</v>
      </c>
      <c r="AH445" s="343" t="s">
        <v>4033</v>
      </c>
      <c r="AI445" s="340" t="s">
        <v>152</v>
      </c>
      <c r="AJ445" s="340" t="s">
        <v>6600</v>
      </c>
      <c r="AK445" s="143" t="s">
        <v>2054</v>
      </c>
      <c r="AL445" s="143" t="s">
        <v>6601</v>
      </c>
      <c r="AM445" s="341" t="s">
        <v>152</v>
      </c>
      <c r="AN445" s="143" t="s">
        <v>1637</v>
      </c>
      <c r="AO445" s="340" t="s">
        <v>152</v>
      </c>
      <c r="AP445" s="340"/>
      <c r="AQ445" s="341" t="s">
        <v>152</v>
      </c>
      <c r="AR445" s="143" t="s">
        <v>150</v>
      </c>
      <c r="AS445" s="340" t="s">
        <v>152</v>
      </c>
      <c r="AU445" s="341" t="s">
        <v>152</v>
      </c>
      <c r="AV445" s="342" t="s">
        <v>152</v>
      </c>
    </row>
    <row r="446" spans="1:48" s="143" customFormat="1" hidden="1">
      <c r="A446" s="299">
        <v>1074475863</v>
      </c>
      <c r="B446" s="340" t="s">
        <v>473</v>
      </c>
      <c r="C446" s="143" t="s">
        <v>4031</v>
      </c>
      <c r="D446" s="143" t="s">
        <v>4035</v>
      </c>
      <c r="E446" s="340" t="s">
        <v>474</v>
      </c>
      <c r="F446" s="340" t="s">
        <v>2056</v>
      </c>
      <c r="G446" s="143" t="s">
        <v>2055</v>
      </c>
      <c r="H446" s="341" t="s">
        <v>4032</v>
      </c>
      <c r="I446" s="342">
        <v>21546</v>
      </c>
      <c r="J446" s="342">
        <v>0</v>
      </c>
      <c r="K446" s="342">
        <v>21</v>
      </c>
      <c r="L446" s="340" t="s">
        <v>152</v>
      </c>
      <c r="M446" s="340" t="s">
        <v>152</v>
      </c>
      <c r="N446" s="340" t="s">
        <v>152</v>
      </c>
      <c r="O446" s="340" t="s">
        <v>10110</v>
      </c>
      <c r="P446" s="340" t="s">
        <v>152</v>
      </c>
      <c r="Q446" s="340" t="s">
        <v>152</v>
      </c>
      <c r="R446" s="340" t="s">
        <v>152</v>
      </c>
      <c r="S446" s="340" t="s">
        <v>152</v>
      </c>
      <c r="T446" s="340" t="s">
        <v>152</v>
      </c>
      <c r="U446" s="340" t="s">
        <v>152</v>
      </c>
      <c r="V446" s="340" t="s">
        <v>4526</v>
      </c>
      <c r="W446" s="143" t="s">
        <v>7626</v>
      </c>
      <c r="X446" s="143" t="s">
        <v>152</v>
      </c>
      <c r="Y446" s="143" t="s">
        <v>4033</v>
      </c>
      <c r="Z446" s="143" t="s">
        <v>4034</v>
      </c>
      <c r="AA446" s="395" t="s">
        <v>10111</v>
      </c>
      <c r="AB446" s="143" t="s">
        <v>4033</v>
      </c>
      <c r="AC446" s="143" t="s">
        <v>4033</v>
      </c>
      <c r="AD446" s="143" t="s">
        <v>152</v>
      </c>
      <c r="AF446" s="340"/>
      <c r="AG446" s="143" t="s">
        <v>152</v>
      </c>
      <c r="AH446" s="343" t="s">
        <v>4033</v>
      </c>
      <c r="AI446" s="340" t="s">
        <v>152</v>
      </c>
      <c r="AJ446" s="340" t="s">
        <v>3656</v>
      </c>
      <c r="AK446" s="143" t="s">
        <v>2054</v>
      </c>
      <c r="AL446" s="143" t="s">
        <v>4527</v>
      </c>
      <c r="AM446" s="341" t="s">
        <v>152</v>
      </c>
      <c r="AN446" s="143" t="s">
        <v>1637</v>
      </c>
      <c r="AO446" s="340" t="s">
        <v>152</v>
      </c>
      <c r="AP446" s="340"/>
      <c r="AQ446" s="341" t="s">
        <v>152</v>
      </c>
      <c r="AR446" s="143" t="s">
        <v>150</v>
      </c>
      <c r="AS446" s="340" t="s">
        <v>152</v>
      </c>
      <c r="AU446" s="341" t="s">
        <v>152</v>
      </c>
      <c r="AV446" s="342" t="s">
        <v>152</v>
      </c>
    </row>
    <row r="447" spans="1:48" s="143" customFormat="1" hidden="1">
      <c r="A447" s="299">
        <v>1074475859</v>
      </c>
      <c r="B447" s="340" t="s">
        <v>511</v>
      </c>
      <c r="C447" s="143" t="s">
        <v>4031</v>
      </c>
      <c r="D447" s="143" t="s">
        <v>4035</v>
      </c>
      <c r="E447" s="340" t="s">
        <v>731</v>
      </c>
      <c r="F447" s="340" t="s">
        <v>2056</v>
      </c>
      <c r="G447" s="143" t="s">
        <v>2055</v>
      </c>
      <c r="H447" s="341" t="s">
        <v>4032</v>
      </c>
      <c r="I447" s="342">
        <v>6140</v>
      </c>
      <c r="J447" s="342">
        <v>0</v>
      </c>
      <c r="K447" s="342">
        <v>19</v>
      </c>
      <c r="L447" s="340" t="s">
        <v>152</v>
      </c>
      <c r="M447" s="340" t="s">
        <v>152</v>
      </c>
      <c r="N447" s="340" t="s">
        <v>152</v>
      </c>
      <c r="O447" s="340" t="s">
        <v>10112</v>
      </c>
      <c r="P447" s="340" t="s">
        <v>152</v>
      </c>
      <c r="Q447" s="340" t="s">
        <v>152</v>
      </c>
      <c r="R447" s="340" t="s">
        <v>152</v>
      </c>
      <c r="S447" s="340" t="s">
        <v>152</v>
      </c>
      <c r="T447" s="340" t="s">
        <v>152</v>
      </c>
      <c r="U447" s="340" t="s">
        <v>152</v>
      </c>
      <c r="V447" s="340" t="s">
        <v>4525</v>
      </c>
      <c r="W447" s="143" t="s">
        <v>7627</v>
      </c>
      <c r="X447" s="143" t="s">
        <v>152</v>
      </c>
      <c r="Y447" s="143" t="s">
        <v>4033</v>
      </c>
      <c r="Z447" s="143" t="s">
        <v>4034</v>
      </c>
      <c r="AA447" s="395" t="s">
        <v>10113</v>
      </c>
      <c r="AB447" s="143" t="s">
        <v>4033</v>
      </c>
      <c r="AC447" s="143" t="s">
        <v>4033</v>
      </c>
      <c r="AD447" s="143" t="s">
        <v>152</v>
      </c>
      <c r="AF447" s="340"/>
      <c r="AG447" s="143" t="s">
        <v>152</v>
      </c>
      <c r="AH447" s="343" t="s">
        <v>4033</v>
      </c>
      <c r="AI447" s="340" t="s">
        <v>152</v>
      </c>
      <c r="AJ447" s="340" t="s">
        <v>3486</v>
      </c>
      <c r="AK447" s="143" t="s">
        <v>152</v>
      </c>
      <c r="AL447" s="143" t="s">
        <v>152</v>
      </c>
      <c r="AM447" s="341" t="s">
        <v>152</v>
      </c>
      <c r="AN447" s="143" t="s">
        <v>1637</v>
      </c>
      <c r="AO447" s="340" t="s">
        <v>152</v>
      </c>
      <c r="AP447" s="340"/>
      <c r="AQ447" s="341" t="s">
        <v>152</v>
      </c>
      <c r="AR447" s="143" t="s">
        <v>150</v>
      </c>
      <c r="AS447" s="340" t="s">
        <v>152</v>
      </c>
      <c r="AU447" s="341" t="s">
        <v>152</v>
      </c>
      <c r="AV447" s="342" t="s">
        <v>152</v>
      </c>
    </row>
    <row r="448" spans="1:48" s="143" customFormat="1" hidden="1">
      <c r="A448" s="299">
        <v>1074475858</v>
      </c>
      <c r="B448" s="340" t="s">
        <v>469</v>
      </c>
      <c r="C448" s="143" t="s">
        <v>4031</v>
      </c>
      <c r="D448" s="143" t="s">
        <v>4035</v>
      </c>
      <c r="E448" s="340" t="s">
        <v>730</v>
      </c>
      <c r="F448" s="340" t="s">
        <v>2056</v>
      </c>
      <c r="G448" s="143" t="s">
        <v>2055</v>
      </c>
      <c r="H448" s="341" t="s">
        <v>4032</v>
      </c>
      <c r="I448" s="342">
        <v>8039</v>
      </c>
      <c r="J448" s="342">
        <v>0</v>
      </c>
      <c r="K448" s="342">
        <v>24</v>
      </c>
      <c r="L448" s="340" t="s">
        <v>152</v>
      </c>
      <c r="M448" s="340" t="s">
        <v>152</v>
      </c>
      <c r="N448" s="340" t="s">
        <v>152</v>
      </c>
      <c r="O448" s="340" t="s">
        <v>10114</v>
      </c>
      <c r="P448" s="340" t="s">
        <v>152</v>
      </c>
      <c r="Q448" s="340" t="s">
        <v>152</v>
      </c>
      <c r="R448" s="340" t="s">
        <v>152</v>
      </c>
      <c r="S448" s="340" t="s">
        <v>152</v>
      </c>
      <c r="T448" s="340" t="s">
        <v>152</v>
      </c>
      <c r="U448" s="340" t="s">
        <v>152</v>
      </c>
      <c r="V448" s="340" t="s">
        <v>4523</v>
      </c>
      <c r="W448" s="143" t="s">
        <v>7627</v>
      </c>
      <c r="X448" s="143" t="s">
        <v>152</v>
      </c>
      <c r="Y448" s="143" t="s">
        <v>4033</v>
      </c>
      <c r="Z448" s="143" t="s">
        <v>4034</v>
      </c>
      <c r="AA448" s="395" t="s">
        <v>10115</v>
      </c>
      <c r="AB448" s="143" t="s">
        <v>4033</v>
      </c>
      <c r="AC448" s="143" t="s">
        <v>4033</v>
      </c>
      <c r="AD448" s="143" t="s">
        <v>152</v>
      </c>
      <c r="AF448" s="340"/>
      <c r="AG448" s="143" t="s">
        <v>152</v>
      </c>
      <c r="AH448" s="343" t="s">
        <v>4033</v>
      </c>
      <c r="AI448" s="340" t="s">
        <v>152</v>
      </c>
      <c r="AJ448" s="340" t="s">
        <v>3493</v>
      </c>
      <c r="AK448" s="143" t="s">
        <v>2054</v>
      </c>
      <c r="AL448" s="143" t="s">
        <v>4524</v>
      </c>
      <c r="AM448" s="341" t="s">
        <v>152</v>
      </c>
      <c r="AN448" s="143" t="s">
        <v>1637</v>
      </c>
      <c r="AO448" s="340" t="s">
        <v>152</v>
      </c>
      <c r="AP448" s="340"/>
      <c r="AQ448" s="341" t="s">
        <v>152</v>
      </c>
      <c r="AR448" s="143" t="s">
        <v>150</v>
      </c>
      <c r="AS448" s="340" t="s">
        <v>152</v>
      </c>
      <c r="AU448" s="341" t="s">
        <v>152</v>
      </c>
      <c r="AV448" s="342" t="s">
        <v>152</v>
      </c>
    </row>
    <row r="449" spans="1:48" s="143" customFormat="1" hidden="1">
      <c r="A449" s="299">
        <v>1074475857</v>
      </c>
      <c r="B449" s="340" t="s">
        <v>573</v>
      </c>
      <c r="C449" s="143" t="s">
        <v>4031</v>
      </c>
      <c r="D449" s="143" t="s">
        <v>4035</v>
      </c>
      <c r="E449" s="340" t="s">
        <v>2082</v>
      </c>
      <c r="F449" s="340" t="s">
        <v>2056</v>
      </c>
      <c r="G449" s="143" t="s">
        <v>2055</v>
      </c>
      <c r="H449" s="341" t="s">
        <v>4032</v>
      </c>
      <c r="I449" s="342">
        <v>8030</v>
      </c>
      <c r="J449" s="342">
        <v>0</v>
      </c>
      <c r="K449" s="342">
        <v>24</v>
      </c>
      <c r="L449" s="340" t="s">
        <v>152</v>
      </c>
      <c r="M449" s="340" t="s">
        <v>152</v>
      </c>
      <c r="N449" s="340" t="s">
        <v>152</v>
      </c>
      <c r="O449" s="340" t="s">
        <v>10116</v>
      </c>
      <c r="P449" s="340" t="s">
        <v>152</v>
      </c>
      <c r="Q449" s="340" t="s">
        <v>152</v>
      </c>
      <c r="R449" s="340" t="s">
        <v>152</v>
      </c>
      <c r="S449" s="340" t="s">
        <v>152</v>
      </c>
      <c r="T449" s="340" t="s">
        <v>152</v>
      </c>
      <c r="U449" s="340" t="s">
        <v>152</v>
      </c>
      <c r="V449" s="340" t="s">
        <v>4521</v>
      </c>
      <c r="W449" s="143" t="s">
        <v>7626</v>
      </c>
      <c r="X449" s="143" t="s">
        <v>152</v>
      </c>
      <c r="Y449" s="143" t="s">
        <v>4033</v>
      </c>
      <c r="Z449" s="143" t="s">
        <v>4034</v>
      </c>
      <c r="AA449" s="395" t="s">
        <v>10117</v>
      </c>
      <c r="AB449" s="143" t="s">
        <v>4033</v>
      </c>
      <c r="AC449" s="143" t="s">
        <v>4033</v>
      </c>
      <c r="AD449" s="143" t="s">
        <v>152</v>
      </c>
      <c r="AF449" s="340"/>
      <c r="AG449" s="143" t="s">
        <v>152</v>
      </c>
      <c r="AH449" s="343" t="s">
        <v>4033</v>
      </c>
      <c r="AI449" s="340" t="s">
        <v>152</v>
      </c>
      <c r="AJ449" s="340" t="s">
        <v>3492</v>
      </c>
      <c r="AK449" s="143" t="s">
        <v>2054</v>
      </c>
      <c r="AL449" s="143" t="s">
        <v>4522</v>
      </c>
      <c r="AM449" s="341" t="s">
        <v>152</v>
      </c>
      <c r="AN449" s="143" t="s">
        <v>1637</v>
      </c>
      <c r="AO449" s="340" t="s">
        <v>152</v>
      </c>
      <c r="AP449" s="340"/>
      <c r="AQ449" s="341" t="s">
        <v>152</v>
      </c>
      <c r="AR449" s="143" t="s">
        <v>150</v>
      </c>
      <c r="AS449" s="340" t="s">
        <v>152</v>
      </c>
      <c r="AU449" s="341" t="s">
        <v>152</v>
      </c>
      <c r="AV449" s="342" t="s">
        <v>152</v>
      </c>
    </row>
    <row r="450" spans="1:48" s="143" customFormat="1" hidden="1">
      <c r="A450" s="299">
        <v>1074475855</v>
      </c>
      <c r="B450" s="340" t="s">
        <v>546</v>
      </c>
      <c r="C450" s="143" t="s">
        <v>4031</v>
      </c>
      <c r="D450" s="143" t="s">
        <v>4035</v>
      </c>
      <c r="E450" s="340" t="s">
        <v>713</v>
      </c>
      <c r="F450" s="340" t="s">
        <v>2056</v>
      </c>
      <c r="G450" s="143" t="s">
        <v>2055</v>
      </c>
      <c r="H450" s="341" t="s">
        <v>4032</v>
      </c>
      <c r="I450" s="342">
        <v>6376</v>
      </c>
      <c r="J450" s="342">
        <v>0</v>
      </c>
      <c r="K450" s="342">
        <v>4</v>
      </c>
      <c r="L450" s="340" t="s">
        <v>152</v>
      </c>
      <c r="M450" s="340" t="s">
        <v>152</v>
      </c>
      <c r="N450" s="340" t="s">
        <v>152</v>
      </c>
      <c r="O450" s="340" t="s">
        <v>10118</v>
      </c>
      <c r="P450" s="340" t="s">
        <v>152</v>
      </c>
      <c r="Q450" s="340" t="s">
        <v>152</v>
      </c>
      <c r="R450" s="340" t="s">
        <v>152</v>
      </c>
      <c r="S450" s="340" t="s">
        <v>152</v>
      </c>
      <c r="T450" s="340" t="s">
        <v>152</v>
      </c>
      <c r="U450" s="340" t="s">
        <v>152</v>
      </c>
      <c r="V450" s="340" t="s">
        <v>4520</v>
      </c>
      <c r="W450" s="143" t="s">
        <v>7627</v>
      </c>
      <c r="X450" s="143" t="s">
        <v>152</v>
      </c>
      <c r="Y450" s="143" t="s">
        <v>4033</v>
      </c>
      <c r="Z450" s="143" t="s">
        <v>4034</v>
      </c>
      <c r="AA450" s="395" t="s">
        <v>10119</v>
      </c>
      <c r="AB450" s="143" t="s">
        <v>4033</v>
      </c>
      <c r="AC450" s="143" t="s">
        <v>4033</v>
      </c>
      <c r="AD450" s="143" t="s">
        <v>152</v>
      </c>
      <c r="AF450" s="340"/>
      <c r="AG450" s="143" t="s">
        <v>152</v>
      </c>
      <c r="AH450" s="343" t="s">
        <v>4033</v>
      </c>
      <c r="AI450" s="340" t="s">
        <v>152</v>
      </c>
      <c r="AJ450" s="340" t="s">
        <v>3485</v>
      </c>
      <c r="AK450" s="143" t="s">
        <v>152</v>
      </c>
      <c r="AL450" s="143" t="s">
        <v>152</v>
      </c>
      <c r="AM450" s="341" t="s">
        <v>152</v>
      </c>
      <c r="AN450" s="143" t="s">
        <v>1637</v>
      </c>
      <c r="AO450" s="340" t="s">
        <v>152</v>
      </c>
      <c r="AP450" s="340"/>
      <c r="AQ450" s="341" t="s">
        <v>152</v>
      </c>
      <c r="AR450" s="143" t="s">
        <v>150</v>
      </c>
      <c r="AS450" s="340" t="s">
        <v>152</v>
      </c>
      <c r="AU450" s="341" t="s">
        <v>152</v>
      </c>
      <c r="AV450" s="342" t="s">
        <v>152</v>
      </c>
    </row>
    <row r="451" spans="1:48" s="143" customFormat="1" hidden="1">
      <c r="A451" s="299">
        <v>1074475854</v>
      </c>
      <c r="B451" s="340" t="s">
        <v>570</v>
      </c>
      <c r="C451" s="143" t="s">
        <v>4031</v>
      </c>
      <c r="D451" s="143" t="s">
        <v>4035</v>
      </c>
      <c r="E451" s="340" t="s">
        <v>2083</v>
      </c>
      <c r="F451" s="340" t="s">
        <v>2056</v>
      </c>
      <c r="G451" s="143" t="s">
        <v>2055</v>
      </c>
      <c r="H451" s="341" t="s">
        <v>4032</v>
      </c>
      <c r="I451" s="342">
        <v>9910</v>
      </c>
      <c r="J451" s="342">
        <v>0</v>
      </c>
      <c r="K451" s="342">
        <v>20</v>
      </c>
      <c r="L451" s="340" t="s">
        <v>152</v>
      </c>
      <c r="M451" s="340" t="s">
        <v>152</v>
      </c>
      <c r="N451" s="340" t="s">
        <v>152</v>
      </c>
      <c r="O451" s="340" t="s">
        <v>10120</v>
      </c>
      <c r="P451" s="340" t="s">
        <v>152</v>
      </c>
      <c r="Q451" s="340" t="s">
        <v>152</v>
      </c>
      <c r="R451" s="340" t="s">
        <v>152</v>
      </c>
      <c r="S451" s="340" t="s">
        <v>152</v>
      </c>
      <c r="T451" s="340" t="s">
        <v>152</v>
      </c>
      <c r="U451" s="340" t="s">
        <v>152</v>
      </c>
      <c r="V451" s="340" t="s">
        <v>4518</v>
      </c>
      <c r="W451" s="143" t="s">
        <v>7626</v>
      </c>
      <c r="X451" s="143" t="s">
        <v>152</v>
      </c>
      <c r="Y451" s="143" t="s">
        <v>4033</v>
      </c>
      <c r="Z451" s="143" t="s">
        <v>4034</v>
      </c>
      <c r="AA451" s="395" t="s">
        <v>10121</v>
      </c>
      <c r="AB451" s="143" t="s">
        <v>4033</v>
      </c>
      <c r="AC451" s="143" t="s">
        <v>4033</v>
      </c>
      <c r="AD451" s="143" t="s">
        <v>152</v>
      </c>
      <c r="AF451" s="340"/>
      <c r="AG451" s="143" t="s">
        <v>152</v>
      </c>
      <c r="AH451" s="343" t="s">
        <v>4033</v>
      </c>
      <c r="AI451" s="340" t="s">
        <v>152</v>
      </c>
      <c r="AJ451" s="340" t="s">
        <v>3494</v>
      </c>
      <c r="AK451" s="143" t="s">
        <v>2054</v>
      </c>
      <c r="AL451" s="143" t="s">
        <v>4519</v>
      </c>
      <c r="AM451" s="341" t="s">
        <v>152</v>
      </c>
      <c r="AN451" s="143" t="s">
        <v>1637</v>
      </c>
      <c r="AO451" s="340" t="s">
        <v>152</v>
      </c>
      <c r="AP451" s="340"/>
      <c r="AQ451" s="341" t="s">
        <v>152</v>
      </c>
      <c r="AR451" s="143" t="s">
        <v>150</v>
      </c>
      <c r="AS451" s="340" t="s">
        <v>152</v>
      </c>
      <c r="AU451" s="341" t="s">
        <v>152</v>
      </c>
      <c r="AV451" s="342" t="s">
        <v>152</v>
      </c>
    </row>
    <row r="452" spans="1:48" s="143" customFormat="1" hidden="1">
      <c r="A452" s="299">
        <v>1074475853</v>
      </c>
      <c r="B452" s="340" t="s">
        <v>574</v>
      </c>
      <c r="C452" s="143" t="s">
        <v>4031</v>
      </c>
      <c r="D452" s="143" t="s">
        <v>4035</v>
      </c>
      <c r="E452" s="340" t="s">
        <v>2084</v>
      </c>
      <c r="F452" s="340" t="s">
        <v>2056</v>
      </c>
      <c r="G452" s="143" t="s">
        <v>2055</v>
      </c>
      <c r="H452" s="341" t="s">
        <v>4032</v>
      </c>
      <c r="I452" s="342">
        <v>5881</v>
      </c>
      <c r="J452" s="342">
        <v>0</v>
      </c>
      <c r="K452" s="342">
        <v>0</v>
      </c>
      <c r="L452" s="340" t="s">
        <v>152</v>
      </c>
      <c r="M452" s="340" t="s">
        <v>152</v>
      </c>
      <c r="N452" s="340" t="s">
        <v>152</v>
      </c>
      <c r="O452" s="340" t="s">
        <v>10122</v>
      </c>
      <c r="P452" s="340" t="s">
        <v>152</v>
      </c>
      <c r="Q452" s="340" t="s">
        <v>152</v>
      </c>
      <c r="R452" s="340" t="s">
        <v>152</v>
      </c>
      <c r="S452" s="340" t="s">
        <v>152</v>
      </c>
      <c r="T452" s="340" t="s">
        <v>152</v>
      </c>
      <c r="U452" s="340" t="s">
        <v>152</v>
      </c>
      <c r="V452" s="340" t="s">
        <v>4517</v>
      </c>
      <c r="W452" s="143" t="s">
        <v>7627</v>
      </c>
      <c r="X452" s="143" t="s">
        <v>152</v>
      </c>
      <c r="Y452" s="143" t="s">
        <v>4033</v>
      </c>
      <c r="Z452" s="143" t="s">
        <v>4034</v>
      </c>
      <c r="AA452" s="395" t="s">
        <v>10123</v>
      </c>
      <c r="AB452" s="143" t="s">
        <v>4033</v>
      </c>
      <c r="AC452" s="143" t="s">
        <v>4033</v>
      </c>
      <c r="AD452" s="143" t="s">
        <v>152</v>
      </c>
      <c r="AF452" s="340"/>
      <c r="AG452" s="143" t="s">
        <v>152</v>
      </c>
      <c r="AH452" s="343" t="s">
        <v>4033</v>
      </c>
      <c r="AI452" s="340" t="s">
        <v>152</v>
      </c>
      <c r="AJ452" s="340" t="s">
        <v>3488</v>
      </c>
      <c r="AK452" s="143" t="s">
        <v>152</v>
      </c>
      <c r="AL452" s="143" t="s">
        <v>152</v>
      </c>
      <c r="AM452" s="341" t="s">
        <v>152</v>
      </c>
      <c r="AN452" s="143" t="s">
        <v>1637</v>
      </c>
      <c r="AO452" s="340" t="s">
        <v>152</v>
      </c>
      <c r="AP452" s="340"/>
      <c r="AQ452" s="341" t="s">
        <v>152</v>
      </c>
      <c r="AR452" s="143" t="s">
        <v>150</v>
      </c>
      <c r="AS452" s="340" t="s">
        <v>152</v>
      </c>
      <c r="AU452" s="341" t="s">
        <v>152</v>
      </c>
      <c r="AV452" s="342" t="s">
        <v>152</v>
      </c>
    </row>
    <row r="453" spans="1:48" s="143" customFormat="1" hidden="1">
      <c r="A453" s="299">
        <v>1074475852</v>
      </c>
      <c r="B453" s="340" t="s">
        <v>456</v>
      </c>
      <c r="C453" s="143" t="s">
        <v>4031</v>
      </c>
      <c r="D453" s="143" t="s">
        <v>4035</v>
      </c>
      <c r="E453" s="340" t="s">
        <v>729</v>
      </c>
      <c r="F453" s="340" t="s">
        <v>2056</v>
      </c>
      <c r="G453" s="143" t="s">
        <v>2055</v>
      </c>
      <c r="H453" s="341" t="s">
        <v>4032</v>
      </c>
      <c r="I453" s="342">
        <v>7390</v>
      </c>
      <c r="J453" s="342">
        <v>0</v>
      </c>
      <c r="K453" s="342">
        <v>8</v>
      </c>
      <c r="L453" s="340" t="s">
        <v>152</v>
      </c>
      <c r="M453" s="340" t="s">
        <v>152</v>
      </c>
      <c r="N453" s="340" t="s">
        <v>152</v>
      </c>
      <c r="O453" s="340" t="s">
        <v>10124</v>
      </c>
      <c r="P453" s="340" t="s">
        <v>152</v>
      </c>
      <c r="Q453" s="340" t="s">
        <v>152</v>
      </c>
      <c r="R453" s="340" t="s">
        <v>152</v>
      </c>
      <c r="S453" s="340" t="s">
        <v>152</v>
      </c>
      <c r="T453" s="340" t="s">
        <v>152</v>
      </c>
      <c r="U453" s="340" t="s">
        <v>152</v>
      </c>
      <c r="V453" s="340" t="s">
        <v>4515</v>
      </c>
      <c r="W453" s="143" t="s">
        <v>7626</v>
      </c>
      <c r="X453" s="143" t="s">
        <v>152</v>
      </c>
      <c r="Y453" s="143" t="s">
        <v>4033</v>
      </c>
      <c r="Z453" s="143" t="s">
        <v>4034</v>
      </c>
      <c r="AA453" s="395" t="s">
        <v>10125</v>
      </c>
      <c r="AB453" s="143" t="s">
        <v>4033</v>
      </c>
      <c r="AC453" s="143" t="s">
        <v>4033</v>
      </c>
      <c r="AD453" s="143" t="s">
        <v>152</v>
      </c>
      <c r="AF453" s="340"/>
      <c r="AG453" s="143" t="s">
        <v>152</v>
      </c>
      <c r="AH453" s="343" t="s">
        <v>4033</v>
      </c>
      <c r="AI453" s="340" t="s">
        <v>152</v>
      </c>
      <c r="AJ453" s="340" t="s">
        <v>3489</v>
      </c>
      <c r="AK453" s="143" t="s">
        <v>2054</v>
      </c>
      <c r="AL453" s="143" t="s">
        <v>4516</v>
      </c>
      <c r="AM453" s="341" t="s">
        <v>152</v>
      </c>
      <c r="AN453" s="143" t="s">
        <v>1637</v>
      </c>
      <c r="AO453" s="340" t="s">
        <v>152</v>
      </c>
      <c r="AP453" s="340"/>
      <c r="AQ453" s="341" t="s">
        <v>152</v>
      </c>
      <c r="AR453" s="143" t="s">
        <v>150</v>
      </c>
      <c r="AS453" s="340" t="s">
        <v>152</v>
      </c>
      <c r="AU453" s="341" t="s">
        <v>152</v>
      </c>
      <c r="AV453" s="342" t="s">
        <v>152</v>
      </c>
    </row>
    <row r="454" spans="1:48" s="143" customFormat="1" hidden="1">
      <c r="A454" s="299">
        <v>1074475851</v>
      </c>
      <c r="B454" s="340" t="s">
        <v>609</v>
      </c>
      <c r="C454" s="143" t="s">
        <v>4031</v>
      </c>
      <c r="D454" s="143" t="s">
        <v>4035</v>
      </c>
      <c r="E454" s="340" t="s">
        <v>7695</v>
      </c>
      <c r="F454" s="340" t="s">
        <v>2056</v>
      </c>
      <c r="G454" s="143" t="s">
        <v>2055</v>
      </c>
      <c r="H454" s="341" t="s">
        <v>4032</v>
      </c>
      <c r="I454" s="342">
        <v>10629</v>
      </c>
      <c r="J454" s="342">
        <v>0</v>
      </c>
      <c r="K454" s="342">
        <v>12</v>
      </c>
      <c r="L454" s="340" t="s">
        <v>152</v>
      </c>
      <c r="M454" s="340" t="s">
        <v>152</v>
      </c>
      <c r="N454" s="340" t="s">
        <v>152</v>
      </c>
      <c r="O454" s="340" t="s">
        <v>10126</v>
      </c>
      <c r="P454" s="340" t="s">
        <v>152</v>
      </c>
      <c r="Q454" s="340" t="s">
        <v>152</v>
      </c>
      <c r="R454" s="340" t="s">
        <v>152</v>
      </c>
      <c r="S454" s="340" t="s">
        <v>152</v>
      </c>
      <c r="T454" s="340" t="s">
        <v>152</v>
      </c>
      <c r="U454" s="340" t="s">
        <v>152</v>
      </c>
      <c r="V454" s="340" t="s">
        <v>4512</v>
      </c>
      <c r="W454" s="143" t="s">
        <v>7626</v>
      </c>
      <c r="X454" s="143" t="s">
        <v>152</v>
      </c>
      <c r="Y454" s="143" t="s">
        <v>4033</v>
      </c>
      <c r="Z454" s="143" t="s">
        <v>4034</v>
      </c>
      <c r="AA454" s="395" t="s">
        <v>10127</v>
      </c>
      <c r="AB454" s="143" t="s">
        <v>4033</v>
      </c>
      <c r="AC454" s="143" t="s">
        <v>4033</v>
      </c>
      <c r="AD454" s="143" t="s">
        <v>152</v>
      </c>
      <c r="AF454" s="340"/>
      <c r="AG454" s="143" t="s">
        <v>152</v>
      </c>
      <c r="AH454" s="343" t="s">
        <v>4033</v>
      </c>
      <c r="AI454" s="340" t="s">
        <v>152</v>
      </c>
      <c r="AJ454" s="340" t="s">
        <v>3487</v>
      </c>
      <c r="AK454" s="143" t="s">
        <v>152</v>
      </c>
      <c r="AL454" s="143" t="s">
        <v>152</v>
      </c>
      <c r="AM454" s="341" t="s">
        <v>152</v>
      </c>
      <c r="AN454" s="143" t="s">
        <v>1637</v>
      </c>
      <c r="AO454" s="340" t="s">
        <v>152</v>
      </c>
      <c r="AP454" s="340"/>
      <c r="AQ454" s="341" t="s">
        <v>152</v>
      </c>
      <c r="AR454" s="143" t="s">
        <v>150</v>
      </c>
      <c r="AS454" s="340" t="s">
        <v>152</v>
      </c>
      <c r="AU454" s="341" t="s">
        <v>152</v>
      </c>
      <c r="AV454" s="342" t="s">
        <v>152</v>
      </c>
    </row>
    <row r="455" spans="1:48" s="143" customFormat="1" hidden="1">
      <c r="A455" s="299">
        <v>1074475850</v>
      </c>
      <c r="B455" s="340" t="s">
        <v>572</v>
      </c>
      <c r="C455" s="143" t="s">
        <v>4031</v>
      </c>
      <c r="D455" s="143" t="s">
        <v>4035</v>
      </c>
      <c r="E455" s="340" t="s">
        <v>2085</v>
      </c>
      <c r="F455" s="340" t="s">
        <v>2056</v>
      </c>
      <c r="G455" s="143" t="s">
        <v>2055</v>
      </c>
      <c r="H455" s="341" t="s">
        <v>4032</v>
      </c>
      <c r="I455" s="342">
        <v>9857</v>
      </c>
      <c r="J455" s="342">
        <v>0</v>
      </c>
      <c r="K455" s="342">
        <v>21</v>
      </c>
      <c r="L455" s="340" t="s">
        <v>152</v>
      </c>
      <c r="M455" s="340" t="s">
        <v>152</v>
      </c>
      <c r="N455" s="340" t="s">
        <v>152</v>
      </c>
      <c r="O455" s="340" t="s">
        <v>10128</v>
      </c>
      <c r="P455" s="340" t="s">
        <v>152</v>
      </c>
      <c r="Q455" s="340" t="s">
        <v>152</v>
      </c>
      <c r="R455" s="340" t="s">
        <v>152</v>
      </c>
      <c r="S455" s="340" t="s">
        <v>152</v>
      </c>
      <c r="T455" s="340" t="s">
        <v>152</v>
      </c>
      <c r="U455" s="340" t="s">
        <v>152</v>
      </c>
      <c r="V455" s="340" t="s">
        <v>4513</v>
      </c>
      <c r="W455" s="143" t="s">
        <v>7626</v>
      </c>
      <c r="X455" s="143" t="s">
        <v>152</v>
      </c>
      <c r="Y455" s="143" t="s">
        <v>4033</v>
      </c>
      <c r="Z455" s="143" t="s">
        <v>4034</v>
      </c>
      <c r="AA455" s="395" t="s">
        <v>10129</v>
      </c>
      <c r="AB455" s="143" t="s">
        <v>4033</v>
      </c>
      <c r="AC455" s="143" t="s">
        <v>4033</v>
      </c>
      <c r="AD455" s="143" t="s">
        <v>152</v>
      </c>
      <c r="AF455" s="340"/>
      <c r="AG455" s="143" t="s">
        <v>152</v>
      </c>
      <c r="AH455" s="343" t="s">
        <v>4033</v>
      </c>
      <c r="AI455" s="340" t="s">
        <v>152</v>
      </c>
      <c r="AJ455" s="340" t="s">
        <v>3490</v>
      </c>
      <c r="AK455" s="143" t="s">
        <v>2054</v>
      </c>
      <c r="AL455" s="143" t="s">
        <v>4514</v>
      </c>
      <c r="AM455" s="341" t="s">
        <v>152</v>
      </c>
      <c r="AN455" s="143" t="s">
        <v>1637</v>
      </c>
      <c r="AO455" s="340" t="s">
        <v>152</v>
      </c>
      <c r="AP455" s="340"/>
      <c r="AQ455" s="341" t="s">
        <v>152</v>
      </c>
      <c r="AR455" s="143" t="s">
        <v>150</v>
      </c>
      <c r="AS455" s="340" t="s">
        <v>152</v>
      </c>
      <c r="AU455" s="341" t="s">
        <v>152</v>
      </c>
      <c r="AV455" s="342" t="s">
        <v>152</v>
      </c>
    </row>
    <row r="456" spans="1:48" s="143" customFormat="1" hidden="1">
      <c r="A456" s="299">
        <v>1074475849</v>
      </c>
      <c r="B456" s="340" t="s">
        <v>1853</v>
      </c>
      <c r="C456" s="143" t="s">
        <v>4031</v>
      </c>
      <c r="D456" s="143" t="s">
        <v>4035</v>
      </c>
      <c r="E456" s="340" t="s">
        <v>2087</v>
      </c>
      <c r="F456" s="340" t="s">
        <v>2056</v>
      </c>
      <c r="G456" s="143" t="s">
        <v>2055</v>
      </c>
      <c r="H456" s="341" t="s">
        <v>4032</v>
      </c>
      <c r="I456" s="342">
        <v>10119</v>
      </c>
      <c r="J456" s="342">
        <v>0</v>
      </c>
      <c r="K456" s="342">
        <v>8</v>
      </c>
      <c r="L456" s="340" t="s">
        <v>152</v>
      </c>
      <c r="M456" s="340" t="s">
        <v>152</v>
      </c>
      <c r="N456" s="340" t="s">
        <v>152</v>
      </c>
      <c r="O456" s="340" t="s">
        <v>10130</v>
      </c>
      <c r="P456" s="340" t="s">
        <v>152</v>
      </c>
      <c r="Q456" s="340" t="s">
        <v>152</v>
      </c>
      <c r="R456" s="340" t="s">
        <v>152</v>
      </c>
      <c r="S456" s="340" t="s">
        <v>152</v>
      </c>
      <c r="T456" s="340" t="s">
        <v>152</v>
      </c>
      <c r="U456" s="340" t="s">
        <v>152</v>
      </c>
      <c r="V456" s="340" t="s">
        <v>4511</v>
      </c>
      <c r="W456" s="143" t="s">
        <v>7626</v>
      </c>
      <c r="X456" s="143" t="s">
        <v>152</v>
      </c>
      <c r="Y456" s="143" t="s">
        <v>4033</v>
      </c>
      <c r="Z456" s="143" t="s">
        <v>4034</v>
      </c>
      <c r="AA456" s="395" t="s">
        <v>10131</v>
      </c>
      <c r="AB456" s="143" t="s">
        <v>4033</v>
      </c>
      <c r="AC456" s="143" t="s">
        <v>4033</v>
      </c>
      <c r="AD456" s="143" t="s">
        <v>152</v>
      </c>
      <c r="AF456" s="340"/>
      <c r="AG456" s="143" t="s">
        <v>152</v>
      </c>
      <c r="AH456" s="343" t="s">
        <v>4033</v>
      </c>
      <c r="AI456" s="340" t="s">
        <v>152</v>
      </c>
      <c r="AJ456" s="340" t="s">
        <v>3491</v>
      </c>
      <c r="AK456" s="143" t="s">
        <v>152</v>
      </c>
      <c r="AL456" s="143" t="s">
        <v>152</v>
      </c>
      <c r="AM456" s="341" t="s">
        <v>152</v>
      </c>
      <c r="AN456" s="143" t="s">
        <v>1637</v>
      </c>
      <c r="AO456" s="340" t="s">
        <v>152</v>
      </c>
      <c r="AP456" s="340"/>
      <c r="AQ456" s="341" t="s">
        <v>152</v>
      </c>
      <c r="AR456" s="143" t="s">
        <v>150</v>
      </c>
      <c r="AS456" s="340" t="s">
        <v>152</v>
      </c>
      <c r="AU456" s="341" t="s">
        <v>152</v>
      </c>
      <c r="AV456" s="342" t="s">
        <v>152</v>
      </c>
    </row>
    <row r="457" spans="1:48" s="143" customFormat="1" hidden="1">
      <c r="A457" s="299">
        <v>1074475848</v>
      </c>
      <c r="B457" s="340" t="s">
        <v>567</v>
      </c>
      <c r="C457" s="143" t="s">
        <v>4031</v>
      </c>
      <c r="D457" s="143" t="s">
        <v>4035</v>
      </c>
      <c r="E457" s="340" t="s">
        <v>712</v>
      </c>
      <c r="F457" s="340" t="s">
        <v>2056</v>
      </c>
      <c r="G457" s="143" t="s">
        <v>2055</v>
      </c>
      <c r="H457" s="341" t="s">
        <v>4032</v>
      </c>
      <c r="I457" s="342">
        <v>13250</v>
      </c>
      <c r="J457" s="342">
        <v>0</v>
      </c>
      <c r="K457" s="342">
        <v>18</v>
      </c>
      <c r="L457" s="340" t="s">
        <v>152</v>
      </c>
      <c r="M457" s="340" t="s">
        <v>152</v>
      </c>
      <c r="N457" s="340" t="s">
        <v>152</v>
      </c>
      <c r="O457" s="340" t="s">
        <v>10132</v>
      </c>
      <c r="P457" s="340" t="s">
        <v>152</v>
      </c>
      <c r="Q457" s="340" t="s">
        <v>152</v>
      </c>
      <c r="R457" s="340" t="s">
        <v>152</v>
      </c>
      <c r="S457" s="340" t="s">
        <v>152</v>
      </c>
      <c r="T457" s="340" t="s">
        <v>152</v>
      </c>
      <c r="U457" s="340" t="s">
        <v>152</v>
      </c>
      <c r="V457" s="340" t="s">
        <v>4509</v>
      </c>
      <c r="W457" s="143" t="s">
        <v>7626</v>
      </c>
      <c r="X457" s="143" t="s">
        <v>152</v>
      </c>
      <c r="Y457" s="143" t="s">
        <v>4033</v>
      </c>
      <c r="Z457" s="143" t="s">
        <v>4034</v>
      </c>
      <c r="AA457" s="395" t="s">
        <v>10133</v>
      </c>
      <c r="AB457" s="143" t="s">
        <v>4033</v>
      </c>
      <c r="AC457" s="143" t="s">
        <v>4033</v>
      </c>
      <c r="AD457" s="143" t="s">
        <v>152</v>
      </c>
      <c r="AF457" s="340"/>
      <c r="AG457" s="143" t="s">
        <v>152</v>
      </c>
      <c r="AH457" s="343" t="s">
        <v>4033</v>
      </c>
      <c r="AI457" s="340" t="s">
        <v>152</v>
      </c>
      <c r="AJ457" s="340" t="s">
        <v>3500</v>
      </c>
      <c r="AK457" s="143" t="s">
        <v>2054</v>
      </c>
      <c r="AL457" s="143" t="s">
        <v>4510</v>
      </c>
      <c r="AM457" s="341" t="s">
        <v>152</v>
      </c>
      <c r="AN457" s="143" t="s">
        <v>1637</v>
      </c>
      <c r="AO457" s="340" t="s">
        <v>152</v>
      </c>
      <c r="AP457" s="340"/>
      <c r="AQ457" s="341" t="s">
        <v>152</v>
      </c>
      <c r="AR457" s="143" t="s">
        <v>150</v>
      </c>
      <c r="AS457" s="340" t="s">
        <v>152</v>
      </c>
      <c r="AU457" s="341" t="s">
        <v>152</v>
      </c>
      <c r="AV457" s="342" t="s">
        <v>152</v>
      </c>
    </row>
    <row r="458" spans="1:48" s="143" customFormat="1" hidden="1">
      <c r="A458" s="299">
        <v>1074475847</v>
      </c>
      <c r="B458" s="340" t="s">
        <v>488</v>
      </c>
      <c r="C458" s="143" t="s">
        <v>4031</v>
      </c>
      <c r="D458" s="143" t="s">
        <v>4035</v>
      </c>
      <c r="E458" s="340" t="s">
        <v>728</v>
      </c>
      <c r="F458" s="340" t="s">
        <v>2056</v>
      </c>
      <c r="G458" s="143" t="s">
        <v>2055</v>
      </c>
      <c r="H458" s="341" t="s">
        <v>4032</v>
      </c>
      <c r="I458" s="342">
        <v>10449</v>
      </c>
      <c r="J458" s="342">
        <v>0</v>
      </c>
      <c r="K458" s="342">
        <v>10</v>
      </c>
      <c r="L458" s="340" t="s">
        <v>152</v>
      </c>
      <c r="M458" s="340" t="s">
        <v>152</v>
      </c>
      <c r="N458" s="340" t="s">
        <v>152</v>
      </c>
      <c r="O458" s="340" t="s">
        <v>10134</v>
      </c>
      <c r="P458" s="340" t="s">
        <v>152</v>
      </c>
      <c r="Q458" s="340" t="s">
        <v>152</v>
      </c>
      <c r="R458" s="340" t="s">
        <v>152</v>
      </c>
      <c r="S458" s="340" t="s">
        <v>152</v>
      </c>
      <c r="T458" s="340" t="s">
        <v>152</v>
      </c>
      <c r="U458" s="340" t="s">
        <v>152</v>
      </c>
      <c r="V458" s="340" t="s">
        <v>4507</v>
      </c>
      <c r="W458" s="143" t="s">
        <v>7626</v>
      </c>
      <c r="X458" s="143" t="s">
        <v>152</v>
      </c>
      <c r="Y458" s="143" t="s">
        <v>4033</v>
      </c>
      <c r="Z458" s="143" t="s">
        <v>4034</v>
      </c>
      <c r="AA458" s="395" t="s">
        <v>10135</v>
      </c>
      <c r="AB458" s="143" t="s">
        <v>4033</v>
      </c>
      <c r="AC458" s="143" t="s">
        <v>4033</v>
      </c>
      <c r="AD458" s="143" t="s">
        <v>152</v>
      </c>
      <c r="AF458" s="340"/>
      <c r="AG458" s="143" t="s">
        <v>152</v>
      </c>
      <c r="AH458" s="343" t="s">
        <v>4033</v>
      </c>
      <c r="AI458" s="340" t="s">
        <v>152</v>
      </c>
      <c r="AJ458" s="340" t="s">
        <v>3498</v>
      </c>
      <c r="AK458" s="143" t="s">
        <v>2054</v>
      </c>
      <c r="AL458" s="143" t="s">
        <v>4508</v>
      </c>
      <c r="AM458" s="341" t="s">
        <v>152</v>
      </c>
      <c r="AN458" s="143" t="s">
        <v>1637</v>
      </c>
      <c r="AO458" s="340" t="s">
        <v>152</v>
      </c>
      <c r="AP458" s="340"/>
      <c r="AQ458" s="341" t="s">
        <v>152</v>
      </c>
      <c r="AR458" s="143" t="s">
        <v>150</v>
      </c>
      <c r="AS458" s="340" t="s">
        <v>152</v>
      </c>
      <c r="AU458" s="341" t="s">
        <v>152</v>
      </c>
      <c r="AV458" s="342" t="s">
        <v>152</v>
      </c>
    </row>
    <row r="459" spans="1:48" s="143" customFormat="1" hidden="1">
      <c r="A459" s="299">
        <v>1074475846</v>
      </c>
      <c r="B459" s="340" t="s">
        <v>571</v>
      </c>
      <c r="C459" s="143" t="s">
        <v>4031</v>
      </c>
      <c r="D459" s="143" t="s">
        <v>4035</v>
      </c>
      <c r="E459" s="340" t="s">
        <v>2088</v>
      </c>
      <c r="F459" s="340" t="s">
        <v>2056</v>
      </c>
      <c r="G459" s="143" t="s">
        <v>2055</v>
      </c>
      <c r="H459" s="341" t="s">
        <v>4032</v>
      </c>
      <c r="I459" s="342">
        <v>11419</v>
      </c>
      <c r="J459" s="342">
        <v>0</v>
      </c>
      <c r="K459" s="342">
        <v>0</v>
      </c>
      <c r="L459" s="340" t="s">
        <v>152</v>
      </c>
      <c r="M459" s="340" t="s">
        <v>152</v>
      </c>
      <c r="N459" s="340" t="s">
        <v>152</v>
      </c>
      <c r="O459" s="340" t="s">
        <v>10136</v>
      </c>
      <c r="P459" s="340" t="s">
        <v>152</v>
      </c>
      <c r="Q459" s="340" t="s">
        <v>152</v>
      </c>
      <c r="R459" s="340" t="s">
        <v>152</v>
      </c>
      <c r="S459" s="340" t="s">
        <v>152</v>
      </c>
      <c r="T459" s="340" t="s">
        <v>152</v>
      </c>
      <c r="U459" s="340" t="s">
        <v>152</v>
      </c>
      <c r="V459" s="340" t="s">
        <v>4505</v>
      </c>
      <c r="W459" s="143" t="s">
        <v>7626</v>
      </c>
      <c r="X459" s="143" t="s">
        <v>152</v>
      </c>
      <c r="Y459" s="143" t="s">
        <v>4033</v>
      </c>
      <c r="Z459" s="143" t="s">
        <v>4034</v>
      </c>
      <c r="AA459" s="395" t="s">
        <v>10137</v>
      </c>
      <c r="AB459" s="143" t="s">
        <v>4033</v>
      </c>
      <c r="AC459" s="143" t="s">
        <v>4033</v>
      </c>
      <c r="AD459" s="143" t="s">
        <v>152</v>
      </c>
      <c r="AF459" s="340"/>
      <c r="AG459" s="143" t="s">
        <v>152</v>
      </c>
      <c r="AH459" s="343" t="s">
        <v>4033</v>
      </c>
      <c r="AI459" s="340" t="s">
        <v>152</v>
      </c>
      <c r="AJ459" s="340" t="s">
        <v>3499</v>
      </c>
      <c r="AK459" s="143" t="s">
        <v>2054</v>
      </c>
      <c r="AL459" s="143" t="s">
        <v>4506</v>
      </c>
      <c r="AM459" s="341" t="s">
        <v>152</v>
      </c>
      <c r="AN459" s="143" t="s">
        <v>1637</v>
      </c>
      <c r="AO459" s="340" t="s">
        <v>152</v>
      </c>
      <c r="AP459" s="340"/>
      <c r="AQ459" s="341" t="s">
        <v>152</v>
      </c>
      <c r="AR459" s="143" t="s">
        <v>150</v>
      </c>
      <c r="AS459" s="340" t="s">
        <v>152</v>
      </c>
      <c r="AU459" s="341" t="s">
        <v>152</v>
      </c>
      <c r="AV459" s="342" t="s">
        <v>152</v>
      </c>
    </row>
    <row r="460" spans="1:48" s="143" customFormat="1" hidden="1">
      <c r="A460" s="299">
        <v>1074475845</v>
      </c>
      <c r="B460" s="340" t="s">
        <v>512</v>
      </c>
      <c r="C460" s="143" t="s">
        <v>4031</v>
      </c>
      <c r="D460" s="143" t="s">
        <v>4035</v>
      </c>
      <c r="E460" s="340" t="s">
        <v>711</v>
      </c>
      <c r="F460" s="340" t="s">
        <v>2056</v>
      </c>
      <c r="G460" s="143" t="s">
        <v>2055</v>
      </c>
      <c r="H460" s="341" t="s">
        <v>4032</v>
      </c>
      <c r="I460" s="342">
        <v>9545</v>
      </c>
      <c r="J460" s="342">
        <v>0</v>
      </c>
      <c r="K460" s="342">
        <v>24</v>
      </c>
      <c r="L460" s="340" t="s">
        <v>152</v>
      </c>
      <c r="M460" s="340" t="s">
        <v>152</v>
      </c>
      <c r="N460" s="340" t="s">
        <v>152</v>
      </c>
      <c r="O460" s="340" t="s">
        <v>10138</v>
      </c>
      <c r="P460" s="340" t="s">
        <v>152</v>
      </c>
      <c r="Q460" s="340" t="s">
        <v>152</v>
      </c>
      <c r="R460" s="340" t="s">
        <v>152</v>
      </c>
      <c r="S460" s="340" t="s">
        <v>152</v>
      </c>
      <c r="T460" s="340" t="s">
        <v>152</v>
      </c>
      <c r="U460" s="340" t="s">
        <v>152</v>
      </c>
      <c r="V460" s="340" t="s">
        <v>4503</v>
      </c>
      <c r="W460" s="143" t="s">
        <v>7626</v>
      </c>
      <c r="X460" s="143" t="s">
        <v>152</v>
      </c>
      <c r="Y460" s="143" t="s">
        <v>4033</v>
      </c>
      <c r="Z460" s="143" t="s">
        <v>4034</v>
      </c>
      <c r="AA460" s="395" t="s">
        <v>10139</v>
      </c>
      <c r="AB460" s="143" t="s">
        <v>4033</v>
      </c>
      <c r="AC460" s="143" t="s">
        <v>4033</v>
      </c>
      <c r="AD460" s="143" t="s">
        <v>152</v>
      </c>
      <c r="AF460" s="340"/>
      <c r="AG460" s="143" t="s">
        <v>152</v>
      </c>
      <c r="AH460" s="343" t="s">
        <v>4033</v>
      </c>
      <c r="AI460" s="340" t="s">
        <v>152</v>
      </c>
      <c r="AJ460" s="340" t="s">
        <v>3495</v>
      </c>
      <c r="AK460" s="143" t="s">
        <v>2054</v>
      </c>
      <c r="AL460" s="143" t="s">
        <v>4504</v>
      </c>
      <c r="AM460" s="341" t="s">
        <v>152</v>
      </c>
      <c r="AN460" s="143" t="s">
        <v>1637</v>
      </c>
      <c r="AO460" s="340" t="s">
        <v>152</v>
      </c>
      <c r="AP460" s="340"/>
      <c r="AQ460" s="341" t="s">
        <v>152</v>
      </c>
      <c r="AR460" s="143" t="s">
        <v>150</v>
      </c>
      <c r="AS460" s="340" t="s">
        <v>152</v>
      </c>
      <c r="AU460" s="341" t="s">
        <v>152</v>
      </c>
      <c r="AV460" s="342" t="s">
        <v>152</v>
      </c>
    </row>
    <row r="461" spans="1:48" s="143" customFormat="1" hidden="1">
      <c r="A461" s="299">
        <v>1074475843</v>
      </c>
      <c r="B461" s="340" t="s">
        <v>584</v>
      </c>
      <c r="C461" s="143" t="s">
        <v>4031</v>
      </c>
      <c r="D461" s="143" t="s">
        <v>4035</v>
      </c>
      <c r="E461" s="340" t="s">
        <v>4500</v>
      </c>
      <c r="F461" s="340" t="s">
        <v>2056</v>
      </c>
      <c r="G461" s="143" t="s">
        <v>2055</v>
      </c>
      <c r="H461" s="341" t="s">
        <v>4032</v>
      </c>
      <c r="I461" s="342">
        <v>13142</v>
      </c>
      <c r="J461" s="342">
        <v>0</v>
      </c>
      <c r="K461" s="342">
        <v>30</v>
      </c>
      <c r="L461" s="340" t="s">
        <v>152</v>
      </c>
      <c r="M461" s="340" t="s">
        <v>152</v>
      </c>
      <c r="N461" s="340" t="s">
        <v>152</v>
      </c>
      <c r="O461" s="340" t="s">
        <v>10140</v>
      </c>
      <c r="P461" s="340" t="s">
        <v>152</v>
      </c>
      <c r="Q461" s="340" t="s">
        <v>152</v>
      </c>
      <c r="R461" s="340" t="s">
        <v>152</v>
      </c>
      <c r="S461" s="340" t="s">
        <v>152</v>
      </c>
      <c r="T461" s="340" t="s">
        <v>152</v>
      </c>
      <c r="U461" s="340" t="s">
        <v>152</v>
      </c>
      <c r="V461" s="340" t="s">
        <v>4501</v>
      </c>
      <c r="W461" s="143" t="s">
        <v>7626</v>
      </c>
      <c r="X461" s="143" t="s">
        <v>152</v>
      </c>
      <c r="Y461" s="143" t="s">
        <v>4033</v>
      </c>
      <c r="Z461" s="143" t="s">
        <v>4034</v>
      </c>
      <c r="AA461" s="395" t="s">
        <v>10141</v>
      </c>
      <c r="AB461" s="143" t="s">
        <v>4033</v>
      </c>
      <c r="AC461" s="143" t="s">
        <v>4033</v>
      </c>
      <c r="AD461" s="143" t="s">
        <v>152</v>
      </c>
      <c r="AF461" s="340"/>
      <c r="AG461" s="143" t="s">
        <v>152</v>
      </c>
      <c r="AH461" s="343" t="s">
        <v>4033</v>
      </c>
      <c r="AI461" s="340" t="s">
        <v>152</v>
      </c>
      <c r="AJ461" s="340" t="s">
        <v>3501</v>
      </c>
      <c r="AK461" s="143" t="s">
        <v>2054</v>
      </c>
      <c r="AL461" s="143" t="s">
        <v>4502</v>
      </c>
      <c r="AM461" s="341" t="s">
        <v>152</v>
      </c>
      <c r="AN461" s="143" t="s">
        <v>1637</v>
      </c>
      <c r="AO461" s="340" t="s">
        <v>152</v>
      </c>
      <c r="AP461" s="340"/>
      <c r="AQ461" s="341" t="s">
        <v>152</v>
      </c>
      <c r="AR461" s="143" t="s">
        <v>150</v>
      </c>
      <c r="AS461" s="340" t="s">
        <v>152</v>
      </c>
      <c r="AU461" s="341" t="s">
        <v>152</v>
      </c>
      <c r="AV461" s="342" t="s">
        <v>152</v>
      </c>
    </row>
    <row r="462" spans="1:48" s="143" customFormat="1" hidden="1">
      <c r="A462" s="299">
        <v>1074475841</v>
      </c>
      <c r="B462" s="340" t="s">
        <v>462</v>
      </c>
      <c r="C462" s="143" t="s">
        <v>4031</v>
      </c>
      <c r="D462" s="143" t="s">
        <v>4035</v>
      </c>
      <c r="E462" s="340" t="s">
        <v>710</v>
      </c>
      <c r="F462" s="340" t="s">
        <v>2056</v>
      </c>
      <c r="G462" s="143" t="s">
        <v>2055</v>
      </c>
      <c r="H462" s="341" t="s">
        <v>4032</v>
      </c>
      <c r="I462" s="342">
        <v>15546</v>
      </c>
      <c r="J462" s="342">
        <v>0</v>
      </c>
      <c r="K462" s="342">
        <v>8</v>
      </c>
      <c r="L462" s="340" t="s">
        <v>152</v>
      </c>
      <c r="M462" s="340" t="s">
        <v>152</v>
      </c>
      <c r="N462" s="340" t="s">
        <v>152</v>
      </c>
      <c r="O462" s="340" t="s">
        <v>10142</v>
      </c>
      <c r="P462" s="340" t="s">
        <v>152</v>
      </c>
      <c r="Q462" s="340" t="s">
        <v>152</v>
      </c>
      <c r="R462" s="340" t="s">
        <v>152</v>
      </c>
      <c r="S462" s="340" t="s">
        <v>152</v>
      </c>
      <c r="T462" s="340" t="s">
        <v>152</v>
      </c>
      <c r="U462" s="340" t="s">
        <v>152</v>
      </c>
      <c r="V462" s="340" t="s">
        <v>4494</v>
      </c>
      <c r="W462" s="143" t="s">
        <v>7626</v>
      </c>
      <c r="X462" s="143" t="s">
        <v>152</v>
      </c>
      <c r="Y462" s="143" t="s">
        <v>4033</v>
      </c>
      <c r="Z462" s="143" t="s">
        <v>4034</v>
      </c>
      <c r="AA462" s="395" t="s">
        <v>10143</v>
      </c>
      <c r="AB462" s="143" t="s">
        <v>4033</v>
      </c>
      <c r="AC462" s="143" t="s">
        <v>4033</v>
      </c>
      <c r="AD462" s="143" t="s">
        <v>152</v>
      </c>
      <c r="AF462" s="340"/>
      <c r="AG462" s="143" t="s">
        <v>152</v>
      </c>
      <c r="AH462" s="343" t="s">
        <v>4033</v>
      </c>
      <c r="AI462" s="340" t="s">
        <v>152</v>
      </c>
      <c r="AJ462" s="340" t="s">
        <v>3505</v>
      </c>
      <c r="AK462" s="143" t="s">
        <v>2054</v>
      </c>
      <c r="AL462" s="143" t="s">
        <v>4495</v>
      </c>
      <c r="AM462" s="341" t="s">
        <v>152</v>
      </c>
      <c r="AN462" s="143" t="s">
        <v>1637</v>
      </c>
      <c r="AO462" s="340" t="s">
        <v>152</v>
      </c>
      <c r="AP462" s="340"/>
      <c r="AQ462" s="341" t="s">
        <v>152</v>
      </c>
      <c r="AR462" s="143" t="s">
        <v>150</v>
      </c>
      <c r="AS462" s="340" t="s">
        <v>152</v>
      </c>
      <c r="AU462" s="341" t="s">
        <v>152</v>
      </c>
      <c r="AV462" s="342" t="s">
        <v>152</v>
      </c>
    </row>
    <row r="463" spans="1:48" s="143" customFormat="1" hidden="1">
      <c r="A463" s="299">
        <v>1074475842</v>
      </c>
      <c r="B463" s="340" t="s">
        <v>518</v>
      </c>
      <c r="C463" s="143" t="s">
        <v>4031</v>
      </c>
      <c r="D463" s="143" t="s">
        <v>4035</v>
      </c>
      <c r="E463" s="340" t="s">
        <v>727</v>
      </c>
      <c r="F463" s="340" t="s">
        <v>2056</v>
      </c>
      <c r="G463" s="143" t="s">
        <v>2055</v>
      </c>
      <c r="H463" s="341" t="s">
        <v>4032</v>
      </c>
      <c r="I463" s="342">
        <v>10681</v>
      </c>
      <c r="J463" s="342">
        <v>0</v>
      </c>
      <c r="K463" s="342">
        <v>0</v>
      </c>
      <c r="L463" s="340" t="s">
        <v>152</v>
      </c>
      <c r="M463" s="340" t="s">
        <v>152</v>
      </c>
      <c r="N463" s="340" t="s">
        <v>152</v>
      </c>
      <c r="O463" s="340" t="s">
        <v>10144</v>
      </c>
      <c r="P463" s="340" t="s">
        <v>152</v>
      </c>
      <c r="Q463" s="340" t="s">
        <v>152</v>
      </c>
      <c r="R463" s="340" t="s">
        <v>152</v>
      </c>
      <c r="S463" s="340" t="s">
        <v>152</v>
      </c>
      <c r="T463" s="340" t="s">
        <v>152</v>
      </c>
      <c r="U463" s="340" t="s">
        <v>152</v>
      </c>
      <c r="V463" s="340" t="s">
        <v>4496</v>
      </c>
      <c r="W463" s="143" t="s">
        <v>7626</v>
      </c>
      <c r="X463" s="143" t="s">
        <v>152</v>
      </c>
      <c r="Y463" s="143" t="s">
        <v>4033</v>
      </c>
      <c r="Z463" s="143" t="s">
        <v>4034</v>
      </c>
      <c r="AA463" s="395" t="s">
        <v>10145</v>
      </c>
      <c r="AB463" s="143" t="s">
        <v>4033</v>
      </c>
      <c r="AC463" s="143" t="s">
        <v>4033</v>
      </c>
      <c r="AD463" s="143" t="s">
        <v>152</v>
      </c>
      <c r="AF463" s="340"/>
      <c r="AG463" s="143" t="s">
        <v>152</v>
      </c>
      <c r="AH463" s="343" t="s">
        <v>4033</v>
      </c>
      <c r="AI463" s="340" t="s">
        <v>152</v>
      </c>
      <c r="AJ463" s="340" t="s">
        <v>3497</v>
      </c>
      <c r="AK463" s="143" t="s">
        <v>2054</v>
      </c>
      <c r="AL463" s="143" t="s">
        <v>4497</v>
      </c>
      <c r="AM463" s="341" t="s">
        <v>152</v>
      </c>
      <c r="AN463" s="143" t="s">
        <v>1637</v>
      </c>
      <c r="AO463" s="340" t="s">
        <v>152</v>
      </c>
      <c r="AP463" s="340"/>
      <c r="AQ463" s="341" t="s">
        <v>152</v>
      </c>
      <c r="AR463" s="143" t="s">
        <v>150</v>
      </c>
      <c r="AS463" s="340" t="s">
        <v>152</v>
      </c>
      <c r="AU463" s="341" t="s">
        <v>152</v>
      </c>
      <c r="AV463" s="342" t="s">
        <v>152</v>
      </c>
    </row>
    <row r="464" spans="1:48" s="143" customFormat="1" hidden="1">
      <c r="A464" s="299">
        <v>1074475840</v>
      </c>
      <c r="B464" s="340" t="s">
        <v>569</v>
      </c>
      <c r="C464" s="143" t="s">
        <v>4031</v>
      </c>
      <c r="D464" s="143" t="s">
        <v>4035</v>
      </c>
      <c r="E464" s="340" t="s">
        <v>726</v>
      </c>
      <c r="F464" s="340" t="s">
        <v>2056</v>
      </c>
      <c r="G464" s="143" t="s">
        <v>2055</v>
      </c>
      <c r="H464" s="341" t="s">
        <v>4032</v>
      </c>
      <c r="I464" s="342">
        <v>16806</v>
      </c>
      <c r="J464" s="342">
        <v>0</v>
      </c>
      <c r="K464" s="342">
        <v>16</v>
      </c>
      <c r="L464" s="340" t="s">
        <v>152</v>
      </c>
      <c r="M464" s="340" t="s">
        <v>152</v>
      </c>
      <c r="N464" s="340" t="s">
        <v>152</v>
      </c>
      <c r="O464" s="340" t="s">
        <v>10146</v>
      </c>
      <c r="P464" s="340" t="s">
        <v>152</v>
      </c>
      <c r="Q464" s="340" t="s">
        <v>152</v>
      </c>
      <c r="R464" s="340" t="s">
        <v>152</v>
      </c>
      <c r="S464" s="340" t="s">
        <v>152</v>
      </c>
      <c r="T464" s="340" t="s">
        <v>152</v>
      </c>
      <c r="U464" s="340" t="s">
        <v>152</v>
      </c>
      <c r="V464" s="340" t="s">
        <v>4492</v>
      </c>
      <c r="W464" s="143" t="s">
        <v>7626</v>
      </c>
      <c r="X464" s="143" t="s">
        <v>152</v>
      </c>
      <c r="Y464" s="143" t="s">
        <v>4033</v>
      </c>
      <c r="Z464" s="143" t="s">
        <v>4034</v>
      </c>
      <c r="AA464" s="395" t="s">
        <v>10147</v>
      </c>
      <c r="AB464" s="143" t="s">
        <v>4033</v>
      </c>
      <c r="AC464" s="143" t="s">
        <v>4033</v>
      </c>
      <c r="AD464" s="143" t="s">
        <v>152</v>
      </c>
      <c r="AF464" s="340"/>
      <c r="AG464" s="143" t="s">
        <v>152</v>
      </c>
      <c r="AH464" s="343" t="s">
        <v>4033</v>
      </c>
      <c r="AI464" s="340" t="s">
        <v>152</v>
      </c>
      <c r="AJ464" s="340" t="s">
        <v>3502</v>
      </c>
      <c r="AK464" s="143" t="s">
        <v>2054</v>
      </c>
      <c r="AL464" s="143" t="s">
        <v>4493</v>
      </c>
      <c r="AM464" s="341" t="s">
        <v>152</v>
      </c>
      <c r="AN464" s="143" t="s">
        <v>1637</v>
      </c>
      <c r="AO464" s="340" t="s">
        <v>152</v>
      </c>
      <c r="AP464" s="340"/>
      <c r="AQ464" s="341" t="s">
        <v>152</v>
      </c>
      <c r="AR464" s="143" t="s">
        <v>150</v>
      </c>
      <c r="AS464" s="340" t="s">
        <v>152</v>
      </c>
      <c r="AU464" s="341" t="s">
        <v>152</v>
      </c>
      <c r="AV464" s="342" t="s">
        <v>152</v>
      </c>
    </row>
    <row r="465" spans="1:48" s="143" customFormat="1" hidden="1">
      <c r="A465" s="299">
        <v>1074475839</v>
      </c>
      <c r="B465" s="340" t="s">
        <v>531</v>
      </c>
      <c r="C465" s="143" t="s">
        <v>4031</v>
      </c>
      <c r="D465" s="143" t="s">
        <v>4035</v>
      </c>
      <c r="E465" s="340" t="s">
        <v>725</v>
      </c>
      <c r="F465" s="340" t="s">
        <v>2056</v>
      </c>
      <c r="G465" s="143" t="s">
        <v>2055</v>
      </c>
      <c r="H465" s="341" t="s">
        <v>4032</v>
      </c>
      <c r="I465" s="342">
        <v>14382</v>
      </c>
      <c r="J465" s="342">
        <v>0</v>
      </c>
      <c r="K465" s="342">
        <v>16</v>
      </c>
      <c r="L465" s="340" t="s">
        <v>152</v>
      </c>
      <c r="M465" s="340" t="s">
        <v>152</v>
      </c>
      <c r="N465" s="340" t="s">
        <v>152</v>
      </c>
      <c r="O465" s="340" t="s">
        <v>10148</v>
      </c>
      <c r="P465" s="340" t="s">
        <v>152</v>
      </c>
      <c r="Q465" s="340" t="s">
        <v>152</v>
      </c>
      <c r="R465" s="340" t="s">
        <v>152</v>
      </c>
      <c r="S465" s="340" t="s">
        <v>152</v>
      </c>
      <c r="T465" s="340" t="s">
        <v>152</v>
      </c>
      <c r="U465" s="340" t="s">
        <v>152</v>
      </c>
      <c r="V465" s="340" t="s">
        <v>4490</v>
      </c>
      <c r="W465" s="143" t="s">
        <v>7626</v>
      </c>
      <c r="X465" s="143" t="s">
        <v>152</v>
      </c>
      <c r="Y465" s="143" t="s">
        <v>4033</v>
      </c>
      <c r="Z465" s="143" t="s">
        <v>4034</v>
      </c>
      <c r="AA465" s="395" t="s">
        <v>10149</v>
      </c>
      <c r="AB465" s="143" t="s">
        <v>4033</v>
      </c>
      <c r="AC465" s="143" t="s">
        <v>4033</v>
      </c>
      <c r="AD465" s="143" t="s">
        <v>152</v>
      </c>
      <c r="AF465" s="340"/>
      <c r="AG465" s="143" t="s">
        <v>152</v>
      </c>
      <c r="AH465" s="343" t="s">
        <v>4033</v>
      </c>
      <c r="AI465" s="340" t="s">
        <v>152</v>
      </c>
      <c r="AJ465" s="340" t="s">
        <v>3503</v>
      </c>
      <c r="AK465" s="143" t="s">
        <v>2054</v>
      </c>
      <c r="AL465" s="143" t="s">
        <v>4491</v>
      </c>
      <c r="AM465" s="341" t="s">
        <v>152</v>
      </c>
      <c r="AN465" s="143" t="s">
        <v>1637</v>
      </c>
      <c r="AO465" s="340" t="s">
        <v>152</v>
      </c>
      <c r="AP465" s="340"/>
      <c r="AQ465" s="341" t="s">
        <v>152</v>
      </c>
      <c r="AR465" s="143" t="s">
        <v>150</v>
      </c>
      <c r="AS465" s="340" t="s">
        <v>152</v>
      </c>
      <c r="AU465" s="341" t="s">
        <v>152</v>
      </c>
      <c r="AV465" s="342" t="s">
        <v>152</v>
      </c>
    </row>
    <row r="466" spans="1:48" s="143" customFormat="1" hidden="1">
      <c r="A466" s="299">
        <v>1074475832</v>
      </c>
      <c r="B466" s="340" t="s">
        <v>5766</v>
      </c>
      <c r="C466" s="143" t="s">
        <v>4031</v>
      </c>
      <c r="D466" s="143" t="s">
        <v>6225</v>
      </c>
      <c r="E466" s="340" t="s">
        <v>5767</v>
      </c>
      <c r="F466" s="340" t="s">
        <v>2056</v>
      </c>
      <c r="G466" s="143" t="s">
        <v>2055</v>
      </c>
      <c r="H466" s="341" t="s">
        <v>4032</v>
      </c>
      <c r="I466" s="342">
        <v>6313</v>
      </c>
      <c r="J466" s="342">
        <v>0</v>
      </c>
      <c r="K466" s="342">
        <v>119</v>
      </c>
      <c r="L466" s="340" t="s">
        <v>152</v>
      </c>
      <c r="M466" s="340" t="s">
        <v>152</v>
      </c>
      <c r="N466" s="340" t="s">
        <v>152</v>
      </c>
      <c r="O466" s="340" t="s">
        <v>10150</v>
      </c>
      <c r="P466" s="340" t="s">
        <v>152</v>
      </c>
      <c r="Q466" s="340" t="s">
        <v>152</v>
      </c>
      <c r="R466" s="340" t="s">
        <v>152</v>
      </c>
      <c r="S466" s="340" t="s">
        <v>152</v>
      </c>
      <c r="T466" s="340" t="s">
        <v>152</v>
      </c>
      <c r="U466" s="340" t="s">
        <v>152</v>
      </c>
      <c r="V466" s="340" t="s">
        <v>6593</v>
      </c>
      <c r="W466" s="143" t="s">
        <v>7626</v>
      </c>
      <c r="X466" s="143" t="s">
        <v>152</v>
      </c>
      <c r="Y466" s="143" t="s">
        <v>4033</v>
      </c>
      <c r="Z466" s="143" t="s">
        <v>4034</v>
      </c>
      <c r="AA466" s="395" t="s">
        <v>10151</v>
      </c>
      <c r="AB466" s="143" t="s">
        <v>4033</v>
      </c>
      <c r="AC466" s="143" t="s">
        <v>4033</v>
      </c>
      <c r="AD466" s="143" t="s">
        <v>152</v>
      </c>
      <c r="AF466" s="340"/>
      <c r="AG466" s="143" t="s">
        <v>152</v>
      </c>
      <c r="AH466" s="343" t="s">
        <v>4033</v>
      </c>
      <c r="AI466" s="340" t="s">
        <v>152</v>
      </c>
      <c r="AJ466" s="340" t="s">
        <v>6594</v>
      </c>
      <c r="AK466" s="143" t="s">
        <v>2054</v>
      </c>
      <c r="AL466" s="143" t="s">
        <v>6595</v>
      </c>
      <c r="AM466" s="341" t="s">
        <v>152</v>
      </c>
      <c r="AN466" s="143" t="s">
        <v>1637</v>
      </c>
      <c r="AO466" s="340" t="s">
        <v>152</v>
      </c>
      <c r="AP466" s="340"/>
      <c r="AQ466" s="341" t="s">
        <v>152</v>
      </c>
      <c r="AR466" s="143" t="s">
        <v>150</v>
      </c>
      <c r="AS466" s="340" t="s">
        <v>152</v>
      </c>
      <c r="AU466" s="341" t="s">
        <v>152</v>
      </c>
      <c r="AV466" s="342" t="s">
        <v>152</v>
      </c>
    </row>
    <row r="467" spans="1:48" s="143" customFormat="1" hidden="1">
      <c r="A467" s="299">
        <v>1074475814</v>
      </c>
      <c r="B467" s="340" t="s">
        <v>1900</v>
      </c>
      <c r="C467" s="143" t="s">
        <v>4031</v>
      </c>
      <c r="D467" s="143" t="s">
        <v>4057</v>
      </c>
      <c r="E467" s="340" t="s">
        <v>2049</v>
      </c>
      <c r="F467" s="340" t="s">
        <v>2056</v>
      </c>
      <c r="G467" s="143" t="s">
        <v>2055</v>
      </c>
      <c r="H467" s="341" t="s">
        <v>4032</v>
      </c>
      <c r="I467" s="342">
        <v>8079</v>
      </c>
      <c r="J467" s="342">
        <v>0</v>
      </c>
      <c r="K467" s="342">
        <v>0</v>
      </c>
      <c r="L467" s="340" t="s">
        <v>152</v>
      </c>
      <c r="M467" s="340" t="s">
        <v>152</v>
      </c>
      <c r="N467" s="340" t="s">
        <v>152</v>
      </c>
      <c r="O467" s="340" t="s">
        <v>10152</v>
      </c>
      <c r="P467" s="340" t="s">
        <v>152</v>
      </c>
      <c r="Q467" s="340" t="s">
        <v>152</v>
      </c>
      <c r="R467" s="340" t="s">
        <v>152</v>
      </c>
      <c r="S467" s="340" t="s">
        <v>152</v>
      </c>
      <c r="T467" s="340" t="s">
        <v>152</v>
      </c>
      <c r="U467" s="340" t="s">
        <v>152</v>
      </c>
      <c r="V467" s="340" t="s">
        <v>4063</v>
      </c>
      <c r="W467" s="143" t="s">
        <v>7627</v>
      </c>
      <c r="X467" s="143" t="s">
        <v>152</v>
      </c>
      <c r="Y467" s="143" t="s">
        <v>4033</v>
      </c>
      <c r="Z467" s="143" t="s">
        <v>4034</v>
      </c>
      <c r="AA467" s="395" t="s">
        <v>10153</v>
      </c>
      <c r="AB467" s="143" t="s">
        <v>4033</v>
      </c>
      <c r="AC467" s="143" t="s">
        <v>4059</v>
      </c>
      <c r="AE467" s="143" t="s">
        <v>2118</v>
      </c>
      <c r="AF467" s="340"/>
      <c r="AG467" s="143" t="s">
        <v>152</v>
      </c>
      <c r="AH467" s="343" t="s">
        <v>4033</v>
      </c>
      <c r="AI467" s="340" t="s">
        <v>152</v>
      </c>
      <c r="AJ467" s="340" t="s">
        <v>152</v>
      </c>
      <c r="AK467" s="143" t="s">
        <v>152</v>
      </c>
      <c r="AL467" s="143" t="s">
        <v>152</v>
      </c>
      <c r="AM467" s="341" t="s">
        <v>152</v>
      </c>
      <c r="AN467" s="143" t="s">
        <v>1637</v>
      </c>
      <c r="AO467" s="340" t="s">
        <v>152</v>
      </c>
      <c r="AP467" s="340"/>
      <c r="AQ467" s="341" t="s">
        <v>152</v>
      </c>
      <c r="AR467" s="143" t="s">
        <v>150</v>
      </c>
      <c r="AS467" s="340" t="s">
        <v>152</v>
      </c>
      <c r="AU467" s="341" t="s">
        <v>152</v>
      </c>
      <c r="AV467" s="342" t="s">
        <v>152</v>
      </c>
    </row>
    <row r="468" spans="1:48" s="143" customFormat="1" hidden="1">
      <c r="A468" s="299">
        <v>1074475812</v>
      </c>
      <c r="B468" s="340" t="s">
        <v>1901</v>
      </c>
      <c r="C468" s="143" t="s">
        <v>4031</v>
      </c>
      <c r="D468" s="143" t="s">
        <v>4057</v>
      </c>
      <c r="E468" s="340" t="s">
        <v>2052</v>
      </c>
      <c r="F468" s="340" t="s">
        <v>2056</v>
      </c>
      <c r="G468" s="143" t="s">
        <v>2055</v>
      </c>
      <c r="H468" s="341" t="s">
        <v>4032</v>
      </c>
      <c r="I468" s="342">
        <v>29034</v>
      </c>
      <c r="J468" s="342">
        <v>0</v>
      </c>
      <c r="K468" s="342">
        <v>4</v>
      </c>
      <c r="L468" s="340" t="s">
        <v>152</v>
      </c>
      <c r="M468" s="340" t="s">
        <v>152</v>
      </c>
      <c r="N468" s="340" t="s">
        <v>152</v>
      </c>
      <c r="O468" s="340" t="s">
        <v>10154</v>
      </c>
      <c r="P468" s="340" t="s">
        <v>152</v>
      </c>
      <c r="Q468" s="340" t="s">
        <v>152</v>
      </c>
      <c r="R468" s="340" t="s">
        <v>152</v>
      </c>
      <c r="S468" s="340" t="s">
        <v>152</v>
      </c>
      <c r="T468" s="340" t="s">
        <v>152</v>
      </c>
      <c r="U468" s="340" t="s">
        <v>152</v>
      </c>
      <c r="V468" s="340" t="s">
        <v>4061</v>
      </c>
      <c r="W468" s="143" t="s">
        <v>7626</v>
      </c>
      <c r="X468" s="143" t="s">
        <v>152</v>
      </c>
      <c r="Y468" s="143" t="s">
        <v>4033</v>
      </c>
      <c r="Z468" s="143" t="s">
        <v>4034</v>
      </c>
      <c r="AA468" s="395" t="s">
        <v>10155</v>
      </c>
      <c r="AB468" s="143" t="s">
        <v>4033</v>
      </c>
      <c r="AC468" s="143" t="s">
        <v>4059</v>
      </c>
      <c r="AE468" s="143" t="s">
        <v>2118</v>
      </c>
      <c r="AF468" s="340"/>
      <c r="AG468" s="143" t="s">
        <v>152</v>
      </c>
      <c r="AH468" s="343" t="s">
        <v>4033</v>
      </c>
      <c r="AI468" s="340" t="s">
        <v>152</v>
      </c>
      <c r="AJ468" s="340" t="s">
        <v>152</v>
      </c>
      <c r="AK468" s="143" t="s">
        <v>152</v>
      </c>
      <c r="AL468" s="143" t="s">
        <v>152</v>
      </c>
      <c r="AM468" s="341" t="s">
        <v>152</v>
      </c>
      <c r="AN468" s="143" t="s">
        <v>1637</v>
      </c>
      <c r="AO468" s="340" t="s">
        <v>152</v>
      </c>
      <c r="AP468" s="340"/>
      <c r="AQ468" s="341" t="s">
        <v>152</v>
      </c>
      <c r="AR468" s="143" t="s">
        <v>150</v>
      </c>
      <c r="AS468" s="340" t="s">
        <v>152</v>
      </c>
      <c r="AU468" s="341" t="s">
        <v>152</v>
      </c>
      <c r="AV468" s="342" t="s">
        <v>152</v>
      </c>
    </row>
    <row r="469" spans="1:48" s="143" customFormat="1" hidden="1">
      <c r="A469" s="299">
        <v>1074475813</v>
      </c>
      <c r="B469" s="340" t="s">
        <v>2235</v>
      </c>
      <c r="C469" s="143" t="s">
        <v>4031</v>
      </c>
      <c r="D469" s="143" t="s">
        <v>4057</v>
      </c>
      <c r="E469" s="340" t="s">
        <v>2050</v>
      </c>
      <c r="F469" s="340" t="s">
        <v>2056</v>
      </c>
      <c r="G469" s="143" t="s">
        <v>2055</v>
      </c>
      <c r="H469" s="341" t="s">
        <v>4032</v>
      </c>
      <c r="I469" s="342">
        <v>9672</v>
      </c>
      <c r="J469" s="342">
        <v>0</v>
      </c>
      <c r="K469" s="342">
        <v>0</v>
      </c>
      <c r="L469" s="340" t="s">
        <v>152</v>
      </c>
      <c r="M469" s="340" t="s">
        <v>152</v>
      </c>
      <c r="N469" s="340" t="s">
        <v>152</v>
      </c>
      <c r="O469" s="340" t="s">
        <v>10156</v>
      </c>
      <c r="P469" s="340" t="s">
        <v>152</v>
      </c>
      <c r="Q469" s="340" t="s">
        <v>152</v>
      </c>
      <c r="R469" s="340" t="s">
        <v>152</v>
      </c>
      <c r="S469" s="340" t="s">
        <v>152</v>
      </c>
      <c r="T469" s="340" t="s">
        <v>152</v>
      </c>
      <c r="U469" s="340" t="s">
        <v>152</v>
      </c>
      <c r="V469" s="340" t="s">
        <v>4062</v>
      </c>
      <c r="W469" s="143" t="s">
        <v>7626</v>
      </c>
      <c r="X469" s="143" t="s">
        <v>152</v>
      </c>
      <c r="Y469" s="143" t="s">
        <v>4033</v>
      </c>
      <c r="Z469" s="143" t="s">
        <v>4034</v>
      </c>
      <c r="AA469" s="395" t="s">
        <v>10157</v>
      </c>
      <c r="AB469" s="143" t="s">
        <v>4033</v>
      </c>
      <c r="AC469" s="143" t="s">
        <v>4059</v>
      </c>
      <c r="AE469" s="143" t="s">
        <v>2118</v>
      </c>
      <c r="AF469" s="340"/>
      <c r="AG469" s="143" t="s">
        <v>152</v>
      </c>
      <c r="AH469" s="343" t="s">
        <v>4033</v>
      </c>
      <c r="AI469" s="340" t="s">
        <v>152</v>
      </c>
      <c r="AJ469" s="340" t="s">
        <v>152</v>
      </c>
      <c r="AK469" s="143" t="s">
        <v>152</v>
      </c>
      <c r="AL469" s="143" t="s">
        <v>152</v>
      </c>
      <c r="AM469" s="341" t="s">
        <v>152</v>
      </c>
      <c r="AN469" s="143" t="s">
        <v>1637</v>
      </c>
      <c r="AO469" s="340" t="s">
        <v>152</v>
      </c>
      <c r="AP469" s="340"/>
      <c r="AQ469" s="341" t="s">
        <v>152</v>
      </c>
      <c r="AR469" s="143" t="s">
        <v>150</v>
      </c>
      <c r="AS469" s="340" t="s">
        <v>152</v>
      </c>
      <c r="AU469" s="341" t="s">
        <v>152</v>
      </c>
      <c r="AV469" s="342" t="s">
        <v>152</v>
      </c>
    </row>
    <row r="470" spans="1:48" s="143" customFormat="1" hidden="1">
      <c r="A470" s="299">
        <v>1074475811</v>
      </c>
      <c r="B470" s="340" t="s">
        <v>1902</v>
      </c>
      <c r="C470" s="143" t="s">
        <v>4031</v>
      </c>
      <c r="D470" s="143" t="s">
        <v>4057</v>
      </c>
      <c r="E470" s="340" t="s">
        <v>2053</v>
      </c>
      <c r="F470" s="340" t="s">
        <v>2056</v>
      </c>
      <c r="G470" s="143" t="s">
        <v>2055</v>
      </c>
      <c r="H470" s="341" t="s">
        <v>4032</v>
      </c>
      <c r="I470" s="342">
        <v>22990</v>
      </c>
      <c r="J470" s="342">
        <v>0</v>
      </c>
      <c r="K470" s="342">
        <v>0</v>
      </c>
      <c r="L470" s="340" t="s">
        <v>152</v>
      </c>
      <c r="M470" s="340" t="s">
        <v>152</v>
      </c>
      <c r="N470" s="340" t="s">
        <v>152</v>
      </c>
      <c r="O470" s="340" t="s">
        <v>10158</v>
      </c>
      <c r="P470" s="340" t="s">
        <v>152</v>
      </c>
      <c r="Q470" s="340" t="s">
        <v>152</v>
      </c>
      <c r="R470" s="340" t="s">
        <v>152</v>
      </c>
      <c r="S470" s="340" t="s">
        <v>152</v>
      </c>
      <c r="T470" s="340" t="s">
        <v>152</v>
      </c>
      <c r="U470" s="340" t="s">
        <v>152</v>
      </c>
      <c r="V470" s="340" t="s">
        <v>4060</v>
      </c>
      <c r="W470" s="143" t="s">
        <v>7626</v>
      </c>
      <c r="X470" s="143" t="s">
        <v>152</v>
      </c>
      <c r="Y470" s="143" t="s">
        <v>4033</v>
      </c>
      <c r="Z470" s="143" t="s">
        <v>4034</v>
      </c>
      <c r="AA470" s="395" t="s">
        <v>10159</v>
      </c>
      <c r="AB470" s="143" t="s">
        <v>4033</v>
      </c>
      <c r="AC470" s="143" t="s">
        <v>4059</v>
      </c>
      <c r="AE470" s="143" t="s">
        <v>2118</v>
      </c>
      <c r="AF470" s="340"/>
      <c r="AG470" s="143" t="s">
        <v>152</v>
      </c>
      <c r="AH470" s="343" t="s">
        <v>4033</v>
      </c>
      <c r="AI470" s="340" t="s">
        <v>152</v>
      </c>
      <c r="AJ470" s="340" t="s">
        <v>152</v>
      </c>
      <c r="AK470" s="143" t="s">
        <v>152</v>
      </c>
      <c r="AL470" s="143" t="s">
        <v>152</v>
      </c>
      <c r="AM470" s="341" t="s">
        <v>152</v>
      </c>
      <c r="AN470" s="143" t="s">
        <v>1637</v>
      </c>
      <c r="AO470" s="340" t="s">
        <v>152</v>
      </c>
      <c r="AP470" s="340"/>
      <c r="AQ470" s="341" t="s">
        <v>152</v>
      </c>
      <c r="AR470" s="143" t="s">
        <v>150</v>
      </c>
      <c r="AS470" s="340" t="s">
        <v>152</v>
      </c>
      <c r="AU470" s="341" t="s">
        <v>152</v>
      </c>
      <c r="AV470" s="342" t="s">
        <v>152</v>
      </c>
    </row>
    <row r="471" spans="1:48" s="143" customFormat="1" hidden="1">
      <c r="A471" s="299">
        <v>1074475809</v>
      </c>
      <c r="B471" s="340" t="s">
        <v>2236</v>
      </c>
      <c r="C471" s="143" t="s">
        <v>4031</v>
      </c>
      <c r="D471" s="143" t="s">
        <v>4057</v>
      </c>
      <c r="E471" s="340" t="s">
        <v>2051</v>
      </c>
      <c r="F471" s="340" t="s">
        <v>2056</v>
      </c>
      <c r="G471" s="143" t="s">
        <v>2055</v>
      </c>
      <c r="H471" s="341" t="s">
        <v>4032</v>
      </c>
      <c r="I471" s="342">
        <v>21330</v>
      </c>
      <c r="J471" s="342">
        <v>0</v>
      </c>
      <c r="K471" s="342">
        <v>0</v>
      </c>
      <c r="L471" s="340" t="s">
        <v>152</v>
      </c>
      <c r="M471" s="340" t="s">
        <v>152</v>
      </c>
      <c r="N471" s="340" t="s">
        <v>152</v>
      </c>
      <c r="O471" s="340" t="s">
        <v>10160</v>
      </c>
      <c r="P471" s="340" t="s">
        <v>152</v>
      </c>
      <c r="Q471" s="340" t="s">
        <v>152</v>
      </c>
      <c r="R471" s="340" t="s">
        <v>152</v>
      </c>
      <c r="S471" s="340" t="s">
        <v>152</v>
      </c>
      <c r="T471" s="340" t="s">
        <v>152</v>
      </c>
      <c r="U471" s="340" t="s">
        <v>152</v>
      </c>
      <c r="V471" s="340" t="s">
        <v>4058</v>
      </c>
      <c r="W471" s="143" t="s">
        <v>7626</v>
      </c>
      <c r="X471" s="143" t="s">
        <v>152</v>
      </c>
      <c r="Y471" s="143" t="s">
        <v>4033</v>
      </c>
      <c r="Z471" s="143" t="s">
        <v>4034</v>
      </c>
      <c r="AA471" s="395" t="s">
        <v>10161</v>
      </c>
      <c r="AB471" s="143" t="s">
        <v>4033</v>
      </c>
      <c r="AC471" s="143" t="s">
        <v>4059</v>
      </c>
      <c r="AE471" s="143" t="s">
        <v>2118</v>
      </c>
      <c r="AF471" s="340"/>
      <c r="AG471" s="143" t="s">
        <v>152</v>
      </c>
      <c r="AH471" s="343" t="s">
        <v>4033</v>
      </c>
      <c r="AI471" s="340" t="s">
        <v>152</v>
      </c>
      <c r="AJ471" s="340" t="s">
        <v>152</v>
      </c>
      <c r="AK471" s="143" t="s">
        <v>152</v>
      </c>
      <c r="AL471" s="143" t="s">
        <v>152</v>
      </c>
      <c r="AM471" s="341" t="s">
        <v>152</v>
      </c>
      <c r="AN471" s="143" t="s">
        <v>1637</v>
      </c>
      <c r="AO471" s="340" t="s">
        <v>152</v>
      </c>
      <c r="AP471" s="340"/>
      <c r="AQ471" s="341" t="s">
        <v>152</v>
      </c>
      <c r="AR471" s="143" t="s">
        <v>150</v>
      </c>
      <c r="AS471" s="340" t="s">
        <v>152</v>
      </c>
      <c r="AU471" s="341" t="s">
        <v>152</v>
      </c>
      <c r="AV471" s="342" t="s">
        <v>152</v>
      </c>
    </row>
    <row r="472" spans="1:48" s="143" customFormat="1" hidden="1">
      <c r="A472" s="299">
        <v>1074475808</v>
      </c>
      <c r="B472" s="340" t="s">
        <v>1917</v>
      </c>
      <c r="C472" s="143" t="s">
        <v>4031</v>
      </c>
      <c r="D472" s="143" t="s">
        <v>4049</v>
      </c>
      <c r="E472" s="340" t="s">
        <v>7696</v>
      </c>
      <c r="F472" s="340" t="s">
        <v>2056</v>
      </c>
      <c r="G472" s="143" t="s">
        <v>2055</v>
      </c>
      <c r="H472" s="341" t="s">
        <v>4053</v>
      </c>
      <c r="I472" s="342">
        <v>32550</v>
      </c>
      <c r="J472" s="342">
        <v>0</v>
      </c>
      <c r="K472" s="342">
        <v>4</v>
      </c>
      <c r="L472" s="340" t="s">
        <v>152</v>
      </c>
      <c r="M472" s="340" t="s">
        <v>152</v>
      </c>
      <c r="N472" s="340" t="s">
        <v>152</v>
      </c>
      <c r="O472" s="340" t="s">
        <v>10162</v>
      </c>
      <c r="P472" s="340" t="s">
        <v>152</v>
      </c>
      <c r="Q472" s="340" t="s">
        <v>152</v>
      </c>
      <c r="R472" s="340" t="s">
        <v>152</v>
      </c>
      <c r="S472" s="340" t="s">
        <v>152</v>
      </c>
      <c r="T472" s="340" t="s">
        <v>2015</v>
      </c>
      <c r="U472" s="340" t="s">
        <v>152</v>
      </c>
      <c r="V472" s="340" t="s">
        <v>4056</v>
      </c>
      <c r="W472" s="143" t="s">
        <v>7627</v>
      </c>
      <c r="X472" s="143" t="s">
        <v>152</v>
      </c>
      <c r="Y472" s="143" t="s">
        <v>4033</v>
      </c>
      <c r="Z472" s="143" t="s">
        <v>4034</v>
      </c>
      <c r="AA472" s="395" t="s">
        <v>10163</v>
      </c>
      <c r="AB472" s="143" t="s">
        <v>4033</v>
      </c>
      <c r="AC472" s="143" t="s">
        <v>4033</v>
      </c>
      <c r="AD472" s="143" t="s">
        <v>152</v>
      </c>
      <c r="AF472" s="340"/>
      <c r="AG472" s="143" t="s">
        <v>152</v>
      </c>
      <c r="AH472" s="343" t="s">
        <v>4033</v>
      </c>
      <c r="AI472" s="340" t="s">
        <v>152</v>
      </c>
      <c r="AJ472" s="340" t="s">
        <v>152</v>
      </c>
      <c r="AK472" s="143" t="s">
        <v>152</v>
      </c>
      <c r="AL472" s="143" t="s">
        <v>152</v>
      </c>
      <c r="AM472" s="341" t="s">
        <v>152</v>
      </c>
      <c r="AN472" s="143" t="s">
        <v>1637</v>
      </c>
      <c r="AO472" s="340" t="s">
        <v>152</v>
      </c>
      <c r="AP472" s="340"/>
      <c r="AQ472" s="341" t="s">
        <v>152</v>
      </c>
      <c r="AR472" s="143" t="s">
        <v>150</v>
      </c>
      <c r="AS472" s="340" t="s">
        <v>152</v>
      </c>
      <c r="AU472" s="341" t="s">
        <v>152</v>
      </c>
      <c r="AV472" s="342" t="s">
        <v>152</v>
      </c>
    </row>
    <row r="473" spans="1:48" s="143" customFormat="1" hidden="1">
      <c r="A473" s="299">
        <v>1074475807</v>
      </c>
      <c r="B473" s="340" t="s">
        <v>1918</v>
      </c>
      <c r="C473" s="143" t="s">
        <v>4031</v>
      </c>
      <c r="D473" s="143" t="s">
        <v>4049</v>
      </c>
      <c r="E473" s="340" t="s">
        <v>7697</v>
      </c>
      <c r="F473" s="340" t="s">
        <v>2056</v>
      </c>
      <c r="G473" s="143" t="s">
        <v>2055</v>
      </c>
      <c r="H473" s="341" t="s">
        <v>4053</v>
      </c>
      <c r="I473" s="342">
        <v>35768</v>
      </c>
      <c r="J473" s="342">
        <v>0</v>
      </c>
      <c r="K473" s="342">
        <v>24</v>
      </c>
      <c r="L473" s="340" t="s">
        <v>152</v>
      </c>
      <c r="M473" s="340" t="s">
        <v>152</v>
      </c>
      <c r="N473" s="340" t="s">
        <v>152</v>
      </c>
      <c r="O473" s="340" t="s">
        <v>10164</v>
      </c>
      <c r="P473" s="340" t="s">
        <v>152</v>
      </c>
      <c r="Q473" s="340" t="s">
        <v>152</v>
      </c>
      <c r="R473" s="340" t="s">
        <v>152</v>
      </c>
      <c r="S473" s="340" t="s">
        <v>152</v>
      </c>
      <c r="T473" s="340" t="s">
        <v>2015</v>
      </c>
      <c r="U473" s="340" t="s">
        <v>152</v>
      </c>
      <c r="V473" s="340" t="s">
        <v>4054</v>
      </c>
      <c r="W473" s="143" t="s">
        <v>7627</v>
      </c>
      <c r="X473" s="143" t="s">
        <v>152</v>
      </c>
      <c r="Y473" s="143" t="s">
        <v>4033</v>
      </c>
      <c r="Z473" s="143" t="s">
        <v>4034</v>
      </c>
      <c r="AA473" s="395" t="s">
        <v>10165</v>
      </c>
      <c r="AB473" s="143" t="s">
        <v>4033</v>
      </c>
      <c r="AC473" s="143" t="s">
        <v>4033</v>
      </c>
      <c r="AD473" s="143" t="s">
        <v>152</v>
      </c>
      <c r="AF473" s="340"/>
      <c r="AG473" s="143" t="s">
        <v>152</v>
      </c>
      <c r="AH473" s="343" t="s">
        <v>4033</v>
      </c>
      <c r="AI473" s="340" t="s">
        <v>152</v>
      </c>
      <c r="AJ473" s="340" t="s">
        <v>152</v>
      </c>
      <c r="AK473" s="143" t="s">
        <v>152</v>
      </c>
      <c r="AL473" s="143" t="s">
        <v>152</v>
      </c>
      <c r="AM473" s="341" t="s">
        <v>152</v>
      </c>
      <c r="AN473" s="143" t="s">
        <v>1637</v>
      </c>
      <c r="AO473" s="340" t="s">
        <v>152</v>
      </c>
      <c r="AP473" s="340"/>
      <c r="AQ473" s="341" t="s">
        <v>152</v>
      </c>
      <c r="AR473" s="143" t="s">
        <v>150</v>
      </c>
      <c r="AS473" s="340" t="s">
        <v>152</v>
      </c>
      <c r="AU473" s="341" t="s">
        <v>152</v>
      </c>
      <c r="AV473" s="342" t="s">
        <v>152</v>
      </c>
    </row>
    <row r="474" spans="1:48" s="143" customFormat="1" hidden="1">
      <c r="A474" s="299">
        <v>1074475806</v>
      </c>
      <c r="B474" s="340" t="s">
        <v>2237</v>
      </c>
      <c r="C474" s="143" t="s">
        <v>4031</v>
      </c>
      <c r="D474" s="143" t="s">
        <v>4049</v>
      </c>
      <c r="E474" s="340" t="s">
        <v>7698</v>
      </c>
      <c r="F474" s="340" t="s">
        <v>2056</v>
      </c>
      <c r="G474" s="143" t="s">
        <v>2055</v>
      </c>
      <c r="H474" s="341" t="s">
        <v>4032</v>
      </c>
      <c r="I474" s="342">
        <v>32083</v>
      </c>
      <c r="J474" s="342">
        <v>0</v>
      </c>
      <c r="K474" s="342">
        <v>0</v>
      </c>
      <c r="L474" s="340" t="s">
        <v>152</v>
      </c>
      <c r="M474" s="340" t="s">
        <v>152</v>
      </c>
      <c r="N474" s="340" t="s">
        <v>152</v>
      </c>
      <c r="O474" s="340" t="s">
        <v>10166</v>
      </c>
      <c r="P474" s="340" t="s">
        <v>152</v>
      </c>
      <c r="Q474" s="340" t="s">
        <v>152</v>
      </c>
      <c r="R474" s="340" t="s">
        <v>152</v>
      </c>
      <c r="S474" s="340" t="s">
        <v>152</v>
      </c>
      <c r="T474" s="340" t="s">
        <v>152</v>
      </c>
      <c r="U474" s="340" t="s">
        <v>152</v>
      </c>
      <c r="V474" s="340" t="s">
        <v>8832</v>
      </c>
      <c r="W474" s="143" t="s">
        <v>7626</v>
      </c>
      <c r="X474" s="143" t="s">
        <v>152</v>
      </c>
      <c r="Y474" s="143" t="s">
        <v>4033</v>
      </c>
      <c r="Z474" s="143" t="s">
        <v>4034</v>
      </c>
      <c r="AA474" s="395" t="s">
        <v>10167</v>
      </c>
      <c r="AB474" s="143" t="s">
        <v>4033</v>
      </c>
      <c r="AC474" s="143" t="s">
        <v>4033</v>
      </c>
      <c r="AD474" s="143" t="s">
        <v>152</v>
      </c>
      <c r="AF474" s="340"/>
      <c r="AG474" s="143" t="s">
        <v>152</v>
      </c>
      <c r="AH474" s="343" t="s">
        <v>4033</v>
      </c>
      <c r="AI474" s="340" t="s">
        <v>152</v>
      </c>
      <c r="AJ474" s="340" t="s">
        <v>152</v>
      </c>
      <c r="AK474" s="143" t="s">
        <v>152</v>
      </c>
      <c r="AL474" s="143" t="s">
        <v>152</v>
      </c>
      <c r="AM474" s="341" t="s">
        <v>152</v>
      </c>
      <c r="AN474" s="143" t="s">
        <v>1637</v>
      </c>
      <c r="AO474" s="340" t="s">
        <v>152</v>
      </c>
      <c r="AP474" s="340"/>
      <c r="AQ474" s="341" t="s">
        <v>152</v>
      </c>
      <c r="AR474" s="143" t="s">
        <v>150</v>
      </c>
      <c r="AS474" s="340" t="s">
        <v>152</v>
      </c>
      <c r="AU474" s="341" t="s">
        <v>152</v>
      </c>
      <c r="AV474" s="342" t="s">
        <v>152</v>
      </c>
    </row>
    <row r="475" spans="1:48" s="143" customFormat="1" hidden="1">
      <c r="A475" s="299">
        <v>1074475805</v>
      </c>
      <c r="B475" s="340" t="s">
        <v>5284</v>
      </c>
      <c r="C475" s="143" t="s">
        <v>4031</v>
      </c>
      <c r="D475" s="143" t="s">
        <v>4035</v>
      </c>
      <c r="E475" s="340" t="s">
        <v>10168</v>
      </c>
      <c r="F475" s="340" t="s">
        <v>2056</v>
      </c>
      <c r="G475" s="143" t="s">
        <v>2055</v>
      </c>
      <c r="H475" s="341" t="s">
        <v>4032</v>
      </c>
      <c r="I475" s="342">
        <v>31027</v>
      </c>
      <c r="J475" s="342">
        <v>0</v>
      </c>
      <c r="K475" s="342">
        <v>1</v>
      </c>
      <c r="L475" s="340" t="s">
        <v>152</v>
      </c>
      <c r="M475" s="340" t="s">
        <v>152</v>
      </c>
      <c r="N475" s="340" t="s">
        <v>152</v>
      </c>
      <c r="O475" s="340" t="s">
        <v>10169</v>
      </c>
      <c r="P475" s="340" t="s">
        <v>152</v>
      </c>
      <c r="Q475" s="340" t="s">
        <v>152</v>
      </c>
      <c r="R475" s="340" t="s">
        <v>152</v>
      </c>
      <c r="S475" s="340" t="s">
        <v>152</v>
      </c>
      <c r="T475" s="340" t="s">
        <v>152</v>
      </c>
      <c r="U475" s="340" t="s">
        <v>152</v>
      </c>
      <c r="V475" s="340" t="s">
        <v>9065</v>
      </c>
      <c r="W475" s="143" t="s">
        <v>7627</v>
      </c>
      <c r="X475" s="143" t="s">
        <v>152</v>
      </c>
      <c r="Y475" s="143" t="s">
        <v>4033</v>
      </c>
      <c r="Z475" s="143" t="s">
        <v>4034</v>
      </c>
      <c r="AA475" s="395" t="s">
        <v>10170</v>
      </c>
      <c r="AB475" s="143" t="s">
        <v>4033</v>
      </c>
      <c r="AC475" s="143" t="s">
        <v>4033</v>
      </c>
      <c r="AD475" s="143" t="s">
        <v>152</v>
      </c>
      <c r="AF475" s="340"/>
      <c r="AG475" s="143" t="s">
        <v>152</v>
      </c>
      <c r="AH475" s="343" t="s">
        <v>4033</v>
      </c>
      <c r="AI475" s="340" t="s">
        <v>152</v>
      </c>
      <c r="AJ475" s="340" t="s">
        <v>152</v>
      </c>
      <c r="AK475" s="143" t="s">
        <v>2054</v>
      </c>
      <c r="AL475" s="143" t="s">
        <v>9066</v>
      </c>
      <c r="AM475" s="341" t="s">
        <v>152</v>
      </c>
      <c r="AN475" s="143" t="s">
        <v>1637</v>
      </c>
      <c r="AO475" s="340" t="s">
        <v>152</v>
      </c>
      <c r="AP475" s="340"/>
      <c r="AQ475" s="341" t="s">
        <v>152</v>
      </c>
      <c r="AR475" s="143" t="s">
        <v>150</v>
      </c>
      <c r="AS475" s="340" t="s">
        <v>152</v>
      </c>
      <c r="AU475" s="341" t="s">
        <v>152</v>
      </c>
      <c r="AV475" s="342" t="s">
        <v>152</v>
      </c>
    </row>
    <row r="476" spans="1:48" s="143" customFormat="1" hidden="1">
      <c r="A476" s="299">
        <v>1074475804</v>
      </c>
      <c r="B476" s="340" t="s">
        <v>5283</v>
      </c>
      <c r="C476" s="143" t="s">
        <v>4031</v>
      </c>
      <c r="D476" s="143" t="s">
        <v>4035</v>
      </c>
      <c r="E476" s="340" t="s">
        <v>2379</v>
      </c>
      <c r="F476" s="340" t="s">
        <v>2056</v>
      </c>
      <c r="G476" s="143" t="s">
        <v>2055</v>
      </c>
      <c r="H476" s="341" t="s">
        <v>4032</v>
      </c>
      <c r="I476" s="342">
        <v>27601</v>
      </c>
      <c r="J476" s="342">
        <v>0</v>
      </c>
      <c r="K476" s="342">
        <v>0</v>
      </c>
      <c r="L476" s="340" t="s">
        <v>152</v>
      </c>
      <c r="M476" s="340" t="s">
        <v>152</v>
      </c>
      <c r="N476" s="340" t="s">
        <v>152</v>
      </c>
      <c r="O476" s="340" t="s">
        <v>10171</v>
      </c>
      <c r="P476" s="340" t="s">
        <v>152</v>
      </c>
      <c r="Q476" s="340" t="s">
        <v>152</v>
      </c>
      <c r="R476" s="340" t="s">
        <v>152</v>
      </c>
      <c r="S476" s="340" t="s">
        <v>152</v>
      </c>
      <c r="T476" s="340" t="s">
        <v>152</v>
      </c>
      <c r="U476" s="340" t="s">
        <v>152</v>
      </c>
      <c r="V476" s="340" t="s">
        <v>4052</v>
      </c>
      <c r="W476" s="143" t="s">
        <v>7626</v>
      </c>
      <c r="X476" s="143" t="s">
        <v>152</v>
      </c>
      <c r="Y476" s="143" t="s">
        <v>4033</v>
      </c>
      <c r="Z476" s="143" t="s">
        <v>4034</v>
      </c>
      <c r="AA476" s="395" t="s">
        <v>10172</v>
      </c>
      <c r="AB476" s="143" t="s">
        <v>4033</v>
      </c>
      <c r="AC476" s="143" t="s">
        <v>4033</v>
      </c>
      <c r="AD476" s="143" t="s">
        <v>152</v>
      </c>
      <c r="AF476" s="340"/>
      <c r="AG476" s="143" t="s">
        <v>152</v>
      </c>
      <c r="AH476" s="343" t="s">
        <v>4033</v>
      </c>
      <c r="AI476" s="340" t="s">
        <v>152</v>
      </c>
      <c r="AJ476" s="340" t="s">
        <v>152</v>
      </c>
      <c r="AK476" s="143" t="s">
        <v>152</v>
      </c>
      <c r="AL476" s="143" t="s">
        <v>152</v>
      </c>
      <c r="AM476" s="341" t="s">
        <v>152</v>
      </c>
      <c r="AN476" s="143" t="s">
        <v>1637</v>
      </c>
      <c r="AO476" s="340" t="s">
        <v>152</v>
      </c>
      <c r="AP476" s="340"/>
      <c r="AQ476" s="341" t="s">
        <v>152</v>
      </c>
      <c r="AR476" s="143" t="s">
        <v>150</v>
      </c>
      <c r="AS476" s="340" t="s">
        <v>152</v>
      </c>
      <c r="AU476" s="341" t="s">
        <v>152</v>
      </c>
      <c r="AV476" s="342" t="s">
        <v>152</v>
      </c>
    </row>
    <row r="477" spans="1:48" s="143" customFormat="1" hidden="1">
      <c r="A477" s="299">
        <v>1074475801</v>
      </c>
      <c r="B477" s="340" t="s">
        <v>2238</v>
      </c>
      <c r="C477" s="143" t="s">
        <v>4031</v>
      </c>
      <c r="D477" s="143" t="s">
        <v>4035</v>
      </c>
      <c r="E477" s="340" t="s">
        <v>2221</v>
      </c>
      <c r="F477" s="340" t="s">
        <v>2056</v>
      </c>
      <c r="G477" s="143" t="s">
        <v>2055</v>
      </c>
      <c r="H477" s="341" t="s">
        <v>4032</v>
      </c>
      <c r="I477" s="342">
        <v>18851</v>
      </c>
      <c r="J477" s="342">
        <v>0</v>
      </c>
      <c r="K477" s="342">
        <v>0</v>
      </c>
      <c r="L477" s="340" t="s">
        <v>152</v>
      </c>
      <c r="M477" s="340" t="s">
        <v>152</v>
      </c>
      <c r="N477" s="340" t="s">
        <v>152</v>
      </c>
      <c r="O477" s="340" t="s">
        <v>10173</v>
      </c>
      <c r="P477" s="340" t="s">
        <v>152</v>
      </c>
      <c r="Q477" s="340" t="s">
        <v>152</v>
      </c>
      <c r="R477" s="340" t="s">
        <v>152</v>
      </c>
      <c r="S477" s="340" t="s">
        <v>152</v>
      </c>
      <c r="T477" s="340" t="s">
        <v>152</v>
      </c>
      <c r="U477" s="340" t="s">
        <v>152</v>
      </c>
      <c r="V477" s="340" t="s">
        <v>6237</v>
      </c>
      <c r="W477" s="143" t="s">
        <v>7626</v>
      </c>
      <c r="X477" s="143" t="s">
        <v>152</v>
      </c>
      <c r="Y477" s="143" t="s">
        <v>4033</v>
      </c>
      <c r="Z477" s="143" t="s">
        <v>4034</v>
      </c>
      <c r="AA477" s="395" t="s">
        <v>10174</v>
      </c>
      <c r="AB477" s="143" t="s">
        <v>4033</v>
      </c>
      <c r="AC477" s="143" t="s">
        <v>4033</v>
      </c>
      <c r="AD477" s="143" t="s">
        <v>152</v>
      </c>
      <c r="AF477" s="340"/>
      <c r="AG477" s="143" t="s">
        <v>152</v>
      </c>
      <c r="AH477" s="343" t="s">
        <v>4033</v>
      </c>
      <c r="AI477" s="340" t="s">
        <v>152</v>
      </c>
      <c r="AJ477" s="340" t="s">
        <v>152</v>
      </c>
      <c r="AK477" s="143" t="s">
        <v>152</v>
      </c>
      <c r="AL477" s="143" t="s">
        <v>152</v>
      </c>
      <c r="AM477" s="341" t="s">
        <v>152</v>
      </c>
      <c r="AN477" s="143" t="s">
        <v>1637</v>
      </c>
      <c r="AO477" s="340" t="s">
        <v>152</v>
      </c>
      <c r="AP477" s="340"/>
      <c r="AQ477" s="341" t="s">
        <v>152</v>
      </c>
      <c r="AR477" s="143" t="s">
        <v>150</v>
      </c>
      <c r="AS477" s="340" t="s">
        <v>152</v>
      </c>
      <c r="AU477" s="341" t="s">
        <v>152</v>
      </c>
      <c r="AV477" s="342" t="s">
        <v>152</v>
      </c>
    </row>
    <row r="478" spans="1:48" s="143" customFormat="1" hidden="1">
      <c r="A478" s="299">
        <v>1074475800</v>
      </c>
      <c r="B478" s="340" t="s">
        <v>2239</v>
      </c>
      <c r="C478" s="143" t="s">
        <v>4031</v>
      </c>
      <c r="D478" s="143" t="s">
        <v>4035</v>
      </c>
      <c r="E478" s="340" t="s">
        <v>2380</v>
      </c>
      <c r="F478" s="340" t="s">
        <v>2056</v>
      </c>
      <c r="G478" s="143" t="s">
        <v>2055</v>
      </c>
      <c r="H478" s="341" t="s">
        <v>4032</v>
      </c>
      <c r="I478" s="342">
        <v>25694</v>
      </c>
      <c r="J478" s="342">
        <v>0</v>
      </c>
      <c r="K478" s="342">
        <v>0</v>
      </c>
      <c r="L478" s="340" t="s">
        <v>152</v>
      </c>
      <c r="M478" s="340" t="s">
        <v>152</v>
      </c>
      <c r="N478" s="340" t="s">
        <v>152</v>
      </c>
      <c r="O478" s="340" t="s">
        <v>10175</v>
      </c>
      <c r="P478" s="340" t="s">
        <v>152</v>
      </c>
      <c r="Q478" s="340" t="s">
        <v>152</v>
      </c>
      <c r="R478" s="340" t="s">
        <v>152</v>
      </c>
      <c r="S478" s="340" t="s">
        <v>152</v>
      </c>
      <c r="T478" s="340" t="s">
        <v>152</v>
      </c>
      <c r="U478" s="340" t="s">
        <v>152</v>
      </c>
      <c r="V478" s="340" t="s">
        <v>6236</v>
      </c>
      <c r="W478" s="143" t="s">
        <v>7626</v>
      </c>
      <c r="X478" s="143" t="s">
        <v>152</v>
      </c>
      <c r="Y478" s="143" t="s">
        <v>4033</v>
      </c>
      <c r="Z478" s="143" t="s">
        <v>4034</v>
      </c>
      <c r="AA478" s="395" t="s">
        <v>10176</v>
      </c>
      <c r="AB478" s="143" t="s">
        <v>4033</v>
      </c>
      <c r="AC478" s="143" t="s">
        <v>4033</v>
      </c>
      <c r="AD478" s="143" t="s">
        <v>152</v>
      </c>
      <c r="AF478" s="340"/>
      <c r="AG478" s="143" t="s">
        <v>152</v>
      </c>
      <c r="AH478" s="343" t="s">
        <v>4033</v>
      </c>
      <c r="AI478" s="340" t="s">
        <v>152</v>
      </c>
      <c r="AJ478" s="340" t="s">
        <v>152</v>
      </c>
      <c r="AK478" s="143" t="s">
        <v>152</v>
      </c>
      <c r="AL478" s="143" t="s">
        <v>152</v>
      </c>
      <c r="AM478" s="341" t="s">
        <v>152</v>
      </c>
      <c r="AN478" s="143" t="s">
        <v>1637</v>
      </c>
      <c r="AO478" s="340" t="s">
        <v>152</v>
      </c>
      <c r="AP478" s="340"/>
      <c r="AQ478" s="341" t="s">
        <v>152</v>
      </c>
      <c r="AR478" s="143" t="s">
        <v>150</v>
      </c>
      <c r="AS478" s="340" t="s">
        <v>152</v>
      </c>
      <c r="AU478" s="341" t="s">
        <v>152</v>
      </c>
      <c r="AV478" s="342" t="s">
        <v>152</v>
      </c>
    </row>
    <row r="479" spans="1:48" s="143" customFormat="1" hidden="1">
      <c r="A479" s="299">
        <v>1074475798</v>
      </c>
      <c r="B479" s="340" t="s">
        <v>3400</v>
      </c>
      <c r="C479" s="143" t="s">
        <v>4031</v>
      </c>
      <c r="D479" s="143" t="s">
        <v>4035</v>
      </c>
      <c r="E479" s="340" t="s">
        <v>7700</v>
      </c>
      <c r="F479" s="340" t="s">
        <v>2056</v>
      </c>
      <c r="G479" s="143" t="s">
        <v>2055</v>
      </c>
      <c r="H479" s="341" t="s">
        <v>4032</v>
      </c>
      <c r="I479" s="342">
        <v>24649</v>
      </c>
      <c r="J479" s="342">
        <v>0</v>
      </c>
      <c r="K479" s="342">
        <v>0</v>
      </c>
      <c r="L479" s="340" t="s">
        <v>152</v>
      </c>
      <c r="M479" s="340" t="s">
        <v>152</v>
      </c>
      <c r="N479" s="340" t="s">
        <v>152</v>
      </c>
      <c r="O479" s="340" t="s">
        <v>10177</v>
      </c>
      <c r="P479" s="340" t="s">
        <v>152</v>
      </c>
      <c r="Q479" s="340" t="s">
        <v>152</v>
      </c>
      <c r="R479" s="340" t="s">
        <v>152</v>
      </c>
      <c r="S479" s="340" t="s">
        <v>152</v>
      </c>
      <c r="T479" s="340" t="s">
        <v>152</v>
      </c>
      <c r="U479" s="340" t="s">
        <v>152</v>
      </c>
      <c r="V479" s="340" t="s">
        <v>4050</v>
      </c>
      <c r="W479" s="143" t="s">
        <v>7626</v>
      </c>
      <c r="X479" s="143" t="s">
        <v>152</v>
      </c>
      <c r="Y479" s="143" t="s">
        <v>4033</v>
      </c>
      <c r="Z479" s="143" t="s">
        <v>4034</v>
      </c>
      <c r="AA479" s="395" t="s">
        <v>10178</v>
      </c>
      <c r="AB479" s="143" t="s">
        <v>4033</v>
      </c>
      <c r="AC479" s="143" t="s">
        <v>4033</v>
      </c>
      <c r="AD479" s="143" t="s">
        <v>152</v>
      </c>
      <c r="AF479" s="340"/>
      <c r="AG479" s="143" t="s">
        <v>152</v>
      </c>
      <c r="AH479" s="343" t="s">
        <v>4033</v>
      </c>
      <c r="AI479" s="340" t="s">
        <v>152</v>
      </c>
      <c r="AJ479" s="340" t="s">
        <v>152</v>
      </c>
      <c r="AK479" s="143" t="s">
        <v>152</v>
      </c>
      <c r="AL479" s="143" t="s">
        <v>152</v>
      </c>
      <c r="AM479" s="341" t="s">
        <v>152</v>
      </c>
      <c r="AN479" s="143" t="s">
        <v>1637</v>
      </c>
      <c r="AO479" s="340" t="s">
        <v>152</v>
      </c>
      <c r="AP479" s="340"/>
      <c r="AQ479" s="341" t="s">
        <v>152</v>
      </c>
      <c r="AR479" s="143" t="s">
        <v>150</v>
      </c>
      <c r="AS479" s="340" t="s">
        <v>152</v>
      </c>
      <c r="AU479" s="341" t="s">
        <v>152</v>
      </c>
      <c r="AV479" s="342" t="s">
        <v>152</v>
      </c>
    </row>
    <row r="480" spans="1:48" s="143" customFormat="1" hidden="1">
      <c r="A480" s="299">
        <v>1074475796</v>
      </c>
      <c r="B480" s="340" t="s">
        <v>3401</v>
      </c>
      <c r="C480" s="143" t="s">
        <v>4031</v>
      </c>
      <c r="D480" s="143" t="s">
        <v>4035</v>
      </c>
      <c r="E480" s="340" t="s">
        <v>7701</v>
      </c>
      <c r="F480" s="340" t="s">
        <v>2056</v>
      </c>
      <c r="G480" s="143" t="s">
        <v>2055</v>
      </c>
      <c r="H480" s="341" t="s">
        <v>4032</v>
      </c>
      <c r="I480" s="342">
        <v>23248</v>
      </c>
      <c r="J480" s="342">
        <v>0</v>
      </c>
      <c r="K480" s="342">
        <v>0</v>
      </c>
      <c r="L480" s="340" t="s">
        <v>152</v>
      </c>
      <c r="M480" s="340" t="s">
        <v>152</v>
      </c>
      <c r="N480" s="340" t="s">
        <v>152</v>
      </c>
      <c r="O480" s="340" t="s">
        <v>10179</v>
      </c>
      <c r="P480" s="340" t="s">
        <v>152</v>
      </c>
      <c r="Q480" s="340" t="s">
        <v>152</v>
      </c>
      <c r="R480" s="340" t="s">
        <v>152</v>
      </c>
      <c r="S480" s="340" t="s">
        <v>152</v>
      </c>
      <c r="T480" s="340" t="s">
        <v>152</v>
      </c>
      <c r="U480" s="340" t="s">
        <v>152</v>
      </c>
      <c r="V480" s="340" t="s">
        <v>4048</v>
      </c>
      <c r="W480" s="143" t="s">
        <v>7626</v>
      </c>
      <c r="X480" s="143" t="s">
        <v>152</v>
      </c>
      <c r="Y480" s="143" t="s">
        <v>4033</v>
      </c>
      <c r="Z480" s="143" t="s">
        <v>4034</v>
      </c>
      <c r="AA480" s="395" t="s">
        <v>10180</v>
      </c>
      <c r="AB480" s="143" t="s">
        <v>4033</v>
      </c>
      <c r="AC480" s="143" t="s">
        <v>4033</v>
      </c>
      <c r="AD480" s="143" t="s">
        <v>152</v>
      </c>
      <c r="AF480" s="340"/>
      <c r="AG480" s="143" t="s">
        <v>152</v>
      </c>
      <c r="AH480" s="343" t="s">
        <v>4033</v>
      </c>
      <c r="AI480" s="340" t="s">
        <v>152</v>
      </c>
      <c r="AJ480" s="340" t="s">
        <v>152</v>
      </c>
      <c r="AK480" s="143" t="s">
        <v>152</v>
      </c>
      <c r="AL480" s="143" t="s">
        <v>152</v>
      </c>
      <c r="AM480" s="341" t="s">
        <v>152</v>
      </c>
      <c r="AN480" s="143" t="s">
        <v>1637</v>
      </c>
      <c r="AO480" s="340" t="s">
        <v>152</v>
      </c>
      <c r="AP480" s="340"/>
      <c r="AQ480" s="341" t="s">
        <v>152</v>
      </c>
      <c r="AR480" s="143" t="s">
        <v>150</v>
      </c>
      <c r="AS480" s="340" t="s">
        <v>152</v>
      </c>
      <c r="AU480" s="341" t="s">
        <v>152</v>
      </c>
      <c r="AV480" s="342" t="s">
        <v>152</v>
      </c>
    </row>
    <row r="481" spans="1:48" s="143" customFormat="1" hidden="1">
      <c r="A481" s="299">
        <v>1074475797</v>
      </c>
      <c r="B481" s="340" t="s">
        <v>3399</v>
      </c>
      <c r="C481" s="143" t="s">
        <v>4031</v>
      </c>
      <c r="D481" s="143" t="s">
        <v>4049</v>
      </c>
      <c r="E481" s="340" t="s">
        <v>7702</v>
      </c>
      <c r="F481" s="340" t="s">
        <v>2056</v>
      </c>
      <c r="G481" s="143" t="s">
        <v>2055</v>
      </c>
      <c r="H481" s="341" t="s">
        <v>4032</v>
      </c>
      <c r="I481" s="342">
        <v>23484</v>
      </c>
      <c r="J481" s="342">
        <v>0</v>
      </c>
      <c r="K481" s="342">
        <v>67</v>
      </c>
      <c r="L481" s="340" t="s">
        <v>152</v>
      </c>
      <c r="M481" s="340" t="s">
        <v>152</v>
      </c>
      <c r="N481" s="340" t="s">
        <v>152</v>
      </c>
      <c r="O481" s="340" t="s">
        <v>10181</v>
      </c>
      <c r="P481" s="340" t="s">
        <v>152</v>
      </c>
      <c r="Q481" s="340" t="s">
        <v>152</v>
      </c>
      <c r="R481" s="340" t="s">
        <v>152</v>
      </c>
      <c r="S481" s="340" t="s">
        <v>152</v>
      </c>
      <c r="T481" s="340" t="s">
        <v>152</v>
      </c>
      <c r="U481" s="340" t="s">
        <v>152</v>
      </c>
      <c r="V481" s="340" t="s">
        <v>5378</v>
      </c>
      <c r="W481" s="143" t="s">
        <v>7627</v>
      </c>
      <c r="X481" s="143" t="s">
        <v>152</v>
      </c>
      <c r="Y481" s="143" t="s">
        <v>4033</v>
      </c>
      <c r="Z481" s="143" t="s">
        <v>4034</v>
      </c>
      <c r="AA481" s="395" t="s">
        <v>10182</v>
      </c>
      <c r="AB481" s="143" t="s">
        <v>4033</v>
      </c>
      <c r="AC481" s="143" t="s">
        <v>4033</v>
      </c>
      <c r="AD481" s="143" t="s">
        <v>152</v>
      </c>
      <c r="AF481" s="340"/>
      <c r="AG481" s="143" t="s">
        <v>152</v>
      </c>
      <c r="AH481" s="343" t="s">
        <v>4033</v>
      </c>
      <c r="AI481" s="340" t="s">
        <v>152</v>
      </c>
      <c r="AJ481" s="340" t="s">
        <v>152</v>
      </c>
      <c r="AK481" s="143" t="s">
        <v>152</v>
      </c>
      <c r="AL481" s="143" t="s">
        <v>152</v>
      </c>
      <c r="AM481" s="341" t="s">
        <v>152</v>
      </c>
      <c r="AN481" s="143" t="s">
        <v>1637</v>
      </c>
      <c r="AO481" s="340" t="s">
        <v>152</v>
      </c>
      <c r="AP481" s="340"/>
      <c r="AQ481" s="341" t="s">
        <v>152</v>
      </c>
      <c r="AR481" s="143" t="s">
        <v>150</v>
      </c>
      <c r="AS481" s="340" t="s">
        <v>152</v>
      </c>
      <c r="AU481" s="341" t="s">
        <v>152</v>
      </c>
      <c r="AV481" s="342" t="s">
        <v>152</v>
      </c>
    </row>
    <row r="482" spans="1:48" s="143" customFormat="1" hidden="1">
      <c r="A482" s="299">
        <v>1074475795</v>
      </c>
      <c r="B482" s="340" t="s">
        <v>3393</v>
      </c>
      <c r="C482" s="143" t="s">
        <v>4031</v>
      </c>
      <c r="D482" s="143" t="s">
        <v>4035</v>
      </c>
      <c r="E482" s="340" t="s">
        <v>7703</v>
      </c>
      <c r="F482" s="340" t="s">
        <v>2056</v>
      </c>
      <c r="G482" s="143" t="s">
        <v>2055</v>
      </c>
      <c r="H482" s="341" t="s">
        <v>4032</v>
      </c>
      <c r="I482" s="342">
        <v>23636</v>
      </c>
      <c r="J482" s="342">
        <v>0</v>
      </c>
      <c r="K482" s="342">
        <v>0</v>
      </c>
      <c r="L482" s="340" t="s">
        <v>152</v>
      </c>
      <c r="M482" s="340" t="s">
        <v>152</v>
      </c>
      <c r="N482" s="340" t="s">
        <v>152</v>
      </c>
      <c r="O482" s="340" t="s">
        <v>10183</v>
      </c>
      <c r="P482" s="340" t="s">
        <v>152</v>
      </c>
      <c r="Q482" s="340" t="s">
        <v>152</v>
      </c>
      <c r="R482" s="340" t="s">
        <v>152</v>
      </c>
      <c r="S482" s="340" t="s">
        <v>152</v>
      </c>
      <c r="T482" s="340" t="s">
        <v>152</v>
      </c>
      <c r="U482" s="340" t="s">
        <v>152</v>
      </c>
      <c r="V482" s="340" t="s">
        <v>4047</v>
      </c>
      <c r="W482" s="143" t="s">
        <v>7626</v>
      </c>
      <c r="X482" s="143" t="s">
        <v>152</v>
      </c>
      <c r="Y482" s="143" t="s">
        <v>4033</v>
      </c>
      <c r="Z482" s="143" t="s">
        <v>4034</v>
      </c>
      <c r="AA482" s="395" t="s">
        <v>10184</v>
      </c>
      <c r="AB482" s="143" t="s">
        <v>4033</v>
      </c>
      <c r="AC482" s="143" t="s">
        <v>4033</v>
      </c>
      <c r="AD482" s="143" t="s">
        <v>152</v>
      </c>
      <c r="AF482" s="340"/>
      <c r="AG482" s="143" t="s">
        <v>152</v>
      </c>
      <c r="AH482" s="343" t="s">
        <v>4033</v>
      </c>
      <c r="AI482" s="340" t="s">
        <v>152</v>
      </c>
      <c r="AJ482" s="340" t="s">
        <v>152</v>
      </c>
      <c r="AK482" s="143" t="s">
        <v>152</v>
      </c>
      <c r="AL482" s="143" t="s">
        <v>152</v>
      </c>
      <c r="AM482" s="341" t="s">
        <v>152</v>
      </c>
      <c r="AN482" s="143" t="s">
        <v>1637</v>
      </c>
      <c r="AO482" s="340" t="s">
        <v>152</v>
      </c>
      <c r="AP482" s="340"/>
      <c r="AQ482" s="341" t="s">
        <v>152</v>
      </c>
      <c r="AR482" s="143" t="s">
        <v>150</v>
      </c>
      <c r="AS482" s="340" t="s">
        <v>152</v>
      </c>
      <c r="AU482" s="341" t="s">
        <v>152</v>
      </c>
      <c r="AV482" s="342" t="s">
        <v>152</v>
      </c>
    </row>
    <row r="483" spans="1:48" s="143" customFormat="1" hidden="1">
      <c r="A483" s="299">
        <v>1074475794</v>
      </c>
      <c r="B483" s="340" t="s">
        <v>3394</v>
      </c>
      <c r="C483" s="143" t="s">
        <v>4031</v>
      </c>
      <c r="D483" s="143" t="s">
        <v>4035</v>
      </c>
      <c r="E483" s="340" t="s">
        <v>7704</v>
      </c>
      <c r="F483" s="340" t="s">
        <v>2056</v>
      </c>
      <c r="G483" s="143" t="s">
        <v>2055</v>
      </c>
      <c r="H483" s="341" t="s">
        <v>4032</v>
      </c>
      <c r="I483" s="342">
        <v>12680</v>
      </c>
      <c r="J483" s="342">
        <v>0</v>
      </c>
      <c r="K483" s="342">
        <v>8</v>
      </c>
      <c r="L483" s="340" t="s">
        <v>152</v>
      </c>
      <c r="M483" s="340" t="s">
        <v>152</v>
      </c>
      <c r="N483" s="340" t="s">
        <v>152</v>
      </c>
      <c r="O483" s="340" t="s">
        <v>10185</v>
      </c>
      <c r="P483" s="340" t="s">
        <v>152</v>
      </c>
      <c r="Q483" s="340" t="s">
        <v>152</v>
      </c>
      <c r="R483" s="340" t="s">
        <v>152</v>
      </c>
      <c r="S483" s="340" t="s">
        <v>152</v>
      </c>
      <c r="T483" s="340" t="s">
        <v>152</v>
      </c>
      <c r="U483" s="340" t="s">
        <v>152</v>
      </c>
      <c r="V483" s="340" t="s">
        <v>4045</v>
      </c>
      <c r="W483" s="143" t="s">
        <v>7626</v>
      </c>
      <c r="X483" s="143" t="s">
        <v>152</v>
      </c>
      <c r="Y483" s="143" t="s">
        <v>4033</v>
      </c>
      <c r="Z483" s="143" t="s">
        <v>4034</v>
      </c>
      <c r="AA483" s="395" t="s">
        <v>10186</v>
      </c>
      <c r="AB483" s="143" t="s">
        <v>4033</v>
      </c>
      <c r="AC483" s="143" t="s">
        <v>4033</v>
      </c>
      <c r="AD483" s="143" t="s">
        <v>152</v>
      </c>
      <c r="AF483" s="340"/>
      <c r="AG483" s="143" t="s">
        <v>152</v>
      </c>
      <c r="AH483" s="343" t="s">
        <v>4033</v>
      </c>
      <c r="AI483" s="340" t="s">
        <v>152</v>
      </c>
      <c r="AJ483" s="340" t="s">
        <v>152</v>
      </c>
      <c r="AK483" s="143" t="s">
        <v>2054</v>
      </c>
      <c r="AL483" s="143" t="s">
        <v>4046</v>
      </c>
      <c r="AM483" s="341" t="s">
        <v>152</v>
      </c>
      <c r="AN483" s="143" t="s">
        <v>1637</v>
      </c>
      <c r="AO483" s="340" t="s">
        <v>152</v>
      </c>
      <c r="AP483" s="340"/>
      <c r="AQ483" s="341" t="s">
        <v>152</v>
      </c>
      <c r="AR483" s="143" t="s">
        <v>150</v>
      </c>
      <c r="AS483" s="340" t="s">
        <v>152</v>
      </c>
      <c r="AU483" s="341" t="s">
        <v>152</v>
      </c>
      <c r="AV483" s="342" t="s">
        <v>152</v>
      </c>
    </row>
    <row r="484" spans="1:48" s="143" customFormat="1" hidden="1">
      <c r="A484" s="299">
        <v>1074475793</v>
      </c>
      <c r="B484" s="340" t="s">
        <v>3395</v>
      </c>
      <c r="C484" s="143" t="s">
        <v>4031</v>
      </c>
      <c r="D484" s="143" t="s">
        <v>4035</v>
      </c>
      <c r="E484" s="340" t="s">
        <v>8833</v>
      </c>
      <c r="F484" s="340" t="s">
        <v>2056</v>
      </c>
      <c r="G484" s="143" t="s">
        <v>2055</v>
      </c>
      <c r="H484" s="341" t="s">
        <v>4032</v>
      </c>
      <c r="I484" s="342">
        <v>12043</v>
      </c>
      <c r="J484" s="342">
        <v>0</v>
      </c>
      <c r="K484" s="342">
        <v>8</v>
      </c>
      <c r="L484" s="340" t="s">
        <v>152</v>
      </c>
      <c r="M484" s="340" t="s">
        <v>152</v>
      </c>
      <c r="N484" s="340" t="s">
        <v>152</v>
      </c>
      <c r="O484" s="340" t="s">
        <v>10187</v>
      </c>
      <c r="P484" s="340" t="s">
        <v>152</v>
      </c>
      <c r="Q484" s="340" t="s">
        <v>152</v>
      </c>
      <c r="R484" s="340" t="s">
        <v>152</v>
      </c>
      <c r="S484" s="340" t="s">
        <v>152</v>
      </c>
      <c r="T484" s="340" t="s">
        <v>152</v>
      </c>
      <c r="U484" s="340" t="s">
        <v>152</v>
      </c>
      <c r="V484" s="340" t="s">
        <v>4043</v>
      </c>
      <c r="W484" s="143" t="s">
        <v>7626</v>
      </c>
      <c r="X484" s="143" t="s">
        <v>152</v>
      </c>
      <c r="Y484" s="143" t="s">
        <v>4033</v>
      </c>
      <c r="Z484" s="143" t="s">
        <v>4034</v>
      </c>
      <c r="AA484" s="395" t="s">
        <v>10188</v>
      </c>
      <c r="AB484" s="143" t="s">
        <v>4033</v>
      </c>
      <c r="AC484" s="143" t="s">
        <v>4033</v>
      </c>
      <c r="AD484" s="143" t="s">
        <v>152</v>
      </c>
      <c r="AF484" s="340"/>
      <c r="AG484" s="143" t="s">
        <v>152</v>
      </c>
      <c r="AH484" s="343" t="s">
        <v>4033</v>
      </c>
      <c r="AI484" s="340" t="s">
        <v>152</v>
      </c>
      <c r="AJ484" s="340" t="s">
        <v>152</v>
      </c>
      <c r="AK484" s="143" t="s">
        <v>2054</v>
      </c>
      <c r="AL484" s="143" t="s">
        <v>4044</v>
      </c>
      <c r="AM484" s="341" t="s">
        <v>152</v>
      </c>
      <c r="AN484" s="143" t="s">
        <v>1637</v>
      </c>
      <c r="AO484" s="340" t="s">
        <v>152</v>
      </c>
      <c r="AP484" s="340"/>
      <c r="AQ484" s="341" t="s">
        <v>152</v>
      </c>
      <c r="AR484" s="143" t="s">
        <v>150</v>
      </c>
      <c r="AS484" s="340" t="s">
        <v>152</v>
      </c>
      <c r="AU484" s="341" t="s">
        <v>152</v>
      </c>
      <c r="AV484" s="342" t="s">
        <v>152</v>
      </c>
    </row>
    <row r="485" spans="1:48" s="143" customFormat="1" hidden="1">
      <c r="A485" s="299">
        <v>1074475792</v>
      </c>
      <c r="B485" s="340" t="s">
        <v>3396</v>
      </c>
      <c r="C485" s="143" t="s">
        <v>4031</v>
      </c>
      <c r="D485" s="143" t="s">
        <v>4035</v>
      </c>
      <c r="E485" s="340" t="s">
        <v>7705</v>
      </c>
      <c r="F485" s="340" t="s">
        <v>2056</v>
      </c>
      <c r="G485" s="143" t="s">
        <v>2055</v>
      </c>
      <c r="H485" s="341" t="s">
        <v>4032</v>
      </c>
      <c r="I485" s="342">
        <v>16472</v>
      </c>
      <c r="J485" s="342">
        <v>0</v>
      </c>
      <c r="K485" s="342">
        <v>62</v>
      </c>
      <c r="L485" s="340" t="s">
        <v>152</v>
      </c>
      <c r="M485" s="340" t="s">
        <v>152</v>
      </c>
      <c r="N485" s="340" t="s">
        <v>152</v>
      </c>
      <c r="O485" s="340" t="s">
        <v>10189</v>
      </c>
      <c r="P485" s="340" t="s">
        <v>152</v>
      </c>
      <c r="Q485" s="340" t="s">
        <v>152</v>
      </c>
      <c r="R485" s="340" t="s">
        <v>152</v>
      </c>
      <c r="S485" s="340" t="s">
        <v>152</v>
      </c>
      <c r="T485" s="340" t="s">
        <v>152</v>
      </c>
      <c r="U485" s="340" t="s">
        <v>152</v>
      </c>
      <c r="V485" s="340" t="s">
        <v>4041</v>
      </c>
      <c r="W485" s="143" t="s">
        <v>7626</v>
      </c>
      <c r="X485" s="143" t="s">
        <v>152</v>
      </c>
      <c r="Y485" s="143" t="s">
        <v>4033</v>
      </c>
      <c r="Z485" s="143" t="s">
        <v>4034</v>
      </c>
      <c r="AA485" s="395" t="s">
        <v>10190</v>
      </c>
      <c r="AB485" s="143" t="s">
        <v>4033</v>
      </c>
      <c r="AC485" s="143" t="s">
        <v>4033</v>
      </c>
      <c r="AD485" s="143" t="s">
        <v>152</v>
      </c>
      <c r="AF485" s="340"/>
      <c r="AG485" s="143" t="s">
        <v>152</v>
      </c>
      <c r="AH485" s="343" t="s">
        <v>4033</v>
      </c>
      <c r="AI485" s="340" t="s">
        <v>152</v>
      </c>
      <c r="AJ485" s="340" t="s">
        <v>152</v>
      </c>
      <c r="AK485" s="143" t="s">
        <v>2054</v>
      </c>
      <c r="AL485" s="143" t="s">
        <v>4042</v>
      </c>
      <c r="AM485" s="341" t="s">
        <v>152</v>
      </c>
      <c r="AN485" s="143" t="s">
        <v>1637</v>
      </c>
      <c r="AO485" s="340" t="s">
        <v>152</v>
      </c>
      <c r="AP485" s="340"/>
      <c r="AQ485" s="341" t="s">
        <v>152</v>
      </c>
      <c r="AR485" s="143" t="s">
        <v>150</v>
      </c>
      <c r="AS485" s="340" t="s">
        <v>152</v>
      </c>
      <c r="AU485" s="341" t="s">
        <v>152</v>
      </c>
      <c r="AV485" s="342" t="s">
        <v>152</v>
      </c>
    </row>
    <row r="486" spans="1:48" s="143" customFormat="1" hidden="1">
      <c r="A486" s="299">
        <v>1074475791</v>
      </c>
      <c r="B486" s="340" t="s">
        <v>3397</v>
      </c>
      <c r="C486" s="143" t="s">
        <v>4031</v>
      </c>
      <c r="D486" s="143" t="s">
        <v>4035</v>
      </c>
      <c r="E486" s="340" t="s">
        <v>7706</v>
      </c>
      <c r="F486" s="340" t="s">
        <v>2056</v>
      </c>
      <c r="G486" s="143" t="s">
        <v>2055</v>
      </c>
      <c r="H486" s="341" t="s">
        <v>4032</v>
      </c>
      <c r="I486" s="342">
        <v>30164</v>
      </c>
      <c r="J486" s="342">
        <v>0</v>
      </c>
      <c r="K486" s="342">
        <v>20</v>
      </c>
      <c r="L486" s="340" t="s">
        <v>152</v>
      </c>
      <c r="M486" s="340" t="s">
        <v>152</v>
      </c>
      <c r="N486" s="340" t="s">
        <v>152</v>
      </c>
      <c r="O486" s="340" t="s">
        <v>10191</v>
      </c>
      <c r="P486" s="340" t="s">
        <v>152</v>
      </c>
      <c r="Q486" s="340" t="s">
        <v>152</v>
      </c>
      <c r="R486" s="340" t="s">
        <v>152</v>
      </c>
      <c r="S486" s="340" t="s">
        <v>152</v>
      </c>
      <c r="T486" s="340" t="s">
        <v>152</v>
      </c>
      <c r="U486" s="340" t="s">
        <v>152</v>
      </c>
      <c r="V486" s="340" t="s">
        <v>4039</v>
      </c>
      <c r="W486" s="143" t="s">
        <v>7626</v>
      </c>
      <c r="X486" s="143" t="s">
        <v>152</v>
      </c>
      <c r="Y486" s="143" t="s">
        <v>4033</v>
      </c>
      <c r="Z486" s="143" t="s">
        <v>4034</v>
      </c>
      <c r="AA486" s="395" t="s">
        <v>10192</v>
      </c>
      <c r="AB486" s="143" t="s">
        <v>4033</v>
      </c>
      <c r="AC486" s="143" t="s">
        <v>4033</v>
      </c>
      <c r="AD486" s="143" t="s">
        <v>152</v>
      </c>
      <c r="AF486" s="340"/>
      <c r="AG486" s="143" t="s">
        <v>152</v>
      </c>
      <c r="AH486" s="343" t="s">
        <v>4033</v>
      </c>
      <c r="AI486" s="340" t="s">
        <v>152</v>
      </c>
      <c r="AJ486" s="340" t="s">
        <v>152</v>
      </c>
      <c r="AK486" s="143" t="s">
        <v>2054</v>
      </c>
      <c r="AL486" s="143" t="s">
        <v>5358</v>
      </c>
      <c r="AM486" s="341" t="s">
        <v>152</v>
      </c>
      <c r="AN486" s="143" t="s">
        <v>1637</v>
      </c>
      <c r="AO486" s="340" t="s">
        <v>152</v>
      </c>
      <c r="AP486" s="340"/>
      <c r="AQ486" s="341" t="s">
        <v>152</v>
      </c>
      <c r="AR486" s="143" t="s">
        <v>150</v>
      </c>
      <c r="AS486" s="340" t="s">
        <v>152</v>
      </c>
      <c r="AU486" s="341" t="s">
        <v>152</v>
      </c>
      <c r="AV486" s="342" t="s">
        <v>152</v>
      </c>
    </row>
    <row r="487" spans="1:48" s="143" customFormat="1" hidden="1">
      <c r="A487" s="299">
        <v>1074475790</v>
      </c>
      <c r="B487" s="340" t="s">
        <v>3398</v>
      </c>
      <c r="C487" s="143" t="s">
        <v>4031</v>
      </c>
      <c r="D487" s="143" t="s">
        <v>4035</v>
      </c>
      <c r="E487" s="340" t="s">
        <v>10193</v>
      </c>
      <c r="F487" s="340" t="s">
        <v>2056</v>
      </c>
      <c r="G487" s="143" t="s">
        <v>2055</v>
      </c>
      <c r="H487" s="341" t="s">
        <v>4032</v>
      </c>
      <c r="I487" s="342">
        <v>24562</v>
      </c>
      <c r="J487" s="342">
        <v>0</v>
      </c>
      <c r="K487" s="342">
        <v>40</v>
      </c>
      <c r="L487" s="340" t="s">
        <v>152</v>
      </c>
      <c r="M487" s="340" t="s">
        <v>152</v>
      </c>
      <c r="N487" s="340" t="s">
        <v>152</v>
      </c>
      <c r="O487" s="340" t="s">
        <v>10194</v>
      </c>
      <c r="P487" s="340" t="s">
        <v>152</v>
      </c>
      <c r="Q487" s="340" t="s">
        <v>152</v>
      </c>
      <c r="R487" s="340" t="s">
        <v>152</v>
      </c>
      <c r="S487" s="340" t="s">
        <v>152</v>
      </c>
      <c r="T487" s="340" t="s">
        <v>152</v>
      </c>
      <c r="U487" s="340" t="s">
        <v>152</v>
      </c>
      <c r="V487" s="340" t="s">
        <v>4038</v>
      </c>
      <c r="W487" s="143" t="s">
        <v>7626</v>
      </c>
      <c r="X487" s="143" t="s">
        <v>152</v>
      </c>
      <c r="Y487" s="143" t="s">
        <v>4033</v>
      </c>
      <c r="Z487" s="143" t="s">
        <v>4034</v>
      </c>
      <c r="AA487" s="395" t="s">
        <v>10195</v>
      </c>
      <c r="AB487" s="143" t="s">
        <v>4033</v>
      </c>
      <c r="AC487" s="143" t="s">
        <v>4033</v>
      </c>
      <c r="AD487" s="143" t="s">
        <v>152</v>
      </c>
      <c r="AF487" s="340"/>
      <c r="AG487" s="143" t="s">
        <v>152</v>
      </c>
      <c r="AH487" s="343" t="s">
        <v>4033</v>
      </c>
      <c r="AI487" s="340" t="s">
        <v>152</v>
      </c>
      <c r="AJ487" s="340" t="s">
        <v>152</v>
      </c>
      <c r="AK487" s="143" t="s">
        <v>152</v>
      </c>
      <c r="AL487" s="143" t="s">
        <v>152</v>
      </c>
      <c r="AM487" s="341" t="s">
        <v>152</v>
      </c>
      <c r="AN487" s="143" t="s">
        <v>1637</v>
      </c>
      <c r="AO487" s="340" t="s">
        <v>152</v>
      </c>
      <c r="AP487" s="340"/>
      <c r="AQ487" s="341" t="s">
        <v>152</v>
      </c>
      <c r="AR487" s="143" t="s">
        <v>150</v>
      </c>
      <c r="AS487" s="340" t="s">
        <v>152</v>
      </c>
      <c r="AU487" s="341" t="s">
        <v>152</v>
      </c>
      <c r="AV487" s="342" t="s">
        <v>152</v>
      </c>
    </row>
    <row r="488" spans="1:48" s="143" customFormat="1" hidden="1">
      <c r="A488" s="299">
        <v>1074475789</v>
      </c>
      <c r="B488" s="340" t="s">
        <v>3402</v>
      </c>
      <c r="C488" s="143" t="s">
        <v>4031</v>
      </c>
      <c r="D488" s="143" t="s">
        <v>4035</v>
      </c>
      <c r="E488" s="340" t="s">
        <v>7707</v>
      </c>
      <c r="F488" s="340" t="s">
        <v>2056</v>
      </c>
      <c r="G488" s="143" t="s">
        <v>2055</v>
      </c>
      <c r="H488" s="341" t="s">
        <v>4032</v>
      </c>
      <c r="I488" s="342">
        <v>16951</v>
      </c>
      <c r="J488" s="342">
        <v>0</v>
      </c>
      <c r="K488" s="342">
        <v>12</v>
      </c>
      <c r="L488" s="340" t="s">
        <v>152</v>
      </c>
      <c r="M488" s="340" t="s">
        <v>152</v>
      </c>
      <c r="N488" s="340" t="s">
        <v>152</v>
      </c>
      <c r="O488" s="340" t="s">
        <v>10196</v>
      </c>
      <c r="P488" s="340" t="s">
        <v>152</v>
      </c>
      <c r="Q488" s="340" t="s">
        <v>152</v>
      </c>
      <c r="R488" s="340" t="s">
        <v>152</v>
      </c>
      <c r="S488" s="340" t="s">
        <v>152</v>
      </c>
      <c r="T488" s="340" t="s">
        <v>152</v>
      </c>
      <c r="U488" s="340" t="s">
        <v>152</v>
      </c>
      <c r="V488" s="340" t="s">
        <v>4037</v>
      </c>
      <c r="W488" s="143" t="s">
        <v>7626</v>
      </c>
      <c r="X488" s="143" t="s">
        <v>152</v>
      </c>
      <c r="Y488" s="143" t="s">
        <v>4033</v>
      </c>
      <c r="Z488" s="143" t="s">
        <v>4034</v>
      </c>
      <c r="AA488" s="395" t="s">
        <v>10197</v>
      </c>
      <c r="AB488" s="143" t="s">
        <v>4033</v>
      </c>
      <c r="AC488" s="143" t="s">
        <v>4033</v>
      </c>
      <c r="AD488" s="143" t="s">
        <v>152</v>
      </c>
      <c r="AF488" s="340"/>
      <c r="AG488" s="143" t="s">
        <v>152</v>
      </c>
      <c r="AH488" s="343" t="s">
        <v>4033</v>
      </c>
      <c r="AI488" s="340" t="s">
        <v>152</v>
      </c>
      <c r="AJ488" s="340" t="s">
        <v>152</v>
      </c>
      <c r="AK488" s="143" t="s">
        <v>152</v>
      </c>
      <c r="AL488" s="143" t="s">
        <v>152</v>
      </c>
      <c r="AM488" s="341" t="s">
        <v>152</v>
      </c>
      <c r="AN488" s="143" t="s">
        <v>1637</v>
      </c>
      <c r="AO488" s="340" t="s">
        <v>152</v>
      </c>
      <c r="AP488" s="340"/>
      <c r="AQ488" s="341" t="s">
        <v>152</v>
      </c>
      <c r="AR488" s="143" t="s">
        <v>150</v>
      </c>
      <c r="AS488" s="340" t="s">
        <v>152</v>
      </c>
      <c r="AU488" s="341" t="s">
        <v>152</v>
      </c>
      <c r="AV488" s="342" t="s">
        <v>152</v>
      </c>
    </row>
    <row r="489" spans="1:48" s="143" customFormat="1" hidden="1">
      <c r="A489" s="299">
        <v>1074475788</v>
      </c>
      <c r="B489" s="340" t="s">
        <v>3403</v>
      </c>
      <c r="C489" s="143" t="s">
        <v>4031</v>
      </c>
      <c r="D489" s="143" t="s">
        <v>4035</v>
      </c>
      <c r="E489" s="340" t="s">
        <v>7708</v>
      </c>
      <c r="F489" s="340" t="s">
        <v>2056</v>
      </c>
      <c r="G489" s="143" t="s">
        <v>2055</v>
      </c>
      <c r="H489" s="341" t="s">
        <v>4032</v>
      </c>
      <c r="I489" s="342">
        <v>16854</v>
      </c>
      <c r="J489" s="342">
        <v>0</v>
      </c>
      <c r="K489" s="342">
        <v>12</v>
      </c>
      <c r="L489" s="340" t="s">
        <v>152</v>
      </c>
      <c r="M489" s="340" t="s">
        <v>152</v>
      </c>
      <c r="N489" s="340" t="s">
        <v>152</v>
      </c>
      <c r="O489" s="340" t="s">
        <v>10198</v>
      </c>
      <c r="P489" s="340" t="s">
        <v>152</v>
      </c>
      <c r="Q489" s="340" t="s">
        <v>152</v>
      </c>
      <c r="R489" s="340" t="s">
        <v>152</v>
      </c>
      <c r="S489" s="340" t="s">
        <v>152</v>
      </c>
      <c r="T489" s="340" t="s">
        <v>152</v>
      </c>
      <c r="U489" s="340" t="s">
        <v>152</v>
      </c>
      <c r="V489" s="340" t="s">
        <v>4036</v>
      </c>
      <c r="W489" s="143" t="s">
        <v>7626</v>
      </c>
      <c r="X489" s="143" t="s">
        <v>152</v>
      </c>
      <c r="Y489" s="143" t="s">
        <v>4033</v>
      </c>
      <c r="Z489" s="143" t="s">
        <v>4034</v>
      </c>
      <c r="AA489" s="395" t="s">
        <v>10199</v>
      </c>
      <c r="AB489" s="143" t="s">
        <v>4033</v>
      </c>
      <c r="AC489" s="143" t="s">
        <v>4033</v>
      </c>
      <c r="AD489" s="143" t="s">
        <v>152</v>
      </c>
      <c r="AF489" s="340"/>
      <c r="AG489" s="143" t="s">
        <v>152</v>
      </c>
      <c r="AH489" s="343" t="s">
        <v>4033</v>
      </c>
      <c r="AI489" s="340" t="s">
        <v>152</v>
      </c>
      <c r="AJ489" s="340" t="s">
        <v>152</v>
      </c>
      <c r="AK489" s="143" t="s">
        <v>152</v>
      </c>
      <c r="AL489" s="143" t="s">
        <v>152</v>
      </c>
      <c r="AM489" s="341" t="s">
        <v>152</v>
      </c>
      <c r="AN489" s="143" t="s">
        <v>1637</v>
      </c>
      <c r="AO489" s="340" t="s">
        <v>152</v>
      </c>
      <c r="AP489" s="340"/>
      <c r="AQ489" s="341" t="s">
        <v>152</v>
      </c>
      <c r="AR489" s="143" t="s">
        <v>150</v>
      </c>
      <c r="AS489" s="340" t="s">
        <v>152</v>
      </c>
      <c r="AU489" s="341" t="s">
        <v>152</v>
      </c>
      <c r="AV489" s="342" t="s">
        <v>152</v>
      </c>
    </row>
    <row r="490" spans="1:48" s="143" customFormat="1">
      <c r="A490" s="299">
        <v>1074475787</v>
      </c>
      <c r="B490" s="340" t="s">
        <v>5701</v>
      </c>
      <c r="C490" s="143" t="s">
        <v>4031</v>
      </c>
      <c r="D490" s="143" t="s">
        <v>6225</v>
      </c>
      <c r="E490" s="340" t="s">
        <v>7709</v>
      </c>
      <c r="F490" s="340" t="s">
        <v>2056</v>
      </c>
      <c r="G490" s="143" t="s">
        <v>2055</v>
      </c>
      <c r="H490" s="341" t="s">
        <v>4032</v>
      </c>
      <c r="I490" s="342">
        <v>7241</v>
      </c>
      <c r="J490" s="342">
        <v>0</v>
      </c>
      <c r="K490" s="342">
        <v>12</v>
      </c>
      <c r="L490" s="340" t="s">
        <v>152</v>
      </c>
      <c r="M490" s="340" t="s">
        <v>152</v>
      </c>
      <c r="N490" s="340" t="s">
        <v>152</v>
      </c>
      <c r="O490" s="340" t="s">
        <v>10200</v>
      </c>
      <c r="P490" s="340" t="s">
        <v>152</v>
      </c>
      <c r="Q490" s="340" t="s">
        <v>152</v>
      </c>
      <c r="R490" s="340" t="s">
        <v>152</v>
      </c>
      <c r="S490" s="340" t="s">
        <v>152</v>
      </c>
      <c r="T490" s="340" t="s">
        <v>152</v>
      </c>
      <c r="U490" s="340" t="s">
        <v>152</v>
      </c>
      <c r="V490" s="340" t="s">
        <v>6235</v>
      </c>
      <c r="W490" s="143" t="s">
        <v>7627</v>
      </c>
      <c r="X490" s="143" t="s">
        <v>152</v>
      </c>
      <c r="Y490" s="143" t="s">
        <v>4033</v>
      </c>
      <c r="Z490" s="143" t="s">
        <v>4034</v>
      </c>
      <c r="AA490" s="395" t="s">
        <v>10201</v>
      </c>
      <c r="AB490" s="143" t="s">
        <v>4033</v>
      </c>
      <c r="AC490" s="143" t="s">
        <v>4033</v>
      </c>
      <c r="AD490" s="143" t="s">
        <v>152</v>
      </c>
      <c r="AF490" s="340"/>
      <c r="AG490" s="143" t="s">
        <v>152</v>
      </c>
      <c r="AH490" s="343" t="s">
        <v>4033</v>
      </c>
      <c r="AI490" s="340" t="s">
        <v>152</v>
      </c>
      <c r="AJ490" s="340" t="s">
        <v>152</v>
      </c>
      <c r="AK490" s="143" t="s">
        <v>152</v>
      </c>
      <c r="AL490" s="143" t="s">
        <v>152</v>
      </c>
      <c r="AM490" s="341" t="s">
        <v>152</v>
      </c>
      <c r="AN490" s="143" t="s">
        <v>1637</v>
      </c>
      <c r="AO490" s="340" t="s">
        <v>152</v>
      </c>
      <c r="AP490" s="340"/>
      <c r="AQ490" s="341" t="s">
        <v>152</v>
      </c>
      <c r="AR490" s="143" t="s">
        <v>150</v>
      </c>
      <c r="AS490" s="340" t="s">
        <v>152</v>
      </c>
      <c r="AU490" s="341" t="s">
        <v>152</v>
      </c>
      <c r="AV490" s="342" t="s">
        <v>152</v>
      </c>
    </row>
    <row r="491" spans="1:48" s="143" customFormat="1" hidden="1">
      <c r="A491" s="299">
        <v>1074475786</v>
      </c>
      <c r="B491" s="340" t="s">
        <v>5824</v>
      </c>
      <c r="C491" s="143" t="s">
        <v>4031</v>
      </c>
      <c r="D491" s="143" t="s">
        <v>6225</v>
      </c>
      <c r="E491" s="340" t="s">
        <v>7710</v>
      </c>
      <c r="F491" s="340" t="s">
        <v>2056</v>
      </c>
      <c r="G491" s="143" t="s">
        <v>2055</v>
      </c>
      <c r="H491" s="341" t="s">
        <v>4032</v>
      </c>
      <c r="I491" s="342">
        <v>7863</v>
      </c>
      <c r="J491" s="342">
        <v>0</v>
      </c>
      <c r="K491" s="342">
        <v>8</v>
      </c>
      <c r="L491" s="340" t="s">
        <v>152</v>
      </c>
      <c r="M491" s="340" t="s">
        <v>152</v>
      </c>
      <c r="N491" s="340" t="s">
        <v>152</v>
      </c>
      <c r="O491" s="340" t="s">
        <v>10202</v>
      </c>
      <c r="P491" s="340" t="s">
        <v>152</v>
      </c>
      <c r="Q491" s="340" t="s">
        <v>152</v>
      </c>
      <c r="R491" s="340" t="s">
        <v>152</v>
      </c>
      <c r="S491" s="340" t="s">
        <v>152</v>
      </c>
      <c r="T491" s="340" t="s">
        <v>152</v>
      </c>
      <c r="U491" s="340" t="s">
        <v>152</v>
      </c>
      <c r="V491" s="340" t="s">
        <v>6234</v>
      </c>
      <c r="W491" s="143" t="s">
        <v>7626</v>
      </c>
      <c r="X491" s="143" t="s">
        <v>152</v>
      </c>
      <c r="Y491" s="143" t="s">
        <v>4033</v>
      </c>
      <c r="Z491" s="143" t="s">
        <v>4034</v>
      </c>
      <c r="AA491" s="395" t="s">
        <v>10203</v>
      </c>
      <c r="AB491" s="143" t="s">
        <v>4033</v>
      </c>
      <c r="AC491" s="143" t="s">
        <v>4033</v>
      </c>
      <c r="AD491" s="143" t="s">
        <v>152</v>
      </c>
      <c r="AF491" s="340"/>
      <c r="AG491" s="143" t="s">
        <v>152</v>
      </c>
      <c r="AH491" s="343" t="s">
        <v>4033</v>
      </c>
      <c r="AI491" s="340" t="s">
        <v>152</v>
      </c>
      <c r="AJ491" s="340" t="s">
        <v>152</v>
      </c>
      <c r="AK491" s="143" t="s">
        <v>2054</v>
      </c>
      <c r="AL491" s="143" t="s">
        <v>7711</v>
      </c>
      <c r="AM491" s="341" t="s">
        <v>152</v>
      </c>
      <c r="AN491" s="143" t="s">
        <v>1637</v>
      </c>
      <c r="AO491" s="340" t="s">
        <v>152</v>
      </c>
      <c r="AP491" s="340"/>
      <c r="AQ491" s="341" t="s">
        <v>152</v>
      </c>
      <c r="AR491" s="143" t="s">
        <v>150</v>
      </c>
      <c r="AS491" s="340" t="s">
        <v>152</v>
      </c>
      <c r="AU491" s="341" t="s">
        <v>152</v>
      </c>
      <c r="AV491" s="342" t="s">
        <v>152</v>
      </c>
    </row>
    <row r="492" spans="1:48" s="143" customFormat="1" hidden="1">
      <c r="A492" s="299">
        <v>1074475785</v>
      </c>
      <c r="B492" s="340" t="s">
        <v>5825</v>
      </c>
      <c r="C492" s="143" t="s">
        <v>4031</v>
      </c>
      <c r="D492" s="143" t="s">
        <v>6225</v>
      </c>
      <c r="E492" s="340" t="s">
        <v>7712</v>
      </c>
      <c r="F492" s="340" t="s">
        <v>2056</v>
      </c>
      <c r="G492" s="143" t="s">
        <v>2055</v>
      </c>
      <c r="H492" s="341" t="s">
        <v>4032</v>
      </c>
      <c r="I492" s="342">
        <v>11171</v>
      </c>
      <c r="J492" s="342">
        <v>0</v>
      </c>
      <c r="K492" s="342">
        <v>11</v>
      </c>
      <c r="L492" s="340" t="s">
        <v>152</v>
      </c>
      <c r="M492" s="340" t="s">
        <v>152</v>
      </c>
      <c r="N492" s="340" t="s">
        <v>152</v>
      </c>
      <c r="O492" s="340" t="s">
        <v>10204</v>
      </c>
      <c r="P492" s="340" t="s">
        <v>152</v>
      </c>
      <c r="Q492" s="340" t="s">
        <v>152</v>
      </c>
      <c r="R492" s="340" t="s">
        <v>152</v>
      </c>
      <c r="S492" s="340" t="s">
        <v>152</v>
      </c>
      <c r="T492" s="340" t="s">
        <v>152</v>
      </c>
      <c r="U492" s="340" t="s">
        <v>152</v>
      </c>
      <c r="V492" s="340" t="s">
        <v>6232</v>
      </c>
      <c r="W492" s="143" t="s">
        <v>7626</v>
      </c>
      <c r="X492" s="143" t="s">
        <v>152</v>
      </c>
      <c r="Y492" s="143" t="s">
        <v>4033</v>
      </c>
      <c r="Z492" s="143" t="s">
        <v>4034</v>
      </c>
      <c r="AA492" s="395" t="s">
        <v>10205</v>
      </c>
      <c r="AB492" s="143" t="s">
        <v>4033</v>
      </c>
      <c r="AC492" s="143" t="s">
        <v>4033</v>
      </c>
      <c r="AD492" s="143" t="s">
        <v>152</v>
      </c>
      <c r="AF492" s="340"/>
      <c r="AG492" s="143" t="s">
        <v>152</v>
      </c>
      <c r="AH492" s="343" t="s">
        <v>4033</v>
      </c>
      <c r="AI492" s="340" t="s">
        <v>152</v>
      </c>
      <c r="AJ492" s="340" t="s">
        <v>152</v>
      </c>
      <c r="AK492" s="143" t="s">
        <v>2054</v>
      </c>
      <c r="AL492" s="143" t="s">
        <v>6233</v>
      </c>
      <c r="AM492" s="341" t="s">
        <v>152</v>
      </c>
      <c r="AN492" s="143" t="s">
        <v>1637</v>
      </c>
      <c r="AO492" s="340" t="s">
        <v>152</v>
      </c>
      <c r="AP492" s="340"/>
      <c r="AQ492" s="341" t="s">
        <v>152</v>
      </c>
      <c r="AR492" s="143" t="s">
        <v>150</v>
      </c>
      <c r="AS492" s="340" t="s">
        <v>152</v>
      </c>
      <c r="AU492" s="341" t="s">
        <v>152</v>
      </c>
      <c r="AV492" s="342" t="s">
        <v>152</v>
      </c>
    </row>
    <row r="493" spans="1:48" s="143" customFormat="1" hidden="1">
      <c r="A493" s="299">
        <v>1074475784</v>
      </c>
      <c r="B493" s="340" t="s">
        <v>5855</v>
      </c>
      <c r="C493" s="143" t="s">
        <v>4031</v>
      </c>
      <c r="D493" s="143" t="s">
        <v>6225</v>
      </c>
      <c r="E493" s="340" t="s">
        <v>8834</v>
      </c>
      <c r="F493" s="340" t="s">
        <v>2056</v>
      </c>
      <c r="G493" s="143" t="s">
        <v>2055</v>
      </c>
      <c r="H493" s="341" t="s">
        <v>4032</v>
      </c>
      <c r="I493" s="342">
        <v>15071</v>
      </c>
      <c r="J493" s="342">
        <v>0</v>
      </c>
      <c r="K493" s="342">
        <v>14</v>
      </c>
      <c r="L493" s="340" t="s">
        <v>152</v>
      </c>
      <c r="M493" s="340" t="s">
        <v>152</v>
      </c>
      <c r="N493" s="340" t="s">
        <v>152</v>
      </c>
      <c r="O493" s="340" t="s">
        <v>10206</v>
      </c>
      <c r="P493" s="340" t="s">
        <v>152</v>
      </c>
      <c r="Q493" s="340" t="s">
        <v>152</v>
      </c>
      <c r="R493" s="340" t="s">
        <v>152</v>
      </c>
      <c r="S493" s="340" t="s">
        <v>152</v>
      </c>
      <c r="T493" s="340" t="s">
        <v>2621</v>
      </c>
      <c r="U493" s="340" t="s">
        <v>152</v>
      </c>
      <c r="V493" s="340" t="s">
        <v>6230</v>
      </c>
      <c r="W493" s="143" t="s">
        <v>7626</v>
      </c>
      <c r="X493" s="143" t="s">
        <v>152</v>
      </c>
      <c r="Y493" s="143" t="s">
        <v>4033</v>
      </c>
      <c r="Z493" s="143" t="s">
        <v>4034</v>
      </c>
      <c r="AA493" s="395" t="s">
        <v>10207</v>
      </c>
      <c r="AB493" s="143" t="s">
        <v>4033</v>
      </c>
      <c r="AC493" s="143" t="s">
        <v>4033</v>
      </c>
      <c r="AD493" s="143" t="s">
        <v>152</v>
      </c>
      <c r="AF493" s="340"/>
      <c r="AG493" s="143" t="s">
        <v>152</v>
      </c>
      <c r="AH493" s="343" t="s">
        <v>4033</v>
      </c>
      <c r="AI493" s="340" t="s">
        <v>152</v>
      </c>
      <c r="AJ493" s="340" t="s">
        <v>152</v>
      </c>
      <c r="AK493" s="143" t="s">
        <v>2054</v>
      </c>
      <c r="AL493" s="143" t="s">
        <v>6231</v>
      </c>
      <c r="AM493" s="341" t="s">
        <v>152</v>
      </c>
      <c r="AN493" s="143" t="s">
        <v>1637</v>
      </c>
      <c r="AO493" s="340" t="s">
        <v>152</v>
      </c>
      <c r="AP493" s="340"/>
      <c r="AQ493" s="341" t="s">
        <v>152</v>
      </c>
      <c r="AR493" s="143" t="s">
        <v>150</v>
      </c>
      <c r="AS493" s="340" t="s">
        <v>152</v>
      </c>
      <c r="AU493" s="341" t="s">
        <v>152</v>
      </c>
      <c r="AV493" s="342" t="s">
        <v>152</v>
      </c>
    </row>
    <row r="494" spans="1:48" s="143" customFormat="1" hidden="1">
      <c r="A494" s="299">
        <v>1074475783</v>
      </c>
      <c r="B494" s="340" t="s">
        <v>5875</v>
      </c>
      <c r="C494" s="143" t="s">
        <v>4031</v>
      </c>
      <c r="D494" s="143" t="s">
        <v>6225</v>
      </c>
      <c r="E494" s="340" t="s">
        <v>10208</v>
      </c>
      <c r="F494" s="340" t="s">
        <v>2056</v>
      </c>
      <c r="G494" s="143" t="s">
        <v>2055</v>
      </c>
      <c r="H494" s="341" t="s">
        <v>4032</v>
      </c>
      <c r="I494" s="342">
        <v>17295</v>
      </c>
      <c r="J494" s="342">
        <v>0</v>
      </c>
      <c r="K494" s="342">
        <v>8</v>
      </c>
      <c r="L494" s="340" t="s">
        <v>152</v>
      </c>
      <c r="M494" s="340" t="s">
        <v>152</v>
      </c>
      <c r="N494" s="340" t="s">
        <v>152</v>
      </c>
      <c r="O494" s="340" t="s">
        <v>10209</v>
      </c>
      <c r="P494" s="340" t="s">
        <v>152</v>
      </c>
      <c r="Q494" s="340" t="s">
        <v>152</v>
      </c>
      <c r="R494" s="340" t="s">
        <v>152</v>
      </c>
      <c r="S494" s="340" t="s">
        <v>152</v>
      </c>
      <c r="T494" s="340" t="s">
        <v>152</v>
      </c>
      <c r="U494" s="340" t="s">
        <v>152</v>
      </c>
      <c r="V494" s="340" t="s">
        <v>6229</v>
      </c>
      <c r="W494" s="143" t="s">
        <v>7626</v>
      </c>
      <c r="X494" s="143" t="s">
        <v>152</v>
      </c>
      <c r="Y494" s="143" t="s">
        <v>4033</v>
      </c>
      <c r="Z494" s="143" t="s">
        <v>4034</v>
      </c>
      <c r="AA494" s="395" t="s">
        <v>10210</v>
      </c>
      <c r="AB494" s="143" t="s">
        <v>4033</v>
      </c>
      <c r="AC494" s="143" t="s">
        <v>4033</v>
      </c>
      <c r="AD494" s="143" t="s">
        <v>152</v>
      </c>
      <c r="AF494" s="340"/>
      <c r="AG494" s="143" t="s">
        <v>152</v>
      </c>
      <c r="AH494" s="343" t="s">
        <v>4033</v>
      </c>
      <c r="AI494" s="340" t="s">
        <v>152</v>
      </c>
      <c r="AJ494" s="340" t="s">
        <v>152</v>
      </c>
      <c r="AK494" s="143" t="s">
        <v>152</v>
      </c>
      <c r="AL494" s="143" t="s">
        <v>152</v>
      </c>
      <c r="AM494" s="341" t="s">
        <v>152</v>
      </c>
      <c r="AN494" s="143" t="s">
        <v>1637</v>
      </c>
      <c r="AO494" s="340" t="s">
        <v>152</v>
      </c>
      <c r="AP494" s="340"/>
      <c r="AQ494" s="341" t="s">
        <v>152</v>
      </c>
      <c r="AR494" s="143" t="s">
        <v>150</v>
      </c>
      <c r="AS494" s="340" t="s">
        <v>152</v>
      </c>
      <c r="AU494" s="341" t="s">
        <v>152</v>
      </c>
      <c r="AV494" s="342" t="s">
        <v>152</v>
      </c>
    </row>
    <row r="495" spans="1:48" s="143" customFormat="1" hidden="1">
      <c r="A495" s="299">
        <v>1074475782</v>
      </c>
      <c r="B495" s="340" t="s">
        <v>5884</v>
      </c>
      <c r="C495" s="143" t="s">
        <v>4031</v>
      </c>
      <c r="D495" s="143" t="s">
        <v>6225</v>
      </c>
      <c r="E495" s="340" t="s">
        <v>7713</v>
      </c>
      <c r="F495" s="340" t="s">
        <v>2056</v>
      </c>
      <c r="G495" s="143" t="s">
        <v>2055</v>
      </c>
      <c r="H495" s="341" t="s">
        <v>4032</v>
      </c>
      <c r="I495" s="342">
        <v>24749</v>
      </c>
      <c r="J495" s="342">
        <v>0</v>
      </c>
      <c r="K495" s="342">
        <v>14</v>
      </c>
      <c r="L495" s="340" t="s">
        <v>152</v>
      </c>
      <c r="M495" s="340" t="s">
        <v>152</v>
      </c>
      <c r="N495" s="340" t="s">
        <v>152</v>
      </c>
      <c r="O495" s="340" t="s">
        <v>10211</v>
      </c>
      <c r="P495" s="340" t="s">
        <v>152</v>
      </c>
      <c r="Q495" s="340" t="s">
        <v>152</v>
      </c>
      <c r="R495" s="340" t="s">
        <v>152</v>
      </c>
      <c r="S495" s="340" t="s">
        <v>152</v>
      </c>
      <c r="T495" s="340" t="s">
        <v>152</v>
      </c>
      <c r="U495" s="340" t="s">
        <v>152</v>
      </c>
      <c r="V495" s="340" t="s">
        <v>6228</v>
      </c>
      <c r="W495" s="143" t="s">
        <v>7626</v>
      </c>
      <c r="X495" s="143" t="s">
        <v>152</v>
      </c>
      <c r="Y495" s="143" t="s">
        <v>4033</v>
      </c>
      <c r="Z495" s="143" t="s">
        <v>4034</v>
      </c>
      <c r="AA495" s="395" t="s">
        <v>10212</v>
      </c>
      <c r="AB495" s="143" t="s">
        <v>4033</v>
      </c>
      <c r="AC495" s="143" t="s">
        <v>4033</v>
      </c>
      <c r="AD495" s="143" t="s">
        <v>152</v>
      </c>
      <c r="AF495" s="340"/>
      <c r="AG495" s="143" t="s">
        <v>152</v>
      </c>
      <c r="AH495" s="343" t="s">
        <v>4033</v>
      </c>
      <c r="AI495" s="340" t="s">
        <v>152</v>
      </c>
      <c r="AJ495" s="340" t="s">
        <v>152</v>
      </c>
      <c r="AK495" s="143" t="s">
        <v>152</v>
      </c>
      <c r="AL495" s="143" t="s">
        <v>152</v>
      </c>
      <c r="AM495" s="341" t="s">
        <v>152</v>
      </c>
      <c r="AN495" s="143" t="s">
        <v>1637</v>
      </c>
      <c r="AO495" s="340" t="s">
        <v>152</v>
      </c>
      <c r="AP495" s="340"/>
      <c r="AQ495" s="341" t="s">
        <v>152</v>
      </c>
      <c r="AR495" s="143" t="s">
        <v>150</v>
      </c>
      <c r="AS495" s="340" t="s">
        <v>152</v>
      </c>
      <c r="AU495" s="341" t="s">
        <v>152</v>
      </c>
      <c r="AV495" s="342" t="s">
        <v>152</v>
      </c>
    </row>
    <row r="496" spans="1:48" s="143" customFormat="1" hidden="1">
      <c r="A496" s="299">
        <v>1074475781</v>
      </c>
      <c r="B496" s="340" t="s">
        <v>5887</v>
      </c>
      <c r="C496" s="143" t="s">
        <v>4031</v>
      </c>
      <c r="D496" s="143" t="s">
        <v>6225</v>
      </c>
      <c r="E496" s="340" t="s">
        <v>10213</v>
      </c>
      <c r="F496" s="340" t="s">
        <v>2056</v>
      </c>
      <c r="G496" s="143" t="s">
        <v>2055</v>
      </c>
      <c r="H496" s="341" t="s">
        <v>4032</v>
      </c>
      <c r="I496" s="342">
        <v>24046</v>
      </c>
      <c r="J496" s="342">
        <v>0</v>
      </c>
      <c r="K496" s="342">
        <v>12</v>
      </c>
      <c r="L496" s="340" t="s">
        <v>152</v>
      </c>
      <c r="M496" s="340" t="s">
        <v>152</v>
      </c>
      <c r="N496" s="340" t="s">
        <v>152</v>
      </c>
      <c r="O496" s="340" t="s">
        <v>10214</v>
      </c>
      <c r="P496" s="340" t="s">
        <v>152</v>
      </c>
      <c r="Q496" s="340" t="s">
        <v>152</v>
      </c>
      <c r="R496" s="340" t="s">
        <v>152</v>
      </c>
      <c r="S496" s="340" t="s">
        <v>152</v>
      </c>
      <c r="T496" s="340" t="s">
        <v>152</v>
      </c>
      <c r="U496" s="340" t="s">
        <v>152</v>
      </c>
      <c r="V496" s="340" t="s">
        <v>6227</v>
      </c>
      <c r="W496" s="143" t="s">
        <v>7626</v>
      </c>
      <c r="X496" s="143" t="s">
        <v>152</v>
      </c>
      <c r="Y496" s="143" t="s">
        <v>4033</v>
      </c>
      <c r="Z496" s="143" t="s">
        <v>4034</v>
      </c>
      <c r="AA496" s="395" t="s">
        <v>10215</v>
      </c>
      <c r="AB496" s="143" t="s">
        <v>4033</v>
      </c>
      <c r="AC496" s="143" t="s">
        <v>4033</v>
      </c>
      <c r="AD496" s="143" t="s">
        <v>152</v>
      </c>
      <c r="AF496" s="340"/>
      <c r="AG496" s="143" t="s">
        <v>152</v>
      </c>
      <c r="AH496" s="343" t="s">
        <v>4033</v>
      </c>
      <c r="AI496" s="340" t="s">
        <v>152</v>
      </c>
      <c r="AJ496" s="340" t="s">
        <v>152</v>
      </c>
      <c r="AK496" s="143" t="s">
        <v>152</v>
      </c>
      <c r="AL496" s="143" t="s">
        <v>152</v>
      </c>
      <c r="AM496" s="341" t="s">
        <v>152</v>
      </c>
      <c r="AN496" s="143" t="s">
        <v>1637</v>
      </c>
      <c r="AO496" s="340" t="s">
        <v>152</v>
      </c>
      <c r="AP496" s="340"/>
      <c r="AQ496" s="341" t="s">
        <v>152</v>
      </c>
      <c r="AR496" s="143" t="s">
        <v>150</v>
      </c>
      <c r="AS496" s="340" t="s">
        <v>152</v>
      </c>
      <c r="AU496" s="341" t="s">
        <v>152</v>
      </c>
      <c r="AV496" s="342" t="s">
        <v>152</v>
      </c>
    </row>
    <row r="497" spans="1:48" s="143" customFormat="1" hidden="1">
      <c r="A497" s="299">
        <v>1074475780</v>
      </c>
      <c r="B497" s="340" t="s">
        <v>5902</v>
      </c>
      <c r="C497" s="143" t="s">
        <v>4031</v>
      </c>
      <c r="D497" s="143" t="s">
        <v>6225</v>
      </c>
      <c r="E497" s="340" t="s">
        <v>7714</v>
      </c>
      <c r="F497" s="340" t="s">
        <v>2056</v>
      </c>
      <c r="G497" s="143" t="s">
        <v>2055</v>
      </c>
      <c r="H497" s="341" t="s">
        <v>4032</v>
      </c>
      <c r="I497" s="342">
        <v>26389</v>
      </c>
      <c r="J497" s="342">
        <v>0</v>
      </c>
      <c r="K497" s="342">
        <v>7</v>
      </c>
      <c r="L497" s="340" t="s">
        <v>152</v>
      </c>
      <c r="M497" s="340" t="s">
        <v>152</v>
      </c>
      <c r="N497" s="340" t="s">
        <v>152</v>
      </c>
      <c r="O497" s="340" t="s">
        <v>10216</v>
      </c>
      <c r="P497" s="340" t="s">
        <v>152</v>
      </c>
      <c r="Q497" s="340" t="s">
        <v>152</v>
      </c>
      <c r="R497" s="340" t="s">
        <v>152</v>
      </c>
      <c r="S497" s="340" t="s">
        <v>152</v>
      </c>
      <c r="T497" s="340" t="s">
        <v>152</v>
      </c>
      <c r="U497" s="340" t="s">
        <v>152</v>
      </c>
      <c r="V497" s="340" t="s">
        <v>6226</v>
      </c>
      <c r="W497" s="143" t="s">
        <v>7626</v>
      </c>
      <c r="X497" s="143" t="s">
        <v>152</v>
      </c>
      <c r="Y497" s="143" t="s">
        <v>4033</v>
      </c>
      <c r="Z497" s="143" t="s">
        <v>4034</v>
      </c>
      <c r="AA497" s="395" t="s">
        <v>10217</v>
      </c>
      <c r="AB497" s="143" t="s">
        <v>4033</v>
      </c>
      <c r="AC497" s="143" t="s">
        <v>4033</v>
      </c>
      <c r="AD497" s="143" t="s">
        <v>152</v>
      </c>
      <c r="AF497" s="340"/>
      <c r="AG497" s="143" t="s">
        <v>152</v>
      </c>
      <c r="AH497" s="343" t="s">
        <v>4033</v>
      </c>
      <c r="AI497" s="340" t="s">
        <v>152</v>
      </c>
      <c r="AJ497" s="340" t="s">
        <v>152</v>
      </c>
      <c r="AK497" s="143" t="s">
        <v>152</v>
      </c>
      <c r="AL497" s="143" t="s">
        <v>152</v>
      </c>
      <c r="AM497" s="341" t="s">
        <v>152</v>
      </c>
      <c r="AN497" s="143" t="s">
        <v>1637</v>
      </c>
      <c r="AO497" s="340" t="s">
        <v>152</v>
      </c>
      <c r="AP497" s="340"/>
      <c r="AQ497" s="341" t="s">
        <v>152</v>
      </c>
      <c r="AR497" s="143" t="s">
        <v>150</v>
      </c>
      <c r="AS497" s="340" t="s">
        <v>152</v>
      </c>
      <c r="AU497" s="341" t="s">
        <v>152</v>
      </c>
      <c r="AV497" s="342" t="s">
        <v>152</v>
      </c>
    </row>
    <row r="498" spans="1:48" s="143" customFormat="1" hidden="1">
      <c r="A498" s="299">
        <v>1074475779</v>
      </c>
      <c r="B498" s="340" t="s">
        <v>5282</v>
      </c>
      <c r="C498" s="143" t="s">
        <v>4031</v>
      </c>
      <c r="D498" s="143" t="s">
        <v>4035</v>
      </c>
      <c r="E498" s="340" t="s">
        <v>7715</v>
      </c>
      <c r="F498" s="340" t="s">
        <v>2056</v>
      </c>
      <c r="G498" s="143" t="s">
        <v>2055</v>
      </c>
      <c r="H498" s="341" t="s">
        <v>4032</v>
      </c>
      <c r="I498" s="342">
        <v>31781</v>
      </c>
      <c r="J498" s="342">
        <v>0</v>
      </c>
      <c r="K498" s="342">
        <v>0</v>
      </c>
      <c r="L498" s="340" t="s">
        <v>152</v>
      </c>
      <c r="M498" s="340" t="s">
        <v>152</v>
      </c>
      <c r="N498" s="340" t="s">
        <v>152</v>
      </c>
      <c r="O498" s="340" t="s">
        <v>10218</v>
      </c>
      <c r="P498" s="340" t="s">
        <v>152</v>
      </c>
      <c r="Q498" s="340" t="s">
        <v>152</v>
      </c>
      <c r="R498" s="340" t="s">
        <v>152</v>
      </c>
      <c r="S498" s="340" t="s">
        <v>152</v>
      </c>
      <c r="T498" s="340" t="s">
        <v>152</v>
      </c>
      <c r="U498" s="340" t="s">
        <v>152</v>
      </c>
      <c r="V498" s="340" t="s">
        <v>7716</v>
      </c>
      <c r="W498" s="143" t="s">
        <v>7626</v>
      </c>
      <c r="X498" s="143" t="s">
        <v>152</v>
      </c>
      <c r="Y498" s="143" t="s">
        <v>4033</v>
      </c>
      <c r="Z498" s="143" t="s">
        <v>4034</v>
      </c>
      <c r="AA498" s="395" t="s">
        <v>10219</v>
      </c>
      <c r="AB498" s="143" t="s">
        <v>4033</v>
      </c>
      <c r="AC498" s="143" t="s">
        <v>4033</v>
      </c>
      <c r="AD498" s="143" t="s">
        <v>152</v>
      </c>
      <c r="AF498" s="340"/>
      <c r="AG498" s="143" t="s">
        <v>152</v>
      </c>
      <c r="AH498" s="343" t="s">
        <v>4033</v>
      </c>
      <c r="AI498" s="340" t="s">
        <v>152</v>
      </c>
      <c r="AJ498" s="340" t="s">
        <v>152</v>
      </c>
      <c r="AK498" s="143" t="s">
        <v>2054</v>
      </c>
      <c r="AL498" s="143" t="s">
        <v>10220</v>
      </c>
      <c r="AM498" s="341" t="s">
        <v>152</v>
      </c>
      <c r="AN498" s="143" t="s">
        <v>1637</v>
      </c>
      <c r="AO498" s="340" t="s">
        <v>152</v>
      </c>
      <c r="AP498" s="340"/>
      <c r="AQ498" s="341" t="s">
        <v>152</v>
      </c>
      <c r="AR498" s="143" t="s">
        <v>150</v>
      </c>
      <c r="AS498" s="340" t="s">
        <v>152</v>
      </c>
      <c r="AU498" s="341" t="s">
        <v>152</v>
      </c>
      <c r="AV498" s="342" t="s">
        <v>152</v>
      </c>
    </row>
    <row r="499" spans="1:48" s="143" customFormat="1" hidden="1">
      <c r="A499" s="299">
        <v>1074475778</v>
      </c>
      <c r="B499" s="340" t="s">
        <v>5281</v>
      </c>
      <c r="C499" s="143" t="s">
        <v>4031</v>
      </c>
      <c r="D499" s="143" t="s">
        <v>4035</v>
      </c>
      <c r="E499" s="340" t="s">
        <v>7717</v>
      </c>
      <c r="F499" s="340" t="s">
        <v>2056</v>
      </c>
      <c r="G499" s="143" t="s">
        <v>2055</v>
      </c>
      <c r="H499" s="341" t="s">
        <v>4032</v>
      </c>
      <c r="I499" s="342">
        <v>9695</v>
      </c>
      <c r="J499" s="342">
        <v>0</v>
      </c>
      <c r="K499" s="342">
        <v>7</v>
      </c>
      <c r="L499" s="340" t="s">
        <v>152</v>
      </c>
      <c r="M499" s="340" t="s">
        <v>152</v>
      </c>
      <c r="N499" s="340" t="s">
        <v>152</v>
      </c>
      <c r="O499" s="340" t="s">
        <v>10221</v>
      </c>
      <c r="P499" s="340" t="s">
        <v>152</v>
      </c>
      <c r="Q499" s="340" t="s">
        <v>152</v>
      </c>
      <c r="R499" s="340" t="s">
        <v>152</v>
      </c>
      <c r="S499" s="340" t="s">
        <v>152</v>
      </c>
      <c r="T499" s="340" t="s">
        <v>152</v>
      </c>
      <c r="U499" s="340" t="s">
        <v>152</v>
      </c>
      <c r="V499" s="340" t="s">
        <v>5356</v>
      </c>
      <c r="W499" s="143" t="s">
        <v>7626</v>
      </c>
      <c r="X499" s="143" t="s">
        <v>152</v>
      </c>
      <c r="Y499" s="143" t="s">
        <v>4033</v>
      </c>
      <c r="Z499" s="143" t="s">
        <v>4034</v>
      </c>
      <c r="AA499" s="395" t="s">
        <v>10222</v>
      </c>
      <c r="AB499" s="143" t="s">
        <v>4033</v>
      </c>
      <c r="AC499" s="143" t="s">
        <v>4033</v>
      </c>
      <c r="AD499" s="143" t="s">
        <v>152</v>
      </c>
      <c r="AF499" s="340"/>
      <c r="AG499" s="143" t="s">
        <v>152</v>
      </c>
      <c r="AH499" s="343" t="s">
        <v>4033</v>
      </c>
      <c r="AI499" s="340" t="s">
        <v>152</v>
      </c>
      <c r="AJ499" s="340" t="s">
        <v>152</v>
      </c>
      <c r="AK499" s="143" t="s">
        <v>152</v>
      </c>
      <c r="AL499" s="143" t="s">
        <v>152</v>
      </c>
      <c r="AM499" s="341" t="s">
        <v>152</v>
      </c>
      <c r="AN499" s="143" t="s">
        <v>1637</v>
      </c>
      <c r="AO499" s="340" t="s">
        <v>152</v>
      </c>
      <c r="AP499" s="340"/>
      <c r="AQ499" s="341" t="s">
        <v>152</v>
      </c>
      <c r="AR499" s="143" t="s">
        <v>150</v>
      </c>
      <c r="AS499" s="340" t="s">
        <v>152</v>
      </c>
      <c r="AU499" s="341" t="s">
        <v>152</v>
      </c>
      <c r="AV499" s="342" t="s">
        <v>152</v>
      </c>
    </row>
    <row r="500" spans="1:48" s="143" customFormat="1" hidden="1">
      <c r="A500" s="299">
        <v>1074475777</v>
      </c>
      <c r="B500" s="340" t="s">
        <v>5280</v>
      </c>
      <c r="C500" s="143" t="s">
        <v>4031</v>
      </c>
      <c r="D500" s="143" t="s">
        <v>4035</v>
      </c>
      <c r="E500" s="340" t="s">
        <v>7718</v>
      </c>
      <c r="F500" s="340" t="s">
        <v>2056</v>
      </c>
      <c r="G500" s="143" t="s">
        <v>2055</v>
      </c>
      <c r="H500" s="341" t="s">
        <v>4032</v>
      </c>
      <c r="I500" s="342">
        <v>28332</v>
      </c>
      <c r="J500" s="342">
        <v>0</v>
      </c>
      <c r="K500" s="342">
        <v>12</v>
      </c>
      <c r="L500" s="340" t="s">
        <v>152</v>
      </c>
      <c r="M500" s="340" t="s">
        <v>152</v>
      </c>
      <c r="N500" s="340" t="s">
        <v>152</v>
      </c>
      <c r="O500" s="340" t="s">
        <v>10223</v>
      </c>
      <c r="P500" s="340" t="s">
        <v>152</v>
      </c>
      <c r="Q500" s="340" t="s">
        <v>152</v>
      </c>
      <c r="R500" s="340" t="s">
        <v>152</v>
      </c>
      <c r="S500" s="340" t="s">
        <v>152</v>
      </c>
      <c r="T500" s="340" t="s">
        <v>152</v>
      </c>
      <c r="U500" s="340" t="s">
        <v>152</v>
      </c>
      <c r="V500" s="340" t="s">
        <v>5354</v>
      </c>
      <c r="W500" s="143" t="s">
        <v>7626</v>
      </c>
      <c r="X500" s="143" t="s">
        <v>152</v>
      </c>
      <c r="Y500" s="143" t="s">
        <v>4033</v>
      </c>
      <c r="Z500" s="143" t="s">
        <v>4034</v>
      </c>
      <c r="AA500" s="395" t="s">
        <v>10224</v>
      </c>
      <c r="AB500" s="143" t="s">
        <v>4033</v>
      </c>
      <c r="AC500" s="143" t="s">
        <v>4033</v>
      </c>
      <c r="AD500" s="143" t="s">
        <v>152</v>
      </c>
      <c r="AF500" s="340"/>
      <c r="AG500" s="143" t="s">
        <v>152</v>
      </c>
      <c r="AH500" s="343" t="s">
        <v>4033</v>
      </c>
      <c r="AI500" s="340" t="s">
        <v>152</v>
      </c>
      <c r="AJ500" s="340" t="s">
        <v>152</v>
      </c>
      <c r="AK500" s="143" t="s">
        <v>2054</v>
      </c>
      <c r="AL500" s="143" t="s">
        <v>7719</v>
      </c>
      <c r="AM500" s="341" t="s">
        <v>152</v>
      </c>
      <c r="AN500" s="143" t="s">
        <v>1637</v>
      </c>
      <c r="AO500" s="340" t="s">
        <v>152</v>
      </c>
      <c r="AP500" s="340"/>
      <c r="AQ500" s="341" t="s">
        <v>152</v>
      </c>
      <c r="AR500" s="143" t="s">
        <v>150</v>
      </c>
      <c r="AS500" s="340" t="s">
        <v>152</v>
      </c>
      <c r="AU500" s="341" t="s">
        <v>152</v>
      </c>
      <c r="AV500" s="342" t="s">
        <v>152</v>
      </c>
    </row>
    <row r="501" spans="1:48" s="143" customFormat="1" hidden="1">
      <c r="A501" s="299">
        <v>1074475776</v>
      </c>
      <c r="B501" s="340" t="s">
        <v>5279</v>
      </c>
      <c r="C501" s="143" t="s">
        <v>4031</v>
      </c>
      <c r="D501" s="143" t="s">
        <v>4035</v>
      </c>
      <c r="E501" s="340" t="s">
        <v>7720</v>
      </c>
      <c r="F501" s="340" t="s">
        <v>2056</v>
      </c>
      <c r="G501" s="143" t="s">
        <v>2055</v>
      </c>
      <c r="H501" s="341" t="s">
        <v>4032</v>
      </c>
      <c r="I501" s="342">
        <v>34151</v>
      </c>
      <c r="J501" s="342">
        <v>0</v>
      </c>
      <c r="K501" s="342">
        <v>12</v>
      </c>
      <c r="L501" s="340" t="s">
        <v>152</v>
      </c>
      <c r="M501" s="340" t="s">
        <v>152</v>
      </c>
      <c r="N501" s="340" t="s">
        <v>152</v>
      </c>
      <c r="O501" s="340" t="s">
        <v>10225</v>
      </c>
      <c r="P501" s="340" t="s">
        <v>152</v>
      </c>
      <c r="Q501" s="340" t="s">
        <v>152</v>
      </c>
      <c r="R501" s="340" t="s">
        <v>152</v>
      </c>
      <c r="S501" s="340" t="s">
        <v>152</v>
      </c>
      <c r="T501" s="340" t="s">
        <v>152</v>
      </c>
      <c r="U501" s="340" t="s">
        <v>152</v>
      </c>
      <c r="V501" s="340" t="s">
        <v>5352</v>
      </c>
      <c r="W501" s="143" t="s">
        <v>7626</v>
      </c>
      <c r="X501" s="143" t="s">
        <v>152</v>
      </c>
      <c r="Y501" s="143" t="s">
        <v>4033</v>
      </c>
      <c r="Z501" s="143" t="s">
        <v>4034</v>
      </c>
      <c r="AA501" s="395" t="s">
        <v>10226</v>
      </c>
      <c r="AB501" s="143" t="s">
        <v>4033</v>
      </c>
      <c r="AC501" s="143" t="s">
        <v>4033</v>
      </c>
      <c r="AD501" s="143" t="s">
        <v>152</v>
      </c>
      <c r="AF501" s="340"/>
      <c r="AG501" s="143" t="s">
        <v>152</v>
      </c>
      <c r="AH501" s="343" t="s">
        <v>4033</v>
      </c>
      <c r="AI501" s="340" t="s">
        <v>152</v>
      </c>
      <c r="AJ501" s="340" t="s">
        <v>152</v>
      </c>
      <c r="AK501" s="143" t="s">
        <v>2054</v>
      </c>
      <c r="AL501" s="143" t="s">
        <v>7721</v>
      </c>
      <c r="AM501" s="341" t="s">
        <v>152</v>
      </c>
      <c r="AN501" s="143" t="s">
        <v>1637</v>
      </c>
      <c r="AO501" s="340" t="s">
        <v>152</v>
      </c>
      <c r="AP501" s="340"/>
      <c r="AQ501" s="341" t="s">
        <v>152</v>
      </c>
      <c r="AR501" s="143" t="s">
        <v>150</v>
      </c>
      <c r="AS501" s="340" t="s">
        <v>152</v>
      </c>
      <c r="AU501" s="341" t="s">
        <v>152</v>
      </c>
      <c r="AV501" s="342" t="s">
        <v>152</v>
      </c>
    </row>
    <row r="502" spans="1:48" s="143" customFormat="1" hidden="1">
      <c r="A502" s="299">
        <v>1074475775</v>
      </c>
      <c r="B502" s="340" t="s">
        <v>4587</v>
      </c>
      <c r="C502" s="143" t="s">
        <v>4031</v>
      </c>
      <c r="D502" s="143" t="s">
        <v>4035</v>
      </c>
      <c r="E502" s="340" t="s">
        <v>7722</v>
      </c>
      <c r="F502" s="340" t="s">
        <v>2056</v>
      </c>
      <c r="G502" s="143" t="s">
        <v>2055</v>
      </c>
      <c r="H502" s="341" t="s">
        <v>4032</v>
      </c>
      <c r="I502" s="342">
        <v>14436</v>
      </c>
      <c r="J502" s="342">
        <v>0</v>
      </c>
      <c r="K502" s="342">
        <v>0</v>
      </c>
      <c r="L502" s="340" t="s">
        <v>152</v>
      </c>
      <c r="M502" s="340" t="s">
        <v>152</v>
      </c>
      <c r="N502" s="340" t="s">
        <v>152</v>
      </c>
      <c r="O502" s="340" t="s">
        <v>10227</v>
      </c>
      <c r="P502" s="340" t="s">
        <v>152</v>
      </c>
      <c r="Q502" s="340" t="s">
        <v>152</v>
      </c>
      <c r="R502" s="340" t="s">
        <v>152</v>
      </c>
      <c r="S502" s="340" t="s">
        <v>152</v>
      </c>
      <c r="T502" s="340" t="s">
        <v>152</v>
      </c>
      <c r="U502" s="340" t="s">
        <v>152</v>
      </c>
      <c r="V502" s="340" t="s">
        <v>5377</v>
      </c>
      <c r="W502" s="143" t="s">
        <v>7627</v>
      </c>
      <c r="X502" s="143" t="s">
        <v>152</v>
      </c>
      <c r="Y502" s="143" t="s">
        <v>4033</v>
      </c>
      <c r="Z502" s="143" t="s">
        <v>4034</v>
      </c>
      <c r="AA502" s="395" t="s">
        <v>10228</v>
      </c>
      <c r="AB502" s="143" t="s">
        <v>4033</v>
      </c>
      <c r="AC502" s="143" t="s">
        <v>4033</v>
      </c>
      <c r="AD502" s="143" t="s">
        <v>152</v>
      </c>
      <c r="AF502" s="340"/>
      <c r="AG502" s="143" t="s">
        <v>152</v>
      </c>
      <c r="AH502" s="343" t="s">
        <v>4033</v>
      </c>
      <c r="AI502" s="340" t="s">
        <v>152</v>
      </c>
      <c r="AJ502" s="340" t="s">
        <v>152</v>
      </c>
      <c r="AK502" s="143" t="s">
        <v>152</v>
      </c>
      <c r="AL502" s="143" t="s">
        <v>152</v>
      </c>
      <c r="AM502" s="341" t="s">
        <v>152</v>
      </c>
      <c r="AN502" s="143" t="s">
        <v>1637</v>
      </c>
      <c r="AO502" s="340" t="s">
        <v>152</v>
      </c>
      <c r="AP502" s="340"/>
      <c r="AQ502" s="341" t="s">
        <v>152</v>
      </c>
      <c r="AR502" s="143" t="s">
        <v>150</v>
      </c>
      <c r="AS502" s="340" t="s">
        <v>152</v>
      </c>
      <c r="AU502" s="341" t="s">
        <v>152</v>
      </c>
      <c r="AV502" s="342" t="s">
        <v>152</v>
      </c>
    </row>
    <row r="503" spans="1:48" s="143" customFormat="1" hidden="1">
      <c r="A503" s="299">
        <v>1074475774</v>
      </c>
      <c r="B503" s="340" t="s">
        <v>4588</v>
      </c>
      <c r="C503" s="143" t="s">
        <v>4031</v>
      </c>
      <c r="D503" s="143" t="s">
        <v>4035</v>
      </c>
      <c r="E503" s="340" t="s">
        <v>7723</v>
      </c>
      <c r="F503" s="340" t="s">
        <v>2056</v>
      </c>
      <c r="G503" s="143" t="s">
        <v>2055</v>
      </c>
      <c r="H503" s="341" t="s">
        <v>4032</v>
      </c>
      <c r="I503" s="342">
        <v>22947</v>
      </c>
      <c r="J503" s="342">
        <v>0</v>
      </c>
      <c r="K503" s="342">
        <v>12</v>
      </c>
      <c r="L503" s="340" t="s">
        <v>152</v>
      </c>
      <c r="M503" s="340" t="s">
        <v>152</v>
      </c>
      <c r="N503" s="340" t="s">
        <v>152</v>
      </c>
      <c r="O503" s="340" t="s">
        <v>10229</v>
      </c>
      <c r="P503" s="340" t="s">
        <v>152</v>
      </c>
      <c r="Q503" s="340" t="s">
        <v>152</v>
      </c>
      <c r="R503" s="340" t="s">
        <v>152</v>
      </c>
      <c r="S503" s="340" t="s">
        <v>152</v>
      </c>
      <c r="T503" s="340" t="s">
        <v>152</v>
      </c>
      <c r="U503" s="340" t="s">
        <v>152</v>
      </c>
      <c r="V503" s="340" t="s">
        <v>5375</v>
      </c>
      <c r="W503" s="143" t="s">
        <v>7626</v>
      </c>
      <c r="X503" s="143" t="s">
        <v>152</v>
      </c>
      <c r="Y503" s="143" t="s">
        <v>4033</v>
      </c>
      <c r="Z503" s="143" t="s">
        <v>4034</v>
      </c>
      <c r="AA503" s="395" t="s">
        <v>10230</v>
      </c>
      <c r="AB503" s="143" t="s">
        <v>4033</v>
      </c>
      <c r="AC503" s="143" t="s">
        <v>4033</v>
      </c>
      <c r="AD503" s="143" t="s">
        <v>152</v>
      </c>
      <c r="AF503" s="340"/>
      <c r="AG503" s="143" t="s">
        <v>152</v>
      </c>
      <c r="AH503" s="343" t="s">
        <v>4033</v>
      </c>
      <c r="AI503" s="340" t="s">
        <v>152</v>
      </c>
      <c r="AJ503" s="340" t="s">
        <v>152</v>
      </c>
      <c r="AK503" s="143" t="s">
        <v>152</v>
      </c>
      <c r="AL503" s="143" t="s">
        <v>152</v>
      </c>
      <c r="AM503" s="341" t="s">
        <v>152</v>
      </c>
      <c r="AN503" s="143" t="s">
        <v>1637</v>
      </c>
      <c r="AO503" s="340" t="s">
        <v>152</v>
      </c>
      <c r="AP503" s="340"/>
      <c r="AQ503" s="341" t="s">
        <v>152</v>
      </c>
      <c r="AR503" s="143" t="s">
        <v>150</v>
      </c>
      <c r="AS503" s="340" t="s">
        <v>152</v>
      </c>
      <c r="AU503" s="341" t="s">
        <v>152</v>
      </c>
      <c r="AV503" s="342" t="s">
        <v>152</v>
      </c>
    </row>
    <row r="504" spans="1:48" s="143" customFormat="1" hidden="1">
      <c r="A504" s="299">
        <v>1074475773</v>
      </c>
      <c r="B504" s="340" t="s">
        <v>2210</v>
      </c>
      <c r="C504" s="143" t="s">
        <v>4031</v>
      </c>
      <c r="D504" s="143" t="s">
        <v>4035</v>
      </c>
      <c r="E504" s="340" t="s">
        <v>7724</v>
      </c>
      <c r="F504" s="340" t="s">
        <v>2056</v>
      </c>
      <c r="G504" s="143" t="s">
        <v>2055</v>
      </c>
      <c r="H504" s="341" t="s">
        <v>4032</v>
      </c>
      <c r="I504" s="342">
        <v>26841</v>
      </c>
      <c r="J504" s="342">
        <v>0</v>
      </c>
      <c r="K504" s="342">
        <v>0</v>
      </c>
      <c r="L504" s="340" t="s">
        <v>152</v>
      </c>
      <c r="M504" s="340" t="s">
        <v>152</v>
      </c>
      <c r="N504" s="340" t="s">
        <v>152</v>
      </c>
      <c r="O504" s="340" t="s">
        <v>10231</v>
      </c>
      <c r="P504" s="340" t="s">
        <v>152</v>
      </c>
      <c r="Q504" s="340" t="s">
        <v>152</v>
      </c>
      <c r="R504" s="340" t="s">
        <v>152</v>
      </c>
      <c r="S504" s="340" t="s">
        <v>152</v>
      </c>
      <c r="T504" s="340" t="s">
        <v>152</v>
      </c>
      <c r="U504" s="340" t="s">
        <v>152</v>
      </c>
      <c r="V504" s="340" t="s">
        <v>5373</v>
      </c>
      <c r="W504" s="143" t="s">
        <v>7626</v>
      </c>
      <c r="X504" s="143" t="s">
        <v>152</v>
      </c>
      <c r="Y504" s="143" t="s">
        <v>4033</v>
      </c>
      <c r="Z504" s="143" t="s">
        <v>4034</v>
      </c>
      <c r="AA504" s="395" t="s">
        <v>10232</v>
      </c>
      <c r="AB504" s="143" t="s">
        <v>4033</v>
      </c>
      <c r="AC504" s="143" t="s">
        <v>4033</v>
      </c>
      <c r="AD504" s="143" t="s">
        <v>152</v>
      </c>
      <c r="AF504" s="340"/>
      <c r="AG504" s="143" t="s">
        <v>152</v>
      </c>
      <c r="AH504" s="343" t="s">
        <v>4033</v>
      </c>
      <c r="AI504" s="340" t="s">
        <v>152</v>
      </c>
      <c r="AJ504" s="340" t="s">
        <v>152</v>
      </c>
      <c r="AK504" s="143" t="s">
        <v>152</v>
      </c>
      <c r="AL504" s="143" t="s">
        <v>152</v>
      </c>
      <c r="AM504" s="341" t="s">
        <v>152</v>
      </c>
      <c r="AN504" s="143" t="s">
        <v>1637</v>
      </c>
      <c r="AO504" s="340" t="s">
        <v>152</v>
      </c>
      <c r="AP504" s="340"/>
      <c r="AQ504" s="341" t="s">
        <v>152</v>
      </c>
      <c r="AR504" s="143" t="s">
        <v>150</v>
      </c>
      <c r="AS504" s="340" t="s">
        <v>152</v>
      </c>
      <c r="AU504" s="341" t="s">
        <v>152</v>
      </c>
      <c r="AV504" s="342" t="s">
        <v>152</v>
      </c>
    </row>
    <row r="505" spans="1:48" s="143" customFormat="1" hidden="1">
      <c r="A505" s="299">
        <v>1074475771</v>
      </c>
      <c r="B505" s="340" t="s">
        <v>5567</v>
      </c>
      <c r="C505" s="143" t="s">
        <v>4031</v>
      </c>
      <c r="D505" s="143" t="s">
        <v>6215</v>
      </c>
      <c r="E505" s="340" t="s">
        <v>7725</v>
      </c>
      <c r="F505" s="340" t="s">
        <v>2056</v>
      </c>
      <c r="G505" s="143" t="s">
        <v>2055</v>
      </c>
      <c r="H505" s="341" t="s">
        <v>4032</v>
      </c>
      <c r="I505" s="342">
        <v>35309</v>
      </c>
      <c r="J505" s="342">
        <v>0</v>
      </c>
      <c r="K505" s="342">
        <v>12</v>
      </c>
      <c r="L505" s="340" t="s">
        <v>152</v>
      </c>
      <c r="M505" s="340" t="s">
        <v>152</v>
      </c>
      <c r="N505" s="340" t="s">
        <v>152</v>
      </c>
      <c r="O505" s="340" t="s">
        <v>10233</v>
      </c>
      <c r="P505" s="340" t="s">
        <v>152</v>
      </c>
      <c r="Q505" s="340" t="s">
        <v>152</v>
      </c>
      <c r="R505" s="340" t="s">
        <v>152</v>
      </c>
      <c r="S505" s="340" t="s">
        <v>152</v>
      </c>
      <c r="T505" s="340" t="s">
        <v>152</v>
      </c>
      <c r="U505" s="340" t="s">
        <v>152</v>
      </c>
      <c r="V505" s="340" t="s">
        <v>6223</v>
      </c>
      <c r="W505" s="143" t="s">
        <v>7626</v>
      </c>
      <c r="X505" s="143" t="s">
        <v>152</v>
      </c>
      <c r="Y505" s="143" t="s">
        <v>4033</v>
      </c>
      <c r="Z505" s="143" t="s">
        <v>4034</v>
      </c>
      <c r="AA505" s="395" t="s">
        <v>10234</v>
      </c>
      <c r="AB505" s="143" t="s">
        <v>4033</v>
      </c>
      <c r="AC505" s="143" t="s">
        <v>4033</v>
      </c>
      <c r="AD505" s="143" t="s">
        <v>152</v>
      </c>
      <c r="AF505" s="340"/>
      <c r="AG505" s="143" t="s">
        <v>152</v>
      </c>
      <c r="AH505" s="343" t="s">
        <v>4033</v>
      </c>
      <c r="AI505" s="340" t="s">
        <v>152</v>
      </c>
      <c r="AJ505" s="340" t="s">
        <v>152</v>
      </c>
      <c r="AK505" s="143" t="s">
        <v>152</v>
      </c>
      <c r="AL505" s="143" t="s">
        <v>152</v>
      </c>
      <c r="AM505" s="341" t="s">
        <v>152</v>
      </c>
      <c r="AN505" s="143" t="s">
        <v>1637</v>
      </c>
      <c r="AO505" s="340" t="s">
        <v>152</v>
      </c>
      <c r="AP505" s="340"/>
      <c r="AQ505" s="341" t="s">
        <v>152</v>
      </c>
      <c r="AR505" s="143" t="s">
        <v>150</v>
      </c>
      <c r="AS505" s="340" t="s">
        <v>152</v>
      </c>
      <c r="AU505" s="341" t="s">
        <v>152</v>
      </c>
      <c r="AV505" s="342" t="s">
        <v>152</v>
      </c>
    </row>
    <row r="506" spans="1:48" s="143" customFormat="1" hidden="1">
      <c r="A506" s="299">
        <v>1074475770</v>
      </c>
      <c r="B506" s="340" t="s">
        <v>5565</v>
      </c>
      <c r="C506" s="143" t="s">
        <v>4031</v>
      </c>
      <c r="D506" s="143" t="s">
        <v>6215</v>
      </c>
      <c r="E506" s="340" t="s">
        <v>7726</v>
      </c>
      <c r="F506" s="340" t="s">
        <v>2056</v>
      </c>
      <c r="G506" s="143" t="s">
        <v>2055</v>
      </c>
      <c r="H506" s="341" t="s">
        <v>4032</v>
      </c>
      <c r="I506" s="342">
        <v>45009</v>
      </c>
      <c r="J506" s="342">
        <v>0</v>
      </c>
      <c r="K506" s="342">
        <v>0</v>
      </c>
      <c r="L506" s="340" t="s">
        <v>152</v>
      </c>
      <c r="M506" s="340" t="s">
        <v>152</v>
      </c>
      <c r="N506" s="340" t="s">
        <v>152</v>
      </c>
      <c r="O506" s="340" t="s">
        <v>10235</v>
      </c>
      <c r="P506" s="340" t="s">
        <v>152</v>
      </c>
      <c r="Q506" s="340" t="s">
        <v>152</v>
      </c>
      <c r="R506" s="340" t="s">
        <v>152</v>
      </c>
      <c r="S506" s="340" t="s">
        <v>152</v>
      </c>
      <c r="T506" s="340" t="s">
        <v>152</v>
      </c>
      <c r="U506" s="340" t="s">
        <v>152</v>
      </c>
      <c r="V506" s="340" t="s">
        <v>6222</v>
      </c>
      <c r="W506" s="143" t="s">
        <v>7626</v>
      </c>
      <c r="X506" s="143" t="s">
        <v>152</v>
      </c>
      <c r="Y506" s="143" t="s">
        <v>4033</v>
      </c>
      <c r="Z506" s="143" t="s">
        <v>4034</v>
      </c>
      <c r="AA506" s="395" t="s">
        <v>10236</v>
      </c>
      <c r="AB506" s="143" t="s">
        <v>4033</v>
      </c>
      <c r="AC506" s="143" t="s">
        <v>4033</v>
      </c>
      <c r="AD506" s="143" t="s">
        <v>152</v>
      </c>
      <c r="AF506" s="340"/>
      <c r="AG506" s="143" t="s">
        <v>152</v>
      </c>
      <c r="AH506" s="343" t="s">
        <v>4033</v>
      </c>
      <c r="AI506" s="340" t="s">
        <v>152</v>
      </c>
      <c r="AJ506" s="340" t="s">
        <v>152</v>
      </c>
      <c r="AK506" s="143" t="s">
        <v>152</v>
      </c>
      <c r="AL506" s="143" t="s">
        <v>152</v>
      </c>
      <c r="AM506" s="341" t="s">
        <v>152</v>
      </c>
      <c r="AN506" s="143" t="s">
        <v>1637</v>
      </c>
      <c r="AO506" s="340" t="s">
        <v>152</v>
      </c>
      <c r="AP506" s="340"/>
      <c r="AQ506" s="341" t="s">
        <v>152</v>
      </c>
      <c r="AR506" s="143" t="s">
        <v>150</v>
      </c>
      <c r="AS506" s="340" t="s">
        <v>152</v>
      </c>
      <c r="AU506" s="341" t="s">
        <v>152</v>
      </c>
      <c r="AV506" s="342" t="s">
        <v>152</v>
      </c>
    </row>
    <row r="507" spans="1:48" s="143" customFormat="1" hidden="1">
      <c r="A507" s="299">
        <v>1074475769</v>
      </c>
      <c r="B507" s="340" t="s">
        <v>5562</v>
      </c>
      <c r="C507" s="143" t="s">
        <v>4031</v>
      </c>
      <c r="D507" s="143" t="s">
        <v>6215</v>
      </c>
      <c r="E507" s="340" t="s">
        <v>7727</v>
      </c>
      <c r="F507" s="340" t="s">
        <v>2056</v>
      </c>
      <c r="G507" s="143" t="s">
        <v>2055</v>
      </c>
      <c r="H507" s="341" t="s">
        <v>4032</v>
      </c>
      <c r="I507" s="342">
        <v>31737</v>
      </c>
      <c r="J507" s="342">
        <v>0</v>
      </c>
      <c r="K507" s="342">
        <v>51</v>
      </c>
      <c r="L507" s="340" t="s">
        <v>152</v>
      </c>
      <c r="M507" s="340" t="s">
        <v>152</v>
      </c>
      <c r="N507" s="340" t="s">
        <v>152</v>
      </c>
      <c r="O507" s="340" t="s">
        <v>10237</v>
      </c>
      <c r="P507" s="340" t="s">
        <v>152</v>
      </c>
      <c r="Q507" s="340" t="s">
        <v>152</v>
      </c>
      <c r="R507" s="340" t="s">
        <v>152</v>
      </c>
      <c r="S507" s="340" t="s">
        <v>152</v>
      </c>
      <c r="T507" s="340" t="s">
        <v>152</v>
      </c>
      <c r="U507" s="340" t="s">
        <v>152</v>
      </c>
      <c r="V507" s="340" t="s">
        <v>6221</v>
      </c>
      <c r="W507" s="143" t="s">
        <v>7626</v>
      </c>
      <c r="X507" s="143" t="s">
        <v>152</v>
      </c>
      <c r="Y507" s="143" t="s">
        <v>4033</v>
      </c>
      <c r="Z507" s="143" t="s">
        <v>4034</v>
      </c>
      <c r="AA507" s="395" t="s">
        <v>10238</v>
      </c>
      <c r="AB507" s="143" t="s">
        <v>4033</v>
      </c>
      <c r="AC507" s="143" t="s">
        <v>4033</v>
      </c>
      <c r="AD507" s="143" t="s">
        <v>152</v>
      </c>
      <c r="AF507" s="340"/>
      <c r="AG507" s="143" t="s">
        <v>152</v>
      </c>
      <c r="AH507" s="343" t="s">
        <v>4033</v>
      </c>
      <c r="AI507" s="340" t="s">
        <v>152</v>
      </c>
      <c r="AJ507" s="340" t="s">
        <v>152</v>
      </c>
      <c r="AK507" s="143" t="s">
        <v>152</v>
      </c>
      <c r="AL507" s="143" t="s">
        <v>152</v>
      </c>
      <c r="AM507" s="341" t="s">
        <v>152</v>
      </c>
      <c r="AN507" s="143" t="s">
        <v>1637</v>
      </c>
      <c r="AO507" s="340" t="s">
        <v>152</v>
      </c>
      <c r="AP507" s="340"/>
      <c r="AQ507" s="341" t="s">
        <v>152</v>
      </c>
      <c r="AR507" s="143" t="s">
        <v>150</v>
      </c>
      <c r="AS507" s="340" t="s">
        <v>152</v>
      </c>
      <c r="AU507" s="341" t="s">
        <v>152</v>
      </c>
      <c r="AV507" s="342" t="s">
        <v>152</v>
      </c>
    </row>
    <row r="508" spans="1:48" s="143" customFormat="1" hidden="1">
      <c r="A508" s="299">
        <v>1074475768</v>
      </c>
      <c r="B508" s="340" t="s">
        <v>5564</v>
      </c>
      <c r="C508" s="143" t="s">
        <v>4031</v>
      </c>
      <c r="D508" s="143" t="s">
        <v>6215</v>
      </c>
      <c r="E508" s="340" t="s">
        <v>7728</v>
      </c>
      <c r="F508" s="340" t="s">
        <v>2056</v>
      </c>
      <c r="G508" s="143" t="s">
        <v>2055</v>
      </c>
      <c r="H508" s="341" t="s">
        <v>4032</v>
      </c>
      <c r="I508" s="342">
        <v>33130</v>
      </c>
      <c r="J508" s="342">
        <v>0</v>
      </c>
      <c r="K508" s="342">
        <v>34</v>
      </c>
      <c r="L508" s="340" t="s">
        <v>152</v>
      </c>
      <c r="M508" s="340" t="s">
        <v>152</v>
      </c>
      <c r="N508" s="340" t="s">
        <v>152</v>
      </c>
      <c r="O508" s="340" t="s">
        <v>10239</v>
      </c>
      <c r="P508" s="340" t="s">
        <v>152</v>
      </c>
      <c r="Q508" s="340" t="s">
        <v>152</v>
      </c>
      <c r="R508" s="340" t="s">
        <v>152</v>
      </c>
      <c r="S508" s="340" t="s">
        <v>152</v>
      </c>
      <c r="T508" s="340" t="s">
        <v>152</v>
      </c>
      <c r="U508" s="340" t="s">
        <v>152</v>
      </c>
      <c r="V508" s="340" t="s">
        <v>6220</v>
      </c>
      <c r="W508" s="143" t="s">
        <v>7626</v>
      </c>
      <c r="X508" s="143" t="s">
        <v>152</v>
      </c>
      <c r="Y508" s="143" t="s">
        <v>4033</v>
      </c>
      <c r="Z508" s="143" t="s">
        <v>4034</v>
      </c>
      <c r="AA508" s="395" t="s">
        <v>10240</v>
      </c>
      <c r="AB508" s="143" t="s">
        <v>4033</v>
      </c>
      <c r="AC508" s="143" t="s">
        <v>4033</v>
      </c>
      <c r="AD508" s="143" t="s">
        <v>152</v>
      </c>
      <c r="AF508" s="340"/>
      <c r="AG508" s="143" t="s">
        <v>152</v>
      </c>
      <c r="AH508" s="343" t="s">
        <v>4033</v>
      </c>
      <c r="AI508" s="340" t="s">
        <v>152</v>
      </c>
      <c r="AJ508" s="340" t="s">
        <v>152</v>
      </c>
      <c r="AK508" s="143" t="s">
        <v>152</v>
      </c>
      <c r="AL508" s="143" t="s">
        <v>152</v>
      </c>
      <c r="AM508" s="341" t="s">
        <v>152</v>
      </c>
      <c r="AN508" s="143" t="s">
        <v>1637</v>
      </c>
      <c r="AO508" s="340" t="s">
        <v>152</v>
      </c>
      <c r="AP508" s="340"/>
      <c r="AQ508" s="341" t="s">
        <v>152</v>
      </c>
      <c r="AR508" s="143" t="s">
        <v>150</v>
      </c>
      <c r="AS508" s="340" t="s">
        <v>152</v>
      </c>
      <c r="AU508" s="341" t="s">
        <v>152</v>
      </c>
      <c r="AV508" s="342" t="s">
        <v>152</v>
      </c>
    </row>
    <row r="509" spans="1:48" s="143" customFormat="1" hidden="1">
      <c r="A509" s="299">
        <v>1074475767</v>
      </c>
      <c r="B509" s="340" t="s">
        <v>5566</v>
      </c>
      <c r="C509" s="143" t="s">
        <v>4031</v>
      </c>
      <c r="D509" s="143" t="s">
        <v>6215</v>
      </c>
      <c r="E509" s="340" t="s">
        <v>7729</v>
      </c>
      <c r="F509" s="340" t="s">
        <v>2056</v>
      </c>
      <c r="G509" s="143" t="s">
        <v>2055</v>
      </c>
      <c r="H509" s="341" t="s">
        <v>4032</v>
      </c>
      <c r="I509" s="342">
        <v>28719</v>
      </c>
      <c r="J509" s="342">
        <v>0</v>
      </c>
      <c r="K509" s="342">
        <v>12</v>
      </c>
      <c r="L509" s="340" t="s">
        <v>152</v>
      </c>
      <c r="M509" s="340" t="s">
        <v>152</v>
      </c>
      <c r="N509" s="340" t="s">
        <v>152</v>
      </c>
      <c r="O509" s="340" t="s">
        <v>10241</v>
      </c>
      <c r="P509" s="340" t="s">
        <v>152</v>
      </c>
      <c r="Q509" s="340" t="s">
        <v>152</v>
      </c>
      <c r="R509" s="340" t="s">
        <v>152</v>
      </c>
      <c r="S509" s="340" t="s">
        <v>152</v>
      </c>
      <c r="T509" s="340" t="s">
        <v>152</v>
      </c>
      <c r="U509" s="340" t="s">
        <v>152</v>
      </c>
      <c r="V509" s="340" t="s">
        <v>6219</v>
      </c>
      <c r="W509" s="143" t="s">
        <v>7626</v>
      </c>
      <c r="X509" s="143" t="s">
        <v>152</v>
      </c>
      <c r="Y509" s="143" t="s">
        <v>4033</v>
      </c>
      <c r="Z509" s="143" t="s">
        <v>4034</v>
      </c>
      <c r="AA509" s="395" t="s">
        <v>10242</v>
      </c>
      <c r="AB509" s="143" t="s">
        <v>4033</v>
      </c>
      <c r="AC509" s="143" t="s">
        <v>4033</v>
      </c>
      <c r="AD509" s="143" t="s">
        <v>152</v>
      </c>
      <c r="AF509" s="340"/>
      <c r="AG509" s="143" t="s">
        <v>152</v>
      </c>
      <c r="AH509" s="343" t="s">
        <v>4033</v>
      </c>
      <c r="AI509" s="340" t="s">
        <v>152</v>
      </c>
      <c r="AJ509" s="340" t="s">
        <v>152</v>
      </c>
      <c r="AK509" s="143" t="s">
        <v>152</v>
      </c>
      <c r="AL509" s="143" t="s">
        <v>152</v>
      </c>
      <c r="AM509" s="341" t="s">
        <v>152</v>
      </c>
      <c r="AN509" s="143" t="s">
        <v>1637</v>
      </c>
      <c r="AO509" s="340" t="s">
        <v>152</v>
      </c>
      <c r="AP509" s="340"/>
      <c r="AQ509" s="341" t="s">
        <v>152</v>
      </c>
      <c r="AR509" s="143" t="s">
        <v>150</v>
      </c>
      <c r="AS509" s="340" t="s">
        <v>152</v>
      </c>
      <c r="AU509" s="341" t="s">
        <v>152</v>
      </c>
      <c r="AV509" s="342" t="s">
        <v>152</v>
      </c>
    </row>
    <row r="510" spans="1:48" s="143" customFormat="1" hidden="1">
      <c r="A510" s="299">
        <v>1074475766</v>
      </c>
      <c r="B510" s="340" t="s">
        <v>5563</v>
      </c>
      <c r="C510" s="143" t="s">
        <v>4031</v>
      </c>
      <c r="D510" s="143" t="s">
        <v>6215</v>
      </c>
      <c r="E510" s="340" t="s">
        <v>7730</v>
      </c>
      <c r="F510" s="340" t="s">
        <v>2056</v>
      </c>
      <c r="G510" s="143" t="s">
        <v>2055</v>
      </c>
      <c r="H510" s="341" t="s">
        <v>4032</v>
      </c>
      <c r="I510" s="342">
        <v>27210</v>
      </c>
      <c r="J510" s="342">
        <v>0</v>
      </c>
      <c r="K510" s="342">
        <v>36</v>
      </c>
      <c r="L510" s="340" t="s">
        <v>152</v>
      </c>
      <c r="M510" s="340" t="s">
        <v>152</v>
      </c>
      <c r="N510" s="340" t="s">
        <v>152</v>
      </c>
      <c r="O510" s="340" t="s">
        <v>10243</v>
      </c>
      <c r="P510" s="340" t="s">
        <v>152</v>
      </c>
      <c r="Q510" s="340" t="s">
        <v>152</v>
      </c>
      <c r="R510" s="340" t="s">
        <v>152</v>
      </c>
      <c r="S510" s="340" t="s">
        <v>152</v>
      </c>
      <c r="T510" s="340" t="s">
        <v>152</v>
      </c>
      <c r="U510" s="340" t="s">
        <v>152</v>
      </c>
      <c r="V510" s="340" t="s">
        <v>6218</v>
      </c>
      <c r="W510" s="143" t="s">
        <v>7626</v>
      </c>
      <c r="X510" s="143" t="s">
        <v>152</v>
      </c>
      <c r="Y510" s="143" t="s">
        <v>4033</v>
      </c>
      <c r="Z510" s="143" t="s">
        <v>4034</v>
      </c>
      <c r="AA510" s="395" t="s">
        <v>10244</v>
      </c>
      <c r="AB510" s="143" t="s">
        <v>4033</v>
      </c>
      <c r="AC510" s="143" t="s">
        <v>4033</v>
      </c>
      <c r="AD510" s="143" t="s">
        <v>152</v>
      </c>
      <c r="AF510" s="340"/>
      <c r="AG510" s="143" t="s">
        <v>152</v>
      </c>
      <c r="AH510" s="343" t="s">
        <v>4033</v>
      </c>
      <c r="AI510" s="340" t="s">
        <v>152</v>
      </c>
      <c r="AJ510" s="340" t="s">
        <v>152</v>
      </c>
      <c r="AK510" s="143" t="s">
        <v>152</v>
      </c>
      <c r="AL510" s="143" t="s">
        <v>152</v>
      </c>
      <c r="AM510" s="341" t="s">
        <v>152</v>
      </c>
      <c r="AN510" s="143" t="s">
        <v>1637</v>
      </c>
      <c r="AO510" s="340" t="s">
        <v>152</v>
      </c>
      <c r="AP510" s="340"/>
      <c r="AQ510" s="341" t="s">
        <v>152</v>
      </c>
      <c r="AR510" s="143" t="s">
        <v>150</v>
      </c>
      <c r="AS510" s="340" t="s">
        <v>152</v>
      </c>
      <c r="AU510" s="341" t="s">
        <v>152</v>
      </c>
      <c r="AV510" s="342" t="s">
        <v>152</v>
      </c>
    </row>
    <row r="511" spans="1:48" s="143" customFormat="1" hidden="1">
      <c r="A511" s="299">
        <v>1074475765</v>
      </c>
      <c r="B511" s="340" t="s">
        <v>5560</v>
      </c>
      <c r="C511" s="143" t="s">
        <v>4031</v>
      </c>
      <c r="D511" s="143" t="s">
        <v>6215</v>
      </c>
      <c r="E511" s="340" t="s">
        <v>7731</v>
      </c>
      <c r="F511" s="340" t="s">
        <v>2056</v>
      </c>
      <c r="G511" s="143" t="s">
        <v>2055</v>
      </c>
      <c r="H511" s="341" t="s">
        <v>4032</v>
      </c>
      <c r="I511" s="342">
        <v>23729</v>
      </c>
      <c r="J511" s="342">
        <v>0</v>
      </c>
      <c r="K511" s="342">
        <v>16</v>
      </c>
      <c r="L511" s="340" t="s">
        <v>152</v>
      </c>
      <c r="M511" s="340" t="s">
        <v>152</v>
      </c>
      <c r="N511" s="340" t="s">
        <v>152</v>
      </c>
      <c r="O511" s="340" t="s">
        <v>10245</v>
      </c>
      <c r="P511" s="340" t="s">
        <v>152</v>
      </c>
      <c r="Q511" s="340" t="s">
        <v>152</v>
      </c>
      <c r="R511" s="340" t="s">
        <v>152</v>
      </c>
      <c r="S511" s="340" t="s">
        <v>152</v>
      </c>
      <c r="T511" s="340" t="s">
        <v>152</v>
      </c>
      <c r="U511" s="340" t="s">
        <v>152</v>
      </c>
      <c r="V511" s="340" t="s">
        <v>6217</v>
      </c>
      <c r="W511" s="143" t="s">
        <v>7626</v>
      </c>
      <c r="X511" s="143" t="s">
        <v>152</v>
      </c>
      <c r="Y511" s="143" t="s">
        <v>4033</v>
      </c>
      <c r="Z511" s="143" t="s">
        <v>4034</v>
      </c>
      <c r="AA511" s="395" t="s">
        <v>10246</v>
      </c>
      <c r="AB511" s="143" t="s">
        <v>4033</v>
      </c>
      <c r="AC511" s="143" t="s">
        <v>4033</v>
      </c>
      <c r="AD511" s="143" t="s">
        <v>152</v>
      </c>
      <c r="AF511" s="340"/>
      <c r="AG511" s="143" t="s">
        <v>152</v>
      </c>
      <c r="AH511" s="343" t="s">
        <v>4033</v>
      </c>
      <c r="AI511" s="340" t="s">
        <v>152</v>
      </c>
      <c r="AJ511" s="340" t="s">
        <v>152</v>
      </c>
      <c r="AK511" s="143" t="s">
        <v>152</v>
      </c>
      <c r="AL511" s="143" t="s">
        <v>152</v>
      </c>
      <c r="AM511" s="341" t="s">
        <v>152</v>
      </c>
      <c r="AN511" s="143" t="s">
        <v>1637</v>
      </c>
      <c r="AO511" s="340" t="s">
        <v>152</v>
      </c>
      <c r="AP511" s="340"/>
      <c r="AQ511" s="341" t="s">
        <v>152</v>
      </c>
      <c r="AR511" s="143" t="s">
        <v>150</v>
      </c>
      <c r="AS511" s="340" t="s">
        <v>152</v>
      </c>
      <c r="AU511" s="341" t="s">
        <v>152</v>
      </c>
      <c r="AV511" s="342" t="s">
        <v>152</v>
      </c>
    </row>
    <row r="512" spans="1:48" s="143" customFormat="1" hidden="1">
      <c r="A512" s="299">
        <v>1074475764</v>
      </c>
      <c r="B512" s="340" t="s">
        <v>5561</v>
      </c>
      <c r="C512" s="143" t="s">
        <v>4031</v>
      </c>
      <c r="D512" s="143" t="s">
        <v>6215</v>
      </c>
      <c r="E512" s="340" t="s">
        <v>7732</v>
      </c>
      <c r="F512" s="340" t="s">
        <v>2056</v>
      </c>
      <c r="G512" s="143" t="s">
        <v>2055</v>
      </c>
      <c r="H512" s="341" t="s">
        <v>4032</v>
      </c>
      <c r="I512" s="342">
        <v>21912</v>
      </c>
      <c r="J512" s="342">
        <v>0</v>
      </c>
      <c r="K512" s="342">
        <v>68</v>
      </c>
      <c r="L512" s="340" t="s">
        <v>152</v>
      </c>
      <c r="M512" s="340" t="s">
        <v>152</v>
      </c>
      <c r="N512" s="340" t="s">
        <v>152</v>
      </c>
      <c r="O512" s="340" t="s">
        <v>10247</v>
      </c>
      <c r="P512" s="340" t="s">
        <v>152</v>
      </c>
      <c r="Q512" s="340" t="s">
        <v>152</v>
      </c>
      <c r="R512" s="340" t="s">
        <v>152</v>
      </c>
      <c r="S512" s="340" t="s">
        <v>152</v>
      </c>
      <c r="T512" s="340" t="s">
        <v>152</v>
      </c>
      <c r="U512" s="340" t="s">
        <v>152</v>
      </c>
      <c r="V512" s="340" t="s">
        <v>6216</v>
      </c>
      <c r="W512" s="143" t="s">
        <v>7626</v>
      </c>
      <c r="X512" s="143" t="s">
        <v>152</v>
      </c>
      <c r="Y512" s="143" t="s">
        <v>4033</v>
      </c>
      <c r="Z512" s="143" t="s">
        <v>4034</v>
      </c>
      <c r="AA512" s="395" t="s">
        <v>10248</v>
      </c>
      <c r="AB512" s="143" t="s">
        <v>4033</v>
      </c>
      <c r="AC512" s="143" t="s">
        <v>4033</v>
      </c>
      <c r="AD512" s="143" t="s">
        <v>152</v>
      </c>
      <c r="AF512" s="340"/>
      <c r="AG512" s="143" t="s">
        <v>152</v>
      </c>
      <c r="AH512" s="343" t="s">
        <v>4033</v>
      </c>
      <c r="AI512" s="340" t="s">
        <v>152</v>
      </c>
      <c r="AJ512" s="340" t="s">
        <v>152</v>
      </c>
      <c r="AK512" s="143" t="s">
        <v>152</v>
      </c>
      <c r="AL512" s="143" t="s">
        <v>152</v>
      </c>
      <c r="AM512" s="341" t="s">
        <v>152</v>
      </c>
      <c r="AN512" s="143" t="s">
        <v>1637</v>
      </c>
      <c r="AO512" s="340" t="s">
        <v>152</v>
      </c>
      <c r="AP512" s="340"/>
      <c r="AQ512" s="341" t="s">
        <v>152</v>
      </c>
      <c r="AR512" s="143" t="s">
        <v>150</v>
      </c>
      <c r="AS512" s="340" t="s">
        <v>152</v>
      </c>
      <c r="AU512" s="341" t="s">
        <v>152</v>
      </c>
      <c r="AV512" s="342" t="s">
        <v>152</v>
      </c>
    </row>
    <row r="513" spans="1:48" s="143" customFormat="1" hidden="1">
      <c r="A513" s="299">
        <v>1074475763</v>
      </c>
      <c r="B513" s="340" t="s">
        <v>5410</v>
      </c>
      <c r="C513" s="143" t="s">
        <v>4031</v>
      </c>
      <c r="D513" s="143" t="s">
        <v>4035</v>
      </c>
      <c r="E513" s="340" t="s">
        <v>7733</v>
      </c>
      <c r="F513" s="340" t="s">
        <v>2056</v>
      </c>
      <c r="G513" s="143" t="s">
        <v>2055</v>
      </c>
      <c r="H513" s="341" t="s">
        <v>4032</v>
      </c>
      <c r="I513" s="342">
        <v>15815</v>
      </c>
      <c r="J513" s="342">
        <v>0</v>
      </c>
      <c r="K513" s="342">
        <v>8</v>
      </c>
      <c r="L513" s="340" t="s">
        <v>152</v>
      </c>
      <c r="M513" s="340" t="s">
        <v>152</v>
      </c>
      <c r="N513" s="340" t="s">
        <v>152</v>
      </c>
      <c r="O513" s="340" t="s">
        <v>10249</v>
      </c>
      <c r="P513" s="340" t="s">
        <v>152</v>
      </c>
      <c r="Q513" s="340" t="s">
        <v>152</v>
      </c>
      <c r="R513" s="340" t="s">
        <v>152</v>
      </c>
      <c r="S513" s="340" t="s">
        <v>152</v>
      </c>
      <c r="T513" s="340" t="s">
        <v>152</v>
      </c>
      <c r="U513" s="340" t="s">
        <v>152</v>
      </c>
      <c r="V513" s="340" t="s">
        <v>6214</v>
      </c>
      <c r="W513" s="143" t="s">
        <v>7626</v>
      </c>
      <c r="X513" s="143" t="s">
        <v>152</v>
      </c>
      <c r="Y513" s="143" t="s">
        <v>4033</v>
      </c>
      <c r="Z513" s="143" t="s">
        <v>4034</v>
      </c>
      <c r="AA513" s="395" t="s">
        <v>10250</v>
      </c>
      <c r="AB513" s="143" t="s">
        <v>4033</v>
      </c>
      <c r="AC513" s="143" t="s">
        <v>4033</v>
      </c>
      <c r="AD513" s="143" t="s">
        <v>152</v>
      </c>
      <c r="AF513" s="340"/>
      <c r="AG513" s="143" t="s">
        <v>152</v>
      </c>
      <c r="AH513" s="343" t="s">
        <v>4033</v>
      </c>
      <c r="AI513" s="340" t="s">
        <v>152</v>
      </c>
      <c r="AJ513" s="340" t="s">
        <v>152</v>
      </c>
      <c r="AK513" s="143" t="s">
        <v>152</v>
      </c>
      <c r="AL513" s="143" t="s">
        <v>152</v>
      </c>
      <c r="AM513" s="341" t="s">
        <v>152</v>
      </c>
      <c r="AN513" s="143" t="s">
        <v>1637</v>
      </c>
      <c r="AO513" s="340" t="s">
        <v>152</v>
      </c>
      <c r="AP513" s="340"/>
      <c r="AQ513" s="341" t="s">
        <v>152</v>
      </c>
      <c r="AR513" s="143" t="s">
        <v>150</v>
      </c>
      <c r="AS513" s="340" t="s">
        <v>152</v>
      </c>
      <c r="AU513" s="341" t="s">
        <v>152</v>
      </c>
      <c r="AV513" s="342" t="s">
        <v>152</v>
      </c>
    </row>
    <row r="514" spans="1:48" s="143" customFormat="1" hidden="1">
      <c r="A514" s="299">
        <v>1074475762</v>
      </c>
      <c r="B514" s="340" t="s">
        <v>5411</v>
      </c>
      <c r="C514" s="143" t="s">
        <v>4031</v>
      </c>
      <c r="D514" s="143" t="s">
        <v>4035</v>
      </c>
      <c r="E514" s="340" t="s">
        <v>7734</v>
      </c>
      <c r="F514" s="340" t="s">
        <v>2056</v>
      </c>
      <c r="G514" s="143" t="s">
        <v>2055</v>
      </c>
      <c r="H514" s="341" t="s">
        <v>4032</v>
      </c>
      <c r="I514" s="342">
        <v>18789</v>
      </c>
      <c r="J514" s="342">
        <v>0</v>
      </c>
      <c r="K514" s="342">
        <v>8</v>
      </c>
      <c r="L514" s="340" t="s">
        <v>152</v>
      </c>
      <c r="M514" s="340" t="s">
        <v>152</v>
      </c>
      <c r="N514" s="340" t="s">
        <v>152</v>
      </c>
      <c r="O514" s="340" t="s">
        <v>10251</v>
      </c>
      <c r="P514" s="340" t="s">
        <v>152</v>
      </c>
      <c r="Q514" s="340" t="s">
        <v>152</v>
      </c>
      <c r="R514" s="340" t="s">
        <v>152</v>
      </c>
      <c r="S514" s="340" t="s">
        <v>152</v>
      </c>
      <c r="T514" s="340" t="s">
        <v>152</v>
      </c>
      <c r="U514" s="340" t="s">
        <v>152</v>
      </c>
      <c r="V514" s="340" t="s">
        <v>6213</v>
      </c>
      <c r="W514" s="143" t="s">
        <v>7626</v>
      </c>
      <c r="X514" s="143" t="s">
        <v>152</v>
      </c>
      <c r="Y514" s="143" t="s">
        <v>4033</v>
      </c>
      <c r="Z514" s="143" t="s">
        <v>4034</v>
      </c>
      <c r="AA514" s="395" t="s">
        <v>10252</v>
      </c>
      <c r="AB514" s="143" t="s">
        <v>4033</v>
      </c>
      <c r="AC514" s="143" t="s">
        <v>4033</v>
      </c>
      <c r="AD514" s="143" t="s">
        <v>152</v>
      </c>
      <c r="AF514" s="340"/>
      <c r="AG514" s="143" t="s">
        <v>152</v>
      </c>
      <c r="AH514" s="343" t="s">
        <v>4033</v>
      </c>
      <c r="AI514" s="340" t="s">
        <v>152</v>
      </c>
      <c r="AJ514" s="340" t="s">
        <v>152</v>
      </c>
      <c r="AK514" s="143" t="s">
        <v>152</v>
      </c>
      <c r="AL514" s="143" t="s">
        <v>152</v>
      </c>
      <c r="AM514" s="341" t="s">
        <v>152</v>
      </c>
      <c r="AN514" s="143" t="s">
        <v>1637</v>
      </c>
      <c r="AO514" s="340" t="s">
        <v>152</v>
      </c>
      <c r="AP514" s="340"/>
      <c r="AQ514" s="341" t="s">
        <v>152</v>
      </c>
      <c r="AR514" s="143" t="s">
        <v>150</v>
      </c>
      <c r="AS514" s="340" t="s">
        <v>152</v>
      </c>
      <c r="AU514" s="341" t="s">
        <v>152</v>
      </c>
      <c r="AV514" s="342" t="s">
        <v>152</v>
      </c>
    </row>
    <row r="515" spans="1:48" s="143" customFormat="1" hidden="1">
      <c r="A515" s="299">
        <v>1074475761</v>
      </c>
      <c r="B515" s="340" t="s">
        <v>7735</v>
      </c>
      <c r="C515" s="143" t="s">
        <v>4031</v>
      </c>
      <c r="D515" s="143" t="s">
        <v>4035</v>
      </c>
      <c r="E515" s="340" t="s">
        <v>7736</v>
      </c>
      <c r="F515" s="340" t="s">
        <v>2056</v>
      </c>
      <c r="G515" s="143" t="s">
        <v>2055</v>
      </c>
      <c r="H515" s="341" t="s">
        <v>4032</v>
      </c>
      <c r="I515" s="342">
        <v>12184</v>
      </c>
      <c r="J515" s="342">
        <v>0</v>
      </c>
      <c r="K515" s="342">
        <v>36</v>
      </c>
      <c r="L515" s="340" t="s">
        <v>152</v>
      </c>
      <c r="M515" s="340" t="s">
        <v>152</v>
      </c>
      <c r="N515" s="340" t="s">
        <v>152</v>
      </c>
      <c r="O515" s="340" t="s">
        <v>10253</v>
      </c>
      <c r="P515" s="340" t="s">
        <v>152</v>
      </c>
      <c r="Q515" s="340" t="s">
        <v>152</v>
      </c>
      <c r="R515" s="340" t="s">
        <v>152</v>
      </c>
      <c r="S515" s="340" t="s">
        <v>152</v>
      </c>
      <c r="T515" s="340" t="s">
        <v>152</v>
      </c>
      <c r="U515" s="340" t="s">
        <v>152</v>
      </c>
      <c r="V515" s="340" t="s">
        <v>7737</v>
      </c>
      <c r="W515" s="143" t="s">
        <v>7627</v>
      </c>
      <c r="X515" s="143" t="s">
        <v>152</v>
      </c>
      <c r="Y515" s="143" t="s">
        <v>4033</v>
      </c>
      <c r="Z515" s="143" t="s">
        <v>4034</v>
      </c>
      <c r="AA515" s="395" t="s">
        <v>10254</v>
      </c>
      <c r="AB515" s="143" t="s">
        <v>4033</v>
      </c>
      <c r="AC515" s="143" t="s">
        <v>4033</v>
      </c>
      <c r="AD515" s="143" t="s">
        <v>152</v>
      </c>
      <c r="AF515" s="340"/>
      <c r="AG515" s="143" t="s">
        <v>152</v>
      </c>
      <c r="AH515" s="343" t="s">
        <v>4033</v>
      </c>
      <c r="AI515" s="340" t="s">
        <v>152</v>
      </c>
      <c r="AJ515" s="340" t="s">
        <v>152</v>
      </c>
      <c r="AK515" s="143" t="s">
        <v>2054</v>
      </c>
      <c r="AL515" s="143" t="s">
        <v>8835</v>
      </c>
      <c r="AM515" s="341" t="s">
        <v>152</v>
      </c>
      <c r="AN515" s="143" t="s">
        <v>1637</v>
      </c>
      <c r="AO515" s="340" t="s">
        <v>152</v>
      </c>
      <c r="AP515" s="340"/>
      <c r="AQ515" s="341" t="s">
        <v>152</v>
      </c>
      <c r="AR515" s="143" t="s">
        <v>150</v>
      </c>
      <c r="AS515" s="340" t="s">
        <v>152</v>
      </c>
      <c r="AU515" s="341" t="s">
        <v>152</v>
      </c>
      <c r="AV515" s="342" t="s">
        <v>152</v>
      </c>
    </row>
    <row r="516" spans="1:48" s="143" customFormat="1" hidden="1">
      <c r="A516" s="299">
        <v>1074475760</v>
      </c>
      <c r="B516" s="340" t="s">
        <v>7738</v>
      </c>
      <c r="C516" s="143" t="s">
        <v>4031</v>
      </c>
      <c r="D516" s="143" t="s">
        <v>6323</v>
      </c>
      <c r="E516" s="340" t="s">
        <v>7517</v>
      </c>
      <c r="F516" s="340" t="s">
        <v>2056</v>
      </c>
      <c r="G516" s="143" t="s">
        <v>2055</v>
      </c>
      <c r="H516" s="341" t="s">
        <v>4032</v>
      </c>
      <c r="I516" s="342">
        <v>15620</v>
      </c>
      <c r="J516" s="342">
        <v>0</v>
      </c>
      <c r="K516" s="342">
        <v>33</v>
      </c>
      <c r="L516" s="340" t="s">
        <v>152</v>
      </c>
      <c r="M516" s="340" t="s">
        <v>152</v>
      </c>
      <c r="N516" s="340" t="s">
        <v>152</v>
      </c>
      <c r="O516" s="340" t="s">
        <v>10255</v>
      </c>
      <c r="P516" s="340" t="s">
        <v>152</v>
      </c>
      <c r="Q516" s="340" t="s">
        <v>152</v>
      </c>
      <c r="R516" s="340" t="s">
        <v>152</v>
      </c>
      <c r="S516" s="340" t="s">
        <v>152</v>
      </c>
      <c r="T516" s="340" t="s">
        <v>2015</v>
      </c>
      <c r="U516" s="340" t="s">
        <v>152</v>
      </c>
      <c r="V516" s="340" t="s">
        <v>7020</v>
      </c>
      <c r="W516" s="143" t="s">
        <v>7626</v>
      </c>
      <c r="X516" s="143" t="s">
        <v>152</v>
      </c>
      <c r="Y516" s="143" t="s">
        <v>4033</v>
      </c>
      <c r="Z516" s="143" t="s">
        <v>4034</v>
      </c>
      <c r="AA516" s="395" t="s">
        <v>10256</v>
      </c>
      <c r="AB516" s="143" t="s">
        <v>4033</v>
      </c>
      <c r="AC516" s="143" t="s">
        <v>4033</v>
      </c>
      <c r="AD516" s="143" t="s">
        <v>152</v>
      </c>
      <c r="AF516" s="340"/>
      <c r="AG516" s="143" t="s">
        <v>152</v>
      </c>
      <c r="AH516" s="343" t="s">
        <v>4033</v>
      </c>
      <c r="AI516" s="340" t="s">
        <v>152</v>
      </c>
      <c r="AJ516" s="340" t="s">
        <v>152</v>
      </c>
      <c r="AK516" s="143" t="s">
        <v>2054</v>
      </c>
      <c r="AL516" s="143" t="s">
        <v>7739</v>
      </c>
      <c r="AM516" s="341" t="s">
        <v>152</v>
      </c>
      <c r="AN516" s="143" t="s">
        <v>1637</v>
      </c>
      <c r="AO516" s="340" t="s">
        <v>152</v>
      </c>
      <c r="AP516" s="340"/>
      <c r="AQ516" s="341" t="s">
        <v>152</v>
      </c>
      <c r="AR516" s="143" t="s">
        <v>150</v>
      </c>
      <c r="AS516" s="340" t="s">
        <v>152</v>
      </c>
      <c r="AU516" s="341" t="s">
        <v>152</v>
      </c>
      <c r="AV516" s="342" t="s">
        <v>152</v>
      </c>
    </row>
    <row r="517" spans="1:48" s="143" customFormat="1" hidden="1">
      <c r="A517" s="299">
        <v>1074475758</v>
      </c>
      <c r="B517" s="340" t="s">
        <v>7524</v>
      </c>
      <c r="C517" s="143" t="s">
        <v>4031</v>
      </c>
      <c r="D517" s="143" t="s">
        <v>4065</v>
      </c>
      <c r="E517" s="340" t="s">
        <v>7536</v>
      </c>
      <c r="F517" s="340" t="s">
        <v>2056</v>
      </c>
      <c r="G517" s="143" t="s">
        <v>2055</v>
      </c>
      <c r="H517" s="341" t="s">
        <v>4032</v>
      </c>
      <c r="I517" s="342">
        <v>35228</v>
      </c>
      <c r="J517" s="342">
        <v>0</v>
      </c>
      <c r="K517" s="342">
        <v>9</v>
      </c>
      <c r="L517" s="340" t="s">
        <v>152</v>
      </c>
      <c r="M517" s="340" t="s">
        <v>152</v>
      </c>
      <c r="N517" s="340" t="s">
        <v>152</v>
      </c>
      <c r="O517" s="340" t="s">
        <v>10257</v>
      </c>
      <c r="P517" s="340" t="s">
        <v>152</v>
      </c>
      <c r="Q517" s="340" t="s">
        <v>152</v>
      </c>
      <c r="R517" s="340" t="s">
        <v>152</v>
      </c>
      <c r="S517" s="340" t="s">
        <v>152</v>
      </c>
      <c r="T517" s="340" t="s">
        <v>2015</v>
      </c>
      <c r="U517" s="340" t="s">
        <v>152</v>
      </c>
      <c r="V517" s="340" t="s">
        <v>7745</v>
      </c>
      <c r="W517" s="143" t="s">
        <v>7626</v>
      </c>
      <c r="X517" s="143" t="s">
        <v>152</v>
      </c>
      <c r="Y517" s="143" t="s">
        <v>4033</v>
      </c>
      <c r="Z517" s="143" t="s">
        <v>4034</v>
      </c>
      <c r="AA517" s="395" t="s">
        <v>10258</v>
      </c>
      <c r="AB517" s="143" t="s">
        <v>4033</v>
      </c>
      <c r="AC517" s="143" t="s">
        <v>4033</v>
      </c>
      <c r="AD517" s="143" t="s">
        <v>152</v>
      </c>
      <c r="AF517" s="340"/>
      <c r="AG517" s="143" t="s">
        <v>152</v>
      </c>
      <c r="AH517" s="343" t="s">
        <v>2015</v>
      </c>
      <c r="AI517" s="340" t="s">
        <v>152</v>
      </c>
      <c r="AJ517" s="340" t="s">
        <v>152</v>
      </c>
      <c r="AK517" s="143" t="s">
        <v>2054</v>
      </c>
      <c r="AL517" s="143" t="s">
        <v>7746</v>
      </c>
      <c r="AM517" s="341" t="s">
        <v>152</v>
      </c>
      <c r="AN517" s="143" t="s">
        <v>1637</v>
      </c>
      <c r="AO517" s="340" t="s">
        <v>152</v>
      </c>
      <c r="AP517" s="340"/>
      <c r="AQ517" s="341" t="s">
        <v>152</v>
      </c>
      <c r="AR517" s="143" t="s">
        <v>150</v>
      </c>
      <c r="AS517" s="340" t="s">
        <v>152</v>
      </c>
      <c r="AU517" s="341" t="s">
        <v>152</v>
      </c>
      <c r="AV517" s="342" t="s">
        <v>152</v>
      </c>
    </row>
    <row r="518" spans="1:48" s="143" customFormat="1" hidden="1">
      <c r="A518" s="299">
        <v>1074475757</v>
      </c>
      <c r="B518" s="340" t="s">
        <v>7747</v>
      </c>
      <c r="C518" s="143" t="s">
        <v>4031</v>
      </c>
      <c r="D518" s="143" t="s">
        <v>4065</v>
      </c>
      <c r="E518" s="340" t="s">
        <v>7535</v>
      </c>
      <c r="F518" s="340" t="s">
        <v>2056</v>
      </c>
      <c r="G518" s="143" t="s">
        <v>2055</v>
      </c>
      <c r="H518" s="341" t="s">
        <v>4032</v>
      </c>
      <c r="I518" s="342">
        <v>32858</v>
      </c>
      <c r="J518" s="342">
        <v>0</v>
      </c>
      <c r="K518" s="342">
        <v>0</v>
      </c>
      <c r="L518" s="340" t="s">
        <v>152</v>
      </c>
      <c r="M518" s="340" t="s">
        <v>152</v>
      </c>
      <c r="N518" s="340" t="s">
        <v>152</v>
      </c>
      <c r="O518" s="340" t="s">
        <v>10259</v>
      </c>
      <c r="P518" s="340" t="s">
        <v>152</v>
      </c>
      <c r="Q518" s="340" t="s">
        <v>152</v>
      </c>
      <c r="R518" s="340" t="s">
        <v>152</v>
      </c>
      <c r="S518" s="340" t="s">
        <v>152</v>
      </c>
      <c r="T518" s="340" t="s">
        <v>2015</v>
      </c>
      <c r="U518" s="340" t="s">
        <v>152</v>
      </c>
      <c r="V518" s="340" t="s">
        <v>7748</v>
      </c>
      <c r="W518" s="143" t="s">
        <v>7626</v>
      </c>
      <c r="X518" s="143" t="s">
        <v>152</v>
      </c>
      <c r="Y518" s="143" t="s">
        <v>4033</v>
      </c>
      <c r="Z518" s="143" t="s">
        <v>4034</v>
      </c>
      <c r="AA518" s="395" t="s">
        <v>10260</v>
      </c>
      <c r="AB518" s="143" t="s">
        <v>4033</v>
      </c>
      <c r="AC518" s="143" t="s">
        <v>4033</v>
      </c>
      <c r="AD518" s="143" t="s">
        <v>152</v>
      </c>
      <c r="AF518" s="340"/>
      <c r="AG518" s="143" t="s">
        <v>152</v>
      </c>
      <c r="AH518" s="343" t="s">
        <v>2015</v>
      </c>
      <c r="AI518" s="340" t="s">
        <v>152</v>
      </c>
      <c r="AJ518" s="340" t="s">
        <v>152</v>
      </c>
      <c r="AK518" s="143" t="s">
        <v>2054</v>
      </c>
      <c r="AL518" s="143" t="s">
        <v>7749</v>
      </c>
      <c r="AM518" s="341" t="s">
        <v>152</v>
      </c>
      <c r="AN518" s="143" t="s">
        <v>1637</v>
      </c>
      <c r="AO518" s="340" t="s">
        <v>152</v>
      </c>
      <c r="AP518" s="340"/>
      <c r="AQ518" s="341" t="s">
        <v>152</v>
      </c>
      <c r="AR518" s="143" t="s">
        <v>150</v>
      </c>
      <c r="AS518" s="340" t="s">
        <v>152</v>
      </c>
      <c r="AU518" s="341" t="s">
        <v>152</v>
      </c>
      <c r="AV518" s="342" t="s">
        <v>152</v>
      </c>
    </row>
    <row r="519" spans="1:48" s="143" customFormat="1" hidden="1">
      <c r="A519" s="299">
        <v>1074475756</v>
      </c>
      <c r="B519" s="340" t="s">
        <v>7750</v>
      </c>
      <c r="C519" s="143" t="s">
        <v>4031</v>
      </c>
      <c r="D519" s="143" t="s">
        <v>4065</v>
      </c>
      <c r="E519" s="340" t="s">
        <v>7534</v>
      </c>
      <c r="F519" s="340" t="s">
        <v>2056</v>
      </c>
      <c r="G519" s="143" t="s">
        <v>2055</v>
      </c>
      <c r="H519" s="341" t="s">
        <v>4032</v>
      </c>
      <c r="I519" s="342">
        <v>27256</v>
      </c>
      <c r="J519" s="342">
        <v>0</v>
      </c>
      <c r="K519" s="342">
        <v>36</v>
      </c>
      <c r="L519" s="340" t="s">
        <v>152</v>
      </c>
      <c r="M519" s="340" t="s">
        <v>152</v>
      </c>
      <c r="N519" s="340" t="s">
        <v>152</v>
      </c>
      <c r="O519" s="340" t="s">
        <v>10261</v>
      </c>
      <c r="P519" s="340" t="s">
        <v>152</v>
      </c>
      <c r="Q519" s="340" t="s">
        <v>152</v>
      </c>
      <c r="R519" s="340" t="s">
        <v>152</v>
      </c>
      <c r="S519" s="340" t="s">
        <v>152</v>
      </c>
      <c r="T519" s="340" t="s">
        <v>2015</v>
      </c>
      <c r="U519" s="340" t="s">
        <v>152</v>
      </c>
      <c r="V519" s="340" t="s">
        <v>7751</v>
      </c>
      <c r="W519" s="143" t="s">
        <v>7627</v>
      </c>
      <c r="X519" s="143" t="s">
        <v>152</v>
      </c>
      <c r="Y519" s="143" t="s">
        <v>4033</v>
      </c>
      <c r="Z519" s="143" t="s">
        <v>4034</v>
      </c>
      <c r="AA519" s="395" t="s">
        <v>10262</v>
      </c>
      <c r="AB519" s="143" t="s">
        <v>4033</v>
      </c>
      <c r="AC519" s="143" t="s">
        <v>4033</v>
      </c>
      <c r="AD519" s="143" t="s">
        <v>152</v>
      </c>
      <c r="AF519" s="340"/>
      <c r="AG519" s="143" t="s">
        <v>152</v>
      </c>
      <c r="AH519" s="343" t="s">
        <v>2015</v>
      </c>
      <c r="AI519" s="340" t="s">
        <v>152</v>
      </c>
      <c r="AJ519" s="340" t="s">
        <v>152</v>
      </c>
      <c r="AK519" s="143" t="s">
        <v>2054</v>
      </c>
      <c r="AL519" s="143" t="s">
        <v>7752</v>
      </c>
      <c r="AM519" s="341" t="s">
        <v>152</v>
      </c>
      <c r="AN519" s="143" t="s">
        <v>1637</v>
      </c>
      <c r="AO519" s="340" t="s">
        <v>152</v>
      </c>
      <c r="AP519" s="340"/>
      <c r="AQ519" s="341" t="s">
        <v>152</v>
      </c>
      <c r="AR519" s="143" t="s">
        <v>150</v>
      </c>
      <c r="AS519" s="340" t="s">
        <v>152</v>
      </c>
      <c r="AU519" s="341" t="s">
        <v>152</v>
      </c>
      <c r="AV519" s="342" t="s">
        <v>152</v>
      </c>
    </row>
    <row r="520" spans="1:48" s="143" customFormat="1" hidden="1">
      <c r="A520" s="299">
        <v>1074475754</v>
      </c>
      <c r="B520" s="340" t="s">
        <v>7526</v>
      </c>
      <c r="C520" s="143" t="s">
        <v>4031</v>
      </c>
      <c r="D520" s="143" t="s">
        <v>4065</v>
      </c>
      <c r="E520" s="340" t="s">
        <v>10263</v>
      </c>
      <c r="F520" s="340" t="s">
        <v>2056</v>
      </c>
      <c r="G520" s="143" t="s">
        <v>2055</v>
      </c>
      <c r="H520" s="341" t="s">
        <v>4032</v>
      </c>
      <c r="I520" s="342">
        <v>33774</v>
      </c>
      <c r="J520" s="342">
        <v>0</v>
      </c>
      <c r="K520" s="342">
        <v>36</v>
      </c>
      <c r="L520" s="340" t="s">
        <v>152</v>
      </c>
      <c r="M520" s="340" t="s">
        <v>152</v>
      </c>
      <c r="N520" s="340" t="s">
        <v>152</v>
      </c>
      <c r="O520" s="340" t="s">
        <v>10264</v>
      </c>
      <c r="P520" s="340" t="s">
        <v>152</v>
      </c>
      <c r="Q520" s="340" t="s">
        <v>152</v>
      </c>
      <c r="R520" s="340" t="s">
        <v>152</v>
      </c>
      <c r="S520" s="340" t="s">
        <v>152</v>
      </c>
      <c r="T520" s="340" t="s">
        <v>2015</v>
      </c>
      <c r="U520" s="340" t="s">
        <v>152</v>
      </c>
      <c r="V520" s="340" t="s">
        <v>7753</v>
      </c>
      <c r="W520" s="143" t="s">
        <v>7626</v>
      </c>
      <c r="X520" s="143" t="s">
        <v>152</v>
      </c>
      <c r="Y520" s="143" t="s">
        <v>4033</v>
      </c>
      <c r="Z520" s="143" t="s">
        <v>4034</v>
      </c>
      <c r="AA520" s="395" t="s">
        <v>10265</v>
      </c>
      <c r="AB520" s="143" t="s">
        <v>4033</v>
      </c>
      <c r="AC520" s="143" t="s">
        <v>4033</v>
      </c>
      <c r="AD520" s="143" t="s">
        <v>152</v>
      </c>
      <c r="AF520" s="340"/>
      <c r="AG520" s="143" t="s">
        <v>152</v>
      </c>
      <c r="AH520" s="343" t="s">
        <v>4033</v>
      </c>
      <c r="AI520" s="340" t="s">
        <v>152</v>
      </c>
      <c r="AJ520" s="340" t="s">
        <v>152</v>
      </c>
      <c r="AK520" s="143" t="s">
        <v>2054</v>
      </c>
      <c r="AL520" s="143" t="s">
        <v>2015</v>
      </c>
      <c r="AM520" s="341" t="s">
        <v>152</v>
      </c>
      <c r="AN520" s="143" t="s">
        <v>1637</v>
      </c>
      <c r="AO520" s="340" t="s">
        <v>152</v>
      </c>
      <c r="AP520" s="340"/>
      <c r="AQ520" s="341" t="s">
        <v>152</v>
      </c>
      <c r="AR520" s="143" t="s">
        <v>150</v>
      </c>
      <c r="AS520" s="340" t="s">
        <v>152</v>
      </c>
      <c r="AU520" s="341" t="s">
        <v>152</v>
      </c>
      <c r="AV520" s="342" t="s">
        <v>152</v>
      </c>
    </row>
    <row r="521" spans="1:48" s="143" customFormat="1" hidden="1">
      <c r="A521" s="299">
        <v>1074476795</v>
      </c>
      <c r="B521" s="340" t="s">
        <v>5973</v>
      </c>
      <c r="C521" s="143" t="s">
        <v>4031</v>
      </c>
      <c r="D521" s="143" t="s">
        <v>6245</v>
      </c>
      <c r="E521" s="340" t="s">
        <v>5974</v>
      </c>
      <c r="F521" s="340" t="s">
        <v>2056</v>
      </c>
      <c r="G521" s="143" t="s">
        <v>150</v>
      </c>
      <c r="H521" s="341" t="s">
        <v>4032</v>
      </c>
      <c r="I521" s="342">
        <v>11192</v>
      </c>
      <c r="J521" s="342">
        <v>0</v>
      </c>
      <c r="K521" s="342">
        <v>0</v>
      </c>
      <c r="L521" s="340" t="s">
        <v>152</v>
      </c>
      <c r="M521" s="340" t="s">
        <v>152</v>
      </c>
      <c r="N521" s="340" t="s">
        <v>152</v>
      </c>
      <c r="O521" s="340" t="s">
        <v>10266</v>
      </c>
      <c r="P521" s="340" t="s">
        <v>152</v>
      </c>
      <c r="Q521" s="340" t="s">
        <v>152</v>
      </c>
      <c r="R521" s="340" t="s">
        <v>152</v>
      </c>
      <c r="S521" s="340" t="s">
        <v>152</v>
      </c>
      <c r="T521" s="340" t="s">
        <v>152</v>
      </c>
      <c r="U521" s="340" t="s">
        <v>152</v>
      </c>
      <c r="V521" s="340" t="s">
        <v>6735</v>
      </c>
      <c r="W521" s="143" t="s">
        <v>7626</v>
      </c>
      <c r="X521" s="143" t="s">
        <v>152</v>
      </c>
      <c r="Y521" s="143" t="s">
        <v>4033</v>
      </c>
      <c r="Z521" s="143" t="s">
        <v>4034</v>
      </c>
      <c r="AA521" s="395" t="s">
        <v>10267</v>
      </c>
      <c r="AB521" s="143" t="s">
        <v>4033</v>
      </c>
      <c r="AC521" s="143" t="s">
        <v>4033</v>
      </c>
      <c r="AD521" s="143" t="s">
        <v>152</v>
      </c>
      <c r="AF521" s="340"/>
      <c r="AG521" s="143" t="s">
        <v>152</v>
      </c>
      <c r="AH521" s="343" t="s">
        <v>4033</v>
      </c>
      <c r="AI521" s="340" t="s">
        <v>152</v>
      </c>
      <c r="AJ521" s="340" t="s">
        <v>3885</v>
      </c>
      <c r="AK521" s="143" t="s">
        <v>2054</v>
      </c>
      <c r="AL521" s="143" t="s">
        <v>6736</v>
      </c>
      <c r="AM521" s="341" t="s">
        <v>152</v>
      </c>
      <c r="AN521" s="143" t="s">
        <v>1637</v>
      </c>
      <c r="AO521" s="340" t="s">
        <v>152</v>
      </c>
      <c r="AP521" s="340"/>
      <c r="AQ521" s="341" t="s">
        <v>152</v>
      </c>
      <c r="AR521" s="143" t="s">
        <v>150</v>
      </c>
      <c r="AS521" s="340" t="s">
        <v>152</v>
      </c>
      <c r="AU521" s="341" t="s">
        <v>152</v>
      </c>
      <c r="AV521" s="342" t="s">
        <v>152</v>
      </c>
    </row>
    <row r="522" spans="1:48" s="143" customFormat="1" hidden="1">
      <c r="A522" s="299">
        <v>1074476739</v>
      </c>
      <c r="B522" s="340" t="s">
        <v>2069</v>
      </c>
      <c r="C522" s="143" t="s">
        <v>4031</v>
      </c>
      <c r="D522" s="143" t="s">
        <v>4035</v>
      </c>
      <c r="E522" s="340" t="s">
        <v>2060</v>
      </c>
      <c r="F522" s="340" t="s">
        <v>2056</v>
      </c>
      <c r="G522" s="143" t="s">
        <v>150</v>
      </c>
      <c r="H522" s="341" t="s">
        <v>4032</v>
      </c>
      <c r="I522" s="342">
        <v>17573</v>
      </c>
      <c r="J522" s="342">
        <v>0</v>
      </c>
      <c r="K522" s="342">
        <v>0</v>
      </c>
      <c r="L522" s="340" t="s">
        <v>152</v>
      </c>
      <c r="M522" s="340" t="s">
        <v>152</v>
      </c>
      <c r="N522" s="340" t="s">
        <v>152</v>
      </c>
      <c r="O522" s="340" t="s">
        <v>10268</v>
      </c>
      <c r="P522" s="340" t="s">
        <v>152</v>
      </c>
      <c r="Q522" s="340" t="s">
        <v>152</v>
      </c>
      <c r="R522" s="340" t="s">
        <v>152</v>
      </c>
      <c r="S522" s="340" t="s">
        <v>152</v>
      </c>
      <c r="T522" s="340" t="s">
        <v>152</v>
      </c>
      <c r="U522" s="340" t="s">
        <v>152</v>
      </c>
      <c r="V522" s="340" t="s">
        <v>8752</v>
      </c>
      <c r="W522" s="143" t="s">
        <v>7627</v>
      </c>
      <c r="X522" s="143" t="s">
        <v>152</v>
      </c>
      <c r="Y522" s="143" t="s">
        <v>4033</v>
      </c>
      <c r="Z522" s="143" t="s">
        <v>4034</v>
      </c>
      <c r="AA522" s="395" t="s">
        <v>10269</v>
      </c>
      <c r="AB522" s="143" t="s">
        <v>4033</v>
      </c>
      <c r="AC522" s="143" t="s">
        <v>4033</v>
      </c>
      <c r="AD522" s="143" t="s">
        <v>152</v>
      </c>
      <c r="AF522" s="340"/>
      <c r="AG522" s="143" t="s">
        <v>152</v>
      </c>
      <c r="AH522" s="343" t="s">
        <v>4033</v>
      </c>
      <c r="AI522" s="340" t="s">
        <v>152</v>
      </c>
      <c r="AJ522" s="340" t="s">
        <v>152</v>
      </c>
      <c r="AK522" s="143" t="s">
        <v>2054</v>
      </c>
      <c r="AL522" s="143" t="s">
        <v>4555</v>
      </c>
      <c r="AM522" s="341" t="s">
        <v>152</v>
      </c>
      <c r="AN522" s="143" t="s">
        <v>1637</v>
      </c>
      <c r="AO522" s="340" t="s">
        <v>152</v>
      </c>
      <c r="AP522" s="340"/>
      <c r="AQ522" s="341" t="s">
        <v>152</v>
      </c>
      <c r="AR522" s="143" t="s">
        <v>150</v>
      </c>
      <c r="AS522" s="340" t="s">
        <v>152</v>
      </c>
      <c r="AU522" s="341" t="s">
        <v>152</v>
      </c>
      <c r="AV522" s="342" t="s">
        <v>152</v>
      </c>
    </row>
    <row r="523" spans="1:48" s="143" customFormat="1" hidden="1">
      <c r="A523" s="299">
        <v>1074476736</v>
      </c>
      <c r="B523" s="340" t="s">
        <v>5581</v>
      </c>
      <c r="C523" s="143" t="s">
        <v>4031</v>
      </c>
      <c r="D523" s="143" t="s">
        <v>4107</v>
      </c>
      <c r="E523" s="340" t="s">
        <v>6121</v>
      </c>
      <c r="F523" s="340" t="s">
        <v>2056</v>
      </c>
      <c r="G523" s="143" t="s">
        <v>150</v>
      </c>
      <c r="H523" s="341" t="s">
        <v>4032</v>
      </c>
      <c r="I523" s="342">
        <v>30887</v>
      </c>
      <c r="J523" s="342">
        <v>0</v>
      </c>
      <c r="K523" s="342">
        <v>0</v>
      </c>
      <c r="L523" s="340" t="s">
        <v>152</v>
      </c>
      <c r="M523" s="340" t="s">
        <v>152</v>
      </c>
      <c r="N523" s="340" t="s">
        <v>152</v>
      </c>
      <c r="O523" s="340" t="s">
        <v>10270</v>
      </c>
      <c r="P523" s="340" t="s">
        <v>152</v>
      </c>
      <c r="Q523" s="340" t="s">
        <v>152</v>
      </c>
      <c r="R523" s="340" t="s">
        <v>152</v>
      </c>
      <c r="S523" s="340" t="s">
        <v>152</v>
      </c>
      <c r="T523" s="340" t="s">
        <v>152</v>
      </c>
      <c r="U523" s="340" t="s">
        <v>152</v>
      </c>
      <c r="V523" s="340" t="s">
        <v>6728</v>
      </c>
      <c r="W523" s="143" t="s">
        <v>7626</v>
      </c>
      <c r="X523" s="143" t="s">
        <v>152</v>
      </c>
      <c r="Y523" s="143" t="s">
        <v>4033</v>
      </c>
      <c r="Z523" s="143" t="s">
        <v>4034</v>
      </c>
      <c r="AA523" s="395" t="s">
        <v>10271</v>
      </c>
      <c r="AB523" s="143" t="s">
        <v>4033</v>
      </c>
      <c r="AC523" s="143" t="s">
        <v>4033</v>
      </c>
      <c r="AD523" s="143" t="s">
        <v>152</v>
      </c>
      <c r="AF523" s="340"/>
      <c r="AG523" s="143" t="s">
        <v>152</v>
      </c>
      <c r="AH523" s="343" t="s">
        <v>4033</v>
      </c>
      <c r="AI523" s="340" t="s">
        <v>152</v>
      </c>
      <c r="AJ523" s="340" t="s">
        <v>1425</v>
      </c>
      <c r="AK523" s="143" t="s">
        <v>152</v>
      </c>
      <c r="AL523" s="143" t="s">
        <v>152</v>
      </c>
      <c r="AM523" s="341" t="s">
        <v>152</v>
      </c>
      <c r="AN523" s="143" t="s">
        <v>1637</v>
      </c>
      <c r="AO523" s="340" t="s">
        <v>152</v>
      </c>
      <c r="AP523" s="340"/>
      <c r="AQ523" s="341" t="s">
        <v>152</v>
      </c>
      <c r="AR523" s="143" t="s">
        <v>150</v>
      </c>
      <c r="AS523" s="340" t="s">
        <v>152</v>
      </c>
      <c r="AU523" s="341" t="s">
        <v>152</v>
      </c>
      <c r="AV523" s="342" t="s">
        <v>152</v>
      </c>
    </row>
    <row r="524" spans="1:48" s="143" customFormat="1" hidden="1">
      <c r="A524" s="299">
        <v>1074476729</v>
      </c>
      <c r="B524" s="340" t="s">
        <v>5521</v>
      </c>
      <c r="C524" s="143" t="s">
        <v>4031</v>
      </c>
      <c r="D524" s="143" t="s">
        <v>6215</v>
      </c>
      <c r="E524" s="340" t="s">
        <v>5522</v>
      </c>
      <c r="F524" s="340" t="s">
        <v>2056</v>
      </c>
      <c r="G524" s="143" t="s">
        <v>150</v>
      </c>
      <c r="H524" s="341" t="s">
        <v>4032</v>
      </c>
      <c r="I524" s="342">
        <v>25305</v>
      </c>
      <c r="J524" s="342">
        <v>0</v>
      </c>
      <c r="K524" s="342">
        <v>0</v>
      </c>
      <c r="L524" s="340" t="s">
        <v>152</v>
      </c>
      <c r="M524" s="340" t="s">
        <v>152</v>
      </c>
      <c r="N524" s="340" t="s">
        <v>152</v>
      </c>
      <c r="O524" s="340" t="s">
        <v>10272</v>
      </c>
      <c r="P524" s="340" t="s">
        <v>152</v>
      </c>
      <c r="Q524" s="340" t="s">
        <v>152</v>
      </c>
      <c r="R524" s="340" t="s">
        <v>152</v>
      </c>
      <c r="S524" s="340" t="s">
        <v>152</v>
      </c>
      <c r="T524" s="340" t="s">
        <v>152</v>
      </c>
      <c r="U524" s="340" t="s">
        <v>152</v>
      </c>
      <c r="V524" s="340" t="s">
        <v>6484</v>
      </c>
      <c r="W524" s="143" t="s">
        <v>7627</v>
      </c>
      <c r="X524" s="143" t="s">
        <v>152</v>
      </c>
      <c r="Y524" s="143" t="s">
        <v>4033</v>
      </c>
      <c r="Z524" s="143" t="s">
        <v>4034</v>
      </c>
      <c r="AA524" s="395" t="s">
        <v>10273</v>
      </c>
      <c r="AB524" s="143" t="s">
        <v>4033</v>
      </c>
      <c r="AC524" s="143" t="s">
        <v>4033</v>
      </c>
      <c r="AD524" s="143" t="s">
        <v>152</v>
      </c>
      <c r="AF524" s="340"/>
      <c r="AG524" s="143" t="s">
        <v>152</v>
      </c>
      <c r="AH524" s="343" t="s">
        <v>4033</v>
      </c>
      <c r="AI524" s="340" t="s">
        <v>152</v>
      </c>
      <c r="AJ524" s="340" t="s">
        <v>152</v>
      </c>
      <c r="AK524" s="143" t="s">
        <v>2054</v>
      </c>
      <c r="AL524" s="143" t="s">
        <v>6485</v>
      </c>
      <c r="AM524" s="341" t="s">
        <v>152</v>
      </c>
      <c r="AN524" s="143" t="s">
        <v>1637</v>
      </c>
      <c r="AO524" s="340" t="s">
        <v>152</v>
      </c>
      <c r="AP524" s="340"/>
      <c r="AQ524" s="341" t="s">
        <v>152</v>
      </c>
      <c r="AR524" s="143" t="s">
        <v>150</v>
      </c>
      <c r="AS524" s="340" t="s">
        <v>152</v>
      </c>
      <c r="AU524" s="341" t="s">
        <v>152</v>
      </c>
      <c r="AV524" s="342" t="s">
        <v>152</v>
      </c>
    </row>
    <row r="525" spans="1:48" s="143" customFormat="1" hidden="1">
      <c r="A525" s="299">
        <v>1074476727</v>
      </c>
      <c r="B525" s="340" t="s">
        <v>5510</v>
      </c>
      <c r="C525" s="143" t="s">
        <v>4031</v>
      </c>
      <c r="D525" s="143" t="s">
        <v>6215</v>
      </c>
      <c r="E525" s="340" t="s">
        <v>5511</v>
      </c>
      <c r="F525" s="340" t="s">
        <v>2056</v>
      </c>
      <c r="G525" s="143" t="s">
        <v>150</v>
      </c>
      <c r="H525" s="341" t="s">
        <v>4032</v>
      </c>
      <c r="I525" s="342">
        <v>30858</v>
      </c>
      <c r="J525" s="342">
        <v>0</v>
      </c>
      <c r="K525" s="342">
        <v>0</v>
      </c>
      <c r="L525" s="340" t="s">
        <v>152</v>
      </c>
      <c r="M525" s="340" t="s">
        <v>152</v>
      </c>
      <c r="N525" s="340" t="s">
        <v>152</v>
      </c>
      <c r="O525" s="340" t="s">
        <v>10274</v>
      </c>
      <c r="P525" s="340" t="s">
        <v>152</v>
      </c>
      <c r="Q525" s="340" t="s">
        <v>152</v>
      </c>
      <c r="R525" s="340" t="s">
        <v>152</v>
      </c>
      <c r="S525" s="340" t="s">
        <v>152</v>
      </c>
      <c r="T525" s="340" t="s">
        <v>152</v>
      </c>
      <c r="U525" s="340" t="s">
        <v>152</v>
      </c>
      <c r="V525" s="340" t="s">
        <v>6480</v>
      </c>
      <c r="W525" s="143" t="s">
        <v>7627</v>
      </c>
      <c r="X525" s="143" t="s">
        <v>152</v>
      </c>
      <c r="Y525" s="143" t="s">
        <v>4033</v>
      </c>
      <c r="Z525" s="143" t="s">
        <v>4034</v>
      </c>
      <c r="AA525" s="395" t="s">
        <v>10275</v>
      </c>
      <c r="AB525" s="143" t="s">
        <v>4033</v>
      </c>
      <c r="AC525" s="143" t="s">
        <v>4033</v>
      </c>
      <c r="AD525" s="143" t="s">
        <v>152</v>
      </c>
      <c r="AF525" s="340"/>
      <c r="AG525" s="143" t="s">
        <v>152</v>
      </c>
      <c r="AH525" s="343" t="s">
        <v>4033</v>
      </c>
      <c r="AI525" s="340" t="s">
        <v>152</v>
      </c>
      <c r="AJ525" s="340" t="s">
        <v>152</v>
      </c>
      <c r="AK525" s="143" t="s">
        <v>2054</v>
      </c>
      <c r="AL525" s="143" t="s">
        <v>6481</v>
      </c>
      <c r="AM525" s="341" t="s">
        <v>152</v>
      </c>
      <c r="AN525" s="143" t="s">
        <v>1637</v>
      </c>
      <c r="AO525" s="340" t="s">
        <v>152</v>
      </c>
      <c r="AP525" s="340"/>
      <c r="AQ525" s="341" t="s">
        <v>152</v>
      </c>
      <c r="AR525" s="143" t="s">
        <v>150</v>
      </c>
      <c r="AS525" s="340" t="s">
        <v>152</v>
      </c>
      <c r="AU525" s="341" t="s">
        <v>152</v>
      </c>
      <c r="AV525" s="342" t="s">
        <v>152</v>
      </c>
    </row>
    <row r="526" spans="1:48" s="143" customFormat="1" hidden="1">
      <c r="A526" s="299">
        <v>1074476715</v>
      </c>
      <c r="B526" s="340" t="s">
        <v>6047</v>
      </c>
      <c r="C526" s="143" t="s">
        <v>4031</v>
      </c>
      <c r="D526" s="143" t="s">
        <v>4065</v>
      </c>
      <c r="E526" s="340" t="s">
        <v>6048</v>
      </c>
      <c r="F526" s="340" t="s">
        <v>2056</v>
      </c>
      <c r="G526" s="143" t="s">
        <v>150</v>
      </c>
      <c r="H526" s="341" t="s">
        <v>4032</v>
      </c>
      <c r="I526" s="342">
        <v>19343</v>
      </c>
      <c r="J526" s="342">
        <v>0</v>
      </c>
      <c r="K526" s="342">
        <v>0</v>
      </c>
      <c r="L526" s="340" t="s">
        <v>152</v>
      </c>
      <c r="M526" s="340" t="s">
        <v>152</v>
      </c>
      <c r="N526" s="340" t="s">
        <v>152</v>
      </c>
      <c r="O526" s="340" t="s">
        <v>10276</v>
      </c>
      <c r="P526" s="340" t="s">
        <v>152</v>
      </c>
      <c r="Q526" s="340" t="s">
        <v>152</v>
      </c>
      <c r="R526" s="340" t="s">
        <v>152</v>
      </c>
      <c r="S526" s="340" t="s">
        <v>152</v>
      </c>
      <c r="T526" s="340" t="s">
        <v>152</v>
      </c>
      <c r="U526" s="340" t="s">
        <v>152</v>
      </c>
      <c r="V526" s="340" t="s">
        <v>6475</v>
      </c>
      <c r="W526" s="143" t="s">
        <v>7626</v>
      </c>
      <c r="X526" s="143" t="s">
        <v>152</v>
      </c>
      <c r="Y526" s="143" t="s">
        <v>4033</v>
      </c>
      <c r="Z526" s="143" t="s">
        <v>4034</v>
      </c>
      <c r="AA526" s="395" t="s">
        <v>10277</v>
      </c>
      <c r="AB526" s="143" t="s">
        <v>4033</v>
      </c>
      <c r="AC526" s="143" t="s">
        <v>4033</v>
      </c>
      <c r="AD526" s="143" t="s">
        <v>152</v>
      </c>
      <c r="AF526" s="340"/>
      <c r="AG526" s="143" t="s">
        <v>152</v>
      </c>
      <c r="AH526" s="343" t="s">
        <v>4033</v>
      </c>
      <c r="AI526" s="340" t="s">
        <v>152</v>
      </c>
      <c r="AJ526" s="340" t="s">
        <v>1528</v>
      </c>
      <c r="AK526" s="143" t="s">
        <v>2054</v>
      </c>
      <c r="AL526" s="143" t="s">
        <v>6476</v>
      </c>
      <c r="AM526" s="341" t="s">
        <v>152</v>
      </c>
      <c r="AN526" s="143" t="s">
        <v>1637</v>
      </c>
      <c r="AO526" s="340" t="s">
        <v>152</v>
      </c>
      <c r="AP526" s="340"/>
      <c r="AQ526" s="341" t="s">
        <v>152</v>
      </c>
      <c r="AR526" s="143" t="s">
        <v>150</v>
      </c>
      <c r="AS526" s="340" t="s">
        <v>152</v>
      </c>
      <c r="AU526" s="341" t="s">
        <v>152</v>
      </c>
      <c r="AV526" s="342" t="s">
        <v>152</v>
      </c>
    </row>
    <row r="527" spans="1:48" s="143" customFormat="1" hidden="1">
      <c r="A527" s="299">
        <v>1074476188</v>
      </c>
      <c r="B527" s="340" t="s">
        <v>187</v>
      </c>
      <c r="C527" s="143" t="s">
        <v>4031</v>
      </c>
      <c r="D527" s="143" t="s">
        <v>4286</v>
      </c>
      <c r="E527" s="340" t="s">
        <v>9801</v>
      </c>
      <c r="F527" s="340" t="s">
        <v>2056</v>
      </c>
      <c r="G527" s="143" t="s">
        <v>2055</v>
      </c>
      <c r="H527" s="341" t="s">
        <v>4032</v>
      </c>
      <c r="I527" s="342">
        <v>23970</v>
      </c>
      <c r="J527" s="342">
        <v>0</v>
      </c>
      <c r="K527" s="342">
        <v>11</v>
      </c>
      <c r="L527" s="340" t="s">
        <v>152</v>
      </c>
      <c r="M527" s="340" t="s">
        <v>152</v>
      </c>
      <c r="N527" s="340" t="s">
        <v>152</v>
      </c>
      <c r="O527" s="340" t="s">
        <v>9802</v>
      </c>
      <c r="P527" s="340" t="s">
        <v>152</v>
      </c>
      <c r="Q527" s="340" t="s">
        <v>152</v>
      </c>
      <c r="R527" s="340" t="s">
        <v>152</v>
      </c>
      <c r="S527" s="340" t="s">
        <v>152</v>
      </c>
      <c r="T527" s="340" t="s">
        <v>152</v>
      </c>
      <c r="U527" s="340" t="s">
        <v>152</v>
      </c>
      <c r="V527" s="340" t="s">
        <v>4353</v>
      </c>
      <c r="W527" s="143" t="s">
        <v>7626</v>
      </c>
      <c r="X527" s="143" t="s">
        <v>152</v>
      </c>
      <c r="Y527" s="143" t="s">
        <v>4033</v>
      </c>
      <c r="Z527" s="143" t="s">
        <v>4034</v>
      </c>
      <c r="AA527" s="395" t="s">
        <v>9803</v>
      </c>
      <c r="AB527" s="143" t="s">
        <v>4033</v>
      </c>
      <c r="AC527" s="143" t="s">
        <v>4033</v>
      </c>
      <c r="AD527" s="143" t="s">
        <v>152</v>
      </c>
      <c r="AF527" s="340"/>
      <c r="AG527" s="143" t="s">
        <v>152</v>
      </c>
      <c r="AH527" s="343" t="s">
        <v>4033</v>
      </c>
      <c r="AI527" s="340" t="s">
        <v>152</v>
      </c>
      <c r="AJ527" s="340" t="s">
        <v>152</v>
      </c>
      <c r="AK527" s="143" t="s">
        <v>152</v>
      </c>
      <c r="AL527" s="143" t="s">
        <v>152</v>
      </c>
      <c r="AM527" s="341" t="s">
        <v>152</v>
      </c>
      <c r="AN527" s="143" t="s">
        <v>1637</v>
      </c>
      <c r="AO527" s="340" t="s">
        <v>152</v>
      </c>
      <c r="AP527" s="340"/>
      <c r="AQ527" s="341" t="s">
        <v>152</v>
      </c>
      <c r="AR527" s="143" t="s">
        <v>150</v>
      </c>
      <c r="AS527" s="340" t="s">
        <v>152</v>
      </c>
      <c r="AU527" s="341" t="s">
        <v>152</v>
      </c>
      <c r="AV527" s="342" t="s">
        <v>152</v>
      </c>
    </row>
    <row r="528" spans="1:48" s="143" customFormat="1" hidden="1">
      <c r="A528" s="299">
        <v>1074476697</v>
      </c>
      <c r="B528" s="340" t="s">
        <v>213</v>
      </c>
      <c r="C528" s="143" t="s">
        <v>4031</v>
      </c>
      <c r="D528" s="143" t="s">
        <v>4049</v>
      </c>
      <c r="E528" s="340" t="s">
        <v>2047</v>
      </c>
      <c r="F528" s="340" t="s">
        <v>2056</v>
      </c>
      <c r="G528" s="143" t="s">
        <v>150</v>
      </c>
      <c r="H528" s="341" t="s">
        <v>4032</v>
      </c>
      <c r="I528" s="342">
        <v>14301</v>
      </c>
      <c r="J528" s="342">
        <v>0</v>
      </c>
      <c r="K528" s="342">
        <v>0</v>
      </c>
      <c r="L528" s="340" t="s">
        <v>152</v>
      </c>
      <c r="M528" s="340" t="s">
        <v>152</v>
      </c>
      <c r="N528" s="340" t="s">
        <v>152</v>
      </c>
      <c r="O528" s="340" t="s">
        <v>10281</v>
      </c>
      <c r="P528" s="340" t="s">
        <v>152</v>
      </c>
      <c r="Q528" s="340" t="s">
        <v>152</v>
      </c>
      <c r="R528" s="340" t="s">
        <v>152</v>
      </c>
      <c r="S528" s="340" t="s">
        <v>152</v>
      </c>
      <c r="T528" s="340" t="s">
        <v>152</v>
      </c>
      <c r="U528" s="340" t="s">
        <v>152</v>
      </c>
      <c r="V528" s="340" t="s">
        <v>4448</v>
      </c>
      <c r="W528" s="143" t="s">
        <v>7627</v>
      </c>
      <c r="X528" s="143" t="s">
        <v>152</v>
      </c>
      <c r="Y528" s="143" t="s">
        <v>4033</v>
      </c>
      <c r="Z528" s="143" t="s">
        <v>4034</v>
      </c>
      <c r="AA528" s="395" t="s">
        <v>10282</v>
      </c>
      <c r="AB528" s="143" t="s">
        <v>4033</v>
      </c>
      <c r="AC528" s="143" t="s">
        <v>4033</v>
      </c>
      <c r="AD528" s="143" t="s">
        <v>152</v>
      </c>
      <c r="AF528" s="340"/>
      <c r="AG528" s="143" t="s">
        <v>152</v>
      </c>
      <c r="AH528" s="343" t="s">
        <v>4033</v>
      </c>
      <c r="AI528" s="340" t="s">
        <v>152</v>
      </c>
      <c r="AJ528" s="340" t="s">
        <v>152</v>
      </c>
      <c r="AK528" s="143" t="s">
        <v>2054</v>
      </c>
      <c r="AL528" s="143" t="s">
        <v>4449</v>
      </c>
      <c r="AM528" s="341" t="s">
        <v>152</v>
      </c>
      <c r="AN528" s="143" t="s">
        <v>1637</v>
      </c>
      <c r="AO528" s="340" t="s">
        <v>152</v>
      </c>
      <c r="AP528" s="340"/>
      <c r="AQ528" s="341" t="s">
        <v>152</v>
      </c>
      <c r="AR528" s="143" t="s">
        <v>150</v>
      </c>
      <c r="AS528" s="340" t="s">
        <v>152</v>
      </c>
      <c r="AU528" s="341" t="s">
        <v>152</v>
      </c>
      <c r="AV528" s="342" t="s">
        <v>152</v>
      </c>
    </row>
    <row r="529" spans="1:48" s="143" customFormat="1" hidden="1">
      <c r="A529" s="299">
        <v>1074476695</v>
      </c>
      <c r="B529" s="340" t="s">
        <v>220</v>
      </c>
      <c r="C529" s="143" t="s">
        <v>4031</v>
      </c>
      <c r="D529" s="143" t="s">
        <v>4049</v>
      </c>
      <c r="E529" s="340" t="s">
        <v>7631</v>
      </c>
      <c r="F529" s="340" t="s">
        <v>2056</v>
      </c>
      <c r="G529" s="143" t="s">
        <v>150</v>
      </c>
      <c r="H529" s="341" t="s">
        <v>4032</v>
      </c>
      <c r="I529" s="342">
        <v>29787</v>
      </c>
      <c r="J529" s="342">
        <v>0</v>
      </c>
      <c r="K529" s="342">
        <v>0</v>
      </c>
      <c r="L529" s="340" t="s">
        <v>152</v>
      </c>
      <c r="M529" s="340" t="s">
        <v>152</v>
      </c>
      <c r="N529" s="340" t="s">
        <v>152</v>
      </c>
      <c r="O529" s="340" t="s">
        <v>10283</v>
      </c>
      <c r="P529" s="340" t="s">
        <v>152</v>
      </c>
      <c r="Q529" s="340" t="s">
        <v>152</v>
      </c>
      <c r="R529" s="340" t="s">
        <v>152</v>
      </c>
      <c r="S529" s="340" t="s">
        <v>152</v>
      </c>
      <c r="T529" s="340" t="s">
        <v>152</v>
      </c>
      <c r="U529" s="340" t="s">
        <v>152</v>
      </c>
      <c r="V529" s="340" t="s">
        <v>4446</v>
      </c>
      <c r="W529" s="143" t="s">
        <v>7627</v>
      </c>
      <c r="X529" s="143" t="s">
        <v>152</v>
      </c>
      <c r="Y529" s="143" t="s">
        <v>4033</v>
      </c>
      <c r="Z529" s="143" t="s">
        <v>4034</v>
      </c>
      <c r="AA529" s="395" t="s">
        <v>10284</v>
      </c>
      <c r="AB529" s="143" t="s">
        <v>4033</v>
      </c>
      <c r="AC529" s="143" t="s">
        <v>4033</v>
      </c>
      <c r="AD529" s="143" t="s">
        <v>152</v>
      </c>
      <c r="AF529" s="340"/>
      <c r="AG529" s="143" t="s">
        <v>152</v>
      </c>
      <c r="AH529" s="343" t="s">
        <v>4033</v>
      </c>
      <c r="AI529" s="340" t="s">
        <v>152</v>
      </c>
      <c r="AJ529" s="340" t="s">
        <v>152</v>
      </c>
      <c r="AK529" s="143" t="s">
        <v>2054</v>
      </c>
      <c r="AL529" s="143" t="s">
        <v>4447</v>
      </c>
      <c r="AM529" s="341" t="s">
        <v>152</v>
      </c>
      <c r="AN529" s="143" t="s">
        <v>1637</v>
      </c>
      <c r="AO529" s="340" t="s">
        <v>152</v>
      </c>
      <c r="AP529" s="340"/>
      <c r="AQ529" s="341" t="s">
        <v>152</v>
      </c>
      <c r="AR529" s="143" t="s">
        <v>150</v>
      </c>
      <c r="AS529" s="340" t="s">
        <v>152</v>
      </c>
      <c r="AU529" s="341" t="s">
        <v>152</v>
      </c>
      <c r="AV529" s="342" t="s">
        <v>152</v>
      </c>
    </row>
    <row r="530" spans="1:48" s="143" customFormat="1" hidden="1">
      <c r="A530" s="299">
        <v>1074476690</v>
      </c>
      <c r="B530" s="340" t="s">
        <v>210</v>
      </c>
      <c r="C530" s="143" t="s">
        <v>4031</v>
      </c>
      <c r="D530" s="143" t="s">
        <v>4049</v>
      </c>
      <c r="E530" s="340" t="s">
        <v>2109</v>
      </c>
      <c r="F530" s="340" t="s">
        <v>2056</v>
      </c>
      <c r="G530" s="143" t="s">
        <v>150</v>
      </c>
      <c r="H530" s="341" t="s">
        <v>4032</v>
      </c>
      <c r="I530" s="342">
        <v>13213</v>
      </c>
      <c r="J530" s="342">
        <v>0</v>
      </c>
      <c r="K530" s="342">
        <v>0</v>
      </c>
      <c r="L530" s="340" t="s">
        <v>152</v>
      </c>
      <c r="M530" s="340" t="s">
        <v>152</v>
      </c>
      <c r="N530" s="340" t="s">
        <v>152</v>
      </c>
      <c r="O530" s="340" t="s">
        <v>10285</v>
      </c>
      <c r="P530" s="340" t="s">
        <v>152</v>
      </c>
      <c r="Q530" s="340" t="s">
        <v>152</v>
      </c>
      <c r="R530" s="340" t="s">
        <v>152</v>
      </c>
      <c r="S530" s="340" t="s">
        <v>152</v>
      </c>
      <c r="T530" s="340" t="s">
        <v>152</v>
      </c>
      <c r="U530" s="340" t="s">
        <v>152</v>
      </c>
      <c r="V530" s="340" t="s">
        <v>4440</v>
      </c>
      <c r="W530" s="143" t="s">
        <v>7627</v>
      </c>
      <c r="X530" s="143" t="s">
        <v>152</v>
      </c>
      <c r="Y530" s="143" t="s">
        <v>4033</v>
      </c>
      <c r="Z530" s="143" t="s">
        <v>4034</v>
      </c>
      <c r="AA530" s="395" t="s">
        <v>10286</v>
      </c>
      <c r="AB530" s="143" t="s">
        <v>4033</v>
      </c>
      <c r="AC530" s="143" t="s">
        <v>4033</v>
      </c>
      <c r="AD530" s="143" t="s">
        <v>152</v>
      </c>
      <c r="AF530" s="340"/>
      <c r="AG530" s="143" t="s">
        <v>152</v>
      </c>
      <c r="AH530" s="343" t="s">
        <v>4033</v>
      </c>
      <c r="AI530" s="340" t="s">
        <v>152</v>
      </c>
      <c r="AJ530" s="340" t="s">
        <v>152</v>
      </c>
      <c r="AK530" s="143" t="s">
        <v>2054</v>
      </c>
      <c r="AL530" s="143" t="s">
        <v>4441</v>
      </c>
      <c r="AM530" s="341" t="s">
        <v>152</v>
      </c>
      <c r="AN530" s="143" t="s">
        <v>1637</v>
      </c>
      <c r="AO530" s="340" t="s">
        <v>152</v>
      </c>
      <c r="AP530" s="340"/>
      <c r="AQ530" s="341" t="s">
        <v>152</v>
      </c>
      <c r="AR530" s="143" t="s">
        <v>150</v>
      </c>
      <c r="AS530" s="340" t="s">
        <v>152</v>
      </c>
      <c r="AU530" s="341" t="s">
        <v>152</v>
      </c>
      <c r="AV530" s="342" t="s">
        <v>152</v>
      </c>
    </row>
    <row r="531" spans="1:48" s="143" customFormat="1" hidden="1">
      <c r="A531" s="299">
        <v>1074476688</v>
      </c>
      <c r="B531" s="340" t="s">
        <v>211</v>
      </c>
      <c r="C531" s="143" t="s">
        <v>4031</v>
      </c>
      <c r="D531" s="143" t="s">
        <v>4049</v>
      </c>
      <c r="E531" s="340" t="s">
        <v>2046</v>
      </c>
      <c r="F531" s="340" t="s">
        <v>2056</v>
      </c>
      <c r="G531" s="143" t="s">
        <v>150</v>
      </c>
      <c r="H531" s="341" t="s">
        <v>4032</v>
      </c>
      <c r="I531" s="342">
        <v>11483</v>
      </c>
      <c r="J531" s="342">
        <v>0</v>
      </c>
      <c r="K531" s="342">
        <v>0</v>
      </c>
      <c r="L531" s="340" t="s">
        <v>152</v>
      </c>
      <c r="M531" s="340" t="s">
        <v>152</v>
      </c>
      <c r="N531" s="340" t="s">
        <v>152</v>
      </c>
      <c r="O531" s="340" t="s">
        <v>10287</v>
      </c>
      <c r="P531" s="340" t="s">
        <v>152</v>
      </c>
      <c r="Q531" s="340" t="s">
        <v>152</v>
      </c>
      <c r="R531" s="340" t="s">
        <v>152</v>
      </c>
      <c r="S531" s="340" t="s">
        <v>152</v>
      </c>
      <c r="T531" s="340" t="s">
        <v>152</v>
      </c>
      <c r="U531" s="340" t="s">
        <v>152</v>
      </c>
      <c r="V531" s="340" t="s">
        <v>4437</v>
      </c>
      <c r="W531" s="143" t="s">
        <v>7627</v>
      </c>
      <c r="X531" s="143" t="s">
        <v>152</v>
      </c>
      <c r="Y531" s="143" t="s">
        <v>4033</v>
      </c>
      <c r="Z531" s="143" t="s">
        <v>4034</v>
      </c>
      <c r="AA531" s="395" t="s">
        <v>10288</v>
      </c>
      <c r="AB531" s="143" t="s">
        <v>4033</v>
      </c>
      <c r="AC531" s="143" t="s">
        <v>4033</v>
      </c>
      <c r="AD531" s="143" t="s">
        <v>152</v>
      </c>
      <c r="AF531" s="340"/>
      <c r="AG531" s="143" t="s">
        <v>152</v>
      </c>
      <c r="AH531" s="343" t="s">
        <v>4033</v>
      </c>
      <c r="AI531" s="340" t="s">
        <v>152</v>
      </c>
      <c r="AJ531" s="340" t="s">
        <v>152</v>
      </c>
      <c r="AK531" s="143" t="s">
        <v>152</v>
      </c>
      <c r="AL531" s="143" t="s">
        <v>152</v>
      </c>
      <c r="AM531" s="341" t="s">
        <v>152</v>
      </c>
      <c r="AN531" s="143" t="s">
        <v>1637</v>
      </c>
      <c r="AO531" s="340" t="s">
        <v>152</v>
      </c>
      <c r="AP531" s="340"/>
      <c r="AQ531" s="341" t="s">
        <v>152</v>
      </c>
      <c r="AR531" s="143" t="s">
        <v>150</v>
      </c>
      <c r="AS531" s="340" t="s">
        <v>152</v>
      </c>
      <c r="AU531" s="341" t="s">
        <v>152</v>
      </c>
      <c r="AV531" s="342" t="s">
        <v>152</v>
      </c>
    </row>
    <row r="532" spans="1:48" s="143" customFormat="1" hidden="1">
      <c r="A532" s="299">
        <v>1074476687</v>
      </c>
      <c r="B532" s="340" t="s">
        <v>212</v>
      </c>
      <c r="C532" s="143" t="s">
        <v>4031</v>
      </c>
      <c r="D532" s="143" t="s">
        <v>4049</v>
      </c>
      <c r="E532" s="340" t="s">
        <v>2048</v>
      </c>
      <c r="F532" s="340" t="s">
        <v>2056</v>
      </c>
      <c r="G532" s="143" t="s">
        <v>150</v>
      </c>
      <c r="H532" s="341" t="s">
        <v>4032</v>
      </c>
      <c r="I532" s="342">
        <v>13283</v>
      </c>
      <c r="J532" s="342">
        <v>0</v>
      </c>
      <c r="K532" s="342">
        <v>0</v>
      </c>
      <c r="L532" s="340" t="s">
        <v>152</v>
      </c>
      <c r="M532" s="340" t="s">
        <v>152</v>
      </c>
      <c r="N532" s="340" t="s">
        <v>152</v>
      </c>
      <c r="O532" s="340" t="s">
        <v>10289</v>
      </c>
      <c r="P532" s="340" t="s">
        <v>152</v>
      </c>
      <c r="Q532" s="340" t="s">
        <v>152</v>
      </c>
      <c r="R532" s="340" t="s">
        <v>152</v>
      </c>
      <c r="S532" s="340" t="s">
        <v>152</v>
      </c>
      <c r="T532" s="340" t="s">
        <v>152</v>
      </c>
      <c r="U532" s="340" t="s">
        <v>152</v>
      </c>
      <c r="V532" s="340" t="s">
        <v>4436</v>
      </c>
      <c r="W532" s="143" t="s">
        <v>7627</v>
      </c>
      <c r="X532" s="143" t="s">
        <v>152</v>
      </c>
      <c r="Y532" s="143" t="s">
        <v>4033</v>
      </c>
      <c r="Z532" s="143" t="s">
        <v>4034</v>
      </c>
      <c r="AA532" s="395" t="s">
        <v>10290</v>
      </c>
      <c r="AB532" s="143" t="s">
        <v>4033</v>
      </c>
      <c r="AC532" s="143" t="s">
        <v>4033</v>
      </c>
      <c r="AD532" s="143" t="s">
        <v>152</v>
      </c>
      <c r="AF532" s="340"/>
      <c r="AG532" s="143" t="s">
        <v>152</v>
      </c>
      <c r="AH532" s="343" t="s">
        <v>4033</v>
      </c>
      <c r="AI532" s="340" t="s">
        <v>152</v>
      </c>
      <c r="AJ532" s="340" t="s">
        <v>152</v>
      </c>
      <c r="AK532" s="143" t="s">
        <v>152</v>
      </c>
      <c r="AL532" s="143" t="s">
        <v>152</v>
      </c>
      <c r="AM532" s="341" t="s">
        <v>152</v>
      </c>
      <c r="AN532" s="143" t="s">
        <v>1637</v>
      </c>
      <c r="AO532" s="340" t="s">
        <v>152</v>
      </c>
      <c r="AP532" s="340"/>
      <c r="AQ532" s="341" t="s">
        <v>152</v>
      </c>
      <c r="AR532" s="143" t="s">
        <v>150</v>
      </c>
      <c r="AS532" s="340" t="s">
        <v>152</v>
      </c>
      <c r="AU532" s="341" t="s">
        <v>152</v>
      </c>
      <c r="AV532" s="342" t="s">
        <v>152</v>
      </c>
    </row>
    <row r="533" spans="1:48" s="143" customFormat="1" hidden="1">
      <c r="A533" s="299">
        <v>1074476681</v>
      </c>
      <c r="B533" s="340" t="s">
        <v>5497</v>
      </c>
      <c r="C533" s="143" t="s">
        <v>4031</v>
      </c>
      <c r="D533" s="143" t="s">
        <v>6225</v>
      </c>
      <c r="E533" s="340" t="s">
        <v>6104</v>
      </c>
      <c r="F533" s="340" t="s">
        <v>2056</v>
      </c>
      <c r="G533" s="143" t="s">
        <v>150</v>
      </c>
      <c r="H533" s="341" t="s">
        <v>4032</v>
      </c>
      <c r="I533" s="342">
        <v>7241</v>
      </c>
      <c r="J533" s="342">
        <v>0</v>
      </c>
      <c r="K533" s="342">
        <v>16</v>
      </c>
      <c r="L533" s="340" t="s">
        <v>152</v>
      </c>
      <c r="M533" s="340" t="s">
        <v>152</v>
      </c>
      <c r="N533" s="340" t="s">
        <v>152</v>
      </c>
      <c r="O533" s="340" t="s">
        <v>10291</v>
      </c>
      <c r="P533" s="340" t="s">
        <v>152</v>
      </c>
      <c r="Q533" s="340" t="s">
        <v>152</v>
      </c>
      <c r="R533" s="340" t="s">
        <v>152</v>
      </c>
      <c r="S533" s="340" t="s">
        <v>152</v>
      </c>
      <c r="T533" s="340" t="s">
        <v>152</v>
      </c>
      <c r="U533" s="340" t="s">
        <v>152</v>
      </c>
      <c r="V533" s="340" t="s">
        <v>6471</v>
      </c>
      <c r="W533" s="143" t="s">
        <v>7627</v>
      </c>
      <c r="X533" s="143" t="s">
        <v>152</v>
      </c>
      <c r="Y533" s="143" t="s">
        <v>4033</v>
      </c>
      <c r="Z533" s="143" t="s">
        <v>4034</v>
      </c>
      <c r="AA533" s="395" t="s">
        <v>10292</v>
      </c>
      <c r="AB533" s="143" t="s">
        <v>4033</v>
      </c>
      <c r="AC533" s="143" t="s">
        <v>4033</v>
      </c>
      <c r="AD533" s="143" t="s">
        <v>152</v>
      </c>
      <c r="AF533" s="340"/>
      <c r="AG533" s="143" t="s">
        <v>152</v>
      </c>
      <c r="AH533" s="343" t="s">
        <v>4033</v>
      </c>
      <c r="AI533" s="340" t="s">
        <v>152</v>
      </c>
      <c r="AJ533" s="340" t="s">
        <v>6472</v>
      </c>
      <c r="AK533" s="143" t="s">
        <v>2054</v>
      </c>
      <c r="AL533" s="143" t="s">
        <v>6473</v>
      </c>
      <c r="AM533" s="341" t="s">
        <v>152</v>
      </c>
      <c r="AN533" s="143" t="s">
        <v>1637</v>
      </c>
      <c r="AO533" s="340" t="s">
        <v>152</v>
      </c>
      <c r="AP533" s="340"/>
      <c r="AQ533" s="341" t="s">
        <v>152</v>
      </c>
      <c r="AR533" s="143" t="s">
        <v>150</v>
      </c>
      <c r="AS533" s="340" t="s">
        <v>152</v>
      </c>
      <c r="AU533" s="341" t="s">
        <v>152</v>
      </c>
      <c r="AV533" s="342" t="s">
        <v>152</v>
      </c>
    </row>
    <row r="534" spans="1:48" s="143" customFormat="1" hidden="1">
      <c r="A534" s="299">
        <v>1074476679</v>
      </c>
      <c r="B534" s="340" t="s">
        <v>5498</v>
      </c>
      <c r="C534" s="143" t="s">
        <v>4031</v>
      </c>
      <c r="D534" s="143" t="s">
        <v>6225</v>
      </c>
      <c r="E534" s="340" t="s">
        <v>6105</v>
      </c>
      <c r="F534" s="340" t="s">
        <v>2056</v>
      </c>
      <c r="G534" s="143" t="s">
        <v>150</v>
      </c>
      <c r="H534" s="341" t="s">
        <v>4032</v>
      </c>
      <c r="I534" s="342">
        <v>7682</v>
      </c>
      <c r="J534" s="342">
        <v>0</v>
      </c>
      <c r="K534" s="342">
        <v>16</v>
      </c>
      <c r="L534" s="340" t="s">
        <v>152</v>
      </c>
      <c r="M534" s="340" t="s">
        <v>152</v>
      </c>
      <c r="N534" s="340" t="s">
        <v>152</v>
      </c>
      <c r="O534" s="340" t="s">
        <v>10293</v>
      </c>
      <c r="P534" s="340" t="s">
        <v>152</v>
      </c>
      <c r="Q534" s="340" t="s">
        <v>152</v>
      </c>
      <c r="R534" s="340" t="s">
        <v>152</v>
      </c>
      <c r="S534" s="340" t="s">
        <v>152</v>
      </c>
      <c r="T534" s="340" t="s">
        <v>152</v>
      </c>
      <c r="U534" s="340" t="s">
        <v>152</v>
      </c>
      <c r="V534" s="340" t="s">
        <v>6465</v>
      </c>
      <c r="W534" s="143" t="s">
        <v>7626</v>
      </c>
      <c r="X534" s="143" t="s">
        <v>152</v>
      </c>
      <c r="Y534" s="143" t="s">
        <v>4033</v>
      </c>
      <c r="Z534" s="143" t="s">
        <v>4034</v>
      </c>
      <c r="AA534" s="395" t="s">
        <v>10294</v>
      </c>
      <c r="AB534" s="143" t="s">
        <v>4033</v>
      </c>
      <c r="AC534" s="143" t="s">
        <v>4033</v>
      </c>
      <c r="AD534" s="143" t="s">
        <v>152</v>
      </c>
      <c r="AF534" s="340"/>
      <c r="AG534" s="143" t="s">
        <v>152</v>
      </c>
      <c r="AH534" s="343" t="s">
        <v>4033</v>
      </c>
      <c r="AI534" s="340" t="s">
        <v>152</v>
      </c>
      <c r="AJ534" s="340" t="s">
        <v>6466</v>
      </c>
      <c r="AK534" s="143" t="s">
        <v>2054</v>
      </c>
      <c r="AL534" s="143" t="s">
        <v>6467</v>
      </c>
      <c r="AM534" s="341" t="s">
        <v>152</v>
      </c>
      <c r="AN534" s="143" t="s">
        <v>1637</v>
      </c>
      <c r="AO534" s="340" t="s">
        <v>152</v>
      </c>
      <c r="AP534" s="340"/>
      <c r="AQ534" s="341" t="s">
        <v>152</v>
      </c>
      <c r="AR534" s="143" t="s">
        <v>150</v>
      </c>
      <c r="AS534" s="340" t="s">
        <v>152</v>
      </c>
      <c r="AU534" s="341" t="s">
        <v>152</v>
      </c>
      <c r="AV534" s="342" t="s">
        <v>152</v>
      </c>
    </row>
    <row r="535" spans="1:48" s="143" customFormat="1" hidden="1">
      <c r="A535" s="299">
        <v>1074476678</v>
      </c>
      <c r="B535" s="340" t="s">
        <v>5499</v>
      </c>
      <c r="C535" s="143" t="s">
        <v>4031</v>
      </c>
      <c r="D535" s="143" t="s">
        <v>6225</v>
      </c>
      <c r="E535" s="340" t="s">
        <v>6106</v>
      </c>
      <c r="F535" s="340" t="s">
        <v>2056</v>
      </c>
      <c r="G535" s="143" t="s">
        <v>150</v>
      </c>
      <c r="H535" s="341" t="s">
        <v>4032</v>
      </c>
      <c r="I535" s="342">
        <v>7255</v>
      </c>
      <c r="J535" s="342">
        <v>0</v>
      </c>
      <c r="K535" s="342">
        <v>16</v>
      </c>
      <c r="L535" s="340" t="s">
        <v>152</v>
      </c>
      <c r="M535" s="340" t="s">
        <v>152</v>
      </c>
      <c r="N535" s="340" t="s">
        <v>152</v>
      </c>
      <c r="O535" s="340" t="s">
        <v>10295</v>
      </c>
      <c r="P535" s="340" t="s">
        <v>152</v>
      </c>
      <c r="Q535" s="340" t="s">
        <v>152</v>
      </c>
      <c r="R535" s="340" t="s">
        <v>152</v>
      </c>
      <c r="S535" s="340" t="s">
        <v>152</v>
      </c>
      <c r="T535" s="340" t="s">
        <v>152</v>
      </c>
      <c r="U535" s="340" t="s">
        <v>152</v>
      </c>
      <c r="V535" s="340" t="s">
        <v>6462</v>
      </c>
      <c r="W535" s="143" t="s">
        <v>7626</v>
      </c>
      <c r="X535" s="143" t="s">
        <v>152</v>
      </c>
      <c r="Y535" s="143" t="s">
        <v>4033</v>
      </c>
      <c r="Z535" s="143" t="s">
        <v>4034</v>
      </c>
      <c r="AA535" s="395" t="s">
        <v>10296</v>
      </c>
      <c r="AB535" s="143" t="s">
        <v>4033</v>
      </c>
      <c r="AC535" s="143" t="s">
        <v>4033</v>
      </c>
      <c r="AD535" s="143" t="s">
        <v>152</v>
      </c>
      <c r="AF535" s="340"/>
      <c r="AG535" s="143" t="s">
        <v>152</v>
      </c>
      <c r="AH535" s="343" t="s">
        <v>4033</v>
      </c>
      <c r="AI535" s="340" t="s">
        <v>152</v>
      </c>
      <c r="AJ535" s="340" t="s">
        <v>6463</v>
      </c>
      <c r="AK535" s="143" t="s">
        <v>2054</v>
      </c>
      <c r="AL535" s="143" t="s">
        <v>6464</v>
      </c>
      <c r="AM535" s="341" t="s">
        <v>152</v>
      </c>
      <c r="AN535" s="143" t="s">
        <v>1637</v>
      </c>
      <c r="AO535" s="340" t="s">
        <v>152</v>
      </c>
      <c r="AP535" s="340"/>
      <c r="AQ535" s="341" t="s">
        <v>152</v>
      </c>
      <c r="AR535" s="143" t="s">
        <v>150</v>
      </c>
      <c r="AS535" s="340" t="s">
        <v>152</v>
      </c>
      <c r="AU535" s="341" t="s">
        <v>152</v>
      </c>
      <c r="AV535" s="342" t="s">
        <v>152</v>
      </c>
    </row>
    <row r="536" spans="1:48" s="143" customFormat="1" hidden="1">
      <c r="A536" s="299">
        <v>1074476675</v>
      </c>
      <c r="B536" s="340" t="s">
        <v>335</v>
      </c>
      <c r="C536" s="143" t="s">
        <v>4031</v>
      </c>
      <c r="D536" s="143" t="s">
        <v>4035</v>
      </c>
      <c r="E536" s="340" t="s">
        <v>461</v>
      </c>
      <c r="F536" s="340" t="s">
        <v>2056</v>
      </c>
      <c r="G536" s="143" t="s">
        <v>150</v>
      </c>
      <c r="H536" s="341" t="s">
        <v>4032</v>
      </c>
      <c r="I536" s="342">
        <v>25426</v>
      </c>
      <c r="J536" s="342">
        <v>0</v>
      </c>
      <c r="K536" s="342">
        <v>0</v>
      </c>
      <c r="L536" s="340" t="s">
        <v>152</v>
      </c>
      <c r="M536" s="340" t="s">
        <v>152</v>
      </c>
      <c r="N536" s="340" t="s">
        <v>152</v>
      </c>
      <c r="O536" s="340" t="s">
        <v>10297</v>
      </c>
      <c r="P536" s="340" t="s">
        <v>152</v>
      </c>
      <c r="Q536" s="340" t="s">
        <v>152</v>
      </c>
      <c r="R536" s="340" t="s">
        <v>152</v>
      </c>
      <c r="S536" s="340" t="s">
        <v>152</v>
      </c>
      <c r="T536" s="340" t="s">
        <v>152</v>
      </c>
      <c r="U536" s="340" t="s">
        <v>152</v>
      </c>
      <c r="V536" s="340" t="s">
        <v>4108</v>
      </c>
      <c r="W536" s="143" t="s">
        <v>7626</v>
      </c>
      <c r="X536" s="143" t="s">
        <v>152</v>
      </c>
      <c r="Y536" s="143" t="s">
        <v>4033</v>
      </c>
      <c r="Z536" s="143" t="s">
        <v>4034</v>
      </c>
      <c r="AA536" s="395" t="s">
        <v>9961</v>
      </c>
      <c r="AB536" s="143" t="s">
        <v>4033</v>
      </c>
      <c r="AC536" s="143" t="s">
        <v>4033</v>
      </c>
      <c r="AD536" s="143" t="s">
        <v>152</v>
      </c>
      <c r="AF536" s="340"/>
      <c r="AG536" s="143" t="s">
        <v>152</v>
      </c>
      <c r="AH536" s="343" t="s">
        <v>4033</v>
      </c>
      <c r="AI536" s="340" t="s">
        <v>152</v>
      </c>
      <c r="AJ536" s="340" t="s">
        <v>152</v>
      </c>
      <c r="AK536" s="143" t="s">
        <v>152</v>
      </c>
      <c r="AL536" s="143" t="s">
        <v>152</v>
      </c>
      <c r="AM536" s="341" t="s">
        <v>152</v>
      </c>
      <c r="AN536" s="143" t="s">
        <v>1637</v>
      </c>
      <c r="AO536" s="340" t="s">
        <v>152</v>
      </c>
      <c r="AP536" s="340"/>
      <c r="AQ536" s="341" t="s">
        <v>152</v>
      </c>
      <c r="AR536" s="143" t="s">
        <v>150</v>
      </c>
      <c r="AS536" s="340" t="s">
        <v>152</v>
      </c>
      <c r="AU536" s="341" t="s">
        <v>152</v>
      </c>
      <c r="AV536" s="342" t="s">
        <v>152</v>
      </c>
    </row>
    <row r="537" spans="1:48" s="143" customFormat="1" hidden="1">
      <c r="A537" s="299">
        <v>1074476674</v>
      </c>
      <c r="B537" s="340" t="s">
        <v>5585</v>
      </c>
      <c r="C537" s="143" t="s">
        <v>4031</v>
      </c>
      <c r="D537" s="143" t="s">
        <v>4107</v>
      </c>
      <c r="E537" s="340" t="s">
        <v>6125</v>
      </c>
      <c r="F537" s="340" t="s">
        <v>2056</v>
      </c>
      <c r="G537" s="143" t="s">
        <v>150</v>
      </c>
      <c r="H537" s="341" t="s">
        <v>4032</v>
      </c>
      <c r="I537" s="342">
        <v>26331</v>
      </c>
      <c r="J537" s="342">
        <v>0</v>
      </c>
      <c r="K537" s="342">
        <v>0</v>
      </c>
      <c r="L537" s="340" t="s">
        <v>152</v>
      </c>
      <c r="M537" s="340" t="s">
        <v>152</v>
      </c>
      <c r="N537" s="340" t="s">
        <v>152</v>
      </c>
      <c r="O537" s="340" t="s">
        <v>10298</v>
      </c>
      <c r="P537" s="340" t="s">
        <v>152</v>
      </c>
      <c r="Q537" s="340" t="s">
        <v>152</v>
      </c>
      <c r="R537" s="340" t="s">
        <v>152</v>
      </c>
      <c r="S537" s="340" t="s">
        <v>152</v>
      </c>
      <c r="T537" s="340" t="s">
        <v>152</v>
      </c>
      <c r="U537" s="340" t="s">
        <v>152</v>
      </c>
      <c r="V537" s="340" t="s">
        <v>6279</v>
      </c>
      <c r="W537" s="143" t="s">
        <v>7626</v>
      </c>
      <c r="X537" s="143" t="s">
        <v>152</v>
      </c>
      <c r="Y537" s="143" t="s">
        <v>4033</v>
      </c>
      <c r="Z537" s="143" t="s">
        <v>4034</v>
      </c>
      <c r="AA537" s="395" t="s">
        <v>10299</v>
      </c>
      <c r="AB537" s="143" t="s">
        <v>4033</v>
      </c>
      <c r="AC537" s="143" t="s">
        <v>4033</v>
      </c>
      <c r="AD537" s="143" t="s">
        <v>152</v>
      </c>
      <c r="AF537" s="340"/>
      <c r="AG537" s="143" t="s">
        <v>152</v>
      </c>
      <c r="AH537" s="343" t="s">
        <v>4033</v>
      </c>
      <c r="AI537" s="340" t="s">
        <v>152</v>
      </c>
      <c r="AJ537" s="340" t="s">
        <v>152</v>
      </c>
      <c r="AK537" s="143" t="s">
        <v>2054</v>
      </c>
      <c r="AL537" s="143" t="s">
        <v>6280</v>
      </c>
      <c r="AM537" s="341" t="s">
        <v>152</v>
      </c>
      <c r="AN537" s="143" t="s">
        <v>1637</v>
      </c>
      <c r="AO537" s="340" t="s">
        <v>152</v>
      </c>
      <c r="AP537" s="340"/>
      <c r="AQ537" s="341" t="s">
        <v>152</v>
      </c>
      <c r="AR537" s="143" t="s">
        <v>150</v>
      </c>
      <c r="AS537" s="340" t="s">
        <v>152</v>
      </c>
      <c r="AU537" s="341" t="s">
        <v>152</v>
      </c>
      <c r="AV537" s="342" t="s">
        <v>152</v>
      </c>
    </row>
    <row r="538" spans="1:48" s="143" customFormat="1" hidden="1">
      <c r="A538" s="299">
        <v>1074476672</v>
      </c>
      <c r="B538" s="340" t="s">
        <v>5587</v>
      </c>
      <c r="C538" s="143" t="s">
        <v>4031</v>
      </c>
      <c r="D538" s="143" t="s">
        <v>4107</v>
      </c>
      <c r="E538" s="340" t="s">
        <v>6127</v>
      </c>
      <c r="F538" s="340" t="s">
        <v>2056</v>
      </c>
      <c r="G538" s="143" t="s">
        <v>150</v>
      </c>
      <c r="H538" s="341" t="s">
        <v>4032</v>
      </c>
      <c r="I538" s="342">
        <v>30100</v>
      </c>
      <c r="J538" s="342">
        <v>0</v>
      </c>
      <c r="K538" s="342">
        <v>0</v>
      </c>
      <c r="L538" s="340" t="s">
        <v>152</v>
      </c>
      <c r="M538" s="340" t="s">
        <v>152</v>
      </c>
      <c r="N538" s="340" t="s">
        <v>152</v>
      </c>
      <c r="O538" s="340" t="s">
        <v>10300</v>
      </c>
      <c r="P538" s="340" t="s">
        <v>152</v>
      </c>
      <c r="Q538" s="340" t="s">
        <v>152</v>
      </c>
      <c r="R538" s="340" t="s">
        <v>152</v>
      </c>
      <c r="S538" s="340" t="s">
        <v>152</v>
      </c>
      <c r="T538" s="340" t="s">
        <v>152</v>
      </c>
      <c r="U538" s="340" t="s">
        <v>152</v>
      </c>
      <c r="V538" s="340" t="s">
        <v>6275</v>
      </c>
      <c r="W538" s="143" t="s">
        <v>7626</v>
      </c>
      <c r="X538" s="143" t="s">
        <v>152</v>
      </c>
      <c r="Y538" s="143" t="s">
        <v>4033</v>
      </c>
      <c r="Z538" s="143" t="s">
        <v>4034</v>
      </c>
      <c r="AA538" s="395" t="s">
        <v>10301</v>
      </c>
      <c r="AB538" s="143" t="s">
        <v>4033</v>
      </c>
      <c r="AC538" s="143" t="s">
        <v>4033</v>
      </c>
      <c r="AD538" s="143" t="s">
        <v>152</v>
      </c>
      <c r="AF538" s="340"/>
      <c r="AG538" s="143" t="s">
        <v>152</v>
      </c>
      <c r="AH538" s="343" t="s">
        <v>4033</v>
      </c>
      <c r="AI538" s="340" t="s">
        <v>152</v>
      </c>
      <c r="AJ538" s="340" t="s">
        <v>152</v>
      </c>
      <c r="AK538" s="143" t="s">
        <v>2054</v>
      </c>
      <c r="AL538" s="143" t="s">
        <v>6276</v>
      </c>
      <c r="AM538" s="341" t="s">
        <v>152</v>
      </c>
      <c r="AN538" s="143" t="s">
        <v>1637</v>
      </c>
      <c r="AO538" s="340" t="s">
        <v>152</v>
      </c>
      <c r="AP538" s="340"/>
      <c r="AQ538" s="341" t="s">
        <v>152</v>
      </c>
      <c r="AR538" s="143" t="s">
        <v>150</v>
      </c>
      <c r="AS538" s="340" t="s">
        <v>152</v>
      </c>
      <c r="AU538" s="341" t="s">
        <v>152</v>
      </c>
      <c r="AV538" s="342" t="s">
        <v>152</v>
      </c>
    </row>
    <row r="539" spans="1:48" s="143" customFormat="1" hidden="1">
      <c r="A539" s="299">
        <v>1074476671</v>
      </c>
      <c r="B539" s="340" t="s">
        <v>5586</v>
      </c>
      <c r="C539" s="143" t="s">
        <v>4031</v>
      </c>
      <c r="D539" s="143" t="s">
        <v>4107</v>
      </c>
      <c r="E539" s="340" t="s">
        <v>6126</v>
      </c>
      <c r="F539" s="340" t="s">
        <v>2056</v>
      </c>
      <c r="G539" s="143" t="s">
        <v>150</v>
      </c>
      <c r="H539" s="341" t="s">
        <v>4032</v>
      </c>
      <c r="I539" s="342">
        <v>38781</v>
      </c>
      <c r="J539" s="342">
        <v>0</v>
      </c>
      <c r="K539" s="342">
        <v>0</v>
      </c>
      <c r="L539" s="340" t="s">
        <v>152</v>
      </c>
      <c r="M539" s="340" t="s">
        <v>152</v>
      </c>
      <c r="N539" s="340" t="s">
        <v>152</v>
      </c>
      <c r="O539" s="340" t="s">
        <v>10302</v>
      </c>
      <c r="P539" s="340" t="s">
        <v>152</v>
      </c>
      <c r="Q539" s="340" t="s">
        <v>152</v>
      </c>
      <c r="R539" s="340" t="s">
        <v>152</v>
      </c>
      <c r="S539" s="340" t="s">
        <v>152</v>
      </c>
      <c r="T539" s="340" t="s">
        <v>152</v>
      </c>
      <c r="U539" s="340" t="s">
        <v>152</v>
      </c>
      <c r="V539" s="340" t="s">
        <v>6273</v>
      </c>
      <c r="W539" s="143" t="s">
        <v>7626</v>
      </c>
      <c r="X539" s="143" t="s">
        <v>152</v>
      </c>
      <c r="Y539" s="143" t="s">
        <v>4033</v>
      </c>
      <c r="Z539" s="143" t="s">
        <v>4034</v>
      </c>
      <c r="AA539" s="395" t="s">
        <v>10303</v>
      </c>
      <c r="AB539" s="143" t="s">
        <v>4033</v>
      </c>
      <c r="AC539" s="143" t="s">
        <v>4033</v>
      </c>
      <c r="AD539" s="143" t="s">
        <v>152</v>
      </c>
      <c r="AF539" s="340"/>
      <c r="AG539" s="143" t="s">
        <v>152</v>
      </c>
      <c r="AH539" s="343" t="s">
        <v>4033</v>
      </c>
      <c r="AI539" s="340" t="s">
        <v>152</v>
      </c>
      <c r="AJ539" s="340" t="s">
        <v>152</v>
      </c>
      <c r="AK539" s="143" t="s">
        <v>2054</v>
      </c>
      <c r="AL539" s="143" t="s">
        <v>6274</v>
      </c>
      <c r="AM539" s="341" t="s">
        <v>152</v>
      </c>
      <c r="AN539" s="143" t="s">
        <v>1637</v>
      </c>
      <c r="AO539" s="340" t="s">
        <v>152</v>
      </c>
      <c r="AP539" s="340"/>
      <c r="AQ539" s="341" t="s">
        <v>152</v>
      </c>
      <c r="AR539" s="143" t="s">
        <v>150</v>
      </c>
      <c r="AS539" s="340" t="s">
        <v>152</v>
      </c>
      <c r="AU539" s="341" t="s">
        <v>152</v>
      </c>
      <c r="AV539" s="342" t="s">
        <v>152</v>
      </c>
    </row>
    <row r="540" spans="1:48" s="143" customFormat="1" hidden="1">
      <c r="A540" s="299">
        <v>1074476669</v>
      </c>
      <c r="B540" s="340" t="s">
        <v>5998</v>
      </c>
      <c r="C540" s="143" t="s">
        <v>4031</v>
      </c>
      <c r="D540" s="143" t="s">
        <v>4065</v>
      </c>
      <c r="E540" s="340" t="s">
        <v>5999</v>
      </c>
      <c r="F540" s="340" t="s">
        <v>2056</v>
      </c>
      <c r="G540" s="143" t="s">
        <v>150</v>
      </c>
      <c r="H540" s="341" t="s">
        <v>4032</v>
      </c>
      <c r="I540" s="342">
        <v>19364</v>
      </c>
      <c r="J540" s="342">
        <v>0</v>
      </c>
      <c r="K540" s="342">
        <v>27</v>
      </c>
      <c r="L540" s="340" t="s">
        <v>152</v>
      </c>
      <c r="M540" s="340" t="s">
        <v>152</v>
      </c>
      <c r="N540" s="340" t="s">
        <v>152</v>
      </c>
      <c r="O540" s="340" t="s">
        <v>10304</v>
      </c>
      <c r="P540" s="340" t="s">
        <v>152</v>
      </c>
      <c r="Q540" s="340" t="s">
        <v>152</v>
      </c>
      <c r="R540" s="340" t="s">
        <v>152</v>
      </c>
      <c r="S540" s="340" t="s">
        <v>152</v>
      </c>
      <c r="T540" s="340" t="s">
        <v>152</v>
      </c>
      <c r="U540" s="340" t="s">
        <v>152</v>
      </c>
      <c r="V540" s="340" t="s">
        <v>6271</v>
      </c>
      <c r="W540" s="143" t="s">
        <v>7626</v>
      </c>
      <c r="X540" s="143" t="s">
        <v>152</v>
      </c>
      <c r="Y540" s="143" t="s">
        <v>4033</v>
      </c>
      <c r="Z540" s="143" t="s">
        <v>4034</v>
      </c>
      <c r="AA540" s="395" t="s">
        <v>10305</v>
      </c>
      <c r="AB540" s="143" t="s">
        <v>4033</v>
      </c>
      <c r="AC540" s="143" t="s">
        <v>4033</v>
      </c>
      <c r="AD540" s="143" t="s">
        <v>152</v>
      </c>
      <c r="AF540" s="340"/>
      <c r="AG540" s="143" t="s">
        <v>152</v>
      </c>
      <c r="AH540" s="343" t="s">
        <v>4033</v>
      </c>
      <c r="AI540" s="340" t="s">
        <v>152</v>
      </c>
      <c r="AJ540" s="340" t="s">
        <v>152</v>
      </c>
      <c r="AK540" s="143" t="s">
        <v>152</v>
      </c>
      <c r="AL540" s="143" t="s">
        <v>152</v>
      </c>
      <c r="AM540" s="341" t="s">
        <v>152</v>
      </c>
      <c r="AN540" s="143" t="s">
        <v>1637</v>
      </c>
      <c r="AO540" s="340" t="s">
        <v>152</v>
      </c>
      <c r="AP540" s="340"/>
      <c r="AQ540" s="341" t="s">
        <v>152</v>
      </c>
      <c r="AR540" s="143" t="s">
        <v>150</v>
      </c>
      <c r="AS540" s="340" t="s">
        <v>152</v>
      </c>
      <c r="AU540" s="341" t="s">
        <v>152</v>
      </c>
      <c r="AV540" s="342" t="s">
        <v>152</v>
      </c>
    </row>
    <row r="541" spans="1:48" s="143" customFormat="1" hidden="1">
      <c r="A541" s="299">
        <v>1074476650</v>
      </c>
      <c r="B541" s="340" t="s">
        <v>325</v>
      </c>
      <c r="C541" s="143" t="s">
        <v>4031</v>
      </c>
      <c r="D541" s="143" t="s">
        <v>4035</v>
      </c>
      <c r="E541" s="340" t="s">
        <v>10306</v>
      </c>
      <c r="F541" s="340" t="s">
        <v>2056</v>
      </c>
      <c r="G541" s="143" t="s">
        <v>150</v>
      </c>
      <c r="H541" s="341" t="s">
        <v>4032</v>
      </c>
      <c r="I541" s="342">
        <v>27206</v>
      </c>
      <c r="J541" s="342">
        <v>0</v>
      </c>
      <c r="K541" s="342">
        <v>7</v>
      </c>
      <c r="L541" s="340" t="s">
        <v>152</v>
      </c>
      <c r="M541" s="340" t="s">
        <v>152</v>
      </c>
      <c r="N541" s="340" t="s">
        <v>152</v>
      </c>
      <c r="O541" s="340" t="s">
        <v>10307</v>
      </c>
      <c r="P541" s="340" t="s">
        <v>152</v>
      </c>
      <c r="Q541" s="340" t="s">
        <v>152</v>
      </c>
      <c r="R541" s="340" t="s">
        <v>152</v>
      </c>
      <c r="S541" s="340" t="s">
        <v>152</v>
      </c>
      <c r="T541" s="340" t="s">
        <v>152</v>
      </c>
      <c r="U541" s="340" t="s">
        <v>152</v>
      </c>
      <c r="V541" s="340" t="s">
        <v>4080</v>
      </c>
      <c r="W541" s="143" t="s">
        <v>7626</v>
      </c>
      <c r="X541" s="143" t="s">
        <v>152</v>
      </c>
      <c r="Y541" s="143" t="s">
        <v>4033</v>
      </c>
      <c r="Z541" s="143" t="s">
        <v>4034</v>
      </c>
      <c r="AA541" s="395" t="s">
        <v>10308</v>
      </c>
      <c r="AB541" s="143" t="s">
        <v>4033</v>
      </c>
      <c r="AC541" s="143" t="s">
        <v>4033</v>
      </c>
      <c r="AD541" s="143" t="s">
        <v>152</v>
      </c>
      <c r="AF541" s="340"/>
      <c r="AG541" s="143" t="s">
        <v>152</v>
      </c>
      <c r="AH541" s="343" t="s">
        <v>4033</v>
      </c>
      <c r="AI541" s="340" t="s">
        <v>152</v>
      </c>
      <c r="AJ541" s="340" t="s">
        <v>152</v>
      </c>
      <c r="AK541" s="143" t="s">
        <v>2054</v>
      </c>
      <c r="AL541" s="143" t="s">
        <v>4081</v>
      </c>
      <c r="AM541" s="341" t="s">
        <v>152</v>
      </c>
      <c r="AN541" s="143" t="s">
        <v>1637</v>
      </c>
      <c r="AO541" s="340" t="s">
        <v>152</v>
      </c>
      <c r="AP541" s="340"/>
      <c r="AQ541" s="341" t="s">
        <v>152</v>
      </c>
      <c r="AR541" s="143" t="s">
        <v>150</v>
      </c>
      <c r="AS541" s="340" t="s">
        <v>152</v>
      </c>
      <c r="AU541" s="341" t="s">
        <v>152</v>
      </c>
      <c r="AV541" s="342" t="s">
        <v>152</v>
      </c>
    </row>
    <row r="542" spans="1:48" s="143" customFormat="1" hidden="1">
      <c r="A542" s="299">
        <v>1074476648</v>
      </c>
      <c r="B542" s="340" t="s">
        <v>522</v>
      </c>
      <c r="C542" s="143" t="s">
        <v>4031</v>
      </c>
      <c r="D542" s="143" t="s">
        <v>4035</v>
      </c>
      <c r="E542" s="340" t="s">
        <v>523</v>
      </c>
      <c r="F542" s="340" t="s">
        <v>2056</v>
      </c>
      <c r="G542" s="143" t="s">
        <v>150</v>
      </c>
      <c r="H542" s="341" t="s">
        <v>4032</v>
      </c>
      <c r="I542" s="342">
        <v>51638</v>
      </c>
      <c r="J542" s="342">
        <v>0</v>
      </c>
      <c r="K542" s="342">
        <v>0</v>
      </c>
      <c r="L542" s="340" t="s">
        <v>152</v>
      </c>
      <c r="M542" s="340" t="s">
        <v>152</v>
      </c>
      <c r="N542" s="340" t="s">
        <v>152</v>
      </c>
      <c r="O542" s="340" t="s">
        <v>10309</v>
      </c>
      <c r="P542" s="340" t="s">
        <v>152</v>
      </c>
      <c r="Q542" s="340" t="s">
        <v>152</v>
      </c>
      <c r="R542" s="340" t="s">
        <v>152</v>
      </c>
      <c r="S542" s="340" t="s">
        <v>152</v>
      </c>
      <c r="T542" s="340" t="s">
        <v>152</v>
      </c>
      <c r="U542" s="340" t="s">
        <v>152</v>
      </c>
      <c r="V542" s="340" t="s">
        <v>4077</v>
      </c>
      <c r="W542" s="143" t="s">
        <v>7626</v>
      </c>
      <c r="X542" s="143" t="s">
        <v>152</v>
      </c>
      <c r="Y542" s="143" t="s">
        <v>4033</v>
      </c>
      <c r="Z542" s="143" t="s">
        <v>4034</v>
      </c>
      <c r="AA542" s="395" t="s">
        <v>10310</v>
      </c>
      <c r="AB542" s="143" t="s">
        <v>4033</v>
      </c>
      <c r="AC542" s="143" t="s">
        <v>4033</v>
      </c>
      <c r="AD542" s="143" t="s">
        <v>152</v>
      </c>
      <c r="AF542" s="340"/>
      <c r="AG542" s="143" t="s">
        <v>152</v>
      </c>
      <c r="AH542" s="343" t="s">
        <v>4033</v>
      </c>
      <c r="AI542" s="340" t="s">
        <v>152</v>
      </c>
      <c r="AJ542" s="340" t="s">
        <v>152</v>
      </c>
      <c r="AK542" s="143" t="s">
        <v>152</v>
      </c>
      <c r="AL542" s="143" t="s">
        <v>152</v>
      </c>
      <c r="AM542" s="341" t="s">
        <v>152</v>
      </c>
      <c r="AN542" s="143" t="s">
        <v>1637</v>
      </c>
      <c r="AO542" s="340" t="s">
        <v>152</v>
      </c>
      <c r="AP542" s="340"/>
      <c r="AQ542" s="341" t="s">
        <v>152</v>
      </c>
      <c r="AR542" s="143" t="s">
        <v>150</v>
      </c>
      <c r="AS542" s="340" t="s">
        <v>152</v>
      </c>
      <c r="AU542" s="341" t="s">
        <v>152</v>
      </c>
      <c r="AV542" s="342" t="s">
        <v>152</v>
      </c>
    </row>
    <row r="543" spans="1:48" s="143" customFormat="1" hidden="1">
      <c r="A543" s="299">
        <v>1074476644</v>
      </c>
      <c r="B543" s="340" t="s">
        <v>6054</v>
      </c>
      <c r="C543" s="143" t="s">
        <v>4031</v>
      </c>
      <c r="D543" s="143" t="s">
        <v>4065</v>
      </c>
      <c r="E543" s="340" t="s">
        <v>6055</v>
      </c>
      <c r="F543" s="340" t="s">
        <v>2056</v>
      </c>
      <c r="G543" s="143" t="s">
        <v>150</v>
      </c>
      <c r="H543" s="341" t="s">
        <v>4032</v>
      </c>
      <c r="I543" s="342">
        <v>19738</v>
      </c>
      <c r="J543" s="342">
        <v>0</v>
      </c>
      <c r="K543" s="342">
        <v>0</v>
      </c>
      <c r="L543" s="340" t="s">
        <v>152</v>
      </c>
      <c r="M543" s="340" t="s">
        <v>152</v>
      </c>
      <c r="N543" s="340" t="s">
        <v>152</v>
      </c>
      <c r="O543" s="340" t="s">
        <v>10311</v>
      </c>
      <c r="P543" s="340" t="s">
        <v>152</v>
      </c>
      <c r="Q543" s="340" t="s">
        <v>152</v>
      </c>
      <c r="R543" s="340" t="s">
        <v>152</v>
      </c>
      <c r="S543" s="340" t="s">
        <v>152</v>
      </c>
      <c r="T543" s="340" t="s">
        <v>152</v>
      </c>
      <c r="U543" s="340" t="s">
        <v>152</v>
      </c>
      <c r="V543" s="340" t="s">
        <v>6266</v>
      </c>
      <c r="W543" s="143" t="s">
        <v>7626</v>
      </c>
      <c r="X543" s="143" t="s">
        <v>152</v>
      </c>
      <c r="Y543" s="143" t="s">
        <v>4033</v>
      </c>
      <c r="Z543" s="143" t="s">
        <v>4034</v>
      </c>
      <c r="AA543" s="395" t="s">
        <v>10312</v>
      </c>
      <c r="AB543" s="143" t="s">
        <v>4033</v>
      </c>
      <c r="AC543" s="143" t="s">
        <v>4033</v>
      </c>
      <c r="AD543" s="143" t="s">
        <v>152</v>
      </c>
      <c r="AF543" s="340"/>
      <c r="AG543" s="143" t="s">
        <v>152</v>
      </c>
      <c r="AH543" s="343" t="s">
        <v>4033</v>
      </c>
      <c r="AI543" s="340" t="s">
        <v>152</v>
      </c>
      <c r="AJ543" s="340" t="s">
        <v>152</v>
      </c>
      <c r="AK543" s="143" t="s">
        <v>2054</v>
      </c>
      <c r="AL543" s="143" t="s">
        <v>6267</v>
      </c>
      <c r="AM543" s="341" t="s">
        <v>152</v>
      </c>
      <c r="AN543" s="143" t="s">
        <v>1637</v>
      </c>
      <c r="AO543" s="340" t="s">
        <v>152</v>
      </c>
      <c r="AP543" s="340"/>
      <c r="AQ543" s="341" t="s">
        <v>152</v>
      </c>
      <c r="AR543" s="143" t="s">
        <v>150</v>
      </c>
      <c r="AS543" s="340" t="s">
        <v>152</v>
      </c>
      <c r="AU543" s="341" t="s">
        <v>152</v>
      </c>
      <c r="AV543" s="342" t="s">
        <v>152</v>
      </c>
    </row>
    <row r="544" spans="1:48" s="143" customFormat="1" hidden="1">
      <c r="A544" s="299">
        <v>1074476642</v>
      </c>
      <c r="B544" s="340" t="s">
        <v>5977</v>
      </c>
      <c r="C544" s="143" t="s">
        <v>4031</v>
      </c>
      <c r="D544" s="143" t="s">
        <v>6245</v>
      </c>
      <c r="E544" s="340" t="s">
        <v>5978</v>
      </c>
      <c r="F544" s="340" t="s">
        <v>2056</v>
      </c>
      <c r="G544" s="143" t="s">
        <v>150</v>
      </c>
      <c r="H544" s="341" t="s">
        <v>4032</v>
      </c>
      <c r="I544" s="342">
        <v>9281</v>
      </c>
      <c r="J544" s="342">
        <v>0</v>
      </c>
      <c r="K544" s="342">
        <v>0</v>
      </c>
      <c r="L544" s="340" t="s">
        <v>152</v>
      </c>
      <c r="M544" s="340" t="s">
        <v>152</v>
      </c>
      <c r="N544" s="340" t="s">
        <v>152</v>
      </c>
      <c r="O544" s="340" t="s">
        <v>10313</v>
      </c>
      <c r="P544" s="340" t="s">
        <v>152</v>
      </c>
      <c r="Q544" s="340" t="s">
        <v>152</v>
      </c>
      <c r="R544" s="340" t="s">
        <v>152</v>
      </c>
      <c r="S544" s="340" t="s">
        <v>152</v>
      </c>
      <c r="T544" s="340" t="s">
        <v>152</v>
      </c>
      <c r="U544" s="340" t="s">
        <v>152</v>
      </c>
      <c r="V544" s="340" t="s">
        <v>6264</v>
      </c>
      <c r="W544" s="143" t="s">
        <v>7626</v>
      </c>
      <c r="X544" s="143" t="s">
        <v>152</v>
      </c>
      <c r="Y544" s="143" t="s">
        <v>4033</v>
      </c>
      <c r="Z544" s="143" t="s">
        <v>4034</v>
      </c>
      <c r="AA544" s="395" t="s">
        <v>10314</v>
      </c>
      <c r="AB544" s="143" t="s">
        <v>4033</v>
      </c>
      <c r="AC544" s="143" t="s">
        <v>4033</v>
      </c>
      <c r="AD544" s="143" t="s">
        <v>152</v>
      </c>
      <c r="AF544" s="340"/>
      <c r="AG544" s="143" t="s">
        <v>152</v>
      </c>
      <c r="AH544" s="343" t="s">
        <v>4033</v>
      </c>
      <c r="AI544" s="340" t="s">
        <v>152</v>
      </c>
      <c r="AJ544" s="340" t="s">
        <v>3896</v>
      </c>
      <c r="AK544" s="143" t="s">
        <v>2054</v>
      </c>
      <c r="AL544" s="143" t="s">
        <v>6265</v>
      </c>
      <c r="AM544" s="341" t="s">
        <v>152</v>
      </c>
      <c r="AN544" s="143" t="s">
        <v>1637</v>
      </c>
      <c r="AO544" s="340" t="s">
        <v>152</v>
      </c>
      <c r="AP544" s="340"/>
      <c r="AQ544" s="341" t="s">
        <v>152</v>
      </c>
      <c r="AR544" s="143" t="s">
        <v>150</v>
      </c>
      <c r="AS544" s="340" t="s">
        <v>152</v>
      </c>
      <c r="AU544" s="341" t="s">
        <v>152</v>
      </c>
      <c r="AV544" s="342" t="s">
        <v>152</v>
      </c>
    </row>
    <row r="545" spans="1:48" s="143" customFormat="1" hidden="1">
      <c r="A545" s="299">
        <v>1074476637</v>
      </c>
      <c r="B545" s="340" t="s">
        <v>5981</v>
      </c>
      <c r="C545" s="143" t="s">
        <v>4031</v>
      </c>
      <c r="D545" s="143" t="s">
        <v>6245</v>
      </c>
      <c r="E545" s="340" t="s">
        <v>5982</v>
      </c>
      <c r="F545" s="340" t="s">
        <v>2056</v>
      </c>
      <c r="G545" s="143" t="s">
        <v>150</v>
      </c>
      <c r="H545" s="341" t="s">
        <v>4032</v>
      </c>
      <c r="I545" s="342">
        <v>11096</v>
      </c>
      <c r="J545" s="342">
        <v>0</v>
      </c>
      <c r="K545" s="342">
        <v>0</v>
      </c>
      <c r="L545" s="340" t="s">
        <v>152</v>
      </c>
      <c r="M545" s="340" t="s">
        <v>152</v>
      </c>
      <c r="N545" s="340" t="s">
        <v>152</v>
      </c>
      <c r="O545" s="340" t="s">
        <v>10315</v>
      </c>
      <c r="P545" s="340" t="s">
        <v>152</v>
      </c>
      <c r="Q545" s="340" t="s">
        <v>152</v>
      </c>
      <c r="R545" s="340" t="s">
        <v>152</v>
      </c>
      <c r="S545" s="340" t="s">
        <v>152</v>
      </c>
      <c r="T545" s="340" t="s">
        <v>152</v>
      </c>
      <c r="U545" s="340" t="s">
        <v>152</v>
      </c>
      <c r="V545" s="340" t="s">
        <v>6260</v>
      </c>
      <c r="W545" s="143" t="s">
        <v>7626</v>
      </c>
      <c r="X545" s="143" t="s">
        <v>152</v>
      </c>
      <c r="Y545" s="143" t="s">
        <v>4033</v>
      </c>
      <c r="Z545" s="143" t="s">
        <v>4034</v>
      </c>
      <c r="AA545" s="395" t="s">
        <v>10316</v>
      </c>
      <c r="AB545" s="143" t="s">
        <v>4033</v>
      </c>
      <c r="AC545" s="143" t="s">
        <v>4033</v>
      </c>
      <c r="AD545" s="143" t="s">
        <v>152</v>
      </c>
      <c r="AF545" s="340"/>
      <c r="AG545" s="143" t="s">
        <v>152</v>
      </c>
      <c r="AH545" s="343" t="s">
        <v>4033</v>
      </c>
      <c r="AI545" s="340" t="s">
        <v>152</v>
      </c>
      <c r="AJ545" s="340" t="s">
        <v>3898</v>
      </c>
      <c r="AK545" s="143" t="s">
        <v>2054</v>
      </c>
      <c r="AL545" s="143" t="s">
        <v>6261</v>
      </c>
      <c r="AM545" s="341" t="s">
        <v>152</v>
      </c>
      <c r="AN545" s="143" t="s">
        <v>1637</v>
      </c>
      <c r="AO545" s="340" t="s">
        <v>152</v>
      </c>
      <c r="AP545" s="340"/>
      <c r="AQ545" s="341" t="s">
        <v>152</v>
      </c>
      <c r="AR545" s="143" t="s">
        <v>150</v>
      </c>
      <c r="AS545" s="340" t="s">
        <v>152</v>
      </c>
      <c r="AU545" s="341" t="s">
        <v>152</v>
      </c>
      <c r="AV545" s="342" t="s">
        <v>152</v>
      </c>
    </row>
    <row r="546" spans="1:48" s="143" customFormat="1" hidden="1">
      <c r="A546" s="299">
        <v>1074476636</v>
      </c>
      <c r="B546" s="340" t="s">
        <v>5987</v>
      </c>
      <c r="C546" s="143" t="s">
        <v>4031</v>
      </c>
      <c r="D546" s="143" t="s">
        <v>6245</v>
      </c>
      <c r="E546" s="340" t="s">
        <v>5988</v>
      </c>
      <c r="F546" s="340" t="s">
        <v>2056</v>
      </c>
      <c r="G546" s="143" t="s">
        <v>150</v>
      </c>
      <c r="H546" s="341" t="s">
        <v>4032</v>
      </c>
      <c r="I546" s="342">
        <v>12175</v>
      </c>
      <c r="J546" s="342">
        <v>0</v>
      </c>
      <c r="K546" s="342">
        <v>0</v>
      </c>
      <c r="L546" s="340" t="s">
        <v>152</v>
      </c>
      <c r="M546" s="340" t="s">
        <v>152</v>
      </c>
      <c r="N546" s="340" t="s">
        <v>152</v>
      </c>
      <c r="O546" s="340" t="s">
        <v>10317</v>
      </c>
      <c r="P546" s="340" t="s">
        <v>152</v>
      </c>
      <c r="Q546" s="340" t="s">
        <v>152</v>
      </c>
      <c r="R546" s="340" t="s">
        <v>152</v>
      </c>
      <c r="S546" s="340" t="s">
        <v>152</v>
      </c>
      <c r="T546" s="340" t="s">
        <v>152</v>
      </c>
      <c r="U546" s="340" t="s">
        <v>152</v>
      </c>
      <c r="V546" s="340" t="s">
        <v>6258</v>
      </c>
      <c r="W546" s="143" t="s">
        <v>7626</v>
      </c>
      <c r="X546" s="143" t="s">
        <v>152</v>
      </c>
      <c r="Y546" s="143" t="s">
        <v>4033</v>
      </c>
      <c r="Z546" s="143" t="s">
        <v>4034</v>
      </c>
      <c r="AA546" s="395" t="s">
        <v>10318</v>
      </c>
      <c r="AB546" s="143" t="s">
        <v>4033</v>
      </c>
      <c r="AC546" s="143" t="s">
        <v>4033</v>
      </c>
      <c r="AD546" s="143" t="s">
        <v>152</v>
      </c>
      <c r="AF546" s="340"/>
      <c r="AG546" s="143" t="s">
        <v>152</v>
      </c>
      <c r="AH546" s="343" t="s">
        <v>4033</v>
      </c>
      <c r="AI546" s="340" t="s">
        <v>152</v>
      </c>
      <c r="AJ546" s="340" t="s">
        <v>3899</v>
      </c>
      <c r="AK546" s="143" t="s">
        <v>2054</v>
      </c>
      <c r="AL546" s="143" t="s">
        <v>6259</v>
      </c>
      <c r="AM546" s="341" t="s">
        <v>152</v>
      </c>
      <c r="AN546" s="143" t="s">
        <v>1637</v>
      </c>
      <c r="AO546" s="340" t="s">
        <v>152</v>
      </c>
      <c r="AP546" s="340"/>
      <c r="AQ546" s="341" t="s">
        <v>152</v>
      </c>
      <c r="AR546" s="143" t="s">
        <v>150</v>
      </c>
      <c r="AS546" s="340" t="s">
        <v>152</v>
      </c>
      <c r="AU546" s="341" t="s">
        <v>152</v>
      </c>
      <c r="AV546" s="342" t="s">
        <v>152</v>
      </c>
    </row>
    <row r="547" spans="1:48" s="143" customFormat="1" hidden="1">
      <c r="A547" s="299">
        <v>1074476634</v>
      </c>
      <c r="B547" s="340" t="s">
        <v>5979</v>
      </c>
      <c r="C547" s="143" t="s">
        <v>4031</v>
      </c>
      <c r="D547" s="143" t="s">
        <v>6245</v>
      </c>
      <c r="E547" s="340" t="s">
        <v>5980</v>
      </c>
      <c r="F547" s="340" t="s">
        <v>2056</v>
      </c>
      <c r="G547" s="143" t="s">
        <v>150</v>
      </c>
      <c r="H547" s="341" t="s">
        <v>4032</v>
      </c>
      <c r="I547" s="342">
        <v>14545</v>
      </c>
      <c r="J547" s="342">
        <v>0</v>
      </c>
      <c r="K547" s="342">
        <v>0</v>
      </c>
      <c r="L547" s="340" t="s">
        <v>152</v>
      </c>
      <c r="M547" s="340" t="s">
        <v>152</v>
      </c>
      <c r="N547" s="340" t="s">
        <v>152</v>
      </c>
      <c r="O547" s="340" t="s">
        <v>10319</v>
      </c>
      <c r="P547" s="340" t="s">
        <v>152</v>
      </c>
      <c r="Q547" s="340" t="s">
        <v>152</v>
      </c>
      <c r="R547" s="340" t="s">
        <v>152</v>
      </c>
      <c r="S547" s="340" t="s">
        <v>152</v>
      </c>
      <c r="T547" s="340" t="s">
        <v>152</v>
      </c>
      <c r="U547" s="340" t="s">
        <v>152</v>
      </c>
      <c r="V547" s="340" t="s">
        <v>6254</v>
      </c>
      <c r="W547" s="143" t="s">
        <v>7626</v>
      </c>
      <c r="X547" s="143" t="s">
        <v>152</v>
      </c>
      <c r="Y547" s="143" t="s">
        <v>4033</v>
      </c>
      <c r="Z547" s="143" t="s">
        <v>4034</v>
      </c>
      <c r="AA547" s="395" t="s">
        <v>10320</v>
      </c>
      <c r="AB547" s="143" t="s">
        <v>4033</v>
      </c>
      <c r="AC547" s="143" t="s">
        <v>4033</v>
      </c>
      <c r="AD547" s="143" t="s">
        <v>152</v>
      </c>
      <c r="AF547" s="340"/>
      <c r="AG547" s="143" t="s">
        <v>152</v>
      </c>
      <c r="AH547" s="343" t="s">
        <v>4033</v>
      </c>
      <c r="AI547" s="340" t="s">
        <v>152</v>
      </c>
      <c r="AJ547" s="340" t="s">
        <v>3901</v>
      </c>
      <c r="AK547" s="143" t="s">
        <v>2054</v>
      </c>
      <c r="AL547" s="143" t="s">
        <v>6255</v>
      </c>
      <c r="AM547" s="341" t="s">
        <v>152</v>
      </c>
      <c r="AN547" s="143" t="s">
        <v>1637</v>
      </c>
      <c r="AO547" s="340" t="s">
        <v>152</v>
      </c>
      <c r="AP547" s="340"/>
      <c r="AQ547" s="341" t="s">
        <v>152</v>
      </c>
      <c r="AR547" s="143" t="s">
        <v>150</v>
      </c>
      <c r="AS547" s="340" t="s">
        <v>152</v>
      </c>
      <c r="AU547" s="341" t="s">
        <v>152</v>
      </c>
      <c r="AV547" s="342" t="s">
        <v>152</v>
      </c>
    </row>
    <row r="548" spans="1:48" s="143" customFormat="1" hidden="1">
      <c r="A548" s="299">
        <v>1074476633</v>
      </c>
      <c r="B548" s="340" t="s">
        <v>5592</v>
      </c>
      <c r="C548" s="143" t="s">
        <v>4031</v>
      </c>
      <c r="D548" s="143" t="s">
        <v>6245</v>
      </c>
      <c r="E548" s="340" t="s">
        <v>6130</v>
      </c>
      <c r="F548" s="340" t="s">
        <v>2056</v>
      </c>
      <c r="G548" s="143" t="s">
        <v>150</v>
      </c>
      <c r="H548" s="341" t="s">
        <v>4032</v>
      </c>
      <c r="I548" s="342">
        <v>14974</v>
      </c>
      <c r="J548" s="342">
        <v>0</v>
      </c>
      <c r="K548" s="342">
        <v>12</v>
      </c>
      <c r="L548" s="340" t="s">
        <v>152</v>
      </c>
      <c r="M548" s="340" t="s">
        <v>152</v>
      </c>
      <c r="N548" s="340" t="s">
        <v>152</v>
      </c>
      <c r="O548" s="340" t="s">
        <v>10321</v>
      </c>
      <c r="P548" s="340" t="s">
        <v>152</v>
      </c>
      <c r="Q548" s="340" t="s">
        <v>152</v>
      </c>
      <c r="R548" s="340" t="s">
        <v>152</v>
      </c>
      <c r="S548" s="340" t="s">
        <v>152</v>
      </c>
      <c r="T548" s="340" t="s">
        <v>152</v>
      </c>
      <c r="U548" s="340" t="s">
        <v>152</v>
      </c>
      <c r="V548" s="340" t="s">
        <v>6252</v>
      </c>
      <c r="W548" s="143" t="s">
        <v>7626</v>
      </c>
      <c r="X548" s="143" t="s">
        <v>152</v>
      </c>
      <c r="Y548" s="143" t="s">
        <v>4033</v>
      </c>
      <c r="Z548" s="143" t="s">
        <v>4034</v>
      </c>
      <c r="AA548" s="395" t="s">
        <v>10322</v>
      </c>
      <c r="AB548" s="143" t="s">
        <v>4033</v>
      </c>
      <c r="AC548" s="143" t="s">
        <v>4033</v>
      </c>
      <c r="AD548" s="143" t="s">
        <v>152</v>
      </c>
      <c r="AF548" s="340"/>
      <c r="AG548" s="143" t="s">
        <v>152</v>
      </c>
      <c r="AH548" s="343" t="s">
        <v>4033</v>
      </c>
      <c r="AI548" s="340" t="s">
        <v>152</v>
      </c>
      <c r="AJ548" s="340" t="s">
        <v>3902</v>
      </c>
      <c r="AK548" s="143" t="s">
        <v>2054</v>
      </c>
      <c r="AL548" s="143" t="s">
        <v>6253</v>
      </c>
      <c r="AM548" s="341" t="s">
        <v>152</v>
      </c>
      <c r="AN548" s="143" t="s">
        <v>1637</v>
      </c>
      <c r="AO548" s="340" t="s">
        <v>152</v>
      </c>
      <c r="AP548" s="340"/>
      <c r="AQ548" s="341" t="s">
        <v>152</v>
      </c>
      <c r="AR548" s="143" t="s">
        <v>150</v>
      </c>
      <c r="AS548" s="340" t="s">
        <v>152</v>
      </c>
      <c r="AU548" s="341" t="s">
        <v>152</v>
      </c>
      <c r="AV548" s="342" t="s">
        <v>152</v>
      </c>
    </row>
    <row r="549" spans="1:48" s="143" customFormat="1" hidden="1">
      <c r="A549" s="299">
        <v>1074476631</v>
      </c>
      <c r="B549" s="340" t="s">
        <v>5591</v>
      </c>
      <c r="C549" s="143" t="s">
        <v>4031</v>
      </c>
      <c r="D549" s="143" t="s">
        <v>6245</v>
      </c>
      <c r="E549" s="340" t="s">
        <v>6129</v>
      </c>
      <c r="F549" s="340" t="s">
        <v>2056</v>
      </c>
      <c r="G549" s="143" t="s">
        <v>150</v>
      </c>
      <c r="H549" s="341" t="s">
        <v>4032</v>
      </c>
      <c r="I549" s="342">
        <v>17991</v>
      </c>
      <c r="J549" s="342">
        <v>0</v>
      </c>
      <c r="K549" s="342">
        <v>6</v>
      </c>
      <c r="L549" s="340" t="s">
        <v>152</v>
      </c>
      <c r="M549" s="340" t="s">
        <v>152</v>
      </c>
      <c r="N549" s="340" t="s">
        <v>152</v>
      </c>
      <c r="O549" s="340" t="s">
        <v>10323</v>
      </c>
      <c r="P549" s="340" t="s">
        <v>152</v>
      </c>
      <c r="Q549" s="340" t="s">
        <v>152</v>
      </c>
      <c r="R549" s="340" t="s">
        <v>152</v>
      </c>
      <c r="S549" s="340" t="s">
        <v>152</v>
      </c>
      <c r="T549" s="340" t="s">
        <v>152</v>
      </c>
      <c r="U549" s="340" t="s">
        <v>152</v>
      </c>
      <c r="V549" s="340" t="s">
        <v>6248</v>
      </c>
      <c r="W549" s="143" t="s">
        <v>7626</v>
      </c>
      <c r="X549" s="143" t="s">
        <v>152</v>
      </c>
      <c r="Y549" s="143" t="s">
        <v>4033</v>
      </c>
      <c r="Z549" s="143" t="s">
        <v>4034</v>
      </c>
      <c r="AA549" s="395" t="s">
        <v>10324</v>
      </c>
      <c r="AB549" s="143" t="s">
        <v>4033</v>
      </c>
      <c r="AC549" s="143" t="s">
        <v>4033</v>
      </c>
      <c r="AD549" s="143" t="s">
        <v>152</v>
      </c>
      <c r="AF549" s="340"/>
      <c r="AG549" s="143" t="s">
        <v>152</v>
      </c>
      <c r="AH549" s="343" t="s">
        <v>4033</v>
      </c>
      <c r="AI549" s="340" t="s">
        <v>152</v>
      </c>
      <c r="AJ549" s="340" t="s">
        <v>3904</v>
      </c>
      <c r="AK549" s="143" t="s">
        <v>2054</v>
      </c>
      <c r="AL549" s="143" t="s">
        <v>6249</v>
      </c>
      <c r="AM549" s="341" t="s">
        <v>152</v>
      </c>
      <c r="AN549" s="143" t="s">
        <v>1637</v>
      </c>
      <c r="AO549" s="340" t="s">
        <v>152</v>
      </c>
      <c r="AP549" s="340"/>
      <c r="AQ549" s="341" t="s">
        <v>152</v>
      </c>
      <c r="AR549" s="143" t="s">
        <v>150</v>
      </c>
      <c r="AS549" s="340" t="s">
        <v>152</v>
      </c>
      <c r="AU549" s="341" t="s">
        <v>152</v>
      </c>
      <c r="AV549" s="342" t="s">
        <v>152</v>
      </c>
    </row>
    <row r="550" spans="1:48" s="143" customFormat="1" hidden="1">
      <c r="A550" s="299">
        <v>1074476593</v>
      </c>
      <c r="B550" s="340" t="s">
        <v>356</v>
      </c>
      <c r="C550" s="143" t="s">
        <v>4031</v>
      </c>
      <c r="D550" s="143" t="s">
        <v>4035</v>
      </c>
      <c r="E550" s="340" t="s">
        <v>2071</v>
      </c>
      <c r="F550" s="340" t="s">
        <v>2056</v>
      </c>
      <c r="G550" s="143" t="s">
        <v>150</v>
      </c>
      <c r="H550" s="341" t="s">
        <v>4032</v>
      </c>
      <c r="I550" s="342">
        <v>26546</v>
      </c>
      <c r="J550" s="342">
        <v>0</v>
      </c>
      <c r="K550" s="342">
        <v>0</v>
      </c>
      <c r="L550" s="340" t="s">
        <v>152</v>
      </c>
      <c r="M550" s="340" t="s">
        <v>152</v>
      </c>
      <c r="N550" s="340" t="s">
        <v>152</v>
      </c>
      <c r="O550" s="340" t="s">
        <v>10325</v>
      </c>
      <c r="P550" s="340" t="s">
        <v>152</v>
      </c>
      <c r="Q550" s="340" t="s">
        <v>152</v>
      </c>
      <c r="R550" s="340" t="s">
        <v>152</v>
      </c>
      <c r="S550" s="340" t="s">
        <v>152</v>
      </c>
      <c r="T550" s="340" t="s">
        <v>152</v>
      </c>
      <c r="U550" s="340" t="s">
        <v>152</v>
      </c>
      <c r="V550" s="340" t="s">
        <v>4551</v>
      </c>
      <c r="W550" s="143" t="s">
        <v>7627</v>
      </c>
      <c r="X550" s="143" t="s">
        <v>152</v>
      </c>
      <c r="Y550" s="143" t="s">
        <v>4033</v>
      </c>
      <c r="Z550" s="143" t="s">
        <v>4034</v>
      </c>
      <c r="AA550" s="395" t="s">
        <v>10326</v>
      </c>
      <c r="AB550" s="143" t="s">
        <v>4033</v>
      </c>
      <c r="AC550" s="143" t="s">
        <v>4033</v>
      </c>
      <c r="AD550" s="143" t="s">
        <v>152</v>
      </c>
      <c r="AF550" s="340"/>
      <c r="AG550" s="143" t="s">
        <v>152</v>
      </c>
      <c r="AH550" s="343" t="s">
        <v>4033</v>
      </c>
      <c r="AI550" s="340" t="s">
        <v>152</v>
      </c>
      <c r="AJ550" s="340" t="s">
        <v>3604</v>
      </c>
      <c r="AK550" s="143" t="s">
        <v>2054</v>
      </c>
      <c r="AL550" s="143" t="s">
        <v>4552</v>
      </c>
      <c r="AM550" s="341" t="s">
        <v>152</v>
      </c>
      <c r="AN550" s="143" t="s">
        <v>1637</v>
      </c>
      <c r="AO550" s="340" t="s">
        <v>152</v>
      </c>
      <c r="AP550" s="340"/>
      <c r="AQ550" s="341" t="s">
        <v>152</v>
      </c>
      <c r="AR550" s="143" t="s">
        <v>150</v>
      </c>
      <c r="AS550" s="340" t="s">
        <v>152</v>
      </c>
      <c r="AU550" s="341" t="s">
        <v>152</v>
      </c>
      <c r="AV550" s="342" t="s">
        <v>152</v>
      </c>
    </row>
    <row r="551" spans="1:48" s="143" customFormat="1" hidden="1">
      <c r="A551" s="299">
        <v>1074476550</v>
      </c>
      <c r="B551" s="340" t="s">
        <v>358</v>
      </c>
      <c r="C551" s="143" t="s">
        <v>4031</v>
      </c>
      <c r="D551" s="143" t="s">
        <v>4035</v>
      </c>
      <c r="E551" s="340" t="s">
        <v>2091</v>
      </c>
      <c r="F551" s="340" t="s">
        <v>2056</v>
      </c>
      <c r="G551" s="143" t="s">
        <v>150</v>
      </c>
      <c r="H551" s="341" t="s">
        <v>4032</v>
      </c>
      <c r="I551" s="342">
        <v>13681</v>
      </c>
      <c r="J551" s="342">
        <v>0</v>
      </c>
      <c r="K551" s="342">
        <v>0</v>
      </c>
      <c r="L551" s="340" t="s">
        <v>152</v>
      </c>
      <c r="M551" s="340" t="s">
        <v>152</v>
      </c>
      <c r="N551" s="340" t="s">
        <v>152</v>
      </c>
      <c r="O551" s="340" t="s">
        <v>10327</v>
      </c>
      <c r="P551" s="340" t="s">
        <v>152</v>
      </c>
      <c r="Q551" s="340" t="s">
        <v>152</v>
      </c>
      <c r="R551" s="340" t="s">
        <v>152</v>
      </c>
      <c r="S551" s="340" t="s">
        <v>152</v>
      </c>
      <c r="T551" s="340" t="s">
        <v>152</v>
      </c>
      <c r="U551" s="340" t="s">
        <v>152</v>
      </c>
      <c r="V551" s="340" t="s">
        <v>8761</v>
      </c>
      <c r="W551" s="143" t="s">
        <v>7626</v>
      </c>
      <c r="X551" s="143" t="s">
        <v>152</v>
      </c>
      <c r="Y551" s="143" t="s">
        <v>4033</v>
      </c>
      <c r="Z551" s="143" t="s">
        <v>4034</v>
      </c>
      <c r="AA551" s="395" t="s">
        <v>9395</v>
      </c>
      <c r="AB551" s="143" t="s">
        <v>4033</v>
      </c>
      <c r="AC551" s="143" t="s">
        <v>4033</v>
      </c>
      <c r="AD551" s="143" t="s">
        <v>152</v>
      </c>
      <c r="AF551" s="340"/>
      <c r="AG551" s="143" t="s">
        <v>152</v>
      </c>
      <c r="AH551" s="343" t="s">
        <v>4033</v>
      </c>
      <c r="AI551" s="340" t="s">
        <v>152</v>
      </c>
      <c r="AJ551" s="340" t="s">
        <v>3582</v>
      </c>
      <c r="AK551" s="143" t="s">
        <v>2054</v>
      </c>
      <c r="AL551" s="143" t="s">
        <v>4483</v>
      </c>
      <c r="AM551" s="341" t="s">
        <v>152</v>
      </c>
      <c r="AN551" s="143" t="s">
        <v>1637</v>
      </c>
      <c r="AO551" s="340" t="s">
        <v>152</v>
      </c>
      <c r="AP551" s="340"/>
      <c r="AQ551" s="341" t="s">
        <v>152</v>
      </c>
      <c r="AR551" s="143" t="s">
        <v>150</v>
      </c>
      <c r="AS551" s="340" t="s">
        <v>152</v>
      </c>
      <c r="AU551" s="341" t="s">
        <v>152</v>
      </c>
      <c r="AV551" s="342" t="s">
        <v>152</v>
      </c>
    </row>
    <row r="552" spans="1:48" s="143" customFormat="1" hidden="1">
      <c r="A552" s="299">
        <v>1074476545</v>
      </c>
      <c r="B552" s="340" t="s">
        <v>493</v>
      </c>
      <c r="C552" s="143" t="s">
        <v>4031</v>
      </c>
      <c r="D552" s="143" t="s">
        <v>4035</v>
      </c>
      <c r="E552" s="340" t="s">
        <v>2093</v>
      </c>
      <c r="F552" s="340" t="s">
        <v>2056</v>
      </c>
      <c r="G552" s="143" t="s">
        <v>150</v>
      </c>
      <c r="H552" s="341" t="s">
        <v>4032</v>
      </c>
      <c r="I552" s="342">
        <v>19080</v>
      </c>
      <c r="J552" s="342">
        <v>0</v>
      </c>
      <c r="K552" s="342">
        <v>6</v>
      </c>
      <c r="L552" s="340" t="s">
        <v>152</v>
      </c>
      <c r="M552" s="340" t="s">
        <v>152</v>
      </c>
      <c r="N552" s="340" t="s">
        <v>152</v>
      </c>
      <c r="O552" s="340" t="s">
        <v>10328</v>
      </c>
      <c r="P552" s="340" t="s">
        <v>152</v>
      </c>
      <c r="Q552" s="340" t="s">
        <v>152</v>
      </c>
      <c r="R552" s="340" t="s">
        <v>152</v>
      </c>
      <c r="S552" s="340" t="s">
        <v>152</v>
      </c>
      <c r="T552" s="340" t="s">
        <v>152</v>
      </c>
      <c r="U552" s="340" t="s">
        <v>152</v>
      </c>
      <c r="V552" s="340" t="s">
        <v>4478</v>
      </c>
      <c r="W552" s="143" t="s">
        <v>7626</v>
      </c>
      <c r="X552" s="143" t="s">
        <v>152</v>
      </c>
      <c r="Y552" s="143" t="s">
        <v>4033</v>
      </c>
      <c r="Z552" s="143" t="s">
        <v>4034</v>
      </c>
      <c r="AA552" s="395" t="s">
        <v>10329</v>
      </c>
      <c r="AB552" s="143" t="s">
        <v>4033</v>
      </c>
      <c r="AC552" s="143" t="s">
        <v>4033</v>
      </c>
      <c r="AD552" s="143" t="s">
        <v>152</v>
      </c>
      <c r="AF552" s="340"/>
      <c r="AG552" s="143" t="s">
        <v>152</v>
      </c>
      <c r="AH552" s="343" t="s">
        <v>4033</v>
      </c>
      <c r="AI552" s="340" t="s">
        <v>152</v>
      </c>
      <c r="AJ552" s="340" t="s">
        <v>3510</v>
      </c>
      <c r="AK552" s="143" t="s">
        <v>2054</v>
      </c>
      <c r="AL552" s="143" t="s">
        <v>4479</v>
      </c>
      <c r="AM552" s="341" t="s">
        <v>152</v>
      </c>
      <c r="AN552" s="143" t="s">
        <v>1637</v>
      </c>
      <c r="AO552" s="340" t="s">
        <v>152</v>
      </c>
      <c r="AP552" s="340"/>
      <c r="AQ552" s="341" t="s">
        <v>152</v>
      </c>
      <c r="AR552" s="143" t="s">
        <v>150</v>
      </c>
      <c r="AS552" s="340" t="s">
        <v>152</v>
      </c>
      <c r="AU552" s="341" t="s">
        <v>152</v>
      </c>
      <c r="AV552" s="342" t="s">
        <v>152</v>
      </c>
    </row>
    <row r="553" spans="1:48" s="143" customFormat="1" hidden="1">
      <c r="A553" s="299">
        <v>1074476527</v>
      </c>
      <c r="B553" s="340" t="s">
        <v>5517</v>
      </c>
      <c r="C553" s="143" t="s">
        <v>4031</v>
      </c>
      <c r="D553" s="143" t="s">
        <v>6215</v>
      </c>
      <c r="E553" s="340" t="s">
        <v>5518</v>
      </c>
      <c r="F553" s="340" t="s">
        <v>2056</v>
      </c>
      <c r="G553" s="143" t="s">
        <v>150</v>
      </c>
      <c r="H553" s="341" t="s">
        <v>4032</v>
      </c>
      <c r="I553" s="342">
        <v>30335</v>
      </c>
      <c r="J553" s="342">
        <v>0</v>
      </c>
      <c r="K553" s="342">
        <v>0</v>
      </c>
      <c r="L553" s="340" t="s">
        <v>152</v>
      </c>
      <c r="M553" s="340" t="s">
        <v>152</v>
      </c>
      <c r="N553" s="340" t="s">
        <v>152</v>
      </c>
      <c r="O553" s="340" t="s">
        <v>10330</v>
      </c>
      <c r="P553" s="340" t="s">
        <v>152</v>
      </c>
      <c r="Q553" s="340" t="s">
        <v>152</v>
      </c>
      <c r="R553" s="340" t="s">
        <v>152</v>
      </c>
      <c r="S553" s="340" t="s">
        <v>152</v>
      </c>
      <c r="T553" s="340" t="s">
        <v>152</v>
      </c>
      <c r="U553" s="340" t="s">
        <v>152</v>
      </c>
      <c r="V553" s="340" t="s">
        <v>6565</v>
      </c>
      <c r="W553" s="143" t="s">
        <v>7627</v>
      </c>
      <c r="X553" s="143" t="s">
        <v>152</v>
      </c>
      <c r="Y553" s="143" t="s">
        <v>4033</v>
      </c>
      <c r="Z553" s="143" t="s">
        <v>4034</v>
      </c>
      <c r="AA553" s="395" t="s">
        <v>10331</v>
      </c>
      <c r="AB553" s="143" t="s">
        <v>4033</v>
      </c>
      <c r="AC553" s="143" t="s">
        <v>4033</v>
      </c>
      <c r="AD553" s="143" t="s">
        <v>152</v>
      </c>
      <c r="AF553" s="340"/>
      <c r="AG553" s="143" t="s">
        <v>152</v>
      </c>
      <c r="AH553" s="343" t="s">
        <v>4033</v>
      </c>
      <c r="AI553" s="340" t="s">
        <v>152</v>
      </c>
      <c r="AJ553" s="340" t="s">
        <v>152</v>
      </c>
      <c r="AK553" s="143" t="s">
        <v>152</v>
      </c>
      <c r="AL553" s="143" t="s">
        <v>152</v>
      </c>
      <c r="AM553" s="341" t="s">
        <v>152</v>
      </c>
      <c r="AN553" s="143" t="s">
        <v>1637</v>
      </c>
      <c r="AO553" s="340" t="s">
        <v>152</v>
      </c>
      <c r="AP553" s="340"/>
      <c r="AQ553" s="341" t="s">
        <v>152</v>
      </c>
      <c r="AR553" s="143" t="s">
        <v>150</v>
      </c>
      <c r="AS553" s="340" t="s">
        <v>152</v>
      </c>
      <c r="AU553" s="341" t="s">
        <v>152</v>
      </c>
      <c r="AV553" s="342" t="s">
        <v>152</v>
      </c>
    </row>
    <row r="554" spans="1:48" s="143" customFormat="1" hidden="1">
      <c r="A554" s="299">
        <v>1074476525</v>
      </c>
      <c r="B554" s="340" t="s">
        <v>5527</v>
      </c>
      <c r="C554" s="143" t="s">
        <v>4031</v>
      </c>
      <c r="D554" s="143" t="s">
        <v>6215</v>
      </c>
      <c r="E554" s="340" t="s">
        <v>5528</v>
      </c>
      <c r="F554" s="340" t="s">
        <v>2056</v>
      </c>
      <c r="G554" s="143" t="s">
        <v>150</v>
      </c>
      <c r="H554" s="341" t="s">
        <v>4032</v>
      </c>
      <c r="I554" s="342">
        <v>21025</v>
      </c>
      <c r="J554" s="342">
        <v>0</v>
      </c>
      <c r="K554" s="342">
        <v>0</v>
      </c>
      <c r="L554" s="340" t="s">
        <v>152</v>
      </c>
      <c r="M554" s="340" t="s">
        <v>152</v>
      </c>
      <c r="N554" s="340" t="s">
        <v>152</v>
      </c>
      <c r="O554" s="340" t="s">
        <v>10332</v>
      </c>
      <c r="P554" s="340" t="s">
        <v>152</v>
      </c>
      <c r="Q554" s="340" t="s">
        <v>152</v>
      </c>
      <c r="R554" s="340" t="s">
        <v>152</v>
      </c>
      <c r="S554" s="340" t="s">
        <v>152</v>
      </c>
      <c r="T554" s="340" t="s">
        <v>152</v>
      </c>
      <c r="U554" s="340" t="s">
        <v>152</v>
      </c>
      <c r="V554" s="340" t="s">
        <v>6561</v>
      </c>
      <c r="W554" s="143" t="s">
        <v>7627</v>
      </c>
      <c r="X554" s="143" t="s">
        <v>152</v>
      </c>
      <c r="Y554" s="143" t="s">
        <v>4033</v>
      </c>
      <c r="Z554" s="143" t="s">
        <v>4034</v>
      </c>
      <c r="AA554" s="395" t="s">
        <v>10333</v>
      </c>
      <c r="AB554" s="143" t="s">
        <v>4033</v>
      </c>
      <c r="AC554" s="143" t="s">
        <v>4033</v>
      </c>
      <c r="AD554" s="143" t="s">
        <v>152</v>
      </c>
      <c r="AF554" s="340"/>
      <c r="AG554" s="143" t="s">
        <v>152</v>
      </c>
      <c r="AH554" s="343" t="s">
        <v>4033</v>
      </c>
      <c r="AI554" s="340" t="s">
        <v>152</v>
      </c>
      <c r="AJ554" s="340" t="s">
        <v>152</v>
      </c>
      <c r="AK554" s="143" t="s">
        <v>2054</v>
      </c>
      <c r="AL554" s="143" t="s">
        <v>6562</v>
      </c>
      <c r="AM554" s="341" t="s">
        <v>152</v>
      </c>
      <c r="AN554" s="143" t="s">
        <v>1637</v>
      </c>
      <c r="AO554" s="340" t="s">
        <v>152</v>
      </c>
      <c r="AP554" s="340"/>
      <c r="AQ554" s="341" t="s">
        <v>152</v>
      </c>
      <c r="AR554" s="143" t="s">
        <v>150</v>
      </c>
      <c r="AS554" s="340" t="s">
        <v>152</v>
      </c>
      <c r="AU554" s="341" t="s">
        <v>152</v>
      </c>
      <c r="AV554" s="342" t="s">
        <v>152</v>
      </c>
    </row>
    <row r="555" spans="1:48" s="143" customFormat="1" hidden="1">
      <c r="A555" s="299">
        <v>1074476508</v>
      </c>
      <c r="B555" s="340" t="s">
        <v>1856</v>
      </c>
      <c r="C555" s="143" t="s">
        <v>4031</v>
      </c>
      <c r="D555" s="143" t="s">
        <v>4286</v>
      </c>
      <c r="E555" s="340" t="s">
        <v>2096</v>
      </c>
      <c r="F555" s="340" t="s">
        <v>2056</v>
      </c>
      <c r="G555" s="143" t="s">
        <v>150</v>
      </c>
      <c r="H555" s="341" t="s">
        <v>4032</v>
      </c>
      <c r="I555" s="342">
        <v>11809</v>
      </c>
      <c r="J555" s="342">
        <v>0</v>
      </c>
      <c r="K555" s="342">
        <v>4</v>
      </c>
      <c r="L555" s="340" t="s">
        <v>152</v>
      </c>
      <c r="M555" s="340" t="s">
        <v>152</v>
      </c>
      <c r="N555" s="340" t="s">
        <v>152</v>
      </c>
      <c r="O555" s="340" t="s">
        <v>10334</v>
      </c>
      <c r="P555" s="340" t="s">
        <v>152</v>
      </c>
      <c r="Q555" s="340" t="s">
        <v>152</v>
      </c>
      <c r="R555" s="340" t="s">
        <v>152</v>
      </c>
      <c r="S555" s="340" t="s">
        <v>152</v>
      </c>
      <c r="T555" s="340" t="s">
        <v>152</v>
      </c>
      <c r="U555" s="340" t="s">
        <v>152</v>
      </c>
      <c r="V555" s="340" t="s">
        <v>2095</v>
      </c>
      <c r="W555" s="143" t="s">
        <v>7626</v>
      </c>
      <c r="X555" s="143" t="s">
        <v>152</v>
      </c>
      <c r="Y555" s="143" t="s">
        <v>4033</v>
      </c>
      <c r="Z555" s="143" t="s">
        <v>4034</v>
      </c>
      <c r="AA555" s="395" t="s">
        <v>10335</v>
      </c>
      <c r="AB555" s="143" t="s">
        <v>4033</v>
      </c>
      <c r="AC555" s="143" t="s">
        <v>4033</v>
      </c>
      <c r="AD555" s="143" t="s">
        <v>152</v>
      </c>
      <c r="AF555" s="340"/>
      <c r="AG555" s="143" t="s">
        <v>152</v>
      </c>
      <c r="AH555" s="343" t="s">
        <v>4033</v>
      </c>
      <c r="AI555" s="340" t="s">
        <v>152</v>
      </c>
      <c r="AJ555" s="340" t="s">
        <v>1437</v>
      </c>
      <c r="AK555" s="143" t="s">
        <v>2054</v>
      </c>
      <c r="AL555" s="143" t="s">
        <v>4473</v>
      </c>
      <c r="AM555" s="341" t="s">
        <v>152</v>
      </c>
      <c r="AN555" s="143" t="s">
        <v>1637</v>
      </c>
      <c r="AO555" s="340" t="s">
        <v>152</v>
      </c>
      <c r="AP555" s="340"/>
      <c r="AQ555" s="341" t="s">
        <v>152</v>
      </c>
      <c r="AR555" s="143" t="s">
        <v>150</v>
      </c>
      <c r="AS555" s="340" t="s">
        <v>152</v>
      </c>
      <c r="AU555" s="341" t="s">
        <v>152</v>
      </c>
      <c r="AV555" s="342" t="s">
        <v>152</v>
      </c>
    </row>
    <row r="556" spans="1:48" s="143" customFormat="1" hidden="1">
      <c r="A556" s="299">
        <v>1074476500</v>
      </c>
      <c r="B556" s="340" t="s">
        <v>5570</v>
      </c>
      <c r="C556" s="143" t="s">
        <v>4031</v>
      </c>
      <c r="D556" s="143" t="s">
        <v>4107</v>
      </c>
      <c r="E556" s="340" t="s">
        <v>6112</v>
      </c>
      <c r="F556" s="340" t="s">
        <v>2056</v>
      </c>
      <c r="G556" s="143" t="s">
        <v>150</v>
      </c>
      <c r="H556" s="341" t="s">
        <v>4032</v>
      </c>
      <c r="I556" s="342">
        <v>23087</v>
      </c>
      <c r="J556" s="342">
        <v>0</v>
      </c>
      <c r="K556" s="342">
        <v>0</v>
      </c>
      <c r="L556" s="340" t="s">
        <v>152</v>
      </c>
      <c r="M556" s="340" t="s">
        <v>152</v>
      </c>
      <c r="N556" s="340" t="s">
        <v>152</v>
      </c>
      <c r="O556" s="340" t="s">
        <v>10336</v>
      </c>
      <c r="P556" s="340" t="s">
        <v>152</v>
      </c>
      <c r="Q556" s="340" t="s">
        <v>152</v>
      </c>
      <c r="R556" s="340" t="s">
        <v>152</v>
      </c>
      <c r="S556" s="340" t="s">
        <v>152</v>
      </c>
      <c r="T556" s="340" t="s">
        <v>152</v>
      </c>
      <c r="U556" s="340" t="s">
        <v>152</v>
      </c>
      <c r="V556" s="340" t="s">
        <v>6539</v>
      </c>
      <c r="W556" s="143" t="s">
        <v>7626</v>
      </c>
      <c r="X556" s="143" t="s">
        <v>152</v>
      </c>
      <c r="Y556" s="143" t="s">
        <v>4033</v>
      </c>
      <c r="Z556" s="143" t="s">
        <v>4034</v>
      </c>
      <c r="AA556" s="395" t="s">
        <v>10337</v>
      </c>
      <c r="AB556" s="143" t="s">
        <v>4033</v>
      </c>
      <c r="AC556" s="143" t="s">
        <v>4033</v>
      </c>
      <c r="AD556" s="143" t="s">
        <v>152</v>
      </c>
      <c r="AF556" s="340"/>
      <c r="AG556" s="143" t="s">
        <v>152</v>
      </c>
      <c r="AH556" s="343" t="s">
        <v>4033</v>
      </c>
      <c r="AI556" s="340" t="s">
        <v>152</v>
      </c>
      <c r="AJ556" s="340" t="s">
        <v>1429</v>
      </c>
      <c r="AK556" s="143" t="s">
        <v>2054</v>
      </c>
      <c r="AL556" s="143" t="s">
        <v>6540</v>
      </c>
      <c r="AM556" s="341" t="s">
        <v>152</v>
      </c>
      <c r="AN556" s="143" t="s">
        <v>1637</v>
      </c>
      <c r="AO556" s="340" t="s">
        <v>152</v>
      </c>
      <c r="AP556" s="340"/>
      <c r="AQ556" s="341" t="s">
        <v>152</v>
      </c>
      <c r="AR556" s="143" t="s">
        <v>150</v>
      </c>
      <c r="AS556" s="340" t="s">
        <v>152</v>
      </c>
      <c r="AU556" s="341" t="s">
        <v>152</v>
      </c>
      <c r="AV556" s="342" t="s">
        <v>152</v>
      </c>
    </row>
    <row r="557" spans="1:48" s="143" customFormat="1" hidden="1">
      <c r="A557" s="299">
        <v>1074476499</v>
      </c>
      <c r="B557" s="340" t="s">
        <v>207</v>
      </c>
      <c r="C557" s="143" t="s">
        <v>4031</v>
      </c>
      <c r="D557" s="143" t="s">
        <v>4107</v>
      </c>
      <c r="E557" s="340" t="s">
        <v>450</v>
      </c>
      <c r="F557" s="340" t="s">
        <v>2056</v>
      </c>
      <c r="G557" s="143" t="s">
        <v>150</v>
      </c>
      <c r="H557" s="341" t="s">
        <v>4032</v>
      </c>
      <c r="I557" s="342">
        <v>20638</v>
      </c>
      <c r="J557" s="342">
        <v>0</v>
      </c>
      <c r="K557" s="342">
        <v>0</v>
      </c>
      <c r="L557" s="340" t="s">
        <v>152</v>
      </c>
      <c r="M557" s="340" t="s">
        <v>152</v>
      </c>
      <c r="N557" s="340" t="s">
        <v>152</v>
      </c>
      <c r="O557" s="340" t="s">
        <v>10338</v>
      </c>
      <c r="P557" s="340" t="s">
        <v>152</v>
      </c>
      <c r="Q557" s="340" t="s">
        <v>152</v>
      </c>
      <c r="R557" s="340" t="s">
        <v>152</v>
      </c>
      <c r="S557" s="340" t="s">
        <v>152</v>
      </c>
      <c r="T557" s="340" t="s">
        <v>152</v>
      </c>
      <c r="U557" s="340" t="s">
        <v>152</v>
      </c>
      <c r="V557" s="340" t="s">
        <v>4471</v>
      </c>
      <c r="W557" s="143" t="s">
        <v>7626</v>
      </c>
      <c r="X557" s="143" t="s">
        <v>152</v>
      </c>
      <c r="Y557" s="143" t="s">
        <v>4033</v>
      </c>
      <c r="Z557" s="143" t="s">
        <v>4034</v>
      </c>
      <c r="AA557" s="395" t="s">
        <v>10339</v>
      </c>
      <c r="AB557" s="143" t="s">
        <v>4033</v>
      </c>
      <c r="AC557" s="143" t="s">
        <v>4033</v>
      </c>
      <c r="AD557" s="143" t="s">
        <v>152</v>
      </c>
      <c r="AF557" s="340"/>
      <c r="AG557" s="143" t="s">
        <v>152</v>
      </c>
      <c r="AH557" s="343" t="s">
        <v>4033</v>
      </c>
      <c r="AI557" s="340" t="s">
        <v>152</v>
      </c>
      <c r="AJ557" s="340" t="s">
        <v>1449</v>
      </c>
      <c r="AK557" s="143" t="s">
        <v>2054</v>
      </c>
      <c r="AL557" s="143" t="s">
        <v>4472</v>
      </c>
      <c r="AM557" s="341" t="s">
        <v>152</v>
      </c>
      <c r="AN557" s="143" t="s">
        <v>1637</v>
      </c>
      <c r="AO557" s="340" t="s">
        <v>152</v>
      </c>
      <c r="AP557" s="340"/>
      <c r="AQ557" s="341" t="s">
        <v>152</v>
      </c>
      <c r="AR557" s="143" t="s">
        <v>150</v>
      </c>
      <c r="AS557" s="340" t="s">
        <v>152</v>
      </c>
      <c r="AU557" s="341" t="s">
        <v>152</v>
      </c>
      <c r="AV557" s="342" t="s">
        <v>152</v>
      </c>
    </row>
    <row r="558" spans="1:48" s="143" customFormat="1" hidden="1">
      <c r="A558" s="299">
        <v>1074476497</v>
      </c>
      <c r="B558" s="340" t="s">
        <v>5547</v>
      </c>
      <c r="C558" s="143" t="s">
        <v>4031</v>
      </c>
      <c r="D558" s="143" t="s">
        <v>6215</v>
      </c>
      <c r="E558" s="340" t="s">
        <v>5548</v>
      </c>
      <c r="F558" s="340" t="s">
        <v>2056</v>
      </c>
      <c r="G558" s="143" t="s">
        <v>150</v>
      </c>
      <c r="H558" s="341" t="s">
        <v>4032</v>
      </c>
      <c r="I558" s="342">
        <v>32039</v>
      </c>
      <c r="J558" s="342">
        <v>0</v>
      </c>
      <c r="K558" s="342">
        <v>0</v>
      </c>
      <c r="L558" s="340" t="s">
        <v>152</v>
      </c>
      <c r="M558" s="340" t="s">
        <v>152</v>
      </c>
      <c r="N558" s="340" t="s">
        <v>152</v>
      </c>
      <c r="O558" s="340" t="s">
        <v>10340</v>
      </c>
      <c r="P558" s="340" t="s">
        <v>152</v>
      </c>
      <c r="Q558" s="340" t="s">
        <v>152</v>
      </c>
      <c r="R558" s="340" t="s">
        <v>152</v>
      </c>
      <c r="S558" s="340" t="s">
        <v>152</v>
      </c>
      <c r="T558" s="340" t="s">
        <v>152</v>
      </c>
      <c r="U558" s="340" t="s">
        <v>152</v>
      </c>
      <c r="V558" s="340" t="s">
        <v>6536</v>
      </c>
      <c r="W558" s="143" t="s">
        <v>7626</v>
      </c>
      <c r="X558" s="143" t="s">
        <v>152</v>
      </c>
      <c r="Y558" s="143" t="s">
        <v>4033</v>
      </c>
      <c r="Z558" s="143" t="s">
        <v>4034</v>
      </c>
      <c r="AA558" s="395" t="s">
        <v>10341</v>
      </c>
      <c r="AB558" s="143" t="s">
        <v>4033</v>
      </c>
      <c r="AC558" s="143" t="s">
        <v>4033</v>
      </c>
      <c r="AD558" s="143" t="s">
        <v>152</v>
      </c>
      <c r="AF558" s="340"/>
      <c r="AG558" s="143" t="s">
        <v>152</v>
      </c>
      <c r="AH558" s="343" t="s">
        <v>4033</v>
      </c>
      <c r="AI558" s="340" t="s">
        <v>152</v>
      </c>
      <c r="AJ558" s="340" t="s">
        <v>152</v>
      </c>
      <c r="AK558" s="143" t="s">
        <v>152</v>
      </c>
      <c r="AL558" s="143" t="s">
        <v>152</v>
      </c>
      <c r="AM558" s="341" t="s">
        <v>152</v>
      </c>
      <c r="AN558" s="143" t="s">
        <v>1637</v>
      </c>
      <c r="AO558" s="340" t="s">
        <v>152</v>
      </c>
      <c r="AP558" s="340"/>
      <c r="AQ558" s="341" t="s">
        <v>152</v>
      </c>
      <c r="AR558" s="143" t="s">
        <v>150</v>
      </c>
      <c r="AS558" s="340" t="s">
        <v>152</v>
      </c>
      <c r="AU558" s="341" t="s">
        <v>152</v>
      </c>
      <c r="AV558" s="342" t="s">
        <v>152</v>
      </c>
    </row>
    <row r="559" spans="1:48" s="143" customFormat="1" hidden="1">
      <c r="A559" s="299">
        <v>1074476462</v>
      </c>
      <c r="B559" s="340" t="s">
        <v>5576</v>
      </c>
      <c r="C559" s="143" t="s">
        <v>4031</v>
      </c>
      <c r="D559" s="143" t="s">
        <v>4286</v>
      </c>
      <c r="E559" s="340" t="s">
        <v>6117</v>
      </c>
      <c r="F559" s="340" t="s">
        <v>2056</v>
      </c>
      <c r="G559" s="143" t="s">
        <v>150</v>
      </c>
      <c r="H559" s="341" t="s">
        <v>4032</v>
      </c>
      <c r="I559" s="342">
        <v>18787</v>
      </c>
      <c r="J559" s="342">
        <v>0</v>
      </c>
      <c r="K559" s="342">
        <v>0</v>
      </c>
      <c r="L559" s="340" t="s">
        <v>152</v>
      </c>
      <c r="M559" s="340" t="s">
        <v>152</v>
      </c>
      <c r="N559" s="340" t="s">
        <v>152</v>
      </c>
      <c r="O559" s="340" t="s">
        <v>10342</v>
      </c>
      <c r="P559" s="340" t="s">
        <v>152</v>
      </c>
      <c r="Q559" s="340" t="s">
        <v>152</v>
      </c>
      <c r="R559" s="340" t="s">
        <v>152</v>
      </c>
      <c r="S559" s="340" t="s">
        <v>152</v>
      </c>
      <c r="T559" s="340" t="s">
        <v>152</v>
      </c>
      <c r="U559" s="340" t="s">
        <v>152</v>
      </c>
      <c r="V559" s="340" t="s">
        <v>6655</v>
      </c>
      <c r="W559" s="143" t="s">
        <v>7626</v>
      </c>
      <c r="X559" s="143" t="s">
        <v>152</v>
      </c>
      <c r="Y559" s="143" t="s">
        <v>4033</v>
      </c>
      <c r="Z559" s="143" t="s">
        <v>4034</v>
      </c>
      <c r="AA559" s="395" t="s">
        <v>10343</v>
      </c>
      <c r="AB559" s="143" t="s">
        <v>4033</v>
      </c>
      <c r="AC559" s="143" t="s">
        <v>4033</v>
      </c>
      <c r="AD559" s="143" t="s">
        <v>152</v>
      </c>
      <c r="AF559" s="340"/>
      <c r="AG559" s="143" t="s">
        <v>152</v>
      </c>
      <c r="AH559" s="343" t="s">
        <v>4033</v>
      </c>
      <c r="AI559" s="340" t="s">
        <v>152</v>
      </c>
      <c r="AJ559" s="340" t="s">
        <v>1475</v>
      </c>
      <c r="AK559" s="143" t="s">
        <v>152</v>
      </c>
      <c r="AL559" s="143" t="s">
        <v>152</v>
      </c>
      <c r="AM559" s="341" t="s">
        <v>152</v>
      </c>
      <c r="AN559" s="143" t="s">
        <v>1637</v>
      </c>
      <c r="AO559" s="340" t="s">
        <v>152</v>
      </c>
      <c r="AP559" s="340"/>
      <c r="AQ559" s="341" t="s">
        <v>152</v>
      </c>
      <c r="AR559" s="143" t="s">
        <v>150</v>
      </c>
      <c r="AS559" s="340" t="s">
        <v>152</v>
      </c>
      <c r="AU559" s="341" t="s">
        <v>152</v>
      </c>
      <c r="AV559" s="342" t="s">
        <v>152</v>
      </c>
    </row>
    <row r="560" spans="1:48" s="143" customFormat="1" hidden="1">
      <c r="A560" s="299">
        <v>1074476460</v>
      </c>
      <c r="B560" s="340" t="s">
        <v>200</v>
      </c>
      <c r="C560" s="143" t="s">
        <v>4031</v>
      </c>
      <c r="D560" s="143" t="s">
        <v>4107</v>
      </c>
      <c r="E560" s="340" t="s">
        <v>537</v>
      </c>
      <c r="F560" s="340" t="s">
        <v>2056</v>
      </c>
      <c r="G560" s="143" t="s">
        <v>150</v>
      </c>
      <c r="H560" s="341" t="s">
        <v>4032</v>
      </c>
      <c r="I560" s="342">
        <v>15429</v>
      </c>
      <c r="J560" s="342">
        <v>0</v>
      </c>
      <c r="K560" s="342">
        <v>0</v>
      </c>
      <c r="L560" s="340" t="s">
        <v>152</v>
      </c>
      <c r="M560" s="340" t="s">
        <v>152</v>
      </c>
      <c r="N560" s="340" t="s">
        <v>152</v>
      </c>
      <c r="O560" s="340" t="s">
        <v>10344</v>
      </c>
      <c r="P560" s="340" t="s">
        <v>152</v>
      </c>
      <c r="Q560" s="340" t="s">
        <v>152</v>
      </c>
      <c r="R560" s="340" t="s">
        <v>152</v>
      </c>
      <c r="S560" s="340" t="s">
        <v>152</v>
      </c>
      <c r="T560" s="340" t="s">
        <v>152</v>
      </c>
      <c r="U560" s="340" t="s">
        <v>152</v>
      </c>
      <c r="V560" s="340" t="s">
        <v>4535</v>
      </c>
      <c r="W560" s="143" t="s">
        <v>7627</v>
      </c>
      <c r="X560" s="143" t="s">
        <v>152</v>
      </c>
      <c r="Y560" s="143" t="s">
        <v>4033</v>
      </c>
      <c r="Z560" s="143" t="s">
        <v>4034</v>
      </c>
      <c r="AA560" s="395" t="s">
        <v>10345</v>
      </c>
      <c r="AB560" s="143" t="s">
        <v>4033</v>
      </c>
      <c r="AC560" s="143" t="s">
        <v>4033</v>
      </c>
      <c r="AD560" s="143" t="s">
        <v>152</v>
      </c>
      <c r="AF560" s="340"/>
      <c r="AG560" s="143" t="s">
        <v>152</v>
      </c>
      <c r="AH560" s="343" t="s">
        <v>4033</v>
      </c>
      <c r="AI560" s="340" t="s">
        <v>152</v>
      </c>
      <c r="AJ560" s="340" t="s">
        <v>1443</v>
      </c>
      <c r="AK560" s="143" t="s">
        <v>2054</v>
      </c>
      <c r="AL560" s="143" t="s">
        <v>4536</v>
      </c>
      <c r="AM560" s="341" t="s">
        <v>152</v>
      </c>
      <c r="AN560" s="143" t="s">
        <v>1637</v>
      </c>
      <c r="AO560" s="340" t="s">
        <v>152</v>
      </c>
      <c r="AP560" s="340"/>
      <c r="AQ560" s="341" t="s">
        <v>152</v>
      </c>
      <c r="AR560" s="143" t="s">
        <v>150</v>
      </c>
      <c r="AS560" s="340" t="s">
        <v>152</v>
      </c>
      <c r="AU560" s="341" t="s">
        <v>152</v>
      </c>
      <c r="AV560" s="342" t="s">
        <v>152</v>
      </c>
    </row>
    <row r="561" spans="1:48" s="143" customFormat="1" hidden="1">
      <c r="A561" s="299">
        <v>1074476458</v>
      </c>
      <c r="B561" s="340" t="s">
        <v>206</v>
      </c>
      <c r="C561" s="143" t="s">
        <v>4031</v>
      </c>
      <c r="D561" s="143" t="s">
        <v>4107</v>
      </c>
      <c r="E561" s="340" t="s">
        <v>2080</v>
      </c>
      <c r="F561" s="340" t="s">
        <v>2056</v>
      </c>
      <c r="G561" s="143" t="s">
        <v>150</v>
      </c>
      <c r="H561" s="341" t="s">
        <v>4032</v>
      </c>
      <c r="I561" s="342">
        <v>18358</v>
      </c>
      <c r="J561" s="342">
        <v>0</v>
      </c>
      <c r="K561" s="342">
        <v>0</v>
      </c>
      <c r="L561" s="340" t="s">
        <v>152</v>
      </c>
      <c r="M561" s="340" t="s">
        <v>152</v>
      </c>
      <c r="N561" s="340" t="s">
        <v>152</v>
      </c>
      <c r="O561" s="340" t="s">
        <v>10346</v>
      </c>
      <c r="P561" s="340" t="s">
        <v>152</v>
      </c>
      <c r="Q561" s="340" t="s">
        <v>152</v>
      </c>
      <c r="R561" s="340" t="s">
        <v>152</v>
      </c>
      <c r="S561" s="340" t="s">
        <v>152</v>
      </c>
      <c r="T561" s="340" t="s">
        <v>152</v>
      </c>
      <c r="U561" s="340" t="s">
        <v>152</v>
      </c>
      <c r="V561" s="340" t="s">
        <v>4533</v>
      </c>
      <c r="W561" s="143" t="s">
        <v>7626</v>
      </c>
      <c r="X561" s="143" t="s">
        <v>152</v>
      </c>
      <c r="Y561" s="143" t="s">
        <v>4033</v>
      </c>
      <c r="Z561" s="143" t="s">
        <v>4034</v>
      </c>
      <c r="AA561" s="395" t="s">
        <v>10347</v>
      </c>
      <c r="AB561" s="143" t="s">
        <v>4033</v>
      </c>
      <c r="AC561" s="143" t="s">
        <v>4033</v>
      </c>
      <c r="AD561" s="143" t="s">
        <v>152</v>
      </c>
      <c r="AF561" s="340"/>
      <c r="AG561" s="143" t="s">
        <v>152</v>
      </c>
      <c r="AH561" s="343" t="s">
        <v>4033</v>
      </c>
      <c r="AI561" s="340" t="s">
        <v>152</v>
      </c>
      <c r="AJ561" s="340" t="s">
        <v>1480</v>
      </c>
      <c r="AK561" s="143" t="s">
        <v>2054</v>
      </c>
      <c r="AL561" s="143" t="s">
        <v>4534</v>
      </c>
      <c r="AM561" s="341" t="s">
        <v>152</v>
      </c>
      <c r="AN561" s="143" t="s">
        <v>1637</v>
      </c>
      <c r="AO561" s="340" t="s">
        <v>152</v>
      </c>
      <c r="AP561" s="340"/>
      <c r="AQ561" s="341" t="s">
        <v>152</v>
      </c>
      <c r="AR561" s="143" t="s">
        <v>150</v>
      </c>
      <c r="AS561" s="340" t="s">
        <v>152</v>
      </c>
      <c r="AU561" s="341" t="s">
        <v>152</v>
      </c>
      <c r="AV561" s="342" t="s">
        <v>152</v>
      </c>
    </row>
    <row r="562" spans="1:48" s="143" customFormat="1" hidden="1">
      <c r="A562" s="299">
        <v>1074476456</v>
      </c>
      <c r="B562" s="340" t="s">
        <v>5571</v>
      </c>
      <c r="C562" s="143" t="s">
        <v>4031</v>
      </c>
      <c r="D562" s="143" t="s">
        <v>4107</v>
      </c>
      <c r="E562" s="340" t="s">
        <v>10348</v>
      </c>
      <c r="F562" s="340" t="s">
        <v>2056</v>
      </c>
      <c r="G562" s="143" t="s">
        <v>150</v>
      </c>
      <c r="H562" s="341" t="s">
        <v>4032</v>
      </c>
      <c r="I562" s="342">
        <v>26987</v>
      </c>
      <c r="J562" s="342">
        <v>0</v>
      </c>
      <c r="K562" s="342">
        <v>0</v>
      </c>
      <c r="L562" s="340" t="s">
        <v>152</v>
      </c>
      <c r="M562" s="340" t="s">
        <v>152</v>
      </c>
      <c r="N562" s="340" t="s">
        <v>152</v>
      </c>
      <c r="O562" s="340" t="s">
        <v>10349</v>
      </c>
      <c r="P562" s="340" t="s">
        <v>152</v>
      </c>
      <c r="Q562" s="340" t="s">
        <v>152</v>
      </c>
      <c r="R562" s="340" t="s">
        <v>152</v>
      </c>
      <c r="S562" s="340" t="s">
        <v>152</v>
      </c>
      <c r="T562" s="340" t="s">
        <v>152</v>
      </c>
      <c r="U562" s="340" t="s">
        <v>152</v>
      </c>
      <c r="V562" s="340" t="s">
        <v>6651</v>
      </c>
      <c r="W562" s="143" t="s">
        <v>7626</v>
      </c>
      <c r="X562" s="143" t="s">
        <v>152</v>
      </c>
      <c r="Y562" s="143" t="s">
        <v>4033</v>
      </c>
      <c r="Z562" s="143" t="s">
        <v>4034</v>
      </c>
      <c r="AA562" s="395" t="s">
        <v>10350</v>
      </c>
      <c r="AB562" s="143" t="s">
        <v>4033</v>
      </c>
      <c r="AC562" s="143" t="s">
        <v>4033</v>
      </c>
      <c r="AD562" s="143" t="s">
        <v>152</v>
      </c>
      <c r="AF562" s="340"/>
      <c r="AG562" s="143" t="s">
        <v>152</v>
      </c>
      <c r="AH562" s="343" t="s">
        <v>4033</v>
      </c>
      <c r="AI562" s="340" t="s">
        <v>152</v>
      </c>
      <c r="AJ562" s="340" t="s">
        <v>1459</v>
      </c>
      <c r="AK562" s="143" t="s">
        <v>2054</v>
      </c>
      <c r="AL562" s="143" t="s">
        <v>6652</v>
      </c>
      <c r="AM562" s="341" t="s">
        <v>152</v>
      </c>
      <c r="AN562" s="143" t="s">
        <v>1637</v>
      </c>
      <c r="AO562" s="340" t="s">
        <v>152</v>
      </c>
      <c r="AP562" s="340"/>
      <c r="AQ562" s="341" t="s">
        <v>152</v>
      </c>
      <c r="AR562" s="143" t="s">
        <v>150</v>
      </c>
      <c r="AS562" s="340" t="s">
        <v>152</v>
      </c>
      <c r="AU562" s="341" t="s">
        <v>152</v>
      </c>
      <c r="AV562" s="342" t="s">
        <v>152</v>
      </c>
    </row>
    <row r="563" spans="1:48" s="143" customFormat="1">
      <c r="A563" s="299">
        <v>1074476438</v>
      </c>
      <c r="B563" s="340" t="s">
        <v>6081</v>
      </c>
      <c r="C563" s="143" t="s">
        <v>4031</v>
      </c>
      <c r="D563" s="143" t="s">
        <v>6225</v>
      </c>
      <c r="E563" s="340" t="s">
        <v>6628</v>
      </c>
      <c r="F563" s="340" t="s">
        <v>2056</v>
      </c>
      <c r="G563" s="143" t="s">
        <v>150</v>
      </c>
      <c r="H563" s="341" t="s">
        <v>4032</v>
      </c>
      <c r="I563" s="342">
        <v>6520</v>
      </c>
      <c r="J563" s="342">
        <v>0</v>
      </c>
      <c r="K563" s="342">
        <v>85</v>
      </c>
      <c r="L563" s="340" t="s">
        <v>152</v>
      </c>
      <c r="M563" s="340" t="s">
        <v>152</v>
      </c>
      <c r="N563" s="340" t="s">
        <v>152</v>
      </c>
      <c r="O563" s="340" t="s">
        <v>10351</v>
      </c>
      <c r="P563" s="340" t="s">
        <v>152</v>
      </c>
      <c r="Q563" s="340" t="s">
        <v>152</v>
      </c>
      <c r="R563" s="340" t="s">
        <v>152</v>
      </c>
      <c r="S563" s="340" t="s">
        <v>152</v>
      </c>
      <c r="T563" s="340" t="s">
        <v>152</v>
      </c>
      <c r="U563" s="340" t="s">
        <v>152</v>
      </c>
      <c r="V563" s="340" t="s">
        <v>6629</v>
      </c>
      <c r="W563" s="143" t="s">
        <v>7626</v>
      </c>
      <c r="X563" s="143" t="s">
        <v>152</v>
      </c>
      <c r="Y563" s="143" t="s">
        <v>4033</v>
      </c>
      <c r="Z563" s="143" t="s">
        <v>4034</v>
      </c>
      <c r="AA563" s="395" t="s">
        <v>10352</v>
      </c>
      <c r="AB563" s="143" t="s">
        <v>4033</v>
      </c>
      <c r="AC563" s="143" t="s">
        <v>4033</v>
      </c>
      <c r="AD563" s="143" t="s">
        <v>152</v>
      </c>
      <c r="AF563" s="340"/>
      <c r="AG563" s="143" t="s">
        <v>152</v>
      </c>
      <c r="AH563" s="343" t="s">
        <v>4033</v>
      </c>
      <c r="AI563" s="340" t="s">
        <v>152</v>
      </c>
      <c r="AJ563" s="340" t="s">
        <v>6630</v>
      </c>
      <c r="AK563" s="143" t="s">
        <v>2054</v>
      </c>
      <c r="AL563" s="143" t="s">
        <v>6631</v>
      </c>
      <c r="AM563" s="341" t="s">
        <v>152</v>
      </c>
      <c r="AN563" s="143" t="s">
        <v>1637</v>
      </c>
      <c r="AO563" s="340" t="s">
        <v>152</v>
      </c>
      <c r="AP563" s="340"/>
      <c r="AQ563" s="341" t="s">
        <v>152</v>
      </c>
      <c r="AR563" s="143" t="s">
        <v>150</v>
      </c>
      <c r="AS563" s="340" t="s">
        <v>152</v>
      </c>
      <c r="AU563" s="341" t="s">
        <v>152</v>
      </c>
      <c r="AV563" s="342" t="s">
        <v>152</v>
      </c>
    </row>
    <row r="564" spans="1:48" s="143" customFormat="1" hidden="1">
      <c r="A564" s="299">
        <v>1074476434</v>
      </c>
      <c r="B564" s="340" t="s">
        <v>6026</v>
      </c>
      <c r="C564" s="143" t="s">
        <v>4031</v>
      </c>
      <c r="D564" s="143" t="s">
        <v>4065</v>
      </c>
      <c r="E564" s="340" t="s">
        <v>6027</v>
      </c>
      <c r="F564" s="340" t="s">
        <v>2056</v>
      </c>
      <c r="G564" s="143" t="s">
        <v>150</v>
      </c>
      <c r="H564" s="341" t="s">
        <v>4032</v>
      </c>
      <c r="I564" s="342">
        <v>24608</v>
      </c>
      <c r="J564" s="342">
        <v>0</v>
      </c>
      <c r="K564" s="342">
        <v>0</v>
      </c>
      <c r="L564" s="340" t="s">
        <v>152</v>
      </c>
      <c r="M564" s="340" t="s">
        <v>152</v>
      </c>
      <c r="N564" s="340" t="s">
        <v>152</v>
      </c>
      <c r="O564" s="340" t="s">
        <v>10353</v>
      </c>
      <c r="P564" s="340" t="s">
        <v>152</v>
      </c>
      <c r="Q564" s="340" t="s">
        <v>152</v>
      </c>
      <c r="R564" s="340" t="s">
        <v>152</v>
      </c>
      <c r="S564" s="340" t="s">
        <v>152</v>
      </c>
      <c r="T564" s="340" t="s">
        <v>152</v>
      </c>
      <c r="U564" s="340" t="s">
        <v>152</v>
      </c>
      <c r="V564" s="340" t="s">
        <v>6406</v>
      </c>
      <c r="W564" s="143" t="s">
        <v>7626</v>
      </c>
      <c r="X564" s="143" t="s">
        <v>152</v>
      </c>
      <c r="Y564" s="143" t="s">
        <v>4033</v>
      </c>
      <c r="Z564" s="143" t="s">
        <v>4034</v>
      </c>
      <c r="AA564" s="395" t="s">
        <v>10354</v>
      </c>
      <c r="AB564" s="143" t="s">
        <v>4033</v>
      </c>
      <c r="AC564" s="143" t="s">
        <v>4033</v>
      </c>
      <c r="AD564" s="143" t="s">
        <v>152</v>
      </c>
      <c r="AF564" s="340"/>
      <c r="AG564" s="143" t="s">
        <v>152</v>
      </c>
      <c r="AH564" s="343" t="s">
        <v>4033</v>
      </c>
      <c r="AI564" s="340" t="s">
        <v>152</v>
      </c>
      <c r="AJ564" s="340" t="s">
        <v>152</v>
      </c>
      <c r="AK564" s="143" t="s">
        <v>152</v>
      </c>
      <c r="AL564" s="143" t="s">
        <v>152</v>
      </c>
      <c r="AM564" s="341" t="s">
        <v>152</v>
      </c>
      <c r="AN564" s="143" t="s">
        <v>1637</v>
      </c>
      <c r="AO564" s="340" t="s">
        <v>152</v>
      </c>
      <c r="AP564" s="340"/>
      <c r="AQ564" s="341" t="s">
        <v>152</v>
      </c>
      <c r="AR564" s="143" t="s">
        <v>150</v>
      </c>
      <c r="AS564" s="340" t="s">
        <v>152</v>
      </c>
      <c r="AU564" s="341" t="s">
        <v>152</v>
      </c>
      <c r="AV564" s="342" t="s">
        <v>152</v>
      </c>
    </row>
    <row r="565" spans="1:48" s="143" customFormat="1" hidden="1">
      <c r="A565" s="299">
        <v>1074476433</v>
      </c>
      <c r="B565" s="340" t="s">
        <v>6024</v>
      </c>
      <c r="C565" s="143" t="s">
        <v>4031</v>
      </c>
      <c r="D565" s="143" t="s">
        <v>4065</v>
      </c>
      <c r="E565" s="340" t="s">
        <v>6025</v>
      </c>
      <c r="F565" s="340" t="s">
        <v>2056</v>
      </c>
      <c r="G565" s="143" t="s">
        <v>150</v>
      </c>
      <c r="H565" s="341" t="s">
        <v>4032</v>
      </c>
      <c r="I565" s="342">
        <v>17782</v>
      </c>
      <c r="J565" s="342">
        <v>0</v>
      </c>
      <c r="K565" s="342">
        <v>0</v>
      </c>
      <c r="L565" s="340" t="s">
        <v>152</v>
      </c>
      <c r="M565" s="340" t="s">
        <v>152</v>
      </c>
      <c r="N565" s="340" t="s">
        <v>152</v>
      </c>
      <c r="O565" s="340" t="s">
        <v>10355</v>
      </c>
      <c r="P565" s="340" t="s">
        <v>152</v>
      </c>
      <c r="Q565" s="340" t="s">
        <v>152</v>
      </c>
      <c r="R565" s="340" t="s">
        <v>152</v>
      </c>
      <c r="S565" s="340" t="s">
        <v>152</v>
      </c>
      <c r="T565" s="340" t="s">
        <v>152</v>
      </c>
      <c r="U565" s="340" t="s">
        <v>152</v>
      </c>
      <c r="V565" s="340" t="s">
        <v>6405</v>
      </c>
      <c r="W565" s="143" t="s">
        <v>7626</v>
      </c>
      <c r="X565" s="143" t="s">
        <v>152</v>
      </c>
      <c r="Y565" s="143" t="s">
        <v>4033</v>
      </c>
      <c r="Z565" s="143" t="s">
        <v>4034</v>
      </c>
      <c r="AA565" s="395" t="s">
        <v>10356</v>
      </c>
      <c r="AB565" s="143" t="s">
        <v>4033</v>
      </c>
      <c r="AC565" s="143" t="s">
        <v>4033</v>
      </c>
      <c r="AD565" s="143" t="s">
        <v>152</v>
      </c>
      <c r="AF565" s="340"/>
      <c r="AG565" s="143" t="s">
        <v>152</v>
      </c>
      <c r="AH565" s="343" t="s">
        <v>4033</v>
      </c>
      <c r="AI565" s="340" t="s">
        <v>152</v>
      </c>
      <c r="AJ565" s="340" t="s">
        <v>152</v>
      </c>
      <c r="AK565" s="143" t="s">
        <v>152</v>
      </c>
      <c r="AL565" s="143" t="s">
        <v>152</v>
      </c>
      <c r="AM565" s="341" t="s">
        <v>152</v>
      </c>
      <c r="AN565" s="143" t="s">
        <v>1637</v>
      </c>
      <c r="AO565" s="340" t="s">
        <v>152</v>
      </c>
      <c r="AP565" s="340"/>
      <c r="AQ565" s="341" t="s">
        <v>152</v>
      </c>
      <c r="AR565" s="143" t="s">
        <v>150</v>
      </c>
      <c r="AS565" s="340" t="s">
        <v>152</v>
      </c>
      <c r="AU565" s="341" t="s">
        <v>152</v>
      </c>
      <c r="AV565" s="342" t="s">
        <v>152</v>
      </c>
    </row>
    <row r="566" spans="1:48" s="143" customFormat="1" hidden="1">
      <c r="A566" s="299">
        <v>1074476432</v>
      </c>
      <c r="B566" s="340" t="s">
        <v>6032</v>
      </c>
      <c r="C566" s="143" t="s">
        <v>4031</v>
      </c>
      <c r="D566" s="143" t="s">
        <v>4065</v>
      </c>
      <c r="E566" s="340" t="s">
        <v>6033</v>
      </c>
      <c r="F566" s="340" t="s">
        <v>2056</v>
      </c>
      <c r="G566" s="143" t="s">
        <v>150</v>
      </c>
      <c r="H566" s="341" t="s">
        <v>4032</v>
      </c>
      <c r="I566" s="342">
        <v>21104</v>
      </c>
      <c r="J566" s="342">
        <v>0</v>
      </c>
      <c r="K566" s="342">
        <v>0</v>
      </c>
      <c r="L566" s="340" t="s">
        <v>152</v>
      </c>
      <c r="M566" s="340" t="s">
        <v>152</v>
      </c>
      <c r="N566" s="340" t="s">
        <v>152</v>
      </c>
      <c r="O566" s="340" t="s">
        <v>10357</v>
      </c>
      <c r="P566" s="340" t="s">
        <v>152</v>
      </c>
      <c r="Q566" s="340" t="s">
        <v>152</v>
      </c>
      <c r="R566" s="340" t="s">
        <v>152</v>
      </c>
      <c r="S566" s="340" t="s">
        <v>152</v>
      </c>
      <c r="T566" s="340" t="s">
        <v>152</v>
      </c>
      <c r="U566" s="340" t="s">
        <v>152</v>
      </c>
      <c r="V566" s="340" t="s">
        <v>8768</v>
      </c>
      <c r="W566" s="143" t="s">
        <v>7626</v>
      </c>
      <c r="X566" s="143" t="s">
        <v>152</v>
      </c>
      <c r="Y566" s="143" t="s">
        <v>4033</v>
      </c>
      <c r="Z566" s="143" t="s">
        <v>4034</v>
      </c>
      <c r="AA566" s="395" t="s">
        <v>10358</v>
      </c>
      <c r="AB566" s="143" t="s">
        <v>4033</v>
      </c>
      <c r="AC566" s="143" t="s">
        <v>4033</v>
      </c>
      <c r="AD566" s="143" t="s">
        <v>152</v>
      </c>
      <c r="AF566" s="340"/>
      <c r="AG566" s="143" t="s">
        <v>152</v>
      </c>
      <c r="AH566" s="343" t="s">
        <v>4033</v>
      </c>
      <c r="AI566" s="340" t="s">
        <v>152</v>
      </c>
      <c r="AJ566" s="340" t="s">
        <v>152</v>
      </c>
      <c r="AK566" s="143" t="s">
        <v>152</v>
      </c>
      <c r="AL566" s="143" t="s">
        <v>152</v>
      </c>
      <c r="AM566" s="341" t="s">
        <v>152</v>
      </c>
      <c r="AN566" s="143" t="s">
        <v>1637</v>
      </c>
      <c r="AO566" s="340" t="s">
        <v>152</v>
      </c>
      <c r="AP566" s="340"/>
      <c r="AQ566" s="341" t="s">
        <v>152</v>
      </c>
      <c r="AR566" s="143" t="s">
        <v>150</v>
      </c>
      <c r="AS566" s="340" t="s">
        <v>152</v>
      </c>
      <c r="AU566" s="341" t="s">
        <v>152</v>
      </c>
      <c r="AV566" s="342" t="s">
        <v>152</v>
      </c>
    </row>
    <row r="567" spans="1:48" s="143" customFormat="1" hidden="1">
      <c r="A567" s="299">
        <v>1074476431</v>
      </c>
      <c r="B567" s="340" t="s">
        <v>6023</v>
      </c>
      <c r="C567" s="143" t="s">
        <v>4031</v>
      </c>
      <c r="D567" s="143" t="s">
        <v>4065</v>
      </c>
      <c r="E567" s="340" t="s">
        <v>8769</v>
      </c>
      <c r="F567" s="340" t="s">
        <v>2056</v>
      </c>
      <c r="G567" s="143" t="s">
        <v>150</v>
      </c>
      <c r="H567" s="341" t="s">
        <v>4032</v>
      </c>
      <c r="I567" s="342">
        <v>17497</v>
      </c>
      <c r="J567" s="342">
        <v>0</v>
      </c>
      <c r="K567" s="342">
        <v>0</v>
      </c>
      <c r="L567" s="340" t="s">
        <v>152</v>
      </c>
      <c r="M567" s="340" t="s">
        <v>152</v>
      </c>
      <c r="N567" s="340" t="s">
        <v>152</v>
      </c>
      <c r="O567" s="340" t="s">
        <v>10359</v>
      </c>
      <c r="P567" s="340" t="s">
        <v>152</v>
      </c>
      <c r="Q567" s="340" t="s">
        <v>152</v>
      </c>
      <c r="R567" s="340" t="s">
        <v>152</v>
      </c>
      <c r="S567" s="340" t="s">
        <v>152</v>
      </c>
      <c r="T567" s="340" t="s">
        <v>152</v>
      </c>
      <c r="U567" s="340" t="s">
        <v>152</v>
      </c>
      <c r="V567" s="340" t="s">
        <v>8770</v>
      </c>
      <c r="W567" s="143" t="s">
        <v>7626</v>
      </c>
      <c r="X567" s="143" t="s">
        <v>152</v>
      </c>
      <c r="Y567" s="143" t="s">
        <v>4033</v>
      </c>
      <c r="Z567" s="143" t="s">
        <v>4034</v>
      </c>
      <c r="AA567" s="395" t="s">
        <v>10360</v>
      </c>
      <c r="AB567" s="143" t="s">
        <v>4033</v>
      </c>
      <c r="AC567" s="143" t="s">
        <v>4033</v>
      </c>
      <c r="AD567" s="143" t="s">
        <v>152</v>
      </c>
      <c r="AF567" s="340"/>
      <c r="AG567" s="143" t="s">
        <v>152</v>
      </c>
      <c r="AH567" s="343" t="s">
        <v>4033</v>
      </c>
      <c r="AI567" s="340" t="s">
        <v>152</v>
      </c>
      <c r="AJ567" s="340" t="s">
        <v>152</v>
      </c>
      <c r="AK567" s="143" t="s">
        <v>152</v>
      </c>
      <c r="AL567" s="143" t="s">
        <v>152</v>
      </c>
      <c r="AM567" s="341" t="s">
        <v>152</v>
      </c>
      <c r="AN567" s="143" t="s">
        <v>1637</v>
      </c>
      <c r="AO567" s="340" t="s">
        <v>152</v>
      </c>
      <c r="AP567" s="340"/>
      <c r="AQ567" s="341" t="s">
        <v>152</v>
      </c>
      <c r="AR567" s="143" t="s">
        <v>150</v>
      </c>
      <c r="AS567" s="340" t="s">
        <v>152</v>
      </c>
      <c r="AU567" s="341" t="s">
        <v>152</v>
      </c>
      <c r="AV567" s="342" t="s">
        <v>152</v>
      </c>
    </row>
    <row r="568" spans="1:48" s="143" customFormat="1" hidden="1">
      <c r="A568" s="299">
        <v>1074476430</v>
      </c>
      <c r="B568" s="340" t="s">
        <v>6028</v>
      </c>
      <c r="C568" s="143" t="s">
        <v>4031</v>
      </c>
      <c r="D568" s="143" t="s">
        <v>4065</v>
      </c>
      <c r="E568" s="340" t="s">
        <v>6029</v>
      </c>
      <c r="F568" s="340" t="s">
        <v>2056</v>
      </c>
      <c r="G568" s="143" t="s">
        <v>150</v>
      </c>
      <c r="H568" s="341" t="s">
        <v>4032</v>
      </c>
      <c r="I568" s="342">
        <v>23745</v>
      </c>
      <c r="J568" s="342">
        <v>0</v>
      </c>
      <c r="K568" s="342">
        <v>0</v>
      </c>
      <c r="L568" s="340" t="s">
        <v>152</v>
      </c>
      <c r="M568" s="340" t="s">
        <v>152</v>
      </c>
      <c r="N568" s="340" t="s">
        <v>152</v>
      </c>
      <c r="O568" s="340" t="s">
        <v>10361</v>
      </c>
      <c r="P568" s="340" t="s">
        <v>152</v>
      </c>
      <c r="Q568" s="340" t="s">
        <v>152</v>
      </c>
      <c r="R568" s="340" t="s">
        <v>152</v>
      </c>
      <c r="S568" s="340" t="s">
        <v>152</v>
      </c>
      <c r="T568" s="340" t="s">
        <v>152</v>
      </c>
      <c r="U568" s="340" t="s">
        <v>152</v>
      </c>
      <c r="V568" s="340" t="s">
        <v>8771</v>
      </c>
      <c r="W568" s="143" t="s">
        <v>7626</v>
      </c>
      <c r="X568" s="143" t="s">
        <v>152</v>
      </c>
      <c r="Y568" s="143" t="s">
        <v>4033</v>
      </c>
      <c r="Z568" s="143" t="s">
        <v>4034</v>
      </c>
      <c r="AA568" s="395" t="s">
        <v>10362</v>
      </c>
      <c r="AB568" s="143" t="s">
        <v>4033</v>
      </c>
      <c r="AC568" s="143" t="s">
        <v>4033</v>
      </c>
      <c r="AD568" s="143" t="s">
        <v>152</v>
      </c>
      <c r="AF568" s="340"/>
      <c r="AG568" s="143" t="s">
        <v>152</v>
      </c>
      <c r="AH568" s="343" t="s">
        <v>4033</v>
      </c>
      <c r="AI568" s="340" t="s">
        <v>152</v>
      </c>
      <c r="AJ568" s="340" t="s">
        <v>152</v>
      </c>
      <c r="AK568" s="143" t="s">
        <v>152</v>
      </c>
      <c r="AL568" s="143" t="s">
        <v>152</v>
      </c>
      <c r="AM568" s="341" t="s">
        <v>152</v>
      </c>
      <c r="AN568" s="143" t="s">
        <v>1637</v>
      </c>
      <c r="AO568" s="340" t="s">
        <v>152</v>
      </c>
      <c r="AP568" s="340"/>
      <c r="AQ568" s="341" t="s">
        <v>152</v>
      </c>
      <c r="AR568" s="143" t="s">
        <v>150</v>
      </c>
      <c r="AS568" s="340" t="s">
        <v>152</v>
      </c>
      <c r="AU568" s="341" t="s">
        <v>152</v>
      </c>
      <c r="AV568" s="342" t="s">
        <v>152</v>
      </c>
    </row>
    <row r="569" spans="1:48" s="143" customFormat="1" hidden="1">
      <c r="A569" s="299">
        <v>1074476429</v>
      </c>
      <c r="B569" s="340" t="s">
        <v>6034</v>
      </c>
      <c r="C569" s="143" t="s">
        <v>4031</v>
      </c>
      <c r="D569" s="143" t="s">
        <v>4065</v>
      </c>
      <c r="E569" s="340" t="s">
        <v>6035</v>
      </c>
      <c r="F569" s="340" t="s">
        <v>2056</v>
      </c>
      <c r="G569" s="143" t="s">
        <v>150</v>
      </c>
      <c r="H569" s="341" t="s">
        <v>4032</v>
      </c>
      <c r="I569" s="342">
        <v>26045</v>
      </c>
      <c r="J569" s="342">
        <v>0</v>
      </c>
      <c r="K569" s="342">
        <v>0</v>
      </c>
      <c r="L569" s="340" t="s">
        <v>152</v>
      </c>
      <c r="M569" s="340" t="s">
        <v>152</v>
      </c>
      <c r="N569" s="340" t="s">
        <v>152</v>
      </c>
      <c r="O569" s="340" t="s">
        <v>10363</v>
      </c>
      <c r="P569" s="340" t="s">
        <v>152</v>
      </c>
      <c r="Q569" s="340" t="s">
        <v>152</v>
      </c>
      <c r="R569" s="340" t="s">
        <v>152</v>
      </c>
      <c r="S569" s="340" t="s">
        <v>152</v>
      </c>
      <c r="T569" s="340" t="s">
        <v>152</v>
      </c>
      <c r="U569" s="340" t="s">
        <v>152</v>
      </c>
      <c r="V569" s="340" t="s">
        <v>6404</v>
      </c>
      <c r="W569" s="143" t="s">
        <v>7626</v>
      </c>
      <c r="X569" s="143" t="s">
        <v>152</v>
      </c>
      <c r="Y569" s="143" t="s">
        <v>4033</v>
      </c>
      <c r="Z569" s="143" t="s">
        <v>4034</v>
      </c>
      <c r="AA569" s="395" t="s">
        <v>10364</v>
      </c>
      <c r="AB569" s="143" t="s">
        <v>4033</v>
      </c>
      <c r="AC569" s="143" t="s">
        <v>4033</v>
      </c>
      <c r="AD569" s="143" t="s">
        <v>152</v>
      </c>
      <c r="AF569" s="340"/>
      <c r="AG569" s="143" t="s">
        <v>152</v>
      </c>
      <c r="AH569" s="343" t="s">
        <v>4033</v>
      </c>
      <c r="AI569" s="340" t="s">
        <v>152</v>
      </c>
      <c r="AJ569" s="340" t="s">
        <v>152</v>
      </c>
      <c r="AK569" s="143" t="s">
        <v>152</v>
      </c>
      <c r="AL569" s="143" t="s">
        <v>152</v>
      </c>
      <c r="AM569" s="341" t="s">
        <v>152</v>
      </c>
      <c r="AN569" s="143" t="s">
        <v>1637</v>
      </c>
      <c r="AO569" s="340" t="s">
        <v>152</v>
      </c>
      <c r="AP569" s="340"/>
      <c r="AQ569" s="341" t="s">
        <v>152</v>
      </c>
      <c r="AR569" s="143" t="s">
        <v>150</v>
      </c>
      <c r="AS569" s="340" t="s">
        <v>152</v>
      </c>
      <c r="AU569" s="341" t="s">
        <v>152</v>
      </c>
      <c r="AV569" s="342" t="s">
        <v>152</v>
      </c>
    </row>
    <row r="570" spans="1:48" s="143" customFormat="1" hidden="1">
      <c r="A570" s="299">
        <v>1074476428</v>
      </c>
      <c r="B570" s="340" t="s">
        <v>6036</v>
      </c>
      <c r="C570" s="143" t="s">
        <v>4031</v>
      </c>
      <c r="D570" s="143" t="s">
        <v>4065</v>
      </c>
      <c r="E570" s="340" t="s">
        <v>6037</v>
      </c>
      <c r="F570" s="340" t="s">
        <v>2056</v>
      </c>
      <c r="G570" s="143" t="s">
        <v>150</v>
      </c>
      <c r="H570" s="341" t="s">
        <v>4032</v>
      </c>
      <c r="I570" s="342">
        <v>25628</v>
      </c>
      <c r="J570" s="342">
        <v>0</v>
      </c>
      <c r="K570" s="342">
        <v>0</v>
      </c>
      <c r="L570" s="340" t="s">
        <v>152</v>
      </c>
      <c r="M570" s="340" t="s">
        <v>152</v>
      </c>
      <c r="N570" s="340" t="s">
        <v>152</v>
      </c>
      <c r="O570" s="340" t="s">
        <v>10365</v>
      </c>
      <c r="P570" s="340" t="s">
        <v>152</v>
      </c>
      <c r="Q570" s="340" t="s">
        <v>152</v>
      </c>
      <c r="R570" s="340" t="s">
        <v>152</v>
      </c>
      <c r="S570" s="340" t="s">
        <v>152</v>
      </c>
      <c r="T570" s="340" t="s">
        <v>152</v>
      </c>
      <c r="U570" s="340" t="s">
        <v>152</v>
      </c>
      <c r="V570" s="340" t="s">
        <v>8772</v>
      </c>
      <c r="W570" s="143" t="s">
        <v>7626</v>
      </c>
      <c r="X570" s="143" t="s">
        <v>152</v>
      </c>
      <c r="Y570" s="143" t="s">
        <v>4033</v>
      </c>
      <c r="Z570" s="143" t="s">
        <v>4034</v>
      </c>
      <c r="AA570" s="395" t="s">
        <v>10366</v>
      </c>
      <c r="AB570" s="143" t="s">
        <v>4033</v>
      </c>
      <c r="AC570" s="143" t="s">
        <v>4033</v>
      </c>
      <c r="AD570" s="143" t="s">
        <v>152</v>
      </c>
      <c r="AF570" s="340"/>
      <c r="AG570" s="143" t="s">
        <v>152</v>
      </c>
      <c r="AH570" s="343" t="s">
        <v>4033</v>
      </c>
      <c r="AI570" s="340" t="s">
        <v>152</v>
      </c>
      <c r="AJ570" s="340" t="s">
        <v>152</v>
      </c>
      <c r="AK570" s="143" t="s">
        <v>152</v>
      </c>
      <c r="AL570" s="143" t="s">
        <v>152</v>
      </c>
      <c r="AM570" s="341" t="s">
        <v>152</v>
      </c>
      <c r="AN570" s="143" t="s">
        <v>1637</v>
      </c>
      <c r="AO570" s="340" t="s">
        <v>152</v>
      </c>
      <c r="AP570" s="340"/>
      <c r="AQ570" s="341" t="s">
        <v>152</v>
      </c>
      <c r="AR570" s="143" t="s">
        <v>150</v>
      </c>
      <c r="AS570" s="340" t="s">
        <v>152</v>
      </c>
      <c r="AU570" s="341" t="s">
        <v>152</v>
      </c>
      <c r="AV570" s="342" t="s">
        <v>152</v>
      </c>
    </row>
    <row r="571" spans="1:48" s="143" customFormat="1" hidden="1">
      <c r="A571" s="299">
        <v>1074476427</v>
      </c>
      <c r="B571" s="340" t="s">
        <v>6030</v>
      </c>
      <c r="C571" s="143" t="s">
        <v>4031</v>
      </c>
      <c r="D571" s="143" t="s">
        <v>4065</v>
      </c>
      <c r="E571" s="340" t="s">
        <v>6031</v>
      </c>
      <c r="F571" s="340" t="s">
        <v>2056</v>
      </c>
      <c r="G571" s="143" t="s">
        <v>150</v>
      </c>
      <c r="H571" s="341" t="s">
        <v>4032</v>
      </c>
      <c r="I571" s="342">
        <v>25628</v>
      </c>
      <c r="J571" s="342">
        <v>0</v>
      </c>
      <c r="K571" s="342">
        <v>0</v>
      </c>
      <c r="L571" s="340" t="s">
        <v>152</v>
      </c>
      <c r="M571" s="340" t="s">
        <v>152</v>
      </c>
      <c r="N571" s="340" t="s">
        <v>152</v>
      </c>
      <c r="O571" s="340" t="s">
        <v>10367</v>
      </c>
      <c r="P571" s="340" t="s">
        <v>152</v>
      </c>
      <c r="Q571" s="340" t="s">
        <v>152</v>
      </c>
      <c r="R571" s="340" t="s">
        <v>152</v>
      </c>
      <c r="S571" s="340" t="s">
        <v>152</v>
      </c>
      <c r="T571" s="340" t="s">
        <v>152</v>
      </c>
      <c r="U571" s="340" t="s">
        <v>152</v>
      </c>
      <c r="V571" s="340" t="s">
        <v>6403</v>
      </c>
      <c r="W571" s="143" t="s">
        <v>7626</v>
      </c>
      <c r="X571" s="143" t="s">
        <v>152</v>
      </c>
      <c r="Y571" s="143" t="s">
        <v>4033</v>
      </c>
      <c r="Z571" s="143" t="s">
        <v>4034</v>
      </c>
      <c r="AA571" s="395" t="s">
        <v>10368</v>
      </c>
      <c r="AB571" s="143" t="s">
        <v>4033</v>
      </c>
      <c r="AC571" s="143" t="s">
        <v>4033</v>
      </c>
      <c r="AD571" s="143" t="s">
        <v>152</v>
      </c>
      <c r="AF571" s="340"/>
      <c r="AG571" s="143" t="s">
        <v>152</v>
      </c>
      <c r="AH571" s="343" t="s">
        <v>4033</v>
      </c>
      <c r="AI571" s="340" t="s">
        <v>152</v>
      </c>
      <c r="AJ571" s="340" t="s">
        <v>152</v>
      </c>
      <c r="AK571" s="143" t="s">
        <v>152</v>
      </c>
      <c r="AL571" s="143" t="s">
        <v>152</v>
      </c>
      <c r="AM571" s="341" t="s">
        <v>152</v>
      </c>
      <c r="AN571" s="143" t="s">
        <v>1637</v>
      </c>
      <c r="AO571" s="340" t="s">
        <v>152</v>
      </c>
      <c r="AP571" s="340"/>
      <c r="AQ571" s="341" t="s">
        <v>152</v>
      </c>
      <c r="AR571" s="143" t="s">
        <v>150</v>
      </c>
      <c r="AS571" s="340" t="s">
        <v>152</v>
      </c>
      <c r="AU571" s="341" t="s">
        <v>152</v>
      </c>
      <c r="AV571" s="342" t="s">
        <v>152</v>
      </c>
    </row>
    <row r="572" spans="1:48" s="143" customFormat="1" hidden="1">
      <c r="A572" s="299">
        <v>1074476424</v>
      </c>
      <c r="B572" s="340" t="s">
        <v>603</v>
      </c>
      <c r="C572" s="143" t="s">
        <v>4031</v>
      </c>
      <c r="D572" s="143" t="s">
        <v>4035</v>
      </c>
      <c r="E572" s="340" t="s">
        <v>2165</v>
      </c>
      <c r="F572" s="340" t="s">
        <v>2056</v>
      </c>
      <c r="G572" s="143" t="s">
        <v>150</v>
      </c>
      <c r="H572" s="341" t="s">
        <v>4032</v>
      </c>
      <c r="I572" s="342">
        <v>41726</v>
      </c>
      <c r="J572" s="342">
        <v>0</v>
      </c>
      <c r="K572" s="342">
        <v>0</v>
      </c>
      <c r="L572" s="340" t="s">
        <v>152</v>
      </c>
      <c r="M572" s="340" t="s">
        <v>152</v>
      </c>
      <c r="N572" s="340" t="s">
        <v>152</v>
      </c>
      <c r="O572" s="340" t="s">
        <v>10369</v>
      </c>
      <c r="P572" s="340" t="s">
        <v>152</v>
      </c>
      <c r="Q572" s="340" t="s">
        <v>152</v>
      </c>
      <c r="R572" s="340" t="s">
        <v>152</v>
      </c>
      <c r="S572" s="340" t="s">
        <v>152</v>
      </c>
      <c r="T572" s="340" t="s">
        <v>152</v>
      </c>
      <c r="U572" s="340" t="s">
        <v>152</v>
      </c>
      <c r="V572" s="340" t="s">
        <v>4308</v>
      </c>
      <c r="W572" s="143" t="s">
        <v>7626</v>
      </c>
      <c r="X572" s="143" t="s">
        <v>152</v>
      </c>
      <c r="Y572" s="143" t="s">
        <v>4033</v>
      </c>
      <c r="Z572" s="143" t="s">
        <v>4034</v>
      </c>
      <c r="AA572" s="395" t="s">
        <v>10370</v>
      </c>
      <c r="AB572" s="143" t="s">
        <v>4033</v>
      </c>
      <c r="AC572" s="143" t="s">
        <v>4033</v>
      </c>
      <c r="AD572" s="143" t="s">
        <v>152</v>
      </c>
      <c r="AF572" s="340"/>
      <c r="AG572" s="143" t="s">
        <v>152</v>
      </c>
      <c r="AH572" s="343" t="s">
        <v>4033</v>
      </c>
      <c r="AI572" s="340" t="s">
        <v>152</v>
      </c>
      <c r="AJ572" s="340" t="s">
        <v>152</v>
      </c>
      <c r="AK572" s="143" t="s">
        <v>152</v>
      </c>
      <c r="AL572" s="143" t="s">
        <v>152</v>
      </c>
      <c r="AM572" s="341" t="s">
        <v>152</v>
      </c>
      <c r="AN572" s="143" t="s">
        <v>1637</v>
      </c>
      <c r="AO572" s="340" t="s">
        <v>152</v>
      </c>
      <c r="AP572" s="340"/>
      <c r="AQ572" s="341" t="s">
        <v>152</v>
      </c>
      <c r="AR572" s="143" t="s">
        <v>150</v>
      </c>
      <c r="AS572" s="340" t="s">
        <v>152</v>
      </c>
      <c r="AU572" s="341" t="s">
        <v>152</v>
      </c>
      <c r="AV572" s="342" t="s">
        <v>152</v>
      </c>
    </row>
    <row r="573" spans="1:48" s="143" customFormat="1" hidden="1">
      <c r="A573" s="299">
        <v>1074476409</v>
      </c>
      <c r="B573" s="340" t="s">
        <v>5472</v>
      </c>
      <c r="C573" s="143" t="s">
        <v>4031</v>
      </c>
      <c r="D573" s="143" t="s">
        <v>6323</v>
      </c>
      <c r="E573" s="340" t="s">
        <v>8773</v>
      </c>
      <c r="F573" s="340" t="s">
        <v>2056</v>
      </c>
      <c r="G573" s="143" t="s">
        <v>150</v>
      </c>
      <c r="H573" s="341" t="s">
        <v>4032</v>
      </c>
      <c r="I573" s="342">
        <v>14758</v>
      </c>
      <c r="J573" s="342">
        <v>0</v>
      </c>
      <c r="K573" s="342">
        <v>0</v>
      </c>
      <c r="L573" s="340" t="s">
        <v>152</v>
      </c>
      <c r="M573" s="340" t="s">
        <v>152</v>
      </c>
      <c r="N573" s="340" t="s">
        <v>152</v>
      </c>
      <c r="O573" s="340" t="s">
        <v>10371</v>
      </c>
      <c r="P573" s="340" t="s">
        <v>152</v>
      </c>
      <c r="Q573" s="340" t="s">
        <v>152</v>
      </c>
      <c r="R573" s="340" t="s">
        <v>152</v>
      </c>
      <c r="S573" s="340" t="s">
        <v>152</v>
      </c>
      <c r="T573" s="340" t="s">
        <v>152</v>
      </c>
      <c r="U573" s="340" t="s">
        <v>152</v>
      </c>
      <c r="V573" s="340" t="s">
        <v>6401</v>
      </c>
      <c r="W573" s="143" t="s">
        <v>7626</v>
      </c>
      <c r="X573" s="143" t="s">
        <v>152</v>
      </c>
      <c r="Y573" s="143" t="s">
        <v>4033</v>
      </c>
      <c r="Z573" s="143" t="s">
        <v>4034</v>
      </c>
      <c r="AA573" s="395" t="s">
        <v>9201</v>
      </c>
      <c r="AB573" s="143" t="s">
        <v>4033</v>
      </c>
      <c r="AC573" s="143" t="s">
        <v>4033</v>
      </c>
      <c r="AD573" s="143" t="s">
        <v>152</v>
      </c>
      <c r="AF573" s="340"/>
      <c r="AG573" s="143" t="s">
        <v>152</v>
      </c>
      <c r="AH573" s="343" t="s">
        <v>4033</v>
      </c>
      <c r="AI573" s="340" t="s">
        <v>152</v>
      </c>
      <c r="AJ573" s="340" t="s">
        <v>152</v>
      </c>
      <c r="AK573" s="143" t="s">
        <v>2054</v>
      </c>
      <c r="AL573" s="143" t="s">
        <v>6402</v>
      </c>
      <c r="AM573" s="341" t="s">
        <v>152</v>
      </c>
      <c r="AN573" s="143" t="s">
        <v>1637</v>
      </c>
      <c r="AO573" s="340" t="s">
        <v>152</v>
      </c>
      <c r="AP573" s="340"/>
      <c r="AQ573" s="341" t="s">
        <v>152</v>
      </c>
      <c r="AR573" s="143" t="s">
        <v>150</v>
      </c>
      <c r="AS573" s="340" t="s">
        <v>152</v>
      </c>
      <c r="AU573" s="341" t="s">
        <v>152</v>
      </c>
      <c r="AV573" s="342" t="s">
        <v>152</v>
      </c>
    </row>
    <row r="574" spans="1:48" s="143" customFormat="1" hidden="1">
      <c r="A574" s="299">
        <v>1074476401</v>
      </c>
      <c r="B574" s="340" t="s">
        <v>359</v>
      </c>
      <c r="C574" s="143" t="s">
        <v>4031</v>
      </c>
      <c r="D574" s="143" t="s">
        <v>4035</v>
      </c>
      <c r="E574" s="340" t="s">
        <v>2036</v>
      </c>
      <c r="F574" s="340" t="s">
        <v>2056</v>
      </c>
      <c r="G574" s="143" t="s">
        <v>150</v>
      </c>
      <c r="H574" s="341" t="s">
        <v>4032</v>
      </c>
      <c r="I574" s="342">
        <v>19456</v>
      </c>
      <c r="J574" s="342">
        <v>0</v>
      </c>
      <c r="K574" s="342">
        <v>0</v>
      </c>
      <c r="L574" s="340" t="s">
        <v>152</v>
      </c>
      <c r="M574" s="340" t="s">
        <v>152</v>
      </c>
      <c r="N574" s="340" t="s">
        <v>152</v>
      </c>
      <c r="O574" s="340" t="s">
        <v>10372</v>
      </c>
      <c r="P574" s="340" t="s">
        <v>152</v>
      </c>
      <c r="Q574" s="340" t="s">
        <v>152</v>
      </c>
      <c r="R574" s="340" t="s">
        <v>152</v>
      </c>
      <c r="S574" s="340" t="s">
        <v>152</v>
      </c>
      <c r="T574" s="340" t="s">
        <v>152</v>
      </c>
      <c r="U574" s="340" t="s">
        <v>152</v>
      </c>
      <c r="V574" s="340" t="s">
        <v>8774</v>
      </c>
      <c r="W574" s="143" t="s">
        <v>7626</v>
      </c>
      <c r="X574" s="143" t="s">
        <v>152</v>
      </c>
      <c r="Y574" s="143" t="s">
        <v>4033</v>
      </c>
      <c r="Z574" s="143" t="s">
        <v>4034</v>
      </c>
      <c r="AA574" s="395" t="s">
        <v>10373</v>
      </c>
      <c r="AB574" s="143" t="s">
        <v>4033</v>
      </c>
      <c r="AC574" s="143" t="s">
        <v>4033</v>
      </c>
      <c r="AD574" s="143" t="s">
        <v>152</v>
      </c>
      <c r="AF574" s="340"/>
      <c r="AG574" s="143" t="s">
        <v>152</v>
      </c>
      <c r="AH574" s="343" t="s">
        <v>4033</v>
      </c>
      <c r="AI574" s="340" t="s">
        <v>152</v>
      </c>
      <c r="AJ574" s="340" t="s">
        <v>152</v>
      </c>
      <c r="AK574" s="143" t="s">
        <v>152</v>
      </c>
      <c r="AL574" s="143" t="s">
        <v>152</v>
      </c>
      <c r="AM574" s="341" t="s">
        <v>152</v>
      </c>
      <c r="AN574" s="143" t="s">
        <v>1637</v>
      </c>
      <c r="AO574" s="340" t="s">
        <v>152</v>
      </c>
      <c r="AP574" s="340"/>
      <c r="AQ574" s="341" t="s">
        <v>152</v>
      </c>
      <c r="AR574" s="143" t="s">
        <v>150</v>
      </c>
      <c r="AS574" s="340" t="s">
        <v>152</v>
      </c>
      <c r="AU574" s="341" t="s">
        <v>152</v>
      </c>
      <c r="AV574" s="342" t="s">
        <v>152</v>
      </c>
    </row>
    <row r="575" spans="1:48" s="143" customFormat="1" hidden="1">
      <c r="A575" s="299">
        <v>1074476399</v>
      </c>
      <c r="B575" s="340" t="s">
        <v>286</v>
      </c>
      <c r="C575" s="143" t="s">
        <v>4031</v>
      </c>
      <c r="D575" s="143" t="s">
        <v>4035</v>
      </c>
      <c r="E575" s="340" t="s">
        <v>8775</v>
      </c>
      <c r="F575" s="340" t="s">
        <v>2056</v>
      </c>
      <c r="G575" s="143" t="s">
        <v>150</v>
      </c>
      <c r="H575" s="341" t="s">
        <v>4032</v>
      </c>
      <c r="I575" s="342">
        <v>18421</v>
      </c>
      <c r="J575" s="342">
        <v>0</v>
      </c>
      <c r="K575" s="342">
        <v>0</v>
      </c>
      <c r="L575" s="340" t="s">
        <v>152</v>
      </c>
      <c r="M575" s="340" t="s">
        <v>152</v>
      </c>
      <c r="N575" s="340" t="s">
        <v>152</v>
      </c>
      <c r="O575" s="340" t="s">
        <v>10374</v>
      </c>
      <c r="P575" s="340" t="s">
        <v>152</v>
      </c>
      <c r="Q575" s="340" t="s">
        <v>152</v>
      </c>
      <c r="R575" s="340" t="s">
        <v>152</v>
      </c>
      <c r="S575" s="340" t="s">
        <v>152</v>
      </c>
      <c r="T575" s="340" t="s">
        <v>152</v>
      </c>
      <c r="U575" s="340" t="s">
        <v>152</v>
      </c>
      <c r="V575" s="340" t="s">
        <v>4303</v>
      </c>
      <c r="W575" s="143" t="s">
        <v>7626</v>
      </c>
      <c r="X575" s="143" t="s">
        <v>152</v>
      </c>
      <c r="Y575" s="143" t="s">
        <v>4033</v>
      </c>
      <c r="Z575" s="143" t="s">
        <v>4034</v>
      </c>
      <c r="AA575" s="395" t="s">
        <v>9813</v>
      </c>
      <c r="AB575" s="143" t="s">
        <v>4033</v>
      </c>
      <c r="AC575" s="143" t="s">
        <v>4033</v>
      </c>
      <c r="AD575" s="143" t="s">
        <v>152</v>
      </c>
      <c r="AF575" s="340"/>
      <c r="AG575" s="143" t="s">
        <v>152</v>
      </c>
      <c r="AH575" s="343" t="s">
        <v>4033</v>
      </c>
      <c r="AI575" s="340" t="s">
        <v>152</v>
      </c>
      <c r="AJ575" s="340" t="s">
        <v>152</v>
      </c>
      <c r="AK575" s="143" t="s">
        <v>152</v>
      </c>
      <c r="AL575" s="143" t="s">
        <v>152</v>
      </c>
      <c r="AM575" s="341" t="s">
        <v>152</v>
      </c>
      <c r="AN575" s="143" t="s">
        <v>1637</v>
      </c>
      <c r="AO575" s="340" t="s">
        <v>152</v>
      </c>
      <c r="AP575" s="340"/>
      <c r="AQ575" s="341" t="s">
        <v>152</v>
      </c>
      <c r="AR575" s="143" t="s">
        <v>150</v>
      </c>
      <c r="AS575" s="340" t="s">
        <v>152</v>
      </c>
      <c r="AU575" s="341" t="s">
        <v>152</v>
      </c>
      <c r="AV575" s="342" t="s">
        <v>152</v>
      </c>
    </row>
    <row r="576" spans="1:48" s="143" customFormat="1" hidden="1">
      <c r="A576" s="299">
        <v>1074476398</v>
      </c>
      <c r="B576" s="340" t="s">
        <v>285</v>
      </c>
      <c r="C576" s="143" t="s">
        <v>4031</v>
      </c>
      <c r="D576" s="143" t="s">
        <v>4035</v>
      </c>
      <c r="E576" s="340" t="s">
        <v>8776</v>
      </c>
      <c r="F576" s="340" t="s">
        <v>2056</v>
      </c>
      <c r="G576" s="143" t="s">
        <v>150</v>
      </c>
      <c r="H576" s="341" t="s">
        <v>4032</v>
      </c>
      <c r="I576" s="342">
        <v>100000</v>
      </c>
      <c r="J576" s="342">
        <v>0</v>
      </c>
      <c r="K576" s="342">
        <v>0</v>
      </c>
      <c r="L576" s="340" t="s">
        <v>152</v>
      </c>
      <c r="M576" s="340" t="s">
        <v>152</v>
      </c>
      <c r="N576" s="340" t="s">
        <v>152</v>
      </c>
      <c r="O576" s="340" t="s">
        <v>10375</v>
      </c>
      <c r="P576" s="340" t="s">
        <v>152</v>
      </c>
      <c r="Q576" s="340" t="s">
        <v>152</v>
      </c>
      <c r="R576" s="340" t="s">
        <v>152</v>
      </c>
      <c r="S576" s="340" t="s">
        <v>152</v>
      </c>
      <c r="T576" s="340" t="s">
        <v>152</v>
      </c>
      <c r="U576" s="340" t="s">
        <v>152</v>
      </c>
      <c r="V576" s="340" t="s">
        <v>8777</v>
      </c>
      <c r="W576" s="143" t="s">
        <v>7626</v>
      </c>
      <c r="X576" s="143" t="s">
        <v>152</v>
      </c>
      <c r="Y576" s="143" t="s">
        <v>4033</v>
      </c>
      <c r="Z576" s="143" t="s">
        <v>4034</v>
      </c>
      <c r="AA576" s="395" t="s">
        <v>10376</v>
      </c>
      <c r="AB576" s="143" t="s">
        <v>4033</v>
      </c>
      <c r="AC576" s="143" t="s">
        <v>4033</v>
      </c>
      <c r="AD576" s="143" t="s">
        <v>152</v>
      </c>
      <c r="AF576" s="340"/>
      <c r="AG576" s="143" t="s">
        <v>152</v>
      </c>
      <c r="AH576" s="343" t="s">
        <v>4033</v>
      </c>
      <c r="AI576" s="340" t="s">
        <v>152</v>
      </c>
      <c r="AJ576" s="340" t="s">
        <v>152</v>
      </c>
      <c r="AK576" s="143" t="s">
        <v>2054</v>
      </c>
      <c r="AL576" s="143" t="s">
        <v>4302</v>
      </c>
      <c r="AM576" s="341" t="s">
        <v>152</v>
      </c>
      <c r="AN576" s="143" t="s">
        <v>1637</v>
      </c>
      <c r="AO576" s="340" t="s">
        <v>152</v>
      </c>
      <c r="AP576" s="340"/>
      <c r="AQ576" s="341" t="s">
        <v>152</v>
      </c>
      <c r="AR576" s="143" t="s">
        <v>150</v>
      </c>
      <c r="AS576" s="340" t="s">
        <v>152</v>
      </c>
      <c r="AU576" s="341" t="s">
        <v>152</v>
      </c>
      <c r="AV576" s="342" t="s">
        <v>152</v>
      </c>
    </row>
    <row r="577" spans="1:48" s="143" customFormat="1" hidden="1">
      <c r="A577" s="299">
        <v>1074476397</v>
      </c>
      <c r="B577" s="340" t="s">
        <v>284</v>
      </c>
      <c r="C577" s="143" t="s">
        <v>4031</v>
      </c>
      <c r="D577" s="143" t="s">
        <v>4035</v>
      </c>
      <c r="E577" s="340" t="s">
        <v>2167</v>
      </c>
      <c r="F577" s="340" t="s">
        <v>2056</v>
      </c>
      <c r="G577" s="143" t="s">
        <v>150</v>
      </c>
      <c r="H577" s="341" t="s">
        <v>4032</v>
      </c>
      <c r="I577" s="342">
        <v>100000</v>
      </c>
      <c r="J577" s="342">
        <v>0</v>
      </c>
      <c r="K577" s="342">
        <v>0</v>
      </c>
      <c r="L577" s="340" t="s">
        <v>152</v>
      </c>
      <c r="M577" s="340" t="s">
        <v>152</v>
      </c>
      <c r="N577" s="340" t="s">
        <v>152</v>
      </c>
      <c r="O577" s="340" t="s">
        <v>10377</v>
      </c>
      <c r="P577" s="340" t="s">
        <v>152</v>
      </c>
      <c r="Q577" s="340" t="s">
        <v>152</v>
      </c>
      <c r="R577" s="340" t="s">
        <v>152</v>
      </c>
      <c r="S577" s="340" t="s">
        <v>152</v>
      </c>
      <c r="T577" s="340" t="s">
        <v>152</v>
      </c>
      <c r="U577" s="340" t="s">
        <v>152</v>
      </c>
      <c r="V577" s="340" t="s">
        <v>8778</v>
      </c>
      <c r="W577" s="143" t="s">
        <v>7626</v>
      </c>
      <c r="X577" s="143" t="s">
        <v>152</v>
      </c>
      <c r="Y577" s="143" t="s">
        <v>4033</v>
      </c>
      <c r="Z577" s="143" t="s">
        <v>4034</v>
      </c>
      <c r="AA577" s="395" t="s">
        <v>10378</v>
      </c>
      <c r="AB577" s="143" t="s">
        <v>4033</v>
      </c>
      <c r="AC577" s="143" t="s">
        <v>4033</v>
      </c>
      <c r="AD577" s="143" t="s">
        <v>152</v>
      </c>
      <c r="AF577" s="340"/>
      <c r="AG577" s="143" t="s">
        <v>152</v>
      </c>
      <c r="AH577" s="343" t="s">
        <v>4033</v>
      </c>
      <c r="AI577" s="340" t="s">
        <v>152</v>
      </c>
      <c r="AJ577" s="340" t="s">
        <v>152</v>
      </c>
      <c r="AK577" s="143" t="s">
        <v>2054</v>
      </c>
      <c r="AL577" s="143" t="s">
        <v>4301</v>
      </c>
      <c r="AM577" s="341" t="s">
        <v>152</v>
      </c>
      <c r="AN577" s="143" t="s">
        <v>1637</v>
      </c>
      <c r="AO577" s="340" t="s">
        <v>152</v>
      </c>
      <c r="AP577" s="340"/>
      <c r="AQ577" s="341" t="s">
        <v>152</v>
      </c>
      <c r="AR577" s="143" t="s">
        <v>150</v>
      </c>
      <c r="AS577" s="340" t="s">
        <v>152</v>
      </c>
      <c r="AU577" s="341" t="s">
        <v>152</v>
      </c>
      <c r="AV577" s="342" t="s">
        <v>152</v>
      </c>
    </row>
    <row r="578" spans="1:48" s="143" customFormat="1" hidden="1">
      <c r="A578" s="299">
        <v>1074476396</v>
      </c>
      <c r="B578" s="340" t="s">
        <v>290</v>
      </c>
      <c r="C578" s="143" t="s">
        <v>4031</v>
      </c>
      <c r="D578" s="143" t="s">
        <v>4035</v>
      </c>
      <c r="E578" s="340" t="s">
        <v>2168</v>
      </c>
      <c r="F578" s="340" t="s">
        <v>2056</v>
      </c>
      <c r="G578" s="143" t="s">
        <v>150</v>
      </c>
      <c r="H578" s="341" t="s">
        <v>4032</v>
      </c>
      <c r="I578" s="342">
        <v>27687</v>
      </c>
      <c r="J578" s="342">
        <v>0</v>
      </c>
      <c r="K578" s="342">
        <v>0</v>
      </c>
      <c r="L578" s="340" t="s">
        <v>152</v>
      </c>
      <c r="M578" s="340" t="s">
        <v>152</v>
      </c>
      <c r="N578" s="340" t="s">
        <v>152</v>
      </c>
      <c r="O578" s="340" t="s">
        <v>10379</v>
      </c>
      <c r="P578" s="340" t="s">
        <v>152</v>
      </c>
      <c r="Q578" s="340" t="s">
        <v>152</v>
      </c>
      <c r="R578" s="340" t="s">
        <v>152</v>
      </c>
      <c r="S578" s="340" t="s">
        <v>152</v>
      </c>
      <c r="T578" s="340" t="s">
        <v>152</v>
      </c>
      <c r="U578" s="340" t="s">
        <v>152</v>
      </c>
      <c r="V578" s="340" t="s">
        <v>8779</v>
      </c>
      <c r="W578" s="143" t="s">
        <v>7626</v>
      </c>
      <c r="X578" s="143" t="s">
        <v>152</v>
      </c>
      <c r="Y578" s="143" t="s">
        <v>4033</v>
      </c>
      <c r="Z578" s="143" t="s">
        <v>4034</v>
      </c>
      <c r="AA578" s="395" t="s">
        <v>9554</v>
      </c>
      <c r="AB578" s="143" t="s">
        <v>4033</v>
      </c>
      <c r="AC578" s="143" t="s">
        <v>4033</v>
      </c>
      <c r="AD578" s="143" t="s">
        <v>152</v>
      </c>
      <c r="AF578" s="340"/>
      <c r="AG578" s="143" t="s">
        <v>152</v>
      </c>
      <c r="AH578" s="343" t="s">
        <v>4033</v>
      </c>
      <c r="AI578" s="340" t="s">
        <v>152</v>
      </c>
      <c r="AJ578" s="340" t="s">
        <v>152</v>
      </c>
      <c r="AK578" s="143" t="s">
        <v>2054</v>
      </c>
      <c r="AL578" s="143" t="s">
        <v>4300</v>
      </c>
      <c r="AM578" s="341" t="s">
        <v>152</v>
      </c>
      <c r="AN578" s="143" t="s">
        <v>1637</v>
      </c>
      <c r="AO578" s="340" t="s">
        <v>152</v>
      </c>
      <c r="AP578" s="340"/>
      <c r="AQ578" s="341" t="s">
        <v>152</v>
      </c>
      <c r="AR578" s="143" t="s">
        <v>150</v>
      </c>
      <c r="AS578" s="340" t="s">
        <v>152</v>
      </c>
      <c r="AU578" s="341" t="s">
        <v>152</v>
      </c>
      <c r="AV578" s="342" t="s">
        <v>152</v>
      </c>
    </row>
    <row r="579" spans="1:48" s="143" customFormat="1" hidden="1">
      <c r="A579" s="299">
        <v>1074476393</v>
      </c>
      <c r="B579" s="340" t="s">
        <v>289</v>
      </c>
      <c r="C579" s="143" t="s">
        <v>4031</v>
      </c>
      <c r="D579" s="143" t="s">
        <v>4035</v>
      </c>
      <c r="E579" s="340" t="s">
        <v>8782</v>
      </c>
      <c r="F579" s="340" t="s">
        <v>2056</v>
      </c>
      <c r="G579" s="143" t="s">
        <v>150</v>
      </c>
      <c r="H579" s="341" t="s">
        <v>4032</v>
      </c>
      <c r="I579" s="342">
        <v>24778</v>
      </c>
      <c r="J579" s="342">
        <v>0</v>
      </c>
      <c r="K579" s="342">
        <v>0</v>
      </c>
      <c r="L579" s="340" t="s">
        <v>152</v>
      </c>
      <c r="M579" s="340" t="s">
        <v>152</v>
      </c>
      <c r="N579" s="340" t="s">
        <v>152</v>
      </c>
      <c r="O579" s="340" t="s">
        <v>10380</v>
      </c>
      <c r="P579" s="340" t="s">
        <v>152</v>
      </c>
      <c r="Q579" s="340" t="s">
        <v>152</v>
      </c>
      <c r="R579" s="340" t="s">
        <v>152</v>
      </c>
      <c r="S579" s="340" t="s">
        <v>152</v>
      </c>
      <c r="T579" s="340" t="s">
        <v>152</v>
      </c>
      <c r="U579" s="340" t="s">
        <v>152</v>
      </c>
      <c r="V579" s="340" t="s">
        <v>5366</v>
      </c>
      <c r="W579" s="143" t="s">
        <v>7626</v>
      </c>
      <c r="X579" s="143" t="s">
        <v>152</v>
      </c>
      <c r="Y579" s="143" t="s">
        <v>4033</v>
      </c>
      <c r="Z579" s="143" t="s">
        <v>4034</v>
      </c>
      <c r="AA579" s="395" t="s">
        <v>9819</v>
      </c>
      <c r="AB579" s="143" t="s">
        <v>4033</v>
      </c>
      <c r="AC579" s="143" t="s">
        <v>4033</v>
      </c>
      <c r="AD579" s="143" t="s">
        <v>152</v>
      </c>
      <c r="AF579" s="340"/>
      <c r="AG579" s="143" t="s">
        <v>152</v>
      </c>
      <c r="AH579" s="343" t="s">
        <v>4033</v>
      </c>
      <c r="AI579" s="340" t="s">
        <v>152</v>
      </c>
      <c r="AJ579" s="340" t="s">
        <v>152</v>
      </c>
      <c r="AK579" s="143" t="s">
        <v>2054</v>
      </c>
      <c r="AL579" s="143" t="s">
        <v>4297</v>
      </c>
      <c r="AM579" s="341" t="s">
        <v>152</v>
      </c>
      <c r="AN579" s="143" t="s">
        <v>1637</v>
      </c>
      <c r="AO579" s="340" t="s">
        <v>152</v>
      </c>
      <c r="AP579" s="340"/>
      <c r="AQ579" s="341" t="s">
        <v>152</v>
      </c>
      <c r="AR579" s="143" t="s">
        <v>150</v>
      </c>
      <c r="AS579" s="340" t="s">
        <v>152</v>
      </c>
      <c r="AU579" s="341" t="s">
        <v>152</v>
      </c>
      <c r="AV579" s="342" t="s">
        <v>152</v>
      </c>
    </row>
    <row r="580" spans="1:48" s="143" customFormat="1" hidden="1">
      <c r="A580" s="299">
        <v>1074476392</v>
      </c>
      <c r="B580" s="340" t="s">
        <v>287</v>
      </c>
      <c r="C580" s="143" t="s">
        <v>4031</v>
      </c>
      <c r="D580" s="143" t="s">
        <v>4035</v>
      </c>
      <c r="E580" s="340" t="s">
        <v>2153</v>
      </c>
      <c r="F580" s="340" t="s">
        <v>2056</v>
      </c>
      <c r="G580" s="143" t="s">
        <v>150</v>
      </c>
      <c r="H580" s="341" t="s">
        <v>4032</v>
      </c>
      <c r="I580" s="342">
        <v>21231</v>
      </c>
      <c r="J580" s="342">
        <v>0</v>
      </c>
      <c r="K580" s="342">
        <v>0</v>
      </c>
      <c r="L580" s="340" t="s">
        <v>152</v>
      </c>
      <c r="M580" s="340" t="s">
        <v>152</v>
      </c>
      <c r="N580" s="340" t="s">
        <v>152</v>
      </c>
      <c r="O580" s="340" t="s">
        <v>10381</v>
      </c>
      <c r="P580" s="340" t="s">
        <v>152</v>
      </c>
      <c r="Q580" s="340" t="s">
        <v>152</v>
      </c>
      <c r="R580" s="340" t="s">
        <v>152</v>
      </c>
      <c r="S580" s="340" t="s">
        <v>152</v>
      </c>
      <c r="T580" s="340" t="s">
        <v>152</v>
      </c>
      <c r="U580" s="340" t="s">
        <v>152</v>
      </c>
      <c r="V580" s="340" t="s">
        <v>4295</v>
      </c>
      <c r="W580" s="143" t="s">
        <v>7626</v>
      </c>
      <c r="X580" s="143" t="s">
        <v>152</v>
      </c>
      <c r="Y580" s="143" t="s">
        <v>4033</v>
      </c>
      <c r="Z580" s="143" t="s">
        <v>4034</v>
      </c>
      <c r="AA580" s="395" t="s">
        <v>10382</v>
      </c>
      <c r="AB580" s="143" t="s">
        <v>4033</v>
      </c>
      <c r="AC580" s="143" t="s">
        <v>4033</v>
      </c>
      <c r="AD580" s="143" t="s">
        <v>152</v>
      </c>
      <c r="AF580" s="340"/>
      <c r="AG580" s="143" t="s">
        <v>152</v>
      </c>
      <c r="AH580" s="343" t="s">
        <v>4033</v>
      </c>
      <c r="AI580" s="340" t="s">
        <v>152</v>
      </c>
      <c r="AJ580" s="340" t="s">
        <v>152</v>
      </c>
      <c r="AK580" s="143" t="s">
        <v>2054</v>
      </c>
      <c r="AL580" s="143" t="s">
        <v>4296</v>
      </c>
      <c r="AM580" s="341" t="s">
        <v>152</v>
      </c>
      <c r="AN580" s="143" t="s">
        <v>1637</v>
      </c>
      <c r="AO580" s="340" t="s">
        <v>152</v>
      </c>
      <c r="AP580" s="340"/>
      <c r="AQ580" s="341" t="s">
        <v>152</v>
      </c>
      <c r="AR580" s="143" t="s">
        <v>150</v>
      </c>
      <c r="AS580" s="340" t="s">
        <v>152</v>
      </c>
      <c r="AU580" s="341" t="s">
        <v>152</v>
      </c>
      <c r="AV580" s="342" t="s">
        <v>152</v>
      </c>
    </row>
    <row r="581" spans="1:48" s="143" customFormat="1" hidden="1">
      <c r="A581" s="299">
        <v>1074476391</v>
      </c>
      <c r="B581" s="340" t="s">
        <v>293</v>
      </c>
      <c r="C581" s="143" t="s">
        <v>4031</v>
      </c>
      <c r="D581" s="143" t="s">
        <v>4035</v>
      </c>
      <c r="E581" s="340" t="s">
        <v>8783</v>
      </c>
      <c r="F581" s="340" t="s">
        <v>2056</v>
      </c>
      <c r="G581" s="143" t="s">
        <v>150</v>
      </c>
      <c r="H581" s="341" t="s">
        <v>4032</v>
      </c>
      <c r="I581" s="342">
        <v>30489</v>
      </c>
      <c r="J581" s="342">
        <v>0</v>
      </c>
      <c r="K581" s="342">
        <v>6</v>
      </c>
      <c r="L581" s="340" t="s">
        <v>152</v>
      </c>
      <c r="M581" s="340" t="s">
        <v>152</v>
      </c>
      <c r="N581" s="340" t="s">
        <v>152</v>
      </c>
      <c r="O581" s="340" t="s">
        <v>10383</v>
      </c>
      <c r="P581" s="340" t="s">
        <v>152</v>
      </c>
      <c r="Q581" s="340" t="s">
        <v>152</v>
      </c>
      <c r="R581" s="340" t="s">
        <v>152</v>
      </c>
      <c r="S581" s="340" t="s">
        <v>152</v>
      </c>
      <c r="T581" s="340" t="s">
        <v>152</v>
      </c>
      <c r="U581" s="340" t="s">
        <v>152</v>
      </c>
      <c r="V581" s="340" t="s">
        <v>4293</v>
      </c>
      <c r="W581" s="143" t="s">
        <v>7626</v>
      </c>
      <c r="X581" s="143" t="s">
        <v>152</v>
      </c>
      <c r="Y581" s="143" t="s">
        <v>4033</v>
      </c>
      <c r="Z581" s="143" t="s">
        <v>4034</v>
      </c>
      <c r="AA581" s="395" t="s">
        <v>10384</v>
      </c>
      <c r="AB581" s="143" t="s">
        <v>4033</v>
      </c>
      <c r="AC581" s="143" t="s">
        <v>4033</v>
      </c>
      <c r="AD581" s="143" t="s">
        <v>152</v>
      </c>
      <c r="AF581" s="340"/>
      <c r="AG581" s="143" t="s">
        <v>152</v>
      </c>
      <c r="AH581" s="343" t="s">
        <v>4033</v>
      </c>
      <c r="AI581" s="340" t="s">
        <v>152</v>
      </c>
      <c r="AJ581" s="340" t="s">
        <v>152</v>
      </c>
      <c r="AK581" s="143" t="s">
        <v>2054</v>
      </c>
      <c r="AL581" s="143" t="s">
        <v>4294</v>
      </c>
      <c r="AM581" s="341" t="s">
        <v>152</v>
      </c>
      <c r="AN581" s="143" t="s">
        <v>1637</v>
      </c>
      <c r="AO581" s="340" t="s">
        <v>152</v>
      </c>
      <c r="AP581" s="340"/>
      <c r="AQ581" s="341" t="s">
        <v>152</v>
      </c>
      <c r="AR581" s="143" t="s">
        <v>150</v>
      </c>
      <c r="AS581" s="340" t="s">
        <v>152</v>
      </c>
      <c r="AU581" s="341" t="s">
        <v>152</v>
      </c>
      <c r="AV581" s="342" t="s">
        <v>152</v>
      </c>
    </row>
    <row r="582" spans="1:48" s="143" customFormat="1" hidden="1">
      <c r="A582" s="299">
        <v>1074476390</v>
      </c>
      <c r="B582" s="340" t="s">
        <v>294</v>
      </c>
      <c r="C582" s="143" t="s">
        <v>4031</v>
      </c>
      <c r="D582" s="143" t="s">
        <v>4035</v>
      </c>
      <c r="E582" s="340" t="s">
        <v>2171</v>
      </c>
      <c r="F582" s="340" t="s">
        <v>2056</v>
      </c>
      <c r="G582" s="143" t="s">
        <v>150</v>
      </c>
      <c r="H582" s="341" t="s">
        <v>4032</v>
      </c>
      <c r="I582" s="342">
        <v>26256</v>
      </c>
      <c r="J582" s="342">
        <v>0</v>
      </c>
      <c r="K582" s="342">
        <v>0</v>
      </c>
      <c r="L582" s="340" t="s">
        <v>152</v>
      </c>
      <c r="M582" s="340" t="s">
        <v>152</v>
      </c>
      <c r="N582" s="340" t="s">
        <v>152</v>
      </c>
      <c r="O582" s="340" t="s">
        <v>10385</v>
      </c>
      <c r="P582" s="340" t="s">
        <v>152</v>
      </c>
      <c r="Q582" s="340" t="s">
        <v>152</v>
      </c>
      <c r="R582" s="340" t="s">
        <v>152</v>
      </c>
      <c r="S582" s="340" t="s">
        <v>152</v>
      </c>
      <c r="T582" s="340" t="s">
        <v>152</v>
      </c>
      <c r="U582" s="340" t="s">
        <v>152</v>
      </c>
      <c r="V582" s="340" t="s">
        <v>8784</v>
      </c>
      <c r="W582" s="143" t="s">
        <v>7626</v>
      </c>
      <c r="X582" s="143" t="s">
        <v>152</v>
      </c>
      <c r="Y582" s="143" t="s">
        <v>4033</v>
      </c>
      <c r="Z582" s="143" t="s">
        <v>4034</v>
      </c>
      <c r="AA582" s="395" t="s">
        <v>9756</v>
      </c>
      <c r="AB582" s="143" t="s">
        <v>4033</v>
      </c>
      <c r="AC582" s="143" t="s">
        <v>4033</v>
      </c>
      <c r="AD582" s="143" t="s">
        <v>152</v>
      </c>
      <c r="AF582" s="340"/>
      <c r="AG582" s="143" t="s">
        <v>152</v>
      </c>
      <c r="AH582" s="343" t="s">
        <v>4033</v>
      </c>
      <c r="AI582" s="340" t="s">
        <v>152</v>
      </c>
      <c r="AJ582" s="340" t="s">
        <v>152</v>
      </c>
      <c r="AK582" s="143" t="s">
        <v>2054</v>
      </c>
      <c r="AL582" s="143" t="s">
        <v>4131</v>
      </c>
      <c r="AM582" s="341" t="s">
        <v>152</v>
      </c>
      <c r="AN582" s="143" t="s">
        <v>1637</v>
      </c>
      <c r="AO582" s="340" t="s">
        <v>152</v>
      </c>
      <c r="AP582" s="340"/>
      <c r="AQ582" s="341" t="s">
        <v>152</v>
      </c>
      <c r="AR582" s="143" t="s">
        <v>150</v>
      </c>
      <c r="AS582" s="340" t="s">
        <v>152</v>
      </c>
      <c r="AU582" s="341" t="s">
        <v>152</v>
      </c>
      <c r="AV582" s="342" t="s">
        <v>152</v>
      </c>
    </row>
    <row r="583" spans="1:48" s="143" customFormat="1" hidden="1">
      <c r="A583" s="299">
        <v>1074476373</v>
      </c>
      <c r="B583" s="340" t="s">
        <v>2114</v>
      </c>
      <c r="C583" s="143" t="s">
        <v>4031</v>
      </c>
      <c r="D583" s="143" t="s">
        <v>4035</v>
      </c>
      <c r="E583" s="340" t="s">
        <v>2113</v>
      </c>
      <c r="F583" s="340" t="s">
        <v>2056</v>
      </c>
      <c r="G583" s="143" t="s">
        <v>150</v>
      </c>
      <c r="H583" s="341" t="s">
        <v>4032</v>
      </c>
      <c r="I583" s="342">
        <v>18828</v>
      </c>
      <c r="J583" s="342">
        <v>0</v>
      </c>
      <c r="K583" s="342">
        <v>0</v>
      </c>
      <c r="L583" s="340" t="s">
        <v>152</v>
      </c>
      <c r="M583" s="340" t="s">
        <v>152</v>
      </c>
      <c r="N583" s="340" t="s">
        <v>152</v>
      </c>
      <c r="O583" s="340" t="s">
        <v>10386</v>
      </c>
      <c r="P583" s="340" t="s">
        <v>152</v>
      </c>
      <c r="Q583" s="340" t="s">
        <v>152</v>
      </c>
      <c r="R583" s="340" t="s">
        <v>152</v>
      </c>
      <c r="S583" s="340" t="s">
        <v>152</v>
      </c>
      <c r="T583" s="340" t="s">
        <v>152</v>
      </c>
      <c r="U583" s="340" t="s">
        <v>152</v>
      </c>
      <c r="V583" s="340" t="s">
        <v>8786</v>
      </c>
      <c r="W583" s="143" t="s">
        <v>7626</v>
      </c>
      <c r="X583" s="143" t="s">
        <v>152</v>
      </c>
      <c r="Y583" s="143" t="s">
        <v>4033</v>
      </c>
      <c r="Z583" s="143" t="s">
        <v>4034</v>
      </c>
      <c r="AA583" s="395" t="s">
        <v>9210</v>
      </c>
      <c r="AB583" s="143" t="s">
        <v>4033</v>
      </c>
      <c r="AC583" s="143" t="s">
        <v>4033</v>
      </c>
      <c r="AD583" s="143" t="s">
        <v>152</v>
      </c>
      <c r="AF583" s="340"/>
      <c r="AG583" s="143" t="s">
        <v>152</v>
      </c>
      <c r="AH583" s="343" t="s">
        <v>4033</v>
      </c>
      <c r="AI583" s="340" t="s">
        <v>152</v>
      </c>
      <c r="AJ583" s="340" t="s">
        <v>152</v>
      </c>
      <c r="AK583" s="143" t="s">
        <v>2054</v>
      </c>
      <c r="AL583" s="143" t="s">
        <v>4430</v>
      </c>
      <c r="AM583" s="341" t="s">
        <v>152</v>
      </c>
      <c r="AN583" s="143" t="s">
        <v>1637</v>
      </c>
      <c r="AO583" s="340" t="s">
        <v>152</v>
      </c>
      <c r="AP583" s="340"/>
      <c r="AQ583" s="341" t="s">
        <v>152</v>
      </c>
      <c r="AR583" s="143" t="s">
        <v>150</v>
      </c>
      <c r="AS583" s="340" t="s">
        <v>152</v>
      </c>
      <c r="AU583" s="341" t="s">
        <v>152</v>
      </c>
      <c r="AV583" s="342" t="s">
        <v>152</v>
      </c>
    </row>
    <row r="584" spans="1:48" s="143" customFormat="1" hidden="1">
      <c r="A584" s="299">
        <v>1074476372</v>
      </c>
      <c r="B584" s="340" t="s">
        <v>357</v>
      </c>
      <c r="C584" s="143" t="s">
        <v>4031</v>
      </c>
      <c r="D584" s="143" t="s">
        <v>4035</v>
      </c>
      <c r="E584" s="340" t="s">
        <v>2115</v>
      </c>
      <c r="F584" s="340" t="s">
        <v>2056</v>
      </c>
      <c r="G584" s="143" t="s">
        <v>150</v>
      </c>
      <c r="H584" s="341" t="s">
        <v>4032</v>
      </c>
      <c r="I584" s="342">
        <v>12097</v>
      </c>
      <c r="J584" s="342">
        <v>0</v>
      </c>
      <c r="K584" s="342">
        <v>0</v>
      </c>
      <c r="L584" s="340" t="s">
        <v>152</v>
      </c>
      <c r="M584" s="340" t="s">
        <v>152</v>
      </c>
      <c r="N584" s="340" t="s">
        <v>152</v>
      </c>
      <c r="O584" s="340" t="s">
        <v>10387</v>
      </c>
      <c r="P584" s="340" t="s">
        <v>152</v>
      </c>
      <c r="Q584" s="340" t="s">
        <v>152</v>
      </c>
      <c r="R584" s="340" t="s">
        <v>152</v>
      </c>
      <c r="S584" s="340" t="s">
        <v>152</v>
      </c>
      <c r="T584" s="340" t="s">
        <v>152</v>
      </c>
      <c r="U584" s="340" t="s">
        <v>152</v>
      </c>
      <c r="V584" s="340" t="s">
        <v>8787</v>
      </c>
      <c r="W584" s="143" t="s">
        <v>7626</v>
      </c>
      <c r="X584" s="143" t="s">
        <v>152</v>
      </c>
      <c r="Y584" s="143" t="s">
        <v>4033</v>
      </c>
      <c r="Z584" s="143" t="s">
        <v>4034</v>
      </c>
      <c r="AA584" s="395" t="s">
        <v>10388</v>
      </c>
      <c r="AB584" s="143" t="s">
        <v>4033</v>
      </c>
      <c r="AC584" s="143" t="s">
        <v>4033</v>
      </c>
      <c r="AD584" s="143" t="s">
        <v>152</v>
      </c>
      <c r="AF584" s="340"/>
      <c r="AG584" s="143" t="s">
        <v>152</v>
      </c>
      <c r="AH584" s="343" t="s">
        <v>4033</v>
      </c>
      <c r="AI584" s="340" t="s">
        <v>152</v>
      </c>
      <c r="AJ584" s="340" t="s">
        <v>152</v>
      </c>
      <c r="AK584" s="143" t="s">
        <v>152</v>
      </c>
      <c r="AL584" s="143" t="s">
        <v>152</v>
      </c>
      <c r="AM584" s="341" t="s">
        <v>152</v>
      </c>
      <c r="AN584" s="143" t="s">
        <v>1637</v>
      </c>
      <c r="AO584" s="340" t="s">
        <v>152</v>
      </c>
      <c r="AP584" s="340"/>
      <c r="AQ584" s="341" t="s">
        <v>152</v>
      </c>
      <c r="AR584" s="143" t="s">
        <v>150</v>
      </c>
      <c r="AS584" s="340" t="s">
        <v>152</v>
      </c>
      <c r="AU584" s="341" t="s">
        <v>152</v>
      </c>
      <c r="AV584" s="342" t="s">
        <v>152</v>
      </c>
    </row>
    <row r="585" spans="1:48" s="143" customFormat="1" hidden="1">
      <c r="A585" s="299">
        <v>1074476352</v>
      </c>
      <c r="B585" s="340" t="s">
        <v>2130</v>
      </c>
      <c r="C585" s="143" t="s">
        <v>4031</v>
      </c>
      <c r="D585" s="143" t="s">
        <v>4049</v>
      </c>
      <c r="E585" s="340" t="s">
        <v>2129</v>
      </c>
      <c r="F585" s="340" t="s">
        <v>2056</v>
      </c>
      <c r="G585" s="143" t="s">
        <v>150</v>
      </c>
      <c r="H585" s="341" t="s">
        <v>4053</v>
      </c>
      <c r="I585" s="342">
        <v>12459</v>
      </c>
      <c r="J585" s="342">
        <v>0</v>
      </c>
      <c r="K585" s="342">
        <v>0</v>
      </c>
      <c r="L585" s="340" t="s">
        <v>152</v>
      </c>
      <c r="M585" s="340" t="s">
        <v>152</v>
      </c>
      <c r="N585" s="340" t="s">
        <v>152</v>
      </c>
      <c r="O585" s="340" t="s">
        <v>10389</v>
      </c>
      <c r="P585" s="340" t="s">
        <v>152</v>
      </c>
      <c r="Q585" s="340" t="s">
        <v>152</v>
      </c>
      <c r="R585" s="340" t="s">
        <v>152</v>
      </c>
      <c r="S585" s="340" t="s">
        <v>152</v>
      </c>
      <c r="T585" s="340" t="s">
        <v>152</v>
      </c>
      <c r="U585" s="340" t="s">
        <v>152</v>
      </c>
      <c r="V585" s="340" t="s">
        <v>4398</v>
      </c>
      <c r="W585" s="143" t="s">
        <v>7627</v>
      </c>
      <c r="X585" s="143" t="s">
        <v>152</v>
      </c>
      <c r="Y585" s="143" t="s">
        <v>4033</v>
      </c>
      <c r="Z585" s="143" t="s">
        <v>4034</v>
      </c>
      <c r="AA585" s="395" t="s">
        <v>10390</v>
      </c>
      <c r="AB585" s="143" t="s">
        <v>4033</v>
      </c>
      <c r="AC585" s="143" t="s">
        <v>4033</v>
      </c>
      <c r="AD585" s="143" t="s">
        <v>152</v>
      </c>
      <c r="AF585" s="340"/>
      <c r="AG585" s="143" t="s">
        <v>152</v>
      </c>
      <c r="AH585" s="343" t="s">
        <v>4033</v>
      </c>
      <c r="AI585" s="340" t="s">
        <v>152</v>
      </c>
      <c r="AJ585" s="340" t="s">
        <v>152</v>
      </c>
      <c r="AK585" s="143" t="s">
        <v>2054</v>
      </c>
      <c r="AL585" s="143" t="s">
        <v>4399</v>
      </c>
      <c r="AM585" s="341" t="s">
        <v>152</v>
      </c>
      <c r="AN585" s="143" t="s">
        <v>1637</v>
      </c>
      <c r="AO585" s="340" t="s">
        <v>152</v>
      </c>
      <c r="AP585" s="340"/>
      <c r="AQ585" s="341" t="s">
        <v>152</v>
      </c>
      <c r="AR585" s="143" t="s">
        <v>150</v>
      </c>
      <c r="AS585" s="340" t="s">
        <v>152</v>
      </c>
      <c r="AU585" s="341" t="s">
        <v>152</v>
      </c>
      <c r="AV585" s="342" t="s">
        <v>152</v>
      </c>
    </row>
    <row r="586" spans="1:48" s="143" customFormat="1" hidden="1">
      <c r="A586" s="299">
        <v>1074476342</v>
      </c>
      <c r="B586" s="340" t="s">
        <v>176</v>
      </c>
      <c r="C586" s="143" t="s">
        <v>4031</v>
      </c>
      <c r="D586" s="143" t="s">
        <v>4286</v>
      </c>
      <c r="E586" s="340" t="s">
        <v>507</v>
      </c>
      <c r="F586" s="340" t="s">
        <v>2056</v>
      </c>
      <c r="G586" s="143" t="s">
        <v>150</v>
      </c>
      <c r="H586" s="341" t="s">
        <v>4389</v>
      </c>
      <c r="I586" s="342">
        <v>28593</v>
      </c>
      <c r="J586" s="342">
        <v>0</v>
      </c>
      <c r="K586" s="342">
        <v>0</v>
      </c>
      <c r="L586" s="340" t="s">
        <v>152</v>
      </c>
      <c r="M586" s="340" t="s">
        <v>152</v>
      </c>
      <c r="N586" s="340" t="s">
        <v>152</v>
      </c>
      <c r="O586" s="340" t="s">
        <v>10391</v>
      </c>
      <c r="P586" s="340" t="s">
        <v>152</v>
      </c>
      <c r="Q586" s="340" t="s">
        <v>152</v>
      </c>
      <c r="R586" s="340" t="s">
        <v>152</v>
      </c>
      <c r="S586" s="340" t="s">
        <v>152</v>
      </c>
      <c r="T586" s="340" t="s">
        <v>152</v>
      </c>
      <c r="U586" s="340" t="s">
        <v>152</v>
      </c>
      <c r="V586" s="340" t="s">
        <v>4390</v>
      </c>
      <c r="W586" s="143" t="s">
        <v>7626</v>
      </c>
      <c r="X586" s="143" t="s">
        <v>152</v>
      </c>
      <c r="Y586" s="143" t="s">
        <v>4033</v>
      </c>
      <c r="Z586" s="143" t="s">
        <v>4034</v>
      </c>
      <c r="AA586" s="395" t="s">
        <v>10392</v>
      </c>
      <c r="AB586" s="143" t="s">
        <v>4033</v>
      </c>
      <c r="AC586" s="143" t="s">
        <v>4033</v>
      </c>
      <c r="AD586" s="143" t="s">
        <v>152</v>
      </c>
      <c r="AF586" s="340"/>
      <c r="AG586" s="143" t="s">
        <v>152</v>
      </c>
      <c r="AH586" s="343" t="s">
        <v>4033</v>
      </c>
      <c r="AI586" s="340" t="s">
        <v>152</v>
      </c>
      <c r="AJ586" s="340" t="s">
        <v>152</v>
      </c>
      <c r="AK586" s="143" t="s">
        <v>2054</v>
      </c>
      <c r="AL586" s="143" t="s">
        <v>4391</v>
      </c>
      <c r="AM586" s="341" t="s">
        <v>152</v>
      </c>
      <c r="AN586" s="143" t="s">
        <v>1637</v>
      </c>
      <c r="AO586" s="340" t="s">
        <v>152</v>
      </c>
      <c r="AP586" s="340"/>
      <c r="AQ586" s="341" t="s">
        <v>152</v>
      </c>
      <c r="AR586" s="143" t="s">
        <v>150</v>
      </c>
      <c r="AS586" s="340" t="s">
        <v>152</v>
      </c>
      <c r="AU586" s="341" t="s">
        <v>152</v>
      </c>
      <c r="AV586" s="342" t="s">
        <v>152</v>
      </c>
    </row>
    <row r="587" spans="1:48" s="143" customFormat="1" hidden="1">
      <c r="A587" s="299">
        <v>1074476335</v>
      </c>
      <c r="B587" s="340" t="s">
        <v>202</v>
      </c>
      <c r="C587" s="143" t="s">
        <v>4031</v>
      </c>
      <c r="D587" s="143" t="s">
        <v>4107</v>
      </c>
      <c r="E587" s="340" t="s">
        <v>2139</v>
      </c>
      <c r="F587" s="340" t="s">
        <v>2056</v>
      </c>
      <c r="G587" s="143" t="s">
        <v>150</v>
      </c>
      <c r="H587" s="341" t="s">
        <v>4032</v>
      </c>
      <c r="I587" s="342">
        <v>17678</v>
      </c>
      <c r="J587" s="342">
        <v>0</v>
      </c>
      <c r="K587" s="342">
        <v>0</v>
      </c>
      <c r="L587" s="340" t="s">
        <v>152</v>
      </c>
      <c r="M587" s="340" t="s">
        <v>152</v>
      </c>
      <c r="N587" s="340" t="s">
        <v>152</v>
      </c>
      <c r="O587" s="340" t="s">
        <v>10393</v>
      </c>
      <c r="P587" s="340" t="s">
        <v>152</v>
      </c>
      <c r="Q587" s="340" t="s">
        <v>152</v>
      </c>
      <c r="R587" s="340" t="s">
        <v>152</v>
      </c>
      <c r="S587" s="340" t="s">
        <v>152</v>
      </c>
      <c r="T587" s="340" t="s">
        <v>152</v>
      </c>
      <c r="U587" s="340" t="s">
        <v>152</v>
      </c>
      <c r="V587" s="340" t="s">
        <v>4384</v>
      </c>
      <c r="W587" s="143" t="s">
        <v>7626</v>
      </c>
      <c r="X587" s="143" t="s">
        <v>152</v>
      </c>
      <c r="Y587" s="143" t="s">
        <v>4033</v>
      </c>
      <c r="Z587" s="143" t="s">
        <v>4034</v>
      </c>
      <c r="AA587" s="395" t="s">
        <v>10394</v>
      </c>
      <c r="AB587" s="143" t="s">
        <v>4033</v>
      </c>
      <c r="AC587" s="143" t="s">
        <v>4033</v>
      </c>
      <c r="AD587" s="143" t="s">
        <v>152</v>
      </c>
      <c r="AF587" s="340"/>
      <c r="AG587" s="143" t="s">
        <v>152</v>
      </c>
      <c r="AH587" s="343" t="s">
        <v>4033</v>
      </c>
      <c r="AI587" s="340" t="s">
        <v>152</v>
      </c>
      <c r="AJ587" s="340" t="s">
        <v>152</v>
      </c>
      <c r="AK587" s="143" t="s">
        <v>2054</v>
      </c>
      <c r="AL587" s="143" t="s">
        <v>4385</v>
      </c>
      <c r="AM587" s="341" t="s">
        <v>152</v>
      </c>
      <c r="AN587" s="143" t="s">
        <v>1637</v>
      </c>
      <c r="AO587" s="340" t="s">
        <v>152</v>
      </c>
      <c r="AP587" s="340"/>
      <c r="AQ587" s="341" t="s">
        <v>152</v>
      </c>
      <c r="AR587" s="143" t="s">
        <v>150</v>
      </c>
      <c r="AS587" s="340" t="s">
        <v>152</v>
      </c>
      <c r="AU587" s="341" t="s">
        <v>152</v>
      </c>
      <c r="AV587" s="342" t="s">
        <v>152</v>
      </c>
    </row>
    <row r="588" spans="1:48" s="143" customFormat="1" hidden="1">
      <c r="A588" s="299">
        <v>1074476325</v>
      </c>
      <c r="B588" s="340" t="s">
        <v>601</v>
      </c>
      <c r="C588" s="143" t="s">
        <v>4031</v>
      </c>
      <c r="D588" s="143" t="s">
        <v>4035</v>
      </c>
      <c r="E588" s="340" t="s">
        <v>2142</v>
      </c>
      <c r="F588" s="340" t="s">
        <v>2056</v>
      </c>
      <c r="G588" s="143" t="s">
        <v>150</v>
      </c>
      <c r="H588" s="341" t="s">
        <v>4032</v>
      </c>
      <c r="I588" s="342">
        <v>39753</v>
      </c>
      <c r="J588" s="342">
        <v>0</v>
      </c>
      <c r="K588" s="342">
        <v>0</v>
      </c>
      <c r="L588" s="340" t="s">
        <v>152</v>
      </c>
      <c r="M588" s="340" t="s">
        <v>152</v>
      </c>
      <c r="N588" s="340" t="s">
        <v>152</v>
      </c>
      <c r="O588" s="340" t="s">
        <v>10395</v>
      </c>
      <c r="P588" s="340" t="s">
        <v>152</v>
      </c>
      <c r="Q588" s="340" t="s">
        <v>152</v>
      </c>
      <c r="R588" s="340" t="s">
        <v>152</v>
      </c>
      <c r="S588" s="340" t="s">
        <v>152</v>
      </c>
      <c r="T588" s="340" t="s">
        <v>152</v>
      </c>
      <c r="U588" s="340" t="s">
        <v>152</v>
      </c>
      <c r="V588" s="340" t="s">
        <v>5371</v>
      </c>
      <c r="W588" s="143" t="s">
        <v>7626</v>
      </c>
      <c r="X588" s="143" t="s">
        <v>152</v>
      </c>
      <c r="Y588" s="143" t="s">
        <v>4033</v>
      </c>
      <c r="Z588" s="143" t="s">
        <v>4034</v>
      </c>
      <c r="AA588" s="395" t="s">
        <v>9214</v>
      </c>
      <c r="AB588" s="143" t="s">
        <v>4033</v>
      </c>
      <c r="AC588" s="143" t="s">
        <v>4033</v>
      </c>
      <c r="AD588" s="143" t="s">
        <v>152</v>
      </c>
      <c r="AF588" s="340"/>
      <c r="AG588" s="143" t="s">
        <v>152</v>
      </c>
      <c r="AH588" s="343" t="s">
        <v>4033</v>
      </c>
      <c r="AI588" s="340" t="s">
        <v>152</v>
      </c>
      <c r="AJ588" s="340" t="s">
        <v>152</v>
      </c>
      <c r="AK588" s="143" t="s">
        <v>2054</v>
      </c>
      <c r="AL588" s="143" t="s">
        <v>4362</v>
      </c>
      <c r="AM588" s="341" t="s">
        <v>152</v>
      </c>
      <c r="AN588" s="143" t="s">
        <v>1637</v>
      </c>
      <c r="AO588" s="340" t="s">
        <v>152</v>
      </c>
      <c r="AP588" s="340"/>
      <c r="AQ588" s="341" t="s">
        <v>152</v>
      </c>
      <c r="AR588" s="143" t="s">
        <v>150</v>
      </c>
      <c r="AS588" s="340" t="s">
        <v>152</v>
      </c>
      <c r="AU588" s="341" t="s">
        <v>152</v>
      </c>
      <c r="AV588" s="342" t="s">
        <v>152</v>
      </c>
    </row>
    <row r="589" spans="1:48" s="143" customFormat="1" hidden="1">
      <c r="A589" s="299">
        <v>1074476322</v>
      </c>
      <c r="B589" s="340" t="s">
        <v>5480</v>
      </c>
      <c r="C589" s="143" t="s">
        <v>4031</v>
      </c>
      <c r="D589" s="143" t="s">
        <v>6323</v>
      </c>
      <c r="E589" s="340" t="s">
        <v>6089</v>
      </c>
      <c r="F589" s="340" t="s">
        <v>2056</v>
      </c>
      <c r="G589" s="143" t="s">
        <v>150</v>
      </c>
      <c r="H589" s="341" t="s">
        <v>4032</v>
      </c>
      <c r="I589" s="342">
        <v>18100</v>
      </c>
      <c r="J589" s="342">
        <v>0</v>
      </c>
      <c r="K589" s="342">
        <v>0</v>
      </c>
      <c r="L589" s="340" t="s">
        <v>152</v>
      </c>
      <c r="M589" s="340" t="s">
        <v>152</v>
      </c>
      <c r="N589" s="340" t="s">
        <v>152</v>
      </c>
      <c r="O589" s="340" t="s">
        <v>10396</v>
      </c>
      <c r="P589" s="340" t="s">
        <v>152</v>
      </c>
      <c r="Q589" s="340" t="s">
        <v>152</v>
      </c>
      <c r="R589" s="340" t="s">
        <v>152</v>
      </c>
      <c r="S589" s="340" t="s">
        <v>152</v>
      </c>
      <c r="T589" s="340" t="s">
        <v>152</v>
      </c>
      <c r="U589" s="340" t="s">
        <v>152</v>
      </c>
      <c r="V589" s="340" t="s">
        <v>6456</v>
      </c>
      <c r="W589" s="143" t="s">
        <v>7626</v>
      </c>
      <c r="X589" s="143" t="s">
        <v>152</v>
      </c>
      <c r="Y589" s="143" t="s">
        <v>4033</v>
      </c>
      <c r="Z589" s="143" t="s">
        <v>4034</v>
      </c>
      <c r="AA589" s="395" t="s">
        <v>10397</v>
      </c>
      <c r="AB589" s="143" t="s">
        <v>4033</v>
      </c>
      <c r="AC589" s="143" t="s">
        <v>4033</v>
      </c>
      <c r="AD589" s="143" t="s">
        <v>152</v>
      </c>
      <c r="AF589" s="340"/>
      <c r="AG589" s="143" t="s">
        <v>152</v>
      </c>
      <c r="AH589" s="343" t="s">
        <v>4033</v>
      </c>
      <c r="AI589" s="340" t="s">
        <v>152</v>
      </c>
      <c r="AJ589" s="340" t="s">
        <v>152</v>
      </c>
      <c r="AK589" s="143" t="s">
        <v>2054</v>
      </c>
      <c r="AL589" s="143" t="s">
        <v>6457</v>
      </c>
      <c r="AM589" s="341" t="s">
        <v>152</v>
      </c>
      <c r="AN589" s="143" t="s">
        <v>1637</v>
      </c>
      <c r="AO589" s="340" t="s">
        <v>152</v>
      </c>
      <c r="AP589" s="340"/>
      <c r="AQ589" s="341" t="s">
        <v>152</v>
      </c>
      <c r="AR589" s="143" t="s">
        <v>150</v>
      </c>
      <c r="AS589" s="340" t="s">
        <v>152</v>
      </c>
      <c r="AU589" s="341" t="s">
        <v>152</v>
      </c>
      <c r="AV589" s="342" t="s">
        <v>152</v>
      </c>
    </row>
    <row r="590" spans="1:48" s="143" customFormat="1" hidden="1">
      <c r="A590" s="299">
        <v>1074476320</v>
      </c>
      <c r="B590" s="340" t="s">
        <v>5481</v>
      </c>
      <c r="C590" s="143" t="s">
        <v>4031</v>
      </c>
      <c r="D590" s="143" t="s">
        <v>6323</v>
      </c>
      <c r="E590" s="340" t="s">
        <v>6090</v>
      </c>
      <c r="F590" s="340" t="s">
        <v>2056</v>
      </c>
      <c r="G590" s="143" t="s">
        <v>150</v>
      </c>
      <c r="H590" s="341" t="s">
        <v>4032</v>
      </c>
      <c r="I590" s="342">
        <v>16479</v>
      </c>
      <c r="J590" s="342">
        <v>0</v>
      </c>
      <c r="K590" s="342">
        <v>0</v>
      </c>
      <c r="L590" s="340" t="s">
        <v>152</v>
      </c>
      <c r="M590" s="340" t="s">
        <v>152</v>
      </c>
      <c r="N590" s="340" t="s">
        <v>152</v>
      </c>
      <c r="O590" s="340" t="s">
        <v>10398</v>
      </c>
      <c r="P590" s="340" t="s">
        <v>152</v>
      </c>
      <c r="Q590" s="340" t="s">
        <v>152</v>
      </c>
      <c r="R590" s="340" t="s">
        <v>152</v>
      </c>
      <c r="S590" s="340" t="s">
        <v>152</v>
      </c>
      <c r="T590" s="340" t="s">
        <v>152</v>
      </c>
      <c r="U590" s="340" t="s">
        <v>152</v>
      </c>
      <c r="V590" s="340" t="s">
        <v>6452</v>
      </c>
      <c r="W590" s="143" t="s">
        <v>7626</v>
      </c>
      <c r="X590" s="143" t="s">
        <v>152</v>
      </c>
      <c r="Y590" s="143" t="s">
        <v>4033</v>
      </c>
      <c r="Z590" s="143" t="s">
        <v>4034</v>
      </c>
      <c r="AA590" s="395" t="s">
        <v>10399</v>
      </c>
      <c r="AB590" s="143" t="s">
        <v>4033</v>
      </c>
      <c r="AC590" s="143" t="s">
        <v>4033</v>
      </c>
      <c r="AD590" s="143" t="s">
        <v>152</v>
      </c>
      <c r="AF590" s="340"/>
      <c r="AG590" s="143" t="s">
        <v>152</v>
      </c>
      <c r="AH590" s="343" t="s">
        <v>4033</v>
      </c>
      <c r="AI590" s="340" t="s">
        <v>152</v>
      </c>
      <c r="AJ590" s="340" t="s">
        <v>152</v>
      </c>
      <c r="AK590" s="143" t="s">
        <v>2054</v>
      </c>
      <c r="AL590" s="143" t="s">
        <v>6453</v>
      </c>
      <c r="AM590" s="341" t="s">
        <v>152</v>
      </c>
      <c r="AN590" s="143" t="s">
        <v>1637</v>
      </c>
      <c r="AO590" s="340" t="s">
        <v>152</v>
      </c>
      <c r="AP590" s="340"/>
      <c r="AQ590" s="341" t="s">
        <v>152</v>
      </c>
      <c r="AR590" s="143" t="s">
        <v>150</v>
      </c>
      <c r="AS590" s="340" t="s">
        <v>152</v>
      </c>
      <c r="AU590" s="341" t="s">
        <v>152</v>
      </c>
      <c r="AV590" s="342" t="s">
        <v>152</v>
      </c>
    </row>
    <row r="591" spans="1:48" s="143" customFormat="1" hidden="1">
      <c r="A591" s="299">
        <v>1074476294</v>
      </c>
      <c r="B591" s="340" t="s">
        <v>608</v>
      </c>
      <c r="C591" s="143" t="s">
        <v>4031</v>
      </c>
      <c r="D591" s="143" t="s">
        <v>4035</v>
      </c>
      <c r="E591" s="340" t="s">
        <v>4464</v>
      </c>
      <c r="F591" s="340" t="s">
        <v>2056</v>
      </c>
      <c r="G591" s="143" t="s">
        <v>150</v>
      </c>
      <c r="H591" s="341" t="s">
        <v>4032</v>
      </c>
      <c r="I591" s="342">
        <v>18960</v>
      </c>
      <c r="J591" s="342">
        <v>0</v>
      </c>
      <c r="K591" s="342">
        <v>0</v>
      </c>
      <c r="L591" s="340" t="s">
        <v>152</v>
      </c>
      <c r="M591" s="340" t="s">
        <v>152</v>
      </c>
      <c r="N591" s="340" t="s">
        <v>152</v>
      </c>
      <c r="O591" s="340" t="s">
        <v>10400</v>
      </c>
      <c r="P591" s="340" t="s">
        <v>152</v>
      </c>
      <c r="Q591" s="340" t="s">
        <v>152</v>
      </c>
      <c r="R591" s="340" t="s">
        <v>152</v>
      </c>
      <c r="S591" s="340" t="s">
        <v>152</v>
      </c>
      <c r="T591" s="340" t="s">
        <v>152</v>
      </c>
      <c r="U591" s="340" t="s">
        <v>152</v>
      </c>
      <c r="V591" s="340" t="s">
        <v>4465</v>
      </c>
      <c r="W591" s="143" t="s">
        <v>7626</v>
      </c>
      <c r="X591" s="143" t="s">
        <v>152</v>
      </c>
      <c r="Y591" s="143" t="s">
        <v>4033</v>
      </c>
      <c r="Z591" s="143" t="s">
        <v>4034</v>
      </c>
      <c r="AA591" s="395" t="s">
        <v>10401</v>
      </c>
      <c r="AB591" s="143" t="s">
        <v>4033</v>
      </c>
      <c r="AC591" s="143" t="s">
        <v>4033</v>
      </c>
      <c r="AD591" s="143" t="s">
        <v>152</v>
      </c>
      <c r="AF591" s="340"/>
      <c r="AG591" s="143" t="s">
        <v>152</v>
      </c>
      <c r="AH591" s="343" t="s">
        <v>4033</v>
      </c>
      <c r="AI591" s="340" t="s">
        <v>152</v>
      </c>
      <c r="AJ591" s="340" t="s">
        <v>3512</v>
      </c>
      <c r="AK591" s="143" t="s">
        <v>2054</v>
      </c>
      <c r="AL591" s="143" t="s">
        <v>4466</v>
      </c>
      <c r="AM591" s="341" t="s">
        <v>152</v>
      </c>
      <c r="AN591" s="143" t="s">
        <v>1637</v>
      </c>
      <c r="AO591" s="340" t="s">
        <v>152</v>
      </c>
      <c r="AP591" s="340"/>
      <c r="AQ591" s="341" t="s">
        <v>152</v>
      </c>
      <c r="AR591" s="143" t="s">
        <v>150</v>
      </c>
      <c r="AS591" s="340" t="s">
        <v>152</v>
      </c>
      <c r="AU591" s="341" t="s">
        <v>152</v>
      </c>
      <c r="AV591" s="342" t="s">
        <v>152</v>
      </c>
    </row>
    <row r="592" spans="1:48" s="143" customFormat="1" hidden="1">
      <c r="A592" s="299">
        <v>1074476288</v>
      </c>
      <c r="B592" s="340" t="s">
        <v>6049</v>
      </c>
      <c r="C592" s="143" t="s">
        <v>4031</v>
      </c>
      <c r="D592" s="143" t="s">
        <v>4065</v>
      </c>
      <c r="E592" s="340" t="s">
        <v>6050</v>
      </c>
      <c r="F592" s="340" t="s">
        <v>2056</v>
      </c>
      <c r="G592" s="143" t="s">
        <v>150</v>
      </c>
      <c r="H592" s="341" t="s">
        <v>4032</v>
      </c>
      <c r="I592" s="342">
        <v>16212</v>
      </c>
      <c r="J592" s="342">
        <v>0</v>
      </c>
      <c r="K592" s="342">
        <v>0</v>
      </c>
      <c r="L592" s="340" t="s">
        <v>152</v>
      </c>
      <c r="M592" s="340" t="s">
        <v>152</v>
      </c>
      <c r="N592" s="340" t="s">
        <v>152</v>
      </c>
      <c r="O592" s="340" t="s">
        <v>10402</v>
      </c>
      <c r="P592" s="340" t="s">
        <v>152</v>
      </c>
      <c r="Q592" s="340" t="s">
        <v>152</v>
      </c>
      <c r="R592" s="340" t="s">
        <v>152</v>
      </c>
      <c r="S592" s="340" t="s">
        <v>152</v>
      </c>
      <c r="T592" s="340" t="s">
        <v>152</v>
      </c>
      <c r="U592" s="340" t="s">
        <v>152</v>
      </c>
      <c r="V592" s="340" t="s">
        <v>8790</v>
      </c>
      <c r="W592" s="143" t="s">
        <v>7626</v>
      </c>
      <c r="X592" s="143" t="s">
        <v>152</v>
      </c>
      <c r="Y592" s="143" t="s">
        <v>4033</v>
      </c>
      <c r="Z592" s="143" t="s">
        <v>4034</v>
      </c>
      <c r="AA592" s="395" t="s">
        <v>10403</v>
      </c>
      <c r="AB592" s="143" t="s">
        <v>4033</v>
      </c>
      <c r="AC592" s="143" t="s">
        <v>4033</v>
      </c>
      <c r="AD592" s="143" t="s">
        <v>152</v>
      </c>
      <c r="AF592" s="340"/>
      <c r="AG592" s="143" t="s">
        <v>152</v>
      </c>
      <c r="AH592" s="343" t="s">
        <v>4033</v>
      </c>
      <c r="AI592" s="340" t="s">
        <v>152</v>
      </c>
      <c r="AJ592" s="340" t="s">
        <v>1529</v>
      </c>
      <c r="AK592" s="143" t="s">
        <v>2054</v>
      </c>
      <c r="AL592" s="143" t="s">
        <v>6507</v>
      </c>
      <c r="AM592" s="341" t="s">
        <v>152</v>
      </c>
      <c r="AN592" s="143" t="s">
        <v>1637</v>
      </c>
      <c r="AO592" s="340" t="s">
        <v>152</v>
      </c>
      <c r="AP592" s="340"/>
      <c r="AQ592" s="341" t="s">
        <v>152</v>
      </c>
      <c r="AR592" s="143" t="s">
        <v>150</v>
      </c>
      <c r="AS592" s="340" t="s">
        <v>152</v>
      </c>
      <c r="AU592" s="341" t="s">
        <v>152</v>
      </c>
      <c r="AV592" s="342" t="s">
        <v>152</v>
      </c>
    </row>
    <row r="593" spans="1:48" s="143" customFormat="1" hidden="1">
      <c r="A593" s="299">
        <v>1074476287</v>
      </c>
      <c r="B593" s="340" t="s">
        <v>6076</v>
      </c>
      <c r="C593" s="143" t="s">
        <v>4031</v>
      </c>
      <c r="D593" s="143" t="s">
        <v>4065</v>
      </c>
      <c r="E593" s="340" t="s">
        <v>8791</v>
      </c>
      <c r="F593" s="340" t="s">
        <v>2056</v>
      </c>
      <c r="G593" s="143" t="s">
        <v>150</v>
      </c>
      <c r="H593" s="341" t="s">
        <v>4032</v>
      </c>
      <c r="I593" s="342">
        <v>100000</v>
      </c>
      <c r="J593" s="342">
        <v>0</v>
      </c>
      <c r="K593" s="342">
        <v>0</v>
      </c>
      <c r="L593" s="340" t="s">
        <v>152</v>
      </c>
      <c r="M593" s="340" t="s">
        <v>152</v>
      </c>
      <c r="N593" s="340" t="s">
        <v>152</v>
      </c>
      <c r="O593" s="340" t="s">
        <v>10404</v>
      </c>
      <c r="P593" s="340" t="s">
        <v>152</v>
      </c>
      <c r="Q593" s="340" t="s">
        <v>152</v>
      </c>
      <c r="R593" s="340" t="s">
        <v>152</v>
      </c>
      <c r="S593" s="340" t="s">
        <v>152</v>
      </c>
      <c r="T593" s="340" t="s">
        <v>152</v>
      </c>
      <c r="U593" s="340" t="s">
        <v>152</v>
      </c>
      <c r="V593" s="340" t="s">
        <v>8792</v>
      </c>
      <c r="W593" s="143" t="s">
        <v>7626</v>
      </c>
      <c r="X593" s="143" t="s">
        <v>152</v>
      </c>
      <c r="Y593" s="143" t="s">
        <v>4033</v>
      </c>
      <c r="Z593" s="143" t="s">
        <v>4034</v>
      </c>
      <c r="AA593" s="395" t="s">
        <v>10405</v>
      </c>
      <c r="AB593" s="143" t="s">
        <v>4033</v>
      </c>
      <c r="AC593" s="143" t="s">
        <v>4033</v>
      </c>
      <c r="AD593" s="143" t="s">
        <v>152</v>
      </c>
      <c r="AF593" s="340"/>
      <c r="AG593" s="143" t="s">
        <v>152</v>
      </c>
      <c r="AH593" s="343" t="s">
        <v>4033</v>
      </c>
      <c r="AI593" s="340" t="s">
        <v>152</v>
      </c>
      <c r="AJ593" s="340" t="s">
        <v>1542</v>
      </c>
      <c r="AK593" s="143" t="s">
        <v>2054</v>
      </c>
      <c r="AL593" s="143" t="s">
        <v>6506</v>
      </c>
      <c r="AM593" s="341" t="s">
        <v>152</v>
      </c>
      <c r="AN593" s="143" t="s">
        <v>1637</v>
      </c>
      <c r="AO593" s="340" t="s">
        <v>152</v>
      </c>
      <c r="AP593" s="340"/>
      <c r="AQ593" s="341" t="s">
        <v>152</v>
      </c>
      <c r="AR593" s="143" t="s">
        <v>150</v>
      </c>
      <c r="AS593" s="340" t="s">
        <v>152</v>
      </c>
      <c r="AU593" s="341" t="s">
        <v>152</v>
      </c>
      <c r="AV593" s="342" t="s">
        <v>152</v>
      </c>
    </row>
    <row r="594" spans="1:48" s="143" customFormat="1" hidden="1">
      <c r="A594" s="299">
        <v>1074476283</v>
      </c>
      <c r="B594" s="340" t="s">
        <v>6074</v>
      </c>
      <c r="C594" s="143" t="s">
        <v>4031</v>
      </c>
      <c r="D594" s="143" t="s">
        <v>4065</v>
      </c>
      <c r="E594" s="340" t="s">
        <v>6075</v>
      </c>
      <c r="F594" s="340" t="s">
        <v>2056</v>
      </c>
      <c r="G594" s="143" t="s">
        <v>150</v>
      </c>
      <c r="H594" s="341" t="s">
        <v>4032</v>
      </c>
      <c r="I594" s="342">
        <v>11355</v>
      </c>
      <c r="J594" s="342">
        <v>0</v>
      </c>
      <c r="K594" s="342">
        <v>0</v>
      </c>
      <c r="L594" s="340" t="s">
        <v>152</v>
      </c>
      <c r="M594" s="340" t="s">
        <v>152</v>
      </c>
      <c r="N594" s="340" t="s">
        <v>152</v>
      </c>
      <c r="O594" s="340" t="s">
        <v>10406</v>
      </c>
      <c r="P594" s="340" t="s">
        <v>152</v>
      </c>
      <c r="Q594" s="340" t="s">
        <v>152</v>
      </c>
      <c r="R594" s="340" t="s">
        <v>152</v>
      </c>
      <c r="S594" s="340" t="s">
        <v>152</v>
      </c>
      <c r="T594" s="340" t="s">
        <v>152</v>
      </c>
      <c r="U594" s="340" t="s">
        <v>152</v>
      </c>
      <c r="V594" s="340" t="s">
        <v>8793</v>
      </c>
      <c r="W594" s="143" t="s">
        <v>7626</v>
      </c>
      <c r="X594" s="143" t="s">
        <v>152</v>
      </c>
      <c r="Y594" s="143" t="s">
        <v>4033</v>
      </c>
      <c r="Z594" s="143" t="s">
        <v>4034</v>
      </c>
      <c r="AA594" s="395" t="s">
        <v>10407</v>
      </c>
      <c r="AB594" s="143" t="s">
        <v>4033</v>
      </c>
      <c r="AC594" s="143" t="s">
        <v>4033</v>
      </c>
      <c r="AD594" s="143" t="s">
        <v>152</v>
      </c>
      <c r="AF594" s="340"/>
      <c r="AG594" s="143" t="s">
        <v>152</v>
      </c>
      <c r="AH594" s="343" t="s">
        <v>4033</v>
      </c>
      <c r="AI594" s="340" t="s">
        <v>152</v>
      </c>
      <c r="AJ594" s="340" t="s">
        <v>1520</v>
      </c>
      <c r="AK594" s="143" t="s">
        <v>2054</v>
      </c>
      <c r="AL594" s="143" t="s">
        <v>6503</v>
      </c>
      <c r="AM594" s="341" t="s">
        <v>152</v>
      </c>
      <c r="AN594" s="143" t="s">
        <v>1637</v>
      </c>
      <c r="AO594" s="340" t="s">
        <v>152</v>
      </c>
      <c r="AP594" s="340"/>
      <c r="AQ594" s="341" t="s">
        <v>152</v>
      </c>
      <c r="AR594" s="143" t="s">
        <v>150</v>
      </c>
      <c r="AS594" s="340" t="s">
        <v>152</v>
      </c>
      <c r="AU594" s="341" t="s">
        <v>152</v>
      </c>
      <c r="AV594" s="342" t="s">
        <v>152</v>
      </c>
    </row>
    <row r="595" spans="1:48" s="143" customFormat="1" hidden="1">
      <c r="A595" s="299">
        <v>1074476270</v>
      </c>
      <c r="B595" s="340" t="s">
        <v>5993</v>
      </c>
      <c r="C595" s="143" t="s">
        <v>4031</v>
      </c>
      <c r="D595" s="143" t="s">
        <v>4065</v>
      </c>
      <c r="E595" s="340" t="s">
        <v>5994</v>
      </c>
      <c r="F595" s="340" t="s">
        <v>2056</v>
      </c>
      <c r="G595" s="143" t="s">
        <v>150</v>
      </c>
      <c r="H595" s="341" t="s">
        <v>4032</v>
      </c>
      <c r="I595" s="342">
        <v>100000</v>
      </c>
      <c r="J595" s="342">
        <v>0</v>
      </c>
      <c r="K595" s="342">
        <v>0</v>
      </c>
      <c r="L595" s="340" t="s">
        <v>152</v>
      </c>
      <c r="M595" s="340" t="s">
        <v>152</v>
      </c>
      <c r="N595" s="340" t="s">
        <v>152</v>
      </c>
      <c r="O595" s="340" t="s">
        <v>10408</v>
      </c>
      <c r="P595" s="340" t="s">
        <v>152</v>
      </c>
      <c r="Q595" s="340" t="s">
        <v>152</v>
      </c>
      <c r="R595" s="340" t="s">
        <v>152</v>
      </c>
      <c r="S595" s="340" t="s">
        <v>152</v>
      </c>
      <c r="T595" s="340" t="s">
        <v>152</v>
      </c>
      <c r="U595" s="340" t="s">
        <v>152</v>
      </c>
      <c r="V595" s="340" t="s">
        <v>8795</v>
      </c>
      <c r="W595" s="143" t="s">
        <v>7626</v>
      </c>
      <c r="X595" s="143" t="s">
        <v>152</v>
      </c>
      <c r="Y595" s="143" t="s">
        <v>4033</v>
      </c>
      <c r="Z595" s="143" t="s">
        <v>4034</v>
      </c>
      <c r="AA595" s="395" t="s">
        <v>10409</v>
      </c>
      <c r="AB595" s="143" t="s">
        <v>4033</v>
      </c>
      <c r="AC595" s="143" t="s">
        <v>4033</v>
      </c>
      <c r="AD595" s="143" t="s">
        <v>152</v>
      </c>
      <c r="AF595" s="340"/>
      <c r="AG595" s="143" t="s">
        <v>152</v>
      </c>
      <c r="AH595" s="343" t="s">
        <v>4033</v>
      </c>
      <c r="AI595" s="340" t="s">
        <v>152</v>
      </c>
      <c r="AJ595" s="340" t="s">
        <v>1512</v>
      </c>
      <c r="AK595" s="143" t="s">
        <v>2054</v>
      </c>
      <c r="AL595" s="143" t="s">
        <v>6498</v>
      </c>
      <c r="AM595" s="341" t="s">
        <v>152</v>
      </c>
      <c r="AN595" s="143" t="s">
        <v>1637</v>
      </c>
      <c r="AO595" s="340" t="s">
        <v>152</v>
      </c>
      <c r="AP595" s="340"/>
      <c r="AQ595" s="341" t="s">
        <v>152</v>
      </c>
      <c r="AR595" s="143" t="s">
        <v>150</v>
      </c>
      <c r="AS595" s="340" t="s">
        <v>152</v>
      </c>
      <c r="AU595" s="341" t="s">
        <v>152</v>
      </c>
      <c r="AV595" s="342" t="s">
        <v>152</v>
      </c>
    </row>
    <row r="596" spans="1:48" s="143" customFormat="1" hidden="1">
      <c r="A596" s="299">
        <v>1074476264</v>
      </c>
      <c r="B596" s="340" t="s">
        <v>6045</v>
      </c>
      <c r="C596" s="143" t="s">
        <v>4031</v>
      </c>
      <c r="D596" s="143" t="s">
        <v>4065</v>
      </c>
      <c r="E596" s="340" t="s">
        <v>6046</v>
      </c>
      <c r="F596" s="340" t="s">
        <v>2056</v>
      </c>
      <c r="G596" s="143" t="s">
        <v>150</v>
      </c>
      <c r="H596" s="341" t="s">
        <v>4032</v>
      </c>
      <c r="I596" s="342">
        <v>12762</v>
      </c>
      <c r="J596" s="342">
        <v>0</v>
      </c>
      <c r="K596" s="342">
        <v>0</v>
      </c>
      <c r="L596" s="340" t="s">
        <v>152</v>
      </c>
      <c r="M596" s="340" t="s">
        <v>152</v>
      </c>
      <c r="N596" s="340" t="s">
        <v>152</v>
      </c>
      <c r="O596" s="340" t="s">
        <v>10410</v>
      </c>
      <c r="P596" s="340" t="s">
        <v>152</v>
      </c>
      <c r="Q596" s="340" t="s">
        <v>152</v>
      </c>
      <c r="R596" s="340" t="s">
        <v>152</v>
      </c>
      <c r="S596" s="340" t="s">
        <v>152</v>
      </c>
      <c r="T596" s="340" t="s">
        <v>152</v>
      </c>
      <c r="U596" s="340" t="s">
        <v>152</v>
      </c>
      <c r="V596" s="340" t="s">
        <v>8796</v>
      </c>
      <c r="W596" s="143" t="s">
        <v>7626</v>
      </c>
      <c r="X596" s="143" t="s">
        <v>152</v>
      </c>
      <c r="Y596" s="143" t="s">
        <v>4033</v>
      </c>
      <c r="Z596" s="143" t="s">
        <v>4034</v>
      </c>
      <c r="AA596" s="395" t="s">
        <v>10411</v>
      </c>
      <c r="AB596" s="143" t="s">
        <v>4033</v>
      </c>
      <c r="AC596" s="143" t="s">
        <v>4033</v>
      </c>
      <c r="AD596" s="143" t="s">
        <v>152</v>
      </c>
      <c r="AF596" s="340"/>
      <c r="AG596" s="143" t="s">
        <v>152</v>
      </c>
      <c r="AH596" s="343" t="s">
        <v>4033</v>
      </c>
      <c r="AI596" s="340" t="s">
        <v>152</v>
      </c>
      <c r="AJ596" s="340" t="s">
        <v>1527</v>
      </c>
      <c r="AK596" s="143" t="s">
        <v>2054</v>
      </c>
      <c r="AL596" s="143" t="s">
        <v>6492</v>
      </c>
      <c r="AM596" s="341" t="s">
        <v>152</v>
      </c>
      <c r="AN596" s="143" t="s">
        <v>1637</v>
      </c>
      <c r="AO596" s="340" t="s">
        <v>152</v>
      </c>
      <c r="AP596" s="340"/>
      <c r="AQ596" s="341" t="s">
        <v>152</v>
      </c>
      <c r="AR596" s="143" t="s">
        <v>150</v>
      </c>
      <c r="AS596" s="340" t="s">
        <v>152</v>
      </c>
      <c r="AU596" s="341" t="s">
        <v>152</v>
      </c>
      <c r="AV596" s="342" t="s">
        <v>152</v>
      </c>
    </row>
    <row r="597" spans="1:48" s="143" customFormat="1" hidden="1">
      <c r="A597" s="299">
        <v>1074476263</v>
      </c>
      <c r="B597" s="340" t="s">
        <v>6058</v>
      </c>
      <c r="C597" s="143" t="s">
        <v>4031</v>
      </c>
      <c r="D597" s="143" t="s">
        <v>4065</v>
      </c>
      <c r="E597" s="340" t="s">
        <v>6059</v>
      </c>
      <c r="F597" s="340" t="s">
        <v>2056</v>
      </c>
      <c r="G597" s="143" t="s">
        <v>150</v>
      </c>
      <c r="H597" s="341" t="s">
        <v>4032</v>
      </c>
      <c r="I597" s="342">
        <v>18755</v>
      </c>
      <c r="J597" s="342">
        <v>0</v>
      </c>
      <c r="K597" s="342">
        <v>0</v>
      </c>
      <c r="L597" s="340" t="s">
        <v>152</v>
      </c>
      <c r="M597" s="340" t="s">
        <v>152</v>
      </c>
      <c r="N597" s="340" t="s">
        <v>152</v>
      </c>
      <c r="O597" s="340" t="s">
        <v>10412</v>
      </c>
      <c r="P597" s="340" t="s">
        <v>152</v>
      </c>
      <c r="Q597" s="340" t="s">
        <v>152</v>
      </c>
      <c r="R597" s="340" t="s">
        <v>152</v>
      </c>
      <c r="S597" s="340" t="s">
        <v>152</v>
      </c>
      <c r="T597" s="340" t="s">
        <v>152</v>
      </c>
      <c r="U597" s="340" t="s">
        <v>152</v>
      </c>
      <c r="V597" s="340" t="s">
        <v>8797</v>
      </c>
      <c r="W597" s="143" t="s">
        <v>7626</v>
      </c>
      <c r="X597" s="143" t="s">
        <v>152</v>
      </c>
      <c r="Y597" s="143" t="s">
        <v>4033</v>
      </c>
      <c r="Z597" s="143" t="s">
        <v>4034</v>
      </c>
      <c r="AA597" s="395" t="s">
        <v>10413</v>
      </c>
      <c r="AB597" s="143" t="s">
        <v>4033</v>
      </c>
      <c r="AC597" s="143" t="s">
        <v>4033</v>
      </c>
      <c r="AD597" s="143" t="s">
        <v>152</v>
      </c>
      <c r="AF597" s="340"/>
      <c r="AG597" s="143" t="s">
        <v>152</v>
      </c>
      <c r="AH597" s="343" t="s">
        <v>4033</v>
      </c>
      <c r="AI597" s="340" t="s">
        <v>152</v>
      </c>
      <c r="AJ597" s="340" t="s">
        <v>1534</v>
      </c>
      <c r="AK597" s="143" t="s">
        <v>152</v>
      </c>
      <c r="AL597" s="143" t="s">
        <v>152</v>
      </c>
      <c r="AM597" s="341" t="s">
        <v>152</v>
      </c>
      <c r="AN597" s="143" t="s">
        <v>1637</v>
      </c>
      <c r="AO597" s="340" t="s">
        <v>152</v>
      </c>
      <c r="AP597" s="340"/>
      <c r="AQ597" s="341" t="s">
        <v>152</v>
      </c>
      <c r="AR597" s="143" t="s">
        <v>150</v>
      </c>
      <c r="AS597" s="340" t="s">
        <v>152</v>
      </c>
      <c r="AU597" s="341" t="s">
        <v>152</v>
      </c>
      <c r="AV597" s="342" t="s">
        <v>152</v>
      </c>
    </row>
    <row r="598" spans="1:48" s="143" customFormat="1" hidden="1">
      <c r="A598" s="299">
        <v>1074476261</v>
      </c>
      <c r="B598" s="340" t="s">
        <v>6056</v>
      </c>
      <c r="C598" s="143" t="s">
        <v>4031</v>
      </c>
      <c r="D598" s="143" t="s">
        <v>4065</v>
      </c>
      <c r="E598" s="340" t="s">
        <v>6057</v>
      </c>
      <c r="F598" s="340" t="s">
        <v>2056</v>
      </c>
      <c r="G598" s="143" t="s">
        <v>150</v>
      </c>
      <c r="H598" s="341" t="s">
        <v>4032</v>
      </c>
      <c r="I598" s="342">
        <v>30731</v>
      </c>
      <c r="J598" s="342">
        <v>0</v>
      </c>
      <c r="K598" s="342">
        <v>0</v>
      </c>
      <c r="L598" s="340" t="s">
        <v>152</v>
      </c>
      <c r="M598" s="340" t="s">
        <v>152</v>
      </c>
      <c r="N598" s="340" t="s">
        <v>152</v>
      </c>
      <c r="O598" s="340" t="s">
        <v>10414</v>
      </c>
      <c r="P598" s="340" t="s">
        <v>152</v>
      </c>
      <c r="Q598" s="340" t="s">
        <v>152</v>
      </c>
      <c r="R598" s="340" t="s">
        <v>152</v>
      </c>
      <c r="S598" s="340" t="s">
        <v>152</v>
      </c>
      <c r="T598" s="340" t="s">
        <v>152</v>
      </c>
      <c r="U598" s="340" t="s">
        <v>152</v>
      </c>
      <c r="V598" s="340" t="s">
        <v>8798</v>
      </c>
      <c r="W598" s="143" t="s">
        <v>7626</v>
      </c>
      <c r="X598" s="143" t="s">
        <v>152</v>
      </c>
      <c r="Y598" s="143" t="s">
        <v>4033</v>
      </c>
      <c r="Z598" s="143" t="s">
        <v>4034</v>
      </c>
      <c r="AA598" s="395" t="s">
        <v>10415</v>
      </c>
      <c r="AB598" s="143" t="s">
        <v>4033</v>
      </c>
      <c r="AC598" s="143" t="s">
        <v>4033</v>
      </c>
      <c r="AD598" s="143" t="s">
        <v>152</v>
      </c>
      <c r="AF598" s="340"/>
      <c r="AG598" s="143" t="s">
        <v>152</v>
      </c>
      <c r="AH598" s="343" t="s">
        <v>4033</v>
      </c>
      <c r="AI598" s="340" t="s">
        <v>152</v>
      </c>
      <c r="AJ598" s="340" t="s">
        <v>1535</v>
      </c>
      <c r="AK598" s="143" t="s">
        <v>2054</v>
      </c>
      <c r="AL598" s="143" t="s">
        <v>6490</v>
      </c>
      <c r="AM598" s="341" t="s">
        <v>152</v>
      </c>
      <c r="AN598" s="143" t="s">
        <v>1637</v>
      </c>
      <c r="AO598" s="340" t="s">
        <v>152</v>
      </c>
      <c r="AP598" s="340"/>
      <c r="AQ598" s="341" t="s">
        <v>152</v>
      </c>
      <c r="AR598" s="143" t="s">
        <v>150</v>
      </c>
      <c r="AS598" s="340" t="s">
        <v>152</v>
      </c>
      <c r="AU598" s="341" t="s">
        <v>152</v>
      </c>
      <c r="AV598" s="342" t="s">
        <v>152</v>
      </c>
    </row>
    <row r="599" spans="1:48" s="143" customFormat="1" hidden="1">
      <c r="A599" s="299">
        <v>1074476248</v>
      </c>
      <c r="B599" s="340" t="s">
        <v>360</v>
      </c>
      <c r="C599" s="143" t="s">
        <v>4031</v>
      </c>
      <c r="D599" s="143" t="s">
        <v>4035</v>
      </c>
      <c r="E599" s="340" t="s">
        <v>2211</v>
      </c>
      <c r="F599" s="340" t="s">
        <v>2056</v>
      </c>
      <c r="G599" s="143" t="s">
        <v>150</v>
      </c>
      <c r="H599" s="341" t="s">
        <v>4032</v>
      </c>
      <c r="I599" s="342">
        <v>12819</v>
      </c>
      <c r="J599" s="342">
        <v>0</v>
      </c>
      <c r="K599" s="342">
        <v>0</v>
      </c>
      <c r="L599" s="340" t="s">
        <v>152</v>
      </c>
      <c r="M599" s="340" t="s">
        <v>152</v>
      </c>
      <c r="N599" s="340" t="s">
        <v>152</v>
      </c>
      <c r="O599" s="340" t="s">
        <v>10416</v>
      </c>
      <c r="P599" s="340" t="s">
        <v>152</v>
      </c>
      <c r="Q599" s="340" t="s">
        <v>152</v>
      </c>
      <c r="R599" s="340" t="s">
        <v>152</v>
      </c>
      <c r="S599" s="340" t="s">
        <v>152</v>
      </c>
      <c r="T599" s="340" t="s">
        <v>152</v>
      </c>
      <c r="U599" s="340" t="s">
        <v>152</v>
      </c>
      <c r="V599" s="340" t="s">
        <v>4158</v>
      </c>
      <c r="W599" s="143" t="s">
        <v>7626</v>
      </c>
      <c r="X599" s="143" t="s">
        <v>152</v>
      </c>
      <c r="Y599" s="143" t="s">
        <v>4033</v>
      </c>
      <c r="Z599" s="143" t="s">
        <v>4034</v>
      </c>
      <c r="AA599" s="395" t="s">
        <v>10417</v>
      </c>
      <c r="AB599" s="143" t="s">
        <v>4033</v>
      </c>
      <c r="AC599" s="143" t="s">
        <v>4033</v>
      </c>
      <c r="AD599" s="143" t="s">
        <v>152</v>
      </c>
      <c r="AF599" s="340"/>
      <c r="AG599" s="143" t="s">
        <v>152</v>
      </c>
      <c r="AH599" s="343" t="s">
        <v>4033</v>
      </c>
      <c r="AI599" s="340" t="s">
        <v>152</v>
      </c>
      <c r="AJ599" s="340" t="s">
        <v>152</v>
      </c>
      <c r="AK599" s="143" t="s">
        <v>2054</v>
      </c>
      <c r="AL599" s="143" t="s">
        <v>4159</v>
      </c>
      <c r="AM599" s="341" t="s">
        <v>152</v>
      </c>
      <c r="AN599" s="143" t="s">
        <v>1637</v>
      </c>
      <c r="AO599" s="340" t="s">
        <v>152</v>
      </c>
      <c r="AP599" s="340"/>
      <c r="AQ599" s="341" t="s">
        <v>152</v>
      </c>
      <c r="AR599" s="143" t="s">
        <v>150</v>
      </c>
      <c r="AS599" s="340" t="s">
        <v>152</v>
      </c>
      <c r="AU599" s="341" t="s">
        <v>152</v>
      </c>
      <c r="AV599" s="342" t="s">
        <v>152</v>
      </c>
    </row>
    <row r="600" spans="1:48" s="143" customFormat="1" hidden="1">
      <c r="A600" s="299">
        <v>1074476236</v>
      </c>
      <c r="B600" s="340" t="s">
        <v>2220</v>
      </c>
      <c r="C600" s="143" t="s">
        <v>4031</v>
      </c>
      <c r="D600" s="143" t="s">
        <v>4035</v>
      </c>
      <c r="E600" s="340" t="s">
        <v>2219</v>
      </c>
      <c r="F600" s="340" t="s">
        <v>2056</v>
      </c>
      <c r="G600" s="143" t="s">
        <v>150</v>
      </c>
      <c r="H600" s="341" t="s">
        <v>4032</v>
      </c>
      <c r="I600" s="342">
        <v>14937</v>
      </c>
      <c r="J600" s="342">
        <v>0</v>
      </c>
      <c r="K600" s="342">
        <v>0</v>
      </c>
      <c r="L600" s="340" t="s">
        <v>152</v>
      </c>
      <c r="M600" s="340" t="s">
        <v>152</v>
      </c>
      <c r="N600" s="340" t="s">
        <v>152</v>
      </c>
      <c r="O600" s="340" t="s">
        <v>10418</v>
      </c>
      <c r="P600" s="340" t="s">
        <v>152</v>
      </c>
      <c r="Q600" s="340" t="s">
        <v>152</v>
      </c>
      <c r="R600" s="340" t="s">
        <v>152</v>
      </c>
      <c r="S600" s="340" t="s">
        <v>152</v>
      </c>
      <c r="T600" s="340" t="s">
        <v>152</v>
      </c>
      <c r="U600" s="340" t="s">
        <v>152</v>
      </c>
      <c r="V600" s="340" t="s">
        <v>4143</v>
      </c>
      <c r="W600" s="143" t="s">
        <v>7626</v>
      </c>
      <c r="X600" s="143" t="s">
        <v>152</v>
      </c>
      <c r="Y600" s="143" t="s">
        <v>4033</v>
      </c>
      <c r="Z600" s="143" t="s">
        <v>4034</v>
      </c>
      <c r="AA600" s="395" t="s">
        <v>10419</v>
      </c>
      <c r="AB600" s="143" t="s">
        <v>4033</v>
      </c>
      <c r="AC600" s="143" t="s">
        <v>4033</v>
      </c>
      <c r="AD600" s="143" t="s">
        <v>152</v>
      </c>
      <c r="AF600" s="340"/>
      <c r="AG600" s="143" t="s">
        <v>152</v>
      </c>
      <c r="AH600" s="343" t="s">
        <v>4033</v>
      </c>
      <c r="AI600" s="340" t="s">
        <v>152</v>
      </c>
      <c r="AJ600" s="340" t="s">
        <v>152</v>
      </c>
      <c r="AK600" s="143" t="s">
        <v>2054</v>
      </c>
      <c r="AL600" s="143" t="s">
        <v>4144</v>
      </c>
      <c r="AM600" s="341" t="s">
        <v>152</v>
      </c>
      <c r="AN600" s="143" t="s">
        <v>1637</v>
      </c>
      <c r="AO600" s="340" t="s">
        <v>152</v>
      </c>
      <c r="AP600" s="340"/>
      <c r="AQ600" s="341" t="s">
        <v>152</v>
      </c>
      <c r="AR600" s="143" t="s">
        <v>150</v>
      </c>
      <c r="AS600" s="340" t="s">
        <v>152</v>
      </c>
      <c r="AU600" s="341" t="s">
        <v>152</v>
      </c>
      <c r="AV600" s="342" t="s">
        <v>152</v>
      </c>
    </row>
    <row r="601" spans="1:48" s="143" customFormat="1" hidden="1">
      <c r="A601" s="299">
        <v>1074476232</v>
      </c>
      <c r="B601" s="340" t="s">
        <v>6079</v>
      </c>
      <c r="C601" s="143" t="s">
        <v>4031</v>
      </c>
      <c r="D601" s="143" t="s">
        <v>4035</v>
      </c>
      <c r="E601" s="340" t="s">
        <v>6307</v>
      </c>
      <c r="F601" s="340" t="s">
        <v>2056</v>
      </c>
      <c r="G601" s="143" t="s">
        <v>150</v>
      </c>
      <c r="H601" s="341" t="s">
        <v>4032</v>
      </c>
      <c r="I601" s="342">
        <v>17897</v>
      </c>
      <c r="J601" s="342">
        <v>0</v>
      </c>
      <c r="K601" s="342">
        <v>0</v>
      </c>
      <c r="L601" s="340" t="s">
        <v>152</v>
      </c>
      <c r="M601" s="340" t="s">
        <v>152</v>
      </c>
      <c r="N601" s="340" t="s">
        <v>152</v>
      </c>
      <c r="O601" s="340" t="s">
        <v>10420</v>
      </c>
      <c r="P601" s="340" t="s">
        <v>152</v>
      </c>
      <c r="Q601" s="340" t="s">
        <v>152</v>
      </c>
      <c r="R601" s="340" t="s">
        <v>152</v>
      </c>
      <c r="S601" s="340" t="s">
        <v>152</v>
      </c>
      <c r="T601" s="340" t="s">
        <v>152</v>
      </c>
      <c r="U601" s="340" t="s">
        <v>152</v>
      </c>
      <c r="V601" s="340" t="s">
        <v>6308</v>
      </c>
      <c r="W601" s="143" t="s">
        <v>7626</v>
      </c>
      <c r="X601" s="143" t="s">
        <v>152</v>
      </c>
      <c r="Y601" s="143" t="s">
        <v>4033</v>
      </c>
      <c r="Z601" s="143" t="s">
        <v>4034</v>
      </c>
      <c r="AA601" s="395" t="s">
        <v>10174</v>
      </c>
      <c r="AB601" s="143" t="s">
        <v>4033</v>
      </c>
      <c r="AC601" s="143" t="s">
        <v>4033</v>
      </c>
      <c r="AD601" s="143" t="s">
        <v>152</v>
      </c>
      <c r="AF601" s="340"/>
      <c r="AG601" s="143" t="s">
        <v>152</v>
      </c>
      <c r="AH601" s="343" t="s">
        <v>4033</v>
      </c>
      <c r="AI601" s="340" t="s">
        <v>152</v>
      </c>
      <c r="AJ601" s="340" t="s">
        <v>152</v>
      </c>
      <c r="AK601" s="143" t="s">
        <v>2054</v>
      </c>
      <c r="AL601" s="143" t="s">
        <v>6309</v>
      </c>
      <c r="AM601" s="341" t="s">
        <v>152</v>
      </c>
      <c r="AN601" s="143" t="s">
        <v>1637</v>
      </c>
      <c r="AO601" s="340" t="s">
        <v>152</v>
      </c>
      <c r="AP601" s="340"/>
      <c r="AQ601" s="341" t="s">
        <v>152</v>
      </c>
      <c r="AR601" s="143" t="s">
        <v>150</v>
      </c>
      <c r="AS601" s="340" t="s">
        <v>152</v>
      </c>
      <c r="AU601" s="341" t="s">
        <v>152</v>
      </c>
      <c r="AV601" s="342" t="s">
        <v>152</v>
      </c>
    </row>
    <row r="602" spans="1:48" s="143" customFormat="1" hidden="1">
      <c r="A602" s="299">
        <v>1074476230</v>
      </c>
      <c r="B602" s="340" t="s">
        <v>6077</v>
      </c>
      <c r="C602" s="143" t="s">
        <v>4031</v>
      </c>
      <c r="D602" s="143" t="s">
        <v>4035</v>
      </c>
      <c r="E602" s="340" t="s">
        <v>6301</v>
      </c>
      <c r="F602" s="340" t="s">
        <v>2056</v>
      </c>
      <c r="G602" s="143" t="s">
        <v>150</v>
      </c>
      <c r="H602" s="341" t="s">
        <v>4032</v>
      </c>
      <c r="I602" s="342">
        <v>21861</v>
      </c>
      <c r="J602" s="342">
        <v>0</v>
      </c>
      <c r="K602" s="342">
        <v>0</v>
      </c>
      <c r="L602" s="340" t="s">
        <v>152</v>
      </c>
      <c r="M602" s="340" t="s">
        <v>152</v>
      </c>
      <c r="N602" s="340" t="s">
        <v>152</v>
      </c>
      <c r="O602" s="340" t="s">
        <v>10421</v>
      </c>
      <c r="P602" s="340" t="s">
        <v>152</v>
      </c>
      <c r="Q602" s="340" t="s">
        <v>152</v>
      </c>
      <c r="R602" s="340" t="s">
        <v>152</v>
      </c>
      <c r="S602" s="340" t="s">
        <v>152</v>
      </c>
      <c r="T602" s="340" t="s">
        <v>152</v>
      </c>
      <c r="U602" s="340" t="s">
        <v>152</v>
      </c>
      <c r="V602" s="340" t="s">
        <v>6302</v>
      </c>
      <c r="W602" s="143" t="s">
        <v>7626</v>
      </c>
      <c r="X602" s="143" t="s">
        <v>152</v>
      </c>
      <c r="Y602" s="143" t="s">
        <v>4033</v>
      </c>
      <c r="Z602" s="143" t="s">
        <v>4034</v>
      </c>
      <c r="AA602" s="395" t="s">
        <v>10422</v>
      </c>
      <c r="AB602" s="143" t="s">
        <v>4033</v>
      </c>
      <c r="AC602" s="143" t="s">
        <v>4033</v>
      </c>
      <c r="AD602" s="143" t="s">
        <v>152</v>
      </c>
      <c r="AF602" s="340"/>
      <c r="AG602" s="143" t="s">
        <v>152</v>
      </c>
      <c r="AH602" s="343" t="s">
        <v>4033</v>
      </c>
      <c r="AI602" s="340" t="s">
        <v>152</v>
      </c>
      <c r="AJ602" s="340" t="s">
        <v>152</v>
      </c>
      <c r="AK602" s="143" t="s">
        <v>2054</v>
      </c>
      <c r="AL602" s="143" t="s">
        <v>6303</v>
      </c>
      <c r="AM602" s="341" t="s">
        <v>152</v>
      </c>
      <c r="AN602" s="143" t="s">
        <v>1637</v>
      </c>
      <c r="AO602" s="340" t="s">
        <v>152</v>
      </c>
      <c r="AP602" s="340"/>
      <c r="AQ602" s="341" t="s">
        <v>152</v>
      </c>
      <c r="AR602" s="143" t="s">
        <v>150</v>
      </c>
      <c r="AS602" s="340" t="s">
        <v>152</v>
      </c>
      <c r="AU602" s="341" t="s">
        <v>152</v>
      </c>
      <c r="AV602" s="342" t="s">
        <v>152</v>
      </c>
    </row>
    <row r="603" spans="1:48" s="143" customFormat="1" hidden="1">
      <c r="A603" s="299">
        <v>1074476225</v>
      </c>
      <c r="B603" s="340" t="s">
        <v>6011</v>
      </c>
      <c r="C603" s="143" t="s">
        <v>4031</v>
      </c>
      <c r="D603" s="143" t="s">
        <v>4065</v>
      </c>
      <c r="E603" s="340" t="s">
        <v>6012</v>
      </c>
      <c r="F603" s="340" t="s">
        <v>2056</v>
      </c>
      <c r="G603" s="143" t="s">
        <v>150</v>
      </c>
      <c r="H603" s="341" t="s">
        <v>6287</v>
      </c>
      <c r="I603" s="342">
        <v>15961</v>
      </c>
      <c r="J603" s="342">
        <v>0</v>
      </c>
      <c r="K603" s="342">
        <v>0</v>
      </c>
      <c r="L603" s="340" t="s">
        <v>152</v>
      </c>
      <c r="M603" s="340" t="s">
        <v>152</v>
      </c>
      <c r="N603" s="340" t="s">
        <v>152</v>
      </c>
      <c r="O603" s="340" t="s">
        <v>10423</v>
      </c>
      <c r="P603" s="340" t="s">
        <v>152</v>
      </c>
      <c r="Q603" s="340" t="s">
        <v>152</v>
      </c>
      <c r="R603" s="340" t="s">
        <v>152</v>
      </c>
      <c r="S603" s="340" t="s">
        <v>152</v>
      </c>
      <c r="T603" s="340" t="s">
        <v>152</v>
      </c>
      <c r="U603" s="340" t="s">
        <v>152</v>
      </c>
      <c r="V603" s="340" t="s">
        <v>8805</v>
      </c>
      <c r="W603" s="143" t="s">
        <v>7626</v>
      </c>
      <c r="X603" s="143" t="s">
        <v>152</v>
      </c>
      <c r="Y603" s="143" t="s">
        <v>4033</v>
      </c>
      <c r="Z603" s="143" t="s">
        <v>4034</v>
      </c>
      <c r="AA603" s="395" t="s">
        <v>10424</v>
      </c>
      <c r="AB603" s="143" t="s">
        <v>4033</v>
      </c>
      <c r="AC603" s="143" t="s">
        <v>4033</v>
      </c>
      <c r="AD603" s="143" t="s">
        <v>152</v>
      </c>
      <c r="AF603" s="340"/>
      <c r="AG603" s="143" t="s">
        <v>152</v>
      </c>
      <c r="AH603" s="343" t="s">
        <v>2015</v>
      </c>
      <c r="AI603" s="340" t="s">
        <v>152</v>
      </c>
      <c r="AJ603" s="340" t="s">
        <v>152</v>
      </c>
      <c r="AK603" s="143" t="s">
        <v>2054</v>
      </c>
      <c r="AL603" s="143" t="s">
        <v>6291</v>
      </c>
      <c r="AM603" s="341" t="s">
        <v>152</v>
      </c>
      <c r="AN603" s="143" t="s">
        <v>1637</v>
      </c>
      <c r="AO603" s="340" t="s">
        <v>152</v>
      </c>
      <c r="AP603" s="340"/>
      <c r="AQ603" s="341" t="s">
        <v>152</v>
      </c>
      <c r="AR603" s="143" t="s">
        <v>150</v>
      </c>
      <c r="AS603" s="340" t="s">
        <v>152</v>
      </c>
      <c r="AU603" s="341" t="s">
        <v>152</v>
      </c>
      <c r="AV603" s="342" t="s">
        <v>152</v>
      </c>
    </row>
    <row r="604" spans="1:48" s="143" customFormat="1" hidden="1">
      <c r="A604" s="299">
        <v>1074476220</v>
      </c>
      <c r="B604" s="340" t="s">
        <v>6015</v>
      </c>
      <c r="C604" s="143" t="s">
        <v>4031</v>
      </c>
      <c r="D604" s="143" t="s">
        <v>4065</v>
      </c>
      <c r="E604" s="340" t="s">
        <v>6016</v>
      </c>
      <c r="F604" s="340" t="s">
        <v>2056</v>
      </c>
      <c r="G604" s="143" t="s">
        <v>150</v>
      </c>
      <c r="H604" s="341" t="s">
        <v>4032</v>
      </c>
      <c r="I604" s="342">
        <v>100000</v>
      </c>
      <c r="J604" s="342">
        <v>0</v>
      </c>
      <c r="K604" s="342">
        <v>0</v>
      </c>
      <c r="L604" s="340" t="s">
        <v>152</v>
      </c>
      <c r="M604" s="340" t="s">
        <v>152</v>
      </c>
      <c r="N604" s="340" t="s">
        <v>152</v>
      </c>
      <c r="O604" s="340" t="s">
        <v>10425</v>
      </c>
      <c r="P604" s="340" t="s">
        <v>152</v>
      </c>
      <c r="Q604" s="340" t="s">
        <v>152</v>
      </c>
      <c r="R604" s="340" t="s">
        <v>152</v>
      </c>
      <c r="S604" s="340" t="s">
        <v>152</v>
      </c>
      <c r="T604" s="340" t="s">
        <v>152</v>
      </c>
      <c r="U604" s="340" t="s">
        <v>152</v>
      </c>
      <c r="V604" s="340" t="s">
        <v>8806</v>
      </c>
      <c r="W604" s="143" t="s">
        <v>7626</v>
      </c>
      <c r="X604" s="143" t="s">
        <v>152</v>
      </c>
      <c r="Y604" s="143" t="s">
        <v>4033</v>
      </c>
      <c r="Z604" s="143" t="s">
        <v>4034</v>
      </c>
      <c r="AA604" s="395" t="s">
        <v>10426</v>
      </c>
      <c r="AB604" s="143" t="s">
        <v>4033</v>
      </c>
      <c r="AC604" s="143" t="s">
        <v>4033</v>
      </c>
      <c r="AD604" s="143" t="s">
        <v>152</v>
      </c>
      <c r="AF604" s="340"/>
      <c r="AG604" s="143" t="s">
        <v>152</v>
      </c>
      <c r="AH604" s="343" t="s">
        <v>2015</v>
      </c>
      <c r="AI604" s="340" t="s">
        <v>152</v>
      </c>
      <c r="AJ604" s="340" t="s">
        <v>152</v>
      </c>
      <c r="AK604" s="143" t="s">
        <v>152</v>
      </c>
      <c r="AL604" s="143" t="s">
        <v>152</v>
      </c>
      <c r="AM604" s="341" t="s">
        <v>152</v>
      </c>
      <c r="AN604" s="143" t="s">
        <v>1637</v>
      </c>
      <c r="AO604" s="340" t="s">
        <v>152</v>
      </c>
      <c r="AP604" s="340"/>
      <c r="AQ604" s="341" t="s">
        <v>152</v>
      </c>
      <c r="AR604" s="143" t="s">
        <v>150</v>
      </c>
      <c r="AS604" s="340" t="s">
        <v>152</v>
      </c>
      <c r="AU604" s="341" t="s">
        <v>152</v>
      </c>
      <c r="AV604" s="342" t="s">
        <v>152</v>
      </c>
    </row>
    <row r="605" spans="1:48" s="143" customFormat="1" hidden="1">
      <c r="A605" s="299">
        <v>1074476209</v>
      </c>
      <c r="B605" s="340" t="s">
        <v>454</v>
      </c>
      <c r="C605" s="143" t="s">
        <v>4031</v>
      </c>
      <c r="D605" s="143" t="s">
        <v>4035</v>
      </c>
      <c r="E605" s="340" t="s">
        <v>455</v>
      </c>
      <c r="F605" s="340" t="s">
        <v>2056</v>
      </c>
      <c r="G605" s="143" t="s">
        <v>150</v>
      </c>
      <c r="H605" s="341" t="s">
        <v>4032</v>
      </c>
      <c r="I605" s="342">
        <v>40723</v>
      </c>
      <c r="J605" s="342">
        <v>0</v>
      </c>
      <c r="K605" s="342">
        <v>8</v>
      </c>
      <c r="L605" s="340" t="s">
        <v>152</v>
      </c>
      <c r="M605" s="340" t="s">
        <v>152</v>
      </c>
      <c r="N605" s="340" t="s">
        <v>152</v>
      </c>
      <c r="O605" s="340" t="s">
        <v>10427</v>
      </c>
      <c r="P605" s="340" t="s">
        <v>152</v>
      </c>
      <c r="Q605" s="340" t="s">
        <v>152</v>
      </c>
      <c r="R605" s="340" t="s">
        <v>152</v>
      </c>
      <c r="S605" s="340" t="s">
        <v>152</v>
      </c>
      <c r="T605" s="340" t="s">
        <v>152</v>
      </c>
      <c r="U605" s="340" t="s">
        <v>152</v>
      </c>
      <c r="V605" s="340" t="s">
        <v>4124</v>
      </c>
      <c r="W605" s="143" t="s">
        <v>7626</v>
      </c>
      <c r="X605" s="143" t="s">
        <v>152</v>
      </c>
      <c r="Y605" s="143" t="s">
        <v>4033</v>
      </c>
      <c r="Z605" s="143" t="s">
        <v>4034</v>
      </c>
      <c r="AA605" s="395" t="s">
        <v>9783</v>
      </c>
      <c r="AB605" s="143" t="s">
        <v>4033</v>
      </c>
      <c r="AC605" s="143" t="s">
        <v>4033</v>
      </c>
      <c r="AD605" s="143" t="s">
        <v>152</v>
      </c>
      <c r="AF605" s="340"/>
      <c r="AG605" s="143" t="s">
        <v>152</v>
      </c>
      <c r="AH605" s="343" t="s">
        <v>4033</v>
      </c>
      <c r="AI605" s="340" t="s">
        <v>152</v>
      </c>
      <c r="AJ605" s="340" t="s">
        <v>152</v>
      </c>
      <c r="AK605" s="143" t="s">
        <v>2054</v>
      </c>
      <c r="AL605" s="143" t="s">
        <v>4125</v>
      </c>
      <c r="AM605" s="341" t="s">
        <v>152</v>
      </c>
      <c r="AN605" s="143" t="s">
        <v>1637</v>
      </c>
      <c r="AO605" s="340" t="s">
        <v>152</v>
      </c>
      <c r="AP605" s="340"/>
      <c r="AQ605" s="341" t="s">
        <v>152</v>
      </c>
      <c r="AR605" s="143" t="s">
        <v>150</v>
      </c>
      <c r="AS605" s="340" t="s">
        <v>152</v>
      </c>
      <c r="AU605" s="341" t="s">
        <v>152</v>
      </c>
      <c r="AV605" s="342" t="s">
        <v>152</v>
      </c>
    </row>
    <row r="606" spans="1:48" s="143" customFormat="1" hidden="1">
      <c r="A606" s="299">
        <v>1074476208</v>
      </c>
      <c r="B606" s="340" t="s">
        <v>581</v>
      </c>
      <c r="C606" s="143" t="s">
        <v>4031</v>
      </c>
      <c r="D606" s="143" t="s">
        <v>4035</v>
      </c>
      <c r="E606" s="340" t="s">
        <v>1951</v>
      </c>
      <c r="F606" s="340" t="s">
        <v>2056</v>
      </c>
      <c r="G606" s="143" t="s">
        <v>150</v>
      </c>
      <c r="H606" s="341" t="s">
        <v>4032</v>
      </c>
      <c r="I606" s="342">
        <v>34141</v>
      </c>
      <c r="J606" s="342">
        <v>0</v>
      </c>
      <c r="K606" s="342">
        <v>14</v>
      </c>
      <c r="L606" s="340" t="s">
        <v>152</v>
      </c>
      <c r="M606" s="340" t="s">
        <v>152</v>
      </c>
      <c r="N606" s="340" t="s">
        <v>152</v>
      </c>
      <c r="O606" s="340" t="s">
        <v>10428</v>
      </c>
      <c r="P606" s="340" t="s">
        <v>152</v>
      </c>
      <c r="Q606" s="340" t="s">
        <v>152</v>
      </c>
      <c r="R606" s="340" t="s">
        <v>152</v>
      </c>
      <c r="S606" s="340" t="s">
        <v>152</v>
      </c>
      <c r="T606" s="340" t="s">
        <v>152</v>
      </c>
      <c r="U606" s="340" t="s">
        <v>152</v>
      </c>
      <c r="V606" s="340" t="s">
        <v>4122</v>
      </c>
      <c r="W606" s="143" t="s">
        <v>7626</v>
      </c>
      <c r="X606" s="143" t="s">
        <v>152</v>
      </c>
      <c r="Y606" s="143" t="s">
        <v>4033</v>
      </c>
      <c r="Z606" s="143" t="s">
        <v>4034</v>
      </c>
      <c r="AA606" s="395" t="s">
        <v>9308</v>
      </c>
      <c r="AB606" s="143" t="s">
        <v>4033</v>
      </c>
      <c r="AC606" s="143" t="s">
        <v>4033</v>
      </c>
      <c r="AD606" s="143" t="s">
        <v>152</v>
      </c>
      <c r="AF606" s="340"/>
      <c r="AG606" s="143" t="s">
        <v>152</v>
      </c>
      <c r="AH606" s="343" t="s">
        <v>4033</v>
      </c>
      <c r="AI606" s="340" t="s">
        <v>152</v>
      </c>
      <c r="AJ606" s="340" t="s">
        <v>152</v>
      </c>
      <c r="AK606" s="143" t="s">
        <v>2054</v>
      </c>
      <c r="AL606" s="143" t="s">
        <v>4123</v>
      </c>
      <c r="AM606" s="341" t="s">
        <v>152</v>
      </c>
      <c r="AN606" s="143" t="s">
        <v>1637</v>
      </c>
      <c r="AO606" s="340" t="s">
        <v>152</v>
      </c>
      <c r="AP606" s="340"/>
      <c r="AQ606" s="341" t="s">
        <v>152</v>
      </c>
      <c r="AR606" s="143" t="s">
        <v>150</v>
      </c>
      <c r="AS606" s="340" t="s">
        <v>152</v>
      </c>
      <c r="AU606" s="341" t="s">
        <v>152</v>
      </c>
      <c r="AV606" s="342" t="s">
        <v>152</v>
      </c>
    </row>
    <row r="607" spans="1:48" s="143" customFormat="1" hidden="1">
      <c r="A607" s="299">
        <v>1074476200</v>
      </c>
      <c r="B607" s="340" t="s">
        <v>602</v>
      </c>
      <c r="C607" s="143" t="s">
        <v>4031</v>
      </c>
      <c r="D607" s="143" t="s">
        <v>4035</v>
      </c>
      <c r="E607" s="340" t="s">
        <v>2040</v>
      </c>
      <c r="F607" s="340" t="s">
        <v>2056</v>
      </c>
      <c r="G607" s="143" t="s">
        <v>150</v>
      </c>
      <c r="H607" s="341" t="s">
        <v>4032</v>
      </c>
      <c r="I607" s="342">
        <v>33927</v>
      </c>
      <c r="J607" s="342">
        <v>0</v>
      </c>
      <c r="K607" s="342">
        <v>0</v>
      </c>
      <c r="L607" s="340" t="s">
        <v>152</v>
      </c>
      <c r="M607" s="340" t="s">
        <v>152</v>
      </c>
      <c r="N607" s="340" t="s">
        <v>152</v>
      </c>
      <c r="O607" s="340" t="s">
        <v>10429</v>
      </c>
      <c r="P607" s="340" t="s">
        <v>152</v>
      </c>
      <c r="Q607" s="340" t="s">
        <v>152</v>
      </c>
      <c r="R607" s="340" t="s">
        <v>152</v>
      </c>
      <c r="S607" s="340" t="s">
        <v>152</v>
      </c>
      <c r="T607" s="340" t="s">
        <v>152</v>
      </c>
      <c r="U607" s="340" t="s">
        <v>152</v>
      </c>
      <c r="V607" s="340" t="s">
        <v>8809</v>
      </c>
      <c r="W607" s="143" t="s">
        <v>7626</v>
      </c>
      <c r="X607" s="143" t="s">
        <v>152</v>
      </c>
      <c r="Y607" s="143" t="s">
        <v>4033</v>
      </c>
      <c r="Z607" s="143" t="s">
        <v>4034</v>
      </c>
      <c r="AA607" s="395" t="s">
        <v>10430</v>
      </c>
      <c r="AB607" s="143" t="s">
        <v>4033</v>
      </c>
      <c r="AC607" s="143" t="s">
        <v>4033</v>
      </c>
      <c r="AD607" s="143" t="s">
        <v>152</v>
      </c>
      <c r="AF607" s="340"/>
      <c r="AG607" s="143" t="s">
        <v>152</v>
      </c>
      <c r="AH607" s="343" t="s">
        <v>4033</v>
      </c>
      <c r="AI607" s="340" t="s">
        <v>152</v>
      </c>
      <c r="AJ607" s="340" t="s">
        <v>152</v>
      </c>
      <c r="AK607" s="143" t="s">
        <v>152</v>
      </c>
      <c r="AL607" s="143" t="s">
        <v>152</v>
      </c>
      <c r="AM607" s="341" t="s">
        <v>152</v>
      </c>
      <c r="AN607" s="143" t="s">
        <v>1637</v>
      </c>
      <c r="AO607" s="340" t="s">
        <v>152</v>
      </c>
      <c r="AP607" s="340"/>
      <c r="AQ607" s="341" t="s">
        <v>152</v>
      </c>
      <c r="AR607" s="143" t="s">
        <v>150</v>
      </c>
      <c r="AS607" s="340" t="s">
        <v>152</v>
      </c>
      <c r="AU607" s="341" t="s">
        <v>152</v>
      </c>
      <c r="AV607" s="342" t="s">
        <v>152</v>
      </c>
    </row>
    <row r="608" spans="1:48" s="143" customFormat="1" hidden="1">
      <c r="A608" s="299">
        <v>1074476195</v>
      </c>
      <c r="B608" s="340" t="s">
        <v>331</v>
      </c>
      <c r="C608" s="143" t="s">
        <v>4031</v>
      </c>
      <c r="D608" s="143" t="s">
        <v>4035</v>
      </c>
      <c r="E608" s="340" t="s">
        <v>501</v>
      </c>
      <c r="F608" s="340" t="s">
        <v>2056</v>
      </c>
      <c r="G608" s="143" t="s">
        <v>150</v>
      </c>
      <c r="H608" s="341" t="s">
        <v>4032</v>
      </c>
      <c r="I608" s="342">
        <v>23164</v>
      </c>
      <c r="J608" s="342">
        <v>0</v>
      </c>
      <c r="K608" s="342">
        <v>0</v>
      </c>
      <c r="L608" s="340" t="s">
        <v>152</v>
      </c>
      <c r="M608" s="340" t="s">
        <v>152</v>
      </c>
      <c r="N608" s="340" t="s">
        <v>152</v>
      </c>
      <c r="O608" s="340" t="s">
        <v>10431</v>
      </c>
      <c r="P608" s="340" t="s">
        <v>152</v>
      </c>
      <c r="Q608" s="340" t="s">
        <v>152</v>
      </c>
      <c r="R608" s="340" t="s">
        <v>152</v>
      </c>
      <c r="S608" s="340" t="s">
        <v>152</v>
      </c>
      <c r="T608" s="340" t="s">
        <v>152</v>
      </c>
      <c r="U608" s="340" t="s">
        <v>152</v>
      </c>
      <c r="V608" s="340" t="s">
        <v>4109</v>
      </c>
      <c r="W608" s="143" t="s">
        <v>7626</v>
      </c>
      <c r="X608" s="143" t="s">
        <v>152</v>
      </c>
      <c r="Y608" s="143" t="s">
        <v>4033</v>
      </c>
      <c r="Z608" s="143" t="s">
        <v>4034</v>
      </c>
      <c r="AA608" s="395" t="s">
        <v>9959</v>
      </c>
      <c r="AB608" s="143" t="s">
        <v>4033</v>
      </c>
      <c r="AC608" s="143" t="s">
        <v>4033</v>
      </c>
      <c r="AD608" s="143" t="s">
        <v>152</v>
      </c>
      <c r="AF608" s="340"/>
      <c r="AG608" s="143" t="s">
        <v>152</v>
      </c>
      <c r="AH608" s="343" t="s">
        <v>4033</v>
      </c>
      <c r="AI608" s="340" t="s">
        <v>152</v>
      </c>
      <c r="AJ608" s="340" t="s">
        <v>152</v>
      </c>
      <c r="AK608" s="143" t="s">
        <v>152</v>
      </c>
      <c r="AL608" s="143" t="s">
        <v>152</v>
      </c>
      <c r="AM608" s="341" t="s">
        <v>152</v>
      </c>
      <c r="AN608" s="143" t="s">
        <v>1637</v>
      </c>
      <c r="AO608" s="340" t="s">
        <v>152</v>
      </c>
      <c r="AP608" s="340"/>
      <c r="AQ608" s="341" t="s">
        <v>152</v>
      </c>
      <c r="AR608" s="143" t="s">
        <v>150</v>
      </c>
      <c r="AS608" s="340" t="s">
        <v>152</v>
      </c>
      <c r="AU608" s="341" t="s">
        <v>152</v>
      </c>
      <c r="AV608" s="342" t="s">
        <v>152</v>
      </c>
    </row>
    <row r="609" spans="1:48" s="143" customFormat="1" hidden="1">
      <c r="A609" s="299">
        <v>1074476180</v>
      </c>
      <c r="B609" s="340" t="s">
        <v>257</v>
      </c>
      <c r="C609" s="143" t="s">
        <v>4031</v>
      </c>
      <c r="D609" s="143" t="s">
        <v>4035</v>
      </c>
      <c r="E609" s="340" t="s">
        <v>2154</v>
      </c>
      <c r="F609" s="340" t="s">
        <v>2056</v>
      </c>
      <c r="G609" s="143" t="s">
        <v>150</v>
      </c>
      <c r="H609" s="341" t="s">
        <v>4032</v>
      </c>
      <c r="I609" s="342">
        <v>28225</v>
      </c>
      <c r="J609" s="342">
        <v>0</v>
      </c>
      <c r="K609" s="342">
        <v>10</v>
      </c>
      <c r="L609" s="340" t="s">
        <v>152</v>
      </c>
      <c r="M609" s="340" t="s">
        <v>152</v>
      </c>
      <c r="N609" s="340" t="s">
        <v>152</v>
      </c>
      <c r="O609" s="340" t="s">
        <v>10432</v>
      </c>
      <c r="P609" s="340" t="s">
        <v>152</v>
      </c>
      <c r="Q609" s="340" t="s">
        <v>152</v>
      </c>
      <c r="R609" s="340" t="s">
        <v>152</v>
      </c>
      <c r="S609" s="340" t="s">
        <v>152</v>
      </c>
      <c r="T609" s="340" t="s">
        <v>152</v>
      </c>
      <c r="U609" s="340" t="s">
        <v>152</v>
      </c>
      <c r="V609" s="340" t="s">
        <v>4339</v>
      </c>
      <c r="W609" s="143" t="s">
        <v>7626</v>
      </c>
      <c r="X609" s="143" t="s">
        <v>152</v>
      </c>
      <c r="Y609" s="143" t="s">
        <v>4033</v>
      </c>
      <c r="Z609" s="143" t="s">
        <v>4034</v>
      </c>
      <c r="AA609" s="395" t="s">
        <v>10433</v>
      </c>
      <c r="AB609" s="143" t="s">
        <v>4033</v>
      </c>
      <c r="AC609" s="143" t="s">
        <v>4033</v>
      </c>
      <c r="AD609" s="143" t="s">
        <v>152</v>
      </c>
      <c r="AF609" s="340"/>
      <c r="AG609" s="143" t="s">
        <v>152</v>
      </c>
      <c r="AH609" s="343" t="s">
        <v>4033</v>
      </c>
      <c r="AI609" s="340" t="s">
        <v>152</v>
      </c>
      <c r="AJ609" s="340" t="s">
        <v>152</v>
      </c>
      <c r="AK609" s="143" t="s">
        <v>2054</v>
      </c>
      <c r="AL609" s="143" t="s">
        <v>4340</v>
      </c>
      <c r="AM609" s="341" t="s">
        <v>152</v>
      </c>
      <c r="AN609" s="143" t="s">
        <v>1637</v>
      </c>
      <c r="AO609" s="340" t="s">
        <v>152</v>
      </c>
      <c r="AP609" s="340"/>
      <c r="AQ609" s="341" t="s">
        <v>152</v>
      </c>
      <c r="AR609" s="143" t="s">
        <v>150</v>
      </c>
      <c r="AS609" s="340" t="s">
        <v>152</v>
      </c>
      <c r="AU609" s="341" t="s">
        <v>152</v>
      </c>
      <c r="AV609" s="342" t="s">
        <v>152</v>
      </c>
    </row>
    <row r="610" spans="1:48" s="143" customFormat="1" hidden="1">
      <c r="A610" s="299">
        <v>1074476165</v>
      </c>
      <c r="B610" s="340" t="s">
        <v>5490</v>
      </c>
      <c r="C610" s="143" t="s">
        <v>4031</v>
      </c>
      <c r="D610" s="143" t="s">
        <v>6323</v>
      </c>
      <c r="E610" s="340" t="s">
        <v>6099</v>
      </c>
      <c r="F610" s="340" t="s">
        <v>2056</v>
      </c>
      <c r="G610" s="143" t="s">
        <v>150</v>
      </c>
      <c r="H610" s="341" t="s">
        <v>4032</v>
      </c>
      <c r="I610" s="342">
        <v>23702</v>
      </c>
      <c r="J610" s="342">
        <v>0</v>
      </c>
      <c r="K610" s="342">
        <v>0</v>
      </c>
      <c r="L610" s="340" t="s">
        <v>152</v>
      </c>
      <c r="M610" s="340" t="s">
        <v>152</v>
      </c>
      <c r="N610" s="340" t="s">
        <v>152</v>
      </c>
      <c r="O610" s="340" t="s">
        <v>10434</v>
      </c>
      <c r="P610" s="340" t="s">
        <v>152</v>
      </c>
      <c r="Q610" s="340" t="s">
        <v>152</v>
      </c>
      <c r="R610" s="340" t="s">
        <v>152</v>
      </c>
      <c r="S610" s="340" t="s">
        <v>152</v>
      </c>
      <c r="T610" s="340" t="s">
        <v>152</v>
      </c>
      <c r="U610" s="340" t="s">
        <v>152</v>
      </c>
      <c r="V610" s="340" t="s">
        <v>6442</v>
      </c>
      <c r="W610" s="143" t="s">
        <v>7626</v>
      </c>
      <c r="X610" s="143" t="s">
        <v>152</v>
      </c>
      <c r="Y610" s="143" t="s">
        <v>4033</v>
      </c>
      <c r="Z610" s="143" t="s">
        <v>4034</v>
      </c>
      <c r="AA610" s="395" t="s">
        <v>10435</v>
      </c>
      <c r="AB610" s="143" t="s">
        <v>4033</v>
      </c>
      <c r="AC610" s="143" t="s">
        <v>4033</v>
      </c>
      <c r="AD610" s="143" t="s">
        <v>152</v>
      </c>
      <c r="AF610" s="340"/>
      <c r="AG610" s="143" t="s">
        <v>152</v>
      </c>
      <c r="AH610" s="343" t="s">
        <v>4033</v>
      </c>
      <c r="AI610" s="340" t="s">
        <v>152</v>
      </c>
      <c r="AJ610" s="340" t="s">
        <v>152</v>
      </c>
      <c r="AK610" s="143" t="s">
        <v>2054</v>
      </c>
      <c r="AL610" s="143" t="s">
        <v>6443</v>
      </c>
      <c r="AM610" s="341" t="s">
        <v>152</v>
      </c>
      <c r="AN610" s="143" t="s">
        <v>1637</v>
      </c>
      <c r="AO610" s="340" t="s">
        <v>152</v>
      </c>
      <c r="AP610" s="340"/>
      <c r="AQ610" s="341" t="s">
        <v>152</v>
      </c>
      <c r="AR610" s="143" t="s">
        <v>150</v>
      </c>
      <c r="AS610" s="340" t="s">
        <v>152</v>
      </c>
      <c r="AU610" s="341" t="s">
        <v>152</v>
      </c>
      <c r="AV610" s="342" t="s">
        <v>152</v>
      </c>
    </row>
    <row r="611" spans="1:48" s="143" customFormat="1" hidden="1">
      <c r="A611" s="299">
        <v>1074476164</v>
      </c>
      <c r="B611" s="340" t="s">
        <v>1855</v>
      </c>
      <c r="C611" s="143" t="s">
        <v>4031</v>
      </c>
      <c r="D611" s="143" t="s">
        <v>4035</v>
      </c>
      <c r="E611" s="340" t="s">
        <v>2162</v>
      </c>
      <c r="F611" s="340" t="s">
        <v>2056</v>
      </c>
      <c r="G611" s="143" t="s">
        <v>150</v>
      </c>
      <c r="H611" s="341" t="s">
        <v>4032</v>
      </c>
      <c r="I611" s="342">
        <v>100000</v>
      </c>
      <c r="J611" s="342">
        <v>0</v>
      </c>
      <c r="K611" s="342">
        <v>6</v>
      </c>
      <c r="L611" s="340" t="s">
        <v>152</v>
      </c>
      <c r="M611" s="340" t="s">
        <v>152</v>
      </c>
      <c r="N611" s="340" t="s">
        <v>152</v>
      </c>
      <c r="O611" s="340" t="s">
        <v>10436</v>
      </c>
      <c r="P611" s="340" t="s">
        <v>152</v>
      </c>
      <c r="Q611" s="340" t="s">
        <v>152</v>
      </c>
      <c r="R611" s="340" t="s">
        <v>152</v>
      </c>
      <c r="S611" s="340" t="s">
        <v>152</v>
      </c>
      <c r="T611" s="340" t="s">
        <v>152</v>
      </c>
      <c r="U611" s="340" t="s">
        <v>152</v>
      </c>
      <c r="V611" s="340" t="s">
        <v>4317</v>
      </c>
      <c r="W611" s="143" t="s">
        <v>7626</v>
      </c>
      <c r="X611" s="143" t="s">
        <v>152</v>
      </c>
      <c r="Y611" s="143" t="s">
        <v>4033</v>
      </c>
      <c r="Z611" s="143" t="s">
        <v>4034</v>
      </c>
      <c r="AA611" s="395" t="s">
        <v>10437</v>
      </c>
      <c r="AB611" s="143" t="s">
        <v>4033</v>
      </c>
      <c r="AC611" s="143" t="s">
        <v>4033</v>
      </c>
      <c r="AD611" s="143" t="s">
        <v>152</v>
      </c>
      <c r="AF611" s="340"/>
      <c r="AG611" s="143" t="s">
        <v>152</v>
      </c>
      <c r="AH611" s="343" t="s">
        <v>4033</v>
      </c>
      <c r="AI611" s="340" t="s">
        <v>152</v>
      </c>
      <c r="AJ611" s="340" t="s">
        <v>152</v>
      </c>
      <c r="AK611" s="143" t="s">
        <v>2054</v>
      </c>
      <c r="AL611" s="143" t="s">
        <v>4318</v>
      </c>
      <c r="AM611" s="341" t="s">
        <v>152</v>
      </c>
      <c r="AN611" s="143" t="s">
        <v>1637</v>
      </c>
      <c r="AO611" s="340" t="s">
        <v>152</v>
      </c>
      <c r="AP611" s="340"/>
      <c r="AQ611" s="341" t="s">
        <v>152</v>
      </c>
      <c r="AR611" s="143" t="s">
        <v>150</v>
      </c>
      <c r="AS611" s="340" t="s">
        <v>152</v>
      </c>
      <c r="AU611" s="341" t="s">
        <v>152</v>
      </c>
      <c r="AV611" s="342" t="s">
        <v>152</v>
      </c>
    </row>
    <row r="612" spans="1:48" s="143" customFormat="1" hidden="1">
      <c r="A612" s="299">
        <v>1074476163</v>
      </c>
      <c r="B612" s="340" t="s">
        <v>5488</v>
      </c>
      <c r="C612" s="143" t="s">
        <v>4031</v>
      </c>
      <c r="D612" s="143" t="s">
        <v>6323</v>
      </c>
      <c r="E612" s="340" t="s">
        <v>6097</v>
      </c>
      <c r="F612" s="340" t="s">
        <v>2056</v>
      </c>
      <c r="G612" s="143" t="s">
        <v>150</v>
      </c>
      <c r="H612" s="341" t="s">
        <v>4032</v>
      </c>
      <c r="I612" s="342">
        <v>29945</v>
      </c>
      <c r="J612" s="342">
        <v>0</v>
      </c>
      <c r="K612" s="342">
        <v>0</v>
      </c>
      <c r="L612" s="340" t="s">
        <v>152</v>
      </c>
      <c r="M612" s="340" t="s">
        <v>152</v>
      </c>
      <c r="N612" s="340" t="s">
        <v>152</v>
      </c>
      <c r="O612" s="340" t="s">
        <v>10438</v>
      </c>
      <c r="P612" s="340" t="s">
        <v>152</v>
      </c>
      <c r="Q612" s="340" t="s">
        <v>152</v>
      </c>
      <c r="R612" s="340" t="s">
        <v>152</v>
      </c>
      <c r="S612" s="340" t="s">
        <v>152</v>
      </c>
      <c r="T612" s="340" t="s">
        <v>152</v>
      </c>
      <c r="U612" s="340" t="s">
        <v>152</v>
      </c>
      <c r="V612" s="340" t="s">
        <v>6440</v>
      </c>
      <c r="W612" s="143" t="s">
        <v>7626</v>
      </c>
      <c r="X612" s="143" t="s">
        <v>152</v>
      </c>
      <c r="Y612" s="143" t="s">
        <v>4033</v>
      </c>
      <c r="Z612" s="143" t="s">
        <v>4034</v>
      </c>
      <c r="AA612" s="395" t="s">
        <v>10439</v>
      </c>
      <c r="AB612" s="143" t="s">
        <v>4033</v>
      </c>
      <c r="AC612" s="143" t="s">
        <v>4033</v>
      </c>
      <c r="AD612" s="143" t="s">
        <v>152</v>
      </c>
      <c r="AF612" s="340"/>
      <c r="AG612" s="143" t="s">
        <v>152</v>
      </c>
      <c r="AH612" s="343" t="s">
        <v>4033</v>
      </c>
      <c r="AI612" s="340" t="s">
        <v>152</v>
      </c>
      <c r="AJ612" s="340" t="s">
        <v>152</v>
      </c>
      <c r="AK612" s="143" t="s">
        <v>2054</v>
      </c>
      <c r="AL612" s="143" t="s">
        <v>6441</v>
      </c>
      <c r="AM612" s="341" t="s">
        <v>152</v>
      </c>
      <c r="AN612" s="143" t="s">
        <v>1637</v>
      </c>
      <c r="AO612" s="340" t="s">
        <v>152</v>
      </c>
      <c r="AP612" s="340"/>
      <c r="AQ612" s="341" t="s">
        <v>152</v>
      </c>
      <c r="AR612" s="143" t="s">
        <v>150</v>
      </c>
      <c r="AS612" s="340" t="s">
        <v>152</v>
      </c>
      <c r="AU612" s="341" t="s">
        <v>152</v>
      </c>
      <c r="AV612" s="342" t="s">
        <v>152</v>
      </c>
    </row>
    <row r="613" spans="1:48" s="143" customFormat="1" hidden="1">
      <c r="A613" s="299">
        <v>1074476155</v>
      </c>
      <c r="B613" s="340" t="s">
        <v>5484</v>
      </c>
      <c r="C613" s="143" t="s">
        <v>4031</v>
      </c>
      <c r="D613" s="143" t="s">
        <v>6323</v>
      </c>
      <c r="E613" s="340" t="s">
        <v>6093</v>
      </c>
      <c r="F613" s="340" t="s">
        <v>2056</v>
      </c>
      <c r="G613" s="143" t="s">
        <v>150</v>
      </c>
      <c r="H613" s="341" t="s">
        <v>4032</v>
      </c>
      <c r="I613" s="342">
        <v>21224</v>
      </c>
      <c r="J613" s="342">
        <v>0</v>
      </c>
      <c r="K613" s="342">
        <v>0</v>
      </c>
      <c r="L613" s="340" t="s">
        <v>152</v>
      </c>
      <c r="M613" s="340" t="s">
        <v>152</v>
      </c>
      <c r="N613" s="340" t="s">
        <v>152</v>
      </c>
      <c r="O613" s="340" t="s">
        <v>10440</v>
      </c>
      <c r="P613" s="340" t="s">
        <v>152</v>
      </c>
      <c r="Q613" s="340" t="s">
        <v>152</v>
      </c>
      <c r="R613" s="340" t="s">
        <v>152</v>
      </c>
      <c r="S613" s="340" t="s">
        <v>152</v>
      </c>
      <c r="T613" s="340" t="s">
        <v>152</v>
      </c>
      <c r="U613" s="340" t="s">
        <v>152</v>
      </c>
      <c r="V613" s="340" t="s">
        <v>6424</v>
      </c>
      <c r="W613" s="143" t="s">
        <v>7626</v>
      </c>
      <c r="X613" s="143" t="s">
        <v>152</v>
      </c>
      <c r="Y613" s="143" t="s">
        <v>4033</v>
      </c>
      <c r="Z613" s="143" t="s">
        <v>4034</v>
      </c>
      <c r="AA613" s="395" t="s">
        <v>10441</v>
      </c>
      <c r="AB613" s="143" t="s">
        <v>4033</v>
      </c>
      <c r="AC613" s="143" t="s">
        <v>4033</v>
      </c>
      <c r="AD613" s="143" t="s">
        <v>152</v>
      </c>
      <c r="AF613" s="340"/>
      <c r="AG613" s="143" t="s">
        <v>152</v>
      </c>
      <c r="AH613" s="343" t="s">
        <v>4033</v>
      </c>
      <c r="AI613" s="340" t="s">
        <v>152</v>
      </c>
      <c r="AJ613" s="340" t="s">
        <v>152</v>
      </c>
      <c r="AK613" s="143" t="s">
        <v>2054</v>
      </c>
      <c r="AL613" s="143" t="s">
        <v>6425</v>
      </c>
      <c r="AM613" s="341" t="s">
        <v>152</v>
      </c>
      <c r="AN613" s="143" t="s">
        <v>1637</v>
      </c>
      <c r="AO613" s="340" t="s">
        <v>152</v>
      </c>
      <c r="AP613" s="340"/>
      <c r="AQ613" s="341" t="s">
        <v>152</v>
      </c>
      <c r="AR613" s="143" t="s">
        <v>150</v>
      </c>
      <c r="AS613" s="340" t="s">
        <v>152</v>
      </c>
      <c r="AU613" s="341" t="s">
        <v>152</v>
      </c>
      <c r="AV613" s="342" t="s">
        <v>152</v>
      </c>
    </row>
    <row r="614" spans="1:48" s="143" customFormat="1" hidden="1">
      <c r="A614" s="299">
        <v>1074476147</v>
      </c>
      <c r="B614" s="340" t="s">
        <v>5493</v>
      </c>
      <c r="C614" s="143" t="s">
        <v>4031</v>
      </c>
      <c r="D614" s="143" t="s">
        <v>6323</v>
      </c>
      <c r="E614" s="340" t="s">
        <v>6101</v>
      </c>
      <c r="F614" s="340" t="s">
        <v>2056</v>
      </c>
      <c r="G614" s="143" t="s">
        <v>150</v>
      </c>
      <c r="H614" s="341" t="s">
        <v>4032</v>
      </c>
      <c r="I614" s="342">
        <v>29951</v>
      </c>
      <c r="J614" s="342">
        <v>0</v>
      </c>
      <c r="K614" s="342">
        <v>0</v>
      </c>
      <c r="L614" s="340" t="s">
        <v>152</v>
      </c>
      <c r="M614" s="340" t="s">
        <v>152</v>
      </c>
      <c r="N614" s="340" t="s">
        <v>152</v>
      </c>
      <c r="O614" s="340" t="s">
        <v>10442</v>
      </c>
      <c r="P614" s="340" t="s">
        <v>152</v>
      </c>
      <c r="Q614" s="340" t="s">
        <v>152</v>
      </c>
      <c r="R614" s="340" t="s">
        <v>152</v>
      </c>
      <c r="S614" s="340" t="s">
        <v>152</v>
      </c>
      <c r="T614" s="340" t="s">
        <v>152</v>
      </c>
      <c r="U614" s="340" t="s">
        <v>152</v>
      </c>
      <c r="V614" s="340" t="s">
        <v>6408</v>
      </c>
      <c r="W614" s="143" t="s">
        <v>7626</v>
      </c>
      <c r="X614" s="143" t="s">
        <v>152</v>
      </c>
      <c r="Y614" s="143" t="s">
        <v>4033</v>
      </c>
      <c r="Z614" s="143" t="s">
        <v>4034</v>
      </c>
      <c r="AA614" s="395" t="s">
        <v>10443</v>
      </c>
      <c r="AB614" s="143" t="s">
        <v>4033</v>
      </c>
      <c r="AC614" s="143" t="s">
        <v>4033</v>
      </c>
      <c r="AD614" s="143" t="s">
        <v>152</v>
      </c>
      <c r="AF614" s="340"/>
      <c r="AG614" s="143" t="s">
        <v>152</v>
      </c>
      <c r="AH614" s="343" t="s">
        <v>4033</v>
      </c>
      <c r="AI614" s="340" t="s">
        <v>152</v>
      </c>
      <c r="AJ614" s="340" t="s">
        <v>152</v>
      </c>
      <c r="AK614" s="143" t="s">
        <v>2054</v>
      </c>
      <c r="AL614" s="143" t="s">
        <v>6409</v>
      </c>
      <c r="AM614" s="341" t="s">
        <v>152</v>
      </c>
      <c r="AN614" s="143" t="s">
        <v>1637</v>
      </c>
      <c r="AO614" s="340" t="s">
        <v>152</v>
      </c>
      <c r="AP614" s="340"/>
      <c r="AQ614" s="341" t="s">
        <v>152</v>
      </c>
      <c r="AR614" s="143" t="s">
        <v>150</v>
      </c>
      <c r="AS614" s="340" t="s">
        <v>152</v>
      </c>
      <c r="AU614" s="341" t="s">
        <v>152</v>
      </c>
      <c r="AV614" s="342" t="s">
        <v>152</v>
      </c>
    </row>
    <row r="615" spans="1:48" s="143" customFormat="1" hidden="1">
      <c r="A615" s="299">
        <v>1074476144</v>
      </c>
      <c r="B615" s="340" t="s">
        <v>470</v>
      </c>
      <c r="C615" s="143" t="s">
        <v>4031</v>
      </c>
      <c r="D615" s="143" t="s">
        <v>4035</v>
      </c>
      <c r="E615" s="340" t="s">
        <v>471</v>
      </c>
      <c r="F615" s="340" t="s">
        <v>2056</v>
      </c>
      <c r="G615" s="143" t="s">
        <v>150</v>
      </c>
      <c r="H615" s="341" t="s">
        <v>4032</v>
      </c>
      <c r="I615" s="342">
        <v>28591</v>
      </c>
      <c r="J615" s="342">
        <v>0</v>
      </c>
      <c r="K615" s="342">
        <v>0</v>
      </c>
      <c r="L615" s="340" t="s">
        <v>152</v>
      </c>
      <c r="M615" s="340" t="s">
        <v>152</v>
      </c>
      <c r="N615" s="340" t="s">
        <v>152</v>
      </c>
      <c r="O615" s="340" t="s">
        <v>10444</v>
      </c>
      <c r="P615" s="340" t="s">
        <v>152</v>
      </c>
      <c r="Q615" s="340" t="s">
        <v>152</v>
      </c>
      <c r="R615" s="340" t="s">
        <v>152</v>
      </c>
      <c r="S615" s="340" t="s">
        <v>152</v>
      </c>
      <c r="T615" s="340" t="s">
        <v>152</v>
      </c>
      <c r="U615" s="340" t="s">
        <v>152</v>
      </c>
      <c r="V615" s="340" t="s">
        <v>4311</v>
      </c>
      <c r="W615" s="143" t="s">
        <v>7626</v>
      </c>
      <c r="X615" s="143" t="s">
        <v>152</v>
      </c>
      <c r="Y615" s="143" t="s">
        <v>4033</v>
      </c>
      <c r="Z615" s="143" t="s">
        <v>4034</v>
      </c>
      <c r="AA615" s="395" t="s">
        <v>10445</v>
      </c>
      <c r="AB615" s="143" t="s">
        <v>4033</v>
      </c>
      <c r="AC615" s="143" t="s">
        <v>4033</v>
      </c>
      <c r="AD615" s="143" t="s">
        <v>152</v>
      </c>
      <c r="AF615" s="340"/>
      <c r="AG615" s="143" t="s">
        <v>152</v>
      </c>
      <c r="AH615" s="343" t="s">
        <v>4033</v>
      </c>
      <c r="AI615" s="340" t="s">
        <v>152</v>
      </c>
      <c r="AJ615" s="340" t="s">
        <v>152</v>
      </c>
      <c r="AK615" s="143" t="s">
        <v>2054</v>
      </c>
      <c r="AL615" s="143" t="s">
        <v>4312</v>
      </c>
      <c r="AM615" s="341" t="s">
        <v>152</v>
      </c>
      <c r="AN615" s="143" t="s">
        <v>1637</v>
      </c>
      <c r="AO615" s="340" t="s">
        <v>152</v>
      </c>
      <c r="AP615" s="340"/>
      <c r="AQ615" s="341" t="s">
        <v>152</v>
      </c>
      <c r="AR615" s="143" t="s">
        <v>150</v>
      </c>
      <c r="AS615" s="340" t="s">
        <v>152</v>
      </c>
      <c r="AU615" s="341" t="s">
        <v>152</v>
      </c>
      <c r="AV615" s="342" t="s">
        <v>152</v>
      </c>
    </row>
    <row r="616" spans="1:48" s="143" customFormat="1" hidden="1">
      <c r="A616" s="299">
        <v>1074476139</v>
      </c>
      <c r="B616" s="340" t="s">
        <v>616</v>
      </c>
      <c r="C616" s="143" t="s">
        <v>4031</v>
      </c>
      <c r="D616" s="143" t="s">
        <v>4035</v>
      </c>
      <c r="E616" s="340" t="s">
        <v>2164</v>
      </c>
      <c r="F616" s="340" t="s">
        <v>2056</v>
      </c>
      <c r="G616" s="143" t="s">
        <v>150</v>
      </c>
      <c r="H616" s="341" t="s">
        <v>4032</v>
      </c>
      <c r="I616" s="342">
        <v>100000</v>
      </c>
      <c r="J616" s="342">
        <v>0</v>
      </c>
      <c r="K616" s="342">
        <v>0</v>
      </c>
      <c r="L616" s="340" t="s">
        <v>152</v>
      </c>
      <c r="M616" s="340" t="s">
        <v>152</v>
      </c>
      <c r="N616" s="340" t="s">
        <v>152</v>
      </c>
      <c r="O616" s="340" t="s">
        <v>10446</v>
      </c>
      <c r="P616" s="340" t="s">
        <v>152</v>
      </c>
      <c r="Q616" s="340" t="s">
        <v>152</v>
      </c>
      <c r="R616" s="340" t="s">
        <v>152</v>
      </c>
      <c r="S616" s="340" t="s">
        <v>152</v>
      </c>
      <c r="T616" s="340" t="s">
        <v>152</v>
      </c>
      <c r="U616" s="340" t="s">
        <v>152</v>
      </c>
      <c r="V616" s="340" t="s">
        <v>4309</v>
      </c>
      <c r="W616" s="143" t="s">
        <v>7626</v>
      </c>
      <c r="X616" s="143" t="s">
        <v>152</v>
      </c>
      <c r="Y616" s="143" t="s">
        <v>4033</v>
      </c>
      <c r="Z616" s="143" t="s">
        <v>4034</v>
      </c>
      <c r="AA616" s="395" t="s">
        <v>10447</v>
      </c>
      <c r="AB616" s="143" t="s">
        <v>4033</v>
      </c>
      <c r="AC616" s="143" t="s">
        <v>4033</v>
      </c>
      <c r="AD616" s="143" t="s">
        <v>152</v>
      </c>
      <c r="AF616" s="340"/>
      <c r="AG616" s="143" t="s">
        <v>152</v>
      </c>
      <c r="AH616" s="343" t="s">
        <v>4033</v>
      </c>
      <c r="AI616" s="340" t="s">
        <v>152</v>
      </c>
      <c r="AJ616" s="340" t="s">
        <v>152</v>
      </c>
      <c r="AK616" s="143" t="s">
        <v>2054</v>
      </c>
      <c r="AL616" s="143" t="s">
        <v>4310</v>
      </c>
      <c r="AM616" s="341" t="s">
        <v>152</v>
      </c>
      <c r="AN616" s="143" t="s">
        <v>1637</v>
      </c>
      <c r="AO616" s="340" t="s">
        <v>152</v>
      </c>
      <c r="AP616" s="340"/>
      <c r="AQ616" s="341" t="s">
        <v>152</v>
      </c>
      <c r="AR616" s="143" t="s">
        <v>150</v>
      </c>
      <c r="AS616" s="340" t="s">
        <v>152</v>
      </c>
      <c r="AU616" s="341" t="s">
        <v>152</v>
      </c>
      <c r="AV616" s="342" t="s">
        <v>152</v>
      </c>
    </row>
    <row r="617" spans="1:48" s="143" customFormat="1" hidden="1">
      <c r="A617" s="299">
        <v>1074476137</v>
      </c>
      <c r="B617" s="340" t="s">
        <v>6060</v>
      </c>
      <c r="C617" s="143" t="s">
        <v>4031</v>
      </c>
      <c r="D617" s="143" t="s">
        <v>4065</v>
      </c>
      <c r="E617" s="340" t="s">
        <v>6061</v>
      </c>
      <c r="F617" s="340" t="s">
        <v>2056</v>
      </c>
      <c r="G617" s="143" t="s">
        <v>150</v>
      </c>
      <c r="H617" s="341" t="s">
        <v>4032</v>
      </c>
      <c r="I617" s="342">
        <v>21666</v>
      </c>
      <c r="J617" s="342">
        <v>0</v>
      </c>
      <c r="K617" s="342">
        <v>0</v>
      </c>
      <c r="L617" s="340" t="s">
        <v>152</v>
      </c>
      <c r="M617" s="340" t="s">
        <v>152</v>
      </c>
      <c r="N617" s="340" t="s">
        <v>152</v>
      </c>
      <c r="O617" s="340" t="s">
        <v>10448</v>
      </c>
      <c r="P617" s="340" t="s">
        <v>152</v>
      </c>
      <c r="Q617" s="340" t="s">
        <v>152</v>
      </c>
      <c r="R617" s="340" t="s">
        <v>152</v>
      </c>
      <c r="S617" s="340" t="s">
        <v>152</v>
      </c>
      <c r="T617" s="340" t="s">
        <v>152</v>
      </c>
      <c r="U617" s="340" t="s">
        <v>152</v>
      </c>
      <c r="V617" s="340" t="s">
        <v>8814</v>
      </c>
      <c r="W617" s="143" t="s">
        <v>7626</v>
      </c>
      <c r="X617" s="143" t="s">
        <v>152</v>
      </c>
      <c r="Y617" s="143" t="s">
        <v>4033</v>
      </c>
      <c r="Z617" s="143" t="s">
        <v>4034</v>
      </c>
      <c r="AA617" s="395" t="s">
        <v>10449</v>
      </c>
      <c r="AB617" s="143" t="s">
        <v>4033</v>
      </c>
      <c r="AC617" s="143" t="s">
        <v>4033</v>
      </c>
      <c r="AD617" s="143" t="s">
        <v>152</v>
      </c>
      <c r="AF617" s="340"/>
      <c r="AG617" s="143" t="s">
        <v>152</v>
      </c>
      <c r="AH617" s="343" t="s">
        <v>4033</v>
      </c>
      <c r="AI617" s="340" t="s">
        <v>152</v>
      </c>
      <c r="AJ617" s="340" t="s">
        <v>152</v>
      </c>
      <c r="AK617" s="143" t="s">
        <v>152</v>
      </c>
      <c r="AL617" s="143" t="s">
        <v>152</v>
      </c>
      <c r="AM617" s="341" t="s">
        <v>152</v>
      </c>
      <c r="AN617" s="143" t="s">
        <v>1637</v>
      </c>
      <c r="AO617" s="340" t="s">
        <v>152</v>
      </c>
      <c r="AP617" s="340"/>
      <c r="AQ617" s="341" t="s">
        <v>152</v>
      </c>
      <c r="AR617" s="143" t="s">
        <v>150</v>
      </c>
      <c r="AS617" s="340" t="s">
        <v>152</v>
      </c>
      <c r="AU617" s="341" t="s">
        <v>152</v>
      </c>
      <c r="AV617" s="342" t="s">
        <v>152</v>
      </c>
    </row>
    <row r="618" spans="1:48" s="143" customFormat="1" hidden="1">
      <c r="A618" s="299">
        <v>1074476136</v>
      </c>
      <c r="B618" s="340" t="s">
        <v>6064</v>
      </c>
      <c r="C618" s="143" t="s">
        <v>4031</v>
      </c>
      <c r="D618" s="143" t="s">
        <v>4065</v>
      </c>
      <c r="E618" s="340" t="s">
        <v>6065</v>
      </c>
      <c r="F618" s="340" t="s">
        <v>2056</v>
      </c>
      <c r="G618" s="143" t="s">
        <v>150</v>
      </c>
      <c r="H618" s="341" t="s">
        <v>4032</v>
      </c>
      <c r="I618" s="342">
        <v>22657</v>
      </c>
      <c r="J618" s="342">
        <v>0</v>
      </c>
      <c r="K618" s="342">
        <v>0</v>
      </c>
      <c r="L618" s="340" t="s">
        <v>152</v>
      </c>
      <c r="M618" s="340" t="s">
        <v>152</v>
      </c>
      <c r="N618" s="340" t="s">
        <v>152</v>
      </c>
      <c r="O618" s="340" t="s">
        <v>10450</v>
      </c>
      <c r="P618" s="340" t="s">
        <v>152</v>
      </c>
      <c r="Q618" s="340" t="s">
        <v>152</v>
      </c>
      <c r="R618" s="340" t="s">
        <v>152</v>
      </c>
      <c r="S618" s="340" t="s">
        <v>152</v>
      </c>
      <c r="T618" s="340" t="s">
        <v>152</v>
      </c>
      <c r="U618" s="340" t="s">
        <v>152</v>
      </c>
      <c r="V618" s="340" t="s">
        <v>6407</v>
      </c>
      <c r="W618" s="143" t="s">
        <v>7626</v>
      </c>
      <c r="X618" s="143" t="s">
        <v>152</v>
      </c>
      <c r="Y618" s="143" t="s">
        <v>4033</v>
      </c>
      <c r="Z618" s="143" t="s">
        <v>4034</v>
      </c>
      <c r="AA618" s="395" t="s">
        <v>10451</v>
      </c>
      <c r="AB618" s="143" t="s">
        <v>4033</v>
      </c>
      <c r="AC618" s="143" t="s">
        <v>4033</v>
      </c>
      <c r="AD618" s="143" t="s">
        <v>152</v>
      </c>
      <c r="AF618" s="340"/>
      <c r="AG618" s="143" t="s">
        <v>152</v>
      </c>
      <c r="AH618" s="343" t="s">
        <v>4033</v>
      </c>
      <c r="AI618" s="340" t="s">
        <v>152</v>
      </c>
      <c r="AJ618" s="340" t="s">
        <v>152</v>
      </c>
      <c r="AK618" s="143" t="s">
        <v>152</v>
      </c>
      <c r="AL618" s="143" t="s">
        <v>152</v>
      </c>
      <c r="AM618" s="341" t="s">
        <v>152</v>
      </c>
      <c r="AN618" s="143" t="s">
        <v>1637</v>
      </c>
      <c r="AO618" s="340" t="s">
        <v>152</v>
      </c>
      <c r="AP618" s="340"/>
      <c r="AQ618" s="341" t="s">
        <v>152</v>
      </c>
      <c r="AR618" s="143" t="s">
        <v>150</v>
      </c>
      <c r="AS618" s="340" t="s">
        <v>152</v>
      </c>
      <c r="AU618" s="341" t="s">
        <v>152</v>
      </c>
      <c r="AV618" s="342" t="s">
        <v>152</v>
      </c>
    </row>
    <row r="619" spans="1:48" s="143" customFormat="1" hidden="1">
      <c r="A619" s="299">
        <v>1074476135</v>
      </c>
      <c r="B619" s="340" t="s">
        <v>6021</v>
      </c>
      <c r="C619" s="143" t="s">
        <v>4031</v>
      </c>
      <c r="D619" s="143" t="s">
        <v>4065</v>
      </c>
      <c r="E619" s="340" t="s">
        <v>6022</v>
      </c>
      <c r="F619" s="340" t="s">
        <v>2056</v>
      </c>
      <c r="G619" s="143" t="s">
        <v>150</v>
      </c>
      <c r="H619" s="341" t="s">
        <v>4032</v>
      </c>
      <c r="I619" s="342">
        <v>12552</v>
      </c>
      <c r="J619" s="342">
        <v>0</v>
      </c>
      <c r="K619" s="342">
        <v>0</v>
      </c>
      <c r="L619" s="340" t="s">
        <v>152</v>
      </c>
      <c r="M619" s="340" t="s">
        <v>152</v>
      </c>
      <c r="N619" s="340" t="s">
        <v>152</v>
      </c>
      <c r="O619" s="340" t="s">
        <v>10452</v>
      </c>
      <c r="P619" s="340" t="s">
        <v>152</v>
      </c>
      <c r="Q619" s="340" t="s">
        <v>152</v>
      </c>
      <c r="R619" s="340" t="s">
        <v>152</v>
      </c>
      <c r="S619" s="340" t="s">
        <v>152</v>
      </c>
      <c r="T619" s="340" t="s">
        <v>152</v>
      </c>
      <c r="U619" s="340" t="s">
        <v>152</v>
      </c>
      <c r="V619" s="340" t="s">
        <v>8815</v>
      </c>
      <c r="W619" s="143" t="s">
        <v>7626</v>
      </c>
      <c r="X619" s="143" t="s">
        <v>152</v>
      </c>
      <c r="Y619" s="143" t="s">
        <v>4033</v>
      </c>
      <c r="Z619" s="143" t="s">
        <v>4034</v>
      </c>
      <c r="AA619" s="395" t="s">
        <v>10453</v>
      </c>
      <c r="AB619" s="143" t="s">
        <v>4033</v>
      </c>
      <c r="AC619" s="143" t="s">
        <v>4033</v>
      </c>
      <c r="AD619" s="143" t="s">
        <v>152</v>
      </c>
      <c r="AF619" s="340"/>
      <c r="AG619" s="143" t="s">
        <v>152</v>
      </c>
      <c r="AH619" s="343" t="s">
        <v>4033</v>
      </c>
      <c r="AI619" s="340" t="s">
        <v>152</v>
      </c>
      <c r="AJ619" s="340" t="s">
        <v>152</v>
      </c>
      <c r="AK619" s="143" t="s">
        <v>152</v>
      </c>
      <c r="AL619" s="143" t="s">
        <v>152</v>
      </c>
      <c r="AM619" s="341" t="s">
        <v>152</v>
      </c>
      <c r="AN619" s="143" t="s">
        <v>1637</v>
      </c>
      <c r="AO619" s="340" t="s">
        <v>152</v>
      </c>
      <c r="AP619" s="340"/>
      <c r="AQ619" s="341" t="s">
        <v>152</v>
      </c>
      <c r="AR619" s="143" t="s">
        <v>150</v>
      </c>
      <c r="AS619" s="340" t="s">
        <v>152</v>
      </c>
      <c r="AU619" s="341" t="s">
        <v>152</v>
      </c>
      <c r="AV619" s="342" t="s">
        <v>152</v>
      </c>
    </row>
    <row r="620" spans="1:48" s="143" customFormat="1" hidden="1">
      <c r="A620" s="299">
        <v>1074476105</v>
      </c>
      <c r="B620" s="340" t="s">
        <v>5975</v>
      </c>
      <c r="C620" s="143" t="s">
        <v>4031</v>
      </c>
      <c r="D620" s="143" t="s">
        <v>6245</v>
      </c>
      <c r="E620" s="340" t="s">
        <v>5976</v>
      </c>
      <c r="F620" s="340" t="s">
        <v>2056</v>
      </c>
      <c r="G620" s="143" t="s">
        <v>150</v>
      </c>
      <c r="H620" s="341" t="s">
        <v>4032</v>
      </c>
      <c r="I620" s="342">
        <v>12971</v>
      </c>
      <c r="J620" s="342">
        <v>0</v>
      </c>
      <c r="K620" s="342">
        <v>0</v>
      </c>
      <c r="L620" s="340" t="s">
        <v>152</v>
      </c>
      <c r="M620" s="340" t="s">
        <v>152</v>
      </c>
      <c r="N620" s="340" t="s">
        <v>152</v>
      </c>
      <c r="O620" s="340" t="s">
        <v>10454</v>
      </c>
      <c r="P620" s="340" t="s">
        <v>152</v>
      </c>
      <c r="Q620" s="340" t="s">
        <v>152</v>
      </c>
      <c r="R620" s="340" t="s">
        <v>152</v>
      </c>
      <c r="S620" s="340" t="s">
        <v>152</v>
      </c>
      <c r="T620" s="340" t="s">
        <v>152</v>
      </c>
      <c r="U620" s="340" t="s">
        <v>152</v>
      </c>
      <c r="V620" s="340" t="s">
        <v>6740</v>
      </c>
      <c r="W620" s="143" t="s">
        <v>7627</v>
      </c>
      <c r="X620" s="143" t="s">
        <v>152</v>
      </c>
      <c r="Y620" s="143" t="s">
        <v>4033</v>
      </c>
      <c r="Z620" s="143" t="s">
        <v>4034</v>
      </c>
      <c r="AA620" s="395" t="s">
        <v>10455</v>
      </c>
      <c r="AB620" s="143" t="s">
        <v>4033</v>
      </c>
      <c r="AC620" s="143" t="s">
        <v>4033</v>
      </c>
      <c r="AD620" s="143" t="s">
        <v>152</v>
      </c>
      <c r="AF620" s="340"/>
      <c r="AG620" s="143" t="s">
        <v>152</v>
      </c>
      <c r="AH620" s="343" t="s">
        <v>4033</v>
      </c>
      <c r="AI620" s="340" t="s">
        <v>152</v>
      </c>
      <c r="AJ620" s="340" t="s">
        <v>3890</v>
      </c>
      <c r="AK620" s="143" t="s">
        <v>2054</v>
      </c>
      <c r="AL620" s="143" t="s">
        <v>6741</v>
      </c>
      <c r="AM620" s="341" t="s">
        <v>152</v>
      </c>
      <c r="AN620" s="143" t="s">
        <v>1637</v>
      </c>
      <c r="AO620" s="340" t="s">
        <v>152</v>
      </c>
      <c r="AP620" s="340"/>
      <c r="AQ620" s="341" t="s">
        <v>152</v>
      </c>
      <c r="AR620" s="143" t="s">
        <v>150</v>
      </c>
      <c r="AS620" s="340" t="s">
        <v>152</v>
      </c>
      <c r="AU620" s="341" t="s">
        <v>152</v>
      </c>
      <c r="AV620" s="342" t="s">
        <v>152</v>
      </c>
    </row>
    <row r="621" spans="1:48" s="143" customFormat="1" hidden="1">
      <c r="A621" s="299">
        <v>1074476087</v>
      </c>
      <c r="B621" s="340" t="s">
        <v>2062</v>
      </c>
      <c r="C621" s="143" t="s">
        <v>4031</v>
      </c>
      <c r="D621" s="143" t="s">
        <v>4035</v>
      </c>
      <c r="E621" s="340" t="s">
        <v>2061</v>
      </c>
      <c r="F621" s="340" t="s">
        <v>2056</v>
      </c>
      <c r="G621" s="143" t="s">
        <v>150</v>
      </c>
      <c r="H621" s="341" t="s">
        <v>4032</v>
      </c>
      <c r="I621" s="342">
        <v>18305</v>
      </c>
      <c r="J621" s="342">
        <v>0</v>
      </c>
      <c r="K621" s="342">
        <v>0</v>
      </c>
      <c r="L621" s="340" t="s">
        <v>152</v>
      </c>
      <c r="M621" s="340" t="s">
        <v>152</v>
      </c>
      <c r="N621" s="340" t="s">
        <v>152</v>
      </c>
      <c r="O621" s="340" t="s">
        <v>10456</v>
      </c>
      <c r="P621" s="340" t="s">
        <v>152</v>
      </c>
      <c r="Q621" s="340" t="s">
        <v>152</v>
      </c>
      <c r="R621" s="340" t="s">
        <v>152</v>
      </c>
      <c r="S621" s="340" t="s">
        <v>152</v>
      </c>
      <c r="T621" s="340" t="s">
        <v>152</v>
      </c>
      <c r="U621" s="340" t="s">
        <v>152</v>
      </c>
      <c r="V621" s="340" t="s">
        <v>4577</v>
      </c>
      <c r="W621" s="143" t="s">
        <v>7626</v>
      </c>
      <c r="X621" s="143" t="s">
        <v>152</v>
      </c>
      <c r="Y621" s="143" t="s">
        <v>4033</v>
      </c>
      <c r="Z621" s="143" t="s">
        <v>4034</v>
      </c>
      <c r="AA621" s="395" t="s">
        <v>10457</v>
      </c>
      <c r="AB621" s="143" t="s">
        <v>4033</v>
      </c>
      <c r="AC621" s="143" t="s">
        <v>4033</v>
      </c>
      <c r="AD621" s="143" t="s">
        <v>152</v>
      </c>
      <c r="AF621" s="340"/>
      <c r="AG621" s="143" t="s">
        <v>152</v>
      </c>
      <c r="AH621" s="343" t="s">
        <v>4033</v>
      </c>
      <c r="AI621" s="340" t="s">
        <v>152</v>
      </c>
      <c r="AJ621" s="340" t="s">
        <v>4487</v>
      </c>
      <c r="AK621" s="143" t="s">
        <v>2054</v>
      </c>
      <c r="AL621" s="143" t="s">
        <v>4488</v>
      </c>
      <c r="AM621" s="341" t="s">
        <v>152</v>
      </c>
      <c r="AN621" s="143" t="s">
        <v>1637</v>
      </c>
      <c r="AO621" s="340" t="s">
        <v>152</v>
      </c>
      <c r="AP621" s="340"/>
      <c r="AQ621" s="341" t="s">
        <v>152</v>
      </c>
      <c r="AR621" s="143" t="s">
        <v>150</v>
      </c>
      <c r="AS621" s="340" t="s">
        <v>152</v>
      </c>
      <c r="AU621" s="341" t="s">
        <v>152</v>
      </c>
      <c r="AV621" s="342" t="s">
        <v>152</v>
      </c>
    </row>
    <row r="622" spans="1:48" s="143" customFormat="1" hidden="1">
      <c r="A622" s="299">
        <v>1074476049</v>
      </c>
      <c r="B622" s="340" t="s">
        <v>5543</v>
      </c>
      <c r="C622" s="143" t="s">
        <v>4031</v>
      </c>
      <c r="D622" s="143" t="s">
        <v>6215</v>
      </c>
      <c r="E622" s="340" t="s">
        <v>5544</v>
      </c>
      <c r="F622" s="340" t="s">
        <v>2056</v>
      </c>
      <c r="G622" s="143" t="s">
        <v>150</v>
      </c>
      <c r="H622" s="341" t="s">
        <v>4032</v>
      </c>
      <c r="I622" s="342">
        <v>29508</v>
      </c>
      <c r="J622" s="342">
        <v>0</v>
      </c>
      <c r="K622" s="342">
        <v>0</v>
      </c>
      <c r="L622" s="340" t="s">
        <v>152</v>
      </c>
      <c r="M622" s="340" t="s">
        <v>152</v>
      </c>
      <c r="N622" s="340" t="s">
        <v>152</v>
      </c>
      <c r="O622" s="340" t="s">
        <v>10458</v>
      </c>
      <c r="P622" s="340" t="s">
        <v>152</v>
      </c>
      <c r="Q622" s="340" t="s">
        <v>152</v>
      </c>
      <c r="R622" s="340" t="s">
        <v>152</v>
      </c>
      <c r="S622" s="340" t="s">
        <v>152</v>
      </c>
      <c r="T622" s="340" t="s">
        <v>152</v>
      </c>
      <c r="U622" s="340" t="s">
        <v>152</v>
      </c>
      <c r="V622" s="340" t="s">
        <v>6383</v>
      </c>
      <c r="W622" s="143" t="s">
        <v>7626</v>
      </c>
      <c r="X622" s="143" t="s">
        <v>152</v>
      </c>
      <c r="Y622" s="143" t="s">
        <v>4033</v>
      </c>
      <c r="Z622" s="143" t="s">
        <v>4034</v>
      </c>
      <c r="AA622" s="395" t="s">
        <v>10459</v>
      </c>
      <c r="AB622" s="143" t="s">
        <v>4033</v>
      </c>
      <c r="AC622" s="143" t="s">
        <v>4033</v>
      </c>
      <c r="AD622" s="143" t="s">
        <v>152</v>
      </c>
      <c r="AF622" s="340"/>
      <c r="AG622" s="143" t="s">
        <v>152</v>
      </c>
      <c r="AH622" s="343" t="s">
        <v>4033</v>
      </c>
      <c r="AI622" s="340" t="s">
        <v>152</v>
      </c>
      <c r="AJ622" s="340" t="s">
        <v>152</v>
      </c>
      <c r="AK622" s="143" t="s">
        <v>2054</v>
      </c>
      <c r="AL622" s="143" t="s">
        <v>6384</v>
      </c>
      <c r="AM622" s="341" t="s">
        <v>152</v>
      </c>
      <c r="AN622" s="143" t="s">
        <v>1637</v>
      </c>
      <c r="AO622" s="340" t="s">
        <v>152</v>
      </c>
      <c r="AP622" s="340"/>
      <c r="AQ622" s="341" t="s">
        <v>152</v>
      </c>
      <c r="AR622" s="143" t="s">
        <v>150</v>
      </c>
      <c r="AS622" s="340" t="s">
        <v>152</v>
      </c>
      <c r="AU622" s="341" t="s">
        <v>152</v>
      </c>
      <c r="AV622" s="342" t="s">
        <v>152</v>
      </c>
    </row>
    <row r="623" spans="1:48" s="143" customFormat="1" hidden="1">
      <c r="A623" s="299">
        <v>1074476048</v>
      </c>
      <c r="B623" s="340" t="s">
        <v>5545</v>
      </c>
      <c r="C623" s="143" t="s">
        <v>4031</v>
      </c>
      <c r="D623" s="143" t="s">
        <v>6215</v>
      </c>
      <c r="E623" s="340" t="s">
        <v>5546</v>
      </c>
      <c r="F623" s="340" t="s">
        <v>2056</v>
      </c>
      <c r="G623" s="143" t="s">
        <v>150</v>
      </c>
      <c r="H623" s="341" t="s">
        <v>4032</v>
      </c>
      <c r="I623" s="342">
        <v>30464</v>
      </c>
      <c r="J623" s="342">
        <v>0</v>
      </c>
      <c r="K623" s="342">
        <v>0</v>
      </c>
      <c r="L623" s="340" t="s">
        <v>152</v>
      </c>
      <c r="M623" s="340" t="s">
        <v>152</v>
      </c>
      <c r="N623" s="340" t="s">
        <v>152</v>
      </c>
      <c r="O623" s="340" t="s">
        <v>10460</v>
      </c>
      <c r="P623" s="340" t="s">
        <v>152</v>
      </c>
      <c r="Q623" s="340" t="s">
        <v>152</v>
      </c>
      <c r="R623" s="340" t="s">
        <v>152</v>
      </c>
      <c r="S623" s="340" t="s">
        <v>152</v>
      </c>
      <c r="T623" s="340" t="s">
        <v>152</v>
      </c>
      <c r="U623" s="340" t="s">
        <v>152</v>
      </c>
      <c r="V623" s="340" t="s">
        <v>6381</v>
      </c>
      <c r="W623" s="143" t="s">
        <v>7626</v>
      </c>
      <c r="X623" s="143" t="s">
        <v>152</v>
      </c>
      <c r="Y623" s="143" t="s">
        <v>4033</v>
      </c>
      <c r="Z623" s="143" t="s">
        <v>4034</v>
      </c>
      <c r="AA623" s="395" t="s">
        <v>10461</v>
      </c>
      <c r="AB623" s="143" t="s">
        <v>4033</v>
      </c>
      <c r="AC623" s="143" t="s">
        <v>4033</v>
      </c>
      <c r="AD623" s="143" t="s">
        <v>152</v>
      </c>
      <c r="AF623" s="340"/>
      <c r="AG623" s="143" t="s">
        <v>152</v>
      </c>
      <c r="AH623" s="343" t="s">
        <v>4033</v>
      </c>
      <c r="AI623" s="340" t="s">
        <v>152</v>
      </c>
      <c r="AJ623" s="340" t="s">
        <v>152</v>
      </c>
      <c r="AK623" s="143" t="s">
        <v>2054</v>
      </c>
      <c r="AL623" s="143" t="s">
        <v>6382</v>
      </c>
      <c r="AM623" s="341" t="s">
        <v>152</v>
      </c>
      <c r="AN623" s="143" t="s">
        <v>1637</v>
      </c>
      <c r="AO623" s="340" t="s">
        <v>152</v>
      </c>
      <c r="AP623" s="340"/>
      <c r="AQ623" s="341" t="s">
        <v>152</v>
      </c>
      <c r="AR623" s="143" t="s">
        <v>150</v>
      </c>
      <c r="AS623" s="340" t="s">
        <v>152</v>
      </c>
      <c r="AU623" s="341" t="s">
        <v>152</v>
      </c>
      <c r="AV623" s="342" t="s">
        <v>152</v>
      </c>
    </row>
    <row r="624" spans="1:48" s="143" customFormat="1" hidden="1">
      <c r="A624" s="299">
        <v>1074476030</v>
      </c>
      <c r="B624" s="340" t="s">
        <v>505</v>
      </c>
      <c r="C624" s="143" t="s">
        <v>4031</v>
      </c>
      <c r="D624" s="143" t="s">
        <v>4035</v>
      </c>
      <c r="E624" s="340" t="s">
        <v>506</v>
      </c>
      <c r="F624" s="340" t="s">
        <v>2056</v>
      </c>
      <c r="G624" s="143" t="s">
        <v>150</v>
      </c>
      <c r="H624" s="341" t="s">
        <v>4032</v>
      </c>
      <c r="I624" s="342">
        <v>22948</v>
      </c>
      <c r="J624" s="342">
        <v>0</v>
      </c>
      <c r="K624" s="342">
        <v>32</v>
      </c>
      <c r="L624" s="340" t="s">
        <v>152</v>
      </c>
      <c r="M624" s="340" t="s">
        <v>152</v>
      </c>
      <c r="N624" s="340" t="s">
        <v>152</v>
      </c>
      <c r="O624" s="340" t="s">
        <v>10462</v>
      </c>
      <c r="P624" s="340" t="s">
        <v>152</v>
      </c>
      <c r="Q624" s="340" t="s">
        <v>152</v>
      </c>
      <c r="R624" s="340" t="s">
        <v>152</v>
      </c>
      <c r="S624" s="340" t="s">
        <v>152</v>
      </c>
      <c r="T624" s="340" t="s">
        <v>152</v>
      </c>
      <c r="U624" s="340" t="s">
        <v>152</v>
      </c>
      <c r="V624" s="340" t="s">
        <v>4284</v>
      </c>
      <c r="W624" s="143" t="s">
        <v>7626</v>
      </c>
      <c r="X624" s="143" t="s">
        <v>152</v>
      </c>
      <c r="Y624" s="143" t="s">
        <v>4033</v>
      </c>
      <c r="Z624" s="143" t="s">
        <v>4034</v>
      </c>
      <c r="AA624" s="395" t="s">
        <v>9697</v>
      </c>
      <c r="AB624" s="143" t="s">
        <v>4033</v>
      </c>
      <c r="AC624" s="143" t="s">
        <v>4033</v>
      </c>
      <c r="AD624" s="143" t="s">
        <v>152</v>
      </c>
      <c r="AF624" s="340"/>
      <c r="AG624" s="143" t="s">
        <v>152</v>
      </c>
      <c r="AH624" s="343" t="s">
        <v>4033</v>
      </c>
      <c r="AI624" s="340" t="s">
        <v>152</v>
      </c>
      <c r="AJ624" s="340" t="s">
        <v>152</v>
      </c>
      <c r="AK624" s="143" t="s">
        <v>2054</v>
      </c>
      <c r="AL624" s="143" t="s">
        <v>4285</v>
      </c>
      <c r="AM624" s="341" t="s">
        <v>152</v>
      </c>
      <c r="AN624" s="143" t="s">
        <v>1637</v>
      </c>
      <c r="AO624" s="340" t="s">
        <v>152</v>
      </c>
      <c r="AP624" s="340"/>
      <c r="AQ624" s="341" t="s">
        <v>152</v>
      </c>
      <c r="AR624" s="143" t="s">
        <v>150</v>
      </c>
      <c r="AS624" s="340" t="s">
        <v>152</v>
      </c>
      <c r="AU624" s="341" t="s">
        <v>152</v>
      </c>
      <c r="AV624" s="342" t="s">
        <v>152</v>
      </c>
    </row>
    <row r="625" spans="1:48" s="143" customFormat="1" hidden="1">
      <c r="A625" s="299">
        <v>1074476029</v>
      </c>
      <c r="B625" s="340" t="s">
        <v>482</v>
      </c>
      <c r="C625" s="143" t="s">
        <v>4031</v>
      </c>
      <c r="D625" s="143" t="s">
        <v>4035</v>
      </c>
      <c r="E625" s="340" t="s">
        <v>2177</v>
      </c>
      <c r="F625" s="340" t="s">
        <v>2056</v>
      </c>
      <c r="G625" s="143" t="s">
        <v>150</v>
      </c>
      <c r="H625" s="341" t="s">
        <v>4032</v>
      </c>
      <c r="I625" s="342">
        <v>22301</v>
      </c>
      <c r="J625" s="342">
        <v>0</v>
      </c>
      <c r="K625" s="342">
        <v>22</v>
      </c>
      <c r="L625" s="340" t="s">
        <v>152</v>
      </c>
      <c r="M625" s="340" t="s">
        <v>152</v>
      </c>
      <c r="N625" s="340" t="s">
        <v>152</v>
      </c>
      <c r="O625" s="340" t="s">
        <v>10463</v>
      </c>
      <c r="P625" s="340" t="s">
        <v>152</v>
      </c>
      <c r="Q625" s="340" t="s">
        <v>152</v>
      </c>
      <c r="R625" s="340" t="s">
        <v>152</v>
      </c>
      <c r="S625" s="340" t="s">
        <v>152</v>
      </c>
      <c r="T625" s="340" t="s">
        <v>152</v>
      </c>
      <c r="U625" s="340" t="s">
        <v>152</v>
      </c>
      <c r="V625" s="340" t="s">
        <v>4282</v>
      </c>
      <c r="W625" s="143" t="s">
        <v>7627</v>
      </c>
      <c r="X625" s="143" t="s">
        <v>152</v>
      </c>
      <c r="Y625" s="143" t="s">
        <v>4033</v>
      </c>
      <c r="Z625" s="143" t="s">
        <v>4034</v>
      </c>
      <c r="AA625" s="395" t="s">
        <v>10041</v>
      </c>
      <c r="AB625" s="143" t="s">
        <v>4033</v>
      </c>
      <c r="AC625" s="143" t="s">
        <v>4033</v>
      </c>
      <c r="AD625" s="143" t="s">
        <v>152</v>
      </c>
      <c r="AF625" s="340"/>
      <c r="AG625" s="143" t="s">
        <v>152</v>
      </c>
      <c r="AH625" s="343" t="s">
        <v>4033</v>
      </c>
      <c r="AI625" s="340" t="s">
        <v>152</v>
      </c>
      <c r="AJ625" s="340" t="s">
        <v>152</v>
      </c>
      <c r="AK625" s="143" t="s">
        <v>2054</v>
      </c>
      <c r="AL625" s="143" t="s">
        <v>4283</v>
      </c>
      <c r="AM625" s="341" t="s">
        <v>152</v>
      </c>
      <c r="AN625" s="143" t="s">
        <v>1637</v>
      </c>
      <c r="AO625" s="340" t="s">
        <v>152</v>
      </c>
      <c r="AP625" s="340"/>
      <c r="AQ625" s="341" t="s">
        <v>152</v>
      </c>
      <c r="AR625" s="143" t="s">
        <v>150</v>
      </c>
      <c r="AS625" s="340" t="s">
        <v>152</v>
      </c>
      <c r="AU625" s="341" t="s">
        <v>152</v>
      </c>
      <c r="AV625" s="342" t="s">
        <v>152</v>
      </c>
    </row>
    <row r="626" spans="1:48" s="143" customFormat="1" hidden="1">
      <c r="A626" s="299">
        <v>1074476019</v>
      </c>
      <c r="B626" s="340" t="s">
        <v>559</v>
      </c>
      <c r="C626" s="143" t="s">
        <v>4031</v>
      </c>
      <c r="D626" s="143" t="s">
        <v>4035</v>
      </c>
      <c r="E626" s="340" t="s">
        <v>447</v>
      </c>
      <c r="F626" s="340" t="s">
        <v>2056</v>
      </c>
      <c r="G626" s="143" t="s">
        <v>150</v>
      </c>
      <c r="H626" s="341" t="s">
        <v>4032</v>
      </c>
      <c r="I626" s="342">
        <v>33192</v>
      </c>
      <c r="J626" s="342">
        <v>0</v>
      </c>
      <c r="K626" s="342">
        <v>24</v>
      </c>
      <c r="L626" s="340" t="s">
        <v>152</v>
      </c>
      <c r="M626" s="340" t="s">
        <v>152</v>
      </c>
      <c r="N626" s="340" t="s">
        <v>152</v>
      </c>
      <c r="O626" s="340" t="s">
        <v>10464</v>
      </c>
      <c r="P626" s="340" t="s">
        <v>152</v>
      </c>
      <c r="Q626" s="340" t="s">
        <v>152</v>
      </c>
      <c r="R626" s="340" t="s">
        <v>152</v>
      </c>
      <c r="S626" s="340" t="s">
        <v>152</v>
      </c>
      <c r="T626" s="340" t="s">
        <v>152</v>
      </c>
      <c r="U626" s="340" t="s">
        <v>152</v>
      </c>
      <c r="V626" s="340" t="s">
        <v>4264</v>
      </c>
      <c r="W626" s="143" t="s">
        <v>7626</v>
      </c>
      <c r="X626" s="143" t="s">
        <v>152</v>
      </c>
      <c r="Y626" s="143" t="s">
        <v>4033</v>
      </c>
      <c r="Z626" s="143" t="s">
        <v>4034</v>
      </c>
      <c r="AA626" s="395" t="s">
        <v>10039</v>
      </c>
      <c r="AB626" s="143" t="s">
        <v>4033</v>
      </c>
      <c r="AC626" s="143" t="s">
        <v>4033</v>
      </c>
      <c r="AD626" s="143" t="s">
        <v>152</v>
      </c>
      <c r="AF626" s="340"/>
      <c r="AG626" s="143" t="s">
        <v>152</v>
      </c>
      <c r="AH626" s="343" t="s">
        <v>4033</v>
      </c>
      <c r="AI626" s="340" t="s">
        <v>152</v>
      </c>
      <c r="AJ626" s="340" t="s">
        <v>152</v>
      </c>
      <c r="AK626" s="143" t="s">
        <v>2054</v>
      </c>
      <c r="AL626" s="143" t="s">
        <v>4265</v>
      </c>
      <c r="AM626" s="341" t="s">
        <v>152</v>
      </c>
      <c r="AN626" s="143" t="s">
        <v>1637</v>
      </c>
      <c r="AO626" s="340" t="s">
        <v>152</v>
      </c>
      <c r="AP626" s="340"/>
      <c r="AQ626" s="341" t="s">
        <v>152</v>
      </c>
      <c r="AR626" s="143" t="s">
        <v>150</v>
      </c>
      <c r="AS626" s="340" t="s">
        <v>152</v>
      </c>
      <c r="AU626" s="341" t="s">
        <v>152</v>
      </c>
      <c r="AV626" s="342" t="s">
        <v>152</v>
      </c>
    </row>
    <row r="627" spans="1:48" s="143" customFormat="1" hidden="1">
      <c r="A627" s="299">
        <v>1074476015</v>
      </c>
      <c r="B627" s="340" t="s">
        <v>539</v>
      </c>
      <c r="C627" s="143" t="s">
        <v>4031</v>
      </c>
      <c r="D627" s="143" t="s">
        <v>4035</v>
      </c>
      <c r="E627" s="340" t="s">
        <v>540</v>
      </c>
      <c r="F627" s="340" t="s">
        <v>2056</v>
      </c>
      <c r="G627" s="143" t="s">
        <v>150</v>
      </c>
      <c r="H627" s="341" t="s">
        <v>4032</v>
      </c>
      <c r="I627" s="342">
        <v>36090</v>
      </c>
      <c r="J627" s="342">
        <v>0</v>
      </c>
      <c r="K627" s="342">
        <v>16</v>
      </c>
      <c r="L627" s="340" t="s">
        <v>152</v>
      </c>
      <c r="M627" s="340" t="s">
        <v>152</v>
      </c>
      <c r="N627" s="340" t="s">
        <v>152</v>
      </c>
      <c r="O627" s="340" t="s">
        <v>10465</v>
      </c>
      <c r="P627" s="340" t="s">
        <v>152</v>
      </c>
      <c r="Q627" s="340" t="s">
        <v>152</v>
      </c>
      <c r="R627" s="340" t="s">
        <v>152</v>
      </c>
      <c r="S627" s="340" t="s">
        <v>152</v>
      </c>
      <c r="T627" s="340" t="s">
        <v>152</v>
      </c>
      <c r="U627" s="340" t="s">
        <v>152</v>
      </c>
      <c r="V627" s="340" t="s">
        <v>4255</v>
      </c>
      <c r="W627" s="143" t="s">
        <v>7626</v>
      </c>
      <c r="X627" s="143" t="s">
        <v>152</v>
      </c>
      <c r="Y627" s="143" t="s">
        <v>4033</v>
      </c>
      <c r="Z627" s="143" t="s">
        <v>4034</v>
      </c>
      <c r="AA627" s="395" t="s">
        <v>10037</v>
      </c>
      <c r="AB627" s="143" t="s">
        <v>4033</v>
      </c>
      <c r="AC627" s="143" t="s">
        <v>4033</v>
      </c>
      <c r="AD627" s="143" t="s">
        <v>152</v>
      </c>
      <c r="AF627" s="340"/>
      <c r="AG627" s="143" t="s">
        <v>152</v>
      </c>
      <c r="AH627" s="343" t="s">
        <v>4033</v>
      </c>
      <c r="AI627" s="340" t="s">
        <v>152</v>
      </c>
      <c r="AJ627" s="340" t="s">
        <v>152</v>
      </c>
      <c r="AK627" s="143" t="s">
        <v>2054</v>
      </c>
      <c r="AL627" s="143" t="s">
        <v>4256</v>
      </c>
      <c r="AM627" s="341" t="s">
        <v>152</v>
      </c>
      <c r="AN627" s="143" t="s">
        <v>1637</v>
      </c>
      <c r="AO627" s="340" t="s">
        <v>152</v>
      </c>
      <c r="AP627" s="340"/>
      <c r="AQ627" s="341" t="s">
        <v>152</v>
      </c>
      <c r="AR627" s="143" t="s">
        <v>150</v>
      </c>
      <c r="AS627" s="340" t="s">
        <v>152</v>
      </c>
      <c r="AU627" s="341" t="s">
        <v>152</v>
      </c>
      <c r="AV627" s="342" t="s">
        <v>152</v>
      </c>
    </row>
    <row r="628" spans="1:48" s="143" customFormat="1" hidden="1">
      <c r="A628" s="299">
        <v>1074476011</v>
      </c>
      <c r="B628" s="340" t="s">
        <v>316</v>
      </c>
      <c r="C628" s="143" t="s">
        <v>4031</v>
      </c>
      <c r="D628" s="143" t="s">
        <v>4035</v>
      </c>
      <c r="E628" s="340" t="s">
        <v>2183</v>
      </c>
      <c r="F628" s="340" t="s">
        <v>2056</v>
      </c>
      <c r="G628" s="143" t="s">
        <v>150</v>
      </c>
      <c r="H628" s="341" t="s">
        <v>4032</v>
      </c>
      <c r="I628" s="342">
        <v>26932</v>
      </c>
      <c r="J628" s="342">
        <v>0</v>
      </c>
      <c r="K628" s="342">
        <v>24</v>
      </c>
      <c r="L628" s="340" t="s">
        <v>152</v>
      </c>
      <c r="M628" s="340" t="s">
        <v>152</v>
      </c>
      <c r="N628" s="340" t="s">
        <v>152</v>
      </c>
      <c r="O628" s="340" t="s">
        <v>10466</v>
      </c>
      <c r="P628" s="340" t="s">
        <v>152</v>
      </c>
      <c r="Q628" s="340" t="s">
        <v>152</v>
      </c>
      <c r="R628" s="340" t="s">
        <v>152</v>
      </c>
      <c r="S628" s="340" t="s">
        <v>152</v>
      </c>
      <c r="T628" s="340" t="s">
        <v>152</v>
      </c>
      <c r="U628" s="340" t="s">
        <v>152</v>
      </c>
      <c r="V628" s="340" t="s">
        <v>4247</v>
      </c>
      <c r="W628" s="143" t="s">
        <v>7626</v>
      </c>
      <c r="X628" s="143" t="s">
        <v>152</v>
      </c>
      <c r="Y628" s="143" t="s">
        <v>4033</v>
      </c>
      <c r="Z628" s="143" t="s">
        <v>4034</v>
      </c>
      <c r="AA628" s="395" t="s">
        <v>10043</v>
      </c>
      <c r="AB628" s="143" t="s">
        <v>4033</v>
      </c>
      <c r="AC628" s="143" t="s">
        <v>4033</v>
      </c>
      <c r="AD628" s="143" t="s">
        <v>152</v>
      </c>
      <c r="AF628" s="340"/>
      <c r="AG628" s="143" t="s">
        <v>152</v>
      </c>
      <c r="AH628" s="343" t="s">
        <v>4033</v>
      </c>
      <c r="AI628" s="340" t="s">
        <v>152</v>
      </c>
      <c r="AJ628" s="340" t="s">
        <v>152</v>
      </c>
      <c r="AK628" s="143" t="s">
        <v>2054</v>
      </c>
      <c r="AL628" s="143" t="s">
        <v>4248</v>
      </c>
      <c r="AM628" s="341" t="s">
        <v>152</v>
      </c>
      <c r="AN628" s="143" t="s">
        <v>1637</v>
      </c>
      <c r="AO628" s="340" t="s">
        <v>152</v>
      </c>
      <c r="AP628" s="340"/>
      <c r="AQ628" s="341" t="s">
        <v>152</v>
      </c>
      <c r="AR628" s="143" t="s">
        <v>150</v>
      </c>
      <c r="AS628" s="340" t="s">
        <v>152</v>
      </c>
      <c r="AU628" s="341" t="s">
        <v>152</v>
      </c>
      <c r="AV628" s="342" t="s">
        <v>152</v>
      </c>
    </row>
    <row r="629" spans="1:48" s="143" customFormat="1" hidden="1">
      <c r="A629" s="299">
        <v>1074476010</v>
      </c>
      <c r="B629" s="340" t="s">
        <v>317</v>
      </c>
      <c r="C629" s="143" t="s">
        <v>4031</v>
      </c>
      <c r="D629" s="143" t="s">
        <v>4035</v>
      </c>
      <c r="E629" s="340" t="s">
        <v>10467</v>
      </c>
      <c r="F629" s="340" t="s">
        <v>2056</v>
      </c>
      <c r="G629" s="143" t="s">
        <v>150</v>
      </c>
      <c r="H629" s="341" t="s">
        <v>4032</v>
      </c>
      <c r="I629" s="342">
        <v>23270</v>
      </c>
      <c r="J629" s="342">
        <v>0</v>
      </c>
      <c r="K629" s="342">
        <v>0</v>
      </c>
      <c r="L629" s="340" t="s">
        <v>152</v>
      </c>
      <c r="M629" s="340" t="s">
        <v>152</v>
      </c>
      <c r="N629" s="340" t="s">
        <v>152</v>
      </c>
      <c r="O629" s="340" t="s">
        <v>10468</v>
      </c>
      <c r="P629" s="340" t="s">
        <v>152</v>
      </c>
      <c r="Q629" s="340" t="s">
        <v>152</v>
      </c>
      <c r="R629" s="340" t="s">
        <v>152</v>
      </c>
      <c r="S629" s="340" t="s">
        <v>152</v>
      </c>
      <c r="T629" s="340" t="s">
        <v>152</v>
      </c>
      <c r="U629" s="340" t="s">
        <v>152</v>
      </c>
      <c r="V629" s="340" t="s">
        <v>4245</v>
      </c>
      <c r="W629" s="143" t="s">
        <v>7626</v>
      </c>
      <c r="X629" s="143" t="s">
        <v>152</v>
      </c>
      <c r="Y629" s="143" t="s">
        <v>4033</v>
      </c>
      <c r="Z629" s="143" t="s">
        <v>4034</v>
      </c>
      <c r="AA629" s="395" t="s">
        <v>10047</v>
      </c>
      <c r="AB629" s="143" t="s">
        <v>4033</v>
      </c>
      <c r="AC629" s="143" t="s">
        <v>4033</v>
      </c>
      <c r="AD629" s="143" t="s">
        <v>152</v>
      </c>
      <c r="AF629" s="340"/>
      <c r="AG629" s="143" t="s">
        <v>152</v>
      </c>
      <c r="AH629" s="343" t="s">
        <v>4033</v>
      </c>
      <c r="AI629" s="340" t="s">
        <v>152</v>
      </c>
      <c r="AJ629" s="340" t="s">
        <v>152</v>
      </c>
      <c r="AK629" s="143" t="s">
        <v>2054</v>
      </c>
      <c r="AL629" s="143" t="s">
        <v>4246</v>
      </c>
      <c r="AM629" s="341" t="s">
        <v>152</v>
      </c>
      <c r="AN629" s="143" t="s">
        <v>1637</v>
      </c>
      <c r="AO629" s="340" t="s">
        <v>152</v>
      </c>
      <c r="AP629" s="340"/>
      <c r="AQ629" s="341" t="s">
        <v>152</v>
      </c>
      <c r="AR629" s="143" t="s">
        <v>150</v>
      </c>
      <c r="AS629" s="340" t="s">
        <v>152</v>
      </c>
      <c r="AU629" s="341" t="s">
        <v>152</v>
      </c>
      <c r="AV629" s="342" t="s">
        <v>152</v>
      </c>
    </row>
    <row r="630" spans="1:48" s="143" customFormat="1" hidden="1">
      <c r="A630" s="299">
        <v>1074476003</v>
      </c>
      <c r="B630" s="340" t="s">
        <v>5501</v>
      </c>
      <c r="C630" s="143" t="s">
        <v>4031</v>
      </c>
      <c r="D630" s="143" t="s">
        <v>6225</v>
      </c>
      <c r="E630" s="340" t="s">
        <v>6108</v>
      </c>
      <c r="F630" s="340" t="s">
        <v>2056</v>
      </c>
      <c r="G630" s="143" t="s">
        <v>150</v>
      </c>
      <c r="H630" s="341" t="s">
        <v>4032</v>
      </c>
      <c r="I630" s="342">
        <v>10967</v>
      </c>
      <c r="J630" s="342">
        <v>0</v>
      </c>
      <c r="K630" s="342">
        <v>13</v>
      </c>
      <c r="L630" s="340" t="s">
        <v>152</v>
      </c>
      <c r="M630" s="340" t="s">
        <v>152</v>
      </c>
      <c r="N630" s="340" t="s">
        <v>152</v>
      </c>
      <c r="O630" s="340" t="s">
        <v>10469</v>
      </c>
      <c r="P630" s="340" t="s">
        <v>152</v>
      </c>
      <c r="Q630" s="340" t="s">
        <v>152</v>
      </c>
      <c r="R630" s="340" t="s">
        <v>152</v>
      </c>
      <c r="S630" s="340" t="s">
        <v>152</v>
      </c>
      <c r="T630" s="340" t="s">
        <v>152</v>
      </c>
      <c r="U630" s="340" t="s">
        <v>152</v>
      </c>
      <c r="V630" s="340" t="s">
        <v>6343</v>
      </c>
      <c r="W630" s="143" t="s">
        <v>7626</v>
      </c>
      <c r="X630" s="143" t="s">
        <v>152</v>
      </c>
      <c r="Y630" s="143" t="s">
        <v>4033</v>
      </c>
      <c r="Z630" s="143" t="s">
        <v>4034</v>
      </c>
      <c r="AA630" s="395" t="s">
        <v>10470</v>
      </c>
      <c r="AB630" s="143" t="s">
        <v>4033</v>
      </c>
      <c r="AC630" s="143" t="s">
        <v>4033</v>
      </c>
      <c r="AD630" s="143" t="s">
        <v>152</v>
      </c>
      <c r="AF630" s="340"/>
      <c r="AG630" s="143" t="s">
        <v>152</v>
      </c>
      <c r="AH630" s="343" t="s">
        <v>4033</v>
      </c>
      <c r="AI630" s="340" t="s">
        <v>152</v>
      </c>
      <c r="AJ630" s="340" t="s">
        <v>152</v>
      </c>
      <c r="AK630" s="143" t="s">
        <v>2054</v>
      </c>
      <c r="AL630" s="143" t="s">
        <v>6344</v>
      </c>
      <c r="AM630" s="341" t="s">
        <v>152</v>
      </c>
      <c r="AN630" s="143" t="s">
        <v>1637</v>
      </c>
      <c r="AO630" s="340" t="s">
        <v>152</v>
      </c>
      <c r="AP630" s="340"/>
      <c r="AQ630" s="341" t="s">
        <v>152</v>
      </c>
      <c r="AR630" s="143" t="s">
        <v>150</v>
      </c>
      <c r="AS630" s="340" t="s">
        <v>152</v>
      </c>
      <c r="AU630" s="341" t="s">
        <v>152</v>
      </c>
      <c r="AV630" s="342" t="s">
        <v>152</v>
      </c>
    </row>
    <row r="631" spans="1:48" s="143" customFormat="1" hidden="1">
      <c r="A631" s="299">
        <v>1074475989</v>
      </c>
      <c r="B631" s="340" t="s">
        <v>5568</v>
      </c>
      <c r="C631" s="143" t="s">
        <v>4031</v>
      </c>
      <c r="D631" s="143" t="s">
        <v>4107</v>
      </c>
      <c r="E631" s="340" t="s">
        <v>6111</v>
      </c>
      <c r="F631" s="340" t="s">
        <v>2056</v>
      </c>
      <c r="G631" s="143" t="s">
        <v>150</v>
      </c>
      <c r="H631" s="341" t="s">
        <v>4032</v>
      </c>
      <c r="I631" s="342">
        <v>25102</v>
      </c>
      <c r="J631" s="342">
        <v>0</v>
      </c>
      <c r="K631" s="342">
        <v>0</v>
      </c>
      <c r="L631" s="340" t="s">
        <v>152</v>
      </c>
      <c r="M631" s="340" t="s">
        <v>152</v>
      </c>
      <c r="N631" s="340" t="s">
        <v>152</v>
      </c>
      <c r="O631" s="340" t="s">
        <v>10471</v>
      </c>
      <c r="P631" s="340" t="s">
        <v>152</v>
      </c>
      <c r="Q631" s="340" t="s">
        <v>152</v>
      </c>
      <c r="R631" s="340" t="s">
        <v>152</v>
      </c>
      <c r="S631" s="340" t="s">
        <v>152</v>
      </c>
      <c r="T631" s="340" t="s">
        <v>152</v>
      </c>
      <c r="U631" s="340" t="s">
        <v>152</v>
      </c>
      <c r="V631" s="340" t="s">
        <v>6338</v>
      </c>
      <c r="W631" s="143" t="s">
        <v>7627</v>
      </c>
      <c r="X631" s="143" t="s">
        <v>152</v>
      </c>
      <c r="Y631" s="143" t="s">
        <v>4033</v>
      </c>
      <c r="Z631" s="143" t="s">
        <v>4034</v>
      </c>
      <c r="AA631" s="395" t="s">
        <v>10472</v>
      </c>
      <c r="AB631" s="143" t="s">
        <v>4033</v>
      </c>
      <c r="AC631" s="143" t="s">
        <v>4033</v>
      </c>
      <c r="AD631" s="143" t="s">
        <v>152</v>
      </c>
      <c r="AF631" s="340"/>
      <c r="AG631" s="143" t="s">
        <v>152</v>
      </c>
      <c r="AH631" s="343" t="s">
        <v>4033</v>
      </c>
      <c r="AI631" s="340" t="s">
        <v>152</v>
      </c>
      <c r="AJ631" s="340" t="s">
        <v>152</v>
      </c>
      <c r="AK631" s="143" t="s">
        <v>2054</v>
      </c>
      <c r="AL631" s="143" t="s">
        <v>6339</v>
      </c>
      <c r="AM631" s="341" t="s">
        <v>152</v>
      </c>
      <c r="AN631" s="143" t="s">
        <v>1637</v>
      </c>
      <c r="AO631" s="340" t="s">
        <v>152</v>
      </c>
      <c r="AP631" s="340"/>
      <c r="AQ631" s="341" t="s">
        <v>152</v>
      </c>
      <c r="AR631" s="143" t="s">
        <v>150</v>
      </c>
      <c r="AS631" s="340" t="s">
        <v>152</v>
      </c>
      <c r="AU631" s="341" t="s">
        <v>152</v>
      </c>
      <c r="AV631" s="342" t="s">
        <v>152</v>
      </c>
    </row>
    <row r="632" spans="1:48" s="143" customFormat="1" hidden="1">
      <c r="A632" s="299">
        <v>1074475973</v>
      </c>
      <c r="B632" s="340" t="s">
        <v>596</v>
      </c>
      <c r="C632" s="143" t="s">
        <v>4031</v>
      </c>
      <c r="D632" s="143" t="s">
        <v>4035</v>
      </c>
      <c r="E632" s="340" t="s">
        <v>2194</v>
      </c>
      <c r="F632" s="340" t="s">
        <v>2056</v>
      </c>
      <c r="G632" s="143" t="s">
        <v>150</v>
      </c>
      <c r="H632" s="341" t="s">
        <v>4032</v>
      </c>
      <c r="I632" s="342">
        <v>29126</v>
      </c>
      <c r="J632" s="342">
        <v>0</v>
      </c>
      <c r="K632" s="342">
        <v>0</v>
      </c>
      <c r="L632" s="340" t="s">
        <v>152</v>
      </c>
      <c r="M632" s="340" t="s">
        <v>152</v>
      </c>
      <c r="N632" s="340" t="s">
        <v>152</v>
      </c>
      <c r="O632" s="340" t="s">
        <v>10473</v>
      </c>
      <c r="P632" s="340" t="s">
        <v>152</v>
      </c>
      <c r="Q632" s="340" t="s">
        <v>152</v>
      </c>
      <c r="R632" s="340" t="s">
        <v>152</v>
      </c>
      <c r="S632" s="340" t="s">
        <v>152</v>
      </c>
      <c r="T632" s="340" t="s">
        <v>152</v>
      </c>
      <c r="U632" s="340" t="s">
        <v>152</v>
      </c>
      <c r="V632" s="340" t="s">
        <v>4193</v>
      </c>
      <c r="W632" s="143" t="s">
        <v>7626</v>
      </c>
      <c r="X632" s="143" t="s">
        <v>152</v>
      </c>
      <c r="Y632" s="143" t="s">
        <v>4033</v>
      </c>
      <c r="Z632" s="143" t="s">
        <v>4034</v>
      </c>
      <c r="AA632" s="395" t="s">
        <v>10474</v>
      </c>
      <c r="AB632" s="143" t="s">
        <v>4033</v>
      </c>
      <c r="AC632" s="143" t="s">
        <v>4033</v>
      </c>
      <c r="AD632" s="143" t="s">
        <v>152</v>
      </c>
      <c r="AF632" s="340"/>
      <c r="AG632" s="143" t="s">
        <v>152</v>
      </c>
      <c r="AH632" s="343" t="s">
        <v>4033</v>
      </c>
      <c r="AI632" s="340" t="s">
        <v>152</v>
      </c>
      <c r="AJ632" s="340" t="s">
        <v>152</v>
      </c>
      <c r="AK632" s="143" t="s">
        <v>2054</v>
      </c>
      <c r="AL632" s="143" t="s">
        <v>4194</v>
      </c>
      <c r="AM632" s="341" t="s">
        <v>152</v>
      </c>
      <c r="AN632" s="143" t="s">
        <v>1637</v>
      </c>
      <c r="AO632" s="340" t="s">
        <v>152</v>
      </c>
      <c r="AP632" s="340"/>
      <c r="AQ632" s="341" t="s">
        <v>152</v>
      </c>
      <c r="AR632" s="143" t="s">
        <v>150</v>
      </c>
      <c r="AS632" s="340" t="s">
        <v>152</v>
      </c>
      <c r="AU632" s="341" t="s">
        <v>152</v>
      </c>
      <c r="AV632" s="342" t="s">
        <v>152</v>
      </c>
    </row>
    <row r="633" spans="1:48" s="143" customFormat="1" hidden="1">
      <c r="A633" s="299">
        <v>1074475968</v>
      </c>
      <c r="B633" s="340" t="s">
        <v>617</v>
      </c>
      <c r="C633" s="143" t="s">
        <v>4031</v>
      </c>
      <c r="D633" s="143" t="s">
        <v>4035</v>
      </c>
      <c r="E633" s="340" t="s">
        <v>2195</v>
      </c>
      <c r="F633" s="340" t="s">
        <v>2056</v>
      </c>
      <c r="G633" s="143" t="s">
        <v>150</v>
      </c>
      <c r="H633" s="341" t="s">
        <v>4032</v>
      </c>
      <c r="I633" s="342">
        <v>34034</v>
      </c>
      <c r="J633" s="342">
        <v>0</v>
      </c>
      <c r="K633" s="342">
        <v>0</v>
      </c>
      <c r="L633" s="340" t="s">
        <v>152</v>
      </c>
      <c r="M633" s="340" t="s">
        <v>152</v>
      </c>
      <c r="N633" s="340" t="s">
        <v>152</v>
      </c>
      <c r="O633" s="340" t="s">
        <v>10475</v>
      </c>
      <c r="P633" s="340" t="s">
        <v>152</v>
      </c>
      <c r="Q633" s="340" t="s">
        <v>152</v>
      </c>
      <c r="R633" s="340" t="s">
        <v>152</v>
      </c>
      <c r="S633" s="340" t="s">
        <v>152</v>
      </c>
      <c r="T633" s="340" t="s">
        <v>152</v>
      </c>
      <c r="U633" s="340" t="s">
        <v>152</v>
      </c>
      <c r="V633" s="340" t="s">
        <v>4186</v>
      </c>
      <c r="W633" s="143" t="s">
        <v>7626</v>
      </c>
      <c r="X633" s="143" t="s">
        <v>152</v>
      </c>
      <c r="Y633" s="143" t="s">
        <v>4033</v>
      </c>
      <c r="Z633" s="143" t="s">
        <v>4034</v>
      </c>
      <c r="AA633" s="395" t="s">
        <v>10476</v>
      </c>
      <c r="AB633" s="143" t="s">
        <v>4033</v>
      </c>
      <c r="AC633" s="143" t="s">
        <v>4033</v>
      </c>
      <c r="AD633" s="143" t="s">
        <v>152</v>
      </c>
      <c r="AF633" s="340"/>
      <c r="AG633" s="143" t="s">
        <v>152</v>
      </c>
      <c r="AH633" s="343" t="s">
        <v>4033</v>
      </c>
      <c r="AI633" s="340" t="s">
        <v>152</v>
      </c>
      <c r="AJ633" s="340" t="s">
        <v>152</v>
      </c>
      <c r="AK633" s="143" t="s">
        <v>152</v>
      </c>
      <c r="AL633" s="143" t="s">
        <v>152</v>
      </c>
      <c r="AM633" s="341" t="s">
        <v>152</v>
      </c>
      <c r="AN633" s="143" t="s">
        <v>1637</v>
      </c>
      <c r="AO633" s="340" t="s">
        <v>152</v>
      </c>
      <c r="AP633" s="340"/>
      <c r="AQ633" s="341" t="s">
        <v>152</v>
      </c>
      <c r="AR633" s="143" t="s">
        <v>150</v>
      </c>
      <c r="AS633" s="340" t="s">
        <v>152</v>
      </c>
      <c r="AU633" s="341" t="s">
        <v>152</v>
      </c>
      <c r="AV633" s="342" t="s">
        <v>152</v>
      </c>
    </row>
    <row r="634" spans="1:48" s="143" customFormat="1" hidden="1">
      <c r="A634" s="299">
        <v>1074475965</v>
      </c>
      <c r="B634" s="340" t="s">
        <v>592</v>
      </c>
      <c r="C634" s="143" t="s">
        <v>4031</v>
      </c>
      <c r="D634" s="143" t="s">
        <v>4035</v>
      </c>
      <c r="E634" s="340" t="s">
        <v>2196</v>
      </c>
      <c r="F634" s="340" t="s">
        <v>2056</v>
      </c>
      <c r="G634" s="143" t="s">
        <v>150</v>
      </c>
      <c r="H634" s="341" t="s">
        <v>4032</v>
      </c>
      <c r="I634" s="342">
        <v>27206</v>
      </c>
      <c r="J634" s="342">
        <v>0</v>
      </c>
      <c r="K634" s="342">
        <v>0</v>
      </c>
      <c r="L634" s="340" t="s">
        <v>152</v>
      </c>
      <c r="M634" s="340" t="s">
        <v>152</v>
      </c>
      <c r="N634" s="340" t="s">
        <v>152</v>
      </c>
      <c r="O634" s="340" t="s">
        <v>10477</v>
      </c>
      <c r="P634" s="340" t="s">
        <v>152</v>
      </c>
      <c r="Q634" s="340" t="s">
        <v>152</v>
      </c>
      <c r="R634" s="340" t="s">
        <v>152</v>
      </c>
      <c r="S634" s="340" t="s">
        <v>152</v>
      </c>
      <c r="T634" s="340" t="s">
        <v>152</v>
      </c>
      <c r="U634" s="340" t="s">
        <v>152</v>
      </c>
      <c r="V634" s="340" t="s">
        <v>8821</v>
      </c>
      <c r="W634" s="143" t="s">
        <v>7626</v>
      </c>
      <c r="X634" s="143" t="s">
        <v>152</v>
      </c>
      <c r="Y634" s="143" t="s">
        <v>4033</v>
      </c>
      <c r="Z634" s="143" t="s">
        <v>4034</v>
      </c>
      <c r="AA634" s="395" t="s">
        <v>9937</v>
      </c>
      <c r="AB634" s="143" t="s">
        <v>4033</v>
      </c>
      <c r="AC634" s="143" t="s">
        <v>4033</v>
      </c>
      <c r="AD634" s="143" t="s">
        <v>152</v>
      </c>
      <c r="AF634" s="340"/>
      <c r="AG634" s="143" t="s">
        <v>152</v>
      </c>
      <c r="AH634" s="343" t="s">
        <v>4033</v>
      </c>
      <c r="AI634" s="340" t="s">
        <v>152</v>
      </c>
      <c r="AJ634" s="340" t="s">
        <v>152</v>
      </c>
      <c r="AK634" s="143" t="s">
        <v>152</v>
      </c>
      <c r="AL634" s="143" t="s">
        <v>152</v>
      </c>
      <c r="AM634" s="341" t="s">
        <v>152</v>
      </c>
      <c r="AN634" s="143" t="s">
        <v>1637</v>
      </c>
      <c r="AO634" s="340" t="s">
        <v>152</v>
      </c>
      <c r="AP634" s="340"/>
      <c r="AQ634" s="341" t="s">
        <v>152</v>
      </c>
      <c r="AR634" s="143" t="s">
        <v>150</v>
      </c>
      <c r="AS634" s="340" t="s">
        <v>152</v>
      </c>
      <c r="AU634" s="341" t="s">
        <v>152</v>
      </c>
      <c r="AV634" s="342" t="s">
        <v>152</v>
      </c>
    </row>
    <row r="635" spans="1:48" s="143" customFormat="1" hidden="1">
      <c r="A635" s="299">
        <v>1074475963</v>
      </c>
      <c r="B635" s="340" t="s">
        <v>306</v>
      </c>
      <c r="C635" s="143" t="s">
        <v>4031</v>
      </c>
      <c r="D635" s="143" t="s">
        <v>4035</v>
      </c>
      <c r="E635" s="340" t="s">
        <v>453</v>
      </c>
      <c r="F635" s="340" t="s">
        <v>2056</v>
      </c>
      <c r="G635" s="143" t="s">
        <v>150</v>
      </c>
      <c r="H635" s="341" t="s">
        <v>4032</v>
      </c>
      <c r="I635" s="342">
        <v>46217</v>
      </c>
      <c r="J635" s="342">
        <v>0</v>
      </c>
      <c r="K635" s="342">
        <v>0</v>
      </c>
      <c r="L635" s="340" t="s">
        <v>152</v>
      </c>
      <c r="M635" s="340" t="s">
        <v>152</v>
      </c>
      <c r="N635" s="340" t="s">
        <v>152</v>
      </c>
      <c r="O635" s="340" t="s">
        <v>10478</v>
      </c>
      <c r="P635" s="340" t="s">
        <v>152</v>
      </c>
      <c r="Q635" s="340" t="s">
        <v>152</v>
      </c>
      <c r="R635" s="340" t="s">
        <v>152</v>
      </c>
      <c r="S635" s="340" t="s">
        <v>152</v>
      </c>
      <c r="T635" s="340" t="s">
        <v>152</v>
      </c>
      <c r="U635" s="340" t="s">
        <v>152</v>
      </c>
      <c r="V635" s="340" t="s">
        <v>5364</v>
      </c>
      <c r="W635" s="143" t="s">
        <v>7626</v>
      </c>
      <c r="X635" s="143" t="s">
        <v>152</v>
      </c>
      <c r="Y635" s="143" t="s">
        <v>4033</v>
      </c>
      <c r="Z635" s="143" t="s">
        <v>4034</v>
      </c>
      <c r="AA635" s="395" t="s">
        <v>10027</v>
      </c>
      <c r="AB635" s="143" t="s">
        <v>4033</v>
      </c>
      <c r="AC635" s="143" t="s">
        <v>4033</v>
      </c>
      <c r="AD635" s="143" t="s">
        <v>152</v>
      </c>
      <c r="AF635" s="340"/>
      <c r="AG635" s="143" t="s">
        <v>152</v>
      </c>
      <c r="AH635" s="343" t="s">
        <v>4033</v>
      </c>
      <c r="AI635" s="340" t="s">
        <v>152</v>
      </c>
      <c r="AJ635" s="340" t="s">
        <v>152</v>
      </c>
      <c r="AK635" s="143" t="s">
        <v>152</v>
      </c>
      <c r="AL635" s="143" t="s">
        <v>152</v>
      </c>
      <c r="AM635" s="341" t="s">
        <v>152</v>
      </c>
      <c r="AN635" s="143" t="s">
        <v>1637</v>
      </c>
      <c r="AO635" s="340" t="s">
        <v>152</v>
      </c>
      <c r="AP635" s="340"/>
      <c r="AQ635" s="341" t="s">
        <v>152</v>
      </c>
      <c r="AR635" s="143" t="s">
        <v>150</v>
      </c>
      <c r="AS635" s="340" t="s">
        <v>152</v>
      </c>
      <c r="AU635" s="341" t="s">
        <v>152</v>
      </c>
      <c r="AV635" s="342" t="s">
        <v>152</v>
      </c>
    </row>
    <row r="636" spans="1:48" s="143" customFormat="1" hidden="1">
      <c r="A636" s="299">
        <v>1074475960</v>
      </c>
      <c r="B636" s="340" t="s">
        <v>336</v>
      </c>
      <c r="C636" s="143" t="s">
        <v>4031</v>
      </c>
      <c r="D636" s="143" t="s">
        <v>4035</v>
      </c>
      <c r="E636" s="340" t="s">
        <v>2198</v>
      </c>
      <c r="F636" s="340" t="s">
        <v>2056</v>
      </c>
      <c r="G636" s="143" t="s">
        <v>150</v>
      </c>
      <c r="H636" s="341" t="s">
        <v>4032</v>
      </c>
      <c r="I636" s="342">
        <v>26046</v>
      </c>
      <c r="J636" s="342">
        <v>0</v>
      </c>
      <c r="K636" s="342">
        <v>0</v>
      </c>
      <c r="L636" s="340" t="s">
        <v>152</v>
      </c>
      <c r="M636" s="340" t="s">
        <v>152</v>
      </c>
      <c r="N636" s="340" t="s">
        <v>152</v>
      </c>
      <c r="O636" s="340" t="s">
        <v>10479</v>
      </c>
      <c r="P636" s="340" t="s">
        <v>152</v>
      </c>
      <c r="Q636" s="340" t="s">
        <v>152</v>
      </c>
      <c r="R636" s="340" t="s">
        <v>152</v>
      </c>
      <c r="S636" s="340" t="s">
        <v>152</v>
      </c>
      <c r="T636" s="340" t="s">
        <v>152</v>
      </c>
      <c r="U636" s="340" t="s">
        <v>152</v>
      </c>
      <c r="V636" s="340" t="s">
        <v>4184</v>
      </c>
      <c r="W636" s="143" t="s">
        <v>7626</v>
      </c>
      <c r="X636" s="143" t="s">
        <v>152</v>
      </c>
      <c r="Y636" s="143" t="s">
        <v>4033</v>
      </c>
      <c r="Z636" s="143" t="s">
        <v>4034</v>
      </c>
      <c r="AA636" s="395" t="s">
        <v>9997</v>
      </c>
      <c r="AB636" s="143" t="s">
        <v>4033</v>
      </c>
      <c r="AC636" s="143" t="s">
        <v>4033</v>
      </c>
      <c r="AD636" s="143" t="s">
        <v>152</v>
      </c>
      <c r="AF636" s="340"/>
      <c r="AG636" s="143" t="s">
        <v>152</v>
      </c>
      <c r="AH636" s="343" t="s">
        <v>4033</v>
      </c>
      <c r="AI636" s="340" t="s">
        <v>152</v>
      </c>
      <c r="AJ636" s="340" t="s">
        <v>152</v>
      </c>
      <c r="AK636" s="143" t="s">
        <v>152</v>
      </c>
      <c r="AL636" s="143" t="s">
        <v>152</v>
      </c>
      <c r="AM636" s="341" t="s">
        <v>152</v>
      </c>
      <c r="AN636" s="143" t="s">
        <v>1637</v>
      </c>
      <c r="AO636" s="340" t="s">
        <v>152</v>
      </c>
      <c r="AP636" s="340"/>
      <c r="AQ636" s="341" t="s">
        <v>152</v>
      </c>
      <c r="AR636" s="143" t="s">
        <v>150</v>
      </c>
      <c r="AS636" s="340" t="s">
        <v>152</v>
      </c>
      <c r="AU636" s="341" t="s">
        <v>152</v>
      </c>
      <c r="AV636" s="342" t="s">
        <v>152</v>
      </c>
    </row>
    <row r="637" spans="1:48" s="143" customFormat="1" hidden="1">
      <c r="A637" s="299">
        <v>1074475957</v>
      </c>
      <c r="B637" s="340" t="s">
        <v>333</v>
      </c>
      <c r="C637" s="143" t="s">
        <v>4031</v>
      </c>
      <c r="D637" s="143" t="s">
        <v>4035</v>
      </c>
      <c r="E637" s="340" t="s">
        <v>6132</v>
      </c>
      <c r="F637" s="340" t="s">
        <v>2056</v>
      </c>
      <c r="G637" s="143" t="s">
        <v>150</v>
      </c>
      <c r="H637" s="341" t="s">
        <v>4032</v>
      </c>
      <c r="I637" s="342">
        <v>100000</v>
      </c>
      <c r="J637" s="342">
        <v>0</v>
      </c>
      <c r="K637" s="342">
        <v>0</v>
      </c>
      <c r="L637" s="340" t="s">
        <v>152</v>
      </c>
      <c r="M637" s="340" t="s">
        <v>152</v>
      </c>
      <c r="N637" s="340" t="s">
        <v>152</v>
      </c>
      <c r="O637" s="340" t="s">
        <v>10480</v>
      </c>
      <c r="P637" s="340" t="s">
        <v>152</v>
      </c>
      <c r="Q637" s="340" t="s">
        <v>152</v>
      </c>
      <c r="R637" s="340" t="s">
        <v>152</v>
      </c>
      <c r="S637" s="340" t="s">
        <v>152</v>
      </c>
      <c r="T637" s="340" t="s">
        <v>152</v>
      </c>
      <c r="U637" s="340" t="s">
        <v>152</v>
      </c>
      <c r="V637" s="340" t="s">
        <v>8823</v>
      </c>
      <c r="W637" s="143" t="s">
        <v>7626</v>
      </c>
      <c r="X637" s="143" t="s">
        <v>152</v>
      </c>
      <c r="Y637" s="143" t="s">
        <v>4033</v>
      </c>
      <c r="Z637" s="143" t="s">
        <v>4034</v>
      </c>
      <c r="AA637" s="395" t="s">
        <v>10481</v>
      </c>
      <c r="AB637" s="143" t="s">
        <v>4033</v>
      </c>
      <c r="AC637" s="143" t="s">
        <v>4033</v>
      </c>
      <c r="AD637" s="143" t="s">
        <v>152</v>
      </c>
      <c r="AF637" s="340"/>
      <c r="AG637" s="143" t="s">
        <v>152</v>
      </c>
      <c r="AH637" s="343" t="s">
        <v>4033</v>
      </c>
      <c r="AI637" s="340" t="s">
        <v>152</v>
      </c>
      <c r="AJ637" s="340" t="s">
        <v>152</v>
      </c>
      <c r="AK637" s="143" t="s">
        <v>152</v>
      </c>
      <c r="AL637" s="143" t="s">
        <v>152</v>
      </c>
      <c r="AM637" s="341" t="s">
        <v>152</v>
      </c>
      <c r="AN637" s="143" t="s">
        <v>1637</v>
      </c>
      <c r="AO637" s="340" t="s">
        <v>152</v>
      </c>
      <c r="AP637" s="340"/>
      <c r="AQ637" s="341" t="s">
        <v>152</v>
      </c>
      <c r="AR637" s="143" t="s">
        <v>150</v>
      </c>
      <c r="AS637" s="340" t="s">
        <v>152</v>
      </c>
      <c r="AU637" s="341" t="s">
        <v>152</v>
      </c>
      <c r="AV637" s="342" t="s">
        <v>152</v>
      </c>
    </row>
    <row r="638" spans="1:48" s="143" customFormat="1" hidden="1">
      <c r="A638" s="299">
        <v>1074475952</v>
      </c>
      <c r="B638" s="340" t="s">
        <v>619</v>
      </c>
      <c r="C638" s="143" t="s">
        <v>4031</v>
      </c>
      <c r="D638" s="143" t="s">
        <v>4035</v>
      </c>
      <c r="E638" s="340" t="s">
        <v>2199</v>
      </c>
      <c r="F638" s="340" t="s">
        <v>2056</v>
      </c>
      <c r="G638" s="143" t="s">
        <v>150</v>
      </c>
      <c r="H638" s="341" t="s">
        <v>4032</v>
      </c>
      <c r="I638" s="342">
        <v>100000</v>
      </c>
      <c r="J638" s="342">
        <v>0</v>
      </c>
      <c r="K638" s="342">
        <v>0</v>
      </c>
      <c r="L638" s="340" t="s">
        <v>152</v>
      </c>
      <c r="M638" s="340" t="s">
        <v>152</v>
      </c>
      <c r="N638" s="340" t="s">
        <v>152</v>
      </c>
      <c r="O638" s="340" t="s">
        <v>10482</v>
      </c>
      <c r="P638" s="340" t="s">
        <v>152</v>
      </c>
      <c r="Q638" s="340" t="s">
        <v>152</v>
      </c>
      <c r="R638" s="340" t="s">
        <v>152</v>
      </c>
      <c r="S638" s="340" t="s">
        <v>152</v>
      </c>
      <c r="T638" s="340" t="s">
        <v>152</v>
      </c>
      <c r="U638" s="340" t="s">
        <v>152</v>
      </c>
      <c r="V638" s="340" t="s">
        <v>8824</v>
      </c>
      <c r="W638" s="143" t="s">
        <v>7626</v>
      </c>
      <c r="X638" s="143" t="s">
        <v>152</v>
      </c>
      <c r="Y638" s="143" t="s">
        <v>4033</v>
      </c>
      <c r="Z638" s="143" t="s">
        <v>4034</v>
      </c>
      <c r="AA638" s="395" t="s">
        <v>10483</v>
      </c>
      <c r="AB638" s="143" t="s">
        <v>4033</v>
      </c>
      <c r="AC638" s="143" t="s">
        <v>4033</v>
      </c>
      <c r="AD638" s="143" t="s">
        <v>152</v>
      </c>
      <c r="AF638" s="340"/>
      <c r="AG638" s="143" t="s">
        <v>152</v>
      </c>
      <c r="AH638" s="343" t="s">
        <v>4033</v>
      </c>
      <c r="AI638" s="340" t="s">
        <v>152</v>
      </c>
      <c r="AJ638" s="340" t="s">
        <v>152</v>
      </c>
      <c r="AK638" s="143" t="s">
        <v>152</v>
      </c>
      <c r="AL638" s="143" t="s">
        <v>152</v>
      </c>
      <c r="AM638" s="341" t="s">
        <v>152</v>
      </c>
      <c r="AN638" s="143" t="s">
        <v>1637</v>
      </c>
      <c r="AO638" s="340" t="s">
        <v>152</v>
      </c>
      <c r="AP638" s="340"/>
      <c r="AQ638" s="341" t="s">
        <v>152</v>
      </c>
      <c r="AR638" s="143" t="s">
        <v>150</v>
      </c>
      <c r="AS638" s="340" t="s">
        <v>152</v>
      </c>
      <c r="AU638" s="341" t="s">
        <v>152</v>
      </c>
      <c r="AV638" s="342" t="s">
        <v>152</v>
      </c>
    </row>
    <row r="639" spans="1:48" s="143" customFormat="1" hidden="1">
      <c r="A639" s="299">
        <v>1074475951</v>
      </c>
      <c r="B639" s="340" t="s">
        <v>618</v>
      </c>
      <c r="C639" s="143" t="s">
        <v>4031</v>
      </c>
      <c r="D639" s="143" t="s">
        <v>4035</v>
      </c>
      <c r="E639" s="340" t="s">
        <v>2200</v>
      </c>
      <c r="F639" s="340" t="s">
        <v>2056</v>
      </c>
      <c r="G639" s="143" t="s">
        <v>150</v>
      </c>
      <c r="H639" s="341" t="s">
        <v>4032</v>
      </c>
      <c r="I639" s="342">
        <v>100000</v>
      </c>
      <c r="J639" s="342">
        <v>0</v>
      </c>
      <c r="K639" s="342">
        <v>0</v>
      </c>
      <c r="L639" s="340" t="s">
        <v>152</v>
      </c>
      <c r="M639" s="340" t="s">
        <v>152</v>
      </c>
      <c r="N639" s="340" t="s">
        <v>152</v>
      </c>
      <c r="O639" s="340" t="s">
        <v>10484</v>
      </c>
      <c r="P639" s="340" t="s">
        <v>152</v>
      </c>
      <c r="Q639" s="340" t="s">
        <v>152</v>
      </c>
      <c r="R639" s="340" t="s">
        <v>152</v>
      </c>
      <c r="S639" s="340" t="s">
        <v>152</v>
      </c>
      <c r="T639" s="340" t="s">
        <v>152</v>
      </c>
      <c r="U639" s="340" t="s">
        <v>152</v>
      </c>
      <c r="V639" s="340" t="s">
        <v>8825</v>
      </c>
      <c r="W639" s="143" t="s">
        <v>7626</v>
      </c>
      <c r="X639" s="143" t="s">
        <v>152</v>
      </c>
      <c r="Y639" s="143" t="s">
        <v>4033</v>
      </c>
      <c r="Z639" s="143" t="s">
        <v>4034</v>
      </c>
      <c r="AA639" s="395" t="s">
        <v>10485</v>
      </c>
      <c r="AB639" s="143" t="s">
        <v>4033</v>
      </c>
      <c r="AC639" s="143" t="s">
        <v>4033</v>
      </c>
      <c r="AD639" s="143" t="s">
        <v>152</v>
      </c>
      <c r="AF639" s="340"/>
      <c r="AG639" s="143" t="s">
        <v>152</v>
      </c>
      <c r="AH639" s="343" t="s">
        <v>4033</v>
      </c>
      <c r="AI639" s="340" t="s">
        <v>152</v>
      </c>
      <c r="AJ639" s="340" t="s">
        <v>152</v>
      </c>
      <c r="AK639" s="143" t="s">
        <v>152</v>
      </c>
      <c r="AL639" s="143" t="s">
        <v>152</v>
      </c>
      <c r="AM639" s="341" t="s">
        <v>152</v>
      </c>
      <c r="AN639" s="143" t="s">
        <v>1637</v>
      </c>
      <c r="AO639" s="340" t="s">
        <v>152</v>
      </c>
      <c r="AP639" s="340"/>
      <c r="AQ639" s="341" t="s">
        <v>152</v>
      </c>
      <c r="AR639" s="143" t="s">
        <v>150</v>
      </c>
      <c r="AS639" s="340" t="s">
        <v>152</v>
      </c>
      <c r="AU639" s="341" t="s">
        <v>152</v>
      </c>
      <c r="AV639" s="342" t="s">
        <v>152</v>
      </c>
    </row>
    <row r="640" spans="1:48" s="143" customFormat="1" hidden="1">
      <c r="A640" s="299">
        <v>1074475950</v>
      </c>
      <c r="B640" s="340" t="s">
        <v>599</v>
      </c>
      <c r="C640" s="143" t="s">
        <v>4031</v>
      </c>
      <c r="D640" s="143" t="s">
        <v>4035</v>
      </c>
      <c r="E640" s="340" t="s">
        <v>533</v>
      </c>
      <c r="F640" s="340" t="s">
        <v>2056</v>
      </c>
      <c r="G640" s="143" t="s">
        <v>150</v>
      </c>
      <c r="H640" s="341" t="s">
        <v>4032</v>
      </c>
      <c r="I640" s="342">
        <v>31473</v>
      </c>
      <c r="J640" s="342">
        <v>0</v>
      </c>
      <c r="K640" s="342">
        <v>0</v>
      </c>
      <c r="L640" s="340" t="s">
        <v>152</v>
      </c>
      <c r="M640" s="340" t="s">
        <v>152</v>
      </c>
      <c r="N640" s="340" t="s">
        <v>152</v>
      </c>
      <c r="O640" s="340" t="s">
        <v>10486</v>
      </c>
      <c r="P640" s="340" t="s">
        <v>152</v>
      </c>
      <c r="Q640" s="340" t="s">
        <v>152</v>
      </c>
      <c r="R640" s="340" t="s">
        <v>152</v>
      </c>
      <c r="S640" s="340" t="s">
        <v>152</v>
      </c>
      <c r="T640" s="340" t="s">
        <v>152</v>
      </c>
      <c r="U640" s="340" t="s">
        <v>152</v>
      </c>
      <c r="V640" s="340" t="s">
        <v>8826</v>
      </c>
      <c r="W640" s="143" t="s">
        <v>7626</v>
      </c>
      <c r="X640" s="143" t="s">
        <v>152</v>
      </c>
      <c r="Y640" s="143" t="s">
        <v>4033</v>
      </c>
      <c r="Z640" s="143" t="s">
        <v>4034</v>
      </c>
      <c r="AA640" s="395" t="s">
        <v>9375</v>
      </c>
      <c r="AB640" s="143" t="s">
        <v>4033</v>
      </c>
      <c r="AC640" s="143" t="s">
        <v>4033</v>
      </c>
      <c r="AD640" s="143" t="s">
        <v>152</v>
      </c>
      <c r="AF640" s="340"/>
      <c r="AG640" s="143" t="s">
        <v>152</v>
      </c>
      <c r="AH640" s="343" t="s">
        <v>4033</v>
      </c>
      <c r="AI640" s="340" t="s">
        <v>152</v>
      </c>
      <c r="AJ640" s="340" t="s">
        <v>152</v>
      </c>
      <c r="AK640" s="143" t="s">
        <v>152</v>
      </c>
      <c r="AL640" s="143" t="s">
        <v>152</v>
      </c>
      <c r="AM640" s="341" t="s">
        <v>152</v>
      </c>
      <c r="AN640" s="143" t="s">
        <v>1637</v>
      </c>
      <c r="AO640" s="340" t="s">
        <v>152</v>
      </c>
      <c r="AP640" s="340"/>
      <c r="AQ640" s="341" t="s">
        <v>152</v>
      </c>
      <c r="AR640" s="143" t="s">
        <v>150</v>
      </c>
      <c r="AS640" s="340" t="s">
        <v>152</v>
      </c>
      <c r="AU640" s="341" t="s">
        <v>152</v>
      </c>
      <c r="AV640" s="342" t="s">
        <v>152</v>
      </c>
    </row>
    <row r="641" spans="1:48" s="143" customFormat="1" hidden="1">
      <c r="A641" s="299">
        <v>1074475949</v>
      </c>
      <c r="B641" s="340" t="s">
        <v>615</v>
      </c>
      <c r="C641" s="143" t="s">
        <v>4031</v>
      </c>
      <c r="D641" s="143" t="s">
        <v>4035</v>
      </c>
      <c r="E641" s="340" t="s">
        <v>2201</v>
      </c>
      <c r="F641" s="340" t="s">
        <v>2056</v>
      </c>
      <c r="G641" s="143" t="s">
        <v>150</v>
      </c>
      <c r="H641" s="341" t="s">
        <v>4032</v>
      </c>
      <c r="I641" s="342">
        <v>42569</v>
      </c>
      <c r="J641" s="342">
        <v>0</v>
      </c>
      <c r="K641" s="342">
        <v>0</v>
      </c>
      <c r="L641" s="340" t="s">
        <v>152</v>
      </c>
      <c r="M641" s="340" t="s">
        <v>152</v>
      </c>
      <c r="N641" s="340" t="s">
        <v>152</v>
      </c>
      <c r="O641" s="340" t="s">
        <v>10487</v>
      </c>
      <c r="P641" s="340" t="s">
        <v>152</v>
      </c>
      <c r="Q641" s="340" t="s">
        <v>152</v>
      </c>
      <c r="R641" s="340" t="s">
        <v>152</v>
      </c>
      <c r="S641" s="340" t="s">
        <v>152</v>
      </c>
      <c r="T641" s="340" t="s">
        <v>152</v>
      </c>
      <c r="U641" s="340" t="s">
        <v>152</v>
      </c>
      <c r="V641" s="340" t="s">
        <v>4181</v>
      </c>
      <c r="W641" s="143" t="s">
        <v>7626</v>
      </c>
      <c r="X641" s="143" t="s">
        <v>152</v>
      </c>
      <c r="Y641" s="143" t="s">
        <v>4033</v>
      </c>
      <c r="Z641" s="143" t="s">
        <v>4034</v>
      </c>
      <c r="AA641" s="395" t="s">
        <v>10488</v>
      </c>
      <c r="AB641" s="143" t="s">
        <v>4033</v>
      </c>
      <c r="AC641" s="143" t="s">
        <v>4033</v>
      </c>
      <c r="AD641" s="143" t="s">
        <v>152</v>
      </c>
      <c r="AF641" s="340"/>
      <c r="AG641" s="143" t="s">
        <v>152</v>
      </c>
      <c r="AH641" s="343" t="s">
        <v>4033</v>
      </c>
      <c r="AI641" s="340" t="s">
        <v>152</v>
      </c>
      <c r="AJ641" s="340" t="s">
        <v>152</v>
      </c>
      <c r="AK641" s="143" t="s">
        <v>152</v>
      </c>
      <c r="AL641" s="143" t="s">
        <v>152</v>
      </c>
      <c r="AM641" s="341" t="s">
        <v>152</v>
      </c>
      <c r="AN641" s="143" t="s">
        <v>1637</v>
      </c>
      <c r="AO641" s="340" t="s">
        <v>152</v>
      </c>
      <c r="AP641" s="340"/>
      <c r="AQ641" s="341" t="s">
        <v>152</v>
      </c>
      <c r="AR641" s="143" t="s">
        <v>150</v>
      </c>
      <c r="AS641" s="340" t="s">
        <v>152</v>
      </c>
      <c r="AU641" s="341" t="s">
        <v>152</v>
      </c>
      <c r="AV641" s="342" t="s">
        <v>152</v>
      </c>
    </row>
    <row r="642" spans="1:48" s="143" customFormat="1" hidden="1">
      <c r="A642" s="299">
        <v>1074475948</v>
      </c>
      <c r="B642" s="340" t="s">
        <v>614</v>
      </c>
      <c r="C642" s="143" t="s">
        <v>4031</v>
      </c>
      <c r="D642" s="143" t="s">
        <v>4035</v>
      </c>
      <c r="E642" s="340" t="s">
        <v>2202</v>
      </c>
      <c r="F642" s="340" t="s">
        <v>2056</v>
      </c>
      <c r="G642" s="143" t="s">
        <v>150</v>
      </c>
      <c r="H642" s="341" t="s">
        <v>4032</v>
      </c>
      <c r="I642" s="342">
        <v>100000</v>
      </c>
      <c r="J642" s="342">
        <v>0</v>
      </c>
      <c r="K642" s="342">
        <v>0</v>
      </c>
      <c r="L642" s="340" t="s">
        <v>152</v>
      </c>
      <c r="M642" s="340" t="s">
        <v>152</v>
      </c>
      <c r="N642" s="340" t="s">
        <v>152</v>
      </c>
      <c r="O642" s="340" t="s">
        <v>10489</v>
      </c>
      <c r="P642" s="340" t="s">
        <v>152</v>
      </c>
      <c r="Q642" s="340" t="s">
        <v>152</v>
      </c>
      <c r="R642" s="340" t="s">
        <v>152</v>
      </c>
      <c r="S642" s="340" t="s">
        <v>152</v>
      </c>
      <c r="T642" s="340" t="s">
        <v>152</v>
      </c>
      <c r="U642" s="340" t="s">
        <v>152</v>
      </c>
      <c r="V642" s="340" t="s">
        <v>8827</v>
      </c>
      <c r="W642" s="143" t="s">
        <v>7626</v>
      </c>
      <c r="X642" s="143" t="s">
        <v>152</v>
      </c>
      <c r="Y642" s="143" t="s">
        <v>4033</v>
      </c>
      <c r="Z642" s="143" t="s">
        <v>4034</v>
      </c>
      <c r="AA642" s="395" t="s">
        <v>9228</v>
      </c>
      <c r="AB642" s="143" t="s">
        <v>4033</v>
      </c>
      <c r="AC642" s="143" t="s">
        <v>4033</v>
      </c>
      <c r="AD642" s="143" t="s">
        <v>152</v>
      </c>
      <c r="AF642" s="340"/>
      <c r="AG642" s="143" t="s">
        <v>152</v>
      </c>
      <c r="AH642" s="343" t="s">
        <v>4033</v>
      </c>
      <c r="AI642" s="340" t="s">
        <v>152</v>
      </c>
      <c r="AJ642" s="340" t="s">
        <v>152</v>
      </c>
      <c r="AK642" s="143" t="s">
        <v>152</v>
      </c>
      <c r="AL642" s="143" t="s">
        <v>152</v>
      </c>
      <c r="AM642" s="341" t="s">
        <v>152</v>
      </c>
      <c r="AN642" s="143" t="s">
        <v>1637</v>
      </c>
      <c r="AO642" s="340" t="s">
        <v>152</v>
      </c>
      <c r="AP642" s="340"/>
      <c r="AQ642" s="341" t="s">
        <v>152</v>
      </c>
      <c r="AR642" s="143" t="s">
        <v>150</v>
      </c>
      <c r="AS642" s="340" t="s">
        <v>152</v>
      </c>
      <c r="AU642" s="341" t="s">
        <v>152</v>
      </c>
      <c r="AV642" s="342" t="s">
        <v>152</v>
      </c>
    </row>
    <row r="643" spans="1:48" s="143" customFormat="1" hidden="1">
      <c r="A643" s="299">
        <v>1074475947</v>
      </c>
      <c r="B643" s="340" t="s">
        <v>613</v>
      </c>
      <c r="C643" s="143" t="s">
        <v>4031</v>
      </c>
      <c r="D643" s="143" t="s">
        <v>4035</v>
      </c>
      <c r="E643" s="340" t="s">
        <v>2203</v>
      </c>
      <c r="F643" s="340" t="s">
        <v>2056</v>
      </c>
      <c r="G643" s="143" t="s">
        <v>150</v>
      </c>
      <c r="H643" s="341" t="s">
        <v>4032</v>
      </c>
      <c r="I643" s="342">
        <v>100000</v>
      </c>
      <c r="J643" s="342">
        <v>0</v>
      </c>
      <c r="K643" s="342">
        <v>0</v>
      </c>
      <c r="L643" s="340" t="s">
        <v>152</v>
      </c>
      <c r="M643" s="340" t="s">
        <v>152</v>
      </c>
      <c r="N643" s="340" t="s">
        <v>152</v>
      </c>
      <c r="O643" s="340" t="s">
        <v>10490</v>
      </c>
      <c r="P643" s="340" t="s">
        <v>152</v>
      </c>
      <c r="Q643" s="340" t="s">
        <v>152</v>
      </c>
      <c r="R643" s="340" t="s">
        <v>152</v>
      </c>
      <c r="S643" s="340" t="s">
        <v>152</v>
      </c>
      <c r="T643" s="340" t="s">
        <v>152</v>
      </c>
      <c r="U643" s="340" t="s">
        <v>152</v>
      </c>
      <c r="V643" s="340" t="s">
        <v>8828</v>
      </c>
      <c r="W643" s="143" t="s">
        <v>7626</v>
      </c>
      <c r="X643" s="143" t="s">
        <v>152</v>
      </c>
      <c r="Y643" s="143" t="s">
        <v>4033</v>
      </c>
      <c r="Z643" s="143" t="s">
        <v>4034</v>
      </c>
      <c r="AA643" s="395" t="s">
        <v>10491</v>
      </c>
      <c r="AB643" s="143" t="s">
        <v>4033</v>
      </c>
      <c r="AC643" s="143" t="s">
        <v>4033</v>
      </c>
      <c r="AD643" s="143" t="s">
        <v>152</v>
      </c>
      <c r="AF643" s="340"/>
      <c r="AG643" s="143" t="s">
        <v>152</v>
      </c>
      <c r="AH643" s="343" t="s">
        <v>4033</v>
      </c>
      <c r="AI643" s="340" t="s">
        <v>152</v>
      </c>
      <c r="AJ643" s="340" t="s">
        <v>152</v>
      </c>
      <c r="AK643" s="143" t="s">
        <v>152</v>
      </c>
      <c r="AL643" s="143" t="s">
        <v>152</v>
      </c>
      <c r="AM643" s="341" t="s">
        <v>152</v>
      </c>
      <c r="AN643" s="143" t="s">
        <v>1637</v>
      </c>
      <c r="AO643" s="340" t="s">
        <v>152</v>
      </c>
      <c r="AP643" s="340"/>
      <c r="AQ643" s="341" t="s">
        <v>152</v>
      </c>
      <c r="AR643" s="143" t="s">
        <v>150</v>
      </c>
      <c r="AS643" s="340" t="s">
        <v>152</v>
      </c>
      <c r="AU643" s="341" t="s">
        <v>152</v>
      </c>
      <c r="AV643" s="342" t="s">
        <v>152</v>
      </c>
    </row>
    <row r="644" spans="1:48" s="143" customFormat="1" hidden="1">
      <c r="A644" s="299">
        <v>1074475869</v>
      </c>
      <c r="B644" s="340" t="s">
        <v>1854</v>
      </c>
      <c r="C644" s="143" t="s">
        <v>4031</v>
      </c>
      <c r="D644" s="143" t="s">
        <v>4035</v>
      </c>
      <c r="E644" s="340" t="s">
        <v>8829</v>
      </c>
      <c r="F644" s="340" t="s">
        <v>2056</v>
      </c>
      <c r="G644" s="143" t="s">
        <v>150</v>
      </c>
      <c r="H644" s="341" t="s">
        <v>4032</v>
      </c>
      <c r="I644" s="342">
        <v>12632</v>
      </c>
      <c r="J644" s="342">
        <v>0</v>
      </c>
      <c r="K644" s="342">
        <v>0</v>
      </c>
      <c r="L644" s="340" t="s">
        <v>152</v>
      </c>
      <c r="M644" s="340" t="s">
        <v>152</v>
      </c>
      <c r="N644" s="340" t="s">
        <v>152</v>
      </c>
      <c r="O644" s="340" t="s">
        <v>10492</v>
      </c>
      <c r="P644" s="340" t="s">
        <v>152</v>
      </c>
      <c r="Q644" s="340" t="s">
        <v>152</v>
      </c>
      <c r="R644" s="340" t="s">
        <v>152</v>
      </c>
      <c r="S644" s="340" t="s">
        <v>152</v>
      </c>
      <c r="T644" s="340" t="s">
        <v>152</v>
      </c>
      <c r="U644" s="340" t="s">
        <v>152</v>
      </c>
      <c r="V644" s="340" t="s">
        <v>4528</v>
      </c>
      <c r="W644" s="143" t="s">
        <v>7626</v>
      </c>
      <c r="X644" s="143" t="s">
        <v>152</v>
      </c>
      <c r="Y644" s="143" t="s">
        <v>4033</v>
      </c>
      <c r="Z644" s="143" t="s">
        <v>4034</v>
      </c>
      <c r="AA644" s="395" t="s">
        <v>10493</v>
      </c>
      <c r="AB644" s="143" t="s">
        <v>4033</v>
      </c>
      <c r="AC644" s="143" t="s">
        <v>4033</v>
      </c>
      <c r="AD644" s="143" t="s">
        <v>152</v>
      </c>
      <c r="AF644" s="340"/>
      <c r="AG644" s="143" t="s">
        <v>152</v>
      </c>
      <c r="AH644" s="343" t="s">
        <v>4033</v>
      </c>
      <c r="AI644" s="340" t="s">
        <v>152</v>
      </c>
      <c r="AJ644" s="340" t="s">
        <v>4529</v>
      </c>
      <c r="AK644" s="143" t="s">
        <v>2054</v>
      </c>
      <c r="AL644" s="143" t="s">
        <v>4530</v>
      </c>
      <c r="AM644" s="341" t="s">
        <v>152</v>
      </c>
      <c r="AN644" s="143" t="s">
        <v>1637</v>
      </c>
      <c r="AO644" s="340" t="s">
        <v>152</v>
      </c>
      <c r="AP644" s="340"/>
      <c r="AQ644" s="341" t="s">
        <v>152</v>
      </c>
      <c r="AR644" s="143" t="s">
        <v>150</v>
      </c>
      <c r="AS644" s="340" t="s">
        <v>152</v>
      </c>
      <c r="AU644" s="341" t="s">
        <v>152</v>
      </c>
      <c r="AV644" s="342" t="s">
        <v>152</v>
      </c>
    </row>
    <row r="645" spans="1:48" s="143" customFormat="1" hidden="1">
      <c r="A645" s="299">
        <v>1074475844</v>
      </c>
      <c r="B645" s="340" t="s">
        <v>568</v>
      </c>
      <c r="C645" s="143" t="s">
        <v>4031</v>
      </c>
      <c r="D645" s="143" t="s">
        <v>4035</v>
      </c>
      <c r="E645" s="340" t="s">
        <v>10494</v>
      </c>
      <c r="F645" s="340" t="s">
        <v>2056</v>
      </c>
      <c r="G645" s="143" t="s">
        <v>150</v>
      </c>
      <c r="H645" s="341" t="s">
        <v>4032</v>
      </c>
      <c r="I645" s="342">
        <v>12196</v>
      </c>
      <c r="J645" s="342">
        <v>0</v>
      </c>
      <c r="K645" s="342">
        <v>0</v>
      </c>
      <c r="L645" s="340" t="s">
        <v>152</v>
      </c>
      <c r="M645" s="340" t="s">
        <v>152</v>
      </c>
      <c r="N645" s="340" t="s">
        <v>152</v>
      </c>
      <c r="O645" s="340" t="s">
        <v>10495</v>
      </c>
      <c r="P645" s="340" t="s">
        <v>152</v>
      </c>
      <c r="Q645" s="340" t="s">
        <v>152</v>
      </c>
      <c r="R645" s="340" t="s">
        <v>152</v>
      </c>
      <c r="S645" s="340" t="s">
        <v>152</v>
      </c>
      <c r="T645" s="340" t="s">
        <v>152</v>
      </c>
      <c r="U645" s="340" t="s">
        <v>152</v>
      </c>
      <c r="V645" s="340" t="s">
        <v>4498</v>
      </c>
      <c r="W645" s="143" t="s">
        <v>7626</v>
      </c>
      <c r="X645" s="143" t="s">
        <v>152</v>
      </c>
      <c r="Y645" s="143" t="s">
        <v>4033</v>
      </c>
      <c r="Z645" s="143" t="s">
        <v>4034</v>
      </c>
      <c r="AA645" s="395" t="s">
        <v>10496</v>
      </c>
      <c r="AB645" s="143" t="s">
        <v>4033</v>
      </c>
      <c r="AC645" s="143" t="s">
        <v>4033</v>
      </c>
      <c r="AD645" s="143" t="s">
        <v>152</v>
      </c>
      <c r="AF645" s="340"/>
      <c r="AG645" s="143" t="s">
        <v>152</v>
      </c>
      <c r="AH645" s="343" t="s">
        <v>4033</v>
      </c>
      <c r="AI645" s="340" t="s">
        <v>152</v>
      </c>
      <c r="AJ645" s="340" t="s">
        <v>3496</v>
      </c>
      <c r="AK645" s="143" t="s">
        <v>2054</v>
      </c>
      <c r="AL645" s="143" t="s">
        <v>4499</v>
      </c>
      <c r="AM645" s="341" t="s">
        <v>152</v>
      </c>
      <c r="AN645" s="143" t="s">
        <v>1637</v>
      </c>
      <c r="AO645" s="340" t="s">
        <v>152</v>
      </c>
      <c r="AP645" s="340"/>
      <c r="AQ645" s="341" t="s">
        <v>152</v>
      </c>
      <c r="AR645" s="143" t="s">
        <v>150</v>
      </c>
      <c r="AS645" s="340" t="s">
        <v>152</v>
      </c>
      <c r="AU645" s="341" t="s">
        <v>152</v>
      </c>
      <c r="AV645" s="342" t="s">
        <v>152</v>
      </c>
    </row>
    <row r="646" spans="1:48" s="143" customFormat="1" hidden="1">
      <c r="A646" s="299">
        <v>1074475836</v>
      </c>
      <c r="B646" s="340" t="s">
        <v>234</v>
      </c>
      <c r="C646" s="143" t="s">
        <v>4031</v>
      </c>
      <c r="D646" s="143" t="s">
        <v>4035</v>
      </c>
      <c r="E646" s="340" t="s">
        <v>8830</v>
      </c>
      <c r="F646" s="340" t="s">
        <v>2056</v>
      </c>
      <c r="G646" s="143" t="s">
        <v>150</v>
      </c>
      <c r="H646" s="341" t="s">
        <v>4032</v>
      </c>
      <c r="I646" s="342">
        <v>21170</v>
      </c>
      <c r="J646" s="342">
        <v>0</v>
      </c>
      <c r="K646" s="342">
        <v>0</v>
      </c>
      <c r="L646" s="340" t="s">
        <v>152</v>
      </c>
      <c r="M646" s="340" t="s">
        <v>152</v>
      </c>
      <c r="N646" s="340" t="s">
        <v>152</v>
      </c>
      <c r="O646" s="340" t="s">
        <v>10497</v>
      </c>
      <c r="P646" s="340" t="s">
        <v>152</v>
      </c>
      <c r="Q646" s="340" t="s">
        <v>152</v>
      </c>
      <c r="R646" s="340" t="s">
        <v>152</v>
      </c>
      <c r="S646" s="340" t="s">
        <v>152</v>
      </c>
      <c r="T646" s="340" t="s">
        <v>152</v>
      </c>
      <c r="U646" s="340" t="s">
        <v>152</v>
      </c>
      <c r="V646" s="340" t="s">
        <v>4489</v>
      </c>
      <c r="W646" s="143" t="s">
        <v>7626</v>
      </c>
      <c r="X646" s="143" t="s">
        <v>152</v>
      </c>
      <c r="Y646" s="143" t="s">
        <v>4033</v>
      </c>
      <c r="Z646" s="143" t="s">
        <v>4034</v>
      </c>
      <c r="AA646" s="395" t="s">
        <v>10498</v>
      </c>
      <c r="AB646" s="143" t="s">
        <v>4033</v>
      </c>
      <c r="AC646" s="143" t="s">
        <v>4033</v>
      </c>
      <c r="AD646" s="143" t="s">
        <v>152</v>
      </c>
      <c r="AF646" s="340"/>
      <c r="AG646" s="143" t="s">
        <v>152</v>
      </c>
      <c r="AH646" s="343" t="s">
        <v>4033</v>
      </c>
      <c r="AI646" s="340" t="s">
        <v>152</v>
      </c>
      <c r="AJ646" s="340" t="s">
        <v>3668</v>
      </c>
      <c r="AK646" s="143" t="s">
        <v>152</v>
      </c>
      <c r="AL646" s="143" t="s">
        <v>152</v>
      </c>
      <c r="AM646" s="341" t="s">
        <v>152</v>
      </c>
      <c r="AN646" s="143" t="s">
        <v>1637</v>
      </c>
      <c r="AO646" s="340" t="s">
        <v>152</v>
      </c>
      <c r="AP646" s="340"/>
      <c r="AQ646" s="341" t="s">
        <v>152</v>
      </c>
      <c r="AR646" s="143" t="s">
        <v>150</v>
      </c>
      <c r="AS646" s="340" t="s">
        <v>152</v>
      </c>
      <c r="AU646" s="341" t="s">
        <v>152</v>
      </c>
      <c r="AV646" s="342" t="s">
        <v>152</v>
      </c>
    </row>
    <row r="647" spans="1:48" s="143" customFormat="1" hidden="1">
      <c r="A647" s="299">
        <v>1074475831</v>
      </c>
      <c r="B647" s="340" t="s">
        <v>5588</v>
      </c>
      <c r="C647" s="143" t="s">
        <v>4031</v>
      </c>
      <c r="D647" s="143" t="s">
        <v>6225</v>
      </c>
      <c r="E647" s="340" t="s">
        <v>10499</v>
      </c>
      <c r="F647" s="340" t="s">
        <v>2056</v>
      </c>
      <c r="G647" s="143" t="s">
        <v>150</v>
      </c>
      <c r="H647" s="341" t="s">
        <v>4032</v>
      </c>
      <c r="I647" s="342">
        <v>25387</v>
      </c>
      <c r="J647" s="342">
        <v>0</v>
      </c>
      <c r="K647" s="342">
        <v>0</v>
      </c>
      <c r="L647" s="340" t="s">
        <v>152</v>
      </c>
      <c r="M647" s="340" t="s">
        <v>152</v>
      </c>
      <c r="N647" s="340" t="s">
        <v>152</v>
      </c>
      <c r="O647" s="340" t="s">
        <v>10500</v>
      </c>
      <c r="P647" s="340" t="s">
        <v>152</v>
      </c>
      <c r="Q647" s="340" t="s">
        <v>152</v>
      </c>
      <c r="R647" s="340" t="s">
        <v>152</v>
      </c>
      <c r="S647" s="340" t="s">
        <v>152</v>
      </c>
      <c r="T647" s="340" t="s">
        <v>152</v>
      </c>
      <c r="U647" s="340" t="s">
        <v>152</v>
      </c>
      <c r="V647" s="340" t="s">
        <v>6590</v>
      </c>
      <c r="W647" s="143" t="s">
        <v>7626</v>
      </c>
      <c r="X647" s="143" t="s">
        <v>152</v>
      </c>
      <c r="Y647" s="143" t="s">
        <v>4033</v>
      </c>
      <c r="Z647" s="143" t="s">
        <v>4034</v>
      </c>
      <c r="AA647" s="395" t="s">
        <v>10501</v>
      </c>
      <c r="AB647" s="143" t="s">
        <v>4033</v>
      </c>
      <c r="AC647" s="143" t="s">
        <v>4033</v>
      </c>
      <c r="AD647" s="143" t="s">
        <v>152</v>
      </c>
      <c r="AF647" s="340"/>
      <c r="AG647" s="143" t="s">
        <v>152</v>
      </c>
      <c r="AH647" s="343" t="s">
        <v>4033</v>
      </c>
      <c r="AI647" s="340" t="s">
        <v>152</v>
      </c>
      <c r="AJ647" s="340" t="s">
        <v>6591</v>
      </c>
      <c r="AK647" s="143" t="s">
        <v>2054</v>
      </c>
      <c r="AL647" s="143" t="s">
        <v>6592</v>
      </c>
      <c r="AM647" s="341" t="s">
        <v>152</v>
      </c>
      <c r="AN647" s="143" t="s">
        <v>1637</v>
      </c>
      <c r="AO647" s="340" t="s">
        <v>152</v>
      </c>
      <c r="AP647" s="340"/>
      <c r="AQ647" s="341" t="s">
        <v>152</v>
      </c>
      <c r="AR647" s="143" t="s">
        <v>150</v>
      </c>
      <c r="AS647" s="340" t="s">
        <v>152</v>
      </c>
      <c r="AU647" s="341" t="s">
        <v>152</v>
      </c>
      <c r="AV647" s="342" t="s">
        <v>152</v>
      </c>
    </row>
    <row r="648" spans="1:48" s="143" customFormat="1" hidden="1">
      <c r="A648" s="299">
        <v>1074475828</v>
      </c>
      <c r="B648" s="340" t="s">
        <v>5907</v>
      </c>
      <c r="C648" s="143" t="s">
        <v>4031</v>
      </c>
      <c r="D648" s="143" t="s">
        <v>6225</v>
      </c>
      <c r="E648" s="340" t="s">
        <v>8831</v>
      </c>
      <c r="F648" s="340" t="s">
        <v>2056</v>
      </c>
      <c r="G648" s="143" t="s">
        <v>150</v>
      </c>
      <c r="H648" s="341" t="s">
        <v>4032</v>
      </c>
      <c r="I648" s="342">
        <v>8511</v>
      </c>
      <c r="J648" s="342">
        <v>0</v>
      </c>
      <c r="K648" s="342">
        <v>10</v>
      </c>
      <c r="L648" s="340" t="s">
        <v>152</v>
      </c>
      <c r="M648" s="340" t="s">
        <v>152</v>
      </c>
      <c r="N648" s="340" t="s">
        <v>152</v>
      </c>
      <c r="O648" s="340" t="s">
        <v>10502</v>
      </c>
      <c r="P648" s="340" t="s">
        <v>152</v>
      </c>
      <c r="Q648" s="340" t="s">
        <v>152</v>
      </c>
      <c r="R648" s="340" t="s">
        <v>152</v>
      </c>
      <c r="S648" s="340" t="s">
        <v>152</v>
      </c>
      <c r="T648" s="340" t="s">
        <v>152</v>
      </c>
      <c r="U648" s="340" t="s">
        <v>152</v>
      </c>
      <c r="V648" s="340" t="s">
        <v>6587</v>
      </c>
      <c r="W648" s="143" t="s">
        <v>7626</v>
      </c>
      <c r="X648" s="143" t="s">
        <v>152</v>
      </c>
      <c r="Y648" s="143" t="s">
        <v>4033</v>
      </c>
      <c r="Z648" s="143" t="s">
        <v>4034</v>
      </c>
      <c r="AA648" s="395" t="s">
        <v>10503</v>
      </c>
      <c r="AB648" s="143" t="s">
        <v>4033</v>
      </c>
      <c r="AC648" s="143" t="s">
        <v>4033</v>
      </c>
      <c r="AD648" s="143" t="s">
        <v>152</v>
      </c>
      <c r="AF648" s="340"/>
      <c r="AG648" s="143" t="s">
        <v>152</v>
      </c>
      <c r="AH648" s="343" t="s">
        <v>4033</v>
      </c>
      <c r="AI648" s="340" t="s">
        <v>152</v>
      </c>
      <c r="AJ648" s="340" t="s">
        <v>6588</v>
      </c>
      <c r="AK648" s="143" t="s">
        <v>2054</v>
      </c>
      <c r="AL648" s="143" t="s">
        <v>6589</v>
      </c>
      <c r="AM648" s="341" t="s">
        <v>152</v>
      </c>
      <c r="AN648" s="143" t="s">
        <v>1637</v>
      </c>
      <c r="AO648" s="340" t="s">
        <v>152</v>
      </c>
      <c r="AP648" s="340"/>
      <c r="AQ648" s="341" t="s">
        <v>152</v>
      </c>
      <c r="AR648" s="143" t="s">
        <v>150</v>
      </c>
      <c r="AS648" s="340" t="s">
        <v>152</v>
      </c>
      <c r="AU648" s="341" t="s">
        <v>152</v>
      </c>
      <c r="AV648" s="342" t="s">
        <v>152</v>
      </c>
    </row>
    <row r="649" spans="1:48" s="143" customFormat="1" hidden="1">
      <c r="A649" s="299">
        <v>1074475824</v>
      </c>
      <c r="B649" s="340" t="s">
        <v>5572</v>
      </c>
      <c r="C649" s="143" t="s">
        <v>4031</v>
      </c>
      <c r="D649" s="143" t="s">
        <v>4107</v>
      </c>
      <c r="E649" s="340" t="s">
        <v>6113</v>
      </c>
      <c r="F649" s="340" t="s">
        <v>2056</v>
      </c>
      <c r="G649" s="143" t="s">
        <v>150</v>
      </c>
      <c r="H649" s="341" t="s">
        <v>4032</v>
      </c>
      <c r="I649" s="342">
        <v>16109</v>
      </c>
      <c r="J649" s="342">
        <v>0</v>
      </c>
      <c r="K649" s="342">
        <v>0</v>
      </c>
      <c r="L649" s="340" t="s">
        <v>152</v>
      </c>
      <c r="M649" s="340" t="s">
        <v>152</v>
      </c>
      <c r="N649" s="340" t="s">
        <v>152</v>
      </c>
      <c r="O649" s="340" t="s">
        <v>10504</v>
      </c>
      <c r="P649" s="340" t="s">
        <v>152</v>
      </c>
      <c r="Q649" s="340" t="s">
        <v>152</v>
      </c>
      <c r="R649" s="340" t="s">
        <v>152</v>
      </c>
      <c r="S649" s="340" t="s">
        <v>152</v>
      </c>
      <c r="T649" s="340" t="s">
        <v>152</v>
      </c>
      <c r="U649" s="340" t="s">
        <v>152</v>
      </c>
      <c r="V649" s="340" t="s">
        <v>6586</v>
      </c>
      <c r="W649" s="143" t="s">
        <v>7627</v>
      </c>
      <c r="X649" s="143" t="s">
        <v>152</v>
      </c>
      <c r="Y649" s="143" t="s">
        <v>4033</v>
      </c>
      <c r="Z649" s="143" t="s">
        <v>4034</v>
      </c>
      <c r="AA649" s="395" t="s">
        <v>10505</v>
      </c>
      <c r="AB649" s="143" t="s">
        <v>4033</v>
      </c>
      <c r="AC649" s="143" t="s">
        <v>4033</v>
      </c>
      <c r="AD649" s="143" t="s">
        <v>152</v>
      </c>
      <c r="AF649" s="340"/>
      <c r="AG649" s="143" t="s">
        <v>152</v>
      </c>
      <c r="AH649" s="343" t="s">
        <v>4033</v>
      </c>
      <c r="AI649" s="340" t="s">
        <v>152</v>
      </c>
      <c r="AJ649" s="340" t="s">
        <v>1474</v>
      </c>
      <c r="AK649" s="143" t="s">
        <v>152</v>
      </c>
      <c r="AL649" s="143" t="s">
        <v>152</v>
      </c>
      <c r="AM649" s="341" t="s">
        <v>152</v>
      </c>
      <c r="AN649" s="143" t="s">
        <v>1637</v>
      </c>
      <c r="AO649" s="340" t="s">
        <v>152</v>
      </c>
      <c r="AP649" s="340"/>
      <c r="AQ649" s="341" t="s">
        <v>152</v>
      </c>
      <c r="AR649" s="143" t="s">
        <v>150</v>
      </c>
      <c r="AS649" s="340" t="s">
        <v>152</v>
      </c>
      <c r="AU649" s="341" t="s">
        <v>152</v>
      </c>
      <c r="AV649" s="342" t="s">
        <v>152</v>
      </c>
    </row>
    <row r="650" spans="1:48" s="143" customFormat="1" hidden="1">
      <c r="A650" s="299">
        <v>1074475823</v>
      </c>
      <c r="B650" s="340" t="s">
        <v>5575</v>
      </c>
      <c r="C650" s="143" t="s">
        <v>4031</v>
      </c>
      <c r="D650" s="143" t="s">
        <v>4107</v>
      </c>
      <c r="E650" s="340" t="s">
        <v>6116</v>
      </c>
      <c r="F650" s="340" t="s">
        <v>2056</v>
      </c>
      <c r="G650" s="143" t="s">
        <v>150</v>
      </c>
      <c r="H650" s="341" t="s">
        <v>4032</v>
      </c>
      <c r="I650" s="342">
        <v>22815</v>
      </c>
      <c r="J650" s="342">
        <v>0</v>
      </c>
      <c r="K650" s="342">
        <v>0</v>
      </c>
      <c r="L650" s="340" t="s">
        <v>152</v>
      </c>
      <c r="M650" s="340" t="s">
        <v>152</v>
      </c>
      <c r="N650" s="340" t="s">
        <v>152</v>
      </c>
      <c r="O650" s="340" t="s">
        <v>10506</v>
      </c>
      <c r="P650" s="340" t="s">
        <v>152</v>
      </c>
      <c r="Q650" s="340" t="s">
        <v>152</v>
      </c>
      <c r="R650" s="340" t="s">
        <v>152</v>
      </c>
      <c r="S650" s="340" t="s">
        <v>152</v>
      </c>
      <c r="T650" s="340" t="s">
        <v>152</v>
      </c>
      <c r="U650" s="340" t="s">
        <v>152</v>
      </c>
      <c r="V650" s="340" t="s">
        <v>6584</v>
      </c>
      <c r="W650" s="143" t="s">
        <v>7626</v>
      </c>
      <c r="X650" s="143" t="s">
        <v>152</v>
      </c>
      <c r="Y650" s="143" t="s">
        <v>4033</v>
      </c>
      <c r="Z650" s="143" t="s">
        <v>4034</v>
      </c>
      <c r="AA650" s="395" t="s">
        <v>10507</v>
      </c>
      <c r="AB650" s="143" t="s">
        <v>4033</v>
      </c>
      <c r="AC650" s="143" t="s">
        <v>4033</v>
      </c>
      <c r="AD650" s="143" t="s">
        <v>152</v>
      </c>
      <c r="AF650" s="340"/>
      <c r="AG650" s="143" t="s">
        <v>152</v>
      </c>
      <c r="AH650" s="343" t="s">
        <v>4033</v>
      </c>
      <c r="AI650" s="340" t="s">
        <v>152</v>
      </c>
      <c r="AJ650" s="340" t="s">
        <v>1456</v>
      </c>
      <c r="AK650" s="143" t="s">
        <v>2054</v>
      </c>
      <c r="AL650" s="143" t="s">
        <v>6585</v>
      </c>
      <c r="AM650" s="341" t="s">
        <v>152</v>
      </c>
      <c r="AN650" s="143" t="s">
        <v>1637</v>
      </c>
      <c r="AO650" s="340" t="s">
        <v>152</v>
      </c>
      <c r="AP650" s="340"/>
      <c r="AQ650" s="341" t="s">
        <v>152</v>
      </c>
      <c r="AR650" s="143" t="s">
        <v>150</v>
      </c>
      <c r="AS650" s="340" t="s">
        <v>152</v>
      </c>
      <c r="AU650" s="341" t="s">
        <v>152</v>
      </c>
      <c r="AV650" s="342" t="s">
        <v>152</v>
      </c>
    </row>
    <row r="651" spans="1:48" s="143" customFormat="1" hidden="1">
      <c r="A651" s="299">
        <v>1074475820</v>
      </c>
      <c r="B651" s="340" t="s">
        <v>5580</v>
      </c>
      <c r="C651" s="143" t="s">
        <v>4031</v>
      </c>
      <c r="D651" s="143" t="s">
        <v>4107</v>
      </c>
      <c r="E651" s="340" t="s">
        <v>6120</v>
      </c>
      <c r="F651" s="340" t="s">
        <v>2056</v>
      </c>
      <c r="G651" s="143" t="s">
        <v>150</v>
      </c>
      <c r="H651" s="341" t="s">
        <v>4032</v>
      </c>
      <c r="I651" s="342">
        <v>26318</v>
      </c>
      <c r="J651" s="342">
        <v>0</v>
      </c>
      <c r="K651" s="342">
        <v>0</v>
      </c>
      <c r="L651" s="340" t="s">
        <v>152</v>
      </c>
      <c r="M651" s="340" t="s">
        <v>152</v>
      </c>
      <c r="N651" s="340" t="s">
        <v>152</v>
      </c>
      <c r="O651" s="340" t="s">
        <v>10508</v>
      </c>
      <c r="P651" s="340" t="s">
        <v>152</v>
      </c>
      <c r="Q651" s="340" t="s">
        <v>152</v>
      </c>
      <c r="R651" s="340" t="s">
        <v>152</v>
      </c>
      <c r="S651" s="340" t="s">
        <v>152</v>
      </c>
      <c r="T651" s="340" t="s">
        <v>152</v>
      </c>
      <c r="U651" s="340" t="s">
        <v>152</v>
      </c>
      <c r="V651" s="340" t="s">
        <v>6582</v>
      </c>
      <c r="W651" s="143" t="s">
        <v>7626</v>
      </c>
      <c r="X651" s="143" t="s">
        <v>152</v>
      </c>
      <c r="Y651" s="143" t="s">
        <v>4033</v>
      </c>
      <c r="Z651" s="143" t="s">
        <v>4034</v>
      </c>
      <c r="AA651" s="395" t="s">
        <v>10509</v>
      </c>
      <c r="AB651" s="143" t="s">
        <v>4033</v>
      </c>
      <c r="AC651" s="143" t="s">
        <v>4033</v>
      </c>
      <c r="AD651" s="143" t="s">
        <v>152</v>
      </c>
      <c r="AF651" s="340"/>
      <c r="AG651" s="143" t="s">
        <v>152</v>
      </c>
      <c r="AH651" s="343" t="s">
        <v>4033</v>
      </c>
      <c r="AI651" s="340" t="s">
        <v>152</v>
      </c>
      <c r="AJ651" s="340" t="s">
        <v>1476</v>
      </c>
      <c r="AK651" s="143" t="s">
        <v>152</v>
      </c>
      <c r="AL651" s="143" t="s">
        <v>152</v>
      </c>
      <c r="AM651" s="341" t="s">
        <v>152</v>
      </c>
      <c r="AN651" s="143" t="s">
        <v>1637</v>
      </c>
      <c r="AO651" s="340" t="s">
        <v>152</v>
      </c>
      <c r="AP651" s="340"/>
      <c r="AQ651" s="341" t="s">
        <v>152</v>
      </c>
      <c r="AR651" s="143" t="s">
        <v>150</v>
      </c>
      <c r="AS651" s="340" t="s">
        <v>152</v>
      </c>
      <c r="AU651" s="341" t="s">
        <v>152</v>
      </c>
      <c r="AV651" s="342" t="s">
        <v>152</v>
      </c>
    </row>
    <row r="652" spans="1:48" s="143" customFormat="1" hidden="1">
      <c r="A652" s="299">
        <v>1074475821</v>
      </c>
      <c r="B652" s="340" t="s">
        <v>5578</v>
      </c>
      <c r="C652" s="143" t="s">
        <v>4031</v>
      </c>
      <c r="D652" s="143" t="s">
        <v>4107</v>
      </c>
      <c r="E652" s="340" t="s">
        <v>6118</v>
      </c>
      <c r="F652" s="340" t="s">
        <v>2056</v>
      </c>
      <c r="G652" s="143" t="s">
        <v>150</v>
      </c>
      <c r="H652" s="341" t="s">
        <v>4032</v>
      </c>
      <c r="I652" s="342">
        <v>28760</v>
      </c>
      <c r="J652" s="342">
        <v>0</v>
      </c>
      <c r="K652" s="342">
        <v>0</v>
      </c>
      <c r="L652" s="340" t="s">
        <v>152</v>
      </c>
      <c r="M652" s="340" t="s">
        <v>152</v>
      </c>
      <c r="N652" s="340" t="s">
        <v>152</v>
      </c>
      <c r="O652" s="340" t="s">
        <v>10510</v>
      </c>
      <c r="P652" s="340" t="s">
        <v>152</v>
      </c>
      <c r="Q652" s="340" t="s">
        <v>152</v>
      </c>
      <c r="R652" s="340" t="s">
        <v>152</v>
      </c>
      <c r="S652" s="340" t="s">
        <v>152</v>
      </c>
      <c r="T652" s="340" t="s">
        <v>152</v>
      </c>
      <c r="U652" s="340" t="s">
        <v>152</v>
      </c>
      <c r="V652" s="340" t="s">
        <v>6583</v>
      </c>
      <c r="W652" s="143" t="s">
        <v>7626</v>
      </c>
      <c r="X652" s="143" t="s">
        <v>152</v>
      </c>
      <c r="Y652" s="143" t="s">
        <v>4033</v>
      </c>
      <c r="Z652" s="143" t="s">
        <v>4034</v>
      </c>
      <c r="AA652" s="395" t="s">
        <v>10511</v>
      </c>
      <c r="AB652" s="143" t="s">
        <v>4033</v>
      </c>
      <c r="AC652" s="143" t="s">
        <v>4033</v>
      </c>
      <c r="AD652" s="143" t="s">
        <v>152</v>
      </c>
      <c r="AF652" s="340"/>
      <c r="AG652" s="143" t="s">
        <v>152</v>
      </c>
      <c r="AH652" s="343" t="s">
        <v>4033</v>
      </c>
      <c r="AI652" s="340" t="s">
        <v>152</v>
      </c>
      <c r="AJ652" s="340" t="s">
        <v>1477</v>
      </c>
      <c r="AK652" s="143" t="s">
        <v>152</v>
      </c>
      <c r="AL652" s="143" t="s">
        <v>152</v>
      </c>
      <c r="AM652" s="341" t="s">
        <v>152</v>
      </c>
      <c r="AN652" s="143" t="s">
        <v>1637</v>
      </c>
      <c r="AO652" s="340" t="s">
        <v>152</v>
      </c>
      <c r="AP652" s="340"/>
      <c r="AQ652" s="341" t="s">
        <v>152</v>
      </c>
      <c r="AR652" s="143" t="s">
        <v>150</v>
      </c>
      <c r="AS652" s="340" t="s">
        <v>152</v>
      </c>
      <c r="AU652" s="341" t="s">
        <v>152</v>
      </c>
      <c r="AV652" s="342" t="s">
        <v>152</v>
      </c>
    </row>
    <row r="653" spans="1:48" s="143" customFormat="1" hidden="1">
      <c r="A653" s="299">
        <v>1074475819</v>
      </c>
      <c r="B653" s="340" t="s">
        <v>5573</v>
      </c>
      <c r="C653" s="143" t="s">
        <v>4031</v>
      </c>
      <c r="D653" s="143" t="s">
        <v>4107</v>
      </c>
      <c r="E653" s="340" t="s">
        <v>6114</v>
      </c>
      <c r="F653" s="340" t="s">
        <v>2056</v>
      </c>
      <c r="G653" s="143" t="s">
        <v>150</v>
      </c>
      <c r="H653" s="341" t="s">
        <v>4032</v>
      </c>
      <c r="I653" s="342">
        <v>13575</v>
      </c>
      <c r="J653" s="342">
        <v>0</v>
      </c>
      <c r="K653" s="342">
        <v>0</v>
      </c>
      <c r="L653" s="340" t="s">
        <v>152</v>
      </c>
      <c r="M653" s="340" t="s">
        <v>152</v>
      </c>
      <c r="N653" s="340" t="s">
        <v>152</v>
      </c>
      <c r="O653" s="340" t="s">
        <v>10512</v>
      </c>
      <c r="P653" s="340" t="s">
        <v>152</v>
      </c>
      <c r="Q653" s="340" t="s">
        <v>152</v>
      </c>
      <c r="R653" s="340" t="s">
        <v>152</v>
      </c>
      <c r="S653" s="340" t="s">
        <v>152</v>
      </c>
      <c r="T653" s="340" t="s">
        <v>152</v>
      </c>
      <c r="U653" s="340" t="s">
        <v>152</v>
      </c>
      <c r="V653" s="340" t="s">
        <v>6581</v>
      </c>
      <c r="W653" s="143" t="s">
        <v>7627</v>
      </c>
      <c r="X653" s="143" t="s">
        <v>152</v>
      </c>
      <c r="Y653" s="143" t="s">
        <v>4033</v>
      </c>
      <c r="Z653" s="143" t="s">
        <v>4034</v>
      </c>
      <c r="AA653" s="395" t="s">
        <v>10513</v>
      </c>
      <c r="AB653" s="143" t="s">
        <v>4033</v>
      </c>
      <c r="AC653" s="143" t="s">
        <v>4033</v>
      </c>
      <c r="AD653" s="143" t="s">
        <v>152</v>
      </c>
      <c r="AF653" s="340"/>
      <c r="AG653" s="143" t="s">
        <v>152</v>
      </c>
      <c r="AH653" s="343" t="s">
        <v>4033</v>
      </c>
      <c r="AI653" s="340" t="s">
        <v>152</v>
      </c>
      <c r="AJ653" s="340" t="s">
        <v>1419</v>
      </c>
      <c r="AK653" s="143" t="s">
        <v>152</v>
      </c>
      <c r="AL653" s="143" t="s">
        <v>152</v>
      </c>
      <c r="AM653" s="341" t="s">
        <v>152</v>
      </c>
      <c r="AN653" s="143" t="s">
        <v>1637</v>
      </c>
      <c r="AO653" s="340" t="s">
        <v>152</v>
      </c>
      <c r="AP653" s="340"/>
      <c r="AQ653" s="341" t="s">
        <v>152</v>
      </c>
      <c r="AR653" s="143" t="s">
        <v>150</v>
      </c>
      <c r="AS653" s="340" t="s">
        <v>152</v>
      </c>
      <c r="AU653" s="341" t="s">
        <v>152</v>
      </c>
      <c r="AV653" s="342" t="s">
        <v>152</v>
      </c>
    </row>
    <row r="654" spans="1:48" s="143" customFormat="1" hidden="1">
      <c r="A654" s="299">
        <v>1074475818</v>
      </c>
      <c r="B654" s="340" t="s">
        <v>201</v>
      </c>
      <c r="C654" s="143" t="s">
        <v>4031</v>
      </c>
      <c r="D654" s="143" t="s">
        <v>4107</v>
      </c>
      <c r="E654" s="340" t="s">
        <v>2089</v>
      </c>
      <c r="F654" s="340" t="s">
        <v>2056</v>
      </c>
      <c r="G654" s="143" t="s">
        <v>150</v>
      </c>
      <c r="H654" s="341" t="s">
        <v>4032</v>
      </c>
      <c r="I654" s="342">
        <v>13180</v>
      </c>
      <c r="J654" s="342">
        <v>0</v>
      </c>
      <c r="K654" s="342">
        <v>0</v>
      </c>
      <c r="L654" s="340" t="s">
        <v>152</v>
      </c>
      <c r="M654" s="340" t="s">
        <v>152</v>
      </c>
      <c r="N654" s="340" t="s">
        <v>152</v>
      </c>
      <c r="O654" s="340" t="s">
        <v>10514</v>
      </c>
      <c r="P654" s="340" t="s">
        <v>152</v>
      </c>
      <c r="Q654" s="340" t="s">
        <v>152</v>
      </c>
      <c r="R654" s="340" t="s">
        <v>152</v>
      </c>
      <c r="S654" s="340" t="s">
        <v>152</v>
      </c>
      <c r="T654" s="340" t="s">
        <v>152</v>
      </c>
      <c r="U654" s="340" t="s">
        <v>152</v>
      </c>
      <c r="V654" s="340" t="s">
        <v>4485</v>
      </c>
      <c r="W654" s="143" t="s">
        <v>7626</v>
      </c>
      <c r="X654" s="143" t="s">
        <v>152</v>
      </c>
      <c r="Y654" s="143" t="s">
        <v>4033</v>
      </c>
      <c r="Z654" s="143" t="s">
        <v>4034</v>
      </c>
      <c r="AA654" s="395" t="s">
        <v>10515</v>
      </c>
      <c r="AB654" s="143" t="s">
        <v>4033</v>
      </c>
      <c r="AC654" s="143" t="s">
        <v>4033</v>
      </c>
      <c r="AD654" s="143" t="s">
        <v>152</v>
      </c>
      <c r="AF654" s="340"/>
      <c r="AG654" s="143" t="s">
        <v>152</v>
      </c>
      <c r="AH654" s="343" t="s">
        <v>4033</v>
      </c>
      <c r="AI654" s="340" t="s">
        <v>152</v>
      </c>
      <c r="AJ654" s="340" t="s">
        <v>1481</v>
      </c>
      <c r="AK654" s="143" t="s">
        <v>2054</v>
      </c>
      <c r="AL654" s="143" t="s">
        <v>4486</v>
      </c>
      <c r="AM654" s="341" t="s">
        <v>152</v>
      </c>
      <c r="AN654" s="143" t="s">
        <v>1637</v>
      </c>
      <c r="AO654" s="340" t="s">
        <v>152</v>
      </c>
      <c r="AP654" s="340"/>
      <c r="AQ654" s="341" t="s">
        <v>152</v>
      </c>
      <c r="AR654" s="143" t="s">
        <v>150</v>
      </c>
      <c r="AS654" s="340" t="s">
        <v>152</v>
      </c>
      <c r="AU654" s="341" t="s">
        <v>152</v>
      </c>
      <c r="AV654" s="342" t="s">
        <v>152</v>
      </c>
    </row>
    <row r="655" spans="1:48" s="143" customFormat="1" hidden="1">
      <c r="A655" s="299">
        <v>1074475817</v>
      </c>
      <c r="B655" s="340" t="s">
        <v>5582</v>
      </c>
      <c r="C655" s="143" t="s">
        <v>4031</v>
      </c>
      <c r="D655" s="143" t="s">
        <v>4107</v>
      </c>
      <c r="E655" s="340" t="s">
        <v>6122</v>
      </c>
      <c r="F655" s="340" t="s">
        <v>2056</v>
      </c>
      <c r="G655" s="143" t="s">
        <v>150</v>
      </c>
      <c r="H655" s="341" t="s">
        <v>4032</v>
      </c>
      <c r="I655" s="342">
        <v>32218</v>
      </c>
      <c r="J655" s="342">
        <v>0</v>
      </c>
      <c r="K655" s="342">
        <v>0</v>
      </c>
      <c r="L655" s="340" t="s">
        <v>152</v>
      </c>
      <c r="M655" s="340" t="s">
        <v>152</v>
      </c>
      <c r="N655" s="340" t="s">
        <v>152</v>
      </c>
      <c r="O655" s="340" t="s">
        <v>10516</v>
      </c>
      <c r="P655" s="340" t="s">
        <v>152</v>
      </c>
      <c r="Q655" s="340" t="s">
        <v>152</v>
      </c>
      <c r="R655" s="340" t="s">
        <v>152</v>
      </c>
      <c r="S655" s="340" t="s">
        <v>152</v>
      </c>
      <c r="T655" s="340" t="s">
        <v>152</v>
      </c>
      <c r="U655" s="340" t="s">
        <v>152</v>
      </c>
      <c r="V655" s="340" t="s">
        <v>6579</v>
      </c>
      <c r="W655" s="143" t="s">
        <v>7626</v>
      </c>
      <c r="X655" s="143" t="s">
        <v>152</v>
      </c>
      <c r="Y655" s="143" t="s">
        <v>4033</v>
      </c>
      <c r="Z655" s="143" t="s">
        <v>4034</v>
      </c>
      <c r="AA655" s="395" t="s">
        <v>10517</v>
      </c>
      <c r="AB655" s="143" t="s">
        <v>4033</v>
      </c>
      <c r="AC655" s="143" t="s">
        <v>4033</v>
      </c>
      <c r="AD655" s="143" t="s">
        <v>152</v>
      </c>
      <c r="AF655" s="340"/>
      <c r="AG655" s="143" t="s">
        <v>152</v>
      </c>
      <c r="AH655" s="343" t="s">
        <v>4033</v>
      </c>
      <c r="AI655" s="340" t="s">
        <v>152</v>
      </c>
      <c r="AJ655" s="340" t="s">
        <v>1479</v>
      </c>
      <c r="AK655" s="143" t="s">
        <v>2054</v>
      </c>
      <c r="AL655" s="143" t="s">
        <v>6580</v>
      </c>
      <c r="AM655" s="341" t="s">
        <v>152</v>
      </c>
      <c r="AN655" s="143" t="s">
        <v>1637</v>
      </c>
      <c r="AO655" s="340" t="s">
        <v>152</v>
      </c>
      <c r="AP655" s="340"/>
      <c r="AQ655" s="341" t="s">
        <v>152</v>
      </c>
      <c r="AR655" s="143" t="s">
        <v>150</v>
      </c>
      <c r="AS655" s="340" t="s">
        <v>152</v>
      </c>
      <c r="AU655" s="341" t="s">
        <v>152</v>
      </c>
      <c r="AV655" s="342" t="s">
        <v>152</v>
      </c>
    </row>
    <row r="656" spans="1:48" s="143" customFormat="1" hidden="1">
      <c r="A656" s="299">
        <v>1074475816</v>
      </c>
      <c r="B656" s="340" t="s">
        <v>5583</v>
      </c>
      <c r="C656" s="143" t="s">
        <v>4031</v>
      </c>
      <c r="D656" s="143" t="s">
        <v>4107</v>
      </c>
      <c r="E656" s="340" t="s">
        <v>6123</v>
      </c>
      <c r="F656" s="340" t="s">
        <v>2056</v>
      </c>
      <c r="G656" s="143" t="s">
        <v>150</v>
      </c>
      <c r="H656" s="341" t="s">
        <v>4032</v>
      </c>
      <c r="I656" s="342">
        <v>33265</v>
      </c>
      <c r="J656" s="342">
        <v>0</v>
      </c>
      <c r="K656" s="342">
        <v>0</v>
      </c>
      <c r="L656" s="340" t="s">
        <v>152</v>
      </c>
      <c r="M656" s="340" t="s">
        <v>152</v>
      </c>
      <c r="N656" s="340" t="s">
        <v>152</v>
      </c>
      <c r="O656" s="340" t="s">
        <v>10518</v>
      </c>
      <c r="P656" s="340" t="s">
        <v>152</v>
      </c>
      <c r="Q656" s="340" t="s">
        <v>152</v>
      </c>
      <c r="R656" s="340" t="s">
        <v>152</v>
      </c>
      <c r="S656" s="340" t="s">
        <v>152</v>
      </c>
      <c r="T656" s="340" t="s">
        <v>152</v>
      </c>
      <c r="U656" s="340" t="s">
        <v>152</v>
      </c>
      <c r="V656" s="340" t="s">
        <v>6577</v>
      </c>
      <c r="W656" s="143" t="s">
        <v>7626</v>
      </c>
      <c r="X656" s="143" t="s">
        <v>152</v>
      </c>
      <c r="Y656" s="143" t="s">
        <v>4033</v>
      </c>
      <c r="Z656" s="143" t="s">
        <v>4034</v>
      </c>
      <c r="AA656" s="395" t="s">
        <v>10519</v>
      </c>
      <c r="AB656" s="143" t="s">
        <v>4033</v>
      </c>
      <c r="AC656" s="143" t="s">
        <v>4033</v>
      </c>
      <c r="AD656" s="143" t="s">
        <v>152</v>
      </c>
      <c r="AF656" s="340"/>
      <c r="AG656" s="143" t="s">
        <v>152</v>
      </c>
      <c r="AH656" s="343" t="s">
        <v>4033</v>
      </c>
      <c r="AI656" s="340" t="s">
        <v>152</v>
      </c>
      <c r="AJ656" s="340" t="s">
        <v>1442</v>
      </c>
      <c r="AK656" s="143" t="s">
        <v>2054</v>
      </c>
      <c r="AL656" s="143" t="s">
        <v>6578</v>
      </c>
      <c r="AM656" s="341" t="s">
        <v>152</v>
      </c>
      <c r="AN656" s="143" t="s">
        <v>1637</v>
      </c>
      <c r="AO656" s="340" t="s">
        <v>152</v>
      </c>
      <c r="AP656" s="340"/>
      <c r="AQ656" s="341" t="s">
        <v>152</v>
      </c>
      <c r="AR656" s="143" t="s">
        <v>150</v>
      </c>
      <c r="AS656" s="340" t="s">
        <v>152</v>
      </c>
      <c r="AU656" s="341" t="s">
        <v>152</v>
      </c>
      <c r="AV656" s="342" t="s">
        <v>152</v>
      </c>
    </row>
    <row r="657" spans="1:48" s="143" customFormat="1" hidden="1">
      <c r="A657" s="299">
        <v>1074475815</v>
      </c>
      <c r="B657" s="340" t="s">
        <v>5584</v>
      </c>
      <c r="C657" s="143" t="s">
        <v>4031</v>
      </c>
      <c r="D657" s="143" t="s">
        <v>4107</v>
      </c>
      <c r="E657" s="340" t="s">
        <v>6124</v>
      </c>
      <c r="F657" s="340" t="s">
        <v>2056</v>
      </c>
      <c r="G657" s="143" t="s">
        <v>150</v>
      </c>
      <c r="H657" s="341" t="s">
        <v>4032</v>
      </c>
      <c r="I657" s="342">
        <v>27280</v>
      </c>
      <c r="J657" s="342">
        <v>0</v>
      </c>
      <c r="K657" s="342">
        <v>0</v>
      </c>
      <c r="L657" s="340" t="s">
        <v>152</v>
      </c>
      <c r="M657" s="340" t="s">
        <v>152</v>
      </c>
      <c r="N657" s="340" t="s">
        <v>152</v>
      </c>
      <c r="O657" s="340" t="s">
        <v>10520</v>
      </c>
      <c r="P657" s="340" t="s">
        <v>152</v>
      </c>
      <c r="Q657" s="340" t="s">
        <v>152</v>
      </c>
      <c r="R657" s="340" t="s">
        <v>152</v>
      </c>
      <c r="S657" s="340" t="s">
        <v>152</v>
      </c>
      <c r="T657" s="340" t="s">
        <v>152</v>
      </c>
      <c r="U657" s="340" t="s">
        <v>152</v>
      </c>
      <c r="V657" s="340" t="s">
        <v>6576</v>
      </c>
      <c r="W657" s="143" t="s">
        <v>7626</v>
      </c>
      <c r="X657" s="143" t="s">
        <v>152</v>
      </c>
      <c r="Y657" s="143" t="s">
        <v>4033</v>
      </c>
      <c r="Z657" s="143" t="s">
        <v>4034</v>
      </c>
      <c r="AA657" s="395" t="s">
        <v>10521</v>
      </c>
      <c r="AB657" s="143" t="s">
        <v>4033</v>
      </c>
      <c r="AC657" s="143" t="s">
        <v>4033</v>
      </c>
      <c r="AD657" s="143" t="s">
        <v>152</v>
      </c>
      <c r="AF657" s="340"/>
      <c r="AG657" s="143" t="s">
        <v>152</v>
      </c>
      <c r="AH657" s="343" t="s">
        <v>4033</v>
      </c>
      <c r="AI657" s="340" t="s">
        <v>152</v>
      </c>
      <c r="AJ657" s="340" t="s">
        <v>1458</v>
      </c>
      <c r="AK657" s="143" t="s">
        <v>152</v>
      </c>
      <c r="AL657" s="143" t="s">
        <v>152</v>
      </c>
      <c r="AM657" s="341" t="s">
        <v>152</v>
      </c>
      <c r="AN657" s="143" t="s">
        <v>1637</v>
      </c>
      <c r="AO657" s="340" t="s">
        <v>152</v>
      </c>
      <c r="AP657" s="340"/>
      <c r="AQ657" s="341" t="s">
        <v>152</v>
      </c>
      <c r="AR657" s="143" t="s">
        <v>150</v>
      </c>
      <c r="AS657" s="340" t="s">
        <v>152</v>
      </c>
      <c r="AU657" s="341" t="s">
        <v>152</v>
      </c>
      <c r="AV657" s="342" t="s">
        <v>152</v>
      </c>
    </row>
    <row r="658" spans="1:48" s="143" customFormat="1" hidden="1">
      <c r="A658" s="299">
        <v>1074475772</v>
      </c>
      <c r="B658" s="340" t="s">
        <v>4589</v>
      </c>
      <c r="C658" s="143" t="s">
        <v>4031</v>
      </c>
      <c r="D658" s="143" t="s">
        <v>4035</v>
      </c>
      <c r="E658" s="340" t="s">
        <v>5350</v>
      </c>
      <c r="F658" s="340" t="s">
        <v>2056</v>
      </c>
      <c r="G658" s="143" t="s">
        <v>150</v>
      </c>
      <c r="H658" s="341" t="s">
        <v>4032</v>
      </c>
      <c r="I658" s="342">
        <v>100000</v>
      </c>
      <c r="J658" s="342">
        <v>0</v>
      </c>
      <c r="K658" s="342">
        <v>0</v>
      </c>
      <c r="L658" s="340" t="s">
        <v>152</v>
      </c>
      <c r="M658" s="340" t="s">
        <v>152</v>
      </c>
      <c r="N658" s="340" t="s">
        <v>152</v>
      </c>
      <c r="O658" s="340" t="s">
        <v>10522</v>
      </c>
      <c r="P658" s="340" t="s">
        <v>152</v>
      </c>
      <c r="Q658" s="340" t="s">
        <v>152</v>
      </c>
      <c r="R658" s="340" t="s">
        <v>152</v>
      </c>
      <c r="S658" s="340" t="s">
        <v>152</v>
      </c>
      <c r="T658" s="340" t="s">
        <v>152</v>
      </c>
      <c r="U658" s="340" t="s">
        <v>152</v>
      </c>
      <c r="V658" s="340" t="s">
        <v>6224</v>
      </c>
      <c r="W658" s="143" t="s">
        <v>7626</v>
      </c>
      <c r="X658" s="143" t="s">
        <v>152</v>
      </c>
      <c r="Y658" s="143" t="s">
        <v>4033</v>
      </c>
      <c r="Z658" s="143" t="s">
        <v>4034</v>
      </c>
      <c r="AA658" s="395" t="s">
        <v>10523</v>
      </c>
      <c r="AB658" s="143" t="s">
        <v>4033</v>
      </c>
      <c r="AC658" s="143" t="s">
        <v>4033</v>
      </c>
      <c r="AD658" s="143" t="s">
        <v>152</v>
      </c>
      <c r="AF658" s="340"/>
      <c r="AG658" s="143" t="s">
        <v>152</v>
      </c>
      <c r="AH658" s="343" t="s">
        <v>4033</v>
      </c>
      <c r="AI658" s="340" t="s">
        <v>152</v>
      </c>
      <c r="AJ658" s="340" t="s">
        <v>152</v>
      </c>
      <c r="AK658" s="143" t="s">
        <v>152</v>
      </c>
      <c r="AL658" s="143" t="s">
        <v>152</v>
      </c>
      <c r="AM658" s="341" t="s">
        <v>152</v>
      </c>
      <c r="AN658" s="143" t="s">
        <v>1637</v>
      </c>
      <c r="AO658" s="340" t="s">
        <v>152</v>
      </c>
      <c r="AP658" s="340"/>
      <c r="AQ658" s="341" t="s">
        <v>152</v>
      </c>
      <c r="AR658" s="143" t="s">
        <v>150</v>
      </c>
      <c r="AS658" s="340" t="s">
        <v>152</v>
      </c>
      <c r="AU658" s="341" t="s">
        <v>152</v>
      </c>
      <c r="AV658" s="342" t="s">
        <v>152</v>
      </c>
    </row>
    <row r="659" spans="1:48" s="143" customFormat="1" hidden="1">
      <c r="A659" s="299">
        <v>1074475755</v>
      </c>
      <c r="B659" s="340" t="s">
        <v>7525</v>
      </c>
      <c r="C659" s="143" t="s">
        <v>4031</v>
      </c>
      <c r="D659" s="143" t="s">
        <v>4065</v>
      </c>
      <c r="E659" s="340" t="s">
        <v>7754</v>
      </c>
      <c r="F659" s="340" t="s">
        <v>2056</v>
      </c>
      <c r="G659" s="143" t="s">
        <v>150</v>
      </c>
      <c r="H659" s="341" t="s">
        <v>4032</v>
      </c>
      <c r="I659" s="342">
        <v>100000</v>
      </c>
      <c r="J659" s="342">
        <v>0</v>
      </c>
      <c r="K659" s="342">
        <v>35</v>
      </c>
      <c r="L659" s="340" t="s">
        <v>152</v>
      </c>
      <c r="M659" s="340" t="s">
        <v>152</v>
      </c>
      <c r="N659" s="340" t="s">
        <v>152</v>
      </c>
      <c r="O659" s="340" t="s">
        <v>10524</v>
      </c>
      <c r="P659" s="340" t="s">
        <v>152</v>
      </c>
      <c r="Q659" s="340" t="s">
        <v>152</v>
      </c>
      <c r="R659" s="340" t="s">
        <v>152</v>
      </c>
      <c r="S659" s="340" t="s">
        <v>152</v>
      </c>
      <c r="T659" s="340" t="s">
        <v>2015</v>
      </c>
      <c r="U659" s="340" t="s">
        <v>152</v>
      </c>
      <c r="V659" s="340" t="s">
        <v>7755</v>
      </c>
      <c r="W659" s="143" t="s">
        <v>7626</v>
      </c>
      <c r="X659" s="143" t="s">
        <v>152</v>
      </c>
      <c r="Y659" s="143" t="s">
        <v>4033</v>
      </c>
      <c r="Z659" s="143" t="s">
        <v>4034</v>
      </c>
      <c r="AA659" s="395" t="s">
        <v>10525</v>
      </c>
      <c r="AB659" s="143" t="s">
        <v>4033</v>
      </c>
      <c r="AC659" s="143" t="s">
        <v>4033</v>
      </c>
      <c r="AD659" s="143" t="s">
        <v>152</v>
      </c>
      <c r="AF659" s="340"/>
      <c r="AG659" s="143" t="s">
        <v>152</v>
      </c>
      <c r="AH659" s="343" t="s">
        <v>4033</v>
      </c>
      <c r="AI659" s="340" t="s">
        <v>152</v>
      </c>
      <c r="AJ659" s="340" t="s">
        <v>152</v>
      </c>
      <c r="AK659" s="143" t="s">
        <v>2054</v>
      </c>
      <c r="AL659" s="143" t="s">
        <v>2015</v>
      </c>
      <c r="AM659" s="341" t="s">
        <v>152</v>
      </c>
      <c r="AN659" s="143" t="s">
        <v>1637</v>
      </c>
      <c r="AO659" s="340" t="s">
        <v>152</v>
      </c>
      <c r="AP659" s="340"/>
      <c r="AQ659" s="341" t="s">
        <v>152</v>
      </c>
      <c r="AR659" s="143" t="s">
        <v>150</v>
      </c>
      <c r="AS659" s="340" t="s">
        <v>152</v>
      </c>
      <c r="AU659" s="341" t="s">
        <v>152</v>
      </c>
      <c r="AV659" s="342" t="s">
        <v>152</v>
      </c>
    </row>
    <row r="660" spans="1:48" hidden="1">
      <c r="A660" s="374" t="s">
        <v>10562</v>
      </c>
      <c r="B660" s="375" t="s">
        <v>10563</v>
      </c>
      <c r="C660" s="374" t="s">
        <v>4031</v>
      </c>
      <c r="D660" s="374" t="s">
        <v>4286</v>
      </c>
      <c r="E660" s="375" t="s">
        <v>10564</v>
      </c>
      <c r="F660" s="375" t="s">
        <v>2056</v>
      </c>
      <c r="G660" s="374" t="s">
        <v>150</v>
      </c>
      <c r="H660" s="374" t="s">
        <v>4032</v>
      </c>
      <c r="I660" s="376">
        <v>100000</v>
      </c>
      <c r="J660" s="376">
        <v>0</v>
      </c>
      <c r="K660" s="376">
        <v>1</v>
      </c>
      <c r="O660" s="375" t="s">
        <v>9523</v>
      </c>
      <c r="V660" s="375" t="s">
        <v>10565</v>
      </c>
      <c r="W660" s="374">
        <v>672707</v>
      </c>
      <c r="Y660" s="374" t="s">
        <v>4033</v>
      </c>
      <c r="Z660" s="374" t="s">
        <v>4034</v>
      </c>
      <c r="AA660" s="375" t="s">
        <v>10566</v>
      </c>
      <c r="AB660" s="374" t="s">
        <v>4033</v>
      </c>
      <c r="AC660" s="374" t="s">
        <v>4033</v>
      </c>
      <c r="AH660" s="376" t="s">
        <v>4033</v>
      </c>
      <c r="AL660" s="374" t="s">
        <v>152</v>
      </c>
      <c r="AR660" s="374" t="s">
        <v>150</v>
      </c>
    </row>
    <row r="661" spans="1:48" hidden="1">
      <c r="A661" s="374" t="s">
        <v>10567</v>
      </c>
      <c r="B661" s="375" t="s">
        <v>10568</v>
      </c>
      <c r="C661" s="374" t="s">
        <v>4031</v>
      </c>
      <c r="D661" s="374" t="s">
        <v>4286</v>
      </c>
      <c r="E661" s="375" t="s">
        <v>10569</v>
      </c>
      <c r="F661" s="375" t="s">
        <v>2056</v>
      </c>
      <c r="G661" s="374" t="s">
        <v>150</v>
      </c>
      <c r="H661" s="374" t="s">
        <v>4032</v>
      </c>
      <c r="I661" s="376">
        <v>100000</v>
      </c>
      <c r="J661" s="376">
        <v>0</v>
      </c>
      <c r="K661" s="376">
        <v>1</v>
      </c>
      <c r="O661" s="375" t="s">
        <v>9523</v>
      </c>
      <c r="V661" s="375" t="s">
        <v>10570</v>
      </c>
      <c r="W661" s="374">
        <v>672707</v>
      </c>
      <c r="Y661" s="374" t="s">
        <v>4033</v>
      </c>
      <c r="Z661" s="374" t="s">
        <v>4034</v>
      </c>
      <c r="AA661" s="375" t="s">
        <v>10571</v>
      </c>
      <c r="AB661" s="374" t="s">
        <v>4033</v>
      </c>
      <c r="AC661" s="374" t="s">
        <v>4033</v>
      </c>
      <c r="AH661" s="376" t="s">
        <v>4033</v>
      </c>
      <c r="AL661" s="374" t="s">
        <v>152</v>
      </c>
      <c r="AR661" s="374" t="s">
        <v>150</v>
      </c>
    </row>
    <row r="662" spans="1:48" s="401" customFormat="1" ht="42.75" customHeight="1">
      <c r="A662" s="401" t="s">
        <v>10617</v>
      </c>
      <c r="B662" s="402" t="s">
        <v>10608</v>
      </c>
      <c r="C662" s="401" t="s">
        <v>4031</v>
      </c>
      <c r="D662" s="401" t="s">
        <v>6225</v>
      </c>
      <c r="E662" s="402" t="s">
        <v>10609</v>
      </c>
      <c r="F662" s="402" t="s">
        <v>2056</v>
      </c>
      <c r="G662" s="401" t="s">
        <v>10618</v>
      </c>
      <c r="H662" s="403" t="s">
        <v>4032</v>
      </c>
      <c r="I662" s="404">
        <v>4780</v>
      </c>
      <c r="J662" s="404">
        <v>0</v>
      </c>
      <c r="K662" s="404">
        <v>1</v>
      </c>
      <c r="L662" s="402"/>
      <c r="M662" s="402"/>
      <c r="N662" s="402"/>
      <c r="O662" s="402" t="s">
        <v>9236</v>
      </c>
      <c r="P662" s="402"/>
      <c r="Q662" s="402"/>
      <c r="R662" s="402"/>
      <c r="S662" s="402"/>
      <c r="T662" s="402"/>
      <c r="U662" s="402"/>
      <c r="V662" s="405" t="s">
        <v>10619</v>
      </c>
      <c r="W662" s="406">
        <v>672706</v>
      </c>
      <c r="Y662" s="401" t="s">
        <v>4033</v>
      </c>
      <c r="Z662" s="401" t="s">
        <v>4034</v>
      </c>
      <c r="AA662" s="402" t="s">
        <v>10620</v>
      </c>
      <c r="AB662" s="401" t="s">
        <v>4033</v>
      </c>
      <c r="AC662" s="401" t="s">
        <v>4033</v>
      </c>
      <c r="AF662" s="402"/>
      <c r="AH662" s="407" t="s">
        <v>4033</v>
      </c>
      <c r="AI662" s="402"/>
      <c r="AJ662" s="402"/>
      <c r="AK662" s="401" t="s">
        <v>2054</v>
      </c>
      <c r="AL662" s="408" t="s">
        <v>10621</v>
      </c>
      <c r="AM662" s="403"/>
      <c r="AO662" s="402"/>
      <c r="AP662" s="402"/>
      <c r="AQ662" s="403"/>
      <c r="AR662" s="401" t="s">
        <v>150</v>
      </c>
      <c r="AS662" s="402"/>
      <c r="AU662" s="403"/>
      <c r="AV662" s="404"/>
    </row>
    <row r="663" spans="1:48" s="401" customFormat="1" ht="42.75" customHeight="1">
      <c r="A663" s="401" t="s">
        <v>10622</v>
      </c>
      <c r="B663" s="402" t="s">
        <v>10610</v>
      </c>
      <c r="C663" s="401" t="s">
        <v>4031</v>
      </c>
      <c r="D663" s="401" t="s">
        <v>6225</v>
      </c>
      <c r="E663" s="402" t="s">
        <v>10611</v>
      </c>
      <c r="F663" s="402" t="s">
        <v>2056</v>
      </c>
      <c r="G663" s="401" t="s">
        <v>10618</v>
      </c>
      <c r="H663" s="403" t="s">
        <v>4032</v>
      </c>
      <c r="I663" s="404">
        <v>13620</v>
      </c>
      <c r="J663" s="404">
        <v>0</v>
      </c>
      <c r="K663" s="404">
        <v>1</v>
      </c>
      <c r="L663" s="402"/>
      <c r="M663" s="402"/>
      <c r="N663" s="402"/>
      <c r="O663" s="402" t="s">
        <v>9236</v>
      </c>
      <c r="P663" s="402"/>
      <c r="Q663" s="402"/>
      <c r="R663" s="402"/>
      <c r="S663" s="402"/>
      <c r="T663" s="402"/>
      <c r="U663" s="402"/>
      <c r="V663" s="405" t="s">
        <v>10623</v>
      </c>
      <c r="W663" s="406">
        <v>672707</v>
      </c>
      <c r="Y663" s="401" t="s">
        <v>4033</v>
      </c>
      <c r="Z663" s="401" t="s">
        <v>4034</v>
      </c>
      <c r="AA663" s="402" t="s">
        <v>10624</v>
      </c>
      <c r="AB663" s="401" t="s">
        <v>4033</v>
      </c>
      <c r="AC663" s="401" t="s">
        <v>4033</v>
      </c>
      <c r="AF663" s="402"/>
      <c r="AH663" s="407" t="s">
        <v>4033</v>
      </c>
      <c r="AI663" s="402"/>
      <c r="AJ663" s="402"/>
      <c r="AK663" s="401" t="s">
        <v>2054</v>
      </c>
      <c r="AL663" s="408" t="s">
        <v>10625</v>
      </c>
      <c r="AM663" s="403"/>
      <c r="AO663" s="402"/>
      <c r="AP663" s="402"/>
      <c r="AQ663" s="403"/>
      <c r="AR663" s="401" t="s">
        <v>150</v>
      </c>
      <c r="AS663" s="402"/>
      <c r="AU663" s="403"/>
      <c r="AV663" s="404"/>
    </row>
  </sheetData>
  <autoFilter ref="A4:AV661" xr:uid="{CA8F41F8-9925-4D6D-A188-599BDF48D9B4}">
    <filterColumn colId="4">
      <filters>
        <filter val="2023年製 EfficientGrip ECO EG01 145/80R13 75S サマータイヤ 翌営業日発送"/>
        <filter val="2023年製 EfficientGrip ECO EG01 155/65R14 75S サマータイヤ 翌営業日発送"/>
        <filter val="2023年製 EfficientGrip ECO EG01 155/80R13 79S サマータイヤ 翌営業日発送"/>
        <filter val="2023年製 EfficientGrip ECO EG01 165/55R14 72V サマータイヤ 翌営業日発送"/>
        <filter val="2023年製 EfficientGrip ECO EG01 165/65R14 79S サマータイヤ 翌営業日発送"/>
        <filter val="2023年製 EfficientGrip ECO EG01 165/70R14 81S サマータイヤ 翌営業日発送"/>
        <filter val="2023年製 EfficientGrip ECO EG01 175/60R16 82H サマータイヤ 翌営業日発送"/>
        <filter val="2023年製 EfficientGrip ECO EG01 175/65R14 82S サマータイヤ 翌営業日発送"/>
        <filter val="2023年製 EfficientGrip ECO EG01 175/65R15 84H サマータイヤ 翌営業日発送"/>
        <filter val="2023年製 EfficientGrip ECO EG01 175/70R14 84S サマータイヤ 翌営業日発送"/>
        <filter val="2023年製 EfficientGrip ECO EG01 185/60R15 84H サマータイヤ 翌営業日発送"/>
        <filter val="2023年製 EfficientGrip ECO EG01 185/65R14 86S サマータイヤ 翌営業日発送"/>
        <filter val="2023年製 EfficientGrip ECO EG01 185/65R15 88S サマータイヤ 翌営業日発送"/>
        <filter val="2023年製 EfficientGrip ECO EG01 185/70R14 88S サマータイヤ 翌営業日発送"/>
        <filter val="2023年製 EfficientGrip ECO EG01 195/55R16 87V サマータイヤ 翌営業日発送"/>
        <filter val="2023年製 EfficientGrip ECO EG01 195/65R15 91H サマータイヤ 翌営業日発送"/>
        <filter val="2023年製 EfficientGrip ECO EG01 205/55R16 91V サマータイヤ 翌営業日発送"/>
        <filter val="2023年製 EfficientGrip ECO EG01 205/60R16 92H サマータイヤ 翌営業日発送"/>
        <filter val="2023年製 EfficientGrip ECO EG01 205/65R15 94H サマータイヤ 翌営業日発送"/>
        <filter val="2023年製 EfficientGrip ECO EG01 215/50R17 91V サマータイヤ 翌営業日発送"/>
        <filter val="2023年製 EfficientGrip ECO EG01 215/55R17 94V サマータイヤ 翌営業日発送"/>
        <filter val="2023年製 EfficientGrip ECO EG01 215/60R16 95H サマータイヤ 翌営業日発送"/>
      </filters>
    </filterColumn>
    <sortState xmlns:xlrd2="http://schemas.microsoft.com/office/spreadsheetml/2017/richdata2" ref="A33:AV527">
      <sortCondition descending="1" ref="A4:A659"/>
    </sortState>
  </autoFilter>
  <phoneticPr fontId="10"/>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98A73-A660-43C0-B125-DAB92A8A93B5}">
  <sheetPr codeName="Sheet12">
    <tabColor theme="7" tint="0.39997558519241921"/>
  </sheetPr>
  <dimension ref="A1:CE771"/>
  <sheetViews>
    <sheetView zoomScale="85" zoomScaleNormal="85" workbookViewId="0">
      <pane xSplit="1" ySplit="4" topLeftCell="L5" activePane="bottomRight" state="frozen"/>
      <selection activeCell="AK338" sqref="AK338"/>
      <selection pane="topRight" activeCell="AK338" sqref="AK338"/>
      <selection pane="bottomLeft" activeCell="AK338" sqref="AK338"/>
      <selection pane="bottomRight" activeCell="AD5" sqref="AD5"/>
    </sheetView>
  </sheetViews>
  <sheetFormatPr defaultColWidth="11.5546875" defaultRowHeight="19.5" outlineLevelCol="1"/>
  <cols>
    <col min="1" max="1" width="16.44140625" style="33" customWidth="1"/>
    <col min="2" max="2" width="15.109375" style="32" customWidth="1" outlineLevel="1"/>
    <col min="3" max="3" width="8.44140625" style="31" customWidth="1" outlineLevel="1"/>
    <col min="4" max="4" width="25.33203125" style="30" customWidth="1" outlineLevel="1"/>
    <col min="5" max="5" width="20.33203125" style="30" customWidth="1" outlineLevel="1"/>
    <col min="6" max="6" width="11.77734375" style="30" customWidth="1" outlineLevel="1"/>
    <col min="7" max="9" width="6.77734375" style="30" customWidth="1" outlineLevel="1"/>
    <col min="10" max="10" width="5.88671875" style="30" customWidth="1" outlineLevel="1"/>
    <col min="11" max="11" width="12.5546875" style="146" customWidth="1" outlineLevel="1"/>
    <col min="12" max="12" width="25.21875" style="30" customWidth="1" outlineLevel="1"/>
    <col min="13" max="13" width="5.44140625" style="26" customWidth="1" outlineLevel="1"/>
    <col min="14" max="14" width="8.88671875" style="27" customWidth="1" outlineLevel="1"/>
    <col min="15" max="15" width="8.33203125" style="27" customWidth="1" outlineLevel="1"/>
    <col min="16" max="16" width="9.6640625" style="26" customWidth="1" outlineLevel="1"/>
    <col min="17" max="17" width="9.6640625" style="27" customWidth="1" outlineLevel="1"/>
    <col min="18" max="18" width="10.109375" style="27" customWidth="1" outlineLevel="1"/>
    <col min="19" max="19" width="43.33203125" style="27" customWidth="1" outlineLevel="1"/>
    <col min="20" max="22" width="8.44140625" style="26" customWidth="1" outlineLevel="1"/>
    <col min="23" max="23" width="9" style="26" customWidth="1" outlineLevel="1"/>
    <col min="24" max="24" width="9" style="29" customWidth="1" outlineLevel="1"/>
    <col min="25" max="25" width="9" style="30" customWidth="1" outlineLevel="1"/>
    <col min="26" max="26" width="9" style="29" customWidth="1" outlineLevel="1"/>
    <col min="27" max="27" width="9" style="28" customWidth="1" outlineLevel="1"/>
    <col min="28" max="30" width="9" style="26" customWidth="1" outlineLevel="1"/>
    <col min="31" max="31" width="11.109375" style="26" customWidth="1"/>
    <col min="32" max="32" width="15.6640625" style="26" customWidth="1"/>
    <col min="33" max="33" width="13" style="26" customWidth="1"/>
    <col min="34" max="36" width="11.5546875" style="26"/>
    <col min="37" max="37" width="5.6640625" style="26" customWidth="1"/>
    <col min="38" max="38" width="11.5546875" style="26"/>
    <col min="39" max="39" width="9.5546875" style="26" customWidth="1"/>
    <col min="40" max="40" width="11.5546875" style="26"/>
    <col min="41" max="44" width="6.33203125" style="26" customWidth="1"/>
    <col min="45" max="45" width="11.5546875" style="26"/>
    <col min="46" max="48" width="6.33203125" style="26" customWidth="1"/>
    <col min="49" max="50" width="11.5546875" style="26"/>
    <col min="51" max="51" width="6.33203125" style="26" customWidth="1"/>
    <col min="52" max="52" width="56.5546875" style="26" customWidth="1"/>
    <col min="53" max="53" width="10" style="26" customWidth="1"/>
    <col min="54" max="54" width="6.33203125" style="26" customWidth="1"/>
    <col min="55" max="56" width="7.33203125" style="26" customWidth="1"/>
    <col min="57" max="57" width="101.109375" style="26" bestFit="1" customWidth="1"/>
    <col min="58" max="59" width="7.109375" style="26" customWidth="1"/>
    <col min="60" max="63" width="6.33203125" style="26" customWidth="1"/>
    <col min="64" max="64" width="7.5546875" style="26" customWidth="1"/>
    <col min="65" max="67" width="6.33203125" style="26" customWidth="1"/>
    <col min="68" max="68" width="14.33203125" style="26" bestFit="1" customWidth="1"/>
    <col min="69" max="78" width="6.33203125" style="26" customWidth="1"/>
    <col min="79" max="79" width="6.33203125" style="394" customWidth="1"/>
    <col min="80" max="80" width="9" style="26" customWidth="1"/>
    <col min="81" max="81" width="4.33203125" style="26" bestFit="1" customWidth="1"/>
    <col min="82" max="82" width="7" style="26" bestFit="1" customWidth="1"/>
    <col min="83" max="83" width="11.5546875" style="394"/>
    <col min="84" max="16384" width="11.5546875" style="26"/>
  </cols>
  <sheetData>
    <row r="1" spans="1:83" s="394" customFormat="1" ht="57">
      <c r="A1" s="33"/>
      <c r="B1" s="32"/>
      <c r="C1" s="31"/>
      <c r="D1" s="44" t="s">
        <v>4621</v>
      </c>
      <c r="E1" s="30"/>
      <c r="F1" s="30"/>
      <c r="G1" s="30"/>
      <c r="H1" s="30"/>
      <c r="I1" s="30"/>
      <c r="J1" s="30"/>
      <c r="K1" s="146"/>
      <c r="L1" s="30" t="s">
        <v>4616</v>
      </c>
      <c r="M1" s="26"/>
      <c r="N1" s="27"/>
      <c r="O1" s="27"/>
      <c r="P1" s="26"/>
      <c r="Q1" s="43" t="s">
        <v>4620</v>
      </c>
      <c r="R1" s="41" t="s">
        <v>4619</v>
      </c>
      <c r="S1" s="27"/>
      <c r="T1" s="339" t="s">
        <v>4618</v>
      </c>
      <c r="U1" s="339"/>
      <c r="V1" s="339"/>
      <c r="W1" s="42" t="s">
        <v>4616</v>
      </c>
      <c r="X1" s="29"/>
      <c r="Y1" s="30"/>
      <c r="Z1" s="29"/>
      <c r="AA1" s="28"/>
      <c r="AB1" s="26"/>
      <c r="AC1" s="26"/>
      <c r="AD1" s="26"/>
      <c r="AE1" s="47" t="s">
        <v>2283</v>
      </c>
      <c r="AF1" s="47" t="s">
        <v>2282</v>
      </c>
      <c r="AG1" s="47" t="s">
        <v>2281</v>
      </c>
      <c r="AH1" s="47" t="s">
        <v>550</v>
      </c>
      <c r="AI1" s="47" t="s">
        <v>552</v>
      </c>
      <c r="AJ1" s="47" t="s">
        <v>2280</v>
      </c>
      <c r="AK1" s="47" t="s">
        <v>2279</v>
      </c>
      <c r="AL1" s="46" t="s">
        <v>2278</v>
      </c>
      <c r="AM1" s="45" t="s">
        <v>29</v>
      </c>
      <c r="AN1" s="45" t="s">
        <v>2277</v>
      </c>
      <c r="AO1" s="45" t="s">
        <v>5</v>
      </c>
      <c r="AP1" s="47" t="s">
        <v>2276</v>
      </c>
      <c r="AQ1" s="47" t="s">
        <v>2275</v>
      </c>
      <c r="AR1" s="47" t="s">
        <v>2274</v>
      </c>
      <c r="AS1" s="47" t="s">
        <v>2273</v>
      </c>
      <c r="AT1" s="47" t="s">
        <v>2272</v>
      </c>
      <c r="AU1" s="47" t="s">
        <v>551</v>
      </c>
      <c r="AV1" s="47" t="s">
        <v>2271</v>
      </c>
      <c r="AW1" s="47" t="s">
        <v>2270</v>
      </c>
      <c r="AX1" s="47" t="s">
        <v>2269</v>
      </c>
      <c r="AY1" s="47" t="s">
        <v>2268</v>
      </c>
      <c r="AZ1" s="48" t="s">
        <v>2267</v>
      </c>
      <c r="BA1" s="25" t="s">
        <v>366</v>
      </c>
      <c r="BB1" s="47" t="s">
        <v>2266</v>
      </c>
      <c r="BC1" s="47" t="s">
        <v>2265</v>
      </c>
      <c r="BD1" s="47" t="s">
        <v>2264</v>
      </c>
      <c r="BE1" s="47" t="s">
        <v>2263</v>
      </c>
      <c r="BF1" s="47" t="s">
        <v>2262</v>
      </c>
      <c r="BG1" s="47" t="s">
        <v>2261</v>
      </c>
      <c r="BH1" s="47" t="s">
        <v>4673</v>
      </c>
      <c r="BI1" s="47" t="s">
        <v>4672</v>
      </c>
      <c r="BJ1" s="47" t="s">
        <v>4671</v>
      </c>
      <c r="BK1" s="47" t="s">
        <v>2260</v>
      </c>
      <c r="BL1" s="45" t="s">
        <v>2259</v>
      </c>
      <c r="BM1" s="47" t="s">
        <v>2258</v>
      </c>
      <c r="BN1" s="47" t="s">
        <v>2257</v>
      </c>
      <c r="BO1" s="47" t="s">
        <v>2256</v>
      </c>
      <c r="BP1" s="47" t="s">
        <v>2255</v>
      </c>
      <c r="BQ1" s="46" t="s">
        <v>2254</v>
      </c>
      <c r="BR1" s="47" t="s">
        <v>2253</v>
      </c>
      <c r="BS1" s="47" t="s">
        <v>2252</v>
      </c>
      <c r="BT1" s="47" t="s">
        <v>2251</v>
      </c>
      <c r="BU1" s="46" t="s">
        <v>2250</v>
      </c>
      <c r="BV1" s="47" t="s">
        <v>2249</v>
      </c>
      <c r="BW1" s="47" t="s">
        <v>2248</v>
      </c>
      <c r="BX1" s="47" t="s">
        <v>2247</v>
      </c>
      <c r="BY1" s="46" t="s">
        <v>2246</v>
      </c>
      <c r="BZ1" s="45" t="s">
        <v>2245</v>
      </c>
      <c r="CB1" s="26"/>
      <c r="CC1" s="26"/>
      <c r="CD1" s="26"/>
    </row>
    <row r="2" spans="1:83" s="67" customFormat="1" ht="69.75" customHeight="1">
      <c r="A2" s="63" t="s">
        <v>4617</v>
      </c>
      <c r="B2" s="64"/>
      <c r="C2" s="65"/>
      <c r="D2" s="66"/>
      <c r="E2" s="66"/>
      <c r="F2" s="66"/>
      <c r="G2" s="66"/>
      <c r="H2" s="66"/>
      <c r="I2" s="66"/>
      <c r="J2" s="66"/>
      <c r="K2" s="147"/>
      <c r="L2" s="66" t="s">
        <v>4616</v>
      </c>
      <c r="N2" s="68"/>
      <c r="O2" s="68"/>
      <c r="Q2" s="314" t="s">
        <v>7520</v>
      </c>
      <c r="R2" s="68"/>
      <c r="S2" s="68"/>
      <c r="X2" s="70"/>
      <c r="Y2" s="66"/>
      <c r="Z2" s="70"/>
      <c r="AA2" s="71"/>
      <c r="AE2" s="72" t="s">
        <v>4670</v>
      </c>
      <c r="AF2" s="72" t="s">
        <v>4669</v>
      </c>
      <c r="AG2" s="72" t="s">
        <v>4668</v>
      </c>
      <c r="AH2" s="72" t="s">
        <v>4667</v>
      </c>
      <c r="AI2" s="72" t="s">
        <v>4666</v>
      </c>
      <c r="AJ2" s="72" t="s">
        <v>2241</v>
      </c>
      <c r="AK2" s="72" t="s">
        <v>4665</v>
      </c>
      <c r="AL2" s="73" t="s">
        <v>4636</v>
      </c>
      <c r="AM2" s="74" t="s">
        <v>4664</v>
      </c>
      <c r="AN2" s="74" t="s">
        <v>2240</v>
      </c>
      <c r="AO2" s="74" t="s">
        <v>4663</v>
      </c>
      <c r="AP2" s="72" t="s">
        <v>4662</v>
      </c>
      <c r="AQ2" s="72" t="s">
        <v>4661</v>
      </c>
      <c r="AR2" s="72" t="s">
        <v>4660</v>
      </c>
      <c r="AS2" s="72" t="s">
        <v>4659</v>
      </c>
      <c r="AT2" s="72" t="s">
        <v>4658</v>
      </c>
      <c r="AU2" s="72" t="s">
        <v>4657</v>
      </c>
      <c r="AV2" s="72" t="s">
        <v>4656</v>
      </c>
      <c r="AW2" s="72" t="s">
        <v>4655</v>
      </c>
      <c r="AX2" s="72" t="s">
        <v>4654</v>
      </c>
      <c r="AY2" s="72" t="s">
        <v>4654</v>
      </c>
      <c r="AZ2" s="75" t="s">
        <v>4653</v>
      </c>
      <c r="BA2" s="76" t="s">
        <v>4652</v>
      </c>
      <c r="BB2" s="72" t="s">
        <v>4651</v>
      </c>
      <c r="BC2" s="72" t="s">
        <v>4650</v>
      </c>
      <c r="BD2" s="77" t="s">
        <v>4649</v>
      </c>
      <c r="BE2" s="77" t="s">
        <v>4648</v>
      </c>
      <c r="BF2" s="72" t="s">
        <v>4647</v>
      </c>
      <c r="BG2" s="72" t="s">
        <v>4646</v>
      </c>
      <c r="BH2" s="78" t="s">
        <v>4645</v>
      </c>
      <c r="BI2" s="78" t="s">
        <v>4644</v>
      </c>
      <c r="BJ2" s="78" t="s">
        <v>4643</v>
      </c>
      <c r="BK2" s="78" t="s">
        <v>4642</v>
      </c>
      <c r="BL2" s="79" t="s">
        <v>4641</v>
      </c>
      <c r="BM2" s="78" t="s">
        <v>4640</v>
      </c>
      <c r="BN2" s="78" t="s">
        <v>4639</v>
      </c>
      <c r="BO2" s="80" t="s">
        <v>4638</v>
      </c>
      <c r="BP2" s="78" t="s">
        <v>4637</v>
      </c>
      <c r="BQ2" s="73" t="s">
        <v>4636</v>
      </c>
      <c r="BR2" s="72" t="s">
        <v>4635</v>
      </c>
      <c r="BS2" s="78" t="s">
        <v>4634</v>
      </c>
      <c r="BT2" s="78" t="s">
        <v>4633</v>
      </c>
      <c r="BU2" s="81" t="s">
        <v>4632</v>
      </c>
      <c r="BV2" s="78" t="s">
        <v>4631</v>
      </c>
      <c r="BW2" s="77" t="s">
        <v>4630</v>
      </c>
      <c r="BX2" s="77" t="s">
        <v>4629</v>
      </c>
      <c r="BY2" s="81" t="s">
        <v>4628</v>
      </c>
      <c r="BZ2" s="79" t="s">
        <v>4627</v>
      </c>
    </row>
    <row r="3" spans="1:83" s="68" customFormat="1" ht="24" customHeight="1">
      <c r="A3" s="82" t="s">
        <v>553</v>
      </c>
      <c r="B3" s="82" t="s">
        <v>3480</v>
      </c>
      <c r="C3" s="83" t="s">
        <v>3954</v>
      </c>
      <c r="D3" s="84" t="s">
        <v>10780</v>
      </c>
      <c r="E3" s="84" t="s">
        <v>4614</v>
      </c>
      <c r="F3" s="84" t="s">
        <v>4613</v>
      </c>
      <c r="G3" s="84" t="s">
        <v>1634</v>
      </c>
      <c r="H3" s="84" t="s">
        <v>5432</v>
      </c>
      <c r="I3" s="84" t="s">
        <v>366</v>
      </c>
      <c r="J3" s="84" t="s">
        <v>5441</v>
      </c>
      <c r="K3" s="148" t="s">
        <v>4611</v>
      </c>
      <c r="L3" s="84" t="s">
        <v>4612</v>
      </c>
      <c r="M3" s="426" t="s">
        <v>4610</v>
      </c>
      <c r="N3" s="86" t="s">
        <v>4609</v>
      </c>
      <c r="O3" s="85" t="s">
        <v>4608</v>
      </c>
      <c r="P3" s="86" t="s">
        <v>4607</v>
      </c>
      <c r="Q3" s="86" t="s">
        <v>4606</v>
      </c>
      <c r="R3" s="87" t="s">
        <v>4605</v>
      </c>
      <c r="S3" s="86" t="s">
        <v>2263</v>
      </c>
      <c r="T3" s="85" t="s">
        <v>3921</v>
      </c>
      <c r="U3" s="88" t="s">
        <v>10781</v>
      </c>
      <c r="V3" s="88" t="s">
        <v>10782</v>
      </c>
      <c r="W3" s="88" t="s">
        <v>9173</v>
      </c>
      <c r="X3" s="88" t="s">
        <v>9172</v>
      </c>
      <c r="Y3" s="88" t="s">
        <v>4603</v>
      </c>
      <c r="Z3" s="88" t="s">
        <v>4602</v>
      </c>
      <c r="AA3" s="88" t="s">
        <v>4601</v>
      </c>
      <c r="AB3" s="88" t="s">
        <v>4600</v>
      </c>
      <c r="AC3" s="88" t="s">
        <v>4599</v>
      </c>
      <c r="AD3" s="88" t="s">
        <v>4598</v>
      </c>
      <c r="AE3" s="89" t="s">
        <v>4624</v>
      </c>
      <c r="AF3" s="68" t="s">
        <v>5266</v>
      </c>
      <c r="AG3" s="89" t="s">
        <v>4623</v>
      </c>
      <c r="AH3" s="68" t="s">
        <v>5266</v>
      </c>
      <c r="AI3" s="68" t="s">
        <v>5266</v>
      </c>
      <c r="AJ3" s="89" t="s">
        <v>4623</v>
      </c>
      <c r="AK3" s="89" t="s">
        <v>4623</v>
      </c>
      <c r="AL3" s="89" t="s">
        <v>4623</v>
      </c>
      <c r="AM3" s="91" t="s">
        <v>4626</v>
      </c>
      <c r="AN3" s="89" t="s">
        <v>4623</v>
      </c>
      <c r="AO3" s="89" t="s">
        <v>8730</v>
      </c>
      <c r="AP3" s="89" t="s">
        <v>5267</v>
      </c>
      <c r="AQ3" s="89" t="s">
        <v>5267</v>
      </c>
      <c r="AR3" s="89" t="s">
        <v>5267</v>
      </c>
      <c r="AS3" s="89" t="s">
        <v>4623</v>
      </c>
      <c r="AT3" s="89" t="s">
        <v>5267</v>
      </c>
      <c r="AU3" s="89" t="s">
        <v>5267</v>
      </c>
      <c r="AV3" s="89" t="s">
        <v>5267</v>
      </c>
      <c r="AW3" s="92" t="s">
        <v>4625</v>
      </c>
      <c r="AX3" s="92" t="s">
        <v>4625</v>
      </c>
      <c r="AY3" s="89" t="s">
        <v>5267</v>
      </c>
      <c r="AZ3" s="93" t="s">
        <v>5268</v>
      </c>
      <c r="BA3" s="182" t="s">
        <v>8493</v>
      </c>
      <c r="BB3" s="89" t="s">
        <v>5267</v>
      </c>
      <c r="BC3" s="89" t="s">
        <v>4623</v>
      </c>
      <c r="BD3" s="89" t="s">
        <v>4623</v>
      </c>
      <c r="BE3" s="89" t="s">
        <v>5266</v>
      </c>
      <c r="BF3" s="89" t="s">
        <v>4623</v>
      </c>
      <c r="BG3" s="89" t="s">
        <v>4623</v>
      </c>
      <c r="BH3" s="89" t="s">
        <v>5267</v>
      </c>
      <c r="BI3" s="89" t="s">
        <v>5267</v>
      </c>
      <c r="BJ3" s="89" t="s">
        <v>5267</v>
      </c>
      <c r="BK3" s="89" t="s">
        <v>5267</v>
      </c>
      <c r="BL3" s="89" t="s">
        <v>4623</v>
      </c>
      <c r="BM3" s="89" t="s">
        <v>5267</v>
      </c>
      <c r="BN3" s="89" t="s">
        <v>5267</v>
      </c>
      <c r="BO3" s="89" t="s">
        <v>5267</v>
      </c>
      <c r="BP3" s="338" t="s">
        <v>4624</v>
      </c>
      <c r="BQ3" s="89" t="s">
        <v>5267</v>
      </c>
      <c r="BR3" s="89" t="s">
        <v>5267</v>
      </c>
      <c r="BS3" s="89" t="s">
        <v>5267</v>
      </c>
      <c r="BT3" s="89" t="s">
        <v>5267</v>
      </c>
      <c r="BU3" s="89" t="s">
        <v>5267</v>
      </c>
      <c r="BV3" s="89" t="s">
        <v>4623</v>
      </c>
      <c r="BW3" s="89" t="s">
        <v>5267</v>
      </c>
      <c r="BX3" s="89" t="s">
        <v>5267</v>
      </c>
      <c r="BY3" s="89" t="s">
        <v>5267</v>
      </c>
      <c r="BZ3" s="89" t="s">
        <v>5267</v>
      </c>
      <c r="CB3" s="68" t="s">
        <v>7219</v>
      </c>
    </row>
    <row r="4" spans="1:83" s="68" customFormat="1" ht="18.75">
      <c r="A4" s="94">
        <v>2254517169974</v>
      </c>
      <c r="B4" s="94">
        <v>4981160904802</v>
      </c>
      <c r="C4" s="95" t="s">
        <v>3892</v>
      </c>
      <c r="D4" s="96" t="s">
        <v>4597</v>
      </c>
      <c r="E4" s="96" t="s">
        <v>4596</v>
      </c>
      <c r="F4" s="96"/>
      <c r="G4" s="96"/>
      <c r="H4" s="96"/>
      <c r="I4" s="96"/>
      <c r="J4" s="96"/>
      <c r="K4" s="149">
        <v>2254517</v>
      </c>
      <c r="L4" s="96" t="str">
        <f t="shared" ref="L4:L67" si="0">D4&amp;W$1&amp;E4</f>
        <v>DIREZZA DZ102  225/45R17 94W XL</v>
      </c>
      <c r="M4" s="426"/>
      <c r="N4" s="97" t="s">
        <v>4595</v>
      </c>
      <c r="O4" s="97" t="s">
        <v>4594</v>
      </c>
      <c r="P4" s="97" t="s">
        <v>4593</v>
      </c>
      <c r="Q4" s="97" t="s">
        <v>4592</v>
      </c>
      <c r="R4" s="98" t="s">
        <v>4591</v>
      </c>
      <c r="S4" s="97" t="s">
        <v>4590</v>
      </c>
      <c r="T4" s="97"/>
      <c r="U4" s="97"/>
      <c r="V4" s="97"/>
      <c r="X4" s="97"/>
      <c r="Y4" s="97"/>
      <c r="Z4" s="97"/>
      <c r="AA4" s="97"/>
      <c r="AB4" s="97"/>
      <c r="AC4" s="97"/>
      <c r="AD4" s="97"/>
      <c r="AE4" s="68" t="s">
        <v>7740</v>
      </c>
      <c r="AF4" s="68" t="s">
        <v>7220</v>
      </c>
      <c r="AG4" s="68" t="s">
        <v>4031</v>
      </c>
      <c r="AH4" s="68" t="s">
        <v>4035</v>
      </c>
      <c r="AI4" s="68" t="s">
        <v>7741</v>
      </c>
      <c r="AJ4" s="68" t="s">
        <v>2056</v>
      </c>
      <c r="AK4" s="68" t="s">
        <v>150</v>
      </c>
      <c r="AL4" s="183" t="s">
        <v>4032</v>
      </c>
      <c r="AM4" s="68">
        <v>13373</v>
      </c>
      <c r="AN4" s="68">
        <v>0</v>
      </c>
      <c r="AO4" s="68">
        <v>12</v>
      </c>
      <c r="AP4" s="68" t="s">
        <v>152</v>
      </c>
      <c r="AQ4" s="68" t="s">
        <v>152</v>
      </c>
      <c r="AR4" s="68" t="s">
        <v>152</v>
      </c>
      <c r="AS4" s="69" t="s">
        <v>8836</v>
      </c>
      <c r="AT4" s="68" t="s">
        <v>152</v>
      </c>
      <c r="AU4" s="68" t="s">
        <v>152</v>
      </c>
      <c r="AV4" s="68" t="s">
        <v>152</v>
      </c>
      <c r="AW4" s="68" t="s">
        <v>152</v>
      </c>
      <c r="AX4" s="68" t="s">
        <v>152</v>
      </c>
      <c r="AY4" s="68" t="s">
        <v>152</v>
      </c>
      <c r="AZ4" s="68" t="s">
        <v>7742</v>
      </c>
      <c r="BA4" s="68" t="s">
        <v>7627</v>
      </c>
      <c r="BB4" s="68" t="s">
        <v>152</v>
      </c>
      <c r="BC4" s="68" t="s">
        <v>4033</v>
      </c>
      <c r="BD4" s="68" t="s">
        <v>4034</v>
      </c>
      <c r="BE4" s="68" t="s">
        <v>7743</v>
      </c>
      <c r="BF4" s="68" t="s">
        <v>4033</v>
      </c>
      <c r="BG4" s="68" t="s">
        <v>4033</v>
      </c>
      <c r="BH4" s="68" t="s">
        <v>152</v>
      </c>
      <c r="BK4" s="68" t="s">
        <v>152</v>
      </c>
      <c r="BL4" s="68" t="s">
        <v>4033</v>
      </c>
      <c r="BM4" s="68" t="s">
        <v>152</v>
      </c>
      <c r="BN4" s="68" t="s">
        <v>152</v>
      </c>
      <c r="BO4" s="68" t="s">
        <v>2054</v>
      </c>
      <c r="BP4" s="68" t="s">
        <v>7744</v>
      </c>
      <c r="BQ4" s="68" t="s">
        <v>152</v>
      </c>
      <c r="BR4" s="68" t="s">
        <v>1637</v>
      </c>
      <c r="BS4" s="68" t="s">
        <v>152</v>
      </c>
      <c r="BU4" s="68" t="s">
        <v>152</v>
      </c>
      <c r="BV4" s="68" t="s">
        <v>150</v>
      </c>
      <c r="BW4" s="68" t="s">
        <v>152</v>
      </c>
      <c r="BY4" s="68" t="s">
        <v>152</v>
      </c>
      <c r="BZ4" s="68" t="s">
        <v>152</v>
      </c>
      <c r="CB4" s="97"/>
    </row>
    <row r="5" spans="1:83" s="104" customFormat="1" ht="22.5" customHeight="1">
      <c r="A5" s="33">
        <v>2056016129875</v>
      </c>
      <c r="B5" s="32">
        <v>4968814930646</v>
      </c>
      <c r="C5" s="31" t="s">
        <v>7358</v>
      </c>
      <c r="D5" s="30" t="s">
        <v>10770</v>
      </c>
      <c r="E5" s="30" t="s">
        <v>685</v>
      </c>
      <c r="F5" s="30" t="s">
        <v>47</v>
      </c>
      <c r="G5" s="30"/>
      <c r="H5" s="30">
        <v>8531</v>
      </c>
      <c r="I5" s="30">
        <v>1050</v>
      </c>
      <c r="J5" s="30" t="s">
        <v>3957</v>
      </c>
      <c r="K5" s="344"/>
      <c r="L5" s="102" t="str">
        <f t="shared" si="0"/>
        <v>ADVAN dB V552 205/60R16 92V</v>
      </c>
      <c r="M5" s="104" t="e">
        <f>VLOOKUP(A:A,在庫!$B:$M,10,0)</f>
        <v>#N/A</v>
      </c>
      <c r="N5" s="105" t="s">
        <v>4595</v>
      </c>
      <c r="O5" s="105" t="str">
        <f t="shared" ref="O5:O68" si="1">IF(J5="並","ip","")</f>
        <v>ip</v>
      </c>
      <c r="P5" s="106" t="e">
        <f>VLOOKUP(A:A,在庫!$B:$M,9,0)</f>
        <v>#N/A</v>
      </c>
      <c r="Q5" s="106" t="str">
        <f>VLOOKUP('作成 (2)'!D:D,引当!A:B,2,0)&amp;K5&amp;O5</f>
        <v>v552ip</v>
      </c>
      <c r="R5" s="107" t="str">
        <f t="shared" ref="R5:R68" si="2">N5&amp;W$1&amp;L5&amp;W$1&amp;W$1&amp;Y5&amp;W$1&amp;R$4</f>
        <v>2023年製 ADVAN dB V552 205/60R16 92V  205/60R16  翌営業日発送</v>
      </c>
      <c r="S5" s="106" t="str">
        <f t="shared" ref="S5:S68" si="3">U5&amp;S$4&amp;V5&amp;S$4&amp;W5&amp;S$4&amp;X5&amp;S$4&amp;Y5&amp;S$4&amp;Z5&amp;S$4&amp;AA5&amp;S$4&amp;AB5&amp;S$4&amp;AC5&amp;S$4&amp;AD5</f>
        <v>サマー$$YOKOHAMA$$ヨコハマ$$アドバンデシベル$$205/60R16$$価格$$安い$$寿命$$おすすめ$$低燃費</v>
      </c>
      <c r="U5" s="104" t="str">
        <f>VLOOKUP('作成 (2)'!D:D,引当!A:R,4,FALSE)</f>
        <v>サマー</v>
      </c>
      <c r="V5" s="104" t="str">
        <f>VLOOKUP('作成 (2)'!D:D,引当!A:R,5,FALSE)</f>
        <v>YOKOHAMA</v>
      </c>
      <c r="W5" s="103" t="str">
        <f>VLOOKUP('作成 (2)'!D:D,引当!A:R,6,FALSE)</f>
        <v>ヨコハマ</v>
      </c>
      <c r="X5" s="108" t="str">
        <f>VLOOKUP('作成 (2)'!D:D,引当!A:M,7,FALSE)</f>
        <v>アドバンデシベル</v>
      </c>
      <c r="Y5" s="109" t="str">
        <f>F5</f>
        <v>205/60R16</v>
      </c>
      <c r="Z5" s="108" t="str">
        <f>VLOOKUP('作成 (2)'!D:D,引当!A:M,9,FALSE)</f>
        <v>価格</v>
      </c>
      <c r="AA5" s="109" t="str">
        <f>VLOOKUP('作成 (2)'!D:D,引当!A:M,10,FALSE)</f>
        <v>安い</v>
      </c>
      <c r="AB5" s="103" t="str">
        <f>VLOOKUP('作成 (2)'!D:D,引当!A:M,11,FALSE)</f>
        <v>寿命</v>
      </c>
      <c r="AC5" s="103" t="str">
        <f>VLOOKUP('作成 (2)'!D:D,引当!A:M,12,FALSE)</f>
        <v>おすすめ</v>
      </c>
      <c r="AD5" s="26" t="str">
        <f>VLOOKUP('作成 (2)'!D:D,引当!A:M,13,FALSE)</f>
        <v>低燃費</v>
      </c>
      <c r="AE5" s="26"/>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394"/>
      <c r="CB5" s="26"/>
      <c r="CC5" s="26"/>
      <c r="CD5" s="26"/>
      <c r="CE5" s="394"/>
    </row>
    <row r="6" spans="1:83" s="104" customFormat="1" ht="22.5" customHeight="1">
      <c r="A6" s="33">
        <v>2155517129893</v>
      </c>
      <c r="B6" s="32">
        <v>4968814927646</v>
      </c>
      <c r="C6" s="31" t="s">
        <v>7361</v>
      </c>
      <c r="D6" s="30" t="s">
        <v>10770</v>
      </c>
      <c r="E6" s="30" t="s">
        <v>686</v>
      </c>
      <c r="F6" s="30" t="s">
        <v>66</v>
      </c>
      <c r="G6" s="30"/>
      <c r="H6" s="30">
        <v>10509</v>
      </c>
      <c r="I6" s="30">
        <v>1050</v>
      </c>
      <c r="J6" s="30" t="s">
        <v>3957</v>
      </c>
      <c r="K6" s="344"/>
      <c r="L6" s="102" t="str">
        <f t="shared" si="0"/>
        <v>ADVAN dB V552 215/55R17 94W</v>
      </c>
      <c r="M6" s="104">
        <f>VLOOKUP(A:A,在庫!$B:$M,10,0)</f>
        <v>1</v>
      </c>
      <c r="N6" s="105" t="s">
        <v>4595</v>
      </c>
      <c r="O6" s="105" t="str">
        <f t="shared" si="1"/>
        <v>ip</v>
      </c>
      <c r="P6" s="106">
        <f>VLOOKUP(A:A,在庫!$B:$M,9,0)</f>
        <v>0</v>
      </c>
      <c r="Q6" s="106" t="str">
        <f>VLOOKUP('作成 (2)'!D:D,引当!A:B,2,0)&amp;K6&amp;O6</f>
        <v>v552ip</v>
      </c>
      <c r="R6" s="107" t="str">
        <f t="shared" si="2"/>
        <v>2023年製 ADVAN dB V552 215/55R17 94W  215/55R17  翌営業日発送</v>
      </c>
      <c r="S6" s="106" t="str">
        <f t="shared" si="3"/>
        <v>サマー$$YOKOHAMA$$ヨコハマ$$アドバンデシベル$$215/55R17$$価格$$安い$$寿命$$おすすめ$$低燃費</v>
      </c>
      <c r="U6" s="104" t="str">
        <f>VLOOKUP('作成 (2)'!D:D,引当!A:R,4,FALSE)</f>
        <v>サマー</v>
      </c>
      <c r="V6" s="104" t="str">
        <f>VLOOKUP('作成 (2)'!D:D,引当!A:R,5,FALSE)</f>
        <v>YOKOHAMA</v>
      </c>
      <c r="W6" s="103" t="str">
        <f>VLOOKUP('作成 (2)'!D:D,引当!A:R,6,FALSE)</f>
        <v>ヨコハマ</v>
      </c>
      <c r="X6" s="108" t="str">
        <f>VLOOKUP('作成 (2)'!D:D,引当!A:M,7,FALSE)</f>
        <v>アドバンデシベル</v>
      </c>
      <c r="Y6" s="109" t="str">
        <f t="shared" ref="Y6:Y69" si="4">F6</f>
        <v>215/55R17</v>
      </c>
      <c r="Z6" s="108" t="str">
        <f>VLOOKUP('作成 (2)'!D:D,引当!A:M,9,FALSE)</f>
        <v>価格</v>
      </c>
      <c r="AA6" s="109" t="str">
        <f>VLOOKUP('作成 (2)'!D:D,引当!A:M,10,FALSE)</f>
        <v>安い</v>
      </c>
      <c r="AB6" s="103" t="str">
        <f>VLOOKUP('作成 (2)'!D:D,引当!A:M,11,FALSE)</f>
        <v>寿命</v>
      </c>
      <c r="AC6" s="103" t="str">
        <f>VLOOKUP('作成 (2)'!D:D,引当!A:M,12,FALSE)</f>
        <v>おすすめ</v>
      </c>
      <c r="AD6" s="26" t="str">
        <f>VLOOKUP('作成 (2)'!D:D,引当!A:M,13,FALSE)</f>
        <v>低燃費</v>
      </c>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394"/>
      <c r="CB6" s="26"/>
      <c r="CC6" s="26"/>
      <c r="CD6" s="26"/>
      <c r="CE6" s="394"/>
    </row>
    <row r="7" spans="1:83" s="104" customFormat="1" ht="22.5" customHeight="1">
      <c r="A7" s="33">
        <v>2156016129896</v>
      </c>
      <c r="B7" s="32">
        <v>4968814930592</v>
      </c>
      <c r="C7" s="31" t="s">
        <v>7359</v>
      </c>
      <c r="D7" s="30" t="s">
        <v>10770</v>
      </c>
      <c r="E7" s="30" t="s">
        <v>687</v>
      </c>
      <c r="F7" s="30" t="s">
        <v>48</v>
      </c>
      <c r="G7" s="30"/>
      <c r="H7" s="30">
        <v>9301</v>
      </c>
      <c r="I7" s="30">
        <v>1050</v>
      </c>
      <c r="J7" s="30" t="s">
        <v>3957</v>
      </c>
      <c r="K7" s="344"/>
      <c r="L7" s="102" t="str">
        <f t="shared" si="0"/>
        <v>ADVAN dB V552 215/60R16 99V</v>
      </c>
      <c r="M7" s="104">
        <f>VLOOKUP(A:A,在庫!$B:$M,10,0)</f>
        <v>1</v>
      </c>
      <c r="N7" s="105" t="s">
        <v>4595</v>
      </c>
      <c r="O7" s="105" t="str">
        <f t="shared" si="1"/>
        <v>ip</v>
      </c>
      <c r="P7" s="106">
        <f>VLOOKUP(A:A,在庫!$B:$M,9,0)</f>
        <v>0</v>
      </c>
      <c r="Q7" s="106" t="str">
        <f>VLOOKUP('作成 (2)'!D:D,引当!A:B,2,0)&amp;K7&amp;O7</f>
        <v>v552ip</v>
      </c>
      <c r="R7" s="107" t="str">
        <f t="shared" si="2"/>
        <v>2023年製 ADVAN dB V552 215/60R16 99V  215/60R16  翌営業日発送</v>
      </c>
      <c r="S7" s="106" t="str">
        <f t="shared" si="3"/>
        <v>サマー$$YOKOHAMA$$ヨコハマ$$アドバンデシベル$$215/60R16$$価格$$安い$$寿命$$おすすめ$$低燃費</v>
      </c>
      <c r="U7" s="104" t="str">
        <f>VLOOKUP('作成 (2)'!D:D,引当!A:R,4,FALSE)</f>
        <v>サマー</v>
      </c>
      <c r="V7" s="104" t="str">
        <f>VLOOKUP('作成 (2)'!D:D,引当!A:R,5,FALSE)</f>
        <v>YOKOHAMA</v>
      </c>
      <c r="W7" s="103" t="str">
        <f>VLOOKUP('作成 (2)'!D:D,引当!A:R,6,FALSE)</f>
        <v>ヨコハマ</v>
      </c>
      <c r="X7" s="108" t="str">
        <f>VLOOKUP('作成 (2)'!D:D,引当!A:M,7,FALSE)</f>
        <v>アドバンデシベル</v>
      </c>
      <c r="Y7" s="109" t="str">
        <f t="shared" si="4"/>
        <v>215/60R16</v>
      </c>
      <c r="Z7" s="108" t="str">
        <f>VLOOKUP('作成 (2)'!D:D,引当!A:M,9,FALSE)</f>
        <v>価格</v>
      </c>
      <c r="AA7" s="109" t="str">
        <f>VLOOKUP('作成 (2)'!D:D,引当!A:M,10,FALSE)</f>
        <v>安い</v>
      </c>
      <c r="AB7" s="103" t="str">
        <f>VLOOKUP('作成 (2)'!D:D,引当!A:M,11,FALSE)</f>
        <v>寿命</v>
      </c>
      <c r="AC7" s="103" t="str">
        <f>VLOOKUP('作成 (2)'!D:D,引当!A:M,12,FALSE)</f>
        <v>おすすめ</v>
      </c>
      <c r="AD7" s="26" t="str">
        <f>VLOOKUP('作成 (2)'!D:D,引当!A:M,13,FALSE)</f>
        <v>低燃費</v>
      </c>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394"/>
      <c r="CB7" s="26"/>
      <c r="CC7" s="26"/>
      <c r="CD7" s="26"/>
      <c r="CE7" s="394"/>
    </row>
    <row r="8" spans="1:83" s="104" customFormat="1" ht="22.5" customHeight="1">
      <c r="A8" s="33">
        <v>2254018129873</v>
      </c>
      <c r="B8" s="32"/>
      <c r="C8" s="31"/>
      <c r="D8" s="30" t="s">
        <v>10770</v>
      </c>
      <c r="E8" s="30" t="s">
        <v>688</v>
      </c>
      <c r="F8" s="30" t="s">
        <v>38</v>
      </c>
      <c r="G8" s="30"/>
      <c r="H8" s="30">
        <v>12809</v>
      </c>
      <c r="I8" s="30">
        <v>525</v>
      </c>
      <c r="J8" s="30" t="s">
        <v>3957</v>
      </c>
      <c r="K8" s="344"/>
      <c r="L8" s="102" t="str">
        <f t="shared" si="0"/>
        <v>ADVAN dB V552 225/40R18 92Y</v>
      </c>
      <c r="M8" s="104">
        <f>VLOOKUP(A:A,在庫!$B:$M,10,0)</f>
        <v>1</v>
      </c>
      <c r="N8" s="105" t="s">
        <v>4595</v>
      </c>
      <c r="O8" s="105" t="str">
        <f t="shared" si="1"/>
        <v>ip</v>
      </c>
      <c r="P8" s="106">
        <f>VLOOKUP(A:A,在庫!$B:$M,9,0)</f>
        <v>0</v>
      </c>
      <c r="Q8" s="106" t="str">
        <f>VLOOKUP('作成 (2)'!D:D,引当!A:B,2,0)&amp;K8&amp;O8</f>
        <v>v552ip</v>
      </c>
      <c r="R8" s="107" t="str">
        <f t="shared" si="2"/>
        <v>2023年製 ADVAN dB V552 225/40R18 92Y  225/40R18  翌営業日発送</v>
      </c>
      <c r="S8" s="106" t="str">
        <f t="shared" si="3"/>
        <v>サマー$$YOKOHAMA$$ヨコハマ$$アドバンデシベル$$225/40R18$$価格$$安い$$寿命$$おすすめ$$低燃費</v>
      </c>
      <c r="U8" s="104" t="str">
        <f>VLOOKUP('作成 (2)'!D:D,引当!A:R,4,FALSE)</f>
        <v>サマー</v>
      </c>
      <c r="V8" s="104" t="str">
        <f>VLOOKUP('作成 (2)'!D:D,引当!A:R,5,FALSE)</f>
        <v>YOKOHAMA</v>
      </c>
      <c r="W8" s="103" t="str">
        <f>VLOOKUP('作成 (2)'!D:D,引当!A:R,6,FALSE)</f>
        <v>ヨコハマ</v>
      </c>
      <c r="X8" s="108" t="str">
        <f>VLOOKUP('作成 (2)'!D:D,引当!A:M,7,FALSE)</f>
        <v>アドバンデシベル</v>
      </c>
      <c r="Y8" s="109" t="str">
        <f t="shared" si="4"/>
        <v>225/40R18</v>
      </c>
      <c r="Z8" s="108" t="str">
        <f>VLOOKUP('作成 (2)'!D:D,引当!A:M,9,FALSE)</f>
        <v>価格</v>
      </c>
      <c r="AA8" s="109" t="str">
        <f>VLOOKUP('作成 (2)'!D:D,引当!A:M,10,FALSE)</f>
        <v>安い</v>
      </c>
      <c r="AB8" s="103" t="str">
        <f>VLOOKUP('作成 (2)'!D:D,引当!A:M,11,FALSE)</f>
        <v>寿命</v>
      </c>
      <c r="AC8" s="103" t="str">
        <f>VLOOKUP('作成 (2)'!D:D,引当!A:M,12,FALSE)</f>
        <v>おすすめ</v>
      </c>
      <c r="AD8" s="26" t="str">
        <f>VLOOKUP('作成 (2)'!D:D,引当!A:M,13,FALSE)</f>
        <v>低燃費</v>
      </c>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394"/>
      <c r="CB8" s="26"/>
      <c r="CC8" s="26"/>
      <c r="CD8" s="26"/>
      <c r="CE8" s="394"/>
    </row>
    <row r="9" spans="1:83">
      <c r="A9" s="33">
        <v>2254517129879</v>
      </c>
      <c r="C9" s="31" t="s">
        <v>7362</v>
      </c>
      <c r="D9" s="30" t="s">
        <v>10770</v>
      </c>
      <c r="E9" s="30" t="s">
        <v>689</v>
      </c>
      <c r="F9" s="30" t="s">
        <v>37</v>
      </c>
      <c r="H9" s="30">
        <v>11400</v>
      </c>
      <c r="I9" s="30">
        <v>525</v>
      </c>
      <c r="J9" s="30" t="s">
        <v>3957</v>
      </c>
      <c r="K9" s="344"/>
      <c r="L9" s="102" t="str">
        <f t="shared" si="0"/>
        <v>ADVAN dB V552 225/45R17 94W</v>
      </c>
      <c r="M9" s="104">
        <f>VLOOKUP(A:A,在庫!$B:$M,10,0)</f>
        <v>1</v>
      </c>
      <c r="N9" s="105" t="s">
        <v>4595</v>
      </c>
      <c r="O9" s="105" t="str">
        <f t="shared" si="1"/>
        <v>ip</v>
      </c>
      <c r="P9" s="106">
        <f>VLOOKUP(A:A,在庫!$B:$M,9,0)</f>
        <v>0</v>
      </c>
      <c r="Q9" s="106" t="str">
        <f>VLOOKUP('作成 (2)'!D:D,引当!A:B,2,0)&amp;K9&amp;O9</f>
        <v>v552ip</v>
      </c>
      <c r="R9" s="107" t="str">
        <f t="shared" si="2"/>
        <v>2023年製 ADVAN dB V552 225/45R17 94W  225/45R17  翌営業日発送</v>
      </c>
      <c r="S9" s="106" t="str">
        <f t="shared" si="3"/>
        <v>サマー$$YOKOHAMA$$ヨコハマ$$アドバンデシベル$$225/45R17$$価格$$安い$$寿命$$おすすめ$$低燃費</v>
      </c>
      <c r="T9" s="104"/>
      <c r="U9" s="104" t="str">
        <f>VLOOKUP('作成 (2)'!D:D,引当!A:R,4,FALSE)</f>
        <v>サマー</v>
      </c>
      <c r="V9" s="104" t="str">
        <f>VLOOKUP('作成 (2)'!D:D,引当!A:R,5,FALSE)</f>
        <v>YOKOHAMA</v>
      </c>
      <c r="W9" s="103" t="str">
        <f>VLOOKUP('作成 (2)'!D:D,引当!A:R,6,FALSE)</f>
        <v>ヨコハマ</v>
      </c>
      <c r="X9" s="108" t="str">
        <f>VLOOKUP('作成 (2)'!D:D,引当!A:M,7,FALSE)</f>
        <v>アドバンデシベル</v>
      </c>
      <c r="Y9" s="109" t="str">
        <f t="shared" si="4"/>
        <v>225/45R17</v>
      </c>
      <c r="Z9" s="108" t="str">
        <f>VLOOKUP('作成 (2)'!D:D,引当!A:M,9,FALSE)</f>
        <v>価格</v>
      </c>
      <c r="AA9" s="109" t="str">
        <f>VLOOKUP('作成 (2)'!D:D,引当!A:M,10,FALSE)</f>
        <v>安い</v>
      </c>
      <c r="AB9" s="103" t="str">
        <f>VLOOKUP('作成 (2)'!D:D,引当!A:M,11,FALSE)</f>
        <v>寿命</v>
      </c>
      <c r="AC9" s="103" t="str">
        <f>VLOOKUP('作成 (2)'!D:D,引当!A:M,12,FALSE)</f>
        <v>おすすめ</v>
      </c>
      <c r="AD9" s="26" t="str">
        <f>VLOOKUP('作成 (2)'!D:D,引当!A:M,13,FALSE)</f>
        <v>低燃費</v>
      </c>
    </row>
    <row r="10" spans="1:83">
      <c r="A10" s="33">
        <v>2254518129892</v>
      </c>
      <c r="C10" s="31" t="s">
        <v>7365</v>
      </c>
      <c r="D10" s="30" t="s">
        <v>10770</v>
      </c>
      <c r="E10" s="30" t="s">
        <v>690</v>
      </c>
      <c r="F10" s="30" t="s">
        <v>40</v>
      </c>
      <c r="H10" s="30">
        <v>12170</v>
      </c>
      <c r="I10" s="30">
        <v>1050</v>
      </c>
      <c r="J10" s="30" t="s">
        <v>3957</v>
      </c>
      <c r="K10" s="344"/>
      <c r="L10" s="102" t="str">
        <f t="shared" si="0"/>
        <v>ADVAN dB V552 225/45R18 95W XL</v>
      </c>
      <c r="M10" s="104">
        <f>VLOOKUP(A:A,在庫!$B:$M,10,0)</f>
        <v>1</v>
      </c>
      <c r="N10" s="105" t="s">
        <v>4595</v>
      </c>
      <c r="O10" s="105" t="str">
        <f t="shared" si="1"/>
        <v>ip</v>
      </c>
      <c r="P10" s="106">
        <f>VLOOKUP(A:A,在庫!$B:$M,9,0)</f>
        <v>0</v>
      </c>
      <c r="Q10" s="106" t="str">
        <f>VLOOKUP('作成 (2)'!D:D,引当!A:B,2,0)&amp;K10&amp;O10</f>
        <v>v552ip</v>
      </c>
      <c r="R10" s="107" t="str">
        <f t="shared" si="2"/>
        <v>2023年製 ADVAN dB V552 225/45R18 95W XL  225/45R18  翌営業日発送</v>
      </c>
      <c r="S10" s="106" t="str">
        <f t="shared" si="3"/>
        <v>サマー$$YOKOHAMA$$ヨコハマ$$アドバンデシベル$$225/45R18$$価格$$安い$$寿命$$おすすめ$$低燃費</v>
      </c>
      <c r="T10" s="104"/>
      <c r="U10" s="104" t="str">
        <f>VLOOKUP('作成 (2)'!D:D,引当!A:R,4,FALSE)</f>
        <v>サマー</v>
      </c>
      <c r="V10" s="104" t="str">
        <f>VLOOKUP('作成 (2)'!D:D,引当!A:R,5,FALSE)</f>
        <v>YOKOHAMA</v>
      </c>
      <c r="W10" s="103" t="str">
        <f>VLOOKUP('作成 (2)'!D:D,引当!A:R,6,FALSE)</f>
        <v>ヨコハマ</v>
      </c>
      <c r="X10" s="108" t="str">
        <f>VLOOKUP('作成 (2)'!D:D,引当!A:M,7,FALSE)</f>
        <v>アドバンデシベル</v>
      </c>
      <c r="Y10" s="109" t="str">
        <f t="shared" si="4"/>
        <v>225/45R18</v>
      </c>
      <c r="Z10" s="108" t="str">
        <f>VLOOKUP('作成 (2)'!D:D,引当!A:M,9,FALSE)</f>
        <v>価格</v>
      </c>
      <c r="AA10" s="109" t="str">
        <f>VLOOKUP('作成 (2)'!D:D,引当!A:M,10,FALSE)</f>
        <v>安い</v>
      </c>
      <c r="AB10" s="103" t="str">
        <f>VLOOKUP('作成 (2)'!D:D,引当!A:M,11,FALSE)</f>
        <v>寿命</v>
      </c>
      <c r="AC10" s="103" t="str">
        <f>VLOOKUP('作成 (2)'!D:D,引当!A:M,12,FALSE)</f>
        <v>おすすめ</v>
      </c>
      <c r="AD10" s="26" t="str">
        <f>VLOOKUP('作成 (2)'!D:D,引当!A:M,13,FALSE)</f>
        <v>低燃費</v>
      </c>
    </row>
    <row r="11" spans="1:83">
      <c r="A11" s="33">
        <v>2255017129895</v>
      </c>
      <c r="B11" s="32">
        <v>4968814930677</v>
      </c>
      <c r="C11" s="31" t="s">
        <v>7363</v>
      </c>
      <c r="D11" s="30" t="s">
        <v>10770</v>
      </c>
      <c r="E11" s="30" t="s">
        <v>691</v>
      </c>
      <c r="F11" s="30" t="s">
        <v>32</v>
      </c>
      <c r="H11" s="30">
        <v>11067</v>
      </c>
      <c r="I11" s="30">
        <v>1050</v>
      </c>
      <c r="J11" s="30" t="s">
        <v>3957</v>
      </c>
      <c r="K11" s="344"/>
      <c r="L11" s="102" t="str">
        <f t="shared" si="0"/>
        <v>ADVAN dB V552 225/50R17 98W</v>
      </c>
      <c r="M11" s="104" t="e">
        <f>VLOOKUP(A:A,在庫!$B:$M,10,0)</f>
        <v>#N/A</v>
      </c>
      <c r="N11" s="105" t="s">
        <v>4595</v>
      </c>
      <c r="O11" s="105" t="str">
        <f t="shared" si="1"/>
        <v>ip</v>
      </c>
      <c r="P11" s="106" t="e">
        <f>VLOOKUP(A:A,在庫!$B:$M,9,0)</f>
        <v>#N/A</v>
      </c>
      <c r="Q11" s="106" t="str">
        <f>VLOOKUP('作成 (2)'!D:D,引当!A:B,2,0)&amp;K11&amp;O11</f>
        <v>v552ip</v>
      </c>
      <c r="R11" s="107" t="str">
        <f t="shared" si="2"/>
        <v>2023年製 ADVAN dB V552 225/50R17 98W  225/50R17  翌営業日発送</v>
      </c>
      <c r="S11" s="106" t="str">
        <f t="shared" si="3"/>
        <v>サマー$$YOKOHAMA$$ヨコハマ$$アドバンデシベル$$225/50R17$$価格$$安い$$寿命$$おすすめ$$低燃費</v>
      </c>
      <c r="T11" s="104"/>
      <c r="U11" s="104" t="str">
        <f>VLOOKUP('作成 (2)'!D:D,引当!A:R,4,FALSE)</f>
        <v>サマー</v>
      </c>
      <c r="V11" s="104" t="str">
        <f>VLOOKUP('作成 (2)'!D:D,引当!A:R,5,FALSE)</f>
        <v>YOKOHAMA</v>
      </c>
      <c r="W11" s="103" t="str">
        <f>VLOOKUP('作成 (2)'!D:D,引当!A:R,6,FALSE)</f>
        <v>ヨコハマ</v>
      </c>
      <c r="X11" s="108" t="str">
        <f>VLOOKUP('作成 (2)'!D:D,引当!A:M,7,FALSE)</f>
        <v>アドバンデシベル</v>
      </c>
      <c r="Y11" s="109" t="str">
        <f t="shared" si="4"/>
        <v>225/50R17</v>
      </c>
      <c r="Z11" s="108" t="str">
        <f>VLOOKUP('作成 (2)'!D:D,引当!A:M,9,FALSE)</f>
        <v>価格</v>
      </c>
      <c r="AA11" s="109" t="str">
        <f>VLOOKUP('作成 (2)'!D:D,引当!A:M,10,FALSE)</f>
        <v>安い</v>
      </c>
      <c r="AB11" s="103" t="str">
        <f>VLOOKUP('作成 (2)'!D:D,引当!A:M,11,FALSE)</f>
        <v>寿命</v>
      </c>
      <c r="AC11" s="103" t="str">
        <f>VLOOKUP('作成 (2)'!D:D,引当!A:M,12,FALSE)</f>
        <v>おすすめ</v>
      </c>
      <c r="AD11" s="26" t="str">
        <f>VLOOKUP('作成 (2)'!D:D,引当!A:M,13,FALSE)</f>
        <v>低燃費</v>
      </c>
    </row>
    <row r="12" spans="1:83">
      <c r="A12" s="33">
        <v>2255517129890</v>
      </c>
      <c r="B12" s="32">
        <v>4968814930653</v>
      </c>
      <c r="C12" s="31" t="s">
        <v>7364</v>
      </c>
      <c r="D12" s="30" t="s">
        <v>10770</v>
      </c>
      <c r="E12" s="30" t="s">
        <v>692</v>
      </c>
      <c r="F12" s="30" t="s">
        <v>52</v>
      </c>
      <c r="H12" s="30">
        <v>10735</v>
      </c>
      <c r="I12" s="30">
        <v>1050</v>
      </c>
      <c r="J12" s="30" t="s">
        <v>3957</v>
      </c>
      <c r="K12" s="344"/>
      <c r="L12" s="102" t="str">
        <f t="shared" si="0"/>
        <v>ADVAN dB V552 225/55R17 101W</v>
      </c>
      <c r="M12" s="104">
        <f>VLOOKUP(A:A,在庫!$B:$M,10,0)</f>
        <v>1</v>
      </c>
      <c r="N12" s="105" t="s">
        <v>4595</v>
      </c>
      <c r="O12" s="105" t="str">
        <f t="shared" si="1"/>
        <v>ip</v>
      </c>
      <c r="P12" s="106">
        <f>VLOOKUP(A:A,在庫!$B:$M,9,0)</f>
        <v>0</v>
      </c>
      <c r="Q12" s="106" t="str">
        <f>VLOOKUP('作成 (2)'!D:D,引当!A:B,2,0)&amp;K12&amp;O12</f>
        <v>v552ip</v>
      </c>
      <c r="R12" s="107" t="str">
        <f t="shared" si="2"/>
        <v>2023年製 ADVAN dB V552 225/55R17 101W  225/55R17  翌営業日発送</v>
      </c>
      <c r="S12" s="106" t="str">
        <f t="shared" si="3"/>
        <v>サマー$$YOKOHAMA$$ヨコハマ$$アドバンデシベル$$225/55R17$$価格$$安い$$寿命$$おすすめ$$低燃費</v>
      </c>
      <c r="T12" s="104"/>
      <c r="U12" s="104" t="str">
        <f>VLOOKUP('作成 (2)'!D:D,引当!A:R,4,FALSE)</f>
        <v>サマー</v>
      </c>
      <c r="V12" s="104" t="str">
        <f>VLOOKUP('作成 (2)'!D:D,引当!A:R,5,FALSE)</f>
        <v>YOKOHAMA</v>
      </c>
      <c r="W12" s="103" t="str">
        <f>VLOOKUP('作成 (2)'!D:D,引当!A:R,6,FALSE)</f>
        <v>ヨコハマ</v>
      </c>
      <c r="X12" s="108" t="str">
        <f>VLOOKUP('作成 (2)'!D:D,引当!A:M,7,FALSE)</f>
        <v>アドバンデシベル</v>
      </c>
      <c r="Y12" s="109" t="str">
        <f t="shared" si="4"/>
        <v>225/55R17</v>
      </c>
      <c r="Z12" s="108" t="str">
        <f>VLOOKUP('作成 (2)'!D:D,引当!A:M,9,FALSE)</f>
        <v>価格</v>
      </c>
      <c r="AA12" s="109" t="str">
        <f>VLOOKUP('作成 (2)'!D:D,引当!A:M,10,FALSE)</f>
        <v>安い</v>
      </c>
      <c r="AB12" s="103" t="str">
        <f>VLOOKUP('作成 (2)'!D:D,引当!A:M,11,FALSE)</f>
        <v>寿命</v>
      </c>
      <c r="AC12" s="103" t="str">
        <f>VLOOKUP('作成 (2)'!D:D,引当!A:M,12,FALSE)</f>
        <v>おすすめ</v>
      </c>
      <c r="AD12" s="26" t="str">
        <f>VLOOKUP('作成 (2)'!D:D,引当!A:M,13,FALSE)</f>
        <v>低燃費</v>
      </c>
    </row>
    <row r="13" spans="1:83">
      <c r="A13" s="33">
        <v>2354518129899</v>
      </c>
      <c r="B13" s="32">
        <v>4968814932268</v>
      </c>
      <c r="C13" s="31" t="s">
        <v>7367</v>
      </c>
      <c r="D13" s="30" t="s">
        <v>10770</v>
      </c>
      <c r="E13" s="30" t="s">
        <v>693</v>
      </c>
      <c r="F13" s="30" t="s">
        <v>69</v>
      </c>
      <c r="H13" s="30">
        <v>12713</v>
      </c>
      <c r="I13" s="30">
        <v>1050</v>
      </c>
      <c r="J13" s="30" t="s">
        <v>3957</v>
      </c>
      <c r="K13" s="344"/>
      <c r="L13" s="102" t="str">
        <f t="shared" si="0"/>
        <v>ADVAN dB V552 235/45R18 94Y</v>
      </c>
      <c r="M13" s="104" t="e">
        <f>VLOOKUP(A:A,在庫!$B:$M,10,0)</f>
        <v>#N/A</v>
      </c>
      <c r="N13" s="105" t="s">
        <v>4595</v>
      </c>
      <c r="O13" s="105" t="str">
        <f t="shared" si="1"/>
        <v>ip</v>
      </c>
      <c r="P13" s="106" t="e">
        <f>VLOOKUP(A:A,在庫!$B:$M,9,0)</f>
        <v>#N/A</v>
      </c>
      <c r="Q13" s="106" t="str">
        <f>VLOOKUP('作成 (2)'!D:D,引当!A:B,2,0)&amp;K13&amp;O13</f>
        <v>v552ip</v>
      </c>
      <c r="R13" s="107" t="str">
        <f t="shared" si="2"/>
        <v>2023年製 ADVAN dB V552 235/45R18 94Y  235/45R18  翌営業日発送</v>
      </c>
      <c r="S13" s="106" t="str">
        <f t="shared" si="3"/>
        <v>サマー$$YOKOHAMA$$ヨコハマ$$アドバンデシベル$$235/45R18$$価格$$安い$$寿命$$おすすめ$$低燃費</v>
      </c>
      <c r="T13" s="104"/>
      <c r="U13" s="104" t="str">
        <f>VLOOKUP('作成 (2)'!D:D,引当!A:R,4,FALSE)</f>
        <v>サマー</v>
      </c>
      <c r="V13" s="104" t="str">
        <f>VLOOKUP('作成 (2)'!D:D,引当!A:R,5,FALSE)</f>
        <v>YOKOHAMA</v>
      </c>
      <c r="W13" s="103" t="str">
        <f>VLOOKUP('作成 (2)'!D:D,引当!A:R,6,FALSE)</f>
        <v>ヨコハマ</v>
      </c>
      <c r="X13" s="108" t="str">
        <f>VLOOKUP('作成 (2)'!D:D,引当!A:M,7,FALSE)</f>
        <v>アドバンデシベル</v>
      </c>
      <c r="Y13" s="109" t="str">
        <f t="shared" si="4"/>
        <v>235/45R18</v>
      </c>
      <c r="Z13" s="108" t="str">
        <f>VLOOKUP('作成 (2)'!D:D,引当!A:M,9,FALSE)</f>
        <v>価格</v>
      </c>
      <c r="AA13" s="109" t="str">
        <f>VLOOKUP('作成 (2)'!D:D,引当!A:M,10,FALSE)</f>
        <v>安い</v>
      </c>
      <c r="AB13" s="103" t="str">
        <f>VLOOKUP('作成 (2)'!D:D,引当!A:M,11,FALSE)</f>
        <v>寿命</v>
      </c>
      <c r="AC13" s="103" t="str">
        <f>VLOOKUP('作成 (2)'!D:D,引当!A:M,12,FALSE)</f>
        <v>おすすめ</v>
      </c>
      <c r="AD13" s="26" t="str">
        <f>VLOOKUP('作成 (2)'!D:D,引当!A:M,13,FALSE)</f>
        <v>低燃費</v>
      </c>
    </row>
    <row r="14" spans="1:83">
      <c r="A14" s="33">
        <v>2355018129877</v>
      </c>
      <c r="B14" s="32">
        <v>4968814927738</v>
      </c>
      <c r="C14" s="31" t="s">
        <v>7368</v>
      </c>
      <c r="D14" s="30" t="s">
        <v>10770</v>
      </c>
      <c r="E14" s="30" t="s">
        <v>694</v>
      </c>
      <c r="F14" s="30" t="s">
        <v>54</v>
      </c>
      <c r="H14" s="30">
        <v>11837</v>
      </c>
      <c r="I14" s="30">
        <v>1050</v>
      </c>
      <c r="J14" s="30" t="s">
        <v>3957</v>
      </c>
      <c r="K14" s="344"/>
      <c r="L14" s="102" t="str">
        <f t="shared" si="0"/>
        <v>ADVAN dB V552 235/50R18 97W</v>
      </c>
      <c r="M14" s="104">
        <f>VLOOKUP(A:A,在庫!$B:$M,10,0)</f>
        <v>1</v>
      </c>
      <c r="N14" s="105" t="s">
        <v>4595</v>
      </c>
      <c r="O14" s="105" t="str">
        <f t="shared" si="1"/>
        <v>ip</v>
      </c>
      <c r="P14" s="106">
        <f>VLOOKUP(A:A,在庫!$B:$M,9,0)</f>
        <v>0</v>
      </c>
      <c r="Q14" s="106" t="str">
        <f>VLOOKUP('作成 (2)'!D:D,引当!A:B,2,0)&amp;K14&amp;O14</f>
        <v>v552ip</v>
      </c>
      <c r="R14" s="107" t="str">
        <f t="shared" si="2"/>
        <v>2023年製 ADVAN dB V552 235/50R18 97W  235/50R18  翌営業日発送</v>
      </c>
      <c r="S14" s="106" t="str">
        <f t="shared" si="3"/>
        <v>サマー$$YOKOHAMA$$ヨコハマ$$アドバンデシベル$$235/50R18$$価格$$安い$$寿命$$おすすめ$$低燃費</v>
      </c>
      <c r="T14" s="104"/>
      <c r="U14" s="104" t="str">
        <f>VLOOKUP('作成 (2)'!D:D,引当!A:R,4,FALSE)</f>
        <v>サマー</v>
      </c>
      <c r="V14" s="104" t="str">
        <f>VLOOKUP('作成 (2)'!D:D,引当!A:R,5,FALSE)</f>
        <v>YOKOHAMA</v>
      </c>
      <c r="W14" s="103" t="str">
        <f>VLOOKUP('作成 (2)'!D:D,引当!A:R,6,FALSE)</f>
        <v>ヨコハマ</v>
      </c>
      <c r="X14" s="108" t="str">
        <f>VLOOKUP('作成 (2)'!D:D,引当!A:M,7,FALSE)</f>
        <v>アドバンデシベル</v>
      </c>
      <c r="Y14" s="109" t="str">
        <f t="shared" si="4"/>
        <v>235/50R18</v>
      </c>
      <c r="Z14" s="108" t="str">
        <f>VLOOKUP('作成 (2)'!D:D,引当!A:M,9,FALSE)</f>
        <v>価格</v>
      </c>
      <c r="AA14" s="109" t="str">
        <f>VLOOKUP('作成 (2)'!D:D,引当!A:M,10,FALSE)</f>
        <v>安い</v>
      </c>
      <c r="AB14" s="103" t="str">
        <f>VLOOKUP('作成 (2)'!D:D,引当!A:M,11,FALSE)</f>
        <v>寿命</v>
      </c>
      <c r="AC14" s="103" t="str">
        <f>VLOOKUP('作成 (2)'!D:D,引当!A:M,12,FALSE)</f>
        <v>おすすめ</v>
      </c>
      <c r="AD14" s="26" t="str">
        <f>VLOOKUP('作成 (2)'!D:D,引当!A:M,13,FALSE)</f>
        <v>低燃費</v>
      </c>
    </row>
    <row r="15" spans="1:83">
      <c r="A15" s="33">
        <v>2454518129896</v>
      </c>
      <c r="C15" s="31" t="s">
        <v>7369</v>
      </c>
      <c r="D15" s="30" t="s">
        <v>10770</v>
      </c>
      <c r="E15" s="30" t="s">
        <v>697</v>
      </c>
      <c r="F15" s="30" t="s">
        <v>33</v>
      </c>
      <c r="H15" s="30">
        <v>12713</v>
      </c>
      <c r="I15" s="30">
        <v>1050</v>
      </c>
      <c r="J15" s="30" t="s">
        <v>3957</v>
      </c>
      <c r="K15" s="344"/>
      <c r="L15" s="102" t="str">
        <f t="shared" si="0"/>
        <v>ADVAN dB V552 245/45R18 96Y</v>
      </c>
      <c r="M15" s="104">
        <f>VLOOKUP(A:A,在庫!$B:$M,10,0)</f>
        <v>1</v>
      </c>
      <c r="N15" s="105" t="s">
        <v>4595</v>
      </c>
      <c r="O15" s="105" t="str">
        <f t="shared" si="1"/>
        <v>ip</v>
      </c>
      <c r="P15" s="106">
        <f>VLOOKUP(A:A,在庫!$B:$M,9,0)</f>
        <v>0</v>
      </c>
      <c r="Q15" s="106" t="str">
        <f>VLOOKUP('作成 (2)'!D:D,引当!A:B,2,0)&amp;K15&amp;O15</f>
        <v>v552ip</v>
      </c>
      <c r="R15" s="107" t="str">
        <f t="shared" si="2"/>
        <v>2023年製 ADVAN dB V552 245/45R18 96Y  245/45R18  翌営業日発送</v>
      </c>
      <c r="S15" s="106" t="str">
        <f t="shared" si="3"/>
        <v>サマー$$YOKOHAMA$$ヨコハマ$$アドバンデシベル$$245/45R18$$価格$$安い$$寿命$$おすすめ$$低燃費</v>
      </c>
      <c r="T15" s="104"/>
      <c r="U15" s="104" t="str">
        <f>VLOOKUP('作成 (2)'!D:D,引当!A:R,4,FALSE)</f>
        <v>サマー</v>
      </c>
      <c r="V15" s="104" t="str">
        <f>VLOOKUP('作成 (2)'!D:D,引当!A:R,5,FALSE)</f>
        <v>YOKOHAMA</v>
      </c>
      <c r="W15" s="103" t="str">
        <f>VLOOKUP('作成 (2)'!D:D,引当!A:R,6,FALSE)</f>
        <v>ヨコハマ</v>
      </c>
      <c r="X15" s="108" t="str">
        <f>VLOOKUP('作成 (2)'!D:D,引当!A:M,7,FALSE)</f>
        <v>アドバンデシベル</v>
      </c>
      <c r="Y15" s="109" t="str">
        <f t="shared" si="4"/>
        <v>245/45R18</v>
      </c>
      <c r="Z15" s="108" t="str">
        <f>VLOOKUP('作成 (2)'!D:D,引当!A:M,9,FALSE)</f>
        <v>価格</v>
      </c>
      <c r="AA15" s="109" t="str">
        <f>VLOOKUP('作成 (2)'!D:D,引当!A:M,10,FALSE)</f>
        <v>安い</v>
      </c>
      <c r="AB15" s="103" t="str">
        <f>VLOOKUP('作成 (2)'!D:D,引当!A:M,11,FALSE)</f>
        <v>寿命</v>
      </c>
      <c r="AC15" s="103" t="str">
        <f>VLOOKUP('作成 (2)'!D:D,引当!A:M,12,FALSE)</f>
        <v>おすすめ</v>
      </c>
      <c r="AD15" s="26" t="str">
        <f>VLOOKUP('作成 (2)'!D:D,引当!A:M,13,FALSE)</f>
        <v>低燃費</v>
      </c>
    </row>
    <row r="16" spans="1:83">
      <c r="A16" s="33">
        <v>1956016129879</v>
      </c>
      <c r="C16" s="31" t="s">
        <v>7357</v>
      </c>
      <c r="D16" s="30" t="s">
        <v>10770</v>
      </c>
      <c r="E16" s="30" t="s">
        <v>1508</v>
      </c>
      <c r="F16" s="30" t="s">
        <v>46</v>
      </c>
      <c r="H16" s="30">
        <v>8636</v>
      </c>
      <c r="I16" s="30">
        <v>525</v>
      </c>
      <c r="J16" s="30" t="s">
        <v>3957</v>
      </c>
      <c r="K16" s="344"/>
      <c r="L16" s="102" t="str">
        <f t="shared" si="0"/>
        <v>ADVAN dB V552 195/60R16 89V</v>
      </c>
      <c r="M16" s="104">
        <f>VLOOKUP(A:A,在庫!$B:$M,10,0)</f>
        <v>1</v>
      </c>
      <c r="N16" s="105" t="s">
        <v>4595</v>
      </c>
      <c r="O16" s="105" t="str">
        <f t="shared" si="1"/>
        <v>ip</v>
      </c>
      <c r="P16" s="106">
        <f>VLOOKUP(A:A,在庫!$B:$M,9,0)</f>
        <v>0</v>
      </c>
      <c r="Q16" s="106" t="str">
        <f>VLOOKUP('作成 (2)'!D:D,引当!A:B,2,0)&amp;K16&amp;O16</f>
        <v>v552ip</v>
      </c>
      <c r="R16" s="107" t="str">
        <f t="shared" si="2"/>
        <v>2023年製 ADVAN dB V552 195/60R16 89V  195/60R16  翌営業日発送</v>
      </c>
      <c r="S16" s="106" t="str">
        <f t="shared" si="3"/>
        <v>サマー$$YOKOHAMA$$ヨコハマ$$アドバンデシベル$$195/60R16$$価格$$安い$$寿命$$おすすめ$$低燃費</v>
      </c>
      <c r="T16" s="104"/>
      <c r="U16" s="104" t="str">
        <f>VLOOKUP('作成 (2)'!D:D,引当!A:R,4,FALSE)</f>
        <v>サマー</v>
      </c>
      <c r="V16" s="104" t="str">
        <f>VLOOKUP('作成 (2)'!D:D,引当!A:R,5,FALSE)</f>
        <v>YOKOHAMA</v>
      </c>
      <c r="W16" s="103" t="str">
        <f>VLOOKUP('作成 (2)'!D:D,引当!A:R,6,FALSE)</f>
        <v>ヨコハマ</v>
      </c>
      <c r="X16" s="108" t="str">
        <f>VLOOKUP('作成 (2)'!D:D,引当!A:M,7,FALSE)</f>
        <v>アドバンデシベル</v>
      </c>
      <c r="Y16" s="109" t="str">
        <f t="shared" si="4"/>
        <v>195/60R16</v>
      </c>
      <c r="Z16" s="108" t="str">
        <f>VLOOKUP('作成 (2)'!D:D,引当!A:M,9,FALSE)</f>
        <v>価格</v>
      </c>
      <c r="AA16" s="109" t="str">
        <f>VLOOKUP('作成 (2)'!D:D,引当!A:M,10,FALSE)</f>
        <v>安い</v>
      </c>
      <c r="AB16" s="103" t="str">
        <f>VLOOKUP('作成 (2)'!D:D,引当!A:M,11,FALSE)</f>
        <v>寿命</v>
      </c>
      <c r="AC16" s="103" t="str">
        <f>VLOOKUP('作成 (2)'!D:D,引当!A:M,12,FALSE)</f>
        <v>おすすめ</v>
      </c>
      <c r="AD16" s="26" t="str">
        <f>VLOOKUP('作成 (2)'!D:D,引当!A:M,13,FALSE)</f>
        <v>低燃費</v>
      </c>
    </row>
    <row r="17" spans="1:30">
      <c r="A17" s="33">
        <v>2055017129891</v>
      </c>
      <c r="C17" s="31" t="s">
        <v>7360</v>
      </c>
      <c r="D17" s="30" t="s">
        <v>10770</v>
      </c>
      <c r="E17" s="30" t="s">
        <v>1511</v>
      </c>
      <c r="F17" s="30" t="s">
        <v>64</v>
      </c>
      <c r="H17" s="30">
        <v>9406</v>
      </c>
      <c r="I17" s="30">
        <v>525</v>
      </c>
      <c r="J17" s="30" t="s">
        <v>3957</v>
      </c>
      <c r="K17" s="344"/>
      <c r="L17" s="102" t="str">
        <f t="shared" si="0"/>
        <v>ADVAN dB V552 205/50R17 93W</v>
      </c>
      <c r="M17" s="104">
        <f>VLOOKUP(A:A,在庫!$B:$M,10,0)</f>
        <v>1</v>
      </c>
      <c r="N17" s="105" t="s">
        <v>4595</v>
      </c>
      <c r="O17" s="105" t="str">
        <f t="shared" si="1"/>
        <v>ip</v>
      </c>
      <c r="P17" s="106">
        <f>VLOOKUP(A:A,在庫!$B:$M,9,0)</f>
        <v>0</v>
      </c>
      <c r="Q17" s="106" t="str">
        <f>VLOOKUP('作成 (2)'!D:D,引当!A:B,2,0)&amp;K17&amp;O17</f>
        <v>v552ip</v>
      </c>
      <c r="R17" s="107" t="str">
        <f t="shared" si="2"/>
        <v>2023年製 ADVAN dB V552 205/50R17 93W  205/50R17  翌営業日発送</v>
      </c>
      <c r="S17" s="106" t="str">
        <f t="shared" si="3"/>
        <v>サマー$$YOKOHAMA$$ヨコハマ$$アドバンデシベル$$205/50R17$$価格$$安い$$寿命$$おすすめ$$低燃費</v>
      </c>
      <c r="T17" s="104"/>
      <c r="U17" s="104" t="str">
        <f>VLOOKUP('作成 (2)'!D:D,引当!A:R,4,FALSE)</f>
        <v>サマー</v>
      </c>
      <c r="V17" s="104" t="str">
        <f>VLOOKUP('作成 (2)'!D:D,引当!A:R,5,FALSE)</f>
        <v>YOKOHAMA</v>
      </c>
      <c r="W17" s="103" t="str">
        <f>VLOOKUP('作成 (2)'!D:D,引当!A:R,6,FALSE)</f>
        <v>ヨコハマ</v>
      </c>
      <c r="X17" s="108" t="str">
        <f>VLOOKUP('作成 (2)'!D:D,引当!A:M,7,FALSE)</f>
        <v>アドバンデシベル</v>
      </c>
      <c r="Y17" s="109" t="str">
        <f t="shared" si="4"/>
        <v>205/50R17</v>
      </c>
      <c r="Z17" s="108" t="str">
        <f>VLOOKUP('作成 (2)'!D:D,引当!A:M,9,FALSE)</f>
        <v>価格</v>
      </c>
      <c r="AA17" s="109" t="str">
        <f>VLOOKUP('作成 (2)'!D:D,引当!A:M,10,FALSE)</f>
        <v>安い</v>
      </c>
      <c r="AB17" s="103" t="str">
        <f>VLOOKUP('作成 (2)'!D:D,引当!A:M,11,FALSE)</f>
        <v>寿命</v>
      </c>
      <c r="AC17" s="103" t="str">
        <f>VLOOKUP('作成 (2)'!D:D,引当!A:M,12,FALSE)</f>
        <v>おすすめ</v>
      </c>
      <c r="AD17" s="26" t="str">
        <f>VLOOKUP('作成 (2)'!D:D,引当!A:M,13,FALSE)</f>
        <v>低燃費</v>
      </c>
    </row>
    <row r="18" spans="1:30">
      <c r="A18" s="33">
        <v>2255018129870</v>
      </c>
      <c r="C18" s="31" t="s">
        <v>7366</v>
      </c>
      <c r="D18" s="30" t="s">
        <v>10770</v>
      </c>
      <c r="E18" s="30" t="s">
        <v>971</v>
      </c>
      <c r="F18" s="30" t="s">
        <v>80</v>
      </c>
      <c r="H18" s="30">
        <v>13378</v>
      </c>
      <c r="I18" s="30">
        <v>1050</v>
      </c>
      <c r="J18" s="30" t="s">
        <v>3957</v>
      </c>
      <c r="K18" s="344"/>
      <c r="L18" s="102" t="str">
        <f t="shared" si="0"/>
        <v>ADVAN dB V552 225/50R18 95W</v>
      </c>
      <c r="M18" s="104">
        <f>VLOOKUP(A:A,在庫!$B:$M,10,0)</f>
        <v>1</v>
      </c>
      <c r="N18" s="105" t="s">
        <v>4595</v>
      </c>
      <c r="O18" s="105" t="str">
        <f t="shared" si="1"/>
        <v>ip</v>
      </c>
      <c r="P18" s="106">
        <f>VLOOKUP(A:A,在庫!$B:$M,9,0)</f>
        <v>0</v>
      </c>
      <c r="Q18" s="106" t="str">
        <f>VLOOKUP('作成 (2)'!D:D,引当!A:B,2,0)&amp;K18&amp;O18</f>
        <v>v552ip</v>
      </c>
      <c r="R18" s="107" t="str">
        <f t="shared" si="2"/>
        <v>2023年製 ADVAN dB V552 225/50R18 95W  225/50R18  翌営業日発送</v>
      </c>
      <c r="S18" s="106" t="str">
        <f t="shared" si="3"/>
        <v>サマー$$YOKOHAMA$$ヨコハマ$$アドバンデシベル$$225/50R18$$価格$$安い$$寿命$$おすすめ$$低燃費</v>
      </c>
      <c r="T18" s="104"/>
      <c r="U18" s="104" t="str">
        <f>VLOOKUP('作成 (2)'!D:D,引当!A:R,4,FALSE)</f>
        <v>サマー</v>
      </c>
      <c r="V18" s="104" t="str">
        <f>VLOOKUP('作成 (2)'!D:D,引当!A:R,5,FALSE)</f>
        <v>YOKOHAMA</v>
      </c>
      <c r="W18" s="103" t="str">
        <f>VLOOKUP('作成 (2)'!D:D,引当!A:R,6,FALSE)</f>
        <v>ヨコハマ</v>
      </c>
      <c r="X18" s="108" t="str">
        <f>VLOOKUP('作成 (2)'!D:D,引当!A:M,7,FALSE)</f>
        <v>アドバンデシベル</v>
      </c>
      <c r="Y18" s="109" t="str">
        <f t="shared" si="4"/>
        <v>225/50R18</v>
      </c>
      <c r="Z18" s="108" t="str">
        <f>VLOOKUP('作成 (2)'!D:D,引当!A:M,9,FALSE)</f>
        <v>価格</v>
      </c>
      <c r="AA18" s="109" t="str">
        <f>VLOOKUP('作成 (2)'!D:D,引当!A:M,10,FALSE)</f>
        <v>安い</v>
      </c>
      <c r="AB18" s="103" t="str">
        <f>VLOOKUP('作成 (2)'!D:D,引当!A:M,11,FALSE)</f>
        <v>寿命</v>
      </c>
      <c r="AC18" s="103" t="str">
        <f>VLOOKUP('作成 (2)'!D:D,引当!A:M,12,FALSE)</f>
        <v>おすすめ</v>
      </c>
      <c r="AD18" s="26" t="str">
        <f>VLOOKUP('作成 (2)'!D:D,引当!A:M,13,FALSE)</f>
        <v>低燃費</v>
      </c>
    </row>
    <row r="19" spans="1:30">
      <c r="A19" s="33">
        <v>2355519129895</v>
      </c>
      <c r="C19" s="31" t="s">
        <v>7370</v>
      </c>
      <c r="D19" s="30" t="s">
        <v>10770</v>
      </c>
      <c r="E19" s="30" t="s">
        <v>1155</v>
      </c>
      <c r="F19" s="30" t="s">
        <v>91</v>
      </c>
      <c r="H19" s="30">
        <v>14435</v>
      </c>
      <c r="I19" s="30">
        <v>1050</v>
      </c>
      <c r="J19" s="30" t="s">
        <v>3957</v>
      </c>
      <c r="K19" s="344"/>
      <c r="L19" s="102" t="str">
        <f t="shared" si="0"/>
        <v>ADVAN dB V552 235/55R19 101W</v>
      </c>
      <c r="M19" s="104">
        <f>VLOOKUP(A:A,在庫!$B:$M,10,0)</f>
        <v>1</v>
      </c>
      <c r="N19" s="105" t="s">
        <v>4595</v>
      </c>
      <c r="O19" s="105" t="str">
        <f t="shared" si="1"/>
        <v>ip</v>
      </c>
      <c r="P19" s="106">
        <f>VLOOKUP(A:A,在庫!$B:$M,9,0)</f>
        <v>0</v>
      </c>
      <c r="Q19" s="106" t="str">
        <f>VLOOKUP('作成 (2)'!D:D,引当!A:B,2,0)&amp;K19&amp;O19</f>
        <v>v552ip</v>
      </c>
      <c r="R19" s="107" t="str">
        <f t="shared" si="2"/>
        <v>2023年製 ADVAN dB V552 235/55R19 101W  235/55R19  翌営業日発送</v>
      </c>
      <c r="S19" s="106" t="str">
        <f t="shared" si="3"/>
        <v>サマー$$YOKOHAMA$$ヨコハマ$$アドバンデシベル$$235/55R19$$価格$$安い$$寿命$$おすすめ$$低燃費</v>
      </c>
      <c r="T19" s="104"/>
      <c r="U19" s="104" t="str">
        <f>VLOOKUP('作成 (2)'!D:D,引当!A:R,4,FALSE)</f>
        <v>サマー</v>
      </c>
      <c r="V19" s="104" t="str">
        <f>VLOOKUP('作成 (2)'!D:D,引当!A:R,5,FALSE)</f>
        <v>YOKOHAMA</v>
      </c>
      <c r="W19" s="103" t="str">
        <f>VLOOKUP('作成 (2)'!D:D,引当!A:R,6,FALSE)</f>
        <v>ヨコハマ</v>
      </c>
      <c r="X19" s="108" t="str">
        <f>VLOOKUP('作成 (2)'!D:D,引当!A:M,7,FALSE)</f>
        <v>アドバンデシベル</v>
      </c>
      <c r="Y19" s="109" t="str">
        <f t="shared" si="4"/>
        <v>235/55R19</v>
      </c>
      <c r="Z19" s="108" t="str">
        <f>VLOOKUP('作成 (2)'!D:D,引当!A:M,9,FALSE)</f>
        <v>価格</v>
      </c>
      <c r="AA19" s="109" t="str">
        <f>VLOOKUP('作成 (2)'!D:D,引当!A:M,10,FALSE)</f>
        <v>安い</v>
      </c>
      <c r="AB19" s="103" t="str">
        <f>VLOOKUP('作成 (2)'!D:D,引当!A:M,11,FALSE)</f>
        <v>寿命</v>
      </c>
      <c r="AC19" s="103" t="str">
        <f>VLOOKUP('作成 (2)'!D:D,引当!A:M,12,FALSE)</f>
        <v>おすすめ</v>
      </c>
      <c r="AD19" s="26" t="str">
        <f>VLOOKUP('作成 (2)'!D:D,引当!A:M,13,FALSE)</f>
        <v>低燃費</v>
      </c>
    </row>
    <row r="20" spans="1:30">
      <c r="A20" s="33">
        <v>2454019129876</v>
      </c>
      <c r="D20" s="30" t="s">
        <v>10770</v>
      </c>
      <c r="E20" s="30" t="s">
        <v>696</v>
      </c>
      <c r="F20" s="30" t="s">
        <v>106</v>
      </c>
      <c r="H20" s="30">
        <v>17072</v>
      </c>
      <c r="I20" s="30">
        <v>1050</v>
      </c>
      <c r="J20" s="30" t="s">
        <v>3957</v>
      </c>
      <c r="K20" s="344"/>
      <c r="L20" s="102" t="str">
        <f t="shared" si="0"/>
        <v>ADVAN dB V552 245/40R19 98Y</v>
      </c>
      <c r="M20" s="104">
        <f>VLOOKUP(A:A,在庫!$B:$M,10,0)</f>
        <v>1</v>
      </c>
      <c r="N20" s="105" t="s">
        <v>4595</v>
      </c>
      <c r="O20" s="105" t="str">
        <f t="shared" si="1"/>
        <v>ip</v>
      </c>
      <c r="P20" s="106">
        <f>VLOOKUP(A:A,在庫!$B:$M,9,0)</f>
        <v>0</v>
      </c>
      <c r="Q20" s="106" t="str">
        <f>VLOOKUP('作成 (2)'!D:D,引当!A:B,2,0)&amp;K20&amp;O20</f>
        <v>v552ip</v>
      </c>
      <c r="R20" s="107" t="str">
        <f t="shared" si="2"/>
        <v>2023年製 ADVAN dB V552 245/40R19 98Y  245/40R19  翌営業日発送</v>
      </c>
      <c r="S20" s="106" t="str">
        <f t="shared" si="3"/>
        <v>サマー$$YOKOHAMA$$ヨコハマ$$アドバンデシベル$$245/40R19$$価格$$安い$$寿命$$おすすめ$$低燃費</v>
      </c>
      <c r="T20" s="104"/>
      <c r="U20" s="104" t="str">
        <f>VLOOKUP('作成 (2)'!D:D,引当!A:R,4,FALSE)</f>
        <v>サマー</v>
      </c>
      <c r="V20" s="104" t="str">
        <f>VLOOKUP('作成 (2)'!D:D,引当!A:R,5,FALSE)</f>
        <v>YOKOHAMA</v>
      </c>
      <c r="W20" s="103" t="str">
        <f>VLOOKUP('作成 (2)'!D:D,引当!A:R,6,FALSE)</f>
        <v>ヨコハマ</v>
      </c>
      <c r="X20" s="108" t="str">
        <f>VLOOKUP('作成 (2)'!D:D,引当!A:M,7,FALSE)</f>
        <v>アドバンデシベル</v>
      </c>
      <c r="Y20" s="109" t="str">
        <f t="shared" si="4"/>
        <v>245/40R19</v>
      </c>
      <c r="Z20" s="108" t="str">
        <f>VLOOKUP('作成 (2)'!D:D,引当!A:M,9,FALSE)</f>
        <v>価格</v>
      </c>
      <c r="AA20" s="109" t="str">
        <f>VLOOKUP('作成 (2)'!D:D,引当!A:M,10,FALSE)</f>
        <v>安い</v>
      </c>
      <c r="AB20" s="103" t="str">
        <f>VLOOKUP('作成 (2)'!D:D,引当!A:M,11,FALSE)</f>
        <v>寿命</v>
      </c>
      <c r="AC20" s="103" t="str">
        <f>VLOOKUP('作成 (2)'!D:D,引当!A:M,12,FALSE)</f>
        <v>おすすめ</v>
      </c>
      <c r="AD20" s="26" t="str">
        <f>VLOOKUP('作成 (2)'!D:D,引当!A:M,13,FALSE)</f>
        <v>低燃費</v>
      </c>
    </row>
    <row r="21" spans="1:30">
      <c r="A21" s="33">
        <v>2155017129898</v>
      </c>
      <c r="B21" s="32">
        <v>4968814930691</v>
      </c>
      <c r="D21" s="30" t="s">
        <v>10770</v>
      </c>
      <c r="E21" s="30" t="s">
        <v>683</v>
      </c>
      <c r="F21" s="30" t="s">
        <v>39</v>
      </c>
      <c r="H21" s="30">
        <v>10195</v>
      </c>
      <c r="I21" s="30">
        <v>1050</v>
      </c>
      <c r="J21" s="30" t="s">
        <v>3957</v>
      </c>
      <c r="K21" s="344"/>
      <c r="L21" s="102" t="str">
        <f t="shared" si="0"/>
        <v>ADVAN dB V552 215/50R17 95W</v>
      </c>
      <c r="M21" s="104" t="e">
        <f>VLOOKUP(A:A,在庫!$B:$M,10,0)</f>
        <v>#N/A</v>
      </c>
      <c r="N21" s="105" t="s">
        <v>4595</v>
      </c>
      <c r="O21" s="105" t="str">
        <f t="shared" si="1"/>
        <v>ip</v>
      </c>
      <c r="P21" s="106" t="e">
        <f>VLOOKUP(A:A,在庫!$B:$M,9,0)</f>
        <v>#N/A</v>
      </c>
      <c r="Q21" s="106" t="str">
        <f>VLOOKUP('作成 (2)'!D:D,引当!A:B,2,0)&amp;K21&amp;O21</f>
        <v>v552ip</v>
      </c>
      <c r="R21" s="107" t="str">
        <f t="shared" si="2"/>
        <v>2023年製 ADVAN dB V552 215/50R17 95W  215/50R17  翌営業日発送</v>
      </c>
      <c r="S21" s="106" t="str">
        <f t="shared" si="3"/>
        <v>サマー$$YOKOHAMA$$ヨコハマ$$アドバンデシベル$$215/50R17$$価格$$安い$$寿命$$おすすめ$$低燃費</v>
      </c>
      <c r="T21" s="104"/>
      <c r="U21" s="104" t="str">
        <f>VLOOKUP('作成 (2)'!D:D,引当!A:R,4,FALSE)</f>
        <v>サマー</v>
      </c>
      <c r="V21" s="104" t="str">
        <f>VLOOKUP('作成 (2)'!D:D,引当!A:R,5,FALSE)</f>
        <v>YOKOHAMA</v>
      </c>
      <c r="W21" s="103" t="str">
        <f>VLOOKUP('作成 (2)'!D:D,引当!A:R,6,FALSE)</f>
        <v>ヨコハマ</v>
      </c>
      <c r="X21" s="108" t="str">
        <f>VLOOKUP('作成 (2)'!D:D,引当!A:M,7,FALSE)</f>
        <v>アドバンデシベル</v>
      </c>
      <c r="Y21" s="109" t="str">
        <f t="shared" si="4"/>
        <v>215/50R17</v>
      </c>
      <c r="Z21" s="108" t="str">
        <f>VLOOKUP('作成 (2)'!D:D,引当!A:M,9,FALSE)</f>
        <v>価格</v>
      </c>
      <c r="AA21" s="109" t="str">
        <f>VLOOKUP('作成 (2)'!D:D,引当!A:M,10,FALSE)</f>
        <v>安い</v>
      </c>
      <c r="AB21" s="103" t="str">
        <f>VLOOKUP('作成 (2)'!D:D,引当!A:M,11,FALSE)</f>
        <v>寿命</v>
      </c>
      <c r="AC21" s="103" t="str">
        <f>VLOOKUP('作成 (2)'!D:D,引当!A:M,12,FALSE)</f>
        <v>おすすめ</v>
      </c>
      <c r="AD21" s="26" t="str">
        <f>VLOOKUP('作成 (2)'!D:D,引当!A:M,13,FALSE)</f>
        <v>低燃費</v>
      </c>
    </row>
    <row r="22" spans="1:30">
      <c r="A22" s="33">
        <v>2454018129877</v>
      </c>
      <c r="B22" s="32">
        <v>4968814932206</v>
      </c>
      <c r="D22" s="30" t="s">
        <v>10770</v>
      </c>
      <c r="E22" s="30" t="s">
        <v>695</v>
      </c>
      <c r="F22" s="30" t="s">
        <v>83</v>
      </c>
      <c r="H22" s="30">
        <v>13997</v>
      </c>
      <c r="I22" s="30">
        <v>1050</v>
      </c>
      <c r="J22" s="30" t="s">
        <v>3957</v>
      </c>
      <c r="K22" s="344"/>
      <c r="L22" s="102" t="str">
        <f t="shared" si="0"/>
        <v>ADVAN dB V552 245/40R18 93Y</v>
      </c>
      <c r="M22" s="104">
        <f>VLOOKUP(A:A,在庫!$B:$M,10,0)</f>
        <v>1</v>
      </c>
      <c r="N22" s="105" t="s">
        <v>4595</v>
      </c>
      <c r="O22" s="105" t="str">
        <f t="shared" si="1"/>
        <v>ip</v>
      </c>
      <c r="P22" s="106">
        <f>VLOOKUP(A:A,在庫!$B:$M,9,0)</f>
        <v>0</v>
      </c>
      <c r="Q22" s="106" t="str">
        <f>VLOOKUP('作成 (2)'!D:D,引当!A:B,2,0)&amp;K22&amp;O22</f>
        <v>v552ip</v>
      </c>
      <c r="R22" s="107" t="str">
        <f t="shared" si="2"/>
        <v>2023年製 ADVAN dB V552 245/40R18 93Y  245/40R18  翌営業日発送</v>
      </c>
      <c r="S22" s="106" t="str">
        <f t="shared" si="3"/>
        <v>サマー$$YOKOHAMA$$ヨコハマ$$アドバンデシベル$$245/40R18$$価格$$安い$$寿命$$おすすめ$$低燃費</v>
      </c>
      <c r="T22" s="104"/>
      <c r="U22" s="104" t="str">
        <f>VLOOKUP('作成 (2)'!D:D,引当!A:R,4,FALSE)</f>
        <v>サマー</v>
      </c>
      <c r="V22" s="104" t="str">
        <f>VLOOKUP('作成 (2)'!D:D,引当!A:R,5,FALSE)</f>
        <v>YOKOHAMA</v>
      </c>
      <c r="W22" s="103" t="str">
        <f>VLOOKUP('作成 (2)'!D:D,引当!A:R,6,FALSE)</f>
        <v>ヨコハマ</v>
      </c>
      <c r="X22" s="108" t="str">
        <f>VLOOKUP('作成 (2)'!D:D,引当!A:M,7,FALSE)</f>
        <v>アドバンデシベル</v>
      </c>
      <c r="Y22" s="109" t="str">
        <f t="shared" si="4"/>
        <v>245/40R18</v>
      </c>
      <c r="Z22" s="108" t="str">
        <f>VLOOKUP('作成 (2)'!D:D,引当!A:M,9,FALSE)</f>
        <v>価格</v>
      </c>
      <c r="AA22" s="109" t="str">
        <f>VLOOKUP('作成 (2)'!D:D,引当!A:M,10,FALSE)</f>
        <v>安い</v>
      </c>
      <c r="AB22" s="103" t="str">
        <f>VLOOKUP('作成 (2)'!D:D,引当!A:M,11,FALSE)</f>
        <v>寿命</v>
      </c>
      <c r="AC22" s="103" t="str">
        <f>VLOOKUP('作成 (2)'!D:D,引当!A:M,12,FALSE)</f>
        <v>おすすめ</v>
      </c>
      <c r="AD22" s="26" t="str">
        <f>VLOOKUP('作成 (2)'!D:D,引当!A:M,13,FALSE)</f>
        <v>低燃費</v>
      </c>
    </row>
    <row r="23" spans="1:30">
      <c r="A23" s="33">
        <v>2753519129899</v>
      </c>
      <c r="D23" s="30" t="s">
        <v>10770</v>
      </c>
      <c r="E23" s="30" t="s">
        <v>1519</v>
      </c>
      <c r="F23" s="30" t="s">
        <v>122</v>
      </c>
      <c r="H23" s="30">
        <v>18709</v>
      </c>
      <c r="I23" s="30">
        <v>1050</v>
      </c>
      <c r="J23" s="30" t="s">
        <v>3957</v>
      </c>
      <c r="K23" s="344"/>
      <c r="L23" s="102" t="str">
        <f t="shared" si="0"/>
        <v>ADVAN dB V552 275/35R19 100Y</v>
      </c>
      <c r="M23" s="104">
        <f>VLOOKUP(A:A,在庫!$B:$M,10,0)</f>
        <v>1</v>
      </c>
      <c r="N23" s="105" t="s">
        <v>4595</v>
      </c>
      <c r="O23" s="105" t="str">
        <f t="shared" si="1"/>
        <v>ip</v>
      </c>
      <c r="P23" s="106">
        <f>VLOOKUP(A:A,在庫!$B:$M,9,0)</f>
        <v>0</v>
      </c>
      <c r="Q23" s="106" t="str">
        <f>VLOOKUP('作成 (2)'!D:D,引当!A:B,2,0)&amp;K23&amp;O23</f>
        <v>v552ip</v>
      </c>
      <c r="R23" s="107" t="str">
        <f t="shared" si="2"/>
        <v>2023年製 ADVAN dB V552 275/35R19 100Y  275/35R19  翌営業日発送</v>
      </c>
      <c r="S23" s="106" t="str">
        <f t="shared" si="3"/>
        <v>サマー$$YOKOHAMA$$ヨコハマ$$アドバンデシベル$$275/35R19$$価格$$安い$$寿命$$おすすめ$$低燃費</v>
      </c>
      <c r="T23" s="104"/>
      <c r="U23" s="104" t="str">
        <f>VLOOKUP('作成 (2)'!D:D,引当!A:R,4,FALSE)</f>
        <v>サマー</v>
      </c>
      <c r="V23" s="104" t="str">
        <f>VLOOKUP('作成 (2)'!D:D,引当!A:R,5,FALSE)</f>
        <v>YOKOHAMA</v>
      </c>
      <c r="W23" s="103" t="str">
        <f>VLOOKUP('作成 (2)'!D:D,引当!A:R,6,FALSE)</f>
        <v>ヨコハマ</v>
      </c>
      <c r="X23" s="108" t="str">
        <f>VLOOKUP('作成 (2)'!D:D,引当!A:M,7,FALSE)</f>
        <v>アドバンデシベル</v>
      </c>
      <c r="Y23" s="109" t="str">
        <f t="shared" si="4"/>
        <v>275/35R19</v>
      </c>
      <c r="Z23" s="108" t="str">
        <f>VLOOKUP('作成 (2)'!D:D,引当!A:M,9,FALSE)</f>
        <v>価格</v>
      </c>
      <c r="AA23" s="109" t="str">
        <f>VLOOKUP('作成 (2)'!D:D,引当!A:M,10,FALSE)</f>
        <v>安い</v>
      </c>
      <c r="AB23" s="103" t="str">
        <f>VLOOKUP('作成 (2)'!D:D,引当!A:M,11,FALSE)</f>
        <v>寿命</v>
      </c>
      <c r="AC23" s="103" t="str">
        <f>VLOOKUP('作成 (2)'!D:D,引当!A:M,12,FALSE)</f>
        <v>おすすめ</v>
      </c>
      <c r="AD23" s="26" t="str">
        <f>VLOOKUP('作成 (2)'!D:D,引当!A:M,13,FALSE)</f>
        <v>低燃費</v>
      </c>
    </row>
    <row r="24" spans="1:30">
      <c r="A24" s="33">
        <v>2254019129810</v>
      </c>
      <c r="B24" s="32">
        <v>4968814900144</v>
      </c>
      <c r="C24" s="31" t="s">
        <v>1500</v>
      </c>
      <c r="D24" s="30" t="s">
        <v>10772</v>
      </c>
      <c r="E24" s="30" t="s">
        <v>1217</v>
      </c>
      <c r="F24" s="30" t="s">
        <v>124</v>
      </c>
      <c r="H24" s="30">
        <v>15669</v>
      </c>
      <c r="I24" s="30">
        <v>1050</v>
      </c>
      <c r="J24" s="30" t="s">
        <v>3957</v>
      </c>
      <c r="K24" s="344"/>
      <c r="L24" s="102" t="str">
        <f t="shared" si="0"/>
        <v>ADVAN FLEVA  V701 225/40R19 93W XL</v>
      </c>
      <c r="M24" s="104">
        <f>VLOOKUP(A:A,在庫!$B:$M,10,0)</f>
        <v>1</v>
      </c>
      <c r="N24" s="105" t="s">
        <v>4595</v>
      </c>
      <c r="O24" s="105" t="str">
        <f t="shared" si="1"/>
        <v>ip</v>
      </c>
      <c r="P24" s="106">
        <f>VLOOKUP(A:A,在庫!$B:$M,9,0)</f>
        <v>0</v>
      </c>
      <c r="Q24" s="106" t="str">
        <f>VLOOKUP('作成 (2)'!D:D,引当!A:B,2,0)&amp;K24&amp;O24</f>
        <v>v701ip</v>
      </c>
      <c r="R24" s="107" t="str">
        <f t="shared" si="2"/>
        <v>2023年製 ADVAN FLEVA  V701 225/40R19 93W XL  225/40R19  翌営業日発送</v>
      </c>
      <c r="S24" s="106" t="str">
        <f t="shared" si="3"/>
        <v>サマー$$YOKOHAMA$$ヨコハマ$$アドバンフレバ$$225/40R19$$価格$$安い$$寿命$$おすすめ$$0</v>
      </c>
      <c r="T24" s="104"/>
      <c r="U24" s="104" t="str">
        <f>VLOOKUP('作成 (2)'!D:D,引当!A:R,4,FALSE)</f>
        <v>サマー</v>
      </c>
      <c r="V24" s="104" t="str">
        <f>VLOOKUP('作成 (2)'!D:D,引当!A:R,5,FALSE)</f>
        <v>YOKOHAMA</v>
      </c>
      <c r="W24" s="103" t="str">
        <f>VLOOKUP('作成 (2)'!D:D,引当!A:R,6,FALSE)</f>
        <v>ヨコハマ</v>
      </c>
      <c r="X24" s="108" t="str">
        <f>VLOOKUP('作成 (2)'!D:D,引当!A:M,7,FALSE)</f>
        <v>アドバンフレバ</v>
      </c>
      <c r="Y24" s="109" t="str">
        <f t="shared" si="4"/>
        <v>225/40R19</v>
      </c>
      <c r="Z24" s="108" t="str">
        <f>VLOOKUP('作成 (2)'!D:D,引当!A:M,9,FALSE)</f>
        <v>価格</v>
      </c>
      <c r="AA24" s="109" t="str">
        <f>VLOOKUP('作成 (2)'!D:D,引当!A:M,10,FALSE)</f>
        <v>安い</v>
      </c>
      <c r="AB24" s="103" t="str">
        <f>VLOOKUP('作成 (2)'!D:D,引当!A:M,11,FALSE)</f>
        <v>寿命</v>
      </c>
      <c r="AC24" s="103" t="str">
        <f>VLOOKUP('作成 (2)'!D:D,引当!A:M,12,FALSE)</f>
        <v>おすすめ</v>
      </c>
      <c r="AD24" s="26">
        <f>VLOOKUP('作成 (2)'!D:D,引当!A:M,13,FALSE)</f>
        <v>0</v>
      </c>
    </row>
    <row r="25" spans="1:30">
      <c r="A25" s="33">
        <v>2354018129801</v>
      </c>
      <c r="B25" s="32">
        <v>4968814892562</v>
      </c>
      <c r="C25" s="31" t="s">
        <v>1497</v>
      </c>
      <c r="D25" s="30" t="s">
        <v>10772</v>
      </c>
      <c r="E25" s="30" t="s">
        <v>700</v>
      </c>
      <c r="F25" s="30" t="s">
        <v>34</v>
      </c>
      <c r="H25" s="30">
        <v>14958</v>
      </c>
      <c r="I25" s="30">
        <v>1050</v>
      </c>
      <c r="J25" s="30" t="s">
        <v>3957</v>
      </c>
      <c r="K25" s="344"/>
      <c r="L25" s="102" t="str">
        <f t="shared" si="0"/>
        <v>ADVAN FLEVA  V701 235/40R18 95W XL</v>
      </c>
      <c r="M25" s="104" t="e">
        <f>VLOOKUP(A:A,在庫!$B:$M,10,0)</f>
        <v>#N/A</v>
      </c>
      <c r="N25" s="105" t="s">
        <v>4595</v>
      </c>
      <c r="O25" s="105" t="str">
        <f t="shared" si="1"/>
        <v>ip</v>
      </c>
      <c r="P25" s="106" t="e">
        <f>VLOOKUP(A:A,在庫!$B:$M,9,0)</f>
        <v>#N/A</v>
      </c>
      <c r="Q25" s="106" t="str">
        <f>VLOOKUP('作成 (2)'!D:D,引当!A:B,2,0)&amp;K25&amp;O25</f>
        <v>v701ip</v>
      </c>
      <c r="R25" s="107" t="str">
        <f t="shared" si="2"/>
        <v>2023年製 ADVAN FLEVA  V701 235/40R18 95W XL  235/40R18  翌営業日発送</v>
      </c>
      <c r="S25" s="106" t="str">
        <f t="shared" si="3"/>
        <v>サマー$$YOKOHAMA$$ヨコハマ$$アドバンフレバ$$235/40R18$$価格$$安い$$寿命$$おすすめ$$0</v>
      </c>
      <c r="T25" s="104"/>
      <c r="U25" s="104" t="str">
        <f>VLOOKUP('作成 (2)'!D:D,引当!A:R,4,FALSE)</f>
        <v>サマー</v>
      </c>
      <c r="V25" s="104" t="str">
        <f>VLOOKUP('作成 (2)'!D:D,引当!A:R,5,FALSE)</f>
        <v>YOKOHAMA</v>
      </c>
      <c r="W25" s="103" t="str">
        <f>VLOOKUP('作成 (2)'!D:D,引当!A:R,6,FALSE)</f>
        <v>ヨコハマ</v>
      </c>
      <c r="X25" s="108" t="str">
        <f>VLOOKUP('作成 (2)'!D:D,引当!A:M,7,FALSE)</f>
        <v>アドバンフレバ</v>
      </c>
      <c r="Y25" s="109" t="str">
        <f t="shared" si="4"/>
        <v>235/40R18</v>
      </c>
      <c r="Z25" s="108" t="str">
        <f>VLOOKUP('作成 (2)'!D:D,引当!A:M,9,FALSE)</f>
        <v>価格</v>
      </c>
      <c r="AA25" s="109" t="str">
        <f>VLOOKUP('作成 (2)'!D:D,引当!A:M,10,FALSE)</f>
        <v>安い</v>
      </c>
      <c r="AB25" s="103" t="str">
        <f>VLOOKUP('作成 (2)'!D:D,引当!A:M,11,FALSE)</f>
        <v>寿命</v>
      </c>
      <c r="AC25" s="103" t="str">
        <f>VLOOKUP('作成 (2)'!D:D,引当!A:M,12,FALSE)</f>
        <v>おすすめ</v>
      </c>
      <c r="AD25" s="26">
        <f>VLOOKUP('作成 (2)'!D:D,引当!A:M,13,FALSE)</f>
        <v>0</v>
      </c>
    </row>
    <row r="26" spans="1:30">
      <c r="A26" s="33">
        <v>2254018129811</v>
      </c>
      <c r="B26" s="32">
        <v>4968814899929</v>
      </c>
      <c r="C26" s="31" t="s">
        <v>1494</v>
      </c>
      <c r="D26" s="30" t="s">
        <v>4773</v>
      </c>
      <c r="E26" s="30" t="s">
        <v>1495</v>
      </c>
      <c r="F26" s="30" t="s">
        <v>38</v>
      </c>
      <c r="H26" s="30">
        <v>14601</v>
      </c>
      <c r="I26" s="30">
        <v>525</v>
      </c>
      <c r="J26" s="30" t="s">
        <v>3957</v>
      </c>
      <c r="K26" s="344"/>
      <c r="L26" s="102" t="str">
        <f t="shared" si="0"/>
        <v>Advan Fleva V701 225/40R18 92W XL（ストップ）</v>
      </c>
      <c r="M26" s="104">
        <f>VLOOKUP(A:A,在庫!$B:$M,10,0)</f>
        <v>1</v>
      </c>
      <c r="N26" s="105" t="s">
        <v>4595</v>
      </c>
      <c r="O26" s="105" t="str">
        <f t="shared" si="1"/>
        <v>ip</v>
      </c>
      <c r="P26" s="106">
        <f>VLOOKUP(A:A,在庫!$B:$M,9,0)</f>
        <v>0</v>
      </c>
      <c r="Q26" s="106" t="str">
        <f>VLOOKUP('作成 (2)'!D:D,引当!A:B,2,0)&amp;K26&amp;O26</f>
        <v>v701ip</v>
      </c>
      <c r="R26" s="107" t="str">
        <f t="shared" si="2"/>
        <v>2023年製 Advan Fleva V701 225/40R18 92W XL（ストップ）  225/40R18  翌営業日発送</v>
      </c>
      <c r="S26" s="106" t="str">
        <f t="shared" si="3"/>
        <v>サマー$$YOKOHAMA$$ヨコハマ$$アドバンフレバ$$225/40R18$$価格$$安い$$寿命$$おすすめ$$低燃費</v>
      </c>
      <c r="T26" s="104"/>
      <c r="U26" s="104" t="str">
        <f>VLOOKUP('作成 (2)'!D:D,引当!A:R,4,FALSE)</f>
        <v>サマー</v>
      </c>
      <c r="V26" s="104" t="str">
        <f>VLOOKUP('作成 (2)'!D:D,引当!A:R,5,FALSE)</f>
        <v>YOKOHAMA</v>
      </c>
      <c r="W26" s="103" t="str">
        <f>VLOOKUP('作成 (2)'!D:D,引当!A:R,6,FALSE)</f>
        <v>ヨコハマ</v>
      </c>
      <c r="X26" s="108" t="str">
        <f>VLOOKUP('作成 (2)'!D:D,引当!A:M,7,FALSE)</f>
        <v>アドバンフレバ</v>
      </c>
      <c r="Y26" s="109" t="str">
        <f t="shared" si="4"/>
        <v>225/40R18</v>
      </c>
      <c r="Z26" s="108" t="str">
        <f>VLOOKUP('作成 (2)'!D:D,引当!A:M,9,FALSE)</f>
        <v>価格</v>
      </c>
      <c r="AA26" s="109" t="str">
        <f>VLOOKUP('作成 (2)'!D:D,引当!A:M,10,FALSE)</f>
        <v>安い</v>
      </c>
      <c r="AB26" s="103" t="str">
        <f>VLOOKUP('作成 (2)'!D:D,引当!A:M,11,FALSE)</f>
        <v>寿命</v>
      </c>
      <c r="AC26" s="103" t="str">
        <f>VLOOKUP('作成 (2)'!D:D,引当!A:M,12,FALSE)</f>
        <v>おすすめ</v>
      </c>
      <c r="AD26" s="26" t="str">
        <f>VLOOKUP('作成 (2)'!D:D,引当!A:M,13,FALSE)</f>
        <v>低燃費</v>
      </c>
    </row>
    <row r="27" spans="1:30">
      <c r="A27" s="33">
        <v>2254518129816</v>
      </c>
      <c r="B27" s="32">
        <v>4968814900007</v>
      </c>
      <c r="C27" s="31" t="s">
        <v>1496</v>
      </c>
      <c r="D27" s="30" t="s">
        <v>4773</v>
      </c>
      <c r="E27" s="30" t="s">
        <v>690</v>
      </c>
      <c r="F27" s="30" t="s">
        <v>40</v>
      </c>
      <c r="H27" s="30">
        <v>13890</v>
      </c>
      <c r="I27" s="30">
        <v>1050</v>
      </c>
      <c r="J27" s="30" t="s">
        <v>3957</v>
      </c>
      <c r="K27" s="344"/>
      <c r="L27" s="102" t="str">
        <f t="shared" si="0"/>
        <v>Advan Fleva V701 225/45R18 95W XL</v>
      </c>
      <c r="M27" s="104">
        <f>VLOOKUP(A:A,在庫!$B:$M,10,0)</f>
        <v>1</v>
      </c>
      <c r="N27" s="105" t="s">
        <v>4595</v>
      </c>
      <c r="O27" s="105" t="str">
        <f t="shared" si="1"/>
        <v>ip</v>
      </c>
      <c r="P27" s="106">
        <f>VLOOKUP(A:A,在庫!$B:$M,9,0)</f>
        <v>0</v>
      </c>
      <c r="Q27" s="106" t="str">
        <f>VLOOKUP('作成 (2)'!D:D,引当!A:B,2,0)&amp;K27&amp;O27</f>
        <v>v701ip</v>
      </c>
      <c r="R27" s="107" t="str">
        <f t="shared" si="2"/>
        <v>2023年製 Advan Fleva V701 225/45R18 95W XL  225/45R18  翌営業日発送</v>
      </c>
      <c r="S27" s="106" t="str">
        <f t="shared" si="3"/>
        <v>サマー$$YOKOHAMA$$ヨコハマ$$アドバンフレバ$$225/45R18$$価格$$安い$$寿命$$おすすめ$$低燃費</v>
      </c>
      <c r="T27" s="104"/>
      <c r="U27" s="104" t="str">
        <f>VLOOKUP('作成 (2)'!D:D,引当!A:R,4,FALSE)</f>
        <v>サマー</v>
      </c>
      <c r="V27" s="104" t="str">
        <f>VLOOKUP('作成 (2)'!D:D,引当!A:R,5,FALSE)</f>
        <v>YOKOHAMA</v>
      </c>
      <c r="W27" s="103" t="str">
        <f>VLOOKUP('作成 (2)'!D:D,引当!A:R,6,FALSE)</f>
        <v>ヨコハマ</v>
      </c>
      <c r="X27" s="108" t="str">
        <f>VLOOKUP('作成 (2)'!D:D,引当!A:M,7,FALSE)</f>
        <v>アドバンフレバ</v>
      </c>
      <c r="Y27" s="109" t="str">
        <f t="shared" si="4"/>
        <v>225/45R18</v>
      </c>
      <c r="Z27" s="108" t="str">
        <f>VLOOKUP('作成 (2)'!D:D,引当!A:M,9,FALSE)</f>
        <v>価格</v>
      </c>
      <c r="AA27" s="109" t="str">
        <f>VLOOKUP('作成 (2)'!D:D,引当!A:M,10,FALSE)</f>
        <v>安い</v>
      </c>
      <c r="AB27" s="103" t="str">
        <f>VLOOKUP('作成 (2)'!D:D,引当!A:M,11,FALSE)</f>
        <v>寿命</v>
      </c>
      <c r="AC27" s="103" t="str">
        <f>VLOOKUP('作成 (2)'!D:D,引当!A:M,12,FALSE)</f>
        <v>おすすめ</v>
      </c>
      <c r="AD27" s="26" t="str">
        <f>VLOOKUP('作成 (2)'!D:D,引当!A:M,13,FALSE)</f>
        <v>低燃費</v>
      </c>
    </row>
    <row r="28" spans="1:30">
      <c r="A28" s="33">
        <v>2454018129808</v>
      </c>
      <c r="B28" s="32">
        <v>4968814887032</v>
      </c>
      <c r="C28" s="31" t="s">
        <v>1498</v>
      </c>
      <c r="D28" s="30" t="s">
        <v>4773</v>
      </c>
      <c r="E28" s="30" t="s">
        <v>1499</v>
      </c>
      <c r="F28" s="30" t="s">
        <v>83</v>
      </c>
      <c r="H28" s="30">
        <v>15324</v>
      </c>
      <c r="I28" s="30">
        <v>1050</v>
      </c>
      <c r="J28" s="30" t="s">
        <v>3957</v>
      </c>
      <c r="K28" s="344"/>
      <c r="L28" s="102" t="str">
        <f t="shared" si="0"/>
        <v>Advan Fleva V701 245/40R18 97W XL（ストップ）</v>
      </c>
      <c r="M28" s="104">
        <f>VLOOKUP(A:A,在庫!$B:$M,10,0)</f>
        <v>1</v>
      </c>
      <c r="N28" s="105" t="s">
        <v>4595</v>
      </c>
      <c r="O28" s="105" t="str">
        <f t="shared" si="1"/>
        <v>ip</v>
      </c>
      <c r="P28" s="106">
        <f>VLOOKUP(A:A,在庫!$B:$M,9,0)</f>
        <v>0</v>
      </c>
      <c r="Q28" s="106" t="str">
        <f>VLOOKUP('作成 (2)'!D:D,引当!A:B,2,0)&amp;K28&amp;O28</f>
        <v>v701ip</v>
      </c>
      <c r="R28" s="107" t="str">
        <f t="shared" si="2"/>
        <v>2023年製 Advan Fleva V701 245/40R18 97W XL（ストップ）  245/40R18  翌営業日発送</v>
      </c>
      <c r="S28" s="106" t="str">
        <f t="shared" si="3"/>
        <v>サマー$$YOKOHAMA$$ヨコハマ$$アドバンフレバ$$245/40R18$$価格$$安い$$寿命$$おすすめ$$低燃費</v>
      </c>
      <c r="T28" s="104"/>
      <c r="U28" s="104" t="str">
        <f>VLOOKUP('作成 (2)'!D:D,引当!A:R,4,FALSE)</f>
        <v>サマー</v>
      </c>
      <c r="V28" s="104" t="str">
        <f>VLOOKUP('作成 (2)'!D:D,引当!A:R,5,FALSE)</f>
        <v>YOKOHAMA</v>
      </c>
      <c r="W28" s="103" t="str">
        <f>VLOOKUP('作成 (2)'!D:D,引当!A:R,6,FALSE)</f>
        <v>ヨコハマ</v>
      </c>
      <c r="X28" s="108" t="str">
        <f>VLOOKUP('作成 (2)'!D:D,引当!A:M,7,FALSE)</f>
        <v>アドバンフレバ</v>
      </c>
      <c r="Y28" s="109" t="str">
        <f t="shared" si="4"/>
        <v>245/40R18</v>
      </c>
      <c r="Z28" s="108" t="str">
        <f>VLOOKUP('作成 (2)'!D:D,引当!A:M,9,FALSE)</f>
        <v>価格</v>
      </c>
      <c r="AA28" s="109" t="str">
        <f>VLOOKUP('作成 (2)'!D:D,引当!A:M,10,FALSE)</f>
        <v>安い</v>
      </c>
      <c r="AB28" s="103" t="str">
        <f>VLOOKUP('作成 (2)'!D:D,引当!A:M,11,FALSE)</f>
        <v>寿命</v>
      </c>
      <c r="AC28" s="103" t="str">
        <f>VLOOKUP('作成 (2)'!D:D,引当!A:M,12,FALSE)</f>
        <v>おすすめ</v>
      </c>
      <c r="AD28" s="26" t="str">
        <f>VLOOKUP('作成 (2)'!D:D,引当!A:M,13,FALSE)</f>
        <v>低燃費</v>
      </c>
    </row>
    <row r="29" spans="1:30">
      <c r="A29" s="33">
        <v>2154517129810</v>
      </c>
      <c r="B29" s="32">
        <v>4968814899912</v>
      </c>
      <c r="C29" s="31" t="s">
        <v>1492</v>
      </c>
      <c r="D29" s="30" t="s">
        <v>4773</v>
      </c>
      <c r="E29" s="30" t="s">
        <v>698</v>
      </c>
      <c r="F29" s="30" t="s">
        <v>36</v>
      </c>
      <c r="H29" s="30">
        <v>10860</v>
      </c>
      <c r="I29" s="30">
        <v>525</v>
      </c>
      <c r="J29" s="30" t="s">
        <v>3957</v>
      </c>
      <c r="K29" s="344"/>
      <c r="L29" s="102" t="str">
        <f t="shared" si="0"/>
        <v>Advan Fleva V701 215/45R17 91W XL</v>
      </c>
      <c r="M29" s="104" t="e">
        <f>VLOOKUP(A:A,在庫!$B:$M,10,0)</f>
        <v>#N/A</v>
      </c>
      <c r="N29" s="105" t="s">
        <v>4595</v>
      </c>
      <c r="O29" s="105" t="str">
        <f t="shared" si="1"/>
        <v>ip</v>
      </c>
      <c r="P29" s="106" t="e">
        <f>VLOOKUP(A:A,在庫!$B:$M,9,0)</f>
        <v>#N/A</v>
      </c>
      <c r="Q29" s="106" t="str">
        <f>VLOOKUP('作成 (2)'!D:D,引当!A:B,2,0)&amp;K29&amp;O29</f>
        <v>v701ip</v>
      </c>
      <c r="R29" s="107" t="str">
        <f t="shared" si="2"/>
        <v>2023年製 Advan Fleva V701 215/45R17 91W XL  215/45R17  翌営業日発送</v>
      </c>
      <c r="S29" s="106" t="str">
        <f t="shared" si="3"/>
        <v>サマー$$YOKOHAMA$$ヨコハマ$$アドバンフレバ$$215/45R17$$価格$$安い$$寿命$$おすすめ$$低燃費</v>
      </c>
      <c r="T29" s="104"/>
      <c r="U29" s="104" t="str">
        <f>VLOOKUP('作成 (2)'!D:D,引当!A:R,4,FALSE)</f>
        <v>サマー</v>
      </c>
      <c r="V29" s="104" t="str">
        <f>VLOOKUP('作成 (2)'!D:D,引当!A:R,5,FALSE)</f>
        <v>YOKOHAMA</v>
      </c>
      <c r="W29" s="103" t="str">
        <f>VLOOKUP('作成 (2)'!D:D,引当!A:R,6,FALSE)</f>
        <v>ヨコハマ</v>
      </c>
      <c r="X29" s="108" t="str">
        <f>VLOOKUP('作成 (2)'!D:D,引当!A:M,7,FALSE)</f>
        <v>アドバンフレバ</v>
      </c>
      <c r="Y29" s="109" t="str">
        <f t="shared" si="4"/>
        <v>215/45R17</v>
      </c>
      <c r="Z29" s="108" t="str">
        <f>VLOOKUP('作成 (2)'!D:D,引当!A:M,9,FALSE)</f>
        <v>価格</v>
      </c>
      <c r="AA29" s="109" t="str">
        <f>VLOOKUP('作成 (2)'!D:D,引当!A:M,10,FALSE)</f>
        <v>安い</v>
      </c>
      <c r="AB29" s="103" t="str">
        <f>VLOOKUP('作成 (2)'!D:D,引当!A:M,11,FALSE)</f>
        <v>寿命</v>
      </c>
      <c r="AC29" s="103" t="str">
        <f>VLOOKUP('作成 (2)'!D:D,引当!A:M,12,FALSE)</f>
        <v>おすすめ</v>
      </c>
      <c r="AD29" s="26" t="str">
        <f>VLOOKUP('作成 (2)'!D:D,引当!A:M,13,FALSE)</f>
        <v>低燃費</v>
      </c>
    </row>
    <row r="30" spans="1:30">
      <c r="A30" s="33">
        <v>2254018129972</v>
      </c>
      <c r="B30" s="32">
        <v>4968814899929</v>
      </c>
      <c r="C30" s="31" t="s">
        <v>1494</v>
      </c>
      <c r="D30" s="30" t="s">
        <v>4773</v>
      </c>
      <c r="E30" s="30" t="s">
        <v>1178</v>
      </c>
      <c r="F30" s="30" t="s">
        <v>38</v>
      </c>
      <c r="H30" s="30">
        <v>13788</v>
      </c>
      <c r="I30" s="30">
        <v>525</v>
      </c>
      <c r="J30" s="30" t="s">
        <v>3957</v>
      </c>
      <c r="K30" s="344"/>
      <c r="L30" s="102" t="str">
        <f t="shared" si="0"/>
        <v>Advan Fleva V701 225/40R18 92W XL</v>
      </c>
      <c r="M30" s="104" t="e">
        <f>VLOOKUP(A:A,在庫!$B:$M,10,0)</f>
        <v>#N/A</v>
      </c>
      <c r="N30" s="105" t="s">
        <v>4595</v>
      </c>
      <c r="O30" s="105" t="str">
        <f t="shared" si="1"/>
        <v>ip</v>
      </c>
      <c r="P30" s="106" t="e">
        <f>VLOOKUP(A:A,在庫!$B:$M,9,0)</f>
        <v>#N/A</v>
      </c>
      <c r="Q30" s="106" t="str">
        <f>VLOOKUP('作成 (2)'!D:D,引当!A:B,2,0)&amp;K30&amp;O30</f>
        <v>v701ip</v>
      </c>
      <c r="R30" s="107" t="str">
        <f t="shared" si="2"/>
        <v>2023年製 Advan Fleva V701 225/40R18 92W XL  225/40R18  翌営業日発送</v>
      </c>
      <c r="S30" s="106" t="str">
        <f t="shared" si="3"/>
        <v>サマー$$YOKOHAMA$$ヨコハマ$$アドバンフレバ$$225/40R18$$価格$$安い$$寿命$$おすすめ$$低燃費</v>
      </c>
      <c r="T30" s="104"/>
      <c r="U30" s="104" t="str">
        <f>VLOOKUP('作成 (2)'!D:D,引当!A:R,4,FALSE)</f>
        <v>サマー</v>
      </c>
      <c r="V30" s="104" t="str">
        <f>VLOOKUP('作成 (2)'!D:D,引当!A:R,5,FALSE)</f>
        <v>YOKOHAMA</v>
      </c>
      <c r="W30" s="103" t="str">
        <f>VLOOKUP('作成 (2)'!D:D,引当!A:R,6,FALSE)</f>
        <v>ヨコハマ</v>
      </c>
      <c r="X30" s="108" t="str">
        <f>VLOOKUP('作成 (2)'!D:D,引当!A:M,7,FALSE)</f>
        <v>アドバンフレバ</v>
      </c>
      <c r="Y30" s="109" t="str">
        <f t="shared" si="4"/>
        <v>225/40R18</v>
      </c>
      <c r="Z30" s="108" t="str">
        <f>VLOOKUP('作成 (2)'!D:D,引当!A:M,9,FALSE)</f>
        <v>価格</v>
      </c>
      <c r="AA30" s="109" t="str">
        <f>VLOOKUP('作成 (2)'!D:D,引当!A:M,10,FALSE)</f>
        <v>安い</v>
      </c>
      <c r="AB30" s="103" t="str">
        <f>VLOOKUP('作成 (2)'!D:D,引当!A:M,11,FALSE)</f>
        <v>寿命</v>
      </c>
      <c r="AC30" s="103" t="str">
        <f>VLOOKUP('作成 (2)'!D:D,引当!A:M,12,FALSE)</f>
        <v>おすすめ</v>
      </c>
      <c r="AD30" s="26" t="str">
        <f>VLOOKUP('作成 (2)'!D:D,引当!A:M,13,FALSE)</f>
        <v>低燃費</v>
      </c>
    </row>
    <row r="31" spans="1:30">
      <c r="A31" s="33">
        <v>2254517129800</v>
      </c>
      <c r="B31" s="32">
        <v>4968814899813</v>
      </c>
      <c r="C31" s="31" t="s">
        <v>1493</v>
      </c>
      <c r="D31" s="30" t="s">
        <v>4773</v>
      </c>
      <c r="E31" s="30" t="s">
        <v>1005</v>
      </c>
      <c r="F31" s="30" t="s">
        <v>37</v>
      </c>
      <c r="H31" s="30">
        <v>10724</v>
      </c>
      <c r="I31" s="30">
        <v>525</v>
      </c>
      <c r="J31" s="30" t="s">
        <v>3957</v>
      </c>
      <c r="K31" s="344"/>
      <c r="L31" s="102" t="str">
        <f t="shared" si="0"/>
        <v>Advan Fleva V701 225/45R17 94W XL</v>
      </c>
      <c r="M31" s="104" t="e">
        <f>VLOOKUP(A:A,在庫!$B:$M,10,0)</f>
        <v>#N/A</v>
      </c>
      <c r="N31" s="105" t="s">
        <v>4595</v>
      </c>
      <c r="O31" s="105" t="str">
        <f t="shared" si="1"/>
        <v>ip</v>
      </c>
      <c r="P31" s="106" t="e">
        <f>VLOOKUP(A:A,在庫!$B:$M,9,0)</f>
        <v>#N/A</v>
      </c>
      <c r="Q31" s="106" t="str">
        <f>VLOOKUP('作成 (2)'!D:D,引当!A:B,2,0)&amp;K31&amp;O31</f>
        <v>v701ip</v>
      </c>
      <c r="R31" s="107" t="str">
        <f t="shared" si="2"/>
        <v>2023年製 Advan Fleva V701 225/45R17 94W XL  225/45R17  翌営業日発送</v>
      </c>
      <c r="S31" s="106" t="str">
        <f t="shared" si="3"/>
        <v>サマー$$YOKOHAMA$$ヨコハマ$$アドバンフレバ$$225/45R17$$価格$$安い$$寿命$$おすすめ$$低燃費</v>
      </c>
      <c r="T31" s="104"/>
      <c r="U31" s="104" t="str">
        <f>VLOOKUP('作成 (2)'!D:D,引当!A:R,4,FALSE)</f>
        <v>サマー</v>
      </c>
      <c r="V31" s="104" t="str">
        <f>VLOOKUP('作成 (2)'!D:D,引当!A:R,5,FALSE)</f>
        <v>YOKOHAMA</v>
      </c>
      <c r="W31" s="103" t="str">
        <f>VLOOKUP('作成 (2)'!D:D,引当!A:R,6,FALSE)</f>
        <v>ヨコハマ</v>
      </c>
      <c r="X31" s="108" t="str">
        <f>VLOOKUP('作成 (2)'!D:D,引当!A:M,7,FALSE)</f>
        <v>アドバンフレバ</v>
      </c>
      <c r="Y31" s="109" t="str">
        <f t="shared" si="4"/>
        <v>225/45R17</v>
      </c>
      <c r="Z31" s="108" t="str">
        <f>VLOOKUP('作成 (2)'!D:D,引当!A:M,9,FALSE)</f>
        <v>価格</v>
      </c>
      <c r="AA31" s="109" t="str">
        <f>VLOOKUP('作成 (2)'!D:D,引当!A:M,10,FALSE)</f>
        <v>安い</v>
      </c>
      <c r="AB31" s="103" t="str">
        <f>VLOOKUP('作成 (2)'!D:D,引当!A:M,11,FALSE)</f>
        <v>寿命</v>
      </c>
      <c r="AC31" s="103" t="str">
        <f>VLOOKUP('作成 (2)'!D:D,引当!A:M,12,FALSE)</f>
        <v>おすすめ</v>
      </c>
      <c r="AD31" s="26" t="str">
        <f>VLOOKUP('作成 (2)'!D:D,引当!A:M,13,FALSE)</f>
        <v>低燃費</v>
      </c>
    </row>
    <row r="32" spans="1:30">
      <c r="A32" s="33">
        <v>2454018129976</v>
      </c>
      <c r="B32" s="32">
        <v>4968814887032</v>
      </c>
      <c r="C32" s="31" t="s">
        <v>1498</v>
      </c>
      <c r="D32" s="30" t="s">
        <v>4773</v>
      </c>
      <c r="E32" s="30" t="s">
        <v>1171</v>
      </c>
      <c r="F32" s="30" t="s">
        <v>83</v>
      </c>
      <c r="H32" s="30">
        <v>14473</v>
      </c>
      <c r="I32" s="30">
        <v>1050</v>
      </c>
      <c r="J32" s="30" t="s">
        <v>3957</v>
      </c>
      <c r="K32" s="344"/>
      <c r="L32" s="102" t="str">
        <f t="shared" si="0"/>
        <v>Advan Fleva V701 245/40R18 97W XL</v>
      </c>
      <c r="M32" s="104" t="e">
        <f>VLOOKUP(A:A,在庫!$B:$M,10,0)</f>
        <v>#N/A</v>
      </c>
      <c r="N32" s="105" t="s">
        <v>4595</v>
      </c>
      <c r="O32" s="105" t="str">
        <f t="shared" si="1"/>
        <v>ip</v>
      </c>
      <c r="P32" s="106" t="e">
        <f>VLOOKUP(A:A,在庫!$B:$M,9,0)</f>
        <v>#N/A</v>
      </c>
      <c r="Q32" s="106" t="str">
        <f>VLOOKUP('作成 (2)'!D:D,引当!A:B,2,0)&amp;K32&amp;O32</f>
        <v>v701ip</v>
      </c>
      <c r="R32" s="107" t="str">
        <f t="shared" si="2"/>
        <v>2023年製 Advan Fleva V701 245/40R18 97W XL  245/40R18  翌営業日発送</v>
      </c>
      <c r="S32" s="106" t="str">
        <f t="shared" si="3"/>
        <v>サマー$$YOKOHAMA$$ヨコハマ$$アドバンフレバ$$245/40R18$$価格$$安い$$寿命$$おすすめ$$低燃費</v>
      </c>
      <c r="T32" s="104"/>
      <c r="U32" s="104" t="str">
        <f>VLOOKUP('作成 (2)'!D:D,引当!A:R,4,FALSE)</f>
        <v>サマー</v>
      </c>
      <c r="V32" s="104" t="str">
        <f>VLOOKUP('作成 (2)'!D:D,引当!A:R,5,FALSE)</f>
        <v>YOKOHAMA</v>
      </c>
      <c r="W32" s="103" t="str">
        <f>VLOOKUP('作成 (2)'!D:D,引当!A:R,6,FALSE)</f>
        <v>ヨコハマ</v>
      </c>
      <c r="X32" s="108" t="str">
        <f>VLOOKUP('作成 (2)'!D:D,引当!A:M,7,FALSE)</f>
        <v>アドバンフレバ</v>
      </c>
      <c r="Y32" s="109" t="str">
        <f t="shared" si="4"/>
        <v>245/40R18</v>
      </c>
      <c r="Z32" s="108" t="str">
        <f>VLOOKUP('作成 (2)'!D:D,引当!A:M,9,FALSE)</f>
        <v>価格</v>
      </c>
      <c r="AA32" s="109" t="str">
        <f>VLOOKUP('作成 (2)'!D:D,引当!A:M,10,FALSE)</f>
        <v>安い</v>
      </c>
      <c r="AB32" s="103" t="str">
        <f>VLOOKUP('作成 (2)'!D:D,引当!A:M,11,FALSE)</f>
        <v>寿命</v>
      </c>
      <c r="AC32" s="103" t="str">
        <f>VLOOKUP('作成 (2)'!D:D,引当!A:M,12,FALSE)</f>
        <v>おすすめ</v>
      </c>
      <c r="AD32" s="26" t="str">
        <f>VLOOKUP('作成 (2)'!D:D,引当!A:M,13,FALSE)</f>
        <v>低燃費</v>
      </c>
    </row>
    <row r="33" spans="1:30">
      <c r="A33" s="33">
        <v>2454019129784</v>
      </c>
      <c r="B33" s="32">
        <v>4968814932503</v>
      </c>
      <c r="C33" s="31" t="s">
        <v>1501</v>
      </c>
      <c r="D33" s="30" t="s">
        <v>10773</v>
      </c>
      <c r="E33" s="30" t="s">
        <v>1503</v>
      </c>
      <c r="F33" s="30" t="s">
        <v>106</v>
      </c>
      <c r="H33" s="30">
        <v>18883</v>
      </c>
      <c r="I33" s="30">
        <v>525</v>
      </c>
      <c r="J33" s="30" t="s">
        <v>3957</v>
      </c>
      <c r="K33" s="344"/>
      <c r="L33" s="102" t="str">
        <f t="shared" si="0"/>
        <v>ADVAN Sport V105 245/40R19 98Y XL MO</v>
      </c>
      <c r="M33" s="104">
        <f>VLOOKUP(A:A,在庫!$B:$M,10,0)</f>
        <v>1</v>
      </c>
      <c r="N33" s="105" t="s">
        <v>4595</v>
      </c>
      <c r="O33" s="105" t="str">
        <f t="shared" si="1"/>
        <v>ip</v>
      </c>
      <c r="P33" s="106">
        <f>VLOOKUP(A:A,在庫!$B:$M,9,0)</f>
        <v>0</v>
      </c>
      <c r="Q33" s="106" t="str">
        <f>VLOOKUP('作成 (2)'!D:D,引当!A:B,2,0)&amp;K33&amp;O33</f>
        <v>v105ip</v>
      </c>
      <c r="R33" s="107" t="str">
        <f t="shared" si="2"/>
        <v>2023年製 ADVAN Sport V105 245/40R19 98Y XL MO  245/40R19  翌営業日発送</v>
      </c>
      <c r="S33" s="106" t="str">
        <f t="shared" si="3"/>
        <v>サマー$$YOKOHAMA$$ヨコハマ$$アドバンスポーツ$$245/40R19$$価格$$安い$$寿命$$おすすめ$$グリップ</v>
      </c>
      <c r="T33" s="104"/>
      <c r="U33" s="104" t="str">
        <f>VLOOKUP('作成 (2)'!D:D,引当!A:R,4,FALSE)</f>
        <v>サマー</v>
      </c>
      <c r="V33" s="104" t="str">
        <f>VLOOKUP('作成 (2)'!D:D,引当!A:R,5,FALSE)</f>
        <v>YOKOHAMA</v>
      </c>
      <c r="W33" s="103" t="str">
        <f>VLOOKUP('作成 (2)'!D:D,引当!A:R,6,FALSE)</f>
        <v>ヨコハマ</v>
      </c>
      <c r="X33" s="108" t="str">
        <f>VLOOKUP('作成 (2)'!D:D,引当!A:M,7,FALSE)</f>
        <v>アドバンスポーツ</v>
      </c>
      <c r="Y33" s="109" t="str">
        <f t="shared" si="4"/>
        <v>245/40R19</v>
      </c>
      <c r="Z33" s="108" t="str">
        <f>VLOOKUP('作成 (2)'!D:D,引当!A:M,9,FALSE)</f>
        <v>価格</v>
      </c>
      <c r="AA33" s="109" t="str">
        <f>VLOOKUP('作成 (2)'!D:D,引当!A:M,10,FALSE)</f>
        <v>安い</v>
      </c>
      <c r="AB33" s="103" t="str">
        <f>VLOOKUP('作成 (2)'!D:D,引当!A:M,11,FALSE)</f>
        <v>寿命</v>
      </c>
      <c r="AC33" s="103" t="str">
        <f>VLOOKUP('作成 (2)'!D:D,引当!A:M,12,FALSE)</f>
        <v>おすすめ</v>
      </c>
      <c r="AD33" s="26" t="str">
        <f>VLOOKUP('作成 (2)'!D:D,引当!A:M,13,FALSE)</f>
        <v>グリップ</v>
      </c>
    </row>
    <row r="34" spans="1:30">
      <c r="A34" s="33">
        <v>2253519129795</v>
      </c>
      <c r="B34" s="32">
        <v>4548515027403</v>
      </c>
      <c r="C34" s="31" t="s">
        <v>1504</v>
      </c>
      <c r="D34" s="30" t="s">
        <v>10774</v>
      </c>
      <c r="E34" s="30" t="s">
        <v>1223</v>
      </c>
      <c r="F34" s="30" t="s">
        <v>127</v>
      </c>
      <c r="H34" s="30">
        <v>16023</v>
      </c>
      <c r="I34" s="30">
        <v>525</v>
      </c>
      <c r="J34" s="30" t="s">
        <v>3957</v>
      </c>
      <c r="K34" s="344"/>
      <c r="L34" s="102" t="str">
        <f t="shared" si="0"/>
        <v>ADVAN Sport V107 225/35R19 88Y XL</v>
      </c>
      <c r="M34" s="104" t="e">
        <f>VLOOKUP(A:A,在庫!$B:$M,10,0)</f>
        <v>#N/A</v>
      </c>
      <c r="N34" s="105" t="s">
        <v>4595</v>
      </c>
      <c r="O34" s="105" t="str">
        <f t="shared" si="1"/>
        <v>ip</v>
      </c>
      <c r="P34" s="106" t="e">
        <f>VLOOKUP(A:A,在庫!$B:$M,9,0)</f>
        <v>#N/A</v>
      </c>
      <c r="Q34" s="106" t="str">
        <f>VLOOKUP('作成 (2)'!D:D,引当!A:B,2,0)&amp;K34&amp;O34</f>
        <v>v107ip</v>
      </c>
      <c r="R34" s="107" t="str">
        <f t="shared" si="2"/>
        <v>2023年製 ADVAN Sport V107 225/35R19 88Y XL  225/35R19  翌営業日発送</v>
      </c>
      <c r="S34" s="106" t="str">
        <f t="shared" si="3"/>
        <v>サマー$$YOKOHAMA$$ヨコハマ$$アドバンスポーツ$$225/35R19$$価格$$安い$$寿命$$おすすめ$$0</v>
      </c>
      <c r="T34" s="104"/>
      <c r="U34" s="104" t="str">
        <f>VLOOKUP('作成 (2)'!D:D,引当!A:R,4,FALSE)</f>
        <v>サマー</v>
      </c>
      <c r="V34" s="104" t="str">
        <f>VLOOKUP('作成 (2)'!D:D,引当!A:R,5,FALSE)</f>
        <v>YOKOHAMA</v>
      </c>
      <c r="W34" s="103" t="str">
        <f>VLOOKUP('作成 (2)'!D:D,引当!A:R,6,FALSE)</f>
        <v>ヨコハマ</v>
      </c>
      <c r="X34" s="108" t="str">
        <f>VLOOKUP('作成 (2)'!D:D,引当!A:M,7,FALSE)</f>
        <v>アドバンスポーツ</v>
      </c>
      <c r="Y34" s="109" t="str">
        <f t="shared" si="4"/>
        <v>225/35R19</v>
      </c>
      <c r="Z34" s="108" t="str">
        <f>VLOOKUP('作成 (2)'!D:D,引当!A:M,9,FALSE)</f>
        <v>価格</v>
      </c>
      <c r="AA34" s="109" t="str">
        <f>VLOOKUP('作成 (2)'!D:D,引当!A:M,10,FALSE)</f>
        <v>安い</v>
      </c>
      <c r="AB34" s="103" t="str">
        <f>VLOOKUP('作成 (2)'!D:D,引当!A:M,11,FALSE)</f>
        <v>寿命</v>
      </c>
      <c r="AC34" s="103" t="str">
        <f>VLOOKUP('作成 (2)'!D:D,引当!A:M,12,FALSE)</f>
        <v>おすすめ</v>
      </c>
      <c r="AD34" s="26">
        <f>VLOOKUP('作成 (2)'!D:D,引当!A:M,13,FALSE)</f>
        <v>0</v>
      </c>
    </row>
    <row r="35" spans="1:30">
      <c r="A35" s="33">
        <v>2254018129798</v>
      </c>
      <c r="B35" s="32">
        <v>4548515027571</v>
      </c>
      <c r="C35" s="31" t="s">
        <v>1506</v>
      </c>
      <c r="D35" s="30" t="s">
        <v>10774</v>
      </c>
      <c r="E35" s="30" t="s">
        <v>925</v>
      </c>
      <c r="F35" s="30" t="s">
        <v>38</v>
      </c>
      <c r="H35" s="30">
        <v>12176</v>
      </c>
      <c r="I35" s="30">
        <v>1050</v>
      </c>
      <c r="J35" s="30" t="s">
        <v>3957</v>
      </c>
      <c r="K35" s="344"/>
      <c r="L35" s="102" t="str">
        <f t="shared" si="0"/>
        <v>ADVAN Sport V107 225/40R18 92Y XL</v>
      </c>
      <c r="M35" s="104">
        <f>VLOOKUP(A:A,在庫!$B:$M,10,0)</f>
        <v>1</v>
      </c>
      <c r="N35" s="105" t="s">
        <v>4595</v>
      </c>
      <c r="O35" s="105" t="str">
        <f t="shared" si="1"/>
        <v>ip</v>
      </c>
      <c r="P35" s="106">
        <f>VLOOKUP(A:A,在庫!$B:$M,9,0)</f>
        <v>0</v>
      </c>
      <c r="Q35" s="106" t="str">
        <f>VLOOKUP('作成 (2)'!D:D,引当!A:B,2,0)&amp;K35&amp;O35</f>
        <v>v107ip</v>
      </c>
      <c r="R35" s="107" t="str">
        <f t="shared" si="2"/>
        <v>2023年製 ADVAN Sport V107 225/40R18 92Y XL  225/40R18  翌営業日発送</v>
      </c>
      <c r="S35" s="106" t="str">
        <f t="shared" si="3"/>
        <v>サマー$$YOKOHAMA$$ヨコハマ$$アドバンスポーツ$$225/40R18$$価格$$安い$$寿命$$おすすめ$$0</v>
      </c>
      <c r="T35" s="104"/>
      <c r="U35" s="104" t="str">
        <f>VLOOKUP('作成 (2)'!D:D,引当!A:R,4,FALSE)</f>
        <v>サマー</v>
      </c>
      <c r="V35" s="104" t="str">
        <f>VLOOKUP('作成 (2)'!D:D,引当!A:R,5,FALSE)</f>
        <v>YOKOHAMA</v>
      </c>
      <c r="W35" s="103" t="str">
        <f>VLOOKUP('作成 (2)'!D:D,引当!A:R,6,FALSE)</f>
        <v>ヨコハマ</v>
      </c>
      <c r="X35" s="108" t="str">
        <f>VLOOKUP('作成 (2)'!D:D,引当!A:M,7,FALSE)</f>
        <v>アドバンスポーツ</v>
      </c>
      <c r="Y35" s="109" t="str">
        <f t="shared" si="4"/>
        <v>225/40R18</v>
      </c>
      <c r="Z35" s="108" t="str">
        <f>VLOOKUP('作成 (2)'!D:D,引当!A:M,9,FALSE)</f>
        <v>価格</v>
      </c>
      <c r="AA35" s="109" t="str">
        <f>VLOOKUP('作成 (2)'!D:D,引当!A:M,10,FALSE)</f>
        <v>安い</v>
      </c>
      <c r="AB35" s="103" t="str">
        <f>VLOOKUP('作成 (2)'!D:D,引当!A:M,11,FALSE)</f>
        <v>寿命</v>
      </c>
      <c r="AC35" s="103" t="str">
        <f>VLOOKUP('作成 (2)'!D:D,引当!A:M,12,FALSE)</f>
        <v>おすすめ</v>
      </c>
      <c r="AD35" s="26">
        <f>VLOOKUP('作成 (2)'!D:D,引当!A:M,13,FALSE)</f>
        <v>0</v>
      </c>
    </row>
    <row r="36" spans="1:30">
      <c r="A36" s="33">
        <v>2454018129792</v>
      </c>
      <c r="B36" s="32">
        <v>4548515027427</v>
      </c>
      <c r="C36" s="31" t="s">
        <v>1507</v>
      </c>
      <c r="D36" s="30" t="s">
        <v>10775</v>
      </c>
      <c r="E36" s="30" t="s">
        <v>813</v>
      </c>
      <c r="F36" s="30" t="s">
        <v>83</v>
      </c>
      <c r="H36" s="30">
        <v>14622</v>
      </c>
      <c r="I36" s="30">
        <v>1050</v>
      </c>
      <c r="J36" s="30" t="s">
        <v>3957</v>
      </c>
      <c r="K36" s="344"/>
      <c r="L36" s="102" t="str">
        <f t="shared" si="0"/>
        <v>Advan Sport V107 245/40R18 97Y XL</v>
      </c>
      <c r="M36" s="104">
        <f>VLOOKUP(A:A,在庫!$B:$M,10,0)</f>
        <v>1</v>
      </c>
      <c r="N36" s="105" t="s">
        <v>4595</v>
      </c>
      <c r="O36" s="105" t="str">
        <f t="shared" si="1"/>
        <v>ip</v>
      </c>
      <c r="P36" s="106">
        <f>VLOOKUP(A:A,在庫!$B:$M,9,0)</f>
        <v>0</v>
      </c>
      <c r="Q36" s="106" t="str">
        <f>VLOOKUP('作成 (2)'!D:D,引当!A:B,2,0)&amp;K36&amp;O36</f>
        <v>v107ip</v>
      </c>
      <c r="R36" s="107" t="str">
        <f t="shared" si="2"/>
        <v>2023年製 Advan Sport V107 245/40R18 97Y XL  245/40R18  翌営業日発送</v>
      </c>
      <c r="S36" s="106" t="str">
        <f t="shared" si="3"/>
        <v>サマー$$YOKOHAMA$$ヨコハマ$$アドバンスポーツ$$245/40R18$$価格$$安い$$寿命$$おすすめ$$0</v>
      </c>
      <c r="T36" s="104"/>
      <c r="U36" s="104" t="str">
        <f>VLOOKUP('作成 (2)'!D:D,引当!A:R,4,FALSE)</f>
        <v>サマー</v>
      </c>
      <c r="V36" s="104" t="str">
        <f>VLOOKUP('作成 (2)'!D:D,引当!A:R,5,FALSE)</f>
        <v>YOKOHAMA</v>
      </c>
      <c r="W36" s="103" t="str">
        <f>VLOOKUP('作成 (2)'!D:D,引当!A:R,6,FALSE)</f>
        <v>ヨコハマ</v>
      </c>
      <c r="X36" s="108" t="str">
        <f>VLOOKUP('作成 (2)'!D:D,引当!A:M,7,FALSE)</f>
        <v>アドバンスポーツ</v>
      </c>
      <c r="Y36" s="109" t="str">
        <f t="shared" si="4"/>
        <v>245/40R18</v>
      </c>
      <c r="Z36" s="108" t="str">
        <f>VLOOKUP('作成 (2)'!D:D,引当!A:M,9,FALSE)</f>
        <v>価格</v>
      </c>
      <c r="AA36" s="109" t="str">
        <f>VLOOKUP('作成 (2)'!D:D,引当!A:M,10,FALSE)</f>
        <v>安い</v>
      </c>
      <c r="AB36" s="103" t="str">
        <f>VLOOKUP('作成 (2)'!D:D,引当!A:M,11,FALSE)</f>
        <v>寿命</v>
      </c>
      <c r="AC36" s="103" t="str">
        <f>VLOOKUP('作成 (2)'!D:D,引当!A:M,12,FALSE)</f>
        <v>おすすめ</v>
      </c>
      <c r="AD36" s="26">
        <f>VLOOKUP('作成 (2)'!D:D,引当!A:M,13,FALSE)</f>
        <v>0</v>
      </c>
    </row>
    <row r="37" spans="1:30">
      <c r="A37" s="33">
        <v>1958015156566</v>
      </c>
      <c r="B37" s="32">
        <v>4985009716069</v>
      </c>
      <c r="C37" s="31" t="s">
        <v>3727</v>
      </c>
      <c r="D37" s="30" t="s">
        <v>4764</v>
      </c>
      <c r="E37" s="30" t="s">
        <v>1311</v>
      </c>
      <c r="F37" s="30" t="s">
        <v>103</v>
      </c>
      <c r="G37" s="30">
        <v>20800</v>
      </c>
      <c r="H37" s="30">
        <v>8500</v>
      </c>
      <c r="I37" s="30">
        <v>1050</v>
      </c>
      <c r="J37" s="30" t="s">
        <v>3956</v>
      </c>
      <c r="K37" s="344"/>
      <c r="L37" s="102" t="str">
        <f t="shared" si="0"/>
        <v>AGILIS 3 195/80R15C 108/106S</v>
      </c>
      <c r="M37" s="104">
        <f>VLOOKUP(A:A,在庫!$B:$M,10,0)</f>
        <v>3</v>
      </c>
      <c r="N37" s="105" t="s">
        <v>4595</v>
      </c>
      <c r="O37" s="105" t="str">
        <f t="shared" si="1"/>
        <v/>
      </c>
      <c r="P37" s="106" t="str">
        <f>VLOOKUP(A:A,在庫!$B:$M,9,0)</f>
        <v>||THAI||</v>
      </c>
      <c r="Q37" s="106" t="str">
        <f>VLOOKUP('作成 (2)'!D:D,引当!A:B,2,0)&amp;K37&amp;O37</f>
        <v>ag3</v>
      </c>
      <c r="R37" s="107" t="str">
        <f t="shared" si="2"/>
        <v>2023年製 AGILIS 3 195/80R15C 108/106S  195/80R15  翌営業日発送</v>
      </c>
      <c r="S37" s="106" t="str">
        <f t="shared" si="3"/>
        <v>サマー$$MICHELIN$$ミシュラン$$アジリス$$195/80R15$$価格$$安い$$寿命$$バン$$トラック</v>
      </c>
      <c r="T37" s="104"/>
      <c r="U37" s="104" t="str">
        <f>VLOOKUP('作成 (2)'!D:D,引当!A:R,4,FALSE)</f>
        <v>サマー</v>
      </c>
      <c r="V37" s="104" t="str">
        <f>VLOOKUP('作成 (2)'!D:D,引当!A:R,5,FALSE)</f>
        <v>MICHELIN</v>
      </c>
      <c r="W37" s="103" t="str">
        <f>VLOOKUP('作成 (2)'!D:D,引当!A:R,6,FALSE)</f>
        <v>ミシュラン</v>
      </c>
      <c r="X37" s="108" t="str">
        <f>VLOOKUP('作成 (2)'!D:D,引当!A:M,7,FALSE)</f>
        <v>アジリス</v>
      </c>
      <c r="Y37" s="109" t="str">
        <f t="shared" si="4"/>
        <v>195/80R15</v>
      </c>
      <c r="Z37" s="108" t="str">
        <f>VLOOKUP('作成 (2)'!D:D,引当!A:M,9,FALSE)</f>
        <v>価格</v>
      </c>
      <c r="AA37" s="109" t="str">
        <f>VLOOKUP('作成 (2)'!D:D,引当!A:M,10,FALSE)</f>
        <v>安い</v>
      </c>
      <c r="AB37" s="103" t="str">
        <f>VLOOKUP('作成 (2)'!D:D,引当!A:M,11,FALSE)</f>
        <v>寿命</v>
      </c>
      <c r="AC37" s="103" t="str">
        <f>VLOOKUP('作成 (2)'!D:D,引当!A:M,12,FALSE)</f>
        <v>バン</v>
      </c>
      <c r="AD37" s="26" t="str">
        <f>VLOOKUP('作成 (2)'!D:D,引当!A:M,13,FALSE)</f>
        <v>トラック</v>
      </c>
    </row>
    <row r="38" spans="1:30">
      <c r="A38" s="33">
        <v>1958015156900</v>
      </c>
      <c r="B38" s="32">
        <v>4985009731505</v>
      </c>
      <c r="C38" s="31" t="s">
        <v>3744</v>
      </c>
      <c r="D38" s="30" t="s">
        <v>3745</v>
      </c>
      <c r="E38" s="30" t="s">
        <v>3746</v>
      </c>
      <c r="F38" s="30" t="s">
        <v>103</v>
      </c>
      <c r="G38" s="30">
        <v>23900</v>
      </c>
      <c r="H38" s="30">
        <v>9560</v>
      </c>
      <c r="I38" s="30">
        <v>1050</v>
      </c>
      <c r="J38" s="30" t="s">
        <v>3956</v>
      </c>
      <c r="K38" s="344"/>
      <c r="L38" s="102" t="str">
        <f t="shared" si="0"/>
        <v>AGILIS X-ICE 195/80R15LT 107/105R</v>
      </c>
      <c r="M38" s="104" t="e">
        <f>VLOOKUP(A:A,在庫!$B:$M,10,0)</f>
        <v>#N/A</v>
      </c>
      <c r="N38" s="105" t="s">
        <v>4595</v>
      </c>
      <c r="O38" s="105" t="str">
        <f t="shared" si="1"/>
        <v/>
      </c>
      <c r="P38" s="106" t="e">
        <f>VLOOKUP(A:A,在庫!$B:$M,9,0)</f>
        <v>#N/A</v>
      </c>
      <c r="Q38" s="106" t="str">
        <f>VLOOKUP('作成 (2)'!D:D,引当!A:B,2,0)&amp;K38&amp;O38</f>
        <v>agxice</v>
      </c>
      <c r="R38" s="107" t="str">
        <f t="shared" si="2"/>
        <v>2023年製 AGILIS X-ICE 195/80R15LT 107/105R  195/80R15  翌営業日発送</v>
      </c>
      <c r="S38" s="106" t="str">
        <f t="shared" si="3"/>
        <v>スタッドレス$$MICHELIN$$ミシュラン$$アジリス$$195/80R15$$価格$$安い$$寿命$$おすすめ$$0</v>
      </c>
      <c r="T38" s="104"/>
      <c r="U38" s="104" t="str">
        <f>VLOOKUP('作成 (2)'!D:D,引当!A:R,4,FALSE)</f>
        <v>スタッドレス</v>
      </c>
      <c r="V38" s="104" t="str">
        <f>VLOOKUP('作成 (2)'!D:D,引当!A:R,5,FALSE)</f>
        <v>MICHELIN</v>
      </c>
      <c r="W38" s="103" t="str">
        <f>VLOOKUP('作成 (2)'!D:D,引当!A:R,6,FALSE)</f>
        <v>ミシュラン</v>
      </c>
      <c r="X38" s="108" t="str">
        <f>VLOOKUP('作成 (2)'!D:D,引当!A:M,7,FALSE)</f>
        <v>アジリス</v>
      </c>
      <c r="Y38" s="109" t="str">
        <f t="shared" si="4"/>
        <v>195/80R15</v>
      </c>
      <c r="Z38" s="108" t="str">
        <f>VLOOKUP('作成 (2)'!D:D,引当!A:M,9,FALSE)</f>
        <v>価格</v>
      </c>
      <c r="AA38" s="109" t="str">
        <f>VLOOKUP('作成 (2)'!D:D,引当!A:M,10,FALSE)</f>
        <v>安い</v>
      </c>
      <c r="AB38" s="103" t="str">
        <f>VLOOKUP('作成 (2)'!D:D,引当!A:M,11,FALSE)</f>
        <v>寿命</v>
      </c>
      <c r="AC38" s="103" t="str">
        <f>VLOOKUP('作成 (2)'!D:D,引当!A:M,12,FALSE)</f>
        <v>おすすめ</v>
      </c>
      <c r="AD38" s="26">
        <f>VLOOKUP('作成 (2)'!D:D,引当!A:M,13,FALSE)</f>
        <v>0</v>
      </c>
    </row>
    <row r="39" spans="1:30">
      <c r="A39" s="33">
        <v>2256018118819</v>
      </c>
      <c r="B39" s="32" t="s">
        <v>152</v>
      </c>
      <c r="C39" s="31" t="s">
        <v>152</v>
      </c>
      <c r="D39" s="30" t="s">
        <v>4760</v>
      </c>
      <c r="E39" s="30" t="s">
        <v>1157</v>
      </c>
      <c r="F39" s="30" t="s">
        <v>84</v>
      </c>
      <c r="G39" s="30" t="s">
        <v>152</v>
      </c>
      <c r="H39" s="30">
        <v>16166</v>
      </c>
      <c r="I39" s="30">
        <v>1050</v>
      </c>
      <c r="J39" s="30" t="s">
        <v>3957</v>
      </c>
      <c r="K39" s="344"/>
      <c r="L39" s="102" t="str">
        <f t="shared" si="0"/>
        <v>ALENZA 001 225/60R18 100H</v>
      </c>
      <c r="M39" s="104">
        <f>VLOOKUP(A:A,在庫!$B:$M,10,0)</f>
        <v>1</v>
      </c>
      <c r="N39" s="105" t="s">
        <v>4595</v>
      </c>
      <c r="O39" s="105" t="str">
        <f t="shared" si="1"/>
        <v>ip</v>
      </c>
      <c r="P39" s="106">
        <f>VLOOKUP(A:A,在庫!$B:$M,9,0)</f>
        <v>0</v>
      </c>
      <c r="Q39" s="106" t="str">
        <f>VLOOKUP('作成 (2)'!D:D,引当!A:B,2,0)&amp;K39&amp;O39</f>
        <v>ale001ip</v>
      </c>
      <c r="R39" s="107" t="str">
        <f t="shared" si="2"/>
        <v>2023年製 ALENZA 001 225/60R18 100H  225/60R18  翌営業日発送</v>
      </c>
      <c r="S39" s="106" t="str">
        <f t="shared" si="3"/>
        <v>サマー$$BRIDGESTONE$$ブリヂストン$$アレンザ$$225/60R18$$価格$$安い$$寿命$$おすすめ$$0</v>
      </c>
      <c r="T39" s="104"/>
      <c r="U39" s="104" t="str">
        <f>VLOOKUP('作成 (2)'!D:D,引当!A:R,4,FALSE)</f>
        <v>サマー</v>
      </c>
      <c r="V39" s="104" t="str">
        <f>VLOOKUP('作成 (2)'!D:D,引当!A:R,5,FALSE)</f>
        <v>BRIDGESTONE</v>
      </c>
      <c r="W39" s="103" t="str">
        <f>VLOOKUP('作成 (2)'!D:D,引当!A:R,6,FALSE)</f>
        <v>ブリヂストン</v>
      </c>
      <c r="X39" s="108" t="str">
        <f>VLOOKUP('作成 (2)'!D:D,引当!A:M,7,FALSE)</f>
        <v>アレンザ</v>
      </c>
      <c r="Y39" s="109" t="str">
        <f t="shared" si="4"/>
        <v>225/60R18</v>
      </c>
      <c r="Z39" s="108" t="str">
        <f>VLOOKUP('作成 (2)'!D:D,引当!A:M,9,FALSE)</f>
        <v>価格</v>
      </c>
      <c r="AA39" s="109" t="str">
        <f>VLOOKUP('作成 (2)'!D:D,引当!A:M,10,FALSE)</f>
        <v>安い</v>
      </c>
      <c r="AB39" s="103" t="str">
        <f>VLOOKUP('作成 (2)'!D:D,引当!A:M,11,FALSE)</f>
        <v>寿命</v>
      </c>
      <c r="AC39" s="103" t="str">
        <f>VLOOKUP('作成 (2)'!D:D,引当!A:M,12,FALSE)</f>
        <v>おすすめ</v>
      </c>
      <c r="AD39" s="26">
        <f>VLOOKUP('作成 (2)'!D:D,引当!A:M,13,FALSE)</f>
        <v>0</v>
      </c>
    </row>
    <row r="40" spans="1:30">
      <c r="A40" s="33">
        <v>2355518118814</v>
      </c>
      <c r="B40" s="32" t="s">
        <v>152</v>
      </c>
      <c r="C40" s="31" t="s">
        <v>152</v>
      </c>
      <c r="D40" s="30" t="s">
        <v>4760</v>
      </c>
      <c r="E40" s="30" t="s">
        <v>1154</v>
      </c>
      <c r="F40" s="30" t="s">
        <v>72</v>
      </c>
      <c r="G40" s="30" t="s">
        <v>152</v>
      </c>
      <c r="H40" s="30">
        <v>16302</v>
      </c>
      <c r="I40" s="30">
        <v>1050</v>
      </c>
      <c r="J40" s="30" t="s">
        <v>3957</v>
      </c>
      <c r="K40" s="344"/>
      <c r="L40" s="102" t="str">
        <f t="shared" si="0"/>
        <v>ALENZA 001 235/55R18 100V AO</v>
      </c>
      <c r="M40" s="104">
        <f>VLOOKUP(A:A,在庫!$B:$M,10,0)</f>
        <v>1</v>
      </c>
      <c r="N40" s="105" t="s">
        <v>4595</v>
      </c>
      <c r="O40" s="105" t="str">
        <f t="shared" si="1"/>
        <v>ip</v>
      </c>
      <c r="P40" s="106">
        <f>VLOOKUP(A:A,在庫!$B:$M,9,0)</f>
        <v>0</v>
      </c>
      <c r="Q40" s="106" t="str">
        <f>VLOOKUP('作成 (2)'!D:D,引当!A:B,2,0)&amp;K40&amp;O40</f>
        <v>ale001ip</v>
      </c>
      <c r="R40" s="107" t="str">
        <f t="shared" si="2"/>
        <v>2023年製 ALENZA 001 235/55R18 100V AO  235/55R18  翌営業日発送</v>
      </c>
      <c r="S40" s="106" t="str">
        <f t="shared" si="3"/>
        <v>サマー$$BRIDGESTONE$$ブリヂストン$$アレンザ$$235/55R18$$価格$$安い$$寿命$$おすすめ$$0</v>
      </c>
      <c r="T40" s="104"/>
      <c r="U40" s="104" t="str">
        <f>VLOOKUP('作成 (2)'!D:D,引当!A:R,4,FALSE)</f>
        <v>サマー</v>
      </c>
      <c r="V40" s="104" t="str">
        <f>VLOOKUP('作成 (2)'!D:D,引当!A:R,5,FALSE)</f>
        <v>BRIDGESTONE</v>
      </c>
      <c r="W40" s="103" t="str">
        <f>VLOOKUP('作成 (2)'!D:D,引当!A:R,6,FALSE)</f>
        <v>ブリヂストン</v>
      </c>
      <c r="X40" s="108" t="str">
        <f>VLOOKUP('作成 (2)'!D:D,引当!A:M,7,FALSE)</f>
        <v>アレンザ</v>
      </c>
      <c r="Y40" s="109" t="str">
        <f t="shared" si="4"/>
        <v>235/55R18</v>
      </c>
      <c r="Z40" s="108" t="str">
        <f>VLOOKUP('作成 (2)'!D:D,引当!A:M,9,FALSE)</f>
        <v>価格</v>
      </c>
      <c r="AA40" s="109" t="str">
        <f>VLOOKUP('作成 (2)'!D:D,引当!A:M,10,FALSE)</f>
        <v>安い</v>
      </c>
      <c r="AB40" s="103" t="str">
        <f>VLOOKUP('作成 (2)'!D:D,引当!A:M,11,FALSE)</f>
        <v>寿命</v>
      </c>
      <c r="AC40" s="103" t="str">
        <f>VLOOKUP('作成 (2)'!D:D,引当!A:M,12,FALSE)</f>
        <v>おすすめ</v>
      </c>
      <c r="AD40" s="26">
        <f>VLOOKUP('作成 (2)'!D:D,引当!A:M,13,FALSE)</f>
        <v>0</v>
      </c>
    </row>
    <row r="41" spans="1:30">
      <c r="A41" s="33">
        <v>2455019118815</v>
      </c>
      <c r="B41" s="32" t="s">
        <v>152</v>
      </c>
      <c r="C41" s="31" t="s">
        <v>152</v>
      </c>
      <c r="D41" s="30" t="s">
        <v>4760</v>
      </c>
      <c r="E41" s="30" t="s">
        <v>10767</v>
      </c>
      <c r="H41" s="30" t="s">
        <v>152</v>
      </c>
      <c r="J41" s="30" t="s">
        <v>3957</v>
      </c>
      <c r="K41" s="344"/>
      <c r="L41" s="102" t="str">
        <f t="shared" si="0"/>
        <v>ALENZA 001 245/50R19</v>
      </c>
      <c r="M41" s="104">
        <f>VLOOKUP(A:A,在庫!$B:$M,10,0)</f>
        <v>1</v>
      </c>
      <c r="N41" s="105" t="s">
        <v>4595</v>
      </c>
      <c r="O41" s="105" t="str">
        <f t="shared" si="1"/>
        <v>ip</v>
      </c>
      <c r="P41" s="106">
        <f>VLOOKUP(A:A,在庫!$B:$M,9,0)</f>
        <v>0</v>
      </c>
      <c r="Q41" s="106" t="str">
        <f>VLOOKUP('作成 (2)'!D:D,引当!A:B,2,0)&amp;K41&amp;O41</f>
        <v>ale001ip</v>
      </c>
      <c r="R41" s="107" t="str">
        <f t="shared" si="2"/>
        <v>2023年製 ALENZA 001 245/50R19  0  翌営業日発送</v>
      </c>
      <c r="S41" s="106" t="str">
        <f t="shared" si="3"/>
        <v>サマー$$BRIDGESTONE$$ブリヂストン$$アレンザ$$0$$価格$$安い$$寿命$$おすすめ$$0</v>
      </c>
      <c r="T41" s="104"/>
      <c r="U41" s="104" t="str">
        <f>VLOOKUP('作成 (2)'!D:D,引当!A:R,4,FALSE)</f>
        <v>サマー</v>
      </c>
      <c r="V41" s="104" t="str">
        <f>VLOOKUP('作成 (2)'!D:D,引当!A:R,5,FALSE)</f>
        <v>BRIDGESTONE</v>
      </c>
      <c r="W41" s="103" t="str">
        <f>VLOOKUP('作成 (2)'!D:D,引当!A:R,6,FALSE)</f>
        <v>ブリヂストン</v>
      </c>
      <c r="X41" s="108" t="str">
        <f>VLOOKUP('作成 (2)'!D:D,引当!A:M,7,FALSE)</f>
        <v>アレンザ</v>
      </c>
      <c r="Y41" s="109">
        <f t="shared" si="4"/>
        <v>0</v>
      </c>
      <c r="Z41" s="108" t="str">
        <f>VLOOKUP('作成 (2)'!D:D,引当!A:M,9,FALSE)</f>
        <v>価格</v>
      </c>
      <c r="AA41" s="109" t="str">
        <f>VLOOKUP('作成 (2)'!D:D,引当!A:M,10,FALSE)</f>
        <v>安い</v>
      </c>
      <c r="AB41" s="103" t="str">
        <f>VLOOKUP('作成 (2)'!D:D,引当!A:M,11,FALSE)</f>
        <v>寿命</v>
      </c>
      <c r="AC41" s="103" t="str">
        <f>VLOOKUP('作成 (2)'!D:D,引当!A:M,12,FALSE)</f>
        <v>おすすめ</v>
      </c>
      <c r="AD41" s="26">
        <f>VLOOKUP('作成 (2)'!D:D,引当!A:M,13,FALSE)</f>
        <v>0</v>
      </c>
    </row>
    <row r="42" spans="1:30">
      <c r="A42" s="33">
        <v>2256018119489</v>
      </c>
      <c r="B42" s="32" t="s">
        <v>152</v>
      </c>
      <c r="C42" s="31" t="s">
        <v>152</v>
      </c>
      <c r="D42" s="30" t="s">
        <v>4760</v>
      </c>
      <c r="E42" s="30" t="s">
        <v>1911</v>
      </c>
      <c r="F42" s="30" t="s">
        <v>84</v>
      </c>
      <c r="G42" s="30" t="s">
        <v>152</v>
      </c>
      <c r="H42" s="30">
        <v>13664</v>
      </c>
      <c r="I42" s="30">
        <v>1050</v>
      </c>
      <c r="J42" s="30" t="s">
        <v>3957</v>
      </c>
      <c r="K42" s="344"/>
      <c r="L42" s="102" t="str">
        <f t="shared" si="0"/>
        <v>ALENZA 001 225/60R18 104W XL ☆</v>
      </c>
      <c r="M42" s="104">
        <f>VLOOKUP(A:A,在庫!$B:$M,10,0)</f>
        <v>1</v>
      </c>
      <c r="N42" s="105" t="s">
        <v>4595</v>
      </c>
      <c r="O42" s="105" t="str">
        <f t="shared" si="1"/>
        <v>ip</v>
      </c>
      <c r="P42" s="106">
        <f>VLOOKUP(A:A,在庫!$B:$M,9,0)</f>
        <v>0</v>
      </c>
      <c r="Q42" s="106" t="str">
        <f>VLOOKUP('作成 (2)'!D:D,引当!A:B,2,0)&amp;K42&amp;O42</f>
        <v>ale001ip</v>
      </c>
      <c r="R42" s="107" t="str">
        <f t="shared" si="2"/>
        <v>2023年製 ALENZA 001 225/60R18 104W XL ☆  225/60R18  翌営業日発送</v>
      </c>
      <c r="S42" s="106" t="str">
        <f t="shared" si="3"/>
        <v>サマー$$BRIDGESTONE$$ブリヂストン$$アレンザ$$225/60R18$$価格$$安い$$寿命$$おすすめ$$0</v>
      </c>
      <c r="T42" s="104"/>
      <c r="U42" s="104" t="str">
        <f>VLOOKUP('作成 (2)'!D:D,引当!A:R,4,FALSE)</f>
        <v>サマー</v>
      </c>
      <c r="V42" s="104" t="str">
        <f>VLOOKUP('作成 (2)'!D:D,引当!A:R,5,FALSE)</f>
        <v>BRIDGESTONE</v>
      </c>
      <c r="W42" s="103" t="str">
        <f>VLOOKUP('作成 (2)'!D:D,引当!A:R,6,FALSE)</f>
        <v>ブリヂストン</v>
      </c>
      <c r="X42" s="108" t="str">
        <f>VLOOKUP('作成 (2)'!D:D,引当!A:M,7,FALSE)</f>
        <v>アレンザ</v>
      </c>
      <c r="Y42" s="109" t="str">
        <f t="shared" si="4"/>
        <v>225/60R18</v>
      </c>
      <c r="Z42" s="108" t="str">
        <f>VLOOKUP('作成 (2)'!D:D,引当!A:M,9,FALSE)</f>
        <v>価格</v>
      </c>
      <c r="AA42" s="109" t="str">
        <f>VLOOKUP('作成 (2)'!D:D,引当!A:M,10,FALSE)</f>
        <v>安い</v>
      </c>
      <c r="AB42" s="103" t="str">
        <f>VLOOKUP('作成 (2)'!D:D,引当!A:M,11,FALSE)</f>
        <v>寿命</v>
      </c>
      <c r="AC42" s="103" t="str">
        <f>VLOOKUP('作成 (2)'!D:D,引当!A:M,12,FALSE)</f>
        <v>おすすめ</v>
      </c>
      <c r="AD42" s="26">
        <f>VLOOKUP('作成 (2)'!D:D,引当!A:M,13,FALSE)</f>
        <v>0</v>
      </c>
    </row>
    <row r="43" spans="1:30">
      <c r="A43" s="33">
        <v>2256517118839</v>
      </c>
      <c r="B43" s="32" t="s">
        <v>152</v>
      </c>
      <c r="C43" s="31" t="s">
        <v>152</v>
      </c>
      <c r="D43" s="30" t="s">
        <v>4760</v>
      </c>
      <c r="E43" s="30" t="s">
        <v>1430</v>
      </c>
      <c r="F43" s="30" t="s">
        <v>74</v>
      </c>
      <c r="G43" s="30" t="s">
        <v>152</v>
      </c>
      <c r="H43" s="30">
        <v>12454</v>
      </c>
      <c r="I43" s="30">
        <v>1050</v>
      </c>
      <c r="J43" s="30" t="s">
        <v>3957</v>
      </c>
      <c r="K43" s="344"/>
      <c r="L43" s="102" t="str">
        <f t="shared" si="0"/>
        <v>ALENZA 001 225/65R17 102V</v>
      </c>
      <c r="M43" s="104" t="e">
        <f>VLOOKUP(A:A,在庫!$B:$M,10,0)</f>
        <v>#N/A</v>
      </c>
      <c r="N43" s="105" t="s">
        <v>4595</v>
      </c>
      <c r="O43" s="105" t="str">
        <f t="shared" si="1"/>
        <v>ip</v>
      </c>
      <c r="P43" s="106" t="e">
        <f>VLOOKUP(A:A,在庫!$B:$M,9,0)</f>
        <v>#N/A</v>
      </c>
      <c r="Q43" s="106" t="str">
        <f>VLOOKUP('作成 (2)'!D:D,引当!A:B,2,0)&amp;K43&amp;O43</f>
        <v>ale001ip</v>
      </c>
      <c r="R43" s="107" t="str">
        <f t="shared" si="2"/>
        <v>2023年製 ALENZA 001 225/65R17 102V  225/65R17  翌営業日発送</v>
      </c>
      <c r="S43" s="106" t="str">
        <f t="shared" si="3"/>
        <v>サマー$$BRIDGESTONE$$ブリヂストン$$アレンザ$$225/65R17$$価格$$安い$$寿命$$おすすめ$$0</v>
      </c>
      <c r="T43" s="104"/>
      <c r="U43" s="104" t="str">
        <f>VLOOKUP('作成 (2)'!D:D,引当!A:R,4,FALSE)</f>
        <v>サマー</v>
      </c>
      <c r="V43" s="104" t="str">
        <f>VLOOKUP('作成 (2)'!D:D,引当!A:R,5,FALSE)</f>
        <v>BRIDGESTONE</v>
      </c>
      <c r="W43" s="103" t="str">
        <f>VLOOKUP('作成 (2)'!D:D,引当!A:R,6,FALSE)</f>
        <v>ブリヂストン</v>
      </c>
      <c r="X43" s="108" t="str">
        <f>VLOOKUP('作成 (2)'!D:D,引当!A:M,7,FALSE)</f>
        <v>アレンザ</v>
      </c>
      <c r="Y43" s="109" t="str">
        <f t="shared" si="4"/>
        <v>225/65R17</v>
      </c>
      <c r="Z43" s="108" t="str">
        <f>VLOOKUP('作成 (2)'!D:D,引当!A:M,9,FALSE)</f>
        <v>価格</v>
      </c>
      <c r="AA43" s="109" t="str">
        <f>VLOOKUP('作成 (2)'!D:D,引当!A:M,10,FALSE)</f>
        <v>安い</v>
      </c>
      <c r="AB43" s="103" t="str">
        <f>VLOOKUP('作成 (2)'!D:D,引当!A:M,11,FALSE)</f>
        <v>寿命</v>
      </c>
      <c r="AC43" s="103" t="str">
        <f>VLOOKUP('作成 (2)'!D:D,引当!A:M,12,FALSE)</f>
        <v>おすすめ</v>
      </c>
      <c r="AD43" s="26">
        <f>VLOOKUP('作成 (2)'!D:D,引当!A:M,13,FALSE)</f>
        <v>0</v>
      </c>
    </row>
    <row r="44" spans="1:30">
      <c r="A44" s="33">
        <v>2256517118174</v>
      </c>
      <c r="B44" s="32">
        <v>4961914968205</v>
      </c>
      <c r="C44" s="31" t="s">
        <v>1435</v>
      </c>
      <c r="D44" s="30" t="s">
        <v>22</v>
      </c>
      <c r="E44" s="30" t="s">
        <v>1153</v>
      </c>
      <c r="F44" s="30" t="s">
        <v>74</v>
      </c>
      <c r="G44" s="30">
        <v>26500</v>
      </c>
      <c r="H44" s="30">
        <v>14045</v>
      </c>
      <c r="I44" s="30">
        <v>1050</v>
      </c>
      <c r="J44" s="30" t="s">
        <v>3956</v>
      </c>
      <c r="K44" s="344"/>
      <c r="L44" s="102" t="str">
        <f t="shared" si="0"/>
        <v>ALENZA LX100 225/65R17 102H</v>
      </c>
      <c r="M44" s="104">
        <f>VLOOKUP(A:A,在庫!$B:$M,10,0)</f>
        <v>1</v>
      </c>
      <c r="N44" s="105" t="s">
        <v>4595</v>
      </c>
      <c r="O44" s="105" t="str">
        <f t="shared" si="1"/>
        <v/>
      </c>
      <c r="P44" s="106">
        <f>VLOOKUP(A:A,在庫!$B:$M,9,0)</f>
        <v>0</v>
      </c>
      <c r="Q44" s="106" t="str">
        <f>VLOOKUP('作成 (2)'!D:D,引当!A:B,2,0)&amp;K44&amp;O44</f>
        <v>alelx100</v>
      </c>
      <c r="R44" s="107" t="str">
        <f t="shared" si="2"/>
        <v>2023年製 ALENZA LX100 225/65R17 102H  225/65R17  翌営業日発送</v>
      </c>
      <c r="S44" s="106" t="str">
        <f t="shared" si="3"/>
        <v>サマー$$BRIDGESTONE$$ブリヂストン$$アレンザ$$225/65R17$$価格$$安い$$寿命$$おすすめ$$0</v>
      </c>
      <c r="T44" s="104"/>
      <c r="U44" s="104" t="str">
        <f>VLOOKUP('作成 (2)'!D:D,引当!A:R,4,FALSE)</f>
        <v>サマー</v>
      </c>
      <c r="V44" s="104" t="str">
        <f>VLOOKUP('作成 (2)'!D:D,引当!A:R,5,FALSE)</f>
        <v>BRIDGESTONE</v>
      </c>
      <c r="W44" s="103" t="str">
        <f>VLOOKUP('作成 (2)'!D:D,引当!A:R,6,FALSE)</f>
        <v>ブリヂストン</v>
      </c>
      <c r="X44" s="108" t="str">
        <f>VLOOKUP('作成 (2)'!D:D,引当!A:M,7,FALSE)</f>
        <v>アレンザ</v>
      </c>
      <c r="Y44" s="109" t="str">
        <f t="shared" si="4"/>
        <v>225/65R17</v>
      </c>
      <c r="Z44" s="108" t="str">
        <f>VLOOKUP('作成 (2)'!D:D,引当!A:M,9,FALSE)</f>
        <v>価格</v>
      </c>
      <c r="AA44" s="109" t="str">
        <f>VLOOKUP('作成 (2)'!D:D,引当!A:M,10,FALSE)</f>
        <v>安い</v>
      </c>
      <c r="AB44" s="103" t="str">
        <f>VLOOKUP('作成 (2)'!D:D,引当!A:M,11,FALSE)</f>
        <v>寿命</v>
      </c>
      <c r="AC44" s="103" t="str">
        <f>VLOOKUP('作成 (2)'!D:D,引当!A:M,12,FALSE)</f>
        <v>おすすめ</v>
      </c>
      <c r="AD44" s="26">
        <f>VLOOKUP('作成 (2)'!D:D,引当!A:M,13,FALSE)</f>
        <v>0</v>
      </c>
    </row>
    <row r="45" spans="1:30">
      <c r="A45" s="33">
        <v>2256018118178</v>
      </c>
      <c r="B45" s="32">
        <v>4961914968250</v>
      </c>
      <c r="C45" s="31" t="s">
        <v>1913</v>
      </c>
      <c r="D45" s="30" t="s">
        <v>22</v>
      </c>
      <c r="E45" s="30" t="s">
        <v>1157</v>
      </c>
      <c r="F45" s="30" t="s">
        <v>84</v>
      </c>
      <c r="G45" s="30">
        <v>34100</v>
      </c>
      <c r="H45" s="30">
        <v>18070</v>
      </c>
      <c r="I45" s="30">
        <v>1050</v>
      </c>
      <c r="J45" s="30" t="s">
        <v>3956</v>
      </c>
      <c r="K45" s="344"/>
      <c r="L45" s="102" t="str">
        <f t="shared" si="0"/>
        <v>ALENZA LX100 225/60R18 100H</v>
      </c>
      <c r="M45" s="104" t="e">
        <f>VLOOKUP(A:A,在庫!$B:$M,10,0)</f>
        <v>#N/A</v>
      </c>
      <c r="N45" s="105" t="s">
        <v>4595</v>
      </c>
      <c r="O45" s="105" t="str">
        <f t="shared" si="1"/>
        <v/>
      </c>
      <c r="P45" s="106" t="e">
        <f>VLOOKUP(A:A,在庫!$B:$M,9,0)</f>
        <v>#N/A</v>
      </c>
      <c r="Q45" s="106" t="str">
        <f>VLOOKUP('作成 (2)'!D:D,引当!A:B,2,0)&amp;K45&amp;O45</f>
        <v>alelx100</v>
      </c>
      <c r="R45" s="107" t="str">
        <f t="shared" si="2"/>
        <v>2023年製 ALENZA LX100 225/60R18 100H  225/60R18  翌営業日発送</v>
      </c>
      <c r="S45" s="106" t="str">
        <f t="shared" si="3"/>
        <v>サマー$$BRIDGESTONE$$ブリヂストン$$アレンザ$$225/60R18$$価格$$安い$$寿命$$おすすめ$$0</v>
      </c>
      <c r="T45" s="104"/>
      <c r="U45" s="104" t="str">
        <f>VLOOKUP('作成 (2)'!D:D,引当!A:R,4,FALSE)</f>
        <v>サマー</v>
      </c>
      <c r="V45" s="104" t="str">
        <f>VLOOKUP('作成 (2)'!D:D,引当!A:R,5,FALSE)</f>
        <v>BRIDGESTONE</v>
      </c>
      <c r="W45" s="103" t="str">
        <f>VLOOKUP('作成 (2)'!D:D,引当!A:R,6,FALSE)</f>
        <v>ブリヂストン</v>
      </c>
      <c r="X45" s="108" t="str">
        <f>VLOOKUP('作成 (2)'!D:D,引当!A:M,7,FALSE)</f>
        <v>アレンザ</v>
      </c>
      <c r="Y45" s="109" t="str">
        <f t="shared" si="4"/>
        <v>225/60R18</v>
      </c>
      <c r="Z45" s="108" t="str">
        <f>VLOOKUP('作成 (2)'!D:D,引当!A:M,9,FALSE)</f>
        <v>価格</v>
      </c>
      <c r="AA45" s="109" t="str">
        <f>VLOOKUP('作成 (2)'!D:D,引当!A:M,10,FALSE)</f>
        <v>安い</v>
      </c>
      <c r="AB45" s="103" t="str">
        <f>VLOOKUP('作成 (2)'!D:D,引当!A:M,11,FALSE)</f>
        <v>寿命</v>
      </c>
      <c r="AC45" s="103" t="str">
        <f>VLOOKUP('作成 (2)'!D:D,引当!A:M,12,FALSE)</f>
        <v>おすすめ</v>
      </c>
      <c r="AD45" s="26">
        <f>VLOOKUP('作成 (2)'!D:D,引当!A:M,13,FALSE)</f>
        <v>0</v>
      </c>
    </row>
    <row r="46" spans="1:30">
      <c r="A46" s="33">
        <v>2355518118173</v>
      </c>
      <c r="B46" s="32">
        <v>4961914968298</v>
      </c>
      <c r="C46" s="31" t="s">
        <v>1461</v>
      </c>
      <c r="D46" s="30" t="s">
        <v>22</v>
      </c>
      <c r="E46" s="30" t="s">
        <v>1158</v>
      </c>
      <c r="F46" s="30" t="s">
        <v>72</v>
      </c>
      <c r="G46" s="30">
        <v>36800</v>
      </c>
      <c r="H46" s="30">
        <v>19504</v>
      </c>
      <c r="I46" s="30">
        <v>1050</v>
      </c>
      <c r="J46" s="30" t="s">
        <v>3956</v>
      </c>
      <c r="K46" s="344"/>
      <c r="L46" s="102" t="str">
        <f t="shared" si="0"/>
        <v>ALENZA LX100 235/55R18 100V</v>
      </c>
      <c r="M46" s="104">
        <f>VLOOKUP(A:A,在庫!$B:$M,10,0)</f>
        <v>1</v>
      </c>
      <c r="N46" s="105" t="s">
        <v>4595</v>
      </c>
      <c r="O46" s="105" t="str">
        <f t="shared" si="1"/>
        <v/>
      </c>
      <c r="P46" s="106">
        <f>VLOOKUP(A:A,在庫!$B:$M,9,0)</f>
        <v>0</v>
      </c>
      <c r="Q46" s="106" t="str">
        <f>VLOOKUP('作成 (2)'!D:D,引当!A:B,2,0)&amp;K46&amp;O46</f>
        <v>alelx100</v>
      </c>
      <c r="R46" s="107" t="str">
        <f t="shared" si="2"/>
        <v>2023年製 ALENZA LX100 235/55R18 100V  235/55R18  翌営業日発送</v>
      </c>
      <c r="S46" s="106" t="str">
        <f t="shared" si="3"/>
        <v>サマー$$BRIDGESTONE$$ブリヂストン$$アレンザ$$235/55R18$$価格$$安い$$寿命$$おすすめ$$0</v>
      </c>
      <c r="T46" s="104"/>
      <c r="U46" s="104" t="str">
        <f>VLOOKUP('作成 (2)'!D:D,引当!A:R,4,FALSE)</f>
        <v>サマー</v>
      </c>
      <c r="V46" s="104" t="str">
        <f>VLOOKUP('作成 (2)'!D:D,引当!A:R,5,FALSE)</f>
        <v>BRIDGESTONE</v>
      </c>
      <c r="W46" s="103" t="str">
        <f>VLOOKUP('作成 (2)'!D:D,引当!A:R,6,FALSE)</f>
        <v>ブリヂストン</v>
      </c>
      <c r="X46" s="108" t="str">
        <f>VLOOKUP('作成 (2)'!D:D,引当!A:M,7,FALSE)</f>
        <v>アレンザ</v>
      </c>
      <c r="Y46" s="109" t="str">
        <f t="shared" si="4"/>
        <v>235/55R18</v>
      </c>
      <c r="Z46" s="108" t="str">
        <f>VLOOKUP('作成 (2)'!D:D,引当!A:M,9,FALSE)</f>
        <v>価格</v>
      </c>
      <c r="AA46" s="109" t="str">
        <f>VLOOKUP('作成 (2)'!D:D,引当!A:M,10,FALSE)</f>
        <v>安い</v>
      </c>
      <c r="AB46" s="103" t="str">
        <f>VLOOKUP('作成 (2)'!D:D,引当!A:M,11,FALSE)</f>
        <v>寿命</v>
      </c>
      <c r="AC46" s="103" t="str">
        <f>VLOOKUP('作成 (2)'!D:D,引当!A:M,12,FALSE)</f>
        <v>おすすめ</v>
      </c>
      <c r="AD46" s="26">
        <f>VLOOKUP('作成 (2)'!D:D,引当!A:M,13,FALSE)</f>
        <v>0</v>
      </c>
    </row>
    <row r="47" spans="1:30">
      <c r="A47" s="33">
        <v>2253519189201</v>
      </c>
      <c r="B47" s="32">
        <v>4981160611144</v>
      </c>
      <c r="C47" s="31" t="s">
        <v>152</v>
      </c>
      <c r="D47" s="30" t="s">
        <v>1627</v>
      </c>
      <c r="E47" s="30" t="s">
        <v>1223</v>
      </c>
      <c r="F47" s="30" t="s">
        <v>127</v>
      </c>
      <c r="G47" s="30" t="s">
        <v>152</v>
      </c>
      <c r="H47" s="30">
        <v>12418</v>
      </c>
      <c r="I47" s="30">
        <v>1050</v>
      </c>
      <c r="J47" s="30" t="s">
        <v>3957</v>
      </c>
      <c r="K47" s="344"/>
      <c r="L47" s="102" t="str">
        <f t="shared" si="0"/>
        <v>AZENIS FK510 225/35R19 88Y XL</v>
      </c>
      <c r="M47" s="104">
        <f>VLOOKUP(A:A,在庫!$B:$M,10,0)</f>
        <v>1</v>
      </c>
      <c r="N47" s="105" t="s">
        <v>4595</v>
      </c>
      <c r="O47" s="105" t="str">
        <f t="shared" si="1"/>
        <v>ip</v>
      </c>
      <c r="P47" s="106">
        <f>VLOOKUP(A:A,在庫!$B:$M,9,0)</f>
        <v>0</v>
      </c>
      <c r="Q47" s="106" t="str">
        <f>VLOOKUP('作成 (2)'!D:D,引当!A:B,2,0)&amp;K47&amp;O47</f>
        <v>fk510ip</v>
      </c>
      <c r="R47" s="107" t="str">
        <f t="shared" si="2"/>
        <v>2023年製 AZENIS FK510 225/35R19 88Y XL  225/35R19  翌営業日発送</v>
      </c>
      <c r="S47" s="106" t="str">
        <f t="shared" si="3"/>
        <v>サマー$$FALKEN$$ファルケン$$エフケー$$225/35R19$$価格$$安い$$寿命$$おすすめ$$0</v>
      </c>
      <c r="T47" s="104"/>
      <c r="U47" s="104" t="str">
        <f>VLOOKUP('作成 (2)'!D:D,引当!A:R,4,FALSE)</f>
        <v>サマー</v>
      </c>
      <c r="V47" s="104" t="str">
        <f>VLOOKUP('作成 (2)'!D:D,引当!A:R,5,FALSE)</f>
        <v>FALKEN</v>
      </c>
      <c r="W47" s="103" t="str">
        <f>VLOOKUP('作成 (2)'!D:D,引当!A:R,6,FALSE)</f>
        <v>ファルケン</v>
      </c>
      <c r="X47" s="108" t="str">
        <f>VLOOKUP('作成 (2)'!D:D,引当!A:M,7,FALSE)</f>
        <v>エフケー</v>
      </c>
      <c r="Y47" s="109" t="str">
        <f t="shared" si="4"/>
        <v>225/35R19</v>
      </c>
      <c r="Z47" s="108" t="str">
        <f>VLOOKUP('作成 (2)'!D:D,引当!A:M,9,FALSE)</f>
        <v>価格</v>
      </c>
      <c r="AA47" s="109" t="str">
        <f>VLOOKUP('作成 (2)'!D:D,引当!A:M,10,FALSE)</f>
        <v>安い</v>
      </c>
      <c r="AB47" s="103" t="str">
        <f>VLOOKUP('作成 (2)'!D:D,引当!A:M,11,FALSE)</f>
        <v>寿命</v>
      </c>
      <c r="AC47" s="103" t="str">
        <f>VLOOKUP('作成 (2)'!D:D,引当!A:M,12,FALSE)</f>
        <v>おすすめ</v>
      </c>
      <c r="AD47" s="26">
        <f>VLOOKUP('作成 (2)'!D:D,引当!A:M,13,FALSE)</f>
        <v>0</v>
      </c>
    </row>
    <row r="48" spans="1:30">
      <c r="A48" s="33">
        <v>2254018189204</v>
      </c>
      <c r="B48" s="32">
        <v>4981160373127</v>
      </c>
      <c r="C48" s="31" t="s">
        <v>152</v>
      </c>
      <c r="D48" s="30" t="s">
        <v>1627</v>
      </c>
      <c r="E48" s="30" t="s">
        <v>925</v>
      </c>
      <c r="F48" s="30" t="s">
        <v>38</v>
      </c>
      <c r="G48" s="30" t="s">
        <v>152</v>
      </c>
      <c r="H48" s="30">
        <v>11001</v>
      </c>
      <c r="I48" s="30">
        <v>1050</v>
      </c>
      <c r="J48" s="30" t="s">
        <v>3957</v>
      </c>
      <c r="K48" s="344"/>
      <c r="L48" s="102" t="str">
        <f t="shared" si="0"/>
        <v>AZENIS FK510 225/40R18 92Y XL</v>
      </c>
      <c r="M48" s="104">
        <f>VLOOKUP(A:A,在庫!$B:$M,10,0)</f>
        <v>1</v>
      </c>
      <c r="N48" s="105" t="s">
        <v>4595</v>
      </c>
      <c r="O48" s="105" t="str">
        <f t="shared" si="1"/>
        <v>ip</v>
      </c>
      <c r="P48" s="106">
        <f>VLOOKUP(A:A,在庫!$B:$M,9,0)</f>
        <v>0</v>
      </c>
      <c r="Q48" s="106" t="str">
        <f>VLOOKUP('作成 (2)'!D:D,引当!A:B,2,0)&amp;K48&amp;O48</f>
        <v>fk510ip</v>
      </c>
      <c r="R48" s="107" t="str">
        <f t="shared" si="2"/>
        <v>2023年製 AZENIS FK510 225/40R18 92Y XL  225/40R18  翌営業日発送</v>
      </c>
      <c r="S48" s="106" t="str">
        <f t="shared" si="3"/>
        <v>サマー$$FALKEN$$ファルケン$$エフケー$$225/40R18$$価格$$安い$$寿命$$おすすめ$$0</v>
      </c>
      <c r="T48" s="104"/>
      <c r="U48" s="104" t="str">
        <f>VLOOKUP('作成 (2)'!D:D,引当!A:R,4,FALSE)</f>
        <v>サマー</v>
      </c>
      <c r="V48" s="104" t="str">
        <f>VLOOKUP('作成 (2)'!D:D,引当!A:R,5,FALSE)</f>
        <v>FALKEN</v>
      </c>
      <c r="W48" s="103" t="str">
        <f>VLOOKUP('作成 (2)'!D:D,引当!A:R,6,FALSE)</f>
        <v>ファルケン</v>
      </c>
      <c r="X48" s="108" t="str">
        <f>VLOOKUP('作成 (2)'!D:D,引当!A:M,7,FALSE)</f>
        <v>エフケー</v>
      </c>
      <c r="Y48" s="109" t="str">
        <f t="shared" si="4"/>
        <v>225/40R18</v>
      </c>
      <c r="Z48" s="108" t="str">
        <f>VLOOKUP('作成 (2)'!D:D,引当!A:M,9,FALSE)</f>
        <v>価格</v>
      </c>
      <c r="AA48" s="109" t="str">
        <f>VLOOKUP('作成 (2)'!D:D,引当!A:M,10,FALSE)</f>
        <v>安い</v>
      </c>
      <c r="AB48" s="103" t="str">
        <f>VLOOKUP('作成 (2)'!D:D,引当!A:M,11,FALSE)</f>
        <v>寿命</v>
      </c>
      <c r="AC48" s="103" t="str">
        <f>VLOOKUP('作成 (2)'!D:D,引当!A:M,12,FALSE)</f>
        <v>おすすめ</v>
      </c>
      <c r="AD48" s="26">
        <f>VLOOKUP('作成 (2)'!D:D,引当!A:M,13,FALSE)</f>
        <v>0</v>
      </c>
    </row>
    <row r="49" spans="1:30">
      <c r="A49" s="33">
        <v>2254518189209</v>
      </c>
      <c r="B49" s="32">
        <v>4981160373103</v>
      </c>
      <c r="C49" s="31" t="s">
        <v>152</v>
      </c>
      <c r="D49" s="30" t="s">
        <v>1627</v>
      </c>
      <c r="E49" s="30" t="s">
        <v>929</v>
      </c>
      <c r="F49" s="30" t="s">
        <v>40</v>
      </c>
      <c r="G49" s="30" t="s">
        <v>152</v>
      </c>
      <c r="H49" s="30">
        <v>13789</v>
      </c>
      <c r="I49" s="30">
        <v>1050</v>
      </c>
      <c r="J49" s="30" t="s">
        <v>3957</v>
      </c>
      <c r="K49" s="344"/>
      <c r="L49" s="102" t="str">
        <f t="shared" si="0"/>
        <v>AZENIS FK510 225/45R18 95Y XL</v>
      </c>
      <c r="M49" s="104" t="e">
        <f>VLOOKUP(A:A,在庫!$B:$M,10,0)</f>
        <v>#N/A</v>
      </c>
      <c r="N49" s="105" t="s">
        <v>4595</v>
      </c>
      <c r="O49" s="105" t="str">
        <f t="shared" si="1"/>
        <v>ip</v>
      </c>
      <c r="P49" s="106" t="e">
        <f>VLOOKUP(A:A,在庫!$B:$M,9,0)</f>
        <v>#N/A</v>
      </c>
      <c r="Q49" s="106" t="str">
        <f>VLOOKUP('作成 (2)'!D:D,引当!A:B,2,0)&amp;K49&amp;O49</f>
        <v>fk510ip</v>
      </c>
      <c r="R49" s="107" t="str">
        <f t="shared" si="2"/>
        <v>2023年製 AZENIS FK510 225/45R18 95Y XL  225/45R18  翌営業日発送</v>
      </c>
      <c r="S49" s="106" t="str">
        <f t="shared" si="3"/>
        <v>サマー$$FALKEN$$ファルケン$$エフケー$$225/45R18$$価格$$安い$$寿命$$おすすめ$$0</v>
      </c>
      <c r="T49" s="104"/>
      <c r="U49" s="104" t="str">
        <f>VLOOKUP('作成 (2)'!D:D,引当!A:R,4,FALSE)</f>
        <v>サマー</v>
      </c>
      <c r="V49" s="104" t="str">
        <f>VLOOKUP('作成 (2)'!D:D,引当!A:R,5,FALSE)</f>
        <v>FALKEN</v>
      </c>
      <c r="W49" s="103" t="str">
        <f>VLOOKUP('作成 (2)'!D:D,引当!A:R,6,FALSE)</f>
        <v>ファルケン</v>
      </c>
      <c r="X49" s="108" t="str">
        <f>VLOOKUP('作成 (2)'!D:D,引当!A:M,7,FALSE)</f>
        <v>エフケー</v>
      </c>
      <c r="Y49" s="109" t="str">
        <f t="shared" si="4"/>
        <v>225/45R18</v>
      </c>
      <c r="Z49" s="108" t="str">
        <f>VLOOKUP('作成 (2)'!D:D,引当!A:M,9,FALSE)</f>
        <v>価格</v>
      </c>
      <c r="AA49" s="109" t="str">
        <f>VLOOKUP('作成 (2)'!D:D,引当!A:M,10,FALSE)</f>
        <v>安い</v>
      </c>
      <c r="AB49" s="103" t="str">
        <f>VLOOKUP('作成 (2)'!D:D,引当!A:M,11,FALSE)</f>
        <v>寿命</v>
      </c>
      <c r="AC49" s="103" t="str">
        <f>VLOOKUP('作成 (2)'!D:D,引当!A:M,12,FALSE)</f>
        <v>おすすめ</v>
      </c>
      <c r="AD49" s="26">
        <f>VLOOKUP('作成 (2)'!D:D,引当!A:M,13,FALSE)</f>
        <v>0</v>
      </c>
    </row>
    <row r="50" spans="1:30">
      <c r="A50" s="33">
        <v>2254519189208</v>
      </c>
      <c r="B50" s="32">
        <v>4981160611946</v>
      </c>
      <c r="C50" s="31" t="s">
        <v>152</v>
      </c>
      <c r="D50" s="30" t="s">
        <v>1627</v>
      </c>
      <c r="E50" s="30" t="s">
        <v>1224</v>
      </c>
      <c r="F50" s="30" t="s">
        <v>108</v>
      </c>
      <c r="G50" s="30" t="s">
        <v>152</v>
      </c>
      <c r="H50" s="30">
        <v>13684</v>
      </c>
      <c r="I50" s="30">
        <v>1050</v>
      </c>
      <c r="J50" s="30" t="s">
        <v>3957</v>
      </c>
      <c r="K50" s="344"/>
      <c r="L50" s="102" t="str">
        <f t="shared" si="0"/>
        <v>AZENIS FK510 225/45R19 96Y XL</v>
      </c>
      <c r="M50" s="104">
        <f>VLOOKUP(A:A,在庫!$B:$M,10,0)</f>
        <v>1</v>
      </c>
      <c r="N50" s="105" t="s">
        <v>4595</v>
      </c>
      <c r="O50" s="105" t="str">
        <f t="shared" si="1"/>
        <v>ip</v>
      </c>
      <c r="P50" s="106">
        <f>VLOOKUP(A:A,在庫!$B:$M,9,0)</f>
        <v>0</v>
      </c>
      <c r="Q50" s="106" t="str">
        <f>VLOOKUP('作成 (2)'!D:D,引当!A:B,2,0)&amp;K50&amp;O50</f>
        <v>fk510ip</v>
      </c>
      <c r="R50" s="107" t="str">
        <f t="shared" si="2"/>
        <v>2023年製 AZENIS FK510 225/45R19 96Y XL  225/45R19  翌営業日発送</v>
      </c>
      <c r="S50" s="106" t="str">
        <f t="shared" si="3"/>
        <v>サマー$$FALKEN$$ファルケン$$エフケー$$225/45R19$$価格$$安い$$寿命$$おすすめ$$0</v>
      </c>
      <c r="T50" s="104"/>
      <c r="U50" s="104" t="str">
        <f>VLOOKUP('作成 (2)'!D:D,引当!A:R,4,FALSE)</f>
        <v>サマー</v>
      </c>
      <c r="V50" s="104" t="str">
        <f>VLOOKUP('作成 (2)'!D:D,引当!A:R,5,FALSE)</f>
        <v>FALKEN</v>
      </c>
      <c r="W50" s="103" t="str">
        <f>VLOOKUP('作成 (2)'!D:D,引当!A:R,6,FALSE)</f>
        <v>ファルケン</v>
      </c>
      <c r="X50" s="108" t="str">
        <f>VLOOKUP('作成 (2)'!D:D,引当!A:M,7,FALSE)</f>
        <v>エフケー</v>
      </c>
      <c r="Y50" s="109" t="str">
        <f t="shared" si="4"/>
        <v>225/45R19</v>
      </c>
      <c r="Z50" s="108" t="str">
        <f>VLOOKUP('作成 (2)'!D:D,引当!A:M,9,FALSE)</f>
        <v>価格</v>
      </c>
      <c r="AA50" s="109" t="str">
        <f>VLOOKUP('作成 (2)'!D:D,引当!A:M,10,FALSE)</f>
        <v>安い</v>
      </c>
      <c r="AB50" s="103" t="str">
        <f>VLOOKUP('作成 (2)'!D:D,引当!A:M,11,FALSE)</f>
        <v>寿命</v>
      </c>
      <c r="AC50" s="103" t="str">
        <f>VLOOKUP('作成 (2)'!D:D,引当!A:M,12,FALSE)</f>
        <v>おすすめ</v>
      </c>
      <c r="AD50" s="26">
        <f>VLOOKUP('作成 (2)'!D:D,引当!A:M,13,FALSE)</f>
        <v>0</v>
      </c>
    </row>
    <row r="51" spans="1:30">
      <c r="A51" s="33">
        <v>2454018189208</v>
      </c>
      <c r="B51" s="32">
        <v>4981160365993</v>
      </c>
      <c r="C51" s="31" t="s">
        <v>152</v>
      </c>
      <c r="D51" s="30" t="s">
        <v>1627</v>
      </c>
      <c r="E51" s="30" t="s">
        <v>813</v>
      </c>
      <c r="F51" s="30" t="s">
        <v>83</v>
      </c>
      <c r="G51" s="30" t="s">
        <v>152</v>
      </c>
      <c r="H51" s="30">
        <v>11745</v>
      </c>
      <c r="I51" s="30">
        <v>1050</v>
      </c>
      <c r="J51" s="30" t="s">
        <v>3957</v>
      </c>
      <c r="K51" s="344"/>
      <c r="L51" s="102" t="str">
        <f t="shared" si="0"/>
        <v>AZENIS FK510 245/40R18 97Y XL</v>
      </c>
      <c r="M51" s="104">
        <f>VLOOKUP(A:A,在庫!$B:$M,10,0)</f>
        <v>1</v>
      </c>
      <c r="N51" s="105" t="s">
        <v>4595</v>
      </c>
      <c r="O51" s="105" t="str">
        <f t="shared" si="1"/>
        <v>ip</v>
      </c>
      <c r="P51" s="106">
        <f>VLOOKUP(A:A,在庫!$B:$M,9,0)</f>
        <v>0</v>
      </c>
      <c r="Q51" s="106" t="str">
        <f>VLOOKUP('作成 (2)'!D:D,引当!A:B,2,0)&amp;K51&amp;O51</f>
        <v>fk510ip</v>
      </c>
      <c r="R51" s="107" t="str">
        <f t="shared" si="2"/>
        <v>2023年製 AZENIS FK510 245/40R18 97Y XL  245/40R18  翌営業日発送</v>
      </c>
      <c r="S51" s="106" t="str">
        <f t="shared" si="3"/>
        <v>サマー$$FALKEN$$ファルケン$$エフケー$$245/40R18$$価格$$安い$$寿命$$おすすめ$$0</v>
      </c>
      <c r="T51" s="104"/>
      <c r="U51" s="104" t="str">
        <f>VLOOKUP('作成 (2)'!D:D,引当!A:R,4,FALSE)</f>
        <v>サマー</v>
      </c>
      <c r="V51" s="104" t="str">
        <f>VLOOKUP('作成 (2)'!D:D,引当!A:R,5,FALSE)</f>
        <v>FALKEN</v>
      </c>
      <c r="W51" s="103" t="str">
        <f>VLOOKUP('作成 (2)'!D:D,引当!A:R,6,FALSE)</f>
        <v>ファルケン</v>
      </c>
      <c r="X51" s="108" t="str">
        <f>VLOOKUP('作成 (2)'!D:D,引当!A:M,7,FALSE)</f>
        <v>エフケー</v>
      </c>
      <c r="Y51" s="109" t="str">
        <f t="shared" si="4"/>
        <v>245/40R18</v>
      </c>
      <c r="Z51" s="108" t="str">
        <f>VLOOKUP('作成 (2)'!D:D,引当!A:M,9,FALSE)</f>
        <v>価格</v>
      </c>
      <c r="AA51" s="109" t="str">
        <f>VLOOKUP('作成 (2)'!D:D,引当!A:M,10,FALSE)</f>
        <v>安い</v>
      </c>
      <c r="AB51" s="103" t="str">
        <f>VLOOKUP('作成 (2)'!D:D,引当!A:M,11,FALSE)</f>
        <v>寿命</v>
      </c>
      <c r="AC51" s="103" t="str">
        <f>VLOOKUP('作成 (2)'!D:D,引当!A:M,12,FALSE)</f>
        <v>おすすめ</v>
      </c>
      <c r="AD51" s="26">
        <f>VLOOKUP('作成 (2)'!D:D,引当!A:M,13,FALSE)</f>
        <v>0</v>
      </c>
    </row>
    <row r="52" spans="1:30">
      <c r="A52" s="33">
        <v>2454019189207</v>
      </c>
      <c r="B52" s="32">
        <v>4981160611878</v>
      </c>
      <c r="C52" s="31" t="s">
        <v>152</v>
      </c>
      <c r="D52" s="30" t="s">
        <v>1627</v>
      </c>
      <c r="E52" s="30" t="s">
        <v>1124</v>
      </c>
      <c r="F52" s="30" t="s">
        <v>106</v>
      </c>
      <c r="G52" s="30" t="s">
        <v>152</v>
      </c>
      <c r="H52" s="30">
        <v>14727</v>
      </c>
      <c r="I52" s="30">
        <v>1050</v>
      </c>
      <c r="J52" s="30" t="s">
        <v>3957</v>
      </c>
      <c r="K52" s="344"/>
      <c r="L52" s="102" t="str">
        <f t="shared" si="0"/>
        <v>AZENIS FK510 245/40R19 98Y XL</v>
      </c>
      <c r="M52" s="104">
        <f>VLOOKUP(A:A,在庫!$B:$M,10,0)</f>
        <v>1</v>
      </c>
      <c r="N52" s="105" t="s">
        <v>4595</v>
      </c>
      <c r="O52" s="105" t="str">
        <f t="shared" si="1"/>
        <v>ip</v>
      </c>
      <c r="P52" s="106">
        <f>VLOOKUP(A:A,在庫!$B:$M,9,0)</f>
        <v>0</v>
      </c>
      <c r="Q52" s="106" t="str">
        <f>VLOOKUP('作成 (2)'!D:D,引当!A:B,2,0)&amp;K52&amp;O52</f>
        <v>fk510ip</v>
      </c>
      <c r="R52" s="107" t="str">
        <f t="shared" si="2"/>
        <v>2023年製 AZENIS FK510 245/40R19 98Y XL  245/40R19  翌営業日発送</v>
      </c>
      <c r="S52" s="106" t="str">
        <f t="shared" si="3"/>
        <v>サマー$$FALKEN$$ファルケン$$エフケー$$245/40R19$$価格$$安い$$寿命$$おすすめ$$0</v>
      </c>
      <c r="T52" s="104"/>
      <c r="U52" s="104" t="str">
        <f>VLOOKUP('作成 (2)'!D:D,引当!A:R,4,FALSE)</f>
        <v>サマー</v>
      </c>
      <c r="V52" s="104" t="str">
        <f>VLOOKUP('作成 (2)'!D:D,引当!A:R,5,FALSE)</f>
        <v>FALKEN</v>
      </c>
      <c r="W52" s="103" t="str">
        <f>VLOOKUP('作成 (2)'!D:D,引当!A:R,6,FALSE)</f>
        <v>ファルケン</v>
      </c>
      <c r="X52" s="108" t="str">
        <f>VLOOKUP('作成 (2)'!D:D,引当!A:M,7,FALSE)</f>
        <v>エフケー</v>
      </c>
      <c r="Y52" s="109" t="str">
        <f t="shared" si="4"/>
        <v>245/40R19</v>
      </c>
      <c r="Z52" s="108" t="str">
        <f>VLOOKUP('作成 (2)'!D:D,引当!A:M,9,FALSE)</f>
        <v>価格</v>
      </c>
      <c r="AA52" s="109" t="str">
        <f>VLOOKUP('作成 (2)'!D:D,引当!A:M,10,FALSE)</f>
        <v>安い</v>
      </c>
      <c r="AB52" s="103" t="str">
        <f>VLOOKUP('作成 (2)'!D:D,引当!A:M,11,FALSE)</f>
        <v>寿命</v>
      </c>
      <c r="AC52" s="103" t="str">
        <f>VLOOKUP('作成 (2)'!D:D,引当!A:M,12,FALSE)</f>
        <v>おすすめ</v>
      </c>
      <c r="AD52" s="26">
        <f>VLOOKUP('作成 (2)'!D:D,引当!A:M,13,FALSE)</f>
        <v>0</v>
      </c>
    </row>
    <row r="53" spans="1:30">
      <c r="A53" s="33">
        <v>2555020189207</v>
      </c>
      <c r="B53" s="32">
        <v>4981160612189</v>
      </c>
      <c r="C53" s="31" t="s">
        <v>152</v>
      </c>
      <c r="D53" s="30" t="s">
        <v>1627</v>
      </c>
      <c r="E53" s="30" t="s">
        <v>1630</v>
      </c>
      <c r="F53" s="30" t="s">
        <v>131</v>
      </c>
      <c r="G53" s="30" t="s">
        <v>152</v>
      </c>
      <c r="H53" s="30">
        <v>14720</v>
      </c>
      <c r="I53" s="30">
        <v>1050</v>
      </c>
      <c r="J53" s="30" t="s">
        <v>3957</v>
      </c>
      <c r="K53" s="344"/>
      <c r="L53" s="102" t="str">
        <f t="shared" si="0"/>
        <v>AZENIS FK510 255/50R20 109Y XL</v>
      </c>
      <c r="M53" s="104">
        <f>VLOOKUP(A:A,在庫!$B:$M,10,0)</f>
        <v>1</v>
      </c>
      <c r="N53" s="105" t="s">
        <v>4595</v>
      </c>
      <c r="O53" s="105" t="str">
        <f t="shared" si="1"/>
        <v>ip</v>
      </c>
      <c r="P53" s="106">
        <f>VLOOKUP(A:A,在庫!$B:$M,9,0)</f>
        <v>0</v>
      </c>
      <c r="Q53" s="106" t="str">
        <f>VLOOKUP('作成 (2)'!D:D,引当!A:B,2,0)&amp;K53&amp;O53</f>
        <v>fk510ip</v>
      </c>
      <c r="R53" s="107" t="str">
        <f t="shared" si="2"/>
        <v>2023年製 AZENIS FK510 255/50R20 109Y XL  255/50R20  翌営業日発送</v>
      </c>
      <c r="S53" s="106" t="str">
        <f t="shared" si="3"/>
        <v>サマー$$FALKEN$$ファルケン$$エフケー$$255/50R20$$価格$$安い$$寿命$$おすすめ$$0</v>
      </c>
      <c r="T53" s="104"/>
      <c r="U53" s="104" t="str">
        <f>VLOOKUP('作成 (2)'!D:D,引当!A:R,4,FALSE)</f>
        <v>サマー</v>
      </c>
      <c r="V53" s="104" t="str">
        <f>VLOOKUP('作成 (2)'!D:D,引当!A:R,5,FALSE)</f>
        <v>FALKEN</v>
      </c>
      <c r="W53" s="103" t="str">
        <f>VLOOKUP('作成 (2)'!D:D,引当!A:R,6,FALSE)</f>
        <v>ファルケン</v>
      </c>
      <c r="X53" s="108" t="str">
        <f>VLOOKUP('作成 (2)'!D:D,引当!A:M,7,FALSE)</f>
        <v>エフケー</v>
      </c>
      <c r="Y53" s="109" t="str">
        <f t="shared" si="4"/>
        <v>255/50R20</v>
      </c>
      <c r="Z53" s="108" t="str">
        <f>VLOOKUP('作成 (2)'!D:D,引当!A:M,9,FALSE)</f>
        <v>価格</v>
      </c>
      <c r="AA53" s="109" t="str">
        <f>VLOOKUP('作成 (2)'!D:D,引当!A:M,10,FALSE)</f>
        <v>安い</v>
      </c>
      <c r="AB53" s="103" t="str">
        <f>VLOOKUP('作成 (2)'!D:D,引当!A:M,11,FALSE)</f>
        <v>寿命</v>
      </c>
      <c r="AC53" s="103" t="str">
        <f>VLOOKUP('作成 (2)'!D:D,引当!A:M,12,FALSE)</f>
        <v>おすすめ</v>
      </c>
      <c r="AD53" s="26">
        <f>VLOOKUP('作成 (2)'!D:D,引当!A:M,13,FALSE)</f>
        <v>0</v>
      </c>
    </row>
    <row r="54" spans="1:30">
      <c r="A54" s="33">
        <v>2254019189203</v>
      </c>
      <c r="B54" s="32">
        <v>4981160611922</v>
      </c>
      <c r="C54" s="31" t="s">
        <v>152</v>
      </c>
      <c r="D54" s="30" t="s">
        <v>1627</v>
      </c>
      <c r="E54" s="30" t="s">
        <v>829</v>
      </c>
      <c r="F54" s="30" t="s">
        <v>124</v>
      </c>
      <c r="G54" s="30" t="s">
        <v>152</v>
      </c>
      <c r="H54" s="30">
        <v>15599</v>
      </c>
      <c r="I54" s="30">
        <v>1050</v>
      </c>
      <c r="J54" s="30" t="s">
        <v>3957</v>
      </c>
      <c r="K54" s="344"/>
      <c r="L54" s="102" t="str">
        <f t="shared" si="0"/>
        <v>AZENIS FK510 225/40R19 93Y XL</v>
      </c>
      <c r="M54" s="104" t="e">
        <f>VLOOKUP(A:A,在庫!$B:$M,10,0)</f>
        <v>#N/A</v>
      </c>
      <c r="N54" s="105" t="s">
        <v>4595</v>
      </c>
      <c r="O54" s="105" t="str">
        <f t="shared" si="1"/>
        <v>ip</v>
      </c>
      <c r="P54" s="106" t="e">
        <f>VLOOKUP(A:A,在庫!$B:$M,9,0)</f>
        <v>#N/A</v>
      </c>
      <c r="Q54" s="106" t="str">
        <f>VLOOKUP('作成 (2)'!D:D,引当!A:B,2,0)&amp;K54&amp;O54</f>
        <v>fk510ip</v>
      </c>
      <c r="R54" s="107" t="str">
        <f t="shared" si="2"/>
        <v>2023年製 AZENIS FK510 225/40R19 93Y XL  225/40R19  翌営業日発送</v>
      </c>
      <c r="S54" s="106" t="str">
        <f t="shared" si="3"/>
        <v>サマー$$FALKEN$$ファルケン$$エフケー$$225/40R19$$価格$$安い$$寿命$$おすすめ$$0</v>
      </c>
      <c r="T54" s="104"/>
      <c r="U54" s="104" t="str">
        <f>VLOOKUP('作成 (2)'!D:D,引当!A:R,4,FALSE)</f>
        <v>サマー</v>
      </c>
      <c r="V54" s="104" t="str">
        <f>VLOOKUP('作成 (2)'!D:D,引当!A:R,5,FALSE)</f>
        <v>FALKEN</v>
      </c>
      <c r="W54" s="103" t="str">
        <f>VLOOKUP('作成 (2)'!D:D,引当!A:R,6,FALSE)</f>
        <v>ファルケン</v>
      </c>
      <c r="X54" s="108" t="str">
        <f>VLOOKUP('作成 (2)'!D:D,引当!A:M,7,FALSE)</f>
        <v>エフケー</v>
      </c>
      <c r="Y54" s="109" t="str">
        <f t="shared" si="4"/>
        <v>225/40R19</v>
      </c>
      <c r="Z54" s="108" t="str">
        <f>VLOOKUP('作成 (2)'!D:D,引当!A:M,9,FALSE)</f>
        <v>価格</v>
      </c>
      <c r="AA54" s="109" t="str">
        <f>VLOOKUP('作成 (2)'!D:D,引当!A:M,10,FALSE)</f>
        <v>安い</v>
      </c>
      <c r="AB54" s="103" t="str">
        <f>VLOOKUP('作成 (2)'!D:D,引当!A:M,11,FALSE)</f>
        <v>寿命</v>
      </c>
      <c r="AC54" s="103" t="str">
        <f>VLOOKUP('作成 (2)'!D:D,引当!A:M,12,FALSE)</f>
        <v>おすすめ</v>
      </c>
      <c r="AD54" s="26">
        <f>VLOOKUP('作成 (2)'!D:D,引当!A:M,13,FALSE)</f>
        <v>0</v>
      </c>
    </row>
    <row r="55" spans="1:30">
      <c r="A55" s="33">
        <v>2353519189208</v>
      </c>
      <c r="B55" s="32">
        <v>4981160366129</v>
      </c>
      <c r="C55" s="31" t="s">
        <v>152</v>
      </c>
      <c r="D55" s="30" t="s">
        <v>1627</v>
      </c>
      <c r="E55" s="30" t="s">
        <v>1138</v>
      </c>
      <c r="F55" s="30" t="s">
        <v>125</v>
      </c>
      <c r="G55" s="30" t="s">
        <v>152</v>
      </c>
      <c r="H55" s="30">
        <v>12147</v>
      </c>
      <c r="I55" s="30">
        <v>1050</v>
      </c>
      <c r="J55" s="30" t="s">
        <v>3957</v>
      </c>
      <c r="K55" s="344"/>
      <c r="L55" s="102" t="str">
        <f t="shared" si="0"/>
        <v>AZENIS FK510 235/35R19 91Y XL</v>
      </c>
      <c r="M55" s="104" t="e">
        <f>VLOOKUP(A:A,在庫!$B:$M,10,0)</f>
        <v>#N/A</v>
      </c>
      <c r="N55" s="105" t="s">
        <v>4595</v>
      </c>
      <c r="O55" s="105" t="str">
        <f t="shared" si="1"/>
        <v>ip</v>
      </c>
      <c r="P55" s="106" t="e">
        <f>VLOOKUP(A:A,在庫!$B:$M,9,0)</f>
        <v>#N/A</v>
      </c>
      <c r="Q55" s="106" t="str">
        <f>VLOOKUP('作成 (2)'!D:D,引当!A:B,2,0)&amp;K55&amp;O55</f>
        <v>fk510ip</v>
      </c>
      <c r="R55" s="107" t="str">
        <f t="shared" si="2"/>
        <v>2023年製 AZENIS FK510 235/35R19 91Y XL  235/35R19  翌営業日発送</v>
      </c>
      <c r="S55" s="106" t="str">
        <f t="shared" si="3"/>
        <v>サマー$$FALKEN$$ファルケン$$エフケー$$235/35R19$$価格$$安い$$寿命$$おすすめ$$0</v>
      </c>
      <c r="T55" s="104"/>
      <c r="U55" s="104" t="str">
        <f>VLOOKUP('作成 (2)'!D:D,引当!A:R,4,FALSE)</f>
        <v>サマー</v>
      </c>
      <c r="V55" s="104" t="str">
        <f>VLOOKUP('作成 (2)'!D:D,引当!A:R,5,FALSE)</f>
        <v>FALKEN</v>
      </c>
      <c r="W55" s="103" t="str">
        <f>VLOOKUP('作成 (2)'!D:D,引当!A:R,6,FALSE)</f>
        <v>ファルケン</v>
      </c>
      <c r="X55" s="108" t="str">
        <f>VLOOKUP('作成 (2)'!D:D,引当!A:M,7,FALSE)</f>
        <v>エフケー</v>
      </c>
      <c r="Y55" s="109" t="str">
        <f t="shared" si="4"/>
        <v>235/35R19</v>
      </c>
      <c r="Z55" s="108" t="str">
        <f>VLOOKUP('作成 (2)'!D:D,引当!A:M,9,FALSE)</f>
        <v>価格</v>
      </c>
      <c r="AA55" s="109" t="str">
        <f>VLOOKUP('作成 (2)'!D:D,引当!A:M,10,FALSE)</f>
        <v>安い</v>
      </c>
      <c r="AB55" s="103" t="str">
        <f>VLOOKUP('作成 (2)'!D:D,引当!A:M,11,FALSE)</f>
        <v>寿命</v>
      </c>
      <c r="AC55" s="103" t="str">
        <f>VLOOKUP('作成 (2)'!D:D,引当!A:M,12,FALSE)</f>
        <v>おすすめ</v>
      </c>
      <c r="AD55" s="26">
        <f>VLOOKUP('作成 (2)'!D:D,引当!A:M,13,FALSE)</f>
        <v>0</v>
      </c>
    </row>
    <row r="56" spans="1:30">
      <c r="A56" s="33">
        <v>2354018189201</v>
      </c>
      <c r="B56" s="32">
        <v>4981160365986</v>
      </c>
      <c r="C56" s="31" t="s">
        <v>152</v>
      </c>
      <c r="D56" s="30" t="s">
        <v>1627</v>
      </c>
      <c r="E56" s="30" t="s">
        <v>944</v>
      </c>
      <c r="F56" s="30" t="s">
        <v>34</v>
      </c>
      <c r="G56" s="30" t="s">
        <v>152</v>
      </c>
      <c r="H56" s="30">
        <v>13108</v>
      </c>
      <c r="I56" s="30">
        <v>1050</v>
      </c>
      <c r="J56" s="30" t="s">
        <v>3957</v>
      </c>
      <c r="K56" s="344"/>
      <c r="L56" s="102" t="str">
        <f t="shared" si="0"/>
        <v>AZENIS FK510 235/40R18 95Y XL</v>
      </c>
      <c r="M56" s="104">
        <f>VLOOKUP(A:A,在庫!$B:$M,10,0)</f>
        <v>1</v>
      </c>
      <c r="N56" s="105" t="s">
        <v>4595</v>
      </c>
      <c r="O56" s="105" t="str">
        <f t="shared" si="1"/>
        <v>ip</v>
      </c>
      <c r="P56" s="106">
        <f>VLOOKUP(A:A,在庫!$B:$M,9,0)</f>
        <v>0</v>
      </c>
      <c r="Q56" s="106" t="str">
        <f>VLOOKUP('作成 (2)'!D:D,引当!A:B,2,0)&amp;K56&amp;O56</f>
        <v>fk510ip</v>
      </c>
      <c r="R56" s="107" t="str">
        <f t="shared" si="2"/>
        <v>2023年製 AZENIS FK510 235/40R18 95Y XL  235/40R18  翌営業日発送</v>
      </c>
      <c r="S56" s="106" t="str">
        <f t="shared" si="3"/>
        <v>サマー$$FALKEN$$ファルケン$$エフケー$$235/40R18$$価格$$安い$$寿命$$おすすめ$$0</v>
      </c>
      <c r="T56" s="104"/>
      <c r="U56" s="104" t="str">
        <f>VLOOKUP('作成 (2)'!D:D,引当!A:R,4,FALSE)</f>
        <v>サマー</v>
      </c>
      <c r="V56" s="104" t="str">
        <f>VLOOKUP('作成 (2)'!D:D,引当!A:R,5,FALSE)</f>
        <v>FALKEN</v>
      </c>
      <c r="W56" s="103" t="str">
        <f>VLOOKUP('作成 (2)'!D:D,引当!A:R,6,FALSE)</f>
        <v>ファルケン</v>
      </c>
      <c r="X56" s="108" t="str">
        <f>VLOOKUP('作成 (2)'!D:D,引当!A:M,7,FALSE)</f>
        <v>エフケー</v>
      </c>
      <c r="Y56" s="109" t="str">
        <f t="shared" si="4"/>
        <v>235/40R18</v>
      </c>
      <c r="Z56" s="108" t="str">
        <f>VLOOKUP('作成 (2)'!D:D,引当!A:M,9,FALSE)</f>
        <v>価格</v>
      </c>
      <c r="AA56" s="109" t="str">
        <f>VLOOKUP('作成 (2)'!D:D,引当!A:M,10,FALSE)</f>
        <v>安い</v>
      </c>
      <c r="AB56" s="103" t="str">
        <f>VLOOKUP('作成 (2)'!D:D,引当!A:M,11,FALSE)</f>
        <v>寿命</v>
      </c>
      <c r="AC56" s="103" t="str">
        <f>VLOOKUP('作成 (2)'!D:D,引当!A:M,12,FALSE)</f>
        <v>おすすめ</v>
      </c>
      <c r="AD56" s="26">
        <f>VLOOKUP('作成 (2)'!D:D,引当!A:M,13,FALSE)</f>
        <v>0</v>
      </c>
    </row>
    <row r="57" spans="1:30">
      <c r="A57" s="33">
        <v>2354019189200</v>
      </c>
      <c r="B57" s="32">
        <v>4981160611984</v>
      </c>
      <c r="C57" s="31" t="s">
        <v>152</v>
      </c>
      <c r="D57" s="30" t="s">
        <v>1627</v>
      </c>
      <c r="E57" s="30" t="s">
        <v>945</v>
      </c>
      <c r="F57" s="30" t="s">
        <v>101</v>
      </c>
      <c r="G57" s="30" t="s">
        <v>152</v>
      </c>
      <c r="H57" s="30">
        <v>16439</v>
      </c>
      <c r="I57" s="30">
        <v>1050</v>
      </c>
      <c r="J57" s="30" t="s">
        <v>3957</v>
      </c>
      <c r="K57" s="344"/>
      <c r="L57" s="102" t="str">
        <f t="shared" si="0"/>
        <v>AZENIS FK510 235/40R19 96Y XL</v>
      </c>
      <c r="M57" s="104" t="e">
        <f>VLOOKUP(A:A,在庫!$B:$M,10,0)</f>
        <v>#N/A</v>
      </c>
      <c r="N57" s="105" t="s">
        <v>4595</v>
      </c>
      <c r="O57" s="105" t="str">
        <f t="shared" si="1"/>
        <v>ip</v>
      </c>
      <c r="P57" s="106" t="e">
        <f>VLOOKUP(A:A,在庫!$B:$M,9,0)</f>
        <v>#N/A</v>
      </c>
      <c r="Q57" s="106" t="str">
        <f>VLOOKUP('作成 (2)'!D:D,引当!A:B,2,0)&amp;K57&amp;O57</f>
        <v>fk510ip</v>
      </c>
      <c r="R57" s="107" t="str">
        <f t="shared" si="2"/>
        <v>2023年製 AZENIS FK510 235/40R19 96Y XL  235/40R19  翌営業日発送</v>
      </c>
      <c r="S57" s="106" t="str">
        <f t="shared" si="3"/>
        <v>サマー$$FALKEN$$ファルケン$$エフケー$$235/40R19$$価格$$安い$$寿命$$おすすめ$$0</v>
      </c>
      <c r="T57" s="104"/>
      <c r="U57" s="104" t="str">
        <f>VLOOKUP('作成 (2)'!D:D,引当!A:R,4,FALSE)</f>
        <v>サマー</v>
      </c>
      <c r="V57" s="104" t="str">
        <f>VLOOKUP('作成 (2)'!D:D,引当!A:R,5,FALSE)</f>
        <v>FALKEN</v>
      </c>
      <c r="W57" s="103" t="str">
        <f>VLOOKUP('作成 (2)'!D:D,引当!A:R,6,FALSE)</f>
        <v>ファルケン</v>
      </c>
      <c r="X57" s="108" t="str">
        <f>VLOOKUP('作成 (2)'!D:D,引当!A:M,7,FALSE)</f>
        <v>エフケー</v>
      </c>
      <c r="Y57" s="109" t="str">
        <f t="shared" si="4"/>
        <v>235/40R19</v>
      </c>
      <c r="Z57" s="108" t="str">
        <f>VLOOKUP('作成 (2)'!D:D,引当!A:M,9,FALSE)</f>
        <v>価格</v>
      </c>
      <c r="AA57" s="109" t="str">
        <f>VLOOKUP('作成 (2)'!D:D,引当!A:M,10,FALSE)</f>
        <v>安い</v>
      </c>
      <c r="AB57" s="103" t="str">
        <f>VLOOKUP('作成 (2)'!D:D,引当!A:M,11,FALSE)</f>
        <v>寿命</v>
      </c>
      <c r="AC57" s="103" t="str">
        <f>VLOOKUP('作成 (2)'!D:D,引当!A:M,12,FALSE)</f>
        <v>おすすめ</v>
      </c>
      <c r="AD57" s="26">
        <f>VLOOKUP('作成 (2)'!D:D,引当!A:M,13,FALSE)</f>
        <v>0</v>
      </c>
    </row>
    <row r="58" spans="1:30">
      <c r="A58" s="33">
        <v>2354518189206</v>
      </c>
      <c r="B58" s="32">
        <v>4981160609752</v>
      </c>
      <c r="C58" s="31" t="s">
        <v>152</v>
      </c>
      <c r="D58" s="30" t="s">
        <v>1627</v>
      </c>
      <c r="E58" s="30" t="s">
        <v>949</v>
      </c>
      <c r="F58" s="30" t="s">
        <v>69</v>
      </c>
      <c r="G58" s="30" t="s">
        <v>152</v>
      </c>
      <c r="H58" s="30">
        <v>12641</v>
      </c>
      <c r="I58" s="30">
        <v>1050</v>
      </c>
      <c r="J58" s="30" t="s">
        <v>3957</v>
      </c>
      <c r="K58" s="344"/>
      <c r="L58" s="102" t="str">
        <f t="shared" si="0"/>
        <v>AZENIS FK510 235/45R18 98Y XL</v>
      </c>
      <c r="M58" s="104" t="e">
        <f>VLOOKUP(A:A,在庫!$B:$M,10,0)</f>
        <v>#N/A</v>
      </c>
      <c r="N58" s="105" t="s">
        <v>4595</v>
      </c>
      <c r="O58" s="105" t="str">
        <f t="shared" si="1"/>
        <v>ip</v>
      </c>
      <c r="P58" s="106" t="e">
        <f>VLOOKUP(A:A,在庫!$B:$M,9,0)</f>
        <v>#N/A</v>
      </c>
      <c r="Q58" s="106" t="str">
        <f>VLOOKUP('作成 (2)'!D:D,引当!A:B,2,0)&amp;K58&amp;O58</f>
        <v>fk510ip</v>
      </c>
      <c r="R58" s="107" t="str">
        <f t="shared" si="2"/>
        <v>2023年製 AZENIS FK510 235/45R18 98Y XL  235/45R18  翌営業日発送</v>
      </c>
      <c r="S58" s="106" t="str">
        <f t="shared" si="3"/>
        <v>サマー$$FALKEN$$ファルケン$$エフケー$$235/45R18$$価格$$安い$$寿命$$おすすめ$$0</v>
      </c>
      <c r="T58" s="104"/>
      <c r="U58" s="104" t="str">
        <f>VLOOKUP('作成 (2)'!D:D,引当!A:R,4,FALSE)</f>
        <v>サマー</v>
      </c>
      <c r="V58" s="104" t="str">
        <f>VLOOKUP('作成 (2)'!D:D,引当!A:R,5,FALSE)</f>
        <v>FALKEN</v>
      </c>
      <c r="W58" s="103" t="str">
        <f>VLOOKUP('作成 (2)'!D:D,引当!A:R,6,FALSE)</f>
        <v>ファルケン</v>
      </c>
      <c r="X58" s="108" t="str">
        <f>VLOOKUP('作成 (2)'!D:D,引当!A:M,7,FALSE)</f>
        <v>エフケー</v>
      </c>
      <c r="Y58" s="109" t="str">
        <f t="shared" si="4"/>
        <v>235/45R18</v>
      </c>
      <c r="Z58" s="108" t="str">
        <f>VLOOKUP('作成 (2)'!D:D,引当!A:M,9,FALSE)</f>
        <v>価格</v>
      </c>
      <c r="AA58" s="109" t="str">
        <f>VLOOKUP('作成 (2)'!D:D,引当!A:M,10,FALSE)</f>
        <v>安い</v>
      </c>
      <c r="AB58" s="103" t="str">
        <f>VLOOKUP('作成 (2)'!D:D,引当!A:M,11,FALSE)</f>
        <v>寿命</v>
      </c>
      <c r="AC58" s="103" t="str">
        <f>VLOOKUP('作成 (2)'!D:D,引当!A:M,12,FALSE)</f>
        <v>おすすめ</v>
      </c>
      <c r="AD58" s="26">
        <f>VLOOKUP('作成 (2)'!D:D,引当!A:M,13,FALSE)</f>
        <v>0</v>
      </c>
    </row>
    <row r="59" spans="1:30">
      <c r="A59" s="33">
        <v>2453519189205</v>
      </c>
      <c r="B59" s="32">
        <v>4981160610451</v>
      </c>
      <c r="C59" s="31" t="s">
        <v>152</v>
      </c>
      <c r="D59" s="30" t="s">
        <v>1627</v>
      </c>
      <c r="E59" s="30" t="s">
        <v>1140</v>
      </c>
      <c r="F59" s="30" t="s">
        <v>126</v>
      </c>
      <c r="G59" s="30" t="s">
        <v>152</v>
      </c>
      <c r="H59" s="30">
        <v>13355</v>
      </c>
      <c r="I59" s="30">
        <v>1050</v>
      </c>
      <c r="J59" s="30" t="s">
        <v>3957</v>
      </c>
      <c r="K59" s="344"/>
      <c r="L59" s="102" t="str">
        <f t="shared" si="0"/>
        <v>AZENIS FK510 245/35R19 93Y XL</v>
      </c>
      <c r="M59" s="104">
        <f>VLOOKUP(A:A,在庫!$B:$M,10,0)</f>
        <v>1</v>
      </c>
      <c r="N59" s="105" t="s">
        <v>4595</v>
      </c>
      <c r="O59" s="105" t="str">
        <f t="shared" si="1"/>
        <v>ip</v>
      </c>
      <c r="P59" s="106">
        <f>VLOOKUP(A:A,在庫!$B:$M,9,0)</f>
        <v>0</v>
      </c>
      <c r="Q59" s="106" t="str">
        <f>VLOOKUP('作成 (2)'!D:D,引当!A:B,2,0)&amp;K59&amp;O59</f>
        <v>fk510ip</v>
      </c>
      <c r="R59" s="107" t="str">
        <f t="shared" si="2"/>
        <v>2023年製 AZENIS FK510 245/35R19 93Y XL  245/35R19  翌営業日発送</v>
      </c>
      <c r="S59" s="106" t="str">
        <f t="shared" si="3"/>
        <v>サマー$$FALKEN$$ファルケン$$エフケー$$245/35R19$$価格$$安い$$寿命$$おすすめ$$0</v>
      </c>
      <c r="T59" s="104"/>
      <c r="U59" s="104" t="str">
        <f>VLOOKUP('作成 (2)'!D:D,引当!A:R,4,FALSE)</f>
        <v>サマー</v>
      </c>
      <c r="V59" s="104" t="str">
        <f>VLOOKUP('作成 (2)'!D:D,引当!A:R,5,FALSE)</f>
        <v>FALKEN</v>
      </c>
      <c r="W59" s="103" t="str">
        <f>VLOOKUP('作成 (2)'!D:D,引当!A:R,6,FALSE)</f>
        <v>ファルケン</v>
      </c>
      <c r="X59" s="108" t="str">
        <f>VLOOKUP('作成 (2)'!D:D,引当!A:M,7,FALSE)</f>
        <v>エフケー</v>
      </c>
      <c r="Y59" s="109" t="str">
        <f t="shared" si="4"/>
        <v>245/35R19</v>
      </c>
      <c r="Z59" s="108" t="str">
        <f>VLOOKUP('作成 (2)'!D:D,引当!A:M,9,FALSE)</f>
        <v>価格</v>
      </c>
      <c r="AA59" s="109" t="str">
        <f>VLOOKUP('作成 (2)'!D:D,引当!A:M,10,FALSE)</f>
        <v>安い</v>
      </c>
      <c r="AB59" s="103" t="str">
        <f>VLOOKUP('作成 (2)'!D:D,引当!A:M,11,FALSE)</f>
        <v>寿命</v>
      </c>
      <c r="AC59" s="103" t="str">
        <f>VLOOKUP('作成 (2)'!D:D,引当!A:M,12,FALSE)</f>
        <v>おすすめ</v>
      </c>
      <c r="AD59" s="26">
        <f>VLOOKUP('作成 (2)'!D:D,引当!A:M,13,FALSE)</f>
        <v>0</v>
      </c>
    </row>
    <row r="60" spans="1:30">
      <c r="A60" s="33">
        <v>2453520189201</v>
      </c>
      <c r="B60" s="32">
        <v>4981160612035</v>
      </c>
      <c r="C60" s="31" t="s">
        <v>152</v>
      </c>
      <c r="D60" s="30" t="s">
        <v>1627</v>
      </c>
      <c r="E60" s="30" t="s">
        <v>1141</v>
      </c>
      <c r="F60" s="30" t="s">
        <v>129</v>
      </c>
      <c r="G60" s="30" t="s">
        <v>152</v>
      </c>
      <c r="H60" s="30">
        <v>13508</v>
      </c>
      <c r="I60" s="30">
        <v>1050</v>
      </c>
      <c r="J60" s="30" t="s">
        <v>3957</v>
      </c>
      <c r="K60" s="344"/>
      <c r="L60" s="102" t="str">
        <f t="shared" si="0"/>
        <v>AZENIS FK510 245/35R20 95Y XL</v>
      </c>
      <c r="M60" s="104" t="e">
        <f>VLOOKUP(A:A,在庫!$B:$M,10,0)</f>
        <v>#N/A</v>
      </c>
      <c r="N60" s="105" t="s">
        <v>4595</v>
      </c>
      <c r="O60" s="105" t="str">
        <f t="shared" si="1"/>
        <v>ip</v>
      </c>
      <c r="P60" s="106" t="e">
        <f>VLOOKUP(A:A,在庫!$B:$M,9,0)</f>
        <v>#N/A</v>
      </c>
      <c r="Q60" s="106" t="str">
        <f>VLOOKUP('作成 (2)'!D:D,引当!A:B,2,0)&amp;K60&amp;O60</f>
        <v>fk510ip</v>
      </c>
      <c r="R60" s="107" t="str">
        <f t="shared" si="2"/>
        <v>2023年製 AZENIS FK510 245/35R20 95Y XL  245/35R20  翌営業日発送</v>
      </c>
      <c r="S60" s="106" t="str">
        <f t="shared" si="3"/>
        <v>サマー$$FALKEN$$ファルケン$$エフケー$$245/35R20$$価格$$安い$$寿命$$おすすめ$$0</v>
      </c>
      <c r="T60" s="104"/>
      <c r="U60" s="104" t="str">
        <f>VLOOKUP('作成 (2)'!D:D,引当!A:R,4,FALSE)</f>
        <v>サマー</v>
      </c>
      <c r="V60" s="104" t="str">
        <f>VLOOKUP('作成 (2)'!D:D,引当!A:R,5,FALSE)</f>
        <v>FALKEN</v>
      </c>
      <c r="W60" s="103" t="str">
        <f>VLOOKUP('作成 (2)'!D:D,引当!A:R,6,FALSE)</f>
        <v>ファルケン</v>
      </c>
      <c r="X60" s="108" t="str">
        <f>VLOOKUP('作成 (2)'!D:D,引当!A:M,7,FALSE)</f>
        <v>エフケー</v>
      </c>
      <c r="Y60" s="109" t="str">
        <f t="shared" si="4"/>
        <v>245/35R20</v>
      </c>
      <c r="Z60" s="108" t="str">
        <f>VLOOKUP('作成 (2)'!D:D,引当!A:M,9,FALSE)</f>
        <v>価格</v>
      </c>
      <c r="AA60" s="109" t="str">
        <f>VLOOKUP('作成 (2)'!D:D,引当!A:M,10,FALSE)</f>
        <v>安い</v>
      </c>
      <c r="AB60" s="103" t="str">
        <f>VLOOKUP('作成 (2)'!D:D,引当!A:M,11,FALSE)</f>
        <v>寿命</v>
      </c>
      <c r="AC60" s="103" t="str">
        <f>VLOOKUP('作成 (2)'!D:D,引当!A:M,12,FALSE)</f>
        <v>おすすめ</v>
      </c>
      <c r="AD60" s="26">
        <f>VLOOKUP('作成 (2)'!D:D,引当!A:M,13,FALSE)</f>
        <v>0</v>
      </c>
    </row>
    <row r="61" spans="1:30">
      <c r="A61" s="33">
        <v>2453521189200</v>
      </c>
      <c r="B61" s="32">
        <v>4981160612042</v>
      </c>
      <c r="C61" s="31" t="s">
        <v>152</v>
      </c>
      <c r="D61" s="30" t="s">
        <v>1627</v>
      </c>
      <c r="E61" s="30" t="s">
        <v>1632</v>
      </c>
      <c r="F61" s="30" t="s">
        <v>134</v>
      </c>
      <c r="G61" s="30" t="s">
        <v>152</v>
      </c>
      <c r="H61" s="30">
        <v>14504</v>
      </c>
      <c r="I61" s="30">
        <v>1050</v>
      </c>
      <c r="J61" s="30" t="s">
        <v>3957</v>
      </c>
      <c r="K61" s="344"/>
      <c r="L61" s="102" t="str">
        <f t="shared" si="0"/>
        <v>AZENIS FK510 245/35R21 96Y XL</v>
      </c>
      <c r="M61" s="104" t="e">
        <f>VLOOKUP(A:A,在庫!$B:$M,10,0)</f>
        <v>#N/A</v>
      </c>
      <c r="N61" s="105" t="s">
        <v>4595</v>
      </c>
      <c r="O61" s="105" t="str">
        <f t="shared" si="1"/>
        <v>ip</v>
      </c>
      <c r="P61" s="106" t="e">
        <f>VLOOKUP(A:A,在庫!$B:$M,9,0)</f>
        <v>#N/A</v>
      </c>
      <c r="Q61" s="106" t="str">
        <f>VLOOKUP('作成 (2)'!D:D,引当!A:B,2,0)&amp;K61&amp;O61</f>
        <v>fk510ip</v>
      </c>
      <c r="R61" s="107" t="str">
        <f t="shared" si="2"/>
        <v>2023年製 AZENIS FK510 245/35R21 96Y XL  245/35R21  翌営業日発送</v>
      </c>
      <c r="S61" s="106" t="str">
        <f t="shared" si="3"/>
        <v>サマー$$FALKEN$$ファルケン$$エフケー$$245/35R21$$価格$$安い$$寿命$$おすすめ$$0</v>
      </c>
      <c r="T61" s="104"/>
      <c r="U61" s="104" t="str">
        <f>VLOOKUP('作成 (2)'!D:D,引当!A:R,4,FALSE)</f>
        <v>サマー</v>
      </c>
      <c r="V61" s="104" t="str">
        <f>VLOOKUP('作成 (2)'!D:D,引当!A:R,5,FALSE)</f>
        <v>FALKEN</v>
      </c>
      <c r="W61" s="103" t="str">
        <f>VLOOKUP('作成 (2)'!D:D,引当!A:R,6,FALSE)</f>
        <v>ファルケン</v>
      </c>
      <c r="X61" s="108" t="str">
        <f>VLOOKUP('作成 (2)'!D:D,引当!A:M,7,FALSE)</f>
        <v>エフケー</v>
      </c>
      <c r="Y61" s="109" t="str">
        <f t="shared" si="4"/>
        <v>245/35R21</v>
      </c>
      <c r="Z61" s="108" t="str">
        <f>VLOOKUP('作成 (2)'!D:D,引当!A:M,9,FALSE)</f>
        <v>価格</v>
      </c>
      <c r="AA61" s="109" t="str">
        <f>VLOOKUP('作成 (2)'!D:D,引当!A:M,10,FALSE)</f>
        <v>安い</v>
      </c>
      <c r="AB61" s="103" t="str">
        <f>VLOOKUP('作成 (2)'!D:D,引当!A:M,11,FALSE)</f>
        <v>寿命</v>
      </c>
      <c r="AC61" s="103" t="str">
        <f>VLOOKUP('作成 (2)'!D:D,引当!A:M,12,FALSE)</f>
        <v>おすすめ</v>
      </c>
      <c r="AD61" s="26">
        <f>VLOOKUP('作成 (2)'!D:D,引当!A:M,13,FALSE)</f>
        <v>0</v>
      </c>
    </row>
    <row r="62" spans="1:30">
      <c r="A62" s="33">
        <v>2454020189203</v>
      </c>
      <c r="B62" s="32">
        <v>4981160612059</v>
      </c>
      <c r="C62" s="31" t="s">
        <v>152</v>
      </c>
      <c r="D62" s="30" t="s">
        <v>1627</v>
      </c>
      <c r="E62" s="30" t="s">
        <v>1142</v>
      </c>
      <c r="F62" s="30" t="s">
        <v>128</v>
      </c>
      <c r="G62" s="30" t="s">
        <v>152</v>
      </c>
      <c r="H62" s="30">
        <v>15249</v>
      </c>
      <c r="I62" s="30">
        <v>1050</v>
      </c>
      <c r="J62" s="30" t="s">
        <v>3957</v>
      </c>
      <c r="K62" s="344"/>
      <c r="L62" s="102" t="str">
        <f t="shared" si="0"/>
        <v>AZENIS FK510 245/40R20 99Y XL</v>
      </c>
      <c r="M62" s="104" t="e">
        <f>VLOOKUP(A:A,在庫!$B:$M,10,0)</f>
        <v>#N/A</v>
      </c>
      <c r="N62" s="105" t="s">
        <v>4595</v>
      </c>
      <c r="O62" s="105" t="str">
        <f t="shared" si="1"/>
        <v>ip</v>
      </c>
      <c r="P62" s="106" t="e">
        <f>VLOOKUP(A:A,在庫!$B:$M,9,0)</f>
        <v>#N/A</v>
      </c>
      <c r="Q62" s="106" t="str">
        <f>VLOOKUP('作成 (2)'!D:D,引当!A:B,2,0)&amp;K62&amp;O62</f>
        <v>fk510ip</v>
      </c>
      <c r="R62" s="107" t="str">
        <f t="shared" si="2"/>
        <v>2023年製 AZENIS FK510 245/40R20 99Y XL  245/40R20  翌営業日発送</v>
      </c>
      <c r="S62" s="106" t="str">
        <f t="shared" si="3"/>
        <v>サマー$$FALKEN$$ファルケン$$エフケー$$245/40R20$$価格$$安い$$寿命$$おすすめ$$0</v>
      </c>
      <c r="T62" s="104"/>
      <c r="U62" s="104" t="str">
        <f>VLOOKUP('作成 (2)'!D:D,引当!A:R,4,FALSE)</f>
        <v>サマー</v>
      </c>
      <c r="V62" s="104" t="str">
        <f>VLOOKUP('作成 (2)'!D:D,引当!A:R,5,FALSE)</f>
        <v>FALKEN</v>
      </c>
      <c r="W62" s="103" t="str">
        <f>VLOOKUP('作成 (2)'!D:D,引当!A:R,6,FALSE)</f>
        <v>ファルケン</v>
      </c>
      <c r="X62" s="108" t="str">
        <f>VLOOKUP('作成 (2)'!D:D,引当!A:M,7,FALSE)</f>
        <v>エフケー</v>
      </c>
      <c r="Y62" s="109" t="str">
        <f t="shared" si="4"/>
        <v>245/40R20</v>
      </c>
      <c r="Z62" s="108" t="str">
        <f>VLOOKUP('作成 (2)'!D:D,引当!A:M,9,FALSE)</f>
        <v>価格</v>
      </c>
      <c r="AA62" s="109" t="str">
        <f>VLOOKUP('作成 (2)'!D:D,引当!A:M,10,FALSE)</f>
        <v>安い</v>
      </c>
      <c r="AB62" s="103" t="str">
        <f>VLOOKUP('作成 (2)'!D:D,引当!A:M,11,FALSE)</f>
        <v>寿命</v>
      </c>
      <c r="AC62" s="103" t="str">
        <f>VLOOKUP('作成 (2)'!D:D,引当!A:M,12,FALSE)</f>
        <v>おすすめ</v>
      </c>
      <c r="AD62" s="26">
        <f>VLOOKUP('作成 (2)'!D:D,引当!A:M,13,FALSE)</f>
        <v>0</v>
      </c>
    </row>
    <row r="63" spans="1:30">
      <c r="A63" s="33">
        <v>2454520189208</v>
      </c>
      <c r="B63" s="32">
        <v>4981160612066</v>
      </c>
      <c r="C63" s="31" t="s">
        <v>152</v>
      </c>
      <c r="D63" s="30" t="s">
        <v>1627</v>
      </c>
      <c r="E63" s="30" t="s">
        <v>1628</v>
      </c>
      <c r="F63" s="30" t="s">
        <v>92</v>
      </c>
      <c r="G63" s="30" t="s">
        <v>152</v>
      </c>
      <c r="H63" s="30">
        <v>15398</v>
      </c>
      <c r="I63" s="30">
        <v>1050</v>
      </c>
      <c r="J63" s="30" t="s">
        <v>3957</v>
      </c>
      <c r="K63" s="344"/>
      <c r="L63" s="102" t="str">
        <f t="shared" si="0"/>
        <v>AZENIS FK510 245/45R20 103Y XL</v>
      </c>
      <c r="M63" s="104" t="e">
        <f>VLOOKUP(A:A,在庫!$B:$M,10,0)</f>
        <v>#N/A</v>
      </c>
      <c r="N63" s="105" t="s">
        <v>4595</v>
      </c>
      <c r="O63" s="105" t="str">
        <f t="shared" si="1"/>
        <v>ip</v>
      </c>
      <c r="P63" s="106" t="e">
        <f>VLOOKUP(A:A,在庫!$B:$M,9,0)</f>
        <v>#N/A</v>
      </c>
      <c r="Q63" s="106" t="str">
        <f>VLOOKUP('作成 (2)'!D:D,引当!A:B,2,0)&amp;K63&amp;O63</f>
        <v>fk510ip</v>
      </c>
      <c r="R63" s="107" t="str">
        <f t="shared" si="2"/>
        <v>2023年製 AZENIS FK510 245/45R20 103Y XL  245/45R20  翌営業日発送</v>
      </c>
      <c r="S63" s="106" t="str">
        <f t="shared" si="3"/>
        <v>サマー$$FALKEN$$ファルケン$$エフケー$$245/45R20$$価格$$安い$$寿命$$おすすめ$$0</v>
      </c>
      <c r="T63" s="104"/>
      <c r="U63" s="104" t="str">
        <f>VLOOKUP('作成 (2)'!D:D,引当!A:R,4,FALSE)</f>
        <v>サマー</v>
      </c>
      <c r="V63" s="104" t="str">
        <f>VLOOKUP('作成 (2)'!D:D,引当!A:R,5,FALSE)</f>
        <v>FALKEN</v>
      </c>
      <c r="W63" s="103" t="str">
        <f>VLOOKUP('作成 (2)'!D:D,引当!A:R,6,FALSE)</f>
        <v>ファルケン</v>
      </c>
      <c r="X63" s="108" t="str">
        <f>VLOOKUP('作成 (2)'!D:D,引当!A:M,7,FALSE)</f>
        <v>エフケー</v>
      </c>
      <c r="Y63" s="109" t="str">
        <f t="shared" si="4"/>
        <v>245/45R20</v>
      </c>
      <c r="Z63" s="108" t="str">
        <f>VLOOKUP('作成 (2)'!D:D,引当!A:M,9,FALSE)</f>
        <v>価格</v>
      </c>
      <c r="AA63" s="109" t="str">
        <f>VLOOKUP('作成 (2)'!D:D,引当!A:M,10,FALSE)</f>
        <v>安い</v>
      </c>
      <c r="AB63" s="103" t="str">
        <f>VLOOKUP('作成 (2)'!D:D,引当!A:M,11,FALSE)</f>
        <v>寿命</v>
      </c>
      <c r="AC63" s="103" t="str">
        <f>VLOOKUP('作成 (2)'!D:D,引当!A:M,12,FALSE)</f>
        <v>おすすめ</v>
      </c>
      <c r="AD63" s="26">
        <f>VLOOKUP('作成 (2)'!D:D,引当!A:M,13,FALSE)</f>
        <v>0</v>
      </c>
    </row>
    <row r="64" spans="1:30">
      <c r="A64" s="33">
        <v>2553519189202</v>
      </c>
      <c r="B64" s="32">
        <v>4981160612127</v>
      </c>
      <c r="C64" s="31" t="s">
        <v>152</v>
      </c>
      <c r="D64" s="30" t="s">
        <v>1627</v>
      </c>
      <c r="E64" s="30" t="s">
        <v>969</v>
      </c>
      <c r="F64" s="30" t="s">
        <v>100</v>
      </c>
      <c r="G64" s="30" t="s">
        <v>152</v>
      </c>
      <c r="H64" s="30">
        <v>14428</v>
      </c>
      <c r="I64" s="30">
        <v>1050</v>
      </c>
      <c r="J64" s="30" t="s">
        <v>3957</v>
      </c>
      <c r="K64" s="344"/>
      <c r="L64" s="102" t="str">
        <f t="shared" si="0"/>
        <v>AZENIS FK510 255/35R19 96Y XL</v>
      </c>
      <c r="M64" s="104">
        <f>VLOOKUP(A:A,在庫!$B:$M,10,0)</f>
        <v>1</v>
      </c>
      <c r="N64" s="105" t="s">
        <v>4595</v>
      </c>
      <c r="O64" s="105" t="str">
        <f t="shared" si="1"/>
        <v>ip</v>
      </c>
      <c r="P64" s="106">
        <f>VLOOKUP(A:A,在庫!$B:$M,9,0)</f>
        <v>0</v>
      </c>
      <c r="Q64" s="106" t="str">
        <f>VLOOKUP('作成 (2)'!D:D,引当!A:B,2,0)&amp;K64&amp;O64</f>
        <v>fk510ip</v>
      </c>
      <c r="R64" s="107" t="str">
        <f t="shared" si="2"/>
        <v>2023年製 AZENIS FK510 255/35R19 96Y XL  255/35R19  翌営業日発送</v>
      </c>
      <c r="S64" s="106" t="str">
        <f t="shared" si="3"/>
        <v>サマー$$FALKEN$$ファルケン$$エフケー$$255/35R19$$価格$$安い$$寿命$$おすすめ$$0</v>
      </c>
      <c r="T64" s="104"/>
      <c r="U64" s="104" t="str">
        <f>VLOOKUP('作成 (2)'!D:D,引当!A:R,4,FALSE)</f>
        <v>サマー</v>
      </c>
      <c r="V64" s="104" t="str">
        <f>VLOOKUP('作成 (2)'!D:D,引当!A:R,5,FALSE)</f>
        <v>FALKEN</v>
      </c>
      <c r="W64" s="103" t="str">
        <f>VLOOKUP('作成 (2)'!D:D,引当!A:R,6,FALSE)</f>
        <v>ファルケン</v>
      </c>
      <c r="X64" s="108" t="str">
        <f>VLOOKUP('作成 (2)'!D:D,引当!A:M,7,FALSE)</f>
        <v>エフケー</v>
      </c>
      <c r="Y64" s="109" t="str">
        <f t="shared" si="4"/>
        <v>255/35R19</v>
      </c>
      <c r="Z64" s="108" t="str">
        <f>VLOOKUP('作成 (2)'!D:D,引当!A:M,9,FALSE)</f>
        <v>価格</v>
      </c>
      <c r="AA64" s="109" t="str">
        <f>VLOOKUP('作成 (2)'!D:D,引当!A:M,10,FALSE)</f>
        <v>安い</v>
      </c>
      <c r="AB64" s="103" t="str">
        <f>VLOOKUP('作成 (2)'!D:D,引当!A:M,11,FALSE)</f>
        <v>寿命</v>
      </c>
      <c r="AC64" s="103" t="str">
        <f>VLOOKUP('作成 (2)'!D:D,引当!A:M,12,FALSE)</f>
        <v>おすすめ</v>
      </c>
      <c r="AD64" s="26">
        <f>VLOOKUP('作成 (2)'!D:D,引当!A:M,13,FALSE)</f>
        <v>0</v>
      </c>
    </row>
    <row r="65" spans="1:30">
      <c r="A65" s="33">
        <v>2553520189208</v>
      </c>
      <c r="B65" s="32">
        <v>4981160612134</v>
      </c>
      <c r="C65" s="31" t="s">
        <v>152</v>
      </c>
      <c r="D65" s="30" t="s">
        <v>1627</v>
      </c>
      <c r="E65" s="30" t="s">
        <v>1631</v>
      </c>
      <c r="F65" s="30" t="s">
        <v>132</v>
      </c>
      <c r="G65" s="30" t="s">
        <v>152</v>
      </c>
      <c r="H65" s="30">
        <v>17419</v>
      </c>
      <c r="I65" s="30">
        <v>1050</v>
      </c>
      <c r="J65" s="30" t="s">
        <v>3957</v>
      </c>
      <c r="K65" s="344"/>
      <c r="L65" s="102" t="str">
        <f t="shared" si="0"/>
        <v>AZENIS FK510 255/35R20 97Y XL</v>
      </c>
      <c r="M65" s="104" t="e">
        <f>VLOOKUP(A:A,在庫!$B:$M,10,0)</f>
        <v>#N/A</v>
      </c>
      <c r="N65" s="105" t="s">
        <v>4595</v>
      </c>
      <c r="O65" s="105" t="str">
        <f t="shared" si="1"/>
        <v>ip</v>
      </c>
      <c r="P65" s="106" t="e">
        <f>VLOOKUP(A:A,在庫!$B:$M,9,0)</f>
        <v>#N/A</v>
      </c>
      <c r="Q65" s="106" t="str">
        <f>VLOOKUP('作成 (2)'!D:D,引当!A:B,2,0)&amp;K65&amp;O65</f>
        <v>fk510ip</v>
      </c>
      <c r="R65" s="107" t="str">
        <f t="shared" si="2"/>
        <v>2023年製 AZENIS FK510 255/35R20 97Y XL  255/35R20  翌営業日発送</v>
      </c>
      <c r="S65" s="106" t="str">
        <f t="shared" si="3"/>
        <v>サマー$$FALKEN$$ファルケン$$エフケー$$255/35R20$$価格$$安い$$寿命$$おすすめ$$0</v>
      </c>
      <c r="T65" s="104"/>
      <c r="U65" s="104" t="str">
        <f>VLOOKUP('作成 (2)'!D:D,引当!A:R,4,FALSE)</f>
        <v>サマー</v>
      </c>
      <c r="V65" s="104" t="str">
        <f>VLOOKUP('作成 (2)'!D:D,引当!A:R,5,FALSE)</f>
        <v>FALKEN</v>
      </c>
      <c r="W65" s="103" t="str">
        <f>VLOOKUP('作成 (2)'!D:D,引当!A:R,6,FALSE)</f>
        <v>ファルケン</v>
      </c>
      <c r="X65" s="108" t="str">
        <f>VLOOKUP('作成 (2)'!D:D,引当!A:M,7,FALSE)</f>
        <v>エフケー</v>
      </c>
      <c r="Y65" s="109" t="str">
        <f t="shared" si="4"/>
        <v>255/35R20</v>
      </c>
      <c r="Z65" s="108" t="str">
        <f>VLOOKUP('作成 (2)'!D:D,引当!A:M,9,FALSE)</f>
        <v>価格</v>
      </c>
      <c r="AA65" s="109" t="str">
        <f>VLOOKUP('作成 (2)'!D:D,引当!A:M,10,FALSE)</f>
        <v>安い</v>
      </c>
      <c r="AB65" s="103" t="str">
        <f>VLOOKUP('作成 (2)'!D:D,引当!A:M,11,FALSE)</f>
        <v>寿命</v>
      </c>
      <c r="AC65" s="103" t="str">
        <f>VLOOKUP('作成 (2)'!D:D,引当!A:M,12,FALSE)</f>
        <v>おすすめ</v>
      </c>
      <c r="AD65" s="26">
        <f>VLOOKUP('作成 (2)'!D:D,引当!A:M,13,FALSE)</f>
        <v>0</v>
      </c>
    </row>
    <row r="66" spans="1:30">
      <c r="A66" s="33">
        <v>2753020189207</v>
      </c>
      <c r="B66" s="32">
        <v>4981160612271</v>
      </c>
      <c r="C66" s="31" t="s">
        <v>152</v>
      </c>
      <c r="D66" s="30" t="s">
        <v>1627</v>
      </c>
      <c r="E66" s="30" t="s">
        <v>1147</v>
      </c>
      <c r="F66" s="30" t="s">
        <v>133</v>
      </c>
      <c r="G66" s="30" t="s">
        <v>152</v>
      </c>
      <c r="H66" s="30">
        <v>18094</v>
      </c>
      <c r="I66" s="30">
        <v>1050</v>
      </c>
      <c r="J66" s="30" t="s">
        <v>3957</v>
      </c>
      <c r="K66" s="344"/>
      <c r="L66" s="102" t="str">
        <f t="shared" si="0"/>
        <v>AZENIS FK510 275/30R20 97Y XL</v>
      </c>
      <c r="M66" s="104" t="e">
        <f>VLOOKUP(A:A,在庫!$B:$M,10,0)</f>
        <v>#N/A</v>
      </c>
      <c r="N66" s="105" t="s">
        <v>4595</v>
      </c>
      <c r="O66" s="105" t="str">
        <f t="shared" si="1"/>
        <v>ip</v>
      </c>
      <c r="P66" s="106" t="e">
        <f>VLOOKUP(A:A,在庫!$B:$M,9,0)</f>
        <v>#N/A</v>
      </c>
      <c r="Q66" s="106" t="str">
        <f>VLOOKUP('作成 (2)'!D:D,引当!A:B,2,0)&amp;K66&amp;O66</f>
        <v>fk510ip</v>
      </c>
      <c r="R66" s="107" t="str">
        <f t="shared" si="2"/>
        <v>2023年製 AZENIS FK510 275/30R20 97Y XL  275/30R20  翌営業日発送</v>
      </c>
      <c r="S66" s="106" t="str">
        <f t="shared" si="3"/>
        <v>サマー$$FALKEN$$ファルケン$$エフケー$$275/30R20$$価格$$安い$$寿命$$おすすめ$$0</v>
      </c>
      <c r="T66" s="104"/>
      <c r="U66" s="104" t="str">
        <f>VLOOKUP('作成 (2)'!D:D,引当!A:R,4,FALSE)</f>
        <v>サマー</v>
      </c>
      <c r="V66" s="104" t="str">
        <f>VLOOKUP('作成 (2)'!D:D,引当!A:R,5,FALSE)</f>
        <v>FALKEN</v>
      </c>
      <c r="W66" s="103" t="str">
        <f>VLOOKUP('作成 (2)'!D:D,引当!A:R,6,FALSE)</f>
        <v>ファルケン</v>
      </c>
      <c r="X66" s="108" t="str">
        <f>VLOOKUP('作成 (2)'!D:D,引当!A:M,7,FALSE)</f>
        <v>エフケー</v>
      </c>
      <c r="Y66" s="109" t="str">
        <f t="shared" si="4"/>
        <v>275/30R20</v>
      </c>
      <c r="Z66" s="108" t="str">
        <f>VLOOKUP('作成 (2)'!D:D,引当!A:M,9,FALSE)</f>
        <v>価格</v>
      </c>
      <c r="AA66" s="109" t="str">
        <f>VLOOKUP('作成 (2)'!D:D,引当!A:M,10,FALSE)</f>
        <v>安い</v>
      </c>
      <c r="AB66" s="103" t="str">
        <f>VLOOKUP('作成 (2)'!D:D,引当!A:M,11,FALSE)</f>
        <v>寿命</v>
      </c>
      <c r="AC66" s="103" t="str">
        <f>VLOOKUP('作成 (2)'!D:D,引当!A:M,12,FALSE)</f>
        <v>おすすめ</v>
      </c>
      <c r="AD66" s="26">
        <f>VLOOKUP('作成 (2)'!D:D,引当!A:M,13,FALSE)</f>
        <v>0</v>
      </c>
    </row>
    <row r="67" spans="1:30">
      <c r="A67" s="33">
        <v>2753520189202</v>
      </c>
      <c r="B67" s="32">
        <v>4981160612301</v>
      </c>
      <c r="C67" s="31" t="s">
        <v>152</v>
      </c>
      <c r="D67" s="30" t="s">
        <v>1627</v>
      </c>
      <c r="E67" s="30" t="s">
        <v>1629</v>
      </c>
      <c r="F67" s="30" t="s">
        <v>130</v>
      </c>
      <c r="G67" s="30" t="s">
        <v>152</v>
      </c>
      <c r="H67" s="30">
        <v>19798</v>
      </c>
      <c r="I67" s="30">
        <v>1050</v>
      </c>
      <c r="J67" s="30" t="s">
        <v>3957</v>
      </c>
      <c r="K67" s="344"/>
      <c r="L67" s="102" t="str">
        <f t="shared" si="0"/>
        <v>AZENIS FK510 275/35R20 102Y XL</v>
      </c>
      <c r="M67" s="104" t="e">
        <f>VLOOKUP(A:A,在庫!$B:$M,10,0)</f>
        <v>#N/A</v>
      </c>
      <c r="N67" s="105" t="s">
        <v>4595</v>
      </c>
      <c r="O67" s="105" t="str">
        <f t="shared" si="1"/>
        <v>ip</v>
      </c>
      <c r="P67" s="106" t="e">
        <f>VLOOKUP(A:A,在庫!$B:$M,9,0)</f>
        <v>#N/A</v>
      </c>
      <c r="Q67" s="106" t="str">
        <f>VLOOKUP('作成 (2)'!D:D,引当!A:B,2,0)&amp;K67&amp;O67</f>
        <v>fk510ip</v>
      </c>
      <c r="R67" s="107" t="str">
        <f t="shared" si="2"/>
        <v>2023年製 AZENIS FK510 275/35R20 102Y XL  275/35R20  翌営業日発送</v>
      </c>
      <c r="S67" s="106" t="str">
        <f t="shared" si="3"/>
        <v>サマー$$FALKEN$$ファルケン$$エフケー$$275/35R20$$価格$$安い$$寿命$$おすすめ$$0</v>
      </c>
      <c r="T67" s="104"/>
      <c r="U67" s="104" t="str">
        <f>VLOOKUP('作成 (2)'!D:D,引当!A:R,4,FALSE)</f>
        <v>サマー</v>
      </c>
      <c r="V67" s="104" t="str">
        <f>VLOOKUP('作成 (2)'!D:D,引当!A:R,5,FALSE)</f>
        <v>FALKEN</v>
      </c>
      <c r="W67" s="103" t="str">
        <f>VLOOKUP('作成 (2)'!D:D,引当!A:R,6,FALSE)</f>
        <v>ファルケン</v>
      </c>
      <c r="X67" s="108" t="str">
        <f>VLOOKUP('作成 (2)'!D:D,引当!A:M,7,FALSE)</f>
        <v>エフケー</v>
      </c>
      <c r="Y67" s="109" t="str">
        <f t="shared" si="4"/>
        <v>275/35R20</v>
      </c>
      <c r="Z67" s="108" t="str">
        <f>VLOOKUP('作成 (2)'!D:D,引当!A:M,9,FALSE)</f>
        <v>価格</v>
      </c>
      <c r="AA67" s="109" t="str">
        <f>VLOOKUP('作成 (2)'!D:D,引当!A:M,10,FALSE)</f>
        <v>安い</v>
      </c>
      <c r="AB67" s="103" t="str">
        <f>VLOOKUP('作成 (2)'!D:D,引当!A:M,11,FALSE)</f>
        <v>寿命</v>
      </c>
      <c r="AC67" s="103" t="str">
        <f>VLOOKUP('作成 (2)'!D:D,引当!A:M,12,FALSE)</f>
        <v>おすすめ</v>
      </c>
      <c r="AD67" s="26">
        <f>VLOOKUP('作成 (2)'!D:D,引当!A:M,13,FALSE)</f>
        <v>0</v>
      </c>
    </row>
    <row r="68" spans="1:30">
      <c r="A68" s="33">
        <v>2255018189300</v>
      </c>
      <c r="B68" s="32">
        <v>4981160553185</v>
      </c>
      <c r="C68" s="31" t="s">
        <v>152</v>
      </c>
      <c r="D68" s="30" t="s">
        <v>1624</v>
      </c>
      <c r="E68" s="30" t="s">
        <v>1092</v>
      </c>
      <c r="F68" s="30" t="s">
        <v>80</v>
      </c>
      <c r="G68" s="30" t="s">
        <v>152</v>
      </c>
      <c r="H68" s="30">
        <v>12335</v>
      </c>
      <c r="I68" s="30">
        <v>1050</v>
      </c>
      <c r="J68" s="30" t="s">
        <v>3957</v>
      </c>
      <c r="K68" s="344"/>
      <c r="L68" s="102" t="str">
        <f t="shared" ref="L68:L131" si="5">D68&amp;W$1&amp;E68</f>
        <v>AZENIS FK510 SUV 225/50R18 99W XL</v>
      </c>
      <c r="M68" s="104">
        <f>VLOOKUP(A:A,在庫!$B:$M,10,0)</f>
        <v>1</v>
      </c>
      <c r="N68" s="105" t="s">
        <v>4595</v>
      </c>
      <c r="O68" s="105" t="str">
        <f t="shared" si="1"/>
        <v>ip</v>
      </c>
      <c r="P68" s="106">
        <f>VLOOKUP(A:A,在庫!$B:$M,9,0)</f>
        <v>0</v>
      </c>
      <c r="Q68" s="106" t="str">
        <f>VLOOKUP('作成 (2)'!D:D,引当!A:B,2,0)&amp;K68&amp;O68</f>
        <v>fk510suvip</v>
      </c>
      <c r="R68" s="107" t="str">
        <f t="shared" si="2"/>
        <v>2023年製 AZENIS FK510 SUV 225/50R18 99W XL  225/50R18  翌営業日発送</v>
      </c>
      <c r="S68" s="106" t="str">
        <f t="shared" si="3"/>
        <v>サマー$$FALKEN$$ファルケン$$エフケー$$225/50R18$$価格$$安い$$寿命$$おすすめ$$SUV</v>
      </c>
      <c r="T68" s="104"/>
      <c r="U68" s="104" t="str">
        <f>VLOOKUP('作成 (2)'!D:D,引当!A:R,4,FALSE)</f>
        <v>サマー</v>
      </c>
      <c r="V68" s="104" t="str">
        <f>VLOOKUP('作成 (2)'!D:D,引当!A:R,5,FALSE)</f>
        <v>FALKEN</v>
      </c>
      <c r="W68" s="103" t="str">
        <f>VLOOKUP('作成 (2)'!D:D,引当!A:R,6,FALSE)</f>
        <v>ファルケン</v>
      </c>
      <c r="X68" s="108" t="str">
        <f>VLOOKUP('作成 (2)'!D:D,引当!A:M,7,FALSE)</f>
        <v>エフケー</v>
      </c>
      <c r="Y68" s="109" t="str">
        <f t="shared" si="4"/>
        <v>225/50R18</v>
      </c>
      <c r="Z68" s="108" t="str">
        <f>VLOOKUP('作成 (2)'!D:D,引当!A:M,9,FALSE)</f>
        <v>価格</v>
      </c>
      <c r="AA68" s="109" t="str">
        <f>VLOOKUP('作成 (2)'!D:D,引当!A:M,10,FALSE)</f>
        <v>安い</v>
      </c>
      <c r="AB68" s="103" t="str">
        <f>VLOOKUP('作成 (2)'!D:D,引当!A:M,11,FALSE)</f>
        <v>寿命</v>
      </c>
      <c r="AC68" s="103" t="str">
        <f>VLOOKUP('作成 (2)'!D:D,引当!A:M,12,FALSE)</f>
        <v>おすすめ</v>
      </c>
      <c r="AD68" s="26" t="str">
        <f>VLOOKUP('作成 (2)'!D:D,引当!A:M,13,FALSE)</f>
        <v>SUV</v>
      </c>
    </row>
    <row r="69" spans="1:30">
      <c r="A69" s="33">
        <v>2255518189305</v>
      </c>
      <c r="B69" s="32">
        <v>4981160820430</v>
      </c>
      <c r="C69" s="31" t="s">
        <v>152</v>
      </c>
      <c r="D69" s="30" t="s">
        <v>1624</v>
      </c>
      <c r="E69" s="30" t="s">
        <v>1625</v>
      </c>
      <c r="F69" s="30" t="s">
        <v>71</v>
      </c>
      <c r="G69" s="30" t="s">
        <v>152</v>
      </c>
      <c r="H69" s="30">
        <v>12937</v>
      </c>
      <c r="I69" s="30">
        <v>1050</v>
      </c>
      <c r="J69" s="30" t="s">
        <v>3957</v>
      </c>
      <c r="K69" s="344"/>
      <c r="L69" s="102" t="str">
        <f t="shared" si="5"/>
        <v>AZENIS FK510 SUV 225/55R18 102W XL</v>
      </c>
      <c r="M69" s="104">
        <f>VLOOKUP(A:A,在庫!$B:$M,10,0)</f>
        <v>1</v>
      </c>
      <c r="N69" s="105" t="s">
        <v>4595</v>
      </c>
      <c r="O69" s="105" t="str">
        <f t="shared" ref="O69:O128" si="6">IF(J69="並","ip","")</f>
        <v>ip</v>
      </c>
      <c r="P69" s="106">
        <f>VLOOKUP(A:A,在庫!$B:$M,9,0)</f>
        <v>0</v>
      </c>
      <c r="Q69" s="106" t="str">
        <f>VLOOKUP('作成 (2)'!D:D,引当!A:B,2,0)&amp;K69&amp;O69</f>
        <v>fk510suvip</v>
      </c>
      <c r="R69" s="107" t="str">
        <f t="shared" ref="R69:R132" si="7">N69&amp;W$1&amp;L69&amp;W$1&amp;W$1&amp;Y69&amp;W$1&amp;R$4</f>
        <v>2023年製 AZENIS FK510 SUV 225/55R18 102W XL  225/55R18  翌営業日発送</v>
      </c>
      <c r="S69" s="106" t="str">
        <f t="shared" ref="S69:S132" si="8">U69&amp;S$4&amp;V69&amp;S$4&amp;W69&amp;S$4&amp;X69&amp;S$4&amp;Y69&amp;S$4&amp;Z69&amp;S$4&amp;AA69&amp;S$4&amp;AB69&amp;S$4&amp;AC69&amp;S$4&amp;AD69</f>
        <v>サマー$$FALKEN$$ファルケン$$エフケー$$225/55R18$$価格$$安い$$寿命$$おすすめ$$SUV</v>
      </c>
      <c r="T69" s="104"/>
      <c r="U69" s="104" t="str">
        <f>VLOOKUP('作成 (2)'!D:D,引当!A:R,4,FALSE)</f>
        <v>サマー</v>
      </c>
      <c r="V69" s="104" t="str">
        <f>VLOOKUP('作成 (2)'!D:D,引当!A:R,5,FALSE)</f>
        <v>FALKEN</v>
      </c>
      <c r="W69" s="103" t="str">
        <f>VLOOKUP('作成 (2)'!D:D,引当!A:R,6,FALSE)</f>
        <v>ファルケン</v>
      </c>
      <c r="X69" s="108" t="str">
        <f>VLOOKUP('作成 (2)'!D:D,引当!A:M,7,FALSE)</f>
        <v>エフケー</v>
      </c>
      <c r="Y69" s="109" t="str">
        <f t="shared" si="4"/>
        <v>225/55R18</v>
      </c>
      <c r="Z69" s="108" t="str">
        <f>VLOOKUP('作成 (2)'!D:D,引当!A:M,9,FALSE)</f>
        <v>価格</v>
      </c>
      <c r="AA69" s="109" t="str">
        <f>VLOOKUP('作成 (2)'!D:D,引当!A:M,10,FALSE)</f>
        <v>安い</v>
      </c>
      <c r="AB69" s="103" t="str">
        <f>VLOOKUP('作成 (2)'!D:D,引当!A:M,11,FALSE)</f>
        <v>寿命</v>
      </c>
      <c r="AC69" s="103" t="str">
        <f>VLOOKUP('作成 (2)'!D:D,引当!A:M,12,FALSE)</f>
        <v>おすすめ</v>
      </c>
      <c r="AD69" s="26" t="str">
        <f>VLOOKUP('作成 (2)'!D:D,引当!A:M,13,FALSE)</f>
        <v>SUV</v>
      </c>
    </row>
    <row r="70" spans="1:30">
      <c r="A70" s="33">
        <v>2355019189306</v>
      </c>
      <c r="B70" s="32">
        <v>4981160553215</v>
      </c>
      <c r="C70" s="31" t="s">
        <v>152</v>
      </c>
      <c r="D70" s="30" t="s">
        <v>1624</v>
      </c>
      <c r="E70" s="30" t="s">
        <v>1626</v>
      </c>
      <c r="F70" s="30" t="s">
        <v>102</v>
      </c>
      <c r="G70" s="30" t="s">
        <v>152</v>
      </c>
      <c r="H70" s="30">
        <v>13236</v>
      </c>
      <c r="I70" s="30">
        <v>1050</v>
      </c>
      <c r="J70" s="30" t="s">
        <v>3957</v>
      </c>
      <c r="K70" s="344"/>
      <c r="L70" s="102" t="str">
        <f t="shared" si="5"/>
        <v>AZENIS FK510 SUV 235/50R19 103W XL</v>
      </c>
      <c r="M70" s="104">
        <f>VLOOKUP(A:A,在庫!$B:$M,10,0)</f>
        <v>1</v>
      </c>
      <c r="N70" s="105" t="s">
        <v>4595</v>
      </c>
      <c r="O70" s="105" t="str">
        <f t="shared" si="6"/>
        <v>ip</v>
      </c>
      <c r="P70" s="106">
        <f>VLOOKUP(A:A,在庫!$B:$M,9,0)</f>
        <v>0</v>
      </c>
      <c r="Q70" s="106" t="str">
        <f>VLOOKUP('作成 (2)'!D:D,引当!A:B,2,0)&amp;K70&amp;O70</f>
        <v>fk510suvip</v>
      </c>
      <c r="R70" s="107" t="str">
        <f t="shared" si="7"/>
        <v>2023年製 AZENIS FK510 SUV 235/50R19 103W XL  235/50R19  翌営業日発送</v>
      </c>
      <c r="S70" s="106" t="str">
        <f t="shared" si="8"/>
        <v>サマー$$FALKEN$$ファルケン$$エフケー$$235/50R19$$価格$$安い$$寿命$$おすすめ$$SUV</v>
      </c>
      <c r="T70" s="104"/>
      <c r="U70" s="104" t="str">
        <f>VLOOKUP('作成 (2)'!D:D,引当!A:R,4,FALSE)</f>
        <v>サマー</v>
      </c>
      <c r="V70" s="104" t="str">
        <f>VLOOKUP('作成 (2)'!D:D,引当!A:R,5,FALSE)</f>
        <v>FALKEN</v>
      </c>
      <c r="W70" s="103" t="str">
        <f>VLOOKUP('作成 (2)'!D:D,引当!A:R,6,FALSE)</f>
        <v>ファルケン</v>
      </c>
      <c r="X70" s="108" t="str">
        <f>VLOOKUP('作成 (2)'!D:D,引当!A:M,7,FALSE)</f>
        <v>エフケー</v>
      </c>
      <c r="Y70" s="109" t="str">
        <f t="shared" ref="Y70:Y133" si="9">F70</f>
        <v>235/50R19</v>
      </c>
      <c r="Z70" s="108" t="str">
        <f>VLOOKUP('作成 (2)'!D:D,引当!A:M,9,FALSE)</f>
        <v>価格</v>
      </c>
      <c r="AA70" s="109" t="str">
        <f>VLOOKUP('作成 (2)'!D:D,引当!A:M,10,FALSE)</f>
        <v>安い</v>
      </c>
      <c r="AB70" s="103" t="str">
        <f>VLOOKUP('作成 (2)'!D:D,引当!A:M,11,FALSE)</f>
        <v>寿命</v>
      </c>
      <c r="AC70" s="103" t="str">
        <f>VLOOKUP('作成 (2)'!D:D,引当!A:M,12,FALSE)</f>
        <v>おすすめ</v>
      </c>
      <c r="AD70" s="26" t="str">
        <f>VLOOKUP('作成 (2)'!D:D,引当!A:M,13,FALSE)</f>
        <v>SUV</v>
      </c>
    </row>
    <row r="71" spans="1:30">
      <c r="A71" s="33">
        <v>2754020189303</v>
      </c>
      <c r="B71" s="32">
        <v>4981160824322</v>
      </c>
      <c r="C71" s="31" t="s">
        <v>152</v>
      </c>
      <c r="D71" s="30" t="s">
        <v>1624</v>
      </c>
      <c r="E71" s="30" t="s">
        <v>989</v>
      </c>
      <c r="F71" s="30" t="s">
        <v>94</v>
      </c>
      <c r="G71" s="30" t="s">
        <v>152</v>
      </c>
      <c r="H71" s="30">
        <v>20392</v>
      </c>
      <c r="I71" s="30">
        <v>1050</v>
      </c>
      <c r="J71" s="30" t="s">
        <v>3957</v>
      </c>
      <c r="K71" s="344"/>
      <c r="L71" s="102" t="str">
        <f t="shared" si="5"/>
        <v>AZENIS FK510 SUV 275/40R20 106Y XL</v>
      </c>
      <c r="M71" s="104" t="e">
        <f>VLOOKUP(A:A,在庫!$B:$M,10,0)</f>
        <v>#N/A</v>
      </c>
      <c r="N71" s="105" t="s">
        <v>4595</v>
      </c>
      <c r="O71" s="105" t="str">
        <f t="shared" si="6"/>
        <v>ip</v>
      </c>
      <c r="P71" s="106" t="e">
        <f>VLOOKUP(A:A,在庫!$B:$M,9,0)</f>
        <v>#N/A</v>
      </c>
      <c r="Q71" s="106" t="str">
        <f>VLOOKUP('作成 (2)'!D:D,引当!A:B,2,0)&amp;K71&amp;O71</f>
        <v>fk510suvip</v>
      </c>
      <c r="R71" s="107" t="str">
        <f t="shared" si="7"/>
        <v>2023年製 AZENIS FK510 SUV 275/40R20 106Y XL  275/40R20  翌営業日発送</v>
      </c>
      <c r="S71" s="106" t="str">
        <f t="shared" si="8"/>
        <v>サマー$$FALKEN$$ファルケン$$エフケー$$275/40R20$$価格$$安い$$寿命$$おすすめ$$SUV</v>
      </c>
      <c r="T71" s="104"/>
      <c r="U71" s="104" t="str">
        <f>VLOOKUP('作成 (2)'!D:D,引当!A:R,4,FALSE)</f>
        <v>サマー</v>
      </c>
      <c r="V71" s="104" t="str">
        <f>VLOOKUP('作成 (2)'!D:D,引当!A:R,5,FALSE)</f>
        <v>FALKEN</v>
      </c>
      <c r="W71" s="103" t="str">
        <f>VLOOKUP('作成 (2)'!D:D,引当!A:R,6,FALSE)</f>
        <v>ファルケン</v>
      </c>
      <c r="X71" s="108" t="str">
        <f>VLOOKUP('作成 (2)'!D:D,引当!A:M,7,FALSE)</f>
        <v>エフケー</v>
      </c>
      <c r="Y71" s="109" t="str">
        <f t="shared" si="9"/>
        <v>275/40R20</v>
      </c>
      <c r="Z71" s="108" t="str">
        <f>VLOOKUP('作成 (2)'!D:D,引当!A:M,9,FALSE)</f>
        <v>価格</v>
      </c>
      <c r="AA71" s="109" t="str">
        <f>VLOOKUP('作成 (2)'!D:D,引当!A:M,10,FALSE)</f>
        <v>安い</v>
      </c>
      <c r="AB71" s="103" t="str">
        <f>VLOOKUP('作成 (2)'!D:D,引当!A:M,11,FALSE)</f>
        <v>寿命</v>
      </c>
      <c r="AC71" s="103" t="str">
        <f>VLOOKUP('作成 (2)'!D:D,引当!A:M,12,FALSE)</f>
        <v>おすすめ</v>
      </c>
      <c r="AD71" s="26" t="str">
        <f>VLOOKUP('作成 (2)'!D:D,引当!A:M,13,FALSE)</f>
        <v>SUV</v>
      </c>
    </row>
    <row r="72" spans="1:30">
      <c r="A72" s="33">
        <v>2453521189217</v>
      </c>
      <c r="B72" s="32">
        <v>4982266073232</v>
      </c>
      <c r="C72" s="31" t="s">
        <v>152</v>
      </c>
      <c r="D72" s="30" t="s">
        <v>3442</v>
      </c>
      <c r="E72" s="30" t="s">
        <v>1632</v>
      </c>
      <c r="F72" s="30" t="s">
        <v>134</v>
      </c>
      <c r="G72" s="30" t="s">
        <v>152</v>
      </c>
      <c r="H72" s="30">
        <v>15919</v>
      </c>
      <c r="I72" s="30">
        <v>1050</v>
      </c>
      <c r="J72" s="30" t="s">
        <v>3957</v>
      </c>
      <c r="K72" s="344"/>
      <c r="L72" s="102" t="str">
        <f t="shared" si="5"/>
        <v>AZENIS FK520L 245/35R21 96Y XL</v>
      </c>
      <c r="M72" s="104">
        <f>VLOOKUP(A:A,在庫!$B:$M,10,0)</f>
        <v>1</v>
      </c>
      <c r="N72" s="105" t="s">
        <v>4595</v>
      </c>
      <c r="O72" s="105" t="str">
        <f t="shared" si="6"/>
        <v>ip</v>
      </c>
      <c r="P72" s="106">
        <f>VLOOKUP(A:A,在庫!$B:$M,9,0)</f>
        <v>0</v>
      </c>
      <c r="Q72" s="106" t="str">
        <f>VLOOKUP('作成 (2)'!D:D,引当!A:B,2,0)&amp;K72&amp;O72</f>
        <v>fk520ip</v>
      </c>
      <c r="R72" s="107" t="str">
        <f t="shared" si="7"/>
        <v>2023年製 AZENIS FK520L 245/35R21 96Y XL  245/35R21  翌営業日発送</v>
      </c>
      <c r="S72" s="106" t="str">
        <f t="shared" si="8"/>
        <v>サマー$$FALKEN$$ファルケン$$エフケー$$245/35R21$$価格$$安い$$寿命$$おすすめ$$0</v>
      </c>
      <c r="T72" s="104"/>
      <c r="U72" s="104" t="str">
        <f>VLOOKUP('作成 (2)'!D:D,引当!A:R,4,FALSE)</f>
        <v>サマー</v>
      </c>
      <c r="V72" s="104" t="str">
        <f>VLOOKUP('作成 (2)'!D:D,引当!A:R,5,FALSE)</f>
        <v>FALKEN</v>
      </c>
      <c r="W72" s="103" t="str">
        <f>VLOOKUP('作成 (2)'!D:D,引当!A:R,6,FALSE)</f>
        <v>ファルケン</v>
      </c>
      <c r="X72" s="108" t="str">
        <f>VLOOKUP('作成 (2)'!D:D,引当!A:M,7,FALSE)</f>
        <v>エフケー</v>
      </c>
      <c r="Y72" s="109" t="str">
        <f t="shared" si="9"/>
        <v>245/35R21</v>
      </c>
      <c r="Z72" s="108" t="str">
        <f>VLOOKUP('作成 (2)'!D:D,引当!A:M,9,FALSE)</f>
        <v>価格</v>
      </c>
      <c r="AA72" s="109" t="str">
        <f>VLOOKUP('作成 (2)'!D:D,引当!A:M,10,FALSE)</f>
        <v>安い</v>
      </c>
      <c r="AB72" s="103" t="str">
        <f>VLOOKUP('作成 (2)'!D:D,引当!A:M,11,FALSE)</f>
        <v>寿命</v>
      </c>
      <c r="AC72" s="103" t="str">
        <f>VLOOKUP('作成 (2)'!D:D,引当!A:M,12,FALSE)</f>
        <v>おすすめ</v>
      </c>
      <c r="AD72" s="26">
        <f>VLOOKUP('作成 (2)'!D:D,引当!A:M,13,FALSE)</f>
        <v>0</v>
      </c>
    </row>
    <row r="73" spans="1:30">
      <c r="A73" s="33">
        <v>2454020189210</v>
      </c>
      <c r="B73" s="32">
        <v>4982266073263</v>
      </c>
      <c r="C73" s="31" t="s">
        <v>152</v>
      </c>
      <c r="D73" s="30" t="s">
        <v>3442</v>
      </c>
      <c r="E73" s="30" t="s">
        <v>1142</v>
      </c>
      <c r="F73" s="30" t="s">
        <v>128</v>
      </c>
      <c r="G73" s="30" t="s">
        <v>152</v>
      </c>
      <c r="H73" s="30">
        <v>17055</v>
      </c>
      <c r="I73" s="30">
        <v>1050</v>
      </c>
      <c r="J73" s="30" t="s">
        <v>3957</v>
      </c>
      <c r="K73" s="344"/>
      <c r="L73" s="102" t="str">
        <f t="shared" si="5"/>
        <v>AZENIS FK520L 245/40R20 99Y XL</v>
      </c>
      <c r="M73" s="104">
        <f>VLOOKUP(A:A,在庫!$B:$M,10,0)</f>
        <v>1</v>
      </c>
      <c r="N73" s="105" t="s">
        <v>4595</v>
      </c>
      <c r="O73" s="105" t="str">
        <f t="shared" si="6"/>
        <v>ip</v>
      </c>
      <c r="P73" s="106">
        <f>VLOOKUP(A:A,在庫!$B:$M,9,0)</f>
        <v>0</v>
      </c>
      <c r="Q73" s="106" t="str">
        <f>VLOOKUP('作成 (2)'!D:D,引当!A:B,2,0)&amp;K73&amp;O73</f>
        <v>fk520ip</v>
      </c>
      <c r="R73" s="107" t="str">
        <f t="shared" si="7"/>
        <v>2023年製 AZENIS FK520L 245/40R20 99Y XL  245/40R20  翌営業日発送</v>
      </c>
      <c r="S73" s="106" t="str">
        <f t="shared" si="8"/>
        <v>サマー$$FALKEN$$ファルケン$$エフケー$$245/40R20$$価格$$安い$$寿命$$おすすめ$$0</v>
      </c>
      <c r="T73" s="104"/>
      <c r="U73" s="104" t="str">
        <f>VLOOKUP('作成 (2)'!D:D,引当!A:R,4,FALSE)</f>
        <v>サマー</v>
      </c>
      <c r="V73" s="104" t="str">
        <f>VLOOKUP('作成 (2)'!D:D,引当!A:R,5,FALSE)</f>
        <v>FALKEN</v>
      </c>
      <c r="W73" s="103" t="str">
        <f>VLOOKUP('作成 (2)'!D:D,引当!A:R,6,FALSE)</f>
        <v>ファルケン</v>
      </c>
      <c r="X73" s="108" t="str">
        <f>VLOOKUP('作成 (2)'!D:D,引当!A:M,7,FALSE)</f>
        <v>エフケー</v>
      </c>
      <c r="Y73" s="109" t="str">
        <f t="shared" si="9"/>
        <v>245/40R20</v>
      </c>
      <c r="Z73" s="108" t="str">
        <f>VLOOKUP('作成 (2)'!D:D,引当!A:M,9,FALSE)</f>
        <v>価格</v>
      </c>
      <c r="AA73" s="109" t="str">
        <f>VLOOKUP('作成 (2)'!D:D,引当!A:M,10,FALSE)</f>
        <v>安い</v>
      </c>
      <c r="AB73" s="103" t="str">
        <f>VLOOKUP('作成 (2)'!D:D,引当!A:M,11,FALSE)</f>
        <v>寿命</v>
      </c>
      <c r="AC73" s="103" t="str">
        <f>VLOOKUP('作成 (2)'!D:D,引当!A:M,12,FALSE)</f>
        <v>おすすめ</v>
      </c>
      <c r="AD73" s="26">
        <f>VLOOKUP('作成 (2)'!D:D,引当!A:M,13,FALSE)</f>
        <v>0</v>
      </c>
    </row>
    <row r="74" spans="1:30">
      <c r="A74" s="33">
        <v>2453519189212</v>
      </c>
      <c r="B74" s="32">
        <v>4982266073218</v>
      </c>
      <c r="C74" s="31" t="s">
        <v>152</v>
      </c>
      <c r="D74" s="30" t="s">
        <v>3442</v>
      </c>
      <c r="E74" s="30" t="s">
        <v>1140</v>
      </c>
      <c r="F74" s="30" t="s">
        <v>126</v>
      </c>
      <c r="G74" s="30" t="s">
        <v>152</v>
      </c>
      <c r="H74" s="30">
        <v>14641</v>
      </c>
      <c r="I74" s="30">
        <v>1050</v>
      </c>
      <c r="J74" s="30" t="s">
        <v>3957</v>
      </c>
      <c r="K74" s="344"/>
      <c r="L74" s="102" t="str">
        <f t="shared" si="5"/>
        <v>AZENIS FK520L 245/35R19 93Y XL</v>
      </c>
      <c r="M74" s="104">
        <f>VLOOKUP(A:A,在庫!$B:$M,10,0)</f>
        <v>1</v>
      </c>
      <c r="N74" s="105" t="s">
        <v>4595</v>
      </c>
      <c r="O74" s="105" t="str">
        <f t="shared" si="6"/>
        <v>ip</v>
      </c>
      <c r="P74" s="106">
        <f>VLOOKUP(A:A,在庫!$B:$M,9,0)</f>
        <v>0</v>
      </c>
      <c r="Q74" s="106" t="str">
        <f>VLOOKUP('作成 (2)'!D:D,引当!A:B,2,0)&amp;K74&amp;O74</f>
        <v>fk520ip</v>
      </c>
      <c r="R74" s="107" t="str">
        <f t="shared" si="7"/>
        <v>2023年製 AZENIS FK520L 245/35R19 93Y XL  245/35R19  翌営業日発送</v>
      </c>
      <c r="S74" s="106" t="str">
        <f t="shared" si="8"/>
        <v>サマー$$FALKEN$$ファルケン$$エフケー$$245/35R19$$価格$$安い$$寿命$$おすすめ$$0</v>
      </c>
      <c r="T74" s="104"/>
      <c r="U74" s="104" t="str">
        <f>VLOOKUP('作成 (2)'!D:D,引当!A:R,4,FALSE)</f>
        <v>サマー</v>
      </c>
      <c r="V74" s="104" t="str">
        <f>VLOOKUP('作成 (2)'!D:D,引当!A:R,5,FALSE)</f>
        <v>FALKEN</v>
      </c>
      <c r="W74" s="103" t="str">
        <f>VLOOKUP('作成 (2)'!D:D,引当!A:R,6,FALSE)</f>
        <v>ファルケン</v>
      </c>
      <c r="X74" s="108" t="str">
        <f>VLOOKUP('作成 (2)'!D:D,引当!A:M,7,FALSE)</f>
        <v>エフケー</v>
      </c>
      <c r="Y74" s="109" t="str">
        <f t="shared" si="9"/>
        <v>245/35R19</v>
      </c>
      <c r="Z74" s="108" t="str">
        <f>VLOOKUP('作成 (2)'!D:D,引当!A:M,9,FALSE)</f>
        <v>価格</v>
      </c>
      <c r="AA74" s="109" t="str">
        <f>VLOOKUP('作成 (2)'!D:D,引当!A:M,10,FALSE)</f>
        <v>安い</v>
      </c>
      <c r="AB74" s="103" t="str">
        <f>VLOOKUP('作成 (2)'!D:D,引当!A:M,11,FALSE)</f>
        <v>寿命</v>
      </c>
      <c r="AC74" s="103" t="str">
        <f>VLOOKUP('作成 (2)'!D:D,引当!A:M,12,FALSE)</f>
        <v>おすすめ</v>
      </c>
      <c r="AD74" s="26">
        <f>VLOOKUP('作成 (2)'!D:D,引当!A:M,13,FALSE)</f>
        <v>0</v>
      </c>
    </row>
    <row r="75" spans="1:30">
      <c r="A75" s="33">
        <v>2353519189215</v>
      </c>
      <c r="B75" s="32">
        <v>4982266073119</v>
      </c>
      <c r="C75" s="31" t="s">
        <v>152</v>
      </c>
      <c r="D75" s="30" t="s">
        <v>3442</v>
      </c>
      <c r="E75" s="30" t="s">
        <v>1138</v>
      </c>
      <c r="F75" s="30" t="s">
        <v>125</v>
      </c>
      <c r="G75" s="30" t="s">
        <v>152</v>
      </c>
      <c r="H75" s="30">
        <v>13931</v>
      </c>
      <c r="I75" s="30">
        <v>1050</v>
      </c>
      <c r="J75" s="30" t="s">
        <v>3957</v>
      </c>
      <c r="K75" s="344"/>
      <c r="L75" s="102" t="str">
        <f t="shared" si="5"/>
        <v>AZENIS FK520L 235/35R19 91Y XL</v>
      </c>
      <c r="M75" s="104">
        <f>VLOOKUP(A:A,在庫!$B:$M,10,0)</f>
        <v>1</v>
      </c>
      <c r="N75" s="105" t="s">
        <v>4595</v>
      </c>
      <c r="O75" s="105" t="str">
        <f t="shared" si="6"/>
        <v>ip</v>
      </c>
      <c r="P75" s="106">
        <f>VLOOKUP(A:A,在庫!$B:$M,9,0)</f>
        <v>0</v>
      </c>
      <c r="Q75" s="106" t="str">
        <f>VLOOKUP('作成 (2)'!D:D,引当!A:B,2,0)&amp;K75&amp;O75</f>
        <v>fk520ip</v>
      </c>
      <c r="R75" s="107" t="str">
        <f t="shared" si="7"/>
        <v>2023年製 AZENIS FK520L 235/35R19 91Y XL  235/35R19  翌営業日発送</v>
      </c>
      <c r="S75" s="106" t="str">
        <f t="shared" si="8"/>
        <v>サマー$$FALKEN$$ファルケン$$エフケー$$235/35R19$$価格$$安い$$寿命$$おすすめ$$0</v>
      </c>
      <c r="T75" s="104"/>
      <c r="U75" s="104" t="str">
        <f>VLOOKUP('作成 (2)'!D:D,引当!A:R,4,FALSE)</f>
        <v>サマー</v>
      </c>
      <c r="V75" s="104" t="str">
        <f>VLOOKUP('作成 (2)'!D:D,引当!A:R,5,FALSE)</f>
        <v>FALKEN</v>
      </c>
      <c r="W75" s="103" t="str">
        <f>VLOOKUP('作成 (2)'!D:D,引当!A:R,6,FALSE)</f>
        <v>ファルケン</v>
      </c>
      <c r="X75" s="108" t="str">
        <f>VLOOKUP('作成 (2)'!D:D,引当!A:M,7,FALSE)</f>
        <v>エフケー</v>
      </c>
      <c r="Y75" s="109" t="str">
        <f t="shared" si="9"/>
        <v>235/35R19</v>
      </c>
      <c r="Z75" s="108" t="str">
        <f>VLOOKUP('作成 (2)'!D:D,引当!A:M,9,FALSE)</f>
        <v>価格</v>
      </c>
      <c r="AA75" s="109" t="str">
        <f>VLOOKUP('作成 (2)'!D:D,引当!A:M,10,FALSE)</f>
        <v>安い</v>
      </c>
      <c r="AB75" s="103" t="str">
        <f>VLOOKUP('作成 (2)'!D:D,引当!A:M,11,FALSE)</f>
        <v>寿命</v>
      </c>
      <c r="AC75" s="103" t="str">
        <f>VLOOKUP('作成 (2)'!D:D,引当!A:M,12,FALSE)</f>
        <v>おすすめ</v>
      </c>
      <c r="AD75" s="26">
        <f>VLOOKUP('作成 (2)'!D:D,引当!A:M,13,FALSE)</f>
        <v>0</v>
      </c>
    </row>
    <row r="76" spans="1:30">
      <c r="A76" s="33">
        <v>2454018189215</v>
      </c>
      <c r="B76" s="32">
        <v>4982266073249</v>
      </c>
      <c r="C76" s="31" t="s">
        <v>152</v>
      </c>
      <c r="D76" s="30" t="s">
        <v>3442</v>
      </c>
      <c r="E76" s="30" t="s">
        <v>813</v>
      </c>
      <c r="F76" s="30" t="s">
        <v>83</v>
      </c>
      <c r="G76" s="30" t="s">
        <v>152</v>
      </c>
      <c r="H76" s="30">
        <v>12937</v>
      </c>
      <c r="I76" s="30">
        <v>1050</v>
      </c>
      <c r="J76" s="30" t="s">
        <v>3957</v>
      </c>
      <c r="K76" s="344"/>
      <c r="L76" s="102" t="str">
        <f t="shared" si="5"/>
        <v>AZENIS FK520L 245/40R18 97Y XL</v>
      </c>
      <c r="M76" s="104">
        <f>VLOOKUP(A:A,在庫!$B:$M,10,0)</f>
        <v>1</v>
      </c>
      <c r="N76" s="105" t="s">
        <v>4595</v>
      </c>
      <c r="O76" s="105" t="str">
        <f t="shared" si="6"/>
        <v>ip</v>
      </c>
      <c r="P76" s="106">
        <f>VLOOKUP(A:A,在庫!$B:$M,9,0)</f>
        <v>0</v>
      </c>
      <c r="Q76" s="106" t="str">
        <f>VLOOKUP('作成 (2)'!D:D,引当!A:B,2,0)&amp;K76&amp;O76</f>
        <v>fk520ip</v>
      </c>
      <c r="R76" s="107" t="str">
        <f t="shared" si="7"/>
        <v>2023年製 AZENIS FK520L 245/40R18 97Y XL  245/40R18  翌営業日発送</v>
      </c>
      <c r="S76" s="106" t="str">
        <f t="shared" si="8"/>
        <v>サマー$$FALKEN$$ファルケン$$エフケー$$245/40R18$$価格$$安い$$寿命$$おすすめ$$0</v>
      </c>
      <c r="T76" s="104"/>
      <c r="U76" s="104" t="str">
        <f>VLOOKUP('作成 (2)'!D:D,引当!A:R,4,FALSE)</f>
        <v>サマー</v>
      </c>
      <c r="V76" s="104" t="str">
        <f>VLOOKUP('作成 (2)'!D:D,引当!A:R,5,FALSE)</f>
        <v>FALKEN</v>
      </c>
      <c r="W76" s="103" t="str">
        <f>VLOOKUP('作成 (2)'!D:D,引当!A:R,6,FALSE)</f>
        <v>ファルケン</v>
      </c>
      <c r="X76" s="108" t="str">
        <f>VLOOKUP('作成 (2)'!D:D,引当!A:M,7,FALSE)</f>
        <v>エフケー</v>
      </c>
      <c r="Y76" s="109" t="str">
        <f t="shared" si="9"/>
        <v>245/40R18</v>
      </c>
      <c r="Z76" s="108" t="str">
        <f>VLOOKUP('作成 (2)'!D:D,引当!A:M,9,FALSE)</f>
        <v>価格</v>
      </c>
      <c r="AA76" s="109" t="str">
        <f>VLOOKUP('作成 (2)'!D:D,引当!A:M,10,FALSE)</f>
        <v>安い</v>
      </c>
      <c r="AB76" s="103" t="str">
        <f>VLOOKUP('作成 (2)'!D:D,引当!A:M,11,FALSE)</f>
        <v>寿命</v>
      </c>
      <c r="AC76" s="103" t="str">
        <f>VLOOKUP('作成 (2)'!D:D,引当!A:M,12,FALSE)</f>
        <v>おすすめ</v>
      </c>
      <c r="AD76" s="26">
        <f>VLOOKUP('作成 (2)'!D:D,引当!A:M,13,FALSE)</f>
        <v>0</v>
      </c>
    </row>
    <row r="77" spans="1:30">
      <c r="A77" s="33">
        <v>2354018189218</v>
      </c>
      <c r="B77" s="32">
        <v>4982266073133</v>
      </c>
      <c r="C77" s="31" t="s">
        <v>152</v>
      </c>
      <c r="D77" s="30" t="s">
        <v>3442</v>
      </c>
      <c r="E77" s="30" t="s">
        <v>944</v>
      </c>
      <c r="F77" s="30" t="s">
        <v>34</v>
      </c>
      <c r="G77" s="30" t="s">
        <v>152</v>
      </c>
      <c r="H77" s="30">
        <v>13108</v>
      </c>
      <c r="I77" s="30">
        <v>1050</v>
      </c>
      <c r="J77" s="30" t="s">
        <v>3957</v>
      </c>
      <c r="K77" s="344"/>
      <c r="L77" s="102" t="str">
        <f t="shared" si="5"/>
        <v>AZENIS FK520L 235/40R18 95Y XL</v>
      </c>
      <c r="M77" s="104">
        <f>VLOOKUP(A:A,在庫!$B:$M,10,0)</f>
        <v>1</v>
      </c>
      <c r="N77" s="105" t="s">
        <v>4595</v>
      </c>
      <c r="O77" s="105" t="str">
        <f t="shared" si="6"/>
        <v>ip</v>
      </c>
      <c r="P77" s="106">
        <f>VLOOKUP(A:A,在庫!$B:$M,9,0)</f>
        <v>0</v>
      </c>
      <c r="Q77" s="106" t="str">
        <f>VLOOKUP('作成 (2)'!D:D,引当!A:B,2,0)&amp;K77&amp;O77</f>
        <v>fk520ip</v>
      </c>
      <c r="R77" s="107" t="str">
        <f t="shared" si="7"/>
        <v>2023年製 AZENIS FK520L 235/40R18 95Y XL  235/40R18  翌営業日発送</v>
      </c>
      <c r="S77" s="106" t="str">
        <f t="shared" si="8"/>
        <v>サマー$$FALKEN$$ファルケン$$エフケー$$235/40R18$$価格$$安い$$寿命$$おすすめ$$0</v>
      </c>
      <c r="T77" s="104"/>
      <c r="U77" s="104" t="str">
        <f>VLOOKUP('作成 (2)'!D:D,引当!A:R,4,FALSE)</f>
        <v>サマー</v>
      </c>
      <c r="V77" s="104" t="str">
        <f>VLOOKUP('作成 (2)'!D:D,引当!A:R,5,FALSE)</f>
        <v>FALKEN</v>
      </c>
      <c r="W77" s="103" t="str">
        <f>VLOOKUP('作成 (2)'!D:D,引当!A:R,6,FALSE)</f>
        <v>ファルケン</v>
      </c>
      <c r="X77" s="108" t="str">
        <f>VLOOKUP('作成 (2)'!D:D,引当!A:M,7,FALSE)</f>
        <v>エフケー</v>
      </c>
      <c r="Y77" s="109" t="str">
        <f t="shared" si="9"/>
        <v>235/40R18</v>
      </c>
      <c r="Z77" s="108" t="str">
        <f>VLOOKUP('作成 (2)'!D:D,引当!A:M,9,FALSE)</f>
        <v>価格</v>
      </c>
      <c r="AA77" s="109" t="str">
        <f>VLOOKUP('作成 (2)'!D:D,引当!A:M,10,FALSE)</f>
        <v>安い</v>
      </c>
      <c r="AB77" s="103" t="str">
        <f>VLOOKUP('作成 (2)'!D:D,引当!A:M,11,FALSE)</f>
        <v>寿命</v>
      </c>
      <c r="AC77" s="103" t="str">
        <f>VLOOKUP('作成 (2)'!D:D,引当!A:M,12,FALSE)</f>
        <v>おすすめ</v>
      </c>
      <c r="AD77" s="26">
        <f>VLOOKUP('作成 (2)'!D:D,引当!A:M,13,FALSE)</f>
        <v>0</v>
      </c>
    </row>
    <row r="78" spans="1:30">
      <c r="A78" s="33">
        <v>2254518189216</v>
      </c>
      <c r="B78" s="32">
        <v>4982266073058</v>
      </c>
      <c r="C78" s="31" t="s">
        <v>152</v>
      </c>
      <c r="D78" s="30" t="s">
        <v>3442</v>
      </c>
      <c r="E78" s="30" t="s">
        <v>929</v>
      </c>
      <c r="F78" s="30" t="s">
        <v>40</v>
      </c>
      <c r="G78" s="30" t="s">
        <v>152</v>
      </c>
      <c r="H78" s="30">
        <v>13789</v>
      </c>
      <c r="I78" s="30">
        <v>1050</v>
      </c>
      <c r="J78" s="30" t="s">
        <v>3957</v>
      </c>
      <c r="K78" s="344"/>
      <c r="L78" s="102" t="str">
        <f t="shared" si="5"/>
        <v>AZENIS FK520L 225/45R18 95Y XL</v>
      </c>
      <c r="M78" s="104">
        <f>VLOOKUP(A:A,在庫!$B:$M,10,0)</f>
        <v>1</v>
      </c>
      <c r="N78" s="105" t="s">
        <v>4595</v>
      </c>
      <c r="O78" s="105" t="str">
        <f t="shared" si="6"/>
        <v>ip</v>
      </c>
      <c r="P78" s="106">
        <f>VLOOKUP(A:A,在庫!$B:$M,9,0)</f>
        <v>0</v>
      </c>
      <c r="Q78" s="106" t="str">
        <f>VLOOKUP('作成 (2)'!D:D,引当!A:B,2,0)&amp;K78&amp;O78</f>
        <v>fk520ip</v>
      </c>
      <c r="R78" s="107" t="str">
        <f t="shared" si="7"/>
        <v>2023年製 AZENIS FK520L 225/45R18 95Y XL  225/45R18  翌営業日発送</v>
      </c>
      <c r="S78" s="106" t="str">
        <f t="shared" si="8"/>
        <v>サマー$$FALKEN$$ファルケン$$エフケー$$225/45R18$$価格$$安い$$寿命$$おすすめ$$0</v>
      </c>
      <c r="T78" s="104"/>
      <c r="U78" s="104" t="str">
        <f>VLOOKUP('作成 (2)'!D:D,引当!A:R,4,FALSE)</f>
        <v>サマー</v>
      </c>
      <c r="V78" s="104" t="str">
        <f>VLOOKUP('作成 (2)'!D:D,引当!A:R,5,FALSE)</f>
        <v>FALKEN</v>
      </c>
      <c r="W78" s="103" t="str">
        <f>VLOOKUP('作成 (2)'!D:D,引当!A:R,6,FALSE)</f>
        <v>ファルケン</v>
      </c>
      <c r="X78" s="108" t="str">
        <f>VLOOKUP('作成 (2)'!D:D,引当!A:M,7,FALSE)</f>
        <v>エフケー</v>
      </c>
      <c r="Y78" s="109" t="str">
        <f t="shared" si="9"/>
        <v>225/45R18</v>
      </c>
      <c r="Z78" s="108" t="str">
        <f>VLOOKUP('作成 (2)'!D:D,引当!A:M,9,FALSE)</f>
        <v>価格</v>
      </c>
      <c r="AA78" s="109" t="str">
        <f>VLOOKUP('作成 (2)'!D:D,引当!A:M,10,FALSE)</f>
        <v>安い</v>
      </c>
      <c r="AB78" s="103" t="str">
        <f>VLOOKUP('作成 (2)'!D:D,引当!A:M,11,FALSE)</f>
        <v>寿命</v>
      </c>
      <c r="AC78" s="103" t="str">
        <f>VLOOKUP('作成 (2)'!D:D,引当!A:M,12,FALSE)</f>
        <v>おすすめ</v>
      </c>
      <c r="AD78" s="26">
        <f>VLOOKUP('作成 (2)'!D:D,引当!A:M,13,FALSE)</f>
        <v>0</v>
      </c>
    </row>
    <row r="79" spans="1:30">
      <c r="A79" s="33">
        <v>2255518189213</v>
      </c>
      <c r="B79" s="32">
        <v>4982266073096</v>
      </c>
      <c r="C79" s="31" t="s">
        <v>152</v>
      </c>
      <c r="D79" s="30" t="s">
        <v>3442</v>
      </c>
      <c r="E79" s="30" t="s">
        <v>1625</v>
      </c>
      <c r="F79" s="30" t="s">
        <v>71</v>
      </c>
      <c r="G79" s="30" t="s">
        <v>152</v>
      </c>
      <c r="H79" s="30">
        <v>12937</v>
      </c>
      <c r="I79" s="30">
        <v>1050</v>
      </c>
      <c r="J79" s="30" t="s">
        <v>3957</v>
      </c>
      <c r="K79" s="344"/>
      <c r="L79" s="102" t="str">
        <f t="shared" si="5"/>
        <v>AZENIS FK520L 225/55R18 102W XL</v>
      </c>
      <c r="M79" s="104">
        <f>VLOOKUP(A:A,在庫!$B:$M,10,0)</f>
        <v>1</v>
      </c>
      <c r="N79" s="105" t="s">
        <v>4595</v>
      </c>
      <c r="O79" s="105" t="str">
        <f t="shared" si="6"/>
        <v>ip</v>
      </c>
      <c r="P79" s="106">
        <f>VLOOKUP(A:A,在庫!$B:$M,9,0)</f>
        <v>0</v>
      </c>
      <c r="Q79" s="106" t="str">
        <f>VLOOKUP('作成 (2)'!D:D,引当!A:B,2,0)&amp;K79&amp;O79</f>
        <v>fk520ip</v>
      </c>
      <c r="R79" s="107" t="str">
        <f t="shared" si="7"/>
        <v>2023年製 AZENIS FK520L 225/55R18 102W XL  225/55R18  翌営業日発送</v>
      </c>
      <c r="S79" s="106" t="str">
        <f t="shared" si="8"/>
        <v>サマー$$FALKEN$$ファルケン$$エフケー$$225/55R18$$価格$$安い$$寿命$$おすすめ$$0</v>
      </c>
      <c r="T79" s="104"/>
      <c r="U79" s="104" t="str">
        <f>VLOOKUP('作成 (2)'!D:D,引当!A:R,4,FALSE)</f>
        <v>サマー</v>
      </c>
      <c r="V79" s="104" t="str">
        <f>VLOOKUP('作成 (2)'!D:D,引当!A:R,5,FALSE)</f>
        <v>FALKEN</v>
      </c>
      <c r="W79" s="103" t="str">
        <f>VLOOKUP('作成 (2)'!D:D,引当!A:R,6,FALSE)</f>
        <v>ファルケン</v>
      </c>
      <c r="X79" s="108" t="str">
        <f>VLOOKUP('作成 (2)'!D:D,引当!A:M,7,FALSE)</f>
        <v>エフケー</v>
      </c>
      <c r="Y79" s="109" t="str">
        <f t="shared" si="9"/>
        <v>225/55R18</v>
      </c>
      <c r="Z79" s="108" t="str">
        <f>VLOOKUP('作成 (2)'!D:D,引当!A:M,9,FALSE)</f>
        <v>価格</v>
      </c>
      <c r="AA79" s="109" t="str">
        <f>VLOOKUP('作成 (2)'!D:D,引当!A:M,10,FALSE)</f>
        <v>安い</v>
      </c>
      <c r="AB79" s="103" t="str">
        <f>VLOOKUP('作成 (2)'!D:D,引当!A:M,11,FALSE)</f>
        <v>寿命</v>
      </c>
      <c r="AC79" s="103" t="str">
        <f>VLOOKUP('作成 (2)'!D:D,引当!A:M,12,FALSE)</f>
        <v>おすすめ</v>
      </c>
      <c r="AD79" s="26">
        <f>VLOOKUP('作成 (2)'!D:D,引当!A:M,13,FALSE)</f>
        <v>0</v>
      </c>
    </row>
    <row r="80" spans="1:30">
      <c r="A80" s="33">
        <v>2254517129909</v>
      </c>
      <c r="B80" s="32">
        <v>4968814937454</v>
      </c>
      <c r="C80" s="31" t="s">
        <v>1568</v>
      </c>
      <c r="D80" s="30" t="s">
        <v>10771</v>
      </c>
      <c r="E80" s="30" t="s">
        <v>1221</v>
      </c>
      <c r="F80" s="30" t="s">
        <v>37</v>
      </c>
      <c r="H80" s="30">
        <v>9905</v>
      </c>
      <c r="I80" s="30">
        <v>1050</v>
      </c>
      <c r="J80" s="30" t="s">
        <v>3957</v>
      </c>
      <c r="K80" s="344"/>
      <c r="L80" s="102" t="str">
        <f t="shared" si="5"/>
        <v>BluEarth-4S AW21 225/45R17 94V XL</v>
      </c>
      <c r="M80" s="104">
        <f>VLOOKUP(A:A,在庫!$B:$M,10,0)</f>
        <v>1</v>
      </c>
      <c r="N80" s="105" t="s">
        <v>4595</v>
      </c>
      <c r="O80" s="105" t="str">
        <f t="shared" si="6"/>
        <v>ip</v>
      </c>
      <c r="P80" s="106">
        <f>VLOOKUP(A:A,在庫!$B:$M,9,0)</f>
        <v>0</v>
      </c>
      <c r="Q80" s="106" t="str">
        <f>VLOOKUP('作成 (2)'!D:D,引当!A:B,2,0)&amp;K80&amp;O80</f>
        <v>aw21ip</v>
      </c>
      <c r="R80" s="107" t="str">
        <f t="shared" si="7"/>
        <v>2023年製 BluEarth-4S AW21 225/45R17 94V XL  225/45R17  翌営業日発送</v>
      </c>
      <c r="S80" s="106" t="str">
        <f t="shared" si="8"/>
        <v>オールシーズン$$YOKOHAMA$$ヨコハマ$$ブルーアース$$225/45R17$$価格$$安い$$寿命$$おすすめ$$0</v>
      </c>
      <c r="T80" s="104"/>
      <c r="U80" s="104" t="str">
        <f>VLOOKUP('作成 (2)'!D:D,引当!A:R,4,FALSE)</f>
        <v>オールシーズン</v>
      </c>
      <c r="V80" s="104" t="str">
        <f>VLOOKUP('作成 (2)'!D:D,引当!A:R,5,FALSE)</f>
        <v>YOKOHAMA</v>
      </c>
      <c r="W80" s="103" t="str">
        <f>VLOOKUP('作成 (2)'!D:D,引当!A:R,6,FALSE)</f>
        <v>ヨコハマ</v>
      </c>
      <c r="X80" s="108" t="str">
        <f>VLOOKUP('作成 (2)'!D:D,引当!A:M,7,FALSE)</f>
        <v>ブルーアース</v>
      </c>
      <c r="Y80" s="109" t="str">
        <f t="shared" si="9"/>
        <v>225/45R17</v>
      </c>
      <c r="Z80" s="108" t="str">
        <f>VLOOKUP('作成 (2)'!D:D,引当!A:M,9,FALSE)</f>
        <v>価格</v>
      </c>
      <c r="AA80" s="109" t="str">
        <f>VLOOKUP('作成 (2)'!D:D,引当!A:M,10,FALSE)</f>
        <v>安い</v>
      </c>
      <c r="AB80" s="103" t="str">
        <f>VLOOKUP('作成 (2)'!D:D,引当!A:M,11,FALSE)</f>
        <v>寿命</v>
      </c>
      <c r="AC80" s="103" t="str">
        <f>VLOOKUP('作成 (2)'!D:D,引当!A:M,12,FALSE)</f>
        <v>おすすめ</v>
      </c>
      <c r="AD80" s="26">
        <f>VLOOKUP('作成 (2)'!D:D,引当!A:M,13,FALSE)</f>
        <v>0</v>
      </c>
    </row>
    <row r="81" spans="1:30">
      <c r="A81" s="33">
        <v>2056016129905</v>
      </c>
      <c r="B81" s="32">
        <v>4968814937430</v>
      </c>
      <c r="C81" s="31" t="s">
        <v>1565</v>
      </c>
      <c r="D81" s="30" t="s">
        <v>10771</v>
      </c>
      <c r="E81" s="30" t="s">
        <v>1222</v>
      </c>
      <c r="F81" s="30" t="s">
        <v>47</v>
      </c>
      <c r="H81" s="30">
        <v>8756</v>
      </c>
      <c r="I81" s="30">
        <v>1050</v>
      </c>
      <c r="J81" s="30" t="s">
        <v>3957</v>
      </c>
      <c r="K81" s="344"/>
      <c r="L81" s="102" t="str">
        <f t="shared" si="5"/>
        <v>BluEarth-4S AW21 205/60R16 96H</v>
      </c>
      <c r="M81" s="104">
        <f>VLOOKUP(A:A,在庫!$B:$M,10,0)</f>
        <v>1</v>
      </c>
      <c r="N81" s="105" t="s">
        <v>4595</v>
      </c>
      <c r="O81" s="105" t="str">
        <f t="shared" si="6"/>
        <v>ip</v>
      </c>
      <c r="P81" s="106">
        <f>VLOOKUP(A:A,在庫!$B:$M,9,0)</f>
        <v>0</v>
      </c>
      <c r="Q81" s="106" t="str">
        <f>VLOOKUP('作成 (2)'!D:D,引当!A:B,2,0)&amp;K81&amp;O81</f>
        <v>aw21ip</v>
      </c>
      <c r="R81" s="107" t="str">
        <f t="shared" si="7"/>
        <v>2023年製 BluEarth-4S AW21 205/60R16 96H  205/60R16  翌営業日発送</v>
      </c>
      <c r="S81" s="106" t="str">
        <f t="shared" si="8"/>
        <v>オールシーズン$$YOKOHAMA$$ヨコハマ$$ブルーアース$$205/60R16$$価格$$安い$$寿命$$おすすめ$$0</v>
      </c>
      <c r="T81" s="104"/>
      <c r="U81" s="104" t="str">
        <f>VLOOKUP('作成 (2)'!D:D,引当!A:R,4,FALSE)</f>
        <v>オールシーズン</v>
      </c>
      <c r="V81" s="104" t="str">
        <f>VLOOKUP('作成 (2)'!D:D,引当!A:R,5,FALSE)</f>
        <v>YOKOHAMA</v>
      </c>
      <c r="W81" s="103" t="str">
        <f>VLOOKUP('作成 (2)'!D:D,引当!A:R,6,FALSE)</f>
        <v>ヨコハマ</v>
      </c>
      <c r="X81" s="108" t="str">
        <f>VLOOKUP('作成 (2)'!D:D,引当!A:M,7,FALSE)</f>
        <v>ブルーアース</v>
      </c>
      <c r="Y81" s="109" t="str">
        <f t="shared" si="9"/>
        <v>205/60R16</v>
      </c>
      <c r="Z81" s="108" t="str">
        <f>VLOOKUP('作成 (2)'!D:D,引当!A:M,9,FALSE)</f>
        <v>価格</v>
      </c>
      <c r="AA81" s="109" t="str">
        <f>VLOOKUP('作成 (2)'!D:D,引当!A:M,10,FALSE)</f>
        <v>安い</v>
      </c>
      <c r="AB81" s="103" t="str">
        <f>VLOOKUP('作成 (2)'!D:D,引当!A:M,11,FALSE)</f>
        <v>寿命</v>
      </c>
      <c r="AC81" s="103" t="str">
        <f>VLOOKUP('作成 (2)'!D:D,引当!A:M,12,FALSE)</f>
        <v>おすすめ</v>
      </c>
      <c r="AD81" s="26">
        <f>VLOOKUP('作成 (2)'!D:D,引当!A:M,13,FALSE)</f>
        <v>0</v>
      </c>
    </row>
    <row r="82" spans="1:30">
      <c r="A82" s="33">
        <v>2155017129904</v>
      </c>
      <c r="B82" s="32">
        <v>4968814959128</v>
      </c>
      <c r="C82" s="31" t="s">
        <v>1566</v>
      </c>
      <c r="D82" s="30" t="s">
        <v>10771</v>
      </c>
      <c r="E82" s="30" t="s">
        <v>814</v>
      </c>
      <c r="F82" s="30" t="s">
        <v>39</v>
      </c>
      <c r="H82" s="30">
        <v>8649</v>
      </c>
      <c r="I82" s="30">
        <v>1050</v>
      </c>
      <c r="J82" s="30" t="s">
        <v>3957</v>
      </c>
      <c r="K82" s="344"/>
      <c r="L82" s="102" t="str">
        <f t="shared" si="5"/>
        <v>BluEarth-4S AW21 215/50R17 95W XL</v>
      </c>
      <c r="M82" s="104">
        <f>VLOOKUP(A:A,在庫!$B:$M,10,0)</f>
        <v>1</v>
      </c>
      <c r="N82" s="105" t="s">
        <v>4595</v>
      </c>
      <c r="O82" s="105" t="str">
        <f t="shared" si="6"/>
        <v>ip</v>
      </c>
      <c r="P82" s="106">
        <f>VLOOKUP(A:A,在庫!$B:$M,9,0)</f>
        <v>0</v>
      </c>
      <c r="Q82" s="106" t="str">
        <f>VLOOKUP('作成 (2)'!D:D,引当!A:B,2,0)&amp;K82&amp;O82</f>
        <v>aw21ip</v>
      </c>
      <c r="R82" s="107" t="str">
        <f t="shared" si="7"/>
        <v>2023年製 BluEarth-4S AW21 215/50R17 95W XL  215/50R17  翌営業日発送</v>
      </c>
      <c r="S82" s="106" t="str">
        <f t="shared" si="8"/>
        <v>オールシーズン$$YOKOHAMA$$ヨコハマ$$ブルーアース$$215/50R17$$価格$$安い$$寿命$$おすすめ$$0</v>
      </c>
      <c r="T82" s="104"/>
      <c r="U82" s="104" t="str">
        <f>VLOOKUP('作成 (2)'!D:D,引当!A:R,4,FALSE)</f>
        <v>オールシーズン</v>
      </c>
      <c r="V82" s="104" t="str">
        <f>VLOOKUP('作成 (2)'!D:D,引当!A:R,5,FALSE)</f>
        <v>YOKOHAMA</v>
      </c>
      <c r="W82" s="103" t="str">
        <f>VLOOKUP('作成 (2)'!D:D,引当!A:R,6,FALSE)</f>
        <v>ヨコハマ</v>
      </c>
      <c r="X82" s="108" t="str">
        <f>VLOOKUP('作成 (2)'!D:D,引当!A:M,7,FALSE)</f>
        <v>ブルーアース</v>
      </c>
      <c r="Y82" s="109" t="str">
        <f t="shared" si="9"/>
        <v>215/50R17</v>
      </c>
      <c r="Z82" s="108" t="str">
        <f>VLOOKUP('作成 (2)'!D:D,引当!A:M,9,FALSE)</f>
        <v>価格</v>
      </c>
      <c r="AA82" s="109" t="str">
        <f>VLOOKUP('作成 (2)'!D:D,引当!A:M,10,FALSE)</f>
        <v>安い</v>
      </c>
      <c r="AB82" s="103" t="str">
        <f>VLOOKUP('作成 (2)'!D:D,引当!A:M,11,FALSE)</f>
        <v>寿命</v>
      </c>
      <c r="AC82" s="103" t="str">
        <f>VLOOKUP('作成 (2)'!D:D,引当!A:M,12,FALSE)</f>
        <v>おすすめ</v>
      </c>
      <c r="AD82" s="26">
        <f>VLOOKUP('作成 (2)'!D:D,引当!A:M,13,FALSE)</f>
        <v>0</v>
      </c>
    </row>
    <row r="83" spans="1:30">
      <c r="A83" s="33">
        <v>2155517129909</v>
      </c>
      <c r="B83" s="32">
        <v>4968814959104</v>
      </c>
      <c r="C83" s="31" t="s">
        <v>1567</v>
      </c>
      <c r="D83" s="30" t="s">
        <v>10771</v>
      </c>
      <c r="E83" s="30" t="s">
        <v>917</v>
      </c>
      <c r="F83" s="30" t="s">
        <v>66</v>
      </c>
      <c r="H83" s="30">
        <v>10195</v>
      </c>
      <c r="I83" s="30">
        <v>1050</v>
      </c>
      <c r="J83" s="30" t="s">
        <v>3957</v>
      </c>
      <c r="K83" s="344"/>
      <c r="L83" s="102" t="str">
        <f t="shared" si="5"/>
        <v>BluEarth-4S AW21 215/55R17 98W XL</v>
      </c>
      <c r="M83" s="104" t="e">
        <f>VLOOKUP(A:A,在庫!$B:$M,10,0)</f>
        <v>#N/A</v>
      </c>
      <c r="N83" s="105" t="s">
        <v>4595</v>
      </c>
      <c r="O83" s="105" t="str">
        <f t="shared" si="6"/>
        <v>ip</v>
      </c>
      <c r="P83" s="106" t="e">
        <f>VLOOKUP(A:A,在庫!$B:$M,9,0)</f>
        <v>#N/A</v>
      </c>
      <c r="Q83" s="106" t="str">
        <f>VLOOKUP('作成 (2)'!D:D,引当!A:B,2,0)&amp;K83&amp;O83</f>
        <v>aw21ip</v>
      </c>
      <c r="R83" s="107" t="str">
        <f t="shared" si="7"/>
        <v>2023年製 BluEarth-4S AW21 215/55R17 98W XL  215/55R17  翌営業日発送</v>
      </c>
      <c r="S83" s="106" t="str">
        <f t="shared" si="8"/>
        <v>オールシーズン$$YOKOHAMA$$ヨコハマ$$ブルーアース$$215/55R17$$価格$$安い$$寿命$$おすすめ$$0</v>
      </c>
      <c r="T83" s="104"/>
      <c r="U83" s="104" t="str">
        <f>VLOOKUP('作成 (2)'!D:D,引当!A:R,4,FALSE)</f>
        <v>オールシーズン</v>
      </c>
      <c r="V83" s="104" t="str">
        <f>VLOOKUP('作成 (2)'!D:D,引当!A:R,5,FALSE)</f>
        <v>YOKOHAMA</v>
      </c>
      <c r="W83" s="103" t="str">
        <f>VLOOKUP('作成 (2)'!D:D,引当!A:R,6,FALSE)</f>
        <v>ヨコハマ</v>
      </c>
      <c r="X83" s="108" t="str">
        <f>VLOOKUP('作成 (2)'!D:D,引当!A:M,7,FALSE)</f>
        <v>ブルーアース</v>
      </c>
      <c r="Y83" s="109" t="str">
        <f t="shared" si="9"/>
        <v>215/55R17</v>
      </c>
      <c r="Z83" s="108" t="str">
        <f>VLOOKUP('作成 (2)'!D:D,引当!A:M,9,FALSE)</f>
        <v>価格</v>
      </c>
      <c r="AA83" s="109" t="str">
        <f>VLOOKUP('作成 (2)'!D:D,引当!A:M,10,FALSE)</f>
        <v>安い</v>
      </c>
      <c r="AB83" s="103" t="str">
        <f>VLOOKUP('作成 (2)'!D:D,引当!A:M,11,FALSE)</f>
        <v>寿命</v>
      </c>
      <c r="AC83" s="103" t="str">
        <f>VLOOKUP('作成 (2)'!D:D,引当!A:M,12,FALSE)</f>
        <v>おすすめ</v>
      </c>
      <c r="AD83" s="26">
        <f>VLOOKUP('作成 (2)'!D:D,引当!A:M,13,FALSE)</f>
        <v>0</v>
      </c>
    </row>
    <row r="84" spans="1:30">
      <c r="A84" s="33">
        <v>2255017129901</v>
      </c>
      <c r="B84" s="32">
        <v>4968814937478</v>
      </c>
      <c r="C84" s="31" t="s">
        <v>1569</v>
      </c>
      <c r="D84" s="30" t="s">
        <v>10771</v>
      </c>
      <c r="E84" s="30" t="s">
        <v>1006</v>
      </c>
      <c r="F84" s="30" t="s">
        <v>32</v>
      </c>
      <c r="H84" s="30">
        <v>10340</v>
      </c>
      <c r="I84" s="30">
        <v>1050</v>
      </c>
      <c r="J84" s="30" t="s">
        <v>3957</v>
      </c>
      <c r="K84" s="344"/>
      <c r="L84" s="102" t="str">
        <f t="shared" si="5"/>
        <v>BluEarth-4S AW21 225/50R17 98V XL</v>
      </c>
      <c r="M84" s="104" t="e">
        <f>VLOOKUP(A:A,在庫!$B:$M,10,0)</f>
        <v>#N/A</v>
      </c>
      <c r="N84" s="105" t="s">
        <v>4595</v>
      </c>
      <c r="O84" s="105" t="str">
        <f t="shared" si="6"/>
        <v>ip</v>
      </c>
      <c r="P84" s="106" t="e">
        <f>VLOOKUP(A:A,在庫!$B:$M,9,0)</f>
        <v>#N/A</v>
      </c>
      <c r="Q84" s="106" t="str">
        <f>VLOOKUP('作成 (2)'!D:D,引当!A:B,2,0)&amp;K84&amp;O84</f>
        <v>aw21ip</v>
      </c>
      <c r="R84" s="107" t="str">
        <f t="shared" si="7"/>
        <v>2023年製 BluEarth-4S AW21 225/50R17 98V XL  225/50R17  翌営業日発送</v>
      </c>
      <c r="S84" s="106" t="str">
        <f t="shared" si="8"/>
        <v>オールシーズン$$YOKOHAMA$$ヨコハマ$$ブルーアース$$225/50R17$$価格$$安い$$寿命$$おすすめ$$0</v>
      </c>
      <c r="T84" s="104"/>
      <c r="U84" s="104" t="str">
        <f>VLOOKUP('作成 (2)'!D:D,引当!A:R,4,FALSE)</f>
        <v>オールシーズン</v>
      </c>
      <c r="V84" s="104" t="str">
        <f>VLOOKUP('作成 (2)'!D:D,引当!A:R,5,FALSE)</f>
        <v>YOKOHAMA</v>
      </c>
      <c r="W84" s="103" t="str">
        <f>VLOOKUP('作成 (2)'!D:D,引当!A:R,6,FALSE)</f>
        <v>ヨコハマ</v>
      </c>
      <c r="X84" s="108" t="str">
        <f>VLOOKUP('作成 (2)'!D:D,引当!A:M,7,FALSE)</f>
        <v>ブルーアース</v>
      </c>
      <c r="Y84" s="109" t="str">
        <f t="shared" si="9"/>
        <v>225/50R17</v>
      </c>
      <c r="Z84" s="108" t="str">
        <f>VLOOKUP('作成 (2)'!D:D,引当!A:M,9,FALSE)</f>
        <v>価格</v>
      </c>
      <c r="AA84" s="109" t="str">
        <f>VLOOKUP('作成 (2)'!D:D,引当!A:M,10,FALSE)</f>
        <v>安い</v>
      </c>
      <c r="AB84" s="103" t="str">
        <f>VLOOKUP('作成 (2)'!D:D,引当!A:M,11,FALSE)</f>
        <v>寿命</v>
      </c>
      <c r="AC84" s="103" t="str">
        <f>VLOOKUP('作成 (2)'!D:D,引当!A:M,12,FALSE)</f>
        <v>おすすめ</v>
      </c>
      <c r="AD84" s="26">
        <f>VLOOKUP('作成 (2)'!D:D,引当!A:M,13,FALSE)</f>
        <v>0</v>
      </c>
    </row>
    <row r="85" spans="1:30">
      <c r="A85" s="33">
        <v>1956515129905</v>
      </c>
      <c r="B85" s="32">
        <v>4968814937409</v>
      </c>
      <c r="C85" s="31" t="s">
        <v>1563</v>
      </c>
      <c r="D85" s="30" t="s">
        <v>10771</v>
      </c>
      <c r="E85" s="30" t="s">
        <v>1008</v>
      </c>
      <c r="F85" s="30" t="s">
        <v>43</v>
      </c>
      <c r="H85" s="30">
        <v>6901</v>
      </c>
      <c r="I85" s="30">
        <v>525</v>
      </c>
      <c r="J85" s="30" t="s">
        <v>3957</v>
      </c>
      <c r="K85" s="344"/>
      <c r="L85" s="102" t="str">
        <f t="shared" si="5"/>
        <v>BluEarth-4S AW21 195/65R15 91H</v>
      </c>
      <c r="M85" s="104" t="e">
        <f>VLOOKUP(A:A,在庫!$B:$M,10,0)</f>
        <v>#N/A</v>
      </c>
      <c r="N85" s="105" t="s">
        <v>4595</v>
      </c>
      <c r="O85" s="105" t="str">
        <f t="shared" si="6"/>
        <v>ip</v>
      </c>
      <c r="P85" s="106" t="e">
        <f>VLOOKUP(A:A,在庫!$B:$M,9,0)</f>
        <v>#N/A</v>
      </c>
      <c r="Q85" s="106" t="str">
        <f>VLOOKUP('作成 (2)'!D:D,引当!A:B,2,0)&amp;K85&amp;O85</f>
        <v>aw21ip</v>
      </c>
      <c r="R85" s="107" t="str">
        <f t="shared" si="7"/>
        <v>2023年製 BluEarth-4S AW21 195/65R15 91H  195/65R15  翌営業日発送</v>
      </c>
      <c r="S85" s="106" t="str">
        <f t="shared" si="8"/>
        <v>オールシーズン$$YOKOHAMA$$ヨコハマ$$ブルーアース$$195/65R15$$価格$$安い$$寿命$$おすすめ$$0</v>
      </c>
      <c r="T85" s="104"/>
      <c r="U85" s="104" t="str">
        <f>VLOOKUP('作成 (2)'!D:D,引当!A:R,4,FALSE)</f>
        <v>オールシーズン</v>
      </c>
      <c r="V85" s="104" t="str">
        <f>VLOOKUP('作成 (2)'!D:D,引当!A:R,5,FALSE)</f>
        <v>YOKOHAMA</v>
      </c>
      <c r="W85" s="103" t="str">
        <f>VLOOKUP('作成 (2)'!D:D,引当!A:R,6,FALSE)</f>
        <v>ヨコハマ</v>
      </c>
      <c r="X85" s="108" t="str">
        <f>VLOOKUP('作成 (2)'!D:D,引当!A:M,7,FALSE)</f>
        <v>ブルーアース</v>
      </c>
      <c r="Y85" s="109" t="str">
        <f t="shared" si="9"/>
        <v>195/65R15</v>
      </c>
      <c r="Z85" s="108" t="str">
        <f>VLOOKUP('作成 (2)'!D:D,引当!A:M,9,FALSE)</f>
        <v>価格</v>
      </c>
      <c r="AA85" s="109" t="str">
        <f>VLOOKUP('作成 (2)'!D:D,引当!A:M,10,FALSE)</f>
        <v>安い</v>
      </c>
      <c r="AB85" s="103" t="str">
        <f>VLOOKUP('作成 (2)'!D:D,引当!A:M,11,FALSE)</f>
        <v>寿命</v>
      </c>
      <c r="AC85" s="103" t="str">
        <f>VLOOKUP('作成 (2)'!D:D,引当!A:M,12,FALSE)</f>
        <v>おすすめ</v>
      </c>
      <c r="AD85" s="26">
        <f>VLOOKUP('作成 (2)'!D:D,引当!A:M,13,FALSE)</f>
        <v>0</v>
      </c>
    </row>
    <row r="86" spans="1:30">
      <c r="A86" s="33">
        <v>2055516129903</v>
      </c>
      <c r="B86" s="32">
        <v>4968814937393</v>
      </c>
      <c r="C86" s="31" t="s">
        <v>1564</v>
      </c>
      <c r="D86" s="30" t="s">
        <v>10771</v>
      </c>
      <c r="E86" s="30" t="s">
        <v>901</v>
      </c>
      <c r="F86" s="30" t="s">
        <v>35</v>
      </c>
      <c r="H86" s="30">
        <v>7775</v>
      </c>
      <c r="I86" s="30">
        <v>525</v>
      </c>
      <c r="J86" s="30" t="s">
        <v>3957</v>
      </c>
      <c r="K86" s="344"/>
      <c r="L86" s="102" t="str">
        <f t="shared" si="5"/>
        <v>BluEarth-4S AW21 205/55R16 91V</v>
      </c>
      <c r="M86" s="104" t="e">
        <f>VLOOKUP(A:A,在庫!$B:$M,10,0)</f>
        <v>#N/A</v>
      </c>
      <c r="N86" s="105" t="s">
        <v>4595</v>
      </c>
      <c r="O86" s="105" t="str">
        <f t="shared" si="6"/>
        <v>ip</v>
      </c>
      <c r="P86" s="106" t="e">
        <f>VLOOKUP(A:A,在庫!$B:$M,9,0)</f>
        <v>#N/A</v>
      </c>
      <c r="Q86" s="106" t="str">
        <f>VLOOKUP('作成 (2)'!D:D,引当!A:B,2,0)&amp;K86&amp;O86</f>
        <v>aw21ip</v>
      </c>
      <c r="R86" s="107" t="str">
        <f t="shared" si="7"/>
        <v>2023年製 BluEarth-4S AW21 205/55R16 91V  205/55R16  翌営業日発送</v>
      </c>
      <c r="S86" s="106" t="str">
        <f t="shared" si="8"/>
        <v>オールシーズン$$YOKOHAMA$$ヨコハマ$$ブルーアース$$205/55R16$$価格$$安い$$寿命$$おすすめ$$0</v>
      </c>
      <c r="T86" s="104"/>
      <c r="U86" s="104" t="str">
        <f>VLOOKUP('作成 (2)'!D:D,引当!A:R,4,FALSE)</f>
        <v>オールシーズン</v>
      </c>
      <c r="V86" s="104" t="str">
        <f>VLOOKUP('作成 (2)'!D:D,引当!A:R,5,FALSE)</f>
        <v>YOKOHAMA</v>
      </c>
      <c r="W86" s="103" t="str">
        <f>VLOOKUP('作成 (2)'!D:D,引当!A:R,6,FALSE)</f>
        <v>ヨコハマ</v>
      </c>
      <c r="X86" s="108" t="str">
        <f>VLOOKUP('作成 (2)'!D:D,引当!A:M,7,FALSE)</f>
        <v>ブルーアース</v>
      </c>
      <c r="Y86" s="109" t="str">
        <f t="shared" si="9"/>
        <v>205/55R16</v>
      </c>
      <c r="Z86" s="108" t="str">
        <f>VLOOKUP('作成 (2)'!D:D,引当!A:M,9,FALSE)</f>
        <v>価格</v>
      </c>
      <c r="AA86" s="109" t="str">
        <f>VLOOKUP('作成 (2)'!D:D,引当!A:M,10,FALSE)</f>
        <v>安い</v>
      </c>
      <c r="AB86" s="103" t="str">
        <f>VLOOKUP('作成 (2)'!D:D,引当!A:M,11,FALSE)</f>
        <v>寿命</v>
      </c>
      <c r="AC86" s="103" t="str">
        <f>VLOOKUP('作成 (2)'!D:D,引当!A:M,12,FALSE)</f>
        <v>おすすめ</v>
      </c>
      <c r="AD86" s="26">
        <f>VLOOKUP('作成 (2)'!D:D,引当!A:M,13,FALSE)</f>
        <v>0</v>
      </c>
    </row>
    <row r="87" spans="1:30">
      <c r="A87" s="33">
        <v>2256017129908</v>
      </c>
      <c r="B87" s="32">
        <v>4968814959081</v>
      </c>
      <c r="C87" s="31" t="s">
        <v>1570</v>
      </c>
      <c r="D87" s="30" t="s">
        <v>10771</v>
      </c>
      <c r="E87" s="30" t="s">
        <v>1007</v>
      </c>
      <c r="F87" s="30" t="s">
        <v>68</v>
      </c>
      <c r="H87" s="30">
        <v>10270</v>
      </c>
      <c r="I87" s="30">
        <v>1050</v>
      </c>
      <c r="J87" s="30" t="s">
        <v>3957</v>
      </c>
      <c r="K87" s="344"/>
      <c r="L87" s="102" t="str">
        <f t="shared" si="5"/>
        <v>BluEarth-4S AW21 225/60R17 103V XL</v>
      </c>
      <c r="M87" s="104" t="e">
        <f>VLOOKUP(A:A,在庫!$B:$M,10,0)</f>
        <v>#N/A</v>
      </c>
      <c r="N87" s="105" t="s">
        <v>4595</v>
      </c>
      <c r="O87" s="105" t="str">
        <f t="shared" si="6"/>
        <v>ip</v>
      </c>
      <c r="P87" s="106" t="e">
        <f>VLOOKUP(A:A,在庫!$B:$M,9,0)</f>
        <v>#N/A</v>
      </c>
      <c r="Q87" s="106" t="str">
        <f>VLOOKUP('作成 (2)'!D:D,引当!A:B,2,0)&amp;K87&amp;O87</f>
        <v>aw21ip</v>
      </c>
      <c r="R87" s="107" t="str">
        <f t="shared" si="7"/>
        <v>2023年製 BluEarth-4S AW21 225/60R17 103V XL  225/60R17  翌営業日発送</v>
      </c>
      <c r="S87" s="106" t="str">
        <f t="shared" si="8"/>
        <v>オールシーズン$$YOKOHAMA$$ヨコハマ$$ブルーアース$$225/60R17$$価格$$安い$$寿命$$おすすめ$$0</v>
      </c>
      <c r="T87" s="104"/>
      <c r="U87" s="104" t="str">
        <f>VLOOKUP('作成 (2)'!D:D,引当!A:R,4,FALSE)</f>
        <v>オールシーズン</v>
      </c>
      <c r="V87" s="104" t="str">
        <f>VLOOKUP('作成 (2)'!D:D,引当!A:R,5,FALSE)</f>
        <v>YOKOHAMA</v>
      </c>
      <c r="W87" s="103" t="str">
        <f>VLOOKUP('作成 (2)'!D:D,引当!A:R,6,FALSE)</f>
        <v>ヨコハマ</v>
      </c>
      <c r="X87" s="108" t="str">
        <f>VLOOKUP('作成 (2)'!D:D,引当!A:M,7,FALSE)</f>
        <v>ブルーアース</v>
      </c>
      <c r="Y87" s="109" t="str">
        <f t="shared" si="9"/>
        <v>225/60R17</v>
      </c>
      <c r="Z87" s="108" t="str">
        <f>VLOOKUP('作成 (2)'!D:D,引当!A:M,9,FALSE)</f>
        <v>価格</v>
      </c>
      <c r="AA87" s="109" t="str">
        <f>VLOOKUP('作成 (2)'!D:D,引当!A:M,10,FALSE)</f>
        <v>安い</v>
      </c>
      <c r="AB87" s="103" t="str">
        <f>VLOOKUP('作成 (2)'!D:D,引当!A:M,11,FALSE)</f>
        <v>寿命</v>
      </c>
      <c r="AC87" s="103" t="str">
        <f>VLOOKUP('作成 (2)'!D:D,引当!A:M,12,FALSE)</f>
        <v>おすすめ</v>
      </c>
      <c r="AD87" s="26">
        <f>VLOOKUP('作成 (2)'!D:D,引当!A:M,13,FALSE)</f>
        <v>0</v>
      </c>
    </row>
    <row r="88" spans="1:30">
      <c r="A88" s="33">
        <v>2255518129905</v>
      </c>
      <c r="B88" s="32">
        <v>4968814959098</v>
      </c>
      <c r="C88" s="31" t="s">
        <v>1571</v>
      </c>
      <c r="D88" s="30" t="s">
        <v>10771</v>
      </c>
      <c r="E88" s="30" t="s">
        <v>939</v>
      </c>
      <c r="F88" s="30" t="s">
        <v>71</v>
      </c>
      <c r="H88" s="30">
        <v>10523</v>
      </c>
      <c r="I88" s="30">
        <v>1050</v>
      </c>
      <c r="J88" s="30" t="s">
        <v>3957</v>
      </c>
      <c r="K88" s="344"/>
      <c r="L88" s="102" t="str">
        <f t="shared" si="5"/>
        <v>BluEarth-4S AW21 225/55R18 98V</v>
      </c>
      <c r="M88" s="104" t="e">
        <f>VLOOKUP(A:A,在庫!$B:$M,10,0)</f>
        <v>#N/A</v>
      </c>
      <c r="N88" s="105" t="s">
        <v>4595</v>
      </c>
      <c r="O88" s="105" t="str">
        <f t="shared" si="6"/>
        <v>ip</v>
      </c>
      <c r="P88" s="106" t="e">
        <f>VLOOKUP(A:A,在庫!$B:$M,9,0)</f>
        <v>#N/A</v>
      </c>
      <c r="Q88" s="106" t="str">
        <f>VLOOKUP('作成 (2)'!D:D,引当!A:B,2,0)&amp;K88&amp;O88</f>
        <v>aw21ip</v>
      </c>
      <c r="R88" s="107" t="str">
        <f t="shared" si="7"/>
        <v>2023年製 BluEarth-4S AW21 225/55R18 98V  225/55R18  翌営業日発送</v>
      </c>
      <c r="S88" s="106" t="str">
        <f t="shared" si="8"/>
        <v>オールシーズン$$YOKOHAMA$$ヨコハマ$$ブルーアース$$225/55R18$$価格$$安い$$寿命$$おすすめ$$0</v>
      </c>
      <c r="T88" s="104"/>
      <c r="U88" s="104" t="str">
        <f>VLOOKUP('作成 (2)'!D:D,引当!A:R,4,FALSE)</f>
        <v>オールシーズン</v>
      </c>
      <c r="V88" s="104" t="str">
        <f>VLOOKUP('作成 (2)'!D:D,引当!A:R,5,FALSE)</f>
        <v>YOKOHAMA</v>
      </c>
      <c r="W88" s="103" t="str">
        <f>VLOOKUP('作成 (2)'!D:D,引当!A:R,6,FALSE)</f>
        <v>ヨコハマ</v>
      </c>
      <c r="X88" s="108" t="str">
        <f>VLOOKUP('作成 (2)'!D:D,引当!A:M,7,FALSE)</f>
        <v>ブルーアース</v>
      </c>
      <c r="Y88" s="109" t="str">
        <f t="shared" si="9"/>
        <v>225/55R18</v>
      </c>
      <c r="Z88" s="108" t="str">
        <f>VLOOKUP('作成 (2)'!D:D,引当!A:M,9,FALSE)</f>
        <v>価格</v>
      </c>
      <c r="AA88" s="109" t="str">
        <f>VLOOKUP('作成 (2)'!D:D,引当!A:M,10,FALSE)</f>
        <v>安い</v>
      </c>
      <c r="AB88" s="103" t="str">
        <f>VLOOKUP('作成 (2)'!D:D,引当!A:M,11,FALSE)</f>
        <v>寿命</v>
      </c>
      <c r="AC88" s="103" t="str">
        <f>VLOOKUP('作成 (2)'!D:D,引当!A:M,12,FALSE)</f>
        <v>おすすめ</v>
      </c>
      <c r="AD88" s="26">
        <f>VLOOKUP('作成 (2)'!D:D,引当!A:M,13,FALSE)</f>
        <v>0</v>
      </c>
    </row>
    <row r="89" spans="1:30">
      <c r="A89" s="33">
        <v>2256018129907</v>
      </c>
      <c r="B89" s="32">
        <v>4968814958992</v>
      </c>
      <c r="C89" s="31" t="s">
        <v>1572</v>
      </c>
      <c r="D89" s="30" t="s">
        <v>10771</v>
      </c>
      <c r="E89" s="30" t="s">
        <v>1218</v>
      </c>
      <c r="F89" s="30" t="s">
        <v>84</v>
      </c>
      <c r="H89" s="30">
        <v>12492</v>
      </c>
      <c r="I89" s="30">
        <v>1050</v>
      </c>
      <c r="J89" s="30" t="s">
        <v>3957</v>
      </c>
      <c r="K89" s="344"/>
      <c r="L89" s="102" t="str">
        <f t="shared" si="5"/>
        <v>BluEarth-4S AW21 225/60R18 104V XL</v>
      </c>
      <c r="M89" s="104" t="e">
        <f>VLOOKUP(A:A,在庫!$B:$M,10,0)</f>
        <v>#N/A</v>
      </c>
      <c r="N89" s="105" t="s">
        <v>4595</v>
      </c>
      <c r="O89" s="105" t="str">
        <f t="shared" si="6"/>
        <v>ip</v>
      </c>
      <c r="P89" s="106" t="e">
        <f>VLOOKUP(A:A,在庫!$B:$M,9,0)</f>
        <v>#N/A</v>
      </c>
      <c r="Q89" s="106" t="str">
        <f>VLOOKUP('作成 (2)'!D:D,引当!A:B,2,0)&amp;K89&amp;O89</f>
        <v>aw21ip</v>
      </c>
      <c r="R89" s="107" t="str">
        <f t="shared" si="7"/>
        <v>2023年製 BluEarth-4S AW21 225/60R18 104V XL  225/60R18  翌営業日発送</v>
      </c>
      <c r="S89" s="106" t="str">
        <f t="shared" si="8"/>
        <v>オールシーズン$$YOKOHAMA$$ヨコハマ$$ブルーアース$$225/60R18$$価格$$安い$$寿命$$おすすめ$$0</v>
      </c>
      <c r="T89" s="104"/>
      <c r="U89" s="104" t="str">
        <f>VLOOKUP('作成 (2)'!D:D,引当!A:R,4,FALSE)</f>
        <v>オールシーズン</v>
      </c>
      <c r="V89" s="104" t="str">
        <f>VLOOKUP('作成 (2)'!D:D,引当!A:R,5,FALSE)</f>
        <v>YOKOHAMA</v>
      </c>
      <c r="W89" s="103" t="str">
        <f>VLOOKUP('作成 (2)'!D:D,引当!A:R,6,FALSE)</f>
        <v>ヨコハマ</v>
      </c>
      <c r="X89" s="108" t="str">
        <f>VLOOKUP('作成 (2)'!D:D,引当!A:M,7,FALSE)</f>
        <v>ブルーアース</v>
      </c>
      <c r="Y89" s="109" t="str">
        <f t="shared" si="9"/>
        <v>225/60R18</v>
      </c>
      <c r="Z89" s="108" t="str">
        <f>VLOOKUP('作成 (2)'!D:D,引当!A:M,9,FALSE)</f>
        <v>価格</v>
      </c>
      <c r="AA89" s="109" t="str">
        <f>VLOOKUP('作成 (2)'!D:D,引当!A:M,10,FALSE)</f>
        <v>安い</v>
      </c>
      <c r="AB89" s="103" t="str">
        <f>VLOOKUP('作成 (2)'!D:D,引当!A:M,11,FALSE)</f>
        <v>寿命</v>
      </c>
      <c r="AC89" s="103" t="str">
        <f>VLOOKUP('作成 (2)'!D:D,引当!A:M,12,FALSE)</f>
        <v>おすすめ</v>
      </c>
      <c r="AD89" s="26">
        <f>VLOOKUP('作成 (2)'!D:D,引当!A:M,13,FALSE)</f>
        <v>0</v>
      </c>
    </row>
    <row r="90" spans="1:30">
      <c r="A90" s="33">
        <v>2355518129902</v>
      </c>
      <c r="B90" s="32">
        <v>4968814984526</v>
      </c>
      <c r="C90" s="31" t="s">
        <v>1573</v>
      </c>
      <c r="D90" s="30" t="s">
        <v>10771</v>
      </c>
      <c r="E90" s="30" t="s">
        <v>1158</v>
      </c>
      <c r="F90" s="30" t="s">
        <v>72</v>
      </c>
      <c r="H90" s="30">
        <v>12773</v>
      </c>
      <c r="I90" s="30">
        <v>1050</v>
      </c>
      <c r="J90" s="30" t="s">
        <v>3957</v>
      </c>
      <c r="K90" s="344"/>
      <c r="L90" s="102" t="str">
        <f t="shared" si="5"/>
        <v>BluEarth-4S AW21 235/55R18 100V</v>
      </c>
      <c r="M90" s="104" t="e">
        <f>VLOOKUP(A:A,在庫!$B:$M,10,0)</f>
        <v>#N/A</v>
      </c>
      <c r="N90" s="105" t="s">
        <v>4595</v>
      </c>
      <c r="O90" s="105" t="str">
        <f t="shared" si="6"/>
        <v>ip</v>
      </c>
      <c r="P90" s="106" t="e">
        <f>VLOOKUP(A:A,在庫!$B:$M,9,0)</f>
        <v>#N/A</v>
      </c>
      <c r="Q90" s="106" t="str">
        <f>VLOOKUP('作成 (2)'!D:D,引当!A:B,2,0)&amp;K90&amp;O90</f>
        <v>aw21ip</v>
      </c>
      <c r="R90" s="107" t="str">
        <f t="shared" si="7"/>
        <v>2023年製 BluEarth-4S AW21 235/55R18 100V  235/55R18  翌営業日発送</v>
      </c>
      <c r="S90" s="106" t="str">
        <f t="shared" si="8"/>
        <v>オールシーズン$$YOKOHAMA$$ヨコハマ$$ブルーアース$$235/55R18$$価格$$安い$$寿命$$おすすめ$$0</v>
      </c>
      <c r="T90" s="104"/>
      <c r="U90" s="104" t="str">
        <f>VLOOKUP('作成 (2)'!D:D,引当!A:R,4,FALSE)</f>
        <v>オールシーズン</v>
      </c>
      <c r="V90" s="104" t="str">
        <f>VLOOKUP('作成 (2)'!D:D,引当!A:R,5,FALSE)</f>
        <v>YOKOHAMA</v>
      </c>
      <c r="W90" s="103" t="str">
        <f>VLOOKUP('作成 (2)'!D:D,引当!A:R,6,FALSE)</f>
        <v>ヨコハマ</v>
      </c>
      <c r="X90" s="108" t="str">
        <f>VLOOKUP('作成 (2)'!D:D,引当!A:M,7,FALSE)</f>
        <v>ブルーアース</v>
      </c>
      <c r="Y90" s="109" t="str">
        <f t="shared" si="9"/>
        <v>235/55R18</v>
      </c>
      <c r="Z90" s="108" t="str">
        <f>VLOOKUP('作成 (2)'!D:D,引当!A:M,9,FALSE)</f>
        <v>価格</v>
      </c>
      <c r="AA90" s="109" t="str">
        <f>VLOOKUP('作成 (2)'!D:D,引当!A:M,10,FALSE)</f>
        <v>安い</v>
      </c>
      <c r="AB90" s="103" t="str">
        <f>VLOOKUP('作成 (2)'!D:D,引当!A:M,11,FALSE)</f>
        <v>寿命</v>
      </c>
      <c r="AC90" s="103" t="str">
        <f>VLOOKUP('作成 (2)'!D:D,引当!A:M,12,FALSE)</f>
        <v>おすすめ</v>
      </c>
      <c r="AD90" s="26">
        <f>VLOOKUP('作成 (2)'!D:D,引当!A:M,13,FALSE)</f>
        <v>0</v>
      </c>
    </row>
    <row r="91" spans="1:30">
      <c r="A91" s="33">
        <v>2255519129904</v>
      </c>
      <c r="B91" s="32">
        <v>4968814958985</v>
      </c>
      <c r="C91" s="31" t="s">
        <v>1574</v>
      </c>
      <c r="D91" s="30" t="s">
        <v>10771</v>
      </c>
      <c r="E91" s="30" t="s">
        <v>975</v>
      </c>
      <c r="F91" s="30" t="s">
        <v>78</v>
      </c>
      <c r="H91" s="30">
        <v>13060</v>
      </c>
      <c r="I91" s="30">
        <v>1050</v>
      </c>
      <c r="J91" s="30" t="s">
        <v>3957</v>
      </c>
      <c r="K91" s="344"/>
      <c r="L91" s="102" t="str">
        <f t="shared" si="5"/>
        <v>BluEarth-4S AW21 225/55R19 99V</v>
      </c>
      <c r="M91" s="104" t="e">
        <f>VLOOKUP(A:A,在庫!$B:$M,10,0)</f>
        <v>#N/A</v>
      </c>
      <c r="N91" s="105" t="s">
        <v>4595</v>
      </c>
      <c r="O91" s="105" t="str">
        <f t="shared" si="6"/>
        <v>ip</v>
      </c>
      <c r="P91" s="106" t="e">
        <f>VLOOKUP(A:A,在庫!$B:$M,9,0)</f>
        <v>#N/A</v>
      </c>
      <c r="Q91" s="106" t="str">
        <f>VLOOKUP('作成 (2)'!D:D,引当!A:B,2,0)&amp;K91&amp;O91</f>
        <v>aw21ip</v>
      </c>
      <c r="R91" s="107" t="str">
        <f t="shared" si="7"/>
        <v>2023年製 BluEarth-4S AW21 225/55R19 99V  225/55R19  翌営業日発送</v>
      </c>
      <c r="S91" s="106" t="str">
        <f t="shared" si="8"/>
        <v>オールシーズン$$YOKOHAMA$$ヨコハマ$$ブルーアース$$225/55R19$$価格$$安い$$寿命$$おすすめ$$0</v>
      </c>
      <c r="T91" s="104"/>
      <c r="U91" s="104" t="str">
        <f>VLOOKUP('作成 (2)'!D:D,引当!A:R,4,FALSE)</f>
        <v>オールシーズン</v>
      </c>
      <c r="V91" s="104" t="str">
        <f>VLOOKUP('作成 (2)'!D:D,引当!A:R,5,FALSE)</f>
        <v>YOKOHAMA</v>
      </c>
      <c r="W91" s="103" t="str">
        <f>VLOOKUP('作成 (2)'!D:D,引当!A:R,6,FALSE)</f>
        <v>ヨコハマ</v>
      </c>
      <c r="X91" s="108" t="str">
        <f>VLOOKUP('作成 (2)'!D:D,引当!A:M,7,FALSE)</f>
        <v>ブルーアース</v>
      </c>
      <c r="Y91" s="109" t="str">
        <f t="shared" si="9"/>
        <v>225/55R19</v>
      </c>
      <c r="Z91" s="108" t="str">
        <f>VLOOKUP('作成 (2)'!D:D,引当!A:M,9,FALSE)</f>
        <v>価格</v>
      </c>
      <c r="AA91" s="109" t="str">
        <f>VLOOKUP('作成 (2)'!D:D,引当!A:M,10,FALSE)</f>
        <v>安い</v>
      </c>
      <c r="AB91" s="103" t="str">
        <f>VLOOKUP('作成 (2)'!D:D,引当!A:M,11,FALSE)</f>
        <v>寿命</v>
      </c>
      <c r="AC91" s="103" t="str">
        <f>VLOOKUP('作成 (2)'!D:D,引当!A:M,12,FALSE)</f>
        <v>おすすめ</v>
      </c>
      <c r="AD91" s="26">
        <f>VLOOKUP('作成 (2)'!D:D,引当!A:M,13,FALSE)</f>
        <v>0</v>
      </c>
    </row>
    <row r="92" spans="1:30">
      <c r="A92" s="33">
        <v>2155017129966</v>
      </c>
      <c r="B92" s="32">
        <v>4968814963439</v>
      </c>
      <c r="C92" s="31" t="s">
        <v>1524</v>
      </c>
      <c r="D92" s="30" t="s">
        <v>4749</v>
      </c>
      <c r="E92" s="30" t="s">
        <v>1525</v>
      </c>
      <c r="F92" s="30" t="s">
        <v>39</v>
      </c>
      <c r="H92" s="30">
        <v>11082</v>
      </c>
      <c r="I92" s="30">
        <v>1050</v>
      </c>
      <c r="J92" s="30" t="s">
        <v>3957</v>
      </c>
      <c r="K92" s="344"/>
      <c r="L92" s="102" t="str">
        <f t="shared" si="5"/>
        <v>BluEarth-GT AE51 215/50R17 95W XL（ストップ）</v>
      </c>
      <c r="M92" s="104" t="e">
        <f>VLOOKUP(A:A,在庫!$B:$M,10,0)</f>
        <v>#N/A</v>
      </c>
      <c r="N92" s="105" t="s">
        <v>4595</v>
      </c>
      <c r="O92" s="105" t="str">
        <f t="shared" si="6"/>
        <v>ip</v>
      </c>
      <c r="P92" s="106" t="e">
        <f>VLOOKUP(A:A,在庫!$B:$M,9,0)</f>
        <v>#N/A</v>
      </c>
      <c r="Q92" s="106" t="str">
        <f>VLOOKUP('作成 (2)'!D:D,引当!A:B,2,0)&amp;K92&amp;O92</f>
        <v>ae51ip</v>
      </c>
      <c r="R92" s="107" t="str">
        <f t="shared" si="7"/>
        <v>2023年製 BluEarth-GT AE51 215/50R17 95W XL（ストップ）  215/50R17  翌営業日発送</v>
      </c>
      <c r="S92" s="106" t="str">
        <f t="shared" si="8"/>
        <v>サマー$$YOKOHAMA$$ヨコハマ$$ブルーアース$$215/50R17$$価格$$安い$$寿命$$おすすめ$$0</v>
      </c>
      <c r="T92" s="104"/>
      <c r="U92" s="104" t="str">
        <f>VLOOKUP('作成 (2)'!D:D,引当!A:R,4,FALSE)</f>
        <v>サマー</v>
      </c>
      <c r="V92" s="104" t="str">
        <f>VLOOKUP('作成 (2)'!D:D,引当!A:R,5,FALSE)</f>
        <v>YOKOHAMA</v>
      </c>
      <c r="W92" s="103" t="str">
        <f>VLOOKUP('作成 (2)'!D:D,引当!A:R,6,FALSE)</f>
        <v>ヨコハマ</v>
      </c>
      <c r="X92" s="108" t="str">
        <f>VLOOKUP('作成 (2)'!D:D,引当!A:M,7,FALSE)</f>
        <v>ブルーアース</v>
      </c>
      <c r="Y92" s="109" t="str">
        <f t="shared" si="9"/>
        <v>215/50R17</v>
      </c>
      <c r="Z92" s="108" t="str">
        <f>VLOOKUP('作成 (2)'!D:D,引当!A:M,9,FALSE)</f>
        <v>価格</v>
      </c>
      <c r="AA92" s="109" t="str">
        <f>VLOOKUP('作成 (2)'!D:D,引当!A:M,10,FALSE)</f>
        <v>安い</v>
      </c>
      <c r="AB92" s="103" t="str">
        <f>VLOOKUP('作成 (2)'!D:D,引当!A:M,11,FALSE)</f>
        <v>寿命</v>
      </c>
      <c r="AC92" s="103" t="str">
        <f>VLOOKUP('作成 (2)'!D:D,引当!A:M,12,FALSE)</f>
        <v>おすすめ</v>
      </c>
      <c r="AD92" s="26">
        <f>VLOOKUP('作成 (2)'!D:D,引当!A:M,13,FALSE)</f>
        <v>0</v>
      </c>
    </row>
    <row r="93" spans="1:30">
      <c r="A93" s="33">
        <v>2254518129960</v>
      </c>
      <c r="B93" s="32">
        <v>4968814963200</v>
      </c>
      <c r="C93" s="31" t="s">
        <v>1530</v>
      </c>
      <c r="D93" s="30" t="s">
        <v>4749</v>
      </c>
      <c r="E93" s="30" t="s">
        <v>3878</v>
      </c>
      <c r="F93" s="30" t="s">
        <v>40</v>
      </c>
      <c r="H93" s="30">
        <v>12801</v>
      </c>
      <c r="I93" s="30">
        <v>1050</v>
      </c>
      <c r="J93" s="30" t="s">
        <v>3957</v>
      </c>
      <c r="K93" s="344"/>
      <c r="L93" s="102" t="str">
        <f t="shared" si="5"/>
        <v>BluEarth-GT AE51 225/45R18 95W XL（ストップ）</v>
      </c>
      <c r="M93" s="104">
        <f>VLOOKUP(A:A,在庫!$B:$M,10,0)</f>
        <v>1</v>
      </c>
      <c r="N93" s="105" t="s">
        <v>4595</v>
      </c>
      <c r="O93" s="105" t="str">
        <f t="shared" si="6"/>
        <v>ip</v>
      </c>
      <c r="P93" s="106">
        <f>VLOOKUP(A:A,在庫!$B:$M,9,0)</f>
        <v>0</v>
      </c>
      <c r="Q93" s="106" t="str">
        <f>VLOOKUP('作成 (2)'!D:D,引当!A:B,2,0)&amp;K93&amp;O93</f>
        <v>ae51ip</v>
      </c>
      <c r="R93" s="107" t="str">
        <f t="shared" si="7"/>
        <v>2023年製 BluEarth-GT AE51 225/45R18 95W XL（ストップ）  225/45R18  翌営業日発送</v>
      </c>
      <c r="S93" s="106" t="str">
        <f t="shared" si="8"/>
        <v>サマー$$YOKOHAMA$$ヨコハマ$$ブルーアース$$225/45R18$$価格$$安い$$寿命$$おすすめ$$0</v>
      </c>
      <c r="T93" s="104"/>
      <c r="U93" s="104" t="str">
        <f>VLOOKUP('作成 (2)'!D:D,引当!A:R,4,FALSE)</f>
        <v>サマー</v>
      </c>
      <c r="V93" s="104" t="str">
        <f>VLOOKUP('作成 (2)'!D:D,引当!A:R,5,FALSE)</f>
        <v>YOKOHAMA</v>
      </c>
      <c r="W93" s="103" t="str">
        <f>VLOOKUP('作成 (2)'!D:D,引当!A:R,6,FALSE)</f>
        <v>ヨコハマ</v>
      </c>
      <c r="X93" s="108" t="str">
        <f>VLOOKUP('作成 (2)'!D:D,引当!A:M,7,FALSE)</f>
        <v>ブルーアース</v>
      </c>
      <c r="Y93" s="109" t="str">
        <f t="shared" si="9"/>
        <v>225/45R18</v>
      </c>
      <c r="Z93" s="108" t="str">
        <f>VLOOKUP('作成 (2)'!D:D,引当!A:M,9,FALSE)</f>
        <v>価格</v>
      </c>
      <c r="AA93" s="109" t="str">
        <f>VLOOKUP('作成 (2)'!D:D,引当!A:M,10,FALSE)</f>
        <v>安い</v>
      </c>
      <c r="AB93" s="103" t="str">
        <f>VLOOKUP('作成 (2)'!D:D,引当!A:M,11,FALSE)</f>
        <v>寿命</v>
      </c>
      <c r="AC93" s="103" t="str">
        <f>VLOOKUP('作成 (2)'!D:D,引当!A:M,12,FALSE)</f>
        <v>おすすめ</v>
      </c>
      <c r="AD93" s="26">
        <f>VLOOKUP('作成 (2)'!D:D,引当!A:M,13,FALSE)</f>
        <v>0</v>
      </c>
    </row>
    <row r="94" spans="1:30">
      <c r="A94" s="33">
        <v>2154517129865</v>
      </c>
      <c r="B94" s="32">
        <v>4968814963354</v>
      </c>
      <c r="C94" s="31" t="s">
        <v>1521</v>
      </c>
      <c r="D94" s="30" t="s">
        <v>4749</v>
      </c>
      <c r="E94" s="30" t="s">
        <v>698</v>
      </c>
      <c r="F94" s="30" t="s">
        <v>36</v>
      </c>
      <c r="H94" s="30">
        <v>12096</v>
      </c>
      <c r="I94" s="30">
        <v>525</v>
      </c>
      <c r="J94" s="30" t="s">
        <v>3957</v>
      </c>
      <c r="K94" s="344"/>
      <c r="L94" s="102" t="str">
        <f t="shared" si="5"/>
        <v>BluEarth-GT AE51 215/45R17 91W XL</v>
      </c>
      <c r="M94" s="104">
        <f>VLOOKUP(A:A,在庫!$B:$M,10,0)</f>
        <v>1</v>
      </c>
      <c r="N94" s="105" t="s">
        <v>4595</v>
      </c>
      <c r="O94" s="105" t="str">
        <f t="shared" si="6"/>
        <v>ip</v>
      </c>
      <c r="P94" s="106">
        <f>VLOOKUP(A:A,在庫!$B:$M,9,0)</f>
        <v>0</v>
      </c>
      <c r="Q94" s="106" t="str">
        <f>VLOOKUP('作成 (2)'!D:D,引当!A:B,2,0)&amp;K94&amp;O94</f>
        <v>ae51ip</v>
      </c>
      <c r="R94" s="107" t="str">
        <f t="shared" si="7"/>
        <v>2023年製 BluEarth-GT AE51 215/45R17 91W XL  215/45R17  翌営業日発送</v>
      </c>
      <c r="S94" s="106" t="str">
        <f t="shared" si="8"/>
        <v>サマー$$YOKOHAMA$$ヨコハマ$$ブルーアース$$215/45R17$$価格$$安い$$寿命$$おすすめ$$0</v>
      </c>
      <c r="T94" s="104"/>
      <c r="U94" s="104" t="str">
        <f>VLOOKUP('作成 (2)'!D:D,引当!A:R,4,FALSE)</f>
        <v>サマー</v>
      </c>
      <c r="V94" s="104" t="str">
        <f>VLOOKUP('作成 (2)'!D:D,引当!A:R,5,FALSE)</f>
        <v>YOKOHAMA</v>
      </c>
      <c r="W94" s="103" t="str">
        <f>VLOOKUP('作成 (2)'!D:D,引当!A:R,6,FALSE)</f>
        <v>ヨコハマ</v>
      </c>
      <c r="X94" s="108" t="str">
        <f>VLOOKUP('作成 (2)'!D:D,引当!A:M,7,FALSE)</f>
        <v>ブルーアース</v>
      </c>
      <c r="Y94" s="109" t="str">
        <f t="shared" si="9"/>
        <v>215/45R17</v>
      </c>
      <c r="Z94" s="108" t="str">
        <f>VLOOKUP('作成 (2)'!D:D,引当!A:M,9,FALSE)</f>
        <v>価格</v>
      </c>
      <c r="AA94" s="109" t="str">
        <f>VLOOKUP('作成 (2)'!D:D,引当!A:M,10,FALSE)</f>
        <v>安い</v>
      </c>
      <c r="AB94" s="103" t="str">
        <f>VLOOKUP('作成 (2)'!D:D,引当!A:M,11,FALSE)</f>
        <v>寿命</v>
      </c>
      <c r="AC94" s="103" t="str">
        <f>VLOOKUP('作成 (2)'!D:D,引当!A:M,12,FALSE)</f>
        <v>おすすめ</v>
      </c>
      <c r="AD94" s="26">
        <f>VLOOKUP('作成 (2)'!D:D,引当!A:M,13,FALSE)</f>
        <v>0</v>
      </c>
    </row>
    <row r="95" spans="1:30">
      <c r="A95" s="33">
        <v>2155017129867</v>
      </c>
      <c r="B95" s="32">
        <v>4968814963439</v>
      </c>
      <c r="C95" s="31" t="s">
        <v>1524</v>
      </c>
      <c r="D95" s="30" t="s">
        <v>4749</v>
      </c>
      <c r="E95" s="30" t="s">
        <v>814</v>
      </c>
      <c r="F95" s="30" t="s">
        <v>39</v>
      </c>
      <c r="H95" s="30">
        <v>11742</v>
      </c>
      <c r="I95" s="30">
        <v>1050</v>
      </c>
      <c r="J95" s="30" t="s">
        <v>3957</v>
      </c>
      <c r="K95" s="344"/>
      <c r="L95" s="102" t="str">
        <f t="shared" si="5"/>
        <v>BluEarth-GT AE51 215/50R17 95W XL</v>
      </c>
      <c r="M95" s="104">
        <f>VLOOKUP(A:A,在庫!$B:$M,10,0)</f>
        <v>1</v>
      </c>
      <c r="N95" s="105" t="s">
        <v>4595</v>
      </c>
      <c r="O95" s="105" t="str">
        <f t="shared" si="6"/>
        <v>ip</v>
      </c>
      <c r="P95" s="106">
        <f>VLOOKUP(A:A,在庫!$B:$M,9,0)</f>
        <v>0</v>
      </c>
      <c r="Q95" s="106" t="str">
        <f>VLOOKUP('作成 (2)'!D:D,引当!A:B,2,0)&amp;K95&amp;O95</f>
        <v>ae51ip</v>
      </c>
      <c r="R95" s="107" t="str">
        <f t="shared" si="7"/>
        <v>2023年製 BluEarth-GT AE51 215/50R17 95W XL  215/50R17  翌営業日発送</v>
      </c>
      <c r="S95" s="106" t="str">
        <f t="shared" si="8"/>
        <v>サマー$$YOKOHAMA$$ヨコハマ$$ブルーアース$$215/50R17$$価格$$安い$$寿命$$おすすめ$$0</v>
      </c>
      <c r="T95" s="104"/>
      <c r="U95" s="104" t="str">
        <f>VLOOKUP('作成 (2)'!D:D,引当!A:R,4,FALSE)</f>
        <v>サマー</v>
      </c>
      <c r="V95" s="104" t="str">
        <f>VLOOKUP('作成 (2)'!D:D,引当!A:R,5,FALSE)</f>
        <v>YOKOHAMA</v>
      </c>
      <c r="W95" s="103" t="str">
        <f>VLOOKUP('作成 (2)'!D:D,引当!A:R,6,FALSE)</f>
        <v>ヨコハマ</v>
      </c>
      <c r="X95" s="108" t="str">
        <f>VLOOKUP('作成 (2)'!D:D,引当!A:M,7,FALSE)</f>
        <v>ブルーアース</v>
      </c>
      <c r="Y95" s="109" t="str">
        <f t="shared" si="9"/>
        <v>215/50R17</v>
      </c>
      <c r="Z95" s="108" t="str">
        <f>VLOOKUP('作成 (2)'!D:D,引当!A:M,9,FALSE)</f>
        <v>価格</v>
      </c>
      <c r="AA95" s="109" t="str">
        <f>VLOOKUP('作成 (2)'!D:D,引当!A:M,10,FALSE)</f>
        <v>安い</v>
      </c>
      <c r="AB95" s="103" t="str">
        <f>VLOOKUP('作成 (2)'!D:D,引当!A:M,11,FALSE)</f>
        <v>寿命</v>
      </c>
      <c r="AC95" s="103" t="str">
        <f>VLOOKUP('作成 (2)'!D:D,引当!A:M,12,FALSE)</f>
        <v>おすすめ</v>
      </c>
      <c r="AD95" s="26">
        <f>VLOOKUP('作成 (2)'!D:D,引当!A:M,13,FALSE)</f>
        <v>0</v>
      </c>
    </row>
    <row r="96" spans="1:30">
      <c r="A96" s="33">
        <v>2254518129861</v>
      </c>
      <c r="B96" s="32">
        <v>4968814963200</v>
      </c>
      <c r="C96" s="31" t="s">
        <v>1530</v>
      </c>
      <c r="D96" s="30" t="s">
        <v>4749</v>
      </c>
      <c r="E96" s="30" t="s">
        <v>690</v>
      </c>
      <c r="F96" s="30" t="s">
        <v>40</v>
      </c>
      <c r="H96" s="30">
        <v>13559</v>
      </c>
      <c r="I96" s="30">
        <v>1050</v>
      </c>
      <c r="J96" s="30" t="s">
        <v>3957</v>
      </c>
      <c r="K96" s="344"/>
      <c r="L96" s="102" t="str">
        <f t="shared" si="5"/>
        <v>BluEarth-GT AE51 225/45R18 95W XL</v>
      </c>
      <c r="M96" s="104">
        <f>VLOOKUP(A:A,在庫!$B:$M,10,0)</f>
        <v>1</v>
      </c>
      <c r="N96" s="105" t="s">
        <v>4595</v>
      </c>
      <c r="O96" s="105" t="str">
        <f t="shared" si="6"/>
        <v>ip</v>
      </c>
      <c r="P96" s="106">
        <f>VLOOKUP(A:A,在庫!$B:$M,9,0)</f>
        <v>0</v>
      </c>
      <c r="Q96" s="106" t="str">
        <f>VLOOKUP('作成 (2)'!D:D,引当!A:B,2,0)&amp;K96&amp;O96</f>
        <v>ae51ip</v>
      </c>
      <c r="R96" s="107" t="str">
        <f t="shared" si="7"/>
        <v>2023年製 BluEarth-GT AE51 225/45R18 95W XL  225/45R18  翌営業日発送</v>
      </c>
      <c r="S96" s="106" t="str">
        <f t="shared" si="8"/>
        <v>サマー$$YOKOHAMA$$ヨコハマ$$ブルーアース$$225/45R18$$価格$$安い$$寿命$$おすすめ$$0</v>
      </c>
      <c r="T96" s="104"/>
      <c r="U96" s="104" t="str">
        <f>VLOOKUP('作成 (2)'!D:D,引当!A:R,4,FALSE)</f>
        <v>サマー</v>
      </c>
      <c r="V96" s="104" t="str">
        <f>VLOOKUP('作成 (2)'!D:D,引当!A:R,5,FALSE)</f>
        <v>YOKOHAMA</v>
      </c>
      <c r="W96" s="103" t="str">
        <f>VLOOKUP('作成 (2)'!D:D,引当!A:R,6,FALSE)</f>
        <v>ヨコハマ</v>
      </c>
      <c r="X96" s="108" t="str">
        <f>VLOOKUP('作成 (2)'!D:D,引当!A:M,7,FALSE)</f>
        <v>ブルーアース</v>
      </c>
      <c r="Y96" s="109" t="str">
        <f t="shared" si="9"/>
        <v>225/45R18</v>
      </c>
      <c r="Z96" s="108" t="str">
        <f>VLOOKUP('作成 (2)'!D:D,引当!A:M,9,FALSE)</f>
        <v>価格</v>
      </c>
      <c r="AA96" s="109" t="str">
        <f>VLOOKUP('作成 (2)'!D:D,引当!A:M,10,FALSE)</f>
        <v>安い</v>
      </c>
      <c r="AB96" s="103" t="str">
        <f>VLOOKUP('作成 (2)'!D:D,引当!A:M,11,FALSE)</f>
        <v>寿命</v>
      </c>
      <c r="AC96" s="103" t="str">
        <f>VLOOKUP('作成 (2)'!D:D,引当!A:M,12,FALSE)</f>
        <v>おすすめ</v>
      </c>
      <c r="AD96" s="26">
        <f>VLOOKUP('作成 (2)'!D:D,引当!A:M,13,FALSE)</f>
        <v>0</v>
      </c>
    </row>
    <row r="97" spans="1:30">
      <c r="A97" s="33">
        <v>2354518129967</v>
      </c>
      <c r="B97" s="32">
        <v>4968814963255</v>
      </c>
      <c r="C97" s="31" t="s">
        <v>1531</v>
      </c>
      <c r="D97" s="30" t="s">
        <v>4749</v>
      </c>
      <c r="E97" s="30" t="s">
        <v>3879</v>
      </c>
      <c r="F97" s="30" t="s">
        <v>69</v>
      </c>
      <c r="H97" s="30">
        <v>13017</v>
      </c>
      <c r="I97" s="30">
        <v>1050</v>
      </c>
      <c r="J97" s="30" t="s">
        <v>3957</v>
      </c>
      <c r="K97" s="344"/>
      <c r="L97" s="102" t="str">
        <f t="shared" si="5"/>
        <v>BluEarth-GT AE51 235/45R18 94W（ストップ）</v>
      </c>
      <c r="M97" s="104" t="e">
        <f>VLOOKUP(A:A,在庫!$B:$M,10,0)</f>
        <v>#N/A</v>
      </c>
      <c r="N97" s="105" t="s">
        <v>4595</v>
      </c>
      <c r="O97" s="105" t="str">
        <f t="shared" si="6"/>
        <v>ip</v>
      </c>
      <c r="P97" s="106" t="e">
        <f>VLOOKUP(A:A,在庫!$B:$M,9,0)</f>
        <v>#N/A</v>
      </c>
      <c r="Q97" s="106" t="str">
        <f>VLOOKUP('作成 (2)'!D:D,引当!A:B,2,0)&amp;K97&amp;O97</f>
        <v>ae51ip</v>
      </c>
      <c r="R97" s="107" t="str">
        <f t="shared" si="7"/>
        <v>2023年製 BluEarth-GT AE51 235/45R18 94W（ストップ）  235/45R18  翌営業日発送</v>
      </c>
      <c r="S97" s="106" t="str">
        <f t="shared" si="8"/>
        <v>サマー$$YOKOHAMA$$ヨコハマ$$ブルーアース$$235/45R18$$価格$$安い$$寿命$$おすすめ$$0</v>
      </c>
      <c r="T97" s="104"/>
      <c r="U97" s="104" t="str">
        <f>VLOOKUP('作成 (2)'!D:D,引当!A:R,4,FALSE)</f>
        <v>サマー</v>
      </c>
      <c r="V97" s="104" t="str">
        <f>VLOOKUP('作成 (2)'!D:D,引当!A:R,5,FALSE)</f>
        <v>YOKOHAMA</v>
      </c>
      <c r="W97" s="103" t="str">
        <f>VLOOKUP('作成 (2)'!D:D,引当!A:R,6,FALSE)</f>
        <v>ヨコハマ</v>
      </c>
      <c r="X97" s="108" t="str">
        <f>VLOOKUP('作成 (2)'!D:D,引当!A:M,7,FALSE)</f>
        <v>ブルーアース</v>
      </c>
      <c r="Y97" s="109" t="str">
        <f t="shared" si="9"/>
        <v>235/45R18</v>
      </c>
      <c r="Z97" s="108" t="str">
        <f>VLOOKUP('作成 (2)'!D:D,引当!A:M,9,FALSE)</f>
        <v>価格</v>
      </c>
      <c r="AA97" s="109" t="str">
        <f>VLOOKUP('作成 (2)'!D:D,引当!A:M,10,FALSE)</f>
        <v>安い</v>
      </c>
      <c r="AB97" s="103" t="str">
        <f>VLOOKUP('作成 (2)'!D:D,引当!A:M,11,FALSE)</f>
        <v>寿命</v>
      </c>
      <c r="AC97" s="103" t="str">
        <f>VLOOKUP('作成 (2)'!D:D,引当!A:M,12,FALSE)</f>
        <v>おすすめ</v>
      </c>
      <c r="AD97" s="26">
        <f>VLOOKUP('作成 (2)'!D:D,引当!A:M,13,FALSE)</f>
        <v>0</v>
      </c>
    </row>
    <row r="98" spans="1:30">
      <c r="A98" s="33">
        <v>2354518129868</v>
      </c>
      <c r="B98" s="32">
        <v>4968814963255</v>
      </c>
      <c r="C98" s="31" t="s">
        <v>1531</v>
      </c>
      <c r="D98" s="30" t="s">
        <v>4749</v>
      </c>
      <c r="E98" s="30" t="s">
        <v>1187</v>
      </c>
      <c r="F98" s="30" t="s">
        <v>69</v>
      </c>
      <c r="H98" s="30">
        <v>13787</v>
      </c>
      <c r="I98" s="30">
        <v>1050</v>
      </c>
      <c r="J98" s="30" t="s">
        <v>3957</v>
      </c>
      <c r="K98" s="344"/>
      <c r="L98" s="102" t="str">
        <f t="shared" si="5"/>
        <v>BluEarth-GT AE51 235/45R18 94W</v>
      </c>
      <c r="M98" s="104">
        <f>VLOOKUP(A:A,在庫!$B:$M,10,0)</f>
        <v>1</v>
      </c>
      <c r="N98" s="105" t="s">
        <v>4595</v>
      </c>
      <c r="O98" s="105" t="str">
        <f t="shared" si="6"/>
        <v>ip</v>
      </c>
      <c r="P98" s="106">
        <f>VLOOKUP(A:A,在庫!$B:$M,9,0)</f>
        <v>0</v>
      </c>
      <c r="Q98" s="106" t="str">
        <f>VLOOKUP('作成 (2)'!D:D,引当!A:B,2,0)&amp;K98&amp;O98</f>
        <v>ae51ip</v>
      </c>
      <c r="R98" s="107" t="str">
        <f t="shared" si="7"/>
        <v>2023年製 BluEarth-GT AE51 235/45R18 94W  235/45R18  翌営業日発送</v>
      </c>
      <c r="S98" s="106" t="str">
        <f t="shared" si="8"/>
        <v>サマー$$YOKOHAMA$$ヨコハマ$$ブルーアース$$235/45R18$$価格$$安い$$寿命$$おすすめ$$0</v>
      </c>
      <c r="T98" s="104"/>
      <c r="U98" s="104" t="str">
        <f>VLOOKUP('作成 (2)'!D:D,引当!A:R,4,FALSE)</f>
        <v>サマー</v>
      </c>
      <c r="V98" s="104" t="str">
        <f>VLOOKUP('作成 (2)'!D:D,引当!A:R,5,FALSE)</f>
        <v>YOKOHAMA</v>
      </c>
      <c r="W98" s="103" t="str">
        <f>VLOOKUP('作成 (2)'!D:D,引当!A:R,6,FALSE)</f>
        <v>ヨコハマ</v>
      </c>
      <c r="X98" s="108" t="str">
        <f>VLOOKUP('作成 (2)'!D:D,引当!A:M,7,FALSE)</f>
        <v>ブルーアース</v>
      </c>
      <c r="Y98" s="109" t="str">
        <f t="shared" si="9"/>
        <v>235/45R18</v>
      </c>
      <c r="Z98" s="108" t="str">
        <f>VLOOKUP('作成 (2)'!D:D,引当!A:M,9,FALSE)</f>
        <v>価格</v>
      </c>
      <c r="AA98" s="109" t="str">
        <f>VLOOKUP('作成 (2)'!D:D,引当!A:M,10,FALSE)</f>
        <v>安い</v>
      </c>
      <c r="AB98" s="103" t="str">
        <f>VLOOKUP('作成 (2)'!D:D,引当!A:M,11,FALSE)</f>
        <v>寿命</v>
      </c>
      <c r="AC98" s="103" t="str">
        <f>VLOOKUP('作成 (2)'!D:D,引当!A:M,12,FALSE)</f>
        <v>おすすめ</v>
      </c>
      <c r="AD98" s="26">
        <f>VLOOKUP('作成 (2)'!D:D,引当!A:M,13,FALSE)</f>
        <v>0</v>
      </c>
    </row>
    <row r="99" spans="1:30">
      <c r="A99" s="33">
        <v>2454018129860</v>
      </c>
      <c r="B99" s="32">
        <v>4968814963590</v>
      </c>
      <c r="C99" s="31" t="s">
        <v>1533</v>
      </c>
      <c r="D99" s="30" t="s">
        <v>4749</v>
      </c>
      <c r="E99" s="30" t="s">
        <v>1171</v>
      </c>
      <c r="F99" s="30" t="s">
        <v>83</v>
      </c>
      <c r="H99" s="30">
        <v>12507</v>
      </c>
      <c r="I99" s="30">
        <v>1050</v>
      </c>
      <c r="J99" s="30" t="s">
        <v>3957</v>
      </c>
      <c r="K99" s="344"/>
      <c r="L99" s="102" t="str">
        <f t="shared" si="5"/>
        <v>BluEarth-GT AE51 245/40R18 97W XL</v>
      </c>
      <c r="M99" s="104">
        <f>VLOOKUP(A:A,在庫!$B:$M,10,0)</f>
        <v>1</v>
      </c>
      <c r="N99" s="105" t="s">
        <v>4595</v>
      </c>
      <c r="O99" s="105" t="str">
        <f t="shared" si="6"/>
        <v>ip</v>
      </c>
      <c r="P99" s="106">
        <f>VLOOKUP(A:A,在庫!$B:$M,9,0)</f>
        <v>0</v>
      </c>
      <c r="Q99" s="106" t="str">
        <f>VLOOKUP('作成 (2)'!D:D,引当!A:B,2,0)&amp;K99&amp;O99</f>
        <v>ae51ip</v>
      </c>
      <c r="R99" s="107" t="str">
        <f t="shared" si="7"/>
        <v>2023年製 BluEarth-GT AE51 245/40R18 97W XL  245/40R18  翌営業日発送</v>
      </c>
      <c r="S99" s="106" t="str">
        <f t="shared" si="8"/>
        <v>サマー$$YOKOHAMA$$ヨコハマ$$ブルーアース$$245/40R18$$価格$$安い$$寿命$$おすすめ$$0</v>
      </c>
      <c r="T99" s="104"/>
      <c r="U99" s="104" t="str">
        <f>VLOOKUP('作成 (2)'!D:D,引当!A:R,4,FALSE)</f>
        <v>サマー</v>
      </c>
      <c r="V99" s="104" t="str">
        <f>VLOOKUP('作成 (2)'!D:D,引当!A:R,5,FALSE)</f>
        <v>YOKOHAMA</v>
      </c>
      <c r="W99" s="103" t="str">
        <f>VLOOKUP('作成 (2)'!D:D,引当!A:R,6,FALSE)</f>
        <v>ヨコハマ</v>
      </c>
      <c r="X99" s="108" t="str">
        <f>VLOOKUP('作成 (2)'!D:D,引当!A:M,7,FALSE)</f>
        <v>ブルーアース</v>
      </c>
      <c r="Y99" s="109" t="str">
        <f t="shared" si="9"/>
        <v>245/40R18</v>
      </c>
      <c r="Z99" s="108" t="str">
        <f>VLOOKUP('作成 (2)'!D:D,引当!A:M,9,FALSE)</f>
        <v>価格</v>
      </c>
      <c r="AA99" s="109" t="str">
        <f>VLOOKUP('作成 (2)'!D:D,引当!A:M,10,FALSE)</f>
        <v>安い</v>
      </c>
      <c r="AB99" s="103" t="str">
        <f>VLOOKUP('作成 (2)'!D:D,引当!A:M,11,FALSE)</f>
        <v>寿命</v>
      </c>
      <c r="AC99" s="103" t="str">
        <f>VLOOKUP('作成 (2)'!D:D,引当!A:M,12,FALSE)</f>
        <v>おすすめ</v>
      </c>
      <c r="AD99" s="26">
        <f>VLOOKUP('作成 (2)'!D:D,引当!A:M,13,FALSE)</f>
        <v>0</v>
      </c>
    </row>
    <row r="100" spans="1:30">
      <c r="A100" s="33">
        <v>2154517129964</v>
      </c>
      <c r="B100" s="32">
        <v>4968814963354</v>
      </c>
      <c r="C100" s="31" t="s">
        <v>1521</v>
      </c>
      <c r="D100" s="30" t="s">
        <v>4749</v>
      </c>
      <c r="E100" s="30" t="s">
        <v>1330</v>
      </c>
      <c r="F100" s="30" t="s">
        <v>36</v>
      </c>
      <c r="H100" s="30">
        <v>11417</v>
      </c>
      <c r="I100" s="30">
        <v>525</v>
      </c>
      <c r="J100" s="30" t="s">
        <v>3957</v>
      </c>
      <c r="K100" s="344"/>
      <c r="L100" s="102" t="str">
        <f t="shared" si="5"/>
        <v>BluEarth-GT AE51 215/45R17 91W XL（ストップ）</v>
      </c>
      <c r="M100" s="104" t="e">
        <f>VLOOKUP(A:A,在庫!$B:$M,10,0)</f>
        <v>#N/A</v>
      </c>
      <c r="N100" s="105" t="s">
        <v>4595</v>
      </c>
      <c r="O100" s="105" t="str">
        <f t="shared" si="6"/>
        <v>ip</v>
      </c>
      <c r="P100" s="106" t="e">
        <f>VLOOKUP(A:A,在庫!$B:$M,9,0)</f>
        <v>#N/A</v>
      </c>
      <c r="Q100" s="106" t="str">
        <f>VLOOKUP('作成 (2)'!D:D,引当!A:B,2,0)&amp;K100&amp;O100</f>
        <v>ae51ip</v>
      </c>
      <c r="R100" s="107" t="str">
        <f t="shared" si="7"/>
        <v>2023年製 BluEarth-GT AE51 215/45R17 91W XL（ストップ）  215/45R17  翌営業日発送</v>
      </c>
      <c r="S100" s="106" t="str">
        <f t="shared" si="8"/>
        <v>サマー$$YOKOHAMA$$ヨコハマ$$ブルーアース$$215/45R17$$価格$$安い$$寿命$$おすすめ$$0</v>
      </c>
      <c r="T100" s="104"/>
      <c r="U100" s="104" t="str">
        <f>VLOOKUP('作成 (2)'!D:D,引当!A:R,4,FALSE)</f>
        <v>サマー</v>
      </c>
      <c r="V100" s="104" t="str">
        <f>VLOOKUP('作成 (2)'!D:D,引当!A:R,5,FALSE)</f>
        <v>YOKOHAMA</v>
      </c>
      <c r="W100" s="103" t="str">
        <f>VLOOKUP('作成 (2)'!D:D,引当!A:R,6,FALSE)</f>
        <v>ヨコハマ</v>
      </c>
      <c r="X100" s="108" t="str">
        <f>VLOOKUP('作成 (2)'!D:D,引当!A:M,7,FALSE)</f>
        <v>ブルーアース</v>
      </c>
      <c r="Y100" s="109" t="str">
        <f t="shared" si="9"/>
        <v>215/45R17</v>
      </c>
      <c r="Z100" s="108" t="str">
        <f>VLOOKUP('作成 (2)'!D:D,引当!A:M,9,FALSE)</f>
        <v>価格</v>
      </c>
      <c r="AA100" s="109" t="str">
        <f>VLOOKUP('作成 (2)'!D:D,引当!A:M,10,FALSE)</f>
        <v>安い</v>
      </c>
      <c r="AB100" s="103" t="str">
        <f>VLOOKUP('作成 (2)'!D:D,引当!A:M,11,FALSE)</f>
        <v>寿命</v>
      </c>
      <c r="AC100" s="103" t="str">
        <f>VLOOKUP('作成 (2)'!D:D,引当!A:M,12,FALSE)</f>
        <v>おすすめ</v>
      </c>
      <c r="AD100" s="26">
        <f>VLOOKUP('作成 (2)'!D:D,引当!A:M,13,FALSE)</f>
        <v>0</v>
      </c>
    </row>
    <row r="101" spans="1:30">
      <c r="A101" s="33">
        <v>2055516129866</v>
      </c>
      <c r="B101" s="32">
        <v>4968814963095</v>
      </c>
      <c r="C101" s="31" t="s">
        <v>1520</v>
      </c>
      <c r="D101" s="30" t="s">
        <v>4749</v>
      </c>
      <c r="E101" s="30" t="s">
        <v>682</v>
      </c>
      <c r="F101" s="30" t="s">
        <v>35</v>
      </c>
      <c r="H101" s="30">
        <v>8994</v>
      </c>
      <c r="I101" s="30">
        <v>525</v>
      </c>
      <c r="J101" s="30" t="s">
        <v>3957</v>
      </c>
      <c r="K101" s="344"/>
      <c r="L101" s="102" t="str">
        <f t="shared" si="5"/>
        <v>BluEarth-GT AE51 205/55R16 94V XL</v>
      </c>
      <c r="M101" s="104" t="e">
        <f>VLOOKUP(A:A,在庫!$B:$M,10,0)</f>
        <v>#N/A</v>
      </c>
      <c r="N101" s="105" t="s">
        <v>4595</v>
      </c>
      <c r="O101" s="105" t="str">
        <f t="shared" si="6"/>
        <v>ip</v>
      </c>
      <c r="P101" s="106" t="e">
        <f>VLOOKUP(A:A,在庫!$B:$M,9,0)</f>
        <v>#N/A</v>
      </c>
      <c r="Q101" s="106" t="str">
        <f>VLOOKUP('作成 (2)'!D:D,引当!A:B,2,0)&amp;K101&amp;O101</f>
        <v>ae51ip</v>
      </c>
      <c r="R101" s="107" t="str">
        <f t="shared" si="7"/>
        <v>2023年製 BluEarth-GT AE51 205/55R16 94V XL  205/55R16  翌営業日発送</v>
      </c>
      <c r="S101" s="106" t="str">
        <f t="shared" si="8"/>
        <v>サマー$$YOKOHAMA$$ヨコハマ$$ブルーアース$$205/55R16$$価格$$安い$$寿命$$おすすめ$$0</v>
      </c>
      <c r="T101" s="104"/>
      <c r="U101" s="104" t="str">
        <f>VLOOKUP('作成 (2)'!D:D,引当!A:R,4,FALSE)</f>
        <v>サマー</v>
      </c>
      <c r="V101" s="104" t="str">
        <f>VLOOKUP('作成 (2)'!D:D,引当!A:R,5,FALSE)</f>
        <v>YOKOHAMA</v>
      </c>
      <c r="W101" s="103" t="str">
        <f>VLOOKUP('作成 (2)'!D:D,引当!A:R,6,FALSE)</f>
        <v>ヨコハマ</v>
      </c>
      <c r="X101" s="108" t="str">
        <f>VLOOKUP('作成 (2)'!D:D,引当!A:M,7,FALSE)</f>
        <v>ブルーアース</v>
      </c>
      <c r="Y101" s="109" t="str">
        <f t="shared" si="9"/>
        <v>205/55R16</v>
      </c>
      <c r="Z101" s="108" t="str">
        <f>VLOOKUP('作成 (2)'!D:D,引当!A:M,9,FALSE)</f>
        <v>価格</v>
      </c>
      <c r="AA101" s="109" t="str">
        <f>VLOOKUP('作成 (2)'!D:D,引当!A:M,10,FALSE)</f>
        <v>安い</v>
      </c>
      <c r="AB101" s="103" t="str">
        <f>VLOOKUP('作成 (2)'!D:D,引当!A:M,11,FALSE)</f>
        <v>寿命</v>
      </c>
      <c r="AC101" s="103" t="str">
        <f>VLOOKUP('作成 (2)'!D:D,引当!A:M,12,FALSE)</f>
        <v>おすすめ</v>
      </c>
      <c r="AD101" s="26">
        <f>VLOOKUP('作成 (2)'!D:D,引当!A:M,13,FALSE)</f>
        <v>0</v>
      </c>
    </row>
    <row r="102" spans="1:30">
      <c r="A102" s="33">
        <v>2254517129862</v>
      </c>
      <c r="B102" s="32">
        <v>4968814963323</v>
      </c>
      <c r="C102" s="31" t="s">
        <v>1527</v>
      </c>
      <c r="D102" s="30" t="s">
        <v>4749</v>
      </c>
      <c r="E102" s="30" t="s">
        <v>1005</v>
      </c>
      <c r="F102" s="30" t="s">
        <v>37</v>
      </c>
      <c r="H102" s="30">
        <v>10173</v>
      </c>
      <c r="I102" s="30">
        <v>525</v>
      </c>
      <c r="J102" s="30" t="s">
        <v>3957</v>
      </c>
      <c r="K102" s="344"/>
      <c r="L102" s="102" t="str">
        <f t="shared" si="5"/>
        <v>BluEarth-GT AE51 225/45R17 94W XL</v>
      </c>
      <c r="M102" s="104" t="e">
        <f>VLOOKUP(A:A,在庫!$B:$M,10,0)</f>
        <v>#N/A</v>
      </c>
      <c r="N102" s="105" t="s">
        <v>4595</v>
      </c>
      <c r="O102" s="105" t="str">
        <f t="shared" si="6"/>
        <v>ip</v>
      </c>
      <c r="P102" s="106" t="e">
        <f>VLOOKUP(A:A,在庫!$B:$M,9,0)</f>
        <v>#N/A</v>
      </c>
      <c r="Q102" s="106" t="str">
        <f>VLOOKUP('作成 (2)'!D:D,引当!A:B,2,0)&amp;K102&amp;O102</f>
        <v>ae51ip</v>
      </c>
      <c r="R102" s="107" t="str">
        <f t="shared" si="7"/>
        <v>2023年製 BluEarth-GT AE51 225/45R17 94W XL  225/45R17  翌営業日発送</v>
      </c>
      <c r="S102" s="106" t="str">
        <f t="shared" si="8"/>
        <v>サマー$$YOKOHAMA$$ヨコハマ$$ブルーアース$$225/45R17$$価格$$安い$$寿命$$おすすめ$$0</v>
      </c>
      <c r="T102" s="104"/>
      <c r="U102" s="104" t="str">
        <f>VLOOKUP('作成 (2)'!D:D,引当!A:R,4,FALSE)</f>
        <v>サマー</v>
      </c>
      <c r="V102" s="104" t="str">
        <f>VLOOKUP('作成 (2)'!D:D,引当!A:R,5,FALSE)</f>
        <v>YOKOHAMA</v>
      </c>
      <c r="W102" s="103" t="str">
        <f>VLOOKUP('作成 (2)'!D:D,引当!A:R,6,FALSE)</f>
        <v>ヨコハマ</v>
      </c>
      <c r="X102" s="108" t="str">
        <f>VLOOKUP('作成 (2)'!D:D,引当!A:M,7,FALSE)</f>
        <v>ブルーアース</v>
      </c>
      <c r="Y102" s="109" t="str">
        <f t="shared" si="9"/>
        <v>225/45R17</v>
      </c>
      <c r="Z102" s="108" t="str">
        <f>VLOOKUP('作成 (2)'!D:D,引当!A:M,9,FALSE)</f>
        <v>価格</v>
      </c>
      <c r="AA102" s="109" t="str">
        <f>VLOOKUP('作成 (2)'!D:D,引当!A:M,10,FALSE)</f>
        <v>安い</v>
      </c>
      <c r="AB102" s="103" t="str">
        <f>VLOOKUP('作成 (2)'!D:D,引当!A:M,11,FALSE)</f>
        <v>寿命</v>
      </c>
      <c r="AC102" s="103" t="str">
        <f>VLOOKUP('作成 (2)'!D:D,引当!A:M,12,FALSE)</f>
        <v>おすすめ</v>
      </c>
      <c r="AD102" s="26">
        <f>VLOOKUP('作成 (2)'!D:D,引当!A:M,13,FALSE)</f>
        <v>0</v>
      </c>
    </row>
    <row r="103" spans="1:30">
      <c r="A103" s="33">
        <v>2255017129864</v>
      </c>
      <c r="B103" s="32">
        <v>4968814963071</v>
      </c>
      <c r="C103" s="31" t="s">
        <v>1528</v>
      </c>
      <c r="D103" s="30" t="s">
        <v>4749</v>
      </c>
      <c r="E103" s="30" t="s">
        <v>1022</v>
      </c>
      <c r="F103" s="30" t="s">
        <v>32</v>
      </c>
      <c r="H103" s="30">
        <v>10519</v>
      </c>
      <c r="I103" s="30">
        <v>1050</v>
      </c>
      <c r="J103" s="30" t="s">
        <v>3957</v>
      </c>
      <c r="K103" s="344"/>
      <c r="L103" s="102" t="str">
        <f t="shared" si="5"/>
        <v>BluEarth-GT AE51 225/50R17 98W XL</v>
      </c>
      <c r="M103" s="104" t="e">
        <f>VLOOKUP(A:A,在庫!$B:$M,10,0)</f>
        <v>#N/A</v>
      </c>
      <c r="N103" s="105" t="s">
        <v>4595</v>
      </c>
      <c r="O103" s="105" t="str">
        <f t="shared" si="6"/>
        <v>ip</v>
      </c>
      <c r="P103" s="106" t="e">
        <f>VLOOKUP(A:A,在庫!$B:$M,9,0)</f>
        <v>#N/A</v>
      </c>
      <c r="Q103" s="106" t="str">
        <f>VLOOKUP('作成 (2)'!D:D,引当!A:B,2,0)&amp;K103&amp;O103</f>
        <v>ae51ip</v>
      </c>
      <c r="R103" s="107" t="str">
        <f t="shared" si="7"/>
        <v>2023年製 BluEarth-GT AE51 225/50R17 98W XL  225/50R17  翌営業日発送</v>
      </c>
      <c r="S103" s="106" t="str">
        <f t="shared" si="8"/>
        <v>サマー$$YOKOHAMA$$ヨコハマ$$ブルーアース$$225/50R17$$価格$$安い$$寿命$$おすすめ$$0</v>
      </c>
      <c r="T103" s="104"/>
      <c r="U103" s="104" t="str">
        <f>VLOOKUP('作成 (2)'!D:D,引当!A:R,4,FALSE)</f>
        <v>サマー</v>
      </c>
      <c r="V103" s="104" t="str">
        <f>VLOOKUP('作成 (2)'!D:D,引当!A:R,5,FALSE)</f>
        <v>YOKOHAMA</v>
      </c>
      <c r="W103" s="103" t="str">
        <f>VLOOKUP('作成 (2)'!D:D,引当!A:R,6,FALSE)</f>
        <v>ヨコハマ</v>
      </c>
      <c r="X103" s="108" t="str">
        <f>VLOOKUP('作成 (2)'!D:D,引当!A:M,7,FALSE)</f>
        <v>ブルーアース</v>
      </c>
      <c r="Y103" s="109" t="str">
        <f t="shared" si="9"/>
        <v>225/50R17</v>
      </c>
      <c r="Z103" s="108" t="str">
        <f>VLOOKUP('作成 (2)'!D:D,引当!A:M,9,FALSE)</f>
        <v>価格</v>
      </c>
      <c r="AA103" s="109" t="str">
        <f>VLOOKUP('作成 (2)'!D:D,引当!A:M,10,FALSE)</f>
        <v>安い</v>
      </c>
      <c r="AB103" s="103" t="str">
        <f>VLOOKUP('作成 (2)'!D:D,引当!A:M,11,FALSE)</f>
        <v>寿命</v>
      </c>
      <c r="AC103" s="103" t="str">
        <f>VLOOKUP('作成 (2)'!D:D,引当!A:M,12,FALSE)</f>
        <v>おすすめ</v>
      </c>
      <c r="AD103" s="26">
        <f>VLOOKUP('作成 (2)'!D:D,引当!A:M,13,FALSE)</f>
        <v>0</v>
      </c>
    </row>
    <row r="104" spans="1:30">
      <c r="A104" s="33">
        <v>2255517129869</v>
      </c>
      <c r="B104" s="32">
        <v>4968814963163</v>
      </c>
      <c r="C104" s="31" t="s">
        <v>1529</v>
      </c>
      <c r="D104" s="30" t="s">
        <v>4749</v>
      </c>
      <c r="E104" s="30" t="s">
        <v>1023</v>
      </c>
      <c r="F104" s="30" t="s">
        <v>52</v>
      </c>
      <c r="H104" s="30">
        <v>10490</v>
      </c>
      <c r="I104" s="30">
        <v>1050</v>
      </c>
      <c r="J104" s="30" t="s">
        <v>3957</v>
      </c>
      <c r="K104" s="344"/>
      <c r="L104" s="102" t="str">
        <f t="shared" si="5"/>
        <v>BluEarth-GT AE51 225/55R17 101W XL</v>
      </c>
      <c r="M104" s="104" t="e">
        <f>VLOOKUP(A:A,在庫!$B:$M,10,0)</f>
        <v>#N/A</v>
      </c>
      <c r="N104" s="105" t="s">
        <v>4595</v>
      </c>
      <c r="O104" s="105" t="str">
        <f t="shared" si="6"/>
        <v>ip</v>
      </c>
      <c r="P104" s="106" t="e">
        <f>VLOOKUP(A:A,在庫!$B:$M,9,0)</f>
        <v>#N/A</v>
      </c>
      <c r="Q104" s="106" t="str">
        <f>VLOOKUP('作成 (2)'!D:D,引当!A:B,2,0)&amp;K104&amp;O104</f>
        <v>ae51ip</v>
      </c>
      <c r="R104" s="107" t="str">
        <f t="shared" si="7"/>
        <v>2023年製 BluEarth-GT AE51 225/55R17 101W XL  225/55R17  翌営業日発送</v>
      </c>
      <c r="S104" s="106" t="str">
        <f t="shared" si="8"/>
        <v>サマー$$YOKOHAMA$$ヨコハマ$$ブルーアース$$225/55R17$$価格$$安い$$寿命$$おすすめ$$0</v>
      </c>
      <c r="T104" s="104"/>
      <c r="U104" s="104" t="str">
        <f>VLOOKUP('作成 (2)'!D:D,引当!A:R,4,FALSE)</f>
        <v>サマー</v>
      </c>
      <c r="V104" s="104" t="str">
        <f>VLOOKUP('作成 (2)'!D:D,引当!A:R,5,FALSE)</f>
        <v>YOKOHAMA</v>
      </c>
      <c r="W104" s="103" t="str">
        <f>VLOOKUP('作成 (2)'!D:D,引当!A:R,6,FALSE)</f>
        <v>ヨコハマ</v>
      </c>
      <c r="X104" s="108" t="str">
        <f>VLOOKUP('作成 (2)'!D:D,引当!A:M,7,FALSE)</f>
        <v>ブルーアース</v>
      </c>
      <c r="Y104" s="109" t="str">
        <f t="shared" si="9"/>
        <v>225/55R17</v>
      </c>
      <c r="Z104" s="108" t="str">
        <f>VLOOKUP('作成 (2)'!D:D,引当!A:M,9,FALSE)</f>
        <v>価格</v>
      </c>
      <c r="AA104" s="109" t="str">
        <f>VLOOKUP('作成 (2)'!D:D,引当!A:M,10,FALSE)</f>
        <v>安い</v>
      </c>
      <c r="AB104" s="103" t="str">
        <f>VLOOKUP('作成 (2)'!D:D,引当!A:M,11,FALSE)</f>
        <v>寿命</v>
      </c>
      <c r="AC104" s="103" t="str">
        <f>VLOOKUP('作成 (2)'!D:D,引当!A:M,12,FALSE)</f>
        <v>おすすめ</v>
      </c>
      <c r="AD104" s="26">
        <f>VLOOKUP('作成 (2)'!D:D,引当!A:M,13,FALSE)</f>
        <v>0</v>
      </c>
    </row>
    <row r="105" spans="1:30">
      <c r="A105" s="33">
        <v>2454518129865</v>
      </c>
      <c r="B105" s="32">
        <v>4968814963101</v>
      </c>
      <c r="C105" s="31" t="s">
        <v>1534</v>
      </c>
      <c r="D105" s="30" t="s">
        <v>4749</v>
      </c>
      <c r="E105" s="30" t="s">
        <v>1035</v>
      </c>
      <c r="F105" s="30" t="s">
        <v>33</v>
      </c>
      <c r="H105" s="30">
        <v>12096</v>
      </c>
      <c r="I105" s="30">
        <v>1050</v>
      </c>
      <c r="J105" s="30" t="s">
        <v>3957</v>
      </c>
      <c r="K105" s="344"/>
      <c r="L105" s="102" t="str">
        <f t="shared" si="5"/>
        <v>BluEarth-GT AE51 245/45R18 100W XL</v>
      </c>
      <c r="M105" s="104" t="e">
        <f>VLOOKUP(A:A,在庫!$B:$M,10,0)</f>
        <v>#N/A</v>
      </c>
      <c r="N105" s="105" t="s">
        <v>4595</v>
      </c>
      <c r="O105" s="105" t="str">
        <f t="shared" si="6"/>
        <v>ip</v>
      </c>
      <c r="P105" s="106" t="e">
        <f>VLOOKUP(A:A,在庫!$B:$M,9,0)</f>
        <v>#N/A</v>
      </c>
      <c r="Q105" s="106" t="str">
        <f>VLOOKUP('作成 (2)'!D:D,引当!A:B,2,0)&amp;K105&amp;O105</f>
        <v>ae51ip</v>
      </c>
      <c r="R105" s="107" t="str">
        <f t="shared" si="7"/>
        <v>2023年製 BluEarth-GT AE51 245/45R18 100W XL  245/45R18  翌営業日発送</v>
      </c>
      <c r="S105" s="106" t="str">
        <f t="shared" si="8"/>
        <v>サマー$$YOKOHAMA$$ヨコハマ$$ブルーアース$$245/45R18$$価格$$安い$$寿命$$おすすめ$$0</v>
      </c>
      <c r="T105" s="104"/>
      <c r="U105" s="104" t="str">
        <f>VLOOKUP('作成 (2)'!D:D,引当!A:R,4,FALSE)</f>
        <v>サマー</v>
      </c>
      <c r="V105" s="104" t="str">
        <f>VLOOKUP('作成 (2)'!D:D,引当!A:R,5,FALSE)</f>
        <v>YOKOHAMA</v>
      </c>
      <c r="W105" s="103" t="str">
        <f>VLOOKUP('作成 (2)'!D:D,引当!A:R,6,FALSE)</f>
        <v>ヨコハマ</v>
      </c>
      <c r="X105" s="108" t="str">
        <f>VLOOKUP('作成 (2)'!D:D,引当!A:M,7,FALSE)</f>
        <v>ブルーアース</v>
      </c>
      <c r="Y105" s="109" t="str">
        <f t="shared" si="9"/>
        <v>245/45R18</v>
      </c>
      <c r="Z105" s="108" t="str">
        <f>VLOOKUP('作成 (2)'!D:D,引当!A:M,9,FALSE)</f>
        <v>価格</v>
      </c>
      <c r="AA105" s="109" t="str">
        <f>VLOOKUP('作成 (2)'!D:D,引当!A:M,10,FALSE)</f>
        <v>安い</v>
      </c>
      <c r="AB105" s="103" t="str">
        <f>VLOOKUP('作成 (2)'!D:D,引当!A:M,11,FALSE)</f>
        <v>寿命</v>
      </c>
      <c r="AC105" s="103" t="str">
        <f>VLOOKUP('作成 (2)'!D:D,引当!A:M,12,FALSE)</f>
        <v>おすすめ</v>
      </c>
      <c r="AD105" s="26">
        <f>VLOOKUP('作成 (2)'!D:D,引当!A:M,13,FALSE)</f>
        <v>0</v>
      </c>
    </row>
    <row r="106" spans="1:30">
      <c r="A106" s="33">
        <v>2454019129869</v>
      </c>
      <c r="B106" s="32">
        <v>4968814963286</v>
      </c>
      <c r="C106" s="31" t="s">
        <v>1535</v>
      </c>
      <c r="D106" s="30" t="s">
        <v>4749</v>
      </c>
      <c r="E106" s="30" t="s">
        <v>1172</v>
      </c>
      <c r="F106" s="30" t="s">
        <v>106</v>
      </c>
      <c r="H106" s="30">
        <v>13636</v>
      </c>
      <c r="I106" s="30">
        <v>1050</v>
      </c>
      <c r="J106" s="30" t="s">
        <v>3957</v>
      </c>
      <c r="K106" s="344"/>
      <c r="L106" s="102" t="str">
        <f t="shared" si="5"/>
        <v>BluEarth-GT AE51 245/40R19 98W XL</v>
      </c>
      <c r="M106" s="104" t="e">
        <f>VLOOKUP(A:A,在庫!$B:$M,10,0)</f>
        <v>#N/A</v>
      </c>
      <c r="N106" s="105" t="s">
        <v>4595</v>
      </c>
      <c r="O106" s="105" t="str">
        <f t="shared" si="6"/>
        <v>ip</v>
      </c>
      <c r="P106" s="106" t="e">
        <f>VLOOKUP(A:A,在庫!$B:$M,9,0)</f>
        <v>#N/A</v>
      </c>
      <c r="Q106" s="106" t="str">
        <f>VLOOKUP('作成 (2)'!D:D,引当!A:B,2,0)&amp;K106&amp;O106</f>
        <v>ae51ip</v>
      </c>
      <c r="R106" s="107" t="str">
        <f t="shared" si="7"/>
        <v>2023年製 BluEarth-GT AE51 245/40R19 98W XL  245/40R19  翌営業日発送</v>
      </c>
      <c r="S106" s="106" t="str">
        <f t="shared" si="8"/>
        <v>サマー$$YOKOHAMA$$ヨコハマ$$ブルーアース$$245/40R19$$価格$$安い$$寿命$$おすすめ$$0</v>
      </c>
      <c r="T106" s="104"/>
      <c r="U106" s="104" t="str">
        <f>VLOOKUP('作成 (2)'!D:D,引当!A:R,4,FALSE)</f>
        <v>サマー</v>
      </c>
      <c r="V106" s="104" t="str">
        <f>VLOOKUP('作成 (2)'!D:D,引当!A:R,5,FALSE)</f>
        <v>YOKOHAMA</v>
      </c>
      <c r="W106" s="103" t="str">
        <f>VLOOKUP('作成 (2)'!D:D,引当!A:R,6,FALSE)</f>
        <v>ヨコハマ</v>
      </c>
      <c r="X106" s="108" t="str">
        <f>VLOOKUP('作成 (2)'!D:D,引当!A:M,7,FALSE)</f>
        <v>ブルーアース</v>
      </c>
      <c r="Y106" s="109" t="str">
        <f t="shared" si="9"/>
        <v>245/40R19</v>
      </c>
      <c r="Z106" s="108" t="str">
        <f>VLOOKUP('作成 (2)'!D:D,引当!A:M,9,FALSE)</f>
        <v>価格</v>
      </c>
      <c r="AA106" s="109" t="str">
        <f>VLOOKUP('作成 (2)'!D:D,引当!A:M,10,FALSE)</f>
        <v>安い</v>
      </c>
      <c r="AB106" s="103" t="str">
        <f>VLOOKUP('作成 (2)'!D:D,引当!A:M,11,FALSE)</f>
        <v>寿命</v>
      </c>
      <c r="AC106" s="103" t="str">
        <f>VLOOKUP('作成 (2)'!D:D,引当!A:M,12,FALSE)</f>
        <v>おすすめ</v>
      </c>
      <c r="AD106" s="26">
        <f>VLOOKUP('作成 (2)'!D:D,引当!A:M,13,FALSE)</f>
        <v>0</v>
      </c>
    </row>
    <row r="107" spans="1:30">
      <c r="A107" s="33">
        <v>2256517129859</v>
      </c>
      <c r="B107" s="32">
        <v>4968814989941</v>
      </c>
      <c r="C107" s="31" t="s">
        <v>1540</v>
      </c>
      <c r="D107" s="30" t="s">
        <v>4747</v>
      </c>
      <c r="E107" s="30" t="s">
        <v>1153</v>
      </c>
      <c r="F107" s="30" t="s">
        <v>74</v>
      </c>
      <c r="H107" s="30">
        <v>9260</v>
      </c>
      <c r="I107" s="30">
        <v>1050</v>
      </c>
      <c r="J107" s="30" t="s">
        <v>3957</v>
      </c>
      <c r="K107" s="344"/>
      <c r="L107" s="102" t="str">
        <f t="shared" si="5"/>
        <v>BluEarth-XT AE61 225/65R17 102H</v>
      </c>
      <c r="M107" s="104">
        <f>VLOOKUP(A:A,在庫!$B:$M,10,0)</f>
        <v>1</v>
      </c>
      <c r="N107" s="105" t="s">
        <v>4595</v>
      </c>
      <c r="O107" s="105" t="str">
        <f t="shared" si="6"/>
        <v>ip</v>
      </c>
      <c r="P107" s="106">
        <f>VLOOKUP(A:A,在庫!$B:$M,9,0)</f>
        <v>0</v>
      </c>
      <c r="Q107" s="106" t="str">
        <f>VLOOKUP('作成 (2)'!D:D,引当!A:B,2,0)&amp;K107&amp;O107</f>
        <v>ae61ip</v>
      </c>
      <c r="R107" s="107" t="str">
        <f t="shared" si="7"/>
        <v>2023年製 BluEarth-XT AE61 225/65R17 102H  225/65R17  翌営業日発送</v>
      </c>
      <c r="S107" s="106" t="str">
        <f t="shared" si="8"/>
        <v>サマー$$YOKOHAMA$$ヨコハマ$$ブルーアース$$225/65R17$$価格$$安い$$寿命$$おすすめ$$0</v>
      </c>
      <c r="T107" s="104"/>
      <c r="U107" s="104" t="str">
        <f>VLOOKUP('作成 (2)'!D:D,引当!A:R,4,FALSE)</f>
        <v>サマー</v>
      </c>
      <c r="V107" s="104" t="str">
        <f>VLOOKUP('作成 (2)'!D:D,引当!A:R,5,FALSE)</f>
        <v>YOKOHAMA</v>
      </c>
      <c r="W107" s="103" t="str">
        <f>VLOOKUP('作成 (2)'!D:D,引当!A:R,6,FALSE)</f>
        <v>ヨコハマ</v>
      </c>
      <c r="X107" s="108" t="str">
        <f>VLOOKUP('作成 (2)'!D:D,引当!A:M,7,FALSE)</f>
        <v>ブルーアース</v>
      </c>
      <c r="Y107" s="109" t="str">
        <f t="shared" si="9"/>
        <v>225/65R17</v>
      </c>
      <c r="Z107" s="108" t="str">
        <f>VLOOKUP('作成 (2)'!D:D,引当!A:M,9,FALSE)</f>
        <v>価格</v>
      </c>
      <c r="AA107" s="109" t="str">
        <f>VLOOKUP('作成 (2)'!D:D,引当!A:M,10,FALSE)</f>
        <v>安い</v>
      </c>
      <c r="AB107" s="103" t="str">
        <f>VLOOKUP('作成 (2)'!D:D,引当!A:M,11,FALSE)</f>
        <v>寿命</v>
      </c>
      <c r="AC107" s="103" t="str">
        <f>VLOOKUP('作成 (2)'!D:D,引当!A:M,12,FALSE)</f>
        <v>おすすめ</v>
      </c>
      <c r="AD107" s="26">
        <f>VLOOKUP('作成 (2)'!D:D,引当!A:M,13,FALSE)</f>
        <v>0</v>
      </c>
    </row>
    <row r="108" spans="1:30">
      <c r="A108" s="33">
        <v>2256018129853</v>
      </c>
      <c r="B108" s="32">
        <v>4968814990138</v>
      </c>
      <c r="C108" s="31" t="s">
        <v>1548</v>
      </c>
      <c r="D108" s="30" t="s">
        <v>4747</v>
      </c>
      <c r="E108" s="30" t="s">
        <v>1549</v>
      </c>
      <c r="F108" s="30" t="s">
        <v>84</v>
      </c>
      <c r="H108" s="30">
        <v>13050</v>
      </c>
      <c r="I108" s="30">
        <v>1050</v>
      </c>
      <c r="J108" s="30" t="s">
        <v>3957</v>
      </c>
      <c r="K108" s="344"/>
      <c r="L108" s="102" t="str">
        <f t="shared" si="5"/>
        <v>BluEarth-XT AE61 225/60R18 100H（ストップ）</v>
      </c>
      <c r="M108" s="104">
        <f>VLOOKUP(A:A,在庫!$B:$M,10,0)</f>
        <v>1</v>
      </c>
      <c r="N108" s="105" t="s">
        <v>4595</v>
      </c>
      <c r="O108" s="105" t="str">
        <f t="shared" si="6"/>
        <v>ip</v>
      </c>
      <c r="P108" s="106">
        <f>VLOOKUP(A:A,在庫!$B:$M,9,0)</f>
        <v>0</v>
      </c>
      <c r="Q108" s="106" t="str">
        <f>VLOOKUP('作成 (2)'!D:D,引当!A:B,2,0)&amp;K108&amp;O108</f>
        <v>ae61ip</v>
      </c>
      <c r="R108" s="107" t="str">
        <f t="shared" si="7"/>
        <v>2023年製 BluEarth-XT AE61 225/60R18 100H（ストップ）  225/60R18  翌営業日発送</v>
      </c>
      <c r="S108" s="106" t="str">
        <f t="shared" si="8"/>
        <v>サマー$$YOKOHAMA$$ヨコハマ$$ブルーアース$$225/60R18$$価格$$安い$$寿命$$おすすめ$$0</v>
      </c>
      <c r="T108" s="104"/>
      <c r="U108" s="104" t="str">
        <f>VLOOKUP('作成 (2)'!D:D,引当!A:R,4,FALSE)</f>
        <v>サマー</v>
      </c>
      <c r="V108" s="104" t="str">
        <f>VLOOKUP('作成 (2)'!D:D,引当!A:R,5,FALSE)</f>
        <v>YOKOHAMA</v>
      </c>
      <c r="W108" s="103" t="str">
        <f>VLOOKUP('作成 (2)'!D:D,引当!A:R,6,FALSE)</f>
        <v>ヨコハマ</v>
      </c>
      <c r="X108" s="108" t="str">
        <f>VLOOKUP('作成 (2)'!D:D,引当!A:M,7,FALSE)</f>
        <v>ブルーアース</v>
      </c>
      <c r="Y108" s="109" t="str">
        <f t="shared" si="9"/>
        <v>225/60R18</v>
      </c>
      <c r="Z108" s="108" t="str">
        <f>VLOOKUP('作成 (2)'!D:D,引当!A:M,9,FALSE)</f>
        <v>価格</v>
      </c>
      <c r="AA108" s="109" t="str">
        <f>VLOOKUP('作成 (2)'!D:D,引当!A:M,10,FALSE)</f>
        <v>安い</v>
      </c>
      <c r="AB108" s="103" t="str">
        <f>VLOOKUP('作成 (2)'!D:D,引当!A:M,11,FALSE)</f>
        <v>寿命</v>
      </c>
      <c r="AC108" s="103" t="str">
        <f>VLOOKUP('作成 (2)'!D:D,引当!A:M,12,FALSE)</f>
        <v>おすすめ</v>
      </c>
      <c r="AD108" s="26">
        <f>VLOOKUP('作成 (2)'!D:D,引当!A:M,13,FALSE)</f>
        <v>0</v>
      </c>
    </row>
    <row r="109" spans="1:30">
      <c r="A109" s="33">
        <v>2356018129942</v>
      </c>
      <c r="B109" s="32">
        <v>4968814990084</v>
      </c>
      <c r="C109" s="31" t="s">
        <v>1554</v>
      </c>
      <c r="D109" s="30" t="s">
        <v>4747</v>
      </c>
      <c r="E109" s="30" t="s">
        <v>1555</v>
      </c>
      <c r="F109" s="30" t="s">
        <v>76</v>
      </c>
      <c r="H109" s="30">
        <v>12249</v>
      </c>
      <c r="I109" s="30">
        <v>1050</v>
      </c>
      <c r="J109" s="30" t="s">
        <v>3957</v>
      </c>
      <c r="K109" s="344"/>
      <c r="L109" s="102" t="str">
        <f t="shared" si="5"/>
        <v>BluEarth-XT AE61 235/60R18 103W（ストップ）</v>
      </c>
      <c r="M109" s="104" t="e">
        <f>VLOOKUP(A:A,在庫!$B:$M,10,0)</f>
        <v>#N/A</v>
      </c>
      <c r="N109" s="105" t="s">
        <v>4595</v>
      </c>
      <c r="O109" s="105" t="str">
        <f t="shared" si="6"/>
        <v>ip</v>
      </c>
      <c r="P109" s="106" t="e">
        <f>VLOOKUP(A:A,在庫!$B:$M,9,0)</f>
        <v>#N/A</v>
      </c>
      <c r="Q109" s="106" t="str">
        <f>VLOOKUP('作成 (2)'!D:D,引当!A:B,2,0)&amp;K109&amp;O109</f>
        <v>ae61ip</v>
      </c>
      <c r="R109" s="107" t="str">
        <f t="shared" si="7"/>
        <v>2023年製 BluEarth-XT AE61 235/60R18 103W（ストップ）  235/60R18  翌営業日発送</v>
      </c>
      <c r="S109" s="106" t="str">
        <f t="shared" si="8"/>
        <v>サマー$$YOKOHAMA$$ヨコハマ$$ブルーアース$$235/60R18$$価格$$安い$$寿命$$おすすめ$$0</v>
      </c>
      <c r="T109" s="104"/>
      <c r="U109" s="104" t="str">
        <f>VLOOKUP('作成 (2)'!D:D,引当!A:R,4,FALSE)</f>
        <v>サマー</v>
      </c>
      <c r="V109" s="104" t="str">
        <f>VLOOKUP('作成 (2)'!D:D,引当!A:R,5,FALSE)</f>
        <v>YOKOHAMA</v>
      </c>
      <c r="W109" s="103" t="str">
        <f>VLOOKUP('作成 (2)'!D:D,引当!A:R,6,FALSE)</f>
        <v>ヨコハマ</v>
      </c>
      <c r="X109" s="108" t="str">
        <f>VLOOKUP('作成 (2)'!D:D,引当!A:M,7,FALSE)</f>
        <v>ブルーアース</v>
      </c>
      <c r="Y109" s="109" t="str">
        <f t="shared" si="9"/>
        <v>235/60R18</v>
      </c>
      <c r="Z109" s="108" t="str">
        <f>VLOOKUP('作成 (2)'!D:D,引当!A:M,9,FALSE)</f>
        <v>価格</v>
      </c>
      <c r="AA109" s="109" t="str">
        <f>VLOOKUP('作成 (2)'!D:D,引当!A:M,10,FALSE)</f>
        <v>安い</v>
      </c>
      <c r="AB109" s="103" t="str">
        <f>VLOOKUP('作成 (2)'!D:D,引当!A:M,11,FALSE)</f>
        <v>寿命</v>
      </c>
      <c r="AC109" s="103" t="str">
        <f>VLOOKUP('作成 (2)'!D:D,引当!A:M,12,FALSE)</f>
        <v>おすすめ</v>
      </c>
      <c r="AD109" s="26">
        <f>VLOOKUP('作成 (2)'!D:D,引当!A:M,13,FALSE)</f>
        <v>0</v>
      </c>
    </row>
    <row r="110" spans="1:30">
      <c r="A110" s="33">
        <v>2256017129854</v>
      </c>
      <c r="B110" s="32">
        <v>4968814990121</v>
      </c>
      <c r="C110" s="31" t="s">
        <v>1536</v>
      </c>
      <c r="D110" s="30" t="s">
        <v>4747</v>
      </c>
      <c r="E110" s="30" t="s">
        <v>940</v>
      </c>
      <c r="F110" s="30" t="s">
        <v>68</v>
      </c>
      <c r="H110" s="30">
        <v>12695</v>
      </c>
      <c r="I110" s="30">
        <v>1050</v>
      </c>
      <c r="J110" s="30" t="s">
        <v>3957</v>
      </c>
      <c r="K110" s="344"/>
      <c r="L110" s="102" t="str">
        <f t="shared" si="5"/>
        <v>BluEarth-XT AE61 225/60R17 99V</v>
      </c>
      <c r="M110" s="104">
        <f>VLOOKUP(A:A,在庫!$B:$M,10,0)</f>
        <v>1</v>
      </c>
      <c r="N110" s="105" t="s">
        <v>4595</v>
      </c>
      <c r="O110" s="105" t="str">
        <f t="shared" si="6"/>
        <v>ip</v>
      </c>
      <c r="P110" s="106">
        <f>VLOOKUP(A:A,在庫!$B:$M,9,0)</f>
        <v>0</v>
      </c>
      <c r="Q110" s="106" t="str">
        <f>VLOOKUP('作成 (2)'!D:D,引当!A:B,2,0)&amp;K110&amp;O110</f>
        <v>ae61ip</v>
      </c>
      <c r="R110" s="107" t="str">
        <f t="shared" si="7"/>
        <v>2023年製 BluEarth-XT AE61 225/60R17 99V  225/60R17  翌営業日発送</v>
      </c>
      <c r="S110" s="106" t="str">
        <f t="shared" si="8"/>
        <v>サマー$$YOKOHAMA$$ヨコハマ$$ブルーアース$$225/60R17$$価格$$安い$$寿命$$おすすめ$$0</v>
      </c>
      <c r="T110" s="104"/>
      <c r="U110" s="104" t="str">
        <f>VLOOKUP('作成 (2)'!D:D,引当!A:R,4,FALSE)</f>
        <v>サマー</v>
      </c>
      <c r="V110" s="104" t="str">
        <f>VLOOKUP('作成 (2)'!D:D,引当!A:R,5,FALSE)</f>
        <v>YOKOHAMA</v>
      </c>
      <c r="W110" s="103" t="str">
        <f>VLOOKUP('作成 (2)'!D:D,引当!A:R,6,FALSE)</f>
        <v>ヨコハマ</v>
      </c>
      <c r="X110" s="108" t="str">
        <f>VLOOKUP('作成 (2)'!D:D,引当!A:M,7,FALSE)</f>
        <v>ブルーアース</v>
      </c>
      <c r="Y110" s="109" t="str">
        <f t="shared" si="9"/>
        <v>225/60R17</v>
      </c>
      <c r="Z110" s="108" t="str">
        <f>VLOOKUP('作成 (2)'!D:D,引当!A:M,9,FALSE)</f>
        <v>価格</v>
      </c>
      <c r="AA110" s="109" t="str">
        <f>VLOOKUP('作成 (2)'!D:D,引当!A:M,10,FALSE)</f>
        <v>安い</v>
      </c>
      <c r="AB110" s="103" t="str">
        <f>VLOOKUP('作成 (2)'!D:D,引当!A:M,11,FALSE)</f>
        <v>寿命</v>
      </c>
      <c r="AC110" s="103" t="str">
        <f>VLOOKUP('作成 (2)'!D:D,引当!A:M,12,FALSE)</f>
        <v>おすすめ</v>
      </c>
      <c r="AD110" s="26">
        <f>VLOOKUP('作成 (2)'!D:D,引当!A:M,13,FALSE)</f>
        <v>0</v>
      </c>
    </row>
    <row r="111" spans="1:30">
      <c r="A111" s="33">
        <v>2356517129856</v>
      </c>
      <c r="B111" s="32">
        <v>4968814990107</v>
      </c>
      <c r="C111" s="31" t="s">
        <v>1542</v>
      </c>
      <c r="D111" s="30" t="s">
        <v>10777</v>
      </c>
      <c r="E111" s="30" t="s">
        <v>684</v>
      </c>
      <c r="F111" s="30" t="s">
        <v>123</v>
      </c>
      <c r="H111" s="30">
        <v>9408</v>
      </c>
      <c r="I111" s="30">
        <v>1050</v>
      </c>
      <c r="J111" s="30" t="s">
        <v>3957</v>
      </c>
      <c r="K111" s="344"/>
      <c r="L111" s="102" t="str">
        <f t="shared" si="5"/>
        <v>BluEarth-XT AE61 235/65R17 108V</v>
      </c>
      <c r="M111" s="104">
        <f>VLOOKUP(A:A,在庫!$B:$M,10,0)</f>
        <v>1</v>
      </c>
      <c r="N111" s="105" t="s">
        <v>4595</v>
      </c>
      <c r="O111" s="105" t="str">
        <f t="shared" si="6"/>
        <v>ip</v>
      </c>
      <c r="P111" s="106">
        <f>VLOOKUP(A:A,在庫!$B:$M,9,0)</f>
        <v>0</v>
      </c>
      <c r="Q111" s="106" t="str">
        <f>VLOOKUP('作成 (2)'!D:D,引当!A:B,2,0)&amp;K111&amp;O111</f>
        <v>ae61ip</v>
      </c>
      <c r="R111" s="107" t="str">
        <f t="shared" si="7"/>
        <v>2023年製 BluEarth-XT AE61 235/65R17 108V  235/65R17  翌営業日発送</v>
      </c>
      <c r="S111" s="106" t="str">
        <f t="shared" si="8"/>
        <v>サマー$$YOKOHAMA$$ヨコハマ$$ブルーアース$$235/65R17$$価格$$安い$$寿命$$おすすめ$$0</v>
      </c>
      <c r="T111" s="104"/>
      <c r="U111" s="104" t="str">
        <f>VLOOKUP('作成 (2)'!D:D,引当!A:R,4,FALSE)</f>
        <v>サマー</v>
      </c>
      <c r="V111" s="104" t="str">
        <f>VLOOKUP('作成 (2)'!D:D,引当!A:R,5,FALSE)</f>
        <v>YOKOHAMA</v>
      </c>
      <c r="W111" s="103" t="str">
        <f>VLOOKUP('作成 (2)'!D:D,引当!A:R,6,FALSE)</f>
        <v>ヨコハマ</v>
      </c>
      <c r="X111" s="108" t="str">
        <f>VLOOKUP('作成 (2)'!D:D,引当!A:M,7,FALSE)</f>
        <v>ブルーアース</v>
      </c>
      <c r="Y111" s="109" t="str">
        <f t="shared" si="9"/>
        <v>235/65R17</v>
      </c>
      <c r="Z111" s="108" t="str">
        <f>VLOOKUP('作成 (2)'!D:D,引当!A:M,9,FALSE)</f>
        <v>価格</v>
      </c>
      <c r="AA111" s="109" t="str">
        <f>VLOOKUP('作成 (2)'!D:D,引当!A:M,10,FALSE)</f>
        <v>安い</v>
      </c>
      <c r="AB111" s="103" t="str">
        <f>VLOOKUP('作成 (2)'!D:D,引当!A:M,11,FALSE)</f>
        <v>寿命</v>
      </c>
      <c r="AC111" s="103" t="str">
        <f>VLOOKUP('作成 (2)'!D:D,引当!A:M,12,FALSE)</f>
        <v>おすすめ</v>
      </c>
      <c r="AD111" s="26">
        <f>VLOOKUP('作成 (2)'!D:D,引当!A:M,13,FALSE)</f>
        <v>0</v>
      </c>
    </row>
    <row r="112" spans="1:30">
      <c r="A112" s="33">
        <v>2255518129943</v>
      </c>
      <c r="B112" s="32">
        <v>4968814990169</v>
      </c>
      <c r="C112" s="31" t="s">
        <v>1544</v>
      </c>
      <c r="D112" s="30" t="s">
        <v>4747</v>
      </c>
      <c r="E112" s="30" t="s">
        <v>939</v>
      </c>
      <c r="F112" s="30" t="s">
        <v>71</v>
      </c>
      <c r="H112" s="30">
        <v>13152</v>
      </c>
      <c r="I112" s="30">
        <v>1050</v>
      </c>
      <c r="J112" s="30" t="s">
        <v>3957</v>
      </c>
      <c r="K112" s="344"/>
      <c r="L112" s="102" t="str">
        <f t="shared" si="5"/>
        <v>BluEarth-XT AE61 225/55R18 98V</v>
      </c>
      <c r="M112" s="104">
        <f>VLOOKUP(A:A,在庫!$B:$M,10,0)</f>
        <v>1</v>
      </c>
      <c r="N112" s="105" t="s">
        <v>4595</v>
      </c>
      <c r="O112" s="105" t="str">
        <f t="shared" si="6"/>
        <v>ip</v>
      </c>
      <c r="P112" s="106">
        <f>VLOOKUP(A:A,在庫!$B:$M,9,0)</f>
        <v>0</v>
      </c>
      <c r="Q112" s="106" t="str">
        <f>VLOOKUP('作成 (2)'!D:D,引当!A:B,2,0)&amp;K112&amp;O112</f>
        <v>ae61ip</v>
      </c>
      <c r="R112" s="107" t="str">
        <f t="shared" si="7"/>
        <v>2023年製 BluEarth-XT AE61 225/55R18 98V  225/55R18  翌営業日発送</v>
      </c>
      <c r="S112" s="106" t="str">
        <f t="shared" si="8"/>
        <v>サマー$$YOKOHAMA$$ヨコハマ$$ブルーアース$$225/55R18$$価格$$安い$$寿命$$おすすめ$$0</v>
      </c>
      <c r="T112" s="104"/>
      <c r="U112" s="104" t="str">
        <f>VLOOKUP('作成 (2)'!D:D,引当!A:R,4,FALSE)</f>
        <v>サマー</v>
      </c>
      <c r="V112" s="104" t="str">
        <f>VLOOKUP('作成 (2)'!D:D,引当!A:R,5,FALSE)</f>
        <v>YOKOHAMA</v>
      </c>
      <c r="W112" s="103" t="str">
        <f>VLOOKUP('作成 (2)'!D:D,引当!A:R,6,FALSE)</f>
        <v>ヨコハマ</v>
      </c>
      <c r="X112" s="108" t="str">
        <f>VLOOKUP('作成 (2)'!D:D,引当!A:M,7,FALSE)</f>
        <v>ブルーアース</v>
      </c>
      <c r="Y112" s="109" t="str">
        <f t="shared" si="9"/>
        <v>225/55R18</v>
      </c>
      <c r="Z112" s="108" t="str">
        <f>VLOOKUP('作成 (2)'!D:D,引当!A:M,9,FALSE)</f>
        <v>価格</v>
      </c>
      <c r="AA112" s="109" t="str">
        <f>VLOOKUP('作成 (2)'!D:D,引当!A:M,10,FALSE)</f>
        <v>安い</v>
      </c>
      <c r="AB112" s="103" t="str">
        <f>VLOOKUP('作成 (2)'!D:D,引当!A:M,11,FALSE)</f>
        <v>寿命</v>
      </c>
      <c r="AC112" s="103" t="str">
        <f>VLOOKUP('作成 (2)'!D:D,引当!A:M,12,FALSE)</f>
        <v>おすすめ</v>
      </c>
      <c r="AD112" s="26">
        <f>VLOOKUP('作成 (2)'!D:D,引当!A:M,13,FALSE)</f>
        <v>0</v>
      </c>
    </row>
    <row r="113" spans="1:30">
      <c r="A113" s="33">
        <v>2355518129858</v>
      </c>
      <c r="B113" s="32">
        <v>4968814989965</v>
      </c>
      <c r="C113" s="31" t="s">
        <v>1551</v>
      </c>
      <c r="D113" s="30" t="s">
        <v>4747</v>
      </c>
      <c r="E113" s="30" t="s">
        <v>1552</v>
      </c>
      <c r="F113" s="30" t="s">
        <v>72</v>
      </c>
      <c r="H113" s="30">
        <v>12645</v>
      </c>
      <c r="I113" s="30">
        <v>1050</v>
      </c>
      <c r="J113" s="30" t="s">
        <v>3957</v>
      </c>
      <c r="K113" s="344"/>
      <c r="L113" s="102" t="str">
        <f t="shared" si="5"/>
        <v>BluEarth-XT AE61 235/55R18 100V（ストップ）</v>
      </c>
      <c r="M113" s="104" t="e">
        <f>VLOOKUP(A:A,在庫!$B:$M,10,0)</f>
        <v>#N/A</v>
      </c>
      <c r="N113" s="105" t="s">
        <v>4595</v>
      </c>
      <c r="O113" s="105" t="str">
        <f t="shared" si="6"/>
        <v>ip</v>
      </c>
      <c r="P113" s="106" t="e">
        <f>VLOOKUP(A:A,在庫!$B:$M,9,0)</f>
        <v>#N/A</v>
      </c>
      <c r="Q113" s="106" t="str">
        <f>VLOOKUP('作成 (2)'!D:D,引当!A:B,2,0)&amp;K113&amp;O113</f>
        <v>ae61ip</v>
      </c>
      <c r="R113" s="107" t="str">
        <f t="shared" si="7"/>
        <v>2023年製 BluEarth-XT AE61 235/55R18 100V（ストップ）  235/55R18  翌営業日発送</v>
      </c>
      <c r="S113" s="106" t="str">
        <f t="shared" si="8"/>
        <v>サマー$$YOKOHAMA$$ヨコハマ$$ブルーアース$$235/55R18$$価格$$安い$$寿命$$おすすめ$$0</v>
      </c>
      <c r="T113" s="104"/>
      <c r="U113" s="104" t="str">
        <f>VLOOKUP('作成 (2)'!D:D,引当!A:R,4,FALSE)</f>
        <v>サマー</v>
      </c>
      <c r="V113" s="104" t="str">
        <f>VLOOKUP('作成 (2)'!D:D,引当!A:R,5,FALSE)</f>
        <v>YOKOHAMA</v>
      </c>
      <c r="W113" s="103" t="str">
        <f>VLOOKUP('作成 (2)'!D:D,引当!A:R,6,FALSE)</f>
        <v>ヨコハマ</v>
      </c>
      <c r="X113" s="108" t="str">
        <f>VLOOKUP('作成 (2)'!D:D,引当!A:M,7,FALSE)</f>
        <v>ブルーアース</v>
      </c>
      <c r="Y113" s="109" t="str">
        <f t="shared" si="9"/>
        <v>235/55R18</v>
      </c>
      <c r="Z113" s="108" t="str">
        <f>VLOOKUP('作成 (2)'!D:D,引当!A:M,9,FALSE)</f>
        <v>価格</v>
      </c>
      <c r="AA113" s="109" t="str">
        <f>VLOOKUP('作成 (2)'!D:D,引当!A:M,10,FALSE)</f>
        <v>安い</v>
      </c>
      <c r="AB113" s="103" t="str">
        <f>VLOOKUP('作成 (2)'!D:D,引当!A:M,11,FALSE)</f>
        <v>寿命</v>
      </c>
      <c r="AC113" s="103" t="str">
        <f>VLOOKUP('作成 (2)'!D:D,引当!A:M,12,FALSE)</f>
        <v>おすすめ</v>
      </c>
      <c r="AD113" s="26">
        <f>VLOOKUP('作成 (2)'!D:D,引当!A:M,13,FALSE)</f>
        <v>0</v>
      </c>
    </row>
    <row r="114" spans="1:30">
      <c r="A114" s="33">
        <v>2355518129940</v>
      </c>
      <c r="B114" s="32">
        <v>4968814989965</v>
      </c>
      <c r="C114" s="31" t="s">
        <v>1551</v>
      </c>
      <c r="D114" s="30" t="s">
        <v>4747</v>
      </c>
      <c r="E114" s="30" t="s">
        <v>1158</v>
      </c>
      <c r="F114" s="30" t="s">
        <v>72</v>
      </c>
      <c r="H114" s="30">
        <v>12944</v>
      </c>
      <c r="I114" s="30">
        <v>1050</v>
      </c>
      <c r="J114" s="30" t="s">
        <v>3957</v>
      </c>
      <c r="K114" s="344"/>
      <c r="L114" s="102" t="str">
        <f t="shared" si="5"/>
        <v>BluEarth-XT AE61 235/55R18 100V</v>
      </c>
      <c r="M114" s="104">
        <f>VLOOKUP(A:A,在庫!$B:$M,10,0)</f>
        <v>1</v>
      </c>
      <c r="N114" s="105" t="s">
        <v>4595</v>
      </c>
      <c r="O114" s="105" t="str">
        <f t="shared" si="6"/>
        <v>ip</v>
      </c>
      <c r="P114" s="106">
        <f>VLOOKUP(A:A,在庫!$B:$M,9,0)</f>
        <v>0</v>
      </c>
      <c r="Q114" s="106" t="str">
        <f>VLOOKUP('作成 (2)'!D:D,引当!A:B,2,0)&amp;K114&amp;O114</f>
        <v>ae61ip</v>
      </c>
      <c r="R114" s="107" t="str">
        <f t="shared" si="7"/>
        <v>2023年製 BluEarth-XT AE61 235/55R18 100V  235/55R18  翌営業日発送</v>
      </c>
      <c r="S114" s="106" t="str">
        <f t="shared" si="8"/>
        <v>サマー$$YOKOHAMA$$ヨコハマ$$ブルーアース$$235/55R18$$価格$$安い$$寿命$$おすすめ$$0</v>
      </c>
      <c r="T114" s="104"/>
      <c r="U114" s="104" t="str">
        <f>VLOOKUP('作成 (2)'!D:D,引当!A:R,4,FALSE)</f>
        <v>サマー</v>
      </c>
      <c r="V114" s="104" t="str">
        <f>VLOOKUP('作成 (2)'!D:D,引当!A:R,5,FALSE)</f>
        <v>YOKOHAMA</v>
      </c>
      <c r="W114" s="103" t="str">
        <f>VLOOKUP('作成 (2)'!D:D,引当!A:R,6,FALSE)</f>
        <v>ヨコハマ</v>
      </c>
      <c r="X114" s="108" t="str">
        <f>VLOOKUP('作成 (2)'!D:D,引当!A:M,7,FALSE)</f>
        <v>ブルーアース</v>
      </c>
      <c r="Y114" s="109" t="str">
        <f t="shared" si="9"/>
        <v>235/55R18</v>
      </c>
      <c r="Z114" s="108" t="str">
        <f>VLOOKUP('作成 (2)'!D:D,引当!A:M,9,FALSE)</f>
        <v>価格</v>
      </c>
      <c r="AA114" s="109" t="str">
        <f>VLOOKUP('作成 (2)'!D:D,引当!A:M,10,FALSE)</f>
        <v>安い</v>
      </c>
      <c r="AB114" s="103" t="str">
        <f>VLOOKUP('作成 (2)'!D:D,引当!A:M,11,FALSE)</f>
        <v>寿命</v>
      </c>
      <c r="AC114" s="103" t="str">
        <f>VLOOKUP('作成 (2)'!D:D,引当!A:M,12,FALSE)</f>
        <v>おすすめ</v>
      </c>
      <c r="AD114" s="26">
        <f>VLOOKUP('作成 (2)'!D:D,引当!A:M,13,FALSE)</f>
        <v>0</v>
      </c>
    </row>
    <row r="115" spans="1:30">
      <c r="A115" s="33">
        <v>2356018129850</v>
      </c>
      <c r="B115" s="32">
        <v>4968814990084</v>
      </c>
      <c r="C115" s="31" t="s">
        <v>1554</v>
      </c>
      <c r="D115" s="30" t="s">
        <v>4747</v>
      </c>
      <c r="E115" s="30" t="s">
        <v>10778</v>
      </c>
      <c r="F115" s="30" t="s">
        <v>76</v>
      </c>
      <c r="H115" s="30">
        <v>12525</v>
      </c>
      <c r="I115" s="30">
        <v>1050</v>
      </c>
      <c r="J115" s="30" t="s">
        <v>3957</v>
      </c>
      <c r="K115" s="344"/>
      <c r="L115" s="102" t="str">
        <f t="shared" si="5"/>
        <v>BluEarth-XT AE61 235/60R18 103W</v>
      </c>
      <c r="M115" s="104">
        <f>VLOOKUP(A:A,在庫!$B:$M,10,0)</f>
        <v>2</v>
      </c>
      <c r="N115" s="105" t="s">
        <v>4595</v>
      </c>
      <c r="O115" s="105" t="str">
        <f t="shared" si="6"/>
        <v>ip</v>
      </c>
      <c r="P115" s="106">
        <f>VLOOKUP(A:A,在庫!$B:$M,9,0)</f>
        <v>0</v>
      </c>
      <c r="Q115" s="106" t="str">
        <f>VLOOKUP('作成 (2)'!D:D,引当!A:B,2,0)&amp;K115&amp;O115</f>
        <v>ae61ip</v>
      </c>
      <c r="R115" s="107" t="str">
        <f t="shared" si="7"/>
        <v>2023年製 BluEarth-XT AE61 235/60R18 103W  235/60R18  翌営業日発送</v>
      </c>
      <c r="S115" s="106" t="str">
        <f t="shared" si="8"/>
        <v>サマー$$YOKOHAMA$$ヨコハマ$$ブルーアース$$235/60R18$$価格$$安い$$寿命$$おすすめ$$0</v>
      </c>
      <c r="T115" s="104"/>
      <c r="U115" s="104" t="str">
        <f>VLOOKUP('作成 (2)'!D:D,引当!A:R,4,FALSE)</f>
        <v>サマー</v>
      </c>
      <c r="V115" s="104" t="str">
        <f>VLOOKUP('作成 (2)'!D:D,引当!A:R,5,FALSE)</f>
        <v>YOKOHAMA</v>
      </c>
      <c r="W115" s="103" t="str">
        <f>VLOOKUP('作成 (2)'!D:D,引当!A:R,6,FALSE)</f>
        <v>ヨコハマ</v>
      </c>
      <c r="X115" s="108" t="str">
        <f>VLOOKUP('作成 (2)'!D:D,引当!A:M,7,FALSE)</f>
        <v>ブルーアース</v>
      </c>
      <c r="Y115" s="109" t="str">
        <f t="shared" si="9"/>
        <v>235/60R18</v>
      </c>
      <c r="Z115" s="108" t="str">
        <f>VLOOKUP('作成 (2)'!D:D,引当!A:M,9,FALSE)</f>
        <v>価格</v>
      </c>
      <c r="AA115" s="109" t="str">
        <f>VLOOKUP('作成 (2)'!D:D,引当!A:M,10,FALSE)</f>
        <v>安い</v>
      </c>
      <c r="AB115" s="103" t="str">
        <f>VLOOKUP('作成 (2)'!D:D,引当!A:M,11,FALSE)</f>
        <v>寿命</v>
      </c>
      <c r="AC115" s="103" t="str">
        <f>VLOOKUP('作成 (2)'!D:D,引当!A:M,12,FALSE)</f>
        <v>おすすめ</v>
      </c>
      <c r="AD115" s="26">
        <f>VLOOKUP('作成 (2)'!D:D,引当!A:M,13,FALSE)</f>
        <v>0</v>
      </c>
    </row>
    <row r="116" spans="1:30">
      <c r="A116" s="33">
        <v>2256017129946</v>
      </c>
      <c r="B116" s="32">
        <v>4968814990121</v>
      </c>
      <c r="C116" s="31" t="s">
        <v>1536</v>
      </c>
      <c r="D116" s="30" t="s">
        <v>4747</v>
      </c>
      <c r="E116" s="30" t="s">
        <v>1537</v>
      </c>
      <c r="F116" s="30" t="s">
        <v>68</v>
      </c>
      <c r="H116" s="30">
        <v>11983</v>
      </c>
      <c r="I116" s="30">
        <v>1050</v>
      </c>
      <c r="J116" s="30" t="s">
        <v>3957</v>
      </c>
      <c r="K116" s="344"/>
      <c r="L116" s="102" t="str">
        <f t="shared" si="5"/>
        <v>BluEarth-XT AE61 225/60R17 99V（ストップ）</v>
      </c>
      <c r="M116" s="104" t="e">
        <f>VLOOKUP(A:A,在庫!$B:$M,10,0)</f>
        <v>#N/A</v>
      </c>
      <c r="N116" s="105" t="s">
        <v>4595</v>
      </c>
      <c r="O116" s="105" t="str">
        <f t="shared" si="6"/>
        <v>ip</v>
      </c>
      <c r="P116" s="106" t="e">
        <f>VLOOKUP(A:A,在庫!$B:$M,9,0)</f>
        <v>#N/A</v>
      </c>
      <c r="Q116" s="106" t="str">
        <f>VLOOKUP('作成 (2)'!D:D,引当!A:B,2,0)&amp;K116&amp;O116</f>
        <v>ae61ip</v>
      </c>
      <c r="R116" s="107" t="str">
        <f t="shared" si="7"/>
        <v>2023年製 BluEarth-XT AE61 225/60R17 99V（ストップ）  225/60R17  翌営業日発送</v>
      </c>
      <c r="S116" s="106" t="str">
        <f t="shared" si="8"/>
        <v>サマー$$YOKOHAMA$$ヨコハマ$$ブルーアース$$225/60R17$$価格$$安い$$寿命$$おすすめ$$0</v>
      </c>
      <c r="T116" s="104"/>
      <c r="U116" s="104" t="str">
        <f>VLOOKUP('作成 (2)'!D:D,引当!A:R,4,FALSE)</f>
        <v>サマー</v>
      </c>
      <c r="V116" s="104" t="str">
        <f>VLOOKUP('作成 (2)'!D:D,引当!A:R,5,FALSE)</f>
        <v>YOKOHAMA</v>
      </c>
      <c r="W116" s="103" t="str">
        <f>VLOOKUP('作成 (2)'!D:D,引当!A:R,6,FALSE)</f>
        <v>ヨコハマ</v>
      </c>
      <c r="X116" s="108" t="str">
        <f>VLOOKUP('作成 (2)'!D:D,引当!A:M,7,FALSE)</f>
        <v>ブルーアース</v>
      </c>
      <c r="Y116" s="109" t="str">
        <f t="shared" si="9"/>
        <v>225/60R17</v>
      </c>
      <c r="Z116" s="108" t="str">
        <f>VLOOKUP('作成 (2)'!D:D,引当!A:M,9,FALSE)</f>
        <v>価格</v>
      </c>
      <c r="AA116" s="109" t="str">
        <f>VLOOKUP('作成 (2)'!D:D,引当!A:M,10,FALSE)</f>
        <v>安い</v>
      </c>
      <c r="AB116" s="103" t="str">
        <f>VLOOKUP('作成 (2)'!D:D,引当!A:M,11,FALSE)</f>
        <v>寿命</v>
      </c>
      <c r="AC116" s="103" t="str">
        <f>VLOOKUP('作成 (2)'!D:D,引当!A:M,12,FALSE)</f>
        <v>おすすめ</v>
      </c>
      <c r="AD116" s="26">
        <f>VLOOKUP('作成 (2)'!D:D,引当!A:M,13,FALSE)</f>
        <v>0</v>
      </c>
    </row>
    <row r="117" spans="1:30">
      <c r="A117" s="33">
        <v>2355517129941</v>
      </c>
      <c r="B117" s="32">
        <v>4968814990145</v>
      </c>
      <c r="C117" s="31" t="s">
        <v>1541</v>
      </c>
      <c r="D117" s="30" t="s">
        <v>4747</v>
      </c>
      <c r="E117" s="30" t="s">
        <v>1219</v>
      </c>
      <c r="F117" s="30" t="s">
        <v>55</v>
      </c>
      <c r="H117" s="30">
        <v>9649</v>
      </c>
      <c r="I117" s="30">
        <v>1050</v>
      </c>
      <c r="J117" s="30" t="s">
        <v>3957</v>
      </c>
      <c r="K117" s="344"/>
      <c r="L117" s="102" t="str">
        <f t="shared" si="5"/>
        <v>BluEarth-XT AE61 235/55R17 99H</v>
      </c>
      <c r="M117" s="104" t="e">
        <f>VLOOKUP(A:A,在庫!$B:$M,10,0)</f>
        <v>#N/A</v>
      </c>
      <c r="N117" s="105" t="s">
        <v>4595</v>
      </c>
      <c r="O117" s="105" t="str">
        <f t="shared" si="6"/>
        <v>ip</v>
      </c>
      <c r="P117" s="106" t="e">
        <f>VLOOKUP(A:A,在庫!$B:$M,9,0)</f>
        <v>#N/A</v>
      </c>
      <c r="Q117" s="106" t="str">
        <f>VLOOKUP('作成 (2)'!D:D,引当!A:B,2,0)&amp;K117&amp;O117</f>
        <v>ae61ip</v>
      </c>
      <c r="R117" s="107" t="str">
        <f t="shared" si="7"/>
        <v>2023年製 BluEarth-XT AE61 235/55R17 99H  235/55R17  翌営業日発送</v>
      </c>
      <c r="S117" s="106" t="str">
        <f t="shared" si="8"/>
        <v>サマー$$YOKOHAMA$$ヨコハマ$$ブルーアース$$235/55R17$$価格$$安い$$寿命$$おすすめ$$0</v>
      </c>
      <c r="T117" s="104"/>
      <c r="U117" s="104" t="str">
        <f>VLOOKUP('作成 (2)'!D:D,引当!A:R,4,FALSE)</f>
        <v>サマー</v>
      </c>
      <c r="V117" s="104" t="str">
        <f>VLOOKUP('作成 (2)'!D:D,引当!A:R,5,FALSE)</f>
        <v>YOKOHAMA</v>
      </c>
      <c r="W117" s="103" t="str">
        <f>VLOOKUP('作成 (2)'!D:D,引当!A:R,6,FALSE)</f>
        <v>ヨコハマ</v>
      </c>
      <c r="X117" s="108" t="str">
        <f>VLOOKUP('作成 (2)'!D:D,引当!A:M,7,FALSE)</f>
        <v>ブルーアース</v>
      </c>
      <c r="Y117" s="109" t="str">
        <f t="shared" si="9"/>
        <v>235/55R17</v>
      </c>
      <c r="Z117" s="108" t="str">
        <f>VLOOKUP('作成 (2)'!D:D,引当!A:M,9,FALSE)</f>
        <v>価格</v>
      </c>
      <c r="AA117" s="109" t="str">
        <f>VLOOKUP('作成 (2)'!D:D,引当!A:M,10,FALSE)</f>
        <v>安い</v>
      </c>
      <c r="AB117" s="103" t="str">
        <f>VLOOKUP('作成 (2)'!D:D,引当!A:M,11,FALSE)</f>
        <v>寿命</v>
      </c>
      <c r="AC117" s="103" t="str">
        <f>VLOOKUP('作成 (2)'!D:D,引当!A:M,12,FALSE)</f>
        <v>おすすめ</v>
      </c>
      <c r="AD117" s="26">
        <f>VLOOKUP('作成 (2)'!D:D,引当!A:M,13,FALSE)</f>
        <v>0</v>
      </c>
    </row>
    <row r="118" spans="1:30">
      <c r="A118" s="33">
        <v>2255519129850</v>
      </c>
      <c r="B118" s="32">
        <v>4968814990183</v>
      </c>
      <c r="C118" s="31" t="s">
        <v>1557</v>
      </c>
      <c r="D118" s="30" t="s">
        <v>4747</v>
      </c>
      <c r="E118" s="30" t="s">
        <v>1558</v>
      </c>
      <c r="F118" s="30" t="s">
        <v>78</v>
      </c>
      <c r="H118" s="30">
        <v>14190</v>
      </c>
      <c r="I118" s="30">
        <v>1050</v>
      </c>
      <c r="J118" s="30" t="s">
        <v>3957</v>
      </c>
      <c r="K118" s="344"/>
      <c r="L118" s="102" t="str">
        <f t="shared" si="5"/>
        <v>BluEarth-XT AE61 225/55R19 99V（ストップ）</v>
      </c>
      <c r="M118" s="104" t="e">
        <f>VLOOKUP(A:A,在庫!$B:$M,10,0)</f>
        <v>#N/A</v>
      </c>
      <c r="N118" s="105" t="s">
        <v>4595</v>
      </c>
      <c r="O118" s="105" t="str">
        <f t="shared" si="6"/>
        <v>ip</v>
      </c>
      <c r="P118" s="106" t="e">
        <f>VLOOKUP(A:A,在庫!$B:$M,9,0)</f>
        <v>#N/A</v>
      </c>
      <c r="Q118" s="106" t="str">
        <f>VLOOKUP('作成 (2)'!D:D,引当!A:B,2,0)&amp;K118&amp;O118</f>
        <v>ae61ip</v>
      </c>
      <c r="R118" s="107" t="str">
        <f t="shared" si="7"/>
        <v>2023年製 BluEarth-XT AE61 225/55R19 99V（ストップ）  225/55R19  翌営業日発送</v>
      </c>
      <c r="S118" s="106" t="str">
        <f t="shared" si="8"/>
        <v>サマー$$YOKOHAMA$$ヨコハマ$$ブルーアース$$225/55R19$$価格$$安い$$寿命$$おすすめ$$0</v>
      </c>
      <c r="T118" s="104"/>
      <c r="U118" s="104" t="str">
        <f>VLOOKUP('作成 (2)'!D:D,引当!A:R,4,FALSE)</f>
        <v>サマー</v>
      </c>
      <c r="V118" s="104" t="str">
        <f>VLOOKUP('作成 (2)'!D:D,引当!A:R,5,FALSE)</f>
        <v>YOKOHAMA</v>
      </c>
      <c r="W118" s="103" t="str">
        <f>VLOOKUP('作成 (2)'!D:D,引当!A:R,6,FALSE)</f>
        <v>ヨコハマ</v>
      </c>
      <c r="X118" s="108" t="str">
        <f>VLOOKUP('作成 (2)'!D:D,引当!A:M,7,FALSE)</f>
        <v>ブルーアース</v>
      </c>
      <c r="Y118" s="109" t="str">
        <f t="shared" si="9"/>
        <v>225/55R19</v>
      </c>
      <c r="Z118" s="108" t="str">
        <f>VLOOKUP('作成 (2)'!D:D,引当!A:M,9,FALSE)</f>
        <v>価格</v>
      </c>
      <c r="AA118" s="109" t="str">
        <f>VLOOKUP('作成 (2)'!D:D,引当!A:M,10,FALSE)</f>
        <v>安い</v>
      </c>
      <c r="AB118" s="103" t="str">
        <f>VLOOKUP('作成 (2)'!D:D,引当!A:M,11,FALSE)</f>
        <v>寿命</v>
      </c>
      <c r="AC118" s="103" t="str">
        <f>VLOOKUP('作成 (2)'!D:D,引当!A:M,12,FALSE)</f>
        <v>おすすめ</v>
      </c>
      <c r="AD118" s="26">
        <f>VLOOKUP('作成 (2)'!D:D,引当!A:M,13,FALSE)</f>
        <v>0</v>
      </c>
    </row>
    <row r="119" spans="1:30">
      <c r="A119" s="33">
        <v>2355519129956</v>
      </c>
      <c r="B119" s="32">
        <v>4968814990091</v>
      </c>
      <c r="C119" s="31" t="s">
        <v>1560</v>
      </c>
      <c r="D119" s="30" t="s">
        <v>4747</v>
      </c>
      <c r="E119" s="30" t="s">
        <v>1562</v>
      </c>
      <c r="F119" s="30" t="s">
        <v>91</v>
      </c>
      <c r="H119" s="30">
        <v>13463</v>
      </c>
      <c r="I119" s="30">
        <v>1050</v>
      </c>
      <c r="J119" s="30" t="s">
        <v>3957</v>
      </c>
      <c r="K119" s="344"/>
      <c r="L119" s="102" t="str">
        <f t="shared" si="5"/>
        <v>BluEarth-XT AE61 235/55R19 101V（ストップ）</v>
      </c>
      <c r="M119" s="104" t="e">
        <f>VLOOKUP(A:A,在庫!$B:$M,10,0)</f>
        <v>#N/A</v>
      </c>
      <c r="N119" s="105" t="s">
        <v>4595</v>
      </c>
      <c r="O119" s="105" t="str">
        <f t="shared" si="6"/>
        <v>ip</v>
      </c>
      <c r="P119" s="106" t="e">
        <f>VLOOKUP(A:A,在庫!$B:$M,9,0)</f>
        <v>#N/A</v>
      </c>
      <c r="Q119" s="106" t="str">
        <f>VLOOKUP('作成 (2)'!D:D,引当!A:B,2,0)&amp;K119&amp;O119</f>
        <v>ae61ip</v>
      </c>
      <c r="R119" s="107" t="str">
        <f t="shared" si="7"/>
        <v>2023年製 BluEarth-XT AE61 235/55R19 101V（ストップ）  235/55R19  翌営業日発送</v>
      </c>
      <c r="S119" s="106" t="str">
        <f t="shared" si="8"/>
        <v>サマー$$YOKOHAMA$$ヨコハマ$$ブルーアース$$235/55R19$$価格$$安い$$寿命$$おすすめ$$0</v>
      </c>
      <c r="T119" s="104"/>
      <c r="U119" s="104" t="str">
        <f>VLOOKUP('作成 (2)'!D:D,引当!A:R,4,FALSE)</f>
        <v>サマー</v>
      </c>
      <c r="V119" s="104" t="str">
        <f>VLOOKUP('作成 (2)'!D:D,引当!A:R,5,FALSE)</f>
        <v>YOKOHAMA</v>
      </c>
      <c r="W119" s="103" t="str">
        <f>VLOOKUP('作成 (2)'!D:D,引当!A:R,6,FALSE)</f>
        <v>ヨコハマ</v>
      </c>
      <c r="X119" s="108" t="str">
        <f>VLOOKUP('作成 (2)'!D:D,引当!A:M,7,FALSE)</f>
        <v>ブルーアース</v>
      </c>
      <c r="Y119" s="109" t="str">
        <f t="shared" si="9"/>
        <v>235/55R19</v>
      </c>
      <c r="Z119" s="108" t="str">
        <f>VLOOKUP('作成 (2)'!D:D,引当!A:M,9,FALSE)</f>
        <v>価格</v>
      </c>
      <c r="AA119" s="109" t="str">
        <f>VLOOKUP('作成 (2)'!D:D,引当!A:M,10,FALSE)</f>
        <v>安い</v>
      </c>
      <c r="AB119" s="103" t="str">
        <f>VLOOKUP('作成 (2)'!D:D,引当!A:M,11,FALSE)</f>
        <v>寿命</v>
      </c>
      <c r="AC119" s="103" t="str">
        <f>VLOOKUP('作成 (2)'!D:D,引当!A:M,12,FALSE)</f>
        <v>おすすめ</v>
      </c>
      <c r="AD119" s="26">
        <f>VLOOKUP('作成 (2)'!D:D,引当!A:M,13,FALSE)</f>
        <v>0</v>
      </c>
    </row>
    <row r="120" spans="1:30">
      <c r="A120" s="33">
        <v>2255018129856</v>
      </c>
      <c r="B120" s="32">
        <v>4968814989958</v>
      </c>
      <c r="C120" s="31" t="s">
        <v>1543</v>
      </c>
      <c r="D120" s="30" t="s">
        <v>4747</v>
      </c>
      <c r="E120" s="30" t="s">
        <v>1156</v>
      </c>
      <c r="F120" s="30" t="s">
        <v>80</v>
      </c>
      <c r="H120" s="30">
        <v>11259</v>
      </c>
      <c r="I120" s="30">
        <v>1050</v>
      </c>
      <c r="J120" s="30" t="s">
        <v>3957</v>
      </c>
      <c r="K120" s="344"/>
      <c r="L120" s="102" t="str">
        <f t="shared" si="5"/>
        <v>BluEarth-XT AE61 225/50R18 95V</v>
      </c>
      <c r="M120" s="104" t="e">
        <f>VLOOKUP(A:A,在庫!$B:$M,10,0)</f>
        <v>#N/A</v>
      </c>
      <c r="N120" s="105" t="s">
        <v>4595</v>
      </c>
      <c r="O120" s="105" t="str">
        <f t="shared" si="6"/>
        <v>ip</v>
      </c>
      <c r="P120" s="106" t="e">
        <f>VLOOKUP(A:A,在庫!$B:$M,9,0)</f>
        <v>#N/A</v>
      </c>
      <c r="Q120" s="106" t="str">
        <f>VLOOKUP('作成 (2)'!D:D,引当!A:B,2,0)&amp;K120&amp;O120</f>
        <v>ae61ip</v>
      </c>
      <c r="R120" s="107" t="str">
        <f t="shared" si="7"/>
        <v>2023年製 BluEarth-XT AE61 225/50R18 95V  225/50R18  翌営業日発送</v>
      </c>
      <c r="S120" s="106" t="str">
        <f t="shared" si="8"/>
        <v>サマー$$YOKOHAMA$$ヨコハマ$$ブルーアース$$225/50R18$$価格$$安い$$寿命$$おすすめ$$0</v>
      </c>
      <c r="T120" s="104"/>
      <c r="U120" s="104" t="str">
        <f>VLOOKUP('作成 (2)'!D:D,引当!A:R,4,FALSE)</f>
        <v>サマー</v>
      </c>
      <c r="V120" s="104" t="str">
        <f>VLOOKUP('作成 (2)'!D:D,引当!A:R,5,FALSE)</f>
        <v>YOKOHAMA</v>
      </c>
      <c r="W120" s="103" t="str">
        <f>VLOOKUP('作成 (2)'!D:D,引当!A:R,6,FALSE)</f>
        <v>ヨコハマ</v>
      </c>
      <c r="X120" s="108" t="str">
        <f>VLOOKUP('作成 (2)'!D:D,引当!A:M,7,FALSE)</f>
        <v>ブルーアース</v>
      </c>
      <c r="Y120" s="109" t="str">
        <f t="shared" si="9"/>
        <v>225/50R18</v>
      </c>
      <c r="Z120" s="108" t="str">
        <f>VLOOKUP('作成 (2)'!D:D,引当!A:M,9,FALSE)</f>
        <v>価格</v>
      </c>
      <c r="AA120" s="109" t="str">
        <f>VLOOKUP('作成 (2)'!D:D,引当!A:M,10,FALSE)</f>
        <v>安い</v>
      </c>
      <c r="AB120" s="103" t="str">
        <f>VLOOKUP('作成 (2)'!D:D,引当!A:M,11,FALSE)</f>
        <v>寿命</v>
      </c>
      <c r="AC120" s="103" t="str">
        <f>VLOOKUP('作成 (2)'!D:D,引当!A:M,12,FALSE)</f>
        <v>おすすめ</v>
      </c>
      <c r="AD120" s="26">
        <f>VLOOKUP('作成 (2)'!D:D,引当!A:M,13,FALSE)</f>
        <v>0</v>
      </c>
    </row>
    <row r="121" spans="1:30">
      <c r="A121" s="33">
        <v>2355519129949</v>
      </c>
      <c r="B121" s="32">
        <v>4968814990091</v>
      </c>
      <c r="C121" s="31" t="s">
        <v>1560</v>
      </c>
      <c r="D121" s="30" t="s">
        <v>4747</v>
      </c>
      <c r="E121" s="30" t="s">
        <v>1151</v>
      </c>
      <c r="F121" s="30" t="s">
        <v>91</v>
      </c>
      <c r="H121" s="30">
        <v>14258</v>
      </c>
      <c r="I121" s="30">
        <v>1050</v>
      </c>
      <c r="J121" s="30" t="s">
        <v>3957</v>
      </c>
      <c r="K121" s="344"/>
      <c r="L121" s="102" t="str">
        <f t="shared" si="5"/>
        <v>BluEarth-XT AE61 235/55R19 101V</v>
      </c>
      <c r="M121" s="104" t="e">
        <f>VLOOKUP(A:A,在庫!$B:$M,10,0)</f>
        <v>#N/A</v>
      </c>
      <c r="N121" s="105" t="s">
        <v>4595</v>
      </c>
      <c r="O121" s="105" t="str">
        <f t="shared" si="6"/>
        <v>ip</v>
      </c>
      <c r="P121" s="106" t="e">
        <f>VLOOKUP(A:A,在庫!$B:$M,9,0)</f>
        <v>#N/A</v>
      </c>
      <c r="Q121" s="106" t="str">
        <f>VLOOKUP('作成 (2)'!D:D,引当!A:B,2,0)&amp;K121&amp;O121</f>
        <v>ae61ip</v>
      </c>
      <c r="R121" s="107" t="str">
        <f t="shared" si="7"/>
        <v>2023年製 BluEarth-XT AE61 235/55R19 101V  235/55R19  翌営業日発送</v>
      </c>
      <c r="S121" s="106" t="str">
        <f t="shared" si="8"/>
        <v>サマー$$YOKOHAMA$$ヨコハマ$$ブルーアース$$235/55R19$$価格$$安い$$寿命$$おすすめ$$0</v>
      </c>
      <c r="T121" s="104"/>
      <c r="U121" s="104" t="str">
        <f>VLOOKUP('作成 (2)'!D:D,引当!A:R,4,FALSE)</f>
        <v>サマー</v>
      </c>
      <c r="V121" s="104" t="str">
        <f>VLOOKUP('作成 (2)'!D:D,引当!A:R,5,FALSE)</f>
        <v>YOKOHAMA</v>
      </c>
      <c r="W121" s="103" t="str">
        <f>VLOOKUP('作成 (2)'!D:D,引当!A:R,6,FALSE)</f>
        <v>ヨコハマ</v>
      </c>
      <c r="X121" s="108" t="str">
        <f>VLOOKUP('作成 (2)'!D:D,引当!A:M,7,FALSE)</f>
        <v>ブルーアース</v>
      </c>
      <c r="Y121" s="109" t="str">
        <f t="shared" si="9"/>
        <v>235/55R19</v>
      </c>
      <c r="Z121" s="108" t="str">
        <f>VLOOKUP('作成 (2)'!D:D,引当!A:M,9,FALSE)</f>
        <v>価格</v>
      </c>
      <c r="AA121" s="109" t="str">
        <f>VLOOKUP('作成 (2)'!D:D,引当!A:M,10,FALSE)</f>
        <v>安い</v>
      </c>
      <c r="AB121" s="103" t="str">
        <f>VLOOKUP('作成 (2)'!D:D,引当!A:M,11,FALSE)</f>
        <v>寿命</v>
      </c>
      <c r="AC121" s="103" t="str">
        <f>VLOOKUP('作成 (2)'!D:D,引当!A:M,12,FALSE)</f>
        <v>おすすめ</v>
      </c>
      <c r="AD121" s="26">
        <f>VLOOKUP('作成 (2)'!D:D,引当!A:M,13,FALSE)</f>
        <v>0</v>
      </c>
    </row>
    <row r="122" spans="1:30">
      <c r="A122" s="33">
        <v>2255518129950</v>
      </c>
      <c r="B122" s="32">
        <v>4968814990169</v>
      </c>
      <c r="C122" s="31" t="s">
        <v>1544</v>
      </c>
      <c r="D122" s="30" t="s">
        <v>4745</v>
      </c>
      <c r="E122" s="30" t="s">
        <v>1547</v>
      </c>
      <c r="F122" s="30" t="s">
        <v>71</v>
      </c>
      <c r="H122" s="30">
        <v>12417</v>
      </c>
      <c r="I122" s="30">
        <v>1050</v>
      </c>
      <c r="J122" s="30" t="s">
        <v>3957</v>
      </c>
      <c r="K122" s="344"/>
      <c r="L122" s="102" t="str">
        <f t="shared" si="5"/>
        <v>BluEarth-XT AE61A 225/55R18 98V（ストップ）</v>
      </c>
      <c r="M122" s="104" t="e">
        <f>VLOOKUP(A:A,在庫!$B:$M,10,0)</f>
        <v>#N/A</v>
      </c>
      <c r="N122" s="105" t="s">
        <v>4595</v>
      </c>
      <c r="O122" s="105" t="str">
        <f t="shared" si="6"/>
        <v>ip</v>
      </c>
      <c r="P122" s="106" t="e">
        <f>VLOOKUP(A:A,在庫!$B:$M,9,0)</f>
        <v>#N/A</v>
      </c>
      <c r="Q122" s="106" t="str">
        <f>VLOOKUP('作成 (2)'!D:D,引当!A:B,2,0)&amp;K122&amp;O122</f>
        <v>ae61aip</v>
      </c>
      <c r="R122" s="107" t="str">
        <f t="shared" si="7"/>
        <v>2023年製 BluEarth-XT AE61A 225/55R18 98V（ストップ）  225/55R18  翌営業日発送</v>
      </c>
      <c r="S122" s="106" t="str">
        <f t="shared" si="8"/>
        <v>サマー$$YOKOHAMA$$ヨコハマ$$ブルーアース$$225/55R18$$価格$$安い$$寿命$$おすすめ$$0</v>
      </c>
      <c r="T122" s="104"/>
      <c r="U122" s="104" t="str">
        <f>VLOOKUP('作成 (2)'!D:D,引当!A:R,4,FALSE)</f>
        <v>サマー</v>
      </c>
      <c r="V122" s="104" t="str">
        <f>VLOOKUP('作成 (2)'!D:D,引当!A:R,5,FALSE)</f>
        <v>YOKOHAMA</v>
      </c>
      <c r="W122" s="103" t="str">
        <f>VLOOKUP('作成 (2)'!D:D,引当!A:R,6,FALSE)</f>
        <v>ヨコハマ</v>
      </c>
      <c r="X122" s="108" t="str">
        <f>VLOOKUP('作成 (2)'!D:D,引当!A:M,7,FALSE)</f>
        <v>ブルーアース</v>
      </c>
      <c r="Y122" s="109" t="str">
        <f t="shared" si="9"/>
        <v>225/55R18</v>
      </c>
      <c r="Z122" s="108" t="str">
        <f>VLOOKUP('作成 (2)'!D:D,引当!A:M,9,FALSE)</f>
        <v>価格</v>
      </c>
      <c r="AA122" s="109" t="str">
        <f>VLOOKUP('作成 (2)'!D:D,引当!A:M,10,FALSE)</f>
        <v>安い</v>
      </c>
      <c r="AB122" s="103" t="str">
        <f>VLOOKUP('作成 (2)'!D:D,引当!A:M,11,FALSE)</f>
        <v>寿命</v>
      </c>
      <c r="AC122" s="103" t="str">
        <f>VLOOKUP('作成 (2)'!D:D,引当!A:M,12,FALSE)</f>
        <v>おすすめ</v>
      </c>
      <c r="AD122" s="26">
        <f>VLOOKUP('作成 (2)'!D:D,引当!A:M,13,FALSE)</f>
        <v>0</v>
      </c>
    </row>
    <row r="123" spans="1:30">
      <c r="A123" s="33">
        <v>2256018129952</v>
      </c>
      <c r="B123" s="32">
        <v>4968814990138</v>
      </c>
      <c r="C123" s="31" t="s">
        <v>1548</v>
      </c>
      <c r="D123" s="30" t="s">
        <v>4745</v>
      </c>
      <c r="E123" s="30" t="s">
        <v>1157</v>
      </c>
      <c r="F123" s="30" t="s">
        <v>84</v>
      </c>
      <c r="H123" s="30">
        <v>12146</v>
      </c>
      <c r="I123" s="30">
        <v>1050</v>
      </c>
      <c r="J123" s="30" t="s">
        <v>3957</v>
      </c>
      <c r="K123" s="344"/>
      <c r="L123" s="102" t="str">
        <f t="shared" si="5"/>
        <v>BluEarth-XT AE61A 225/60R18 100H</v>
      </c>
      <c r="M123" s="104" t="e">
        <f>VLOOKUP(A:A,在庫!$B:$M,10,0)</f>
        <v>#N/A</v>
      </c>
      <c r="N123" s="105" t="s">
        <v>4595</v>
      </c>
      <c r="O123" s="105" t="str">
        <f t="shared" si="6"/>
        <v>ip</v>
      </c>
      <c r="P123" s="106" t="e">
        <f>VLOOKUP(A:A,在庫!$B:$M,9,0)</f>
        <v>#N/A</v>
      </c>
      <c r="Q123" s="106" t="str">
        <f>VLOOKUP('作成 (2)'!D:D,引当!A:B,2,0)&amp;K123&amp;O123</f>
        <v>ae61aip</v>
      </c>
      <c r="R123" s="107" t="str">
        <f t="shared" si="7"/>
        <v>2023年製 BluEarth-XT AE61A 225/60R18 100H  225/60R18  翌営業日発送</v>
      </c>
      <c r="S123" s="106" t="str">
        <f t="shared" si="8"/>
        <v>サマー$$YOKOHAMA$$ヨコハマ$$ブルーアース$$225/60R18$$価格$$安い$$寿命$$おすすめ$$0</v>
      </c>
      <c r="T123" s="104"/>
      <c r="U123" s="104" t="str">
        <f>VLOOKUP('作成 (2)'!D:D,引当!A:R,4,FALSE)</f>
        <v>サマー</v>
      </c>
      <c r="V123" s="104" t="str">
        <f>VLOOKUP('作成 (2)'!D:D,引当!A:R,5,FALSE)</f>
        <v>YOKOHAMA</v>
      </c>
      <c r="W123" s="103" t="str">
        <f>VLOOKUP('作成 (2)'!D:D,引当!A:R,6,FALSE)</f>
        <v>ヨコハマ</v>
      </c>
      <c r="X123" s="108" t="str">
        <f>VLOOKUP('作成 (2)'!D:D,引当!A:M,7,FALSE)</f>
        <v>ブルーアース</v>
      </c>
      <c r="Y123" s="109" t="str">
        <f t="shared" si="9"/>
        <v>225/60R18</v>
      </c>
      <c r="Z123" s="108" t="str">
        <f>VLOOKUP('作成 (2)'!D:D,引当!A:M,9,FALSE)</f>
        <v>価格</v>
      </c>
      <c r="AA123" s="109" t="str">
        <f>VLOOKUP('作成 (2)'!D:D,引当!A:M,10,FALSE)</f>
        <v>安い</v>
      </c>
      <c r="AB123" s="103" t="str">
        <f>VLOOKUP('作成 (2)'!D:D,引当!A:M,11,FALSE)</f>
        <v>寿命</v>
      </c>
      <c r="AC123" s="103" t="str">
        <f>VLOOKUP('作成 (2)'!D:D,引当!A:M,12,FALSE)</f>
        <v>おすすめ</v>
      </c>
      <c r="AD123" s="26">
        <f>VLOOKUP('作成 (2)'!D:D,引当!A:M,13,FALSE)</f>
        <v>0</v>
      </c>
    </row>
    <row r="124" spans="1:30">
      <c r="A124" s="33">
        <v>2355518129957</v>
      </c>
      <c r="B124" s="32">
        <v>4968814989965</v>
      </c>
      <c r="C124" s="31" t="s">
        <v>1551</v>
      </c>
      <c r="D124" s="30" t="s">
        <v>4745</v>
      </c>
      <c r="E124" s="30" t="s">
        <v>1552</v>
      </c>
      <c r="F124" s="30" t="s">
        <v>72</v>
      </c>
      <c r="H124" s="30">
        <v>12645</v>
      </c>
      <c r="I124" s="30">
        <v>1050</v>
      </c>
      <c r="J124" s="30" t="s">
        <v>3957</v>
      </c>
      <c r="K124" s="344"/>
      <c r="L124" s="102" t="str">
        <f t="shared" si="5"/>
        <v>BluEarth-XT AE61A 235/55R18 100V（ストップ）</v>
      </c>
      <c r="M124" s="104" t="e">
        <f>VLOOKUP(A:A,在庫!$B:$M,10,0)</f>
        <v>#N/A</v>
      </c>
      <c r="N124" s="105" t="s">
        <v>4595</v>
      </c>
      <c r="O124" s="105" t="str">
        <f t="shared" si="6"/>
        <v>ip</v>
      </c>
      <c r="P124" s="106" t="e">
        <f>VLOOKUP(A:A,在庫!$B:$M,9,0)</f>
        <v>#N/A</v>
      </c>
      <c r="Q124" s="106" t="str">
        <f>VLOOKUP('作成 (2)'!D:D,引当!A:B,2,0)&amp;K124&amp;O124</f>
        <v>ae61aip</v>
      </c>
      <c r="R124" s="107" t="str">
        <f t="shared" si="7"/>
        <v>2023年製 BluEarth-XT AE61A 235/55R18 100V（ストップ）  235/55R18  翌営業日発送</v>
      </c>
      <c r="S124" s="106" t="str">
        <f t="shared" si="8"/>
        <v>サマー$$YOKOHAMA$$ヨコハマ$$ブルーアース$$235/55R18$$価格$$安い$$寿命$$おすすめ$$0</v>
      </c>
      <c r="T124" s="104"/>
      <c r="U124" s="104" t="str">
        <f>VLOOKUP('作成 (2)'!D:D,引当!A:R,4,FALSE)</f>
        <v>サマー</v>
      </c>
      <c r="V124" s="104" t="str">
        <f>VLOOKUP('作成 (2)'!D:D,引当!A:R,5,FALSE)</f>
        <v>YOKOHAMA</v>
      </c>
      <c r="W124" s="103" t="str">
        <f>VLOOKUP('作成 (2)'!D:D,引当!A:R,6,FALSE)</f>
        <v>ヨコハマ</v>
      </c>
      <c r="X124" s="108" t="str">
        <f>VLOOKUP('作成 (2)'!D:D,引当!A:M,7,FALSE)</f>
        <v>ブルーアース</v>
      </c>
      <c r="Y124" s="109" t="str">
        <f t="shared" si="9"/>
        <v>235/55R18</v>
      </c>
      <c r="Z124" s="108" t="str">
        <f>VLOOKUP('作成 (2)'!D:D,引当!A:M,9,FALSE)</f>
        <v>価格</v>
      </c>
      <c r="AA124" s="109" t="str">
        <f>VLOOKUP('作成 (2)'!D:D,引当!A:M,10,FALSE)</f>
        <v>安い</v>
      </c>
      <c r="AB124" s="103" t="str">
        <f>VLOOKUP('作成 (2)'!D:D,引当!A:M,11,FALSE)</f>
        <v>寿命</v>
      </c>
      <c r="AC124" s="103" t="str">
        <f>VLOOKUP('作成 (2)'!D:D,引当!A:M,12,FALSE)</f>
        <v>おすすめ</v>
      </c>
      <c r="AD124" s="26">
        <f>VLOOKUP('作成 (2)'!D:D,引当!A:M,13,FALSE)</f>
        <v>0</v>
      </c>
    </row>
    <row r="125" spans="1:30">
      <c r="A125" s="33">
        <v>2356018129959</v>
      </c>
      <c r="B125" s="32">
        <v>4968814990084</v>
      </c>
      <c r="C125" s="31" t="s">
        <v>1554</v>
      </c>
      <c r="D125" s="30" t="s">
        <v>4745</v>
      </c>
      <c r="E125" s="30" t="s">
        <v>1555</v>
      </c>
      <c r="F125" s="30" t="s">
        <v>76</v>
      </c>
      <c r="H125" s="30">
        <v>11543</v>
      </c>
      <c r="I125" s="30">
        <v>1050</v>
      </c>
      <c r="J125" s="30" t="s">
        <v>3957</v>
      </c>
      <c r="K125" s="344"/>
      <c r="L125" s="102" t="str">
        <f t="shared" si="5"/>
        <v>BluEarth-XT AE61A 235/60R18 103W（ストップ）</v>
      </c>
      <c r="M125" s="104" t="e">
        <f>VLOOKUP(A:A,在庫!$B:$M,10,0)</f>
        <v>#N/A</v>
      </c>
      <c r="N125" s="105" t="s">
        <v>4595</v>
      </c>
      <c r="O125" s="105" t="str">
        <f t="shared" si="6"/>
        <v>ip</v>
      </c>
      <c r="P125" s="106" t="e">
        <f>VLOOKUP(A:A,在庫!$B:$M,9,0)</f>
        <v>#N/A</v>
      </c>
      <c r="Q125" s="106" t="str">
        <f>VLOOKUP('作成 (2)'!D:D,引当!A:B,2,0)&amp;K125&amp;O125</f>
        <v>ae61aip</v>
      </c>
      <c r="R125" s="107" t="str">
        <f t="shared" si="7"/>
        <v>2023年製 BluEarth-XT AE61A 235/60R18 103W（ストップ）  235/60R18  翌営業日発送</v>
      </c>
      <c r="S125" s="106" t="str">
        <f t="shared" si="8"/>
        <v>サマー$$YOKOHAMA$$ヨコハマ$$ブルーアース$$235/60R18$$価格$$安い$$寿命$$おすすめ$$0</v>
      </c>
      <c r="T125" s="104"/>
      <c r="U125" s="104" t="str">
        <f>VLOOKUP('作成 (2)'!D:D,引当!A:R,4,FALSE)</f>
        <v>サマー</v>
      </c>
      <c r="V125" s="104" t="str">
        <f>VLOOKUP('作成 (2)'!D:D,引当!A:R,5,FALSE)</f>
        <v>YOKOHAMA</v>
      </c>
      <c r="W125" s="103" t="str">
        <f>VLOOKUP('作成 (2)'!D:D,引当!A:R,6,FALSE)</f>
        <v>ヨコハマ</v>
      </c>
      <c r="X125" s="108" t="str">
        <f>VLOOKUP('作成 (2)'!D:D,引当!A:M,7,FALSE)</f>
        <v>ブルーアース</v>
      </c>
      <c r="Y125" s="109" t="str">
        <f t="shared" si="9"/>
        <v>235/60R18</v>
      </c>
      <c r="Z125" s="108" t="str">
        <f>VLOOKUP('作成 (2)'!D:D,引当!A:M,9,FALSE)</f>
        <v>価格</v>
      </c>
      <c r="AA125" s="109" t="str">
        <f>VLOOKUP('作成 (2)'!D:D,引当!A:M,10,FALSE)</f>
        <v>安い</v>
      </c>
      <c r="AB125" s="103" t="str">
        <f>VLOOKUP('作成 (2)'!D:D,引当!A:M,11,FALSE)</f>
        <v>寿命</v>
      </c>
      <c r="AC125" s="103" t="str">
        <f>VLOOKUP('作成 (2)'!D:D,引当!A:M,12,FALSE)</f>
        <v>おすすめ</v>
      </c>
      <c r="AD125" s="26">
        <f>VLOOKUP('作成 (2)'!D:D,引当!A:M,13,FALSE)</f>
        <v>0</v>
      </c>
    </row>
    <row r="126" spans="1:30">
      <c r="A126" s="33">
        <v>2355519129857</v>
      </c>
      <c r="B126" s="32">
        <v>4968814990091</v>
      </c>
      <c r="C126" s="31" t="s">
        <v>1560</v>
      </c>
      <c r="D126" s="30" t="s">
        <v>4745</v>
      </c>
      <c r="E126" s="30" t="s">
        <v>1562</v>
      </c>
      <c r="F126" s="30" t="s">
        <v>91</v>
      </c>
      <c r="H126" s="30">
        <v>12490</v>
      </c>
      <c r="I126" s="30">
        <v>1050</v>
      </c>
      <c r="J126" s="30" t="s">
        <v>3957</v>
      </c>
      <c r="K126" s="344"/>
      <c r="L126" s="102" t="str">
        <f t="shared" si="5"/>
        <v>BluEarth-XT AE61A 235/55R19 101V（ストップ）</v>
      </c>
      <c r="M126" s="104">
        <f>VLOOKUP(A:A,在庫!$B:$M,10,0)</f>
        <v>1</v>
      </c>
      <c r="N126" s="105" t="s">
        <v>4595</v>
      </c>
      <c r="O126" s="105" t="str">
        <f t="shared" si="6"/>
        <v>ip</v>
      </c>
      <c r="P126" s="106">
        <f>VLOOKUP(A:A,在庫!$B:$M,9,0)</f>
        <v>0</v>
      </c>
      <c r="Q126" s="106" t="str">
        <f>VLOOKUP('作成 (2)'!D:D,引当!A:B,2,0)&amp;K126&amp;O126</f>
        <v>ae61aip</v>
      </c>
      <c r="R126" s="107" t="str">
        <f t="shared" si="7"/>
        <v>2023年製 BluEarth-XT AE61A 235/55R19 101V（ストップ）  235/55R19  翌営業日発送</v>
      </c>
      <c r="S126" s="106" t="str">
        <f t="shared" si="8"/>
        <v>サマー$$YOKOHAMA$$ヨコハマ$$ブルーアース$$235/55R19$$価格$$安い$$寿命$$おすすめ$$0</v>
      </c>
      <c r="T126" s="104"/>
      <c r="U126" s="104" t="str">
        <f>VLOOKUP('作成 (2)'!D:D,引当!A:R,4,FALSE)</f>
        <v>サマー</v>
      </c>
      <c r="V126" s="104" t="str">
        <f>VLOOKUP('作成 (2)'!D:D,引当!A:R,5,FALSE)</f>
        <v>YOKOHAMA</v>
      </c>
      <c r="W126" s="103" t="str">
        <f>VLOOKUP('作成 (2)'!D:D,引当!A:R,6,FALSE)</f>
        <v>ヨコハマ</v>
      </c>
      <c r="X126" s="108" t="str">
        <f>VLOOKUP('作成 (2)'!D:D,引当!A:M,7,FALSE)</f>
        <v>ブルーアース</v>
      </c>
      <c r="Y126" s="109" t="str">
        <f t="shared" si="9"/>
        <v>235/55R19</v>
      </c>
      <c r="Z126" s="108" t="str">
        <f>VLOOKUP('作成 (2)'!D:D,引当!A:M,9,FALSE)</f>
        <v>価格</v>
      </c>
      <c r="AA126" s="109" t="str">
        <f>VLOOKUP('作成 (2)'!D:D,引当!A:M,10,FALSE)</f>
        <v>安い</v>
      </c>
      <c r="AB126" s="103" t="str">
        <f>VLOOKUP('作成 (2)'!D:D,引当!A:M,11,FALSE)</f>
        <v>寿命</v>
      </c>
      <c r="AC126" s="103" t="str">
        <f>VLOOKUP('作成 (2)'!D:D,引当!A:M,12,FALSE)</f>
        <v>おすすめ</v>
      </c>
      <c r="AD126" s="26">
        <f>VLOOKUP('作成 (2)'!D:D,引当!A:M,13,FALSE)</f>
        <v>0</v>
      </c>
    </row>
    <row r="127" spans="1:30">
      <c r="A127" s="33">
        <v>2255519129959</v>
      </c>
      <c r="B127" s="32">
        <v>4968814990183</v>
      </c>
      <c r="C127" s="31" t="s">
        <v>1557</v>
      </c>
      <c r="D127" s="30" t="s">
        <v>4745</v>
      </c>
      <c r="E127" s="30" t="s">
        <v>975</v>
      </c>
      <c r="F127" s="30" t="s">
        <v>78</v>
      </c>
      <c r="H127" s="30">
        <v>13218</v>
      </c>
      <c r="I127" s="30">
        <v>1050</v>
      </c>
      <c r="J127" s="30" t="s">
        <v>3957</v>
      </c>
      <c r="K127" s="344"/>
      <c r="L127" s="102" t="str">
        <f t="shared" si="5"/>
        <v>BluEarth-XT AE61A 225/55R19 99V</v>
      </c>
      <c r="M127" s="104" t="e">
        <f>VLOOKUP(A:A,在庫!$B:$M,10,0)</f>
        <v>#N/A</v>
      </c>
      <c r="N127" s="105" t="s">
        <v>4595</v>
      </c>
      <c r="O127" s="105" t="str">
        <f t="shared" si="6"/>
        <v>ip</v>
      </c>
      <c r="P127" s="106" t="e">
        <f>VLOOKUP(A:A,在庫!$B:$M,9,0)</f>
        <v>#N/A</v>
      </c>
      <c r="Q127" s="106" t="str">
        <f>VLOOKUP('作成 (2)'!D:D,引当!A:B,2,0)&amp;K127&amp;O127</f>
        <v>ae61aip</v>
      </c>
      <c r="R127" s="107" t="str">
        <f t="shared" si="7"/>
        <v>2023年製 BluEarth-XT AE61A 225/55R19 99V  225/55R19  翌営業日発送</v>
      </c>
      <c r="S127" s="106" t="str">
        <f t="shared" si="8"/>
        <v>サマー$$YOKOHAMA$$ヨコハマ$$ブルーアース$$225/55R19$$価格$$安い$$寿命$$おすすめ$$0</v>
      </c>
      <c r="T127" s="104"/>
      <c r="U127" s="104" t="str">
        <f>VLOOKUP('作成 (2)'!D:D,引当!A:R,4,FALSE)</f>
        <v>サマー</v>
      </c>
      <c r="V127" s="104" t="str">
        <f>VLOOKUP('作成 (2)'!D:D,引当!A:R,5,FALSE)</f>
        <v>YOKOHAMA</v>
      </c>
      <c r="W127" s="103" t="str">
        <f>VLOOKUP('作成 (2)'!D:D,引当!A:R,6,FALSE)</f>
        <v>ヨコハマ</v>
      </c>
      <c r="X127" s="108" t="str">
        <f>VLOOKUP('作成 (2)'!D:D,引当!A:M,7,FALSE)</f>
        <v>ブルーアース</v>
      </c>
      <c r="Y127" s="109" t="str">
        <f t="shared" si="9"/>
        <v>225/55R19</v>
      </c>
      <c r="Z127" s="108" t="str">
        <f>VLOOKUP('作成 (2)'!D:D,引当!A:M,9,FALSE)</f>
        <v>価格</v>
      </c>
      <c r="AA127" s="109" t="str">
        <f>VLOOKUP('作成 (2)'!D:D,引当!A:M,10,FALSE)</f>
        <v>安い</v>
      </c>
      <c r="AB127" s="103" t="str">
        <f>VLOOKUP('作成 (2)'!D:D,引当!A:M,11,FALSE)</f>
        <v>寿命</v>
      </c>
      <c r="AC127" s="103" t="str">
        <f>VLOOKUP('作成 (2)'!D:D,引当!A:M,12,FALSE)</f>
        <v>おすすめ</v>
      </c>
      <c r="AD127" s="26">
        <f>VLOOKUP('作成 (2)'!D:D,引当!A:M,13,FALSE)</f>
        <v>0</v>
      </c>
    </row>
    <row r="128" spans="1:30">
      <c r="A128" s="33">
        <v>1450612130586</v>
      </c>
      <c r="B128" s="32">
        <v>4992496151976</v>
      </c>
      <c r="C128" s="31" t="s">
        <v>3873</v>
      </c>
      <c r="D128" s="30" t="s">
        <v>1408</v>
      </c>
      <c r="E128" s="30" t="s">
        <v>1409</v>
      </c>
      <c r="F128" s="30" t="s">
        <v>1410</v>
      </c>
      <c r="G128" s="30">
        <v>7100</v>
      </c>
      <c r="H128" s="30">
        <v>2550</v>
      </c>
      <c r="I128" s="30">
        <v>525</v>
      </c>
      <c r="J128" s="30" t="s">
        <v>3956</v>
      </c>
      <c r="K128" s="344"/>
      <c r="L128" s="102" t="str">
        <f t="shared" si="5"/>
        <v>CARGO PRO 145R12 6PR</v>
      </c>
      <c r="M128" s="104">
        <f>VLOOKUP(A:A,在庫!$B:$M,10,0)</f>
        <v>3</v>
      </c>
      <c r="N128" s="105" t="s">
        <v>4595</v>
      </c>
      <c r="O128" s="105" t="str">
        <f t="shared" si="6"/>
        <v/>
      </c>
      <c r="P128" s="106" t="str">
        <f>VLOOKUP(A:A,在庫!$B:$M,9,0)</f>
        <v>||CHINA||CHINA</v>
      </c>
      <c r="Q128" s="106" t="str">
        <f>VLOOKUP('作成 (2)'!D:D,引当!A:B,2,0)&amp;K128&amp;O128</f>
        <v>cpro</v>
      </c>
      <c r="R128" s="107" t="str">
        <f t="shared" si="7"/>
        <v>2023年製 CARGO PRO 145R12 6PR  145R12  翌営業日発送</v>
      </c>
      <c r="S128" s="106" t="str">
        <f t="shared" si="8"/>
        <v>サマー$$GOODYEAR$$グッドイヤー$$カーゴ$$145R12$$価格$$安い$$寿命$$おすすめ$$バン</v>
      </c>
      <c r="T128" s="104"/>
      <c r="U128" s="104" t="str">
        <f>VLOOKUP('作成 (2)'!D:D,引当!A:R,4,FALSE)</f>
        <v>サマー</v>
      </c>
      <c r="V128" s="104" t="str">
        <f>VLOOKUP('作成 (2)'!D:D,引当!A:R,5,FALSE)</f>
        <v>GOODYEAR</v>
      </c>
      <c r="W128" s="103" t="str">
        <f>VLOOKUP('作成 (2)'!D:D,引当!A:R,6,FALSE)</f>
        <v>グッドイヤー</v>
      </c>
      <c r="X128" s="108" t="str">
        <f>VLOOKUP('作成 (2)'!D:D,引当!A:M,7,FALSE)</f>
        <v>カーゴ</v>
      </c>
      <c r="Y128" s="109" t="str">
        <f t="shared" si="9"/>
        <v>145R12</v>
      </c>
      <c r="Z128" s="108" t="str">
        <f>VLOOKUP('作成 (2)'!D:D,引当!A:M,9,FALSE)</f>
        <v>価格</v>
      </c>
      <c r="AA128" s="109" t="str">
        <f>VLOOKUP('作成 (2)'!D:D,引当!A:M,10,FALSE)</f>
        <v>安い</v>
      </c>
      <c r="AB128" s="103" t="str">
        <f>VLOOKUP('作成 (2)'!D:D,引当!A:M,11,FALSE)</f>
        <v>寿命</v>
      </c>
      <c r="AC128" s="103" t="str">
        <f>VLOOKUP('作成 (2)'!D:D,引当!A:M,12,FALSE)</f>
        <v>おすすめ</v>
      </c>
      <c r="AD128" s="26" t="str">
        <f>VLOOKUP('作成 (2)'!D:D,引当!A:M,13,FALSE)</f>
        <v>バン</v>
      </c>
    </row>
    <row r="129" spans="1:83" ht="24" customHeight="1">
      <c r="A129" s="100">
        <v>1756515157706</v>
      </c>
      <c r="B129" s="101">
        <v>4985009753552</v>
      </c>
      <c r="C129" s="65" t="s">
        <v>3682</v>
      </c>
      <c r="D129" s="30" t="s">
        <v>0</v>
      </c>
      <c r="E129" s="102" t="s">
        <v>893</v>
      </c>
      <c r="F129" s="102" t="s">
        <v>95</v>
      </c>
      <c r="G129" s="102">
        <v>17300</v>
      </c>
      <c r="H129" s="102">
        <v>8310</v>
      </c>
      <c r="I129" s="102">
        <v>525</v>
      </c>
      <c r="J129" s="180" t="s">
        <v>3956</v>
      </c>
      <c r="K129" s="344"/>
      <c r="L129" s="102" t="str">
        <f t="shared" si="5"/>
        <v>CROSSCLIMATE 2 175/65R15 88H XL</v>
      </c>
      <c r="M129" s="104">
        <f>VLOOKUP(A:A,在庫!$B:$M,10,0)</f>
        <v>1</v>
      </c>
      <c r="N129" s="105" t="s">
        <v>4595</v>
      </c>
      <c r="O129" s="105" t="str">
        <f>IF(J129="並","ip","")</f>
        <v/>
      </c>
      <c r="P129" s="106" t="str">
        <f>VLOOKUP(A:A,在庫!$B:$M,9,0)</f>
        <v>||POLAND||</v>
      </c>
      <c r="Q129" s="106" t="str">
        <f>VLOOKUP('作成 (2)'!D:D,引当!A:B,2,0)&amp;K129&amp;O129</f>
        <v>cross2</v>
      </c>
      <c r="R129" s="107" t="str">
        <f t="shared" si="7"/>
        <v>2023年製 CROSSCLIMATE 2 175/65R15 88H XL  175/65R15  翌営業日発送</v>
      </c>
      <c r="S129" s="106" t="str">
        <f t="shared" si="8"/>
        <v>オールシーズン$$MICHELIN$$ミシュラン$$クロスクライメート$$175/65R15$$価格$$安い$$寿命$$おすすめ$$0</v>
      </c>
      <c r="T129" s="104"/>
      <c r="U129" s="104" t="str">
        <f>VLOOKUP('作成 (2)'!D:D,引当!A:R,4,FALSE)</f>
        <v>オールシーズン</v>
      </c>
      <c r="V129" s="104" t="str">
        <f>VLOOKUP('作成 (2)'!D:D,引当!A:R,5,FALSE)</f>
        <v>MICHELIN</v>
      </c>
      <c r="W129" s="103" t="str">
        <f>VLOOKUP('作成 (2)'!D:D,引当!A:R,6,FALSE)</f>
        <v>ミシュラン</v>
      </c>
      <c r="X129" s="108" t="str">
        <f>VLOOKUP('作成 (2)'!D:D,引当!A:M,7,FALSE)</f>
        <v>クロスクライメート</v>
      </c>
      <c r="Y129" s="109" t="str">
        <f t="shared" si="9"/>
        <v>175/65R15</v>
      </c>
      <c r="Z129" s="108" t="str">
        <f>VLOOKUP('作成 (2)'!D:D,引当!A:M,9,FALSE)</f>
        <v>価格</v>
      </c>
      <c r="AA129" s="109" t="str">
        <f>VLOOKUP('作成 (2)'!D:D,引当!A:M,10,FALSE)</f>
        <v>安い</v>
      </c>
      <c r="AB129" s="103" t="str">
        <f>VLOOKUP('作成 (2)'!D:D,引当!A:M,11,FALSE)</f>
        <v>寿命</v>
      </c>
      <c r="AC129" s="103" t="str">
        <f>VLOOKUP('作成 (2)'!D:D,引当!A:M,12,FALSE)</f>
        <v>おすすめ</v>
      </c>
      <c r="AD129" s="26">
        <f>VLOOKUP('作成 (2)'!D:D,引当!A:M,13,FALSE)</f>
        <v>0</v>
      </c>
      <c r="AE129" s="89"/>
      <c r="AF129" s="120" t="str">
        <f>'作成 (2)'!Q5</f>
        <v>v552ip</v>
      </c>
      <c r="AG129" s="111" t="str">
        <f t="shared" ref="AG129:AH132" si="10">AG$4</f>
        <v>300002849</v>
      </c>
      <c r="AH129" s="112" t="str">
        <f t="shared" si="10"/>
        <v>297</v>
      </c>
      <c r="AI129" s="113" t="str">
        <f>R129</f>
        <v>2023年製 CROSSCLIMATE 2 175/65R15 88H XL  175/65R15  翌営業日発送</v>
      </c>
      <c r="AJ129" s="114" t="s">
        <v>2056</v>
      </c>
      <c r="AK129" s="114" t="s">
        <v>4622</v>
      </c>
      <c r="AL129" s="90" t="s">
        <v>4032</v>
      </c>
      <c r="AM129" s="115">
        <v>100000</v>
      </c>
      <c r="AN129" s="116">
        <f>AN$4</f>
        <v>0</v>
      </c>
      <c r="AO129" s="116">
        <v>1</v>
      </c>
      <c r="AP129" s="117"/>
      <c r="AQ129" s="117"/>
      <c r="AR129" s="117"/>
      <c r="AS129" s="118" t="str">
        <f>AS$4</f>
        <v>http://gd.image-qoo10.jp/li/157/313/5388313157.jpg</v>
      </c>
      <c r="AT129" s="117"/>
      <c r="AU129" s="117"/>
      <c r="AV129" s="119"/>
      <c r="AW129" s="119" t="str">
        <f>E129</f>
        <v>175/65R15 88H XL</v>
      </c>
      <c r="AX129" s="120" t="str">
        <f>P129</f>
        <v>||POLAND||</v>
      </c>
      <c r="AY129" s="117"/>
      <c r="AZ129" s="121" t="str">
        <f>AZ$4</f>
        <v>&lt;br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SNOW&lt;/span&gt;&lt;br&gt;サイズ：&lt;strong&gt;185/65R15 92T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v>
      </c>
      <c r="BA129" s="122">
        <f>VLOOKUP(CB:CB,CC:CD,2,0)</f>
        <v>672707</v>
      </c>
      <c r="BB129" s="89"/>
      <c r="BC129" s="116" t="str">
        <f t="shared" ref="BC129:BD132" si="11">BC$4</f>
        <v>1</v>
      </c>
      <c r="BD129" s="116" t="str">
        <f t="shared" si="11"/>
        <v>4</v>
      </c>
      <c r="BE129" s="110" t="str">
        <f>S129</f>
        <v>オールシーズン$$MICHELIN$$ミシュラン$$クロスクライメート$$175/65R15$$価格$$安い$$寿命$$おすすめ$$0</v>
      </c>
      <c r="BF129" s="116" t="str">
        <f t="shared" ref="BF129:BG132" si="12">BF$4</f>
        <v>1</v>
      </c>
      <c r="BG129" s="116" t="str">
        <f t="shared" si="12"/>
        <v>1</v>
      </c>
      <c r="BH129" s="89"/>
      <c r="BI129" s="89"/>
      <c r="BJ129" s="117"/>
      <c r="BK129" s="89"/>
      <c r="BL129" s="116" t="str">
        <f>BL$4</f>
        <v>1</v>
      </c>
      <c r="BM129" s="117"/>
      <c r="BN129" s="117"/>
      <c r="BO129" s="68" t="s">
        <v>2054</v>
      </c>
      <c r="BP129" s="89">
        <f>VLOOKUP(A:A,価格調査!B:AY,38,0)</f>
        <v>4985009753552</v>
      </c>
      <c r="BQ129" s="90"/>
      <c r="BR129" s="89"/>
      <c r="BS129" s="117"/>
      <c r="BT129" s="117"/>
      <c r="BU129" s="90"/>
      <c r="BV129" s="114" t="s">
        <v>150</v>
      </c>
      <c r="BW129" s="117"/>
      <c r="BX129" s="89"/>
      <c r="BY129" s="90"/>
      <c r="BZ129" s="115"/>
      <c r="CA129" s="104"/>
      <c r="CB129" s="103">
        <f>VLOOKUP(A:A,価格調査!B:V,21,0)</f>
        <v>0</v>
      </c>
      <c r="CC129" s="104">
        <v>900</v>
      </c>
      <c r="CD129" s="104">
        <v>672706</v>
      </c>
      <c r="CE129" s="104"/>
    </row>
    <row r="130" spans="1:83" ht="24" customHeight="1">
      <c r="A130" s="100">
        <v>1856015157708</v>
      </c>
      <c r="B130" s="101">
        <v>4985009753460</v>
      </c>
      <c r="C130" s="65" t="s">
        <v>3681</v>
      </c>
      <c r="D130" s="30" t="s">
        <v>0</v>
      </c>
      <c r="E130" s="102" t="s">
        <v>935</v>
      </c>
      <c r="F130" s="102" t="s">
        <v>81</v>
      </c>
      <c r="G130" s="102">
        <v>21600</v>
      </c>
      <c r="H130" s="102">
        <v>10370</v>
      </c>
      <c r="I130" s="102">
        <v>525</v>
      </c>
      <c r="J130" s="180" t="s">
        <v>3956</v>
      </c>
      <c r="K130" s="344"/>
      <c r="L130" s="102" t="str">
        <f t="shared" si="5"/>
        <v>CROSSCLIMATE 2 185/60R15 88V XL</v>
      </c>
      <c r="M130" s="104">
        <f>VLOOKUP(A:A,在庫!$B:$M,10,0)</f>
        <v>1</v>
      </c>
      <c r="N130" s="105" t="s">
        <v>4595</v>
      </c>
      <c r="O130" s="105" t="str">
        <f t="shared" ref="O130:O193" si="13">IF(J130="並","ip","")</f>
        <v/>
      </c>
      <c r="P130" s="106" t="str">
        <f>VLOOKUP(A:A,在庫!$B:$M,9,0)</f>
        <v>||GERMANY||GERMANY</v>
      </c>
      <c r="Q130" s="106" t="str">
        <f>VLOOKUP('作成 (2)'!D:D,引当!A:B,2,0)&amp;K130&amp;O130</f>
        <v>cross2</v>
      </c>
      <c r="R130" s="107" t="str">
        <f t="shared" si="7"/>
        <v>2023年製 CROSSCLIMATE 2 185/60R15 88V XL  185/60R15  翌営業日発送</v>
      </c>
      <c r="S130" s="106" t="str">
        <f t="shared" si="8"/>
        <v>オールシーズン$$MICHELIN$$ミシュラン$$クロスクライメート$$185/60R15$$価格$$安い$$寿命$$おすすめ$$0</v>
      </c>
      <c r="T130" s="104"/>
      <c r="U130" s="104" t="str">
        <f>VLOOKUP('作成 (2)'!D:D,引当!A:R,4,FALSE)</f>
        <v>オールシーズン</v>
      </c>
      <c r="V130" s="104" t="str">
        <f>VLOOKUP('作成 (2)'!D:D,引当!A:R,5,FALSE)</f>
        <v>MICHELIN</v>
      </c>
      <c r="W130" s="103" t="str">
        <f>VLOOKUP('作成 (2)'!D:D,引当!A:R,6,FALSE)</f>
        <v>ミシュラン</v>
      </c>
      <c r="X130" s="108" t="str">
        <f>VLOOKUP('作成 (2)'!D:D,引当!A:M,7,FALSE)</f>
        <v>クロスクライメート</v>
      </c>
      <c r="Y130" s="109" t="str">
        <f t="shared" si="9"/>
        <v>185/60R15</v>
      </c>
      <c r="Z130" s="108" t="str">
        <f>VLOOKUP('作成 (2)'!D:D,引当!A:M,9,FALSE)</f>
        <v>価格</v>
      </c>
      <c r="AA130" s="109" t="str">
        <f>VLOOKUP('作成 (2)'!D:D,引当!A:M,10,FALSE)</f>
        <v>安い</v>
      </c>
      <c r="AB130" s="103" t="str">
        <f>VLOOKUP('作成 (2)'!D:D,引当!A:M,11,FALSE)</f>
        <v>寿命</v>
      </c>
      <c r="AC130" s="103" t="str">
        <f>VLOOKUP('作成 (2)'!D:D,引当!A:M,12,FALSE)</f>
        <v>おすすめ</v>
      </c>
      <c r="AD130" s="26">
        <f>VLOOKUP('作成 (2)'!D:D,引当!A:M,13,FALSE)</f>
        <v>0</v>
      </c>
      <c r="AE130" s="89"/>
      <c r="AF130" s="120" t="str">
        <f>'作成 (2)'!Q6</f>
        <v>v552ip</v>
      </c>
      <c r="AG130" s="111" t="str">
        <f t="shared" si="10"/>
        <v>300002849</v>
      </c>
      <c r="AH130" s="112" t="str">
        <f t="shared" si="10"/>
        <v>297</v>
      </c>
      <c r="AI130" s="113" t="str">
        <f>R130</f>
        <v>2023年製 CROSSCLIMATE 2 185/60R15 88V XL  185/60R15  翌営業日発送</v>
      </c>
      <c r="AJ130" s="114" t="s">
        <v>2056</v>
      </c>
      <c r="AK130" s="114" t="s">
        <v>4622</v>
      </c>
      <c r="AL130" s="90" t="s">
        <v>4032</v>
      </c>
      <c r="AM130" s="115">
        <v>100000</v>
      </c>
      <c r="AN130" s="116">
        <f>AN$4</f>
        <v>0</v>
      </c>
      <c r="AO130" s="116">
        <v>1</v>
      </c>
      <c r="AP130" s="117"/>
      <c r="AQ130" s="117"/>
      <c r="AR130" s="117"/>
      <c r="AS130" s="118" t="str">
        <f>AS$4</f>
        <v>http://gd.image-qoo10.jp/li/157/313/5388313157.jpg</v>
      </c>
      <c r="AT130" s="117"/>
      <c r="AU130" s="117"/>
      <c r="AV130" s="119"/>
      <c r="AW130" s="119" t="str">
        <f>E130</f>
        <v>185/60R15 88V XL</v>
      </c>
      <c r="AX130" s="120" t="str">
        <f>P130</f>
        <v>||GERMANY||GERMANY</v>
      </c>
      <c r="AY130" s="117"/>
      <c r="AZ130" s="121" t="str">
        <f>AZ$4</f>
        <v>&lt;br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SNOW&lt;/span&gt;&lt;br&gt;サイズ：&lt;strong&gt;185/65R15 92T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v>
      </c>
      <c r="BA130" s="122">
        <f>VLOOKUP(CB:CB,CC:CD,2,0)</f>
        <v>672707</v>
      </c>
      <c r="BB130" s="89"/>
      <c r="BC130" s="116" t="str">
        <f t="shared" si="11"/>
        <v>1</v>
      </c>
      <c r="BD130" s="116" t="str">
        <f t="shared" si="11"/>
        <v>4</v>
      </c>
      <c r="BE130" s="110" t="str">
        <f>S130</f>
        <v>オールシーズン$$MICHELIN$$ミシュラン$$クロスクライメート$$185/60R15$$価格$$安い$$寿命$$おすすめ$$0</v>
      </c>
      <c r="BF130" s="116" t="str">
        <f t="shared" si="12"/>
        <v>1</v>
      </c>
      <c r="BG130" s="116" t="str">
        <f t="shared" si="12"/>
        <v>1</v>
      </c>
      <c r="BH130" s="89"/>
      <c r="BI130" s="89"/>
      <c r="BJ130" s="117"/>
      <c r="BK130" s="89"/>
      <c r="BL130" s="116" t="str">
        <f>BL$4</f>
        <v>1</v>
      </c>
      <c r="BM130" s="117"/>
      <c r="BN130" s="117"/>
      <c r="BO130" s="68" t="s">
        <v>2054</v>
      </c>
      <c r="BP130" s="89">
        <f>VLOOKUP(A:A,価格調査!B:AY,38,0)</f>
        <v>4985009753460</v>
      </c>
      <c r="BQ130" s="90"/>
      <c r="BR130" s="89"/>
      <c r="BS130" s="117"/>
      <c r="BT130" s="117"/>
      <c r="BU130" s="90"/>
      <c r="BV130" s="114" t="s">
        <v>150</v>
      </c>
      <c r="BW130" s="117"/>
      <c r="BX130" s="89"/>
      <c r="BY130" s="90"/>
      <c r="BZ130" s="115"/>
      <c r="CA130" s="104"/>
      <c r="CB130" s="103">
        <f>VLOOKUP(A:A,価格調査!B:V,21,0)</f>
        <v>0</v>
      </c>
      <c r="CC130" s="104">
        <v>0</v>
      </c>
      <c r="CD130" s="104">
        <v>672707</v>
      </c>
      <c r="CE130" s="104"/>
    </row>
    <row r="131" spans="1:83" ht="24" customHeight="1">
      <c r="A131" s="100">
        <v>1856515157703</v>
      </c>
      <c r="B131" s="101">
        <v>4985009753569</v>
      </c>
      <c r="C131" s="65" t="s">
        <v>3683</v>
      </c>
      <c r="D131" s="30" t="s">
        <v>0</v>
      </c>
      <c r="E131" s="102" t="s">
        <v>955</v>
      </c>
      <c r="F131" s="102" t="s">
        <v>42</v>
      </c>
      <c r="G131" s="102">
        <v>19400</v>
      </c>
      <c r="H131" s="102">
        <v>9320</v>
      </c>
      <c r="I131" s="102">
        <v>525</v>
      </c>
      <c r="J131" s="180" t="s">
        <v>3956</v>
      </c>
      <c r="K131" s="344"/>
      <c r="L131" s="102" t="str">
        <f t="shared" si="5"/>
        <v>CROSSCLIMATE 2 185/65R15 92V XL</v>
      </c>
      <c r="M131" s="104" t="e">
        <f>VLOOKUP(A:A,在庫!$B:$M,10,0)</f>
        <v>#N/A</v>
      </c>
      <c r="N131" s="105" t="s">
        <v>4595</v>
      </c>
      <c r="O131" s="105" t="str">
        <f t="shared" si="13"/>
        <v/>
      </c>
      <c r="P131" s="106" t="e">
        <f>VLOOKUP(A:A,在庫!$B:$M,9,0)</f>
        <v>#N/A</v>
      </c>
      <c r="Q131" s="106" t="str">
        <f>VLOOKUP('作成 (2)'!D:D,引当!A:B,2,0)&amp;K131&amp;O131</f>
        <v>cross2</v>
      </c>
      <c r="R131" s="107" t="str">
        <f t="shared" si="7"/>
        <v>2023年製 CROSSCLIMATE 2 185/65R15 92V XL  185/65R15  翌営業日発送</v>
      </c>
      <c r="S131" s="106" t="str">
        <f t="shared" si="8"/>
        <v>オールシーズン$$MICHELIN$$ミシュラン$$クロスクライメート$$185/65R15$$価格$$安い$$寿命$$おすすめ$$0</v>
      </c>
      <c r="T131" s="104"/>
      <c r="U131" s="104" t="str">
        <f>VLOOKUP('作成 (2)'!D:D,引当!A:R,4,FALSE)</f>
        <v>オールシーズン</v>
      </c>
      <c r="V131" s="104" t="str">
        <f>VLOOKUP('作成 (2)'!D:D,引当!A:R,5,FALSE)</f>
        <v>MICHELIN</v>
      </c>
      <c r="W131" s="103" t="str">
        <f>VLOOKUP('作成 (2)'!D:D,引当!A:R,6,FALSE)</f>
        <v>ミシュラン</v>
      </c>
      <c r="X131" s="108" t="str">
        <f>VLOOKUP('作成 (2)'!D:D,引当!A:M,7,FALSE)</f>
        <v>クロスクライメート</v>
      </c>
      <c r="Y131" s="109" t="str">
        <f t="shared" si="9"/>
        <v>185/65R15</v>
      </c>
      <c r="Z131" s="108" t="str">
        <f>VLOOKUP('作成 (2)'!D:D,引当!A:M,9,FALSE)</f>
        <v>価格</v>
      </c>
      <c r="AA131" s="109" t="str">
        <f>VLOOKUP('作成 (2)'!D:D,引当!A:M,10,FALSE)</f>
        <v>安い</v>
      </c>
      <c r="AB131" s="103" t="str">
        <f>VLOOKUP('作成 (2)'!D:D,引当!A:M,11,FALSE)</f>
        <v>寿命</v>
      </c>
      <c r="AC131" s="103" t="str">
        <f>VLOOKUP('作成 (2)'!D:D,引当!A:M,12,FALSE)</f>
        <v>おすすめ</v>
      </c>
      <c r="AD131" s="26">
        <f>VLOOKUP('作成 (2)'!D:D,引当!A:M,13,FALSE)</f>
        <v>0</v>
      </c>
      <c r="AE131" s="89"/>
      <c r="AF131" s="120" t="str">
        <f>'作成 (2)'!Q7</f>
        <v>v552ip</v>
      </c>
      <c r="AG131" s="111" t="str">
        <f t="shared" si="10"/>
        <v>300002849</v>
      </c>
      <c r="AH131" s="112" t="str">
        <f t="shared" si="10"/>
        <v>297</v>
      </c>
      <c r="AI131" s="113" t="str">
        <f>R131</f>
        <v>2023年製 CROSSCLIMATE 2 185/65R15 92V XL  185/65R15  翌営業日発送</v>
      </c>
      <c r="AJ131" s="114" t="s">
        <v>2056</v>
      </c>
      <c r="AK131" s="114" t="s">
        <v>4622</v>
      </c>
      <c r="AL131" s="90" t="s">
        <v>4032</v>
      </c>
      <c r="AM131" s="115">
        <v>100000</v>
      </c>
      <c r="AN131" s="116">
        <f>AN$4</f>
        <v>0</v>
      </c>
      <c r="AO131" s="116">
        <v>1</v>
      </c>
      <c r="AP131" s="117"/>
      <c r="AQ131" s="117"/>
      <c r="AR131" s="117"/>
      <c r="AS131" s="118" t="str">
        <f>AS$4</f>
        <v>http://gd.image-qoo10.jp/li/157/313/5388313157.jpg</v>
      </c>
      <c r="AT131" s="117"/>
      <c r="AU131" s="117"/>
      <c r="AV131" s="119"/>
      <c r="AW131" s="119" t="str">
        <f>E131</f>
        <v>185/65R15 92V XL</v>
      </c>
      <c r="AX131" s="120" t="e">
        <f>P131</f>
        <v>#N/A</v>
      </c>
      <c r="AY131" s="117"/>
      <c r="AZ131" s="121" t="str">
        <f>AZ$4</f>
        <v>&lt;br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SNOW&lt;/span&gt;&lt;br&gt;サイズ：&lt;strong&gt;185/65R15 92T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v>
      </c>
      <c r="BA131" s="122">
        <f>VLOOKUP(CB:CB,CC:CD,2,0)</f>
        <v>672707</v>
      </c>
      <c r="BB131" s="89"/>
      <c r="BC131" s="116" t="str">
        <f t="shared" si="11"/>
        <v>1</v>
      </c>
      <c r="BD131" s="116" t="str">
        <f t="shared" si="11"/>
        <v>4</v>
      </c>
      <c r="BE131" s="110" t="str">
        <f>S131</f>
        <v>オールシーズン$$MICHELIN$$ミシュラン$$クロスクライメート$$185/65R15$$価格$$安い$$寿命$$おすすめ$$0</v>
      </c>
      <c r="BF131" s="116" t="str">
        <f t="shared" si="12"/>
        <v>1</v>
      </c>
      <c r="BG131" s="116" t="str">
        <f t="shared" si="12"/>
        <v>1</v>
      </c>
      <c r="BH131" s="89"/>
      <c r="BI131" s="89"/>
      <c r="BJ131" s="117"/>
      <c r="BK131" s="89"/>
      <c r="BL131" s="116" t="str">
        <f>BL$4</f>
        <v>1</v>
      </c>
      <c r="BM131" s="117"/>
      <c r="BN131" s="117"/>
      <c r="BO131" s="68" t="s">
        <v>2054</v>
      </c>
      <c r="BP131" s="89">
        <f>VLOOKUP(A:A,価格調査!B:AY,38,0)</f>
        <v>4985009753569</v>
      </c>
      <c r="BQ131" s="90"/>
      <c r="BR131" s="89"/>
      <c r="BS131" s="117"/>
      <c r="BT131" s="117"/>
      <c r="BU131" s="90"/>
      <c r="BV131" s="114" t="s">
        <v>150</v>
      </c>
      <c r="BW131" s="117"/>
      <c r="BX131" s="89"/>
      <c r="BY131" s="90"/>
      <c r="BZ131" s="115"/>
      <c r="CA131" s="104"/>
      <c r="CB131" s="103">
        <f>VLOOKUP(A:A,価格調査!B:V,21,0)</f>
        <v>0</v>
      </c>
      <c r="CC131" s="104"/>
      <c r="CD131" s="104"/>
      <c r="CE131" s="104"/>
    </row>
    <row r="132" spans="1:83" ht="24" customHeight="1">
      <c r="A132" s="100">
        <v>1955016157707</v>
      </c>
      <c r="B132" s="101">
        <v>4985009753286</v>
      </c>
      <c r="C132" s="65" t="s">
        <v>3686</v>
      </c>
      <c r="D132" s="30" t="s">
        <v>0</v>
      </c>
      <c r="E132" s="102" t="s">
        <v>973</v>
      </c>
      <c r="F132" s="102" t="s">
        <v>97</v>
      </c>
      <c r="G132" s="102">
        <v>26300</v>
      </c>
      <c r="H132" s="102">
        <v>12630</v>
      </c>
      <c r="I132" s="102">
        <v>525</v>
      </c>
      <c r="J132" s="180" t="s">
        <v>3956</v>
      </c>
      <c r="K132" s="344"/>
      <c r="L132" s="102" t="str">
        <f t="shared" ref="L132:L195" si="14">D132&amp;W$1&amp;E132</f>
        <v>CROSSCLIMATE 2 195/50R16 88V</v>
      </c>
      <c r="M132" s="104">
        <f>VLOOKUP(A:A,在庫!$B:$M,10,0)</f>
        <v>2</v>
      </c>
      <c r="N132" s="105" t="s">
        <v>4595</v>
      </c>
      <c r="O132" s="105" t="str">
        <f t="shared" si="13"/>
        <v/>
      </c>
      <c r="P132" s="106" t="str">
        <f>VLOOKUP(A:A,在庫!$B:$M,9,0)</f>
        <v>||GERMANY||</v>
      </c>
      <c r="Q132" s="106" t="str">
        <f>VLOOKUP('作成 (2)'!D:D,引当!A:B,2,0)&amp;K132&amp;O132</f>
        <v>cross2</v>
      </c>
      <c r="R132" s="107" t="str">
        <f t="shared" si="7"/>
        <v>2023年製 CROSSCLIMATE 2 195/50R16 88V  195/50R16  翌営業日発送</v>
      </c>
      <c r="S132" s="106" t="str">
        <f t="shared" si="8"/>
        <v>オールシーズン$$MICHELIN$$ミシュラン$$クロスクライメート$$195/50R16$$価格$$安い$$寿命$$おすすめ$$0</v>
      </c>
      <c r="T132" s="104"/>
      <c r="U132" s="104" t="str">
        <f>VLOOKUP('作成 (2)'!D:D,引当!A:R,4,FALSE)</f>
        <v>オールシーズン</v>
      </c>
      <c r="V132" s="104" t="str">
        <f>VLOOKUP('作成 (2)'!D:D,引当!A:R,5,FALSE)</f>
        <v>MICHELIN</v>
      </c>
      <c r="W132" s="103" t="str">
        <f>VLOOKUP('作成 (2)'!D:D,引当!A:R,6,FALSE)</f>
        <v>ミシュラン</v>
      </c>
      <c r="X132" s="108" t="str">
        <f>VLOOKUP('作成 (2)'!D:D,引当!A:M,7,FALSE)</f>
        <v>クロスクライメート</v>
      </c>
      <c r="Y132" s="109" t="str">
        <f t="shared" si="9"/>
        <v>195/50R16</v>
      </c>
      <c r="Z132" s="108" t="str">
        <f>VLOOKUP('作成 (2)'!D:D,引当!A:M,9,FALSE)</f>
        <v>価格</v>
      </c>
      <c r="AA132" s="109" t="str">
        <f>VLOOKUP('作成 (2)'!D:D,引当!A:M,10,FALSE)</f>
        <v>安い</v>
      </c>
      <c r="AB132" s="103" t="str">
        <f>VLOOKUP('作成 (2)'!D:D,引当!A:M,11,FALSE)</f>
        <v>寿命</v>
      </c>
      <c r="AC132" s="103" t="str">
        <f>VLOOKUP('作成 (2)'!D:D,引当!A:M,12,FALSE)</f>
        <v>おすすめ</v>
      </c>
      <c r="AD132" s="26">
        <f>VLOOKUP('作成 (2)'!D:D,引当!A:M,13,FALSE)</f>
        <v>0</v>
      </c>
      <c r="AE132" s="89"/>
      <c r="AF132" s="120" t="str">
        <f>'作成 (2)'!Q8</f>
        <v>v552ip</v>
      </c>
      <c r="AG132" s="111" t="str">
        <f t="shared" si="10"/>
        <v>300002849</v>
      </c>
      <c r="AH132" s="112" t="str">
        <f t="shared" si="10"/>
        <v>297</v>
      </c>
      <c r="AI132" s="113" t="str">
        <f>R132</f>
        <v>2023年製 CROSSCLIMATE 2 195/50R16 88V  195/50R16  翌営業日発送</v>
      </c>
      <c r="AJ132" s="114" t="s">
        <v>2056</v>
      </c>
      <c r="AK132" s="114" t="s">
        <v>4622</v>
      </c>
      <c r="AL132" s="90" t="s">
        <v>4032</v>
      </c>
      <c r="AM132" s="115">
        <v>100000</v>
      </c>
      <c r="AN132" s="116">
        <f>AN$4</f>
        <v>0</v>
      </c>
      <c r="AO132" s="116">
        <v>1</v>
      </c>
      <c r="AP132" s="117"/>
      <c r="AQ132" s="117"/>
      <c r="AR132" s="117"/>
      <c r="AS132" s="118" t="str">
        <f>AS$4</f>
        <v>http://gd.image-qoo10.jp/li/157/313/5388313157.jpg</v>
      </c>
      <c r="AT132" s="117"/>
      <c r="AU132" s="117"/>
      <c r="AV132" s="119"/>
      <c r="AW132" s="119" t="str">
        <f>E132</f>
        <v>195/50R16 88V</v>
      </c>
      <c r="AX132" s="120" t="str">
        <f>P132</f>
        <v>||GERMANY||</v>
      </c>
      <c r="AY132" s="117"/>
      <c r="AZ132" s="121" t="str">
        <f>AZ$4</f>
        <v>&lt;br id="tinymce&amp;quot;" class="mce-content-body " contenteditable="true" spellcheck="false" data-id="gd_det_exp_new"&gt;
&lt;table align="center"&gt;
&lt;tbody&gt;
&lt;tr&gt;
&lt;td style="text-align: left;" width="350px"&gt;&lt;span style="font-size: 14pt;"&gt;スポーツ・SUV/クロスオーバー・セダン/ワゴン・ハッチバック・ハイブリッド/EV・ミニバン・軽自動車&lt;/span&gt;&lt;br&gt;&lt;br&gt;&lt;span style="font-size: 14pt;"&gt;&lt;strong&gt;氷も雪も、全ての冬道に。&lt;br&gt;長く続く安心感を届けるスタッドレスタイヤ。&lt;/strong&gt;&lt;/span&gt;&lt;/td&gt;
&lt;td style="text-align: center;"&gt;エックス アイス スノウ&lt;br&gt;&lt;span style="font-size: 14pt;"&gt;X-ICE SNOW&lt;/span&gt;&lt;br&gt;サイズ：&lt;strong&gt;185/65R15 92T XL&lt;/strong&gt;&lt;br&gt;&lt;br&gt;※商品画像内のホイールは付属しておりません。&lt;br&gt;&lt;br&gt;&lt;/td&gt;
&lt;/tr&gt;
&lt;/tbody&gt;
&lt;/table&gt;
&lt;div&gt;&lt;img src="https://gdetail.image-qoo10.jp/344/613881147/2022/10/41efc36c-269d-44f0-89c7-69def7e454d3.gif" style="display: block; margin-left: auto; margin-right: auto;"&gt;&lt;/div&gt;</v>
      </c>
      <c r="BA132" s="122">
        <f>VLOOKUP(CB:CB,CC:CD,2,0)</f>
        <v>672707</v>
      </c>
      <c r="BB132" s="89"/>
      <c r="BC132" s="116" t="str">
        <f t="shared" si="11"/>
        <v>1</v>
      </c>
      <c r="BD132" s="116" t="str">
        <f t="shared" si="11"/>
        <v>4</v>
      </c>
      <c r="BE132" s="110" t="str">
        <f>S132</f>
        <v>オールシーズン$$MICHELIN$$ミシュラン$$クロスクライメート$$195/50R16$$価格$$安い$$寿命$$おすすめ$$0</v>
      </c>
      <c r="BF132" s="116" t="str">
        <f t="shared" si="12"/>
        <v>1</v>
      </c>
      <c r="BG132" s="116" t="str">
        <f t="shared" si="12"/>
        <v>1</v>
      </c>
      <c r="BH132" s="89"/>
      <c r="BI132" s="89"/>
      <c r="BJ132" s="117"/>
      <c r="BK132" s="89"/>
      <c r="BL132" s="116" t="str">
        <f>BL$4</f>
        <v>1</v>
      </c>
      <c r="BM132" s="117"/>
      <c r="BN132" s="117"/>
      <c r="BO132" s="68" t="s">
        <v>2054</v>
      </c>
      <c r="BP132" s="89">
        <f>VLOOKUP(A:A,価格調査!B:AY,38,0)</f>
        <v>4985009753286</v>
      </c>
      <c r="BQ132" s="90"/>
      <c r="BR132" s="89"/>
      <c r="BS132" s="117"/>
      <c r="BT132" s="117"/>
      <c r="BU132" s="90"/>
      <c r="BV132" s="114" t="s">
        <v>150</v>
      </c>
      <c r="BW132" s="117"/>
      <c r="BX132" s="89"/>
      <c r="BY132" s="90"/>
      <c r="BZ132" s="115"/>
      <c r="CA132" s="104"/>
      <c r="CB132" s="103">
        <f>VLOOKUP(A:A,価格調査!B:V,21,0)</f>
        <v>0</v>
      </c>
      <c r="CC132" s="104"/>
      <c r="CD132" s="104"/>
      <c r="CE132" s="104"/>
    </row>
    <row r="133" spans="1:83">
      <c r="A133" s="33">
        <v>1955516157702</v>
      </c>
      <c r="B133" s="32">
        <v>4985009753378</v>
      </c>
      <c r="C133" s="31" t="s">
        <v>3688</v>
      </c>
      <c r="D133" s="30" t="s">
        <v>0</v>
      </c>
      <c r="E133" s="30" t="s">
        <v>992</v>
      </c>
      <c r="F133" s="30" t="s">
        <v>44</v>
      </c>
      <c r="G133" s="30">
        <v>25100</v>
      </c>
      <c r="H133" s="30">
        <v>12050</v>
      </c>
      <c r="I133" s="30">
        <v>525</v>
      </c>
      <c r="J133" s="30" t="s">
        <v>3956</v>
      </c>
      <c r="K133" s="344"/>
      <c r="L133" s="102" t="str">
        <f t="shared" si="14"/>
        <v>CROSSCLIMATE 2 195/55R16 91V XL</v>
      </c>
      <c r="M133" s="104">
        <f>VLOOKUP(A:A,在庫!$B:$M,10,0)</f>
        <v>1</v>
      </c>
      <c r="N133" s="105" t="s">
        <v>4595</v>
      </c>
      <c r="O133" s="105" t="str">
        <f t="shared" si="13"/>
        <v/>
      </c>
      <c r="P133" s="106" t="str">
        <f>VLOOKUP(A:A,在庫!$B:$M,9,0)</f>
        <v>||ITALY||ITALY</v>
      </c>
      <c r="Q133" s="106" t="str">
        <f>VLOOKUP('作成 (2)'!D:D,引当!A:B,2,0)&amp;K133&amp;O133</f>
        <v>cross2</v>
      </c>
      <c r="R133" s="107" t="str">
        <f t="shared" ref="R133:R196" si="15">N133&amp;W$1&amp;L133&amp;W$1&amp;W$1&amp;Y133&amp;W$1&amp;R$4</f>
        <v>2023年製 CROSSCLIMATE 2 195/55R16 91V XL  195/55R16  翌営業日発送</v>
      </c>
      <c r="S133" s="106" t="str">
        <f t="shared" ref="S133:S196" si="16">U133&amp;S$4&amp;V133&amp;S$4&amp;W133&amp;S$4&amp;X133&amp;S$4&amp;Y133&amp;S$4&amp;Z133&amp;S$4&amp;AA133&amp;S$4&amp;AB133&amp;S$4&amp;AC133&amp;S$4&amp;AD133</f>
        <v>オールシーズン$$MICHELIN$$ミシュラン$$クロスクライメート$$195/55R16$$価格$$安い$$寿命$$おすすめ$$0</v>
      </c>
      <c r="T133" s="104"/>
      <c r="U133" s="104" t="str">
        <f>VLOOKUP('作成 (2)'!D:D,引当!A:R,4,FALSE)</f>
        <v>オールシーズン</v>
      </c>
      <c r="V133" s="104" t="str">
        <f>VLOOKUP('作成 (2)'!D:D,引当!A:R,5,FALSE)</f>
        <v>MICHELIN</v>
      </c>
      <c r="W133" s="103" t="str">
        <f>VLOOKUP('作成 (2)'!D:D,引当!A:R,6,FALSE)</f>
        <v>ミシュラン</v>
      </c>
      <c r="X133" s="108" t="str">
        <f>VLOOKUP('作成 (2)'!D:D,引当!A:M,7,FALSE)</f>
        <v>クロスクライメート</v>
      </c>
      <c r="Y133" s="109" t="str">
        <f t="shared" si="9"/>
        <v>195/55R16</v>
      </c>
      <c r="Z133" s="108" t="str">
        <f>VLOOKUP('作成 (2)'!D:D,引当!A:M,9,FALSE)</f>
        <v>価格</v>
      </c>
      <c r="AA133" s="109" t="str">
        <f>VLOOKUP('作成 (2)'!D:D,引当!A:M,10,FALSE)</f>
        <v>安い</v>
      </c>
      <c r="AB133" s="103" t="str">
        <f>VLOOKUP('作成 (2)'!D:D,引当!A:M,11,FALSE)</f>
        <v>寿命</v>
      </c>
      <c r="AC133" s="103" t="str">
        <f>VLOOKUP('作成 (2)'!D:D,引当!A:M,12,FALSE)</f>
        <v>おすすめ</v>
      </c>
      <c r="AD133" s="26">
        <f>VLOOKUP('作成 (2)'!D:D,引当!A:M,13,FALSE)</f>
        <v>0</v>
      </c>
    </row>
    <row r="134" spans="1:83">
      <c r="A134" s="33">
        <v>1956016157704</v>
      </c>
      <c r="B134" s="32">
        <v>4985009753491</v>
      </c>
      <c r="C134" s="31" t="s">
        <v>3692</v>
      </c>
      <c r="D134" s="30" t="s">
        <v>0</v>
      </c>
      <c r="E134" s="30" t="s">
        <v>1003</v>
      </c>
      <c r="F134" s="30" t="s">
        <v>46</v>
      </c>
      <c r="G134" s="30">
        <v>24100</v>
      </c>
      <c r="H134" s="30">
        <v>11570</v>
      </c>
      <c r="I134" s="30">
        <v>525</v>
      </c>
      <c r="J134" s="30" t="s">
        <v>3956</v>
      </c>
      <c r="K134" s="344"/>
      <c r="L134" s="102" t="str">
        <f t="shared" si="14"/>
        <v>CROSSCLIMATE 2 195/60R16 93H XL</v>
      </c>
      <c r="M134" s="104">
        <f>VLOOKUP(A:A,在庫!$B:$M,10,0)</f>
        <v>1</v>
      </c>
      <c r="N134" s="105" t="s">
        <v>4595</v>
      </c>
      <c r="O134" s="105" t="str">
        <f t="shared" si="13"/>
        <v/>
      </c>
      <c r="P134" s="106" t="str">
        <f>VLOOKUP(A:A,在庫!$B:$M,9,0)</f>
        <v>||POLAND||POLAND</v>
      </c>
      <c r="Q134" s="106" t="str">
        <f>VLOOKUP('作成 (2)'!D:D,引当!A:B,2,0)&amp;K134&amp;O134</f>
        <v>cross2</v>
      </c>
      <c r="R134" s="107" t="str">
        <f t="shared" si="15"/>
        <v>2023年製 CROSSCLIMATE 2 195/60R16 93H XL  195/60R16  翌営業日発送</v>
      </c>
      <c r="S134" s="106" t="str">
        <f t="shared" si="16"/>
        <v>オールシーズン$$MICHELIN$$ミシュラン$$クロスクライメート$$195/60R16$$価格$$安い$$寿命$$おすすめ$$0</v>
      </c>
      <c r="T134" s="104"/>
      <c r="U134" s="104" t="str">
        <f>VLOOKUP('作成 (2)'!D:D,引当!A:R,4,FALSE)</f>
        <v>オールシーズン</v>
      </c>
      <c r="V134" s="104" t="str">
        <f>VLOOKUP('作成 (2)'!D:D,引当!A:R,5,FALSE)</f>
        <v>MICHELIN</v>
      </c>
      <c r="W134" s="103" t="str">
        <f>VLOOKUP('作成 (2)'!D:D,引当!A:R,6,FALSE)</f>
        <v>ミシュラン</v>
      </c>
      <c r="X134" s="108" t="str">
        <f>VLOOKUP('作成 (2)'!D:D,引当!A:M,7,FALSE)</f>
        <v>クロスクライメート</v>
      </c>
      <c r="Y134" s="109" t="str">
        <f t="shared" ref="Y134:Y197" si="17">F134</f>
        <v>195/60R16</v>
      </c>
      <c r="Z134" s="108" t="str">
        <f>VLOOKUP('作成 (2)'!D:D,引当!A:M,9,FALSE)</f>
        <v>価格</v>
      </c>
      <c r="AA134" s="109" t="str">
        <f>VLOOKUP('作成 (2)'!D:D,引当!A:M,10,FALSE)</f>
        <v>安い</v>
      </c>
      <c r="AB134" s="103" t="str">
        <f>VLOOKUP('作成 (2)'!D:D,引当!A:M,11,FALSE)</f>
        <v>寿命</v>
      </c>
      <c r="AC134" s="103" t="str">
        <f>VLOOKUP('作成 (2)'!D:D,引当!A:M,12,FALSE)</f>
        <v>おすすめ</v>
      </c>
      <c r="AD134" s="26">
        <f>VLOOKUP('作成 (2)'!D:D,引当!A:M,13,FALSE)</f>
        <v>0</v>
      </c>
    </row>
    <row r="135" spans="1:83">
      <c r="A135" s="33">
        <v>1956516157709</v>
      </c>
      <c r="B135" s="32">
        <v>4985009753613</v>
      </c>
      <c r="C135" s="31" t="s">
        <v>3695</v>
      </c>
      <c r="D135" s="30" t="s">
        <v>0</v>
      </c>
      <c r="E135" s="30" t="s">
        <v>895</v>
      </c>
      <c r="F135" s="30" t="s">
        <v>99</v>
      </c>
      <c r="G135" s="30">
        <v>24000</v>
      </c>
      <c r="H135" s="30">
        <v>11520</v>
      </c>
      <c r="I135" s="30">
        <v>1050</v>
      </c>
      <c r="J135" s="30" t="s">
        <v>3956</v>
      </c>
      <c r="K135" s="344"/>
      <c r="L135" s="102" t="str">
        <f t="shared" si="14"/>
        <v>CROSSCLIMATE 2 195/65R16 92V</v>
      </c>
      <c r="M135" s="104">
        <f>VLOOKUP(A:A,在庫!$B:$M,10,0)</f>
        <v>3</v>
      </c>
      <c r="N135" s="105" t="s">
        <v>4595</v>
      </c>
      <c r="O135" s="105" t="str">
        <f t="shared" si="13"/>
        <v/>
      </c>
      <c r="P135" s="106" t="str">
        <f>VLOOKUP(A:A,在庫!$B:$M,9,0)</f>
        <v>||GERMANY||GERMANY</v>
      </c>
      <c r="Q135" s="106" t="str">
        <f>VLOOKUP('作成 (2)'!D:D,引当!A:B,2,0)&amp;K135&amp;O135</f>
        <v>cross2</v>
      </c>
      <c r="R135" s="107" t="str">
        <f t="shared" si="15"/>
        <v>2023年製 CROSSCLIMATE 2 195/65R16 92V  195/65R16  翌営業日発送</v>
      </c>
      <c r="S135" s="106" t="str">
        <f t="shared" si="16"/>
        <v>オールシーズン$$MICHELIN$$ミシュラン$$クロスクライメート$$195/65R16$$価格$$安い$$寿命$$おすすめ$$0</v>
      </c>
      <c r="T135" s="104"/>
      <c r="U135" s="104" t="str">
        <f>VLOOKUP('作成 (2)'!D:D,引当!A:R,4,FALSE)</f>
        <v>オールシーズン</v>
      </c>
      <c r="V135" s="104" t="str">
        <f>VLOOKUP('作成 (2)'!D:D,引当!A:R,5,FALSE)</f>
        <v>MICHELIN</v>
      </c>
      <c r="W135" s="103" t="str">
        <f>VLOOKUP('作成 (2)'!D:D,引当!A:R,6,FALSE)</f>
        <v>ミシュラン</v>
      </c>
      <c r="X135" s="108" t="str">
        <f>VLOOKUP('作成 (2)'!D:D,引当!A:M,7,FALSE)</f>
        <v>クロスクライメート</v>
      </c>
      <c r="Y135" s="109" t="str">
        <f t="shared" si="17"/>
        <v>195/65R16</v>
      </c>
      <c r="Z135" s="108" t="str">
        <f>VLOOKUP('作成 (2)'!D:D,引当!A:M,9,FALSE)</f>
        <v>価格</v>
      </c>
      <c r="AA135" s="109" t="str">
        <f>VLOOKUP('作成 (2)'!D:D,引当!A:M,10,FALSE)</f>
        <v>安い</v>
      </c>
      <c r="AB135" s="103" t="str">
        <f>VLOOKUP('作成 (2)'!D:D,引当!A:M,11,FALSE)</f>
        <v>寿命</v>
      </c>
      <c r="AC135" s="103" t="str">
        <f>VLOOKUP('作成 (2)'!D:D,引当!A:M,12,FALSE)</f>
        <v>おすすめ</v>
      </c>
      <c r="AD135" s="26">
        <f>VLOOKUP('作成 (2)'!D:D,引当!A:M,13,FALSE)</f>
        <v>0</v>
      </c>
    </row>
    <row r="136" spans="1:83">
      <c r="A136" s="33">
        <v>2054517157700</v>
      </c>
      <c r="B136" s="32">
        <v>4985009753187</v>
      </c>
      <c r="C136" s="31" t="s">
        <v>3697</v>
      </c>
      <c r="D136" s="30" t="s">
        <v>0</v>
      </c>
      <c r="E136" s="30" t="s">
        <v>897</v>
      </c>
      <c r="F136" s="30" t="s">
        <v>62</v>
      </c>
      <c r="G136" s="30">
        <v>34700</v>
      </c>
      <c r="H136" s="30">
        <v>16660</v>
      </c>
      <c r="I136" s="30">
        <v>525</v>
      </c>
      <c r="J136" s="30" t="s">
        <v>3956</v>
      </c>
      <c r="K136" s="344"/>
      <c r="L136" s="102" t="str">
        <f t="shared" si="14"/>
        <v>CROSSCLIMATE 2 205/45R17 88W XL</v>
      </c>
      <c r="M136" s="104">
        <f>VLOOKUP(A:A,在庫!$B:$M,10,0)</f>
        <v>2</v>
      </c>
      <c r="N136" s="105" t="s">
        <v>4595</v>
      </c>
      <c r="O136" s="105" t="str">
        <f t="shared" si="13"/>
        <v/>
      </c>
      <c r="P136" s="106" t="str">
        <f>VLOOKUP(A:A,在庫!$B:$M,9,0)</f>
        <v>||GERMANY||GERMANY</v>
      </c>
      <c r="Q136" s="106" t="str">
        <f>VLOOKUP('作成 (2)'!D:D,引当!A:B,2,0)&amp;K136&amp;O136</f>
        <v>cross2</v>
      </c>
      <c r="R136" s="107" t="str">
        <f t="shared" si="15"/>
        <v>2023年製 CROSSCLIMATE 2 205/45R17 88W XL  205/45R17  翌営業日発送</v>
      </c>
      <c r="S136" s="106" t="str">
        <f t="shared" si="16"/>
        <v>オールシーズン$$MICHELIN$$ミシュラン$$クロスクライメート$$205/45R17$$価格$$安い$$寿命$$おすすめ$$0</v>
      </c>
      <c r="T136" s="104"/>
      <c r="U136" s="104" t="str">
        <f>VLOOKUP('作成 (2)'!D:D,引当!A:R,4,FALSE)</f>
        <v>オールシーズン</v>
      </c>
      <c r="V136" s="104" t="str">
        <f>VLOOKUP('作成 (2)'!D:D,引当!A:R,5,FALSE)</f>
        <v>MICHELIN</v>
      </c>
      <c r="W136" s="103" t="str">
        <f>VLOOKUP('作成 (2)'!D:D,引当!A:R,6,FALSE)</f>
        <v>ミシュラン</v>
      </c>
      <c r="X136" s="108" t="str">
        <f>VLOOKUP('作成 (2)'!D:D,引当!A:M,7,FALSE)</f>
        <v>クロスクライメート</v>
      </c>
      <c r="Y136" s="109" t="str">
        <f t="shared" si="17"/>
        <v>205/45R17</v>
      </c>
      <c r="Z136" s="108" t="str">
        <f>VLOOKUP('作成 (2)'!D:D,引当!A:M,9,FALSE)</f>
        <v>価格</v>
      </c>
      <c r="AA136" s="109" t="str">
        <f>VLOOKUP('作成 (2)'!D:D,引当!A:M,10,FALSE)</f>
        <v>安い</v>
      </c>
      <c r="AB136" s="103" t="str">
        <f>VLOOKUP('作成 (2)'!D:D,引当!A:M,11,FALSE)</f>
        <v>寿命</v>
      </c>
      <c r="AC136" s="103" t="str">
        <f>VLOOKUP('作成 (2)'!D:D,引当!A:M,12,FALSE)</f>
        <v>おすすめ</v>
      </c>
      <c r="AD136" s="26">
        <f>VLOOKUP('作成 (2)'!D:D,引当!A:M,13,FALSE)</f>
        <v>0</v>
      </c>
    </row>
    <row r="137" spans="1:83">
      <c r="A137" s="33">
        <v>2055017157702</v>
      </c>
      <c r="B137" s="32">
        <v>4985009753316</v>
      </c>
      <c r="C137" s="31" t="s">
        <v>3701</v>
      </c>
      <c r="D137" s="30" t="s">
        <v>0</v>
      </c>
      <c r="E137" s="30" t="s">
        <v>899</v>
      </c>
      <c r="F137" s="30" t="s">
        <v>64</v>
      </c>
      <c r="G137" s="30">
        <v>33100</v>
      </c>
      <c r="H137" s="30">
        <v>15890</v>
      </c>
      <c r="I137" s="30">
        <v>525</v>
      </c>
      <c r="J137" s="30" t="s">
        <v>3956</v>
      </c>
      <c r="K137" s="344"/>
      <c r="L137" s="102" t="str">
        <f t="shared" si="14"/>
        <v>CROSSCLIMATE 2 205/50R17 93W XL</v>
      </c>
      <c r="M137" s="104">
        <f>VLOOKUP(A:A,在庫!$B:$M,10,0)</f>
        <v>1</v>
      </c>
      <c r="N137" s="105" t="s">
        <v>4595</v>
      </c>
      <c r="O137" s="105" t="str">
        <f t="shared" si="13"/>
        <v/>
      </c>
      <c r="P137" s="106" t="str">
        <f>VLOOKUP(A:A,在庫!$B:$M,9,0)</f>
        <v>||ITALY||ITALY</v>
      </c>
      <c r="Q137" s="106" t="str">
        <f>VLOOKUP('作成 (2)'!D:D,引当!A:B,2,0)&amp;K137&amp;O137</f>
        <v>cross2</v>
      </c>
      <c r="R137" s="107" t="str">
        <f t="shared" si="15"/>
        <v>2023年製 CROSSCLIMATE 2 205/50R17 93W XL  205/50R17  翌営業日発送</v>
      </c>
      <c r="S137" s="106" t="str">
        <f t="shared" si="16"/>
        <v>オールシーズン$$MICHELIN$$ミシュラン$$クロスクライメート$$205/50R17$$価格$$安い$$寿命$$おすすめ$$0</v>
      </c>
      <c r="T137" s="104"/>
      <c r="U137" s="104" t="str">
        <f>VLOOKUP('作成 (2)'!D:D,引当!A:R,4,FALSE)</f>
        <v>オールシーズン</v>
      </c>
      <c r="V137" s="104" t="str">
        <f>VLOOKUP('作成 (2)'!D:D,引当!A:R,5,FALSE)</f>
        <v>MICHELIN</v>
      </c>
      <c r="W137" s="103" t="str">
        <f>VLOOKUP('作成 (2)'!D:D,引当!A:R,6,FALSE)</f>
        <v>ミシュラン</v>
      </c>
      <c r="X137" s="108" t="str">
        <f>VLOOKUP('作成 (2)'!D:D,引当!A:M,7,FALSE)</f>
        <v>クロスクライメート</v>
      </c>
      <c r="Y137" s="109" t="str">
        <f t="shared" si="17"/>
        <v>205/50R17</v>
      </c>
      <c r="Z137" s="108" t="str">
        <f>VLOOKUP('作成 (2)'!D:D,引当!A:M,9,FALSE)</f>
        <v>価格</v>
      </c>
      <c r="AA137" s="109" t="str">
        <f>VLOOKUP('作成 (2)'!D:D,引当!A:M,10,FALSE)</f>
        <v>安い</v>
      </c>
      <c r="AB137" s="103" t="str">
        <f>VLOOKUP('作成 (2)'!D:D,引当!A:M,11,FALSE)</f>
        <v>寿命</v>
      </c>
      <c r="AC137" s="103" t="str">
        <f>VLOOKUP('作成 (2)'!D:D,引当!A:M,12,FALSE)</f>
        <v>おすすめ</v>
      </c>
      <c r="AD137" s="26">
        <f>VLOOKUP('作成 (2)'!D:D,引当!A:M,13,FALSE)</f>
        <v>0</v>
      </c>
    </row>
    <row r="138" spans="1:83">
      <c r="A138" s="33">
        <v>2055516159979</v>
      </c>
      <c r="B138" s="32">
        <v>3528706599323</v>
      </c>
      <c r="C138" s="31">
        <v>659932</v>
      </c>
      <c r="D138" s="30" t="s">
        <v>0</v>
      </c>
      <c r="E138" s="30" t="s">
        <v>1097</v>
      </c>
      <c r="F138" s="30" t="s">
        <v>35</v>
      </c>
      <c r="H138" s="30">
        <v>12075</v>
      </c>
      <c r="I138" s="30">
        <v>525</v>
      </c>
      <c r="J138" s="30" t="s">
        <v>10764</v>
      </c>
      <c r="K138" s="344"/>
      <c r="L138" s="102" t="str">
        <f t="shared" si="14"/>
        <v>CROSSCLIMATE 2 205/55R16 91W</v>
      </c>
      <c r="M138" s="104">
        <f>VLOOKUP(A:A,在庫!$B:$M,10,0)</f>
        <v>1</v>
      </c>
      <c r="N138" s="105" t="s">
        <v>4595</v>
      </c>
      <c r="O138" s="105" t="str">
        <f t="shared" si="13"/>
        <v>ip</v>
      </c>
      <c r="P138" s="106">
        <f>VLOOKUP(A:A,在庫!$B:$M,9,0)</f>
        <v>0</v>
      </c>
      <c r="Q138" s="106" t="str">
        <f>VLOOKUP('作成 (2)'!D:D,引当!A:B,2,0)&amp;K138&amp;O138</f>
        <v>cross2ip</v>
      </c>
      <c r="R138" s="107" t="str">
        <f t="shared" si="15"/>
        <v>2023年製 CROSSCLIMATE 2 205/55R16 91W  205/55R16  翌営業日発送</v>
      </c>
      <c r="S138" s="106" t="str">
        <f t="shared" si="16"/>
        <v>オールシーズン$$MICHELIN$$ミシュラン$$クロスクライメート$$205/55R16$$価格$$安い$$寿命$$おすすめ$$0</v>
      </c>
      <c r="T138" s="104"/>
      <c r="U138" s="104" t="str">
        <f>VLOOKUP('作成 (2)'!D:D,引当!A:R,4,FALSE)</f>
        <v>オールシーズン</v>
      </c>
      <c r="V138" s="104" t="str">
        <f>VLOOKUP('作成 (2)'!D:D,引当!A:R,5,FALSE)</f>
        <v>MICHELIN</v>
      </c>
      <c r="W138" s="103" t="str">
        <f>VLOOKUP('作成 (2)'!D:D,引当!A:R,6,FALSE)</f>
        <v>ミシュラン</v>
      </c>
      <c r="X138" s="108" t="str">
        <f>VLOOKUP('作成 (2)'!D:D,引当!A:M,7,FALSE)</f>
        <v>クロスクライメート</v>
      </c>
      <c r="Y138" s="109" t="str">
        <f t="shared" si="17"/>
        <v>205/55R16</v>
      </c>
      <c r="Z138" s="108" t="str">
        <f>VLOOKUP('作成 (2)'!D:D,引当!A:M,9,FALSE)</f>
        <v>価格</v>
      </c>
      <c r="AA138" s="109" t="str">
        <f>VLOOKUP('作成 (2)'!D:D,引当!A:M,10,FALSE)</f>
        <v>安い</v>
      </c>
      <c r="AB138" s="103" t="str">
        <f>VLOOKUP('作成 (2)'!D:D,引当!A:M,11,FALSE)</f>
        <v>寿命</v>
      </c>
      <c r="AC138" s="103" t="str">
        <f>VLOOKUP('作成 (2)'!D:D,引当!A:M,12,FALSE)</f>
        <v>おすすめ</v>
      </c>
      <c r="AD138" s="26">
        <f>VLOOKUP('作成 (2)'!D:D,引当!A:M,13,FALSE)</f>
        <v>0</v>
      </c>
    </row>
    <row r="139" spans="1:83">
      <c r="A139" s="33">
        <v>2055516159986</v>
      </c>
      <c r="B139" s="32" t="s">
        <v>152</v>
      </c>
      <c r="C139" s="31" t="s">
        <v>152</v>
      </c>
      <c r="D139" s="30" t="s">
        <v>0</v>
      </c>
      <c r="E139" s="30" t="s">
        <v>682</v>
      </c>
      <c r="F139" s="30" t="s">
        <v>35</v>
      </c>
      <c r="G139" s="30" t="s">
        <v>152</v>
      </c>
      <c r="H139" s="30">
        <v>12388</v>
      </c>
      <c r="I139" s="30">
        <v>525</v>
      </c>
      <c r="J139" s="30" t="s">
        <v>3957</v>
      </c>
      <c r="K139" s="344"/>
      <c r="L139" s="102" t="str">
        <f t="shared" si="14"/>
        <v>CROSSCLIMATE 2 205/55R16 94V XL</v>
      </c>
      <c r="M139" s="104">
        <f>VLOOKUP(A:A,在庫!$B:$M,10,0)</f>
        <v>1</v>
      </c>
      <c r="N139" s="105" t="s">
        <v>4595</v>
      </c>
      <c r="O139" s="105" t="str">
        <f t="shared" si="13"/>
        <v>ip</v>
      </c>
      <c r="P139" s="106">
        <f>VLOOKUP(A:A,在庫!$B:$M,9,0)</f>
        <v>0</v>
      </c>
      <c r="Q139" s="106" t="str">
        <f>VLOOKUP('作成 (2)'!D:D,引当!A:B,2,0)&amp;K139&amp;O139</f>
        <v>cross2ip</v>
      </c>
      <c r="R139" s="107" t="str">
        <f t="shared" si="15"/>
        <v>2023年製 CROSSCLIMATE 2 205/55R16 94V XL  205/55R16  翌営業日発送</v>
      </c>
      <c r="S139" s="106" t="str">
        <f t="shared" si="16"/>
        <v>オールシーズン$$MICHELIN$$ミシュラン$$クロスクライメート$$205/55R16$$価格$$安い$$寿命$$おすすめ$$0</v>
      </c>
      <c r="T139" s="104"/>
      <c r="U139" s="104" t="str">
        <f>VLOOKUP('作成 (2)'!D:D,引当!A:R,4,FALSE)</f>
        <v>オールシーズン</v>
      </c>
      <c r="V139" s="104" t="str">
        <f>VLOOKUP('作成 (2)'!D:D,引当!A:R,5,FALSE)</f>
        <v>MICHELIN</v>
      </c>
      <c r="W139" s="103" t="str">
        <f>VLOOKUP('作成 (2)'!D:D,引当!A:R,6,FALSE)</f>
        <v>ミシュラン</v>
      </c>
      <c r="X139" s="108" t="str">
        <f>VLOOKUP('作成 (2)'!D:D,引当!A:M,7,FALSE)</f>
        <v>クロスクライメート</v>
      </c>
      <c r="Y139" s="109" t="str">
        <f t="shared" si="17"/>
        <v>205/55R16</v>
      </c>
      <c r="Z139" s="108" t="str">
        <f>VLOOKUP('作成 (2)'!D:D,引当!A:M,9,FALSE)</f>
        <v>価格</v>
      </c>
      <c r="AA139" s="109" t="str">
        <f>VLOOKUP('作成 (2)'!D:D,引当!A:M,10,FALSE)</f>
        <v>安い</v>
      </c>
      <c r="AB139" s="103" t="str">
        <f>VLOOKUP('作成 (2)'!D:D,引当!A:M,11,FALSE)</f>
        <v>寿命</v>
      </c>
      <c r="AC139" s="103" t="str">
        <f>VLOOKUP('作成 (2)'!D:D,引当!A:M,12,FALSE)</f>
        <v>おすすめ</v>
      </c>
      <c r="AD139" s="26">
        <f>VLOOKUP('作成 (2)'!D:D,引当!A:M,13,FALSE)</f>
        <v>0</v>
      </c>
    </row>
    <row r="140" spans="1:83">
      <c r="A140" s="33">
        <v>2055516157708</v>
      </c>
      <c r="B140" s="32">
        <v>4985009753385</v>
      </c>
      <c r="C140" s="31" t="s">
        <v>3689</v>
      </c>
      <c r="D140" s="30" t="s">
        <v>0</v>
      </c>
      <c r="E140" s="30" t="s">
        <v>682</v>
      </c>
      <c r="F140" s="30" t="s">
        <v>35</v>
      </c>
      <c r="G140" s="30">
        <v>28800</v>
      </c>
      <c r="H140" s="30">
        <v>13830</v>
      </c>
      <c r="I140" s="30">
        <v>525</v>
      </c>
      <c r="J140" s="30" t="s">
        <v>3956</v>
      </c>
      <c r="K140" s="344"/>
      <c r="L140" s="102" t="str">
        <f t="shared" si="14"/>
        <v>CROSSCLIMATE 2 205/55R16 94V XL</v>
      </c>
      <c r="M140" s="104">
        <f>VLOOKUP(A:A,在庫!$B:$M,10,0)</f>
        <v>1</v>
      </c>
      <c r="N140" s="105" t="s">
        <v>4595</v>
      </c>
      <c r="O140" s="105" t="str">
        <f t="shared" si="13"/>
        <v/>
      </c>
      <c r="P140" s="106" t="str">
        <f>VLOOKUP(A:A,在庫!$B:$M,9,0)</f>
        <v>||ITALY||ITALY</v>
      </c>
      <c r="Q140" s="106" t="str">
        <f>VLOOKUP('作成 (2)'!D:D,引当!A:B,2,0)&amp;K140&amp;O140</f>
        <v>cross2</v>
      </c>
      <c r="R140" s="107" t="str">
        <f t="shared" si="15"/>
        <v>2023年製 CROSSCLIMATE 2 205/55R16 94V XL  205/55R16  翌営業日発送</v>
      </c>
      <c r="S140" s="106" t="str">
        <f t="shared" si="16"/>
        <v>オールシーズン$$MICHELIN$$ミシュラン$$クロスクライメート$$205/55R16$$価格$$安い$$寿命$$おすすめ$$0</v>
      </c>
      <c r="T140" s="104"/>
      <c r="U140" s="104" t="str">
        <f>VLOOKUP('作成 (2)'!D:D,引当!A:R,4,FALSE)</f>
        <v>オールシーズン</v>
      </c>
      <c r="V140" s="104" t="str">
        <f>VLOOKUP('作成 (2)'!D:D,引当!A:R,5,FALSE)</f>
        <v>MICHELIN</v>
      </c>
      <c r="W140" s="103" t="str">
        <f>VLOOKUP('作成 (2)'!D:D,引当!A:R,6,FALSE)</f>
        <v>ミシュラン</v>
      </c>
      <c r="X140" s="108" t="str">
        <f>VLOOKUP('作成 (2)'!D:D,引当!A:M,7,FALSE)</f>
        <v>クロスクライメート</v>
      </c>
      <c r="Y140" s="109" t="str">
        <f t="shared" si="17"/>
        <v>205/55R16</v>
      </c>
      <c r="Z140" s="108" t="str">
        <f>VLOOKUP('作成 (2)'!D:D,引当!A:M,9,FALSE)</f>
        <v>価格</v>
      </c>
      <c r="AA140" s="109" t="str">
        <f>VLOOKUP('作成 (2)'!D:D,引当!A:M,10,FALSE)</f>
        <v>安い</v>
      </c>
      <c r="AB140" s="103" t="str">
        <f>VLOOKUP('作成 (2)'!D:D,引当!A:M,11,FALSE)</f>
        <v>寿命</v>
      </c>
      <c r="AC140" s="103" t="str">
        <f>VLOOKUP('作成 (2)'!D:D,引当!A:M,12,FALSE)</f>
        <v>おすすめ</v>
      </c>
      <c r="AD140" s="26">
        <f>VLOOKUP('作成 (2)'!D:D,引当!A:M,13,FALSE)</f>
        <v>0</v>
      </c>
    </row>
    <row r="141" spans="1:83">
      <c r="A141" s="33">
        <v>2055517157707</v>
      </c>
      <c r="B141" s="32">
        <v>4985009753415</v>
      </c>
      <c r="C141" s="31" t="s">
        <v>3704</v>
      </c>
      <c r="D141" s="30" t="s">
        <v>0</v>
      </c>
      <c r="E141" s="30" t="s">
        <v>904</v>
      </c>
      <c r="F141" s="30" t="s">
        <v>65</v>
      </c>
      <c r="G141" s="30">
        <v>31000</v>
      </c>
      <c r="H141" s="30">
        <v>14880</v>
      </c>
      <c r="I141" s="30">
        <v>1050</v>
      </c>
      <c r="J141" s="30" t="s">
        <v>3956</v>
      </c>
      <c r="K141" s="344"/>
      <c r="L141" s="102" t="str">
        <f t="shared" si="14"/>
        <v>CROSSCLIMATE 2 205/55R17 95V XL</v>
      </c>
      <c r="M141" s="104">
        <f>VLOOKUP(A:A,在庫!$B:$M,10,0)</f>
        <v>1</v>
      </c>
      <c r="N141" s="105" t="s">
        <v>4595</v>
      </c>
      <c r="O141" s="105" t="str">
        <f t="shared" si="13"/>
        <v/>
      </c>
      <c r="P141" s="106" t="str">
        <f>VLOOKUP(A:A,在庫!$B:$M,9,0)</f>
        <v>||SERBIA||SERBIA</v>
      </c>
      <c r="Q141" s="106" t="str">
        <f>VLOOKUP('作成 (2)'!D:D,引当!A:B,2,0)&amp;K141&amp;O141</f>
        <v>cross2</v>
      </c>
      <c r="R141" s="107" t="str">
        <f t="shared" si="15"/>
        <v>2023年製 CROSSCLIMATE 2 205/55R17 95V XL  205/55R17  翌営業日発送</v>
      </c>
      <c r="S141" s="106" t="str">
        <f t="shared" si="16"/>
        <v>オールシーズン$$MICHELIN$$ミシュラン$$クロスクライメート$$205/55R17$$価格$$安い$$寿命$$おすすめ$$0</v>
      </c>
      <c r="T141" s="104"/>
      <c r="U141" s="104" t="str">
        <f>VLOOKUP('作成 (2)'!D:D,引当!A:R,4,FALSE)</f>
        <v>オールシーズン</v>
      </c>
      <c r="V141" s="104" t="str">
        <f>VLOOKUP('作成 (2)'!D:D,引当!A:R,5,FALSE)</f>
        <v>MICHELIN</v>
      </c>
      <c r="W141" s="103" t="str">
        <f>VLOOKUP('作成 (2)'!D:D,引当!A:R,6,FALSE)</f>
        <v>ミシュラン</v>
      </c>
      <c r="X141" s="108" t="str">
        <f>VLOOKUP('作成 (2)'!D:D,引当!A:M,7,FALSE)</f>
        <v>クロスクライメート</v>
      </c>
      <c r="Y141" s="109" t="str">
        <f t="shared" si="17"/>
        <v>205/55R17</v>
      </c>
      <c r="Z141" s="108" t="str">
        <f>VLOOKUP('作成 (2)'!D:D,引当!A:M,9,FALSE)</f>
        <v>価格</v>
      </c>
      <c r="AA141" s="109" t="str">
        <f>VLOOKUP('作成 (2)'!D:D,引当!A:M,10,FALSE)</f>
        <v>安い</v>
      </c>
      <c r="AB141" s="103" t="str">
        <f>VLOOKUP('作成 (2)'!D:D,引当!A:M,11,FALSE)</f>
        <v>寿命</v>
      </c>
      <c r="AC141" s="103" t="str">
        <f>VLOOKUP('作成 (2)'!D:D,引当!A:M,12,FALSE)</f>
        <v>おすすめ</v>
      </c>
      <c r="AD141" s="26">
        <f>VLOOKUP('作成 (2)'!D:D,引当!A:M,13,FALSE)</f>
        <v>0</v>
      </c>
    </row>
    <row r="142" spans="1:83">
      <c r="A142" s="33">
        <v>2056016157700</v>
      </c>
      <c r="B142" s="32">
        <v>4985009753507</v>
      </c>
      <c r="C142" s="31" t="s">
        <v>3693</v>
      </c>
      <c r="D142" s="30" t="s">
        <v>0</v>
      </c>
      <c r="E142" s="30" t="s">
        <v>906</v>
      </c>
      <c r="F142" s="30" t="s">
        <v>47</v>
      </c>
      <c r="G142" s="30">
        <v>25000</v>
      </c>
      <c r="H142" s="30">
        <v>12000</v>
      </c>
      <c r="I142" s="30">
        <v>1050</v>
      </c>
      <c r="J142" s="30" t="s">
        <v>3956</v>
      </c>
      <c r="K142" s="344"/>
      <c r="L142" s="102" t="str">
        <f t="shared" si="14"/>
        <v>CROSSCLIMATE 2 205/60R16 96V XL</v>
      </c>
      <c r="M142" s="104">
        <f>VLOOKUP(A:A,在庫!$B:$M,10,0)</f>
        <v>1</v>
      </c>
      <c r="N142" s="105" t="s">
        <v>4595</v>
      </c>
      <c r="O142" s="105" t="str">
        <f t="shared" si="13"/>
        <v/>
      </c>
      <c r="P142" s="106" t="str">
        <f>VLOOKUP(A:A,在庫!$B:$M,9,0)</f>
        <v>||GERMANY||GERMANY</v>
      </c>
      <c r="Q142" s="106" t="str">
        <f>VLOOKUP('作成 (2)'!D:D,引当!A:B,2,0)&amp;K142&amp;O142</f>
        <v>cross2</v>
      </c>
      <c r="R142" s="107" t="str">
        <f t="shared" si="15"/>
        <v>2023年製 CROSSCLIMATE 2 205/60R16 96V XL  205/60R16  翌営業日発送</v>
      </c>
      <c r="S142" s="106" t="str">
        <f t="shared" si="16"/>
        <v>オールシーズン$$MICHELIN$$ミシュラン$$クロスクライメート$$205/60R16$$価格$$安い$$寿命$$おすすめ$$0</v>
      </c>
      <c r="T142" s="104"/>
      <c r="U142" s="104" t="str">
        <f>VLOOKUP('作成 (2)'!D:D,引当!A:R,4,FALSE)</f>
        <v>オールシーズン</v>
      </c>
      <c r="V142" s="104" t="str">
        <f>VLOOKUP('作成 (2)'!D:D,引当!A:R,5,FALSE)</f>
        <v>MICHELIN</v>
      </c>
      <c r="W142" s="103" t="str">
        <f>VLOOKUP('作成 (2)'!D:D,引当!A:R,6,FALSE)</f>
        <v>ミシュラン</v>
      </c>
      <c r="X142" s="108" t="str">
        <f>VLOOKUP('作成 (2)'!D:D,引当!A:M,7,FALSE)</f>
        <v>クロスクライメート</v>
      </c>
      <c r="Y142" s="109" t="str">
        <f t="shared" si="17"/>
        <v>205/60R16</v>
      </c>
      <c r="Z142" s="108" t="str">
        <f>VLOOKUP('作成 (2)'!D:D,引当!A:M,9,FALSE)</f>
        <v>価格</v>
      </c>
      <c r="AA142" s="109" t="str">
        <f>VLOOKUP('作成 (2)'!D:D,引当!A:M,10,FALSE)</f>
        <v>安い</v>
      </c>
      <c r="AB142" s="103" t="str">
        <f>VLOOKUP('作成 (2)'!D:D,引当!A:M,11,FALSE)</f>
        <v>寿命</v>
      </c>
      <c r="AC142" s="103" t="str">
        <f>VLOOKUP('作成 (2)'!D:D,引当!A:M,12,FALSE)</f>
        <v>おすすめ</v>
      </c>
      <c r="AD142" s="26">
        <f>VLOOKUP('作成 (2)'!D:D,引当!A:M,13,FALSE)</f>
        <v>0</v>
      </c>
    </row>
    <row r="143" spans="1:83">
      <c r="A143" s="33">
        <v>2154516157708</v>
      </c>
      <c r="B143" s="32">
        <v>4985009753170</v>
      </c>
      <c r="C143" s="31" t="s">
        <v>3685</v>
      </c>
      <c r="D143" s="30" t="s">
        <v>0</v>
      </c>
      <c r="E143" s="30" t="s">
        <v>908</v>
      </c>
      <c r="F143" s="30" t="s">
        <v>96</v>
      </c>
      <c r="G143" s="30">
        <v>33300</v>
      </c>
      <c r="H143" s="30">
        <v>15990</v>
      </c>
      <c r="I143" s="30">
        <v>525</v>
      </c>
      <c r="J143" s="30" t="s">
        <v>3956</v>
      </c>
      <c r="K143" s="344"/>
      <c r="L143" s="102" t="str">
        <f t="shared" si="14"/>
        <v>CROSSCLIMATE 2 215/45R16 90V XL</v>
      </c>
      <c r="M143" s="104">
        <f>VLOOKUP(A:A,在庫!$B:$M,10,0)</f>
        <v>2</v>
      </c>
      <c r="N143" s="105" t="s">
        <v>4595</v>
      </c>
      <c r="O143" s="105" t="str">
        <f t="shared" si="13"/>
        <v/>
      </c>
      <c r="P143" s="106" t="str">
        <f>VLOOKUP(A:A,在庫!$B:$M,9,0)</f>
        <v>||GERMANY||GERMANY</v>
      </c>
      <c r="Q143" s="106" t="str">
        <f>VLOOKUP('作成 (2)'!D:D,引当!A:B,2,0)&amp;K143&amp;O143</f>
        <v>cross2</v>
      </c>
      <c r="R143" s="107" t="str">
        <f t="shared" si="15"/>
        <v>2023年製 CROSSCLIMATE 2 215/45R16 90V XL  215/45R16  翌営業日発送</v>
      </c>
      <c r="S143" s="106" t="str">
        <f t="shared" si="16"/>
        <v>オールシーズン$$MICHELIN$$ミシュラン$$クロスクライメート$$215/45R16$$価格$$安い$$寿命$$おすすめ$$0</v>
      </c>
      <c r="T143" s="104"/>
      <c r="U143" s="104" t="str">
        <f>VLOOKUP('作成 (2)'!D:D,引当!A:R,4,FALSE)</f>
        <v>オールシーズン</v>
      </c>
      <c r="V143" s="104" t="str">
        <f>VLOOKUP('作成 (2)'!D:D,引当!A:R,5,FALSE)</f>
        <v>MICHELIN</v>
      </c>
      <c r="W143" s="103" t="str">
        <f>VLOOKUP('作成 (2)'!D:D,引当!A:R,6,FALSE)</f>
        <v>ミシュラン</v>
      </c>
      <c r="X143" s="108" t="str">
        <f>VLOOKUP('作成 (2)'!D:D,引当!A:M,7,FALSE)</f>
        <v>クロスクライメート</v>
      </c>
      <c r="Y143" s="109" t="str">
        <f t="shared" si="17"/>
        <v>215/45R16</v>
      </c>
      <c r="Z143" s="108" t="str">
        <f>VLOOKUP('作成 (2)'!D:D,引当!A:M,9,FALSE)</f>
        <v>価格</v>
      </c>
      <c r="AA143" s="109" t="str">
        <f>VLOOKUP('作成 (2)'!D:D,引当!A:M,10,FALSE)</f>
        <v>安い</v>
      </c>
      <c r="AB143" s="103" t="str">
        <f>VLOOKUP('作成 (2)'!D:D,引当!A:M,11,FALSE)</f>
        <v>寿命</v>
      </c>
      <c r="AC143" s="103" t="str">
        <f>VLOOKUP('作成 (2)'!D:D,引当!A:M,12,FALSE)</f>
        <v>おすすめ</v>
      </c>
      <c r="AD143" s="26">
        <f>VLOOKUP('作成 (2)'!D:D,引当!A:M,13,FALSE)</f>
        <v>0</v>
      </c>
    </row>
    <row r="144" spans="1:83">
      <c r="A144" s="33">
        <v>2154517157707</v>
      </c>
      <c r="B144" s="32">
        <v>4985009753194</v>
      </c>
      <c r="C144" s="31" t="s">
        <v>3698</v>
      </c>
      <c r="D144" s="30" t="s">
        <v>0</v>
      </c>
      <c r="E144" s="30" t="s">
        <v>1304</v>
      </c>
      <c r="F144" s="30" t="s">
        <v>36</v>
      </c>
      <c r="G144" s="30">
        <v>36800</v>
      </c>
      <c r="H144" s="30">
        <v>17670</v>
      </c>
      <c r="I144" s="30">
        <v>525</v>
      </c>
      <c r="J144" s="30" t="s">
        <v>3956</v>
      </c>
      <c r="K144" s="344"/>
      <c r="L144" s="102" t="str">
        <f t="shared" si="14"/>
        <v>CROSSCLIMATE 2 215/45R17 91YXL</v>
      </c>
      <c r="M144" s="104">
        <f>VLOOKUP(A:A,在庫!$B:$M,10,0)</f>
        <v>2</v>
      </c>
      <c r="N144" s="105" t="s">
        <v>4595</v>
      </c>
      <c r="O144" s="105" t="str">
        <f t="shared" si="13"/>
        <v/>
      </c>
      <c r="P144" s="106" t="str">
        <f>VLOOKUP(A:A,在庫!$B:$M,9,0)</f>
        <v>||ITALY||ITALY</v>
      </c>
      <c r="Q144" s="106" t="str">
        <f>VLOOKUP('作成 (2)'!D:D,引当!A:B,2,0)&amp;K144&amp;O144</f>
        <v>cross2</v>
      </c>
      <c r="R144" s="107" t="str">
        <f t="shared" si="15"/>
        <v>2023年製 CROSSCLIMATE 2 215/45R17 91YXL  215/45R17  翌営業日発送</v>
      </c>
      <c r="S144" s="106" t="str">
        <f t="shared" si="16"/>
        <v>オールシーズン$$MICHELIN$$ミシュラン$$クロスクライメート$$215/45R17$$価格$$安い$$寿命$$おすすめ$$0</v>
      </c>
      <c r="T144" s="104"/>
      <c r="U144" s="104" t="str">
        <f>VLOOKUP('作成 (2)'!D:D,引当!A:R,4,FALSE)</f>
        <v>オールシーズン</v>
      </c>
      <c r="V144" s="104" t="str">
        <f>VLOOKUP('作成 (2)'!D:D,引当!A:R,5,FALSE)</f>
        <v>MICHELIN</v>
      </c>
      <c r="W144" s="103" t="str">
        <f>VLOOKUP('作成 (2)'!D:D,引当!A:R,6,FALSE)</f>
        <v>ミシュラン</v>
      </c>
      <c r="X144" s="108" t="str">
        <f>VLOOKUP('作成 (2)'!D:D,引当!A:M,7,FALSE)</f>
        <v>クロスクライメート</v>
      </c>
      <c r="Y144" s="109" t="str">
        <f t="shared" si="17"/>
        <v>215/45R17</v>
      </c>
      <c r="Z144" s="108" t="str">
        <f>VLOOKUP('作成 (2)'!D:D,引当!A:M,9,FALSE)</f>
        <v>価格</v>
      </c>
      <c r="AA144" s="109" t="str">
        <f>VLOOKUP('作成 (2)'!D:D,引当!A:M,10,FALSE)</f>
        <v>安い</v>
      </c>
      <c r="AB144" s="103" t="str">
        <f>VLOOKUP('作成 (2)'!D:D,引当!A:M,11,FALSE)</f>
        <v>寿命</v>
      </c>
      <c r="AC144" s="103" t="str">
        <f>VLOOKUP('作成 (2)'!D:D,引当!A:M,12,FALSE)</f>
        <v>おすすめ</v>
      </c>
      <c r="AD144" s="26">
        <f>VLOOKUP('作成 (2)'!D:D,引当!A:M,13,FALSE)</f>
        <v>0</v>
      </c>
    </row>
    <row r="145" spans="1:30">
      <c r="A145" s="33">
        <v>2154517159961</v>
      </c>
      <c r="B145" s="32">
        <v>4985009753194</v>
      </c>
      <c r="C145" s="31" t="s">
        <v>152</v>
      </c>
      <c r="D145" s="30" t="s">
        <v>0</v>
      </c>
      <c r="E145" s="30" t="s">
        <v>910</v>
      </c>
      <c r="F145" s="30" t="s">
        <v>36</v>
      </c>
      <c r="G145" s="30" t="s">
        <v>152</v>
      </c>
      <c r="H145" s="30">
        <v>15361</v>
      </c>
      <c r="I145" s="30">
        <v>525</v>
      </c>
      <c r="J145" s="30" t="s">
        <v>3957</v>
      </c>
      <c r="K145" s="344"/>
      <c r="L145" s="102" t="str">
        <f t="shared" si="14"/>
        <v>CROSSCLIMATE 2 215/45R17 91Y XL</v>
      </c>
      <c r="M145" s="104" t="e">
        <f>VLOOKUP(A:A,在庫!$B:$M,10,0)</f>
        <v>#N/A</v>
      </c>
      <c r="N145" s="105" t="s">
        <v>4595</v>
      </c>
      <c r="O145" s="105" t="str">
        <f t="shared" si="13"/>
        <v>ip</v>
      </c>
      <c r="P145" s="106" t="e">
        <f>VLOOKUP(A:A,在庫!$B:$M,9,0)</f>
        <v>#N/A</v>
      </c>
      <c r="Q145" s="106" t="str">
        <f>VLOOKUP('作成 (2)'!D:D,引当!A:B,2,0)&amp;K145&amp;O145</f>
        <v>cross2ip</v>
      </c>
      <c r="R145" s="107" t="str">
        <f t="shared" si="15"/>
        <v>2023年製 CROSSCLIMATE 2 215/45R17 91Y XL  215/45R17  翌営業日発送</v>
      </c>
      <c r="S145" s="106" t="str">
        <f t="shared" si="16"/>
        <v>オールシーズン$$MICHELIN$$ミシュラン$$クロスクライメート$$215/45R17$$価格$$安い$$寿命$$おすすめ$$0</v>
      </c>
      <c r="T145" s="104"/>
      <c r="U145" s="104" t="str">
        <f>VLOOKUP('作成 (2)'!D:D,引当!A:R,4,FALSE)</f>
        <v>オールシーズン</v>
      </c>
      <c r="V145" s="104" t="str">
        <f>VLOOKUP('作成 (2)'!D:D,引当!A:R,5,FALSE)</f>
        <v>MICHELIN</v>
      </c>
      <c r="W145" s="103" t="str">
        <f>VLOOKUP('作成 (2)'!D:D,引当!A:R,6,FALSE)</f>
        <v>ミシュラン</v>
      </c>
      <c r="X145" s="108" t="str">
        <f>VLOOKUP('作成 (2)'!D:D,引当!A:M,7,FALSE)</f>
        <v>クロスクライメート</v>
      </c>
      <c r="Y145" s="109" t="str">
        <f t="shared" si="17"/>
        <v>215/45R17</v>
      </c>
      <c r="Z145" s="108" t="str">
        <f>VLOOKUP('作成 (2)'!D:D,引当!A:M,9,FALSE)</f>
        <v>価格</v>
      </c>
      <c r="AA145" s="109" t="str">
        <f>VLOOKUP('作成 (2)'!D:D,引当!A:M,10,FALSE)</f>
        <v>安い</v>
      </c>
      <c r="AB145" s="103" t="str">
        <f>VLOOKUP('作成 (2)'!D:D,引当!A:M,11,FALSE)</f>
        <v>寿命</v>
      </c>
      <c r="AC145" s="103" t="str">
        <f>VLOOKUP('作成 (2)'!D:D,引当!A:M,12,FALSE)</f>
        <v>おすすめ</v>
      </c>
      <c r="AD145" s="26">
        <f>VLOOKUP('作成 (2)'!D:D,引当!A:M,13,FALSE)</f>
        <v>0</v>
      </c>
    </row>
    <row r="146" spans="1:30">
      <c r="A146" s="33">
        <v>2155017157709</v>
      </c>
      <c r="B146" s="32">
        <v>4985009753323</v>
      </c>
      <c r="C146" s="31" t="s">
        <v>3702</v>
      </c>
      <c r="D146" s="30" t="s">
        <v>0</v>
      </c>
      <c r="E146" s="30" t="s">
        <v>814</v>
      </c>
      <c r="F146" s="30" t="s">
        <v>39</v>
      </c>
      <c r="G146" s="30">
        <v>36700</v>
      </c>
      <c r="H146" s="30">
        <v>17620</v>
      </c>
      <c r="I146" s="30">
        <v>1050</v>
      </c>
      <c r="J146" s="30" t="s">
        <v>3956</v>
      </c>
      <c r="K146" s="344"/>
      <c r="L146" s="102" t="str">
        <f t="shared" si="14"/>
        <v>CROSSCLIMATE 2 215/50R17 95W XL</v>
      </c>
      <c r="M146" s="104">
        <f>VLOOKUP(A:A,在庫!$B:$M,10,0)</f>
        <v>1</v>
      </c>
      <c r="N146" s="105" t="s">
        <v>4595</v>
      </c>
      <c r="O146" s="105" t="str">
        <f t="shared" si="13"/>
        <v/>
      </c>
      <c r="P146" s="106" t="str">
        <f>VLOOKUP(A:A,在庫!$B:$M,9,0)</f>
        <v>||GERMANY||</v>
      </c>
      <c r="Q146" s="106" t="str">
        <f>VLOOKUP('作成 (2)'!D:D,引当!A:B,2,0)&amp;K146&amp;O146</f>
        <v>cross2</v>
      </c>
      <c r="R146" s="107" t="str">
        <f t="shared" si="15"/>
        <v>2023年製 CROSSCLIMATE 2 215/50R17 95W XL  215/50R17  翌営業日発送</v>
      </c>
      <c r="S146" s="106" t="str">
        <f t="shared" si="16"/>
        <v>オールシーズン$$MICHELIN$$ミシュラン$$クロスクライメート$$215/50R17$$価格$$安い$$寿命$$おすすめ$$0</v>
      </c>
      <c r="T146" s="104"/>
      <c r="U146" s="104" t="str">
        <f>VLOOKUP('作成 (2)'!D:D,引当!A:R,4,FALSE)</f>
        <v>オールシーズン</v>
      </c>
      <c r="V146" s="104" t="str">
        <f>VLOOKUP('作成 (2)'!D:D,引当!A:R,5,FALSE)</f>
        <v>MICHELIN</v>
      </c>
      <c r="W146" s="103" t="str">
        <f>VLOOKUP('作成 (2)'!D:D,引当!A:R,6,FALSE)</f>
        <v>ミシュラン</v>
      </c>
      <c r="X146" s="108" t="str">
        <f>VLOOKUP('作成 (2)'!D:D,引当!A:M,7,FALSE)</f>
        <v>クロスクライメート</v>
      </c>
      <c r="Y146" s="109" t="str">
        <f t="shared" si="17"/>
        <v>215/50R17</v>
      </c>
      <c r="Z146" s="108" t="str">
        <f>VLOOKUP('作成 (2)'!D:D,引当!A:M,9,FALSE)</f>
        <v>価格</v>
      </c>
      <c r="AA146" s="109" t="str">
        <f>VLOOKUP('作成 (2)'!D:D,引当!A:M,10,FALSE)</f>
        <v>安い</v>
      </c>
      <c r="AB146" s="103" t="str">
        <f>VLOOKUP('作成 (2)'!D:D,引当!A:M,11,FALSE)</f>
        <v>寿命</v>
      </c>
      <c r="AC146" s="103" t="str">
        <f>VLOOKUP('作成 (2)'!D:D,引当!A:M,12,FALSE)</f>
        <v>おすすめ</v>
      </c>
      <c r="AD146" s="26">
        <f>VLOOKUP('作成 (2)'!D:D,引当!A:M,13,FALSE)</f>
        <v>0</v>
      </c>
    </row>
    <row r="147" spans="1:30">
      <c r="A147" s="33">
        <v>2155516157705</v>
      </c>
      <c r="B147" s="32">
        <v>4985009753392</v>
      </c>
      <c r="C147" s="31" t="s">
        <v>3690</v>
      </c>
      <c r="D147" s="30" t="s">
        <v>0</v>
      </c>
      <c r="E147" s="30" t="s">
        <v>915</v>
      </c>
      <c r="F147" s="30" t="s">
        <v>82</v>
      </c>
      <c r="G147" s="30">
        <v>30400</v>
      </c>
      <c r="H147" s="30">
        <v>14600</v>
      </c>
      <c r="I147" s="30">
        <v>1050</v>
      </c>
      <c r="J147" s="30" t="s">
        <v>3956</v>
      </c>
      <c r="K147" s="344"/>
      <c r="L147" s="102" t="str">
        <f t="shared" si="14"/>
        <v>CROSSCLIMATE 2 215/55R16 97W XL</v>
      </c>
      <c r="M147" s="104">
        <f>VLOOKUP(A:A,在庫!$B:$M,10,0)</f>
        <v>1</v>
      </c>
      <c r="N147" s="105" t="s">
        <v>4595</v>
      </c>
      <c r="O147" s="105" t="str">
        <f t="shared" si="13"/>
        <v/>
      </c>
      <c r="P147" s="106" t="str">
        <f>VLOOKUP(A:A,在庫!$B:$M,9,0)</f>
        <v>||GERMANY||GERMANY</v>
      </c>
      <c r="Q147" s="106" t="str">
        <f>VLOOKUP('作成 (2)'!D:D,引当!A:B,2,0)&amp;K147&amp;O147</f>
        <v>cross2</v>
      </c>
      <c r="R147" s="107" t="str">
        <f t="shared" si="15"/>
        <v>2023年製 CROSSCLIMATE 2 215/55R16 97W XL  215/55R16  翌営業日発送</v>
      </c>
      <c r="S147" s="106" t="str">
        <f t="shared" si="16"/>
        <v>オールシーズン$$MICHELIN$$ミシュラン$$クロスクライメート$$215/55R16$$価格$$安い$$寿命$$おすすめ$$0</v>
      </c>
      <c r="T147" s="104"/>
      <c r="U147" s="104" t="str">
        <f>VLOOKUP('作成 (2)'!D:D,引当!A:R,4,FALSE)</f>
        <v>オールシーズン</v>
      </c>
      <c r="V147" s="104" t="str">
        <f>VLOOKUP('作成 (2)'!D:D,引当!A:R,5,FALSE)</f>
        <v>MICHELIN</v>
      </c>
      <c r="W147" s="103" t="str">
        <f>VLOOKUP('作成 (2)'!D:D,引当!A:R,6,FALSE)</f>
        <v>ミシュラン</v>
      </c>
      <c r="X147" s="108" t="str">
        <f>VLOOKUP('作成 (2)'!D:D,引当!A:M,7,FALSE)</f>
        <v>クロスクライメート</v>
      </c>
      <c r="Y147" s="109" t="str">
        <f t="shared" si="17"/>
        <v>215/55R16</v>
      </c>
      <c r="Z147" s="108" t="str">
        <f>VLOOKUP('作成 (2)'!D:D,引当!A:M,9,FALSE)</f>
        <v>価格</v>
      </c>
      <c r="AA147" s="109" t="str">
        <f>VLOOKUP('作成 (2)'!D:D,引当!A:M,10,FALSE)</f>
        <v>安い</v>
      </c>
      <c r="AB147" s="103" t="str">
        <f>VLOOKUP('作成 (2)'!D:D,引当!A:M,11,FALSE)</f>
        <v>寿命</v>
      </c>
      <c r="AC147" s="103" t="str">
        <f>VLOOKUP('作成 (2)'!D:D,引当!A:M,12,FALSE)</f>
        <v>おすすめ</v>
      </c>
      <c r="AD147" s="26">
        <f>VLOOKUP('作成 (2)'!D:D,引当!A:M,13,FALSE)</f>
        <v>0</v>
      </c>
    </row>
    <row r="148" spans="1:30">
      <c r="A148" s="33">
        <v>2155517157704</v>
      </c>
      <c r="B148" s="32">
        <v>4985009753422</v>
      </c>
      <c r="C148" s="31" t="s">
        <v>3705</v>
      </c>
      <c r="D148" s="30" t="s">
        <v>0</v>
      </c>
      <c r="E148" s="30" t="s">
        <v>917</v>
      </c>
      <c r="F148" s="30" t="s">
        <v>66</v>
      </c>
      <c r="G148" s="30">
        <v>32000</v>
      </c>
      <c r="H148" s="30">
        <v>15360</v>
      </c>
      <c r="I148" s="30">
        <v>1050</v>
      </c>
      <c r="J148" s="30" t="s">
        <v>3956</v>
      </c>
      <c r="K148" s="344"/>
      <c r="L148" s="102" t="str">
        <f t="shared" si="14"/>
        <v>CROSSCLIMATE 2 215/55R17 98W XL</v>
      </c>
      <c r="M148" s="104">
        <f>VLOOKUP(A:A,在庫!$B:$M,10,0)</f>
        <v>1</v>
      </c>
      <c r="N148" s="105" t="s">
        <v>4595</v>
      </c>
      <c r="O148" s="105" t="str">
        <f t="shared" si="13"/>
        <v/>
      </c>
      <c r="P148" s="106" t="str">
        <f>VLOOKUP(A:A,在庫!$B:$M,9,0)</f>
        <v>||SPAIN||SPAIN</v>
      </c>
      <c r="Q148" s="106" t="str">
        <f>VLOOKUP('作成 (2)'!D:D,引当!A:B,2,0)&amp;K148&amp;O148</f>
        <v>cross2</v>
      </c>
      <c r="R148" s="107" t="str">
        <f t="shared" si="15"/>
        <v>2023年製 CROSSCLIMATE 2 215/55R17 98W XL  215/55R17  翌営業日発送</v>
      </c>
      <c r="S148" s="106" t="str">
        <f t="shared" si="16"/>
        <v>オールシーズン$$MICHELIN$$ミシュラン$$クロスクライメート$$215/55R17$$価格$$安い$$寿命$$おすすめ$$0</v>
      </c>
      <c r="T148" s="104"/>
      <c r="U148" s="104" t="str">
        <f>VLOOKUP('作成 (2)'!D:D,引当!A:R,4,FALSE)</f>
        <v>オールシーズン</v>
      </c>
      <c r="V148" s="104" t="str">
        <f>VLOOKUP('作成 (2)'!D:D,引当!A:R,5,FALSE)</f>
        <v>MICHELIN</v>
      </c>
      <c r="W148" s="103" t="str">
        <f>VLOOKUP('作成 (2)'!D:D,引当!A:R,6,FALSE)</f>
        <v>ミシュラン</v>
      </c>
      <c r="X148" s="108" t="str">
        <f>VLOOKUP('作成 (2)'!D:D,引当!A:M,7,FALSE)</f>
        <v>クロスクライメート</v>
      </c>
      <c r="Y148" s="109" t="str">
        <f t="shared" si="17"/>
        <v>215/55R17</v>
      </c>
      <c r="Z148" s="108" t="str">
        <f>VLOOKUP('作成 (2)'!D:D,引当!A:M,9,FALSE)</f>
        <v>価格</v>
      </c>
      <c r="AA148" s="109" t="str">
        <f>VLOOKUP('作成 (2)'!D:D,引当!A:M,10,FALSE)</f>
        <v>安い</v>
      </c>
      <c r="AB148" s="103" t="str">
        <f>VLOOKUP('作成 (2)'!D:D,引当!A:M,11,FALSE)</f>
        <v>寿命</v>
      </c>
      <c r="AC148" s="103" t="str">
        <f>VLOOKUP('作成 (2)'!D:D,引当!A:M,12,FALSE)</f>
        <v>おすすめ</v>
      </c>
      <c r="AD148" s="26">
        <f>VLOOKUP('作成 (2)'!D:D,引当!A:M,13,FALSE)</f>
        <v>0</v>
      </c>
    </row>
    <row r="149" spans="1:30">
      <c r="A149" s="33">
        <v>2156016157707</v>
      </c>
      <c r="B149" s="32">
        <v>4985009753514</v>
      </c>
      <c r="C149" s="31" t="s">
        <v>3694</v>
      </c>
      <c r="D149" s="30" t="s">
        <v>0</v>
      </c>
      <c r="E149" s="30" t="s">
        <v>919</v>
      </c>
      <c r="F149" s="30" t="s">
        <v>48</v>
      </c>
      <c r="G149" s="30">
        <v>26300</v>
      </c>
      <c r="H149" s="30">
        <v>12630</v>
      </c>
      <c r="I149" s="30">
        <v>1050</v>
      </c>
      <c r="J149" s="30" t="s">
        <v>3956</v>
      </c>
      <c r="K149" s="344"/>
      <c r="L149" s="102" t="str">
        <f t="shared" si="14"/>
        <v>CROSSCLIMATE 2 215/60R16 99V XL</v>
      </c>
      <c r="M149" s="104">
        <f>VLOOKUP(A:A,在庫!$B:$M,10,0)</f>
        <v>1</v>
      </c>
      <c r="N149" s="105" t="s">
        <v>4595</v>
      </c>
      <c r="O149" s="105" t="str">
        <f t="shared" si="13"/>
        <v/>
      </c>
      <c r="P149" s="106" t="str">
        <f>VLOOKUP(A:A,在庫!$B:$M,9,0)</f>
        <v>||ITALY||ITALY</v>
      </c>
      <c r="Q149" s="106" t="str">
        <f>VLOOKUP('作成 (2)'!D:D,引当!A:B,2,0)&amp;K149&amp;O149</f>
        <v>cross2</v>
      </c>
      <c r="R149" s="107" t="str">
        <f t="shared" si="15"/>
        <v>2023年製 CROSSCLIMATE 2 215/60R16 99V XL  215/60R16  翌営業日発送</v>
      </c>
      <c r="S149" s="106" t="str">
        <f t="shared" si="16"/>
        <v>オールシーズン$$MICHELIN$$ミシュラン$$クロスクライメート$$215/60R16$$価格$$安い$$寿命$$おすすめ$$0</v>
      </c>
      <c r="T149" s="104"/>
      <c r="U149" s="104" t="str">
        <f>VLOOKUP('作成 (2)'!D:D,引当!A:R,4,FALSE)</f>
        <v>オールシーズン</v>
      </c>
      <c r="V149" s="104" t="str">
        <f>VLOOKUP('作成 (2)'!D:D,引当!A:R,5,FALSE)</f>
        <v>MICHELIN</v>
      </c>
      <c r="W149" s="103" t="str">
        <f>VLOOKUP('作成 (2)'!D:D,引当!A:R,6,FALSE)</f>
        <v>ミシュラン</v>
      </c>
      <c r="X149" s="108" t="str">
        <f>VLOOKUP('作成 (2)'!D:D,引当!A:M,7,FALSE)</f>
        <v>クロスクライメート</v>
      </c>
      <c r="Y149" s="109" t="str">
        <f t="shared" si="17"/>
        <v>215/60R16</v>
      </c>
      <c r="Z149" s="108" t="str">
        <f>VLOOKUP('作成 (2)'!D:D,引当!A:M,9,FALSE)</f>
        <v>価格</v>
      </c>
      <c r="AA149" s="109" t="str">
        <f>VLOOKUP('作成 (2)'!D:D,引当!A:M,10,FALSE)</f>
        <v>安い</v>
      </c>
      <c r="AB149" s="103" t="str">
        <f>VLOOKUP('作成 (2)'!D:D,引当!A:M,11,FALSE)</f>
        <v>寿命</v>
      </c>
      <c r="AC149" s="103" t="str">
        <f>VLOOKUP('作成 (2)'!D:D,引当!A:M,12,FALSE)</f>
        <v>おすすめ</v>
      </c>
      <c r="AD149" s="26">
        <f>VLOOKUP('作成 (2)'!D:D,引当!A:M,13,FALSE)</f>
        <v>0</v>
      </c>
    </row>
    <row r="150" spans="1:30">
      <c r="A150" s="33">
        <v>2156017157706</v>
      </c>
      <c r="B150" s="32">
        <v>4985009753538</v>
      </c>
      <c r="C150" s="31" t="s">
        <v>3708</v>
      </c>
      <c r="D150" s="30" t="s">
        <v>0</v>
      </c>
      <c r="E150" s="30" t="s">
        <v>921</v>
      </c>
      <c r="F150" s="30" t="s">
        <v>67</v>
      </c>
      <c r="G150" s="30">
        <v>28600</v>
      </c>
      <c r="H150" s="30">
        <v>13730</v>
      </c>
      <c r="I150" s="30">
        <v>1050</v>
      </c>
      <c r="J150" s="30" t="s">
        <v>3956</v>
      </c>
      <c r="K150" s="344"/>
      <c r="L150" s="102" t="str">
        <f t="shared" si="14"/>
        <v>CROSSCLIMATE 2 215/60R17 100V XL</v>
      </c>
      <c r="M150" s="104">
        <f>VLOOKUP(A:A,在庫!$B:$M,10,0)</f>
        <v>3</v>
      </c>
      <c r="N150" s="105" t="s">
        <v>4595</v>
      </c>
      <c r="O150" s="105" t="str">
        <f t="shared" si="13"/>
        <v/>
      </c>
      <c r="P150" s="106" t="str">
        <f>VLOOKUP(A:A,在庫!$B:$M,9,0)</f>
        <v>||SPAIN||</v>
      </c>
      <c r="Q150" s="106" t="str">
        <f>VLOOKUP('作成 (2)'!D:D,引当!A:B,2,0)&amp;K150&amp;O150</f>
        <v>cross2</v>
      </c>
      <c r="R150" s="107" t="str">
        <f t="shared" si="15"/>
        <v>2023年製 CROSSCLIMATE 2 215/60R17 100V XL  215/60R17  翌営業日発送</v>
      </c>
      <c r="S150" s="106" t="str">
        <f t="shared" si="16"/>
        <v>オールシーズン$$MICHELIN$$ミシュラン$$クロスクライメート$$215/60R17$$価格$$安い$$寿命$$おすすめ$$0</v>
      </c>
      <c r="T150" s="104"/>
      <c r="U150" s="104" t="str">
        <f>VLOOKUP('作成 (2)'!D:D,引当!A:R,4,FALSE)</f>
        <v>オールシーズン</v>
      </c>
      <c r="V150" s="104" t="str">
        <f>VLOOKUP('作成 (2)'!D:D,引当!A:R,5,FALSE)</f>
        <v>MICHELIN</v>
      </c>
      <c r="W150" s="103" t="str">
        <f>VLOOKUP('作成 (2)'!D:D,引当!A:R,6,FALSE)</f>
        <v>ミシュラン</v>
      </c>
      <c r="X150" s="108" t="str">
        <f>VLOOKUP('作成 (2)'!D:D,引当!A:M,7,FALSE)</f>
        <v>クロスクライメート</v>
      </c>
      <c r="Y150" s="109" t="str">
        <f t="shared" si="17"/>
        <v>215/60R17</v>
      </c>
      <c r="Z150" s="108" t="str">
        <f>VLOOKUP('作成 (2)'!D:D,引当!A:M,9,FALSE)</f>
        <v>価格</v>
      </c>
      <c r="AA150" s="109" t="str">
        <f>VLOOKUP('作成 (2)'!D:D,引当!A:M,10,FALSE)</f>
        <v>安い</v>
      </c>
      <c r="AB150" s="103" t="str">
        <f>VLOOKUP('作成 (2)'!D:D,引当!A:M,11,FALSE)</f>
        <v>寿命</v>
      </c>
      <c r="AC150" s="103" t="str">
        <f>VLOOKUP('作成 (2)'!D:D,引当!A:M,12,FALSE)</f>
        <v>おすすめ</v>
      </c>
      <c r="AD150" s="26">
        <f>VLOOKUP('作成 (2)'!D:D,引当!A:M,13,FALSE)</f>
        <v>0</v>
      </c>
    </row>
    <row r="151" spans="1:30">
      <c r="A151" s="33">
        <v>2156516157702</v>
      </c>
      <c r="B151" s="32">
        <v>4985009753644</v>
      </c>
      <c r="C151" s="31" t="s">
        <v>3696</v>
      </c>
      <c r="D151" s="30" t="s">
        <v>0</v>
      </c>
      <c r="E151" s="30" t="s">
        <v>923</v>
      </c>
      <c r="F151" s="30" t="s">
        <v>73</v>
      </c>
      <c r="G151" s="30">
        <v>26000</v>
      </c>
      <c r="H151" s="30">
        <v>12480</v>
      </c>
      <c r="I151" s="30">
        <v>1050</v>
      </c>
      <c r="J151" s="30" t="s">
        <v>3956</v>
      </c>
      <c r="K151" s="344"/>
      <c r="L151" s="102" t="str">
        <f t="shared" si="14"/>
        <v>CROSSCLIMATE 2 215/65R16 102V XL</v>
      </c>
      <c r="M151" s="104">
        <f>VLOOKUP(A:A,在庫!$B:$M,10,0)</f>
        <v>2</v>
      </c>
      <c r="N151" s="105" t="s">
        <v>4595</v>
      </c>
      <c r="O151" s="105" t="str">
        <f t="shared" si="13"/>
        <v/>
      </c>
      <c r="P151" s="106" t="str">
        <f>VLOOKUP(A:A,在庫!$B:$M,9,0)</f>
        <v>||ITALY||ITALY</v>
      </c>
      <c r="Q151" s="106" t="str">
        <f>VLOOKUP('作成 (2)'!D:D,引当!A:B,2,0)&amp;K151&amp;O151</f>
        <v>cross2</v>
      </c>
      <c r="R151" s="107" t="str">
        <f t="shared" si="15"/>
        <v>2023年製 CROSSCLIMATE 2 215/65R16 102V XL  215/65R16  翌営業日発送</v>
      </c>
      <c r="S151" s="106" t="str">
        <f t="shared" si="16"/>
        <v>オールシーズン$$MICHELIN$$ミシュラン$$クロスクライメート$$215/65R16$$価格$$安い$$寿命$$おすすめ$$0</v>
      </c>
      <c r="T151" s="104"/>
      <c r="U151" s="104" t="str">
        <f>VLOOKUP('作成 (2)'!D:D,引当!A:R,4,FALSE)</f>
        <v>オールシーズン</v>
      </c>
      <c r="V151" s="104" t="str">
        <f>VLOOKUP('作成 (2)'!D:D,引当!A:R,5,FALSE)</f>
        <v>MICHELIN</v>
      </c>
      <c r="W151" s="103" t="str">
        <f>VLOOKUP('作成 (2)'!D:D,引当!A:R,6,FALSE)</f>
        <v>ミシュラン</v>
      </c>
      <c r="X151" s="108" t="str">
        <f>VLOOKUP('作成 (2)'!D:D,引当!A:M,7,FALSE)</f>
        <v>クロスクライメート</v>
      </c>
      <c r="Y151" s="109" t="str">
        <f t="shared" si="17"/>
        <v>215/65R16</v>
      </c>
      <c r="Z151" s="108" t="str">
        <f>VLOOKUP('作成 (2)'!D:D,引当!A:M,9,FALSE)</f>
        <v>価格</v>
      </c>
      <c r="AA151" s="109" t="str">
        <f>VLOOKUP('作成 (2)'!D:D,引当!A:M,10,FALSE)</f>
        <v>安い</v>
      </c>
      <c r="AB151" s="103" t="str">
        <f>VLOOKUP('作成 (2)'!D:D,引当!A:M,11,FALSE)</f>
        <v>寿命</v>
      </c>
      <c r="AC151" s="103" t="str">
        <f>VLOOKUP('作成 (2)'!D:D,引当!A:M,12,FALSE)</f>
        <v>おすすめ</v>
      </c>
      <c r="AD151" s="26">
        <f>VLOOKUP('作成 (2)'!D:D,引当!A:M,13,FALSE)</f>
        <v>0</v>
      </c>
    </row>
    <row r="152" spans="1:30">
      <c r="A152" s="33">
        <v>2254018159962</v>
      </c>
      <c r="B152" s="32">
        <v>4985009753095</v>
      </c>
      <c r="C152" s="31" t="s">
        <v>152</v>
      </c>
      <c r="D152" s="30" t="s">
        <v>0</v>
      </c>
      <c r="E152" s="30" t="s">
        <v>925</v>
      </c>
      <c r="F152" s="30" t="s">
        <v>38</v>
      </c>
      <c r="G152" s="30" t="s">
        <v>152</v>
      </c>
      <c r="H152" s="30">
        <v>14730</v>
      </c>
      <c r="J152" s="30" t="s">
        <v>3957</v>
      </c>
      <c r="K152" s="344"/>
      <c r="L152" s="102" t="str">
        <f t="shared" si="14"/>
        <v>CROSSCLIMATE 2 225/40R18 92Y XL</v>
      </c>
      <c r="M152" s="104">
        <f>VLOOKUP(A:A,在庫!$B:$M,10,0)</f>
        <v>1</v>
      </c>
      <c r="N152" s="105" t="s">
        <v>4595</v>
      </c>
      <c r="O152" s="105" t="str">
        <f t="shared" si="13"/>
        <v>ip</v>
      </c>
      <c r="P152" s="106">
        <f>VLOOKUP(A:A,在庫!$B:$M,9,0)</f>
        <v>0</v>
      </c>
      <c r="Q152" s="106" t="str">
        <f>VLOOKUP('作成 (2)'!D:D,引当!A:B,2,0)&amp;K152&amp;O152</f>
        <v>cross2ip</v>
      </c>
      <c r="R152" s="107" t="str">
        <f t="shared" si="15"/>
        <v>2023年製 CROSSCLIMATE 2 225/40R18 92Y XL  225/40R18  翌営業日発送</v>
      </c>
      <c r="S152" s="106" t="str">
        <f t="shared" si="16"/>
        <v>オールシーズン$$MICHELIN$$ミシュラン$$クロスクライメート$$225/40R18$$価格$$安い$$寿命$$おすすめ$$0</v>
      </c>
      <c r="T152" s="104"/>
      <c r="U152" s="104" t="str">
        <f>VLOOKUP('作成 (2)'!D:D,引当!A:R,4,FALSE)</f>
        <v>オールシーズン</v>
      </c>
      <c r="V152" s="104" t="str">
        <f>VLOOKUP('作成 (2)'!D:D,引当!A:R,5,FALSE)</f>
        <v>MICHELIN</v>
      </c>
      <c r="W152" s="103" t="str">
        <f>VLOOKUP('作成 (2)'!D:D,引当!A:R,6,FALSE)</f>
        <v>ミシュラン</v>
      </c>
      <c r="X152" s="108" t="str">
        <f>VLOOKUP('作成 (2)'!D:D,引当!A:M,7,FALSE)</f>
        <v>クロスクライメート</v>
      </c>
      <c r="Y152" s="109" t="str">
        <f t="shared" si="17"/>
        <v>225/40R18</v>
      </c>
      <c r="Z152" s="108" t="str">
        <f>VLOOKUP('作成 (2)'!D:D,引当!A:M,9,FALSE)</f>
        <v>価格</v>
      </c>
      <c r="AA152" s="109" t="str">
        <f>VLOOKUP('作成 (2)'!D:D,引当!A:M,10,FALSE)</f>
        <v>安い</v>
      </c>
      <c r="AB152" s="103" t="str">
        <f>VLOOKUP('作成 (2)'!D:D,引当!A:M,11,FALSE)</f>
        <v>寿命</v>
      </c>
      <c r="AC152" s="103" t="str">
        <f>VLOOKUP('作成 (2)'!D:D,引当!A:M,12,FALSE)</f>
        <v>おすすめ</v>
      </c>
      <c r="AD152" s="26">
        <f>VLOOKUP('作成 (2)'!D:D,引当!A:M,13,FALSE)</f>
        <v>0</v>
      </c>
    </row>
    <row r="153" spans="1:30">
      <c r="A153" s="33">
        <v>2254018157708</v>
      </c>
      <c r="B153" s="32">
        <v>4985009753095</v>
      </c>
      <c r="C153" s="31" t="s">
        <v>3711</v>
      </c>
      <c r="D153" s="30" t="s">
        <v>0</v>
      </c>
      <c r="E153" s="30" t="s">
        <v>1305</v>
      </c>
      <c r="F153" s="30" t="s">
        <v>38</v>
      </c>
      <c r="G153" s="30">
        <v>43400</v>
      </c>
      <c r="H153" s="30">
        <v>20840</v>
      </c>
      <c r="I153" s="30">
        <v>525</v>
      </c>
      <c r="J153" s="30" t="s">
        <v>3956</v>
      </c>
      <c r="K153" s="344"/>
      <c r="L153" s="102" t="str">
        <f t="shared" si="14"/>
        <v>CROSSCLIMATE 2 225/40R18 92YXL</v>
      </c>
      <c r="M153" s="104">
        <f>VLOOKUP(A:A,在庫!$B:$M,10,0)</f>
        <v>1</v>
      </c>
      <c r="N153" s="105" t="s">
        <v>4595</v>
      </c>
      <c r="O153" s="105" t="str">
        <f t="shared" si="13"/>
        <v/>
      </c>
      <c r="P153" s="106" t="str">
        <f>VLOOKUP(A:A,在庫!$B:$M,9,0)</f>
        <v>||SPAIN||SPAIN</v>
      </c>
      <c r="Q153" s="106" t="str">
        <f>VLOOKUP('作成 (2)'!D:D,引当!A:B,2,0)&amp;K153&amp;O153</f>
        <v>cross2</v>
      </c>
      <c r="R153" s="107" t="str">
        <f t="shared" si="15"/>
        <v>2023年製 CROSSCLIMATE 2 225/40R18 92YXL  225/40R18  翌営業日発送</v>
      </c>
      <c r="S153" s="106" t="str">
        <f t="shared" si="16"/>
        <v>オールシーズン$$MICHELIN$$ミシュラン$$クロスクライメート$$225/40R18$$価格$$安い$$寿命$$おすすめ$$0</v>
      </c>
      <c r="T153" s="104"/>
      <c r="U153" s="104" t="str">
        <f>VLOOKUP('作成 (2)'!D:D,引当!A:R,4,FALSE)</f>
        <v>オールシーズン</v>
      </c>
      <c r="V153" s="104" t="str">
        <f>VLOOKUP('作成 (2)'!D:D,引当!A:R,5,FALSE)</f>
        <v>MICHELIN</v>
      </c>
      <c r="W153" s="103" t="str">
        <f>VLOOKUP('作成 (2)'!D:D,引当!A:R,6,FALSE)</f>
        <v>ミシュラン</v>
      </c>
      <c r="X153" s="108" t="str">
        <f>VLOOKUP('作成 (2)'!D:D,引当!A:M,7,FALSE)</f>
        <v>クロスクライメート</v>
      </c>
      <c r="Y153" s="109" t="str">
        <f t="shared" si="17"/>
        <v>225/40R18</v>
      </c>
      <c r="Z153" s="108" t="str">
        <f>VLOOKUP('作成 (2)'!D:D,引当!A:M,9,FALSE)</f>
        <v>価格</v>
      </c>
      <c r="AA153" s="109" t="str">
        <f>VLOOKUP('作成 (2)'!D:D,引当!A:M,10,FALSE)</f>
        <v>安い</v>
      </c>
      <c r="AB153" s="103" t="str">
        <f>VLOOKUP('作成 (2)'!D:D,引当!A:M,11,FALSE)</f>
        <v>寿命</v>
      </c>
      <c r="AC153" s="103" t="str">
        <f>VLOOKUP('作成 (2)'!D:D,引当!A:M,12,FALSE)</f>
        <v>おすすめ</v>
      </c>
      <c r="AD153" s="26">
        <f>VLOOKUP('作成 (2)'!D:D,引当!A:M,13,FALSE)</f>
        <v>0</v>
      </c>
    </row>
    <row r="154" spans="1:30">
      <c r="A154" s="33">
        <v>2254517157704</v>
      </c>
      <c r="B154" s="32">
        <v>4985009753200</v>
      </c>
      <c r="C154" s="31" t="s">
        <v>3699</v>
      </c>
      <c r="D154" s="30" t="s">
        <v>0</v>
      </c>
      <c r="E154" s="30" t="s">
        <v>927</v>
      </c>
      <c r="F154" s="30" t="s">
        <v>37</v>
      </c>
      <c r="G154" s="30">
        <v>38100</v>
      </c>
      <c r="H154" s="30">
        <v>18290</v>
      </c>
      <c r="I154" s="30">
        <v>525</v>
      </c>
      <c r="J154" s="30" t="s">
        <v>3956</v>
      </c>
      <c r="K154" s="344"/>
      <c r="L154" s="102" t="str">
        <f t="shared" si="14"/>
        <v>CROSSCLIMATE 2 225/45R17 94Y XL</v>
      </c>
      <c r="M154" s="104">
        <f>VLOOKUP(A:A,在庫!$B:$M,10,0)</f>
        <v>2</v>
      </c>
      <c r="N154" s="105" t="s">
        <v>4595</v>
      </c>
      <c r="O154" s="105" t="str">
        <f t="shared" si="13"/>
        <v/>
      </c>
      <c r="P154" s="106" t="str">
        <f>VLOOKUP(A:A,在庫!$B:$M,9,0)</f>
        <v>||SPAIN||SPAIN</v>
      </c>
      <c r="Q154" s="106" t="str">
        <f>VLOOKUP('作成 (2)'!D:D,引当!A:B,2,0)&amp;K154&amp;O154</f>
        <v>cross2</v>
      </c>
      <c r="R154" s="107" t="str">
        <f t="shared" si="15"/>
        <v>2023年製 CROSSCLIMATE 2 225/45R17 94Y XL  225/45R17  翌営業日発送</v>
      </c>
      <c r="S154" s="106" t="str">
        <f t="shared" si="16"/>
        <v>オールシーズン$$MICHELIN$$ミシュラン$$クロスクライメート$$225/45R17$$価格$$安い$$寿命$$おすすめ$$0</v>
      </c>
      <c r="T154" s="104"/>
      <c r="U154" s="104" t="str">
        <f>VLOOKUP('作成 (2)'!D:D,引当!A:R,4,FALSE)</f>
        <v>オールシーズン</v>
      </c>
      <c r="V154" s="104" t="str">
        <f>VLOOKUP('作成 (2)'!D:D,引当!A:R,5,FALSE)</f>
        <v>MICHELIN</v>
      </c>
      <c r="W154" s="103" t="str">
        <f>VLOOKUP('作成 (2)'!D:D,引当!A:R,6,FALSE)</f>
        <v>ミシュラン</v>
      </c>
      <c r="X154" s="108" t="str">
        <f>VLOOKUP('作成 (2)'!D:D,引当!A:M,7,FALSE)</f>
        <v>クロスクライメート</v>
      </c>
      <c r="Y154" s="109" t="str">
        <f t="shared" si="17"/>
        <v>225/45R17</v>
      </c>
      <c r="Z154" s="108" t="str">
        <f>VLOOKUP('作成 (2)'!D:D,引当!A:M,9,FALSE)</f>
        <v>価格</v>
      </c>
      <c r="AA154" s="109" t="str">
        <f>VLOOKUP('作成 (2)'!D:D,引当!A:M,10,FALSE)</f>
        <v>安い</v>
      </c>
      <c r="AB154" s="103" t="str">
        <f>VLOOKUP('作成 (2)'!D:D,引当!A:M,11,FALSE)</f>
        <v>寿命</v>
      </c>
      <c r="AC154" s="103" t="str">
        <f>VLOOKUP('作成 (2)'!D:D,引当!A:M,12,FALSE)</f>
        <v>おすすめ</v>
      </c>
      <c r="AD154" s="26">
        <f>VLOOKUP('作成 (2)'!D:D,引当!A:M,13,FALSE)</f>
        <v>0</v>
      </c>
    </row>
    <row r="155" spans="1:30">
      <c r="A155" s="33">
        <v>2254517159968</v>
      </c>
      <c r="B155" s="32">
        <v>4985009753200</v>
      </c>
      <c r="C155" s="31" t="s">
        <v>152</v>
      </c>
      <c r="D155" s="30" t="s">
        <v>0</v>
      </c>
      <c r="E155" s="30" t="s">
        <v>927</v>
      </c>
      <c r="F155" s="30" t="s">
        <v>37</v>
      </c>
      <c r="G155" s="30" t="s">
        <v>152</v>
      </c>
      <c r="H155" s="30">
        <v>13417</v>
      </c>
      <c r="I155" s="30">
        <v>525</v>
      </c>
      <c r="J155" s="30" t="s">
        <v>3957</v>
      </c>
      <c r="K155" s="344"/>
      <c r="L155" s="102" t="str">
        <f t="shared" si="14"/>
        <v>CROSSCLIMATE 2 225/45R17 94Y XL</v>
      </c>
      <c r="M155" s="104">
        <f>VLOOKUP(A:A,在庫!$B:$M,10,0)</f>
        <v>2</v>
      </c>
      <c r="N155" s="105" t="s">
        <v>4595</v>
      </c>
      <c r="O155" s="105" t="str">
        <f t="shared" si="13"/>
        <v>ip</v>
      </c>
      <c r="P155" s="106" t="str">
        <f>VLOOKUP(A:A,在庫!$B:$M,9,0)</f>
        <v>||SPAIN||SPAIN</v>
      </c>
      <c r="Q155" s="106" t="str">
        <f>VLOOKUP('作成 (2)'!D:D,引当!A:B,2,0)&amp;K155&amp;O155</f>
        <v>cross2ip</v>
      </c>
      <c r="R155" s="107" t="str">
        <f t="shared" si="15"/>
        <v>2023年製 CROSSCLIMATE 2 225/45R17 94Y XL  225/45R17  翌営業日発送</v>
      </c>
      <c r="S155" s="106" t="str">
        <f t="shared" si="16"/>
        <v>オールシーズン$$MICHELIN$$ミシュラン$$クロスクライメート$$225/45R17$$価格$$安い$$寿命$$おすすめ$$0</v>
      </c>
      <c r="T155" s="104"/>
      <c r="U155" s="104" t="str">
        <f>VLOOKUP('作成 (2)'!D:D,引当!A:R,4,FALSE)</f>
        <v>オールシーズン</v>
      </c>
      <c r="V155" s="104" t="str">
        <f>VLOOKUP('作成 (2)'!D:D,引当!A:R,5,FALSE)</f>
        <v>MICHELIN</v>
      </c>
      <c r="W155" s="103" t="str">
        <f>VLOOKUP('作成 (2)'!D:D,引当!A:R,6,FALSE)</f>
        <v>ミシュラン</v>
      </c>
      <c r="X155" s="108" t="str">
        <f>VLOOKUP('作成 (2)'!D:D,引当!A:M,7,FALSE)</f>
        <v>クロスクライメート</v>
      </c>
      <c r="Y155" s="109" t="str">
        <f t="shared" si="17"/>
        <v>225/45R17</v>
      </c>
      <c r="Z155" s="108" t="str">
        <f>VLOOKUP('作成 (2)'!D:D,引当!A:M,9,FALSE)</f>
        <v>価格</v>
      </c>
      <c r="AA155" s="109" t="str">
        <f>VLOOKUP('作成 (2)'!D:D,引当!A:M,10,FALSE)</f>
        <v>安い</v>
      </c>
      <c r="AB155" s="103" t="str">
        <f>VLOOKUP('作成 (2)'!D:D,引当!A:M,11,FALSE)</f>
        <v>寿命</v>
      </c>
      <c r="AC155" s="103" t="str">
        <f>VLOOKUP('作成 (2)'!D:D,引当!A:M,12,FALSE)</f>
        <v>おすすめ</v>
      </c>
      <c r="AD155" s="26">
        <f>VLOOKUP('作成 (2)'!D:D,引当!A:M,13,FALSE)</f>
        <v>0</v>
      </c>
    </row>
    <row r="156" spans="1:30">
      <c r="A156" s="33">
        <v>2254518157703</v>
      </c>
      <c r="B156" s="32">
        <v>4985009753231</v>
      </c>
      <c r="C156" s="31" t="s">
        <v>3714</v>
      </c>
      <c r="D156" s="30" t="s">
        <v>0</v>
      </c>
      <c r="E156" s="30" t="s">
        <v>929</v>
      </c>
      <c r="F156" s="30" t="s">
        <v>40</v>
      </c>
      <c r="G156" s="30">
        <v>41500</v>
      </c>
      <c r="H156" s="30">
        <v>19920</v>
      </c>
      <c r="I156" s="30">
        <v>1050</v>
      </c>
      <c r="J156" s="30" t="s">
        <v>3956</v>
      </c>
      <c r="K156" s="344"/>
      <c r="L156" s="102" t="str">
        <f t="shared" si="14"/>
        <v>CROSSCLIMATE 2 225/45R18 95Y XL</v>
      </c>
      <c r="M156" s="104">
        <f>VLOOKUP(A:A,在庫!$B:$M,10,0)</f>
        <v>4</v>
      </c>
      <c r="N156" s="105" t="s">
        <v>4595</v>
      </c>
      <c r="O156" s="105" t="str">
        <f t="shared" si="13"/>
        <v/>
      </c>
      <c r="P156" s="106" t="str">
        <f>VLOOKUP(A:A,在庫!$B:$M,9,0)</f>
        <v>||SPAIN||SPAIN</v>
      </c>
      <c r="Q156" s="106" t="str">
        <f>VLOOKUP('作成 (2)'!D:D,引当!A:B,2,0)&amp;K156&amp;O156</f>
        <v>cross2</v>
      </c>
      <c r="R156" s="107" t="str">
        <f t="shared" si="15"/>
        <v>2023年製 CROSSCLIMATE 2 225/45R18 95Y XL  225/45R18  翌営業日発送</v>
      </c>
      <c r="S156" s="106" t="str">
        <f t="shared" si="16"/>
        <v>オールシーズン$$MICHELIN$$ミシュラン$$クロスクライメート$$225/45R18$$価格$$安い$$寿命$$おすすめ$$0</v>
      </c>
      <c r="T156" s="104"/>
      <c r="U156" s="104" t="str">
        <f>VLOOKUP('作成 (2)'!D:D,引当!A:R,4,FALSE)</f>
        <v>オールシーズン</v>
      </c>
      <c r="V156" s="104" t="str">
        <f>VLOOKUP('作成 (2)'!D:D,引当!A:R,5,FALSE)</f>
        <v>MICHELIN</v>
      </c>
      <c r="W156" s="103" t="str">
        <f>VLOOKUP('作成 (2)'!D:D,引当!A:R,6,FALSE)</f>
        <v>ミシュラン</v>
      </c>
      <c r="X156" s="108" t="str">
        <f>VLOOKUP('作成 (2)'!D:D,引当!A:M,7,FALSE)</f>
        <v>クロスクライメート</v>
      </c>
      <c r="Y156" s="109" t="str">
        <f t="shared" si="17"/>
        <v>225/45R18</v>
      </c>
      <c r="Z156" s="108" t="str">
        <f>VLOOKUP('作成 (2)'!D:D,引当!A:M,9,FALSE)</f>
        <v>価格</v>
      </c>
      <c r="AA156" s="109" t="str">
        <f>VLOOKUP('作成 (2)'!D:D,引当!A:M,10,FALSE)</f>
        <v>安い</v>
      </c>
      <c r="AB156" s="103" t="str">
        <f>VLOOKUP('作成 (2)'!D:D,引当!A:M,11,FALSE)</f>
        <v>寿命</v>
      </c>
      <c r="AC156" s="103" t="str">
        <f>VLOOKUP('作成 (2)'!D:D,引当!A:M,12,FALSE)</f>
        <v>おすすめ</v>
      </c>
      <c r="AD156" s="26">
        <f>VLOOKUP('作成 (2)'!D:D,引当!A:M,13,FALSE)</f>
        <v>0</v>
      </c>
    </row>
    <row r="157" spans="1:30">
      <c r="A157" s="33">
        <v>2254518159967</v>
      </c>
      <c r="B157" s="32">
        <v>4985009753231</v>
      </c>
      <c r="C157" s="31" t="s">
        <v>152</v>
      </c>
      <c r="D157" s="30" t="s">
        <v>0</v>
      </c>
      <c r="E157" s="30" t="s">
        <v>929</v>
      </c>
      <c r="F157" s="30" t="s">
        <v>40</v>
      </c>
      <c r="G157" s="30" t="s">
        <v>152</v>
      </c>
      <c r="H157" s="30">
        <v>15809</v>
      </c>
      <c r="I157" s="30">
        <v>1050</v>
      </c>
      <c r="J157" s="30" t="s">
        <v>3957</v>
      </c>
      <c r="K157" s="344"/>
      <c r="L157" s="102" t="str">
        <f t="shared" si="14"/>
        <v>CROSSCLIMATE 2 225/45R18 95Y XL</v>
      </c>
      <c r="M157" s="104" t="e">
        <f>VLOOKUP(A:A,在庫!$B:$M,10,0)</f>
        <v>#N/A</v>
      </c>
      <c r="N157" s="105" t="s">
        <v>4595</v>
      </c>
      <c r="O157" s="105" t="str">
        <f t="shared" si="13"/>
        <v>ip</v>
      </c>
      <c r="P157" s="106" t="e">
        <f>VLOOKUP(A:A,在庫!$B:$M,9,0)</f>
        <v>#N/A</v>
      </c>
      <c r="Q157" s="106" t="str">
        <f>VLOOKUP('作成 (2)'!D:D,引当!A:B,2,0)&amp;K157&amp;O157</f>
        <v>cross2ip</v>
      </c>
      <c r="R157" s="107" t="str">
        <f t="shared" si="15"/>
        <v>2023年製 CROSSCLIMATE 2 225/45R18 95Y XL  225/45R18  翌営業日発送</v>
      </c>
      <c r="S157" s="106" t="str">
        <f t="shared" si="16"/>
        <v>オールシーズン$$MICHELIN$$ミシュラン$$クロスクライメート$$225/45R18$$価格$$安い$$寿命$$おすすめ$$0</v>
      </c>
      <c r="T157" s="104"/>
      <c r="U157" s="104" t="str">
        <f>VLOOKUP('作成 (2)'!D:D,引当!A:R,4,FALSE)</f>
        <v>オールシーズン</v>
      </c>
      <c r="V157" s="104" t="str">
        <f>VLOOKUP('作成 (2)'!D:D,引当!A:R,5,FALSE)</f>
        <v>MICHELIN</v>
      </c>
      <c r="W157" s="103" t="str">
        <f>VLOOKUP('作成 (2)'!D:D,引当!A:R,6,FALSE)</f>
        <v>ミシュラン</v>
      </c>
      <c r="X157" s="108" t="str">
        <f>VLOOKUP('作成 (2)'!D:D,引当!A:M,7,FALSE)</f>
        <v>クロスクライメート</v>
      </c>
      <c r="Y157" s="109" t="str">
        <f t="shared" si="17"/>
        <v>225/45R18</v>
      </c>
      <c r="Z157" s="108" t="str">
        <f>VLOOKUP('作成 (2)'!D:D,引当!A:M,9,FALSE)</f>
        <v>価格</v>
      </c>
      <c r="AA157" s="109" t="str">
        <f>VLOOKUP('作成 (2)'!D:D,引当!A:M,10,FALSE)</f>
        <v>安い</v>
      </c>
      <c r="AB157" s="103" t="str">
        <f>VLOOKUP('作成 (2)'!D:D,引当!A:M,11,FALSE)</f>
        <v>寿命</v>
      </c>
      <c r="AC157" s="103" t="str">
        <f>VLOOKUP('作成 (2)'!D:D,引当!A:M,12,FALSE)</f>
        <v>おすすめ</v>
      </c>
      <c r="AD157" s="26">
        <f>VLOOKUP('作成 (2)'!D:D,引当!A:M,13,FALSE)</f>
        <v>0</v>
      </c>
    </row>
    <row r="158" spans="1:30">
      <c r="A158" s="33">
        <v>2255017157706</v>
      </c>
      <c r="B158" s="32">
        <v>4985009753330</v>
      </c>
      <c r="C158" s="31" t="s">
        <v>3703</v>
      </c>
      <c r="D158" s="30" t="s">
        <v>0</v>
      </c>
      <c r="E158" s="30" t="s">
        <v>931</v>
      </c>
      <c r="F158" s="30" t="s">
        <v>32</v>
      </c>
      <c r="G158" s="30">
        <v>37300</v>
      </c>
      <c r="H158" s="30">
        <v>17910</v>
      </c>
      <c r="I158" s="30">
        <v>1050</v>
      </c>
      <c r="J158" s="30" t="s">
        <v>3956</v>
      </c>
      <c r="K158" s="344"/>
      <c r="L158" s="102" t="str">
        <f t="shared" si="14"/>
        <v>CROSSCLIMATE 2 225/50R17 98Y XL</v>
      </c>
      <c r="M158" s="104">
        <f>VLOOKUP(A:A,在庫!$B:$M,10,0)</f>
        <v>2</v>
      </c>
      <c r="N158" s="105" t="s">
        <v>4595</v>
      </c>
      <c r="O158" s="105" t="str">
        <f t="shared" si="13"/>
        <v/>
      </c>
      <c r="P158" s="106" t="str">
        <f>VLOOKUP(A:A,在庫!$B:$M,9,0)</f>
        <v>||GERMANY||GERMANY</v>
      </c>
      <c r="Q158" s="106" t="str">
        <f>VLOOKUP('作成 (2)'!D:D,引当!A:B,2,0)&amp;K158&amp;O158</f>
        <v>cross2</v>
      </c>
      <c r="R158" s="107" t="str">
        <f t="shared" si="15"/>
        <v>2023年製 CROSSCLIMATE 2 225/50R17 98Y XL  225/50R17  翌営業日発送</v>
      </c>
      <c r="S158" s="106" t="str">
        <f t="shared" si="16"/>
        <v>オールシーズン$$MICHELIN$$ミシュラン$$クロスクライメート$$225/50R17$$価格$$安い$$寿命$$おすすめ$$0</v>
      </c>
      <c r="T158" s="104"/>
      <c r="U158" s="104" t="str">
        <f>VLOOKUP('作成 (2)'!D:D,引当!A:R,4,FALSE)</f>
        <v>オールシーズン</v>
      </c>
      <c r="V158" s="104" t="str">
        <f>VLOOKUP('作成 (2)'!D:D,引当!A:R,5,FALSE)</f>
        <v>MICHELIN</v>
      </c>
      <c r="W158" s="103" t="str">
        <f>VLOOKUP('作成 (2)'!D:D,引当!A:R,6,FALSE)</f>
        <v>ミシュラン</v>
      </c>
      <c r="X158" s="108" t="str">
        <f>VLOOKUP('作成 (2)'!D:D,引当!A:M,7,FALSE)</f>
        <v>クロスクライメート</v>
      </c>
      <c r="Y158" s="109" t="str">
        <f t="shared" si="17"/>
        <v>225/50R17</v>
      </c>
      <c r="Z158" s="108" t="str">
        <f>VLOOKUP('作成 (2)'!D:D,引当!A:M,9,FALSE)</f>
        <v>価格</v>
      </c>
      <c r="AA158" s="109" t="str">
        <f>VLOOKUP('作成 (2)'!D:D,引当!A:M,10,FALSE)</f>
        <v>安い</v>
      </c>
      <c r="AB158" s="103" t="str">
        <f>VLOOKUP('作成 (2)'!D:D,引当!A:M,11,FALSE)</f>
        <v>寿命</v>
      </c>
      <c r="AC158" s="103" t="str">
        <f>VLOOKUP('作成 (2)'!D:D,引当!A:M,12,FALSE)</f>
        <v>おすすめ</v>
      </c>
      <c r="AD158" s="26">
        <f>VLOOKUP('作成 (2)'!D:D,引当!A:M,13,FALSE)</f>
        <v>0</v>
      </c>
    </row>
    <row r="159" spans="1:30">
      <c r="A159" s="33">
        <v>2255516157702</v>
      </c>
      <c r="B159" s="32">
        <v>4985009753408</v>
      </c>
      <c r="C159" s="31" t="s">
        <v>3691</v>
      </c>
      <c r="D159" s="30" t="s">
        <v>0</v>
      </c>
      <c r="E159" s="30" t="s">
        <v>933</v>
      </c>
      <c r="F159" s="30" t="s">
        <v>45</v>
      </c>
      <c r="G159" s="30">
        <v>31900</v>
      </c>
      <c r="H159" s="30">
        <v>15320</v>
      </c>
      <c r="I159" s="30">
        <v>1050</v>
      </c>
      <c r="J159" s="30" t="s">
        <v>3956</v>
      </c>
      <c r="K159" s="344"/>
      <c r="L159" s="102" t="str">
        <f t="shared" si="14"/>
        <v>CROSSCLIMATE 2 225/55R16 99W XL</v>
      </c>
      <c r="M159" s="104">
        <f>VLOOKUP(A:A,在庫!$B:$M,10,0)</f>
        <v>5</v>
      </c>
      <c r="N159" s="105" t="s">
        <v>4595</v>
      </c>
      <c r="O159" s="105" t="str">
        <f t="shared" si="13"/>
        <v/>
      </c>
      <c r="P159" s="106" t="str">
        <f>VLOOKUP(A:A,在庫!$B:$M,9,0)</f>
        <v>||ITALY||ITALY</v>
      </c>
      <c r="Q159" s="106" t="str">
        <f>VLOOKUP('作成 (2)'!D:D,引当!A:B,2,0)&amp;K159&amp;O159</f>
        <v>cross2</v>
      </c>
      <c r="R159" s="107" t="str">
        <f t="shared" si="15"/>
        <v>2023年製 CROSSCLIMATE 2 225/55R16 99W XL  225/55R16  翌営業日発送</v>
      </c>
      <c r="S159" s="106" t="str">
        <f t="shared" si="16"/>
        <v>オールシーズン$$MICHELIN$$ミシュラン$$クロスクライメート$$225/55R16$$価格$$安い$$寿命$$おすすめ$$0</v>
      </c>
      <c r="T159" s="104"/>
      <c r="U159" s="104" t="str">
        <f>VLOOKUP('作成 (2)'!D:D,引当!A:R,4,FALSE)</f>
        <v>オールシーズン</v>
      </c>
      <c r="V159" s="104" t="str">
        <f>VLOOKUP('作成 (2)'!D:D,引当!A:R,5,FALSE)</f>
        <v>MICHELIN</v>
      </c>
      <c r="W159" s="103" t="str">
        <f>VLOOKUP('作成 (2)'!D:D,引当!A:R,6,FALSE)</f>
        <v>ミシュラン</v>
      </c>
      <c r="X159" s="108" t="str">
        <f>VLOOKUP('作成 (2)'!D:D,引当!A:M,7,FALSE)</f>
        <v>クロスクライメート</v>
      </c>
      <c r="Y159" s="109" t="str">
        <f t="shared" si="17"/>
        <v>225/55R16</v>
      </c>
      <c r="Z159" s="108" t="str">
        <f>VLOOKUP('作成 (2)'!D:D,引当!A:M,9,FALSE)</f>
        <v>価格</v>
      </c>
      <c r="AA159" s="109" t="str">
        <f>VLOOKUP('作成 (2)'!D:D,引当!A:M,10,FALSE)</f>
        <v>安い</v>
      </c>
      <c r="AB159" s="103" t="str">
        <f>VLOOKUP('作成 (2)'!D:D,引当!A:M,11,FALSE)</f>
        <v>寿命</v>
      </c>
      <c r="AC159" s="103" t="str">
        <f>VLOOKUP('作成 (2)'!D:D,引当!A:M,12,FALSE)</f>
        <v>おすすめ</v>
      </c>
      <c r="AD159" s="26">
        <f>VLOOKUP('作成 (2)'!D:D,引当!A:M,13,FALSE)</f>
        <v>0</v>
      </c>
    </row>
    <row r="160" spans="1:30">
      <c r="A160" s="33">
        <v>2255517157701</v>
      </c>
      <c r="B160" s="32">
        <v>4985009753439</v>
      </c>
      <c r="C160" s="31" t="s">
        <v>3706</v>
      </c>
      <c r="D160" s="30" t="s">
        <v>0</v>
      </c>
      <c r="E160" s="30" t="s">
        <v>937</v>
      </c>
      <c r="F160" s="30" t="s">
        <v>52</v>
      </c>
      <c r="G160" s="30">
        <v>36500</v>
      </c>
      <c r="H160" s="30">
        <v>17520</v>
      </c>
      <c r="I160" s="30">
        <v>525</v>
      </c>
      <c r="J160" s="30" t="s">
        <v>3956</v>
      </c>
      <c r="K160" s="344"/>
      <c r="L160" s="102" t="str">
        <f t="shared" si="14"/>
        <v>CROSSCLIMATE 2 225/55R17 101Y XL</v>
      </c>
      <c r="M160" s="104">
        <f>VLOOKUP(A:A,在庫!$B:$M,10,0)</f>
        <v>2</v>
      </c>
      <c r="N160" s="105" t="s">
        <v>4595</v>
      </c>
      <c r="O160" s="105" t="str">
        <f t="shared" si="13"/>
        <v/>
      </c>
      <c r="P160" s="106" t="str">
        <f>VLOOKUP(A:A,在庫!$B:$M,9,0)</f>
        <v>||SPAIN||</v>
      </c>
      <c r="Q160" s="106" t="str">
        <f>VLOOKUP('作成 (2)'!D:D,引当!A:B,2,0)&amp;K160&amp;O160</f>
        <v>cross2</v>
      </c>
      <c r="R160" s="107" t="str">
        <f t="shared" si="15"/>
        <v>2023年製 CROSSCLIMATE 2 225/55R17 101Y XL  225/55R17  翌営業日発送</v>
      </c>
      <c r="S160" s="106" t="str">
        <f t="shared" si="16"/>
        <v>オールシーズン$$MICHELIN$$ミシュラン$$クロスクライメート$$225/55R17$$価格$$安い$$寿命$$おすすめ$$0</v>
      </c>
      <c r="T160" s="104"/>
      <c r="U160" s="104" t="str">
        <f>VLOOKUP('作成 (2)'!D:D,引当!A:R,4,FALSE)</f>
        <v>オールシーズン</v>
      </c>
      <c r="V160" s="104" t="str">
        <f>VLOOKUP('作成 (2)'!D:D,引当!A:R,5,FALSE)</f>
        <v>MICHELIN</v>
      </c>
      <c r="W160" s="103" t="str">
        <f>VLOOKUP('作成 (2)'!D:D,引当!A:R,6,FALSE)</f>
        <v>ミシュラン</v>
      </c>
      <c r="X160" s="108" t="str">
        <f>VLOOKUP('作成 (2)'!D:D,引当!A:M,7,FALSE)</f>
        <v>クロスクライメート</v>
      </c>
      <c r="Y160" s="109" t="str">
        <f t="shared" si="17"/>
        <v>225/55R17</v>
      </c>
      <c r="Z160" s="108" t="str">
        <f>VLOOKUP('作成 (2)'!D:D,引当!A:M,9,FALSE)</f>
        <v>価格</v>
      </c>
      <c r="AA160" s="109" t="str">
        <f>VLOOKUP('作成 (2)'!D:D,引当!A:M,10,FALSE)</f>
        <v>安い</v>
      </c>
      <c r="AB160" s="103" t="str">
        <f>VLOOKUP('作成 (2)'!D:D,引当!A:M,11,FALSE)</f>
        <v>寿命</v>
      </c>
      <c r="AC160" s="103" t="str">
        <f>VLOOKUP('作成 (2)'!D:D,引当!A:M,12,FALSE)</f>
        <v>おすすめ</v>
      </c>
      <c r="AD160" s="26">
        <f>VLOOKUP('作成 (2)'!D:D,引当!A:M,13,FALSE)</f>
        <v>0</v>
      </c>
    </row>
    <row r="161" spans="1:30">
      <c r="A161" s="33">
        <v>2255518157700</v>
      </c>
      <c r="B161" s="32">
        <v>4985009753835</v>
      </c>
      <c r="C161" s="31" t="s">
        <v>3718</v>
      </c>
      <c r="D161" s="30" t="s">
        <v>0</v>
      </c>
      <c r="E161" s="30" t="s">
        <v>939</v>
      </c>
      <c r="F161" s="30" t="s">
        <v>71</v>
      </c>
      <c r="G161" s="30">
        <v>36200</v>
      </c>
      <c r="H161" s="30">
        <v>17380</v>
      </c>
      <c r="I161" s="30">
        <v>1050</v>
      </c>
      <c r="J161" s="30" t="s">
        <v>3956</v>
      </c>
      <c r="K161" s="344"/>
      <c r="L161" s="102" t="str">
        <f t="shared" si="14"/>
        <v>CROSSCLIMATE 2 225/55R18 98V</v>
      </c>
      <c r="M161" s="104">
        <f>VLOOKUP(A:A,在庫!$B:$M,10,0)</f>
        <v>1</v>
      </c>
      <c r="N161" s="105" t="s">
        <v>4595</v>
      </c>
      <c r="O161" s="105" t="str">
        <f t="shared" si="13"/>
        <v/>
      </c>
      <c r="P161" s="106" t="str">
        <f>VLOOKUP(A:A,在庫!$B:$M,9,0)</f>
        <v>||SPAIN||</v>
      </c>
      <c r="Q161" s="106" t="str">
        <f>VLOOKUP('作成 (2)'!D:D,引当!A:B,2,0)&amp;K161&amp;O161</f>
        <v>cross2</v>
      </c>
      <c r="R161" s="107" t="str">
        <f t="shared" si="15"/>
        <v>2023年製 CROSSCLIMATE 2 225/55R18 98V  225/55R18  翌営業日発送</v>
      </c>
      <c r="S161" s="106" t="str">
        <f t="shared" si="16"/>
        <v>オールシーズン$$MICHELIN$$ミシュラン$$クロスクライメート$$225/55R18$$価格$$安い$$寿命$$おすすめ$$0</v>
      </c>
      <c r="T161" s="104"/>
      <c r="U161" s="104" t="str">
        <f>VLOOKUP('作成 (2)'!D:D,引当!A:R,4,FALSE)</f>
        <v>オールシーズン</v>
      </c>
      <c r="V161" s="104" t="str">
        <f>VLOOKUP('作成 (2)'!D:D,引当!A:R,5,FALSE)</f>
        <v>MICHELIN</v>
      </c>
      <c r="W161" s="103" t="str">
        <f>VLOOKUP('作成 (2)'!D:D,引当!A:R,6,FALSE)</f>
        <v>ミシュラン</v>
      </c>
      <c r="X161" s="108" t="str">
        <f>VLOOKUP('作成 (2)'!D:D,引当!A:M,7,FALSE)</f>
        <v>クロスクライメート</v>
      </c>
      <c r="Y161" s="109" t="str">
        <f t="shared" si="17"/>
        <v>225/55R18</v>
      </c>
      <c r="Z161" s="108" t="str">
        <f>VLOOKUP('作成 (2)'!D:D,引当!A:M,9,FALSE)</f>
        <v>価格</v>
      </c>
      <c r="AA161" s="109" t="str">
        <f>VLOOKUP('作成 (2)'!D:D,引当!A:M,10,FALSE)</f>
        <v>安い</v>
      </c>
      <c r="AB161" s="103" t="str">
        <f>VLOOKUP('作成 (2)'!D:D,引当!A:M,11,FALSE)</f>
        <v>寿命</v>
      </c>
      <c r="AC161" s="103" t="str">
        <f>VLOOKUP('作成 (2)'!D:D,引当!A:M,12,FALSE)</f>
        <v>おすすめ</v>
      </c>
      <c r="AD161" s="26">
        <f>VLOOKUP('作成 (2)'!D:D,引当!A:M,13,FALSE)</f>
        <v>0</v>
      </c>
    </row>
    <row r="162" spans="1:30">
      <c r="A162" s="33">
        <v>2256018157702</v>
      </c>
      <c r="B162" s="32">
        <v>4985009753842</v>
      </c>
      <c r="C162" s="31" t="s">
        <v>3720</v>
      </c>
      <c r="D162" s="30" t="s">
        <v>0</v>
      </c>
      <c r="E162" s="30" t="s">
        <v>942</v>
      </c>
      <c r="F162" s="30" t="s">
        <v>84</v>
      </c>
      <c r="G162" s="30">
        <v>34100</v>
      </c>
      <c r="H162" s="30">
        <v>16370</v>
      </c>
      <c r="I162" s="30">
        <v>1050</v>
      </c>
      <c r="J162" s="30" t="s">
        <v>3956</v>
      </c>
      <c r="K162" s="344"/>
      <c r="L162" s="102" t="str">
        <f t="shared" si="14"/>
        <v>CROSSCLIMATE 2 225/60R18 104W XL</v>
      </c>
      <c r="M162" s="104">
        <f>VLOOKUP(A:A,在庫!$B:$M,10,0)</f>
        <v>1</v>
      </c>
      <c r="N162" s="105" t="s">
        <v>4595</v>
      </c>
      <c r="O162" s="105" t="str">
        <f t="shared" si="13"/>
        <v/>
      </c>
      <c r="P162" s="106" t="str">
        <f>VLOOKUP(A:A,在庫!$B:$M,9,0)</f>
        <v>||SPAIN||SPAIN</v>
      </c>
      <c r="Q162" s="106" t="str">
        <f>VLOOKUP('作成 (2)'!D:D,引当!A:B,2,0)&amp;K162&amp;O162</f>
        <v>cross2</v>
      </c>
      <c r="R162" s="107" t="str">
        <f t="shared" si="15"/>
        <v>2023年製 CROSSCLIMATE 2 225/60R18 104W XL  225/60R18  翌営業日発送</v>
      </c>
      <c r="S162" s="106" t="str">
        <f t="shared" si="16"/>
        <v>オールシーズン$$MICHELIN$$ミシュラン$$クロスクライメート$$225/60R18$$価格$$安い$$寿命$$おすすめ$$0</v>
      </c>
      <c r="T162" s="104"/>
      <c r="U162" s="104" t="str">
        <f>VLOOKUP('作成 (2)'!D:D,引当!A:R,4,FALSE)</f>
        <v>オールシーズン</v>
      </c>
      <c r="V162" s="104" t="str">
        <f>VLOOKUP('作成 (2)'!D:D,引当!A:R,5,FALSE)</f>
        <v>MICHELIN</v>
      </c>
      <c r="W162" s="103" t="str">
        <f>VLOOKUP('作成 (2)'!D:D,引当!A:R,6,FALSE)</f>
        <v>ミシュラン</v>
      </c>
      <c r="X162" s="108" t="str">
        <f>VLOOKUP('作成 (2)'!D:D,引当!A:M,7,FALSE)</f>
        <v>クロスクライメート</v>
      </c>
      <c r="Y162" s="109" t="str">
        <f t="shared" si="17"/>
        <v>225/60R18</v>
      </c>
      <c r="Z162" s="108" t="str">
        <f>VLOOKUP('作成 (2)'!D:D,引当!A:M,9,FALSE)</f>
        <v>価格</v>
      </c>
      <c r="AA162" s="109" t="str">
        <f>VLOOKUP('作成 (2)'!D:D,引当!A:M,10,FALSE)</f>
        <v>安い</v>
      </c>
      <c r="AB162" s="103" t="str">
        <f>VLOOKUP('作成 (2)'!D:D,引当!A:M,11,FALSE)</f>
        <v>寿命</v>
      </c>
      <c r="AC162" s="103" t="str">
        <f>VLOOKUP('作成 (2)'!D:D,引当!A:M,12,FALSE)</f>
        <v>おすすめ</v>
      </c>
      <c r="AD162" s="26">
        <f>VLOOKUP('作成 (2)'!D:D,引当!A:M,13,FALSE)</f>
        <v>0</v>
      </c>
    </row>
    <row r="163" spans="1:30">
      <c r="A163" s="33">
        <v>2354018157705</v>
      </c>
      <c r="B163" s="32">
        <v>4985009753101</v>
      </c>
      <c r="C163" s="31" t="s">
        <v>3712</v>
      </c>
      <c r="D163" s="30" t="s">
        <v>0</v>
      </c>
      <c r="E163" s="30" t="s">
        <v>944</v>
      </c>
      <c r="F163" s="30" t="s">
        <v>34</v>
      </c>
      <c r="G163" s="30">
        <v>45700</v>
      </c>
      <c r="H163" s="30">
        <v>21940</v>
      </c>
      <c r="I163" s="30">
        <v>1050</v>
      </c>
      <c r="J163" s="30" t="s">
        <v>3956</v>
      </c>
      <c r="K163" s="344"/>
      <c r="L163" s="102" t="str">
        <f t="shared" si="14"/>
        <v>CROSSCLIMATE 2 235/40R18 95Y XL</v>
      </c>
      <c r="M163" s="104">
        <f>VLOOKUP(A:A,在庫!$B:$M,10,0)</f>
        <v>5</v>
      </c>
      <c r="N163" s="105" t="s">
        <v>4595</v>
      </c>
      <c r="O163" s="105" t="str">
        <f t="shared" si="13"/>
        <v/>
      </c>
      <c r="P163" s="106" t="str">
        <f>VLOOKUP(A:A,在庫!$B:$M,9,0)</f>
        <v>||SPAIN||SPAIN</v>
      </c>
      <c r="Q163" s="106" t="str">
        <f>VLOOKUP('作成 (2)'!D:D,引当!A:B,2,0)&amp;K163&amp;O163</f>
        <v>cross2</v>
      </c>
      <c r="R163" s="107" t="str">
        <f t="shared" si="15"/>
        <v>2023年製 CROSSCLIMATE 2 235/40R18 95Y XL  235/40R18  翌営業日発送</v>
      </c>
      <c r="S163" s="106" t="str">
        <f t="shared" si="16"/>
        <v>オールシーズン$$MICHELIN$$ミシュラン$$クロスクライメート$$235/40R18$$価格$$安い$$寿命$$おすすめ$$0</v>
      </c>
      <c r="T163" s="104"/>
      <c r="U163" s="104" t="str">
        <f>VLOOKUP('作成 (2)'!D:D,引当!A:R,4,FALSE)</f>
        <v>オールシーズン</v>
      </c>
      <c r="V163" s="104" t="str">
        <f>VLOOKUP('作成 (2)'!D:D,引当!A:R,5,FALSE)</f>
        <v>MICHELIN</v>
      </c>
      <c r="W163" s="103" t="str">
        <f>VLOOKUP('作成 (2)'!D:D,引当!A:R,6,FALSE)</f>
        <v>ミシュラン</v>
      </c>
      <c r="X163" s="108" t="str">
        <f>VLOOKUP('作成 (2)'!D:D,引当!A:M,7,FALSE)</f>
        <v>クロスクライメート</v>
      </c>
      <c r="Y163" s="109" t="str">
        <f t="shared" si="17"/>
        <v>235/40R18</v>
      </c>
      <c r="Z163" s="108" t="str">
        <f>VLOOKUP('作成 (2)'!D:D,引当!A:M,9,FALSE)</f>
        <v>価格</v>
      </c>
      <c r="AA163" s="109" t="str">
        <f>VLOOKUP('作成 (2)'!D:D,引当!A:M,10,FALSE)</f>
        <v>安い</v>
      </c>
      <c r="AB163" s="103" t="str">
        <f>VLOOKUP('作成 (2)'!D:D,引当!A:M,11,FALSE)</f>
        <v>寿命</v>
      </c>
      <c r="AC163" s="103" t="str">
        <f>VLOOKUP('作成 (2)'!D:D,引当!A:M,12,FALSE)</f>
        <v>おすすめ</v>
      </c>
      <c r="AD163" s="26">
        <f>VLOOKUP('作成 (2)'!D:D,引当!A:M,13,FALSE)</f>
        <v>0</v>
      </c>
    </row>
    <row r="164" spans="1:30">
      <c r="A164" s="33">
        <v>2354019157704</v>
      </c>
      <c r="B164" s="32">
        <v>4985009753132</v>
      </c>
      <c r="C164" s="31" t="s">
        <v>3725</v>
      </c>
      <c r="D164" s="30" t="s">
        <v>0</v>
      </c>
      <c r="E164" s="30" t="s">
        <v>1309</v>
      </c>
      <c r="F164" s="30" t="s">
        <v>101</v>
      </c>
      <c r="G164" s="30">
        <v>50300</v>
      </c>
      <c r="H164" s="30">
        <v>24150</v>
      </c>
      <c r="I164" s="30">
        <v>1050</v>
      </c>
      <c r="J164" s="30" t="s">
        <v>3956</v>
      </c>
      <c r="K164" s="344"/>
      <c r="L164" s="102" t="str">
        <f t="shared" si="14"/>
        <v>CROSSCLIMATE 2 235/40R19 96YXL</v>
      </c>
      <c r="M164" s="104">
        <f>VLOOKUP(A:A,在庫!$B:$M,10,0)</f>
        <v>2</v>
      </c>
      <c r="N164" s="105" t="s">
        <v>4595</v>
      </c>
      <c r="O164" s="105" t="str">
        <f t="shared" si="13"/>
        <v/>
      </c>
      <c r="P164" s="106" t="str">
        <f>VLOOKUP(A:A,在庫!$B:$M,9,0)</f>
        <v>||SPAIN||SPAIN</v>
      </c>
      <c r="Q164" s="106" t="str">
        <f>VLOOKUP('作成 (2)'!D:D,引当!A:B,2,0)&amp;K164&amp;O164</f>
        <v>cross2</v>
      </c>
      <c r="R164" s="107" t="str">
        <f t="shared" si="15"/>
        <v>2023年製 CROSSCLIMATE 2 235/40R19 96YXL  235/40R19  翌営業日発送</v>
      </c>
      <c r="S164" s="106" t="str">
        <f t="shared" si="16"/>
        <v>オールシーズン$$MICHELIN$$ミシュラン$$クロスクライメート$$235/40R19$$価格$$安い$$寿命$$おすすめ$$0</v>
      </c>
      <c r="T164" s="104"/>
      <c r="U164" s="104" t="str">
        <f>VLOOKUP('作成 (2)'!D:D,引当!A:R,4,FALSE)</f>
        <v>オールシーズン</v>
      </c>
      <c r="V164" s="104" t="str">
        <f>VLOOKUP('作成 (2)'!D:D,引当!A:R,5,FALSE)</f>
        <v>MICHELIN</v>
      </c>
      <c r="W164" s="103" t="str">
        <f>VLOOKUP('作成 (2)'!D:D,引当!A:R,6,FALSE)</f>
        <v>ミシュラン</v>
      </c>
      <c r="X164" s="108" t="str">
        <f>VLOOKUP('作成 (2)'!D:D,引当!A:M,7,FALSE)</f>
        <v>クロスクライメート</v>
      </c>
      <c r="Y164" s="109" t="str">
        <f t="shared" si="17"/>
        <v>235/40R19</v>
      </c>
      <c r="Z164" s="108" t="str">
        <f>VLOOKUP('作成 (2)'!D:D,引当!A:M,9,FALSE)</f>
        <v>価格</v>
      </c>
      <c r="AA164" s="109" t="str">
        <f>VLOOKUP('作成 (2)'!D:D,引当!A:M,10,FALSE)</f>
        <v>安い</v>
      </c>
      <c r="AB164" s="103" t="str">
        <f>VLOOKUP('作成 (2)'!D:D,引当!A:M,11,FALSE)</f>
        <v>寿命</v>
      </c>
      <c r="AC164" s="103" t="str">
        <f>VLOOKUP('作成 (2)'!D:D,引当!A:M,12,FALSE)</f>
        <v>おすすめ</v>
      </c>
      <c r="AD164" s="26">
        <f>VLOOKUP('作成 (2)'!D:D,引当!A:M,13,FALSE)</f>
        <v>0</v>
      </c>
    </row>
    <row r="165" spans="1:30">
      <c r="A165" s="33">
        <v>2354517157701</v>
      </c>
      <c r="B165" s="32">
        <v>4985009753217</v>
      </c>
      <c r="C165" s="31" t="s">
        <v>3700</v>
      </c>
      <c r="D165" s="30" t="s">
        <v>0</v>
      </c>
      <c r="E165" s="30" t="s">
        <v>947</v>
      </c>
      <c r="F165" s="30" t="s">
        <v>63</v>
      </c>
      <c r="G165" s="30">
        <v>42200</v>
      </c>
      <c r="H165" s="30">
        <v>20260</v>
      </c>
      <c r="I165" s="30">
        <v>1050</v>
      </c>
      <c r="J165" s="30" t="s">
        <v>3956</v>
      </c>
      <c r="K165" s="344"/>
      <c r="L165" s="102" t="str">
        <f t="shared" si="14"/>
        <v>CROSSCLIMATE 2 235/45R17 97Y XL</v>
      </c>
      <c r="M165" s="104">
        <f>VLOOKUP(A:A,在庫!$B:$M,10,0)</f>
        <v>1</v>
      </c>
      <c r="N165" s="105" t="s">
        <v>4595</v>
      </c>
      <c r="O165" s="105" t="str">
        <f t="shared" si="13"/>
        <v/>
      </c>
      <c r="P165" s="106" t="str">
        <f>VLOOKUP(A:A,在庫!$B:$M,9,0)</f>
        <v>||SPAIN||SPAIN</v>
      </c>
      <c r="Q165" s="106" t="str">
        <f>VLOOKUP('作成 (2)'!D:D,引当!A:B,2,0)&amp;K165&amp;O165</f>
        <v>cross2</v>
      </c>
      <c r="R165" s="107" t="str">
        <f t="shared" si="15"/>
        <v>2023年製 CROSSCLIMATE 2 235/45R17 97Y XL  235/45R17  翌営業日発送</v>
      </c>
      <c r="S165" s="106" t="str">
        <f t="shared" si="16"/>
        <v>オールシーズン$$MICHELIN$$ミシュラン$$クロスクライメート$$235/45R17$$価格$$安い$$寿命$$おすすめ$$0</v>
      </c>
      <c r="T165" s="104"/>
      <c r="U165" s="104" t="str">
        <f>VLOOKUP('作成 (2)'!D:D,引当!A:R,4,FALSE)</f>
        <v>オールシーズン</v>
      </c>
      <c r="V165" s="104" t="str">
        <f>VLOOKUP('作成 (2)'!D:D,引当!A:R,5,FALSE)</f>
        <v>MICHELIN</v>
      </c>
      <c r="W165" s="103" t="str">
        <f>VLOOKUP('作成 (2)'!D:D,引当!A:R,6,FALSE)</f>
        <v>ミシュラン</v>
      </c>
      <c r="X165" s="108" t="str">
        <f>VLOOKUP('作成 (2)'!D:D,引当!A:M,7,FALSE)</f>
        <v>クロスクライメート</v>
      </c>
      <c r="Y165" s="109" t="str">
        <f t="shared" si="17"/>
        <v>235/45R17</v>
      </c>
      <c r="Z165" s="108" t="str">
        <f>VLOOKUP('作成 (2)'!D:D,引当!A:M,9,FALSE)</f>
        <v>価格</v>
      </c>
      <c r="AA165" s="109" t="str">
        <f>VLOOKUP('作成 (2)'!D:D,引当!A:M,10,FALSE)</f>
        <v>安い</v>
      </c>
      <c r="AB165" s="103" t="str">
        <f>VLOOKUP('作成 (2)'!D:D,引当!A:M,11,FALSE)</f>
        <v>寿命</v>
      </c>
      <c r="AC165" s="103" t="str">
        <f>VLOOKUP('作成 (2)'!D:D,引当!A:M,12,FALSE)</f>
        <v>おすすめ</v>
      </c>
      <c r="AD165" s="26">
        <f>VLOOKUP('作成 (2)'!D:D,引当!A:M,13,FALSE)</f>
        <v>0</v>
      </c>
    </row>
    <row r="166" spans="1:30">
      <c r="A166" s="33">
        <v>2354518157700</v>
      </c>
      <c r="B166" s="32">
        <v>4985009753248</v>
      </c>
      <c r="C166" s="31" t="s">
        <v>3715</v>
      </c>
      <c r="D166" s="30" t="s">
        <v>0</v>
      </c>
      <c r="E166" s="30" t="s">
        <v>1307</v>
      </c>
      <c r="F166" s="30" t="s">
        <v>69</v>
      </c>
      <c r="G166" s="30">
        <v>43500</v>
      </c>
      <c r="H166" s="30">
        <v>20880</v>
      </c>
      <c r="I166" s="30">
        <v>1050</v>
      </c>
      <c r="J166" s="30" t="s">
        <v>3956</v>
      </c>
      <c r="K166" s="344"/>
      <c r="L166" s="102" t="str">
        <f t="shared" si="14"/>
        <v>CROSSCLIMATE 2 235/45R18 98YXL</v>
      </c>
      <c r="M166" s="104" t="e">
        <f>VLOOKUP(A:A,在庫!$B:$M,10,0)</f>
        <v>#N/A</v>
      </c>
      <c r="N166" s="105" t="s">
        <v>4595</v>
      </c>
      <c r="O166" s="105" t="str">
        <f t="shared" si="13"/>
        <v/>
      </c>
      <c r="P166" s="106" t="e">
        <f>VLOOKUP(A:A,在庫!$B:$M,9,0)</f>
        <v>#N/A</v>
      </c>
      <c r="Q166" s="106" t="str">
        <f>VLOOKUP('作成 (2)'!D:D,引当!A:B,2,0)&amp;K166&amp;O166</f>
        <v>cross2</v>
      </c>
      <c r="R166" s="107" t="str">
        <f t="shared" si="15"/>
        <v>2023年製 CROSSCLIMATE 2 235/45R18 98YXL  235/45R18  翌営業日発送</v>
      </c>
      <c r="S166" s="106" t="str">
        <f t="shared" si="16"/>
        <v>オールシーズン$$MICHELIN$$ミシュラン$$クロスクライメート$$235/45R18$$価格$$安い$$寿命$$おすすめ$$0</v>
      </c>
      <c r="T166" s="104"/>
      <c r="U166" s="104" t="str">
        <f>VLOOKUP('作成 (2)'!D:D,引当!A:R,4,FALSE)</f>
        <v>オールシーズン</v>
      </c>
      <c r="V166" s="104" t="str">
        <f>VLOOKUP('作成 (2)'!D:D,引当!A:R,5,FALSE)</f>
        <v>MICHELIN</v>
      </c>
      <c r="W166" s="103" t="str">
        <f>VLOOKUP('作成 (2)'!D:D,引当!A:R,6,FALSE)</f>
        <v>ミシュラン</v>
      </c>
      <c r="X166" s="108" t="str">
        <f>VLOOKUP('作成 (2)'!D:D,引当!A:M,7,FALSE)</f>
        <v>クロスクライメート</v>
      </c>
      <c r="Y166" s="109" t="str">
        <f t="shared" si="17"/>
        <v>235/45R18</v>
      </c>
      <c r="Z166" s="108" t="str">
        <f>VLOOKUP('作成 (2)'!D:D,引当!A:M,9,FALSE)</f>
        <v>価格</v>
      </c>
      <c r="AA166" s="109" t="str">
        <f>VLOOKUP('作成 (2)'!D:D,引当!A:M,10,FALSE)</f>
        <v>安い</v>
      </c>
      <c r="AB166" s="103" t="str">
        <f>VLOOKUP('作成 (2)'!D:D,引当!A:M,11,FALSE)</f>
        <v>寿命</v>
      </c>
      <c r="AC166" s="103" t="str">
        <f>VLOOKUP('作成 (2)'!D:D,引当!A:M,12,FALSE)</f>
        <v>おすすめ</v>
      </c>
      <c r="AD166" s="26">
        <f>VLOOKUP('作成 (2)'!D:D,引当!A:M,13,FALSE)</f>
        <v>0</v>
      </c>
    </row>
    <row r="167" spans="1:30">
      <c r="A167" s="33">
        <v>2355018157702</v>
      </c>
      <c r="B167" s="32">
        <v>4985009753347</v>
      </c>
      <c r="C167" s="31" t="s">
        <v>3717</v>
      </c>
      <c r="D167" s="30" t="s">
        <v>0</v>
      </c>
      <c r="E167" s="30" t="s">
        <v>1308</v>
      </c>
      <c r="F167" s="30" t="s">
        <v>54</v>
      </c>
      <c r="G167" s="30">
        <v>40000</v>
      </c>
      <c r="H167" s="30">
        <v>19200</v>
      </c>
      <c r="I167" s="30">
        <v>1050</v>
      </c>
      <c r="J167" s="30" t="s">
        <v>3956</v>
      </c>
      <c r="K167" s="344"/>
      <c r="L167" s="102" t="str">
        <f t="shared" si="14"/>
        <v>CROSSCLIMATE 2 235/50R18 101YXL</v>
      </c>
      <c r="M167" s="104">
        <f>VLOOKUP(A:A,在庫!$B:$M,10,0)</f>
        <v>2</v>
      </c>
      <c r="N167" s="105" t="s">
        <v>4595</v>
      </c>
      <c r="O167" s="105" t="str">
        <f t="shared" si="13"/>
        <v/>
      </c>
      <c r="P167" s="106" t="str">
        <f>VLOOKUP(A:A,在庫!$B:$M,9,0)</f>
        <v>||SPAIN||SPAIN</v>
      </c>
      <c r="Q167" s="106" t="str">
        <f>VLOOKUP('作成 (2)'!D:D,引当!A:B,2,0)&amp;K167&amp;O167</f>
        <v>cross2</v>
      </c>
      <c r="R167" s="107" t="str">
        <f t="shared" si="15"/>
        <v>2023年製 CROSSCLIMATE 2 235/50R18 101YXL  235/50R18  翌営業日発送</v>
      </c>
      <c r="S167" s="106" t="str">
        <f t="shared" si="16"/>
        <v>オールシーズン$$MICHELIN$$ミシュラン$$クロスクライメート$$235/50R18$$価格$$安い$$寿命$$おすすめ$$0</v>
      </c>
      <c r="T167" s="104"/>
      <c r="U167" s="104" t="str">
        <f>VLOOKUP('作成 (2)'!D:D,引当!A:R,4,FALSE)</f>
        <v>オールシーズン</v>
      </c>
      <c r="V167" s="104" t="str">
        <f>VLOOKUP('作成 (2)'!D:D,引当!A:R,5,FALSE)</f>
        <v>MICHELIN</v>
      </c>
      <c r="W167" s="103" t="str">
        <f>VLOOKUP('作成 (2)'!D:D,引当!A:R,6,FALSE)</f>
        <v>ミシュラン</v>
      </c>
      <c r="X167" s="108" t="str">
        <f>VLOOKUP('作成 (2)'!D:D,引当!A:M,7,FALSE)</f>
        <v>クロスクライメート</v>
      </c>
      <c r="Y167" s="109" t="str">
        <f t="shared" si="17"/>
        <v>235/50R18</v>
      </c>
      <c r="Z167" s="108" t="str">
        <f>VLOOKUP('作成 (2)'!D:D,引当!A:M,9,FALSE)</f>
        <v>価格</v>
      </c>
      <c r="AA167" s="109" t="str">
        <f>VLOOKUP('作成 (2)'!D:D,引当!A:M,10,FALSE)</f>
        <v>安い</v>
      </c>
      <c r="AB167" s="103" t="str">
        <f>VLOOKUP('作成 (2)'!D:D,引当!A:M,11,FALSE)</f>
        <v>寿命</v>
      </c>
      <c r="AC167" s="103" t="str">
        <f>VLOOKUP('作成 (2)'!D:D,引当!A:M,12,FALSE)</f>
        <v>おすすめ</v>
      </c>
      <c r="AD167" s="26">
        <f>VLOOKUP('作成 (2)'!D:D,引当!A:M,13,FALSE)</f>
        <v>0</v>
      </c>
    </row>
    <row r="168" spans="1:30">
      <c r="A168" s="33">
        <v>2355518159978</v>
      </c>
      <c r="B168" s="32">
        <v>4985009753651</v>
      </c>
      <c r="C168" s="31" t="s">
        <v>152</v>
      </c>
      <c r="D168" s="30" t="s">
        <v>0</v>
      </c>
      <c r="E168" s="30" t="s">
        <v>959</v>
      </c>
      <c r="F168" s="30" t="s">
        <v>72</v>
      </c>
      <c r="G168" s="30" t="s">
        <v>152</v>
      </c>
      <c r="H168" s="30">
        <v>14333</v>
      </c>
      <c r="I168" s="30">
        <v>1050</v>
      </c>
      <c r="J168" s="30" t="s">
        <v>3957</v>
      </c>
      <c r="K168" s="344"/>
      <c r="L168" s="102" t="str">
        <f t="shared" si="14"/>
        <v>CROSSCLIMATE 2 235/55R18 104H XL VOL</v>
      </c>
      <c r="M168" s="104">
        <f>VLOOKUP(A:A,在庫!$B:$M,10,0)</f>
        <v>1</v>
      </c>
      <c r="N168" s="105" t="s">
        <v>4595</v>
      </c>
      <c r="O168" s="105" t="str">
        <f t="shared" si="13"/>
        <v>ip</v>
      </c>
      <c r="P168" s="106" t="str">
        <f>VLOOKUP(A:A,在庫!$B:$M,9,0)</f>
        <v>||スペイン||スペイン</v>
      </c>
      <c r="Q168" s="106" t="str">
        <f>VLOOKUP('作成 (2)'!D:D,引当!A:B,2,0)&amp;K168&amp;O168</f>
        <v>cross2ip</v>
      </c>
      <c r="R168" s="107" t="str">
        <f t="shared" si="15"/>
        <v>2023年製 CROSSCLIMATE 2 235/55R18 104H XL VOL  235/55R18  翌営業日発送</v>
      </c>
      <c r="S168" s="106" t="str">
        <f t="shared" si="16"/>
        <v>オールシーズン$$MICHELIN$$ミシュラン$$クロスクライメート$$235/55R18$$価格$$安い$$寿命$$おすすめ$$0</v>
      </c>
      <c r="T168" s="104"/>
      <c r="U168" s="104" t="str">
        <f>VLOOKUP('作成 (2)'!D:D,引当!A:R,4,FALSE)</f>
        <v>オールシーズン</v>
      </c>
      <c r="V168" s="104" t="str">
        <f>VLOOKUP('作成 (2)'!D:D,引当!A:R,5,FALSE)</f>
        <v>MICHELIN</v>
      </c>
      <c r="W168" s="103" t="str">
        <f>VLOOKUP('作成 (2)'!D:D,引当!A:R,6,FALSE)</f>
        <v>ミシュラン</v>
      </c>
      <c r="X168" s="108" t="str">
        <f>VLOOKUP('作成 (2)'!D:D,引当!A:M,7,FALSE)</f>
        <v>クロスクライメート</v>
      </c>
      <c r="Y168" s="109" t="str">
        <f t="shared" si="17"/>
        <v>235/55R18</v>
      </c>
      <c r="Z168" s="108" t="str">
        <f>VLOOKUP('作成 (2)'!D:D,引当!A:M,9,FALSE)</f>
        <v>価格</v>
      </c>
      <c r="AA168" s="109" t="str">
        <f>VLOOKUP('作成 (2)'!D:D,引当!A:M,10,FALSE)</f>
        <v>安い</v>
      </c>
      <c r="AB168" s="103" t="str">
        <f>VLOOKUP('作成 (2)'!D:D,引当!A:M,11,FALSE)</f>
        <v>寿命</v>
      </c>
      <c r="AC168" s="103" t="str">
        <f>VLOOKUP('作成 (2)'!D:D,引当!A:M,12,FALSE)</f>
        <v>おすすめ</v>
      </c>
      <c r="AD168" s="26">
        <f>VLOOKUP('作成 (2)'!D:D,引当!A:M,13,FALSE)</f>
        <v>0</v>
      </c>
    </row>
    <row r="169" spans="1:30">
      <c r="A169" s="33">
        <v>2356018157716</v>
      </c>
      <c r="B169" s="32">
        <v>4985009753668</v>
      </c>
      <c r="C169" s="31" t="s">
        <v>3721</v>
      </c>
      <c r="D169" s="30" t="s">
        <v>0</v>
      </c>
      <c r="E169" s="30" t="s">
        <v>964</v>
      </c>
      <c r="F169" s="30" t="s">
        <v>76</v>
      </c>
      <c r="G169" s="30">
        <v>37900</v>
      </c>
      <c r="H169" s="30">
        <v>18200</v>
      </c>
      <c r="I169" s="30">
        <v>1050</v>
      </c>
      <c r="J169" s="30" t="s">
        <v>3956</v>
      </c>
      <c r="K169" s="344"/>
      <c r="L169" s="102" t="str">
        <f t="shared" si="14"/>
        <v>CROSSCLIMATE 2 235/60R18 107H XL VOL</v>
      </c>
      <c r="M169" s="104">
        <f>VLOOKUP(A:A,在庫!$B:$M,10,0)</f>
        <v>2</v>
      </c>
      <c r="N169" s="105" t="s">
        <v>4595</v>
      </c>
      <c r="O169" s="105" t="str">
        <f t="shared" si="13"/>
        <v/>
      </c>
      <c r="P169" s="106" t="str">
        <f>VLOOKUP(A:A,在庫!$B:$M,9,0)</f>
        <v>||SPAIN||</v>
      </c>
      <c r="Q169" s="106" t="str">
        <f>VLOOKUP('作成 (2)'!D:D,引当!A:B,2,0)&amp;K169&amp;O169</f>
        <v>cross2</v>
      </c>
      <c r="R169" s="107" t="str">
        <f t="shared" si="15"/>
        <v>2023年製 CROSSCLIMATE 2 235/60R18 107H XL VOL  235/60R18  翌営業日発送</v>
      </c>
      <c r="S169" s="106" t="str">
        <f t="shared" si="16"/>
        <v>オールシーズン$$MICHELIN$$ミシュラン$$クロスクライメート$$235/60R18$$価格$$安い$$寿命$$おすすめ$$0</v>
      </c>
      <c r="T169" s="104"/>
      <c r="U169" s="104" t="str">
        <f>VLOOKUP('作成 (2)'!D:D,引当!A:R,4,FALSE)</f>
        <v>オールシーズン</v>
      </c>
      <c r="V169" s="104" t="str">
        <f>VLOOKUP('作成 (2)'!D:D,引当!A:R,5,FALSE)</f>
        <v>MICHELIN</v>
      </c>
      <c r="W169" s="103" t="str">
        <f>VLOOKUP('作成 (2)'!D:D,引当!A:R,6,FALSE)</f>
        <v>ミシュラン</v>
      </c>
      <c r="X169" s="108" t="str">
        <f>VLOOKUP('作成 (2)'!D:D,引当!A:M,7,FALSE)</f>
        <v>クロスクライメート</v>
      </c>
      <c r="Y169" s="109" t="str">
        <f t="shared" si="17"/>
        <v>235/60R18</v>
      </c>
      <c r="Z169" s="108" t="str">
        <f>VLOOKUP('作成 (2)'!D:D,引当!A:M,9,FALSE)</f>
        <v>価格</v>
      </c>
      <c r="AA169" s="109" t="str">
        <f>VLOOKUP('作成 (2)'!D:D,引当!A:M,10,FALSE)</f>
        <v>安い</v>
      </c>
      <c r="AB169" s="103" t="str">
        <f>VLOOKUP('作成 (2)'!D:D,引当!A:M,11,FALSE)</f>
        <v>寿命</v>
      </c>
      <c r="AC169" s="103" t="str">
        <f>VLOOKUP('作成 (2)'!D:D,引当!A:M,12,FALSE)</f>
        <v>おすすめ</v>
      </c>
      <c r="AD169" s="26">
        <f>VLOOKUP('作成 (2)'!D:D,引当!A:M,13,FALSE)</f>
        <v>0</v>
      </c>
    </row>
    <row r="170" spans="1:30">
      <c r="A170" s="33">
        <v>2454018157702</v>
      </c>
      <c r="B170" s="32">
        <v>4985009753118</v>
      </c>
      <c r="C170" s="31" t="s">
        <v>3713</v>
      </c>
      <c r="D170" s="30" t="s">
        <v>0</v>
      </c>
      <c r="E170" s="30" t="s">
        <v>1306</v>
      </c>
      <c r="F170" s="30" t="s">
        <v>83</v>
      </c>
      <c r="G170" s="30">
        <v>53400</v>
      </c>
      <c r="H170" s="30">
        <v>25640</v>
      </c>
      <c r="I170" s="30">
        <v>1050</v>
      </c>
      <c r="J170" s="30" t="s">
        <v>3956</v>
      </c>
      <c r="K170" s="344"/>
      <c r="L170" s="102" t="str">
        <f t="shared" si="14"/>
        <v>CROSSCLIMATE 2 245/40R18 97YXL</v>
      </c>
      <c r="M170" s="104">
        <f>VLOOKUP(A:A,在庫!$B:$M,10,0)</f>
        <v>4</v>
      </c>
      <c r="N170" s="105" t="s">
        <v>4595</v>
      </c>
      <c r="O170" s="105" t="str">
        <f t="shared" si="13"/>
        <v/>
      </c>
      <c r="P170" s="106" t="str">
        <f>VLOOKUP(A:A,在庫!$B:$M,9,0)</f>
        <v>||SPAIN||SPAIN</v>
      </c>
      <c r="Q170" s="106" t="str">
        <f>VLOOKUP('作成 (2)'!D:D,引当!A:B,2,0)&amp;K170&amp;O170</f>
        <v>cross2</v>
      </c>
      <c r="R170" s="107" t="str">
        <f t="shared" si="15"/>
        <v>2023年製 CROSSCLIMATE 2 245/40R18 97YXL  245/40R18  翌営業日発送</v>
      </c>
      <c r="S170" s="106" t="str">
        <f t="shared" si="16"/>
        <v>オールシーズン$$MICHELIN$$ミシュラン$$クロスクライメート$$245/40R18$$価格$$安い$$寿命$$おすすめ$$0</v>
      </c>
      <c r="T170" s="104"/>
      <c r="U170" s="104" t="str">
        <f>VLOOKUP('作成 (2)'!D:D,引当!A:R,4,FALSE)</f>
        <v>オールシーズン</v>
      </c>
      <c r="V170" s="104" t="str">
        <f>VLOOKUP('作成 (2)'!D:D,引当!A:R,5,FALSE)</f>
        <v>MICHELIN</v>
      </c>
      <c r="W170" s="103" t="str">
        <f>VLOOKUP('作成 (2)'!D:D,引当!A:R,6,FALSE)</f>
        <v>ミシュラン</v>
      </c>
      <c r="X170" s="108" t="str">
        <f>VLOOKUP('作成 (2)'!D:D,引当!A:M,7,FALSE)</f>
        <v>クロスクライメート</v>
      </c>
      <c r="Y170" s="109" t="str">
        <f t="shared" si="17"/>
        <v>245/40R18</v>
      </c>
      <c r="Z170" s="108" t="str">
        <f>VLOOKUP('作成 (2)'!D:D,引当!A:M,9,FALSE)</f>
        <v>価格</v>
      </c>
      <c r="AA170" s="109" t="str">
        <f>VLOOKUP('作成 (2)'!D:D,引当!A:M,10,FALSE)</f>
        <v>安い</v>
      </c>
      <c r="AB170" s="103" t="str">
        <f>VLOOKUP('作成 (2)'!D:D,引当!A:M,11,FALSE)</f>
        <v>寿命</v>
      </c>
      <c r="AC170" s="103" t="str">
        <f>VLOOKUP('作成 (2)'!D:D,引当!A:M,12,FALSE)</f>
        <v>おすすめ</v>
      </c>
      <c r="AD170" s="26">
        <f>VLOOKUP('作成 (2)'!D:D,引当!A:M,13,FALSE)</f>
        <v>0</v>
      </c>
    </row>
    <row r="171" spans="1:30">
      <c r="A171" s="33">
        <v>2454018159966</v>
      </c>
      <c r="B171" s="32">
        <v>4985009753118</v>
      </c>
      <c r="C171" s="31" t="s">
        <v>152</v>
      </c>
      <c r="D171" s="30" t="s">
        <v>0</v>
      </c>
      <c r="E171" s="30" t="s">
        <v>813</v>
      </c>
      <c r="F171" s="30" t="s">
        <v>83</v>
      </c>
      <c r="G171" s="30" t="s">
        <v>152</v>
      </c>
      <c r="H171" s="30">
        <v>18254</v>
      </c>
      <c r="I171" s="30">
        <v>1050</v>
      </c>
      <c r="J171" s="30" t="s">
        <v>3957</v>
      </c>
      <c r="K171" s="344"/>
      <c r="L171" s="102" t="str">
        <f t="shared" si="14"/>
        <v>CROSSCLIMATE 2 245/40R18 97Y XL</v>
      </c>
      <c r="M171" s="104">
        <f>VLOOKUP(A:A,在庫!$B:$M,10,0)</f>
        <v>1</v>
      </c>
      <c r="N171" s="105" t="s">
        <v>4595</v>
      </c>
      <c r="O171" s="105" t="str">
        <f t="shared" si="13"/>
        <v>ip</v>
      </c>
      <c r="P171" s="106" t="str">
        <f>VLOOKUP(A:A,在庫!$B:$M,9,0)</f>
        <v>||SPAIN||SPAIN</v>
      </c>
      <c r="Q171" s="106" t="str">
        <f>VLOOKUP('作成 (2)'!D:D,引当!A:B,2,0)&amp;K171&amp;O171</f>
        <v>cross2ip</v>
      </c>
      <c r="R171" s="107" t="str">
        <f t="shared" si="15"/>
        <v>2023年製 CROSSCLIMATE 2 245/40R18 97Y XL  245/40R18  翌営業日発送</v>
      </c>
      <c r="S171" s="106" t="str">
        <f t="shared" si="16"/>
        <v>オールシーズン$$MICHELIN$$ミシュラン$$クロスクライメート$$245/40R18$$価格$$安い$$寿命$$おすすめ$$0</v>
      </c>
      <c r="T171" s="104"/>
      <c r="U171" s="104" t="str">
        <f>VLOOKUP('作成 (2)'!D:D,引当!A:R,4,FALSE)</f>
        <v>オールシーズン</v>
      </c>
      <c r="V171" s="104" t="str">
        <f>VLOOKUP('作成 (2)'!D:D,引当!A:R,5,FALSE)</f>
        <v>MICHELIN</v>
      </c>
      <c r="W171" s="103" t="str">
        <f>VLOOKUP('作成 (2)'!D:D,引当!A:R,6,FALSE)</f>
        <v>ミシュラン</v>
      </c>
      <c r="X171" s="108" t="str">
        <f>VLOOKUP('作成 (2)'!D:D,引当!A:M,7,FALSE)</f>
        <v>クロスクライメート</v>
      </c>
      <c r="Y171" s="109" t="str">
        <f t="shared" si="17"/>
        <v>245/40R18</v>
      </c>
      <c r="Z171" s="108" t="str">
        <f>VLOOKUP('作成 (2)'!D:D,引当!A:M,9,FALSE)</f>
        <v>価格</v>
      </c>
      <c r="AA171" s="109" t="str">
        <f>VLOOKUP('作成 (2)'!D:D,引当!A:M,10,FALSE)</f>
        <v>安い</v>
      </c>
      <c r="AB171" s="103" t="str">
        <f>VLOOKUP('作成 (2)'!D:D,引当!A:M,11,FALSE)</f>
        <v>寿命</v>
      </c>
      <c r="AC171" s="103" t="str">
        <f>VLOOKUP('作成 (2)'!D:D,引当!A:M,12,FALSE)</f>
        <v>おすすめ</v>
      </c>
      <c r="AD171" s="26">
        <f>VLOOKUP('作成 (2)'!D:D,引当!A:M,13,FALSE)</f>
        <v>0</v>
      </c>
    </row>
    <row r="172" spans="1:30">
      <c r="A172" s="33">
        <v>2454518157707</v>
      </c>
      <c r="B172" s="32">
        <v>4985009753255</v>
      </c>
      <c r="C172" s="31" t="s">
        <v>3716</v>
      </c>
      <c r="D172" s="30" t="s">
        <v>0</v>
      </c>
      <c r="E172" s="30" t="s">
        <v>967</v>
      </c>
      <c r="F172" s="30" t="s">
        <v>33</v>
      </c>
      <c r="G172" s="30">
        <v>46700</v>
      </c>
      <c r="H172" s="30">
        <v>22420</v>
      </c>
      <c r="I172" s="30">
        <v>1050</v>
      </c>
      <c r="J172" s="30" t="s">
        <v>3956</v>
      </c>
      <c r="K172" s="344"/>
      <c r="L172" s="102" t="str">
        <f t="shared" si="14"/>
        <v>CROSSCLIMATE 2 245/45R18 100Y XL</v>
      </c>
      <c r="M172" s="104">
        <f>VLOOKUP(A:A,在庫!$B:$M,10,0)</f>
        <v>5</v>
      </c>
      <c r="N172" s="105" t="s">
        <v>4595</v>
      </c>
      <c r="O172" s="105" t="str">
        <f t="shared" si="13"/>
        <v/>
      </c>
      <c r="P172" s="106" t="str">
        <f>VLOOKUP(A:A,在庫!$B:$M,9,0)</f>
        <v>||SPAIN||SPAIN</v>
      </c>
      <c r="Q172" s="106" t="str">
        <f>VLOOKUP('作成 (2)'!D:D,引当!A:B,2,0)&amp;K172&amp;O172</f>
        <v>cross2</v>
      </c>
      <c r="R172" s="107" t="str">
        <f t="shared" si="15"/>
        <v>2023年製 CROSSCLIMATE 2 245/45R18 100Y XL  245/45R18  翌営業日発送</v>
      </c>
      <c r="S172" s="106" t="str">
        <f t="shared" si="16"/>
        <v>オールシーズン$$MICHELIN$$ミシュラン$$クロスクライメート$$245/45R18$$価格$$安い$$寿命$$おすすめ$$0</v>
      </c>
      <c r="T172" s="104"/>
      <c r="U172" s="104" t="str">
        <f>VLOOKUP('作成 (2)'!D:D,引当!A:R,4,FALSE)</f>
        <v>オールシーズン</v>
      </c>
      <c r="V172" s="104" t="str">
        <f>VLOOKUP('作成 (2)'!D:D,引当!A:R,5,FALSE)</f>
        <v>MICHELIN</v>
      </c>
      <c r="W172" s="103" t="str">
        <f>VLOOKUP('作成 (2)'!D:D,引当!A:R,6,FALSE)</f>
        <v>ミシュラン</v>
      </c>
      <c r="X172" s="108" t="str">
        <f>VLOOKUP('作成 (2)'!D:D,引当!A:M,7,FALSE)</f>
        <v>クロスクライメート</v>
      </c>
      <c r="Y172" s="109" t="str">
        <f t="shared" si="17"/>
        <v>245/45R18</v>
      </c>
      <c r="Z172" s="108" t="str">
        <f>VLOOKUP('作成 (2)'!D:D,引当!A:M,9,FALSE)</f>
        <v>価格</v>
      </c>
      <c r="AA172" s="109" t="str">
        <f>VLOOKUP('作成 (2)'!D:D,引当!A:M,10,FALSE)</f>
        <v>安い</v>
      </c>
      <c r="AB172" s="103" t="str">
        <f>VLOOKUP('作成 (2)'!D:D,引当!A:M,11,FALSE)</f>
        <v>寿命</v>
      </c>
      <c r="AC172" s="103" t="str">
        <f>VLOOKUP('作成 (2)'!D:D,引当!A:M,12,FALSE)</f>
        <v>おすすめ</v>
      </c>
      <c r="AD172" s="26">
        <f>VLOOKUP('作成 (2)'!D:D,引当!A:M,13,FALSE)</f>
        <v>0</v>
      </c>
    </row>
    <row r="173" spans="1:30">
      <c r="A173" s="33">
        <v>2454518159961</v>
      </c>
      <c r="B173" s="32">
        <v>4985009753255</v>
      </c>
      <c r="C173" s="31" t="s">
        <v>152</v>
      </c>
      <c r="D173" s="30" t="s">
        <v>0</v>
      </c>
      <c r="E173" s="30" t="s">
        <v>967</v>
      </c>
      <c r="F173" s="30" t="s">
        <v>33</v>
      </c>
      <c r="G173" s="30" t="s">
        <v>152</v>
      </c>
      <c r="H173" s="30">
        <v>17434</v>
      </c>
      <c r="I173" s="30">
        <v>1050</v>
      </c>
      <c r="J173" s="30" t="s">
        <v>3957</v>
      </c>
      <c r="K173" s="344"/>
      <c r="L173" s="102" t="str">
        <f t="shared" si="14"/>
        <v>CROSSCLIMATE 2 245/45R18 100Y XL</v>
      </c>
      <c r="M173" s="104" t="e">
        <f>VLOOKUP(A:A,在庫!$B:$M,10,0)</f>
        <v>#N/A</v>
      </c>
      <c r="N173" s="105" t="s">
        <v>4595</v>
      </c>
      <c r="O173" s="105" t="str">
        <f t="shared" si="13"/>
        <v>ip</v>
      </c>
      <c r="P173" s="106" t="e">
        <f>VLOOKUP(A:A,在庫!$B:$M,9,0)</f>
        <v>#N/A</v>
      </c>
      <c r="Q173" s="106" t="str">
        <f>VLOOKUP('作成 (2)'!D:D,引当!A:B,2,0)&amp;K173&amp;O173</f>
        <v>cross2ip</v>
      </c>
      <c r="R173" s="107" t="str">
        <f t="shared" si="15"/>
        <v>2023年製 CROSSCLIMATE 2 245/45R18 100Y XL  245/45R18  翌営業日発送</v>
      </c>
      <c r="S173" s="106" t="str">
        <f t="shared" si="16"/>
        <v>オールシーズン$$MICHELIN$$ミシュラン$$クロスクライメート$$245/45R18$$価格$$安い$$寿命$$おすすめ$$0</v>
      </c>
      <c r="T173" s="104"/>
      <c r="U173" s="104" t="str">
        <f>VLOOKUP('作成 (2)'!D:D,引当!A:R,4,FALSE)</f>
        <v>オールシーズン</v>
      </c>
      <c r="V173" s="104" t="str">
        <f>VLOOKUP('作成 (2)'!D:D,引当!A:R,5,FALSE)</f>
        <v>MICHELIN</v>
      </c>
      <c r="W173" s="103" t="str">
        <f>VLOOKUP('作成 (2)'!D:D,引当!A:R,6,FALSE)</f>
        <v>ミシュラン</v>
      </c>
      <c r="X173" s="108" t="str">
        <f>VLOOKUP('作成 (2)'!D:D,引当!A:M,7,FALSE)</f>
        <v>クロスクライメート</v>
      </c>
      <c r="Y173" s="109" t="str">
        <f t="shared" si="17"/>
        <v>245/45R18</v>
      </c>
      <c r="Z173" s="108" t="str">
        <f>VLOOKUP('作成 (2)'!D:D,引当!A:M,9,FALSE)</f>
        <v>価格</v>
      </c>
      <c r="AA173" s="109" t="str">
        <f>VLOOKUP('作成 (2)'!D:D,引当!A:M,10,FALSE)</f>
        <v>安い</v>
      </c>
      <c r="AB173" s="103" t="str">
        <f>VLOOKUP('作成 (2)'!D:D,引当!A:M,11,FALSE)</f>
        <v>寿命</v>
      </c>
      <c r="AC173" s="103" t="str">
        <f>VLOOKUP('作成 (2)'!D:D,引当!A:M,12,FALSE)</f>
        <v>おすすめ</v>
      </c>
      <c r="AD173" s="26">
        <f>VLOOKUP('作成 (2)'!D:D,引当!A:M,13,FALSE)</f>
        <v>0</v>
      </c>
    </row>
    <row r="174" spans="1:30">
      <c r="A174" s="33">
        <v>2553519157706</v>
      </c>
      <c r="B174" s="32">
        <v>4985009753064</v>
      </c>
      <c r="C174" s="31" t="s">
        <v>3722</v>
      </c>
      <c r="D174" s="30" t="s">
        <v>0</v>
      </c>
      <c r="E174" s="30" t="s">
        <v>10779</v>
      </c>
      <c r="F174" s="30" t="s">
        <v>100</v>
      </c>
      <c r="G174" s="30">
        <v>53900</v>
      </c>
      <c r="H174" s="30">
        <v>25880</v>
      </c>
      <c r="I174" s="30">
        <v>1050</v>
      </c>
      <c r="J174" s="30" t="s">
        <v>3956</v>
      </c>
      <c r="K174" s="344"/>
      <c r="L174" s="102" t="str">
        <f t="shared" si="14"/>
        <v>CROSSCLIMATE 2 255/35R19 96Y XL</v>
      </c>
      <c r="M174" s="104" t="e">
        <f>VLOOKUP(A:A,在庫!$B:$M,10,0)</f>
        <v>#N/A</v>
      </c>
      <c r="N174" s="105" t="s">
        <v>4595</v>
      </c>
      <c r="O174" s="105" t="str">
        <f t="shared" si="13"/>
        <v/>
      </c>
      <c r="P174" s="106" t="e">
        <f>VLOOKUP(A:A,在庫!$B:$M,9,0)</f>
        <v>#N/A</v>
      </c>
      <c r="Q174" s="106" t="str">
        <f>VLOOKUP('作成 (2)'!D:D,引当!A:B,2,0)&amp;K174&amp;O174</f>
        <v>cross2</v>
      </c>
      <c r="R174" s="107" t="str">
        <f t="shared" si="15"/>
        <v>2023年製 CROSSCLIMATE 2 255/35R19 96Y XL  255/35R19  翌営業日発送</v>
      </c>
      <c r="S174" s="106" t="str">
        <f t="shared" si="16"/>
        <v>オールシーズン$$MICHELIN$$ミシュラン$$クロスクライメート$$255/35R19$$価格$$安い$$寿命$$おすすめ$$0</v>
      </c>
      <c r="T174" s="104"/>
      <c r="U174" s="104" t="str">
        <f>VLOOKUP('作成 (2)'!D:D,引当!A:R,4,FALSE)</f>
        <v>オールシーズン</v>
      </c>
      <c r="V174" s="104" t="str">
        <f>VLOOKUP('作成 (2)'!D:D,引当!A:R,5,FALSE)</f>
        <v>MICHELIN</v>
      </c>
      <c r="W174" s="103" t="str">
        <f>VLOOKUP('作成 (2)'!D:D,引当!A:R,6,FALSE)</f>
        <v>ミシュラン</v>
      </c>
      <c r="X174" s="108" t="str">
        <f>VLOOKUP('作成 (2)'!D:D,引当!A:M,7,FALSE)</f>
        <v>クロスクライメート</v>
      </c>
      <c r="Y174" s="109" t="str">
        <f t="shared" si="17"/>
        <v>255/35R19</v>
      </c>
      <c r="Z174" s="108" t="str">
        <f>VLOOKUP('作成 (2)'!D:D,引当!A:M,9,FALSE)</f>
        <v>価格</v>
      </c>
      <c r="AA174" s="109" t="str">
        <f>VLOOKUP('作成 (2)'!D:D,引当!A:M,10,FALSE)</f>
        <v>安い</v>
      </c>
      <c r="AB174" s="103" t="str">
        <f>VLOOKUP('作成 (2)'!D:D,引当!A:M,11,FALSE)</f>
        <v>寿命</v>
      </c>
      <c r="AC174" s="103" t="str">
        <f>VLOOKUP('作成 (2)'!D:D,引当!A:M,12,FALSE)</f>
        <v>おすすめ</v>
      </c>
      <c r="AD174" s="26">
        <f>VLOOKUP('作成 (2)'!D:D,引当!A:M,13,FALSE)</f>
        <v>0</v>
      </c>
    </row>
    <row r="175" spans="1:30">
      <c r="A175" s="33">
        <v>2155518157703</v>
      </c>
      <c r="B175" s="32">
        <v>4985009753828</v>
      </c>
      <c r="C175" s="31" t="s">
        <v>3710</v>
      </c>
      <c r="D175" s="30" t="s">
        <v>0</v>
      </c>
      <c r="E175" s="30" t="s">
        <v>1052</v>
      </c>
      <c r="F175" s="30" t="s">
        <v>70</v>
      </c>
      <c r="G175" s="30">
        <v>34900</v>
      </c>
      <c r="H175" s="30">
        <v>16760</v>
      </c>
      <c r="I175" s="30">
        <v>1050</v>
      </c>
      <c r="J175" s="30" t="s">
        <v>3956</v>
      </c>
      <c r="K175" s="344"/>
      <c r="L175" s="102" t="str">
        <f t="shared" si="14"/>
        <v>CROSSCLIMATE 2 215/55R18 99V XL</v>
      </c>
      <c r="M175" s="104">
        <f>VLOOKUP(A:A,在庫!$B:$M,10,0)</f>
        <v>1</v>
      </c>
      <c r="N175" s="105" t="s">
        <v>4595</v>
      </c>
      <c r="O175" s="105" t="str">
        <f t="shared" si="13"/>
        <v/>
      </c>
      <c r="P175" s="106" t="str">
        <f>VLOOKUP(A:A,在庫!$B:$M,9,0)</f>
        <v>||SPAIN||SPAIN</v>
      </c>
      <c r="Q175" s="106" t="str">
        <f>VLOOKUP('作成 (2)'!D:D,引当!A:B,2,0)&amp;K175&amp;O175</f>
        <v>cross2</v>
      </c>
      <c r="R175" s="107" t="str">
        <f t="shared" si="15"/>
        <v>2023年製 CROSSCLIMATE 2 215/55R18 99V XL  215/55R18  翌営業日発送</v>
      </c>
      <c r="S175" s="106" t="str">
        <f t="shared" si="16"/>
        <v>オールシーズン$$MICHELIN$$ミシュラン$$クロスクライメート$$215/55R18$$価格$$安い$$寿命$$おすすめ$$0</v>
      </c>
      <c r="T175" s="104"/>
      <c r="U175" s="104" t="str">
        <f>VLOOKUP('作成 (2)'!D:D,引当!A:R,4,FALSE)</f>
        <v>オールシーズン</v>
      </c>
      <c r="V175" s="104" t="str">
        <f>VLOOKUP('作成 (2)'!D:D,引当!A:R,5,FALSE)</f>
        <v>MICHELIN</v>
      </c>
      <c r="W175" s="103" t="str">
        <f>VLOOKUP('作成 (2)'!D:D,引当!A:R,6,FALSE)</f>
        <v>ミシュラン</v>
      </c>
      <c r="X175" s="108" t="str">
        <f>VLOOKUP('作成 (2)'!D:D,引当!A:M,7,FALSE)</f>
        <v>クロスクライメート</v>
      </c>
      <c r="Y175" s="109" t="str">
        <f t="shared" si="17"/>
        <v>215/55R18</v>
      </c>
      <c r="Z175" s="108" t="str">
        <f>VLOOKUP('作成 (2)'!D:D,引当!A:M,9,FALSE)</f>
        <v>価格</v>
      </c>
      <c r="AA175" s="109" t="str">
        <f>VLOOKUP('作成 (2)'!D:D,引当!A:M,10,FALSE)</f>
        <v>安い</v>
      </c>
      <c r="AB175" s="103" t="str">
        <f>VLOOKUP('作成 (2)'!D:D,引当!A:M,11,FALSE)</f>
        <v>寿命</v>
      </c>
      <c r="AC175" s="103" t="str">
        <f>VLOOKUP('作成 (2)'!D:D,引当!A:M,12,FALSE)</f>
        <v>おすすめ</v>
      </c>
      <c r="AD175" s="26">
        <f>VLOOKUP('作成 (2)'!D:D,引当!A:M,13,FALSE)</f>
        <v>0</v>
      </c>
    </row>
    <row r="176" spans="1:30">
      <c r="A176" s="33">
        <v>2355518157707</v>
      </c>
      <c r="B176" s="32">
        <v>4985009753934</v>
      </c>
      <c r="C176" s="31" t="s">
        <v>3719</v>
      </c>
      <c r="D176" s="30" t="s">
        <v>0</v>
      </c>
      <c r="E176" s="30" t="s">
        <v>961</v>
      </c>
      <c r="F176" s="30" t="s">
        <v>72</v>
      </c>
      <c r="G176" s="30">
        <v>38100</v>
      </c>
      <c r="H176" s="30">
        <v>18290</v>
      </c>
      <c r="I176" s="30">
        <v>1050</v>
      </c>
      <c r="J176" s="30" t="s">
        <v>3956</v>
      </c>
      <c r="K176" s="344"/>
      <c r="L176" s="102" t="str">
        <f t="shared" si="14"/>
        <v>CROSSCLIMATE 2 235/55R18 104V XL</v>
      </c>
      <c r="M176" s="104">
        <f>VLOOKUP(A:A,在庫!$B:$M,10,0)</f>
        <v>2</v>
      </c>
      <c r="N176" s="105" t="s">
        <v>4595</v>
      </c>
      <c r="O176" s="105" t="str">
        <f t="shared" si="13"/>
        <v/>
      </c>
      <c r="P176" s="106" t="str">
        <f>VLOOKUP(A:A,在庫!$B:$M,9,0)</f>
        <v>||SPAIN||SPAIN</v>
      </c>
      <c r="Q176" s="106" t="str">
        <f>VLOOKUP('作成 (2)'!D:D,引当!A:B,2,0)&amp;K176&amp;O176</f>
        <v>cross2</v>
      </c>
      <c r="R176" s="107" t="str">
        <f t="shared" si="15"/>
        <v>2023年製 CROSSCLIMATE 2 235/55R18 104V XL  235/55R18  翌営業日発送</v>
      </c>
      <c r="S176" s="106" t="str">
        <f t="shared" si="16"/>
        <v>オールシーズン$$MICHELIN$$ミシュラン$$クロスクライメート$$235/55R18$$価格$$安い$$寿命$$おすすめ$$0</v>
      </c>
      <c r="T176" s="104"/>
      <c r="U176" s="104" t="str">
        <f>VLOOKUP('作成 (2)'!D:D,引当!A:R,4,FALSE)</f>
        <v>オールシーズン</v>
      </c>
      <c r="V176" s="104" t="str">
        <f>VLOOKUP('作成 (2)'!D:D,引当!A:R,5,FALSE)</f>
        <v>MICHELIN</v>
      </c>
      <c r="W176" s="103" t="str">
        <f>VLOOKUP('作成 (2)'!D:D,引当!A:R,6,FALSE)</f>
        <v>ミシュラン</v>
      </c>
      <c r="X176" s="108" t="str">
        <f>VLOOKUP('作成 (2)'!D:D,引当!A:M,7,FALSE)</f>
        <v>クロスクライメート</v>
      </c>
      <c r="Y176" s="109" t="str">
        <f t="shared" si="17"/>
        <v>235/55R18</v>
      </c>
      <c r="Z176" s="108" t="str">
        <f>VLOOKUP('作成 (2)'!D:D,引当!A:M,9,FALSE)</f>
        <v>価格</v>
      </c>
      <c r="AA176" s="109" t="str">
        <f>VLOOKUP('作成 (2)'!D:D,引当!A:M,10,FALSE)</f>
        <v>安い</v>
      </c>
      <c r="AB176" s="103" t="str">
        <f>VLOOKUP('作成 (2)'!D:D,引当!A:M,11,FALSE)</f>
        <v>寿命</v>
      </c>
      <c r="AC176" s="103" t="str">
        <f>VLOOKUP('作成 (2)'!D:D,引当!A:M,12,FALSE)</f>
        <v>おすすめ</v>
      </c>
      <c r="AD176" s="26">
        <f>VLOOKUP('作成 (2)'!D:D,引当!A:M,13,FALSE)</f>
        <v>0</v>
      </c>
    </row>
    <row r="177" spans="1:30">
      <c r="A177" s="33">
        <v>1855516157705</v>
      </c>
      <c r="B177" s="32">
        <v>4985009753361</v>
      </c>
      <c r="C177" s="31" t="s">
        <v>3687</v>
      </c>
      <c r="D177" s="30" t="s">
        <v>0</v>
      </c>
      <c r="E177" s="30" t="s">
        <v>913</v>
      </c>
      <c r="F177" s="30" t="s">
        <v>98</v>
      </c>
      <c r="G177" s="30">
        <v>24000</v>
      </c>
      <c r="H177" s="30">
        <v>11520</v>
      </c>
      <c r="I177" s="30">
        <v>525</v>
      </c>
      <c r="J177" s="30" t="s">
        <v>3956</v>
      </c>
      <c r="K177" s="344"/>
      <c r="L177" s="102" t="str">
        <f t="shared" si="14"/>
        <v>CROSSCLIMATE 2 185/55R16 83V</v>
      </c>
      <c r="M177" s="104" t="e">
        <f>VLOOKUP(A:A,在庫!$B:$M,10,0)</f>
        <v>#N/A</v>
      </c>
      <c r="N177" s="105" t="s">
        <v>4595</v>
      </c>
      <c r="O177" s="105" t="str">
        <f t="shared" si="13"/>
        <v/>
      </c>
      <c r="P177" s="106" t="e">
        <f>VLOOKUP(A:A,在庫!$B:$M,9,0)</f>
        <v>#N/A</v>
      </c>
      <c r="Q177" s="106" t="str">
        <f>VLOOKUP('作成 (2)'!D:D,引当!A:B,2,0)&amp;K177&amp;O177</f>
        <v>cross2</v>
      </c>
      <c r="R177" s="107" t="str">
        <f t="shared" si="15"/>
        <v>2023年製 CROSSCLIMATE 2 185/55R16 83V  185/55R16  翌営業日発送</v>
      </c>
      <c r="S177" s="106" t="str">
        <f t="shared" si="16"/>
        <v>オールシーズン$$MICHELIN$$ミシュラン$$クロスクライメート$$185/55R16$$価格$$安い$$寿命$$おすすめ$$0</v>
      </c>
      <c r="T177" s="104"/>
      <c r="U177" s="104" t="str">
        <f>VLOOKUP('作成 (2)'!D:D,引当!A:R,4,FALSE)</f>
        <v>オールシーズン</v>
      </c>
      <c r="V177" s="104" t="str">
        <f>VLOOKUP('作成 (2)'!D:D,引当!A:R,5,FALSE)</f>
        <v>MICHELIN</v>
      </c>
      <c r="W177" s="103" t="str">
        <f>VLOOKUP('作成 (2)'!D:D,引当!A:R,6,FALSE)</f>
        <v>ミシュラン</v>
      </c>
      <c r="X177" s="108" t="str">
        <f>VLOOKUP('作成 (2)'!D:D,引当!A:M,7,FALSE)</f>
        <v>クロスクライメート</v>
      </c>
      <c r="Y177" s="109" t="str">
        <f t="shared" si="17"/>
        <v>185/55R16</v>
      </c>
      <c r="Z177" s="108" t="str">
        <f>VLOOKUP('作成 (2)'!D:D,引当!A:M,9,FALSE)</f>
        <v>価格</v>
      </c>
      <c r="AA177" s="109" t="str">
        <f>VLOOKUP('作成 (2)'!D:D,引当!A:M,10,FALSE)</f>
        <v>安い</v>
      </c>
      <c r="AB177" s="103" t="str">
        <f>VLOOKUP('作成 (2)'!D:D,引当!A:M,11,FALSE)</f>
        <v>寿命</v>
      </c>
      <c r="AC177" s="103" t="str">
        <f>VLOOKUP('作成 (2)'!D:D,引当!A:M,12,FALSE)</f>
        <v>おすすめ</v>
      </c>
      <c r="AD177" s="26">
        <f>VLOOKUP('作成 (2)'!D:D,引当!A:M,13,FALSE)</f>
        <v>0</v>
      </c>
    </row>
    <row r="178" spans="1:30">
      <c r="A178" s="33">
        <v>1956515157700</v>
      </c>
      <c r="B178" s="32">
        <v>4985009753576</v>
      </c>
      <c r="C178" s="31" t="s">
        <v>3684</v>
      </c>
      <c r="D178" s="30" t="s">
        <v>0</v>
      </c>
      <c r="E178" s="30" t="s">
        <v>1002</v>
      </c>
      <c r="F178" s="30" t="s">
        <v>43</v>
      </c>
      <c r="G178" s="30">
        <v>20800</v>
      </c>
      <c r="H178" s="30">
        <v>9990</v>
      </c>
      <c r="I178" s="30">
        <v>525</v>
      </c>
      <c r="J178" s="30" t="s">
        <v>3956</v>
      </c>
      <c r="K178" s="344"/>
      <c r="L178" s="102" t="str">
        <f t="shared" si="14"/>
        <v>CROSSCLIMATE 2 195/65R15 95V XL</v>
      </c>
      <c r="M178" s="104">
        <f>VLOOKUP(A:A,在庫!$B:$M,10,0)</f>
        <v>1</v>
      </c>
      <c r="N178" s="105" t="s">
        <v>4595</v>
      </c>
      <c r="O178" s="105" t="str">
        <f t="shared" si="13"/>
        <v/>
      </c>
      <c r="P178" s="106">
        <f>VLOOKUP(A:A,在庫!$B:$M,9,0)</f>
        <v>0</v>
      </c>
      <c r="Q178" s="106" t="str">
        <f>VLOOKUP('作成 (2)'!D:D,引当!A:B,2,0)&amp;K178&amp;O178</f>
        <v>cross2</v>
      </c>
      <c r="R178" s="107" t="str">
        <f t="shared" si="15"/>
        <v>2023年製 CROSSCLIMATE 2 195/65R15 95V XL  195/65R15  翌営業日発送</v>
      </c>
      <c r="S178" s="106" t="str">
        <f t="shared" si="16"/>
        <v>オールシーズン$$MICHELIN$$ミシュラン$$クロスクライメート$$195/65R15$$価格$$安い$$寿命$$おすすめ$$0</v>
      </c>
      <c r="T178" s="104"/>
      <c r="U178" s="104" t="str">
        <f>VLOOKUP('作成 (2)'!D:D,引当!A:R,4,FALSE)</f>
        <v>オールシーズン</v>
      </c>
      <c r="V178" s="104" t="str">
        <f>VLOOKUP('作成 (2)'!D:D,引当!A:R,5,FALSE)</f>
        <v>MICHELIN</v>
      </c>
      <c r="W178" s="103" t="str">
        <f>VLOOKUP('作成 (2)'!D:D,引当!A:R,6,FALSE)</f>
        <v>ミシュラン</v>
      </c>
      <c r="X178" s="108" t="str">
        <f>VLOOKUP('作成 (2)'!D:D,引当!A:M,7,FALSE)</f>
        <v>クロスクライメート</v>
      </c>
      <c r="Y178" s="109" t="str">
        <f t="shared" si="17"/>
        <v>195/65R15</v>
      </c>
      <c r="Z178" s="108" t="str">
        <f>VLOOKUP('作成 (2)'!D:D,引当!A:M,9,FALSE)</f>
        <v>価格</v>
      </c>
      <c r="AA178" s="109" t="str">
        <f>VLOOKUP('作成 (2)'!D:D,引当!A:M,10,FALSE)</f>
        <v>安い</v>
      </c>
      <c r="AB178" s="103" t="str">
        <f>VLOOKUP('作成 (2)'!D:D,引当!A:M,11,FALSE)</f>
        <v>寿命</v>
      </c>
      <c r="AC178" s="103" t="str">
        <f>VLOOKUP('作成 (2)'!D:D,引当!A:M,12,FALSE)</f>
        <v>おすすめ</v>
      </c>
      <c r="AD178" s="26">
        <f>VLOOKUP('作成 (2)'!D:D,引当!A:M,13,FALSE)</f>
        <v>0</v>
      </c>
    </row>
    <row r="179" spans="1:30">
      <c r="A179" s="33">
        <v>2055516159993</v>
      </c>
      <c r="B179" s="32" t="s">
        <v>152</v>
      </c>
      <c r="C179" s="31" t="s">
        <v>152</v>
      </c>
      <c r="D179" s="30" t="s">
        <v>0</v>
      </c>
      <c r="E179" s="30" t="s">
        <v>1375</v>
      </c>
      <c r="F179" s="30" t="s">
        <v>35</v>
      </c>
      <c r="G179" s="30" t="s">
        <v>152</v>
      </c>
      <c r="H179" s="30">
        <v>8999</v>
      </c>
      <c r="I179" s="30">
        <v>525</v>
      </c>
      <c r="J179" s="30" t="s">
        <v>3957</v>
      </c>
      <c r="K179" s="344"/>
      <c r="L179" s="102" t="str">
        <f t="shared" si="14"/>
        <v>CROSSCLIMATE 2 205/55R16 91H</v>
      </c>
      <c r="M179" s="104" t="e">
        <f>VLOOKUP(A:A,在庫!$B:$M,10,0)</f>
        <v>#N/A</v>
      </c>
      <c r="N179" s="105" t="s">
        <v>4595</v>
      </c>
      <c r="O179" s="105" t="str">
        <f t="shared" si="13"/>
        <v>ip</v>
      </c>
      <c r="P179" s="106" t="e">
        <f>VLOOKUP(A:A,在庫!$B:$M,9,0)</f>
        <v>#N/A</v>
      </c>
      <c r="Q179" s="106" t="str">
        <f>VLOOKUP('作成 (2)'!D:D,引当!A:B,2,0)&amp;K179&amp;O179</f>
        <v>cross2ip</v>
      </c>
      <c r="R179" s="107" t="str">
        <f t="shared" si="15"/>
        <v>2023年製 CROSSCLIMATE 2 205/55R16 91H  205/55R16  翌営業日発送</v>
      </c>
      <c r="S179" s="106" t="str">
        <f t="shared" si="16"/>
        <v>オールシーズン$$MICHELIN$$ミシュラン$$クロスクライメート$$205/55R16$$価格$$安い$$寿命$$おすすめ$$0</v>
      </c>
      <c r="T179" s="104"/>
      <c r="U179" s="104" t="str">
        <f>VLOOKUP('作成 (2)'!D:D,引当!A:R,4,FALSE)</f>
        <v>オールシーズン</v>
      </c>
      <c r="V179" s="104" t="str">
        <f>VLOOKUP('作成 (2)'!D:D,引当!A:R,5,FALSE)</f>
        <v>MICHELIN</v>
      </c>
      <c r="W179" s="103" t="str">
        <f>VLOOKUP('作成 (2)'!D:D,引当!A:R,6,FALSE)</f>
        <v>ミシュラン</v>
      </c>
      <c r="X179" s="108" t="str">
        <f>VLOOKUP('作成 (2)'!D:D,引当!A:M,7,FALSE)</f>
        <v>クロスクライメート</v>
      </c>
      <c r="Y179" s="109" t="str">
        <f t="shared" si="17"/>
        <v>205/55R16</v>
      </c>
      <c r="Z179" s="108" t="str">
        <f>VLOOKUP('作成 (2)'!D:D,引当!A:M,9,FALSE)</f>
        <v>価格</v>
      </c>
      <c r="AA179" s="109" t="str">
        <f>VLOOKUP('作成 (2)'!D:D,引当!A:M,10,FALSE)</f>
        <v>安い</v>
      </c>
      <c r="AB179" s="103" t="str">
        <f>VLOOKUP('作成 (2)'!D:D,引当!A:M,11,FALSE)</f>
        <v>寿命</v>
      </c>
      <c r="AC179" s="103" t="str">
        <f>VLOOKUP('作成 (2)'!D:D,引当!A:M,12,FALSE)</f>
        <v>おすすめ</v>
      </c>
      <c r="AD179" s="26">
        <f>VLOOKUP('作成 (2)'!D:D,引当!A:M,13,FALSE)</f>
        <v>0</v>
      </c>
    </row>
    <row r="180" spans="1:30">
      <c r="A180" s="33">
        <v>2256017157703</v>
      </c>
      <c r="B180" s="32">
        <v>4985009753545</v>
      </c>
      <c r="C180" s="31" t="s">
        <v>3709</v>
      </c>
      <c r="D180" s="30" t="s">
        <v>0</v>
      </c>
      <c r="E180" s="30" t="s">
        <v>940</v>
      </c>
      <c r="F180" s="30" t="s">
        <v>68</v>
      </c>
      <c r="G180" s="30">
        <v>30200</v>
      </c>
      <c r="H180" s="30">
        <v>14500</v>
      </c>
      <c r="I180" s="30">
        <v>1050</v>
      </c>
      <c r="J180" s="30" t="s">
        <v>3956</v>
      </c>
      <c r="K180" s="344"/>
      <c r="L180" s="102" t="str">
        <f t="shared" si="14"/>
        <v>CROSSCLIMATE 2 225/60R17 99V</v>
      </c>
      <c r="M180" s="104" t="e">
        <f>VLOOKUP(A:A,在庫!$B:$M,10,0)</f>
        <v>#N/A</v>
      </c>
      <c r="N180" s="105" t="s">
        <v>4595</v>
      </c>
      <c r="O180" s="105" t="str">
        <f t="shared" si="13"/>
        <v/>
      </c>
      <c r="P180" s="106" t="e">
        <f>VLOOKUP(A:A,在庫!$B:$M,9,0)</f>
        <v>#N/A</v>
      </c>
      <c r="Q180" s="106" t="str">
        <f>VLOOKUP('作成 (2)'!D:D,引当!A:B,2,0)&amp;K180&amp;O180</f>
        <v>cross2</v>
      </c>
      <c r="R180" s="107" t="str">
        <f t="shared" si="15"/>
        <v>2023年製 CROSSCLIMATE 2 225/60R17 99V  225/60R17  翌営業日発送</v>
      </c>
      <c r="S180" s="106" t="str">
        <f t="shared" si="16"/>
        <v>オールシーズン$$MICHELIN$$ミシュラン$$クロスクライメート$$225/60R17$$価格$$安い$$寿命$$おすすめ$$0</v>
      </c>
      <c r="T180" s="104"/>
      <c r="U180" s="104" t="str">
        <f>VLOOKUP('作成 (2)'!D:D,引当!A:R,4,FALSE)</f>
        <v>オールシーズン</v>
      </c>
      <c r="V180" s="104" t="str">
        <f>VLOOKUP('作成 (2)'!D:D,引当!A:R,5,FALSE)</f>
        <v>MICHELIN</v>
      </c>
      <c r="W180" s="103" t="str">
        <f>VLOOKUP('作成 (2)'!D:D,引当!A:R,6,FALSE)</f>
        <v>ミシュラン</v>
      </c>
      <c r="X180" s="108" t="str">
        <f>VLOOKUP('作成 (2)'!D:D,引当!A:M,7,FALSE)</f>
        <v>クロスクライメート</v>
      </c>
      <c r="Y180" s="109" t="str">
        <f t="shared" si="17"/>
        <v>225/60R17</v>
      </c>
      <c r="Z180" s="108" t="str">
        <f>VLOOKUP('作成 (2)'!D:D,引当!A:M,9,FALSE)</f>
        <v>価格</v>
      </c>
      <c r="AA180" s="109" t="str">
        <f>VLOOKUP('作成 (2)'!D:D,引当!A:M,10,FALSE)</f>
        <v>安い</v>
      </c>
      <c r="AB180" s="103" t="str">
        <f>VLOOKUP('作成 (2)'!D:D,引当!A:M,11,FALSE)</f>
        <v>寿命</v>
      </c>
      <c r="AC180" s="103" t="str">
        <f>VLOOKUP('作成 (2)'!D:D,引当!A:M,12,FALSE)</f>
        <v>おすすめ</v>
      </c>
      <c r="AD180" s="26">
        <f>VLOOKUP('作成 (2)'!D:D,引当!A:M,13,FALSE)</f>
        <v>0</v>
      </c>
    </row>
    <row r="181" spans="1:30">
      <c r="A181" s="33">
        <v>2355019157718</v>
      </c>
      <c r="B181" s="32">
        <v>4985009753705</v>
      </c>
      <c r="C181" s="31" t="s">
        <v>3726</v>
      </c>
      <c r="D181" s="30" t="s">
        <v>0</v>
      </c>
      <c r="E181" s="30" t="s">
        <v>953</v>
      </c>
      <c r="F181" s="30" t="s">
        <v>102</v>
      </c>
      <c r="G181" s="30">
        <v>47700</v>
      </c>
      <c r="H181" s="30">
        <v>22900</v>
      </c>
      <c r="I181" s="30">
        <v>1050</v>
      </c>
      <c r="J181" s="30" t="s">
        <v>3956</v>
      </c>
      <c r="K181" s="344"/>
      <c r="L181" s="102" t="str">
        <f t="shared" si="14"/>
        <v>CROSSCLIMATE 2 235/50R19 103V XL VOL</v>
      </c>
      <c r="M181" s="104" t="e">
        <f>VLOOKUP(A:A,在庫!$B:$M,10,0)</f>
        <v>#N/A</v>
      </c>
      <c r="N181" s="105" t="s">
        <v>4595</v>
      </c>
      <c r="O181" s="105" t="str">
        <f t="shared" si="13"/>
        <v/>
      </c>
      <c r="P181" s="106" t="e">
        <f>VLOOKUP(A:A,在庫!$B:$M,9,0)</f>
        <v>#N/A</v>
      </c>
      <c r="Q181" s="106" t="str">
        <f>VLOOKUP('作成 (2)'!D:D,引当!A:B,2,0)&amp;K181&amp;O181</f>
        <v>cross2</v>
      </c>
      <c r="R181" s="107" t="str">
        <f t="shared" si="15"/>
        <v>2023年製 CROSSCLIMATE 2 235/50R19 103V XL VOL  235/50R19  翌営業日発送</v>
      </c>
      <c r="S181" s="106" t="str">
        <f t="shared" si="16"/>
        <v>オールシーズン$$MICHELIN$$ミシュラン$$クロスクライメート$$235/50R19$$価格$$安い$$寿命$$おすすめ$$0</v>
      </c>
      <c r="T181" s="104"/>
      <c r="U181" s="104" t="str">
        <f>VLOOKUP('作成 (2)'!D:D,引当!A:R,4,FALSE)</f>
        <v>オールシーズン</v>
      </c>
      <c r="V181" s="104" t="str">
        <f>VLOOKUP('作成 (2)'!D:D,引当!A:R,5,FALSE)</f>
        <v>MICHELIN</v>
      </c>
      <c r="W181" s="103" t="str">
        <f>VLOOKUP('作成 (2)'!D:D,引当!A:R,6,FALSE)</f>
        <v>ミシュラン</v>
      </c>
      <c r="X181" s="108" t="str">
        <f>VLOOKUP('作成 (2)'!D:D,引当!A:M,7,FALSE)</f>
        <v>クロスクライメート</v>
      </c>
      <c r="Y181" s="109" t="str">
        <f t="shared" si="17"/>
        <v>235/50R19</v>
      </c>
      <c r="Z181" s="108" t="str">
        <f>VLOOKUP('作成 (2)'!D:D,引当!A:M,9,FALSE)</f>
        <v>価格</v>
      </c>
      <c r="AA181" s="109" t="str">
        <f>VLOOKUP('作成 (2)'!D:D,引当!A:M,10,FALSE)</f>
        <v>安い</v>
      </c>
      <c r="AB181" s="103" t="str">
        <f>VLOOKUP('作成 (2)'!D:D,引当!A:M,11,FALSE)</f>
        <v>寿命</v>
      </c>
      <c r="AC181" s="103" t="str">
        <f>VLOOKUP('作成 (2)'!D:D,引当!A:M,12,FALSE)</f>
        <v>おすすめ</v>
      </c>
      <c r="AD181" s="26">
        <f>VLOOKUP('作成 (2)'!D:D,引当!A:M,13,FALSE)</f>
        <v>0</v>
      </c>
    </row>
    <row r="182" spans="1:30">
      <c r="A182" s="33">
        <v>2355517157708</v>
      </c>
      <c r="B182" s="32">
        <v>4985009753446</v>
      </c>
      <c r="C182" s="31" t="s">
        <v>3707</v>
      </c>
      <c r="D182" s="30" t="s">
        <v>0</v>
      </c>
      <c r="E182" s="30" t="s">
        <v>957</v>
      </c>
      <c r="F182" s="30" t="s">
        <v>55</v>
      </c>
      <c r="G182" s="30">
        <v>37100</v>
      </c>
      <c r="H182" s="30">
        <v>17810</v>
      </c>
      <c r="I182" s="30">
        <v>1050</v>
      </c>
      <c r="J182" s="30" t="s">
        <v>3956</v>
      </c>
      <c r="K182" s="344"/>
      <c r="L182" s="102" t="str">
        <f t="shared" si="14"/>
        <v>CROSSCLIMATE 2 235/55R17 103Y XL</v>
      </c>
      <c r="M182" s="104" t="e">
        <f>VLOOKUP(A:A,在庫!$B:$M,10,0)</f>
        <v>#N/A</v>
      </c>
      <c r="N182" s="105" t="s">
        <v>4595</v>
      </c>
      <c r="O182" s="105" t="str">
        <f t="shared" si="13"/>
        <v/>
      </c>
      <c r="P182" s="106" t="e">
        <f>VLOOKUP(A:A,在庫!$B:$M,9,0)</f>
        <v>#N/A</v>
      </c>
      <c r="Q182" s="106" t="str">
        <f>VLOOKUP('作成 (2)'!D:D,引当!A:B,2,0)&amp;K182&amp;O182</f>
        <v>cross2</v>
      </c>
      <c r="R182" s="107" t="str">
        <f t="shared" si="15"/>
        <v>2023年製 CROSSCLIMATE 2 235/55R17 103Y XL  235/55R17  翌営業日発送</v>
      </c>
      <c r="S182" s="106" t="str">
        <f t="shared" si="16"/>
        <v>オールシーズン$$MICHELIN$$ミシュラン$$クロスクライメート$$235/55R17$$価格$$安い$$寿命$$おすすめ$$0</v>
      </c>
      <c r="T182" s="104"/>
      <c r="U182" s="104" t="str">
        <f>VLOOKUP('作成 (2)'!D:D,引当!A:R,4,FALSE)</f>
        <v>オールシーズン</v>
      </c>
      <c r="V182" s="104" t="str">
        <f>VLOOKUP('作成 (2)'!D:D,引当!A:R,5,FALSE)</f>
        <v>MICHELIN</v>
      </c>
      <c r="W182" s="103" t="str">
        <f>VLOOKUP('作成 (2)'!D:D,引当!A:R,6,FALSE)</f>
        <v>ミシュラン</v>
      </c>
      <c r="X182" s="108" t="str">
        <f>VLOOKUP('作成 (2)'!D:D,引当!A:M,7,FALSE)</f>
        <v>クロスクライメート</v>
      </c>
      <c r="Y182" s="109" t="str">
        <f t="shared" si="17"/>
        <v>235/55R17</v>
      </c>
      <c r="Z182" s="108" t="str">
        <f>VLOOKUP('作成 (2)'!D:D,引当!A:M,9,FALSE)</f>
        <v>価格</v>
      </c>
      <c r="AA182" s="109" t="str">
        <f>VLOOKUP('作成 (2)'!D:D,引当!A:M,10,FALSE)</f>
        <v>安い</v>
      </c>
      <c r="AB182" s="103" t="str">
        <f>VLOOKUP('作成 (2)'!D:D,引当!A:M,11,FALSE)</f>
        <v>寿命</v>
      </c>
      <c r="AC182" s="103" t="str">
        <f>VLOOKUP('作成 (2)'!D:D,引当!A:M,12,FALSE)</f>
        <v>おすすめ</v>
      </c>
      <c r="AD182" s="26">
        <f>VLOOKUP('作成 (2)'!D:D,引当!A:M,13,FALSE)</f>
        <v>0</v>
      </c>
    </row>
    <row r="183" spans="1:30">
      <c r="A183" s="33">
        <v>2355519159977</v>
      </c>
      <c r="B183" s="32">
        <v>4985009753712</v>
      </c>
      <c r="C183" s="31" t="s">
        <v>152</v>
      </c>
      <c r="D183" s="30" t="s">
        <v>0</v>
      </c>
      <c r="E183" s="30" t="s">
        <v>962</v>
      </c>
      <c r="F183" s="30" t="s">
        <v>91</v>
      </c>
      <c r="G183" s="30" t="s">
        <v>152</v>
      </c>
      <c r="H183" s="30">
        <v>17310</v>
      </c>
      <c r="I183" s="30">
        <v>1050</v>
      </c>
      <c r="J183" s="30" t="s">
        <v>3957</v>
      </c>
      <c r="K183" s="344"/>
      <c r="L183" s="102" t="str">
        <f t="shared" si="14"/>
        <v>CROSSCLIMATE 2 235/55R19 105H XL VOL</v>
      </c>
      <c r="M183" s="104" t="e">
        <f>VLOOKUP(A:A,在庫!$B:$M,10,0)</f>
        <v>#N/A</v>
      </c>
      <c r="N183" s="105" t="s">
        <v>4595</v>
      </c>
      <c r="O183" s="105" t="str">
        <f t="shared" si="13"/>
        <v>ip</v>
      </c>
      <c r="P183" s="106" t="e">
        <f>VLOOKUP(A:A,在庫!$B:$M,9,0)</f>
        <v>#N/A</v>
      </c>
      <c r="Q183" s="106" t="str">
        <f>VLOOKUP('作成 (2)'!D:D,引当!A:B,2,0)&amp;K183&amp;O183</f>
        <v>cross2ip</v>
      </c>
      <c r="R183" s="107" t="str">
        <f t="shared" si="15"/>
        <v>2023年製 CROSSCLIMATE 2 235/55R19 105H XL VOL  235/55R19  翌営業日発送</v>
      </c>
      <c r="S183" s="106" t="str">
        <f t="shared" si="16"/>
        <v>オールシーズン$$MICHELIN$$ミシュラン$$クロスクライメート$$235/55R19$$価格$$安い$$寿命$$おすすめ$$0</v>
      </c>
      <c r="T183" s="104"/>
      <c r="U183" s="104" t="str">
        <f>VLOOKUP('作成 (2)'!D:D,引当!A:R,4,FALSE)</f>
        <v>オールシーズン</v>
      </c>
      <c r="V183" s="104" t="str">
        <f>VLOOKUP('作成 (2)'!D:D,引当!A:R,5,FALSE)</f>
        <v>MICHELIN</v>
      </c>
      <c r="W183" s="103" t="str">
        <f>VLOOKUP('作成 (2)'!D:D,引当!A:R,6,FALSE)</f>
        <v>ミシュラン</v>
      </c>
      <c r="X183" s="108" t="str">
        <f>VLOOKUP('作成 (2)'!D:D,引当!A:M,7,FALSE)</f>
        <v>クロスクライメート</v>
      </c>
      <c r="Y183" s="109" t="str">
        <f t="shared" si="17"/>
        <v>235/55R19</v>
      </c>
      <c r="Z183" s="108" t="str">
        <f>VLOOKUP('作成 (2)'!D:D,引当!A:M,9,FALSE)</f>
        <v>価格</v>
      </c>
      <c r="AA183" s="109" t="str">
        <f>VLOOKUP('作成 (2)'!D:D,引当!A:M,10,FALSE)</f>
        <v>安い</v>
      </c>
      <c r="AB183" s="103" t="str">
        <f>VLOOKUP('作成 (2)'!D:D,引当!A:M,11,FALSE)</f>
        <v>寿命</v>
      </c>
      <c r="AC183" s="103" t="str">
        <f>VLOOKUP('作成 (2)'!D:D,引当!A:M,12,FALSE)</f>
        <v>おすすめ</v>
      </c>
      <c r="AD183" s="26">
        <f>VLOOKUP('作成 (2)'!D:D,引当!A:M,13,FALSE)</f>
        <v>0</v>
      </c>
    </row>
    <row r="184" spans="1:30">
      <c r="A184" s="33">
        <v>2254517159982</v>
      </c>
      <c r="B184" s="32" t="s">
        <v>152</v>
      </c>
      <c r="C184" s="31" t="s">
        <v>152</v>
      </c>
      <c r="D184" s="30" t="s">
        <v>0</v>
      </c>
      <c r="E184" s="30" t="s">
        <v>1346</v>
      </c>
      <c r="F184" s="30" t="s">
        <v>37</v>
      </c>
      <c r="G184" s="30" t="s">
        <v>152</v>
      </c>
      <c r="H184" s="30">
        <v>11792</v>
      </c>
      <c r="I184" s="30">
        <v>525</v>
      </c>
      <c r="J184" s="30" t="s">
        <v>3957</v>
      </c>
      <c r="K184" s="344"/>
      <c r="L184" s="102" t="str">
        <f t="shared" si="14"/>
        <v>CROSSCLIMATE 2 225/45R17 91Y</v>
      </c>
      <c r="M184" s="104" t="e">
        <f>VLOOKUP(A:A,在庫!$B:$M,10,0)</f>
        <v>#N/A</v>
      </c>
      <c r="N184" s="105" t="s">
        <v>4595</v>
      </c>
      <c r="O184" s="105" t="str">
        <f t="shared" si="13"/>
        <v>ip</v>
      </c>
      <c r="P184" s="106" t="e">
        <f>VLOOKUP(A:A,在庫!$B:$M,9,0)</f>
        <v>#N/A</v>
      </c>
      <c r="Q184" s="106" t="str">
        <f>VLOOKUP('作成 (2)'!D:D,引当!A:B,2,0)&amp;K184&amp;O184</f>
        <v>cross2ip</v>
      </c>
      <c r="R184" s="107" t="str">
        <f t="shared" si="15"/>
        <v>2023年製 CROSSCLIMATE 2 225/45R17 91Y  225/45R17  翌営業日発送</v>
      </c>
      <c r="S184" s="106" t="str">
        <f t="shared" si="16"/>
        <v>オールシーズン$$MICHELIN$$ミシュラン$$クロスクライメート$$225/45R17$$価格$$安い$$寿命$$おすすめ$$0</v>
      </c>
      <c r="T184" s="104"/>
      <c r="U184" s="104" t="str">
        <f>VLOOKUP('作成 (2)'!D:D,引当!A:R,4,FALSE)</f>
        <v>オールシーズン</v>
      </c>
      <c r="V184" s="104" t="str">
        <f>VLOOKUP('作成 (2)'!D:D,引当!A:R,5,FALSE)</f>
        <v>MICHELIN</v>
      </c>
      <c r="W184" s="103" t="str">
        <f>VLOOKUP('作成 (2)'!D:D,引当!A:R,6,FALSE)</f>
        <v>ミシュラン</v>
      </c>
      <c r="X184" s="108" t="str">
        <f>VLOOKUP('作成 (2)'!D:D,引当!A:M,7,FALSE)</f>
        <v>クロスクライメート</v>
      </c>
      <c r="Y184" s="109" t="str">
        <f t="shared" si="17"/>
        <v>225/45R17</v>
      </c>
      <c r="Z184" s="108" t="str">
        <f>VLOOKUP('作成 (2)'!D:D,引当!A:M,9,FALSE)</f>
        <v>価格</v>
      </c>
      <c r="AA184" s="109" t="str">
        <f>VLOOKUP('作成 (2)'!D:D,引当!A:M,10,FALSE)</f>
        <v>安い</v>
      </c>
      <c r="AB184" s="103" t="str">
        <f>VLOOKUP('作成 (2)'!D:D,引当!A:M,11,FALSE)</f>
        <v>寿命</v>
      </c>
      <c r="AC184" s="103" t="str">
        <f>VLOOKUP('作成 (2)'!D:D,引当!A:M,12,FALSE)</f>
        <v>おすすめ</v>
      </c>
      <c r="AD184" s="26">
        <f>VLOOKUP('作成 (2)'!D:D,引当!A:M,13,FALSE)</f>
        <v>0</v>
      </c>
    </row>
    <row r="185" spans="1:30">
      <c r="A185" s="33">
        <v>1956515159964</v>
      </c>
      <c r="B185" s="32">
        <v>4985009753576</v>
      </c>
      <c r="C185" s="31" t="s">
        <v>152</v>
      </c>
      <c r="D185" s="30" t="s">
        <v>0</v>
      </c>
      <c r="E185" s="30" t="s">
        <v>1008</v>
      </c>
      <c r="F185" s="30" t="s">
        <v>43</v>
      </c>
      <c r="G185" s="30" t="s">
        <v>152</v>
      </c>
      <c r="H185" s="30">
        <v>7674</v>
      </c>
      <c r="I185" s="30">
        <v>525</v>
      </c>
      <c r="J185" s="30" t="s">
        <v>3957</v>
      </c>
      <c r="K185" s="344"/>
      <c r="L185" s="102" t="str">
        <f t="shared" si="14"/>
        <v>CROSSCLIMATE 2 195/65R15 91H</v>
      </c>
      <c r="M185" s="104" t="e">
        <f>VLOOKUP(A:A,在庫!$B:$M,10,0)</f>
        <v>#N/A</v>
      </c>
      <c r="N185" s="105" t="s">
        <v>4595</v>
      </c>
      <c r="O185" s="105" t="str">
        <f t="shared" si="13"/>
        <v>ip</v>
      </c>
      <c r="P185" s="106" t="e">
        <f>VLOOKUP(A:A,在庫!$B:$M,9,0)</f>
        <v>#N/A</v>
      </c>
      <c r="Q185" s="106" t="str">
        <f>VLOOKUP('作成 (2)'!D:D,引当!A:B,2,0)&amp;K185&amp;O185</f>
        <v>cross2ip</v>
      </c>
      <c r="R185" s="107" t="str">
        <f t="shared" si="15"/>
        <v>2023年製 CROSSCLIMATE 2 195/65R15 91H  195/65R15  翌営業日発送</v>
      </c>
      <c r="S185" s="106" t="str">
        <f t="shared" si="16"/>
        <v>オールシーズン$$MICHELIN$$ミシュラン$$クロスクライメート$$195/65R15$$価格$$安い$$寿命$$おすすめ$$0</v>
      </c>
      <c r="T185" s="104"/>
      <c r="U185" s="104" t="str">
        <f>VLOOKUP('作成 (2)'!D:D,引当!A:R,4,FALSE)</f>
        <v>オールシーズン</v>
      </c>
      <c r="V185" s="104" t="str">
        <f>VLOOKUP('作成 (2)'!D:D,引当!A:R,5,FALSE)</f>
        <v>MICHELIN</v>
      </c>
      <c r="W185" s="103" t="str">
        <f>VLOOKUP('作成 (2)'!D:D,引当!A:R,6,FALSE)</f>
        <v>ミシュラン</v>
      </c>
      <c r="X185" s="108" t="str">
        <f>VLOOKUP('作成 (2)'!D:D,引当!A:M,7,FALSE)</f>
        <v>クロスクライメート</v>
      </c>
      <c r="Y185" s="109" t="str">
        <f t="shared" si="17"/>
        <v>195/65R15</v>
      </c>
      <c r="Z185" s="108" t="str">
        <f>VLOOKUP('作成 (2)'!D:D,引当!A:M,9,FALSE)</f>
        <v>価格</v>
      </c>
      <c r="AA185" s="109" t="str">
        <f>VLOOKUP('作成 (2)'!D:D,引当!A:M,10,FALSE)</f>
        <v>安い</v>
      </c>
      <c r="AB185" s="103" t="str">
        <f>VLOOKUP('作成 (2)'!D:D,引当!A:M,11,FALSE)</f>
        <v>寿命</v>
      </c>
      <c r="AC185" s="103" t="str">
        <f>VLOOKUP('作成 (2)'!D:D,引当!A:M,12,FALSE)</f>
        <v>おすすめ</v>
      </c>
      <c r="AD185" s="26">
        <f>VLOOKUP('作成 (2)'!D:D,引当!A:M,13,FALSE)</f>
        <v>0</v>
      </c>
    </row>
    <row r="186" spans="1:30">
      <c r="A186" s="33">
        <v>2055516159962</v>
      </c>
      <c r="B186" s="32">
        <v>4985009753385</v>
      </c>
      <c r="C186" s="31" t="s">
        <v>152</v>
      </c>
      <c r="D186" s="30" t="s">
        <v>0</v>
      </c>
      <c r="E186" s="30" t="s">
        <v>1344</v>
      </c>
      <c r="F186" s="30" t="s">
        <v>35</v>
      </c>
      <c r="G186" s="30" t="s">
        <v>152</v>
      </c>
      <c r="H186" s="30">
        <v>8999</v>
      </c>
      <c r="I186" s="30">
        <v>525</v>
      </c>
      <c r="J186" s="30" t="s">
        <v>3957</v>
      </c>
      <c r="K186" s="344"/>
      <c r="L186" s="102" t="str">
        <f t="shared" si="14"/>
        <v>CROSSCLIMATE 2 205/55R16 91V（ストップ）</v>
      </c>
      <c r="M186" s="104" t="e">
        <f>VLOOKUP(A:A,在庫!$B:$M,10,0)</f>
        <v>#N/A</v>
      </c>
      <c r="N186" s="105" t="s">
        <v>4595</v>
      </c>
      <c r="O186" s="105" t="str">
        <f t="shared" si="13"/>
        <v>ip</v>
      </c>
      <c r="P186" s="106" t="e">
        <f>VLOOKUP(A:A,在庫!$B:$M,9,0)</f>
        <v>#N/A</v>
      </c>
      <c r="Q186" s="106" t="str">
        <f>VLOOKUP('作成 (2)'!D:D,引当!A:B,2,0)&amp;K186&amp;O186</f>
        <v>cross2ip</v>
      </c>
      <c r="R186" s="107" t="str">
        <f t="shared" si="15"/>
        <v>2023年製 CROSSCLIMATE 2 205/55R16 91V（ストップ）  205/55R16  翌営業日発送</v>
      </c>
      <c r="S186" s="106" t="str">
        <f t="shared" si="16"/>
        <v>オールシーズン$$MICHELIN$$ミシュラン$$クロスクライメート$$205/55R16$$価格$$安い$$寿命$$おすすめ$$0</v>
      </c>
      <c r="T186" s="104"/>
      <c r="U186" s="104" t="str">
        <f>VLOOKUP('作成 (2)'!D:D,引当!A:R,4,FALSE)</f>
        <v>オールシーズン</v>
      </c>
      <c r="V186" s="104" t="str">
        <f>VLOOKUP('作成 (2)'!D:D,引当!A:R,5,FALSE)</f>
        <v>MICHELIN</v>
      </c>
      <c r="W186" s="103" t="str">
        <f>VLOOKUP('作成 (2)'!D:D,引当!A:R,6,FALSE)</f>
        <v>ミシュラン</v>
      </c>
      <c r="X186" s="108" t="str">
        <f>VLOOKUP('作成 (2)'!D:D,引当!A:M,7,FALSE)</f>
        <v>クロスクライメート</v>
      </c>
      <c r="Y186" s="109" t="str">
        <f t="shared" si="17"/>
        <v>205/55R16</v>
      </c>
      <c r="Z186" s="108" t="str">
        <f>VLOOKUP('作成 (2)'!D:D,引当!A:M,9,FALSE)</f>
        <v>価格</v>
      </c>
      <c r="AA186" s="109" t="str">
        <f>VLOOKUP('作成 (2)'!D:D,引当!A:M,10,FALSE)</f>
        <v>安い</v>
      </c>
      <c r="AB186" s="103" t="str">
        <f>VLOOKUP('作成 (2)'!D:D,引当!A:M,11,FALSE)</f>
        <v>寿命</v>
      </c>
      <c r="AC186" s="103" t="str">
        <f>VLOOKUP('作成 (2)'!D:D,引当!A:M,12,FALSE)</f>
        <v>おすすめ</v>
      </c>
      <c r="AD186" s="26">
        <f>VLOOKUP('作成 (2)'!D:D,引当!A:M,13,FALSE)</f>
        <v>0</v>
      </c>
    </row>
    <row r="187" spans="1:30">
      <c r="A187" s="33">
        <v>2255519157662</v>
      </c>
      <c r="B187" s="32">
        <v>4985009709160</v>
      </c>
      <c r="C187" s="31" t="s">
        <v>3675</v>
      </c>
      <c r="D187" s="30" t="s">
        <v>18</v>
      </c>
      <c r="E187" s="30" t="s">
        <v>975</v>
      </c>
      <c r="F187" s="30" t="s">
        <v>78</v>
      </c>
      <c r="G187" s="30">
        <v>45700</v>
      </c>
      <c r="H187" s="30">
        <v>21940</v>
      </c>
      <c r="I187" s="30">
        <v>1050</v>
      </c>
      <c r="J187" s="30" t="s">
        <v>3956</v>
      </c>
      <c r="K187" s="344"/>
      <c r="L187" s="102" t="str">
        <f t="shared" si="14"/>
        <v>CROSSCLIMATE 2 SUV 225/55R19 99V</v>
      </c>
      <c r="M187" s="104">
        <f>VLOOKUP(A:A,在庫!$B:$M,10,0)</f>
        <v>1</v>
      </c>
      <c r="N187" s="105" t="s">
        <v>4595</v>
      </c>
      <c r="O187" s="105" t="str">
        <f t="shared" si="13"/>
        <v/>
      </c>
      <c r="P187" s="106" t="str">
        <f>VLOOKUP(A:A,在庫!$B:$M,9,0)</f>
        <v>||SPAIN||SPAIN</v>
      </c>
      <c r="Q187" s="106" t="str">
        <f>VLOOKUP('作成 (2)'!D:D,引当!A:B,2,0)&amp;K187&amp;O187</f>
        <v>cross2suv</v>
      </c>
      <c r="R187" s="107" t="str">
        <f t="shared" si="15"/>
        <v>2023年製 CROSSCLIMATE 2 SUV 225/55R19 99V  225/55R19  翌営業日発送</v>
      </c>
      <c r="S187" s="106" t="str">
        <f t="shared" si="16"/>
        <v>オールシーズン$$MICHELIN$$ミシュラン$$クロスクライメート$$225/55R19$$価格$$安い$$寿命$$おすすめ$$SUV</v>
      </c>
      <c r="T187" s="104"/>
      <c r="U187" s="104" t="str">
        <f>VLOOKUP('作成 (2)'!D:D,引当!A:R,4,FALSE)</f>
        <v>オールシーズン</v>
      </c>
      <c r="V187" s="104" t="str">
        <f>VLOOKUP('作成 (2)'!D:D,引当!A:R,5,FALSE)</f>
        <v>MICHELIN</v>
      </c>
      <c r="W187" s="103" t="str">
        <f>VLOOKUP('作成 (2)'!D:D,引当!A:R,6,FALSE)</f>
        <v>ミシュラン</v>
      </c>
      <c r="X187" s="108" t="str">
        <f>VLOOKUP('作成 (2)'!D:D,引当!A:M,7,FALSE)</f>
        <v>クロスクライメート</v>
      </c>
      <c r="Y187" s="109" t="str">
        <f t="shared" si="17"/>
        <v>225/55R19</v>
      </c>
      <c r="Z187" s="108" t="str">
        <f>VLOOKUP('作成 (2)'!D:D,引当!A:M,9,FALSE)</f>
        <v>価格</v>
      </c>
      <c r="AA187" s="109" t="str">
        <f>VLOOKUP('作成 (2)'!D:D,引当!A:M,10,FALSE)</f>
        <v>安い</v>
      </c>
      <c r="AB187" s="103" t="str">
        <f>VLOOKUP('作成 (2)'!D:D,引当!A:M,11,FALSE)</f>
        <v>寿命</v>
      </c>
      <c r="AC187" s="103" t="str">
        <f>VLOOKUP('作成 (2)'!D:D,引当!A:M,12,FALSE)</f>
        <v>おすすめ</v>
      </c>
      <c r="AD187" s="26" t="str">
        <f>VLOOKUP('作成 (2)'!D:D,引当!A:M,13,FALSE)</f>
        <v>SUV</v>
      </c>
    </row>
    <row r="188" spans="1:30">
      <c r="A188" s="33">
        <v>2256517157661</v>
      </c>
      <c r="B188" s="32">
        <v>4985009709047</v>
      </c>
      <c r="C188" s="31" t="s">
        <v>3669</v>
      </c>
      <c r="D188" s="30" t="s">
        <v>18</v>
      </c>
      <c r="E188" s="30" t="s">
        <v>977</v>
      </c>
      <c r="F188" s="30" t="s">
        <v>74</v>
      </c>
      <c r="G188" s="30">
        <v>33200</v>
      </c>
      <c r="H188" s="30">
        <v>14986</v>
      </c>
      <c r="I188" s="30">
        <v>1050</v>
      </c>
      <c r="J188" s="30" t="s">
        <v>3956</v>
      </c>
      <c r="K188" s="344"/>
      <c r="L188" s="102" t="str">
        <f t="shared" si="14"/>
        <v>CROSSCLIMATE 2 SUV 225/65R17 106V XL</v>
      </c>
      <c r="M188" s="104">
        <f>VLOOKUP(A:A,在庫!$B:$M,10,0)</f>
        <v>2</v>
      </c>
      <c r="N188" s="105" t="s">
        <v>4595</v>
      </c>
      <c r="O188" s="105" t="str">
        <f t="shared" si="13"/>
        <v/>
      </c>
      <c r="P188" s="106" t="str">
        <f>VLOOKUP(A:A,在庫!$B:$M,9,0)</f>
        <v>||SPAIN||SPAIN</v>
      </c>
      <c r="Q188" s="106" t="str">
        <f>VLOOKUP('作成 (2)'!D:D,引当!A:B,2,0)&amp;K188&amp;O188</f>
        <v>cross2suv</v>
      </c>
      <c r="R188" s="107" t="str">
        <f t="shared" si="15"/>
        <v>2023年製 CROSSCLIMATE 2 SUV 225/65R17 106V XL  225/65R17  翌営業日発送</v>
      </c>
      <c r="S188" s="106" t="str">
        <f t="shared" si="16"/>
        <v>オールシーズン$$MICHELIN$$ミシュラン$$クロスクライメート$$225/65R17$$価格$$安い$$寿命$$おすすめ$$SUV</v>
      </c>
      <c r="T188" s="104"/>
      <c r="U188" s="104" t="str">
        <f>VLOOKUP('作成 (2)'!D:D,引当!A:R,4,FALSE)</f>
        <v>オールシーズン</v>
      </c>
      <c r="V188" s="104" t="str">
        <f>VLOOKUP('作成 (2)'!D:D,引当!A:R,5,FALSE)</f>
        <v>MICHELIN</v>
      </c>
      <c r="W188" s="103" t="str">
        <f>VLOOKUP('作成 (2)'!D:D,引当!A:R,6,FALSE)</f>
        <v>ミシュラン</v>
      </c>
      <c r="X188" s="108" t="str">
        <f>VLOOKUP('作成 (2)'!D:D,引当!A:M,7,FALSE)</f>
        <v>クロスクライメート</v>
      </c>
      <c r="Y188" s="109" t="str">
        <f t="shared" si="17"/>
        <v>225/65R17</v>
      </c>
      <c r="Z188" s="108" t="str">
        <f>VLOOKUP('作成 (2)'!D:D,引当!A:M,9,FALSE)</f>
        <v>価格</v>
      </c>
      <c r="AA188" s="109" t="str">
        <f>VLOOKUP('作成 (2)'!D:D,引当!A:M,10,FALSE)</f>
        <v>安い</v>
      </c>
      <c r="AB188" s="103" t="str">
        <f>VLOOKUP('作成 (2)'!D:D,引当!A:M,11,FALSE)</f>
        <v>寿命</v>
      </c>
      <c r="AC188" s="103" t="str">
        <f>VLOOKUP('作成 (2)'!D:D,引当!A:M,12,FALSE)</f>
        <v>おすすめ</v>
      </c>
      <c r="AD188" s="26" t="str">
        <f>VLOOKUP('作成 (2)'!D:D,引当!A:M,13,FALSE)</f>
        <v>SUV</v>
      </c>
    </row>
    <row r="189" spans="1:30">
      <c r="A189" s="33">
        <v>2454520157665</v>
      </c>
      <c r="B189" s="32">
        <v>4985009709269</v>
      </c>
      <c r="C189" s="31" t="s">
        <v>3677</v>
      </c>
      <c r="D189" s="30" t="s">
        <v>18</v>
      </c>
      <c r="E189" s="30" t="s">
        <v>981</v>
      </c>
      <c r="F189" s="30" t="s">
        <v>92</v>
      </c>
      <c r="G189" s="30">
        <v>63500</v>
      </c>
      <c r="H189" s="30">
        <v>30480</v>
      </c>
      <c r="I189" s="30">
        <v>1050</v>
      </c>
      <c r="J189" s="30" t="s">
        <v>3956</v>
      </c>
      <c r="K189" s="344"/>
      <c r="L189" s="102" t="str">
        <f t="shared" si="14"/>
        <v>CROSSCLIMATE 2 SUV 245/45R20 103W XL</v>
      </c>
      <c r="M189" s="104">
        <f>VLOOKUP(A:A,在庫!$B:$M,10,0)</f>
        <v>1</v>
      </c>
      <c r="N189" s="105" t="s">
        <v>4595</v>
      </c>
      <c r="O189" s="105" t="str">
        <f t="shared" si="13"/>
        <v/>
      </c>
      <c r="P189" s="106" t="str">
        <f>VLOOKUP(A:A,在庫!$B:$M,9,0)</f>
        <v>||SPAIN||SPAIN</v>
      </c>
      <c r="Q189" s="106" t="str">
        <f>VLOOKUP('作成 (2)'!D:D,引当!A:B,2,0)&amp;K189&amp;O189</f>
        <v>cross2suv</v>
      </c>
      <c r="R189" s="107" t="str">
        <f t="shared" si="15"/>
        <v>2023年製 CROSSCLIMATE 2 SUV 245/45R20 103W XL  245/45R20  翌営業日発送</v>
      </c>
      <c r="S189" s="106" t="str">
        <f t="shared" si="16"/>
        <v>オールシーズン$$MICHELIN$$ミシュラン$$クロスクライメート$$245/45R20$$価格$$安い$$寿命$$おすすめ$$SUV</v>
      </c>
      <c r="T189" s="104"/>
      <c r="U189" s="104" t="str">
        <f>VLOOKUP('作成 (2)'!D:D,引当!A:R,4,FALSE)</f>
        <v>オールシーズン</v>
      </c>
      <c r="V189" s="104" t="str">
        <f>VLOOKUP('作成 (2)'!D:D,引当!A:R,5,FALSE)</f>
        <v>MICHELIN</v>
      </c>
      <c r="W189" s="103" t="str">
        <f>VLOOKUP('作成 (2)'!D:D,引当!A:R,6,FALSE)</f>
        <v>ミシュラン</v>
      </c>
      <c r="X189" s="108" t="str">
        <f>VLOOKUP('作成 (2)'!D:D,引当!A:M,7,FALSE)</f>
        <v>クロスクライメート</v>
      </c>
      <c r="Y189" s="109" t="str">
        <f t="shared" si="17"/>
        <v>245/45R20</v>
      </c>
      <c r="Z189" s="108" t="str">
        <f>VLOOKUP('作成 (2)'!D:D,引当!A:M,9,FALSE)</f>
        <v>価格</v>
      </c>
      <c r="AA189" s="109" t="str">
        <f>VLOOKUP('作成 (2)'!D:D,引当!A:M,10,FALSE)</f>
        <v>安い</v>
      </c>
      <c r="AB189" s="103" t="str">
        <f>VLOOKUP('作成 (2)'!D:D,引当!A:M,11,FALSE)</f>
        <v>寿命</v>
      </c>
      <c r="AC189" s="103" t="str">
        <f>VLOOKUP('作成 (2)'!D:D,引当!A:M,12,FALSE)</f>
        <v>おすすめ</v>
      </c>
      <c r="AD189" s="26" t="str">
        <f>VLOOKUP('作成 (2)'!D:D,引当!A:M,13,FALSE)</f>
        <v>SUV</v>
      </c>
    </row>
    <row r="190" spans="1:30">
      <c r="A190" s="33">
        <v>2554520157662</v>
      </c>
      <c r="B190" s="32">
        <v>4985009709276</v>
      </c>
      <c r="C190" s="31" t="s">
        <v>3678</v>
      </c>
      <c r="D190" s="30" t="s">
        <v>18</v>
      </c>
      <c r="E190" s="30" t="s">
        <v>983</v>
      </c>
      <c r="F190" s="30" t="s">
        <v>93</v>
      </c>
      <c r="G190" s="30">
        <v>64600</v>
      </c>
      <c r="H190" s="30">
        <v>31010</v>
      </c>
      <c r="I190" s="30">
        <v>1050</v>
      </c>
      <c r="J190" s="30" t="s">
        <v>3956</v>
      </c>
      <c r="K190" s="344"/>
      <c r="L190" s="102" t="str">
        <f t="shared" si="14"/>
        <v>CROSSCLIMATE 2 SUV 255/45R20 105V XL</v>
      </c>
      <c r="M190" s="104">
        <f>VLOOKUP(A:A,在庫!$B:$M,10,0)</f>
        <v>2</v>
      </c>
      <c r="N190" s="105" t="s">
        <v>4595</v>
      </c>
      <c r="O190" s="105" t="str">
        <f t="shared" si="13"/>
        <v/>
      </c>
      <c r="P190" s="106" t="str">
        <f>VLOOKUP(A:A,在庫!$B:$M,9,0)</f>
        <v>||SPAIN||</v>
      </c>
      <c r="Q190" s="106" t="str">
        <f>VLOOKUP('作成 (2)'!D:D,引当!A:B,2,0)&amp;K190&amp;O190</f>
        <v>cross2suv</v>
      </c>
      <c r="R190" s="107" t="str">
        <f t="shared" si="15"/>
        <v>2023年製 CROSSCLIMATE 2 SUV 255/45R20 105V XL  255/45R20  翌営業日発送</v>
      </c>
      <c r="S190" s="106" t="str">
        <f t="shared" si="16"/>
        <v>オールシーズン$$MICHELIN$$ミシュラン$$クロスクライメート$$255/45R20$$価格$$安い$$寿命$$おすすめ$$SUV</v>
      </c>
      <c r="T190" s="104"/>
      <c r="U190" s="104" t="str">
        <f>VLOOKUP('作成 (2)'!D:D,引当!A:R,4,FALSE)</f>
        <v>オールシーズン</v>
      </c>
      <c r="V190" s="104" t="str">
        <f>VLOOKUP('作成 (2)'!D:D,引当!A:R,5,FALSE)</f>
        <v>MICHELIN</v>
      </c>
      <c r="W190" s="103" t="str">
        <f>VLOOKUP('作成 (2)'!D:D,引当!A:R,6,FALSE)</f>
        <v>ミシュラン</v>
      </c>
      <c r="X190" s="108" t="str">
        <f>VLOOKUP('作成 (2)'!D:D,引当!A:M,7,FALSE)</f>
        <v>クロスクライメート</v>
      </c>
      <c r="Y190" s="109" t="str">
        <f t="shared" si="17"/>
        <v>255/45R20</v>
      </c>
      <c r="Z190" s="108" t="str">
        <f>VLOOKUP('作成 (2)'!D:D,引当!A:M,9,FALSE)</f>
        <v>価格</v>
      </c>
      <c r="AA190" s="109" t="str">
        <f>VLOOKUP('作成 (2)'!D:D,引当!A:M,10,FALSE)</f>
        <v>安い</v>
      </c>
      <c r="AB190" s="103" t="str">
        <f>VLOOKUP('作成 (2)'!D:D,引当!A:M,11,FALSE)</f>
        <v>寿命</v>
      </c>
      <c r="AC190" s="103" t="str">
        <f>VLOOKUP('作成 (2)'!D:D,引当!A:M,12,FALSE)</f>
        <v>おすすめ</v>
      </c>
      <c r="AD190" s="26" t="str">
        <f>VLOOKUP('作成 (2)'!D:D,引当!A:M,13,FALSE)</f>
        <v>SUV</v>
      </c>
    </row>
    <row r="191" spans="1:30">
      <c r="A191" s="33">
        <v>2656517157669</v>
      </c>
      <c r="B191" s="32">
        <v>4985009709078</v>
      </c>
      <c r="C191" s="31" t="s">
        <v>3670</v>
      </c>
      <c r="D191" s="30" t="s">
        <v>18</v>
      </c>
      <c r="E191" s="30" t="s">
        <v>987</v>
      </c>
      <c r="F191" s="30" t="s">
        <v>75</v>
      </c>
      <c r="G191" s="30">
        <v>44600</v>
      </c>
      <c r="H191" s="30">
        <v>20321</v>
      </c>
      <c r="I191" s="30">
        <v>1050</v>
      </c>
      <c r="J191" s="30" t="s">
        <v>3956</v>
      </c>
      <c r="K191" s="344"/>
      <c r="L191" s="102" t="str">
        <f t="shared" si="14"/>
        <v>CROSSCLIMATE 2 SUV 265/65R17 112H</v>
      </c>
      <c r="M191" s="104">
        <f>VLOOKUP(A:A,在庫!$B:$M,10,0)</f>
        <v>1</v>
      </c>
      <c r="N191" s="105" t="s">
        <v>4595</v>
      </c>
      <c r="O191" s="105" t="str">
        <f t="shared" si="13"/>
        <v/>
      </c>
      <c r="P191" s="106" t="str">
        <f>VLOOKUP(A:A,在庫!$B:$M,9,0)</f>
        <v>||POLAND||</v>
      </c>
      <c r="Q191" s="106" t="str">
        <f>VLOOKUP('作成 (2)'!D:D,引当!A:B,2,0)&amp;K191&amp;O191</f>
        <v>cross2suv</v>
      </c>
      <c r="R191" s="107" t="str">
        <f t="shared" si="15"/>
        <v>2023年製 CROSSCLIMATE 2 SUV 265/65R17 112H  265/65R17  翌営業日発送</v>
      </c>
      <c r="S191" s="106" t="str">
        <f t="shared" si="16"/>
        <v>オールシーズン$$MICHELIN$$ミシュラン$$クロスクライメート$$265/65R17$$価格$$安い$$寿命$$おすすめ$$SUV</v>
      </c>
      <c r="T191" s="104"/>
      <c r="U191" s="104" t="str">
        <f>VLOOKUP('作成 (2)'!D:D,引当!A:R,4,FALSE)</f>
        <v>オールシーズン</v>
      </c>
      <c r="V191" s="104" t="str">
        <f>VLOOKUP('作成 (2)'!D:D,引当!A:R,5,FALSE)</f>
        <v>MICHELIN</v>
      </c>
      <c r="W191" s="103" t="str">
        <f>VLOOKUP('作成 (2)'!D:D,引当!A:R,6,FALSE)</f>
        <v>ミシュラン</v>
      </c>
      <c r="X191" s="108" t="str">
        <f>VLOOKUP('作成 (2)'!D:D,引当!A:M,7,FALSE)</f>
        <v>クロスクライメート</v>
      </c>
      <c r="Y191" s="109" t="str">
        <f t="shared" si="17"/>
        <v>265/65R17</v>
      </c>
      <c r="Z191" s="108" t="str">
        <f>VLOOKUP('作成 (2)'!D:D,引当!A:M,9,FALSE)</f>
        <v>価格</v>
      </c>
      <c r="AA191" s="109" t="str">
        <f>VLOOKUP('作成 (2)'!D:D,引当!A:M,10,FALSE)</f>
        <v>安い</v>
      </c>
      <c r="AB191" s="103" t="str">
        <f>VLOOKUP('作成 (2)'!D:D,引当!A:M,11,FALSE)</f>
        <v>寿命</v>
      </c>
      <c r="AC191" s="103" t="str">
        <f>VLOOKUP('作成 (2)'!D:D,引当!A:M,12,FALSE)</f>
        <v>おすすめ</v>
      </c>
      <c r="AD191" s="26" t="str">
        <f>VLOOKUP('作成 (2)'!D:D,引当!A:M,13,FALSE)</f>
        <v>SUV</v>
      </c>
    </row>
    <row r="192" spans="1:30">
      <c r="A192" s="33">
        <v>2754020157661</v>
      </c>
      <c r="B192" s="32">
        <v>4985009709313</v>
      </c>
      <c r="C192" s="31" t="s">
        <v>3679</v>
      </c>
      <c r="D192" s="30" t="s">
        <v>18</v>
      </c>
      <c r="E192" s="30" t="s">
        <v>989</v>
      </c>
      <c r="F192" s="30" t="s">
        <v>94</v>
      </c>
      <c r="G192" s="30">
        <v>75800</v>
      </c>
      <c r="H192" s="30">
        <v>36390</v>
      </c>
      <c r="I192" s="30">
        <v>1050</v>
      </c>
      <c r="J192" s="30" t="s">
        <v>3956</v>
      </c>
      <c r="K192" s="344"/>
      <c r="L192" s="102" t="str">
        <f t="shared" si="14"/>
        <v>CROSSCLIMATE 2 SUV 275/40R20 106Y XL</v>
      </c>
      <c r="M192" s="104">
        <f>VLOOKUP(A:A,在庫!$B:$M,10,0)</f>
        <v>1</v>
      </c>
      <c r="N192" s="105" t="s">
        <v>4595</v>
      </c>
      <c r="O192" s="105" t="str">
        <f t="shared" si="13"/>
        <v/>
      </c>
      <c r="P192" s="106" t="str">
        <f>VLOOKUP(A:A,在庫!$B:$M,9,0)</f>
        <v>||SPAIN||SPAIN</v>
      </c>
      <c r="Q192" s="106" t="str">
        <f>VLOOKUP('作成 (2)'!D:D,引当!A:B,2,0)&amp;K192&amp;O192</f>
        <v>cross2suv</v>
      </c>
      <c r="R192" s="107" t="str">
        <f t="shared" si="15"/>
        <v>2023年製 CROSSCLIMATE 2 SUV 275/40R20 106Y XL  275/40R20  翌営業日発送</v>
      </c>
      <c r="S192" s="106" t="str">
        <f t="shared" si="16"/>
        <v>オールシーズン$$MICHELIN$$ミシュラン$$クロスクライメート$$275/40R20$$価格$$安い$$寿命$$おすすめ$$SUV</v>
      </c>
      <c r="T192" s="104"/>
      <c r="U192" s="104" t="str">
        <f>VLOOKUP('作成 (2)'!D:D,引当!A:R,4,FALSE)</f>
        <v>オールシーズン</v>
      </c>
      <c r="V192" s="104" t="str">
        <f>VLOOKUP('作成 (2)'!D:D,引当!A:R,5,FALSE)</f>
        <v>MICHELIN</v>
      </c>
      <c r="W192" s="103" t="str">
        <f>VLOOKUP('作成 (2)'!D:D,引当!A:R,6,FALSE)</f>
        <v>ミシュラン</v>
      </c>
      <c r="X192" s="108" t="str">
        <f>VLOOKUP('作成 (2)'!D:D,引当!A:M,7,FALSE)</f>
        <v>クロスクライメート</v>
      </c>
      <c r="Y192" s="109" t="str">
        <f t="shared" si="17"/>
        <v>275/40R20</v>
      </c>
      <c r="Z192" s="108" t="str">
        <f>VLOOKUP('作成 (2)'!D:D,引当!A:M,9,FALSE)</f>
        <v>価格</v>
      </c>
      <c r="AA192" s="109" t="str">
        <f>VLOOKUP('作成 (2)'!D:D,引当!A:M,10,FALSE)</f>
        <v>安い</v>
      </c>
      <c r="AB192" s="103" t="str">
        <f>VLOOKUP('作成 (2)'!D:D,引当!A:M,11,FALSE)</f>
        <v>寿命</v>
      </c>
      <c r="AC192" s="103" t="str">
        <f>VLOOKUP('作成 (2)'!D:D,引当!A:M,12,FALSE)</f>
        <v>おすすめ</v>
      </c>
      <c r="AD192" s="26" t="str">
        <f>VLOOKUP('作成 (2)'!D:D,引当!A:M,13,FALSE)</f>
        <v>SUV</v>
      </c>
    </row>
    <row r="193" spans="1:30">
      <c r="A193" s="33">
        <v>2555518157664</v>
      </c>
      <c r="B193" s="32">
        <v>4985009709122</v>
      </c>
      <c r="C193" s="31" t="s">
        <v>3673</v>
      </c>
      <c r="D193" s="30" t="s">
        <v>18</v>
      </c>
      <c r="E193" s="30" t="s">
        <v>1298</v>
      </c>
      <c r="F193" s="30" t="s">
        <v>1299</v>
      </c>
      <c r="G193" s="30">
        <v>47300</v>
      </c>
      <c r="H193" s="30">
        <v>22710</v>
      </c>
      <c r="I193" s="30">
        <v>1050</v>
      </c>
      <c r="J193" s="30" t="s">
        <v>3956</v>
      </c>
      <c r="K193" s="344"/>
      <c r="L193" s="102" t="str">
        <f t="shared" si="14"/>
        <v>CROSSCLIMATE 2 SUV 255/55R18 109W XL</v>
      </c>
      <c r="M193" s="104">
        <f>VLOOKUP(A:A,在庫!$B:$M,10,0)</f>
        <v>1</v>
      </c>
      <c r="N193" s="105" t="s">
        <v>4595</v>
      </c>
      <c r="O193" s="105" t="str">
        <f t="shared" si="13"/>
        <v/>
      </c>
      <c r="P193" s="106" t="str">
        <f>VLOOKUP(A:A,在庫!$B:$M,9,0)</f>
        <v>||POLAND||POLAND</v>
      </c>
      <c r="Q193" s="106" t="str">
        <f>VLOOKUP('作成 (2)'!D:D,引当!A:B,2,0)&amp;K193&amp;O193</f>
        <v>cross2suv</v>
      </c>
      <c r="R193" s="107" t="str">
        <f t="shared" si="15"/>
        <v>2023年製 CROSSCLIMATE 2 SUV 255/55R18 109W XL  255/55R18  翌営業日発送</v>
      </c>
      <c r="S193" s="106" t="str">
        <f t="shared" si="16"/>
        <v>オールシーズン$$MICHELIN$$ミシュラン$$クロスクライメート$$255/55R18$$価格$$安い$$寿命$$おすすめ$$SUV</v>
      </c>
      <c r="T193" s="104"/>
      <c r="U193" s="104" t="str">
        <f>VLOOKUP('作成 (2)'!D:D,引当!A:R,4,FALSE)</f>
        <v>オールシーズン</v>
      </c>
      <c r="V193" s="104" t="str">
        <f>VLOOKUP('作成 (2)'!D:D,引当!A:R,5,FALSE)</f>
        <v>MICHELIN</v>
      </c>
      <c r="W193" s="103" t="str">
        <f>VLOOKUP('作成 (2)'!D:D,引当!A:R,6,FALSE)</f>
        <v>ミシュラン</v>
      </c>
      <c r="X193" s="108" t="str">
        <f>VLOOKUP('作成 (2)'!D:D,引当!A:M,7,FALSE)</f>
        <v>クロスクライメート</v>
      </c>
      <c r="Y193" s="109" t="str">
        <f t="shared" si="17"/>
        <v>255/55R18</v>
      </c>
      <c r="Z193" s="108" t="str">
        <f>VLOOKUP('作成 (2)'!D:D,引当!A:M,9,FALSE)</f>
        <v>価格</v>
      </c>
      <c r="AA193" s="109" t="str">
        <f>VLOOKUP('作成 (2)'!D:D,引当!A:M,10,FALSE)</f>
        <v>安い</v>
      </c>
      <c r="AB193" s="103" t="str">
        <f>VLOOKUP('作成 (2)'!D:D,引当!A:M,11,FALSE)</f>
        <v>寿命</v>
      </c>
      <c r="AC193" s="103" t="str">
        <f>VLOOKUP('作成 (2)'!D:D,引当!A:M,12,FALSE)</f>
        <v>おすすめ</v>
      </c>
      <c r="AD193" s="26" t="str">
        <f>VLOOKUP('作成 (2)'!D:D,引当!A:M,13,FALSE)</f>
        <v>SUV</v>
      </c>
    </row>
    <row r="194" spans="1:30">
      <c r="A194" s="33">
        <v>2656018157663</v>
      </c>
      <c r="B194" s="32">
        <v>4985009709146</v>
      </c>
      <c r="C194" s="31" t="s">
        <v>3674</v>
      </c>
      <c r="D194" s="30" t="s">
        <v>18</v>
      </c>
      <c r="E194" s="30" t="s">
        <v>985</v>
      </c>
      <c r="F194" s="30" t="s">
        <v>90</v>
      </c>
      <c r="G194" s="30">
        <v>46100</v>
      </c>
      <c r="H194" s="30">
        <v>22130</v>
      </c>
      <c r="I194" s="30">
        <v>1050</v>
      </c>
      <c r="J194" s="30" t="s">
        <v>3956</v>
      </c>
      <c r="K194" s="344"/>
      <c r="L194" s="102" t="str">
        <f t="shared" si="14"/>
        <v>CROSSCLIMATE 2 SUV 265/60R18 110H</v>
      </c>
      <c r="M194" s="104" t="e">
        <f>VLOOKUP(A:A,在庫!$B:$M,10,0)</f>
        <v>#N/A</v>
      </c>
      <c r="N194" s="105" t="s">
        <v>4595</v>
      </c>
      <c r="O194" s="105" t="str">
        <f t="shared" ref="O194:O257" si="18">IF(J194="並","ip","")</f>
        <v/>
      </c>
      <c r="P194" s="106" t="e">
        <f>VLOOKUP(A:A,在庫!$B:$M,9,0)</f>
        <v>#N/A</v>
      </c>
      <c r="Q194" s="106" t="str">
        <f>VLOOKUP('作成 (2)'!D:D,引当!A:B,2,0)&amp;K194&amp;O194</f>
        <v>cross2suv</v>
      </c>
      <c r="R194" s="107" t="str">
        <f t="shared" si="15"/>
        <v>2023年製 CROSSCLIMATE 2 SUV 265/60R18 110H  265/60R18  翌営業日発送</v>
      </c>
      <c r="S194" s="106" t="str">
        <f t="shared" si="16"/>
        <v>オールシーズン$$MICHELIN$$ミシュラン$$クロスクライメート$$265/60R18$$価格$$安い$$寿命$$おすすめ$$SUV</v>
      </c>
      <c r="T194" s="104"/>
      <c r="U194" s="104" t="str">
        <f>VLOOKUP('作成 (2)'!D:D,引当!A:R,4,FALSE)</f>
        <v>オールシーズン</v>
      </c>
      <c r="V194" s="104" t="str">
        <f>VLOOKUP('作成 (2)'!D:D,引当!A:R,5,FALSE)</f>
        <v>MICHELIN</v>
      </c>
      <c r="W194" s="103" t="str">
        <f>VLOOKUP('作成 (2)'!D:D,引当!A:R,6,FALSE)</f>
        <v>ミシュラン</v>
      </c>
      <c r="X194" s="108" t="str">
        <f>VLOOKUP('作成 (2)'!D:D,引当!A:M,7,FALSE)</f>
        <v>クロスクライメート</v>
      </c>
      <c r="Y194" s="109" t="str">
        <f t="shared" si="17"/>
        <v>265/60R18</v>
      </c>
      <c r="Z194" s="108" t="str">
        <f>VLOOKUP('作成 (2)'!D:D,引当!A:M,9,FALSE)</f>
        <v>価格</v>
      </c>
      <c r="AA194" s="109" t="str">
        <f>VLOOKUP('作成 (2)'!D:D,引当!A:M,10,FALSE)</f>
        <v>安い</v>
      </c>
      <c r="AB194" s="103" t="str">
        <f>VLOOKUP('作成 (2)'!D:D,引当!A:M,11,FALSE)</f>
        <v>寿命</v>
      </c>
      <c r="AC194" s="103" t="str">
        <f>VLOOKUP('作成 (2)'!D:D,引当!A:M,12,FALSE)</f>
        <v>おすすめ</v>
      </c>
      <c r="AD194" s="26" t="str">
        <f>VLOOKUP('作成 (2)'!D:D,引当!A:M,13,FALSE)</f>
        <v>SUV</v>
      </c>
    </row>
    <row r="195" spans="1:30">
      <c r="A195" s="33">
        <v>2155018157661</v>
      </c>
      <c r="B195" s="32">
        <v>4985009709085</v>
      </c>
      <c r="C195" s="31" t="s">
        <v>3671</v>
      </c>
      <c r="D195" s="30" t="s">
        <v>18</v>
      </c>
      <c r="E195" s="30" t="s">
        <v>970</v>
      </c>
      <c r="F195" s="30" t="s">
        <v>89</v>
      </c>
      <c r="G195" s="30">
        <v>39100</v>
      </c>
      <c r="H195" s="30">
        <v>18770</v>
      </c>
      <c r="I195" s="30">
        <v>1050</v>
      </c>
      <c r="J195" s="30" t="s">
        <v>3956</v>
      </c>
      <c r="K195" s="344"/>
      <c r="L195" s="102" t="str">
        <f t="shared" si="14"/>
        <v>CROSSCLIMATE 2 SUV 215/50R18 92W</v>
      </c>
      <c r="M195" s="104">
        <f>VLOOKUP(A:A,在庫!$B:$M,10,0)</f>
        <v>1</v>
      </c>
      <c r="N195" s="105" t="s">
        <v>4595</v>
      </c>
      <c r="O195" s="105" t="str">
        <f t="shared" si="18"/>
        <v/>
      </c>
      <c r="P195" s="106" t="str">
        <f>VLOOKUP(A:A,在庫!$B:$M,9,0)</f>
        <v>||SPAIN||</v>
      </c>
      <c r="Q195" s="106" t="str">
        <f>VLOOKUP('作成 (2)'!D:D,引当!A:B,2,0)&amp;K195&amp;O195</f>
        <v>cross2suv</v>
      </c>
      <c r="R195" s="107" t="str">
        <f t="shared" si="15"/>
        <v>2023年製 CROSSCLIMATE 2 SUV 215/50R18 92W  215/50R18  翌営業日発送</v>
      </c>
      <c r="S195" s="106" t="str">
        <f t="shared" si="16"/>
        <v>オールシーズン$$MICHELIN$$ミシュラン$$クロスクライメート$$215/50R18$$価格$$安い$$寿命$$おすすめ$$SUV</v>
      </c>
      <c r="T195" s="104"/>
      <c r="U195" s="104" t="str">
        <f>VLOOKUP('作成 (2)'!D:D,引当!A:R,4,FALSE)</f>
        <v>オールシーズン</v>
      </c>
      <c r="V195" s="104" t="str">
        <f>VLOOKUP('作成 (2)'!D:D,引当!A:R,5,FALSE)</f>
        <v>MICHELIN</v>
      </c>
      <c r="W195" s="103" t="str">
        <f>VLOOKUP('作成 (2)'!D:D,引当!A:R,6,FALSE)</f>
        <v>ミシュラン</v>
      </c>
      <c r="X195" s="108" t="str">
        <f>VLOOKUP('作成 (2)'!D:D,引当!A:M,7,FALSE)</f>
        <v>クロスクライメート</v>
      </c>
      <c r="Y195" s="109" t="str">
        <f t="shared" si="17"/>
        <v>215/50R18</v>
      </c>
      <c r="Z195" s="108" t="str">
        <f>VLOOKUP('作成 (2)'!D:D,引当!A:M,9,FALSE)</f>
        <v>価格</v>
      </c>
      <c r="AA195" s="109" t="str">
        <f>VLOOKUP('作成 (2)'!D:D,引当!A:M,10,FALSE)</f>
        <v>安い</v>
      </c>
      <c r="AB195" s="103" t="str">
        <f>VLOOKUP('作成 (2)'!D:D,引当!A:M,11,FALSE)</f>
        <v>寿命</v>
      </c>
      <c r="AC195" s="103" t="str">
        <f>VLOOKUP('作成 (2)'!D:D,引当!A:M,12,FALSE)</f>
        <v>おすすめ</v>
      </c>
      <c r="AD195" s="26" t="str">
        <f>VLOOKUP('作成 (2)'!D:D,引当!A:M,13,FALSE)</f>
        <v>SUV</v>
      </c>
    </row>
    <row r="196" spans="1:30">
      <c r="A196" s="33">
        <v>2255018157668</v>
      </c>
      <c r="B196" s="32">
        <v>4985009709092</v>
      </c>
      <c r="C196" s="31" t="s">
        <v>3672</v>
      </c>
      <c r="D196" s="30" t="s">
        <v>18</v>
      </c>
      <c r="E196" s="30" t="s">
        <v>971</v>
      </c>
      <c r="F196" s="30" t="s">
        <v>80</v>
      </c>
      <c r="G196" s="30">
        <v>41300</v>
      </c>
      <c r="H196" s="30">
        <v>19830</v>
      </c>
      <c r="I196" s="30">
        <v>1050</v>
      </c>
      <c r="J196" s="30" t="s">
        <v>3956</v>
      </c>
      <c r="K196" s="344"/>
      <c r="L196" s="102" t="str">
        <f t="shared" ref="L196:L259" si="19">D196&amp;W$1&amp;E196</f>
        <v>CROSSCLIMATE 2 SUV 225/50R18 95W</v>
      </c>
      <c r="M196" s="104">
        <f>VLOOKUP(A:A,在庫!$B:$M,10,0)</f>
        <v>1</v>
      </c>
      <c r="N196" s="105" t="s">
        <v>4595</v>
      </c>
      <c r="O196" s="105" t="str">
        <f t="shared" si="18"/>
        <v/>
      </c>
      <c r="P196" s="106" t="str">
        <f>VLOOKUP(A:A,在庫!$B:$M,9,0)</f>
        <v>||SPAIN||SPAIN</v>
      </c>
      <c r="Q196" s="106" t="str">
        <f>VLOOKUP('作成 (2)'!D:D,引当!A:B,2,0)&amp;K196&amp;O196</f>
        <v>cross2suv</v>
      </c>
      <c r="R196" s="107" t="str">
        <f t="shared" si="15"/>
        <v>2023年製 CROSSCLIMATE 2 SUV 225/50R18 95W  225/50R18  翌営業日発送</v>
      </c>
      <c r="S196" s="106" t="str">
        <f t="shared" si="16"/>
        <v>オールシーズン$$MICHELIN$$ミシュラン$$クロスクライメート$$225/50R18$$価格$$安い$$寿命$$おすすめ$$SUV</v>
      </c>
      <c r="T196" s="104"/>
      <c r="U196" s="104" t="str">
        <f>VLOOKUP('作成 (2)'!D:D,引当!A:R,4,FALSE)</f>
        <v>オールシーズン</v>
      </c>
      <c r="V196" s="104" t="str">
        <f>VLOOKUP('作成 (2)'!D:D,引当!A:R,5,FALSE)</f>
        <v>MICHELIN</v>
      </c>
      <c r="W196" s="103" t="str">
        <f>VLOOKUP('作成 (2)'!D:D,引当!A:R,6,FALSE)</f>
        <v>ミシュラン</v>
      </c>
      <c r="X196" s="108" t="str">
        <f>VLOOKUP('作成 (2)'!D:D,引当!A:M,7,FALSE)</f>
        <v>クロスクライメート</v>
      </c>
      <c r="Y196" s="109" t="str">
        <f t="shared" si="17"/>
        <v>225/50R18</v>
      </c>
      <c r="Z196" s="108" t="str">
        <f>VLOOKUP('作成 (2)'!D:D,引当!A:M,9,FALSE)</f>
        <v>価格</v>
      </c>
      <c r="AA196" s="109" t="str">
        <f>VLOOKUP('作成 (2)'!D:D,引当!A:M,10,FALSE)</f>
        <v>安い</v>
      </c>
      <c r="AB196" s="103" t="str">
        <f>VLOOKUP('作成 (2)'!D:D,引当!A:M,11,FALSE)</f>
        <v>寿命</v>
      </c>
      <c r="AC196" s="103" t="str">
        <f>VLOOKUP('作成 (2)'!D:D,引当!A:M,12,FALSE)</f>
        <v>おすすめ</v>
      </c>
      <c r="AD196" s="26" t="str">
        <f>VLOOKUP('作成 (2)'!D:D,引当!A:M,13,FALSE)</f>
        <v>SUV</v>
      </c>
    </row>
    <row r="197" spans="1:30">
      <c r="A197" s="33">
        <v>2355519157669</v>
      </c>
      <c r="B197" s="32">
        <v>4985009709184</v>
      </c>
      <c r="C197" s="31" t="s">
        <v>3676</v>
      </c>
      <c r="D197" s="30" t="s">
        <v>18</v>
      </c>
      <c r="E197" s="30" t="s">
        <v>979</v>
      </c>
      <c r="F197" s="30" t="s">
        <v>91</v>
      </c>
      <c r="G197" s="30">
        <v>48700</v>
      </c>
      <c r="H197" s="30">
        <v>23380</v>
      </c>
      <c r="I197" s="30">
        <v>1050</v>
      </c>
      <c r="J197" s="30" t="s">
        <v>3956</v>
      </c>
      <c r="K197" s="344"/>
      <c r="L197" s="102" t="str">
        <f t="shared" si="19"/>
        <v>CROSSCLIMATE 2 SUV 235/55R19 105W XL</v>
      </c>
      <c r="M197" s="104" t="e">
        <f>VLOOKUP(A:A,在庫!$B:$M,10,0)</f>
        <v>#N/A</v>
      </c>
      <c r="N197" s="105" t="s">
        <v>4595</v>
      </c>
      <c r="O197" s="105" t="str">
        <f t="shared" si="18"/>
        <v/>
      </c>
      <c r="P197" s="106" t="e">
        <f>VLOOKUP(A:A,在庫!$B:$M,9,0)</f>
        <v>#N/A</v>
      </c>
      <c r="Q197" s="106" t="str">
        <f>VLOOKUP('作成 (2)'!D:D,引当!A:B,2,0)&amp;K197&amp;O197</f>
        <v>cross2suv</v>
      </c>
      <c r="R197" s="107" t="str">
        <f t="shared" ref="R197:R260" si="20">N197&amp;W$1&amp;L197&amp;W$1&amp;W$1&amp;Y197&amp;W$1&amp;R$4</f>
        <v>2023年製 CROSSCLIMATE 2 SUV 235/55R19 105W XL  235/55R19  翌営業日発送</v>
      </c>
      <c r="S197" s="106" t="str">
        <f t="shared" ref="S197:S260" si="21">U197&amp;S$4&amp;V197&amp;S$4&amp;W197&amp;S$4&amp;X197&amp;S$4&amp;Y197&amp;S$4&amp;Z197&amp;S$4&amp;AA197&amp;S$4&amp;AB197&amp;S$4&amp;AC197&amp;S$4&amp;AD197</f>
        <v>オールシーズン$$MICHELIN$$ミシュラン$$クロスクライメート$$235/55R19$$価格$$安い$$寿命$$おすすめ$$SUV</v>
      </c>
      <c r="T197" s="104"/>
      <c r="U197" s="104" t="str">
        <f>VLOOKUP('作成 (2)'!D:D,引当!A:R,4,FALSE)</f>
        <v>オールシーズン</v>
      </c>
      <c r="V197" s="104" t="str">
        <f>VLOOKUP('作成 (2)'!D:D,引当!A:R,5,FALSE)</f>
        <v>MICHELIN</v>
      </c>
      <c r="W197" s="103" t="str">
        <f>VLOOKUP('作成 (2)'!D:D,引当!A:R,6,FALSE)</f>
        <v>ミシュラン</v>
      </c>
      <c r="X197" s="108" t="str">
        <f>VLOOKUP('作成 (2)'!D:D,引当!A:M,7,FALSE)</f>
        <v>クロスクライメート</v>
      </c>
      <c r="Y197" s="109" t="str">
        <f t="shared" si="17"/>
        <v>235/55R19</v>
      </c>
      <c r="Z197" s="108" t="str">
        <f>VLOOKUP('作成 (2)'!D:D,引当!A:M,9,FALSE)</f>
        <v>価格</v>
      </c>
      <c r="AA197" s="109" t="str">
        <f>VLOOKUP('作成 (2)'!D:D,引当!A:M,10,FALSE)</f>
        <v>安い</v>
      </c>
      <c r="AB197" s="103" t="str">
        <f>VLOOKUP('作成 (2)'!D:D,引当!A:M,11,FALSE)</f>
        <v>寿命</v>
      </c>
      <c r="AC197" s="103" t="str">
        <f>VLOOKUP('作成 (2)'!D:D,引当!A:M,12,FALSE)</f>
        <v>おすすめ</v>
      </c>
      <c r="AD197" s="26" t="str">
        <f>VLOOKUP('作成 (2)'!D:D,引当!A:M,13,FALSE)</f>
        <v>SUV</v>
      </c>
    </row>
    <row r="198" spans="1:30">
      <c r="A198" s="33">
        <v>2157015158016</v>
      </c>
      <c r="B198" s="32">
        <v>4985009716175</v>
      </c>
      <c r="C198" s="31" t="s">
        <v>3680</v>
      </c>
      <c r="D198" s="30" t="s">
        <v>1300</v>
      </c>
      <c r="E198" s="30" t="s">
        <v>10765</v>
      </c>
      <c r="F198" s="30" t="s">
        <v>1302</v>
      </c>
      <c r="G198" s="30">
        <v>29000</v>
      </c>
      <c r="H198" s="30">
        <v>13920</v>
      </c>
      <c r="I198" s="30">
        <v>1050</v>
      </c>
      <c r="J198" s="30" t="s">
        <v>3956</v>
      </c>
      <c r="K198" s="344"/>
      <c r="L198" s="102" t="str">
        <f t="shared" si="19"/>
        <v>CROSSCLIMATE CAMPING 215/70R15CP 109/107R</v>
      </c>
      <c r="M198" s="104">
        <f>VLOOKUP(A:A,在庫!$B:$M,10,0)</f>
        <v>2</v>
      </c>
      <c r="N198" s="105" t="s">
        <v>4595</v>
      </c>
      <c r="O198" s="105" t="str">
        <f t="shared" si="18"/>
        <v/>
      </c>
      <c r="P198" s="106" t="str">
        <f>VLOOKUP(A:A,在庫!$B:$M,9,0)</f>
        <v>||FRANCE||</v>
      </c>
      <c r="Q198" s="106" t="str">
        <f>VLOOKUP('作成 (2)'!D:D,引当!A:B,2,0)&amp;K198&amp;O198</f>
        <v>crosscam</v>
      </c>
      <c r="R198" s="107" t="str">
        <f t="shared" si="20"/>
        <v>2023年製 CROSSCLIMATE CAMPING 215/70R15CP 109/107R  215/70R15  翌営業日発送</v>
      </c>
      <c r="S198" s="106" t="str">
        <f t="shared" si="21"/>
        <v>オールシーズン$$MICHELIN$$ミシュラン$$クロスクライメート$$215/70R15$$価格$$安い$$寿命$$おすすめ$$キャンピング</v>
      </c>
      <c r="T198" s="104"/>
      <c r="U198" s="104" t="str">
        <f>VLOOKUP('作成 (2)'!D:D,引当!A:R,4,FALSE)</f>
        <v>オールシーズン</v>
      </c>
      <c r="V198" s="104" t="str">
        <f>VLOOKUP('作成 (2)'!D:D,引当!A:R,5,FALSE)</f>
        <v>MICHELIN</v>
      </c>
      <c r="W198" s="103" t="str">
        <f>VLOOKUP('作成 (2)'!D:D,引当!A:R,6,FALSE)</f>
        <v>ミシュラン</v>
      </c>
      <c r="X198" s="108" t="str">
        <f>VLOOKUP('作成 (2)'!D:D,引当!A:M,7,FALSE)</f>
        <v>クロスクライメート</v>
      </c>
      <c r="Y198" s="109" t="str">
        <f t="shared" ref="Y198:Y261" si="22">F198</f>
        <v>215/70R15</v>
      </c>
      <c r="Z198" s="108" t="str">
        <f>VLOOKUP('作成 (2)'!D:D,引当!A:M,9,FALSE)</f>
        <v>価格</v>
      </c>
      <c r="AA198" s="109" t="str">
        <f>VLOOKUP('作成 (2)'!D:D,引当!A:M,10,FALSE)</f>
        <v>安い</v>
      </c>
      <c r="AB198" s="103" t="str">
        <f>VLOOKUP('作成 (2)'!D:D,引当!A:M,11,FALSE)</f>
        <v>寿命</v>
      </c>
      <c r="AC198" s="103" t="str">
        <f>VLOOKUP('作成 (2)'!D:D,引当!A:M,12,FALSE)</f>
        <v>おすすめ</v>
      </c>
      <c r="AD198" s="26" t="str">
        <f>VLOOKUP('作成 (2)'!D:D,引当!A:M,13,FALSE)</f>
        <v>キャンピング</v>
      </c>
    </row>
    <row r="199" spans="1:30">
      <c r="A199" s="33">
        <v>2157016157766</v>
      </c>
      <c r="B199" s="32">
        <v>4985009756126</v>
      </c>
      <c r="C199" s="31" t="s">
        <v>3667</v>
      </c>
      <c r="D199" s="30" t="s">
        <v>16</v>
      </c>
      <c r="E199" s="30" t="s">
        <v>991</v>
      </c>
      <c r="F199" s="30" t="s">
        <v>85</v>
      </c>
      <c r="G199" s="30">
        <v>26500</v>
      </c>
      <c r="H199" s="30">
        <v>12190</v>
      </c>
      <c r="I199" s="30">
        <v>1050</v>
      </c>
      <c r="J199" s="30" t="s">
        <v>3956</v>
      </c>
      <c r="K199" s="344"/>
      <c r="L199" s="102" t="str">
        <f t="shared" si="19"/>
        <v>CROSSCLIMATE SUV 215/70R16 100H TL</v>
      </c>
      <c r="M199" s="104">
        <f>VLOOKUP(A:A,在庫!$B:$M,10,0)</f>
        <v>2</v>
      </c>
      <c r="N199" s="105" t="s">
        <v>4595</v>
      </c>
      <c r="O199" s="105" t="str">
        <f t="shared" si="18"/>
        <v/>
      </c>
      <c r="P199" s="106" t="str">
        <f>VLOOKUP(A:A,在庫!$B:$M,9,0)</f>
        <v>||FRANCE||FRANCE</v>
      </c>
      <c r="Q199" s="106" t="str">
        <f>VLOOKUP('作成 (2)'!D:D,引当!A:B,2,0)&amp;K199&amp;O199</f>
        <v>crosscsuv</v>
      </c>
      <c r="R199" s="107" t="str">
        <f t="shared" si="20"/>
        <v>2023年製 CROSSCLIMATE SUV 215/70R16 100H TL  215/70R16  翌営業日発送</v>
      </c>
      <c r="S199" s="106" t="str">
        <f t="shared" si="21"/>
        <v>オールシーズン$$MICHELIN$$ミシュラン$$クロスクライメート$$215/70R16$$価格$$安い$$寿命$$おすすめ$$SUV</v>
      </c>
      <c r="T199" s="104"/>
      <c r="U199" s="104" t="str">
        <f>VLOOKUP('作成 (2)'!D:D,引当!A:R,4,FALSE)</f>
        <v>オールシーズン</v>
      </c>
      <c r="V199" s="104" t="str">
        <f>VLOOKUP('作成 (2)'!D:D,引当!A:R,5,FALSE)</f>
        <v>MICHELIN</v>
      </c>
      <c r="W199" s="103" t="str">
        <f>VLOOKUP('作成 (2)'!D:D,引当!A:R,6,FALSE)</f>
        <v>ミシュラン</v>
      </c>
      <c r="X199" s="108" t="str">
        <f>VLOOKUP('作成 (2)'!D:D,引当!A:M,7,FALSE)</f>
        <v>クロスクライメート</v>
      </c>
      <c r="Y199" s="109" t="str">
        <f t="shared" si="22"/>
        <v>215/70R16</v>
      </c>
      <c r="Z199" s="108" t="str">
        <f>VLOOKUP('作成 (2)'!D:D,引当!A:M,9,FALSE)</f>
        <v>価格</v>
      </c>
      <c r="AA199" s="109" t="str">
        <f>VLOOKUP('作成 (2)'!D:D,引当!A:M,10,FALSE)</f>
        <v>安い</v>
      </c>
      <c r="AB199" s="103" t="str">
        <f>VLOOKUP('作成 (2)'!D:D,引当!A:M,11,FALSE)</f>
        <v>寿命</v>
      </c>
      <c r="AC199" s="103" t="str">
        <f>VLOOKUP('作成 (2)'!D:D,引当!A:M,12,FALSE)</f>
        <v>おすすめ</v>
      </c>
      <c r="AD199" s="26" t="str">
        <f>VLOOKUP('作成 (2)'!D:D,引当!A:M,13,FALSE)</f>
        <v>SUV</v>
      </c>
    </row>
    <row r="200" spans="1:30">
      <c r="A200" s="33">
        <v>2255518157762</v>
      </c>
      <c r="B200" s="32">
        <v>4985009756195</v>
      </c>
      <c r="C200" s="31" t="s">
        <v>3668</v>
      </c>
      <c r="D200" s="30" t="s">
        <v>16</v>
      </c>
      <c r="E200" s="30" t="s">
        <v>1297</v>
      </c>
      <c r="F200" s="30" t="s">
        <v>71</v>
      </c>
      <c r="G200" s="30">
        <v>36000</v>
      </c>
      <c r="H200" s="30">
        <v>16560</v>
      </c>
      <c r="I200" s="30">
        <v>1050</v>
      </c>
      <c r="J200" s="30" t="s">
        <v>3956</v>
      </c>
      <c r="K200" s="344"/>
      <c r="L200" s="102" t="str">
        <f t="shared" si="19"/>
        <v>CROSSCLIMATE SUV 225/55R18 98V（在庫限り）</v>
      </c>
      <c r="M200" s="104">
        <f>VLOOKUP(A:A,在庫!$B:$M,10,0)</f>
        <v>1</v>
      </c>
      <c r="N200" s="105" t="s">
        <v>4595</v>
      </c>
      <c r="O200" s="105" t="str">
        <f t="shared" si="18"/>
        <v/>
      </c>
      <c r="P200" s="106" t="str">
        <f>VLOOKUP(A:A,在庫!$B:$M,9,0)</f>
        <v>||SPAIN||SPAIN</v>
      </c>
      <c r="Q200" s="106" t="str">
        <f>VLOOKUP('作成 (2)'!D:D,引当!A:B,2,0)&amp;K200&amp;O200</f>
        <v>crosscsuv</v>
      </c>
      <c r="R200" s="107" t="str">
        <f t="shared" si="20"/>
        <v>2023年製 CROSSCLIMATE SUV 225/55R18 98V（在庫限り）  225/55R18  翌営業日発送</v>
      </c>
      <c r="S200" s="106" t="str">
        <f t="shared" si="21"/>
        <v>オールシーズン$$MICHELIN$$ミシュラン$$クロスクライメート$$225/55R18$$価格$$安い$$寿命$$おすすめ$$SUV</v>
      </c>
      <c r="T200" s="104"/>
      <c r="U200" s="104" t="str">
        <f>VLOOKUP('作成 (2)'!D:D,引当!A:R,4,FALSE)</f>
        <v>オールシーズン</v>
      </c>
      <c r="V200" s="104" t="str">
        <f>VLOOKUP('作成 (2)'!D:D,引当!A:R,5,FALSE)</f>
        <v>MICHELIN</v>
      </c>
      <c r="W200" s="103" t="str">
        <f>VLOOKUP('作成 (2)'!D:D,引当!A:R,6,FALSE)</f>
        <v>ミシュラン</v>
      </c>
      <c r="X200" s="108" t="str">
        <f>VLOOKUP('作成 (2)'!D:D,引当!A:M,7,FALSE)</f>
        <v>クロスクライメート</v>
      </c>
      <c r="Y200" s="109" t="str">
        <f t="shared" si="22"/>
        <v>225/55R18</v>
      </c>
      <c r="Z200" s="108" t="str">
        <f>VLOOKUP('作成 (2)'!D:D,引当!A:M,9,FALSE)</f>
        <v>価格</v>
      </c>
      <c r="AA200" s="109" t="str">
        <f>VLOOKUP('作成 (2)'!D:D,引当!A:M,10,FALSE)</f>
        <v>安い</v>
      </c>
      <c r="AB200" s="103" t="str">
        <f>VLOOKUP('作成 (2)'!D:D,引当!A:M,11,FALSE)</f>
        <v>寿命</v>
      </c>
      <c r="AC200" s="103" t="str">
        <f>VLOOKUP('作成 (2)'!D:D,引当!A:M,12,FALSE)</f>
        <v>おすすめ</v>
      </c>
      <c r="AD200" s="26" t="str">
        <f>VLOOKUP('作成 (2)'!D:D,引当!A:M,13,FALSE)</f>
        <v>SUV</v>
      </c>
    </row>
    <row r="201" spans="1:30">
      <c r="A201" s="33">
        <v>1656514157755</v>
      </c>
      <c r="B201" s="32">
        <v>4985009755747</v>
      </c>
      <c r="C201" s="31" t="s">
        <v>3657</v>
      </c>
      <c r="D201" s="30" t="s">
        <v>17</v>
      </c>
      <c r="E201" s="30" t="s">
        <v>1293</v>
      </c>
      <c r="F201" s="30" t="s">
        <v>114</v>
      </c>
      <c r="G201" s="30">
        <v>13900</v>
      </c>
      <c r="H201" s="30">
        <v>6400</v>
      </c>
      <c r="I201" s="30">
        <v>525</v>
      </c>
      <c r="J201" s="30" t="s">
        <v>3956</v>
      </c>
      <c r="K201" s="344"/>
      <c r="L201" s="102" t="str">
        <f t="shared" si="19"/>
        <v>CROSSCLIMATE+ 165/65R14 83T XL</v>
      </c>
      <c r="M201" s="104">
        <f>VLOOKUP(A:A,在庫!$B:$M,10,0)</f>
        <v>2</v>
      </c>
      <c r="N201" s="105" t="s">
        <v>4595</v>
      </c>
      <c r="O201" s="105" t="str">
        <f t="shared" si="18"/>
        <v/>
      </c>
      <c r="P201" s="106" t="str">
        <f>VLOOKUP(A:A,在庫!$B:$M,9,0)</f>
        <v>||POLAND||POLAND</v>
      </c>
      <c r="Q201" s="106" t="str">
        <f>VLOOKUP('作成 (2)'!D:D,引当!A:B,2,0)&amp;K201&amp;O201</f>
        <v>crosscp</v>
      </c>
      <c r="R201" s="107" t="str">
        <f t="shared" si="20"/>
        <v>2023年製 CROSSCLIMATE+ 165/65R14 83T XL  165/65R14  翌営業日発送</v>
      </c>
      <c r="S201" s="106" t="str">
        <f t="shared" si="21"/>
        <v>オールシーズン$$MICHELIN$$ミシュラン$$クロスクライメート$$165/65R14$$価格$$安い$$寿命$$おすすめ$$0</v>
      </c>
      <c r="T201" s="104"/>
      <c r="U201" s="104" t="str">
        <f>VLOOKUP('作成 (2)'!D:D,引当!A:R,4,FALSE)</f>
        <v>オールシーズン</v>
      </c>
      <c r="V201" s="104" t="str">
        <f>VLOOKUP('作成 (2)'!D:D,引当!A:R,5,FALSE)</f>
        <v>MICHELIN</v>
      </c>
      <c r="W201" s="103" t="str">
        <f>VLOOKUP('作成 (2)'!D:D,引当!A:R,6,FALSE)</f>
        <v>ミシュラン</v>
      </c>
      <c r="X201" s="108" t="str">
        <f>VLOOKUP('作成 (2)'!D:D,引当!A:M,7,FALSE)</f>
        <v>クロスクライメート</v>
      </c>
      <c r="Y201" s="109" t="str">
        <f t="shared" si="22"/>
        <v>165/65R14</v>
      </c>
      <c r="Z201" s="108" t="str">
        <f>VLOOKUP('作成 (2)'!D:D,引当!A:M,9,FALSE)</f>
        <v>価格</v>
      </c>
      <c r="AA201" s="109" t="str">
        <f>VLOOKUP('作成 (2)'!D:D,引当!A:M,10,FALSE)</f>
        <v>安い</v>
      </c>
      <c r="AB201" s="103" t="str">
        <f>VLOOKUP('作成 (2)'!D:D,引当!A:M,11,FALSE)</f>
        <v>寿命</v>
      </c>
      <c r="AC201" s="103" t="str">
        <f>VLOOKUP('作成 (2)'!D:D,引当!A:M,12,FALSE)</f>
        <v>おすすめ</v>
      </c>
      <c r="AD201" s="26">
        <f>VLOOKUP('作成 (2)'!D:D,引当!A:M,13,FALSE)</f>
        <v>0</v>
      </c>
    </row>
    <row r="202" spans="1:30">
      <c r="A202" s="33">
        <v>1656515157754</v>
      </c>
      <c r="B202" s="32">
        <v>4985009755594</v>
      </c>
      <c r="C202" s="31" t="s">
        <v>3664</v>
      </c>
      <c r="D202" s="30" t="s">
        <v>17</v>
      </c>
      <c r="E202" s="30" t="s">
        <v>1295</v>
      </c>
      <c r="F202" s="30" t="s">
        <v>115</v>
      </c>
      <c r="G202" s="30">
        <v>16500</v>
      </c>
      <c r="H202" s="30">
        <v>7590</v>
      </c>
      <c r="I202" s="30">
        <v>525</v>
      </c>
      <c r="J202" s="30" t="s">
        <v>3956</v>
      </c>
      <c r="K202" s="344"/>
      <c r="L202" s="102" t="str">
        <f t="shared" si="19"/>
        <v>CROSSCLIMATE+ 165/65R15 85H</v>
      </c>
      <c r="M202" s="104" t="e">
        <f>VLOOKUP(A:A,在庫!$B:$M,10,0)</f>
        <v>#N/A</v>
      </c>
      <c r="N202" s="105" t="s">
        <v>4595</v>
      </c>
      <c r="O202" s="105" t="str">
        <f t="shared" si="18"/>
        <v/>
      </c>
      <c r="P202" s="106" t="e">
        <f>VLOOKUP(A:A,在庫!$B:$M,9,0)</f>
        <v>#N/A</v>
      </c>
      <c r="Q202" s="106" t="str">
        <f>VLOOKUP('作成 (2)'!D:D,引当!A:B,2,0)&amp;K202&amp;O202</f>
        <v>crosscp</v>
      </c>
      <c r="R202" s="107" t="str">
        <f t="shared" si="20"/>
        <v>2023年製 CROSSCLIMATE+ 165/65R15 85H  165/65R15  翌営業日発送</v>
      </c>
      <c r="S202" s="106" t="str">
        <f t="shared" si="21"/>
        <v>オールシーズン$$MICHELIN$$ミシュラン$$クロスクライメート$$165/65R15$$価格$$安い$$寿命$$おすすめ$$0</v>
      </c>
      <c r="T202" s="104"/>
      <c r="U202" s="104" t="str">
        <f>VLOOKUP('作成 (2)'!D:D,引当!A:R,4,FALSE)</f>
        <v>オールシーズン</v>
      </c>
      <c r="V202" s="104" t="str">
        <f>VLOOKUP('作成 (2)'!D:D,引当!A:R,5,FALSE)</f>
        <v>MICHELIN</v>
      </c>
      <c r="W202" s="103" t="str">
        <f>VLOOKUP('作成 (2)'!D:D,引当!A:R,6,FALSE)</f>
        <v>ミシュラン</v>
      </c>
      <c r="X202" s="108" t="str">
        <f>VLOOKUP('作成 (2)'!D:D,引当!A:M,7,FALSE)</f>
        <v>クロスクライメート</v>
      </c>
      <c r="Y202" s="109" t="str">
        <f t="shared" si="22"/>
        <v>165/65R15</v>
      </c>
      <c r="Z202" s="108" t="str">
        <f>VLOOKUP('作成 (2)'!D:D,引当!A:M,9,FALSE)</f>
        <v>価格</v>
      </c>
      <c r="AA202" s="109" t="str">
        <f>VLOOKUP('作成 (2)'!D:D,引当!A:M,10,FALSE)</f>
        <v>安い</v>
      </c>
      <c r="AB202" s="103" t="str">
        <f>VLOOKUP('作成 (2)'!D:D,引当!A:M,11,FALSE)</f>
        <v>寿命</v>
      </c>
      <c r="AC202" s="103" t="str">
        <f>VLOOKUP('作成 (2)'!D:D,引当!A:M,12,FALSE)</f>
        <v>おすすめ</v>
      </c>
      <c r="AD202" s="26">
        <f>VLOOKUP('作成 (2)'!D:D,引当!A:M,13,FALSE)</f>
        <v>0</v>
      </c>
    </row>
    <row r="203" spans="1:30">
      <c r="A203" s="33">
        <v>1657014157733</v>
      </c>
      <c r="B203" s="32">
        <v>4985009755549</v>
      </c>
      <c r="C203" s="31" t="s">
        <v>3660</v>
      </c>
      <c r="D203" s="30" t="s">
        <v>17</v>
      </c>
      <c r="E203" s="30" t="s">
        <v>995</v>
      </c>
      <c r="F203" s="30" t="s">
        <v>86</v>
      </c>
      <c r="G203" s="30">
        <v>13800</v>
      </c>
      <c r="H203" s="30">
        <v>6350</v>
      </c>
      <c r="I203" s="30">
        <v>525</v>
      </c>
      <c r="J203" s="30" t="s">
        <v>3956</v>
      </c>
      <c r="K203" s="344"/>
      <c r="L203" s="102" t="str">
        <f t="shared" si="19"/>
        <v>CROSSCLIMATE+ 165/70R14 85T XL</v>
      </c>
      <c r="M203" s="104">
        <f>VLOOKUP(A:A,在庫!$B:$M,10,0)</f>
        <v>4</v>
      </c>
      <c r="N203" s="105" t="s">
        <v>4595</v>
      </c>
      <c r="O203" s="105" t="str">
        <f t="shared" si="18"/>
        <v/>
      </c>
      <c r="P203" s="106" t="str">
        <f>VLOOKUP(A:A,在庫!$B:$M,9,0)</f>
        <v>||POLAND||POLAND</v>
      </c>
      <c r="Q203" s="106" t="str">
        <f>VLOOKUP('作成 (2)'!D:D,引当!A:B,2,0)&amp;K203&amp;O203</f>
        <v>crosscp</v>
      </c>
      <c r="R203" s="107" t="str">
        <f t="shared" si="20"/>
        <v>2023年製 CROSSCLIMATE+ 165/70R14 85T XL  165/70R14  翌営業日発送</v>
      </c>
      <c r="S203" s="106" t="str">
        <f t="shared" si="21"/>
        <v>オールシーズン$$MICHELIN$$ミシュラン$$クロスクライメート$$165/70R14$$価格$$安い$$寿命$$おすすめ$$0</v>
      </c>
      <c r="T203" s="104"/>
      <c r="U203" s="104" t="str">
        <f>VLOOKUP('作成 (2)'!D:D,引当!A:R,4,FALSE)</f>
        <v>オールシーズン</v>
      </c>
      <c r="V203" s="104" t="str">
        <f>VLOOKUP('作成 (2)'!D:D,引当!A:R,5,FALSE)</f>
        <v>MICHELIN</v>
      </c>
      <c r="W203" s="103" t="str">
        <f>VLOOKUP('作成 (2)'!D:D,引当!A:R,6,FALSE)</f>
        <v>ミシュラン</v>
      </c>
      <c r="X203" s="108" t="str">
        <f>VLOOKUP('作成 (2)'!D:D,引当!A:M,7,FALSE)</f>
        <v>クロスクライメート</v>
      </c>
      <c r="Y203" s="109" t="str">
        <f t="shared" si="22"/>
        <v>165/70R14</v>
      </c>
      <c r="Z203" s="108" t="str">
        <f>VLOOKUP('作成 (2)'!D:D,引当!A:M,9,FALSE)</f>
        <v>価格</v>
      </c>
      <c r="AA203" s="109" t="str">
        <f>VLOOKUP('作成 (2)'!D:D,引当!A:M,10,FALSE)</f>
        <v>安い</v>
      </c>
      <c r="AB203" s="103" t="str">
        <f>VLOOKUP('作成 (2)'!D:D,引当!A:M,11,FALSE)</f>
        <v>寿命</v>
      </c>
      <c r="AC203" s="103" t="str">
        <f>VLOOKUP('作成 (2)'!D:D,引当!A:M,12,FALSE)</f>
        <v>おすすめ</v>
      </c>
      <c r="AD203" s="26">
        <f>VLOOKUP('作成 (2)'!D:D,引当!A:M,13,FALSE)</f>
        <v>0</v>
      </c>
    </row>
    <row r="204" spans="1:30">
      <c r="A204" s="33">
        <v>1756514157738</v>
      </c>
      <c r="B204" s="32">
        <v>4985009755556</v>
      </c>
      <c r="C204" s="31" t="s">
        <v>3658</v>
      </c>
      <c r="D204" s="30" t="s">
        <v>17</v>
      </c>
      <c r="E204" s="30" t="s">
        <v>997</v>
      </c>
      <c r="F204" s="30" t="s">
        <v>87</v>
      </c>
      <c r="G204" s="30">
        <v>15900</v>
      </c>
      <c r="H204" s="30">
        <v>7320</v>
      </c>
      <c r="I204" s="30">
        <v>525</v>
      </c>
      <c r="J204" s="30" t="s">
        <v>3956</v>
      </c>
      <c r="K204" s="344"/>
      <c r="L204" s="102" t="str">
        <f t="shared" si="19"/>
        <v>CROSSCLIMATE+ 175/65R14 86H XL</v>
      </c>
      <c r="M204" s="104">
        <f>VLOOKUP(A:A,在庫!$B:$M,10,0)</f>
        <v>1</v>
      </c>
      <c r="N204" s="105" t="s">
        <v>4595</v>
      </c>
      <c r="O204" s="105" t="str">
        <f t="shared" si="18"/>
        <v/>
      </c>
      <c r="P204" s="106" t="str">
        <f>VLOOKUP(A:A,在庫!$B:$M,9,0)</f>
        <v>||POLAND||POLAND</v>
      </c>
      <c r="Q204" s="106" t="str">
        <f>VLOOKUP('作成 (2)'!D:D,引当!A:B,2,0)&amp;K204&amp;O204</f>
        <v>crosscp</v>
      </c>
      <c r="R204" s="107" t="str">
        <f t="shared" si="20"/>
        <v>2023年製 CROSSCLIMATE+ 175/65R14 86H XL  175/65R14  翌営業日発送</v>
      </c>
      <c r="S204" s="106" t="str">
        <f t="shared" si="21"/>
        <v>オールシーズン$$MICHELIN$$ミシュラン$$クロスクライメート$$175/65R14$$価格$$安い$$寿命$$おすすめ$$0</v>
      </c>
      <c r="T204" s="104"/>
      <c r="U204" s="104" t="str">
        <f>VLOOKUP('作成 (2)'!D:D,引当!A:R,4,FALSE)</f>
        <v>オールシーズン</v>
      </c>
      <c r="V204" s="104" t="str">
        <f>VLOOKUP('作成 (2)'!D:D,引当!A:R,5,FALSE)</f>
        <v>MICHELIN</v>
      </c>
      <c r="W204" s="103" t="str">
        <f>VLOOKUP('作成 (2)'!D:D,引当!A:R,6,FALSE)</f>
        <v>ミシュラン</v>
      </c>
      <c r="X204" s="108" t="str">
        <f>VLOOKUP('作成 (2)'!D:D,引当!A:M,7,FALSE)</f>
        <v>クロスクライメート</v>
      </c>
      <c r="Y204" s="109" t="str">
        <f t="shared" si="22"/>
        <v>175/65R14</v>
      </c>
      <c r="Z204" s="108" t="str">
        <f>VLOOKUP('作成 (2)'!D:D,引当!A:M,9,FALSE)</f>
        <v>価格</v>
      </c>
      <c r="AA204" s="109" t="str">
        <f>VLOOKUP('作成 (2)'!D:D,引当!A:M,10,FALSE)</f>
        <v>安い</v>
      </c>
      <c r="AB204" s="103" t="str">
        <f>VLOOKUP('作成 (2)'!D:D,引当!A:M,11,FALSE)</f>
        <v>寿命</v>
      </c>
      <c r="AC204" s="103" t="str">
        <f>VLOOKUP('作成 (2)'!D:D,引当!A:M,12,FALSE)</f>
        <v>おすすめ</v>
      </c>
      <c r="AD204" s="26">
        <f>VLOOKUP('作成 (2)'!D:D,引当!A:M,13,FALSE)</f>
        <v>0</v>
      </c>
    </row>
    <row r="205" spans="1:30">
      <c r="A205" s="33">
        <v>1757014157730</v>
      </c>
      <c r="B205" s="32">
        <v>4985009755563</v>
      </c>
      <c r="C205" s="31" t="s">
        <v>3661</v>
      </c>
      <c r="D205" s="30" t="s">
        <v>17</v>
      </c>
      <c r="E205" s="30" t="s">
        <v>999</v>
      </c>
      <c r="F205" s="30" t="s">
        <v>88</v>
      </c>
      <c r="G205" s="30">
        <v>15100</v>
      </c>
      <c r="H205" s="30">
        <v>6950</v>
      </c>
      <c r="I205" s="30">
        <v>525</v>
      </c>
      <c r="J205" s="30" t="s">
        <v>3956</v>
      </c>
      <c r="K205" s="344"/>
      <c r="L205" s="102" t="str">
        <f t="shared" si="19"/>
        <v>CROSSCLIMATE+ 175/70R14 88T XL</v>
      </c>
      <c r="M205" s="104">
        <f>VLOOKUP(A:A,在庫!$B:$M,10,0)</f>
        <v>3</v>
      </c>
      <c r="N205" s="105" t="s">
        <v>4595</v>
      </c>
      <c r="O205" s="105" t="str">
        <f t="shared" si="18"/>
        <v/>
      </c>
      <c r="P205" s="106" t="str">
        <f>VLOOKUP(A:A,在庫!$B:$M,9,0)</f>
        <v>||POLAND||POLAND</v>
      </c>
      <c r="Q205" s="106" t="str">
        <f>VLOOKUP('作成 (2)'!D:D,引当!A:B,2,0)&amp;K205&amp;O205</f>
        <v>crosscp</v>
      </c>
      <c r="R205" s="107" t="str">
        <f t="shared" si="20"/>
        <v>2023年製 CROSSCLIMATE+ 175/70R14 88T XL  175/70R14  翌営業日発送</v>
      </c>
      <c r="S205" s="106" t="str">
        <f t="shared" si="21"/>
        <v>オールシーズン$$MICHELIN$$ミシュラン$$クロスクライメート$$175/70R14$$価格$$安い$$寿命$$おすすめ$$0</v>
      </c>
      <c r="T205" s="104"/>
      <c r="U205" s="104" t="str">
        <f>VLOOKUP('作成 (2)'!D:D,引当!A:R,4,FALSE)</f>
        <v>オールシーズン</v>
      </c>
      <c r="V205" s="104" t="str">
        <f>VLOOKUP('作成 (2)'!D:D,引当!A:R,5,FALSE)</f>
        <v>MICHELIN</v>
      </c>
      <c r="W205" s="103" t="str">
        <f>VLOOKUP('作成 (2)'!D:D,引当!A:R,6,FALSE)</f>
        <v>ミシュラン</v>
      </c>
      <c r="X205" s="108" t="str">
        <f>VLOOKUP('作成 (2)'!D:D,引当!A:M,7,FALSE)</f>
        <v>クロスクライメート</v>
      </c>
      <c r="Y205" s="109" t="str">
        <f t="shared" si="22"/>
        <v>175/70R14</v>
      </c>
      <c r="Z205" s="108" t="str">
        <f>VLOOKUP('作成 (2)'!D:D,引当!A:M,9,FALSE)</f>
        <v>価格</v>
      </c>
      <c r="AA205" s="109" t="str">
        <f>VLOOKUP('作成 (2)'!D:D,引当!A:M,10,FALSE)</f>
        <v>安い</v>
      </c>
      <c r="AB205" s="103" t="str">
        <f>VLOOKUP('作成 (2)'!D:D,引当!A:M,11,FALSE)</f>
        <v>寿命</v>
      </c>
      <c r="AC205" s="103" t="str">
        <f>VLOOKUP('作成 (2)'!D:D,引当!A:M,12,FALSE)</f>
        <v>おすすめ</v>
      </c>
      <c r="AD205" s="26">
        <f>VLOOKUP('作成 (2)'!D:D,引当!A:M,13,FALSE)</f>
        <v>0</v>
      </c>
    </row>
    <row r="206" spans="1:30">
      <c r="A206" s="33">
        <v>1756015157756</v>
      </c>
      <c r="B206" s="32">
        <v>4985009755600</v>
      </c>
      <c r="C206" s="31" t="s">
        <v>3662</v>
      </c>
      <c r="D206" s="30" t="s">
        <v>17</v>
      </c>
      <c r="E206" s="30" t="s">
        <v>3663</v>
      </c>
      <c r="F206" s="30" t="s">
        <v>875</v>
      </c>
      <c r="G206" s="30">
        <v>18200</v>
      </c>
      <c r="H206" s="30">
        <v>8380</v>
      </c>
      <c r="I206" s="30">
        <v>525</v>
      </c>
      <c r="J206" s="30" t="s">
        <v>3956</v>
      </c>
      <c r="K206" s="344"/>
      <c r="L206" s="102" t="str">
        <f t="shared" si="19"/>
        <v>CROSSCLIMATE+ 175/60R15 85H XL</v>
      </c>
      <c r="M206" s="104">
        <f>VLOOKUP(A:A,在庫!$B:$M,10,0)</f>
        <v>1</v>
      </c>
      <c r="N206" s="105" t="s">
        <v>4595</v>
      </c>
      <c r="O206" s="105" t="str">
        <f t="shared" si="18"/>
        <v/>
      </c>
      <c r="P206" s="106" t="str">
        <f>VLOOKUP(A:A,在庫!$B:$M,9,0)</f>
        <v>||POLAND||</v>
      </c>
      <c r="Q206" s="106" t="str">
        <f>VLOOKUP('作成 (2)'!D:D,引当!A:B,2,0)&amp;K206&amp;O206</f>
        <v>crosscp</v>
      </c>
      <c r="R206" s="107" t="str">
        <f t="shared" si="20"/>
        <v>2023年製 CROSSCLIMATE+ 175/60R15 85H XL  175/60R15  翌営業日発送</v>
      </c>
      <c r="S206" s="106" t="str">
        <f t="shared" si="21"/>
        <v>オールシーズン$$MICHELIN$$ミシュラン$$クロスクライメート$$175/60R15$$価格$$安い$$寿命$$おすすめ$$0</v>
      </c>
      <c r="T206" s="104"/>
      <c r="U206" s="104" t="str">
        <f>VLOOKUP('作成 (2)'!D:D,引当!A:R,4,FALSE)</f>
        <v>オールシーズン</v>
      </c>
      <c r="V206" s="104" t="str">
        <f>VLOOKUP('作成 (2)'!D:D,引当!A:R,5,FALSE)</f>
        <v>MICHELIN</v>
      </c>
      <c r="W206" s="103" t="str">
        <f>VLOOKUP('作成 (2)'!D:D,引当!A:R,6,FALSE)</f>
        <v>ミシュラン</v>
      </c>
      <c r="X206" s="108" t="str">
        <f>VLOOKUP('作成 (2)'!D:D,引当!A:M,7,FALSE)</f>
        <v>クロスクライメート</v>
      </c>
      <c r="Y206" s="109" t="str">
        <f t="shared" si="22"/>
        <v>175/60R15</v>
      </c>
      <c r="Z206" s="108" t="str">
        <f>VLOOKUP('作成 (2)'!D:D,引当!A:M,9,FALSE)</f>
        <v>価格</v>
      </c>
      <c r="AA206" s="109" t="str">
        <f>VLOOKUP('作成 (2)'!D:D,引当!A:M,10,FALSE)</f>
        <v>安い</v>
      </c>
      <c r="AB206" s="103" t="str">
        <f>VLOOKUP('作成 (2)'!D:D,引当!A:M,11,FALSE)</f>
        <v>寿命</v>
      </c>
      <c r="AC206" s="103" t="str">
        <f>VLOOKUP('作成 (2)'!D:D,引当!A:M,12,FALSE)</f>
        <v>おすすめ</v>
      </c>
      <c r="AD206" s="26">
        <f>VLOOKUP('作成 (2)'!D:D,引当!A:M,13,FALSE)</f>
        <v>0</v>
      </c>
    </row>
    <row r="207" spans="1:30">
      <c r="A207" s="33">
        <v>1856514157735</v>
      </c>
      <c r="B207" s="32">
        <v>4985009755587</v>
      </c>
      <c r="C207" s="31" t="s">
        <v>3659</v>
      </c>
      <c r="D207" s="30" t="s">
        <v>17</v>
      </c>
      <c r="E207" s="30" t="s">
        <v>1294</v>
      </c>
      <c r="F207" s="30" t="s">
        <v>883</v>
      </c>
      <c r="G207" s="30">
        <v>17300</v>
      </c>
      <c r="H207" s="30">
        <v>7960</v>
      </c>
      <c r="I207" s="30">
        <v>525</v>
      </c>
      <c r="J207" s="30" t="s">
        <v>3956</v>
      </c>
      <c r="K207" s="344"/>
      <c r="L207" s="102" t="str">
        <f t="shared" si="19"/>
        <v>CROSSCLIMATE+ 185/65R14 90H XL</v>
      </c>
      <c r="M207" s="104">
        <f>VLOOKUP(A:A,在庫!$B:$M,10,0)</f>
        <v>2</v>
      </c>
      <c r="N207" s="105" t="s">
        <v>4595</v>
      </c>
      <c r="O207" s="105" t="str">
        <f t="shared" si="18"/>
        <v/>
      </c>
      <c r="P207" s="106" t="str">
        <f>VLOOKUP(A:A,在庫!$B:$M,9,0)</f>
        <v>||POLAND||POLAND</v>
      </c>
      <c r="Q207" s="106" t="str">
        <f>VLOOKUP('作成 (2)'!D:D,引当!A:B,2,0)&amp;K207&amp;O207</f>
        <v>crosscp</v>
      </c>
      <c r="R207" s="107" t="str">
        <f t="shared" si="20"/>
        <v>2023年製 CROSSCLIMATE+ 185/65R14 90H XL  185/65R14  翌営業日発送</v>
      </c>
      <c r="S207" s="106" t="str">
        <f t="shared" si="21"/>
        <v>オールシーズン$$MICHELIN$$ミシュラン$$クロスクライメート$$185/65R14$$価格$$安い$$寿命$$おすすめ$$0</v>
      </c>
      <c r="T207" s="104"/>
      <c r="U207" s="104" t="str">
        <f>VLOOKUP('作成 (2)'!D:D,引当!A:R,4,FALSE)</f>
        <v>オールシーズン</v>
      </c>
      <c r="V207" s="104" t="str">
        <f>VLOOKUP('作成 (2)'!D:D,引当!A:R,5,FALSE)</f>
        <v>MICHELIN</v>
      </c>
      <c r="W207" s="103" t="str">
        <f>VLOOKUP('作成 (2)'!D:D,引当!A:R,6,FALSE)</f>
        <v>ミシュラン</v>
      </c>
      <c r="X207" s="108" t="str">
        <f>VLOOKUP('作成 (2)'!D:D,引当!A:M,7,FALSE)</f>
        <v>クロスクライメート</v>
      </c>
      <c r="Y207" s="109" t="str">
        <f t="shared" si="22"/>
        <v>185/65R14</v>
      </c>
      <c r="Z207" s="108" t="str">
        <f>VLOOKUP('作成 (2)'!D:D,引当!A:M,9,FALSE)</f>
        <v>価格</v>
      </c>
      <c r="AA207" s="109" t="str">
        <f>VLOOKUP('作成 (2)'!D:D,引当!A:M,10,FALSE)</f>
        <v>安い</v>
      </c>
      <c r="AB207" s="103" t="str">
        <f>VLOOKUP('作成 (2)'!D:D,引当!A:M,11,FALSE)</f>
        <v>寿命</v>
      </c>
      <c r="AC207" s="103" t="str">
        <f>VLOOKUP('作成 (2)'!D:D,引当!A:M,12,FALSE)</f>
        <v>おすすめ</v>
      </c>
      <c r="AD207" s="26">
        <f>VLOOKUP('作成 (2)'!D:D,引当!A:M,13,FALSE)</f>
        <v>0</v>
      </c>
    </row>
    <row r="208" spans="1:30">
      <c r="A208" s="33">
        <v>2056515157751</v>
      </c>
      <c r="B208" s="32">
        <v>4985009755389</v>
      </c>
      <c r="C208" s="31" t="s">
        <v>3665</v>
      </c>
      <c r="D208" s="30" t="s">
        <v>17</v>
      </c>
      <c r="E208" s="30" t="s">
        <v>3666</v>
      </c>
      <c r="F208" s="30" t="s">
        <v>874</v>
      </c>
      <c r="G208" s="30">
        <v>23800</v>
      </c>
      <c r="H208" s="30">
        <v>10950</v>
      </c>
      <c r="I208" s="30">
        <v>1050</v>
      </c>
      <c r="J208" s="30" t="s">
        <v>3956</v>
      </c>
      <c r="K208" s="344"/>
      <c r="L208" s="102" t="str">
        <f t="shared" si="19"/>
        <v>CROSSCLIMATE+ 205/65R15 99V XL</v>
      </c>
      <c r="M208" s="104">
        <f>VLOOKUP(A:A,在庫!$B:$M,10,0)</f>
        <v>4</v>
      </c>
      <c r="N208" s="105" t="s">
        <v>4595</v>
      </c>
      <c r="O208" s="105" t="str">
        <f t="shared" si="18"/>
        <v/>
      </c>
      <c r="P208" s="106" t="str">
        <f>VLOOKUP(A:A,在庫!$B:$M,9,0)</f>
        <v>||THAI||THAI</v>
      </c>
      <c r="Q208" s="106" t="str">
        <f>VLOOKUP('作成 (2)'!D:D,引当!A:B,2,0)&amp;K208&amp;O208</f>
        <v>crosscp</v>
      </c>
      <c r="R208" s="107" t="str">
        <f t="shared" si="20"/>
        <v>2023年製 CROSSCLIMATE+ 205/65R15 99V XL  205/65R15  翌営業日発送</v>
      </c>
      <c r="S208" s="106" t="str">
        <f t="shared" si="21"/>
        <v>オールシーズン$$MICHELIN$$ミシュラン$$クロスクライメート$$205/65R15$$価格$$安い$$寿命$$おすすめ$$0</v>
      </c>
      <c r="T208" s="104"/>
      <c r="U208" s="104" t="str">
        <f>VLOOKUP('作成 (2)'!D:D,引当!A:R,4,FALSE)</f>
        <v>オールシーズン</v>
      </c>
      <c r="V208" s="104" t="str">
        <f>VLOOKUP('作成 (2)'!D:D,引当!A:R,5,FALSE)</f>
        <v>MICHELIN</v>
      </c>
      <c r="W208" s="103" t="str">
        <f>VLOOKUP('作成 (2)'!D:D,引当!A:R,6,FALSE)</f>
        <v>ミシュラン</v>
      </c>
      <c r="X208" s="108" t="str">
        <f>VLOOKUP('作成 (2)'!D:D,引当!A:M,7,FALSE)</f>
        <v>クロスクライメート</v>
      </c>
      <c r="Y208" s="109" t="str">
        <f t="shared" si="22"/>
        <v>205/65R15</v>
      </c>
      <c r="Z208" s="108" t="str">
        <f>VLOOKUP('作成 (2)'!D:D,引当!A:M,9,FALSE)</f>
        <v>価格</v>
      </c>
      <c r="AA208" s="109" t="str">
        <f>VLOOKUP('作成 (2)'!D:D,引当!A:M,10,FALSE)</f>
        <v>安い</v>
      </c>
      <c r="AB208" s="103" t="str">
        <f>VLOOKUP('作成 (2)'!D:D,引当!A:M,11,FALSE)</f>
        <v>寿命</v>
      </c>
      <c r="AC208" s="103" t="str">
        <f>VLOOKUP('作成 (2)'!D:D,引当!A:M,12,FALSE)</f>
        <v>おすすめ</v>
      </c>
      <c r="AD208" s="26">
        <f>VLOOKUP('作成 (2)'!D:D,引当!A:M,13,FALSE)</f>
        <v>0</v>
      </c>
    </row>
    <row r="209" spans="1:30">
      <c r="A209" s="33">
        <v>2156516157757</v>
      </c>
      <c r="B209" s="32">
        <v>4985009755129</v>
      </c>
      <c r="C209" s="31" t="s">
        <v>1909</v>
      </c>
      <c r="D209" s="30" t="s">
        <v>17</v>
      </c>
      <c r="E209" s="30" t="s">
        <v>1296</v>
      </c>
      <c r="F209" s="30" t="s">
        <v>73</v>
      </c>
      <c r="G209" s="30">
        <v>21600</v>
      </c>
      <c r="H209" s="30">
        <v>9940</v>
      </c>
      <c r="I209" s="30">
        <v>1050</v>
      </c>
      <c r="K209" s="344"/>
      <c r="L209" s="102" t="str">
        <f t="shared" si="19"/>
        <v>CROSSCLIMATE+ 215/65R16 102V XL（在庫限り）</v>
      </c>
      <c r="M209" s="104" t="e">
        <f>VLOOKUP(A:A,在庫!$B:$M,10,0)</f>
        <v>#N/A</v>
      </c>
      <c r="N209" s="105" t="s">
        <v>4595</v>
      </c>
      <c r="O209" s="105" t="str">
        <f t="shared" si="18"/>
        <v/>
      </c>
      <c r="P209" s="106" t="e">
        <f>VLOOKUP(A:A,在庫!$B:$M,9,0)</f>
        <v>#N/A</v>
      </c>
      <c r="Q209" s="106" t="str">
        <f>VLOOKUP('作成 (2)'!D:D,引当!A:B,2,0)&amp;K209&amp;O209</f>
        <v>crosscp</v>
      </c>
      <c r="R209" s="107" t="str">
        <f t="shared" si="20"/>
        <v>2023年製 CROSSCLIMATE+ 215/65R16 102V XL（在庫限り）  215/65R16  翌営業日発送</v>
      </c>
      <c r="S209" s="106" t="str">
        <f t="shared" si="21"/>
        <v>オールシーズン$$MICHELIN$$ミシュラン$$クロスクライメート$$215/65R16$$価格$$安い$$寿命$$おすすめ$$0</v>
      </c>
      <c r="T209" s="104"/>
      <c r="U209" s="104" t="str">
        <f>VLOOKUP('作成 (2)'!D:D,引当!A:R,4,FALSE)</f>
        <v>オールシーズン</v>
      </c>
      <c r="V209" s="104" t="str">
        <f>VLOOKUP('作成 (2)'!D:D,引当!A:R,5,FALSE)</f>
        <v>MICHELIN</v>
      </c>
      <c r="W209" s="103" t="str">
        <f>VLOOKUP('作成 (2)'!D:D,引当!A:R,6,FALSE)</f>
        <v>ミシュラン</v>
      </c>
      <c r="X209" s="108" t="str">
        <f>VLOOKUP('作成 (2)'!D:D,引当!A:M,7,FALSE)</f>
        <v>クロスクライメート</v>
      </c>
      <c r="Y209" s="109" t="str">
        <f t="shared" si="22"/>
        <v>215/65R16</v>
      </c>
      <c r="Z209" s="108" t="str">
        <f>VLOOKUP('作成 (2)'!D:D,引当!A:M,9,FALSE)</f>
        <v>価格</v>
      </c>
      <c r="AA209" s="109" t="str">
        <f>VLOOKUP('作成 (2)'!D:D,引当!A:M,10,FALSE)</f>
        <v>安い</v>
      </c>
      <c r="AB209" s="103" t="str">
        <f>VLOOKUP('作成 (2)'!D:D,引当!A:M,11,FALSE)</f>
        <v>寿命</v>
      </c>
      <c r="AC209" s="103" t="str">
        <f>VLOOKUP('作成 (2)'!D:D,引当!A:M,12,FALSE)</f>
        <v>おすすめ</v>
      </c>
      <c r="AD209" s="26">
        <f>VLOOKUP('作成 (2)'!D:D,引当!A:M,13,FALSE)</f>
        <v>0</v>
      </c>
    </row>
    <row r="210" spans="1:30">
      <c r="A210" s="33">
        <v>1856515159752</v>
      </c>
      <c r="B210" s="32">
        <v>4985009755167</v>
      </c>
      <c r="C210" s="31" t="s">
        <v>152</v>
      </c>
      <c r="D210" s="30" t="s">
        <v>17</v>
      </c>
      <c r="E210" s="30" t="s">
        <v>1136</v>
      </c>
      <c r="F210" s="30" t="s">
        <v>42</v>
      </c>
      <c r="G210" s="30" t="s">
        <v>152</v>
      </c>
      <c r="H210" s="30">
        <v>6387</v>
      </c>
      <c r="I210" s="30">
        <v>525</v>
      </c>
      <c r="J210" s="30" t="s">
        <v>3957</v>
      </c>
      <c r="K210" s="344"/>
      <c r="L210" s="102" t="str">
        <f t="shared" si="19"/>
        <v>CROSSCLIMATE+ 185/65R15 92T XL</v>
      </c>
      <c r="M210" s="104" t="e">
        <f>VLOOKUP(A:A,在庫!$B:$M,10,0)</f>
        <v>#N/A</v>
      </c>
      <c r="N210" s="105" t="s">
        <v>4595</v>
      </c>
      <c r="O210" s="105" t="str">
        <f t="shared" si="18"/>
        <v>ip</v>
      </c>
      <c r="P210" s="106" t="e">
        <f>VLOOKUP(A:A,在庫!$B:$M,9,0)</f>
        <v>#N/A</v>
      </c>
      <c r="Q210" s="106" t="str">
        <f>VLOOKUP('作成 (2)'!D:D,引当!A:B,2,0)&amp;K210&amp;O210</f>
        <v>crosscpip</v>
      </c>
      <c r="R210" s="107" t="str">
        <f t="shared" si="20"/>
        <v>2023年製 CROSSCLIMATE+ 185/65R15 92T XL  185/65R15  翌営業日発送</v>
      </c>
      <c r="S210" s="106" t="str">
        <f t="shared" si="21"/>
        <v>オールシーズン$$MICHELIN$$ミシュラン$$クロスクライメート$$185/65R15$$価格$$安い$$寿命$$おすすめ$$0</v>
      </c>
      <c r="T210" s="104"/>
      <c r="U210" s="104" t="str">
        <f>VLOOKUP('作成 (2)'!D:D,引当!A:R,4,FALSE)</f>
        <v>オールシーズン</v>
      </c>
      <c r="V210" s="104" t="str">
        <f>VLOOKUP('作成 (2)'!D:D,引当!A:R,5,FALSE)</f>
        <v>MICHELIN</v>
      </c>
      <c r="W210" s="103" t="str">
        <f>VLOOKUP('作成 (2)'!D:D,引当!A:R,6,FALSE)</f>
        <v>ミシュラン</v>
      </c>
      <c r="X210" s="108" t="str">
        <f>VLOOKUP('作成 (2)'!D:D,引当!A:M,7,FALSE)</f>
        <v>クロスクライメート</v>
      </c>
      <c r="Y210" s="109" t="str">
        <f t="shared" si="22"/>
        <v>185/65R15</v>
      </c>
      <c r="Z210" s="108" t="str">
        <f>VLOOKUP('作成 (2)'!D:D,引当!A:M,9,FALSE)</f>
        <v>価格</v>
      </c>
      <c r="AA210" s="109" t="str">
        <f>VLOOKUP('作成 (2)'!D:D,引当!A:M,10,FALSE)</f>
        <v>安い</v>
      </c>
      <c r="AB210" s="103" t="str">
        <f>VLOOKUP('作成 (2)'!D:D,引当!A:M,11,FALSE)</f>
        <v>寿命</v>
      </c>
      <c r="AC210" s="103" t="str">
        <f>VLOOKUP('作成 (2)'!D:D,引当!A:M,12,FALSE)</f>
        <v>おすすめ</v>
      </c>
      <c r="AD210" s="26">
        <f>VLOOKUP('作成 (2)'!D:D,引当!A:M,13,FALSE)</f>
        <v>0</v>
      </c>
    </row>
    <row r="211" spans="1:30">
      <c r="A211" s="33">
        <v>1955016169977</v>
      </c>
      <c r="B211" s="32">
        <v>4981160904666</v>
      </c>
      <c r="C211" s="31" t="s">
        <v>3891</v>
      </c>
      <c r="D211" s="30" t="s">
        <v>4737</v>
      </c>
      <c r="E211" s="30" t="s">
        <v>1203</v>
      </c>
      <c r="F211" s="30" t="s">
        <v>97</v>
      </c>
      <c r="G211" s="30" t="s">
        <v>152</v>
      </c>
      <c r="H211" s="30">
        <v>7396</v>
      </c>
      <c r="I211" s="30">
        <v>525</v>
      </c>
      <c r="J211" s="30" t="s">
        <v>3957</v>
      </c>
      <c r="K211" s="344"/>
      <c r="L211" s="102" t="str">
        <f t="shared" si="19"/>
        <v>DIREZZA DZ102 195/50R16 84V</v>
      </c>
      <c r="M211" s="104">
        <f>VLOOKUP(A:A,在庫!$B:$M,10,0)</f>
        <v>1</v>
      </c>
      <c r="N211" s="105" t="s">
        <v>4595</v>
      </c>
      <c r="O211" s="105" t="str">
        <f t="shared" si="18"/>
        <v>ip</v>
      </c>
      <c r="P211" s="106">
        <f>VLOOKUP(A:A,在庫!$B:$M,9,0)</f>
        <v>0</v>
      </c>
      <c r="Q211" s="106" t="str">
        <f>VLOOKUP('作成 (2)'!D:D,引当!A:B,2,0)&amp;K211&amp;O211</f>
        <v>dz102ip</v>
      </c>
      <c r="R211" s="107" t="str">
        <f t="shared" si="20"/>
        <v>2023年製 DIREZZA DZ102 195/50R16 84V  195/50R16  翌営業日発送</v>
      </c>
      <c r="S211" s="106" t="str">
        <f t="shared" si="21"/>
        <v>サマー$$DUNLOP$$ダンロップ$$ディレッツア$$195/50R16$$価格$$安い$$寿命$$おすすめ$$0</v>
      </c>
      <c r="T211" s="104"/>
      <c r="U211" s="104" t="str">
        <f>VLOOKUP('作成 (2)'!D:D,引当!A:R,4,FALSE)</f>
        <v>サマー</v>
      </c>
      <c r="V211" s="104" t="str">
        <f>VLOOKUP('作成 (2)'!D:D,引当!A:R,5,FALSE)</f>
        <v>DUNLOP</v>
      </c>
      <c r="W211" s="103" t="str">
        <f>VLOOKUP('作成 (2)'!D:D,引当!A:R,6,FALSE)</f>
        <v>ダンロップ</v>
      </c>
      <c r="X211" s="108" t="str">
        <f>VLOOKUP('作成 (2)'!D:D,引当!A:M,7,FALSE)</f>
        <v>ディレッツア</v>
      </c>
      <c r="Y211" s="109" t="str">
        <f t="shared" si="22"/>
        <v>195/50R16</v>
      </c>
      <c r="Z211" s="108" t="str">
        <f>VLOOKUP('作成 (2)'!D:D,引当!A:M,9,FALSE)</f>
        <v>価格</v>
      </c>
      <c r="AA211" s="109" t="str">
        <f>VLOOKUP('作成 (2)'!D:D,引当!A:M,10,FALSE)</f>
        <v>安い</v>
      </c>
      <c r="AB211" s="103" t="str">
        <f>VLOOKUP('作成 (2)'!D:D,引当!A:M,11,FALSE)</f>
        <v>寿命</v>
      </c>
      <c r="AC211" s="103" t="str">
        <f>VLOOKUP('作成 (2)'!D:D,引当!A:M,12,FALSE)</f>
        <v>おすすめ</v>
      </c>
      <c r="AD211" s="26">
        <f>VLOOKUP('作成 (2)'!D:D,引当!A:M,13,FALSE)</f>
        <v>0</v>
      </c>
    </row>
    <row r="212" spans="1:30">
      <c r="A212" s="33">
        <v>2054517169970</v>
      </c>
      <c r="B212" s="32" t="s">
        <v>152</v>
      </c>
      <c r="C212" s="31" t="s">
        <v>152</v>
      </c>
      <c r="D212" s="30" t="s">
        <v>4737</v>
      </c>
      <c r="E212" s="30" t="s">
        <v>1204</v>
      </c>
      <c r="F212" s="30" t="s">
        <v>62</v>
      </c>
      <c r="G212" s="30" t="s">
        <v>152</v>
      </c>
      <c r="H212" s="30">
        <v>7477</v>
      </c>
      <c r="I212" s="30">
        <v>525</v>
      </c>
      <c r="J212" s="30" t="s">
        <v>3957</v>
      </c>
      <c r="K212" s="344"/>
      <c r="L212" s="102" t="str">
        <f t="shared" si="19"/>
        <v>DIREZZA DZ102 205/45R17 84W</v>
      </c>
      <c r="M212" s="104" t="e">
        <f>VLOOKUP(A:A,在庫!$B:$M,10,0)</f>
        <v>#N/A</v>
      </c>
      <c r="N212" s="105" t="s">
        <v>4595</v>
      </c>
      <c r="O212" s="105" t="str">
        <f t="shared" si="18"/>
        <v>ip</v>
      </c>
      <c r="P212" s="106" t="e">
        <f>VLOOKUP(A:A,在庫!$B:$M,9,0)</f>
        <v>#N/A</v>
      </c>
      <c r="Q212" s="106" t="str">
        <f>VLOOKUP('作成 (2)'!D:D,引当!A:B,2,0)&amp;K212&amp;O212</f>
        <v>dz102ip</v>
      </c>
      <c r="R212" s="107" t="str">
        <f t="shared" si="20"/>
        <v>2023年製 DIREZZA DZ102 205/45R17 84W  205/45R17  翌営業日発送</v>
      </c>
      <c r="S212" s="106" t="str">
        <f t="shared" si="21"/>
        <v>サマー$$DUNLOP$$ダンロップ$$ディレッツア$$205/45R17$$価格$$安い$$寿命$$おすすめ$$0</v>
      </c>
      <c r="T212" s="104"/>
      <c r="U212" s="104" t="str">
        <f>VLOOKUP('作成 (2)'!D:D,引当!A:R,4,FALSE)</f>
        <v>サマー</v>
      </c>
      <c r="V212" s="104" t="str">
        <f>VLOOKUP('作成 (2)'!D:D,引当!A:R,5,FALSE)</f>
        <v>DUNLOP</v>
      </c>
      <c r="W212" s="103" t="str">
        <f>VLOOKUP('作成 (2)'!D:D,引当!A:R,6,FALSE)</f>
        <v>ダンロップ</v>
      </c>
      <c r="X212" s="108" t="str">
        <f>VLOOKUP('作成 (2)'!D:D,引当!A:M,7,FALSE)</f>
        <v>ディレッツア</v>
      </c>
      <c r="Y212" s="109" t="str">
        <f t="shared" si="22"/>
        <v>205/45R17</v>
      </c>
      <c r="Z212" s="108" t="str">
        <f>VLOOKUP('作成 (2)'!D:D,引当!A:M,9,FALSE)</f>
        <v>価格</v>
      </c>
      <c r="AA212" s="109" t="str">
        <f>VLOOKUP('作成 (2)'!D:D,引当!A:M,10,FALSE)</f>
        <v>安い</v>
      </c>
      <c r="AB212" s="103" t="str">
        <f>VLOOKUP('作成 (2)'!D:D,引当!A:M,11,FALSE)</f>
        <v>寿命</v>
      </c>
      <c r="AC212" s="103" t="str">
        <f>VLOOKUP('作成 (2)'!D:D,引当!A:M,12,FALSE)</f>
        <v>おすすめ</v>
      </c>
      <c r="AD212" s="26">
        <f>VLOOKUP('作成 (2)'!D:D,引当!A:M,13,FALSE)</f>
        <v>0</v>
      </c>
    </row>
    <row r="213" spans="1:30">
      <c r="A213" s="33">
        <v>2153518169979</v>
      </c>
      <c r="B213" s="32" t="s">
        <v>152</v>
      </c>
      <c r="C213" s="31" t="s">
        <v>152</v>
      </c>
      <c r="D213" s="30" t="s">
        <v>4737</v>
      </c>
      <c r="E213" s="30" t="s">
        <v>1205</v>
      </c>
      <c r="F213" s="30" t="s">
        <v>120</v>
      </c>
      <c r="G213" s="30" t="s">
        <v>152</v>
      </c>
      <c r="H213" s="30">
        <v>8481</v>
      </c>
      <c r="I213" s="30">
        <v>1050</v>
      </c>
      <c r="J213" s="30" t="s">
        <v>3957</v>
      </c>
      <c r="K213" s="344"/>
      <c r="L213" s="102" t="str">
        <f t="shared" si="19"/>
        <v>DIREZZA DZ102 215/35R18 84W</v>
      </c>
      <c r="M213" s="104">
        <f>VLOOKUP(A:A,在庫!$B:$M,10,0)</f>
        <v>1</v>
      </c>
      <c r="N213" s="105" t="s">
        <v>4595</v>
      </c>
      <c r="O213" s="105" t="str">
        <f t="shared" si="18"/>
        <v>ip</v>
      </c>
      <c r="P213" s="106">
        <f>VLOOKUP(A:A,在庫!$B:$M,9,0)</f>
        <v>0</v>
      </c>
      <c r="Q213" s="106" t="str">
        <f>VLOOKUP('作成 (2)'!D:D,引当!A:B,2,0)&amp;K213&amp;O213</f>
        <v>dz102ip</v>
      </c>
      <c r="R213" s="107" t="str">
        <f t="shared" si="20"/>
        <v>2023年製 DIREZZA DZ102 215/35R18 84W  215/35R18  翌営業日発送</v>
      </c>
      <c r="S213" s="106" t="str">
        <f t="shared" si="21"/>
        <v>サマー$$DUNLOP$$ダンロップ$$ディレッツア$$215/35R18$$価格$$安い$$寿命$$おすすめ$$0</v>
      </c>
      <c r="T213" s="104"/>
      <c r="U213" s="104" t="str">
        <f>VLOOKUP('作成 (2)'!D:D,引当!A:R,4,FALSE)</f>
        <v>サマー</v>
      </c>
      <c r="V213" s="104" t="str">
        <f>VLOOKUP('作成 (2)'!D:D,引当!A:R,5,FALSE)</f>
        <v>DUNLOP</v>
      </c>
      <c r="W213" s="103" t="str">
        <f>VLOOKUP('作成 (2)'!D:D,引当!A:R,6,FALSE)</f>
        <v>ダンロップ</v>
      </c>
      <c r="X213" s="108" t="str">
        <f>VLOOKUP('作成 (2)'!D:D,引当!A:M,7,FALSE)</f>
        <v>ディレッツア</v>
      </c>
      <c r="Y213" s="109" t="str">
        <f t="shared" si="22"/>
        <v>215/35R18</v>
      </c>
      <c r="Z213" s="108" t="str">
        <f>VLOOKUP('作成 (2)'!D:D,引当!A:M,9,FALSE)</f>
        <v>価格</v>
      </c>
      <c r="AA213" s="109" t="str">
        <f>VLOOKUP('作成 (2)'!D:D,引当!A:M,10,FALSE)</f>
        <v>安い</v>
      </c>
      <c r="AB213" s="103" t="str">
        <f>VLOOKUP('作成 (2)'!D:D,引当!A:M,11,FALSE)</f>
        <v>寿命</v>
      </c>
      <c r="AC213" s="103" t="str">
        <f>VLOOKUP('作成 (2)'!D:D,引当!A:M,12,FALSE)</f>
        <v>おすすめ</v>
      </c>
      <c r="AD213" s="26">
        <f>VLOOKUP('作成 (2)'!D:D,引当!A:M,13,FALSE)</f>
        <v>0</v>
      </c>
    </row>
    <row r="214" spans="1:30">
      <c r="A214" s="33">
        <v>2154018169971</v>
      </c>
      <c r="B214" s="32" t="s">
        <v>152</v>
      </c>
      <c r="C214" s="31" t="s">
        <v>152</v>
      </c>
      <c r="D214" s="30" t="s">
        <v>4737</v>
      </c>
      <c r="E214" s="30" t="s">
        <v>1206</v>
      </c>
      <c r="F214" s="30" t="s">
        <v>121</v>
      </c>
      <c r="G214" s="30" t="s">
        <v>152</v>
      </c>
      <c r="H214" s="30">
        <v>8667</v>
      </c>
      <c r="I214" s="30">
        <v>525</v>
      </c>
      <c r="J214" s="30" t="s">
        <v>3957</v>
      </c>
      <c r="K214" s="344"/>
      <c r="L214" s="102" t="str">
        <f t="shared" si="19"/>
        <v>DIREZZA DZ102 215/40R18 89W XL</v>
      </c>
      <c r="M214" s="104" t="e">
        <f>VLOOKUP(A:A,在庫!$B:$M,10,0)</f>
        <v>#N/A</v>
      </c>
      <c r="N214" s="105" t="s">
        <v>4595</v>
      </c>
      <c r="O214" s="105" t="str">
        <f t="shared" si="18"/>
        <v>ip</v>
      </c>
      <c r="P214" s="106" t="e">
        <f>VLOOKUP(A:A,在庫!$B:$M,9,0)</f>
        <v>#N/A</v>
      </c>
      <c r="Q214" s="106" t="str">
        <f>VLOOKUP('作成 (2)'!D:D,引当!A:B,2,0)&amp;K214&amp;O214</f>
        <v>dz102ip</v>
      </c>
      <c r="R214" s="107" t="str">
        <f t="shared" si="20"/>
        <v>2023年製 DIREZZA DZ102 215/40R18 89W XL  215/40R18  翌営業日発送</v>
      </c>
      <c r="S214" s="106" t="str">
        <f t="shared" si="21"/>
        <v>サマー$$DUNLOP$$ダンロップ$$ディレッツア$$215/40R18$$価格$$安い$$寿命$$おすすめ$$0</v>
      </c>
      <c r="T214" s="104"/>
      <c r="U214" s="104" t="str">
        <f>VLOOKUP('作成 (2)'!D:D,引当!A:R,4,FALSE)</f>
        <v>サマー</v>
      </c>
      <c r="V214" s="104" t="str">
        <f>VLOOKUP('作成 (2)'!D:D,引当!A:R,5,FALSE)</f>
        <v>DUNLOP</v>
      </c>
      <c r="W214" s="103" t="str">
        <f>VLOOKUP('作成 (2)'!D:D,引当!A:R,6,FALSE)</f>
        <v>ダンロップ</v>
      </c>
      <c r="X214" s="108" t="str">
        <f>VLOOKUP('作成 (2)'!D:D,引当!A:M,7,FALSE)</f>
        <v>ディレッツア</v>
      </c>
      <c r="Y214" s="109" t="str">
        <f t="shared" si="22"/>
        <v>215/40R18</v>
      </c>
      <c r="Z214" s="108" t="str">
        <f>VLOOKUP('作成 (2)'!D:D,引当!A:M,9,FALSE)</f>
        <v>価格</v>
      </c>
      <c r="AA214" s="109" t="str">
        <f>VLOOKUP('作成 (2)'!D:D,引当!A:M,10,FALSE)</f>
        <v>安い</v>
      </c>
      <c r="AB214" s="103" t="str">
        <f>VLOOKUP('作成 (2)'!D:D,引当!A:M,11,FALSE)</f>
        <v>寿命</v>
      </c>
      <c r="AC214" s="103" t="str">
        <f>VLOOKUP('作成 (2)'!D:D,引当!A:M,12,FALSE)</f>
        <v>おすすめ</v>
      </c>
      <c r="AD214" s="26">
        <f>VLOOKUP('作成 (2)'!D:D,引当!A:M,13,FALSE)</f>
        <v>0</v>
      </c>
    </row>
    <row r="215" spans="1:30">
      <c r="A215" s="33">
        <v>2154517169977</v>
      </c>
      <c r="B215" s="32" t="s">
        <v>152</v>
      </c>
      <c r="C215" s="31" t="s">
        <v>152</v>
      </c>
      <c r="D215" s="30" t="s">
        <v>4737</v>
      </c>
      <c r="E215" s="30" t="s">
        <v>1017</v>
      </c>
      <c r="F215" s="30" t="s">
        <v>36</v>
      </c>
      <c r="G215" s="30" t="s">
        <v>152</v>
      </c>
      <c r="H215" s="30">
        <v>7768</v>
      </c>
      <c r="I215" s="30">
        <v>525</v>
      </c>
      <c r="J215" s="30" t="s">
        <v>3957</v>
      </c>
      <c r="K215" s="344"/>
      <c r="L215" s="102" t="str">
        <f t="shared" si="19"/>
        <v>DIREZZA DZ102 215/45R17 87W</v>
      </c>
      <c r="M215" s="104">
        <f>VLOOKUP(A:A,在庫!$B:$M,10,0)</f>
        <v>1</v>
      </c>
      <c r="N215" s="105" t="s">
        <v>4595</v>
      </c>
      <c r="O215" s="105" t="str">
        <f t="shared" si="18"/>
        <v>ip</v>
      </c>
      <c r="P215" s="106">
        <f>VLOOKUP(A:A,在庫!$B:$M,9,0)</f>
        <v>0</v>
      </c>
      <c r="Q215" s="106" t="str">
        <f>VLOOKUP('作成 (2)'!D:D,引当!A:B,2,0)&amp;K215&amp;O215</f>
        <v>dz102ip</v>
      </c>
      <c r="R215" s="107" t="str">
        <f t="shared" si="20"/>
        <v>2023年製 DIREZZA DZ102 215/45R17 87W  215/45R17  翌営業日発送</v>
      </c>
      <c r="S215" s="106" t="str">
        <f t="shared" si="21"/>
        <v>サマー$$DUNLOP$$ダンロップ$$ディレッツア$$215/45R17$$価格$$安い$$寿命$$おすすめ$$0</v>
      </c>
      <c r="T215" s="104"/>
      <c r="U215" s="104" t="str">
        <f>VLOOKUP('作成 (2)'!D:D,引当!A:R,4,FALSE)</f>
        <v>サマー</v>
      </c>
      <c r="V215" s="104" t="str">
        <f>VLOOKUP('作成 (2)'!D:D,引当!A:R,5,FALSE)</f>
        <v>DUNLOP</v>
      </c>
      <c r="W215" s="103" t="str">
        <f>VLOOKUP('作成 (2)'!D:D,引当!A:R,6,FALSE)</f>
        <v>ダンロップ</v>
      </c>
      <c r="X215" s="108" t="str">
        <f>VLOOKUP('作成 (2)'!D:D,引当!A:M,7,FALSE)</f>
        <v>ディレッツア</v>
      </c>
      <c r="Y215" s="109" t="str">
        <f t="shared" si="22"/>
        <v>215/45R17</v>
      </c>
      <c r="Z215" s="108" t="str">
        <f>VLOOKUP('作成 (2)'!D:D,引当!A:M,9,FALSE)</f>
        <v>価格</v>
      </c>
      <c r="AA215" s="109" t="str">
        <f>VLOOKUP('作成 (2)'!D:D,引当!A:M,10,FALSE)</f>
        <v>安い</v>
      </c>
      <c r="AB215" s="103" t="str">
        <f>VLOOKUP('作成 (2)'!D:D,引当!A:M,11,FALSE)</f>
        <v>寿命</v>
      </c>
      <c r="AC215" s="103" t="str">
        <f>VLOOKUP('作成 (2)'!D:D,引当!A:M,12,FALSE)</f>
        <v>おすすめ</v>
      </c>
      <c r="AD215" s="26">
        <f>VLOOKUP('作成 (2)'!D:D,引当!A:M,13,FALSE)</f>
        <v>0</v>
      </c>
    </row>
    <row r="216" spans="1:30">
      <c r="A216" s="33">
        <v>2155017169979</v>
      </c>
      <c r="B216" s="32">
        <v>4981160904734</v>
      </c>
      <c r="C216" s="31" t="s">
        <v>3893</v>
      </c>
      <c r="D216" s="30" t="s">
        <v>4737</v>
      </c>
      <c r="E216" s="30" t="s">
        <v>1162</v>
      </c>
      <c r="F216" s="30" t="s">
        <v>39</v>
      </c>
      <c r="G216" s="30" t="s">
        <v>152</v>
      </c>
      <c r="H216" s="30">
        <v>8320</v>
      </c>
      <c r="I216" s="30">
        <v>1050</v>
      </c>
      <c r="J216" s="30" t="s">
        <v>3957</v>
      </c>
      <c r="K216" s="344"/>
      <c r="L216" s="102" t="str">
        <f t="shared" si="19"/>
        <v>DIREZZA DZ102 215/50R17 91V</v>
      </c>
      <c r="M216" s="104">
        <f>VLOOKUP(A:A,在庫!$B:$M,10,0)</f>
        <v>1</v>
      </c>
      <c r="N216" s="105" t="s">
        <v>4595</v>
      </c>
      <c r="O216" s="105" t="str">
        <f t="shared" si="18"/>
        <v>ip</v>
      </c>
      <c r="P216" s="106">
        <f>VLOOKUP(A:A,在庫!$B:$M,9,0)</f>
        <v>0</v>
      </c>
      <c r="Q216" s="106" t="str">
        <f>VLOOKUP('作成 (2)'!D:D,引当!A:B,2,0)&amp;K216&amp;O216</f>
        <v>dz102ip</v>
      </c>
      <c r="R216" s="107" t="str">
        <f t="shared" si="20"/>
        <v>2023年製 DIREZZA DZ102 215/50R17 91V  215/50R17  翌営業日発送</v>
      </c>
      <c r="S216" s="106" t="str">
        <f t="shared" si="21"/>
        <v>サマー$$DUNLOP$$ダンロップ$$ディレッツア$$215/50R17$$価格$$安い$$寿命$$おすすめ$$0</v>
      </c>
      <c r="T216" s="104"/>
      <c r="U216" s="104" t="str">
        <f>VLOOKUP('作成 (2)'!D:D,引当!A:R,4,FALSE)</f>
        <v>サマー</v>
      </c>
      <c r="V216" s="104" t="str">
        <f>VLOOKUP('作成 (2)'!D:D,引当!A:R,5,FALSE)</f>
        <v>DUNLOP</v>
      </c>
      <c r="W216" s="103" t="str">
        <f>VLOOKUP('作成 (2)'!D:D,引当!A:R,6,FALSE)</f>
        <v>ダンロップ</v>
      </c>
      <c r="X216" s="108" t="str">
        <f>VLOOKUP('作成 (2)'!D:D,引当!A:M,7,FALSE)</f>
        <v>ディレッツア</v>
      </c>
      <c r="Y216" s="109" t="str">
        <f t="shared" si="22"/>
        <v>215/50R17</v>
      </c>
      <c r="Z216" s="108" t="str">
        <f>VLOOKUP('作成 (2)'!D:D,引当!A:M,9,FALSE)</f>
        <v>価格</v>
      </c>
      <c r="AA216" s="109" t="str">
        <f>VLOOKUP('作成 (2)'!D:D,引当!A:M,10,FALSE)</f>
        <v>安い</v>
      </c>
      <c r="AB216" s="103" t="str">
        <f>VLOOKUP('作成 (2)'!D:D,引当!A:M,11,FALSE)</f>
        <v>寿命</v>
      </c>
      <c r="AC216" s="103" t="str">
        <f>VLOOKUP('作成 (2)'!D:D,引当!A:M,12,FALSE)</f>
        <v>おすすめ</v>
      </c>
      <c r="AD216" s="26">
        <f>VLOOKUP('作成 (2)'!D:D,引当!A:M,13,FALSE)</f>
        <v>0</v>
      </c>
    </row>
    <row r="217" spans="1:30">
      <c r="A217" s="33">
        <v>2254018169978</v>
      </c>
      <c r="B217" s="32" t="s">
        <v>152</v>
      </c>
      <c r="C217" s="31" t="s">
        <v>152</v>
      </c>
      <c r="D217" s="30" t="s">
        <v>4737</v>
      </c>
      <c r="E217" s="30" t="s">
        <v>1207</v>
      </c>
      <c r="F217" s="30" t="s">
        <v>38</v>
      </c>
      <c r="G217" s="30" t="s">
        <v>152</v>
      </c>
      <c r="H217" s="30">
        <v>8367</v>
      </c>
      <c r="I217" s="30">
        <v>525</v>
      </c>
      <c r="J217" s="30" t="s">
        <v>3957</v>
      </c>
      <c r="K217" s="344"/>
      <c r="L217" s="102" t="str">
        <f t="shared" si="19"/>
        <v>DIREZZA DZ102 225/40R18 88W</v>
      </c>
      <c r="M217" s="104">
        <f>VLOOKUP(A:A,在庫!$B:$M,10,0)</f>
        <v>1</v>
      </c>
      <c r="N217" s="105" t="s">
        <v>4595</v>
      </c>
      <c r="O217" s="105" t="str">
        <f t="shared" si="18"/>
        <v>ip</v>
      </c>
      <c r="P217" s="106">
        <f>VLOOKUP(A:A,在庫!$B:$M,9,0)</f>
        <v>0</v>
      </c>
      <c r="Q217" s="106" t="str">
        <f>VLOOKUP('作成 (2)'!D:D,引当!A:B,2,0)&amp;K217&amp;O217</f>
        <v>dz102ip</v>
      </c>
      <c r="R217" s="107" t="str">
        <f t="shared" si="20"/>
        <v>2023年製 DIREZZA DZ102 225/40R18 88W  225/40R18  翌営業日発送</v>
      </c>
      <c r="S217" s="106" t="str">
        <f t="shared" si="21"/>
        <v>サマー$$DUNLOP$$ダンロップ$$ディレッツア$$225/40R18$$価格$$安い$$寿命$$おすすめ$$0</v>
      </c>
      <c r="T217" s="104"/>
      <c r="U217" s="104" t="str">
        <f>VLOOKUP('作成 (2)'!D:D,引当!A:R,4,FALSE)</f>
        <v>サマー</v>
      </c>
      <c r="V217" s="104" t="str">
        <f>VLOOKUP('作成 (2)'!D:D,引当!A:R,5,FALSE)</f>
        <v>DUNLOP</v>
      </c>
      <c r="W217" s="103" t="str">
        <f>VLOOKUP('作成 (2)'!D:D,引当!A:R,6,FALSE)</f>
        <v>ダンロップ</v>
      </c>
      <c r="X217" s="108" t="str">
        <f>VLOOKUP('作成 (2)'!D:D,引当!A:M,7,FALSE)</f>
        <v>ディレッツア</v>
      </c>
      <c r="Y217" s="109" t="str">
        <f t="shared" si="22"/>
        <v>225/40R18</v>
      </c>
      <c r="Z217" s="108" t="str">
        <f>VLOOKUP('作成 (2)'!D:D,引当!A:M,9,FALSE)</f>
        <v>価格</v>
      </c>
      <c r="AA217" s="109" t="str">
        <f>VLOOKUP('作成 (2)'!D:D,引当!A:M,10,FALSE)</f>
        <v>安い</v>
      </c>
      <c r="AB217" s="103" t="str">
        <f>VLOOKUP('作成 (2)'!D:D,引当!A:M,11,FALSE)</f>
        <v>寿命</v>
      </c>
      <c r="AC217" s="103" t="str">
        <f>VLOOKUP('作成 (2)'!D:D,引当!A:M,12,FALSE)</f>
        <v>おすすめ</v>
      </c>
      <c r="AD217" s="26">
        <f>VLOOKUP('作成 (2)'!D:D,引当!A:M,13,FALSE)</f>
        <v>0</v>
      </c>
    </row>
    <row r="218" spans="1:30">
      <c r="A218" s="33">
        <v>2254517169974</v>
      </c>
      <c r="B218" s="32">
        <v>4981160904802</v>
      </c>
      <c r="C218" s="31" t="s">
        <v>3892</v>
      </c>
      <c r="D218" s="30" t="s">
        <v>4737</v>
      </c>
      <c r="E218" s="30" t="s">
        <v>1005</v>
      </c>
      <c r="F218" s="30" t="s">
        <v>37</v>
      </c>
      <c r="G218" s="30" t="s">
        <v>152</v>
      </c>
      <c r="H218" s="30">
        <v>7760</v>
      </c>
      <c r="I218" s="30">
        <v>525</v>
      </c>
      <c r="J218" s="30" t="s">
        <v>3957</v>
      </c>
      <c r="K218" s="344"/>
      <c r="L218" s="102" t="str">
        <f t="shared" si="19"/>
        <v>DIREZZA DZ102 225/45R17 94W XL</v>
      </c>
      <c r="M218" s="104">
        <f>VLOOKUP(A:A,在庫!$B:$M,10,0)</f>
        <v>1</v>
      </c>
      <c r="N218" s="105" t="s">
        <v>4595</v>
      </c>
      <c r="O218" s="105" t="str">
        <f t="shared" si="18"/>
        <v>ip</v>
      </c>
      <c r="P218" s="106">
        <f>VLOOKUP(A:A,在庫!$B:$M,9,0)</f>
        <v>0</v>
      </c>
      <c r="Q218" s="106" t="str">
        <f>VLOOKUP('作成 (2)'!D:D,引当!A:B,2,0)&amp;K218&amp;O218</f>
        <v>dz102ip</v>
      </c>
      <c r="R218" s="107" t="str">
        <f t="shared" si="20"/>
        <v>2023年製 DIREZZA DZ102 225/45R17 94W XL  225/45R17  翌営業日発送</v>
      </c>
      <c r="S218" s="106" t="str">
        <f t="shared" si="21"/>
        <v>サマー$$DUNLOP$$ダンロップ$$ディレッツア$$225/45R17$$価格$$安い$$寿命$$おすすめ$$0</v>
      </c>
      <c r="T218" s="104"/>
      <c r="U218" s="104" t="str">
        <f>VLOOKUP('作成 (2)'!D:D,引当!A:R,4,FALSE)</f>
        <v>サマー</v>
      </c>
      <c r="V218" s="104" t="str">
        <f>VLOOKUP('作成 (2)'!D:D,引当!A:R,5,FALSE)</f>
        <v>DUNLOP</v>
      </c>
      <c r="W218" s="103" t="str">
        <f>VLOOKUP('作成 (2)'!D:D,引当!A:R,6,FALSE)</f>
        <v>ダンロップ</v>
      </c>
      <c r="X218" s="108" t="str">
        <f>VLOOKUP('作成 (2)'!D:D,引当!A:M,7,FALSE)</f>
        <v>ディレッツア</v>
      </c>
      <c r="Y218" s="109" t="str">
        <f t="shared" si="22"/>
        <v>225/45R17</v>
      </c>
      <c r="Z218" s="108" t="str">
        <f>VLOOKUP('作成 (2)'!D:D,引当!A:M,9,FALSE)</f>
        <v>価格</v>
      </c>
      <c r="AA218" s="109" t="str">
        <f>VLOOKUP('作成 (2)'!D:D,引当!A:M,10,FALSE)</f>
        <v>安い</v>
      </c>
      <c r="AB218" s="103" t="str">
        <f>VLOOKUP('作成 (2)'!D:D,引当!A:M,11,FALSE)</f>
        <v>寿命</v>
      </c>
      <c r="AC218" s="103" t="str">
        <f>VLOOKUP('作成 (2)'!D:D,引当!A:M,12,FALSE)</f>
        <v>おすすめ</v>
      </c>
      <c r="AD218" s="26">
        <f>VLOOKUP('作成 (2)'!D:D,引当!A:M,13,FALSE)</f>
        <v>0</v>
      </c>
    </row>
    <row r="219" spans="1:30">
      <c r="A219" s="33">
        <v>2254518169973</v>
      </c>
      <c r="B219" s="32" t="s">
        <v>152</v>
      </c>
      <c r="C219" s="31" t="s">
        <v>152</v>
      </c>
      <c r="D219" s="30" t="s">
        <v>4737</v>
      </c>
      <c r="E219" s="30" t="s">
        <v>1208</v>
      </c>
      <c r="F219" s="30" t="s">
        <v>40</v>
      </c>
      <c r="G219" s="30" t="s">
        <v>152</v>
      </c>
      <c r="H219" s="30">
        <v>8770</v>
      </c>
      <c r="I219" s="30">
        <v>1050</v>
      </c>
      <c r="J219" s="30" t="s">
        <v>3957</v>
      </c>
      <c r="K219" s="344"/>
      <c r="L219" s="102" t="str">
        <f t="shared" si="19"/>
        <v>DIREZZA DZ102 225/45R18 91W</v>
      </c>
      <c r="M219" s="104">
        <f>VLOOKUP(A:A,在庫!$B:$M,10,0)</f>
        <v>1</v>
      </c>
      <c r="N219" s="105" t="s">
        <v>4595</v>
      </c>
      <c r="O219" s="105" t="str">
        <f t="shared" si="18"/>
        <v>ip</v>
      </c>
      <c r="P219" s="106">
        <f>VLOOKUP(A:A,在庫!$B:$M,9,0)</f>
        <v>0</v>
      </c>
      <c r="Q219" s="106" t="str">
        <f>VLOOKUP('作成 (2)'!D:D,引当!A:B,2,0)&amp;K219&amp;O219</f>
        <v>dz102ip</v>
      </c>
      <c r="R219" s="107" t="str">
        <f t="shared" si="20"/>
        <v>2023年製 DIREZZA DZ102 225/45R18 91W  225/45R18  翌営業日発送</v>
      </c>
      <c r="S219" s="106" t="str">
        <f t="shared" si="21"/>
        <v>サマー$$DUNLOP$$ダンロップ$$ディレッツア$$225/45R18$$価格$$安い$$寿命$$おすすめ$$0</v>
      </c>
      <c r="T219" s="104"/>
      <c r="U219" s="104" t="str">
        <f>VLOOKUP('作成 (2)'!D:D,引当!A:R,4,FALSE)</f>
        <v>サマー</v>
      </c>
      <c r="V219" s="104" t="str">
        <f>VLOOKUP('作成 (2)'!D:D,引当!A:R,5,FALSE)</f>
        <v>DUNLOP</v>
      </c>
      <c r="W219" s="103" t="str">
        <f>VLOOKUP('作成 (2)'!D:D,引当!A:R,6,FALSE)</f>
        <v>ダンロップ</v>
      </c>
      <c r="X219" s="108" t="str">
        <f>VLOOKUP('作成 (2)'!D:D,引当!A:M,7,FALSE)</f>
        <v>ディレッツア</v>
      </c>
      <c r="Y219" s="109" t="str">
        <f t="shared" si="22"/>
        <v>225/45R18</v>
      </c>
      <c r="Z219" s="108" t="str">
        <f>VLOOKUP('作成 (2)'!D:D,引当!A:M,9,FALSE)</f>
        <v>価格</v>
      </c>
      <c r="AA219" s="109" t="str">
        <f>VLOOKUP('作成 (2)'!D:D,引当!A:M,10,FALSE)</f>
        <v>安い</v>
      </c>
      <c r="AB219" s="103" t="str">
        <f>VLOOKUP('作成 (2)'!D:D,引当!A:M,11,FALSE)</f>
        <v>寿命</v>
      </c>
      <c r="AC219" s="103" t="str">
        <f>VLOOKUP('作成 (2)'!D:D,引当!A:M,12,FALSE)</f>
        <v>おすすめ</v>
      </c>
      <c r="AD219" s="26">
        <f>VLOOKUP('作成 (2)'!D:D,引当!A:M,13,FALSE)</f>
        <v>0</v>
      </c>
    </row>
    <row r="220" spans="1:30">
      <c r="A220" s="33">
        <v>2355018169972</v>
      </c>
      <c r="B220" s="32" t="s">
        <v>152</v>
      </c>
      <c r="C220" s="31" t="s">
        <v>152</v>
      </c>
      <c r="D220" s="30" t="s">
        <v>4737</v>
      </c>
      <c r="E220" s="30" t="s">
        <v>1166</v>
      </c>
      <c r="F220" s="30" t="s">
        <v>54</v>
      </c>
      <c r="G220" s="30" t="s">
        <v>152</v>
      </c>
      <c r="H220" s="30">
        <v>9763</v>
      </c>
      <c r="I220" s="30">
        <v>1050</v>
      </c>
      <c r="J220" s="30" t="s">
        <v>3957</v>
      </c>
      <c r="K220" s="344"/>
      <c r="L220" s="102" t="str">
        <f t="shared" si="19"/>
        <v>DIREZZA DZ102 235/50R18 97V</v>
      </c>
      <c r="M220" s="104">
        <f>VLOOKUP(A:A,在庫!$B:$M,10,0)</f>
        <v>1</v>
      </c>
      <c r="N220" s="105" t="s">
        <v>4595</v>
      </c>
      <c r="O220" s="105" t="str">
        <f t="shared" si="18"/>
        <v>ip</v>
      </c>
      <c r="P220" s="106">
        <f>VLOOKUP(A:A,在庫!$B:$M,9,0)</f>
        <v>0</v>
      </c>
      <c r="Q220" s="106" t="str">
        <f>VLOOKUP('作成 (2)'!D:D,引当!A:B,2,0)&amp;K220&amp;O220</f>
        <v>dz102ip</v>
      </c>
      <c r="R220" s="107" t="str">
        <f t="shared" si="20"/>
        <v>2023年製 DIREZZA DZ102 235/50R18 97V  235/50R18  翌営業日発送</v>
      </c>
      <c r="S220" s="106" t="str">
        <f t="shared" si="21"/>
        <v>サマー$$DUNLOP$$ダンロップ$$ディレッツア$$235/50R18$$価格$$安い$$寿命$$おすすめ$$0</v>
      </c>
      <c r="T220" s="104"/>
      <c r="U220" s="104" t="str">
        <f>VLOOKUP('作成 (2)'!D:D,引当!A:R,4,FALSE)</f>
        <v>サマー</v>
      </c>
      <c r="V220" s="104" t="str">
        <f>VLOOKUP('作成 (2)'!D:D,引当!A:R,5,FALSE)</f>
        <v>DUNLOP</v>
      </c>
      <c r="W220" s="103" t="str">
        <f>VLOOKUP('作成 (2)'!D:D,引当!A:R,6,FALSE)</f>
        <v>ダンロップ</v>
      </c>
      <c r="X220" s="108" t="str">
        <f>VLOOKUP('作成 (2)'!D:D,引当!A:M,7,FALSE)</f>
        <v>ディレッツア</v>
      </c>
      <c r="Y220" s="109" t="str">
        <f t="shared" si="22"/>
        <v>235/50R18</v>
      </c>
      <c r="Z220" s="108" t="str">
        <f>VLOOKUP('作成 (2)'!D:D,引当!A:M,9,FALSE)</f>
        <v>価格</v>
      </c>
      <c r="AA220" s="109" t="str">
        <f>VLOOKUP('作成 (2)'!D:D,引当!A:M,10,FALSE)</f>
        <v>安い</v>
      </c>
      <c r="AB220" s="103" t="str">
        <f>VLOOKUP('作成 (2)'!D:D,引当!A:M,11,FALSE)</f>
        <v>寿命</v>
      </c>
      <c r="AC220" s="103" t="str">
        <f>VLOOKUP('作成 (2)'!D:D,引当!A:M,12,FALSE)</f>
        <v>おすすめ</v>
      </c>
      <c r="AD220" s="26">
        <f>VLOOKUP('作成 (2)'!D:D,引当!A:M,13,FALSE)</f>
        <v>0</v>
      </c>
    </row>
    <row r="221" spans="1:30">
      <c r="A221" s="33">
        <v>2454018169972</v>
      </c>
      <c r="B221" s="32">
        <v>4981160904956</v>
      </c>
      <c r="C221" s="31" t="s">
        <v>3895</v>
      </c>
      <c r="D221" s="30" t="s">
        <v>4737</v>
      </c>
      <c r="E221" s="30" t="s">
        <v>1171</v>
      </c>
      <c r="F221" s="30" t="s">
        <v>83</v>
      </c>
      <c r="G221" s="30" t="s">
        <v>152</v>
      </c>
      <c r="H221" s="30">
        <v>9520</v>
      </c>
      <c r="I221" s="30">
        <v>1050</v>
      </c>
      <c r="J221" s="30" t="s">
        <v>3957</v>
      </c>
      <c r="K221" s="344"/>
      <c r="L221" s="102" t="str">
        <f t="shared" si="19"/>
        <v>DIREZZA DZ102 245/40R18 97W XL</v>
      </c>
      <c r="M221" s="104">
        <f>VLOOKUP(A:A,在庫!$B:$M,10,0)</f>
        <v>1</v>
      </c>
      <c r="N221" s="105" t="s">
        <v>4595</v>
      </c>
      <c r="O221" s="105" t="str">
        <f t="shared" si="18"/>
        <v>ip</v>
      </c>
      <c r="P221" s="106">
        <f>VLOOKUP(A:A,在庫!$B:$M,9,0)</f>
        <v>0</v>
      </c>
      <c r="Q221" s="106" t="str">
        <f>VLOOKUP('作成 (2)'!D:D,引当!A:B,2,0)&amp;K221&amp;O221</f>
        <v>dz102ip</v>
      </c>
      <c r="R221" s="107" t="str">
        <f t="shared" si="20"/>
        <v>2023年製 DIREZZA DZ102 245/40R18 97W XL  245/40R18  翌営業日発送</v>
      </c>
      <c r="S221" s="106" t="str">
        <f t="shared" si="21"/>
        <v>サマー$$DUNLOP$$ダンロップ$$ディレッツア$$245/40R18$$価格$$安い$$寿命$$おすすめ$$0</v>
      </c>
      <c r="T221" s="104"/>
      <c r="U221" s="104" t="str">
        <f>VLOOKUP('作成 (2)'!D:D,引当!A:R,4,FALSE)</f>
        <v>サマー</v>
      </c>
      <c r="V221" s="104" t="str">
        <f>VLOOKUP('作成 (2)'!D:D,引当!A:R,5,FALSE)</f>
        <v>DUNLOP</v>
      </c>
      <c r="W221" s="103" t="str">
        <f>VLOOKUP('作成 (2)'!D:D,引当!A:R,6,FALSE)</f>
        <v>ダンロップ</v>
      </c>
      <c r="X221" s="108" t="str">
        <f>VLOOKUP('作成 (2)'!D:D,引当!A:M,7,FALSE)</f>
        <v>ディレッツア</v>
      </c>
      <c r="Y221" s="109" t="str">
        <f t="shared" si="22"/>
        <v>245/40R18</v>
      </c>
      <c r="Z221" s="108" t="str">
        <f>VLOOKUP('作成 (2)'!D:D,引当!A:M,9,FALSE)</f>
        <v>価格</v>
      </c>
      <c r="AA221" s="109" t="str">
        <f>VLOOKUP('作成 (2)'!D:D,引当!A:M,10,FALSE)</f>
        <v>安い</v>
      </c>
      <c r="AB221" s="103" t="str">
        <f>VLOOKUP('作成 (2)'!D:D,引当!A:M,11,FALSE)</f>
        <v>寿命</v>
      </c>
      <c r="AC221" s="103" t="str">
        <f>VLOOKUP('作成 (2)'!D:D,引当!A:M,12,FALSE)</f>
        <v>おすすめ</v>
      </c>
      <c r="AD221" s="26">
        <f>VLOOKUP('作成 (2)'!D:D,引当!A:M,13,FALSE)</f>
        <v>0</v>
      </c>
    </row>
    <row r="222" spans="1:30">
      <c r="A222" s="33">
        <v>2255018169975</v>
      </c>
      <c r="B222" s="32">
        <v>4981160977035</v>
      </c>
      <c r="C222" s="31" t="s">
        <v>3894</v>
      </c>
      <c r="D222" s="30" t="s">
        <v>4737</v>
      </c>
      <c r="E222" s="30" t="s">
        <v>971</v>
      </c>
      <c r="F222" s="30" t="s">
        <v>80</v>
      </c>
      <c r="G222" s="30" t="s">
        <v>152</v>
      </c>
      <c r="H222" s="30">
        <v>9465</v>
      </c>
      <c r="I222" s="30">
        <v>1050</v>
      </c>
      <c r="J222" s="30" t="s">
        <v>3957</v>
      </c>
      <c r="K222" s="344"/>
      <c r="L222" s="102" t="str">
        <f t="shared" si="19"/>
        <v>DIREZZA DZ102 225/50R18 95W</v>
      </c>
      <c r="M222" s="104" t="e">
        <f>VLOOKUP(A:A,在庫!$B:$M,10,0)</f>
        <v>#N/A</v>
      </c>
      <c r="N222" s="105" t="s">
        <v>4595</v>
      </c>
      <c r="O222" s="105" t="str">
        <f t="shared" si="18"/>
        <v>ip</v>
      </c>
      <c r="P222" s="106" t="e">
        <f>VLOOKUP(A:A,在庫!$B:$M,9,0)</f>
        <v>#N/A</v>
      </c>
      <c r="Q222" s="106" t="str">
        <f>VLOOKUP('作成 (2)'!D:D,引当!A:B,2,0)&amp;K222&amp;O222</f>
        <v>dz102ip</v>
      </c>
      <c r="R222" s="107" t="str">
        <f t="shared" si="20"/>
        <v>2023年製 DIREZZA DZ102 225/50R18 95W  225/50R18  翌営業日発送</v>
      </c>
      <c r="S222" s="106" t="str">
        <f t="shared" si="21"/>
        <v>サマー$$DUNLOP$$ダンロップ$$ディレッツア$$225/50R18$$価格$$安い$$寿命$$おすすめ$$0</v>
      </c>
      <c r="T222" s="104"/>
      <c r="U222" s="104" t="str">
        <f>VLOOKUP('作成 (2)'!D:D,引当!A:R,4,FALSE)</f>
        <v>サマー</v>
      </c>
      <c r="V222" s="104" t="str">
        <f>VLOOKUP('作成 (2)'!D:D,引当!A:R,5,FALSE)</f>
        <v>DUNLOP</v>
      </c>
      <c r="W222" s="103" t="str">
        <f>VLOOKUP('作成 (2)'!D:D,引当!A:R,6,FALSE)</f>
        <v>ダンロップ</v>
      </c>
      <c r="X222" s="108" t="str">
        <f>VLOOKUP('作成 (2)'!D:D,引当!A:M,7,FALSE)</f>
        <v>ディレッツア</v>
      </c>
      <c r="Y222" s="109" t="str">
        <f t="shared" si="22"/>
        <v>225/50R18</v>
      </c>
      <c r="Z222" s="108" t="str">
        <f>VLOOKUP('作成 (2)'!D:D,引当!A:M,9,FALSE)</f>
        <v>価格</v>
      </c>
      <c r="AA222" s="109" t="str">
        <f>VLOOKUP('作成 (2)'!D:D,引当!A:M,10,FALSE)</f>
        <v>安い</v>
      </c>
      <c r="AB222" s="103" t="str">
        <f>VLOOKUP('作成 (2)'!D:D,引当!A:M,11,FALSE)</f>
        <v>寿命</v>
      </c>
      <c r="AC222" s="103" t="str">
        <f>VLOOKUP('作成 (2)'!D:D,引当!A:M,12,FALSE)</f>
        <v>おすすめ</v>
      </c>
      <c r="AD222" s="26">
        <f>VLOOKUP('作成 (2)'!D:D,引当!A:M,13,FALSE)</f>
        <v>0</v>
      </c>
    </row>
    <row r="223" spans="1:30">
      <c r="A223" s="33">
        <v>2255518119586</v>
      </c>
      <c r="B223" s="32" t="s">
        <v>152</v>
      </c>
      <c r="C223" s="31" t="s">
        <v>1463</v>
      </c>
      <c r="D223" s="30" t="s">
        <v>9155</v>
      </c>
      <c r="E223" s="30" t="s">
        <v>3877</v>
      </c>
      <c r="F223" s="30" t="s">
        <v>71</v>
      </c>
      <c r="G223" s="30" t="s">
        <v>152</v>
      </c>
      <c r="H223" s="30">
        <v>15677</v>
      </c>
      <c r="I223" s="30">
        <v>1050</v>
      </c>
      <c r="J223" s="30" t="s">
        <v>3957</v>
      </c>
      <c r="K223" s="344"/>
      <c r="L223" s="102" t="str">
        <f t="shared" si="19"/>
        <v>DM-V3 225/55R18 98T</v>
      </c>
      <c r="M223" s="104">
        <f>VLOOKUP(A:A,在庫!$B:$M,10,0)</f>
        <v>1</v>
      </c>
      <c r="N223" s="105" t="s">
        <v>4595</v>
      </c>
      <c r="O223" s="105" t="str">
        <f t="shared" si="18"/>
        <v>ip</v>
      </c>
      <c r="P223" s="106">
        <f>VLOOKUP(A:A,在庫!$B:$M,9,0)</f>
        <v>0</v>
      </c>
      <c r="Q223" s="106" t="str">
        <f>VLOOKUP('作成 (2)'!D:D,引当!A:B,2,0)&amp;K223&amp;O223</f>
        <v>dmv3ip</v>
      </c>
      <c r="R223" s="107" t="str">
        <f t="shared" si="20"/>
        <v>2023年製 DM-V3 225/55R18 98T  225/55R18  翌営業日発送</v>
      </c>
      <c r="S223" s="106" t="str">
        <f t="shared" si="21"/>
        <v>スタッドレス$$BRIDGESTONE$$ブリヂストン$$ブリザック$$225/55R18$$価格$$安い$$寿命$$おすすめ$$0</v>
      </c>
      <c r="T223" s="104"/>
      <c r="U223" s="104" t="str">
        <f>VLOOKUP('作成 (2)'!D:D,引当!A:R,4,FALSE)</f>
        <v>スタッドレス</v>
      </c>
      <c r="V223" s="104" t="str">
        <f>VLOOKUP('作成 (2)'!D:D,引当!A:R,5,FALSE)</f>
        <v>BRIDGESTONE</v>
      </c>
      <c r="W223" s="103" t="str">
        <f>VLOOKUP('作成 (2)'!D:D,引当!A:R,6,FALSE)</f>
        <v>ブリヂストン</v>
      </c>
      <c r="X223" s="108" t="str">
        <f>VLOOKUP('作成 (2)'!D:D,引当!A:M,7,FALSE)</f>
        <v>ブリザック</v>
      </c>
      <c r="Y223" s="109" t="str">
        <f t="shared" si="22"/>
        <v>225/55R18</v>
      </c>
      <c r="Z223" s="108" t="str">
        <f>VLOOKUP('作成 (2)'!D:D,引当!A:M,9,FALSE)</f>
        <v>価格</v>
      </c>
      <c r="AA223" s="109" t="str">
        <f>VLOOKUP('作成 (2)'!D:D,引当!A:M,10,FALSE)</f>
        <v>安い</v>
      </c>
      <c r="AB223" s="103" t="str">
        <f>VLOOKUP('作成 (2)'!D:D,引当!A:M,11,FALSE)</f>
        <v>寿命</v>
      </c>
      <c r="AC223" s="103" t="str">
        <f>VLOOKUP('作成 (2)'!D:D,引当!A:M,12,FALSE)</f>
        <v>おすすめ</v>
      </c>
      <c r="AD223" s="26">
        <f>VLOOKUP('作成 (2)'!D:D,引当!A:M,13,FALSE)</f>
        <v>0</v>
      </c>
    </row>
    <row r="224" spans="1:30">
      <c r="A224" s="33">
        <v>2256018119588</v>
      </c>
      <c r="B224" s="32" t="s">
        <v>152</v>
      </c>
      <c r="C224" s="31" t="s">
        <v>1485</v>
      </c>
      <c r="D224" s="30" t="s">
        <v>9155</v>
      </c>
      <c r="E224" s="30" t="s">
        <v>1198</v>
      </c>
      <c r="F224" s="30" t="s">
        <v>84</v>
      </c>
      <c r="G224" s="30" t="s">
        <v>152</v>
      </c>
      <c r="H224" s="30">
        <v>15673</v>
      </c>
      <c r="I224" s="30">
        <v>1050</v>
      </c>
      <c r="J224" s="30" t="s">
        <v>3957</v>
      </c>
      <c r="K224" s="344"/>
      <c r="L224" s="102" t="str">
        <f t="shared" si="19"/>
        <v>DM-V3 225/60R18 100S</v>
      </c>
      <c r="M224" s="104">
        <f>VLOOKUP(A:A,在庫!$B:$M,10,0)</f>
        <v>1</v>
      </c>
      <c r="N224" s="105" t="s">
        <v>4595</v>
      </c>
      <c r="O224" s="105" t="str">
        <f t="shared" si="18"/>
        <v>ip</v>
      </c>
      <c r="P224" s="106">
        <f>VLOOKUP(A:A,在庫!$B:$M,9,0)</f>
        <v>0</v>
      </c>
      <c r="Q224" s="106" t="str">
        <f>VLOOKUP('作成 (2)'!D:D,引当!A:B,2,0)&amp;K224&amp;O224</f>
        <v>dmv3ip</v>
      </c>
      <c r="R224" s="107" t="str">
        <f t="shared" si="20"/>
        <v>2023年製 DM-V3 225/60R18 100S  225/60R18  翌営業日発送</v>
      </c>
      <c r="S224" s="106" t="str">
        <f t="shared" si="21"/>
        <v>スタッドレス$$BRIDGESTONE$$ブリヂストン$$ブリザック$$225/60R18$$価格$$安い$$寿命$$おすすめ$$0</v>
      </c>
      <c r="T224" s="104"/>
      <c r="U224" s="104" t="str">
        <f>VLOOKUP('作成 (2)'!D:D,引当!A:R,4,FALSE)</f>
        <v>スタッドレス</v>
      </c>
      <c r="V224" s="104" t="str">
        <f>VLOOKUP('作成 (2)'!D:D,引当!A:R,5,FALSE)</f>
        <v>BRIDGESTONE</v>
      </c>
      <c r="W224" s="103" t="str">
        <f>VLOOKUP('作成 (2)'!D:D,引当!A:R,6,FALSE)</f>
        <v>ブリヂストン</v>
      </c>
      <c r="X224" s="108" t="str">
        <f>VLOOKUP('作成 (2)'!D:D,引当!A:M,7,FALSE)</f>
        <v>ブリザック</v>
      </c>
      <c r="Y224" s="109" t="str">
        <f t="shared" si="22"/>
        <v>225/60R18</v>
      </c>
      <c r="Z224" s="108" t="str">
        <f>VLOOKUP('作成 (2)'!D:D,引当!A:M,9,FALSE)</f>
        <v>価格</v>
      </c>
      <c r="AA224" s="109" t="str">
        <f>VLOOKUP('作成 (2)'!D:D,引当!A:M,10,FALSE)</f>
        <v>安い</v>
      </c>
      <c r="AB224" s="103" t="str">
        <f>VLOOKUP('作成 (2)'!D:D,引当!A:M,11,FALSE)</f>
        <v>寿命</v>
      </c>
      <c r="AC224" s="103" t="str">
        <f>VLOOKUP('作成 (2)'!D:D,引当!A:M,12,FALSE)</f>
        <v>おすすめ</v>
      </c>
      <c r="AD224" s="26">
        <f>VLOOKUP('作成 (2)'!D:D,引当!A:M,13,FALSE)</f>
        <v>0</v>
      </c>
    </row>
    <row r="225" spans="1:30">
      <c r="A225" s="33">
        <v>2355518119583</v>
      </c>
      <c r="B225" s="32" t="s">
        <v>152</v>
      </c>
      <c r="C225" s="31" t="s">
        <v>1487</v>
      </c>
      <c r="D225" s="30" t="s">
        <v>9155</v>
      </c>
      <c r="E225" s="30" t="s">
        <v>1199</v>
      </c>
      <c r="F225" s="30" t="s">
        <v>72</v>
      </c>
      <c r="G225" s="30" t="s">
        <v>152</v>
      </c>
      <c r="H225" s="30">
        <v>16506</v>
      </c>
      <c r="I225" s="30">
        <v>1050</v>
      </c>
      <c r="J225" s="30" t="s">
        <v>3957</v>
      </c>
      <c r="K225" s="344"/>
      <c r="L225" s="102" t="str">
        <f t="shared" si="19"/>
        <v>DM-V3 235/55R18 100T</v>
      </c>
      <c r="M225" s="104">
        <f>VLOOKUP(A:A,在庫!$B:$M,10,0)</f>
        <v>1</v>
      </c>
      <c r="N225" s="105" t="s">
        <v>4595</v>
      </c>
      <c r="O225" s="105" t="str">
        <f t="shared" si="18"/>
        <v>ip</v>
      </c>
      <c r="P225" s="106">
        <f>VLOOKUP(A:A,在庫!$B:$M,9,0)</f>
        <v>0</v>
      </c>
      <c r="Q225" s="106" t="str">
        <f>VLOOKUP('作成 (2)'!D:D,引当!A:B,2,0)&amp;K225&amp;O225</f>
        <v>dmv3ip</v>
      </c>
      <c r="R225" s="107" t="str">
        <f t="shared" si="20"/>
        <v>2023年製 DM-V3 235/55R18 100T  235/55R18  翌営業日発送</v>
      </c>
      <c r="S225" s="106" t="str">
        <f t="shared" si="21"/>
        <v>スタッドレス$$BRIDGESTONE$$ブリヂストン$$ブリザック$$235/55R18$$価格$$安い$$寿命$$おすすめ$$0</v>
      </c>
      <c r="T225" s="104"/>
      <c r="U225" s="104" t="str">
        <f>VLOOKUP('作成 (2)'!D:D,引当!A:R,4,FALSE)</f>
        <v>スタッドレス</v>
      </c>
      <c r="V225" s="104" t="str">
        <f>VLOOKUP('作成 (2)'!D:D,引当!A:R,5,FALSE)</f>
        <v>BRIDGESTONE</v>
      </c>
      <c r="W225" s="103" t="str">
        <f>VLOOKUP('作成 (2)'!D:D,引当!A:R,6,FALSE)</f>
        <v>ブリヂストン</v>
      </c>
      <c r="X225" s="108" t="str">
        <f>VLOOKUP('作成 (2)'!D:D,引当!A:M,7,FALSE)</f>
        <v>ブリザック</v>
      </c>
      <c r="Y225" s="109" t="str">
        <f t="shared" si="22"/>
        <v>235/55R18</v>
      </c>
      <c r="Z225" s="108" t="str">
        <f>VLOOKUP('作成 (2)'!D:D,引当!A:M,9,FALSE)</f>
        <v>価格</v>
      </c>
      <c r="AA225" s="109" t="str">
        <f>VLOOKUP('作成 (2)'!D:D,引当!A:M,10,FALSE)</f>
        <v>安い</v>
      </c>
      <c r="AB225" s="103" t="str">
        <f>VLOOKUP('作成 (2)'!D:D,引当!A:M,11,FALSE)</f>
        <v>寿命</v>
      </c>
      <c r="AC225" s="103" t="str">
        <f>VLOOKUP('作成 (2)'!D:D,引当!A:M,12,FALSE)</f>
        <v>おすすめ</v>
      </c>
      <c r="AD225" s="26">
        <f>VLOOKUP('作成 (2)'!D:D,引当!A:M,13,FALSE)</f>
        <v>0</v>
      </c>
    </row>
    <row r="226" spans="1:30">
      <c r="A226" s="33">
        <v>2355520119588</v>
      </c>
      <c r="B226" s="32" t="s">
        <v>152</v>
      </c>
      <c r="C226" s="31" t="s">
        <v>1464</v>
      </c>
      <c r="D226" s="30" t="s">
        <v>9155</v>
      </c>
      <c r="E226" s="30" t="s">
        <v>1201</v>
      </c>
      <c r="F226" s="30" t="s">
        <v>79</v>
      </c>
      <c r="G226" s="30" t="s">
        <v>152</v>
      </c>
      <c r="H226" s="30">
        <v>20004</v>
      </c>
      <c r="I226" s="30">
        <v>1050</v>
      </c>
      <c r="J226" s="30" t="s">
        <v>3957</v>
      </c>
      <c r="K226" s="344"/>
      <c r="L226" s="102" t="str">
        <f t="shared" si="19"/>
        <v>DM-V3 235/55R20 102T</v>
      </c>
      <c r="M226" s="104">
        <f>VLOOKUP(A:A,在庫!$B:$M,10,0)</f>
        <v>1</v>
      </c>
      <c r="N226" s="105" t="s">
        <v>4595</v>
      </c>
      <c r="O226" s="105" t="str">
        <f t="shared" si="18"/>
        <v>ip</v>
      </c>
      <c r="P226" s="106">
        <f>VLOOKUP(A:A,在庫!$B:$M,9,0)</f>
        <v>0</v>
      </c>
      <c r="Q226" s="106" t="str">
        <f>VLOOKUP('作成 (2)'!D:D,引当!A:B,2,0)&amp;K226&amp;O226</f>
        <v>dmv3ip</v>
      </c>
      <c r="R226" s="107" t="str">
        <f t="shared" si="20"/>
        <v>2023年製 DM-V3 235/55R20 102T  235/55R20  翌営業日発送</v>
      </c>
      <c r="S226" s="106" t="str">
        <f t="shared" si="21"/>
        <v>スタッドレス$$BRIDGESTONE$$ブリヂストン$$ブリザック$$235/55R20$$価格$$安い$$寿命$$おすすめ$$0</v>
      </c>
      <c r="T226" s="104"/>
      <c r="U226" s="104" t="str">
        <f>VLOOKUP('作成 (2)'!D:D,引当!A:R,4,FALSE)</f>
        <v>スタッドレス</v>
      </c>
      <c r="V226" s="104" t="str">
        <f>VLOOKUP('作成 (2)'!D:D,引当!A:R,5,FALSE)</f>
        <v>BRIDGESTONE</v>
      </c>
      <c r="W226" s="103" t="str">
        <f>VLOOKUP('作成 (2)'!D:D,引当!A:R,6,FALSE)</f>
        <v>ブリヂストン</v>
      </c>
      <c r="X226" s="108" t="str">
        <f>VLOOKUP('作成 (2)'!D:D,引当!A:M,7,FALSE)</f>
        <v>ブリザック</v>
      </c>
      <c r="Y226" s="109" t="str">
        <f t="shared" si="22"/>
        <v>235/55R20</v>
      </c>
      <c r="Z226" s="108" t="str">
        <f>VLOOKUP('作成 (2)'!D:D,引当!A:M,9,FALSE)</f>
        <v>価格</v>
      </c>
      <c r="AA226" s="109" t="str">
        <f>VLOOKUP('作成 (2)'!D:D,引当!A:M,10,FALSE)</f>
        <v>安い</v>
      </c>
      <c r="AB226" s="103" t="str">
        <f>VLOOKUP('作成 (2)'!D:D,引当!A:M,11,FALSE)</f>
        <v>寿命</v>
      </c>
      <c r="AC226" s="103" t="str">
        <f>VLOOKUP('作成 (2)'!D:D,引当!A:M,12,FALSE)</f>
        <v>おすすめ</v>
      </c>
      <c r="AD226" s="26">
        <f>VLOOKUP('作成 (2)'!D:D,引当!A:M,13,FALSE)</f>
        <v>0</v>
      </c>
    </row>
    <row r="227" spans="1:30">
      <c r="A227" s="33">
        <v>2356018119585</v>
      </c>
      <c r="B227" s="32" t="s">
        <v>152</v>
      </c>
      <c r="C227" s="31" t="s">
        <v>1412</v>
      </c>
      <c r="D227" s="30" t="s">
        <v>9155</v>
      </c>
      <c r="E227" s="30" t="s">
        <v>1413</v>
      </c>
      <c r="F227" s="30" t="s">
        <v>76</v>
      </c>
      <c r="G227" s="30" t="s">
        <v>152</v>
      </c>
      <c r="H227" s="30">
        <v>17830</v>
      </c>
      <c r="I227" s="30">
        <v>1050</v>
      </c>
      <c r="J227" s="30" t="s">
        <v>3957</v>
      </c>
      <c r="K227" s="344"/>
      <c r="L227" s="102" t="str">
        <f t="shared" si="19"/>
        <v>DM-V3 235/60R18 107S</v>
      </c>
      <c r="M227" s="104">
        <f>VLOOKUP(A:A,在庫!$B:$M,10,0)</f>
        <v>1</v>
      </c>
      <c r="N227" s="105" t="s">
        <v>4595</v>
      </c>
      <c r="O227" s="105" t="str">
        <f t="shared" si="18"/>
        <v>ip</v>
      </c>
      <c r="P227" s="106">
        <f>VLOOKUP(A:A,在庫!$B:$M,9,0)</f>
        <v>0</v>
      </c>
      <c r="Q227" s="106" t="str">
        <f>VLOOKUP('作成 (2)'!D:D,引当!A:B,2,0)&amp;K227&amp;O227</f>
        <v>dmv3ip</v>
      </c>
      <c r="R227" s="107" t="str">
        <f t="shared" si="20"/>
        <v>2023年製 DM-V3 235/60R18 107S  235/60R18  翌営業日発送</v>
      </c>
      <c r="S227" s="106" t="str">
        <f t="shared" si="21"/>
        <v>スタッドレス$$BRIDGESTONE$$ブリヂストン$$ブリザック$$235/60R18$$価格$$安い$$寿命$$おすすめ$$0</v>
      </c>
      <c r="T227" s="104"/>
      <c r="U227" s="104" t="str">
        <f>VLOOKUP('作成 (2)'!D:D,引当!A:R,4,FALSE)</f>
        <v>スタッドレス</v>
      </c>
      <c r="V227" s="104" t="str">
        <f>VLOOKUP('作成 (2)'!D:D,引当!A:R,5,FALSE)</f>
        <v>BRIDGESTONE</v>
      </c>
      <c r="W227" s="103" t="str">
        <f>VLOOKUP('作成 (2)'!D:D,引当!A:R,6,FALSE)</f>
        <v>ブリヂストン</v>
      </c>
      <c r="X227" s="108" t="str">
        <f>VLOOKUP('作成 (2)'!D:D,引当!A:M,7,FALSE)</f>
        <v>ブリザック</v>
      </c>
      <c r="Y227" s="109" t="str">
        <f t="shared" si="22"/>
        <v>235/60R18</v>
      </c>
      <c r="Z227" s="108" t="str">
        <f>VLOOKUP('作成 (2)'!D:D,引当!A:M,9,FALSE)</f>
        <v>価格</v>
      </c>
      <c r="AA227" s="109" t="str">
        <f>VLOOKUP('作成 (2)'!D:D,引当!A:M,10,FALSE)</f>
        <v>安い</v>
      </c>
      <c r="AB227" s="103" t="str">
        <f>VLOOKUP('作成 (2)'!D:D,引当!A:M,11,FALSE)</f>
        <v>寿命</v>
      </c>
      <c r="AC227" s="103" t="str">
        <f>VLOOKUP('作成 (2)'!D:D,引当!A:M,12,FALSE)</f>
        <v>おすすめ</v>
      </c>
      <c r="AD227" s="26">
        <f>VLOOKUP('作成 (2)'!D:D,引当!A:M,13,FALSE)</f>
        <v>0</v>
      </c>
    </row>
    <row r="228" spans="1:30">
      <c r="A228" s="33">
        <v>2656018119586</v>
      </c>
      <c r="B228" s="32" t="s">
        <v>152</v>
      </c>
      <c r="C228" s="31" t="s">
        <v>1489</v>
      </c>
      <c r="D228" s="30" t="s">
        <v>9155</v>
      </c>
      <c r="E228" s="30" t="s">
        <v>1202</v>
      </c>
      <c r="F228" s="30" t="s">
        <v>90</v>
      </c>
      <c r="G228" s="30" t="s">
        <v>152</v>
      </c>
      <c r="H228" s="30">
        <v>18803</v>
      </c>
      <c r="I228" s="30">
        <v>1050</v>
      </c>
      <c r="J228" s="30" t="s">
        <v>3957</v>
      </c>
      <c r="K228" s="344"/>
      <c r="L228" s="102" t="str">
        <f t="shared" si="19"/>
        <v>DM-V3 265/60R18 110R</v>
      </c>
      <c r="M228" s="104">
        <f>VLOOKUP(A:A,在庫!$B:$M,10,0)</f>
        <v>1</v>
      </c>
      <c r="N228" s="105" t="s">
        <v>4595</v>
      </c>
      <c r="O228" s="105" t="str">
        <f t="shared" si="18"/>
        <v>ip</v>
      </c>
      <c r="P228" s="106">
        <f>VLOOKUP(A:A,在庫!$B:$M,9,0)</f>
        <v>0</v>
      </c>
      <c r="Q228" s="106" t="str">
        <f>VLOOKUP('作成 (2)'!D:D,引当!A:B,2,0)&amp;K228&amp;O228</f>
        <v>dmv3ip</v>
      </c>
      <c r="R228" s="107" t="str">
        <f t="shared" si="20"/>
        <v>2023年製 DM-V3 265/60R18 110R  265/60R18  翌営業日発送</v>
      </c>
      <c r="S228" s="106" t="str">
        <f t="shared" si="21"/>
        <v>スタッドレス$$BRIDGESTONE$$ブリヂストン$$ブリザック$$265/60R18$$価格$$安い$$寿命$$おすすめ$$0</v>
      </c>
      <c r="T228" s="104"/>
      <c r="U228" s="104" t="str">
        <f>VLOOKUP('作成 (2)'!D:D,引当!A:R,4,FALSE)</f>
        <v>スタッドレス</v>
      </c>
      <c r="V228" s="104" t="str">
        <f>VLOOKUP('作成 (2)'!D:D,引当!A:R,5,FALSE)</f>
        <v>BRIDGESTONE</v>
      </c>
      <c r="W228" s="103" t="str">
        <f>VLOOKUP('作成 (2)'!D:D,引当!A:R,6,FALSE)</f>
        <v>ブリヂストン</v>
      </c>
      <c r="X228" s="108" t="str">
        <f>VLOOKUP('作成 (2)'!D:D,引当!A:M,7,FALSE)</f>
        <v>ブリザック</v>
      </c>
      <c r="Y228" s="109" t="str">
        <f t="shared" si="22"/>
        <v>265/60R18</v>
      </c>
      <c r="Z228" s="108" t="str">
        <f>VLOOKUP('作成 (2)'!D:D,引当!A:M,9,FALSE)</f>
        <v>価格</v>
      </c>
      <c r="AA228" s="109" t="str">
        <f>VLOOKUP('作成 (2)'!D:D,引当!A:M,10,FALSE)</f>
        <v>安い</v>
      </c>
      <c r="AB228" s="103" t="str">
        <f>VLOOKUP('作成 (2)'!D:D,引当!A:M,11,FALSE)</f>
        <v>寿命</v>
      </c>
      <c r="AC228" s="103" t="str">
        <f>VLOOKUP('作成 (2)'!D:D,引当!A:M,12,FALSE)</f>
        <v>おすすめ</v>
      </c>
      <c r="AD228" s="26">
        <f>VLOOKUP('作成 (2)'!D:D,引当!A:M,13,FALSE)</f>
        <v>0</v>
      </c>
    </row>
    <row r="229" spans="1:30">
      <c r="A229" s="33">
        <v>2256017119589</v>
      </c>
      <c r="B229" s="32" t="s">
        <v>152</v>
      </c>
      <c r="C229" s="31" t="s">
        <v>1484</v>
      </c>
      <c r="D229" s="30" t="s">
        <v>9155</v>
      </c>
      <c r="E229" s="30" t="s">
        <v>1197</v>
      </c>
      <c r="F229" s="30" t="s">
        <v>68</v>
      </c>
      <c r="G229" s="30" t="s">
        <v>152</v>
      </c>
      <c r="H229" s="30">
        <v>15321</v>
      </c>
      <c r="I229" s="30">
        <v>1050</v>
      </c>
      <c r="J229" s="30" t="s">
        <v>3957</v>
      </c>
      <c r="K229" s="344"/>
      <c r="L229" s="102" t="str">
        <f t="shared" si="19"/>
        <v>DM-V3 225/60R17 99S</v>
      </c>
      <c r="M229" s="104" t="e">
        <f>VLOOKUP(A:A,在庫!$B:$M,10,0)</f>
        <v>#N/A</v>
      </c>
      <c r="N229" s="105" t="s">
        <v>4595</v>
      </c>
      <c r="O229" s="105" t="str">
        <f t="shared" si="18"/>
        <v>ip</v>
      </c>
      <c r="P229" s="106" t="e">
        <f>VLOOKUP(A:A,在庫!$B:$M,9,0)</f>
        <v>#N/A</v>
      </c>
      <c r="Q229" s="106" t="str">
        <f>VLOOKUP('作成 (2)'!D:D,引当!A:B,2,0)&amp;K229&amp;O229</f>
        <v>dmv3ip</v>
      </c>
      <c r="R229" s="107" t="str">
        <f t="shared" si="20"/>
        <v>2023年製 DM-V3 225/60R17 99S  225/60R17  翌営業日発送</v>
      </c>
      <c r="S229" s="106" t="str">
        <f t="shared" si="21"/>
        <v>スタッドレス$$BRIDGESTONE$$ブリヂストン$$ブリザック$$225/60R17$$価格$$安い$$寿命$$おすすめ$$0</v>
      </c>
      <c r="T229" s="104"/>
      <c r="U229" s="104" t="str">
        <f>VLOOKUP('作成 (2)'!D:D,引当!A:R,4,FALSE)</f>
        <v>スタッドレス</v>
      </c>
      <c r="V229" s="104" t="str">
        <f>VLOOKUP('作成 (2)'!D:D,引当!A:R,5,FALSE)</f>
        <v>BRIDGESTONE</v>
      </c>
      <c r="W229" s="103" t="str">
        <f>VLOOKUP('作成 (2)'!D:D,引当!A:R,6,FALSE)</f>
        <v>ブリヂストン</v>
      </c>
      <c r="X229" s="108" t="str">
        <f>VLOOKUP('作成 (2)'!D:D,引当!A:M,7,FALSE)</f>
        <v>ブリザック</v>
      </c>
      <c r="Y229" s="109" t="str">
        <f t="shared" si="22"/>
        <v>225/60R17</v>
      </c>
      <c r="Z229" s="108" t="str">
        <f>VLOOKUP('作成 (2)'!D:D,引当!A:M,9,FALSE)</f>
        <v>価格</v>
      </c>
      <c r="AA229" s="109" t="str">
        <f>VLOOKUP('作成 (2)'!D:D,引当!A:M,10,FALSE)</f>
        <v>安い</v>
      </c>
      <c r="AB229" s="103" t="str">
        <f>VLOOKUP('作成 (2)'!D:D,引当!A:M,11,FALSE)</f>
        <v>寿命</v>
      </c>
      <c r="AC229" s="103" t="str">
        <f>VLOOKUP('作成 (2)'!D:D,引当!A:M,12,FALSE)</f>
        <v>おすすめ</v>
      </c>
      <c r="AD229" s="26">
        <f>VLOOKUP('作成 (2)'!D:D,引当!A:M,13,FALSE)</f>
        <v>0</v>
      </c>
    </row>
    <row r="230" spans="1:30">
      <c r="A230" s="33">
        <v>2355519119582</v>
      </c>
      <c r="B230" s="32" t="s">
        <v>152</v>
      </c>
      <c r="C230" s="31" t="s">
        <v>1488</v>
      </c>
      <c r="D230" s="30" t="s">
        <v>9155</v>
      </c>
      <c r="E230" s="30" t="s">
        <v>1200</v>
      </c>
      <c r="F230" s="30" t="s">
        <v>91</v>
      </c>
      <c r="G230" s="30" t="s">
        <v>152</v>
      </c>
      <c r="H230" s="30">
        <v>18254</v>
      </c>
      <c r="I230" s="30">
        <v>1050</v>
      </c>
      <c r="J230" s="30" t="s">
        <v>3957</v>
      </c>
      <c r="K230" s="344"/>
      <c r="L230" s="102" t="str">
        <f t="shared" si="19"/>
        <v>DM-V3 235/55R19 105T</v>
      </c>
      <c r="M230" s="104" t="e">
        <f>VLOOKUP(A:A,在庫!$B:$M,10,0)</f>
        <v>#N/A</v>
      </c>
      <c r="N230" s="105" t="s">
        <v>4595</v>
      </c>
      <c r="O230" s="105" t="str">
        <f t="shared" si="18"/>
        <v>ip</v>
      </c>
      <c r="P230" s="106" t="e">
        <f>VLOOKUP(A:A,在庫!$B:$M,9,0)</f>
        <v>#N/A</v>
      </c>
      <c r="Q230" s="106" t="str">
        <f>VLOOKUP('作成 (2)'!D:D,引当!A:B,2,0)&amp;K230&amp;O230</f>
        <v>dmv3ip</v>
      </c>
      <c r="R230" s="107" t="str">
        <f t="shared" si="20"/>
        <v>2023年製 DM-V3 235/55R19 105T  235/55R19  翌営業日発送</v>
      </c>
      <c r="S230" s="106" t="str">
        <f t="shared" si="21"/>
        <v>スタッドレス$$BRIDGESTONE$$ブリヂストン$$ブリザック$$235/55R19$$価格$$安い$$寿命$$おすすめ$$0</v>
      </c>
      <c r="T230" s="104"/>
      <c r="U230" s="104" t="str">
        <f>VLOOKUP('作成 (2)'!D:D,引当!A:R,4,FALSE)</f>
        <v>スタッドレス</v>
      </c>
      <c r="V230" s="104" t="str">
        <f>VLOOKUP('作成 (2)'!D:D,引当!A:R,5,FALSE)</f>
        <v>BRIDGESTONE</v>
      </c>
      <c r="W230" s="103" t="str">
        <f>VLOOKUP('作成 (2)'!D:D,引当!A:R,6,FALSE)</f>
        <v>ブリヂストン</v>
      </c>
      <c r="X230" s="108" t="str">
        <f>VLOOKUP('作成 (2)'!D:D,引当!A:M,7,FALSE)</f>
        <v>ブリザック</v>
      </c>
      <c r="Y230" s="109" t="str">
        <f t="shared" si="22"/>
        <v>235/55R19</v>
      </c>
      <c r="Z230" s="108" t="str">
        <f>VLOOKUP('作成 (2)'!D:D,引当!A:M,9,FALSE)</f>
        <v>価格</v>
      </c>
      <c r="AA230" s="109" t="str">
        <f>VLOOKUP('作成 (2)'!D:D,引当!A:M,10,FALSE)</f>
        <v>安い</v>
      </c>
      <c r="AB230" s="103" t="str">
        <f>VLOOKUP('作成 (2)'!D:D,引当!A:M,11,FALSE)</f>
        <v>寿命</v>
      </c>
      <c r="AC230" s="103" t="str">
        <f>VLOOKUP('作成 (2)'!D:D,引当!A:M,12,FALSE)</f>
        <v>おすすめ</v>
      </c>
      <c r="AD230" s="26">
        <f>VLOOKUP('作成 (2)'!D:D,引当!A:M,13,FALSE)</f>
        <v>0</v>
      </c>
    </row>
    <row r="231" spans="1:30">
      <c r="A231" s="33">
        <v>2656517119582</v>
      </c>
      <c r="B231" s="32" t="s">
        <v>152</v>
      </c>
      <c r="C231" s="31" t="s">
        <v>1486</v>
      </c>
      <c r="D231" s="30" t="s">
        <v>9155</v>
      </c>
      <c r="E231" s="30" t="s">
        <v>1196</v>
      </c>
      <c r="F231" s="30" t="s">
        <v>75</v>
      </c>
      <c r="G231" s="30" t="s">
        <v>152</v>
      </c>
      <c r="H231" s="30">
        <v>17525</v>
      </c>
      <c r="I231" s="30">
        <v>1050</v>
      </c>
      <c r="J231" s="30" t="s">
        <v>3957</v>
      </c>
      <c r="K231" s="344"/>
      <c r="L231" s="102" t="str">
        <f t="shared" si="19"/>
        <v>DM-V3 265/65R17 112R</v>
      </c>
      <c r="M231" s="104" t="e">
        <f>VLOOKUP(A:A,在庫!$B:$M,10,0)</f>
        <v>#N/A</v>
      </c>
      <c r="N231" s="105" t="s">
        <v>4595</v>
      </c>
      <c r="O231" s="105" t="str">
        <f t="shared" si="18"/>
        <v>ip</v>
      </c>
      <c r="P231" s="106" t="e">
        <f>VLOOKUP(A:A,在庫!$B:$M,9,0)</f>
        <v>#N/A</v>
      </c>
      <c r="Q231" s="106" t="str">
        <f>VLOOKUP('作成 (2)'!D:D,引当!A:B,2,0)&amp;K231&amp;O231</f>
        <v>dmv3ip</v>
      </c>
      <c r="R231" s="107" t="str">
        <f t="shared" si="20"/>
        <v>2023年製 DM-V3 265/65R17 112R  265/65R17  翌営業日発送</v>
      </c>
      <c r="S231" s="106" t="str">
        <f t="shared" si="21"/>
        <v>スタッドレス$$BRIDGESTONE$$ブリヂストン$$ブリザック$$265/65R17$$価格$$安い$$寿命$$おすすめ$$0</v>
      </c>
      <c r="T231" s="104"/>
      <c r="U231" s="104" t="str">
        <f>VLOOKUP('作成 (2)'!D:D,引当!A:R,4,FALSE)</f>
        <v>スタッドレス</v>
      </c>
      <c r="V231" s="104" t="str">
        <f>VLOOKUP('作成 (2)'!D:D,引当!A:R,5,FALSE)</f>
        <v>BRIDGESTONE</v>
      </c>
      <c r="W231" s="103" t="str">
        <f>VLOOKUP('作成 (2)'!D:D,引当!A:R,6,FALSE)</f>
        <v>ブリヂストン</v>
      </c>
      <c r="X231" s="108" t="str">
        <f>VLOOKUP('作成 (2)'!D:D,引当!A:M,7,FALSE)</f>
        <v>ブリザック</v>
      </c>
      <c r="Y231" s="109" t="str">
        <f t="shared" si="22"/>
        <v>265/65R17</v>
      </c>
      <c r="Z231" s="108" t="str">
        <f>VLOOKUP('作成 (2)'!D:D,引当!A:M,9,FALSE)</f>
        <v>価格</v>
      </c>
      <c r="AA231" s="109" t="str">
        <f>VLOOKUP('作成 (2)'!D:D,引当!A:M,10,FALSE)</f>
        <v>安い</v>
      </c>
      <c r="AB231" s="103" t="str">
        <f>VLOOKUP('作成 (2)'!D:D,引当!A:M,11,FALSE)</f>
        <v>寿命</v>
      </c>
      <c r="AC231" s="103" t="str">
        <f>VLOOKUP('作成 (2)'!D:D,引当!A:M,12,FALSE)</f>
        <v>おすすめ</v>
      </c>
      <c r="AD231" s="26">
        <f>VLOOKUP('作成 (2)'!D:D,引当!A:M,13,FALSE)</f>
        <v>0</v>
      </c>
    </row>
    <row r="232" spans="1:30">
      <c r="A232" s="33">
        <v>2855020119588</v>
      </c>
      <c r="B232" s="32" t="s">
        <v>152</v>
      </c>
      <c r="C232" s="31" t="s">
        <v>1490</v>
      </c>
      <c r="D232" s="30" t="s">
        <v>9155</v>
      </c>
      <c r="E232" s="30" t="s">
        <v>1491</v>
      </c>
      <c r="F232" s="30" t="s">
        <v>117</v>
      </c>
      <c r="G232" s="30" t="s">
        <v>152</v>
      </c>
      <c r="H232" s="30">
        <v>22339</v>
      </c>
      <c r="I232" s="30">
        <v>1050</v>
      </c>
      <c r="J232" s="30" t="s">
        <v>3957</v>
      </c>
      <c r="K232" s="344"/>
      <c r="L232" s="102" t="str">
        <f t="shared" si="19"/>
        <v>DM-V3 285/50R20 116T</v>
      </c>
      <c r="M232" s="104" t="e">
        <f>VLOOKUP(A:A,在庫!$B:$M,10,0)</f>
        <v>#N/A</v>
      </c>
      <c r="N232" s="105" t="s">
        <v>4595</v>
      </c>
      <c r="O232" s="105" t="str">
        <f t="shared" si="18"/>
        <v>ip</v>
      </c>
      <c r="P232" s="106" t="e">
        <f>VLOOKUP(A:A,在庫!$B:$M,9,0)</f>
        <v>#N/A</v>
      </c>
      <c r="Q232" s="106" t="str">
        <f>VLOOKUP('作成 (2)'!D:D,引当!A:B,2,0)&amp;K232&amp;O232</f>
        <v>dmv3ip</v>
      </c>
      <c r="R232" s="107" t="str">
        <f t="shared" si="20"/>
        <v>2023年製 DM-V3 285/50R20 116T  285/50R20  翌営業日発送</v>
      </c>
      <c r="S232" s="106" t="str">
        <f t="shared" si="21"/>
        <v>スタッドレス$$BRIDGESTONE$$ブリヂストン$$ブリザック$$285/50R20$$価格$$安い$$寿命$$おすすめ$$0</v>
      </c>
      <c r="T232" s="104"/>
      <c r="U232" s="104" t="str">
        <f>VLOOKUP('作成 (2)'!D:D,引当!A:R,4,FALSE)</f>
        <v>スタッドレス</v>
      </c>
      <c r="V232" s="104" t="str">
        <f>VLOOKUP('作成 (2)'!D:D,引当!A:R,5,FALSE)</f>
        <v>BRIDGESTONE</v>
      </c>
      <c r="W232" s="103" t="str">
        <f>VLOOKUP('作成 (2)'!D:D,引当!A:R,6,FALSE)</f>
        <v>ブリヂストン</v>
      </c>
      <c r="X232" s="108" t="str">
        <f>VLOOKUP('作成 (2)'!D:D,引当!A:M,7,FALSE)</f>
        <v>ブリザック</v>
      </c>
      <c r="Y232" s="109" t="str">
        <f t="shared" si="22"/>
        <v>285/50R20</v>
      </c>
      <c r="Z232" s="108" t="str">
        <f>VLOOKUP('作成 (2)'!D:D,引当!A:M,9,FALSE)</f>
        <v>価格</v>
      </c>
      <c r="AA232" s="109" t="str">
        <f>VLOOKUP('作成 (2)'!D:D,引当!A:M,10,FALSE)</f>
        <v>安い</v>
      </c>
      <c r="AB232" s="103" t="str">
        <f>VLOOKUP('作成 (2)'!D:D,引当!A:M,11,FALSE)</f>
        <v>寿命</v>
      </c>
      <c r="AC232" s="103" t="str">
        <f>VLOOKUP('作成 (2)'!D:D,引当!A:M,12,FALSE)</f>
        <v>おすすめ</v>
      </c>
      <c r="AD232" s="26">
        <f>VLOOKUP('作成 (2)'!D:D,引当!A:M,13,FALSE)</f>
        <v>0</v>
      </c>
    </row>
    <row r="233" spans="1:30">
      <c r="A233" s="33">
        <v>2355519117038</v>
      </c>
      <c r="B233" s="32" t="s">
        <v>152</v>
      </c>
      <c r="C233" s="31" t="s">
        <v>152</v>
      </c>
      <c r="D233" s="30" t="s">
        <v>10558</v>
      </c>
      <c r="E233" s="30" t="s">
        <v>1151</v>
      </c>
      <c r="F233" s="30" t="s">
        <v>91</v>
      </c>
      <c r="G233" s="30" t="s">
        <v>152</v>
      </c>
      <c r="H233" s="30">
        <v>18266</v>
      </c>
      <c r="I233" s="30">
        <v>1050</v>
      </c>
      <c r="J233" s="30" t="s">
        <v>3957</v>
      </c>
      <c r="K233" s="344"/>
      <c r="L233" s="102" t="str">
        <f t="shared" si="19"/>
        <v>DUELER H/P SPORT 235/55R19 101V</v>
      </c>
      <c r="M233" s="104">
        <f>VLOOKUP(A:A,在庫!$B:$M,10,0)</f>
        <v>1</v>
      </c>
      <c r="N233" s="105" t="s">
        <v>4595</v>
      </c>
      <c r="O233" s="105" t="str">
        <f t="shared" si="18"/>
        <v>ip</v>
      </c>
      <c r="P233" s="106">
        <f>VLOOKUP(A:A,在庫!$B:$M,9,0)</f>
        <v>0</v>
      </c>
      <c r="Q233" s="106" t="str">
        <f>VLOOKUP('作成 (2)'!D:D,引当!A:B,2,0)&amp;K233&amp;O233</f>
        <v>dhpsip</v>
      </c>
      <c r="R233" s="107" t="str">
        <f t="shared" si="20"/>
        <v>2023年製 DUELER H/P SPORT 235/55R19 101V  235/55R19  翌営業日発送</v>
      </c>
      <c r="S233" s="106" t="str">
        <f t="shared" si="21"/>
        <v>サマー$$BRIDGESTONE$$ブリヂストン$$デューラー$$235/55R19$$価格$$安い$$寿命$$おすすめ$$0</v>
      </c>
      <c r="T233" s="104"/>
      <c r="U233" s="104" t="str">
        <f>VLOOKUP('作成 (2)'!D:D,引当!A:R,4,FALSE)</f>
        <v>サマー</v>
      </c>
      <c r="V233" s="104" t="str">
        <f>VLOOKUP('作成 (2)'!D:D,引当!A:R,5,FALSE)</f>
        <v>BRIDGESTONE</v>
      </c>
      <c r="W233" s="103" t="str">
        <f>VLOOKUP('作成 (2)'!D:D,引当!A:R,6,FALSE)</f>
        <v>ブリヂストン</v>
      </c>
      <c r="X233" s="108" t="str">
        <f>VLOOKUP('作成 (2)'!D:D,引当!A:M,7,FALSE)</f>
        <v>デューラー</v>
      </c>
      <c r="Y233" s="109" t="str">
        <f t="shared" si="22"/>
        <v>235/55R19</v>
      </c>
      <c r="Z233" s="108" t="str">
        <f>VLOOKUP('作成 (2)'!D:D,引当!A:M,9,FALSE)</f>
        <v>価格</v>
      </c>
      <c r="AA233" s="109" t="str">
        <f>VLOOKUP('作成 (2)'!D:D,引当!A:M,10,FALSE)</f>
        <v>安い</v>
      </c>
      <c r="AB233" s="103" t="str">
        <f>VLOOKUP('作成 (2)'!D:D,引当!A:M,11,FALSE)</f>
        <v>寿命</v>
      </c>
      <c r="AC233" s="103" t="str">
        <f>VLOOKUP('作成 (2)'!D:D,引当!A:M,12,FALSE)</f>
        <v>おすすめ</v>
      </c>
      <c r="AD233" s="26">
        <f>VLOOKUP('作成 (2)'!D:D,引当!A:M,13,FALSE)</f>
        <v>0</v>
      </c>
    </row>
    <row r="234" spans="1:30">
      <c r="A234" s="33">
        <v>2355519116901</v>
      </c>
      <c r="B234" s="32" t="s">
        <v>152</v>
      </c>
      <c r="C234" s="31" t="s">
        <v>152</v>
      </c>
      <c r="D234" s="30" t="s">
        <v>4735</v>
      </c>
      <c r="E234" s="30" t="s">
        <v>1339</v>
      </c>
      <c r="F234" s="30" t="s">
        <v>91</v>
      </c>
      <c r="G234" s="30" t="s">
        <v>152</v>
      </c>
      <c r="H234" s="30">
        <v>18266</v>
      </c>
      <c r="I234" s="30">
        <v>1050</v>
      </c>
      <c r="J234" s="30" t="s">
        <v>3957</v>
      </c>
      <c r="K234" s="344"/>
      <c r="L234" s="102" t="str">
        <f t="shared" si="19"/>
        <v>DUELER HP SPORT 235/55R19 101V MO</v>
      </c>
      <c r="M234" s="104">
        <f>VLOOKUP(A:A,在庫!$B:$M,10,0)</f>
        <v>1</v>
      </c>
      <c r="N234" s="105" t="s">
        <v>4595</v>
      </c>
      <c r="O234" s="105" t="str">
        <f t="shared" si="18"/>
        <v>ip</v>
      </c>
      <c r="P234" s="106">
        <f>VLOOKUP(A:A,在庫!$B:$M,9,0)</f>
        <v>0</v>
      </c>
      <c r="Q234" s="106" t="str">
        <f>VLOOKUP('作成 (2)'!D:D,引当!A:B,2,0)&amp;K234&amp;O234</f>
        <v>dhpsip</v>
      </c>
      <c r="R234" s="107" t="str">
        <f t="shared" si="20"/>
        <v>2023年製 DUELER HP SPORT 235/55R19 101V MO  235/55R19  翌営業日発送</v>
      </c>
      <c r="S234" s="106" t="str">
        <f t="shared" si="21"/>
        <v>サマー$$BRIDGESTONE$$ブリヂストン$$デューラー$$235/55R19$$価格$$安い$$寿命$$おすすめ$$0</v>
      </c>
      <c r="T234" s="104"/>
      <c r="U234" s="104" t="str">
        <f>VLOOKUP('作成 (2)'!D:D,引当!A:R,4,FALSE)</f>
        <v>サマー</v>
      </c>
      <c r="V234" s="104" t="str">
        <f>VLOOKUP('作成 (2)'!D:D,引当!A:R,5,FALSE)</f>
        <v>BRIDGESTONE</v>
      </c>
      <c r="W234" s="103" t="str">
        <f>VLOOKUP('作成 (2)'!D:D,引当!A:R,6,FALSE)</f>
        <v>ブリヂストン</v>
      </c>
      <c r="X234" s="108" t="str">
        <f>VLOOKUP('作成 (2)'!D:D,引当!A:M,7,FALSE)</f>
        <v>デューラー</v>
      </c>
      <c r="Y234" s="109" t="str">
        <f t="shared" si="22"/>
        <v>235/55R19</v>
      </c>
      <c r="Z234" s="108" t="str">
        <f>VLOOKUP('作成 (2)'!D:D,引当!A:M,9,FALSE)</f>
        <v>価格</v>
      </c>
      <c r="AA234" s="109" t="str">
        <f>VLOOKUP('作成 (2)'!D:D,引当!A:M,10,FALSE)</f>
        <v>安い</v>
      </c>
      <c r="AB234" s="103" t="str">
        <f>VLOOKUP('作成 (2)'!D:D,引当!A:M,11,FALSE)</f>
        <v>寿命</v>
      </c>
      <c r="AC234" s="103" t="str">
        <f>VLOOKUP('作成 (2)'!D:D,引当!A:M,12,FALSE)</f>
        <v>おすすめ</v>
      </c>
      <c r="AD234" s="26">
        <f>VLOOKUP('作成 (2)'!D:D,引当!A:M,13,FALSE)</f>
        <v>0</v>
      </c>
    </row>
    <row r="235" spans="1:30">
      <c r="A235" s="33">
        <v>1856015159184</v>
      </c>
      <c r="B235" s="32">
        <v>4985009704035</v>
      </c>
      <c r="C235" s="31" t="s">
        <v>3647</v>
      </c>
      <c r="D235" s="30" t="s">
        <v>144</v>
      </c>
      <c r="E235" s="30" t="s">
        <v>1086</v>
      </c>
      <c r="F235" s="30" t="s">
        <v>81</v>
      </c>
      <c r="G235" s="30">
        <v>19900</v>
      </c>
      <c r="H235" s="30">
        <v>8960</v>
      </c>
      <c r="I235" s="30">
        <v>525</v>
      </c>
      <c r="J235" s="30" t="s">
        <v>3956</v>
      </c>
      <c r="K235" s="344"/>
      <c r="L235" s="102" t="str">
        <f t="shared" si="19"/>
        <v>E・PRIMACY 185/60R15 88H XL</v>
      </c>
      <c r="M235" s="104" t="e">
        <f>VLOOKUP(A:A,在庫!$B:$M,10,0)</f>
        <v>#N/A</v>
      </c>
      <c r="N235" s="105" t="s">
        <v>4595</v>
      </c>
      <c r="O235" s="105" t="str">
        <f t="shared" si="18"/>
        <v/>
      </c>
      <c r="P235" s="106" t="e">
        <f>VLOOKUP(A:A,在庫!$B:$M,9,0)</f>
        <v>#N/A</v>
      </c>
      <c r="Q235" s="106" t="str">
        <f>VLOOKUP('作成 (2)'!D:D,引当!A:B,2,0)&amp;K235&amp;O235</f>
        <v>eprimacy</v>
      </c>
      <c r="R235" s="107" t="str">
        <f t="shared" si="20"/>
        <v>2023年製 E・PRIMACY 185/60R15 88H XL  185/60R15  翌営業日発送</v>
      </c>
      <c r="S235" s="106" t="str">
        <f t="shared" si="21"/>
        <v>サマー$$MICHELIN$$ミシュラン$$プライマシー$$185/60R15$$価格$$安い$$寿命$$おすすめ$$0</v>
      </c>
      <c r="T235" s="104"/>
      <c r="U235" s="104" t="str">
        <f>VLOOKUP('作成 (2)'!D:D,引当!A:R,4,FALSE)</f>
        <v>サマー</v>
      </c>
      <c r="V235" s="104" t="str">
        <f>VLOOKUP('作成 (2)'!D:D,引当!A:R,5,FALSE)</f>
        <v>MICHELIN</v>
      </c>
      <c r="W235" s="103" t="str">
        <f>VLOOKUP('作成 (2)'!D:D,引当!A:R,6,FALSE)</f>
        <v>ミシュラン</v>
      </c>
      <c r="X235" s="108" t="str">
        <f>VLOOKUP('作成 (2)'!D:D,引当!A:M,7,FALSE)</f>
        <v>プライマシー</v>
      </c>
      <c r="Y235" s="109" t="str">
        <f t="shared" si="22"/>
        <v>185/60R15</v>
      </c>
      <c r="Z235" s="108" t="str">
        <f>VLOOKUP('作成 (2)'!D:D,引当!A:M,9,FALSE)</f>
        <v>価格</v>
      </c>
      <c r="AA235" s="109" t="str">
        <f>VLOOKUP('作成 (2)'!D:D,引当!A:M,10,FALSE)</f>
        <v>安い</v>
      </c>
      <c r="AB235" s="103" t="str">
        <f>VLOOKUP('作成 (2)'!D:D,引当!A:M,11,FALSE)</f>
        <v>寿命</v>
      </c>
      <c r="AC235" s="103" t="str">
        <f>VLOOKUP('作成 (2)'!D:D,引当!A:M,12,FALSE)</f>
        <v>おすすめ</v>
      </c>
      <c r="AD235" s="26">
        <f>VLOOKUP('作成 (2)'!D:D,引当!A:M,13,FALSE)</f>
        <v>0</v>
      </c>
    </row>
    <row r="236" spans="1:30">
      <c r="A236" s="33">
        <v>1856515159189</v>
      </c>
      <c r="B236" s="32">
        <v>4985009704042</v>
      </c>
      <c r="C236" s="31" t="s">
        <v>3648</v>
      </c>
      <c r="D236" s="30" t="s">
        <v>144</v>
      </c>
      <c r="E236" s="30" t="s">
        <v>1088</v>
      </c>
      <c r="F236" s="30" t="s">
        <v>42</v>
      </c>
      <c r="G236" s="30">
        <v>19400</v>
      </c>
      <c r="H236" s="30">
        <v>8730</v>
      </c>
      <c r="I236" s="30">
        <v>525</v>
      </c>
      <c r="J236" s="30" t="s">
        <v>3956</v>
      </c>
      <c r="K236" s="344"/>
      <c r="L236" s="102" t="str">
        <f t="shared" si="19"/>
        <v>E・PRIMACY 185/65R15 88H</v>
      </c>
      <c r="M236" s="104">
        <f>VLOOKUP(A:A,在庫!$B:$M,10,0)</f>
        <v>1</v>
      </c>
      <c r="N236" s="105" t="s">
        <v>4595</v>
      </c>
      <c r="O236" s="105" t="str">
        <f t="shared" si="18"/>
        <v/>
      </c>
      <c r="P236" s="106" t="str">
        <f>VLOOKUP(A:A,在庫!$B:$M,9,0)</f>
        <v>||ITALY||ITALY</v>
      </c>
      <c r="Q236" s="106" t="str">
        <f>VLOOKUP('作成 (2)'!D:D,引当!A:B,2,0)&amp;K236&amp;O236</f>
        <v>eprimacy</v>
      </c>
      <c r="R236" s="107" t="str">
        <f t="shared" si="20"/>
        <v>2023年製 E・PRIMACY 185/65R15 88H  185/65R15  翌営業日発送</v>
      </c>
      <c r="S236" s="106" t="str">
        <f t="shared" si="21"/>
        <v>サマー$$MICHELIN$$ミシュラン$$プライマシー$$185/65R15$$価格$$安い$$寿命$$おすすめ$$0</v>
      </c>
      <c r="T236" s="104"/>
      <c r="U236" s="104" t="str">
        <f>VLOOKUP('作成 (2)'!D:D,引当!A:R,4,FALSE)</f>
        <v>サマー</v>
      </c>
      <c r="V236" s="104" t="str">
        <f>VLOOKUP('作成 (2)'!D:D,引当!A:R,5,FALSE)</f>
        <v>MICHELIN</v>
      </c>
      <c r="W236" s="103" t="str">
        <f>VLOOKUP('作成 (2)'!D:D,引当!A:R,6,FALSE)</f>
        <v>ミシュラン</v>
      </c>
      <c r="X236" s="108" t="str">
        <f>VLOOKUP('作成 (2)'!D:D,引当!A:M,7,FALSE)</f>
        <v>プライマシー</v>
      </c>
      <c r="Y236" s="109" t="str">
        <f t="shared" si="22"/>
        <v>185/65R15</v>
      </c>
      <c r="Z236" s="108" t="str">
        <f>VLOOKUP('作成 (2)'!D:D,引当!A:M,9,FALSE)</f>
        <v>価格</v>
      </c>
      <c r="AA236" s="109" t="str">
        <f>VLOOKUP('作成 (2)'!D:D,引当!A:M,10,FALSE)</f>
        <v>安い</v>
      </c>
      <c r="AB236" s="103" t="str">
        <f>VLOOKUP('作成 (2)'!D:D,引当!A:M,11,FALSE)</f>
        <v>寿命</v>
      </c>
      <c r="AC236" s="103" t="str">
        <f>VLOOKUP('作成 (2)'!D:D,引当!A:M,12,FALSE)</f>
        <v>おすすめ</v>
      </c>
      <c r="AD236" s="26">
        <f>VLOOKUP('作成 (2)'!D:D,引当!A:M,13,FALSE)</f>
        <v>0</v>
      </c>
    </row>
    <row r="237" spans="1:30">
      <c r="A237" s="33">
        <v>2055517159183</v>
      </c>
      <c r="B237" s="32">
        <v>4985009704240</v>
      </c>
      <c r="C237" s="31" t="s">
        <v>3650</v>
      </c>
      <c r="D237" s="30" t="s">
        <v>144</v>
      </c>
      <c r="E237" s="30" t="s">
        <v>904</v>
      </c>
      <c r="F237" s="30" t="s">
        <v>65</v>
      </c>
      <c r="G237" s="30">
        <v>32000</v>
      </c>
      <c r="H237" s="30">
        <v>14400</v>
      </c>
      <c r="I237" s="30">
        <v>1050</v>
      </c>
      <c r="J237" s="30" t="s">
        <v>3956</v>
      </c>
      <c r="K237" s="344"/>
      <c r="L237" s="102" t="str">
        <f t="shared" si="19"/>
        <v>E・PRIMACY 205/55R17 95V XL</v>
      </c>
      <c r="M237" s="104">
        <f>VLOOKUP(A:A,在庫!$B:$M,10,0)</f>
        <v>2</v>
      </c>
      <c r="N237" s="105" t="s">
        <v>4595</v>
      </c>
      <c r="O237" s="105" t="str">
        <f t="shared" si="18"/>
        <v/>
      </c>
      <c r="P237" s="106" t="str">
        <f>VLOOKUP(A:A,在庫!$B:$M,9,0)</f>
        <v>||GERMANY||GERMANY</v>
      </c>
      <c r="Q237" s="106" t="str">
        <f>VLOOKUP('作成 (2)'!D:D,引当!A:B,2,0)&amp;K237&amp;O237</f>
        <v>eprimacy</v>
      </c>
      <c r="R237" s="107" t="str">
        <f t="shared" si="20"/>
        <v>2023年製 E・PRIMACY 205/55R17 95V XL  205/55R17  翌営業日発送</v>
      </c>
      <c r="S237" s="106" t="str">
        <f t="shared" si="21"/>
        <v>サマー$$MICHELIN$$ミシュラン$$プライマシー$$205/55R17$$価格$$安い$$寿命$$おすすめ$$0</v>
      </c>
      <c r="T237" s="104"/>
      <c r="U237" s="104" t="str">
        <f>VLOOKUP('作成 (2)'!D:D,引当!A:R,4,FALSE)</f>
        <v>サマー</v>
      </c>
      <c r="V237" s="104" t="str">
        <f>VLOOKUP('作成 (2)'!D:D,引当!A:R,5,FALSE)</f>
        <v>MICHELIN</v>
      </c>
      <c r="W237" s="103" t="str">
        <f>VLOOKUP('作成 (2)'!D:D,引当!A:R,6,FALSE)</f>
        <v>ミシュラン</v>
      </c>
      <c r="X237" s="108" t="str">
        <f>VLOOKUP('作成 (2)'!D:D,引当!A:M,7,FALSE)</f>
        <v>プライマシー</v>
      </c>
      <c r="Y237" s="109" t="str">
        <f t="shared" si="22"/>
        <v>205/55R17</v>
      </c>
      <c r="Z237" s="108" t="str">
        <f>VLOOKUP('作成 (2)'!D:D,引当!A:M,9,FALSE)</f>
        <v>価格</v>
      </c>
      <c r="AA237" s="109" t="str">
        <f>VLOOKUP('作成 (2)'!D:D,引当!A:M,10,FALSE)</f>
        <v>安い</v>
      </c>
      <c r="AB237" s="103" t="str">
        <f>VLOOKUP('作成 (2)'!D:D,引当!A:M,11,FALSE)</f>
        <v>寿命</v>
      </c>
      <c r="AC237" s="103" t="str">
        <f>VLOOKUP('作成 (2)'!D:D,引当!A:M,12,FALSE)</f>
        <v>おすすめ</v>
      </c>
      <c r="AD237" s="26">
        <f>VLOOKUP('作成 (2)'!D:D,引当!A:M,13,FALSE)</f>
        <v>0</v>
      </c>
    </row>
    <row r="238" spans="1:30">
      <c r="A238" s="33">
        <v>2155516159181</v>
      </c>
      <c r="B238" s="32">
        <v>4985009704202</v>
      </c>
      <c r="C238" s="31" t="s">
        <v>3649</v>
      </c>
      <c r="D238" s="30" t="s">
        <v>144</v>
      </c>
      <c r="E238" s="30" t="s">
        <v>915</v>
      </c>
      <c r="F238" s="30" t="s">
        <v>82</v>
      </c>
      <c r="G238" s="30">
        <v>30400</v>
      </c>
      <c r="H238" s="30">
        <v>13680</v>
      </c>
      <c r="I238" s="30">
        <v>1050</v>
      </c>
      <c r="J238" s="30" t="s">
        <v>3956</v>
      </c>
      <c r="K238" s="344"/>
      <c r="L238" s="102" t="str">
        <f t="shared" si="19"/>
        <v>E・PRIMACY 215/55R16 97W XL</v>
      </c>
      <c r="M238" s="104">
        <f>VLOOKUP(A:A,在庫!$B:$M,10,0)</f>
        <v>2</v>
      </c>
      <c r="N238" s="105" t="s">
        <v>4595</v>
      </c>
      <c r="O238" s="105" t="str">
        <f t="shared" si="18"/>
        <v/>
      </c>
      <c r="P238" s="106" t="str">
        <f>VLOOKUP(A:A,在庫!$B:$M,9,0)</f>
        <v>||GERMANY||GERMANY</v>
      </c>
      <c r="Q238" s="106" t="str">
        <f>VLOOKUP('作成 (2)'!D:D,引当!A:B,2,0)&amp;K238&amp;O238</f>
        <v>eprimacy</v>
      </c>
      <c r="R238" s="107" t="str">
        <f t="shared" si="20"/>
        <v>2023年製 E・PRIMACY 215/55R16 97W XL  215/55R16  翌営業日発送</v>
      </c>
      <c r="S238" s="106" t="str">
        <f t="shared" si="21"/>
        <v>サマー$$MICHELIN$$ミシュラン$$プライマシー$$215/55R16$$価格$$安い$$寿命$$おすすめ$$0</v>
      </c>
      <c r="T238" s="104"/>
      <c r="U238" s="104" t="str">
        <f>VLOOKUP('作成 (2)'!D:D,引当!A:R,4,FALSE)</f>
        <v>サマー</v>
      </c>
      <c r="V238" s="104" t="str">
        <f>VLOOKUP('作成 (2)'!D:D,引当!A:R,5,FALSE)</f>
        <v>MICHELIN</v>
      </c>
      <c r="W238" s="103" t="str">
        <f>VLOOKUP('作成 (2)'!D:D,引当!A:R,6,FALSE)</f>
        <v>ミシュラン</v>
      </c>
      <c r="X238" s="108" t="str">
        <f>VLOOKUP('作成 (2)'!D:D,引当!A:M,7,FALSE)</f>
        <v>プライマシー</v>
      </c>
      <c r="Y238" s="109" t="str">
        <f t="shared" si="22"/>
        <v>215/55R16</v>
      </c>
      <c r="Z238" s="108" t="str">
        <f>VLOOKUP('作成 (2)'!D:D,引当!A:M,9,FALSE)</f>
        <v>価格</v>
      </c>
      <c r="AA238" s="109" t="str">
        <f>VLOOKUP('作成 (2)'!D:D,引当!A:M,10,FALSE)</f>
        <v>安い</v>
      </c>
      <c r="AB238" s="103" t="str">
        <f>VLOOKUP('作成 (2)'!D:D,引当!A:M,11,FALSE)</f>
        <v>寿命</v>
      </c>
      <c r="AC238" s="103" t="str">
        <f>VLOOKUP('作成 (2)'!D:D,引当!A:M,12,FALSE)</f>
        <v>おすすめ</v>
      </c>
      <c r="AD238" s="26">
        <f>VLOOKUP('作成 (2)'!D:D,引当!A:M,13,FALSE)</f>
        <v>0</v>
      </c>
    </row>
    <row r="239" spans="1:30">
      <c r="A239" s="33">
        <v>2255018159181</v>
      </c>
      <c r="B239" s="32">
        <v>4985009704622</v>
      </c>
      <c r="C239" s="31" t="s">
        <v>3651</v>
      </c>
      <c r="D239" s="30" t="s">
        <v>144</v>
      </c>
      <c r="E239" s="30" t="s">
        <v>1092</v>
      </c>
      <c r="F239" s="30" t="s">
        <v>80</v>
      </c>
      <c r="G239" s="30">
        <v>37900</v>
      </c>
      <c r="H239" s="30">
        <v>17060</v>
      </c>
      <c r="I239" s="30">
        <v>1050</v>
      </c>
      <c r="J239" s="30" t="s">
        <v>3956</v>
      </c>
      <c r="K239" s="344"/>
      <c r="L239" s="102" t="str">
        <f t="shared" si="19"/>
        <v>E・PRIMACY 225/50R18 99W XL</v>
      </c>
      <c r="M239" s="104">
        <f>VLOOKUP(A:A,在庫!$B:$M,10,0)</f>
        <v>1</v>
      </c>
      <c r="N239" s="105" t="s">
        <v>4595</v>
      </c>
      <c r="O239" s="105" t="str">
        <f t="shared" si="18"/>
        <v/>
      </c>
      <c r="P239" s="106" t="str">
        <f>VLOOKUP(A:A,在庫!$B:$M,9,0)</f>
        <v>||CHINA||CHINA</v>
      </c>
      <c r="Q239" s="106" t="str">
        <f>VLOOKUP('作成 (2)'!D:D,引当!A:B,2,0)&amp;K239&amp;O239</f>
        <v>eprimacy</v>
      </c>
      <c r="R239" s="107" t="str">
        <f t="shared" si="20"/>
        <v>2023年製 E・PRIMACY 225/50R18 99W XL  225/50R18  翌営業日発送</v>
      </c>
      <c r="S239" s="106" t="str">
        <f t="shared" si="21"/>
        <v>サマー$$MICHELIN$$ミシュラン$$プライマシー$$225/50R18$$価格$$安い$$寿命$$おすすめ$$0</v>
      </c>
      <c r="T239" s="104"/>
      <c r="U239" s="104" t="str">
        <f>VLOOKUP('作成 (2)'!D:D,引当!A:R,4,FALSE)</f>
        <v>サマー</v>
      </c>
      <c r="V239" s="104" t="str">
        <f>VLOOKUP('作成 (2)'!D:D,引当!A:R,5,FALSE)</f>
        <v>MICHELIN</v>
      </c>
      <c r="W239" s="103" t="str">
        <f>VLOOKUP('作成 (2)'!D:D,引当!A:R,6,FALSE)</f>
        <v>ミシュラン</v>
      </c>
      <c r="X239" s="108" t="str">
        <f>VLOOKUP('作成 (2)'!D:D,引当!A:M,7,FALSE)</f>
        <v>プライマシー</v>
      </c>
      <c r="Y239" s="109" t="str">
        <f t="shared" si="22"/>
        <v>225/50R18</v>
      </c>
      <c r="Z239" s="108" t="str">
        <f>VLOOKUP('作成 (2)'!D:D,引当!A:M,9,FALSE)</f>
        <v>価格</v>
      </c>
      <c r="AA239" s="109" t="str">
        <f>VLOOKUP('作成 (2)'!D:D,引当!A:M,10,FALSE)</f>
        <v>安い</v>
      </c>
      <c r="AB239" s="103" t="str">
        <f>VLOOKUP('作成 (2)'!D:D,引当!A:M,11,FALSE)</f>
        <v>寿命</v>
      </c>
      <c r="AC239" s="103" t="str">
        <f>VLOOKUP('作成 (2)'!D:D,引当!A:M,12,FALSE)</f>
        <v>おすすめ</v>
      </c>
      <c r="AD239" s="26">
        <f>VLOOKUP('作成 (2)'!D:D,引当!A:M,13,FALSE)</f>
        <v>0</v>
      </c>
    </row>
    <row r="240" spans="1:30">
      <c r="A240" s="33">
        <v>2255518159186</v>
      </c>
      <c r="B240" s="32">
        <v>4985009704523</v>
      </c>
      <c r="C240" s="31" t="s">
        <v>3652</v>
      </c>
      <c r="D240" s="30" t="s">
        <v>144</v>
      </c>
      <c r="E240" s="30" t="s">
        <v>939</v>
      </c>
      <c r="F240" s="30" t="s">
        <v>71</v>
      </c>
      <c r="G240" s="30">
        <v>33700</v>
      </c>
      <c r="H240" s="30">
        <v>15170</v>
      </c>
      <c r="I240" s="30">
        <v>1050</v>
      </c>
      <c r="J240" s="30" t="s">
        <v>3956</v>
      </c>
      <c r="K240" s="344"/>
      <c r="L240" s="102" t="str">
        <f t="shared" si="19"/>
        <v>E・PRIMACY 225/55R18 98V</v>
      </c>
      <c r="M240" s="104">
        <f>VLOOKUP(A:A,在庫!$B:$M,10,0)</f>
        <v>5</v>
      </c>
      <c r="N240" s="105" t="s">
        <v>4595</v>
      </c>
      <c r="O240" s="105" t="str">
        <f t="shared" si="18"/>
        <v/>
      </c>
      <c r="P240" s="106" t="str">
        <f>VLOOKUP(A:A,在庫!$B:$M,9,0)</f>
        <v>||CHINA||CHINA</v>
      </c>
      <c r="Q240" s="106" t="str">
        <f>VLOOKUP('作成 (2)'!D:D,引当!A:B,2,0)&amp;K240&amp;O240</f>
        <v>eprimacy</v>
      </c>
      <c r="R240" s="107" t="str">
        <f t="shared" si="20"/>
        <v>2023年製 E・PRIMACY 225/55R18 98V  225/55R18  翌営業日発送</v>
      </c>
      <c r="S240" s="106" t="str">
        <f t="shared" si="21"/>
        <v>サマー$$MICHELIN$$ミシュラン$$プライマシー$$225/55R18$$価格$$安い$$寿命$$おすすめ$$0</v>
      </c>
      <c r="T240" s="104"/>
      <c r="U240" s="104" t="str">
        <f>VLOOKUP('作成 (2)'!D:D,引当!A:R,4,FALSE)</f>
        <v>サマー</v>
      </c>
      <c r="V240" s="104" t="str">
        <f>VLOOKUP('作成 (2)'!D:D,引当!A:R,5,FALSE)</f>
        <v>MICHELIN</v>
      </c>
      <c r="W240" s="103" t="str">
        <f>VLOOKUP('作成 (2)'!D:D,引当!A:R,6,FALSE)</f>
        <v>ミシュラン</v>
      </c>
      <c r="X240" s="108" t="str">
        <f>VLOOKUP('作成 (2)'!D:D,引当!A:M,7,FALSE)</f>
        <v>プライマシー</v>
      </c>
      <c r="Y240" s="109" t="str">
        <f t="shared" si="22"/>
        <v>225/55R18</v>
      </c>
      <c r="Z240" s="108" t="str">
        <f>VLOOKUP('作成 (2)'!D:D,引当!A:M,9,FALSE)</f>
        <v>価格</v>
      </c>
      <c r="AA240" s="109" t="str">
        <f>VLOOKUP('作成 (2)'!D:D,引当!A:M,10,FALSE)</f>
        <v>安い</v>
      </c>
      <c r="AB240" s="103" t="str">
        <f>VLOOKUP('作成 (2)'!D:D,引当!A:M,11,FALSE)</f>
        <v>寿命</v>
      </c>
      <c r="AC240" s="103" t="str">
        <f>VLOOKUP('作成 (2)'!D:D,引当!A:M,12,FALSE)</f>
        <v>おすすめ</v>
      </c>
      <c r="AD240" s="26">
        <f>VLOOKUP('作成 (2)'!D:D,引当!A:M,13,FALSE)</f>
        <v>0</v>
      </c>
    </row>
    <row r="241" spans="1:30">
      <c r="A241" s="33">
        <v>2354518159186</v>
      </c>
      <c r="B241" s="32">
        <v>4985009704530</v>
      </c>
      <c r="C241" s="31" t="s">
        <v>3653</v>
      </c>
      <c r="D241" s="30" t="s">
        <v>144</v>
      </c>
      <c r="E241" s="30" t="s">
        <v>1095</v>
      </c>
      <c r="F241" s="30" t="s">
        <v>69</v>
      </c>
      <c r="G241" s="30">
        <v>43500</v>
      </c>
      <c r="H241" s="30">
        <v>19580</v>
      </c>
      <c r="I241" s="30">
        <v>1050</v>
      </c>
      <c r="J241" s="30" t="s">
        <v>3956</v>
      </c>
      <c r="K241" s="344"/>
      <c r="L241" s="102" t="str">
        <f t="shared" si="19"/>
        <v>E・PRIMACY 235/45R18 98W XL</v>
      </c>
      <c r="M241" s="104">
        <f>VLOOKUP(A:A,在庫!$B:$M,10,0)</f>
        <v>2</v>
      </c>
      <c r="N241" s="105" t="s">
        <v>4595</v>
      </c>
      <c r="O241" s="105" t="str">
        <f t="shared" si="18"/>
        <v/>
      </c>
      <c r="P241" s="106" t="str">
        <f>VLOOKUP(A:A,在庫!$B:$M,9,0)</f>
        <v>||CHINA||</v>
      </c>
      <c r="Q241" s="106" t="str">
        <f>VLOOKUP('作成 (2)'!D:D,引当!A:B,2,0)&amp;K241&amp;O241</f>
        <v>eprimacy</v>
      </c>
      <c r="R241" s="107" t="str">
        <f t="shared" si="20"/>
        <v>2023年製 E・PRIMACY 235/45R18 98W XL  235/45R18  翌営業日発送</v>
      </c>
      <c r="S241" s="106" t="str">
        <f t="shared" si="21"/>
        <v>サマー$$MICHELIN$$ミシュラン$$プライマシー$$235/45R18$$価格$$安い$$寿命$$おすすめ$$0</v>
      </c>
      <c r="T241" s="104"/>
      <c r="U241" s="104" t="str">
        <f>VLOOKUP('作成 (2)'!D:D,引当!A:R,4,FALSE)</f>
        <v>サマー</v>
      </c>
      <c r="V241" s="104" t="str">
        <f>VLOOKUP('作成 (2)'!D:D,引当!A:R,5,FALSE)</f>
        <v>MICHELIN</v>
      </c>
      <c r="W241" s="103" t="str">
        <f>VLOOKUP('作成 (2)'!D:D,引当!A:R,6,FALSE)</f>
        <v>ミシュラン</v>
      </c>
      <c r="X241" s="108" t="str">
        <f>VLOOKUP('作成 (2)'!D:D,引当!A:M,7,FALSE)</f>
        <v>プライマシー</v>
      </c>
      <c r="Y241" s="109" t="str">
        <f t="shared" si="22"/>
        <v>235/45R18</v>
      </c>
      <c r="Z241" s="108" t="str">
        <f>VLOOKUP('作成 (2)'!D:D,引当!A:M,9,FALSE)</f>
        <v>価格</v>
      </c>
      <c r="AA241" s="109" t="str">
        <f>VLOOKUP('作成 (2)'!D:D,引当!A:M,10,FALSE)</f>
        <v>安い</v>
      </c>
      <c r="AB241" s="103" t="str">
        <f>VLOOKUP('作成 (2)'!D:D,引当!A:M,11,FALSE)</f>
        <v>寿命</v>
      </c>
      <c r="AC241" s="103" t="str">
        <f>VLOOKUP('作成 (2)'!D:D,引当!A:M,12,FALSE)</f>
        <v>おすすめ</v>
      </c>
      <c r="AD241" s="26">
        <f>VLOOKUP('作成 (2)'!D:D,引当!A:M,13,FALSE)</f>
        <v>0</v>
      </c>
    </row>
    <row r="242" spans="1:30">
      <c r="A242" s="33">
        <v>2454519159175</v>
      </c>
      <c r="B242" s="32">
        <v>4985009704769</v>
      </c>
      <c r="C242" s="31" t="s">
        <v>3654</v>
      </c>
      <c r="D242" s="30" t="s">
        <v>144</v>
      </c>
      <c r="E242" s="30" t="s">
        <v>1288</v>
      </c>
      <c r="F242" s="30" t="s">
        <v>58</v>
      </c>
      <c r="G242" s="30">
        <v>55400</v>
      </c>
      <c r="H242" s="30">
        <v>24930</v>
      </c>
      <c r="I242" s="30">
        <v>1050</v>
      </c>
      <c r="J242" s="30" t="s">
        <v>3956</v>
      </c>
      <c r="K242" s="344"/>
      <c r="L242" s="102" t="str">
        <f t="shared" si="19"/>
        <v>E・PRIMACY 245/45R19 102Y XL ★MO</v>
      </c>
      <c r="M242" s="104">
        <f>VLOOKUP(A:A,在庫!$B:$M,10,0)</f>
        <v>1</v>
      </c>
      <c r="N242" s="105" t="s">
        <v>4595</v>
      </c>
      <c r="O242" s="105" t="str">
        <f t="shared" si="18"/>
        <v/>
      </c>
      <c r="P242" s="106" t="str">
        <f>VLOOKUP(A:A,在庫!$B:$M,9,0)</f>
        <v>||GERMANY||</v>
      </c>
      <c r="Q242" s="106" t="str">
        <f>VLOOKUP('作成 (2)'!D:D,引当!A:B,2,0)&amp;K242&amp;O242</f>
        <v>eprimacy</v>
      </c>
      <c r="R242" s="107" t="str">
        <f t="shared" si="20"/>
        <v>2023年製 E・PRIMACY 245/45R19 102Y XL ★MO  245/45R19  翌営業日発送</v>
      </c>
      <c r="S242" s="106" t="str">
        <f t="shared" si="21"/>
        <v>サマー$$MICHELIN$$ミシュラン$$プライマシー$$245/45R19$$価格$$安い$$寿命$$おすすめ$$0</v>
      </c>
      <c r="T242" s="104"/>
      <c r="U242" s="104" t="str">
        <f>VLOOKUP('作成 (2)'!D:D,引当!A:R,4,FALSE)</f>
        <v>サマー</v>
      </c>
      <c r="V242" s="104" t="str">
        <f>VLOOKUP('作成 (2)'!D:D,引当!A:R,5,FALSE)</f>
        <v>MICHELIN</v>
      </c>
      <c r="W242" s="103" t="str">
        <f>VLOOKUP('作成 (2)'!D:D,引当!A:R,6,FALSE)</f>
        <v>ミシュラン</v>
      </c>
      <c r="X242" s="108" t="str">
        <f>VLOOKUP('作成 (2)'!D:D,引当!A:M,7,FALSE)</f>
        <v>プライマシー</v>
      </c>
      <c r="Y242" s="109" t="str">
        <f t="shared" si="22"/>
        <v>245/45R19</v>
      </c>
      <c r="Z242" s="108" t="str">
        <f>VLOOKUP('作成 (2)'!D:D,引当!A:M,9,FALSE)</f>
        <v>価格</v>
      </c>
      <c r="AA242" s="109" t="str">
        <f>VLOOKUP('作成 (2)'!D:D,引当!A:M,10,FALSE)</f>
        <v>安い</v>
      </c>
      <c r="AB242" s="103" t="str">
        <f>VLOOKUP('作成 (2)'!D:D,引当!A:M,11,FALSE)</f>
        <v>寿命</v>
      </c>
      <c r="AC242" s="103" t="str">
        <f>VLOOKUP('作成 (2)'!D:D,引当!A:M,12,FALSE)</f>
        <v>おすすめ</v>
      </c>
      <c r="AD242" s="26">
        <f>VLOOKUP('作成 (2)'!D:D,引当!A:M,13,FALSE)</f>
        <v>0</v>
      </c>
    </row>
    <row r="243" spans="1:30">
      <c r="A243" s="33">
        <v>1958015139088</v>
      </c>
      <c r="B243" s="32">
        <v>4992496138588</v>
      </c>
      <c r="C243" s="31" t="s">
        <v>1391</v>
      </c>
      <c r="D243" s="30" t="s">
        <v>4732</v>
      </c>
      <c r="E243" s="30" t="s">
        <v>1393</v>
      </c>
      <c r="F243" s="30" t="s">
        <v>103</v>
      </c>
      <c r="G243" s="30">
        <v>18300</v>
      </c>
      <c r="H243" s="30">
        <v>8020</v>
      </c>
      <c r="I243" s="30">
        <v>1050</v>
      </c>
      <c r="J243" s="30" t="s">
        <v>3956</v>
      </c>
      <c r="K243" s="344"/>
      <c r="L243" s="102" t="str">
        <f t="shared" si="19"/>
        <v>EAGLE ＃1 NASCAR 195/80R15 107/105L</v>
      </c>
      <c r="M243" s="104">
        <f>VLOOKUP(A:A,在庫!$B:$M,10,0)</f>
        <v>3</v>
      </c>
      <c r="N243" s="105" t="s">
        <v>4595</v>
      </c>
      <c r="O243" s="105" t="str">
        <f t="shared" si="18"/>
        <v/>
      </c>
      <c r="P243" s="106" t="str">
        <f>VLOOKUP(A:A,在庫!$B:$M,9,0)</f>
        <v>||JAPAN||JAPAN</v>
      </c>
      <c r="Q243" s="106" t="str">
        <f>VLOOKUP('作成 (2)'!D:D,引当!A:B,2,0)&amp;K243&amp;O243</f>
        <v>nascar</v>
      </c>
      <c r="R243" s="107" t="str">
        <f t="shared" si="20"/>
        <v>2023年製 EAGLE ＃1 NASCAR 195/80R15 107/105L  195/80R15  翌営業日発送</v>
      </c>
      <c r="S243" s="106" t="str">
        <f t="shared" si="21"/>
        <v>サマー$$GOODYEAR$$グッドイヤー$$ナスカー$$195/80R15$$価格$$安い$$寿命$$おすすめ$$バン</v>
      </c>
      <c r="T243" s="104"/>
      <c r="U243" s="104" t="str">
        <f>VLOOKUP('作成 (2)'!D:D,引当!A:R,4,FALSE)</f>
        <v>サマー</v>
      </c>
      <c r="V243" s="104" t="str">
        <f>VLOOKUP('作成 (2)'!D:D,引当!A:R,5,FALSE)</f>
        <v>GOODYEAR</v>
      </c>
      <c r="W243" s="103" t="str">
        <f>VLOOKUP('作成 (2)'!D:D,引当!A:R,6,FALSE)</f>
        <v>グッドイヤー</v>
      </c>
      <c r="X243" s="108" t="str">
        <f>VLOOKUP('作成 (2)'!D:D,引当!A:M,7,FALSE)</f>
        <v>ナスカー</v>
      </c>
      <c r="Y243" s="109" t="str">
        <f t="shared" si="22"/>
        <v>195/80R15</v>
      </c>
      <c r="Z243" s="108" t="str">
        <f>VLOOKUP('作成 (2)'!D:D,引当!A:M,9,FALSE)</f>
        <v>価格</v>
      </c>
      <c r="AA243" s="109" t="str">
        <f>VLOOKUP('作成 (2)'!D:D,引当!A:M,10,FALSE)</f>
        <v>安い</v>
      </c>
      <c r="AB243" s="103" t="str">
        <f>VLOOKUP('作成 (2)'!D:D,引当!A:M,11,FALSE)</f>
        <v>寿命</v>
      </c>
      <c r="AC243" s="103" t="str">
        <f>VLOOKUP('作成 (2)'!D:D,引当!A:M,12,FALSE)</f>
        <v>おすすめ</v>
      </c>
      <c r="AD243" s="26" t="str">
        <f>VLOOKUP('作成 (2)'!D:D,引当!A:M,13,FALSE)</f>
        <v>バン</v>
      </c>
    </row>
    <row r="244" spans="1:30">
      <c r="A244" s="33">
        <v>2156017139085</v>
      </c>
      <c r="B244" s="32">
        <v>4992496138601</v>
      </c>
      <c r="C244" s="31" t="s">
        <v>1396</v>
      </c>
      <c r="D244" s="30" t="s">
        <v>4732</v>
      </c>
      <c r="E244" s="30" t="s">
        <v>1397</v>
      </c>
      <c r="F244" s="30" t="s">
        <v>67</v>
      </c>
      <c r="G244" s="30">
        <v>30300</v>
      </c>
      <c r="H244" s="30">
        <v>13230</v>
      </c>
      <c r="I244" s="30">
        <v>1050</v>
      </c>
      <c r="J244" s="30" t="s">
        <v>3956</v>
      </c>
      <c r="K244" s="344"/>
      <c r="L244" s="102" t="str">
        <f t="shared" si="19"/>
        <v>EAGLE ＃1 NASCAR 215/60R17 109/107R</v>
      </c>
      <c r="M244" s="104">
        <f>VLOOKUP(A:A,在庫!$B:$M,10,0)</f>
        <v>3</v>
      </c>
      <c r="N244" s="105" t="s">
        <v>4595</v>
      </c>
      <c r="O244" s="105" t="str">
        <f t="shared" si="18"/>
        <v/>
      </c>
      <c r="P244" s="106" t="str">
        <f>VLOOKUP(A:A,在庫!$B:$M,9,0)</f>
        <v>||JAPAN||</v>
      </c>
      <c r="Q244" s="106" t="str">
        <f>VLOOKUP('作成 (2)'!D:D,引当!A:B,2,0)&amp;K244&amp;O244</f>
        <v>nascar</v>
      </c>
      <c r="R244" s="107" t="str">
        <f t="shared" si="20"/>
        <v>2023年製 EAGLE ＃1 NASCAR 215/60R17 109/107R  215/60R17  翌営業日発送</v>
      </c>
      <c r="S244" s="106" t="str">
        <f t="shared" si="21"/>
        <v>サマー$$GOODYEAR$$グッドイヤー$$ナスカー$$215/60R17$$価格$$安い$$寿命$$おすすめ$$バン</v>
      </c>
      <c r="T244" s="104"/>
      <c r="U244" s="104" t="str">
        <f>VLOOKUP('作成 (2)'!D:D,引当!A:R,4,FALSE)</f>
        <v>サマー</v>
      </c>
      <c r="V244" s="104" t="str">
        <f>VLOOKUP('作成 (2)'!D:D,引当!A:R,5,FALSE)</f>
        <v>GOODYEAR</v>
      </c>
      <c r="W244" s="103" t="str">
        <f>VLOOKUP('作成 (2)'!D:D,引当!A:R,6,FALSE)</f>
        <v>グッドイヤー</v>
      </c>
      <c r="X244" s="108" t="str">
        <f>VLOOKUP('作成 (2)'!D:D,引当!A:M,7,FALSE)</f>
        <v>ナスカー</v>
      </c>
      <c r="Y244" s="109" t="str">
        <f t="shared" si="22"/>
        <v>215/60R17</v>
      </c>
      <c r="Z244" s="108" t="str">
        <f>VLOOKUP('作成 (2)'!D:D,引当!A:M,9,FALSE)</f>
        <v>価格</v>
      </c>
      <c r="AA244" s="109" t="str">
        <f>VLOOKUP('作成 (2)'!D:D,引当!A:M,10,FALSE)</f>
        <v>安い</v>
      </c>
      <c r="AB244" s="103" t="str">
        <f>VLOOKUP('作成 (2)'!D:D,引当!A:M,11,FALSE)</f>
        <v>寿命</v>
      </c>
      <c r="AC244" s="103" t="str">
        <f>VLOOKUP('作成 (2)'!D:D,引当!A:M,12,FALSE)</f>
        <v>おすすめ</v>
      </c>
      <c r="AD244" s="26" t="str">
        <f>VLOOKUP('作成 (2)'!D:D,引当!A:M,13,FALSE)</f>
        <v>バン</v>
      </c>
    </row>
    <row r="245" spans="1:30">
      <c r="A245" s="33">
        <v>2156516139081</v>
      </c>
      <c r="B245" s="32">
        <v>4992496138595</v>
      </c>
      <c r="C245" s="31" t="s">
        <v>1394</v>
      </c>
      <c r="D245" s="30" t="s">
        <v>4732</v>
      </c>
      <c r="E245" s="30" t="s">
        <v>1395</v>
      </c>
      <c r="F245" s="30" t="s">
        <v>73</v>
      </c>
      <c r="G245" s="30">
        <v>28300</v>
      </c>
      <c r="H245" s="30">
        <v>12350</v>
      </c>
      <c r="I245" s="30">
        <v>1050</v>
      </c>
      <c r="J245" s="30" t="s">
        <v>3956</v>
      </c>
      <c r="K245" s="344"/>
      <c r="L245" s="102" t="str">
        <f t="shared" si="19"/>
        <v>EAGLE ＃1 NASCAR 215/65R16 109/107R</v>
      </c>
      <c r="M245" s="104">
        <f>VLOOKUP(A:A,在庫!$B:$M,10,0)</f>
        <v>3</v>
      </c>
      <c r="N245" s="105" t="s">
        <v>4595</v>
      </c>
      <c r="O245" s="105" t="str">
        <f t="shared" si="18"/>
        <v/>
      </c>
      <c r="P245" s="106" t="str">
        <f>VLOOKUP(A:A,在庫!$B:$M,9,0)</f>
        <v>||JAPAN||</v>
      </c>
      <c r="Q245" s="106" t="str">
        <f>VLOOKUP('作成 (2)'!D:D,引当!A:B,2,0)&amp;K245&amp;O245</f>
        <v>nascar</v>
      </c>
      <c r="R245" s="107" t="str">
        <f t="shared" si="20"/>
        <v>2023年製 EAGLE ＃1 NASCAR 215/65R16 109/107R  215/65R16  翌営業日発送</v>
      </c>
      <c r="S245" s="106" t="str">
        <f t="shared" si="21"/>
        <v>サマー$$GOODYEAR$$グッドイヤー$$ナスカー$$215/65R16$$価格$$安い$$寿命$$おすすめ$$バン</v>
      </c>
      <c r="T245" s="104"/>
      <c r="U245" s="104" t="str">
        <f>VLOOKUP('作成 (2)'!D:D,引当!A:R,4,FALSE)</f>
        <v>サマー</v>
      </c>
      <c r="V245" s="104" t="str">
        <f>VLOOKUP('作成 (2)'!D:D,引当!A:R,5,FALSE)</f>
        <v>GOODYEAR</v>
      </c>
      <c r="W245" s="103" t="str">
        <f>VLOOKUP('作成 (2)'!D:D,引当!A:R,6,FALSE)</f>
        <v>グッドイヤー</v>
      </c>
      <c r="X245" s="108" t="str">
        <f>VLOOKUP('作成 (2)'!D:D,引当!A:M,7,FALSE)</f>
        <v>ナスカー</v>
      </c>
      <c r="Y245" s="109" t="str">
        <f t="shared" si="22"/>
        <v>215/65R16</v>
      </c>
      <c r="Z245" s="108" t="str">
        <f>VLOOKUP('作成 (2)'!D:D,引当!A:M,9,FALSE)</f>
        <v>価格</v>
      </c>
      <c r="AA245" s="109" t="str">
        <f>VLOOKUP('作成 (2)'!D:D,引当!A:M,10,FALSE)</f>
        <v>安い</v>
      </c>
      <c r="AB245" s="103" t="str">
        <f>VLOOKUP('作成 (2)'!D:D,引当!A:M,11,FALSE)</f>
        <v>寿命</v>
      </c>
      <c r="AC245" s="103" t="str">
        <f>VLOOKUP('作成 (2)'!D:D,引当!A:M,12,FALSE)</f>
        <v>おすすめ</v>
      </c>
      <c r="AD245" s="26" t="str">
        <f>VLOOKUP('作成 (2)'!D:D,引当!A:M,13,FALSE)</f>
        <v>バン</v>
      </c>
    </row>
    <row r="246" spans="1:30">
      <c r="A246" s="33">
        <v>1654516132077</v>
      </c>
      <c r="B246" s="32">
        <v>4992496096772</v>
      </c>
      <c r="C246" s="31" t="s">
        <v>3855</v>
      </c>
      <c r="D246" s="30" t="s">
        <v>1402</v>
      </c>
      <c r="E246" s="30" t="s">
        <v>858</v>
      </c>
      <c r="F246" s="30" t="s">
        <v>859</v>
      </c>
      <c r="G246" s="30">
        <v>21700</v>
      </c>
      <c r="H246" s="30">
        <v>5650</v>
      </c>
      <c r="I246" s="30">
        <v>525</v>
      </c>
      <c r="J246" s="30" t="s">
        <v>3956</v>
      </c>
      <c r="K246" s="344"/>
      <c r="L246" s="102" t="str">
        <f t="shared" si="19"/>
        <v>EAGLE LS EXE 165/45R16 74W XL</v>
      </c>
      <c r="M246" s="104">
        <f>VLOOKUP(A:A,在庫!$B:$M,10,0)</f>
        <v>2</v>
      </c>
      <c r="N246" s="105" t="s">
        <v>4595</v>
      </c>
      <c r="O246" s="105" t="str">
        <f t="shared" si="18"/>
        <v/>
      </c>
      <c r="P246" s="106" t="str">
        <f>VLOOKUP(A:A,在庫!$B:$M,9,0)</f>
        <v>||JAPAN||</v>
      </c>
      <c r="Q246" s="106" t="str">
        <f>VLOOKUP('作成 (2)'!D:D,引当!A:B,2,0)&amp;K246&amp;O246</f>
        <v>exe</v>
      </c>
      <c r="R246" s="107" t="str">
        <f t="shared" si="20"/>
        <v>2023年製 EAGLE LS EXE 165/45R16 74W XL  165/45R16  翌営業日発送</v>
      </c>
      <c r="S246" s="106" t="str">
        <f t="shared" si="21"/>
        <v>サマー$$GOODYEAR$$グッドイヤー$$イーグル$$165/45R16$$価格$$安い$$寿命$$おすすめ$$低燃費</v>
      </c>
      <c r="T246" s="104"/>
      <c r="U246" s="104" t="str">
        <f>VLOOKUP('作成 (2)'!D:D,引当!A:R,4,FALSE)</f>
        <v>サマー</v>
      </c>
      <c r="V246" s="104" t="str">
        <f>VLOOKUP('作成 (2)'!D:D,引当!A:R,5,FALSE)</f>
        <v>GOODYEAR</v>
      </c>
      <c r="W246" s="103" t="str">
        <f>VLOOKUP('作成 (2)'!D:D,引当!A:R,6,FALSE)</f>
        <v>グッドイヤー</v>
      </c>
      <c r="X246" s="108" t="str">
        <f>VLOOKUP('作成 (2)'!D:D,引当!A:M,7,FALSE)</f>
        <v>イーグル</v>
      </c>
      <c r="Y246" s="109" t="str">
        <f t="shared" si="22"/>
        <v>165/45R16</v>
      </c>
      <c r="Z246" s="108" t="str">
        <f>VLOOKUP('作成 (2)'!D:D,引当!A:M,9,FALSE)</f>
        <v>価格</v>
      </c>
      <c r="AA246" s="109" t="str">
        <f>VLOOKUP('作成 (2)'!D:D,引当!A:M,10,FALSE)</f>
        <v>安い</v>
      </c>
      <c r="AB246" s="103" t="str">
        <f>VLOOKUP('作成 (2)'!D:D,引当!A:M,11,FALSE)</f>
        <v>寿命</v>
      </c>
      <c r="AC246" s="103" t="str">
        <f>VLOOKUP('作成 (2)'!D:D,引当!A:M,12,FALSE)</f>
        <v>おすすめ</v>
      </c>
      <c r="AD246" s="26" t="str">
        <f>VLOOKUP('作成 (2)'!D:D,引当!A:M,13,FALSE)</f>
        <v>低燃費</v>
      </c>
    </row>
    <row r="247" spans="1:30">
      <c r="A247" s="33">
        <v>1756016132073</v>
      </c>
      <c r="B247" s="32">
        <v>4992496096666</v>
      </c>
      <c r="C247" s="31" t="s">
        <v>3854</v>
      </c>
      <c r="D247" s="30" t="s">
        <v>1402</v>
      </c>
      <c r="E247" s="30" t="s">
        <v>852</v>
      </c>
      <c r="F247" s="30" t="s">
        <v>116</v>
      </c>
      <c r="G247" s="30">
        <v>18800</v>
      </c>
      <c r="H247" s="30">
        <v>5640</v>
      </c>
      <c r="I247" s="30">
        <v>525</v>
      </c>
      <c r="J247" s="30" t="s">
        <v>3956</v>
      </c>
      <c r="K247" s="344"/>
      <c r="L247" s="102" t="str">
        <f t="shared" si="19"/>
        <v>EAGLE LS EXE 175/60R16 82H</v>
      </c>
      <c r="M247" s="104">
        <f>VLOOKUP(A:A,在庫!$B:$M,10,0)</f>
        <v>3</v>
      </c>
      <c r="N247" s="105" t="s">
        <v>4595</v>
      </c>
      <c r="O247" s="105" t="str">
        <f t="shared" si="18"/>
        <v/>
      </c>
      <c r="P247" s="106" t="str">
        <f>VLOOKUP(A:A,在庫!$B:$M,9,0)</f>
        <v>||JAPAN||JAPAN</v>
      </c>
      <c r="Q247" s="106" t="str">
        <f>VLOOKUP('作成 (2)'!D:D,引当!A:B,2,0)&amp;K247&amp;O247</f>
        <v>exe</v>
      </c>
      <c r="R247" s="107" t="str">
        <f t="shared" si="20"/>
        <v>2023年製 EAGLE LS EXE 175/60R16 82H  175/60R16  翌営業日発送</v>
      </c>
      <c r="S247" s="106" t="str">
        <f t="shared" si="21"/>
        <v>サマー$$GOODYEAR$$グッドイヤー$$イーグル$$175/60R16$$価格$$安い$$寿命$$おすすめ$$低燃費</v>
      </c>
      <c r="T247" s="104"/>
      <c r="U247" s="104" t="str">
        <f>VLOOKUP('作成 (2)'!D:D,引当!A:R,4,FALSE)</f>
        <v>サマー</v>
      </c>
      <c r="V247" s="104" t="str">
        <f>VLOOKUP('作成 (2)'!D:D,引当!A:R,5,FALSE)</f>
        <v>GOODYEAR</v>
      </c>
      <c r="W247" s="103" t="str">
        <f>VLOOKUP('作成 (2)'!D:D,引当!A:R,6,FALSE)</f>
        <v>グッドイヤー</v>
      </c>
      <c r="X247" s="108" t="str">
        <f>VLOOKUP('作成 (2)'!D:D,引当!A:M,7,FALSE)</f>
        <v>イーグル</v>
      </c>
      <c r="Y247" s="109" t="str">
        <f t="shared" si="22"/>
        <v>175/60R16</v>
      </c>
      <c r="Z247" s="108" t="str">
        <f>VLOOKUP('作成 (2)'!D:D,引当!A:M,9,FALSE)</f>
        <v>価格</v>
      </c>
      <c r="AA247" s="109" t="str">
        <f>VLOOKUP('作成 (2)'!D:D,引当!A:M,10,FALSE)</f>
        <v>安い</v>
      </c>
      <c r="AB247" s="103" t="str">
        <f>VLOOKUP('作成 (2)'!D:D,引当!A:M,11,FALSE)</f>
        <v>寿命</v>
      </c>
      <c r="AC247" s="103" t="str">
        <f>VLOOKUP('作成 (2)'!D:D,引当!A:M,12,FALSE)</f>
        <v>おすすめ</v>
      </c>
      <c r="AD247" s="26" t="str">
        <f>VLOOKUP('作成 (2)'!D:D,引当!A:M,13,FALSE)</f>
        <v>低燃費</v>
      </c>
    </row>
    <row r="248" spans="1:30">
      <c r="A248" s="33">
        <v>1954516132078</v>
      </c>
      <c r="B248" s="32">
        <v>4992496096789</v>
      </c>
      <c r="C248" s="31">
        <v>5602856</v>
      </c>
      <c r="D248" s="30" t="s">
        <v>1402</v>
      </c>
      <c r="E248" s="30" t="s">
        <v>5906</v>
      </c>
      <c r="F248" s="30" t="s">
        <v>878</v>
      </c>
      <c r="G248" s="30">
        <v>23800</v>
      </c>
      <c r="H248" s="30">
        <v>5950</v>
      </c>
      <c r="I248" s="30">
        <v>525</v>
      </c>
      <c r="J248" s="30" t="s">
        <v>3956</v>
      </c>
      <c r="K248" s="344"/>
      <c r="L248" s="102" t="str">
        <f t="shared" si="19"/>
        <v>EAGLE LS EXE 195/45R16 84W XL</v>
      </c>
      <c r="M248" s="104">
        <f>VLOOKUP(A:A,在庫!$B:$M,10,0)</f>
        <v>1</v>
      </c>
      <c r="N248" s="105" t="s">
        <v>4595</v>
      </c>
      <c r="O248" s="105" t="str">
        <f t="shared" si="18"/>
        <v/>
      </c>
      <c r="P248" s="106" t="str">
        <f>VLOOKUP(A:A,在庫!$B:$M,9,0)</f>
        <v>||JAPAN||JAPAN</v>
      </c>
      <c r="Q248" s="106" t="str">
        <f>VLOOKUP('作成 (2)'!D:D,引当!A:B,2,0)&amp;K248&amp;O248</f>
        <v>exe</v>
      </c>
      <c r="R248" s="107" t="str">
        <f t="shared" si="20"/>
        <v>2023年製 EAGLE LS EXE 195/45R16 84W XL  195/45R16  翌営業日発送</v>
      </c>
      <c r="S248" s="106" t="str">
        <f t="shared" si="21"/>
        <v>サマー$$GOODYEAR$$グッドイヤー$$イーグル$$195/45R16$$価格$$安い$$寿命$$おすすめ$$低燃費</v>
      </c>
      <c r="T248" s="104"/>
      <c r="U248" s="104" t="str">
        <f>VLOOKUP('作成 (2)'!D:D,引当!A:R,4,FALSE)</f>
        <v>サマー</v>
      </c>
      <c r="V248" s="104" t="str">
        <f>VLOOKUP('作成 (2)'!D:D,引当!A:R,5,FALSE)</f>
        <v>GOODYEAR</v>
      </c>
      <c r="W248" s="103" t="str">
        <f>VLOOKUP('作成 (2)'!D:D,引当!A:R,6,FALSE)</f>
        <v>グッドイヤー</v>
      </c>
      <c r="X248" s="108" t="str">
        <f>VLOOKUP('作成 (2)'!D:D,引当!A:M,7,FALSE)</f>
        <v>イーグル</v>
      </c>
      <c r="Y248" s="109" t="str">
        <f t="shared" si="22"/>
        <v>195/45R16</v>
      </c>
      <c r="Z248" s="108" t="str">
        <f>VLOOKUP('作成 (2)'!D:D,引当!A:M,9,FALSE)</f>
        <v>価格</v>
      </c>
      <c r="AA248" s="109" t="str">
        <f>VLOOKUP('作成 (2)'!D:D,引当!A:M,10,FALSE)</f>
        <v>安い</v>
      </c>
      <c r="AB248" s="103" t="str">
        <f>VLOOKUP('作成 (2)'!D:D,引当!A:M,11,FALSE)</f>
        <v>寿命</v>
      </c>
      <c r="AC248" s="103" t="str">
        <f>VLOOKUP('作成 (2)'!D:D,引当!A:M,12,FALSE)</f>
        <v>おすすめ</v>
      </c>
      <c r="AD248" s="26" t="str">
        <f>VLOOKUP('作成 (2)'!D:D,引当!A:M,13,FALSE)</f>
        <v>低燃費</v>
      </c>
    </row>
    <row r="249" spans="1:30">
      <c r="A249" s="33">
        <v>1855515132079</v>
      </c>
      <c r="B249" s="32">
        <v>4992496096598</v>
      </c>
      <c r="C249" s="31" t="s">
        <v>3852</v>
      </c>
      <c r="D249" s="30" t="s">
        <v>1402</v>
      </c>
      <c r="E249" s="30" t="s">
        <v>1401</v>
      </c>
      <c r="F249" s="30" t="s">
        <v>876</v>
      </c>
      <c r="G249" s="30">
        <v>20400</v>
      </c>
      <c r="H249" s="30">
        <v>6120</v>
      </c>
      <c r="I249" s="30">
        <v>525</v>
      </c>
      <c r="J249" s="30" t="s">
        <v>3956</v>
      </c>
      <c r="K249" s="344"/>
      <c r="L249" s="102" t="str">
        <f t="shared" si="19"/>
        <v>EAGLE LS EXE 185/55R15 82V</v>
      </c>
      <c r="M249" s="104">
        <f>VLOOKUP(A:A,在庫!$B:$M,10,0)</f>
        <v>1</v>
      </c>
      <c r="N249" s="105" t="s">
        <v>4595</v>
      </c>
      <c r="O249" s="105" t="str">
        <f t="shared" si="18"/>
        <v/>
      </c>
      <c r="P249" s="106" t="str">
        <f>VLOOKUP(A:A,在庫!$B:$M,9,0)</f>
        <v>||JAPAN||</v>
      </c>
      <c r="Q249" s="106" t="str">
        <f>VLOOKUP('作成 (2)'!D:D,引当!A:B,2,0)&amp;K249&amp;O249</f>
        <v>exe</v>
      </c>
      <c r="R249" s="107" t="str">
        <f t="shared" si="20"/>
        <v>2023年製 EAGLE LS EXE 185/55R15 82V  185/55R15  翌営業日発送</v>
      </c>
      <c r="S249" s="106" t="str">
        <f t="shared" si="21"/>
        <v>サマー$$GOODYEAR$$グッドイヤー$$イーグル$$185/55R15$$価格$$安い$$寿命$$おすすめ$$低燃費</v>
      </c>
      <c r="T249" s="104"/>
      <c r="U249" s="104" t="str">
        <f>VLOOKUP('作成 (2)'!D:D,引当!A:R,4,FALSE)</f>
        <v>サマー</v>
      </c>
      <c r="V249" s="104" t="str">
        <f>VLOOKUP('作成 (2)'!D:D,引当!A:R,5,FALSE)</f>
        <v>GOODYEAR</v>
      </c>
      <c r="W249" s="103" t="str">
        <f>VLOOKUP('作成 (2)'!D:D,引当!A:R,6,FALSE)</f>
        <v>グッドイヤー</v>
      </c>
      <c r="X249" s="108" t="str">
        <f>VLOOKUP('作成 (2)'!D:D,引当!A:M,7,FALSE)</f>
        <v>イーグル</v>
      </c>
      <c r="Y249" s="109" t="str">
        <f t="shared" si="22"/>
        <v>185/55R15</v>
      </c>
      <c r="Z249" s="108" t="str">
        <f>VLOOKUP('作成 (2)'!D:D,引当!A:M,9,FALSE)</f>
        <v>価格</v>
      </c>
      <c r="AA249" s="109" t="str">
        <f>VLOOKUP('作成 (2)'!D:D,引当!A:M,10,FALSE)</f>
        <v>安い</v>
      </c>
      <c r="AB249" s="103" t="str">
        <f>VLOOKUP('作成 (2)'!D:D,引当!A:M,11,FALSE)</f>
        <v>寿命</v>
      </c>
      <c r="AC249" s="103" t="str">
        <f>VLOOKUP('作成 (2)'!D:D,引当!A:M,12,FALSE)</f>
        <v>おすすめ</v>
      </c>
      <c r="AD249" s="26" t="str">
        <f>VLOOKUP('作成 (2)'!D:D,引当!A:M,13,FALSE)</f>
        <v>低燃費</v>
      </c>
    </row>
    <row r="250" spans="1:30">
      <c r="A250" s="33">
        <v>1956015132078</v>
      </c>
      <c r="B250" s="32">
        <v>4992496096574</v>
      </c>
      <c r="C250" s="31" t="s">
        <v>3853</v>
      </c>
      <c r="D250" s="30" t="s">
        <v>1402</v>
      </c>
      <c r="E250" s="30" t="s">
        <v>1371</v>
      </c>
      <c r="F250" s="30" t="s">
        <v>41</v>
      </c>
      <c r="G250" s="30">
        <v>19500</v>
      </c>
      <c r="H250" s="30">
        <v>5850</v>
      </c>
      <c r="I250" s="30">
        <v>525</v>
      </c>
      <c r="J250" s="30" t="s">
        <v>3956</v>
      </c>
      <c r="K250" s="344"/>
      <c r="L250" s="102" t="str">
        <f t="shared" si="19"/>
        <v>EAGLE LS EXE 195/60R15 88H</v>
      </c>
      <c r="M250" s="104">
        <f>VLOOKUP(A:A,在庫!$B:$M,10,0)</f>
        <v>2</v>
      </c>
      <c r="N250" s="105" t="s">
        <v>4595</v>
      </c>
      <c r="O250" s="105" t="str">
        <f t="shared" si="18"/>
        <v/>
      </c>
      <c r="P250" s="106" t="str">
        <f>VLOOKUP(A:A,在庫!$B:$M,9,0)</f>
        <v>||JAPAN||</v>
      </c>
      <c r="Q250" s="106" t="str">
        <f>VLOOKUP('作成 (2)'!D:D,引当!A:B,2,0)&amp;K250&amp;O250</f>
        <v>exe</v>
      </c>
      <c r="R250" s="107" t="str">
        <f t="shared" si="20"/>
        <v>2023年製 EAGLE LS EXE 195/60R15 88H  195/60R15  翌営業日発送</v>
      </c>
      <c r="S250" s="106" t="str">
        <f t="shared" si="21"/>
        <v>サマー$$GOODYEAR$$グッドイヤー$$イーグル$$195/60R15$$価格$$安い$$寿命$$おすすめ$$低燃費</v>
      </c>
      <c r="T250" s="104"/>
      <c r="U250" s="104" t="str">
        <f>VLOOKUP('作成 (2)'!D:D,引当!A:R,4,FALSE)</f>
        <v>サマー</v>
      </c>
      <c r="V250" s="104" t="str">
        <f>VLOOKUP('作成 (2)'!D:D,引当!A:R,5,FALSE)</f>
        <v>GOODYEAR</v>
      </c>
      <c r="W250" s="103" t="str">
        <f>VLOOKUP('作成 (2)'!D:D,引当!A:R,6,FALSE)</f>
        <v>グッドイヤー</v>
      </c>
      <c r="X250" s="108" t="str">
        <f>VLOOKUP('作成 (2)'!D:D,引当!A:M,7,FALSE)</f>
        <v>イーグル</v>
      </c>
      <c r="Y250" s="109" t="str">
        <f t="shared" si="22"/>
        <v>195/60R15</v>
      </c>
      <c r="Z250" s="108" t="str">
        <f>VLOOKUP('作成 (2)'!D:D,引当!A:M,9,FALSE)</f>
        <v>価格</v>
      </c>
      <c r="AA250" s="109" t="str">
        <f>VLOOKUP('作成 (2)'!D:D,引当!A:M,10,FALSE)</f>
        <v>安い</v>
      </c>
      <c r="AB250" s="103" t="str">
        <f>VLOOKUP('作成 (2)'!D:D,引当!A:M,11,FALSE)</f>
        <v>寿命</v>
      </c>
      <c r="AC250" s="103" t="str">
        <f>VLOOKUP('作成 (2)'!D:D,引当!A:M,12,FALSE)</f>
        <v>おすすめ</v>
      </c>
      <c r="AD250" s="26" t="str">
        <f>VLOOKUP('作成 (2)'!D:D,引当!A:M,13,FALSE)</f>
        <v>低燃費</v>
      </c>
    </row>
    <row r="251" spans="1:30">
      <c r="A251" s="33">
        <v>2054017132078</v>
      </c>
      <c r="B251" s="32">
        <v>4992496096901</v>
      </c>
      <c r="C251" s="31" t="s">
        <v>3858</v>
      </c>
      <c r="D251" s="30" t="s">
        <v>1402</v>
      </c>
      <c r="E251" s="30" t="s">
        <v>1404</v>
      </c>
      <c r="F251" s="30" t="s">
        <v>881</v>
      </c>
      <c r="G251" s="30">
        <v>31600</v>
      </c>
      <c r="H251" s="30">
        <v>9580</v>
      </c>
      <c r="I251" s="30">
        <v>525</v>
      </c>
      <c r="J251" s="30" t="s">
        <v>3956</v>
      </c>
      <c r="K251" s="344"/>
      <c r="L251" s="102" t="str">
        <f t="shared" si="19"/>
        <v>EAGLE LS EXE 205/40R17 84W XL</v>
      </c>
      <c r="M251" s="104">
        <f>VLOOKUP(A:A,在庫!$B:$M,10,0)</f>
        <v>2</v>
      </c>
      <c r="N251" s="105" t="s">
        <v>4595</v>
      </c>
      <c r="O251" s="105" t="str">
        <f t="shared" si="18"/>
        <v/>
      </c>
      <c r="P251" s="106" t="str">
        <f>VLOOKUP(A:A,在庫!$B:$M,9,0)</f>
        <v>||JAPAN||JAPAN</v>
      </c>
      <c r="Q251" s="106" t="str">
        <f>VLOOKUP('作成 (2)'!D:D,引当!A:B,2,0)&amp;K251&amp;O251</f>
        <v>exe</v>
      </c>
      <c r="R251" s="107" t="str">
        <f t="shared" si="20"/>
        <v>2023年製 EAGLE LS EXE 205/40R17 84W XL  205/40R17  翌営業日発送</v>
      </c>
      <c r="S251" s="106" t="str">
        <f t="shared" si="21"/>
        <v>サマー$$GOODYEAR$$グッドイヤー$$イーグル$$205/40R17$$価格$$安い$$寿命$$おすすめ$$低燃費</v>
      </c>
      <c r="T251" s="104"/>
      <c r="U251" s="104" t="str">
        <f>VLOOKUP('作成 (2)'!D:D,引当!A:R,4,FALSE)</f>
        <v>サマー</v>
      </c>
      <c r="V251" s="104" t="str">
        <f>VLOOKUP('作成 (2)'!D:D,引当!A:R,5,FALSE)</f>
        <v>GOODYEAR</v>
      </c>
      <c r="W251" s="103" t="str">
        <f>VLOOKUP('作成 (2)'!D:D,引当!A:R,6,FALSE)</f>
        <v>グッドイヤー</v>
      </c>
      <c r="X251" s="108" t="str">
        <f>VLOOKUP('作成 (2)'!D:D,引当!A:M,7,FALSE)</f>
        <v>イーグル</v>
      </c>
      <c r="Y251" s="109" t="str">
        <f t="shared" si="22"/>
        <v>205/40R17</v>
      </c>
      <c r="Z251" s="108" t="str">
        <f>VLOOKUP('作成 (2)'!D:D,引当!A:M,9,FALSE)</f>
        <v>価格</v>
      </c>
      <c r="AA251" s="109" t="str">
        <f>VLOOKUP('作成 (2)'!D:D,引当!A:M,10,FALSE)</f>
        <v>安い</v>
      </c>
      <c r="AB251" s="103" t="str">
        <f>VLOOKUP('作成 (2)'!D:D,引当!A:M,11,FALSE)</f>
        <v>寿命</v>
      </c>
      <c r="AC251" s="103" t="str">
        <f>VLOOKUP('作成 (2)'!D:D,引当!A:M,12,FALSE)</f>
        <v>おすすめ</v>
      </c>
      <c r="AD251" s="26" t="str">
        <f>VLOOKUP('作成 (2)'!D:D,引当!A:M,13,FALSE)</f>
        <v>低燃費</v>
      </c>
    </row>
    <row r="252" spans="1:30">
      <c r="A252" s="33">
        <v>2054516132074</v>
      </c>
      <c r="B252" s="32">
        <v>4992496096796</v>
      </c>
      <c r="C252" s="31" t="s">
        <v>3856</v>
      </c>
      <c r="D252" s="30" t="s">
        <v>1402</v>
      </c>
      <c r="E252" s="30" t="s">
        <v>1248</v>
      </c>
      <c r="F252" s="30" t="s">
        <v>880</v>
      </c>
      <c r="G252" s="30">
        <v>25100</v>
      </c>
      <c r="H252" s="30">
        <v>7620</v>
      </c>
      <c r="I252" s="30">
        <v>525</v>
      </c>
      <c r="J252" s="30" t="s">
        <v>3956</v>
      </c>
      <c r="K252" s="344"/>
      <c r="L252" s="102" t="str">
        <f t="shared" si="19"/>
        <v>EAGLE LS EXE 205/45R16 87W XL</v>
      </c>
      <c r="M252" s="104">
        <f>VLOOKUP(A:A,在庫!$B:$M,10,0)</f>
        <v>1</v>
      </c>
      <c r="N252" s="105" t="s">
        <v>4595</v>
      </c>
      <c r="O252" s="105" t="str">
        <f t="shared" si="18"/>
        <v/>
      </c>
      <c r="P252" s="106" t="str">
        <f>VLOOKUP(A:A,在庫!$B:$M,9,0)</f>
        <v>||JAPAN||JAPAN</v>
      </c>
      <c r="Q252" s="106" t="str">
        <f>VLOOKUP('作成 (2)'!D:D,引当!A:B,2,0)&amp;K252&amp;O252</f>
        <v>exe</v>
      </c>
      <c r="R252" s="107" t="str">
        <f t="shared" si="20"/>
        <v>2023年製 EAGLE LS EXE 205/45R16 87W XL  205/45R16  翌営業日発送</v>
      </c>
      <c r="S252" s="106" t="str">
        <f t="shared" si="21"/>
        <v>サマー$$GOODYEAR$$グッドイヤー$$イーグル$$205/45R16$$価格$$安い$$寿命$$おすすめ$$低燃費</v>
      </c>
      <c r="T252" s="104"/>
      <c r="U252" s="104" t="str">
        <f>VLOOKUP('作成 (2)'!D:D,引当!A:R,4,FALSE)</f>
        <v>サマー</v>
      </c>
      <c r="V252" s="104" t="str">
        <f>VLOOKUP('作成 (2)'!D:D,引当!A:R,5,FALSE)</f>
        <v>GOODYEAR</v>
      </c>
      <c r="W252" s="103" t="str">
        <f>VLOOKUP('作成 (2)'!D:D,引当!A:R,6,FALSE)</f>
        <v>グッドイヤー</v>
      </c>
      <c r="X252" s="108" t="str">
        <f>VLOOKUP('作成 (2)'!D:D,引当!A:M,7,FALSE)</f>
        <v>イーグル</v>
      </c>
      <c r="Y252" s="109" t="str">
        <f t="shared" si="22"/>
        <v>205/45R16</v>
      </c>
      <c r="Z252" s="108" t="str">
        <f>VLOOKUP('作成 (2)'!D:D,引当!A:M,9,FALSE)</f>
        <v>価格</v>
      </c>
      <c r="AA252" s="109" t="str">
        <f>VLOOKUP('作成 (2)'!D:D,引当!A:M,10,FALSE)</f>
        <v>安い</v>
      </c>
      <c r="AB252" s="103" t="str">
        <f>VLOOKUP('作成 (2)'!D:D,引当!A:M,11,FALSE)</f>
        <v>寿命</v>
      </c>
      <c r="AC252" s="103" t="str">
        <f>VLOOKUP('作成 (2)'!D:D,引当!A:M,12,FALSE)</f>
        <v>おすすめ</v>
      </c>
      <c r="AD252" s="26" t="str">
        <f>VLOOKUP('作成 (2)'!D:D,引当!A:M,13,FALSE)</f>
        <v>低燃費</v>
      </c>
    </row>
    <row r="253" spans="1:30">
      <c r="A253" s="33">
        <v>2054517132073</v>
      </c>
      <c r="B253" s="32">
        <v>4992496096857</v>
      </c>
      <c r="C253" s="31" t="s">
        <v>3859</v>
      </c>
      <c r="D253" s="30" t="s">
        <v>1402</v>
      </c>
      <c r="E253" s="30" t="s">
        <v>897</v>
      </c>
      <c r="F253" s="30" t="s">
        <v>62</v>
      </c>
      <c r="G253" s="30">
        <v>30500</v>
      </c>
      <c r="H253" s="30">
        <v>7630</v>
      </c>
      <c r="I253" s="30">
        <v>525</v>
      </c>
      <c r="J253" s="30" t="s">
        <v>3956</v>
      </c>
      <c r="K253" s="344"/>
      <c r="L253" s="102" t="str">
        <f t="shared" si="19"/>
        <v>EAGLE LS EXE 205/45R17 88W XL</v>
      </c>
      <c r="M253" s="104">
        <f>VLOOKUP(A:A,在庫!$B:$M,10,0)</f>
        <v>2</v>
      </c>
      <c r="N253" s="105" t="s">
        <v>4595</v>
      </c>
      <c r="O253" s="105" t="str">
        <f t="shared" si="18"/>
        <v/>
      </c>
      <c r="P253" s="106" t="str">
        <f>VLOOKUP(A:A,在庫!$B:$M,9,0)</f>
        <v>||JAPAN||JAPAN</v>
      </c>
      <c r="Q253" s="106" t="str">
        <f>VLOOKUP('作成 (2)'!D:D,引当!A:B,2,0)&amp;K253&amp;O253</f>
        <v>exe</v>
      </c>
      <c r="R253" s="107" t="str">
        <f t="shared" si="20"/>
        <v>2023年製 EAGLE LS EXE 205/45R17 88W XL  205/45R17  翌営業日発送</v>
      </c>
      <c r="S253" s="106" t="str">
        <f t="shared" si="21"/>
        <v>サマー$$GOODYEAR$$グッドイヤー$$イーグル$$205/45R17$$価格$$安い$$寿命$$おすすめ$$低燃費</v>
      </c>
      <c r="T253" s="104"/>
      <c r="U253" s="104" t="str">
        <f>VLOOKUP('作成 (2)'!D:D,引当!A:R,4,FALSE)</f>
        <v>サマー</v>
      </c>
      <c r="V253" s="104" t="str">
        <f>VLOOKUP('作成 (2)'!D:D,引当!A:R,5,FALSE)</f>
        <v>GOODYEAR</v>
      </c>
      <c r="W253" s="103" t="str">
        <f>VLOOKUP('作成 (2)'!D:D,引当!A:R,6,FALSE)</f>
        <v>グッドイヤー</v>
      </c>
      <c r="X253" s="108" t="str">
        <f>VLOOKUP('作成 (2)'!D:D,引当!A:M,7,FALSE)</f>
        <v>イーグル</v>
      </c>
      <c r="Y253" s="109" t="str">
        <f t="shared" si="22"/>
        <v>205/45R17</v>
      </c>
      <c r="Z253" s="108" t="str">
        <f>VLOOKUP('作成 (2)'!D:D,引当!A:M,9,FALSE)</f>
        <v>価格</v>
      </c>
      <c r="AA253" s="109" t="str">
        <f>VLOOKUP('作成 (2)'!D:D,引当!A:M,10,FALSE)</f>
        <v>安い</v>
      </c>
      <c r="AB253" s="103" t="str">
        <f>VLOOKUP('作成 (2)'!D:D,引当!A:M,11,FALSE)</f>
        <v>寿命</v>
      </c>
      <c r="AC253" s="103" t="str">
        <f>VLOOKUP('作成 (2)'!D:D,引当!A:M,12,FALSE)</f>
        <v>おすすめ</v>
      </c>
      <c r="AD253" s="26" t="str">
        <f>VLOOKUP('作成 (2)'!D:D,引当!A:M,13,FALSE)</f>
        <v>低燃費</v>
      </c>
    </row>
    <row r="254" spans="1:30">
      <c r="A254" s="33">
        <v>2055017132075</v>
      </c>
      <c r="B254" s="32">
        <v>4992496096826</v>
      </c>
      <c r="C254" s="31" t="s">
        <v>3860</v>
      </c>
      <c r="D254" s="30" t="s">
        <v>1402</v>
      </c>
      <c r="E254" s="30" t="s">
        <v>1212</v>
      </c>
      <c r="F254" s="30" t="s">
        <v>64</v>
      </c>
      <c r="G254" s="30">
        <v>29400</v>
      </c>
      <c r="H254" s="30">
        <v>7350</v>
      </c>
      <c r="I254" s="30">
        <v>525</v>
      </c>
      <c r="J254" s="30" t="s">
        <v>3956</v>
      </c>
      <c r="K254" s="344"/>
      <c r="L254" s="102" t="str">
        <f t="shared" si="19"/>
        <v>EAGLE LS EXE 205/50R17 93V XL</v>
      </c>
      <c r="M254" s="104">
        <f>VLOOKUP(A:A,在庫!$B:$M,10,0)</f>
        <v>5</v>
      </c>
      <c r="N254" s="105" t="s">
        <v>4595</v>
      </c>
      <c r="O254" s="105" t="str">
        <f t="shared" si="18"/>
        <v/>
      </c>
      <c r="P254" s="106" t="str">
        <f>VLOOKUP(A:A,在庫!$B:$M,9,0)</f>
        <v>||JAPAN||JAPAN</v>
      </c>
      <c r="Q254" s="106" t="str">
        <f>VLOOKUP('作成 (2)'!D:D,引当!A:B,2,0)&amp;K254&amp;O254</f>
        <v>exe</v>
      </c>
      <c r="R254" s="107" t="str">
        <f t="shared" si="20"/>
        <v>2023年製 EAGLE LS EXE 205/50R17 93V XL  205/50R17  翌営業日発送</v>
      </c>
      <c r="S254" s="106" t="str">
        <f t="shared" si="21"/>
        <v>サマー$$GOODYEAR$$グッドイヤー$$イーグル$$205/50R17$$価格$$安い$$寿命$$おすすめ$$低燃費</v>
      </c>
      <c r="T254" s="104"/>
      <c r="U254" s="104" t="str">
        <f>VLOOKUP('作成 (2)'!D:D,引当!A:R,4,FALSE)</f>
        <v>サマー</v>
      </c>
      <c r="V254" s="104" t="str">
        <f>VLOOKUP('作成 (2)'!D:D,引当!A:R,5,FALSE)</f>
        <v>GOODYEAR</v>
      </c>
      <c r="W254" s="103" t="str">
        <f>VLOOKUP('作成 (2)'!D:D,引当!A:R,6,FALSE)</f>
        <v>グッドイヤー</v>
      </c>
      <c r="X254" s="108" t="str">
        <f>VLOOKUP('作成 (2)'!D:D,引当!A:M,7,FALSE)</f>
        <v>イーグル</v>
      </c>
      <c r="Y254" s="109" t="str">
        <f t="shared" si="22"/>
        <v>205/50R17</v>
      </c>
      <c r="Z254" s="108" t="str">
        <f>VLOOKUP('作成 (2)'!D:D,引当!A:M,9,FALSE)</f>
        <v>価格</v>
      </c>
      <c r="AA254" s="109" t="str">
        <f>VLOOKUP('作成 (2)'!D:D,引当!A:M,10,FALSE)</f>
        <v>安い</v>
      </c>
      <c r="AB254" s="103" t="str">
        <f>VLOOKUP('作成 (2)'!D:D,引当!A:M,11,FALSE)</f>
        <v>寿命</v>
      </c>
      <c r="AC254" s="103" t="str">
        <f>VLOOKUP('作成 (2)'!D:D,引当!A:M,12,FALSE)</f>
        <v>おすすめ</v>
      </c>
      <c r="AD254" s="26" t="str">
        <f>VLOOKUP('作成 (2)'!D:D,引当!A:M,13,FALSE)</f>
        <v>低燃費</v>
      </c>
    </row>
    <row r="255" spans="1:30">
      <c r="A255" s="33">
        <v>2154017132075</v>
      </c>
      <c r="B255" s="32">
        <v>4992496096918</v>
      </c>
      <c r="C255" s="31" t="s">
        <v>3862</v>
      </c>
      <c r="D255" s="30" t="s">
        <v>1402</v>
      </c>
      <c r="E255" s="30" t="s">
        <v>1405</v>
      </c>
      <c r="F255" s="30" t="s">
        <v>882</v>
      </c>
      <c r="G255" s="30">
        <v>31500</v>
      </c>
      <c r="H255" s="30">
        <v>9660</v>
      </c>
      <c r="I255" s="30">
        <v>525</v>
      </c>
      <c r="J255" s="30" t="s">
        <v>3956</v>
      </c>
      <c r="K255" s="344"/>
      <c r="L255" s="102" t="str">
        <f t="shared" si="19"/>
        <v>EAGLE LS EXE 215/40R17 87W XL</v>
      </c>
      <c r="M255" s="104">
        <f>VLOOKUP(A:A,在庫!$B:$M,10,0)</f>
        <v>2</v>
      </c>
      <c r="N255" s="105" t="s">
        <v>4595</v>
      </c>
      <c r="O255" s="105" t="str">
        <f t="shared" si="18"/>
        <v/>
      </c>
      <c r="P255" s="106" t="str">
        <f>VLOOKUP(A:A,在庫!$B:$M,9,0)</f>
        <v>||JAPAN||JAPAN</v>
      </c>
      <c r="Q255" s="106" t="str">
        <f>VLOOKUP('作成 (2)'!D:D,引当!A:B,2,0)&amp;K255&amp;O255</f>
        <v>exe</v>
      </c>
      <c r="R255" s="107" t="str">
        <f t="shared" si="20"/>
        <v>2023年製 EAGLE LS EXE 215/40R17 87W XL  215/40R17  翌営業日発送</v>
      </c>
      <c r="S255" s="106" t="str">
        <f t="shared" si="21"/>
        <v>サマー$$GOODYEAR$$グッドイヤー$$イーグル$$215/40R17$$価格$$安い$$寿命$$おすすめ$$低燃費</v>
      </c>
      <c r="T255" s="104"/>
      <c r="U255" s="104" t="str">
        <f>VLOOKUP('作成 (2)'!D:D,引当!A:R,4,FALSE)</f>
        <v>サマー</v>
      </c>
      <c r="V255" s="104" t="str">
        <f>VLOOKUP('作成 (2)'!D:D,引当!A:R,5,FALSE)</f>
        <v>GOODYEAR</v>
      </c>
      <c r="W255" s="103" t="str">
        <f>VLOOKUP('作成 (2)'!D:D,引当!A:R,6,FALSE)</f>
        <v>グッドイヤー</v>
      </c>
      <c r="X255" s="108" t="str">
        <f>VLOOKUP('作成 (2)'!D:D,引当!A:M,7,FALSE)</f>
        <v>イーグル</v>
      </c>
      <c r="Y255" s="109" t="str">
        <f t="shared" si="22"/>
        <v>215/40R17</v>
      </c>
      <c r="Z255" s="108" t="str">
        <f>VLOOKUP('作成 (2)'!D:D,引当!A:M,9,FALSE)</f>
        <v>価格</v>
      </c>
      <c r="AA255" s="109" t="str">
        <f>VLOOKUP('作成 (2)'!D:D,引当!A:M,10,FALSE)</f>
        <v>安い</v>
      </c>
      <c r="AB255" s="103" t="str">
        <f>VLOOKUP('作成 (2)'!D:D,引当!A:M,11,FALSE)</f>
        <v>寿命</v>
      </c>
      <c r="AC255" s="103" t="str">
        <f>VLOOKUP('作成 (2)'!D:D,引当!A:M,12,FALSE)</f>
        <v>おすすめ</v>
      </c>
      <c r="AD255" s="26" t="str">
        <f>VLOOKUP('作成 (2)'!D:D,引当!A:M,13,FALSE)</f>
        <v>低燃費</v>
      </c>
    </row>
    <row r="256" spans="1:30">
      <c r="A256" s="33">
        <v>2154517132070</v>
      </c>
      <c r="B256" s="32">
        <v>4992496096864</v>
      </c>
      <c r="C256" s="31" t="s">
        <v>3863</v>
      </c>
      <c r="D256" s="30" t="s">
        <v>1402</v>
      </c>
      <c r="E256" s="30" t="s">
        <v>698</v>
      </c>
      <c r="F256" s="30" t="s">
        <v>36</v>
      </c>
      <c r="G256" s="30">
        <v>31700</v>
      </c>
      <c r="H256" s="30">
        <v>7930</v>
      </c>
      <c r="I256" s="30">
        <v>525</v>
      </c>
      <c r="J256" s="30" t="s">
        <v>3956</v>
      </c>
      <c r="K256" s="344"/>
      <c r="L256" s="102" t="str">
        <f t="shared" si="19"/>
        <v>EAGLE LS EXE 215/45R17 91W XL</v>
      </c>
      <c r="M256" s="104">
        <f>VLOOKUP(A:A,在庫!$B:$M,10,0)</f>
        <v>3</v>
      </c>
      <c r="N256" s="105" t="s">
        <v>4595</v>
      </c>
      <c r="O256" s="105" t="str">
        <f t="shared" si="18"/>
        <v/>
      </c>
      <c r="P256" s="106" t="str">
        <f>VLOOKUP(A:A,在庫!$B:$M,9,0)</f>
        <v>||JAPAN||JAPAN</v>
      </c>
      <c r="Q256" s="106" t="str">
        <f>VLOOKUP('作成 (2)'!D:D,引当!A:B,2,0)&amp;K256&amp;O256</f>
        <v>exe</v>
      </c>
      <c r="R256" s="107" t="str">
        <f t="shared" si="20"/>
        <v>2023年製 EAGLE LS EXE 215/45R17 91W XL  215/45R17  翌営業日発送</v>
      </c>
      <c r="S256" s="106" t="str">
        <f t="shared" si="21"/>
        <v>サマー$$GOODYEAR$$グッドイヤー$$イーグル$$215/45R17$$価格$$安い$$寿命$$おすすめ$$低燃費</v>
      </c>
      <c r="T256" s="104"/>
      <c r="U256" s="104" t="str">
        <f>VLOOKUP('作成 (2)'!D:D,引当!A:R,4,FALSE)</f>
        <v>サマー</v>
      </c>
      <c r="V256" s="104" t="str">
        <f>VLOOKUP('作成 (2)'!D:D,引当!A:R,5,FALSE)</f>
        <v>GOODYEAR</v>
      </c>
      <c r="W256" s="103" t="str">
        <f>VLOOKUP('作成 (2)'!D:D,引当!A:R,6,FALSE)</f>
        <v>グッドイヤー</v>
      </c>
      <c r="X256" s="108" t="str">
        <f>VLOOKUP('作成 (2)'!D:D,引当!A:M,7,FALSE)</f>
        <v>イーグル</v>
      </c>
      <c r="Y256" s="109" t="str">
        <f t="shared" si="22"/>
        <v>215/45R17</v>
      </c>
      <c r="Z256" s="108" t="str">
        <f>VLOOKUP('作成 (2)'!D:D,引当!A:M,9,FALSE)</f>
        <v>価格</v>
      </c>
      <c r="AA256" s="109" t="str">
        <f>VLOOKUP('作成 (2)'!D:D,引当!A:M,10,FALSE)</f>
        <v>安い</v>
      </c>
      <c r="AB256" s="103" t="str">
        <f>VLOOKUP('作成 (2)'!D:D,引当!A:M,11,FALSE)</f>
        <v>寿命</v>
      </c>
      <c r="AC256" s="103" t="str">
        <f>VLOOKUP('作成 (2)'!D:D,引当!A:M,12,FALSE)</f>
        <v>おすすめ</v>
      </c>
      <c r="AD256" s="26" t="str">
        <f>VLOOKUP('作成 (2)'!D:D,引当!A:M,13,FALSE)</f>
        <v>低燃費</v>
      </c>
    </row>
    <row r="257" spans="1:30">
      <c r="A257" s="33">
        <v>2154518132079</v>
      </c>
      <c r="B257" s="32">
        <v>4992496096932</v>
      </c>
      <c r="C257" s="31" t="s">
        <v>3868</v>
      </c>
      <c r="D257" s="30" t="s">
        <v>1402</v>
      </c>
      <c r="E257" s="30" t="s">
        <v>1184</v>
      </c>
      <c r="F257" s="30" t="s">
        <v>51</v>
      </c>
      <c r="G257" s="30">
        <v>34300</v>
      </c>
      <c r="H257" s="30">
        <v>10390</v>
      </c>
      <c r="I257" s="30">
        <v>1050</v>
      </c>
      <c r="J257" s="30" t="s">
        <v>3956</v>
      </c>
      <c r="K257" s="344"/>
      <c r="L257" s="102" t="str">
        <f t="shared" si="19"/>
        <v>EAGLE LS EXE 215/45R18 89W</v>
      </c>
      <c r="M257" s="104">
        <f>VLOOKUP(A:A,在庫!$B:$M,10,0)</f>
        <v>1</v>
      </c>
      <c r="N257" s="105" t="s">
        <v>4595</v>
      </c>
      <c r="O257" s="105" t="str">
        <f t="shared" si="18"/>
        <v/>
      </c>
      <c r="P257" s="106" t="str">
        <f>VLOOKUP(A:A,在庫!$B:$M,9,0)</f>
        <v>||JAPAN||JAPAN</v>
      </c>
      <c r="Q257" s="106" t="str">
        <f>VLOOKUP('作成 (2)'!D:D,引当!A:B,2,0)&amp;K257&amp;O257</f>
        <v>exe</v>
      </c>
      <c r="R257" s="107" t="str">
        <f t="shared" si="20"/>
        <v>2023年製 EAGLE LS EXE 215/45R18 89W  215/45R18  翌営業日発送</v>
      </c>
      <c r="S257" s="106" t="str">
        <f t="shared" si="21"/>
        <v>サマー$$GOODYEAR$$グッドイヤー$$イーグル$$215/45R18$$価格$$安い$$寿命$$おすすめ$$低燃費</v>
      </c>
      <c r="T257" s="104"/>
      <c r="U257" s="104" t="str">
        <f>VLOOKUP('作成 (2)'!D:D,引当!A:R,4,FALSE)</f>
        <v>サマー</v>
      </c>
      <c r="V257" s="104" t="str">
        <f>VLOOKUP('作成 (2)'!D:D,引当!A:R,5,FALSE)</f>
        <v>GOODYEAR</v>
      </c>
      <c r="W257" s="103" t="str">
        <f>VLOOKUP('作成 (2)'!D:D,引当!A:R,6,FALSE)</f>
        <v>グッドイヤー</v>
      </c>
      <c r="X257" s="108" t="str">
        <f>VLOOKUP('作成 (2)'!D:D,引当!A:M,7,FALSE)</f>
        <v>イーグル</v>
      </c>
      <c r="Y257" s="109" t="str">
        <f t="shared" si="22"/>
        <v>215/45R18</v>
      </c>
      <c r="Z257" s="108" t="str">
        <f>VLOOKUP('作成 (2)'!D:D,引当!A:M,9,FALSE)</f>
        <v>価格</v>
      </c>
      <c r="AA257" s="109" t="str">
        <f>VLOOKUP('作成 (2)'!D:D,引当!A:M,10,FALSE)</f>
        <v>安い</v>
      </c>
      <c r="AB257" s="103" t="str">
        <f>VLOOKUP('作成 (2)'!D:D,引当!A:M,11,FALSE)</f>
        <v>寿命</v>
      </c>
      <c r="AC257" s="103" t="str">
        <f>VLOOKUP('作成 (2)'!D:D,引当!A:M,12,FALSE)</f>
        <v>おすすめ</v>
      </c>
      <c r="AD257" s="26" t="str">
        <f>VLOOKUP('作成 (2)'!D:D,引当!A:M,13,FALSE)</f>
        <v>低燃費</v>
      </c>
    </row>
    <row r="258" spans="1:30">
      <c r="A258" s="33">
        <v>2155017132072</v>
      </c>
      <c r="B258" s="32">
        <v>4992496096833</v>
      </c>
      <c r="C258" s="31" t="s">
        <v>3864</v>
      </c>
      <c r="D258" s="30" t="s">
        <v>1402</v>
      </c>
      <c r="E258" s="30" t="s">
        <v>1209</v>
      </c>
      <c r="F258" s="30" t="s">
        <v>39</v>
      </c>
      <c r="G258" s="30">
        <v>29500</v>
      </c>
      <c r="H258" s="30">
        <v>8960</v>
      </c>
      <c r="I258" s="30">
        <v>525</v>
      </c>
      <c r="J258" s="30" t="s">
        <v>3956</v>
      </c>
      <c r="K258" s="344"/>
      <c r="L258" s="102" t="str">
        <f t="shared" si="19"/>
        <v>EAGLE LS EXE 215/50R17 95V XL</v>
      </c>
      <c r="M258" s="104">
        <f>VLOOKUP(A:A,在庫!$B:$M,10,0)</f>
        <v>2</v>
      </c>
      <c r="N258" s="105" t="s">
        <v>4595</v>
      </c>
      <c r="O258" s="105" t="str">
        <f t="shared" ref="O258:O321" si="23">IF(J258="並","ip","")</f>
        <v/>
      </c>
      <c r="P258" s="106" t="str">
        <f>VLOOKUP(A:A,在庫!$B:$M,9,0)</f>
        <v>||JAPAN||</v>
      </c>
      <c r="Q258" s="106" t="str">
        <f>VLOOKUP('作成 (2)'!D:D,引当!A:B,2,0)&amp;K258&amp;O258</f>
        <v>exe</v>
      </c>
      <c r="R258" s="107" t="str">
        <f t="shared" si="20"/>
        <v>2023年製 EAGLE LS EXE 215/50R17 95V XL  215/50R17  翌営業日発送</v>
      </c>
      <c r="S258" s="106" t="str">
        <f t="shared" si="21"/>
        <v>サマー$$GOODYEAR$$グッドイヤー$$イーグル$$215/50R17$$価格$$安い$$寿命$$おすすめ$$低燃費</v>
      </c>
      <c r="T258" s="104"/>
      <c r="U258" s="104" t="str">
        <f>VLOOKUP('作成 (2)'!D:D,引当!A:R,4,FALSE)</f>
        <v>サマー</v>
      </c>
      <c r="V258" s="104" t="str">
        <f>VLOOKUP('作成 (2)'!D:D,引当!A:R,5,FALSE)</f>
        <v>GOODYEAR</v>
      </c>
      <c r="W258" s="103" t="str">
        <f>VLOOKUP('作成 (2)'!D:D,引当!A:R,6,FALSE)</f>
        <v>グッドイヤー</v>
      </c>
      <c r="X258" s="108" t="str">
        <f>VLOOKUP('作成 (2)'!D:D,引当!A:M,7,FALSE)</f>
        <v>イーグル</v>
      </c>
      <c r="Y258" s="109" t="str">
        <f t="shared" si="22"/>
        <v>215/50R17</v>
      </c>
      <c r="Z258" s="108" t="str">
        <f>VLOOKUP('作成 (2)'!D:D,引当!A:M,9,FALSE)</f>
        <v>価格</v>
      </c>
      <c r="AA258" s="109" t="str">
        <f>VLOOKUP('作成 (2)'!D:D,引当!A:M,10,FALSE)</f>
        <v>安い</v>
      </c>
      <c r="AB258" s="103" t="str">
        <f>VLOOKUP('作成 (2)'!D:D,引当!A:M,11,FALSE)</f>
        <v>寿命</v>
      </c>
      <c r="AC258" s="103" t="str">
        <f>VLOOKUP('作成 (2)'!D:D,引当!A:M,12,FALSE)</f>
        <v>おすすめ</v>
      </c>
      <c r="AD258" s="26" t="str">
        <f>VLOOKUP('作成 (2)'!D:D,引当!A:M,13,FALSE)</f>
        <v>低燃費</v>
      </c>
    </row>
    <row r="259" spans="1:30">
      <c r="A259" s="33">
        <v>2155516132078</v>
      </c>
      <c r="B259" s="32">
        <v>4992496096741</v>
      </c>
      <c r="C259" s="31" t="s">
        <v>3857</v>
      </c>
      <c r="D259" s="30" t="s">
        <v>1402</v>
      </c>
      <c r="E259" s="30" t="s">
        <v>1403</v>
      </c>
      <c r="F259" s="30" t="s">
        <v>82</v>
      </c>
      <c r="G259" s="30">
        <v>23800</v>
      </c>
      <c r="H259" s="30">
        <v>7230</v>
      </c>
      <c r="I259" s="30">
        <v>1050</v>
      </c>
      <c r="J259" s="30" t="s">
        <v>3956</v>
      </c>
      <c r="K259" s="344"/>
      <c r="L259" s="102" t="str">
        <f t="shared" si="19"/>
        <v>EAGLE LS EXE 215/55R16 93V</v>
      </c>
      <c r="M259" s="104">
        <f>VLOOKUP(A:A,在庫!$B:$M,10,0)</f>
        <v>2</v>
      </c>
      <c r="N259" s="105" t="s">
        <v>4595</v>
      </c>
      <c r="O259" s="105" t="str">
        <f t="shared" si="23"/>
        <v/>
      </c>
      <c r="P259" s="106" t="str">
        <f>VLOOKUP(A:A,在庫!$B:$M,9,0)</f>
        <v>||JAPAN||JAPAN</v>
      </c>
      <c r="Q259" s="106" t="str">
        <f>VLOOKUP('作成 (2)'!D:D,引当!A:B,2,0)&amp;K259&amp;O259</f>
        <v>exe</v>
      </c>
      <c r="R259" s="107" t="str">
        <f t="shared" si="20"/>
        <v>2023年製 EAGLE LS EXE 215/55R16 93V  215/55R16  翌営業日発送</v>
      </c>
      <c r="S259" s="106" t="str">
        <f t="shared" si="21"/>
        <v>サマー$$GOODYEAR$$グッドイヤー$$イーグル$$215/55R16$$価格$$安い$$寿命$$おすすめ$$低燃費</v>
      </c>
      <c r="T259" s="104"/>
      <c r="U259" s="104" t="str">
        <f>VLOOKUP('作成 (2)'!D:D,引当!A:R,4,FALSE)</f>
        <v>サマー</v>
      </c>
      <c r="V259" s="104" t="str">
        <f>VLOOKUP('作成 (2)'!D:D,引当!A:R,5,FALSE)</f>
        <v>GOODYEAR</v>
      </c>
      <c r="W259" s="103" t="str">
        <f>VLOOKUP('作成 (2)'!D:D,引当!A:R,6,FALSE)</f>
        <v>グッドイヤー</v>
      </c>
      <c r="X259" s="108" t="str">
        <f>VLOOKUP('作成 (2)'!D:D,引当!A:M,7,FALSE)</f>
        <v>イーグル</v>
      </c>
      <c r="Y259" s="109" t="str">
        <f t="shared" si="22"/>
        <v>215/55R16</v>
      </c>
      <c r="Z259" s="108" t="str">
        <f>VLOOKUP('作成 (2)'!D:D,引当!A:M,9,FALSE)</f>
        <v>価格</v>
      </c>
      <c r="AA259" s="109" t="str">
        <f>VLOOKUP('作成 (2)'!D:D,引当!A:M,10,FALSE)</f>
        <v>安い</v>
      </c>
      <c r="AB259" s="103" t="str">
        <f>VLOOKUP('作成 (2)'!D:D,引当!A:M,11,FALSE)</f>
        <v>寿命</v>
      </c>
      <c r="AC259" s="103" t="str">
        <f>VLOOKUP('作成 (2)'!D:D,引当!A:M,12,FALSE)</f>
        <v>おすすめ</v>
      </c>
      <c r="AD259" s="26" t="str">
        <f>VLOOKUP('作成 (2)'!D:D,引当!A:M,13,FALSE)</f>
        <v>低燃費</v>
      </c>
    </row>
    <row r="260" spans="1:30">
      <c r="A260" s="33">
        <v>2155517132077</v>
      </c>
      <c r="B260" s="32">
        <v>4992496096802</v>
      </c>
      <c r="C260" s="31" t="s">
        <v>3861</v>
      </c>
      <c r="D260" s="30" t="s">
        <v>1402</v>
      </c>
      <c r="E260" s="30" t="s">
        <v>1163</v>
      </c>
      <c r="F260" s="30" t="s">
        <v>66</v>
      </c>
      <c r="G260" s="30">
        <v>27400</v>
      </c>
      <c r="H260" s="30">
        <v>7130</v>
      </c>
      <c r="I260" s="30">
        <v>1050</v>
      </c>
      <c r="J260" s="30" t="s">
        <v>3956</v>
      </c>
      <c r="K260" s="344"/>
      <c r="L260" s="102" t="str">
        <f t="shared" ref="L260:L323" si="24">D260&amp;W$1&amp;E260</f>
        <v>EAGLE LS EXE 215/55R17 94V</v>
      </c>
      <c r="M260" s="104">
        <f>VLOOKUP(A:A,在庫!$B:$M,10,0)</f>
        <v>5</v>
      </c>
      <c r="N260" s="105" t="s">
        <v>4595</v>
      </c>
      <c r="O260" s="105" t="str">
        <f t="shared" si="23"/>
        <v/>
      </c>
      <c r="P260" s="106" t="str">
        <f>VLOOKUP(A:A,在庫!$B:$M,9,0)</f>
        <v>||JAPAN||</v>
      </c>
      <c r="Q260" s="106" t="str">
        <f>VLOOKUP('作成 (2)'!D:D,引当!A:B,2,0)&amp;K260&amp;O260</f>
        <v>exe</v>
      </c>
      <c r="R260" s="107" t="str">
        <f t="shared" si="20"/>
        <v>2023年製 EAGLE LS EXE 215/55R17 94V  215/55R17  翌営業日発送</v>
      </c>
      <c r="S260" s="106" t="str">
        <f t="shared" si="21"/>
        <v>サマー$$GOODYEAR$$グッドイヤー$$イーグル$$215/55R17$$価格$$安い$$寿命$$おすすめ$$低燃費</v>
      </c>
      <c r="T260" s="104"/>
      <c r="U260" s="104" t="str">
        <f>VLOOKUP('作成 (2)'!D:D,引当!A:R,4,FALSE)</f>
        <v>サマー</v>
      </c>
      <c r="V260" s="104" t="str">
        <f>VLOOKUP('作成 (2)'!D:D,引当!A:R,5,FALSE)</f>
        <v>GOODYEAR</v>
      </c>
      <c r="W260" s="103" t="str">
        <f>VLOOKUP('作成 (2)'!D:D,引当!A:R,6,FALSE)</f>
        <v>グッドイヤー</v>
      </c>
      <c r="X260" s="108" t="str">
        <f>VLOOKUP('作成 (2)'!D:D,引当!A:M,7,FALSE)</f>
        <v>イーグル</v>
      </c>
      <c r="Y260" s="109" t="str">
        <f t="shared" si="22"/>
        <v>215/55R17</v>
      </c>
      <c r="Z260" s="108" t="str">
        <f>VLOOKUP('作成 (2)'!D:D,引当!A:M,9,FALSE)</f>
        <v>価格</v>
      </c>
      <c r="AA260" s="109" t="str">
        <f>VLOOKUP('作成 (2)'!D:D,引当!A:M,10,FALSE)</f>
        <v>安い</v>
      </c>
      <c r="AB260" s="103" t="str">
        <f>VLOOKUP('作成 (2)'!D:D,引当!A:M,11,FALSE)</f>
        <v>寿命</v>
      </c>
      <c r="AC260" s="103" t="str">
        <f>VLOOKUP('作成 (2)'!D:D,引当!A:M,12,FALSE)</f>
        <v>おすすめ</v>
      </c>
      <c r="AD260" s="26" t="str">
        <f>VLOOKUP('作成 (2)'!D:D,引当!A:M,13,FALSE)</f>
        <v>低燃費</v>
      </c>
    </row>
    <row r="261" spans="1:30">
      <c r="A261" s="33">
        <v>2254517132077</v>
      </c>
      <c r="B261" s="32">
        <v>4992496096871</v>
      </c>
      <c r="C261" s="31" t="s">
        <v>3865</v>
      </c>
      <c r="D261" s="30" t="s">
        <v>1402</v>
      </c>
      <c r="E261" s="30" t="s">
        <v>1149</v>
      </c>
      <c r="F261" s="30" t="s">
        <v>37</v>
      </c>
      <c r="G261" s="30">
        <v>31000</v>
      </c>
      <c r="H261" s="30">
        <v>9410</v>
      </c>
      <c r="I261" s="30">
        <v>525</v>
      </c>
      <c r="J261" s="30" t="s">
        <v>3956</v>
      </c>
      <c r="K261" s="344"/>
      <c r="L261" s="102" t="str">
        <f t="shared" si="24"/>
        <v>EAGLE LS EXE 225/45R17 91W</v>
      </c>
      <c r="M261" s="104">
        <f>VLOOKUP(A:A,在庫!$B:$M,10,0)</f>
        <v>2</v>
      </c>
      <c r="N261" s="105" t="s">
        <v>4595</v>
      </c>
      <c r="O261" s="105" t="str">
        <f t="shared" si="23"/>
        <v/>
      </c>
      <c r="P261" s="106" t="str">
        <f>VLOOKUP(A:A,在庫!$B:$M,9,0)</f>
        <v>||JAPAN||JAPAN</v>
      </c>
      <c r="Q261" s="106" t="str">
        <f>VLOOKUP('作成 (2)'!D:D,引当!A:B,2,0)&amp;K261&amp;O261</f>
        <v>exe</v>
      </c>
      <c r="R261" s="107" t="str">
        <f t="shared" ref="R261:R324" si="25">N261&amp;W$1&amp;L261&amp;W$1&amp;W$1&amp;Y261&amp;W$1&amp;R$4</f>
        <v>2023年製 EAGLE LS EXE 225/45R17 91W  225/45R17  翌営業日発送</v>
      </c>
      <c r="S261" s="106" t="str">
        <f t="shared" ref="S261:S324" si="26">U261&amp;S$4&amp;V261&amp;S$4&amp;W261&amp;S$4&amp;X261&amp;S$4&amp;Y261&amp;S$4&amp;Z261&amp;S$4&amp;AA261&amp;S$4&amp;AB261&amp;S$4&amp;AC261&amp;S$4&amp;AD261</f>
        <v>サマー$$GOODYEAR$$グッドイヤー$$イーグル$$225/45R17$$価格$$安い$$寿命$$おすすめ$$低燃費</v>
      </c>
      <c r="T261" s="104"/>
      <c r="U261" s="104" t="str">
        <f>VLOOKUP('作成 (2)'!D:D,引当!A:R,4,FALSE)</f>
        <v>サマー</v>
      </c>
      <c r="V261" s="104" t="str">
        <f>VLOOKUP('作成 (2)'!D:D,引当!A:R,5,FALSE)</f>
        <v>GOODYEAR</v>
      </c>
      <c r="W261" s="103" t="str">
        <f>VLOOKUP('作成 (2)'!D:D,引当!A:R,6,FALSE)</f>
        <v>グッドイヤー</v>
      </c>
      <c r="X261" s="108" t="str">
        <f>VLOOKUP('作成 (2)'!D:D,引当!A:M,7,FALSE)</f>
        <v>イーグル</v>
      </c>
      <c r="Y261" s="109" t="str">
        <f t="shared" si="22"/>
        <v>225/45R17</v>
      </c>
      <c r="Z261" s="108" t="str">
        <f>VLOOKUP('作成 (2)'!D:D,引当!A:M,9,FALSE)</f>
        <v>価格</v>
      </c>
      <c r="AA261" s="109" t="str">
        <f>VLOOKUP('作成 (2)'!D:D,引当!A:M,10,FALSE)</f>
        <v>安い</v>
      </c>
      <c r="AB261" s="103" t="str">
        <f>VLOOKUP('作成 (2)'!D:D,引当!A:M,11,FALSE)</f>
        <v>寿命</v>
      </c>
      <c r="AC261" s="103" t="str">
        <f>VLOOKUP('作成 (2)'!D:D,引当!A:M,12,FALSE)</f>
        <v>おすすめ</v>
      </c>
      <c r="AD261" s="26" t="str">
        <f>VLOOKUP('作成 (2)'!D:D,引当!A:M,13,FALSE)</f>
        <v>低燃費</v>
      </c>
    </row>
    <row r="262" spans="1:30">
      <c r="A262" s="33">
        <v>2254518132076</v>
      </c>
      <c r="B262" s="32">
        <v>4992496096949</v>
      </c>
      <c r="C262" s="31" t="s">
        <v>3869</v>
      </c>
      <c r="D262" s="30" t="s">
        <v>1402</v>
      </c>
      <c r="E262" s="30" t="s">
        <v>1208</v>
      </c>
      <c r="F262" s="30" t="s">
        <v>40</v>
      </c>
      <c r="G262" s="30">
        <v>36700</v>
      </c>
      <c r="H262" s="30">
        <v>9550</v>
      </c>
      <c r="I262" s="30">
        <v>1050</v>
      </c>
      <c r="J262" s="30" t="s">
        <v>3956</v>
      </c>
      <c r="K262" s="344"/>
      <c r="L262" s="102" t="str">
        <f t="shared" si="24"/>
        <v>EAGLE LS EXE 225/45R18 91W</v>
      </c>
      <c r="M262" s="104">
        <f>VLOOKUP(A:A,在庫!$B:$M,10,0)</f>
        <v>4</v>
      </c>
      <c r="N262" s="105" t="s">
        <v>4595</v>
      </c>
      <c r="O262" s="105" t="str">
        <f t="shared" si="23"/>
        <v/>
      </c>
      <c r="P262" s="106" t="str">
        <f>VLOOKUP(A:A,在庫!$B:$M,9,0)</f>
        <v>||JAPAN||</v>
      </c>
      <c r="Q262" s="106" t="str">
        <f>VLOOKUP('作成 (2)'!D:D,引当!A:B,2,0)&amp;K262&amp;O262</f>
        <v>exe</v>
      </c>
      <c r="R262" s="107" t="str">
        <f t="shared" si="25"/>
        <v>2023年製 EAGLE LS EXE 225/45R18 91W  225/45R18  翌営業日発送</v>
      </c>
      <c r="S262" s="106" t="str">
        <f t="shared" si="26"/>
        <v>サマー$$GOODYEAR$$グッドイヤー$$イーグル$$225/45R18$$価格$$安い$$寿命$$おすすめ$$低燃費</v>
      </c>
      <c r="T262" s="104"/>
      <c r="U262" s="104" t="str">
        <f>VLOOKUP('作成 (2)'!D:D,引当!A:R,4,FALSE)</f>
        <v>サマー</v>
      </c>
      <c r="V262" s="104" t="str">
        <f>VLOOKUP('作成 (2)'!D:D,引当!A:R,5,FALSE)</f>
        <v>GOODYEAR</v>
      </c>
      <c r="W262" s="103" t="str">
        <f>VLOOKUP('作成 (2)'!D:D,引当!A:R,6,FALSE)</f>
        <v>グッドイヤー</v>
      </c>
      <c r="X262" s="108" t="str">
        <f>VLOOKUP('作成 (2)'!D:D,引当!A:M,7,FALSE)</f>
        <v>イーグル</v>
      </c>
      <c r="Y262" s="109" t="str">
        <f t="shared" ref="Y262:Y325" si="27">F262</f>
        <v>225/45R18</v>
      </c>
      <c r="Z262" s="108" t="str">
        <f>VLOOKUP('作成 (2)'!D:D,引当!A:M,9,FALSE)</f>
        <v>価格</v>
      </c>
      <c r="AA262" s="109" t="str">
        <f>VLOOKUP('作成 (2)'!D:D,引当!A:M,10,FALSE)</f>
        <v>安い</v>
      </c>
      <c r="AB262" s="103" t="str">
        <f>VLOOKUP('作成 (2)'!D:D,引当!A:M,11,FALSE)</f>
        <v>寿命</v>
      </c>
      <c r="AC262" s="103" t="str">
        <f>VLOOKUP('作成 (2)'!D:D,引当!A:M,12,FALSE)</f>
        <v>おすすめ</v>
      </c>
      <c r="AD262" s="26" t="str">
        <f>VLOOKUP('作成 (2)'!D:D,引当!A:M,13,FALSE)</f>
        <v>低燃費</v>
      </c>
    </row>
    <row r="263" spans="1:30">
      <c r="A263" s="33">
        <v>2255517132074</v>
      </c>
      <c r="B263" s="32">
        <v>4992496096819</v>
      </c>
      <c r="C263" s="31" t="s">
        <v>3866</v>
      </c>
      <c r="D263" s="30" t="s">
        <v>1402</v>
      </c>
      <c r="E263" s="30" t="s">
        <v>1165</v>
      </c>
      <c r="F263" s="30" t="s">
        <v>52</v>
      </c>
      <c r="G263" s="30">
        <v>32500</v>
      </c>
      <c r="H263" s="30">
        <v>8130</v>
      </c>
      <c r="I263" s="30">
        <v>1050</v>
      </c>
      <c r="J263" s="30" t="s">
        <v>3956</v>
      </c>
      <c r="K263" s="344"/>
      <c r="L263" s="102" t="str">
        <f t="shared" si="24"/>
        <v>EAGLE LS EXE 225/55R17 97V</v>
      </c>
      <c r="M263" s="104" t="e">
        <f>VLOOKUP(A:A,在庫!$B:$M,10,0)</f>
        <v>#N/A</v>
      </c>
      <c r="N263" s="105" t="s">
        <v>4595</v>
      </c>
      <c r="O263" s="105" t="str">
        <f t="shared" si="23"/>
        <v/>
      </c>
      <c r="P263" s="106" t="e">
        <f>VLOOKUP(A:A,在庫!$B:$M,9,0)</f>
        <v>#N/A</v>
      </c>
      <c r="Q263" s="106" t="str">
        <f>VLOOKUP('作成 (2)'!D:D,引当!A:B,2,0)&amp;K263&amp;O263</f>
        <v>exe</v>
      </c>
      <c r="R263" s="107" t="str">
        <f t="shared" si="25"/>
        <v>2023年製 EAGLE LS EXE 225/55R17 97V  225/55R17  翌営業日発送</v>
      </c>
      <c r="S263" s="106" t="str">
        <f t="shared" si="26"/>
        <v>サマー$$GOODYEAR$$グッドイヤー$$イーグル$$225/55R17$$価格$$安い$$寿命$$おすすめ$$低燃費</v>
      </c>
      <c r="T263" s="104"/>
      <c r="U263" s="104" t="str">
        <f>VLOOKUP('作成 (2)'!D:D,引当!A:R,4,FALSE)</f>
        <v>サマー</v>
      </c>
      <c r="V263" s="104" t="str">
        <f>VLOOKUP('作成 (2)'!D:D,引当!A:R,5,FALSE)</f>
        <v>GOODYEAR</v>
      </c>
      <c r="W263" s="103" t="str">
        <f>VLOOKUP('作成 (2)'!D:D,引当!A:R,6,FALSE)</f>
        <v>グッドイヤー</v>
      </c>
      <c r="X263" s="108" t="str">
        <f>VLOOKUP('作成 (2)'!D:D,引当!A:M,7,FALSE)</f>
        <v>イーグル</v>
      </c>
      <c r="Y263" s="109" t="str">
        <f t="shared" si="27"/>
        <v>225/55R17</v>
      </c>
      <c r="Z263" s="108" t="str">
        <f>VLOOKUP('作成 (2)'!D:D,引当!A:M,9,FALSE)</f>
        <v>価格</v>
      </c>
      <c r="AA263" s="109" t="str">
        <f>VLOOKUP('作成 (2)'!D:D,引当!A:M,10,FALSE)</f>
        <v>安い</v>
      </c>
      <c r="AB263" s="103" t="str">
        <f>VLOOKUP('作成 (2)'!D:D,引当!A:M,11,FALSE)</f>
        <v>寿命</v>
      </c>
      <c r="AC263" s="103" t="str">
        <f>VLOOKUP('作成 (2)'!D:D,引当!A:M,12,FALSE)</f>
        <v>おすすめ</v>
      </c>
      <c r="AD263" s="26" t="str">
        <f>VLOOKUP('作成 (2)'!D:D,引当!A:M,13,FALSE)</f>
        <v>低燃費</v>
      </c>
    </row>
    <row r="264" spans="1:30">
      <c r="A264" s="33">
        <v>2355018132075</v>
      </c>
      <c r="B264" s="32">
        <v>4992496096925</v>
      </c>
      <c r="C264" s="31" t="s">
        <v>3870</v>
      </c>
      <c r="D264" s="30" t="s">
        <v>1402</v>
      </c>
      <c r="E264" s="30" t="s">
        <v>1166</v>
      </c>
      <c r="F264" s="30" t="s">
        <v>54</v>
      </c>
      <c r="G264" s="30">
        <v>33600</v>
      </c>
      <c r="H264" s="30">
        <v>8400</v>
      </c>
      <c r="I264" s="30">
        <v>1050</v>
      </c>
      <c r="J264" s="30" t="s">
        <v>3956</v>
      </c>
      <c r="K264" s="344"/>
      <c r="L264" s="102" t="str">
        <f t="shared" si="24"/>
        <v>EAGLE LS EXE 235/50R18 97V</v>
      </c>
      <c r="M264" s="104">
        <f>VLOOKUP(A:A,在庫!$B:$M,10,0)</f>
        <v>5</v>
      </c>
      <c r="N264" s="105" t="s">
        <v>4595</v>
      </c>
      <c r="O264" s="105" t="str">
        <f t="shared" si="23"/>
        <v/>
      </c>
      <c r="P264" s="106" t="str">
        <f>VLOOKUP(A:A,在庫!$B:$M,9,0)</f>
        <v>||JAPAN||</v>
      </c>
      <c r="Q264" s="106" t="str">
        <f>VLOOKUP('作成 (2)'!D:D,引当!A:B,2,0)&amp;K264&amp;O264</f>
        <v>exe</v>
      </c>
      <c r="R264" s="107" t="str">
        <f t="shared" si="25"/>
        <v>2023年製 EAGLE LS EXE 235/50R18 97V  235/50R18  翌営業日発送</v>
      </c>
      <c r="S264" s="106" t="str">
        <f t="shared" si="26"/>
        <v>サマー$$GOODYEAR$$グッドイヤー$$イーグル$$235/50R18$$価格$$安い$$寿命$$おすすめ$$低燃費</v>
      </c>
      <c r="T264" s="104"/>
      <c r="U264" s="104" t="str">
        <f>VLOOKUP('作成 (2)'!D:D,引当!A:R,4,FALSE)</f>
        <v>サマー</v>
      </c>
      <c r="V264" s="104" t="str">
        <f>VLOOKUP('作成 (2)'!D:D,引当!A:R,5,FALSE)</f>
        <v>GOODYEAR</v>
      </c>
      <c r="W264" s="103" t="str">
        <f>VLOOKUP('作成 (2)'!D:D,引当!A:R,6,FALSE)</f>
        <v>グッドイヤー</v>
      </c>
      <c r="X264" s="108" t="str">
        <f>VLOOKUP('作成 (2)'!D:D,引当!A:M,7,FALSE)</f>
        <v>イーグル</v>
      </c>
      <c r="Y264" s="109" t="str">
        <f t="shared" si="27"/>
        <v>235/50R18</v>
      </c>
      <c r="Z264" s="108" t="str">
        <f>VLOOKUP('作成 (2)'!D:D,引当!A:M,9,FALSE)</f>
        <v>価格</v>
      </c>
      <c r="AA264" s="109" t="str">
        <f>VLOOKUP('作成 (2)'!D:D,引当!A:M,10,FALSE)</f>
        <v>安い</v>
      </c>
      <c r="AB264" s="103" t="str">
        <f>VLOOKUP('作成 (2)'!D:D,引当!A:M,11,FALSE)</f>
        <v>寿命</v>
      </c>
      <c r="AC264" s="103" t="str">
        <f>VLOOKUP('作成 (2)'!D:D,引当!A:M,12,FALSE)</f>
        <v>おすすめ</v>
      </c>
      <c r="AD264" s="26" t="str">
        <f>VLOOKUP('作成 (2)'!D:D,引当!A:M,13,FALSE)</f>
        <v>低燃費</v>
      </c>
    </row>
    <row r="265" spans="1:30">
      <c r="A265" s="33">
        <v>2454517132071</v>
      </c>
      <c r="B265" s="32">
        <v>4992496096895</v>
      </c>
      <c r="C265" s="31" t="s">
        <v>3867</v>
      </c>
      <c r="D265" s="30" t="s">
        <v>1402</v>
      </c>
      <c r="E265" s="30" t="s">
        <v>1406</v>
      </c>
      <c r="F265" s="30" t="s">
        <v>57</v>
      </c>
      <c r="G265" s="30">
        <v>40200</v>
      </c>
      <c r="H265" s="30">
        <v>12180</v>
      </c>
      <c r="I265" s="30">
        <v>1050</v>
      </c>
      <c r="J265" s="30" t="s">
        <v>3956</v>
      </c>
      <c r="K265" s="344"/>
      <c r="L265" s="102" t="str">
        <f t="shared" si="24"/>
        <v>EAGLE LS EXE 245/45R17 95W</v>
      </c>
      <c r="M265" s="104">
        <f>VLOOKUP(A:A,在庫!$B:$M,10,0)</f>
        <v>1</v>
      </c>
      <c r="N265" s="105" t="s">
        <v>4595</v>
      </c>
      <c r="O265" s="105" t="str">
        <f t="shared" si="23"/>
        <v/>
      </c>
      <c r="P265" s="106" t="str">
        <f>VLOOKUP(A:A,在庫!$B:$M,9,0)</f>
        <v>||JAPAN||JAPAN</v>
      </c>
      <c r="Q265" s="106" t="str">
        <f>VLOOKUP('作成 (2)'!D:D,引当!A:B,2,0)&amp;K265&amp;O265</f>
        <v>exe</v>
      </c>
      <c r="R265" s="107" t="str">
        <f t="shared" si="25"/>
        <v>2023年製 EAGLE LS EXE 245/45R17 95W  245/45R17  翌営業日発送</v>
      </c>
      <c r="S265" s="106" t="str">
        <f t="shared" si="26"/>
        <v>サマー$$GOODYEAR$$グッドイヤー$$イーグル$$245/45R17$$価格$$安い$$寿命$$おすすめ$$低燃費</v>
      </c>
      <c r="T265" s="104"/>
      <c r="U265" s="104" t="str">
        <f>VLOOKUP('作成 (2)'!D:D,引当!A:R,4,FALSE)</f>
        <v>サマー</v>
      </c>
      <c r="V265" s="104" t="str">
        <f>VLOOKUP('作成 (2)'!D:D,引当!A:R,5,FALSE)</f>
        <v>GOODYEAR</v>
      </c>
      <c r="W265" s="103" t="str">
        <f>VLOOKUP('作成 (2)'!D:D,引当!A:R,6,FALSE)</f>
        <v>グッドイヤー</v>
      </c>
      <c r="X265" s="108" t="str">
        <f>VLOOKUP('作成 (2)'!D:D,引当!A:M,7,FALSE)</f>
        <v>イーグル</v>
      </c>
      <c r="Y265" s="109" t="str">
        <f t="shared" si="27"/>
        <v>245/45R17</v>
      </c>
      <c r="Z265" s="108" t="str">
        <f>VLOOKUP('作成 (2)'!D:D,引当!A:M,9,FALSE)</f>
        <v>価格</v>
      </c>
      <c r="AA265" s="109" t="str">
        <f>VLOOKUP('作成 (2)'!D:D,引当!A:M,10,FALSE)</f>
        <v>安い</v>
      </c>
      <c r="AB265" s="103" t="str">
        <f>VLOOKUP('作成 (2)'!D:D,引当!A:M,11,FALSE)</f>
        <v>寿命</v>
      </c>
      <c r="AC265" s="103" t="str">
        <f>VLOOKUP('作成 (2)'!D:D,引当!A:M,12,FALSE)</f>
        <v>おすすめ</v>
      </c>
      <c r="AD265" s="26" t="str">
        <f>VLOOKUP('作成 (2)'!D:D,引当!A:M,13,FALSE)</f>
        <v>低燃費</v>
      </c>
    </row>
    <row r="266" spans="1:30">
      <c r="A266" s="33">
        <v>2454519132079</v>
      </c>
      <c r="B266" s="32">
        <v>4992496097038</v>
      </c>
      <c r="C266" s="31" t="s">
        <v>3872</v>
      </c>
      <c r="D266" s="30" t="s">
        <v>1402</v>
      </c>
      <c r="E266" s="30" t="s">
        <v>1036</v>
      </c>
      <c r="F266" s="30" t="s">
        <v>58</v>
      </c>
      <c r="G266" s="30">
        <v>44200</v>
      </c>
      <c r="H266" s="30">
        <v>11050</v>
      </c>
      <c r="I266" s="30">
        <v>1050</v>
      </c>
      <c r="J266" s="30" t="s">
        <v>3956</v>
      </c>
      <c r="K266" s="344"/>
      <c r="L266" s="102" t="str">
        <f t="shared" si="24"/>
        <v>EAGLE LS EXE 245/45R19 102W XL</v>
      </c>
      <c r="M266" s="104">
        <f>VLOOKUP(A:A,在庫!$B:$M,10,0)</f>
        <v>2</v>
      </c>
      <c r="N266" s="105" t="s">
        <v>4595</v>
      </c>
      <c r="O266" s="105" t="str">
        <f t="shared" si="23"/>
        <v/>
      </c>
      <c r="P266" s="106" t="str">
        <f>VLOOKUP(A:A,在庫!$B:$M,9,0)</f>
        <v>||JAPAN||JAPAN</v>
      </c>
      <c r="Q266" s="106" t="str">
        <f>VLOOKUP('作成 (2)'!D:D,引当!A:B,2,0)&amp;K266&amp;O266</f>
        <v>exe</v>
      </c>
      <c r="R266" s="107" t="str">
        <f t="shared" si="25"/>
        <v>2023年製 EAGLE LS EXE 245/45R19 102W XL  245/45R19  翌営業日発送</v>
      </c>
      <c r="S266" s="106" t="str">
        <f t="shared" si="26"/>
        <v>サマー$$GOODYEAR$$グッドイヤー$$イーグル$$245/45R19$$価格$$安い$$寿命$$おすすめ$$低燃費</v>
      </c>
      <c r="T266" s="104"/>
      <c r="U266" s="104" t="str">
        <f>VLOOKUP('作成 (2)'!D:D,引当!A:R,4,FALSE)</f>
        <v>サマー</v>
      </c>
      <c r="V266" s="104" t="str">
        <f>VLOOKUP('作成 (2)'!D:D,引当!A:R,5,FALSE)</f>
        <v>GOODYEAR</v>
      </c>
      <c r="W266" s="103" t="str">
        <f>VLOOKUP('作成 (2)'!D:D,引当!A:R,6,FALSE)</f>
        <v>グッドイヤー</v>
      </c>
      <c r="X266" s="108" t="str">
        <f>VLOOKUP('作成 (2)'!D:D,引当!A:M,7,FALSE)</f>
        <v>イーグル</v>
      </c>
      <c r="Y266" s="109" t="str">
        <f t="shared" si="27"/>
        <v>245/45R19</v>
      </c>
      <c r="Z266" s="108" t="str">
        <f>VLOOKUP('作成 (2)'!D:D,引当!A:M,9,FALSE)</f>
        <v>価格</v>
      </c>
      <c r="AA266" s="109" t="str">
        <f>VLOOKUP('作成 (2)'!D:D,引当!A:M,10,FALSE)</f>
        <v>安い</v>
      </c>
      <c r="AB266" s="103" t="str">
        <f>VLOOKUP('作成 (2)'!D:D,引当!A:M,11,FALSE)</f>
        <v>寿命</v>
      </c>
      <c r="AC266" s="103" t="str">
        <f>VLOOKUP('作成 (2)'!D:D,引当!A:M,12,FALSE)</f>
        <v>おすすめ</v>
      </c>
      <c r="AD266" s="26" t="str">
        <f>VLOOKUP('作成 (2)'!D:D,引当!A:M,13,FALSE)</f>
        <v>低燃費</v>
      </c>
    </row>
    <row r="267" spans="1:30">
      <c r="A267" s="33">
        <v>2554018132072</v>
      </c>
      <c r="B267" s="32">
        <v>4992496097014</v>
      </c>
      <c r="C267" s="31" t="s">
        <v>3871</v>
      </c>
      <c r="D267" s="30" t="s">
        <v>1402</v>
      </c>
      <c r="E267" s="30" t="s">
        <v>1407</v>
      </c>
      <c r="F267" s="30" t="s">
        <v>137</v>
      </c>
      <c r="G267" s="30">
        <v>45100</v>
      </c>
      <c r="H267" s="30">
        <v>13670</v>
      </c>
      <c r="I267" s="30">
        <v>1050</v>
      </c>
      <c r="J267" s="30" t="s">
        <v>3956</v>
      </c>
      <c r="K267" s="344"/>
      <c r="L267" s="102" t="str">
        <f t="shared" si="24"/>
        <v>EAGLE LS EXE 255/40R18 99W XL</v>
      </c>
      <c r="M267" s="104">
        <f>VLOOKUP(A:A,在庫!$B:$M,10,0)</f>
        <v>1</v>
      </c>
      <c r="N267" s="105" t="s">
        <v>4595</v>
      </c>
      <c r="O267" s="105" t="str">
        <f t="shared" si="23"/>
        <v/>
      </c>
      <c r="P267" s="106" t="str">
        <f>VLOOKUP(A:A,在庫!$B:$M,9,0)</f>
        <v>||JAPAN||JAPAN</v>
      </c>
      <c r="Q267" s="106" t="str">
        <f>VLOOKUP('作成 (2)'!D:D,引当!A:B,2,0)&amp;K267&amp;O267</f>
        <v>exe</v>
      </c>
      <c r="R267" s="107" t="str">
        <f t="shared" si="25"/>
        <v>2023年製 EAGLE LS EXE 255/40R18 99W XL  255/40R18  翌営業日発送</v>
      </c>
      <c r="S267" s="106" t="str">
        <f t="shared" si="26"/>
        <v>サマー$$GOODYEAR$$グッドイヤー$$イーグル$$255/40R18$$価格$$安い$$寿命$$おすすめ$$低燃費</v>
      </c>
      <c r="T267" s="104"/>
      <c r="U267" s="104" t="str">
        <f>VLOOKUP('作成 (2)'!D:D,引当!A:R,4,FALSE)</f>
        <v>サマー</v>
      </c>
      <c r="V267" s="104" t="str">
        <f>VLOOKUP('作成 (2)'!D:D,引当!A:R,5,FALSE)</f>
        <v>GOODYEAR</v>
      </c>
      <c r="W267" s="103" t="str">
        <f>VLOOKUP('作成 (2)'!D:D,引当!A:R,6,FALSE)</f>
        <v>グッドイヤー</v>
      </c>
      <c r="X267" s="108" t="str">
        <f>VLOOKUP('作成 (2)'!D:D,引当!A:M,7,FALSE)</f>
        <v>イーグル</v>
      </c>
      <c r="Y267" s="109" t="str">
        <f t="shared" si="27"/>
        <v>255/40R18</v>
      </c>
      <c r="Z267" s="108" t="str">
        <f>VLOOKUP('作成 (2)'!D:D,引当!A:M,9,FALSE)</f>
        <v>価格</v>
      </c>
      <c r="AA267" s="109" t="str">
        <f>VLOOKUP('作成 (2)'!D:D,引当!A:M,10,FALSE)</f>
        <v>安い</v>
      </c>
      <c r="AB267" s="103" t="str">
        <f>VLOOKUP('作成 (2)'!D:D,引当!A:M,11,FALSE)</f>
        <v>寿命</v>
      </c>
      <c r="AC267" s="103" t="str">
        <f>VLOOKUP('作成 (2)'!D:D,引当!A:M,12,FALSE)</f>
        <v>おすすめ</v>
      </c>
      <c r="AD267" s="26" t="str">
        <f>VLOOKUP('作成 (2)'!D:D,引当!A:M,13,FALSE)</f>
        <v>低燃費</v>
      </c>
    </row>
    <row r="268" spans="1:30">
      <c r="A268" s="33">
        <v>2156516132075</v>
      </c>
      <c r="B268" s="32">
        <v>4992496096659</v>
      </c>
      <c r="C268" s="31" t="s">
        <v>5290</v>
      </c>
      <c r="D268" s="30" t="s">
        <v>1402</v>
      </c>
      <c r="E268" s="30" t="s">
        <v>1378</v>
      </c>
      <c r="F268" s="30" t="s">
        <v>73</v>
      </c>
      <c r="G268" s="30">
        <v>24700</v>
      </c>
      <c r="H268" s="30">
        <v>6670</v>
      </c>
      <c r="I268" s="30">
        <v>1050</v>
      </c>
      <c r="J268" s="30" t="s">
        <v>3956</v>
      </c>
      <c r="K268" s="344"/>
      <c r="L268" s="102" t="str">
        <f t="shared" si="24"/>
        <v>EAGLE LS EXE 215/65R16 98H</v>
      </c>
      <c r="M268" s="104">
        <f>VLOOKUP(A:A,在庫!$B:$M,10,0)</f>
        <v>2</v>
      </c>
      <c r="N268" s="105" t="s">
        <v>4595</v>
      </c>
      <c r="O268" s="105" t="str">
        <f t="shared" si="23"/>
        <v/>
      </c>
      <c r="P268" s="106" t="str">
        <f>VLOOKUP(A:A,在庫!$B:$M,9,0)</f>
        <v>||JAPAN||JAPAN</v>
      </c>
      <c r="Q268" s="106" t="str">
        <f>VLOOKUP('作成 (2)'!D:D,引当!A:B,2,0)&amp;K268&amp;O268</f>
        <v>exe</v>
      </c>
      <c r="R268" s="107" t="str">
        <f t="shared" si="25"/>
        <v>2023年製 EAGLE LS EXE 215/65R16 98H  215/65R16  翌営業日発送</v>
      </c>
      <c r="S268" s="106" t="str">
        <f t="shared" si="26"/>
        <v>サマー$$GOODYEAR$$グッドイヤー$$イーグル$$215/65R16$$価格$$安い$$寿命$$おすすめ$$低燃費</v>
      </c>
      <c r="T268" s="104"/>
      <c r="U268" s="104" t="str">
        <f>VLOOKUP('作成 (2)'!D:D,引当!A:R,4,FALSE)</f>
        <v>サマー</v>
      </c>
      <c r="V268" s="104" t="str">
        <f>VLOOKUP('作成 (2)'!D:D,引当!A:R,5,FALSE)</f>
        <v>GOODYEAR</v>
      </c>
      <c r="W268" s="103" t="str">
        <f>VLOOKUP('作成 (2)'!D:D,引当!A:R,6,FALSE)</f>
        <v>グッドイヤー</v>
      </c>
      <c r="X268" s="108" t="str">
        <f>VLOOKUP('作成 (2)'!D:D,引当!A:M,7,FALSE)</f>
        <v>イーグル</v>
      </c>
      <c r="Y268" s="109" t="str">
        <f t="shared" si="27"/>
        <v>215/65R16</v>
      </c>
      <c r="Z268" s="108" t="str">
        <f>VLOOKUP('作成 (2)'!D:D,引当!A:M,9,FALSE)</f>
        <v>価格</v>
      </c>
      <c r="AA268" s="109" t="str">
        <f>VLOOKUP('作成 (2)'!D:D,引当!A:M,10,FALSE)</f>
        <v>安い</v>
      </c>
      <c r="AB268" s="103" t="str">
        <f>VLOOKUP('作成 (2)'!D:D,引当!A:M,11,FALSE)</f>
        <v>寿命</v>
      </c>
      <c r="AC268" s="103" t="str">
        <f>VLOOKUP('作成 (2)'!D:D,引当!A:M,12,FALSE)</f>
        <v>おすすめ</v>
      </c>
      <c r="AD268" s="26" t="str">
        <f>VLOOKUP('作成 (2)'!D:D,引当!A:M,13,FALSE)</f>
        <v>低燃費</v>
      </c>
    </row>
    <row r="269" spans="1:30">
      <c r="A269" s="33">
        <v>2254019132070</v>
      </c>
      <c r="B269" s="32">
        <v>4992496097045</v>
      </c>
      <c r="C269" s="31" t="s">
        <v>5291</v>
      </c>
      <c r="D269" s="30" t="s">
        <v>1402</v>
      </c>
      <c r="E269" s="30" t="s">
        <v>1217</v>
      </c>
      <c r="F269" s="30" t="s">
        <v>124</v>
      </c>
      <c r="G269" s="30">
        <v>51100</v>
      </c>
      <c r="H269" s="30">
        <v>12780</v>
      </c>
      <c r="I269" s="30">
        <v>1050</v>
      </c>
      <c r="J269" s="30" t="s">
        <v>3956</v>
      </c>
      <c r="K269" s="344"/>
      <c r="L269" s="102" t="str">
        <f t="shared" si="24"/>
        <v>EAGLE LS EXE 225/40R19 93W XL</v>
      </c>
      <c r="M269" s="104">
        <f>VLOOKUP(A:A,在庫!$B:$M,10,0)</f>
        <v>1</v>
      </c>
      <c r="N269" s="105" t="s">
        <v>4595</v>
      </c>
      <c r="O269" s="105" t="str">
        <f t="shared" si="23"/>
        <v/>
      </c>
      <c r="P269" s="106" t="str">
        <f>VLOOKUP(A:A,在庫!$B:$M,9,0)</f>
        <v>||JAPAN||JAPAN</v>
      </c>
      <c r="Q269" s="106" t="str">
        <f>VLOOKUP('作成 (2)'!D:D,引当!A:B,2,0)&amp;K269&amp;O269</f>
        <v>exe</v>
      </c>
      <c r="R269" s="107" t="str">
        <f t="shared" si="25"/>
        <v>2023年製 EAGLE LS EXE 225/40R19 93W XL  225/40R19  翌営業日発送</v>
      </c>
      <c r="S269" s="106" t="str">
        <f t="shared" si="26"/>
        <v>サマー$$GOODYEAR$$グッドイヤー$$イーグル$$225/40R19$$価格$$安い$$寿命$$おすすめ$$低燃費</v>
      </c>
      <c r="T269" s="104"/>
      <c r="U269" s="104" t="str">
        <f>VLOOKUP('作成 (2)'!D:D,引当!A:R,4,FALSE)</f>
        <v>サマー</v>
      </c>
      <c r="V269" s="104" t="str">
        <f>VLOOKUP('作成 (2)'!D:D,引当!A:R,5,FALSE)</f>
        <v>GOODYEAR</v>
      </c>
      <c r="W269" s="103" t="str">
        <f>VLOOKUP('作成 (2)'!D:D,引当!A:R,6,FALSE)</f>
        <v>グッドイヤー</v>
      </c>
      <c r="X269" s="108" t="str">
        <f>VLOOKUP('作成 (2)'!D:D,引当!A:M,7,FALSE)</f>
        <v>イーグル</v>
      </c>
      <c r="Y269" s="109" t="str">
        <f t="shared" si="27"/>
        <v>225/40R19</v>
      </c>
      <c r="Z269" s="108" t="str">
        <f>VLOOKUP('作成 (2)'!D:D,引当!A:M,9,FALSE)</f>
        <v>価格</v>
      </c>
      <c r="AA269" s="109" t="str">
        <f>VLOOKUP('作成 (2)'!D:D,引当!A:M,10,FALSE)</f>
        <v>安い</v>
      </c>
      <c r="AB269" s="103" t="str">
        <f>VLOOKUP('作成 (2)'!D:D,引当!A:M,11,FALSE)</f>
        <v>寿命</v>
      </c>
      <c r="AC269" s="103" t="str">
        <f>VLOOKUP('作成 (2)'!D:D,引当!A:M,12,FALSE)</f>
        <v>おすすめ</v>
      </c>
      <c r="AD269" s="26" t="str">
        <f>VLOOKUP('作成 (2)'!D:D,引当!A:M,13,FALSE)</f>
        <v>低燃費</v>
      </c>
    </row>
    <row r="270" spans="1:30">
      <c r="A270" s="33">
        <v>2354018132078</v>
      </c>
      <c r="B270" s="32">
        <v>4992496096994</v>
      </c>
      <c r="C270" s="31" t="s">
        <v>4580</v>
      </c>
      <c r="D270" s="30" t="s">
        <v>1402</v>
      </c>
      <c r="E270" s="30" t="s">
        <v>700</v>
      </c>
      <c r="F270" s="30" t="s">
        <v>34</v>
      </c>
      <c r="G270" s="30">
        <v>45000</v>
      </c>
      <c r="H270" s="30">
        <v>11250</v>
      </c>
      <c r="I270" s="30">
        <v>1050</v>
      </c>
      <c r="J270" s="30" t="s">
        <v>3956</v>
      </c>
      <c r="K270" s="344"/>
      <c r="L270" s="102" t="str">
        <f t="shared" si="24"/>
        <v>EAGLE LS EXE 235/40R18 95W XL</v>
      </c>
      <c r="M270" s="104">
        <f>VLOOKUP(A:A,在庫!$B:$M,10,0)</f>
        <v>1</v>
      </c>
      <c r="N270" s="105" t="s">
        <v>4595</v>
      </c>
      <c r="O270" s="105" t="str">
        <f t="shared" si="23"/>
        <v/>
      </c>
      <c r="P270" s="106" t="str">
        <f>VLOOKUP(A:A,在庫!$B:$M,9,0)</f>
        <v>||JAPAN||JAPAN</v>
      </c>
      <c r="Q270" s="106" t="str">
        <f>VLOOKUP('作成 (2)'!D:D,引当!A:B,2,0)&amp;K270&amp;O270</f>
        <v>exe</v>
      </c>
      <c r="R270" s="107" t="str">
        <f t="shared" si="25"/>
        <v>2023年製 EAGLE LS EXE 235/40R18 95W XL  235/40R18  翌営業日発送</v>
      </c>
      <c r="S270" s="106" t="str">
        <f t="shared" si="26"/>
        <v>サマー$$GOODYEAR$$グッドイヤー$$イーグル$$235/40R18$$価格$$安い$$寿命$$おすすめ$$低燃費</v>
      </c>
      <c r="T270" s="104"/>
      <c r="U270" s="104" t="str">
        <f>VLOOKUP('作成 (2)'!D:D,引当!A:R,4,FALSE)</f>
        <v>サマー</v>
      </c>
      <c r="V270" s="104" t="str">
        <f>VLOOKUP('作成 (2)'!D:D,引当!A:R,5,FALSE)</f>
        <v>GOODYEAR</v>
      </c>
      <c r="W270" s="103" t="str">
        <f>VLOOKUP('作成 (2)'!D:D,引当!A:R,6,FALSE)</f>
        <v>グッドイヤー</v>
      </c>
      <c r="X270" s="108" t="str">
        <f>VLOOKUP('作成 (2)'!D:D,引当!A:M,7,FALSE)</f>
        <v>イーグル</v>
      </c>
      <c r="Y270" s="109" t="str">
        <f t="shared" si="27"/>
        <v>235/40R18</v>
      </c>
      <c r="Z270" s="108" t="str">
        <f>VLOOKUP('作成 (2)'!D:D,引当!A:M,9,FALSE)</f>
        <v>価格</v>
      </c>
      <c r="AA270" s="109" t="str">
        <f>VLOOKUP('作成 (2)'!D:D,引当!A:M,10,FALSE)</f>
        <v>安い</v>
      </c>
      <c r="AB270" s="103" t="str">
        <f>VLOOKUP('作成 (2)'!D:D,引当!A:M,11,FALSE)</f>
        <v>寿命</v>
      </c>
      <c r="AC270" s="103" t="str">
        <f>VLOOKUP('作成 (2)'!D:D,引当!A:M,12,FALSE)</f>
        <v>おすすめ</v>
      </c>
      <c r="AD270" s="26" t="str">
        <f>VLOOKUP('作成 (2)'!D:D,引当!A:M,13,FALSE)</f>
        <v>低燃費</v>
      </c>
    </row>
    <row r="271" spans="1:30">
      <c r="A271" s="33">
        <v>2253519132078</v>
      </c>
      <c r="B271" s="32">
        <v>4992496097076</v>
      </c>
      <c r="C271" s="31" t="s">
        <v>10768</v>
      </c>
      <c r="D271" s="30" t="s">
        <v>1402</v>
      </c>
      <c r="E271" s="30" t="s">
        <v>10769</v>
      </c>
      <c r="F271" s="30" t="s">
        <v>127</v>
      </c>
      <c r="G271" s="30">
        <v>53900</v>
      </c>
      <c r="H271" s="30">
        <v>13480</v>
      </c>
      <c r="I271" s="30">
        <v>1050</v>
      </c>
      <c r="J271" s="30" t="s">
        <v>3956</v>
      </c>
      <c r="K271" s="344"/>
      <c r="L271" s="102" t="str">
        <f t="shared" si="24"/>
        <v>EAGLE LS EXE 225/35R19 88W XL</v>
      </c>
      <c r="M271" s="104">
        <f>VLOOKUP(A:A,在庫!$B:$M,10,0)</f>
        <v>1</v>
      </c>
      <c r="N271" s="105" t="s">
        <v>4595</v>
      </c>
      <c r="O271" s="105" t="str">
        <f t="shared" si="23"/>
        <v/>
      </c>
      <c r="P271" s="106" t="str">
        <f>VLOOKUP(A:A,在庫!$B:$M,9,0)</f>
        <v>||JAPAN||JAPAN</v>
      </c>
      <c r="Q271" s="106" t="str">
        <f>VLOOKUP('作成 (2)'!D:D,引当!A:B,2,0)&amp;K271&amp;O271</f>
        <v>exe</v>
      </c>
      <c r="R271" s="107" t="str">
        <f t="shared" si="25"/>
        <v>2023年製 EAGLE LS EXE 225/35R19 88W XL  225/35R19  翌営業日発送</v>
      </c>
      <c r="S271" s="106" t="str">
        <f t="shared" si="26"/>
        <v>サマー$$GOODYEAR$$グッドイヤー$$イーグル$$225/35R19$$価格$$安い$$寿命$$おすすめ$$低燃費</v>
      </c>
      <c r="T271" s="104"/>
      <c r="U271" s="104" t="str">
        <f>VLOOKUP('作成 (2)'!D:D,引当!A:R,4,FALSE)</f>
        <v>サマー</v>
      </c>
      <c r="V271" s="104" t="str">
        <f>VLOOKUP('作成 (2)'!D:D,引当!A:R,5,FALSE)</f>
        <v>GOODYEAR</v>
      </c>
      <c r="W271" s="103" t="str">
        <f>VLOOKUP('作成 (2)'!D:D,引当!A:R,6,FALSE)</f>
        <v>グッドイヤー</v>
      </c>
      <c r="X271" s="108" t="str">
        <f>VLOOKUP('作成 (2)'!D:D,引当!A:M,7,FALSE)</f>
        <v>イーグル</v>
      </c>
      <c r="Y271" s="109" t="str">
        <f t="shared" si="27"/>
        <v>225/35R19</v>
      </c>
      <c r="Z271" s="108" t="str">
        <f>VLOOKUP('作成 (2)'!D:D,引当!A:M,9,FALSE)</f>
        <v>価格</v>
      </c>
      <c r="AA271" s="109" t="str">
        <f>VLOOKUP('作成 (2)'!D:D,引当!A:M,10,FALSE)</f>
        <v>安い</v>
      </c>
      <c r="AB271" s="103" t="str">
        <f>VLOOKUP('作成 (2)'!D:D,引当!A:M,11,FALSE)</f>
        <v>寿命</v>
      </c>
      <c r="AC271" s="103" t="str">
        <f>VLOOKUP('作成 (2)'!D:D,引当!A:M,12,FALSE)</f>
        <v>おすすめ</v>
      </c>
      <c r="AD271" s="26" t="str">
        <f>VLOOKUP('作成 (2)'!D:D,引当!A:M,13,FALSE)</f>
        <v>低燃費</v>
      </c>
    </row>
    <row r="272" spans="1:30">
      <c r="A272" s="33">
        <v>1655514139020</v>
      </c>
      <c r="B272" s="32">
        <v>4992496086940</v>
      </c>
      <c r="C272" s="31" t="s">
        <v>3850</v>
      </c>
      <c r="D272" s="30" t="s">
        <v>845</v>
      </c>
      <c r="E272" s="30" t="s">
        <v>846</v>
      </c>
      <c r="F272" s="30" t="s">
        <v>111</v>
      </c>
      <c r="G272" s="30">
        <v>11500</v>
      </c>
      <c r="H272" s="30">
        <v>4230</v>
      </c>
      <c r="I272" s="30">
        <v>525</v>
      </c>
      <c r="J272" s="30" t="s">
        <v>3956</v>
      </c>
      <c r="K272" s="344"/>
      <c r="L272" s="102" t="str">
        <f t="shared" si="24"/>
        <v>EAGLE REVSPEC RS-02 165/55R14 72V</v>
      </c>
      <c r="M272" s="104">
        <f>VLOOKUP(A:A,在庫!$B:$M,10,0)</f>
        <v>2</v>
      </c>
      <c r="N272" s="105" t="s">
        <v>4595</v>
      </c>
      <c r="O272" s="105" t="str">
        <f t="shared" si="23"/>
        <v/>
      </c>
      <c r="P272" s="106" t="str">
        <f>VLOOKUP(A:A,在庫!$B:$M,9,0)</f>
        <v>||JAPAN||JAPAN</v>
      </c>
      <c r="Q272" s="106" t="str">
        <f>VLOOKUP('作成 (2)'!D:D,引当!A:B,2,0)&amp;K272&amp;O272</f>
        <v>rs02</v>
      </c>
      <c r="R272" s="107" t="str">
        <f t="shared" si="25"/>
        <v>2023年製 EAGLE REVSPEC RS-02 165/55R14 72V  165/55R14  翌営業日発送</v>
      </c>
      <c r="S272" s="106" t="str">
        <f t="shared" si="26"/>
        <v>サマー$$GOODYEAR$$グッドイヤー$$イーグル$$165/55R14$$価格$$安い$$寿命$$おすすめ$$0</v>
      </c>
      <c r="T272" s="104"/>
      <c r="U272" s="104" t="str">
        <f>VLOOKUP('作成 (2)'!D:D,引当!A:R,4,FALSE)</f>
        <v>サマー</v>
      </c>
      <c r="V272" s="104" t="str">
        <f>VLOOKUP('作成 (2)'!D:D,引当!A:R,5,FALSE)</f>
        <v>GOODYEAR</v>
      </c>
      <c r="W272" s="103" t="str">
        <f>VLOOKUP('作成 (2)'!D:D,引当!A:R,6,FALSE)</f>
        <v>グッドイヤー</v>
      </c>
      <c r="X272" s="108" t="str">
        <f>VLOOKUP('作成 (2)'!D:D,引当!A:M,7,FALSE)</f>
        <v>イーグル</v>
      </c>
      <c r="Y272" s="109" t="str">
        <f t="shared" si="27"/>
        <v>165/55R14</v>
      </c>
      <c r="Z272" s="108" t="str">
        <f>VLOOKUP('作成 (2)'!D:D,引当!A:M,9,FALSE)</f>
        <v>価格</v>
      </c>
      <c r="AA272" s="109" t="str">
        <f>VLOOKUP('作成 (2)'!D:D,引当!A:M,10,FALSE)</f>
        <v>安い</v>
      </c>
      <c r="AB272" s="103" t="str">
        <f>VLOOKUP('作成 (2)'!D:D,引当!A:M,11,FALSE)</f>
        <v>寿命</v>
      </c>
      <c r="AC272" s="103" t="str">
        <f>VLOOKUP('作成 (2)'!D:D,引当!A:M,12,FALSE)</f>
        <v>おすすめ</v>
      </c>
      <c r="AD272" s="26">
        <f>VLOOKUP('作成 (2)'!D:D,引当!A:M,13,FALSE)</f>
        <v>0</v>
      </c>
    </row>
    <row r="273" spans="1:30">
      <c r="A273" s="33">
        <v>1956515118220</v>
      </c>
      <c r="B273" s="32">
        <v>4961914457631</v>
      </c>
      <c r="C273" s="31" t="s">
        <v>1437</v>
      </c>
      <c r="D273" s="30" t="s">
        <v>1438</v>
      </c>
      <c r="E273" s="30" t="s">
        <v>1439</v>
      </c>
      <c r="F273" s="30" t="s">
        <v>43</v>
      </c>
      <c r="G273" s="30">
        <v>14400</v>
      </c>
      <c r="H273" s="30">
        <v>8275.2000000000007</v>
      </c>
      <c r="I273" s="30">
        <v>525</v>
      </c>
      <c r="J273" s="30" t="s">
        <v>3956</v>
      </c>
      <c r="K273" s="344"/>
      <c r="L273" s="102" t="str">
        <f t="shared" si="24"/>
        <v>ECOPIA NH100RV 195/65R15 91H（在庫限り）</v>
      </c>
      <c r="M273" s="104">
        <f>VLOOKUP(A:A,在庫!$B:$M,10,0)</f>
        <v>1</v>
      </c>
      <c r="N273" s="105" t="s">
        <v>4595</v>
      </c>
      <c r="O273" s="105" t="str">
        <f t="shared" si="23"/>
        <v/>
      </c>
      <c r="P273" s="106">
        <f>VLOOKUP(A:A,在庫!$B:$M,9,0)</f>
        <v>0</v>
      </c>
      <c r="Q273" s="106" t="str">
        <f>VLOOKUP('作成 (2)'!D:D,引当!A:B,2,0)&amp;K273&amp;O273</f>
        <v>nh100rv</v>
      </c>
      <c r="R273" s="107" t="str">
        <f t="shared" si="25"/>
        <v>2023年製 ECOPIA NH100RV 195/65R15 91H（在庫限り）  195/65R15  翌営業日発送</v>
      </c>
      <c r="S273" s="106" t="str">
        <f t="shared" si="26"/>
        <v>サマー$$BRIDGESTONE$$ブリヂストン$$エコピア$$195/65R15$$価格$$安い$$寿命$$おすすめ$$0</v>
      </c>
      <c r="T273" s="104"/>
      <c r="U273" s="104" t="str">
        <f>VLOOKUP('作成 (2)'!D:D,引当!A:R,4,FALSE)</f>
        <v>サマー</v>
      </c>
      <c r="V273" s="104" t="str">
        <f>VLOOKUP('作成 (2)'!D:D,引当!A:R,5,FALSE)</f>
        <v>BRIDGESTONE</v>
      </c>
      <c r="W273" s="103" t="str">
        <f>VLOOKUP('作成 (2)'!D:D,引当!A:R,6,FALSE)</f>
        <v>ブリヂストン</v>
      </c>
      <c r="X273" s="108" t="str">
        <f>VLOOKUP('作成 (2)'!D:D,引当!A:M,7,FALSE)</f>
        <v>エコピア</v>
      </c>
      <c r="Y273" s="109" t="str">
        <f t="shared" si="27"/>
        <v>195/65R15</v>
      </c>
      <c r="Z273" s="108" t="str">
        <f>VLOOKUP('作成 (2)'!D:D,引当!A:M,9,FALSE)</f>
        <v>価格</v>
      </c>
      <c r="AA273" s="109" t="str">
        <f>VLOOKUP('作成 (2)'!D:D,引当!A:M,10,FALSE)</f>
        <v>安い</v>
      </c>
      <c r="AB273" s="103" t="str">
        <f>VLOOKUP('作成 (2)'!D:D,引当!A:M,11,FALSE)</f>
        <v>寿命</v>
      </c>
      <c r="AC273" s="103" t="str">
        <f>VLOOKUP('作成 (2)'!D:D,引当!A:M,12,FALSE)</f>
        <v>おすすめ</v>
      </c>
      <c r="AD273" s="26">
        <f>VLOOKUP('作成 (2)'!D:D,引当!A:M,13,FALSE)</f>
        <v>0</v>
      </c>
    </row>
    <row r="274" spans="1:30">
      <c r="A274" s="33">
        <v>1458013130396</v>
      </c>
      <c r="B274" s="32">
        <v>4992496139905</v>
      </c>
      <c r="C274" s="31" t="s">
        <v>3752</v>
      </c>
      <c r="D274" s="30" t="s">
        <v>825</v>
      </c>
      <c r="E274" s="30" t="s">
        <v>847</v>
      </c>
      <c r="F274" s="30" t="s">
        <v>848</v>
      </c>
      <c r="G274" s="30" t="s">
        <v>152</v>
      </c>
      <c r="H274" s="30">
        <v>2480</v>
      </c>
      <c r="I274" s="30">
        <v>525</v>
      </c>
      <c r="J274" s="30" t="s">
        <v>3956</v>
      </c>
      <c r="K274" s="344"/>
      <c r="L274" s="102" t="str">
        <f t="shared" si="24"/>
        <v>EfficientGrip ECO EG01 145/80R13 75S</v>
      </c>
      <c r="M274" s="104">
        <f>VLOOKUP(A:A,在庫!$B:$M,10,0)</f>
        <v>2</v>
      </c>
      <c r="N274" s="105" t="s">
        <v>4595</v>
      </c>
      <c r="O274" s="105" t="str">
        <f t="shared" si="23"/>
        <v/>
      </c>
      <c r="P274" s="106" t="str">
        <f>VLOOKUP(A:A,在庫!$B:$M,9,0)</f>
        <v>||JAPAN||</v>
      </c>
      <c r="Q274" s="106" t="str">
        <f>VLOOKUP('作成 (2)'!D:D,引当!A:B,2,0)&amp;K274&amp;O274</f>
        <v>eg01</v>
      </c>
      <c r="R274" s="107" t="str">
        <f t="shared" si="25"/>
        <v>2023年製 EfficientGrip ECO EG01 145/80R13 75S  145/80R13  翌営業日発送</v>
      </c>
      <c r="S274" s="106" t="str">
        <f t="shared" si="26"/>
        <v>サマー$$GOODYEAR$$グッドイヤー$$エフィシエントグリップ$$145/80R13$$価格$$安い$$寿命$$おすすめ$$0</v>
      </c>
      <c r="T274" s="104"/>
      <c r="U274" s="104" t="str">
        <f>VLOOKUP('作成 (2)'!D:D,引当!A:R,4,FALSE)</f>
        <v>サマー</v>
      </c>
      <c r="V274" s="104" t="str">
        <f>VLOOKUP('作成 (2)'!D:D,引当!A:R,5,FALSE)</f>
        <v>GOODYEAR</v>
      </c>
      <c r="W274" s="103" t="str">
        <f>VLOOKUP('作成 (2)'!D:D,引当!A:R,6,FALSE)</f>
        <v>グッドイヤー</v>
      </c>
      <c r="X274" s="108" t="str">
        <f>VLOOKUP('作成 (2)'!D:D,引当!A:M,7,FALSE)</f>
        <v>エフィシエントグリップ</v>
      </c>
      <c r="Y274" s="109" t="str">
        <f t="shared" si="27"/>
        <v>145/80R13</v>
      </c>
      <c r="Z274" s="108" t="str">
        <f>VLOOKUP('作成 (2)'!D:D,引当!A:M,9,FALSE)</f>
        <v>価格</v>
      </c>
      <c r="AA274" s="109" t="str">
        <f>VLOOKUP('作成 (2)'!D:D,引当!A:M,10,FALSE)</f>
        <v>安い</v>
      </c>
      <c r="AB274" s="103" t="str">
        <f>VLOOKUP('作成 (2)'!D:D,引当!A:M,11,FALSE)</f>
        <v>寿命</v>
      </c>
      <c r="AC274" s="103" t="str">
        <f>VLOOKUP('作成 (2)'!D:D,引当!A:M,12,FALSE)</f>
        <v>おすすめ</v>
      </c>
      <c r="AD274" s="26">
        <f>VLOOKUP('作成 (2)'!D:D,引当!A:M,13,FALSE)</f>
        <v>0</v>
      </c>
    </row>
    <row r="275" spans="1:30">
      <c r="A275" s="33">
        <v>1556513130394</v>
      </c>
      <c r="B275" s="32">
        <v>4992496139981</v>
      </c>
      <c r="C275" s="31" t="s">
        <v>3753</v>
      </c>
      <c r="D275" s="30" t="s">
        <v>825</v>
      </c>
      <c r="E275" s="30" t="s">
        <v>1226</v>
      </c>
      <c r="F275" s="30" t="s">
        <v>864</v>
      </c>
      <c r="G275" s="30" t="s">
        <v>152</v>
      </c>
      <c r="H275" s="30">
        <v>2760</v>
      </c>
      <c r="I275" s="30">
        <v>525</v>
      </c>
      <c r="J275" s="30" t="s">
        <v>3956</v>
      </c>
      <c r="K275" s="344"/>
      <c r="L275" s="102" t="str">
        <f t="shared" si="24"/>
        <v>EfficientGrip ECO EG01 155/65R13 73S</v>
      </c>
      <c r="M275" s="104">
        <f>VLOOKUP(A:A,在庫!$B:$M,10,0)</f>
        <v>3</v>
      </c>
      <c r="N275" s="105" t="s">
        <v>4595</v>
      </c>
      <c r="O275" s="105" t="str">
        <f t="shared" si="23"/>
        <v/>
      </c>
      <c r="P275" s="106" t="str">
        <f>VLOOKUP(A:A,在庫!$B:$M,9,0)</f>
        <v>||JAPAN||JAPAN</v>
      </c>
      <c r="Q275" s="106" t="str">
        <f>VLOOKUP('作成 (2)'!D:D,引当!A:B,2,0)&amp;K275&amp;O275</f>
        <v>eg01</v>
      </c>
      <c r="R275" s="107" t="str">
        <f t="shared" si="25"/>
        <v>2023年製 EfficientGrip ECO EG01 155/65R13 73S  155/65R13  翌営業日発送</v>
      </c>
      <c r="S275" s="106" t="str">
        <f t="shared" si="26"/>
        <v>サマー$$GOODYEAR$$グッドイヤー$$エフィシエントグリップ$$155/65R13$$価格$$安い$$寿命$$おすすめ$$0</v>
      </c>
      <c r="T275" s="104"/>
      <c r="U275" s="104" t="str">
        <f>VLOOKUP('作成 (2)'!D:D,引当!A:R,4,FALSE)</f>
        <v>サマー</v>
      </c>
      <c r="V275" s="104" t="str">
        <f>VLOOKUP('作成 (2)'!D:D,引当!A:R,5,FALSE)</f>
        <v>GOODYEAR</v>
      </c>
      <c r="W275" s="103" t="str">
        <f>VLOOKUP('作成 (2)'!D:D,引当!A:R,6,FALSE)</f>
        <v>グッドイヤー</v>
      </c>
      <c r="X275" s="108" t="str">
        <f>VLOOKUP('作成 (2)'!D:D,引当!A:M,7,FALSE)</f>
        <v>エフィシエントグリップ</v>
      </c>
      <c r="Y275" s="109" t="str">
        <f t="shared" si="27"/>
        <v>155/65R13</v>
      </c>
      <c r="Z275" s="108" t="str">
        <f>VLOOKUP('作成 (2)'!D:D,引当!A:M,9,FALSE)</f>
        <v>価格</v>
      </c>
      <c r="AA275" s="109" t="str">
        <f>VLOOKUP('作成 (2)'!D:D,引当!A:M,10,FALSE)</f>
        <v>安い</v>
      </c>
      <c r="AB275" s="103" t="str">
        <f>VLOOKUP('作成 (2)'!D:D,引当!A:M,11,FALSE)</f>
        <v>寿命</v>
      </c>
      <c r="AC275" s="103" t="str">
        <f>VLOOKUP('作成 (2)'!D:D,引当!A:M,12,FALSE)</f>
        <v>おすすめ</v>
      </c>
      <c r="AD275" s="26">
        <f>VLOOKUP('作成 (2)'!D:D,引当!A:M,13,FALSE)</f>
        <v>0</v>
      </c>
    </row>
    <row r="276" spans="1:30">
      <c r="A276" s="33">
        <v>1558013130393</v>
      </c>
      <c r="B276" s="32">
        <v>4992496139912</v>
      </c>
      <c r="C276" s="31" t="s">
        <v>3755</v>
      </c>
      <c r="D276" s="30" t="s">
        <v>825</v>
      </c>
      <c r="E276" s="30" t="s">
        <v>849</v>
      </c>
      <c r="F276" s="30" t="s">
        <v>850</v>
      </c>
      <c r="G276" s="30" t="s">
        <v>152</v>
      </c>
      <c r="H276" s="30">
        <v>3160</v>
      </c>
      <c r="I276" s="30">
        <v>525</v>
      </c>
      <c r="J276" s="30" t="s">
        <v>3956</v>
      </c>
      <c r="K276" s="344"/>
      <c r="L276" s="102" t="str">
        <f t="shared" si="24"/>
        <v>EfficientGrip ECO EG01 155/80R13 79S</v>
      </c>
      <c r="M276" s="104">
        <f>VLOOKUP(A:A,在庫!$B:$M,10,0)</f>
        <v>4</v>
      </c>
      <c r="N276" s="105" t="s">
        <v>4595</v>
      </c>
      <c r="O276" s="105" t="str">
        <f t="shared" si="23"/>
        <v/>
      </c>
      <c r="P276" s="106" t="str">
        <f>VLOOKUP(A:A,在庫!$B:$M,9,0)</f>
        <v>||JAPAN||</v>
      </c>
      <c r="Q276" s="106" t="str">
        <f>VLOOKUP('作成 (2)'!D:D,引当!A:B,2,0)&amp;K276&amp;O276</f>
        <v>eg01</v>
      </c>
      <c r="R276" s="107" t="str">
        <f t="shared" si="25"/>
        <v>2023年製 EfficientGrip ECO EG01 155/80R13 79S  155/80R13  翌営業日発送</v>
      </c>
      <c r="S276" s="106" t="str">
        <f t="shared" si="26"/>
        <v>サマー$$GOODYEAR$$グッドイヤー$$エフィシエントグリップ$$155/80R13$$価格$$安い$$寿命$$おすすめ$$0</v>
      </c>
      <c r="T276" s="104"/>
      <c r="U276" s="104" t="str">
        <f>VLOOKUP('作成 (2)'!D:D,引当!A:R,4,FALSE)</f>
        <v>サマー</v>
      </c>
      <c r="V276" s="104" t="str">
        <f>VLOOKUP('作成 (2)'!D:D,引当!A:R,5,FALSE)</f>
        <v>GOODYEAR</v>
      </c>
      <c r="W276" s="103" t="str">
        <f>VLOOKUP('作成 (2)'!D:D,引当!A:R,6,FALSE)</f>
        <v>グッドイヤー</v>
      </c>
      <c r="X276" s="108" t="str">
        <f>VLOOKUP('作成 (2)'!D:D,引当!A:M,7,FALSE)</f>
        <v>エフィシエントグリップ</v>
      </c>
      <c r="Y276" s="109" t="str">
        <f t="shared" si="27"/>
        <v>155/80R13</v>
      </c>
      <c r="Z276" s="108" t="str">
        <f>VLOOKUP('作成 (2)'!D:D,引当!A:M,9,FALSE)</f>
        <v>価格</v>
      </c>
      <c r="AA276" s="109" t="str">
        <f>VLOOKUP('作成 (2)'!D:D,引当!A:M,10,FALSE)</f>
        <v>安い</v>
      </c>
      <c r="AB276" s="103" t="str">
        <f>VLOOKUP('作成 (2)'!D:D,引当!A:M,11,FALSE)</f>
        <v>寿命</v>
      </c>
      <c r="AC276" s="103" t="str">
        <f>VLOOKUP('作成 (2)'!D:D,引当!A:M,12,FALSE)</f>
        <v>おすすめ</v>
      </c>
      <c r="AD276" s="26">
        <f>VLOOKUP('作成 (2)'!D:D,引当!A:M,13,FALSE)</f>
        <v>0</v>
      </c>
    </row>
    <row r="277" spans="1:30">
      <c r="A277" s="33">
        <v>1556514130454</v>
      </c>
      <c r="B277" s="32">
        <v>4992496140000</v>
      </c>
      <c r="C277" s="31" t="s">
        <v>3756</v>
      </c>
      <c r="D277" s="30" t="s">
        <v>825</v>
      </c>
      <c r="E277" s="30" t="s">
        <v>1354</v>
      </c>
      <c r="F277" s="30" t="s">
        <v>104</v>
      </c>
      <c r="G277" s="30" t="s">
        <v>152</v>
      </c>
      <c r="H277" s="30">
        <v>3230</v>
      </c>
      <c r="I277" s="30">
        <v>525</v>
      </c>
      <c r="J277" s="30" t="s">
        <v>3956</v>
      </c>
      <c r="K277" s="344"/>
      <c r="L277" s="102" t="str">
        <f t="shared" si="24"/>
        <v>EfficientGrip ECO EG01 155/65R14 75S</v>
      </c>
      <c r="M277" s="104">
        <f>VLOOKUP(A:A,在庫!$B:$M,10,0)</f>
        <v>3</v>
      </c>
      <c r="N277" s="105" t="s">
        <v>4595</v>
      </c>
      <c r="O277" s="105" t="str">
        <f t="shared" si="23"/>
        <v/>
      </c>
      <c r="P277" s="106" t="str">
        <f>VLOOKUP(A:A,在庫!$B:$M,9,0)</f>
        <v>||CHINA||</v>
      </c>
      <c r="Q277" s="106" t="str">
        <f>VLOOKUP('作成 (2)'!D:D,引当!A:B,2,0)&amp;K277&amp;O277</f>
        <v>eg01</v>
      </c>
      <c r="R277" s="107" t="str">
        <f t="shared" si="25"/>
        <v>2023年製 EfficientGrip ECO EG01 155/65R14 75S  155/65R14  翌営業日発送</v>
      </c>
      <c r="S277" s="106" t="str">
        <f t="shared" si="26"/>
        <v>サマー$$GOODYEAR$$グッドイヤー$$エフィシエントグリップ$$155/65R14$$価格$$安い$$寿命$$おすすめ$$0</v>
      </c>
      <c r="T277" s="104"/>
      <c r="U277" s="104" t="str">
        <f>VLOOKUP('作成 (2)'!D:D,引当!A:R,4,FALSE)</f>
        <v>サマー</v>
      </c>
      <c r="V277" s="104" t="str">
        <f>VLOOKUP('作成 (2)'!D:D,引当!A:R,5,FALSE)</f>
        <v>GOODYEAR</v>
      </c>
      <c r="W277" s="103" t="str">
        <f>VLOOKUP('作成 (2)'!D:D,引当!A:R,6,FALSE)</f>
        <v>グッドイヤー</v>
      </c>
      <c r="X277" s="108" t="str">
        <f>VLOOKUP('作成 (2)'!D:D,引当!A:M,7,FALSE)</f>
        <v>エフィシエントグリップ</v>
      </c>
      <c r="Y277" s="109" t="str">
        <f t="shared" si="27"/>
        <v>155/65R14</v>
      </c>
      <c r="Z277" s="108" t="str">
        <f>VLOOKUP('作成 (2)'!D:D,引当!A:M,9,FALSE)</f>
        <v>価格</v>
      </c>
      <c r="AA277" s="109" t="str">
        <f>VLOOKUP('作成 (2)'!D:D,引当!A:M,10,FALSE)</f>
        <v>安い</v>
      </c>
      <c r="AB277" s="103" t="str">
        <f>VLOOKUP('作成 (2)'!D:D,引当!A:M,11,FALSE)</f>
        <v>寿命</v>
      </c>
      <c r="AC277" s="103" t="str">
        <f>VLOOKUP('作成 (2)'!D:D,引当!A:M,12,FALSE)</f>
        <v>おすすめ</v>
      </c>
      <c r="AD277" s="26">
        <f>VLOOKUP('作成 (2)'!D:D,引当!A:M,13,FALSE)</f>
        <v>0</v>
      </c>
    </row>
    <row r="278" spans="1:30">
      <c r="A278" s="33">
        <v>1656514130390</v>
      </c>
      <c r="B278" s="32">
        <v>4992496143964</v>
      </c>
      <c r="C278" s="31" t="s">
        <v>3758</v>
      </c>
      <c r="D278" s="30" t="s">
        <v>825</v>
      </c>
      <c r="E278" s="30" t="s">
        <v>1349</v>
      </c>
      <c r="F278" s="30" t="s">
        <v>114</v>
      </c>
      <c r="G278" s="30" t="s">
        <v>152</v>
      </c>
      <c r="H278" s="30">
        <v>3670</v>
      </c>
      <c r="I278" s="30">
        <v>525</v>
      </c>
      <c r="J278" s="30" t="s">
        <v>3956</v>
      </c>
      <c r="K278" s="344"/>
      <c r="L278" s="102" t="str">
        <f t="shared" si="24"/>
        <v>EfficientGrip ECO EG01 165/65R14 79S</v>
      </c>
      <c r="M278" s="104">
        <f>VLOOKUP(A:A,在庫!$B:$M,10,0)</f>
        <v>7</v>
      </c>
      <c r="N278" s="105" t="s">
        <v>4595</v>
      </c>
      <c r="O278" s="105" t="str">
        <f t="shared" si="23"/>
        <v/>
      </c>
      <c r="P278" s="106" t="str">
        <f>VLOOKUP(A:A,在庫!$B:$M,9,0)</f>
        <v>||JAPAN||JAPAN</v>
      </c>
      <c r="Q278" s="106" t="str">
        <f>VLOOKUP('作成 (2)'!D:D,引当!A:B,2,0)&amp;K278&amp;O278</f>
        <v>eg01</v>
      </c>
      <c r="R278" s="107" t="str">
        <f t="shared" si="25"/>
        <v>2023年製 EfficientGrip ECO EG01 165/65R14 79S  165/65R14  翌営業日発送</v>
      </c>
      <c r="S278" s="106" t="str">
        <f t="shared" si="26"/>
        <v>サマー$$GOODYEAR$$グッドイヤー$$エフィシエントグリップ$$165/65R14$$価格$$安い$$寿命$$おすすめ$$0</v>
      </c>
      <c r="T278" s="104"/>
      <c r="U278" s="104" t="str">
        <f>VLOOKUP('作成 (2)'!D:D,引当!A:R,4,FALSE)</f>
        <v>サマー</v>
      </c>
      <c r="V278" s="104" t="str">
        <f>VLOOKUP('作成 (2)'!D:D,引当!A:R,5,FALSE)</f>
        <v>GOODYEAR</v>
      </c>
      <c r="W278" s="103" t="str">
        <f>VLOOKUP('作成 (2)'!D:D,引当!A:R,6,FALSE)</f>
        <v>グッドイヤー</v>
      </c>
      <c r="X278" s="108" t="str">
        <f>VLOOKUP('作成 (2)'!D:D,引当!A:M,7,FALSE)</f>
        <v>エフィシエントグリップ</v>
      </c>
      <c r="Y278" s="109" t="str">
        <f t="shared" si="27"/>
        <v>165/65R14</v>
      </c>
      <c r="Z278" s="108" t="str">
        <f>VLOOKUP('作成 (2)'!D:D,引当!A:M,9,FALSE)</f>
        <v>価格</v>
      </c>
      <c r="AA278" s="109" t="str">
        <f>VLOOKUP('作成 (2)'!D:D,引当!A:M,10,FALSE)</f>
        <v>安い</v>
      </c>
      <c r="AB278" s="103" t="str">
        <f>VLOOKUP('作成 (2)'!D:D,引当!A:M,11,FALSE)</f>
        <v>寿命</v>
      </c>
      <c r="AC278" s="103" t="str">
        <f>VLOOKUP('作成 (2)'!D:D,引当!A:M,12,FALSE)</f>
        <v>おすすめ</v>
      </c>
      <c r="AD278" s="26">
        <f>VLOOKUP('作成 (2)'!D:D,引当!A:M,13,FALSE)</f>
        <v>0</v>
      </c>
    </row>
    <row r="279" spans="1:30">
      <c r="A279" s="33">
        <v>1756514139383</v>
      </c>
      <c r="B279" s="32">
        <v>4992496140017</v>
      </c>
      <c r="C279" s="31" t="s">
        <v>3759</v>
      </c>
      <c r="D279" s="30" t="s">
        <v>825</v>
      </c>
      <c r="E279" s="30" t="s">
        <v>1167</v>
      </c>
      <c r="F279" s="30" t="s">
        <v>87</v>
      </c>
      <c r="G279" s="30" t="s">
        <v>152</v>
      </c>
      <c r="H279" s="30">
        <v>3700</v>
      </c>
      <c r="I279" s="30">
        <v>525</v>
      </c>
      <c r="J279" s="30" t="s">
        <v>3956</v>
      </c>
      <c r="K279" s="344"/>
      <c r="L279" s="102" t="str">
        <f t="shared" si="24"/>
        <v>EfficientGrip ECO EG01 175/65R14 82S</v>
      </c>
      <c r="M279" s="104" t="e">
        <f>VLOOKUP(A:A,在庫!$B:$M,10,0)</f>
        <v>#N/A</v>
      </c>
      <c r="N279" s="105" t="s">
        <v>4595</v>
      </c>
      <c r="O279" s="105" t="str">
        <f t="shared" si="23"/>
        <v/>
      </c>
      <c r="P279" s="106" t="e">
        <f>VLOOKUP(A:A,在庫!$B:$M,9,0)</f>
        <v>#N/A</v>
      </c>
      <c r="Q279" s="106" t="str">
        <f>VLOOKUP('作成 (2)'!D:D,引当!A:B,2,0)&amp;K279&amp;O279</f>
        <v>eg01</v>
      </c>
      <c r="R279" s="107" t="str">
        <f t="shared" si="25"/>
        <v>2023年製 EfficientGrip ECO EG01 175/65R14 82S  175/65R14  翌営業日発送</v>
      </c>
      <c r="S279" s="106" t="str">
        <f t="shared" si="26"/>
        <v>サマー$$GOODYEAR$$グッドイヤー$$エフィシエントグリップ$$175/65R14$$価格$$安い$$寿命$$おすすめ$$0</v>
      </c>
      <c r="T279" s="104"/>
      <c r="U279" s="104" t="str">
        <f>VLOOKUP('作成 (2)'!D:D,引当!A:R,4,FALSE)</f>
        <v>サマー</v>
      </c>
      <c r="V279" s="104" t="str">
        <f>VLOOKUP('作成 (2)'!D:D,引当!A:R,5,FALSE)</f>
        <v>GOODYEAR</v>
      </c>
      <c r="W279" s="103" t="str">
        <f>VLOOKUP('作成 (2)'!D:D,引当!A:R,6,FALSE)</f>
        <v>グッドイヤー</v>
      </c>
      <c r="X279" s="108" t="str">
        <f>VLOOKUP('作成 (2)'!D:D,引当!A:M,7,FALSE)</f>
        <v>エフィシエントグリップ</v>
      </c>
      <c r="Y279" s="109" t="str">
        <f t="shared" si="27"/>
        <v>175/65R14</v>
      </c>
      <c r="Z279" s="108" t="str">
        <f>VLOOKUP('作成 (2)'!D:D,引当!A:M,9,FALSE)</f>
        <v>価格</v>
      </c>
      <c r="AA279" s="109" t="str">
        <f>VLOOKUP('作成 (2)'!D:D,引当!A:M,10,FALSE)</f>
        <v>安い</v>
      </c>
      <c r="AB279" s="103" t="str">
        <f>VLOOKUP('作成 (2)'!D:D,引当!A:M,11,FALSE)</f>
        <v>寿命</v>
      </c>
      <c r="AC279" s="103" t="str">
        <f>VLOOKUP('作成 (2)'!D:D,引当!A:M,12,FALSE)</f>
        <v>おすすめ</v>
      </c>
      <c r="AD279" s="26">
        <f>VLOOKUP('作成 (2)'!D:D,引当!A:M,13,FALSE)</f>
        <v>0</v>
      </c>
    </row>
    <row r="280" spans="1:30">
      <c r="A280" s="33">
        <v>1756514130397</v>
      </c>
      <c r="B280" s="32">
        <v>4992496140017</v>
      </c>
      <c r="C280" s="31" t="s">
        <v>3759</v>
      </c>
      <c r="D280" s="30" t="s">
        <v>825</v>
      </c>
      <c r="E280" s="30" t="s">
        <v>1167</v>
      </c>
      <c r="F280" s="30" t="s">
        <v>87</v>
      </c>
      <c r="G280" s="30" t="s">
        <v>152</v>
      </c>
      <c r="H280" s="30">
        <v>4020</v>
      </c>
      <c r="I280" s="30">
        <v>525</v>
      </c>
      <c r="J280" s="30" t="s">
        <v>3956</v>
      </c>
      <c r="K280" s="344"/>
      <c r="L280" s="102" t="str">
        <f t="shared" si="24"/>
        <v>EfficientGrip ECO EG01 175/65R14 82S</v>
      </c>
      <c r="M280" s="104">
        <f>VLOOKUP(A:A,在庫!$B:$M,10,0)</f>
        <v>2</v>
      </c>
      <c r="N280" s="105" t="s">
        <v>4595</v>
      </c>
      <c r="O280" s="105" t="str">
        <f t="shared" si="23"/>
        <v/>
      </c>
      <c r="P280" s="106" t="str">
        <f>VLOOKUP(A:A,在庫!$B:$M,9,0)</f>
        <v>||JAPAN||JAPAN</v>
      </c>
      <c r="Q280" s="106" t="str">
        <f>VLOOKUP('作成 (2)'!D:D,引当!A:B,2,0)&amp;K280&amp;O280</f>
        <v>eg01</v>
      </c>
      <c r="R280" s="107" t="str">
        <f t="shared" si="25"/>
        <v>2023年製 EfficientGrip ECO EG01 175/65R14 82S  175/65R14  翌営業日発送</v>
      </c>
      <c r="S280" s="106" t="str">
        <f t="shared" si="26"/>
        <v>サマー$$GOODYEAR$$グッドイヤー$$エフィシエントグリップ$$175/65R14$$価格$$安い$$寿命$$おすすめ$$0</v>
      </c>
      <c r="T280" s="104"/>
      <c r="U280" s="104" t="str">
        <f>VLOOKUP('作成 (2)'!D:D,引当!A:R,4,FALSE)</f>
        <v>サマー</v>
      </c>
      <c r="V280" s="104" t="str">
        <f>VLOOKUP('作成 (2)'!D:D,引当!A:R,5,FALSE)</f>
        <v>GOODYEAR</v>
      </c>
      <c r="W280" s="103" t="str">
        <f>VLOOKUP('作成 (2)'!D:D,引当!A:R,6,FALSE)</f>
        <v>グッドイヤー</v>
      </c>
      <c r="X280" s="108" t="str">
        <f>VLOOKUP('作成 (2)'!D:D,引当!A:M,7,FALSE)</f>
        <v>エフィシエントグリップ</v>
      </c>
      <c r="Y280" s="109" t="str">
        <f t="shared" si="27"/>
        <v>175/65R14</v>
      </c>
      <c r="Z280" s="108" t="str">
        <f>VLOOKUP('作成 (2)'!D:D,引当!A:M,9,FALSE)</f>
        <v>価格</v>
      </c>
      <c r="AA280" s="109" t="str">
        <f>VLOOKUP('作成 (2)'!D:D,引当!A:M,10,FALSE)</f>
        <v>安い</v>
      </c>
      <c r="AB280" s="103" t="str">
        <f>VLOOKUP('作成 (2)'!D:D,引当!A:M,11,FALSE)</f>
        <v>寿命</v>
      </c>
      <c r="AC280" s="103" t="str">
        <f>VLOOKUP('作成 (2)'!D:D,引当!A:M,12,FALSE)</f>
        <v>おすすめ</v>
      </c>
      <c r="AD280" s="26">
        <f>VLOOKUP('作成 (2)'!D:D,引当!A:M,13,FALSE)</f>
        <v>0</v>
      </c>
    </row>
    <row r="281" spans="1:30">
      <c r="A281" s="33">
        <v>1856514130394</v>
      </c>
      <c r="B281" s="32">
        <v>4992496140024</v>
      </c>
      <c r="C281" s="31" t="s">
        <v>3760</v>
      </c>
      <c r="D281" s="30" t="s">
        <v>825</v>
      </c>
      <c r="E281" s="30" t="s">
        <v>1350</v>
      </c>
      <c r="F281" s="30" t="s">
        <v>883</v>
      </c>
      <c r="G281" s="30" t="s">
        <v>152</v>
      </c>
      <c r="H281" s="30">
        <v>4390</v>
      </c>
      <c r="I281" s="30">
        <v>525</v>
      </c>
      <c r="J281" s="30" t="s">
        <v>3956</v>
      </c>
      <c r="K281" s="344"/>
      <c r="L281" s="102" t="str">
        <f t="shared" si="24"/>
        <v>EfficientGrip ECO EG01 185/65R14 86S</v>
      </c>
      <c r="M281" s="104">
        <f>VLOOKUP(A:A,在庫!$B:$M,10,0)</f>
        <v>2</v>
      </c>
      <c r="N281" s="105" t="s">
        <v>4595</v>
      </c>
      <c r="O281" s="105" t="str">
        <f t="shared" si="23"/>
        <v/>
      </c>
      <c r="P281" s="106" t="str">
        <f>VLOOKUP(A:A,在庫!$B:$M,9,0)</f>
        <v>||JAPAN||JAPAN</v>
      </c>
      <c r="Q281" s="106" t="str">
        <f>VLOOKUP('作成 (2)'!D:D,引当!A:B,2,0)&amp;K281&amp;O281</f>
        <v>eg01</v>
      </c>
      <c r="R281" s="107" t="str">
        <f t="shared" si="25"/>
        <v>2023年製 EfficientGrip ECO EG01 185/65R14 86S  185/65R14  翌営業日発送</v>
      </c>
      <c r="S281" s="106" t="str">
        <f t="shared" si="26"/>
        <v>サマー$$GOODYEAR$$グッドイヤー$$エフィシエントグリップ$$185/65R14$$価格$$安い$$寿命$$おすすめ$$0</v>
      </c>
      <c r="T281" s="104"/>
      <c r="U281" s="104" t="str">
        <f>VLOOKUP('作成 (2)'!D:D,引当!A:R,4,FALSE)</f>
        <v>サマー</v>
      </c>
      <c r="V281" s="104" t="str">
        <f>VLOOKUP('作成 (2)'!D:D,引当!A:R,5,FALSE)</f>
        <v>GOODYEAR</v>
      </c>
      <c r="W281" s="103" t="str">
        <f>VLOOKUP('作成 (2)'!D:D,引当!A:R,6,FALSE)</f>
        <v>グッドイヤー</v>
      </c>
      <c r="X281" s="108" t="str">
        <f>VLOOKUP('作成 (2)'!D:D,引当!A:M,7,FALSE)</f>
        <v>エフィシエントグリップ</v>
      </c>
      <c r="Y281" s="109" t="str">
        <f t="shared" si="27"/>
        <v>185/65R14</v>
      </c>
      <c r="Z281" s="108" t="str">
        <f>VLOOKUP('作成 (2)'!D:D,引当!A:M,9,FALSE)</f>
        <v>価格</v>
      </c>
      <c r="AA281" s="109" t="str">
        <f>VLOOKUP('作成 (2)'!D:D,引当!A:M,10,FALSE)</f>
        <v>安い</v>
      </c>
      <c r="AB281" s="103" t="str">
        <f>VLOOKUP('作成 (2)'!D:D,引当!A:M,11,FALSE)</f>
        <v>寿命</v>
      </c>
      <c r="AC281" s="103" t="str">
        <f>VLOOKUP('作成 (2)'!D:D,引当!A:M,12,FALSE)</f>
        <v>おすすめ</v>
      </c>
      <c r="AD281" s="26">
        <f>VLOOKUP('作成 (2)'!D:D,引当!A:M,13,FALSE)</f>
        <v>0</v>
      </c>
    </row>
    <row r="282" spans="1:30">
      <c r="A282" s="33">
        <v>2155517139380</v>
      </c>
      <c r="B282" s="32">
        <v>4992496140215</v>
      </c>
      <c r="C282" s="31" t="s">
        <v>3761</v>
      </c>
      <c r="D282" s="30" t="s">
        <v>825</v>
      </c>
      <c r="E282" s="30" t="s">
        <v>1163</v>
      </c>
      <c r="F282" s="30" t="s">
        <v>66</v>
      </c>
      <c r="G282" s="30" t="s">
        <v>152</v>
      </c>
      <c r="H282" s="30">
        <v>8160</v>
      </c>
      <c r="I282" s="30">
        <v>1050</v>
      </c>
      <c r="J282" s="30" t="s">
        <v>3956</v>
      </c>
      <c r="K282" s="344"/>
      <c r="L282" s="102" t="str">
        <f t="shared" si="24"/>
        <v>EfficientGrip ECO EG01 215/55R17 94V</v>
      </c>
      <c r="M282" s="104">
        <f>VLOOKUP(A:A,在庫!$B:$M,10,0)</f>
        <v>1</v>
      </c>
      <c r="N282" s="105" t="s">
        <v>4595</v>
      </c>
      <c r="O282" s="105" t="str">
        <f t="shared" si="23"/>
        <v/>
      </c>
      <c r="P282" s="106" t="str">
        <f>VLOOKUP(A:A,在庫!$B:$M,9,0)</f>
        <v>||JAPAN||JAPAN</v>
      </c>
      <c r="Q282" s="106" t="str">
        <f>VLOOKUP('作成 (2)'!D:D,引当!A:B,2,0)&amp;K282&amp;O282</f>
        <v>eg01</v>
      </c>
      <c r="R282" s="107" t="str">
        <f t="shared" si="25"/>
        <v>2023年製 EfficientGrip ECO EG01 215/55R17 94V  215/55R17  翌営業日発送</v>
      </c>
      <c r="S282" s="106" t="str">
        <f t="shared" si="26"/>
        <v>サマー$$GOODYEAR$$グッドイヤー$$エフィシエントグリップ$$215/55R17$$価格$$安い$$寿命$$おすすめ$$0</v>
      </c>
      <c r="T282" s="104"/>
      <c r="U282" s="104" t="str">
        <f>VLOOKUP('作成 (2)'!D:D,引当!A:R,4,FALSE)</f>
        <v>サマー</v>
      </c>
      <c r="V282" s="104" t="str">
        <f>VLOOKUP('作成 (2)'!D:D,引当!A:R,5,FALSE)</f>
        <v>GOODYEAR</v>
      </c>
      <c r="W282" s="103" t="str">
        <f>VLOOKUP('作成 (2)'!D:D,引当!A:R,6,FALSE)</f>
        <v>グッドイヤー</v>
      </c>
      <c r="X282" s="108" t="str">
        <f>VLOOKUP('作成 (2)'!D:D,引当!A:M,7,FALSE)</f>
        <v>エフィシエントグリップ</v>
      </c>
      <c r="Y282" s="109" t="str">
        <f t="shared" si="27"/>
        <v>215/55R17</v>
      </c>
      <c r="Z282" s="108" t="str">
        <f>VLOOKUP('作成 (2)'!D:D,引当!A:M,9,FALSE)</f>
        <v>価格</v>
      </c>
      <c r="AA282" s="109" t="str">
        <f>VLOOKUP('作成 (2)'!D:D,引当!A:M,10,FALSE)</f>
        <v>安い</v>
      </c>
      <c r="AB282" s="103" t="str">
        <f>VLOOKUP('作成 (2)'!D:D,引当!A:M,11,FALSE)</f>
        <v>寿命</v>
      </c>
      <c r="AC282" s="103" t="str">
        <f>VLOOKUP('作成 (2)'!D:D,引当!A:M,12,FALSE)</f>
        <v>おすすめ</v>
      </c>
      <c r="AD282" s="26">
        <f>VLOOKUP('作成 (2)'!D:D,引当!A:M,13,FALSE)</f>
        <v>0</v>
      </c>
    </row>
    <row r="283" spans="1:30">
      <c r="A283" s="33">
        <v>2155517130394</v>
      </c>
      <c r="B283" s="32">
        <v>4992496140215</v>
      </c>
      <c r="C283" s="31" t="s">
        <v>3761</v>
      </c>
      <c r="D283" s="30" t="s">
        <v>825</v>
      </c>
      <c r="E283" s="30" t="s">
        <v>1163</v>
      </c>
      <c r="F283" s="30" t="s">
        <v>66</v>
      </c>
      <c r="G283" s="30" t="s">
        <v>152</v>
      </c>
      <c r="H283" s="30">
        <v>7900</v>
      </c>
      <c r="J283" s="30" t="s">
        <v>3956</v>
      </c>
      <c r="K283" s="344"/>
      <c r="L283" s="102" t="str">
        <f t="shared" si="24"/>
        <v>EfficientGrip ECO EG01 215/55R17 94V</v>
      </c>
      <c r="M283" s="104">
        <f>VLOOKUP(A:A,在庫!$B:$M,10,0)</f>
        <v>1</v>
      </c>
      <c r="N283" s="105" t="s">
        <v>4595</v>
      </c>
      <c r="O283" s="105" t="str">
        <f t="shared" si="23"/>
        <v/>
      </c>
      <c r="P283" s="106" t="str">
        <f>VLOOKUP(A:A,在庫!$B:$M,9,0)</f>
        <v>||||</v>
      </c>
      <c r="Q283" s="106" t="str">
        <f>VLOOKUP('作成 (2)'!D:D,引当!A:B,2,0)&amp;K283&amp;O283</f>
        <v>eg01</v>
      </c>
      <c r="R283" s="107" t="str">
        <f t="shared" si="25"/>
        <v>2023年製 EfficientGrip ECO EG01 215/55R17 94V  215/55R17  翌営業日発送</v>
      </c>
      <c r="S283" s="106" t="str">
        <f t="shared" si="26"/>
        <v>サマー$$GOODYEAR$$グッドイヤー$$エフィシエントグリップ$$215/55R17$$価格$$安い$$寿命$$おすすめ$$0</v>
      </c>
      <c r="T283" s="104"/>
      <c r="U283" s="104" t="str">
        <f>VLOOKUP('作成 (2)'!D:D,引当!A:R,4,FALSE)</f>
        <v>サマー</v>
      </c>
      <c r="V283" s="104" t="str">
        <f>VLOOKUP('作成 (2)'!D:D,引当!A:R,5,FALSE)</f>
        <v>GOODYEAR</v>
      </c>
      <c r="W283" s="103" t="str">
        <f>VLOOKUP('作成 (2)'!D:D,引当!A:R,6,FALSE)</f>
        <v>グッドイヤー</v>
      </c>
      <c r="X283" s="108" t="str">
        <f>VLOOKUP('作成 (2)'!D:D,引当!A:M,7,FALSE)</f>
        <v>エフィシエントグリップ</v>
      </c>
      <c r="Y283" s="109" t="str">
        <f t="shared" si="27"/>
        <v>215/55R17</v>
      </c>
      <c r="Z283" s="108" t="str">
        <f>VLOOKUP('作成 (2)'!D:D,引当!A:M,9,FALSE)</f>
        <v>価格</v>
      </c>
      <c r="AA283" s="109" t="str">
        <f>VLOOKUP('作成 (2)'!D:D,引当!A:M,10,FALSE)</f>
        <v>安い</v>
      </c>
      <c r="AB283" s="103" t="str">
        <f>VLOOKUP('作成 (2)'!D:D,引当!A:M,11,FALSE)</f>
        <v>寿命</v>
      </c>
      <c r="AC283" s="103" t="str">
        <f>VLOOKUP('作成 (2)'!D:D,引当!A:M,12,FALSE)</f>
        <v>おすすめ</v>
      </c>
      <c r="AD283" s="26">
        <f>VLOOKUP('作成 (2)'!D:D,引当!A:M,13,FALSE)</f>
        <v>0</v>
      </c>
    </row>
    <row r="284" spans="1:30">
      <c r="A284" s="33">
        <v>1655514130393</v>
      </c>
      <c r="B284" s="32">
        <v>4992496140178</v>
      </c>
      <c r="C284" s="31" t="s">
        <v>3762</v>
      </c>
      <c r="D284" s="30" t="s">
        <v>825</v>
      </c>
      <c r="E284" s="30" t="s">
        <v>846</v>
      </c>
      <c r="F284" s="30" t="s">
        <v>111</v>
      </c>
      <c r="G284" s="30" t="s">
        <v>152</v>
      </c>
      <c r="H284" s="30">
        <v>4070</v>
      </c>
      <c r="I284" s="30">
        <v>525</v>
      </c>
      <c r="J284" s="30" t="s">
        <v>3956</v>
      </c>
      <c r="K284" s="344"/>
      <c r="L284" s="102" t="str">
        <f t="shared" si="24"/>
        <v>EfficientGrip ECO EG01 165/55R14 72V</v>
      </c>
      <c r="M284" s="104">
        <f>VLOOKUP(A:A,在庫!$B:$M,10,0)</f>
        <v>1</v>
      </c>
      <c r="N284" s="105" t="s">
        <v>4595</v>
      </c>
      <c r="O284" s="105" t="str">
        <f t="shared" si="23"/>
        <v/>
      </c>
      <c r="P284" s="106" t="str">
        <f>VLOOKUP(A:A,在庫!$B:$M,9,0)</f>
        <v>||JAPAN||JAPAN</v>
      </c>
      <c r="Q284" s="106" t="str">
        <f>VLOOKUP('作成 (2)'!D:D,引当!A:B,2,0)&amp;K284&amp;O284</f>
        <v>eg01</v>
      </c>
      <c r="R284" s="107" t="str">
        <f t="shared" si="25"/>
        <v>2023年製 EfficientGrip ECO EG01 165/55R14 72V  165/55R14  翌営業日発送</v>
      </c>
      <c r="S284" s="106" t="str">
        <f t="shared" si="26"/>
        <v>サマー$$GOODYEAR$$グッドイヤー$$エフィシエントグリップ$$165/55R14$$価格$$安い$$寿命$$おすすめ$$0</v>
      </c>
      <c r="T284" s="104"/>
      <c r="U284" s="104" t="str">
        <f>VLOOKUP('作成 (2)'!D:D,引当!A:R,4,FALSE)</f>
        <v>サマー</v>
      </c>
      <c r="V284" s="104" t="str">
        <f>VLOOKUP('作成 (2)'!D:D,引当!A:R,5,FALSE)</f>
        <v>GOODYEAR</v>
      </c>
      <c r="W284" s="103" t="str">
        <f>VLOOKUP('作成 (2)'!D:D,引当!A:R,6,FALSE)</f>
        <v>グッドイヤー</v>
      </c>
      <c r="X284" s="108" t="str">
        <f>VLOOKUP('作成 (2)'!D:D,引当!A:M,7,FALSE)</f>
        <v>エフィシエントグリップ</v>
      </c>
      <c r="Y284" s="109" t="str">
        <f t="shared" si="27"/>
        <v>165/55R14</v>
      </c>
      <c r="Z284" s="108" t="str">
        <f>VLOOKUP('作成 (2)'!D:D,引当!A:M,9,FALSE)</f>
        <v>価格</v>
      </c>
      <c r="AA284" s="109" t="str">
        <f>VLOOKUP('作成 (2)'!D:D,引当!A:M,10,FALSE)</f>
        <v>安い</v>
      </c>
      <c r="AB284" s="103" t="str">
        <f>VLOOKUP('作成 (2)'!D:D,引当!A:M,11,FALSE)</f>
        <v>寿命</v>
      </c>
      <c r="AC284" s="103" t="str">
        <f>VLOOKUP('作成 (2)'!D:D,引当!A:M,12,FALSE)</f>
        <v>おすすめ</v>
      </c>
      <c r="AD284" s="26">
        <f>VLOOKUP('作成 (2)'!D:D,引当!A:M,13,FALSE)</f>
        <v>0</v>
      </c>
    </row>
    <row r="285" spans="1:30">
      <c r="A285" s="33">
        <v>1657014130392</v>
      </c>
      <c r="B285" s="32">
        <v>4992496139950</v>
      </c>
      <c r="C285" s="31" t="s">
        <v>3763</v>
      </c>
      <c r="D285" s="30" t="s">
        <v>825</v>
      </c>
      <c r="E285" s="30" t="s">
        <v>851</v>
      </c>
      <c r="F285" s="30" t="s">
        <v>86</v>
      </c>
      <c r="G285" s="30" t="s">
        <v>152</v>
      </c>
      <c r="H285" s="30">
        <v>3380</v>
      </c>
      <c r="I285" s="30">
        <v>525</v>
      </c>
      <c r="J285" s="30" t="s">
        <v>3956</v>
      </c>
      <c r="K285" s="344"/>
      <c r="L285" s="102" t="str">
        <f t="shared" si="24"/>
        <v>EfficientGrip ECO EG01 165/70R14 81S</v>
      </c>
      <c r="M285" s="104">
        <f>VLOOKUP(A:A,在庫!$B:$M,10,0)</f>
        <v>3</v>
      </c>
      <c r="N285" s="105" t="s">
        <v>4595</v>
      </c>
      <c r="O285" s="105" t="str">
        <f t="shared" si="23"/>
        <v/>
      </c>
      <c r="P285" s="106" t="str">
        <f>VLOOKUP(A:A,在庫!$B:$M,9,0)</f>
        <v>||JAPAN||JAPAN</v>
      </c>
      <c r="Q285" s="106" t="str">
        <f>VLOOKUP('作成 (2)'!D:D,引当!A:B,2,0)&amp;K285&amp;O285</f>
        <v>eg01</v>
      </c>
      <c r="R285" s="107" t="str">
        <f t="shared" si="25"/>
        <v>2023年製 EfficientGrip ECO EG01 165/70R14 81S  165/70R14  翌営業日発送</v>
      </c>
      <c r="S285" s="106" t="str">
        <f t="shared" si="26"/>
        <v>サマー$$GOODYEAR$$グッドイヤー$$エフィシエントグリップ$$165/70R14$$価格$$安い$$寿命$$おすすめ$$0</v>
      </c>
      <c r="T285" s="104"/>
      <c r="U285" s="104" t="str">
        <f>VLOOKUP('作成 (2)'!D:D,引当!A:R,4,FALSE)</f>
        <v>サマー</v>
      </c>
      <c r="V285" s="104" t="str">
        <f>VLOOKUP('作成 (2)'!D:D,引当!A:R,5,FALSE)</f>
        <v>GOODYEAR</v>
      </c>
      <c r="W285" s="103" t="str">
        <f>VLOOKUP('作成 (2)'!D:D,引当!A:R,6,FALSE)</f>
        <v>グッドイヤー</v>
      </c>
      <c r="X285" s="108" t="str">
        <f>VLOOKUP('作成 (2)'!D:D,引当!A:M,7,FALSE)</f>
        <v>エフィシエントグリップ</v>
      </c>
      <c r="Y285" s="109" t="str">
        <f t="shared" si="27"/>
        <v>165/70R14</v>
      </c>
      <c r="Z285" s="108" t="str">
        <f>VLOOKUP('作成 (2)'!D:D,引当!A:M,9,FALSE)</f>
        <v>価格</v>
      </c>
      <c r="AA285" s="109" t="str">
        <f>VLOOKUP('作成 (2)'!D:D,引当!A:M,10,FALSE)</f>
        <v>安い</v>
      </c>
      <c r="AB285" s="103" t="str">
        <f>VLOOKUP('作成 (2)'!D:D,引当!A:M,11,FALSE)</f>
        <v>寿命</v>
      </c>
      <c r="AC285" s="103" t="str">
        <f>VLOOKUP('作成 (2)'!D:D,引当!A:M,12,FALSE)</f>
        <v>おすすめ</v>
      </c>
      <c r="AD285" s="26">
        <f>VLOOKUP('作成 (2)'!D:D,引当!A:M,13,FALSE)</f>
        <v>0</v>
      </c>
    </row>
    <row r="286" spans="1:30">
      <c r="A286" s="33">
        <v>1757014130399</v>
      </c>
      <c r="B286" s="32">
        <v>4992496139967</v>
      </c>
      <c r="C286" s="31" t="s">
        <v>3764</v>
      </c>
      <c r="D286" s="30" t="s">
        <v>825</v>
      </c>
      <c r="E286" s="30" t="s">
        <v>1168</v>
      </c>
      <c r="F286" s="30" t="s">
        <v>88</v>
      </c>
      <c r="G286" s="30" t="s">
        <v>152</v>
      </c>
      <c r="H286" s="30">
        <v>3810</v>
      </c>
      <c r="I286" s="30">
        <v>525</v>
      </c>
      <c r="J286" s="30" t="s">
        <v>3956</v>
      </c>
      <c r="K286" s="344"/>
      <c r="L286" s="102" t="str">
        <f t="shared" si="24"/>
        <v>EfficientGrip ECO EG01 175/70R14 84S</v>
      </c>
      <c r="M286" s="104">
        <f>VLOOKUP(A:A,在庫!$B:$M,10,0)</f>
        <v>2</v>
      </c>
      <c r="N286" s="105" t="s">
        <v>4595</v>
      </c>
      <c r="O286" s="105" t="str">
        <f t="shared" si="23"/>
        <v/>
      </c>
      <c r="P286" s="106" t="str">
        <f>VLOOKUP(A:A,在庫!$B:$M,9,0)</f>
        <v>||JAPAN||</v>
      </c>
      <c r="Q286" s="106" t="str">
        <f>VLOOKUP('作成 (2)'!D:D,引当!A:B,2,0)&amp;K286&amp;O286</f>
        <v>eg01</v>
      </c>
      <c r="R286" s="107" t="str">
        <f t="shared" si="25"/>
        <v>2023年製 EfficientGrip ECO EG01 175/70R14 84S  175/70R14  翌営業日発送</v>
      </c>
      <c r="S286" s="106" t="str">
        <f t="shared" si="26"/>
        <v>サマー$$GOODYEAR$$グッドイヤー$$エフィシエントグリップ$$175/70R14$$価格$$安い$$寿命$$おすすめ$$0</v>
      </c>
      <c r="T286" s="104"/>
      <c r="U286" s="104" t="str">
        <f>VLOOKUP('作成 (2)'!D:D,引当!A:R,4,FALSE)</f>
        <v>サマー</v>
      </c>
      <c r="V286" s="104" t="str">
        <f>VLOOKUP('作成 (2)'!D:D,引当!A:R,5,FALSE)</f>
        <v>GOODYEAR</v>
      </c>
      <c r="W286" s="103" t="str">
        <f>VLOOKUP('作成 (2)'!D:D,引当!A:R,6,FALSE)</f>
        <v>グッドイヤー</v>
      </c>
      <c r="X286" s="108" t="str">
        <f>VLOOKUP('作成 (2)'!D:D,引当!A:M,7,FALSE)</f>
        <v>エフィシエントグリップ</v>
      </c>
      <c r="Y286" s="109" t="str">
        <f t="shared" si="27"/>
        <v>175/70R14</v>
      </c>
      <c r="Z286" s="108" t="str">
        <f>VLOOKUP('作成 (2)'!D:D,引当!A:M,9,FALSE)</f>
        <v>価格</v>
      </c>
      <c r="AA286" s="109" t="str">
        <f>VLOOKUP('作成 (2)'!D:D,引当!A:M,10,FALSE)</f>
        <v>安い</v>
      </c>
      <c r="AB286" s="103" t="str">
        <f>VLOOKUP('作成 (2)'!D:D,引当!A:M,11,FALSE)</f>
        <v>寿命</v>
      </c>
      <c r="AC286" s="103" t="str">
        <f>VLOOKUP('作成 (2)'!D:D,引当!A:M,12,FALSE)</f>
        <v>おすすめ</v>
      </c>
      <c r="AD286" s="26">
        <f>VLOOKUP('作成 (2)'!D:D,引当!A:M,13,FALSE)</f>
        <v>0</v>
      </c>
    </row>
    <row r="287" spans="1:30">
      <c r="A287" s="33">
        <v>1857014130396</v>
      </c>
      <c r="B287" s="32">
        <v>4992496139974</v>
      </c>
      <c r="C287" s="31" t="s">
        <v>3765</v>
      </c>
      <c r="D287" s="30" t="s">
        <v>825</v>
      </c>
      <c r="E287" s="30" t="s">
        <v>3766</v>
      </c>
      <c r="F287" s="30" t="s">
        <v>112</v>
      </c>
      <c r="G287" s="30" t="s">
        <v>152</v>
      </c>
      <c r="H287" s="30">
        <v>4220</v>
      </c>
      <c r="I287" s="30">
        <v>525</v>
      </c>
      <c r="J287" s="30" t="s">
        <v>3956</v>
      </c>
      <c r="K287" s="344"/>
      <c r="L287" s="102" t="str">
        <f t="shared" si="24"/>
        <v>EfficientGrip ECO EG01 185/70R14 88S</v>
      </c>
      <c r="M287" s="104">
        <f>VLOOKUP(A:A,在庫!$B:$M,10,0)</f>
        <v>2</v>
      </c>
      <c r="N287" s="105" t="s">
        <v>4595</v>
      </c>
      <c r="O287" s="105" t="str">
        <f t="shared" si="23"/>
        <v/>
      </c>
      <c r="P287" s="106" t="str">
        <f>VLOOKUP(A:A,在庫!$B:$M,9,0)</f>
        <v>||JAPAN||JAPAN</v>
      </c>
      <c r="Q287" s="106" t="str">
        <f>VLOOKUP('作成 (2)'!D:D,引当!A:B,2,0)&amp;K287&amp;O287</f>
        <v>eg01</v>
      </c>
      <c r="R287" s="107" t="str">
        <f t="shared" si="25"/>
        <v>2023年製 EfficientGrip ECO EG01 185/70R14 88S  185/70R14  翌営業日発送</v>
      </c>
      <c r="S287" s="106" t="str">
        <f t="shared" si="26"/>
        <v>サマー$$GOODYEAR$$グッドイヤー$$エフィシエントグリップ$$185/70R14$$価格$$安い$$寿命$$おすすめ$$0</v>
      </c>
      <c r="T287" s="104"/>
      <c r="U287" s="104" t="str">
        <f>VLOOKUP('作成 (2)'!D:D,引当!A:R,4,FALSE)</f>
        <v>サマー</v>
      </c>
      <c r="V287" s="104" t="str">
        <f>VLOOKUP('作成 (2)'!D:D,引当!A:R,5,FALSE)</f>
        <v>GOODYEAR</v>
      </c>
      <c r="W287" s="103" t="str">
        <f>VLOOKUP('作成 (2)'!D:D,引当!A:R,6,FALSE)</f>
        <v>グッドイヤー</v>
      </c>
      <c r="X287" s="108" t="str">
        <f>VLOOKUP('作成 (2)'!D:D,引当!A:M,7,FALSE)</f>
        <v>エフィシエントグリップ</v>
      </c>
      <c r="Y287" s="109" t="str">
        <f t="shared" si="27"/>
        <v>185/70R14</v>
      </c>
      <c r="Z287" s="108" t="str">
        <f>VLOOKUP('作成 (2)'!D:D,引当!A:M,9,FALSE)</f>
        <v>価格</v>
      </c>
      <c r="AA287" s="109" t="str">
        <f>VLOOKUP('作成 (2)'!D:D,引当!A:M,10,FALSE)</f>
        <v>安い</v>
      </c>
      <c r="AB287" s="103" t="str">
        <f>VLOOKUP('作成 (2)'!D:D,引当!A:M,11,FALSE)</f>
        <v>寿命</v>
      </c>
      <c r="AC287" s="103" t="str">
        <f>VLOOKUP('作成 (2)'!D:D,引当!A:M,12,FALSE)</f>
        <v>おすすめ</v>
      </c>
      <c r="AD287" s="26">
        <f>VLOOKUP('作成 (2)'!D:D,引当!A:M,13,FALSE)</f>
        <v>0</v>
      </c>
    </row>
    <row r="288" spans="1:30">
      <c r="A288" s="33">
        <v>1856015130398</v>
      </c>
      <c r="B288" s="32">
        <v>4992496140109</v>
      </c>
      <c r="C288" s="31" t="s">
        <v>3767</v>
      </c>
      <c r="D288" s="30" t="s">
        <v>825</v>
      </c>
      <c r="E288" s="30" t="s">
        <v>1169</v>
      </c>
      <c r="F288" s="30" t="s">
        <v>81</v>
      </c>
      <c r="G288" s="30" t="s">
        <v>152</v>
      </c>
      <c r="H288" s="30">
        <v>5360</v>
      </c>
      <c r="I288" s="30">
        <v>525</v>
      </c>
      <c r="J288" s="30" t="s">
        <v>3956</v>
      </c>
      <c r="K288" s="344"/>
      <c r="L288" s="102" t="str">
        <f t="shared" si="24"/>
        <v>EfficientGrip ECO EG01 185/60R15 84H</v>
      </c>
      <c r="M288" s="104">
        <f>VLOOKUP(A:A,在庫!$B:$M,10,0)</f>
        <v>2</v>
      </c>
      <c r="N288" s="105" t="s">
        <v>4595</v>
      </c>
      <c r="O288" s="105" t="str">
        <f t="shared" si="23"/>
        <v/>
      </c>
      <c r="P288" s="106" t="str">
        <f>VLOOKUP(A:A,在庫!$B:$M,9,0)</f>
        <v>||JAPAN||</v>
      </c>
      <c r="Q288" s="106" t="str">
        <f>VLOOKUP('作成 (2)'!D:D,引当!A:B,2,0)&amp;K288&amp;O288</f>
        <v>eg01</v>
      </c>
      <c r="R288" s="107" t="str">
        <f t="shared" si="25"/>
        <v>2023年製 EfficientGrip ECO EG01 185/60R15 84H  185/60R15  翌営業日発送</v>
      </c>
      <c r="S288" s="106" t="str">
        <f t="shared" si="26"/>
        <v>サマー$$GOODYEAR$$グッドイヤー$$エフィシエントグリップ$$185/60R15$$価格$$安い$$寿命$$おすすめ$$0</v>
      </c>
      <c r="T288" s="104"/>
      <c r="U288" s="104" t="str">
        <f>VLOOKUP('作成 (2)'!D:D,引当!A:R,4,FALSE)</f>
        <v>サマー</v>
      </c>
      <c r="V288" s="104" t="str">
        <f>VLOOKUP('作成 (2)'!D:D,引当!A:R,5,FALSE)</f>
        <v>GOODYEAR</v>
      </c>
      <c r="W288" s="103" t="str">
        <f>VLOOKUP('作成 (2)'!D:D,引当!A:R,6,FALSE)</f>
        <v>グッドイヤー</v>
      </c>
      <c r="X288" s="108" t="str">
        <f>VLOOKUP('作成 (2)'!D:D,引当!A:M,7,FALSE)</f>
        <v>エフィシエントグリップ</v>
      </c>
      <c r="Y288" s="109" t="str">
        <f t="shared" si="27"/>
        <v>185/60R15</v>
      </c>
      <c r="Z288" s="108" t="str">
        <f>VLOOKUP('作成 (2)'!D:D,引当!A:M,9,FALSE)</f>
        <v>価格</v>
      </c>
      <c r="AA288" s="109" t="str">
        <f>VLOOKUP('作成 (2)'!D:D,引当!A:M,10,FALSE)</f>
        <v>安い</v>
      </c>
      <c r="AB288" s="103" t="str">
        <f>VLOOKUP('作成 (2)'!D:D,引当!A:M,11,FALSE)</f>
        <v>寿命</v>
      </c>
      <c r="AC288" s="103" t="str">
        <f>VLOOKUP('作成 (2)'!D:D,引当!A:M,12,FALSE)</f>
        <v>おすすめ</v>
      </c>
      <c r="AD288" s="26">
        <f>VLOOKUP('作成 (2)'!D:D,引当!A:M,13,FALSE)</f>
        <v>0</v>
      </c>
    </row>
    <row r="289" spans="1:30">
      <c r="A289" s="33">
        <v>1756515139382</v>
      </c>
      <c r="B289" s="32">
        <v>4992496141298</v>
      </c>
      <c r="C289" s="31">
        <v>5602740</v>
      </c>
      <c r="D289" s="30" t="s">
        <v>825</v>
      </c>
      <c r="E289" s="30" t="s">
        <v>1182</v>
      </c>
      <c r="F289" s="30" t="s">
        <v>95</v>
      </c>
      <c r="H289" s="30">
        <v>4330</v>
      </c>
      <c r="I289" s="30">
        <v>525</v>
      </c>
      <c r="J289" s="30" t="s">
        <v>3956</v>
      </c>
      <c r="K289" s="344"/>
      <c r="L289" s="102" t="str">
        <f t="shared" si="24"/>
        <v>EfficientGrip ECO EG01 175/65R15 84H</v>
      </c>
      <c r="M289" s="104">
        <f>VLOOKUP(A:A,在庫!$B:$M,10,0)</f>
        <v>2</v>
      </c>
      <c r="N289" s="105" t="s">
        <v>4595</v>
      </c>
      <c r="O289" s="105" t="str">
        <f t="shared" si="23"/>
        <v/>
      </c>
      <c r="P289" s="106" t="str">
        <f>VLOOKUP(A:A,在庫!$B:$M,9,0)</f>
        <v>||JAPAN||JAPAN</v>
      </c>
      <c r="Q289" s="106" t="str">
        <f>VLOOKUP('作成 (2)'!D:D,引当!A:B,2,0)&amp;K289&amp;O289</f>
        <v>eg01</v>
      </c>
      <c r="R289" s="107" t="str">
        <f t="shared" si="25"/>
        <v>2023年製 EfficientGrip ECO EG01 175/65R15 84H  175/65R15  翌営業日発送</v>
      </c>
      <c r="S289" s="106" t="str">
        <f t="shared" si="26"/>
        <v>サマー$$GOODYEAR$$グッドイヤー$$エフィシエントグリップ$$175/65R15$$価格$$安い$$寿命$$おすすめ$$0</v>
      </c>
      <c r="T289" s="104"/>
      <c r="U289" s="104" t="str">
        <f>VLOOKUP('作成 (2)'!D:D,引当!A:R,4,FALSE)</f>
        <v>サマー</v>
      </c>
      <c r="V289" s="104" t="str">
        <f>VLOOKUP('作成 (2)'!D:D,引当!A:R,5,FALSE)</f>
        <v>GOODYEAR</v>
      </c>
      <c r="W289" s="103" t="str">
        <f>VLOOKUP('作成 (2)'!D:D,引当!A:R,6,FALSE)</f>
        <v>グッドイヤー</v>
      </c>
      <c r="X289" s="108" t="str">
        <f>VLOOKUP('作成 (2)'!D:D,引当!A:M,7,FALSE)</f>
        <v>エフィシエントグリップ</v>
      </c>
      <c r="Y289" s="109" t="str">
        <f t="shared" si="27"/>
        <v>175/65R15</v>
      </c>
      <c r="Z289" s="108" t="str">
        <f>VLOOKUP('作成 (2)'!D:D,引当!A:M,9,FALSE)</f>
        <v>価格</v>
      </c>
      <c r="AA289" s="109" t="str">
        <f>VLOOKUP('作成 (2)'!D:D,引当!A:M,10,FALSE)</f>
        <v>安い</v>
      </c>
      <c r="AB289" s="103" t="str">
        <f>VLOOKUP('作成 (2)'!D:D,引当!A:M,11,FALSE)</f>
        <v>寿命</v>
      </c>
      <c r="AC289" s="103" t="str">
        <f>VLOOKUP('作成 (2)'!D:D,引当!A:M,12,FALSE)</f>
        <v>おすすめ</v>
      </c>
      <c r="AD289" s="26">
        <f>VLOOKUP('作成 (2)'!D:D,引当!A:M,13,FALSE)</f>
        <v>0</v>
      </c>
    </row>
    <row r="290" spans="1:30">
      <c r="A290" s="33">
        <v>1856515130393</v>
      </c>
      <c r="B290" s="32">
        <v>4992496140055</v>
      </c>
      <c r="C290" s="31" t="s">
        <v>3769</v>
      </c>
      <c r="D290" s="30" t="s">
        <v>825</v>
      </c>
      <c r="E290" s="30" t="s">
        <v>1159</v>
      </c>
      <c r="F290" s="30" t="s">
        <v>42</v>
      </c>
      <c r="G290" s="30" t="s">
        <v>152</v>
      </c>
      <c r="H290" s="30">
        <v>4840</v>
      </c>
      <c r="I290" s="30">
        <v>525</v>
      </c>
      <c r="J290" s="30" t="s">
        <v>3956</v>
      </c>
      <c r="K290" s="344"/>
      <c r="L290" s="102" t="str">
        <f t="shared" si="24"/>
        <v>EfficientGrip ECO EG01 185/65R15 88S</v>
      </c>
      <c r="M290" s="104">
        <f>VLOOKUP(A:A,在庫!$B:$M,10,0)</f>
        <v>1</v>
      </c>
      <c r="N290" s="105" t="s">
        <v>4595</v>
      </c>
      <c r="O290" s="105" t="str">
        <f t="shared" si="23"/>
        <v/>
      </c>
      <c r="P290" s="106" t="str">
        <f>VLOOKUP(A:A,在庫!$B:$M,9,0)</f>
        <v>||JAPAN||</v>
      </c>
      <c r="Q290" s="106" t="str">
        <f>VLOOKUP('作成 (2)'!D:D,引当!A:B,2,0)&amp;K290&amp;O290</f>
        <v>eg01</v>
      </c>
      <c r="R290" s="107" t="str">
        <f t="shared" si="25"/>
        <v>2023年製 EfficientGrip ECO EG01 185/65R15 88S  185/65R15  翌営業日発送</v>
      </c>
      <c r="S290" s="106" t="str">
        <f t="shared" si="26"/>
        <v>サマー$$GOODYEAR$$グッドイヤー$$エフィシエントグリップ$$185/65R15$$価格$$安い$$寿命$$おすすめ$$0</v>
      </c>
      <c r="T290" s="104"/>
      <c r="U290" s="104" t="str">
        <f>VLOOKUP('作成 (2)'!D:D,引当!A:R,4,FALSE)</f>
        <v>サマー</v>
      </c>
      <c r="V290" s="104" t="str">
        <f>VLOOKUP('作成 (2)'!D:D,引当!A:R,5,FALSE)</f>
        <v>GOODYEAR</v>
      </c>
      <c r="W290" s="103" t="str">
        <f>VLOOKUP('作成 (2)'!D:D,引当!A:R,6,FALSE)</f>
        <v>グッドイヤー</v>
      </c>
      <c r="X290" s="108" t="str">
        <f>VLOOKUP('作成 (2)'!D:D,引当!A:M,7,FALSE)</f>
        <v>エフィシエントグリップ</v>
      </c>
      <c r="Y290" s="109" t="str">
        <f t="shared" si="27"/>
        <v>185/65R15</v>
      </c>
      <c r="Z290" s="108" t="str">
        <f>VLOOKUP('作成 (2)'!D:D,引当!A:M,9,FALSE)</f>
        <v>価格</v>
      </c>
      <c r="AA290" s="109" t="str">
        <f>VLOOKUP('作成 (2)'!D:D,引当!A:M,10,FALSE)</f>
        <v>安い</v>
      </c>
      <c r="AB290" s="103" t="str">
        <f>VLOOKUP('作成 (2)'!D:D,引当!A:M,11,FALSE)</f>
        <v>寿命</v>
      </c>
      <c r="AC290" s="103" t="str">
        <f>VLOOKUP('作成 (2)'!D:D,引当!A:M,12,FALSE)</f>
        <v>おすすめ</v>
      </c>
      <c r="AD290" s="26">
        <f>VLOOKUP('作成 (2)'!D:D,引当!A:M,13,FALSE)</f>
        <v>0</v>
      </c>
    </row>
    <row r="291" spans="1:30">
      <c r="A291" s="33">
        <v>1956515130390</v>
      </c>
      <c r="B291" s="32">
        <v>4992496140062</v>
      </c>
      <c r="C291" s="31" t="s">
        <v>3770</v>
      </c>
      <c r="D291" s="30" t="s">
        <v>825</v>
      </c>
      <c r="E291" s="30" t="s">
        <v>1008</v>
      </c>
      <c r="F291" s="30" t="s">
        <v>43</v>
      </c>
      <c r="G291" s="30" t="s">
        <v>152</v>
      </c>
      <c r="H291" s="30">
        <v>5180</v>
      </c>
      <c r="I291" s="30">
        <v>525</v>
      </c>
      <c r="J291" s="30" t="s">
        <v>3956</v>
      </c>
      <c r="K291" s="344"/>
      <c r="L291" s="102" t="str">
        <f t="shared" si="24"/>
        <v>EfficientGrip ECO EG01 195/65R15 91H</v>
      </c>
      <c r="M291" s="104">
        <f>VLOOKUP(A:A,在庫!$B:$M,10,0)</f>
        <v>4</v>
      </c>
      <c r="N291" s="105" t="s">
        <v>4595</v>
      </c>
      <c r="O291" s="105" t="str">
        <f t="shared" si="23"/>
        <v/>
      </c>
      <c r="P291" s="106" t="str">
        <f>VLOOKUP(A:A,在庫!$B:$M,9,0)</f>
        <v>||JAPAN||</v>
      </c>
      <c r="Q291" s="106" t="str">
        <f>VLOOKUP('作成 (2)'!D:D,引当!A:B,2,0)&amp;K291&amp;O291</f>
        <v>eg01</v>
      </c>
      <c r="R291" s="107" t="str">
        <f t="shared" si="25"/>
        <v>2023年製 EfficientGrip ECO EG01 195/65R15 91H  195/65R15  翌営業日発送</v>
      </c>
      <c r="S291" s="106" t="str">
        <f t="shared" si="26"/>
        <v>サマー$$GOODYEAR$$グッドイヤー$$エフィシエントグリップ$$195/65R15$$価格$$安い$$寿命$$おすすめ$$0</v>
      </c>
      <c r="T291" s="104"/>
      <c r="U291" s="104" t="str">
        <f>VLOOKUP('作成 (2)'!D:D,引当!A:R,4,FALSE)</f>
        <v>サマー</v>
      </c>
      <c r="V291" s="104" t="str">
        <f>VLOOKUP('作成 (2)'!D:D,引当!A:R,5,FALSE)</f>
        <v>GOODYEAR</v>
      </c>
      <c r="W291" s="103" t="str">
        <f>VLOOKUP('作成 (2)'!D:D,引当!A:R,6,FALSE)</f>
        <v>グッドイヤー</v>
      </c>
      <c r="X291" s="108" t="str">
        <f>VLOOKUP('作成 (2)'!D:D,引当!A:M,7,FALSE)</f>
        <v>エフィシエントグリップ</v>
      </c>
      <c r="Y291" s="109" t="str">
        <f t="shared" si="27"/>
        <v>195/65R15</v>
      </c>
      <c r="Z291" s="108" t="str">
        <f>VLOOKUP('作成 (2)'!D:D,引当!A:M,9,FALSE)</f>
        <v>価格</v>
      </c>
      <c r="AA291" s="109" t="str">
        <f>VLOOKUP('作成 (2)'!D:D,引当!A:M,10,FALSE)</f>
        <v>安い</v>
      </c>
      <c r="AB291" s="103" t="str">
        <f>VLOOKUP('作成 (2)'!D:D,引当!A:M,11,FALSE)</f>
        <v>寿命</v>
      </c>
      <c r="AC291" s="103" t="str">
        <f>VLOOKUP('作成 (2)'!D:D,引当!A:M,12,FALSE)</f>
        <v>おすすめ</v>
      </c>
      <c r="AD291" s="26">
        <f>VLOOKUP('作成 (2)'!D:D,引当!A:M,13,FALSE)</f>
        <v>0</v>
      </c>
    </row>
    <row r="292" spans="1:30">
      <c r="A292" s="33">
        <v>2056515139382</v>
      </c>
      <c r="B292" s="32">
        <v>4992496140079</v>
      </c>
      <c r="C292" s="31" t="s">
        <v>3771</v>
      </c>
      <c r="D292" s="30" t="s">
        <v>825</v>
      </c>
      <c r="E292" s="30" t="s">
        <v>1352</v>
      </c>
      <c r="F292" s="30" t="s">
        <v>874</v>
      </c>
      <c r="G292" s="30" t="s">
        <v>152</v>
      </c>
      <c r="H292" s="30">
        <v>5980</v>
      </c>
      <c r="I292" s="30">
        <v>1050</v>
      </c>
      <c r="J292" s="30" t="s">
        <v>3956</v>
      </c>
      <c r="K292" s="344"/>
      <c r="L292" s="102" t="str">
        <f t="shared" si="24"/>
        <v>EfficientGrip ECO EG01 205/65R15 94H</v>
      </c>
      <c r="M292" s="104">
        <f>VLOOKUP(A:A,在庫!$B:$M,10,0)</f>
        <v>1</v>
      </c>
      <c r="N292" s="105" t="s">
        <v>4595</v>
      </c>
      <c r="O292" s="105" t="str">
        <f t="shared" si="23"/>
        <v/>
      </c>
      <c r="P292" s="106" t="str">
        <f>VLOOKUP(A:A,在庫!$B:$M,9,0)</f>
        <v>||JAPAN||</v>
      </c>
      <c r="Q292" s="106" t="str">
        <f>VLOOKUP('作成 (2)'!D:D,引当!A:B,2,0)&amp;K292&amp;O292</f>
        <v>eg01</v>
      </c>
      <c r="R292" s="107" t="str">
        <f t="shared" si="25"/>
        <v>2023年製 EfficientGrip ECO EG01 205/65R15 94H  205/65R15  翌営業日発送</v>
      </c>
      <c r="S292" s="106" t="str">
        <f t="shared" si="26"/>
        <v>サマー$$GOODYEAR$$グッドイヤー$$エフィシエントグリップ$$205/65R15$$価格$$安い$$寿命$$おすすめ$$0</v>
      </c>
      <c r="T292" s="104"/>
      <c r="U292" s="104" t="str">
        <f>VLOOKUP('作成 (2)'!D:D,引当!A:R,4,FALSE)</f>
        <v>サマー</v>
      </c>
      <c r="V292" s="104" t="str">
        <f>VLOOKUP('作成 (2)'!D:D,引当!A:R,5,FALSE)</f>
        <v>GOODYEAR</v>
      </c>
      <c r="W292" s="103" t="str">
        <f>VLOOKUP('作成 (2)'!D:D,引当!A:R,6,FALSE)</f>
        <v>グッドイヤー</v>
      </c>
      <c r="X292" s="108" t="str">
        <f>VLOOKUP('作成 (2)'!D:D,引当!A:M,7,FALSE)</f>
        <v>エフィシエントグリップ</v>
      </c>
      <c r="Y292" s="109" t="str">
        <f t="shared" si="27"/>
        <v>205/65R15</v>
      </c>
      <c r="Z292" s="108" t="str">
        <f>VLOOKUP('作成 (2)'!D:D,引当!A:M,9,FALSE)</f>
        <v>価格</v>
      </c>
      <c r="AA292" s="109" t="str">
        <f>VLOOKUP('作成 (2)'!D:D,引当!A:M,10,FALSE)</f>
        <v>安い</v>
      </c>
      <c r="AB292" s="103" t="str">
        <f>VLOOKUP('作成 (2)'!D:D,引当!A:M,11,FALSE)</f>
        <v>寿命</v>
      </c>
      <c r="AC292" s="103" t="str">
        <f>VLOOKUP('作成 (2)'!D:D,引当!A:M,12,FALSE)</f>
        <v>おすすめ</v>
      </c>
      <c r="AD292" s="26">
        <f>VLOOKUP('作成 (2)'!D:D,引当!A:M,13,FALSE)</f>
        <v>0</v>
      </c>
    </row>
    <row r="293" spans="1:30">
      <c r="A293" s="33">
        <v>1955516130392</v>
      </c>
      <c r="B293" s="32">
        <v>4992496140192</v>
      </c>
      <c r="C293" s="31" t="s">
        <v>3772</v>
      </c>
      <c r="D293" s="30" t="s">
        <v>825</v>
      </c>
      <c r="E293" s="30" t="s">
        <v>826</v>
      </c>
      <c r="F293" s="30" t="s">
        <v>44</v>
      </c>
      <c r="G293" s="30" t="s">
        <v>152</v>
      </c>
      <c r="H293" s="30">
        <v>6850</v>
      </c>
      <c r="I293" s="30">
        <v>525</v>
      </c>
      <c r="J293" s="30" t="s">
        <v>3956</v>
      </c>
      <c r="K293" s="344"/>
      <c r="L293" s="102" t="str">
        <f t="shared" si="24"/>
        <v>EfficientGrip ECO EG01 195/55R16 87V</v>
      </c>
      <c r="M293" s="104">
        <f>VLOOKUP(A:A,在庫!$B:$M,10,0)</f>
        <v>3</v>
      </c>
      <c r="N293" s="105" t="s">
        <v>4595</v>
      </c>
      <c r="O293" s="105" t="str">
        <f t="shared" si="23"/>
        <v/>
      </c>
      <c r="P293" s="106" t="str">
        <f>VLOOKUP(A:A,在庫!$B:$M,9,0)</f>
        <v>||JAPAN||</v>
      </c>
      <c r="Q293" s="106" t="str">
        <f>VLOOKUP('作成 (2)'!D:D,引当!A:B,2,0)&amp;K293&amp;O293</f>
        <v>eg01</v>
      </c>
      <c r="R293" s="107" t="str">
        <f t="shared" si="25"/>
        <v>2023年製 EfficientGrip ECO EG01 195/55R16 87V  195/55R16  翌営業日発送</v>
      </c>
      <c r="S293" s="106" t="str">
        <f t="shared" si="26"/>
        <v>サマー$$GOODYEAR$$グッドイヤー$$エフィシエントグリップ$$195/55R16$$価格$$安い$$寿命$$おすすめ$$0</v>
      </c>
      <c r="T293" s="104"/>
      <c r="U293" s="104" t="str">
        <f>VLOOKUP('作成 (2)'!D:D,引当!A:R,4,FALSE)</f>
        <v>サマー</v>
      </c>
      <c r="V293" s="104" t="str">
        <f>VLOOKUP('作成 (2)'!D:D,引当!A:R,5,FALSE)</f>
        <v>GOODYEAR</v>
      </c>
      <c r="W293" s="103" t="str">
        <f>VLOOKUP('作成 (2)'!D:D,引当!A:R,6,FALSE)</f>
        <v>グッドイヤー</v>
      </c>
      <c r="X293" s="108" t="str">
        <f>VLOOKUP('作成 (2)'!D:D,引当!A:M,7,FALSE)</f>
        <v>エフィシエントグリップ</v>
      </c>
      <c r="Y293" s="109" t="str">
        <f t="shared" si="27"/>
        <v>195/55R16</v>
      </c>
      <c r="Z293" s="108" t="str">
        <f>VLOOKUP('作成 (2)'!D:D,引当!A:M,9,FALSE)</f>
        <v>価格</v>
      </c>
      <c r="AA293" s="109" t="str">
        <f>VLOOKUP('作成 (2)'!D:D,引当!A:M,10,FALSE)</f>
        <v>安い</v>
      </c>
      <c r="AB293" s="103" t="str">
        <f>VLOOKUP('作成 (2)'!D:D,引当!A:M,11,FALSE)</f>
        <v>寿命</v>
      </c>
      <c r="AC293" s="103" t="str">
        <f>VLOOKUP('作成 (2)'!D:D,引当!A:M,12,FALSE)</f>
        <v>おすすめ</v>
      </c>
      <c r="AD293" s="26">
        <f>VLOOKUP('作成 (2)'!D:D,引当!A:M,13,FALSE)</f>
        <v>0</v>
      </c>
    </row>
    <row r="294" spans="1:30">
      <c r="A294" s="33">
        <v>2055516139384</v>
      </c>
      <c r="B294" s="32">
        <v>4992496140208</v>
      </c>
      <c r="C294" s="31" t="s">
        <v>3773</v>
      </c>
      <c r="D294" s="30" t="s">
        <v>825</v>
      </c>
      <c r="E294" s="30" t="s">
        <v>901</v>
      </c>
      <c r="F294" s="30" t="s">
        <v>35</v>
      </c>
      <c r="G294" s="30" t="s">
        <v>152</v>
      </c>
      <c r="H294" s="30">
        <v>7070</v>
      </c>
      <c r="I294" s="30">
        <v>525</v>
      </c>
      <c r="J294" s="30" t="s">
        <v>3956</v>
      </c>
      <c r="K294" s="344"/>
      <c r="L294" s="102" t="str">
        <f t="shared" si="24"/>
        <v>EfficientGrip ECO EG01 205/55R16 91V</v>
      </c>
      <c r="M294" s="104">
        <f>VLOOKUP(A:A,在庫!$B:$M,10,0)</f>
        <v>2</v>
      </c>
      <c r="N294" s="105" t="s">
        <v>4595</v>
      </c>
      <c r="O294" s="105" t="str">
        <f t="shared" si="23"/>
        <v/>
      </c>
      <c r="P294" s="106" t="str">
        <f>VLOOKUP(A:A,在庫!$B:$M,9,0)</f>
        <v>||JAPAN||JAPAN</v>
      </c>
      <c r="Q294" s="106" t="str">
        <f>VLOOKUP('作成 (2)'!D:D,引当!A:B,2,0)&amp;K294&amp;O294</f>
        <v>eg01</v>
      </c>
      <c r="R294" s="107" t="str">
        <f t="shared" si="25"/>
        <v>2023年製 EfficientGrip ECO EG01 205/55R16 91V  205/55R16  翌営業日発送</v>
      </c>
      <c r="S294" s="106" t="str">
        <f t="shared" si="26"/>
        <v>サマー$$GOODYEAR$$グッドイヤー$$エフィシエントグリップ$$205/55R16$$価格$$安い$$寿命$$おすすめ$$0</v>
      </c>
      <c r="T294" s="104"/>
      <c r="U294" s="104" t="str">
        <f>VLOOKUP('作成 (2)'!D:D,引当!A:R,4,FALSE)</f>
        <v>サマー</v>
      </c>
      <c r="V294" s="104" t="str">
        <f>VLOOKUP('作成 (2)'!D:D,引当!A:R,5,FALSE)</f>
        <v>GOODYEAR</v>
      </c>
      <c r="W294" s="103" t="str">
        <f>VLOOKUP('作成 (2)'!D:D,引当!A:R,6,FALSE)</f>
        <v>グッドイヤー</v>
      </c>
      <c r="X294" s="108" t="str">
        <f>VLOOKUP('作成 (2)'!D:D,引当!A:M,7,FALSE)</f>
        <v>エフィシエントグリップ</v>
      </c>
      <c r="Y294" s="109" t="str">
        <f t="shared" si="27"/>
        <v>205/55R16</v>
      </c>
      <c r="Z294" s="108" t="str">
        <f>VLOOKUP('作成 (2)'!D:D,引当!A:M,9,FALSE)</f>
        <v>価格</v>
      </c>
      <c r="AA294" s="109" t="str">
        <f>VLOOKUP('作成 (2)'!D:D,引当!A:M,10,FALSE)</f>
        <v>安い</v>
      </c>
      <c r="AB294" s="103" t="str">
        <f>VLOOKUP('作成 (2)'!D:D,引当!A:M,11,FALSE)</f>
        <v>寿命</v>
      </c>
      <c r="AC294" s="103" t="str">
        <f>VLOOKUP('作成 (2)'!D:D,引当!A:M,12,FALSE)</f>
        <v>おすすめ</v>
      </c>
      <c r="AD294" s="26">
        <f>VLOOKUP('作成 (2)'!D:D,引当!A:M,13,FALSE)</f>
        <v>0</v>
      </c>
    </row>
    <row r="295" spans="1:30">
      <c r="A295" s="33">
        <v>1756016130390</v>
      </c>
      <c r="B295" s="32">
        <v>4992496140123</v>
      </c>
      <c r="C295" s="31" t="s">
        <v>3774</v>
      </c>
      <c r="D295" s="30" t="s">
        <v>825</v>
      </c>
      <c r="E295" s="30" t="s">
        <v>852</v>
      </c>
      <c r="F295" s="30" t="s">
        <v>116</v>
      </c>
      <c r="G295" s="30" t="s">
        <v>152</v>
      </c>
      <c r="H295" s="30">
        <v>5610</v>
      </c>
      <c r="I295" s="30">
        <v>525</v>
      </c>
      <c r="J295" s="30" t="s">
        <v>3956</v>
      </c>
      <c r="K295" s="344"/>
      <c r="L295" s="102" t="str">
        <f t="shared" si="24"/>
        <v>EfficientGrip ECO EG01 175/60R16 82H</v>
      </c>
      <c r="M295" s="104">
        <f>VLOOKUP(A:A,在庫!$B:$M,10,0)</f>
        <v>3</v>
      </c>
      <c r="N295" s="105" t="s">
        <v>4595</v>
      </c>
      <c r="O295" s="105" t="str">
        <f t="shared" si="23"/>
        <v/>
      </c>
      <c r="P295" s="106" t="str">
        <f>VLOOKUP(A:A,在庫!$B:$M,9,0)</f>
        <v>||JAPAN||</v>
      </c>
      <c r="Q295" s="106" t="str">
        <f>VLOOKUP('作成 (2)'!D:D,引当!A:B,2,0)&amp;K295&amp;O295</f>
        <v>eg01</v>
      </c>
      <c r="R295" s="107" t="str">
        <f t="shared" si="25"/>
        <v>2023年製 EfficientGrip ECO EG01 175/60R16 82H  175/60R16  翌営業日発送</v>
      </c>
      <c r="S295" s="106" t="str">
        <f t="shared" si="26"/>
        <v>サマー$$GOODYEAR$$グッドイヤー$$エフィシエントグリップ$$175/60R16$$価格$$安い$$寿命$$おすすめ$$0</v>
      </c>
      <c r="T295" s="104"/>
      <c r="U295" s="104" t="str">
        <f>VLOOKUP('作成 (2)'!D:D,引当!A:R,4,FALSE)</f>
        <v>サマー</v>
      </c>
      <c r="V295" s="104" t="str">
        <f>VLOOKUP('作成 (2)'!D:D,引当!A:R,5,FALSE)</f>
        <v>GOODYEAR</v>
      </c>
      <c r="W295" s="103" t="str">
        <f>VLOOKUP('作成 (2)'!D:D,引当!A:R,6,FALSE)</f>
        <v>グッドイヤー</v>
      </c>
      <c r="X295" s="108" t="str">
        <f>VLOOKUP('作成 (2)'!D:D,引当!A:M,7,FALSE)</f>
        <v>エフィシエントグリップ</v>
      </c>
      <c r="Y295" s="109" t="str">
        <f t="shared" si="27"/>
        <v>175/60R16</v>
      </c>
      <c r="Z295" s="108" t="str">
        <f>VLOOKUP('作成 (2)'!D:D,引当!A:M,9,FALSE)</f>
        <v>価格</v>
      </c>
      <c r="AA295" s="109" t="str">
        <f>VLOOKUP('作成 (2)'!D:D,引当!A:M,10,FALSE)</f>
        <v>安い</v>
      </c>
      <c r="AB295" s="103" t="str">
        <f>VLOOKUP('作成 (2)'!D:D,引当!A:M,11,FALSE)</f>
        <v>寿命</v>
      </c>
      <c r="AC295" s="103" t="str">
        <f>VLOOKUP('作成 (2)'!D:D,引当!A:M,12,FALSE)</f>
        <v>おすすめ</v>
      </c>
      <c r="AD295" s="26">
        <f>VLOOKUP('作成 (2)'!D:D,引当!A:M,13,FALSE)</f>
        <v>0</v>
      </c>
    </row>
    <row r="296" spans="1:30">
      <c r="A296" s="33">
        <v>2056016130390</v>
      </c>
      <c r="B296" s="32">
        <v>4992496140147</v>
      </c>
      <c r="C296" s="31" t="s">
        <v>3775</v>
      </c>
      <c r="D296" s="30" t="s">
        <v>825</v>
      </c>
      <c r="E296" s="30" t="s">
        <v>1161</v>
      </c>
      <c r="F296" s="30" t="s">
        <v>47</v>
      </c>
      <c r="G296" s="30" t="s">
        <v>152</v>
      </c>
      <c r="H296" s="30">
        <v>6690</v>
      </c>
      <c r="J296" s="30" t="s">
        <v>3956</v>
      </c>
      <c r="K296" s="344"/>
      <c r="L296" s="102" t="str">
        <f t="shared" si="24"/>
        <v>EfficientGrip ECO EG01 205/60R16 92H</v>
      </c>
      <c r="M296" s="104">
        <f>VLOOKUP(A:A,在庫!$B:$M,10,0)</f>
        <v>3</v>
      </c>
      <c r="N296" s="105" t="s">
        <v>4595</v>
      </c>
      <c r="O296" s="105" t="str">
        <f t="shared" si="23"/>
        <v/>
      </c>
      <c r="P296" s="106" t="str">
        <f>VLOOKUP(A:A,在庫!$B:$M,9,0)</f>
        <v>||JAPAN||JAPAN</v>
      </c>
      <c r="Q296" s="106" t="str">
        <f>VLOOKUP('作成 (2)'!D:D,引当!A:B,2,0)&amp;K296&amp;O296</f>
        <v>eg01</v>
      </c>
      <c r="R296" s="107" t="str">
        <f t="shared" si="25"/>
        <v>2023年製 EfficientGrip ECO EG01 205/60R16 92H  205/60R16  翌営業日発送</v>
      </c>
      <c r="S296" s="106" t="str">
        <f t="shared" si="26"/>
        <v>サマー$$GOODYEAR$$グッドイヤー$$エフィシエントグリップ$$205/60R16$$価格$$安い$$寿命$$おすすめ$$0</v>
      </c>
      <c r="T296" s="104"/>
      <c r="U296" s="104" t="str">
        <f>VLOOKUP('作成 (2)'!D:D,引当!A:R,4,FALSE)</f>
        <v>サマー</v>
      </c>
      <c r="V296" s="104" t="str">
        <f>VLOOKUP('作成 (2)'!D:D,引当!A:R,5,FALSE)</f>
        <v>GOODYEAR</v>
      </c>
      <c r="W296" s="103" t="str">
        <f>VLOOKUP('作成 (2)'!D:D,引当!A:R,6,FALSE)</f>
        <v>グッドイヤー</v>
      </c>
      <c r="X296" s="108" t="str">
        <f>VLOOKUP('作成 (2)'!D:D,引当!A:M,7,FALSE)</f>
        <v>エフィシエントグリップ</v>
      </c>
      <c r="Y296" s="109" t="str">
        <f t="shared" si="27"/>
        <v>205/60R16</v>
      </c>
      <c r="Z296" s="108" t="str">
        <f>VLOOKUP('作成 (2)'!D:D,引当!A:M,9,FALSE)</f>
        <v>価格</v>
      </c>
      <c r="AA296" s="109" t="str">
        <f>VLOOKUP('作成 (2)'!D:D,引当!A:M,10,FALSE)</f>
        <v>安い</v>
      </c>
      <c r="AB296" s="103" t="str">
        <f>VLOOKUP('作成 (2)'!D:D,引当!A:M,11,FALSE)</f>
        <v>寿命</v>
      </c>
      <c r="AC296" s="103" t="str">
        <f>VLOOKUP('作成 (2)'!D:D,引当!A:M,12,FALSE)</f>
        <v>おすすめ</v>
      </c>
      <c r="AD296" s="26">
        <f>VLOOKUP('作成 (2)'!D:D,引当!A:M,13,FALSE)</f>
        <v>0</v>
      </c>
    </row>
    <row r="297" spans="1:30">
      <c r="A297" s="33">
        <v>2156016139383</v>
      </c>
      <c r="B297" s="32">
        <v>4992496140154</v>
      </c>
      <c r="C297" s="31" t="s">
        <v>3776</v>
      </c>
      <c r="D297" s="30" t="s">
        <v>825</v>
      </c>
      <c r="E297" s="30" t="s">
        <v>1179</v>
      </c>
      <c r="F297" s="30" t="s">
        <v>48</v>
      </c>
      <c r="G297" s="30" t="s">
        <v>152</v>
      </c>
      <c r="H297" s="30">
        <v>6800</v>
      </c>
      <c r="I297" s="30">
        <v>1050</v>
      </c>
      <c r="J297" s="30" t="s">
        <v>3956</v>
      </c>
      <c r="K297" s="344"/>
      <c r="L297" s="102" t="str">
        <f t="shared" si="24"/>
        <v>EfficientGrip ECO EG01 215/60R16 95H</v>
      </c>
      <c r="M297" s="104">
        <f>VLOOKUP(A:A,在庫!$B:$M,10,0)</f>
        <v>1</v>
      </c>
      <c r="N297" s="105" t="s">
        <v>4595</v>
      </c>
      <c r="O297" s="105" t="str">
        <f t="shared" si="23"/>
        <v/>
      </c>
      <c r="P297" s="106" t="str">
        <f>VLOOKUP(A:A,在庫!$B:$M,9,0)</f>
        <v>||JAPAN||</v>
      </c>
      <c r="Q297" s="106" t="str">
        <f>VLOOKUP('作成 (2)'!D:D,引当!A:B,2,0)&amp;K297&amp;O297</f>
        <v>eg01</v>
      </c>
      <c r="R297" s="107" t="str">
        <f t="shared" si="25"/>
        <v>2023年製 EfficientGrip ECO EG01 215/60R16 95H  215/60R16  翌営業日発送</v>
      </c>
      <c r="S297" s="106" t="str">
        <f t="shared" si="26"/>
        <v>サマー$$GOODYEAR$$グッドイヤー$$エフィシエントグリップ$$215/60R16$$価格$$安い$$寿命$$おすすめ$$0</v>
      </c>
      <c r="T297" s="104"/>
      <c r="U297" s="104" t="str">
        <f>VLOOKUP('作成 (2)'!D:D,引当!A:R,4,FALSE)</f>
        <v>サマー</v>
      </c>
      <c r="V297" s="104" t="str">
        <f>VLOOKUP('作成 (2)'!D:D,引当!A:R,5,FALSE)</f>
        <v>GOODYEAR</v>
      </c>
      <c r="W297" s="103" t="str">
        <f>VLOOKUP('作成 (2)'!D:D,引当!A:R,6,FALSE)</f>
        <v>グッドイヤー</v>
      </c>
      <c r="X297" s="108" t="str">
        <f>VLOOKUP('作成 (2)'!D:D,引当!A:M,7,FALSE)</f>
        <v>エフィシエントグリップ</v>
      </c>
      <c r="Y297" s="109" t="str">
        <f t="shared" si="27"/>
        <v>215/60R16</v>
      </c>
      <c r="Z297" s="108" t="str">
        <f>VLOOKUP('作成 (2)'!D:D,引当!A:M,9,FALSE)</f>
        <v>価格</v>
      </c>
      <c r="AA297" s="109" t="str">
        <f>VLOOKUP('作成 (2)'!D:D,引当!A:M,10,FALSE)</f>
        <v>安い</v>
      </c>
      <c r="AB297" s="103" t="str">
        <f>VLOOKUP('作成 (2)'!D:D,引当!A:M,11,FALSE)</f>
        <v>寿命</v>
      </c>
      <c r="AC297" s="103" t="str">
        <f>VLOOKUP('作成 (2)'!D:D,引当!A:M,12,FALSE)</f>
        <v>おすすめ</v>
      </c>
      <c r="AD297" s="26">
        <f>VLOOKUP('作成 (2)'!D:D,引当!A:M,13,FALSE)</f>
        <v>0</v>
      </c>
    </row>
    <row r="298" spans="1:30">
      <c r="A298" s="33">
        <v>2154517130380</v>
      </c>
      <c r="B298" s="32">
        <v>4992496141342</v>
      </c>
      <c r="C298" s="31" t="s">
        <v>3777</v>
      </c>
      <c r="D298" s="30" t="s">
        <v>825</v>
      </c>
      <c r="E298" s="30" t="s">
        <v>698</v>
      </c>
      <c r="F298" s="30" t="s">
        <v>36</v>
      </c>
      <c r="G298" s="30" t="s">
        <v>152</v>
      </c>
      <c r="H298" s="30">
        <v>8980</v>
      </c>
      <c r="I298" s="30">
        <v>525</v>
      </c>
      <c r="J298" s="30" t="s">
        <v>3956</v>
      </c>
      <c r="K298" s="344"/>
      <c r="L298" s="102" t="str">
        <f t="shared" si="24"/>
        <v>EfficientGrip ECO EG01 215/45R17 91W XL</v>
      </c>
      <c r="M298" s="104">
        <f>VLOOKUP(A:A,在庫!$B:$M,10,0)</f>
        <v>3</v>
      </c>
      <c r="N298" s="105" t="s">
        <v>4595</v>
      </c>
      <c r="O298" s="105" t="str">
        <f t="shared" si="23"/>
        <v/>
      </c>
      <c r="P298" s="106" t="str">
        <f>VLOOKUP(A:A,在庫!$B:$M,9,0)</f>
        <v>||JAPAN||JAPAN</v>
      </c>
      <c r="Q298" s="106" t="str">
        <f>VLOOKUP('作成 (2)'!D:D,引当!A:B,2,0)&amp;K298&amp;O298</f>
        <v>eg01</v>
      </c>
      <c r="R298" s="107" t="str">
        <f t="shared" si="25"/>
        <v>2023年製 EfficientGrip ECO EG01 215/45R17 91W XL  215/45R17  翌営業日発送</v>
      </c>
      <c r="S298" s="106" t="str">
        <f t="shared" si="26"/>
        <v>サマー$$GOODYEAR$$グッドイヤー$$エフィシエントグリップ$$215/45R17$$価格$$安い$$寿命$$おすすめ$$0</v>
      </c>
      <c r="T298" s="104"/>
      <c r="U298" s="104" t="str">
        <f>VLOOKUP('作成 (2)'!D:D,引当!A:R,4,FALSE)</f>
        <v>サマー</v>
      </c>
      <c r="V298" s="104" t="str">
        <f>VLOOKUP('作成 (2)'!D:D,引当!A:R,5,FALSE)</f>
        <v>GOODYEAR</v>
      </c>
      <c r="W298" s="103" t="str">
        <f>VLOOKUP('作成 (2)'!D:D,引当!A:R,6,FALSE)</f>
        <v>グッドイヤー</v>
      </c>
      <c r="X298" s="108" t="str">
        <f>VLOOKUP('作成 (2)'!D:D,引当!A:M,7,FALSE)</f>
        <v>エフィシエントグリップ</v>
      </c>
      <c r="Y298" s="109" t="str">
        <f t="shared" si="27"/>
        <v>215/45R17</v>
      </c>
      <c r="Z298" s="108" t="str">
        <f>VLOOKUP('作成 (2)'!D:D,引当!A:M,9,FALSE)</f>
        <v>価格</v>
      </c>
      <c r="AA298" s="109" t="str">
        <f>VLOOKUP('作成 (2)'!D:D,引当!A:M,10,FALSE)</f>
        <v>安い</v>
      </c>
      <c r="AB298" s="103" t="str">
        <f>VLOOKUP('作成 (2)'!D:D,引当!A:M,11,FALSE)</f>
        <v>寿命</v>
      </c>
      <c r="AC298" s="103" t="str">
        <f>VLOOKUP('作成 (2)'!D:D,引当!A:M,12,FALSE)</f>
        <v>おすすめ</v>
      </c>
      <c r="AD298" s="26">
        <f>VLOOKUP('作成 (2)'!D:D,引当!A:M,13,FALSE)</f>
        <v>0</v>
      </c>
    </row>
    <row r="299" spans="1:30">
      <c r="A299" s="33">
        <v>2155017130399</v>
      </c>
      <c r="B299" s="32">
        <v>4992496140253</v>
      </c>
      <c r="C299" s="31" t="s">
        <v>3778</v>
      </c>
      <c r="D299" s="30" t="s">
        <v>825</v>
      </c>
      <c r="E299" s="30" t="s">
        <v>1162</v>
      </c>
      <c r="F299" s="30" t="s">
        <v>39</v>
      </c>
      <c r="G299" s="30" t="s">
        <v>152</v>
      </c>
      <c r="H299" s="30">
        <v>8890</v>
      </c>
      <c r="I299" s="30">
        <v>1050</v>
      </c>
      <c r="J299" s="30" t="s">
        <v>3956</v>
      </c>
      <c r="K299" s="344"/>
      <c r="L299" s="102" t="str">
        <f t="shared" si="24"/>
        <v>EfficientGrip ECO EG01 215/50R17 91V</v>
      </c>
      <c r="M299" s="104">
        <f>VLOOKUP(A:A,在庫!$B:$M,10,0)</f>
        <v>1</v>
      </c>
      <c r="N299" s="105" t="s">
        <v>4595</v>
      </c>
      <c r="O299" s="105" t="str">
        <f t="shared" si="23"/>
        <v/>
      </c>
      <c r="P299" s="106" t="str">
        <f>VLOOKUP(A:A,在庫!$B:$M,9,0)</f>
        <v>||JAPAN||</v>
      </c>
      <c r="Q299" s="106" t="str">
        <f>VLOOKUP('作成 (2)'!D:D,引当!A:B,2,0)&amp;K299&amp;O299</f>
        <v>eg01</v>
      </c>
      <c r="R299" s="107" t="str">
        <f t="shared" si="25"/>
        <v>2023年製 EfficientGrip ECO EG01 215/50R17 91V  215/50R17  翌営業日発送</v>
      </c>
      <c r="S299" s="106" t="str">
        <f t="shared" si="26"/>
        <v>サマー$$GOODYEAR$$グッドイヤー$$エフィシエントグリップ$$215/50R17$$価格$$安い$$寿命$$おすすめ$$0</v>
      </c>
      <c r="T299" s="104"/>
      <c r="U299" s="104" t="str">
        <f>VLOOKUP('作成 (2)'!D:D,引当!A:R,4,FALSE)</f>
        <v>サマー</v>
      </c>
      <c r="V299" s="104" t="str">
        <f>VLOOKUP('作成 (2)'!D:D,引当!A:R,5,FALSE)</f>
        <v>GOODYEAR</v>
      </c>
      <c r="W299" s="103" t="str">
        <f>VLOOKUP('作成 (2)'!D:D,引当!A:R,6,FALSE)</f>
        <v>グッドイヤー</v>
      </c>
      <c r="X299" s="108" t="str">
        <f>VLOOKUP('作成 (2)'!D:D,引当!A:M,7,FALSE)</f>
        <v>エフィシエントグリップ</v>
      </c>
      <c r="Y299" s="109" t="str">
        <f t="shared" si="27"/>
        <v>215/50R17</v>
      </c>
      <c r="Z299" s="108" t="str">
        <f>VLOOKUP('作成 (2)'!D:D,引当!A:M,9,FALSE)</f>
        <v>価格</v>
      </c>
      <c r="AA299" s="109" t="str">
        <f>VLOOKUP('作成 (2)'!D:D,引当!A:M,10,FALSE)</f>
        <v>安い</v>
      </c>
      <c r="AB299" s="103" t="str">
        <f>VLOOKUP('作成 (2)'!D:D,引当!A:M,11,FALSE)</f>
        <v>寿命</v>
      </c>
      <c r="AC299" s="103" t="str">
        <f>VLOOKUP('作成 (2)'!D:D,引当!A:M,12,FALSE)</f>
        <v>おすすめ</v>
      </c>
      <c r="AD299" s="26">
        <f>VLOOKUP('作成 (2)'!D:D,引当!A:M,13,FALSE)</f>
        <v>0</v>
      </c>
    </row>
    <row r="300" spans="1:30">
      <c r="A300" s="33">
        <v>1556514138238</v>
      </c>
      <c r="B300" s="32">
        <v>4992496149744</v>
      </c>
      <c r="C300" s="31" t="s">
        <v>3779</v>
      </c>
      <c r="D300" s="30" t="s">
        <v>4726</v>
      </c>
      <c r="E300" s="30" t="s">
        <v>1354</v>
      </c>
      <c r="F300" s="30" t="s">
        <v>104</v>
      </c>
      <c r="G300" s="30" t="s">
        <v>152</v>
      </c>
      <c r="H300" s="30">
        <v>2700</v>
      </c>
      <c r="I300" s="30">
        <v>525</v>
      </c>
      <c r="J300" s="30" t="s">
        <v>3956</v>
      </c>
      <c r="K300" s="344"/>
      <c r="L300" s="102" t="str">
        <f t="shared" si="24"/>
        <v>EfficientGrip ECO EG02 155/65R14 75S</v>
      </c>
      <c r="M300" s="104" t="e">
        <f>VLOOKUP(A:A,在庫!$B:$M,10,0)</f>
        <v>#N/A</v>
      </c>
      <c r="N300" s="105" t="s">
        <v>4595</v>
      </c>
      <c r="O300" s="105" t="str">
        <f t="shared" si="23"/>
        <v/>
      </c>
      <c r="P300" s="106" t="e">
        <f>VLOOKUP(A:A,在庫!$B:$M,9,0)</f>
        <v>#N/A</v>
      </c>
      <c r="Q300" s="106" t="str">
        <f>VLOOKUP('作成 (2)'!D:D,引当!A:B,2,0)&amp;K300&amp;O300</f>
        <v>eg02</v>
      </c>
      <c r="R300" s="107" t="str">
        <f t="shared" si="25"/>
        <v>2023年製 EfficientGrip ECO EG02 155/65R14 75S  155/65R14  翌営業日発送</v>
      </c>
      <c r="S300" s="106" t="str">
        <f t="shared" si="26"/>
        <v>サマー$$GOODYEAR$$グッドイヤー$$エフィシエントグリップ$$155/65R14$$価格$$安い$$寿命$$おすすめ$$0</v>
      </c>
      <c r="T300" s="104"/>
      <c r="U300" s="104" t="str">
        <f>VLOOKUP('作成 (2)'!D:D,引当!A:R,4,FALSE)</f>
        <v>サマー</v>
      </c>
      <c r="V300" s="104" t="str">
        <f>VLOOKUP('作成 (2)'!D:D,引当!A:R,5,FALSE)</f>
        <v>GOODYEAR</v>
      </c>
      <c r="W300" s="103" t="str">
        <f>VLOOKUP('作成 (2)'!D:D,引当!A:R,6,FALSE)</f>
        <v>グッドイヤー</v>
      </c>
      <c r="X300" s="108" t="str">
        <f>VLOOKUP('作成 (2)'!D:D,引当!A:M,7,FALSE)</f>
        <v>エフィシエントグリップ</v>
      </c>
      <c r="Y300" s="109" t="str">
        <f t="shared" si="27"/>
        <v>155/65R14</v>
      </c>
      <c r="Z300" s="108" t="str">
        <f>VLOOKUP('作成 (2)'!D:D,引当!A:M,9,FALSE)</f>
        <v>価格</v>
      </c>
      <c r="AA300" s="109" t="str">
        <f>VLOOKUP('作成 (2)'!D:D,引当!A:M,10,FALSE)</f>
        <v>安い</v>
      </c>
      <c r="AB300" s="103" t="str">
        <f>VLOOKUP('作成 (2)'!D:D,引当!A:M,11,FALSE)</f>
        <v>寿命</v>
      </c>
      <c r="AC300" s="103" t="str">
        <f>VLOOKUP('作成 (2)'!D:D,引当!A:M,12,FALSE)</f>
        <v>おすすめ</v>
      </c>
      <c r="AD300" s="26">
        <f>VLOOKUP('作成 (2)'!D:D,引当!A:M,13,FALSE)</f>
        <v>0</v>
      </c>
    </row>
    <row r="301" spans="1:30">
      <c r="A301" s="33">
        <v>1655515130606</v>
      </c>
      <c r="B301" s="32">
        <v>4992496152959</v>
      </c>
      <c r="C301" s="31" t="s">
        <v>3780</v>
      </c>
      <c r="D301" s="30" t="s">
        <v>860</v>
      </c>
      <c r="E301" s="30" t="s">
        <v>844</v>
      </c>
      <c r="F301" s="30" t="s">
        <v>109</v>
      </c>
      <c r="G301" s="30">
        <v>14700</v>
      </c>
      <c r="H301" s="30">
        <v>5080</v>
      </c>
      <c r="I301" s="30">
        <v>525</v>
      </c>
      <c r="J301" s="30" t="s">
        <v>3956</v>
      </c>
      <c r="K301" s="344"/>
      <c r="L301" s="102" t="str">
        <f t="shared" si="24"/>
        <v>EfficientGrip RVF02 165/55R15 75V</v>
      </c>
      <c r="M301" s="104">
        <f>VLOOKUP(A:A,在庫!$B:$M,10,0)</f>
        <v>3</v>
      </c>
      <c r="N301" s="105" t="s">
        <v>4595</v>
      </c>
      <c r="O301" s="105" t="str">
        <f t="shared" si="23"/>
        <v/>
      </c>
      <c r="P301" s="106" t="str">
        <f>VLOOKUP(A:A,在庫!$B:$M,9,0)</f>
        <v>||JAPAN||JAPAN</v>
      </c>
      <c r="Q301" s="106" t="str">
        <f>VLOOKUP('作成 (2)'!D:D,引当!A:B,2,0)&amp;K301&amp;O301</f>
        <v>rvf02</v>
      </c>
      <c r="R301" s="107" t="str">
        <f t="shared" si="25"/>
        <v>2023年製 EfficientGrip RVF02 165/55R15 75V  165/55R15  翌営業日発送</v>
      </c>
      <c r="S301" s="106" t="str">
        <f t="shared" si="26"/>
        <v>サマー$$GOODYEAR$$グッドイヤー$$エフィシエントグリップ$$165/55R15$$価格$$安い$$寿命$$おすすめ$$ミニバン</v>
      </c>
      <c r="T301" s="104"/>
      <c r="U301" s="104" t="str">
        <f>VLOOKUP('作成 (2)'!D:D,引当!A:R,4,FALSE)</f>
        <v>サマー</v>
      </c>
      <c r="V301" s="104" t="str">
        <f>VLOOKUP('作成 (2)'!D:D,引当!A:R,5,FALSE)</f>
        <v>GOODYEAR</v>
      </c>
      <c r="W301" s="103" t="str">
        <f>VLOOKUP('作成 (2)'!D:D,引当!A:R,6,FALSE)</f>
        <v>グッドイヤー</v>
      </c>
      <c r="X301" s="108" t="str">
        <f>VLOOKUP('作成 (2)'!D:D,引当!A:M,7,FALSE)</f>
        <v>エフィシエントグリップ</v>
      </c>
      <c r="Y301" s="109" t="str">
        <f t="shared" si="27"/>
        <v>165/55R15</v>
      </c>
      <c r="Z301" s="108" t="str">
        <f>VLOOKUP('作成 (2)'!D:D,引当!A:M,9,FALSE)</f>
        <v>価格</v>
      </c>
      <c r="AA301" s="109" t="str">
        <f>VLOOKUP('作成 (2)'!D:D,引当!A:M,10,FALSE)</f>
        <v>安い</v>
      </c>
      <c r="AB301" s="103" t="str">
        <f>VLOOKUP('作成 (2)'!D:D,引当!A:M,11,FALSE)</f>
        <v>寿命</v>
      </c>
      <c r="AC301" s="103" t="str">
        <f>VLOOKUP('作成 (2)'!D:D,引当!A:M,12,FALSE)</f>
        <v>おすすめ</v>
      </c>
      <c r="AD301" s="26" t="str">
        <f>VLOOKUP('作成 (2)'!D:D,引当!A:M,13,FALSE)</f>
        <v>ミニバン</v>
      </c>
    </row>
    <row r="302" spans="1:30">
      <c r="A302" s="33">
        <v>1656015130608</v>
      </c>
      <c r="B302" s="32">
        <v>4992496153031</v>
      </c>
      <c r="C302" s="31" t="s">
        <v>3781</v>
      </c>
      <c r="D302" s="30" t="s">
        <v>860</v>
      </c>
      <c r="E302" s="30" t="s">
        <v>855</v>
      </c>
      <c r="F302" s="30" t="s">
        <v>110</v>
      </c>
      <c r="G302" s="30">
        <v>14500</v>
      </c>
      <c r="H302" s="30">
        <v>5050</v>
      </c>
      <c r="I302" s="30">
        <v>525</v>
      </c>
      <c r="J302" s="30" t="s">
        <v>3956</v>
      </c>
      <c r="K302" s="344"/>
      <c r="L302" s="102" t="str">
        <f t="shared" si="24"/>
        <v>EfficientGrip RVF02 165/60R15 77H</v>
      </c>
      <c r="M302" s="104">
        <f>VLOOKUP(A:A,在庫!$B:$M,10,0)</f>
        <v>4</v>
      </c>
      <c r="N302" s="105" t="s">
        <v>4595</v>
      </c>
      <c r="O302" s="105" t="str">
        <f t="shared" si="23"/>
        <v/>
      </c>
      <c r="P302" s="106" t="str">
        <f>VLOOKUP(A:A,在庫!$B:$M,9,0)</f>
        <v>||JAPAN||</v>
      </c>
      <c r="Q302" s="106" t="str">
        <f>VLOOKUP('作成 (2)'!D:D,引当!A:B,2,0)&amp;K302&amp;O302</f>
        <v>rvf02</v>
      </c>
      <c r="R302" s="107" t="str">
        <f t="shared" si="25"/>
        <v>2023年製 EfficientGrip RVF02 165/60R15 77H  165/60R15  翌営業日発送</v>
      </c>
      <c r="S302" s="106" t="str">
        <f t="shared" si="26"/>
        <v>サマー$$GOODYEAR$$グッドイヤー$$エフィシエントグリップ$$165/60R15$$価格$$安い$$寿命$$おすすめ$$ミニバン</v>
      </c>
      <c r="T302" s="104"/>
      <c r="U302" s="104" t="str">
        <f>VLOOKUP('作成 (2)'!D:D,引当!A:R,4,FALSE)</f>
        <v>サマー</v>
      </c>
      <c r="V302" s="104" t="str">
        <f>VLOOKUP('作成 (2)'!D:D,引当!A:R,5,FALSE)</f>
        <v>GOODYEAR</v>
      </c>
      <c r="W302" s="103" t="str">
        <f>VLOOKUP('作成 (2)'!D:D,引当!A:R,6,FALSE)</f>
        <v>グッドイヤー</v>
      </c>
      <c r="X302" s="108" t="str">
        <f>VLOOKUP('作成 (2)'!D:D,引当!A:M,7,FALSE)</f>
        <v>エフィシエントグリップ</v>
      </c>
      <c r="Y302" s="109" t="str">
        <f t="shared" si="27"/>
        <v>165/60R15</v>
      </c>
      <c r="Z302" s="108" t="str">
        <f>VLOOKUP('作成 (2)'!D:D,引当!A:M,9,FALSE)</f>
        <v>価格</v>
      </c>
      <c r="AA302" s="109" t="str">
        <f>VLOOKUP('作成 (2)'!D:D,引当!A:M,10,FALSE)</f>
        <v>安い</v>
      </c>
      <c r="AB302" s="103" t="str">
        <f>VLOOKUP('作成 (2)'!D:D,引当!A:M,11,FALSE)</f>
        <v>寿命</v>
      </c>
      <c r="AC302" s="103" t="str">
        <f>VLOOKUP('作成 (2)'!D:D,引当!A:M,12,FALSE)</f>
        <v>おすすめ</v>
      </c>
      <c r="AD302" s="26" t="str">
        <f>VLOOKUP('作成 (2)'!D:D,引当!A:M,13,FALSE)</f>
        <v>ミニバン</v>
      </c>
    </row>
    <row r="303" spans="1:30">
      <c r="A303" s="33">
        <v>1856515130607</v>
      </c>
      <c r="B303" s="32">
        <v>4992496152881</v>
      </c>
      <c r="C303" s="31" t="s">
        <v>3782</v>
      </c>
      <c r="D303" s="30" t="s">
        <v>860</v>
      </c>
      <c r="E303" s="30" t="s">
        <v>1088</v>
      </c>
      <c r="F303" s="30" t="s">
        <v>42</v>
      </c>
      <c r="G303" s="30">
        <v>15800</v>
      </c>
      <c r="H303" s="30">
        <v>6090</v>
      </c>
      <c r="I303" s="30">
        <v>525</v>
      </c>
      <c r="J303" s="30" t="s">
        <v>3956</v>
      </c>
      <c r="K303" s="344"/>
      <c r="L303" s="102" t="str">
        <f t="shared" si="24"/>
        <v>EfficientGrip RVF02 185/65R15 88H</v>
      </c>
      <c r="M303" s="104">
        <f>VLOOKUP(A:A,在庫!$B:$M,10,0)</f>
        <v>5</v>
      </c>
      <c r="N303" s="105" t="s">
        <v>4595</v>
      </c>
      <c r="O303" s="105" t="str">
        <f t="shared" si="23"/>
        <v/>
      </c>
      <c r="P303" s="106" t="str">
        <f>VLOOKUP(A:A,在庫!$B:$M,9,0)</f>
        <v>||JAPAN||</v>
      </c>
      <c r="Q303" s="106" t="str">
        <f>VLOOKUP('作成 (2)'!D:D,引当!A:B,2,0)&amp;K303&amp;O303</f>
        <v>rvf02</v>
      </c>
      <c r="R303" s="107" t="str">
        <f t="shared" si="25"/>
        <v>2023年製 EfficientGrip RVF02 185/65R15 88H  185/65R15  翌営業日発送</v>
      </c>
      <c r="S303" s="106" t="str">
        <f t="shared" si="26"/>
        <v>サマー$$GOODYEAR$$グッドイヤー$$エフィシエントグリップ$$185/65R15$$価格$$安い$$寿命$$おすすめ$$ミニバン</v>
      </c>
      <c r="T303" s="104"/>
      <c r="U303" s="104" t="str">
        <f>VLOOKUP('作成 (2)'!D:D,引当!A:R,4,FALSE)</f>
        <v>サマー</v>
      </c>
      <c r="V303" s="104" t="str">
        <f>VLOOKUP('作成 (2)'!D:D,引当!A:R,5,FALSE)</f>
        <v>GOODYEAR</v>
      </c>
      <c r="W303" s="103" t="str">
        <f>VLOOKUP('作成 (2)'!D:D,引当!A:R,6,FALSE)</f>
        <v>グッドイヤー</v>
      </c>
      <c r="X303" s="108" t="str">
        <f>VLOOKUP('作成 (2)'!D:D,引当!A:M,7,FALSE)</f>
        <v>エフィシエントグリップ</v>
      </c>
      <c r="Y303" s="109" t="str">
        <f t="shared" si="27"/>
        <v>185/65R15</v>
      </c>
      <c r="Z303" s="108" t="str">
        <f>VLOOKUP('作成 (2)'!D:D,引当!A:M,9,FALSE)</f>
        <v>価格</v>
      </c>
      <c r="AA303" s="109" t="str">
        <f>VLOOKUP('作成 (2)'!D:D,引当!A:M,10,FALSE)</f>
        <v>安い</v>
      </c>
      <c r="AB303" s="103" t="str">
        <f>VLOOKUP('作成 (2)'!D:D,引当!A:M,11,FALSE)</f>
        <v>寿命</v>
      </c>
      <c r="AC303" s="103" t="str">
        <f>VLOOKUP('作成 (2)'!D:D,引当!A:M,12,FALSE)</f>
        <v>おすすめ</v>
      </c>
      <c r="AD303" s="26" t="str">
        <f>VLOOKUP('作成 (2)'!D:D,引当!A:M,13,FALSE)</f>
        <v>ミニバン</v>
      </c>
    </row>
    <row r="304" spans="1:30">
      <c r="A304" s="33">
        <v>1956515130604</v>
      </c>
      <c r="B304" s="32">
        <v>4992496152874</v>
      </c>
      <c r="C304" s="31" t="s">
        <v>3783</v>
      </c>
      <c r="D304" s="30" t="s">
        <v>860</v>
      </c>
      <c r="E304" s="30" t="s">
        <v>1008</v>
      </c>
      <c r="F304" s="30" t="s">
        <v>43</v>
      </c>
      <c r="G304" s="30">
        <v>16800</v>
      </c>
      <c r="H304" s="30">
        <v>5850</v>
      </c>
      <c r="I304" s="30">
        <v>525</v>
      </c>
      <c r="J304" s="30" t="s">
        <v>3956</v>
      </c>
      <c r="K304" s="344"/>
      <c r="L304" s="102" t="str">
        <f t="shared" si="24"/>
        <v>EfficientGrip RVF02 195/65R15 91H</v>
      </c>
      <c r="M304" s="104">
        <f>VLOOKUP(A:A,在庫!$B:$M,10,0)</f>
        <v>6</v>
      </c>
      <c r="N304" s="105" t="s">
        <v>4595</v>
      </c>
      <c r="O304" s="105" t="str">
        <f t="shared" si="23"/>
        <v/>
      </c>
      <c r="P304" s="106" t="str">
        <f>VLOOKUP(A:A,在庫!$B:$M,9,0)</f>
        <v>||JAPAN||JAPAN</v>
      </c>
      <c r="Q304" s="106" t="str">
        <f>VLOOKUP('作成 (2)'!D:D,引当!A:B,2,0)&amp;K304&amp;O304</f>
        <v>rvf02</v>
      </c>
      <c r="R304" s="107" t="str">
        <f t="shared" si="25"/>
        <v>2023年製 EfficientGrip RVF02 195/65R15 91H  195/65R15  翌営業日発送</v>
      </c>
      <c r="S304" s="106" t="str">
        <f t="shared" si="26"/>
        <v>サマー$$GOODYEAR$$グッドイヤー$$エフィシエントグリップ$$195/65R15$$価格$$安い$$寿命$$おすすめ$$ミニバン</v>
      </c>
      <c r="T304" s="104"/>
      <c r="U304" s="104" t="str">
        <f>VLOOKUP('作成 (2)'!D:D,引当!A:R,4,FALSE)</f>
        <v>サマー</v>
      </c>
      <c r="V304" s="104" t="str">
        <f>VLOOKUP('作成 (2)'!D:D,引当!A:R,5,FALSE)</f>
        <v>GOODYEAR</v>
      </c>
      <c r="W304" s="103" t="str">
        <f>VLOOKUP('作成 (2)'!D:D,引当!A:R,6,FALSE)</f>
        <v>グッドイヤー</v>
      </c>
      <c r="X304" s="108" t="str">
        <f>VLOOKUP('作成 (2)'!D:D,引当!A:M,7,FALSE)</f>
        <v>エフィシエントグリップ</v>
      </c>
      <c r="Y304" s="109" t="str">
        <f t="shared" si="27"/>
        <v>195/65R15</v>
      </c>
      <c r="Z304" s="108" t="str">
        <f>VLOOKUP('作成 (2)'!D:D,引当!A:M,9,FALSE)</f>
        <v>価格</v>
      </c>
      <c r="AA304" s="109" t="str">
        <f>VLOOKUP('作成 (2)'!D:D,引当!A:M,10,FALSE)</f>
        <v>安い</v>
      </c>
      <c r="AB304" s="103" t="str">
        <f>VLOOKUP('作成 (2)'!D:D,引当!A:M,11,FALSE)</f>
        <v>寿命</v>
      </c>
      <c r="AC304" s="103" t="str">
        <f>VLOOKUP('作成 (2)'!D:D,引当!A:M,12,FALSE)</f>
        <v>おすすめ</v>
      </c>
      <c r="AD304" s="26" t="str">
        <f>VLOOKUP('作成 (2)'!D:D,引当!A:M,13,FALSE)</f>
        <v>ミニバン</v>
      </c>
    </row>
    <row r="305" spans="1:30">
      <c r="A305" s="33">
        <v>1855516130609</v>
      </c>
      <c r="B305" s="32">
        <v>4992496153093</v>
      </c>
      <c r="C305" s="31" t="s">
        <v>3784</v>
      </c>
      <c r="D305" s="30" t="s">
        <v>860</v>
      </c>
      <c r="E305" s="30" t="s">
        <v>913</v>
      </c>
      <c r="F305" s="30" t="s">
        <v>98</v>
      </c>
      <c r="G305" s="30">
        <v>21100</v>
      </c>
      <c r="H305" s="30">
        <v>8250</v>
      </c>
      <c r="I305" s="30">
        <v>525</v>
      </c>
      <c r="J305" s="30" t="s">
        <v>3956</v>
      </c>
      <c r="K305" s="344"/>
      <c r="L305" s="102" t="str">
        <f t="shared" si="24"/>
        <v>EfficientGrip RVF02 185/55R16 83V</v>
      </c>
      <c r="M305" s="104">
        <f>VLOOKUP(A:A,在庫!$B:$M,10,0)</f>
        <v>2</v>
      </c>
      <c r="N305" s="105" t="s">
        <v>4595</v>
      </c>
      <c r="O305" s="105" t="str">
        <f t="shared" si="23"/>
        <v/>
      </c>
      <c r="P305" s="106" t="str">
        <f>VLOOKUP(A:A,在庫!$B:$M,9,0)</f>
        <v>||JAPAN||</v>
      </c>
      <c r="Q305" s="106" t="str">
        <f>VLOOKUP('作成 (2)'!D:D,引当!A:B,2,0)&amp;K305&amp;O305</f>
        <v>rvf02</v>
      </c>
      <c r="R305" s="107" t="str">
        <f t="shared" si="25"/>
        <v>2023年製 EfficientGrip RVF02 185/55R16 83V  185/55R16  翌営業日発送</v>
      </c>
      <c r="S305" s="106" t="str">
        <f t="shared" si="26"/>
        <v>サマー$$GOODYEAR$$グッドイヤー$$エフィシエントグリップ$$185/55R16$$価格$$安い$$寿命$$おすすめ$$ミニバン</v>
      </c>
      <c r="T305" s="104"/>
      <c r="U305" s="104" t="str">
        <f>VLOOKUP('作成 (2)'!D:D,引当!A:R,4,FALSE)</f>
        <v>サマー</v>
      </c>
      <c r="V305" s="104" t="str">
        <f>VLOOKUP('作成 (2)'!D:D,引当!A:R,5,FALSE)</f>
        <v>GOODYEAR</v>
      </c>
      <c r="W305" s="103" t="str">
        <f>VLOOKUP('作成 (2)'!D:D,引当!A:R,6,FALSE)</f>
        <v>グッドイヤー</v>
      </c>
      <c r="X305" s="108" t="str">
        <f>VLOOKUP('作成 (2)'!D:D,引当!A:M,7,FALSE)</f>
        <v>エフィシエントグリップ</v>
      </c>
      <c r="Y305" s="109" t="str">
        <f t="shared" si="27"/>
        <v>185/55R16</v>
      </c>
      <c r="Z305" s="108" t="str">
        <f>VLOOKUP('作成 (2)'!D:D,引当!A:M,9,FALSE)</f>
        <v>価格</v>
      </c>
      <c r="AA305" s="109" t="str">
        <f>VLOOKUP('作成 (2)'!D:D,引当!A:M,10,FALSE)</f>
        <v>安い</v>
      </c>
      <c r="AB305" s="103" t="str">
        <f>VLOOKUP('作成 (2)'!D:D,引当!A:M,11,FALSE)</f>
        <v>寿命</v>
      </c>
      <c r="AC305" s="103" t="str">
        <f>VLOOKUP('作成 (2)'!D:D,引当!A:M,12,FALSE)</f>
        <v>おすすめ</v>
      </c>
      <c r="AD305" s="26" t="str">
        <f>VLOOKUP('作成 (2)'!D:D,引当!A:M,13,FALSE)</f>
        <v>ミニバン</v>
      </c>
    </row>
    <row r="306" spans="1:30">
      <c r="A306" s="33">
        <v>1956016130608</v>
      </c>
      <c r="B306" s="32">
        <v>4992496152911</v>
      </c>
      <c r="C306" s="31" t="s">
        <v>3785</v>
      </c>
      <c r="D306" s="30" t="s">
        <v>860</v>
      </c>
      <c r="E306" s="30" t="s">
        <v>1189</v>
      </c>
      <c r="F306" s="30" t="s">
        <v>46</v>
      </c>
      <c r="G306" s="30">
        <v>19100</v>
      </c>
      <c r="H306" s="30">
        <v>6880</v>
      </c>
      <c r="I306" s="30">
        <v>525</v>
      </c>
      <c r="J306" s="30" t="s">
        <v>3956</v>
      </c>
      <c r="K306" s="344"/>
      <c r="L306" s="102" t="str">
        <f t="shared" si="24"/>
        <v>EfficientGrip RVF02 195/60R16 89H</v>
      </c>
      <c r="M306" s="104">
        <f>VLOOKUP(A:A,在庫!$B:$M,10,0)</f>
        <v>4</v>
      </c>
      <c r="N306" s="105" t="s">
        <v>4595</v>
      </c>
      <c r="O306" s="105" t="str">
        <f t="shared" si="23"/>
        <v/>
      </c>
      <c r="P306" s="106" t="str">
        <f>VLOOKUP(A:A,在庫!$B:$M,9,0)</f>
        <v>||JAPAN||</v>
      </c>
      <c r="Q306" s="106" t="str">
        <f>VLOOKUP('作成 (2)'!D:D,引当!A:B,2,0)&amp;K306&amp;O306</f>
        <v>rvf02</v>
      </c>
      <c r="R306" s="107" t="str">
        <f t="shared" si="25"/>
        <v>2023年製 EfficientGrip RVF02 195/60R16 89H  195/60R16  翌営業日発送</v>
      </c>
      <c r="S306" s="106" t="str">
        <f t="shared" si="26"/>
        <v>サマー$$GOODYEAR$$グッドイヤー$$エフィシエントグリップ$$195/60R16$$価格$$安い$$寿命$$おすすめ$$ミニバン</v>
      </c>
      <c r="T306" s="104"/>
      <c r="U306" s="104" t="str">
        <f>VLOOKUP('作成 (2)'!D:D,引当!A:R,4,FALSE)</f>
        <v>サマー</v>
      </c>
      <c r="V306" s="104" t="str">
        <f>VLOOKUP('作成 (2)'!D:D,引当!A:R,5,FALSE)</f>
        <v>GOODYEAR</v>
      </c>
      <c r="W306" s="103" t="str">
        <f>VLOOKUP('作成 (2)'!D:D,引当!A:R,6,FALSE)</f>
        <v>グッドイヤー</v>
      </c>
      <c r="X306" s="108" t="str">
        <f>VLOOKUP('作成 (2)'!D:D,引当!A:M,7,FALSE)</f>
        <v>エフィシエントグリップ</v>
      </c>
      <c r="Y306" s="109" t="str">
        <f t="shared" si="27"/>
        <v>195/60R16</v>
      </c>
      <c r="Z306" s="108" t="str">
        <f>VLOOKUP('作成 (2)'!D:D,引当!A:M,9,FALSE)</f>
        <v>価格</v>
      </c>
      <c r="AA306" s="109" t="str">
        <f>VLOOKUP('作成 (2)'!D:D,引当!A:M,10,FALSE)</f>
        <v>安い</v>
      </c>
      <c r="AB306" s="103" t="str">
        <f>VLOOKUP('作成 (2)'!D:D,引当!A:M,11,FALSE)</f>
        <v>寿命</v>
      </c>
      <c r="AC306" s="103" t="str">
        <f>VLOOKUP('作成 (2)'!D:D,引当!A:M,12,FALSE)</f>
        <v>おすすめ</v>
      </c>
      <c r="AD306" s="26" t="str">
        <f>VLOOKUP('作成 (2)'!D:D,引当!A:M,13,FALSE)</f>
        <v>ミニバン</v>
      </c>
    </row>
    <row r="307" spans="1:30">
      <c r="A307" s="33">
        <v>2055516130602</v>
      </c>
      <c r="B307" s="32">
        <v>4992496153024</v>
      </c>
      <c r="C307" s="31" t="s">
        <v>3786</v>
      </c>
      <c r="D307" s="30" t="s">
        <v>860</v>
      </c>
      <c r="E307" s="30" t="s">
        <v>682</v>
      </c>
      <c r="F307" s="30" t="s">
        <v>35</v>
      </c>
      <c r="G307" s="30">
        <v>22900</v>
      </c>
      <c r="H307" s="30">
        <v>8740</v>
      </c>
      <c r="I307" s="30">
        <v>525</v>
      </c>
      <c r="J307" s="30" t="s">
        <v>3956</v>
      </c>
      <c r="K307" s="344"/>
      <c r="L307" s="102" t="str">
        <f t="shared" si="24"/>
        <v>EfficientGrip RVF02 205/55R16 94V XL</v>
      </c>
      <c r="M307" s="104">
        <f>VLOOKUP(A:A,在庫!$B:$M,10,0)</f>
        <v>2</v>
      </c>
      <c r="N307" s="105" t="s">
        <v>4595</v>
      </c>
      <c r="O307" s="105" t="str">
        <f t="shared" si="23"/>
        <v/>
      </c>
      <c r="P307" s="106" t="str">
        <f>VLOOKUP(A:A,在庫!$B:$M,9,0)</f>
        <v>||JAPAN||JAPAN</v>
      </c>
      <c r="Q307" s="106" t="str">
        <f>VLOOKUP('作成 (2)'!D:D,引当!A:B,2,0)&amp;K307&amp;O307</f>
        <v>rvf02</v>
      </c>
      <c r="R307" s="107" t="str">
        <f t="shared" si="25"/>
        <v>2023年製 EfficientGrip RVF02 205/55R16 94V XL  205/55R16  翌営業日発送</v>
      </c>
      <c r="S307" s="106" t="str">
        <f t="shared" si="26"/>
        <v>サマー$$GOODYEAR$$グッドイヤー$$エフィシエントグリップ$$205/55R16$$価格$$安い$$寿命$$おすすめ$$ミニバン</v>
      </c>
      <c r="T307" s="104"/>
      <c r="U307" s="104" t="str">
        <f>VLOOKUP('作成 (2)'!D:D,引当!A:R,4,FALSE)</f>
        <v>サマー</v>
      </c>
      <c r="V307" s="104" t="str">
        <f>VLOOKUP('作成 (2)'!D:D,引当!A:R,5,FALSE)</f>
        <v>GOODYEAR</v>
      </c>
      <c r="W307" s="103" t="str">
        <f>VLOOKUP('作成 (2)'!D:D,引当!A:R,6,FALSE)</f>
        <v>グッドイヤー</v>
      </c>
      <c r="X307" s="108" t="str">
        <f>VLOOKUP('作成 (2)'!D:D,引当!A:M,7,FALSE)</f>
        <v>エフィシエントグリップ</v>
      </c>
      <c r="Y307" s="109" t="str">
        <f t="shared" si="27"/>
        <v>205/55R16</v>
      </c>
      <c r="Z307" s="108" t="str">
        <f>VLOOKUP('作成 (2)'!D:D,引当!A:M,9,FALSE)</f>
        <v>価格</v>
      </c>
      <c r="AA307" s="109" t="str">
        <f>VLOOKUP('作成 (2)'!D:D,引当!A:M,10,FALSE)</f>
        <v>安い</v>
      </c>
      <c r="AB307" s="103" t="str">
        <f>VLOOKUP('作成 (2)'!D:D,引当!A:M,11,FALSE)</f>
        <v>寿命</v>
      </c>
      <c r="AC307" s="103" t="str">
        <f>VLOOKUP('作成 (2)'!D:D,引当!A:M,12,FALSE)</f>
        <v>おすすめ</v>
      </c>
      <c r="AD307" s="26" t="str">
        <f>VLOOKUP('作成 (2)'!D:D,引当!A:M,13,FALSE)</f>
        <v>ミニバン</v>
      </c>
    </row>
    <row r="308" spans="1:30">
      <c r="A308" s="33">
        <v>2056016130604</v>
      </c>
      <c r="B308" s="32">
        <v>4992496152867</v>
      </c>
      <c r="C308" s="31" t="s">
        <v>3787</v>
      </c>
      <c r="D308" s="30" t="s">
        <v>860</v>
      </c>
      <c r="E308" s="30" t="s">
        <v>1357</v>
      </c>
      <c r="F308" s="30" t="s">
        <v>47</v>
      </c>
      <c r="G308" s="30">
        <v>20000</v>
      </c>
      <c r="H308" s="30">
        <v>7360</v>
      </c>
      <c r="I308" s="30">
        <v>1050</v>
      </c>
      <c r="J308" s="30" t="s">
        <v>3956</v>
      </c>
      <c r="K308" s="344"/>
      <c r="L308" s="102" t="str">
        <f t="shared" si="24"/>
        <v>EfficientGrip RVF02 205/60R16 92V（限定特価S）</v>
      </c>
      <c r="M308" s="104">
        <f>VLOOKUP(A:A,在庫!$B:$M,10,0)</f>
        <v>3</v>
      </c>
      <c r="N308" s="105" t="s">
        <v>4595</v>
      </c>
      <c r="O308" s="105" t="str">
        <f t="shared" si="23"/>
        <v/>
      </c>
      <c r="P308" s="106" t="str">
        <f>VLOOKUP(A:A,在庫!$B:$M,9,0)</f>
        <v>||JAPAN||JAPAN</v>
      </c>
      <c r="Q308" s="106" t="str">
        <f>VLOOKUP('作成 (2)'!D:D,引当!A:B,2,0)&amp;K308&amp;O308</f>
        <v>rvf02</v>
      </c>
      <c r="R308" s="107" t="str">
        <f t="shared" si="25"/>
        <v>2023年製 EfficientGrip RVF02 205/60R16 92V（限定特価S）  205/60R16  翌営業日発送</v>
      </c>
      <c r="S308" s="106" t="str">
        <f t="shared" si="26"/>
        <v>サマー$$GOODYEAR$$グッドイヤー$$エフィシエントグリップ$$205/60R16$$価格$$安い$$寿命$$おすすめ$$ミニバン</v>
      </c>
      <c r="T308" s="104"/>
      <c r="U308" s="104" t="str">
        <f>VLOOKUP('作成 (2)'!D:D,引当!A:R,4,FALSE)</f>
        <v>サマー</v>
      </c>
      <c r="V308" s="104" t="str">
        <f>VLOOKUP('作成 (2)'!D:D,引当!A:R,5,FALSE)</f>
        <v>GOODYEAR</v>
      </c>
      <c r="W308" s="103" t="str">
        <f>VLOOKUP('作成 (2)'!D:D,引当!A:R,6,FALSE)</f>
        <v>グッドイヤー</v>
      </c>
      <c r="X308" s="108" t="str">
        <f>VLOOKUP('作成 (2)'!D:D,引当!A:M,7,FALSE)</f>
        <v>エフィシエントグリップ</v>
      </c>
      <c r="Y308" s="109" t="str">
        <f t="shared" si="27"/>
        <v>205/60R16</v>
      </c>
      <c r="Z308" s="108" t="str">
        <f>VLOOKUP('作成 (2)'!D:D,引当!A:M,9,FALSE)</f>
        <v>価格</v>
      </c>
      <c r="AA308" s="109" t="str">
        <f>VLOOKUP('作成 (2)'!D:D,引当!A:M,10,FALSE)</f>
        <v>安い</v>
      </c>
      <c r="AB308" s="103" t="str">
        <f>VLOOKUP('作成 (2)'!D:D,引当!A:M,11,FALSE)</f>
        <v>寿命</v>
      </c>
      <c r="AC308" s="103" t="str">
        <f>VLOOKUP('作成 (2)'!D:D,引当!A:M,12,FALSE)</f>
        <v>おすすめ</v>
      </c>
      <c r="AD308" s="26" t="str">
        <f>VLOOKUP('作成 (2)'!D:D,引当!A:M,13,FALSE)</f>
        <v>ミニバン</v>
      </c>
    </row>
    <row r="309" spans="1:30">
      <c r="A309" s="33">
        <v>2055017130606</v>
      </c>
      <c r="B309" s="32">
        <v>4992496153079</v>
      </c>
      <c r="C309" s="31" t="s">
        <v>3788</v>
      </c>
      <c r="D309" s="30" t="s">
        <v>860</v>
      </c>
      <c r="E309" s="30" t="s">
        <v>1212</v>
      </c>
      <c r="F309" s="30" t="s">
        <v>64</v>
      </c>
      <c r="G309" s="30">
        <v>27300</v>
      </c>
      <c r="H309" s="30">
        <v>10720</v>
      </c>
      <c r="I309" s="30">
        <v>525</v>
      </c>
      <c r="J309" s="30" t="s">
        <v>3956</v>
      </c>
      <c r="K309" s="344"/>
      <c r="L309" s="102" t="str">
        <f t="shared" si="24"/>
        <v>EfficientGrip RVF02 205/50R17 93V XL</v>
      </c>
      <c r="M309" s="104">
        <f>VLOOKUP(A:A,在庫!$B:$M,10,0)</f>
        <v>2</v>
      </c>
      <c r="N309" s="105" t="s">
        <v>4595</v>
      </c>
      <c r="O309" s="105" t="str">
        <f t="shared" si="23"/>
        <v/>
      </c>
      <c r="P309" s="106" t="str">
        <f>VLOOKUP(A:A,在庫!$B:$M,9,0)</f>
        <v>||JAPAN||JAPAN</v>
      </c>
      <c r="Q309" s="106" t="str">
        <f>VLOOKUP('作成 (2)'!D:D,引当!A:B,2,0)&amp;K309&amp;O309</f>
        <v>rvf02</v>
      </c>
      <c r="R309" s="107" t="str">
        <f t="shared" si="25"/>
        <v>2023年製 EfficientGrip RVF02 205/50R17 93V XL  205/50R17  翌営業日発送</v>
      </c>
      <c r="S309" s="106" t="str">
        <f t="shared" si="26"/>
        <v>サマー$$GOODYEAR$$グッドイヤー$$エフィシエントグリップ$$205/50R17$$価格$$安い$$寿命$$おすすめ$$ミニバン</v>
      </c>
      <c r="T309" s="104"/>
      <c r="U309" s="104" t="str">
        <f>VLOOKUP('作成 (2)'!D:D,引当!A:R,4,FALSE)</f>
        <v>サマー</v>
      </c>
      <c r="V309" s="104" t="str">
        <f>VLOOKUP('作成 (2)'!D:D,引当!A:R,5,FALSE)</f>
        <v>GOODYEAR</v>
      </c>
      <c r="W309" s="103" t="str">
        <f>VLOOKUP('作成 (2)'!D:D,引当!A:R,6,FALSE)</f>
        <v>グッドイヤー</v>
      </c>
      <c r="X309" s="108" t="str">
        <f>VLOOKUP('作成 (2)'!D:D,引当!A:M,7,FALSE)</f>
        <v>エフィシエントグリップ</v>
      </c>
      <c r="Y309" s="109" t="str">
        <f t="shared" si="27"/>
        <v>205/50R17</v>
      </c>
      <c r="Z309" s="108" t="str">
        <f>VLOOKUP('作成 (2)'!D:D,引当!A:M,9,FALSE)</f>
        <v>価格</v>
      </c>
      <c r="AA309" s="109" t="str">
        <f>VLOOKUP('作成 (2)'!D:D,引当!A:M,10,FALSE)</f>
        <v>安い</v>
      </c>
      <c r="AB309" s="103" t="str">
        <f>VLOOKUP('作成 (2)'!D:D,引当!A:M,11,FALSE)</f>
        <v>寿命</v>
      </c>
      <c r="AC309" s="103" t="str">
        <f>VLOOKUP('作成 (2)'!D:D,引当!A:M,12,FALSE)</f>
        <v>おすすめ</v>
      </c>
      <c r="AD309" s="26" t="str">
        <f>VLOOKUP('作成 (2)'!D:D,引当!A:M,13,FALSE)</f>
        <v>ミニバン</v>
      </c>
    </row>
    <row r="310" spans="1:30">
      <c r="A310" s="33">
        <v>2155517130608</v>
      </c>
      <c r="B310" s="32">
        <v>4992496152942</v>
      </c>
      <c r="C310" s="31" t="s">
        <v>3789</v>
      </c>
      <c r="D310" s="30" t="s">
        <v>860</v>
      </c>
      <c r="E310" s="30" t="s">
        <v>1358</v>
      </c>
      <c r="F310" s="30" t="s">
        <v>66</v>
      </c>
      <c r="G310" s="30">
        <v>25800</v>
      </c>
      <c r="H310" s="30">
        <v>9320</v>
      </c>
      <c r="I310" s="30">
        <v>1050</v>
      </c>
      <c r="J310" s="30" t="s">
        <v>3956</v>
      </c>
      <c r="K310" s="344"/>
      <c r="L310" s="102" t="str">
        <f t="shared" si="24"/>
        <v>EfficientGrip RVF02 215/55R17 98V XL（限定特価S）</v>
      </c>
      <c r="M310" s="104">
        <f>VLOOKUP(A:A,在庫!$B:$M,10,0)</f>
        <v>5</v>
      </c>
      <c r="N310" s="105" t="s">
        <v>4595</v>
      </c>
      <c r="O310" s="105" t="str">
        <f t="shared" si="23"/>
        <v/>
      </c>
      <c r="P310" s="106" t="str">
        <f>VLOOKUP(A:A,在庫!$B:$M,9,0)</f>
        <v>||JAPAN||</v>
      </c>
      <c r="Q310" s="106" t="str">
        <f>VLOOKUP('作成 (2)'!D:D,引当!A:B,2,0)&amp;K310&amp;O310</f>
        <v>rvf02</v>
      </c>
      <c r="R310" s="107" t="str">
        <f t="shared" si="25"/>
        <v>2023年製 EfficientGrip RVF02 215/55R17 98V XL（限定特価S）  215/55R17  翌営業日発送</v>
      </c>
      <c r="S310" s="106" t="str">
        <f t="shared" si="26"/>
        <v>サマー$$GOODYEAR$$グッドイヤー$$エフィシエントグリップ$$215/55R17$$価格$$安い$$寿命$$おすすめ$$ミニバン</v>
      </c>
      <c r="T310" s="104"/>
      <c r="U310" s="104" t="str">
        <f>VLOOKUP('作成 (2)'!D:D,引当!A:R,4,FALSE)</f>
        <v>サマー</v>
      </c>
      <c r="V310" s="104" t="str">
        <f>VLOOKUP('作成 (2)'!D:D,引当!A:R,5,FALSE)</f>
        <v>GOODYEAR</v>
      </c>
      <c r="W310" s="103" t="str">
        <f>VLOOKUP('作成 (2)'!D:D,引当!A:R,6,FALSE)</f>
        <v>グッドイヤー</v>
      </c>
      <c r="X310" s="108" t="str">
        <f>VLOOKUP('作成 (2)'!D:D,引当!A:M,7,FALSE)</f>
        <v>エフィシエントグリップ</v>
      </c>
      <c r="Y310" s="109" t="str">
        <f t="shared" si="27"/>
        <v>215/55R17</v>
      </c>
      <c r="Z310" s="108" t="str">
        <f>VLOOKUP('作成 (2)'!D:D,引当!A:M,9,FALSE)</f>
        <v>価格</v>
      </c>
      <c r="AA310" s="109" t="str">
        <f>VLOOKUP('作成 (2)'!D:D,引当!A:M,10,FALSE)</f>
        <v>安い</v>
      </c>
      <c r="AB310" s="103" t="str">
        <f>VLOOKUP('作成 (2)'!D:D,引当!A:M,11,FALSE)</f>
        <v>寿命</v>
      </c>
      <c r="AC310" s="103" t="str">
        <f>VLOOKUP('作成 (2)'!D:D,引当!A:M,12,FALSE)</f>
        <v>おすすめ</v>
      </c>
      <c r="AD310" s="26" t="str">
        <f>VLOOKUP('作成 (2)'!D:D,引当!A:M,13,FALSE)</f>
        <v>ミニバン</v>
      </c>
    </row>
    <row r="311" spans="1:30">
      <c r="A311" s="33">
        <v>2156017130600</v>
      </c>
      <c r="B311" s="32">
        <v>4992496152904</v>
      </c>
      <c r="C311" s="31" t="s">
        <v>3790</v>
      </c>
      <c r="D311" s="30" t="s">
        <v>860</v>
      </c>
      <c r="E311" s="30" t="s">
        <v>1359</v>
      </c>
      <c r="F311" s="30" t="s">
        <v>67</v>
      </c>
      <c r="G311" s="30">
        <v>23200</v>
      </c>
      <c r="H311" s="30">
        <v>8830</v>
      </c>
      <c r="I311" s="30">
        <v>1050</v>
      </c>
      <c r="J311" s="30" t="s">
        <v>3956</v>
      </c>
      <c r="K311" s="344"/>
      <c r="L311" s="102" t="str">
        <f t="shared" si="24"/>
        <v>EfficientGrip RVF02 215/60R17 100H XL（限定特価S）</v>
      </c>
      <c r="M311" s="104">
        <f>VLOOKUP(A:A,在庫!$B:$M,10,0)</f>
        <v>4</v>
      </c>
      <c r="N311" s="105" t="s">
        <v>4595</v>
      </c>
      <c r="O311" s="105" t="str">
        <f t="shared" si="23"/>
        <v/>
      </c>
      <c r="P311" s="106" t="str">
        <f>VLOOKUP(A:A,在庫!$B:$M,9,0)</f>
        <v>||JAPAN||JAPAN</v>
      </c>
      <c r="Q311" s="106" t="str">
        <f>VLOOKUP('作成 (2)'!D:D,引当!A:B,2,0)&amp;K311&amp;O311</f>
        <v>rvf02</v>
      </c>
      <c r="R311" s="107" t="str">
        <f t="shared" si="25"/>
        <v>2023年製 EfficientGrip RVF02 215/60R17 100H XL（限定特価S）  215/60R17  翌営業日発送</v>
      </c>
      <c r="S311" s="106" t="str">
        <f t="shared" si="26"/>
        <v>サマー$$GOODYEAR$$グッドイヤー$$エフィシエントグリップ$$215/60R17$$価格$$安い$$寿命$$おすすめ$$ミニバン</v>
      </c>
      <c r="T311" s="104"/>
      <c r="U311" s="104" t="str">
        <f>VLOOKUP('作成 (2)'!D:D,引当!A:R,4,FALSE)</f>
        <v>サマー</v>
      </c>
      <c r="V311" s="104" t="str">
        <f>VLOOKUP('作成 (2)'!D:D,引当!A:R,5,FALSE)</f>
        <v>GOODYEAR</v>
      </c>
      <c r="W311" s="103" t="str">
        <f>VLOOKUP('作成 (2)'!D:D,引当!A:R,6,FALSE)</f>
        <v>グッドイヤー</v>
      </c>
      <c r="X311" s="108" t="str">
        <f>VLOOKUP('作成 (2)'!D:D,引当!A:M,7,FALSE)</f>
        <v>エフィシエントグリップ</v>
      </c>
      <c r="Y311" s="109" t="str">
        <f t="shared" si="27"/>
        <v>215/60R17</v>
      </c>
      <c r="Z311" s="108" t="str">
        <f>VLOOKUP('作成 (2)'!D:D,引当!A:M,9,FALSE)</f>
        <v>価格</v>
      </c>
      <c r="AA311" s="109" t="str">
        <f>VLOOKUP('作成 (2)'!D:D,引当!A:M,10,FALSE)</f>
        <v>安い</v>
      </c>
      <c r="AB311" s="103" t="str">
        <f>VLOOKUP('作成 (2)'!D:D,引当!A:M,11,FALSE)</f>
        <v>寿命</v>
      </c>
      <c r="AC311" s="103" t="str">
        <f>VLOOKUP('作成 (2)'!D:D,引当!A:M,12,FALSE)</f>
        <v>おすすめ</v>
      </c>
      <c r="AD311" s="26" t="str">
        <f>VLOOKUP('作成 (2)'!D:D,引当!A:M,13,FALSE)</f>
        <v>ミニバン</v>
      </c>
    </row>
    <row r="312" spans="1:30">
      <c r="A312" s="33">
        <v>2256017130607</v>
      </c>
      <c r="B312" s="32">
        <v>4992496152973</v>
      </c>
      <c r="C312" s="31" t="s">
        <v>3791</v>
      </c>
      <c r="D312" s="30" t="s">
        <v>860</v>
      </c>
      <c r="E312" s="30" t="s">
        <v>1360</v>
      </c>
      <c r="F312" s="30" t="s">
        <v>68</v>
      </c>
      <c r="G312" s="30">
        <v>24400</v>
      </c>
      <c r="H312" s="30">
        <v>8910</v>
      </c>
      <c r="I312" s="30">
        <v>1050</v>
      </c>
      <c r="J312" s="30" t="s">
        <v>3956</v>
      </c>
      <c r="K312" s="344"/>
      <c r="L312" s="102" t="str">
        <f t="shared" si="24"/>
        <v>EfficientGrip RVF02 225/60R17 99H（限定特価S）</v>
      </c>
      <c r="M312" s="104">
        <f>VLOOKUP(A:A,在庫!$B:$M,10,0)</f>
        <v>4</v>
      </c>
      <c r="N312" s="105" t="s">
        <v>4595</v>
      </c>
      <c r="O312" s="105" t="str">
        <f t="shared" si="23"/>
        <v/>
      </c>
      <c r="P312" s="106" t="str">
        <f>VLOOKUP(A:A,在庫!$B:$M,9,0)</f>
        <v>||JAPAN||</v>
      </c>
      <c r="Q312" s="106" t="str">
        <f>VLOOKUP('作成 (2)'!D:D,引当!A:B,2,0)&amp;K312&amp;O312</f>
        <v>rvf02</v>
      </c>
      <c r="R312" s="107" t="str">
        <f t="shared" si="25"/>
        <v>2023年製 EfficientGrip RVF02 225/60R17 99H（限定特価S）  225/60R17  翌営業日発送</v>
      </c>
      <c r="S312" s="106" t="str">
        <f t="shared" si="26"/>
        <v>サマー$$GOODYEAR$$グッドイヤー$$エフィシエントグリップ$$225/60R17$$価格$$安い$$寿命$$おすすめ$$ミニバン</v>
      </c>
      <c r="T312" s="104"/>
      <c r="U312" s="104" t="str">
        <f>VLOOKUP('作成 (2)'!D:D,引当!A:R,4,FALSE)</f>
        <v>サマー</v>
      </c>
      <c r="V312" s="104" t="str">
        <f>VLOOKUP('作成 (2)'!D:D,引当!A:R,5,FALSE)</f>
        <v>GOODYEAR</v>
      </c>
      <c r="W312" s="103" t="str">
        <f>VLOOKUP('作成 (2)'!D:D,引当!A:R,6,FALSE)</f>
        <v>グッドイヤー</v>
      </c>
      <c r="X312" s="108" t="str">
        <f>VLOOKUP('作成 (2)'!D:D,引当!A:M,7,FALSE)</f>
        <v>エフィシエントグリップ</v>
      </c>
      <c r="Y312" s="109" t="str">
        <f t="shared" si="27"/>
        <v>225/60R17</v>
      </c>
      <c r="Z312" s="108" t="str">
        <f>VLOOKUP('作成 (2)'!D:D,引当!A:M,9,FALSE)</f>
        <v>価格</v>
      </c>
      <c r="AA312" s="109" t="str">
        <f>VLOOKUP('作成 (2)'!D:D,引当!A:M,10,FALSE)</f>
        <v>安い</v>
      </c>
      <c r="AB312" s="103" t="str">
        <f>VLOOKUP('作成 (2)'!D:D,引当!A:M,11,FALSE)</f>
        <v>寿命</v>
      </c>
      <c r="AC312" s="103" t="str">
        <f>VLOOKUP('作成 (2)'!D:D,引当!A:M,12,FALSE)</f>
        <v>おすすめ</v>
      </c>
      <c r="AD312" s="26" t="str">
        <f>VLOOKUP('作成 (2)'!D:D,引当!A:M,13,FALSE)</f>
        <v>ミニバン</v>
      </c>
    </row>
    <row r="313" spans="1:30">
      <c r="A313" s="33">
        <v>2254518130607</v>
      </c>
      <c r="B313" s="32">
        <v>4992496153215</v>
      </c>
      <c r="C313" s="31" t="s">
        <v>3792</v>
      </c>
      <c r="D313" s="30" t="s">
        <v>860</v>
      </c>
      <c r="E313" s="30" t="s">
        <v>690</v>
      </c>
      <c r="F313" s="30" t="s">
        <v>40</v>
      </c>
      <c r="G313" s="30">
        <v>34500</v>
      </c>
      <c r="H313" s="30">
        <v>13650</v>
      </c>
      <c r="I313" s="30">
        <v>1050</v>
      </c>
      <c r="J313" s="30" t="s">
        <v>3956</v>
      </c>
      <c r="K313" s="344"/>
      <c r="L313" s="102" t="str">
        <f t="shared" si="24"/>
        <v>EfficientGrip RVF02 225/45R18 95W XL</v>
      </c>
      <c r="M313" s="104">
        <f>VLOOKUP(A:A,在庫!$B:$M,10,0)</f>
        <v>1</v>
      </c>
      <c r="N313" s="105" t="s">
        <v>4595</v>
      </c>
      <c r="O313" s="105" t="str">
        <f t="shared" si="23"/>
        <v/>
      </c>
      <c r="P313" s="106" t="str">
        <f>VLOOKUP(A:A,在庫!$B:$M,9,0)</f>
        <v>||JAPAN||JAPAN</v>
      </c>
      <c r="Q313" s="106" t="str">
        <f>VLOOKUP('作成 (2)'!D:D,引当!A:B,2,0)&amp;K313&amp;O313</f>
        <v>rvf02</v>
      </c>
      <c r="R313" s="107" t="str">
        <f t="shared" si="25"/>
        <v>2023年製 EfficientGrip RVF02 225/45R18 95W XL  225/45R18  翌営業日発送</v>
      </c>
      <c r="S313" s="106" t="str">
        <f t="shared" si="26"/>
        <v>サマー$$GOODYEAR$$グッドイヤー$$エフィシエントグリップ$$225/45R18$$価格$$安い$$寿命$$おすすめ$$ミニバン</v>
      </c>
      <c r="T313" s="104"/>
      <c r="U313" s="104" t="str">
        <f>VLOOKUP('作成 (2)'!D:D,引当!A:R,4,FALSE)</f>
        <v>サマー</v>
      </c>
      <c r="V313" s="104" t="str">
        <f>VLOOKUP('作成 (2)'!D:D,引当!A:R,5,FALSE)</f>
        <v>GOODYEAR</v>
      </c>
      <c r="W313" s="103" t="str">
        <f>VLOOKUP('作成 (2)'!D:D,引当!A:R,6,FALSE)</f>
        <v>グッドイヤー</v>
      </c>
      <c r="X313" s="108" t="str">
        <f>VLOOKUP('作成 (2)'!D:D,引当!A:M,7,FALSE)</f>
        <v>エフィシエントグリップ</v>
      </c>
      <c r="Y313" s="109" t="str">
        <f t="shared" si="27"/>
        <v>225/45R18</v>
      </c>
      <c r="Z313" s="108" t="str">
        <f>VLOOKUP('作成 (2)'!D:D,引当!A:M,9,FALSE)</f>
        <v>価格</v>
      </c>
      <c r="AA313" s="109" t="str">
        <f>VLOOKUP('作成 (2)'!D:D,引当!A:M,10,FALSE)</f>
        <v>安い</v>
      </c>
      <c r="AB313" s="103" t="str">
        <f>VLOOKUP('作成 (2)'!D:D,引当!A:M,11,FALSE)</f>
        <v>寿命</v>
      </c>
      <c r="AC313" s="103" t="str">
        <f>VLOOKUP('作成 (2)'!D:D,引当!A:M,12,FALSE)</f>
        <v>おすすめ</v>
      </c>
      <c r="AD313" s="26" t="str">
        <f>VLOOKUP('作成 (2)'!D:D,引当!A:M,13,FALSE)</f>
        <v>ミニバン</v>
      </c>
    </row>
    <row r="314" spans="1:30">
      <c r="A314" s="33">
        <v>2255018130609</v>
      </c>
      <c r="B314" s="32">
        <v>4992496152898</v>
      </c>
      <c r="C314" s="31" t="s">
        <v>3793</v>
      </c>
      <c r="D314" s="30" t="s">
        <v>860</v>
      </c>
      <c r="E314" s="30" t="s">
        <v>1361</v>
      </c>
      <c r="F314" s="30" t="s">
        <v>80</v>
      </c>
      <c r="G314" s="30">
        <v>32900</v>
      </c>
      <c r="H314" s="30">
        <v>13000</v>
      </c>
      <c r="I314" s="30">
        <v>1050</v>
      </c>
      <c r="J314" s="30" t="s">
        <v>3956</v>
      </c>
      <c r="K314" s="344"/>
      <c r="L314" s="102" t="str">
        <f t="shared" si="24"/>
        <v>EfficientGrip RVF02 225/50R18 99V XL</v>
      </c>
      <c r="M314" s="104">
        <f>VLOOKUP(A:A,在庫!$B:$M,10,0)</f>
        <v>4</v>
      </c>
      <c r="N314" s="105" t="s">
        <v>4595</v>
      </c>
      <c r="O314" s="105" t="str">
        <f t="shared" si="23"/>
        <v/>
      </c>
      <c r="P314" s="106" t="str">
        <f>VLOOKUP(A:A,在庫!$B:$M,9,0)</f>
        <v>||JAPAN||</v>
      </c>
      <c r="Q314" s="106" t="str">
        <f>VLOOKUP('作成 (2)'!D:D,引当!A:B,2,0)&amp;K314&amp;O314</f>
        <v>rvf02</v>
      </c>
      <c r="R314" s="107" t="str">
        <f t="shared" si="25"/>
        <v>2023年製 EfficientGrip RVF02 225/50R18 99V XL  225/50R18  翌営業日発送</v>
      </c>
      <c r="S314" s="106" t="str">
        <f t="shared" si="26"/>
        <v>サマー$$GOODYEAR$$グッドイヤー$$エフィシエントグリップ$$225/50R18$$価格$$安い$$寿命$$おすすめ$$ミニバン</v>
      </c>
      <c r="T314" s="104"/>
      <c r="U314" s="104" t="str">
        <f>VLOOKUP('作成 (2)'!D:D,引当!A:R,4,FALSE)</f>
        <v>サマー</v>
      </c>
      <c r="V314" s="104" t="str">
        <f>VLOOKUP('作成 (2)'!D:D,引当!A:R,5,FALSE)</f>
        <v>GOODYEAR</v>
      </c>
      <c r="W314" s="103" t="str">
        <f>VLOOKUP('作成 (2)'!D:D,引当!A:R,6,FALSE)</f>
        <v>グッドイヤー</v>
      </c>
      <c r="X314" s="108" t="str">
        <f>VLOOKUP('作成 (2)'!D:D,引当!A:M,7,FALSE)</f>
        <v>エフィシエントグリップ</v>
      </c>
      <c r="Y314" s="109" t="str">
        <f t="shared" si="27"/>
        <v>225/50R18</v>
      </c>
      <c r="Z314" s="108" t="str">
        <f>VLOOKUP('作成 (2)'!D:D,引当!A:M,9,FALSE)</f>
        <v>価格</v>
      </c>
      <c r="AA314" s="109" t="str">
        <f>VLOOKUP('作成 (2)'!D:D,引当!A:M,10,FALSE)</f>
        <v>安い</v>
      </c>
      <c r="AB314" s="103" t="str">
        <f>VLOOKUP('作成 (2)'!D:D,引当!A:M,11,FALSE)</f>
        <v>寿命</v>
      </c>
      <c r="AC314" s="103" t="str">
        <f>VLOOKUP('作成 (2)'!D:D,引当!A:M,12,FALSE)</f>
        <v>おすすめ</v>
      </c>
      <c r="AD314" s="26" t="str">
        <f>VLOOKUP('作成 (2)'!D:D,引当!A:M,13,FALSE)</f>
        <v>ミニバン</v>
      </c>
    </row>
    <row r="315" spans="1:30">
      <c r="A315" s="33">
        <v>2355018130606</v>
      </c>
      <c r="B315" s="32">
        <v>4992496152843</v>
      </c>
      <c r="C315" s="31" t="s">
        <v>3794</v>
      </c>
      <c r="D315" s="30" t="s">
        <v>860</v>
      </c>
      <c r="E315" s="30" t="s">
        <v>1362</v>
      </c>
      <c r="F315" s="30" t="s">
        <v>54</v>
      </c>
      <c r="G315" s="30">
        <v>31200</v>
      </c>
      <c r="H315" s="30">
        <v>11490</v>
      </c>
      <c r="I315" s="30">
        <v>1050</v>
      </c>
      <c r="J315" s="30" t="s">
        <v>3956</v>
      </c>
      <c r="K315" s="344"/>
      <c r="L315" s="102" t="str">
        <f t="shared" si="24"/>
        <v>EfficientGrip RVF02 235/50R18 101W XL（限定特価S）</v>
      </c>
      <c r="M315" s="104">
        <f>VLOOKUP(A:A,在庫!$B:$M,10,0)</f>
        <v>4</v>
      </c>
      <c r="N315" s="105" t="s">
        <v>4595</v>
      </c>
      <c r="O315" s="105" t="str">
        <f t="shared" si="23"/>
        <v/>
      </c>
      <c r="P315" s="106" t="str">
        <f>VLOOKUP(A:A,在庫!$B:$M,9,0)</f>
        <v>||JAPAN||JAPAN</v>
      </c>
      <c r="Q315" s="106" t="str">
        <f>VLOOKUP('作成 (2)'!D:D,引当!A:B,2,0)&amp;K315&amp;O315</f>
        <v>rvf02</v>
      </c>
      <c r="R315" s="107" t="str">
        <f t="shared" si="25"/>
        <v>2023年製 EfficientGrip RVF02 235/50R18 101W XL（限定特価S）  235/50R18  翌営業日発送</v>
      </c>
      <c r="S315" s="106" t="str">
        <f t="shared" si="26"/>
        <v>サマー$$GOODYEAR$$グッドイヤー$$エフィシエントグリップ$$235/50R18$$価格$$安い$$寿命$$おすすめ$$ミニバン</v>
      </c>
      <c r="T315" s="104"/>
      <c r="U315" s="104" t="str">
        <f>VLOOKUP('作成 (2)'!D:D,引当!A:R,4,FALSE)</f>
        <v>サマー</v>
      </c>
      <c r="V315" s="104" t="str">
        <f>VLOOKUP('作成 (2)'!D:D,引当!A:R,5,FALSE)</f>
        <v>GOODYEAR</v>
      </c>
      <c r="W315" s="103" t="str">
        <f>VLOOKUP('作成 (2)'!D:D,引当!A:R,6,FALSE)</f>
        <v>グッドイヤー</v>
      </c>
      <c r="X315" s="108" t="str">
        <f>VLOOKUP('作成 (2)'!D:D,引当!A:M,7,FALSE)</f>
        <v>エフィシエントグリップ</v>
      </c>
      <c r="Y315" s="109" t="str">
        <f t="shared" si="27"/>
        <v>235/50R18</v>
      </c>
      <c r="Z315" s="108" t="str">
        <f>VLOOKUP('作成 (2)'!D:D,引当!A:M,9,FALSE)</f>
        <v>価格</v>
      </c>
      <c r="AA315" s="109" t="str">
        <f>VLOOKUP('作成 (2)'!D:D,引当!A:M,10,FALSE)</f>
        <v>安い</v>
      </c>
      <c r="AB315" s="103" t="str">
        <f>VLOOKUP('作成 (2)'!D:D,引当!A:M,11,FALSE)</f>
        <v>寿命</v>
      </c>
      <c r="AC315" s="103" t="str">
        <f>VLOOKUP('作成 (2)'!D:D,引当!A:M,12,FALSE)</f>
        <v>おすすめ</v>
      </c>
      <c r="AD315" s="26" t="str">
        <f>VLOOKUP('作成 (2)'!D:D,引当!A:M,13,FALSE)</f>
        <v>ミニバン</v>
      </c>
    </row>
    <row r="316" spans="1:30">
      <c r="A316" s="33">
        <v>2454020130601</v>
      </c>
      <c r="B316" s="32">
        <v>4992496153208</v>
      </c>
      <c r="C316" s="31" t="s">
        <v>3795</v>
      </c>
      <c r="D316" s="30" t="s">
        <v>860</v>
      </c>
      <c r="E316" s="30" t="s">
        <v>1363</v>
      </c>
      <c r="F316" s="30" t="s">
        <v>128</v>
      </c>
      <c r="G316" s="30">
        <v>55700</v>
      </c>
      <c r="H316" s="30">
        <v>22200</v>
      </c>
      <c r="I316" s="30">
        <v>1050</v>
      </c>
      <c r="J316" s="30" t="s">
        <v>3956</v>
      </c>
      <c r="K316" s="344"/>
      <c r="L316" s="102" t="str">
        <f t="shared" si="24"/>
        <v>EfficientGrip RVF02 245/40R20 99W XL</v>
      </c>
      <c r="M316" s="104">
        <f>VLOOKUP(A:A,在庫!$B:$M,10,0)</f>
        <v>1</v>
      </c>
      <c r="N316" s="105" t="s">
        <v>4595</v>
      </c>
      <c r="O316" s="105" t="str">
        <f t="shared" si="23"/>
        <v/>
      </c>
      <c r="P316" s="106" t="str">
        <f>VLOOKUP(A:A,在庫!$B:$M,9,0)</f>
        <v>||JAPAN||</v>
      </c>
      <c r="Q316" s="106" t="str">
        <f>VLOOKUP('作成 (2)'!D:D,引当!A:B,2,0)&amp;K316&amp;O316</f>
        <v>rvf02</v>
      </c>
      <c r="R316" s="107" t="str">
        <f t="shared" si="25"/>
        <v>2023年製 EfficientGrip RVF02 245/40R20 99W XL  245/40R20  翌営業日発送</v>
      </c>
      <c r="S316" s="106" t="str">
        <f t="shared" si="26"/>
        <v>サマー$$GOODYEAR$$グッドイヤー$$エフィシエントグリップ$$245/40R20$$価格$$安い$$寿命$$おすすめ$$ミニバン</v>
      </c>
      <c r="T316" s="104"/>
      <c r="U316" s="104" t="str">
        <f>VLOOKUP('作成 (2)'!D:D,引当!A:R,4,FALSE)</f>
        <v>サマー</v>
      </c>
      <c r="V316" s="104" t="str">
        <f>VLOOKUP('作成 (2)'!D:D,引当!A:R,5,FALSE)</f>
        <v>GOODYEAR</v>
      </c>
      <c r="W316" s="103" t="str">
        <f>VLOOKUP('作成 (2)'!D:D,引当!A:R,6,FALSE)</f>
        <v>グッドイヤー</v>
      </c>
      <c r="X316" s="108" t="str">
        <f>VLOOKUP('作成 (2)'!D:D,引当!A:M,7,FALSE)</f>
        <v>エフィシエントグリップ</v>
      </c>
      <c r="Y316" s="109" t="str">
        <f t="shared" si="27"/>
        <v>245/40R20</v>
      </c>
      <c r="Z316" s="108" t="str">
        <f>VLOOKUP('作成 (2)'!D:D,引当!A:M,9,FALSE)</f>
        <v>価格</v>
      </c>
      <c r="AA316" s="109" t="str">
        <f>VLOOKUP('作成 (2)'!D:D,引当!A:M,10,FALSE)</f>
        <v>安い</v>
      </c>
      <c r="AB316" s="103" t="str">
        <f>VLOOKUP('作成 (2)'!D:D,引当!A:M,11,FALSE)</f>
        <v>寿命</v>
      </c>
      <c r="AC316" s="103" t="str">
        <f>VLOOKUP('作成 (2)'!D:D,引当!A:M,12,FALSE)</f>
        <v>おすすめ</v>
      </c>
      <c r="AD316" s="26" t="str">
        <f>VLOOKUP('作成 (2)'!D:D,引当!A:M,13,FALSE)</f>
        <v>ミニバン</v>
      </c>
    </row>
    <row r="317" spans="1:30">
      <c r="A317" s="33">
        <v>2255519130603</v>
      </c>
      <c r="B317" s="32">
        <v>4992496153123</v>
      </c>
      <c r="C317" s="31" t="s">
        <v>9017</v>
      </c>
      <c r="D317" s="30" t="s">
        <v>860</v>
      </c>
      <c r="E317" s="30" t="s">
        <v>9018</v>
      </c>
      <c r="F317" s="30" t="s">
        <v>78</v>
      </c>
      <c r="H317" s="30">
        <v>12880</v>
      </c>
      <c r="I317" s="30">
        <v>1050</v>
      </c>
      <c r="J317" s="30" t="s">
        <v>3956</v>
      </c>
      <c r="K317" s="344"/>
      <c r="L317" s="102" t="str">
        <f t="shared" si="24"/>
        <v>EfficientGrip RVF02 225/55R19 103W</v>
      </c>
      <c r="M317" s="104">
        <f>VLOOKUP(A:A,在庫!$B:$M,10,0)</f>
        <v>1</v>
      </c>
      <c r="N317" s="105" t="s">
        <v>4595</v>
      </c>
      <c r="O317" s="105" t="str">
        <f t="shared" si="23"/>
        <v/>
      </c>
      <c r="P317" s="106">
        <f>VLOOKUP(A:A,在庫!$B:$M,9,0)</f>
        <v>0</v>
      </c>
      <c r="Q317" s="106" t="str">
        <f>VLOOKUP('作成 (2)'!D:D,引当!A:B,2,0)&amp;K317&amp;O317</f>
        <v>rvf02</v>
      </c>
      <c r="R317" s="107" t="str">
        <f t="shared" si="25"/>
        <v>2023年製 EfficientGrip RVF02 225/55R19 103W  225/55R19  翌営業日発送</v>
      </c>
      <c r="S317" s="106" t="str">
        <f t="shared" si="26"/>
        <v>サマー$$GOODYEAR$$グッドイヤー$$エフィシエントグリップ$$225/55R19$$価格$$安い$$寿命$$おすすめ$$ミニバン</v>
      </c>
      <c r="T317" s="104"/>
      <c r="U317" s="104" t="str">
        <f>VLOOKUP('作成 (2)'!D:D,引当!A:R,4,FALSE)</f>
        <v>サマー</v>
      </c>
      <c r="V317" s="104" t="str">
        <f>VLOOKUP('作成 (2)'!D:D,引当!A:R,5,FALSE)</f>
        <v>GOODYEAR</v>
      </c>
      <c r="W317" s="103" t="str">
        <f>VLOOKUP('作成 (2)'!D:D,引当!A:R,6,FALSE)</f>
        <v>グッドイヤー</v>
      </c>
      <c r="X317" s="108" t="str">
        <f>VLOOKUP('作成 (2)'!D:D,引当!A:M,7,FALSE)</f>
        <v>エフィシエントグリップ</v>
      </c>
      <c r="Y317" s="109" t="str">
        <f t="shared" si="27"/>
        <v>225/55R19</v>
      </c>
      <c r="Z317" s="108" t="str">
        <f>VLOOKUP('作成 (2)'!D:D,引当!A:M,9,FALSE)</f>
        <v>価格</v>
      </c>
      <c r="AA317" s="109" t="str">
        <f>VLOOKUP('作成 (2)'!D:D,引当!A:M,10,FALSE)</f>
        <v>安い</v>
      </c>
      <c r="AB317" s="103" t="str">
        <f>VLOOKUP('作成 (2)'!D:D,引当!A:M,11,FALSE)</f>
        <v>寿命</v>
      </c>
      <c r="AC317" s="103" t="str">
        <f>VLOOKUP('作成 (2)'!D:D,引当!A:M,12,FALSE)</f>
        <v>おすすめ</v>
      </c>
      <c r="AD317" s="26" t="str">
        <f>VLOOKUP('作成 (2)'!D:D,引当!A:M,13,FALSE)</f>
        <v>ミニバン</v>
      </c>
    </row>
    <row r="318" spans="1:30">
      <c r="A318" s="33">
        <v>1656514130604</v>
      </c>
      <c r="B318" s="32">
        <v>4992496152966</v>
      </c>
      <c r="C318" s="31" t="s">
        <v>9007</v>
      </c>
      <c r="D318" s="30" t="s">
        <v>860</v>
      </c>
      <c r="E318" s="30" t="s">
        <v>856</v>
      </c>
      <c r="F318" s="30" t="s">
        <v>114</v>
      </c>
      <c r="G318" s="30" t="s">
        <v>152</v>
      </c>
      <c r="H318" s="30">
        <v>4140</v>
      </c>
      <c r="I318" s="30">
        <v>525</v>
      </c>
      <c r="J318" s="30" t="s">
        <v>3956</v>
      </c>
      <c r="K318" s="344"/>
      <c r="L318" s="102" t="str">
        <f t="shared" si="24"/>
        <v>EfficientGrip RVF02 165/65R14 79H</v>
      </c>
      <c r="M318" s="104">
        <f>VLOOKUP(A:A,在庫!$B:$M,10,0)</f>
        <v>1</v>
      </c>
      <c r="N318" s="105" t="s">
        <v>4595</v>
      </c>
      <c r="O318" s="105" t="str">
        <f t="shared" si="23"/>
        <v/>
      </c>
      <c r="P318" s="106">
        <f>VLOOKUP(A:A,在庫!$B:$M,9,0)</f>
        <v>0</v>
      </c>
      <c r="Q318" s="106" t="str">
        <f>VLOOKUP('作成 (2)'!D:D,引当!A:B,2,0)&amp;K318&amp;O318</f>
        <v>rvf02</v>
      </c>
      <c r="R318" s="107" t="str">
        <f t="shared" si="25"/>
        <v>2023年製 EfficientGrip RVF02 165/65R14 79H  165/65R14  翌営業日発送</v>
      </c>
      <c r="S318" s="106" t="str">
        <f t="shared" si="26"/>
        <v>サマー$$GOODYEAR$$グッドイヤー$$エフィシエントグリップ$$165/65R14$$価格$$安い$$寿命$$おすすめ$$ミニバン</v>
      </c>
      <c r="T318" s="104"/>
      <c r="U318" s="104" t="str">
        <f>VLOOKUP('作成 (2)'!D:D,引当!A:R,4,FALSE)</f>
        <v>サマー</v>
      </c>
      <c r="V318" s="104" t="str">
        <f>VLOOKUP('作成 (2)'!D:D,引当!A:R,5,FALSE)</f>
        <v>GOODYEAR</v>
      </c>
      <c r="W318" s="103" t="str">
        <f>VLOOKUP('作成 (2)'!D:D,引当!A:R,6,FALSE)</f>
        <v>グッドイヤー</v>
      </c>
      <c r="X318" s="108" t="str">
        <f>VLOOKUP('作成 (2)'!D:D,引当!A:M,7,FALSE)</f>
        <v>エフィシエントグリップ</v>
      </c>
      <c r="Y318" s="109" t="str">
        <f t="shared" si="27"/>
        <v>165/65R14</v>
      </c>
      <c r="Z318" s="108" t="str">
        <f>VLOOKUP('作成 (2)'!D:D,引当!A:M,9,FALSE)</f>
        <v>価格</v>
      </c>
      <c r="AA318" s="109" t="str">
        <f>VLOOKUP('作成 (2)'!D:D,引当!A:M,10,FALSE)</f>
        <v>安い</v>
      </c>
      <c r="AB318" s="103" t="str">
        <f>VLOOKUP('作成 (2)'!D:D,引当!A:M,11,FALSE)</f>
        <v>寿命</v>
      </c>
      <c r="AC318" s="103" t="str">
        <f>VLOOKUP('作成 (2)'!D:D,引当!A:M,12,FALSE)</f>
        <v>おすすめ</v>
      </c>
      <c r="AD318" s="26" t="str">
        <f>VLOOKUP('作成 (2)'!D:D,引当!A:M,13,FALSE)</f>
        <v>ミニバン</v>
      </c>
    </row>
    <row r="319" spans="1:30">
      <c r="A319" s="33">
        <v>1755515130603</v>
      </c>
      <c r="B319" s="32">
        <v>4992496153185</v>
      </c>
      <c r="C319" s="31" t="s">
        <v>9008</v>
      </c>
      <c r="D319" s="30" t="s">
        <v>860</v>
      </c>
      <c r="E319" s="30" t="s">
        <v>9009</v>
      </c>
      <c r="F319" s="30" t="s">
        <v>9010</v>
      </c>
      <c r="G319" s="30" t="s">
        <v>152</v>
      </c>
      <c r="H319" s="30">
        <v>7040</v>
      </c>
      <c r="I319" s="30">
        <v>525</v>
      </c>
      <c r="J319" s="30" t="s">
        <v>3956</v>
      </c>
      <c r="K319" s="344"/>
      <c r="L319" s="102" t="str">
        <f t="shared" si="24"/>
        <v>EfficientGrip RVF02 175/55R15 77V</v>
      </c>
      <c r="M319" s="104">
        <f>VLOOKUP(A:A,在庫!$B:$M,10,0)</f>
        <v>1</v>
      </c>
      <c r="N319" s="105" t="s">
        <v>4595</v>
      </c>
      <c r="O319" s="105" t="str">
        <f t="shared" si="23"/>
        <v/>
      </c>
      <c r="P319" s="106">
        <f>VLOOKUP(A:A,在庫!$B:$M,9,0)</f>
        <v>0</v>
      </c>
      <c r="Q319" s="106" t="str">
        <f>VLOOKUP('作成 (2)'!D:D,引当!A:B,2,0)&amp;K319&amp;O319</f>
        <v>rvf02</v>
      </c>
      <c r="R319" s="107" t="str">
        <f t="shared" si="25"/>
        <v>2023年製 EfficientGrip RVF02 175/55R15 77V  175/55R15  翌営業日発送</v>
      </c>
      <c r="S319" s="106" t="str">
        <f t="shared" si="26"/>
        <v>サマー$$GOODYEAR$$グッドイヤー$$エフィシエントグリップ$$175/55R15$$価格$$安い$$寿命$$おすすめ$$ミニバン</v>
      </c>
      <c r="T319" s="104"/>
      <c r="U319" s="104" t="str">
        <f>VLOOKUP('作成 (2)'!D:D,引当!A:R,4,FALSE)</f>
        <v>サマー</v>
      </c>
      <c r="V319" s="104" t="str">
        <f>VLOOKUP('作成 (2)'!D:D,引当!A:R,5,FALSE)</f>
        <v>GOODYEAR</v>
      </c>
      <c r="W319" s="103" t="str">
        <f>VLOOKUP('作成 (2)'!D:D,引当!A:R,6,FALSE)</f>
        <v>グッドイヤー</v>
      </c>
      <c r="X319" s="108" t="str">
        <f>VLOOKUP('作成 (2)'!D:D,引当!A:M,7,FALSE)</f>
        <v>エフィシエントグリップ</v>
      </c>
      <c r="Y319" s="109" t="str">
        <f t="shared" si="27"/>
        <v>175/55R15</v>
      </c>
      <c r="Z319" s="108" t="str">
        <f>VLOOKUP('作成 (2)'!D:D,引当!A:M,9,FALSE)</f>
        <v>価格</v>
      </c>
      <c r="AA319" s="109" t="str">
        <f>VLOOKUP('作成 (2)'!D:D,引当!A:M,10,FALSE)</f>
        <v>安い</v>
      </c>
      <c r="AB319" s="103" t="str">
        <f>VLOOKUP('作成 (2)'!D:D,引当!A:M,11,FALSE)</f>
        <v>寿命</v>
      </c>
      <c r="AC319" s="103" t="str">
        <f>VLOOKUP('作成 (2)'!D:D,引当!A:M,12,FALSE)</f>
        <v>おすすめ</v>
      </c>
      <c r="AD319" s="26" t="str">
        <f>VLOOKUP('作成 (2)'!D:D,引当!A:M,13,FALSE)</f>
        <v>ミニバン</v>
      </c>
    </row>
    <row r="320" spans="1:30">
      <c r="A320" s="33">
        <v>1756016130604</v>
      </c>
      <c r="B320" s="32">
        <v>4992496153239</v>
      </c>
      <c r="C320" s="31" t="s">
        <v>9011</v>
      </c>
      <c r="D320" s="30" t="s">
        <v>860</v>
      </c>
      <c r="E320" s="30" t="s">
        <v>852</v>
      </c>
      <c r="F320" s="30" t="s">
        <v>116</v>
      </c>
      <c r="G320" s="30" t="s">
        <v>152</v>
      </c>
      <c r="H320" s="30">
        <v>6460</v>
      </c>
      <c r="I320" s="30">
        <v>525</v>
      </c>
      <c r="J320" s="30" t="s">
        <v>3956</v>
      </c>
      <c r="K320" s="344"/>
      <c r="L320" s="102" t="str">
        <f t="shared" si="24"/>
        <v>EfficientGrip RVF02 175/60R16 82H</v>
      </c>
      <c r="M320" s="104">
        <f>VLOOKUP(A:A,在庫!$B:$M,10,0)</f>
        <v>1</v>
      </c>
      <c r="N320" s="105" t="s">
        <v>4595</v>
      </c>
      <c r="O320" s="105" t="str">
        <f t="shared" si="23"/>
        <v/>
      </c>
      <c r="P320" s="106">
        <f>VLOOKUP(A:A,在庫!$B:$M,9,0)</f>
        <v>0</v>
      </c>
      <c r="Q320" s="106" t="str">
        <f>VLOOKUP('作成 (2)'!D:D,引当!A:B,2,0)&amp;K320&amp;O320</f>
        <v>rvf02</v>
      </c>
      <c r="R320" s="107" t="str">
        <f t="shared" si="25"/>
        <v>2023年製 EfficientGrip RVF02 175/60R16 82H  175/60R16  翌営業日発送</v>
      </c>
      <c r="S320" s="106" t="str">
        <f t="shared" si="26"/>
        <v>サマー$$GOODYEAR$$グッドイヤー$$エフィシエントグリップ$$175/60R16$$価格$$安い$$寿命$$おすすめ$$ミニバン</v>
      </c>
      <c r="T320" s="104"/>
      <c r="U320" s="104" t="str">
        <f>VLOOKUP('作成 (2)'!D:D,引当!A:R,4,FALSE)</f>
        <v>サマー</v>
      </c>
      <c r="V320" s="104" t="str">
        <f>VLOOKUP('作成 (2)'!D:D,引当!A:R,5,FALSE)</f>
        <v>GOODYEAR</v>
      </c>
      <c r="W320" s="103" t="str">
        <f>VLOOKUP('作成 (2)'!D:D,引当!A:R,6,FALSE)</f>
        <v>グッドイヤー</v>
      </c>
      <c r="X320" s="108" t="str">
        <f>VLOOKUP('作成 (2)'!D:D,引当!A:M,7,FALSE)</f>
        <v>エフィシエントグリップ</v>
      </c>
      <c r="Y320" s="109" t="str">
        <f t="shared" si="27"/>
        <v>175/60R16</v>
      </c>
      <c r="Z320" s="108" t="str">
        <f>VLOOKUP('作成 (2)'!D:D,引当!A:M,9,FALSE)</f>
        <v>価格</v>
      </c>
      <c r="AA320" s="109" t="str">
        <f>VLOOKUP('作成 (2)'!D:D,引当!A:M,10,FALSE)</f>
        <v>安い</v>
      </c>
      <c r="AB320" s="103" t="str">
        <f>VLOOKUP('作成 (2)'!D:D,引当!A:M,11,FALSE)</f>
        <v>寿命</v>
      </c>
      <c r="AC320" s="103" t="str">
        <f>VLOOKUP('作成 (2)'!D:D,引当!A:M,12,FALSE)</f>
        <v>おすすめ</v>
      </c>
      <c r="AD320" s="26" t="str">
        <f>VLOOKUP('作成 (2)'!D:D,引当!A:M,13,FALSE)</f>
        <v>ミニバン</v>
      </c>
    </row>
    <row r="321" spans="1:30">
      <c r="A321" s="33">
        <v>1856015130602</v>
      </c>
      <c r="B321" s="32">
        <v>4992496153017</v>
      </c>
      <c r="C321" s="31" t="s">
        <v>9012</v>
      </c>
      <c r="D321" s="30" t="s">
        <v>860</v>
      </c>
      <c r="E321" s="30" t="s">
        <v>1169</v>
      </c>
      <c r="F321" s="30" t="s">
        <v>81</v>
      </c>
      <c r="G321" s="30" t="s">
        <v>152</v>
      </c>
      <c r="H321" s="30">
        <v>6310</v>
      </c>
      <c r="I321" s="30">
        <v>525</v>
      </c>
      <c r="J321" s="30" t="s">
        <v>3956</v>
      </c>
      <c r="K321" s="344"/>
      <c r="L321" s="102" t="str">
        <f t="shared" si="24"/>
        <v>EfficientGrip RVF02 185/60R15 84H</v>
      </c>
      <c r="M321" s="104">
        <f>VLOOKUP(A:A,在庫!$B:$M,10,0)</f>
        <v>1</v>
      </c>
      <c r="N321" s="105" t="s">
        <v>4595</v>
      </c>
      <c r="O321" s="105" t="str">
        <f t="shared" si="23"/>
        <v/>
      </c>
      <c r="P321" s="106">
        <f>VLOOKUP(A:A,在庫!$B:$M,9,0)</f>
        <v>0</v>
      </c>
      <c r="Q321" s="106" t="str">
        <f>VLOOKUP('作成 (2)'!D:D,引当!A:B,2,0)&amp;K321&amp;O321</f>
        <v>rvf02</v>
      </c>
      <c r="R321" s="107" t="str">
        <f t="shared" si="25"/>
        <v>2023年製 EfficientGrip RVF02 185/60R15 84H  185/60R15  翌営業日発送</v>
      </c>
      <c r="S321" s="106" t="str">
        <f t="shared" si="26"/>
        <v>サマー$$GOODYEAR$$グッドイヤー$$エフィシエントグリップ$$185/60R15$$価格$$安い$$寿命$$おすすめ$$ミニバン</v>
      </c>
      <c r="T321" s="104"/>
      <c r="U321" s="104" t="str">
        <f>VLOOKUP('作成 (2)'!D:D,引当!A:R,4,FALSE)</f>
        <v>サマー</v>
      </c>
      <c r="V321" s="104" t="str">
        <f>VLOOKUP('作成 (2)'!D:D,引当!A:R,5,FALSE)</f>
        <v>GOODYEAR</v>
      </c>
      <c r="W321" s="103" t="str">
        <f>VLOOKUP('作成 (2)'!D:D,引当!A:R,6,FALSE)</f>
        <v>グッドイヤー</v>
      </c>
      <c r="X321" s="108" t="str">
        <f>VLOOKUP('作成 (2)'!D:D,引当!A:M,7,FALSE)</f>
        <v>エフィシエントグリップ</v>
      </c>
      <c r="Y321" s="109" t="str">
        <f t="shared" si="27"/>
        <v>185/60R15</v>
      </c>
      <c r="Z321" s="108" t="str">
        <f>VLOOKUP('作成 (2)'!D:D,引当!A:M,9,FALSE)</f>
        <v>価格</v>
      </c>
      <c r="AA321" s="109" t="str">
        <f>VLOOKUP('作成 (2)'!D:D,引当!A:M,10,FALSE)</f>
        <v>安い</v>
      </c>
      <c r="AB321" s="103" t="str">
        <f>VLOOKUP('作成 (2)'!D:D,引当!A:M,11,FALSE)</f>
        <v>寿命</v>
      </c>
      <c r="AC321" s="103" t="str">
        <f>VLOOKUP('作成 (2)'!D:D,引当!A:M,12,FALSE)</f>
        <v>おすすめ</v>
      </c>
      <c r="AD321" s="26" t="str">
        <f>VLOOKUP('作成 (2)'!D:D,引当!A:M,13,FALSE)</f>
        <v>ミニバン</v>
      </c>
    </row>
    <row r="322" spans="1:30">
      <c r="A322" s="33">
        <v>2055517130601</v>
      </c>
      <c r="B322" s="32">
        <v>4992496152997</v>
      </c>
      <c r="C322" s="31" t="s">
        <v>9013</v>
      </c>
      <c r="D322" s="30" t="s">
        <v>860</v>
      </c>
      <c r="E322" s="30" t="s">
        <v>9014</v>
      </c>
      <c r="F322" s="30" t="s">
        <v>65</v>
      </c>
      <c r="H322" s="30">
        <v>9360</v>
      </c>
      <c r="I322" s="30">
        <v>1050</v>
      </c>
      <c r="J322" s="30" t="s">
        <v>3956</v>
      </c>
      <c r="K322" s="344"/>
      <c r="L322" s="102" t="str">
        <f t="shared" si="24"/>
        <v>EfficientGrip RVF02 205/55R17 95V</v>
      </c>
      <c r="M322" s="104">
        <f>VLOOKUP(A:A,在庫!$B:$M,10,0)</f>
        <v>1</v>
      </c>
      <c r="N322" s="105" t="s">
        <v>4595</v>
      </c>
      <c r="O322" s="105" t="str">
        <f t="shared" ref="O322:O385" si="28">IF(J322="並","ip","")</f>
        <v/>
      </c>
      <c r="P322" s="106">
        <f>VLOOKUP(A:A,在庫!$B:$M,9,0)</f>
        <v>0</v>
      </c>
      <c r="Q322" s="106" t="str">
        <f>VLOOKUP('作成 (2)'!D:D,引当!A:B,2,0)&amp;K322&amp;O322</f>
        <v>rvf02</v>
      </c>
      <c r="R322" s="107" t="str">
        <f t="shared" si="25"/>
        <v>2023年製 EfficientGrip RVF02 205/55R17 95V  205/55R17  翌営業日発送</v>
      </c>
      <c r="S322" s="106" t="str">
        <f t="shared" si="26"/>
        <v>サマー$$GOODYEAR$$グッドイヤー$$エフィシエントグリップ$$205/55R17$$価格$$安い$$寿命$$おすすめ$$ミニバン</v>
      </c>
      <c r="T322" s="104"/>
      <c r="U322" s="104" t="str">
        <f>VLOOKUP('作成 (2)'!D:D,引当!A:R,4,FALSE)</f>
        <v>サマー</v>
      </c>
      <c r="V322" s="104" t="str">
        <f>VLOOKUP('作成 (2)'!D:D,引当!A:R,5,FALSE)</f>
        <v>GOODYEAR</v>
      </c>
      <c r="W322" s="103" t="str">
        <f>VLOOKUP('作成 (2)'!D:D,引当!A:R,6,FALSE)</f>
        <v>グッドイヤー</v>
      </c>
      <c r="X322" s="108" t="str">
        <f>VLOOKUP('作成 (2)'!D:D,引当!A:M,7,FALSE)</f>
        <v>エフィシエントグリップ</v>
      </c>
      <c r="Y322" s="109" t="str">
        <f t="shared" si="27"/>
        <v>205/55R17</v>
      </c>
      <c r="Z322" s="108" t="str">
        <f>VLOOKUP('作成 (2)'!D:D,引当!A:M,9,FALSE)</f>
        <v>価格</v>
      </c>
      <c r="AA322" s="109" t="str">
        <f>VLOOKUP('作成 (2)'!D:D,引当!A:M,10,FALSE)</f>
        <v>安い</v>
      </c>
      <c r="AB322" s="103" t="str">
        <f>VLOOKUP('作成 (2)'!D:D,引当!A:M,11,FALSE)</f>
        <v>寿命</v>
      </c>
      <c r="AC322" s="103" t="str">
        <f>VLOOKUP('作成 (2)'!D:D,引当!A:M,12,FALSE)</f>
        <v>おすすめ</v>
      </c>
      <c r="AD322" s="26" t="str">
        <f>VLOOKUP('作成 (2)'!D:D,引当!A:M,13,FALSE)</f>
        <v>ミニバン</v>
      </c>
    </row>
    <row r="323" spans="1:30">
      <c r="A323" s="33">
        <v>2255517130605</v>
      </c>
      <c r="B323" s="32">
        <v>4992496153055</v>
      </c>
      <c r="C323" s="31" t="s">
        <v>9015</v>
      </c>
      <c r="D323" s="30" t="s">
        <v>860</v>
      </c>
      <c r="E323" s="30" t="s">
        <v>9016</v>
      </c>
      <c r="F323" s="30" t="s">
        <v>52</v>
      </c>
      <c r="H323" s="30">
        <v>11820</v>
      </c>
      <c r="I323" s="30">
        <v>1050</v>
      </c>
      <c r="J323" s="30" t="s">
        <v>3956</v>
      </c>
      <c r="K323" s="344"/>
      <c r="L323" s="102" t="str">
        <f t="shared" si="24"/>
        <v>EfficientGrip RVF02 225/55R17 101V</v>
      </c>
      <c r="M323" s="104">
        <f>VLOOKUP(A:A,在庫!$B:$M,10,0)</f>
        <v>1</v>
      </c>
      <c r="N323" s="105" t="s">
        <v>4595</v>
      </c>
      <c r="O323" s="105" t="str">
        <f t="shared" si="28"/>
        <v/>
      </c>
      <c r="P323" s="106">
        <f>VLOOKUP(A:A,在庫!$B:$M,9,0)</f>
        <v>0</v>
      </c>
      <c r="Q323" s="106" t="str">
        <f>VLOOKUP('作成 (2)'!D:D,引当!A:B,2,0)&amp;K323&amp;O323</f>
        <v>rvf02</v>
      </c>
      <c r="R323" s="107" t="str">
        <f t="shared" si="25"/>
        <v>2023年製 EfficientGrip RVF02 225/55R17 101V  225/55R17  翌営業日発送</v>
      </c>
      <c r="S323" s="106" t="str">
        <f t="shared" si="26"/>
        <v>サマー$$GOODYEAR$$グッドイヤー$$エフィシエントグリップ$$225/55R17$$価格$$安い$$寿命$$おすすめ$$ミニバン</v>
      </c>
      <c r="T323" s="104"/>
      <c r="U323" s="104" t="str">
        <f>VLOOKUP('作成 (2)'!D:D,引当!A:R,4,FALSE)</f>
        <v>サマー</v>
      </c>
      <c r="V323" s="104" t="str">
        <f>VLOOKUP('作成 (2)'!D:D,引当!A:R,5,FALSE)</f>
        <v>GOODYEAR</v>
      </c>
      <c r="W323" s="103" t="str">
        <f>VLOOKUP('作成 (2)'!D:D,引当!A:R,6,FALSE)</f>
        <v>グッドイヤー</v>
      </c>
      <c r="X323" s="108" t="str">
        <f>VLOOKUP('作成 (2)'!D:D,引当!A:M,7,FALSE)</f>
        <v>エフィシエントグリップ</v>
      </c>
      <c r="Y323" s="109" t="str">
        <f t="shared" si="27"/>
        <v>225/55R17</v>
      </c>
      <c r="Z323" s="108" t="str">
        <f>VLOOKUP('作成 (2)'!D:D,引当!A:M,9,FALSE)</f>
        <v>価格</v>
      </c>
      <c r="AA323" s="109" t="str">
        <f>VLOOKUP('作成 (2)'!D:D,引当!A:M,10,FALSE)</f>
        <v>安い</v>
      </c>
      <c r="AB323" s="103" t="str">
        <f>VLOOKUP('作成 (2)'!D:D,引当!A:M,11,FALSE)</f>
        <v>寿命</v>
      </c>
      <c r="AC323" s="103" t="str">
        <f>VLOOKUP('作成 (2)'!D:D,引当!A:M,12,FALSE)</f>
        <v>おすすめ</v>
      </c>
      <c r="AD323" s="26" t="str">
        <f>VLOOKUP('作成 (2)'!D:D,引当!A:M,13,FALSE)</f>
        <v>ミニバン</v>
      </c>
    </row>
    <row r="324" spans="1:30">
      <c r="A324" s="33">
        <v>2255519130450</v>
      </c>
      <c r="B324" s="32">
        <v>4992496140642</v>
      </c>
      <c r="C324" s="31" t="s">
        <v>3851</v>
      </c>
      <c r="D324" s="30" t="s">
        <v>1398</v>
      </c>
      <c r="E324" s="30" t="s">
        <v>1399</v>
      </c>
      <c r="F324" s="30" t="s">
        <v>78</v>
      </c>
      <c r="G324" s="30">
        <v>32900</v>
      </c>
      <c r="H324" s="30">
        <v>13160</v>
      </c>
      <c r="I324" s="30">
        <v>1050</v>
      </c>
      <c r="J324" s="30" t="s">
        <v>3956</v>
      </c>
      <c r="K324" s="344"/>
      <c r="L324" s="102" t="str">
        <f t="shared" ref="L324:L387" si="29">D324&amp;W$1&amp;E324</f>
        <v>EfficientGrip SUV HP01 225/55R19 99V（在庫限り）</v>
      </c>
      <c r="M324" s="104" t="e">
        <f>VLOOKUP(A:A,在庫!$B:$M,10,0)</f>
        <v>#N/A</v>
      </c>
      <c r="N324" s="105" t="s">
        <v>4595</v>
      </c>
      <c r="O324" s="105" t="str">
        <f t="shared" si="28"/>
        <v/>
      </c>
      <c r="P324" s="106" t="e">
        <f>VLOOKUP(A:A,在庫!$B:$M,9,0)</f>
        <v>#N/A</v>
      </c>
      <c r="Q324" s="106" t="str">
        <f>VLOOKUP('作成 (2)'!D:D,引当!A:B,2,0)&amp;K324&amp;O324</f>
        <v>hp01</v>
      </c>
      <c r="R324" s="107" t="str">
        <f t="shared" si="25"/>
        <v>2023年製 EfficientGrip SUV HP01 225/55R19 99V（在庫限り）  225/55R19  翌営業日発送</v>
      </c>
      <c r="S324" s="106" t="str">
        <f t="shared" si="26"/>
        <v>サマー$$GOODYEAR$$グッドイヤー$$エフィシエントグリップ$$225/55R19$$価格$$安い$$寿命$$おすすめ$$SUV</v>
      </c>
      <c r="T324" s="104"/>
      <c r="U324" s="104" t="str">
        <f>VLOOKUP('作成 (2)'!D:D,引当!A:R,4,FALSE)</f>
        <v>サマー</v>
      </c>
      <c r="V324" s="104" t="str">
        <f>VLOOKUP('作成 (2)'!D:D,引当!A:R,5,FALSE)</f>
        <v>GOODYEAR</v>
      </c>
      <c r="W324" s="103" t="str">
        <f>VLOOKUP('作成 (2)'!D:D,引当!A:R,6,FALSE)</f>
        <v>グッドイヤー</v>
      </c>
      <c r="X324" s="108" t="str">
        <f>VLOOKUP('作成 (2)'!D:D,引当!A:M,7,FALSE)</f>
        <v>エフィシエントグリップ</v>
      </c>
      <c r="Y324" s="109" t="str">
        <f t="shared" si="27"/>
        <v>225/55R19</v>
      </c>
      <c r="Z324" s="108" t="str">
        <f>VLOOKUP('作成 (2)'!D:D,引当!A:M,9,FALSE)</f>
        <v>価格</v>
      </c>
      <c r="AA324" s="109" t="str">
        <f>VLOOKUP('作成 (2)'!D:D,引当!A:M,10,FALSE)</f>
        <v>安い</v>
      </c>
      <c r="AB324" s="103" t="str">
        <f>VLOOKUP('作成 (2)'!D:D,引当!A:M,11,FALSE)</f>
        <v>寿命</v>
      </c>
      <c r="AC324" s="103" t="str">
        <f>VLOOKUP('作成 (2)'!D:D,引当!A:M,12,FALSE)</f>
        <v>おすすめ</v>
      </c>
      <c r="AD324" s="26" t="str">
        <f>VLOOKUP('作成 (2)'!D:D,引当!A:M,13,FALSE)</f>
        <v>SUV</v>
      </c>
    </row>
    <row r="325" spans="1:30">
      <c r="A325" s="33">
        <v>1458013151803</v>
      </c>
      <c r="B325" s="32">
        <v>4985009751190</v>
      </c>
      <c r="C325" s="31" t="s">
        <v>3486</v>
      </c>
      <c r="D325" s="30" t="s">
        <v>841</v>
      </c>
      <c r="E325" s="30" t="s">
        <v>1227</v>
      </c>
      <c r="F325" s="30" t="s">
        <v>848</v>
      </c>
      <c r="G325" s="30">
        <v>11300</v>
      </c>
      <c r="H325" s="30">
        <v>4290</v>
      </c>
      <c r="I325" s="30">
        <v>525</v>
      </c>
      <c r="J325" s="30" t="s">
        <v>3956</v>
      </c>
      <c r="K325" s="344"/>
      <c r="L325" s="102" t="str">
        <f t="shared" si="29"/>
        <v>ENERGY SAVER 4 145/80R13 79S</v>
      </c>
      <c r="M325" s="104">
        <f>VLOOKUP(A:A,在庫!$B:$M,10,0)</f>
        <v>3</v>
      </c>
      <c r="N325" s="105" t="s">
        <v>4595</v>
      </c>
      <c r="O325" s="105" t="str">
        <f t="shared" si="28"/>
        <v/>
      </c>
      <c r="P325" s="106" t="str">
        <f>VLOOKUP(A:A,在庫!$B:$M,9,0)</f>
        <v>||THAI||THAI</v>
      </c>
      <c r="Q325" s="106" t="str">
        <f>VLOOKUP('作成 (2)'!D:D,引当!A:B,2,0)&amp;K325&amp;O325</f>
        <v>saver4</v>
      </c>
      <c r="R325" s="107" t="str">
        <f t="shared" ref="R325:R388" si="30">N325&amp;W$1&amp;L325&amp;W$1&amp;W$1&amp;Y325&amp;W$1&amp;R$4</f>
        <v>2023年製 ENERGY SAVER 4 145/80R13 79S  145/80R13  翌営業日発送</v>
      </c>
      <c r="S325" s="106" t="str">
        <f t="shared" ref="S325:S388" si="31">U325&amp;S$4&amp;V325&amp;S$4&amp;W325&amp;S$4&amp;X325&amp;S$4&amp;Y325&amp;S$4&amp;Z325&amp;S$4&amp;AA325&amp;S$4&amp;AB325&amp;S$4&amp;AC325&amp;S$4&amp;AD325</f>
        <v>サマー$$MICHELIN$$ミシュラン$$エナジーセイバー$$145/80R13$$価格$$安い$$寿命$$おすすめ$$0</v>
      </c>
      <c r="T325" s="104"/>
      <c r="U325" s="104" t="str">
        <f>VLOOKUP('作成 (2)'!D:D,引当!A:R,4,FALSE)</f>
        <v>サマー</v>
      </c>
      <c r="V325" s="104" t="str">
        <f>VLOOKUP('作成 (2)'!D:D,引当!A:R,5,FALSE)</f>
        <v>MICHELIN</v>
      </c>
      <c r="W325" s="103" t="str">
        <f>VLOOKUP('作成 (2)'!D:D,引当!A:R,6,FALSE)</f>
        <v>ミシュラン</v>
      </c>
      <c r="X325" s="108" t="str">
        <f>VLOOKUP('作成 (2)'!D:D,引当!A:M,7,FALSE)</f>
        <v>エナジーセイバー</v>
      </c>
      <c r="Y325" s="109" t="str">
        <f t="shared" si="27"/>
        <v>145/80R13</v>
      </c>
      <c r="Z325" s="108" t="str">
        <f>VLOOKUP('作成 (2)'!D:D,引当!A:M,9,FALSE)</f>
        <v>価格</v>
      </c>
      <c r="AA325" s="109" t="str">
        <f>VLOOKUP('作成 (2)'!D:D,引当!A:M,10,FALSE)</f>
        <v>安い</v>
      </c>
      <c r="AB325" s="103" t="str">
        <f>VLOOKUP('作成 (2)'!D:D,引当!A:M,11,FALSE)</f>
        <v>寿命</v>
      </c>
      <c r="AC325" s="103" t="str">
        <f>VLOOKUP('作成 (2)'!D:D,引当!A:M,12,FALSE)</f>
        <v>おすすめ</v>
      </c>
      <c r="AD325" s="26">
        <f>VLOOKUP('作成 (2)'!D:D,引当!A:M,13,FALSE)</f>
        <v>0</v>
      </c>
    </row>
    <row r="326" spans="1:30">
      <c r="A326" s="33">
        <v>1556513151801</v>
      </c>
      <c r="B326" s="32">
        <v>4985009751305</v>
      </c>
      <c r="C326" s="31" t="s">
        <v>3485</v>
      </c>
      <c r="D326" s="30" t="s">
        <v>841</v>
      </c>
      <c r="E326" s="30" t="s">
        <v>1226</v>
      </c>
      <c r="F326" s="30" t="s">
        <v>864</v>
      </c>
      <c r="G326" s="30">
        <v>11400</v>
      </c>
      <c r="H326" s="30">
        <v>4100</v>
      </c>
      <c r="I326" s="30">
        <v>525</v>
      </c>
      <c r="J326" s="30" t="s">
        <v>3956</v>
      </c>
      <c r="K326" s="344"/>
      <c r="L326" s="102" t="str">
        <f t="shared" si="29"/>
        <v>ENERGY SAVER 4 155/65R13 73S</v>
      </c>
      <c r="M326" s="104">
        <f>VLOOKUP(A:A,在庫!$B:$M,10,0)</f>
        <v>1</v>
      </c>
      <c r="N326" s="105" t="s">
        <v>4595</v>
      </c>
      <c r="O326" s="105" t="str">
        <f t="shared" si="28"/>
        <v/>
      </c>
      <c r="P326" s="106" t="str">
        <f>VLOOKUP(A:A,在庫!$B:$M,9,0)</f>
        <v>||THAI||</v>
      </c>
      <c r="Q326" s="106" t="str">
        <f>VLOOKUP('作成 (2)'!D:D,引当!A:B,2,0)&amp;K326&amp;O326</f>
        <v>saver4</v>
      </c>
      <c r="R326" s="107" t="str">
        <f t="shared" si="30"/>
        <v>2023年製 ENERGY SAVER 4 155/65R13 73S  155/65R13  翌営業日発送</v>
      </c>
      <c r="S326" s="106" t="str">
        <f t="shared" si="31"/>
        <v>サマー$$MICHELIN$$ミシュラン$$エナジーセイバー$$155/65R13$$価格$$安い$$寿命$$おすすめ$$0</v>
      </c>
      <c r="T326" s="104"/>
      <c r="U326" s="104" t="str">
        <f>VLOOKUP('作成 (2)'!D:D,引当!A:R,4,FALSE)</f>
        <v>サマー</v>
      </c>
      <c r="V326" s="104" t="str">
        <f>VLOOKUP('作成 (2)'!D:D,引当!A:R,5,FALSE)</f>
        <v>MICHELIN</v>
      </c>
      <c r="W326" s="103" t="str">
        <f>VLOOKUP('作成 (2)'!D:D,引当!A:R,6,FALSE)</f>
        <v>ミシュラン</v>
      </c>
      <c r="X326" s="108" t="str">
        <f>VLOOKUP('作成 (2)'!D:D,引当!A:M,7,FALSE)</f>
        <v>エナジーセイバー</v>
      </c>
      <c r="Y326" s="109" t="str">
        <f t="shared" ref="Y326:Y389" si="32">F326</f>
        <v>155/65R13</v>
      </c>
      <c r="Z326" s="108" t="str">
        <f>VLOOKUP('作成 (2)'!D:D,引当!A:M,9,FALSE)</f>
        <v>価格</v>
      </c>
      <c r="AA326" s="109" t="str">
        <f>VLOOKUP('作成 (2)'!D:D,引当!A:M,10,FALSE)</f>
        <v>安い</v>
      </c>
      <c r="AB326" s="103" t="str">
        <f>VLOOKUP('作成 (2)'!D:D,引当!A:M,11,FALSE)</f>
        <v>寿命</v>
      </c>
      <c r="AC326" s="103" t="str">
        <f>VLOOKUP('作成 (2)'!D:D,引当!A:M,12,FALSE)</f>
        <v>おすすめ</v>
      </c>
      <c r="AD326" s="26">
        <f>VLOOKUP('作成 (2)'!D:D,引当!A:M,13,FALSE)</f>
        <v>0</v>
      </c>
    </row>
    <row r="327" spans="1:30">
      <c r="A327" s="33">
        <v>1655514151800</v>
      </c>
      <c r="B327" s="32">
        <v>4985009751275</v>
      </c>
      <c r="C327" s="31" t="s">
        <v>3487</v>
      </c>
      <c r="D327" s="30" t="s">
        <v>841</v>
      </c>
      <c r="E327" s="30" t="s">
        <v>846</v>
      </c>
      <c r="F327" s="30" t="s">
        <v>111</v>
      </c>
      <c r="G327" s="30">
        <v>16600</v>
      </c>
      <c r="H327" s="30">
        <v>6980</v>
      </c>
      <c r="I327" s="30">
        <v>525</v>
      </c>
      <c r="J327" s="30" t="s">
        <v>3956</v>
      </c>
      <c r="K327" s="344"/>
      <c r="L327" s="102" t="str">
        <f t="shared" si="29"/>
        <v>ENERGY SAVER 4 165/55R14 72V</v>
      </c>
      <c r="M327" s="104">
        <f>VLOOKUP(A:A,在庫!$B:$M,10,0)</f>
        <v>2</v>
      </c>
      <c r="N327" s="105" t="s">
        <v>4595</v>
      </c>
      <c r="O327" s="105" t="str">
        <f t="shared" si="28"/>
        <v/>
      </c>
      <c r="P327" s="106" t="str">
        <f>VLOOKUP(A:A,在庫!$B:$M,9,0)</f>
        <v>||THAI||THAI</v>
      </c>
      <c r="Q327" s="106" t="str">
        <f>VLOOKUP('作成 (2)'!D:D,引当!A:B,2,0)&amp;K327&amp;O327</f>
        <v>saver4</v>
      </c>
      <c r="R327" s="107" t="str">
        <f t="shared" si="30"/>
        <v>2023年製 ENERGY SAVER 4 165/55R14 72V  165/55R14  翌営業日発送</v>
      </c>
      <c r="S327" s="106" t="str">
        <f t="shared" si="31"/>
        <v>サマー$$MICHELIN$$ミシュラン$$エナジーセイバー$$165/55R14$$価格$$安い$$寿命$$おすすめ$$0</v>
      </c>
      <c r="T327" s="104"/>
      <c r="U327" s="104" t="str">
        <f>VLOOKUP('作成 (2)'!D:D,引当!A:R,4,FALSE)</f>
        <v>サマー</v>
      </c>
      <c r="V327" s="104" t="str">
        <f>VLOOKUP('作成 (2)'!D:D,引当!A:R,5,FALSE)</f>
        <v>MICHELIN</v>
      </c>
      <c r="W327" s="103" t="str">
        <f>VLOOKUP('作成 (2)'!D:D,引当!A:R,6,FALSE)</f>
        <v>ミシュラン</v>
      </c>
      <c r="X327" s="108" t="str">
        <f>VLOOKUP('作成 (2)'!D:D,引当!A:M,7,FALSE)</f>
        <v>エナジーセイバー</v>
      </c>
      <c r="Y327" s="109" t="str">
        <f t="shared" si="32"/>
        <v>165/55R14</v>
      </c>
      <c r="Z327" s="108" t="str">
        <f>VLOOKUP('作成 (2)'!D:D,引当!A:M,9,FALSE)</f>
        <v>価格</v>
      </c>
      <c r="AA327" s="109" t="str">
        <f>VLOOKUP('作成 (2)'!D:D,引当!A:M,10,FALSE)</f>
        <v>安い</v>
      </c>
      <c r="AB327" s="103" t="str">
        <f>VLOOKUP('作成 (2)'!D:D,引当!A:M,11,FALSE)</f>
        <v>寿命</v>
      </c>
      <c r="AC327" s="103" t="str">
        <f>VLOOKUP('作成 (2)'!D:D,引当!A:M,12,FALSE)</f>
        <v>おすすめ</v>
      </c>
      <c r="AD327" s="26">
        <f>VLOOKUP('作成 (2)'!D:D,引当!A:M,13,FALSE)</f>
        <v>0</v>
      </c>
    </row>
    <row r="328" spans="1:30">
      <c r="A328" s="33">
        <v>1655515151809</v>
      </c>
      <c r="B328" s="32">
        <v>4985009751268</v>
      </c>
      <c r="C328" s="31" t="s">
        <v>3495</v>
      </c>
      <c r="D328" s="30" t="s">
        <v>841</v>
      </c>
      <c r="E328" s="30" t="s">
        <v>844</v>
      </c>
      <c r="F328" s="30" t="s">
        <v>109</v>
      </c>
      <c r="G328" s="30">
        <v>17300</v>
      </c>
      <c r="H328" s="30">
        <v>6200</v>
      </c>
      <c r="I328" s="30">
        <v>525</v>
      </c>
      <c r="J328" s="30" t="s">
        <v>3956</v>
      </c>
      <c r="K328" s="344"/>
      <c r="L328" s="102" t="str">
        <f t="shared" si="29"/>
        <v>ENERGY SAVER 4 165/55R15 75V</v>
      </c>
      <c r="M328" s="104">
        <f>VLOOKUP(A:A,在庫!$B:$M,10,0)</f>
        <v>4</v>
      </c>
      <c r="N328" s="105" t="s">
        <v>4595</v>
      </c>
      <c r="O328" s="105" t="str">
        <f t="shared" si="28"/>
        <v/>
      </c>
      <c r="P328" s="106" t="str">
        <f>VLOOKUP(A:A,在庫!$B:$M,9,0)</f>
        <v>||THAI||</v>
      </c>
      <c r="Q328" s="106" t="str">
        <f>VLOOKUP('作成 (2)'!D:D,引当!A:B,2,0)&amp;K328&amp;O328</f>
        <v>saver4</v>
      </c>
      <c r="R328" s="107" t="str">
        <f t="shared" si="30"/>
        <v>2023年製 ENERGY SAVER 4 165/55R15 75V  165/55R15  翌営業日発送</v>
      </c>
      <c r="S328" s="106" t="str">
        <f t="shared" si="31"/>
        <v>サマー$$MICHELIN$$ミシュラン$$エナジーセイバー$$165/55R15$$価格$$安い$$寿命$$おすすめ$$0</v>
      </c>
      <c r="T328" s="104"/>
      <c r="U328" s="104" t="str">
        <f>VLOOKUP('作成 (2)'!D:D,引当!A:R,4,FALSE)</f>
        <v>サマー</v>
      </c>
      <c r="V328" s="104" t="str">
        <f>VLOOKUP('作成 (2)'!D:D,引当!A:R,5,FALSE)</f>
        <v>MICHELIN</v>
      </c>
      <c r="W328" s="103" t="str">
        <f>VLOOKUP('作成 (2)'!D:D,引当!A:R,6,FALSE)</f>
        <v>ミシュラン</v>
      </c>
      <c r="X328" s="108" t="str">
        <f>VLOOKUP('作成 (2)'!D:D,引当!A:M,7,FALSE)</f>
        <v>エナジーセイバー</v>
      </c>
      <c r="Y328" s="109" t="str">
        <f t="shared" si="32"/>
        <v>165/55R15</v>
      </c>
      <c r="Z328" s="108" t="str">
        <f>VLOOKUP('作成 (2)'!D:D,引当!A:M,9,FALSE)</f>
        <v>価格</v>
      </c>
      <c r="AA328" s="109" t="str">
        <f>VLOOKUP('作成 (2)'!D:D,引当!A:M,10,FALSE)</f>
        <v>安い</v>
      </c>
      <c r="AB328" s="103" t="str">
        <f>VLOOKUP('作成 (2)'!D:D,引当!A:M,11,FALSE)</f>
        <v>寿命</v>
      </c>
      <c r="AC328" s="103" t="str">
        <f>VLOOKUP('作成 (2)'!D:D,引当!A:M,12,FALSE)</f>
        <v>おすすめ</v>
      </c>
      <c r="AD328" s="26">
        <f>VLOOKUP('作成 (2)'!D:D,引当!A:M,13,FALSE)</f>
        <v>0</v>
      </c>
    </row>
    <row r="329" spans="1:30">
      <c r="A329" s="33">
        <v>1656514151807</v>
      </c>
      <c r="B329" s="32">
        <v>4985009751343</v>
      </c>
      <c r="C329" s="31" t="s">
        <v>3489</v>
      </c>
      <c r="D329" s="30" t="s">
        <v>841</v>
      </c>
      <c r="E329" s="30" t="s">
        <v>1228</v>
      </c>
      <c r="F329" s="30" t="s">
        <v>114</v>
      </c>
      <c r="G329" s="30">
        <v>12600</v>
      </c>
      <c r="H329" s="30">
        <v>4900</v>
      </c>
      <c r="I329" s="30">
        <v>525</v>
      </c>
      <c r="J329" s="30" t="s">
        <v>3956</v>
      </c>
      <c r="K329" s="344"/>
      <c r="L329" s="102" t="str">
        <f t="shared" si="29"/>
        <v>ENERGY SAVER 4 165/65R14 83H</v>
      </c>
      <c r="M329" s="104">
        <f>VLOOKUP(A:A,在庫!$B:$M,10,0)</f>
        <v>2</v>
      </c>
      <c r="N329" s="105" t="s">
        <v>4595</v>
      </c>
      <c r="O329" s="105" t="str">
        <f t="shared" si="28"/>
        <v/>
      </c>
      <c r="P329" s="106" t="str">
        <f>VLOOKUP(A:A,在庫!$B:$M,9,0)</f>
        <v>||THAI||</v>
      </c>
      <c r="Q329" s="106" t="str">
        <f>VLOOKUP('作成 (2)'!D:D,引当!A:B,2,0)&amp;K329&amp;O329</f>
        <v>saver4</v>
      </c>
      <c r="R329" s="107" t="str">
        <f t="shared" si="30"/>
        <v>2023年製 ENERGY SAVER 4 165/65R14 83H  165/65R14  翌営業日発送</v>
      </c>
      <c r="S329" s="106" t="str">
        <f t="shared" si="31"/>
        <v>サマー$$MICHELIN$$ミシュラン$$エナジーセイバー$$165/65R14$$価格$$安い$$寿命$$おすすめ$$0</v>
      </c>
      <c r="T329" s="104"/>
      <c r="U329" s="104" t="str">
        <f>VLOOKUP('作成 (2)'!D:D,引当!A:R,4,FALSE)</f>
        <v>サマー</v>
      </c>
      <c r="V329" s="104" t="str">
        <f>VLOOKUP('作成 (2)'!D:D,引当!A:R,5,FALSE)</f>
        <v>MICHELIN</v>
      </c>
      <c r="W329" s="103" t="str">
        <f>VLOOKUP('作成 (2)'!D:D,引当!A:R,6,FALSE)</f>
        <v>ミシュラン</v>
      </c>
      <c r="X329" s="108" t="str">
        <f>VLOOKUP('作成 (2)'!D:D,引当!A:M,7,FALSE)</f>
        <v>エナジーセイバー</v>
      </c>
      <c r="Y329" s="109" t="str">
        <f t="shared" si="32"/>
        <v>165/65R14</v>
      </c>
      <c r="Z329" s="108" t="str">
        <f>VLOOKUP('作成 (2)'!D:D,引当!A:M,9,FALSE)</f>
        <v>価格</v>
      </c>
      <c r="AA329" s="109" t="str">
        <f>VLOOKUP('作成 (2)'!D:D,引当!A:M,10,FALSE)</f>
        <v>安い</v>
      </c>
      <c r="AB329" s="103" t="str">
        <f>VLOOKUP('作成 (2)'!D:D,引当!A:M,11,FALSE)</f>
        <v>寿命</v>
      </c>
      <c r="AC329" s="103" t="str">
        <f>VLOOKUP('作成 (2)'!D:D,引当!A:M,12,FALSE)</f>
        <v>おすすめ</v>
      </c>
      <c r="AD329" s="26">
        <f>VLOOKUP('作成 (2)'!D:D,引当!A:M,13,FALSE)</f>
        <v>0</v>
      </c>
    </row>
    <row r="330" spans="1:30">
      <c r="A330" s="33">
        <v>1657014151809</v>
      </c>
      <c r="B330" s="32">
        <v>4985009751138</v>
      </c>
      <c r="C330" s="31" t="s">
        <v>3492</v>
      </c>
      <c r="D330" s="30" t="s">
        <v>841</v>
      </c>
      <c r="E330" s="30" t="s">
        <v>1231</v>
      </c>
      <c r="F330" s="30" t="s">
        <v>86</v>
      </c>
      <c r="G330" s="30">
        <v>12600</v>
      </c>
      <c r="H330" s="30">
        <v>5300</v>
      </c>
      <c r="I330" s="30">
        <v>525</v>
      </c>
      <c r="J330" s="30" t="s">
        <v>3956</v>
      </c>
      <c r="K330" s="344"/>
      <c r="L330" s="102" t="str">
        <f t="shared" si="29"/>
        <v>ENERGY SAVER 4 165/70R14 85T</v>
      </c>
      <c r="M330" s="104">
        <f>VLOOKUP(A:A,在庫!$B:$M,10,0)</f>
        <v>4</v>
      </c>
      <c r="N330" s="105" t="s">
        <v>4595</v>
      </c>
      <c r="O330" s="105" t="str">
        <f t="shared" si="28"/>
        <v/>
      </c>
      <c r="P330" s="106" t="str">
        <f>VLOOKUP(A:A,在庫!$B:$M,9,0)</f>
        <v>||THAI||</v>
      </c>
      <c r="Q330" s="106" t="str">
        <f>VLOOKUP('作成 (2)'!D:D,引当!A:B,2,0)&amp;K330&amp;O330</f>
        <v>saver4</v>
      </c>
      <c r="R330" s="107" t="str">
        <f t="shared" si="30"/>
        <v>2023年製 ENERGY SAVER 4 165/70R14 85T  165/70R14  翌営業日発送</v>
      </c>
      <c r="S330" s="106" t="str">
        <f t="shared" si="31"/>
        <v>サマー$$MICHELIN$$ミシュラン$$エナジーセイバー$$165/70R14$$価格$$安い$$寿命$$おすすめ$$0</v>
      </c>
      <c r="T330" s="104"/>
      <c r="U330" s="104" t="str">
        <f>VLOOKUP('作成 (2)'!D:D,引当!A:R,4,FALSE)</f>
        <v>サマー</v>
      </c>
      <c r="V330" s="104" t="str">
        <f>VLOOKUP('作成 (2)'!D:D,引当!A:R,5,FALSE)</f>
        <v>MICHELIN</v>
      </c>
      <c r="W330" s="103" t="str">
        <f>VLOOKUP('作成 (2)'!D:D,引当!A:R,6,FALSE)</f>
        <v>ミシュラン</v>
      </c>
      <c r="X330" s="108" t="str">
        <f>VLOOKUP('作成 (2)'!D:D,引当!A:M,7,FALSE)</f>
        <v>エナジーセイバー</v>
      </c>
      <c r="Y330" s="109" t="str">
        <f t="shared" si="32"/>
        <v>165/70R14</v>
      </c>
      <c r="Z330" s="108" t="str">
        <f>VLOOKUP('作成 (2)'!D:D,引当!A:M,9,FALSE)</f>
        <v>価格</v>
      </c>
      <c r="AA330" s="109" t="str">
        <f>VLOOKUP('作成 (2)'!D:D,引当!A:M,10,FALSE)</f>
        <v>安い</v>
      </c>
      <c r="AB330" s="103" t="str">
        <f>VLOOKUP('作成 (2)'!D:D,引当!A:M,11,FALSE)</f>
        <v>寿命</v>
      </c>
      <c r="AC330" s="103" t="str">
        <f>VLOOKUP('作成 (2)'!D:D,引当!A:M,12,FALSE)</f>
        <v>おすすめ</v>
      </c>
      <c r="AD330" s="26">
        <f>VLOOKUP('作成 (2)'!D:D,引当!A:M,13,FALSE)</f>
        <v>0</v>
      </c>
    </row>
    <row r="331" spans="1:30">
      <c r="A331" s="33">
        <v>1756015151808</v>
      </c>
      <c r="B331" s="32">
        <v>4985009751213</v>
      </c>
      <c r="C331" s="31" t="s">
        <v>3497</v>
      </c>
      <c r="D331" s="30" t="s">
        <v>841</v>
      </c>
      <c r="E331" s="30" t="s">
        <v>1235</v>
      </c>
      <c r="F331" s="30" t="s">
        <v>875</v>
      </c>
      <c r="G331" s="30">
        <v>17500</v>
      </c>
      <c r="H331" s="30">
        <v>7350</v>
      </c>
      <c r="I331" s="30">
        <v>525</v>
      </c>
      <c r="J331" s="30" t="s">
        <v>3956</v>
      </c>
      <c r="K331" s="344"/>
      <c r="L331" s="102" t="str">
        <f t="shared" si="29"/>
        <v>ENERGY SAVER 4 175/60R15 81H</v>
      </c>
      <c r="M331" s="104">
        <f>VLOOKUP(A:A,在庫!$B:$M,10,0)</f>
        <v>2</v>
      </c>
      <c r="N331" s="105" t="s">
        <v>4595</v>
      </c>
      <c r="O331" s="105" t="str">
        <f t="shared" si="28"/>
        <v/>
      </c>
      <c r="P331" s="106" t="str">
        <f>VLOOKUP(A:A,在庫!$B:$M,9,0)</f>
        <v>||THAI||THAI</v>
      </c>
      <c r="Q331" s="106" t="str">
        <f>VLOOKUP('作成 (2)'!D:D,引当!A:B,2,0)&amp;K331&amp;O331</f>
        <v>saver4</v>
      </c>
      <c r="R331" s="107" t="str">
        <f t="shared" si="30"/>
        <v>2023年製 ENERGY SAVER 4 175/60R15 81H  175/60R15  翌営業日発送</v>
      </c>
      <c r="S331" s="106" t="str">
        <f t="shared" si="31"/>
        <v>サマー$$MICHELIN$$ミシュラン$$エナジーセイバー$$175/60R15$$価格$$安い$$寿命$$おすすめ$$0</v>
      </c>
      <c r="T331" s="104"/>
      <c r="U331" s="104" t="str">
        <f>VLOOKUP('作成 (2)'!D:D,引当!A:R,4,FALSE)</f>
        <v>サマー</v>
      </c>
      <c r="V331" s="104" t="str">
        <f>VLOOKUP('作成 (2)'!D:D,引当!A:R,5,FALSE)</f>
        <v>MICHELIN</v>
      </c>
      <c r="W331" s="103" t="str">
        <f>VLOOKUP('作成 (2)'!D:D,引当!A:R,6,FALSE)</f>
        <v>ミシュラン</v>
      </c>
      <c r="X331" s="108" t="str">
        <f>VLOOKUP('作成 (2)'!D:D,引当!A:M,7,FALSE)</f>
        <v>エナジーセイバー</v>
      </c>
      <c r="Y331" s="109" t="str">
        <f t="shared" si="32"/>
        <v>175/60R15</v>
      </c>
      <c r="Z331" s="108" t="str">
        <f>VLOOKUP('作成 (2)'!D:D,引当!A:M,9,FALSE)</f>
        <v>価格</v>
      </c>
      <c r="AA331" s="109" t="str">
        <f>VLOOKUP('作成 (2)'!D:D,引当!A:M,10,FALSE)</f>
        <v>安い</v>
      </c>
      <c r="AB331" s="103" t="str">
        <f>VLOOKUP('作成 (2)'!D:D,引当!A:M,11,FALSE)</f>
        <v>寿命</v>
      </c>
      <c r="AC331" s="103" t="str">
        <f>VLOOKUP('作成 (2)'!D:D,引当!A:M,12,FALSE)</f>
        <v>おすすめ</v>
      </c>
      <c r="AD331" s="26">
        <f>VLOOKUP('作成 (2)'!D:D,引当!A:M,13,FALSE)</f>
        <v>0</v>
      </c>
    </row>
    <row r="332" spans="1:30">
      <c r="A332" s="33">
        <v>1756514151804</v>
      </c>
      <c r="B332" s="32">
        <v>4985009751206</v>
      </c>
      <c r="C332" s="31" t="s">
        <v>3490</v>
      </c>
      <c r="D332" s="30" t="s">
        <v>841</v>
      </c>
      <c r="E332" s="30" t="s">
        <v>1229</v>
      </c>
      <c r="F332" s="30" t="s">
        <v>87</v>
      </c>
      <c r="G332" s="30">
        <v>14400</v>
      </c>
      <c r="H332" s="30">
        <v>6050</v>
      </c>
      <c r="I332" s="30">
        <v>525</v>
      </c>
      <c r="J332" s="30" t="s">
        <v>3956</v>
      </c>
      <c r="K332" s="344"/>
      <c r="L332" s="102" t="str">
        <f t="shared" si="29"/>
        <v>ENERGY SAVER 4 175/65R14 86H</v>
      </c>
      <c r="M332" s="104">
        <f>VLOOKUP(A:A,在庫!$B:$M,10,0)</f>
        <v>3</v>
      </c>
      <c r="N332" s="105" t="s">
        <v>4595</v>
      </c>
      <c r="O332" s="105" t="str">
        <f t="shared" si="28"/>
        <v/>
      </c>
      <c r="P332" s="106" t="str">
        <f>VLOOKUP(A:A,在庫!$B:$M,9,0)</f>
        <v>||THAI||</v>
      </c>
      <c r="Q332" s="106" t="str">
        <f>VLOOKUP('作成 (2)'!D:D,引当!A:B,2,0)&amp;K332&amp;O332</f>
        <v>saver4</v>
      </c>
      <c r="R332" s="107" t="str">
        <f t="shared" si="30"/>
        <v>2023年製 ENERGY SAVER 4 175/65R14 86H  175/65R14  翌営業日発送</v>
      </c>
      <c r="S332" s="106" t="str">
        <f t="shared" si="31"/>
        <v>サマー$$MICHELIN$$ミシュラン$$エナジーセイバー$$175/65R14$$価格$$安い$$寿命$$おすすめ$$0</v>
      </c>
      <c r="T332" s="104"/>
      <c r="U332" s="104" t="str">
        <f>VLOOKUP('作成 (2)'!D:D,引当!A:R,4,FALSE)</f>
        <v>サマー</v>
      </c>
      <c r="V332" s="104" t="str">
        <f>VLOOKUP('作成 (2)'!D:D,引当!A:R,5,FALSE)</f>
        <v>MICHELIN</v>
      </c>
      <c r="W332" s="103" t="str">
        <f>VLOOKUP('作成 (2)'!D:D,引当!A:R,6,FALSE)</f>
        <v>ミシュラン</v>
      </c>
      <c r="X332" s="108" t="str">
        <f>VLOOKUP('作成 (2)'!D:D,引当!A:M,7,FALSE)</f>
        <v>エナジーセイバー</v>
      </c>
      <c r="Y332" s="109" t="str">
        <f t="shared" si="32"/>
        <v>175/65R14</v>
      </c>
      <c r="Z332" s="108" t="str">
        <f>VLOOKUP('作成 (2)'!D:D,引当!A:M,9,FALSE)</f>
        <v>価格</v>
      </c>
      <c r="AA332" s="109" t="str">
        <f>VLOOKUP('作成 (2)'!D:D,引当!A:M,10,FALSE)</f>
        <v>安い</v>
      </c>
      <c r="AB332" s="103" t="str">
        <f>VLOOKUP('作成 (2)'!D:D,引当!A:M,11,FALSE)</f>
        <v>寿命</v>
      </c>
      <c r="AC332" s="103" t="str">
        <f>VLOOKUP('作成 (2)'!D:D,引当!A:M,12,FALSE)</f>
        <v>おすすめ</v>
      </c>
      <c r="AD332" s="26">
        <f>VLOOKUP('作成 (2)'!D:D,引当!A:M,13,FALSE)</f>
        <v>0</v>
      </c>
    </row>
    <row r="333" spans="1:30">
      <c r="A333" s="33">
        <v>1756515151803</v>
      </c>
      <c r="B333" s="32">
        <v>4985009751169</v>
      </c>
      <c r="C333" s="31" t="s">
        <v>3498</v>
      </c>
      <c r="D333" s="30" t="s">
        <v>841</v>
      </c>
      <c r="E333" s="30" t="s">
        <v>1236</v>
      </c>
      <c r="F333" s="30" t="s">
        <v>95</v>
      </c>
      <c r="G333" s="30">
        <v>15700</v>
      </c>
      <c r="H333" s="30">
        <v>6600</v>
      </c>
      <c r="I333" s="30">
        <v>525</v>
      </c>
      <c r="J333" s="30" t="s">
        <v>3956</v>
      </c>
      <c r="K333" s="344"/>
      <c r="L333" s="102" t="str">
        <f t="shared" si="29"/>
        <v>ENERGY SAVER 4 175/65R15 88H</v>
      </c>
      <c r="M333" s="104" t="e">
        <f>VLOOKUP(A:A,在庫!$B:$M,10,0)</f>
        <v>#N/A</v>
      </c>
      <c r="N333" s="105" t="s">
        <v>4595</v>
      </c>
      <c r="O333" s="105" t="str">
        <f t="shared" si="28"/>
        <v/>
      </c>
      <c r="P333" s="106" t="e">
        <f>VLOOKUP(A:A,在庫!$B:$M,9,0)</f>
        <v>#N/A</v>
      </c>
      <c r="Q333" s="106" t="str">
        <f>VLOOKUP('作成 (2)'!D:D,引当!A:B,2,0)&amp;K333&amp;O333</f>
        <v>saver4</v>
      </c>
      <c r="R333" s="107" t="str">
        <f t="shared" si="30"/>
        <v>2023年製 ENERGY SAVER 4 175/65R15 88H  175/65R15  翌営業日発送</v>
      </c>
      <c r="S333" s="106" t="str">
        <f t="shared" si="31"/>
        <v>サマー$$MICHELIN$$ミシュラン$$エナジーセイバー$$175/65R15$$価格$$安い$$寿命$$おすすめ$$0</v>
      </c>
      <c r="T333" s="104"/>
      <c r="U333" s="104" t="str">
        <f>VLOOKUP('作成 (2)'!D:D,引当!A:R,4,FALSE)</f>
        <v>サマー</v>
      </c>
      <c r="V333" s="104" t="str">
        <f>VLOOKUP('作成 (2)'!D:D,引当!A:R,5,FALSE)</f>
        <v>MICHELIN</v>
      </c>
      <c r="W333" s="103" t="str">
        <f>VLOOKUP('作成 (2)'!D:D,引当!A:R,6,FALSE)</f>
        <v>ミシュラン</v>
      </c>
      <c r="X333" s="108" t="str">
        <f>VLOOKUP('作成 (2)'!D:D,引当!A:M,7,FALSE)</f>
        <v>エナジーセイバー</v>
      </c>
      <c r="Y333" s="109" t="str">
        <f t="shared" si="32"/>
        <v>175/65R15</v>
      </c>
      <c r="Z333" s="108" t="str">
        <f>VLOOKUP('作成 (2)'!D:D,引当!A:M,9,FALSE)</f>
        <v>価格</v>
      </c>
      <c r="AA333" s="109" t="str">
        <f>VLOOKUP('作成 (2)'!D:D,引当!A:M,10,FALSE)</f>
        <v>安い</v>
      </c>
      <c r="AB333" s="103" t="str">
        <f>VLOOKUP('作成 (2)'!D:D,引当!A:M,11,FALSE)</f>
        <v>寿命</v>
      </c>
      <c r="AC333" s="103" t="str">
        <f>VLOOKUP('作成 (2)'!D:D,引当!A:M,12,FALSE)</f>
        <v>おすすめ</v>
      </c>
      <c r="AD333" s="26">
        <f>VLOOKUP('作成 (2)'!D:D,引当!A:M,13,FALSE)</f>
        <v>0</v>
      </c>
    </row>
    <row r="334" spans="1:30">
      <c r="A334" s="33">
        <v>1757014151806</v>
      </c>
      <c r="B334" s="32">
        <v>4985009751176</v>
      </c>
      <c r="C334" s="31" t="s">
        <v>3493</v>
      </c>
      <c r="D334" s="30" t="s">
        <v>841</v>
      </c>
      <c r="E334" s="30" t="s">
        <v>1232</v>
      </c>
      <c r="F334" s="30" t="s">
        <v>88</v>
      </c>
      <c r="G334" s="30">
        <v>13600</v>
      </c>
      <c r="H334" s="30">
        <v>5720</v>
      </c>
      <c r="I334" s="30">
        <v>525</v>
      </c>
      <c r="J334" s="30" t="s">
        <v>3956</v>
      </c>
      <c r="K334" s="344"/>
      <c r="L334" s="102" t="str">
        <f t="shared" si="29"/>
        <v>ENERGY SAVER 4 175/70R14 88T</v>
      </c>
      <c r="M334" s="104">
        <f>VLOOKUP(A:A,在庫!$B:$M,10,0)</f>
        <v>2</v>
      </c>
      <c r="N334" s="105" t="s">
        <v>4595</v>
      </c>
      <c r="O334" s="105" t="str">
        <f t="shared" si="28"/>
        <v/>
      </c>
      <c r="P334" s="106" t="str">
        <f>VLOOKUP(A:A,在庫!$B:$M,9,0)</f>
        <v>||THAI||THAI</v>
      </c>
      <c r="Q334" s="106" t="str">
        <f>VLOOKUP('作成 (2)'!D:D,引当!A:B,2,0)&amp;K334&amp;O334</f>
        <v>saver4</v>
      </c>
      <c r="R334" s="107" t="str">
        <f t="shared" si="30"/>
        <v>2023年製 ENERGY SAVER 4 175/70R14 88T  175/70R14  翌営業日発送</v>
      </c>
      <c r="S334" s="106" t="str">
        <f t="shared" si="31"/>
        <v>サマー$$MICHELIN$$ミシュラン$$エナジーセイバー$$175/70R14$$価格$$安い$$寿命$$おすすめ$$0</v>
      </c>
      <c r="T334" s="104"/>
      <c r="U334" s="104" t="str">
        <f>VLOOKUP('作成 (2)'!D:D,引当!A:R,4,FALSE)</f>
        <v>サマー</v>
      </c>
      <c r="V334" s="104" t="str">
        <f>VLOOKUP('作成 (2)'!D:D,引当!A:R,5,FALSE)</f>
        <v>MICHELIN</v>
      </c>
      <c r="W334" s="103" t="str">
        <f>VLOOKUP('作成 (2)'!D:D,引当!A:R,6,FALSE)</f>
        <v>ミシュラン</v>
      </c>
      <c r="X334" s="108" t="str">
        <f>VLOOKUP('作成 (2)'!D:D,引当!A:M,7,FALSE)</f>
        <v>エナジーセイバー</v>
      </c>
      <c r="Y334" s="109" t="str">
        <f t="shared" si="32"/>
        <v>175/70R14</v>
      </c>
      <c r="Z334" s="108" t="str">
        <f>VLOOKUP('作成 (2)'!D:D,引当!A:M,9,FALSE)</f>
        <v>価格</v>
      </c>
      <c r="AA334" s="109" t="str">
        <f>VLOOKUP('作成 (2)'!D:D,引当!A:M,10,FALSE)</f>
        <v>安い</v>
      </c>
      <c r="AB334" s="103" t="str">
        <f>VLOOKUP('作成 (2)'!D:D,引当!A:M,11,FALSE)</f>
        <v>寿命</v>
      </c>
      <c r="AC334" s="103" t="str">
        <f>VLOOKUP('作成 (2)'!D:D,引当!A:M,12,FALSE)</f>
        <v>おすすめ</v>
      </c>
      <c r="AD334" s="26">
        <f>VLOOKUP('作成 (2)'!D:D,引当!A:M,13,FALSE)</f>
        <v>0</v>
      </c>
    </row>
    <row r="335" spans="1:30">
      <c r="A335" s="33">
        <v>1855516151802</v>
      </c>
      <c r="B335" s="32">
        <v>4985009751244</v>
      </c>
      <c r="C335" s="31" t="s">
        <v>3503</v>
      </c>
      <c r="D335" s="30" t="s">
        <v>841</v>
      </c>
      <c r="E335" s="30" t="s">
        <v>1240</v>
      </c>
      <c r="F335" s="30" t="s">
        <v>98</v>
      </c>
      <c r="G335" s="30">
        <v>23000</v>
      </c>
      <c r="H335" s="30">
        <v>9660</v>
      </c>
      <c r="I335" s="30">
        <v>525</v>
      </c>
      <c r="J335" s="30" t="s">
        <v>3956</v>
      </c>
      <c r="K335" s="344"/>
      <c r="L335" s="102" t="str">
        <f t="shared" si="29"/>
        <v>ENERGY SAVER 4 185/55R16 87V</v>
      </c>
      <c r="M335" s="104">
        <f>VLOOKUP(A:A,在庫!$B:$M,10,0)</f>
        <v>2</v>
      </c>
      <c r="N335" s="105" t="s">
        <v>4595</v>
      </c>
      <c r="O335" s="105" t="str">
        <f t="shared" si="28"/>
        <v/>
      </c>
      <c r="P335" s="106" t="str">
        <f>VLOOKUP(A:A,在庫!$B:$M,9,0)</f>
        <v>||THAI||</v>
      </c>
      <c r="Q335" s="106" t="str">
        <f>VLOOKUP('作成 (2)'!D:D,引当!A:B,2,0)&amp;K335&amp;O335</f>
        <v>saver4</v>
      </c>
      <c r="R335" s="107" t="str">
        <f t="shared" si="30"/>
        <v>2023年製 ENERGY SAVER 4 185/55R16 87V  185/55R16  翌営業日発送</v>
      </c>
      <c r="S335" s="106" t="str">
        <f t="shared" si="31"/>
        <v>サマー$$MICHELIN$$ミシュラン$$エナジーセイバー$$185/55R16$$価格$$安い$$寿命$$おすすめ$$0</v>
      </c>
      <c r="T335" s="104"/>
      <c r="U335" s="104" t="str">
        <f>VLOOKUP('作成 (2)'!D:D,引当!A:R,4,FALSE)</f>
        <v>サマー</v>
      </c>
      <c r="V335" s="104" t="str">
        <f>VLOOKUP('作成 (2)'!D:D,引当!A:R,5,FALSE)</f>
        <v>MICHELIN</v>
      </c>
      <c r="W335" s="103" t="str">
        <f>VLOOKUP('作成 (2)'!D:D,引当!A:R,6,FALSE)</f>
        <v>ミシュラン</v>
      </c>
      <c r="X335" s="108" t="str">
        <f>VLOOKUP('作成 (2)'!D:D,引当!A:M,7,FALSE)</f>
        <v>エナジーセイバー</v>
      </c>
      <c r="Y335" s="109" t="str">
        <f t="shared" si="32"/>
        <v>185/55R16</v>
      </c>
      <c r="Z335" s="108" t="str">
        <f>VLOOKUP('作成 (2)'!D:D,引当!A:M,9,FALSE)</f>
        <v>価格</v>
      </c>
      <c r="AA335" s="109" t="str">
        <f>VLOOKUP('作成 (2)'!D:D,引当!A:M,10,FALSE)</f>
        <v>安い</v>
      </c>
      <c r="AB335" s="103" t="str">
        <f>VLOOKUP('作成 (2)'!D:D,引当!A:M,11,FALSE)</f>
        <v>寿命</v>
      </c>
      <c r="AC335" s="103" t="str">
        <f>VLOOKUP('作成 (2)'!D:D,引当!A:M,12,FALSE)</f>
        <v>おすすめ</v>
      </c>
      <c r="AD335" s="26">
        <f>VLOOKUP('作成 (2)'!D:D,引当!A:M,13,FALSE)</f>
        <v>0</v>
      </c>
    </row>
    <row r="336" spans="1:30">
      <c r="A336" s="33">
        <v>1856016151804</v>
      </c>
      <c r="B336" s="32">
        <v>4985009751350</v>
      </c>
      <c r="C336" s="31" t="s">
        <v>3504</v>
      </c>
      <c r="D336" s="30" t="s">
        <v>841</v>
      </c>
      <c r="E336" s="30" t="s">
        <v>1210</v>
      </c>
      <c r="F336" s="30" t="s">
        <v>118</v>
      </c>
      <c r="G336" s="30">
        <v>20300</v>
      </c>
      <c r="H336" s="30">
        <v>8530</v>
      </c>
      <c r="I336" s="30">
        <v>525</v>
      </c>
      <c r="J336" s="30" t="s">
        <v>3956</v>
      </c>
      <c r="K336" s="344"/>
      <c r="L336" s="102" t="str">
        <f t="shared" si="29"/>
        <v>ENERGY SAVER 4 185/60R16 86H</v>
      </c>
      <c r="M336" s="104">
        <f>VLOOKUP(A:A,在庫!$B:$M,10,0)</f>
        <v>2</v>
      </c>
      <c r="N336" s="105" t="s">
        <v>4595</v>
      </c>
      <c r="O336" s="105" t="str">
        <f t="shared" si="28"/>
        <v/>
      </c>
      <c r="P336" s="106" t="str">
        <f>VLOOKUP(A:A,在庫!$B:$M,9,0)</f>
        <v>||THAI||</v>
      </c>
      <c r="Q336" s="106" t="str">
        <f>VLOOKUP('作成 (2)'!D:D,引当!A:B,2,0)&amp;K336&amp;O336</f>
        <v>saver4</v>
      </c>
      <c r="R336" s="107" t="str">
        <f t="shared" si="30"/>
        <v>2023年製 ENERGY SAVER 4 185/60R16 86H  185/60R16  翌営業日発送</v>
      </c>
      <c r="S336" s="106" t="str">
        <f t="shared" si="31"/>
        <v>サマー$$MICHELIN$$ミシュラン$$エナジーセイバー$$185/60R16$$価格$$安い$$寿命$$おすすめ$$0</v>
      </c>
      <c r="T336" s="104"/>
      <c r="U336" s="104" t="str">
        <f>VLOOKUP('作成 (2)'!D:D,引当!A:R,4,FALSE)</f>
        <v>サマー</v>
      </c>
      <c r="V336" s="104" t="str">
        <f>VLOOKUP('作成 (2)'!D:D,引当!A:R,5,FALSE)</f>
        <v>MICHELIN</v>
      </c>
      <c r="W336" s="103" t="str">
        <f>VLOOKUP('作成 (2)'!D:D,引当!A:R,6,FALSE)</f>
        <v>ミシュラン</v>
      </c>
      <c r="X336" s="108" t="str">
        <f>VLOOKUP('作成 (2)'!D:D,引当!A:M,7,FALSE)</f>
        <v>エナジーセイバー</v>
      </c>
      <c r="Y336" s="109" t="str">
        <f t="shared" si="32"/>
        <v>185/60R16</v>
      </c>
      <c r="Z336" s="108" t="str">
        <f>VLOOKUP('作成 (2)'!D:D,引当!A:M,9,FALSE)</f>
        <v>価格</v>
      </c>
      <c r="AA336" s="109" t="str">
        <f>VLOOKUP('作成 (2)'!D:D,引当!A:M,10,FALSE)</f>
        <v>安い</v>
      </c>
      <c r="AB336" s="103" t="str">
        <f>VLOOKUP('作成 (2)'!D:D,引当!A:M,11,FALSE)</f>
        <v>寿命</v>
      </c>
      <c r="AC336" s="103" t="str">
        <f>VLOOKUP('作成 (2)'!D:D,引当!A:M,12,FALSE)</f>
        <v>おすすめ</v>
      </c>
      <c r="AD336" s="26">
        <f>VLOOKUP('作成 (2)'!D:D,引当!A:M,13,FALSE)</f>
        <v>0</v>
      </c>
    </row>
    <row r="337" spans="1:30">
      <c r="A337" s="33">
        <v>1856515151800</v>
      </c>
      <c r="B337" s="32">
        <v>4985009751299</v>
      </c>
      <c r="C337" s="31" t="s">
        <v>3499</v>
      </c>
      <c r="D337" s="30" t="s">
        <v>841</v>
      </c>
      <c r="E337" s="30" t="s">
        <v>1237</v>
      </c>
      <c r="F337" s="30" t="s">
        <v>42</v>
      </c>
      <c r="G337" s="30">
        <v>17500</v>
      </c>
      <c r="H337" s="30">
        <v>7350</v>
      </c>
      <c r="I337" s="30">
        <v>525</v>
      </c>
      <c r="J337" s="30" t="s">
        <v>3956</v>
      </c>
      <c r="K337" s="344"/>
      <c r="L337" s="102" t="str">
        <f t="shared" si="29"/>
        <v>ENERGY SAVER 4 185/65R15 92H</v>
      </c>
      <c r="M337" s="104">
        <f>VLOOKUP(A:A,在庫!$B:$M,10,0)</f>
        <v>1</v>
      </c>
      <c r="N337" s="105" t="s">
        <v>4595</v>
      </c>
      <c r="O337" s="105" t="str">
        <f t="shared" si="28"/>
        <v/>
      </c>
      <c r="P337" s="106" t="str">
        <f>VLOOKUP(A:A,在庫!$B:$M,9,0)</f>
        <v>||THAI||THAI</v>
      </c>
      <c r="Q337" s="106" t="str">
        <f>VLOOKUP('作成 (2)'!D:D,引当!A:B,2,0)&amp;K337&amp;O337</f>
        <v>saver4</v>
      </c>
      <c r="R337" s="107" t="str">
        <f t="shared" si="30"/>
        <v>2023年製 ENERGY SAVER 4 185/65R15 92H  185/65R15  翌営業日発送</v>
      </c>
      <c r="S337" s="106" t="str">
        <f t="shared" si="31"/>
        <v>サマー$$MICHELIN$$ミシュラン$$エナジーセイバー$$185/65R15$$価格$$安い$$寿命$$おすすめ$$0</v>
      </c>
      <c r="T337" s="104"/>
      <c r="U337" s="104" t="str">
        <f>VLOOKUP('作成 (2)'!D:D,引当!A:R,4,FALSE)</f>
        <v>サマー</v>
      </c>
      <c r="V337" s="104" t="str">
        <f>VLOOKUP('作成 (2)'!D:D,引当!A:R,5,FALSE)</f>
        <v>MICHELIN</v>
      </c>
      <c r="W337" s="103" t="str">
        <f>VLOOKUP('作成 (2)'!D:D,引当!A:R,6,FALSE)</f>
        <v>ミシュラン</v>
      </c>
      <c r="X337" s="108" t="str">
        <f>VLOOKUP('作成 (2)'!D:D,引当!A:M,7,FALSE)</f>
        <v>エナジーセイバー</v>
      </c>
      <c r="Y337" s="109" t="str">
        <f t="shared" si="32"/>
        <v>185/65R15</v>
      </c>
      <c r="Z337" s="108" t="str">
        <f>VLOOKUP('作成 (2)'!D:D,引当!A:M,9,FALSE)</f>
        <v>価格</v>
      </c>
      <c r="AA337" s="109" t="str">
        <f>VLOOKUP('作成 (2)'!D:D,引当!A:M,10,FALSE)</f>
        <v>安い</v>
      </c>
      <c r="AB337" s="103" t="str">
        <f>VLOOKUP('作成 (2)'!D:D,引当!A:M,11,FALSE)</f>
        <v>寿命</v>
      </c>
      <c r="AC337" s="103" t="str">
        <f>VLOOKUP('作成 (2)'!D:D,引当!A:M,12,FALSE)</f>
        <v>おすすめ</v>
      </c>
      <c r="AD337" s="26">
        <f>VLOOKUP('作成 (2)'!D:D,引当!A:M,13,FALSE)</f>
        <v>0</v>
      </c>
    </row>
    <row r="338" spans="1:30">
      <c r="A338" s="33">
        <v>1857014151803</v>
      </c>
      <c r="B338" s="32">
        <v>4985009751329</v>
      </c>
      <c r="C338" s="31" t="s">
        <v>3494</v>
      </c>
      <c r="D338" s="30" t="s">
        <v>841</v>
      </c>
      <c r="E338" s="30" t="s">
        <v>1233</v>
      </c>
      <c r="F338" s="30" t="s">
        <v>112</v>
      </c>
      <c r="G338" s="30">
        <v>15400</v>
      </c>
      <c r="H338" s="30">
        <v>6470</v>
      </c>
      <c r="I338" s="30">
        <v>525</v>
      </c>
      <c r="J338" s="30" t="s">
        <v>3956</v>
      </c>
      <c r="K338" s="344"/>
      <c r="L338" s="102" t="str">
        <f t="shared" si="29"/>
        <v>ENERGY SAVER 4 185/70R14 92H</v>
      </c>
      <c r="M338" s="104">
        <f>VLOOKUP(A:A,在庫!$B:$M,10,0)</f>
        <v>2</v>
      </c>
      <c r="N338" s="105" t="s">
        <v>4595</v>
      </c>
      <c r="O338" s="105" t="str">
        <f t="shared" si="28"/>
        <v/>
      </c>
      <c r="P338" s="106" t="str">
        <f>VLOOKUP(A:A,在庫!$B:$M,9,0)</f>
        <v>||THAI||</v>
      </c>
      <c r="Q338" s="106" t="str">
        <f>VLOOKUP('作成 (2)'!D:D,引当!A:B,2,0)&amp;K338&amp;O338</f>
        <v>saver4</v>
      </c>
      <c r="R338" s="107" t="str">
        <f t="shared" si="30"/>
        <v>2023年製 ENERGY SAVER 4 185/70R14 92H  185/70R14  翌営業日発送</v>
      </c>
      <c r="S338" s="106" t="str">
        <f t="shared" si="31"/>
        <v>サマー$$MICHELIN$$ミシュラン$$エナジーセイバー$$185/70R14$$価格$$安い$$寿命$$おすすめ$$0</v>
      </c>
      <c r="T338" s="104"/>
      <c r="U338" s="104" t="str">
        <f>VLOOKUP('作成 (2)'!D:D,引当!A:R,4,FALSE)</f>
        <v>サマー</v>
      </c>
      <c r="V338" s="104" t="str">
        <f>VLOOKUP('作成 (2)'!D:D,引当!A:R,5,FALSE)</f>
        <v>MICHELIN</v>
      </c>
      <c r="W338" s="103" t="str">
        <f>VLOOKUP('作成 (2)'!D:D,引当!A:R,6,FALSE)</f>
        <v>ミシュラン</v>
      </c>
      <c r="X338" s="108" t="str">
        <f>VLOOKUP('作成 (2)'!D:D,引当!A:M,7,FALSE)</f>
        <v>エナジーセイバー</v>
      </c>
      <c r="Y338" s="109" t="str">
        <f t="shared" si="32"/>
        <v>185/70R14</v>
      </c>
      <c r="Z338" s="108" t="str">
        <f>VLOOKUP('作成 (2)'!D:D,引当!A:M,9,FALSE)</f>
        <v>価格</v>
      </c>
      <c r="AA338" s="109" t="str">
        <f>VLOOKUP('作成 (2)'!D:D,引当!A:M,10,FALSE)</f>
        <v>安い</v>
      </c>
      <c r="AB338" s="103" t="str">
        <f>VLOOKUP('作成 (2)'!D:D,引当!A:M,11,FALSE)</f>
        <v>寿命</v>
      </c>
      <c r="AC338" s="103" t="str">
        <f>VLOOKUP('作成 (2)'!D:D,引当!A:M,12,FALSE)</f>
        <v>おすすめ</v>
      </c>
      <c r="AD338" s="26">
        <f>VLOOKUP('作成 (2)'!D:D,引当!A:M,13,FALSE)</f>
        <v>0</v>
      </c>
    </row>
    <row r="339" spans="1:30">
      <c r="A339" s="33">
        <v>1955016151804</v>
      </c>
      <c r="B339" s="32">
        <v>4985009751220</v>
      </c>
      <c r="C339" s="31" t="s">
        <v>3502</v>
      </c>
      <c r="D339" s="30" t="s">
        <v>841</v>
      </c>
      <c r="E339" s="30" t="s">
        <v>973</v>
      </c>
      <c r="F339" s="30" t="s">
        <v>97</v>
      </c>
      <c r="G339" s="30">
        <v>26100</v>
      </c>
      <c r="H339" s="30">
        <v>10970</v>
      </c>
      <c r="I339" s="30">
        <v>525</v>
      </c>
      <c r="J339" s="30" t="s">
        <v>3956</v>
      </c>
      <c r="K339" s="344"/>
      <c r="L339" s="102" t="str">
        <f t="shared" si="29"/>
        <v>ENERGY SAVER 4 195/50R16 88V</v>
      </c>
      <c r="M339" s="104">
        <f>VLOOKUP(A:A,在庫!$B:$M,10,0)</f>
        <v>4</v>
      </c>
      <c r="N339" s="105" t="s">
        <v>4595</v>
      </c>
      <c r="O339" s="105" t="str">
        <f t="shared" si="28"/>
        <v/>
      </c>
      <c r="P339" s="106" t="str">
        <f>VLOOKUP(A:A,在庫!$B:$M,9,0)</f>
        <v>||THAI||</v>
      </c>
      <c r="Q339" s="106" t="str">
        <f>VLOOKUP('作成 (2)'!D:D,引当!A:B,2,0)&amp;K339&amp;O339</f>
        <v>saver4</v>
      </c>
      <c r="R339" s="107" t="str">
        <f t="shared" si="30"/>
        <v>2023年製 ENERGY SAVER 4 195/50R16 88V  195/50R16  翌営業日発送</v>
      </c>
      <c r="S339" s="106" t="str">
        <f t="shared" si="31"/>
        <v>サマー$$MICHELIN$$ミシュラン$$エナジーセイバー$$195/50R16$$価格$$安い$$寿命$$おすすめ$$0</v>
      </c>
      <c r="T339" s="104"/>
      <c r="U339" s="104" t="str">
        <f>VLOOKUP('作成 (2)'!D:D,引当!A:R,4,FALSE)</f>
        <v>サマー</v>
      </c>
      <c r="V339" s="104" t="str">
        <f>VLOOKUP('作成 (2)'!D:D,引当!A:R,5,FALSE)</f>
        <v>MICHELIN</v>
      </c>
      <c r="W339" s="103" t="str">
        <f>VLOOKUP('作成 (2)'!D:D,引当!A:R,6,FALSE)</f>
        <v>ミシュラン</v>
      </c>
      <c r="X339" s="108" t="str">
        <f>VLOOKUP('作成 (2)'!D:D,引当!A:M,7,FALSE)</f>
        <v>エナジーセイバー</v>
      </c>
      <c r="Y339" s="109" t="str">
        <f t="shared" si="32"/>
        <v>195/50R16</v>
      </c>
      <c r="Z339" s="108" t="str">
        <f>VLOOKUP('作成 (2)'!D:D,引当!A:M,9,FALSE)</f>
        <v>価格</v>
      </c>
      <c r="AA339" s="109" t="str">
        <f>VLOOKUP('作成 (2)'!D:D,引当!A:M,10,FALSE)</f>
        <v>安い</v>
      </c>
      <c r="AB339" s="103" t="str">
        <f>VLOOKUP('作成 (2)'!D:D,引当!A:M,11,FALSE)</f>
        <v>寿命</v>
      </c>
      <c r="AC339" s="103" t="str">
        <f>VLOOKUP('作成 (2)'!D:D,引当!A:M,12,FALSE)</f>
        <v>おすすめ</v>
      </c>
      <c r="AD339" s="26">
        <f>VLOOKUP('作成 (2)'!D:D,引当!A:M,13,FALSE)</f>
        <v>0</v>
      </c>
    </row>
    <row r="340" spans="1:30">
      <c r="A340" s="33">
        <v>1955515151800</v>
      </c>
      <c r="B340" s="32">
        <v>4985009751251</v>
      </c>
      <c r="C340" s="31" t="s">
        <v>3496</v>
      </c>
      <c r="D340" s="30" t="s">
        <v>841</v>
      </c>
      <c r="E340" s="30" t="s">
        <v>1234</v>
      </c>
      <c r="F340" s="30" t="s">
        <v>873</v>
      </c>
      <c r="G340" s="30">
        <v>19600</v>
      </c>
      <c r="H340" s="30">
        <v>8240</v>
      </c>
      <c r="I340" s="30">
        <v>525</v>
      </c>
      <c r="J340" s="30" t="s">
        <v>3956</v>
      </c>
      <c r="K340" s="344"/>
      <c r="L340" s="102" t="str">
        <f t="shared" si="29"/>
        <v>ENERGY SAVER 4 195/55R15 89V</v>
      </c>
      <c r="M340" s="104">
        <f>VLOOKUP(A:A,在庫!$B:$M,10,0)</f>
        <v>1</v>
      </c>
      <c r="N340" s="105" t="s">
        <v>4595</v>
      </c>
      <c r="O340" s="105" t="str">
        <f t="shared" si="28"/>
        <v/>
      </c>
      <c r="P340" s="106" t="str">
        <f>VLOOKUP(A:A,在庫!$B:$M,9,0)</f>
        <v>||THAI||</v>
      </c>
      <c r="Q340" s="106" t="str">
        <f>VLOOKUP('作成 (2)'!D:D,引当!A:B,2,0)&amp;K340&amp;O340</f>
        <v>saver4</v>
      </c>
      <c r="R340" s="107" t="str">
        <f t="shared" si="30"/>
        <v>2023年製 ENERGY SAVER 4 195/55R15 89V  195/55R15  翌営業日発送</v>
      </c>
      <c r="S340" s="106" t="str">
        <f t="shared" si="31"/>
        <v>サマー$$MICHELIN$$ミシュラン$$エナジーセイバー$$195/55R15$$価格$$安い$$寿命$$おすすめ$$0</v>
      </c>
      <c r="T340" s="104"/>
      <c r="U340" s="104" t="str">
        <f>VLOOKUP('作成 (2)'!D:D,引当!A:R,4,FALSE)</f>
        <v>サマー</v>
      </c>
      <c r="V340" s="104" t="str">
        <f>VLOOKUP('作成 (2)'!D:D,引当!A:R,5,FALSE)</f>
        <v>MICHELIN</v>
      </c>
      <c r="W340" s="103" t="str">
        <f>VLOOKUP('作成 (2)'!D:D,引当!A:R,6,FALSE)</f>
        <v>ミシュラン</v>
      </c>
      <c r="X340" s="108" t="str">
        <f>VLOOKUP('作成 (2)'!D:D,引当!A:M,7,FALSE)</f>
        <v>エナジーセイバー</v>
      </c>
      <c r="Y340" s="109" t="str">
        <f t="shared" si="32"/>
        <v>195/55R15</v>
      </c>
      <c r="Z340" s="108" t="str">
        <f>VLOOKUP('作成 (2)'!D:D,引当!A:M,9,FALSE)</f>
        <v>価格</v>
      </c>
      <c r="AA340" s="109" t="str">
        <f>VLOOKUP('作成 (2)'!D:D,引当!A:M,10,FALSE)</f>
        <v>安い</v>
      </c>
      <c r="AB340" s="103" t="str">
        <f>VLOOKUP('作成 (2)'!D:D,引当!A:M,11,FALSE)</f>
        <v>寿命</v>
      </c>
      <c r="AC340" s="103" t="str">
        <f>VLOOKUP('作成 (2)'!D:D,引当!A:M,12,FALSE)</f>
        <v>おすすめ</v>
      </c>
      <c r="AD340" s="26">
        <f>VLOOKUP('作成 (2)'!D:D,引当!A:M,13,FALSE)</f>
        <v>0</v>
      </c>
    </row>
    <row r="341" spans="1:30">
      <c r="A341" s="33">
        <v>1956515151807</v>
      </c>
      <c r="B341" s="32">
        <v>4985009751312</v>
      </c>
      <c r="C341" s="31" t="s">
        <v>3500</v>
      </c>
      <c r="D341" s="30" t="s">
        <v>841</v>
      </c>
      <c r="E341" s="30" t="s">
        <v>1238</v>
      </c>
      <c r="F341" s="30" t="s">
        <v>43</v>
      </c>
      <c r="G341" s="30">
        <v>19900</v>
      </c>
      <c r="H341" s="30">
        <v>8360</v>
      </c>
      <c r="I341" s="30">
        <v>525</v>
      </c>
      <c r="J341" s="30" t="s">
        <v>3956</v>
      </c>
      <c r="K341" s="344"/>
      <c r="L341" s="102" t="str">
        <f t="shared" si="29"/>
        <v>ENERGY SAVER 4 195/65R15 95H</v>
      </c>
      <c r="M341" s="104">
        <f>VLOOKUP(A:A,在庫!$B:$M,10,0)</f>
        <v>1</v>
      </c>
      <c r="N341" s="105" t="s">
        <v>4595</v>
      </c>
      <c r="O341" s="105" t="str">
        <f t="shared" si="28"/>
        <v/>
      </c>
      <c r="P341" s="106" t="str">
        <f>VLOOKUP(A:A,在庫!$B:$M,9,0)</f>
        <v>||THAI||THAI</v>
      </c>
      <c r="Q341" s="106" t="str">
        <f>VLOOKUP('作成 (2)'!D:D,引当!A:B,2,0)&amp;K341&amp;O341</f>
        <v>saver4</v>
      </c>
      <c r="R341" s="107" t="str">
        <f t="shared" si="30"/>
        <v>2023年製 ENERGY SAVER 4 195/65R15 95H  195/65R15  翌営業日発送</v>
      </c>
      <c r="S341" s="106" t="str">
        <f t="shared" si="31"/>
        <v>サマー$$MICHELIN$$ミシュラン$$エナジーセイバー$$195/65R15$$価格$$安い$$寿命$$おすすめ$$0</v>
      </c>
      <c r="T341" s="104"/>
      <c r="U341" s="104" t="str">
        <f>VLOOKUP('作成 (2)'!D:D,引当!A:R,4,FALSE)</f>
        <v>サマー</v>
      </c>
      <c r="V341" s="104" t="str">
        <f>VLOOKUP('作成 (2)'!D:D,引当!A:R,5,FALSE)</f>
        <v>MICHELIN</v>
      </c>
      <c r="W341" s="103" t="str">
        <f>VLOOKUP('作成 (2)'!D:D,引当!A:R,6,FALSE)</f>
        <v>ミシュラン</v>
      </c>
      <c r="X341" s="108" t="str">
        <f>VLOOKUP('作成 (2)'!D:D,引当!A:M,7,FALSE)</f>
        <v>エナジーセイバー</v>
      </c>
      <c r="Y341" s="109" t="str">
        <f t="shared" si="32"/>
        <v>195/65R15</v>
      </c>
      <c r="Z341" s="108" t="str">
        <f>VLOOKUP('作成 (2)'!D:D,引当!A:M,9,FALSE)</f>
        <v>価格</v>
      </c>
      <c r="AA341" s="109" t="str">
        <f>VLOOKUP('作成 (2)'!D:D,引当!A:M,10,FALSE)</f>
        <v>安い</v>
      </c>
      <c r="AB341" s="103" t="str">
        <f>VLOOKUP('作成 (2)'!D:D,引当!A:M,11,FALSE)</f>
        <v>寿命</v>
      </c>
      <c r="AC341" s="103" t="str">
        <f>VLOOKUP('作成 (2)'!D:D,引当!A:M,12,FALSE)</f>
        <v>おすすめ</v>
      </c>
      <c r="AD341" s="26">
        <f>VLOOKUP('作成 (2)'!D:D,引当!A:M,13,FALSE)</f>
        <v>0</v>
      </c>
    </row>
    <row r="342" spans="1:30">
      <c r="A342" s="33">
        <v>2055516151805</v>
      </c>
      <c r="B342" s="32">
        <v>4985009751282</v>
      </c>
      <c r="C342" s="31" t="s">
        <v>3505</v>
      </c>
      <c r="D342" s="30" t="s">
        <v>841</v>
      </c>
      <c r="E342" s="30" t="s">
        <v>1241</v>
      </c>
      <c r="F342" s="30" t="s">
        <v>35</v>
      </c>
      <c r="G342" s="30">
        <v>25600</v>
      </c>
      <c r="H342" s="30">
        <v>10760</v>
      </c>
      <c r="I342" s="30">
        <v>525</v>
      </c>
      <c r="J342" s="30" t="s">
        <v>3956</v>
      </c>
      <c r="K342" s="344"/>
      <c r="L342" s="102" t="str">
        <f t="shared" si="29"/>
        <v>ENERGY SAVER 4 205/55R16 94V</v>
      </c>
      <c r="M342" s="104">
        <f>VLOOKUP(A:A,在庫!$B:$M,10,0)</f>
        <v>1</v>
      </c>
      <c r="N342" s="105" t="s">
        <v>4595</v>
      </c>
      <c r="O342" s="105" t="str">
        <f t="shared" si="28"/>
        <v/>
      </c>
      <c r="P342" s="106" t="str">
        <f>VLOOKUP(A:A,在庫!$B:$M,9,0)</f>
        <v>||THAI||THAI</v>
      </c>
      <c r="Q342" s="106" t="str">
        <f>VLOOKUP('作成 (2)'!D:D,引当!A:B,2,0)&amp;K342&amp;O342</f>
        <v>saver4</v>
      </c>
      <c r="R342" s="107" t="str">
        <f t="shared" si="30"/>
        <v>2023年製 ENERGY SAVER 4 205/55R16 94V  205/55R16  翌営業日発送</v>
      </c>
      <c r="S342" s="106" t="str">
        <f t="shared" si="31"/>
        <v>サマー$$MICHELIN$$ミシュラン$$エナジーセイバー$$205/55R16$$価格$$安い$$寿命$$おすすめ$$0</v>
      </c>
      <c r="T342" s="104"/>
      <c r="U342" s="104" t="str">
        <f>VLOOKUP('作成 (2)'!D:D,引当!A:R,4,FALSE)</f>
        <v>サマー</v>
      </c>
      <c r="V342" s="104" t="str">
        <f>VLOOKUP('作成 (2)'!D:D,引当!A:R,5,FALSE)</f>
        <v>MICHELIN</v>
      </c>
      <c r="W342" s="103" t="str">
        <f>VLOOKUP('作成 (2)'!D:D,引当!A:R,6,FALSE)</f>
        <v>ミシュラン</v>
      </c>
      <c r="X342" s="108" t="str">
        <f>VLOOKUP('作成 (2)'!D:D,引当!A:M,7,FALSE)</f>
        <v>エナジーセイバー</v>
      </c>
      <c r="Y342" s="109" t="str">
        <f t="shared" si="32"/>
        <v>205/55R16</v>
      </c>
      <c r="Z342" s="108" t="str">
        <f>VLOOKUP('作成 (2)'!D:D,引当!A:M,9,FALSE)</f>
        <v>価格</v>
      </c>
      <c r="AA342" s="109" t="str">
        <f>VLOOKUP('作成 (2)'!D:D,引当!A:M,10,FALSE)</f>
        <v>安い</v>
      </c>
      <c r="AB342" s="103" t="str">
        <f>VLOOKUP('作成 (2)'!D:D,引当!A:M,11,FALSE)</f>
        <v>寿命</v>
      </c>
      <c r="AC342" s="103" t="str">
        <f>VLOOKUP('作成 (2)'!D:D,引当!A:M,12,FALSE)</f>
        <v>おすすめ</v>
      </c>
      <c r="AD342" s="26">
        <f>VLOOKUP('作成 (2)'!D:D,引当!A:M,13,FALSE)</f>
        <v>0</v>
      </c>
    </row>
    <row r="343" spans="1:30">
      <c r="A343" s="33">
        <v>2056515151803</v>
      </c>
      <c r="B343" s="32">
        <v>4985009751145</v>
      </c>
      <c r="C343" s="31" t="s">
        <v>3501</v>
      </c>
      <c r="D343" s="30" t="s">
        <v>841</v>
      </c>
      <c r="E343" s="30" t="s">
        <v>1239</v>
      </c>
      <c r="F343" s="30" t="s">
        <v>874</v>
      </c>
      <c r="G343" s="30">
        <v>21400</v>
      </c>
      <c r="H343" s="30">
        <v>8990</v>
      </c>
      <c r="I343" s="30">
        <v>1050</v>
      </c>
      <c r="J343" s="30" t="s">
        <v>3956</v>
      </c>
      <c r="K343" s="344"/>
      <c r="L343" s="102" t="str">
        <f t="shared" si="29"/>
        <v>ENERGY SAVER 4 205/65R15 99H</v>
      </c>
      <c r="M343" s="104">
        <f>VLOOKUP(A:A,在庫!$B:$M,10,0)</f>
        <v>3</v>
      </c>
      <c r="N343" s="105" t="s">
        <v>4595</v>
      </c>
      <c r="O343" s="105" t="str">
        <f t="shared" si="28"/>
        <v/>
      </c>
      <c r="P343" s="106" t="str">
        <f>VLOOKUP(A:A,在庫!$B:$M,9,0)</f>
        <v>||THAI||THAI</v>
      </c>
      <c r="Q343" s="106" t="str">
        <f>VLOOKUP('作成 (2)'!D:D,引当!A:B,2,0)&amp;K343&amp;O343</f>
        <v>saver4</v>
      </c>
      <c r="R343" s="107" t="str">
        <f t="shared" si="30"/>
        <v>2023年製 ENERGY SAVER 4 205/65R15 99H  205/65R15  翌営業日発送</v>
      </c>
      <c r="S343" s="106" t="str">
        <f t="shared" si="31"/>
        <v>サマー$$MICHELIN$$ミシュラン$$エナジーセイバー$$205/65R15$$価格$$安い$$寿命$$おすすめ$$0</v>
      </c>
      <c r="T343" s="104"/>
      <c r="U343" s="104" t="str">
        <f>VLOOKUP('作成 (2)'!D:D,引当!A:R,4,FALSE)</f>
        <v>サマー</v>
      </c>
      <c r="V343" s="104" t="str">
        <f>VLOOKUP('作成 (2)'!D:D,引当!A:R,5,FALSE)</f>
        <v>MICHELIN</v>
      </c>
      <c r="W343" s="103" t="str">
        <f>VLOOKUP('作成 (2)'!D:D,引当!A:R,6,FALSE)</f>
        <v>ミシュラン</v>
      </c>
      <c r="X343" s="108" t="str">
        <f>VLOOKUP('作成 (2)'!D:D,引当!A:M,7,FALSE)</f>
        <v>エナジーセイバー</v>
      </c>
      <c r="Y343" s="109" t="str">
        <f t="shared" si="32"/>
        <v>205/65R15</v>
      </c>
      <c r="Z343" s="108" t="str">
        <f>VLOOKUP('作成 (2)'!D:D,引当!A:M,9,FALSE)</f>
        <v>価格</v>
      </c>
      <c r="AA343" s="109" t="str">
        <f>VLOOKUP('作成 (2)'!D:D,引当!A:M,10,FALSE)</f>
        <v>安い</v>
      </c>
      <c r="AB343" s="103" t="str">
        <f>VLOOKUP('作成 (2)'!D:D,引当!A:M,11,FALSE)</f>
        <v>寿命</v>
      </c>
      <c r="AC343" s="103" t="str">
        <f>VLOOKUP('作成 (2)'!D:D,引当!A:M,12,FALSE)</f>
        <v>おすすめ</v>
      </c>
      <c r="AD343" s="26">
        <f>VLOOKUP('作成 (2)'!D:D,引当!A:M,13,FALSE)</f>
        <v>0</v>
      </c>
    </row>
    <row r="344" spans="1:30">
      <c r="A344" s="33">
        <v>1856514151801</v>
      </c>
      <c r="B344" s="32">
        <v>4985009751121</v>
      </c>
      <c r="C344" s="31" t="s">
        <v>3491</v>
      </c>
      <c r="D344" s="30" t="s">
        <v>841</v>
      </c>
      <c r="E344" s="30" t="s">
        <v>1230</v>
      </c>
      <c r="F344" s="30" t="s">
        <v>883</v>
      </c>
      <c r="G344" s="30">
        <v>15700</v>
      </c>
      <c r="H344" s="30">
        <v>6600</v>
      </c>
      <c r="I344" s="30">
        <v>525</v>
      </c>
      <c r="J344" s="30" t="s">
        <v>3956</v>
      </c>
      <c r="K344" s="344"/>
      <c r="L344" s="102" t="str">
        <f t="shared" si="29"/>
        <v>ENERGY SAVER 4 185/65R14 90H</v>
      </c>
      <c r="M344" s="104">
        <f>VLOOKUP(A:A,在庫!$B:$M,10,0)</f>
        <v>1</v>
      </c>
      <c r="N344" s="105" t="s">
        <v>4595</v>
      </c>
      <c r="O344" s="105" t="str">
        <f t="shared" si="28"/>
        <v/>
      </c>
      <c r="P344" s="106" t="str">
        <f>VLOOKUP(A:A,在庫!$B:$M,9,0)</f>
        <v>||THAI||THAI</v>
      </c>
      <c r="Q344" s="106" t="str">
        <f>VLOOKUP('作成 (2)'!D:D,引当!A:B,2,0)&amp;K344&amp;O344</f>
        <v>saver4</v>
      </c>
      <c r="R344" s="107" t="str">
        <f t="shared" si="30"/>
        <v>2023年製 ENERGY SAVER 4 185/65R14 90H  185/65R14  翌営業日発送</v>
      </c>
      <c r="S344" s="106" t="str">
        <f t="shared" si="31"/>
        <v>サマー$$MICHELIN$$ミシュラン$$エナジーセイバー$$185/65R14$$価格$$安い$$寿命$$おすすめ$$0</v>
      </c>
      <c r="T344" s="104"/>
      <c r="U344" s="104" t="str">
        <f>VLOOKUP('作成 (2)'!D:D,引当!A:R,4,FALSE)</f>
        <v>サマー</v>
      </c>
      <c r="V344" s="104" t="str">
        <f>VLOOKUP('作成 (2)'!D:D,引当!A:R,5,FALSE)</f>
        <v>MICHELIN</v>
      </c>
      <c r="W344" s="103" t="str">
        <f>VLOOKUP('作成 (2)'!D:D,引当!A:R,6,FALSE)</f>
        <v>ミシュラン</v>
      </c>
      <c r="X344" s="108" t="str">
        <f>VLOOKUP('作成 (2)'!D:D,引当!A:M,7,FALSE)</f>
        <v>エナジーセイバー</v>
      </c>
      <c r="Y344" s="109" t="str">
        <f t="shared" si="32"/>
        <v>185/65R14</v>
      </c>
      <c r="Z344" s="108" t="str">
        <f>VLOOKUP('作成 (2)'!D:D,引当!A:M,9,FALSE)</f>
        <v>価格</v>
      </c>
      <c r="AA344" s="109" t="str">
        <f>VLOOKUP('作成 (2)'!D:D,引当!A:M,10,FALSE)</f>
        <v>安い</v>
      </c>
      <c r="AB344" s="103" t="str">
        <f>VLOOKUP('作成 (2)'!D:D,引当!A:M,11,FALSE)</f>
        <v>寿命</v>
      </c>
      <c r="AC344" s="103" t="str">
        <f>VLOOKUP('作成 (2)'!D:D,引当!A:M,12,FALSE)</f>
        <v>おすすめ</v>
      </c>
      <c r="AD344" s="26">
        <f>VLOOKUP('作成 (2)'!D:D,引当!A:M,13,FALSE)</f>
        <v>0</v>
      </c>
    </row>
    <row r="345" spans="1:30">
      <c r="A345" s="33">
        <v>1556514151800</v>
      </c>
      <c r="B345" s="32">
        <v>4985009751183</v>
      </c>
      <c r="C345" s="31" t="s">
        <v>3488</v>
      </c>
      <c r="D345" s="30" t="s">
        <v>841</v>
      </c>
      <c r="E345" s="30" t="s">
        <v>842</v>
      </c>
      <c r="F345" s="30" t="s">
        <v>104</v>
      </c>
      <c r="G345" s="30">
        <v>12800</v>
      </c>
      <c r="H345" s="30">
        <v>4400</v>
      </c>
      <c r="I345" s="30">
        <v>525</v>
      </c>
      <c r="J345" s="30" t="s">
        <v>3956</v>
      </c>
      <c r="K345" s="344"/>
      <c r="L345" s="102" t="str">
        <f t="shared" si="29"/>
        <v>ENERGY SAVER 4 155/65R14 79H</v>
      </c>
      <c r="M345" s="104" t="e">
        <f>VLOOKUP(A:A,在庫!$B:$M,10,0)</f>
        <v>#N/A</v>
      </c>
      <c r="N345" s="105" t="s">
        <v>4595</v>
      </c>
      <c r="O345" s="105" t="str">
        <f t="shared" si="28"/>
        <v/>
      </c>
      <c r="P345" s="106" t="e">
        <f>VLOOKUP(A:A,在庫!$B:$M,9,0)</f>
        <v>#N/A</v>
      </c>
      <c r="Q345" s="106" t="str">
        <f>VLOOKUP('作成 (2)'!D:D,引当!A:B,2,0)&amp;K345&amp;O345</f>
        <v>saver4</v>
      </c>
      <c r="R345" s="107" t="str">
        <f t="shared" si="30"/>
        <v>2023年製 ENERGY SAVER 4 155/65R14 79H  155/65R14  翌営業日発送</v>
      </c>
      <c r="S345" s="106" t="str">
        <f t="shared" si="31"/>
        <v>サマー$$MICHELIN$$ミシュラン$$エナジーセイバー$$155/65R14$$価格$$安い$$寿命$$おすすめ$$0</v>
      </c>
      <c r="T345" s="104"/>
      <c r="U345" s="104" t="str">
        <f>VLOOKUP('作成 (2)'!D:D,引当!A:R,4,FALSE)</f>
        <v>サマー</v>
      </c>
      <c r="V345" s="104" t="str">
        <f>VLOOKUP('作成 (2)'!D:D,引当!A:R,5,FALSE)</f>
        <v>MICHELIN</v>
      </c>
      <c r="W345" s="103" t="str">
        <f>VLOOKUP('作成 (2)'!D:D,引当!A:R,6,FALSE)</f>
        <v>ミシュラン</v>
      </c>
      <c r="X345" s="108" t="str">
        <f>VLOOKUP('作成 (2)'!D:D,引当!A:M,7,FALSE)</f>
        <v>エナジーセイバー</v>
      </c>
      <c r="Y345" s="109" t="str">
        <f t="shared" si="32"/>
        <v>155/65R14</v>
      </c>
      <c r="Z345" s="108" t="str">
        <f>VLOOKUP('作成 (2)'!D:D,引当!A:M,9,FALSE)</f>
        <v>価格</v>
      </c>
      <c r="AA345" s="109" t="str">
        <f>VLOOKUP('作成 (2)'!D:D,引当!A:M,10,FALSE)</f>
        <v>安い</v>
      </c>
      <c r="AB345" s="103" t="str">
        <f>VLOOKUP('作成 (2)'!D:D,引当!A:M,11,FALSE)</f>
        <v>寿命</v>
      </c>
      <c r="AC345" s="103" t="str">
        <f>VLOOKUP('作成 (2)'!D:D,引当!A:M,12,FALSE)</f>
        <v>おすすめ</v>
      </c>
      <c r="AD345" s="26">
        <f>VLOOKUP('作成 (2)'!D:D,引当!A:M,13,FALSE)</f>
        <v>0</v>
      </c>
    </row>
    <row r="346" spans="1:30">
      <c r="A346" s="33">
        <v>1855515151735</v>
      </c>
      <c r="B346" s="32">
        <v>4985009645406</v>
      </c>
      <c r="C346" s="31" t="s">
        <v>3483</v>
      </c>
      <c r="D346" s="30" t="s">
        <v>1225</v>
      </c>
      <c r="E346" s="30" t="s">
        <v>3484</v>
      </c>
      <c r="F346" s="30" t="s">
        <v>876</v>
      </c>
      <c r="G346" s="30">
        <v>19600</v>
      </c>
      <c r="H346" s="30">
        <v>8240</v>
      </c>
      <c r="I346" s="30">
        <v>525</v>
      </c>
      <c r="J346" s="30" t="s">
        <v>3956</v>
      </c>
      <c r="K346" s="344"/>
      <c r="L346" s="102" t="str">
        <f t="shared" si="29"/>
        <v>ENERGY SAVER+ 185/55R15 82H（在庫限り）</v>
      </c>
      <c r="M346" s="104">
        <f>VLOOKUP(A:A,在庫!$B:$M,10,0)</f>
        <v>2</v>
      </c>
      <c r="N346" s="105" t="s">
        <v>4595</v>
      </c>
      <c r="O346" s="105" t="str">
        <f t="shared" si="28"/>
        <v/>
      </c>
      <c r="P346" s="106" t="str">
        <f>VLOOKUP(A:A,在庫!$B:$M,9,0)</f>
        <v>||POLAND||POLAND</v>
      </c>
      <c r="Q346" s="106" t="str">
        <f>VLOOKUP('作成 (2)'!D:D,引当!A:B,2,0)&amp;K346&amp;O346</f>
        <v>saverp</v>
      </c>
      <c r="R346" s="107" t="str">
        <f t="shared" si="30"/>
        <v>2023年製 ENERGY SAVER+ 185/55R15 82H（在庫限り）  185/55R15  翌営業日発送</v>
      </c>
      <c r="S346" s="106" t="str">
        <f t="shared" si="31"/>
        <v>サマー$$MICHELIN$$ミシュラン$$エナジーセイバー$$185/55R15$$価格$$安い$$寿命$$おすすめ$$0</v>
      </c>
      <c r="T346" s="104"/>
      <c r="U346" s="104" t="str">
        <f>VLOOKUP('作成 (2)'!D:D,引当!A:R,4,FALSE)</f>
        <v>サマー</v>
      </c>
      <c r="V346" s="104" t="str">
        <f>VLOOKUP('作成 (2)'!D:D,引当!A:R,5,FALSE)</f>
        <v>MICHELIN</v>
      </c>
      <c r="W346" s="103" t="str">
        <f>VLOOKUP('作成 (2)'!D:D,引当!A:R,6,FALSE)</f>
        <v>ミシュラン</v>
      </c>
      <c r="X346" s="108" t="str">
        <f>VLOOKUP('作成 (2)'!D:D,引当!A:M,7,FALSE)</f>
        <v>エナジーセイバー</v>
      </c>
      <c r="Y346" s="109" t="str">
        <f t="shared" si="32"/>
        <v>185/55R15</v>
      </c>
      <c r="Z346" s="108" t="str">
        <f>VLOOKUP('作成 (2)'!D:D,引当!A:M,9,FALSE)</f>
        <v>価格</v>
      </c>
      <c r="AA346" s="109" t="str">
        <f>VLOOKUP('作成 (2)'!D:D,引当!A:M,10,FALSE)</f>
        <v>安い</v>
      </c>
      <c r="AB346" s="103" t="str">
        <f>VLOOKUP('作成 (2)'!D:D,引当!A:M,11,FALSE)</f>
        <v>寿命</v>
      </c>
      <c r="AC346" s="103" t="str">
        <f>VLOOKUP('作成 (2)'!D:D,引当!A:M,12,FALSE)</f>
        <v>おすすめ</v>
      </c>
      <c r="AD346" s="26">
        <f>VLOOKUP('作成 (2)'!D:D,引当!A:M,13,FALSE)</f>
        <v>0</v>
      </c>
    </row>
    <row r="347" spans="1:30">
      <c r="A347" s="33">
        <v>2054517208068</v>
      </c>
      <c r="B347" s="32">
        <v>4019238035926</v>
      </c>
      <c r="C347" s="31" t="s">
        <v>152</v>
      </c>
      <c r="D347" s="30" t="s">
        <v>1220</v>
      </c>
      <c r="E347" s="30" t="s">
        <v>1588</v>
      </c>
      <c r="F347" s="30" t="s">
        <v>62</v>
      </c>
      <c r="G347" s="30">
        <v>26900</v>
      </c>
      <c r="H347" s="30">
        <v>10778</v>
      </c>
      <c r="I347" s="30">
        <v>525</v>
      </c>
      <c r="J347" s="30" t="s">
        <v>3956</v>
      </c>
      <c r="K347" s="344"/>
      <c r="L347" s="102" t="str">
        <f t="shared" si="29"/>
        <v>ExtremeContact DWS06 PLUS 205/45ZR17 88W XL</v>
      </c>
      <c r="M347" s="104">
        <f>VLOOKUP(A:A,在庫!$B:$M,10,0)</f>
        <v>1</v>
      </c>
      <c r="N347" s="105" t="s">
        <v>4595</v>
      </c>
      <c r="O347" s="105" t="str">
        <f t="shared" si="28"/>
        <v/>
      </c>
      <c r="P347" s="106">
        <f>VLOOKUP(A:A,在庫!$B:$M,9,0)</f>
        <v>0</v>
      </c>
      <c r="Q347" s="106" t="str">
        <f>VLOOKUP('作成 (2)'!D:D,引当!A:B,2,0)&amp;K347&amp;O347</f>
        <v>dws06</v>
      </c>
      <c r="R347" s="107" t="str">
        <f t="shared" si="30"/>
        <v>2023年製 ExtremeContact DWS06 PLUS 205/45ZR17 88W XL  205/45R17  翌営業日発送</v>
      </c>
      <c r="S347" s="106" t="str">
        <f t="shared" si="31"/>
        <v>サマー$$CONTINENTAL$$コンチ$$dws$$205/45R17$$価格$$安い$$寿命$$おすすめ$$0</v>
      </c>
      <c r="T347" s="104"/>
      <c r="U347" s="104" t="str">
        <f>VLOOKUP('作成 (2)'!D:D,引当!A:R,4,FALSE)</f>
        <v>サマー</v>
      </c>
      <c r="V347" s="104" t="str">
        <f>VLOOKUP('作成 (2)'!D:D,引当!A:R,5,FALSE)</f>
        <v>CONTINENTAL</v>
      </c>
      <c r="W347" s="103" t="str">
        <f>VLOOKUP('作成 (2)'!D:D,引当!A:R,6,FALSE)</f>
        <v>コンチ</v>
      </c>
      <c r="X347" s="108" t="str">
        <f>VLOOKUP('作成 (2)'!D:D,引当!A:M,7,FALSE)</f>
        <v>dws</v>
      </c>
      <c r="Y347" s="109" t="str">
        <f t="shared" si="32"/>
        <v>205/45R17</v>
      </c>
      <c r="Z347" s="108" t="str">
        <f>VLOOKUP('作成 (2)'!D:D,引当!A:M,9,FALSE)</f>
        <v>価格</v>
      </c>
      <c r="AA347" s="109" t="str">
        <f>VLOOKUP('作成 (2)'!D:D,引当!A:M,10,FALSE)</f>
        <v>安い</v>
      </c>
      <c r="AB347" s="103" t="str">
        <f>VLOOKUP('作成 (2)'!D:D,引当!A:M,11,FALSE)</f>
        <v>寿命</v>
      </c>
      <c r="AC347" s="103" t="str">
        <f>VLOOKUP('作成 (2)'!D:D,引当!A:M,12,FALSE)</f>
        <v>おすすめ</v>
      </c>
      <c r="AD347" s="26">
        <f>VLOOKUP('作成 (2)'!D:D,引当!A:M,13,FALSE)</f>
        <v>0</v>
      </c>
    </row>
    <row r="348" spans="1:30">
      <c r="A348" s="33">
        <v>2055017208060</v>
      </c>
      <c r="B348" s="32">
        <v>4019238035940</v>
      </c>
      <c r="C348" s="31" t="s">
        <v>152</v>
      </c>
      <c r="D348" s="30" t="s">
        <v>1220</v>
      </c>
      <c r="E348" s="30" t="s">
        <v>1587</v>
      </c>
      <c r="F348" s="30" t="s">
        <v>64</v>
      </c>
      <c r="G348" s="30">
        <v>23900</v>
      </c>
      <c r="H348" s="30">
        <v>9300</v>
      </c>
      <c r="I348" s="30">
        <v>525</v>
      </c>
      <c r="J348" s="30" t="s">
        <v>3956</v>
      </c>
      <c r="K348" s="344"/>
      <c r="L348" s="102" t="str">
        <f t="shared" si="29"/>
        <v>ExtremeContact DWS06 PLUS 205/50ZR17 93W XL</v>
      </c>
      <c r="M348" s="104">
        <f>VLOOKUP(A:A,在庫!$B:$M,10,0)</f>
        <v>1</v>
      </c>
      <c r="N348" s="105" t="s">
        <v>4595</v>
      </c>
      <c r="O348" s="105" t="str">
        <f t="shared" si="28"/>
        <v/>
      </c>
      <c r="P348" s="106">
        <f>VLOOKUP(A:A,在庫!$B:$M,9,0)</f>
        <v>0</v>
      </c>
      <c r="Q348" s="106" t="str">
        <f>VLOOKUP('作成 (2)'!D:D,引当!A:B,2,0)&amp;K348&amp;O348</f>
        <v>dws06</v>
      </c>
      <c r="R348" s="107" t="str">
        <f t="shared" si="30"/>
        <v>2023年製 ExtremeContact DWS06 PLUS 205/50ZR17 93W XL  205/50R17  翌営業日発送</v>
      </c>
      <c r="S348" s="106" t="str">
        <f t="shared" si="31"/>
        <v>サマー$$CONTINENTAL$$コンチ$$dws$$205/50R17$$価格$$安い$$寿命$$おすすめ$$0</v>
      </c>
      <c r="T348" s="104"/>
      <c r="U348" s="104" t="str">
        <f>VLOOKUP('作成 (2)'!D:D,引当!A:R,4,FALSE)</f>
        <v>サマー</v>
      </c>
      <c r="V348" s="104" t="str">
        <f>VLOOKUP('作成 (2)'!D:D,引当!A:R,5,FALSE)</f>
        <v>CONTINENTAL</v>
      </c>
      <c r="W348" s="103" t="str">
        <f>VLOOKUP('作成 (2)'!D:D,引当!A:R,6,FALSE)</f>
        <v>コンチ</v>
      </c>
      <c r="X348" s="108" t="str">
        <f>VLOOKUP('作成 (2)'!D:D,引当!A:M,7,FALSE)</f>
        <v>dws</v>
      </c>
      <c r="Y348" s="109" t="str">
        <f t="shared" si="32"/>
        <v>205/50R17</v>
      </c>
      <c r="Z348" s="108" t="str">
        <f>VLOOKUP('作成 (2)'!D:D,引当!A:M,9,FALSE)</f>
        <v>価格</v>
      </c>
      <c r="AA348" s="109" t="str">
        <f>VLOOKUP('作成 (2)'!D:D,引当!A:M,10,FALSE)</f>
        <v>安い</v>
      </c>
      <c r="AB348" s="103" t="str">
        <f>VLOOKUP('作成 (2)'!D:D,引当!A:M,11,FALSE)</f>
        <v>寿命</v>
      </c>
      <c r="AC348" s="103" t="str">
        <f>VLOOKUP('作成 (2)'!D:D,引当!A:M,12,FALSE)</f>
        <v>おすすめ</v>
      </c>
      <c r="AD348" s="26">
        <f>VLOOKUP('作成 (2)'!D:D,引当!A:M,13,FALSE)</f>
        <v>0</v>
      </c>
    </row>
    <row r="349" spans="1:30">
      <c r="A349" s="33">
        <v>2055516208066</v>
      </c>
      <c r="B349" s="32">
        <v>4019238035957</v>
      </c>
      <c r="C349" s="31" t="s">
        <v>152</v>
      </c>
      <c r="D349" s="30" t="s">
        <v>1220</v>
      </c>
      <c r="E349" s="30" t="s">
        <v>1585</v>
      </c>
      <c r="F349" s="30" t="s">
        <v>35</v>
      </c>
      <c r="G349" s="30">
        <v>21000</v>
      </c>
      <c r="H349" s="30">
        <v>8411</v>
      </c>
      <c r="I349" s="30">
        <v>525</v>
      </c>
      <c r="J349" s="30" t="s">
        <v>3956</v>
      </c>
      <c r="K349" s="344"/>
      <c r="L349" s="102" t="str">
        <f t="shared" si="29"/>
        <v>ExtremeContact DWS06 PLUS 205/55ZR16 91W</v>
      </c>
      <c r="M349" s="104">
        <f>VLOOKUP(A:A,在庫!$B:$M,10,0)</f>
        <v>1</v>
      </c>
      <c r="N349" s="105" t="s">
        <v>4595</v>
      </c>
      <c r="O349" s="105" t="str">
        <f t="shared" si="28"/>
        <v/>
      </c>
      <c r="P349" s="106">
        <f>VLOOKUP(A:A,在庫!$B:$M,9,0)</f>
        <v>0</v>
      </c>
      <c r="Q349" s="106" t="str">
        <f>VLOOKUP('作成 (2)'!D:D,引当!A:B,2,0)&amp;K349&amp;O349</f>
        <v>dws06</v>
      </c>
      <c r="R349" s="107" t="str">
        <f t="shared" si="30"/>
        <v>2023年製 ExtremeContact DWS06 PLUS 205/55ZR16 91W  205/55R16  翌営業日発送</v>
      </c>
      <c r="S349" s="106" t="str">
        <f t="shared" si="31"/>
        <v>サマー$$CONTINENTAL$$コンチ$$dws$$205/55R16$$価格$$安い$$寿命$$おすすめ$$0</v>
      </c>
      <c r="T349" s="104"/>
      <c r="U349" s="104" t="str">
        <f>VLOOKUP('作成 (2)'!D:D,引当!A:R,4,FALSE)</f>
        <v>サマー</v>
      </c>
      <c r="V349" s="104" t="str">
        <f>VLOOKUP('作成 (2)'!D:D,引当!A:R,5,FALSE)</f>
        <v>CONTINENTAL</v>
      </c>
      <c r="W349" s="103" t="str">
        <f>VLOOKUP('作成 (2)'!D:D,引当!A:R,6,FALSE)</f>
        <v>コンチ</v>
      </c>
      <c r="X349" s="108" t="str">
        <f>VLOOKUP('作成 (2)'!D:D,引当!A:M,7,FALSE)</f>
        <v>dws</v>
      </c>
      <c r="Y349" s="109" t="str">
        <f t="shared" si="32"/>
        <v>205/55R16</v>
      </c>
      <c r="Z349" s="108" t="str">
        <f>VLOOKUP('作成 (2)'!D:D,引当!A:M,9,FALSE)</f>
        <v>価格</v>
      </c>
      <c r="AA349" s="109" t="str">
        <f>VLOOKUP('作成 (2)'!D:D,引当!A:M,10,FALSE)</f>
        <v>安い</v>
      </c>
      <c r="AB349" s="103" t="str">
        <f>VLOOKUP('作成 (2)'!D:D,引当!A:M,11,FALSE)</f>
        <v>寿命</v>
      </c>
      <c r="AC349" s="103" t="str">
        <f>VLOOKUP('作成 (2)'!D:D,引当!A:M,12,FALSE)</f>
        <v>おすすめ</v>
      </c>
      <c r="AD349" s="26">
        <f>VLOOKUP('作成 (2)'!D:D,引当!A:M,13,FALSE)</f>
        <v>0</v>
      </c>
    </row>
    <row r="350" spans="1:30">
      <c r="A350" s="33">
        <v>2154018208069</v>
      </c>
      <c r="B350" s="32">
        <v>4019238035964</v>
      </c>
      <c r="C350" s="31" t="s">
        <v>152</v>
      </c>
      <c r="D350" s="30" t="s">
        <v>1220</v>
      </c>
      <c r="E350" s="30" t="s">
        <v>1593</v>
      </c>
      <c r="F350" s="30" t="s">
        <v>121</v>
      </c>
      <c r="G350" s="30">
        <v>31400</v>
      </c>
      <c r="H350" s="30">
        <v>12576</v>
      </c>
      <c r="I350" s="30">
        <v>1050</v>
      </c>
      <c r="J350" s="30" t="s">
        <v>3956</v>
      </c>
      <c r="K350" s="344"/>
      <c r="L350" s="102" t="str">
        <f t="shared" si="29"/>
        <v>ExtremeContact DWS06 PLUS 215/40ZR18 89Y XL</v>
      </c>
      <c r="M350" s="104">
        <f>VLOOKUP(A:A,在庫!$B:$M,10,0)</f>
        <v>1</v>
      </c>
      <c r="N350" s="105" t="s">
        <v>4595</v>
      </c>
      <c r="O350" s="105" t="str">
        <f t="shared" si="28"/>
        <v/>
      </c>
      <c r="P350" s="106">
        <f>VLOOKUP(A:A,在庫!$B:$M,9,0)</f>
        <v>0</v>
      </c>
      <c r="Q350" s="106" t="str">
        <f>VLOOKUP('作成 (2)'!D:D,引当!A:B,2,0)&amp;K350&amp;O350</f>
        <v>dws06</v>
      </c>
      <c r="R350" s="107" t="str">
        <f t="shared" si="30"/>
        <v>2023年製 ExtremeContact DWS06 PLUS 215/40ZR18 89Y XL  215/40R18  翌営業日発送</v>
      </c>
      <c r="S350" s="106" t="str">
        <f t="shared" si="31"/>
        <v>サマー$$CONTINENTAL$$コンチ$$dws$$215/40R18$$価格$$安い$$寿命$$おすすめ$$0</v>
      </c>
      <c r="T350" s="104"/>
      <c r="U350" s="104" t="str">
        <f>VLOOKUP('作成 (2)'!D:D,引当!A:R,4,FALSE)</f>
        <v>サマー</v>
      </c>
      <c r="V350" s="104" t="str">
        <f>VLOOKUP('作成 (2)'!D:D,引当!A:R,5,FALSE)</f>
        <v>CONTINENTAL</v>
      </c>
      <c r="W350" s="103" t="str">
        <f>VLOOKUP('作成 (2)'!D:D,引当!A:R,6,FALSE)</f>
        <v>コンチ</v>
      </c>
      <c r="X350" s="108" t="str">
        <f>VLOOKUP('作成 (2)'!D:D,引当!A:M,7,FALSE)</f>
        <v>dws</v>
      </c>
      <c r="Y350" s="109" t="str">
        <f t="shared" si="32"/>
        <v>215/40R18</v>
      </c>
      <c r="Z350" s="108" t="str">
        <f>VLOOKUP('作成 (2)'!D:D,引当!A:M,9,FALSE)</f>
        <v>価格</v>
      </c>
      <c r="AA350" s="109" t="str">
        <f>VLOOKUP('作成 (2)'!D:D,引当!A:M,10,FALSE)</f>
        <v>安い</v>
      </c>
      <c r="AB350" s="103" t="str">
        <f>VLOOKUP('作成 (2)'!D:D,引当!A:M,11,FALSE)</f>
        <v>寿命</v>
      </c>
      <c r="AC350" s="103" t="str">
        <f>VLOOKUP('作成 (2)'!D:D,引当!A:M,12,FALSE)</f>
        <v>おすすめ</v>
      </c>
      <c r="AD350" s="26">
        <f>VLOOKUP('作成 (2)'!D:D,引当!A:M,13,FALSE)</f>
        <v>0</v>
      </c>
    </row>
    <row r="351" spans="1:30">
      <c r="A351" s="33">
        <v>2154518208064</v>
      </c>
      <c r="B351" s="32">
        <v>4019238035988</v>
      </c>
      <c r="C351" s="31" t="s">
        <v>152</v>
      </c>
      <c r="D351" s="30" t="s">
        <v>1220</v>
      </c>
      <c r="E351" s="30" t="s">
        <v>1600</v>
      </c>
      <c r="F351" s="30" t="s">
        <v>51</v>
      </c>
      <c r="G351" s="30">
        <v>23300</v>
      </c>
      <c r="H351" s="30">
        <v>9000</v>
      </c>
      <c r="I351" s="30">
        <v>1050</v>
      </c>
      <c r="J351" s="30" t="s">
        <v>3956</v>
      </c>
      <c r="K351" s="344"/>
      <c r="L351" s="102" t="str">
        <f t="shared" si="29"/>
        <v>ExtremeContact DWS06 PLUS 215/45ZR18 93Y XL</v>
      </c>
      <c r="M351" s="104" t="e">
        <f>VLOOKUP(A:A,在庫!$B:$M,10,0)</f>
        <v>#N/A</v>
      </c>
      <c r="N351" s="105" t="s">
        <v>4595</v>
      </c>
      <c r="O351" s="105" t="str">
        <f t="shared" si="28"/>
        <v/>
      </c>
      <c r="P351" s="106" t="e">
        <f>VLOOKUP(A:A,在庫!$B:$M,9,0)</f>
        <v>#N/A</v>
      </c>
      <c r="Q351" s="106" t="str">
        <f>VLOOKUP('作成 (2)'!D:D,引当!A:B,2,0)&amp;K351&amp;O351</f>
        <v>dws06</v>
      </c>
      <c r="R351" s="107" t="str">
        <f t="shared" si="30"/>
        <v>2023年製 ExtremeContact DWS06 PLUS 215/45ZR18 93Y XL  215/45R18  翌営業日発送</v>
      </c>
      <c r="S351" s="106" t="str">
        <f t="shared" si="31"/>
        <v>サマー$$CONTINENTAL$$コンチ$$dws$$215/45R18$$価格$$安い$$寿命$$おすすめ$$0</v>
      </c>
      <c r="T351" s="104"/>
      <c r="U351" s="104" t="str">
        <f>VLOOKUP('作成 (2)'!D:D,引当!A:R,4,FALSE)</f>
        <v>サマー</v>
      </c>
      <c r="V351" s="104" t="str">
        <f>VLOOKUP('作成 (2)'!D:D,引当!A:R,5,FALSE)</f>
        <v>CONTINENTAL</v>
      </c>
      <c r="W351" s="103" t="str">
        <f>VLOOKUP('作成 (2)'!D:D,引当!A:R,6,FALSE)</f>
        <v>コンチ</v>
      </c>
      <c r="X351" s="108" t="str">
        <f>VLOOKUP('作成 (2)'!D:D,引当!A:M,7,FALSE)</f>
        <v>dws</v>
      </c>
      <c r="Y351" s="109" t="str">
        <f t="shared" si="32"/>
        <v>215/45R18</v>
      </c>
      <c r="Z351" s="108" t="str">
        <f>VLOOKUP('作成 (2)'!D:D,引当!A:M,9,FALSE)</f>
        <v>価格</v>
      </c>
      <c r="AA351" s="109" t="str">
        <f>VLOOKUP('作成 (2)'!D:D,引当!A:M,10,FALSE)</f>
        <v>安い</v>
      </c>
      <c r="AB351" s="103" t="str">
        <f>VLOOKUP('作成 (2)'!D:D,引当!A:M,11,FALSE)</f>
        <v>寿命</v>
      </c>
      <c r="AC351" s="103" t="str">
        <f>VLOOKUP('作成 (2)'!D:D,引当!A:M,12,FALSE)</f>
        <v>おすすめ</v>
      </c>
      <c r="AD351" s="26">
        <f>VLOOKUP('作成 (2)'!D:D,引当!A:M,13,FALSE)</f>
        <v>0</v>
      </c>
    </row>
    <row r="352" spans="1:30">
      <c r="A352" s="33">
        <v>2154518208071</v>
      </c>
      <c r="B352" s="32">
        <v>4019238035988</v>
      </c>
      <c r="C352" s="31">
        <v>15572690000</v>
      </c>
      <c r="D352" s="30" t="s">
        <v>1220</v>
      </c>
      <c r="E352" s="30" t="s">
        <v>1600</v>
      </c>
      <c r="F352" s="30" t="s">
        <v>51</v>
      </c>
      <c r="G352" s="30">
        <v>23300</v>
      </c>
      <c r="H352" s="30">
        <v>6990</v>
      </c>
      <c r="I352" s="30">
        <v>1050</v>
      </c>
      <c r="J352" s="30" t="s">
        <v>3956</v>
      </c>
      <c r="K352" s="344"/>
      <c r="L352" s="102" t="str">
        <f t="shared" si="29"/>
        <v>ExtremeContact DWS06 PLUS 215/45ZR18 93Y XL</v>
      </c>
      <c r="M352" s="104">
        <f>VLOOKUP(A:A,在庫!$B:$M,10,0)</f>
        <v>1</v>
      </c>
      <c r="N352" s="105" t="s">
        <v>4595</v>
      </c>
      <c r="O352" s="105" t="str">
        <f t="shared" si="28"/>
        <v/>
      </c>
      <c r="P352" s="106">
        <f>VLOOKUP(A:A,在庫!$B:$M,9,0)</f>
        <v>0</v>
      </c>
      <c r="Q352" s="106" t="str">
        <f>VLOOKUP('作成 (2)'!D:D,引当!A:B,2,0)&amp;K352&amp;O352</f>
        <v>dws06</v>
      </c>
      <c r="R352" s="107" t="str">
        <f t="shared" si="30"/>
        <v>2023年製 ExtremeContact DWS06 PLUS 215/45ZR18 93Y XL  215/45R18  翌営業日発送</v>
      </c>
      <c r="S352" s="106" t="str">
        <f t="shared" si="31"/>
        <v>サマー$$CONTINENTAL$$コンチ$$dws$$215/45R18$$価格$$安い$$寿命$$おすすめ$$0</v>
      </c>
      <c r="T352" s="104"/>
      <c r="U352" s="104" t="str">
        <f>VLOOKUP('作成 (2)'!D:D,引当!A:R,4,FALSE)</f>
        <v>サマー</v>
      </c>
      <c r="V352" s="104" t="str">
        <f>VLOOKUP('作成 (2)'!D:D,引当!A:R,5,FALSE)</f>
        <v>CONTINENTAL</v>
      </c>
      <c r="W352" s="103" t="str">
        <f>VLOOKUP('作成 (2)'!D:D,引当!A:R,6,FALSE)</f>
        <v>コンチ</v>
      </c>
      <c r="X352" s="108" t="str">
        <f>VLOOKUP('作成 (2)'!D:D,引当!A:M,7,FALSE)</f>
        <v>dws</v>
      </c>
      <c r="Y352" s="109" t="str">
        <f t="shared" si="32"/>
        <v>215/45R18</v>
      </c>
      <c r="Z352" s="108" t="str">
        <f>VLOOKUP('作成 (2)'!D:D,引当!A:M,9,FALSE)</f>
        <v>価格</v>
      </c>
      <c r="AA352" s="109" t="str">
        <f>VLOOKUP('作成 (2)'!D:D,引当!A:M,10,FALSE)</f>
        <v>安い</v>
      </c>
      <c r="AB352" s="103" t="str">
        <f>VLOOKUP('作成 (2)'!D:D,引当!A:M,11,FALSE)</f>
        <v>寿命</v>
      </c>
      <c r="AC352" s="103" t="str">
        <f>VLOOKUP('作成 (2)'!D:D,引当!A:M,12,FALSE)</f>
        <v>おすすめ</v>
      </c>
      <c r="AD352" s="26">
        <f>VLOOKUP('作成 (2)'!D:D,引当!A:M,13,FALSE)</f>
        <v>0</v>
      </c>
    </row>
    <row r="353" spans="1:30">
      <c r="A353" s="33">
        <v>2155017208067</v>
      </c>
      <c r="B353" s="32">
        <v>4019238035995</v>
      </c>
      <c r="C353" s="31" t="s">
        <v>152</v>
      </c>
      <c r="D353" s="30" t="s">
        <v>1220</v>
      </c>
      <c r="E353" s="30" t="s">
        <v>3906</v>
      </c>
      <c r="F353" s="30" t="s">
        <v>39</v>
      </c>
      <c r="G353" s="30">
        <v>25800</v>
      </c>
      <c r="H353" s="30">
        <v>10333</v>
      </c>
      <c r="I353" s="30">
        <v>1050</v>
      </c>
      <c r="J353" s="30" t="s">
        <v>3956</v>
      </c>
      <c r="K353" s="344"/>
      <c r="L353" s="102" t="str">
        <f t="shared" si="29"/>
        <v>ExtremeContact DWS06 PLUS 215/50ZR17 95W XL</v>
      </c>
      <c r="M353" s="104">
        <f>VLOOKUP(A:A,在庫!$B:$M,10,0)</f>
        <v>1</v>
      </c>
      <c r="N353" s="105" t="s">
        <v>4595</v>
      </c>
      <c r="O353" s="105" t="str">
        <f t="shared" si="28"/>
        <v/>
      </c>
      <c r="P353" s="106">
        <f>VLOOKUP(A:A,在庫!$B:$M,9,0)</f>
        <v>0</v>
      </c>
      <c r="Q353" s="106" t="str">
        <f>VLOOKUP('作成 (2)'!D:D,引当!A:B,2,0)&amp;K353&amp;O353</f>
        <v>dws06</v>
      </c>
      <c r="R353" s="107" t="str">
        <f t="shared" si="30"/>
        <v>2023年製 ExtremeContact DWS06 PLUS 215/50ZR17 95W XL  215/50R17  翌営業日発送</v>
      </c>
      <c r="S353" s="106" t="str">
        <f t="shared" si="31"/>
        <v>サマー$$CONTINENTAL$$コンチ$$dws$$215/50R17$$価格$$安い$$寿命$$おすすめ$$0</v>
      </c>
      <c r="T353" s="104"/>
      <c r="U353" s="104" t="str">
        <f>VLOOKUP('作成 (2)'!D:D,引当!A:R,4,FALSE)</f>
        <v>サマー</v>
      </c>
      <c r="V353" s="104" t="str">
        <f>VLOOKUP('作成 (2)'!D:D,引当!A:R,5,FALSE)</f>
        <v>CONTINENTAL</v>
      </c>
      <c r="W353" s="103" t="str">
        <f>VLOOKUP('作成 (2)'!D:D,引当!A:R,6,FALSE)</f>
        <v>コンチ</v>
      </c>
      <c r="X353" s="108" t="str">
        <f>VLOOKUP('作成 (2)'!D:D,引当!A:M,7,FALSE)</f>
        <v>dws</v>
      </c>
      <c r="Y353" s="109" t="str">
        <f t="shared" si="32"/>
        <v>215/50R17</v>
      </c>
      <c r="Z353" s="108" t="str">
        <f>VLOOKUP('作成 (2)'!D:D,引当!A:M,9,FALSE)</f>
        <v>価格</v>
      </c>
      <c r="AA353" s="109" t="str">
        <f>VLOOKUP('作成 (2)'!D:D,引当!A:M,10,FALSE)</f>
        <v>安い</v>
      </c>
      <c r="AB353" s="103" t="str">
        <f>VLOOKUP('作成 (2)'!D:D,引当!A:M,11,FALSE)</f>
        <v>寿命</v>
      </c>
      <c r="AC353" s="103" t="str">
        <f>VLOOKUP('作成 (2)'!D:D,引当!A:M,12,FALSE)</f>
        <v>おすすめ</v>
      </c>
      <c r="AD353" s="26">
        <f>VLOOKUP('作成 (2)'!D:D,引当!A:M,13,FALSE)</f>
        <v>0</v>
      </c>
    </row>
    <row r="354" spans="1:30">
      <c r="A354" s="33">
        <v>2254018208066</v>
      </c>
      <c r="B354" s="32">
        <v>4019238036022</v>
      </c>
      <c r="C354" s="31" t="s">
        <v>152</v>
      </c>
      <c r="D354" s="30" t="s">
        <v>1220</v>
      </c>
      <c r="E354" s="30" t="s">
        <v>1596</v>
      </c>
      <c r="F354" s="30" t="s">
        <v>38</v>
      </c>
      <c r="G354" s="30">
        <v>26100</v>
      </c>
      <c r="H354" s="30">
        <v>10458</v>
      </c>
      <c r="I354" s="30">
        <v>525</v>
      </c>
      <c r="J354" s="30" t="s">
        <v>3956</v>
      </c>
      <c r="K354" s="344"/>
      <c r="L354" s="102" t="str">
        <f t="shared" si="29"/>
        <v>ExtremeContact DWS06 PLUS 225/40ZR18 92Y XL</v>
      </c>
      <c r="M354" s="104">
        <f>VLOOKUP(A:A,在庫!$B:$M,10,0)</f>
        <v>1</v>
      </c>
      <c r="N354" s="105" t="s">
        <v>4595</v>
      </c>
      <c r="O354" s="105" t="str">
        <f t="shared" si="28"/>
        <v/>
      </c>
      <c r="P354" s="106">
        <f>VLOOKUP(A:A,在庫!$B:$M,9,0)</f>
        <v>0</v>
      </c>
      <c r="Q354" s="106" t="str">
        <f>VLOOKUP('作成 (2)'!D:D,引当!A:B,2,0)&amp;K354&amp;O354</f>
        <v>dws06</v>
      </c>
      <c r="R354" s="107" t="str">
        <f t="shared" si="30"/>
        <v>2023年製 ExtremeContact DWS06 PLUS 225/40ZR18 92Y XL  225/40R18  翌営業日発送</v>
      </c>
      <c r="S354" s="106" t="str">
        <f t="shared" si="31"/>
        <v>サマー$$CONTINENTAL$$コンチ$$dws$$225/40R18$$価格$$安い$$寿命$$おすすめ$$0</v>
      </c>
      <c r="T354" s="104"/>
      <c r="U354" s="104" t="str">
        <f>VLOOKUP('作成 (2)'!D:D,引当!A:R,4,FALSE)</f>
        <v>サマー</v>
      </c>
      <c r="V354" s="104" t="str">
        <f>VLOOKUP('作成 (2)'!D:D,引当!A:R,5,FALSE)</f>
        <v>CONTINENTAL</v>
      </c>
      <c r="W354" s="103" t="str">
        <f>VLOOKUP('作成 (2)'!D:D,引当!A:R,6,FALSE)</f>
        <v>コンチ</v>
      </c>
      <c r="X354" s="108" t="str">
        <f>VLOOKUP('作成 (2)'!D:D,引当!A:M,7,FALSE)</f>
        <v>dws</v>
      </c>
      <c r="Y354" s="109" t="str">
        <f t="shared" si="32"/>
        <v>225/40R18</v>
      </c>
      <c r="Z354" s="108" t="str">
        <f>VLOOKUP('作成 (2)'!D:D,引当!A:M,9,FALSE)</f>
        <v>価格</v>
      </c>
      <c r="AA354" s="109" t="str">
        <f>VLOOKUP('作成 (2)'!D:D,引当!A:M,10,FALSE)</f>
        <v>安い</v>
      </c>
      <c r="AB354" s="103" t="str">
        <f>VLOOKUP('作成 (2)'!D:D,引当!A:M,11,FALSE)</f>
        <v>寿命</v>
      </c>
      <c r="AC354" s="103" t="str">
        <f>VLOOKUP('作成 (2)'!D:D,引当!A:M,12,FALSE)</f>
        <v>おすすめ</v>
      </c>
      <c r="AD354" s="26">
        <f>VLOOKUP('作成 (2)'!D:D,引当!A:M,13,FALSE)</f>
        <v>0</v>
      </c>
    </row>
    <row r="355" spans="1:30">
      <c r="A355" s="33">
        <v>2254019208065</v>
      </c>
      <c r="B355" s="32">
        <v>4019238036039</v>
      </c>
      <c r="C355" s="31" t="s">
        <v>152</v>
      </c>
      <c r="D355" s="30" t="s">
        <v>1220</v>
      </c>
      <c r="E355" s="30" t="s">
        <v>1609</v>
      </c>
      <c r="F355" s="30" t="s">
        <v>124</v>
      </c>
      <c r="G355" s="30">
        <v>29100</v>
      </c>
      <c r="H355" s="30">
        <v>11659</v>
      </c>
      <c r="I355" s="30">
        <v>1050</v>
      </c>
      <c r="J355" s="30" t="s">
        <v>3956</v>
      </c>
      <c r="K355" s="344"/>
      <c r="L355" s="102" t="str">
        <f t="shared" si="29"/>
        <v>ExtremeContact DWS06 PLUS 225/40ZR19 93Y XL</v>
      </c>
      <c r="M355" s="104">
        <f>VLOOKUP(A:A,在庫!$B:$M,10,0)</f>
        <v>1</v>
      </c>
      <c r="N355" s="105" t="s">
        <v>4595</v>
      </c>
      <c r="O355" s="105" t="str">
        <f t="shared" si="28"/>
        <v/>
      </c>
      <c r="P355" s="106">
        <f>VLOOKUP(A:A,在庫!$B:$M,9,0)</f>
        <v>0</v>
      </c>
      <c r="Q355" s="106" t="str">
        <f>VLOOKUP('作成 (2)'!D:D,引当!A:B,2,0)&amp;K355&amp;O355</f>
        <v>dws06</v>
      </c>
      <c r="R355" s="107" t="str">
        <f t="shared" si="30"/>
        <v>2023年製 ExtremeContact DWS06 PLUS 225/40ZR19 93Y XL  225/40R19  翌営業日発送</v>
      </c>
      <c r="S355" s="106" t="str">
        <f t="shared" si="31"/>
        <v>サマー$$CONTINENTAL$$コンチ$$dws$$225/40R19$$価格$$安い$$寿命$$おすすめ$$0</v>
      </c>
      <c r="T355" s="104"/>
      <c r="U355" s="104" t="str">
        <f>VLOOKUP('作成 (2)'!D:D,引当!A:R,4,FALSE)</f>
        <v>サマー</v>
      </c>
      <c r="V355" s="104" t="str">
        <f>VLOOKUP('作成 (2)'!D:D,引当!A:R,5,FALSE)</f>
        <v>CONTINENTAL</v>
      </c>
      <c r="W355" s="103" t="str">
        <f>VLOOKUP('作成 (2)'!D:D,引当!A:R,6,FALSE)</f>
        <v>コンチ</v>
      </c>
      <c r="X355" s="108" t="str">
        <f>VLOOKUP('作成 (2)'!D:D,引当!A:M,7,FALSE)</f>
        <v>dws</v>
      </c>
      <c r="Y355" s="109" t="str">
        <f t="shared" si="32"/>
        <v>225/40R19</v>
      </c>
      <c r="Z355" s="108" t="str">
        <f>VLOOKUP('作成 (2)'!D:D,引当!A:M,9,FALSE)</f>
        <v>価格</v>
      </c>
      <c r="AA355" s="109" t="str">
        <f>VLOOKUP('作成 (2)'!D:D,引当!A:M,10,FALSE)</f>
        <v>安い</v>
      </c>
      <c r="AB355" s="103" t="str">
        <f>VLOOKUP('作成 (2)'!D:D,引当!A:M,11,FALSE)</f>
        <v>寿命</v>
      </c>
      <c r="AC355" s="103" t="str">
        <f>VLOOKUP('作成 (2)'!D:D,引当!A:M,12,FALSE)</f>
        <v>おすすめ</v>
      </c>
      <c r="AD355" s="26">
        <f>VLOOKUP('作成 (2)'!D:D,引当!A:M,13,FALSE)</f>
        <v>0</v>
      </c>
    </row>
    <row r="356" spans="1:30">
      <c r="A356" s="33">
        <v>2254519208060</v>
      </c>
      <c r="B356" s="32">
        <v>4019238036060</v>
      </c>
      <c r="C356" s="31" t="s">
        <v>152</v>
      </c>
      <c r="D356" s="30" t="s">
        <v>1220</v>
      </c>
      <c r="E356" s="30" t="s">
        <v>1150</v>
      </c>
      <c r="F356" s="30" t="s">
        <v>108</v>
      </c>
      <c r="G356" s="30">
        <v>27300</v>
      </c>
      <c r="H356" s="30">
        <v>10938</v>
      </c>
      <c r="I356" s="30">
        <v>1050</v>
      </c>
      <c r="J356" s="30" t="s">
        <v>3956</v>
      </c>
      <c r="K356" s="344"/>
      <c r="L356" s="102" t="str">
        <f t="shared" si="29"/>
        <v>ExtremeContact DWS06 PLUS 225/45R19 92W</v>
      </c>
      <c r="M356" s="104">
        <f>VLOOKUP(A:A,在庫!$B:$M,10,0)</f>
        <v>1</v>
      </c>
      <c r="N356" s="105" t="s">
        <v>4595</v>
      </c>
      <c r="O356" s="105" t="str">
        <f t="shared" si="28"/>
        <v/>
      </c>
      <c r="P356" s="106">
        <f>VLOOKUP(A:A,在庫!$B:$M,9,0)</f>
        <v>0</v>
      </c>
      <c r="Q356" s="106" t="str">
        <f>VLOOKUP('作成 (2)'!D:D,引当!A:B,2,0)&amp;K356&amp;O356</f>
        <v>dws06</v>
      </c>
      <c r="R356" s="107" t="str">
        <f t="shared" si="30"/>
        <v>2023年製 ExtremeContact DWS06 PLUS 225/45R19 92W  225/45R19  翌営業日発送</v>
      </c>
      <c r="S356" s="106" t="str">
        <f t="shared" si="31"/>
        <v>サマー$$CONTINENTAL$$コンチ$$dws$$225/45R19$$価格$$安い$$寿命$$おすすめ$$0</v>
      </c>
      <c r="T356" s="104"/>
      <c r="U356" s="104" t="str">
        <f>VLOOKUP('作成 (2)'!D:D,引当!A:R,4,FALSE)</f>
        <v>サマー</v>
      </c>
      <c r="V356" s="104" t="str">
        <f>VLOOKUP('作成 (2)'!D:D,引当!A:R,5,FALSE)</f>
        <v>CONTINENTAL</v>
      </c>
      <c r="W356" s="103" t="str">
        <f>VLOOKUP('作成 (2)'!D:D,引当!A:R,6,FALSE)</f>
        <v>コンチ</v>
      </c>
      <c r="X356" s="108" t="str">
        <f>VLOOKUP('作成 (2)'!D:D,引当!A:M,7,FALSE)</f>
        <v>dws</v>
      </c>
      <c r="Y356" s="109" t="str">
        <f t="shared" si="32"/>
        <v>225/45R19</v>
      </c>
      <c r="Z356" s="108" t="str">
        <f>VLOOKUP('作成 (2)'!D:D,引当!A:M,9,FALSE)</f>
        <v>価格</v>
      </c>
      <c r="AA356" s="109" t="str">
        <f>VLOOKUP('作成 (2)'!D:D,引当!A:M,10,FALSE)</f>
        <v>安い</v>
      </c>
      <c r="AB356" s="103" t="str">
        <f>VLOOKUP('作成 (2)'!D:D,引当!A:M,11,FALSE)</f>
        <v>寿命</v>
      </c>
      <c r="AC356" s="103" t="str">
        <f>VLOOKUP('作成 (2)'!D:D,引当!A:M,12,FALSE)</f>
        <v>おすすめ</v>
      </c>
      <c r="AD356" s="26">
        <f>VLOOKUP('作成 (2)'!D:D,引当!A:M,13,FALSE)</f>
        <v>0</v>
      </c>
    </row>
    <row r="357" spans="1:30">
      <c r="A357" s="33">
        <v>2254517208062</v>
      </c>
      <c r="B357" s="32">
        <v>4019238036046</v>
      </c>
      <c r="C357" s="31" t="s">
        <v>152</v>
      </c>
      <c r="D357" s="30" t="s">
        <v>1220</v>
      </c>
      <c r="E357" s="30" t="s">
        <v>1589</v>
      </c>
      <c r="F357" s="30" t="s">
        <v>37</v>
      </c>
      <c r="G357" s="30">
        <v>28500</v>
      </c>
      <c r="H357" s="30">
        <v>11419</v>
      </c>
      <c r="I357" s="30">
        <v>525</v>
      </c>
      <c r="J357" s="30" t="s">
        <v>3956</v>
      </c>
      <c r="K357" s="344"/>
      <c r="L357" s="102" t="str">
        <f t="shared" si="29"/>
        <v>ExtremeContact DWS06 PLUS 225/45ZR17 91W</v>
      </c>
      <c r="M357" s="104">
        <f>VLOOKUP(A:A,在庫!$B:$M,10,0)</f>
        <v>1</v>
      </c>
      <c r="N357" s="105" t="s">
        <v>4595</v>
      </c>
      <c r="O357" s="105" t="str">
        <f t="shared" si="28"/>
        <v/>
      </c>
      <c r="P357" s="106">
        <f>VLOOKUP(A:A,在庫!$B:$M,9,0)</f>
        <v>0</v>
      </c>
      <c r="Q357" s="106" t="str">
        <f>VLOOKUP('作成 (2)'!D:D,引当!A:B,2,0)&amp;K357&amp;O357</f>
        <v>dws06</v>
      </c>
      <c r="R357" s="107" t="str">
        <f t="shared" si="30"/>
        <v>2023年製 ExtremeContact DWS06 PLUS 225/45ZR17 91W  225/45R17  翌営業日発送</v>
      </c>
      <c r="S357" s="106" t="str">
        <f t="shared" si="31"/>
        <v>サマー$$CONTINENTAL$$コンチ$$dws$$225/45R17$$価格$$安い$$寿命$$おすすめ$$0</v>
      </c>
      <c r="T357" s="104"/>
      <c r="U357" s="104" t="str">
        <f>VLOOKUP('作成 (2)'!D:D,引当!A:R,4,FALSE)</f>
        <v>サマー</v>
      </c>
      <c r="V357" s="104" t="str">
        <f>VLOOKUP('作成 (2)'!D:D,引当!A:R,5,FALSE)</f>
        <v>CONTINENTAL</v>
      </c>
      <c r="W357" s="103" t="str">
        <f>VLOOKUP('作成 (2)'!D:D,引当!A:R,6,FALSE)</f>
        <v>コンチ</v>
      </c>
      <c r="X357" s="108" t="str">
        <f>VLOOKUP('作成 (2)'!D:D,引当!A:M,7,FALSE)</f>
        <v>dws</v>
      </c>
      <c r="Y357" s="109" t="str">
        <f t="shared" si="32"/>
        <v>225/45R17</v>
      </c>
      <c r="Z357" s="108" t="str">
        <f>VLOOKUP('作成 (2)'!D:D,引当!A:M,9,FALSE)</f>
        <v>価格</v>
      </c>
      <c r="AA357" s="109" t="str">
        <f>VLOOKUP('作成 (2)'!D:D,引当!A:M,10,FALSE)</f>
        <v>安い</v>
      </c>
      <c r="AB357" s="103" t="str">
        <f>VLOOKUP('作成 (2)'!D:D,引当!A:M,11,FALSE)</f>
        <v>寿命</v>
      </c>
      <c r="AC357" s="103" t="str">
        <f>VLOOKUP('作成 (2)'!D:D,引当!A:M,12,FALSE)</f>
        <v>おすすめ</v>
      </c>
      <c r="AD357" s="26">
        <f>VLOOKUP('作成 (2)'!D:D,引当!A:M,13,FALSE)</f>
        <v>0</v>
      </c>
    </row>
    <row r="358" spans="1:30">
      <c r="A358" s="33">
        <v>2254518208061</v>
      </c>
      <c r="B358" s="32">
        <v>4019238036053</v>
      </c>
      <c r="C358" s="31" t="s">
        <v>152</v>
      </c>
      <c r="D358" s="30" t="s">
        <v>1220</v>
      </c>
      <c r="E358" s="30" t="s">
        <v>1597</v>
      </c>
      <c r="F358" s="30" t="s">
        <v>40</v>
      </c>
      <c r="G358" s="30">
        <v>26900</v>
      </c>
      <c r="H358" s="30">
        <v>10778</v>
      </c>
      <c r="I358" s="30">
        <v>1050</v>
      </c>
      <c r="J358" s="30" t="s">
        <v>3956</v>
      </c>
      <c r="K358" s="344"/>
      <c r="L358" s="102" t="str">
        <f t="shared" si="29"/>
        <v>ExtremeContact DWS06 PLUS 225/45ZR18 91Y</v>
      </c>
      <c r="M358" s="104" t="e">
        <f>VLOOKUP(A:A,在庫!$B:$M,10,0)</f>
        <v>#N/A</v>
      </c>
      <c r="N358" s="105" t="s">
        <v>4595</v>
      </c>
      <c r="O358" s="105" t="str">
        <f t="shared" si="28"/>
        <v/>
      </c>
      <c r="P358" s="106" t="e">
        <f>VLOOKUP(A:A,在庫!$B:$M,9,0)</f>
        <v>#N/A</v>
      </c>
      <c r="Q358" s="106" t="str">
        <f>VLOOKUP('作成 (2)'!D:D,引当!A:B,2,0)&amp;K358&amp;O358</f>
        <v>dws06</v>
      </c>
      <c r="R358" s="107" t="str">
        <f t="shared" si="30"/>
        <v>2023年製 ExtremeContact DWS06 PLUS 225/45ZR18 91Y  225/45R18  翌営業日発送</v>
      </c>
      <c r="S358" s="106" t="str">
        <f t="shared" si="31"/>
        <v>サマー$$CONTINENTAL$$コンチ$$dws$$225/45R18$$価格$$安い$$寿命$$おすすめ$$0</v>
      </c>
      <c r="T358" s="104"/>
      <c r="U358" s="104" t="str">
        <f>VLOOKUP('作成 (2)'!D:D,引当!A:R,4,FALSE)</f>
        <v>サマー</v>
      </c>
      <c r="V358" s="104" t="str">
        <f>VLOOKUP('作成 (2)'!D:D,引当!A:R,5,FALSE)</f>
        <v>CONTINENTAL</v>
      </c>
      <c r="W358" s="103" t="str">
        <f>VLOOKUP('作成 (2)'!D:D,引当!A:R,6,FALSE)</f>
        <v>コンチ</v>
      </c>
      <c r="X358" s="108" t="str">
        <f>VLOOKUP('作成 (2)'!D:D,引当!A:M,7,FALSE)</f>
        <v>dws</v>
      </c>
      <c r="Y358" s="109" t="str">
        <f t="shared" si="32"/>
        <v>225/45R18</v>
      </c>
      <c r="Z358" s="108" t="str">
        <f>VLOOKUP('作成 (2)'!D:D,引当!A:M,9,FALSE)</f>
        <v>価格</v>
      </c>
      <c r="AA358" s="109" t="str">
        <f>VLOOKUP('作成 (2)'!D:D,引当!A:M,10,FALSE)</f>
        <v>安い</v>
      </c>
      <c r="AB358" s="103" t="str">
        <f>VLOOKUP('作成 (2)'!D:D,引当!A:M,11,FALSE)</f>
        <v>寿命</v>
      </c>
      <c r="AC358" s="103" t="str">
        <f>VLOOKUP('作成 (2)'!D:D,引当!A:M,12,FALSE)</f>
        <v>おすすめ</v>
      </c>
      <c r="AD358" s="26">
        <f>VLOOKUP('作成 (2)'!D:D,引当!A:M,13,FALSE)</f>
        <v>0</v>
      </c>
    </row>
    <row r="359" spans="1:30">
      <c r="A359" s="33">
        <v>2255018208063</v>
      </c>
      <c r="B359" s="32">
        <v>4019238036091</v>
      </c>
      <c r="C359" s="31" t="s">
        <v>152</v>
      </c>
      <c r="D359" s="30" t="s">
        <v>1220</v>
      </c>
      <c r="E359" s="30" t="s">
        <v>1590</v>
      </c>
      <c r="F359" s="30" t="s">
        <v>80</v>
      </c>
      <c r="G359" s="30">
        <v>28100</v>
      </c>
      <c r="H359" s="30">
        <v>11259</v>
      </c>
      <c r="I359" s="30">
        <v>1050</v>
      </c>
      <c r="J359" s="30" t="s">
        <v>3956</v>
      </c>
      <c r="K359" s="344"/>
      <c r="L359" s="102" t="str">
        <f t="shared" si="29"/>
        <v>ExtremeContact DWS06 PLUS 225/50ZR18 95W</v>
      </c>
      <c r="M359" s="104">
        <f>VLOOKUP(A:A,在庫!$B:$M,10,0)</f>
        <v>1</v>
      </c>
      <c r="N359" s="105" t="s">
        <v>4595</v>
      </c>
      <c r="O359" s="105" t="str">
        <f t="shared" si="28"/>
        <v/>
      </c>
      <c r="P359" s="106">
        <f>VLOOKUP(A:A,在庫!$B:$M,9,0)</f>
        <v>0</v>
      </c>
      <c r="Q359" s="106" t="str">
        <f>VLOOKUP('作成 (2)'!D:D,引当!A:B,2,0)&amp;K359&amp;O359</f>
        <v>dws06</v>
      </c>
      <c r="R359" s="107" t="str">
        <f t="shared" si="30"/>
        <v>2023年製 ExtremeContact DWS06 PLUS 225/50ZR18 95W  225/50R18  翌営業日発送</v>
      </c>
      <c r="S359" s="106" t="str">
        <f t="shared" si="31"/>
        <v>サマー$$CONTINENTAL$$コンチ$$dws$$225/50R18$$価格$$安い$$寿命$$おすすめ$$0</v>
      </c>
      <c r="T359" s="104"/>
      <c r="U359" s="104" t="str">
        <f>VLOOKUP('作成 (2)'!D:D,引当!A:R,4,FALSE)</f>
        <v>サマー</v>
      </c>
      <c r="V359" s="104" t="str">
        <f>VLOOKUP('作成 (2)'!D:D,引当!A:R,5,FALSE)</f>
        <v>CONTINENTAL</v>
      </c>
      <c r="W359" s="103" t="str">
        <f>VLOOKUP('作成 (2)'!D:D,引当!A:R,6,FALSE)</f>
        <v>コンチ</v>
      </c>
      <c r="X359" s="108" t="str">
        <f>VLOOKUP('作成 (2)'!D:D,引当!A:M,7,FALSE)</f>
        <v>dws</v>
      </c>
      <c r="Y359" s="109" t="str">
        <f t="shared" si="32"/>
        <v>225/50R18</v>
      </c>
      <c r="Z359" s="108" t="str">
        <f>VLOOKUP('作成 (2)'!D:D,引当!A:M,9,FALSE)</f>
        <v>価格</v>
      </c>
      <c r="AA359" s="109" t="str">
        <f>VLOOKUP('作成 (2)'!D:D,引当!A:M,10,FALSE)</f>
        <v>安い</v>
      </c>
      <c r="AB359" s="103" t="str">
        <f>VLOOKUP('作成 (2)'!D:D,引当!A:M,11,FALSE)</f>
        <v>寿命</v>
      </c>
      <c r="AC359" s="103" t="str">
        <f>VLOOKUP('作成 (2)'!D:D,引当!A:M,12,FALSE)</f>
        <v>おすすめ</v>
      </c>
      <c r="AD359" s="26">
        <f>VLOOKUP('作成 (2)'!D:D,引当!A:M,13,FALSE)</f>
        <v>0</v>
      </c>
    </row>
    <row r="360" spans="1:30">
      <c r="A360" s="33">
        <v>2353519208060</v>
      </c>
      <c r="B360" s="32">
        <v>4019238036121</v>
      </c>
      <c r="C360" s="31" t="s">
        <v>152</v>
      </c>
      <c r="D360" s="30" t="s">
        <v>1220</v>
      </c>
      <c r="E360" s="30" t="s">
        <v>1606</v>
      </c>
      <c r="F360" s="30" t="s">
        <v>125</v>
      </c>
      <c r="G360" s="30">
        <v>28700</v>
      </c>
      <c r="H360" s="30">
        <v>11499</v>
      </c>
      <c r="I360" s="30">
        <v>1050</v>
      </c>
      <c r="J360" s="30" t="s">
        <v>3956</v>
      </c>
      <c r="K360" s="344"/>
      <c r="L360" s="102" t="str">
        <f t="shared" si="29"/>
        <v>ExtremeContact DWS06 PLUS 235/35ZR19 91Y XL</v>
      </c>
      <c r="M360" s="104">
        <f>VLOOKUP(A:A,在庫!$B:$M,10,0)</f>
        <v>1</v>
      </c>
      <c r="N360" s="105" t="s">
        <v>4595</v>
      </c>
      <c r="O360" s="105" t="str">
        <f t="shared" si="28"/>
        <v/>
      </c>
      <c r="P360" s="106">
        <f>VLOOKUP(A:A,在庫!$B:$M,9,0)</f>
        <v>0</v>
      </c>
      <c r="Q360" s="106" t="str">
        <f>VLOOKUP('作成 (2)'!D:D,引当!A:B,2,0)&amp;K360&amp;O360</f>
        <v>dws06</v>
      </c>
      <c r="R360" s="107" t="str">
        <f t="shared" si="30"/>
        <v>2023年製 ExtremeContact DWS06 PLUS 235/35ZR19 91Y XL  235/35R19  翌営業日発送</v>
      </c>
      <c r="S360" s="106" t="str">
        <f t="shared" si="31"/>
        <v>サマー$$CONTINENTAL$$コンチ$$dws$$235/35R19$$価格$$安い$$寿命$$おすすめ$$0</v>
      </c>
      <c r="T360" s="104"/>
      <c r="U360" s="104" t="str">
        <f>VLOOKUP('作成 (2)'!D:D,引当!A:R,4,FALSE)</f>
        <v>サマー</v>
      </c>
      <c r="V360" s="104" t="str">
        <f>VLOOKUP('作成 (2)'!D:D,引当!A:R,5,FALSE)</f>
        <v>CONTINENTAL</v>
      </c>
      <c r="W360" s="103" t="str">
        <f>VLOOKUP('作成 (2)'!D:D,引当!A:R,6,FALSE)</f>
        <v>コンチ</v>
      </c>
      <c r="X360" s="108" t="str">
        <f>VLOOKUP('作成 (2)'!D:D,引当!A:M,7,FALSE)</f>
        <v>dws</v>
      </c>
      <c r="Y360" s="109" t="str">
        <f t="shared" si="32"/>
        <v>235/35R19</v>
      </c>
      <c r="Z360" s="108" t="str">
        <f>VLOOKUP('作成 (2)'!D:D,引当!A:M,9,FALSE)</f>
        <v>価格</v>
      </c>
      <c r="AA360" s="109" t="str">
        <f>VLOOKUP('作成 (2)'!D:D,引当!A:M,10,FALSE)</f>
        <v>安い</v>
      </c>
      <c r="AB360" s="103" t="str">
        <f>VLOOKUP('作成 (2)'!D:D,引当!A:M,11,FALSE)</f>
        <v>寿命</v>
      </c>
      <c r="AC360" s="103" t="str">
        <f>VLOOKUP('作成 (2)'!D:D,引当!A:M,12,FALSE)</f>
        <v>おすすめ</v>
      </c>
      <c r="AD360" s="26">
        <f>VLOOKUP('作成 (2)'!D:D,引当!A:M,13,FALSE)</f>
        <v>0</v>
      </c>
    </row>
    <row r="361" spans="1:30">
      <c r="A361" s="33">
        <v>2354019208062</v>
      </c>
      <c r="B361" s="32">
        <v>4019238036145</v>
      </c>
      <c r="C361" s="31" t="s">
        <v>152</v>
      </c>
      <c r="D361" s="30" t="s">
        <v>1220</v>
      </c>
      <c r="E361" s="30" t="s">
        <v>1610</v>
      </c>
      <c r="F361" s="30" t="s">
        <v>101</v>
      </c>
      <c r="G361" s="30">
        <v>32200</v>
      </c>
      <c r="H361" s="30">
        <v>12896</v>
      </c>
      <c r="I361" s="30">
        <v>1050</v>
      </c>
      <c r="J361" s="30" t="s">
        <v>3956</v>
      </c>
      <c r="K361" s="344"/>
      <c r="L361" s="102" t="str">
        <f t="shared" si="29"/>
        <v>ExtremeContact DWS06 PLUS 235/40ZR19 96W XL</v>
      </c>
      <c r="M361" s="104">
        <f>VLOOKUP(A:A,在庫!$B:$M,10,0)</f>
        <v>1</v>
      </c>
      <c r="N361" s="105" t="s">
        <v>4595</v>
      </c>
      <c r="O361" s="105" t="str">
        <f t="shared" si="28"/>
        <v/>
      </c>
      <c r="P361" s="106">
        <f>VLOOKUP(A:A,在庫!$B:$M,9,0)</f>
        <v>0</v>
      </c>
      <c r="Q361" s="106" t="str">
        <f>VLOOKUP('作成 (2)'!D:D,引当!A:B,2,0)&amp;K361&amp;O361</f>
        <v>dws06</v>
      </c>
      <c r="R361" s="107" t="str">
        <f t="shared" si="30"/>
        <v>2023年製 ExtremeContact DWS06 PLUS 235/40ZR19 96W XL  235/40R19  翌営業日発送</v>
      </c>
      <c r="S361" s="106" t="str">
        <f t="shared" si="31"/>
        <v>サマー$$CONTINENTAL$$コンチ$$dws$$235/40R19$$価格$$安い$$寿命$$おすすめ$$0</v>
      </c>
      <c r="T361" s="104"/>
      <c r="U361" s="104" t="str">
        <f>VLOOKUP('作成 (2)'!D:D,引当!A:R,4,FALSE)</f>
        <v>サマー</v>
      </c>
      <c r="V361" s="104" t="str">
        <f>VLOOKUP('作成 (2)'!D:D,引当!A:R,5,FALSE)</f>
        <v>CONTINENTAL</v>
      </c>
      <c r="W361" s="103" t="str">
        <f>VLOOKUP('作成 (2)'!D:D,引当!A:R,6,FALSE)</f>
        <v>コンチ</v>
      </c>
      <c r="X361" s="108" t="str">
        <f>VLOOKUP('作成 (2)'!D:D,引当!A:M,7,FALSE)</f>
        <v>dws</v>
      </c>
      <c r="Y361" s="109" t="str">
        <f t="shared" si="32"/>
        <v>235/40R19</v>
      </c>
      <c r="Z361" s="108" t="str">
        <f>VLOOKUP('作成 (2)'!D:D,引当!A:M,9,FALSE)</f>
        <v>価格</v>
      </c>
      <c r="AA361" s="109" t="str">
        <f>VLOOKUP('作成 (2)'!D:D,引当!A:M,10,FALSE)</f>
        <v>安い</v>
      </c>
      <c r="AB361" s="103" t="str">
        <f>VLOOKUP('作成 (2)'!D:D,引当!A:M,11,FALSE)</f>
        <v>寿命</v>
      </c>
      <c r="AC361" s="103" t="str">
        <f>VLOOKUP('作成 (2)'!D:D,引当!A:M,12,FALSE)</f>
        <v>おすすめ</v>
      </c>
      <c r="AD361" s="26">
        <f>VLOOKUP('作成 (2)'!D:D,引当!A:M,13,FALSE)</f>
        <v>0</v>
      </c>
    </row>
    <row r="362" spans="1:30">
      <c r="A362" s="33">
        <v>2354518208068</v>
      </c>
      <c r="B362" s="32">
        <v>4019238036169</v>
      </c>
      <c r="C362" s="31" t="s">
        <v>152</v>
      </c>
      <c r="D362" s="30" t="s">
        <v>1220</v>
      </c>
      <c r="E362" s="30" t="s">
        <v>1591</v>
      </c>
      <c r="F362" s="30" t="s">
        <v>69</v>
      </c>
      <c r="G362" s="30">
        <v>33500</v>
      </c>
      <c r="H362" s="30">
        <v>13421</v>
      </c>
      <c r="I362" s="30">
        <v>1050</v>
      </c>
      <c r="J362" s="30" t="s">
        <v>3956</v>
      </c>
      <c r="K362" s="344"/>
      <c r="L362" s="102" t="str">
        <f t="shared" si="29"/>
        <v>ExtremeContact DWS06 PLUS 235/45ZR18 98Y XL</v>
      </c>
      <c r="M362" s="104">
        <f>VLOOKUP(A:A,在庫!$B:$M,10,0)</f>
        <v>1</v>
      </c>
      <c r="N362" s="105" t="s">
        <v>4595</v>
      </c>
      <c r="O362" s="105" t="str">
        <f t="shared" si="28"/>
        <v/>
      </c>
      <c r="P362" s="106">
        <f>VLOOKUP(A:A,在庫!$B:$M,9,0)</f>
        <v>0</v>
      </c>
      <c r="Q362" s="106" t="str">
        <f>VLOOKUP('作成 (2)'!D:D,引当!A:B,2,0)&amp;K362&amp;O362</f>
        <v>dws06</v>
      </c>
      <c r="R362" s="107" t="str">
        <f t="shared" si="30"/>
        <v>2023年製 ExtremeContact DWS06 PLUS 235/45ZR18 98Y XL  235/45R18  翌営業日発送</v>
      </c>
      <c r="S362" s="106" t="str">
        <f t="shared" si="31"/>
        <v>サマー$$CONTINENTAL$$コンチ$$dws$$235/45R18$$価格$$安い$$寿命$$おすすめ$$0</v>
      </c>
      <c r="T362" s="104"/>
      <c r="U362" s="104" t="str">
        <f>VLOOKUP('作成 (2)'!D:D,引当!A:R,4,FALSE)</f>
        <v>サマー</v>
      </c>
      <c r="V362" s="104" t="str">
        <f>VLOOKUP('作成 (2)'!D:D,引当!A:R,5,FALSE)</f>
        <v>CONTINENTAL</v>
      </c>
      <c r="W362" s="103" t="str">
        <f>VLOOKUP('作成 (2)'!D:D,引当!A:R,6,FALSE)</f>
        <v>コンチ</v>
      </c>
      <c r="X362" s="108" t="str">
        <f>VLOOKUP('作成 (2)'!D:D,引当!A:M,7,FALSE)</f>
        <v>dws</v>
      </c>
      <c r="Y362" s="109" t="str">
        <f t="shared" si="32"/>
        <v>235/45R18</v>
      </c>
      <c r="Z362" s="108" t="str">
        <f>VLOOKUP('作成 (2)'!D:D,引当!A:M,9,FALSE)</f>
        <v>価格</v>
      </c>
      <c r="AA362" s="109" t="str">
        <f>VLOOKUP('作成 (2)'!D:D,引当!A:M,10,FALSE)</f>
        <v>安い</v>
      </c>
      <c r="AB362" s="103" t="str">
        <f>VLOOKUP('作成 (2)'!D:D,引当!A:M,11,FALSE)</f>
        <v>寿命</v>
      </c>
      <c r="AC362" s="103" t="str">
        <f>VLOOKUP('作成 (2)'!D:D,引当!A:M,12,FALSE)</f>
        <v>おすすめ</v>
      </c>
      <c r="AD362" s="26">
        <f>VLOOKUP('作成 (2)'!D:D,引当!A:M,13,FALSE)</f>
        <v>0</v>
      </c>
    </row>
    <row r="363" spans="1:30">
      <c r="A363" s="33">
        <v>2355018208060</v>
      </c>
      <c r="B363" s="32">
        <v>4019238036183</v>
      </c>
      <c r="C363" s="31" t="s">
        <v>152</v>
      </c>
      <c r="D363" s="30" t="s">
        <v>1220</v>
      </c>
      <c r="E363" s="30" t="s">
        <v>1601</v>
      </c>
      <c r="F363" s="30" t="s">
        <v>54</v>
      </c>
      <c r="G363" s="30">
        <v>25900</v>
      </c>
      <c r="H363" s="30">
        <v>11655</v>
      </c>
      <c r="I363" s="30">
        <v>1050</v>
      </c>
      <c r="J363" s="30" t="s">
        <v>3956</v>
      </c>
      <c r="K363" s="344"/>
      <c r="L363" s="102" t="str">
        <f t="shared" si="29"/>
        <v>ExtremeContact DWS06 PLUS 235/50ZR18 97W</v>
      </c>
      <c r="M363" s="104">
        <f>VLOOKUP(A:A,在庫!$B:$M,10,0)</f>
        <v>1</v>
      </c>
      <c r="N363" s="105" t="s">
        <v>4595</v>
      </c>
      <c r="O363" s="105" t="str">
        <f t="shared" si="28"/>
        <v/>
      </c>
      <c r="P363" s="106">
        <f>VLOOKUP(A:A,在庫!$B:$M,9,0)</f>
        <v>0</v>
      </c>
      <c r="Q363" s="106" t="str">
        <f>VLOOKUP('作成 (2)'!D:D,引当!A:B,2,0)&amp;K363&amp;O363</f>
        <v>dws06</v>
      </c>
      <c r="R363" s="107" t="str">
        <f t="shared" si="30"/>
        <v>2023年製 ExtremeContact DWS06 PLUS 235/50ZR18 97W  235/50R18  翌営業日発送</v>
      </c>
      <c r="S363" s="106" t="str">
        <f t="shared" si="31"/>
        <v>サマー$$CONTINENTAL$$コンチ$$dws$$235/50R18$$価格$$安い$$寿命$$おすすめ$$0</v>
      </c>
      <c r="T363" s="104"/>
      <c r="U363" s="104" t="str">
        <f>VLOOKUP('作成 (2)'!D:D,引当!A:R,4,FALSE)</f>
        <v>サマー</v>
      </c>
      <c r="V363" s="104" t="str">
        <f>VLOOKUP('作成 (2)'!D:D,引当!A:R,5,FALSE)</f>
        <v>CONTINENTAL</v>
      </c>
      <c r="W363" s="103" t="str">
        <f>VLOOKUP('作成 (2)'!D:D,引当!A:R,6,FALSE)</f>
        <v>コンチ</v>
      </c>
      <c r="X363" s="108" t="str">
        <f>VLOOKUP('作成 (2)'!D:D,引当!A:M,7,FALSE)</f>
        <v>dws</v>
      </c>
      <c r="Y363" s="109" t="str">
        <f t="shared" si="32"/>
        <v>235/50R18</v>
      </c>
      <c r="Z363" s="108" t="str">
        <f>VLOOKUP('作成 (2)'!D:D,引当!A:M,9,FALSE)</f>
        <v>価格</v>
      </c>
      <c r="AA363" s="109" t="str">
        <f>VLOOKUP('作成 (2)'!D:D,引当!A:M,10,FALSE)</f>
        <v>安い</v>
      </c>
      <c r="AB363" s="103" t="str">
        <f>VLOOKUP('作成 (2)'!D:D,引当!A:M,11,FALSE)</f>
        <v>寿命</v>
      </c>
      <c r="AC363" s="103" t="str">
        <f>VLOOKUP('作成 (2)'!D:D,引当!A:M,12,FALSE)</f>
        <v>おすすめ</v>
      </c>
      <c r="AD363" s="26">
        <f>VLOOKUP('作成 (2)'!D:D,引当!A:M,13,FALSE)</f>
        <v>0</v>
      </c>
    </row>
    <row r="364" spans="1:30">
      <c r="A364" s="33">
        <v>2356018208067</v>
      </c>
      <c r="B364" s="32">
        <v>4019238036220</v>
      </c>
      <c r="C364" s="31" t="s">
        <v>152</v>
      </c>
      <c r="D364" s="30" t="s">
        <v>1220</v>
      </c>
      <c r="E364" s="30" t="s">
        <v>1604</v>
      </c>
      <c r="F364" s="30" t="s">
        <v>76</v>
      </c>
      <c r="G364" s="30">
        <v>34700</v>
      </c>
      <c r="H364" s="30">
        <v>13902</v>
      </c>
      <c r="I364" s="30">
        <v>1050</v>
      </c>
      <c r="J364" s="30" t="s">
        <v>3956</v>
      </c>
      <c r="K364" s="344"/>
      <c r="L364" s="102" t="str">
        <f t="shared" si="29"/>
        <v>ExtremeContact DWS06 PLUS 235/60ZR18 107W XL</v>
      </c>
      <c r="M364" s="104">
        <f>VLOOKUP(A:A,在庫!$B:$M,10,0)</f>
        <v>1</v>
      </c>
      <c r="N364" s="105" t="s">
        <v>4595</v>
      </c>
      <c r="O364" s="105" t="str">
        <f t="shared" si="28"/>
        <v/>
      </c>
      <c r="P364" s="106">
        <f>VLOOKUP(A:A,在庫!$B:$M,9,0)</f>
        <v>0</v>
      </c>
      <c r="Q364" s="106" t="str">
        <f>VLOOKUP('作成 (2)'!D:D,引当!A:B,2,0)&amp;K364&amp;O364</f>
        <v>dws06</v>
      </c>
      <c r="R364" s="107" t="str">
        <f t="shared" si="30"/>
        <v>2023年製 ExtremeContact DWS06 PLUS 235/60ZR18 107W XL  235/60R18  翌営業日発送</v>
      </c>
      <c r="S364" s="106" t="str">
        <f t="shared" si="31"/>
        <v>サマー$$CONTINENTAL$$コンチ$$dws$$235/60R18$$価格$$安い$$寿命$$おすすめ$$0</v>
      </c>
      <c r="T364" s="104"/>
      <c r="U364" s="104" t="str">
        <f>VLOOKUP('作成 (2)'!D:D,引当!A:R,4,FALSE)</f>
        <v>サマー</v>
      </c>
      <c r="V364" s="104" t="str">
        <f>VLOOKUP('作成 (2)'!D:D,引当!A:R,5,FALSE)</f>
        <v>CONTINENTAL</v>
      </c>
      <c r="W364" s="103" t="str">
        <f>VLOOKUP('作成 (2)'!D:D,引当!A:R,6,FALSE)</f>
        <v>コンチ</v>
      </c>
      <c r="X364" s="108" t="str">
        <f>VLOOKUP('作成 (2)'!D:D,引当!A:M,7,FALSE)</f>
        <v>dws</v>
      </c>
      <c r="Y364" s="109" t="str">
        <f t="shared" si="32"/>
        <v>235/60R18</v>
      </c>
      <c r="Z364" s="108" t="str">
        <f>VLOOKUP('作成 (2)'!D:D,引当!A:M,9,FALSE)</f>
        <v>価格</v>
      </c>
      <c r="AA364" s="109" t="str">
        <f>VLOOKUP('作成 (2)'!D:D,引当!A:M,10,FALSE)</f>
        <v>安い</v>
      </c>
      <c r="AB364" s="103" t="str">
        <f>VLOOKUP('作成 (2)'!D:D,引当!A:M,11,FALSE)</f>
        <v>寿命</v>
      </c>
      <c r="AC364" s="103" t="str">
        <f>VLOOKUP('作成 (2)'!D:D,引当!A:M,12,FALSE)</f>
        <v>おすすめ</v>
      </c>
      <c r="AD364" s="26">
        <f>VLOOKUP('作成 (2)'!D:D,引当!A:M,13,FALSE)</f>
        <v>0</v>
      </c>
    </row>
    <row r="365" spans="1:30">
      <c r="A365" s="33">
        <v>2454018208060</v>
      </c>
      <c r="B365" s="32">
        <v>4019238036268</v>
      </c>
      <c r="C365" s="31" t="s">
        <v>152</v>
      </c>
      <c r="D365" s="30" t="s">
        <v>1220</v>
      </c>
      <c r="E365" s="30" t="s">
        <v>1598</v>
      </c>
      <c r="F365" s="30" t="s">
        <v>83</v>
      </c>
      <c r="G365" s="30">
        <v>27300</v>
      </c>
      <c r="H365" s="30">
        <v>10938</v>
      </c>
      <c r="I365" s="30">
        <v>1050</v>
      </c>
      <c r="J365" s="30" t="s">
        <v>3956</v>
      </c>
      <c r="K365" s="344"/>
      <c r="L365" s="102" t="str">
        <f t="shared" si="29"/>
        <v>ExtremeContact DWS06 PLUS 245/40ZR18 97Y XL</v>
      </c>
      <c r="M365" s="104">
        <f>VLOOKUP(A:A,在庫!$B:$M,10,0)</f>
        <v>1</v>
      </c>
      <c r="N365" s="105" t="s">
        <v>4595</v>
      </c>
      <c r="O365" s="105" t="str">
        <f t="shared" si="28"/>
        <v/>
      </c>
      <c r="P365" s="106">
        <f>VLOOKUP(A:A,在庫!$B:$M,9,0)</f>
        <v>0</v>
      </c>
      <c r="Q365" s="106" t="str">
        <f>VLOOKUP('作成 (2)'!D:D,引当!A:B,2,0)&amp;K365&amp;O365</f>
        <v>dws06</v>
      </c>
      <c r="R365" s="107" t="str">
        <f t="shared" si="30"/>
        <v>2023年製 ExtremeContact DWS06 PLUS 245/40ZR18 97Y XL  245/40R18  翌営業日発送</v>
      </c>
      <c r="S365" s="106" t="str">
        <f t="shared" si="31"/>
        <v>サマー$$CONTINENTAL$$コンチ$$dws$$245/40R18$$価格$$安い$$寿命$$おすすめ$$0</v>
      </c>
      <c r="T365" s="104"/>
      <c r="U365" s="104" t="str">
        <f>VLOOKUP('作成 (2)'!D:D,引当!A:R,4,FALSE)</f>
        <v>サマー</v>
      </c>
      <c r="V365" s="104" t="str">
        <f>VLOOKUP('作成 (2)'!D:D,引当!A:R,5,FALSE)</f>
        <v>CONTINENTAL</v>
      </c>
      <c r="W365" s="103" t="str">
        <f>VLOOKUP('作成 (2)'!D:D,引当!A:R,6,FALSE)</f>
        <v>コンチ</v>
      </c>
      <c r="X365" s="108" t="str">
        <f>VLOOKUP('作成 (2)'!D:D,引当!A:M,7,FALSE)</f>
        <v>dws</v>
      </c>
      <c r="Y365" s="109" t="str">
        <f t="shared" si="32"/>
        <v>245/40R18</v>
      </c>
      <c r="Z365" s="108" t="str">
        <f>VLOOKUP('作成 (2)'!D:D,引当!A:M,9,FALSE)</f>
        <v>価格</v>
      </c>
      <c r="AA365" s="109" t="str">
        <f>VLOOKUP('作成 (2)'!D:D,引当!A:M,10,FALSE)</f>
        <v>安い</v>
      </c>
      <c r="AB365" s="103" t="str">
        <f>VLOOKUP('作成 (2)'!D:D,引当!A:M,11,FALSE)</f>
        <v>寿命</v>
      </c>
      <c r="AC365" s="103" t="str">
        <f>VLOOKUP('作成 (2)'!D:D,引当!A:M,12,FALSE)</f>
        <v>おすすめ</v>
      </c>
      <c r="AD365" s="26">
        <f>VLOOKUP('作成 (2)'!D:D,引当!A:M,13,FALSE)</f>
        <v>0</v>
      </c>
    </row>
    <row r="366" spans="1:30">
      <c r="A366" s="33">
        <v>2454019208069</v>
      </c>
      <c r="B366" s="32">
        <v>4019238036275</v>
      </c>
      <c r="C366" s="31" t="s">
        <v>152</v>
      </c>
      <c r="D366" s="30" t="s">
        <v>1220</v>
      </c>
      <c r="E366" s="30" t="s">
        <v>1611</v>
      </c>
      <c r="F366" s="30" t="s">
        <v>106</v>
      </c>
      <c r="G366" s="30">
        <v>31100</v>
      </c>
      <c r="H366" s="30">
        <v>12460</v>
      </c>
      <c r="I366" s="30">
        <v>1050</v>
      </c>
      <c r="J366" s="30" t="s">
        <v>3956</v>
      </c>
      <c r="K366" s="344"/>
      <c r="L366" s="102" t="str">
        <f t="shared" si="29"/>
        <v>ExtremeContact DWS06 PLUS 245/40ZR19 98Y XL</v>
      </c>
      <c r="M366" s="104">
        <f>VLOOKUP(A:A,在庫!$B:$M,10,0)</f>
        <v>1</v>
      </c>
      <c r="N366" s="105" t="s">
        <v>4595</v>
      </c>
      <c r="O366" s="105" t="str">
        <f t="shared" si="28"/>
        <v/>
      </c>
      <c r="P366" s="106">
        <f>VLOOKUP(A:A,在庫!$B:$M,9,0)</f>
        <v>0</v>
      </c>
      <c r="Q366" s="106" t="str">
        <f>VLOOKUP('作成 (2)'!D:D,引当!A:B,2,0)&amp;K366&amp;O366</f>
        <v>dws06</v>
      </c>
      <c r="R366" s="107" t="str">
        <f t="shared" si="30"/>
        <v>2023年製 ExtremeContact DWS06 PLUS 245/40ZR19 98Y XL  245/40R19  翌営業日発送</v>
      </c>
      <c r="S366" s="106" t="str">
        <f t="shared" si="31"/>
        <v>サマー$$CONTINENTAL$$コンチ$$dws$$245/40R19$$価格$$安い$$寿命$$おすすめ$$0</v>
      </c>
      <c r="T366" s="104"/>
      <c r="U366" s="104" t="str">
        <f>VLOOKUP('作成 (2)'!D:D,引当!A:R,4,FALSE)</f>
        <v>サマー</v>
      </c>
      <c r="V366" s="104" t="str">
        <f>VLOOKUP('作成 (2)'!D:D,引当!A:R,5,FALSE)</f>
        <v>CONTINENTAL</v>
      </c>
      <c r="W366" s="103" t="str">
        <f>VLOOKUP('作成 (2)'!D:D,引当!A:R,6,FALSE)</f>
        <v>コンチ</v>
      </c>
      <c r="X366" s="108" t="str">
        <f>VLOOKUP('作成 (2)'!D:D,引当!A:M,7,FALSE)</f>
        <v>dws</v>
      </c>
      <c r="Y366" s="109" t="str">
        <f t="shared" si="32"/>
        <v>245/40R19</v>
      </c>
      <c r="Z366" s="108" t="str">
        <f>VLOOKUP('作成 (2)'!D:D,引当!A:M,9,FALSE)</f>
        <v>価格</v>
      </c>
      <c r="AA366" s="109" t="str">
        <f>VLOOKUP('作成 (2)'!D:D,引当!A:M,10,FALSE)</f>
        <v>安い</v>
      </c>
      <c r="AB366" s="103" t="str">
        <f>VLOOKUP('作成 (2)'!D:D,引当!A:M,11,FALSE)</f>
        <v>寿命</v>
      </c>
      <c r="AC366" s="103" t="str">
        <f>VLOOKUP('作成 (2)'!D:D,引当!A:M,12,FALSE)</f>
        <v>おすすめ</v>
      </c>
      <c r="AD366" s="26">
        <f>VLOOKUP('作成 (2)'!D:D,引当!A:M,13,FALSE)</f>
        <v>0</v>
      </c>
    </row>
    <row r="367" spans="1:30">
      <c r="A367" s="33">
        <v>2454518208065</v>
      </c>
      <c r="B367" s="32">
        <v>4019238036305</v>
      </c>
      <c r="C367" s="31" t="s">
        <v>152</v>
      </c>
      <c r="D367" s="30" t="s">
        <v>1220</v>
      </c>
      <c r="E367" s="30" t="s">
        <v>1602</v>
      </c>
      <c r="F367" s="30" t="s">
        <v>33</v>
      </c>
      <c r="G367" s="30">
        <v>31200</v>
      </c>
      <c r="H367" s="30">
        <v>12496</v>
      </c>
      <c r="I367" s="30">
        <v>1050</v>
      </c>
      <c r="J367" s="30" t="s">
        <v>3956</v>
      </c>
      <c r="K367" s="344"/>
      <c r="L367" s="102" t="str">
        <f t="shared" si="29"/>
        <v>ExtremeContact DWS06 PLUS 245/45ZR18 100Y XL</v>
      </c>
      <c r="M367" s="104">
        <f>VLOOKUP(A:A,在庫!$B:$M,10,0)</f>
        <v>1</v>
      </c>
      <c r="N367" s="105" t="s">
        <v>4595</v>
      </c>
      <c r="O367" s="105" t="str">
        <f t="shared" si="28"/>
        <v/>
      </c>
      <c r="P367" s="106">
        <f>VLOOKUP(A:A,在庫!$B:$M,9,0)</f>
        <v>0</v>
      </c>
      <c r="Q367" s="106" t="str">
        <f>VLOOKUP('作成 (2)'!D:D,引当!A:B,2,0)&amp;K367&amp;O367</f>
        <v>dws06</v>
      </c>
      <c r="R367" s="107" t="str">
        <f t="shared" si="30"/>
        <v>2023年製 ExtremeContact DWS06 PLUS 245/45ZR18 100Y XL  245/45R18  翌営業日発送</v>
      </c>
      <c r="S367" s="106" t="str">
        <f t="shared" si="31"/>
        <v>サマー$$CONTINENTAL$$コンチ$$dws$$245/45R18$$価格$$安い$$寿命$$おすすめ$$0</v>
      </c>
      <c r="T367" s="104"/>
      <c r="U367" s="104" t="str">
        <f>VLOOKUP('作成 (2)'!D:D,引当!A:R,4,FALSE)</f>
        <v>サマー</v>
      </c>
      <c r="V367" s="104" t="str">
        <f>VLOOKUP('作成 (2)'!D:D,引当!A:R,5,FALSE)</f>
        <v>CONTINENTAL</v>
      </c>
      <c r="W367" s="103" t="str">
        <f>VLOOKUP('作成 (2)'!D:D,引当!A:R,6,FALSE)</f>
        <v>コンチ</v>
      </c>
      <c r="X367" s="108" t="str">
        <f>VLOOKUP('作成 (2)'!D:D,引当!A:M,7,FALSE)</f>
        <v>dws</v>
      </c>
      <c r="Y367" s="109" t="str">
        <f t="shared" si="32"/>
        <v>245/45R18</v>
      </c>
      <c r="Z367" s="108" t="str">
        <f>VLOOKUP('作成 (2)'!D:D,引当!A:M,9,FALSE)</f>
        <v>価格</v>
      </c>
      <c r="AA367" s="109" t="str">
        <f>VLOOKUP('作成 (2)'!D:D,引当!A:M,10,FALSE)</f>
        <v>安い</v>
      </c>
      <c r="AB367" s="103" t="str">
        <f>VLOOKUP('作成 (2)'!D:D,引当!A:M,11,FALSE)</f>
        <v>寿命</v>
      </c>
      <c r="AC367" s="103" t="str">
        <f>VLOOKUP('作成 (2)'!D:D,引当!A:M,12,FALSE)</f>
        <v>おすすめ</v>
      </c>
      <c r="AD367" s="26">
        <f>VLOOKUP('作成 (2)'!D:D,引当!A:M,13,FALSE)</f>
        <v>0</v>
      </c>
    </row>
    <row r="368" spans="1:30">
      <c r="A368" s="33">
        <v>2454519208064</v>
      </c>
      <c r="B368" s="32">
        <v>4019238036312</v>
      </c>
      <c r="C368" s="31" t="s">
        <v>152</v>
      </c>
      <c r="D368" s="30" t="s">
        <v>1220</v>
      </c>
      <c r="E368" s="30" t="s">
        <v>1612</v>
      </c>
      <c r="F368" s="30" t="s">
        <v>58</v>
      </c>
      <c r="G368" s="30">
        <v>31000</v>
      </c>
      <c r="H368" s="30">
        <v>12416</v>
      </c>
      <c r="I368" s="30">
        <v>1050</v>
      </c>
      <c r="J368" s="30" t="s">
        <v>3956</v>
      </c>
      <c r="K368" s="344"/>
      <c r="L368" s="102" t="str">
        <f t="shared" si="29"/>
        <v>ExtremeContact DWS06 PLUS 245/45ZR19 98Y</v>
      </c>
      <c r="M368" s="104">
        <f>VLOOKUP(A:A,在庫!$B:$M,10,0)</f>
        <v>1</v>
      </c>
      <c r="N368" s="105" t="s">
        <v>4595</v>
      </c>
      <c r="O368" s="105" t="str">
        <f t="shared" si="28"/>
        <v/>
      </c>
      <c r="P368" s="106">
        <f>VLOOKUP(A:A,在庫!$B:$M,9,0)</f>
        <v>0</v>
      </c>
      <c r="Q368" s="106" t="str">
        <f>VLOOKUP('作成 (2)'!D:D,引当!A:B,2,0)&amp;K368&amp;O368</f>
        <v>dws06</v>
      </c>
      <c r="R368" s="107" t="str">
        <f t="shared" si="30"/>
        <v>2023年製 ExtremeContact DWS06 PLUS 245/45ZR19 98Y  245/45R19  翌営業日発送</v>
      </c>
      <c r="S368" s="106" t="str">
        <f t="shared" si="31"/>
        <v>サマー$$CONTINENTAL$$コンチ$$dws$$245/45R19$$価格$$安い$$寿命$$おすすめ$$0</v>
      </c>
      <c r="T368" s="104"/>
      <c r="U368" s="104" t="str">
        <f>VLOOKUP('作成 (2)'!D:D,引当!A:R,4,FALSE)</f>
        <v>サマー</v>
      </c>
      <c r="V368" s="104" t="str">
        <f>VLOOKUP('作成 (2)'!D:D,引当!A:R,5,FALSE)</f>
        <v>CONTINENTAL</v>
      </c>
      <c r="W368" s="103" t="str">
        <f>VLOOKUP('作成 (2)'!D:D,引当!A:R,6,FALSE)</f>
        <v>コンチ</v>
      </c>
      <c r="X368" s="108" t="str">
        <f>VLOOKUP('作成 (2)'!D:D,引当!A:M,7,FALSE)</f>
        <v>dws</v>
      </c>
      <c r="Y368" s="109" t="str">
        <f t="shared" si="32"/>
        <v>245/45R19</v>
      </c>
      <c r="Z368" s="108" t="str">
        <f>VLOOKUP('作成 (2)'!D:D,引当!A:M,9,FALSE)</f>
        <v>価格</v>
      </c>
      <c r="AA368" s="109" t="str">
        <f>VLOOKUP('作成 (2)'!D:D,引当!A:M,10,FALSE)</f>
        <v>安い</v>
      </c>
      <c r="AB368" s="103" t="str">
        <f>VLOOKUP('作成 (2)'!D:D,引当!A:M,11,FALSE)</f>
        <v>寿命</v>
      </c>
      <c r="AC368" s="103" t="str">
        <f>VLOOKUP('作成 (2)'!D:D,引当!A:M,12,FALSE)</f>
        <v>おすすめ</v>
      </c>
      <c r="AD368" s="26">
        <f>VLOOKUP('作成 (2)'!D:D,引当!A:M,13,FALSE)</f>
        <v>0</v>
      </c>
    </row>
    <row r="369" spans="1:30">
      <c r="A369" s="33">
        <v>2553520208060</v>
      </c>
      <c r="B369" s="32">
        <v>4019238036398</v>
      </c>
      <c r="C369" s="31" t="s">
        <v>152</v>
      </c>
      <c r="D369" s="30" t="s">
        <v>1220</v>
      </c>
      <c r="E369" s="30" t="s">
        <v>1617</v>
      </c>
      <c r="F369" s="30" t="s">
        <v>132</v>
      </c>
      <c r="G369" s="30">
        <v>34700</v>
      </c>
      <c r="H369" s="30">
        <v>13902</v>
      </c>
      <c r="I369" s="30">
        <v>1050</v>
      </c>
      <c r="J369" s="30" t="s">
        <v>3956</v>
      </c>
      <c r="K369" s="344"/>
      <c r="L369" s="102" t="str">
        <f t="shared" si="29"/>
        <v>ExtremeContact DWS06 PLUS 255/35ZR20 97Y XL</v>
      </c>
      <c r="M369" s="104">
        <f>VLOOKUP(A:A,在庫!$B:$M,10,0)</f>
        <v>1</v>
      </c>
      <c r="N369" s="105" t="s">
        <v>4595</v>
      </c>
      <c r="O369" s="105" t="str">
        <f t="shared" si="28"/>
        <v/>
      </c>
      <c r="P369" s="106">
        <f>VLOOKUP(A:A,在庫!$B:$M,9,0)</f>
        <v>0</v>
      </c>
      <c r="Q369" s="106" t="str">
        <f>VLOOKUP('作成 (2)'!D:D,引当!A:B,2,0)&amp;K369&amp;O369</f>
        <v>dws06</v>
      </c>
      <c r="R369" s="107" t="str">
        <f t="shared" si="30"/>
        <v>2023年製 ExtremeContact DWS06 PLUS 255/35ZR20 97Y XL  255/35R20  翌営業日発送</v>
      </c>
      <c r="S369" s="106" t="str">
        <f t="shared" si="31"/>
        <v>サマー$$CONTINENTAL$$コンチ$$dws$$255/35R20$$価格$$安い$$寿命$$おすすめ$$0</v>
      </c>
      <c r="T369" s="104"/>
      <c r="U369" s="104" t="str">
        <f>VLOOKUP('作成 (2)'!D:D,引当!A:R,4,FALSE)</f>
        <v>サマー</v>
      </c>
      <c r="V369" s="104" t="str">
        <f>VLOOKUP('作成 (2)'!D:D,引当!A:R,5,FALSE)</f>
        <v>CONTINENTAL</v>
      </c>
      <c r="W369" s="103" t="str">
        <f>VLOOKUP('作成 (2)'!D:D,引当!A:R,6,FALSE)</f>
        <v>コンチ</v>
      </c>
      <c r="X369" s="108" t="str">
        <f>VLOOKUP('作成 (2)'!D:D,引当!A:M,7,FALSE)</f>
        <v>dws</v>
      </c>
      <c r="Y369" s="109" t="str">
        <f t="shared" si="32"/>
        <v>255/35R20</v>
      </c>
      <c r="Z369" s="108" t="str">
        <f>VLOOKUP('作成 (2)'!D:D,引当!A:M,9,FALSE)</f>
        <v>価格</v>
      </c>
      <c r="AA369" s="109" t="str">
        <f>VLOOKUP('作成 (2)'!D:D,引当!A:M,10,FALSE)</f>
        <v>安い</v>
      </c>
      <c r="AB369" s="103" t="str">
        <f>VLOOKUP('作成 (2)'!D:D,引当!A:M,11,FALSE)</f>
        <v>寿命</v>
      </c>
      <c r="AC369" s="103" t="str">
        <f>VLOOKUP('作成 (2)'!D:D,引当!A:M,12,FALSE)</f>
        <v>おすすめ</v>
      </c>
      <c r="AD369" s="26">
        <f>VLOOKUP('作成 (2)'!D:D,引当!A:M,13,FALSE)</f>
        <v>0</v>
      </c>
    </row>
    <row r="370" spans="1:30">
      <c r="A370" s="33">
        <v>2555019208063</v>
      </c>
      <c r="B370" s="32">
        <v>4019238036480</v>
      </c>
      <c r="C370" s="31" t="s">
        <v>152</v>
      </c>
      <c r="D370" s="30" t="s">
        <v>1220</v>
      </c>
      <c r="E370" s="30" t="s">
        <v>1145</v>
      </c>
      <c r="F370" s="30" t="s">
        <v>140</v>
      </c>
      <c r="G370" s="30">
        <v>44500</v>
      </c>
      <c r="H370" s="30">
        <v>17827</v>
      </c>
      <c r="I370" s="30">
        <v>1050</v>
      </c>
      <c r="J370" s="30" t="s">
        <v>3956</v>
      </c>
      <c r="K370" s="344"/>
      <c r="L370" s="102" t="str">
        <f t="shared" si="29"/>
        <v>ExtremeContact DWS06 PLUS 255/50R19 107W XL</v>
      </c>
      <c r="M370" s="104">
        <f>VLOOKUP(A:A,在庫!$B:$M,10,0)</f>
        <v>2</v>
      </c>
      <c r="N370" s="105" t="s">
        <v>4595</v>
      </c>
      <c r="O370" s="105" t="str">
        <f t="shared" si="28"/>
        <v/>
      </c>
      <c r="P370" s="106">
        <f>VLOOKUP(A:A,在庫!$B:$M,9,0)</f>
        <v>0</v>
      </c>
      <c r="Q370" s="106" t="str">
        <f>VLOOKUP('作成 (2)'!D:D,引当!A:B,2,0)&amp;K370&amp;O370</f>
        <v>dws06</v>
      </c>
      <c r="R370" s="107" t="str">
        <f t="shared" si="30"/>
        <v>2023年製 ExtremeContact DWS06 PLUS 255/50R19 107W XL  255/50R19  翌営業日発送</v>
      </c>
      <c r="S370" s="106" t="str">
        <f t="shared" si="31"/>
        <v>サマー$$CONTINENTAL$$コンチ$$dws$$255/50R19$$価格$$安い$$寿命$$おすすめ$$0</v>
      </c>
      <c r="T370" s="104"/>
      <c r="U370" s="104" t="str">
        <f>VLOOKUP('作成 (2)'!D:D,引当!A:R,4,FALSE)</f>
        <v>サマー</v>
      </c>
      <c r="V370" s="104" t="str">
        <f>VLOOKUP('作成 (2)'!D:D,引当!A:R,5,FALSE)</f>
        <v>CONTINENTAL</v>
      </c>
      <c r="W370" s="103" t="str">
        <f>VLOOKUP('作成 (2)'!D:D,引当!A:R,6,FALSE)</f>
        <v>コンチ</v>
      </c>
      <c r="X370" s="108" t="str">
        <f>VLOOKUP('作成 (2)'!D:D,引当!A:M,7,FALSE)</f>
        <v>dws</v>
      </c>
      <c r="Y370" s="109" t="str">
        <f t="shared" si="32"/>
        <v>255/50R19</v>
      </c>
      <c r="Z370" s="108" t="str">
        <f>VLOOKUP('作成 (2)'!D:D,引当!A:M,9,FALSE)</f>
        <v>価格</v>
      </c>
      <c r="AA370" s="109" t="str">
        <f>VLOOKUP('作成 (2)'!D:D,引当!A:M,10,FALSE)</f>
        <v>安い</v>
      </c>
      <c r="AB370" s="103" t="str">
        <f>VLOOKUP('作成 (2)'!D:D,引当!A:M,11,FALSE)</f>
        <v>寿命</v>
      </c>
      <c r="AC370" s="103" t="str">
        <f>VLOOKUP('作成 (2)'!D:D,引当!A:M,12,FALSE)</f>
        <v>おすすめ</v>
      </c>
      <c r="AD370" s="26">
        <f>VLOOKUP('作成 (2)'!D:D,引当!A:M,13,FALSE)</f>
        <v>0</v>
      </c>
    </row>
    <row r="371" spans="1:30">
      <c r="A371" s="33">
        <v>2653518208062</v>
      </c>
      <c r="B371" s="32">
        <v>4019238036534</v>
      </c>
      <c r="C371" s="31" t="s">
        <v>152</v>
      </c>
      <c r="D371" s="30" t="s">
        <v>1220</v>
      </c>
      <c r="E371" s="30" t="s">
        <v>1594</v>
      </c>
      <c r="F371" s="30" t="s">
        <v>135</v>
      </c>
      <c r="G371" s="30">
        <v>28900</v>
      </c>
      <c r="H371" s="30">
        <v>11579</v>
      </c>
      <c r="I371" s="30">
        <v>1050</v>
      </c>
      <c r="J371" s="30" t="s">
        <v>3956</v>
      </c>
      <c r="K371" s="344"/>
      <c r="L371" s="102" t="str">
        <f t="shared" si="29"/>
        <v>ExtremeContact DWS06 PLUS 265/35ZR18 97Y XL</v>
      </c>
      <c r="M371" s="104">
        <f>VLOOKUP(A:A,在庫!$B:$M,10,0)</f>
        <v>1</v>
      </c>
      <c r="N371" s="105" t="s">
        <v>4595</v>
      </c>
      <c r="O371" s="105" t="str">
        <f t="shared" si="28"/>
        <v/>
      </c>
      <c r="P371" s="106">
        <f>VLOOKUP(A:A,在庫!$B:$M,9,0)</f>
        <v>0</v>
      </c>
      <c r="Q371" s="106" t="str">
        <f>VLOOKUP('作成 (2)'!D:D,引当!A:B,2,0)&amp;K371&amp;O371</f>
        <v>dws06</v>
      </c>
      <c r="R371" s="107" t="str">
        <f t="shared" si="30"/>
        <v>2023年製 ExtremeContact DWS06 PLUS 265/35ZR18 97Y XL  265/35R18  翌営業日発送</v>
      </c>
      <c r="S371" s="106" t="str">
        <f t="shared" si="31"/>
        <v>サマー$$CONTINENTAL$$コンチ$$dws$$265/35R18$$価格$$安い$$寿命$$おすすめ$$0</v>
      </c>
      <c r="T371" s="104"/>
      <c r="U371" s="104" t="str">
        <f>VLOOKUP('作成 (2)'!D:D,引当!A:R,4,FALSE)</f>
        <v>サマー</v>
      </c>
      <c r="V371" s="104" t="str">
        <f>VLOOKUP('作成 (2)'!D:D,引当!A:R,5,FALSE)</f>
        <v>CONTINENTAL</v>
      </c>
      <c r="W371" s="103" t="str">
        <f>VLOOKUP('作成 (2)'!D:D,引当!A:R,6,FALSE)</f>
        <v>コンチ</v>
      </c>
      <c r="X371" s="108" t="str">
        <f>VLOOKUP('作成 (2)'!D:D,引当!A:M,7,FALSE)</f>
        <v>dws</v>
      </c>
      <c r="Y371" s="109" t="str">
        <f t="shared" si="32"/>
        <v>265/35R18</v>
      </c>
      <c r="Z371" s="108" t="str">
        <f>VLOOKUP('作成 (2)'!D:D,引当!A:M,9,FALSE)</f>
        <v>価格</v>
      </c>
      <c r="AA371" s="109" t="str">
        <f>VLOOKUP('作成 (2)'!D:D,引当!A:M,10,FALSE)</f>
        <v>安い</v>
      </c>
      <c r="AB371" s="103" t="str">
        <f>VLOOKUP('作成 (2)'!D:D,引当!A:M,11,FALSE)</f>
        <v>寿命</v>
      </c>
      <c r="AC371" s="103" t="str">
        <f>VLOOKUP('作成 (2)'!D:D,引当!A:M,12,FALSE)</f>
        <v>おすすめ</v>
      </c>
      <c r="AD371" s="26">
        <f>VLOOKUP('作成 (2)'!D:D,引当!A:M,13,FALSE)</f>
        <v>0</v>
      </c>
    </row>
    <row r="372" spans="1:30">
      <c r="A372" s="33">
        <v>2654520208064</v>
      </c>
      <c r="B372" s="32">
        <v>4019238036602</v>
      </c>
      <c r="C372" s="31" t="s">
        <v>152</v>
      </c>
      <c r="D372" s="30" t="s">
        <v>1220</v>
      </c>
      <c r="E372" s="30" t="s">
        <v>1619</v>
      </c>
      <c r="F372" s="30" t="s">
        <v>141</v>
      </c>
      <c r="G372" s="30">
        <v>48400</v>
      </c>
      <c r="H372" s="30">
        <v>19384</v>
      </c>
      <c r="I372" s="30">
        <v>1050</v>
      </c>
      <c r="J372" s="30" t="s">
        <v>3956</v>
      </c>
      <c r="K372" s="344"/>
      <c r="L372" s="102" t="str">
        <f t="shared" si="29"/>
        <v>ExtremeContact DWS06 PLUS 265/45ZR20 104Y</v>
      </c>
      <c r="M372" s="104">
        <f>VLOOKUP(A:A,在庫!$B:$M,10,0)</f>
        <v>1</v>
      </c>
      <c r="N372" s="105" t="s">
        <v>4595</v>
      </c>
      <c r="O372" s="105" t="str">
        <f t="shared" si="28"/>
        <v/>
      </c>
      <c r="P372" s="106">
        <f>VLOOKUP(A:A,在庫!$B:$M,9,0)</f>
        <v>0</v>
      </c>
      <c r="Q372" s="106" t="str">
        <f>VLOOKUP('作成 (2)'!D:D,引当!A:B,2,0)&amp;K372&amp;O372</f>
        <v>dws06</v>
      </c>
      <c r="R372" s="107" t="str">
        <f t="shared" si="30"/>
        <v>2023年製 ExtremeContact DWS06 PLUS 265/45ZR20 104Y  265/45R20  翌営業日発送</v>
      </c>
      <c r="S372" s="106" t="str">
        <f t="shared" si="31"/>
        <v>サマー$$CONTINENTAL$$コンチ$$dws$$265/45R20$$価格$$安い$$寿命$$おすすめ$$0</v>
      </c>
      <c r="T372" s="104"/>
      <c r="U372" s="104" t="str">
        <f>VLOOKUP('作成 (2)'!D:D,引当!A:R,4,FALSE)</f>
        <v>サマー</v>
      </c>
      <c r="V372" s="104" t="str">
        <f>VLOOKUP('作成 (2)'!D:D,引当!A:R,5,FALSE)</f>
        <v>CONTINENTAL</v>
      </c>
      <c r="W372" s="103" t="str">
        <f>VLOOKUP('作成 (2)'!D:D,引当!A:R,6,FALSE)</f>
        <v>コンチ</v>
      </c>
      <c r="X372" s="108" t="str">
        <f>VLOOKUP('作成 (2)'!D:D,引当!A:M,7,FALSE)</f>
        <v>dws</v>
      </c>
      <c r="Y372" s="109" t="str">
        <f t="shared" si="32"/>
        <v>265/45R20</v>
      </c>
      <c r="Z372" s="108" t="str">
        <f>VLOOKUP('作成 (2)'!D:D,引当!A:M,9,FALSE)</f>
        <v>価格</v>
      </c>
      <c r="AA372" s="109" t="str">
        <f>VLOOKUP('作成 (2)'!D:D,引当!A:M,10,FALSE)</f>
        <v>安い</v>
      </c>
      <c r="AB372" s="103" t="str">
        <f>VLOOKUP('作成 (2)'!D:D,引当!A:M,11,FALSE)</f>
        <v>寿命</v>
      </c>
      <c r="AC372" s="103" t="str">
        <f>VLOOKUP('作成 (2)'!D:D,引当!A:M,12,FALSE)</f>
        <v>おすすめ</v>
      </c>
      <c r="AD372" s="26">
        <f>VLOOKUP('作成 (2)'!D:D,引当!A:M,13,FALSE)</f>
        <v>0</v>
      </c>
    </row>
    <row r="373" spans="1:30">
      <c r="A373" s="33">
        <v>2753019208063</v>
      </c>
      <c r="B373" s="32">
        <v>4019238036619</v>
      </c>
      <c r="C373" s="31" t="s">
        <v>152</v>
      </c>
      <c r="D373" s="30" t="s">
        <v>1220</v>
      </c>
      <c r="E373" s="30" t="s">
        <v>1608</v>
      </c>
      <c r="F373" s="30" t="s">
        <v>138</v>
      </c>
      <c r="G373" s="30">
        <v>35700</v>
      </c>
      <c r="H373" s="30">
        <v>14302</v>
      </c>
      <c r="I373" s="30">
        <v>1050</v>
      </c>
      <c r="J373" s="30" t="s">
        <v>3956</v>
      </c>
      <c r="K373" s="344"/>
      <c r="L373" s="102" t="str">
        <f t="shared" si="29"/>
        <v>ExtremeContact DWS06 PLUS 275/30ZR19 96Y XL</v>
      </c>
      <c r="M373" s="104">
        <f>VLOOKUP(A:A,在庫!$B:$M,10,0)</f>
        <v>2</v>
      </c>
      <c r="N373" s="105" t="s">
        <v>4595</v>
      </c>
      <c r="O373" s="105" t="str">
        <f t="shared" si="28"/>
        <v/>
      </c>
      <c r="P373" s="106">
        <f>VLOOKUP(A:A,在庫!$B:$M,9,0)</f>
        <v>0</v>
      </c>
      <c r="Q373" s="106" t="str">
        <f>VLOOKUP('作成 (2)'!D:D,引当!A:B,2,0)&amp;K373&amp;O373</f>
        <v>dws06</v>
      </c>
      <c r="R373" s="107" t="str">
        <f t="shared" si="30"/>
        <v>2023年製 ExtremeContact DWS06 PLUS 275/30ZR19 96Y XL  275/30R19  翌営業日発送</v>
      </c>
      <c r="S373" s="106" t="str">
        <f t="shared" si="31"/>
        <v>サマー$$CONTINENTAL$$コンチ$$dws$$275/30R19$$価格$$安い$$寿命$$おすすめ$$0</v>
      </c>
      <c r="T373" s="104"/>
      <c r="U373" s="104" t="str">
        <f>VLOOKUP('作成 (2)'!D:D,引当!A:R,4,FALSE)</f>
        <v>サマー</v>
      </c>
      <c r="V373" s="104" t="str">
        <f>VLOOKUP('作成 (2)'!D:D,引当!A:R,5,FALSE)</f>
        <v>CONTINENTAL</v>
      </c>
      <c r="W373" s="103" t="str">
        <f>VLOOKUP('作成 (2)'!D:D,引当!A:R,6,FALSE)</f>
        <v>コンチ</v>
      </c>
      <c r="X373" s="108" t="str">
        <f>VLOOKUP('作成 (2)'!D:D,引当!A:M,7,FALSE)</f>
        <v>dws</v>
      </c>
      <c r="Y373" s="109" t="str">
        <f t="shared" si="32"/>
        <v>275/30R19</v>
      </c>
      <c r="Z373" s="108" t="str">
        <f>VLOOKUP('作成 (2)'!D:D,引当!A:M,9,FALSE)</f>
        <v>価格</v>
      </c>
      <c r="AA373" s="109" t="str">
        <f>VLOOKUP('作成 (2)'!D:D,引当!A:M,10,FALSE)</f>
        <v>安い</v>
      </c>
      <c r="AB373" s="103" t="str">
        <f>VLOOKUP('作成 (2)'!D:D,引当!A:M,11,FALSE)</f>
        <v>寿命</v>
      </c>
      <c r="AC373" s="103" t="str">
        <f>VLOOKUP('作成 (2)'!D:D,引当!A:M,12,FALSE)</f>
        <v>おすすめ</v>
      </c>
      <c r="AD373" s="26">
        <f>VLOOKUP('作成 (2)'!D:D,引当!A:M,13,FALSE)</f>
        <v>0</v>
      </c>
    </row>
    <row r="374" spans="1:30">
      <c r="A374" s="33">
        <v>2753518208069</v>
      </c>
      <c r="B374" s="32">
        <v>4019238036633</v>
      </c>
      <c r="C374" s="31" t="s">
        <v>152</v>
      </c>
      <c r="D374" s="30" t="s">
        <v>1220</v>
      </c>
      <c r="E374" s="30" t="s">
        <v>1595</v>
      </c>
      <c r="F374" s="30" t="s">
        <v>136</v>
      </c>
      <c r="G374" s="30">
        <v>41300</v>
      </c>
      <c r="H374" s="30">
        <v>16545</v>
      </c>
      <c r="I374" s="30">
        <v>1050</v>
      </c>
      <c r="J374" s="30" t="s">
        <v>3956</v>
      </c>
      <c r="K374" s="344"/>
      <c r="L374" s="102" t="str">
        <f t="shared" si="29"/>
        <v>ExtremeContact DWS06 PLUS 275/35ZR18 95Y</v>
      </c>
      <c r="M374" s="104">
        <f>VLOOKUP(A:A,在庫!$B:$M,10,0)</f>
        <v>1</v>
      </c>
      <c r="N374" s="105" t="s">
        <v>4595</v>
      </c>
      <c r="O374" s="105" t="str">
        <f t="shared" si="28"/>
        <v/>
      </c>
      <c r="P374" s="106">
        <f>VLOOKUP(A:A,在庫!$B:$M,9,0)</f>
        <v>0</v>
      </c>
      <c r="Q374" s="106" t="str">
        <f>VLOOKUP('作成 (2)'!D:D,引当!A:B,2,0)&amp;K374&amp;O374</f>
        <v>dws06</v>
      </c>
      <c r="R374" s="107" t="str">
        <f t="shared" si="30"/>
        <v>2023年製 ExtremeContact DWS06 PLUS 275/35ZR18 95Y  275/35R18  翌営業日発送</v>
      </c>
      <c r="S374" s="106" t="str">
        <f t="shared" si="31"/>
        <v>サマー$$CONTINENTAL$$コンチ$$dws$$275/35R18$$価格$$安い$$寿命$$おすすめ$$0</v>
      </c>
      <c r="T374" s="104"/>
      <c r="U374" s="104" t="str">
        <f>VLOOKUP('作成 (2)'!D:D,引当!A:R,4,FALSE)</f>
        <v>サマー</v>
      </c>
      <c r="V374" s="104" t="str">
        <f>VLOOKUP('作成 (2)'!D:D,引当!A:R,5,FALSE)</f>
        <v>CONTINENTAL</v>
      </c>
      <c r="W374" s="103" t="str">
        <f>VLOOKUP('作成 (2)'!D:D,引当!A:R,6,FALSE)</f>
        <v>コンチ</v>
      </c>
      <c r="X374" s="108" t="str">
        <f>VLOOKUP('作成 (2)'!D:D,引当!A:M,7,FALSE)</f>
        <v>dws</v>
      </c>
      <c r="Y374" s="109" t="str">
        <f t="shared" si="32"/>
        <v>275/35R18</v>
      </c>
      <c r="Z374" s="108" t="str">
        <f>VLOOKUP('作成 (2)'!D:D,引当!A:M,9,FALSE)</f>
        <v>価格</v>
      </c>
      <c r="AA374" s="109" t="str">
        <f>VLOOKUP('作成 (2)'!D:D,引当!A:M,10,FALSE)</f>
        <v>安い</v>
      </c>
      <c r="AB374" s="103" t="str">
        <f>VLOOKUP('作成 (2)'!D:D,引当!A:M,11,FALSE)</f>
        <v>寿命</v>
      </c>
      <c r="AC374" s="103" t="str">
        <f>VLOOKUP('作成 (2)'!D:D,引当!A:M,12,FALSE)</f>
        <v>おすすめ</v>
      </c>
      <c r="AD374" s="26">
        <f>VLOOKUP('作成 (2)'!D:D,引当!A:M,13,FALSE)</f>
        <v>0</v>
      </c>
    </row>
    <row r="375" spans="1:30">
      <c r="A375" s="33">
        <v>2754019208060</v>
      </c>
      <c r="B375" s="32">
        <v>4019238036671</v>
      </c>
      <c r="C375" s="31" t="s">
        <v>152</v>
      </c>
      <c r="D375" s="30" t="s">
        <v>1220</v>
      </c>
      <c r="E375" s="30" t="s">
        <v>1613</v>
      </c>
      <c r="F375" s="30" t="s">
        <v>139</v>
      </c>
      <c r="G375" s="30">
        <v>37700</v>
      </c>
      <c r="H375" s="30">
        <v>15103</v>
      </c>
      <c r="I375" s="30">
        <v>1050</v>
      </c>
      <c r="J375" s="30" t="s">
        <v>3956</v>
      </c>
      <c r="K375" s="344"/>
      <c r="L375" s="102" t="str">
        <f t="shared" si="29"/>
        <v>ExtremeContact DWS06 PLUS 275/40ZR19 101Y</v>
      </c>
      <c r="M375" s="104">
        <f>VLOOKUP(A:A,在庫!$B:$M,10,0)</f>
        <v>1</v>
      </c>
      <c r="N375" s="105" t="s">
        <v>4595</v>
      </c>
      <c r="O375" s="105" t="str">
        <f t="shared" si="28"/>
        <v/>
      </c>
      <c r="P375" s="106">
        <f>VLOOKUP(A:A,在庫!$B:$M,9,0)</f>
        <v>0</v>
      </c>
      <c r="Q375" s="106" t="str">
        <f>VLOOKUP('作成 (2)'!D:D,引当!A:B,2,0)&amp;K375&amp;O375</f>
        <v>dws06</v>
      </c>
      <c r="R375" s="107" t="str">
        <f t="shared" si="30"/>
        <v>2023年製 ExtremeContact DWS06 PLUS 275/40ZR19 101Y  275/40R19  翌営業日発送</v>
      </c>
      <c r="S375" s="106" t="str">
        <f t="shared" si="31"/>
        <v>サマー$$CONTINENTAL$$コンチ$$dws$$275/40R19$$価格$$安い$$寿命$$おすすめ$$0</v>
      </c>
      <c r="T375" s="104"/>
      <c r="U375" s="104" t="str">
        <f>VLOOKUP('作成 (2)'!D:D,引当!A:R,4,FALSE)</f>
        <v>サマー</v>
      </c>
      <c r="V375" s="104" t="str">
        <f>VLOOKUP('作成 (2)'!D:D,引当!A:R,5,FALSE)</f>
        <v>CONTINENTAL</v>
      </c>
      <c r="W375" s="103" t="str">
        <f>VLOOKUP('作成 (2)'!D:D,引当!A:R,6,FALSE)</f>
        <v>コンチ</v>
      </c>
      <c r="X375" s="108" t="str">
        <f>VLOOKUP('作成 (2)'!D:D,引当!A:M,7,FALSE)</f>
        <v>dws</v>
      </c>
      <c r="Y375" s="109" t="str">
        <f t="shared" si="32"/>
        <v>275/40R19</v>
      </c>
      <c r="Z375" s="108" t="str">
        <f>VLOOKUP('作成 (2)'!D:D,引当!A:M,9,FALSE)</f>
        <v>価格</v>
      </c>
      <c r="AA375" s="109" t="str">
        <f>VLOOKUP('作成 (2)'!D:D,引当!A:M,10,FALSE)</f>
        <v>安い</v>
      </c>
      <c r="AB375" s="103" t="str">
        <f>VLOOKUP('作成 (2)'!D:D,引当!A:M,11,FALSE)</f>
        <v>寿命</v>
      </c>
      <c r="AC375" s="103" t="str">
        <f>VLOOKUP('作成 (2)'!D:D,引当!A:M,12,FALSE)</f>
        <v>おすすめ</v>
      </c>
      <c r="AD375" s="26">
        <f>VLOOKUP('作成 (2)'!D:D,引当!A:M,13,FALSE)</f>
        <v>0</v>
      </c>
    </row>
    <row r="376" spans="1:30">
      <c r="A376" s="33">
        <v>2754520208061</v>
      </c>
      <c r="B376" s="32">
        <v>4019238036732</v>
      </c>
      <c r="C376" s="31" t="s">
        <v>152</v>
      </c>
      <c r="D376" s="30" t="s">
        <v>1220</v>
      </c>
      <c r="E376" s="30" t="s">
        <v>554</v>
      </c>
      <c r="F376" s="30" t="s">
        <v>142</v>
      </c>
      <c r="G376" s="30">
        <v>48400</v>
      </c>
      <c r="H376" s="30">
        <v>19384</v>
      </c>
      <c r="I376" s="30">
        <v>1050</v>
      </c>
      <c r="J376" s="30" t="s">
        <v>3956</v>
      </c>
      <c r="K376" s="344"/>
      <c r="L376" s="102" t="str">
        <f t="shared" si="29"/>
        <v>ExtremeContact DWS06 PLUS 275/45R20 110W XL</v>
      </c>
      <c r="M376" s="104">
        <f>VLOOKUP(A:A,在庫!$B:$M,10,0)</f>
        <v>1</v>
      </c>
      <c r="N376" s="105" t="s">
        <v>4595</v>
      </c>
      <c r="O376" s="105" t="str">
        <f t="shared" si="28"/>
        <v/>
      </c>
      <c r="P376" s="106">
        <f>VLOOKUP(A:A,在庫!$B:$M,9,0)</f>
        <v>0</v>
      </c>
      <c r="Q376" s="106" t="str">
        <f>VLOOKUP('作成 (2)'!D:D,引当!A:B,2,0)&amp;K376&amp;O376</f>
        <v>dws06</v>
      </c>
      <c r="R376" s="107" t="str">
        <f t="shared" si="30"/>
        <v>2023年製 ExtremeContact DWS06 PLUS 275/45R20 110W XL  275/45R20  翌営業日発送</v>
      </c>
      <c r="S376" s="106" t="str">
        <f t="shared" si="31"/>
        <v>サマー$$CONTINENTAL$$コンチ$$dws$$275/45R20$$価格$$安い$$寿命$$おすすめ$$0</v>
      </c>
      <c r="T376" s="104"/>
      <c r="U376" s="104" t="str">
        <f>VLOOKUP('作成 (2)'!D:D,引当!A:R,4,FALSE)</f>
        <v>サマー</v>
      </c>
      <c r="V376" s="104" t="str">
        <f>VLOOKUP('作成 (2)'!D:D,引当!A:R,5,FALSE)</f>
        <v>CONTINENTAL</v>
      </c>
      <c r="W376" s="103" t="str">
        <f>VLOOKUP('作成 (2)'!D:D,引当!A:R,6,FALSE)</f>
        <v>コンチ</v>
      </c>
      <c r="X376" s="108" t="str">
        <f>VLOOKUP('作成 (2)'!D:D,引当!A:M,7,FALSE)</f>
        <v>dws</v>
      </c>
      <c r="Y376" s="109" t="str">
        <f t="shared" si="32"/>
        <v>275/45R20</v>
      </c>
      <c r="Z376" s="108" t="str">
        <f>VLOOKUP('作成 (2)'!D:D,引当!A:M,9,FALSE)</f>
        <v>価格</v>
      </c>
      <c r="AA376" s="109" t="str">
        <f>VLOOKUP('作成 (2)'!D:D,引当!A:M,10,FALSE)</f>
        <v>安い</v>
      </c>
      <c r="AB376" s="103" t="str">
        <f>VLOOKUP('作成 (2)'!D:D,引当!A:M,11,FALSE)</f>
        <v>寿命</v>
      </c>
      <c r="AC376" s="103" t="str">
        <f>VLOOKUP('作成 (2)'!D:D,引当!A:M,12,FALSE)</f>
        <v>おすすめ</v>
      </c>
      <c r="AD376" s="26">
        <f>VLOOKUP('作成 (2)'!D:D,引当!A:M,13,FALSE)</f>
        <v>0</v>
      </c>
    </row>
    <row r="377" spans="1:30">
      <c r="A377" s="33">
        <v>2354018208063</v>
      </c>
      <c r="B377" s="32">
        <v>4019238036138</v>
      </c>
      <c r="C377" s="31" t="s">
        <v>152</v>
      </c>
      <c r="D377" s="30" t="s">
        <v>1220</v>
      </c>
      <c r="E377" s="30" t="s">
        <v>1592</v>
      </c>
      <c r="F377" s="30" t="s">
        <v>34</v>
      </c>
      <c r="G377" s="30">
        <v>29500</v>
      </c>
      <c r="H377" s="30">
        <v>11819</v>
      </c>
      <c r="I377" s="30">
        <v>1050</v>
      </c>
      <c r="J377" s="30" t="s">
        <v>3956</v>
      </c>
      <c r="K377" s="344"/>
      <c r="L377" s="102" t="str">
        <f t="shared" si="29"/>
        <v>ExtremeContact DWS06 PLUS 235/40ZR18 95Y XL</v>
      </c>
      <c r="M377" s="104" t="e">
        <f>VLOOKUP(A:A,在庫!$B:$M,10,0)</f>
        <v>#N/A</v>
      </c>
      <c r="N377" s="105" t="s">
        <v>4595</v>
      </c>
      <c r="O377" s="105" t="str">
        <f t="shared" si="28"/>
        <v/>
      </c>
      <c r="P377" s="106" t="e">
        <f>VLOOKUP(A:A,在庫!$B:$M,9,0)</f>
        <v>#N/A</v>
      </c>
      <c r="Q377" s="106" t="str">
        <f>VLOOKUP('作成 (2)'!D:D,引当!A:B,2,0)&amp;K377&amp;O377</f>
        <v>dws06</v>
      </c>
      <c r="R377" s="107" t="str">
        <f t="shared" si="30"/>
        <v>2023年製 ExtremeContact DWS06 PLUS 235/40ZR18 95Y XL  235/40R18  翌営業日発送</v>
      </c>
      <c r="S377" s="106" t="str">
        <f t="shared" si="31"/>
        <v>サマー$$CONTINENTAL$$コンチ$$dws$$235/40R18$$価格$$安い$$寿命$$おすすめ$$0</v>
      </c>
      <c r="T377" s="104"/>
      <c r="U377" s="104" t="str">
        <f>VLOOKUP('作成 (2)'!D:D,引当!A:R,4,FALSE)</f>
        <v>サマー</v>
      </c>
      <c r="V377" s="104" t="str">
        <f>VLOOKUP('作成 (2)'!D:D,引当!A:R,5,FALSE)</f>
        <v>CONTINENTAL</v>
      </c>
      <c r="W377" s="103" t="str">
        <f>VLOOKUP('作成 (2)'!D:D,引当!A:R,6,FALSE)</f>
        <v>コンチ</v>
      </c>
      <c r="X377" s="108" t="str">
        <f>VLOOKUP('作成 (2)'!D:D,引当!A:M,7,FALSE)</f>
        <v>dws</v>
      </c>
      <c r="Y377" s="109" t="str">
        <f t="shared" si="32"/>
        <v>235/40R18</v>
      </c>
      <c r="Z377" s="108" t="str">
        <f>VLOOKUP('作成 (2)'!D:D,引当!A:M,9,FALSE)</f>
        <v>価格</v>
      </c>
      <c r="AA377" s="109" t="str">
        <f>VLOOKUP('作成 (2)'!D:D,引当!A:M,10,FALSE)</f>
        <v>安い</v>
      </c>
      <c r="AB377" s="103" t="str">
        <f>VLOOKUP('作成 (2)'!D:D,引当!A:M,11,FALSE)</f>
        <v>寿命</v>
      </c>
      <c r="AC377" s="103" t="str">
        <f>VLOOKUP('作成 (2)'!D:D,引当!A:M,12,FALSE)</f>
        <v>おすすめ</v>
      </c>
      <c r="AD377" s="26">
        <f>VLOOKUP('作成 (2)'!D:D,引当!A:M,13,FALSE)</f>
        <v>0</v>
      </c>
    </row>
    <row r="378" spans="1:30">
      <c r="A378" s="33">
        <v>2453519208067</v>
      </c>
      <c r="B378" s="32">
        <v>4019238036244</v>
      </c>
      <c r="C378" s="31" t="s">
        <v>152</v>
      </c>
      <c r="D378" s="30" t="s">
        <v>1220</v>
      </c>
      <c r="E378" s="30" t="s">
        <v>1605</v>
      </c>
      <c r="F378" s="30" t="s">
        <v>126</v>
      </c>
      <c r="G378" s="30">
        <v>30100</v>
      </c>
      <c r="H378" s="30">
        <v>12060</v>
      </c>
      <c r="I378" s="30">
        <v>1050</v>
      </c>
      <c r="J378" s="30" t="s">
        <v>3956</v>
      </c>
      <c r="K378" s="344"/>
      <c r="L378" s="102" t="str">
        <f t="shared" si="29"/>
        <v>ExtremeContact DWS06 PLUS 245/35ZR19 93Y XL</v>
      </c>
      <c r="M378" s="104" t="e">
        <f>VLOOKUP(A:A,在庫!$B:$M,10,0)</f>
        <v>#N/A</v>
      </c>
      <c r="N378" s="105" t="s">
        <v>4595</v>
      </c>
      <c r="O378" s="105" t="str">
        <f t="shared" si="28"/>
        <v/>
      </c>
      <c r="P378" s="106" t="e">
        <f>VLOOKUP(A:A,在庫!$B:$M,9,0)</f>
        <v>#N/A</v>
      </c>
      <c r="Q378" s="106" t="str">
        <f>VLOOKUP('作成 (2)'!D:D,引当!A:B,2,0)&amp;K378&amp;O378</f>
        <v>dws06</v>
      </c>
      <c r="R378" s="107" t="str">
        <f t="shared" si="30"/>
        <v>2023年製 ExtremeContact DWS06 PLUS 245/35ZR19 93Y XL  245/35R19  翌営業日発送</v>
      </c>
      <c r="S378" s="106" t="str">
        <f t="shared" si="31"/>
        <v>サマー$$CONTINENTAL$$コンチ$$dws$$245/35R19$$価格$$安い$$寿命$$おすすめ$$0</v>
      </c>
      <c r="T378" s="104"/>
      <c r="U378" s="104" t="str">
        <f>VLOOKUP('作成 (2)'!D:D,引当!A:R,4,FALSE)</f>
        <v>サマー</v>
      </c>
      <c r="V378" s="104" t="str">
        <f>VLOOKUP('作成 (2)'!D:D,引当!A:R,5,FALSE)</f>
        <v>CONTINENTAL</v>
      </c>
      <c r="W378" s="103" t="str">
        <f>VLOOKUP('作成 (2)'!D:D,引当!A:R,6,FALSE)</f>
        <v>コンチ</v>
      </c>
      <c r="X378" s="108" t="str">
        <f>VLOOKUP('作成 (2)'!D:D,引当!A:M,7,FALSE)</f>
        <v>dws</v>
      </c>
      <c r="Y378" s="109" t="str">
        <f t="shared" si="32"/>
        <v>245/35R19</v>
      </c>
      <c r="Z378" s="108" t="str">
        <f>VLOOKUP('作成 (2)'!D:D,引当!A:M,9,FALSE)</f>
        <v>価格</v>
      </c>
      <c r="AA378" s="109" t="str">
        <f>VLOOKUP('作成 (2)'!D:D,引当!A:M,10,FALSE)</f>
        <v>安い</v>
      </c>
      <c r="AB378" s="103" t="str">
        <f>VLOOKUP('作成 (2)'!D:D,引当!A:M,11,FALSE)</f>
        <v>寿命</v>
      </c>
      <c r="AC378" s="103" t="str">
        <f>VLOOKUP('作成 (2)'!D:D,引当!A:M,12,FALSE)</f>
        <v>おすすめ</v>
      </c>
      <c r="AD378" s="26">
        <f>VLOOKUP('作成 (2)'!D:D,引当!A:M,13,FALSE)</f>
        <v>0</v>
      </c>
    </row>
    <row r="379" spans="1:30">
      <c r="A379" s="33">
        <v>2453520208063</v>
      </c>
      <c r="B379" s="32">
        <v>4019238036930</v>
      </c>
      <c r="C379" s="31" t="s">
        <v>152</v>
      </c>
      <c r="D379" s="30" t="s">
        <v>1220</v>
      </c>
      <c r="E379" s="30" t="s">
        <v>1615</v>
      </c>
      <c r="F379" s="30" t="s">
        <v>129</v>
      </c>
      <c r="G379" s="30">
        <v>27400</v>
      </c>
      <c r="H379" s="30">
        <v>10974</v>
      </c>
      <c r="I379" s="30">
        <v>1050</v>
      </c>
      <c r="J379" s="30" t="s">
        <v>3956</v>
      </c>
      <c r="K379" s="344"/>
      <c r="L379" s="102" t="str">
        <f t="shared" si="29"/>
        <v>ExtremeContact DWS06 PLUS 245/35ZR20 95Y XL</v>
      </c>
      <c r="M379" s="104" t="e">
        <f>VLOOKUP(A:A,在庫!$B:$M,10,0)</f>
        <v>#N/A</v>
      </c>
      <c r="N379" s="105" t="s">
        <v>4595</v>
      </c>
      <c r="O379" s="105" t="str">
        <f t="shared" si="28"/>
        <v/>
      </c>
      <c r="P379" s="106" t="e">
        <f>VLOOKUP(A:A,在庫!$B:$M,9,0)</f>
        <v>#N/A</v>
      </c>
      <c r="Q379" s="106" t="str">
        <f>VLOOKUP('作成 (2)'!D:D,引当!A:B,2,0)&amp;K379&amp;O379</f>
        <v>dws06</v>
      </c>
      <c r="R379" s="107" t="str">
        <f t="shared" si="30"/>
        <v>2023年製 ExtremeContact DWS06 PLUS 245/35ZR20 95Y XL  245/35R20  翌営業日発送</v>
      </c>
      <c r="S379" s="106" t="str">
        <f t="shared" si="31"/>
        <v>サマー$$CONTINENTAL$$コンチ$$dws$$245/35R20$$価格$$安い$$寿命$$おすすめ$$0</v>
      </c>
      <c r="T379" s="104"/>
      <c r="U379" s="104" t="str">
        <f>VLOOKUP('作成 (2)'!D:D,引当!A:R,4,FALSE)</f>
        <v>サマー</v>
      </c>
      <c r="V379" s="104" t="str">
        <f>VLOOKUP('作成 (2)'!D:D,引当!A:R,5,FALSE)</f>
        <v>CONTINENTAL</v>
      </c>
      <c r="W379" s="103" t="str">
        <f>VLOOKUP('作成 (2)'!D:D,引当!A:R,6,FALSE)</f>
        <v>コンチ</v>
      </c>
      <c r="X379" s="108" t="str">
        <f>VLOOKUP('作成 (2)'!D:D,引当!A:M,7,FALSE)</f>
        <v>dws</v>
      </c>
      <c r="Y379" s="109" t="str">
        <f t="shared" si="32"/>
        <v>245/35R20</v>
      </c>
      <c r="Z379" s="108" t="str">
        <f>VLOOKUP('作成 (2)'!D:D,引当!A:M,9,FALSE)</f>
        <v>価格</v>
      </c>
      <c r="AA379" s="109" t="str">
        <f>VLOOKUP('作成 (2)'!D:D,引当!A:M,10,FALSE)</f>
        <v>安い</v>
      </c>
      <c r="AB379" s="103" t="str">
        <f>VLOOKUP('作成 (2)'!D:D,引当!A:M,11,FALSE)</f>
        <v>寿命</v>
      </c>
      <c r="AC379" s="103" t="str">
        <f>VLOOKUP('作成 (2)'!D:D,引当!A:M,12,FALSE)</f>
        <v>おすすめ</v>
      </c>
      <c r="AD379" s="26">
        <f>VLOOKUP('作成 (2)'!D:D,引当!A:M,13,FALSE)</f>
        <v>0</v>
      </c>
    </row>
    <row r="380" spans="1:30">
      <c r="A380" s="33">
        <v>2454020208065</v>
      </c>
      <c r="B380" s="32">
        <v>4019238036282</v>
      </c>
      <c r="C380" s="31" t="s">
        <v>152</v>
      </c>
      <c r="D380" s="30" t="s">
        <v>1220</v>
      </c>
      <c r="E380" s="30" t="s">
        <v>1620</v>
      </c>
      <c r="F380" s="30" t="s">
        <v>128</v>
      </c>
      <c r="G380" s="30">
        <v>37300</v>
      </c>
      <c r="H380" s="30">
        <v>14943</v>
      </c>
      <c r="I380" s="30">
        <v>1050</v>
      </c>
      <c r="J380" s="30" t="s">
        <v>3956</v>
      </c>
      <c r="K380" s="344"/>
      <c r="L380" s="102" t="str">
        <f t="shared" si="29"/>
        <v>ExtremeContact DWS06 PLUS 245/40ZR20 99Y XL</v>
      </c>
      <c r="M380" s="104" t="e">
        <f>VLOOKUP(A:A,在庫!$B:$M,10,0)</f>
        <v>#N/A</v>
      </c>
      <c r="N380" s="105" t="s">
        <v>4595</v>
      </c>
      <c r="O380" s="105" t="str">
        <f t="shared" si="28"/>
        <v/>
      </c>
      <c r="P380" s="106" t="e">
        <f>VLOOKUP(A:A,在庫!$B:$M,9,0)</f>
        <v>#N/A</v>
      </c>
      <c r="Q380" s="106" t="str">
        <f>VLOOKUP('作成 (2)'!D:D,引当!A:B,2,0)&amp;K380&amp;O380</f>
        <v>dws06</v>
      </c>
      <c r="R380" s="107" t="str">
        <f t="shared" si="30"/>
        <v>2023年製 ExtremeContact DWS06 PLUS 245/40ZR20 99Y XL  245/40R20  翌営業日発送</v>
      </c>
      <c r="S380" s="106" t="str">
        <f t="shared" si="31"/>
        <v>サマー$$CONTINENTAL$$コンチ$$dws$$245/40R20$$価格$$安い$$寿命$$おすすめ$$0</v>
      </c>
      <c r="T380" s="104"/>
      <c r="U380" s="104" t="str">
        <f>VLOOKUP('作成 (2)'!D:D,引当!A:R,4,FALSE)</f>
        <v>サマー</v>
      </c>
      <c r="V380" s="104" t="str">
        <f>VLOOKUP('作成 (2)'!D:D,引当!A:R,5,FALSE)</f>
        <v>CONTINENTAL</v>
      </c>
      <c r="W380" s="103" t="str">
        <f>VLOOKUP('作成 (2)'!D:D,引当!A:R,6,FALSE)</f>
        <v>コンチ</v>
      </c>
      <c r="X380" s="108" t="str">
        <f>VLOOKUP('作成 (2)'!D:D,引当!A:M,7,FALSE)</f>
        <v>dws</v>
      </c>
      <c r="Y380" s="109" t="str">
        <f t="shared" si="32"/>
        <v>245/40R20</v>
      </c>
      <c r="Z380" s="108" t="str">
        <f>VLOOKUP('作成 (2)'!D:D,引当!A:M,9,FALSE)</f>
        <v>価格</v>
      </c>
      <c r="AA380" s="109" t="str">
        <f>VLOOKUP('作成 (2)'!D:D,引当!A:M,10,FALSE)</f>
        <v>安い</v>
      </c>
      <c r="AB380" s="103" t="str">
        <f>VLOOKUP('作成 (2)'!D:D,引当!A:M,11,FALSE)</f>
        <v>寿命</v>
      </c>
      <c r="AC380" s="103" t="str">
        <f>VLOOKUP('作成 (2)'!D:D,引当!A:M,12,FALSE)</f>
        <v>おすすめ</v>
      </c>
      <c r="AD380" s="26">
        <f>VLOOKUP('作成 (2)'!D:D,引当!A:M,13,FALSE)</f>
        <v>0</v>
      </c>
    </row>
    <row r="381" spans="1:30">
      <c r="A381" s="33">
        <v>2454520208060</v>
      </c>
      <c r="B381" s="32">
        <v>4019238036329</v>
      </c>
      <c r="C381" s="31" t="s">
        <v>152</v>
      </c>
      <c r="D381" s="30" t="s">
        <v>1220</v>
      </c>
      <c r="E381" s="30" t="s">
        <v>1616</v>
      </c>
      <c r="F381" s="30" t="s">
        <v>92</v>
      </c>
      <c r="G381" s="30">
        <v>40300</v>
      </c>
      <c r="H381" s="30">
        <v>16145</v>
      </c>
      <c r="I381" s="30">
        <v>1050</v>
      </c>
      <c r="J381" s="30" t="s">
        <v>3956</v>
      </c>
      <c r="K381" s="344"/>
      <c r="L381" s="102" t="str">
        <f t="shared" si="29"/>
        <v>ExtremeContact DWS06 PLUS 245/45ZR20 103Y XL</v>
      </c>
      <c r="M381" s="104">
        <f>VLOOKUP(A:A,在庫!$B:$M,10,0)</f>
        <v>1</v>
      </c>
      <c r="N381" s="105" t="s">
        <v>4595</v>
      </c>
      <c r="O381" s="105" t="str">
        <f t="shared" si="28"/>
        <v/>
      </c>
      <c r="P381" s="106">
        <f>VLOOKUP(A:A,在庫!$B:$M,9,0)</f>
        <v>0</v>
      </c>
      <c r="Q381" s="106" t="str">
        <f>VLOOKUP('作成 (2)'!D:D,引当!A:B,2,0)&amp;K381&amp;O381</f>
        <v>dws06</v>
      </c>
      <c r="R381" s="107" t="str">
        <f t="shared" si="30"/>
        <v>2023年製 ExtremeContact DWS06 PLUS 245/45ZR20 103Y XL  245/45R20  翌営業日発送</v>
      </c>
      <c r="S381" s="106" t="str">
        <f t="shared" si="31"/>
        <v>サマー$$CONTINENTAL$$コンチ$$dws$$245/45R20$$価格$$安い$$寿命$$おすすめ$$0</v>
      </c>
      <c r="T381" s="104"/>
      <c r="U381" s="104" t="str">
        <f>VLOOKUP('作成 (2)'!D:D,引当!A:R,4,FALSE)</f>
        <v>サマー</v>
      </c>
      <c r="V381" s="104" t="str">
        <f>VLOOKUP('作成 (2)'!D:D,引当!A:R,5,FALSE)</f>
        <v>CONTINENTAL</v>
      </c>
      <c r="W381" s="103" t="str">
        <f>VLOOKUP('作成 (2)'!D:D,引当!A:R,6,FALSE)</f>
        <v>コンチ</v>
      </c>
      <c r="X381" s="108" t="str">
        <f>VLOOKUP('作成 (2)'!D:D,引当!A:M,7,FALSE)</f>
        <v>dws</v>
      </c>
      <c r="Y381" s="109" t="str">
        <f t="shared" si="32"/>
        <v>245/45R20</v>
      </c>
      <c r="Z381" s="108" t="str">
        <f>VLOOKUP('作成 (2)'!D:D,引当!A:M,9,FALSE)</f>
        <v>価格</v>
      </c>
      <c r="AA381" s="109" t="str">
        <f>VLOOKUP('作成 (2)'!D:D,引当!A:M,10,FALSE)</f>
        <v>安い</v>
      </c>
      <c r="AB381" s="103" t="str">
        <f>VLOOKUP('作成 (2)'!D:D,引当!A:M,11,FALSE)</f>
        <v>寿命</v>
      </c>
      <c r="AC381" s="103" t="str">
        <f>VLOOKUP('作成 (2)'!D:D,引当!A:M,12,FALSE)</f>
        <v>おすすめ</v>
      </c>
      <c r="AD381" s="26">
        <f>VLOOKUP('作成 (2)'!D:D,引当!A:M,13,FALSE)</f>
        <v>0</v>
      </c>
    </row>
    <row r="382" spans="1:30">
      <c r="A382" s="33">
        <v>2553518208065</v>
      </c>
      <c r="B382" s="32">
        <v>4019238036381</v>
      </c>
      <c r="C382" s="31" t="s">
        <v>152</v>
      </c>
      <c r="D382" s="30" t="s">
        <v>1220</v>
      </c>
      <c r="E382" s="30" t="s">
        <v>1599</v>
      </c>
      <c r="F382" s="30" t="s">
        <v>107</v>
      </c>
      <c r="G382" s="30">
        <v>35600</v>
      </c>
      <c r="H382" s="30">
        <v>14258</v>
      </c>
      <c r="I382" s="30">
        <v>1050</v>
      </c>
      <c r="J382" s="30" t="s">
        <v>3956</v>
      </c>
      <c r="K382" s="344"/>
      <c r="L382" s="102" t="str">
        <f t="shared" si="29"/>
        <v>ExtremeContact DWS06 PLUS 255/35ZR18 94Y XL</v>
      </c>
      <c r="M382" s="104" t="e">
        <f>VLOOKUP(A:A,在庫!$B:$M,10,0)</f>
        <v>#N/A</v>
      </c>
      <c r="N382" s="105" t="s">
        <v>4595</v>
      </c>
      <c r="O382" s="105" t="str">
        <f t="shared" si="28"/>
        <v/>
      </c>
      <c r="P382" s="106" t="e">
        <f>VLOOKUP(A:A,在庫!$B:$M,9,0)</f>
        <v>#N/A</v>
      </c>
      <c r="Q382" s="106" t="str">
        <f>VLOOKUP('作成 (2)'!D:D,引当!A:B,2,0)&amp;K382&amp;O382</f>
        <v>dws06</v>
      </c>
      <c r="R382" s="107" t="str">
        <f t="shared" si="30"/>
        <v>2023年製 ExtremeContact DWS06 PLUS 255/35ZR18 94Y XL  255/35R18  翌営業日発送</v>
      </c>
      <c r="S382" s="106" t="str">
        <f t="shared" si="31"/>
        <v>サマー$$CONTINENTAL$$コンチ$$dws$$255/35R18$$価格$$安い$$寿命$$おすすめ$$0</v>
      </c>
      <c r="T382" s="104"/>
      <c r="U382" s="104" t="str">
        <f>VLOOKUP('作成 (2)'!D:D,引当!A:R,4,FALSE)</f>
        <v>サマー</v>
      </c>
      <c r="V382" s="104" t="str">
        <f>VLOOKUP('作成 (2)'!D:D,引当!A:R,5,FALSE)</f>
        <v>CONTINENTAL</v>
      </c>
      <c r="W382" s="103" t="str">
        <f>VLOOKUP('作成 (2)'!D:D,引当!A:R,6,FALSE)</f>
        <v>コンチ</v>
      </c>
      <c r="X382" s="108" t="str">
        <f>VLOOKUP('作成 (2)'!D:D,引当!A:M,7,FALSE)</f>
        <v>dws</v>
      </c>
      <c r="Y382" s="109" t="str">
        <f t="shared" si="32"/>
        <v>255/35R18</v>
      </c>
      <c r="Z382" s="108" t="str">
        <f>VLOOKUP('作成 (2)'!D:D,引当!A:M,9,FALSE)</f>
        <v>価格</v>
      </c>
      <c r="AA382" s="109" t="str">
        <f>VLOOKUP('作成 (2)'!D:D,引当!A:M,10,FALSE)</f>
        <v>安い</v>
      </c>
      <c r="AB382" s="103" t="str">
        <f>VLOOKUP('作成 (2)'!D:D,引当!A:M,11,FALSE)</f>
        <v>寿命</v>
      </c>
      <c r="AC382" s="103" t="str">
        <f>VLOOKUP('作成 (2)'!D:D,引当!A:M,12,FALSE)</f>
        <v>おすすめ</v>
      </c>
      <c r="AD382" s="26">
        <f>VLOOKUP('作成 (2)'!D:D,引当!A:M,13,FALSE)</f>
        <v>0</v>
      </c>
    </row>
    <row r="383" spans="1:30">
      <c r="A383" s="33">
        <v>2553519208064</v>
      </c>
      <c r="B383" s="32">
        <v>4019238036411</v>
      </c>
      <c r="C383" s="31" t="s">
        <v>152</v>
      </c>
      <c r="D383" s="30" t="s">
        <v>1220</v>
      </c>
      <c r="E383" s="30" t="s">
        <v>1614</v>
      </c>
      <c r="F383" s="30" t="s">
        <v>100</v>
      </c>
      <c r="G383" s="30">
        <v>36100</v>
      </c>
      <c r="H383" s="30">
        <v>14463</v>
      </c>
      <c r="I383" s="30">
        <v>1050</v>
      </c>
      <c r="J383" s="30" t="s">
        <v>3956</v>
      </c>
      <c r="K383" s="344"/>
      <c r="L383" s="102" t="str">
        <f t="shared" si="29"/>
        <v>ExtremeContact DWS06 PLUS 255/35ZR19 96Y XL</v>
      </c>
      <c r="M383" s="104" t="e">
        <f>VLOOKUP(A:A,在庫!$B:$M,10,0)</f>
        <v>#N/A</v>
      </c>
      <c r="N383" s="105" t="s">
        <v>4595</v>
      </c>
      <c r="O383" s="105" t="str">
        <f t="shared" si="28"/>
        <v/>
      </c>
      <c r="P383" s="106" t="e">
        <f>VLOOKUP(A:A,在庫!$B:$M,9,0)</f>
        <v>#N/A</v>
      </c>
      <c r="Q383" s="106" t="str">
        <f>VLOOKUP('作成 (2)'!D:D,引当!A:B,2,0)&amp;K383&amp;O383</f>
        <v>dws06</v>
      </c>
      <c r="R383" s="107" t="str">
        <f t="shared" si="30"/>
        <v>2023年製 ExtremeContact DWS06 PLUS 255/35ZR19 96Y XL  255/35R19  翌営業日発送</v>
      </c>
      <c r="S383" s="106" t="str">
        <f t="shared" si="31"/>
        <v>サマー$$CONTINENTAL$$コンチ$$dws$$255/35R19$$価格$$安い$$寿命$$おすすめ$$0</v>
      </c>
      <c r="T383" s="104"/>
      <c r="U383" s="104" t="str">
        <f>VLOOKUP('作成 (2)'!D:D,引当!A:R,4,FALSE)</f>
        <v>サマー</v>
      </c>
      <c r="V383" s="104" t="str">
        <f>VLOOKUP('作成 (2)'!D:D,引当!A:R,5,FALSE)</f>
        <v>CONTINENTAL</v>
      </c>
      <c r="W383" s="103" t="str">
        <f>VLOOKUP('作成 (2)'!D:D,引当!A:R,6,FALSE)</f>
        <v>コンチ</v>
      </c>
      <c r="X383" s="108" t="str">
        <f>VLOOKUP('作成 (2)'!D:D,引当!A:M,7,FALSE)</f>
        <v>dws</v>
      </c>
      <c r="Y383" s="109" t="str">
        <f t="shared" si="32"/>
        <v>255/35R19</v>
      </c>
      <c r="Z383" s="108" t="str">
        <f>VLOOKUP('作成 (2)'!D:D,引当!A:M,9,FALSE)</f>
        <v>価格</v>
      </c>
      <c r="AA383" s="109" t="str">
        <f>VLOOKUP('作成 (2)'!D:D,引当!A:M,10,FALSE)</f>
        <v>安い</v>
      </c>
      <c r="AB383" s="103" t="str">
        <f>VLOOKUP('作成 (2)'!D:D,引当!A:M,11,FALSE)</f>
        <v>寿命</v>
      </c>
      <c r="AC383" s="103" t="str">
        <f>VLOOKUP('作成 (2)'!D:D,引当!A:M,12,FALSE)</f>
        <v>おすすめ</v>
      </c>
      <c r="AD383" s="26">
        <f>VLOOKUP('作成 (2)'!D:D,引当!A:M,13,FALSE)</f>
        <v>0</v>
      </c>
    </row>
    <row r="384" spans="1:30">
      <c r="A384" s="33">
        <v>2554018208067</v>
      </c>
      <c r="B384" s="32">
        <v>4019238036435</v>
      </c>
      <c r="C384" s="31" t="s">
        <v>152</v>
      </c>
      <c r="D384" s="30" t="s">
        <v>1220</v>
      </c>
      <c r="E384" s="30" t="s">
        <v>1603</v>
      </c>
      <c r="F384" s="30" t="s">
        <v>137</v>
      </c>
      <c r="G384" s="30">
        <v>34300</v>
      </c>
      <c r="H384" s="30">
        <v>13742</v>
      </c>
      <c r="I384" s="30">
        <v>1050</v>
      </c>
      <c r="J384" s="30" t="s">
        <v>3956</v>
      </c>
      <c r="K384" s="344"/>
      <c r="L384" s="102" t="str">
        <f t="shared" si="29"/>
        <v>ExtremeContact DWS06 PLUS 255/40ZR18 99Y XL</v>
      </c>
      <c r="M384" s="104" t="e">
        <f>VLOOKUP(A:A,在庫!$B:$M,10,0)</f>
        <v>#N/A</v>
      </c>
      <c r="N384" s="105" t="s">
        <v>4595</v>
      </c>
      <c r="O384" s="105" t="str">
        <f t="shared" si="28"/>
        <v/>
      </c>
      <c r="P384" s="106" t="e">
        <f>VLOOKUP(A:A,在庫!$B:$M,9,0)</f>
        <v>#N/A</v>
      </c>
      <c r="Q384" s="106" t="str">
        <f>VLOOKUP('作成 (2)'!D:D,引当!A:B,2,0)&amp;K384&amp;O384</f>
        <v>dws06</v>
      </c>
      <c r="R384" s="107" t="str">
        <f t="shared" si="30"/>
        <v>2023年製 ExtremeContact DWS06 PLUS 255/40ZR18 99Y XL  255/40R18  翌営業日発送</v>
      </c>
      <c r="S384" s="106" t="str">
        <f t="shared" si="31"/>
        <v>サマー$$CONTINENTAL$$コンチ$$dws$$255/40R18$$価格$$安い$$寿命$$おすすめ$$0</v>
      </c>
      <c r="T384" s="104"/>
      <c r="U384" s="104" t="str">
        <f>VLOOKUP('作成 (2)'!D:D,引当!A:R,4,FALSE)</f>
        <v>サマー</v>
      </c>
      <c r="V384" s="104" t="str">
        <f>VLOOKUP('作成 (2)'!D:D,引当!A:R,5,FALSE)</f>
        <v>CONTINENTAL</v>
      </c>
      <c r="W384" s="103" t="str">
        <f>VLOOKUP('作成 (2)'!D:D,引当!A:R,6,FALSE)</f>
        <v>コンチ</v>
      </c>
      <c r="X384" s="108" t="str">
        <f>VLOOKUP('作成 (2)'!D:D,引当!A:M,7,FALSE)</f>
        <v>dws</v>
      </c>
      <c r="Y384" s="109" t="str">
        <f t="shared" si="32"/>
        <v>255/40R18</v>
      </c>
      <c r="Z384" s="108" t="str">
        <f>VLOOKUP('作成 (2)'!D:D,引当!A:M,9,FALSE)</f>
        <v>価格</v>
      </c>
      <c r="AA384" s="109" t="str">
        <f>VLOOKUP('作成 (2)'!D:D,引当!A:M,10,FALSE)</f>
        <v>安い</v>
      </c>
      <c r="AB384" s="103" t="str">
        <f>VLOOKUP('作成 (2)'!D:D,引当!A:M,11,FALSE)</f>
        <v>寿命</v>
      </c>
      <c r="AC384" s="103" t="str">
        <f>VLOOKUP('作成 (2)'!D:D,引当!A:M,12,FALSE)</f>
        <v>おすすめ</v>
      </c>
      <c r="AD384" s="26">
        <f>VLOOKUP('作成 (2)'!D:D,引当!A:M,13,FALSE)</f>
        <v>0</v>
      </c>
    </row>
    <row r="385" spans="1:30">
      <c r="A385" s="33">
        <v>2753020208069</v>
      </c>
      <c r="B385" s="32">
        <v>4019238036626</v>
      </c>
      <c r="C385" s="31" t="s">
        <v>152</v>
      </c>
      <c r="D385" s="30" t="s">
        <v>1220</v>
      </c>
      <c r="E385" s="30" t="s">
        <v>1618</v>
      </c>
      <c r="F385" s="30" t="s">
        <v>133</v>
      </c>
      <c r="G385" s="30">
        <v>36000</v>
      </c>
      <c r="H385" s="30">
        <v>14418</v>
      </c>
      <c r="I385" s="30">
        <v>1050</v>
      </c>
      <c r="J385" s="30" t="s">
        <v>3956</v>
      </c>
      <c r="K385" s="344"/>
      <c r="L385" s="102" t="str">
        <f t="shared" si="29"/>
        <v>ExtremeContact DWS06 PLUS 275/30ZR20 97Y XL</v>
      </c>
      <c r="M385" s="104">
        <f>VLOOKUP(A:A,在庫!$B:$M,10,0)</f>
        <v>1</v>
      </c>
      <c r="N385" s="105" t="s">
        <v>4595</v>
      </c>
      <c r="O385" s="105" t="str">
        <f t="shared" si="28"/>
        <v/>
      </c>
      <c r="P385" s="106">
        <f>VLOOKUP(A:A,在庫!$B:$M,9,0)</f>
        <v>0</v>
      </c>
      <c r="Q385" s="106" t="str">
        <f>VLOOKUP('作成 (2)'!D:D,引当!A:B,2,0)&amp;K385&amp;O385</f>
        <v>dws06</v>
      </c>
      <c r="R385" s="107" t="str">
        <f t="shared" si="30"/>
        <v>2023年製 ExtremeContact DWS06 PLUS 275/30ZR20 97Y XL  275/30R20  翌営業日発送</v>
      </c>
      <c r="S385" s="106" t="str">
        <f t="shared" si="31"/>
        <v>サマー$$CONTINENTAL$$コンチ$$dws$$275/30R20$$価格$$安い$$寿命$$おすすめ$$0</v>
      </c>
      <c r="T385" s="104"/>
      <c r="U385" s="104" t="str">
        <f>VLOOKUP('作成 (2)'!D:D,引当!A:R,4,FALSE)</f>
        <v>サマー</v>
      </c>
      <c r="V385" s="104" t="str">
        <f>VLOOKUP('作成 (2)'!D:D,引当!A:R,5,FALSE)</f>
        <v>CONTINENTAL</v>
      </c>
      <c r="W385" s="103" t="str">
        <f>VLOOKUP('作成 (2)'!D:D,引当!A:R,6,FALSE)</f>
        <v>コンチ</v>
      </c>
      <c r="X385" s="108" t="str">
        <f>VLOOKUP('作成 (2)'!D:D,引当!A:M,7,FALSE)</f>
        <v>dws</v>
      </c>
      <c r="Y385" s="109" t="str">
        <f t="shared" si="32"/>
        <v>275/30R20</v>
      </c>
      <c r="Z385" s="108" t="str">
        <f>VLOOKUP('作成 (2)'!D:D,引当!A:M,9,FALSE)</f>
        <v>価格</v>
      </c>
      <c r="AA385" s="109" t="str">
        <f>VLOOKUP('作成 (2)'!D:D,引当!A:M,10,FALSE)</f>
        <v>安い</v>
      </c>
      <c r="AB385" s="103" t="str">
        <f>VLOOKUP('作成 (2)'!D:D,引当!A:M,11,FALSE)</f>
        <v>寿命</v>
      </c>
      <c r="AC385" s="103" t="str">
        <f>VLOOKUP('作成 (2)'!D:D,引当!A:M,12,FALSE)</f>
        <v>おすすめ</v>
      </c>
      <c r="AD385" s="26">
        <f>VLOOKUP('作成 (2)'!D:D,引当!A:M,13,FALSE)</f>
        <v>0</v>
      </c>
    </row>
    <row r="386" spans="1:30">
      <c r="A386" s="33">
        <v>2753519208068</v>
      </c>
      <c r="B386" s="32">
        <v>4019238036640</v>
      </c>
      <c r="C386" s="31" t="s">
        <v>152</v>
      </c>
      <c r="D386" s="30" t="s">
        <v>1220</v>
      </c>
      <c r="E386" s="30" t="s">
        <v>1607</v>
      </c>
      <c r="F386" s="30" t="s">
        <v>122</v>
      </c>
      <c r="G386" s="30">
        <v>38000</v>
      </c>
      <c r="H386" s="30">
        <v>15219</v>
      </c>
      <c r="I386" s="30">
        <v>1050</v>
      </c>
      <c r="J386" s="30" t="s">
        <v>3956</v>
      </c>
      <c r="K386" s="344"/>
      <c r="L386" s="102" t="str">
        <f t="shared" si="29"/>
        <v>ExtremeContact DWS06 PLUS 275/35ZR19 100Y XL</v>
      </c>
      <c r="M386" s="104" t="e">
        <f>VLOOKUP(A:A,在庫!$B:$M,10,0)</f>
        <v>#N/A</v>
      </c>
      <c r="N386" s="105" t="s">
        <v>4595</v>
      </c>
      <c r="O386" s="105" t="str">
        <f t="shared" ref="O386:O449" si="33">IF(J386="並","ip","")</f>
        <v/>
      </c>
      <c r="P386" s="106" t="e">
        <f>VLOOKUP(A:A,在庫!$B:$M,9,0)</f>
        <v>#N/A</v>
      </c>
      <c r="Q386" s="106" t="str">
        <f>VLOOKUP('作成 (2)'!D:D,引当!A:B,2,0)&amp;K386&amp;O386</f>
        <v>dws06</v>
      </c>
      <c r="R386" s="107" t="str">
        <f t="shared" si="30"/>
        <v>2023年製 ExtremeContact DWS06 PLUS 275/35ZR19 100Y XL  275/35R19  翌営業日発送</v>
      </c>
      <c r="S386" s="106" t="str">
        <f t="shared" si="31"/>
        <v>サマー$$CONTINENTAL$$コンチ$$dws$$275/35R19$$価格$$安い$$寿命$$おすすめ$$0</v>
      </c>
      <c r="T386" s="104"/>
      <c r="U386" s="104" t="str">
        <f>VLOOKUP('作成 (2)'!D:D,引当!A:R,4,FALSE)</f>
        <v>サマー</v>
      </c>
      <c r="V386" s="104" t="str">
        <f>VLOOKUP('作成 (2)'!D:D,引当!A:R,5,FALSE)</f>
        <v>CONTINENTAL</v>
      </c>
      <c r="W386" s="103" t="str">
        <f>VLOOKUP('作成 (2)'!D:D,引当!A:R,6,FALSE)</f>
        <v>コンチ</v>
      </c>
      <c r="X386" s="108" t="str">
        <f>VLOOKUP('作成 (2)'!D:D,引当!A:M,7,FALSE)</f>
        <v>dws</v>
      </c>
      <c r="Y386" s="109" t="str">
        <f t="shared" si="32"/>
        <v>275/35R19</v>
      </c>
      <c r="Z386" s="108" t="str">
        <f>VLOOKUP('作成 (2)'!D:D,引当!A:M,9,FALSE)</f>
        <v>価格</v>
      </c>
      <c r="AA386" s="109" t="str">
        <f>VLOOKUP('作成 (2)'!D:D,引当!A:M,10,FALSE)</f>
        <v>安い</v>
      </c>
      <c r="AB386" s="103" t="str">
        <f>VLOOKUP('作成 (2)'!D:D,引当!A:M,11,FALSE)</f>
        <v>寿命</v>
      </c>
      <c r="AC386" s="103" t="str">
        <f>VLOOKUP('作成 (2)'!D:D,引当!A:M,12,FALSE)</f>
        <v>おすすめ</v>
      </c>
      <c r="AD386" s="26">
        <f>VLOOKUP('作成 (2)'!D:D,引当!A:M,13,FALSE)</f>
        <v>0</v>
      </c>
    </row>
    <row r="387" spans="1:30">
      <c r="A387" s="33">
        <v>2754020208066</v>
      </c>
      <c r="B387" s="32">
        <v>4019238036701</v>
      </c>
      <c r="C387" s="31" t="s">
        <v>152</v>
      </c>
      <c r="D387" s="30" t="s">
        <v>1220</v>
      </c>
      <c r="E387" s="30" t="s">
        <v>1621</v>
      </c>
      <c r="F387" s="30" t="s">
        <v>94</v>
      </c>
      <c r="G387" s="30">
        <v>45800</v>
      </c>
      <c r="H387" s="30">
        <v>18343</v>
      </c>
      <c r="I387" s="30">
        <v>1050</v>
      </c>
      <c r="J387" s="30" t="s">
        <v>3956</v>
      </c>
      <c r="K387" s="344"/>
      <c r="L387" s="102" t="str">
        <f t="shared" si="29"/>
        <v>ExtremeContact DWS06 PLUS 275/40ZR20 106Y XL</v>
      </c>
      <c r="M387" s="104" t="e">
        <f>VLOOKUP(A:A,在庫!$B:$M,10,0)</f>
        <v>#N/A</v>
      </c>
      <c r="N387" s="105" t="s">
        <v>4595</v>
      </c>
      <c r="O387" s="105" t="str">
        <f t="shared" si="33"/>
        <v/>
      </c>
      <c r="P387" s="106" t="e">
        <f>VLOOKUP(A:A,在庫!$B:$M,9,0)</f>
        <v>#N/A</v>
      </c>
      <c r="Q387" s="106" t="str">
        <f>VLOOKUP('作成 (2)'!D:D,引当!A:B,2,0)&amp;K387&amp;O387</f>
        <v>dws06</v>
      </c>
      <c r="R387" s="107" t="str">
        <f t="shared" si="30"/>
        <v>2023年製 ExtremeContact DWS06 PLUS 275/40ZR20 106Y XL  275/40R20  翌営業日発送</v>
      </c>
      <c r="S387" s="106" t="str">
        <f t="shared" si="31"/>
        <v>サマー$$CONTINENTAL$$コンチ$$dws$$275/40R20$$価格$$安い$$寿命$$おすすめ$$0</v>
      </c>
      <c r="T387" s="104"/>
      <c r="U387" s="104" t="str">
        <f>VLOOKUP('作成 (2)'!D:D,引当!A:R,4,FALSE)</f>
        <v>サマー</v>
      </c>
      <c r="V387" s="104" t="str">
        <f>VLOOKUP('作成 (2)'!D:D,引当!A:R,5,FALSE)</f>
        <v>CONTINENTAL</v>
      </c>
      <c r="W387" s="103" t="str">
        <f>VLOOKUP('作成 (2)'!D:D,引当!A:R,6,FALSE)</f>
        <v>コンチ</v>
      </c>
      <c r="X387" s="108" t="str">
        <f>VLOOKUP('作成 (2)'!D:D,引当!A:M,7,FALSE)</f>
        <v>dws</v>
      </c>
      <c r="Y387" s="109" t="str">
        <f t="shared" si="32"/>
        <v>275/40R20</v>
      </c>
      <c r="Z387" s="108" t="str">
        <f>VLOOKUP('作成 (2)'!D:D,引当!A:M,9,FALSE)</f>
        <v>価格</v>
      </c>
      <c r="AA387" s="109" t="str">
        <f>VLOOKUP('作成 (2)'!D:D,引当!A:M,10,FALSE)</f>
        <v>安い</v>
      </c>
      <c r="AB387" s="103" t="str">
        <f>VLOOKUP('作成 (2)'!D:D,引当!A:M,11,FALSE)</f>
        <v>寿命</v>
      </c>
      <c r="AC387" s="103" t="str">
        <f>VLOOKUP('作成 (2)'!D:D,引当!A:M,12,FALSE)</f>
        <v>おすすめ</v>
      </c>
      <c r="AD387" s="26">
        <f>VLOOKUP('作成 (2)'!D:D,引当!A:M,13,FALSE)</f>
        <v>0</v>
      </c>
    </row>
    <row r="388" spans="1:30">
      <c r="A388" s="33">
        <v>2555518129876</v>
      </c>
      <c r="B388" s="32">
        <v>4968814962111</v>
      </c>
      <c r="C388" s="31" t="s">
        <v>1575</v>
      </c>
      <c r="D388" s="30" t="s">
        <v>4719</v>
      </c>
      <c r="E388" s="30" t="s">
        <v>1298</v>
      </c>
      <c r="F388" s="30" t="s">
        <v>1299</v>
      </c>
      <c r="H388" s="30">
        <v>11480</v>
      </c>
      <c r="I388" s="30">
        <v>1050</v>
      </c>
      <c r="J388" s="30" t="s">
        <v>3957</v>
      </c>
      <c r="K388" s="344"/>
      <c r="L388" s="102" t="str">
        <f t="shared" ref="L388:L451" si="34">D388&amp;W$1&amp;E388</f>
        <v>GeoLandar X-CV G057 255/55R18 109W XL</v>
      </c>
      <c r="M388" s="104" t="e">
        <f>VLOOKUP(A:A,在庫!$B:$M,10,0)</f>
        <v>#N/A</v>
      </c>
      <c r="N388" s="105" t="s">
        <v>4595</v>
      </c>
      <c r="O388" s="105" t="str">
        <f t="shared" si="33"/>
        <v>ip</v>
      </c>
      <c r="P388" s="106" t="e">
        <f>VLOOKUP(A:A,在庫!$B:$M,9,0)</f>
        <v>#N/A</v>
      </c>
      <c r="Q388" s="106" t="str">
        <f>VLOOKUP('作成 (2)'!D:D,引当!A:B,2,0)&amp;K388&amp;O388</f>
        <v>geog057ip</v>
      </c>
      <c r="R388" s="107" t="str">
        <f t="shared" si="30"/>
        <v>2023年製 GeoLandar X-CV G057 255/55R18 109W XL  255/55R18  翌営業日発送</v>
      </c>
      <c r="S388" s="106" t="str">
        <f t="shared" si="31"/>
        <v>サマー$$YOKOHAMA$$ヨコハマ$$ジオランダー$$255/55R18$$価格$$安い$$寿命$$おすすめ$$0</v>
      </c>
      <c r="T388" s="104"/>
      <c r="U388" s="104" t="str">
        <f>VLOOKUP('作成 (2)'!D:D,引当!A:R,4,FALSE)</f>
        <v>サマー</v>
      </c>
      <c r="V388" s="104" t="str">
        <f>VLOOKUP('作成 (2)'!D:D,引当!A:R,5,FALSE)</f>
        <v>YOKOHAMA</v>
      </c>
      <c r="W388" s="103" t="str">
        <f>VLOOKUP('作成 (2)'!D:D,引当!A:R,6,FALSE)</f>
        <v>ヨコハマ</v>
      </c>
      <c r="X388" s="108" t="str">
        <f>VLOOKUP('作成 (2)'!D:D,引当!A:M,7,FALSE)</f>
        <v>ジオランダー</v>
      </c>
      <c r="Y388" s="109" t="str">
        <f t="shared" si="32"/>
        <v>255/55R18</v>
      </c>
      <c r="Z388" s="108" t="str">
        <f>VLOOKUP('作成 (2)'!D:D,引当!A:M,9,FALSE)</f>
        <v>価格</v>
      </c>
      <c r="AA388" s="109" t="str">
        <f>VLOOKUP('作成 (2)'!D:D,引当!A:M,10,FALSE)</f>
        <v>安い</v>
      </c>
      <c r="AB388" s="103" t="str">
        <f>VLOOKUP('作成 (2)'!D:D,引当!A:M,11,FALSE)</f>
        <v>寿命</v>
      </c>
      <c r="AC388" s="103" t="str">
        <f>VLOOKUP('作成 (2)'!D:D,引当!A:M,12,FALSE)</f>
        <v>おすすめ</v>
      </c>
      <c r="AD388" s="26">
        <f>VLOOKUP('作成 (2)'!D:D,引当!A:M,13,FALSE)</f>
        <v>0</v>
      </c>
    </row>
    <row r="389" spans="1:30">
      <c r="A389" s="33">
        <v>2355519159915</v>
      </c>
      <c r="B389" s="32">
        <v>4985009740514</v>
      </c>
      <c r="C389" s="31" t="s">
        <v>1335</v>
      </c>
      <c r="D389" s="30" t="s">
        <v>4716</v>
      </c>
      <c r="E389" s="30" t="s">
        <v>1339</v>
      </c>
      <c r="F389" s="30" t="s">
        <v>1340</v>
      </c>
      <c r="G389" s="30" t="s">
        <v>152</v>
      </c>
      <c r="H389" s="30">
        <v>15081</v>
      </c>
      <c r="I389" s="30">
        <v>1050</v>
      </c>
      <c r="J389" s="30" t="s">
        <v>3957</v>
      </c>
      <c r="K389" s="344"/>
      <c r="L389" s="102" t="str">
        <f t="shared" si="34"/>
        <v>LATITUDE SPORT 3 235/55R19 101V MO</v>
      </c>
      <c r="M389" s="104" t="e">
        <f>VLOOKUP(A:A,在庫!$B:$M,10,0)</f>
        <v>#N/A</v>
      </c>
      <c r="N389" s="105" t="s">
        <v>4595</v>
      </c>
      <c r="O389" s="105" t="str">
        <f t="shared" si="33"/>
        <v>ip</v>
      </c>
      <c r="P389" s="106" t="e">
        <f>VLOOKUP(A:A,在庫!$B:$M,9,0)</f>
        <v>#N/A</v>
      </c>
      <c r="Q389" s="106" t="str">
        <f>VLOOKUP('作成 (2)'!D:D,引当!A:B,2,0)&amp;K389&amp;O389</f>
        <v>lats3ip</v>
      </c>
      <c r="R389" s="107" t="str">
        <f t="shared" ref="R389:R452" si="35">N389&amp;W$1&amp;L389&amp;W$1&amp;W$1&amp;Y389&amp;W$1&amp;R$4</f>
        <v>2023年製 LATITUDE SPORT 3 235/55R19 101V MO  235/55R19 MO  翌営業日発送</v>
      </c>
      <c r="S389" s="106" t="str">
        <f t="shared" ref="S389:S452" si="36">U389&amp;S$4&amp;V389&amp;S$4&amp;W389&amp;S$4&amp;X389&amp;S$4&amp;Y389&amp;S$4&amp;Z389&amp;S$4&amp;AA389&amp;S$4&amp;AB389&amp;S$4&amp;AC389&amp;S$4&amp;AD389</f>
        <v>サマー$$MICHELIN$$ミシュラン$$ラティチュード$$235/55R19 MO$$価格$$安い$$寿命$$おすすめ$$0</v>
      </c>
      <c r="T389" s="104"/>
      <c r="U389" s="104" t="str">
        <f>VLOOKUP('作成 (2)'!D:D,引当!A:R,4,FALSE)</f>
        <v>サマー</v>
      </c>
      <c r="V389" s="104" t="str">
        <f>VLOOKUP('作成 (2)'!D:D,引当!A:R,5,FALSE)</f>
        <v>MICHELIN</v>
      </c>
      <c r="W389" s="103" t="str">
        <f>VLOOKUP('作成 (2)'!D:D,引当!A:R,6,FALSE)</f>
        <v>ミシュラン</v>
      </c>
      <c r="X389" s="108" t="str">
        <f>VLOOKUP('作成 (2)'!D:D,引当!A:M,7,FALSE)</f>
        <v>ラティチュード</v>
      </c>
      <c r="Y389" s="109" t="str">
        <f t="shared" si="32"/>
        <v>235/55R19 MO</v>
      </c>
      <c r="Z389" s="108" t="str">
        <f>VLOOKUP('作成 (2)'!D:D,引当!A:M,9,FALSE)</f>
        <v>価格</v>
      </c>
      <c r="AA389" s="109" t="str">
        <f>VLOOKUP('作成 (2)'!D:D,引当!A:M,10,FALSE)</f>
        <v>安い</v>
      </c>
      <c r="AB389" s="103" t="str">
        <f>VLOOKUP('作成 (2)'!D:D,引当!A:M,11,FALSE)</f>
        <v>寿命</v>
      </c>
      <c r="AC389" s="103" t="str">
        <f>VLOOKUP('作成 (2)'!D:D,引当!A:M,12,FALSE)</f>
        <v>おすすめ</v>
      </c>
      <c r="AD389" s="26">
        <f>VLOOKUP('作成 (2)'!D:D,引当!A:M,13,FALSE)</f>
        <v>0</v>
      </c>
    </row>
    <row r="390" spans="1:30">
      <c r="A390" s="33">
        <v>2355519159922</v>
      </c>
      <c r="B390" s="32">
        <v>4985009740521</v>
      </c>
      <c r="C390" s="31" t="s">
        <v>1335</v>
      </c>
      <c r="D390" s="30" t="s">
        <v>4716</v>
      </c>
      <c r="E390" s="30" t="s">
        <v>1337</v>
      </c>
      <c r="F390" s="30" t="s">
        <v>1338</v>
      </c>
      <c r="G390" s="30" t="s">
        <v>152</v>
      </c>
      <c r="H390" s="30">
        <v>14582</v>
      </c>
      <c r="I390" s="30">
        <v>1050</v>
      </c>
      <c r="J390" s="30" t="s">
        <v>3957</v>
      </c>
      <c r="K390" s="344"/>
      <c r="L390" s="102" t="str">
        <f t="shared" si="34"/>
        <v>LATITUDE SPORT 3 235/55R19 101W AO</v>
      </c>
      <c r="M390" s="104" t="e">
        <f>VLOOKUP(A:A,在庫!$B:$M,10,0)</f>
        <v>#N/A</v>
      </c>
      <c r="N390" s="105" t="s">
        <v>4595</v>
      </c>
      <c r="O390" s="105" t="str">
        <f t="shared" si="33"/>
        <v>ip</v>
      </c>
      <c r="P390" s="106" t="e">
        <f>VLOOKUP(A:A,在庫!$B:$M,9,0)</f>
        <v>#N/A</v>
      </c>
      <c r="Q390" s="106" t="str">
        <f>VLOOKUP('作成 (2)'!D:D,引当!A:B,2,0)&amp;K390&amp;O390</f>
        <v>lats3ip</v>
      </c>
      <c r="R390" s="107" t="str">
        <f t="shared" si="35"/>
        <v>2023年製 LATITUDE SPORT 3 235/55R19 101W AO  235/55R19 AO  翌営業日発送</v>
      </c>
      <c r="S390" s="106" t="str">
        <f t="shared" si="36"/>
        <v>サマー$$MICHELIN$$ミシュラン$$ラティチュード$$235/55R19 AO$$価格$$安い$$寿命$$おすすめ$$0</v>
      </c>
      <c r="T390" s="104"/>
      <c r="U390" s="104" t="str">
        <f>VLOOKUP('作成 (2)'!D:D,引当!A:R,4,FALSE)</f>
        <v>サマー</v>
      </c>
      <c r="V390" s="104" t="str">
        <f>VLOOKUP('作成 (2)'!D:D,引当!A:R,5,FALSE)</f>
        <v>MICHELIN</v>
      </c>
      <c r="W390" s="103" t="str">
        <f>VLOOKUP('作成 (2)'!D:D,引当!A:R,6,FALSE)</f>
        <v>ミシュラン</v>
      </c>
      <c r="X390" s="108" t="str">
        <f>VLOOKUP('作成 (2)'!D:D,引当!A:M,7,FALSE)</f>
        <v>ラティチュード</v>
      </c>
      <c r="Y390" s="109" t="str">
        <f t="shared" ref="Y390:Y453" si="37">F390</f>
        <v>235/55R19 AO</v>
      </c>
      <c r="Z390" s="108" t="str">
        <f>VLOOKUP('作成 (2)'!D:D,引当!A:M,9,FALSE)</f>
        <v>価格</v>
      </c>
      <c r="AA390" s="109" t="str">
        <f>VLOOKUP('作成 (2)'!D:D,引当!A:M,10,FALSE)</f>
        <v>安い</v>
      </c>
      <c r="AB390" s="103" t="str">
        <f>VLOOKUP('作成 (2)'!D:D,引当!A:M,11,FALSE)</f>
        <v>寿命</v>
      </c>
      <c r="AC390" s="103" t="str">
        <f>VLOOKUP('作成 (2)'!D:D,引当!A:M,12,FALSE)</f>
        <v>おすすめ</v>
      </c>
      <c r="AD390" s="26">
        <f>VLOOKUP('作成 (2)'!D:D,引当!A:M,13,FALSE)</f>
        <v>0</v>
      </c>
    </row>
    <row r="391" spans="1:30">
      <c r="A391" s="33">
        <v>2355519159908</v>
      </c>
      <c r="B391" s="32">
        <v>4985009740545</v>
      </c>
      <c r="C391" s="31" t="s">
        <v>1335</v>
      </c>
      <c r="D391" s="30" t="s">
        <v>4716</v>
      </c>
      <c r="E391" s="30" t="s">
        <v>1341</v>
      </c>
      <c r="F391" s="30" t="s">
        <v>1342</v>
      </c>
      <c r="G391" s="30" t="s">
        <v>152</v>
      </c>
      <c r="H391" s="30">
        <v>15632</v>
      </c>
      <c r="I391" s="30">
        <v>1050</v>
      </c>
      <c r="J391" s="30" t="s">
        <v>3957</v>
      </c>
      <c r="K391" s="344"/>
      <c r="L391" s="102" t="str">
        <f t="shared" si="34"/>
        <v>LATITUDE SPORT 3 235/55R19 105V XL VOL</v>
      </c>
      <c r="M391" s="104" t="e">
        <f>VLOOKUP(A:A,在庫!$B:$M,10,0)</f>
        <v>#N/A</v>
      </c>
      <c r="N391" s="105" t="s">
        <v>4595</v>
      </c>
      <c r="O391" s="105" t="str">
        <f t="shared" si="33"/>
        <v>ip</v>
      </c>
      <c r="P391" s="106" t="e">
        <f>VLOOKUP(A:A,在庫!$B:$M,9,0)</f>
        <v>#N/A</v>
      </c>
      <c r="Q391" s="106" t="str">
        <f>VLOOKUP('作成 (2)'!D:D,引当!A:B,2,0)&amp;K391&amp;O391</f>
        <v>lats3ip</v>
      </c>
      <c r="R391" s="107" t="str">
        <f t="shared" si="35"/>
        <v>2023年製 LATITUDE SPORT 3 235/55R19 105V XL VOL  235/55R19 VOL  翌営業日発送</v>
      </c>
      <c r="S391" s="106" t="str">
        <f t="shared" si="36"/>
        <v>サマー$$MICHELIN$$ミシュラン$$ラティチュード$$235/55R19 VOL$$価格$$安い$$寿命$$おすすめ$$0</v>
      </c>
      <c r="T391" s="104"/>
      <c r="U391" s="104" t="str">
        <f>VLOOKUP('作成 (2)'!D:D,引当!A:R,4,FALSE)</f>
        <v>サマー</v>
      </c>
      <c r="V391" s="104" t="str">
        <f>VLOOKUP('作成 (2)'!D:D,引当!A:R,5,FALSE)</f>
        <v>MICHELIN</v>
      </c>
      <c r="W391" s="103" t="str">
        <f>VLOOKUP('作成 (2)'!D:D,引当!A:R,6,FALSE)</f>
        <v>ミシュラン</v>
      </c>
      <c r="X391" s="108" t="str">
        <f>VLOOKUP('作成 (2)'!D:D,引当!A:M,7,FALSE)</f>
        <v>ラティチュード</v>
      </c>
      <c r="Y391" s="109" t="str">
        <f t="shared" si="37"/>
        <v>235/55R19 VOL</v>
      </c>
      <c r="Z391" s="108" t="str">
        <f>VLOOKUP('作成 (2)'!D:D,引当!A:M,9,FALSE)</f>
        <v>価格</v>
      </c>
      <c r="AA391" s="109" t="str">
        <f>VLOOKUP('作成 (2)'!D:D,引当!A:M,10,FALSE)</f>
        <v>安い</v>
      </c>
      <c r="AB391" s="103" t="str">
        <f>VLOOKUP('作成 (2)'!D:D,引当!A:M,11,FALSE)</f>
        <v>寿命</v>
      </c>
      <c r="AC391" s="103" t="str">
        <f>VLOOKUP('作成 (2)'!D:D,引当!A:M,12,FALSE)</f>
        <v>おすすめ</v>
      </c>
      <c r="AD391" s="26">
        <f>VLOOKUP('作成 (2)'!D:D,引当!A:M,13,FALSE)</f>
        <v>0</v>
      </c>
    </row>
    <row r="392" spans="1:30">
      <c r="A392" s="33">
        <v>2656517154699</v>
      </c>
      <c r="B392" s="32">
        <v>4985009729090</v>
      </c>
      <c r="C392" s="31" t="s">
        <v>3656</v>
      </c>
      <c r="D392" s="30" t="s">
        <v>1291</v>
      </c>
      <c r="E392" s="30" t="s">
        <v>1292</v>
      </c>
      <c r="F392" s="30" t="s">
        <v>75</v>
      </c>
      <c r="G392" s="30">
        <v>32000</v>
      </c>
      <c r="H392" s="30">
        <v>13760</v>
      </c>
      <c r="I392" s="30">
        <v>1050</v>
      </c>
      <c r="J392" s="30" t="s">
        <v>3956</v>
      </c>
      <c r="K392" s="344"/>
      <c r="L392" s="102" t="str">
        <f t="shared" si="34"/>
        <v>LATITUDE TOUR 265/65R17 112S（43掛）</v>
      </c>
      <c r="M392" s="104">
        <f>VLOOKUP(A:A,在庫!$B:$M,10,0)</f>
        <v>4</v>
      </c>
      <c r="N392" s="105" t="s">
        <v>4595</v>
      </c>
      <c r="O392" s="105" t="str">
        <f t="shared" si="33"/>
        <v/>
      </c>
      <c r="P392" s="106" t="str">
        <f>VLOOKUP(A:A,在庫!$B:$M,9,0)</f>
        <v>||THAI||THAI</v>
      </c>
      <c r="Q392" s="106" t="str">
        <f>VLOOKUP('作成 (2)'!D:D,引当!A:B,2,0)&amp;K392&amp;O392</f>
        <v>latt</v>
      </c>
      <c r="R392" s="107" t="str">
        <f t="shared" si="35"/>
        <v>2023年製 LATITUDE TOUR 265/65R17 112S（43掛）  265/65R17  翌営業日発送</v>
      </c>
      <c r="S392" s="106" t="str">
        <f t="shared" si="36"/>
        <v>サマー$$MICHELIN$$ミシュラン$$ラティチュード$$265/65R17$$価格$$安い$$寿命$$おすすめ$$0</v>
      </c>
      <c r="T392" s="104"/>
      <c r="U392" s="104" t="str">
        <f>VLOOKUP('作成 (2)'!D:D,引当!A:R,4,FALSE)</f>
        <v>サマー</v>
      </c>
      <c r="V392" s="104" t="str">
        <f>VLOOKUP('作成 (2)'!D:D,引当!A:R,5,FALSE)</f>
        <v>MICHELIN</v>
      </c>
      <c r="W392" s="103" t="str">
        <f>VLOOKUP('作成 (2)'!D:D,引当!A:R,6,FALSE)</f>
        <v>ミシュラン</v>
      </c>
      <c r="X392" s="108" t="str">
        <f>VLOOKUP('作成 (2)'!D:D,引当!A:M,7,FALSE)</f>
        <v>ラティチュード</v>
      </c>
      <c r="Y392" s="109" t="str">
        <f t="shared" si="37"/>
        <v>265/65R17</v>
      </c>
      <c r="Z392" s="108" t="str">
        <f>VLOOKUP('作成 (2)'!D:D,引当!A:M,9,FALSE)</f>
        <v>価格</v>
      </c>
      <c r="AA392" s="109" t="str">
        <f>VLOOKUP('作成 (2)'!D:D,引当!A:M,10,FALSE)</f>
        <v>安い</v>
      </c>
      <c r="AB392" s="103" t="str">
        <f>VLOOKUP('作成 (2)'!D:D,引当!A:M,11,FALSE)</f>
        <v>寿命</v>
      </c>
      <c r="AC392" s="103" t="str">
        <f>VLOOKUP('作成 (2)'!D:D,引当!A:M,12,FALSE)</f>
        <v>おすすめ</v>
      </c>
      <c r="AD392" s="26">
        <f>VLOOKUP('作成 (2)'!D:D,引当!A:M,13,FALSE)</f>
        <v>0</v>
      </c>
    </row>
    <row r="393" spans="1:30">
      <c r="A393" s="33">
        <v>2355018154701</v>
      </c>
      <c r="B393" s="32">
        <v>4985009728413</v>
      </c>
      <c r="C393" s="31" t="s">
        <v>3655</v>
      </c>
      <c r="D393" s="30" t="s">
        <v>1289</v>
      </c>
      <c r="E393" s="30" t="s">
        <v>1290</v>
      </c>
      <c r="F393" s="30" t="s">
        <v>54</v>
      </c>
      <c r="G393" s="30">
        <v>34000</v>
      </c>
      <c r="H393" s="30">
        <v>15300</v>
      </c>
      <c r="I393" s="30">
        <v>1050</v>
      </c>
      <c r="J393" s="30" t="s">
        <v>3956</v>
      </c>
      <c r="K393" s="344"/>
      <c r="L393" s="102" t="str">
        <f t="shared" si="34"/>
        <v>LATITUDE TOUR HP 235/50R18 97V（在庫限り）</v>
      </c>
      <c r="M393" s="104" t="e">
        <f>VLOOKUP(A:A,在庫!$B:$M,10,0)</f>
        <v>#N/A</v>
      </c>
      <c r="N393" s="105" t="s">
        <v>4595</v>
      </c>
      <c r="O393" s="105" t="str">
        <f t="shared" si="33"/>
        <v/>
      </c>
      <c r="P393" s="106" t="e">
        <f>VLOOKUP(A:A,在庫!$B:$M,9,0)</f>
        <v>#N/A</v>
      </c>
      <c r="Q393" s="106" t="str">
        <f>VLOOKUP('作成 (2)'!D:D,引当!A:B,2,0)&amp;K393&amp;O393</f>
        <v>latth</v>
      </c>
      <c r="R393" s="107" t="str">
        <f t="shared" si="35"/>
        <v>2023年製 LATITUDE TOUR HP 235/50R18 97V（在庫限り）  235/50R18  翌営業日発送</v>
      </c>
      <c r="S393" s="106" t="str">
        <f t="shared" si="36"/>
        <v>サマー$$MICHELIN$$ミシュラン$$ラティチュード$$235/50R18$$価格$$安い$$寿命$$おすすめ$$0</v>
      </c>
      <c r="T393" s="104"/>
      <c r="U393" s="104" t="str">
        <f>VLOOKUP('作成 (2)'!D:D,引当!A:R,4,FALSE)</f>
        <v>サマー</v>
      </c>
      <c r="V393" s="104" t="str">
        <f>VLOOKUP('作成 (2)'!D:D,引当!A:R,5,FALSE)</f>
        <v>MICHELIN</v>
      </c>
      <c r="W393" s="103" t="str">
        <f>VLOOKUP('作成 (2)'!D:D,引当!A:R,6,FALSE)</f>
        <v>ミシュラン</v>
      </c>
      <c r="X393" s="108" t="str">
        <f>VLOOKUP('作成 (2)'!D:D,引当!A:M,7,FALSE)</f>
        <v>ラティチュード</v>
      </c>
      <c r="Y393" s="109" t="str">
        <f t="shared" si="37"/>
        <v>235/50R18</v>
      </c>
      <c r="Z393" s="108" t="str">
        <f>VLOOKUP('作成 (2)'!D:D,引当!A:M,9,FALSE)</f>
        <v>価格</v>
      </c>
      <c r="AA393" s="109" t="str">
        <f>VLOOKUP('作成 (2)'!D:D,引当!A:M,10,FALSE)</f>
        <v>安い</v>
      </c>
      <c r="AB393" s="103" t="str">
        <f>VLOOKUP('作成 (2)'!D:D,引当!A:M,11,FALSE)</f>
        <v>寿命</v>
      </c>
      <c r="AC393" s="103" t="str">
        <f>VLOOKUP('作成 (2)'!D:D,引当!A:M,12,FALSE)</f>
        <v>おすすめ</v>
      </c>
      <c r="AD393" s="26">
        <f>VLOOKUP('作成 (2)'!D:D,引当!A:M,13,FALSE)</f>
        <v>0</v>
      </c>
    </row>
    <row r="394" spans="1:30">
      <c r="A394" s="33">
        <v>1856016167065</v>
      </c>
      <c r="B394" s="32">
        <v>4981160803433</v>
      </c>
      <c r="C394" s="31" t="s">
        <v>3885</v>
      </c>
      <c r="D394" s="30" t="s">
        <v>23</v>
      </c>
      <c r="E394" s="30" t="s">
        <v>1577</v>
      </c>
      <c r="F394" s="30" t="s">
        <v>118</v>
      </c>
      <c r="G394" s="30">
        <v>18600</v>
      </c>
      <c r="H394" s="30">
        <v>8270</v>
      </c>
      <c r="I394" s="30">
        <v>525</v>
      </c>
      <c r="J394" s="30" t="s">
        <v>3956</v>
      </c>
      <c r="K394" s="344"/>
      <c r="L394" s="102" t="str">
        <f t="shared" si="34"/>
        <v>LE MANS V 185/60R16 86H（在庫限り）</v>
      </c>
      <c r="M394" s="104">
        <f>VLOOKUP(A:A,在庫!$B:$M,10,0)</f>
        <v>1</v>
      </c>
      <c r="N394" s="105" t="s">
        <v>4595</v>
      </c>
      <c r="O394" s="105" t="str">
        <f t="shared" si="33"/>
        <v/>
      </c>
      <c r="P394" s="106">
        <f>VLOOKUP(A:A,在庫!$B:$M,9,0)</f>
        <v>0</v>
      </c>
      <c r="Q394" s="106" t="str">
        <f>VLOOKUP('作成 (2)'!D:D,引当!A:B,2,0)&amp;K394&amp;O394</f>
        <v>lm</v>
      </c>
      <c r="R394" s="107" t="str">
        <f t="shared" si="35"/>
        <v>2023年製 LE MANS V 185/60R16 86H（在庫限り）  185/60R16  翌営業日発送</v>
      </c>
      <c r="S394" s="106" t="str">
        <f t="shared" si="36"/>
        <v>サマー$$DUNLOP$$ダンロップ$$ルマン$$185/60R16$$価格$$安い$$寿命$$おすすめ$$0</v>
      </c>
      <c r="T394" s="104"/>
      <c r="U394" s="104" t="str">
        <f>VLOOKUP('作成 (2)'!D:D,引当!A:R,4,FALSE)</f>
        <v>サマー</v>
      </c>
      <c r="V394" s="104" t="str">
        <f>VLOOKUP('作成 (2)'!D:D,引当!A:R,5,FALSE)</f>
        <v>DUNLOP</v>
      </c>
      <c r="W394" s="103" t="str">
        <f>VLOOKUP('作成 (2)'!D:D,引当!A:R,6,FALSE)</f>
        <v>ダンロップ</v>
      </c>
      <c r="X394" s="108" t="str">
        <f>VLOOKUP('作成 (2)'!D:D,引当!A:M,7,FALSE)</f>
        <v>ルマン</v>
      </c>
      <c r="Y394" s="109" t="str">
        <f t="shared" si="37"/>
        <v>185/60R16</v>
      </c>
      <c r="Z394" s="108" t="str">
        <f>VLOOKUP('作成 (2)'!D:D,引当!A:M,9,FALSE)</f>
        <v>価格</v>
      </c>
      <c r="AA394" s="109" t="str">
        <f>VLOOKUP('作成 (2)'!D:D,引当!A:M,10,FALSE)</f>
        <v>安い</v>
      </c>
      <c r="AB394" s="103" t="str">
        <f>VLOOKUP('作成 (2)'!D:D,引当!A:M,11,FALSE)</f>
        <v>寿命</v>
      </c>
      <c r="AC394" s="103" t="str">
        <f>VLOOKUP('作成 (2)'!D:D,引当!A:M,12,FALSE)</f>
        <v>おすすめ</v>
      </c>
      <c r="AD394" s="26">
        <f>VLOOKUP('作成 (2)'!D:D,引当!A:M,13,FALSE)</f>
        <v>0</v>
      </c>
    </row>
    <row r="395" spans="1:30">
      <c r="A395" s="33">
        <v>2156016167065</v>
      </c>
      <c r="B395" s="32">
        <v>4981160790290</v>
      </c>
      <c r="C395" s="31" t="s">
        <v>3890</v>
      </c>
      <c r="D395" s="30" t="s">
        <v>23</v>
      </c>
      <c r="E395" s="30" t="s">
        <v>1578</v>
      </c>
      <c r="F395" s="30" t="s">
        <v>48</v>
      </c>
      <c r="G395" s="30">
        <v>22200</v>
      </c>
      <c r="H395" s="30">
        <v>9990</v>
      </c>
      <c r="I395" s="30">
        <v>1050</v>
      </c>
      <c r="J395" s="30" t="s">
        <v>3956</v>
      </c>
      <c r="K395" s="344"/>
      <c r="L395" s="102" t="str">
        <f t="shared" si="34"/>
        <v>LE MANS V 215/60R16 95H（在庫限り）</v>
      </c>
      <c r="M395" s="104" t="e">
        <f>VLOOKUP(A:A,在庫!$B:$M,10,0)</f>
        <v>#N/A</v>
      </c>
      <c r="N395" s="105" t="s">
        <v>4595</v>
      </c>
      <c r="O395" s="105" t="str">
        <f t="shared" si="33"/>
        <v/>
      </c>
      <c r="P395" s="106" t="e">
        <f>VLOOKUP(A:A,在庫!$B:$M,9,0)</f>
        <v>#N/A</v>
      </c>
      <c r="Q395" s="106" t="str">
        <f>VLOOKUP('作成 (2)'!D:D,引当!A:B,2,0)&amp;K395&amp;O395</f>
        <v>lm</v>
      </c>
      <c r="R395" s="107" t="str">
        <f t="shared" si="35"/>
        <v>2023年製 LE MANS V 215/60R16 95H（在庫限り）  215/60R16  翌営業日発送</v>
      </c>
      <c r="S395" s="106" t="str">
        <f t="shared" si="36"/>
        <v>サマー$$DUNLOP$$ダンロップ$$ルマン$$215/60R16$$価格$$安い$$寿命$$おすすめ$$0</v>
      </c>
      <c r="T395" s="104"/>
      <c r="U395" s="104" t="str">
        <f>VLOOKUP('作成 (2)'!D:D,引当!A:R,4,FALSE)</f>
        <v>サマー</v>
      </c>
      <c r="V395" s="104" t="str">
        <f>VLOOKUP('作成 (2)'!D:D,引当!A:R,5,FALSE)</f>
        <v>DUNLOP</v>
      </c>
      <c r="W395" s="103" t="str">
        <f>VLOOKUP('作成 (2)'!D:D,引当!A:R,6,FALSE)</f>
        <v>ダンロップ</v>
      </c>
      <c r="X395" s="108" t="str">
        <f>VLOOKUP('作成 (2)'!D:D,引当!A:M,7,FALSE)</f>
        <v>ルマン</v>
      </c>
      <c r="Y395" s="109" t="str">
        <f t="shared" si="37"/>
        <v>215/60R16</v>
      </c>
      <c r="Z395" s="108" t="str">
        <f>VLOOKUP('作成 (2)'!D:D,引当!A:M,9,FALSE)</f>
        <v>価格</v>
      </c>
      <c r="AA395" s="109" t="str">
        <f>VLOOKUP('作成 (2)'!D:D,引当!A:M,10,FALSE)</f>
        <v>安い</v>
      </c>
      <c r="AB395" s="103" t="str">
        <f>VLOOKUP('作成 (2)'!D:D,引当!A:M,11,FALSE)</f>
        <v>寿命</v>
      </c>
      <c r="AC395" s="103" t="str">
        <f>VLOOKUP('作成 (2)'!D:D,引当!A:M,12,FALSE)</f>
        <v>おすすめ</v>
      </c>
      <c r="AD395" s="26">
        <f>VLOOKUP('作成 (2)'!D:D,引当!A:M,13,FALSE)</f>
        <v>0</v>
      </c>
    </row>
    <row r="396" spans="1:30">
      <c r="A396" s="33">
        <v>1855516167070</v>
      </c>
      <c r="B396" s="32">
        <v>4982266069273</v>
      </c>
      <c r="C396" s="31" t="s">
        <v>3901</v>
      </c>
      <c r="D396" s="30" t="s">
        <v>4711</v>
      </c>
      <c r="E396" s="30" t="s">
        <v>913</v>
      </c>
      <c r="F396" s="30" t="s">
        <v>98</v>
      </c>
      <c r="G396" s="30">
        <v>21800</v>
      </c>
      <c r="H396" s="30">
        <v>10030</v>
      </c>
      <c r="I396" s="30">
        <v>525</v>
      </c>
      <c r="J396" s="30" t="s">
        <v>3956</v>
      </c>
      <c r="K396" s="344"/>
      <c r="L396" s="102" t="str">
        <f t="shared" si="34"/>
        <v>LE MANS V+ 185/55R16 83V</v>
      </c>
      <c r="M396" s="104">
        <f>VLOOKUP(A:A,在庫!$B:$M,10,0)</f>
        <v>1</v>
      </c>
      <c r="N396" s="105" t="s">
        <v>4595</v>
      </c>
      <c r="O396" s="105" t="str">
        <f t="shared" si="33"/>
        <v/>
      </c>
      <c r="P396" s="106">
        <f>VLOOKUP(A:A,在庫!$B:$M,9,0)</f>
        <v>0</v>
      </c>
      <c r="Q396" s="106" t="str">
        <f>VLOOKUP('作成 (2)'!D:D,引当!A:B,2,0)&amp;K396&amp;O396</f>
        <v>lm705p</v>
      </c>
      <c r="R396" s="107" t="str">
        <f t="shared" si="35"/>
        <v>2023年製 LE MANS V+ 185/55R16 83V  185/55R16  翌営業日発送</v>
      </c>
      <c r="S396" s="106" t="str">
        <f t="shared" si="36"/>
        <v>サマー$$DUNLOP$$ダンロップ$$ルマン$$185/55R16$$価格$$安い$$寿命$$おすすめ$$0</v>
      </c>
      <c r="T396" s="104"/>
      <c r="U396" s="104" t="str">
        <f>VLOOKUP('作成 (2)'!D:D,引当!A:R,4,FALSE)</f>
        <v>サマー</v>
      </c>
      <c r="V396" s="104" t="str">
        <f>VLOOKUP('作成 (2)'!D:D,引当!A:R,5,FALSE)</f>
        <v>DUNLOP</v>
      </c>
      <c r="W396" s="103" t="str">
        <f>VLOOKUP('作成 (2)'!D:D,引当!A:R,6,FALSE)</f>
        <v>ダンロップ</v>
      </c>
      <c r="X396" s="108" t="str">
        <f>VLOOKUP('作成 (2)'!D:D,引当!A:M,7,FALSE)</f>
        <v>ルマン</v>
      </c>
      <c r="Y396" s="109" t="str">
        <f t="shared" si="37"/>
        <v>185/55R16</v>
      </c>
      <c r="Z396" s="108" t="str">
        <f>VLOOKUP('作成 (2)'!D:D,引当!A:M,9,FALSE)</f>
        <v>価格</v>
      </c>
      <c r="AA396" s="109" t="str">
        <f>VLOOKUP('作成 (2)'!D:D,引当!A:M,10,FALSE)</f>
        <v>安い</v>
      </c>
      <c r="AB396" s="103" t="str">
        <f>VLOOKUP('作成 (2)'!D:D,引当!A:M,11,FALSE)</f>
        <v>寿命</v>
      </c>
      <c r="AC396" s="103" t="str">
        <f>VLOOKUP('作成 (2)'!D:D,引当!A:M,12,FALSE)</f>
        <v>おすすめ</v>
      </c>
      <c r="AD396" s="26">
        <f>VLOOKUP('作成 (2)'!D:D,引当!A:M,13,FALSE)</f>
        <v>0</v>
      </c>
    </row>
    <row r="397" spans="1:30">
      <c r="A397" s="33">
        <v>1856015167073</v>
      </c>
      <c r="B397" s="32">
        <v>4982266069235</v>
      </c>
      <c r="C397" s="31" t="s">
        <v>3898</v>
      </c>
      <c r="D397" s="30" t="s">
        <v>4711</v>
      </c>
      <c r="E397" s="30" t="s">
        <v>1169</v>
      </c>
      <c r="F397" s="30" t="s">
        <v>81</v>
      </c>
      <c r="G397" s="30">
        <v>16800</v>
      </c>
      <c r="H397" s="30">
        <v>7730</v>
      </c>
      <c r="I397" s="30">
        <v>525</v>
      </c>
      <c r="J397" s="30" t="s">
        <v>3956</v>
      </c>
      <c r="K397" s="344"/>
      <c r="L397" s="102" t="str">
        <f t="shared" si="34"/>
        <v>LE MANS V+ 185/60R15 84H</v>
      </c>
      <c r="M397" s="104" t="e">
        <f>VLOOKUP(A:A,在庫!$B:$M,10,0)</f>
        <v>#N/A</v>
      </c>
      <c r="N397" s="105" t="s">
        <v>4595</v>
      </c>
      <c r="O397" s="105" t="str">
        <f t="shared" si="33"/>
        <v/>
      </c>
      <c r="P397" s="106" t="e">
        <f>VLOOKUP(A:A,在庫!$B:$M,9,0)</f>
        <v>#N/A</v>
      </c>
      <c r="Q397" s="106" t="str">
        <f>VLOOKUP('作成 (2)'!D:D,引当!A:B,2,0)&amp;K397&amp;O397</f>
        <v>lm705p</v>
      </c>
      <c r="R397" s="107" t="str">
        <f t="shared" si="35"/>
        <v>2023年製 LE MANS V+ 185/60R15 84H  185/60R15  翌営業日発送</v>
      </c>
      <c r="S397" s="106" t="str">
        <f t="shared" si="36"/>
        <v>サマー$$DUNLOP$$ダンロップ$$ルマン$$185/60R15$$価格$$安い$$寿命$$おすすめ$$0</v>
      </c>
      <c r="T397" s="104"/>
      <c r="U397" s="104" t="str">
        <f>VLOOKUP('作成 (2)'!D:D,引当!A:R,4,FALSE)</f>
        <v>サマー</v>
      </c>
      <c r="V397" s="104" t="str">
        <f>VLOOKUP('作成 (2)'!D:D,引当!A:R,5,FALSE)</f>
        <v>DUNLOP</v>
      </c>
      <c r="W397" s="103" t="str">
        <f>VLOOKUP('作成 (2)'!D:D,引当!A:R,6,FALSE)</f>
        <v>ダンロップ</v>
      </c>
      <c r="X397" s="108" t="str">
        <f>VLOOKUP('作成 (2)'!D:D,引当!A:M,7,FALSE)</f>
        <v>ルマン</v>
      </c>
      <c r="Y397" s="109" t="str">
        <f t="shared" si="37"/>
        <v>185/60R15</v>
      </c>
      <c r="Z397" s="108" t="str">
        <f>VLOOKUP('作成 (2)'!D:D,引当!A:M,9,FALSE)</f>
        <v>価格</v>
      </c>
      <c r="AA397" s="109" t="str">
        <f>VLOOKUP('作成 (2)'!D:D,引当!A:M,10,FALSE)</f>
        <v>安い</v>
      </c>
      <c r="AB397" s="103" t="str">
        <f>VLOOKUP('作成 (2)'!D:D,引当!A:M,11,FALSE)</f>
        <v>寿命</v>
      </c>
      <c r="AC397" s="103" t="str">
        <f>VLOOKUP('作成 (2)'!D:D,引当!A:M,12,FALSE)</f>
        <v>おすすめ</v>
      </c>
      <c r="AD397" s="26">
        <f>VLOOKUP('作成 (2)'!D:D,引当!A:M,13,FALSE)</f>
        <v>0</v>
      </c>
    </row>
    <row r="398" spans="1:30">
      <c r="A398" s="33">
        <v>1856016167072</v>
      </c>
      <c r="B398" s="32">
        <v>4982266069204</v>
      </c>
      <c r="C398" s="31" t="s">
        <v>3900</v>
      </c>
      <c r="D398" s="30" t="s">
        <v>4711</v>
      </c>
      <c r="E398" s="30" t="s">
        <v>1210</v>
      </c>
      <c r="F398" s="30" t="s">
        <v>118</v>
      </c>
      <c r="G398" s="30">
        <v>19000</v>
      </c>
      <c r="H398" s="30">
        <v>9120</v>
      </c>
      <c r="I398" s="30">
        <v>525</v>
      </c>
      <c r="J398" s="30" t="s">
        <v>3956</v>
      </c>
      <c r="K398" s="344"/>
      <c r="L398" s="102" t="str">
        <f t="shared" si="34"/>
        <v>LE MANS V+ 185/60R16 86H</v>
      </c>
      <c r="M398" s="104">
        <f>VLOOKUP(A:A,在庫!$B:$M,10,0)</f>
        <v>1</v>
      </c>
      <c r="N398" s="105" t="s">
        <v>4595</v>
      </c>
      <c r="O398" s="105" t="str">
        <f t="shared" si="33"/>
        <v/>
      </c>
      <c r="P398" s="106">
        <f>VLOOKUP(A:A,在庫!$B:$M,9,0)</f>
        <v>0</v>
      </c>
      <c r="Q398" s="106" t="str">
        <f>VLOOKUP('作成 (2)'!D:D,引当!A:B,2,0)&amp;K398&amp;O398</f>
        <v>lm705p</v>
      </c>
      <c r="R398" s="107" t="str">
        <f t="shared" si="35"/>
        <v>2023年製 LE MANS V+ 185/60R16 86H  185/60R16  翌営業日発送</v>
      </c>
      <c r="S398" s="106" t="str">
        <f t="shared" si="36"/>
        <v>サマー$$DUNLOP$$ダンロップ$$ルマン$$185/60R16$$価格$$安い$$寿命$$おすすめ$$0</v>
      </c>
      <c r="T398" s="104"/>
      <c r="U398" s="104" t="str">
        <f>VLOOKUP('作成 (2)'!D:D,引当!A:R,4,FALSE)</f>
        <v>サマー</v>
      </c>
      <c r="V398" s="104" t="str">
        <f>VLOOKUP('作成 (2)'!D:D,引当!A:R,5,FALSE)</f>
        <v>DUNLOP</v>
      </c>
      <c r="W398" s="103" t="str">
        <f>VLOOKUP('作成 (2)'!D:D,引当!A:R,6,FALSE)</f>
        <v>ダンロップ</v>
      </c>
      <c r="X398" s="108" t="str">
        <f>VLOOKUP('作成 (2)'!D:D,引当!A:M,7,FALSE)</f>
        <v>ルマン</v>
      </c>
      <c r="Y398" s="109" t="str">
        <f t="shared" si="37"/>
        <v>185/60R16</v>
      </c>
      <c r="Z398" s="108" t="str">
        <f>VLOOKUP('作成 (2)'!D:D,引当!A:M,9,FALSE)</f>
        <v>価格</v>
      </c>
      <c r="AA398" s="109" t="str">
        <f>VLOOKUP('作成 (2)'!D:D,引当!A:M,10,FALSE)</f>
        <v>安い</v>
      </c>
      <c r="AB398" s="103" t="str">
        <f>VLOOKUP('作成 (2)'!D:D,引当!A:M,11,FALSE)</f>
        <v>寿命</v>
      </c>
      <c r="AC398" s="103" t="str">
        <f>VLOOKUP('作成 (2)'!D:D,引当!A:M,12,FALSE)</f>
        <v>おすすめ</v>
      </c>
      <c r="AD398" s="26">
        <f>VLOOKUP('作成 (2)'!D:D,引当!A:M,13,FALSE)</f>
        <v>0</v>
      </c>
    </row>
    <row r="399" spans="1:30">
      <c r="A399" s="33">
        <v>1954517167079</v>
      </c>
      <c r="B399" s="32">
        <v>4982266069327</v>
      </c>
      <c r="C399" s="31" t="s">
        <v>3903</v>
      </c>
      <c r="D399" s="30" t="s">
        <v>4711</v>
      </c>
      <c r="E399" s="30" t="s">
        <v>1211</v>
      </c>
      <c r="F399" s="30" t="s">
        <v>119</v>
      </c>
      <c r="G399" s="30">
        <v>27500</v>
      </c>
      <c r="H399" s="30">
        <v>13200</v>
      </c>
      <c r="I399" s="30">
        <v>525</v>
      </c>
      <c r="J399" s="30" t="s">
        <v>3956</v>
      </c>
      <c r="K399" s="344"/>
      <c r="L399" s="102" t="str">
        <f t="shared" si="34"/>
        <v>LE MANS V+ 195/45R17 81W</v>
      </c>
      <c r="M399" s="104">
        <f>VLOOKUP(A:A,在庫!$B:$M,10,0)</f>
        <v>1</v>
      </c>
      <c r="N399" s="105" t="s">
        <v>4595</v>
      </c>
      <c r="O399" s="105" t="str">
        <f t="shared" si="33"/>
        <v/>
      </c>
      <c r="P399" s="106">
        <f>VLOOKUP(A:A,在庫!$B:$M,9,0)</f>
        <v>0</v>
      </c>
      <c r="Q399" s="106" t="str">
        <f>VLOOKUP('作成 (2)'!D:D,引当!A:B,2,0)&amp;K399&amp;O399</f>
        <v>lm705p</v>
      </c>
      <c r="R399" s="107" t="str">
        <f t="shared" si="35"/>
        <v>2023年製 LE MANS V+ 195/45R17 81W  195/45R17  翌営業日発送</v>
      </c>
      <c r="S399" s="106" t="str">
        <f t="shared" si="36"/>
        <v>サマー$$DUNLOP$$ダンロップ$$ルマン$$195/45R17$$価格$$安い$$寿命$$おすすめ$$0</v>
      </c>
      <c r="T399" s="104"/>
      <c r="U399" s="104" t="str">
        <f>VLOOKUP('作成 (2)'!D:D,引当!A:R,4,FALSE)</f>
        <v>サマー</v>
      </c>
      <c r="V399" s="104" t="str">
        <f>VLOOKUP('作成 (2)'!D:D,引当!A:R,5,FALSE)</f>
        <v>DUNLOP</v>
      </c>
      <c r="W399" s="103" t="str">
        <f>VLOOKUP('作成 (2)'!D:D,引当!A:R,6,FALSE)</f>
        <v>ダンロップ</v>
      </c>
      <c r="X399" s="108" t="str">
        <f>VLOOKUP('作成 (2)'!D:D,引当!A:M,7,FALSE)</f>
        <v>ルマン</v>
      </c>
      <c r="Y399" s="109" t="str">
        <f t="shared" si="37"/>
        <v>195/45R17</v>
      </c>
      <c r="Z399" s="108" t="str">
        <f>VLOOKUP('作成 (2)'!D:D,引当!A:M,9,FALSE)</f>
        <v>価格</v>
      </c>
      <c r="AA399" s="109" t="str">
        <f>VLOOKUP('作成 (2)'!D:D,引当!A:M,10,FALSE)</f>
        <v>安い</v>
      </c>
      <c r="AB399" s="103" t="str">
        <f>VLOOKUP('作成 (2)'!D:D,引当!A:M,11,FALSE)</f>
        <v>寿命</v>
      </c>
      <c r="AC399" s="103" t="str">
        <f>VLOOKUP('作成 (2)'!D:D,引当!A:M,12,FALSE)</f>
        <v>おすすめ</v>
      </c>
      <c r="AD399" s="26">
        <f>VLOOKUP('作成 (2)'!D:D,引当!A:M,13,FALSE)</f>
        <v>0</v>
      </c>
    </row>
    <row r="400" spans="1:30">
      <c r="A400" s="33">
        <v>1956515167075</v>
      </c>
      <c r="B400" s="32">
        <v>4982266069242</v>
      </c>
      <c r="C400" s="31" t="s">
        <v>3899</v>
      </c>
      <c r="D400" s="30" t="s">
        <v>4711</v>
      </c>
      <c r="E400" s="30" t="s">
        <v>1008</v>
      </c>
      <c r="F400" s="30" t="s">
        <v>43</v>
      </c>
      <c r="G400" s="30">
        <v>17900</v>
      </c>
      <c r="H400" s="30">
        <v>8240</v>
      </c>
      <c r="I400" s="30">
        <v>525</v>
      </c>
      <c r="J400" s="30" t="s">
        <v>3956</v>
      </c>
      <c r="K400" s="344"/>
      <c r="L400" s="102" t="str">
        <f t="shared" si="34"/>
        <v>LE MANS V+ 195/65R15 91H</v>
      </c>
      <c r="M400" s="104">
        <f>VLOOKUP(A:A,在庫!$B:$M,10,0)</f>
        <v>1</v>
      </c>
      <c r="N400" s="105" t="s">
        <v>4595</v>
      </c>
      <c r="O400" s="105" t="str">
        <f t="shared" si="33"/>
        <v/>
      </c>
      <c r="P400" s="106">
        <f>VLOOKUP(A:A,在庫!$B:$M,9,0)</f>
        <v>0</v>
      </c>
      <c r="Q400" s="106" t="str">
        <f>VLOOKUP('作成 (2)'!D:D,引当!A:B,2,0)&amp;K400&amp;O400</f>
        <v>lm705p</v>
      </c>
      <c r="R400" s="107" t="str">
        <f t="shared" si="35"/>
        <v>2023年製 LE MANS V+ 195/65R15 91H  195/65R15  翌営業日発送</v>
      </c>
      <c r="S400" s="106" t="str">
        <f t="shared" si="36"/>
        <v>サマー$$DUNLOP$$ダンロップ$$ルマン$$195/65R15$$価格$$安い$$寿命$$おすすめ$$0</v>
      </c>
      <c r="T400" s="104"/>
      <c r="U400" s="104" t="str">
        <f>VLOOKUP('作成 (2)'!D:D,引当!A:R,4,FALSE)</f>
        <v>サマー</v>
      </c>
      <c r="V400" s="104" t="str">
        <f>VLOOKUP('作成 (2)'!D:D,引当!A:R,5,FALSE)</f>
        <v>DUNLOP</v>
      </c>
      <c r="W400" s="103" t="str">
        <f>VLOOKUP('作成 (2)'!D:D,引当!A:R,6,FALSE)</f>
        <v>ダンロップ</v>
      </c>
      <c r="X400" s="108" t="str">
        <f>VLOOKUP('作成 (2)'!D:D,引当!A:M,7,FALSE)</f>
        <v>ルマン</v>
      </c>
      <c r="Y400" s="109" t="str">
        <f t="shared" si="37"/>
        <v>195/65R15</v>
      </c>
      <c r="Z400" s="108" t="str">
        <f>VLOOKUP('作成 (2)'!D:D,引当!A:M,9,FALSE)</f>
        <v>価格</v>
      </c>
      <c r="AA400" s="109" t="str">
        <f>VLOOKUP('作成 (2)'!D:D,引当!A:M,10,FALSE)</f>
        <v>安い</v>
      </c>
      <c r="AB400" s="103" t="str">
        <f>VLOOKUP('作成 (2)'!D:D,引当!A:M,11,FALSE)</f>
        <v>寿命</v>
      </c>
      <c r="AC400" s="103" t="str">
        <f>VLOOKUP('作成 (2)'!D:D,引当!A:M,12,FALSE)</f>
        <v>おすすめ</v>
      </c>
      <c r="AD400" s="26">
        <f>VLOOKUP('作成 (2)'!D:D,引当!A:M,13,FALSE)</f>
        <v>0</v>
      </c>
    </row>
    <row r="401" spans="1:30">
      <c r="A401" s="33">
        <v>2055017167077</v>
      </c>
      <c r="B401" s="32">
        <v>4982266069440</v>
      </c>
      <c r="C401" s="31" t="s">
        <v>3904</v>
      </c>
      <c r="D401" s="30" t="s">
        <v>4711</v>
      </c>
      <c r="E401" s="30" t="s">
        <v>1212</v>
      </c>
      <c r="F401" s="30" t="s">
        <v>64</v>
      </c>
      <c r="G401" s="30">
        <v>27300</v>
      </c>
      <c r="H401" s="30">
        <v>13110</v>
      </c>
      <c r="I401" s="30">
        <v>525</v>
      </c>
      <c r="J401" s="30" t="s">
        <v>3956</v>
      </c>
      <c r="K401" s="344"/>
      <c r="L401" s="102" t="str">
        <f t="shared" si="34"/>
        <v>LE MANS V+ 205/50R17 93V XL</v>
      </c>
      <c r="M401" s="104">
        <f>VLOOKUP(A:A,在庫!$B:$M,10,0)</f>
        <v>1</v>
      </c>
      <c r="N401" s="105" t="s">
        <v>4595</v>
      </c>
      <c r="O401" s="105" t="str">
        <f t="shared" si="33"/>
        <v/>
      </c>
      <c r="P401" s="106">
        <f>VLOOKUP(A:A,在庫!$B:$M,9,0)</f>
        <v>0</v>
      </c>
      <c r="Q401" s="106" t="str">
        <f>VLOOKUP('作成 (2)'!D:D,引当!A:B,2,0)&amp;K401&amp;O401</f>
        <v>lm705p</v>
      </c>
      <c r="R401" s="107" t="str">
        <f t="shared" si="35"/>
        <v>2023年製 LE MANS V+ 205/50R17 93V XL  205/50R17  翌営業日発送</v>
      </c>
      <c r="S401" s="106" t="str">
        <f t="shared" si="36"/>
        <v>サマー$$DUNLOP$$ダンロップ$$ルマン$$205/50R17$$価格$$安い$$寿命$$おすすめ$$0</v>
      </c>
      <c r="T401" s="104"/>
      <c r="U401" s="104" t="str">
        <f>VLOOKUP('作成 (2)'!D:D,引当!A:R,4,FALSE)</f>
        <v>サマー</v>
      </c>
      <c r="V401" s="104" t="str">
        <f>VLOOKUP('作成 (2)'!D:D,引当!A:R,5,FALSE)</f>
        <v>DUNLOP</v>
      </c>
      <c r="W401" s="103" t="str">
        <f>VLOOKUP('作成 (2)'!D:D,引当!A:R,6,FALSE)</f>
        <v>ダンロップ</v>
      </c>
      <c r="X401" s="108" t="str">
        <f>VLOOKUP('作成 (2)'!D:D,引当!A:M,7,FALSE)</f>
        <v>ルマン</v>
      </c>
      <c r="Y401" s="109" t="str">
        <f t="shared" si="37"/>
        <v>205/50R17</v>
      </c>
      <c r="Z401" s="108" t="str">
        <f>VLOOKUP('作成 (2)'!D:D,引当!A:M,9,FALSE)</f>
        <v>価格</v>
      </c>
      <c r="AA401" s="109" t="str">
        <f>VLOOKUP('作成 (2)'!D:D,引当!A:M,10,FALSE)</f>
        <v>安い</v>
      </c>
      <c r="AB401" s="103" t="str">
        <f>VLOOKUP('作成 (2)'!D:D,引当!A:M,11,FALSE)</f>
        <v>寿命</v>
      </c>
      <c r="AC401" s="103" t="str">
        <f>VLOOKUP('作成 (2)'!D:D,引当!A:M,12,FALSE)</f>
        <v>おすすめ</v>
      </c>
      <c r="AD401" s="26">
        <f>VLOOKUP('作成 (2)'!D:D,引当!A:M,13,FALSE)</f>
        <v>0</v>
      </c>
    </row>
    <row r="402" spans="1:30">
      <c r="A402" s="33">
        <v>2055516167073</v>
      </c>
      <c r="B402" s="32">
        <v>4982266069303</v>
      </c>
      <c r="C402" s="31" t="s">
        <v>3902</v>
      </c>
      <c r="D402" s="30" t="s">
        <v>4711</v>
      </c>
      <c r="E402" s="30" t="s">
        <v>901</v>
      </c>
      <c r="F402" s="30" t="s">
        <v>35</v>
      </c>
      <c r="G402" s="30">
        <v>22500</v>
      </c>
      <c r="H402" s="30">
        <v>10800</v>
      </c>
      <c r="I402" s="30">
        <v>525</v>
      </c>
      <c r="J402" s="30" t="s">
        <v>3956</v>
      </c>
      <c r="K402" s="344"/>
      <c r="L402" s="102" t="str">
        <f t="shared" si="34"/>
        <v>LE MANS V+ 205/55R16 91V</v>
      </c>
      <c r="M402" s="104">
        <f>VLOOKUP(A:A,在庫!$B:$M,10,0)</f>
        <v>1</v>
      </c>
      <c r="N402" s="105" t="s">
        <v>4595</v>
      </c>
      <c r="O402" s="105" t="str">
        <f t="shared" si="33"/>
        <v/>
      </c>
      <c r="P402" s="106">
        <f>VLOOKUP(A:A,在庫!$B:$M,9,0)</f>
        <v>0</v>
      </c>
      <c r="Q402" s="106" t="str">
        <f>VLOOKUP('作成 (2)'!D:D,引当!A:B,2,0)&amp;K402&amp;O402</f>
        <v>lm705p</v>
      </c>
      <c r="R402" s="107" t="str">
        <f t="shared" si="35"/>
        <v>2023年製 LE MANS V+ 205/55R16 91V  205/55R16  翌営業日発送</v>
      </c>
      <c r="S402" s="106" t="str">
        <f t="shared" si="36"/>
        <v>サマー$$DUNLOP$$ダンロップ$$ルマン$$205/55R16$$価格$$安い$$寿命$$おすすめ$$0</v>
      </c>
      <c r="T402" s="104"/>
      <c r="U402" s="104" t="str">
        <f>VLOOKUP('作成 (2)'!D:D,引当!A:R,4,FALSE)</f>
        <v>サマー</v>
      </c>
      <c r="V402" s="104" t="str">
        <f>VLOOKUP('作成 (2)'!D:D,引当!A:R,5,FALSE)</f>
        <v>DUNLOP</v>
      </c>
      <c r="W402" s="103" t="str">
        <f>VLOOKUP('作成 (2)'!D:D,引当!A:R,6,FALSE)</f>
        <v>ダンロップ</v>
      </c>
      <c r="X402" s="108" t="str">
        <f>VLOOKUP('作成 (2)'!D:D,引当!A:M,7,FALSE)</f>
        <v>ルマン</v>
      </c>
      <c r="Y402" s="109" t="str">
        <f t="shared" si="37"/>
        <v>205/55R16</v>
      </c>
      <c r="Z402" s="108" t="str">
        <f>VLOOKUP('作成 (2)'!D:D,引当!A:M,9,FALSE)</f>
        <v>価格</v>
      </c>
      <c r="AA402" s="109" t="str">
        <f>VLOOKUP('作成 (2)'!D:D,引当!A:M,10,FALSE)</f>
        <v>安い</v>
      </c>
      <c r="AB402" s="103" t="str">
        <f>VLOOKUP('作成 (2)'!D:D,引当!A:M,11,FALSE)</f>
        <v>寿命</v>
      </c>
      <c r="AC402" s="103" t="str">
        <f>VLOOKUP('作成 (2)'!D:D,引当!A:M,12,FALSE)</f>
        <v>おすすめ</v>
      </c>
      <c r="AD402" s="26">
        <f>VLOOKUP('作成 (2)'!D:D,引当!A:M,13,FALSE)</f>
        <v>0</v>
      </c>
    </row>
    <row r="403" spans="1:30">
      <c r="A403" s="33">
        <v>1756515167071</v>
      </c>
      <c r="B403" s="32">
        <v>4982266069693</v>
      </c>
      <c r="C403" s="31" t="s">
        <v>3896</v>
      </c>
      <c r="D403" s="30" t="s">
        <v>4711</v>
      </c>
      <c r="E403" s="30" t="s">
        <v>1182</v>
      </c>
      <c r="F403" s="30" t="s">
        <v>95</v>
      </c>
      <c r="G403" s="30">
        <v>13900</v>
      </c>
      <c r="H403" s="30">
        <v>6400</v>
      </c>
      <c r="I403" s="30">
        <v>525</v>
      </c>
      <c r="J403" s="30" t="s">
        <v>3956</v>
      </c>
      <c r="K403" s="344"/>
      <c r="L403" s="102" t="str">
        <f t="shared" si="34"/>
        <v>LE MANS V+ 175/65R15 84H</v>
      </c>
      <c r="M403" s="104" t="e">
        <f>VLOOKUP(A:A,在庫!$B:$M,10,0)</f>
        <v>#N/A</v>
      </c>
      <c r="N403" s="105" t="s">
        <v>4595</v>
      </c>
      <c r="O403" s="105" t="str">
        <f t="shared" si="33"/>
        <v/>
      </c>
      <c r="P403" s="106" t="e">
        <f>VLOOKUP(A:A,在庫!$B:$M,9,0)</f>
        <v>#N/A</v>
      </c>
      <c r="Q403" s="106" t="str">
        <f>VLOOKUP('作成 (2)'!D:D,引当!A:B,2,0)&amp;K403&amp;O403</f>
        <v>lm705p</v>
      </c>
      <c r="R403" s="107" t="str">
        <f t="shared" si="35"/>
        <v>2023年製 LE MANS V+ 175/65R15 84H  175/65R15  翌営業日発送</v>
      </c>
      <c r="S403" s="106" t="str">
        <f t="shared" si="36"/>
        <v>サマー$$DUNLOP$$ダンロップ$$ルマン$$175/65R15$$価格$$安い$$寿命$$おすすめ$$0</v>
      </c>
      <c r="T403" s="104"/>
      <c r="U403" s="104" t="str">
        <f>VLOOKUP('作成 (2)'!D:D,引当!A:R,4,FALSE)</f>
        <v>サマー</v>
      </c>
      <c r="V403" s="104" t="str">
        <f>VLOOKUP('作成 (2)'!D:D,引当!A:R,5,FALSE)</f>
        <v>DUNLOP</v>
      </c>
      <c r="W403" s="103" t="str">
        <f>VLOOKUP('作成 (2)'!D:D,引当!A:R,6,FALSE)</f>
        <v>ダンロップ</v>
      </c>
      <c r="X403" s="108" t="str">
        <f>VLOOKUP('作成 (2)'!D:D,引当!A:M,7,FALSE)</f>
        <v>ルマン</v>
      </c>
      <c r="Y403" s="109" t="str">
        <f t="shared" si="37"/>
        <v>175/65R15</v>
      </c>
      <c r="Z403" s="108" t="str">
        <f>VLOOKUP('作成 (2)'!D:D,引当!A:M,9,FALSE)</f>
        <v>価格</v>
      </c>
      <c r="AA403" s="109" t="str">
        <f>VLOOKUP('作成 (2)'!D:D,引当!A:M,10,FALSE)</f>
        <v>安い</v>
      </c>
      <c r="AB403" s="103" t="str">
        <f>VLOOKUP('作成 (2)'!D:D,引当!A:M,11,FALSE)</f>
        <v>寿命</v>
      </c>
      <c r="AC403" s="103" t="str">
        <f>VLOOKUP('作成 (2)'!D:D,引当!A:M,12,FALSE)</f>
        <v>おすすめ</v>
      </c>
      <c r="AD403" s="26">
        <f>VLOOKUP('作成 (2)'!D:D,引当!A:M,13,FALSE)</f>
        <v>0</v>
      </c>
    </row>
    <row r="404" spans="1:30">
      <c r="A404" s="33">
        <v>1856515167078</v>
      </c>
      <c r="B404" s="32">
        <v>4982266069259</v>
      </c>
      <c r="C404" s="31" t="s">
        <v>3897</v>
      </c>
      <c r="D404" s="30" t="s">
        <v>4711</v>
      </c>
      <c r="E404" s="30" t="s">
        <v>1088</v>
      </c>
      <c r="F404" s="30" t="s">
        <v>42</v>
      </c>
      <c r="G404" s="30">
        <v>16000</v>
      </c>
      <c r="H404" s="30">
        <v>7360</v>
      </c>
      <c r="I404" s="30">
        <v>525</v>
      </c>
      <c r="J404" s="30" t="s">
        <v>3956</v>
      </c>
      <c r="K404" s="344"/>
      <c r="L404" s="102" t="str">
        <f t="shared" si="34"/>
        <v>LE MANS V+ 185/65R15 88H</v>
      </c>
      <c r="M404" s="104" t="e">
        <f>VLOOKUP(A:A,在庫!$B:$M,10,0)</f>
        <v>#N/A</v>
      </c>
      <c r="N404" s="105" t="s">
        <v>4595</v>
      </c>
      <c r="O404" s="105" t="str">
        <f t="shared" si="33"/>
        <v/>
      </c>
      <c r="P404" s="106" t="e">
        <f>VLOOKUP(A:A,在庫!$B:$M,9,0)</f>
        <v>#N/A</v>
      </c>
      <c r="Q404" s="106" t="str">
        <f>VLOOKUP('作成 (2)'!D:D,引当!A:B,2,0)&amp;K404&amp;O404</f>
        <v>lm705p</v>
      </c>
      <c r="R404" s="107" t="str">
        <f t="shared" si="35"/>
        <v>2023年製 LE MANS V+ 185/65R15 88H  185/65R15  翌営業日発送</v>
      </c>
      <c r="S404" s="106" t="str">
        <f t="shared" si="36"/>
        <v>サマー$$DUNLOP$$ダンロップ$$ルマン$$185/65R15$$価格$$安い$$寿命$$おすすめ$$0</v>
      </c>
      <c r="T404" s="104"/>
      <c r="U404" s="104" t="str">
        <f>VLOOKUP('作成 (2)'!D:D,引当!A:R,4,FALSE)</f>
        <v>サマー</v>
      </c>
      <c r="V404" s="104" t="str">
        <f>VLOOKUP('作成 (2)'!D:D,引当!A:R,5,FALSE)</f>
        <v>DUNLOP</v>
      </c>
      <c r="W404" s="103" t="str">
        <f>VLOOKUP('作成 (2)'!D:D,引当!A:R,6,FALSE)</f>
        <v>ダンロップ</v>
      </c>
      <c r="X404" s="108" t="str">
        <f>VLOOKUP('作成 (2)'!D:D,引当!A:M,7,FALSE)</f>
        <v>ルマン</v>
      </c>
      <c r="Y404" s="109" t="str">
        <f t="shared" si="37"/>
        <v>185/65R15</v>
      </c>
      <c r="Z404" s="108" t="str">
        <f>VLOOKUP('作成 (2)'!D:D,引当!A:M,9,FALSE)</f>
        <v>価格</v>
      </c>
      <c r="AA404" s="109" t="str">
        <f>VLOOKUP('作成 (2)'!D:D,引当!A:M,10,FALSE)</f>
        <v>安い</v>
      </c>
      <c r="AB404" s="103" t="str">
        <f>VLOOKUP('作成 (2)'!D:D,引当!A:M,11,FALSE)</f>
        <v>寿命</v>
      </c>
      <c r="AC404" s="103" t="str">
        <f>VLOOKUP('作成 (2)'!D:D,引当!A:M,12,FALSE)</f>
        <v>おすすめ</v>
      </c>
      <c r="AD404" s="26">
        <f>VLOOKUP('作成 (2)'!D:D,引当!A:M,13,FALSE)</f>
        <v>0</v>
      </c>
    </row>
    <row r="405" spans="1:30">
      <c r="A405" s="33">
        <v>2154517167072</v>
      </c>
      <c r="B405" s="32">
        <v>4982266069297</v>
      </c>
      <c r="C405" s="31" t="s">
        <v>3905</v>
      </c>
      <c r="D405" s="30" t="s">
        <v>4711</v>
      </c>
      <c r="E405" s="30" t="s">
        <v>698</v>
      </c>
      <c r="F405" s="30" t="s">
        <v>36</v>
      </c>
      <c r="G405" s="30">
        <v>31100</v>
      </c>
      <c r="H405" s="30">
        <v>14930</v>
      </c>
      <c r="I405" s="30">
        <v>525</v>
      </c>
      <c r="J405" s="30" t="s">
        <v>3956</v>
      </c>
      <c r="K405" s="344"/>
      <c r="L405" s="102" t="str">
        <f t="shared" si="34"/>
        <v>LE MANS V+ 215/45R17 91W XL</v>
      </c>
      <c r="M405" s="104" t="e">
        <f>VLOOKUP(A:A,在庫!$B:$M,10,0)</f>
        <v>#N/A</v>
      </c>
      <c r="N405" s="105" t="s">
        <v>4595</v>
      </c>
      <c r="O405" s="105" t="str">
        <f t="shared" si="33"/>
        <v/>
      </c>
      <c r="P405" s="106" t="e">
        <f>VLOOKUP(A:A,在庫!$B:$M,9,0)</f>
        <v>#N/A</v>
      </c>
      <c r="Q405" s="106" t="str">
        <f>VLOOKUP('作成 (2)'!D:D,引当!A:B,2,0)&amp;K405&amp;O405</f>
        <v>lm705p</v>
      </c>
      <c r="R405" s="107" t="str">
        <f t="shared" si="35"/>
        <v>2023年製 LE MANS V+ 215/45R17 91W XL  215/45R17  翌営業日発送</v>
      </c>
      <c r="S405" s="106" t="str">
        <f t="shared" si="36"/>
        <v>サマー$$DUNLOP$$ダンロップ$$ルマン$$215/45R17$$価格$$安い$$寿命$$おすすめ$$0</v>
      </c>
      <c r="T405" s="104"/>
      <c r="U405" s="104" t="str">
        <f>VLOOKUP('作成 (2)'!D:D,引当!A:R,4,FALSE)</f>
        <v>サマー</v>
      </c>
      <c r="V405" s="104" t="str">
        <f>VLOOKUP('作成 (2)'!D:D,引当!A:R,5,FALSE)</f>
        <v>DUNLOP</v>
      </c>
      <c r="W405" s="103" t="str">
        <f>VLOOKUP('作成 (2)'!D:D,引当!A:R,6,FALSE)</f>
        <v>ダンロップ</v>
      </c>
      <c r="X405" s="108" t="str">
        <f>VLOOKUP('作成 (2)'!D:D,引当!A:M,7,FALSE)</f>
        <v>ルマン</v>
      </c>
      <c r="Y405" s="109" t="str">
        <f t="shared" si="37"/>
        <v>215/45R17</v>
      </c>
      <c r="Z405" s="108" t="str">
        <f>VLOOKUP('作成 (2)'!D:D,引当!A:M,9,FALSE)</f>
        <v>価格</v>
      </c>
      <c r="AA405" s="109" t="str">
        <f>VLOOKUP('作成 (2)'!D:D,引当!A:M,10,FALSE)</f>
        <v>安い</v>
      </c>
      <c r="AB405" s="103" t="str">
        <f>VLOOKUP('作成 (2)'!D:D,引当!A:M,11,FALSE)</f>
        <v>寿命</v>
      </c>
      <c r="AC405" s="103" t="str">
        <f>VLOOKUP('作成 (2)'!D:D,引当!A:M,12,FALSE)</f>
        <v>おすすめ</v>
      </c>
      <c r="AD405" s="26">
        <f>VLOOKUP('作成 (2)'!D:D,引当!A:M,13,FALSE)</f>
        <v>0</v>
      </c>
    </row>
    <row r="406" spans="1:30">
      <c r="A406" s="33">
        <v>1655515132051</v>
      </c>
      <c r="B406" s="32">
        <v>4992496090688</v>
      </c>
      <c r="C406" s="31" t="s">
        <v>3796</v>
      </c>
      <c r="D406" s="30" t="s">
        <v>843</v>
      </c>
      <c r="E406" s="30" t="s">
        <v>844</v>
      </c>
      <c r="F406" s="30" t="s">
        <v>109</v>
      </c>
      <c r="G406" s="30">
        <v>12500</v>
      </c>
      <c r="H406" s="30">
        <v>4410</v>
      </c>
      <c r="I406" s="30">
        <v>525</v>
      </c>
      <c r="J406" s="30" t="s">
        <v>3956</v>
      </c>
      <c r="K406" s="344"/>
      <c r="L406" s="102" t="str">
        <f t="shared" si="34"/>
        <v>LS2000 Hybrid II 165/55R15 75V</v>
      </c>
      <c r="M406" s="104">
        <f>VLOOKUP(A:A,在庫!$B:$M,10,0)</f>
        <v>5</v>
      </c>
      <c r="N406" s="105" t="s">
        <v>4595</v>
      </c>
      <c r="O406" s="105" t="str">
        <f t="shared" si="33"/>
        <v/>
      </c>
      <c r="P406" s="106" t="str">
        <f>VLOOKUP(A:A,在庫!$B:$M,9,0)</f>
        <v>||JAPAN||</v>
      </c>
      <c r="Q406" s="106" t="str">
        <f>VLOOKUP('作成 (2)'!D:D,引当!A:B,2,0)&amp;K406&amp;O406</f>
        <v>ls2000hII</v>
      </c>
      <c r="R406" s="107" t="str">
        <f t="shared" si="35"/>
        <v>2023年製 LS2000 Hybrid II 165/55R15 75V  165/55R15  翌営業日発送</v>
      </c>
      <c r="S406" s="106" t="str">
        <f t="shared" si="36"/>
        <v>サマー$$GOODYEAR$$グッドイヤー$$エルエス$$165/55R15$$価格$$安い$$寿命$$おすすめ$$0</v>
      </c>
      <c r="T406" s="104"/>
      <c r="U406" s="104" t="str">
        <f>VLOOKUP('作成 (2)'!D:D,引当!A:R,4,FALSE)</f>
        <v>サマー</v>
      </c>
      <c r="V406" s="104" t="str">
        <f>VLOOKUP('作成 (2)'!D:D,引当!A:R,5,FALSE)</f>
        <v>GOODYEAR</v>
      </c>
      <c r="W406" s="103" t="str">
        <f>VLOOKUP('作成 (2)'!D:D,引当!A:R,6,FALSE)</f>
        <v>グッドイヤー</v>
      </c>
      <c r="X406" s="108" t="str">
        <f>VLOOKUP('作成 (2)'!D:D,引当!A:M,7,FALSE)</f>
        <v>エルエス</v>
      </c>
      <c r="Y406" s="109" t="str">
        <f t="shared" si="37"/>
        <v>165/55R15</v>
      </c>
      <c r="Z406" s="108" t="str">
        <f>VLOOKUP('作成 (2)'!D:D,引当!A:M,9,FALSE)</f>
        <v>価格</v>
      </c>
      <c r="AA406" s="109" t="str">
        <f>VLOOKUP('作成 (2)'!D:D,引当!A:M,10,FALSE)</f>
        <v>安い</v>
      </c>
      <c r="AB406" s="103" t="str">
        <f>VLOOKUP('作成 (2)'!D:D,引当!A:M,11,FALSE)</f>
        <v>寿命</v>
      </c>
      <c r="AC406" s="103" t="str">
        <f>VLOOKUP('作成 (2)'!D:D,引当!A:M,12,FALSE)</f>
        <v>おすすめ</v>
      </c>
      <c r="AD406" s="26">
        <f>VLOOKUP('作成 (2)'!D:D,引当!A:M,13,FALSE)</f>
        <v>0</v>
      </c>
    </row>
    <row r="407" spans="1:30">
      <c r="A407" s="33">
        <v>2154517209819</v>
      </c>
      <c r="B407" s="32">
        <v>4019238471984</v>
      </c>
      <c r="C407" s="31" t="s">
        <v>152</v>
      </c>
      <c r="D407" s="30" t="s">
        <v>1622</v>
      </c>
      <c r="E407" s="30" t="s">
        <v>698</v>
      </c>
      <c r="F407" s="30" t="s">
        <v>36</v>
      </c>
      <c r="G407" s="30" t="s">
        <v>152</v>
      </c>
      <c r="H407" s="30">
        <v>6300</v>
      </c>
      <c r="I407" s="30">
        <v>525</v>
      </c>
      <c r="J407" s="30" t="s">
        <v>3956</v>
      </c>
      <c r="K407" s="344"/>
      <c r="L407" s="102" t="str">
        <f t="shared" si="34"/>
        <v>MaxContact MC5 215/45R17 91W XL</v>
      </c>
      <c r="M407" s="104">
        <f>VLOOKUP(A:A,在庫!$B:$M,10,0)</f>
        <v>1</v>
      </c>
      <c r="N407" s="105" t="s">
        <v>4595</v>
      </c>
      <c r="O407" s="105" t="str">
        <f t="shared" si="33"/>
        <v/>
      </c>
      <c r="P407" s="106">
        <f>VLOOKUP(A:A,在庫!$B:$M,9,0)</f>
        <v>0</v>
      </c>
      <c r="Q407" s="106" t="str">
        <f>VLOOKUP('作成 (2)'!D:D,引当!A:B,2,0)&amp;K407&amp;O407</f>
        <v>mc5</v>
      </c>
      <c r="R407" s="107" t="str">
        <f t="shared" si="35"/>
        <v>2023年製 MaxContact MC5 215/45R17 91W XL  215/45R17  翌営業日発送</v>
      </c>
      <c r="S407" s="106" t="str">
        <f t="shared" si="36"/>
        <v>サマー$$CONTINENTAL$$コンチ$$MC5$$215/45R17$$価格$$安い$$寿命$$おすすめ$$0</v>
      </c>
      <c r="T407" s="104"/>
      <c r="U407" s="104" t="str">
        <f>VLOOKUP('作成 (2)'!D:D,引当!A:R,4,FALSE)</f>
        <v>サマー</v>
      </c>
      <c r="V407" s="104" t="str">
        <f>VLOOKUP('作成 (2)'!D:D,引当!A:R,5,FALSE)</f>
        <v>CONTINENTAL</v>
      </c>
      <c r="W407" s="103" t="str">
        <f>VLOOKUP('作成 (2)'!D:D,引当!A:R,6,FALSE)</f>
        <v>コンチ</v>
      </c>
      <c r="X407" s="108" t="str">
        <f>VLOOKUP('作成 (2)'!D:D,引当!A:M,7,FALSE)</f>
        <v>MC5</v>
      </c>
      <c r="Y407" s="109" t="str">
        <f t="shared" si="37"/>
        <v>215/45R17</v>
      </c>
      <c r="Z407" s="108" t="str">
        <f>VLOOKUP('作成 (2)'!D:D,引当!A:M,9,FALSE)</f>
        <v>価格</v>
      </c>
      <c r="AA407" s="109" t="str">
        <f>VLOOKUP('作成 (2)'!D:D,引当!A:M,10,FALSE)</f>
        <v>安い</v>
      </c>
      <c r="AB407" s="103" t="str">
        <f>VLOOKUP('作成 (2)'!D:D,引当!A:M,11,FALSE)</f>
        <v>寿命</v>
      </c>
      <c r="AC407" s="103" t="str">
        <f>VLOOKUP('作成 (2)'!D:D,引当!A:M,12,FALSE)</f>
        <v>おすすめ</v>
      </c>
      <c r="AD407" s="26">
        <f>VLOOKUP('作成 (2)'!D:D,引当!A:M,13,FALSE)</f>
        <v>0</v>
      </c>
    </row>
    <row r="408" spans="1:30">
      <c r="A408" s="33">
        <v>2155017209811</v>
      </c>
      <c r="B408" s="32">
        <v>4019238586121</v>
      </c>
      <c r="C408" s="31" t="s">
        <v>152</v>
      </c>
      <c r="D408" s="30" t="s">
        <v>1622</v>
      </c>
      <c r="E408" s="30" t="s">
        <v>1162</v>
      </c>
      <c r="F408" s="30" t="s">
        <v>39</v>
      </c>
      <c r="G408" s="30" t="s">
        <v>152</v>
      </c>
      <c r="H408" s="30">
        <v>6600</v>
      </c>
      <c r="I408" s="30">
        <v>1050</v>
      </c>
      <c r="J408" s="30" t="s">
        <v>3956</v>
      </c>
      <c r="K408" s="344"/>
      <c r="L408" s="102" t="str">
        <f t="shared" si="34"/>
        <v>MaxContact MC5 215/50R17 91V</v>
      </c>
      <c r="M408" s="104">
        <f>VLOOKUP(A:A,在庫!$B:$M,10,0)</f>
        <v>1</v>
      </c>
      <c r="N408" s="105" t="s">
        <v>4595</v>
      </c>
      <c r="O408" s="105" t="str">
        <f t="shared" si="33"/>
        <v/>
      </c>
      <c r="P408" s="106">
        <f>VLOOKUP(A:A,在庫!$B:$M,9,0)</f>
        <v>0</v>
      </c>
      <c r="Q408" s="106" t="str">
        <f>VLOOKUP('作成 (2)'!D:D,引当!A:B,2,0)&amp;K408&amp;O408</f>
        <v>mc5</v>
      </c>
      <c r="R408" s="107" t="str">
        <f t="shared" si="35"/>
        <v>2023年製 MaxContact MC5 215/50R17 91V  215/50R17  翌営業日発送</v>
      </c>
      <c r="S408" s="106" t="str">
        <f t="shared" si="36"/>
        <v>サマー$$CONTINENTAL$$コンチ$$MC5$$215/50R17$$価格$$安い$$寿命$$おすすめ$$0</v>
      </c>
      <c r="T408" s="104"/>
      <c r="U408" s="104" t="str">
        <f>VLOOKUP('作成 (2)'!D:D,引当!A:R,4,FALSE)</f>
        <v>サマー</v>
      </c>
      <c r="V408" s="104" t="str">
        <f>VLOOKUP('作成 (2)'!D:D,引当!A:R,5,FALSE)</f>
        <v>CONTINENTAL</v>
      </c>
      <c r="W408" s="103" t="str">
        <f>VLOOKUP('作成 (2)'!D:D,引当!A:R,6,FALSE)</f>
        <v>コンチ</v>
      </c>
      <c r="X408" s="108" t="str">
        <f>VLOOKUP('作成 (2)'!D:D,引当!A:M,7,FALSE)</f>
        <v>MC5</v>
      </c>
      <c r="Y408" s="109" t="str">
        <f t="shared" si="37"/>
        <v>215/50R17</v>
      </c>
      <c r="Z408" s="108" t="str">
        <f>VLOOKUP('作成 (2)'!D:D,引当!A:M,9,FALSE)</f>
        <v>価格</v>
      </c>
      <c r="AA408" s="109" t="str">
        <f>VLOOKUP('作成 (2)'!D:D,引当!A:M,10,FALSE)</f>
        <v>安い</v>
      </c>
      <c r="AB408" s="103" t="str">
        <f>VLOOKUP('作成 (2)'!D:D,引当!A:M,11,FALSE)</f>
        <v>寿命</v>
      </c>
      <c r="AC408" s="103" t="str">
        <f>VLOOKUP('作成 (2)'!D:D,引当!A:M,12,FALSE)</f>
        <v>おすすめ</v>
      </c>
      <c r="AD408" s="26">
        <f>VLOOKUP('作成 (2)'!D:D,引当!A:M,13,FALSE)</f>
        <v>0</v>
      </c>
    </row>
    <row r="409" spans="1:30">
      <c r="A409" s="33">
        <v>2155517209816</v>
      </c>
      <c r="B409" s="32">
        <v>4019238775013</v>
      </c>
      <c r="C409" s="31" t="s">
        <v>152</v>
      </c>
      <c r="D409" s="30" t="s">
        <v>1622</v>
      </c>
      <c r="E409" s="30" t="s">
        <v>1163</v>
      </c>
      <c r="F409" s="30" t="s">
        <v>66</v>
      </c>
      <c r="G409" s="30" t="s">
        <v>152</v>
      </c>
      <c r="H409" s="30">
        <v>6500</v>
      </c>
      <c r="I409" s="30">
        <v>1050</v>
      </c>
      <c r="J409" s="30" t="s">
        <v>3956</v>
      </c>
      <c r="K409" s="344"/>
      <c r="L409" s="102" t="str">
        <f t="shared" si="34"/>
        <v>MaxContact MC5 215/55R17 94V</v>
      </c>
      <c r="M409" s="104" t="e">
        <f>VLOOKUP(A:A,在庫!$B:$M,10,0)</f>
        <v>#N/A</v>
      </c>
      <c r="N409" s="105" t="s">
        <v>4595</v>
      </c>
      <c r="O409" s="105" t="str">
        <f t="shared" si="33"/>
        <v/>
      </c>
      <c r="P409" s="106" t="e">
        <f>VLOOKUP(A:A,在庫!$B:$M,9,0)</f>
        <v>#N/A</v>
      </c>
      <c r="Q409" s="106" t="str">
        <f>VLOOKUP('作成 (2)'!D:D,引当!A:B,2,0)&amp;K409&amp;O409</f>
        <v>mc5</v>
      </c>
      <c r="R409" s="107" t="str">
        <f t="shared" si="35"/>
        <v>2023年製 MaxContact MC5 215/55R17 94V  215/55R17  翌営業日発送</v>
      </c>
      <c r="S409" s="106" t="str">
        <f t="shared" si="36"/>
        <v>サマー$$CONTINENTAL$$コンチ$$MC5$$215/55R17$$価格$$安い$$寿命$$おすすめ$$0</v>
      </c>
      <c r="T409" s="104"/>
      <c r="U409" s="104" t="str">
        <f>VLOOKUP('作成 (2)'!D:D,引当!A:R,4,FALSE)</f>
        <v>サマー</v>
      </c>
      <c r="V409" s="104" t="str">
        <f>VLOOKUP('作成 (2)'!D:D,引当!A:R,5,FALSE)</f>
        <v>CONTINENTAL</v>
      </c>
      <c r="W409" s="103" t="str">
        <f>VLOOKUP('作成 (2)'!D:D,引当!A:R,6,FALSE)</f>
        <v>コンチ</v>
      </c>
      <c r="X409" s="108" t="str">
        <f>VLOOKUP('作成 (2)'!D:D,引当!A:M,7,FALSE)</f>
        <v>MC5</v>
      </c>
      <c r="Y409" s="109" t="str">
        <f t="shared" si="37"/>
        <v>215/55R17</v>
      </c>
      <c r="Z409" s="108" t="str">
        <f>VLOOKUP('作成 (2)'!D:D,引当!A:M,9,FALSE)</f>
        <v>価格</v>
      </c>
      <c r="AA409" s="109" t="str">
        <f>VLOOKUP('作成 (2)'!D:D,引当!A:M,10,FALSE)</f>
        <v>安い</v>
      </c>
      <c r="AB409" s="103" t="str">
        <f>VLOOKUP('作成 (2)'!D:D,引当!A:M,11,FALSE)</f>
        <v>寿命</v>
      </c>
      <c r="AC409" s="103" t="str">
        <f>VLOOKUP('作成 (2)'!D:D,引当!A:M,12,FALSE)</f>
        <v>おすすめ</v>
      </c>
      <c r="AD409" s="26">
        <f>VLOOKUP('作成 (2)'!D:D,引当!A:M,13,FALSE)</f>
        <v>0</v>
      </c>
    </row>
    <row r="410" spans="1:30">
      <c r="A410" s="33">
        <v>2055516209858</v>
      </c>
      <c r="B410" s="32">
        <v>4019238754155</v>
      </c>
      <c r="C410" s="31" t="s">
        <v>152</v>
      </c>
      <c r="D410" s="30" t="s">
        <v>1622</v>
      </c>
      <c r="E410" s="30" t="s">
        <v>901</v>
      </c>
      <c r="F410" s="30" t="s">
        <v>35</v>
      </c>
      <c r="G410" s="30" t="s">
        <v>152</v>
      </c>
      <c r="H410" s="30">
        <v>6000</v>
      </c>
      <c r="I410" s="30">
        <v>525</v>
      </c>
      <c r="J410" s="30" t="s">
        <v>3956</v>
      </c>
      <c r="K410" s="344"/>
      <c r="L410" s="102" t="str">
        <f t="shared" si="34"/>
        <v>MaxContact MC5 205/55R16 91V</v>
      </c>
      <c r="M410" s="104">
        <f>VLOOKUP(A:A,在庫!$B:$M,10,0)</f>
        <v>1</v>
      </c>
      <c r="N410" s="105" t="s">
        <v>4595</v>
      </c>
      <c r="O410" s="105" t="str">
        <f t="shared" si="33"/>
        <v/>
      </c>
      <c r="P410" s="106">
        <f>VLOOKUP(A:A,在庫!$B:$M,9,0)</f>
        <v>0</v>
      </c>
      <c r="Q410" s="106" t="str">
        <f>VLOOKUP('作成 (2)'!D:D,引当!A:B,2,0)&amp;K410&amp;O410</f>
        <v>mc5</v>
      </c>
      <c r="R410" s="107" t="str">
        <f t="shared" si="35"/>
        <v>2023年製 MaxContact MC5 205/55R16 91V  205/55R16  翌営業日発送</v>
      </c>
      <c r="S410" s="106" t="str">
        <f t="shared" si="36"/>
        <v>サマー$$CONTINENTAL$$コンチ$$MC5$$205/55R16$$価格$$安い$$寿命$$おすすめ$$0</v>
      </c>
      <c r="T410" s="104"/>
      <c r="U410" s="104" t="str">
        <f>VLOOKUP('作成 (2)'!D:D,引当!A:R,4,FALSE)</f>
        <v>サマー</v>
      </c>
      <c r="V410" s="104" t="str">
        <f>VLOOKUP('作成 (2)'!D:D,引当!A:R,5,FALSE)</f>
        <v>CONTINENTAL</v>
      </c>
      <c r="W410" s="103" t="str">
        <f>VLOOKUP('作成 (2)'!D:D,引当!A:R,6,FALSE)</f>
        <v>コンチ</v>
      </c>
      <c r="X410" s="108" t="str">
        <f>VLOOKUP('作成 (2)'!D:D,引当!A:M,7,FALSE)</f>
        <v>MC5</v>
      </c>
      <c r="Y410" s="109" t="str">
        <f t="shared" si="37"/>
        <v>205/55R16</v>
      </c>
      <c r="Z410" s="108" t="str">
        <f>VLOOKUP('作成 (2)'!D:D,引当!A:M,9,FALSE)</f>
        <v>価格</v>
      </c>
      <c r="AA410" s="109" t="str">
        <f>VLOOKUP('作成 (2)'!D:D,引当!A:M,10,FALSE)</f>
        <v>安い</v>
      </c>
      <c r="AB410" s="103" t="str">
        <f>VLOOKUP('作成 (2)'!D:D,引当!A:M,11,FALSE)</f>
        <v>寿命</v>
      </c>
      <c r="AC410" s="103" t="str">
        <f>VLOOKUP('作成 (2)'!D:D,引当!A:M,12,FALSE)</f>
        <v>おすすめ</v>
      </c>
      <c r="AD410" s="26">
        <f>VLOOKUP('作成 (2)'!D:D,引当!A:M,13,FALSE)</f>
        <v>0</v>
      </c>
    </row>
    <row r="411" spans="1:30">
      <c r="A411" s="33">
        <v>2254517209854</v>
      </c>
      <c r="B411" s="32">
        <v>4019238591286</v>
      </c>
      <c r="C411" s="31" t="s">
        <v>152</v>
      </c>
      <c r="D411" s="30" t="s">
        <v>1622</v>
      </c>
      <c r="E411" s="30" t="s">
        <v>1059</v>
      </c>
      <c r="F411" s="30" t="s">
        <v>37</v>
      </c>
      <c r="G411" s="30" t="s">
        <v>152</v>
      </c>
      <c r="H411" s="30">
        <v>6600</v>
      </c>
      <c r="I411" s="30">
        <v>525</v>
      </c>
      <c r="J411" s="30" t="s">
        <v>3956</v>
      </c>
      <c r="K411" s="344"/>
      <c r="L411" s="102" t="str">
        <f t="shared" si="34"/>
        <v>MaxContact MC5 225/45R17 91V</v>
      </c>
      <c r="M411" s="104" t="e">
        <f>VLOOKUP(A:A,在庫!$B:$M,10,0)</f>
        <v>#N/A</v>
      </c>
      <c r="N411" s="105" t="s">
        <v>4595</v>
      </c>
      <c r="O411" s="105" t="str">
        <f t="shared" si="33"/>
        <v/>
      </c>
      <c r="P411" s="106" t="e">
        <f>VLOOKUP(A:A,在庫!$B:$M,9,0)</f>
        <v>#N/A</v>
      </c>
      <c r="Q411" s="106" t="str">
        <f>VLOOKUP('作成 (2)'!D:D,引当!A:B,2,0)&amp;K411&amp;O411</f>
        <v>mc5</v>
      </c>
      <c r="R411" s="107" t="str">
        <f t="shared" si="35"/>
        <v>2023年製 MaxContact MC5 225/45R17 91V  225/45R17  翌営業日発送</v>
      </c>
      <c r="S411" s="106" t="str">
        <f t="shared" si="36"/>
        <v>サマー$$CONTINENTAL$$コンチ$$MC5$$225/45R17$$価格$$安い$$寿命$$おすすめ$$0</v>
      </c>
      <c r="T411" s="104"/>
      <c r="U411" s="104" t="str">
        <f>VLOOKUP('作成 (2)'!D:D,引当!A:R,4,FALSE)</f>
        <v>サマー</v>
      </c>
      <c r="V411" s="104" t="str">
        <f>VLOOKUP('作成 (2)'!D:D,引当!A:R,5,FALSE)</f>
        <v>CONTINENTAL</v>
      </c>
      <c r="W411" s="103" t="str">
        <f>VLOOKUP('作成 (2)'!D:D,引当!A:R,6,FALSE)</f>
        <v>コンチ</v>
      </c>
      <c r="X411" s="108" t="str">
        <f>VLOOKUP('作成 (2)'!D:D,引当!A:M,7,FALSE)</f>
        <v>MC5</v>
      </c>
      <c r="Y411" s="109" t="str">
        <f t="shared" si="37"/>
        <v>225/45R17</v>
      </c>
      <c r="Z411" s="108" t="str">
        <f>VLOOKUP('作成 (2)'!D:D,引当!A:M,9,FALSE)</f>
        <v>価格</v>
      </c>
      <c r="AA411" s="109" t="str">
        <f>VLOOKUP('作成 (2)'!D:D,引当!A:M,10,FALSE)</f>
        <v>安い</v>
      </c>
      <c r="AB411" s="103" t="str">
        <f>VLOOKUP('作成 (2)'!D:D,引当!A:M,11,FALSE)</f>
        <v>寿命</v>
      </c>
      <c r="AC411" s="103" t="str">
        <f>VLOOKUP('作成 (2)'!D:D,引当!A:M,12,FALSE)</f>
        <v>おすすめ</v>
      </c>
      <c r="AD411" s="26">
        <f>VLOOKUP('作成 (2)'!D:D,引当!A:M,13,FALSE)</f>
        <v>0</v>
      </c>
    </row>
    <row r="412" spans="1:30">
      <c r="A412" s="33">
        <v>2254518209822</v>
      </c>
      <c r="B412" s="32">
        <v>4019238732122</v>
      </c>
      <c r="C412" s="31" t="s">
        <v>152</v>
      </c>
      <c r="D412" s="30" t="s">
        <v>1622</v>
      </c>
      <c r="E412" s="30" t="s">
        <v>1208</v>
      </c>
      <c r="F412" s="30" t="s">
        <v>40</v>
      </c>
      <c r="G412" s="30" t="s">
        <v>152</v>
      </c>
      <c r="H412" s="30">
        <v>7500</v>
      </c>
      <c r="I412" s="30">
        <v>1050</v>
      </c>
      <c r="J412" s="30" t="s">
        <v>3956</v>
      </c>
      <c r="K412" s="344"/>
      <c r="L412" s="102" t="str">
        <f t="shared" si="34"/>
        <v>MaxContact MC5 225/45R18 91W</v>
      </c>
      <c r="M412" s="104" t="e">
        <f>VLOOKUP(A:A,在庫!$B:$M,10,0)</f>
        <v>#N/A</v>
      </c>
      <c r="N412" s="105" t="s">
        <v>4595</v>
      </c>
      <c r="O412" s="105" t="str">
        <f t="shared" si="33"/>
        <v/>
      </c>
      <c r="P412" s="106" t="e">
        <f>VLOOKUP(A:A,在庫!$B:$M,9,0)</f>
        <v>#N/A</v>
      </c>
      <c r="Q412" s="106" t="str">
        <f>VLOOKUP('作成 (2)'!D:D,引当!A:B,2,0)&amp;K412&amp;O412</f>
        <v>mc5</v>
      </c>
      <c r="R412" s="107" t="str">
        <f t="shared" si="35"/>
        <v>2023年製 MaxContact MC5 225/45R18 91W  225/45R18  翌営業日発送</v>
      </c>
      <c r="S412" s="106" t="str">
        <f t="shared" si="36"/>
        <v>サマー$$CONTINENTAL$$コンチ$$MC5$$225/45R18$$価格$$安い$$寿命$$おすすめ$$0</v>
      </c>
      <c r="T412" s="104"/>
      <c r="U412" s="104" t="str">
        <f>VLOOKUP('作成 (2)'!D:D,引当!A:R,4,FALSE)</f>
        <v>サマー</v>
      </c>
      <c r="V412" s="104" t="str">
        <f>VLOOKUP('作成 (2)'!D:D,引当!A:R,5,FALSE)</f>
        <v>CONTINENTAL</v>
      </c>
      <c r="W412" s="103" t="str">
        <f>VLOOKUP('作成 (2)'!D:D,引当!A:R,6,FALSE)</f>
        <v>コンチ</v>
      </c>
      <c r="X412" s="108" t="str">
        <f>VLOOKUP('作成 (2)'!D:D,引当!A:M,7,FALSE)</f>
        <v>MC5</v>
      </c>
      <c r="Y412" s="109" t="str">
        <f t="shared" si="37"/>
        <v>225/45R18</v>
      </c>
      <c r="Z412" s="108" t="str">
        <f>VLOOKUP('作成 (2)'!D:D,引当!A:M,9,FALSE)</f>
        <v>価格</v>
      </c>
      <c r="AA412" s="109" t="str">
        <f>VLOOKUP('作成 (2)'!D:D,引当!A:M,10,FALSE)</f>
        <v>安い</v>
      </c>
      <c r="AB412" s="103" t="str">
        <f>VLOOKUP('作成 (2)'!D:D,引当!A:M,11,FALSE)</f>
        <v>寿命</v>
      </c>
      <c r="AC412" s="103" t="str">
        <f>VLOOKUP('作成 (2)'!D:D,引当!A:M,12,FALSE)</f>
        <v>おすすめ</v>
      </c>
      <c r="AD412" s="26">
        <f>VLOOKUP('作成 (2)'!D:D,引当!A:M,13,FALSE)</f>
        <v>0</v>
      </c>
    </row>
    <row r="413" spans="1:30">
      <c r="A413" s="33">
        <v>2255017209818</v>
      </c>
      <c r="B413" s="32">
        <v>4019238646191</v>
      </c>
      <c r="C413" s="31" t="s">
        <v>152</v>
      </c>
      <c r="D413" s="30" t="s">
        <v>1622</v>
      </c>
      <c r="E413" s="30" t="s">
        <v>1164</v>
      </c>
      <c r="F413" s="30" t="s">
        <v>32</v>
      </c>
      <c r="G413" s="30" t="s">
        <v>152</v>
      </c>
      <c r="H413" s="30">
        <v>7400</v>
      </c>
      <c r="I413" s="30">
        <v>1050</v>
      </c>
      <c r="J413" s="30" t="s">
        <v>3956</v>
      </c>
      <c r="K413" s="344"/>
      <c r="L413" s="102" t="str">
        <f t="shared" si="34"/>
        <v>MaxContact MC5 225/50R17 94V</v>
      </c>
      <c r="M413" s="104" t="e">
        <f>VLOOKUP(A:A,在庫!$B:$M,10,0)</f>
        <v>#N/A</v>
      </c>
      <c r="N413" s="105" t="s">
        <v>4595</v>
      </c>
      <c r="O413" s="105" t="str">
        <f t="shared" si="33"/>
        <v/>
      </c>
      <c r="P413" s="106" t="e">
        <f>VLOOKUP(A:A,在庫!$B:$M,9,0)</f>
        <v>#N/A</v>
      </c>
      <c r="Q413" s="106" t="str">
        <f>VLOOKUP('作成 (2)'!D:D,引当!A:B,2,0)&amp;K413&amp;O413</f>
        <v>mc5</v>
      </c>
      <c r="R413" s="107" t="str">
        <f t="shared" si="35"/>
        <v>2023年製 MaxContact MC5 225/50R17 94V  225/50R17  翌営業日発送</v>
      </c>
      <c r="S413" s="106" t="str">
        <f t="shared" si="36"/>
        <v>サマー$$CONTINENTAL$$コンチ$$MC5$$225/50R17$$価格$$安い$$寿命$$おすすめ$$0</v>
      </c>
      <c r="T413" s="104"/>
      <c r="U413" s="104" t="str">
        <f>VLOOKUP('作成 (2)'!D:D,引当!A:R,4,FALSE)</f>
        <v>サマー</v>
      </c>
      <c r="V413" s="104" t="str">
        <f>VLOOKUP('作成 (2)'!D:D,引当!A:R,5,FALSE)</f>
        <v>CONTINENTAL</v>
      </c>
      <c r="W413" s="103" t="str">
        <f>VLOOKUP('作成 (2)'!D:D,引当!A:R,6,FALSE)</f>
        <v>コンチ</v>
      </c>
      <c r="X413" s="108" t="str">
        <f>VLOOKUP('作成 (2)'!D:D,引当!A:M,7,FALSE)</f>
        <v>MC5</v>
      </c>
      <c r="Y413" s="109" t="str">
        <f t="shared" si="37"/>
        <v>225/50R17</v>
      </c>
      <c r="Z413" s="108" t="str">
        <f>VLOOKUP('作成 (2)'!D:D,引当!A:M,9,FALSE)</f>
        <v>価格</v>
      </c>
      <c r="AA413" s="109" t="str">
        <f>VLOOKUP('作成 (2)'!D:D,引当!A:M,10,FALSE)</f>
        <v>安い</v>
      </c>
      <c r="AB413" s="103" t="str">
        <f>VLOOKUP('作成 (2)'!D:D,引当!A:M,11,FALSE)</f>
        <v>寿命</v>
      </c>
      <c r="AC413" s="103" t="str">
        <f>VLOOKUP('作成 (2)'!D:D,引当!A:M,12,FALSE)</f>
        <v>おすすめ</v>
      </c>
      <c r="AD413" s="26">
        <f>VLOOKUP('作成 (2)'!D:D,引当!A:M,13,FALSE)</f>
        <v>0</v>
      </c>
    </row>
    <row r="414" spans="1:30">
      <c r="A414" s="33">
        <v>1855515155412</v>
      </c>
      <c r="B414" s="32">
        <v>4985009686539</v>
      </c>
      <c r="C414" s="31" t="s">
        <v>3507</v>
      </c>
      <c r="D414" s="30" t="s">
        <v>1242</v>
      </c>
      <c r="E414" s="30" t="s">
        <v>1245</v>
      </c>
      <c r="F414" s="30" t="s">
        <v>876</v>
      </c>
      <c r="G414" s="30">
        <v>24100</v>
      </c>
      <c r="H414" s="30">
        <v>10850</v>
      </c>
      <c r="I414" s="30">
        <v>525</v>
      </c>
      <c r="J414" s="30" t="s">
        <v>3956</v>
      </c>
      <c r="K414" s="344"/>
      <c r="L414" s="102" t="str">
        <f t="shared" si="34"/>
        <v>Pilot Sport 3 185/55R15 86V XL</v>
      </c>
      <c r="M414" s="104">
        <f>VLOOKUP(A:A,在庫!$B:$M,10,0)</f>
        <v>1</v>
      </c>
      <c r="N414" s="105" t="s">
        <v>4595</v>
      </c>
      <c r="O414" s="105" t="str">
        <f t="shared" si="33"/>
        <v/>
      </c>
      <c r="P414" s="106" t="str">
        <f>VLOOKUP(A:A,在庫!$B:$M,9,0)</f>
        <v>||THAI||</v>
      </c>
      <c r="Q414" s="106" t="str">
        <f>VLOOKUP('作成 (2)'!D:D,引当!A:B,2,0)&amp;K414&amp;O414</f>
        <v>ps3</v>
      </c>
      <c r="R414" s="107" t="str">
        <f t="shared" si="35"/>
        <v>2023年製 Pilot Sport 3 185/55R15 86V XL  185/55R15  翌営業日発送</v>
      </c>
      <c r="S414" s="106" t="str">
        <f t="shared" si="36"/>
        <v>サマー$$MICHELIN$$ミシュラン$$パイロットスポーツ$$185/55R15$$価格$$安い$$寿命$$おすすめ$$0</v>
      </c>
      <c r="T414" s="104"/>
      <c r="U414" s="104" t="str">
        <f>VLOOKUP('作成 (2)'!D:D,引当!A:R,4,FALSE)</f>
        <v>サマー</v>
      </c>
      <c r="V414" s="104" t="str">
        <f>VLOOKUP('作成 (2)'!D:D,引当!A:R,5,FALSE)</f>
        <v>MICHELIN</v>
      </c>
      <c r="W414" s="103" t="str">
        <f>VLOOKUP('作成 (2)'!D:D,引当!A:R,6,FALSE)</f>
        <v>ミシュラン</v>
      </c>
      <c r="X414" s="108" t="str">
        <f>VLOOKUP('作成 (2)'!D:D,引当!A:M,7,FALSE)</f>
        <v>パイロットスポーツ</v>
      </c>
      <c r="Y414" s="109" t="str">
        <f t="shared" si="37"/>
        <v>185/55R15</v>
      </c>
      <c r="Z414" s="108" t="str">
        <f>VLOOKUP('作成 (2)'!D:D,引当!A:M,9,FALSE)</f>
        <v>価格</v>
      </c>
      <c r="AA414" s="109" t="str">
        <f>VLOOKUP('作成 (2)'!D:D,引当!A:M,10,FALSE)</f>
        <v>安い</v>
      </c>
      <c r="AB414" s="103" t="str">
        <f>VLOOKUP('作成 (2)'!D:D,引当!A:M,11,FALSE)</f>
        <v>寿命</v>
      </c>
      <c r="AC414" s="103" t="str">
        <f>VLOOKUP('作成 (2)'!D:D,引当!A:M,12,FALSE)</f>
        <v>おすすめ</v>
      </c>
      <c r="AD414" s="26">
        <f>VLOOKUP('作成 (2)'!D:D,引当!A:M,13,FALSE)</f>
        <v>0</v>
      </c>
    </row>
    <row r="415" spans="1:30">
      <c r="A415" s="33">
        <v>1954516155411</v>
      </c>
      <c r="B415" s="32">
        <v>4985009686133</v>
      </c>
      <c r="C415" s="31" t="s">
        <v>3509</v>
      </c>
      <c r="D415" s="30" t="s">
        <v>1242</v>
      </c>
      <c r="E415" s="30" t="s">
        <v>1247</v>
      </c>
      <c r="F415" s="30" t="s">
        <v>878</v>
      </c>
      <c r="G415" s="30">
        <v>27600</v>
      </c>
      <c r="H415" s="30">
        <v>12420</v>
      </c>
      <c r="I415" s="30">
        <v>525</v>
      </c>
      <c r="J415" s="30" t="s">
        <v>3956</v>
      </c>
      <c r="K415" s="344"/>
      <c r="L415" s="102" t="str">
        <f t="shared" si="34"/>
        <v>Pilot Sport 3 195/45R16 84V XL</v>
      </c>
      <c r="M415" s="104">
        <f>VLOOKUP(A:A,在庫!$B:$M,10,0)</f>
        <v>1</v>
      </c>
      <c r="N415" s="105" t="s">
        <v>4595</v>
      </c>
      <c r="O415" s="105" t="str">
        <f t="shared" si="33"/>
        <v/>
      </c>
      <c r="P415" s="106" t="str">
        <f>VLOOKUP(A:A,在庫!$B:$M,9,0)</f>
        <v>||GERMANY||GERMANY</v>
      </c>
      <c r="Q415" s="106" t="str">
        <f>VLOOKUP('作成 (2)'!D:D,引当!A:B,2,0)&amp;K415&amp;O415</f>
        <v>ps3</v>
      </c>
      <c r="R415" s="107" t="str">
        <f t="shared" si="35"/>
        <v>2023年製 Pilot Sport 3 195/45R16 84V XL  195/45R16  翌営業日発送</v>
      </c>
      <c r="S415" s="106" t="str">
        <f t="shared" si="36"/>
        <v>サマー$$MICHELIN$$ミシュラン$$パイロットスポーツ$$195/45R16$$価格$$安い$$寿命$$おすすめ$$0</v>
      </c>
      <c r="T415" s="104"/>
      <c r="U415" s="104" t="str">
        <f>VLOOKUP('作成 (2)'!D:D,引当!A:R,4,FALSE)</f>
        <v>サマー</v>
      </c>
      <c r="V415" s="104" t="str">
        <f>VLOOKUP('作成 (2)'!D:D,引当!A:R,5,FALSE)</f>
        <v>MICHELIN</v>
      </c>
      <c r="W415" s="103" t="str">
        <f>VLOOKUP('作成 (2)'!D:D,引当!A:R,6,FALSE)</f>
        <v>ミシュラン</v>
      </c>
      <c r="X415" s="108" t="str">
        <f>VLOOKUP('作成 (2)'!D:D,引当!A:M,7,FALSE)</f>
        <v>パイロットスポーツ</v>
      </c>
      <c r="Y415" s="109" t="str">
        <f t="shared" si="37"/>
        <v>195/45R16</v>
      </c>
      <c r="Z415" s="108" t="str">
        <f>VLOOKUP('作成 (2)'!D:D,引当!A:M,9,FALSE)</f>
        <v>価格</v>
      </c>
      <c r="AA415" s="109" t="str">
        <f>VLOOKUP('作成 (2)'!D:D,引当!A:M,10,FALSE)</f>
        <v>安い</v>
      </c>
      <c r="AB415" s="103" t="str">
        <f>VLOOKUP('作成 (2)'!D:D,引当!A:M,11,FALSE)</f>
        <v>寿命</v>
      </c>
      <c r="AC415" s="103" t="str">
        <f>VLOOKUP('作成 (2)'!D:D,引当!A:M,12,FALSE)</f>
        <v>おすすめ</v>
      </c>
      <c r="AD415" s="26">
        <f>VLOOKUP('作成 (2)'!D:D,引当!A:M,13,FALSE)</f>
        <v>0</v>
      </c>
    </row>
    <row r="416" spans="1:30">
      <c r="A416" s="33">
        <v>2054516155417</v>
      </c>
      <c r="B416" s="32">
        <v>4985009686126</v>
      </c>
      <c r="C416" s="31" t="s">
        <v>3510</v>
      </c>
      <c r="D416" s="30" t="s">
        <v>1242</v>
      </c>
      <c r="E416" s="30" t="s">
        <v>1248</v>
      </c>
      <c r="F416" s="30" t="s">
        <v>880</v>
      </c>
      <c r="G416" s="30">
        <v>31500</v>
      </c>
      <c r="H416" s="30">
        <v>14180</v>
      </c>
      <c r="I416" s="30">
        <v>525</v>
      </c>
      <c r="J416" s="30" t="s">
        <v>3956</v>
      </c>
      <c r="K416" s="344"/>
      <c r="L416" s="102" t="str">
        <f t="shared" si="34"/>
        <v>Pilot Sport 3 205/45R16 87W XL</v>
      </c>
      <c r="M416" s="104">
        <f>VLOOKUP(A:A,在庫!$B:$M,10,0)</f>
        <v>2</v>
      </c>
      <c r="N416" s="105" t="s">
        <v>4595</v>
      </c>
      <c r="O416" s="105" t="str">
        <f t="shared" si="33"/>
        <v/>
      </c>
      <c r="P416" s="106" t="str">
        <f>VLOOKUP(A:A,在庫!$B:$M,9,0)</f>
        <v>||GERMANY||</v>
      </c>
      <c r="Q416" s="106" t="str">
        <f>VLOOKUP('作成 (2)'!D:D,引当!A:B,2,0)&amp;K416&amp;O416</f>
        <v>ps3</v>
      </c>
      <c r="R416" s="107" t="str">
        <f t="shared" si="35"/>
        <v>2023年製 Pilot Sport 3 205/45R16 87W XL  205/45R16  翌営業日発送</v>
      </c>
      <c r="S416" s="106" t="str">
        <f t="shared" si="36"/>
        <v>サマー$$MICHELIN$$ミシュラン$$パイロットスポーツ$$205/45R16$$価格$$安い$$寿命$$おすすめ$$0</v>
      </c>
      <c r="T416" s="104"/>
      <c r="U416" s="104" t="str">
        <f>VLOOKUP('作成 (2)'!D:D,引当!A:R,4,FALSE)</f>
        <v>サマー</v>
      </c>
      <c r="V416" s="104" t="str">
        <f>VLOOKUP('作成 (2)'!D:D,引当!A:R,5,FALSE)</f>
        <v>MICHELIN</v>
      </c>
      <c r="W416" s="103" t="str">
        <f>VLOOKUP('作成 (2)'!D:D,引当!A:R,6,FALSE)</f>
        <v>ミシュラン</v>
      </c>
      <c r="X416" s="108" t="str">
        <f>VLOOKUP('作成 (2)'!D:D,引当!A:M,7,FALSE)</f>
        <v>パイロットスポーツ</v>
      </c>
      <c r="Y416" s="109" t="str">
        <f t="shared" si="37"/>
        <v>205/45R16</v>
      </c>
      <c r="Z416" s="108" t="str">
        <f>VLOOKUP('作成 (2)'!D:D,引当!A:M,9,FALSE)</f>
        <v>価格</v>
      </c>
      <c r="AA416" s="109" t="str">
        <f>VLOOKUP('作成 (2)'!D:D,引当!A:M,10,FALSE)</f>
        <v>安い</v>
      </c>
      <c r="AB416" s="103" t="str">
        <f>VLOOKUP('作成 (2)'!D:D,引当!A:M,11,FALSE)</f>
        <v>寿命</v>
      </c>
      <c r="AC416" s="103" t="str">
        <f>VLOOKUP('作成 (2)'!D:D,引当!A:M,12,FALSE)</f>
        <v>おすすめ</v>
      </c>
      <c r="AD416" s="26">
        <f>VLOOKUP('作成 (2)'!D:D,引当!A:M,13,FALSE)</f>
        <v>0</v>
      </c>
    </row>
    <row r="417" spans="1:30">
      <c r="A417" s="33">
        <v>2154516155421</v>
      </c>
      <c r="B417" s="32">
        <v>4985009686041</v>
      </c>
      <c r="C417" s="31" t="s">
        <v>3511</v>
      </c>
      <c r="D417" s="30" t="s">
        <v>1242</v>
      </c>
      <c r="E417" s="30" t="s">
        <v>1249</v>
      </c>
      <c r="F417" s="30" t="s">
        <v>96</v>
      </c>
      <c r="G417" s="30">
        <v>32200</v>
      </c>
      <c r="H417" s="30">
        <v>14490</v>
      </c>
      <c r="I417" s="30">
        <v>525</v>
      </c>
      <c r="J417" s="30" t="s">
        <v>3956</v>
      </c>
      <c r="K417" s="344"/>
      <c r="L417" s="102" t="str">
        <f t="shared" si="34"/>
        <v>Pilot Sport 3 215/45R16 90V XL AO</v>
      </c>
      <c r="M417" s="104">
        <f>VLOOKUP(A:A,在庫!$B:$M,10,0)</f>
        <v>1</v>
      </c>
      <c r="N417" s="105" t="s">
        <v>4595</v>
      </c>
      <c r="O417" s="105" t="str">
        <f t="shared" si="33"/>
        <v/>
      </c>
      <c r="P417" s="106" t="str">
        <f>VLOOKUP(A:A,在庫!$B:$M,9,0)</f>
        <v>||ITALY||ITALY</v>
      </c>
      <c r="Q417" s="106" t="str">
        <f>VLOOKUP('作成 (2)'!D:D,引当!A:B,2,0)&amp;K417&amp;O417</f>
        <v>ps3</v>
      </c>
      <c r="R417" s="107" t="str">
        <f t="shared" si="35"/>
        <v>2023年製 Pilot Sport 3 215/45R16 90V XL AO  215/45R16  翌営業日発送</v>
      </c>
      <c r="S417" s="106" t="str">
        <f t="shared" si="36"/>
        <v>サマー$$MICHELIN$$ミシュラン$$パイロットスポーツ$$215/45R16$$価格$$安い$$寿命$$おすすめ$$0</v>
      </c>
      <c r="T417" s="104"/>
      <c r="U417" s="104" t="str">
        <f>VLOOKUP('作成 (2)'!D:D,引当!A:R,4,FALSE)</f>
        <v>サマー</v>
      </c>
      <c r="V417" s="104" t="str">
        <f>VLOOKUP('作成 (2)'!D:D,引当!A:R,5,FALSE)</f>
        <v>MICHELIN</v>
      </c>
      <c r="W417" s="103" t="str">
        <f>VLOOKUP('作成 (2)'!D:D,引当!A:R,6,FALSE)</f>
        <v>ミシュラン</v>
      </c>
      <c r="X417" s="108" t="str">
        <f>VLOOKUP('作成 (2)'!D:D,引当!A:M,7,FALSE)</f>
        <v>パイロットスポーツ</v>
      </c>
      <c r="Y417" s="109" t="str">
        <f t="shared" si="37"/>
        <v>215/45R16</v>
      </c>
      <c r="Z417" s="108" t="str">
        <f>VLOOKUP('作成 (2)'!D:D,引当!A:M,9,FALSE)</f>
        <v>価格</v>
      </c>
      <c r="AA417" s="109" t="str">
        <f>VLOOKUP('作成 (2)'!D:D,引当!A:M,10,FALSE)</f>
        <v>安い</v>
      </c>
      <c r="AB417" s="103" t="str">
        <f>VLOOKUP('作成 (2)'!D:D,引当!A:M,11,FALSE)</f>
        <v>寿命</v>
      </c>
      <c r="AC417" s="103" t="str">
        <f>VLOOKUP('作成 (2)'!D:D,引当!A:M,12,FALSE)</f>
        <v>おすすめ</v>
      </c>
      <c r="AD417" s="26">
        <f>VLOOKUP('作成 (2)'!D:D,引当!A:M,13,FALSE)</f>
        <v>0</v>
      </c>
    </row>
    <row r="418" spans="1:30">
      <c r="A418" s="33">
        <v>2155516155435</v>
      </c>
      <c r="B418" s="32">
        <v>4985009686294</v>
      </c>
      <c r="C418" s="31" t="s">
        <v>3513</v>
      </c>
      <c r="D418" s="30" t="s">
        <v>1242</v>
      </c>
      <c r="E418" s="30" t="s">
        <v>1251</v>
      </c>
      <c r="F418" s="30" t="s">
        <v>82</v>
      </c>
      <c r="G418" s="30">
        <v>30400</v>
      </c>
      <c r="H418" s="30">
        <v>13680</v>
      </c>
      <c r="I418" s="30">
        <v>1050</v>
      </c>
      <c r="J418" s="30" t="s">
        <v>3956</v>
      </c>
      <c r="K418" s="344"/>
      <c r="L418" s="102" t="str">
        <f t="shared" si="34"/>
        <v>Pilot Sport 3 215/55R16 93W</v>
      </c>
      <c r="M418" s="104">
        <f>VLOOKUP(A:A,在庫!$B:$M,10,0)</f>
        <v>2</v>
      </c>
      <c r="N418" s="105" t="s">
        <v>4595</v>
      </c>
      <c r="O418" s="105" t="str">
        <f t="shared" si="33"/>
        <v/>
      </c>
      <c r="P418" s="106" t="str">
        <f>VLOOKUP(A:A,在庫!$B:$M,9,0)</f>
        <v>||THAI||THAI</v>
      </c>
      <c r="Q418" s="106" t="str">
        <f>VLOOKUP('作成 (2)'!D:D,引当!A:B,2,0)&amp;K418&amp;O418</f>
        <v>ps3</v>
      </c>
      <c r="R418" s="107" t="str">
        <f t="shared" si="35"/>
        <v>2023年製 Pilot Sport 3 215/55R16 93W  215/55R16  翌営業日発送</v>
      </c>
      <c r="S418" s="106" t="str">
        <f t="shared" si="36"/>
        <v>サマー$$MICHELIN$$ミシュラン$$パイロットスポーツ$$215/55R16$$価格$$安い$$寿命$$おすすめ$$0</v>
      </c>
      <c r="T418" s="104"/>
      <c r="U418" s="104" t="str">
        <f>VLOOKUP('作成 (2)'!D:D,引当!A:R,4,FALSE)</f>
        <v>サマー</v>
      </c>
      <c r="V418" s="104" t="str">
        <f>VLOOKUP('作成 (2)'!D:D,引当!A:R,5,FALSE)</f>
        <v>MICHELIN</v>
      </c>
      <c r="W418" s="103" t="str">
        <f>VLOOKUP('作成 (2)'!D:D,引当!A:R,6,FALSE)</f>
        <v>ミシュラン</v>
      </c>
      <c r="X418" s="108" t="str">
        <f>VLOOKUP('作成 (2)'!D:D,引当!A:M,7,FALSE)</f>
        <v>パイロットスポーツ</v>
      </c>
      <c r="Y418" s="109" t="str">
        <f t="shared" si="37"/>
        <v>215/55R16</v>
      </c>
      <c r="Z418" s="108" t="str">
        <f>VLOOKUP('作成 (2)'!D:D,引当!A:M,9,FALSE)</f>
        <v>価格</v>
      </c>
      <c r="AA418" s="109" t="str">
        <f>VLOOKUP('作成 (2)'!D:D,引当!A:M,10,FALSE)</f>
        <v>安い</v>
      </c>
      <c r="AB418" s="103" t="str">
        <f>VLOOKUP('作成 (2)'!D:D,引当!A:M,11,FALSE)</f>
        <v>寿命</v>
      </c>
      <c r="AC418" s="103" t="str">
        <f>VLOOKUP('作成 (2)'!D:D,引当!A:M,12,FALSE)</f>
        <v>おすすめ</v>
      </c>
      <c r="AD418" s="26">
        <f>VLOOKUP('作成 (2)'!D:D,引当!A:M,13,FALSE)</f>
        <v>0</v>
      </c>
    </row>
    <row r="419" spans="1:30">
      <c r="A419" s="33">
        <v>2255516155432</v>
      </c>
      <c r="B419" s="32">
        <v>4985009686300</v>
      </c>
      <c r="C419" s="31" t="s">
        <v>3514</v>
      </c>
      <c r="D419" s="30" t="s">
        <v>1242</v>
      </c>
      <c r="E419" s="30" t="s">
        <v>3515</v>
      </c>
      <c r="F419" s="30" t="s">
        <v>45</v>
      </c>
      <c r="G419" s="30">
        <v>30100</v>
      </c>
      <c r="H419" s="30">
        <v>13550</v>
      </c>
      <c r="I419" s="30">
        <v>1050</v>
      </c>
      <c r="J419" s="30" t="s">
        <v>3956</v>
      </c>
      <c r="K419" s="344"/>
      <c r="L419" s="102" t="str">
        <f t="shared" si="34"/>
        <v>Pilot Sport 3 225/55R16 95W（21年製あり）</v>
      </c>
      <c r="M419" s="104">
        <f>VLOOKUP(A:A,在庫!$B:$M,10,0)</f>
        <v>1</v>
      </c>
      <c r="N419" s="105" t="s">
        <v>4595</v>
      </c>
      <c r="O419" s="105" t="str">
        <f t="shared" si="33"/>
        <v/>
      </c>
      <c r="P419" s="106" t="str">
        <f>VLOOKUP(A:A,在庫!$B:$M,9,0)</f>
        <v>||THAI||</v>
      </c>
      <c r="Q419" s="106" t="str">
        <f>VLOOKUP('作成 (2)'!D:D,引当!A:B,2,0)&amp;K419&amp;O419</f>
        <v>ps3</v>
      </c>
      <c r="R419" s="107" t="str">
        <f t="shared" si="35"/>
        <v>2023年製 Pilot Sport 3 225/55R16 95W（21年製あり）  225/55R16  翌営業日発送</v>
      </c>
      <c r="S419" s="106" t="str">
        <f t="shared" si="36"/>
        <v>サマー$$MICHELIN$$ミシュラン$$パイロットスポーツ$$225/55R16$$価格$$安い$$寿命$$おすすめ$$0</v>
      </c>
      <c r="T419" s="104"/>
      <c r="U419" s="104" t="str">
        <f>VLOOKUP('作成 (2)'!D:D,引当!A:R,4,FALSE)</f>
        <v>サマー</v>
      </c>
      <c r="V419" s="104" t="str">
        <f>VLOOKUP('作成 (2)'!D:D,引当!A:R,5,FALSE)</f>
        <v>MICHELIN</v>
      </c>
      <c r="W419" s="103" t="str">
        <f>VLOOKUP('作成 (2)'!D:D,引当!A:R,6,FALSE)</f>
        <v>ミシュラン</v>
      </c>
      <c r="X419" s="108" t="str">
        <f>VLOOKUP('作成 (2)'!D:D,引当!A:M,7,FALSE)</f>
        <v>パイロットスポーツ</v>
      </c>
      <c r="Y419" s="109" t="str">
        <f t="shared" si="37"/>
        <v>225/55R16</v>
      </c>
      <c r="Z419" s="108" t="str">
        <f>VLOOKUP('作成 (2)'!D:D,引当!A:M,9,FALSE)</f>
        <v>価格</v>
      </c>
      <c r="AA419" s="109" t="str">
        <f>VLOOKUP('作成 (2)'!D:D,引当!A:M,10,FALSE)</f>
        <v>安い</v>
      </c>
      <c r="AB419" s="103" t="str">
        <f>VLOOKUP('作成 (2)'!D:D,引当!A:M,11,FALSE)</f>
        <v>寿命</v>
      </c>
      <c r="AC419" s="103" t="str">
        <f>VLOOKUP('作成 (2)'!D:D,引当!A:M,12,FALSE)</f>
        <v>おすすめ</v>
      </c>
      <c r="AD419" s="26">
        <f>VLOOKUP('作成 (2)'!D:D,引当!A:M,13,FALSE)</f>
        <v>0</v>
      </c>
    </row>
    <row r="420" spans="1:30">
      <c r="A420" s="33">
        <v>1955015155575</v>
      </c>
      <c r="B420" s="32">
        <v>4985009686546</v>
      </c>
      <c r="C420" s="31" t="s">
        <v>3506</v>
      </c>
      <c r="D420" s="30" t="s">
        <v>1242</v>
      </c>
      <c r="E420" s="30" t="s">
        <v>1243</v>
      </c>
      <c r="F420" s="30" t="s">
        <v>1244</v>
      </c>
      <c r="G420" s="30">
        <v>22400</v>
      </c>
      <c r="H420" s="30">
        <v>10080</v>
      </c>
      <c r="I420" s="30">
        <v>525</v>
      </c>
      <c r="J420" s="30" t="s">
        <v>3956</v>
      </c>
      <c r="K420" s="344"/>
      <c r="L420" s="102" t="str">
        <f t="shared" si="34"/>
        <v>Pilot Sport 3 195/50R15 86V XL</v>
      </c>
      <c r="M420" s="104">
        <f>VLOOKUP(A:A,在庫!$B:$M,10,0)</f>
        <v>3</v>
      </c>
      <c r="N420" s="105" t="s">
        <v>4595</v>
      </c>
      <c r="O420" s="105" t="str">
        <f t="shared" si="33"/>
        <v/>
      </c>
      <c r="P420" s="106" t="str">
        <f>VLOOKUP(A:A,在庫!$B:$M,9,0)</f>
        <v>||THAI||THAI</v>
      </c>
      <c r="Q420" s="106" t="str">
        <f>VLOOKUP('作成 (2)'!D:D,引当!A:B,2,0)&amp;K420&amp;O420</f>
        <v>ps3</v>
      </c>
      <c r="R420" s="107" t="str">
        <f t="shared" si="35"/>
        <v>2023年製 Pilot Sport 3 195/50R15 86V XL  195/50R15  翌営業日発送</v>
      </c>
      <c r="S420" s="106" t="str">
        <f t="shared" si="36"/>
        <v>サマー$$MICHELIN$$ミシュラン$$パイロットスポーツ$$195/50R15$$価格$$安い$$寿命$$おすすめ$$0</v>
      </c>
      <c r="T420" s="104"/>
      <c r="U420" s="104" t="str">
        <f>VLOOKUP('作成 (2)'!D:D,引当!A:R,4,FALSE)</f>
        <v>サマー</v>
      </c>
      <c r="V420" s="104" t="str">
        <f>VLOOKUP('作成 (2)'!D:D,引当!A:R,5,FALSE)</f>
        <v>MICHELIN</v>
      </c>
      <c r="W420" s="103" t="str">
        <f>VLOOKUP('作成 (2)'!D:D,引当!A:R,6,FALSE)</f>
        <v>ミシュラン</v>
      </c>
      <c r="X420" s="108" t="str">
        <f>VLOOKUP('作成 (2)'!D:D,引当!A:M,7,FALSE)</f>
        <v>パイロットスポーツ</v>
      </c>
      <c r="Y420" s="109" t="str">
        <f t="shared" si="37"/>
        <v>195/50R15</v>
      </c>
      <c r="Z420" s="108" t="str">
        <f>VLOOKUP('作成 (2)'!D:D,引当!A:M,9,FALSE)</f>
        <v>価格</v>
      </c>
      <c r="AA420" s="109" t="str">
        <f>VLOOKUP('作成 (2)'!D:D,引当!A:M,10,FALSE)</f>
        <v>安い</v>
      </c>
      <c r="AB420" s="103" t="str">
        <f>VLOOKUP('作成 (2)'!D:D,引当!A:M,11,FALSE)</f>
        <v>寿命</v>
      </c>
      <c r="AC420" s="103" t="str">
        <f>VLOOKUP('作成 (2)'!D:D,引当!A:M,12,FALSE)</f>
        <v>おすすめ</v>
      </c>
      <c r="AD420" s="26">
        <f>VLOOKUP('作成 (2)'!D:D,引当!A:M,13,FALSE)</f>
        <v>0</v>
      </c>
    </row>
    <row r="421" spans="1:30">
      <c r="A421" s="33">
        <v>1955515155419</v>
      </c>
      <c r="B421" s="32">
        <v>4985009686553</v>
      </c>
      <c r="C421" s="31" t="s">
        <v>3508</v>
      </c>
      <c r="D421" s="30" t="s">
        <v>1242</v>
      </c>
      <c r="E421" s="30" t="s">
        <v>1246</v>
      </c>
      <c r="F421" s="30" t="s">
        <v>873</v>
      </c>
      <c r="G421" s="30">
        <v>22400</v>
      </c>
      <c r="H421" s="30">
        <v>10080</v>
      </c>
      <c r="I421" s="30">
        <v>525</v>
      </c>
      <c r="J421" s="30" t="s">
        <v>3956</v>
      </c>
      <c r="K421" s="344"/>
      <c r="L421" s="102" t="str">
        <f t="shared" si="34"/>
        <v>Pilot Sport 3 195/55R15 89V XL</v>
      </c>
      <c r="M421" s="104">
        <f>VLOOKUP(A:A,在庫!$B:$M,10,0)</f>
        <v>3</v>
      </c>
      <c r="N421" s="105" t="s">
        <v>4595</v>
      </c>
      <c r="O421" s="105" t="str">
        <f t="shared" si="33"/>
        <v/>
      </c>
      <c r="P421" s="106" t="str">
        <f>VLOOKUP(A:A,在庫!$B:$M,9,0)</f>
        <v>||THAI||</v>
      </c>
      <c r="Q421" s="106" t="str">
        <f>VLOOKUP('作成 (2)'!D:D,引当!A:B,2,0)&amp;K421&amp;O421</f>
        <v>ps3</v>
      </c>
      <c r="R421" s="107" t="str">
        <f t="shared" si="35"/>
        <v>2023年製 Pilot Sport 3 195/55R15 89V XL  195/55R15  翌営業日発送</v>
      </c>
      <c r="S421" s="106" t="str">
        <f t="shared" si="36"/>
        <v>サマー$$MICHELIN$$ミシュラン$$パイロットスポーツ$$195/55R15$$価格$$安い$$寿命$$おすすめ$$0</v>
      </c>
      <c r="T421" s="104"/>
      <c r="U421" s="104" t="str">
        <f>VLOOKUP('作成 (2)'!D:D,引当!A:R,4,FALSE)</f>
        <v>サマー</v>
      </c>
      <c r="V421" s="104" t="str">
        <f>VLOOKUP('作成 (2)'!D:D,引当!A:R,5,FALSE)</f>
        <v>MICHELIN</v>
      </c>
      <c r="W421" s="103" t="str">
        <f>VLOOKUP('作成 (2)'!D:D,引当!A:R,6,FALSE)</f>
        <v>ミシュラン</v>
      </c>
      <c r="X421" s="108" t="str">
        <f>VLOOKUP('作成 (2)'!D:D,引当!A:M,7,FALSE)</f>
        <v>パイロットスポーツ</v>
      </c>
      <c r="Y421" s="109" t="str">
        <f t="shared" si="37"/>
        <v>195/55R15</v>
      </c>
      <c r="Z421" s="108" t="str">
        <f>VLOOKUP('作成 (2)'!D:D,引当!A:M,9,FALSE)</f>
        <v>価格</v>
      </c>
      <c r="AA421" s="109" t="str">
        <f>VLOOKUP('作成 (2)'!D:D,引当!A:M,10,FALSE)</f>
        <v>安い</v>
      </c>
      <c r="AB421" s="103" t="str">
        <f>VLOOKUP('作成 (2)'!D:D,引当!A:M,11,FALSE)</f>
        <v>寿命</v>
      </c>
      <c r="AC421" s="103" t="str">
        <f>VLOOKUP('作成 (2)'!D:D,引当!A:M,12,FALSE)</f>
        <v>おすすめ</v>
      </c>
      <c r="AD421" s="26">
        <f>VLOOKUP('作成 (2)'!D:D,引当!A:M,13,FALSE)</f>
        <v>0</v>
      </c>
    </row>
    <row r="422" spans="1:30">
      <c r="A422" s="33">
        <v>2055016155419</v>
      </c>
      <c r="B422" s="32">
        <v>4985009686102</v>
      </c>
      <c r="C422" s="31" t="s">
        <v>3512</v>
      </c>
      <c r="D422" s="30" t="s">
        <v>1242</v>
      </c>
      <c r="E422" s="30" t="s">
        <v>1250</v>
      </c>
      <c r="F422" s="30" t="s">
        <v>105</v>
      </c>
      <c r="G422" s="30">
        <v>29100</v>
      </c>
      <c r="H422" s="30">
        <v>13100</v>
      </c>
      <c r="I422" s="30">
        <v>525</v>
      </c>
      <c r="J422" s="30" t="s">
        <v>3956</v>
      </c>
      <c r="K422" s="344"/>
      <c r="L422" s="102" t="str">
        <f t="shared" si="34"/>
        <v>Pilot Sport 3 205/50R16 87V</v>
      </c>
      <c r="M422" s="104" t="e">
        <f>VLOOKUP(A:A,在庫!$B:$M,10,0)</f>
        <v>#N/A</v>
      </c>
      <c r="N422" s="105" t="s">
        <v>4595</v>
      </c>
      <c r="O422" s="105" t="str">
        <f t="shared" si="33"/>
        <v/>
      </c>
      <c r="P422" s="106" t="e">
        <f>VLOOKUP(A:A,在庫!$B:$M,9,0)</f>
        <v>#N/A</v>
      </c>
      <c r="Q422" s="106" t="str">
        <f>VLOOKUP('作成 (2)'!D:D,引当!A:B,2,0)&amp;K422&amp;O422</f>
        <v>ps3</v>
      </c>
      <c r="R422" s="107" t="str">
        <f t="shared" si="35"/>
        <v>2023年製 Pilot Sport 3 205/50R16 87V  205/50R16  翌営業日発送</v>
      </c>
      <c r="S422" s="106" t="str">
        <f t="shared" si="36"/>
        <v>サマー$$MICHELIN$$ミシュラン$$パイロットスポーツ$$205/50R16$$価格$$安い$$寿命$$おすすめ$$0</v>
      </c>
      <c r="T422" s="104"/>
      <c r="U422" s="104" t="str">
        <f>VLOOKUP('作成 (2)'!D:D,引当!A:R,4,FALSE)</f>
        <v>サマー</v>
      </c>
      <c r="V422" s="104" t="str">
        <f>VLOOKUP('作成 (2)'!D:D,引当!A:R,5,FALSE)</f>
        <v>MICHELIN</v>
      </c>
      <c r="W422" s="103" t="str">
        <f>VLOOKUP('作成 (2)'!D:D,引当!A:R,6,FALSE)</f>
        <v>ミシュラン</v>
      </c>
      <c r="X422" s="108" t="str">
        <f>VLOOKUP('作成 (2)'!D:D,引当!A:M,7,FALSE)</f>
        <v>パイロットスポーツ</v>
      </c>
      <c r="Y422" s="109" t="str">
        <f t="shared" si="37"/>
        <v>205/50R16</v>
      </c>
      <c r="Z422" s="108" t="str">
        <f>VLOOKUP('作成 (2)'!D:D,引当!A:M,9,FALSE)</f>
        <v>価格</v>
      </c>
      <c r="AA422" s="109" t="str">
        <f>VLOOKUP('作成 (2)'!D:D,引当!A:M,10,FALSE)</f>
        <v>安い</v>
      </c>
      <c r="AB422" s="103" t="str">
        <f>VLOOKUP('作成 (2)'!D:D,引当!A:M,11,FALSE)</f>
        <v>寿命</v>
      </c>
      <c r="AC422" s="103" t="str">
        <f>VLOOKUP('作成 (2)'!D:D,引当!A:M,12,FALSE)</f>
        <v>おすすめ</v>
      </c>
      <c r="AD422" s="26">
        <f>VLOOKUP('作成 (2)'!D:D,引当!A:M,13,FALSE)</f>
        <v>0</v>
      </c>
    </row>
    <row r="423" spans="1:30">
      <c r="A423" s="33">
        <v>1954517155502</v>
      </c>
      <c r="B423" s="32">
        <v>4985009693032</v>
      </c>
      <c r="C423" s="31" t="s">
        <v>3520</v>
      </c>
      <c r="D423" s="30" t="s">
        <v>1252</v>
      </c>
      <c r="E423" s="30" t="s">
        <v>1255</v>
      </c>
      <c r="F423" s="30" t="s">
        <v>119</v>
      </c>
      <c r="G423" s="30">
        <v>33800</v>
      </c>
      <c r="H423" s="30">
        <v>13860</v>
      </c>
      <c r="I423" s="30">
        <v>525</v>
      </c>
      <c r="J423" s="30" t="s">
        <v>3956</v>
      </c>
      <c r="K423" s="344"/>
      <c r="L423" s="102" t="str">
        <f t="shared" si="34"/>
        <v>Pilot Sport 4 195/45R17 81W（43掛）</v>
      </c>
      <c r="M423" s="104">
        <f>VLOOKUP(A:A,在庫!$B:$M,10,0)</f>
        <v>2</v>
      </c>
      <c r="N423" s="105" t="s">
        <v>4595</v>
      </c>
      <c r="O423" s="105" t="str">
        <f t="shared" si="33"/>
        <v/>
      </c>
      <c r="P423" s="106" t="str">
        <f>VLOOKUP(A:A,在庫!$B:$M,9,0)</f>
        <v>||ITALY||ITALY</v>
      </c>
      <c r="Q423" s="106" t="str">
        <f>VLOOKUP('作成 (2)'!D:D,引当!A:B,2,0)&amp;K423&amp;O423</f>
        <v>ps4</v>
      </c>
      <c r="R423" s="107" t="str">
        <f t="shared" si="35"/>
        <v>2023年製 Pilot Sport 4 195/45R17 81W（43掛）  195/45R17  翌営業日発送</v>
      </c>
      <c r="S423" s="106" t="str">
        <f t="shared" si="36"/>
        <v>サマー$$MICHELIN$$ミシュラン$$パイロットスポーツ$$195/45R17$$価格$$安い$$寿命$$おすすめ$$0</v>
      </c>
      <c r="T423" s="104"/>
      <c r="U423" s="104" t="str">
        <f>VLOOKUP('作成 (2)'!D:D,引当!A:R,4,FALSE)</f>
        <v>サマー</v>
      </c>
      <c r="V423" s="104" t="str">
        <f>VLOOKUP('作成 (2)'!D:D,引当!A:R,5,FALSE)</f>
        <v>MICHELIN</v>
      </c>
      <c r="W423" s="103" t="str">
        <f>VLOOKUP('作成 (2)'!D:D,引当!A:R,6,FALSE)</f>
        <v>ミシュラン</v>
      </c>
      <c r="X423" s="108" t="str">
        <f>VLOOKUP('作成 (2)'!D:D,引当!A:M,7,FALSE)</f>
        <v>パイロットスポーツ</v>
      </c>
      <c r="Y423" s="109" t="str">
        <f t="shared" si="37"/>
        <v>195/45R17</v>
      </c>
      <c r="Z423" s="108" t="str">
        <f>VLOOKUP('作成 (2)'!D:D,引当!A:M,9,FALSE)</f>
        <v>価格</v>
      </c>
      <c r="AA423" s="109" t="str">
        <f>VLOOKUP('作成 (2)'!D:D,引当!A:M,10,FALSE)</f>
        <v>安い</v>
      </c>
      <c r="AB423" s="103" t="str">
        <f>VLOOKUP('作成 (2)'!D:D,引当!A:M,11,FALSE)</f>
        <v>寿命</v>
      </c>
      <c r="AC423" s="103" t="str">
        <f>VLOOKUP('作成 (2)'!D:D,引当!A:M,12,FALSE)</f>
        <v>おすすめ</v>
      </c>
      <c r="AD423" s="26">
        <f>VLOOKUP('作成 (2)'!D:D,引当!A:M,13,FALSE)</f>
        <v>0</v>
      </c>
    </row>
    <row r="424" spans="1:30">
      <c r="A424" s="33">
        <v>2055017155500</v>
      </c>
      <c r="B424" s="32">
        <v>4985009687192</v>
      </c>
      <c r="C424" s="31" t="s">
        <v>3522</v>
      </c>
      <c r="D424" s="30" t="s">
        <v>1252</v>
      </c>
      <c r="E424" s="30" t="s">
        <v>1256</v>
      </c>
      <c r="F424" s="30" t="s">
        <v>64</v>
      </c>
      <c r="G424" s="30">
        <v>33800</v>
      </c>
      <c r="H424" s="30">
        <v>15210</v>
      </c>
      <c r="I424" s="30">
        <v>525</v>
      </c>
      <c r="J424" s="30" t="s">
        <v>3956</v>
      </c>
      <c r="K424" s="344"/>
      <c r="L424" s="102" t="str">
        <f t="shared" si="34"/>
        <v>Pilot Sport 4 205/50R17 93Y XL</v>
      </c>
      <c r="M424" s="104">
        <f>VLOOKUP(A:A,在庫!$B:$M,10,0)</f>
        <v>3</v>
      </c>
      <c r="N424" s="105" t="s">
        <v>4595</v>
      </c>
      <c r="O424" s="105" t="str">
        <f t="shared" si="33"/>
        <v/>
      </c>
      <c r="P424" s="106" t="str">
        <f>VLOOKUP(A:A,在庫!$B:$M,9,0)</f>
        <v>||SPAIN||</v>
      </c>
      <c r="Q424" s="106" t="str">
        <f>VLOOKUP('作成 (2)'!D:D,引当!A:B,2,0)&amp;K424&amp;O424</f>
        <v>ps4</v>
      </c>
      <c r="R424" s="107" t="str">
        <f t="shared" si="35"/>
        <v>2023年製 Pilot Sport 4 205/50R17 93Y XL  205/50R17  翌営業日発送</v>
      </c>
      <c r="S424" s="106" t="str">
        <f t="shared" si="36"/>
        <v>サマー$$MICHELIN$$ミシュラン$$パイロットスポーツ$$205/50R17$$価格$$安い$$寿命$$おすすめ$$0</v>
      </c>
      <c r="T424" s="104"/>
      <c r="U424" s="104" t="str">
        <f>VLOOKUP('作成 (2)'!D:D,引当!A:R,4,FALSE)</f>
        <v>サマー</v>
      </c>
      <c r="V424" s="104" t="str">
        <f>VLOOKUP('作成 (2)'!D:D,引当!A:R,5,FALSE)</f>
        <v>MICHELIN</v>
      </c>
      <c r="W424" s="103" t="str">
        <f>VLOOKUP('作成 (2)'!D:D,引当!A:R,6,FALSE)</f>
        <v>ミシュラン</v>
      </c>
      <c r="X424" s="108" t="str">
        <f>VLOOKUP('作成 (2)'!D:D,引当!A:M,7,FALSE)</f>
        <v>パイロットスポーツ</v>
      </c>
      <c r="Y424" s="109" t="str">
        <f t="shared" si="37"/>
        <v>205/50R17</v>
      </c>
      <c r="Z424" s="108" t="str">
        <f>VLOOKUP('作成 (2)'!D:D,引当!A:M,9,FALSE)</f>
        <v>価格</v>
      </c>
      <c r="AA424" s="109" t="str">
        <f>VLOOKUP('作成 (2)'!D:D,引当!A:M,10,FALSE)</f>
        <v>安い</v>
      </c>
      <c r="AB424" s="103" t="str">
        <f>VLOOKUP('作成 (2)'!D:D,引当!A:M,11,FALSE)</f>
        <v>寿命</v>
      </c>
      <c r="AC424" s="103" t="str">
        <f>VLOOKUP('作成 (2)'!D:D,引当!A:M,12,FALSE)</f>
        <v>おすすめ</v>
      </c>
      <c r="AD424" s="26">
        <f>VLOOKUP('作成 (2)'!D:D,引当!A:M,13,FALSE)</f>
        <v>0</v>
      </c>
    </row>
    <row r="425" spans="1:30">
      <c r="A425" s="33">
        <v>2055516155506</v>
      </c>
      <c r="B425" s="32">
        <v>4985009687185</v>
      </c>
      <c r="C425" s="31" t="s">
        <v>3518</v>
      </c>
      <c r="D425" s="30" t="s">
        <v>1252</v>
      </c>
      <c r="E425" s="30" t="s">
        <v>1253</v>
      </c>
      <c r="F425" s="30" t="s">
        <v>35</v>
      </c>
      <c r="G425" s="30">
        <v>29200</v>
      </c>
      <c r="H425" s="30">
        <v>13140</v>
      </c>
      <c r="I425" s="30">
        <v>525</v>
      </c>
      <c r="J425" s="30" t="s">
        <v>3956</v>
      </c>
      <c r="K425" s="344"/>
      <c r="L425" s="102" t="str">
        <f t="shared" si="34"/>
        <v>Pilot Sport 4 205/55R16 94Y XL</v>
      </c>
      <c r="M425" s="104">
        <f>VLOOKUP(A:A,在庫!$B:$M,10,0)</f>
        <v>3</v>
      </c>
      <c r="N425" s="105" t="s">
        <v>4595</v>
      </c>
      <c r="O425" s="105" t="str">
        <f t="shared" si="33"/>
        <v/>
      </c>
      <c r="P425" s="106" t="str">
        <f>VLOOKUP(A:A,在庫!$B:$M,9,0)</f>
        <v>||SPAIN||SPAIN</v>
      </c>
      <c r="Q425" s="106" t="str">
        <f>VLOOKUP('作成 (2)'!D:D,引当!A:B,2,0)&amp;K425&amp;O425</f>
        <v>ps4</v>
      </c>
      <c r="R425" s="107" t="str">
        <f t="shared" si="35"/>
        <v>2023年製 Pilot Sport 4 205/55R16 94Y XL  205/55R16  翌営業日発送</v>
      </c>
      <c r="S425" s="106" t="str">
        <f t="shared" si="36"/>
        <v>サマー$$MICHELIN$$ミシュラン$$パイロットスポーツ$$205/55R16$$価格$$安い$$寿命$$おすすめ$$0</v>
      </c>
      <c r="T425" s="104"/>
      <c r="U425" s="104" t="str">
        <f>VLOOKUP('作成 (2)'!D:D,引当!A:R,4,FALSE)</f>
        <v>サマー</v>
      </c>
      <c r="V425" s="104" t="str">
        <f>VLOOKUP('作成 (2)'!D:D,引当!A:R,5,FALSE)</f>
        <v>MICHELIN</v>
      </c>
      <c r="W425" s="103" t="str">
        <f>VLOOKUP('作成 (2)'!D:D,引当!A:R,6,FALSE)</f>
        <v>ミシュラン</v>
      </c>
      <c r="X425" s="108" t="str">
        <f>VLOOKUP('作成 (2)'!D:D,引当!A:M,7,FALSE)</f>
        <v>パイロットスポーツ</v>
      </c>
      <c r="Y425" s="109" t="str">
        <f t="shared" si="37"/>
        <v>205/55R16</v>
      </c>
      <c r="Z425" s="108" t="str">
        <f>VLOOKUP('作成 (2)'!D:D,引当!A:M,9,FALSE)</f>
        <v>価格</v>
      </c>
      <c r="AA425" s="109" t="str">
        <f>VLOOKUP('作成 (2)'!D:D,引当!A:M,10,FALSE)</f>
        <v>安い</v>
      </c>
      <c r="AB425" s="103" t="str">
        <f>VLOOKUP('作成 (2)'!D:D,引当!A:M,11,FALSE)</f>
        <v>寿命</v>
      </c>
      <c r="AC425" s="103" t="str">
        <f>VLOOKUP('作成 (2)'!D:D,引当!A:M,12,FALSE)</f>
        <v>おすすめ</v>
      </c>
      <c r="AD425" s="26">
        <f>VLOOKUP('作成 (2)'!D:D,引当!A:M,13,FALSE)</f>
        <v>0</v>
      </c>
    </row>
    <row r="426" spans="1:30">
      <c r="A426" s="33">
        <v>2155017155507</v>
      </c>
      <c r="B426" s="32">
        <v>4985009687215</v>
      </c>
      <c r="C426" s="31" t="s">
        <v>3523</v>
      </c>
      <c r="D426" s="30" t="s">
        <v>1252</v>
      </c>
      <c r="E426" s="30" t="s">
        <v>1257</v>
      </c>
      <c r="F426" s="30" t="s">
        <v>39</v>
      </c>
      <c r="G426" s="30">
        <v>37500</v>
      </c>
      <c r="H426" s="30">
        <v>16880</v>
      </c>
      <c r="I426" s="30">
        <v>1050</v>
      </c>
      <c r="J426" s="30" t="s">
        <v>3956</v>
      </c>
      <c r="K426" s="344"/>
      <c r="L426" s="102" t="str">
        <f t="shared" si="34"/>
        <v>Pilot Sport 4 215/50R17 95Y XL</v>
      </c>
      <c r="M426" s="104">
        <f>VLOOKUP(A:A,在庫!$B:$M,10,0)</f>
        <v>2</v>
      </c>
      <c r="N426" s="105" t="s">
        <v>4595</v>
      </c>
      <c r="O426" s="105" t="str">
        <f t="shared" si="33"/>
        <v/>
      </c>
      <c r="P426" s="106" t="str">
        <f>VLOOKUP(A:A,在庫!$B:$M,9,0)</f>
        <v>||SPAIN||SPAIN</v>
      </c>
      <c r="Q426" s="106" t="str">
        <f>VLOOKUP('作成 (2)'!D:D,引当!A:B,2,0)&amp;K426&amp;O426</f>
        <v>ps4</v>
      </c>
      <c r="R426" s="107" t="str">
        <f t="shared" si="35"/>
        <v>2023年製 Pilot Sport 4 215/50R17 95Y XL  215/50R17  翌営業日発送</v>
      </c>
      <c r="S426" s="106" t="str">
        <f t="shared" si="36"/>
        <v>サマー$$MICHELIN$$ミシュラン$$パイロットスポーツ$$215/50R17$$価格$$安い$$寿命$$おすすめ$$0</v>
      </c>
      <c r="T426" s="104"/>
      <c r="U426" s="104" t="str">
        <f>VLOOKUP('作成 (2)'!D:D,引当!A:R,4,FALSE)</f>
        <v>サマー</v>
      </c>
      <c r="V426" s="104" t="str">
        <f>VLOOKUP('作成 (2)'!D:D,引当!A:R,5,FALSE)</f>
        <v>MICHELIN</v>
      </c>
      <c r="W426" s="103" t="str">
        <f>VLOOKUP('作成 (2)'!D:D,引当!A:R,6,FALSE)</f>
        <v>ミシュラン</v>
      </c>
      <c r="X426" s="108" t="str">
        <f>VLOOKUP('作成 (2)'!D:D,引当!A:M,7,FALSE)</f>
        <v>パイロットスポーツ</v>
      </c>
      <c r="Y426" s="109" t="str">
        <f t="shared" si="37"/>
        <v>215/50R17</v>
      </c>
      <c r="Z426" s="108" t="str">
        <f>VLOOKUP('作成 (2)'!D:D,引当!A:M,9,FALSE)</f>
        <v>価格</v>
      </c>
      <c r="AA426" s="109" t="str">
        <f>VLOOKUP('作成 (2)'!D:D,引当!A:M,10,FALSE)</f>
        <v>安い</v>
      </c>
      <c r="AB426" s="103" t="str">
        <f>VLOOKUP('作成 (2)'!D:D,引当!A:M,11,FALSE)</f>
        <v>寿命</v>
      </c>
      <c r="AC426" s="103" t="str">
        <f>VLOOKUP('作成 (2)'!D:D,引当!A:M,12,FALSE)</f>
        <v>おすすめ</v>
      </c>
      <c r="AD426" s="26">
        <f>VLOOKUP('作成 (2)'!D:D,引当!A:M,13,FALSE)</f>
        <v>0</v>
      </c>
    </row>
    <row r="427" spans="1:30">
      <c r="A427" s="33">
        <v>2255016155505</v>
      </c>
      <c r="B427" s="32">
        <v>4985009693025</v>
      </c>
      <c r="C427" s="31" t="s">
        <v>3516</v>
      </c>
      <c r="D427" s="30" t="s">
        <v>1252</v>
      </c>
      <c r="E427" s="30" t="s">
        <v>3517</v>
      </c>
      <c r="F427" s="30" t="s">
        <v>877</v>
      </c>
      <c r="G427" s="30">
        <v>33100</v>
      </c>
      <c r="H427" s="30">
        <v>14900</v>
      </c>
      <c r="I427" s="30">
        <v>1050</v>
      </c>
      <c r="J427" s="30" t="s">
        <v>3956</v>
      </c>
      <c r="K427" s="344"/>
      <c r="L427" s="102" t="str">
        <f t="shared" si="34"/>
        <v>Pilot Sport 4 225/50R16 92Y</v>
      </c>
      <c r="M427" s="104">
        <f>VLOOKUP(A:A,在庫!$B:$M,10,0)</f>
        <v>1</v>
      </c>
      <c r="N427" s="105" t="s">
        <v>4595</v>
      </c>
      <c r="O427" s="105" t="str">
        <f t="shared" si="33"/>
        <v/>
      </c>
      <c r="P427" s="106" t="str">
        <f>VLOOKUP(A:A,在庫!$B:$M,9,0)</f>
        <v>||SPAIN||SPAIN</v>
      </c>
      <c r="Q427" s="106" t="str">
        <f>VLOOKUP('作成 (2)'!D:D,引当!A:B,2,0)&amp;K427&amp;O427</f>
        <v>ps4</v>
      </c>
      <c r="R427" s="107" t="str">
        <f t="shared" si="35"/>
        <v>2023年製 Pilot Sport 4 225/50R16 92Y  225/50R16  翌営業日発送</v>
      </c>
      <c r="S427" s="106" t="str">
        <f t="shared" si="36"/>
        <v>サマー$$MICHELIN$$ミシュラン$$パイロットスポーツ$$225/50R16$$価格$$安い$$寿命$$おすすめ$$0</v>
      </c>
      <c r="T427" s="104"/>
      <c r="U427" s="104" t="str">
        <f>VLOOKUP('作成 (2)'!D:D,引当!A:R,4,FALSE)</f>
        <v>サマー</v>
      </c>
      <c r="V427" s="104" t="str">
        <f>VLOOKUP('作成 (2)'!D:D,引当!A:R,5,FALSE)</f>
        <v>MICHELIN</v>
      </c>
      <c r="W427" s="103" t="str">
        <f>VLOOKUP('作成 (2)'!D:D,引当!A:R,6,FALSE)</f>
        <v>ミシュラン</v>
      </c>
      <c r="X427" s="108" t="str">
        <f>VLOOKUP('作成 (2)'!D:D,引当!A:M,7,FALSE)</f>
        <v>パイロットスポーツ</v>
      </c>
      <c r="Y427" s="109" t="str">
        <f t="shared" si="37"/>
        <v>225/50R16</v>
      </c>
      <c r="Z427" s="108" t="str">
        <f>VLOOKUP('作成 (2)'!D:D,引当!A:M,9,FALSE)</f>
        <v>価格</v>
      </c>
      <c r="AA427" s="109" t="str">
        <f>VLOOKUP('作成 (2)'!D:D,引当!A:M,10,FALSE)</f>
        <v>安い</v>
      </c>
      <c r="AB427" s="103" t="str">
        <f>VLOOKUP('作成 (2)'!D:D,引当!A:M,11,FALSE)</f>
        <v>寿命</v>
      </c>
      <c r="AC427" s="103" t="str">
        <f>VLOOKUP('作成 (2)'!D:D,引当!A:M,12,FALSE)</f>
        <v>おすすめ</v>
      </c>
      <c r="AD427" s="26">
        <f>VLOOKUP('作成 (2)'!D:D,引当!A:M,13,FALSE)</f>
        <v>0</v>
      </c>
    </row>
    <row r="428" spans="1:30">
      <c r="A428" s="33">
        <v>2354517155509</v>
      </c>
      <c r="B428" s="32">
        <v>4985009687048</v>
      </c>
      <c r="C428" s="31" t="s">
        <v>3521</v>
      </c>
      <c r="D428" s="30" t="s">
        <v>1252</v>
      </c>
      <c r="E428" s="30" t="s">
        <v>947</v>
      </c>
      <c r="F428" s="30" t="s">
        <v>63</v>
      </c>
      <c r="G428" s="30">
        <v>42800</v>
      </c>
      <c r="H428" s="30">
        <v>19260</v>
      </c>
      <c r="I428" s="30">
        <v>1050</v>
      </c>
      <c r="J428" s="30" t="s">
        <v>3956</v>
      </c>
      <c r="K428" s="344"/>
      <c r="L428" s="102" t="str">
        <f t="shared" si="34"/>
        <v>Pilot Sport 4 235/45R17 97Y XL</v>
      </c>
      <c r="M428" s="104">
        <f>VLOOKUP(A:A,在庫!$B:$M,10,0)</f>
        <v>1</v>
      </c>
      <c r="N428" s="105" t="s">
        <v>4595</v>
      </c>
      <c r="O428" s="105" t="str">
        <f t="shared" si="33"/>
        <v/>
      </c>
      <c r="P428" s="106" t="str">
        <f>VLOOKUP(A:A,在庫!$B:$M,9,0)</f>
        <v>||SPAIN||SPAIN</v>
      </c>
      <c r="Q428" s="106" t="str">
        <f>VLOOKUP('作成 (2)'!D:D,引当!A:B,2,0)&amp;K428&amp;O428</f>
        <v>ps4</v>
      </c>
      <c r="R428" s="107" t="str">
        <f t="shared" si="35"/>
        <v>2023年製 Pilot Sport 4 235/45R17 97Y XL  235/45R17  翌営業日発送</v>
      </c>
      <c r="S428" s="106" t="str">
        <f t="shared" si="36"/>
        <v>サマー$$MICHELIN$$ミシュラン$$パイロットスポーツ$$235/45R17$$価格$$安い$$寿命$$おすすめ$$0</v>
      </c>
      <c r="T428" s="104"/>
      <c r="U428" s="104" t="str">
        <f>VLOOKUP('作成 (2)'!D:D,引当!A:R,4,FALSE)</f>
        <v>サマー</v>
      </c>
      <c r="V428" s="104" t="str">
        <f>VLOOKUP('作成 (2)'!D:D,引当!A:R,5,FALSE)</f>
        <v>MICHELIN</v>
      </c>
      <c r="W428" s="103" t="str">
        <f>VLOOKUP('作成 (2)'!D:D,引当!A:R,6,FALSE)</f>
        <v>ミシュラン</v>
      </c>
      <c r="X428" s="108" t="str">
        <f>VLOOKUP('作成 (2)'!D:D,引当!A:M,7,FALSE)</f>
        <v>パイロットスポーツ</v>
      </c>
      <c r="Y428" s="109" t="str">
        <f t="shared" si="37"/>
        <v>235/45R17</v>
      </c>
      <c r="Z428" s="108" t="str">
        <f>VLOOKUP('作成 (2)'!D:D,引当!A:M,9,FALSE)</f>
        <v>価格</v>
      </c>
      <c r="AA428" s="109" t="str">
        <f>VLOOKUP('作成 (2)'!D:D,引当!A:M,10,FALSE)</f>
        <v>安い</v>
      </c>
      <c r="AB428" s="103" t="str">
        <f>VLOOKUP('作成 (2)'!D:D,引当!A:M,11,FALSE)</f>
        <v>寿命</v>
      </c>
      <c r="AC428" s="103" t="str">
        <f>VLOOKUP('作成 (2)'!D:D,引当!A:M,12,FALSE)</f>
        <v>おすすめ</v>
      </c>
      <c r="AD428" s="26">
        <f>VLOOKUP('作成 (2)'!D:D,引当!A:M,13,FALSE)</f>
        <v>0</v>
      </c>
    </row>
    <row r="429" spans="1:30">
      <c r="A429" s="33">
        <v>2354517159712</v>
      </c>
      <c r="B429" s="32">
        <v>4985009687048</v>
      </c>
      <c r="C429" s="31" t="s">
        <v>152</v>
      </c>
      <c r="D429" s="30" t="s">
        <v>1252</v>
      </c>
      <c r="E429" s="30" t="s">
        <v>947</v>
      </c>
      <c r="F429" s="30" t="s">
        <v>63</v>
      </c>
      <c r="G429" s="30" t="s">
        <v>152</v>
      </c>
      <c r="H429" s="30">
        <v>12869</v>
      </c>
      <c r="I429" s="30">
        <v>1050</v>
      </c>
      <c r="J429" s="30" t="s">
        <v>3957</v>
      </c>
      <c r="K429" s="344"/>
      <c r="L429" s="102" t="str">
        <f t="shared" si="34"/>
        <v>Pilot Sport 4 235/45R17 97Y XL</v>
      </c>
      <c r="M429" s="104" t="e">
        <f>VLOOKUP(A:A,在庫!$B:$M,10,0)</f>
        <v>#N/A</v>
      </c>
      <c r="N429" s="105" t="s">
        <v>4595</v>
      </c>
      <c r="O429" s="105" t="str">
        <f t="shared" si="33"/>
        <v>ip</v>
      </c>
      <c r="P429" s="106" t="e">
        <f>VLOOKUP(A:A,在庫!$B:$M,9,0)</f>
        <v>#N/A</v>
      </c>
      <c r="Q429" s="106" t="str">
        <f>VLOOKUP('作成 (2)'!D:D,引当!A:B,2,0)&amp;K429&amp;O429</f>
        <v>ps4ip</v>
      </c>
      <c r="R429" s="107" t="str">
        <f t="shared" si="35"/>
        <v>2023年製 Pilot Sport 4 235/45R17 97Y XL  235/45R17  翌営業日発送</v>
      </c>
      <c r="S429" s="106" t="str">
        <f t="shared" si="36"/>
        <v>サマー$$MICHELIN$$ミシュラン$$パイロットスポーツ$$235/45R17$$価格$$安い$$寿命$$おすすめ$$0</v>
      </c>
      <c r="T429" s="104"/>
      <c r="U429" s="104" t="str">
        <f>VLOOKUP('作成 (2)'!D:D,引当!A:R,4,FALSE)</f>
        <v>サマー</v>
      </c>
      <c r="V429" s="104" t="str">
        <f>VLOOKUP('作成 (2)'!D:D,引当!A:R,5,FALSE)</f>
        <v>MICHELIN</v>
      </c>
      <c r="W429" s="103" t="str">
        <f>VLOOKUP('作成 (2)'!D:D,引当!A:R,6,FALSE)</f>
        <v>ミシュラン</v>
      </c>
      <c r="X429" s="108" t="str">
        <f>VLOOKUP('作成 (2)'!D:D,引当!A:M,7,FALSE)</f>
        <v>パイロットスポーツ</v>
      </c>
      <c r="Y429" s="109" t="str">
        <f t="shared" si="37"/>
        <v>235/45R17</v>
      </c>
      <c r="Z429" s="108" t="str">
        <f>VLOOKUP('作成 (2)'!D:D,引当!A:M,9,FALSE)</f>
        <v>価格</v>
      </c>
      <c r="AA429" s="109" t="str">
        <f>VLOOKUP('作成 (2)'!D:D,引当!A:M,10,FALSE)</f>
        <v>安い</v>
      </c>
      <c r="AB429" s="103" t="str">
        <f>VLOOKUP('作成 (2)'!D:D,引当!A:M,11,FALSE)</f>
        <v>寿命</v>
      </c>
      <c r="AC429" s="103" t="str">
        <f>VLOOKUP('作成 (2)'!D:D,引当!A:M,12,FALSE)</f>
        <v>おすすめ</v>
      </c>
      <c r="AD429" s="26">
        <f>VLOOKUP('作成 (2)'!D:D,引当!A:M,13,FALSE)</f>
        <v>0</v>
      </c>
    </row>
    <row r="430" spans="1:30">
      <c r="A430" s="33">
        <v>2554018159697</v>
      </c>
      <c r="B430" s="32">
        <v>4985009693612</v>
      </c>
      <c r="C430" s="31" t="s">
        <v>152</v>
      </c>
      <c r="D430" s="30" t="s">
        <v>1252</v>
      </c>
      <c r="E430" s="30" t="s">
        <v>1313</v>
      </c>
      <c r="F430" s="30" t="s">
        <v>137</v>
      </c>
      <c r="G430" s="30" t="s">
        <v>152</v>
      </c>
      <c r="H430" s="30">
        <v>25228</v>
      </c>
      <c r="I430" s="30">
        <v>1050</v>
      </c>
      <c r="J430" s="30" t="s">
        <v>3957</v>
      </c>
      <c r="K430" s="344"/>
      <c r="L430" s="102" t="str">
        <f t="shared" si="34"/>
        <v>Pilot Sport 4 255/40R18 99Y XL ★</v>
      </c>
      <c r="M430" s="104">
        <f>VLOOKUP(A:A,在庫!$B:$M,10,0)</f>
        <v>2</v>
      </c>
      <c r="N430" s="105" t="s">
        <v>4595</v>
      </c>
      <c r="O430" s="105" t="str">
        <f t="shared" si="33"/>
        <v>ip</v>
      </c>
      <c r="P430" s="106" t="str">
        <f>VLOOKUP(A:A,在庫!$B:$M,9,0)</f>
        <v>||SPAIN||SPAIN</v>
      </c>
      <c r="Q430" s="106" t="str">
        <f>VLOOKUP('作成 (2)'!D:D,引当!A:B,2,0)&amp;K430&amp;O430</f>
        <v>ps4ip</v>
      </c>
      <c r="R430" s="107" t="str">
        <f t="shared" si="35"/>
        <v>2023年製 Pilot Sport 4 255/40R18 99Y XL ★  255/40R18  翌営業日発送</v>
      </c>
      <c r="S430" s="106" t="str">
        <f t="shared" si="36"/>
        <v>サマー$$MICHELIN$$ミシュラン$$パイロットスポーツ$$255/40R18$$価格$$安い$$寿命$$おすすめ$$0</v>
      </c>
      <c r="T430" s="104"/>
      <c r="U430" s="104" t="str">
        <f>VLOOKUP('作成 (2)'!D:D,引当!A:R,4,FALSE)</f>
        <v>サマー</v>
      </c>
      <c r="V430" s="104" t="str">
        <f>VLOOKUP('作成 (2)'!D:D,引当!A:R,5,FALSE)</f>
        <v>MICHELIN</v>
      </c>
      <c r="W430" s="103" t="str">
        <f>VLOOKUP('作成 (2)'!D:D,引当!A:R,6,FALSE)</f>
        <v>ミシュラン</v>
      </c>
      <c r="X430" s="108" t="str">
        <f>VLOOKUP('作成 (2)'!D:D,引当!A:M,7,FALSE)</f>
        <v>パイロットスポーツ</v>
      </c>
      <c r="Y430" s="109" t="str">
        <f t="shared" si="37"/>
        <v>255/40R18</v>
      </c>
      <c r="Z430" s="108" t="str">
        <f>VLOOKUP('作成 (2)'!D:D,引当!A:M,9,FALSE)</f>
        <v>価格</v>
      </c>
      <c r="AA430" s="109" t="str">
        <f>VLOOKUP('作成 (2)'!D:D,引当!A:M,10,FALSE)</f>
        <v>安い</v>
      </c>
      <c r="AB430" s="103" t="str">
        <f>VLOOKUP('作成 (2)'!D:D,引当!A:M,11,FALSE)</f>
        <v>寿命</v>
      </c>
      <c r="AC430" s="103" t="str">
        <f>VLOOKUP('作成 (2)'!D:D,引当!A:M,12,FALSE)</f>
        <v>おすすめ</v>
      </c>
      <c r="AD430" s="26">
        <f>VLOOKUP('作成 (2)'!D:D,引当!A:M,13,FALSE)</f>
        <v>0</v>
      </c>
    </row>
    <row r="431" spans="1:30">
      <c r="A431" s="33">
        <v>2554017155508</v>
      </c>
      <c r="B431" s="32">
        <v>4985009687659</v>
      </c>
      <c r="C431" s="31" t="s">
        <v>3519</v>
      </c>
      <c r="D431" s="30" t="s">
        <v>1252</v>
      </c>
      <c r="E431" s="30" t="s">
        <v>1254</v>
      </c>
      <c r="F431" s="30" t="s">
        <v>879</v>
      </c>
      <c r="G431" s="30">
        <v>48700</v>
      </c>
      <c r="H431" s="30">
        <v>21920</v>
      </c>
      <c r="I431" s="30">
        <v>1050</v>
      </c>
      <c r="J431" s="30" t="s">
        <v>3956</v>
      </c>
      <c r="K431" s="344"/>
      <c r="L431" s="102" t="str">
        <f t="shared" si="34"/>
        <v>Pilot Sport 4 255/40R17 98Y XL</v>
      </c>
      <c r="M431" s="104">
        <f>VLOOKUP(A:A,在庫!$B:$M,10,0)</f>
        <v>2</v>
      </c>
      <c r="N431" s="105" t="s">
        <v>4595</v>
      </c>
      <c r="O431" s="105" t="str">
        <f t="shared" si="33"/>
        <v/>
      </c>
      <c r="P431" s="106" t="str">
        <f>VLOOKUP(A:A,在庫!$B:$M,9,0)</f>
        <v>||SPAIN||</v>
      </c>
      <c r="Q431" s="106" t="str">
        <f>VLOOKUP('作成 (2)'!D:D,引当!A:B,2,0)&amp;K431&amp;O431</f>
        <v>ps4</v>
      </c>
      <c r="R431" s="107" t="str">
        <f t="shared" si="35"/>
        <v>2023年製 Pilot Sport 4 255/40R17 98Y XL  255/40R17  翌営業日発送</v>
      </c>
      <c r="S431" s="106" t="str">
        <f t="shared" si="36"/>
        <v>サマー$$MICHELIN$$ミシュラン$$パイロットスポーツ$$255/40R17$$価格$$安い$$寿命$$おすすめ$$0</v>
      </c>
      <c r="T431" s="104"/>
      <c r="U431" s="104" t="str">
        <f>VLOOKUP('作成 (2)'!D:D,引当!A:R,4,FALSE)</f>
        <v>サマー</v>
      </c>
      <c r="V431" s="104" t="str">
        <f>VLOOKUP('作成 (2)'!D:D,引当!A:R,5,FALSE)</f>
        <v>MICHELIN</v>
      </c>
      <c r="W431" s="103" t="str">
        <f>VLOOKUP('作成 (2)'!D:D,引当!A:R,6,FALSE)</f>
        <v>ミシュラン</v>
      </c>
      <c r="X431" s="108" t="str">
        <f>VLOOKUP('作成 (2)'!D:D,引当!A:M,7,FALSE)</f>
        <v>パイロットスポーツ</v>
      </c>
      <c r="Y431" s="109" t="str">
        <f t="shared" si="37"/>
        <v>255/40R17</v>
      </c>
      <c r="Z431" s="108" t="str">
        <f>VLOOKUP('作成 (2)'!D:D,引当!A:M,9,FALSE)</f>
        <v>価格</v>
      </c>
      <c r="AA431" s="109" t="str">
        <f>VLOOKUP('作成 (2)'!D:D,引当!A:M,10,FALSE)</f>
        <v>安い</v>
      </c>
      <c r="AB431" s="103" t="str">
        <f>VLOOKUP('作成 (2)'!D:D,引当!A:M,11,FALSE)</f>
        <v>寿命</v>
      </c>
      <c r="AC431" s="103" t="str">
        <f>VLOOKUP('作成 (2)'!D:D,引当!A:M,12,FALSE)</f>
        <v>おすすめ</v>
      </c>
      <c r="AD431" s="26">
        <f>VLOOKUP('作成 (2)'!D:D,引当!A:M,13,FALSE)</f>
        <v>0</v>
      </c>
    </row>
    <row r="432" spans="1:30">
      <c r="A432" s="33">
        <v>2753518155509</v>
      </c>
      <c r="B432" s="32">
        <v>4985009687130</v>
      </c>
      <c r="C432" s="31" t="s">
        <v>3526</v>
      </c>
      <c r="D432" s="30" t="s">
        <v>1252</v>
      </c>
      <c r="E432" s="30" t="s">
        <v>1258</v>
      </c>
      <c r="F432" s="30" t="s">
        <v>136</v>
      </c>
      <c r="G432" s="30">
        <v>71800</v>
      </c>
      <c r="H432" s="30">
        <v>32310</v>
      </c>
      <c r="I432" s="30">
        <v>1050</v>
      </c>
      <c r="J432" s="30" t="s">
        <v>3956</v>
      </c>
      <c r="K432" s="344"/>
      <c r="L432" s="102" t="str">
        <f t="shared" si="34"/>
        <v>Pilot Sport 4 275/35R18 99Y XL</v>
      </c>
      <c r="M432" s="104">
        <f>VLOOKUP(A:A,在庫!$B:$M,10,0)</f>
        <v>3</v>
      </c>
      <c r="N432" s="105" t="s">
        <v>4595</v>
      </c>
      <c r="O432" s="105" t="str">
        <f t="shared" si="33"/>
        <v/>
      </c>
      <c r="P432" s="106" t="str">
        <f>VLOOKUP(A:A,在庫!$B:$M,9,0)</f>
        <v>||FRANCE||FRANCE</v>
      </c>
      <c r="Q432" s="106" t="str">
        <f>VLOOKUP('作成 (2)'!D:D,引当!A:B,2,0)&amp;K432&amp;O432</f>
        <v>ps4</v>
      </c>
      <c r="R432" s="107" t="str">
        <f t="shared" si="35"/>
        <v>2023年製 Pilot Sport 4 275/35R18 99Y XL  275/35R18  翌営業日発送</v>
      </c>
      <c r="S432" s="106" t="str">
        <f t="shared" si="36"/>
        <v>サマー$$MICHELIN$$ミシュラン$$パイロットスポーツ$$275/35R18$$価格$$安い$$寿命$$おすすめ$$0</v>
      </c>
      <c r="T432" s="104"/>
      <c r="U432" s="104" t="str">
        <f>VLOOKUP('作成 (2)'!D:D,引当!A:R,4,FALSE)</f>
        <v>サマー</v>
      </c>
      <c r="V432" s="104" t="str">
        <f>VLOOKUP('作成 (2)'!D:D,引当!A:R,5,FALSE)</f>
        <v>MICHELIN</v>
      </c>
      <c r="W432" s="103" t="str">
        <f>VLOOKUP('作成 (2)'!D:D,引当!A:R,6,FALSE)</f>
        <v>ミシュラン</v>
      </c>
      <c r="X432" s="108" t="str">
        <f>VLOOKUP('作成 (2)'!D:D,引当!A:M,7,FALSE)</f>
        <v>パイロットスポーツ</v>
      </c>
      <c r="Y432" s="109" t="str">
        <f t="shared" si="37"/>
        <v>275/35R18</v>
      </c>
      <c r="Z432" s="108" t="str">
        <f>VLOOKUP('作成 (2)'!D:D,引当!A:M,9,FALSE)</f>
        <v>価格</v>
      </c>
      <c r="AA432" s="109" t="str">
        <f>VLOOKUP('作成 (2)'!D:D,引当!A:M,10,FALSE)</f>
        <v>安い</v>
      </c>
      <c r="AB432" s="103" t="str">
        <f>VLOOKUP('作成 (2)'!D:D,引当!A:M,11,FALSE)</f>
        <v>寿命</v>
      </c>
      <c r="AC432" s="103" t="str">
        <f>VLOOKUP('作成 (2)'!D:D,引当!A:M,12,FALSE)</f>
        <v>おすすめ</v>
      </c>
      <c r="AD432" s="26">
        <f>VLOOKUP('作成 (2)'!D:D,引当!A:M,13,FALSE)</f>
        <v>0</v>
      </c>
    </row>
    <row r="433" spans="1:30">
      <c r="A433" s="33">
        <v>2054018155502</v>
      </c>
      <c r="B433" s="32">
        <v>4985009687178</v>
      </c>
      <c r="C433" s="31">
        <v>508291</v>
      </c>
      <c r="D433" s="30" t="s">
        <v>1252</v>
      </c>
      <c r="E433" s="30" t="s">
        <v>9019</v>
      </c>
      <c r="F433" s="30" t="s">
        <v>887</v>
      </c>
      <c r="G433" s="30">
        <v>46600</v>
      </c>
      <c r="I433" s="30">
        <v>525</v>
      </c>
      <c r="K433" s="344"/>
      <c r="L433" s="102" t="str">
        <f t="shared" si="34"/>
        <v>Pilot Sport 4 205/40R18 86Y XL（再販）</v>
      </c>
      <c r="M433" s="104">
        <f>VLOOKUP(A:A,在庫!$B:$M,10,0)</f>
        <v>1</v>
      </c>
      <c r="N433" s="105" t="s">
        <v>4595</v>
      </c>
      <c r="O433" s="105" t="str">
        <f t="shared" si="33"/>
        <v/>
      </c>
      <c r="P433" s="106" t="str">
        <f>VLOOKUP(A:A,在庫!$B:$M,9,0)</f>
        <v>||GERMANY||</v>
      </c>
      <c r="Q433" s="106" t="str">
        <f>VLOOKUP('作成 (2)'!D:D,引当!A:B,2,0)&amp;K433&amp;O433</f>
        <v>ps4</v>
      </c>
      <c r="R433" s="107" t="str">
        <f t="shared" si="35"/>
        <v>2023年製 Pilot Sport 4 205/40R18 86Y XL（再販）  205/40R18  翌営業日発送</v>
      </c>
      <c r="S433" s="106" t="str">
        <f t="shared" si="36"/>
        <v>サマー$$MICHELIN$$ミシュラン$$パイロットスポーツ$$205/40R18$$価格$$安い$$寿命$$おすすめ$$0</v>
      </c>
      <c r="T433" s="104"/>
      <c r="U433" s="104" t="str">
        <f>VLOOKUP('作成 (2)'!D:D,引当!A:R,4,FALSE)</f>
        <v>サマー</v>
      </c>
      <c r="V433" s="104" t="str">
        <f>VLOOKUP('作成 (2)'!D:D,引当!A:R,5,FALSE)</f>
        <v>MICHELIN</v>
      </c>
      <c r="W433" s="103" t="str">
        <f>VLOOKUP('作成 (2)'!D:D,引当!A:R,6,FALSE)</f>
        <v>ミシュラン</v>
      </c>
      <c r="X433" s="108" t="str">
        <f>VLOOKUP('作成 (2)'!D:D,引当!A:M,7,FALSE)</f>
        <v>パイロットスポーツ</v>
      </c>
      <c r="Y433" s="109" t="str">
        <f t="shared" si="37"/>
        <v>205/40R18</v>
      </c>
      <c r="Z433" s="108" t="str">
        <f>VLOOKUP('作成 (2)'!D:D,引当!A:M,9,FALSE)</f>
        <v>価格</v>
      </c>
      <c r="AA433" s="109" t="str">
        <f>VLOOKUP('作成 (2)'!D:D,引当!A:M,10,FALSE)</f>
        <v>安い</v>
      </c>
      <c r="AB433" s="103" t="str">
        <f>VLOOKUP('作成 (2)'!D:D,引当!A:M,11,FALSE)</f>
        <v>寿命</v>
      </c>
      <c r="AC433" s="103" t="str">
        <f>VLOOKUP('作成 (2)'!D:D,引当!A:M,12,FALSE)</f>
        <v>おすすめ</v>
      </c>
      <c r="AD433" s="26">
        <f>VLOOKUP('作成 (2)'!D:D,引当!A:M,13,FALSE)</f>
        <v>0</v>
      </c>
    </row>
    <row r="434" spans="1:30">
      <c r="A434" s="33">
        <v>2254018159719</v>
      </c>
      <c r="B434" s="32">
        <v>4985009687079</v>
      </c>
      <c r="C434" s="31" t="s">
        <v>152</v>
      </c>
      <c r="D434" s="30" t="s">
        <v>1252</v>
      </c>
      <c r="E434" s="30" t="s">
        <v>925</v>
      </c>
      <c r="F434" s="30" t="s">
        <v>38</v>
      </c>
      <c r="G434" s="30" t="s">
        <v>152</v>
      </c>
      <c r="H434" s="30">
        <v>12555</v>
      </c>
      <c r="I434" s="30">
        <v>525</v>
      </c>
      <c r="J434" s="30" t="s">
        <v>3957</v>
      </c>
      <c r="K434" s="344"/>
      <c r="L434" s="102" t="str">
        <f t="shared" si="34"/>
        <v>Pilot Sport 4 225/40R18 92Y XL</v>
      </c>
      <c r="M434" s="104" t="e">
        <f>VLOOKUP(A:A,在庫!$B:$M,10,0)</f>
        <v>#N/A</v>
      </c>
      <c r="N434" s="105" t="s">
        <v>4595</v>
      </c>
      <c r="O434" s="105" t="str">
        <f t="shared" si="33"/>
        <v>ip</v>
      </c>
      <c r="P434" s="106" t="e">
        <f>VLOOKUP(A:A,在庫!$B:$M,9,0)</f>
        <v>#N/A</v>
      </c>
      <c r="Q434" s="106" t="str">
        <f>VLOOKUP('作成 (2)'!D:D,引当!A:B,2,0)&amp;K434&amp;O434</f>
        <v>ps4ip</v>
      </c>
      <c r="R434" s="107" t="str">
        <f t="shared" si="35"/>
        <v>2023年製 Pilot Sport 4 225/40R18 92Y XL  225/40R18  翌営業日発送</v>
      </c>
      <c r="S434" s="106" t="str">
        <f t="shared" si="36"/>
        <v>サマー$$MICHELIN$$ミシュラン$$パイロットスポーツ$$225/40R18$$価格$$安い$$寿命$$おすすめ$$0</v>
      </c>
      <c r="T434" s="104"/>
      <c r="U434" s="104" t="str">
        <f>VLOOKUP('作成 (2)'!D:D,引当!A:R,4,FALSE)</f>
        <v>サマー</v>
      </c>
      <c r="V434" s="104" t="str">
        <f>VLOOKUP('作成 (2)'!D:D,引当!A:R,5,FALSE)</f>
        <v>MICHELIN</v>
      </c>
      <c r="W434" s="103" t="str">
        <f>VLOOKUP('作成 (2)'!D:D,引当!A:R,6,FALSE)</f>
        <v>ミシュラン</v>
      </c>
      <c r="X434" s="108" t="str">
        <f>VLOOKUP('作成 (2)'!D:D,引当!A:M,7,FALSE)</f>
        <v>パイロットスポーツ</v>
      </c>
      <c r="Y434" s="109" t="str">
        <f t="shared" si="37"/>
        <v>225/40R18</v>
      </c>
      <c r="Z434" s="108" t="str">
        <f>VLOOKUP('作成 (2)'!D:D,引当!A:M,9,FALSE)</f>
        <v>価格</v>
      </c>
      <c r="AA434" s="109" t="str">
        <f>VLOOKUP('作成 (2)'!D:D,引当!A:M,10,FALSE)</f>
        <v>安い</v>
      </c>
      <c r="AB434" s="103" t="str">
        <f>VLOOKUP('作成 (2)'!D:D,引当!A:M,11,FALSE)</f>
        <v>寿命</v>
      </c>
      <c r="AC434" s="103" t="str">
        <f>VLOOKUP('作成 (2)'!D:D,引当!A:M,12,FALSE)</f>
        <v>おすすめ</v>
      </c>
      <c r="AD434" s="26">
        <f>VLOOKUP('作成 (2)'!D:D,引当!A:M,13,FALSE)</f>
        <v>0</v>
      </c>
    </row>
    <row r="435" spans="1:30">
      <c r="A435" s="33">
        <v>2154517159718</v>
      </c>
      <c r="B435" s="32">
        <v>4985009687024</v>
      </c>
      <c r="C435" s="31" t="s">
        <v>152</v>
      </c>
      <c r="D435" s="30" t="s">
        <v>1252</v>
      </c>
      <c r="E435" s="30" t="s">
        <v>910</v>
      </c>
      <c r="F435" s="30" t="s">
        <v>36</v>
      </c>
      <c r="G435" s="30" t="s">
        <v>152</v>
      </c>
      <c r="H435" s="30">
        <v>13236</v>
      </c>
      <c r="I435" s="30">
        <v>525</v>
      </c>
      <c r="J435" s="30" t="s">
        <v>3957</v>
      </c>
      <c r="K435" s="344"/>
      <c r="L435" s="102" t="str">
        <f t="shared" si="34"/>
        <v>Pilot Sport 4 215/45R17 91Y XL</v>
      </c>
      <c r="M435" s="104" t="e">
        <f>VLOOKUP(A:A,在庫!$B:$M,10,0)</f>
        <v>#N/A</v>
      </c>
      <c r="N435" s="105" t="s">
        <v>4595</v>
      </c>
      <c r="O435" s="105" t="str">
        <f t="shared" si="33"/>
        <v>ip</v>
      </c>
      <c r="P435" s="106" t="e">
        <f>VLOOKUP(A:A,在庫!$B:$M,9,0)</f>
        <v>#N/A</v>
      </c>
      <c r="Q435" s="106" t="str">
        <f>VLOOKUP('作成 (2)'!D:D,引当!A:B,2,0)&amp;K435&amp;O435</f>
        <v>ps4ip</v>
      </c>
      <c r="R435" s="107" t="str">
        <f t="shared" si="35"/>
        <v>2023年製 Pilot Sport 4 215/45R17 91Y XL  215/45R17  翌営業日発送</v>
      </c>
      <c r="S435" s="106" t="str">
        <f t="shared" si="36"/>
        <v>サマー$$MICHELIN$$ミシュラン$$パイロットスポーツ$$215/45R17$$価格$$安い$$寿命$$おすすめ$$0</v>
      </c>
      <c r="T435" s="104"/>
      <c r="U435" s="104" t="str">
        <f>VLOOKUP('作成 (2)'!D:D,引当!A:R,4,FALSE)</f>
        <v>サマー</v>
      </c>
      <c r="V435" s="104" t="str">
        <f>VLOOKUP('作成 (2)'!D:D,引当!A:R,5,FALSE)</f>
        <v>MICHELIN</v>
      </c>
      <c r="W435" s="103" t="str">
        <f>VLOOKUP('作成 (2)'!D:D,引当!A:R,6,FALSE)</f>
        <v>ミシュラン</v>
      </c>
      <c r="X435" s="108" t="str">
        <f>VLOOKUP('作成 (2)'!D:D,引当!A:M,7,FALSE)</f>
        <v>パイロットスポーツ</v>
      </c>
      <c r="Y435" s="109" t="str">
        <f t="shared" si="37"/>
        <v>215/45R17</v>
      </c>
      <c r="Z435" s="108" t="str">
        <f>VLOOKUP('作成 (2)'!D:D,引当!A:M,9,FALSE)</f>
        <v>価格</v>
      </c>
      <c r="AA435" s="109" t="str">
        <f>VLOOKUP('作成 (2)'!D:D,引当!A:M,10,FALSE)</f>
        <v>安い</v>
      </c>
      <c r="AB435" s="103" t="str">
        <f>VLOOKUP('作成 (2)'!D:D,引当!A:M,11,FALSE)</f>
        <v>寿命</v>
      </c>
      <c r="AC435" s="103" t="str">
        <f>VLOOKUP('作成 (2)'!D:D,引当!A:M,12,FALSE)</f>
        <v>おすすめ</v>
      </c>
      <c r="AD435" s="26">
        <f>VLOOKUP('作成 (2)'!D:D,引当!A:M,13,FALSE)</f>
        <v>0</v>
      </c>
    </row>
    <row r="436" spans="1:30">
      <c r="A436" s="33">
        <v>2454019159699</v>
      </c>
      <c r="B436" s="32">
        <v>4985009693421</v>
      </c>
      <c r="C436" s="31" t="s">
        <v>152</v>
      </c>
      <c r="D436" s="30" t="s">
        <v>1252</v>
      </c>
      <c r="E436" s="30" t="s">
        <v>1314</v>
      </c>
      <c r="F436" s="30" t="s">
        <v>106</v>
      </c>
      <c r="G436" s="30" t="s">
        <v>152</v>
      </c>
      <c r="H436" s="30">
        <v>20986</v>
      </c>
      <c r="I436" s="30">
        <v>1050</v>
      </c>
      <c r="J436" s="30" t="s">
        <v>3957</v>
      </c>
      <c r="K436" s="344"/>
      <c r="L436" s="102" t="str">
        <f t="shared" si="34"/>
        <v>Pilot Sport 4 245/40R19 98Y XL ★</v>
      </c>
      <c r="M436" s="104" t="e">
        <f>VLOOKUP(A:A,在庫!$B:$M,10,0)</f>
        <v>#N/A</v>
      </c>
      <c r="N436" s="105" t="s">
        <v>4595</v>
      </c>
      <c r="O436" s="105" t="str">
        <f t="shared" si="33"/>
        <v>ip</v>
      </c>
      <c r="P436" s="106" t="e">
        <f>VLOOKUP(A:A,在庫!$B:$M,9,0)</f>
        <v>#N/A</v>
      </c>
      <c r="Q436" s="106" t="str">
        <f>VLOOKUP('作成 (2)'!D:D,引当!A:B,2,0)&amp;K436&amp;O436</f>
        <v>ps4ip</v>
      </c>
      <c r="R436" s="107" t="str">
        <f t="shared" si="35"/>
        <v>2023年製 Pilot Sport 4 245/40R19 98Y XL ★  245/40R19  翌営業日発送</v>
      </c>
      <c r="S436" s="106" t="str">
        <f t="shared" si="36"/>
        <v>サマー$$MICHELIN$$ミシュラン$$パイロットスポーツ$$245/40R19$$価格$$安い$$寿命$$おすすめ$$0</v>
      </c>
      <c r="T436" s="104"/>
      <c r="U436" s="104" t="str">
        <f>VLOOKUP('作成 (2)'!D:D,引当!A:R,4,FALSE)</f>
        <v>サマー</v>
      </c>
      <c r="V436" s="104" t="str">
        <f>VLOOKUP('作成 (2)'!D:D,引当!A:R,5,FALSE)</f>
        <v>MICHELIN</v>
      </c>
      <c r="W436" s="103" t="str">
        <f>VLOOKUP('作成 (2)'!D:D,引当!A:R,6,FALSE)</f>
        <v>ミシュラン</v>
      </c>
      <c r="X436" s="108" t="str">
        <f>VLOOKUP('作成 (2)'!D:D,引当!A:M,7,FALSE)</f>
        <v>パイロットスポーツ</v>
      </c>
      <c r="Y436" s="109" t="str">
        <f t="shared" si="37"/>
        <v>245/40R19</v>
      </c>
      <c r="Z436" s="108" t="str">
        <f>VLOOKUP('作成 (2)'!D:D,引当!A:M,9,FALSE)</f>
        <v>価格</v>
      </c>
      <c r="AA436" s="109" t="str">
        <f>VLOOKUP('作成 (2)'!D:D,引当!A:M,10,FALSE)</f>
        <v>安い</v>
      </c>
      <c r="AB436" s="103" t="str">
        <f>VLOOKUP('作成 (2)'!D:D,引当!A:M,11,FALSE)</f>
        <v>寿命</v>
      </c>
      <c r="AC436" s="103" t="str">
        <f>VLOOKUP('作成 (2)'!D:D,引当!A:M,12,FALSE)</f>
        <v>おすすめ</v>
      </c>
      <c r="AD436" s="26">
        <f>VLOOKUP('作成 (2)'!D:D,引当!A:M,13,FALSE)</f>
        <v>0</v>
      </c>
    </row>
    <row r="437" spans="1:30">
      <c r="A437" s="33">
        <v>2753519159711</v>
      </c>
      <c r="B437" s="32">
        <v>4985009703069</v>
      </c>
      <c r="C437" s="31" t="s">
        <v>152</v>
      </c>
      <c r="D437" s="30" t="s">
        <v>1252</v>
      </c>
      <c r="E437" s="30" t="s">
        <v>1098</v>
      </c>
      <c r="F437" s="30" t="s">
        <v>122</v>
      </c>
      <c r="G437" s="30" t="s">
        <v>152</v>
      </c>
      <c r="H437" s="30">
        <v>26743</v>
      </c>
      <c r="I437" s="30">
        <v>1050</v>
      </c>
      <c r="J437" s="30" t="s">
        <v>3957</v>
      </c>
      <c r="K437" s="344"/>
      <c r="L437" s="102" t="str">
        <f t="shared" si="34"/>
        <v>Pilot Sport 4 275/35R19 100Y XL</v>
      </c>
      <c r="M437" s="104" t="e">
        <f>VLOOKUP(A:A,在庫!$B:$M,10,0)</f>
        <v>#N/A</v>
      </c>
      <c r="N437" s="105" t="s">
        <v>4595</v>
      </c>
      <c r="O437" s="105" t="str">
        <f t="shared" si="33"/>
        <v>ip</v>
      </c>
      <c r="P437" s="106" t="e">
        <f>VLOOKUP(A:A,在庫!$B:$M,9,0)</f>
        <v>#N/A</v>
      </c>
      <c r="Q437" s="106" t="str">
        <f>VLOOKUP('作成 (2)'!D:D,引当!A:B,2,0)&amp;K437&amp;O437</f>
        <v>ps4ip</v>
      </c>
      <c r="R437" s="107" t="str">
        <f t="shared" si="35"/>
        <v>2023年製 Pilot Sport 4 275/35R19 100Y XL  275/35R19  翌営業日発送</v>
      </c>
      <c r="S437" s="106" t="str">
        <f t="shared" si="36"/>
        <v>サマー$$MICHELIN$$ミシュラン$$パイロットスポーツ$$275/35R19$$価格$$安い$$寿命$$おすすめ$$0</v>
      </c>
      <c r="T437" s="104"/>
      <c r="U437" s="104" t="str">
        <f>VLOOKUP('作成 (2)'!D:D,引当!A:R,4,FALSE)</f>
        <v>サマー</v>
      </c>
      <c r="V437" s="104" t="str">
        <f>VLOOKUP('作成 (2)'!D:D,引当!A:R,5,FALSE)</f>
        <v>MICHELIN</v>
      </c>
      <c r="W437" s="103" t="str">
        <f>VLOOKUP('作成 (2)'!D:D,引当!A:R,6,FALSE)</f>
        <v>ミシュラン</v>
      </c>
      <c r="X437" s="108" t="str">
        <f>VLOOKUP('作成 (2)'!D:D,引当!A:M,7,FALSE)</f>
        <v>パイロットスポーツ</v>
      </c>
      <c r="Y437" s="109" t="str">
        <f t="shared" si="37"/>
        <v>275/35R19</v>
      </c>
      <c r="Z437" s="108" t="str">
        <f>VLOOKUP('作成 (2)'!D:D,引当!A:M,9,FALSE)</f>
        <v>価格</v>
      </c>
      <c r="AA437" s="109" t="str">
        <f>VLOOKUP('作成 (2)'!D:D,引当!A:M,10,FALSE)</f>
        <v>安い</v>
      </c>
      <c r="AB437" s="103" t="str">
        <f>VLOOKUP('作成 (2)'!D:D,引当!A:M,11,FALSE)</f>
        <v>寿命</v>
      </c>
      <c r="AC437" s="103" t="str">
        <f>VLOOKUP('作成 (2)'!D:D,引当!A:M,12,FALSE)</f>
        <v>おすすめ</v>
      </c>
      <c r="AD437" s="26">
        <f>VLOOKUP('作成 (2)'!D:D,引当!A:M,13,FALSE)</f>
        <v>0</v>
      </c>
    </row>
    <row r="438" spans="1:30">
      <c r="A438" s="33">
        <v>2754019155500</v>
      </c>
      <c r="B438" s="32">
        <v>4985009687420</v>
      </c>
      <c r="C438" s="31" t="s">
        <v>3529</v>
      </c>
      <c r="D438" s="30" t="s">
        <v>1252</v>
      </c>
      <c r="E438" s="30" t="s">
        <v>3530</v>
      </c>
      <c r="F438" s="30" t="s">
        <v>139</v>
      </c>
      <c r="G438" s="30">
        <v>66200</v>
      </c>
      <c r="H438" s="30">
        <v>29790</v>
      </c>
      <c r="I438" s="30">
        <v>1050</v>
      </c>
      <c r="J438" s="30" t="s">
        <v>3956</v>
      </c>
      <c r="K438" s="344"/>
      <c r="L438" s="102" t="str">
        <f t="shared" si="34"/>
        <v>Pilot Sport 4 275/40R19 105Y XL</v>
      </c>
      <c r="M438" s="104" t="e">
        <f>VLOOKUP(A:A,在庫!$B:$M,10,0)</f>
        <v>#N/A</v>
      </c>
      <c r="N438" s="105" t="s">
        <v>4595</v>
      </c>
      <c r="O438" s="105" t="str">
        <f t="shared" si="33"/>
        <v/>
      </c>
      <c r="P438" s="106" t="e">
        <f>VLOOKUP(A:A,在庫!$B:$M,9,0)</f>
        <v>#N/A</v>
      </c>
      <c r="Q438" s="106" t="str">
        <f>VLOOKUP('作成 (2)'!D:D,引当!A:B,2,0)&amp;K438&amp;O438</f>
        <v>ps4</v>
      </c>
      <c r="R438" s="107" t="str">
        <f t="shared" si="35"/>
        <v>2023年製 Pilot Sport 4 275/40R19 105Y XL  275/40R19  翌営業日発送</v>
      </c>
      <c r="S438" s="106" t="str">
        <f t="shared" si="36"/>
        <v>サマー$$MICHELIN$$ミシュラン$$パイロットスポーツ$$275/40R19$$価格$$安い$$寿命$$おすすめ$$0</v>
      </c>
      <c r="T438" s="104"/>
      <c r="U438" s="104" t="str">
        <f>VLOOKUP('作成 (2)'!D:D,引当!A:R,4,FALSE)</f>
        <v>サマー</v>
      </c>
      <c r="V438" s="104" t="str">
        <f>VLOOKUP('作成 (2)'!D:D,引当!A:R,5,FALSE)</f>
        <v>MICHELIN</v>
      </c>
      <c r="W438" s="103" t="str">
        <f>VLOOKUP('作成 (2)'!D:D,引当!A:R,6,FALSE)</f>
        <v>ミシュラン</v>
      </c>
      <c r="X438" s="108" t="str">
        <f>VLOOKUP('作成 (2)'!D:D,引当!A:M,7,FALSE)</f>
        <v>パイロットスポーツ</v>
      </c>
      <c r="Y438" s="109" t="str">
        <f t="shared" si="37"/>
        <v>275/40R19</v>
      </c>
      <c r="Z438" s="108" t="str">
        <f>VLOOKUP('作成 (2)'!D:D,引当!A:M,9,FALSE)</f>
        <v>価格</v>
      </c>
      <c r="AA438" s="109" t="str">
        <f>VLOOKUP('作成 (2)'!D:D,引当!A:M,10,FALSE)</f>
        <v>安い</v>
      </c>
      <c r="AB438" s="103" t="str">
        <f>VLOOKUP('作成 (2)'!D:D,引当!A:M,11,FALSE)</f>
        <v>寿命</v>
      </c>
      <c r="AC438" s="103" t="str">
        <f>VLOOKUP('作成 (2)'!D:D,引当!A:M,12,FALSE)</f>
        <v>おすすめ</v>
      </c>
      <c r="AD438" s="26">
        <f>VLOOKUP('作成 (2)'!D:D,引当!A:M,13,FALSE)</f>
        <v>0</v>
      </c>
    </row>
    <row r="439" spans="1:30">
      <c r="A439" s="33">
        <v>2154517158407</v>
      </c>
      <c r="B439" s="32">
        <v>4985009683040</v>
      </c>
      <c r="C439" s="31" t="s">
        <v>3531</v>
      </c>
      <c r="D439" s="30" t="s">
        <v>828</v>
      </c>
      <c r="E439" s="30" t="s">
        <v>910</v>
      </c>
      <c r="F439" s="30" t="s">
        <v>36</v>
      </c>
      <c r="G439" s="30">
        <v>43200</v>
      </c>
      <c r="H439" s="30">
        <v>19440</v>
      </c>
      <c r="I439" s="30">
        <v>525</v>
      </c>
      <c r="J439" s="30" t="s">
        <v>3956</v>
      </c>
      <c r="K439" s="344"/>
      <c r="L439" s="102" t="str">
        <f t="shared" si="34"/>
        <v>Pilot Sport 4 S 215/45R17 91Y XL</v>
      </c>
      <c r="M439" s="104">
        <f>VLOOKUP(A:A,在庫!$B:$M,10,0)</f>
        <v>4</v>
      </c>
      <c r="N439" s="105" t="s">
        <v>4595</v>
      </c>
      <c r="O439" s="105" t="str">
        <f t="shared" si="33"/>
        <v/>
      </c>
      <c r="P439" s="106" t="str">
        <f>VLOOKUP(A:A,在庫!$B:$M,9,0)</f>
        <v>||USA||USA</v>
      </c>
      <c r="Q439" s="106" t="str">
        <f>VLOOKUP('作成 (2)'!D:D,引当!A:B,2,0)&amp;K439&amp;O439</f>
        <v>ps4s</v>
      </c>
      <c r="R439" s="107" t="str">
        <f t="shared" si="35"/>
        <v>2023年製 Pilot Sport 4 S 215/45R17 91Y XL  215/45R17  翌営業日発送</v>
      </c>
      <c r="S439" s="106" t="str">
        <f t="shared" si="36"/>
        <v>サマー$$MICHELIN$$ミシュラン$$パイロットスポーツ$$215/45R17$$価格$$安い$$寿命$$おすすめ$$0</v>
      </c>
      <c r="T439" s="104"/>
      <c r="U439" s="104" t="str">
        <f>VLOOKUP('作成 (2)'!D:D,引当!A:R,4,FALSE)</f>
        <v>サマー</v>
      </c>
      <c r="V439" s="104" t="str">
        <f>VLOOKUP('作成 (2)'!D:D,引当!A:R,5,FALSE)</f>
        <v>MICHELIN</v>
      </c>
      <c r="W439" s="103" t="str">
        <f>VLOOKUP('作成 (2)'!D:D,引当!A:R,6,FALSE)</f>
        <v>ミシュラン</v>
      </c>
      <c r="X439" s="108" t="str">
        <f>VLOOKUP('作成 (2)'!D:D,引当!A:M,7,FALSE)</f>
        <v>パイロットスポーツ</v>
      </c>
      <c r="Y439" s="109" t="str">
        <f t="shared" si="37"/>
        <v>215/45R17</v>
      </c>
      <c r="Z439" s="108" t="str">
        <f>VLOOKUP('作成 (2)'!D:D,引当!A:M,9,FALSE)</f>
        <v>価格</v>
      </c>
      <c r="AA439" s="109" t="str">
        <f>VLOOKUP('作成 (2)'!D:D,引当!A:M,10,FALSE)</f>
        <v>安い</v>
      </c>
      <c r="AB439" s="103" t="str">
        <f>VLOOKUP('作成 (2)'!D:D,引当!A:M,11,FALSE)</f>
        <v>寿命</v>
      </c>
      <c r="AC439" s="103" t="str">
        <f>VLOOKUP('作成 (2)'!D:D,引当!A:M,12,FALSE)</f>
        <v>おすすめ</v>
      </c>
      <c r="AD439" s="26">
        <f>VLOOKUP('作成 (2)'!D:D,引当!A:M,13,FALSE)</f>
        <v>0</v>
      </c>
    </row>
    <row r="440" spans="1:30">
      <c r="A440" s="33">
        <v>2254018158408</v>
      </c>
      <c r="B440" s="32">
        <v>4985009692073</v>
      </c>
      <c r="C440" s="31" t="s">
        <v>3534</v>
      </c>
      <c r="D440" s="30" t="s">
        <v>828</v>
      </c>
      <c r="E440" s="30" t="s">
        <v>925</v>
      </c>
      <c r="F440" s="30" t="s">
        <v>38</v>
      </c>
      <c r="G440" s="30">
        <v>52000</v>
      </c>
      <c r="H440" s="30">
        <v>23400</v>
      </c>
      <c r="I440" s="30">
        <v>525</v>
      </c>
      <c r="J440" s="30" t="s">
        <v>3956</v>
      </c>
      <c r="K440" s="344"/>
      <c r="L440" s="102" t="str">
        <f t="shared" si="34"/>
        <v>Pilot Sport 4 S 225/40R18 92Y XL</v>
      </c>
      <c r="M440" s="104">
        <f>VLOOKUP(A:A,在庫!$B:$M,10,0)</f>
        <v>3</v>
      </c>
      <c r="N440" s="105" t="s">
        <v>4595</v>
      </c>
      <c r="O440" s="105" t="str">
        <f t="shared" si="33"/>
        <v/>
      </c>
      <c r="P440" s="106" t="str">
        <f>VLOOKUP(A:A,在庫!$B:$M,9,0)</f>
        <v>||USA||USA</v>
      </c>
      <c r="Q440" s="106" t="str">
        <f>VLOOKUP('作成 (2)'!D:D,引当!A:B,2,0)&amp;K440&amp;O440</f>
        <v>ps4s</v>
      </c>
      <c r="R440" s="107" t="str">
        <f t="shared" si="35"/>
        <v>2023年製 Pilot Sport 4 S 225/40R18 92Y XL  225/40R18  翌営業日発送</v>
      </c>
      <c r="S440" s="106" t="str">
        <f t="shared" si="36"/>
        <v>サマー$$MICHELIN$$ミシュラン$$パイロットスポーツ$$225/40R18$$価格$$安い$$寿命$$おすすめ$$0</v>
      </c>
      <c r="T440" s="104"/>
      <c r="U440" s="104" t="str">
        <f>VLOOKUP('作成 (2)'!D:D,引当!A:R,4,FALSE)</f>
        <v>サマー</v>
      </c>
      <c r="V440" s="104" t="str">
        <f>VLOOKUP('作成 (2)'!D:D,引当!A:R,5,FALSE)</f>
        <v>MICHELIN</v>
      </c>
      <c r="W440" s="103" t="str">
        <f>VLOOKUP('作成 (2)'!D:D,引当!A:R,6,FALSE)</f>
        <v>ミシュラン</v>
      </c>
      <c r="X440" s="108" t="str">
        <f>VLOOKUP('作成 (2)'!D:D,引当!A:M,7,FALSE)</f>
        <v>パイロットスポーツ</v>
      </c>
      <c r="Y440" s="109" t="str">
        <f t="shared" si="37"/>
        <v>225/40R18</v>
      </c>
      <c r="Z440" s="108" t="str">
        <f>VLOOKUP('作成 (2)'!D:D,引当!A:M,9,FALSE)</f>
        <v>価格</v>
      </c>
      <c r="AA440" s="109" t="str">
        <f>VLOOKUP('作成 (2)'!D:D,引当!A:M,10,FALSE)</f>
        <v>安い</v>
      </c>
      <c r="AB440" s="103" t="str">
        <f>VLOOKUP('作成 (2)'!D:D,引当!A:M,11,FALSE)</f>
        <v>寿命</v>
      </c>
      <c r="AC440" s="103" t="str">
        <f>VLOOKUP('作成 (2)'!D:D,引当!A:M,12,FALSE)</f>
        <v>おすすめ</v>
      </c>
      <c r="AD440" s="26">
        <f>VLOOKUP('作成 (2)'!D:D,引当!A:M,13,FALSE)</f>
        <v>0</v>
      </c>
    </row>
    <row r="441" spans="1:30">
      <c r="A441" s="33">
        <v>2254019158407</v>
      </c>
      <c r="B441" s="32">
        <v>4985009689028</v>
      </c>
      <c r="C441" s="31" t="s">
        <v>3539</v>
      </c>
      <c r="D441" s="30" t="s">
        <v>828</v>
      </c>
      <c r="E441" s="30" t="s">
        <v>829</v>
      </c>
      <c r="F441" s="30" t="s">
        <v>124</v>
      </c>
      <c r="G441" s="30">
        <v>63900</v>
      </c>
      <c r="H441" s="30">
        <v>28760</v>
      </c>
      <c r="I441" s="30">
        <v>1050</v>
      </c>
      <c r="J441" s="30" t="s">
        <v>3956</v>
      </c>
      <c r="K441" s="344"/>
      <c r="L441" s="102" t="str">
        <f t="shared" si="34"/>
        <v>Pilot Sport 4 S 225/40R19 93Y XL</v>
      </c>
      <c r="M441" s="104">
        <f>VLOOKUP(A:A,在庫!$B:$M,10,0)</f>
        <v>2</v>
      </c>
      <c r="N441" s="105" t="s">
        <v>4595</v>
      </c>
      <c r="O441" s="105" t="str">
        <f t="shared" si="33"/>
        <v/>
      </c>
      <c r="P441" s="106" t="str">
        <f>VLOOKUP(A:A,在庫!$B:$M,9,0)</f>
        <v>||GERMANY||GERMANY</v>
      </c>
      <c r="Q441" s="106" t="str">
        <f>VLOOKUP('作成 (2)'!D:D,引当!A:B,2,0)&amp;K441&amp;O441</f>
        <v>ps4s</v>
      </c>
      <c r="R441" s="107" t="str">
        <f t="shared" si="35"/>
        <v>2023年製 Pilot Sport 4 S 225/40R19 93Y XL  225/40R19  翌営業日発送</v>
      </c>
      <c r="S441" s="106" t="str">
        <f t="shared" si="36"/>
        <v>サマー$$MICHELIN$$ミシュラン$$パイロットスポーツ$$225/40R19$$価格$$安い$$寿命$$おすすめ$$0</v>
      </c>
      <c r="T441" s="104"/>
      <c r="U441" s="104" t="str">
        <f>VLOOKUP('作成 (2)'!D:D,引当!A:R,4,FALSE)</f>
        <v>サマー</v>
      </c>
      <c r="V441" s="104" t="str">
        <f>VLOOKUP('作成 (2)'!D:D,引当!A:R,5,FALSE)</f>
        <v>MICHELIN</v>
      </c>
      <c r="W441" s="103" t="str">
        <f>VLOOKUP('作成 (2)'!D:D,引当!A:R,6,FALSE)</f>
        <v>ミシュラン</v>
      </c>
      <c r="X441" s="108" t="str">
        <f>VLOOKUP('作成 (2)'!D:D,引当!A:M,7,FALSE)</f>
        <v>パイロットスポーツ</v>
      </c>
      <c r="Y441" s="109" t="str">
        <f t="shared" si="37"/>
        <v>225/40R19</v>
      </c>
      <c r="Z441" s="108" t="str">
        <f>VLOOKUP('作成 (2)'!D:D,引当!A:M,9,FALSE)</f>
        <v>価格</v>
      </c>
      <c r="AA441" s="109" t="str">
        <f>VLOOKUP('作成 (2)'!D:D,引当!A:M,10,FALSE)</f>
        <v>安い</v>
      </c>
      <c r="AB441" s="103" t="str">
        <f>VLOOKUP('作成 (2)'!D:D,引当!A:M,11,FALSE)</f>
        <v>寿命</v>
      </c>
      <c r="AC441" s="103" t="str">
        <f>VLOOKUP('作成 (2)'!D:D,引当!A:M,12,FALSE)</f>
        <v>おすすめ</v>
      </c>
      <c r="AD441" s="26">
        <f>VLOOKUP('作成 (2)'!D:D,引当!A:M,13,FALSE)</f>
        <v>0</v>
      </c>
    </row>
    <row r="442" spans="1:30">
      <c r="A442" s="33">
        <v>2254019159879</v>
      </c>
      <c r="B442" s="32">
        <v>4985009689028</v>
      </c>
      <c r="C442" s="31" t="s">
        <v>152</v>
      </c>
      <c r="D442" s="30" t="s">
        <v>828</v>
      </c>
      <c r="E442" s="30" t="s">
        <v>829</v>
      </c>
      <c r="F442" s="30" t="s">
        <v>124</v>
      </c>
      <c r="G442" s="30" t="s">
        <v>152</v>
      </c>
      <c r="H442" s="30">
        <v>23551</v>
      </c>
      <c r="I442" s="30">
        <v>1050</v>
      </c>
      <c r="J442" s="30" t="s">
        <v>3957</v>
      </c>
      <c r="K442" s="344"/>
      <c r="L442" s="102" t="str">
        <f t="shared" si="34"/>
        <v>Pilot Sport 4 S 225/40R19 93Y XL</v>
      </c>
      <c r="M442" s="104" t="e">
        <f>VLOOKUP(A:A,在庫!$B:$M,10,0)</f>
        <v>#N/A</v>
      </c>
      <c r="N442" s="105" t="s">
        <v>4595</v>
      </c>
      <c r="O442" s="105" t="str">
        <f t="shared" si="33"/>
        <v>ip</v>
      </c>
      <c r="P442" s="106" t="e">
        <f>VLOOKUP(A:A,在庫!$B:$M,9,0)</f>
        <v>#N/A</v>
      </c>
      <c r="Q442" s="106" t="str">
        <f>VLOOKUP('作成 (2)'!D:D,引当!A:B,2,0)&amp;K442&amp;O442</f>
        <v>ps4sip</v>
      </c>
      <c r="R442" s="107" t="str">
        <f t="shared" si="35"/>
        <v>2023年製 Pilot Sport 4 S 225/40R19 93Y XL  225/40R19  翌営業日発送</v>
      </c>
      <c r="S442" s="106" t="str">
        <f t="shared" si="36"/>
        <v>サマー$$MICHELIN$$ミシュラン$$パイロットスポーツ$$225/40R19$$価格$$安い$$寿命$$おすすめ$$0</v>
      </c>
      <c r="T442" s="104"/>
      <c r="U442" s="104" t="str">
        <f>VLOOKUP('作成 (2)'!D:D,引当!A:R,4,FALSE)</f>
        <v>サマー</v>
      </c>
      <c r="V442" s="104" t="str">
        <f>VLOOKUP('作成 (2)'!D:D,引当!A:R,5,FALSE)</f>
        <v>MICHELIN</v>
      </c>
      <c r="W442" s="103" t="str">
        <f>VLOOKUP('作成 (2)'!D:D,引当!A:R,6,FALSE)</f>
        <v>ミシュラン</v>
      </c>
      <c r="X442" s="108" t="str">
        <f>VLOOKUP('作成 (2)'!D:D,引当!A:M,7,FALSE)</f>
        <v>パイロットスポーツ</v>
      </c>
      <c r="Y442" s="109" t="str">
        <f t="shared" si="37"/>
        <v>225/40R19</v>
      </c>
      <c r="Z442" s="108" t="str">
        <f>VLOOKUP('作成 (2)'!D:D,引当!A:M,9,FALSE)</f>
        <v>価格</v>
      </c>
      <c r="AA442" s="109" t="str">
        <f>VLOOKUP('作成 (2)'!D:D,引当!A:M,10,FALSE)</f>
        <v>安い</v>
      </c>
      <c r="AB442" s="103" t="str">
        <f>VLOOKUP('作成 (2)'!D:D,引当!A:M,11,FALSE)</f>
        <v>寿命</v>
      </c>
      <c r="AC442" s="103" t="str">
        <f>VLOOKUP('作成 (2)'!D:D,引当!A:M,12,FALSE)</f>
        <v>おすすめ</v>
      </c>
      <c r="AD442" s="26">
        <f>VLOOKUP('作成 (2)'!D:D,引当!A:M,13,FALSE)</f>
        <v>0</v>
      </c>
    </row>
    <row r="443" spans="1:30">
      <c r="A443" s="33">
        <v>2254517158404</v>
      </c>
      <c r="B443" s="32">
        <v>4985009683057</v>
      </c>
      <c r="C443" s="31" t="s">
        <v>3532</v>
      </c>
      <c r="D443" s="30" t="s">
        <v>828</v>
      </c>
      <c r="E443" s="30" t="s">
        <v>927</v>
      </c>
      <c r="F443" s="30" t="s">
        <v>37</v>
      </c>
      <c r="G443" s="30">
        <v>44500</v>
      </c>
      <c r="H443" s="30">
        <v>20030</v>
      </c>
      <c r="I443" s="30">
        <v>525</v>
      </c>
      <c r="J443" s="30" t="s">
        <v>3956</v>
      </c>
      <c r="K443" s="344"/>
      <c r="L443" s="102" t="str">
        <f t="shared" si="34"/>
        <v>Pilot Sport 4 S 225/45R17 94Y XL</v>
      </c>
      <c r="M443" s="104">
        <f>VLOOKUP(A:A,在庫!$B:$M,10,0)</f>
        <v>1</v>
      </c>
      <c r="N443" s="105" t="s">
        <v>4595</v>
      </c>
      <c r="O443" s="105" t="str">
        <f t="shared" si="33"/>
        <v/>
      </c>
      <c r="P443" s="106" t="str">
        <f>VLOOKUP(A:A,在庫!$B:$M,9,0)</f>
        <v>||USA||</v>
      </c>
      <c r="Q443" s="106" t="str">
        <f>VLOOKUP('作成 (2)'!D:D,引当!A:B,2,0)&amp;K443&amp;O443</f>
        <v>ps4s</v>
      </c>
      <c r="R443" s="107" t="str">
        <f t="shared" si="35"/>
        <v>2023年製 Pilot Sport 4 S 225/45R17 94Y XL  225/45R17  翌営業日発送</v>
      </c>
      <c r="S443" s="106" t="str">
        <f t="shared" si="36"/>
        <v>サマー$$MICHELIN$$ミシュラン$$パイロットスポーツ$$225/45R17$$価格$$安い$$寿命$$おすすめ$$0</v>
      </c>
      <c r="T443" s="104"/>
      <c r="U443" s="104" t="str">
        <f>VLOOKUP('作成 (2)'!D:D,引当!A:R,4,FALSE)</f>
        <v>サマー</v>
      </c>
      <c r="V443" s="104" t="str">
        <f>VLOOKUP('作成 (2)'!D:D,引当!A:R,5,FALSE)</f>
        <v>MICHELIN</v>
      </c>
      <c r="W443" s="103" t="str">
        <f>VLOOKUP('作成 (2)'!D:D,引当!A:R,6,FALSE)</f>
        <v>ミシュラン</v>
      </c>
      <c r="X443" s="108" t="str">
        <f>VLOOKUP('作成 (2)'!D:D,引当!A:M,7,FALSE)</f>
        <v>パイロットスポーツ</v>
      </c>
      <c r="Y443" s="109" t="str">
        <f t="shared" si="37"/>
        <v>225/45R17</v>
      </c>
      <c r="Z443" s="108" t="str">
        <f>VLOOKUP('作成 (2)'!D:D,引当!A:M,9,FALSE)</f>
        <v>価格</v>
      </c>
      <c r="AA443" s="109" t="str">
        <f>VLOOKUP('作成 (2)'!D:D,引当!A:M,10,FALSE)</f>
        <v>安い</v>
      </c>
      <c r="AB443" s="103" t="str">
        <f>VLOOKUP('作成 (2)'!D:D,引当!A:M,11,FALSE)</f>
        <v>寿命</v>
      </c>
      <c r="AC443" s="103" t="str">
        <f>VLOOKUP('作成 (2)'!D:D,引当!A:M,12,FALSE)</f>
        <v>おすすめ</v>
      </c>
      <c r="AD443" s="26">
        <f>VLOOKUP('作成 (2)'!D:D,引当!A:M,13,FALSE)</f>
        <v>0</v>
      </c>
    </row>
    <row r="444" spans="1:30">
      <c r="A444" s="33">
        <v>2254518158403</v>
      </c>
      <c r="B444" s="32">
        <v>4985009692080</v>
      </c>
      <c r="C444" s="31" t="s">
        <v>3535</v>
      </c>
      <c r="D444" s="30" t="s">
        <v>828</v>
      </c>
      <c r="E444" s="30" t="s">
        <v>929</v>
      </c>
      <c r="F444" s="30" t="s">
        <v>40</v>
      </c>
      <c r="G444" s="30">
        <v>51800</v>
      </c>
      <c r="H444" s="30">
        <v>23310</v>
      </c>
      <c r="I444" s="30">
        <v>1050</v>
      </c>
      <c r="J444" s="30" t="s">
        <v>3956</v>
      </c>
      <c r="K444" s="344"/>
      <c r="L444" s="102" t="str">
        <f t="shared" si="34"/>
        <v>Pilot Sport 4 S 225/45R18 95Y XL</v>
      </c>
      <c r="M444" s="104">
        <f>VLOOKUP(A:A,在庫!$B:$M,10,0)</f>
        <v>3</v>
      </c>
      <c r="N444" s="105" t="s">
        <v>4595</v>
      </c>
      <c r="O444" s="105" t="str">
        <f t="shared" si="33"/>
        <v/>
      </c>
      <c r="P444" s="106" t="str">
        <f>VLOOKUP(A:A,在庫!$B:$M,9,0)</f>
        <v>||USA||USA</v>
      </c>
      <c r="Q444" s="106" t="str">
        <f>VLOOKUP('作成 (2)'!D:D,引当!A:B,2,0)&amp;K444&amp;O444</f>
        <v>ps4s</v>
      </c>
      <c r="R444" s="107" t="str">
        <f t="shared" si="35"/>
        <v>2023年製 Pilot Sport 4 S 225/45R18 95Y XL  225/45R18  翌営業日発送</v>
      </c>
      <c r="S444" s="106" t="str">
        <f t="shared" si="36"/>
        <v>サマー$$MICHELIN$$ミシュラン$$パイロットスポーツ$$225/45R18$$価格$$安い$$寿命$$おすすめ$$0</v>
      </c>
      <c r="T444" s="104"/>
      <c r="U444" s="104" t="str">
        <f>VLOOKUP('作成 (2)'!D:D,引当!A:R,4,FALSE)</f>
        <v>サマー</v>
      </c>
      <c r="V444" s="104" t="str">
        <f>VLOOKUP('作成 (2)'!D:D,引当!A:R,5,FALSE)</f>
        <v>MICHELIN</v>
      </c>
      <c r="W444" s="103" t="str">
        <f>VLOOKUP('作成 (2)'!D:D,引当!A:R,6,FALSE)</f>
        <v>ミシュラン</v>
      </c>
      <c r="X444" s="108" t="str">
        <f>VLOOKUP('作成 (2)'!D:D,引当!A:M,7,FALSE)</f>
        <v>パイロットスポーツ</v>
      </c>
      <c r="Y444" s="109" t="str">
        <f t="shared" si="37"/>
        <v>225/45R18</v>
      </c>
      <c r="Z444" s="108" t="str">
        <f>VLOOKUP('作成 (2)'!D:D,引当!A:M,9,FALSE)</f>
        <v>価格</v>
      </c>
      <c r="AA444" s="109" t="str">
        <f>VLOOKUP('作成 (2)'!D:D,引当!A:M,10,FALSE)</f>
        <v>安い</v>
      </c>
      <c r="AB444" s="103" t="str">
        <f>VLOOKUP('作成 (2)'!D:D,引当!A:M,11,FALSE)</f>
        <v>寿命</v>
      </c>
      <c r="AC444" s="103" t="str">
        <f>VLOOKUP('作成 (2)'!D:D,引当!A:M,12,FALSE)</f>
        <v>おすすめ</v>
      </c>
      <c r="AD444" s="26">
        <f>VLOOKUP('作成 (2)'!D:D,引当!A:M,13,FALSE)</f>
        <v>0</v>
      </c>
    </row>
    <row r="445" spans="1:30">
      <c r="A445" s="33">
        <v>2254519158402</v>
      </c>
      <c r="B445" s="32">
        <v>4985009689035</v>
      </c>
      <c r="C445" s="31" t="s">
        <v>3542</v>
      </c>
      <c r="D445" s="30" t="s">
        <v>828</v>
      </c>
      <c r="E445" s="30" t="s">
        <v>1224</v>
      </c>
      <c r="F445" s="30" t="s">
        <v>108</v>
      </c>
      <c r="G445" s="30">
        <v>55000</v>
      </c>
      <c r="H445" s="30">
        <v>24750</v>
      </c>
      <c r="I445" s="30">
        <v>1050</v>
      </c>
      <c r="J445" s="30" t="s">
        <v>3956</v>
      </c>
      <c r="K445" s="344"/>
      <c r="L445" s="102" t="str">
        <f t="shared" si="34"/>
        <v>Pilot Sport 4 S 225/45R19 96Y XL</v>
      </c>
      <c r="M445" s="104">
        <f>VLOOKUP(A:A,在庫!$B:$M,10,0)</f>
        <v>3</v>
      </c>
      <c r="N445" s="105" t="s">
        <v>4595</v>
      </c>
      <c r="O445" s="105" t="str">
        <f t="shared" si="33"/>
        <v/>
      </c>
      <c r="P445" s="106" t="str">
        <f>VLOOKUP(A:A,在庫!$B:$M,9,0)</f>
        <v>||ITALY||</v>
      </c>
      <c r="Q445" s="106" t="str">
        <f>VLOOKUP('作成 (2)'!D:D,引当!A:B,2,0)&amp;K445&amp;O445</f>
        <v>ps4s</v>
      </c>
      <c r="R445" s="107" t="str">
        <f t="shared" si="35"/>
        <v>2023年製 Pilot Sport 4 S 225/45R19 96Y XL  225/45R19  翌営業日発送</v>
      </c>
      <c r="S445" s="106" t="str">
        <f t="shared" si="36"/>
        <v>サマー$$MICHELIN$$ミシュラン$$パイロットスポーツ$$225/45R19$$価格$$安い$$寿命$$おすすめ$$0</v>
      </c>
      <c r="T445" s="104"/>
      <c r="U445" s="104" t="str">
        <f>VLOOKUP('作成 (2)'!D:D,引当!A:R,4,FALSE)</f>
        <v>サマー</v>
      </c>
      <c r="V445" s="104" t="str">
        <f>VLOOKUP('作成 (2)'!D:D,引当!A:R,5,FALSE)</f>
        <v>MICHELIN</v>
      </c>
      <c r="W445" s="103" t="str">
        <f>VLOOKUP('作成 (2)'!D:D,引当!A:R,6,FALSE)</f>
        <v>ミシュラン</v>
      </c>
      <c r="X445" s="108" t="str">
        <f>VLOOKUP('作成 (2)'!D:D,引当!A:M,7,FALSE)</f>
        <v>パイロットスポーツ</v>
      </c>
      <c r="Y445" s="109" t="str">
        <f t="shared" si="37"/>
        <v>225/45R19</v>
      </c>
      <c r="Z445" s="108" t="str">
        <f>VLOOKUP('作成 (2)'!D:D,引当!A:M,9,FALSE)</f>
        <v>価格</v>
      </c>
      <c r="AA445" s="109" t="str">
        <f>VLOOKUP('作成 (2)'!D:D,引当!A:M,10,FALSE)</f>
        <v>安い</v>
      </c>
      <c r="AB445" s="103" t="str">
        <f>VLOOKUP('作成 (2)'!D:D,引当!A:M,11,FALSE)</f>
        <v>寿命</v>
      </c>
      <c r="AC445" s="103" t="str">
        <f>VLOOKUP('作成 (2)'!D:D,引当!A:M,12,FALSE)</f>
        <v>おすすめ</v>
      </c>
      <c r="AD445" s="26">
        <f>VLOOKUP('作成 (2)'!D:D,引当!A:M,13,FALSE)</f>
        <v>0</v>
      </c>
    </row>
    <row r="446" spans="1:30">
      <c r="A446" s="33">
        <v>2353519158402</v>
      </c>
      <c r="B446" s="32">
        <v>4985009689042</v>
      </c>
      <c r="C446" s="31" t="s">
        <v>3536</v>
      </c>
      <c r="D446" s="30" t="s">
        <v>828</v>
      </c>
      <c r="E446" s="30" t="s">
        <v>1138</v>
      </c>
      <c r="F446" s="30" t="s">
        <v>125</v>
      </c>
      <c r="G446" s="30">
        <v>59900</v>
      </c>
      <c r="H446" s="30">
        <v>26960</v>
      </c>
      <c r="I446" s="30">
        <v>1050</v>
      </c>
      <c r="J446" s="30" t="s">
        <v>3956</v>
      </c>
      <c r="K446" s="344"/>
      <c r="L446" s="102" t="str">
        <f t="shared" si="34"/>
        <v>Pilot Sport 4 S 235/35R19 91Y XL</v>
      </c>
      <c r="M446" s="104">
        <f>VLOOKUP(A:A,在庫!$B:$M,10,0)</f>
        <v>2</v>
      </c>
      <c r="N446" s="105" t="s">
        <v>4595</v>
      </c>
      <c r="O446" s="105" t="str">
        <f t="shared" si="33"/>
        <v/>
      </c>
      <c r="P446" s="106" t="str">
        <f>VLOOKUP(A:A,在庫!$B:$M,9,0)</f>
        <v>||AMERICA||AMERICA</v>
      </c>
      <c r="Q446" s="106" t="str">
        <f>VLOOKUP('作成 (2)'!D:D,引当!A:B,2,0)&amp;K446&amp;O446</f>
        <v>ps4s</v>
      </c>
      <c r="R446" s="107" t="str">
        <f t="shared" si="35"/>
        <v>2023年製 Pilot Sport 4 S 235/35R19 91Y XL  235/35R19  翌営業日発送</v>
      </c>
      <c r="S446" s="106" t="str">
        <f t="shared" si="36"/>
        <v>サマー$$MICHELIN$$ミシュラン$$パイロットスポーツ$$235/35R19$$価格$$安い$$寿命$$おすすめ$$0</v>
      </c>
      <c r="T446" s="104"/>
      <c r="U446" s="104" t="str">
        <f>VLOOKUP('作成 (2)'!D:D,引当!A:R,4,FALSE)</f>
        <v>サマー</v>
      </c>
      <c r="V446" s="104" t="str">
        <f>VLOOKUP('作成 (2)'!D:D,引当!A:R,5,FALSE)</f>
        <v>MICHELIN</v>
      </c>
      <c r="W446" s="103" t="str">
        <f>VLOOKUP('作成 (2)'!D:D,引当!A:R,6,FALSE)</f>
        <v>ミシュラン</v>
      </c>
      <c r="X446" s="108" t="str">
        <f>VLOOKUP('作成 (2)'!D:D,引当!A:M,7,FALSE)</f>
        <v>パイロットスポーツ</v>
      </c>
      <c r="Y446" s="109" t="str">
        <f t="shared" si="37"/>
        <v>235/35R19</v>
      </c>
      <c r="Z446" s="108" t="str">
        <f>VLOOKUP('作成 (2)'!D:D,引当!A:M,9,FALSE)</f>
        <v>価格</v>
      </c>
      <c r="AA446" s="109" t="str">
        <f>VLOOKUP('作成 (2)'!D:D,引当!A:M,10,FALSE)</f>
        <v>安い</v>
      </c>
      <c r="AB446" s="103" t="str">
        <f>VLOOKUP('作成 (2)'!D:D,引当!A:M,11,FALSE)</f>
        <v>寿命</v>
      </c>
      <c r="AC446" s="103" t="str">
        <f>VLOOKUP('作成 (2)'!D:D,引当!A:M,12,FALSE)</f>
        <v>おすすめ</v>
      </c>
      <c r="AD446" s="26">
        <f>VLOOKUP('作成 (2)'!D:D,引当!A:M,13,FALSE)</f>
        <v>0</v>
      </c>
    </row>
    <row r="447" spans="1:30">
      <c r="A447" s="33">
        <v>2353519159874</v>
      </c>
      <c r="B447" s="32">
        <v>4985009689042</v>
      </c>
      <c r="C447" s="31" t="s">
        <v>152</v>
      </c>
      <c r="D447" s="30" t="s">
        <v>828</v>
      </c>
      <c r="E447" s="30" t="s">
        <v>1138</v>
      </c>
      <c r="F447" s="30" t="s">
        <v>125</v>
      </c>
      <c r="G447" s="30" t="s">
        <v>152</v>
      </c>
      <c r="H447" s="30">
        <v>21168</v>
      </c>
      <c r="I447" s="30">
        <v>1050</v>
      </c>
      <c r="J447" s="30" t="s">
        <v>3957</v>
      </c>
      <c r="K447" s="344"/>
      <c r="L447" s="102" t="str">
        <f t="shared" si="34"/>
        <v>Pilot Sport 4 S 235/35R19 91Y XL</v>
      </c>
      <c r="M447" s="104" t="e">
        <f>VLOOKUP(A:A,在庫!$B:$M,10,0)</f>
        <v>#N/A</v>
      </c>
      <c r="N447" s="105" t="s">
        <v>4595</v>
      </c>
      <c r="O447" s="105" t="str">
        <f t="shared" si="33"/>
        <v>ip</v>
      </c>
      <c r="P447" s="106" t="e">
        <f>VLOOKUP(A:A,在庫!$B:$M,9,0)</f>
        <v>#N/A</v>
      </c>
      <c r="Q447" s="106" t="str">
        <f>VLOOKUP('作成 (2)'!D:D,引当!A:B,2,0)&amp;K447&amp;O447</f>
        <v>ps4sip</v>
      </c>
      <c r="R447" s="107" t="str">
        <f t="shared" si="35"/>
        <v>2023年製 Pilot Sport 4 S 235/35R19 91Y XL  235/35R19  翌営業日発送</v>
      </c>
      <c r="S447" s="106" t="str">
        <f t="shared" si="36"/>
        <v>サマー$$MICHELIN$$ミシュラン$$パイロットスポーツ$$235/35R19$$価格$$安い$$寿命$$おすすめ$$0</v>
      </c>
      <c r="T447" s="104"/>
      <c r="U447" s="104" t="str">
        <f>VLOOKUP('作成 (2)'!D:D,引当!A:R,4,FALSE)</f>
        <v>サマー</v>
      </c>
      <c r="V447" s="104" t="str">
        <f>VLOOKUP('作成 (2)'!D:D,引当!A:R,5,FALSE)</f>
        <v>MICHELIN</v>
      </c>
      <c r="W447" s="103" t="str">
        <f>VLOOKUP('作成 (2)'!D:D,引当!A:R,6,FALSE)</f>
        <v>ミシュラン</v>
      </c>
      <c r="X447" s="108" t="str">
        <f>VLOOKUP('作成 (2)'!D:D,引当!A:M,7,FALSE)</f>
        <v>パイロットスポーツ</v>
      </c>
      <c r="Y447" s="109" t="str">
        <f t="shared" si="37"/>
        <v>235/35R19</v>
      </c>
      <c r="Z447" s="108" t="str">
        <f>VLOOKUP('作成 (2)'!D:D,引当!A:M,9,FALSE)</f>
        <v>価格</v>
      </c>
      <c r="AA447" s="109" t="str">
        <f>VLOOKUP('作成 (2)'!D:D,引当!A:M,10,FALSE)</f>
        <v>安い</v>
      </c>
      <c r="AB447" s="103" t="str">
        <f>VLOOKUP('作成 (2)'!D:D,引当!A:M,11,FALSE)</f>
        <v>寿命</v>
      </c>
      <c r="AC447" s="103" t="str">
        <f>VLOOKUP('作成 (2)'!D:D,引当!A:M,12,FALSE)</f>
        <v>おすすめ</v>
      </c>
      <c r="AD447" s="26">
        <f>VLOOKUP('作成 (2)'!D:D,引当!A:M,13,FALSE)</f>
        <v>0</v>
      </c>
    </row>
    <row r="448" spans="1:30">
      <c r="A448" s="33">
        <v>2354019158404</v>
      </c>
      <c r="B448" s="32">
        <v>4985009689059</v>
      </c>
      <c r="C448" s="31" t="s">
        <v>3540</v>
      </c>
      <c r="D448" s="30" t="s">
        <v>828</v>
      </c>
      <c r="E448" s="30" t="s">
        <v>945</v>
      </c>
      <c r="F448" s="30" t="s">
        <v>101</v>
      </c>
      <c r="G448" s="30">
        <v>59600</v>
      </c>
      <c r="H448" s="30">
        <v>26820</v>
      </c>
      <c r="I448" s="30">
        <v>1050</v>
      </c>
      <c r="J448" s="30" t="s">
        <v>3956</v>
      </c>
      <c r="K448" s="344"/>
      <c r="L448" s="102" t="str">
        <f t="shared" si="34"/>
        <v>Pilot Sport 4 S 235/40R19 96Y XL</v>
      </c>
      <c r="M448" s="104">
        <f>VLOOKUP(A:A,在庫!$B:$M,10,0)</f>
        <v>1</v>
      </c>
      <c r="N448" s="105" t="s">
        <v>4595</v>
      </c>
      <c r="O448" s="105" t="str">
        <f t="shared" si="33"/>
        <v/>
      </c>
      <c r="P448" s="106">
        <f>VLOOKUP(A:A,在庫!$B:$M,9,0)</f>
        <v>0</v>
      </c>
      <c r="Q448" s="106" t="str">
        <f>VLOOKUP('作成 (2)'!D:D,引当!A:B,2,0)&amp;K448&amp;O448</f>
        <v>ps4s</v>
      </c>
      <c r="R448" s="107" t="str">
        <f t="shared" si="35"/>
        <v>2023年製 Pilot Sport 4 S 235/40R19 96Y XL  235/40R19  翌営業日発送</v>
      </c>
      <c r="S448" s="106" t="str">
        <f t="shared" si="36"/>
        <v>サマー$$MICHELIN$$ミシュラン$$パイロットスポーツ$$235/40R19$$価格$$安い$$寿命$$おすすめ$$0</v>
      </c>
      <c r="T448" s="104"/>
      <c r="U448" s="104" t="str">
        <f>VLOOKUP('作成 (2)'!D:D,引当!A:R,4,FALSE)</f>
        <v>サマー</v>
      </c>
      <c r="V448" s="104" t="str">
        <f>VLOOKUP('作成 (2)'!D:D,引当!A:R,5,FALSE)</f>
        <v>MICHELIN</v>
      </c>
      <c r="W448" s="103" t="str">
        <f>VLOOKUP('作成 (2)'!D:D,引当!A:R,6,FALSE)</f>
        <v>ミシュラン</v>
      </c>
      <c r="X448" s="108" t="str">
        <f>VLOOKUP('作成 (2)'!D:D,引当!A:M,7,FALSE)</f>
        <v>パイロットスポーツ</v>
      </c>
      <c r="Y448" s="109" t="str">
        <f t="shared" si="37"/>
        <v>235/40R19</v>
      </c>
      <c r="Z448" s="108" t="str">
        <f>VLOOKUP('作成 (2)'!D:D,引当!A:M,9,FALSE)</f>
        <v>価格</v>
      </c>
      <c r="AA448" s="109" t="str">
        <f>VLOOKUP('作成 (2)'!D:D,引当!A:M,10,FALSE)</f>
        <v>安い</v>
      </c>
      <c r="AB448" s="103" t="str">
        <f>VLOOKUP('作成 (2)'!D:D,引当!A:M,11,FALSE)</f>
        <v>寿命</v>
      </c>
      <c r="AC448" s="103" t="str">
        <f>VLOOKUP('作成 (2)'!D:D,引当!A:M,12,FALSE)</f>
        <v>おすすめ</v>
      </c>
      <c r="AD448" s="26">
        <f>VLOOKUP('作成 (2)'!D:D,引当!A:M,13,FALSE)</f>
        <v>0</v>
      </c>
    </row>
    <row r="449" spans="1:30">
      <c r="A449" s="33">
        <v>2453519158409</v>
      </c>
      <c r="B449" s="32">
        <v>4985009689066</v>
      </c>
      <c r="C449" s="31" t="s">
        <v>3537</v>
      </c>
      <c r="D449" s="30" t="s">
        <v>828</v>
      </c>
      <c r="E449" s="30" t="s">
        <v>1140</v>
      </c>
      <c r="F449" s="30" t="s">
        <v>126</v>
      </c>
      <c r="G449" s="30">
        <v>69200</v>
      </c>
      <c r="H449" s="30">
        <v>31140</v>
      </c>
      <c r="I449" s="30">
        <v>1050</v>
      </c>
      <c r="J449" s="30" t="s">
        <v>3956</v>
      </c>
      <c r="K449" s="344"/>
      <c r="L449" s="102" t="str">
        <f t="shared" si="34"/>
        <v>Pilot Sport 4 S 245/35R19 93Y XL</v>
      </c>
      <c r="M449" s="104">
        <f>VLOOKUP(A:A,在庫!$B:$M,10,0)</f>
        <v>2</v>
      </c>
      <c r="N449" s="105" t="s">
        <v>4595</v>
      </c>
      <c r="O449" s="105" t="str">
        <f t="shared" si="33"/>
        <v/>
      </c>
      <c r="P449" s="106" t="str">
        <f>VLOOKUP(A:A,在庫!$B:$M,9,0)</f>
        <v>||FRANCE||</v>
      </c>
      <c r="Q449" s="106" t="str">
        <f>VLOOKUP('作成 (2)'!D:D,引当!A:B,2,0)&amp;K449&amp;O449</f>
        <v>ps4s</v>
      </c>
      <c r="R449" s="107" t="str">
        <f t="shared" si="35"/>
        <v>2023年製 Pilot Sport 4 S 245/35R19 93Y XL  245/35R19  翌営業日発送</v>
      </c>
      <c r="S449" s="106" t="str">
        <f t="shared" si="36"/>
        <v>サマー$$MICHELIN$$ミシュラン$$パイロットスポーツ$$245/35R19$$価格$$安い$$寿命$$おすすめ$$0</v>
      </c>
      <c r="T449" s="104"/>
      <c r="U449" s="104" t="str">
        <f>VLOOKUP('作成 (2)'!D:D,引当!A:R,4,FALSE)</f>
        <v>サマー</v>
      </c>
      <c r="V449" s="104" t="str">
        <f>VLOOKUP('作成 (2)'!D:D,引当!A:R,5,FALSE)</f>
        <v>MICHELIN</v>
      </c>
      <c r="W449" s="103" t="str">
        <f>VLOOKUP('作成 (2)'!D:D,引当!A:R,6,FALSE)</f>
        <v>ミシュラン</v>
      </c>
      <c r="X449" s="108" t="str">
        <f>VLOOKUP('作成 (2)'!D:D,引当!A:M,7,FALSE)</f>
        <v>パイロットスポーツ</v>
      </c>
      <c r="Y449" s="109" t="str">
        <f t="shared" si="37"/>
        <v>245/35R19</v>
      </c>
      <c r="Z449" s="108" t="str">
        <f>VLOOKUP('作成 (2)'!D:D,引当!A:M,9,FALSE)</f>
        <v>価格</v>
      </c>
      <c r="AA449" s="109" t="str">
        <f>VLOOKUP('作成 (2)'!D:D,引当!A:M,10,FALSE)</f>
        <v>安い</v>
      </c>
      <c r="AB449" s="103" t="str">
        <f>VLOOKUP('作成 (2)'!D:D,引当!A:M,11,FALSE)</f>
        <v>寿命</v>
      </c>
      <c r="AC449" s="103" t="str">
        <f>VLOOKUP('作成 (2)'!D:D,引当!A:M,12,FALSE)</f>
        <v>おすすめ</v>
      </c>
      <c r="AD449" s="26">
        <f>VLOOKUP('作成 (2)'!D:D,引当!A:M,13,FALSE)</f>
        <v>0</v>
      </c>
    </row>
    <row r="450" spans="1:30">
      <c r="A450" s="33">
        <v>2453520159877</v>
      </c>
      <c r="B450" s="32">
        <v>4985009689189</v>
      </c>
      <c r="C450" s="31" t="s">
        <v>152</v>
      </c>
      <c r="D450" s="30" t="s">
        <v>828</v>
      </c>
      <c r="E450" s="30" t="s">
        <v>1141</v>
      </c>
      <c r="F450" s="30" t="s">
        <v>129</v>
      </c>
      <c r="G450" s="30" t="s">
        <v>152</v>
      </c>
      <c r="H450" s="30">
        <v>32507</v>
      </c>
      <c r="I450" s="30">
        <v>1050</v>
      </c>
      <c r="J450" s="30" t="s">
        <v>3957</v>
      </c>
      <c r="K450" s="344"/>
      <c r="L450" s="102" t="str">
        <f t="shared" si="34"/>
        <v>Pilot Sport 4 S 245/35R20 95Y XL</v>
      </c>
      <c r="M450" s="104">
        <f>VLOOKUP(A:A,在庫!$B:$M,10,0)</f>
        <v>2</v>
      </c>
      <c r="N450" s="105" t="s">
        <v>4595</v>
      </c>
      <c r="O450" s="105" t="str">
        <f t="shared" ref="O450:O513" si="38">IF(J450="並","ip","")</f>
        <v>ip</v>
      </c>
      <c r="P450" s="106" t="str">
        <f>VLOOKUP(A:A,在庫!$B:$M,9,0)</f>
        <v>||FRANCE||FRANCE</v>
      </c>
      <c r="Q450" s="106" t="str">
        <f>VLOOKUP('作成 (2)'!D:D,引当!A:B,2,0)&amp;K450&amp;O450</f>
        <v>ps4sip</v>
      </c>
      <c r="R450" s="107" t="str">
        <f t="shared" si="35"/>
        <v>2023年製 Pilot Sport 4 S 245/35R20 95Y XL  245/35R20  翌営業日発送</v>
      </c>
      <c r="S450" s="106" t="str">
        <f t="shared" si="36"/>
        <v>サマー$$MICHELIN$$ミシュラン$$パイロットスポーツ$$245/35R20$$価格$$安い$$寿命$$おすすめ$$0</v>
      </c>
      <c r="T450" s="104"/>
      <c r="U450" s="104" t="str">
        <f>VLOOKUP('作成 (2)'!D:D,引当!A:R,4,FALSE)</f>
        <v>サマー</v>
      </c>
      <c r="V450" s="104" t="str">
        <f>VLOOKUP('作成 (2)'!D:D,引当!A:R,5,FALSE)</f>
        <v>MICHELIN</v>
      </c>
      <c r="W450" s="103" t="str">
        <f>VLOOKUP('作成 (2)'!D:D,引当!A:R,6,FALSE)</f>
        <v>ミシュラン</v>
      </c>
      <c r="X450" s="108" t="str">
        <f>VLOOKUP('作成 (2)'!D:D,引当!A:M,7,FALSE)</f>
        <v>パイロットスポーツ</v>
      </c>
      <c r="Y450" s="109" t="str">
        <f t="shared" si="37"/>
        <v>245/35R20</v>
      </c>
      <c r="Z450" s="108" t="str">
        <f>VLOOKUP('作成 (2)'!D:D,引当!A:M,9,FALSE)</f>
        <v>価格</v>
      </c>
      <c r="AA450" s="109" t="str">
        <f>VLOOKUP('作成 (2)'!D:D,引当!A:M,10,FALSE)</f>
        <v>安い</v>
      </c>
      <c r="AB450" s="103" t="str">
        <f>VLOOKUP('作成 (2)'!D:D,引当!A:M,11,FALSE)</f>
        <v>寿命</v>
      </c>
      <c r="AC450" s="103" t="str">
        <f>VLOOKUP('作成 (2)'!D:D,引当!A:M,12,FALSE)</f>
        <v>おすすめ</v>
      </c>
      <c r="AD450" s="26">
        <f>VLOOKUP('作成 (2)'!D:D,引当!A:M,13,FALSE)</f>
        <v>0</v>
      </c>
    </row>
    <row r="451" spans="1:30">
      <c r="A451" s="33">
        <v>2453520159884</v>
      </c>
      <c r="B451" s="32">
        <v>4985009689387</v>
      </c>
      <c r="C451" s="31" t="s">
        <v>152</v>
      </c>
      <c r="D451" s="30" t="s">
        <v>828</v>
      </c>
      <c r="E451" s="30" t="s">
        <v>1322</v>
      </c>
      <c r="F451" s="30" t="s">
        <v>129</v>
      </c>
      <c r="G451" s="30" t="s">
        <v>152</v>
      </c>
      <c r="H451" s="30">
        <v>22358</v>
      </c>
      <c r="I451" s="30">
        <v>1050</v>
      </c>
      <c r="J451" s="30" t="s">
        <v>3957</v>
      </c>
      <c r="K451" s="344"/>
      <c r="L451" s="102" t="str">
        <f t="shared" si="34"/>
        <v>Pilot Sport 4 S 245/35R20 95Y XL MO</v>
      </c>
      <c r="M451" s="104" t="e">
        <f>VLOOKUP(A:A,在庫!$B:$M,10,0)</f>
        <v>#N/A</v>
      </c>
      <c r="N451" s="105" t="s">
        <v>4595</v>
      </c>
      <c r="O451" s="105" t="str">
        <f t="shared" si="38"/>
        <v>ip</v>
      </c>
      <c r="P451" s="106" t="e">
        <f>VLOOKUP(A:A,在庫!$B:$M,9,0)</f>
        <v>#N/A</v>
      </c>
      <c r="Q451" s="106" t="str">
        <f>VLOOKUP('作成 (2)'!D:D,引当!A:B,2,0)&amp;K451&amp;O451</f>
        <v>ps4sip</v>
      </c>
      <c r="R451" s="107" t="str">
        <f t="shared" si="35"/>
        <v>2023年製 Pilot Sport 4 S 245/35R20 95Y XL MO  245/35R20  翌営業日発送</v>
      </c>
      <c r="S451" s="106" t="str">
        <f t="shared" si="36"/>
        <v>サマー$$MICHELIN$$ミシュラン$$パイロットスポーツ$$245/35R20$$価格$$安い$$寿命$$おすすめ$$0</v>
      </c>
      <c r="T451" s="104"/>
      <c r="U451" s="104" t="str">
        <f>VLOOKUP('作成 (2)'!D:D,引当!A:R,4,FALSE)</f>
        <v>サマー</v>
      </c>
      <c r="V451" s="104" t="str">
        <f>VLOOKUP('作成 (2)'!D:D,引当!A:R,5,FALSE)</f>
        <v>MICHELIN</v>
      </c>
      <c r="W451" s="103" t="str">
        <f>VLOOKUP('作成 (2)'!D:D,引当!A:R,6,FALSE)</f>
        <v>ミシュラン</v>
      </c>
      <c r="X451" s="108" t="str">
        <f>VLOOKUP('作成 (2)'!D:D,引当!A:M,7,FALSE)</f>
        <v>パイロットスポーツ</v>
      </c>
      <c r="Y451" s="109" t="str">
        <f t="shared" si="37"/>
        <v>245/35R20</v>
      </c>
      <c r="Z451" s="108" t="str">
        <f>VLOOKUP('作成 (2)'!D:D,引当!A:M,9,FALSE)</f>
        <v>価格</v>
      </c>
      <c r="AA451" s="109" t="str">
        <f>VLOOKUP('作成 (2)'!D:D,引当!A:M,10,FALSE)</f>
        <v>安い</v>
      </c>
      <c r="AB451" s="103" t="str">
        <f>VLOOKUP('作成 (2)'!D:D,引当!A:M,11,FALSE)</f>
        <v>寿命</v>
      </c>
      <c r="AC451" s="103" t="str">
        <f>VLOOKUP('作成 (2)'!D:D,引当!A:M,12,FALSE)</f>
        <v>おすすめ</v>
      </c>
      <c r="AD451" s="26">
        <f>VLOOKUP('作成 (2)'!D:D,引当!A:M,13,FALSE)</f>
        <v>0</v>
      </c>
    </row>
    <row r="452" spans="1:30">
      <c r="A452" s="33">
        <v>2454019158401</v>
      </c>
      <c r="B452" s="32">
        <v>4985009689301</v>
      </c>
      <c r="C452" s="31" t="s">
        <v>3541</v>
      </c>
      <c r="D452" s="30" t="s">
        <v>828</v>
      </c>
      <c r="E452" s="30" t="s">
        <v>1124</v>
      </c>
      <c r="F452" s="30" t="s">
        <v>106</v>
      </c>
      <c r="G452" s="30">
        <v>61500</v>
      </c>
      <c r="H452" s="30">
        <v>27680</v>
      </c>
      <c r="I452" s="30">
        <v>1050</v>
      </c>
      <c r="J452" s="30" t="s">
        <v>3956</v>
      </c>
      <c r="K452" s="344"/>
      <c r="L452" s="102" t="str">
        <f t="shared" ref="L452:L515" si="39">D452&amp;W$1&amp;E452</f>
        <v>Pilot Sport 4 S 245/40R19 98Y XL</v>
      </c>
      <c r="M452" s="104">
        <f>VLOOKUP(A:A,在庫!$B:$M,10,0)</f>
        <v>1</v>
      </c>
      <c r="N452" s="105" t="s">
        <v>4595</v>
      </c>
      <c r="O452" s="105" t="str">
        <f t="shared" si="38"/>
        <v/>
      </c>
      <c r="P452" s="106" t="str">
        <f>VLOOKUP(A:A,在庫!$B:$M,9,0)</f>
        <v>||USA||USA</v>
      </c>
      <c r="Q452" s="106" t="str">
        <f>VLOOKUP('作成 (2)'!D:D,引当!A:B,2,0)&amp;K452&amp;O452</f>
        <v>ps4s</v>
      </c>
      <c r="R452" s="107" t="str">
        <f t="shared" si="35"/>
        <v>2023年製 Pilot Sport 4 S 245/40R19 98Y XL  245/40R19  翌営業日発送</v>
      </c>
      <c r="S452" s="106" t="str">
        <f t="shared" si="36"/>
        <v>サマー$$MICHELIN$$ミシュラン$$パイロットスポーツ$$245/40R19$$価格$$安い$$寿命$$おすすめ$$0</v>
      </c>
      <c r="T452" s="104"/>
      <c r="U452" s="104" t="str">
        <f>VLOOKUP('作成 (2)'!D:D,引当!A:R,4,FALSE)</f>
        <v>サマー</v>
      </c>
      <c r="V452" s="104" t="str">
        <f>VLOOKUP('作成 (2)'!D:D,引当!A:R,5,FALSE)</f>
        <v>MICHELIN</v>
      </c>
      <c r="W452" s="103" t="str">
        <f>VLOOKUP('作成 (2)'!D:D,引当!A:R,6,FALSE)</f>
        <v>ミシュラン</v>
      </c>
      <c r="X452" s="108" t="str">
        <f>VLOOKUP('作成 (2)'!D:D,引当!A:M,7,FALSE)</f>
        <v>パイロットスポーツ</v>
      </c>
      <c r="Y452" s="109" t="str">
        <f t="shared" si="37"/>
        <v>245/40R19</v>
      </c>
      <c r="Z452" s="108" t="str">
        <f>VLOOKUP('作成 (2)'!D:D,引当!A:M,9,FALSE)</f>
        <v>価格</v>
      </c>
      <c r="AA452" s="109" t="str">
        <f>VLOOKUP('作成 (2)'!D:D,引当!A:M,10,FALSE)</f>
        <v>安い</v>
      </c>
      <c r="AB452" s="103" t="str">
        <f>VLOOKUP('作成 (2)'!D:D,引当!A:M,11,FALSE)</f>
        <v>寿命</v>
      </c>
      <c r="AC452" s="103" t="str">
        <f>VLOOKUP('作成 (2)'!D:D,引当!A:M,12,FALSE)</f>
        <v>おすすめ</v>
      </c>
      <c r="AD452" s="26">
        <f>VLOOKUP('作成 (2)'!D:D,引当!A:M,13,FALSE)</f>
        <v>0</v>
      </c>
    </row>
    <row r="453" spans="1:30">
      <c r="A453" s="33">
        <v>2454020158407</v>
      </c>
      <c r="B453" s="32">
        <v>4985009689196</v>
      </c>
      <c r="C453" s="31" t="s">
        <v>3544</v>
      </c>
      <c r="D453" s="30" t="s">
        <v>828</v>
      </c>
      <c r="E453" s="30" t="s">
        <v>1142</v>
      </c>
      <c r="F453" s="30" t="s">
        <v>128</v>
      </c>
      <c r="G453" s="30">
        <v>69800</v>
      </c>
      <c r="H453" s="30">
        <v>31410</v>
      </c>
      <c r="I453" s="30">
        <v>1050</v>
      </c>
      <c r="J453" s="30" t="s">
        <v>3956</v>
      </c>
      <c r="K453" s="344"/>
      <c r="L453" s="102" t="str">
        <f t="shared" si="39"/>
        <v>Pilot Sport 4 S 245/40R20 99Y XL</v>
      </c>
      <c r="M453" s="104">
        <f>VLOOKUP(A:A,在庫!$B:$M,10,0)</f>
        <v>3</v>
      </c>
      <c r="N453" s="105" t="s">
        <v>4595</v>
      </c>
      <c r="O453" s="105" t="str">
        <f t="shared" si="38"/>
        <v/>
      </c>
      <c r="P453" s="106" t="str">
        <f>VLOOKUP(A:A,在庫!$B:$M,9,0)</f>
        <v>||USA||USA</v>
      </c>
      <c r="Q453" s="106" t="str">
        <f>VLOOKUP('作成 (2)'!D:D,引当!A:B,2,0)&amp;K453&amp;O453</f>
        <v>ps4s</v>
      </c>
      <c r="R453" s="107" t="str">
        <f t="shared" ref="R453:R516" si="40">N453&amp;W$1&amp;L453&amp;W$1&amp;W$1&amp;Y453&amp;W$1&amp;R$4</f>
        <v>2023年製 Pilot Sport 4 S 245/40R20 99Y XL  245/40R20  翌営業日発送</v>
      </c>
      <c r="S453" s="106" t="str">
        <f t="shared" ref="S453:S516" si="41">U453&amp;S$4&amp;V453&amp;S$4&amp;W453&amp;S$4&amp;X453&amp;S$4&amp;Y453&amp;S$4&amp;Z453&amp;S$4&amp;AA453&amp;S$4&amp;AB453&amp;S$4&amp;AC453&amp;S$4&amp;AD453</f>
        <v>サマー$$MICHELIN$$ミシュラン$$パイロットスポーツ$$245/40R20$$価格$$安い$$寿命$$おすすめ$$0</v>
      </c>
      <c r="T453" s="104"/>
      <c r="U453" s="104" t="str">
        <f>VLOOKUP('作成 (2)'!D:D,引当!A:R,4,FALSE)</f>
        <v>サマー</v>
      </c>
      <c r="V453" s="104" t="str">
        <f>VLOOKUP('作成 (2)'!D:D,引当!A:R,5,FALSE)</f>
        <v>MICHELIN</v>
      </c>
      <c r="W453" s="103" t="str">
        <f>VLOOKUP('作成 (2)'!D:D,引当!A:R,6,FALSE)</f>
        <v>ミシュラン</v>
      </c>
      <c r="X453" s="108" t="str">
        <f>VLOOKUP('作成 (2)'!D:D,引当!A:M,7,FALSE)</f>
        <v>パイロットスポーツ</v>
      </c>
      <c r="Y453" s="109" t="str">
        <f t="shared" si="37"/>
        <v>245/40R20</v>
      </c>
      <c r="Z453" s="108" t="str">
        <f>VLOOKUP('作成 (2)'!D:D,引当!A:M,9,FALSE)</f>
        <v>価格</v>
      </c>
      <c r="AA453" s="109" t="str">
        <f>VLOOKUP('作成 (2)'!D:D,引当!A:M,10,FALSE)</f>
        <v>安い</v>
      </c>
      <c r="AB453" s="103" t="str">
        <f>VLOOKUP('作成 (2)'!D:D,引当!A:M,11,FALSE)</f>
        <v>寿命</v>
      </c>
      <c r="AC453" s="103" t="str">
        <f>VLOOKUP('作成 (2)'!D:D,引当!A:M,12,FALSE)</f>
        <v>おすすめ</v>
      </c>
      <c r="AD453" s="26">
        <f>VLOOKUP('作成 (2)'!D:D,引当!A:M,13,FALSE)</f>
        <v>0</v>
      </c>
    </row>
    <row r="454" spans="1:30">
      <c r="A454" s="33">
        <v>2553019159873</v>
      </c>
      <c r="B454" s="32" t="s">
        <v>152</v>
      </c>
      <c r="C454" s="31" t="s">
        <v>152</v>
      </c>
      <c r="D454" s="30" t="s">
        <v>828</v>
      </c>
      <c r="E454" s="30" t="s">
        <v>1318</v>
      </c>
      <c r="F454" s="30" t="s">
        <v>886</v>
      </c>
      <c r="G454" s="30" t="s">
        <v>152</v>
      </c>
      <c r="H454" s="30">
        <v>33033</v>
      </c>
      <c r="I454" s="30">
        <v>1050</v>
      </c>
      <c r="J454" s="30" t="s">
        <v>3957</v>
      </c>
      <c r="K454" s="344"/>
      <c r="L454" s="102" t="str">
        <f t="shared" si="39"/>
        <v>Pilot Sport 4 S 255/30R19 91Y XL ZP（ランフラ）</v>
      </c>
      <c r="M454" s="104">
        <f>VLOOKUP(A:A,在庫!$B:$M,10,0)</f>
        <v>1</v>
      </c>
      <c r="N454" s="105" t="s">
        <v>4595</v>
      </c>
      <c r="O454" s="105" t="str">
        <f t="shared" si="38"/>
        <v>ip</v>
      </c>
      <c r="P454" s="106" t="str">
        <f>VLOOKUP(A:A,在庫!$B:$M,9,0)</f>
        <v>||FRANCE||FRANCE</v>
      </c>
      <c r="Q454" s="106" t="str">
        <f>VLOOKUP('作成 (2)'!D:D,引当!A:B,2,0)&amp;K454&amp;O454</f>
        <v>ps4sip</v>
      </c>
      <c r="R454" s="107" t="str">
        <f t="shared" si="40"/>
        <v>2023年製 Pilot Sport 4 S 255/30R19 91Y XL ZP（ランフラ）  255/30R19  翌営業日発送</v>
      </c>
      <c r="S454" s="106" t="str">
        <f t="shared" si="41"/>
        <v>サマー$$MICHELIN$$ミシュラン$$パイロットスポーツ$$255/30R19$$価格$$安い$$寿命$$おすすめ$$0</v>
      </c>
      <c r="T454" s="104"/>
      <c r="U454" s="104" t="str">
        <f>VLOOKUP('作成 (2)'!D:D,引当!A:R,4,FALSE)</f>
        <v>サマー</v>
      </c>
      <c r="V454" s="104" t="str">
        <f>VLOOKUP('作成 (2)'!D:D,引当!A:R,5,FALSE)</f>
        <v>MICHELIN</v>
      </c>
      <c r="W454" s="103" t="str">
        <f>VLOOKUP('作成 (2)'!D:D,引当!A:R,6,FALSE)</f>
        <v>ミシュラン</v>
      </c>
      <c r="X454" s="108" t="str">
        <f>VLOOKUP('作成 (2)'!D:D,引当!A:M,7,FALSE)</f>
        <v>パイロットスポーツ</v>
      </c>
      <c r="Y454" s="109" t="str">
        <f t="shared" ref="Y454:Y517" si="42">F454</f>
        <v>255/30R19</v>
      </c>
      <c r="Z454" s="108" t="str">
        <f>VLOOKUP('作成 (2)'!D:D,引当!A:M,9,FALSE)</f>
        <v>価格</v>
      </c>
      <c r="AA454" s="109" t="str">
        <f>VLOOKUP('作成 (2)'!D:D,引当!A:M,10,FALSE)</f>
        <v>安い</v>
      </c>
      <c r="AB454" s="103" t="str">
        <f>VLOOKUP('作成 (2)'!D:D,引当!A:M,11,FALSE)</f>
        <v>寿命</v>
      </c>
      <c r="AC454" s="103" t="str">
        <f>VLOOKUP('作成 (2)'!D:D,引当!A:M,12,FALSE)</f>
        <v>おすすめ</v>
      </c>
      <c r="AD454" s="26">
        <f>VLOOKUP('作成 (2)'!D:D,引当!A:M,13,FALSE)</f>
        <v>0</v>
      </c>
    </row>
    <row r="455" spans="1:30">
      <c r="A455" s="33">
        <v>2553519158406</v>
      </c>
      <c r="B455" s="32">
        <v>4985009689080</v>
      </c>
      <c r="C455" s="31" t="s">
        <v>3538</v>
      </c>
      <c r="D455" s="30" t="s">
        <v>828</v>
      </c>
      <c r="E455" s="30" t="s">
        <v>969</v>
      </c>
      <c r="F455" s="30" t="s">
        <v>100</v>
      </c>
      <c r="G455" s="30">
        <v>77000</v>
      </c>
      <c r="H455" s="30">
        <v>34650</v>
      </c>
      <c r="I455" s="30">
        <v>1050</v>
      </c>
      <c r="J455" s="30" t="s">
        <v>3956</v>
      </c>
      <c r="K455" s="344"/>
      <c r="L455" s="102" t="str">
        <f t="shared" si="39"/>
        <v>Pilot Sport 4 S 255/35R19 96Y XL</v>
      </c>
      <c r="M455" s="104">
        <f>VLOOKUP(A:A,在庫!$B:$M,10,0)</f>
        <v>2</v>
      </c>
      <c r="N455" s="105" t="s">
        <v>4595</v>
      </c>
      <c r="O455" s="105" t="str">
        <f t="shared" si="38"/>
        <v/>
      </c>
      <c r="P455" s="106" t="str">
        <f>VLOOKUP(A:A,在庫!$B:$M,9,0)</f>
        <v>||GERMANY||</v>
      </c>
      <c r="Q455" s="106" t="str">
        <f>VLOOKUP('作成 (2)'!D:D,引当!A:B,2,0)&amp;K455&amp;O455</f>
        <v>ps4s</v>
      </c>
      <c r="R455" s="107" t="str">
        <f t="shared" si="40"/>
        <v>2023年製 Pilot Sport 4 S 255/35R19 96Y XL  255/35R19  翌営業日発送</v>
      </c>
      <c r="S455" s="106" t="str">
        <f t="shared" si="41"/>
        <v>サマー$$MICHELIN$$ミシュラン$$パイロットスポーツ$$255/35R19$$価格$$安い$$寿命$$おすすめ$$0</v>
      </c>
      <c r="T455" s="104"/>
      <c r="U455" s="104" t="str">
        <f>VLOOKUP('作成 (2)'!D:D,引当!A:R,4,FALSE)</f>
        <v>サマー</v>
      </c>
      <c r="V455" s="104" t="str">
        <f>VLOOKUP('作成 (2)'!D:D,引当!A:R,5,FALSE)</f>
        <v>MICHELIN</v>
      </c>
      <c r="W455" s="103" t="str">
        <f>VLOOKUP('作成 (2)'!D:D,引当!A:R,6,FALSE)</f>
        <v>ミシュラン</v>
      </c>
      <c r="X455" s="108" t="str">
        <f>VLOOKUP('作成 (2)'!D:D,引当!A:M,7,FALSE)</f>
        <v>パイロットスポーツ</v>
      </c>
      <c r="Y455" s="109" t="str">
        <f t="shared" si="42"/>
        <v>255/35R19</v>
      </c>
      <c r="Z455" s="108" t="str">
        <f>VLOOKUP('作成 (2)'!D:D,引当!A:M,9,FALSE)</f>
        <v>価格</v>
      </c>
      <c r="AA455" s="109" t="str">
        <f>VLOOKUP('作成 (2)'!D:D,引当!A:M,10,FALSE)</f>
        <v>安い</v>
      </c>
      <c r="AB455" s="103" t="str">
        <f>VLOOKUP('作成 (2)'!D:D,引当!A:M,11,FALSE)</f>
        <v>寿命</v>
      </c>
      <c r="AC455" s="103" t="str">
        <f>VLOOKUP('作成 (2)'!D:D,引当!A:M,12,FALSE)</f>
        <v>おすすめ</v>
      </c>
      <c r="AD455" s="26">
        <f>VLOOKUP('作成 (2)'!D:D,引当!A:M,13,FALSE)</f>
        <v>0</v>
      </c>
    </row>
    <row r="456" spans="1:30">
      <c r="A456" s="33">
        <v>2553519159878</v>
      </c>
      <c r="B456" s="32">
        <v>4985009689080</v>
      </c>
      <c r="C456" s="31" t="s">
        <v>152</v>
      </c>
      <c r="D456" s="30" t="s">
        <v>828</v>
      </c>
      <c r="E456" s="30" t="s">
        <v>969</v>
      </c>
      <c r="F456" s="30" t="s">
        <v>100</v>
      </c>
      <c r="G456" s="30" t="s">
        <v>152</v>
      </c>
      <c r="H456" s="30">
        <v>22737</v>
      </c>
      <c r="I456" s="30">
        <v>1050</v>
      </c>
      <c r="J456" s="30" t="s">
        <v>3957</v>
      </c>
      <c r="K456" s="344"/>
      <c r="L456" s="102" t="str">
        <f t="shared" si="39"/>
        <v>Pilot Sport 4 S 255/35R19 96Y XL</v>
      </c>
      <c r="M456" s="104" t="e">
        <f>VLOOKUP(A:A,在庫!$B:$M,10,0)</f>
        <v>#N/A</v>
      </c>
      <c r="N456" s="105" t="s">
        <v>4595</v>
      </c>
      <c r="O456" s="105" t="str">
        <f t="shared" si="38"/>
        <v>ip</v>
      </c>
      <c r="P456" s="106" t="e">
        <f>VLOOKUP(A:A,在庫!$B:$M,9,0)</f>
        <v>#N/A</v>
      </c>
      <c r="Q456" s="106" t="str">
        <f>VLOOKUP('作成 (2)'!D:D,引当!A:B,2,0)&amp;K456&amp;O456</f>
        <v>ps4sip</v>
      </c>
      <c r="R456" s="107" t="str">
        <f t="shared" si="40"/>
        <v>2023年製 Pilot Sport 4 S 255/35R19 96Y XL  255/35R19  翌営業日発送</v>
      </c>
      <c r="S456" s="106" t="str">
        <f t="shared" si="41"/>
        <v>サマー$$MICHELIN$$ミシュラン$$パイロットスポーツ$$255/35R19$$価格$$安い$$寿命$$おすすめ$$0</v>
      </c>
      <c r="T456" s="104"/>
      <c r="U456" s="104" t="str">
        <f>VLOOKUP('作成 (2)'!D:D,引当!A:R,4,FALSE)</f>
        <v>サマー</v>
      </c>
      <c r="V456" s="104" t="str">
        <f>VLOOKUP('作成 (2)'!D:D,引当!A:R,5,FALSE)</f>
        <v>MICHELIN</v>
      </c>
      <c r="W456" s="103" t="str">
        <f>VLOOKUP('作成 (2)'!D:D,引当!A:R,6,FALSE)</f>
        <v>ミシュラン</v>
      </c>
      <c r="X456" s="108" t="str">
        <f>VLOOKUP('作成 (2)'!D:D,引当!A:M,7,FALSE)</f>
        <v>パイロットスポーツ</v>
      </c>
      <c r="Y456" s="109" t="str">
        <f t="shared" si="42"/>
        <v>255/35R19</v>
      </c>
      <c r="Z456" s="108" t="str">
        <f>VLOOKUP('作成 (2)'!D:D,引当!A:M,9,FALSE)</f>
        <v>価格</v>
      </c>
      <c r="AA456" s="109" t="str">
        <f>VLOOKUP('作成 (2)'!D:D,引当!A:M,10,FALSE)</f>
        <v>安い</v>
      </c>
      <c r="AB456" s="103" t="str">
        <f>VLOOKUP('作成 (2)'!D:D,引当!A:M,11,FALSE)</f>
        <v>寿命</v>
      </c>
      <c r="AC456" s="103" t="str">
        <f>VLOOKUP('作成 (2)'!D:D,引当!A:M,12,FALSE)</f>
        <v>おすすめ</v>
      </c>
      <c r="AD456" s="26">
        <f>VLOOKUP('作成 (2)'!D:D,引当!A:M,13,FALSE)</f>
        <v>0</v>
      </c>
    </row>
    <row r="457" spans="1:30">
      <c r="A457" s="33">
        <v>2753519159872</v>
      </c>
      <c r="B457" s="32" t="s">
        <v>152</v>
      </c>
      <c r="C457" s="31" t="s">
        <v>152</v>
      </c>
      <c r="D457" s="30" t="s">
        <v>828</v>
      </c>
      <c r="E457" s="30" t="s">
        <v>1321</v>
      </c>
      <c r="F457" s="30" t="s">
        <v>122</v>
      </c>
      <c r="G457" s="30" t="s">
        <v>152</v>
      </c>
      <c r="H457" s="30">
        <v>31410</v>
      </c>
      <c r="I457" s="30">
        <v>1050</v>
      </c>
      <c r="J457" s="30" t="s">
        <v>3957</v>
      </c>
      <c r="K457" s="344"/>
      <c r="L457" s="102" t="str">
        <f t="shared" si="39"/>
        <v>Pilot Sport 4 S 275/35R19 96Y</v>
      </c>
      <c r="M457" s="104" t="e">
        <f>VLOOKUP(A:A,在庫!$B:$M,10,0)</f>
        <v>#N/A</v>
      </c>
      <c r="N457" s="105" t="s">
        <v>4595</v>
      </c>
      <c r="O457" s="105" t="str">
        <f t="shared" si="38"/>
        <v>ip</v>
      </c>
      <c r="P457" s="106" t="e">
        <f>VLOOKUP(A:A,在庫!$B:$M,9,0)</f>
        <v>#N/A</v>
      </c>
      <c r="Q457" s="106" t="str">
        <f>VLOOKUP('作成 (2)'!D:D,引当!A:B,2,0)&amp;K457&amp;O457</f>
        <v>ps4sip</v>
      </c>
      <c r="R457" s="107" t="str">
        <f t="shared" si="40"/>
        <v>2023年製 Pilot Sport 4 S 275/35R19 96Y  275/35R19  翌営業日発送</v>
      </c>
      <c r="S457" s="106" t="str">
        <f t="shared" si="41"/>
        <v>サマー$$MICHELIN$$ミシュラン$$パイロットスポーツ$$275/35R19$$価格$$安い$$寿命$$おすすめ$$0</v>
      </c>
      <c r="T457" s="104"/>
      <c r="U457" s="104" t="str">
        <f>VLOOKUP('作成 (2)'!D:D,引当!A:R,4,FALSE)</f>
        <v>サマー</v>
      </c>
      <c r="V457" s="104" t="str">
        <f>VLOOKUP('作成 (2)'!D:D,引当!A:R,5,FALSE)</f>
        <v>MICHELIN</v>
      </c>
      <c r="W457" s="103" t="str">
        <f>VLOOKUP('作成 (2)'!D:D,引当!A:R,6,FALSE)</f>
        <v>ミシュラン</v>
      </c>
      <c r="X457" s="108" t="str">
        <f>VLOOKUP('作成 (2)'!D:D,引当!A:M,7,FALSE)</f>
        <v>パイロットスポーツ</v>
      </c>
      <c r="Y457" s="109" t="str">
        <f t="shared" si="42"/>
        <v>275/35R19</v>
      </c>
      <c r="Z457" s="108" t="str">
        <f>VLOOKUP('作成 (2)'!D:D,引当!A:M,9,FALSE)</f>
        <v>価格</v>
      </c>
      <c r="AA457" s="109" t="str">
        <f>VLOOKUP('作成 (2)'!D:D,引当!A:M,10,FALSE)</f>
        <v>安い</v>
      </c>
      <c r="AB457" s="103" t="str">
        <f>VLOOKUP('作成 (2)'!D:D,引当!A:M,11,FALSE)</f>
        <v>寿命</v>
      </c>
      <c r="AC457" s="103" t="str">
        <f>VLOOKUP('作成 (2)'!D:D,引当!A:M,12,FALSE)</f>
        <v>おすすめ</v>
      </c>
      <c r="AD457" s="26">
        <f>VLOOKUP('作成 (2)'!D:D,引当!A:M,13,FALSE)</f>
        <v>0</v>
      </c>
    </row>
    <row r="458" spans="1:30">
      <c r="A458" s="33">
        <v>2853020158408</v>
      </c>
      <c r="B458" s="32">
        <v>4985009689264</v>
      </c>
      <c r="C458" s="31" t="s">
        <v>3543</v>
      </c>
      <c r="D458" s="30" t="s">
        <v>828</v>
      </c>
      <c r="E458" s="30" t="s">
        <v>1260</v>
      </c>
      <c r="F458" s="30" t="s">
        <v>1261</v>
      </c>
      <c r="G458" s="30">
        <v>103000</v>
      </c>
      <c r="H458" s="30">
        <v>46350</v>
      </c>
      <c r="I458" s="30">
        <v>1050</v>
      </c>
      <c r="J458" s="30" t="s">
        <v>3956</v>
      </c>
      <c r="K458" s="344"/>
      <c r="L458" s="102" t="str">
        <f t="shared" si="39"/>
        <v>Pilot Sport 4 S 285/30R20 99Y XL</v>
      </c>
      <c r="M458" s="104">
        <f>VLOOKUP(A:A,在庫!$B:$M,10,0)</f>
        <v>1</v>
      </c>
      <c r="N458" s="105" t="s">
        <v>4595</v>
      </c>
      <c r="O458" s="105" t="str">
        <f t="shared" si="38"/>
        <v/>
      </c>
      <c r="P458" s="106" t="str">
        <f>VLOOKUP(A:A,在庫!$B:$M,9,0)</f>
        <v>||USA||</v>
      </c>
      <c r="Q458" s="106" t="str">
        <f>VLOOKUP('作成 (2)'!D:D,引当!A:B,2,0)&amp;K458&amp;O458</f>
        <v>ps4s</v>
      </c>
      <c r="R458" s="107" t="str">
        <f t="shared" si="40"/>
        <v>2023年製 Pilot Sport 4 S 285/30R20 99Y XL  285/30R20  翌営業日発送</v>
      </c>
      <c r="S458" s="106" t="str">
        <f t="shared" si="41"/>
        <v>サマー$$MICHELIN$$ミシュラン$$パイロットスポーツ$$285/30R20$$価格$$安い$$寿命$$おすすめ$$0</v>
      </c>
      <c r="T458" s="104"/>
      <c r="U458" s="104" t="str">
        <f>VLOOKUP('作成 (2)'!D:D,引当!A:R,4,FALSE)</f>
        <v>サマー</v>
      </c>
      <c r="V458" s="104" t="str">
        <f>VLOOKUP('作成 (2)'!D:D,引当!A:R,5,FALSE)</f>
        <v>MICHELIN</v>
      </c>
      <c r="W458" s="103" t="str">
        <f>VLOOKUP('作成 (2)'!D:D,引当!A:R,6,FALSE)</f>
        <v>ミシュラン</v>
      </c>
      <c r="X458" s="108" t="str">
        <f>VLOOKUP('作成 (2)'!D:D,引当!A:M,7,FALSE)</f>
        <v>パイロットスポーツ</v>
      </c>
      <c r="Y458" s="109" t="str">
        <f t="shared" si="42"/>
        <v>285/30R20</v>
      </c>
      <c r="Z458" s="108" t="str">
        <f>VLOOKUP('作成 (2)'!D:D,引当!A:M,9,FALSE)</f>
        <v>価格</v>
      </c>
      <c r="AA458" s="109" t="str">
        <f>VLOOKUP('作成 (2)'!D:D,引当!A:M,10,FALSE)</f>
        <v>安い</v>
      </c>
      <c r="AB458" s="103" t="str">
        <f>VLOOKUP('作成 (2)'!D:D,引当!A:M,11,FALSE)</f>
        <v>寿命</v>
      </c>
      <c r="AC458" s="103" t="str">
        <f>VLOOKUP('作成 (2)'!D:D,引当!A:M,12,FALSE)</f>
        <v>おすすめ</v>
      </c>
      <c r="AD458" s="26">
        <f>VLOOKUP('作成 (2)'!D:D,引当!A:M,13,FALSE)</f>
        <v>0</v>
      </c>
    </row>
    <row r="459" spans="1:30">
      <c r="A459" s="33">
        <v>2553518158407</v>
      </c>
      <c r="B459" s="32">
        <v>4985009692158</v>
      </c>
      <c r="C459" s="31" t="s">
        <v>3533</v>
      </c>
      <c r="D459" s="30" t="s">
        <v>828</v>
      </c>
      <c r="E459" s="30" t="s">
        <v>1259</v>
      </c>
      <c r="F459" s="30" t="s">
        <v>107</v>
      </c>
      <c r="G459" s="30">
        <v>64100</v>
      </c>
      <c r="H459" s="30">
        <v>27570</v>
      </c>
      <c r="I459" s="30">
        <v>1050</v>
      </c>
      <c r="J459" s="30" t="s">
        <v>3956</v>
      </c>
      <c r="K459" s="344"/>
      <c r="L459" s="102" t="str">
        <f t="shared" si="39"/>
        <v>Pilot Sport 4 S 255/35R18 94Y XL（在庫限り）</v>
      </c>
      <c r="M459" s="104" t="e">
        <f>VLOOKUP(A:A,在庫!$B:$M,10,0)</f>
        <v>#N/A</v>
      </c>
      <c r="N459" s="105" t="s">
        <v>4595</v>
      </c>
      <c r="O459" s="105" t="str">
        <f t="shared" si="38"/>
        <v/>
      </c>
      <c r="P459" s="106" t="e">
        <f>VLOOKUP(A:A,在庫!$B:$M,9,0)</f>
        <v>#N/A</v>
      </c>
      <c r="Q459" s="106" t="str">
        <f>VLOOKUP('作成 (2)'!D:D,引当!A:B,2,0)&amp;K459&amp;O459</f>
        <v>ps4s</v>
      </c>
      <c r="R459" s="107" t="str">
        <f t="shared" si="40"/>
        <v>2023年製 Pilot Sport 4 S 255/35R18 94Y XL（在庫限り）  255/35R18  翌営業日発送</v>
      </c>
      <c r="S459" s="106" t="str">
        <f t="shared" si="41"/>
        <v>サマー$$MICHELIN$$ミシュラン$$パイロットスポーツ$$255/35R18$$価格$$安い$$寿命$$おすすめ$$0</v>
      </c>
      <c r="T459" s="104"/>
      <c r="U459" s="104" t="str">
        <f>VLOOKUP('作成 (2)'!D:D,引当!A:R,4,FALSE)</f>
        <v>サマー</v>
      </c>
      <c r="V459" s="104" t="str">
        <f>VLOOKUP('作成 (2)'!D:D,引当!A:R,5,FALSE)</f>
        <v>MICHELIN</v>
      </c>
      <c r="W459" s="103" t="str">
        <f>VLOOKUP('作成 (2)'!D:D,引当!A:R,6,FALSE)</f>
        <v>ミシュラン</v>
      </c>
      <c r="X459" s="108" t="str">
        <f>VLOOKUP('作成 (2)'!D:D,引当!A:M,7,FALSE)</f>
        <v>パイロットスポーツ</v>
      </c>
      <c r="Y459" s="109" t="str">
        <f t="shared" si="42"/>
        <v>255/35R18</v>
      </c>
      <c r="Z459" s="108" t="str">
        <f>VLOOKUP('作成 (2)'!D:D,引当!A:M,9,FALSE)</f>
        <v>価格</v>
      </c>
      <c r="AA459" s="109" t="str">
        <f>VLOOKUP('作成 (2)'!D:D,引当!A:M,10,FALSE)</f>
        <v>安い</v>
      </c>
      <c r="AB459" s="103" t="str">
        <f>VLOOKUP('作成 (2)'!D:D,引当!A:M,11,FALSE)</f>
        <v>寿命</v>
      </c>
      <c r="AC459" s="103" t="str">
        <f>VLOOKUP('作成 (2)'!D:D,引当!A:M,12,FALSE)</f>
        <v>おすすめ</v>
      </c>
      <c r="AD459" s="26">
        <f>VLOOKUP('作成 (2)'!D:D,引当!A:M,13,FALSE)</f>
        <v>0</v>
      </c>
    </row>
    <row r="460" spans="1:30">
      <c r="A460" s="33">
        <v>2553519159885</v>
      </c>
      <c r="B460" s="32">
        <v>4985009692417</v>
      </c>
      <c r="C460" s="31" t="s">
        <v>152</v>
      </c>
      <c r="D460" s="30" t="s">
        <v>828</v>
      </c>
      <c r="E460" s="30" t="s">
        <v>1320</v>
      </c>
      <c r="F460" s="30" t="s">
        <v>100</v>
      </c>
      <c r="G460" s="30" t="s">
        <v>152</v>
      </c>
      <c r="H460" s="30">
        <v>23829</v>
      </c>
      <c r="I460" s="30">
        <v>1050</v>
      </c>
      <c r="J460" s="30" t="s">
        <v>3957</v>
      </c>
      <c r="K460" s="344"/>
      <c r="L460" s="102" t="str">
        <f t="shared" si="39"/>
        <v>Pilot Sport 4 S 255/35R19 96Y XL MO1</v>
      </c>
      <c r="M460" s="104" t="e">
        <f>VLOOKUP(A:A,在庫!$B:$M,10,0)</f>
        <v>#N/A</v>
      </c>
      <c r="N460" s="105" t="s">
        <v>4595</v>
      </c>
      <c r="O460" s="105" t="str">
        <f t="shared" si="38"/>
        <v>ip</v>
      </c>
      <c r="P460" s="106" t="e">
        <f>VLOOKUP(A:A,在庫!$B:$M,9,0)</f>
        <v>#N/A</v>
      </c>
      <c r="Q460" s="106" t="str">
        <f>VLOOKUP('作成 (2)'!D:D,引当!A:B,2,0)&amp;K460&amp;O460</f>
        <v>ps4sip</v>
      </c>
      <c r="R460" s="107" t="str">
        <f t="shared" si="40"/>
        <v>2023年製 Pilot Sport 4 S 255/35R19 96Y XL MO1  255/35R19  翌営業日発送</v>
      </c>
      <c r="S460" s="106" t="str">
        <f t="shared" si="41"/>
        <v>サマー$$MICHELIN$$ミシュラン$$パイロットスポーツ$$255/35R19$$価格$$安い$$寿命$$おすすめ$$0</v>
      </c>
      <c r="T460" s="104"/>
      <c r="U460" s="104" t="str">
        <f>VLOOKUP('作成 (2)'!D:D,引当!A:R,4,FALSE)</f>
        <v>サマー</v>
      </c>
      <c r="V460" s="104" t="str">
        <f>VLOOKUP('作成 (2)'!D:D,引当!A:R,5,FALSE)</f>
        <v>MICHELIN</v>
      </c>
      <c r="W460" s="103" t="str">
        <f>VLOOKUP('作成 (2)'!D:D,引当!A:R,6,FALSE)</f>
        <v>ミシュラン</v>
      </c>
      <c r="X460" s="108" t="str">
        <f>VLOOKUP('作成 (2)'!D:D,引当!A:M,7,FALSE)</f>
        <v>パイロットスポーツ</v>
      </c>
      <c r="Y460" s="109" t="str">
        <f t="shared" si="42"/>
        <v>255/35R19</v>
      </c>
      <c r="Z460" s="108" t="str">
        <f>VLOOKUP('作成 (2)'!D:D,引当!A:M,9,FALSE)</f>
        <v>価格</v>
      </c>
      <c r="AA460" s="109" t="str">
        <f>VLOOKUP('作成 (2)'!D:D,引当!A:M,10,FALSE)</f>
        <v>安い</v>
      </c>
      <c r="AB460" s="103" t="str">
        <f>VLOOKUP('作成 (2)'!D:D,引当!A:M,11,FALSE)</f>
        <v>寿命</v>
      </c>
      <c r="AC460" s="103" t="str">
        <f>VLOOKUP('作成 (2)'!D:D,引当!A:M,12,FALSE)</f>
        <v>おすすめ</v>
      </c>
      <c r="AD460" s="26">
        <f>VLOOKUP('作成 (2)'!D:D,引当!A:M,13,FALSE)</f>
        <v>0</v>
      </c>
    </row>
    <row r="461" spans="1:30">
      <c r="A461" s="33">
        <v>2253519159884</v>
      </c>
      <c r="B461" s="32">
        <v>4985009692226</v>
      </c>
      <c r="C461" s="31" t="s">
        <v>152</v>
      </c>
      <c r="D461" s="30" t="s">
        <v>828</v>
      </c>
      <c r="E461" s="30" t="s">
        <v>1316</v>
      </c>
      <c r="F461" s="30" t="s">
        <v>127</v>
      </c>
      <c r="G461" s="30" t="s">
        <v>152</v>
      </c>
      <c r="H461" s="30">
        <v>22188</v>
      </c>
      <c r="I461" s="30">
        <v>1050</v>
      </c>
      <c r="J461" s="30" t="s">
        <v>3957</v>
      </c>
      <c r="K461" s="344"/>
      <c r="L461" s="102" t="str">
        <f t="shared" si="39"/>
        <v>Pilot Sport 4 S 225/35R19 88Y XL ZP（ランフラ）</v>
      </c>
      <c r="M461" s="104" t="e">
        <f>VLOOKUP(A:A,在庫!$B:$M,10,0)</f>
        <v>#N/A</v>
      </c>
      <c r="N461" s="105" t="s">
        <v>4595</v>
      </c>
      <c r="O461" s="105" t="str">
        <f t="shared" si="38"/>
        <v>ip</v>
      </c>
      <c r="P461" s="106" t="e">
        <f>VLOOKUP(A:A,在庫!$B:$M,9,0)</f>
        <v>#N/A</v>
      </c>
      <c r="Q461" s="106" t="str">
        <f>VLOOKUP('作成 (2)'!D:D,引当!A:B,2,0)&amp;K461&amp;O461</f>
        <v>ps4sip</v>
      </c>
      <c r="R461" s="107" t="str">
        <f t="shared" si="40"/>
        <v>2023年製 Pilot Sport 4 S 225/35R19 88Y XL ZP（ランフラ）  225/35R19  翌営業日発送</v>
      </c>
      <c r="S461" s="106" t="str">
        <f t="shared" si="41"/>
        <v>サマー$$MICHELIN$$ミシュラン$$パイロットスポーツ$$225/35R19$$価格$$安い$$寿命$$おすすめ$$0</v>
      </c>
      <c r="T461" s="104"/>
      <c r="U461" s="104" t="str">
        <f>VLOOKUP('作成 (2)'!D:D,引当!A:R,4,FALSE)</f>
        <v>サマー</v>
      </c>
      <c r="V461" s="104" t="str">
        <f>VLOOKUP('作成 (2)'!D:D,引当!A:R,5,FALSE)</f>
        <v>MICHELIN</v>
      </c>
      <c r="W461" s="103" t="str">
        <f>VLOOKUP('作成 (2)'!D:D,引当!A:R,6,FALSE)</f>
        <v>ミシュラン</v>
      </c>
      <c r="X461" s="108" t="str">
        <f>VLOOKUP('作成 (2)'!D:D,引当!A:M,7,FALSE)</f>
        <v>パイロットスポーツ</v>
      </c>
      <c r="Y461" s="109" t="str">
        <f t="shared" si="42"/>
        <v>225/35R19</v>
      </c>
      <c r="Z461" s="108" t="str">
        <f>VLOOKUP('作成 (2)'!D:D,引当!A:M,9,FALSE)</f>
        <v>価格</v>
      </c>
      <c r="AA461" s="109" t="str">
        <f>VLOOKUP('作成 (2)'!D:D,引当!A:M,10,FALSE)</f>
        <v>安い</v>
      </c>
      <c r="AB461" s="103" t="str">
        <f>VLOOKUP('作成 (2)'!D:D,引当!A:M,11,FALSE)</f>
        <v>寿命</v>
      </c>
      <c r="AC461" s="103" t="str">
        <f>VLOOKUP('作成 (2)'!D:D,引当!A:M,12,FALSE)</f>
        <v>おすすめ</v>
      </c>
      <c r="AD461" s="26">
        <f>VLOOKUP('作成 (2)'!D:D,引当!A:M,13,FALSE)</f>
        <v>0</v>
      </c>
    </row>
    <row r="462" spans="1:30">
      <c r="A462" s="33">
        <v>2254019159886</v>
      </c>
      <c r="B462" s="32" t="s">
        <v>152</v>
      </c>
      <c r="C462" s="31" t="s">
        <v>152</v>
      </c>
      <c r="D462" s="30" t="s">
        <v>828</v>
      </c>
      <c r="E462" s="30" t="s">
        <v>1317</v>
      </c>
      <c r="F462" s="30" t="s">
        <v>124</v>
      </c>
      <c r="G462" s="30" t="s">
        <v>152</v>
      </c>
      <c r="H462" s="30">
        <v>20364</v>
      </c>
      <c r="I462" s="30">
        <v>1050</v>
      </c>
      <c r="J462" s="30" t="s">
        <v>3957</v>
      </c>
      <c r="K462" s="344"/>
      <c r="L462" s="102" t="str">
        <f t="shared" si="39"/>
        <v>Pilot Sport 4 S 225/40R19 93Y XL ★</v>
      </c>
      <c r="M462" s="104" t="e">
        <f>VLOOKUP(A:A,在庫!$B:$M,10,0)</f>
        <v>#N/A</v>
      </c>
      <c r="N462" s="105" t="s">
        <v>4595</v>
      </c>
      <c r="O462" s="105" t="str">
        <f t="shared" si="38"/>
        <v>ip</v>
      </c>
      <c r="P462" s="106" t="e">
        <f>VLOOKUP(A:A,在庫!$B:$M,9,0)</f>
        <v>#N/A</v>
      </c>
      <c r="Q462" s="106" t="str">
        <f>VLOOKUP('作成 (2)'!D:D,引当!A:B,2,0)&amp;K462&amp;O462</f>
        <v>ps4sip</v>
      </c>
      <c r="R462" s="107" t="str">
        <f t="shared" si="40"/>
        <v>2023年製 Pilot Sport 4 S 225/40R19 93Y XL ★  225/40R19  翌営業日発送</v>
      </c>
      <c r="S462" s="106" t="str">
        <f t="shared" si="41"/>
        <v>サマー$$MICHELIN$$ミシュラン$$パイロットスポーツ$$225/40R19$$価格$$安い$$寿命$$おすすめ$$0</v>
      </c>
      <c r="T462" s="104"/>
      <c r="U462" s="104" t="str">
        <f>VLOOKUP('作成 (2)'!D:D,引当!A:R,4,FALSE)</f>
        <v>サマー</v>
      </c>
      <c r="V462" s="104" t="str">
        <f>VLOOKUP('作成 (2)'!D:D,引当!A:R,5,FALSE)</f>
        <v>MICHELIN</v>
      </c>
      <c r="W462" s="103" t="str">
        <f>VLOOKUP('作成 (2)'!D:D,引当!A:R,6,FALSE)</f>
        <v>ミシュラン</v>
      </c>
      <c r="X462" s="108" t="str">
        <f>VLOOKUP('作成 (2)'!D:D,引当!A:M,7,FALSE)</f>
        <v>パイロットスポーツ</v>
      </c>
      <c r="Y462" s="109" t="str">
        <f t="shared" si="42"/>
        <v>225/40R19</v>
      </c>
      <c r="Z462" s="108" t="str">
        <f>VLOOKUP('作成 (2)'!D:D,引当!A:M,9,FALSE)</f>
        <v>価格</v>
      </c>
      <c r="AA462" s="109" t="str">
        <f>VLOOKUP('作成 (2)'!D:D,引当!A:M,10,FALSE)</f>
        <v>安い</v>
      </c>
      <c r="AB462" s="103" t="str">
        <f>VLOOKUP('作成 (2)'!D:D,引当!A:M,11,FALSE)</f>
        <v>寿命</v>
      </c>
      <c r="AC462" s="103" t="str">
        <f>VLOOKUP('作成 (2)'!D:D,引当!A:M,12,FALSE)</f>
        <v>おすすめ</v>
      </c>
      <c r="AD462" s="26">
        <f>VLOOKUP('作成 (2)'!D:D,引当!A:M,13,FALSE)</f>
        <v>0</v>
      </c>
    </row>
    <row r="463" spans="1:30">
      <c r="A463" s="33">
        <v>2553519159656</v>
      </c>
      <c r="B463" s="32">
        <v>4985009692042</v>
      </c>
      <c r="C463" s="31" t="s">
        <v>152</v>
      </c>
      <c r="D463" s="30" t="s">
        <v>828</v>
      </c>
      <c r="E463" s="30" t="s">
        <v>1319</v>
      </c>
      <c r="F463" s="30" t="s">
        <v>100</v>
      </c>
      <c r="G463" s="30" t="s">
        <v>152</v>
      </c>
      <c r="H463" s="30">
        <v>22448</v>
      </c>
      <c r="I463" s="30">
        <v>1050</v>
      </c>
      <c r="J463" s="30" t="s">
        <v>3957</v>
      </c>
      <c r="K463" s="344"/>
      <c r="L463" s="102" t="str">
        <f t="shared" si="39"/>
        <v>Pilot Sport 4 S 255/35R19 92Y</v>
      </c>
      <c r="M463" s="104" t="e">
        <f>VLOOKUP(A:A,在庫!$B:$M,10,0)</f>
        <v>#N/A</v>
      </c>
      <c r="N463" s="105" t="s">
        <v>4595</v>
      </c>
      <c r="O463" s="105" t="str">
        <f t="shared" si="38"/>
        <v>ip</v>
      </c>
      <c r="P463" s="106" t="e">
        <f>VLOOKUP(A:A,在庫!$B:$M,9,0)</f>
        <v>#N/A</v>
      </c>
      <c r="Q463" s="106" t="str">
        <f>VLOOKUP('作成 (2)'!D:D,引当!A:B,2,0)&amp;K463&amp;O463</f>
        <v>ps4sip</v>
      </c>
      <c r="R463" s="107" t="str">
        <f t="shared" si="40"/>
        <v>2023年製 Pilot Sport 4 S 255/35R19 92Y  255/35R19  翌営業日発送</v>
      </c>
      <c r="S463" s="106" t="str">
        <f t="shared" si="41"/>
        <v>サマー$$MICHELIN$$ミシュラン$$パイロットスポーツ$$255/35R19$$価格$$安い$$寿命$$おすすめ$$0</v>
      </c>
      <c r="T463" s="104"/>
      <c r="U463" s="104" t="str">
        <f>VLOOKUP('作成 (2)'!D:D,引当!A:R,4,FALSE)</f>
        <v>サマー</v>
      </c>
      <c r="V463" s="104" t="str">
        <f>VLOOKUP('作成 (2)'!D:D,引当!A:R,5,FALSE)</f>
        <v>MICHELIN</v>
      </c>
      <c r="W463" s="103" t="str">
        <f>VLOOKUP('作成 (2)'!D:D,引当!A:R,6,FALSE)</f>
        <v>ミシュラン</v>
      </c>
      <c r="X463" s="108" t="str">
        <f>VLOOKUP('作成 (2)'!D:D,引当!A:M,7,FALSE)</f>
        <v>パイロットスポーツ</v>
      </c>
      <c r="Y463" s="109" t="str">
        <f t="shared" si="42"/>
        <v>255/35R19</v>
      </c>
      <c r="Z463" s="108" t="str">
        <f>VLOOKUP('作成 (2)'!D:D,引当!A:M,9,FALSE)</f>
        <v>価格</v>
      </c>
      <c r="AA463" s="109" t="str">
        <f>VLOOKUP('作成 (2)'!D:D,引当!A:M,10,FALSE)</f>
        <v>安い</v>
      </c>
      <c r="AB463" s="103" t="str">
        <f>VLOOKUP('作成 (2)'!D:D,引当!A:M,11,FALSE)</f>
        <v>寿命</v>
      </c>
      <c r="AC463" s="103" t="str">
        <f>VLOOKUP('作成 (2)'!D:D,引当!A:M,12,FALSE)</f>
        <v>おすすめ</v>
      </c>
      <c r="AD463" s="26">
        <f>VLOOKUP('作成 (2)'!D:D,引当!A:M,13,FALSE)</f>
        <v>0</v>
      </c>
    </row>
    <row r="464" spans="1:30">
      <c r="A464" s="33">
        <v>2753020159873</v>
      </c>
      <c r="B464" s="32">
        <v>4985009689240</v>
      </c>
      <c r="C464" s="31" t="s">
        <v>152</v>
      </c>
      <c r="D464" s="30" t="s">
        <v>828</v>
      </c>
      <c r="E464" s="30" t="s">
        <v>1147</v>
      </c>
      <c r="F464" s="30" t="s">
        <v>133</v>
      </c>
      <c r="G464" s="30" t="s">
        <v>152</v>
      </c>
      <c r="H464" s="30">
        <v>34511</v>
      </c>
      <c r="I464" s="30">
        <v>1050</v>
      </c>
      <c r="J464" s="30" t="s">
        <v>3957</v>
      </c>
      <c r="K464" s="344"/>
      <c r="L464" s="102" t="str">
        <f t="shared" si="39"/>
        <v>Pilot Sport 4 S 275/30R20 97Y XL</v>
      </c>
      <c r="M464" s="104" t="e">
        <f>VLOOKUP(A:A,在庫!$B:$M,10,0)</f>
        <v>#N/A</v>
      </c>
      <c r="N464" s="105" t="s">
        <v>4595</v>
      </c>
      <c r="O464" s="105" t="str">
        <f t="shared" si="38"/>
        <v>ip</v>
      </c>
      <c r="P464" s="106" t="e">
        <f>VLOOKUP(A:A,在庫!$B:$M,9,0)</f>
        <v>#N/A</v>
      </c>
      <c r="Q464" s="106" t="str">
        <f>VLOOKUP('作成 (2)'!D:D,引当!A:B,2,0)&amp;K464&amp;O464</f>
        <v>ps4sip</v>
      </c>
      <c r="R464" s="107" t="str">
        <f t="shared" si="40"/>
        <v>2023年製 Pilot Sport 4 S 275/30R20 97Y XL  275/30R20  翌営業日発送</v>
      </c>
      <c r="S464" s="106" t="str">
        <f t="shared" si="41"/>
        <v>サマー$$MICHELIN$$ミシュラン$$パイロットスポーツ$$275/30R20$$価格$$安い$$寿命$$おすすめ$$0</v>
      </c>
      <c r="T464" s="104"/>
      <c r="U464" s="104" t="str">
        <f>VLOOKUP('作成 (2)'!D:D,引当!A:R,4,FALSE)</f>
        <v>サマー</v>
      </c>
      <c r="V464" s="104" t="str">
        <f>VLOOKUP('作成 (2)'!D:D,引当!A:R,5,FALSE)</f>
        <v>MICHELIN</v>
      </c>
      <c r="W464" s="103" t="str">
        <f>VLOOKUP('作成 (2)'!D:D,引当!A:R,6,FALSE)</f>
        <v>ミシュラン</v>
      </c>
      <c r="X464" s="108" t="str">
        <f>VLOOKUP('作成 (2)'!D:D,引当!A:M,7,FALSE)</f>
        <v>パイロットスポーツ</v>
      </c>
      <c r="Y464" s="109" t="str">
        <f t="shared" si="42"/>
        <v>275/30R20</v>
      </c>
      <c r="Z464" s="108" t="str">
        <f>VLOOKUP('作成 (2)'!D:D,引当!A:M,9,FALSE)</f>
        <v>価格</v>
      </c>
      <c r="AA464" s="109" t="str">
        <f>VLOOKUP('作成 (2)'!D:D,引当!A:M,10,FALSE)</f>
        <v>安い</v>
      </c>
      <c r="AB464" s="103" t="str">
        <f>VLOOKUP('作成 (2)'!D:D,引当!A:M,11,FALSE)</f>
        <v>寿命</v>
      </c>
      <c r="AC464" s="103" t="str">
        <f>VLOOKUP('作成 (2)'!D:D,引当!A:M,12,FALSE)</f>
        <v>おすすめ</v>
      </c>
      <c r="AD464" s="26">
        <f>VLOOKUP('作成 (2)'!D:D,引当!A:M,13,FALSE)</f>
        <v>0</v>
      </c>
    </row>
    <row r="465" spans="1:30">
      <c r="A465" s="33">
        <v>2753020159880</v>
      </c>
      <c r="B465" s="32">
        <v>4985009689394</v>
      </c>
      <c r="C465" s="31" t="s">
        <v>152</v>
      </c>
      <c r="D465" s="30" t="s">
        <v>828</v>
      </c>
      <c r="E465" s="30" t="s">
        <v>1323</v>
      </c>
      <c r="F465" s="30" t="s">
        <v>133</v>
      </c>
      <c r="G465" s="30" t="s">
        <v>152</v>
      </c>
      <c r="H465" s="30">
        <v>25712</v>
      </c>
      <c r="I465" s="30">
        <v>1050</v>
      </c>
      <c r="J465" s="30" t="s">
        <v>3957</v>
      </c>
      <c r="K465" s="344"/>
      <c r="L465" s="102" t="str">
        <f t="shared" si="39"/>
        <v>Pilot Sport 4 S 275/30R20 97Y XL MO</v>
      </c>
      <c r="M465" s="104" t="e">
        <f>VLOOKUP(A:A,在庫!$B:$M,10,0)</f>
        <v>#N/A</v>
      </c>
      <c r="N465" s="105" t="s">
        <v>4595</v>
      </c>
      <c r="O465" s="105" t="str">
        <f t="shared" si="38"/>
        <v>ip</v>
      </c>
      <c r="P465" s="106" t="e">
        <f>VLOOKUP(A:A,在庫!$B:$M,9,0)</f>
        <v>#N/A</v>
      </c>
      <c r="Q465" s="106" t="str">
        <f>VLOOKUP('作成 (2)'!D:D,引当!A:B,2,0)&amp;K465&amp;O465</f>
        <v>ps4sip</v>
      </c>
      <c r="R465" s="107" t="str">
        <f t="shared" si="40"/>
        <v>2023年製 Pilot Sport 4 S 275/30R20 97Y XL MO  275/30R20  翌営業日発送</v>
      </c>
      <c r="S465" s="106" t="str">
        <f t="shared" si="41"/>
        <v>サマー$$MICHELIN$$ミシュラン$$パイロットスポーツ$$275/30R20$$価格$$安い$$寿命$$おすすめ$$0</v>
      </c>
      <c r="T465" s="104"/>
      <c r="U465" s="104" t="str">
        <f>VLOOKUP('作成 (2)'!D:D,引当!A:R,4,FALSE)</f>
        <v>サマー</v>
      </c>
      <c r="V465" s="104" t="str">
        <f>VLOOKUP('作成 (2)'!D:D,引当!A:R,5,FALSE)</f>
        <v>MICHELIN</v>
      </c>
      <c r="W465" s="103" t="str">
        <f>VLOOKUP('作成 (2)'!D:D,引当!A:R,6,FALSE)</f>
        <v>ミシュラン</v>
      </c>
      <c r="X465" s="108" t="str">
        <f>VLOOKUP('作成 (2)'!D:D,引当!A:M,7,FALSE)</f>
        <v>パイロットスポーツ</v>
      </c>
      <c r="Y465" s="109" t="str">
        <f t="shared" si="42"/>
        <v>275/30R20</v>
      </c>
      <c r="Z465" s="108" t="str">
        <f>VLOOKUP('作成 (2)'!D:D,引当!A:M,9,FALSE)</f>
        <v>価格</v>
      </c>
      <c r="AA465" s="109" t="str">
        <f>VLOOKUP('作成 (2)'!D:D,引当!A:M,10,FALSE)</f>
        <v>安い</v>
      </c>
      <c r="AB465" s="103" t="str">
        <f>VLOOKUP('作成 (2)'!D:D,引当!A:M,11,FALSE)</f>
        <v>寿命</v>
      </c>
      <c r="AC465" s="103" t="str">
        <f>VLOOKUP('作成 (2)'!D:D,引当!A:M,12,FALSE)</f>
        <v>おすすめ</v>
      </c>
      <c r="AD465" s="26">
        <f>VLOOKUP('作成 (2)'!D:D,引当!A:M,13,FALSE)</f>
        <v>0</v>
      </c>
    </row>
    <row r="466" spans="1:30">
      <c r="A466" s="33">
        <v>2952522158401</v>
      </c>
      <c r="B466" s="32">
        <v>4985009689523</v>
      </c>
      <c r="C466" s="31" t="s">
        <v>3545</v>
      </c>
      <c r="D466" s="30" t="s">
        <v>828</v>
      </c>
      <c r="E466" s="30" t="s">
        <v>1262</v>
      </c>
      <c r="F466" s="30" t="s">
        <v>1263</v>
      </c>
      <c r="G466" s="30">
        <v>129900</v>
      </c>
      <c r="H466" s="30">
        <v>58460</v>
      </c>
      <c r="I466" s="30">
        <v>1050</v>
      </c>
      <c r="J466" s="30" t="s">
        <v>3956</v>
      </c>
      <c r="K466" s="344"/>
      <c r="L466" s="102" t="str">
        <f t="shared" si="39"/>
        <v>Pilot Sport 4 S 295/25R22 97Y XL（在庫限り）</v>
      </c>
      <c r="M466" s="104" t="e">
        <f>VLOOKUP(A:A,在庫!$B:$M,10,0)</f>
        <v>#N/A</v>
      </c>
      <c r="N466" s="105" t="s">
        <v>4595</v>
      </c>
      <c r="O466" s="105" t="str">
        <f t="shared" si="38"/>
        <v/>
      </c>
      <c r="P466" s="106" t="e">
        <f>VLOOKUP(A:A,在庫!$B:$M,9,0)</f>
        <v>#N/A</v>
      </c>
      <c r="Q466" s="106" t="str">
        <f>VLOOKUP('作成 (2)'!D:D,引当!A:B,2,0)&amp;K466&amp;O466</f>
        <v>ps4s</v>
      </c>
      <c r="R466" s="107" t="str">
        <f t="shared" si="40"/>
        <v>2023年製 Pilot Sport 4 S 295/25R22 97Y XL（在庫限り）  295/25R22  翌営業日発送</v>
      </c>
      <c r="S466" s="106" t="str">
        <f t="shared" si="41"/>
        <v>サマー$$MICHELIN$$ミシュラン$$パイロットスポーツ$$295/25R22$$価格$$安い$$寿命$$おすすめ$$0</v>
      </c>
      <c r="T466" s="104"/>
      <c r="U466" s="104" t="str">
        <f>VLOOKUP('作成 (2)'!D:D,引当!A:R,4,FALSE)</f>
        <v>サマー</v>
      </c>
      <c r="V466" s="104" t="str">
        <f>VLOOKUP('作成 (2)'!D:D,引当!A:R,5,FALSE)</f>
        <v>MICHELIN</v>
      </c>
      <c r="W466" s="103" t="str">
        <f>VLOOKUP('作成 (2)'!D:D,引当!A:R,6,FALSE)</f>
        <v>ミシュラン</v>
      </c>
      <c r="X466" s="108" t="str">
        <f>VLOOKUP('作成 (2)'!D:D,引当!A:M,7,FALSE)</f>
        <v>パイロットスポーツ</v>
      </c>
      <c r="Y466" s="109" t="str">
        <f t="shared" si="42"/>
        <v>295/25R22</v>
      </c>
      <c r="Z466" s="108" t="str">
        <f>VLOOKUP('作成 (2)'!D:D,引当!A:M,9,FALSE)</f>
        <v>価格</v>
      </c>
      <c r="AA466" s="109" t="str">
        <f>VLOOKUP('作成 (2)'!D:D,引当!A:M,10,FALSE)</f>
        <v>安い</v>
      </c>
      <c r="AB466" s="103" t="str">
        <f>VLOOKUP('作成 (2)'!D:D,引当!A:M,11,FALSE)</f>
        <v>寿命</v>
      </c>
      <c r="AC466" s="103" t="str">
        <f>VLOOKUP('作成 (2)'!D:D,引当!A:M,12,FALSE)</f>
        <v>おすすめ</v>
      </c>
      <c r="AD466" s="26">
        <f>VLOOKUP('作成 (2)'!D:D,引当!A:M,13,FALSE)</f>
        <v>0</v>
      </c>
    </row>
    <row r="467" spans="1:30">
      <c r="A467" s="33">
        <v>2255519158508</v>
      </c>
      <c r="B467" s="32">
        <v>4985009690413</v>
      </c>
      <c r="C467" s="31" t="s">
        <v>3546</v>
      </c>
      <c r="D467" s="30" t="s">
        <v>1264</v>
      </c>
      <c r="E467" s="30" t="s">
        <v>3547</v>
      </c>
      <c r="F467" s="30" t="s">
        <v>78</v>
      </c>
      <c r="G467" s="30">
        <v>45700</v>
      </c>
      <c r="H467" s="30">
        <v>19660</v>
      </c>
      <c r="I467" s="30">
        <v>1050</v>
      </c>
      <c r="J467" s="30" t="s">
        <v>3956</v>
      </c>
      <c r="K467" s="344"/>
      <c r="L467" s="102" t="str">
        <f t="shared" si="39"/>
        <v>Pilot Sport 4 SUV 225/55R19 99V（43掛）</v>
      </c>
      <c r="M467" s="104">
        <f>VLOOKUP(A:A,在庫!$B:$M,10,0)</f>
        <v>2</v>
      </c>
      <c r="N467" s="105" t="s">
        <v>4595</v>
      </c>
      <c r="O467" s="105" t="str">
        <f t="shared" si="38"/>
        <v/>
      </c>
      <c r="P467" s="106" t="str">
        <f>VLOOKUP(A:A,在庫!$B:$M,9,0)</f>
        <v>||CHINA||</v>
      </c>
      <c r="Q467" s="106" t="str">
        <f>VLOOKUP('作成 (2)'!D:D,引当!A:B,2,0)&amp;K467&amp;O467</f>
        <v>ps4suv</v>
      </c>
      <c r="R467" s="107" t="str">
        <f t="shared" si="40"/>
        <v>2023年製 Pilot Sport 4 SUV 225/55R19 99V（43掛）  225/55R19  翌営業日発送</v>
      </c>
      <c r="S467" s="106" t="str">
        <f t="shared" si="41"/>
        <v>サマー$$MICHELIN$$ミシュラン$$パイロットスポーツ$$225/55R19$$価格$$安い$$寿命$$おすすめ$$SUV</v>
      </c>
      <c r="T467" s="104"/>
      <c r="U467" s="104" t="str">
        <f>VLOOKUP('作成 (2)'!D:D,引当!A:R,4,FALSE)</f>
        <v>サマー</v>
      </c>
      <c r="V467" s="104" t="str">
        <f>VLOOKUP('作成 (2)'!D:D,引当!A:R,5,FALSE)</f>
        <v>MICHELIN</v>
      </c>
      <c r="W467" s="103" t="str">
        <f>VLOOKUP('作成 (2)'!D:D,引当!A:R,6,FALSE)</f>
        <v>ミシュラン</v>
      </c>
      <c r="X467" s="108" t="str">
        <f>VLOOKUP('作成 (2)'!D:D,引当!A:M,7,FALSE)</f>
        <v>パイロットスポーツ</v>
      </c>
      <c r="Y467" s="109" t="str">
        <f t="shared" si="42"/>
        <v>225/55R19</v>
      </c>
      <c r="Z467" s="108" t="str">
        <f>VLOOKUP('作成 (2)'!D:D,引当!A:M,9,FALSE)</f>
        <v>価格</v>
      </c>
      <c r="AA467" s="109" t="str">
        <f>VLOOKUP('作成 (2)'!D:D,引当!A:M,10,FALSE)</f>
        <v>安い</v>
      </c>
      <c r="AB467" s="103" t="str">
        <f>VLOOKUP('作成 (2)'!D:D,引当!A:M,11,FALSE)</f>
        <v>寿命</v>
      </c>
      <c r="AC467" s="103" t="str">
        <f>VLOOKUP('作成 (2)'!D:D,引当!A:M,12,FALSE)</f>
        <v>おすすめ</v>
      </c>
      <c r="AD467" s="26" t="str">
        <f>VLOOKUP('作成 (2)'!D:D,引当!A:M,13,FALSE)</f>
        <v>SUV</v>
      </c>
    </row>
    <row r="468" spans="1:30">
      <c r="A468" s="33">
        <v>2355020158506</v>
      </c>
      <c r="B468" s="32">
        <v>4985009690697</v>
      </c>
      <c r="C468" s="31" t="s">
        <v>3548</v>
      </c>
      <c r="D468" s="30" t="s">
        <v>1264</v>
      </c>
      <c r="E468" s="30" t="s">
        <v>1265</v>
      </c>
      <c r="F468" s="30" t="s">
        <v>1266</v>
      </c>
      <c r="G468" s="30">
        <v>55000</v>
      </c>
      <c r="H468" s="30">
        <v>24750</v>
      </c>
      <c r="I468" s="30">
        <v>1050</v>
      </c>
      <c r="J468" s="30" t="s">
        <v>3956</v>
      </c>
      <c r="K468" s="344"/>
      <c r="L468" s="102" t="str">
        <f t="shared" si="39"/>
        <v>Pilot Sport 4 SUV 235/50R20 104Y XL</v>
      </c>
      <c r="M468" s="104">
        <f>VLOOKUP(A:A,在庫!$B:$M,10,0)</f>
        <v>2</v>
      </c>
      <c r="N468" s="105" t="s">
        <v>4595</v>
      </c>
      <c r="O468" s="105" t="str">
        <f t="shared" si="38"/>
        <v/>
      </c>
      <c r="P468" s="106" t="str">
        <f>VLOOKUP(A:A,在庫!$B:$M,9,0)</f>
        <v>||SPAIN||SPAIN</v>
      </c>
      <c r="Q468" s="106" t="str">
        <f>VLOOKUP('作成 (2)'!D:D,引当!A:B,2,0)&amp;K468&amp;O468</f>
        <v>ps4suv</v>
      </c>
      <c r="R468" s="107" t="str">
        <f t="shared" si="40"/>
        <v>2023年製 Pilot Sport 4 SUV 235/50R20 104Y XL  235/50R20  翌営業日発送</v>
      </c>
      <c r="S468" s="106" t="str">
        <f t="shared" si="41"/>
        <v>サマー$$MICHELIN$$ミシュラン$$パイロットスポーツ$$235/50R20$$価格$$安い$$寿命$$おすすめ$$SUV</v>
      </c>
      <c r="T468" s="104"/>
      <c r="U468" s="104" t="str">
        <f>VLOOKUP('作成 (2)'!D:D,引当!A:R,4,FALSE)</f>
        <v>サマー</v>
      </c>
      <c r="V468" s="104" t="str">
        <f>VLOOKUP('作成 (2)'!D:D,引当!A:R,5,FALSE)</f>
        <v>MICHELIN</v>
      </c>
      <c r="W468" s="103" t="str">
        <f>VLOOKUP('作成 (2)'!D:D,引当!A:R,6,FALSE)</f>
        <v>ミシュラン</v>
      </c>
      <c r="X468" s="108" t="str">
        <f>VLOOKUP('作成 (2)'!D:D,引当!A:M,7,FALSE)</f>
        <v>パイロットスポーツ</v>
      </c>
      <c r="Y468" s="109" t="str">
        <f t="shared" si="42"/>
        <v>235/50R20</v>
      </c>
      <c r="Z468" s="108" t="str">
        <f>VLOOKUP('作成 (2)'!D:D,引当!A:M,9,FALSE)</f>
        <v>価格</v>
      </c>
      <c r="AA468" s="109" t="str">
        <f>VLOOKUP('作成 (2)'!D:D,引当!A:M,10,FALSE)</f>
        <v>安い</v>
      </c>
      <c r="AB468" s="103" t="str">
        <f>VLOOKUP('作成 (2)'!D:D,引当!A:M,11,FALSE)</f>
        <v>寿命</v>
      </c>
      <c r="AC468" s="103" t="str">
        <f>VLOOKUP('作成 (2)'!D:D,引当!A:M,12,FALSE)</f>
        <v>おすすめ</v>
      </c>
      <c r="AD468" s="26" t="str">
        <f>VLOOKUP('作成 (2)'!D:D,引当!A:M,13,FALSE)</f>
        <v>SUV</v>
      </c>
    </row>
    <row r="469" spans="1:30">
      <c r="A469" s="33">
        <v>2755519158527</v>
      </c>
      <c r="B469" s="32" t="s">
        <v>152</v>
      </c>
      <c r="C469" s="31" t="s">
        <v>152</v>
      </c>
      <c r="D469" s="30" t="s">
        <v>1264</v>
      </c>
      <c r="E469" s="30" t="s">
        <v>1326</v>
      </c>
      <c r="F469" s="30" t="s">
        <v>1327</v>
      </c>
      <c r="G469" s="30" t="s">
        <v>152</v>
      </c>
      <c r="H469" s="30">
        <v>3514</v>
      </c>
      <c r="I469" s="30">
        <v>1050</v>
      </c>
      <c r="J469" s="30" t="s">
        <v>3957</v>
      </c>
      <c r="K469" s="344"/>
      <c r="L469" s="102" t="str">
        <f t="shared" si="39"/>
        <v>Pilot Sport 4 SUV 275/55R19 111W</v>
      </c>
      <c r="M469" s="104">
        <f>VLOOKUP(A:A,在庫!$B:$M,10,0)</f>
        <v>1</v>
      </c>
      <c r="N469" s="105" t="s">
        <v>4595</v>
      </c>
      <c r="O469" s="105" t="str">
        <f t="shared" si="38"/>
        <v>ip</v>
      </c>
      <c r="P469" s="106" t="str">
        <f>VLOOKUP(A:A,在庫!$B:$M,9,0)</f>
        <v>||FRANCE||FRANCE</v>
      </c>
      <c r="Q469" s="106" t="str">
        <f>VLOOKUP('作成 (2)'!D:D,引当!A:B,2,0)&amp;K469&amp;O469</f>
        <v>ps4suvip</v>
      </c>
      <c r="R469" s="107" t="str">
        <f t="shared" si="40"/>
        <v>2023年製 Pilot Sport 4 SUV 275/55R19 111W  275/55R19  翌営業日発送</v>
      </c>
      <c r="S469" s="106" t="str">
        <f t="shared" si="41"/>
        <v>サマー$$MICHELIN$$ミシュラン$$パイロットスポーツ$$275/55R19$$価格$$安い$$寿命$$おすすめ$$SUV</v>
      </c>
      <c r="T469" s="104"/>
      <c r="U469" s="104" t="str">
        <f>VLOOKUP('作成 (2)'!D:D,引当!A:R,4,FALSE)</f>
        <v>サマー</v>
      </c>
      <c r="V469" s="104" t="str">
        <f>VLOOKUP('作成 (2)'!D:D,引当!A:R,5,FALSE)</f>
        <v>MICHELIN</v>
      </c>
      <c r="W469" s="103" t="str">
        <f>VLOOKUP('作成 (2)'!D:D,引当!A:R,6,FALSE)</f>
        <v>ミシュラン</v>
      </c>
      <c r="X469" s="108" t="str">
        <f>VLOOKUP('作成 (2)'!D:D,引当!A:M,7,FALSE)</f>
        <v>パイロットスポーツ</v>
      </c>
      <c r="Y469" s="109" t="str">
        <f t="shared" si="42"/>
        <v>275/55R19</v>
      </c>
      <c r="Z469" s="108" t="str">
        <f>VLOOKUP('作成 (2)'!D:D,引当!A:M,9,FALSE)</f>
        <v>価格</v>
      </c>
      <c r="AA469" s="109" t="str">
        <f>VLOOKUP('作成 (2)'!D:D,引当!A:M,10,FALSE)</f>
        <v>安い</v>
      </c>
      <c r="AB469" s="103" t="str">
        <f>VLOOKUP('作成 (2)'!D:D,引当!A:M,11,FALSE)</f>
        <v>寿命</v>
      </c>
      <c r="AC469" s="103" t="str">
        <f>VLOOKUP('作成 (2)'!D:D,引当!A:M,12,FALSE)</f>
        <v>おすすめ</v>
      </c>
      <c r="AD469" s="26" t="str">
        <f>VLOOKUP('作成 (2)'!D:D,引当!A:M,13,FALSE)</f>
        <v>SUV</v>
      </c>
    </row>
    <row r="470" spans="1:30">
      <c r="A470" s="33">
        <v>2355519158512</v>
      </c>
      <c r="B470" s="32">
        <v>4985009690390</v>
      </c>
      <c r="C470" s="31" t="s">
        <v>152</v>
      </c>
      <c r="D470" s="30" t="s">
        <v>1264</v>
      </c>
      <c r="E470" s="30" t="s">
        <v>1325</v>
      </c>
      <c r="F470" s="30" t="s">
        <v>91</v>
      </c>
      <c r="G470" s="30" t="s">
        <v>152</v>
      </c>
      <c r="H470" s="30">
        <v>15766</v>
      </c>
      <c r="I470" s="30">
        <v>1050</v>
      </c>
      <c r="J470" s="30" t="s">
        <v>3957</v>
      </c>
      <c r="K470" s="344"/>
      <c r="L470" s="102" t="str">
        <f t="shared" si="39"/>
        <v>Pilot Sport 4 SUV 235/55R19 105Y XL</v>
      </c>
      <c r="M470" s="104" t="e">
        <f>VLOOKUP(A:A,在庫!$B:$M,10,0)</f>
        <v>#N/A</v>
      </c>
      <c r="N470" s="105" t="s">
        <v>4595</v>
      </c>
      <c r="O470" s="105" t="str">
        <f t="shared" si="38"/>
        <v>ip</v>
      </c>
      <c r="P470" s="106" t="e">
        <f>VLOOKUP(A:A,在庫!$B:$M,9,0)</f>
        <v>#N/A</v>
      </c>
      <c r="Q470" s="106" t="str">
        <f>VLOOKUP('作成 (2)'!D:D,引当!A:B,2,0)&amp;K470&amp;O470</f>
        <v>ps4suvip</v>
      </c>
      <c r="R470" s="107" t="str">
        <f t="shared" si="40"/>
        <v>2023年製 Pilot Sport 4 SUV 235/55R19 105Y XL  235/55R19  翌営業日発送</v>
      </c>
      <c r="S470" s="106" t="str">
        <f t="shared" si="41"/>
        <v>サマー$$MICHELIN$$ミシュラン$$パイロットスポーツ$$235/55R19$$価格$$安い$$寿命$$おすすめ$$SUV</v>
      </c>
      <c r="T470" s="104"/>
      <c r="U470" s="104" t="str">
        <f>VLOOKUP('作成 (2)'!D:D,引当!A:R,4,FALSE)</f>
        <v>サマー</v>
      </c>
      <c r="V470" s="104" t="str">
        <f>VLOOKUP('作成 (2)'!D:D,引当!A:R,5,FALSE)</f>
        <v>MICHELIN</v>
      </c>
      <c r="W470" s="103" t="str">
        <f>VLOOKUP('作成 (2)'!D:D,引当!A:R,6,FALSE)</f>
        <v>ミシュラン</v>
      </c>
      <c r="X470" s="108" t="str">
        <f>VLOOKUP('作成 (2)'!D:D,引当!A:M,7,FALSE)</f>
        <v>パイロットスポーツ</v>
      </c>
      <c r="Y470" s="109" t="str">
        <f t="shared" si="42"/>
        <v>235/55R19</v>
      </c>
      <c r="Z470" s="108" t="str">
        <f>VLOOKUP('作成 (2)'!D:D,引当!A:M,9,FALSE)</f>
        <v>価格</v>
      </c>
      <c r="AA470" s="109" t="str">
        <f>VLOOKUP('作成 (2)'!D:D,引当!A:M,10,FALSE)</f>
        <v>安い</v>
      </c>
      <c r="AB470" s="103" t="str">
        <f>VLOOKUP('作成 (2)'!D:D,引当!A:M,11,FALSE)</f>
        <v>寿命</v>
      </c>
      <c r="AC470" s="103" t="str">
        <f>VLOOKUP('作成 (2)'!D:D,引当!A:M,12,FALSE)</f>
        <v>おすすめ</v>
      </c>
      <c r="AD470" s="26" t="str">
        <f>VLOOKUP('作成 (2)'!D:D,引当!A:M,13,FALSE)</f>
        <v>SUV</v>
      </c>
    </row>
    <row r="471" spans="1:30">
      <c r="A471" s="33">
        <v>2054017158603</v>
      </c>
      <c r="B471" s="32">
        <v>4985009708019</v>
      </c>
      <c r="C471" s="31" t="s">
        <v>3549</v>
      </c>
      <c r="D471" s="30" t="s">
        <v>812</v>
      </c>
      <c r="E471" s="30" t="s">
        <v>1267</v>
      </c>
      <c r="F471" s="30" t="s">
        <v>881</v>
      </c>
      <c r="G471" s="30">
        <v>40000</v>
      </c>
      <c r="H471" s="30">
        <v>18000</v>
      </c>
      <c r="I471" s="30">
        <v>525</v>
      </c>
      <c r="J471" s="30" t="s">
        <v>3956</v>
      </c>
      <c r="K471" s="344"/>
      <c r="L471" s="102" t="str">
        <f t="shared" si="39"/>
        <v>Pilot Sport 5 205/40R17 84Y XL</v>
      </c>
      <c r="M471" s="104">
        <f>VLOOKUP(A:A,在庫!$B:$M,10,0)</f>
        <v>1</v>
      </c>
      <c r="N471" s="105" t="s">
        <v>4595</v>
      </c>
      <c r="O471" s="105" t="str">
        <f t="shared" si="38"/>
        <v/>
      </c>
      <c r="P471" s="106" t="str">
        <f>VLOOKUP(A:A,在庫!$B:$M,9,0)</f>
        <v>||ITALY||</v>
      </c>
      <c r="Q471" s="106" t="str">
        <f>VLOOKUP('作成 (2)'!D:D,引当!A:B,2,0)&amp;K471&amp;O471</f>
        <v>ps5</v>
      </c>
      <c r="R471" s="107" t="str">
        <f t="shared" si="40"/>
        <v>2023年製 Pilot Sport 5 205/40R17 84Y XL  205/40R17  翌営業日発送</v>
      </c>
      <c r="S471" s="106" t="str">
        <f t="shared" si="41"/>
        <v>サマー$$MICHELIN$$ミシュラン$$パイロットスポーツ$$205/40R17$$価格$$安い$$寿命$$おすすめ$$0</v>
      </c>
      <c r="T471" s="104"/>
      <c r="U471" s="104" t="str">
        <f>VLOOKUP('作成 (2)'!D:D,引当!A:R,4,FALSE)</f>
        <v>サマー</v>
      </c>
      <c r="V471" s="104" t="str">
        <f>VLOOKUP('作成 (2)'!D:D,引当!A:R,5,FALSE)</f>
        <v>MICHELIN</v>
      </c>
      <c r="W471" s="103" t="str">
        <f>VLOOKUP('作成 (2)'!D:D,引当!A:R,6,FALSE)</f>
        <v>ミシュラン</v>
      </c>
      <c r="X471" s="108" t="str">
        <f>VLOOKUP('作成 (2)'!D:D,引当!A:M,7,FALSE)</f>
        <v>パイロットスポーツ</v>
      </c>
      <c r="Y471" s="109" t="str">
        <f t="shared" si="42"/>
        <v>205/40R17</v>
      </c>
      <c r="Z471" s="108" t="str">
        <f>VLOOKUP('作成 (2)'!D:D,引当!A:M,9,FALSE)</f>
        <v>価格</v>
      </c>
      <c r="AA471" s="109" t="str">
        <f>VLOOKUP('作成 (2)'!D:D,引当!A:M,10,FALSE)</f>
        <v>安い</v>
      </c>
      <c r="AB471" s="103" t="str">
        <f>VLOOKUP('作成 (2)'!D:D,引当!A:M,11,FALSE)</f>
        <v>寿命</v>
      </c>
      <c r="AC471" s="103" t="str">
        <f>VLOOKUP('作成 (2)'!D:D,引当!A:M,12,FALSE)</f>
        <v>おすすめ</v>
      </c>
      <c r="AD471" s="26">
        <f>VLOOKUP('作成 (2)'!D:D,引当!A:M,13,FALSE)</f>
        <v>0</v>
      </c>
    </row>
    <row r="472" spans="1:30">
      <c r="A472" s="33">
        <v>2054517158608</v>
      </c>
      <c r="B472" s="32">
        <v>4985009708026</v>
      </c>
      <c r="C472" s="31" t="s">
        <v>3551</v>
      </c>
      <c r="D472" s="30" t="s">
        <v>812</v>
      </c>
      <c r="E472" s="30" t="s">
        <v>1269</v>
      </c>
      <c r="F472" s="30" t="s">
        <v>62</v>
      </c>
      <c r="G472" s="30">
        <v>35500</v>
      </c>
      <c r="H472" s="30">
        <v>15270</v>
      </c>
      <c r="I472" s="30">
        <v>525</v>
      </c>
      <c r="J472" s="30" t="s">
        <v>3956</v>
      </c>
      <c r="K472" s="344"/>
      <c r="L472" s="102" t="str">
        <f t="shared" si="39"/>
        <v>Pilot Sport 5 205/45R17 88Y XL（43掛）</v>
      </c>
      <c r="M472" s="104">
        <f>VLOOKUP(A:A,在庫!$B:$M,10,0)</f>
        <v>1</v>
      </c>
      <c r="N472" s="105" t="s">
        <v>4595</v>
      </c>
      <c r="O472" s="105" t="str">
        <f t="shared" si="38"/>
        <v/>
      </c>
      <c r="P472" s="106" t="str">
        <f>VLOOKUP(A:A,在庫!$B:$M,9,0)</f>
        <v>||GERMANY||GERMANY</v>
      </c>
      <c r="Q472" s="106" t="str">
        <f>VLOOKUP('作成 (2)'!D:D,引当!A:B,2,0)&amp;K472&amp;O472</f>
        <v>ps5</v>
      </c>
      <c r="R472" s="107" t="str">
        <f t="shared" si="40"/>
        <v>2023年製 Pilot Sport 5 205/45R17 88Y XL（43掛）  205/45R17  翌営業日発送</v>
      </c>
      <c r="S472" s="106" t="str">
        <f t="shared" si="41"/>
        <v>サマー$$MICHELIN$$ミシュラン$$パイロットスポーツ$$205/45R17$$価格$$安い$$寿命$$おすすめ$$0</v>
      </c>
      <c r="T472" s="104"/>
      <c r="U472" s="104" t="str">
        <f>VLOOKUP('作成 (2)'!D:D,引当!A:R,4,FALSE)</f>
        <v>サマー</v>
      </c>
      <c r="V472" s="104" t="str">
        <f>VLOOKUP('作成 (2)'!D:D,引当!A:R,5,FALSE)</f>
        <v>MICHELIN</v>
      </c>
      <c r="W472" s="103" t="str">
        <f>VLOOKUP('作成 (2)'!D:D,引当!A:R,6,FALSE)</f>
        <v>ミシュラン</v>
      </c>
      <c r="X472" s="108" t="str">
        <f>VLOOKUP('作成 (2)'!D:D,引当!A:M,7,FALSE)</f>
        <v>パイロットスポーツ</v>
      </c>
      <c r="Y472" s="109" t="str">
        <f t="shared" si="42"/>
        <v>205/45R17</v>
      </c>
      <c r="Z472" s="108" t="str">
        <f>VLOOKUP('作成 (2)'!D:D,引当!A:M,9,FALSE)</f>
        <v>価格</v>
      </c>
      <c r="AA472" s="109" t="str">
        <f>VLOOKUP('作成 (2)'!D:D,引当!A:M,10,FALSE)</f>
        <v>安い</v>
      </c>
      <c r="AB472" s="103" t="str">
        <f>VLOOKUP('作成 (2)'!D:D,引当!A:M,11,FALSE)</f>
        <v>寿命</v>
      </c>
      <c r="AC472" s="103" t="str">
        <f>VLOOKUP('作成 (2)'!D:D,引当!A:M,12,FALSE)</f>
        <v>おすすめ</v>
      </c>
      <c r="AD472" s="26">
        <f>VLOOKUP('作成 (2)'!D:D,引当!A:M,13,FALSE)</f>
        <v>0</v>
      </c>
    </row>
    <row r="473" spans="1:30">
      <c r="A473" s="33">
        <v>2154018158609</v>
      </c>
      <c r="B473" s="32">
        <v>4985009708118</v>
      </c>
      <c r="C473" s="31" t="s">
        <v>3561</v>
      </c>
      <c r="D473" s="30" t="s">
        <v>812</v>
      </c>
      <c r="E473" s="30" t="s">
        <v>1139</v>
      </c>
      <c r="F473" s="30" t="s">
        <v>121</v>
      </c>
      <c r="G473" s="30">
        <v>49500</v>
      </c>
      <c r="H473" s="30">
        <v>22280</v>
      </c>
      <c r="I473" s="30">
        <v>525</v>
      </c>
      <c r="J473" s="30" t="s">
        <v>3956</v>
      </c>
      <c r="K473" s="344"/>
      <c r="L473" s="102" t="str">
        <f t="shared" si="39"/>
        <v>Pilot Sport 5 215/40R18 89Y XL</v>
      </c>
      <c r="M473" s="104">
        <f>VLOOKUP(A:A,在庫!$B:$M,10,0)</f>
        <v>2</v>
      </c>
      <c r="N473" s="105" t="s">
        <v>4595</v>
      </c>
      <c r="O473" s="105" t="str">
        <f t="shared" si="38"/>
        <v/>
      </c>
      <c r="P473" s="106" t="str">
        <f>VLOOKUP(A:A,在庫!$B:$M,9,0)</f>
        <v>||THAI||</v>
      </c>
      <c r="Q473" s="106" t="str">
        <f>VLOOKUP('作成 (2)'!D:D,引当!A:B,2,0)&amp;K473&amp;O473</f>
        <v>ps5</v>
      </c>
      <c r="R473" s="107" t="str">
        <f t="shared" si="40"/>
        <v>2023年製 Pilot Sport 5 215/40R18 89Y XL  215/40R18  翌営業日発送</v>
      </c>
      <c r="S473" s="106" t="str">
        <f t="shared" si="41"/>
        <v>サマー$$MICHELIN$$ミシュラン$$パイロットスポーツ$$215/40R18$$価格$$安い$$寿命$$おすすめ$$0</v>
      </c>
      <c r="T473" s="104"/>
      <c r="U473" s="104" t="str">
        <f>VLOOKUP('作成 (2)'!D:D,引当!A:R,4,FALSE)</f>
        <v>サマー</v>
      </c>
      <c r="V473" s="104" t="str">
        <f>VLOOKUP('作成 (2)'!D:D,引当!A:R,5,FALSE)</f>
        <v>MICHELIN</v>
      </c>
      <c r="W473" s="103" t="str">
        <f>VLOOKUP('作成 (2)'!D:D,引当!A:R,6,FALSE)</f>
        <v>ミシュラン</v>
      </c>
      <c r="X473" s="108" t="str">
        <f>VLOOKUP('作成 (2)'!D:D,引当!A:M,7,FALSE)</f>
        <v>パイロットスポーツ</v>
      </c>
      <c r="Y473" s="109" t="str">
        <f t="shared" si="42"/>
        <v>215/40R18</v>
      </c>
      <c r="Z473" s="108" t="str">
        <f>VLOOKUP('作成 (2)'!D:D,引当!A:M,9,FALSE)</f>
        <v>価格</v>
      </c>
      <c r="AA473" s="109" t="str">
        <f>VLOOKUP('作成 (2)'!D:D,引当!A:M,10,FALSE)</f>
        <v>安い</v>
      </c>
      <c r="AB473" s="103" t="str">
        <f>VLOOKUP('作成 (2)'!D:D,引当!A:M,11,FALSE)</f>
        <v>寿命</v>
      </c>
      <c r="AC473" s="103" t="str">
        <f>VLOOKUP('作成 (2)'!D:D,引当!A:M,12,FALSE)</f>
        <v>おすすめ</v>
      </c>
      <c r="AD473" s="26">
        <f>VLOOKUP('作成 (2)'!D:D,引当!A:M,13,FALSE)</f>
        <v>0</v>
      </c>
    </row>
    <row r="474" spans="1:30">
      <c r="A474" s="33">
        <v>2154517158605</v>
      </c>
      <c r="B474" s="32">
        <v>4985009708033</v>
      </c>
      <c r="C474" s="31" t="s">
        <v>3553</v>
      </c>
      <c r="D474" s="30" t="s">
        <v>812</v>
      </c>
      <c r="E474" s="30" t="s">
        <v>910</v>
      </c>
      <c r="F474" s="30" t="s">
        <v>36</v>
      </c>
      <c r="G474" s="30">
        <v>37700</v>
      </c>
      <c r="H474" s="30">
        <v>16970</v>
      </c>
      <c r="I474" s="30">
        <v>525</v>
      </c>
      <c r="J474" s="30" t="s">
        <v>3956</v>
      </c>
      <c r="K474" s="344"/>
      <c r="L474" s="102" t="str">
        <f t="shared" si="39"/>
        <v>Pilot Sport 5 215/45R17 91Y XL</v>
      </c>
      <c r="M474" s="104">
        <f>VLOOKUP(A:A,在庫!$B:$M,10,0)</f>
        <v>2</v>
      </c>
      <c r="N474" s="105" t="s">
        <v>4595</v>
      </c>
      <c r="O474" s="105" t="str">
        <f t="shared" si="38"/>
        <v/>
      </c>
      <c r="P474" s="106" t="str">
        <f>VLOOKUP(A:A,在庫!$B:$M,9,0)</f>
        <v>||GERMANY||GERMANY</v>
      </c>
      <c r="Q474" s="106" t="str">
        <f>VLOOKUP('作成 (2)'!D:D,引当!A:B,2,0)&amp;K474&amp;O474</f>
        <v>ps5</v>
      </c>
      <c r="R474" s="107" t="str">
        <f t="shared" si="40"/>
        <v>2023年製 Pilot Sport 5 215/45R17 91Y XL  215/45R17  翌営業日発送</v>
      </c>
      <c r="S474" s="106" t="str">
        <f t="shared" si="41"/>
        <v>サマー$$MICHELIN$$ミシュラン$$パイロットスポーツ$$215/45R17$$価格$$安い$$寿命$$おすすめ$$0</v>
      </c>
      <c r="T474" s="104"/>
      <c r="U474" s="104" t="str">
        <f>VLOOKUP('作成 (2)'!D:D,引当!A:R,4,FALSE)</f>
        <v>サマー</v>
      </c>
      <c r="V474" s="104" t="str">
        <f>VLOOKUP('作成 (2)'!D:D,引当!A:R,5,FALSE)</f>
        <v>MICHELIN</v>
      </c>
      <c r="W474" s="103" t="str">
        <f>VLOOKUP('作成 (2)'!D:D,引当!A:R,6,FALSE)</f>
        <v>ミシュラン</v>
      </c>
      <c r="X474" s="108" t="str">
        <f>VLOOKUP('作成 (2)'!D:D,引当!A:M,7,FALSE)</f>
        <v>パイロットスポーツ</v>
      </c>
      <c r="Y474" s="109" t="str">
        <f t="shared" si="42"/>
        <v>215/45R17</v>
      </c>
      <c r="Z474" s="108" t="str">
        <f>VLOOKUP('作成 (2)'!D:D,引当!A:M,9,FALSE)</f>
        <v>価格</v>
      </c>
      <c r="AA474" s="109" t="str">
        <f>VLOOKUP('作成 (2)'!D:D,引当!A:M,10,FALSE)</f>
        <v>安い</v>
      </c>
      <c r="AB474" s="103" t="str">
        <f>VLOOKUP('作成 (2)'!D:D,引当!A:M,11,FALSE)</f>
        <v>寿命</v>
      </c>
      <c r="AC474" s="103" t="str">
        <f>VLOOKUP('作成 (2)'!D:D,引当!A:M,12,FALSE)</f>
        <v>おすすめ</v>
      </c>
      <c r="AD474" s="26">
        <f>VLOOKUP('作成 (2)'!D:D,引当!A:M,13,FALSE)</f>
        <v>0</v>
      </c>
    </row>
    <row r="475" spans="1:30">
      <c r="A475" s="33">
        <v>2154517159657</v>
      </c>
      <c r="B475" s="32">
        <v>4985009708033</v>
      </c>
      <c r="C475" s="31" t="s">
        <v>152</v>
      </c>
      <c r="D475" s="30" t="s">
        <v>812</v>
      </c>
      <c r="E475" s="30" t="s">
        <v>910</v>
      </c>
      <c r="F475" s="30" t="s">
        <v>36</v>
      </c>
      <c r="G475" s="30" t="s">
        <v>152</v>
      </c>
      <c r="H475" s="30">
        <v>15010</v>
      </c>
      <c r="I475" s="30">
        <v>525</v>
      </c>
      <c r="J475" s="30" t="s">
        <v>3957</v>
      </c>
      <c r="K475" s="344"/>
      <c r="L475" s="102" t="str">
        <f t="shared" si="39"/>
        <v>Pilot Sport 5 215/45R17 91Y XL</v>
      </c>
      <c r="M475" s="104">
        <f>VLOOKUP(A:A,在庫!$B:$M,10,0)</f>
        <v>2</v>
      </c>
      <c r="N475" s="105" t="s">
        <v>4595</v>
      </c>
      <c r="O475" s="105" t="str">
        <f t="shared" si="38"/>
        <v>ip</v>
      </c>
      <c r="P475" s="106" t="str">
        <f>VLOOKUP(A:A,在庫!$B:$M,9,0)</f>
        <v>||GERMANY||GERMANY</v>
      </c>
      <c r="Q475" s="106" t="str">
        <f>VLOOKUP('作成 (2)'!D:D,引当!A:B,2,0)&amp;K475&amp;O475</f>
        <v>ps5ip</v>
      </c>
      <c r="R475" s="107" t="str">
        <f t="shared" si="40"/>
        <v>2023年製 Pilot Sport 5 215/45R17 91Y XL  215/45R17  翌営業日発送</v>
      </c>
      <c r="S475" s="106" t="str">
        <f t="shared" si="41"/>
        <v>サマー$$MICHELIN$$ミシュラン$$パイロットスポーツ$$215/45R17$$価格$$安い$$寿命$$おすすめ$$0</v>
      </c>
      <c r="T475" s="104"/>
      <c r="U475" s="104" t="str">
        <f>VLOOKUP('作成 (2)'!D:D,引当!A:R,4,FALSE)</f>
        <v>サマー</v>
      </c>
      <c r="V475" s="104" t="str">
        <f>VLOOKUP('作成 (2)'!D:D,引当!A:R,5,FALSE)</f>
        <v>MICHELIN</v>
      </c>
      <c r="W475" s="103" t="str">
        <f>VLOOKUP('作成 (2)'!D:D,引当!A:R,6,FALSE)</f>
        <v>ミシュラン</v>
      </c>
      <c r="X475" s="108" t="str">
        <f>VLOOKUP('作成 (2)'!D:D,引当!A:M,7,FALSE)</f>
        <v>パイロットスポーツ</v>
      </c>
      <c r="Y475" s="109" t="str">
        <f t="shared" si="42"/>
        <v>215/45R17</v>
      </c>
      <c r="Z475" s="108" t="str">
        <f>VLOOKUP('作成 (2)'!D:D,引当!A:M,9,FALSE)</f>
        <v>価格</v>
      </c>
      <c r="AA475" s="109" t="str">
        <f>VLOOKUP('作成 (2)'!D:D,引当!A:M,10,FALSE)</f>
        <v>安い</v>
      </c>
      <c r="AB475" s="103" t="str">
        <f>VLOOKUP('作成 (2)'!D:D,引当!A:M,11,FALSE)</f>
        <v>寿命</v>
      </c>
      <c r="AC475" s="103" t="str">
        <f>VLOOKUP('作成 (2)'!D:D,引当!A:M,12,FALSE)</f>
        <v>おすすめ</v>
      </c>
      <c r="AD475" s="26">
        <f>VLOOKUP('作成 (2)'!D:D,引当!A:M,13,FALSE)</f>
        <v>0</v>
      </c>
    </row>
    <row r="476" spans="1:30">
      <c r="A476" s="33">
        <v>2154518158604</v>
      </c>
      <c r="B476" s="32">
        <v>4985009708125</v>
      </c>
      <c r="C476" s="31" t="s">
        <v>3554</v>
      </c>
      <c r="D476" s="30" t="s">
        <v>812</v>
      </c>
      <c r="E476" s="30" t="s">
        <v>1148</v>
      </c>
      <c r="F476" s="30" t="s">
        <v>51</v>
      </c>
      <c r="G476" s="30">
        <v>41000</v>
      </c>
      <c r="H476" s="30">
        <v>18450</v>
      </c>
      <c r="I476" s="30">
        <v>1050</v>
      </c>
      <c r="J476" s="30" t="s">
        <v>3956</v>
      </c>
      <c r="K476" s="344"/>
      <c r="L476" s="102" t="str">
        <f t="shared" si="39"/>
        <v>Pilot Sport 5 215/45R18 93Y XL</v>
      </c>
      <c r="M476" s="104">
        <f>VLOOKUP(A:A,在庫!$B:$M,10,0)</f>
        <v>3</v>
      </c>
      <c r="N476" s="105" t="s">
        <v>4595</v>
      </c>
      <c r="O476" s="105" t="str">
        <f t="shared" si="38"/>
        <v/>
      </c>
      <c r="P476" s="106" t="str">
        <f>VLOOKUP(A:A,在庫!$B:$M,9,0)</f>
        <v>||SPAIN||SPAIN</v>
      </c>
      <c r="Q476" s="106" t="str">
        <f>VLOOKUP('作成 (2)'!D:D,引当!A:B,2,0)&amp;K476&amp;O476</f>
        <v>ps5</v>
      </c>
      <c r="R476" s="107" t="str">
        <f t="shared" si="40"/>
        <v>2023年製 Pilot Sport 5 215/45R18 93Y XL  215/45R18  翌営業日発送</v>
      </c>
      <c r="S476" s="106" t="str">
        <f t="shared" si="41"/>
        <v>サマー$$MICHELIN$$ミシュラン$$パイロットスポーツ$$215/45R18$$価格$$安い$$寿命$$おすすめ$$0</v>
      </c>
      <c r="T476" s="104"/>
      <c r="U476" s="104" t="str">
        <f>VLOOKUP('作成 (2)'!D:D,引当!A:R,4,FALSE)</f>
        <v>サマー</v>
      </c>
      <c r="V476" s="104" t="str">
        <f>VLOOKUP('作成 (2)'!D:D,引当!A:R,5,FALSE)</f>
        <v>MICHELIN</v>
      </c>
      <c r="W476" s="103" t="str">
        <f>VLOOKUP('作成 (2)'!D:D,引当!A:R,6,FALSE)</f>
        <v>ミシュラン</v>
      </c>
      <c r="X476" s="108" t="str">
        <f>VLOOKUP('作成 (2)'!D:D,引当!A:M,7,FALSE)</f>
        <v>パイロットスポーツ</v>
      </c>
      <c r="Y476" s="109" t="str">
        <f t="shared" si="42"/>
        <v>215/45R18</v>
      </c>
      <c r="Z476" s="108" t="str">
        <f>VLOOKUP('作成 (2)'!D:D,引当!A:M,9,FALSE)</f>
        <v>価格</v>
      </c>
      <c r="AA476" s="109" t="str">
        <f>VLOOKUP('作成 (2)'!D:D,引当!A:M,10,FALSE)</f>
        <v>安い</v>
      </c>
      <c r="AB476" s="103" t="str">
        <f>VLOOKUP('作成 (2)'!D:D,引当!A:M,11,FALSE)</f>
        <v>寿命</v>
      </c>
      <c r="AC476" s="103" t="str">
        <f>VLOOKUP('作成 (2)'!D:D,引当!A:M,12,FALSE)</f>
        <v>おすすめ</v>
      </c>
      <c r="AD476" s="26">
        <f>VLOOKUP('作成 (2)'!D:D,引当!A:M,13,FALSE)</f>
        <v>0</v>
      </c>
    </row>
    <row r="477" spans="1:30">
      <c r="A477" s="33">
        <v>2155517158602</v>
      </c>
      <c r="B477" s="32">
        <v>4985009708040</v>
      </c>
      <c r="C477" s="31" t="s">
        <v>3555</v>
      </c>
      <c r="D477" s="30" t="s">
        <v>812</v>
      </c>
      <c r="E477" s="30" t="s">
        <v>1271</v>
      </c>
      <c r="F477" s="30" t="s">
        <v>66</v>
      </c>
      <c r="G477" s="30">
        <v>32600</v>
      </c>
      <c r="H477" s="30">
        <v>14670</v>
      </c>
      <c r="I477" s="30">
        <v>1050</v>
      </c>
      <c r="J477" s="30" t="s">
        <v>3956</v>
      </c>
      <c r="K477" s="344"/>
      <c r="L477" s="102" t="str">
        <f t="shared" si="39"/>
        <v>Pilot Sport 5 215/55R17 98Y XL</v>
      </c>
      <c r="M477" s="104">
        <f>VLOOKUP(A:A,在庫!$B:$M,10,0)</f>
        <v>3</v>
      </c>
      <c r="N477" s="105" t="s">
        <v>4595</v>
      </c>
      <c r="O477" s="105" t="str">
        <f t="shared" si="38"/>
        <v/>
      </c>
      <c r="P477" s="106" t="str">
        <f>VLOOKUP(A:A,在庫!$B:$M,9,0)</f>
        <v>||THAI||THAI</v>
      </c>
      <c r="Q477" s="106" t="str">
        <f>VLOOKUP('作成 (2)'!D:D,引当!A:B,2,0)&amp;K477&amp;O477</f>
        <v>ps5</v>
      </c>
      <c r="R477" s="107" t="str">
        <f t="shared" si="40"/>
        <v>2023年製 Pilot Sport 5 215/55R17 98Y XL  215/55R17  翌営業日発送</v>
      </c>
      <c r="S477" s="106" t="str">
        <f t="shared" si="41"/>
        <v>サマー$$MICHELIN$$ミシュラン$$パイロットスポーツ$$215/55R17$$価格$$安い$$寿命$$おすすめ$$0</v>
      </c>
      <c r="T477" s="104"/>
      <c r="U477" s="104" t="str">
        <f>VLOOKUP('作成 (2)'!D:D,引当!A:R,4,FALSE)</f>
        <v>サマー</v>
      </c>
      <c r="V477" s="104" t="str">
        <f>VLOOKUP('作成 (2)'!D:D,引当!A:R,5,FALSE)</f>
        <v>MICHELIN</v>
      </c>
      <c r="W477" s="103" t="str">
        <f>VLOOKUP('作成 (2)'!D:D,引当!A:R,6,FALSE)</f>
        <v>ミシュラン</v>
      </c>
      <c r="X477" s="108" t="str">
        <f>VLOOKUP('作成 (2)'!D:D,引当!A:M,7,FALSE)</f>
        <v>パイロットスポーツ</v>
      </c>
      <c r="Y477" s="109" t="str">
        <f t="shared" si="42"/>
        <v>215/55R17</v>
      </c>
      <c r="Z477" s="108" t="str">
        <f>VLOOKUP('作成 (2)'!D:D,引当!A:M,9,FALSE)</f>
        <v>価格</v>
      </c>
      <c r="AA477" s="109" t="str">
        <f>VLOOKUP('作成 (2)'!D:D,引当!A:M,10,FALSE)</f>
        <v>安い</v>
      </c>
      <c r="AB477" s="103" t="str">
        <f>VLOOKUP('作成 (2)'!D:D,引当!A:M,11,FALSE)</f>
        <v>寿命</v>
      </c>
      <c r="AC477" s="103" t="str">
        <f>VLOOKUP('作成 (2)'!D:D,引当!A:M,12,FALSE)</f>
        <v>おすすめ</v>
      </c>
      <c r="AD477" s="26">
        <f>VLOOKUP('作成 (2)'!D:D,引当!A:M,13,FALSE)</f>
        <v>0</v>
      </c>
    </row>
    <row r="478" spans="1:30">
      <c r="A478" s="33">
        <v>2254018158606</v>
      </c>
      <c r="B478" s="32">
        <v>4985009708132</v>
      </c>
      <c r="C478" s="31" t="s">
        <v>3562</v>
      </c>
      <c r="D478" s="30" t="s">
        <v>812</v>
      </c>
      <c r="E478" s="30" t="s">
        <v>925</v>
      </c>
      <c r="F478" s="30" t="s">
        <v>38</v>
      </c>
      <c r="G478" s="30">
        <v>44100</v>
      </c>
      <c r="H478" s="30">
        <v>19850</v>
      </c>
      <c r="I478" s="30">
        <v>525</v>
      </c>
      <c r="J478" s="30" t="s">
        <v>3956</v>
      </c>
      <c r="K478" s="344"/>
      <c r="L478" s="102" t="str">
        <f t="shared" si="39"/>
        <v>Pilot Sport 5 225/40R18 92Y XL</v>
      </c>
      <c r="M478" s="104">
        <f>VLOOKUP(A:A,在庫!$B:$M,10,0)</f>
        <v>3</v>
      </c>
      <c r="N478" s="105" t="s">
        <v>4595</v>
      </c>
      <c r="O478" s="105" t="str">
        <f t="shared" si="38"/>
        <v/>
      </c>
      <c r="P478" s="106" t="str">
        <f>VLOOKUP(A:A,在庫!$B:$M,9,0)</f>
        <v>||THAI||THAI</v>
      </c>
      <c r="Q478" s="106" t="str">
        <f>VLOOKUP('作成 (2)'!D:D,引当!A:B,2,0)&amp;K478&amp;O478</f>
        <v>ps5</v>
      </c>
      <c r="R478" s="107" t="str">
        <f t="shared" si="40"/>
        <v>2023年製 Pilot Sport 5 225/40R18 92Y XL  225/40R18  翌営業日発送</v>
      </c>
      <c r="S478" s="106" t="str">
        <f t="shared" si="41"/>
        <v>サマー$$MICHELIN$$ミシュラン$$パイロットスポーツ$$225/40R18$$価格$$安い$$寿命$$おすすめ$$0</v>
      </c>
      <c r="T478" s="104"/>
      <c r="U478" s="104" t="str">
        <f>VLOOKUP('作成 (2)'!D:D,引当!A:R,4,FALSE)</f>
        <v>サマー</v>
      </c>
      <c r="V478" s="104" t="str">
        <f>VLOOKUP('作成 (2)'!D:D,引当!A:R,5,FALSE)</f>
        <v>MICHELIN</v>
      </c>
      <c r="W478" s="103" t="str">
        <f>VLOOKUP('作成 (2)'!D:D,引当!A:R,6,FALSE)</f>
        <v>ミシュラン</v>
      </c>
      <c r="X478" s="108" t="str">
        <f>VLOOKUP('作成 (2)'!D:D,引当!A:M,7,FALSE)</f>
        <v>パイロットスポーツ</v>
      </c>
      <c r="Y478" s="109" t="str">
        <f t="shared" si="42"/>
        <v>225/40R18</v>
      </c>
      <c r="Z478" s="108" t="str">
        <f>VLOOKUP('作成 (2)'!D:D,引当!A:M,9,FALSE)</f>
        <v>価格</v>
      </c>
      <c r="AA478" s="109" t="str">
        <f>VLOOKUP('作成 (2)'!D:D,引当!A:M,10,FALSE)</f>
        <v>安い</v>
      </c>
      <c r="AB478" s="103" t="str">
        <f>VLOOKUP('作成 (2)'!D:D,引当!A:M,11,FALSE)</f>
        <v>寿命</v>
      </c>
      <c r="AC478" s="103" t="str">
        <f>VLOOKUP('作成 (2)'!D:D,引当!A:M,12,FALSE)</f>
        <v>おすすめ</v>
      </c>
      <c r="AD478" s="26">
        <f>VLOOKUP('作成 (2)'!D:D,引当!A:M,13,FALSE)</f>
        <v>0</v>
      </c>
    </row>
    <row r="479" spans="1:30">
      <c r="A479" s="33">
        <v>2254019159657</v>
      </c>
      <c r="B479" s="32">
        <v>4985009708279</v>
      </c>
      <c r="C479" s="31" t="s">
        <v>152</v>
      </c>
      <c r="D479" s="30" t="s">
        <v>812</v>
      </c>
      <c r="E479" s="30" t="s">
        <v>829</v>
      </c>
      <c r="F479" s="30" t="s">
        <v>124</v>
      </c>
      <c r="G479" s="30" t="s">
        <v>152</v>
      </c>
      <c r="H479" s="30">
        <v>24069</v>
      </c>
      <c r="I479" s="30">
        <v>1050</v>
      </c>
      <c r="J479" s="30" t="s">
        <v>3957</v>
      </c>
      <c r="K479" s="344"/>
      <c r="L479" s="102" t="str">
        <f t="shared" si="39"/>
        <v>Pilot Sport 5 225/40R19 93Y XL</v>
      </c>
      <c r="M479" s="104">
        <f>VLOOKUP(A:A,在庫!$B:$M,10,0)</f>
        <v>1</v>
      </c>
      <c r="N479" s="105" t="s">
        <v>4595</v>
      </c>
      <c r="O479" s="105" t="str">
        <f t="shared" si="38"/>
        <v>ip</v>
      </c>
      <c r="P479" s="106">
        <f>VLOOKUP(A:A,在庫!$B:$M,9,0)</f>
        <v>0</v>
      </c>
      <c r="Q479" s="106" t="str">
        <f>VLOOKUP('作成 (2)'!D:D,引当!A:B,2,0)&amp;K479&amp;O479</f>
        <v>ps5ip</v>
      </c>
      <c r="R479" s="107" t="str">
        <f t="shared" si="40"/>
        <v>2023年製 Pilot Sport 5 225/40R19 93Y XL  225/40R19  翌営業日発送</v>
      </c>
      <c r="S479" s="106" t="str">
        <f t="shared" si="41"/>
        <v>サマー$$MICHELIN$$ミシュラン$$パイロットスポーツ$$225/40R19$$価格$$安い$$寿命$$おすすめ$$0</v>
      </c>
      <c r="T479" s="104"/>
      <c r="U479" s="104" t="str">
        <f>VLOOKUP('作成 (2)'!D:D,引当!A:R,4,FALSE)</f>
        <v>サマー</v>
      </c>
      <c r="V479" s="104" t="str">
        <f>VLOOKUP('作成 (2)'!D:D,引当!A:R,5,FALSE)</f>
        <v>MICHELIN</v>
      </c>
      <c r="W479" s="103" t="str">
        <f>VLOOKUP('作成 (2)'!D:D,引当!A:R,6,FALSE)</f>
        <v>ミシュラン</v>
      </c>
      <c r="X479" s="108" t="str">
        <f>VLOOKUP('作成 (2)'!D:D,引当!A:M,7,FALSE)</f>
        <v>パイロットスポーツ</v>
      </c>
      <c r="Y479" s="109" t="str">
        <f t="shared" si="42"/>
        <v>225/40R19</v>
      </c>
      <c r="Z479" s="108" t="str">
        <f>VLOOKUP('作成 (2)'!D:D,引当!A:M,9,FALSE)</f>
        <v>価格</v>
      </c>
      <c r="AA479" s="109" t="str">
        <f>VLOOKUP('作成 (2)'!D:D,引当!A:M,10,FALSE)</f>
        <v>安い</v>
      </c>
      <c r="AB479" s="103" t="str">
        <f>VLOOKUP('作成 (2)'!D:D,引当!A:M,11,FALSE)</f>
        <v>寿命</v>
      </c>
      <c r="AC479" s="103" t="str">
        <f>VLOOKUP('作成 (2)'!D:D,引当!A:M,12,FALSE)</f>
        <v>おすすめ</v>
      </c>
      <c r="AD479" s="26">
        <f>VLOOKUP('作成 (2)'!D:D,引当!A:M,13,FALSE)</f>
        <v>0</v>
      </c>
    </row>
    <row r="480" spans="1:30">
      <c r="A480" s="33">
        <v>2254019158605</v>
      </c>
      <c r="B480" s="32">
        <v>4985009708279</v>
      </c>
      <c r="C480" s="31" t="s">
        <v>3574</v>
      </c>
      <c r="D480" s="30" t="s">
        <v>812</v>
      </c>
      <c r="E480" s="30" t="s">
        <v>829</v>
      </c>
      <c r="F480" s="30" t="s">
        <v>124</v>
      </c>
      <c r="G480" s="30">
        <v>56200</v>
      </c>
      <c r="H480" s="30">
        <v>25290</v>
      </c>
      <c r="I480" s="30">
        <v>1050</v>
      </c>
      <c r="J480" s="30" t="s">
        <v>3956</v>
      </c>
      <c r="K480" s="344"/>
      <c r="L480" s="102" t="str">
        <f t="shared" si="39"/>
        <v>Pilot Sport 5 225/40R19 93Y XL</v>
      </c>
      <c r="M480" s="104">
        <f>VLOOKUP(A:A,在庫!$B:$M,10,0)</f>
        <v>1</v>
      </c>
      <c r="N480" s="105" t="s">
        <v>4595</v>
      </c>
      <c r="O480" s="105" t="str">
        <f t="shared" si="38"/>
        <v/>
      </c>
      <c r="P480" s="106" t="str">
        <f>VLOOKUP(A:A,在庫!$B:$M,9,0)</f>
        <v>||SPAIN||SPAIN</v>
      </c>
      <c r="Q480" s="106" t="str">
        <f>VLOOKUP('作成 (2)'!D:D,引当!A:B,2,0)&amp;K480&amp;O480</f>
        <v>ps5</v>
      </c>
      <c r="R480" s="107" t="str">
        <f t="shared" si="40"/>
        <v>2023年製 Pilot Sport 5 225/40R19 93Y XL  225/40R19  翌営業日発送</v>
      </c>
      <c r="S480" s="106" t="str">
        <f t="shared" si="41"/>
        <v>サマー$$MICHELIN$$ミシュラン$$パイロットスポーツ$$225/40R19$$価格$$安い$$寿命$$おすすめ$$0</v>
      </c>
      <c r="T480" s="104"/>
      <c r="U480" s="104" t="str">
        <f>VLOOKUP('作成 (2)'!D:D,引当!A:R,4,FALSE)</f>
        <v>サマー</v>
      </c>
      <c r="V480" s="104" t="str">
        <f>VLOOKUP('作成 (2)'!D:D,引当!A:R,5,FALSE)</f>
        <v>MICHELIN</v>
      </c>
      <c r="W480" s="103" t="str">
        <f>VLOOKUP('作成 (2)'!D:D,引当!A:R,6,FALSE)</f>
        <v>ミシュラン</v>
      </c>
      <c r="X480" s="108" t="str">
        <f>VLOOKUP('作成 (2)'!D:D,引当!A:M,7,FALSE)</f>
        <v>パイロットスポーツ</v>
      </c>
      <c r="Y480" s="109" t="str">
        <f t="shared" si="42"/>
        <v>225/40R19</v>
      </c>
      <c r="Z480" s="108" t="str">
        <f>VLOOKUP('作成 (2)'!D:D,引当!A:M,9,FALSE)</f>
        <v>価格</v>
      </c>
      <c r="AA480" s="109" t="str">
        <f>VLOOKUP('作成 (2)'!D:D,引当!A:M,10,FALSE)</f>
        <v>安い</v>
      </c>
      <c r="AB480" s="103" t="str">
        <f>VLOOKUP('作成 (2)'!D:D,引当!A:M,11,FALSE)</f>
        <v>寿命</v>
      </c>
      <c r="AC480" s="103" t="str">
        <f>VLOOKUP('作成 (2)'!D:D,引当!A:M,12,FALSE)</f>
        <v>おすすめ</v>
      </c>
      <c r="AD480" s="26">
        <f>VLOOKUP('作成 (2)'!D:D,引当!A:M,13,FALSE)</f>
        <v>0</v>
      </c>
    </row>
    <row r="481" spans="1:30">
      <c r="A481" s="33">
        <v>2254517158602</v>
      </c>
      <c r="B481" s="32">
        <v>4985009708057</v>
      </c>
      <c r="C481" s="31" t="s">
        <v>3554</v>
      </c>
      <c r="D481" s="30" t="s">
        <v>812</v>
      </c>
      <c r="E481" s="30" t="s">
        <v>927</v>
      </c>
      <c r="F481" s="30" t="s">
        <v>37</v>
      </c>
      <c r="G481" s="30">
        <v>38700</v>
      </c>
      <c r="H481" s="30">
        <v>17420</v>
      </c>
      <c r="I481" s="30">
        <v>525</v>
      </c>
      <c r="J481" s="30" t="s">
        <v>3956</v>
      </c>
      <c r="K481" s="344"/>
      <c r="L481" s="102" t="str">
        <f t="shared" si="39"/>
        <v>Pilot Sport 5 225/45R17 94Y XL</v>
      </c>
      <c r="M481" s="104">
        <f>VLOOKUP(A:A,在庫!$B:$M,10,0)</f>
        <v>4</v>
      </c>
      <c r="N481" s="105" t="s">
        <v>4595</v>
      </c>
      <c r="O481" s="105" t="str">
        <f t="shared" si="38"/>
        <v/>
      </c>
      <c r="P481" s="106" t="str">
        <f>VLOOKUP(A:A,在庫!$B:$M,9,0)</f>
        <v>||THAI||THAI</v>
      </c>
      <c r="Q481" s="106" t="str">
        <f>VLOOKUP('作成 (2)'!D:D,引当!A:B,2,0)&amp;K481&amp;O481</f>
        <v>ps5</v>
      </c>
      <c r="R481" s="107" t="str">
        <f t="shared" si="40"/>
        <v>2023年製 Pilot Sport 5 225/45R17 94Y XL  225/45R17  翌営業日発送</v>
      </c>
      <c r="S481" s="106" t="str">
        <f t="shared" si="41"/>
        <v>サマー$$MICHELIN$$ミシュラン$$パイロットスポーツ$$225/45R17$$価格$$安い$$寿命$$おすすめ$$0</v>
      </c>
      <c r="T481" s="104"/>
      <c r="U481" s="104" t="str">
        <f>VLOOKUP('作成 (2)'!D:D,引当!A:R,4,FALSE)</f>
        <v>サマー</v>
      </c>
      <c r="V481" s="104" t="str">
        <f>VLOOKUP('作成 (2)'!D:D,引当!A:R,5,FALSE)</f>
        <v>MICHELIN</v>
      </c>
      <c r="W481" s="103" t="str">
        <f>VLOOKUP('作成 (2)'!D:D,引当!A:R,6,FALSE)</f>
        <v>ミシュラン</v>
      </c>
      <c r="X481" s="108" t="str">
        <f>VLOOKUP('作成 (2)'!D:D,引当!A:M,7,FALSE)</f>
        <v>パイロットスポーツ</v>
      </c>
      <c r="Y481" s="109" t="str">
        <f t="shared" si="42"/>
        <v>225/45R17</v>
      </c>
      <c r="Z481" s="108" t="str">
        <f>VLOOKUP('作成 (2)'!D:D,引当!A:M,9,FALSE)</f>
        <v>価格</v>
      </c>
      <c r="AA481" s="109" t="str">
        <f>VLOOKUP('作成 (2)'!D:D,引当!A:M,10,FALSE)</f>
        <v>安い</v>
      </c>
      <c r="AB481" s="103" t="str">
        <f>VLOOKUP('作成 (2)'!D:D,引当!A:M,11,FALSE)</f>
        <v>寿命</v>
      </c>
      <c r="AC481" s="103" t="str">
        <f>VLOOKUP('作成 (2)'!D:D,引当!A:M,12,FALSE)</f>
        <v>おすすめ</v>
      </c>
      <c r="AD481" s="26">
        <f>VLOOKUP('作成 (2)'!D:D,引当!A:M,13,FALSE)</f>
        <v>0</v>
      </c>
    </row>
    <row r="482" spans="1:30">
      <c r="A482" s="33">
        <v>2254517159654</v>
      </c>
      <c r="B482" s="32">
        <v>4985009708057</v>
      </c>
      <c r="C482" s="31" t="s">
        <v>152</v>
      </c>
      <c r="D482" s="30" t="s">
        <v>812</v>
      </c>
      <c r="E482" s="30" t="s">
        <v>927</v>
      </c>
      <c r="F482" s="30" t="s">
        <v>37</v>
      </c>
      <c r="G482" s="30" t="s">
        <v>152</v>
      </c>
      <c r="H482" s="30">
        <v>12522</v>
      </c>
      <c r="I482" s="30">
        <v>525</v>
      </c>
      <c r="J482" s="30" t="s">
        <v>3957</v>
      </c>
      <c r="K482" s="344"/>
      <c r="L482" s="102" t="str">
        <f t="shared" si="39"/>
        <v>Pilot Sport 5 225/45R17 94Y XL</v>
      </c>
      <c r="M482" s="104">
        <f>VLOOKUP(A:A,在庫!$B:$M,10,0)</f>
        <v>1</v>
      </c>
      <c r="N482" s="105" t="s">
        <v>4595</v>
      </c>
      <c r="O482" s="105" t="str">
        <f t="shared" si="38"/>
        <v>ip</v>
      </c>
      <c r="P482" s="106">
        <f>VLOOKUP(A:A,在庫!$B:$M,9,0)</f>
        <v>0</v>
      </c>
      <c r="Q482" s="106" t="str">
        <f>VLOOKUP('作成 (2)'!D:D,引当!A:B,2,0)&amp;K482&amp;O482</f>
        <v>ps5ip</v>
      </c>
      <c r="R482" s="107" t="str">
        <f t="shared" si="40"/>
        <v>2023年製 Pilot Sport 5 225/45R17 94Y XL  225/45R17  翌営業日発送</v>
      </c>
      <c r="S482" s="106" t="str">
        <f t="shared" si="41"/>
        <v>サマー$$MICHELIN$$ミシュラン$$パイロットスポーツ$$225/45R17$$価格$$安い$$寿命$$おすすめ$$0</v>
      </c>
      <c r="T482" s="104"/>
      <c r="U482" s="104" t="str">
        <f>VLOOKUP('作成 (2)'!D:D,引当!A:R,4,FALSE)</f>
        <v>サマー</v>
      </c>
      <c r="V482" s="104" t="str">
        <f>VLOOKUP('作成 (2)'!D:D,引当!A:R,5,FALSE)</f>
        <v>MICHELIN</v>
      </c>
      <c r="W482" s="103" t="str">
        <f>VLOOKUP('作成 (2)'!D:D,引当!A:R,6,FALSE)</f>
        <v>ミシュラン</v>
      </c>
      <c r="X482" s="108" t="str">
        <f>VLOOKUP('作成 (2)'!D:D,引当!A:M,7,FALSE)</f>
        <v>パイロットスポーツ</v>
      </c>
      <c r="Y482" s="109" t="str">
        <f t="shared" si="42"/>
        <v>225/45R17</v>
      </c>
      <c r="Z482" s="108" t="str">
        <f>VLOOKUP('作成 (2)'!D:D,引当!A:M,9,FALSE)</f>
        <v>価格</v>
      </c>
      <c r="AA482" s="109" t="str">
        <f>VLOOKUP('作成 (2)'!D:D,引当!A:M,10,FALSE)</f>
        <v>安い</v>
      </c>
      <c r="AB482" s="103" t="str">
        <f>VLOOKUP('作成 (2)'!D:D,引当!A:M,11,FALSE)</f>
        <v>寿命</v>
      </c>
      <c r="AC482" s="103" t="str">
        <f>VLOOKUP('作成 (2)'!D:D,引当!A:M,12,FALSE)</f>
        <v>おすすめ</v>
      </c>
      <c r="AD482" s="26">
        <f>VLOOKUP('作成 (2)'!D:D,引当!A:M,13,FALSE)</f>
        <v>0</v>
      </c>
    </row>
    <row r="483" spans="1:30">
      <c r="A483" s="33">
        <v>2254518158601</v>
      </c>
      <c r="B483" s="32">
        <v>4985009708149</v>
      </c>
      <c r="C483" s="31" t="s">
        <v>3566</v>
      </c>
      <c r="D483" s="30" t="s">
        <v>812</v>
      </c>
      <c r="E483" s="30" t="s">
        <v>1274</v>
      </c>
      <c r="F483" s="30" t="s">
        <v>40</v>
      </c>
      <c r="G483" s="30">
        <v>40600</v>
      </c>
      <c r="H483" s="30">
        <v>17460</v>
      </c>
      <c r="I483" s="30">
        <v>1050</v>
      </c>
      <c r="J483" s="30" t="s">
        <v>3956</v>
      </c>
      <c r="K483" s="344"/>
      <c r="L483" s="102" t="str">
        <f t="shared" si="39"/>
        <v>Pilot Sport 5 225/45R18 95Y XL（43掛）</v>
      </c>
      <c r="M483" s="104">
        <f>VLOOKUP(A:A,在庫!$B:$M,10,0)</f>
        <v>2</v>
      </c>
      <c r="N483" s="105" t="s">
        <v>4595</v>
      </c>
      <c r="O483" s="105" t="str">
        <f t="shared" si="38"/>
        <v/>
      </c>
      <c r="P483" s="106" t="str">
        <f>VLOOKUP(A:A,在庫!$B:$M,9,0)</f>
        <v>||THAI||</v>
      </c>
      <c r="Q483" s="106" t="str">
        <f>VLOOKUP('作成 (2)'!D:D,引当!A:B,2,0)&amp;K483&amp;O483</f>
        <v>ps5</v>
      </c>
      <c r="R483" s="107" t="str">
        <f t="shared" si="40"/>
        <v>2023年製 Pilot Sport 5 225/45R18 95Y XL（43掛）  225/45R18  翌営業日発送</v>
      </c>
      <c r="S483" s="106" t="str">
        <f t="shared" si="41"/>
        <v>サマー$$MICHELIN$$ミシュラン$$パイロットスポーツ$$225/45R18$$価格$$安い$$寿命$$おすすめ$$0</v>
      </c>
      <c r="T483" s="104"/>
      <c r="U483" s="104" t="str">
        <f>VLOOKUP('作成 (2)'!D:D,引当!A:R,4,FALSE)</f>
        <v>サマー</v>
      </c>
      <c r="V483" s="104" t="str">
        <f>VLOOKUP('作成 (2)'!D:D,引当!A:R,5,FALSE)</f>
        <v>MICHELIN</v>
      </c>
      <c r="W483" s="103" t="str">
        <f>VLOOKUP('作成 (2)'!D:D,引当!A:R,6,FALSE)</f>
        <v>ミシュラン</v>
      </c>
      <c r="X483" s="108" t="str">
        <f>VLOOKUP('作成 (2)'!D:D,引当!A:M,7,FALSE)</f>
        <v>パイロットスポーツ</v>
      </c>
      <c r="Y483" s="109" t="str">
        <f t="shared" si="42"/>
        <v>225/45R18</v>
      </c>
      <c r="Z483" s="108" t="str">
        <f>VLOOKUP('作成 (2)'!D:D,引当!A:M,9,FALSE)</f>
        <v>価格</v>
      </c>
      <c r="AA483" s="109" t="str">
        <f>VLOOKUP('作成 (2)'!D:D,引当!A:M,10,FALSE)</f>
        <v>安い</v>
      </c>
      <c r="AB483" s="103" t="str">
        <f>VLOOKUP('作成 (2)'!D:D,引当!A:M,11,FALSE)</f>
        <v>寿命</v>
      </c>
      <c r="AC483" s="103" t="str">
        <f>VLOOKUP('作成 (2)'!D:D,引当!A:M,12,FALSE)</f>
        <v>おすすめ</v>
      </c>
      <c r="AD483" s="26">
        <f>VLOOKUP('作成 (2)'!D:D,引当!A:M,13,FALSE)</f>
        <v>0</v>
      </c>
    </row>
    <row r="484" spans="1:30">
      <c r="A484" s="33">
        <v>2254519158600</v>
      </c>
      <c r="B484" s="32">
        <v>4985009708491</v>
      </c>
      <c r="C484" s="31" t="s">
        <v>3566</v>
      </c>
      <c r="D484" s="30" t="s">
        <v>812</v>
      </c>
      <c r="E484" s="30" t="s">
        <v>1224</v>
      </c>
      <c r="F484" s="30" t="s">
        <v>108</v>
      </c>
      <c r="G484" s="30">
        <v>50500</v>
      </c>
      <c r="H484" s="30">
        <v>22730</v>
      </c>
      <c r="I484" s="30">
        <v>1050</v>
      </c>
      <c r="J484" s="30" t="s">
        <v>3956</v>
      </c>
      <c r="K484" s="344"/>
      <c r="L484" s="102" t="str">
        <f t="shared" si="39"/>
        <v>Pilot Sport 5 225/45R19 96Y XL</v>
      </c>
      <c r="M484" s="104">
        <f>VLOOKUP(A:A,在庫!$B:$M,10,0)</f>
        <v>2</v>
      </c>
      <c r="N484" s="105" t="s">
        <v>4595</v>
      </c>
      <c r="O484" s="105" t="str">
        <f t="shared" si="38"/>
        <v/>
      </c>
      <c r="P484" s="106" t="str">
        <f>VLOOKUP(A:A,在庫!$B:$M,9,0)</f>
        <v>||SPAIN||</v>
      </c>
      <c r="Q484" s="106" t="str">
        <f>VLOOKUP('作成 (2)'!D:D,引当!A:B,2,0)&amp;K484&amp;O484</f>
        <v>ps5</v>
      </c>
      <c r="R484" s="107" t="str">
        <f t="shared" si="40"/>
        <v>2023年製 Pilot Sport 5 225/45R19 96Y XL  225/45R19  翌営業日発送</v>
      </c>
      <c r="S484" s="106" t="str">
        <f t="shared" si="41"/>
        <v>サマー$$MICHELIN$$ミシュラン$$パイロットスポーツ$$225/45R19$$価格$$安い$$寿命$$おすすめ$$0</v>
      </c>
      <c r="T484" s="104"/>
      <c r="U484" s="104" t="str">
        <f>VLOOKUP('作成 (2)'!D:D,引当!A:R,4,FALSE)</f>
        <v>サマー</v>
      </c>
      <c r="V484" s="104" t="str">
        <f>VLOOKUP('作成 (2)'!D:D,引当!A:R,5,FALSE)</f>
        <v>MICHELIN</v>
      </c>
      <c r="W484" s="103" t="str">
        <f>VLOOKUP('作成 (2)'!D:D,引当!A:R,6,FALSE)</f>
        <v>ミシュラン</v>
      </c>
      <c r="X484" s="108" t="str">
        <f>VLOOKUP('作成 (2)'!D:D,引当!A:M,7,FALSE)</f>
        <v>パイロットスポーツ</v>
      </c>
      <c r="Y484" s="109" t="str">
        <f t="shared" si="42"/>
        <v>225/45R19</v>
      </c>
      <c r="Z484" s="108" t="str">
        <f>VLOOKUP('作成 (2)'!D:D,引当!A:M,9,FALSE)</f>
        <v>価格</v>
      </c>
      <c r="AA484" s="109" t="str">
        <f>VLOOKUP('作成 (2)'!D:D,引当!A:M,10,FALSE)</f>
        <v>安い</v>
      </c>
      <c r="AB484" s="103" t="str">
        <f>VLOOKUP('作成 (2)'!D:D,引当!A:M,11,FALSE)</f>
        <v>寿命</v>
      </c>
      <c r="AC484" s="103" t="str">
        <f>VLOOKUP('作成 (2)'!D:D,引当!A:M,12,FALSE)</f>
        <v>おすすめ</v>
      </c>
      <c r="AD484" s="26">
        <f>VLOOKUP('作成 (2)'!D:D,引当!A:M,13,FALSE)</f>
        <v>0</v>
      </c>
    </row>
    <row r="485" spans="1:30">
      <c r="A485" s="33">
        <v>2255017158604</v>
      </c>
      <c r="B485" s="32">
        <v>4985009708064</v>
      </c>
      <c r="C485" s="31" t="s">
        <v>3556</v>
      </c>
      <c r="D485" s="30" t="s">
        <v>812</v>
      </c>
      <c r="E485" s="30" t="s">
        <v>931</v>
      </c>
      <c r="F485" s="30" t="s">
        <v>32</v>
      </c>
      <c r="G485" s="30">
        <v>39600</v>
      </c>
      <c r="H485" s="30">
        <v>17820</v>
      </c>
      <c r="I485" s="30">
        <v>1050</v>
      </c>
      <c r="J485" s="30" t="s">
        <v>3956</v>
      </c>
      <c r="K485" s="344"/>
      <c r="L485" s="102" t="str">
        <f t="shared" si="39"/>
        <v>Pilot Sport 5 225/50R17 98Y XL</v>
      </c>
      <c r="M485" s="104">
        <f>VLOOKUP(A:A,在庫!$B:$M,10,0)</f>
        <v>3</v>
      </c>
      <c r="N485" s="105" t="s">
        <v>4595</v>
      </c>
      <c r="O485" s="105" t="str">
        <f t="shared" si="38"/>
        <v/>
      </c>
      <c r="P485" s="106" t="str">
        <f>VLOOKUP(A:A,在庫!$B:$M,9,0)</f>
        <v>||THAI||</v>
      </c>
      <c r="Q485" s="106" t="str">
        <f>VLOOKUP('作成 (2)'!D:D,引当!A:B,2,0)&amp;K485&amp;O485</f>
        <v>ps5</v>
      </c>
      <c r="R485" s="107" t="str">
        <f t="shared" si="40"/>
        <v>2023年製 Pilot Sport 5 225/50R17 98Y XL  225/50R17  翌営業日発送</v>
      </c>
      <c r="S485" s="106" t="str">
        <f t="shared" si="41"/>
        <v>サマー$$MICHELIN$$ミシュラン$$パイロットスポーツ$$225/50R17$$価格$$安い$$寿命$$おすすめ$$0</v>
      </c>
      <c r="T485" s="104"/>
      <c r="U485" s="104" t="str">
        <f>VLOOKUP('作成 (2)'!D:D,引当!A:R,4,FALSE)</f>
        <v>サマー</v>
      </c>
      <c r="V485" s="104" t="str">
        <f>VLOOKUP('作成 (2)'!D:D,引当!A:R,5,FALSE)</f>
        <v>MICHELIN</v>
      </c>
      <c r="W485" s="103" t="str">
        <f>VLOOKUP('作成 (2)'!D:D,引当!A:R,6,FALSE)</f>
        <v>ミシュラン</v>
      </c>
      <c r="X485" s="108" t="str">
        <f>VLOOKUP('作成 (2)'!D:D,引当!A:M,7,FALSE)</f>
        <v>パイロットスポーツ</v>
      </c>
      <c r="Y485" s="109" t="str">
        <f t="shared" si="42"/>
        <v>225/50R17</v>
      </c>
      <c r="Z485" s="108" t="str">
        <f>VLOOKUP('作成 (2)'!D:D,引当!A:M,9,FALSE)</f>
        <v>価格</v>
      </c>
      <c r="AA485" s="109" t="str">
        <f>VLOOKUP('作成 (2)'!D:D,引当!A:M,10,FALSE)</f>
        <v>安い</v>
      </c>
      <c r="AB485" s="103" t="str">
        <f>VLOOKUP('作成 (2)'!D:D,引当!A:M,11,FALSE)</f>
        <v>寿命</v>
      </c>
      <c r="AC485" s="103" t="str">
        <f>VLOOKUP('作成 (2)'!D:D,引当!A:M,12,FALSE)</f>
        <v>おすすめ</v>
      </c>
      <c r="AD485" s="26">
        <f>VLOOKUP('作成 (2)'!D:D,引当!A:M,13,FALSE)</f>
        <v>0</v>
      </c>
    </row>
    <row r="486" spans="1:30">
      <c r="A486" s="33">
        <v>2255017159656</v>
      </c>
      <c r="B486" s="32">
        <v>4985009708064</v>
      </c>
      <c r="C486" s="31" t="s">
        <v>152</v>
      </c>
      <c r="D486" s="30" t="s">
        <v>812</v>
      </c>
      <c r="E486" s="30" t="s">
        <v>931</v>
      </c>
      <c r="F486" s="30" t="s">
        <v>32</v>
      </c>
      <c r="G486" s="30" t="s">
        <v>152</v>
      </c>
      <c r="H486" s="30">
        <v>15272</v>
      </c>
      <c r="I486" s="30">
        <v>1050</v>
      </c>
      <c r="J486" s="30" t="s">
        <v>3957</v>
      </c>
      <c r="K486" s="344"/>
      <c r="L486" s="102" t="str">
        <f t="shared" si="39"/>
        <v>Pilot Sport 5 225/50R17 98Y XL</v>
      </c>
      <c r="M486" s="104">
        <f>VLOOKUP(A:A,在庫!$B:$M,10,0)</f>
        <v>1</v>
      </c>
      <c r="N486" s="105" t="s">
        <v>4595</v>
      </c>
      <c r="O486" s="105" t="str">
        <f t="shared" si="38"/>
        <v>ip</v>
      </c>
      <c r="P486" s="106" t="str">
        <f>VLOOKUP(A:A,在庫!$B:$M,9,0)</f>
        <v>||SPAIN||SPAIN</v>
      </c>
      <c r="Q486" s="106" t="str">
        <f>VLOOKUP('作成 (2)'!D:D,引当!A:B,2,0)&amp;K486&amp;O486</f>
        <v>ps5ip</v>
      </c>
      <c r="R486" s="107" t="str">
        <f t="shared" si="40"/>
        <v>2023年製 Pilot Sport 5 225/50R17 98Y XL  225/50R17  翌営業日発送</v>
      </c>
      <c r="S486" s="106" t="str">
        <f t="shared" si="41"/>
        <v>サマー$$MICHELIN$$ミシュラン$$パイロットスポーツ$$225/50R17$$価格$$安い$$寿命$$おすすめ$$0</v>
      </c>
      <c r="T486" s="104"/>
      <c r="U486" s="104" t="str">
        <f>VLOOKUP('作成 (2)'!D:D,引当!A:R,4,FALSE)</f>
        <v>サマー</v>
      </c>
      <c r="V486" s="104" t="str">
        <f>VLOOKUP('作成 (2)'!D:D,引当!A:R,5,FALSE)</f>
        <v>MICHELIN</v>
      </c>
      <c r="W486" s="103" t="str">
        <f>VLOOKUP('作成 (2)'!D:D,引当!A:R,6,FALSE)</f>
        <v>ミシュラン</v>
      </c>
      <c r="X486" s="108" t="str">
        <f>VLOOKUP('作成 (2)'!D:D,引当!A:M,7,FALSE)</f>
        <v>パイロットスポーツ</v>
      </c>
      <c r="Y486" s="109" t="str">
        <f t="shared" si="42"/>
        <v>225/50R17</v>
      </c>
      <c r="Z486" s="108" t="str">
        <f>VLOOKUP('作成 (2)'!D:D,引当!A:M,9,FALSE)</f>
        <v>価格</v>
      </c>
      <c r="AA486" s="109" t="str">
        <f>VLOOKUP('作成 (2)'!D:D,引当!A:M,10,FALSE)</f>
        <v>安い</v>
      </c>
      <c r="AB486" s="103" t="str">
        <f>VLOOKUP('作成 (2)'!D:D,引当!A:M,11,FALSE)</f>
        <v>寿命</v>
      </c>
      <c r="AC486" s="103" t="str">
        <f>VLOOKUP('作成 (2)'!D:D,引当!A:M,12,FALSE)</f>
        <v>おすすめ</v>
      </c>
      <c r="AD486" s="26">
        <f>VLOOKUP('作成 (2)'!D:D,引当!A:M,13,FALSE)</f>
        <v>0</v>
      </c>
    </row>
    <row r="487" spans="1:30">
      <c r="A487" s="33">
        <v>2255517158609</v>
      </c>
      <c r="B487" s="32">
        <v>4985009708071</v>
      </c>
      <c r="C487" s="31" t="s">
        <v>3557</v>
      </c>
      <c r="D487" s="30" t="s">
        <v>812</v>
      </c>
      <c r="E487" s="30" t="s">
        <v>937</v>
      </c>
      <c r="F487" s="30" t="s">
        <v>52</v>
      </c>
      <c r="G487" s="30">
        <v>37200</v>
      </c>
      <c r="H487" s="30">
        <v>16740</v>
      </c>
      <c r="I487" s="30">
        <v>525</v>
      </c>
      <c r="J487" s="30" t="s">
        <v>3956</v>
      </c>
      <c r="K487" s="344"/>
      <c r="L487" s="102" t="str">
        <f t="shared" si="39"/>
        <v>Pilot Sport 5 225/55R17 101Y XL</v>
      </c>
      <c r="M487" s="104">
        <f>VLOOKUP(A:A,在庫!$B:$M,10,0)</f>
        <v>1</v>
      </c>
      <c r="N487" s="105" t="s">
        <v>4595</v>
      </c>
      <c r="O487" s="105" t="str">
        <f t="shared" si="38"/>
        <v/>
      </c>
      <c r="P487" s="106" t="str">
        <f>VLOOKUP(A:A,在庫!$B:$M,9,0)</f>
        <v>||CHINA||</v>
      </c>
      <c r="Q487" s="106" t="str">
        <f>VLOOKUP('作成 (2)'!D:D,引当!A:B,2,0)&amp;K487&amp;O487</f>
        <v>ps5</v>
      </c>
      <c r="R487" s="107" t="str">
        <f t="shared" si="40"/>
        <v>2023年製 Pilot Sport 5 225/55R17 101Y XL  225/55R17  翌営業日発送</v>
      </c>
      <c r="S487" s="106" t="str">
        <f t="shared" si="41"/>
        <v>サマー$$MICHELIN$$ミシュラン$$パイロットスポーツ$$225/55R17$$価格$$安い$$寿命$$おすすめ$$0</v>
      </c>
      <c r="T487" s="104"/>
      <c r="U487" s="104" t="str">
        <f>VLOOKUP('作成 (2)'!D:D,引当!A:R,4,FALSE)</f>
        <v>サマー</v>
      </c>
      <c r="V487" s="104" t="str">
        <f>VLOOKUP('作成 (2)'!D:D,引当!A:R,5,FALSE)</f>
        <v>MICHELIN</v>
      </c>
      <c r="W487" s="103" t="str">
        <f>VLOOKUP('作成 (2)'!D:D,引当!A:R,6,FALSE)</f>
        <v>ミシュラン</v>
      </c>
      <c r="X487" s="108" t="str">
        <f>VLOOKUP('作成 (2)'!D:D,引当!A:M,7,FALSE)</f>
        <v>パイロットスポーツ</v>
      </c>
      <c r="Y487" s="109" t="str">
        <f t="shared" si="42"/>
        <v>225/55R17</v>
      </c>
      <c r="Z487" s="108" t="str">
        <f>VLOOKUP('作成 (2)'!D:D,引当!A:M,9,FALSE)</f>
        <v>価格</v>
      </c>
      <c r="AA487" s="109" t="str">
        <f>VLOOKUP('作成 (2)'!D:D,引当!A:M,10,FALSE)</f>
        <v>安い</v>
      </c>
      <c r="AB487" s="103" t="str">
        <f>VLOOKUP('作成 (2)'!D:D,引当!A:M,11,FALSE)</f>
        <v>寿命</v>
      </c>
      <c r="AC487" s="103" t="str">
        <f>VLOOKUP('作成 (2)'!D:D,引当!A:M,12,FALSE)</f>
        <v>おすすめ</v>
      </c>
      <c r="AD487" s="26">
        <f>VLOOKUP('作成 (2)'!D:D,引当!A:M,13,FALSE)</f>
        <v>0</v>
      </c>
    </row>
    <row r="488" spans="1:30">
      <c r="A488" s="33">
        <v>2353519158600</v>
      </c>
      <c r="B488" s="32">
        <v>4985009708286</v>
      </c>
      <c r="C488" s="31" t="s">
        <v>3570</v>
      </c>
      <c r="D488" s="30" t="s">
        <v>812</v>
      </c>
      <c r="E488" s="30" t="s">
        <v>1138</v>
      </c>
      <c r="F488" s="30" t="s">
        <v>125</v>
      </c>
      <c r="G488" s="30">
        <v>58600</v>
      </c>
      <c r="H488" s="30">
        <v>26370</v>
      </c>
      <c r="I488" s="30">
        <v>1050</v>
      </c>
      <c r="J488" s="30" t="s">
        <v>3956</v>
      </c>
      <c r="K488" s="344"/>
      <c r="L488" s="102" t="str">
        <f t="shared" si="39"/>
        <v>Pilot Sport 5 235/35R19 91Y XL</v>
      </c>
      <c r="M488" s="104">
        <f>VLOOKUP(A:A,在庫!$B:$M,10,0)</f>
        <v>3</v>
      </c>
      <c r="N488" s="105" t="s">
        <v>4595</v>
      </c>
      <c r="O488" s="105" t="str">
        <f t="shared" si="38"/>
        <v/>
      </c>
      <c r="P488" s="106" t="str">
        <f>VLOOKUP(A:A,在庫!$B:$M,9,0)</f>
        <v>||CHINA||</v>
      </c>
      <c r="Q488" s="106" t="str">
        <f>VLOOKUP('作成 (2)'!D:D,引当!A:B,2,0)&amp;K488&amp;O488</f>
        <v>ps5</v>
      </c>
      <c r="R488" s="107" t="str">
        <f t="shared" si="40"/>
        <v>2023年製 Pilot Sport 5 235/35R19 91Y XL  235/35R19  翌営業日発送</v>
      </c>
      <c r="S488" s="106" t="str">
        <f t="shared" si="41"/>
        <v>サマー$$MICHELIN$$ミシュラン$$パイロットスポーツ$$235/35R19$$価格$$安い$$寿命$$おすすめ$$0</v>
      </c>
      <c r="T488" s="104"/>
      <c r="U488" s="104" t="str">
        <f>VLOOKUP('作成 (2)'!D:D,引当!A:R,4,FALSE)</f>
        <v>サマー</v>
      </c>
      <c r="V488" s="104" t="str">
        <f>VLOOKUP('作成 (2)'!D:D,引当!A:R,5,FALSE)</f>
        <v>MICHELIN</v>
      </c>
      <c r="W488" s="103" t="str">
        <f>VLOOKUP('作成 (2)'!D:D,引当!A:R,6,FALSE)</f>
        <v>ミシュラン</v>
      </c>
      <c r="X488" s="108" t="str">
        <f>VLOOKUP('作成 (2)'!D:D,引当!A:M,7,FALSE)</f>
        <v>パイロットスポーツ</v>
      </c>
      <c r="Y488" s="109" t="str">
        <f t="shared" si="42"/>
        <v>235/35R19</v>
      </c>
      <c r="Z488" s="108" t="str">
        <f>VLOOKUP('作成 (2)'!D:D,引当!A:M,9,FALSE)</f>
        <v>価格</v>
      </c>
      <c r="AA488" s="109" t="str">
        <f>VLOOKUP('作成 (2)'!D:D,引当!A:M,10,FALSE)</f>
        <v>安い</v>
      </c>
      <c r="AB488" s="103" t="str">
        <f>VLOOKUP('作成 (2)'!D:D,引当!A:M,11,FALSE)</f>
        <v>寿命</v>
      </c>
      <c r="AC488" s="103" t="str">
        <f>VLOOKUP('作成 (2)'!D:D,引当!A:M,12,FALSE)</f>
        <v>おすすめ</v>
      </c>
      <c r="AD488" s="26">
        <f>VLOOKUP('作成 (2)'!D:D,引当!A:M,13,FALSE)</f>
        <v>0</v>
      </c>
    </row>
    <row r="489" spans="1:30">
      <c r="A489" s="33">
        <v>2354018158603</v>
      </c>
      <c r="B489" s="32">
        <v>4985009708156</v>
      </c>
      <c r="C489" s="31" t="s">
        <v>3563</v>
      </c>
      <c r="D489" s="30" t="s">
        <v>812</v>
      </c>
      <c r="E489" s="30" t="s">
        <v>944</v>
      </c>
      <c r="F489" s="30" t="s">
        <v>34</v>
      </c>
      <c r="G489" s="30">
        <v>53200</v>
      </c>
      <c r="H489" s="30">
        <v>23940</v>
      </c>
      <c r="I489" s="30">
        <v>1050</v>
      </c>
      <c r="J489" s="30" t="s">
        <v>3956</v>
      </c>
      <c r="K489" s="344"/>
      <c r="L489" s="102" t="str">
        <f t="shared" si="39"/>
        <v>Pilot Sport 5 235/40R18 95Y XL</v>
      </c>
      <c r="M489" s="104">
        <f>VLOOKUP(A:A,在庫!$B:$M,10,0)</f>
        <v>2</v>
      </c>
      <c r="N489" s="105" t="s">
        <v>4595</v>
      </c>
      <c r="O489" s="105" t="str">
        <f t="shared" si="38"/>
        <v/>
      </c>
      <c r="P489" s="106" t="str">
        <f>VLOOKUP(A:A,在庫!$B:$M,9,0)</f>
        <v>||THAI||THAI</v>
      </c>
      <c r="Q489" s="106" t="str">
        <f>VLOOKUP('作成 (2)'!D:D,引当!A:B,2,0)&amp;K489&amp;O489</f>
        <v>ps5</v>
      </c>
      <c r="R489" s="107" t="str">
        <f t="shared" si="40"/>
        <v>2023年製 Pilot Sport 5 235/40R18 95Y XL  235/40R18  翌営業日発送</v>
      </c>
      <c r="S489" s="106" t="str">
        <f t="shared" si="41"/>
        <v>サマー$$MICHELIN$$ミシュラン$$パイロットスポーツ$$235/40R18$$価格$$安い$$寿命$$おすすめ$$0</v>
      </c>
      <c r="T489" s="104"/>
      <c r="U489" s="104" t="str">
        <f>VLOOKUP('作成 (2)'!D:D,引当!A:R,4,FALSE)</f>
        <v>サマー</v>
      </c>
      <c r="V489" s="104" t="str">
        <f>VLOOKUP('作成 (2)'!D:D,引当!A:R,5,FALSE)</f>
        <v>MICHELIN</v>
      </c>
      <c r="W489" s="103" t="str">
        <f>VLOOKUP('作成 (2)'!D:D,引当!A:R,6,FALSE)</f>
        <v>ミシュラン</v>
      </c>
      <c r="X489" s="108" t="str">
        <f>VLOOKUP('作成 (2)'!D:D,引当!A:M,7,FALSE)</f>
        <v>パイロットスポーツ</v>
      </c>
      <c r="Y489" s="109" t="str">
        <f t="shared" si="42"/>
        <v>235/40R18</v>
      </c>
      <c r="Z489" s="108" t="str">
        <f>VLOOKUP('作成 (2)'!D:D,引当!A:M,9,FALSE)</f>
        <v>価格</v>
      </c>
      <c r="AA489" s="109" t="str">
        <f>VLOOKUP('作成 (2)'!D:D,引当!A:M,10,FALSE)</f>
        <v>安い</v>
      </c>
      <c r="AB489" s="103" t="str">
        <f>VLOOKUP('作成 (2)'!D:D,引当!A:M,11,FALSE)</f>
        <v>寿命</v>
      </c>
      <c r="AC489" s="103" t="str">
        <f>VLOOKUP('作成 (2)'!D:D,引当!A:M,12,FALSE)</f>
        <v>おすすめ</v>
      </c>
      <c r="AD489" s="26">
        <f>VLOOKUP('作成 (2)'!D:D,引当!A:M,13,FALSE)</f>
        <v>0</v>
      </c>
    </row>
    <row r="490" spans="1:30">
      <c r="A490" s="33">
        <v>2354018159655</v>
      </c>
      <c r="B490" s="32">
        <v>4985009708156</v>
      </c>
      <c r="C490" s="31" t="s">
        <v>152</v>
      </c>
      <c r="D490" s="30" t="s">
        <v>812</v>
      </c>
      <c r="E490" s="30" t="s">
        <v>944</v>
      </c>
      <c r="F490" s="30" t="s">
        <v>34</v>
      </c>
      <c r="G490" s="30" t="s">
        <v>152</v>
      </c>
      <c r="H490" s="30">
        <v>16320</v>
      </c>
      <c r="I490" s="30">
        <v>1050</v>
      </c>
      <c r="J490" s="30" t="s">
        <v>3957</v>
      </c>
      <c r="K490" s="344"/>
      <c r="L490" s="102" t="str">
        <f t="shared" si="39"/>
        <v>Pilot Sport 5 235/40R18 95Y XL</v>
      </c>
      <c r="M490" s="104" t="e">
        <f>VLOOKUP(A:A,在庫!$B:$M,10,0)</f>
        <v>#N/A</v>
      </c>
      <c r="N490" s="105" t="s">
        <v>4595</v>
      </c>
      <c r="O490" s="105" t="str">
        <f t="shared" si="38"/>
        <v>ip</v>
      </c>
      <c r="P490" s="106" t="e">
        <f>VLOOKUP(A:A,在庫!$B:$M,9,0)</f>
        <v>#N/A</v>
      </c>
      <c r="Q490" s="106" t="str">
        <f>VLOOKUP('作成 (2)'!D:D,引当!A:B,2,0)&amp;K490&amp;O490</f>
        <v>ps5ip</v>
      </c>
      <c r="R490" s="107" t="str">
        <f t="shared" si="40"/>
        <v>2023年製 Pilot Sport 5 235/40R18 95Y XL  235/40R18  翌営業日発送</v>
      </c>
      <c r="S490" s="106" t="str">
        <f t="shared" si="41"/>
        <v>サマー$$MICHELIN$$ミシュラン$$パイロットスポーツ$$235/40R18$$価格$$安い$$寿命$$おすすめ$$0</v>
      </c>
      <c r="T490" s="104"/>
      <c r="U490" s="104" t="str">
        <f>VLOOKUP('作成 (2)'!D:D,引当!A:R,4,FALSE)</f>
        <v>サマー</v>
      </c>
      <c r="V490" s="104" t="str">
        <f>VLOOKUP('作成 (2)'!D:D,引当!A:R,5,FALSE)</f>
        <v>MICHELIN</v>
      </c>
      <c r="W490" s="103" t="str">
        <f>VLOOKUP('作成 (2)'!D:D,引当!A:R,6,FALSE)</f>
        <v>ミシュラン</v>
      </c>
      <c r="X490" s="108" t="str">
        <f>VLOOKUP('作成 (2)'!D:D,引当!A:M,7,FALSE)</f>
        <v>パイロットスポーツ</v>
      </c>
      <c r="Y490" s="109" t="str">
        <f t="shared" si="42"/>
        <v>235/40R18</v>
      </c>
      <c r="Z490" s="108" t="str">
        <f>VLOOKUP('作成 (2)'!D:D,引当!A:M,9,FALSE)</f>
        <v>価格</v>
      </c>
      <c r="AA490" s="109" t="str">
        <f>VLOOKUP('作成 (2)'!D:D,引当!A:M,10,FALSE)</f>
        <v>安い</v>
      </c>
      <c r="AB490" s="103" t="str">
        <f>VLOOKUP('作成 (2)'!D:D,引当!A:M,11,FALSE)</f>
        <v>寿命</v>
      </c>
      <c r="AC490" s="103" t="str">
        <f>VLOOKUP('作成 (2)'!D:D,引当!A:M,12,FALSE)</f>
        <v>おすすめ</v>
      </c>
      <c r="AD490" s="26">
        <f>VLOOKUP('作成 (2)'!D:D,引当!A:M,13,FALSE)</f>
        <v>0</v>
      </c>
    </row>
    <row r="491" spans="1:30">
      <c r="A491" s="33">
        <v>2354019158602</v>
      </c>
      <c r="B491" s="32">
        <v>4985009708293</v>
      </c>
      <c r="C491" s="31" t="s">
        <v>3575</v>
      </c>
      <c r="D491" s="30" t="s">
        <v>812</v>
      </c>
      <c r="E491" s="30" t="s">
        <v>945</v>
      </c>
      <c r="F491" s="30" t="s">
        <v>101</v>
      </c>
      <c r="G491" s="30">
        <v>56700</v>
      </c>
      <c r="H491" s="30">
        <v>25520</v>
      </c>
      <c r="I491" s="30">
        <v>1050</v>
      </c>
      <c r="J491" s="30" t="s">
        <v>3956</v>
      </c>
      <c r="K491" s="344"/>
      <c r="L491" s="102" t="str">
        <f t="shared" si="39"/>
        <v>Pilot Sport 5 235/40R19 96Y XL</v>
      </c>
      <c r="M491" s="104">
        <f>VLOOKUP(A:A,在庫!$B:$M,10,0)</f>
        <v>4</v>
      </c>
      <c r="N491" s="105" t="s">
        <v>4595</v>
      </c>
      <c r="O491" s="105" t="str">
        <f t="shared" si="38"/>
        <v/>
      </c>
      <c r="P491" s="106" t="str">
        <f>VLOOKUP(A:A,在庫!$B:$M,9,0)</f>
        <v>||SPAIN||SPAIN</v>
      </c>
      <c r="Q491" s="106" t="str">
        <f>VLOOKUP('作成 (2)'!D:D,引当!A:B,2,0)&amp;K491&amp;O491</f>
        <v>ps5</v>
      </c>
      <c r="R491" s="107" t="str">
        <f t="shared" si="40"/>
        <v>2023年製 Pilot Sport 5 235/40R19 96Y XL  235/40R19  翌営業日発送</v>
      </c>
      <c r="S491" s="106" t="str">
        <f t="shared" si="41"/>
        <v>サマー$$MICHELIN$$ミシュラン$$パイロットスポーツ$$235/40R19$$価格$$安い$$寿命$$おすすめ$$0</v>
      </c>
      <c r="T491" s="104"/>
      <c r="U491" s="104" t="str">
        <f>VLOOKUP('作成 (2)'!D:D,引当!A:R,4,FALSE)</f>
        <v>サマー</v>
      </c>
      <c r="V491" s="104" t="str">
        <f>VLOOKUP('作成 (2)'!D:D,引当!A:R,5,FALSE)</f>
        <v>MICHELIN</v>
      </c>
      <c r="W491" s="103" t="str">
        <f>VLOOKUP('作成 (2)'!D:D,引当!A:R,6,FALSE)</f>
        <v>ミシュラン</v>
      </c>
      <c r="X491" s="108" t="str">
        <f>VLOOKUP('作成 (2)'!D:D,引当!A:M,7,FALSE)</f>
        <v>パイロットスポーツ</v>
      </c>
      <c r="Y491" s="109" t="str">
        <f t="shared" si="42"/>
        <v>235/40R19</v>
      </c>
      <c r="Z491" s="108" t="str">
        <f>VLOOKUP('作成 (2)'!D:D,引当!A:M,9,FALSE)</f>
        <v>価格</v>
      </c>
      <c r="AA491" s="109" t="str">
        <f>VLOOKUP('作成 (2)'!D:D,引当!A:M,10,FALSE)</f>
        <v>安い</v>
      </c>
      <c r="AB491" s="103" t="str">
        <f>VLOOKUP('作成 (2)'!D:D,引当!A:M,11,FALSE)</f>
        <v>寿命</v>
      </c>
      <c r="AC491" s="103" t="str">
        <f>VLOOKUP('作成 (2)'!D:D,引当!A:M,12,FALSE)</f>
        <v>おすすめ</v>
      </c>
      <c r="AD491" s="26">
        <f>VLOOKUP('作成 (2)'!D:D,引当!A:M,13,FALSE)</f>
        <v>0</v>
      </c>
    </row>
    <row r="492" spans="1:30">
      <c r="A492" s="33">
        <v>2354518158608</v>
      </c>
      <c r="B492" s="32">
        <v>4985009708163</v>
      </c>
      <c r="C492" s="31" t="s">
        <v>3567</v>
      </c>
      <c r="D492" s="30" t="s">
        <v>812</v>
      </c>
      <c r="E492" s="30" t="s">
        <v>949</v>
      </c>
      <c r="F492" s="30" t="s">
        <v>69</v>
      </c>
      <c r="G492" s="30">
        <v>44600</v>
      </c>
      <c r="H492" s="30">
        <v>20070</v>
      </c>
      <c r="I492" s="30">
        <v>1050</v>
      </c>
      <c r="J492" s="30" t="s">
        <v>3956</v>
      </c>
      <c r="K492" s="344"/>
      <c r="L492" s="102" t="str">
        <f t="shared" si="39"/>
        <v>Pilot Sport 5 235/45R18 98Y XL</v>
      </c>
      <c r="M492" s="104">
        <f>VLOOKUP(A:A,在庫!$B:$M,10,0)</f>
        <v>1</v>
      </c>
      <c r="N492" s="105" t="s">
        <v>4595</v>
      </c>
      <c r="O492" s="105" t="str">
        <f t="shared" si="38"/>
        <v/>
      </c>
      <c r="P492" s="106" t="str">
        <f>VLOOKUP(A:A,在庫!$B:$M,9,0)</f>
        <v>||THAI||</v>
      </c>
      <c r="Q492" s="106" t="str">
        <f>VLOOKUP('作成 (2)'!D:D,引当!A:B,2,0)&amp;K492&amp;O492</f>
        <v>ps5</v>
      </c>
      <c r="R492" s="107" t="str">
        <f t="shared" si="40"/>
        <v>2023年製 Pilot Sport 5 235/45R18 98Y XL  235/45R18  翌営業日発送</v>
      </c>
      <c r="S492" s="106" t="str">
        <f t="shared" si="41"/>
        <v>サマー$$MICHELIN$$ミシュラン$$パイロットスポーツ$$235/45R18$$価格$$安い$$寿命$$おすすめ$$0</v>
      </c>
      <c r="T492" s="104"/>
      <c r="U492" s="104" t="str">
        <f>VLOOKUP('作成 (2)'!D:D,引当!A:R,4,FALSE)</f>
        <v>サマー</v>
      </c>
      <c r="V492" s="104" t="str">
        <f>VLOOKUP('作成 (2)'!D:D,引当!A:R,5,FALSE)</f>
        <v>MICHELIN</v>
      </c>
      <c r="W492" s="103" t="str">
        <f>VLOOKUP('作成 (2)'!D:D,引当!A:R,6,FALSE)</f>
        <v>ミシュラン</v>
      </c>
      <c r="X492" s="108" t="str">
        <f>VLOOKUP('作成 (2)'!D:D,引当!A:M,7,FALSE)</f>
        <v>パイロットスポーツ</v>
      </c>
      <c r="Y492" s="109" t="str">
        <f t="shared" si="42"/>
        <v>235/45R18</v>
      </c>
      <c r="Z492" s="108" t="str">
        <f>VLOOKUP('作成 (2)'!D:D,引当!A:M,9,FALSE)</f>
        <v>価格</v>
      </c>
      <c r="AA492" s="109" t="str">
        <f>VLOOKUP('作成 (2)'!D:D,引当!A:M,10,FALSE)</f>
        <v>安い</v>
      </c>
      <c r="AB492" s="103" t="str">
        <f>VLOOKUP('作成 (2)'!D:D,引当!A:M,11,FALSE)</f>
        <v>寿命</v>
      </c>
      <c r="AC492" s="103" t="str">
        <f>VLOOKUP('作成 (2)'!D:D,引当!A:M,12,FALSE)</f>
        <v>おすすめ</v>
      </c>
      <c r="AD492" s="26">
        <f>VLOOKUP('作成 (2)'!D:D,引当!A:M,13,FALSE)</f>
        <v>0</v>
      </c>
    </row>
    <row r="493" spans="1:30">
      <c r="A493" s="33">
        <v>2354519158607</v>
      </c>
      <c r="B493" s="32">
        <v>4985009708309</v>
      </c>
      <c r="C493" s="31" t="s">
        <v>3578</v>
      </c>
      <c r="D493" s="30" t="s">
        <v>812</v>
      </c>
      <c r="E493" s="30" t="s">
        <v>1276</v>
      </c>
      <c r="F493" s="30" t="s">
        <v>888</v>
      </c>
      <c r="G493" s="30">
        <v>53100</v>
      </c>
      <c r="H493" s="30">
        <v>23900</v>
      </c>
      <c r="I493" s="30">
        <v>1050</v>
      </c>
      <c r="J493" s="30" t="s">
        <v>3956</v>
      </c>
      <c r="K493" s="344"/>
      <c r="L493" s="102" t="str">
        <f t="shared" si="39"/>
        <v>Pilot Sport 5 235/45R19 99Y XL</v>
      </c>
      <c r="M493" s="104" t="e">
        <f>VLOOKUP(A:A,在庫!$B:$M,10,0)</f>
        <v>#N/A</v>
      </c>
      <c r="N493" s="105" t="s">
        <v>4595</v>
      </c>
      <c r="O493" s="105" t="str">
        <f t="shared" si="38"/>
        <v/>
      </c>
      <c r="P493" s="106" t="e">
        <f>VLOOKUP(A:A,在庫!$B:$M,9,0)</f>
        <v>#N/A</v>
      </c>
      <c r="Q493" s="106" t="str">
        <f>VLOOKUP('作成 (2)'!D:D,引当!A:B,2,0)&amp;K493&amp;O493</f>
        <v>ps5</v>
      </c>
      <c r="R493" s="107" t="str">
        <f t="shared" si="40"/>
        <v>2023年製 Pilot Sport 5 235/45R19 99Y XL  235/45R19  翌営業日発送</v>
      </c>
      <c r="S493" s="106" t="str">
        <f t="shared" si="41"/>
        <v>サマー$$MICHELIN$$ミシュラン$$パイロットスポーツ$$235/45R19$$価格$$安い$$寿命$$おすすめ$$0</v>
      </c>
      <c r="T493" s="104"/>
      <c r="U493" s="104" t="str">
        <f>VLOOKUP('作成 (2)'!D:D,引当!A:R,4,FALSE)</f>
        <v>サマー</v>
      </c>
      <c r="V493" s="104" t="str">
        <f>VLOOKUP('作成 (2)'!D:D,引当!A:R,5,FALSE)</f>
        <v>MICHELIN</v>
      </c>
      <c r="W493" s="103" t="str">
        <f>VLOOKUP('作成 (2)'!D:D,引当!A:R,6,FALSE)</f>
        <v>ミシュラン</v>
      </c>
      <c r="X493" s="108" t="str">
        <f>VLOOKUP('作成 (2)'!D:D,引当!A:M,7,FALSE)</f>
        <v>パイロットスポーツ</v>
      </c>
      <c r="Y493" s="109" t="str">
        <f t="shared" si="42"/>
        <v>235/45R19</v>
      </c>
      <c r="Z493" s="108" t="str">
        <f>VLOOKUP('作成 (2)'!D:D,引当!A:M,9,FALSE)</f>
        <v>価格</v>
      </c>
      <c r="AA493" s="109" t="str">
        <f>VLOOKUP('作成 (2)'!D:D,引当!A:M,10,FALSE)</f>
        <v>安い</v>
      </c>
      <c r="AB493" s="103" t="str">
        <f>VLOOKUP('作成 (2)'!D:D,引当!A:M,11,FALSE)</f>
        <v>寿命</v>
      </c>
      <c r="AC493" s="103" t="str">
        <f>VLOOKUP('作成 (2)'!D:D,引当!A:M,12,FALSE)</f>
        <v>おすすめ</v>
      </c>
      <c r="AD493" s="26">
        <f>VLOOKUP('作成 (2)'!D:D,引当!A:M,13,FALSE)</f>
        <v>0</v>
      </c>
    </row>
    <row r="494" spans="1:30">
      <c r="A494" s="33">
        <v>2355018158600</v>
      </c>
      <c r="B494" s="32">
        <v>4985009708170</v>
      </c>
      <c r="C494" s="31" t="s">
        <v>3569</v>
      </c>
      <c r="D494" s="30" t="s">
        <v>812</v>
      </c>
      <c r="E494" s="30" t="s">
        <v>951</v>
      </c>
      <c r="F494" s="30" t="s">
        <v>54</v>
      </c>
      <c r="G494" s="30">
        <v>42300</v>
      </c>
      <c r="H494" s="30">
        <v>19040</v>
      </c>
      <c r="I494" s="30">
        <v>1050</v>
      </c>
      <c r="J494" s="30" t="s">
        <v>3956</v>
      </c>
      <c r="K494" s="344"/>
      <c r="L494" s="102" t="str">
        <f t="shared" si="39"/>
        <v>Pilot Sport 5 235/50R18 101Y XL</v>
      </c>
      <c r="M494" s="104">
        <f>VLOOKUP(A:A,在庫!$B:$M,10,0)</f>
        <v>1</v>
      </c>
      <c r="N494" s="105" t="s">
        <v>4595</v>
      </c>
      <c r="O494" s="105" t="str">
        <f t="shared" si="38"/>
        <v/>
      </c>
      <c r="P494" s="106" t="str">
        <f>VLOOKUP(A:A,在庫!$B:$M,9,0)</f>
        <v>||CHINA||CHINA</v>
      </c>
      <c r="Q494" s="106" t="str">
        <f>VLOOKUP('作成 (2)'!D:D,引当!A:B,2,0)&amp;K494&amp;O494</f>
        <v>ps5</v>
      </c>
      <c r="R494" s="107" t="str">
        <f t="shared" si="40"/>
        <v>2023年製 Pilot Sport 5 235/50R18 101Y XL  235/50R18  翌営業日発送</v>
      </c>
      <c r="S494" s="106" t="str">
        <f t="shared" si="41"/>
        <v>サマー$$MICHELIN$$ミシュラン$$パイロットスポーツ$$235/50R18$$価格$$安い$$寿命$$おすすめ$$0</v>
      </c>
      <c r="T494" s="104"/>
      <c r="U494" s="104" t="str">
        <f>VLOOKUP('作成 (2)'!D:D,引当!A:R,4,FALSE)</f>
        <v>サマー</v>
      </c>
      <c r="V494" s="104" t="str">
        <f>VLOOKUP('作成 (2)'!D:D,引当!A:R,5,FALSE)</f>
        <v>MICHELIN</v>
      </c>
      <c r="W494" s="103" t="str">
        <f>VLOOKUP('作成 (2)'!D:D,引当!A:R,6,FALSE)</f>
        <v>ミシュラン</v>
      </c>
      <c r="X494" s="108" t="str">
        <f>VLOOKUP('作成 (2)'!D:D,引当!A:M,7,FALSE)</f>
        <v>パイロットスポーツ</v>
      </c>
      <c r="Y494" s="109" t="str">
        <f t="shared" si="42"/>
        <v>235/50R18</v>
      </c>
      <c r="Z494" s="108" t="str">
        <f>VLOOKUP('作成 (2)'!D:D,引当!A:M,9,FALSE)</f>
        <v>価格</v>
      </c>
      <c r="AA494" s="109" t="str">
        <f>VLOOKUP('作成 (2)'!D:D,引当!A:M,10,FALSE)</f>
        <v>安い</v>
      </c>
      <c r="AB494" s="103" t="str">
        <f>VLOOKUP('作成 (2)'!D:D,引当!A:M,11,FALSE)</f>
        <v>寿命</v>
      </c>
      <c r="AC494" s="103" t="str">
        <f>VLOOKUP('作成 (2)'!D:D,引当!A:M,12,FALSE)</f>
        <v>おすすめ</v>
      </c>
      <c r="AD494" s="26">
        <f>VLOOKUP('作成 (2)'!D:D,引当!A:M,13,FALSE)</f>
        <v>0</v>
      </c>
    </row>
    <row r="495" spans="1:30">
      <c r="A495" s="33">
        <v>2453518158608</v>
      </c>
      <c r="B495" s="32">
        <v>4985009708187</v>
      </c>
      <c r="C495" s="31" t="s">
        <v>3558</v>
      </c>
      <c r="D495" s="30" t="s">
        <v>812</v>
      </c>
      <c r="E495" s="30" t="s">
        <v>1273</v>
      </c>
      <c r="F495" s="30" t="s">
        <v>889</v>
      </c>
      <c r="G495" s="30">
        <v>56300</v>
      </c>
      <c r="H495" s="30">
        <v>25340</v>
      </c>
      <c r="I495" s="30">
        <v>1050</v>
      </c>
      <c r="J495" s="30" t="s">
        <v>3956</v>
      </c>
      <c r="K495" s="344"/>
      <c r="L495" s="102" t="str">
        <f t="shared" si="39"/>
        <v>Pilot Sport 5 245/35R18 92Y XL</v>
      </c>
      <c r="M495" s="104">
        <f>VLOOKUP(A:A,在庫!$B:$M,10,0)</f>
        <v>3</v>
      </c>
      <c r="N495" s="105" t="s">
        <v>4595</v>
      </c>
      <c r="O495" s="105" t="str">
        <f t="shared" si="38"/>
        <v/>
      </c>
      <c r="P495" s="106" t="str">
        <f>VLOOKUP(A:A,在庫!$B:$M,9,0)</f>
        <v>||SPAIN||</v>
      </c>
      <c r="Q495" s="106" t="str">
        <f>VLOOKUP('作成 (2)'!D:D,引当!A:B,2,0)&amp;K495&amp;O495</f>
        <v>ps5</v>
      </c>
      <c r="R495" s="107" t="str">
        <f t="shared" si="40"/>
        <v>2023年製 Pilot Sport 5 245/35R18 92Y XL  245/35R18  翌営業日発送</v>
      </c>
      <c r="S495" s="106" t="str">
        <f t="shared" si="41"/>
        <v>サマー$$MICHELIN$$ミシュラン$$パイロットスポーツ$$245/35R18$$価格$$安い$$寿命$$おすすめ$$0</v>
      </c>
      <c r="T495" s="104"/>
      <c r="U495" s="104" t="str">
        <f>VLOOKUP('作成 (2)'!D:D,引当!A:R,4,FALSE)</f>
        <v>サマー</v>
      </c>
      <c r="V495" s="104" t="str">
        <f>VLOOKUP('作成 (2)'!D:D,引当!A:R,5,FALSE)</f>
        <v>MICHELIN</v>
      </c>
      <c r="W495" s="103" t="str">
        <f>VLOOKUP('作成 (2)'!D:D,引当!A:R,6,FALSE)</f>
        <v>ミシュラン</v>
      </c>
      <c r="X495" s="108" t="str">
        <f>VLOOKUP('作成 (2)'!D:D,引当!A:M,7,FALSE)</f>
        <v>パイロットスポーツ</v>
      </c>
      <c r="Y495" s="109" t="str">
        <f t="shared" si="42"/>
        <v>245/35R18</v>
      </c>
      <c r="Z495" s="108" t="str">
        <f>VLOOKUP('作成 (2)'!D:D,引当!A:M,9,FALSE)</f>
        <v>価格</v>
      </c>
      <c r="AA495" s="109" t="str">
        <f>VLOOKUP('作成 (2)'!D:D,引当!A:M,10,FALSE)</f>
        <v>安い</v>
      </c>
      <c r="AB495" s="103" t="str">
        <f>VLOOKUP('作成 (2)'!D:D,引当!A:M,11,FALSE)</f>
        <v>寿命</v>
      </c>
      <c r="AC495" s="103" t="str">
        <f>VLOOKUP('作成 (2)'!D:D,引当!A:M,12,FALSE)</f>
        <v>おすすめ</v>
      </c>
      <c r="AD495" s="26">
        <f>VLOOKUP('作成 (2)'!D:D,引当!A:M,13,FALSE)</f>
        <v>0</v>
      </c>
    </row>
    <row r="496" spans="1:30">
      <c r="A496" s="33">
        <v>2453519158607</v>
      </c>
      <c r="B496" s="32">
        <v>4985009708316</v>
      </c>
      <c r="C496" s="31" t="s">
        <v>3571</v>
      </c>
      <c r="D496" s="30" t="s">
        <v>812</v>
      </c>
      <c r="E496" s="30" t="s">
        <v>1140</v>
      </c>
      <c r="F496" s="30" t="s">
        <v>126</v>
      </c>
      <c r="G496" s="30">
        <v>60700</v>
      </c>
      <c r="H496" s="30">
        <v>27320</v>
      </c>
      <c r="I496" s="30">
        <v>1050</v>
      </c>
      <c r="J496" s="30" t="s">
        <v>3956</v>
      </c>
      <c r="K496" s="344"/>
      <c r="L496" s="102" t="str">
        <f t="shared" si="39"/>
        <v>Pilot Sport 5 245/35R19 93Y XL</v>
      </c>
      <c r="M496" s="104">
        <f>VLOOKUP(A:A,在庫!$B:$M,10,0)</f>
        <v>2</v>
      </c>
      <c r="N496" s="105" t="s">
        <v>4595</v>
      </c>
      <c r="O496" s="105" t="str">
        <f t="shared" si="38"/>
        <v/>
      </c>
      <c r="P496" s="106" t="str">
        <f>VLOOKUP(A:A,在庫!$B:$M,9,0)</f>
        <v>||CHINA||CHINA</v>
      </c>
      <c r="Q496" s="106" t="str">
        <f>VLOOKUP('作成 (2)'!D:D,引当!A:B,2,0)&amp;K496&amp;O496</f>
        <v>ps5</v>
      </c>
      <c r="R496" s="107" t="str">
        <f t="shared" si="40"/>
        <v>2023年製 Pilot Sport 5 245/35R19 93Y XL  245/35R19  翌営業日発送</v>
      </c>
      <c r="S496" s="106" t="str">
        <f t="shared" si="41"/>
        <v>サマー$$MICHELIN$$ミシュラン$$パイロットスポーツ$$245/35R19$$価格$$安い$$寿命$$おすすめ$$0</v>
      </c>
      <c r="T496" s="104"/>
      <c r="U496" s="104" t="str">
        <f>VLOOKUP('作成 (2)'!D:D,引当!A:R,4,FALSE)</f>
        <v>サマー</v>
      </c>
      <c r="V496" s="104" t="str">
        <f>VLOOKUP('作成 (2)'!D:D,引当!A:R,5,FALSE)</f>
        <v>MICHELIN</v>
      </c>
      <c r="W496" s="103" t="str">
        <f>VLOOKUP('作成 (2)'!D:D,引当!A:R,6,FALSE)</f>
        <v>ミシュラン</v>
      </c>
      <c r="X496" s="108" t="str">
        <f>VLOOKUP('作成 (2)'!D:D,引当!A:M,7,FALSE)</f>
        <v>パイロットスポーツ</v>
      </c>
      <c r="Y496" s="109" t="str">
        <f t="shared" si="42"/>
        <v>245/35R19</v>
      </c>
      <c r="Z496" s="108" t="str">
        <f>VLOOKUP('作成 (2)'!D:D,引当!A:M,9,FALSE)</f>
        <v>価格</v>
      </c>
      <c r="AA496" s="109" t="str">
        <f>VLOOKUP('作成 (2)'!D:D,引当!A:M,10,FALSE)</f>
        <v>安い</v>
      </c>
      <c r="AB496" s="103" t="str">
        <f>VLOOKUP('作成 (2)'!D:D,引当!A:M,11,FALSE)</f>
        <v>寿命</v>
      </c>
      <c r="AC496" s="103" t="str">
        <f>VLOOKUP('作成 (2)'!D:D,引当!A:M,12,FALSE)</f>
        <v>おすすめ</v>
      </c>
      <c r="AD496" s="26">
        <f>VLOOKUP('作成 (2)'!D:D,引当!A:M,13,FALSE)</f>
        <v>0</v>
      </c>
    </row>
    <row r="497" spans="1:30">
      <c r="A497" s="33">
        <v>2454017158601</v>
      </c>
      <c r="B497" s="32">
        <v>4985009708088</v>
      </c>
      <c r="C497" s="31" t="s">
        <v>3550</v>
      </c>
      <c r="D497" s="30" t="s">
        <v>812</v>
      </c>
      <c r="E497" s="30" t="s">
        <v>1268</v>
      </c>
      <c r="F497" s="30" t="s">
        <v>890</v>
      </c>
      <c r="G497" s="30">
        <v>45400</v>
      </c>
      <c r="H497" s="30">
        <v>20430</v>
      </c>
      <c r="I497" s="30">
        <v>1050</v>
      </c>
      <c r="J497" s="30" t="s">
        <v>3956</v>
      </c>
      <c r="K497" s="344"/>
      <c r="L497" s="102" t="str">
        <f t="shared" si="39"/>
        <v>Pilot Sport 5 245/40R17 95Y XL</v>
      </c>
      <c r="M497" s="104">
        <f>VLOOKUP(A:A,在庫!$B:$M,10,0)</f>
        <v>4</v>
      </c>
      <c r="N497" s="105" t="s">
        <v>4595</v>
      </c>
      <c r="O497" s="105" t="str">
        <f t="shared" si="38"/>
        <v/>
      </c>
      <c r="P497" s="106" t="str">
        <f>VLOOKUP(A:A,在庫!$B:$M,9,0)</f>
        <v>||GERMANY||</v>
      </c>
      <c r="Q497" s="106" t="str">
        <f>VLOOKUP('作成 (2)'!D:D,引当!A:B,2,0)&amp;K497&amp;O497</f>
        <v>ps5</v>
      </c>
      <c r="R497" s="107" t="str">
        <f t="shared" si="40"/>
        <v>2023年製 Pilot Sport 5 245/40R17 95Y XL  245/40R17  翌営業日発送</v>
      </c>
      <c r="S497" s="106" t="str">
        <f t="shared" si="41"/>
        <v>サマー$$MICHELIN$$ミシュラン$$パイロットスポーツ$$245/40R17$$価格$$安い$$寿命$$おすすめ$$0</v>
      </c>
      <c r="T497" s="104"/>
      <c r="U497" s="104" t="str">
        <f>VLOOKUP('作成 (2)'!D:D,引当!A:R,4,FALSE)</f>
        <v>サマー</v>
      </c>
      <c r="V497" s="104" t="str">
        <f>VLOOKUP('作成 (2)'!D:D,引当!A:R,5,FALSE)</f>
        <v>MICHELIN</v>
      </c>
      <c r="W497" s="103" t="str">
        <f>VLOOKUP('作成 (2)'!D:D,引当!A:R,6,FALSE)</f>
        <v>ミシュラン</v>
      </c>
      <c r="X497" s="108" t="str">
        <f>VLOOKUP('作成 (2)'!D:D,引当!A:M,7,FALSE)</f>
        <v>パイロットスポーツ</v>
      </c>
      <c r="Y497" s="109" t="str">
        <f t="shared" si="42"/>
        <v>245/40R17</v>
      </c>
      <c r="Z497" s="108" t="str">
        <f>VLOOKUP('作成 (2)'!D:D,引当!A:M,9,FALSE)</f>
        <v>価格</v>
      </c>
      <c r="AA497" s="109" t="str">
        <f>VLOOKUP('作成 (2)'!D:D,引当!A:M,10,FALSE)</f>
        <v>安い</v>
      </c>
      <c r="AB497" s="103" t="str">
        <f>VLOOKUP('作成 (2)'!D:D,引当!A:M,11,FALSE)</f>
        <v>寿命</v>
      </c>
      <c r="AC497" s="103" t="str">
        <f>VLOOKUP('作成 (2)'!D:D,引当!A:M,12,FALSE)</f>
        <v>おすすめ</v>
      </c>
      <c r="AD497" s="26">
        <f>VLOOKUP('作成 (2)'!D:D,引当!A:M,13,FALSE)</f>
        <v>0</v>
      </c>
    </row>
    <row r="498" spans="1:30">
      <c r="A498" s="33">
        <v>2454018158600</v>
      </c>
      <c r="B498" s="32">
        <v>4985009708194</v>
      </c>
      <c r="C498" s="31" t="s">
        <v>3564</v>
      </c>
      <c r="D498" s="30" t="s">
        <v>812</v>
      </c>
      <c r="E498" s="30" t="s">
        <v>813</v>
      </c>
      <c r="F498" s="30" t="s">
        <v>83</v>
      </c>
      <c r="G498" s="30">
        <v>54700</v>
      </c>
      <c r="H498" s="30">
        <v>24620</v>
      </c>
      <c r="I498" s="30">
        <v>1050</v>
      </c>
      <c r="J498" s="30" t="s">
        <v>3956</v>
      </c>
      <c r="K498" s="344"/>
      <c r="L498" s="102" t="str">
        <f t="shared" si="39"/>
        <v>Pilot Sport 5 245/40R18 97Y XL</v>
      </c>
      <c r="M498" s="104">
        <f>VLOOKUP(A:A,在庫!$B:$M,10,0)</f>
        <v>2</v>
      </c>
      <c r="N498" s="105" t="s">
        <v>4595</v>
      </c>
      <c r="O498" s="105" t="str">
        <f t="shared" si="38"/>
        <v/>
      </c>
      <c r="P498" s="106" t="str">
        <f>VLOOKUP(A:A,在庫!$B:$M,9,0)</f>
        <v>||THAI||THAI</v>
      </c>
      <c r="Q498" s="106" t="str">
        <f>VLOOKUP('作成 (2)'!D:D,引当!A:B,2,0)&amp;K498&amp;O498</f>
        <v>ps5</v>
      </c>
      <c r="R498" s="107" t="str">
        <f t="shared" si="40"/>
        <v>2023年製 Pilot Sport 5 245/40R18 97Y XL  245/40R18  翌営業日発送</v>
      </c>
      <c r="S498" s="106" t="str">
        <f t="shared" si="41"/>
        <v>サマー$$MICHELIN$$ミシュラン$$パイロットスポーツ$$245/40R18$$価格$$安い$$寿命$$おすすめ$$0</v>
      </c>
      <c r="T498" s="104"/>
      <c r="U498" s="104" t="str">
        <f>VLOOKUP('作成 (2)'!D:D,引当!A:R,4,FALSE)</f>
        <v>サマー</v>
      </c>
      <c r="V498" s="104" t="str">
        <f>VLOOKUP('作成 (2)'!D:D,引当!A:R,5,FALSE)</f>
        <v>MICHELIN</v>
      </c>
      <c r="W498" s="103" t="str">
        <f>VLOOKUP('作成 (2)'!D:D,引当!A:R,6,FALSE)</f>
        <v>ミシュラン</v>
      </c>
      <c r="X498" s="108" t="str">
        <f>VLOOKUP('作成 (2)'!D:D,引当!A:M,7,FALSE)</f>
        <v>パイロットスポーツ</v>
      </c>
      <c r="Y498" s="109" t="str">
        <f t="shared" si="42"/>
        <v>245/40R18</v>
      </c>
      <c r="Z498" s="108" t="str">
        <f>VLOOKUP('作成 (2)'!D:D,引当!A:M,9,FALSE)</f>
        <v>価格</v>
      </c>
      <c r="AA498" s="109" t="str">
        <f>VLOOKUP('作成 (2)'!D:D,引当!A:M,10,FALSE)</f>
        <v>安い</v>
      </c>
      <c r="AB498" s="103" t="str">
        <f>VLOOKUP('作成 (2)'!D:D,引当!A:M,11,FALSE)</f>
        <v>寿命</v>
      </c>
      <c r="AC498" s="103" t="str">
        <f>VLOOKUP('作成 (2)'!D:D,引当!A:M,12,FALSE)</f>
        <v>おすすめ</v>
      </c>
      <c r="AD498" s="26">
        <f>VLOOKUP('作成 (2)'!D:D,引当!A:M,13,FALSE)</f>
        <v>0</v>
      </c>
    </row>
    <row r="499" spans="1:30">
      <c r="A499" s="33">
        <v>2454018159652</v>
      </c>
      <c r="B499" s="32">
        <v>4985009708194</v>
      </c>
      <c r="C499" s="31" t="s">
        <v>152</v>
      </c>
      <c r="D499" s="30" t="s">
        <v>812</v>
      </c>
      <c r="E499" s="30" t="s">
        <v>813</v>
      </c>
      <c r="F499" s="30" t="s">
        <v>83</v>
      </c>
      <c r="G499" s="30" t="s">
        <v>152</v>
      </c>
      <c r="H499" s="30">
        <v>18236</v>
      </c>
      <c r="I499" s="30">
        <v>1050</v>
      </c>
      <c r="J499" s="30" t="s">
        <v>3957</v>
      </c>
      <c r="K499" s="344"/>
      <c r="L499" s="102" t="str">
        <f t="shared" si="39"/>
        <v>Pilot Sport 5 245/40R18 97Y XL</v>
      </c>
      <c r="M499" s="104">
        <f>VLOOKUP(A:A,在庫!$B:$M,10,0)</f>
        <v>1</v>
      </c>
      <c r="N499" s="105" t="s">
        <v>4595</v>
      </c>
      <c r="O499" s="105" t="str">
        <f t="shared" si="38"/>
        <v>ip</v>
      </c>
      <c r="P499" s="106">
        <f>VLOOKUP(A:A,在庫!$B:$M,9,0)</f>
        <v>0</v>
      </c>
      <c r="Q499" s="106" t="str">
        <f>VLOOKUP('作成 (2)'!D:D,引当!A:B,2,0)&amp;K499&amp;O499</f>
        <v>ps5ip</v>
      </c>
      <c r="R499" s="107" t="str">
        <f t="shared" si="40"/>
        <v>2023年製 Pilot Sport 5 245/40R18 97Y XL  245/40R18  翌営業日発送</v>
      </c>
      <c r="S499" s="106" t="str">
        <f t="shared" si="41"/>
        <v>サマー$$MICHELIN$$ミシュラン$$パイロットスポーツ$$245/40R18$$価格$$安い$$寿命$$おすすめ$$0</v>
      </c>
      <c r="T499" s="104"/>
      <c r="U499" s="104" t="str">
        <f>VLOOKUP('作成 (2)'!D:D,引当!A:R,4,FALSE)</f>
        <v>サマー</v>
      </c>
      <c r="V499" s="104" t="str">
        <f>VLOOKUP('作成 (2)'!D:D,引当!A:R,5,FALSE)</f>
        <v>MICHELIN</v>
      </c>
      <c r="W499" s="103" t="str">
        <f>VLOOKUP('作成 (2)'!D:D,引当!A:R,6,FALSE)</f>
        <v>ミシュラン</v>
      </c>
      <c r="X499" s="108" t="str">
        <f>VLOOKUP('作成 (2)'!D:D,引当!A:M,7,FALSE)</f>
        <v>パイロットスポーツ</v>
      </c>
      <c r="Y499" s="109" t="str">
        <f t="shared" si="42"/>
        <v>245/40R18</v>
      </c>
      <c r="Z499" s="108" t="str">
        <f>VLOOKUP('作成 (2)'!D:D,引当!A:M,9,FALSE)</f>
        <v>価格</v>
      </c>
      <c r="AA499" s="109" t="str">
        <f>VLOOKUP('作成 (2)'!D:D,引当!A:M,10,FALSE)</f>
        <v>安い</v>
      </c>
      <c r="AB499" s="103" t="str">
        <f>VLOOKUP('作成 (2)'!D:D,引当!A:M,11,FALSE)</f>
        <v>寿命</v>
      </c>
      <c r="AC499" s="103" t="str">
        <f>VLOOKUP('作成 (2)'!D:D,引当!A:M,12,FALSE)</f>
        <v>おすすめ</v>
      </c>
      <c r="AD499" s="26">
        <f>VLOOKUP('作成 (2)'!D:D,引当!A:M,13,FALSE)</f>
        <v>0</v>
      </c>
    </row>
    <row r="500" spans="1:30">
      <c r="A500" s="33">
        <v>2454019158609</v>
      </c>
      <c r="B500" s="32">
        <v>4985009708323</v>
      </c>
      <c r="C500" s="31" t="s">
        <v>3576</v>
      </c>
      <c r="D500" s="30" t="s">
        <v>812</v>
      </c>
      <c r="E500" s="30" t="s">
        <v>1124</v>
      </c>
      <c r="F500" s="30" t="s">
        <v>106</v>
      </c>
      <c r="G500" s="30">
        <v>59600</v>
      </c>
      <c r="H500" s="30">
        <v>26820</v>
      </c>
      <c r="I500" s="30">
        <v>1050</v>
      </c>
      <c r="J500" s="30" t="s">
        <v>3956</v>
      </c>
      <c r="K500" s="344"/>
      <c r="L500" s="102" t="str">
        <f t="shared" si="39"/>
        <v>Pilot Sport 5 245/40R19 98Y XL</v>
      </c>
      <c r="M500" s="104">
        <f>VLOOKUP(A:A,在庫!$B:$M,10,0)</f>
        <v>2</v>
      </c>
      <c r="N500" s="105" t="s">
        <v>4595</v>
      </c>
      <c r="O500" s="105" t="str">
        <f t="shared" si="38"/>
        <v/>
      </c>
      <c r="P500" s="106" t="str">
        <f>VLOOKUP(A:A,在庫!$B:$M,9,0)</f>
        <v>||THAI||</v>
      </c>
      <c r="Q500" s="106" t="str">
        <f>VLOOKUP('作成 (2)'!D:D,引当!A:B,2,0)&amp;K500&amp;O500</f>
        <v>ps5</v>
      </c>
      <c r="R500" s="107" t="str">
        <f t="shared" si="40"/>
        <v>2023年製 Pilot Sport 5 245/40R19 98Y XL  245/40R19  翌営業日発送</v>
      </c>
      <c r="S500" s="106" t="str">
        <f t="shared" si="41"/>
        <v>サマー$$MICHELIN$$ミシュラン$$パイロットスポーツ$$245/40R19$$価格$$安い$$寿命$$おすすめ$$0</v>
      </c>
      <c r="T500" s="104"/>
      <c r="U500" s="104" t="str">
        <f>VLOOKUP('作成 (2)'!D:D,引当!A:R,4,FALSE)</f>
        <v>サマー</v>
      </c>
      <c r="V500" s="104" t="str">
        <f>VLOOKUP('作成 (2)'!D:D,引当!A:R,5,FALSE)</f>
        <v>MICHELIN</v>
      </c>
      <c r="W500" s="103" t="str">
        <f>VLOOKUP('作成 (2)'!D:D,引当!A:R,6,FALSE)</f>
        <v>ミシュラン</v>
      </c>
      <c r="X500" s="108" t="str">
        <f>VLOOKUP('作成 (2)'!D:D,引当!A:M,7,FALSE)</f>
        <v>パイロットスポーツ</v>
      </c>
      <c r="Y500" s="109" t="str">
        <f t="shared" si="42"/>
        <v>245/40R19</v>
      </c>
      <c r="Z500" s="108" t="str">
        <f>VLOOKUP('作成 (2)'!D:D,引当!A:M,9,FALSE)</f>
        <v>価格</v>
      </c>
      <c r="AA500" s="109" t="str">
        <f>VLOOKUP('作成 (2)'!D:D,引当!A:M,10,FALSE)</f>
        <v>安い</v>
      </c>
      <c r="AB500" s="103" t="str">
        <f>VLOOKUP('作成 (2)'!D:D,引当!A:M,11,FALSE)</f>
        <v>寿命</v>
      </c>
      <c r="AC500" s="103" t="str">
        <f>VLOOKUP('作成 (2)'!D:D,引当!A:M,12,FALSE)</f>
        <v>おすすめ</v>
      </c>
      <c r="AD500" s="26">
        <f>VLOOKUP('作成 (2)'!D:D,引当!A:M,13,FALSE)</f>
        <v>0</v>
      </c>
    </row>
    <row r="501" spans="1:30">
      <c r="A501" s="33">
        <v>2454019159651</v>
      </c>
      <c r="B501" s="32">
        <v>4985009708323</v>
      </c>
      <c r="C501" s="31" t="s">
        <v>152</v>
      </c>
      <c r="D501" s="30" t="s">
        <v>812</v>
      </c>
      <c r="E501" s="30" t="s">
        <v>1124</v>
      </c>
      <c r="F501" s="30" t="s">
        <v>106</v>
      </c>
      <c r="G501" s="30" t="s">
        <v>152</v>
      </c>
      <c r="H501" s="30">
        <v>23076</v>
      </c>
      <c r="I501" s="30">
        <v>1050</v>
      </c>
      <c r="J501" s="30" t="s">
        <v>3957</v>
      </c>
      <c r="K501" s="344"/>
      <c r="L501" s="102" t="str">
        <f t="shared" si="39"/>
        <v>Pilot Sport 5 245/40R19 98Y XL</v>
      </c>
      <c r="M501" s="104">
        <f>VLOOKUP(A:A,在庫!$B:$M,10,0)</f>
        <v>1</v>
      </c>
      <c r="N501" s="105" t="s">
        <v>4595</v>
      </c>
      <c r="O501" s="105" t="str">
        <f t="shared" si="38"/>
        <v>ip</v>
      </c>
      <c r="P501" s="106">
        <f>VLOOKUP(A:A,在庫!$B:$M,9,0)</f>
        <v>0</v>
      </c>
      <c r="Q501" s="106" t="str">
        <f>VLOOKUP('作成 (2)'!D:D,引当!A:B,2,0)&amp;K501&amp;O501</f>
        <v>ps5ip</v>
      </c>
      <c r="R501" s="107" t="str">
        <f t="shared" si="40"/>
        <v>2023年製 Pilot Sport 5 245/40R19 98Y XL  245/40R19  翌営業日発送</v>
      </c>
      <c r="S501" s="106" t="str">
        <f t="shared" si="41"/>
        <v>サマー$$MICHELIN$$ミシュラン$$パイロットスポーツ$$245/40R19$$価格$$安い$$寿命$$おすすめ$$0</v>
      </c>
      <c r="T501" s="104"/>
      <c r="U501" s="104" t="str">
        <f>VLOOKUP('作成 (2)'!D:D,引当!A:R,4,FALSE)</f>
        <v>サマー</v>
      </c>
      <c r="V501" s="104" t="str">
        <f>VLOOKUP('作成 (2)'!D:D,引当!A:R,5,FALSE)</f>
        <v>MICHELIN</v>
      </c>
      <c r="W501" s="103" t="str">
        <f>VLOOKUP('作成 (2)'!D:D,引当!A:R,6,FALSE)</f>
        <v>ミシュラン</v>
      </c>
      <c r="X501" s="108" t="str">
        <f>VLOOKUP('作成 (2)'!D:D,引当!A:M,7,FALSE)</f>
        <v>パイロットスポーツ</v>
      </c>
      <c r="Y501" s="109" t="str">
        <f t="shared" si="42"/>
        <v>245/40R19</v>
      </c>
      <c r="Z501" s="108" t="str">
        <f>VLOOKUP('作成 (2)'!D:D,引当!A:M,9,FALSE)</f>
        <v>価格</v>
      </c>
      <c r="AA501" s="109" t="str">
        <f>VLOOKUP('作成 (2)'!D:D,引当!A:M,10,FALSE)</f>
        <v>安い</v>
      </c>
      <c r="AB501" s="103" t="str">
        <f>VLOOKUP('作成 (2)'!D:D,引当!A:M,11,FALSE)</f>
        <v>寿命</v>
      </c>
      <c r="AC501" s="103" t="str">
        <f>VLOOKUP('作成 (2)'!D:D,引当!A:M,12,FALSE)</f>
        <v>おすすめ</v>
      </c>
      <c r="AD501" s="26">
        <f>VLOOKUP('作成 (2)'!D:D,引当!A:M,13,FALSE)</f>
        <v>0</v>
      </c>
    </row>
    <row r="502" spans="1:30">
      <c r="A502" s="33">
        <v>2454517158606</v>
      </c>
      <c r="B502" s="32">
        <v>4985009708095</v>
      </c>
      <c r="C502" s="31" t="s">
        <v>3555</v>
      </c>
      <c r="D502" s="30" t="s">
        <v>812</v>
      </c>
      <c r="E502" s="30" t="s">
        <v>1034</v>
      </c>
      <c r="F502" s="30" t="s">
        <v>57</v>
      </c>
      <c r="G502" s="30">
        <v>50300</v>
      </c>
      <c r="H502" s="30">
        <v>22640</v>
      </c>
      <c r="I502" s="30">
        <v>1050</v>
      </c>
      <c r="J502" s="30" t="s">
        <v>3956</v>
      </c>
      <c r="K502" s="344"/>
      <c r="L502" s="102" t="str">
        <f t="shared" si="39"/>
        <v>Pilot Sport 5 245/45R17 99Y XL</v>
      </c>
      <c r="M502" s="104">
        <f>VLOOKUP(A:A,在庫!$B:$M,10,0)</f>
        <v>1</v>
      </c>
      <c r="N502" s="105" t="s">
        <v>4595</v>
      </c>
      <c r="O502" s="105" t="str">
        <f t="shared" si="38"/>
        <v/>
      </c>
      <c r="P502" s="106" t="str">
        <f>VLOOKUP(A:A,在庫!$B:$M,9,0)</f>
        <v>||THAI||THAI</v>
      </c>
      <c r="Q502" s="106" t="str">
        <f>VLOOKUP('作成 (2)'!D:D,引当!A:B,2,0)&amp;K502&amp;O502</f>
        <v>ps5</v>
      </c>
      <c r="R502" s="107" t="str">
        <f t="shared" si="40"/>
        <v>2023年製 Pilot Sport 5 245/45R17 99Y XL  245/45R17  翌営業日発送</v>
      </c>
      <c r="S502" s="106" t="str">
        <f t="shared" si="41"/>
        <v>サマー$$MICHELIN$$ミシュラン$$パイロットスポーツ$$245/45R17$$価格$$安い$$寿命$$おすすめ$$0</v>
      </c>
      <c r="T502" s="104"/>
      <c r="U502" s="104" t="str">
        <f>VLOOKUP('作成 (2)'!D:D,引当!A:R,4,FALSE)</f>
        <v>サマー</v>
      </c>
      <c r="V502" s="104" t="str">
        <f>VLOOKUP('作成 (2)'!D:D,引当!A:R,5,FALSE)</f>
        <v>MICHELIN</v>
      </c>
      <c r="W502" s="103" t="str">
        <f>VLOOKUP('作成 (2)'!D:D,引当!A:R,6,FALSE)</f>
        <v>ミシュラン</v>
      </c>
      <c r="X502" s="108" t="str">
        <f>VLOOKUP('作成 (2)'!D:D,引当!A:M,7,FALSE)</f>
        <v>パイロットスポーツ</v>
      </c>
      <c r="Y502" s="109" t="str">
        <f t="shared" si="42"/>
        <v>245/45R17</v>
      </c>
      <c r="Z502" s="108" t="str">
        <f>VLOOKUP('作成 (2)'!D:D,引当!A:M,9,FALSE)</f>
        <v>価格</v>
      </c>
      <c r="AA502" s="109" t="str">
        <f>VLOOKUP('作成 (2)'!D:D,引当!A:M,10,FALSE)</f>
        <v>安い</v>
      </c>
      <c r="AB502" s="103" t="str">
        <f>VLOOKUP('作成 (2)'!D:D,引当!A:M,11,FALSE)</f>
        <v>寿命</v>
      </c>
      <c r="AC502" s="103" t="str">
        <f>VLOOKUP('作成 (2)'!D:D,引当!A:M,12,FALSE)</f>
        <v>おすすめ</v>
      </c>
      <c r="AD502" s="26">
        <f>VLOOKUP('作成 (2)'!D:D,引当!A:M,13,FALSE)</f>
        <v>0</v>
      </c>
    </row>
    <row r="503" spans="1:30">
      <c r="A503" s="33">
        <v>2454518158605</v>
      </c>
      <c r="B503" s="32">
        <v>4985009708200</v>
      </c>
      <c r="C503" s="31" t="s">
        <v>3568</v>
      </c>
      <c r="D503" s="30" t="s">
        <v>812</v>
      </c>
      <c r="E503" s="30" t="s">
        <v>967</v>
      </c>
      <c r="F503" s="30" t="s">
        <v>33</v>
      </c>
      <c r="G503" s="30">
        <v>47800</v>
      </c>
      <c r="H503" s="30">
        <v>21510</v>
      </c>
      <c r="I503" s="30">
        <v>1050</v>
      </c>
      <c r="J503" s="30" t="s">
        <v>3956</v>
      </c>
      <c r="K503" s="344"/>
      <c r="L503" s="102" t="str">
        <f t="shared" si="39"/>
        <v>Pilot Sport 5 245/45R18 100Y XL</v>
      </c>
      <c r="M503" s="104">
        <f>VLOOKUP(A:A,在庫!$B:$M,10,0)</f>
        <v>2</v>
      </c>
      <c r="N503" s="105" t="s">
        <v>4595</v>
      </c>
      <c r="O503" s="105" t="str">
        <f t="shared" si="38"/>
        <v/>
      </c>
      <c r="P503" s="106" t="str">
        <f>VLOOKUP(A:A,在庫!$B:$M,9,0)</f>
        <v>||THAI||THAI</v>
      </c>
      <c r="Q503" s="106" t="str">
        <f>VLOOKUP('作成 (2)'!D:D,引当!A:B,2,0)&amp;K503&amp;O503</f>
        <v>ps5</v>
      </c>
      <c r="R503" s="107" t="str">
        <f t="shared" si="40"/>
        <v>2023年製 Pilot Sport 5 245/45R18 100Y XL  245/45R18  翌営業日発送</v>
      </c>
      <c r="S503" s="106" t="str">
        <f t="shared" si="41"/>
        <v>サマー$$MICHELIN$$ミシュラン$$パイロットスポーツ$$245/45R18$$価格$$安い$$寿命$$おすすめ$$0</v>
      </c>
      <c r="T503" s="104"/>
      <c r="U503" s="104" t="str">
        <f>VLOOKUP('作成 (2)'!D:D,引当!A:R,4,FALSE)</f>
        <v>サマー</v>
      </c>
      <c r="V503" s="104" t="str">
        <f>VLOOKUP('作成 (2)'!D:D,引当!A:R,5,FALSE)</f>
        <v>MICHELIN</v>
      </c>
      <c r="W503" s="103" t="str">
        <f>VLOOKUP('作成 (2)'!D:D,引当!A:R,6,FALSE)</f>
        <v>ミシュラン</v>
      </c>
      <c r="X503" s="108" t="str">
        <f>VLOOKUP('作成 (2)'!D:D,引当!A:M,7,FALSE)</f>
        <v>パイロットスポーツ</v>
      </c>
      <c r="Y503" s="109" t="str">
        <f t="shared" si="42"/>
        <v>245/45R18</v>
      </c>
      <c r="Z503" s="108" t="str">
        <f>VLOOKUP('作成 (2)'!D:D,引当!A:M,9,FALSE)</f>
        <v>価格</v>
      </c>
      <c r="AA503" s="109" t="str">
        <f>VLOOKUP('作成 (2)'!D:D,引当!A:M,10,FALSE)</f>
        <v>安い</v>
      </c>
      <c r="AB503" s="103" t="str">
        <f>VLOOKUP('作成 (2)'!D:D,引当!A:M,11,FALSE)</f>
        <v>寿命</v>
      </c>
      <c r="AC503" s="103" t="str">
        <f>VLOOKUP('作成 (2)'!D:D,引当!A:M,12,FALSE)</f>
        <v>おすすめ</v>
      </c>
      <c r="AD503" s="26">
        <f>VLOOKUP('作成 (2)'!D:D,引当!A:M,13,FALSE)</f>
        <v>0</v>
      </c>
    </row>
    <row r="504" spans="1:30">
      <c r="A504" s="33">
        <v>2553518158605</v>
      </c>
      <c r="B504" s="32">
        <v>4985009708217</v>
      </c>
      <c r="C504" s="31" t="s">
        <v>3559</v>
      </c>
      <c r="D504" s="30" t="s">
        <v>812</v>
      </c>
      <c r="E504" s="30" t="s">
        <v>1143</v>
      </c>
      <c r="F504" s="30" t="s">
        <v>107</v>
      </c>
      <c r="G504" s="30">
        <v>59700</v>
      </c>
      <c r="H504" s="30">
        <v>26870</v>
      </c>
      <c r="I504" s="30">
        <v>1050</v>
      </c>
      <c r="J504" s="30" t="s">
        <v>3956</v>
      </c>
      <c r="K504" s="344"/>
      <c r="L504" s="102" t="str">
        <f t="shared" si="39"/>
        <v>Pilot Sport 5 255/35R18 94Y XL</v>
      </c>
      <c r="M504" s="104">
        <f>VLOOKUP(A:A,在庫!$B:$M,10,0)</f>
        <v>4</v>
      </c>
      <c r="N504" s="105" t="s">
        <v>4595</v>
      </c>
      <c r="O504" s="105" t="str">
        <f t="shared" si="38"/>
        <v/>
      </c>
      <c r="P504" s="106" t="str">
        <f>VLOOKUP(A:A,在庫!$B:$M,9,0)</f>
        <v>||SERBIA||SERBIA</v>
      </c>
      <c r="Q504" s="106" t="str">
        <f>VLOOKUP('作成 (2)'!D:D,引当!A:B,2,0)&amp;K504&amp;O504</f>
        <v>ps5</v>
      </c>
      <c r="R504" s="107" t="str">
        <f t="shared" si="40"/>
        <v>2023年製 Pilot Sport 5 255/35R18 94Y XL  255/35R18  翌営業日発送</v>
      </c>
      <c r="S504" s="106" t="str">
        <f t="shared" si="41"/>
        <v>サマー$$MICHELIN$$ミシュラン$$パイロットスポーツ$$255/35R18$$価格$$安い$$寿命$$おすすめ$$0</v>
      </c>
      <c r="T504" s="104"/>
      <c r="U504" s="104" t="str">
        <f>VLOOKUP('作成 (2)'!D:D,引当!A:R,4,FALSE)</f>
        <v>サマー</v>
      </c>
      <c r="V504" s="104" t="str">
        <f>VLOOKUP('作成 (2)'!D:D,引当!A:R,5,FALSE)</f>
        <v>MICHELIN</v>
      </c>
      <c r="W504" s="103" t="str">
        <f>VLOOKUP('作成 (2)'!D:D,引当!A:R,6,FALSE)</f>
        <v>ミシュラン</v>
      </c>
      <c r="X504" s="108" t="str">
        <f>VLOOKUP('作成 (2)'!D:D,引当!A:M,7,FALSE)</f>
        <v>パイロットスポーツ</v>
      </c>
      <c r="Y504" s="109" t="str">
        <f t="shared" si="42"/>
        <v>255/35R18</v>
      </c>
      <c r="Z504" s="108" t="str">
        <f>VLOOKUP('作成 (2)'!D:D,引当!A:M,9,FALSE)</f>
        <v>価格</v>
      </c>
      <c r="AA504" s="109" t="str">
        <f>VLOOKUP('作成 (2)'!D:D,引当!A:M,10,FALSE)</f>
        <v>安い</v>
      </c>
      <c r="AB504" s="103" t="str">
        <f>VLOOKUP('作成 (2)'!D:D,引当!A:M,11,FALSE)</f>
        <v>寿命</v>
      </c>
      <c r="AC504" s="103" t="str">
        <f>VLOOKUP('作成 (2)'!D:D,引当!A:M,12,FALSE)</f>
        <v>おすすめ</v>
      </c>
      <c r="AD504" s="26">
        <f>VLOOKUP('作成 (2)'!D:D,引当!A:M,13,FALSE)</f>
        <v>0</v>
      </c>
    </row>
    <row r="505" spans="1:30">
      <c r="A505" s="33">
        <v>2553519158604</v>
      </c>
      <c r="B505" s="32">
        <v>4985009708347</v>
      </c>
      <c r="C505" s="31" t="s">
        <v>3572</v>
      </c>
      <c r="D505" s="30" t="s">
        <v>812</v>
      </c>
      <c r="E505" s="30" t="s">
        <v>969</v>
      </c>
      <c r="F505" s="30" t="s">
        <v>100</v>
      </c>
      <c r="G505" s="30">
        <v>67400</v>
      </c>
      <c r="H505" s="30">
        <v>30330</v>
      </c>
      <c r="I505" s="30">
        <v>1050</v>
      </c>
      <c r="J505" s="30" t="s">
        <v>3956</v>
      </c>
      <c r="K505" s="344"/>
      <c r="L505" s="102" t="str">
        <f t="shared" si="39"/>
        <v>Pilot Sport 5 255/35R19 96Y XL</v>
      </c>
      <c r="M505" s="104">
        <f>VLOOKUP(A:A,在庫!$B:$M,10,0)</f>
        <v>3</v>
      </c>
      <c r="N505" s="105" t="s">
        <v>4595</v>
      </c>
      <c r="O505" s="105" t="str">
        <f t="shared" si="38"/>
        <v/>
      </c>
      <c r="P505" s="106" t="str">
        <f>VLOOKUP(A:A,在庫!$B:$M,9,0)</f>
        <v>||THAI||THAI</v>
      </c>
      <c r="Q505" s="106" t="str">
        <f>VLOOKUP('作成 (2)'!D:D,引当!A:B,2,0)&amp;K505&amp;O505</f>
        <v>ps5</v>
      </c>
      <c r="R505" s="107" t="str">
        <f t="shared" si="40"/>
        <v>2023年製 Pilot Sport 5 255/35R19 96Y XL  255/35R19  翌営業日発送</v>
      </c>
      <c r="S505" s="106" t="str">
        <f t="shared" si="41"/>
        <v>サマー$$MICHELIN$$ミシュラン$$パイロットスポーツ$$255/35R19$$価格$$安い$$寿命$$おすすめ$$0</v>
      </c>
      <c r="T505" s="104"/>
      <c r="U505" s="104" t="str">
        <f>VLOOKUP('作成 (2)'!D:D,引当!A:R,4,FALSE)</f>
        <v>サマー</v>
      </c>
      <c r="V505" s="104" t="str">
        <f>VLOOKUP('作成 (2)'!D:D,引当!A:R,5,FALSE)</f>
        <v>MICHELIN</v>
      </c>
      <c r="W505" s="103" t="str">
        <f>VLOOKUP('作成 (2)'!D:D,引当!A:R,6,FALSE)</f>
        <v>ミシュラン</v>
      </c>
      <c r="X505" s="108" t="str">
        <f>VLOOKUP('作成 (2)'!D:D,引当!A:M,7,FALSE)</f>
        <v>パイロットスポーツ</v>
      </c>
      <c r="Y505" s="109" t="str">
        <f t="shared" si="42"/>
        <v>255/35R19</v>
      </c>
      <c r="Z505" s="108" t="str">
        <f>VLOOKUP('作成 (2)'!D:D,引当!A:M,9,FALSE)</f>
        <v>価格</v>
      </c>
      <c r="AA505" s="109" t="str">
        <f>VLOOKUP('作成 (2)'!D:D,引当!A:M,10,FALSE)</f>
        <v>安い</v>
      </c>
      <c r="AB505" s="103" t="str">
        <f>VLOOKUP('作成 (2)'!D:D,引当!A:M,11,FALSE)</f>
        <v>寿命</v>
      </c>
      <c r="AC505" s="103" t="str">
        <f>VLOOKUP('作成 (2)'!D:D,引当!A:M,12,FALSE)</f>
        <v>おすすめ</v>
      </c>
      <c r="AD505" s="26">
        <f>VLOOKUP('作成 (2)'!D:D,引当!A:M,13,FALSE)</f>
        <v>0</v>
      </c>
    </row>
    <row r="506" spans="1:30">
      <c r="A506" s="33">
        <v>2553519159687</v>
      </c>
      <c r="B506" s="32">
        <v>4985009708347</v>
      </c>
      <c r="C506" s="31" t="s">
        <v>152</v>
      </c>
      <c r="D506" s="30" t="s">
        <v>812</v>
      </c>
      <c r="E506" s="30" t="s">
        <v>969</v>
      </c>
      <c r="F506" s="30" t="s">
        <v>100</v>
      </c>
      <c r="G506" s="30" t="s">
        <v>152</v>
      </c>
      <c r="H506" s="30">
        <v>21989</v>
      </c>
      <c r="I506" s="30">
        <v>1050</v>
      </c>
      <c r="J506" s="30" t="s">
        <v>3957</v>
      </c>
      <c r="K506" s="344"/>
      <c r="L506" s="102" t="str">
        <f t="shared" si="39"/>
        <v>Pilot Sport 5 255/35R19 96Y XL</v>
      </c>
      <c r="M506" s="104">
        <f>VLOOKUP(A:A,在庫!$B:$M,10,0)</f>
        <v>1</v>
      </c>
      <c r="N506" s="105" t="s">
        <v>4595</v>
      </c>
      <c r="O506" s="105" t="str">
        <f t="shared" si="38"/>
        <v>ip</v>
      </c>
      <c r="P506" s="106">
        <f>VLOOKUP(A:A,在庫!$B:$M,9,0)</f>
        <v>0</v>
      </c>
      <c r="Q506" s="106" t="str">
        <f>VLOOKUP('作成 (2)'!D:D,引当!A:B,2,0)&amp;K506&amp;O506</f>
        <v>ps5ip</v>
      </c>
      <c r="R506" s="107" t="str">
        <f t="shared" si="40"/>
        <v>2023年製 Pilot Sport 5 255/35R19 96Y XL  255/35R19  翌営業日発送</v>
      </c>
      <c r="S506" s="106" t="str">
        <f t="shared" si="41"/>
        <v>サマー$$MICHELIN$$ミシュラン$$パイロットスポーツ$$255/35R19$$価格$$安い$$寿命$$おすすめ$$0</v>
      </c>
      <c r="T506" s="104"/>
      <c r="U506" s="104" t="str">
        <f>VLOOKUP('作成 (2)'!D:D,引当!A:R,4,FALSE)</f>
        <v>サマー</v>
      </c>
      <c r="V506" s="104" t="str">
        <f>VLOOKUP('作成 (2)'!D:D,引当!A:R,5,FALSE)</f>
        <v>MICHELIN</v>
      </c>
      <c r="W506" s="103" t="str">
        <f>VLOOKUP('作成 (2)'!D:D,引当!A:R,6,FALSE)</f>
        <v>ミシュラン</v>
      </c>
      <c r="X506" s="108" t="str">
        <f>VLOOKUP('作成 (2)'!D:D,引当!A:M,7,FALSE)</f>
        <v>パイロットスポーツ</v>
      </c>
      <c r="Y506" s="109" t="str">
        <f t="shared" si="42"/>
        <v>255/35R19</v>
      </c>
      <c r="Z506" s="108" t="str">
        <f>VLOOKUP('作成 (2)'!D:D,引当!A:M,9,FALSE)</f>
        <v>価格</v>
      </c>
      <c r="AA506" s="109" t="str">
        <f>VLOOKUP('作成 (2)'!D:D,引当!A:M,10,FALSE)</f>
        <v>安い</v>
      </c>
      <c r="AB506" s="103" t="str">
        <f>VLOOKUP('作成 (2)'!D:D,引当!A:M,11,FALSE)</f>
        <v>寿命</v>
      </c>
      <c r="AC506" s="103" t="str">
        <f>VLOOKUP('作成 (2)'!D:D,引当!A:M,12,FALSE)</f>
        <v>おすすめ</v>
      </c>
      <c r="AD506" s="26">
        <f>VLOOKUP('作成 (2)'!D:D,引当!A:M,13,FALSE)</f>
        <v>0</v>
      </c>
    </row>
    <row r="507" spans="1:30">
      <c r="A507" s="33">
        <v>2554018158607</v>
      </c>
      <c r="B507" s="32">
        <v>4985009708224</v>
      </c>
      <c r="C507" s="31" t="s">
        <v>3565</v>
      </c>
      <c r="D507" s="30" t="s">
        <v>812</v>
      </c>
      <c r="E507" s="30" t="s">
        <v>1144</v>
      </c>
      <c r="F507" s="30" t="s">
        <v>137</v>
      </c>
      <c r="G507" s="30">
        <v>66200</v>
      </c>
      <c r="H507" s="30">
        <v>29790</v>
      </c>
      <c r="I507" s="30">
        <v>1050</v>
      </c>
      <c r="J507" s="30" t="s">
        <v>3956</v>
      </c>
      <c r="K507" s="344"/>
      <c r="L507" s="102" t="str">
        <f t="shared" si="39"/>
        <v>Pilot Sport 5 255/40R18 99Y XL</v>
      </c>
      <c r="M507" s="104">
        <f>VLOOKUP(A:A,在庫!$B:$M,10,0)</f>
        <v>1</v>
      </c>
      <c r="N507" s="105" t="s">
        <v>4595</v>
      </c>
      <c r="O507" s="105" t="str">
        <f t="shared" si="38"/>
        <v/>
      </c>
      <c r="P507" s="106" t="str">
        <f>VLOOKUP(A:A,在庫!$B:$M,9,0)</f>
        <v>||THAI||THAI</v>
      </c>
      <c r="Q507" s="106" t="str">
        <f>VLOOKUP('作成 (2)'!D:D,引当!A:B,2,0)&amp;K507&amp;O507</f>
        <v>ps5</v>
      </c>
      <c r="R507" s="107" t="str">
        <f t="shared" si="40"/>
        <v>2023年製 Pilot Sport 5 255/40R18 99Y XL  255/40R18  翌営業日発送</v>
      </c>
      <c r="S507" s="106" t="str">
        <f t="shared" si="41"/>
        <v>サマー$$MICHELIN$$ミシュラン$$パイロットスポーツ$$255/40R18$$価格$$安い$$寿命$$おすすめ$$0</v>
      </c>
      <c r="T507" s="104"/>
      <c r="U507" s="104" t="str">
        <f>VLOOKUP('作成 (2)'!D:D,引当!A:R,4,FALSE)</f>
        <v>サマー</v>
      </c>
      <c r="V507" s="104" t="str">
        <f>VLOOKUP('作成 (2)'!D:D,引当!A:R,5,FALSE)</f>
        <v>MICHELIN</v>
      </c>
      <c r="W507" s="103" t="str">
        <f>VLOOKUP('作成 (2)'!D:D,引当!A:R,6,FALSE)</f>
        <v>ミシュラン</v>
      </c>
      <c r="X507" s="108" t="str">
        <f>VLOOKUP('作成 (2)'!D:D,引当!A:M,7,FALSE)</f>
        <v>パイロットスポーツ</v>
      </c>
      <c r="Y507" s="109" t="str">
        <f t="shared" si="42"/>
        <v>255/40R18</v>
      </c>
      <c r="Z507" s="108" t="str">
        <f>VLOOKUP('作成 (2)'!D:D,引当!A:M,9,FALSE)</f>
        <v>価格</v>
      </c>
      <c r="AA507" s="109" t="str">
        <f>VLOOKUP('作成 (2)'!D:D,引当!A:M,10,FALSE)</f>
        <v>安い</v>
      </c>
      <c r="AB507" s="103" t="str">
        <f>VLOOKUP('作成 (2)'!D:D,引当!A:M,11,FALSE)</f>
        <v>寿命</v>
      </c>
      <c r="AC507" s="103" t="str">
        <f>VLOOKUP('作成 (2)'!D:D,引当!A:M,12,FALSE)</f>
        <v>おすすめ</v>
      </c>
      <c r="AD507" s="26">
        <f>VLOOKUP('作成 (2)'!D:D,引当!A:M,13,FALSE)</f>
        <v>0</v>
      </c>
    </row>
    <row r="508" spans="1:30">
      <c r="A508" s="33">
        <v>2554019158606</v>
      </c>
      <c r="B508" s="32">
        <v>4985009708354</v>
      </c>
      <c r="C508" s="31" t="s">
        <v>3577</v>
      </c>
      <c r="D508" s="30" t="s">
        <v>812</v>
      </c>
      <c r="E508" s="30" t="s">
        <v>1275</v>
      </c>
      <c r="F508" s="30" t="s">
        <v>891</v>
      </c>
      <c r="G508" s="30">
        <v>61700</v>
      </c>
      <c r="H508" s="30">
        <v>27770</v>
      </c>
      <c r="I508" s="30">
        <v>1050</v>
      </c>
      <c r="J508" s="30" t="s">
        <v>3956</v>
      </c>
      <c r="K508" s="344"/>
      <c r="L508" s="102" t="str">
        <f t="shared" si="39"/>
        <v>Pilot Sport 5 255/40R19 100Y XL</v>
      </c>
      <c r="M508" s="104">
        <f>VLOOKUP(A:A,在庫!$B:$M,10,0)</f>
        <v>2</v>
      </c>
      <c r="N508" s="105" t="s">
        <v>4595</v>
      </c>
      <c r="O508" s="105" t="str">
        <f t="shared" si="38"/>
        <v/>
      </c>
      <c r="P508" s="106" t="str">
        <f>VLOOKUP(A:A,在庫!$B:$M,9,0)</f>
        <v>||THAI||THAI</v>
      </c>
      <c r="Q508" s="106" t="str">
        <f>VLOOKUP('作成 (2)'!D:D,引当!A:B,2,0)&amp;K508&amp;O508</f>
        <v>ps5</v>
      </c>
      <c r="R508" s="107" t="str">
        <f t="shared" si="40"/>
        <v>2023年製 Pilot Sport 5 255/40R19 100Y XL  255/40R19  翌営業日発送</v>
      </c>
      <c r="S508" s="106" t="str">
        <f t="shared" si="41"/>
        <v>サマー$$MICHELIN$$ミシュラン$$パイロットスポーツ$$255/40R19$$価格$$安い$$寿命$$おすすめ$$0</v>
      </c>
      <c r="T508" s="104"/>
      <c r="U508" s="104" t="str">
        <f>VLOOKUP('作成 (2)'!D:D,引当!A:R,4,FALSE)</f>
        <v>サマー</v>
      </c>
      <c r="V508" s="104" t="str">
        <f>VLOOKUP('作成 (2)'!D:D,引当!A:R,5,FALSE)</f>
        <v>MICHELIN</v>
      </c>
      <c r="W508" s="103" t="str">
        <f>VLOOKUP('作成 (2)'!D:D,引当!A:R,6,FALSE)</f>
        <v>ミシュラン</v>
      </c>
      <c r="X508" s="108" t="str">
        <f>VLOOKUP('作成 (2)'!D:D,引当!A:M,7,FALSE)</f>
        <v>パイロットスポーツ</v>
      </c>
      <c r="Y508" s="109" t="str">
        <f t="shared" si="42"/>
        <v>255/40R19</v>
      </c>
      <c r="Z508" s="108" t="str">
        <f>VLOOKUP('作成 (2)'!D:D,引当!A:M,9,FALSE)</f>
        <v>価格</v>
      </c>
      <c r="AA508" s="109" t="str">
        <f>VLOOKUP('作成 (2)'!D:D,引当!A:M,10,FALSE)</f>
        <v>安い</v>
      </c>
      <c r="AB508" s="103" t="str">
        <f>VLOOKUP('作成 (2)'!D:D,引当!A:M,11,FALSE)</f>
        <v>寿命</v>
      </c>
      <c r="AC508" s="103" t="str">
        <f>VLOOKUP('作成 (2)'!D:D,引当!A:M,12,FALSE)</f>
        <v>おすすめ</v>
      </c>
      <c r="AD508" s="26">
        <f>VLOOKUP('作成 (2)'!D:D,引当!A:M,13,FALSE)</f>
        <v>0</v>
      </c>
    </row>
    <row r="509" spans="1:30">
      <c r="A509" s="33">
        <v>2554519158601</v>
      </c>
      <c r="B509" s="32">
        <v>4985009708361</v>
      </c>
      <c r="C509" s="31" t="s">
        <v>3579</v>
      </c>
      <c r="D509" s="30" t="s">
        <v>812</v>
      </c>
      <c r="E509" s="30" t="s">
        <v>1277</v>
      </c>
      <c r="F509" s="30" t="s">
        <v>892</v>
      </c>
      <c r="G509" s="30">
        <v>55300</v>
      </c>
      <c r="H509" s="30">
        <v>24890</v>
      </c>
      <c r="I509" s="30">
        <v>1050</v>
      </c>
      <c r="J509" s="30" t="s">
        <v>3956</v>
      </c>
      <c r="K509" s="344"/>
      <c r="L509" s="102" t="str">
        <f t="shared" si="39"/>
        <v>Pilot Sport 5 255/45R19 104Y XL</v>
      </c>
      <c r="M509" s="104">
        <f>VLOOKUP(A:A,在庫!$B:$M,10,0)</f>
        <v>1</v>
      </c>
      <c r="N509" s="105" t="s">
        <v>4595</v>
      </c>
      <c r="O509" s="105" t="str">
        <f t="shared" si="38"/>
        <v/>
      </c>
      <c r="P509" s="106" t="str">
        <f>VLOOKUP(A:A,在庫!$B:$M,9,0)</f>
        <v>||CHINA||</v>
      </c>
      <c r="Q509" s="106" t="str">
        <f>VLOOKUP('作成 (2)'!D:D,引当!A:B,2,0)&amp;K509&amp;O509</f>
        <v>ps5</v>
      </c>
      <c r="R509" s="107" t="str">
        <f t="shared" si="40"/>
        <v>2023年製 Pilot Sport 5 255/45R19 104Y XL  255/45R19  翌営業日発送</v>
      </c>
      <c r="S509" s="106" t="str">
        <f t="shared" si="41"/>
        <v>サマー$$MICHELIN$$ミシュラン$$パイロットスポーツ$$255/45R19$$価格$$安い$$寿命$$おすすめ$$0</v>
      </c>
      <c r="T509" s="104"/>
      <c r="U509" s="104" t="str">
        <f>VLOOKUP('作成 (2)'!D:D,引当!A:R,4,FALSE)</f>
        <v>サマー</v>
      </c>
      <c r="V509" s="104" t="str">
        <f>VLOOKUP('作成 (2)'!D:D,引当!A:R,5,FALSE)</f>
        <v>MICHELIN</v>
      </c>
      <c r="W509" s="103" t="str">
        <f>VLOOKUP('作成 (2)'!D:D,引当!A:R,6,FALSE)</f>
        <v>ミシュラン</v>
      </c>
      <c r="X509" s="108" t="str">
        <f>VLOOKUP('作成 (2)'!D:D,引当!A:M,7,FALSE)</f>
        <v>パイロットスポーツ</v>
      </c>
      <c r="Y509" s="109" t="str">
        <f t="shared" si="42"/>
        <v>255/45R19</v>
      </c>
      <c r="Z509" s="108" t="str">
        <f>VLOOKUP('作成 (2)'!D:D,引当!A:M,9,FALSE)</f>
        <v>価格</v>
      </c>
      <c r="AA509" s="109" t="str">
        <f>VLOOKUP('作成 (2)'!D:D,引当!A:M,10,FALSE)</f>
        <v>安い</v>
      </c>
      <c r="AB509" s="103" t="str">
        <f>VLOOKUP('作成 (2)'!D:D,引当!A:M,11,FALSE)</f>
        <v>寿命</v>
      </c>
      <c r="AC509" s="103" t="str">
        <f>VLOOKUP('作成 (2)'!D:D,引当!A:M,12,FALSE)</f>
        <v>おすすめ</v>
      </c>
      <c r="AD509" s="26">
        <f>VLOOKUP('作成 (2)'!D:D,引当!A:M,13,FALSE)</f>
        <v>0</v>
      </c>
    </row>
    <row r="510" spans="1:30">
      <c r="A510" s="33">
        <v>2653518158602</v>
      </c>
      <c r="B510" s="32">
        <v>4985009708248</v>
      </c>
      <c r="C510" s="31" t="s">
        <v>3560</v>
      </c>
      <c r="D510" s="30" t="s">
        <v>812</v>
      </c>
      <c r="E510" s="30" t="s">
        <v>1146</v>
      </c>
      <c r="F510" s="30" t="s">
        <v>135</v>
      </c>
      <c r="G510" s="30">
        <v>62900</v>
      </c>
      <c r="H510" s="30">
        <v>28310</v>
      </c>
      <c r="I510" s="30">
        <v>1050</v>
      </c>
      <c r="J510" s="30" t="s">
        <v>3956</v>
      </c>
      <c r="K510" s="344"/>
      <c r="L510" s="102" t="str">
        <f t="shared" si="39"/>
        <v>Pilot Sport 5 265/35R18 97Y XL</v>
      </c>
      <c r="M510" s="104">
        <f>VLOOKUP(A:A,在庫!$B:$M,10,0)</f>
        <v>4</v>
      </c>
      <c r="N510" s="105" t="s">
        <v>4595</v>
      </c>
      <c r="O510" s="105" t="str">
        <f t="shared" si="38"/>
        <v/>
      </c>
      <c r="P510" s="106" t="str">
        <f>VLOOKUP(A:A,在庫!$B:$M,9,0)</f>
        <v>||THAI||</v>
      </c>
      <c r="Q510" s="106" t="str">
        <f>VLOOKUP('作成 (2)'!D:D,引当!A:B,2,0)&amp;K510&amp;O510</f>
        <v>ps5</v>
      </c>
      <c r="R510" s="107" t="str">
        <f t="shared" si="40"/>
        <v>2023年製 Pilot Sport 5 265/35R18 97Y XL  265/35R18  翌営業日発送</v>
      </c>
      <c r="S510" s="106" t="str">
        <f t="shared" si="41"/>
        <v>サマー$$MICHELIN$$ミシュラン$$パイロットスポーツ$$265/35R18$$価格$$安い$$寿命$$おすすめ$$0</v>
      </c>
      <c r="T510" s="104"/>
      <c r="U510" s="104" t="str">
        <f>VLOOKUP('作成 (2)'!D:D,引当!A:R,4,FALSE)</f>
        <v>サマー</v>
      </c>
      <c r="V510" s="104" t="str">
        <f>VLOOKUP('作成 (2)'!D:D,引当!A:R,5,FALSE)</f>
        <v>MICHELIN</v>
      </c>
      <c r="W510" s="103" t="str">
        <f>VLOOKUP('作成 (2)'!D:D,引当!A:R,6,FALSE)</f>
        <v>ミシュラン</v>
      </c>
      <c r="X510" s="108" t="str">
        <f>VLOOKUP('作成 (2)'!D:D,引当!A:M,7,FALSE)</f>
        <v>パイロットスポーツ</v>
      </c>
      <c r="Y510" s="109" t="str">
        <f t="shared" si="42"/>
        <v>265/35R18</v>
      </c>
      <c r="Z510" s="108" t="str">
        <f>VLOOKUP('作成 (2)'!D:D,引当!A:M,9,FALSE)</f>
        <v>価格</v>
      </c>
      <c r="AA510" s="109" t="str">
        <f>VLOOKUP('作成 (2)'!D:D,引当!A:M,10,FALSE)</f>
        <v>安い</v>
      </c>
      <c r="AB510" s="103" t="str">
        <f>VLOOKUP('作成 (2)'!D:D,引当!A:M,11,FALSE)</f>
        <v>寿命</v>
      </c>
      <c r="AC510" s="103" t="str">
        <f>VLOOKUP('作成 (2)'!D:D,引当!A:M,12,FALSE)</f>
        <v>おすすめ</v>
      </c>
      <c r="AD510" s="26">
        <f>VLOOKUP('作成 (2)'!D:D,引当!A:M,13,FALSE)</f>
        <v>0</v>
      </c>
    </row>
    <row r="511" spans="1:30">
      <c r="A511" s="33">
        <v>2653518159654</v>
      </c>
      <c r="B511" s="32">
        <v>4985009708248</v>
      </c>
      <c r="C511" s="31" t="s">
        <v>152</v>
      </c>
      <c r="D511" s="30" t="s">
        <v>812</v>
      </c>
      <c r="E511" s="30" t="s">
        <v>1146</v>
      </c>
      <c r="F511" s="30" t="s">
        <v>135</v>
      </c>
      <c r="G511" s="30" t="s">
        <v>152</v>
      </c>
      <c r="H511" s="30">
        <v>25264</v>
      </c>
      <c r="I511" s="30">
        <v>1050</v>
      </c>
      <c r="J511" s="30" t="s">
        <v>3957</v>
      </c>
      <c r="K511" s="344"/>
      <c r="L511" s="102" t="str">
        <f t="shared" si="39"/>
        <v>Pilot Sport 5 265/35R18 97Y XL</v>
      </c>
      <c r="M511" s="104">
        <f>VLOOKUP(A:A,在庫!$B:$M,10,0)</f>
        <v>1</v>
      </c>
      <c r="N511" s="105" t="s">
        <v>4595</v>
      </c>
      <c r="O511" s="105" t="str">
        <f t="shared" si="38"/>
        <v>ip</v>
      </c>
      <c r="P511" s="106">
        <f>VLOOKUP(A:A,在庫!$B:$M,9,0)</f>
        <v>0</v>
      </c>
      <c r="Q511" s="106" t="str">
        <f>VLOOKUP('作成 (2)'!D:D,引当!A:B,2,0)&amp;K511&amp;O511</f>
        <v>ps5ip</v>
      </c>
      <c r="R511" s="107" t="str">
        <f t="shared" si="40"/>
        <v>2023年製 Pilot Sport 5 265/35R18 97Y XL  265/35R18  翌営業日発送</v>
      </c>
      <c r="S511" s="106" t="str">
        <f t="shared" si="41"/>
        <v>サマー$$MICHELIN$$ミシュラン$$パイロットスポーツ$$265/35R18$$価格$$安い$$寿命$$おすすめ$$0</v>
      </c>
      <c r="T511" s="104"/>
      <c r="U511" s="104" t="str">
        <f>VLOOKUP('作成 (2)'!D:D,引当!A:R,4,FALSE)</f>
        <v>サマー</v>
      </c>
      <c r="V511" s="104" t="str">
        <f>VLOOKUP('作成 (2)'!D:D,引当!A:R,5,FALSE)</f>
        <v>MICHELIN</v>
      </c>
      <c r="W511" s="103" t="str">
        <f>VLOOKUP('作成 (2)'!D:D,引当!A:R,6,FALSE)</f>
        <v>ミシュラン</v>
      </c>
      <c r="X511" s="108" t="str">
        <f>VLOOKUP('作成 (2)'!D:D,引当!A:M,7,FALSE)</f>
        <v>パイロットスポーツ</v>
      </c>
      <c r="Y511" s="109" t="str">
        <f t="shared" si="42"/>
        <v>265/35R18</v>
      </c>
      <c r="Z511" s="108" t="str">
        <f>VLOOKUP('作成 (2)'!D:D,引当!A:M,9,FALSE)</f>
        <v>価格</v>
      </c>
      <c r="AA511" s="109" t="str">
        <f>VLOOKUP('作成 (2)'!D:D,引当!A:M,10,FALSE)</f>
        <v>安い</v>
      </c>
      <c r="AB511" s="103" t="str">
        <f>VLOOKUP('作成 (2)'!D:D,引当!A:M,11,FALSE)</f>
        <v>寿命</v>
      </c>
      <c r="AC511" s="103" t="str">
        <f>VLOOKUP('作成 (2)'!D:D,引当!A:M,12,FALSE)</f>
        <v>おすすめ</v>
      </c>
      <c r="AD511" s="26">
        <f>VLOOKUP('作成 (2)'!D:D,引当!A:M,13,FALSE)</f>
        <v>0</v>
      </c>
    </row>
    <row r="512" spans="1:30">
      <c r="A512" s="33">
        <v>2753519158608</v>
      </c>
      <c r="B512" s="32">
        <v>4985009708378</v>
      </c>
      <c r="C512" s="31" t="s">
        <v>3573</v>
      </c>
      <c r="D512" s="30" t="s">
        <v>812</v>
      </c>
      <c r="E512" s="30" t="s">
        <v>1098</v>
      </c>
      <c r="F512" s="30" t="s">
        <v>122</v>
      </c>
      <c r="G512" s="30">
        <v>72800</v>
      </c>
      <c r="H512" s="30">
        <v>32760</v>
      </c>
      <c r="I512" s="30">
        <v>1050</v>
      </c>
      <c r="J512" s="30" t="s">
        <v>3956</v>
      </c>
      <c r="K512" s="344"/>
      <c r="L512" s="102" t="str">
        <f t="shared" si="39"/>
        <v>Pilot Sport 5 275/35R19 100Y XL</v>
      </c>
      <c r="M512" s="104">
        <f>VLOOKUP(A:A,在庫!$B:$M,10,0)</f>
        <v>3</v>
      </c>
      <c r="N512" s="105" t="s">
        <v>4595</v>
      </c>
      <c r="O512" s="105" t="str">
        <f t="shared" si="38"/>
        <v/>
      </c>
      <c r="P512" s="106" t="str">
        <f>VLOOKUP(A:A,在庫!$B:$M,9,0)</f>
        <v>||CHINA||CHINA</v>
      </c>
      <c r="Q512" s="106" t="str">
        <f>VLOOKUP('作成 (2)'!D:D,引当!A:B,2,0)&amp;K512&amp;O512</f>
        <v>ps5</v>
      </c>
      <c r="R512" s="107" t="str">
        <f t="shared" si="40"/>
        <v>2023年製 Pilot Sport 5 275/35R19 100Y XL  275/35R19  翌営業日発送</v>
      </c>
      <c r="S512" s="106" t="str">
        <f t="shared" si="41"/>
        <v>サマー$$MICHELIN$$ミシュラン$$パイロットスポーツ$$275/35R19$$価格$$安い$$寿命$$おすすめ$$0</v>
      </c>
      <c r="T512" s="104"/>
      <c r="U512" s="104" t="str">
        <f>VLOOKUP('作成 (2)'!D:D,引当!A:R,4,FALSE)</f>
        <v>サマー</v>
      </c>
      <c r="V512" s="104" t="str">
        <f>VLOOKUP('作成 (2)'!D:D,引当!A:R,5,FALSE)</f>
        <v>MICHELIN</v>
      </c>
      <c r="W512" s="103" t="str">
        <f>VLOOKUP('作成 (2)'!D:D,引当!A:R,6,FALSE)</f>
        <v>ミシュラン</v>
      </c>
      <c r="X512" s="108" t="str">
        <f>VLOOKUP('作成 (2)'!D:D,引当!A:M,7,FALSE)</f>
        <v>パイロットスポーツ</v>
      </c>
      <c r="Y512" s="109" t="str">
        <f t="shared" si="42"/>
        <v>275/35R19</v>
      </c>
      <c r="Z512" s="108" t="str">
        <f>VLOOKUP('作成 (2)'!D:D,引当!A:M,9,FALSE)</f>
        <v>価格</v>
      </c>
      <c r="AA512" s="109" t="str">
        <f>VLOOKUP('作成 (2)'!D:D,引当!A:M,10,FALSE)</f>
        <v>安い</v>
      </c>
      <c r="AB512" s="103" t="str">
        <f>VLOOKUP('作成 (2)'!D:D,引当!A:M,11,FALSE)</f>
        <v>寿命</v>
      </c>
      <c r="AC512" s="103" t="str">
        <f>VLOOKUP('作成 (2)'!D:D,引当!A:M,12,FALSE)</f>
        <v>おすすめ</v>
      </c>
      <c r="AD512" s="26">
        <f>VLOOKUP('作成 (2)'!D:D,引当!A:M,13,FALSE)</f>
        <v>0</v>
      </c>
    </row>
    <row r="513" spans="1:30">
      <c r="A513" s="33">
        <v>2753519159650</v>
      </c>
      <c r="B513" s="32">
        <v>4985009708378</v>
      </c>
      <c r="C513" s="31" t="s">
        <v>152</v>
      </c>
      <c r="D513" s="30" t="s">
        <v>812</v>
      </c>
      <c r="E513" s="30" t="s">
        <v>1098</v>
      </c>
      <c r="F513" s="30" t="s">
        <v>122</v>
      </c>
      <c r="G513" s="30" t="s">
        <v>152</v>
      </c>
      <c r="H513" s="30">
        <v>29437</v>
      </c>
      <c r="I513" s="30">
        <v>1050</v>
      </c>
      <c r="J513" s="30" t="s">
        <v>3957</v>
      </c>
      <c r="K513" s="344"/>
      <c r="L513" s="102" t="str">
        <f t="shared" si="39"/>
        <v>Pilot Sport 5 275/35R19 100Y XL</v>
      </c>
      <c r="M513" s="104">
        <f>VLOOKUP(A:A,在庫!$B:$M,10,0)</f>
        <v>1</v>
      </c>
      <c r="N513" s="105" t="s">
        <v>4595</v>
      </c>
      <c r="O513" s="105" t="str">
        <f t="shared" si="38"/>
        <v>ip</v>
      </c>
      <c r="P513" s="106" t="str">
        <f>VLOOKUP(A:A,在庫!$B:$M,9,0)</f>
        <v>||SPAIN||SPAIN</v>
      </c>
      <c r="Q513" s="106" t="str">
        <f>VLOOKUP('作成 (2)'!D:D,引当!A:B,2,0)&amp;K513&amp;O513</f>
        <v>ps5ip</v>
      </c>
      <c r="R513" s="107" t="str">
        <f t="shared" si="40"/>
        <v>2023年製 Pilot Sport 5 275/35R19 100Y XL  275/35R19  翌営業日発送</v>
      </c>
      <c r="S513" s="106" t="str">
        <f t="shared" si="41"/>
        <v>サマー$$MICHELIN$$ミシュラン$$パイロットスポーツ$$275/35R19$$価格$$安い$$寿命$$おすすめ$$0</v>
      </c>
      <c r="T513" s="104"/>
      <c r="U513" s="104" t="str">
        <f>VLOOKUP('作成 (2)'!D:D,引当!A:R,4,FALSE)</f>
        <v>サマー</v>
      </c>
      <c r="V513" s="104" t="str">
        <f>VLOOKUP('作成 (2)'!D:D,引当!A:R,5,FALSE)</f>
        <v>MICHELIN</v>
      </c>
      <c r="W513" s="103" t="str">
        <f>VLOOKUP('作成 (2)'!D:D,引当!A:R,6,FALSE)</f>
        <v>ミシュラン</v>
      </c>
      <c r="X513" s="108" t="str">
        <f>VLOOKUP('作成 (2)'!D:D,引当!A:M,7,FALSE)</f>
        <v>パイロットスポーツ</v>
      </c>
      <c r="Y513" s="109" t="str">
        <f t="shared" si="42"/>
        <v>275/35R19</v>
      </c>
      <c r="Z513" s="108" t="str">
        <f>VLOOKUP('作成 (2)'!D:D,引当!A:M,9,FALSE)</f>
        <v>価格</v>
      </c>
      <c r="AA513" s="109" t="str">
        <f>VLOOKUP('作成 (2)'!D:D,引当!A:M,10,FALSE)</f>
        <v>安い</v>
      </c>
      <c r="AB513" s="103" t="str">
        <f>VLOOKUP('作成 (2)'!D:D,引当!A:M,11,FALSE)</f>
        <v>寿命</v>
      </c>
      <c r="AC513" s="103" t="str">
        <f>VLOOKUP('作成 (2)'!D:D,引当!A:M,12,FALSE)</f>
        <v>おすすめ</v>
      </c>
      <c r="AD513" s="26">
        <f>VLOOKUP('作成 (2)'!D:D,引当!A:M,13,FALSE)</f>
        <v>0</v>
      </c>
    </row>
    <row r="514" spans="1:30">
      <c r="A514" s="33">
        <v>2154017158600</v>
      </c>
      <c r="B514" s="32">
        <v>4985009708545</v>
      </c>
      <c r="C514" s="31" t="s">
        <v>3552</v>
      </c>
      <c r="D514" s="30" t="s">
        <v>812</v>
      </c>
      <c r="E514" s="30" t="s">
        <v>1270</v>
      </c>
      <c r="F514" s="30" t="s">
        <v>882</v>
      </c>
      <c r="G514" s="30">
        <v>42100</v>
      </c>
      <c r="H514" s="30">
        <v>18950</v>
      </c>
      <c r="I514" s="30">
        <v>525</v>
      </c>
      <c r="J514" s="30" t="s">
        <v>3956</v>
      </c>
      <c r="K514" s="344"/>
      <c r="L514" s="102" t="str">
        <f t="shared" si="39"/>
        <v>Pilot Sport 5 215/40R17 87Y XL</v>
      </c>
      <c r="M514" s="104">
        <f>VLOOKUP(A:A,在庫!$B:$M,10,0)</f>
        <v>1</v>
      </c>
      <c r="N514" s="105" t="s">
        <v>4595</v>
      </c>
      <c r="O514" s="105" t="str">
        <f t="shared" ref="O514:O577" si="43">IF(J514="並","ip","")</f>
        <v/>
      </c>
      <c r="P514" s="106" t="str">
        <f>VLOOKUP(A:A,在庫!$B:$M,9,0)</f>
        <v>||THAI||</v>
      </c>
      <c r="Q514" s="106" t="str">
        <f>VLOOKUP('作成 (2)'!D:D,引当!A:B,2,0)&amp;K514&amp;O514</f>
        <v>ps5</v>
      </c>
      <c r="R514" s="107" t="str">
        <f t="shared" si="40"/>
        <v>2023年製 Pilot Sport 5 215/40R17 87Y XL  215/40R17  翌営業日発送</v>
      </c>
      <c r="S514" s="106" t="str">
        <f t="shared" si="41"/>
        <v>サマー$$MICHELIN$$ミシュラン$$パイロットスポーツ$$215/40R17$$価格$$安い$$寿命$$おすすめ$$0</v>
      </c>
      <c r="T514" s="104"/>
      <c r="U514" s="104" t="str">
        <f>VLOOKUP('作成 (2)'!D:D,引当!A:R,4,FALSE)</f>
        <v>サマー</v>
      </c>
      <c r="V514" s="104" t="str">
        <f>VLOOKUP('作成 (2)'!D:D,引当!A:R,5,FALSE)</f>
        <v>MICHELIN</v>
      </c>
      <c r="W514" s="103" t="str">
        <f>VLOOKUP('作成 (2)'!D:D,引当!A:R,6,FALSE)</f>
        <v>ミシュラン</v>
      </c>
      <c r="X514" s="108" t="str">
        <f>VLOOKUP('作成 (2)'!D:D,引当!A:M,7,FALSE)</f>
        <v>パイロットスポーツ</v>
      </c>
      <c r="Y514" s="109" t="str">
        <f t="shared" si="42"/>
        <v>215/40R17</v>
      </c>
      <c r="Z514" s="108" t="str">
        <f>VLOOKUP('作成 (2)'!D:D,引当!A:M,9,FALSE)</f>
        <v>価格</v>
      </c>
      <c r="AA514" s="109" t="str">
        <f>VLOOKUP('作成 (2)'!D:D,引当!A:M,10,FALSE)</f>
        <v>安い</v>
      </c>
      <c r="AB514" s="103" t="str">
        <f>VLOOKUP('作成 (2)'!D:D,引当!A:M,11,FALSE)</f>
        <v>寿命</v>
      </c>
      <c r="AC514" s="103" t="str">
        <f>VLOOKUP('作成 (2)'!D:D,引当!A:M,12,FALSE)</f>
        <v>おすすめ</v>
      </c>
      <c r="AD514" s="26">
        <f>VLOOKUP('作成 (2)'!D:D,引当!A:M,13,FALSE)</f>
        <v>0</v>
      </c>
    </row>
    <row r="515" spans="1:30">
      <c r="A515" s="33">
        <v>2254018159658</v>
      </c>
      <c r="C515" s="31" t="s">
        <v>8734</v>
      </c>
      <c r="D515" s="30" t="s">
        <v>812</v>
      </c>
      <c r="E515" s="30" t="s">
        <v>925</v>
      </c>
      <c r="F515" s="30" t="s">
        <v>38</v>
      </c>
      <c r="G515" s="30" t="s">
        <v>152</v>
      </c>
      <c r="H515" s="30">
        <v>13994</v>
      </c>
      <c r="I515" s="30">
        <v>525</v>
      </c>
      <c r="J515" s="30" t="s">
        <v>3957</v>
      </c>
      <c r="K515" s="344"/>
      <c r="L515" s="102" t="str">
        <f t="shared" si="39"/>
        <v>Pilot Sport 5 225/40R18 92Y XL</v>
      </c>
      <c r="M515" s="104">
        <f>VLOOKUP(A:A,在庫!$B:$M,10,0)</f>
        <v>1</v>
      </c>
      <c r="N515" s="105" t="s">
        <v>4595</v>
      </c>
      <c r="O515" s="105" t="str">
        <f t="shared" si="43"/>
        <v>ip</v>
      </c>
      <c r="P515" s="106">
        <f>VLOOKUP(A:A,在庫!$B:$M,9,0)</f>
        <v>0</v>
      </c>
      <c r="Q515" s="106" t="str">
        <f>VLOOKUP('作成 (2)'!D:D,引当!A:B,2,0)&amp;K515&amp;O515</f>
        <v>ps5ip</v>
      </c>
      <c r="R515" s="107" t="str">
        <f t="shared" si="40"/>
        <v>2023年製 Pilot Sport 5 225/40R18 92Y XL  225/40R18  翌営業日発送</v>
      </c>
      <c r="S515" s="106" t="str">
        <f t="shared" si="41"/>
        <v>サマー$$MICHELIN$$ミシュラン$$パイロットスポーツ$$225/40R18$$価格$$安い$$寿命$$おすすめ$$0</v>
      </c>
      <c r="T515" s="104"/>
      <c r="U515" s="104" t="str">
        <f>VLOOKUP('作成 (2)'!D:D,引当!A:R,4,FALSE)</f>
        <v>サマー</v>
      </c>
      <c r="V515" s="104" t="str">
        <f>VLOOKUP('作成 (2)'!D:D,引当!A:R,5,FALSE)</f>
        <v>MICHELIN</v>
      </c>
      <c r="W515" s="103" t="str">
        <f>VLOOKUP('作成 (2)'!D:D,引当!A:R,6,FALSE)</f>
        <v>ミシュラン</v>
      </c>
      <c r="X515" s="108" t="str">
        <f>VLOOKUP('作成 (2)'!D:D,引当!A:M,7,FALSE)</f>
        <v>パイロットスポーツ</v>
      </c>
      <c r="Y515" s="109" t="str">
        <f t="shared" si="42"/>
        <v>225/40R18</v>
      </c>
      <c r="Z515" s="108" t="str">
        <f>VLOOKUP('作成 (2)'!D:D,引当!A:M,9,FALSE)</f>
        <v>価格</v>
      </c>
      <c r="AA515" s="109" t="str">
        <f>VLOOKUP('作成 (2)'!D:D,引当!A:M,10,FALSE)</f>
        <v>安い</v>
      </c>
      <c r="AB515" s="103" t="str">
        <f>VLOOKUP('作成 (2)'!D:D,引当!A:M,11,FALSE)</f>
        <v>寿命</v>
      </c>
      <c r="AC515" s="103" t="str">
        <f>VLOOKUP('作成 (2)'!D:D,引当!A:M,12,FALSE)</f>
        <v>おすすめ</v>
      </c>
      <c r="AD515" s="26">
        <f>VLOOKUP('作成 (2)'!D:D,引当!A:M,13,FALSE)</f>
        <v>0</v>
      </c>
    </row>
    <row r="516" spans="1:30">
      <c r="A516" s="33">
        <v>2553518159657</v>
      </c>
      <c r="B516" s="32" t="s">
        <v>152</v>
      </c>
      <c r="C516" s="31" t="s">
        <v>152</v>
      </c>
      <c r="D516" s="30" t="s">
        <v>812</v>
      </c>
      <c r="E516" s="30" t="s">
        <v>107</v>
      </c>
      <c r="H516" s="30">
        <v>22652</v>
      </c>
      <c r="I516" s="30">
        <v>1050</v>
      </c>
      <c r="J516" s="30" t="s">
        <v>3957</v>
      </c>
      <c r="K516" s="344"/>
      <c r="L516" s="102" t="str">
        <f t="shared" ref="L516:L579" si="44">D516&amp;W$1&amp;E516</f>
        <v>Pilot Sport 5 255/35R18</v>
      </c>
      <c r="M516" s="104">
        <f>VLOOKUP(A:A,在庫!$B:$M,10,0)</f>
        <v>1</v>
      </c>
      <c r="N516" s="105" t="s">
        <v>4595</v>
      </c>
      <c r="O516" s="105" t="str">
        <f t="shared" si="43"/>
        <v>ip</v>
      </c>
      <c r="P516" s="106">
        <f>VLOOKUP(A:A,在庫!$B:$M,9,0)</f>
        <v>0</v>
      </c>
      <c r="Q516" s="106" t="str">
        <f>VLOOKUP('作成 (2)'!D:D,引当!A:B,2,0)&amp;K516&amp;O516</f>
        <v>ps5ip</v>
      </c>
      <c r="R516" s="107" t="str">
        <f t="shared" si="40"/>
        <v>2023年製 Pilot Sport 5 255/35R18  0  翌営業日発送</v>
      </c>
      <c r="S516" s="106" t="str">
        <f t="shared" si="41"/>
        <v>サマー$$MICHELIN$$ミシュラン$$パイロットスポーツ$$0$$価格$$安い$$寿命$$おすすめ$$0</v>
      </c>
      <c r="T516" s="104"/>
      <c r="U516" s="104" t="str">
        <f>VLOOKUP('作成 (2)'!D:D,引当!A:R,4,FALSE)</f>
        <v>サマー</v>
      </c>
      <c r="V516" s="104" t="str">
        <f>VLOOKUP('作成 (2)'!D:D,引当!A:R,5,FALSE)</f>
        <v>MICHELIN</v>
      </c>
      <c r="W516" s="103" t="str">
        <f>VLOOKUP('作成 (2)'!D:D,引当!A:R,6,FALSE)</f>
        <v>ミシュラン</v>
      </c>
      <c r="X516" s="108" t="str">
        <f>VLOOKUP('作成 (2)'!D:D,引当!A:M,7,FALSE)</f>
        <v>パイロットスポーツ</v>
      </c>
      <c r="Y516" s="109">
        <f t="shared" si="42"/>
        <v>0</v>
      </c>
      <c r="Z516" s="108" t="str">
        <f>VLOOKUP('作成 (2)'!D:D,引当!A:M,9,FALSE)</f>
        <v>価格</v>
      </c>
      <c r="AA516" s="109" t="str">
        <f>VLOOKUP('作成 (2)'!D:D,引当!A:M,10,FALSE)</f>
        <v>安い</v>
      </c>
      <c r="AB516" s="103" t="str">
        <f>VLOOKUP('作成 (2)'!D:D,引当!A:M,11,FALSE)</f>
        <v>寿命</v>
      </c>
      <c r="AC516" s="103" t="str">
        <f>VLOOKUP('作成 (2)'!D:D,引当!A:M,12,FALSE)</f>
        <v>おすすめ</v>
      </c>
      <c r="AD516" s="26">
        <f>VLOOKUP('作成 (2)'!D:D,引当!A:M,13,FALSE)</f>
        <v>0</v>
      </c>
    </row>
    <row r="517" spans="1:30">
      <c r="A517" s="33">
        <v>2054018158602</v>
      </c>
      <c r="B517" s="32">
        <v>4985009708101</v>
      </c>
      <c r="C517" s="31" t="s">
        <v>3557</v>
      </c>
      <c r="D517" s="30" t="s">
        <v>812</v>
      </c>
      <c r="E517" s="30" t="s">
        <v>1272</v>
      </c>
      <c r="F517" s="30" t="s">
        <v>887</v>
      </c>
      <c r="G517" s="30">
        <v>46600</v>
      </c>
      <c r="H517" s="30">
        <v>20970</v>
      </c>
      <c r="I517" s="30">
        <v>525</v>
      </c>
      <c r="J517" s="30" t="s">
        <v>3956</v>
      </c>
      <c r="K517" s="344"/>
      <c r="L517" s="102" t="str">
        <f t="shared" si="44"/>
        <v>Pilot Sport 5 205/40R18 86Y XL</v>
      </c>
      <c r="M517" s="104" t="e">
        <f>VLOOKUP(A:A,在庫!$B:$M,10,0)</f>
        <v>#N/A</v>
      </c>
      <c r="N517" s="105" t="s">
        <v>4595</v>
      </c>
      <c r="O517" s="105" t="str">
        <f t="shared" si="43"/>
        <v/>
      </c>
      <c r="P517" s="106" t="e">
        <f>VLOOKUP(A:A,在庫!$B:$M,9,0)</f>
        <v>#N/A</v>
      </c>
      <c r="Q517" s="106" t="str">
        <f>VLOOKUP('作成 (2)'!D:D,引当!A:B,2,0)&amp;K517&amp;O517</f>
        <v>ps5</v>
      </c>
      <c r="R517" s="107" t="str">
        <f t="shared" ref="R517:R580" si="45">N517&amp;W$1&amp;L517&amp;W$1&amp;W$1&amp;Y517&amp;W$1&amp;R$4</f>
        <v>2023年製 Pilot Sport 5 205/40R18 86Y XL  205/40R18  翌営業日発送</v>
      </c>
      <c r="S517" s="106" t="str">
        <f t="shared" ref="S517:S580" si="46">U517&amp;S$4&amp;V517&amp;S$4&amp;W517&amp;S$4&amp;X517&amp;S$4&amp;Y517&amp;S$4&amp;Z517&amp;S$4&amp;AA517&amp;S$4&amp;AB517&amp;S$4&amp;AC517&amp;S$4&amp;AD517</f>
        <v>サマー$$MICHELIN$$ミシュラン$$パイロットスポーツ$$205/40R18$$価格$$安い$$寿命$$おすすめ$$0</v>
      </c>
      <c r="T517" s="104"/>
      <c r="U517" s="104" t="str">
        <f>VLOOKUP('作成 (2)'!D:D,引当!A:R,4,FALSE)</f>
        <v>サマー</v>
      </c>
      <c r="V517" s="104" t="str">
        <f>VLOOKUP('作成 (2)'!D:D,引当!A:R,5,FALSE)</f>
        <v>MICHELIN</v>
      </c>
      <c r="W517" s="103" t="str">
        <f>VLOOKUP('作成 (2)'!D:D,引当!A:R,6,FALSE)</f>
        <v>ミシュラン</v>
      </c>
      <c r="X517" s="108" t="str">
        <f>VLOOKUP('作成 (2)'!D:D,引当!A:M,7,FALSE)</f>
        <v>パイロットスポーツ</v>
      </c>
      <c r="Y517" s="109" t="str">
        <f t="shared" si="42"/>
        <v>205/40R18</v>
      </c>
      <c r="Z517" s="108" t="str">
        <f>VLOOKUP('作成 (2)'!D:D,引当!A:M,9,FALSE)</f>
        <v>価格</v>
      </c>
      <c r="AA517" s="109" t="str">
        <f>VLOOKUP('作成 (2)'!D:D,引当!A:M,10,FALSE)</f>
        <v>安い</v>
      </c>
      <c r="AB517" s="103" t="str">
        <f>VLOOKUP('作成 (2)'!D:D,引当!A:M,11,FALSE)</f>
        <v>寿命</v>
      </c>
      <c r="AC517" s="103" t="str">
        <f>VLOOKUP('作成 (2)'!D:D,引当!A:M,12,FALSE)</f>
        <v>おすすめ</v>
      </c>
      <c r="AD517" s="26">
        <f>VLOOKUP('作成 (2)'!D:D,引当!A:M,13,FALSE)</f>
        <v>0</v>
      </c>
    </row>
    <row r="518" spans="1:30">
      <c r="A518" s="33">
        <v>2054517118527</v>
      </c>
      <c r="B518" s="32">
        <v>4961914965228</v>
      </c>
      <c r="C518" s="31" t="s">
        <v>1465</v>
      </c>
      <c r="D518" s="30" t="s">
        <v>4701</v>
      </c>
      <c r="E518" s="30" t="s">
        <v>897</v>
      </c>
      <c r="F518" s="30" t="s">
        <v>62</v>
      </c>
      <c r="G518" s="30" t="s">
        <v>152</v>
      </c>
      <c r="H518" s="30">
        <v>10540</v>
      </c>
      <c r="I518" s="30">
        <v>525</v>
      </c>
      <c r="J518" s="30" t="s">
        <v>3957</v>
      </c>
      <c r="K518" s="344"/>
      <c r="L518" s="102" t="str">
        <f t="shared" si="44"/>
        <v>POTENZA Adrenalin RE004 205/45R17 88W XL</v>
      </c>
      <c r="M518" s="104">
        <f>VLOOKUP(A:A,在庫!$B:$M,10,0)</f>
        <v>1</v>
      </c>
      <c r="N518" s="105" t="s">
        <v>4595</v>
      </c>
      <c r="O518" s="105" t="str">
        <f t="shared" si="43"/>
        <v>ip</v>
      </c>
      <c r="P518" s="106">
        <f>VLOOKUP(A:A,在庫!$B:$M,9,0)</f>
        <v>0</v>
      </c>
      <c r="Q518" s="106" t="str">
        <f>VLOOKUP('作成 (2)'!D:D,引当!A:B,2,0)&amp;K518&amp;O518</f>
        <v>re004ip</v>
      </c>
      <c r="R518" s="107" t="str">
        <f t="shared" si="45"/>
        <v>2023年製 POTENZA Adrenalin RE004 205/45R17 88W XL  205/45R17  翌営業日発送</v>
      </c>
      <c r="S518" s="106" t="str">
        <f t="shared" si="46"/>
        <v>サマー$$BRIDGESTONE$$ブリヂストン$$ポテンザ$$205/45R17$$価格$$安い$$寿命$$おすすめ$$0</v>
      </c>
      <c r="T518" s="104"/>
      <c r="U518" s="104" t="str">
        <f>VLOOKUP('作成 (2)'!D:D,引当!A:R,4,FALSE)</f>
        <v>サマー</v>
      </c>
      <c r="V518" s="104" t="str">
        <f>VLOOKUP('作成 (2)'!D:D,引当!A:R,5,FALSE)</f>
        <v>BRIDGESTONE</v>
      </c>
      <c r="W518" s="103" t="str">
        <f>VLOOKUP('作成 (2)'!D:D,引当!A:R,6,FALSE)</f>
        <v>ブリヂストン</v>
      </c>
      <c r="X518" s="108" t="str">
        <f>VLOOKUP('作成 (2)'!D:D,引当!A:M,7,FALSE)</f>
        <v>ポテンザ</v>
      </c>
      <c r="Y518" s="109" t="str">
        <f t="shared" ref="Y518:Y581" si="47">F518</f>
        <v>205/45R17</v>
      </c>
      <c r="Z518" s="108" t="str">
        <f>VLOOKUP('作成 (2)'!D:D,引当!A:M,9,FALSE)</f>
        <v>価格</v>
      </c>
      <c r="AA518" s="109" t="str">
        <f>VLOOKUP('作成 (2)'!D:D,引当!A:M,10,FALSE)</f>
        <v>安い</v>
      </c>
      <c r="AB518" s="103" t="str">
        <f>VLOOKUP('作成 (2)'!D:D,引当!A:M,11,FALSE)</f>
        <v>寿命</v>
      </c>
      <c r="AC518" s="103" t="str">
        <f>VLOOKUP('作成 (2)'!D:D,引当!A:M,12,FALSE)</f>
        <v>おすすめ</v>
      </c>
      <c r="AD518" s="26">
        <f>VLOOKUP('作成 (2)'!D:D,引当!A:M,13,FALSE)</f>
        <v>0</v>
      </c>
    </row>
    <row r="519" spans="1:30">
      <c r="A519" s="33">
        <v>2055016118520</v>
      </c>
      <c r="B519" s="32">
        <v>4961914965174</v>
      </c>
      <c r="C519" s="31" t="s">
        <v>1469</v>
      </c>
      <c r="D519" s="30" t="s">
        <v>4701</v>
      </c>
      <c r="E519" s="30" t="s">
        <v>1176</v>
      </c>
      <c r="F519" s="30" t="s">
        <v>105</v>
      </c>
      <c r="G519" s="30" t="s">
        <v>152</v>
      </c>
      <c r="H519" s="30">
        <v>9364</v>
      </c>
      <c r="I519" s="30">
        <v>525</v>
      </c>
      <c r="J519" s="30" t="s">
        <v>3957</v>
      </c>
      <c r="K519" s="344"/>
      <c r="L519" s="102" t="str">
        <f t="shared" si="44"/>
        <v>POTENZA Adrenalin RE004 205/50R16 87W</v>
      </c>
      <c r="M519" s="104">
        <f>VLOOKUP(A:A,在庫!$B:$M,10,0)</f>
        <v>1</v>
      </c>
      <c r="N519" s="105" t="s">
        <v>4595</v>
      </c>
      <c r="O519" s="105" t="str">
        <f t="shared" si="43"/>
        <v>ip</v>
      </c>
      <c r="P519" s="106">
        <f>VLOOKUP(A:A,在庫!$B:$M,9,0)</f>
        <v>0</v>
      </c>
      <c r="Q519" s="106" t="str">
        <f>VLOOKUP('作成 (2)'!D:D,引当!A:B,2,0)&amp;K519&amp;O519</f>
        <v>re004ip</v>
      </c>
      <c r="R519" s="107" t="str">
        <f t="shared" si="45"/>
        <v>2023年製 POTENZA Adrenalin RE004 205/50R16 87W  205/50R16  翌営業日発送</v>
      </c>
      <c r="S519" s="106" t="str">
        <f t="shared" si="46"/>
        <v>サマー$$BRIDGESTONE$$ブリヂストン$$ポテンザ$$205/50R16$$価格$$安い$$寿命$$おすすめ$$0</v>
      </c>
      <c r="T519" s="104"/>
      <c r="U519" s="104" t="str">
        <f>VLOOKUP('作成 (2)'!D:D,引当!A:R,4,FALSE)</f>
        <v>サマー</v>
      </c>
      <c r="V519" s="104" t="str">
        <f>VLOOKUP('作成 (2)'!D:D,引当!A:R,5,FALSE)</f>
        <v>BRIDGESTONE</v>
      </c>
      <c r="W519" s="103" t="str">
        <f>VLOOKUP('作成 (2)'!D:D,引当!A:R,6,FALSE)</f>
        <v>ブリヂストン</v>
      </c>
      <c r="X519" s="108" t="str">
        <f>VLOOKUP('作成 (2)'!D:D,引当!A:M,7,FALSE)</f>
        <v>ポテンザ</v>
      </c>
      <c r="Y519" s="109" t="str">
        <f t="shared" si="47"/>
        <v>205/50R16</v>
      </c>
      <c r="Z519" s="108" t="str">
        <f>VLOOKUP('作成 (2)'!D:D,引当!A:M,9,FALSE)</f>
        <v>価格</v>
      </c>
      <c r="AA519" s="109" t="str">
        <f>VLOOKUP('作成 (2)'!D:D,引当!A:M,10,FALSE)</f>
        <v>安い</v>
      </c>
      <c r="AB519" s="103" t="str">
        <f>VLOOKUP('作成 (2)'!D:D,引当!A:M,11,FALSE)</f>
        <v>寿命</v>
      </c>
      <c r="AC519" s="103" t="str">
        <f>VLOOKUP('作成 (2)'!D:D,引当!A:M,12,FALSE)</f>
        <v>おすすめ</v>
      </c>
      <c r="AD519" s="26">
        <f>VLOOKUP('作成 (2)'!D:D,引当!A:M,13,FALSE)</f>
        <v>0</v>
      </c>
    </row>
    <row r="520" spans="1:30">
      <c r="A520" s="33">
        <v>2055516118525</v>
      </c>
      <c r="B520" s="32">
        <v>4961914965167</v>
      </c>
      <c r="C520" s="31" t="s">
        <v>1466</v>
      </c>
      <c r="D520" s="30" t="s">
        <v>4701</v>
      </c>
      <c r="E520" s="30" t="s">
        <v>1097</v>
      </c>
      <c r="F520" s="30" t="s">
        <v>35</v>
      </c>
      <c r="G520" s="30" t="s">
        <v>152</v>
      </c>
      <c r="H520" s="30">
        <v>9220</v>
      </c>
      <c r="I520" s="30">
        <v>525</v>
      </c>
      <c r="J520" s="30" t="s">
        <v>3957</v>
      </c>
      <c r="K520" s="344"/>
      <c r="L520" s="102" t="str">
        <f t="shared" si="44"/>
        <v>POTENZA Adrenalin RE004 205/55R16 91W</v>
      </c>
      <c r="M520" s="104">
        <f>VLOOKUP(A:A,在庫!$B:$M,10,0)</f>
        <v>1</v>
      </c>
      <c r="N520" s="105" t="s">
        <v>4595</v>
      </c>
      <c r="O520" s="105" t="str">
        <f t="shared" si="43"/>
        <v>ip</v>
      </c>
      <c r="P520" s="106">
        <f>VLOOKUP(A:A,在庫!$B:$M,9,0)</f>
        <v>0</v>
      </c>
      <c r="Q520" s="106" t="str">
        <f>VLOOKUP('作成 (2)'!D:D,引当!A:B,2,0)&amp;K520&amp;O520</f>
        <v>re004ip</v>
      </c>
      <c r="R520" s="107" t="str">
        <f t="shared" si="45"/>
        <v>2023年製 POTENZA Adrenalin RE004 205/55R16 91W  205/55R16  翌営業日発送</v>
      </c>
      <c r="S520" s="106" t="str">
        <f t="shared" si="46"/>
        <v>サマー$$BRIDGESTONE$$ブリヂストン$$ポテンザ$$205/55R16$$価格$$安い$$寿命$$おすすめ$$0</v>
      </c>
      <c r="T520" s="104"/>
      <c r="U520" s="104" t="str">
        <f>VLOOKUP('作成 (2)'!D:D,引当!A:R,4,FALSE)</f>
        <v>サマー</v>
      </c>
      <c r="V520" s="104" t="str">
        <f>VLOOKUP('作成 (2)'!D:D,引当!A:R,5,FALSE)</f>
        <v>BRIDGESTONE</v>
      </c>
      <c r="W520" s="103" t="str">
        <f>VLOOKUP('作成 (2)'!D:D,引当!A:R,6,FALSE)</f>
        <v>ブリヂストン</v>
      </c>
      <c r="X520" s="108" t="str">
        <f>VLOOKUP('作成 (2)'!D:D,引当!A:M,7,FALSE)</f>
        <v>ポテンザ</v>
      </c>
      <c r="Y520" s="109" t="str">
        <f t="shared" si="47"/>
        <v>205/55R16</v>
      </c>
      <c r="Z520" s="108" t="str">
        <f>VLOOKUP('作成 (2)'!D:D,引当!A:M,9,FALSE)</f>
        <v>価格</v>
      </c>
      <c r="AA520" s="109" t="str">
        <f>VLOOKUP('作成 (2)'!D:D,引当!A:M,10,FALSE)</f>
        <v>安い</v>
      </c>
      <c r="AB520" s="103" t="str">
        <f>VLOOKUP('作成 (2)'!D:D,引当!A:M,11,FALSE)</f>
        <v>寿命</v>
      </c>
      <c r="AC520" s="103" t="str">
        <f>VLOOKUP('作成 (2)'!D:D,引当!A:M,12,FALSE)</f>
        <v>おすすめ</v>
      </c>
      <c r="AD520" s="26">
        <f>VLOOKUP('作成 (2)'!D:D,引当!A:M,13,FALSE)</f>
        <v>0</v>
      </c>
    </row>
    <row r="521" spans="1:30">
      <c r="A521" s="33">
        <v>2154517118524</v>
      </c>
      <c r="B521" s="32">
        <v>4961914965235</v>
      </c>
      <c r="C521" s="31" t="s">
        <v>1447</v>
      </c>
      <c r="D521" s="30" t="s">
        <v>4701</v>
      </c>
      <c r="E521" s="30" t="s">
        <v>698</v>
      </c>
      <c r="F521" s="30" t="s">
        <v>36</v>
      </c>
      <c r="G521" s="30">
        <v>22</v>
      </c>
      <c r="H521" s="30">
        <v>10540</v>
      </c>
      <c r="I521" s="30">
        <v>525</v>
      </c>
      <c r="J521" s="30" t="s">
        <v>3957</v>
      </c>
      <c r="K521" s="344"/>
      <c r="L521" s="102" t="str">
        <f t="shared" si="44"/>
        <v>POTENZA Adrenalin RE004 215/45R17 91W XL</v>
      </c>
      <c r="M521" s="104">
        <f>VLOOKUP(A:A,在庫!$B:$M,10,0)</f>
        <v>1</v>
      </c>
      <c r="N521" s="105" t="s">
        <v>4595</v>
      </c>
      <c r="O521" s="105" t="str">
        <f t="shared" si="43"/>
        <v>ip</v>
      </c>
      <c r="P521" s="106">
        <f>VLOOKUP(A:A,在庫!$B:$M,9,0)</f>
        <v>0</v>
      </c>
      <c r="Q521" s="106" t="str">
        <f>VLOOKUP('作成 (2)'!D:D,引当!A:B,2,0)&amp;K521&amp;O521</f>
        <v>re004ip</v>
      </c>
      <c r="R521" s="107" t="str">
        <f t="shared" si="45"/>
        <v>2023年製 POTENZA Adrenalin RE004 215/45R17 91W XL  215/45R17  翌営業日発送</v>
      </c>
      <c r="S521" s="106" t="str">
        <f t="shared" si="46"/>
        <v>サマー$$BRIDGESTONE$$ブリヂストン$$ポテンザ$$215/45R17$$価格$$安い$$寿命$$おすすめ$$0</v>
      </c>
      <c r="T521" s="104"/>
      <c r="U521" s="104" t="str">
        <f>VLOOKUP('作成 (2)'!D:D,引当!A:R,4,FALSE)</f>
        <v>サマー</v>
      </c>
      <c r="V521" s="104" t="str">
        <f>VLOOKUP('作成 (2)'!D:D,引当!A:R,5,FALSE)</f>
        <v>BRIDGESTONE</v>
      </c>
      <c r="W521" s="103" t="str">
        <f>VLOOKUP('作成 (2)'!D:D,引当!A:R,6,FALSE)</f>
        <v>ブリヂストン</v>
      </c>
      <c r="X521" s="108" t="str">
        <f>VLOOKUP('作成 (2)'!D:D,引当!A:M,7,FALSE)</f>
        <v>ポテンザ</v>
      </c>
      <c r="Y521" s="109" t="str">
        <f t="shared" si="47"/>
        <v>215/45R17</v>
      </c>
      <c r="Z521" s="108" t="str">
        <f>VLOOKUP('作成 (2)'!D:D,引当!A:M,9,FALSE)</f>
        <v>価格</v>
      </c>
      <c r="AA521" s="109" t="str">
        <f>VLOOKUP('作成 (2)'!D:D,引当!A:M,10,FALSE)</f>
        <v>安い</v>
      </c>
      <c r="AB521" s="103" t="str">
        <f>VLOOKUP('作成 (2)'!D:D,引当!A:M,11,FALSE)</f>
        <v>寿命</v>
      </c>
      <c r="AC521" s="103" t="str">
        <f>VLOOKUP('作成 (2)'!D:D,引当!A:M,12,FALSE)</f>
        <v>おすすめ</v>
      </c>
      <c r="AD521" s="26">
        <f>VLOOKUP('作成 (2)'!D:D,引当!A:M,13,FALSE)</f>
        <v>0</v>
      </c>
    </row>
    <row r="522" spans="1:30">
      <c r="A522" s="33">
        <v>2155517118521</v>
      </c>
      <c r="B522" s="32">
        <v>4961914965181</v>
      </c>
      <c r="C522" s="31" t="s">
        <v>1431</v>
      </c>
      <c r="D522" s="30" t="s">
        <v>4701</v>
      </c>
      <c r="E522" s="30" t="s">
        <v>686</v>
      </c>
      <c r="F522" s="30" t="s">
        <v>66</v>
      </c>
      <c r="G522" s="30">
        <v>22</v>
      </c>
      <c r="H522" s="30">
        <v>10765</v>
      </c>
      <c r="I522" s="30">
        <v>1050</v>
      </c>
      <c r="J522" s="30" t="s">
        <v>3957</v>
      </c>
      <c r="K522" s="344"/>
      <c r="L522" s="102" t="str">
        <f t="shared" si="44"/>
        <v>POTENZA Adrenalin RE004 215/55R17 94W</v>
      </c>
      <c r="M522" s="104">
        <f>VLOOKUP(A:A,在庫!$B:$M,10,0)</f>
        <v>1</v>
      </c>
      <c r="N522" s="105" t="s">
        <v>4595</v>
      </c>
      <c r="O522" s="105" t="str">
        <f t="shared" si="43"/>
        <v>ip</v>
      </c>
      <c r="P522" s="106">
        <f>VLOOKUP(A:A,在庫!$B:$M,9,0)</f>
        <v>0</v>
      </c>
      <c r="Q522" s="106" t="str">
        <f>VLOOKUP('作成 (2)'!D:D,引当!A:B,2,0)&amp;K522&amp;O522</f>
        <v>re004ip</v>
      </c>
      <c r="R522" s="107" t="str">
        <f t="shared" si="45"/>
        <v>2023年製 POTENZA Adrenalin RE004 215/55R17 94W  215/55R17  翌営業日発送</v>
      </c>
      <c r="S522" s="106" t="str">
        <f t="shared" si="46"/>
        <v>サマー$$BRIDGESTONE$$ブリヂストン$$ポテンザ$$215/55R17$$価格$$安い$$寿命$$おすすめ$$0</v>
      </c>
      <c r="T522" s="104"/>
      <c r="U522" s="104" t="str">
        <f>VLOOKUP('作成 (2)'!D:D,引当!A:R,4,FALSE)</f>
        <v>サマー</v>
      </c>
      <c r="V522" s="104" t="str">
        <f>VLOOKUP('作成 (2)'!D:D,引当!A:R,5,FALSE)</f>
        <v>BRIDGESTONE</v>
      </c>
      <c r="W522" s="103" t="str">
        <f>VLOOKUP('作成 (2)'!D:D,引当!A:R,6,FALSE)</f>
        <v>ブリヂストン</v>
      </c>
      <c r="X522" s="108" t="str">
        <f>VLOOKUP('作成 (2)'!D:D,引当!A:M,7,FALSE)</f>
        <v>ポテンザ</v>
      </c>
      <c r="Y522" s="109" t="str">
        <f t="shared" si="47"/>
        <v>215/55R17</v>
      </c>
      <c r="Z522" s="108" t="str">
        <f>VLOOKUP('作成 (2)'!D:D,引当!A:M,9,FALSE)</f>
        <v>価格</v>
      </c>
      <c r="AA522" s="109" t="str">
        <f>VLOOKUP('作成 (2)'!D:D,引当!A:M,10,FALSE)</f>
        <v>安い</v>
      </c>
      <c r="AB522" s="103" t="str">
        <f>VLOOKUP('作成 (2)'!D:D,引当!A:M,11,FALSE)</f>
        <v>寿命</v>
      </c>
      <c r="AC522" s="103" t="str">
        <f>VLOOKUP('作成 (2)'!D:D,引当!A:M,12,FALSE)</f>
        <v>おすすめ</v>
      </c>
      <c r="AD522" s="26">
        <f>VLOOKUP('作成 (2)'!D:D,引当!A:M,13,FALSE)</f>
        <v>0</v>
      </c>
    </row>
    <row r="523" spans="1:30">
      <c r="A523" s="33">
        <v>2254018118525</v>
      </c>
      <c r="B523" s="32">
        <v>4961914965297</v>
      </c>
      <c r="C523" s="31" t="s">
        <v>1467</v>
      </c>
      <c r="D523" s="30" t="s">
        <v>4701</v>
      </c>
      <c r="E523" s="30" t="s">
        <v>1178</v>
      </c>
      <c r="F523" s="30" t="s">
        <v>38</v>
      </c>
      <c r="G523" s="30" t="s">
        <v>152</v>
      </c>
      <c r="H523" s="30">
        <v>12760</v>
      </c>
      <c r="I523" s="30">
        <v>525</v>
      </c>
      <c r="J523" s="30" t="s">
        <v>3957</v>
      </c>
      <c r="K523" s="344"/>
      <c r="L523" s="102" t="str">
        <f t="shared" si="44"/>
        <v>POTENZA Adrenalin RE004 225/40R18 92W XL</v>
      </c>
      <c r="M523" s="104" t="e">
        <f>VLOOKUP(A:A,在庫!$B:$M,10,0)</f>
        <v>#N/A</v>
      </c>
      <c r="N523" s="105" t="s">
        <v>4595</v>
      </c>
      <c r="O523" s="105" t="str">
        <f t="shared" si="43"/>
        <v>ip</v>
      </c>
      <c r="P523" s="106" t="e">
        <f>VLOOKUP(A:A,在庫!$B:$M,9,0)</f>
        <v>#N/A</v>
      </c>
      <c r="Q523" s="106" t="str">
        <f>VLOOKUP('作成 (2)'!D:D,引当!A:B,2,0)&amp;K523&amp;O523</f>
        <v>re004ip</v>
      </c>
      <c r="R523" s="107" t="str">
        <f t="shared" si="45"/>
        <v>2023年製 POTENZA Adrenalin RE004 225/40R18 92W XL  225/40R18  翌営業日発送</v>
      </c>
      <c r="S523" s="106" t="str">
        <f t="shared" si="46"/>
        <v>サマー$$BRIDGESTONE$$ブリヂストン$$ポテンザ$$225/40R18$$価格$$安い$$寿命$$おすすめ$$0</v>
      </c>
      <c r="T523" s="104"/>
      <c r="U523" s="104" t="str">
        <f>VLOOKUP('作成 (2)'!D:D,引当!A:R,4,FALSE)</f>
        <v>サマー</v>
      </c>
      <c r="V523" s="104" t="str">
        <f>VLOOKUP('作成 (2)'!D:D,引当!A:R,5,FALSE)</f>
        <v>BRIDGESTONE</v>
      </c>
      <c r="W523" s="103" t="str">
        <f>VLOOKUP('作成 (2)'!D:D,引当!A:R,6,FALSE)</f>
        <v>ブリヂストン</v>
      </c>
      <c r="X523" s="108" t="str">
        <f>VLOOKUP('作成 (2)'!D:D,引当!A:M,7,FALSE)</f>
        <v>ポテンザ</v>
      </c>
      <c r="Y523" s="109" t="str">
        <f t="shared" si="47"/>
        <v>225/40R18</v>
      </c>
      <c r="Z523" s="108" t="str">
        <f>VLOOKUP('作成 (2)'!D:D,引当!A:M,9,FALSE)</f>
        <v>価格</v>
      </c>
      <c r="AA523" s="109" t="str">
        <f>VLOOKUP('作成 (2)'!D:D,引当!A:M,10,FALSE)</f>
        <v>安い</v>
      </c>
      <c r="AB523" s="103" t="str">
        <f>VLOOKUP('作成 (2)'!D:D,引当!A:M,11,FALSE)</f>
        <v>寿命</v>
      </c>
      <c r="AC523" s="103" t="str">
        <f>VLOOKUP('作成 (2)'!D:D,引当!A:M,12,FALSE)</f>
        <v>おすすめ</v>
      </c>
      <c r="AD523" s="26">
        <f>VLOOKUP('作成 (2)'!D:D,引当!A:M,13,FALSE)</f>
        <v>0</v>
      </c>
    </row>
    <row r="524" spans="1:30">
      <c r="A524" s="33">
        <v>2254517118521</v>
      </c>
      <c r="B524" s="32">
        <v>4961914965242</v>
      </c>
      <c r="C524" s="31" t="s">
        <v>1455</v>
      </c>
      <c r="D524" s="30" t="s">
        <v>4701</v>
      </c>
      <c r="E524" s="30" t="s">
        <v>1005</v>
      </c>
      <c r="F524" s="30" t="s">
        <v>37</v>
      </c>
      <c r="G524" s="30">
        <v>22</v>
      </c>
      <c r="H524" s="30">
        <v>10738</v>
      </c>
      <c r="I524" s="30">
        <v>525</v>
      </c>
      <c r="J524" s="30" t="s">
        <v>3957</v>
      </c>
      <c r="K524" s="344"/>
      <c r="L524" s="102" t="str">
        <f t="shared" si="44"/>
        <v>POTENZA Adrenalin RE004 225/45R17 94W XL</v>
      </c>
      <c r="M524" s="104">
        <f>VLOOKUP(A:A,在庫!$B:$M,10,0)</f>
        <v>2</v>
      </c>
      <c r="N524" s="105" t="s">
        <v>4595</v>
      </c>
      <c r="O524" s="105" t="str">
        <f t="shared" si="43"/>
        <v>ip</v>
      </c>
      <c r="P524" s="106">
        <f>VLOOKUP(A:A,在庫!$B:$M,9,0)</f>
        <v>0</v>
      </c>
      <c r="Q524" s="106" t="str">
        <f>VLOOKUP('作成 (2)'!D:D,引当!A:B,2,0)&amp;K524&amp;O524</f>
        <v>re004ip</v>
      </c>
      <c r="R524" s="107" t="str">
        <f t="shared" si="45"/>
        <v>2023年製 POTENZA Adrenalin RE004 225/45R17 94W XL  225/45R17  翌営業日発送</v>
      </c>
      <c r="S524" s="106" t="str">
        <f t="shared" si="46"/>
        <v>サマー$$BRIDGESTONE$$ブリヂストン$$ポテンザ$$225/45R17$$価格$$安い$$寿命$$おすすめ$$0</v>
      </c>
      <c r="T524" s="104"/>
      <c r="U524" s="104" t="str">
        <f>VLOOKUP('作成 (2)'!D:D,引当!A:R,4,FALSE)</f>
        <v>サマー</v>
      </c>
      <c r="V524" s="104" t="str">
        <f>VLOOKUP('作成 (2)'!D:D,引当!A:R,5,FALSE)</f>
        <v>BRIDGESTONE</v>
      </c>
      <c r="W524" s="103" t="str">
        <f>VLOOKUP('作成 (2)'!D:D,引当!A:R,6,FALSE)</f>
        <v>ブリヂストン</v>
      </c>
      <c r="X524" s="108" t="str">
        <f>VLOOKUP('作成 (2)'!D:D,引当!A:M,7,FALSE)</f>
        <v>ポテンザ</v>
      </c>
      <c r="Y524" s="109" t="str">
        <f t="shared" si="47"/>
        <v>225/45R17</v>
      </c>
      <c r="Z524" s="108" t="str">
        <f>VLOOKUP('作成 (2)'!D:D,引当!A:M,9,FALSE)</f>
        <v>価格</v>
      </c>
      <c r="AA524" s="109" t="str">
        <f>VLOOKUP('作成 (2)'!D:D,引当!A:M,10,FALSE)</f>
        <v>安い</v>
      </c>
      <c r="AB524" s="103" t="str">
        <f>VLOOKUP('作成 (2)'!D:D,引当!A:M,11,FALSE)</f>
        <v>寿命</v>
      </c>
      <c r="AC524" s="103" t="str">
        <f>VLOOKUP('作成 (2)'!D:D,引当!A:M,12,FALSE)</f>
        <v>おすすめ</v>
      </c>
      <c r="AD524" s="26">
        <f>VLOOKUP('作成 (2)'!D:D,引当!A:M,13,FALSE)</f>
        <v>0</v>
      </c>
    </row>
    <row r="525" spans="1:30">
      <c r="A525" s="33">
        <v>2254518118520</v>
      </c>
      <c r="B525" s="32">
        <v>4961914965372</v>
      </c>
      <c r="C525" s="31" t="s">
        <v>1468</v>
      </c>
      <c r="D525" s="30" t="s">
        <v>4701</v>
      </c>
      <c r="E525" s="30" t="s">
        <v>690</v>
      </c>
      <c r="F525" s="30" t="s">
        <v>40</v>
      </c>
      <c r="G525" s="30" t="s">
        <v>152</v>
      </c>
      <c r="H525" s="30">
        <v>12659</v>
      </c>
      <c r="I525" s="30">
        <v>1050</v>
      </c>
      <c r="J525" s="30" t="s">
        <v>3957</v>
      </c>
      <c r="K525" s="344"/>
      <c r="L525" s="102" t="str">
        <f t="shared" si="44"/>
        <v>POTENZA Adrenalin RE004 225/45R18 95W XL</v>
      </c>
      <c r="M525" s="104">
        <f>VLOOKUP(A:A,在庫!$B:$M,10,0)</f>
        <v>1</v>
      </c>
      <c r="N525" s="105" t="s">
        <v>4595</v>
      </c>
      <c r="O525" s="105" t="str">
        <f t="shared" si="43"/>
        <v>ip</v>
      </c>
      <c r="P525" s="106">
        <f>VLOOKUP(A:A,在庫!$B:$M,9,0)</f>
        <v>0</v>
      </c>
      <c r="Q525" s="106" t="str">
        <f>VLOOKUP('作成 (2)'!D:D,引当!A:B,2,0)&amp;K525&amp;O525</f>
        <v>re004ip</v>
      </c>
      <c r="R525" s="107" t="str">
        <f t="shared" si="45"/>
        <v>2023年製 POTENZA Adrenalin RE004 225/45R18 95W XL  225/45R18  翌営業日発送</v>
      </c>
      <c r="S525" s="106" t="str">
        <f t="shared" si="46"/>
        <v>サマー$$BRIDGESTONE$$ブリヂストン$$ポテンザ$$225/45R18$$価格$$安い$$寿命$$おすすめ$$0</v>
      </c>
      <c r="T525" s="104"/>
      <c r="U525" s="104" t="str">
        <f>VLOOKUP('作成 (2)'!D:D,引当!A:R,4,FALSE)</f>
        <v>サマー</v>
      </c>
      <c r="V525" s="104" t="str">
        <f>VLOOKUP('作成 (2)'!D:D,引当!A:R,5,FALSE)</f>
        <v>BRIDGESTONE</v>
      </c>
      <c r="W525" s="103" t="str">
        <f>VLOOKUP('作成 (2)'!D:D,引当!A:R,6,FALSE)</f>
        <v>ブリヂストン</v>
      </c>
      <c r="X525" s="108" t="str">
        <f>VLOOKUP('作成 (2)'!D:D,引当!A:M,7,FALSE)</f>
        <v>ポテンザ</v>
      </c>
      <c r="Y525" s="109" t="str">
        <f t="shared" si="47"/>
        <v>225/45R18</v>
      </c>
      <c r="Z525" s="108" t="str">
        <f>VLOOKUP('作成 (2)'!D:D,引当!A:M,9,FALSE)</f>
        <v>価格</v>
      </c>
      <c r="AA525" s="109" t="str">
        <f>VLOOKUP('作成 (2)'!D:D,引当!A:M,10,FALSE)</f>
        <v>安い</v>
      </c>
      <c r="AB525" s="103" t="str">
        <f>VLOOKUP('作成 (2)'!D:D,引当!A:M,11,FALSE)</f>
        <v>寿命</v>
      </c>
      <c r="AC525" s="103" t="str">
        <f>VLOOKUP('作成 (2)'!D:D,引当!A:M,12,FALSE)</f>
        <v>おすすめ</v>
      </c>
      <c r="AD525" s="26">
        <f>VLOOKUP('作成 (2)'!D:D,引当!A:M,13,FALSE)</f>
        <v>0</v>
      </c>
    </row>
    <row r="526" spans="1:30">
      <c r="A526" s="33">
        <v>2255017118523</v>
      </c>
      <c r="B526" s="32">
        <v>4961914965211</v>
      </c>
      <c r="C526" s="31" t="s">
        <v>1441</v>
      </c>
      <c r="D526" s="30" t="s">
        <v>4701</v>
      </c>
      <c r="E526" s="30" t="s">
        <v>1022</v>
      </c>
      <c r="F526" s="30" t="s">
        <v>32</v>
      </c>
      <c r="G526" s="30">
        <v>22</v>
      </c>
      <c r="H526" s="30">
        <v>11128</v>
      </c>
      <c r="I526" s="30">
        <v>1050</v>
      </c>
      <c r="J526" s="30" t="s">
        <v>3957</v>
      </c>
      <c r="K526" s="344"/>
      <c r="L526" s="102" t="str">
        <f t="shared" si="44"/>
        <v>POTENZA Adrenalin RE004 225/50R17 98W XL</v>
      </c>
      <c r="M526" s="104">
        <f>VLOOKUP(A:A,在庫!$B:$M,10,0)</f>
        <v>1</v>
      </c>
      <c r="N526" s="105" t="s">
        <v>4595</v>
      </c>
      <c r="O526" s="105" t="str">
        <f t="shared" si="43"/>
        <v>ip</v>
      </c>
      <c r="P526" s="106">
        <f>VLOOKUP(A:A,在庫!$B:$M,9,0)</f>
        <v>0</v>
      </c>
      <c r="Q526" s="106" t="str">
        <f>VLOOKUP('作成 (2)'!D:D,引当!A:B,2,0)&amp;K526&amp;O526</f>
        <v>re004ip</v>
      </c>
      <c r="R526" s="107" t="str">
        <f t="shared" si="45"/>
        <v>2023年製 POTENZA Adrenalin RE004 225/50R17 98W XL  225/50R17  翌営業日発送</v>
      </c>
      <c r="S526" s="106" t="str">
        <f t="shared" si="46"/>
        <v>サマー$$BRIDGESTONE$$ブリヂストン$$ポテンザ$$225/50R17$$価格$$安い$$寿命$$おすすめ$$0</v>
      </c>
      <c r="T526" s="104"/>
      <c r="U526" s="104" t="str">
        <f>VLOOKUP('作成 (2)'!D:D,引当!A:R,4,FALSE)</f>
        <v>サマー</v>
      </c>
      <c r="V526" s="104" t="str">
        <f>VLOOKUP('作成 (2)'!D:D,引当!A:R,5,FALSE)</f>
        <v>BRIDGESTONE</v>
      </c>
      <c r="W526" s="103" t="str">
        <f>VLOOKUP('作成 (2)'!D:D,引当!A:R,6,FALSE)</f>
        <v>ブリヂストン</v>
      </c>
      <c r="X526" s="108" t="str">
        <f>VLOOKUP('作成 (2)'!D:D,引当!A:M,7,FALSE)</f>
        <v>ポテンザ</v>
      </c>
      <c r="Y526" s="109" t="str">
        <f t="shared" si="47"/>
        <v>225/50R17</v>
      </c>
      <c r="Z526" s="108" t="str">
        <f>VLOOKUP('作成 (2)'!D:D,引当!A:M,9,FALSE)</f>
        <v>価格</v>
      </c>
      <c r="AA526" s="109" t="str">
        <f>VLOOKUP('作成 (2)'!D:D,引当!A:M,10,FALSE)</f>
        <v>安い</v>
      </c>
      <c r="AB526" s="103" t="str">
        <f>VLOOKUP('作成 (2)'!D:D,引当!A:M,11,FALSE)</f>
        <v>寿命</v>
      </c>
      <c r="AC526" s="103" t="str">
        <f>VLOOKUP('作成 (2)'!D:D,引当!A:M,12,FALSE)</f>
        <v>おすすめ</v>
      </c>
      <c r="AD526" s="26">
        <f>VLOOKUP('作成 (2)'!D:D,引当!A:M,13,FALSE)</f>
        <v>0</v>
      </c>
    </row>
    <row r="527" spans="1:30">
      <c r="A527" s="33">
        <v>2354018118522</v>
      </c>
      <c r="B527" s="32">
        <v>4961914965303</v>
      </c>
      <c r="C527" s="31" t="s">
        <v>1470</v>
      </c>
      <c r="D527" s="30" t="s">
        <v>4701</v>
      </c>
      <c r="E527" s="30" t="s">
        <v>700</v>
      </c>
      <c r="F527" s="30" t="s">
        <v>34</v>
      </c>
      <c r="G527" s="30">
        <v>22</v>
      </c>
      <c r="H527" s="30">
        <v>12526</v>
      </c>
      <c r="I527" s="30">
        <v>1050</v>
      </c>
      <c r="J527" s="30" t="s">
        <v>3957</v>
      </c>
      <c r="K527" s="344"/>
      <c r="L527" s="102" t="str">
        <f t="shared" si="44"/>
        <v>POTENZA Adrenalin RE004 235/40R18 95W XL</v>
      </c>
      <c r="M527" s="104">
        <f>VLOOKUP(A:A,在庫!$B:$M,10,0)</f>
        <v>1</v>
      </c>
      <c r="N527" s="105" t="s">
        <v>4595</v>
      </c>
      <c r="O527" s="105" t="str">
        <f t="shared" si="43"/>
        <v>ip</v>
      </c>
      <c r="P527" s="106">
        <f>VLOOKUP(A:A,在庫!$B:$M,9,0)</f>
        <v>0</v>
      </c>
      <c r="Q527" s="106" t="str">
        <f>VLOOKUP('作成 (2)'!D:D,引当!A:B,2,0)&amp;K527&amp;O527</f>
        <v>re004ip</v>
      </c>
      <c r="R527" s="107" t="str">
        <f t="shared" si="45"/>
        <v>2023年製 POTENZA Adrenalin RE004 235/40R18 95W XL  235/40R18  翌営業日発送</v>
      </c>
      <c r="S527" s="106" t="str">
        <f t="shared" si="46"/>
        <v>サマー$$BRIDGESTONE$$ブリヂストン$$ポテンザ$$235/40R18$$価格$$安い$$寿命$$おすすめ$$0</v>
      </c>
      <c r="T527" s="104"/>
      <c r="U527" s="104" t="str">
        <f>VLOOKUP('作成 (2)'!D:D,引当!A:R,4,FALSE)</f>
        <v>サマー</v>
      </c>
      <c r="V527" s="104" t="str">
        <f>VLOOKUP('作成 (2)'!D:D,引当!A:R,5,FALSE)</f>
        <v>BRIDGESTONE</v>
      </c>
      <c r="W527" s="103" t="str">
        <f>VLOOKUP('作成 (2)'!D:D,引当!A:R,6,FALSE)</f>
        <v>ブリヂストン</v>
      </c>
      <c r="X527" s="108" t="str">
        <f>VLOOKUP('作成 (2)'!D:D,引当!A:M,7,FALSE)</f>
        <v>ポテンザ</v>
      </c>
      <c r="Y527" s="109" t="str">
        <f t="shared" si="47"/>
        <v>235/40R18</v>
      </c>
      <c r="Z527" s="108" t="str">
        <f>VLOOKUP('作成 (2)'!D:D,引当!A:M,9,FALSE)</f>
        <v>価格</v>
      </c>
      <c r="AA527" s="109" t="str">
        <f>VLOOKUP('作成 (2)'!D:D,引当!A:M,10,FALSE)</f>
        <v>安い</v>
      </c>
      <c r="AB527" s="103" t="str">
        <f>VLOOKUP('作成 (2)'!D:D,引当!A:M,11,FALSE)</f>
        <v>寿命</v>
      </c>
      <c r="AC527" s="103" t="str">
        <f>VLOOKUP('作成 (2)'!D:D,引当!A:M,12,FALSE)</f>
        <v>おすすめ</v>
      </c>
      <c r="AD527" s="26">
        <f>VLOOKUP('作成 (2)'!D:D,引当!A:M,13,FALSE)</f>
        <v>0</v>
      </c>
    </row>
    <row r="528" spans="1:30">
      <c r="A528" s="33">
        <v>2354517118528</v>
      </c>
      <c r="B528" s="32">
        <v>4961914965259</v>
      </c>
      <c r="C528" s="31" t="s">
        <v>1440</v>
      </c>
      <c r="D528" s="30" t="s">
        <v>4701</v>
      </c>
      <c r="E528" s="30" t="s">
        <v>1070</v>
      </c>
      <c r="F528" s="30" t="s">
        <v>63</v>
      </c>
      <c r="G528" s="30">
        <v>22</v>
      </c>
      <c r="H528" s="30">
        <v>12598</v>
      </c>
      <c r="I528" s="30">
        <v>1050</v>
      </c>
      <c r="J528" s="30" t="s">
        <v>3957</v>
      </c>
      <c r="K528" s="344"/>
      <c r="L528" s="102" t="str">
        <f t="shared" si="44"/>
        <v>POTENZA Adrenalin RE004 235/45R17 97W XL</v>
      </c>
      <c r="M528" s="104">
        <f>VLOOKUP(A:A,在庫!$B:$M,10,0)</f>
        <v>1</v>
      </c>
      <c r="N528" s="105" t="s">
        <v>4595</v>
      </c>
      <c r="O528" s="105" t="str">
        <f t="shared" si="43"/>
        <v>ip</v>
      </c>
      <c r="P528" s="106">
        <f>VLOOKUP(A:A,在庫!$B:$M,9,0)</f>
        <v>0</v>
      </c>
      <c r="Q528" s="106" t="str">
        <f>VLOOKUP('作成 (2)'!D:D,引当!A:B,2,0)&amp;K528&amp;O528</f>
        <v>re004ip</v>
      </c>
      <c r="R528" s="107" t="str">
        <f t="shared" si="45"/>
        <v>2023年製 POTENZA Adrenalin RE004 235/45R17 97W XL  235/45R17  翌営業日発送</v>
      </c>
      <c r="S528" s="106" t="str">
        <f t="shared" si="46"/>
        <v>サマー$$BRIDGESTONE$$ブリヂストン$$ポテンザ$$235/45R17$$価格$$安い$$寿命$$おすすめ$$0</v>
      </c>
      <c r="T528" s="104"/>
      <c r="U528" s="104" t="str">
        <f>VLOOKUP('作成 (2)'!D:D,引当!A:R,4,FALSE)</f>
        <v>サマー</v>
      </c>
      <c r="V528" s="104" t="str">
        <f>VLOOKUP('作成 (2)'!D:D,引当!A:R,5,FALSE)</f>
        <v>BRIDGESTONE</v>
      </c>
      <c r="W528" s="103" t="str">
        <f>VLOOKUP('作成 (2)'!D:D,引当!A:R,6,FALSE)</f>
        <v>ブリヂストン</v>
      </c>
      <c r="X528" s="108" t="str">
        <f>VLOOKUP('作成 (2)'!D:D,引当!A:M,7,FALSE)</f>
        <v>ポテンザ</v>
      </c>
      <c r="Y528" s="109" t="str">
        <f t="shared" si="47"/>
        <v>235/45R17</v>
      </c>
      <c r="Z528" s="108" t="str">
        <f>VLOOKUP('作成 (2)'!D:D,引当!A:M,9,FALSE)</f>
        <v>価格</v>
      </c>
      <c r="AA528" s="109" t="str">
        <f>VLOOKUP('作成 (2)'!D:D,引当!A:M,10,FALSE)</f>
        <v>安い</v>
      </c>
      <c r="AB528" s="103" t="str">
        <f>VLOOKUP('作成 (2)'!D:D,引当!A:M,11,FALSE)</f>
        <v>寿命</v>
      </c>
      <c r="AC528" s="103" t="str">
        <f>VLOOKUP('作成 (2)'!D:D,引当!A:M,12,FALSE)</f>
        <v>おすすめ</v>
      </c>
      <c r="AD528" s="26">
        <f>VLOOKUP('作成 (2)'!D:D,引当!A:M,13,FALSE)</f>
        <v>0</v>
      </c>
    </row>
    <row r="529" spans="1:30">
      <c r="A529" s="33">
        <v>2454018118529</v>
      </c>
      <c r="B529" s="32">
        <v>4961914965426</v>
      </c>
      <c r="C529" s="31" t="s">
        <v>1454</v>
      </c>
      <c r="D529" s="30" t="s">
        <v>4701</v>
      </c>
      <c r="E529" s="30" t="s">
        <v>1171</v>
      </c>
      <c r="F529" s="30" t="s">
        <v>83</v>
      </c>
      <c r="G529" s="30">
        <v>22</v>
      </c>
      <c r="H529" s="30">
        <v>14519</v>
      </c>
      <c r="I529" s="30">
        <v>1050</v>
      </c>
      <c r="J529" s="30" t="s">
        <v>3957</v>
      </c>
      <c r="K529" s="344"/>
      <c r="L529" s="102" t="str">
        <f t="shared" si="44"/>
        <v>POTENZA Adrenalin RE004 245/40R18 97W XL</v>
      </c>
      <c r="M529" s="104">
        <f>VLOOKUP(A:A,在庫!$B:$M,10,0)</f>
        <v>1</v>
      </c>
      <c r="N529" s="105" t="s">
        <v>4595</v>
      </c>
      <c r="O529" s="105" t="str">
        <f t="shared" si="43"/>
        <v>ip</v>
      </c>
      <c r="P529" s="106">
        <f>VLOOKUP(A:A,在庫!$B:$M,9,0)</f>
        <v>0</v>
      </c>
      <c r="Q529" s="106" t="str">
        <f>VLOOKUP('作成 (2)'!D:D,引当!A:B,2,0)&amp;K529&amp;O529</f>
        <v>re004ip</v>
      </c>
      <c r="R529" s="107" t="str">
        <f t="shared" si="45"/>
        <v>2023年製 POTENZA Adrenalin RE004 245/40R18 97W XL  245/40R18  翌営業日発送</v>
      </c>
      <c r="S529" s="106" t="str">
        <f t="shared" si="46"/>
        <v>サマー$$BRIDGESTONE$$ブリヂストン$$ポテンザ$$245/40R18$$価格$$安い$$寿命$$おすすめ$$0</v>
      </c>
      <c r="T529" s="104"/>
      <c r="U529" s="104" t="str">
        <f>VLOOKUP('作成 (2)'!D:D,引当!A:R,4,FALSE)</f>
        <v>サマー</v>
      </c>
      <c r="V529" s="104" t="str">
        <f>VLOOKUP('作成 (2)'!D:D,引当!A:R,5,FALSE)</f>
        <v>BRIDGESTONE</v>
      </c>
      <c r="W529" s="103" t="str">
        <f>VLOOKUP('作成 (2)'!D:D,引当!A:R,6,FALSE)</f>
        <v>ブリヂストン</v>
      </c>
      <c r="X529" s="108" t="str">
        <f>VLOOKUP('作成 (2)'!D:D,引当!A:M,7,FALSE)</f>
        <v>ポテンザ</v>
      </c>
      <c r="Y529" s="109" t="str">
        <f t="shared" si="47"/>
        <v>245/40R18</v>
      </c>
      <c r="Z529" s="108" t="str">
        <f>VLOOKUP('作成 (2)'!D:D,引当!A:M,9,FALSE)</f>
        <v>価格</v>
      </c>
      <c r="AA529" s="109" t="str">
        <f>VLOOKUP('作成 (2)'!D:D,引当!A:M,10,FALSE)</f>
        <v>安い</v>
      </c>
      <c r="AB529" s="103" t="str">
        <f>VLOOKUP('作成 (2)'!D:D,引当!A:M,11,FALSE)</f>
        <v>寿命</v>
      </c>
      <c r="AC529" s="103" t="str">
        <f>VLOOKUP('作成 (2)'!D:D,引当!A:M,12,FALSE)</f>
        <v>おすすめ</v>
      </c>
      <c r="AD529" s="26">
        <f>VLOOKUP('作成 (2)'!D:D,引当!A:M,13,FALSE)</f>
        <v>0</v>
      </c>
    </row>
    <row r="530" spans="1:30">
      <c r="A530" s="33">
        <v>2454019118528</v>
      </c>
      <c r="B530" s="32">
        <v>4961914965440</v>
      </c>
      <c r="C530" s="31" t="s">
        <v>1471</v>
      </c>
      <c r="D530" s="30" t="s">
        <v>4701</v>
      </c>
      <c r="E530" s="30" t="s">
        <v>1172</v>
      </c>
      <c r="F530" s="30" t="s">
        <v>106</v>
      </c>
      <c r="G530" s="30" t="s">
        <v>152</v>
      </c>
      <c r="H530" s="30">
        <v>17664</v>
      </c>
      <c r="I530" s="30">
        <v>1050</v>
      </c>
      <c r="J530" s="30" t="s">
        <v>3957</v>
      </c>
      <c r="K530" s="344"/>
      <c r="L530" s="102" t="str">
        <f t="shared" si="44"/>
        <v>POTENZA Adrenalin RE004 245/40R19 98W XL</v>
      </c>
      <c r="M530" s="104">
        <f>VLOOKUP(A:A,在庫!$B:$M,10,0)</f>
        <v>1</v>
      </c>
      <c r="N530" s="105" t="s">
        <v>4595</v>
      </c>
      <c r="O530" s="105" t="str">
        <f t="shared" si="43"/>
        <v>ip</v>
      </c>
      <c r="P530" s="106">
        <f>VLOOKUP(A:A,在庫!$B:$M,9,0)</f>
        <v>0</v>
      </c>
      <c r="Q530" s="106" t="str">
        <f>VLOOKUP('作成 (2)'!D:D,引当!A:B,2,0)&amp;K530&amp;O530</f>
        <v>re004ip</v>
      </c>
      <c r="R530" s="107" t="str">
        <f t="shared" si="45"/>
        <v>2023年製 POTENZA Adrenalin RE004 245/40R19 98W XL  245/40R19  翌営業日発送</v>
      </c>
      <c r="S530" s="106" t="str">
        <f t="shared" si="46"/>
        <v>サマー$$BRIDGESTONE$$ブリヂストン$$ポテンザ$$245/40R19$$価格$$安い$$寿命$$おすすめ$$0</v>
      </c>
      <c r="T530" s="104"/>
      <c r="U530" s="104" t="str">
        <f>VLOOKUP('作成 (2)'!D:D,引当!A:R,4,FALSE)</f>
        <v>サマー</v>
      </c>
      <c r="V530" s="104" t="str">
        <f>VLOOKUP('作成 (2)'!D:D,引当!A:R,5,FALSE)</f>
        <v>BRIDGESTONE</v>
      </c>
      <c r="W530" s="103" t="str">
        <f>VLOOKUP('作成 (2)'!D:D,引当!A:R,6,FALSE)</f>
        <v>ブリヂストン</v>
      </c>
      <c r="X530" s="108" t="str">
        <f>VLOOKUP('作成 (2)'!D:D,引当!A:M,7,FALSE)</f>
        <v>ポテンザ</v>
      </c>
      <c r="Y530" s="109" t="str">
        <f t="shared" si="47"/>
        <v>245/40R19</v>
      </c>
      <c r="Z530" s="108" t="str">
        <f>VLOOKUP('作成 (2)'!D:D,引当!A:M,9,FALSE)</f>
        <v>価格</v>
      </c>
      <c r="AA530" s="109" t="str">
        <f>VLOOKUP('作成 (2)'!D:D,引当!A:M,10,FALSE)</f>
        <v>安い</v>
      </c>
      <c r="AB530" s="103" t="str">
        <f>VLOOKUP('作成 (2)'!D:D,引当!A:M,11,FALSE)</f>
        <v>寿命</v>
      </c>
      <c r="AC530" s="103" t="str">
        <f>VLOOKUP('作成 (2)'!D:D,引当!A:M,12,FALSE)</f>
        <v>おすすめ</v>
      </c>
      <c r="AD530" s="26">
        <f>VLOOKUP('作成 (2)'!D:D,引当!A:M,13,FALSE)</f>
        <v>0</v>
      </c>
    </row>
    <row r="531" spans="1:30">
      <c r="A531" s="33">
        <v>2454517118525</v>
      </c>
      <c r="B531" s="32" t="s">
        <v>152</v>
      </c>
      <c r="C531" s="31" t="s">
        <v>152</v>
      </c>
      <c r="D531" s="30" t="s">
        <v>4701</v>
      </c>
      <c r="E531" s="30" t="s">
        <v>1173</v>
      </c>
      <c r="F531" s="30" t="s">
        <v>57</v>
      </c>
      <c r="G531" s="30">
        <v>22</v>
      </c>
      <c r="H531" s="30">
        <v>12911</v>
      </c>
      <c r="I531" s="30">
        <v>1050</v>
      </c>
      <c r="J531" s="30" t="s">
        <v>3957</v>
      </c>
      <c r="K531" s="344"/>
      <c r="L531" s="102" t="str">
        <f t="shared" si="44"/>
        <v>POTENZA Adrenalin RE004 245/45R17 99W XL</v>
      </c>
      <c r="M531" s="104">
        <f>VLOOKUP(A:A,在庫!$B:$M,10,0)</f>
        <v>1</v>
      </c>
      <c r="N531" s="105" t="s">
        <v>4595</v>
      </c>
      <c r="O531" s="105" t="str">
        <f t="shared" si="43"/>
        <v>ip</v>
      </c>
      <c r="P531" s="106">
        <f>VLOOKUP(A:A,在庫!$B:$M,9,0)</f>
        <v>0</v>
      </c>
      <c r="Q531" s="106" t="str">
        <f>VLOOKUP('作成 (2)'!D:D,引当!A:B,2,0)&amp;K531&amp;O531</f>
        <v>re004ip</v>
      </c>
      <c r="R531" s="107" t="str">
        <f t="shared" si="45"/>
        <v>2023年製 POTENZA Adrenalin RE004 245/45R17 99W XL  245/45R17  翌営業日発送</v>
      </c>
      <c r="S531" s="106" t="str">
        <f t="shared" si="46"/>
        <v>サマー$$BRIDGESTONE$$ブリヂストン$$ポテンザ$$245/45R17$$価格$$安い$$寿命$$おすすめ$$0</v>
      </c>
      <c r="T531" s="104"/>
      <c r="U531" s="104" t="str">
        <f>VLOOKUP('作成 (2)'!D:D,引当!A:R,4,FALSE)</f>
        <v>サマー</v>
      </c>
      <c r="V531" s="104" t="str">
        <f>VLOOKUP('作成 (2)'!D:D,引当!A:R,5,FALSE)</f>
        <v>BRIDGESTONE</v>
      </c>
      <c r="W531" s="103" t="str">
        <f>VLOOKUP('作成 (2)'!D:D,引当!A:R,6,FALSE)</f>
        <v>ブリヂストン</v>
      </c>
      <c r="X531" s="108" t="str">
        <f>VLOOKUP('作成 (2)'!D:D,引当!A:M,7,FALSE)</f>
        <v>ポテンザ</v>
      </c>
      <c r="Y531" s="109" t="str">
        <f t="shared" si="47"/>
        <v>245/45R17</v>
      </c>
      <c r="Z531" s="108" t="str">
        <f>VLOOKUP('作成 (2)'!D:D,引当!A:M,9,FALSE)</f>
        <v>価格</v>
      </c>
      <c r="AA531" s="109" t="str">
        <f>VLOOKUP('作成 (2)'!D:D,引当!A:M,10,FALSE)</f>
        <v>安い</v>
      </c>
      <c r="AB531" s="103" t="str">
        <f>VLOOKUP('作成 (2)'!D:D,引当!A:M,11,FALSE)</f>
        <v>寿命</v>
      </c>
      <c r="AC531" s="103" t="str">
        <f>VLOOKUP('作成 (2)'!D:D,引当!A:M,12,FALSE)</f>
        <v>おすすめ</v>
      </c>
      <c r="AD531" s="26">
        <f>VLOOKUP('作成 (2)'!D:D,引当!A:M,13,FALSE)</f>
        <v>0</v>
      </c>
    </row>
    <row r="532" spans="1:30">
      <c r="A532" s="33">
        <v>2454518118524</v>
      </c>
      <c r="B532" s="32">
        <v>4961914965280</v>
      </c>
      <c r="C532" s="31" t="s">
        <v>1472</v>
      </c>
      <c r="D532" s="30" t="s">
        <v>4701</v>
      </c>
      <c r="E532" s="30" t="s">
        <v>1035</v>
      </c>
      <c r="F532" s="30" t="s">
        <v>33</v>
      </c>
      <c r="G532" s="30" t="s">
        <v>152</v>
      </c>
      <c r="H532" s="30">
        <v>11037</v>
      </c>
      <c r="I532" s="30">
        <v>1050</v>
      </c>
      <c r="J532" s="30" t="s">
        <v>3957</v>
      </c>
      <c r="K532" s="344"/>
      <c r="L532" s="102" t="str">
        <f t="shared" si="44"/>
        <v>POTENZA Adrenalin RE004 245/45R18 100W XL</v>
      </c>
      <c r="M532" s="104" t="e">
        <f>VLOOKUP(A:A,在庫!$B:$M,10,0)</f>
        <v>#N/A</v>
      </c>
      <c r="N532" s="105" t="s">
        <v>4595</v>
      </c>
      <c r="O532" s="105" t="str">
        <f t="shared" si="43"/>
        <v>ip</v>
      </c>
      <c r="P532" s="106" t="e">
        <f>VLOOKUP(A:A,在庫!$B:$M,9,0)</f>
        <v>#N/A</v>
      </c>
      <c r="Q532" s="106" t="str">
        <f>VLOOKUP('作成 (2)'!D:D,引当!A:B,2,0)&amp;K532&amp;O532</f>
        <v>re004ip</v>
      </c>
      <c r="R532" s="107" t="str">
        <f t="shared" si="45"/>
        <v>2023年製 POTENZA Adrenalin RE004 245/45R18 100W XL  245/45R18  翌営業日発送</v>
      </c>
      <c r="S532" s="106" t="str">
        <f t="shared" si="46"/>
        <v>サマー$$BRIDGESTONE$$ブリヂストン$$ポテンザ$$245/45R18$$価格$$安い$$寿命$$おすすめ$$0</v>
      </c>
      <c r="T532" s="104"/>
      <c r="U532" s="104" t="str">
        <f>VLOOKUP('作成 (2)'!D:D,引当!A:R,4,FALSE)</f>
        <v>サマー</v>
      </c>
      <c r="V532" s="104" t="str">
        <f>VLOOKUP('作成 (2)'!D:D,引当!A:R,5,FALSE)</f>
        <v>BRIDGESTONE</v>
      </c>
      <c r="W532" s="103" t="str">
        <f>VLOOKUP('作成 (2)'!D:D,引当!A:R,6,FALSE)</f>
        <v>ブリヂストン</v>
      </c>
      <c r="X532" s="108" t="str">
        <f>VLOOKUP('作成 (2)'!D:D,引当!A:M,7,FALSE)</f>
        <v>ポテンザ</v>
      </c>
      <c r="Y532" s="109" t="str">
        <f t="shared" si="47"/>
        <v>245/45R18</v>
      </c>
      <c r="Z532" s="108" t="str">
        <f>VLOOKUP('作成 (2)'!D:D,引当!A:M,9,FALSE)</f>
        <v>価格</v>
      </c>
      <c r="AA532" s="109" t="str">
        <f>VLOOKUP('作成 (2)'!D:D,引当!A:M,10,FALSE)</f>
        <v>安い</v>
      </c>
      <c r="AB532" s="103" t="str">
        <f>VLOOKUP('作成 (2)'!D:D,引当!A:M,11,FALSE)</f>
        <v>寿命</v>
      </c>
      <c r="AC532" s="103" t="str">
        <f>VLOOKUP('作成 (2)'!D:D,引当!A:M,12,FALSE)</f>
        <v>おすすめ</v>
      </c>
      <c r="AD532" s="26">
        <f>VLOOKUP('作成 (2)'!D:D,引当!A:M,13,FALSE)</f>
        <v>0</v>
      </c>
    </row>
    <row r="533" spans="1:30">
      <c r="A533" s="33">
        <v>2553518118524</v>
      </c>
      <c r="B533" s="32">
        <v>4961914965433</v>
      </c>
      <c r="C533" s="31" t="s">
        <v>1473</v>
      </c>
      <c r="D533" s="30" t="s">
        <v>4701</v>
      </c>
      <c r="E533" s="30" t="s">
        <v>1174</v>
      </c>
      <c r="F533" s="30" t="s">
        <v>107</v>
      </c>
      <c r="G533" s="30" t="s">
        <v>152</v>
      </c>
      <c r="H533" s="30">
        <v>16567</v>
      </c>
      <c r="I533" s="30">
        <v>1050</v>
      </c>
      <c r="J533" s="30" t="s">
        <v>3957</v>
      </c>
      <c r="K533" s="344"/>
      <c r="L533" s="102" t="str">
        <f t="shared" si="44"/>
        <v>POTENZA Adrenalin RE004 255/35R18 94W XL</v>
      </c>
      <c r="M533" s="104" t="e">
        <f>VLOOKUP(A:A,在庫!$B:$M,10,0)</f>
        <v>#N/A</v>
      </c>
      <c r="N533" s="105" t="s">
        <v>4595</v>
      </c>
      <c r="O533" s="105" t="str">
        <f t="shared" si="43"/>
        <v>ip</v>
      </c>
      <c r="P533" s="106" t="e">
        <f>VLOOKUP(A:A,在庫!$B:$M,9,0)</f>
        <v>#N/A</v>
      </c>
      <c r="Q533" s="106" t="str">
        <f>VLOOKUP('作成 (2)'!D:D,引当!A:B,2,0)&amp;K533&amp;O533</f>
        <v>re004ip</v>
      </c>
      <c r="R533" s="107" t="str">
        <f t="shared" si="45"/>
        <v>2023年製 POTENZA Adrenalin RE004 255/35R18 94W XL  255/35R18  翌営業日発送</v>
      </c>
      <c r="S533" s="106" t="str">
        <f t="shared" si="46"/>
        <v>サマー$$BRIDGESTONE$$ブリヂストン$$ポテンザ$$255/35R18$$価格$$安い$$寿命$$おすすめ$$0</v>
      </c>
      <c r="T533" s="104"/>
      <c r="U533" s="104" t="str">
        <f>VLOOKUP('作成 (2)'!D:D,引当!A:R,4,FALSE)</f>
        <v>サマー</v>
      </c>
      <c r="V533" s="104" t="str">
        <f>VLOOKUP('作成 (2)'!D:D,引当!A:R,5,FALSE)</f>
        <v>BRIDGESTONE</v>
      </c>
      <c r="W533" s="103" t="str">
        <f>VLOOKUP('作成 (2)'!D:D,引当!A:R,6,FALSE)</f>
        <v>ブリヂストン</v>
      </c>
      <c r="X533" s="108" t="str">
        <f>VLOOKUP('作成 (2)'!D:D,引当!A:M,7,FALSE)</f>
        <v>ポテンザ</v>
      </c>
      <c r="Y533" s="109" t="str">
        <f t="shared" si="47"/>
        <v>255/35R18</v>
      </c>
      <c r="Z533" s="108" t="str">
        <f>VLOOKUP('作成 (2)'!D:D,引当!A:M,9,FALSE)</f>
        <v>価格</v>
      </c>
      <c r="AA533" s="109" t="str">
        <f>VLOOKUP('作成 (2)'!D:D,引当!A:M,10,FALSE)</f>
        <v>安い</v>
      </c>
      <c r="AB533" s="103" t="str">
        <f>VLOOKUP('作成 (2)'!D:D,引当!A:M,11,FALSE)</f>
        <v>寿命</v>
      </c>
      <c r="AC533" s="103" t="str">
        <f>VLOOKUP('作成 (2)'!D:D,引当!A:M,12,FALSE)</f>
        <v>おすすめ</v>
      </c>
      <c r="AD533" s="26">
        <f>VLOOKUP('作成 (2)'!D:D,引当!A:M,13,FALSE)</f>
        <v>0</v>
      </c>
    </row>
    <row r="534" spans="1:30">
      <c r="A534" s="33">
        <v>2054517119555</v>
      </c>
      <c r="B534" s="32" t="s">
        <v>152</v>
      </c>
      <c r="C534" s="31" t="s">
        <v>152</v>
      </c>
      <c r="D534" s="30" t="s">
        <v>4699</v>
      </c>
      <c r="E534" s="30" t="s">
        <v>8735</v>
      </c>
      <c r="F534" s="30" t="s">
        <v>62</v>
      </c>
      <c r="G534" s="30" t="s">
        <v>152</v>
      </c>
      <c r="H534" s="30">
        <v>14611</v>
      </c>
      <c r="I534" s="30">
        <v>525</v>
      </c>
      <c r="J534" s="30" t="s">
        <v>3957</v>
      </c>
      <c r="K534" s="344"/>
      <c r="L534" s="102" t="str">
        <f t="shared" si="44"/>
        <v>POTENZA Sport 205/45R17 88Y XL</v>
      </c>
      <c r="M534" s="104">
        <f>VLOOKUP(A:A,在庫!$B:$M,10,0)</f>
        <v>1</v>
      </c>
      <c r="N534" s="105" t="s">
        <v>4595</v>
      </c>
      <c r="O534" s="105" t="str">
        <f t="shared" si="43"/>
        <v>ip</v>
      </c>
      <c r="P534" s="106">
        <f>VLOOKUP(A:A,在庫!$B:$M,9,0)</f>
        <v>0</v>
      </c>
      <c r="Q534" s="106" t="str">
        <f>VLOOKUP('作成 (2)'!D:D,引当!A:B,2,0)&amp;K534&amp;O534</f>
        <v>ptenzasip</v>
      </c>
      <c r="R534" s="107" t="str">
        <f t="shared" si="45"/>
        <v>2023年製 POTENZA Sport 205/45R17 88Y XL  205/45R17  翌営業日発送</v>
      </c>
      <c r="S534" s="106" t="str">
        <f t="shared" si="46"/>
        <v>サマー$$BRIDGESTONE$$ブリヂストン$$ポテンザ$$205/45R17$$価格$$安い$$寿命$$おすすめ$$0</v>
      </c>
      <c r="T534" s="104"/>
      <c r="U534" s="104" t="str">
        <f>VLOOKUP('作成 (2)'!D:D,引当!A:R,4,FALSE)</f>
        <v>サマー</v>
      </c>
      <c r="V534" s="104" t="str">
        <f>VLOOKUP('作成 (2)'!D:D,引当!A:R,5,FALSE)</f>
        <v>BRIDGESTONE</v>
      </c>
      <c r="W534" s="103" t="str">
        <f>VLOOKUP('作成 (2)'!D:D,引当!A:R,6,FALSE)</f>
        <v>ブリヂストン</v>
      </c>
      <c r="X534" s="108" t="str">
        <f>VLOOKUP('作成 (2)'!D:D,引当!A:M,7,FALSE)</f>
        <v>ポテンザ</v>
      </c>
      <c r="Y534" s="109" t="str">
        <f t="shared" si="47"/>
        <v>205/45R17</v>
      </c>
      <c r="Z534" s="108" t="str">
        <f>VLOOKUP('作成 (2)'!D:D,引当!A:M,9,FALSE)</f>
        <v>価格</v>
      </c>
      <c r="AA534" s="109" t="str">
        <f>VLOOKUP('作成 (2)'!D:D,引当!A:M,10,FALSE)</f>
        <v>安い</v>
      </c>
      <c r="AB534" s="103" t="str">
        <f>VLOOKUP('作成 (2)'!D:D,引当!A:M,11,FALSE)</f>
        <v>寿命</v>
      </c>
      <c r="AC534" s="103" t="str">
        <f>VLOOKUP('作成 (2)'!D:D,引当!A:M,12,FALSE)</f>
        <v>おすすめ</v>
      </c>
      <c r="AD534" s="26">
        <f>VLOOKUP('作成 (2)'!D:D,引当!A:M,13,FALSE)</f>
        <v>0</v>
      </c>
    </row>
    <row r="535" spans="1:30">
      <c r="A535" s="33">
        <v>2353519119557</v>
      </c>
      <c r="B535" s="32" t="s">
        <v>152</v>
      </c>
      <c r="C535" s="31" t="s">
        <v>152</v>
      </c>
      <c r="D535" s="30" t="s">
        <v>4699</v>
      </c>
      <c r="E535" s="30" t="s">
        <v>1138</v>
      </c>
      <c r="F535" s="30" t="s">
        <v>125</v>
      </c>
      <c r="G535" s="30" t="s">
        <v>152</v>
      </c>
      <c r="H535" s="30">
        <v>17640</v>
      </c>
      <c r="I535" s="30">
        <v>1050</v>
      </c>
      <c r="J535" s="30" t="s">
        <v>3957</v>
      </c>
      <c r="K535" s="344"/>
      <c r="L535" s="102" t="str">
        <f t="shared" si="44"/>
        <v>POTENZA Sport 235/35R19 91Y XL</v>
      </c>
      <c r="M535" s="104">
        <f>VLOOKUP(A:A,在庫!$B:$M,10,0)</f>
        <v>1</v>
      </c>
      <c r="N535" s="105" t="s">
        <v>4595</v>
      </c>
      <c r="O535" s="105" t="str">
        <f t="shared" si="43"/>
        <v>ip</v>
      </c>
      <c r="P535" s="106">
        <f>VLOOKUP(A:A,在庫!$B:$M,9,0)</f>
        <v>0</v>
      </c>
      <c r="Q535" s="106" t="str">
        <f>VLOOKUP('作成 (2)'!D:D,引当!A:B,2,0)&amp;K535&amp;O535</f>
        <v>ptenzasip</v>
      </c>
      <c r="R535" s="107" t="str">
        <f t="shared" si="45"/>
        <v>2023年製 POTENZA Sport 235/35R19 91Y XL  235/35R19  翌営業日発送</v>
      </c>
      <c r="S535" s="106" t="str">
        <f t="shared" si="46"/>
        <v>サマー$$BRIDGESTONE$$ブリヂストン$$ポテンザ$$235/35R19$$価格$$安い$$寿命$$おすすめ$$0</v>
      </c>
      <c r="T535" s="104"/>
      <c r="U535" s="104" t="str">
        <f>VLOOKUP('作成 (2)'!D:D,引当!A:R,4,FALSE)</f>
        <v>サマー</v>
      </c>
      <c r="V535" s="104" t="str">
        <f>VLOOKUP('作成 (2)'!D:D,引当!A:R,5,FALSE)</f>
        <v>BRIDGESTONE</v>
      </c>
      <c r="W535" s="103" t="str">
        <f>VLOOKUP('作成 (2)'!D:D,引当!A:R,6,FALSE)</f>
        <v>ブリヂストン</v>
      </c>
      <c r="X535" s="108" t="str">
        <f>VLOOKUP('作成 (2)'!D:D,引当!A:M,7,FALSE)</f>
        <v>ポテンザ</v>
      </c>
      <c r="Y535" s="109" t="str">
        <f t="shared" si="47"/>
        <v>235/35R19</v>
      </c>
      <c r="Z535" s="108" t="str">
        <f>VLOOKUP('作成 (2)'!D:D,引当!A:M,9,FALSE)</f>
        <v>価格</v>
      </c>
      <c r="AA535" s="109" t="str">
        <f>VLOOKUP('作成 (2)'!D:D,引当!A:M,10,FALSE)</f>
        <v>安い</v>
      </c>
      <c r="AB535" s="103" t="str">
        <f>VLOOKUP('作成 (2)'!D:D,引当!A:M,11,FALSE)</f>
        <v>寿命</v>
      </c>
      <c r="AC535" s="103" t="str">
        <f>VLOOKUP('作成 (2)'!D:D,引当!A:M,12,FALSE)</f>
        <v>おすすめ</v>
      </c>
      <c r="AD535" s="26">
        <f>VLOOKUP('作成 (2)'!D:D,引当!A:M,13,FALSE)</f>
        <v>0</v>
      </c>
    </row>
    <row r="536" spans="1:30">
      <c r="A536" s="33">
        <v>2254018119553</v>
      </c>
      <c r="B536" s="32" t="s">
        <v>152</v>
      </c>
      <c r="C536" s="31" t="s">
        <v>152</v>
      </c>
      <c r="D536" s="30" t="s">
        <v>4699</v>
      </c>
      <c r="E536" s="30" t="s">
        <v>925</v>
      </c>
      <c r="F536" s="30" t="s">
        <v>38</v>
      </c>
      <c r="G536" s="30" t="s">
        <v>152</v>
      </c>
      <c r="H536" s="30">
        <v>11517</v>
      </c>
      <c r="I536" s="30">
        <v>525</v>
      </c>
      <c r="J536" s="30" t="s">
        <v>3957</v>
      </c>
      <c r="K536" s="344"/>
      <c r="L536" s="102" t="str">
        <f t="shared" si="44"/>
        <v>POTENZA Sport 225/40R18 92Y XL</v>
      </c>
      <c r="M536" s="104">
        <f>VLOOKUP(A:A,在庫!$B:$M,10,0)</f>
        <v>1</v>
      </c>
      <c r="N536" s="105" t="s">
        <v>4595</v>
      </c>
      <c r="O536" s="105" t="str">
        <f t="shared" si="43"/>
        <v>ip</v>
      </c>
      <c r="P536" s="106">
        <f>VLOOKUP(A:A,在庫!$B:$M,9,0)</f>
        <v>0</v>
      </c>
      <c r="Q536" s="106" t="str">
        <f>VLOOKUP('作成 (2)'!D:D,引当!A:B,2,0)&amp;K536&amp;O536</f>
        <v>ptenzasip</v>
      </c>
      <c r="R536" s="107" t="str">
        <f t="shared" si="45"/>
        <v>2023年製 POTENZA Sport 225/40R18 92Y XL  225/40R18  翌営業日発送</v>
      </c>
      <c r="S536" s="106" t="str">
        <f t="shared" si="46"/>
        <v>サマー$$BRIDGESTONE$$ブリヂストン$$ポテンザ$$225/40R18$$価格$$安い$$寿命$$おすすめ$$0</v>
      </c>
      <c r="T536" s="104"/>
      <c r="U536" s="104" t="str">
        <f>VLOOKUP('作成 (2)'!D:D,引当!A:R,4,FALSE)</f>
        <v>サマー</v>
      </c>
      <c r="V536" s="104" t="str">
        <f>VLOOKUP('作成 (2)'!D:D,引当!A:R,5,FALSE)</f>
        <v>BRIDGESTONE</v>
      </c>
      <c r="W536" s="103" t="str">
        <f>VLOOKUP('作成 (2)'!D:D,引当!A:R,6,FALSE)</f>
        <v>ブリヂストン</v>
      </c>
      <c r="X536" s="108" t="str">
        <f>VLOOKUP('作成 (2)'!D:D,引当!A:M,7,FALSE)</f>
        <v>ポテンザ</v>
      </c>
      <c r="Y536" s="109" t="str">
        <f t="shared" si="47"/>
        <v>225/40R18</v>
      </c>
      <c r="Z536" s="108" t="str">
        <f>VLOOKUP('作成 (2)'!D:D,引当!A:M,9,FALSE)</f>
        <v>価格</v>
      </c>
      <c r="AA536" s="109" t="str">
        <f>VLOOKUP('作成 (2)'!D:D,引当!A:M,10,FALSE)</f>
        <v>安い</v>
      </c>
      <c r="AB536" s="103" t="str">
        <f>VLOOKUP('作成 (2)'!D:D,引当!A:M,11,FALSE)</f>
        <v>寿命</v>
      </c>
      <c r="AC536" s="103" t="str">
        <f>VLOOKUP('作成 (2)'!D:D,引当!A:M,12,FALSE)</f>
        <v>おすすめ</v>
      </c>
      <c r="AD536" s="26">
        <f>VLOOKUP('作成 (2)'!D:D,引当!A:M,13,FALSE)</f>
        <v>0</v>
      </c>
    </row>
    <row r="537" spans="1:30">
      <c r="A537" s="33">
        <v>2254517119559</v>
      </c>
      <c r="B537" s="32" t="s">
        <v>152</v>
      </c>
      <c r="C537" s="31" t="s">
        <v>152</v>
      </c>
      <c r="D537" s="30" t="s">
        <v>4699</v>
      </c>
      <c r="E537" s="30" t="s">
        <v>927</v>
      </c>
      <c r="F537" s="30" t="s">
        <v>37</v>
      </c>
      <c r="G537" s="30" t="s">
        <v>152</v>
      </c>
      <c r="H537" s="30">
        <v>11004</v>
      </c>
      <c r="I537" s="30">
        <v>525</v>
      </c>
      <c r="J537" s="30" t="s">
        <v>3957</v>
      </c>
      <c r="K537" s="344"/>
      <c r="L537" s="102" t="str">
        <f t="shared" si="44"/>
        <v>POTENZA Sport 225/45R17 94Y XL</v>
      </c>
      <c r="M537" s="104">
        <f>VLOOKUP(A:A,在庫!$B:$M,10,0)</f>
        <v>1</v>
      </c>
      <c r="N537" s="105" t="s">
        <v>4595</v>
      </c>
      <c r="O537" s="105" t="str">
        <f t="shared" si="43"/>
        <v>ip</v>
      </c>
      <c r="P537" s="106">
        <f>VLOOKUP(A:A,在庫!$B:$M,9,0)</f>
        <v>0</v>
      </c>
      <c r="Q537" s="106" t="str">
        <f>VLOOKUP('作成 (2)'!D:D,引当!A:B,2,0)&amp;K537&amp;O537</f>
        <v>ptenzasip</v>
      </c>
      <c r="R537" s="107" t="str">
        <f t="shared" si="45"/>
        <v>2023年製 POTENZA Sport 225/45R17 94Y XL  225/45R17  翌営業日発送</v>
      </c>
      <c r="S537" s="106" t="str">
        <f t="shared" si="46"/>
        <v>サマー$$BRIDGESTONE$$ブリヂストン$$ポテンザ$$225/45R17$$価格$$安い$$寿命$$おすすめ$$0</v>
      </c>
      <c r="T537" s="104"/>
      <c r="U537" s="104" t="str">
        <f>VLOOKUP('作成 (2)'!D:D,引当!A:R,4,FALSE)</f>
        <v>サマー</v>
      </c>
      <c r="V537" s="104" t="str">
        <f>VLOOKUP('作成 (2)'!D:D,引当!A:R,5,FALSE)</f>
        <v>BRIDGESTONE</v>
      </c>
      <c r="W537" s="103" t="str">
        <f>VLOOKUP('作成 (2)'!D:D,引当!A:R,6,FALSE)</f>
        <v>ブリヂストン</v>
      </c>
      <c r="X537" s="108" t="str">
        <f>VLOOKUP('作成 (2)'!D:D,引当!A:M,7,FALSE)</f>
        <v>ポテンザ</v>
      </c>
      <c r="Y537" s="109" t="str">
        <f t="shared" si="47"/>
        <v>225/45R17</v>
      </c>
      <c r="Z537" s="108" t="str">
        <f>VLOOKUP('作成 (2)'!D:D,引当!A:M,9,FALSE)</f>
        <v>価格</v>
      </c>
      <c r="AA537" s="109" t="str">
        <f>VLOOKUP('作成 (2)'!D:D,引当!A:M,10,FALSE)</f>
        <v>安い</v>
      </c>
      <c r="AB537" s="103" t="str">
        <f>VLOOKUP('作成 (2)'!D:D,引当!A:M,11,FALSE)</f>
        <v>寿命</v>
      </c>
      <c r="AC537" s="103" t="str">
        <f>VLOOKUP('作成 (2)'!D:D,引当!A:M,12,FALSE)</f>
        <v>おすすめ</v>
      </c>
      <c r="AD537" s="26">
        <f>VLOOKUP('作成 (2)'!D:D,引当!A:M,13,FALSE)</f>
        <v>0</v>
      </c>
    </row>
    <row r="538" spans="1:30">
      <c r="A538" s="33">
        <v>2254518119558</v>
      </c>
      <c r="B538" s="32" t="s">
        <v>152</v>
      </c>
      <c r="C538" s="31" t="s">
        <v>152</v>
      </c>
      <c r="D538" s="30" t="s">
        <v>4699</v>
      </c>
      <c r="E538" s="30" t="s">
        <v>929</v>
      </c>
      <c r="F538" s="30" t="s">
        <v>40</v>
      </c>
      <c r="G538" s="30" t="s">
        <v>152</v>
      </c>
      <c r="H538" s="30">
        <v>14786</v>
      </c>
      <c r="I538" s="30">
        <v>1050</v>
      </c>
      <c r="J538" s="30" t="s">
        <v>3957</v>
      </c>
      <c r="K538" s="344"/>
      <c r="L538" s="102" t="str">
        <f t="shared" si="44"/>
        <v>POTENZA Sport 225/45R18 95Y XL</v>
      </c>
      <c r="M538" s="104">
        <f>VLOOKUP(A:A,在庫!$B:$M,10,0)</f>
        <v>1</v>
      </c>
      <c r="N538" s="105" t="s">
        <v>4595</v>
      </c>
      <c r="O538" s="105" t="str">
        <f t="shared" si="43"/>
        <v>ip</v>
      </c>
      <c r="P538" s="106">
        <f>VLOOKUP(A:A,在庫!$B:$M,9,0)</f>
        <v>0</v>
      </c>
      <c r="Q538" s="106" t="str">
        <f>VLOOKUP('作成 (2)'!D:D,引当!A:B,2,0)&amp;K538&amp;O538</f>
        <v>ptenzasip</v>
      </c>
      <c r="R538" s="107" t="str">
        <f t="shared" si="45"/>
        <v>2023年製 POTENZA Sport 225/45R18 95Y XL  225/45R18  翌営業日発送</v>
      </c>
      <c r="S538" s="106" t="str">
        <f t="shared" si="46"/>
        <v>サマー$$BRIDGESTONE$$ブリヂストン$$ポテンザ$$225/45R18$$価格$$安い$$寿命$$おすすめ$$0</v>
      </c>
      <c r="T538" s="104"/>
      <c r="U538" s="104" t="str">
        <f>VLOOKUP('作成 (2)'!D:D,引当!A:R,4,FALSE)</f>
        <v>サマー</v>
      </c>
      <c r="V538" s="104" t="str">
        <f>VLOOKUP('作成 (2)'!D:D,引当!A:R,5,FALSE)</f>
        <v>BRIDGESTONE</v>
      </c>
      <c r="W538" s="103" t="str">
        <f>VLOOKUP('作成 (2)'!D:D,引当!A:R,6,FALSE)</f>
        <v>ブリヂストン</v>
      </c>
      <c r="X538" s="108" t="str">
        <f>VLOOKUP('作成 (2)'!D:D,引当!A:M,7,FALSE)</f>
        <v>ポテンザ</v>
      </c>
      <c r="Y538" s="109" t="str">
        <f t="shared" si="47"/>
        <v>225/45R18</v>
      </c>
      <c r="Z538" s="108" t="str">
        <f>VLOOKUP('作成 (2)'!D:D,引当!A:M,9,FALSE)</f>
        <v>価格</v>
      </c>
      <c r="AA538" s="109" t="str">
        <f>VLOOKUP('作成 (2)'!D:D,引当!A:M,10,FALSE)</f>
        <v>安い</v>
      </c>
      <c r="AB538" s="103" t="str">
        <f>VLOOKUP('作成 (2)'!D:D,引当!A:M,11,FALSE)</f>
        <v>寿命</v>
      </c>
      <c r="AC538" s="103" t="str">
        <f>VLOOKUP('作成 (2)'!D:D,引当!A:M,12,FALSE)</f>
        <v>おすすめ</v>
      </c>
      <c r="AD538" s="26">
        <f>VLOOKUP('作成 (2)'!D:D,引当!A:M,13,FALSE)</f>
        <v>0</v>
      </c>
    </row>
    <row r="539" spans="1:30">
      <c r="A539" s="33">
        <v>2454018119557</v>
      </c>
      <c r="B539" s="32" t="s">
        <v>152</v>
      </c>
      <c r="C539" s="31" t="s">
        <v>152</v>
      </c>
      <c r="D539" s="30" t="s">
        <v>4699</v>
      </c>
      <c r="E539" s="30" t="s">
        <v>813</v>
      </c>
      <c r="F539" s="30" t="s">
        <v>83</v>
      </c>
      <c r="G539" s="30" t="s">
        <v>152</v>
      </c>
      <c r="H539" s="30">
        <v>16355</v>
      </c>
      <c r="I539" s="30">
        <v>1050</v>
      </c>
      <c r="J539" s="30" t="s">
        <v>3957</v>
      </c>
      <c r="K539" s="344"/>
      <c r="L539" s="102" t="str">
        <f t="shared" si="44"/>
        <v>POTENZA Sport 245/40R18 97Y XL</v>
      </c>
      <c r="M539" s="104">
        <f>VLOOKUP(A:A,在庫!$B:$M,10,0)</f>
        <v>1</v>
      </c>
      <c r="N539" s="105" t="s">
        <v>4595</v>
      </c>
      <c r="O539" s="105" t="str">
        <f t="shared" si="43"/>
        <v>ip</v>
      </c>
      <c r="P539" s="106">
        <f>VLOOKUP(A:A,在庫!$B:$M,9,0)</f>
        <v>0</v>
      </c>
      <c r="Q539" s="106" t="str">
        <f>VLOOKUP('作成 (2)'!D:D,引当!A:B,2,0)&amp;K539&amp;O539</f>
        <v>ptenzasip</v>
      </c>
      <c r="R539" s="107" t="str">
        <f t="shared" si="45"/>
        <v>2023年製 POTENZA Sport 245/40R18 97Y XL  245/40R18  翌営業日発送</v>
      </c>
      <c r="S539" s="106" t="str">
        <f t="shared" si="46"/>
        <v>サマー$$BRIDGESTONE$$ブリヂストン$$ポテンザ$$245/40R18$$価格$$安い$$寿命$$おすすめ$$0</v>
      </c>
      <c r="T539" s="104"/>
      <c r="U539" s="104" t="str">
        <f>VLOOKUP('作成 (2)'!D:D,引当!A:R,4,FALSE)</f>
        <v>サマー</v>
      </c>
      <c r="V539" s="104" t="str">
        <f>VLOOKUP('作成 (2)'!D:D,引当!A:R,5,FALSE)</f>
        <v>BRIDGESTONE</v>
      </c>
      <c r="W539" s="103" t="str">
        <f>VLOOKUP('作成 (2)'!D:D,引当!A:R,6,FALSE)</f>
        <v>ブリヂストン</v>
      </c>
      <c r="X539" s="108" t="str">
        <f>VLOOKUP('作成 (2)'!D:D,引当!A:M,7,FALSE)</f>
        <v>ポテンザ</v>
      </c>
      <c r="Y539" s="109" t="str">
        <f t="shared" si="47"/>
        <v>245/40R18</v>
      </c>
      <c r="Z539" s="108" t="str">
        <f>VLOOKUP('作成 (2)'!D:D,引当!A:M,9,FALSE)</f>
        <v>価格</v>
      </c>
      <c r="AA539" s="109" t="str">
        <f>VLOOKUP('作成 (2)'!D:D,引当!A:M,10,FALSE)</f>
        <v>安い</v>
      </c>
      <c r="AB539" s="103" t="str">
        <f>VLOOKUP('作成 (2)'!D:D,引当!A:M,11,FALSE)</f>
        <v>寿命</v>
      </c>
      <c r="AC539" s="103" t="str">
        <f>VLOOKUP('作成 (2)'!D:D,引当!A:M,12,FALSE)</f>
        <v>おすすめ</v>
      </c>
      <c r="AD539" s="26">
        <f>VLOOKUP('作成 (2)'!D:D,引当!A:M,13,FALSE)</f>
        <v>0</v>
      </c>
    </row>
    <row r="540" spans="1:30">
      <c r="A540" s="33">
        <v>1956016159265</v>
      </c>
      <c r="B540" s="32">
        <v>4985009705728</v>
      </c>
      <c r="C540" s="31" t="s">
        <v>3611</v>
      </c>
      <c r="D540" s="30" t="s">
        <v>14</v>
      </c>
      <c r="E540" s="30" t="s">
        <v>1001</v>
      </c>
      <c r="F540" s="30" t="s">
        <v>46</v>
      </c>
      <c r="G540" s="30">
        <v>21400</v>
      </c>
      <c r="H540" s="30">
        <v>9630</v>
      </c>
      <c r="I540" s="30">
        <v>525</v>
      </c>
      <c r="J540" s="30" t="s">
        <v>3956</v>
      </c>
      <c r="K540" s="344"/>
      <c r="L540" s="102" t="str">
        <f t="shared" si="44"/>
        <v>PRIMACY 4+ 195/60R16 93V XL</v>
      </c>
      <c r="M540" s="104">
        <f>VLOOKUP(A:A,在庫!$B:$M,10,0)</f>
        <v>1</v>
      </c>
      <c r="N540" s="105" t="s">
        <v>4595</v>
      </c>
      <c r="O540" s="105" t="str">
        <f t="shared" si="43"/>
        <v/>
      </c>
      <c r="P540" s="106" t="str">
        <f>VLOOKUP(A:A,在庫!$B:$M,9,0)</f>
        <v>||CHINA||CHINA</v>
      </c>
      <c r="Q540" s="106" t="str">
        <f>VLOOKUP('作成 (2)'!D:D,引当!A:B,2,0)&amp;K540&amp;O540</f>
        <v>pimacy4p</v>
      </c>
      <c r="R540" s="107" t="str">
        <f t="shared" si="45"/>
        <v>2023年製 PRIMACY 4+ 195/60R16 93V XL  195/60R16  翌営業日発送</v>
      </c>
      <c r="S540" s="106" t="str">
        <f t="shared" si="46"/>
        <v>サマー$$MICHELIN$$ミシュラン$$プライマシー$$195/60R16$$価格$$安い$$寿命$$おすすめ$$0</v>
      </c>
      <c r="T540" s="104"/>
      <c r="U540" s="104" t="str">
        <f>VLOOKUP('作成 (2)'!D:D,引当!A:R,4,FALSE)</f>
        <v>サマー</v>
      </c>
      <c r="V540" s="104" t="str">
        <f>VLOOKUP('作成 (2)'!D:D,引当!A:R,5,FALSE)</f>
        <v>MICHELIN</v>
      </c>
      <c r="W540" s="103" t="str">
        <f>VLOOKUP('作成 (2)'!D:D,引当!A:R,6,FALSE)</f>
        <v>ミシュラン</v>
      </c>
      <c r="X540" s="108" t="str">
        <f>VLOOKUP('作成 (2)'!D:D,引当!A:M,7,FALSE)</f>
        <v>プライマシー</v>
      </c>
      <c r="Y540" s="109" t="str">
        <f t="shared" si="47"/>
        <v>195/60R16</v>
      </c>
      <c r="Z540" s="108" t="str">
        <f>VLOOKUP('作成 (2)'!D:D,引当!A:M,9,FALSE)</f>
        <v>価格</v>
      </c>
      <c r="AA540" s="109" t="str">
        <f>VLOOKUP('作成 (2)'!D:D,引当!A:M,10,FALSE)</f>
        <v>安い</v>
      </c>
      <c r="AB540" s="103" t="str">
        <f>VLOOKUP('作成 (2)'!D:D,引当!A:M,11,FALSE)</f>
        <v>寿命</v>
      </c>
      <c r="AC540" s="103" t="str">
        <f>VLOOKUP('作成 (2)'!D:D,引当!A:M,12,FALSE)</f>
        <v>おすすめ</v>
      </c>
      <c r="AD540" s="26">
        <f>VLOOKUP('作成 (2)'!D:D,引当!A:M,13,FALSE)</f>
        <v>0</v>
      </c>
    </row>
    <row r="541" spans="1:30">
      <c r="A541" s="33">
        <v>2055516159269</v>
      </c>
      <c r="B541" s="32">
        <v>4985009705629</v>
      </c>
      <c r="C541" s="31" t="s">
        <v>3612</v>
      </c>
      <c r="D541" s="30" t="s">
        <v>14</v>
      </c>
      <c r="E541" s="30" t="s">
        <v>1097</v>
      </c>
      <c r="F541" s="30" t="s">
        <v>35</v>
      </c>
      <c r="G541" s="30">
        <v>28800</v>
      </c>
      <c r="H541" s="30">
        <v>12960</v>
      </c>
      <c r="I541" s="30">
        <v>525</v>
      </c>
      <c r="J541" s="30" t="s">
        <v>3956</v>
      </c>
      <c r="K541" s="344"/>
      <c r="L541" s="102" t="str">
        <f t="shared" si="44"/>
        <v>PRIMACY 4+ 205/55R16 91W</v>
      </c>
      <c r="M541" s="104">
        <f>VLOOKUP(A:A,在庫!$B:$M,10,0)</f>
        <v>2</v>
      </c>
      <c r="N541" s="105" t="s">
        <v>4595</v>
      </c>
      <c r="O541" s="105" t="str">
        <f t="shared" si="43"/>
        <v/>
      </c>
      <c r="P541" s="106" t="str">
        <f>VLOOKUP(A:A,在庫!$B:$M,9,0)</f>
        <v>||CHINA||</v>
      </c>
      <c r="Q541" s="106" t="str">
        <f>VLOOKUP('作成 (2)'!D:D,引当!A:B,2,0)&amp;K541&amp;O541</f>
        <v>pimacy4p</v>
      </c>
      <c r="R541" s="107" t="str">
        <f t="shared" si="45"/>
        <v>2023年製 PRIMACY 4+ 205/55R16 91W  205/55R16  翌営業日発送</v>
      </c>
      <c r="S541" s="106" t="str">
        <f t="shared" si="46"/>
        <v>サマー$$MICHELIN$$ミシュラン$$プライマシー$$205/55R16$$価格$$安い$$寿命$$おすすめ$$0</v>
      </c>
      <c r="T541" s="104"/>
      <c r="U541" s="104" t="str">
        <f>VLOOKUP('作成 (2)'!D:D,引当!A:R,4,FALSE)</f>
        <v>サマー</v>
      </c>
      <c r="V541" s="104" t="str">
        <f>VLOOKUP('作成 (2)'!D:D,引当!A:R,5,FALSE)</f>
        <v>MICHELIN</v>
      </c>
      <c r="W541" s="103" t="str">
        <f>VLOOKUP('作成 (2)'!D:D,引当!A:R,6,FALSE)</f>
        <v>ミシュラン</v>
      </c>
      <c r="X541" s="108" t="str">
        <f>VLOOKUP('作成 (2)'!D:D,引当!A:M,7,FALSE)</f>
        <v>プライマシー</v>
      </c>
      <c r="Y541" s="109" t="str">
        <f t="shared" si="47"/>
        <v>205/55R16</v>
      </c>
      <c r="Z541" s="108" t="str">
        <f>VLOOKUP('作成 (2)'!D:D,引当!A:M,9,FALSE)</f>
        <v>価格</v>
      </c>
      <c r="AA541" s="109" t="str">
        <f>VLOOKUP('作成 (2)'!D:D,引当!A:M,10,FALSE)</f>
        <v>安い</v>
      </c>
      <c r="AB541" s="103" t="str">
        <f>VLOOKUP('作成 (2)'!D:D,引当!A:M,11,FALSE)</f>
        <v>寿命</v>
      </c>
      <c r="AC541" s="103" t="str">
        <f>VLOOKUP('作成 (2)'!D:D,引当!A:M,12,FALSE)</f>
        <v>おすすめ</v>
      </c>
      <c r="AD541" s="26">
        <f>VLOOKUP('作成 (2)'!D:D,引当!A:M,13,FALSE)</f>
        <v>0</v>
      </c>
    </row>
    <row r="542" spans="1:30">
      <c r="A542" s="33">
        <v>2154517159664</v>
      </c>
      <c r="B542" s="32">
        <v>3528704931903</v>
      </c>
      <c r="C542" s="31" t="s">
        <v>3748</v>
      </c>
      <c r="D542" s="30" t="s">
        <v>14</v>
      </c>
      <c r="E542" s="30" t="s">
        <v>1331</v>
      </c>
      <c r="F542" s="30" t="s">
        <v>36</v>
      </c>
      <c r="G542" s="30" t="s">
        <v>152</v>
      </c>
      <c r="H542" s="30">
        <v>14746</v>
      </c>
      <c r="I542" s="30">
        <v>525</v>
      </c>
      <c r="J542" s="30" t="s">
        <v>3957</v>
      </c>
      <c r="K542" s="344"/>
      <c r="L542" s="102" t="str">
        <f t="shared" si="44"/>
        <v>PRIMACY 4+ 215/45R17 91V XL</v>
      </c>
      <c r="M542" s="104">
        <f>VLOOKUP(A:A,在庫!$B:$M,10,0)</f>
        <v>3</v>
      </c>
      <c r="N542" s="105" t="s">
        <v>4595</v>
      </c>
      <c r="O542" s="105" t="str">
        <f t="shared" si="43"/>
        <v>ip</v>
      </c>
      <c r="P542" s="106" t="str">
        <f>VLOOKUP(A:A,在庫!$B:$M,9,0)</f>
        <v>||GERMANY||GERMANY</v>
      </c>
      <c r="Q542" s="106" t="str">
        <f>VLOOKUP('作成 (2)'!D:D,引当!A:B,2,0)&amp;K542&amp;O542</f>
        <v>pimacy4pip</v>
      </c>
      <c r="R542" s="107" t="str">
        <f t="shared" si="45"/>
        <v>2023年製 PRIMACY 4+ 215/45R17 91V XL  215/45R17  翌営業日発送</v>
      </c>
      <c r="S542" s="106" t="str">
        <f t="shared" si="46"/>
        <v>サマー$$MICHELIN$$ミシュラン$$プライマシー$$215/45R17$$価格$$安い$$寿命$$おすすめ$$0</v>
      </c>
      <c r="T542" s="104"/>
      <c r="U542" s="104" t="str">
        <f>VLOOKUP('作成 (2)'!D:D,引当!A:R,4,FALSE)</f>
        <v>サマー</v>
      </c>
      <c r="V542" s="104" t="str">
        <f>VLOOKUP('作成 (2)'!D:D,引当!A:R,5,FALSE)</f>
        <v>MICHELIN</v>
      </c>
      <c r="W542" s="103" t="str">
        <f>VLOOKUP('作成 (2)'!D:D,引当!A:R,6,FALSE)</f>
        <v>ミシュラン</v>
      </c>
      <c r="X542" s="108" t="str">
        <f>VLOOKUP('作成 (2)'!D:D,引当!A:M,7,FALSE)</f>
        <v>プライマシー</v>
      </c>
      <c r="Y542" s="109" t="str">
        <f t="shared" si="47"/>
        <v>215/45R17</v>
      </c>
      <c r="Z542" s="108" t="str">
        <f>VLOOKUP('作成 (2)'!D:D,引当!A:M,9,FALSE)</f>
        <v>価格</v>
      </c>
      <c r="AA542" s="109" t="str">
        <f>VLOOKUP('作成 (2)'!D:D,引当!A:M,10,FALSE)</f>
        <v>安い</v>
      </c>
      <c r="AB542" s="103" t="str">
        <f>VLOOKUP('作成 (2)'!D:D,引当!A:M,11,FALSE)</f>
        <v>寿命</v>
      </c>
      <c r="AC542" s="103" t="str">
        <f>VLOOKUP('作成 (2)'!D:D,引当!A:M,12,FALSE)</f>
        <v>おすすめ</v>
      </c>
      <c r="AD542" s="26">
        <f>VLOOKUP('作成 (2)'!D:D,引当!A:M,13,FALSE)</f>
        <v>0</v>
      </c>
    </row>
    <row r="543" spans="1:30">
      <c r="A543" s="33">
        <v>2154517159268</v>
      </c>
      <c r="B543" s="32">
        <v>4985009705285</v>
      </c>
      <c r="C543" s="31" t="s">
        <v>3617</v>
      </c>
      <c r="D543" s="30" t="s">
        <v>14</v>
      </c>
      <c r="E543" s="30" t="s">
        <v>698</v>
      </c>
      <c r="F543" s="30" t="s">
        <v>36</v>
      </c>
      <c r="G543" s="30">
        <v>36800</v>
      </c>
      <c r="H543" s="30">
        <v>16560</v>
      </c>
      <c r="I543" s="30">
        <v>525</v>
      </c>
      <c r="J543" s="30" t="s">
        <v>3956</v>
      </c>
      <c r="K543" s="344"/>
      <c r="L543" s="102" t="str">
        <f t="shared" si="44"/>
        <v>PRIMACY 4+ 215/45R17 91W XL</v>
      </c>
      <c r="M543" s="104">
        <f>VLOOKUP(A:A,在庫!$B:$M,10,0)</f>
        <v>1</v>
      </c>
      <c r="N543" s="105" t="s">
        <v>4595</v>
      </c>
      <c r="O543" s="105" t="str">
        <f t="shared" si="43"/>
        <v/>
      </c>
      <c r="P543" s="106" t="str">
        <f>VLOOKUP(A:A,在庫!$B:$M,9,0)</f>
        <v>||CHINA||CHINA</v>
      </c>
      <c r="Q543" s="106" t="str">
        <f>VLOOKUP('作成 (2)'!D:D,引当!A:B,2,0)&amp;K543&amp;O543</f>
        <v>pimacy4p</v>
      </c>
      <c r="R543" s="107" t="str">
        <f t="shared" si="45"/>
        <v>2023年製 PRIMACY 4+ 215/45R17 91W XL  215/45R17  翌営業日発送</v>
      </c>
      <c r="S543" s="106" t="str">
        <f t="shared" si="46"/>
        <v>サマー$$MICHELIN$$ミシュラン$$プライマシー$$215/45R17$$価格$$安い$$寿命$$おすすめ$$0</v>
      </c>
      <c r="T543" s="104"/>
      <c r="U543" s="104" t="str">
        <f>VLOOKUP('作成 (2)'!D:D,引当!A:R,4,FALSE)</f>
        <v>サマー</v>
      </c>
      <c r="V543" s="104" t="str">
        <f>VLOOKUP('作成 (2)'!D:D,引当!A:R,5,FALSE)</f>
        <v>MICHELIN</v>
      </c>
      <c r="W543" s="103" t="str">
        <f>VLOOKUP('作成 (2)'!D:D,引当!A:R,6,FALSE)</f>
        <v>ミシュラン</v>
      </c>
      <c r="X543" s="108" t="str">
        <f>VLOOKUP('作成 (2)'!D:D,引当!A:M,7,FALSE)</f>
        <v>プライマシー</v>
      </c>
      <c r="Y543" s="109" t="str">
        <f t="shared" si="47"/>
        <v>215/45R17</v>
      </c>
      <c r="Z543" s="108" t="str">
        <f>VLOOKUP('作成 (2)'!D:D,引当!A:M,9,FALSE)</f>
        <v>価格</v>
      </c>
      <c r="AA543" s="109" t="str">
        <f>VLOOKUP('作成 (2)'!D:D,引当!A:M,10,FALSE)</f>
        <v>安い</v>
      </c>
      <c r="AB543" s="103" t="str">
        <f>VLOOKUP('作成 (2)'!D:D,引当!A:M,11,FALSE)</f>
        <v>寿命</v>
      </c>
      <c r="AC543" s="103" t="str">
        <f>VLOOKUP('作成 (2)'!D:D,引当!A:M,12,FALSE)</f>
        <v>おすすめ</v>
      </c>
      <c r="AD543" s="26">
        <f>VLOOKUP('作成 (2)'!D:D,引当!A:M,13,FALSE)</f>
        <v>0</v>
      </c>
    </row>
    <row r="544" spans="1:30">
      <c r="A544" s="33">
        <v>2054517159254</v>
      </c>
      <c r="B544" s="32">
        <v>4985009705278</v>
      </c>
      <c r="C544" s="31" t="s">
        <v>3618</v>
      </c>
      <c r="D544" s="30" t="s">
        <v>14</v>
      </c>
      <c r="E544" s="30" t="s">
        <v>1044</v>
      </c>
      <c r="F544" s="30" t="s">
        <v>62</v>
      </c>
      <c r="G544" s="30">
        <v>34700</v>
      </c>
      <c r="H544" s="30">
        <v>15620</v>
      </c>
      <c r="I544" s="30">
        <v>525</v>
      </c>
      <c r="J544" s="30" t="s">
        <v>3956</v>
      </c>
      <c r="K544" s="344"/>
      <c r="L544" s="102" t="str">
        <f t="shared" si="44"/>
        <v>PRIMACY 4+ 205/45R17 88V XL</v>
      </c>
      <c r="M544" s="104">
        <f>VLOOKUP(A:A,在庫!$B:$M,10,0)</f>
        <v>3</v>
      </c>
      <c r="N544" s="105" t="s">
        <v>4595</v>
      </c>
      <c r="O544" s="105" t="str">
        <f t="shared" si="43"/>
        <v/>
      </c>
      <c r="P544" s="106" t="str">
        <f>VLOOKUP(A:A,在庫!$B:$M,9,0)</f>
        <v>||ITALY||ITALY</v>
      </c>
      <c r="Q544" s="106" t="str">
        <f>VLOOKUP('作成 (2)'!D:D,引当!A:B,2,0)&amp;K544&amp;O544</f>
        <v>pimacy4p</v>
      </c>
      <c r="R544" s="107" t="str">
        <f t="shared" si="45"/>
        <v>2023年製 PRIMACY 4+ 205/45R17 88V XL  205/45R17  翌営業日発送</v>
      </c>
      <c r="S544" s="106" t="str">
        <f t="shared" si="46"/>
        <v>サマー$$MICHELIN$$ミシュラン$$プライマシー$$205/45R17$$価格$$安い$$寿命$$おすすめ$$0</v>
      </c>
      <c r="T544" s="104"/>
      <c r="U544" s="104" t="str">
        <f>VLOOKUP('作成 (2)'!D:D,引当!A:R,4,FALSE)</f>
        <v>サマー</v>
      </c>
      <c r="V544" s="104" t="str">
        <f>VLOOKUP('作成 (2)'!D:D,引当!A:R,5,FALSE)</f>
        <v>MICHELIN</v>
      </c>
      <c r="W544" s="103" t="str">
        <f>VLOOKUP('作成 (2)'!D:D,引当!A:R,6,FALSE)</f>
        <v>ミシュラン</v>
      </c>
      <c r="X544" s="108" t="str">
        <f>VLOOKUP('作成 (2)'!D:D,引当!A:M,7,FALSE)</f>
        <v>プライマシー</v>
      </c>
      <c r="Y544" s="109" t="str">
        <f t="shared" si="47"/>
        <v>205/45R17</v>
      </c>
      <c r="Z544" s="108" t="str">
        <f>VLOOKUP('作成 (2)'!D:D,引当!A:M,9,FALSE)</f>
        <v>価格</v>
      </c>
      <c r="AA544" s="109" t="str">
        <f>VLOOKUP('作成 (2)'!D:D,引当!A:M,10,FALSE)</f>
        <v>安い</v>
      </c>
      <c r="AB544" s="103" t="str">
        <f>VLOOKUP('作成 (2)'!D:D,引当!A:M,11,FALSE)</f>
        <v>寿命</v>
      </c>
      <c r="AC544" s="103" t="str">
        <f>VLOOKUP('作成 (2)'!D:D,引当!A:M,12,FALSE)</f>
        <v>おすすめ</v>
      </c>
      <c r="AD544" s="26">
        <f>VLOOKUP('作成 (2)'!D:D,引当!A:M,13,FALSE)</f>
        <v>0</v>
      </c>
    </row>
    <row r="545" spans="1:30">
      <c r="A545" s="33">
        <v>2055017159256</v>
      </c>
      <c r="B545" s="32">
        <v>4985009705315</v>
      </c>
      <c r="C545" s="31" t="s">
        <v>3622</v>
      </c>
      <c r="D545" s="30" t="s">
        <v>14</v>
      </c>
      <c r="E545" s="30" t="s">
        <v>899</v>
      </c>
      <c r="F545" s="30" t="s">
        <v>64</v>
      </c>
      <c r="G545" s="30">
        <v>33100</v>
      </c>
      <c r="H545" s="30">
        <v>14900</v>
      </c>
      <c r="I545" s="30">
        <v>525</v>
      </c>
      <c r="J545" s="30" t="s">
        <v>3956</v>
      </c>
      <c r="K545" s="344"/>
      <c r="L545" s="102" t="str">
        <f t="shared" si="44"/>
        <v>PRIMACY 4+ 205/50R17 93W XL</v>
      </c>
      <c r="M545" s="104">
        <f>VLOOKUP(A:A,在庫!$B:$M,10,0)</f>
        <v>1</v>
      </c>
      <c r="N545" s="105" t="s">
        <v>4595</v>
      </c>
      <c r="O545" s="105" t="str">
        <f t="shared" si="43"/>
        <v/>
      </c>
      <c r="P545" s="106" t="str">
        <f>VLOOKUP(A:A,在庫!$B:$M,9,0)</f>
        <v>||ITALY||</v>
      </c>
      <c r="Q545" s="106" t="str">
        <f>VLOOKUP('作成 (2)'!D:D,引当!A:B,2,0)&amp;K545&amp;O545</f>
        <v>pimacy4p</v>
      </c>
      <c r="R545" s="107" t="str">
        <f t="shared" si="45"/>
        <v>2023年製 PRIMACY 4+ 205/50R17 93W XL  205/50R17  翌営業日発送</v>
      </c>
      <c r="S545" s="106" t="str">
        <f t="shared" si="46"/>
        <v>サマー$$MICHELIN$$ミシュラン$$プライマシー$$205/50R17$$価格$$安い$$寿命$$おすすめ$$0</v>
      </c>
      <c r="T545" s="104"/>
      <c r="U545" s="104" t="str">
        <f>VLOOKUP('作成 (2)'!D:D,引当!A:R,4,FALSE)</f>
        <v>サマー</v>
      </c>
      <c r="V545" s="104" t="str">
        <f>VLOOKUP('作成 (2)'!D:D,引当!A:R,5,FALSE)</f>
        <v>MICHELIN</v>
      </c>
      <c r="W545" s="103" t="str">
        <f>VLOOKUP('作成 (2)'!D:D,引当!A:R,6,FALSE)</f>
        <v>ミシュラン</v>
      </c>
      <c r="X545" s="108" t="str">
        <f>VLOOKUP('作成 (2)'!D:D,引当!A:M,7,FALSE)</f>
        <v>プライマシー</v>
      </c>
      <c r="Y545" s="109" t="str">
        <f t="shared" si="47"/>
        <v>205/50R17</v>
      </c>
      <c r="Z545" s="108" t="str">
        <f>VLOOKUP('作成 (2)'!D:D,引当!A:M,9,FALSE)</f>
        <v>価格</v>
      </c>
      <c r="AA545" s="109" t="str">
        <f>VLOOKUP('作成 (2)'!D:D,引当!A:M,10,FALSE)</f>
        <v>安い</v>
      </c>
      <c r="AB545" s="103" t="str">
        <f>VLOOKUP('作成 (2)'!D:D,引当!A:M,11,FALSE)</f>
        <v>寿命</v>
      </c>
      <c r="AC545" s="103" t="str">
        <f>VLOOKUP('作成 (2)'!D:D,引当!A:M,12,FALSE)</f>
        <v>おすすめ</v>
      </c>
      <c r="AD545" s="26">
        <f>VLOOKUP('作成 (2)'!D:D,引当!A:M,13,FALSE)</f>
        <v>0</v>
      </c>
    </row>
    <row r="546" spans="1:30">
      <c r="A546" s="33">
        <v>2055516159672</v>
      </c>
      <c r="B546" s="32">
        <v>3528704440573</v>
      </c>
      <c r="C546" s="31" t="s">
        <v>3747</v>
      </c>
      <c r="D546" s="30" t="s">
        <v>14</v>
      </c>
      <c r="E546" s="30" t="s">
        <v>901</v>
      </c>
      <c r="F546" s="30" t="s">
        <v>35</v>
      </c>
      <c r="G546" s="30" t="s">
        <v>152</v>
      </c>
      <c r="H546" s="30">
        <v>9874</v>
      </c>
      <c r="I546" s="30">
        <v>525</v>
      </c>
      <c r="J546" s="30" t="s">
        <v>3957</v>
      </c>
      <c r="K546" s="344"/>
      <c r="L546" s="102" t="str">
        <f t="shared" si="44"/>
        <v>PRIMACY 4+ 205/55R16 91V</v>
      </c>
      <c r="M546" s="104">
        <f>VLOOKUP(A:A,在庫!$B:$M,10,0)</f>
        <v>1</v>
      </c>
      <c r="N546" s="105" t="s">
        <v>4595</v>
      </c>
      <c r="O546" s="105" t="str">
        <f t="shared" si="43"/>
        <v>ip</v>
      </c>
      <c r="P546" s="106" t="str">
        <f>VLOOKUP(A:A,在庫!$B:$M,9,0)</f>
        <v>||ITALY||ITALY</v>
      </c>
      <c r="Q546" s="106" t="str">
        <f>VLOOKUP('作成 (2)'!D:D,引当!A:B,2,0)&amp;K546&amp;O546</f>
        <v>pimacy4pip</v>
      </c>
      <c r="R546" s="107" t="str">
        <f t="shared" si="45"/>
        <v>2023年製 PRIMACY 4+ 205/55R16 91V  205/55R16  翌営業日発送</v>
      </c>
      <c r="S546" s="106" t="str">
        <f t="shared" si="46"/>
        <v>サマー$$MICHELIN$$ミシュラン$$プライマシー$$205/55R16$$価格$$安い$$寿命$$おすすめ$$0</v>
      </c>
      <c r="T546" s="104"/>
      <c r="U546" s="104" t="str">
        <f>VLOOKUP('作成 (2)'!D:D,引当!A:R,4,FALSE)</f>
        <v>サマー</v>
      </c>
      <c r="V546" s="104" t="str">
        <f>VLOOKUP('作成 (2)'!D:D,引当!A:R,5,FALSE)</f>
        <v>MICHELIN</v>
      </c>
      <c r="W546" s="103" t="str">
        <f>VLOOKUP('作成 (2)'!D:D,引当!A:R,6,FALSE)</f>
        <v>ミシュラン</v>
      </c>
      <c r="X546" s="108" t="str">
        <f>VLOOKUP('作成 (2)'!D:D,引当!A:M,7,FALSE)</f>
        <v>プライマシー</v>
      </c>
      <c r="Y546" s="109" t="str">
        <f t="shared" si="47"/>
        <v>205/55R16</v>
      </c>
      <c r="Z546" s="108" t="str">
        <f>VLOOKUP('作成 (2)'!D:D,引当!A:M,9,FALSE)</f>
        <v>価格</v>
      </c>
      <c r="AA546" s="109" t="str">
        <f>VLOOKUP('作成 (2)'!D:D,引当!A:M,10,FALSE)</f>
        <v>安い</v>
      </c>
      <c r="AB546" s="103" t="str">
        <f>VLOOKUP('作成 (2)'!D:D,引当!A:M,11,FALSE)</f>
        <v>寿命</v>
      </c>
      <c r="AC546" s="103" t="str">
        <f>VLOOKUP('作成 (2)'!D:D,引当!A:M,12,FALSE)</f>
        <v>おすすめ</v>
      </c>
      <c r="AD546" s="26">
        <f>VLOOKUP('作成 (2)'!D:D,引当!A:M,13,FALSE)</f>
        <v>0</v>
      </c>
    </row>
    <row r="547" spans="1:30">
      <c r="A547" s="33">
        <v>2055517159251</v>
      </c>
      <c r="B547" s="32">
        <v>4985009705346</v>
      </c>
      <c r="C547" s="31" t="s">
        <v>3625</v>
      </c>
      <c r="D547" s="30" t="s">
        <v>14</v>
      </c>
      <c r="E547" s="30" t="s">
        <v>904</v>
      </c>
      <c r="F547" s="30" t="s">
        <v>65</v>
      </c>
      <c r="G547" s="30">
        <v>31000</v>
      </c>
      <c r="H547" s="30">
        <v>13950</v>
      </c>
      <c r="I547" s="30">
        <v>1050</v>
      </c>
      <c r="J547" s="30" t="s">
        <v>3956</v>
      </c>
      <c r="K547" s="344"/>
      <c r="L547" s="102" t="str">
        <f t="shared" si="44"/>
        <v>PRIMACY 4+ 205/55R17 95V XL</v>
      </c>
      <c r="M547" s="104">
        <f>VLOOKUP(A:A,在庫!$B:$M,10,0)</f>
        <v>2</v>
      </c>
      <c r="N547" s="105" t="s">
        <v>4595</v>
      </c>
      <c r="O547" s="105" t="str">
        <f t="shared" si="43"/>
        <v/>
      </c>
      <c r="P547" s="106" t="str">
        <f>VLOOKUP(A:A,在庫!$B:$M,9,0)</f>
        <v>||CHINA||CHINA</v>
      </c>
      <c r="Q547" s="106" t="str">
        <f>VLOOKUP('作成 (2)'!D:D,引当!A:B,2,0)&amp;K547&amp;O547</f>
        <v>pimacy4p</v>
      </c>
      <c r="R547" s="107" t="str">
        <f t="shared" si="45"/>
        <v>2023年製 PRIMACY 4+ 205/55R17 95V XL  205/55R17  翌営業日発送</v>
      </c>
      <c r="S547" s="106" t="str">
        <f t="shared" si="46"/>
        <v>サマー$$MICHELIN$$ミシュラン$$プライマシー$$205/55R17$$価格$$安い$$寿命$$おすすめ$$0</v>
      </c>
      <c r="T547" s="104"/>
      <c r="U547" s="104" t="str">
        <f>VLOOKUP('作成 (2)'!D:D,引当!A:R,4,FALSE)</f>
        <v>サマー</v>
      </c>
      <c r="V547" s="104" t="str">
        <f>VLOOKUP('作成 (2)'!D:D,引当!A:R,5,FALSE)</f>
        <v>MICHELIN</v>
      </c>
      <c r="W547" s="103" t="str">
        <f>VLOOKUP('作成 (2)'!D:D,引当!A:R,6,FALSE)</f>
        <v>ミシュラン</v>
      </c>
      <c r="X547" s="108" t="str">
        <f>VLOOKUP('作成 (2)'!D:D,引当!A:M,7,FALSE)</f>
        <v>プライマシー</v>
      </c>
      <c r="Y547" s="109" t="str">
        <f t="shared" si="47"/>
        <v>205/55R17</v>
      </c>
      <c r="Z547" s="108" t="str">
        <f>VLOOKUP('作成 (2)'!D:D,引当!A:M,9,FALSE)</f>
        <v>価格</v>
      </c>
      <c r="AA547" s="109" t="str">
        <f>VLOOKUP('作成 (2)'!D:D,引当!A:M,10,FALSE)</f>
        <v>安い</v>
      </c>
      <c r="AB547" s="103" t="str">
        <f>VLOOKUP('作成 (2)'!D:D,引当!A:M,11,FALSE)</f>
        <v>寿命</v>
      </c>
      <c r="AC547" s="103" t="str">
        <f>VLOOKUP('作成 (2)'!D:D,引当!A:M,12,FALSE)</f>
        <v>おすすめ</v>
      </c>
      <c r="AD547" s="26">
        <f>VLOOKUP('作成 (2)'!D:D,引当!A:M,13,FALSE)</f>
        <v>0</v>
      </c>
    </row>
    <row r="548" spans="1:30">
      <c r="A548" s="33">
        <v>2056016159261</v>
      </c>
      <c r="B548" s="32">
        <v>4985009705216</v>
      </c>
      <c r="C548" s="31" t="s">
        <v>3613</v>
      </c>
      <c r="D548" s="30" t="s">
        <v>14</v>
      </c>
      <c r="E548" s="30" t="s">
        <v>1014</v>
      </c>
      <c r="F548" s="30" t="s">
        <v>47</v>
      </c>
      <c r="G548" s="30">
        <v>24600</v>
      </c>
      <c r="H548" s="30">
        <v>11070</v>
      </c>
      <c r="I548" s="30">
        <v>1050</v>
      </c>
      <c r="J548" s="30" t="s">
        <v>3956</v>
      </c>
      <c r="K548" s="344"/>
      <c r="L548" s="102" t="str">
        <f t="shared" si="44"/>
        <v>PRIMACY 4+ 205/60R16 96W XL</v>
      </c>
      <c r="M548" s="104">
        <f>VLOOKUP(A:A,在庫!$B:$M,10,0)</f>
        <v>2</v>
      </c>
      <c r="N548" s="105" t="s">
        <v>4595</v>
      </c>
      <c r="O548" s="105" t="str">
        <f t="shared" si="43"/>
        <v/>
      </c>
      <c r="P548" s="106" t="str">
        <f>VLOOKUP(A:A,在庫!$B:$M,9,0)</f>
        <v>||CHINA||</v>
      </c>
      <c r="Q548" s="106" t="str">
        <f>VLOOKUP('作成 (2)'!D:D,引当!A:B,2,0)&amp;K548&amp;O548</f>
        <v>pimacy4p</v>
      </c>
      <c r="R548" s="107" t="str">
        <f t="shared" si="45"/>
        <v>2023年製 PRIMACY 4+ 205/60R16 96W XL  205/60R16  翌営業日発送</v>
      </c>
      <c r="S548" s="106" t="str">
        <f t="shared" si="46"/>
        <v>サマー$$MICHELIN$$ミシュラン$$プライマシー$$205/60R16$$価格$$安い$$寿命$$おすすめ$$0</v>
      </c>
      <c r="T548" s="104"/>
      <c r="U548" s="104" t="str">
        <f>VLOOKUP('作成 (2)'!D:D,引当!A:R,4,FALSE)</f>
        <v>サマー</v>
      </c>
      <c r="V548" s="104" t="str">
        <f>VLOOKUP('作成 (2)'!D:D,引当!A:R,5,FALSE)</f>
        <v>MICHELIN</v>
      </c>
      <c r="W548" s="103" t="str">
        <f>VLOOKUP('作成 (2)'!D:D,引当!A:R,6,FALSE)</f>
        <v>ミシュラン</v>
      </c>
      <c r="X548" s="108" t="str">
        <f>VLOOKUP('作成 (2)'!D:D,引当!A:M,7,FALSE)</f>
        <v>プライマシー</v>
      </c>
      <c r="Y548" s="109" t="str">
        <f t="shared" si="47"/>
        <v>205/60R16</v>
      </c>
      <c r="Z548" s="108" t="str">
        <f>VLOOKUP('作成 (2)'!D:D,引当!A:M,9,FALSE)</f>
        <v>価格</v>
      </c>
      <c r="AA548" s="109" t="str">
        <f>VLOOKUP('作成 (2)'!D:D,引当!A:M,10,FALSE)</f>
        <v>安い</v>
      </c>
      <c r="AB548" s="103" t="str">
        <f>VLOOKUP('作成 (2)'!D:D,引当!A:M,11,FALSE)</f>
        <v>寿命</v>
      </c>
      <c r="AC548" s="103" t="str">
        <f>VLOOKUP('作成 (2)'!D:D,引当!A:M,12,FALSE)</f>
        <v>おすすめ</v>
      </c>
      <c r="AD548" s="26">
        <f>VLOOKUP('作成 (2)'!D:D,引当!A:M,13,FALSE)</f>
        <v>0</v>
      </c>
    </row>
    <row r="549" spans="1:30">
      <c r="A549" s="33">
        <v>2155017159253</v>
      </c>
      <c r="B549" s="32">
        <v>4985009705322</v>
      </c>
      <c r="C549" s="31" t="s">
        <v>3623</v>
      </c>
      <c r="D549" s="30" t="s">
        <v>14</v>
      </c>
      <c r="E549" s="30" t="s">
        <v>814</v>
      </c>
      <c r="F549" s="30" t="s">
        <v>39</v>
      </c>
      <c r="G549" s="30">
        <v>36700</v>
      </c>
      <c r="H549" s="30">
        <v>16520</v>
      </c>
      <c r="I549" s="30">
        <v>1050</v>
      </c>
      <c r="J549" s="30" t="s">
        <v>3956</v>
      </c>
      <c r="K549" s="344"/>
      <c r="L549" s="102" t="str">
        <f t="shared" si="44"/>
        <v>PRIMACY 4+ 215/50R17 95W XL</v>
      </c>
      <c r="M549" s="104">
        <f>VLOOKUP(A:A,在庫!$B:$M,10,0)</f>
        <v>3</v>
      </c>
      <c r="N549" s="105" t="s">
        <v>4595</v>
      </c>
      <c r="O549" s="105" t="str">
        <f t="shared" si="43"/>
        <v/>
      </c>
      <c r="P549" s="106" t="str">
        <f>VLOOKUP(A:A,在庫!$B:$M,9,0)</f>
        <v>||CHINA||CHINA</v>
      </c>
      <c r="Q549" s="106" t="str">
        <f>VLOOKUP('作成 (2)'!D:D,引当!A:B,2,0)&amp;K549&amp;O549</f>
        <v>pimacy4p</v>
      </c>
      <c r="R549" s="107" t="str">
        <f t="shared" si="45"/>
        <v>2023年製 PRIMACY 4+ 215/50R17 95W XL  215/50R17  翌営業日発送</v>
      </c>
      <c r="S549" s="106" t="str">
        <f t="shared" si="46"/>
        <v>サマー$$MICHELIN$$ミシュラン$$プライマシー$$215/50R17$$価格$$安い$$寿命$$おすすめ$$0</v>
      </c>
      <c r="T549" s="104"/>
      <c r="U549" s="104" t="str">
        <f>VLOOKUP('作成 (2)'!D:D,引当!A:R,4,FALSE)</f>
        <v>サマー</v>
      </c>
      <c r="V549" s="104" t="str">
        <f>VLOOKUP('作成 (2)'!D:D,引当!A:R,5,FALSE)</f>
        <v>MICHELIN</v>
      </c>
      <c r="W549" s="103" t="str">
        <f>VLOOKUP('作成 (2)'!D:D,引当!A:R,6,FALSE)</f>
        <v>ミシュラン</v>
      </c>
      <c r="X549" s="108" t="str">
        <f>VLOOKUP('作成 (2)'!D:D,引当!A:M,7,FALSE)</f>
        <v>プライマシー</v>
      </c>
      <c r="Y549" s="109" t="str">
        <f t="shared" si="47"/>
        <v>215/50R17</v>
      </c>
      <c r="Z549" s="108" t="str">
        <f>VLOOKUP('作成 (2)'!D:D,引当!A:M,9,FALSE)</f>
        <v>価格</v>
      </c>
      <c r="AA549" s="109" t="str">
        <f>VLOOKUP('作成 (2)'!D:D,引当!A:M,10,FALSE)</f>
        <v>安い</v>
      </c>
      <c r="AB549" s="103" t="str">
        <f>VLOOKUP('作成 (2)'!D:D,引当!A:M,11,FALSE)</f>
        <v>寿命</v>
      </c>
      <c r="AC549" s="103" t="str">
        <f>VLOOKUP('作成 (2)'!D:D,引当!A:M,12,FALSE)</f>
        <v>おすすめ</v>
      </c>
      <c r="AD549" s="26">
        <f>VLOOKUP('作成 (2)'!D:D,引当!A:M,13,FALSE)</f>
        <v>0</v>
      </c>
    </row>
    <row r="550" spans="1:30">
      <c r="A550" s="33">
        <v>2155017159673</v>
      </c>
      <c r="B550" s="32">
        <v>4985009705322</v>
      </c>
      <c r="C550" s="31" t="s">
        <v>152</v>
      </c>
      <c r="D550" s="30" t="s">
        <v>14</v>
      </c>
      <c r="E550" s="30" t="s">
        <v>814</v>
      </c>
      <c r="F550" s="30" t="s">
        <v>39</v>
      </c>
      <c r="G550" s="30" t="s">
        <v>152</v>
      </c>
      <c r="H550" s="30">
        <v>13689</v>
      </c>
      <c r="I550" s="30">
        <v>1050</v>
      </c>
      <c r="J550" s="30" t="s">
        <v>3957</v>
      </c>
      <c r="K550" s="344"/>
      <c r="L550" s="102" t="str">
        <f t="shared" si="44"/>
        <v>PRIMACY 4+ 215/50R17 95W XL</v>
      </c>
      <c r="M550" s="104" t="e">
        <f>VLOOKUP(A:A,在庫!$B:$M,10,0)</f>
        <v>#N/A</v>
      </c>
      <c r="N550" s="105" t="s">
        <v>4595</v>
      </c>
      <c r="O550" s="105" t="str">
        <f t="shared" si="43"/>
        <v>ip</v>
      </c>
      <c r="P550" s="106" t="e">
        <f>VLOOKUP(A:A,在庫!$B:$M,9,0)</f>
        <v>#N/A</v>
      </c>
      <c r="Q550" s="106" t="str">
        <f>VLOOKUP('作成 (2)'!D:D,引当!A:B,2,0)&amp;K550&amp;O550</f>
        <v>pimacy4pip</v>
      </c>
      <c r="R550" s="107" t="str">
        <f t="shared" si="45"/>
        <v>2023年製 PRIMACY 4+ 215/50R17 95W XL  215/50R17  翌営業日発送</v>
      </c>
      <c r="S550" s="106" t="str">
        <f t="shared" si="46"/>
        <v>サマー$$MICHELIN$$ミシュラン$$プライマシー$$215/50R17$$価格$$安い$$寿命$$おすすめ$$0</v>
      </c>
      <c r="T550" s="104"/>
      <c r="U550" s="104" t="str">
        <f>VLOOKUP('作成 (2)'!D:D,引当!A:R,4,FALSE)</f>
        <v>サマー</v>
      </c>
      <c r="V550" s="104" t="str">
        <f>VLOOKUP('作成 (2)'!D:D,引当!A:R,5,FALSE)</f>
        <v>MICHELIN</v>
      </c>
      <c r="W550" s="103" t="str">
        <f>VLOOKUP('作成 (2)'!D:D,引当!A:R,6,FALSE)</f>
        <v>ミシュラン</v>
      </c>
      <c r="X550" s="108" t="str">
        <f>VLOOKUP('作成 (2)'!D:D,引当!A:M,7,FALSE)</f>
        <v>プライマシー</v>
      </c>
      <c r="Y550" s="109" t="str">
        <f t="shared" si="47"/>
        <v>215/50R17</v>
      </c>
      <c r="Z550" s="108" t="str">
        <f>VLOOKUP('作成 (2)'!D:D,引当!A:M,9,FALSE)</f>
        <v>価格</v>
      </c>
      <c r="AA550" s="109" t="str">
        <f>VLOOKUP('作成 (2)'!D:D,引当!A:M,10,FALSE)</f>
        <v>安い</v>
      </c>
      <c r="AB550" s="103" t="str">
        <f>VLOOKUP('作成 (2)'!D:D,引当!A:M,11,FALSE)</f>
        <v>寿命</v>
      </c>
      <c r="AC550" s="103" t="str">
        <f>VLOOKUP('作成 (2)'!D:D,引当!A:M,12,FALSE)</f>
        <v>おすすめ</v>
      </c>
      <c r="AD550" s="26">
        <f>VLOOKUP('作成 (2)'!D:D,引当!A:M,13,FALSE)</f>
        <v>0</v>
      </c>
    </row>
    <row r="551" spans="1:30">
      <c r="A551" s="33">
        <v>2155517159258</v>
      </c>
      <c r="B551" s="32">
        <v>4985009705353</v>
      </c>
      <c r="C551" s="31" t="s">
        <v>3626</v>
      </c>
      <c r="D551" s="30" t="s">
        <v>14</v>
      </c>
      <c r="E551" s="30" t="s">
        <v>686</v>
      </c>
      <c r="F551" s="30" t="s">
        <v>66</v>
      </c>
      <c r="G551" s="30">
        <v>32000</v>
      </c>
      <c r="H551" s="30">
        <v>14400</v>
      </c>
      <c r="I551" s="30">
        <v>1050</v>
      </c>
      <c r="J551" s="30" t="s">
        <v>3956</v>
      </c>
      <c r="K551" s="344"/>
      <c r="L551" s="102" t="str">
        <f t="shared" si="44"/>
        <v>PRIMACY 4+ 215/55R17 94W</v>
      </c>
      <c r="M551" s="104">
        <f>VLOOKUP(A:A,在庫!$B:$M,10,0)</f>
        <v>1</v>
      </c>
      <c r="N551" s="105" t="s">
        <v>4595</v>
      </c>
      <c r="O551" s="105" t="str">
        <f t="shared" si="43"/>
        <v/>
      </c>
      <c r="P551" s="106" t="str">
        <f>VLOOKUP(A:A,在庫!$B:$M,9,0)</f>
        <v>||CHINA||</v>
      </c>
      <c r="Q551" s="106" t="str">
        <f>VLOOKUP('作成 (2)'!D:D,引当!A:B,2,0)&amp;K551&amp;O551</f>
        <v>pimacy4p</v>
      </c>
      <c r="R551" s="107" t="str">
        <f t="shared" si="45"/>
        <v>2023年製 PRIMACY 4+ 215/55R17 94W  215/55R17  翌営業日発送</v>
      </c>
      <c r="S551" s="106" t="str">
        <f t="shared" si="46"/>
        <v>サマー$$MICHELIN$$ミシュラン$$プライマシー$$215/55R17$$価格$$安い$$寿命$$おすすめ$$0</v>
      </c>
      <c r="T551" s="104"/>
      <c r="U551" s="104" t="str">
        <f>VLOOKUP('作成 (2)'!D:D,引当!A:R,4,FALSE)</f>
        <v>サマー</v>
      </c>
      <c r="V551" s="104" t="str">
        <f>VLOOKUP('作成 (2)'!D:D,引当!A:R,5,FALSE)</f>
        <v>MICHELIN</v>
      </c>
      <c r="W551" s="103" t="str">
        <f>VLOOKUP('作成 (2)'!D:D,引当!A:R,6,FALSE)</f>
        <v>ミシュラン</v>
      </c>
      <c r="X551" s="108" t="str">
        <f>VLOOKUP('作成 (2)'!D:D,引当!A:M,7,FALSE)</f>
        <v>プライマシー</v>
      </c>
      <c r="Y551" s="109" t="str">
        <f t="shared" si="47"/>
        <v>215/55R17</v>
      </c>
      <c r="Z551" s="108" t="str">
        <f>VLOOKUP('作成 (2)'!D:D,引当!A:M,9,FALSE)</f>
        <v>価格</v>
      </c>
      <c r="AA551" s="109" t="str">
        <f>VLOOKUP('作成 (2)'!D:D,引当!A:M,10,FALSE)</f>
        <v>安い</v>
      </c>
      <c r="AB551" s="103" t="str">
        <f>VLOOKUP('作成 (2)'!D:D,引当!A:M,11,FALSE)</f>
        <v>寿命</v>
      </c>
      <c r="AC551" s="103" t="str">
        <f>VLOOKUP('作成 (2)'!D:D,引当!A:M,12,FALSE)</f>
        <v>おすすめ</v>
      </c>
      <c r="AD551" s="26">
        <f>VLOOKUP('作成 (2)'!D:D,引当!A:M,13,FALSE)</f>
        <v>0</v>
      </c>
    </row>
    <row r="552" spans="1:30">
      <c r="A552" s="33">
        <v>2155518159257</v>
      </c>
      <c r="B552" s="32">
        <v>4985009705544</v>
      </c>
      <c r="C552" s="31" t="s">
        <v>3636</v>
      </c>
      <c r="D552" s="30" t="s">
        <v>14</v>
      </c>
      <c r="E552" s="30" t="s">
        <v>1052</v>
      </c>
      <c r="F552" s="30" t="s">
        <v>70</v>
      </c>
      <c r="G552" s="30">
        <v>36200</v>
      </c>
      <c r="H552" s="30">
        <v>16290</v>
      </c>
      <c r="I552" s="30">
        <v>1050</v>
      </c>
      <c r="J552" s="30" t="s">
        <v>3956</v>
      </c>
      <c r="K552" s="344"/>
      <c r="L552" s="102" t="str">
        <f t="shared" si="44"/>
        <v>PRIMACY 4+ 215/55R18 99V XL</v>
      </c>
      <c r="M552" s="104">
        <f>VLOOKUP(A:A,在庫!$B:$M,10,0)</f>
        <v>3</v>
      </c>
      <c r="N552" s="105" t="s">
        <v>4595</v>
      </c>
      <c r="O552" s="105" t="str">
        <f t="shared" si="43"/>
        <v/>
      </c>
      <c r="P552" s="106" t="str">
        <f>VLOOKUP(A:A,在庫!$B:$M,9,0)</f>
        <v>||SPAIN||SPAIN</v>
      </c>
      <c r="Q552" s="106" t="str">
        <f>VLOOKUP('作成 (2)'!D:D,引当!A:B,2,0)&amp;K552&amp;O552</f>
        <v>pimacy4p</v>
      </c>
      <c r="R552" s="107" t="str">
        <f t="shared" si="45"/>
        <v>2023年製 PRIMACY 4+ 215/55R18 99V XL  215/55R18  翌営業日発送</v>
      </c>
      <c r="S552" s="106" t="str">
        <f t="shared" si="46"/>
        <v>サマー$$MICHELIN$$ミシュラン$$プライマシー$$215/55R18$$価格$$安い$$寿命$$おすすめ$$0</v>
      </c>
      <c r="T552" s="104"/>
      <c r="U552" s="104" t="str">
        <f>VLOOKUP('作成 (2)'!D:D,引当!A:R,4,FALSE)</f>
        <v>サマー</v>
      </c>
      <c r="V552" s="104" t="str">
        <f>VLOOKUP('作成 (2)'!D:D,引当!A:R,5,FALSE)</f>
        <v>MICHELIN</v>
      </c>
      <c r="W552" s="103" t="str">
        <f>VLOOKUP('作成 (2)'!D:D,引当!A:R,6,FALSE)</f>
        <v>ミシュラン</v>
      </c>
      <c r="X552" s="108" t="str">
        <f>VLOOKUP('作成 (2)'!D:D,引当!A:M,7,FALSE)</f>
        <v>プライマシー</v>
      </c>
      <c r="Y552" s="109" t="str">
        <f t="shared" si="47"/>
        <v>215/55R18</v>
      </c>
      <c r="Z552" s="108" t="str">
        <f>VLOOKUP('作成 (2)'!D:D,引当!A:M,9,FALSE)</f>
        <v>価格</v>
      </c>
      <c r="AA552" s="109" t="str">
        <f>VLOOKUP('作成 (2)'!D:D,引当!A:M,10,FALSE)</f>
        <v>安い</v>
      </c>
      <c r="AB552" s="103" t="str">
        <f>VLOOKUP('作成 (2)'!D:D,引当!A:M,11,FALSE)</f>
        <v>寿命</v>
      </c>
      <c r="AC552" s="103" t="str">
        <f>VLOOKUP('作成 (2)'!D:D,引当!A:M,12,FALSE)</f>
        <v>おすすめ</v>
      </c>
      <c r="AD552" s="26">
        <f>VLOOKUP('作成 (2)'!D:D,引当!A:M,13,FALSE)</f>
        <v>0</v>
      </c>
    </row>
    <row r="553" spans="1:30">
      <c r="A553" s="33">
        <v>2156017159250</v>
      </c>
      <c r="B553" s="32">
        <v>4985009705384</v>
      </c>
      <c r="C553" s="31" t="s">
        <v>3629</v>
      </c>
      <c r="D553" s="30" t="s">
        <v>14</v>
      </c>
      <c r="E553" s="30" t="s">
        <v>1054</v>
      </c>
      <c r="F553" s="30" t="s">
        <v>67</v>
      </c>
      <c r="G553" s="30">
        <v>28600</v>
      </c>
      <c r="H553" s="30">
        <v>12870</v>
      </c>
      <c r="I553" s="30">
        <v>1050</v>
      </c>
      <c r="J553" s="30" t="s">
        <v>3956</v>
      </c>
      <c r="K553" s="344"/>
      <c r="L553" s="102" t="str">
        <f t="shared" si="44"/>
        <v>PRIMACY 4+ 215/60R17 96V</v>
      </c>
      <c r="M553" s="104">
        <f>VLOOKUP(A:A,在庫!$B:$M,10,0)</f>
        <v>1</v>
      </c>
      <c r="N553" s="105" t="s">
        <v>4595</v>
      </c>
      <c r="O553" s="105" t="str">
        <f t="shared" si="43"/>
        <v/>
      </c>
      <c r="P553" s="106" t="str">
        <f>VLOOKUP(A:A,在庫!$B:$M,9,0)</f>
        <v>||CHINA||</v>
      </c>
      <c r="Q553" s="106" t="str">
        <f>VLOOKUP('作成 (2)'!D:D,引当!A:B,2,0)&amp;K553&amp;O553</f>
        <v>pimacy4p</v>
      </c>
      <c r="R553" s="107" t="str">
        <f t="shared" si="45"/>
        <v>2023年製 PRIMACY 4+ 215/60R17 96V  215/60R17  翌営業日発送</v>
      </c>
      <c r="S553" s="106" t="str">
        <f t="shared" si="46"/>
        <v>サマー$$MICHELIN$$ミシュラン$$プライマシー$$215/60R17$$価格$$安い$$寿命$$おすすめ$$0</v>
      </c>
      <c r="T553" s="104"/>
      <c r="U553" s="104" t="str">
        <f>VLOOKUP('作成 (2)'!D:D,引当!A:R,4,FALSE)</f>
        <v>サマー</v>
      </c>
      <c r="V553" s="104" t="str">
        <f>VLOOKUP('作成 (2)'!D:D,引当!A:R,5,FALSE)</f>
        <v>MICHELIN</v>
      </c>
      <c r="W553" s="103" t="str">
        <f>VLOOKUP('作成 (2)'!D:D,引当!A:R,6,FALSE)</f>
        <v>ミシュラン</v>
      </c>
      <c r="X553" s="108" t="str">
        <f>VLOOKUP('作成 (2)'!D:D,引当!A:M,7,FALSE)</f>
        <v>プライマシー</v>
      </c>
      <c r="Y553" s="109" t="str">
        <f t="shared" si="47"/>
        <v>215/60R17</v>
      </c>
      <c r="Z553" s="108" t="str">
        <f>VLOOKUP('作成 (2)'!D:D,引当!A:M,9,FALSE)</f>
        <v>価格</v>
      </c>
      <c r="AA553" s="109" t="str">
        <f>VLOOKUP('作成 (2)'!D:D,引当!A:M,10,FALSE)</f>
        <v>安い</v>
      </c>
      <c r="AB553" s="103" t="str">
        <f>VLOOKUP('作成 (2)'!D:D,引当!A:M,11,FALSE)</f>
        <v>寿命</v>
      </c>
      <c r="AC553" s="103" t="str">
        <f>VLOOKUP('作成 (2)'!D:D,引当!A:M,12,FALSE)</f>
        <v>おすすめ</v>
      </c>
      <c r="AD553" s="26">
        <f>VLOOKUP('作成 (2)'!D:D,引当!A:M,13,FALSE)</f>
        <v>0</v>
      </c>
    </row>
    <row r="554" spans="1:30">
      <c r="A554" s="33">
        <v>2254018159252</v>
      </c>
      <c r="B554" s="32">
        <v>4985009705438</v>
      </c>
      <c r="C554" s="31" t="s">
        <v>3631</v>
      </c>
      <c r="D554" s="30" t="s">
        <v>14</v>
      </c>
      <c r="E554" s="30" t="s">
        <v>925</v>
      </c>
      <c r="F554" s="30" t="s">
        <v>38</v>
      </c>
      <c r="G554" s="30">
        <v>43400</v>
      </c>
      <c r="H554" s="30">
        <v>19530</v>
      </c>
      <c r="I554" s="30">
        <v>1050</v>
      </c>
      <c r="J554" s="30" t="s">
        <v>3956</v>
      </c>
      <c r="K554" s="344"/>
      <c r="L554" s="102" t="str">
        <f t="shared" si="44"/>
        <v>PRIMACY 4+ 225/40R18 92Y XL</v>
      </c>
      <c r="M554" s="104">
        <f>VLOOKUP(A:A,在庫!$B:$M,10,0)</f>
        <v>1</v>
      </c>
      <c r="N554" s="105" t="s">
        <v>4595</v>
      </c>
      <c r="O554" s="105" t="str">
        <f t="shared" si="43"/>
        <v/>
      </c>
      <c r="P554" s="106" t="str">
        <f>VLOOKUP(A:A,在庫!$B:$M,9,0)</f>
        <v>||CHINA||</v>
      </c>
      <c r="Q554" s="106" t="str">
        <f>VLOOKUP('作成 (2)'!D:D,引当!A:B,2,0)&amp;K554&amp;O554</f>
        <v>pimacy4p</v>
      </c>
      <c r="R554" s="107" t="str">
        <f t="shared" si="45"/>
        <v>2023年製 PRIMACY 4+ 225/40R18 92Y XL  225/40R18  翌営業日発送</v>
      </c>
      <c r="S554" s="106" t="str">
        <f t="shared" si="46"/>
        <v>サマー$$MICHELIN$$ミシュラン$$プライマシー$$225/40R18$$価格$$安い$$寿命$$おすすめ$$0</v>
      </c>
      <c r="T554" s="104"/>
      <c r="U554" s="104" t="str">
        <f>VLOOKUP('作成 (2)'!D:D,引当!A:R,4,FALSE)</f>
        <v>サマー</v>
      </c>
      <c r="V554" s="104" t="str">
        <f>VLOOKUP('作成 (2)'!D:D,引当!A:R,5,FALSE)</f>
        <v>MICHELIN</v>
      </c>
      <c r="W554" s="103" t="str">
        <f>VLOOKUP('作成 (2)'!D:D,引当!A:R,6,FALSE)</f>
        <v>ミシュラン</v>
      </c>
      <c r="X554" s="108" t="str">
        <f>VLOOKUP('作成 (2)'!D:D,引当!A:M,7,FALSE)</f>
        <v>プライマシー</v>
      </c>
      <c r="Y554" s="109" t="str">
        <f t="shared" si="47"/>
        <v>225/40R18</v>
      </c>
      <c r="Z554" s="108" t="str">
        <f>VLOOKUP('作成 (2)'!D:D,引当!A:M,9,FALSE)</f>
        <v>価格</v>
      </c>
      <c r="AA554" s="109" t="str">
        <f>VLOOKUP('作成 (2)'!D:D,引当!A:M,10,FALSE)</f>
        <v>安い</v>
      </c>
      <c r="AB554" s="103" t="str">
        <f>VLOOKUP('作成 (2)'!D:D,引当!A:M,11,FALSE)</f>
        <v>寿命</v>
      </c>
      <c r="AC554" s="103" t="str">
        <f>VLOOKUP('作成 (2)'!D:D,引当!A:M,12,FALSE)</f>
        <v>おすすめ</v>
      </c>
      <c r="AD554" s="26">
        <f>VLOOKUP('作成 (2)'!D:D,引当!A:M,13,FALSE)</f>
        <v>0</v>
      </c>
    </row>
    <row r="555" spans="1:30">
      <c r="A555" s="33">
        <v>2254018159672</v>
      </c>
      <c r="B555" s="32">
        <v>3528705665586</v>
      </c>
      <c r="C555" s="31" t="s">
        <v>3749</v>
      </c>
      <c r="D555" s="30" t="s">
        <v>14</v>
      </c>
      <c r="E555" s="30" t="s">
        <v>925</v>
      </c>
      <c r="F555" s="30" t="s">
        <v>38</v>
      </c>
      <c r="G555" s="30" t="s">
        <v>152</v>
      </c>
      <c r="H555" s="30">
        <v>13593</v>
      </c>
      <c r="I555" s="30">
        <v>525</v>
      </c>
      <c r="J555" s="30" t="s">
        <v>3957</v>
      </c>
      <c r="K555" s="344"/>
      <c r="L555" s="102" t="str">
        <f t="shared" si="44"/>
        <v>PRIMACY 4+ 225/40R18 92Y XL</v>
      </c>
      <c r="M555" s="104">
        <f>VLOOKUP(A:A,在庫!$B:$M,10,0)</f>
        <v>1</v>
      </c>
      <c r="N555" s="105" t="s">
        <v>4595</v>
      </c>
      <c r="O555" s="105" t="str">
        <f t="shared" si="43"/>
        <v>ip</v>
      </c>
      <c r="P555" s="106">
        <f>VLOOKUP(A:A,在庫!$B:$M,9,0)</f>
        <v>0</v>
      </c>
      <c r="Q555" s="106" t="str">
        <f>VLOOKUP('作成 (2)'!D:D,引当!A:B,2,0)&amp;K555&amp;O555</f>
        <v>pimacy4pip</v>
      </c>
      <c r="R555" s="107" t="str">
        <f t="shared" si="45"/>
        <v>2023年製 PRIMACY 4+ 225/40R18 92Y XL  225/40R18  翌営業日発送</v>
      </c>
      <c r="S555" s="106" t="str">
        <f t="shared" si="46"/>
        <v>サマー$$MICHELIN$$ミシュラン$$プライマシー$$225/40R18$$価格$$安い$$寿命$$おすすめ$$0</v>
      </c>
      <c r="T555" s="104"/>
      <c r="U555" s="104" t="str">
        <f>VLOOKUP('作成 (2)'!D:D,引当!A:R,4,FALSE)</f>
        <v>サマー</v>
      </c>
      <c r="V555" s="104" t="str">
        <f>VLOOKUP('作成 (2)'!D:D,引当!A:R,5,FALSE)</f>
        <v>MICHELIN</v>
      </c>
      <c r="W555" s="103" t="str">
        <f>VLOOKUP('作成 (2)'!D:D,引当!A:R,6,FALSE)</f>
        <v>ミシュラン</v>
      </c>
      <c r="X555" s="108" t="str">
        <f>VLOOKUP('作成 (2)'!D:D,引当!A:M,7,FALSE)</f>
        <v>プライマシー</v>
      </c>
      <c r="Y555" s="109" t="str">
        <f t="shared" si="47"/>
        <v>225/40R18</v>
      </c>
      <c r="Z555" s="108" t="str">
        <f>VLOOKUP('作成 (2)'!D:D,引当!A:M,9,FALSE)</f>
        <v>価格</v>
      </c>
      <c r="AA555" s="109" t="str">
        <f>VLOOKUP('作成 (2)'!D:D,引当!A:M,10,FALSE)</f>
        <v>安い</v>
      </c>
      <c r="AB555" s="103" t="str">
        <f>VLOOKUP('作成 (2)'!D:D,引当!A:M,11,FALSE)</f>
        <v>寿命</v>
      </c>
      <c r="AC555" s="103" t="str">
        <f>VLOOKUP('作成 (2)'!D:D,引当!A:M,12,FALSE)</f>
        <v>おすすめ</v>
      </c>
      <c r="AD555" s="26">
        <f>VLOOKUP('作成 (2)'!D:D,引当!A:M,13,FALSE)</f>
        <v>0</v>
      </c>
    </row>
    <row r="556" spans="1:30">
      <c r="A556" s="33">
        <v>2254517159678</v>
      </c>
      <c r="B556" s="32">
        <v>4985009705643</v>
      </c>
      <c r="C556" s="31" t="s">
        <v>152</v>
      </c>
      <c r="D556" s="30" t="s">
        <v>14</v>
      </c>
      <c r="E556" s="30" t="s">
        <v>1005</v>
      </c>
      <c r="F556" s="30" t="s">
        <v>37</v>
      </c>
      <c r="G556" s="30" t="s">
        <v>152</v>
      </c>
      <c r="H556" s="30">
        <v>12266</v>
      </c>
      <c r="I556" s="30">
        <v>525</v>
      </c>
      <c r="J556" s="30" t="s">
        <v>3957</v>
      </c>
      <c r="K556" s="344"/>
      <c r="L556" s="102" t="str">
        <f t="shared" si="44"/>
        <v>PRIMACY 4+ 225/45R17 94W XL</v>
      </c>
      <c r="M556" s="104">
        <f>VLOOKUP(A:A,在庫!$B:$M,10,0)</f>
        <v>1</v>
      </c>
      <c r="N556" s="105" t="s">
        <v>4595</v>
      </c>
      <c r="O556" s="105" t="str">
        <f t="shared" si="43"/>
        <v>ip</v>
      </c>
      <c r="P556" s="106">
        <f>VLOOKUP(A:A,在庫!$B:$M,9,0)</f>
        <v>0</v>
      </c>
      <c r="Q556" s="106" t="str">
        <f>VLOOKUP('作成 (2)'!D:D,引当!A:B,2,0)&amp;K556&amp;O556</f>
        <v>pimacy4pip</v>
      </c>
      <c r="R556" s="107" t="str">
        <f t="shared" si="45"/>
        <v>2023年製 PRIMACY 4+ 225/45R17 94W XL  225/45R17  翌営業日発送</v>
      </c>
      <c r="S556" s="106" t="str">
        <f t="shared" si="46"/>
        <v>サマー$$MICHELIN$$ミシュラン$$プライマシー$$225/45R17$$価格$$安い$$寿命$$おすすめ$$0</v>
      </c>
      <c r="T556" s="104"/>
      <c r="U556" s="104" t="str">
        <f>VLOOKUP('作成 (2)'!D:D,引当!A:R,4,FALSE)</f>
        <v>サマー</v>
      </c>
      <c r="V556" s="104" t="str">
        <f>VLOOKUP('作成 (2)'!D:D,引当!A:R,5,FALSE)</f>
        <v>MICHELIN</v>
      </c>
      <c r="W556" s="103" t="str">
        <f>VLOOKUP('作成 (2)'!D:D,引当!A:R,6,FALSE)</f>
        <v>ミシュラン</v>
      </c>
      <c r="X556" s="108" t="str">
        <f>VLOOKUP('作成 (2)'!D:D,引当!A:M,7,FALSE)</f>
        <v>プライマシー</v>
      </c>
      <c r="Y556" s="109" t="str">
        <f t="shared" si="47"/>
        <v>225/45R17</v>
      </c>
      <c r="Z556" s="108" t="str">
        <f>VLOOKUP('作成 (2)'!D:D,引当!A:M,9,FALSE)</f>
        <v>価格</v>
      </c>
      <c r="AA556" s="109" t="str">
        <f>VLOOKUP('作成 (2)'!D:D,引当!A:M,10,FALSE)</f>
        <v>安い</v>
      </c>
      <c r="AB556" s="103" t="str">
        <f>VLOOKUP('作成 (2)'!D:D,引当!A:M,11,FALSE)</f>
        <v>寿命</v>
      </c>
      <c r="AC556" s="103" t="str">
        <f>VLOOKUP('作成 (2)'!D:D,引当!A:M,12,FALSE)</f>
        <v>おすすめ</v>
      </c>
      <c r="AD556" s="26">
        <f>VLOOKUP('作成 (2)'!D:D,引当!A:M,13,FALSE)</f>
        <v>0</v>
      </c>
    </row>
    <row r="557" spans="1:30">
      <c r="A557" s="33">
        <v>2254517159258</v>
      </c>
      <c r="B557" s="32">
        <v>4985009705643</v>
      </c>
      <c r="C557" s="31" t="s">
        <v>3619</v>
      </c>
      <c r="D557" s="30" t="s">
        <v>14</v>
      </c>
      <c r="E557" s="30" t="s">
        <v>1005</v>
      </c>
      <c r="F557" s="30" t="s">
        <v>37</v>
      </c>
      <c r="G557" s="30">
        <v>38100</v>
      </c>
      <c r="H557" s="30">
        <v>17150</v>
      </c>
      <c r="I557" s="30">
        <v>525</v>
      </c>
      <c r="J557" s="30" t="s">
        <v>3956</v>
      </c>
      <c r="K557" s="344"/>
      <c r="L557" s="102" t="str">
        <f t="shared" si="44"/>
        <v>PRIMACY 4+ 225/45R17 94W XL</v>
      </c>
      <c r="M557" s="104">
        <f>VLOOKUP(A:A,在庫!$B:$M,10,0)</f>
        <v>1</v>
      </c>
      <c r="N557" s="105" t="s">
        <v>4595</v>
      </c>
      <c r="O557" s="105" t="str">
        <f t="shared" si="43"/>
        <v/>
      </c>
      <c r="P557" s="106" t="str">
        <f>VLOOKUP(A:A,在庫!$B:$M,9,0)</f>
        <v>||CHINA||</v>
      </c>
      <c r="Q557" s="106" t="str">
        <f>VLOOKUP('作成 (2)'!D:D,引当!A:B,2,0)&amp;K557&amp;O557</f>
        <v>pimacy4p</v>
      </c>
      <c r="R557" s="107" t="str">
        <f t="shared" si="45"/>
        <v>2023年製 PRIMACY 4+ 225/45R17 94W XL  225/45R17  翌営業日発送</v>
      </c>
      <c r="S557" s="106" t="str">
        <f t="shared" si="46"/>
        <v>サマー$$MICHELIN$$ミシュラン$$プライマシー$$225/45R17$$価格$$安い$$寿命$$おすすめ$$0</v>
      </c>
      <c r="T557" s="104"/>
      <c r="U557" s="104" t="str">
        <f>VLOOKUP('作成 (2)'!D:D,引当!A:R,4,FALSE)</f>
        <v>サマー</v>
      </c>
      <c r="V557" s="104" t="str">
        <f>VLOOKUP('作成 (2)'!D:D,引当!A:R,5,FALSE)</f>
        <v>MICHELIN</v>
      </c>
      <c r="W557" s="103" t="str">
        <f>VLOOKUP('作成 (2)'!D:D,引当!A:R,6,FALSE)</f>
        <v>ミシュラン</v>
      </c>
      <c r="X557" s="108" t="str">
        <f>VLOOKUP('作成 (2)'!D:D,引当!A:M,7,FALSE)</f>
        <v>プライマシー</v>
      </c>
      <c r="Y557" s="109" t="str">
        <f t="shared" si="47"/>
        <v>225/45R17</v>
      </c>
      <c r="Z557" s="108" t="str">
        <f>VLOOKUP('作成 (2)'!D:D,引当!A:M,9,FALSE)</f>
        <v>価格</v>
      </c>
      <c r="AA557" s="109" t="str">
        <f>VLOOKUP('作成 (2)'!D:D,引当!A:M,10,FALSE)</f>
        <v>安い</v>
      </c>
      <c r="AB557" s="103" t="str">
        <f>VLOOKUP('作成 (2)'!D:D,引当!A:M,11,FALSE)</f>
        <v>寿命</v>
      </c>
      <c r="AC557" s="103" t="str">
        <f>VLOOKUP('作成 (2)'!D:D,引当!A:M,12,FALSE)</f>
        <v>おすすめ</v>
      </c>
      <c r="AD557" s="26">
        <f>VLOOKUP('作成 (2)'!D:D,引当!A:M,13,FALSE)</f>
        <v>0</v>
      </c>
    </row>
    <row r="558" spans="1:30">
      <c r="A558" s="33">
        <v>2254518159660</v>
      </c>
      <c r="B558" s="32">
        <v>3528704587247</v>
      </c>
      <c r="C558" s="31" t="s">
        <v>3750</v>
      </c>
      <c r="D558" s="30" t="s">
        <v>14</v>
      </c>
      <c r="E558" s="30" t="s">
        <v>690</v>
      </c>
      <c r="F558" s="30" t="s">
        <v>40</v>
      </c>
      <c r="G558" s="30" t="s">
        <v>152</v>
      </c>
      <c r="H558" s="30">
        <v>15837</v>
      </c>
      <c r="I558" s="30">
        <v>1050</v>
      </c>
      <c r="J558" s="30" t="s">
        <v>3957</v>
      </c>
      <c r="K558" s="344"/>
      <c r="L558" s="102" t="str">
        <f t="shared" si="44"/>
        <v>PRIMACY 4+ 225/45R18 95W XL</v>
      </c>
      <c r="M558" s="104">
        <f>VLOOKUP(A:A,在庫!$B:$M,10,0)</f>
        <v>2</v>
      </c>
      <c r="N558" s="105" t="s">
        <v>4595</v>
      </c>
      <c r="O558" s="105" t="str">
        <f t="shared" si="43"/>
        <v>ip</v>
      </c>
      <c r="P558" s="106" t="str">
        <f>VLOOKUP(A:A,在庫!$B:$M,9,0)</f>
        <v>||SPAIN||SPAIN</v>
      </c>
      <c r="Q558" s="106" t="str">
        <f>VLOOKUP('作成 (2)'!D:D,引当!A:B,2,0)&amp;K558&amp;O558</f>
        <v>pimacy4pip</v>
      </c>
      <c r="R558" s="107" t="str">
        <f t="shared" si="45"/>
        <v>2023年製 PRIMACY 4+ 225/45R18 95W XL  225/45R18  翌営業日発送</v>
      </c>
      <c r="S558" s="106" t="str">
        <f t="shared" si="46"/>
        <v>サマー$$MICHELIN$$ミシュラン$$プライマシー$$225/45R18$$価格$$安い$$寿命$$おすすめ$$0</v>
      </c>
      <c r="T558" s="104"/>
      <c r="U558" s="104" t="str">
        <f>VLOOKUP('作成 (2)'!D:D,引当!A:R,4,FALSE)</f>
        <v>サマー</v>
      </c>
      <c r="V558" s="104" t="str">
        <f>VLOOKUP('作成 (2)'!D:D,引当!A:R,5,FALSE)</f>
        <v>MICHELIN</v>
      </c>
      <c r="W558" s="103" t="str">
        <f>VLOOKUP('作成 (2)'!D:D,引当!A:R,6,FALSE)</f>
        <v>ミシュラン</v>
      </c>
      <c r="X558" s="108" t="str">
        <f>VLOOKUP('作成 (2)'!D:D,引当!A:M,7,FALSE)</f>
        <v>プライマシー</v>
      </c>
      <c r="Y558" s="109" t="str">
        <f t="shared" si="47"/>
        <v>225/45R18</v>
      </c>
      <c r="Z558" s="108" t="str">
        <f>VLOOKUP('作成 (2)'!D:D,引当!A:M,9,FALSE)</f>
        <v>価格</v>
      </c>
      <c r="AA558" s="109" t="str">
        <f>VLOOKUP('作成 (2)'!D:D,引当!A:M,10,FALSE)</f>
        <v>安い</v>
      </c>
      <c r="AB558" s="103" t="str">
        <f>VLOOKUP('作成 (2)'!D:D,引当!A:M,11,FALSE)</f>
        <v>寿命</v>
      </c>
      <c r="AC558" s="103" t="str">
        <f>VLOOKUP('作成 (2)'!D:D,引当!A:M,12,FALSE)</f>
        <v>おすすめ</v>
      </c>
      <c r="AD558" s="26">
        <f>VLOOKUP('作成 (2)'!D:D,引当!A:M,13,FALSE)</f>
        <v>0</v>
      </c>
    </row>
    <row r="559" spans="1:30">
      <c r="A559" s="33">
        <v>2254518159257</v>
      </c>
      <c r="B559" s="32">
        <v>4985009705735</v>
      </c>
      <c r="C559" s="31" t="s">
        <v>3632</v>
      </c>
      <c r="D559" s="30" t="s">
        <v>14</v>
      </c>
      <c r="E559" s="30" t="s">
        <v>929</v>
      </c>
      <c r="F559" s="30" t="s">
        <v>40</v>
      </c>
      <c r="G559" s="30">
        <v>41500</v>
      </c>
      <c r="H559" s="30">
        <v>18680</v>
      </c>
      <c r="I559" s="30">
        <v>1050</v>
      </c>
      <c r="J559" s="30" t="s">
        <v>3956</v>
      </c>
      <c r="K559" s="344"/>
      <c r="L559" s="102" t="str">
        <f t="shared" si="44"/>
        <v>PRIMACY 4+ 225/45R18 95Y XL</v>
      </c>
      <c r="M559" s="104">
        <f>VLOOKUP(A:A,在庫!$B:$M,10,0)</f>
        <v>3</v>
      </c>
      <c r="N559" s="105" t="s">
        <v>4595</v>
      </c>
      <c r="O559" s="105" t="str">
        <f t="shared" si="43"/>
        <v/>
      </c>
      <c r="P559" s="106" t="str">
        <f>VLOOKUP(A:A,在庫!$B:$M,9,0)</f>
        <v>||SPAIN||SPAIN</v>
      </c>
      <c r="Q559" s="106" t="str">
        <f>VLOOKUP('作成 (2)'!D:D,引当!A:B,2,0)&amp;K559&amp;O559</f>
        <v>pimacy4p</v>
      </c>
      <c r="R559" s="107" t="str">
        <f t="shared" si="45"/>
        <v>2023年製 PRIMACY 4+ 225/45R18 95Y XL  225/45R18  翌営業日発送</v>
      </c>
      <c r="S559" s="106" t="str">
        <f t="shared" si="46"/>
        <v>サマー$$MICHELIN$$ミシュラン$$プライマシー$$225/45R18$$価格$$安い$$寿命$$おすすめ$$0</v>
      </c>
      <c r="T559" s="104"/>
      <c r="U559" s="104" t="str">
        <f>VLOOKUP('作成 (2)'!D:D,引当!A:R,4,FALSE)</f>
        <v>サマー</v>
      </c>
      <c r="V559" s="104" t="str">
        <f>VLOOKUP('作成 (2)'!D:D,引当!A:R,5,FALSE)</f>
        <v>MICHELIN</v>
      </c>
      <c r="W559" s="103" t="str">
        <f>VLOOKUP('作成 (2)'!D:D,引当!A:R,6,FALSE)</f>
        <v>ミシュラン</v>
      </c>
      <c r="X559" s="108" t="str">
        <f>VLOOKUP('作成 (2)'!D:D,引当!A:M,7,FALSE)</f>
        <v>プライマシー</v>
      </c>
      <c r="Y559" s="109" t="str">
        <f t="shared" si="47"/>
        <v>225/45R18</v>
      </c>
      <c r="Z559" s="108" t="str">
        <f>VLOOKUP('作成 (2)'!D:D,引当!A:M,9,FALSE)</f>
        <v>価格</v>
      </c>
      <c r="AA559" s="109" t="str">
        <f>VLOOKUP('作成 (2)'!D:D,引当!A:M,10,FALSE)</f>
        <v>安い</v>
      </c>
      <c r="AB559" s="103" t="str">
        <f>VLOOKUP('作成 (2)'!D:D,引当!A:M,11,FALSE)</f>
        <v>寿命</v>
      </c>
      <c r="AC559" s="103" t="str">
        <f>VLOOKUP('作成 (2)'!D:D,引当!A:M,12,FALSE)</f>
        <v>おすすめ</v>
      </c>
      <c r="AD559" s="26">
        <f>VLOOKUP('作成 (2)'!D:D,引当!A:M,13,FALSE)</f>
        <v>0</v>
      </c>
    </row>
    <row r="560" spans="1:30">
      <c r="A560" s="33">
        <v>2254518159677</v>
      </c>
      <c r="B560" s="32">
        <v>4985009705735</v>
      </c>
      <c r="C560" s="31" t="s">
        <v>152</v>
      </c>
      <c r="D560" s="30" t="s">
        <v>14</v>
      </c>
      <c r="E560" s="30" t="s">
        <v>1333</v>
      </c>
      <c r="F560" s="30" t="s">
        <v>40</v>
      </c>
      <c r="G560" s="30" t="s">
        <v>152</v>
      </c>
      <c r="H560" s="30">
        <v>17543</v>
      </c>
      <c r="I560" s="30">
        <v>1050</v>
      </c>
      <c r="J560" s="30" t="s">
        <v>3957</v>
      </c>
      <c r="K560" s="344"/>
      <c r="L560" s="102" t="str">
        <f t="shared" si="44"/>
        <v>PRIMACY 4+ 225/45R18 95Y XL（ストップ）</v>
      </c>
      <c r="M560" s="104" t="e">
        <f>VLOOKUP(A:A,在庫!$B:$M,10,0)</f>
        <v>#N/A</v>
      </c>
      <c r="N560" s="105" t="s">
        <v>4595</v>
      </c>
      <c r="O560" s="105" t="str">
        <f t="shared" si="43"/>
        <v>ip</v>
      </c>
      <c r="P560" s="106" t="e">
        <f>VLOOKUP(A:A,在庫!$B:$M,9,0)</f>
        <v>#N/A</v>
      </c>
      <c r="Q560" s="106" t="str">
        <f>VLOOKUP('作成 (2)'!D:D,引当!A:B,2,0)&amp;K560&amp;O560</f>
        <v>pimacy4pip</v>
      </c>
      <c r="R560" s="107" t="str">
        <f t="shared" si="45"/>
        <v>2023年製 PRIMACY 4+ 225/45R18 95Y XL（ストップ）  225/45R18  翌営業日発送</v>
      </c>
      <c r="S560" s="106" t="str">
        <f t="shared" si="46"/>
        <v>サマー$$MICHELIN$$ミシュラン$$プライマシー$$225/45R18$$価格$$安い$$寿命$$おすすめ$$0</v>
      </c>
      <c r="T560" s="104"/>
      <c r="U560" s="104" t="str">
        <f>VLOOKUP('作成 (2)'!D:D,引当!A:R,4,FALSE)</f>
        <v>サマー</v>
      </c>
      <c r="V560" s="104" t="str">
        <f>VLOOKUP('作成 (2)'!D:D,引当!A:R,5,FALSE)</f>
        <v>MICHELIN</v>
      </c>
      <c r="W560" s="103" t="str">
        <f>VLOOKUP('作成 (2)'!D:D,引当!A:R,6,FALSE)</f>
        <v>ミシュラン</v>
      </c>
      <c r="X560" s="108" t="str">
        <f>VLOOKUP('作成 (2)'!D:D,引当!A:M,7,FALSE)</f>
        <v>プライマシー</v>
      </c>
      <c r="Y560" s="109" t="str">
        <f t="shared" si="47"/>
        <v>225/45R18</v>
      </c>
      <c r="Z560" s="108" t="str">
        <f>VLOOKUP('作成 (2)'!D:D,引当!A:M,9,FALSE)</f>
        <v>価格</v>
      </c>
      <c r="AA560" s="109" t="str">
        <f>VLOOKUP('作成 (2)'!D:D,引当!A:M,10,FALSE)</f>
        <v>安い</v>
      </c>
      <c r="AB560" s="103" t="str">
        <f>VLOOKUP('作成 (2)'!D:D,引当!A:M,11,FALSE)</f>
        <v>寿命</v>
      </c>
      <c r="AC560" s="103" t="str">
        <f>VLOOKUP('作成 (2)'!D:D,引当!A:M,12,FALSE)</f>
        <v>おすすめ</v>
      </c>
      <c r="AD560" s="26">
        <f>VLOOKUP('作成 (2)'!D:D,引当!A:M,13,FALSE)</f>
        <v>0</v>
      </c>
    </row>
    <row r="561" spans="1:30">
      <c r="A561" s="33">
        <v>2255017159267</v>
      </c>
      <c r="B561" s="32">
        <v>4985009004272</v>
      </c>
      <c r="C561" s="31" t="s">
        <v>3624</v>
      </c>
      <c r="D561" s="30" t="s">
        <v>14</v>
      </c>
      <c r="E561" s="30" t="s">
        <v>1285</v>
      </c>
      <c r="F561" s="30" t="s">
        <v>32</v>
      </c>
      <c r="G561" s="30">
        <v>38500</v>
      </c>
      <c r="H561" s="30">
        <v>17330</v>
      </c>
      <c r="I561" s="30">
        <v>1050</v>
      </c>
      <c r="J561" s="30" t="s">
        <v>3956</v>
      </c>
      <c r="K561" s="344"/>
      <c r="L561" s="102" t="str">
        <f t="shared" si="44"/>
        <v>PRIMACY 4+ 225/50R17 98Y XL DT</v>
      </c>
      <c r="M561" s="104">
        <f>VLOOKUP(A:A,在庫!$B:$M,10,0)</f>
        <v>4</v>
      </c>
      <c r="N561" s="105" t="s">
        <v>4595</v>
      </c>
      <c r="O561" s="105" t="str">
        <f t="shared" si="43"/>
        <v/>
      </c>
      <c r="P561" s="106" t="str">
        <f>VLOOKUP(A:A,在庫!$B:$M,9,0)</f>
        <v>||CHINA||</v>
      </c>
      <c r="Q561" s="106" t="str">
        <f>VLOOKUP('作成 (2)'!D:D,引当!A:B,2,0)&amp;K561&amp;O561</f>
        <v>pimacy4p</v>
      </c>
      <c r="R561" s="107" t="str">
        <f t="shared" si="45"/>
        <v>2023年製 PRIMACY 4+ 225/50R17 98Y XL DT  225/50R17  翌営業日発送</v>
      </c>
      <c r="S561" s="106" t="str">
        <f t="shared" si="46"/>
        <v>サマー$$MICHELIN$$ミシュラン$$プライマシー$$225/50R17$$価格$$安い$$寿命$$おすすめ$$0</v>
      </c>
      <c r="T561" s="104"/>
      <c r="U561" s="104" t="str">
        <f>VLOOKUP('作成 (2)'!D:D,引当!A:R,4,FALSE)</f>
        <v>サマー</v>
      </c>
      <c r="V561" s="104" t="str">
        <f>VLOOKUP('作成 (2)'!D:D,引当!A:R,5,FALSE)</f>
        <v>MICHELIN</v>
      </c>
      <c r="W561" s="103" t="str">
        <f>VLOOKUP('作成 (2)'!D:D,引当!A:R,6,FALSE)</f>
        <v>ミシュラン</v>
      </c>
      <c r="X561" s="108" t="str">
        <f>VLOOKUP('作成 (2)'!D:D,引当!A:M,7,FALSE)</f>
        <v>プライマシー</v>
      </c>
      <c r="Y561" s="109" t="str">
        <f t="shared" si="47"/>
        <v>225/50R17</v>
      </c>
      <c r="Z561" s="108" t="str">
        <f>VLOOKUP('作成 (2)'!D:D,引当!A:M,9,FALSE)</f>
        <v>価格</v>
      </c>
      <c r="AA561" s="109" t="str">
        <f>VLOOKUP('作成 (2)'!D:D,引当!A:M,10,FALSE)</f>
        <v>安い</v>
      </c>
      <c r="AB561" s="103" t="str">
        <f>VLOOKUP('作成 (2)'!D:D,引当!A:M,11,FALSE)</f>
        <v>寿命</v>
      </c>
      <c r="AC561" s="103" t="str">
        <f>VLOOKUP('作成 (2)'!D:D,引当!A:M,12,FALSE)</f>
        <v>おすすめ</v>
      </c>
      <c r="AD561" s="26">
        <f>VLOOKUP('作成 (2)'!D:D,引当!A:M,13,FALSE)</f>
        <v>0</v>
      </c>
    </row>
    <row r="562" spans="1:30">
      <c r="A562" s="33">
        <v>2255516159256</v>
      </c>
      <c r="B562" s="32">
        <v>4985009705209</v>
      </c>
      <c r="C562" s="31" t="s">
        <v>3616</v>
      </c>
      <c r="D562" s="30" t="s">
        <v>14</v>
      </c>
      <c r="E562" s="30" t="s">
        <v>933</v>
      </c>
      <c r="F562" s="30" t="s">
        <v>45</v>
      </c>
      <c r="G562" s="30">
        <v>32200</v>
      </c>
      <c r="H562" s="30">
        <v>14490</v>
      </c>
      <c r="I562" s="30">
        <v>1050</v>
      </c>
      <c r="J562" s="30" t="s">
        <v>3956</v>
      </c>
      <c r="K562" s="344"/>
      <c r="L562" s="102" t="str">
        <f t="shared" si="44"/>
        <v>PRIMACY 4+ 225/55R16 99W XL</v>
      </c>
      <c r="M562" s="104">
        <f>VLOOKUP(A:A,在庫!$B:$M,10,0)</f>
        <v>2</v>
      </c>
      <c r="N562" s="105" t="s">
        <v>4595</v>
      </c>
      <c r="O562" s="105" t="str">
        <f t="shared" si="43"/>
        <v/>
      </c>
      <c r="P562" s="106" t="str">
        <f>VLOOKUP(A:A,在庫!$B:$M,9,0)</f>
        <v>||POLAND||POLAND</v>
      </c>
      <c r="Q562" s="106" t="str">
        <f>VLOOKUP('作成 (2)'!D:D,引当!A:B,2,0)&amp;K562&amp;O562</f>
        <v>pimacy4p</v>
      </c>
      <c r="R562" s="107" t="str">
        <f t="shared" si="45"/>
        <v>2023年製 PRIMACY 4+ 225/55R16 99W XL  225/55R16  翌営業日発送</v>
      </c>
      <c r="S562" s="106" t="str">
        <f t="shared" si="46"/>
        <v>サマー$$MICHELIN$$ミシュラン$$プライマシー$$225/55R16$$価格$$安い$$寿命$$おすすめ$$0</v>
      </c>
      <c r="T562" s="104"/>
      <c r="U562" s="104" t="str">
        <f>VLOOKUP('作成 (2)'!D:D,引当!A:R,4,FALSE)</f>
        <v>サマー</v>
      </c>
      <c r="V562" s="104" t="str">
        <f>VLOOKUP('作成 (2)'!D:D,引当!A:R,5,FALSE)</f>
        <v>MICHELIN</v>
      </c>
      <c r="W562" s="103" t="str">
        <f>VLOOKUP('作成 (2)'!D:D,引当!A:R,6,FALSE)</f>
        <v>ミシュラン</v>
      </c>
      <c r="X562" s="108" t="str">
        <f>VLOOKUP('作成 (2)'!D:D,引当!A:M,7,FALSE)</f>
        <v>プライマシー</v>
      </c>
      <c r="Y562" s="109" t="str">
        <f t="shared" si="47"/>
        <v>225/55R16</v>
      </c>
      <c r="Z562" s="108" t="str">
        <f>VLOOKUP('作成 (2)'!D:D,引当!A:M,9,FALSE)</f>
        <v>価格</v>
      </c>
      <c r="AA562" s="109" t="str">
        <f>VLOOKUP('作成 (2)'!D:D,引当!A:M,10,FALSE)</f>
        <v>安い</v>
      </c>
      <c r="AB562" s="103" t="str">
        <f>VLOOKUP('作成 (2)'!D:D,引当!A:M,11,FALSE)</f>
        <v>寿命</v>
      </c>
      <c r="AC562" s="103" t="str">
        <f>VLOOKUP('作成 (2)'!D:D,引当!A:M,12,FALSE)</f>
        <v>おすすめ</v>
      </c>
      <c r="AD562" s="26">
        <f>VLOOKUP('作成 (2)'!D:D,引当!A:M,13,FALSE)</f>
        <v>0</v>
      </c>
    </row>
    <row r="563" spans="1:30">
      <c r="A563" s="33">
        <v>2255517159262</v>
      </c>
      <c r="B563" s="32">
        <v>4985009705360</v>
      </c>
      <c r="C563" s="31" t="s">
        <v>3627</v>
      </c>
      <c r="D563" s="30" t="s">
        <v>14</v>
      </c>
      <c r="E563" s="30" t="s">
        <v>1023</v>
      </c>
      <c r="F563" s="30" t="s">
        <v>52</v>
      </c>
      <c r="G563" s="30">
        <v>36500</v>
      </c>
      <c r="H563" s="30">
        <v>16430</v>
      </c>
      <c r="I563" s="30">
        <v>1050</v>
      </c>
      <c r="J563" s="30" t="s">
        <v>3956</v>
      </c>
      <c r="K563" s="344"/>
      <c r="L563" s="102" t="str">
        <f t="shared" si="44"/>
        <v>PRIMACY 4+ 225/55R17 101W XL</v>
      </c>
      <c r="M563" s="104">
        <f>VLOOKUP(A:A,在庫!$B:$M,10,0)</f>
        <v>2</v>
      </c>
      <c r="N563" s="105" t="s">
        <v>4595</v>
      </c>
      <c r="O563" s="105" t="str">
        <f t="shared" si="43"/>
        <v/>
      </c>
      <c r="P563" s="106" t="str">
        <f>VLOOKUP(A:A,在庫!$B:$M,9,0)</f>
        <v>||CHINA||</v>
      </c>
      <c r="Q563" s="106" t="str">
        <f>VLOOKUP('作成 (2)'!D:D,引当!A:B,2,0)&amp;K563&amp;O563</f>
        <v>pimacy4p</v>
      </c>
      <c r="R563" s="107" t="str">
        <f t="shared" si="45"/>
        <v>2023年製 PRIMACY 4+ 225/55R17 101W XL  225/55R17  翌営業日発送</v>
      </c>
      <c r="S563" s="106" t="str">
        <f t="shared" si="46"/>
        <v>サマー$$MICHELIN$$ミシュラン$$プライマシー$$225/55R17$$価格$$安い$$寿命$$おすすめ$$0</v>
      </c>
      <c r="T563" s="104"/>
      <c r="U563" s="104" t="str">
        <f>VLOOKUP('作成 (2)'!D:D,引当!A:R,4,FALSE)</f>
        <v>サマー</v>
      </c>
      <c r="V563" s="104" t="str">
        <f>VLOOKUP('作成 (2)'!D:D,引当!A:R,5,FALSE)</f>
        <v>MICHELIN</v>
      </c>
      <c r="W563" s="103" t="str">
        <f>VLOOKUP('作成 (2)'!D:D,引当!A:R,6,FALSE)</f>
        <v>ミシュラン</v>
      </c>
      <c r="X563" s="108" t="str">
        <f>VLOOKUP('作成 (2)'!D:D,引当!A:M,7,FALSE)</f>
        <v>プライマシー</v>
      </c>
      <c r="Y563" s="109" t="str">
        <f t="shared" si="47"/>
        <v>225/55R17</v>
      </c>
      <c r="Z563" s="108" t="str">
        <f>VLOOKUP('作成 (2)'!D:D,引当!A:M,9,FALSE)</f>
        <v>価格</v>
      </c>
      <c r="AA563" s="109" t="str">
        <f>VLOOKUP('作成 (2)'!D:D,引当!A:M,10,FALSE)</f>
        <v>安い</v>
      </c>
      <c r="AB563" s="103" t="str">
        <f>VLOOKUP('作成 (2)'!D:D,引当!A:M,11,FALSE)</f>
        <v>寿命</v>
      </c>
      <c r="AC563" s="103" t="str">
        <f>VLOOKUP('作成 (2)'!D:D,引当!A:M,12,FALSE)</f>
        <v>おすすめ</v>
      </c>
      <c r="AD563" s="26">
        <f>VLOOKUP('作成 (2)'!D:D,引当!A:M,13,FALSE)</f>
        <v>0</v>
      </c>
    </row>
    <row r="564" spans="1:30">
      <c r="A564" s="33">
        <v>2255518159254</v>
      </c>
      <c r="B564" s="32">
        <v>4985009705551</v>
      </c>
      <c r="C564" s="31" t="s">
        <v>3636</v>
      </c>
      <c r="D564" s="30" t="s">
        <v>14</v>
      </c>
      <c r="E564" s="30" t="s">
        <v>1065</v>
      </c>
      <c r="F564" s="30" t="s">
        <v>71</v>
      </c>
      <c r="G564" s="30">
        <v>33700</v>
      </c>
      <c r="H564" s="30">
        <v>15170</v>
      </c>
      <c r="I564" s="30">
        <v>1050</v>
      </c>
      <c r="J564" s="30" t="s">
        <v>3956</v>
      </c>
      <c r="K564" s="344"/>
      <c r="L564" s="102" t="str">
        <f t="shared" si="44"/>
        <v>PRIMACY 4+ 225/55R18 102V XL</v>
      </c>
      <c r="M564" s="104">
        <f>VLOOKUP(A:A,在庫!$B:$M,10,0)</f>
        <v>2</v>
      </c>
      <c r="N564" s="105" t="s">
        <v>4595</v>
      </c>
      <c r="O564" s="105" t="str">
        <f t="shared" si="43"/>
        <v/>
      </c>
      <c r="P564" s="106" t="str">
        <f>VLOOKUP(A:A,在庫!$B:$M,9,0)</f>
        <v>||CHINA||</v>
      </c>
      <c r="Q564" s="106" t="str">
        <f>VLOOKUP('作成 (2)'!D:D,引当!A:B,2,0)&amp;K564&amp;O564</f>
        <v>pimacy4p</v>
      </c>
      <c r="R564" s="107" t="str">
        <f t="shared" si="45"/>
        <v>2023年製 PRIMACY 4+ 225/55R18 102V XL  225/55R18  翌営業日発送</v>
      </c>
      <c r="S564" s="106" t="str">
        <f t="shared" si="46"/>
        <v>サマー$$MICHELIN$$ミシュラン$$プライマシー$$225/55R18$$価格$$安い$$寿命$$おすすめ$$0</v>
      </c>
      <c r="T564" s="104"/>
      <c r="U564" s="104" t="str">
        <f>VLOOKUP('作成 (2)'!D:D,引当!A:R,4,FALSE)</f>
        <v>サマー</v>
      </c>
      <c r="V564" s="104" t="str">
        <f>VLOOKUP('作成 (2)'!D:D,引当!A:R,5,FALSE)</f>
        <v>MICHELIN</v>
      </c>
      <c r="W564" s="103" t="str">
        <f>VLOOKUP('作成 (2)'!D:D,引当!A:R,6,FALSE)</f>
        <v>ミシュラン</v>
      </c>
      <c r="X564" s="108" t="str">
        <f>VLOOKUP('作成 (2)'!D:D,引当!A:M,7,FALSE)</f>
        <v>プライマシー</v>
      </c>
      <c r="Y564" s="109" t="str">
        <f t="shared" si="47"/>
        <v>225/55R18</v>
      </c>
      <c r="Z564" s="108" t="str">
        <f>VLOOKUP('作成 (2)'!D:D,引当!A:M,9,FALSE)</f>
        <v>価格</v>
      </c>
      <c r="AA564" s="109" t="str">
        <f>VLOOKUP('作成 (2)'!D:D,引当!A:M,10,FALSE)</f>
        <v>安い</v>
      </c>
      <c r="AB564" s="103" t="str">
        <f>VLOOKUP('作成 (2)'!D:D,引当!A:M,11,FALSE)</f>
        <v>寿命</v>
      </c>
      <c r="AC564" s="103" t="str">
        <f>VLOOKUP('作成 (2)'!D:D,引当!A:M,12,FALSE)</f>
        <v>おすすめ</v>
      </c>
      <c r="AD564" s="26">
        <f>VLOOKUP('作成 (2)'!D:D,引当!A:M,13,FALSE)</f>
        <v>0</v>
      </c>
    </row>
    <row r="565" spans="1:30">
      <c r="A565" s="33">
        <v>2256017159257</v>
      </c>
      <c r="B565" s="32">
        <v>4985009705391</v>
      </c>
      <c r="C565" s="31" t="s">
        <v>3630</v>
      </c>
      <c r="D565" s="30" t="s">
        <v>14</v>
      </c>
      <c r="E565" s="30" t="s">
        <v>940</v>
      </c>
      <c r="F565" s="30" t="s">
        <v>68</v>
      </c>
      <c r="G565" s="30">
        <v>30200</v>
      </c>
      <c r="H565" s="30">
        <v>13590</v>
      </c>
      <c r="I565" s="30">
        <v>1050</v>
      </c>
      <c r="J565" s="30" t="s">
        <v>3956</v>
      </c>
      <c r="K565" s="344"/>
      <c r="L565" s="102" t="str">
        <f t="shared" si="44"/>
        <v>PRIMACY 4+ 225/60R17 99V</v>
      </c>
      <c r="M565" s="104">
        <f>VLOOKUP(A:A,在庫!$B:$M,10,0)</f>
        <v>3</v>
      </c>
      <c r="N565" s="105" t="s">
        <v>4595</v>
      </c>
      <c r="O565" s="105" t="str">
        <f t="shared" si="43"/>
        <v/>
      </c>
      <c r="P565" s="106" t="str">
        <f>VLOOKUP(A:A,在庫!$B:$M,9,0)</f>
        <v>||SPAIN||</v>
      </c>
      <c r="Q565" s="106" t="str">
        <f>VLOOKUP('作成 (2)'!D:D,引当!A:B,2,0)&amp;K565&amp;O565</f>
        <v>pimacy4p</v>
      </c>
      <c r="R565" s="107" t="str">
        <f t="shared" si="45"/>
        <v>2023年製 PRIMACY 4+ 225/60R17 99V  225/60R17  翌営業日発送</v>
      </c>
      <c r="S565" s="106" t="str">
        <f t="shared" si="46"/>
        <v>サマー$$MICHELIN$$ミシュラン$$プライマシー$$225/60R17$$価格$$安い$$寿命$$おすすめ$$0</v>
      </c>
      <c r="T565" s="104"/>
      <c r="U565" s="104" t="str">
        <f>VLOOKUP('作成 (2)'!D:D,引当!A:R,4,FALSE)</f>
        <v>サマー</v>
      </c>
      <c r="V565" s="104" t="str">
        <f>VLOOKUP('作成 (2)'!D:D,引当!A:R,5,FALSE)</f>
        <v>MICHELIN</v>
      </c>
      <c r="W565" s="103" t="str">
        <f>VLOOKUP('作成 (2)'!D:D,引当!A:R,6,FALSE)</f>
        <v>ミシュラン</v>
      </c>
      <c r="X565" s="108" t="str">
        <f>VLOOKUP('作成 (2)'!D:D,引当!A:M,7,FALSE)</f>
        <v>プライマシー</v>
      </c>
      <c r="Y565" s="109" t="str">
        <f t="shared" si="47"/>
        <v>225/60R17</v>
      </c>
      <c r="Z565" s="108" t="str">
        <f>VLOOKUP('作成 (2)'!D:D,引当!A:M,9,FALSE)</f>
        <v>価格</v>
      </c>
      <c r="AA565" s="109" t="str">
        <f>VLOOKUP('作成 (2)'!D:D,引当!A:M,10,FALSE)</f>
        <v>安い</v>
      </c>
      <c r="AB565" s="103" t="str">
        <f>VLOOKUP('作成 (2)'!D:D,引当!A:M,11,FALSE)</f>
        <v>寿命</v>
      </c>
      <c r="AC565" s="103" t="str">
        <f>VLOOKUP('作成 (2)'!D:D,引当!A:M,12,FALSE)</f>
        <v>おすすめ</v>
      </c>
      <c r="AD565" s="26">
        <f>VLOOKUP('作成 (2)'!D:D,引当!A:M,13,FALSE)</f>
        <v>0</v>
      </c>
    </row>
    <row r="566" spans="1:30">
      <c r="A566" s="33">
        <v>2354517159255</v>
      </c>
      <c r="B566" s="32">
        <v>4985009705292</v>
      </c>
      <c r="C566" s="31" t="s">
        <v>3620</v>
      </c>
      <c r="D566" s="30" t="s">
        <v>14</v>
      </c>
      <c r="E566" s="30" t="s">
        <v>1070</v>
      </c>
      <c r="F566" s="30" t="s">
        <v>63</v>
      </c>
      <c r="G566" s="30">
        <v>42200</v>
      </c>
      <c r="H566" s="30">
        <v>18990</v>
      </c>
      <c r="I566" s="30">
        <v>1050</v>
      </c>
      <c r="J566" s="30" t="s">
        <v>3956</v>
      </c>
      <c r="K566" s="344"/>
      <c r="L566" s="102" t="str">
        <f t="shared" si="44"/>
        <v>PRIMACY 4+ 235/45R17 97W XL</v>
      </c>
      <c r="M566" s="104">
        <f>VLOOKUP(A:A,在庫!$B:$M,10,0)</f>
        <v>2</v>
      </c>
      <c r="N566" s="105" t="s">
        <v>4595</v>
      </c>
      <c r="O566" s="105" t="str">
        <f t="shared" si="43"/>
        <v/>
      </c>
      <c r="P566" s="106" t="str">
        <f>VLOOKUP(A:A,在庫!$B:$M,9,0)</f>
        <v>||SPAIN||SPAIN</v>
      </c>
      <c r="Q566" s="106" t="str">
        <f>VLOOKUP('作成 (2)'!D:D,引当!A:B,2,0)&amp;K566&amp;O566</f>
        <v>pimacy4p</v>
      </c>
      <c r="R566" s="107" t="str">
        <f t="shared" si="45"/>
        <v>2023年製 PRIMACY 4+ 235/45R17 97W XL  235/45R17  翌営業日発送</v>
      </c>
      <c r="S566" s="106" t="str">
        <f t="shared" si="46"/>
        <v>サマー$$MICHELIN$$ミシュラン$$プライマシー$$235/45R17$$価格$$安い$$寿命$$おすすめ$$0</v>
      </c>
      <c r="T566" s="104"/>
      <c r="U566" s="104" t="str">
        <f>VLOOKUP('作成 (2)'!D:D,引当!A:R,4,FALSE)</f>
        <v>サマー</v>
      </c>
      <c r="V566" s="104" t="str">
        <f>VLOOKUP('作成 (2)'!D:D,引当!A:R,5,FALSE)</f>
        <v>MICHELIN</v>
      </c>
      <c r="W566" s="103" t="str">
        <f>VLOOKUP('作成 (2)'!D:D,引当!A:R,6,FALSE)</f>
        <v>ミシュラン</v>
      </c>
      <c r="X566" s="108" t="str">
        <f>VLOOKUP('作成 (2)'!D:D,引当!A:M,7,FALSE)</f>
        <v>プライマシー</v>
      </c>
      <c r="Y566" s="109" t="str">
        <f t="shared" si="47"/>
        <v>235/45R17</v>
      </c>
      <c r="Z566" s="108" t="str">
        <f>VLOOKUP('作成 (2)'!D:D,引当!A:M,9,FALSE)</f>
        <v>価格</v>
      </c>
      <c r="AA566" s="109" t="str">
        <f>VLOOKUP('作成 (2)'!D:D,引当!A:M,10,FALSE)</f>
        <v>安い</v>
      </c>
      <c r="AB566" s="103" t="str">
        <f>VLOOKUP('作成 (2)'!D:D,引当!A:M,11,FALSE)</f>
        <v>寿命</v>
      </c>
      <c r="AC566" s="103" t="str">
        <f>VLOOKUP('作成 (2)'!D:D,引当!A:M,12,FALSE)</f>
        <v>おすすめ</v>
      </c>
      <c r="AD566" s="26">
        <f>VLOOKUP('作成 (2)'!D:D,引当!A:M,13,FALSE)</f>
        <v>0</v>
      </c>
    </row>
    <row r="567" spans="1:30">
      <c r="A567" s="33">
        <v>2355517159252</v>
      </c>
      <c r="B567" s="32">
        <v>4985009705704</v>
      </c>
      <c r="C567" s="31" t="s">
        <v>3628</v>
      </c>
      <c r="D567" s="30" t="s">
        <v>14</v>
      </c>
      <c r="E567" s="30" t="s">
        <v>1071</v>
      </c>
      <c r="F567" s="30" t="s">
        <v>55</v>
      </c>
      <c r="G567" s="30">
        <v>37100</v>
      </c>
      <c r="H567" s="30">
        <v>16700</v>
      </c>
      <c r="I567" s="30">
        <v>1050</v>
      </c>
      <c r="J567" s="30" t="s">
        <v>3956</v>
      </c>
      <c r="K567" s="344"/>
      <c r="L567" s="102" t="str">
        <f t="shared" si="44"/>
        <v>PRIMACY 4+ 235/55R17 103W XL</v>
      </c>
      <c r="M567" s="104">
        <f>VLOOKUP(A:A,在庫!$B:$M,10,0)</f>
        <v>3</v>
      </c>
      <c r="N567" s="105" t="s">
        <v>4595</v>
      </c>
      <c r="O567" s="105" t="str">
        <f t="shared" si="43"/>
        <v/>
      </c>
      <c r="P567" s="106" t="str">
        <f>VLOOKUP(A:A,在庫!$B:$M,9,0)</f>
        <v>||ITALY||</v>
      </c>
      <c r="Q567" s="106" t="str">
        <f>VLOOKUP('作成 (2)'!D:D,引当!A:B,2,0)&amp;K567&amp;O567</f>
        <v>pimacy4p</v>
      </c>
      <c r="R567" s="107" t="str">
        <f t="shared" si="45"/>
        <v>2023年製 PRIMACY 4+ 235/55R17 103W XL  235/55R17  翌営業日発送</v>
      </c>
      <c r="S567" s="106" t="str">
        <f t="shared" si="46"/>
        <v>サマー$$MICHELIN$$ミシュラン$$プライマシー$$235/55R17$$価格$$安い$$寿命$$おすすめ$$0</v>
      </c>
      <c r="T567" s="104"/>
      <c r="U567" s="104" t="str">
        <f>VLOOKUP('作成 (2)'!D:D,引当!A:R,4,FALSE)</f>
        <v>サマー</v>
      </c>
      <c r="V567" s="104" t="str">
        <f>VLOOKUP('作成 (2)'!D:D,引当!A:R,5,FALSE)</f>
        <v>MICHELIN</v>
      </c>
      <c r="W567" s="103" t="str">
        <f>VLOOKUP('作成 (2)'!D:D,引当!A:R,6,FALSE)</f>
        <v>ミシュラン</v>
      </c>
      <c r="X567" s="108" t="str">
        <f>VLOOKUP('作成 (2)'!D:D,引当!A:M,7,FALSE)</f>
        <v>プライマシー</v>
      </c>
      <c r="Y567" s="109" t="str">
        <f t="shared" si="47"/>
        <v>235/55R17</v>
      </c>
      <c r="Z567" s="108" t="str">
        <f>VLOOKUP('作成 (2)'!D:D,引当!A:M,9,FALSE)</f>
        <v>価格</v>
      </c>
      <c r="AA567" s="109" t="str">
        <f>VLOOKUP('作成 (2)'!D:D,引当!A:M,10,FALSE)</f>
        <v>安い</v>
      </c>
      <c r="AB567" s="103" t="str">
        <f>VLOOKUP('作成 (2)'!D:D,引当!A:M,11,FALSE)</f>
        <v>寿命</v>
      </c>
      <c r="AC567" s="103" t="str">
        <f>VLOOKUP('作成 (2)'!D:D,引当!A:M,12,FALSE)</f>
        <v>おすすめ</v>
      </c>
      <c r="AD567" s="26">
        <f>VLOOKUP('作成 (2)'!D:D,引当!A:M,13,FALSE)</f>
        <v>0</v>
      </c>
    </row>
    <row r="568" spans="1:30">
      <c r="A568" s="33">
        <v>2355518159251</v>
      </c>
      <c r="B568" s="32">
        <v>4985009705568</v>
      </c>
      <c r="C568" s="31" t="s">
        <v>3634</v>
      </c>
      <c r="D568" s="30" t="s">
        <v>14</v>
      </c>
      <c r="E568" s="30" t="s">
        <v>961</v>
      </c>
      <c r="F568" s="30" t="s">
        <v>72</v>
      </c>
      <c r="G568" s="30">
        <v>37900</v>
      </c>
      <c r="H568" s="30">
        <v>17060</v>
      </c>
      <c r="I568" s="30">
        <v>1050</v>
      </c>
      <c r="J568" s="30" t="s">
        <v>3956</v>
      </c>
      <c r="K568" s="344"/>
      <c r="L568" s="102" t="str">
        <f t="shared" si="44"/>
        <v>PRIMACY 4+ 235/55R18 104V XL</v>
      </c>
      <c r="M568" s="104">
        <f>VLOOKUP(A:A,在庫!$B:$M,10,0)</f>
        <v>3</v>
      </c>
      <c r="N568" s="105" t="s">
        <v>4595</v>
      </c>
      <c r="O568" s="105" t="str">
        <f t="shared" si="43"/>
        <v/>
      </c>
      <c r="P568" s="106" t="str">
        <f>VLOOKUP(A:A,在庫!$B:$M,9,0)</f>
        <v>||ITALY||</v>
      </c>
      <c r="Q568" s="106" t="str">
        <f>VLOOKUP('作成 (2)'!D:D,引当!A:B,2,0)&amp;K568&amp;O568</f>
        <v>pimacy4p</v>
      </c>
      <c r="R568" s="107" t="str">
        <f t="shared" si="45"/>
        <v>2023年製 PRIMACY 4+ 235/55R18 104V XL  235/55R18  翌営業日発送</v>
      </c>
      <c r="S568" s="106" t="str">
        <f t="shared" si="46"/>
        <v>サマー$$MICHELIN$$ミシュラン$$プライマシー$$235/55R18$$価格$$安い$$寿命$$おすすめ$$0</v>
      </c>
      <c r="T568" s="104"/>
      <c r="U568" s="104" t="str">
        <f>VLOOKUP('作成 (2)'!D:D,引当!A:R,4,FALSE)</f>
        <v>サマー</v>
      </c>
      <c r="V568" s="104" t="str">
        <f>VLOOKUP('作成 (2)'!D:D,引当!A:R,5,FALSE)</f>
        <v>MICHELIN</v>
      </c>
      <c r="W568" s="103" t="str">
        <f>VLOOKUP('作成 (2)'!D:D,引当!A:R,6,FALSE)</f>
        <v>ミシュラン</v>
      </c>
      <c r="X568" s="108" t="str">
        <f>VLOOKUP('作成 (2)'!D:D,引当!A:M,7,FALSE)</f>
        <v>プライマシー</v>
      </c>
      <c r="Y568" s="109" t="str">
        <f t="shared" si="47"/>
        <v>235/55R18</v>
      </c>
      <c r="Z568" s="108" t="str">
        <f>VLOOKUP('作成 (2)'!D:D,引当!A:M,9,FALSE)</f>
        <v>価格</v>
      </c>
      <c r="AA568" s="109" t="str">
        <f>VLOOKUP('作成 (2)'!D:D,引当!A:M,10,FALSE)</f>
        <v>安い</v>
      </c>
      <c r="AB568" s="103" t="str">
        <f>VLOOKUP('作成 (2)'!D:D,引当!A:M,11,FALSE)</f>
        <v>寿命</v>
      </c>
      <c r="AC568" s="103" t="str">
        <f>VLOOKUP('作成 (2)'!D:D,引当!A:M,12,FALSE)</f>
        <v>おすすめ</v>
      </c>
      <c r="AD568" s="26">
        <f>VLOOKUP('作成 (2)'!D:D,引当!A:M,13,FALSE)</f>
        <v>0</v>
      </c>
    </row>
    <row r="569" spans="1:30">
      <c r="A569" s="33">
        <v>2454517159252</v>
      </c>
      <c r="B569" s="32">
        <v>4985009705308</v>
      </c>
      <c r="C569" s="31" t="s">
        <v>3621</v>
      </c>
      <c r="D569" s="30" t="s">
        <v>14</v>
      </c>
      <c r="E569" s="30" t="s">
        <v>1034</v>
      </c>
      <c r="F569" s="30" t="s">
        <v>57</v>
      </c>
      <c r="G569" s="30">
        <v>49500</v>
      </c>
      <c r="H569" s="30">
        <v>22280</v>
      </c>
      <c r="I569" s="30">
        <v>1050</v>
      </c>
      <c r="J569" s="30" t="s">
        <v>3956</v>
      </c>
      <c r="K569" s="344"/>
      <c r="L569" s="102" t="str">
        <f t="shared" si="44"/>
        <v>PRIMACY 4+ 245/45R17 99Y XL</v>
      </c>
      <c r="M569" s="104">
        <f>VLOOKUP(A:A,在庫!$B:$M,10,0)</f>
        <v>1</v>
      </c>
      <c r="N569" s="105" t="s">
        <v>4595</v>
      </c>
      <c r="O569" s="105" t="str">
        <f t="shared" si="43"/>
        <v/>
      </c>
      <c r="P569" s="106" t="str">
        <f>VLOOKUP(A:A,在庫!$B:$M,9,0)</f>
        <v>||CHINA||CHINA</v>
      </c>
      <c r="Q569" s="106" t="str">
        <f>VLOOKUP('作成 (2)'!D:D,引当!A:B,2,0)&amp;K569&amp;O569</f>
        <v>pimacy4p</v>
      </c>
      <c r="R569" s="107" t="str">
        <f t="shared" si="45"/>
        <v>2023年製 PRIMACY 4+ 245/45R17 99Y XL  245/45R17  翌営業日発送</v>
      </c>
      <c r="S569" s="106" t="str">
        <f t="shared" si="46"/>
        <v>サマー$$MICHELIN$$ミシュラン$$プライマシー$$245/45R17$$価格$$安い$$寿命$$おすすめ$$0</v>
      </c>
      <c r="T569" s="104"/>
      <c r="U569" s="104" t="str">
        <f>VLOOKUP('作成 (2)'!D:D,引当!A:R,4,FALSE)</f>
        <v>サマー</v>
      </c>
      <c r="V569" s="104" t="str">
        <f>VLOOKUP('作成 (2)'!D:D,引当!A:R,5,FALSE)</f>
        <v>MICHELIN</v>
      </c>
      <c r="W569" s="103" t="str">
        <f>VLOOKUP('作成 (2)'!D:D,引当!A:R,6,FALSE)</f>
        <v>ミシュラン</v>
      </c>
      <c r="X569" s="108" t="str">
        <f>VLOOKUP('作成 (2)'!D:D,引当!A:M,7,FALSE)</f>
        <v>プライマシー</v>
      </c>
      <c r="Y569" s="109" t="str">
        <f t="shared" si="47"/>
        <v>245/45R17</v>
      </c>
      <c r="Z569" s="108" t="str">
        <f>VLOOKUP('作成 (2)'!D:D,引当!A:M,9,FALSE)</f>
        <v>価格</v>
      </c>
      <c r="AA569" s="109" t="str">
        <f>VLOOKUP('作成 (2)'!D:D,引当!A:M,10,FALSE)</f>
        <v>安い</v>
      </c>
      <c r="AB569" s="103" t="str">
        <f>VLOOKUP('作成 (2)'!D:D,引当!A:M,11,FALSE)</f>
        <v>寿命</v>
      </c>
      <c r="AC569" s="103" t="str">
        <f>VLOOKUP('作成 (2)'!D:D,引当!A:M,12,FALSE)</f>
        <v>おすすめ</v>
      </c>
      <c r="AD569" s="26">
        <f>VLOOKUP('作成 (2)'!D:D,引当!A:M,13,FALSE)</f>
        <v>0</v>
      </c>
    </row>
    <row r="570" spans="1:30">
      <c r="A570" s="33">
        <v>2454518159251</v>
      </c>
      <c r="B570" s="32">
        <v>4985009705483</v>
      </c>
      <c r="C570" s="31" t="s">
        <v>3634</v>
      </c>
      <c r="D570" s="30" t="s">
        <v>14</v>
      </c>
      <c r="E570" s="30" t="s">
        <v>1035</v>
      </c>
      <c r="F570" s="30" t="s">
        <v>33</v>
      </c>
      <c r="G570" s="30">
        <v>46700</v>
      </c>
      <c r="H570" s="30">
        <v>21020</v>
      </c>
      <c r="I570" s="30">
        <v>1050</v>
      </c>
      <c r="J570" s="30" t="s">
        <v>3956</v>
      </c>
      <c r="K570" s="344"/>
      <c r="L570" s="102" t="str">
        <f t="shared" si="44"/>
        <v>PRIMACY 4+ 245/45R18 100W XL</v>
      </c>
      <c r="M570" s="104">
        <f>VLOOKUP(A:A,在庫!$B:$M,10,0)</f>
        <v>4</v>
      </c>
      <c r="N570" s="105" t="s">
        <v>4595</v>
      </c>
      <c r="O570" s="105" t="str">
        <f t="shared" si="43"/>
        <v/>
      </c>
      <c r="P570" s="106" t="str">
        <f>VLOOKUP(A:A,在庫!$B:$M,9,0)</f>
        <v>||CHINA||</v>
      </c>
      <c r="Q570" s="106" t="str">
        <f>VLOOKUP('作成 (2)'!D:D,引当!A:B,2,0)&amp;K570&amp;O570</f>
        <v>pimacy4p</v>
      </c>
      <c r="R570" s="107" t="str">
        <f t="shared" si="45"/>
        <v>2023年製 PRIMACY 4+ 245/45R18 100W XL  245/45R18  翌営業日発送</v>
      </c>
      <c r="S570" s="106" t="str">
        <f t="shared" si="46"/>
        <v>サマー$$MICHELIN$$ミシュラン$$プライマシー$$245/45R18$$価格$$安い$$寿命$$おすすめ$$0</v>
      </c>
      <c r="T570" s="104"/>
      <c r="U570" s="104" t="str">
        <f>VLOOKUP('作成 (2)'!D:D,引当!A:R,4,FALSE)</f>
        <v>サマー</v>
      </c>
      <c r="V570" s="104" t="str">
        <f>VLOOKUP('作成 (2)'!D:D,引当!A:R,5,FALSE)</f>
        <v>MICHELIN</v>
      </c>
      <c r="W570" s="103" t="str">
        <f>VLOOKUP('作成 (2)'!D:D,引当!A:R,6,FALSE)</f>
        <v>ミシュラン</v>
      </c>
      <c r="X570" s="108" t="str">
        <f>VLOOKUP('作成 (2)'!D:D,引当!A:M,7,FALSE)</f>
        <v>プライマシー</v>
      </c>
      <c r="Y570" s="109" t="str">
        <f t="shared" si="47"/>
        <v>245/45R18</v>
      </c>
      <c r="Z570" s="108" t="str">
        <f>VLOOKUP('作成 (2)'!D:D,引当!A:M,9,FALSE)</f>
        <v>価格</v>
      </c>
      <c r="AA570" s="109" t="str">
        <f>VLOOKUP('作成 (2)'!D:D,引当!A:M,10,FALSE)</f>
        <v>安い</v>
      </c>
      <c r="AB570" s="103" t="str">
        <f>VLOOKUP('作成 (2)'!D:D,引当!A:M,11,FALSE)</f>
        <v>寿命</v>
      </c>
      <c r="AC570" s="103" t="str">
        <f>VLOOKUP('作成 (2)'!D:D,引当!A:M,12,FALSE)</f>
        <v>おすすめ</v>
      </c>
      <c r="AD570" s="26">
        <f>VLOOKUP('作成 (2)'!D:D,引当!A:M,13,FALSE)</f>
        <v>0</v>
      </c>
    </row>
    <row r="571" spans="1:30">
      <c r="A571" s="33">
        <v>2454518159671</v>
      </c>
      <c r="B571" s="32">
        <v>4985009705483</v>
      </c>
      <c r="C571" s="31" t="s">
        <v>152</v>
      </c>
      <c r="D571" s="30" t="s">
        <v>14</v>
      </c>
      <c r="E571" s="30" t="s">
        <v>1035</v>
      </c>
      <c r="F571" s="30" t="s">
        <v>33</v>
      </c>
      <c r="G571" s="30" t="s">
        <v>152</v>
      </c>
      <c r="H571" s="30">
        <v>17252</v>
      </c>
      <c r="I571" s="30">
        <v>1050</v>
      </c>
      <c r="J571" s="30" t="s">
        <v>3957</v>
      </c>
      <c r="K571" s="344"/>
      <c r="L571" s="102" t="str">
        <f t="shared" si="44"/>
        <v>PRIMACY 4+ 245/45R18 100W XL</v>
      </c>
      <c r="M571" s="104" t="e">
        <f>VLOOKUP(A:A,在庫!$B:$M,10,0)</f>
        <v>#N/A</v>
      </c>
      <c r="N571" s="105" t="s">
        <v>4595</v>
      </c>
      <c r="O571" s="105" t="str">
        <f t="shared" si="43"/>
        <v>ip</v>
      </c>
      <c r="P571" s="106" t="e">
        <f>VLOOKUP(A:A,在庫!$B:$M,9,0)</f>
        <v>#N/A</v>
      </c>
      <c r="Q571" s="106" t="str">
        <f>VLOOKUP('作成 (2)'!D:D,引当!A:B,2,0)&amp;K571&amp;O571</f>
        <v>pimacy4pip</v>
      </c>
      <c r="R571" s="107" t="str">
        <f t="shared" si="45"/>
        <v>2023年製 PRIMACY 4+ 245/45R18 100W XL  245/45R18  翌営業日発送</v>
      </c>
      <c r="S571" s="106" t="str">
        <f t="shared" si="46"/>
        <v>サマー$$MICHELIN$$ミシュラン$$プライマシー$$245/45R18$$価格$$安い$$寿命$$おすすめ$$0</v>
      </c>
      <c r="T571" s="104"/>
      <c r="U571" s="104" t="str">
        <f>VLOOKUP('作成 (2)'!D:D,引当!A:R,4,FALSE)</f>
        <v>サマー</v>
      </c>
      <c r="V571" s="104" t="str">
        <f>VLOOKUP('作成 (2)'!D:D,引当!A:R,5,FALSE)</f>
        <v>MICHELIN</v>
      </c>
      <c r="W571" s="103" t="str">
        <f>VLOOKUP('作成 (2)'!D:D,引当!A:R,6,FALSE)</f>
        <v>ミシュラン</v>
      </c>
      <c r="X571" s="108" t="str">
        <f>VLOOKUP('作成 (2)'!D:D,引当!A:M,7,FALSE)</f>
        <v>プライマシー</v>
      </c>
      <c r="Y571" s="109" t="str">
        <f t="shared" si="47"/>
        <v>245/45R18</v>
      </c>
      <c r="Z571" s="108" t="str">
        <f>VLOOKUP('作成 (2)'!D:D,引当!A:M,9,FALSE)</f>
        <v>価格</v>
      </c>
      <c r="AA571" s="109" t="str">
        <f>VLOOKUP('作成 (2)'!D:D,引当!A:M,10,FALSE)</f>
        <v>安い</v>
      </c>
      <c r="AB571" s="103" t="str">
        <f>VLOOKUP('作成 (2)'!D:D,引当!A:M,11,FALSE)</f>
        <v>寿命</v>
      </c>
      <c r="AC571" s="103" t="str">
        <f>VLOOKUP('作成 (2)'!D:D,引当!A:M,12,FALSE)</f>
        <v>おすすめ</v>
      </c>
      <c r="AD571" s="26">
        <f>VLOOKUP('作成 (2)'!D:D,引当!A:M,13,FALSE)</f>
        <v>0</v>
      </c>
    </row>
    <row r="572" spans="1:30">
      <c r="A572" s="33">
        <v>2554518159258</v>
      </c>
      <c r="B572" s="32">
        <v>4985009705490</v>
      </c>
      <c r="C572" s="31" t="s">
        <v>3635</v>
      </c>
      <c r="D572" s="30" t="s">
        <v>14</v>
      </c>
      <c r="E572" s="30" t="s">
        <v>1041</v>
      </c>
      <c r="F572" s="30" t="s">
        <v>60</v>
      </c>
      <c r="G572" s="30">
        <v>50000</v>
      </c>
      <c r="H572" s="30">
        <v>22500</v>
      </c>
      <c r="I572" s="30">
        <v>1050</v>
      </c>
      <c r="J572" s="30" t="s">
        <v>3956</v>
      </c>
      <c r="K572" s="344"/>
      <c r="L572" s="102" t="str">
        <f t="shared" si="44"/>
        <v>PRIMACY 4+ 255/45R18 99Y</v>
      </c>
      <c r="M572" s="104">
        <f>VLOOKUP(A:A,在庫!$B:$M,10,0)</f>
        <v>3</v>
      </c>
      <c r="N572" s="105" t="s">
        <v>4595</v>
      </c>
      <c r="O572" s="105" t="str">
        <f t="shared" si="43"/>
        <v/>
      </c>
      <c r="P572" s="106" t="str">
        <f>VLOOKUP(A:A,在庫!$B:$M,9,0)</f>
        <v>||SPAIN||SPAIN</v>
      </c>
      <c r="Q572" s="106" t="str">
        <f>VLOOKUP('作成 (2)'!D:D,引当!A:B,2,0)&amp;K572&amp;O572</f>
        <v>pimacy4p</v>
      </c>
      <c r="R572" s="107" t="str">
        <f t="shared" si="45"/>
        <v>2023年製 PRIMACY 4+ 255/45R18 99Y  255/45R18  翌営業日発送</v>
      </c>
      <c r="S572" s="106" t="str">
        <f t="shared" si="46"/>
        <v>サマー$$MICHELIN$$ミシュラン$$プライマシー$$255/45R18$$価格$$安い$$寿命$$おすすめ$$0</v>
      </c>
      <c r="T572" s="104"/>
      <c r="U572" s="104" t="str">
        <f>VLOOKUP('作成 (2)'!D:D,引当!A:R,4,FALSE)</f>
        <v>サマー</v>
      </c>
      <c r="V572" s="104" t="str">
        <f>VLOOKUP('作成 (2)'!D:D,引当!A:R,5,FALSE)</f>
        <v>MICHELIN</v>
      </c>
      <c r="W572" s="103" t="str">
        <f>VLOOKUP('作成 (2)'!D:D,引当!A:R,6,FALSE)</f>
        <v>ミシュラン</v>
      </c>
      <c r="X572" s="108" t="str">
        <f>VLOOKUP('作成 (2)'!D:D,引当!A:M,7,FALSE)</f>
        <v>プライマシー</v>
      </c>
      <c r="Y572" s="109" t="str">
        <f t="shared" si="47"/>
        <v>255/45R18</v>
      </c>
      <c r="Z572" s="108" t="str">
        <f>VLOOKUP('作成 (2)'!D:D,引当!A:M,9,FALSE)</f>
        <v>価格</v>
      </c>
      <c r="AA572" s="109" t="str">
        <f>VLOOKUP('作成 (2)'!D:D,引当!A:M,10,FALSE)</f>
        <v>安い</v>
      </c>
      <c r="AB572" s="103" t="str">
        <f>VLOOKUP('作成 (2)'!D:D,引当!A:M,11,FALSE)</f>
        <v>寿命</v>
      </c>
      <c r="AC572" s="103" t="str">
        <f>VLOOKUP('作成 (2)'!D:D,引当!A:M,12,FALSE)</f>
        <v>おすすめ</v>
      </c>
      <c r="AD572" s="26">
        <f>VLOOKUP('作成 (2)'!D:D,引当!A:M,13,FALSE)</f>
        <v>0</v>
      </c>
    </row>
    <row r="573" spans="1:30">
      <c r="A573" s="33">
        <v>2156016159268</v>
      </c>
      <c r="B573" s="32">
        <v>4985009705223</v>
      </c>
      <c r="C573" s="31" t="s">
        <v>3614</v>
      </c>
      <c r="D573" s="30" t="s">
        <v>14</v>
      </c>
      <c r="E573" s="30" t="s">
        <v>919</v>
      </c>
      <c r="F573" s="30" t="s">
        <v>48</v>
      </c>
      <c r="G573" s="30">
        <v>26300</v>
      </c>
      <c r="H573" s="30">
        <v>11840</v>
      </c>
      <c r="I573" s="30">
        <v>1050</v>
      </c>
      <c r="J573" s="30" t="s">
        <v>3956</v>
      </c>
      <c r="K573" s="344"/>
      <c r="L573" s="102" t="str">
        <f t="shared" si="44"/>
        <v>PRIMACY 4+ 215/60R16 99V XL</v>
      </c>
      <c r="M573" s="104">
        <f>VLOOKUP(A:A,在庫!$B:$M,10,0)</f>
        <v>1</v>
      </c>
      <c r="N573" s="105" t="s">
        <v>4595</v>
      </c>
      <c r="O573" s="105" t="str">
        <f t="shared" si="43"/>
        <v/>
      </c>
      <c r="P573" s="106" t="str">
        <f>VLOOKUP(A:A,在庫!$B:$M,9,0)</f>
        <v>||CHINA||</v>
      </c>
      <c r="Q573" s="106" t="str">
        <f>VLOOKUP('作成 (2)'!D:D,引当!A:B,2,0)&amp;K573&amp;O573</f>
        <v>pimacy4p</v>
      </c>
      <c r="R573" s="107" t="str">
        <f t="shared" si="45"/>
        <v>2023年製 PRIMACY 4+ 215/60R16 99V XL  215/60R16  翌営業日発送</v>
      </c>
      <c r="S573" s="106" t="str">
        <f t="shared" si="46"/>
        <v>サマー$$MICHELIN$$ミシュラン$$プライマシー$$215/60R16$$価格$$安い$$寿命$$おすすめ$$0</v>
      </c>
      <c r="T573" s="104"/>
      <c r="U573" s="104" t="str">
        <f>VLOOKUP('作成 (2)'!D:D,引当!A:R,4,FALSE)</f>
        <v>サマー</v>
      </c>
      <c r="V573" s="104" t="str">
        <f>VLOOKUP('作成 (2)'!D:D,引当!A:R,5,FALSE)</f>
        <v>MICHELIN</v>
      </c>
      <c r="W573" s="103" t="str">
        <f>VLOOKUP('作成 (2)'!D:D,引当!A:R,6,FALSE)</f>
        <v>ミシュラン</v>
      </c>
      <c r="X573" s="108" t="str">
        <f>VLOOKUP('作成 (2)'!D:D,引当!A:M,7,FALSE)</f>
        <v>プライマシー</v>
      </c>
      <c r="Y573" s="109" t="str">
        <f t="shared" si="47"/>
        <v>215/60R16</v>
      </c>
      <c r="Z573" s="108" t="str">
        <f>VLOOKUP('作成 (2)'!D:D,引当!A:M,9,FALSE)</f>
        <v>価格</v>
      </c>
      <c r="AA573" s="109" t="str">
        <f>VLOOKUP('作成 (2)'!D:D,引当!A:M,10,FALSE)</f>
        <v>安い</v>
      </c>
      <c r="AB573" s="103" t="str">
        <f>VLOOKUP('作成 (2)'!D:D,引当!A:M,11,FALSE)</f>
        <v>寿命</v>
      </c>
      <c r="AC573" s="103" t="str">
        <f>VLOOKUP('作成 (2)'!D:D,引当!A:M,12,FALSE)</f>
        <v>おすすめ</v>
      </c>
      <c r="AD573" s="26">
        <f>VLOOKUP('作成 (2)'!D:D,引当!A:M,13,FALSE)</f>
        <v>0</v>
      </c>
    </row>
    <row r="574" spans="1:30">
      <c r="A574" s="33">
        <v>2156516159256</v>
      </c>
      <c r="B574" s="32">
        <v>4985009705261</v>
      </c>
      <c r="C574" s="31" t="s">
        <v>3615</v>
      </c>
      <c r="D574" s="30" t="s">
        <v>14</v>
      </c>
      <c r="E574" s="30" t="s">
        <v>923</v>
      </c>
      <c r="F574" s="30" t="s">
        <v>73</v>
      </c>
      <c r="G574" s="30">
        <v>26000</v>
      </c>
      <c r="H574" s="30">
        <v>11700</v>
      </c>
      <c r="I574" s="30">
        <v>1050</v>
      </c>
      <c r="J574" s="30" t="s">
        <v>3956</v>
      </c>
      <c r="K574" s="344"/>
      <c r="L574" s="102" t="str">
        <f t="shared" si="44"/>
        <v>PRIMACY 4+ 215/65R16 102V XL</v>
      </c>
      <c r="M574" s="104">
        <f>VLOOKUP(A:A,在庫!$B:$M,10,0)</f>
        <v>1</v>
      </c>
      <c r="N574" s="105" t="s">
        <v>4595</v>
      </c>
      <c r="O574" s="105" t="str">
        <f t="shared" si="43"/>
        <v/>
      </c>
      <c r="P574" s="106" t="str">
        <f>VLOOKUP(A:A,在庫!$B:$M,9,0)</f>
        <v>||ITALY||ITALY</v>
      </c>
      <c r="Q574" s="106" t="str">
        <f>VLOOKUP('作成 (2)'!D:D,引当!A:B,2,0)&amp;K574&amp;O574</f>
        <v>pimacy4p</v>
      </c>
      <c r="R574" s="107" t="str">
        <f t="shared" si="45"/>
        <v>2023年製 PRIMACY 4+ 215/65R16 102V XL  215/65R16  翌営業日発送</v>
      </c>
      <c r="S574" s="106" t="str">
        <f t="shared" si="46"/>
        <v>サマー$$MICHELIN$$ミシュラン$$プライマシー$$215/65R16$$価格$$安い$$寿命$$おすすめ$$0</v>
      </c>
      <c r="T574" s="104"/>
      <c r="U574" s="104" t="str">
        <f>VLOOKUP('作成 (2)'!D:D,引当!A:R,4,FALSE)</f>
        <v>サマー</v>
      </c>
      <c r="V574" s="104" t="str">
        <f>VLOOKUP('作成 (2)'!D:D,引当!A:R,5,FALSE)</f>
        <v>MICHELIN</v>
      </c>
      <c r="W574" s="103" t="str">
        <f>VLOOKUP('作成 (2)'!D:D,引当!A:R,6,FALSE)</f>
        <v>ミシュラン</v>
      </c>
      <c r="X574" s="108" t="str">
        <f>VLOOKUP('作成 (2)'!D:D,引当!A:M,7,FALSE)</f>
        <v>プライマシー</v>
      </c>
      <c r="Y574" s="109" t="str">
        <f t="shared" si="47"/>
        <v>215/65R16</v>
      </c>
      <c r="Z574" s="108" t="str">
        <f>VLOOKUP('作成 (2)'!D:D,引当!A:M,9,FALSE)</f>
        <v>価格</v>
      </c>
      <c r="AA574" s="109" t="str">
        <f>VLOOKUP('作成 (2)'!D:D,引当!A:M,10,FALSE)</f>
        <v>安い</v>
      </c>
      <c r="AB574" s="103" t="str">
        <f>VLOOKUP('作成 (2)'!D:D,引当!A:M,11,FALSE)</f>
        <v>寿命</v>
      </c>
      <c r="AC574" s="103" t="str">
        <f>VLOOKUP('作成 (2)'!D:D,引当!A:M,12,FALSE)</f>
        <v>おすすめ</v>
      </c>
      <c r="AD574" s="26">
        <f>VLOOKUP('作成 (2)'!D:D,引当!A:M,13,FALSE)</f>
        <v>0</v>
      </c>
    </row>
    <row r="575" spans="1:30">
      <c r="A575" s="33">
        <v>2255017159663</v>
      </c>
      <c r="B575" s="32" t="s">
        <v>152</v>
      </c>
      <c r="C575" s="31" t="s">
        <v>152</v>
      </c>
      <c r="D575" s="30" t="s">
        <v>14</v>
      </c>
      <c r="E575" s="30" t="s">
        <v>1332</v>
      </c>
      <c r="F575" s="30" t="s">
        <v>32</v>
      </c>
      <c r="G575" s="30" t="s">
        <v>152</v>
      </c>
      <c r="H575" s="30">
        <v>16526</v>
      </c>
      <c r="I575" s="30">
        <v>1050</v>
      </c>
      <c r="J575" s="30" t="s">
        <v>3957</v>
      </c>
      <c r="K575" s="344"/>
      <c r="L575" s="102" t="str">
        <f t="shared" si="44"/>
        <v>PRIMACY 4+ 225/50R17 94Y</v>
      </c>
      <c r="M575" s="104">
        <f>VLOOKUP(A:A,在庫!$B:$M,10,0)</f>
        <v>1</v>
      </c>
      <c r="N575" s="105" t="s">
        <v>4595</v>
      </c>
      <c r="O575" s="105" t="str">
        <f t="shared" si="43"/>
        <v>ip</v>
      </c>
      <c r="P575" s="106" t="str">
        <f>VLOOKUP(A:A,在庫!$B:$M,9,0)</f>
        <v>||ITALY||ITALY</v>
      </c>
      <c r="Q575" s="106" t="str">
        <f>VLOOKUP('作成 (2)'!D:D,引当!A:B,2,0)&amp;K575&amp;O575</f>
        <v>pimacy4pip</v>
      </c>
      <c r="R575" s="107" t="str">
        <f t="shared" si="45"/>
        <v>2023年製 PRIMACY 4+ 225/50R17 94Y  225/50R17  翌営業日発送</v>
      </c>
      <c r="S575" s="106" t="str">
        <f t="shared" si="46"/>
        <v>サマー$$MICHELIN$$ミシュラン$$プライマシー$$225/50R17$$価格$$安い$$寿命$$おすすめ$$0</v>
      </c>
      <c r="T575" s="104"/>
      <c r="U575" s="104" t="str">
        <f>VLOOKUP('作成 (2)'!D:D,引当!A:R,4,FALSE)</f>
        <v>サマー</v>
      </c>
      <c r="V575" s="104" t="str">
        <f>VLOOKUP('作成 (2)'!D:D,引当!A:R,5,FALSE)</f>
        <v>MICHELIN</v>
      </c>
      <c r="W575" s="103" t="str">
        <f>VLOOKUP('作成 (2)'!D:D,引当!A:R,6,FALSE)</f>
        <v>ミシュラン</v>
      </c>
      <c r="X575" s="108" t="str">
        <f>VLOOKUP('作成 (2)'!D:D,引当!A:M,7,FALSE)</f>
        <v>プライマシー</v>
      </c>
      <c r="Y575" s="109" t="str">
        <f t="shared" si="47"/>
        <v>225/50R17</v>
      </c>
      <c r="Z575" s="108" t="str">
        <f>VLOOKUP('作成 (2)'!D:D,引当!A:M,9,FALSE)</f>
        <v>価格</v>
      </c>
      <c r="AA575" s="109" t="str">
        <f>VLOOKUP('作成 (2)'!D:D,引当!A:M,10,FALSE)</f>
        <v>安い</v>
      </c>
      <c r="AB575" s="103" t="str">
        <f>VLOOKUP('作成 (2)'!D:D,引当!A:M,11,FALSE)</f>
        <v>寿命</v>
      </c>
      <c r="AC575" s="103" t="str">
        <f>VLOOKUP('作成 (2)'!D:D,引当!A:M,12,FALSE)</f>
        <v>おすすめ</v>
      </c>
      <c r="AD575" s="26">
        <f>VLOOKUP('作成 (2)'!D:D,引当!A:M,13,FALSE)</f>
        <v>0</v>
      </c>
    </row>
    <row r="576" spans="1:30">
      <c r="A576" s="33">
        <v>2255017159250</v>
      </c>
      <c r="B576" s="32">
        <v>4985009705698</v>
      </c>
      <c r="C576" s="31" t="s">
        <v>1908</v>
      </c>
      <c r="D576" s="30" t="s">
        <v>14</v>
      </c>
      <c r="E576" s="30" t="s">
        <v>1284</v>
      </c>
      <c r="F576" s="30" t="s">
        <v>32</v>
      </c>
      <c r="G576" s="30">
        <v>38500</v>
      </c>
      <c r="H576" s="30">
        <v>16560</v>
      </c>
      <c r="I576" s="30">
        <v>1050</v>
      </c>
      <c r="J576" s="30" t="s">
        <v>3956</v>
      </c>
      <c r="K576" s="344"/>
      <c r="L576" s="102" t="str">
        <f t="shared" si="44"/>
        <v>PRIMACY 4+ 225/50R17 98Y XL（在庫限り）</v>
      </c>
      <c r="M576" s="104" t="e">
        <f>VLOOKUP(A:A,在庫!$B:$M,10,0)</f>
        <v>#N/A</v>
      </c>
      <c r="N576" s="105" t="s">
        <v>4595</v>
      </c>
      <c r="O576" s="105" t="str">
        <f t="shared" si="43"/>
        <v/>
      </c>
      <c r="P576" s="106" t="e">
        <f>VLOOKUP(A:A,在庫!$B:$M,9,0)</f>
        <v>#N/A</v>
      </c>
      <c r="Q576" s="106" t="str">
        <f>VLOOKUP('作成 (2)'!D:D,引当!A:B,2,0)&amp;K576&amp;O576</f>
        <v>pimacy4p</v>
      </c>
      <c r="R576" s="107" t="str">
        <f t="shared" si="45"/>
        <v>2023年製 PRIMACY 4+ 225/50R17 98Y XL（在庫限り）  225/50R17  翌営業日発送</v>
      </c>
      <c r="S576" s="106" t="str">
        <f t="shared" si="46"/>
        <v>サマー$$MICHELIN$$ミシュラン$$プライマシー$$225/50R17$$価格$$安い$$寿命$$おすすめ$$0</v>
      </c>
      <c r="T576" s="104"/>
      <c r="U576" s="104" t="str">
        <f>VLOOKUP('作成 (2)'!D:D,引当!A:R,4,FALSE)</f>
        <v>サマー</v>
      </c>
      <c r="V576" s="104" t="str">
        <f>VLOOKUP('作成 (2)'!D:D,引当!A:R,5,FALSE)</f>
        <v>MICHELIN</v>
      </c>
      <c r="W576" s="103" t="str">
        <f>VLOOKUP('作成 (2)'!D:D,引当!A:R,6,FALSE)</f>
        <v>ミシュラン</v>
      </c>
      <c r="X576" s="108" t="str">
        <f>VLOOKUP('作成 (2)'!D:D,引当!A:M,7,FALSE)</f>
        <v>プライマシー</v>
      </c>
      <c r="Y576" s="109" t="str">
        <f t="shared" si="47"/>
        <v>225/50R17</v>
      </c>
      <c r="Z576" s="108" t="str">
        <f>VLOOKUP('作成 (2)'!D:D,引当!A:M,9,FALSE)</f>
        <v>価格</v>
      </c>
      <c r="AA576" s="109" t="str">
        <f>VLOOKUP('作成 (2)'!D:D,引当!A:M,10,FALSE)</f>
        <v>安い</v>
      </c>
      <c r="AB576" s="103" t="str">
        <f>VLOOKUP('作成 (2)'!D:D,引当!A:M,11,FALSE)</f>
        <v>寿命</v>
      </c>
      <c r="AC576" s="103" t="str">
        <f>VLOOKUP('作成 (2)'!D:D,引当!A:M,12,FALSE)</f>
        <v>おすすめ</v>
      </c>
      <c r="AD576" s="26">
        <f>VLOOKUP('作成 (2)'!D:D,引当!A:M,13,FALSE)</f>
        <v>0</v>
      </c>
    </row>
    <row r="577" spans="1:30">
      <c r="A577" s="33">
        <v>2255018159259</v>
      </c>
      <c r="B577" s="32">
        <v>4985009705513</v>
      </c>
      <c r="C577" s="31" t="s">
        <v>3948</v>
      </c>
      <c r="D577" s="30" t="s">
        <v>14</v>
      </c>
      <c r="E577" s="30" t="s">
        <v>1092</v>
      </c>
      <c r="F577" s="30" t="s">
        <v>80</v>
      </c>
      <c r="G577" s="30">
        <v>37900</v>
      </c>
      <c r="H577" s="30">
        <v>16300</v>
      </c>
      <c r="I577" s="30">
        <v>1050</v>
      </c>
      <c r="J577" s="30" t="s">
        <v>3956</v>
      </c>
      <c r="K577" s="344"/>
      <c r="L577" s="102" t="str">
        <f t="shared" si="44"/>
        <v>PRIMACY 4+ 225/50R18 99W XL</v>
      </c>
      <c r="M577" s="104">
        <f>VLOOKUP(A:A,在庫!$B:$M,10,0)</f>
        <v>1</v>
      </c>
      <c r="N577" s="105" t="s">
        <v>4595</v>
      </c>
      <c r="O577" s="105" t="str">
        <f t="shared" si="43"/>
        <v/>
      </c>
      <c r="P577" s="106" t="str">
        <f>VLOOKUP(A:A,在庫!$B:$M,9,0)</f>
        <v>||SPAIN||</v>
      </c>
      <c r="Q577" s="106" t="str">
        <f>VLOOKUP('作成 (2)'!D:D,引当!A:B,2,0)&amp;K577&amp;O577</f>
        <v>pimacy4p</v>
      </c>
      <c r="R577" s="107" t="str">
        <f t="shared" si="45"/>
        <v>2023年製 PRIMACY 4+ 225/50R18 99W XL  225/50R18  翌営業日発送</v>
      </c>
      <c r="S577" s="106" t="str">
        <f t="shared" si="46"/>
        <v>サマー$$MICHELIN$$ミシュラン$$プライマシー$$225/50R18$$価格$$安い$$寿命$$おすすめ$$0</v>
      </c>
      <c r="T577" s="104"/>
      <c r="U577" s="104" t="str">
        <f>VLOOKUP('作成 (2)'!D:D,引当!A:R,4,FALSE)</f>
        <v>サマー</v>
      </c>
      <c r="V577" s="104" t="str">
        <f>VLOOKUP('作成 (2)'!D:D,引当!A:R,5,FALSE)</f>
        <v>MICHELIN</v>
      </c>
      <c r="W577" s="103" t="str">
        <f>VLOOKUP('作成 (2)'!D:D,引当!A:R,6,FALSE)</f>
        <v>ミシュラン</v>
      </c>
      <c r="X577" s="108" t="str">
        <f>VLOOKUP('作成 (2)'!D:D,引当!A:M,7,FALSE)</f>
        <v>プライマシー</v>
      </c>
      <c r="Y577" s="109" t="str">
        <f t="shared" si="47"/>
        <v>225/50R18</v>
      </c>
      <c r="Z577" s="108" t="str">
        <f>VLOOKUP('作成 (2)'!D:D,引当!A:M,9,FALSE)</f>
        <v>価格</v>
      </c>
      <c r="AA577" s="109" t="str">
        <f>VLOOKUP('作成 (2)'!D:D,引当!A:M,10,FALSE)</f>
        <v>安い</v>
      </c>
      <c r="AB577" s="103" t="str">
        <f>VLOOKUP('作成 (2)'!D:D,引当!A:M,11,FALSE)</f>
        <v>寿命</v>
      </c>
      <c r="AC577" s="103" t="str">
        <f>VLOOKUP('作成 (2)'!D:D,引当!A:M,12,FALSE)</f>
        <v>おすすめ</v>
      </c>
      <c r="AD577" s="26">
        <f>VLOOKUP('作成 (2)'!D:D,引当!A:M,13,FALSE)</f>
        <v>0</v>
      </c>
    </row>
    <row r="578" spans="1:30">
      <c r="A578" s="33">
        <v>2354518159254</v>
      </c>
      <c r="B578" s="32">
        <v>4985009705476</v>
      </c>
      <c r="C578" s="31" t="s">
        <v>3633</v>
      </c>
      <c r="D578" s="30" t="s">
        <v>14</v>
      </c>
      <c r="E578" s="30" t="s">
        <v>949</v>
      </c>
      <c r="F578" s="30" t="s">
        <v>69</v>
      </c>
      <c r="G578" s="30">
        <v>43500</v>
      </c>
      <c r="H578" s="30">
        <v>19580</v>
      </c>
      <c r="I578" s="30">
        <v>1050</v>
      </c>
      <c r="J578" s="30" t="s">
        <v>3956</v>
      </c>
      <c r="K578" s="344"/>
      <c r="L578" s="102" t="str">
        <f t="shared" si="44"/>
        <v>PRIMACY 4+ 235/45R18 98Y XL</v>
      </c>
      <c r="M578" s="104">
        <f>VLOOKUP(A:A,在庫!$B:$M,10,0)</f>
        <v>3</v>
      </c>
      <c r="N578" s="105" t="s">
        <v>4595</v>
      </c>
      <c r="O578" s="105" t="str">
        <f t="shared" ref="O578:O641" si="48">IF(J578="並","ip","")</f>
        <v/>
      </c>
      <c r="P578" s="106" t="str">
        <f>VLOOKUP(A:A,在庫!$B:$M,9,0)</f>
        <v>||CHINA||</v>
      </c>
      <c r="Q578" s="106" t="str">
        <f>VLOOKUP('作成 (2)'!D:D,引当!A:B,2,0)&amp;K578&amp;O578</f>
        <v>pimacy4p</v>
      </c>
      <c r="R578" s="107" t="str">
        <f t="shared" si="45"/>
        <v>2023年製 PRIMACY 4+ 235/45R18 98Y XL  235/45R18  翌営業日発送</v>
      </c>
      <c r="S578" s="106" t="str">
        <f t="shared" si="46"/>
        <v>サマー$$MICHELIN$$ミシュラン$$プライマシー$$235/45R18$$価格$$安い$$寿命$$おすすめ$$0</v>
      </c>
      <c r="T578" s="104"/>
      <c r="U578" s="104" t="str">
        <f>VLOOKUP('作成 (2)'!D:D,引当!A:R,4,FALSE)</f>
        <v>サマー</v>
      </c>
      <c r="V578" s="104" t="str">
        <f>VLOOKUP('作成 (2)'!D:D,引当!A:R,5,FALSE)</f>
        <v>MICHELIN</v>
      </c>
      <c r="W578" s="103" t="str">
        <f>VLOOKUP('作成 (2)'!D:D,引当!A:R,6,FALSE)</f>
        <v>ミシュラン</v>
      </c>
      <c r="X578" s="108" t="str">
        <f>VLOOKUP('作成 (2)'!D:D,引当!A:M,7,FALSE)</f>
        <v>プライマシー</v>
      </c>
      <c r="Y578" s="109" t="str">
        <f t="shared" si="47"/>
        <v>235/45R18</v>
      </c>
      <c r="Z578" s="108" t="str">
        <f>VLOOKUP('作成 (2)'!D:D,引当!A:M,9,FALSE)</f>
        <v>価格</v>
      </c>
      <c r="AA578" s="109" t="str">
        <f>VLOOKUP('作成 (2)'!D:D,引当!A:M,10,FALSE)</f>
        <v>安い</v>
      </c>
      <c r="AB578" s="103" t="str">
        <f>VLOOKUP('作成 (2)'!D:D,引当!A:M,11,FALSE)</f>
        <v>寿命</v>
      </c>
      <c r="AC578" s="103" t="str">
        <f>VLOOKUP('作成 (2)'!D:D,引当!A:M,12,FALSE)</f>
        <v>おすすめ</v>
      </c>
      <c r="AD578" s="26">
        <f>VLOOKUP('作成 (2)'!D:D,引当!A:M,13,FALSE)</f>
        <v>0</v>
      </c>
    </row>
    <row r="579" spans="1:30">
      <c r="A579" s="33">
        <v>2256016159265</v>
      </c>
      <c r="B579" s="32">
        <v>4985009705230</v>
      </c>
      <c r="C579" s="31">
        <v>377194</v>
      </c>
      <c r="D579" s="30" t="s">
        <v>14</v>
      </c>
      <c r="E579" s="30" t="s">
        <v>10766</v>
      </c>
      <c r="F579" s="30" t="s">
        <v>49</v>
      </c>
      <c r="G579" s="30">
        <v>27600</v>
      </c>
      <c r="H579" s="30">
        <v>12420</v>
      </c>
      <c r="K579" s="344"/>
      <c r="L579" s="102" t="str">
        <f t="shared" si="44"/>
        <v>PRIMACY 4+ 225/60R16 102W XL</v>
      </c>
      <c r="M579" s="104">
        <f>VLOOKUP(A:A,在庫!$B:$M,10,0)</f>
        <v>1</v>
      </c>
      <c r="N579" s="105" t="s">
        <v>4595</v>
      </c>
      <c r="O579" s="105" t="str">
        <f t="shared" si="48"/>
        <v/>
      </c>
      <c r="P579" s="106" t="str">
        <f>VLOOKUP(A:A,在庫!$B:$M,9,0)</f>
        <v>||POLAND||POLAND</v>
      </c>
      <c r="Q579" s="106" t="str">
        <f>VLOOKUP('作成 (2)'!D:D,引当!A:B,2,0)&amp;K579&amp;O579</f>
        <v>pimacy4p</v>
      </c>
      <c r="R579" s="107" t="str">
        <f t="shared" si="45"/>
        <v>2023年製 PRIMACY 4+ 225/60R16 102W XL  225/60R16  翌営業日発送</v>
      </c>
      <c r="S579" s="106" t="str">
        <f t="shared" si="46"/>
        <v>サマー$$MICHELIN$$ミシュラン$$プライマシー$$225/60R16$$価格$$安い$$寿命$$おすすめ$$0</v>
      </c>
      <c r="T579" s="104"/>
      <c r="U579" s="104" t="str">
        <f>VLOOKUP('作成 (2)'!D:D,引当!A:R,4,FALSE)</f>
        <v>サマー</v>
      </c>
      <c r="V579" s="104" t="str">
        <f>VLOOKUP('作成 (2)'!D:D,引当!A:R,5,FALSE)</f>
        <v>MICHELIN</v>
      </c>
      <c r="W579" s="103" t="str">
        <f>VLOOKUP('作成 (2)'!D:D,引当!A:R,6,FALSE)</f>
        <v>ミシュラン</v>
      </c>
      <c r="X579" s="108" t="str">
        <f>VLOOKUP('作成 (2)'!D:D,引当!A:M,7,FALSE)</f>
        <v>プライマシー</v>
      </c>
      <c r="Y579" s="109" t="str">
        <f t="shared" si="47"/>
        <v>225/60R16</v>
      </c>
      <c r="Z579" s="108" t="str">
        <f>VLOOKUP('作成 (2)'!D:D,引当!A:M,9,FALSE)</f>
        <v>価格</v>
      </c>
      <c r="AA579" s="109" t="str">
        <f>VLOOKUP('作成 (2)'!D:D,引当!A:M,10,FALSE)</f>
        <v>安い</v>
      </c>
      <c r="AB579" s="103" t="str">
        <f>VLOOKUP('作成 (2)'!D:D,引当!A:M,11,FALSE)</f>
        <v>寿命</v>
      </c>
      <c r="AC579" s="103" t="str">
        <f>VLOOKUP('作成 (2)'!D:D,引当!A:M,12,FALSE)</f>
        <v>おすすめ</v>
      </c>
      <c r="AD579" s="26">
        <f>VLOOKUP('作成 (2)'!D:D,引当!A:M,13,FALSE)</f>
        <v>0</v>
      </c>
    </row>
    <row r="580" spans="1:30">
      <c r="A580" s="33">
        <v>1955516159263</v>
      </c>
      <c r="B580" s="32">
        <v>4985009705186</v>
      </c>
      <c r="C580" s="31" t="s">
        <v>3610</v>
      </c>
      <c r="D580" s="30" t="s">
        <v>14</v>
      </c>
      <c r="E580" s="30" t="s">
        <v>1020</v>
      </c>
      <c r="F580" s="30" t="s">
        <v>44</v>
      </c>
      <c r="G580" s="30">
        <v>25100</v>
      </c>
      <c r="H580" s="30">
        <v>11300</v>
      </c>
      <c r="I580" s="30">
        <v>525</v>
      </c>
      <c r="J580" s="30" t="s">
        <v>3956</v>
      </c>
      <c r="K580" s="344"/>
      <c r="L580" s="102" t="str">
        <f t="shared" ref="L580:L643" si="49">D580&amp;W$1&amp;E580</f>
        <v>PRIMACY 4+ 195/55R16 87H</v>
      </c>
      <c r="M580" s="104">
        <f>VLOOKUP(A:A,在庫!$B:$M,10,0)</f>
        <v>3</v>
      </c>
      <c r="N580" s="105" t="s">
        <v>4595</v>
      </c>
      <c r="O580" s="105" t="str">
        <f t="shared" si="48"/>
        <v/>
      </c>
      <c r="P580" s="106" t="str">
        <f>VLOOKUP(A:A,在庫!$B:$M,9,0)</f>
        <v>||CHINA||CHINA</v>
      </c>
      <c r="Q580" s="106" t="str">
        <f>VLOOKUP('作成 (2)'!D:D,引当!A:B,2,0)&amp;K580&amp;O580</f>
        <v>pimacy4p</v>
      </c>
      <c r="R580" s="107" t="str">
        <f t="shared" si="45"/>
        <v>2023年製 PRIMACY 4+ 195/55R16 87H  195/55R16  翌営業日発送</v>
      </c>
      <c r="S580" s="106" t="str">
        <f t="shared" si="46"/>
        <v>サマー$$MICHELIN$$ミシュラン$$プライマシー$$195/55R16$$価格$$安い$$寿命$$おすすめ$$0</v>
      </c>
      <c r="T580" s="104"/>
      <c r="U580" s="104" t="str">
        <f>VLOOKUP('作成 (2)'!D:D,引当!A:R,4,FALSE)</f>
        <v>サマー</v>
      </c>
      <c r="V580" s="104" t="str">
        <f>VLOOKUP('作成 (2)'!D:D,引当!A:R,5,FALSE)</f>
        <v>MICHELIN</v>
      </c>
      <c r="W580" s="103" t="str">
        <f>VLOOKUP('作成 (2)'!D:D,引当!A:R,6,FALSE)</f>
        <v>ミシュラン</v>
      </c>
      <c r="X580" s="108" t="str">
        <f>VLOOKUP('作成 (2)'!D:D,引当!A:M,7,FALSE)</f>
        <v>プライマシー</v>
      </c>
      <c r="Y580" s="109" t="str">
        <f t="shared" si="47"/>
        <v>195/55R16</v>
      </c>
      <c r="Z580" s="108" t="str">
        <f>VLOOKUP('作成 (2)'!D:D,引当!A:M,9,FALSE)</f>
        <v>価格</v>
      </c>
      <c r="AA580" s="109" t="str">
        <f>VLOOKUP('作成 (2)'!D:D,引当!A:M,10,FALSE)</f>
        <v>安い</v>
      </c>
      <c r="AB580" s="103" t="str">
        <f>VLOOKUP('作成 (2)'!D:D,引当!A:M,11,FALSE)</f>
        <v>寿命</v>
      </c>
      <c r="AC580" s="103" t="str">
        <f>VLOOKUP('作成 (2)'!D:D,引当!A:M,12,FALSE)</f>
        <v>おすすめ</v>
      </c>
      <c r="AD580" s="26">
        <f>VLOOKUP('作成 (2)'!D:D,引当!A:M,13,FALSE)</f>
        <v>0</v>
      </c>
    </row>
    <row r="581" spans="1:30">
      <c r="A581" s="33">
        <v>2254517159661</v>
      </c>
      <c r="B581" s="32">
        <v>4985009705643</v>
      </c>
      <c r="C581" s="31" t="s">
        <v>152</v>
      </c>
      <c r="D581" s="30" t="s">
        <v>14</v>
      </c>
      <c r="E581" s="30" t="s">
        <v>1059</v>
      </c>
      <c r="F581" s="30" t="s">
        <v>37</v>
      </c>
      <c r="G581" s="30" t="s">
        <v>152</v>
      </c>
      <c r="H581" s="30">
        <v>9812</v>
      </c>
      <c r="I581" s="30">
        <v>525</v>
      </c>
      <c r="J581" s="30" t="s">
        <v>3957</v>
      </c>
      <c r="K581" s="344"/>
      <c r="L581" s="102" t="str">
        <f t="shared" si="49"/>
        <v>PRIMACY 4+ 225/45R17 91V</v>
      </c>
      <c r="M581" s="104" t="e">
        <f>VLOOKUP(A:A,在庫!$B:$M,10,0)</f>
        <v>#N/A</v>
      </c>
      <c r="N581" s="105" t="s">
        <v>4595</v>
      </c>
      <c r="O581" s="105" t="str">
        <f t="shared" si="48"/>
        <v>ip</v>
      </c>
      <c r="P581" s="106" t="e">
        <f>VLOOKUP(A:A,在庫!$B:$M,9,0)</f>
        <v>#N/A</v>
      </c>
      <c r="Q581" s="106" t="str">
        <f>VLOOKUP('作成 (2)'!D:D,引当!A:B,2,0)&amp;K581&amp;O581</f>
        <v>pimacy4pip</v>
      </c>
      <c r="R581" s="107" t="str">
        <f t="shared" ref="R581:R644" si="50">N581&amp;W$1&amp;L581&amp;W$1&amp;W$1&amp;Y581&amp;W$1&amp;R$4</f>
        <v>2023年製 PRIMACY 4+ 225/45R17 91V  225/45R17  翌営業日発送</v>
      </c>
      <c r="S581" s="106" t="str">
        <f t="shared" ref="S581:S644" si="51">U581&amp;S$4&amp;V581&amp;S$4&amp;W581&amp;S$4&amp;X581&amp;S$4&amp;Y581&amp;S$4&amp;Z581&amp;S$4&amp;AA581&amp;S$4&amp;AB581&amp;S$4&amp;AC581&amp;S$4&amp;AD581</f>
        <v>サマー$$MICHELIN$$ミシュラン$$プライマシー$$225/45R17$$価格$$安い$$寿命$$おすすめ$$0</v>
      </c>
      <c r="T581" s="104"/>
      <c r="U581" s="104" t="str">
        <f>VLOOKUP('作成 (2)'!D:D,引当!A:R,4,FALSE)</f>
        <v>サマー</v>
      </c>
      <c r="V581" s="104" t="str">
        <f>VLOOKUP('作成 (2)'!D:D,引当!A:R,5,FALSE)</f>
        <v>MICHELIN</v>
      </c>
      <c r="W581" s="103" t="str">
        <f>VLOOKUP('作成 (2)'!D:D,引当!A:R,6,FALSE)</f>
        <v>ミシュラン</v>
      </c>
      <c r="X581" s="108" t="str">
        <f>VLOOKUP('作成 (2)'!D:D,引当!A:M,7,FALSE)</f>
        <v>プライマシー</v>
      </c>
      <c r="Y581" s="109" t="str">
        <f t="shared" si="47"/>
        <v>225/45R17</v>
      </c>
      <c r="Z581" s="108" t="str">
        <f>VLOOKUP('作成 (2)'!D:D,引当!A:M,9,FALSE)</f>
        <v>価格</v>
      </c>
      <c r="AA581" s="109" t="str">
        <f>VLOOKUP('作成 (2)'!D:D,引当!A:M,10,FALSE)</f>
        <v>安い</v>
      </c>
      <c r="AB581" s="103" t="str">
        <f>VLOOKUP('作成 (2)'!D:D,引当!A:M,11,FALSE)</f>
        <v>寿命</v>
      </c>
      <c r="AC581" s="103" t="str">
        <f>VLOOKUP('作成 (2)'!D:D,引当!A:M,12,FALSE)</f>
        <v>おすすめ</v>
      </c>
      <c r="AD581" s="26">
        <f>VLOOKUP('作成 (2)'!D:D,引当!A:M,13,FALSE)</f>
        <v>0</v>
      </c>
    </row>
    <row r="582" spans="1:30">
      <c r="A582" s="33">
        <v>2255518159308</v>
      </c>
      <c r="B582" s="32">
        <v>4985009706237</v>
      </c>
      <c r="C582" s="31" t="s">
        <v>3641</v>
      </c>
      <c r="D582" s="30" t="s">
        <v>15</v>
      </c>
      <c r="E582" s="30" t="s">
        <v>939</v>
      </c>
      <c r="F582" s="30" t="s">
        <v>71</v>
      </c>
      <c r="G582" s="30">
        <v>38100</v>
      </c>
      <c r="H582" s="30">
        <v>17150</v>
      </c>
      <c r="I582" s="30">
        <v>1050</v>
      </c>
      <c r="J582" s="30" t="s">
        <v>3956</v>
      </c>
      <c r="K582" s="344"/>
      <c r="L582" s="102" t="str">
        <f t="shared" si="49"/>
        <v>PRIMACY SUV+ 225/55R18 98V</v>
      </c>
      <c r="M582" s="104">
        <f>VLOOKUP(A:A,在庫!$B:$M,10,0)</f>
        <v>1</v>
      </c>
      <c r="N582" s="105" t="s">
        <v>4595</v>
      </c>
      <c r="O582" s="105" t="str">
        <f t="shared" si="48"/>
        <v/>
      </c>
      <c r="P582" s="106" t="str">
        <f>VLOOKUP(A:A,在庫!$B:$M,9,0)</f>
        <v>||CHIAN||</v>
      </c>
      <c r="Q582" s="106" t="str">
        <f>VLOOKUP('作成 (2)'!D:D,引当!A:B,2,0)&amp;K582&amp;O582</f>
        <v>prisuvp</v>
      </c>
      <c r="R582" s="107" t="str">
        <f t="shared" si="50"/>
        <v>2023年製 PRIMACY SUV+ 225/55R18 98V  225/55R18  翌営業日発送</v>
      </c>
      <c r="S582" s="106" t="str">
        <f t="shared" si="51"/>
        <v>サマー$$MICHELIN$$ミシュラン$$プライマシー$$225/55R18$$価格$$安い$$寿命$$おすすめ$$SUV</v>
      </c>
      <c r="T582" s="104"/>
      <c r="U582" s="104" t="str">
        <f>VLOOKUP('作成 (2)'!D:D,引当!A:R,4,FALSE)</f>
        <v>サマー</v>
      </c>
      <c r="V582" s="104" t="str">
        <f>VLOOKUP('作成 (2)'!D:D,引当!A:R,5,FALSE)</f>
        <v>MICHELIN</v>
      </c>
      <c r="W582" s="103" t="str">
        <f>VLOOKUP('作成 (2)'!D:D,引当!A:R,6,FALSE)</f>
        <v>ミシュラン</v>
      </c>
      <c r="X582" s="108" t="str">
        <f>VLOOKUP('作成 (2)'!D:D,引当!A:M,7,FALSE)</f>
        <v>プライマシー</v>
      </c>
      <c r="Y582" s="109" t="str">
        <f t="shared" ref="Y582:Y645" si="52">F582</f>
        <v>225/55R18</v>
      </c>
      <c r="Z582" s="108" t="str">
        <f>VLOOKUP('作成 (2)'!D:D,引当!A:M,9,FALSE)</f>
        <v>価格</v>
      </c>
      <c r="AA582" s="109" t="str">
        <f>VLOOKUP('作成 (2)'!D:D,引当!A:M,10,FALSE)</f>
        <v>安い</v>
      </c>
      <c r="AB582" s="103" t="str">
        <f>VLOOKUP('作成 (2)'!D:D,引当!A:M,11,FALSE)</f>
        <v>寿命</v>
      </c>
      <c r="AC582" s="103" t="str">
        <f>VLOOKUP('作成 (2)'!D:D,引当!A:M,12,FALSE)</f>
        <v>おすすめ</v>
      </c>
      <c r="AD582" s="26" t="str">
        <f>VLOOKUP('作成 (2)'!D:D,引当!A:M,13,FALSE)</f>
        <v>SUV</v>
      </c>
    </row>
    <row r="583" spans="1:30">
      <c r="A583" s="33">
        <v>2255519159307</v>
      </c>
      <c r="B583" s="32">
        <v>4985009706343</v>
      </c>
      <c r="C583" s="31" t="s">
        <v>3645</v>
      </c>
      <c r="D583" s="30" t="s">
        <v>15</v>
      </c>
      <c r="E583" s="30" t="s">
        <v>975</v>
      </c>
      <c r="F583" s="30" t="s">
        <v>78</v>
      </c>
      <c r="G583" s="30">
        <v>42400</v>
      </c>
      <c r="H583" s="30">
        <v>19080</v>
      </c>
      <c r="I583" s="30">
        <v>1050</v>
      </c>
      <c r="J583" s="30" t="s">
        <v>3956</v>
      </c>
      <c r="K583" s="344"/>
      <c r="L583" s="102" t="str">
        <f t="shared" si="49"/>
        <v>PRIMACY SUV+ 225/55R19 99V</v>
      </c>
      <c r="M583" s="104">
        <f>VLOOKUP(A:A,在庫!$B:$M,10,0)</f>
        <v>1</v>
      </c>
      <c r="N583" s="105" t="s">
        <v>4595</v>
      </c>
      <c r="O583" s="105" t="str">
        <f t="shared" si="48"/>
        <v/>
      </c>
      <c r="P583" s="106" t="str">
        <f>VLOOKUP(A:A,在庫!$B:$M,9,0)</f>
        <v>||THAI||</v>
      </c>
      <c r="Q583" s="106" t="str">
        <f>VLOOKUP('作成 (2)'!D:D,引当!A:B,2,0)&amp;K583&amp;O583</f>
        <v>prisuvp</v>
      </c>
      <c r="R583" s="107" t="str">
        <f t="shared" si="50"/>
        <v>2023年製 PRIMACY SUV+ 225/55R19 99V  225/55R19  翌営業日発送</v>
      </c>
      <c r="S583" s="106" t="str">
        <f t="shared" si="51"/>
        <v>サマー$$MICHELIN$$ミシュラン$$プライマシー$$225/55R19$$価格$$安い$$寿命$$おすすめ$$SUV</v>
      </c>
      <c r="T583" s="104"/>
      <c r="U583" s="104" t="str">
        <f>VLOOKUP('作成 (2)'!D:D,引当!A:R,4,FALSE)</f>
        <v>サマー</v>
      </c>
      <c r="V583" s="104" t="str">
        <f>VLOOKUP('作成 (2)'!D:D,引当!A:R,5,FALSE)</f>
        <v>MICHELIN</v>
      </c>
      <c r="W583" s="103" t="str">
        <f>VLOOKUP('作成 (2)'!D:D,引当!A:R,6,FALSE)</f>
        <v>ミシュラン</v>
      </c>
      <c r="X583" s="108" t="str">
        <f>VLOOKUP('作成 (2)'!D:D,引当!A:M,7,FALSE)</f>
        <v>プライマシー</v>
      </c>
      <c r="Y583" s="109" t="str">
        <f t="shared" si="52"/>
        <v>225/55R19</v>
      </c>
      <c r="Z583" s="108" t="str">
        <f>VLOOKUP('作成 (2)'!D:D,引当!A:M,9,FALSE)</f>
        <v>価格</v>
      </c>
      <c r="AA583" s="109" t="str">
        <f>VLOOKUP('作成 (2)'!D:D,引当!A:M,10,FALSE)</f>
        <v>安い</v>
      </c>
      <c r="AB583" s="103" t="str">
        <f>VLOOKUP('作成 (2)'!D:D,引当!A:M,11,FALSE)</f>
        <v>寿命</v>
      </c>
      <c r="AC583" s="103" t="str">
        <f>VLOOKUP('作成 (2)'!D:D,引当!A:M,12,FALSE)</f>
        <v>おすすめ</v>
      </c>
      <c r="AD583" s="26" t="str">
        <f>VLOOKUP('作成 (2)'!D:D,引当!A:M,13,FALSE)</f>
        <v>SUV</v>
      </c>
    </row>
    <row r="584" spans="1:30">
      <c r="A584" s="33">
        <v>2256517159306</v>
      </c>
      <c r="B584" s="32">
        <v>4985009706145</v>
      </c>
      <c r="C584" s="31" t="s">
        <v>3639</v>
      </c>
      <c r="D584" s="30" t="s">
        <v>15</v>
      </c>
      <c r="E584" s="30" t="s">
        <v>1286</v>
      </c>
      <c r="F584" s="30" t="s">
        <v>74</v>
      </c>
      <c r="G584" s="30">
        <v>31600</v>
      </c>
      <c r="H584" s="30">
        <v>13590</v>
      </c>
      <c r="I584" s="30">
        <v>1050</v>
      </c>
      <c r="J584" s="30" t="s">
        <v>3956</v>
      </c>
      <c r="K584" s="344"/>
      <c r="L584" s="102" t="str">
        <f t="shared" si="49"/>
        <v>PRIMACY SUV+ 225/65R17 106H XL（43掛）</v>
      </c>
      <c r="M584" s="104">
        <f>VLOOKUP(A:A,在庫!$B:$M,10,0)</f>
        <v>4</v>
      </c>
      <c r="N584" s="105" t="s">
        <v>4595</v>
      </c>
      <c r="O584" s="105" t="str">
        <f t="shared" si="48"/>
        <v/>
      </c>
      <c r="P584" s="106" t="str">
        <f>VLOOKUP(A:A,在庫!$B:$M,9,0)</f>
        <v>||THAI||THAI</v>
      </c>
      <c r="Q584" s="106" t="str">
        <f>VLOOKUP('作成 (2)'!D:D,引当!A:B,2,0)&amp;K584&amp;O584</f>
        <v>prisuvp</v>
      </c>
      <c r="R584" s="107" t="str">
        <f t="shared" si="50"/>
        <v>2023年製 PRIMACY SUV+ 225/65R17 106H XL（43掛）  225/65R17  翌営業日発送</v>
      </c>
      <c r="S584" s="106" t="str">
        <f t="shared" si="51"/>
        <v>サマー$$MICHELIN$$ミシュラン$$プライマシー$$225/65R17$$価格$$安い$$寿命$$おすすめ$$SUV</v>
      </c>
      <c r="T584" s="104"/>
      <c r="U584" s="104" t="str">
        <f>VLOOKUP('作成 (2)'!D:D,引当!A:R,4,FALSE)</f>
        <v>サマー</v>
      </c>
      <c r="V584" s="104" t="str">
        <f>VLOOKUP('作成 (2)'!D:D,引当!A:R,5,FALSE)</f>
        <v>MICHELIN</v>
      </c>
      <c r="W584" s="103" t="str">
        <f>VLOOKUP('作成 (2)'!D:D,引当!A:R,6,FALSE)</f>
        <v>ミシュラン</v>
      </c>
      <c r="X584" s="108" t="str">
        <f>VLOOKUP('作成 (2)'!D:D,引当!A:M,7,FALSE)</f>
        <v>プライマシー</v>
      </c>
      <c r="Y584" s="109" t="str">
        <f t="shared" si="52"/>
        <v>225/65R17</v>
      </c>
      <c r="Z584" s="108" t="str">
        <f>VLOOKUP('作成 (2)'!D:D,引当!A:M,9,FALSE)</f>
        <v>価格</v>
      </c>
      <c r="AA584" s="109" t="str">
        <f>VLOOKUP('作成 (2)'!D:D,引当!A:M,10,FALSE)</f>
        <v>安い</v>
      </c>
      <c r="AB584" s="103" t="str">
        <f>VLOOKUP('作成 (2)'!D:D,引当!A:M,11,FALSE)</f>
        <v>寿命</v>
      </c>
      <c r="AC584" s="103" t="str">
        <f>VLOOKUP('作成 (2)'!D:D,引当!A:M,12,FALSE)</f>
        <v>おすすめ</v>
      </c>
      <c r="AD584" s="26" t="str">
        <f>VLOOKUP('作成 (2)'!D:D,引当!A:M,13,FALSE)</f>
        <v>SUV</v>
      </c>
    </row>
    <row r="585" spans="1:30">
      <c r="A585" s="33">
        <v>2355520159300</v>
      </c>
      <c r="B585" s="32">
        <v>4985009706480</v>
      </c>
      <c r="C585" s="31" t="s">
        <v>3646</v>
      </c>
      <c r="D585" s="30" t="s">
        <v>15</v>
      </c>
      <c r="E585" s="30" t="s">
        <v>1080</v>
      </c>
      <c r="F585" s="30" t="s">
        <v>79</v>
      </c>
      <c r="G585" s="30">
        <v>47900</v>
      </c>
      <c r="H585" s="30">
        <v>21560</v>
      </c>
      <c r="I585" s="30">
        <v>1050</v>
      </c>
      <c r="J585" s="30" t="s">
        <v>3956</v>
      </c>
      <c r="K585" s="344"/>
      <c r="L585" s="102" t="str">
        <f t="shared" si="49"/>
        <v>PRIMACY SUV+ 235/55R20 102V</v>
      </c>
      <c r="M585" s="104">
        <f>VLOOKUP(A:A,在庫!$B:$M,10,0)</f>
        <v>4</v>
      </c>
      <c r="N585" s="105" t="s">
        <v>4595</v>
      </c>
      <c r="O585" s="105" t="str">
        <f t="shared" si="48"/>
        <v/>
      </c>
      <c r="P585" s="106" t="str">
        <f>VLOOKUP(A:A,在庫!$B:$M,9,0)</f>
        <v>||CHINA||CHINA</v>
      </c>
      <c r="Q585" s="106" t="str">
        <f>VLOOKUP('作成 (2)'!D:D,引当!A:B,2,0)&amp;K585&amp;O585</f>
        <v>prisuvp</v>
      </c>
      <c r="R585" s="107" t="str">
        <f t="shared" si="50"/>
        <v>2023年製 PRIMACY SUV+ 235/55R20 102V  235/55R20  翌営業日発送</v>
      </c>
      <c r="S585" s="106" t="str">
        <f t="shared" si="51"/>
        <v>サマー$$MICHELIN$$ミシュラン$$プライマシー$$235/55R20$$価格$$安い$$寿命$$おすすめ$$SUV</v>
      </c>
      <c r="T585" s="104"/>
      <c r="U585" s="104" t="str">
        <f>VLOOKUP('作成 (2)'!D:D,引当!A:R,4,FALSE)</f>
        <v>サマー</v>
      </c>
      <c r="V585" s="104" t="str">
        <f>VLOOKUP('作成 (2)'!D:D,引当!A:R,5,FALSE)</f>
        <v>MICHELIN</v>
      </c>
      <c r="W585" s="103" t="str">
        <f>VLOOKUP('作成 (2)'!D:D,引当!A:R,6,FALSE)</f>
        <v>ミシュラン</v>
      </c>
      <c r="X585" s="108" t="str">
        <f>VLOOKUP('作成 (2)'!D:D,引当!A:M,7,FALSE)</f>
        <v>プライマシー</v>
      </c>
      <c r="Y585" s="109" t="str">
        <f t="shared" si="52"/>
        <v>235/55R20</v>
      </c>
      <c r="Z585" s="108" t="str">
        <f>VLOOKUP('作成 (2)'!D:D,引当!A:M,9,FALSE)</f>
        <v>価格</v>
      </c>
      <c r="AA585" s="109" t="str">
        <f>VLOOKUP('作成 (2)'!D:D,引当!A:M,10,FALSE)</f>
        <v>安い</v>
      </c>
      <c r="AB585" s="103" t="str">
        <f>VLOOKUP('作成 (2)'!D:D,引当!A:M,11,FALSE)</f>
        <v>寿命</v>
      </c>
      <c r="AC585" s="103" t="str">
        <f>VLOOKUP('作成 (2)'!D:D,引当!A:M,12,FALSE)</f>
        <v>おすすめ</v>
      </c>
      <c r="AD585" s="26" t="str">
        <f>VLOOKUP('作成 (2)'!D:D,引当!A:M,13,FALSE)</f>
        <v>SUV</v>
      </c>
    </row>
    <row r="586" spans="1:30">
      <c r="A586" s="33">
        <v>2356018159307</v>
      </c>
      <c r="B586" s="32">
        <v>4985009706268</v>
      </c>
      <c r="C586" s="31" t="s">
        <v>3643</v>
      </c>
      <c r="D586" s="30" t="s">
        <v>15</v>
      </c>
      <c r="E586" s="30" t="s">
        <v>1082</v>
      </c>
      <c r="F586" s="30" t="s">
        <v>76</v>
      </c>
      <c r="G586" s="30">
        <v>39300</v>
      </c>
      <c r="H586" s="30">
        <v>17690</v>
      </c>
      <c r="I586" s="30">
        <v>1050</v>
      </c>
      <c r="J586" s="30" t="s">
        <v>3956</v>
      </c>
      <c r="K586" s="344"/>
      <c r="L586" s="102" t="str">
        <f t="shared" si="49"/>
        <v>PRIMACY SUV+ 235/60R18 103V</v>
      </c>
      <c r="M586" s="104">
        <f>VLOOKUP(A:A,在庫!$B:$M,10,0)</f>
        <v>2</v>
      </c>
      <c r="N586" s="105" t="s">
        <v>4595</v>
      </c>
      <c r="O586" s="105" t="str">
        <f t="shared" si="48"/>
        <v/>
      </c>
      <c r="P586" s="106" t="str">
        <f>VLOOKUP(A:A,在庫!$B:$M,9,0)</f>
        <v>||THAI||THAI</v>
      </c>
      <c r="Q586" s="106" t="str">
        <f>VLOOKUP('作成 (2)'!D:D,引当!A:B,2,0)&amp;K586&amp;O586</f>
        <v>prisuvp</v>
      </c>
      <c r="R586" s="107" t="str">
        <f t="shared" si="50"/>
        <v>2023年製 PRIMACY SUV+ 235/60R18 103V  235/60R18  翌営業日発送</v>
      </c>
      <c r="S586" s="106" t="str">
        <f t="shared" si="51"/>
        <v>サマー$$MICHELIN$$ミシュラン$$プライマシー$$235/60R18$$価格$$安い$$寿命$$おすすめ$$SUV</v>
      </c>
      <c r="T586" s="104"/>
      <c r="U586" s="104" t="str">
        <f>VLOOKUP('作成 (2)'!D:D,引当!A:R,4,FALSE)</f>
        <v>サマー</v>
      </c>
      <c r="V586" s="104" t="str">
        <f>VLOOKUP('作成 (2)'!D:D,引当!A:R,5,FALSE)</f>
        <v>MICHELIN</v>
      </c>
      <c r="W586" s="103" t="str">
        <f>VLOOKUP('作成 (2)'!D:D,引当!A:R,6,FALSE)</f>
        <v>ミシュラン</v>
      </c>
      <c r="X586" s="108" t="str">
        <f>VLOOKUP('作成 (2)'!D:D,引当!A:M,7,FALSE)</f>
        <v>プライマシー</v>
      </c>
      <c r="Y586" s="109" t="str">
        <f t="shared" si="52"/>
        <v>235/60R18</v>
      </c>
      <c r="Z586" s="108" t="str">
        <f>VLOOKUP('作成 (2)'!D:D,引当!A:M,9,FALSE)</f>
        <v>価格</v>
      </c>
      <c r="AA586" s="109" t="str">
        <f>VLOOKUP('作成 (2)'!D:D,引当!A:M,10,FALSE)</f>
        <v>安い</v>
      </c>
      <c r="AB586" s="103" t="str">
        <f>VLOOKUP('作成 (2)'!D:D,引当!A:M,11,FALSE)</f>
        <v>寿命</v>
      </c>
      <c r="AC586" s="103" t="str">
        <f>VLOOKUP('作成 (2)'!D:D,引当!A:M,12,FALSE)</f>
        <v>おすすめ</v>
      </c>
      <c r="AD586" s="26" t="str">
        <f>VLOOKUP('作成 (2)'!D:D,引当!A:M,13,FALSE)</f>
        <v>SUV</v>
      </c>
    </row>
    <row r="587" spans="1:30">
      <c r="A587" s="33">
        <v>2456018159304</v>
      </c>
      <c r="B587" s="32">
        <v>4985009706282</v>
      </c>
      <c r="C587" s="31" t="s">
        <v>3644</v>
      </c>
      <c r="D587" s="30" t="s">
        <v>15</v>
      </c>
      <c r="E587" s="30" t="s">
        <v>1084</v>
      </c>
      <c r="F587" s="30" t="s">
        <v>77</v>
      </c>
      <c r="G587" s="30">
        <v>42800</v>
      </c>
      <c r="H587" s="30">
        <v>19260</v>
      </c>
      <c r="I587" s="30">
        <v>1050</v>
      </c>
      <c r="J587" s="30" t="s">
        <v>3956</v>
      </c>
      <c r="K587" s="344"/>
      <c r="L587" s="102" t="str">
        <f t="shared" si="49"/>
        <v>PRIMACY SUV+ 245/60R18 105V</v>
      </c>
      <c r="M587" s="104">
        <f>VLOOKUP(A:A,在庫!$B:$M,10,0)</f>
        <v>1</v>
      </c>
      <c r="N587" s="105" t="s">
        <v>4595</v>
      </c>
      <c r="O587" s="105" t="str">
        <f t="shared" si="48"/>
        <v/>
      </c>
      <c r="P587" s="106" t="str">
        <f>VLOOKUP(A:A,在庫!$B:$M,9,0)</f>
        <v>||THAI||THAI</v>
      </c>
      <c r="Q587" s="106" t="str">
        <f>VLOOKUP('作成 (2)'!D:D,引当!A:B,2,0)&amp;K587&amp;O587</f>
        <v>prisuvp</v>
      </c>
      <c r="R587" s="107" t="str">
        <f t="shared" si="50"/>
        <v>2023年製 PRIMACY SUV+ 245/60R18 105V  245/60R18  翌営業日発送</v>
      </c>
      <c r="S587" s="106" t="str">
        <f t="shared" si="51"/>
        <v>サマー$$MICHELIN$$ミシュラン$$プライマシー$$245/60R18$$価格$$安い$$寿命$$おすすめ$$SUV</v>
      </c>
      <c r="T587" s="104"/>
      <c r="U587" s="104" t="str">
        <f>VLOOKUP('作成 (2)'!D:D,引当!A:R,4,FALSE)</f>
        <v>サマー</v>
      </c>
      <c r="V587" s="104" t="str">
        <f>VLOOKUP('作成 (2)'!D:D,引当!A:R,5,FALSE)</f>
        <v>MICHELIN</v>
      </c>
      <c r="W587" s="103" t="str">
        <f>VLOOKUP('作成 (2)'!D:D,引当!A:R,6,FALSE)</f>
        <v>ミシュラン</v>
      </c>
      <c r="X587" s="108" t="str">
        <f>VLOOKUP('作成 (2)'!D:D,引当!A:M,7,FALSE)</f>
        <v>プライマシー</v>
      </c>
      <c r="Y587" s="109" t="str">
        <f t="shared" si="52"/>
        <v>245/60R18</v>
      </c>
      <c r="Z587" s="108" t="str">
        <f>VLOOKUP('作成 (2)'!D:D,引当!A:M,9,FALSE)</f>
        <v>価格</v>
      </c>
      <c r="AA587" s="109" t="str">
        <f>VLOOKUP('作成 (2)'!D:D,引当!A:M,10,FALSE)</f>
        <v>安い</v>
      </c>
      <c r="AB587" s="103" t="str">
        <f>VLOOKUP('作成 (2)'!D:D,引当!A:M,11,FALSE)</f>
        <v>寿命</v>
      </c>
      <c r="AC587" s="103" t="str">
        <f>VLOOKUP('作成 (2)'!D:D,引当!A:M,12,FALSE)</f>
        <v>おすすめ</v>
      </c>
      <c r="AD587" s="26" t="str">
        <f>VLOOKUP('作成 (2)'!D:D,引当!A:M,13,FALSE)</f>
        <v>SUV</v>
      </c>
    </row>
    <row r="588" spans="1:30">
      <c r="A588" s="33">
        <v>2656517159304</v>
      </c>
      <c r="B588" s="32">
        <v>4985009706190</v>
      </c>
      <c r="C588" s="31" t="s">
        <v>3640</v>
      </c>
      <c r="D588" s="30" t="s">
        <v>15</v>
      </c>
      <c r="E588" s="30" t="s">
        <v>987</v>
      </c>
      <c r="F588" s="30" t="s">
        <v>75</v>
      </c>
      <c r="G588" s="30">
        <v>42400</v>
      </c>
      <c r="H588" s="30">
        <v>19080</v>
      </c>
      <c r="I588" s="30">
        <v>1050</v>
      </c>
      <c r="J588" s="30" t="s">
        <v>3956</v>
      </c>
      <c r="K588" s="344"/>
      <c r="L588" s="102" t="str">
        <f t="shared" si="49"/>
        <v>PRIMACY SUV+ 265/65R17 112H</v>
      </c>
      <c r="M588" s="104">
        <f>VLOOKUP(A:A,在庫!$B:$M,10,0)</f>
        <v>2</v>
      </c>
      <c r="N588" s="105" t="s">
        <v>4595</v>
      </c>
      <c r="O588" s="105" t="str">
        <f t="shared" si="48"/>
        <v/>
      </c>
      <c r="P588" s="106" t="str">
        <f>VLOOKUP(A:A,在庫!$B:$M,9,0)</f>
        <v>||THAI||THAI</v>
      </c>
      <c r="Q588" s="106" t="str">
        <f>VLOOKUP('作成 (2)'!D:D,引当!A:B,2,0)&amp;K588&amp;O588</f>
        <v>prisuvp</v>
      </c>
      <c r="R588" s="107" t="str">
        <f t="shared" si="50"/>
        <v>2023年製 PRIMACY SUV+ 265/65R17 112H  265/65R17  翌営業日発送</v>
      </c>
      <c r="S588" s="106" t="str">
        <f t="shared" si="51"/>
        <v>サマー$$MICHELIN$$ミシュラン$$プライマシー$$265/65R17$$価格$$安い$$寿命$$おすすめ$$SUV</v>
      </c>
      <c r="T588" s="104"/>
      <c r="U588" s="104" t="str">
        <f>VLOOKUP('作成 (2)'!D:D,引当!A:R,4,FALSE)</f>
        <v>サマー</v>
      </c>
      <c r="V588" s="104" t="str">
        <f>VLOOKUP('作成 (2)'!D:D,引当!A:R,5,FALSE)</f>
        <v>MICHELIN</v>
      </c>
      <c r="W588" s="103" t="str">
        <f>VLOOKUP('作成 (2)'!D:D,引当!A:R,6,FALSE)</f>
        <v>ミシュラン</v>
      </c>
      <c r="X588" s="108" t="str">
        <f>VLOOKUP('作成 (2)'!D:D,引当!A:M,7,FALSE)</f>
        <v>プライマシー</v>
      </c>
      <c r="Y588" s="109" t="str">
        <f t="shared" si="52"/>
        <v>265/65R17</v>
      </c>
      <c r="Z588" s="108" t="str">
        <f>VLOOKUP('作成 (2)'!D:D,引当!A:M,9,FALSE)</f>
        <v>価格</v>
      </c>
      <c r="AA588" s="109" t="str">
        <f>VLOOKUP('作成 (2)'!D:D,引当!A:M,10,FALSE)</f>
        <v>安い</v>
      </c>
      <c r="AB588" s="103" t="str">
        <f>VLOOKUP('作成 (2)'!D:D,引当!A:M,11,FALSE)</f>
        <v>寿命</v>
      </c>
      <c r="AC588" s="103" t="str">
        <f>VLOOKUP('作成 (2)'!D:D,引当!A:M,12,FALSE)</f>
        <v>おすすめ</v>
      </c>
      <c r="AD588" s="26" t="str">
        <f>VLOOKUP('作成 (2)'!D:D,引当!A:M,13,FALSE)</f>
        <v>SUV</v>
      </c>
    </row>
    <row r="589" spans="1:30">
      <c r="A589" s="33">
        <v>2355518159305</v>
      </c>
      <c r="B589" s="32">
        <v>4985009706251</v>
      </c>
      <c r="C589" s="31" t="s">
        <v>3642</v>
      </c>
      <c r="D589" s="30" t="s">
        <v>15</v>
      </c>
      <c r="E589" s="30" t="s">
        <v>1287</v>
      </c>
      <c r="F589" s="30" t="s">
        <v>72</v>
      </c>
      <c r="G589" s="30">
        <v>40200</v>
      </c>
      <c r="H589" s="30">
        <v>17290</v>
      </c>
      <c r="I589" s="30">
        <v>1050</v>
      </c>
      <c r="J589" s="30" t="s">
        <v>3956</v>
      </c>
      <c r="K589" s="344"/>
      <c r="L589" s="102" t="str">
        <f t="shared" si="49"/>
        <v>PRIMACY SUV+ 235/55R18 104V XL（43掛）</v>
      </c>
      <c r="M589" s="104" t="e">
        <f>VLOOKUP(A:A,在庫!$B:$M,10,0)</f>
        <v>#N/A</v>
      </c>
      <c r="N589" s="105" t="s">
        <v>4595</v>
      </c>
      <c r="O589" s="105" t="str">
        <f t="shared" si="48"/>
        <v/>
      </c>
      <c r="P589" s="106" t="e">
        <f>VLOOKUP(A:A,在庫!$B:$M,9,0)</f>
        <v>#N/A</v>
      </c>
      <c r="Q589" s="106" t="str">
        <f>VLOOKUP('作成 (2)'!D:D,引当!A:B,2,0)&amp;K589&amp;O589</f>
        <v>prisuvp</v>
      </c>
      <c r="R589" s="107" t="str">
        <f t="shared" si="50"/>
        <v>2023年製 PRIMACY SUV+ 235/55R18 104V XL（43掛）  235/55R18  翌営業日発送</v>
      </c>
      <c r="S589" s="106" t="str">
        <f t="shared" si="51"/>
        <v>サマー$$MICHELIN$$ミシュラン$$プライマシー$$235/55R18$$価格$$安い$$寿命$$おすすめ$$SUV</v>
      </c>
      <c r="T589" s="104"/>
      <c r="U589" s="104" t="str">
        <f>VLOOKUP('作成 (2)'!D:D,引当!A:R,4,FALSE)</f>
        <v>サマー</v>
      </c>
      <c r="V589" s="104" t="str">
        <f>VLOOKUP('作成 (2)'!D:D,引当!A:R,5,FALSE)</f>
        <v>MICHELIN</v>
      </c>
      <c r="W589" s="103" t="str">
        <f>VLOOKUP('作成 (2)'!D:D,引当!A:R,6,FALSE)</f>
        <v>ミシュラン</v>
      </c>
      <c r="X589" s="108" t="str">
        <f>VLOOKUP('作成 (2)'!D:D,引当!A:M,7,FALSE)</f>
        <v>プライマシー</v>
      </c>
      <c r="Y589" s="109" t="str">
        <f t="shared" si="52"/>
        <v>235/55R18</v>
      </c>
      <c r="Z589" s="108" t="str">
        <f>VLOOKUP('作成 (2)'!D:D,引当!A:M,9,FALSE)</f>
        <v>価格</v>
      </c>
      <c r="AA589" s="109" t="str">
        <f>VLOOKUP('作成 (2)'!D:D,引当!A:M,10,FALSE)</f>
        <v>安い</v>
      </c>
      <c r="AB589" s="103" t="str">
        <f>VLOOKUP('作成 (2)'!D:D,引当!A:M,11,FALSE)</f>
        <v>寿命</v>
      </c>
      <c r="AC589" s="103" t="str">
        <f>VLOOKUP('作成 (2)'!D:D,引当!A:M,12,FALSE)</f>
        <v>おすすめ</v>
      </c>
      <c r="AD589" s="26" t="str">
        <f>VLOOKUP('作成 (2)'!D:D,引当!A:M,13,FALSE)</f>
        <v>SUV</v>
      </c>
    </row>
    <row r="590" spans="1:30">
      <c r="A590" s="33">
        <v>1856515159042</v>
      </c>
      <c r="B590" s="32">
        <v>4985009700693</v>
      </c>
      <c r="C590" s="31" t="s">
        <v>3581</v>
      </c>
      <c r="D590" s="30" t="s">
        <v>13</v>
      </c>
      <c r="E590" s="30" t="s">
        <v>1011</v>
      </c>
      <c r="F590" s="30" t="s">
        <v>42</v>
      </c>
      <c r="G590" s="30">
        <v>19400</v>
      </c>
      <c r="H590" s="30">
        <v>8730</v>
      </c>
      <c r="I590" s="30">
        <v>525</v>
      </c>
      <c r="J590" s="30" t="s">
        <v>3956</v>
      </c>
      <c r="K590" s="344"/>
      <c r="L590" s="102" t="str">
        <f t="shared" si="49"/>
        <v>PRIMACY4 185/65R15 88T</v>
      </c>
      <c r="M590" s="104">
        <f>VLOOKUP(A:A,在庫!$B:$M,10,0)</f>
        <v>1</v>
      </c>
      <c r="N590" s="105" t="s">
        <v>4595</v>
      </c>
      <c r="O590" s="105" t="str">
        <f t="shared" si="48"/>
        <v/>
      </c>
      <c r="P590" s="106" t="str">
        <f>VLOOKUP(A:A,在庫!$B:$M,9,0)</f>
        <v>||POLAND||POLAND</v>
      </c>
      <c r="Q590" s="106" t="str">
        <f>VLOOKUP('作成 (2)'!D:D,引当!A:B,2,0)&amp;K590&amp;O590</f>
        <v>primacy4</v>
      </c>
      <c r="R590" s="107" t="str">
        <f t="shared" si="50"/>
        <v>2023年製 PRIMACY4 185/65R15 88T  185/65R15  翌営業日発送</v>
      </c>
      <c r="S590" s="106" t="str">
        <f t="shared" si="51"/>
        <v>サマー$$MICHELIN$$ミシュラン$$プライマシー$$185/65R15$$価格$$安い$$寿命$$おすすめ$$0</v>
      </c>
      <c r="T590" s="104"/>
      <c r="U590" s="104" t="str">
        <f>VLOOKUP('作成 (2)'!D:D,引当!A:R,4,FALSE)</f>
        <v>サマー</v>
      </c>
      <c r="V590" s="104" t="str">
        <f>VLOOKUP('作成 (2)'!D:D,引当!A:R,5,FALSE)</f>
        <v>MICHELIN</v>
      </c>
      <c r="W590" s="103" t="str">
        <f>VLOOKUP('作成 (2)'!D:D,引当!A:R,6,FALSE)</f>
        <v>ミシュラン</v>
      </c>
      <c r="X590" s="108" t="str">
        <f>VLOOKUP('作成 (2)'!D:D,引当!A:M,7,FALSE)</f>
        <v>プライマシー</v>
      </c>
      <c r="Y590" s="109" t="str">
        <f t="shared" si="52"/>
        <v>185/65R15</v>
      </c>
      <c r="Z590" s="108" t="str">
        <f>VLOOKUP('作成 (2)'!D:D,引当!A:M,9,FALSE)</f>
        <v>価格</v>
      </c>
      <c r="AA590" s="109" t="str">
        <f>VLOOKUP('作成 (2)'!D:D,引当!A:M,10,FALSE)</f>
        <v>安い</v>
      </c>
      <c r="AB590" s="103" t="str">
        <f>VLOOKUP('作成 (2)'!D:D,引当!A:M,11,FALSE)</f>
        <v>寿命</v>
      </c>
      <c r="AC590" s="103" t="str">
        <f>VLOOKUP('作成 (2)'!D:D,引当!A:M,12,FALSE)</f>
        <v>おすすめ</v>
      </c>
      <c r="AD590" s="26">
        <f>VLOOKUP('作成 (2)'!D:D,引当!A:M,13,FALSE)</f>
        <v>0</v>
      </c>
    </row>
    <row r="591" spans="1:30">
      <c r="A591" s="33">
        <v>2255018159051</v>
      </c>
      <c r="B591" s="32">
        <v>4985009702376</v>
      </c>
      <c r="C591" s="31" t="s">
        <v>3605</v>
      </c>
      <c r="D591" s="30" t="s">
        <v>13</v>
      </c>
      <c r="E591" s="30" t="s">
        <v>1283</v>
      </c>
      <c r="F591" s="30" t="s">
        <v>80</v>
      </c>
      <c r="G591" s="30">
        <v>37900</v>
      </c>
      <c r="H591" s="30">
        <v>16300</v>
      </c>
      <c r="I591" s="30">
        <v>1050</v>
      </c>
      <c r="J591" s="30" t="s">
        <v>3956</v>
      </c>
      <c r="K591" s="344"/>
      <c r="L591" s="102" t="str">
        <f t="shared" si="49"/>
        <v>PRIMACY4 225/50R18 95V（43掛）</v>
      </c>
      <c r="M591" s="104" t="e">
        <f>VLOOKUP(A:A,在庫!$B:$M,10,0)</f>
        <v>#N/A</v>
      </c>
      <c r="N591" s="105" t="s">
        <v>4595</v>
      </c>
      <c r="O591" s="105" t="str">
        <f t="shared" si="48"/>
        <v/>
      </c>
      <c r="P591" s="106" t="e">
        <f>VLOOKUP(A:A,在庫!$B:$M,9,0)</f>
        <v>#N/A</v>
      </c>
      <c r="Q591" s="106" t="str">
        <f>VLOOKUP('作成 (2)'!D:D,引当!A:B,2,0)&amp;K591&amp;O591</f>
        <v>primacy4</v>
      </c>
      <c r="R591" s="107" t="str">
        <f t="shared" si="50"/>
        <v>2023年製 PRIMACY4 225/50R18 95V（43掛）  225/50R18  翌営業日発送</v>
      </c>
      <c r="S591" s="106" t="str">
        <f t="shared" si="51"/>
        <v>サマー$$MICHELIN$$ミシュラン$$プライマシー$$225/50R18$$価格$$安い$$寿命$$おすすめ$$0</v>
      </c>
      <c r="T591" s="104"/>
      <c r="U591" s="104" t="str">
        <f>VLOOKUP('作成 (2)'!D:D,引当!A:R,4,FALSE)</f>
        <v>サマー</v>
      </c>
      <c r="V591" s="104" t="str">
        <f>VLOOKUP('作成 (2)'!D:D,引当!A:R,5,FALSE)</f>
        <v>MICHELIN</v>
      </c>
      <c r="W591" s="103" t="str">
        <f>VLOOKUP('作成 (2)'!D:D,引当!A:R,6,FALSE)</f>
        <v>ミシュラン</v>
      </c>
      <c r="X591" s="108" t="str">
        <f>VLOOKUP('作成 (2)'!D:D,引当!A:M,7,FALSE)</f>
        <v>プライマシー</v>
      </c>
      <c r="Y591" s="109" t="str">
        <f t="shared" si="52"/>
        <v>225/50R18</v>
      </c>
      <c r="Z591" s="108" t="str">
        <f>VLOOKUP('作成 (2)'!D:D,引当!A:M,9,FALSE)</f>
        <v>価格</v>
      </c>
      <c r="AA591" s="109" t="str">
        <f>VLOOKUP('作成 (2)'!D:D,引当!A:M,10,FALSE)</f>
        <v>安い</v>
      </c>
      <c r="AB591" s="103" t="str">
        <f>VLOOKUP('作成 (2)'!D:D,引当!A:M,11,FALSE)</f>
        <v>寿命</v>
      </c>
      <c r="AC591" s="103" t="str">
        <f>VLOOKUP('作成 (2)'!D:D,引当!A:M,12,FALSE)</f>
        <v>おすすめ</v>
      </c>
      <c r="AD591" s="26">
        <f>VLOOKUP('作成 (2)'!D:D,引当!A:M,13,FALSE)</f>
        <v>0</v>
      </c>
    </row>
    <row r="592" spans="1:30">
      <c r="A592" s="33">
        <v>1956015159044</v>
      </c>
      <c r="B592" s="32">
        <v>4985009701140</v>
      </c>
      <c r="C592" s="31" t="s">
        <v>3580</v>
      </c>
      <c r="D592" s="30" t="s">
        <v>13</v>
      </c>
      <c r="E592" s="30" t="s">
        <v>1027</v>
      </c>
      <c r="F592" s="30" t="s">
        <v>41</v>
      </c>
      <c r="G592" s="30">
        <v>21100</v>
      </c>
      <c r="H592" s="30">
        <v>9500</v>
      </c>
      <c r="I592" s="30">
        <v>525</v>
      </c>
      <c r="J592" s="30" t="s">
        <v>3956</v>
      </c>
      <c r="K592" s="344"/>
      <c r="L592" s="102" t="str">
        <f t="shared" si="49"/>
        <v>PRIMACY4 195/60R15 92V XL</v>
      </c>
      <c r="M592" s="104">
        <f>VLOOKUP(A:A,在庫!$B:$M,10,0)</f>
        <v>2</v>
      </c>
      <c r="N592" s="105" t="s">
        <v>4595</v>
      </c>
      <c r="O592" s="105" t="str">
        <f t="shared" si="48"/>
        <v/>
      </c>
      <c r="P592" s="106" t="str">
        <f>VLOOKUP(A:A,在庫!$B:$M,9,0)</f>
        <v>||THAI||</v>
      </c>
      <c r="Q592" s="106" t="str">
        <f>VLOOKUP('作成 (2)'!D:D,引当!A:B,2,0)&amp;K592&amp;O592</f>
        <v>primacy4</v>
      </c>
      <c r="R592" s="107" t="str">
        <f t="shared" si="50"/>
        <v>2023年製 PRIMACY4 195/60R15 92V XL  195/60R15  翌営業日発送</v>
      </c>
      <c r="S592" s="106" t="str">
        <f t="shared" si="51"/>
        <v>サマー$$MICHELIN$$ミシュラン$$プライマシー$$195/60R15$$価格$$安い$$寿命$$おすすめ$$0</v>
      </c>
      <c r="T592" s="104"/>
      <c r="U592" s="104" t="str">
        <f>VLOOKUP('作成 (2)'!D:D,引当!A:R,4,FALSE)</f>
        <v>サマー</v>
      </c>
      <c r="V592" s="104" t="str">
        <f>VLOOKUP('作成 (2)'!D:D,引当!A:R,5,FALSE)</f>
        <v>MICHELIN</v>
      </c>
      <c r="W592" s="103" t="str">
        <f>VLOOKUP('作成 (2)'!D:D,引当!A:R,6,FALSE)</f>
        <v>ミシュラン</v>
      </c>
      <c r="X592" s="108" t="str">
        <f>VLOOKUP('作成 (2)'!D:D,引当!A:M,7,FALSE)</f>
        <v>プライマシー</v>
      </c>
      <c r="Y592" s="109" t="str">
        <f t="shared" si="52"/>
        <v>195/60R15</v>
      </c>
      <c r="Z592" s="108" t="str">
        <f>VLOOKUP('作成 (2)'!D:D,引当!A:M,9,FALSE)</f>
        <v>価格</v>
      </c>
      <c r="AA592" s="109" t="str">
        <f>VLOOKUP('作成 (2)'!D:D,引当!A:M,10,FALSE)</f>
        <v>安い</v>
      </c>
      <c r="AB592" s="103" t="str">
        <f>VLOOKUP('作成 (2)'!D:D,引当!A:M,11,FALSE)</f>
        <v>寿命</v>
      </c>
      <c r="AC592" s="103" t="str">
        <f>VLOOKUP('作成 (2)'!D:D,引当!A:M,12,FALSE)</f>
        <v>おすすめ</v>
      </c>
      <c r="AD592" s="26">
        <f>VLOOKUP('作成 (2)'!D:D,引当!A:M,13,FALSE)</f>
        <v>0</v>
      </c>
    </row>
    <row r="593" spans="1:30">
      <c r="A593" s="33">
        <v>2454018159041</v>
      </c>
      <c r="B593" s="32">
        <v>4985009701805</v>
      </c>
      <c r="C593" s="31" t="s">
        <v>3602</v>
      </c>
      <c r="D593" s="30" t="s">
        <v>13</v>
      </c>
      <c r="E593" s="30" t="s">
        <v>1280</v>
      </c>
      <c r="F593" s="30" t="s">
        <v>83</v>
      </c>
      <c r="G593" s="30">
        <v>56300</v>
      </c>
      <c r="H593" s="30">
        <v>25340</v>
      </c>
      <c r="I593" s="30">
        <v>1050</v>
      </c>
      <c r="J593" s="30" t="s">
        <v>3956</v>
      </c>
      <c r="K593" s="344"/>
      <c r="L593" s="102" t="str">
        <f t="shared" si="49"/>
        <v>PRIMACY4 245/40R18 93H AO</v>
      </c>
      <c r="M593" s="104">
        <f>VLOOKUP(A:A,在庫!$B:$M,10,0)</f>
        <v>2</v>
      </c>
      <c r="N593" s="105" t="s">
        <v>4595</v>
      </c>
      <c r="O593" s="105" t="str">
        <f t="shared" si="48"/>
        <v/>
      </c>
      <c r="P593" s="106" t="str">
        <f>VLOOKUP(A:A,在庫!$B:$M,9,0)</f>
        <v>||SPAIN||SPAIN</v>
      </c>
      <c r="Q593" s="106" t="str">
        <f>VLOOKUP('作成 (2)'!D:D,引当!A:B,2,0)&amp;K593&amp;O593</f>
        <v>primacy4</v>
      </c>
      <c r="R593" s="107" t="str">
        <f t="shared" si="50"/>
        <v>2023年製 PRIMACY4 245/40R18 93H AO  245/40R18  翌営業日発送</v>
      </c>
      <c r="S593" s="106" t="str">
        <f t="shared" si="51"/>
        <v>サマー$$MICHELIN$$ミシュラン$$プライマシー$$245/40R18$$価格$$安い$$寿命$$おすすめ$$0</v>
      </c>
      <c r="T593" s="104"/>
      <c r="U593" s="104" t="str">
        <f>VLOOKUP('作成 (2)'!D:D,引当!A:R,4,FALSE)</f>
        <v>サマー</v>
      </c>
      <c r="V593" s="104" t="str">
        <f>VLOOKUP('作成 (2)'!D:D,引当!A:R,5,FALSE)</f>
        <v>MICHELIN</v>
      </c>
      <c r="W593" s="103" t="str">
        <f>VLOOKUP('作成 (2)'!D:D,引当!A:R,6,FALSE)</f>
        <v>ミシュラン</v>
      </c>
      <c r="X593" s="108" t="str">
        <f>VLOOKUP('作成 (2)'!D:D,引当!A:M,7,FALSE)</f>
        <v>プライマシー</v>
      </c>
      <c r="Y593" s="109" t="str">
        <f t="shared" si="52"/>
        <v>245/40R18</v>
      </c>
      <c r="Z593" s="108" t="str">
        <f>VLOOKUP('作成 (2)'!D:D,引当!A:M,9,FALSE)</f>
        <v>価格</v>
      </c>
      <c r="AA593" s="109" t="str">
        <f>VLOOKUP('作成 (2)'!D:D,引当!A:M,10,FALSE)</f>
        <v>安い</v>
      </c>
      <c r="AB593" s="103" t="str">
        <f>VLOOKUP('作成 (2)'!D:D,引当!A:M,11,FALSE)</f>
        <v>寿命</v>
      </c>
      <c r="AC593" s="103" t="str">
        <f>VLOOKUP('作成 (2)'!D:D,引当!A:M,12,FALSE)</f>
        <v>おすすめ</v>
      </c>
      <c r="AD593" s="26">
        <f>VLOOKUP('作成 (2)'!D:D,引当!A:M,13,FALSE)</f>
        <v>0</v>
      </c>
    </row>
    <row r="594" spans="1:30">
      <c r="A594" s="33">
        <v>1956515159049</v>
      </c>
      <c r="B594" s="32">
        <v>4985009700990</v>
      </c>
      <c r="C594" s="31" t="s">
        <v>3582</v>
      </c>
      <c r="D594" s="30" t="s">
        <v>13</v>
      </c>
      <c r="E594" s="30" t="s">
        <v>1067</v>
      </c>
      <c r="F594" s="30" t="s">
        <v>43</v>
      </c>
      <c r="G594" s="30">
        <v>20800</v>
      </c>
      <c r="H594" s="30">
        <v>9360</v>
      </c>
      <c r="I594" s="30">
        <v>525</v>
      </c>
      <c r="J594" s="30" t="s">
        <v>3956</v>
      </c>
      <c r="K594" s="344"/>
      <c r="L594" s="102" t="str">
        <f t="shared" si="49"/>
        <v>PRIMACY4 195/65R15 91V</v>
      </c>
      <c r="M594" s="104">
        <f>VLOOKUP(A:A,在庫!$B:$M,10,0)</f>
        <v>3</v>
      </c>
      <c r="N594" s="105" t="s">
        <v>4595</v>
      </c>
      <c r="O594" s="105" t="str">
        <f t="shared" si="48"/>
        <v/>
      </c>
      <c r="P594" s="106" t="str">
        <f>VLOOKUP(A:A,在庫!$B:$M,9,0)</f>
        <v>||THAI||</v>
      </c>
      <c r="Q594" s="106" t="str">
        <f>VLOOKUP('作成 (2)'!D:D,引当!A:B,2,0)&amp;K594&amp;O594</f>
        <v>primacy4</v>
      </c>
      <c r="R594" s="107" t="str">
        <f t="shared" si="50"/>
        <v>2023年製 PRIMACY4 195/65R15 91V  195/65R15  翌営業日発送</v>
      </c>
      <c r="S594" s="106" t="str">
        <f t="shared" si="51"/>
        <v>サマー$$MICHELIN$$ミシュラン$$プライマシー$$195/65R15$$価格$$安い$$寿命$$おすすめ$$0</v>
      </c>
      <c r="T594" s="104"/>
      <c r="U594" s="104" t="str">
        <f>VLOOKUP('作成 (2)'!D:D,引当!A:R,4,FALSE)</f>
        <v>サマー</v>
      </c>
      <c r="V594" s="104" t="str">
        <f>VLOOKUP('作成 (2)'!D:D,引当!A:R,5,FALSE)</f>
        <v>MICHELIN</v>
      </c>
      <c r="W594" s="103" t="str">
        <f>VLOOKUP('作成 (2)'!D:D,引当!A:R,6,FALSE)</f>
        <v>ミシュラン</v>
      </c>
      <c r="X594" s="108" t="str">
        <f>VLOOKUP('作成 (2)'!D:D,引当!A:M,7,FALSE)</f>
        <v>プライマシー</v>
      </c>
      <c r="Y594" s="109" t="str">
        <f t="shared" si="52"/>
        <v>195/65R15</v>
      </c>
      <c r="Z594" s="108" t="str">
        <f>VLOOKUP('作成 (2)'!D:D,引当!A:M,9,FALSE)</f>
        <v>価格</v>
      </c>
      <c r="AA594" s="109" t="str">
        <f>VLOOKUP('作成 (2)'!D:D,引当!A:M,10,FALSE)</f>
        <v>安い</v>
      </c>
      <c r="AB594" s="103" t="str">
        <f>VLOOKUP('作成 (2)'!D:D,引当!A:M,11,FALSE)</f>
        <v>寿命</v>
      </c>
      <c r="AC594" s="103" t="str">
        <f>VLOOKUP('作成 (2)'!D:D,引当!A:M,12,FALSE)</f>
        <v>おすすめ</v>
      </c>
      <c r="AD594" s="26">
        <f>VLOOKUP('作成 (2)'!D:D,引当!A:M,13,FALSE)</f>
        <v>0</v>
      </c>
    </row>
    <row r="595" spans="1:30">
      <c r="A595" s="33">
        <v>1956515159735</v>
      </c>
      <c r="B595" s="32">
        <v>4985009700990</v>
      </c>
      <c r="C595" s="31" t="s">
        <v>152</v>
      </c>
      <c r="D595" s="30" t="s">
        <v>13</v>
      </c>
      <c r="E595" s="30" t="s">
        <v>1329</v>
      </c>
      <c r="F595" s="30" t="s">
        <v>43</v>
      </c>
      <c r="G595" s="30" t="s">
        <v>152</v>
      </c>
      <c r="H595" s="30">
        <v>6667</v>
      </c>
      <c r="I595" s="30">
        <v>525</v>
      </c>
      <c r="J595" s="30" t="s">
        <v>3957</v>
      </c>
      <c r="K595" s="344"/>
      <c r="L595" s="102" t="str">
        <f t="shared" si="49"/>
        <v>PRIMACY4 195/65R15 91V（ストップ）</v>
      </c>
      <c r="M595" s="104">
        <f>VLOOKUP(A:A,在庫!$B:$M,10,0)</f>
        <v>1</v>
      </c>
      <c r="N595" s="105" t="s">
        <v>4595</v>
      </c>
      <c r="O595" s="105" t="str">
        <f t="shared" si="48"/>
        <v>ip</v>
      </c>
      <c r="P595" s="106" t="str">
        <f>VLOOKUP(A:A,在庫!$B:$M,9,0)</f>
        <v>||ポーランド||ポーランド</v>
      </c>
      <c r="Q595" s="106" t="str">
        <f>VLOOKUP('作成 (2)'!D:D,引当!A:B,2,0)&amp;K595&amp;O595</f>
        <v>primacy4ip</v>
      </c>
      <c r="R595" s="107" t="str">
        <f t="shared" si="50"/>
        <v>2023年製 PRIMACY4 195/65R15 91V（ストップ）  195/65R15  翌営業日発送</v>
      </c>
      <c r="S595" s="106" t="str">
        <f t="shared" si="51"/>
        <v>サマー$$MICHELIN$$ミシュラン$$プライマシー$$195/65R15$$価格$$安い$$寿命$$おすすめ$$0</v>
      </c>
      <c r="T595" s="104"/>
      <c r="U595" s="104" t="str">
        <f>VLOOKUP('作成 (2)'!D:D,引当!A:R,4,FALSE)</f>
        <v>サマー</v>
      </c>
      <c r="V595" s="104" t="str">
        <f>VLOOKUP('作成 (2)'!D:D,引当!A:R,5,FALSE)</f>
        <v>MICHELIN</v>
      </c>
      <c r="W595" s="103" t="str">
        <f>VLOOKUP('作成 (2)'!D:D,引当!A:R,6,FALSE)</f>
        <v>ミシュラン</v>
      </c>
      <c r="X595" s="108" t="str">
        <f>VLOOKUP('作成 (2)'!D:D,引当!A:M,7,FALSE)</f>
        <v>プライマシー</v>
      </c>
      <c r="Y595" s="109" t="str">
        <f t="shared" si="52"/>
        <v>195/65R15</v>
      </c>
      <c r="Z595" s="108" t="str">
        <f>VLOOKUP('作成 (2)'!D:D,引当!A:M,9,FALSE)</f>
        <v>価格</v>
      </c>
      <c r="AA595" s="109" t="str">
        <f>VLOOKUP('作成 (2)'!D:D,引当!A:M,10,FALSE)</f>
        <v>安い</v>
      </c>
      <c r="AB595" s="103" t="str">
        <f>VLOOKUP('作成 (2)'!D:D,引当!A:M,11,FALSE)</f>
        <v>寿命</v>
      </c>
      <c r="AC595" s="103" t="str">
        <f>VLOOKUP('作成 (2)'!D:D,引当!A:M,12,FALSE)</f>
        <v>おすすめ</v>
      </c>
      <c r="AD595" s="26">
        <f>VLOOKUP('作成 (2)'!D:D,引当!A:M,13,FALSE)</f>
        <v>0</v>
      </c>
    </row>
    <row r="596" spans="1:30">
      <c r="A596" s="33">
        <v>2056516159044</v>
      </c>
      <c r="B596" s="32">
        <v>4985009700327</v>
      </c>
      <c r="C596" s="31" t="s">
        <v>3591</v>
      </c>
      <c r="D596" s="30" t="s">
        <v>13</v>
      </c>
      <c r="E596" s="30" t="s">
        <v>1015</v>
      </c>
      <c r="F596" s="30" t="s">
        <v>50</v>
      </c>
      <c r="G596" s="30">
        <v>29500</v>
      </c>
      <c r="H596" s="30">
        <v>13280</v>
      </c>
      <c r="I596" s="30">
        <v>1050</v>
      </c>
      <c r="J596" s="30" t="s">
        <v>3956</v>
      </c>
      <c r="K596" s="344"/>
      <c r="L596" s="102" t="str">
        <f t="shared" si="49"/>
        <v>PRIMACY4 205/65R16 95V</v>
      </c>
      <c r="M596" s="104">
        <f>VLOOKUP(A:A,在庫!$B:$M,10,0)</f>
        <v>1</v>
      </c>
      <c r="N596" s="105" t="s">
        <v>4595</v>
      </c>
      <c r="O596" s="105" t="str">
        <f t="shared" si="48"/>
        <v/>
      </c>
      <c r="P596" s="106" t="str">
        <f>VLOOKUP(A:A,在庫!$B:$M,9,0)</f>
        <v>||THAI||THAI</v>
      </c>
      <c r="Q596" s="106" t="str">
        <f>VLOOKUP('作成 (2)'!D:D,引当!A:B,2,0)&amp;K596&amp;O596</f>
        <v>primacy4</v>
      </c>
      <c r="R596" s="107" t="str">
        <f t="shared" si="50"/>
        <v>2023年製 PRIMACY4 205/65R16 95V  205/65R16  翌営業日発送</v>
      </c>
      <c r="S596" s="106" t="str">
        <f t="shared" si="51"/>
        <v>サマー$$MICHELIN$$ミシュラン$$プライマシー$$205/65R16$$価格$$安い$$寿命$$おすすめ$$0</v>
      </c>
      <c r="T596" s="104"/>
      <c r="U596" s="104" t="str">
        <f>VLOOKUP('作成 (2)'!D:D,引当!A:R,4,FALSE)</f>
        <v>サマー</v>
      </c>
      <c r="V596" s="104" t="str">
        <f>VLOOKUP('作成 (2)'!D:D,引当!A:R,5,FALSE)</f>
        <v>MICHELIN</v>
      </c>
      <c r="W596" s="103" t="str">
        <f>VLOOKUP('作成 (2)'!D:D,引当!A:R,6,FALSE)</f>
        <v>ミシュラン</v>
      </c>
      <c r="X596" s="108" t="str">
        <f>VLOOKUP('作成 (2)'!D:D,引当!A:M,7,FALSE)</f>
        <v>プライマシー</v>
      </c>
      <c r="Y596" s="109" t="str">
        <f t="shared" si="52"/>
        <v>205/65R16</v>
      </c>
      <c r="Z596" s="108" t="str">
        <f>VLOOKUP('作成 (2)'!D:D,引当!A:M,9,FALSE)</f>
        <v>価格</v>
      </c>
      <c r="AA596" s="109" t="str">
        <f>VLOOKUP('作成 (2)'!D:D,引当!A:M,10,FALSE)</f>
        <v>安い</v>
      </c>
      <c r="AB596" s="103" t="str">
        <f>VLOOKUP('作成 (2)'!D:D,引当!A:M,11,FALSE)</f>
        <v>寿命</v>
      </c>
      <c r="AC596" s="103" t="str">
        <f>VLOOKUP('作成 (2)'!D:D,引当!A:M,12,FALSE)</f>
        <v>おすすめ</v>
      </c>
      <c r="AD596" s="26">
        <f>VLOOKUP('作成 (2)'!D:D,引当!A:M,13,FALSE)</f>
        <v>0</v>
      </c>
    </row>
    <row r="597" spans="1:30">
      <c r="A597" s="33">
        <v>2154517159749</v>
      </c>
      <c r="B597" s="32">
        <v>4985009700372</v>
      </c>
      <c r="C597" s="31" t="s">
        <v>152</v>
      </c>
      <c r="D597" s="30" t="s">
        <v>13</v>
      </c>
      <c r="E597" s="30" t="s">
        <v>1330</v>
      </c>
      <c r="F597" s="30" t="s">
        <v>36</v>
      </c>
      <c r="G597" s="30" t="s">
        <v>152</v>
      </c>
      <c r="H597" s="30">
        <v>10804</v>
      </c>
      <c r="I597" s="30">
        <v>525</v>
      </c>
      <c r="J597" s="30" t="s">
        <v>3957</v>
      </c>
      <c r="K597" s="344"/>
      <c r="L597" s="102" t="str">
        <f t="shared" si="49"/>
        <v>PRIMACY4 215/45R17 91W XL（ストップ）</v>
      </c>
      <c r="M597" s="104">
        <f>VLOOKUP(A:A,在庫!$B:$M,10,0)</f>
        <v>2</v>
      </c>
      <c r="N597" s="105" t="s">
        <v>4595</v>
      </c>
      <c r="O597" s="105" t="str">
        <f t="shared" si="48"/>
        <v>ip</v>
      </c>
      <c r="P597" s="106" t="str">
        <f>VLOOKUP(A:A,在庫!$B:$M,9,0)</f>
        <v>||SPAIN||SPAIN</v>
      </c>
      <c r="Q597" s="106" t="str">
        <f>VLOOKUP('作成 (2)'!D:D,引当!A:B,2,0)&amp;K597&amp;O597</f>
        <v>primacy4ip</v>
      </c>
      <c r="R597" s="107" t="str">
        <f t="shared" si="50"/>
        <v>2023年製 PRIMACY4 215/45R17 91W XL（ストップ）  215/45R17  翌営業日発送</v>
      </c>
      <c r="S597" s="106" t="str">
        <f t="shared" si="51"/>
        <v>サマー$$MICHELIN$$ミシュラン$$プライマシー$$215/45R17$$価格$$安い$$寿命$$おすすめ$$0</v>
      </c>
      <c r="T597" s="104"/>
      <c r="U597" s="104" t="str">
        <f>VLOOKUP('作成 (2)'!D:D,引当!A:R,4,FALSE)</f>
        <v>サマー</v>
      </c>
      <c r="V597" s="104" t="str">
        <f>VLOOKUP('作成 (2)'!D:D,引当!A:R,5,FALSE)</f>
        <v>MICHELIN</v>
      </c>
      <c r="W597" s="103" t="str">
        <f>VLOOKUP('作成 (2)'!D:D,引当!A:R,6,FALSE)</f>
        <v>ミシュラン</v>
      </c>
      <c r="X597" s="108" t="str">
        <f>VLOOKUP('作成 (2)'!D:D,引当!A:M,7,FALSE)</f>
        <v>プライマシー</v>
      </c>
      <c r="Y597" s="109" t="str">
        <f t="shared" si="52"/>
        <v>215/45R17</v>
      </c>
      <c r="Z597" s="108" t="str">
        <f>VLOOKUP('作成 (2)'!D:D,引当!A:M,9,FALSE)</f>
        <v>価格</v>
      </c>
      <c r="AA597" s="109" t="str">
        <f>VLOOKUP('作成 (2)'!D:D,引当!A:M,10,FALSE)</f>
        <v>安い</v>
      </c>
      <c r="AB597" s="103" t="str">
        <f>VLOOKUP('作成 (2)'!D:D,引当!A:M,11,FALSE)</f>
        <v>寿命</v>
      </c>
      <c r="AC597" s="103" t="str">
        <f>VLOOKUP('作成 (2)'!D:D,引当!A:M,12,FALSE)</f>
        <v>おすすめ</v>
      </c>
      <c r="AD597" s="26">
        <f>VLOOKUP('作成 (2)'!D:D,引当!A:M,13,FALSE)</f>
        <v>0</v>
      </c>
    </row>
    <row r="598" spans="1:30">
      <c r="A598" s="33">
        <v>2156016159046</v>
      </c>
      <c r="B598" s="32">
        <v>4985009700280</v>
      </c>
      <c r="C598" s="31" t="s">
        <v>3588</v>
      </c>
      <c r="D598" s="30" t="s">
        <v>13</v>
      </c>
      <c r="E598" s="30" t="s">
        <v>1279</v>
      </c>
      <c r="F598" s="30" t="s">
        <v>48</v>
      </c>
      <c r="G598" s="30">
        <v>26300</v>
      </c>
      <c r="H598" s="30">
        <v>11310</v>
      </c>
      <c r="I598" s="30">
        <v>1050</v>
      </c>
      <c r="J598" s="30" t="s">
        <v>3956</v>
      </c>
      <c r="K598" s="344"/>
      <c r="L598" s="102" t="str">
        <f t="shared" si="49"/>
        <v>PRIMACY4 215/60R16 99V XL（在庫限り）</v>
      </c>
      <c r="M598" s="104" t="e">
        <f>VLOOKUP(A:A,在庫!$B:$M,10,0)</f>
        <v>#N/A</v>
      </c>
      <c r="N598" s="105" t="s">
        <v>4595</v>
      </c>
      <c r="O598" s="105" t="str">
        <f t="shared" si="48"/>
        <v/>
      </c>
      <c r="P598" s="106" t="e">
        <f>VLOOKUP(A:A,在庫!$B:$M,9,0)</f>
        <v>#N/A</v>
      </c>
      <c r="Q598" s="106" t="str">
        <f>VLOOKUP('作成 (2)'!D:D,引当!A:B,2,0)&amp;K598&amp;O598</f>
        <v>primacy4</v>
      </c>
      <c r="R598" s="107" t="str">
        <f t="shared" si="50"/>
        <v>2023年製 PRIMACY4 215/60R16 99V XL（在庫限り）  215/60R16  翌営業日発送</v>
      </c>
      <c r="S598" s="106" t="str">
        <f t="shared" si="51"/>
        <v>サマー$$MICHELIN$$ミシュラン$$プライマシー$$215/60R16$$価格$$安い$$寿命$$おすすめ$$0</v>
      </c>
      <c r="T598" s="104"/>
      <c r="U598" s="104" t="str">
        <f>VLOOKUP('作成 (2)'!D:D,引当!A:R,4,FALSE)</f>
        <v>サマー</v>
      </c>
      <c r="V598" s="104" t="str">
        <f>VLOOKUP('作成 (2)'!D:D,引当!A:R,5,FALSE)</f>
        <v>MICHELIN</v>
      </c>
      <c r="W598" s="103" t="str">
        <f>VLOOKUP('作成 (2)'!D:D,引当!A:R,6,FALSE)</f>
        <v>ミシュラン</v>
      </c>
      <c r="X598" s="108" t="str">
        <f>VLOOKUP('作成 (2)'!D:D,引当!A:M,7,FALSE)</f>
        <v>プライマシー</v>
      </c>
      <c r="Y598" s="109" t="str">
        <f t="shared" si="52"/>
        <v>215/60R16</v>
      </c>
      <c r="Z598" s="108" t="str">
        <f>VLOOKUP('作成 (2)'!D:D,引当!A:M,9,FALSE)</f>
        <v>価格</v>
      </c>
      <c r="AA598" s="109" t="str">
        <f>VLOOKUP('作成 (2)'!D:D,引当!A:M,10,FALSE)</f>
        <v>安い</v>
      </c>
      <c r="AB598" s="103" t="str">
        <f>VLOOKUP('作成 (2)'!D:D,引当!A:M,11,FALSE)</f>
        <v>寿命</v>
      </c>
      <c r="AC598" s="103" t="str">
        <f>VLOOKUP('作成 (2)'!D:D,引当!A:M,12,FALSE)</f>
        <v>おすすめ</v>
      </c>
      <c r="AD598" s="26">
        <f>VLOOKUP('作成 (2)'!D:D,引当!A:M,13,FALSE)</f>
        <v>0</v>
      </c>
    </row>
    <row r="599" spans="1:30">
      <c r="A599" s="33">
        <v>2354018159730</v>
      </c>
      <c r="B599" s="32">
        <v>4985009701553</v>
      </c>
      <c r="C599" s="31" t="s">
        <v>152</v>
      </c>
      <c r="D599" s="30" t="s">
        <v>13</v>
      </c>
      <c r="E599" s="30" t="s">
        <v>1025</v>
      </c>
      <c r="F599" s="30" t="s">
        <v>34</v>
      </c>
      <c r="G599" s="30" t="s">
        <v>152</v>
      </c>
      <c r="H599" s="30">
        <v>15773</v>
      </c>
      <c r="I599" s="30">
        <v>1050</v>
      </c>
      <c r="J599" s="30" t="s">
        <v>3957</v>
      </c>
      <c r="K599" s="344"/>
      <c r="L599" s="102" t="str">
        <f t="shared" si="49"/>
        <v>PRIMACY4 235/40R18 91W</v>
      </c>
      <c r="M599" s="104">
        <f>VLOOKUP(A:A,在庫!$B:$M,10,0)</f>
        <v>2</v>
      </c>
      <c r="N599" s="105" t="s">
        <v>4595</v>
      </c>
      <c r="O599" s="105" t="str">
        <f t="shared" si="48"/>
        <v>ip</v>
      </c>
      <c r="P599" s="106" t="str">
        <f>VLOOKUP(A:A,在庫!$B:$M,9,0)</f>
        <v>お客様都合による返品||GERMANY||GERMANY</v>
      </c>
      <c r="Q599" s="106" t="str">
        <f>VLOOKUP('作成 (2)'!D:D,引当!A:B,2,0)&amp;K599&amp;O599</f>
        <v>primacy4ip</v>
      </c>
      <c r="R599" s="107" t="str">
        <f t="shared" si="50"/>
        <v>2023年製 PRIMACY4 235/40R18 91W  235/40R18  翌営業日発送</v>
      </c>
      <c r="S599" s="106" t="str">
        <f t="shared" si="51"/>
        <v>サマー$$MICHELIN$$ミシュラン$$プライマシー$$235/40R18$$価格$$安い$$寿命$$おすすめ$$0</v>
      </c>
      <c r="T599" s="104"/>
      <c r="U599" s="104" t="str">
        <f>VLOOKUP('作成 (2)'!D:D,引当!A:R,4,FALSE)</f>
        <v>サマー</v>
      </c>
      <c r="V599" s="104" t="str">
        <f>VLOOKUP('作成 (2)'!D:D,引当!A:R,5,FALSE)</f>
        <v>MICHELIN</v>
      </c>
      <c r="W599" s="103" t="str">
        <f>VLOOKUP('作成 (2)'!D:D,引当!A:R,6,FALSE)</f>
        <v>ミシュラン</v>
      </c>
      <c r="X599" s="108" t="str">
        <f>VLOOKUP('作成 (2)'!D:D,引当!A:M,7,FALSE)</f>
        <v>プライマシー</v>
      </c>
      <c r="Y599" s="109" t="str">
        <f t="shared" si="52"/>
        <v>235/40R18</v>
      </c>
      <c r="Z599" s="108" t="str">
        <f>VLOOKUP('作成 (2)'!D:D,引当!A:M,9,FALSE)</f>
        <v>価格</v>
      </c>
      <c r="AA599" s="109" t="str">
        <f>VLOOKUP('作成 (2)'!D:D,引当!A:M,10,FALSE)</f>
        <v>安い</v>
      </c>
      <c r="AB599" s="103" t="str">
        <f>VLOOKUP('作成 (2)'!D:D,引当!A:M,11,FALSE)</f>
        <v>寿命</v>
      </c>
      <c r="AC599" s="103" t="str">
        <f>VLOOKUP('作成 (2)'!D:D,引当!A:M,12,FALSE)</f>
        <v>おすすめ</v>
      </c>
      <c r="AD599" s="26">
        <f>VLOOKUP('作成 (2)'!D:D,引当!A:M,13,FALSE)</f>
        <v>0</v>
      </c>
    </row>
    <row r="600" spans="1:30">
      <c r="A600" s="33">
        <v>2355017159042</v>
      </c>
      <c r="B600" s="32">
        <v>4985009700167</v>
      </c>
      <c r="C600" s="31" t="s">
        <v>3597</v>
      </c>
      <c r="D600" s="30" t="s">
        <v>13</v>
      </c>
      <c r="E600" s="30" t="s">
        <v>1029</v>
      </c>
      <c r="F600" s="30" t="s">
        <v>53</v>
      </c>
      <c r="G600" s="30">
        <v>37200</v>
      </c>
      <c r="H600" s="30">
        <v>16740</v>
      </c>
      <c r="I600" s="30">
        <v>1050</v>
      </c>
      <c r="J600" s="30" t="s">
        <v>3956</v>
      </c>
      <c r="K600" s="344"/>
      <c r="L600" s="102" t="str">
        <f t="shared" si="49"/>
        <v>PRIMACY4 235/50R17 96W</v>
      </c>
      <c r="M600" s="104">
        <f>VLOOKUP(A:A,在庫!$B:$M,10,0)</f>
        <v>2</v>
      </c>
      <c r="N600" s="105" t="s">
        <v>4595</v>
      </c>
      <c r="O600" s="105" t="str">
        <f t="shared" si="48"/>
        <v/>
      </c>
      <c r="P600" s="106" t="str">
        <f>VLOOKUP(A:A,在庫!$B:$M,9,0)</f>
        <v>||CHINA||CHINA</v>
      </c>
      <c r="Q600" s="106" t="str">
        <f>VLOOKUP('作成 (2)'!D:D,引当!A:B,2,0)&amp;K600&amp;O600</f>
        <v>primacy4</v>
      </c>
      <c r="R600" s="107" t="str">
        <f t="shared" si="50"/>
        <v>2023年製 PRIMACY4 235/50R17 96W  235/50R17  翌営業日発送</v>
      </c>
      <c r="S600" s="106" t="str">
        <f t="shared" si="51"/>
        <v>サマー$$MICHELIN$$ミシュラン$$プライマシー$$235/50R17$$価格$$安い$$寿命$$おすすめ$$0</v>
      </c>
      <c r="T600" s="104"/>
      <c r="U600" s="104" t="str">
        <f>VLOOKUP('作成 (2)'!D:D,引当!A:R,4,FALSE)</f>
        <v>サマー</v>
      </c>
      <c r="V600" s="104" t="str">
        <f>VLOOKUP('作成 (2)'!D:D,引当!A:R,5,FALSE)</f>
        <v>MICHELIN</v>
      </c>
      <c r="W600" s="103" t="str">
        <f>VLOOKUP('作成 (2)'!D:D,引当!A:R,6,FALSE)</f>
        <v>ミシュラン</v>
      </c>
      <c r="X600" s="108" t="str">
        <f>VLOOKUP('作成 (2)'!D:D,引当!A:M,7,FALSE)</f>
        <v>プライマシー</v>
      </c>
      <c r="Y600" s="109" t="str">
        <f t="shared" si="52"/>
        <v>235/50R17</v>
      </c>
      <c r="Z600" s="108" t="str">
        <f>VLOOKUP('作成 (2)'!D:D,引当!A:M,9,FALSE)</f>
        <v>価格</v>
      </c>
      <c r="AA600" s="109" t="str">
        <f>VLOOKUP('作成 (2)'!D:D,引当!A:M,10,FALSE)</f>
        <v>安い</v>
      </c>
      <c r="AB600" s="103" t="str">
        <f>VLOOKUP('作成 (2)'!D:D,引当!A:M,11,FALSE)</f>
        <v>寿命</v>
      </c>
      <c r="AC600" s="103" t="str">
        <f>VLOOKUP('作成 (2)'!D:D,引当!A:M,12,FALSE)</f>
        <v>おすすめ</v>
      </c>
      <c r="AD600" s="26">
        <f>VLOOKUP('作成 (2)'!D:D,引当!A:M,13,FALSE)</f>
        <v>0</v>
      </c>
    </row>
    <row r="601" spans="1:30">
      <c r="A601" s="33">
        <v>2355018159140</v>
      </c>
      <c r="B601" s="32">
        <v>4985009700068</v>
      </c>
      <c r="C601" s="31" t="s">
        <v>3606</v>
      </c>
      <c r="D601" s="30" t="s">
        <v>13</v>
      </c>
      <c r="E601" s="30" t="s">
        <v>951</v>
      </c>
      <c r="F601" s="30" t="s">
        <v>54</v>
      </c>
      <c r="G601" s="30">
        <v>40000</v>
      </c>
      <c r="H601" s="30">
        <v>18000</v>
      </c>
      <c r="I601" s="30">
        <v>1050</v>
      </c>
      <c r="J601" s="30" t="s">
        <v>3956</v>
      </c>
      <c r="K601" s="344"/>
      <c r="L601" s="102" t="str">
        <f t="shared" si="49"/>
        <v>PRIMACY4 235/50R18 101Y XL</v>
      </c>
      <c r="M601" s="104">
        <f>VLOOKUP(A:A,在庫!$B:$M,10,0)</f>
        <v>2</v>
      </c>
      <c r="N601" s="105" t="s">
        <v>4595</v>
      </c>
      <c r="O601" s="105" t="str">
        <f t="shared" si="48"/>
        <v/>
      </c>
      <c r="P601" s="106" t="str">
        <f>VLOOKUP(A:A,在庫!$B:$M,9,0)</f>
        <v>||CHINA||CHINA</v>
      </c>
      <c r="Q601" s="106" t="str">
        <f>VLOOKUP('作成 (2)'!D:D,引当!A:B,2,0)&amp;K601&amp;O601</f>
        <v>primacy4</v>
      </c>
      <c r="R601" s="107" t="str">
        <f t="shared" si="50"/>
        <v>2023年製 PRIMACY4 235/50R18 101Y XL  235/50R18  翌営業日発送</v>
      </c>
      <c r="S601" s="106" t="str">
        <f t="shared" si="51"/>
        <v>サマー$$MICHELIN$$ミシュラン$$プライマシー$$235/50R18$$価格$$安い$$寿命$$おすすめ$$0</v>
      </c>
      <c r="T601" s="104"/>
      <c r="U601" s="104" t="str">
        <f>VLOOKUP('作成 (2)'!D:D,引当!A:R,4,FALSE)</f>
        <v>サマー</v>
      </c>
      <c r="V601" s="104" t="str">
        <f>VLOOKUP('作成 (2)'!D:D,引当!A:R,5,FALSE)</f>
        <v>MICHELIN</v>
      </c>
      <c r="W601" s="103" t="str">
        <f>VLOOKUP('作成 (2)'!D:D,引当!A:R,6,FALSE)</f>
        <v>ミシュラン</v>
      </c>
      <c r="X601" s="108" t="str">
        <f>VLOOKUP('作成 (2)'!D:D,引当!A:M,7,FALSE)</f>
        <v>プライマシー</v>
      </c>
      <c r="Y601" s="109" t="str">
        <f t="shared" si="52"/>
        <v>235/50R18</v>
      </c>
      <c r="Z601" s="108" t="str">
        <f>VLOOKUP('作成 (2)'!D:D,引当!A:M,9,FALSE)</f>
        <v>価格</v>
      </c>
      <c r="AA601" s="109" t="str">
        <f>VLOOKUP('作成 (2)'!D:D,引当!A:M,10,FALSE)</f>
        <v>安い</v>
      </c>
      <c r="AB601" s="103" t="str">
        <f>VLOOKUP('作成 (2)'!D:D,引当!A:M,11,FALSE)</f>
        <v>寿命</v>
      </c>
      <c r="AC601" s="103" t="str">
        <f>VLOOKUP('作成 (2)'!D:D,引当!A:M,12,FALSE)</f>
        <v>おすすめ</v>
      </c>
      <c r="AD601" s="26">
        <f>VLOOKUP('作成 (2)'!D:D,引当!A:M,13,FALSE)</f>
        <v>0</v>
      </c>
    </row>
    <row r="602" spans="1:30">
      <c r="A602" s="33">
        <v>2356016159040</v>
      </c>
      <c r="B602" s="32">
        <v>4985009700310</v>
      </c>
      <c r="C602" s="31" t="s">
        <v>3590</v>
      </c>
      <c r="D602" s="30" t="s">
        <v>13</v>
      </c>
      <c r="E602" s="30" t="s">
        <v>1032</v>
      </c>
      <c r="F602" s="30" t="s">
        <v>56</v>
      </c>
      <c r="G602" s="30">
        <v>30500</v>
      </c>
      <c r="H602" s="30">
        <v>13730</v>
      </c>
      <c r="I602" s="30">
        <v>1050</v>
      </c>
      <c r="J602" s="30" t="s">
        <v>3956</v>
      </c>
      <c r="K602" s="344"/>
      <c r="L602" s="102" t="str">
        <f t="shared" si="49"/>
        <v>PRIMACY4 235/60R16 100V</v>
      </c>
      <c r="M602" s="104" t="e">
        <f>VLOOKUP(A:A,在庫!$B:$M,10,0)</f>
        <v>#N/A</v>
      </c>
      <c r="N602" s="105" t="s">
        <v>4595</v>
      </c>
      <c r="O602" s="105" t="str">
        <f t="shared" si="48"/>
        <v/>
      </c>
      <c r="P602" s="106" t="e">
        <f>VLOOKUP(A:A,在庫!$B:$M,9,0)</f>
        <v>#N/A</v>
      </c>
      <c r="Q602" s="106" t="str">
        <f>VLOOKUP('作成 (2)'!D:D,引当!A:B,2,0)&amp;K602&amp;O602</f>
        <v>primacy4</v>
      </c>
      <c r="R602" s="107" t="str">
        <f t="shared" si="50"/>
        <v>2023年製 PRIMACY4 235/60R16 100V  235/60R16  翌営業日発送</v>
      </c>
      <c r="S602" s="106" t="str">
        <f t="shared" si="51"/>
        <v>サマー$$MICHELIN$$ミシュラン$$プライマシー$$235/60R16$$価格$$安い$$寿命$$おすすめ$$0</v>
      </c>
      <c r="T602" s="104"/>
      <c r="U602" s="104" t="str">
        <f>VLOOKUP('作成 (2)'!D:D,引当!A:R,4,FALSE)</f>
        <v>サマー</v>
      </c>
      <c r="V602" s="104" t="str">
        <f>VLOOKUP('作成 (2)'!D:D,引当!A:R,5,FALSE)</f>
        <v>MICHELIN</v>
      </c>
      <c r="W602" s="103" t="str">
        <f>VLOOKUP('作成 (2)'!D:D,引当!A:R,6,FALSE)</f>
        <v>ミシュラン</v>
      </c>
      <c r="X602" s="108" t="str">
        <f>VLOOKUP('作成 (2)'!D:D,引当!A:M,7,FALSE)</f>
        <v>プライマシー</v>
      </c>
      <c r="Y602" s="109" t="str">
        <f t="shared" si="52"/>
        <v>235/60R16</v>
      </c>
      <c r="Z602" s="108" t="str">
        <f>VLOOKUP('作成 (2)'!D:D,引当!A:M,9,FALSE)</f>
        <v>価格</v>
      </c>
      <c r="AA602" s="109" t="str">
        <f>VLOOKUP('作成 (2)'!D:D,引当!A:M,10,FALSE)</f>
        <v>安い</v>
      </c>
      <c r="AB602" s="103" t="str">
        <f>VLOOKUP('作成 (2)'!D:D,引当!A:M,11,FALSE)</f>
        <v>寿命</v>
      </c>
      <c r="AC602" s="103" t="str">
        <f>VLOOKUP('作成 (2)'!D:D,引当!A:M,12,FALSE)</f>
        <v>おすすめ</v>
      </c>
      <c r="AD602" s="26">
        <f>VLOOKUP('作成 (2)'!D:D,引当!A:M,13,FALSE)</f>
        <v>0</v>
      </c>
    </row>
    <row r="603" spans="1:30">
      <c r="A603" s="33">
        <v>2455018159048</v>
      </c>
      <c r="B603" s="32">
        <v>4985009700075</v>
      </c>
      <c r="C603" s="31" t="s">
        <v>3607</v>
      </c>
      <c r="D603" s="30" t="s">
        <v>13</v>
      </c>
      <c r="E603" s="30" t="s">
        <v>1037</v>
      </c>
      <c r="F603" s="30" t="s">
        <v>61</v>
      </c>
      <c r="G603" s="30">
        <v>41500</v>
      </c>
      <c r="H603" s="30">
        <v>18680</v>
      </c>
      <c r="I603" s="30">
        <v>1050</v>
      </c>
      <c r="J603" s="30" t="s">
        <v>3956</v>
      </c>
      <c r="K603" s="344"/>
      <c r="L603" s="102" t="str">
        <f t="shared" si="49"/>
        <v>PRIMACY4 245/50R18 100W</v>
      </c>
      <c r="M603" s="104">
        <f>VLOOKUP(A:A,在庫!$B:$M,10,0)</f>
        <v>2</v>
      </c>
      <c r="N603" s="105" t="s">
        <v>4595</v>
      </c>
      <c r="O603" s="105" t="str">
        <f t="shared" si="48"/>
        <v/>
      </c>
      <c r="P603" s="106" t="str">
        <f>VLOOKUP(A:A,在庫!$B:$M,9,0)</f>
        <v>||THAI||THAI</v>
      </c>
      <c r="Q603" s="106" t="str">
        <f>VLOOKUP('作成 (2)'!D:D,引当!A:B,2,0)&amp;K603&amp;O603</f>
        <v>primacy4</v>
      </c>
      <c r="R603" s="107" t="str">
        <f t="shared" si="50"/>
        <v>2023年製 PRIMACY4 245/50R18 100W  245/50R18  翌営業日発送</v>
      </c>
      <c r="S603" s="106" t="str">
        <f t="shared" si="51"/>
        <v>サマー$$MICHELIN$$ミシュラン$$プライマシー$$245/50R18$$価格$$安い$$寿命$$おすすめ$$0</v>
      </c>
      <c r="T603" s="104"/>
      <c r="U603" s="104" t="str">
        <f>VLOOKUP('作成 (2)'!D:D,引当!A:R,4,FALSE)</f>
        <v>サマー</v>
      </c>
      <c r="V603" s="104" t="str">
        <f>VLOOKUP('作成 (2)'!D:D,引当!A:R,5,FALSE)</f>
        <v>MICHELIN</v>
      </c>
      <c r="W603" s="103" t="str">
        <f>VLOOKUP('作成 (2)'!D:D,引当!A:R,6,FALSE)</f>
        <v>ミシュラン</v>
      </c>
      <c r="X603" s="108" t="str">
        <f>VLOOKUP('作成 (2)'!D:D,引当!A:M,7,FALSE)</f>
        <v>プライマシー</v>
      </c>
      <c r="Y603" s="109" t="str">
        <f t="shared" si="52"/>
        <v>245/50R18</v>
      </c>
      <c r="Z603" s="108" t="str">
        <f>VLOOKUP('作成 (2)'!D:D,引当!A:M,9,FALSE)</f>
        <v>価格</v>
      </c>
      <c r="AA603" s="109" t="str">
        <f>VLOOKUP('作成 (2)'!D:D,引当!A:M,10,FALSE)</f>
        <v>安い</v>
      </c>
      <c r="AB603" s="103" t="str">
        <f>VLOOKUP('作成 (2)'!D:D,引当!A:M,11,FALSE)</f>
        <v>寿命</v>
      </c>
      <c r="AC603" s="103" t="str">
        <f>VLOOKUP('作成 (2)'!D:D,引当!A:M,12,FALSE)</f>
        <v>おすすめ</v>
      </c>
      <c r="AD603" s="26">
        <f>VLOOKUP('作成 (2)'!D:D,引当!A:M,13,FALSE)</f>
        <v>0</v>
      </c>
    </row>
    <row r="604" spans="1:30">
      <c r="A604" s="33">
        <v>2554517159044</v>
      </c>
      <c r="B604" s="32">
        <v>4985009700488</v>
      </c>
      <c r="C604" s="31" t="s">
        <v>3596</v>
      </c>
      <c r="D604" s="30" t="s">
        <v>13</v>
      </c>
      <c r="E604" s="30" t="s">
        <v>1039</v>
      </c>
      <c r="F604" s="30" t="s">
        <v>59</v>
      </c>
      <c r="G604" s="30">
        <v>47700</v>
      </c>
      <c r="H604" s="30">
        <v>21470</v>
      </c>
      <c r="I604" s="30">
        <v>1050</v>
      </c>
      <c r="J604" s="30" t="s">
        <v>3956</v>
      </c>
      <c r="K604" s="344"/>
      <c r="L604" s="102" t="str">
        <f t="shared" si="49"/>
        <v>PRIMACY4 255/45R17 98W</v>
      </c>
      <c r="M604" s="104">
        <f>VLOOKUP(A:A,在庫!$B:$M,10,0)</f>
        <v>5</v>
      </c>
      <c r="N604" s="105" t="s">
        <v>4595</v>
      </c>
      <c r="O604" s="105" t="str">
        <f t="shared" si="48"/>
        <v/>
      </c>
      <c r="P604" s="106" t="str">
        <f>VLOOKUP(A:A,在庫!$B:$M,9,0)</f>
        <v>||CHINA||CHINA</v>
      </c>
      <c r="Q604" s="106" t="str">
        <f>VLOOKUP('作成 (2)'!D:D,引当!A:B,2,0)&amp;K604&amp;O604</f>
        <v>primacy4</v>
      </c>
      <c r="R604" s="107" t="str">
        <f t="shared" si="50"/>
        <v>2023年製 PRIMACY4 255/45R17 98W  255/45R17  翌営業日発送</v>
      </c>
      <c r="S604" s="106" t="str">
        <f t="shared" si="51"/>
        <v>サマー$$MICHELIN$$ミシュラン$$プライマシー$$255/45R17$$価格$$安い$$寿命$$おすすめ$$0</v>
      </c>
      <c r="T604" s="104"/>
      <c r="U604" s="104" t="str">
        <f>VLOOKUP('作成 (2)'!D:D,引当!A:R,4,FALSE)</f>
        <v>サマー</v>
      </c>
      <c r="V604" s="104" t="str">
        <f>VLOOKUP('作成 (2)'!D:D,引当!A:R,5,FALSE)</f>
        <v>MICHELIN</v>
      </c>
      <c r="W604" s="103" t="str">
        <f>VLOOKUP('作成 (2)'!D:D,引当!A:R,6,FALSE)</f>
        <v>ミシュラン</v>
      </c>
      <c r="X604" s="108" t="str">
        <f>VLOOKUP('作成 (2)'!D:D,引当!A:M,7,FALSE)</f>
        <v>プライマシー</v>
      </c>
      <c r="Y604" s="109" t="str">
        <f t="shared" si="52"/>
        <v>255/45R17</v>
      </c>
      <c r="Z604" s="108" t="str">
        <f>VLOOKUP('作成 (2)'!D:D,引当!A:M,9,FALSE)</f>
        <v>価格</v>
      </c>
      <c r="AA604" s="109" t="str">
        <f>VLOOKUP('作成 (2)'!D:D,引当!A:M,10,FALSE)</f>
        <v>安い</v>
      </c>
      <c r="AB604" s="103" t="str">
        <f>VLOOKUP('作成 (2)'!D:D,引当!A:M,11,FALSE)</f>
        <v>寿命</v>
      </c>
      <c r="AC604" s="103" t="str">
        <f>VLOOKUP('作成 (2)'!D:D,引当!A:M,12,FALSE)</f>
        <v>おすすめ</v>
      </c>
      <c r="AD604" s="26">
        <f>VLOOKUP('作成 (2)'!D:D,引当!A:M,13,FALSE)</f>
        <v>0</v>
      </c>
    </row>
    <row r="605" spans="1:30">
      <c r="A605" s="33">
        <v>2554518159043</v>
      </c>
      <c r="B605" s="32">
        <v>4985009700044</v>
      </c>
      <c r="C605" s="31" t="s">
        <v>3604</v>
      </c>
      <c r="D605" s="30" t="s">
        <v>13</v>
      </c>
      <c r="E605" s="30" t="s">
        <v>1282</v>
      </c>
      <c r="F605" s="30" t="s">
        <v>60</v>
      </c>
      <c r="G605" s="30">
        <v>42800</v>
      </c>
      <c r="H605" s="30">
        <v>18410</v>
      </c>
      <c r="I605" s="30">
        <v>1050</v>
      </c>
      <c r="J605" s="30" t="s">
        <v>3956</v>
      </c>
      <c r="K605" s="344"/>
      <c r="L605" s="102" t="str">
        <f t="shared" si="49"/>
        <v>PRIMACY4 255/45R18 99Y（在庫限り）</v>
      </c>
      <c r="M605" s="104">
        <f>VLOOKUP(A:A,在庫!$B:$M,10,0)</f>
        <v>1</v>
      </c>
      <c r="N605" s="105" t="s">
        <v>4595</v>
      </c>
      <c r="O605" s="105" t="str">
        <f t="shared" si="48"/>
        <v/>
      </c>
      <c r="P605" s="106" t="str">
        <f>VLOOKUP(A:A,在庫!$B:$M,9,0)</f>
        <v>||SPAIN||SPAIN</v>
      </c>
      <c r="Q605" s="106" t="str">
        <f>VLOOKUP('作成 (2)'!D:D,引当!A:B,2,0)&amp;K605&amp;O605</f>
        <v>primacy4</v>
      </c>
      <c r="R605" s="107" t="str">
        <f t="shared" si="50"/>
        <v>2023年製 PRIMACY4 255/45R18 99Y（在庫限り）  255/45R18  翌営業日発送</v>
      </c>
      <c r="S605" s="106" t="str">
        <f t="shared" si="51"/>
        <v>サマー$$MICHELIN$$ミシュラン$$プライマシー$$255/45R18$$価格$$安い$$寿命$$おすすめ$$0</v>
      </c>
      <c r="T605" s="104"/>
      <c r="U605" s="104" t="str">
        <f>VLOOKUP('作成 (2)'!D:D,引当!A:R,4,FALSE)</f>
        <v>サマー</v>
      </c>
      <c r="V605" s="104" t="str">
        <f>VLOOKUP('作成 (2)'!D:D,引当!A:R,5,FALSE)</f>
        <v>MICHELIN</v>
      </c>
      <c r="W605" s="103" t="str">
        <f>VLOOKUP('作成 (2)'!D:D,引当!A:R,6,FALSE)</f>
        <v>ミシュラン</v>
      </c>
      <c r="X605" s="108" t="str">
        <f>VLOOKUP('作成 (2)'!D:D,引当!A:M,7,FALSE)</f>
        <v>プライマシー</v>
      </c>
      <c r="Y605" s="109" t="str">
        <f t="shared" si="52"/>
        <v>255/45R18</v>
      </c>
      <c r="Z605" s="108" t="str">
        <f>VLOOKUP('作成 (2)'!D:D,引当!A:M,9,FALSE)</f>
        <v>価格</v>
      </c>
      <c r="AA605" s="109" t="str">
        <f>VLOOKUP('作成 (2)'!D:D,引当!A:M,10,FALSE)</f>
        <v>安い</v>
      </c>
      <c r="AB605" s="103" t="str">
        <f>VLOOKUP('作成 (2)'!D:D,引当!A:M,11,FALSE)</f>
        <v>寿命</v>
      </c>
      <c r="AC605" s="103" t="str">
        <f>VLOOKUP('作成 (2)'!D:D,引当!A:M,12,FALSE)</f>
        <v>おすすめ</v>
      </c>
      <c r="AD605" s="26">
        <f>VLOOKUP('作成 (2)'!D:D,引当!A:M,13,FALSE)</f>
        <v>0</v>
      </c>
    </row>
    <row r="606" spans="1:30">
      <c r="A606" s="33">
        <v>2256016159043</v>
      </c>
      <c r="B606" s="32">
        <v>4985009700532</v>
      </c>
      <c r="C606" s="31">
        <v>712040</v>
      </c>
      <c r="D606" s="30" t="s">
        <v>13</v>
      </c>
      <c r="E606" s="30" t="s">
        <v>7452</v>
      </c>
      <c r="F606" s="30" t="s">
        <v>49</v>
      </c>
      <c r="G606" s="30">
        <v>27600</v>
      </c>
      <c r="H606" s="30">
        <v>12420</v>
      </c>
      <c r="I606" s="30">
        <v>1050</v>
      </c>
      <c r="K606" s="344"/>
      <c r="L606" s="102" t="str">
        <f t="shared" si="49"/>
        <v>PRIMACY4 225/60R16 98W（在庫限り）</v>
      </c>
      <c r="M606" s="104" t="e">
        <f>VLOOKUP(A:A,在庫!$B:$M,10,0)</f>
        <v>#N/A</v>
      </c>
      <c r="N606" s="105" t="s">
        <v>4595</v>
      </c>
      <c r="O606" s="105" t="str">
        <f t="shared" si="48"/>
        <v/>
      </c>
      <c r="P606" s="106" t="e">
        <f>VLOOKUP(A:A,在庫!$B:$M,9,0)</f>
        <v>#N/A</v>
      </c>
      <c r="Q606" s="106" t="str">
        <f>VLOOKUP('作成 (2)'!D:D,引当!A:B,2,0)&amp;K606&amp;O606</f>
        <v>primacy4</v>
      </c>
      <c r="R606" s="107" t="str">
        <f t="shared" si="50"/>
        <v>2023年製 PRIMACY4 225/60R16 98W（在庫限り）  225/60R16  翌営業日発送</v>
      </c>
      <c r="S606" s="106" t="str">
        <f t="shared" si="51"/>
        <v>サマー$$MICHELIN$$ミシュラン$$プライマシー$$225/60R16$$価格$$安い$$寿命$$おすすめ$$0</v>
      </c>
      <c r="T606" s="104"/>
      <c r="U606" s="104" t="str">
        <f>VLOOKUP('作成 (2)'!D:D,引当!A:R,4,FALSE)</f>
        <v>サマー</v>
      </c>
      <c r="V606" s="104" t="str">
        <f>VLOOKUP('作成 (2)'!D:D,引当!A:R,5,FALSE)</f>
        <v>MICHELIN</v>
      </c>
      <c r="W606" s="103" t="str">
        <f>VLOOKUP('作成 (2)'!D:D,引当!A:R,6,FALSE)</f>
        <v>ミシュラン</v>
      </c>
      <c r="X606" s="108" t="str">
        <f>VLOOKUP('作成 (2)'!D:D,引当!A:M,7,FALSE)</f>
        <v>プライマシー</v>
      </c>
      <c r="Y606" s="109" t="str">
        <f t="shared" si="52"/>
        <v>225/60R16</v>
      </c>
      <c r="Z606" s="108" t="str">
        <f>VLOOKUP('作成 (2)'!D:D,引当!A:M,9,FALSE)</f>
        <v>価格</v>
      </c>
      <c r="AA606" s="109" t="str">
        <f>VLOOKUP('作成 (2)'!D:D,引当!A:M,10,FALSE)</f>
        <v>安い</v>
      </c>
      <c r="AB606" s="103" t="str">
        <f>VLOOKUP('作成 (2)'!D:D,引当!A:M,11,FALSE)</f>
        <v>寿命</v>
      </c>
      <c r="AC606" s="103" t="str">
        <f>VLOOKUP('作成 (2)'!D:D,引当!A:M,12,FALSE)</f>
        <v>おすすめ</v>
      </c>
      <c r="AD606" s="26">
        <f>VLOOKUP('作成 (2)'!D:D,引当!A:M,13,FALSE)</f>
        <v>0</v>
      </c>
    </row>
    <row r="607" spans="1:30">
      <c r="A607" s="33">
        <v>1956515159742</v>
      </c>
      <c r="B607" s="32">
        <v>4985009700990</v>
      </c>
      <c r="C607" s="31" t="s">
        <v>152</v>
      </c>
      <c r="D607" s="30" t="s">
        <v>13</v>
      </c>
      <c r="E607" s="30" t="s">
        <v>1008</v>
      </c>
      <c r="F607" s="30" t="s">
        <v>43</v>
      </c>
      <c r="G607" s="30" t="s">
        <v>152</v>
      </c>
      <c r="H607" s="30">
        <v>7164</v>
      </c>
      <c r="I607" s="30">
        <v>525</v>
      </c>
      <c r="J607" s="30" t="s">
        <v>3957</v>
      </c>
      <c r="K607" s="344"/>
      <c r="L607" s="102" t="str">
        <f t="shared" si="49"/>
        <v>PRIMACY4 195/65R15 91H</v>
      </c>
      <c r="M607" s="104" t="e">
        <f>VLOOKUP(A:A,在庫!$B:$M,10,0)</f>
        <v>#N/A</v>
      </c>
      <c r="N607" s="105" t="s">
        <v>4595</v>
      </c>
      <c r="O607" s="105" t="str">
        <f t="shared" si="48"/>
        <v>ip</v>
      </c>
      <c r="P607" s="106" t="e">
        <f>VLOOKUP(A:A,在庫!$B:$M,9,0)</f>
        <v>#N/A</v>
      </c>
      <c r="Q607" s="106" t="str">
        <f>VLOOKUP('作成 (2)'!D:D,引当!A:B,2,0)&amp;K607&amp;O607</f>
        <v>primacy4ip</v>
      </c>
      <c r="R607" s="107" t="str">
        <f t="shared" si="50"/>
        <v>2023年製 PRIMACY4 195/65R15 91H  195/65R15  翌営業日発送</v>
      </c>
      <c r="S607" s="106" t="str">
        <f t="shared" si="51"/>
        <v>サマー$$MICHELIN$$ミシュラン$$プライマシー$$195/65R15$$価格$$安い$$寿命$$おすすめ$$0</v>
      </c>
      <c r="T607" s="104"/>
      <c r="U607" s="104" t="str">
        <f>VLOOKUP('作成 (2)'!D:D,引当!A:R,4,FALSE)</f>
        <v>サマー</v>
      </c>
      <c r="V607" s="104" t="str">
        <f>VLOOKUP('作成 (2)'!D:D,引当!A:R,5,FALSE)</f>
        <v>MICHELIN</v>
      </c>
      <c r="W607" s="103" t="str">
        <f>VLOOKUP('作成 (2)'!D:D,引当!A:R,6,FALSE)</f>
        <v>ミシュラン</v>
      </c>
      <c r="X607" s="108" t="str">
        <f>VLOOKUP('作成 (2)'!D:D,引当!A:M,7,FALSE)</f>
        <v>プライマシー</v>
      </c>
      <c r="Y607" s="109" t="str">
        <f t="shared" si="52"/>
        <v>195/65R15</v>
      </c>
      <c r="Z607" s="108" t="str">
        <f>VLOOKUP('作成 (2)'!D:D,引当!A:M,9,FALSE)</f>
        <v>価格</v>
      </c>
      <c r="AA607" s="109" t="str">
        <f>VLOOKUP('作成 (2)'!D:D,引当!A:M,10,FALSE)</f>
        <v>安い</v>
      </c>
      <c r="AB607" s="103" t="str">
        <f>VLOOKUP('作成 (2)'!D:D,引当!A:M,11,FALSE)</f>
        <v>寿命</v>
      </c>
      <c r="AC607" s="103" t="str">
        <f>VLOOKUP('作成 (2)'!D:D,引当!A:M,12,FALSE)</f>
        <v>おすすめ</v>
      </c>
      <c r="AD607" s="26">
        <f>VLOOKUP('作成 (2)'!D:D,引当!A:M,13,FALSE)</f>
        <v>0</v>
      </c>
    </row>
    <row r="608" spans="1:30">
      <c r="A608" s="33">
        <v>2056016159049</v>
      </c>
      <c r="B608" s="32">
        <v>4985009700273</v>
      </c>
      <c r="C608" s="31" t="s">
        <v>3587</v>
      </c>
      <c r="D608" s="30" t="s">
        <v>13</v>
      </c>
      <c r="E608" s="30" t="s">
        <v>1278</v>
      </c>
      <c r="F608" s="30" t="s">
        <v>47</v>
      </c>
      <c r="G608" s="30">
        <v>24600</v>
      </c>
      <c r="H608" s="30">
        <v>10580</v>
      </c>
      <c r="I608" s="30">
        <v>1050</v>
      </c>
      <c r="J608" s="30" t="s">
        <v>3956</v>
      </c>
      <c r="K608" s="344"/>
      <c r="L608" s="102" t="str">
        <f t="shared" si="49"/>
        <v>PRIMACY4 205/60R16 96W XL（在庫限り）</v>
      </c>
      <c r="M608" s="104" t="e">
        <f>VLOOKUP(A:A,在庫!$B:$M,10,0)</f>
        <v>#N/A</v>
      </c>
      <c r="N608" s="105" t="s">
        <v>4595</v>
      </c>
      <c r="O608" s="105" t="str">
        <f t="shared" si="48"/>
        <v/>
      </c>
      <c r="P608" s="106" t="e">
        <f>VLOOKUP(A:A,在庫!$B:$M,9,0)</f>
        <v>#N/A</v>
      </c>
      <c r="Q608" s="106" t="str">
        <f>VLOOKUP('作成 (2)'!D:D,引当!A:B,2,0)&amp;K608&amp;O608</f>
        <v>primacy4</v>
      </c>
      <c r="R608" s="107" t="str">
        <f t="shared" si="50"/>
        <v>2023年製 PRIMACY4 205/60R16 96W XL（在庫限り）  205/60R16  翌営業日発送</v>
      </c>
      <c r="S608" s="106" t="str">
        <f t="shared" si="51"/>
        <v>サマー$$MICHELIN$$ミシュラン$$プライマシー$$205/60R16$$価格$$安い$$寿命$$おすすめ$$0</v>
      </c>
      <c r="T608" s="104"/>
      <c r="U608" s="104" t="str">
        <f>VLOOKUP('作成 (2)'!D:D,引当!A:R,4,FALSE)</f>
        <v>サマー</v>
      </c>
      <c r="V608" s="104" t="str">
        <f>VLOOKUP('作成 (2)'!D:D,引当!A:R,5,FALSE)</f>
        <v>MICHELIN</v>
      </c>
      <c r="W608" s="103" t="str">
        <f>VLOOKUP('作成 (2)'!D:D,引当!A:R,6,FALSE)</f>
        <v>ミシュラン</v>
      </c>
      <c r="X608" s="108" t="str">
        <f>VLOOKUP('作成 (2)'!D:D,引当!A:M,7,FALSE)</f>
        <v>プライマシー</v>
      </c>
      <c r="Y608" s="109" t="str">
        <f t="shared" si="52"/>
        <v>205/60R16</v>
      </c>
      <c r="Z608" s="108" t="str">
        <f>VLOOKUP('作成 (2)'!D:D,引当!A:M,9,FALSE)</f>
        <v>価格</v>
      </c>
      <c r="AA608" s="109" t="str">
        <f>VLOOKUP('作成 (2)'!D:D,引当!A:M,10,FALSE)</f>
        <v>安い</v>
      </c>
      <c r="AB608" s="103" t="str">
        <f>VLOOKUP('作成 (2)'!D:D,引当!A:M,11,FALSE)</f>
        <v>寿命</v>
      </c>
      <c r="AC608" s="103" t="str">
        <f>VLOOKUP('作成 (2)'!D:D,引当!A:M,12,FALSE)</f>
        <v>おすすめ</v>
      </c>
      <c r="AD608" s="26">
        <f>VLOOKUP('作成 (2)'!D:D,引当!A:M,13,FALSE)</f>
        <v>0</v>
      </c>
    </row>
    <row r="609" spans="1:30">
      <c r="A609" s="33">
        <v>2154518159045</v>
      </c>
      <c r="B609" s="32">
        <v>4985009700020</v>
      </c>
      <c r="C609" s="31" t="s">
        <v>3603</v>
      </c>
      <c r="D609" s="30" t="s">
        <v>13</v>
      </c>
      <c r="E609" s="30" t="s">
        <v>1281</v>
      </c>
      <c r="F609" s="30" t="s">
        <v>51</v>
      </c>
      <c r="G609" s="30">
        <v>36700</v>
      </c>
      <c r="H609" s="30">
        <v>15790</v>
      </c>
      <c r="I609" s="30">
        <v>1050</v>
      </c>
      <c r="J609" s="30" t="s">
        <v>3956</v>
      </c>
      <c r="K609" s="344"/>
      <c r="L609" s="102" t="str">
        <f t="shared" si="49"/>
        <v>PRIMACY4 215/45R18 93W XL（43掛）（在庫限り）</v>
      </c>
      <c r="M609" s="104" t="e">
        <f>VLOOKUP(A:A,在庫!$B:$M,10,0)</f>
        <v>#N/A</v>
      </c>
      <c r="N609" s="105" t="s">
        <v>4595</v>
      </c>
      <c r="O609" s="105" t="str">
        <f t="shared" si="48"/>
        <v/>
      </c>
      <c r="P609" s="106" t="e">
        <f>VLOOKUP(A:A,在庫!$B:$M,9,0)</f>
        <v>#N/A</v>
      </c>
      <c r="Q609" s="106" t="str">
        <f>VLOOKUP('作成 (2)'!D:D,引当!A:B,2,0)&amp;K609&amp;O609</f>
        <v>primacy4</v>
      </c>
      <c r="R609" s="107" t="str">
        <f t="shared" si="50"/>
        <v>2023年製 PRIMACY4 215/45R18 93W XL（43掛）（在庫限り）  215/45R18  翌営業日発送</v>
      </c>
      <c r="S609" s="106" t="str">
        <f t="shared" si="51"/>
        <v>サマー$$MICHELIN$$ミシュラン$$プライマシー$$215/45R18$$価格$$安い$$寿命$$おすすめ$$0</v>
      </c>
      <c r="T609" s="104"/>
      <c r="U609" s="104" t="str">
        <f>VLOOKUP('作成 (2)'!D:D,引当!A:R,4,FALSE)</f>
        <v>サマー</v>
      </c>
      <c r="V609" s="104" t="str">
        <f>VLOOKUP('作成 (2)'!D:D,引当!A:R,5,FALSE)</f>
        <v>MICHELIN</v>
      </c>
      <c r="W609" s="103" t="str">
        <f>VLOOKUP('作成 (2)'!D:D,引当!A:R,6,FALSE)</f>
        <v>ミシュラン</v>
      </c>
      <c r="X609" s="108" t="str">
        <f>VLOOKUP('作成 (2)'!D:D,引当!A:M,7,FALSE)</f>
        <v>プライマシー</v>
      </c>
      <c r="Y609" s="109" t="str">
        <f t="shared" si="52"/>
        <v>215/45R18</v>
      </c>
      <c r="Z609" s="108" t="str">
        <f>VLOOKUP('作成 (2)'!D:D,引当!A:M,9,FALSE)</f>
        <v>価格</v>
      </c>
      <c r="AA609" s="109" t="str">
        <f>VLOOKUP('作成 (2)'!D:D,引当!A:M,10,FALSE)</f>
        <v>安い</v>
      </c>
      <c r="AB609" s="103" t="str">
        <f>VLOOKUP('作成 (2)'!D:D,引当!A:M,11,FALSE)</f>
        <v>寿命</v>
      </c>
      <c r="AC609" s="103" t="str">
        <f>VLOOKUP('作成 (2)'!D:D,引当!A:M,12,FALSE)</f>
        <v>おすすめ</v>
      </c>
      <c r="AD609" s="26">
        <f>VLOOKUP('作成 (2)'!D:D,引当!A:M,13,FALSE)</f>
        <v>0</v>
      </c>
    </row>
    <row r="610" spans="1:30">
      <c r="A610" s="33">
        <v>1556514119190</v>
      </c>
      <c r="B610" s="32">
        <v>4961914455408</v>
      </c>
      <c r="C610" s="31" t="s">
        <v>1483</v>
      </c>
      <c r="D610" s="30" t="s">
        <v>21</v>
      </c>
      <c r="E610" s="30" t="s">
        <v>865</v>
      </c>
      <c r="F610" s="30" t="s">
        <v>104</v>
      </c>
      <c r="G610" s="30" t="s">
        <v>152</v>
      </c>
      <c r="H610" s="30">
        <v>6809</v>
      </c>
      <c r="I610" s="30">
        <v>525</v>
      </c>
      <c r="J610" s="30" t="s">
        <v>3956</v>
      </c>
      <c r="K610" s="344"/>
      <c r="L610" s="102" t="str">
        <f t="shared" si="49"/>
        <v>REGNO GR-Leggera 155/65R14 75H</v>
      </c>
      <c r="M610" s="104">
        <f>VLOOKUP(A:A,在庫!$B:$M,10,0)</f>
        <v>1</v>
      </c>
      <c r="N610" s="105" t="s">
        <v>4595</v>
      </c>
      <c r="O610" s="105" t="str">
        <f t="shared" si="48"/>
        <v/>
      </c>
      <c r="P610" s="106">
        <f>VLOOKUP(A:A,在庫!$B:$M,9,0)</f>
        <v>0</v>
      </c>
      <c r="Q610" s="106" t="str">
        <f>VLOOKUP('作成 (2)'!D:D,引当!A:B,2,0)&amp;K610&amp;O610</f>
        <v>grleggera</v>
      </c>
      <c r="R610" s="107" t="str">
        <f t="shared" si="50"/>
        <v>2023年製 REGNO GR-Leggera 155/65R14 75H  155/65R14  翌営業日発送</v>
      </c>
      <c r="S610" s="106" t="str">
        <f t="shared" si="51"/>
        <v>サマー$$BRIDGESTONE$$ブリヂストン$$レグノ$$155/65R14$$価格$$安い$$寿命$$おすすめ$$0</v>
      </c>
      <c r="T610" s="104"/>
      <c r="U610" s="104" t="str">
        <f>VLOOKUP('作成 (2)'!D:D,引当!A:R,4,FALSE)</f>
        <v>サマー</v>
      </c>
      <c r="V610" s="104" t="str">
        <f>VLOOKUP('作成 (2)'!D:D,引当!A:R,5,FALSE)</f>
        <v>BRIDGESTONE</v>
      </c>
      <c r="W610" s="103" t="str">
        <f>VLOOKUP('作成 (2)'!D:D,引当!A:R,6,FALSE)</f>
        <v>ブリヂストン</v>
      </c>
      <c r="X610" s="108" t="str">
        <f>VLOOKUP('作成 (2)'!D:D,引当!A:M,7,FALSE)</f>
        <v>レグノ</v>
      </c>
      <c r="Y610" s="109" t="str">
        <f t="shared" si="52"/>
        <v>155/65R14</v>
      </c>
      <c r="Z610" s="108" t="str">
        <f>VLOOKUP('作成 (2)'!D:D,引当!A:M,9,FALSE)</f>
        <v>価格</v>
      </c>
      <c r="AA610" s="109" t="str">
        <f>VLOOKUP('作成 (2)'!D:D,引当!A:M,10,FALSE)</f>
        <v>安い</v>
      </c>
      <c r="AB610" s="103" t="str">
        <f>VLOOKUP('作成 (2)'!D:D,引当!A:M,11,FALSE)</f>
        <v>寿命</v>
      </c>
      <c r="AC610" s="103" t="str">
        <f>VLOOKUP('作成 (2)'!D:D,引当!A:M,12,FALSE)</f>
        <v>おすすめ</v>
      </c>
      <c r="AD610" s="26">
        <f>VLOOKUP('作成 (2)'!D:D,引当!A:M,13,FALSE)</f>
        <v>0</v>
      </c>
    </row>
    <row r="611" spans="1:30">
      <c r="A611" s="33">
        <v>1655514119190</v>
      </c>
      <c r="B611" s="32">
        <v>4961914455415</v>
      </c>
      <c r="C611" s="31" t="s">
        <v>1444</v>
      </c>
      <c r="D611" s="30" t="s">
        <v>21</v>
      </c>
      <c r="E611" s="30" t="s">
        <v>846</v>
      </c>
      <c r="F611" s="30" t="s">
        <v>111</v>
      </c>
      <c r="G611" s="30" t="s">
        <v>152</v>
      </c>
      <c r="H611" s="30">
        <v>8300</v>
      </c>
      <c r="I611" s="30">
        <v>525</v>
      </c>
      <c r="J611" s="30" t="s">
        <v>3956</v>
      </c>
      <c r="K611" s="344"/>
      <c r="L611" s="102" t="str">
        <f t="shared" si="49"/>
        <v>REGNO GR-Leggera 165/55R14 72V</v>
      </c>
      <c r="M611" s="104">
        <f>VLOOKUP(A:A,在庫!$B:$M,10,0)</f>
        <v>1</v>
      </c>
      <c r="N611" s="105" t="s">
        <v>4595</v>
      </c>
      <c r="O611" s="105" t="str">
        <f t="shared" si="48"/>
        <v/>
      </c>
      <c r="P611" s="106">
        <f>VLOOKUP(A:A,在庫!$B:$M,9,0)</f>
        <v>0</v>
      </c>
      <c r="Q611" s="106" t="str">
        <f>VLOOKUP('作成 (2)'!D:D,引当!A:B,2,0)&amp;K611&amp;O611</f>
        <v>grleggera</v>
      </c>
      <c r="R611" s="107" t="str">
        <f t="shared" si="50"/>
        <v>2023年製 REGNO GR-Leggera 165/55R14 72V  165/55R14  翌営業日発送</v>
      </c>
      <c r="S611" s="106" t="str">
        <f t="shared" si="51"/>
        <v>サマー$$BRIDGESTONE$$ブリヂストン$$レグノ$$165/55R14$$価格$$安い$$寿命$$おすすめ$$0</v>
      </c>
      <c r="T611" s="104"/>
      <c r="U611" s="104" t="str">
        <f>VLOOKUP('作成 (2)'!D:D,引当!A:R,4,FALSE)</f>
        <v>サマー</v>
      </c>
      <c r="V611" s="104" t="str">
        <f>VLOOKUP('作成 (2)'!D:D,引当!A:R,5,FALSE)</f>
        <v>BRIDGESTONE</v>
      </c>
      <c r="W611" s="103" t="str">
        <f>VLOOKUP('作成 (2)'!D:D,引当!A:R,6,FALSE)</f>
        <v>ブリヂストン</v>
      </c>
      <c r="X611" s="108" t="str">
        <f>VLOOKUP('作成 (2)'!D:D,引当!A:M,7,FALSE)</f>
        <v>レグノ</v>
      </c>
      <c r="Y611" s="109" t="str">
        <f t="shared" si="52"/>
        <v>165/55R14</v>
      </c>
      <c r="Z611" s="108" t="str">
        <f>VLOOKUP('作成 (2)'!D:D,引当!A:M,9,FALSE)</f>
        <v>価格</v>
      </c>
      <c r="AA611" s="109" t="str">
        <f>VLOOKUP('作成 (2)'!D:D,引当!A:M,10,FALSE)</f>
        <v>安い</v>
      </c>
      <c r="AB611" s="103" t="str">
        <f>VLOOKUP('作成 (2)'!D:D,引当!A:M,11,FALSE)</f>
        <v>寿命</v>
      </c>
      <c r="AC611" s="103" t="str">
        <f>VLOOKUP('作成 (2)'!D:D,引当!A:M,12,FALSE)</f>
        <v>おすすめ</v>
      </c>
      <c r="AD611" s="26">
        <f>VLOOKUP('作成 (2)'!D:D,引当!A:M,13,FALSE)</f>
        <v>0</v>
      </c>
    </row>
    <row r="612" spans="1:30">
      <c r="A612" s="33">
        <v>1655515119199</v>
      </c>
      <c r="B612" s="32">
        <v>4961914455422</v>
      </c>
      <c r="C612" s="31" t="s">
        <v>1460</v>
      </c>
      <c r="D612" s="30" t="s">
        <v>21</v>
      </c>
      <c r="E612" s="30" t="s">
        <v>844</v>
      </c>
      <c r="F612" s="30" t="s">
        <v>109</v>
      </c>
      <c r="G612" s="30" t="s">
        <v>152</v>
      </c>
      <c r="H612" s="30">
        <v>9161</v>
      </c>
      <c r="I612" s="30">
        <v>525</v>
      </c>
      <c r="J612" s="30" t="s">
        <v>3956</v>
      </c>
      <c r="K612" s="344"/>
      <c r="L612" s="102" t="str">
        <f t="shared" si="49"/>
        <v>REGNO GR-Leggera 165/55R15 75V</v>
      </c>
      <c r="M612" s="104">
        <f>VLOOKUP(A:A,在庫!$B:$M,10,0)</f>
        <v>1</v>
      </c>
      <c r="N612" s="105" t="s">
        <v>4595</v>
      </c>
      <c r="O612" s="105" t="str">
        <f t="shared" si="48"/>
        <v/>
      </c>
      <c r="P612" s="106">
        <f>VLOOKUP(A:A,在庫!$B:$M,9,0)</f>
        <v>0</v>
      </c>
      <c r="Q612" s="106" t="str">
        <f>VLOOKUP('作成 (2)'!D:D,引当!A:B,2,0)&amp;K612&amp;O612</f>
        <v>grleggera</v>
      </c>
      <c r="R612" s="107" t="str">
        <f t="shared" si="50"/>
        <v>2023年製 REGNO GR-Leggera 165/55R15 75V  165/55R15  翌営業日発送</v>
      </c>
      <c r="S612" s="106" t="str">
        <f t="shared" si="51"/>
        <v>サマー$$BRIDGESTONE$$ブリヂストン$$レグノ$$165/55R15$$価格$$安い$$寿命$$おすすめ$$0</v>
      </c>
      <c r="T612" s="104"/>
      <c r="U612" s="104" t="str">
        <f>VLOOKUP('作成 (2)'!D:D,引当!A:R,4,FALSE)</f>
        <v>サマー</v>
      </c>
      <c r="V612" s="104" t="str">
        <f>VLOOKUP('作成 (2)'!D:D,引当!A:R,5,FALSE)</f>
        <v>BRIDGESTONE</v>
      </c>
      <c r="W612" s="103" t="str">
        <f>VLOOKUP('作成 (2)'!D:D,引当!A:R,6,FALSE)</f>
        <v>ブリヂストン</v>
      </c>
      <c r="X612" s="108" t="str">
        <f>VLOOKUP('作成 (2)'!D:D,引当!A:M,7,FALSE)</f>
        <v>レグノ</v>
      </c>
      <c r="Y612" s="109" t="str">
        <f t="shared" si="52"/>
        <v>165/55R15</v>
      </c>
      <c r="Z612" s="108" t="str">
        <f>VLOOKUP('作成 (2)'!D:D,引当!A:M,9,FALSE)</f>
        <v>価格</v>
      </c>
      <c r="AA612" s="109" t="str">
        <f>VLOOKUP('作成 (2)'!D:D,引当!A:M,10,FALSE)</f>
        <v>安い</v>
      </c>
      <c r="AB612" s="103" t="str">
        <f>VLOOKUP('作成 (2)'!D:D,引当!A:M,11,FALSE)</f>
        <v>寿命</v>
      </c>
      <c r="AC612" s="103" t="str">
        <f>VLOOKUP('作成 (2)'!D:D,引当!A:M,12,FALSE)</f>
        <v>おすすめ</v>
      </c>
      <c r="AD612" s="26">
        <f>VLOOKUP('作成 (2)'!D:D,引当!A:M,13,FALSE)</f>
        <v>0</v>
      </c>
    </row>
    <row r="613" spans="1:30">
      <c r="A613" s="33">
        <v>1956016119351</v>
      </c>
      <c r="B613" s="32">
        <v>4961914452711</v>
      </c>
      <c r="C613" s="31" t="s">
        <v>1443</v>
      </c>
      <c r="D613" s="30" t="s">
        <v>20</v>
      </c>
      <c r="E613" s="30" t="s">
        <v>1189</v>
      </c>
      <c r="F613" s="30" t="s">
        <v>46</v>
      </c>
      <c r="G613" s="30">
        <v>21800</v>
      </c>
      <c r="H613" s="30">
        <v>11810.15</v>
      </c>
      <c r="I613" s="30">
        <v>525</v>
      </c>
      <c r="J613" s="30" t="s">
        <v>3956</v>
      </c>
      <c r="K613" s="344"/>
      <c r="L613" s="102" t="str">
        <f t="shared" si="49"/>
        <v>REGNO GRVII 195/60R16 89H</v>
      </c>
      <c r="M613" s="104">
        <f>VLOOKUP(A:A,在庫!$B:$M,10,0)</f>
        <v>1</v>
      </c>
      <c r="N613" s="105" t="s">
        <v>4595</v>
      </c>
      <c r="O613" s="105" t="str">
        <f t="shared" si="48"/>
        <v/>
      </c>
      <c r="P613" s="106">
        <f>VLOOKUP(A:A,在庫!$B:$M,9,0)</f>
        <v>0</v>
      </c>
      <c r="Q613" s="106" t="str">
        <f>VLOOKUP('作成 (2)'!D:D,引当!A:B,2,0)&amp;K613&amp;O613</f>
        <v>grv2</v>
      </c>
      <c r="R613" s="107" t="str">
        <f t="shared" si="50"/>
        <v>2023年製 REGNO GRVII 195/60R16 89H  195/60R16  翌営業日発送</v>
      </c>
      <c r="S613" s="106" t="str">
        <f t="shared" si="51"/>
        <v>サマー$$BRIDGESTONE$$ブリヂストン$$レグノ$$195/60R16$$価格$$安い$$寿命$$おすすめ$$0</v>
      </c>
      <c r="T613" s="104"/>
      <c r="U613" s="104" t="str">
        <f>VLOOKUP('作成 (2)'!D:D,引当!A:R,4,FALSE)</f>
        <v>サマー</v>
      </c>
      <c r="V613" s="104" t="str">
        <f>VLOOKUP('作成 (2)'!D:D,引当!A:R,5,FALSE)</f>
        <v>BRIDGESTONE</v>
      </c>
      <c r="W613" s="103" t="str">
        <f>VLOOKUP('作成 (2)'!D:D,引当!A:R,6,FALSE)</f>
        <v>ブリヂストン</v>
      </c>
      <c r="X613" s="108" t="str">
        <f>VLOOKUP('作成 (2)'!D:D,引当!A:M,7,FALSE)</f>
        <v>レグノ</v>
      </c>
      <c r="Y613" s="109" t="str">
        <f t="shared" si="52"/>
        <v>195/60R16</v>
      </c>
      <c r="Z613" s="108" t="str">
        <f>VLOOKUP('作成 (2)'!D:D,引当!A:M,9,FALSE)</f>
        <v>価格</v>
      </c>
      <c r="AA613" s="109" t="str">
        <f>VLOOKUP('作成 (2)'!D:D,引当!A:M,10,FALSE)</f>
        <v>安い</v>
      </c>
      <c r="AB613" s="103" t="str">
        <f>VLOOKUP('作成 (2)'!D:D,引当!A:M,11,FALSE)</f>
        <v>寿命</v>
      </c>
      <c r="AC613" s="103" t="str">
        <f>VLOOKUP('作成 (2)'!D:D,引当!A:M,12,FALSE)</f>
        <v>おすすめ</v>
      </c>
      <c r="AD613" s="26">
        <f>VLOOKUP('作成 (2)'!D:D,引当!A:M,13,FALSE)</f>
        <v>0</v>
      </c>
    </row>
    <row r="614" spans="1:30">
      <c r="A614" s="33">
        <v>2055517119354</v>
      </c>
      <c r="B614" s="32">
        <v>4961914455538</v>
      </c>
      <c r="C614" s="31" t="s">
        <v>1428</v>
      </c>
      <c r="D614" s="30" t="s">
        <v>20</v>
      </c>
      <c r="E614" s="30" t="s">
        <v>1190</v>
      </c>
      <c r="F614" s="30" t="s">
        <v>65</v>
      </c>
      <c r="G614" s="30">
        <v>28800</v>
      </c>
      <c r="H614" s="30">
        <v>15602.4</v>
      </c>
      <c r="I614" s="30">
        <v>1050</v>
      </c>
      <c r="J614" s="30" t="s">
        <v>3956</v>
      </c>
      <c r="K614" s="344"/>
      <c r="L614" s="102" t="str">
        <f t="shared" si="49"/>
        <v>REGNO GRVII 205/55R17 91V</v>
      </c>
      <c r="M614" s="104">
        <f>VLOOKUP(A:A,在庫!$B:$M,10,0)</f>
        <v>1</v>
      </c>
      <c r="N614" s="105" t="s">
        <v>4595</v>
      </c>
      <c r="O614" s="105" t="str">
        <f t="shared" si="48"/>
        <v/>
      </c>
      <c r="P614" s="106">
        <f>VLOOKUP(A:A,在庫!$B:$M,9,0)</f>
        <v>0</v>
      </c>
      <c r="Q614" s="106" t="str">
        <f>VLOOKUP('作成 (2)'!D:D,引当!A:B,2,0)&amp;K614&amp;O614</f>
        <v>grv2</v>
      </c>
      <c r="R614" s="107" t="str">
        <f t="shared" si="50"/>
        <v>2023年製 REGNO GRVII 205/55R17 91V  205/55R17  翌営業日発送</v>
      </c>
      <c r="S614" s="106" t="str">
        <f t="shared" si="51"/>
        <v>サマー$$BRIDGESTONE$$ブリヂストン$$レグノ$$205/55R17$$価格$$安い$$寿命$$おすすめ$$0</v>
      </c>
      <c r="T614" s="104"/>
      <c r="U614" s="104" t="str">
        <f>VLOOKUP('作成 (2)'!D:D,引当!A:R,4,FALSE)</f>
        <v>サマー</v>
      </c>
      <c r="V614" s="104" t="str">
        <f>VLOOKUP('作成 (2)'!D:D,引当!A:R,5,FALSE)</f>
        <v>BRIDGESTONE</v>
      </c>
      <c r="W614" s="103" t="str">
        <f>VLOOKUP('作成 (2)'!D:D,引当!A:R,6,FALSE)</f>
        <v>ブリヂストン</v>
      </c>
      <c r="X614" s="108" t="str">
        <f>VLOOKUP('作成 (2)'!D:D,引当!A:M,7,FALSE)</f>
        <v>レグノ</v>
      </c>
      <c r="Y614" s="109" t="str">
        <f t="shared" si="52"/>
        <v>205/55R17</v>
      </c>
      <c r="Z614" s="108" t="str">
        <f>VLOOKUP('作成 (2)'!D:D,引当!A:M,9,FALSE)</f>
        <v>価格</v>
      </c>
      <c r="AA614" s="109" t="str">
        <f>VLOOKUP('作成 (2)'!D:D,引当!A:M,10,FALSE)</f>
        <v>安い</v>
      </c>
      <c r="AB614" s="103" t="str">
        <f>VLOOKUP('作成 (2)'!D:D,引当!A:M,11,FALSE)</f>
        <v>寿命</v>
      </c>
      <c r="AC614" s="103" t="str">
        <f>VLOOKUP('作成 (2)'!D:D,引当!A:M,12,FALSE)</f>
        <v>おすすめ</v>
      </c>
      <c r="AD614" s="26">
        <f>VLOOKUP('作成 (2)'!D:D,引当!A:M,13,FALSE)</f>
        <v>0</v>
      </c>
    </row>
    <row r="615" spans="1:30">
      <c r="A615" s="33">
        <v>2056016119357</v>
      </c>
      <c r="B615" s="32">
        <v>4961914452728</v>
      </c>
      <c r="C615" s="31" t="s">
        <v>1433</v>
      </c>
      <c r="D615" s="30" t="s">
        <v>10776</v>
      </c>
      <c r="E615" s="30" t="s">
        <v>1161</v>
      </c>
      <c r="F615" s="30" t="s">
        <v>47</v>
      </c>
      <c r="G615" s="30">
        <v>23000</v>
      </c>
      <c r="H615" s="30">
        <v>12333</v>
      </c>
      <c r="I615" s="30">
        <v>1050</v>
      </c>
      <c r="J615" s="30" t="s">
        <v>3956</v>
      </c>
      <c r="K615" s="344"/>
      <c r="L615" s="102" t="str">
        <f t="shared" si="49"/>
        <v>REGNO GRVII 205/60R16 92H</v>
      </c>
      <c r="M615" s="104">
        <f>VLOOKUP(A:A,在庫!$B:$M,10,0)</f>
        <v>1</v>
      </c>
      <c r="N615" s="105" t="s">
        <v>4595</v>
      </c>
      <c r="O615" s="105" t="str">
        <f t="shared" si="48"/>
        <v/>
      </c>
      <c r="P615" s="106">
        <f>VLOOKUP(A:A,在庫!$B:$M,9,0)</f>
        <v>0</v>
      </c>
      <c r="Q615" s="106" t="str">
        <f>VLOOKUP('作成 (2)'!D:D,引当!A:B,2,0)&amp;K615&amp;O615</f>
        <v>grv2</v>
      </c>
      <c r="R615" s="107" t="str">
        <f t="shared" si="50"/>
        <v>2023年製 REGNO GRVII 205/60R16 92H  205/60R16  翌営業日発送</v>
      </c>
      <c r="S615" s="106" t="str">
        <f t="shared" si="51"/>
        <v>サマー$$BRIDGESTONE$$ブリヂストン$$レグノ$$205/60R16$$価格$$安い$$寿命$$おすすめ$$0</v>
      </c>
      <c r="T615" s="104"/>
      <c r="U615" s="104" t="str">
        <f>VLOOKUP('作成 (2)'!D:D,引当!A:R,4,FALSE)</f>
        <v>サマー</v>
      </c>
      <c r="V615" s="104" t="str">
        <f>VLOOKUP('作成 (2)'!D:D,引当!A:R,5,FALSE)</f>
        <v>BRIDGESTONE</v>
      </c>
      <c r="W615" s="103" t="str">
        <f>VLOOKUP('作成 (2)'!D:D,引当!A:R,6,FALSE)</f>
        <v>ブリヂストン</v>
      </c>
      <c r="X615" s="108" t="str">
        <f>VLOOKUP('作成 (2)'!D:D,引当!A:M,7,FALSE)</f>
        <v>レグノ</v>
      </c>
      <c r="Y615" s="109" t="str">
        <f t="shared" si="52"/>
        <v>205/60R16</v>
      </c>
      <c r="Z615" s="108" t="str">
        <f>VLOOKUP('作成 (2)'!D:D,引当!A:M,9,FALSE)</f>
        <v>価格</v>
      </c>
      <c r="AA615" s="109" t="str">
        <f>VLOOKUP('作成 (2)'!D:D,引当!A:M,10,FALSE)</f>
        <v>安い</v>
      </c>
      <c r="AB615" s="103" t="str">
        <f>VLOOKUP('作成 (2)'!D:D,引当!A:M,11,FALSE)</f>
        <v>寿命</v>
      </c>
      <c r="AC615" s="103" t="str">
        <f>VLOOKUP('作成 (2)'!D:D,引当!A:M,12,FALSE)</f>
        <v>おすすめ</v>
      </c>
      <c r="AD615" s="26">
        <f>VLOOKUP('作成 (2)'!D:D,引当!A:M,13,FALSE)</f>
        <v>0</v>
      </c>
    </row>
    <row r="616" spans="1:30">
      <c r="A616" s="33">
        <v>2155517119351</v>
      </c>
      <c r="B616" s="32">
        <v>4961914455514</v>
      </c>
      <c r="C616" s="31" t="s">
        <v>1417</v>
      </c>
      <c r="D616" s="30" t="s">
        <v>20</v>
      </c>
      <c r="E616" s="30" t="s">
        <v>1163</v>
      </c>
      <c r="F616" s="30" t="s">
        <v>66</v>
      </c>
      <c r="G616" s="30">
        <v>29900</v>
      </c>
      <c r="H616" s="30">
        <v>16198.325000000001</v>
      </c>
      <c r="I616" s="30">
        <v>1050</v>
      </c>
      <c r="J616" s="30" t="s">
        <v>3956</v>
      </c>
      <c r="K616" s="344"/>
      <c r="L616" s="102" t="str">
        <f t="shared" si="49"/>
        <v>REGNO GRVII 215/55R17 94V</v>
      </c>
      <c r="M616" s="104">
        <f>VLOOKUP(A:A,在庫!$B:$M,10,0)</f>
        <v>1</v>
      </c>
      <c r="N616" s="105" t="s">
        <v>4595</v>
      </c>
      <c r="O616" s="105" t="str">
        <f t="shared" si="48"/>
        <v/>
      </c>
      <c r="P616" s="106">
        <f>VLOOKUP(A:A,在庫!$B:$M,9,0)</f>
        <v>0</v>
      </c>
      <c r="Q616" s="106" t="str">
        <f>VLOOKUP('作成 (2)'!D:D,引当!A:B,2,0)&amp;K616&amp;O616</f>
        <v>grv2</v>
      </c>
      <c r="R616" s="107" t="str">
        <f t="shared" si="50"/>
        <v>2023年製 REGNO GRVII 215/55R17 94V  215/55R17  翌営業日発送</v>
      </c>
      <c r="S616" s="106" t="str">
        <f t="shared" si="51"/>
        <v>サマー$$BRIDGESTONE$$ブリヂストン$$レグノ$$215/55R17$$価格$$安い$$寿命$$おすすめ$$0</v>
      </c>
      <c r="T616" s="104"/>
      <c r="U616" s="104" t="str">
        <f>VLOOKUP('作成 (2)'!D:D,引当!A:R,4,FALSE)</f>
        <v>サマー</v>
      </c>
      <c r="V616" s="104" t="str">
        <f>VLOOKUP('作成 (2)'!D:D,引当!A:R,5,FALSE)</f>
        <v>BRIDGESTONE</v>
      </c>
      <c r="W616" s="103" t="str">
        <f>VLOOKUP('作成 (2)'!D:D,引当!A:R,6,FALSE)</f>
        <v>ブリヂストン</v>
      </c>
      <c r="X616" s="108" t="str">
        <f>VLOOKUP('作成 (2)'!D:D,引当!A:M,7,FALSE)</f>
        <v>レグノ</v>
      </c>
      <c r="Y616" s="109" t="str">
        <f t="shared" si="52"/>
        <v>215/55R17</v>
      </c>
      <c r="Z616" s="108" t="str">
        <f>VLOOKUP('作成 (2)'!D:D,引当!A:M,9,FALSE)</f>
        <v>価格</v>
      </c>
      <c r="AA616" s="109" t="str">
        <f>VLOOKUP('作成 (2)'!D:D,引当!A:M,10,FALSE)</f>
        <v>安い</v>
      </c>
      <c r="AB616" s="103" t="str">
        <f>VLOOKUP('作成 (2)'!D:D,引当!A:M,11,FALSE)</f>
        <v>寿命</v>
      </c>
      <c r="AC616" s="103" t="str">
        <f>VLOOKUP('作成 (2)'!D:D,引当!A:M,12,FALSE)</f>
        <v>おすすめ</v>
      </c>
      <c r="AD616" s="26">
        <f>VLOOKUP('作成 (2)'!D:D,引当!A:M,13,FALSE)</f>
        <v>0</v>
      </c>
    </row>
    <row r="617" spans="1:30">
      <c r="A617" s="33">
        <v>2156017119353</v>
      </c>
      <c r="B617" s="32">
        <v>4961914452759</v>
      </c>
      <c r="C617" s="31" t="s">
        <v>1449</v>
      </c>
      <c r="D617" s="30" t="s">
        <v>20</v>
      </c>
      <c r="E617" s="30" t="s">
        <v>1180</v>
      </c>
      <c r="F617" s="30" t="s">
        <v>67</v>
      </c>
      <c r="G617" s="30">
        <v>26200</v>
      </c>
      <c r="H617" s="30">
        <v>14193.85</v>
      </c>
      <c r="I617" s="30">
        <v>1050</v>
      </c>
      <c r="J617" s="30" t="s">
        <v>3956</v>
      </c>
      <c r="K617" s="344"/>
      <c r="L617" s="102" t="str">
        <f t="shared" si="49"/>
        <v>REGNO GRVII 215/60R17 96H</v>
      </c>
      <c r="M617" s="104">
        <f>VLOOKUP(A:A,在庫!$B:$M,10,0)</f>
        <v>1</v>
      </c>
      <c r="N617" s="105" t="s">
        <v>4595</v>
      </c>
      <c r="O617" s="105" t="str">
        <f t="shared" si="48"/>
        <v/>
      </c>
      <c r="P617" s="106">
        <f>VLOOKUP(A:A,在庫!$B:$M,9,0)</f>
        <v>0</v>
      </c>
      <c r="Q617" s="106" t="str">
        <f>VLOOKUP('作成 (2)'!D:D,引当!A:B,2,0)&amp;K617&amp;O617</f>
        <v>grv2</v>
      </c>
      <c r="R617" s="107" t="str">
        <f t="shared" si="50"/>
        <v>2023年製 REGNO GRVII 215/60R17 96H  215/60R17  翌営業日発送</v>
      </c>
      <c r="S617" s="106" t="str">
        <f t="shared" si="51"/>
        <v>サマー$$BRIDGESTONE$$ブリヂストン$$レグノ$$215/60R17$$価格$$安い$$寿命$$おすすめ$$0</v>
      </c>
      <c r="T617" s="104"/>
      <c r="U617" s="104" t="str">
        <f>VLOOKUP('作成 (2)'!D:D,引当!A:R,4,FALSE)</f>
        <v>サマー</v>
      </c>
      <c r="V617" s="104" t="str">
        <f>VLOOKUP('作成 (2)'!D:D,引当!A:R,5,FALSE)</f>
        <v>BRIDGESTONE</v>
      </c>
      <c r="W617" s="103" t="str">
        <f>VLOOKUP('作成 (2)'!D:D,引当!A:R,6,FALSE)</f>
        <v>ブリヂストン</v>
      </c>
      <c r="X617" s="108" t="str">
        <f>VLOOKUP('作成 (2)'!D:D,引当!A:M,7,FALSE)</f>
        <v>レグノ</v>
      </c>
      <c r="Y617" s="109" t="str">
        <f t="shared" si="52"/>
        <v>215/60R17</v>
      </c>
      <c r="Z617" s="108" t="str">
        <f>VLOOKUP('作成 (2)'!D:D,引当!A:M,9,FALSE)</f>
        <v>価格</v>
      </c>
      <c r="AA617" s="109" t="str">
        <f>VLOOKUP('作成 (2)'!D:D,引当!A:M,10,FALSE)</f>
        <v>安い</v>
      </c>
      <c r="AB617" s="103" t="str">
        <f>VLOOKUP('作成 (2)'!D:D,引当!A:M,11,FALSE)</f>
        <v>寿命</v>
      </c>
      <c r="AC617" s="103" t="str">
        <f>VLOOKUP('作成 (2)'!D:D,引当!A:M,12,FALSE)</f>
        <v>おすすめ</v>
      </c>
      <c r="AD617" s="26">
        <f>VLOOKUP('作成 (2)'!D:D,引当!A:M,13,FALSE)</f>
        <v>0</v>
      </c>
    </row>
    <row r="618" spans="1:30">
      <c r="A618" s="33">
        <v>2255518119357</v>
      </c>
      <c r="B618" s="32">
        <v>4961914455521</v>
      </c>
      <c r="C618" s="31" t="s">
        <v>1450</v>
      </c>
      <c r="D618" s="30" t="s">
        <v>20</v>
      </c>
      <c r="E618" s="30" t="s">
        <v>939</v>
      </c>
      <c r="F618" s="30" t="s">
        <v>71</v>
      </c>
      <c r="G618" s="30">
        <v>34500</v>
      </c>
      <c r="H618" s="30">
        <v>18690.375</v>
      </c>
      <c r="I618" s="30">
        <v>1050</v>
      </c>
      <c r="J618" s="30" t="s">
        <v>3956</v>
      </c>
      <c r="K618" s="344"/>
      <c r="L618" s="102" t="str">
        <f t="shared" si="49"/>
        <v>REGNO GRVII 225/55R18 98V</v>
      </c>
      <c r="M618" s="104">
        <f>VLOOKUP(A:A,在庫!$B:$M,10,0)</f>
        <v>1</v>
      </c>
      <c r="N618" s="105" t="s">
        <v>4595</v>
      </c>
      <c r="O618" s="105" t="str">
        <f t="shared" si="48"/>
        <v/>
      </c>
      <c r="P618" s="106">
        <f>VLOOKUP(A:A,在庫!$B:$M,9,0)</f>
        <v>0</v>
      </c>
      <c r="Q618" s="106" t="str">
        <f>VLOOKUP('作成 (2)'!D:D,引当!A:B,2,0)&amp;K618&amp;O618</f>
        <v>grv2</v>
      </c>
      <c r="R618" s="107" t="str">
        <f t="shared" si="50"/>
        <v>2023年製 REGNO GRVII 225/55R18 98V  225/55R18  翌営業日発送</v>
      </c>
      <c r="S618" s="106" t="str">
        <f t="shared" si="51"/>
        <v>サマー$$BRIDGESTONE$$ブリヂストン$$レグノ$$225/55R18$$価格$$安い$$寿命$$おすすめ$$0</v>
      </c>
      <c r="T618" s="104"/>
      <c r="U618" s="104" t="str">
        <f>VLOOKUP('作成 (2)'!D:D,引当!A:R,4,FALSE)</f>
        <v>サマー</v>
      </c>
      <c r="V618" s="104" t="str">
        <f>VLOOKUP('作成 (2)'!D:D,引当!A:R,5,FALSE)</f>
        <v>BRIDGESTONE</v>
      </c>
      <c r="W618" s="103" t="str">
        <f>VLOOKUP('作成 (2)'!D:D,引当!A:R,6,FALSE)</f>
        <v>ブリヂストン</v>
      </c>
      <c r="X618" s="108" t="str">
        <f>VLOOKUP('作成 (2)'!D:D,引当!A:M,7,FALSE)</f>
        <v>レグノ</v>
      </c>
      <c r="Y618" s="109" t="str">
        <f t="shared" si="52"/>
        <v>225/55R18</v>
      </c>
      <c r="Z618" s="108" t="str">
        <f>VLOOKUP('作成 (2)'!D:D,引当!A:M,9,FALSE)</f>
        <v>価格</v>
      </c>
      <c r="AA618" s="109" t="str">
        <f>VLOOKUP('作成 (2)'!D:D,引当!A:M,10,FALSE)</f>
        <v>安い</v>
      </c>
      <c r="AB618" s="103" t="str">
        <f>VLOOKUP('作成 (2)'!D:D,引当!A:M,11,FALSE)</f>
        <v>寿命</v>
      </c>
      <c r="AC618" s="103" t="str">
        <f>VLOOKUP('作成 (2)'!D:D,引当!A:M,12,FALSE)</f>
        <v>おすすめ</v>
      </c>
      <c r="AD618" s="26">
        <f>VLOOKUP('作成 (2)'!D:D,引当!A:M,13,FALSE)</f>
        <v>0</v>
      </c>
    </row>
    <row r="619" spans="1:30">
      <c r="A619" s="33">
        <v>2355018119359</v>
      </c>
      <c r="B619" s="32">
        <v>4961914455439</v>
      </c>
      <c r="C619" s="31" t="s">
        <v>1459</v>
      </c>
      <c r="D619" s="30" t="s">
        <v>20</v>
      </c>
      <c r="E619" s="30" t="s">
        <v>994</v>
      </c>
      <c r="F619" s="30" t="s">
        <v>54</v>
      </c>
      <c r="G619" s="30">
        <v>36300</v>
      </c>
      <c r="H619" s="30">
        <v>19545</v>
      </c>
      <c r="I619" s="30">
        <v>525</v>
      </c>
      <c r="J619" s="30" t="s">
        <v>3956</v>
      </c>
      <c r="K619" s="344"/>
      <c r="L619" s="102" t="str">
        <f t="shared" si="49"/>
        <v>REGNO GRVII 235/50R18 101V XL</v>
      </c>
      <c r="M619" s="104">
        <f>VLOOKUP(A:A,在庫!$B:$M,10,0)</f>
        <v>1</v>
      </c>
      <c r="N619" s="105" t="s">
        <v>4595</v>
      </c>
      <c r="O619" s="105" t="str">
        <f t="shared" si="48"/>
        <v/>
      </c>
      <c r="P619" s="106">
        <f>VLOOKUP(A:A,在庫!$B:$M,9,0)</f>
        <v>0</v>
      </c>
      <c r="Q619" s="106" t="str">
        <f>VLOOKUP('作成 (2)'!D:D,引当!A:B,2,0)&amp;K619&amp;O619</f>
        <v>grv2</v>
      </c>
      <c r="R619" s="107" t="str">
        <f t="shared" si="50"/>
        <v>2023年製 REGNO GRVII 235/50R18 101V XL  235/50R18  翌営業日発送</v>
      </c>
      <c r="S619" s="106" t="str">
        <f t="shared" si="51"/>
        <v>サマー$$BRIDGESTONE$$ブリヂストン$$レグノ$$235/50R18$$価格$$安い$$寿命$$おすすめ$$0</v>
      </c>
      <c r="T619" s="104"/>
      <c r="U619" s="104" t="str">
        <f>VLOOKUP('作成 (2)'!D:D,引当!A:R,4,FALSE)</f>
        <v>サマー</v>
      </c>
      <c r="V619" s="104" t="str">
        <f>VLOOKUP('作成 (2)'!D:D,引当!A:R,5,FALSE)</f>
        <v>BRIDGESTONE</v>
      </c>
      <c r="W619" s="103" t="str">
        <f>VLOOKUP('作成 (2)'!D:D,引当!A:R,6,FALSE)</f>
        <v>ブリヂストン</v>
      </c>
      <c r="X619" s="108" t="str">
        <f>VLOOKUP('作成 (2)'!D:D,引当!A:M,7,FALSE)</f>
        <v>レグノ</v>
      </c>
      <c r="Y619" s="109" t="str">
        <f t="shared" si="52"/>
        <v>235/50R18</v>
      </c>
      <c r="Z619" s="108" t="str">
        <f>VLOOKUP('作成 (2)'!D:D,引当!A:M,9,FALSE)</f>
        <v>価格</v>
      </c>
      <c r="AA619" s="109" t="str">
        <f>VLOOKUP('作成 (2)'!D:D,引当!A:M,10,FALSE)</f>
        <v>安い</v>
      </c>
      <c r="AB619" s="103" t="str">
        <f>VLOOKUP('作成 (2)'!D:D,引当!A:M,11,FALSE)</f>
        <v>寿命</v>
      </c>
      <c r="AC619" s="103" t="str">
        <f>VLOOKUP('作成 (2)'!D:D,引当!A:M,12,FALSE)</f>
        <v>おすすめ</v>
      </c>
      <c r="AD619" s="26">
        <f>VLOOKUP('作成 (2)'!D:D,引当!A:M,13,FALSE)</f>
        <v>0</v>
      </c>
    </row>
    <row r="620" spans="1:30">
      <c r="A620" s="33">
        <v>2255518119357</v>
      </c>
      <c r="B620" s="32">
        <v>4961914455521</v>
      </c>
      <c r="C620" s="31" t="s">
        <v>1450</v>
      </c>
      <c r="D620" s="30" t="s">
        <v>20</v>
      </c>
      <c r="E620" s="30" t="s">
        <v>939</v>
      </c>
      <c r="F620" s="30" t="s">
        <v>71</v>
      </c>
      <c r="G620" s="30">
        <v>34500</v>
      </c>
      <c r="K620" s="344"/>
      <c r="L620" s="102" t="str">
        <f t="shared" si="49"/>
        <v>REGNO GRVII 225/55R18 98V</v>
      </c>
      <c r="M620" s="104">
        <f>VLOOKUP(A:A,在庫!$B:$M,10,0)</f>
        <v>1</v>
      </c>
      <c r="N620" s="105" t="s">
        <v>4595</v>
      </c>
      <c r="O620" s="105" t="str">
        <f t="shared" si="48"/>
        <v/>
      </c>
      <c r="P620" s="106">
        <f>VLOOKUP(A:A,在庫!$B:$M,9,0)</f>
        <v>0</v>
      </c>
      <c r="Q620" s="106" t="str">
        <f>VLOOKUP('作成 (2)'!D:D,引当!A:B,2,0)&amp;K620&amp;O620</f>
        <v>grv2</v>
      </c>
      <c r="R620" s="107" t="str">
        <f t="shared" si="50"/>
        <v>2023年製 REGNO GRVII 225/55R18 98V  225/55R18  翌営業日発送</v>
      </c>
      <c r="S620" s="106" t="str">
        <f t="shared" si="51"/>
        <v>サマー$$BRIDGESTONE$$ブリヂストン$$レグノ$$225/55R18$$価格$$安い$$寿命$$おすすめ$$0</v>
      </c>
      <c r="T620" s="104"/>
      <c r="U620" s="104" t="str">
        <f>VLOOKUP('作成 (2)'!D:D,引当!A:R,4,FALSE)</f>
        <v>サマー</v>
      </c>
      <c r="V620" s="104" t="str">
        <f>VLOOKUP('作成 (2)'!D:D,引当!A:R,5,FALSE)</f>
        <v>BRIDGESTONE</v>
      </c>
      <c r="W620" s="103" t="str">
        <f>VLOOKUP('作成 (2)'!D:D,引当!A:R,6,FALSE)</f>
        <v>ブリヂストン</v>
      </c>
      <c r="X620" s="108" t="str">
        <f>VLOOKUP('作成 (2)'!D:D,引当!A:M,7,FALSE)</f>
        <v>レグノ</v>
      </c>
      <c r="Y620" s="109" t="str">
        <f t="shared" si="52"/>
        <v>225/55R18</v>
      </c>
      <c r="Z620" s="108" t="str">
        <f>VLOOKUP('作成 (2)'!D:D,引当!A:M,9,FALSE)</f>
        <v>価格</v>
      </c>
      <c r="AA620" s="109" t="str">
        <f>VLOOKUP('作成 (2)'!D:D,引当!A:M,10,FALSE)</f>
        <v>安い</v>
      </c>
      <c r="AB620" s="103" t="str">
        <f>VLOOKUP('作成 (2)'!D:D,引当!A:M,11,FALSE)</f>
        <v>寿命</v>
      </c>
      <c r="AC620" s="103" t="str">
        <f>VLOOKUP('作成 (2)'!D:D,引当!A:M,12,FALSE)</f>
        <v>おすすめ</v>
      </c>
      <c r="AD620" s="26">
        <f>VLOOKUP('作成 (2)'!D:D,引当!A:M,13,FALSE)</f>
        <v>0</v>
      </c>
    </row>
    <row r="621" spans="1:30">
      <c r="A621" s="33">
        <v>1956515119357</v>
      </c>
      <c r="B621" s="32">
        <v>4961914452704</v>
      </c>
      <c r="C621" s="31" t="s">
        <v>1481</v>
      </c>
      <c r="D621" s="30" t="s">
        <v>20</v>
      </c>
      <c r="E621" s="30" t="s">
        <v>1008</v>
      </c>
      <c r="F621" s="30" t="s">
        <v>43</v>
      </c>
      <c r="G621" s="30">
        <v>18700</v>
      </c>
      <c r="H621" s="30">
        <v>10130.725</v>
      </c>
      <c r="I621" s="30">
        <v>525</v>
      </c>
      <c r="J621" s="30" t="s">
        <v>3956</v>
      </c>
      <c r="K621" s="344"/>
      <c r="L621" s="102" t="str">
        <f t="shared" si="49"/>
        <v>REGNO GRVII 195/65R15 91H</v>
      </c>
      <c r="M621" s="104" t="e">
        <f>VLOOKUP(A:A,在庫!$B:$M,10,0)</f>
        <v>#N/A</v>
      </c>
      <c r="N621" s="105" t="s">
        <v>4595</v>
      </c>
      <c r="O621" s="105" t="str">
        <f t="shared" si="48"/>
        <v/>
      </c>
      <c r="P621" s="106" t="e">
        <f>VLOOKUP(A:A,在庫!$B:$M,9,0)</f>
        <v>#N/A</v>
      </c>
      <c r="Q621" s="106" t="str">
        <f>VLOOKUP('作成 (2)'!D:D,引当!A:B,2,0)&amp;K621&amp;O621</f>
        <v>grv2</v>
      </c>
      <c r="R621" s="107" t="str">
        <f t="shared" si="50"/>
        <v>2023年製 REGNO GRVII 195/65R15 91H  195/65R15  翌営業日発送</v>
      </c>
      <c r="S621" s="106" t="str">
        <f t="shared" si="51"/>
        <v>サマー$$BRIDGESTONE$$ブリヂストン$$レグノ$$195/65R15$$価格$$安い$$寿命$$おすすめ$$0</v>
      </c>
      <c r="T621" s="104"/>
      <c r="U621" s="104" t="str">
        <f>VLOOKUP('作成 (2)'!D:D,引当!A:R,4,FALSE)</f>
        <v>サマー</v>
      </c>
      <c r="V621" s="104" t="str">
        <f>VLOOKUP('作成 (2)'!D:D,引当!A:R,5,FALSE)</f>
        <v>BRIDGESTONE</v>
      </c>
      <c r="W621" s="103" t="str">
        <f>VLOOKUP('作成 (2)'!D:D,引当!A:R,6,FALSE)</f>
        <v>ブリヂストン</v>
      </c>
      <c r="X621" s="108" t="str">
        <f>VLOOKUP('作成 (2)'!D:D,引当!A:M,7,FALSE)</f>
        <v>レグノ</v>
      </c>
      <c r="Y621" s="109" t="str">
        <f t="shared" si="52"/>
        <v>195/65R15</v>
      </c>
      <c r="Z621" s="108" t="str">
        <f>VLOOKUP('作成 (2)'!D:D,引当!A:M,9,FALSE)</f>
        <v>価格</v>
      </c>
      <c r="AA621" s="109" t="str">
        <f>VLOOKUP('作成 (2)'!D:D,引当!A:M,10,FALSE)</f>
        <v>安い</v>
      </c>
      <c r="AB621" s="103" t="str">
        <f>VLOOKUP('作成 (2)'!D:D,引当!A:M,11,FALSE)</f>
        <v>寿命</v>
      </c>
      <c r="AC621" s="103" t="str">
        <f>VLOOKUP('作成 (2)'!D:D,引当!A:M,12,FALSE)</f>
        <v>おすすめ</v>
      </c>
      <c r="AD621" s="26">
        <f>VLOOKUP('作成 (2)'!D:D,引当!A:M,13,FALSE)</f>
        <v>0</v>
      </c>
    </row>
    <row r="622" spans="1:30">
      <c r="A622" s="33">
        <v>2055516119355</v>
      </c>
      <c r="B622" s="32">
        <v>4961914455460</v>
      </c>
      <c r="C622" s="31" t="s">
        <v>1482</v>
      </c>
      <c r="D622" s="30" t="s">
        <v>20</v>
      </c>
      <c r="E622" s="30" t="s">
        <v>901</v>
      </c>
      <c r="F622" s="30" t="s">
        <v>35</v>
      </c>
      <c r="G622" s="30">
        <v>24800</v>
      </c>
      <c r="H622" s="30">
        <v>13679.68</v>
      </c>
      <c r="I622" s="30">
        <v>525</v>
      </c>
      <c r="J622" s="30" t="s">
        <v>3956</v>
      </c>
      <c r="K622" s="344"/>
      <c r="L622" s="102" t="str">
        <f t="shared" si="49"/>
        <v>REGNO GRVII 205/55R16 91V</v>
      </c>
      <c r="M622" s="104" t="e">
        <f>VLOOKUP(A:A,在庫!$B:$M,10,0)</f>
        <v>#N/A</v>
      </c>
      <c r="N622" s="105" t="s">
        <v>4595</v>
      </c>
      <c r="O622" s="105" t="str">
        <f t="shared" si="48"/>
        <v/>
      </c>
      <c r="P622" s="106" t="e">
        <f>VLOOKUP(A:A,在庫!$B:$M,9,0)</f>
        <v>#N/A</v>
      </c>
      <c r="Q622" s="106" t="str">
        <f>VLOOKUP('作成 (2)'!D:D,引当!A:B,2,0)&amp;K622&amp;O622</f>
        <v>grv2</v>
      </c>
      <c r="R622" s="107" t="str">
        <f t="shared" si="50"/>
        <v>2023年製 REGNO GRVII 205/55R16 91V  205/55R16  翌営業日発送</v>
      </c>
      <c r="S622" s="106" t="str">
        <f t="shared" si="51"/>
        <v>サマー$$BRIDGESTONE$$ブリヂストン$$レグノ$$205/55R16$$価格$$安い$$寿命$$おすすめ$$0</v>
      </c>
      <c r="T622" s="104"/>
      <c r="U622" s="104" t="str">
        <f>VLOOKUP('作成 (2)'!D:D,引当!A:R,4,FALSE)</f>
        <v>サマー</v>
      </c>
      <c r="V622" s="104" t="str">
        <f>VLOOKUP('作成 (2)'!D:D,引当!A:R,5,FALSE)</f>
        <v>BRIDGESTONE</v>
      </c>
      <c r="W622" s="103" t="str">
        <f>VLOOKUP('作成 (2)'!D:D,引当!A:R,6,FALSE)</f>
        <v>ブリヂストン</v>
      </c>
      <c r="X622" s="108" t="str">
        <f>VLOOKUP('作成 (2)'!D:D,引当!A:M,7,FALSE)</f>
        <v>レグノ</v>
      </c>
      <c r="Y622" s="109" t="str">
        <f t="shared" si="52"/>
        <v>205/55R16</v>
      </c>
      <c r="Z622" s="108" t="str">
        <f>VLOOKUP('作成 (2)'!D:D,引当!A:M,9,FALSE)</f>
        <v>価格</v>
      </c>
      <c r="AA622" s="109" t="str">
        <f>VLOOKUP('作成 (2)'!D:D,引当!A:M,10,FALSE)</f>
        <v>安い</v>
      </c>
      <c r="AB622" s="103" t="str">
        <f>VLOOKUP('作成 (2)'!D:D,引当!A:M,11,FALSE)</f>
        <v>寿命</v>
      </c>
      <c r="AC622" s="103" t="str">
        <f>VLOOKUP('作成 (2)'!D:D,引当!A:M,12,FALSE)</f>
        <v>おすすめ</v>
      </c>
      <c r="AD622" s="26">
        <f>VLOOKUP('作成 (2)'!D:D,引当!A:M,13,FALSE)</f>
        <v>0</v>
      </c>
    </row>
    <row r="623" spans="1:30">
      <c r="A623" s="33">
        <v>2156016119354</v>
      </c>
      <c r="B623" s="32">
        <v>4961914452735</v>
      </c>
      <c r="C623" s="31" t="s">
        <v>1480</v>
      </c>
      <c r="D623" s="30" t="s">
        <v>20</v>
      </c>
      <c r="E623" s="30" t="s">
        <v>1179</v>
      </c>
      <c r="F623" s="30" t="s">
        <v>48</v>
      </c>
      <c r="G623" s="30">
        <v>24300</v>
      </c>
      <c r="H623" s="30">
        <v>13403.88</v>
      </c>
      <c r="I623" s="30">
        <v>1050</v>
      </c>
      <c r="J623" s="30" t="s">
        <v>3956</v>
      </c>
      <c r="K623" s="344"/>
      <c r="L623" s="102" t="str">
        <f t="shared" si="49"/>
        <v>REGNO GRVII 215/60R16 95H</v>
      </c>
      <c r="M623" s="104" t="e">
        <f>VLOOKUP(A:A,在庫!$B:$M,10,0)</f>
        <v>#N/A</v>
      </c>
      <c r="N623" s="105" t="s">
        <v>4595</v>
      </c>
      <c r="O623" s="105" t="str">
        <f t="shared" si="48"/>
        <v/>
      </c>
      <c r="P623" s="106" t="e">
        <f>VLOOKUP(A:A,在庫!$B:$M,9,0)</f>
        <v>#N/A</v>
      </c>
      <c r="Q623" s="106" t="str">
        <f>VLOOKUP('作成 (2)'!D:D,引当!A:B,2,0)&amp;K623&amp;O623</f>
        <v>grv2</v>
      </c>
      <c r="R623" s="107" t="str">
        <f t="shared" si="50"/>
        <v>2023年製 REGNO GRVII 215/60R16 95H  215/60R16  翌営業日発送</v>
      </c>
      <c r="S623" s="106" t="str">
        <f t="shared" si="51"/>
        <v>サマー$$BRIDGESTONE$$ブリヂストン$$レグノ$$215/60R16$$価格$$安い$$寿命$$おすすめ$$0</v>
      </c>
      <c r="T623" s="104"/>
      <c r="U623" s="104" t="str">
        <f>VLOOKUP('作成 (2)'!D:D,引当!A:R,4,FALSE)</f>
        <v>サマー</v>
      </c>
      <c r="V623" s="104" t="str">
        <f>VLOOKUP('作成 (2)'!D:D,引当!A:R,5,FALSE)</f>
        <v>BRIDGESTONE</v>
      </c>
      <c r="W623" s="103" t="str">
        <f>VLOOKUP('作成 (2)'!D:D,引当!A:R,6,FALSE)</f>
        <v>ブリヂストン</v>
      </c>
      <c r="X623" s="108" t="str">
        <f>VLOOKUP('作成 (2)'!D:D,引当!A:M,7,FALSE)</f>
        <v>レグノ</v>
      </c>
      <c r="Y623" s="109" t="str">
        <f t="shared" si="52"/>
        <v>215/60R16</v>
      </c>
      <c r="Z623" s="108" t="str">
        <f>VLOOKUP('作成 (2)'!D:D,引当!A:M,9,FALSE)</f>
        <v>価格</v>
      </c>
      <c r="AA623" s="109" t="str">
        <f>VLOOKUP('作成 (2)'!D:D,引当!A:M,10,FALSE)</f>
        <v>安い</v>
      </c>
      <c r="AB623" s="103" t="str">
        <f>VLOOKUP('作成 (2)'!D:D,引当!A:M,11,FALSE)</f>
        <v>寿命</v>
      </c>
      <c r="AC623" s="103" t="str">
        <f>VLOOKUP('作成 (2)'!D:D,引当!A:M,12,FALSE)</f>
        <v>おすすめ</v>
      </c>
      <c r="AD623" s="26">
        <f>VLOOKUP('作成 (2)'!D:D,引当!A:M,13,FALSE)</f>
        <v>0</v>
      </c>
    </row>
    <row r="624" spans="1:30">
      <c r="A624" s="33">
        <v>2255018119352</v>
      </c>
      <c r="B624" s="32">
        <v>4961914455507</v>
      </c>
      <c r="C624" s="31" t="s">
        <v>1423</v>
      </c>
      <c r="D624" s="30" t="s">
        <v>20</v>
      </c>
      <c r="E624" s="30" t="s">
        <v>1156</v>
      </c>
      <c r="F624" s="30" t="s">
        <v>80</v>
      </c>
      <c r="G624" s="30">
        <v>35200</v>
      </c>
      <c r="H624" s="30">
        <v>19069.599999999999</v>
      </c>
      <c r="I624" s="30">
        <v>1050</v>
      </c>
      <c r="J624" s="30" t="s">
        <v>3956</v>
      </c>
      <c r="K624" s="344"/>
      <c r="L624" s="102" t="str">
        <f t="shared" si="49"/>
        <v>REGNO GRVII 225/50R18 95V</v>
      </c>
      <c r="M624" s="104" t="e">
        <f>VLOOKUP(A:A,在庫!$B:$M,10,0)</f>
        <v>#N/A</v>
      </c>
      <c r="N624" s="105" t="s">
        <v>4595</v>
      </c>
      <c r="O624" s="105" t="str">
        <f t="shared" si="48"/>
        <v/>
      </c>
      <c r="P624" s="106" t="e">
        <f>VLOOKUP(A:A,在庫!$B:$M,9,0)</f>
        <v>#N/A</v>
      </c>
      <c r="Q624" s="106" t="str">
        <f>VLOOKUP('作成 (2)'!D:D,引当!A:B,2,0)&amp;K624&amp;O624</f>
        <v>grv2</v>
      </c>
      <c r="R624" s="107" t="str">
        <f t="shared" si="50"/>
        <v>2023年製 REGNO GRVII 225/50R18 95V  225/50R18  翌営業日発送</v>
      </c>
      <c r="S624" s="106" t="str">
        <f t="shared" si="51"/>
        <v>サマー$$BRIDGESTONE$$ブリヂストン$$レグノ$$225/50R18$$価格$$安い$$寿命$$おすすめ$$0</v>
      </c>
      <c r="T624" s="104"/>
      <c r="U624" s="104" t="str">
        <f>VLOOKUP('作成 (2)'!D:D,引当!A:R,4,FALSE)</f>
        <v>サマー</v>
      </c>
      <c r="V624" s="104" t="str">
        <f>VLOOKUP('作成 (2)'!D:D,引当!A:R,5,FALSE)</f>
        <v>BRIDGESTONE</v>
      </c>
      <c r="W624" s="103" t="str">
        <f>VLOOKUP('作成 (2)'!D:D,引当!A:R,6,FALSE)</f>
        <v>ブリヂストン</v>
      </c>
      <c r="X624" s="108" t="str">
        <f>VLOOKUP('作成 (2)'!D:D,引当!A:M,7,FALSE)</f>
        <v>レグノ</v>
      </c>
      <c r="Y624" s="109" t="str">
        <f t="shared" si="52"/>
        <v>225/50R18</v>
      </c>
      <c r="Z624" s="108" t="str">
        <f>VLOOKUP('作成 (2)'!D:D,引当!A:M,9,FALSE)</f>
        <v>価格</v>
      </c>
      <c r="AA624" s="109" t="str">
        <f>VLOOKUP('作成 (2)'!D:D,引当!A:M,10,FALSE)</f>
        <v>安い</v>
      </c>
      <c r="AB624" s="103" t="str">
        <f>VLOOKUP('作成 (2)'!D:D,引当!A:M,11,FALSE)</f>
        <v>寿命</v>
      </c>
      <c r="AC624" s="103" t="str">
        <f>VLOOKUP('作成 (2)'!D:D,引当!A:M,12,FALSE)</f>
        <v>おすすめ</v>
      </c>
      <c r="AD624" s="26">
        <f>VLOOKUP('作成 (2)'!D:D,引当!A:M,13,FALSE)</f>
        <v>0</v>
      </c>
    </row>
    <row r="625" spans="1:30">
      <c r="A625" s="33">
        <v>2256017119350</v>
      </c>
      <c r="B625" s="32">
        <v>4961914452773</v>
      </c>
      <c r="C625" s="31" t="s">
        <v>1429</v>
      </c>
      <c r="D625" s="30" t="s">
        <v>20</v>
      </c>
      <c r="E625" s="30" t="s">
        <v>1181</v>
      </c>
      <c r="F625" s="30" t="s">
        <v>68</v>
      </c>
      <c r="G625" s="30">
        <v>27500</v>
      </c>
      <c r="H625" s="30">
        <v>14898.125</v>
      </c>
      <c r="I625" s="30">
        <v>1050</v>
      </c>
      <c r="J625" s="30" t="s">
        <v>3956</v>
      </c>
      <c r="K625" s="344"/>
      <c r="L625" s="102" t="str">
        <f t="shared" si="49"/>
        <v>REGNO GRVII 225/60R17 99H</v>
      </c>
      <c r="M625" s="104" t="e">
        <f>VLOOKUP(A:A,在庫!$B:$M,10,0)</f>
        <v>#N/A</v>
      </c>
      <c r="N625" s="105" t="s">
        <v>4595</v>
      </c>
      <c r="O625" s="105" t="str">
        <f t="shared" si="48"/>
        <v/>
      </c>
      <c r="P625" s="106" t="e">
        <f>VLOOKUP(A:A,在庫!$B:$M,9,0)</f>
        <v>#N/A</v>
      </c>
      <c r="Q625" s="106" t="str">
        <f>VLOOKUP('作成 (2)'!D:D,引当!A:B,2,0)&amp;K625&amp;O625</f>
        <v>grv2</v>
      </c>
      <c r="R625" s="107" t="str">
        <f t="shared" si="50"/>
        <v>2023年製 REGNO GRVII 225/60R17 99H  225/60R17  翌営業日発送</v>
      </c>
      <c r="S625" s="106" t="str">
        <f t="shared" si="51"/>
        <v>サマー$$BRIDGESTONE$$ブリヂストン$$レグノ$$225/60R17$$価格$$安い$$寿命$$おすすめ$$0</v>
      </c>
      <c r="T625" s="104"/>
      <c r="U625" s="104" t="str">
        <f>VLOOKUP('作成 (2)'!D:D,引当!A:R,4,FALSE)</f>
        <v>サマー</v>
      </c>
      <c r="V625" s="104" t="str">
        <f>VLOOKUP('作成 (2)'!D:D,引当!A:R,5,FALSE)</f>
        <v>BRIDGESTONE</v>
      </c>
      <c r="W625" s="103" t="str">
        <f>VLOOKUP('作成 (2)'!D:D,引当!A:R,6,FALSE)</f>
        <v>ブリヂストン</v>
      </c>
      <c r="X625" s="108" t="str">
        <f>VLOOKUP('作成 (2)'!D:D,引当!A:M,7,FALSE)</f>
        <v>レグノ</v>
      </c>
      <c r="Y625" s="109" t="str">
        <f t="shared" si="52"/>
        <v>225/60R17</v>
      </c>
      <c r="Z625" s="108" t="str">
        <f>VLOOKUP('作成 (2)'!D:D,引当!A:M,9,FALSE)</f>
        <v>価格</v>
      </c>
      <c r="AA625" s="109" t="str">
        <f>VLOOKUP('作成 (2)'!D:D,引当!A:M,10,FALSE)</f>
        <v>安い</v>
      </c>
      <c r="AB625" s="103" t="str">
        <f>VLOOKUP('作成 (2)'!D:D,引当!A:M,11,FALSE)</f>
        <v>寿命</v>
      </c>
      <c r="AC625" s="103" t="str">
        <f>VLOOKUP('作成 (2)'!D:D,引当!A:M,12,FALSE)</f>
        <v>おすすめ</v>
      </c>
      <c r="AD625" s="26">
        <f>VLOOKUP('作成 (2)'!D:D,引当!A:M,13,FALSE)</f>
        <v>0</v>
      </c>
    </row>
    <row r="626" spans="1:30">
      <c r="A626" s="33">
        <v>1756515119278</v>
      </c>
      <c r="B626" s="32">
        <v>4961914963446</v>
      </c>
      <c r="C626" s="31" t="s">
        <v>1416</v>
      </c>
      <c r="D626" s="30" t="s">
        <v>19</v>
      </c>
      <c r="E626" s="30" t="s">
        <v>1182</v>
      </c>
      <c r="F626" s="30" t="s">
        <v>95</v>
      </c>
      <c r="G626" s="30">
        <v>15100</v>
      </c>
      <c r="H626" s="30">
        <v>8180.4250000000002</v>
      </c>
      <c r="I626" s="30">
        <v>525</v>
      </c>
      <c r="J626" s="30" t="s">
        <v>3956</v>
      </c>
      <c r="K626" s="344"/>
      <c r="L626" s="102" t="str">
        <f t="shared" si="49"/>
        <v>REGNO GR-XII 175/65R15 84H</v>
      </c>
      <c r="M626" s="104">
        <f>VLOOKUP(A:A,在庫!$B:$M,10,0)</f>
        <v>1</v>
      </c>
      <c r="N626" s="105" t="s">
        <v>4595</v>
      </c>
      <c r="O626" s="105" t="str">
        <f t="shared" si="48"/>
        <v/>
      </c>
      <c r="P626" s="106">
        <f>VLOOKUP(A:A,在庫!$B:$M,9,0)</f>
        <v>0</v>
      </c>
      <c r="Q626" s="106" t="str">
        <f>VLOOKUP('作成 (2)'!D:D,引当!A:B,2,0)&amp;K626&amp;O626</f>
        <v>grv2</v>
      </c>
      <c r="R626" s="107" t="str">
        <f t="shared" si="50"/>
        <v>2023年製 REGNO GR-XII 175/65R15 84H  175/65R15  翌営業日発送</v>
      </c>
      <c r="S626" s="106" t="str">
        <f t="shared" si="51"/>
        <v>サマー$$BRIDGESTONE$$ブリヂストン$$レグノ$$175/65R15$$価格$$安い$$寿命$$おすすめ$$0</v>
      </c>
      <c r="T626" s="104"/>
      <c r="U626" s="104" t="str">
        <f>VLOOKUP('作成 (2)'!D:D,引当!A:R,4,FALSE)</f>
        <v>サマー</v>
      </c>
      <c r="V626" s="104" t="str">
        <f>VLOOKUP('作成 (2)'!D:D,引当!A:R,5,FALSE)</f>
        <v>BRIDGESTONE</v>
      </c>
      <c r="W626" s="103" t="str">
        <f>VLOOKUP('作成 (2)'!D:D,引当!A:R,6,FALSE)</f>
        <v>ブリヂストン</v>
      </c>
      <c r="X626" s="108" t="str">
        <f>VLOOKUP('作成 (2)'!D:D,引当!A:M,7,FALSE)</f>
        <v>レグノ</v>
      </c>
      <c r="Y626" s="109" t="str">
        <f t="shared" si="52"/>
        <v>175/65R15</v>
      </c>
      <c r="Z626" s="108" t="str">
        <f>VLOOKUP('作成 (2)'!D:D,引当!A:M,9,FALSE)</f>
        <v>価格</v>
      </c>
      <c r="AA626" s="109" t="str">
        <f>VLOOKUP('作成 (2)'!D:D,引当!A:M,10,FALSE)</f>
        <v>安い</v>
      </c>
      <c r="AB626" s="103" t="str">
        <f>VLOOKUP('作成 (2)'!D:D,引当!A:M,11,FALSE)</f>
        <v>寿命</v>
      </c>
      <c r="AC626" s="103" t="str">
        <f>VLOOKUP('作成 (2)'!D:D,引当!A:M,12,FALSE)</f>
        <v>おすすめ</v>
      </c>
      <c r="AD626" s="26">
        <f>VLOOKUP('作成 (2)'!D:D,引当!A:M,13,FALSE)</f>
        <v>0</v>
      </c>
    </row>
    <row r="627" spans="1:30">
      <c r="A627" s="33">
        <v>1856015119270</v>
      </c>
      <c r="B627" s="32">
        <v>4961914963354</v>
      </c>
      <c r="C627" s="31" t="s">
        <v>1419</v>
      </c>
      <c r="D627" s="30" t="s">
        <v>19</v>
      </c>
      <c r="E627" s="30" t="s">
        <v>1169</v>
      </c>
      <c r="F627" s="30" t="s">
        <v>81</v>
      </c>
      <c r="G627" s="30">
        <v>18700</v>
      </c>
      <c r="H627" s="30">
        <v>10130.725</v>
      </c>
      <c r="I627" s="30">
        <v>525</v>
      </c>
      <c r="J627" s="30" t="s">
        <v>3956</v>
      </c>
      <c r="K627" s="344"/>
      <c r="L627" s="102" t="str">
        <f t="shared" si="49"/>
        <v>REGNO GR-XII 185/60R15 84H</v>
      </c>
      <c r="M627" s="104">
        <f>VLOOKUP(A:A,在庫!$B:$M,10,0)</f>
        <v>1</v>
      </c>
      <c r="N627" s="105" t="s">
        <v>4595</v>
      </c>
      <c r="O627" s="105" t="str">
        <f t="shared" si="48"/>
        <v/>
      </c>
      <c r="P627" s="106">
        <f>VLOOKUP(A:A,在庫!$B:$M,9,0)</f>
        <v>0</v>
      </c>
      <c r="Q627" s="106" t="str">
        <f>VLOOKUP('作成 (2)'!D:D,引当!A:B,2,0)&amp;K627&amp;O627</f>
        <v>grv2</v>
      </c>
      <c r="R627" s="107" t="str">
        <f t="shared" si="50"/>
        <v>2023年製 REGNO GR-XII 185/60R15 84H  185/60R15  翌営業日発送</v>
      </c>
      <c r="S627" s="106" t="str">
        <f t="shared" si="51"/>
        <v>サマー$$BRIDGESTONE$$ブリヂストン$$レグノ$$185/60R15$$価格$$安い$$寿命$$おすすめ$$0</v>
      </c>
      <c r="T627" s="104"/>
      <c r="U627" s="104" t="str">
        <f>VLOOKUP('作成 (2)'!D:D,引当!A:R,4,FALSE)</f>
        <v>サマー</v>
      </c>
      <c r="V627" s="104" t="str">
        <f>VLOOKUP('作成 (2)'!D:D,引当!A:R,5,FALSE)</f>
        <v>BRIDGESTONE</v>
      </c>
      <c r="W627" s="103" t="str">
        <f>VLOOKUP('作成 (2)'!D:D,引当!A:R,6,FALSE)</f>
        <v>ブリヂストン</v>
      </c>
      <c r="X627" s="108" t="str">
        <f>VLOOKUP('作成 (2)'!D:D,引当!A:M,7,FALSE)</f>
        <v>レグノ</v>
      </c>
      <c r="Y627" s="109" t="str">
        <f t="shared" si="52"/>
        <v>185/60R15</v>
      </c>
      <c r="Z627" s="108" t="str">
        <f>VLOOKUP('作成 (2)'!D:D,引当!A:M,9,FALSE)</f>
        <v>価格</v>
      </c>
      <c r="AA627" s="109" t="str">
        <f>VLOOKUP('作成 (2)'!D:D,引当!A:M,10,FALSE)</f>
        <v>安い</v>
      </c>
      <c r="AB627" s="103" t="str">
        <f>VLOOKUP('作成 (2)'!D:D,引当!A:M,11,FALSE)</f>
        <v>寿命</v>
      </c>
      <c r="AC627" s="103" t="str">
        <f>VLOOKUP('作成 (2)'!D:D,引当!A:M,12,FALSE)</f>
        <v>おすすめ</v>
      </c>
      <c r="AD627" s="26">
        <f>VLOOKUP('作成 (2)'!D:D,引当!A:M,13,FALSE)</f>
        <v>0</v>
      </c>
    </row>
    <row r="628" spans="1:30">
      <c r="A628" s="33">
        <v>1856515119275</v>
      </c>
      <c r="B628" s="32">
        <v>4961914963590</v>
      </c>
      <c r="C628" s="31" t="s">
        <v>1432</v>
      </c>
      <c r="D628" s="30" t="s">
        <v>19</v>
      </c>
      <c r="E628" s="30" t="s">
        <v>1088</v>
      </c>
      <c r="F628" s="30" t="s">
        <v>42</v>
      </c>
      <c r="G628" s="30">
        <v>17000</v>
      </c>
      <c r="H628" s="30">
        <v>9209.75</v>
      </c>
      <c r="I628" s="30">
        <v>525</v>
      </c>
      <c r="J628" s="30" t="s">
        <v>3956</v>
      </c>
      <c r="K628" s="344"/>
      <c r="L628" s="102" t="str">
        <f t="shared" si="49"/>
        <v>REGNO GR-XII 185/65R15 88H</v>
      </c>
      <c r="M628" s="104">
        <f>VLOOKUP(A:A,在庫!$B:$M,10,0)</f>
        <v>1</v>
      </c>
      <c r="N628" s="105" t="s">
        <v>4595</v>
      </c>
      <c r="O628" s="105" t="str">
        <f t="shared" si="48"/>
        <v/>
      </c>
      <c r="P628" s="106">
        <f>VLOOKUP(A:A,在庫!$B:$M,9,0)</f>
        <v>0</v>
      </c>
      <c r="Q628" s="106" t="str">
        <f>VLOOKUP('作成 (2)'!D:D,引当!A:B,2,0)&amp;K628&amp;O628</f>
        <v>grv2</v>
      </c>
      <c r="R628" s="107" t="str">
        <f t="shared" si="50"/>
        <v>2023年製 REGNO GR-XII 185/65R15 88H  185/65R15  翌営業日発送</v>
      </c>
      <c r="S628" s="106" t="str">
        <f t="shared" si="51"/>
        <v>サマー$$BRIDGESTONE$$ブリヂストン$$レグノ$$185/65R15$$価格$$安い$$寿命$$おすすめ$$0</v>
      </c>
      <c r="T628" s="104"/>
      <c r="U628" s="104" t="str">
        <f>VLOOKUP('作成 (2)'!D:D,引当!A:R,4,FALSE)</f>
        <v>サマー</v>
      </c>
      <c r="V628" s="104" t="str">
        <f>VLOOKUP('作成 (2)'!D:D,引当!A:R,5,FALSE)</f>
        <v>BRIDGESTONE</v>
      </c>
      <c r="W628" s="103" t="str">
        <f>VLOOKUP('作成 (2)'!D:D,引当!A:R,6,FALSE)</f>
        <v>ブリヂストン</v>
      </c>
      <c r="X628" s="108" t="str">
        <f>VLOOKUP('作成 (2)'!D:D,引当!A:M,7,FALSE)</f>
        <v>レグノ</v>
      </c>
      <c r="Y628" s="109" t="str">
        <f t="shared" si="52"/>
        <v>185/65R15</v>
      </c>
      <c r="Z628" s="108" t="str">
        <f>VLOOKUP('作成 (2)'!D:D,引当!A:M,9,FALSE)</f>
        <v>価格</v>
      </c>
      <c r="AA628" s="109" t="str">
        <f>VLOOKUP('作成 (2)'!D:D,引当!A:M,10,FALSE)</f>
        <v>安い</v>
      </c>
      <c r="AB628" s="103" t="str">
        <f>VLOOKUP('作成 (2)'!D:D,引当!A:M,11,FALSE)</f>
        <v>寿命</v>
      </c>
      <c r="AC628" s="103" t="str">
        <f>VLOOKUP('作成 (2)'!D:D,引当!A:M,12,FALSE)</f>
        <v>おすすめ</v>
      </c>
      <c r="AD628" s="26">
        <f>VLOOKUP('作成 (2)'!D:D,引当!A:M,13,FALSE)</f>
        <v>0</v>
      </c>
    </row>
    <row r="629" spans="1:30">
      <c r="A629" s="33">
        <v>1956515119272</v>
      </c>
      <c r="B629" s="32">
        <v>4961914963323</v>
      </c>
      <c r="C629" s="31" t="s">
        <v>1427</v>
      </c>
      <c r="D629" s="30" t="s">
        <v>19</v>
      </c>
      <c r="E629" s="30" t="s">
        <v>1008</v>
      </c>
      <c r="F629" s="30" t="s">
        <v>43</v>
      </c>
      <c r="G629" s="30">
        <v>18800</v>
      </c>
      <c r="H629" s="30">
        <v>10152</v>
      </c>
      <c r="I629" s="30">
        <v>525</v>
      </c>
      <c r="J629" s="30" t="s">
        <v>3956</v>
      </c>
      <c r="K629" s="344"/>
      <c r="L629" s="102" t="str">
        <f t="shared" si="49"/>
        <v>REGNO GR-XII 195/65R15 91H</v>
      </c>
      <c r="M629" s="104">
        <f>VLOOKUP(A:A,在庫!$B:$M,10,0)</f>
        <v>1</v>
      </c>
      <c r="N629" s="105" t="s">
        <v>4595</v>
      </c>
      <c r="O629" s="105" t="str">
        <f t="shared" si="48"/>
        <v/>
      </c>
      <c r="P629" s="106">
        <f>VLOOKUP(A:A,在庫!$B:$M,9,0)</f>
        <v>0</v>
      </c>
      <c r="Q629" s="106" t="str">
        <f>VLOOKUP('作成 (2)'!D:D,引当!A:B,2,0)&amp;K629&amp;O629</f>
        <v>grv2</v>
      </c>
      <c r="R629" s="107" t="str">
        <f t="shared" si="50"/>
        <v>2023年製 REGNO GR-XII 195/65R15 91H  195/65R15  翌営業日発送</v>
      </c>
      <c r="S629" s="106" t="str">
        <f t="shared" si="51"/>
        <v>サマー$$BRIDGESTONE$$ブリヂストン$$レグノ$$195/65R15$$価格$$安い$$寿命$$おすすめ$$0</v>
      </c>
      <c r="T629" s="104"/>
      <c r="U629" s="104" t="str">
        <f>VLOOKUP('作成 (2)'!D:D,引当!A:R,4,FALSE)</f>
        <v>サマー</v>
      </c>
      <c r="V629" s="104" t="str">
        <f>VLOOKUP('作成 (2)'!D:D,引当!A:R,5,FALSE)</f>
        <v>BRIDGESTONE</v>
      </c>
      <c r="W629" s="103" t="str">
        <f>VLOOKUP('作成 (2)'!D:D,引当!A:R,6,FALSE)</f>
        <v>ブリヂストン</v>
      </c>
      <c r="X629" s="108" t="str">
        <f>VLOOKUP('作成 (2)'!D:D,引当!A:M,7,FALSE)</f>
        <v>レグノ</v>
      </c>
      <c r="Y629" s="109" t="str">
        <f t="shared" si="52"/>
        <v>195/65R15</v>
      </c>
      <c r="Z629" s="108" t="str">
        <f>VLOOKUP('作成 (2)'!D:D,引当!A:M,9,FALSE)</f>
        <v>価格</v>
      </c>
      <c r="AA629" s="109" t="str">
        <f>VLOOKUP('作成 (2)'!D:D,引当!A:M,10,FALSE)</f>
        <v>安い</v>
      </c>
      <c r="AB629" s="103" t="str">
        <f>VLOOKUP('作成 (2)'!D:D,引当!A:M,11,FALSE)</f>
        <v>寿命</v>
      </c>
      <c r="AC629" s="103" t="str">
        <f>VLOOKUP('作成 (2)'!D:D,引当!A:M,12,FALSE)</f>
        <v>おすすめ</v>
      </c>
      <c r="AD629" s="26">
        <f>VLOOKUP('作成 (2)'!D:D,引当!A:M,13,FALSE)</f>
        <v>0</v>
      </c>
    </row>
    <row r="630" spans="1:30">
      <c r="A630" s="33">
        <v>2055017119274</v>
      </c>
      <c r="B630" s="32">
        <v>4961914963439</v>
      </c>
      <c r="C630" s="31" t="s">
        <v>1456</v>
      </c>
      <c r="D630" s="30" t="s">
        <v>19</v>
      </c>
      <c r="E630" s="30" t="s">
        <v>1183</v>
      </c>
      <c r="F630" s="30" t="s">
        <v>64</v>
      </c>
      <c r="G630" s="30">
        <v>29500</v>
      </c>
      <c r="H630" s="30">
        <v>16272.2</v>
      </c>
      <c r="I630" s="30">
        <v>525</v>
      </c>
      <c r="J630" s="30" t="s">
        <v>3956</v>
      </c>
      <c r="K630" s="344"/>
      <c r="L630" s="102" t="str">
        <f t="shared" si="49"/>
        <v>REGNO GR-XII 205/50R17 89V</v>
      </c>
      <c r="M630" s="104">
        <f>VLOOKUP(A:A,在庫!$B:$M,10,0)</f>
        <v>1</v>
      </c>
      <c r="N630" s="105" t="s">
        <v>4595</v>
      </c>
      <c r="O630" s="105" t="str">
        <f t="shared" si="48"/>
        <v/>
      </c>
      <c r="P630" s="106">
        <f>VLOOKUP(A:A,在庫!$B:$M,9,0)</f>
        <v>0</v>
      </c>
      <c r="Q630" s="106" t="str">
        <f>VLOOKUP('作成 (2)'!D:D,引当!A:B,2,0)&amp;K630&amp;O630</f>
        <v>grv2</v>
      </c>
      <c r="R630" s="107" t="str">
        <f t="shared" si="50"/>
        <v>2023年製 REGNO GR-XII 205/50R17 89V  205/50R17  翌営業日発送</v>
      </c>
      <c r="S630" s="106" t="str">
        <f t="shared" si="51"/>
        <v>サマー$$BRIDGESTONE$$ブリヂストン$$レグノ$$205/50R17$$価格$$安い$$寿命$$おすすめ$$0</v>
      </c>
      <c r="T630" s="104"/>
      <c r="U630" s="104" t="str">
        <f>VLOOKUP('作成 (2)'!D:D,引当!A:R,4,FALSE)</f>
        <v>サマー</v>
      </c>
      <c r="V630" s="104" t="str">
        <f>VLOOKUP('作成 (2)'!D:D,引当!A:R,5,FALSE)</f>
        <v>BRIDGESTONE</v>
      </c>
      <c r="W630" s="103" t="str">
        <f>VLOOKUP('作成 (2)'!D:D,引当!A:R,6,FALSE)</f>
        <v>ブリヂストン</v>
      </c>
      <c r="X630" s="108" t="str">
        <f>VLOOKUP('作成 (2)'!D:D,引当!A:M,7,FALSE)</f>
        <v>レグノ</v>
      </c>
      <c r="Y630" s="109" t="str">
        <f t="shared" si="52"/>
        <v>205/50R17</v>
      </c>
      <c r="Z630" s="108" t="str">
        <f>VLOOKUP('作成 (2)'!D:D,引当!A:M,9,FALSE)</f>
        <v>価格</v>
      </c>
      <c r="AA630" s="109" t="str">
        <f>VLOOKUP('作成 (2)'!D:D,引当!A:M,10,FALSE)</f>
        <v>安い</v>
      </c>
      <c r="AB630" s="103" t="str">
        <f>VLOOKUP('作成 (2)'!D:D,引当!A:M,11,FALSE)</f>
        <v>寿命</v>
      </c>
      <c r="AC630" s="103" t="str">
        <f>VLOOKUP('作成 (2)'!D:D,引当!A:M,12,FALSE)</f>
        <v>おすすめ</v>
      </c>
      <c r="AD630" s="26">
        <f>VLOOKUP('作成 (2)'!D:D,引当!A:M,13,FALSE)</f>
        <v>0</v>
      </c>
    </row>
    <row r="631" spans="1:30">
      <c r="A631" s="33">
        <v>2155517119276</v>
      </c>
      <c r="B631" s="32">
        <v>4961914963316</v>
      </c>
      <c r="C631" s="31" t="s">
        <v>1422</v>
      </c>
      <c r="D631" s="30" t="s">
        <v>19</v>
      </c>
      <c r="E631" s="30" t="s">
        <v>1163</v>
      </c>
      <c r="F631" s="30" t="s">
        <v>66</v>
      </c>
      <c r="G631" s="30">
        <v>30200</v>
      </c>
      <c r="H631" s="30">
        <v>16347</v>
      </c>
      <c r="I631" s="30">
        <v>1050</v>
      </c>
      <c r="J631" s="30" t="s">
        <v>3956</v>
      </c>
      <c r="K631" s="344"/>
      <c r="L631" s="102" t="str">
        <f t="shared" si="49"/>
        <v>REGNO GR-XII 215/55R17 94V</v>
      </c>
      <c r="M631" s="104">
        <f>VLOOKUP(A:A,在庫!$B:$M,10,0)</f>
        <v>1</v>
      </c>
      <c r="N631" s="105" t="s">
        <v>4595</v>
      </c>
      <c r="O631" s="105" t="str">
        <f t="shared" si="48"/>
        <v/>
      </c>
      <c r="P631" s="106">
        <f>VLOOKUP(A:A,在庫!$B:$M,9,0)</f>
        <v>0</v>
      </c>
      <c r="Q631" s="106" t="str">
        <f>VLOOKUP('作成 (2)'!D:D,引当!A:B,2,0)&amp;K631&amp;O631</f>
        <v>grv2</v>
      </c>
      <c r="R631" s="107" t="str">
        <f t="shared" si="50"/>
        <v>2023年製 REGNO GR-XII 215/55R17 94V  215/55R17  翌営業日発送</v>
      </c>
      <c r="S631" s="106" t="str">
        <f t="shared" si="51"/>
        <v>サマー$$BRIDGESTONE$$ブリヂストン$$レグノ$$215/55R17$$価格$$安い$$寿命$$おすすめ$$0</v>
      </c>
      <c r="T631" s="104"/>
      <c r="U631" s="104" t="str">
        <f>VLOOKUP('作成 (2)'!D:D,引当!A:R,4,FALSE)</f>
        <v>サマー</v>
      </c>
      <c r="V631" s="104" t="str">
        <f>VLOOKUP('作成 (2)'!D:D,引当!A:R,5,FALSE)</f>
        <v>BRIDGESTONE</v>
      </c>
      <c r="W631" s="103" t="str">
        <f>VLOOKUP('作成 (2)'!D:D,引当!A:R,6,FALSE)</f>
        <v>ブリヂストン</v>
      </c>
      <c r="X631" s="108" t="str">
        <f>VLOOKUP('作成 (2)'!D:D,引当!A:M,7,FALSE)</f>
        <v>レグノ</v>
      </c>
      <c r="Y631" s="109" t="str">
        <f t="shared" si="52"/>
        <v>215/55R17</v>
      </c>
      <c r="Z631" s="108" t="str">
        <f>VLOOKUP('作成 (2)'!D:D,引当!A:M,9,FALSE)</f>
        <v>価格</v>
      </c>
      <c r="AA631" s="109" t="str">
        <f>VLOOKUP('作成 (2)'!D:D,引当!A:M,10,FALSE)</f>
        <v>安い</v>
      </c>
      <c r="AB631" s="103" t="str">
        <f>VLOOKUP('作成 (2)'!D:D,引当!A:M,11,FALSE)</f>
        <v>寿命</v>
      </c>
      <c r="AC631" s="103" t="str">
        <f>VLOOKUP('作成 (2)'!D:D,引当!A:M,12,FALSE)</f>
        <v>おすすめ</v>
      </c>
      <c r="AD631" s="26">
        <f>VLOOKUP('作成 (2)'!D:D,引当!A:M,13,FALSE)</f>
        <v>0</v>
      </c>
    </row>
    <row r="632" spans="1:30">
      <c r="A632" s="33">
        <v>2156016119279</v>
      </c>
      <c r="B632" s="32">
        <v>4961914963347</v>
      </c>
      <c r="C632" s="31" t="s">
        <v>1418</v>
      </c>
      <c r="D632" s="30" t="s">
        <v>19</v>
      </c>
      <c r="E632" s="30" t="s">
        <v>1185</v>
      </c>
      <c r="F632" s="30" t="s">
        <v>48</v>
      </c>
      <c r="G632" s="30">
        <v>24500</v>
      </c>
      <c r="H632" s="30">
        <v>13272.875</v>
      </c>
      <c r="I632" s="30">
        <v>1050</v>
      </c>
      <c r="J632" s="30" t="s">
        <v>3956</v>
      </c>
      <c r="K632" s="344"/>
      <c r="L632" s="102" t="str">
        <f t="shared" si="49"/>
        <v>REGNO GR-XII 215/60R16 95V</v>
      </c>
      <c r="M632" s="104">
        <f>VLOOKUP(A:A,在庫!$B:$M,10,0)</f>
        <v>1</v>
      </c>
      <c r="N632" s="105" t="s">
        <v>4595</v>
      </c>
      <c r="O632" s="105" t="str">
        <f t="shared" si="48"/>
        <v/>
      </c>
      <c r="P632" s="106">
        <f>VLOOKUP(A:A,在庫!$B:$M,9,0)</f>
        <v>0</v>
      </c>
      <c r="Q632" s="106" t="str">
        <f>VLOOKUP('作成 (2)'!D:D,引当!A:B,2,0)&amp;K632&amp;O632</f>
        <v>grv2</v>
      </c>
      <c r="R632" s="107" t="str">
        <f t="shared" si="50"/>
        <v>2023年製 REGNO GR-XII 215/60R16 95V  215/60R16  翌営業日発送</v>
      </c>
      <c r="S632" s="106" t="str">
        <f t="shared" si="51"/>
        <v>サマー$$BRIDGESTONE$$ブリヂストン$$レグノ$$215/60R16$$価格$$安い$$寿命$$おすすめ$$0</v>
      </c>
      <c r="T632" s="104"/>
      <c r="U632" s="104" t="str">
        <f>VLOOKUP('作成 (2)'!D:D,引当!A:R,4,FALSE)</f>
        <v>サマー</v>
      </c>
      <c r="V632" s="104" t="str">
        <f>VLOOKUP('作成 (2)'!D:D,引当!A:R,5,FALSE)</f>
        <v>BRIDGESTONE</v>
      </c>
      <c r="W632" s="103" t="str">
        <f>VLOOKUP('作成 (2)'!D:D,引当!A:R,6,FALSE)</f>
        <v>ブリヂストン</v>
      </c>
      <c r="X632" s="108" t="str">
        <f>VLOOKUP('作成 (2)'!D:D,引当!A:M,7,FALSE)</f>
        <v>レグノ</v>
      </c>
      <c r="Y632" s="109" t="str">
        <f t="shared" si="52"/>
        <v>215/60R16</v>
      </c>
      <c r="Z632" s="108" t="str">
        <f>VLOOKUP('作成 (2)'!D:D,引当!A:M,9,FALSE)</f>
        <v>価格</v>
      </c>
      <c r="AA632" s="109" t="str">
        <f>VLOOKUP('作成 (2)'!D:D,引当!A:M,10,FALSE)</f>
        <v>安い</v>
      </c>
      <c r="AB632" s="103" t="str">
        <f>VLOOKUP('作成 (2)'!D:D,引当!A:M,11,FALSE)</f>
        <v>寿命</v>
      </c>
      <c r="AC632" s="103" t="str">
        <f>VLOOKUP('作成 (2)'!D:D,引当!A:M,12,FALSE)</f>
        <v>おすすめ</v>
      </c>
      <c r="AD632" s="26">
        <f>VLOOKUP('作成 (2)'!D:D,引当!A:M,13,FALSE)</f>
        <v>0</v>
      </c>
    </row>
    <row r="633" spans="1:30">
      <c r="A633" s="33">
        <v>2254518119275</v>
      </c>
      <c r="B633" s="32">
        <v>4961914963408</v>
      </c>
      <c r="C633" s="31" t="s">
        <v>1425</v>
      </c>
      <c r="D633" s="30" t="s">
        <v>19</v>
      </c>
      <c r="E633" s="30" t="s">
        <v>690</v>
      </c>
      <c r="F633" s="30" t="s">
        <v>40</v>
      </c>
      <c r="G633" s="30">
        <v>41500</v>
      </c>
      <c r="H633" s="30">
        <v>22482.625</v>
      </c>
      <c r="I633" s="30">
        <v>1050</v>
      </c>
      <c r="J633" s="30" t="s">
        <v>3956</v>
      </c>
      <c r="K633" s="344"/>
      <c r="L633" s="102" t="str">
        <f t="shared" si="49"/>
        <v>REGNO GR-XII 225/45R18 95W XL</v>
      </c>
      <c r="M633" s="104">
        <f>VLOOKUP(A:A,在庫!$B:$M,10,0)</f>
        <v>1</v>
      </c>
      <c r="N633" s="105" t="s">
        <v>4595</v>
      </c>
      <c r="O633" s="105" t="str">
        <f t="shared" si="48"/>
        <v/>
      </c>
      <c r="P633" s="106">
        <f>VLOOKUP(A:A,在庫!$B:$M,9,0)</f>
        <v>0</v>
      </c>
      <c r="Q633" s="106" t="str">
        <f>VLOOKUP('作成 (2)'!D:D,引当!A:B,2,0)&amp;K633&amp;O633</f>
        <v>grv2</v>
      </c>
      <c r="R633" s="107" t="str">
        <f t="shared" si="50"/>
        <v>2023年製 REGNO GR-XII 225/45R18 95W XL  225/45R18  翌営業日発送</v>
      </c>
      <c r="S633" s="106" t="str">
        <f t="shared" si="51"/>
        <v>サマー$$BRIDGESTONE$$ブリヂストン$$レグノ$$225/45R18$$価格$$安い$$寿命$$おすすめ$$0</v>
      </c>
      <c r="T633" s="104"/>
      <c r="U633" s="104" t="str">
        <f>VLOOKUP('作成 (2)'!D:D,引当!A:R,4,FALSE)</f>
        <v>サマー</v>
      </c>
      <c r="V633" s="104" t="str">
        <f>VLOOKUP('作成 (2)'!D:D,引当!A:R,5,FALSE)</f>
        <v>BRIDGESTONE</v>
      </c>
      <c r="W633" s="103" t="str">
        <f>VLOOKUP('作成 (2)'!D:D,引当!A:R,6,FALSE)</f>
        <v>ブリヂストン</v>
      </c>
      <c r="X633" s="108" t="str">
        <f>VLOOKUP('作成 (2)'!D:D,引当!A:M,7,FALSE)</f>
        <v>レグノ</v>
      </c>
      <c r="Y633" s="109" t="str">
        <f t="shared" si="52"/>
        <v>225/45R18</v>
      </c>
      <c r="Z633" s="108" t="str">
        <f>VLOOKUP('作成 (2)'!D:D,引当!A:M,9,FALSE)</f>
        <v>価格</v>
      </c>
      <c r="AA633" s="109" t="str">
        <f>VLOOKUP('作成 (2)'!D:D,引当!A:M,10,FALSE)</f>
        <v>安い</v>
      </c>
      <c r="AB633" s="103" t="str">
        <f>VLOOKUP('作成 (2)'!D:D,引当!A:M,11,FALSE)</f>
        <v>寿命</v>
      </c>
      <c r="AC633" s="103" t="str">
        <f>VLOOKUP('作成 (2)'!D:D,引当!A:M,12,FALSE)</f>
        <v>おすすめ</v>
      </c>
      <c r="AD633" s="26">
        <f>VLOOKUP('作成 (2)'!D:D,引当!A:M,13,FALSE)</f>
        <v>0</v>
      </c>
    </row>
    <row r="634" spans="1:30">
      <c r="A634" s="33">
        <v>2255017119353</v>
      </c>
      <c r="B634" s="32">
        <v>4961914963477</v>
      </c>
      <c r="C634" s="31" t="s">
        <v>1448</v>
      </c>
      <c r="D634" s="30" t="s">
        <v>19</v>
      </c>
      <c r="E634" s="30" t="s">
        <v>1006</v>
      </c>
      <c r="F634" s="30" t="s">
        <v>32</v>
      </c>
      <c r="G634" s="30">
        <v>34700</v>
      </c>
      <c r="H634" s="30">
        <v>18798.724999999999</v>
      </c>
      <c r="I634" s="30">
        <v>1050</v>
      </c>
      <c r="J634" s="30" t="s">
        <v>3956</v>
      </c>
      <c r="K634" s="344"/>
      <c r="L634" s="102" t="str">
        <f t="shared" si="49"/>
        <v>REGNO GR-XII 225/50R17 98V XL</v>
      </c>
      <c r="M634" s="104">
        <f>VLOOKUP(A:A,在庫!$B:$M,10,0)</f>
        <v>1</v>
      </c>
      <c r="N634" s="105" t="s">
        <v>4595</v>
      </c>
      <c r="O634" s="105" t="str">
        <f t="shared" si="48"/>
        <v/>
      </c>
      <c r="P634" s="106">
        <f>VLOOKUP(A:A,在庫!$B:$M,9,0)</f>
        <v>0</v>
      </c>
      <c r="Q634" s="106" t="str">
        <f>VLOOKUP('作成 (2)'!D:D,引当!A:B,2,0)&amp;K634&amp;O634</f>
        <v>grv2</v>
      </c>
      <c r="R634" s="107" t="str">
        <f t="shared" si="50"/>
        <v>2023年製 REGNO GR-XII 225/50R17 98V XL  225/50R17  翌営業日発送</v>
      </c>
      <c r="S634" s="106" t="str">
        <f t="shared" si="51"/>
        <v>サマー$$BRIDGESTONE$$ブリヂストン$$レグノ$$225/50R17$$価格$$安い$$寿命$$おすすめ$$0</v>
      </c>
      <c r="T634" s="104"/>
      <c r="U634" s="104" t="str">
        <f>VLOOKUP('作成 (2)'!D:D,引当!A:R,4,FALSE)</f>
        <v>サマー</v>
      </c>
      <c r="V634" s="104" t="str">
        <f>VLOOKUP('作成 (2)'!D:D,引当!A:R,5,FALSE)</f>
        <v>BRIDGESTONE</v>
      </c>
      <c r="W634" s="103" t="str">
        <f>VLOOKUP('作成 (2)'!D:D,引当!A:R,6,FALSE)</f>
        <v>ブリヂストン</v>
      </c>
      <c r="X634" s="108" t="str">
        <f>VLOOKUP('作成 (2)'!D:D,引当!A:M,7,FALSE)</f>
        <v>レグノ</v>
      </c>
      <c r="Y634" s="109" t="str">
        <f t="shared" si="52"/>
        <v>225/50R17</v>
      </c>
      <c r="Z634" s="108" t="str">
        <f>VLOOKUP('作成 (2)'!D:D,引当!A:M,9,FALSE)</f>
        <v>価格</v>
      </c>
      <c r="AA634" s="109" t="str">
        <f>VLOOKUP('作成 (2)'!D:D,引当!A:M,10,FALSE)</f>
        <v>安い</v>
      </c>
      <c r="AB634" s="103" t="str">
        <f>VLOOKUP('作成 (2)'!D:D,引当!A:M,11,FALSE)</f>
        <v>寿命</v>
      </c>
      <c r="AC634" s="103" t="str">
        <f>VLOOKUP('作成 (2)'!D:D,引当!A:M,12,FALSE)</f>
        <v>おすすめ</v>
      </c>
      <c r="AD634" s="26">
        <f>VLOOKUP('作成 (2)'!D:D,引当!A:M,13,FALSE)</f>
        <v>0</v>
      </c>
    </row>
    <row r="635" spans="1:30">
      <c r="A635" s="33">
        <v>2255018119277</v>
      </c>
      <c r="B635" s="32">
        <v>4961914963828</v>
      </c>
      <c r="C635" s="31" t="s">
        <v>1426</v>
      </c>
      <c r="D635" s="30" t="s">
        <v>19</v>
      </c>
      <c r="E635" s="30" t="s">
        <v>971</v>
      </c>
      <c r="F635" s="30" t="s">
        <v>80</v>
      </c>
      <c r="G635" s="30">
        <v>36900</v>
      </c>
      <c r="H635" s="30">
        <v>19990.575000000001</v>
      </c>
      <c r="I635" s="30">
        <v>1050</v>
      </c>
      <c r="J635" s="30" t="s">
        <v>3956</v>
      </c>
      <c r="K635" s="344"/>
      <c r="L635" s="102" t="str">
        <f t="shared" si="49"/>
        <v>REGNO GR-XII 225/50R18 95W</v>
      </c>
      <c r="M635" s="104">
        <f>VLOOKUP(A:A,在庫!$B:$M,10,0)</f>
        <v>1</v>
      </c>
      <c r="N635" s="105" t="s">
        <v>4595</v>
      </c>
      <c r="O635" s="105" t="str">
        <f t="shared" si="48"/>
        <v/>
      </c>
      <c r="P635" s="106">
        <f>VLOOKUP(A:A,在庫!$B:$M,9,0)</f>
        <v>0</v>
      </c>
      <c r="Q635" s="106" t="str">
        <f>VLOOKUP('作成 (2)'!D:D,引当!A:B,2,0)&amp;K635&amp;O635</f>
        <v>grv2</v>
      </c>
      <c r="R635" s="107" t="str">
        <f t="shared" si="50"/>
        <v>2023年製 REGNO GR-XII 225/50R18 95W  225/50R18  翌営業日発送</v>
      </c>
      <c r="S635" s="106" t="str">
        <f t="shared" si="51"/>
        <v>サマー$$BRIDGESTONE$$ブリヂストン$$レグノ$$225/50R18$$価格$$安い$$寿命$$おすすめ$$0</v>
      </c>
      <c r="T635" s="104"/>
      <c r="U635" s="104" t="str">
        <f>VLOOKUP('作成 (2)'!D:D,引当!A:R,4,FALSE)</f>
        <v>サマー</v>
      </c>
      <c r="V635" s="104" t="str">
        <f>VLOOKUP('作成 (2)'!D:D,引当!A:R,5,FALSE)</f>
        <v>BRIDGESTONE</v>
      </c>
      <c r="W635" s="103" t="str">
        <f>VLOOKUP('作成 (2)'!D:D,引当!A:R,6,FALSE)</f>
        <v>ブリヂストン</v>
      </c>
      <c r="X635" s="108" t="str">
        <f>VLOOKUP('作成 (2)'!D:D,引当!A:M,7,FALSE)</f>
        <v>レグノ</v>
      </c>
      <c r="Y635" s="109" t="str">
        <f t="shared" si="52"/>
        <v>225/50R18</v>
      </c>
      <c r="Z635" s="108" t="str">
        <f>VLOOKUP('作成 (2)'!D:D,引当!A:M,9,FALSE)</f>
        <v>価格</v>
      </c>
      <c r="AA635" s="109" t="str">
        <f>VLOOKUP('作成 (2)'!D:D,引当!A:M,10,FALSE)</f>
        <v>安い</v>
      </c>
      <c r="AB635" s="103" t="str">
        <f>VLOOKUP('作成 (2)'!D:D,引当!A:M,11,FALSE)</f>
        <v>寿命</v>
      </c>
      <c r="AC635" s="103" t="str">
        <f>VLOOKUP('作成 (2)'!D:D,引当!A:M,12,FALSE)</f>
        <v>おすすめ</v>
      </c>
      <c r="AD635" s="26">
        <f>VLOOKUP('作成 (2)'!D:D,引当!A:M,13,FALSE)</f>
        <v>0</v>
      </c>
    </row>
    <row r="636" spans="1:30">
      <c r="A636" s="33">
        <v>2354518119272</v>
      </c>
      <c r="B636" s="32">
        <v>4961914963729</v>
      </c>
      <c r="C636" s="31" t="s">
        <v>1442</v>
      </c>
      <c r="D636" s="30" t="s">
        <v>19</v>
      </c>
      <c r="E636" s="30" t="s">
        <v>1187</v>
      </c>
      <c r="F636" s="30" t="s">
        <v>69</v>
      </c>
      <c r="G636" s="30">
        <v>45300</v>
      </c>
      <c r="H636" s="30">
        <v>24541.275000000001</v>
      </c>
      <c r="I636" s="30">
        <v>1050</v>
      </c>
      <c r="J636" s="30" t="s">
        <v>3956</v>
      </c>
      <c r="K636" s="344"/>
      <c r="L636" s="102" t="str">
        <f t="shared" si="49"/>
        <v>REGNO GR-XII 235/45R18 94W</v>
      </c>
      <c r="M636" s="104">
        <f>VLOOKUP(A:A,在庫!$B:$M,10,0)</f>
        <v>1</v>
      </c>
      <c r="N636" s="105" t="s">
        <v>4595</v>
      </c>
      <c r="O636" s="105" t="str">
        <f t="shared" si="48"/>
        <v/>
      </c>
      <c r="P636" s="106">
        <f>VLOOKUP(A:A,在庫!$B:$M,9,0)</f>
        <v>0</v>
      </c>
      <c r="Q636" s="106" t="str">
        <f>VLOOKUP('作成 (2)'!D:D,引当!A:B,2,0)&amp;K636&amp;O636</f>
        <v>grv2</v>
      </c>
      <c r="R636" s="107" t="str">
        <f t="shared" si="50"/>
        <v>2023年製 REGNO GR-XII 235/45R18 94W  235/45R18  翌営業日発送</v>
      </c>
      <c r="S636" s="106" t="str">
        <f t="shared" si="51"/>
        <v>サマー$$BRIDGESTONE$$ブリヂストン$$レグノ$$235/45R18$$価格$$安い$$寿命$$おすすめ$$0</v>
      </c>
      <c r="T636" s="104"/>
      <c r="U636" s="104" t="str">
        <f>VLOOKUP('作成 (2)'!D:D,引当!A:R,4,FALSE)</f>
        <v>サマー</v>
      </c>
      <c r="V636" s="104" t="str">
        <f>VLOOKUP('作成 (2)'!D:D,引当!A:R,5,FALSE)</f>
        <v>BRIDGESTONE</v>
      </c>
      <c r="W636" s="103" t="str">
        <f>VLOOKUP('作成 (2)'!D:D,引当!A:R,6,FALSE)</f>
        <v>ブリヂストン</v>
      </c>
      <c r="X636" s="108" t="str">
        <f>VLOOKUP('作成 (2)'!D:D,引当!A:M,7,FALSE)</f>
        <v>レグノ</v>
      </c>
      <c r="Y636" s="109" t="str">
        <f t="shared" si="52"/>
        <v>235/45R18</v>
      </c>
      <c r="Z636" s="108" t="str">
        <f>VLOOKUP('作成 (2)'!D:D,引当!A:M,9,FALSE)</f>
        <v>価格</v>
      </c>
      <c r="AA636" s="109" t="str">
        <f>VLOOKUP('作成 (2)'!D:D,引当!A:M,10,FALSE)</f>
        <v>安い</v>
      </c>
      <c r="AB636" s="103" t="str">
        <f>VLOOKUP('作成 (2)'!D:D,引当!A:M,11,FALSE)</f>
        <v>寿命</v>
      </c>
      <c r="AC636" s="103" t="str">
        <f>VLOOKUP('作成 (2)'!D:D,引当!A:M,12,FALSE)</f>
        <v>おすすめ</v>
      </c>
      <c r="AD636" s="26">
        <f>VLOOKUP('作成 (2)'!D:D,引当!A:M,13,FALSE)</f>
        <v>0</v>
      </c>
    </row>
    <row r="637" spans="1:30">
      <c r="A637" s="33">
        <v>2454519119278</v>
      </c>
      <c r="B637" s="32">
        <v>4961914963675</v>
      </c>
      <c r="C637" s="31" t="s">
        <v>1436</v>
      </c>
      <c r="D637" s="30" t="s">
        <v>19</v>
      </c>
      <c r="E637" s="30" t="s">
        <v>1188</v>
      </c>
      <c r="F637" s="30" t="s">
        <v>58</v>
      </c>
      <c r="G637" s="30">
        <v>49800</v>
      </c>
      <c r="H637" s="30">
        <v>26979.15</v>
      </c>
      <c r="I637" s="30">
        <v>1050</v>
      </c>
      <c r="J637" s="30" t="s">
        <v>3956</v>
      </c>
      <c r="K637" s="344"/>
      <c r="L637" s="102" t="str">
        <f t="shared" si="49"/>
        <v>REGNO GR-XII 245/45R19 98W</v>
      </c>
      <c r="M637" s="104">
        <f>VLOOKUP(A:A,在庫!$B:$M,10,0)</f>
        <v>1</v>
      </c>
      <c r="N637" s="105" t="s">
        <v>4595</v>
      </c>
      <c r="O637" s="105" t="str">
        <f t="shared" si="48"/>
        <v/>
      </c>
      <c r="P637" s="106">
        <f>VLOOKUP(A:A,在庫!$B:$M,9,0)</f>
        <v>0</v>
      </c>
      <c r="Q637" s="106" t="str">
        <f>VLOOKUP('作成 (2)'!D:D,引当!A:B,2,0)&amp;K637&amp;O637</f>
        <v>grv2</v>
      </c>
      <c r="R637" s="107" t="str">
        <f t="shared" si="50"/>
        <v>2023年製 REGNO GR-XII 245/45R19 98W  245/45R19  翌営業日発送</v>
      </c>
      <c r="S637" s="106" t="str">
        <f t="shared" si="51"/>
        <v>サマー$$BRIDGESTONE$$ブリヂストン$$レグノ$$245/45R19$$価格$$安い$$寿命$$おすすめ$$0</v>
      </c>
      <c r="T637" s="104"/>
      <c r="U637" s="104" t="str">
        <f>VLOOKUP('作成 (2)'!D:D,引当!A:R,4,FALSE)</f>
        <v>サマー</v>
      </c>
      <c r="V637" s="104" t="str">
        <f>VLOOKUP('作成 (2)'!D:D,引当!A:R,5,FALSE)</f>
        <v>BRIDGESTONE</v>
      </c>
      <c r="W637" s="103" t="str">
        <f>VLOOKUP('作成 (2)'!D:D,引当!A:R,6,FALSE)</f>
        <v>ブリヂストン</v>
      </c>
      <c r="X637" s="108" t="str">
        <f>VLOOKUP('作成 (2)'!D:D,引当!A:M,7,FALSE)</f>
        <v>レグノ</v>
      </c>
      <c r="Y637" s="109" t="str">
        <f t="shared" si="52"/>
        <v>245/45R19</v>
      </c>
      <c r="Z637" s="108" t="str">
        <f>VLOOKUP('作成 (2)'!D:D,引当!A:M,9,FALSE)</f>
        <v>価格</v>
      </c>
      <c r="AA637" s="109" t="str">
        <f>VLOOKUP('作成 (2)'!D:D,引当!A:M,10,FALSE)</f>
        <v>安い</v>
      </c>
      <c r="AB637" s="103" t="str">
        <f>VLOOKUP('作成 (2)'!D:D,引当!A:M,11,FALSE)</f>
        <v>寿命</v>
      </c>
      <c r="AC637" s="103" t="str">
        <f>VLOOKUP('作成 (2)'!D:D,引当!A:M,12,FALSE)</f>
        <v>おすすめ</v>
      </c>
      <c r="AD637" s="26">
        <f>VLOOKUP('作成 (2)'!D:D,引当!A:M,13,FALSE)</f>
        <v>0</v>
      </c>
    </row>
    <row r="638" spans="1:30">
      <c r="A638" s="33">
        <v>1855516119277</v>
      </c>
      <c r="B638" s="32">
        <v>4961914963606</v>
      </c>
      <c r="C638" s="31" t="s">
        <v>1474</v>
      </c>
      <c r="D638" s="30" t="s">
        <v>19</v>
      </c>
      <c r="E638" s="30" t="s">
        <v>913</v>
      </c>
      <c r="F638" s="30" t="s">
        <v>98</v>
      </c>
      <c r="G638" s="30">
        <v>23200</v>
      </c>
      <c r="H638" s="30">
        <v>12460</v>
      </c>
      <c r="I638" s="30">
        <v>525</v>
      </c>
      <c r="J638" s="30" t="s">
        <v>3956</v>
      </c>
      <c r="K638" s="344"/>
      <c r="L638" s="102" t="str">
        <f t="shared" si="49"/>
        <v>REGNO GR-XII 185/55R16 83V</v>
      </c>
      <c r="M638" s="104" t="e">
        <f>VLOOKUP(A:A,在庫!$B:$M,10,0)</f>
        <v>#N/A</v>
      </c>
      <c r="N638" s="105" t="s">
        <v>4595</v>
      </c>
      <c r="O638" s="105" t="str">
        <f t="shared" si="48"/>
        <v/>
      </c>
      <c r="P638" s="106" t="e">
        <f>VLOOKUP(A:A,在庫!$B:$M,9,0)</f>
        <v>#N/A</v>
      </c>
      <c r="Q638" s="106" t="str">
        <f>VLOOKUP('作成 (2)'!D:D,引当!A:B,2,0)&amp;K638&amp;O638</f>
        <v>grv2</v>
      </c>
      <c r="R638" s="107" t="str">
        <f t="shared" si="50"/>
        <v>2023年製 REGNO GR-XII 185/55R16 83V  185/55R16  翌営業日発送</v>
      </c>
      <c r="S638" s="106" t="str">
        <f t="shared" si="51"/>
        <v>サマー$$BRIDGESTONE$$ブリヂストン$$レグノ$$185/55R16$$価格$$安い$$寿命$$おすすめ$$0</v>
      </c>
      <c r="T638" s="104"/>
      <c r="U638" s="104" t="str">
        <f>VLOOKUP('作成 (2)'!D:D,引当!A:R,4,FALSE)</f>
        <v>サマー</v>
      </c>
      <c r="V638" s="104" t="str">
        <f>VLOOKUP('作成 (2)'!D:D,引当!A:R,5,FALSE)</f>
        <v>BRIDGESTONE</v>
      </c>
      <c r="W638" s="103" t="str">
        <f>VLOOKUP('作成 (2)'!D:D,引当!A:R,6,FALSE)</f>
        <v>ブリヂストン</v>
      </c>
      <c r="X638" s="108" t="str">
        <f>VLOOKUP('作成 (2)'!D:D,引当!A:M,7,FALSE)</f>
        <v>レグノ</v>
      </c>
      <c r="Y638" s="109" t="str">
        <f t="shared" si="52"/>
        <v>185/55R16</v>
      </c>
      <c r="Z638" s="108" t="str">
        <f>VLOOKUP('作成 (2)'!D:D,引当!A:M,9,FALSE)</f>
        <v>価格</v>
      </c>
      <c r="AA638" s="109" t="str">
        <f>VLOOKUP('作成 (2)'!D:D,引当!A:M,10,FALSE)</f>
        <v>安い</v>
      </c>
      <c r="AB638" s="103" t="str">
        <f>VLOOKUP('作成 (2)'!D:D,引当!A:M,11,FALSE)</f>
        <v>寿命</v>
      </c>
      <c r="AC638" s="103" t="str">
        <f>VLOOKUP('作成 (2)'!D:D,引当!A:M,12,FALSE)</f>
        <v>おすすめ</v>
      </c>
      <c r="AD638" s="26">
        <f>VLOOKUP('作成 (2)'!D:D,引当!A:M,13,FALSE)</f>
        <v>0</v>
      </c>
    </row>
    <row r="639" spans="1:30">
      <c r="A639" s="33">
        <v>2055516119270</v>
      </c>
      <c r="B639" s="32">
        <v>4961914963576</v>
      </c>
      <c r="C639" s="31" t="s">
        <v>1475</v>
      </c>
      <c r="D639" s="30" t="s">
        <v>19</v>
      </c>
      <c r="E639" s="30" t="s">
        <v>901</v>
      </c>
      <c r="F639" s="30" t="s">
        <v>35</v>
      </c>
      <c r="G639" s="30">
        <v>25100</v>
      </c>
      <c r="H639" s="30">
        <v>13597.924999999999</v>
      </c>
      <c r="I639" s="30">
        <v>525</v>
      </c>
      <c r="J639" s="30" t="s">
        <v>3956</v>
      </c>
      <c r="K639" s="344"/>
      <c r="L639" s="102" t="str">
        <f t="shared" si="49"/>
        <v>REGNO GR-XII 205/55R16 91V</v>
      </c>
      <c r="M639" s="104" t="e">
        <f>VLOOKUP(A:A,在庫!$B:$M,10,0)</f>
        <v>#N/A</v>
      </c>
      <c r="N639" s="105" t="s">
        <v>4595</v>
      </c>
      <c r="O639" s="105" t="str">
        <f t="shared" si="48"/>
        <v/>
      </c>
      <c r="P639" s="106" t="e">
        <f>VLOOKUP(A:A,在庫!$B:$M,9,0)</f>
        <v>#N/A</v>
      </c>
      <c r="Q639" s="106" t="str">
        <f>VLOOKUP('作成 (2)'!D:D,引当!A:B,2,0)&amp;K639&amp;O639</f>
        <v>grv2</v>
      </c>
      <c r="R639" s="107" t="str">
        <f t="shared" si="50"/>
        <v>2023年製 REGNO GR-XII 205/55R16 91V  205/55R16  翌営業日発送</v>
      </c>
      <c r="S639" s="106" t="str">
        <f t="shared" si="51"/>
        <v>サマー$$BRIDGESTONE$$ブリヂストン$$レグノ$$205/55R16$$価格$$安い$$寿命$$おすすめ$$0</v>
      </c>
      <c r="T639" s="104"/>
      <c r="U639" s="104" t="str">
        <f>VLOOKUP('作成 (2)'!D:D,引当!A:R,4,FALSE)</f>
        <v>サマー</v>
      </c>
      <c r="V639" s="104" t="str">
        <f>VLOOKUP('作成 (2)'!D:D,引当!A:R,5,FALSE)</f>
        <v>BRIDGESTONE</v>
      </c>
      <c r="W639" s="103" t="str">
        <f>VLOOKUP('作成 (2)'!D:D,引当!A:R,6,FALSE)</f>
        <v>ブリヂストン</v>
      </c>
      <c r="X639" s="108" t="str">
        <f>VLOOKUP('作成 (2)'!D:D,引当!A:M,7,FALSE)</f>
        <v>レグノ</v>
      </c>
      <c r="Y639" s="109" t="str">
        <f t="shared" si="52"/>
        <v>205/55R16</v>
      </c>
      <c r="Z639" s="108" t="str">
        <f>VLOOKUP('作成 (2)'!D:D,引当!A:M,9,FALSE)</f>
        <v>価格</v>
      </c>
      <c r="AA639" s="109" t="str">
        <f>VLOOKUP('作成 (2)'!D:D,引当!A:M,10,FALSE)</f>
        <v>安い</v>
      </c>
      <c r="AB639" s="103" t="str">
        <f>VLOOKUP('作成 (2)'!D:D,引当!A:M,11,FALSE)</f>
        <v>寿命</v>
      </c>
      <c r="AC639" s="103" t="str">
        <f>VLOOKUP('作成 (2)'!D:D,引当!A:M,12,FALSE)</f>
        <v>おすすめ</v>
      </c>
      <c r="AD639" s="26">
        <f>VLOOKUP('作成 (2)'!D:D,引当!A:M,13,FALSE)</f>
        <v>0</v>
      </c>
    </row>
    <row r="640" spans="1:30">
      <c r="A640" s="33">
        <v>2154517119279</v>
      </c>
      <c r="B640" s="32">
        <v>4961914963620</v>
      </c>
      <c r="C640" s="31" t="s">
        <v>1457</v>
      </c>
      <c r="D640" s="30" t="s">
        <v>19</v>
      </c>
      <c r="E640" s="30" t="s">
        <v>698</v>
      </c>
      <c r="F640" s="30" t="s">
        <v>36</v>
      </c>
      <c r="G640" s="30">
        <v>33600</v>
      </c>
      <c r="H640" s="30">
        <v>18185</v>
      </c>
      <c r="I640" s="30">
        <v>525</v>
      </c>
      <c r="J640" s="30" t="s">
        <v>3956</v>
      </c>
      <c r="K640" s="344"/>
      <c r="L640" s="102" t="str">
        <f t="shared" si="49"/>
        <v>REGNO GR-XII 215/45R17 91W XL</v>
      </c>
      <c r="M640" s="104" t="e">
        <f>VLOOKUP(A:A,在庫!$B:$M,10,0)</f>
        <v>#N/A</v>
      </c>
      <c r="N640" s="105" t="s">
        <v>4595</v>
      </c>
      <c r="O640" s="105" t="str">
        <f t="shared" si="48"/>
        <v/>
      </c>
      <c r="P640" s="106" t="e">
        <f>VLOOKUP(A:A,在庫!$B:$M,9,0)</f>
        <v>#N/A</v>
      </c>
      <c r="Q640" s="106" t="str">
        <f>VLOOKUP('作成 (2)'!D:D,引当!A:B,2,0)&amp;K640&amp;O640</f>
        <v>grv2</v>
      </c>
      <c r="R640" s="107" t="str">
        <f t="shared" si="50"/>
        <v>2023年製 REGNO GR-XII 215/45R17 91W XL  215/45R17  翌営業日発送</v>
      </c>
      <c r="S640" s="106" t="str">
        <f t="shared" si="51"/>
        <v>サマー$$BRIDGESTONE$$ブリヂストン$$レグノ$$215/45R17$$価格$$安い$$寿命$$おすすめ$$0</v>
      </c>
      <c r="T640" s="104"/>
      <c r="U640" s="104" t="str">
        <f>VLOOKUP('作成 (2)'!D:D,引当!A:R,4,FALSE)</f>
        <v>サマー</v>
      </c>
      <c r="V640" s="104" t="str">
        <f>VLOOKUP('作成 (2)'!D:D,引当!A:R,5,FALSE)</f>
        <v>BRIDGESTONE</v>
      </c>
      <c r="W640" s="103" t="str">
        <f>VLOOKUP('作成 (2)'!D:D,引当!A:R,6,FALSE)</f>
        <v>ブリヂストン</v>
      </c>
      <c r="X640" s="108" t="str">
        <f>VLOOKUP('作成 (2)'!D:D,引当!A:M,7,FALSE)</f>
        <v>レグノ</v>
      </c>
      <c r="Y640" s="109" t="str">
        <f t="shared" si="52"/>
        <v>215/45R17</v>
      </c>
      <c r="Z640" s="108" t="str">
        <f>VLOOKUP('作成 (2)'!D:D,引当!A:M,9,FALSE)</f>
        <v>価格</v>
      </c>
      <c r="AA640" s="109" t="str">
        <f>VLOOKUP('作成 (2)'!D:D,引当!A:M,10,FALSE)</f>
        <v>安い</v>
      </c>
      <c r="AB640" s="103" t="str">
        <f>VLOOKUP('作成 (2)'!D:D,引当!A:M,11,FALSE)</f>
        <v>寿命</v>
      </c>
      <c r="AC640" s="103" t="str">
        <f>VLOOKUP('作成 (2)'!D:D,引当!A:M,12,FALSE)</f>
        <v>おすすめ</v>
      </c>
      <c r="AD640" s="26">
        <f>VLOOKUP('作成 (2)'!D:D,引当!A:M,13,FALSE)</f>
        <v>0</v>
      </c>
    </row>
    <row r="641" spans="1:30">
      <c r="A641" s="33">
        <v>2154518119278</v>
      </c>
      <c r="B641" s="32">
        <v>4961914963507</v>
      </c>
      <c r="C641" s="31" t="s">
        <v>1477</v>
      </c>
      <c r="D641" s="30" t="s">
        <v>19</v>
      </c>
      <c r="E641" s="30" t="s">
        <v>1184</v>
      </c>
      <c r="F641" s="30" t="s">
        <v>51</v>
      </c>
      <c r="G641" s="30">
        <v>39200</v>
      </c>
      <c r="H641" s="30">
        <v>21622.720000000001</v>
      </c>
      <c r="I641" s="30">
        <v>1050</v>
      </c>
      <c r="J641" s="30" t="s">
        <v>3956</v>
      </c>
      <c r="K641" s="344"/>
      <c r="L641" s="102" t="str">
        <f t="shared" si="49"/>
        <v>REGNO GR-XII 215/45R18 89W</v>
      </c>
      <c r="M641" s="104" t="e">
        <f>VLOOKUP(A:A,在庫!$B:$M,10,0)</f>
        <v>#N/A</v>
      </c>
      <c r="N641" s="105" t="s">
        <v>4595</v>
      </c>
      <c r="O641" s="105" t="str">
        <f t="shared" si="48"/>
        <v/>
      </c>
      <c r="P641" s="106" t="e">
        <f>VLOOKUP(A:A,在庫!$B:$M,9,0)</f>
        <v>#N/A</v>
      </c>
      <c r="Q641" s="106" t="str">
        <f>VLOOKUP('作成 (2)'!D:D,引当!A:B,2,0)&amp;K641&amp;O641</f>
        <v>grv2</v>
      </c>
      <c r="R641" s="107" t="str">
        <f t="shared" si="50"/>
        <v>2023年製 REGNO GR-XII 215/45R18 89W  215/45R18  翌営業日発送</v>
      </c>
      <c r="S641" s="106" t="str">
        <f t="shared" si="51"/>
        <v>サマー$$BRIDGESTONE$$ブリヂストン$$レグノ$$215/45R18$$価格$$安い$$寿命$$おすすめ$$0</v>
      </c>
      <c r="T641" s="104"/>
      <c r="U641" s="104" t="str">
        <f>VLOOKUP('作成 (2)'!D:D,引当!A:R,4,FALSE)</f>
        <v>サマー</v>
      </c>
      <c r="V641" s="104" t="str">
        <f>VLOOKUP('作成 (2)'!D:D,引当!A:R,5,FALSE)</f>
        <v>BRIDGESTONE</v>
      </c>
      <c r="W641" s="103" t="str">
        <f>VLOOKUP('作成 (2)'!D:D,引当!A:R,6,FALSE)</f>
        <v>ブリヂストン</v>
      </c>
      <c r="X641" s="108" t="str">
        <f>VLOOKUP('作成 (2)'!D:D,引当!A:M,7,FALSE)</f>
        <v>レグノ</v>
      </c>
      <c r="Y641" s="109" t="str">
        <f t="shared" si="52"/>
        <v>215/45R18</v>
      </c>
      <c r="Z641" s="108" t="str">
        <f>VLOOKUP('作成 (2)'!D:D,引当!A:M,9,FALSE)</f>
        <v>価格</v>
      </c>
      <c r="AA641" s="109" t="str">
        <f>VLOOKUP('作成 (2)'!D:D,引当!A:M,10,FALSE)</f>
        <v>安い</v>
      </c>
      <c r="AB641" s="103" t="str">
        <f>VLOOKUP('作成 (2)'!D:D,引当!A:M,11,FALSE)</f>
        <v>寿命</v>
      </c>
      <c r="AC641" s="103" t="str">
        <f>VLOOKUP('作成 (2)'!D:D,引当!A:M,12,FALSE)</f>
        <v>おすすめ</v>
      </c>
      <c r="AD641" s="26">
        <f>VLOOKUP('作成 (2)'!D:D,引当!A:M,13,FALSE)</f>
        <v>0</v>
      </c>
    </row>
    <row r="642" spans="1:30">
      <c r="A642" s="33">
        <v>2254517119276</v>
      </c>
      <c r="B642" s="32">
        <v>4961914963668</v>
      </c>
      <c r="C642" s="31" t="s">
        <v>1476</v>
      </c>
      <c r="D642" s="30" t="s">
        <v>19</v>
      </c>
      <c r="E642" s="30" t="s">
        <v>1149</v>
      </c>
      <c r="F642" s="30" t="s">
        <v>37</v>
      </c>
      <c r="G642" s="30">
        <v>35800</v>
      </c>
      <c r="H642" s="30">
        <v>19394.650000000001</v>
      </c>
      <c r="I642" s="30">
        <v>525</v>
      </c>
      <c r="J642" s="30" t="s">
        <v>3956</v>
      </c>
      <c r="K642" s="344"/>
      <c r="L642" s="102" t="str">
        <f t="shared" si="49"/>
        <v>REGNO GR-XII 225/45R17 91W</v>
      </c>
      <c r="M642" s="104" t="e">
        <f>VLOOKUP(A:A,在庫!$B:$M,10,0)</f>
        <v>#N/A</v>
      </c>
      <c r="N642" s="105" t="s">
        <v>4595</v>
      </c>
      <c r="O642" s="105" t="str">
        <f t="shared" ref="O642:O705" si="53">IF(J642="並","ip","")</f>
        <v/>
      </c>
      <c r="P642" s="106" t="e">
        <f>VLOOKUP(A:A,在庫!$B:$M,9,0)</f>
        <v>#N/A</v>
      </c>
      <c r="Q642" s="106" t="str">
        <f>VLOOKUP('作成 (2)'!D:D,引当!A:B,2,0)&amp;K642&amp;O642</f>
        <v>grv2</v>
      </c>
      <c r="R642" s="107" t="str">
        <f t="shared" si="50"/>
        <v>2023年製 REGNO GR-XII 225/45R17 91W  225/45R17  翌営業日発送</v>
      </c>
      <c r="S642" s="106" t="str">
        <f t="shared" si="51"/>
        <v>サマー$$BRIDGESTONE$$ブリヂストン$$レグノ$$225/45R17$$価格$$安い$$寿命$$おすすめ$$0</v>
      </c>
      <c r="T642" s="104"/>
      <c r="U642" s="104" t="str">
        <f>VLOOKUP('作成 (2)'!D:D,引当!A:R,4,FALSE)</f>
        <v>サマー</v>
      </c>
      <c r="V642" s="104" t="str">
        <f>VLOOKUP('作成 (2)'!D:D,引当!A:R,5,FALSE)</f>
        <v>BRIDGESTONE</v>
      </c>
      <c r="W642" s="103" t="str">
        <f>VLOOKUP('作成 (2)'!D:D,引当!A:R,6,FALSE)</f>
        <v>ブリヂストン</v>
      </c>
      <c r="X642" s="108" t="str">
        <f>VLOOKUP('作成 (2)'!D:D,引当!A:M,7,FALSE)</f>
        <v>レグノ</v>
      </c>
      <c r="Y642" s="109" t="str">
        <f t="shared" si="52"/>
        <v>225/45R17</v>
      </c>
      <c r="Z642" s="108" t="str">
        <f>VLOOKUP('作成 (2)'!D:D,引当!A:M,9,FALSE)</f>
        <v>価格</v>
      </c>
      <c r="AA642" s="109" t="str">
        <f>VLOOKUP('作成 (2)'!D:D,引当!A:M,10,FALSE)</f>
        <v>安い</v>
      </c>
      <c r="AB642" s="103" t="str">
        <f>VLOOKUP('作成 (2)'!D:D,引当!A:M,11,FALSE)</f>
        <v>寿命</v>
      </c>
      <c r="AC642" s="103" t="str">
        <f>VLOOKUP('作成 (2)'!D:D,引当!A:M,12,FALSE)</f>
        <v>おすすめ</v>
      </c>
      <c r="AD642" s="26">
        <f>VLOOKUP('作成 (2)'!D:D,引当!A:M,13,FALSE)</f>
        <v>0</v>
      </c>
    </row>
    <row r="643" spans="1:30">
      <c r="A643" s="33">
        <v>2254519119274</v>
      </c>
      <c r="B643" s="32">
        <v>4961914963552</v>
      </c>
      <c r="C643" s="31" t="s">
        <v>1479</v>
      </c>
      <c r="D643" s="30" t="s">
        <v>19</v>
      </c>
      <c r="E643" s="30" t="s">
        <v>1186</v>
      </c>
      <c r="F643" s="30" t="s">
        <v>108</v>
      </c>
      <c r="G643" s="30">
        <v>45000</v>
      </c>
      <c r="H643" s="30">
        <v>24822</v>
      </c>
      <c r="I643" s="30">
        <v>1050</v>
      </c>
      <c r="J643" s="30" t="s">
        <v>3956</v>
      </c>
      <c r="K643" s="344"/>
      <c r="L643" s="102" t="str">
        <f t="shared" si="49"/>
        <v>REGNO GR-XII 225/45R19 96W XL</v>
      </c>
      <c r="M643" s="104" t="e">
        <f>VLOOKUP(A:A,在庫!$B:$M,10,0)</f>
        <v>#N/A</v>
      </c>
      <c r="N643" s="105" t="s">
        <v>4595</v>
      </c>
      <c r="O643" s="105" t="str">
        <f t="shared" si="53"/>
        <v/>
      </c>
      <c r="P643" s="106" t="e">
        <f>VLOOKUP(A:A,在庫!$B:$M,9,0)</f>
        <v>#N/A</v>
      </c>
      <c r="Q643" s="106" t="str">
        <f>VLOOKUP('作成 (2)'!D:D,引当!A:B,2,0)&amp;K643&amp;O643</f>
        <v>grv2</v>
      </c>
      <c r="R643" s="107" t="str">
        <f t="shared" si="50"/>
        <v>2023年製 REGNO GR-XII 225/45R19 96W XL  225/45R19  翌営業日発送</v>
      </c>
      <c r="S643" s="106" t="str">
        <f t="shared" si="51"/>
        <v>サマー$$BRIDGESTONE$$ブリヂストン$$レグノ$$225/45R19$$価格$$安い$$寿命$$おすすめ$$0</v>
      </c>
      <c r="T643" s="104"/>
      <c r="U643" s="104" t="str">
        <f>VLOOKUP('作成 (2)'!D:D,引当!A:R,4,FALSE)</f>
        <v>サマー</v>
      </c>
      <c r="V643" s="104" t="str">
        <f>VLOOKUP('作成 (2)'!D:D,引当!A:R,5,FALSE)</f>
        <v>BRIDGESTONE</v>
      </c>
      <c r="W643" s="103" t="str">
        <f>VLOOKUP('作成 (2)'!D:D,引当!A:R,6,FALSE)</f>
        <v>ブリヂストン</v>
      </c>
      <c r="X643" s="108" t="str">
        <f>VLOOKUP('作成 (2)'!D:D,引当!A:M,7,FALSE)</f>
        <v>レグノ</v>
      </c>
      <c r="Y643" s="109" t="str">
        <f t="shared" si="52"/>
        <v>225/45R19</v>
      </c>
      <c r="Z643" s="108" t="str">
        <f>VLOOKUP('作成 (2)'!D:D,引当!A:M,9,FALSE)</f>
        <v>価格</v>
      </c>
      <c r="AA643" s="109" t="str">
        <f>VLOOKUP('作成 (2)'!D:D,引当!A:M,10,FALSE)</f>
        <v>安い</v>
      </c>
      <c r="AB643" s="103" t="str">
        <f>VLOOKUP('作成 (2)'!D:D,引当!A:M,11,FALSE)</f>
        <v>寿命</v>
      </c>
      <c r="AC643" s="103" t="str">
        <f>VLOOKUP('作成 (2)'!D:D,引当!A:M,12,FALSE)</f>
        <v>おすすめ</v>
      </c>
      <c r="AD643" s="26">
        <f>VLOOKUP('作成 (2)'!D:D,引当!A:M,13,FALSE)</f>
        <v>0</v>
      </c>
    </row>
    <row r="644" spans="1:30">
      <c r="A644" s="33">
        <v>2355018119274</v>
      </c>
      <c r="B644" s="32">
        <v>4961914963583</v>
      </c>
      <c r="C644" s="31" t="s">
        <v>1458</v>
      </c>
      <c r="D644" s="30" t="s">
        <v>19</v>
      </c>
      <c r="E644" s="30" t="s">
        <v>994</v>
      </c>
      <c r="F644" s="30" t="s">
        <v>54</v>
      </c>
      <c r="G644" s="30">
        <v>36600</v>
      </c>
      <c r="H644" s="30">
        <v>20188.560000000001</v>
      </c>
      <c r="I644" s="30">
        <v>1050</v>
      </c>
      <c r="J644" s="30" t="s">
        <v>3956</v>
      </c>
      <c r="K644" s="344"/>
      <c r="L644" s="102" t="str">
        <f t="shared" ref="L644:L707" si="54">D644&amp;W$1&amp;E644</f>
        <v>REGNO GR-XII 235/50R18 101V XL</v>
      </c>
      <c r="M644" s="104" t="e">
        <f>VLOOKUP(A:A,在庫!$B:$M,10,0)</f>
        <v>#N/A</v>
      </c>
      <c r="N644" s="105" t="s">
        <v>4595</v>
      </c>
      <c r="O644" s="105" t="str">
        <f t="shared" si="53"/>
        <v/>
      </c>
      <c r="P644" s="106" t="e">
        <f>VLOOKUP(A:A,在庫!$B:$M,9,0)</f>
        <v>#N/A</v>
      </c>
      <c r="Q644" s="106" t="str">
        <f>VLOOKUP('作成 (2)'!D:D,引当!A:B,2,0)&amp;K644&amp;O644</f>
        <v>grv2</v>
      </c>
      <c r="R644" s="107" t="str">
        <f t="shared" si="50"/>
        <v>2023年製 REGNO GR-XII 235/50R18 101V XL  235/50R18  翌営業日発送</v>
      </c>
      <c r="S644" s="106" t="str">
        <f t="shared" si="51"/>
        <v>サマー$$BRIDGESTONE$$ブリヂストン$$レグノ$$235/50R18$$価格$$安い$$寿命$$おすすめ$$0</v>
      </c>
      <c r="T644" s="104"/>
      <c r="U644" s="104" t="str">
        <f>VLOOKUP('作成 (2)'!D:D,引当!A:R,4,FALSE)</f>
        <v>サマー</v>
      </c>
      <c r="V644" s="104" t="str">
        <f>VLOOKUP('作成 (2)'!D:D,引当!A:R,5,FALSE)</f>
        <v>BRIDGESTONE</v>
      </c>
      <c r="W644" s="103" t="str">
        <f>VLOOKUP('作成 (2)'!D:D,引当!A:R,6,FALSE)</f>
        <v>ブリヂストン</v>
      </c>
      <c r="X644" s="108" t="str">
        <f>VLOOKUP('作成 (2)'!D:D,引当!A:M,7,FALSE)</f>
        <v>レグノ</v>
      </c>
      <c r="Y644" s="109" t="str">
        <f t="shared" si="52"/>
        <v>235/50R18</v>
      </c>
      <c r="Z644" s="108" t="str">
        <f>VLOOKUP('作成 (2)'!D:D,引当!A:M,9,FALSE)</f>
        <v>価格</v>
      </c>
      <c r="AA644" s="109" t="str">
        <f>VLOOKUP('作成 (2)'!D:D,引当!A:M,10,FALSE)</f>
        <v>安い</v>
      </c>
      <c r="AB644" s="103" t="str">
        <f>VLOOKUP('作成 (2)'!D:D,引当!A:M,11,FALSE)</f>
        <v>寿命</v>
      </c>
      <c r="AC644" s="103" t="str">
        <f>VLOOKUP('作成 (2)'!D:D,引当!A:M,12,FALSE)</f>
        <v>おすすめ</v>
      </c>
      <c r="AD644" s="26">
        <f>VLOOKUP('作成 (2)'!D:D,引当!A:M,13,FALSE)</f>
        <v>0</v>
      </c>
    </row>
    <row r="645" spans="1:30">
      <c r="A645" s="33">
        <v>2455018119271</v>
      </c>
      <c r="B645" s="32">
        <v>4961914963415</v>
      </c>
      <c r="C645" s="31" t="s">
        <v>1478</v>
      </c>
      <c r="D645" s="30" t="s">
        <v>19</v>
      </c>
      <c r="E645" s="30" t="s">
        <v>1037</v>
      </c>
      <c r="F645" s="30" t="s">
        <v>61</v>
      </c>
      <c r="G645" s="30">
        <v>38500</v>
      </c>
      <c r="H645" s="30">
        <v>20857.375</v>
      </c>
      <c r="I645" s="30">
        <v>1050</v>
      </c>
      <c r="J645" s="30" t="s">
        <v>3956</v>
      </c>
      <c r="K645" s="344"/>
      <c r="L645" s="102" t="str">
        <f t="shared" si="54"/>
        <v>REGNO GR-XII 245/50R18 100W</v>
      </c>
      <c r="M645" s="104" t="e">
        <f>VLOOKUP(A:A,在庫!$B:$M,10,0)</f>
        <v>#N/A</v>
      </c>
      <c r="N645" s="105" t="s">
        <v>4595</v>
      </c>
      <c r="O645" s="105" t="str">
        <f t="shared" si="53"/>
        <v/>
      </c>
      <c r="P645" s="106" t="e">
        <f>VLOOKUP(A:A,在庫!$B:$M,9,0)</f>
        <v>#N/A</v>
      </c>
      <c r="Q645" s="106" t="str">
        <f>VLOOKUP('作成 (2)'!D:D,引当!A:B,2,0)&amp;K645&amp;O645</f>
        <v>grv2</v>
      </c>
      <c r="R645" s="107" t="str">
        <f t="shared" ref="R645:R708" si="55">N645&amp;W$1&amp;L645&amp;W$1&amp;W$1&amp;Y645&amp;W$1&amp;R$4</f>
        <v>2023年製 REGNO GR-XII 245/50R18 100W  245/50R18  翌営業日発送</v>
      </c>
      <c r="S645" s="106" t="str">
        <f t="shared" ref="S645:S708" si="56">U645&amp;S$4&amp;V645&amp;S$4&amp;W645&amp;S$4&amp;X645&amp;S$4&amp;Y645&amp;S$4&amp;Z645&amp;S$4&amp;AA645&amp;S$4&amp;AB645&amp;S$4&amp;AC645&amp;S$4&amp;AD645</f>
        <v>サマー$$BRIDGESTONE$$ブリヂストン$$レグノ$$245/50R18$$価格$$安い$$寿命$$おすすめ$$0</v>
      </c>
      <c r="T645" s="104"/>
      <c r="U645" s="104" t="str">
        <f>VLOOKUP('作成 (2)'!D:D,引当!A:R,4,FALSE)</f>
        <v>サマー</v>
      </c>
      <c r="V645" s="104" t="str">
        <f>VLOOKUP('作成 (2)'!D:D,引当!A:R,5,FALSE)</f>
        <v>BRIDGESTONE</v>
      </c>
      <c r="W645" s="103" t="str">
        <f>VLOOKUP('作成 (2)'!D:D,引当!A:R,6,FALSE)</f>
        <v>ブリヂストン</v>
      </c>
      <c r="X645" s="108" t="str">
        <f>VLOOKUP('作成 (2)'!D:D,引当!A:M,7,FALSE)</f>
        <v>レグノ</v>
      </c>
      <c r="Y645" s="109" t="str">
        <f t="shared" si="52"/>
        <v>245/50R18</v>
      </c>
      <c r="Z645" s="108" t="str">
        <f>VLOOKUP('作成 (2)'!D:D,引当!A:M,9,FALSE)</f>
        <v>価格</v>
      </c>
      <c r="AA645" s="109" t="str">
        <f>VLOOKUP('作成 (2)'!D:D,引当!A:M,10,FALSE)</f>
        <v>安い</v>
      </c>
      <c r="AB645" s="103" t="str">
        <f>VLOOKUP('作成 (2)'!D:D,引当!A:M,11,FALSE)</f>
        <v>寿命</v>
      </c>
      <c r="AC645" s="103" t="str">
        <f>VLOOKUP('作成 (2)'!D:D,引当!A:M,12,FALSE)</f>
        <v>おすすめ</v>
      </c>
      <c r="AD645" s="26">
        <f>VLOOKUP('作成 (2)'!D:D,引当!A:M,13,FALSE)</f>
        <v>0</v>
      </c>
    </row>
    <row r="646" spans="1:30">
      <c r="A646" s="33">
        <v>2454018119991</v>
      </c>
      <c r="B646" s="32">
        <v>4961914329976</v>
      </c>
      <c r="C646" s="31" t="s">
        <v>152</v>
      </c>
      <c r="D646" s="30" t="s">
        <v>4692</v>
      </c>
      <c r="E646" s="30" t="s">
        <v>1420</v>
      </c>
      <c r="F646" s="30" t="s">
        <v>1421</v>
      </c>
      <c r="G646" s="30" t="s">
        <v>152</v>
      </c>
      <c r="H646" s="30">
        <v>16127</v>
      </c>
      <c r="I646" s="30">
        <v>1050</v>
      </c>
      <c r="J646" s="30" t="s">
        <v>3957</v>
      </c>
      <c r="K646" s="344"/>
      <c r="L646" s="102" t="str">
        <f t="shared" si="54"/>
        <v>S001 245/40R18 97Y XL MO</v>
      </c>
      <c r="M646" s="104" t="e">
        <f>VLOOKUP(A:A,在庫!$B:$M,10,0)</f>
        <v>#N/A</v>
      </c>
      <c r="N646" s="105" t="s">
        <v>4595</v>
      </c>
      <c r="O646" s="105" t="str">
        <f t="shared" si="53"/>
        <v>ip</v>
      </c>
      <c r="P646" s="106" t="e">
        <f>VLOOKUP(A:A,在庫!$B:$M,9,0)</f>
        <v>#N/A</v>
      </c>
      <c r="Q646" s="106" t="e">
        <f>VLOOKUP('作成 (2)'!D:D,引当!A:B,2,0)&amp;K646&amp;O646</f>
        <v>#N/A</v>
      </c>
      <c r="R646" s="107" t="str">
        <f t="shared" si="55"/>
        <v>2023年製 S001 245/40R18 97Y XL MO  245/40R18 MO  翌営業日発送</v>
      </c>
      <c r="S646" s="106" t="e">
        <f t="shared" si="56"/>
        <v>#N/A</v>
      </c>
      <c r="T646" s="104"/>
      <c r="U646" s="104" t="e">
        <f>VLOOKUP('作成 (2)'!D:D,引当!A:R,4,FALSE)</f>
        <v>#N/A</v>
      </c>
      <c r="V646" s="104" t="e">
        <f>VLOOKUP('作成 (2)'!D:D,引当!A:R,5,FALSE)</f>
        <v>#N/A</v>
      </c>
      <c r="W646" s="103" t="e">
        <f>VLOOKUP('作成 (2)'!D:D,引当!A:R,6,FALSE)</f>
        <v>#N/A</v>
      </c>
      <c r="X646" s="108" t="e">
        <f>VLOOKUP('作成 (2)'!D:D,引当!A:M,7,FALSE)</f>
        <v>#N/A</v>
      </c>
      <c r="Y646" s="109" t="str">
        <f t="shared" ref="Y646:Y709" si="57">F646</f>
        <v>245/40R18 MO</v>
      </c>
      <c r="Z646" s="108" t="e">
        <f>VLOOKUP('作成 (2)'!D:D,引当!A:M,9,FALSE)</f>
        <v>#N/A</v>
      </c>
      <c r="AA646" s="109" t="e">
        <f>VLOOKUP('作成 (2)'!D:D,引当!A:M,10,FALSE)</f>
        <v>#N/A</v>
      </c>
      <c r="AB646" s="103" t="e">
        <f>VLOOKUP('作成 (2)'!D:D,引当!A:M,11,FALSE)</f>
        <v>#N/A</v>
      </c>
      <c r="AC646" s="103" t="e">
        <f>VLOOKUP('作成 (2)'!D:D,引当!A:M,12,FALSE)</f>
        <v>#N/A</v>
      </c>
      <c r="AD646" s="26" t="e">
        <f>VLOOKUP('作成 (2)'!D:D,引当!A:M,13,FALSE)</f>
        <v>#N/A</v>
      </c>
    </row>
    <row r="647" spans="1:30">
      <c r="A647" s="33">
        <v>2156016119842</v>
      </c>
      <c r="B647" s="32" t="s">
        <v>152</v>
      </c>
      <c r="C647" s="31" t="s">
        <v>152</v>
      </c>
      <c r="D647" s="30" t="s">
        <v>4690</v>
      </c>
      <c r="E647" s="30" t="s">
        <v>1185</v>
      </c>
      <c r="F647" s="30" t="s">
        <v>48</v>
      </c>
      <c r="G647" s="30" t="s">
        <v>152</v>
      </c>
      <c r="H647" s="30">
        <v>8214</v>
      </c>
      <c r="I647" s="30">
        <v>1050</v>
      </c>
      <c r="J647" s="30" t="s">
        <v>3957</v>
      </c>
      <c r="K647" s="344"/>
      <c r="L647" s="102" t="str">
        <f t="shared" si="54"/>
        <v>T001 215/60R16 95V</v>
      </c>
      <c r="M647" s="104" t="e">
        <f>VLOOKUP(A:A,在庫!$B:$M,10,0)</f>
        <v>#N/A</v>
      </c>
      <c r="N647" s="105" t="s">
        <v>4595</v>
      </c>
      <c r="O647" s="105" t="str">
        <f t="shared" si="53"/>
        <v>ip</v>
      </c>
      <c r="P647" s="106" t="e">
        <f>VLOOKUP(A:A,在庫!$B:$M,9,0)</f>
        <v>#N/A</v>
      </c>
      <c r="Q647" s="106" t="e">
        <f>VLOOKUP('作成 (2)'!D:D,引当!A:B,2,0)&amp;K647&amp;O647</f>
        <v>#N/A</v>
      </c>
      <c r="R647" s="107" t="str">
        <f t="shared" si="55"/>
        <v>2023年製 T001 215/60R16 95V  215/60R16  翌営業日発送</v>
      </c>
      <c r="S647" s="106" t="e">
        <f t="shared" si="56"/>
        <v>#N/A</v>
      </c>
      <c r="T647" s="104"/>
      <c r="U647" s="104" t="e">
        <f>VLOOKUP('作成 (2)'!D:D,引当!A:R,4,FALSE)</f>
        <v>#N/A</v>
      </c>
      <c r="V647" s="104" t="e">
        <f>VLOOKUP('作成 (2)'!D:D,引当!A:R,5,FALSE)</f>
        <v>#N/A</v>
      </c>
      <c r="W647" s="103" t="e">
        <f>VLOOKUP('作成 (2)'!D:D,引当!A:R,6,FALSE)</f>
        <v>#N/A</v>
      </c>
      <c r="X647" s="108" t="e">
        <f>VLOOKUP('作成 (2)'!D:D,引当!A:M,7,FALSE)</f>
        <v>#N/A</v>
      </c>
      <c r="Y647" s="109" t="str">
        <f t="shared" si="57"/>
        <v>215/60R16</v>
      </c>
      <c r="Z647" s="108" t="e">
        <f>VLOOKUP('作成 (2)'!D:D,引当!A:M,9,FALSE)</f>
        <v>#N/A</v>
      </c>
      <c r="AA647" s="109" t="e">
        <f>VLOOKUP('作成 (2)'!D:D,引当!A:M,10,FALSE)</f>
        <v>#N/A</v>
      </c>
      <c r="AB647" s="103" t="e">
        <f>VLOOKUP('作成 (2)'!D:D,引当!A:M,11,FALSE)</f>
        <v>#N/A</v>
      </c>
      <c r="AC647" s="103" t="e">
        <f>VLOOKUP('作成 (2)'!D:D,引当!A:M,12,FALSE)</f>
        <v>#N/A</v>
      </c>
      <c r="AD647" s="26" t="e">
        <f>VLOOKUP('作成 (2)'!D:D,引当!A:M,13,FALSE)</f>
        <v>#N/A</v>
      </c>
    </row>
    <row r="648" spans="1:30">
      <c r="A648" s="33">
        <v>2055516119942</v>
      </c>
      <c r="B648" s="32" t="s">
        <v>152</v>
      </c>
      <c r="C648" s="31" t="s">
        <v>152</v>
      </c>
      <c r="D648" s="30" t="s">
        <v>9154</v>
      </c>
      <c r="E648" s="30" t="s">
        <v>901</v>
      </c>
      <c r="F648" s="30" t="s">
        <v>35</v>
      </c>
      <c r="G648" s="30" t="s">
        <v>152</v>
      </c>
      <c r="H648" s="30">
        <v>11004</v>
      </c>
      <c r="I648" s="30">
        <v>450</v>
      </c>
      <c r="J648" s="30" t="s">
        <v>3957</v>
      </c>
      <c r="K648" s="344"/>
      <c r="L648" s="102" t="str">
        <f t="shared" si="54"/>
        <v>T005 205/55R16 91V</v>
      </c>
      <c r="M648" s="104">
        <f>VLOOKUP(A:A,在庫!$B:$M,10,0)</f>
        <v>1</v>
      </c>
      <c r="N648" s="105" t="s">
        <v>4595</v>
      </c>
      <c r="O648" s="105" t="str">
        <f t="shared" si="53"/>
        <v>ip</v>
      </c>
      <c r="P648" s="106">
        <f>VLOOKUP(A:A,在庫!$B:$M,9,0)</f>
        <v>0</v>
      </c>
      <c r="Q648" s="106" t="e">
        <f>VLOOKUP('作成 (2)'!D:D,引当!A:B,2,0)&amp;K648&amp;O648</f>
        <v>#N/A</v>
      </c>
      <c r="R648" s="107" t="str">
        <f t="shared" si="55"/>
        <v>2023年製 T005 205/55R16 91V  205/55R16  翌営業日発送</v>
      </c>
      <c r="S648" s="106" t="e">
        <f t="shared" si="56"/>
        <v>#N/A</v>
      </c>
      <c r="T648" s="104"/>
      <c r="U648" s="104" t="e">
        <f>VLOOKUP('作成 (2)'!D:D,引当!A:R,4,FALSE)</f>
        <v>#N/A</v>
      </c>
      <c r="V648" s="104" t="e">
        <f>VLOOKUP('作成 (2)'!D:D,引当!A:R,5,FALSE)</f>
        <v>#N/A</v>
      </c>
      <c r="W648" s="103" t="e">
        <f>VLOOKUP('作成 (2)'!D:D,引当!A:R,6,FALSE)</f>
        <v>#N/A</v>
      </c>
      <c r="X648" s="108" t="e">
        <f>VLOOKUP('作成 (2)'!D:D,引当!A:M,7,FALSE)</f>
        <v>#N/A</v>
      </c>
      <c r="Y648" s="109" t="str">
        <f t="shared" si="57"/>
        <v>205/55R16</v>
      </c>
      <c r="Z648" s="108" t="e">
        <f>VLOOKUP('作成 (2)'!D:D,引当!A:M,9,FALSE)</f>
        <v>#N/A</v>
      </c>
      <c r="AA648" s="109" t="e">
        <f>VLOOKUP('作成 (2)'!D:D,引当!A:M,10,FALSE)</f>
        <v>#N/A</v>
      </c>
      <c r="AB648" s="103" t="e">
        <f>VLOOKUP('作成 (2)'!D:D,引当!A:M,11,FALSE)</f>
        <v>#N/A</v>
      </c>
      <c r="AC648" s="103" t="e">
        <f>VLOOKUP('作成 (2)'!D:D,引当!A:M,12,FALSE)</f>
        <v>#N/A</v>
      </c>
      <c r="AD648" s="26" t="e">
        <f>VLOOKUP('作成 (2)'!D:D,引当!A:M,13,FALSE)</f>
        <v>#N/A</v>
      </c>
    </row>
    <row r="649" spans="1:30">
      <c r="A649" s="33">
        <v>1956515119517</v>
      </c>
      <c r="B649" s="32" t="s">
        <v>152</v>
      </c>
      <c r="C649" s="31" t="s">
        <v>152</v>
      </c>
      <c r="D649" s="30" t="s">
        <v>9154</v>
      </c>
      <c r="E649" s="30" t="s">
        <v>1067</v>
      </c>
      <c r="F649" s="30" t="s">
        <v>43</v>
      </c>
      <c r="G649" s="30" t="s">
        <v>152</v>
      </c>
      <c r="H649" s="30">
        <v>8749</v>
      </c>
      <c r="I649" s="30">
        <v>525</v>
      </c>
      <c r="J649" s="30" t="s">
        <v>3957</v>
      </c>
      <c r="K649" s="344"/>
      <c r="L649" s="102" t="str">
        <f t="shared" si="54"/>
        <v>T005 195/65R15 91V</v>
      </c>
      <c r="M649" s="104">
        <f>VLOOKUP(A:A,在庫!$B:$M,10,0)</f>
        <v>2</v>
      </c>
      <c r="N649" s="105" t="s">
        <v>4595</v>
      </c>
      <c r="O649" s="105" t="str">
        <f t="shared" si="53"/>
        <v>ip</v>
      </c>
      <c r="P649" s="106">
        <f>VLOOKUP(A:A,在庫!$B:$M,9,0)</f>
        <v>0</v>
      </c>
      <c r="Q649" s="106" t="e">
        <f>VLOOKUP('作成 (2)'!D:D,引当!A:B,2,0)&amp;K649&amp;O649</f>
        <v>#N/A</v>
      </c>
      <c r="R649" s="107" t="str">
        <f t="shared" si="55"/>
        <v>2023年製 T005 195/65R15 91V  195/65R15  翌営業日発送</v>
      </c>
      <c r="S649" s="106" t="e">
        <f t="shared" si="56"/>
        <v>#N/A</v>
      </c>
      <c r="T649" s="104"/>
      <c r="U649" s="104" t="e">
        <f>VLOOKUP('作成 (2)'!D:D,引当!A:R,4,FALSE)</f>
        <v>#N/A</v>
      </c>
      <c r="V649" s="104" t="e">
        <f>VLOOKUP('作成 (2)'!D:D,引当!A:R,5,FALSE)</f>
        <v>#N/A</v>
      </c>
      <c r="W649" s="103" t="e">
        <f>VLOOKUP('作成 (2)'!D:D,引当!A:R,6,FALSE)</f>
        <v>#N/A</v>
      </c>
      <c r="X649" s="108" t="e">
        <f>VLOOKUP('作成 (2)'!D:D,引当!A:M,7,FALSE)</f>
        <v>#N/A</v>
      </c>
      <c r="Y649" s="109" t="str">
        <f t="shared" si="57"/>
        <v>195/65R15</v>
      </c>
      <c r="Z649" s="108" t="e">
        <f>VLOOKUP('作成 (2)'!D:D,引当!A:M,9,FALSE)</f>
        <v>#N/A</v>
      </c>
      <c r="AA649" s="109" t="e">
        <f>VLOOKUP('作成 (2)'!D:D,引当!A:M,10,FALSE)</f>
        <v>#N/A</v>
      </c>
      <c r="AB649" s="103" t="e">
        <f>VLOOKUP('作成 (2)'!D:D,引当!A:M,11,FALSE)</f>
        <v>#N/A</v>
      </c>
      <c r="AC649" s="103" t="e">
        <f>VLOOKUP('作成 (2)'!D:D,引当!A:M,12,FALSE)</f>
        <v>#N/A</v>
      </c>
      <c r="AD649" s="26" t="e">
        <f>VLOOKUP('作成 (2)'!D:D,引当!A:M,13,FALSE)</f>
        <v>#N/A</v>
      </c>
    </row>
    <row r="650" spans="1:30">
      <c r="A650" s="33">
        <v>2055516118822</v>
      </c>
      <c r="B650" s="32" t="s">
        <v>152</v>
      </c>
      <c r="C650" s="31" t="s">
        <v>152</v>
      </c>
      <c r="D650" s="30" t="s">
        <v>9154</v>
      </c>
      <c r="E650" s="30" t="s">
        <v>1424</v>
      </c>
      <c r="F650" s="30" t="s">
        <v>35</v>
      </c>
      <c r="G650" s="30" t="s">
        <v>152</v>
      </c>
      <c r="H650" s="30">
        <v>9156</v>
      </c>
      <c r="I650" s="30">
        <v>525</v>
      </c>
      <c r="J650" s="30" t="s">
        <v>3957</v>
      </c>
      <c r="K650" s="344"/>
      <c r="L650" s="102" t="str">
        <f t="shared" si="54"/>
        <v>T005 205/55R16 91W AO</v>
      </c>
      <c r="M650" s="104" t="e">
        <f>VLOOKUP(A:A,在庫!$B:$M,10,0)</f>
        <v>#N/A</v>
      </c>
      <c r="N650" s="105" t="s">
        <v>4595</v>
      </c>
      <c r="O650" s="105" t="str">
        <f t="shared" si="53"/>
        <v>ip</v>
      </c>
      <c r="P650" s="106" t="e">
        <f>VLOOKUP(A:A,在庫!$B:$M,9,0)</f>
        <v>#N/A</v>
      </c>
      <c r="Q650" s="106" t="e">
        <f>VLOOKUP('作成 (2)'!D:D,引当!A:B,2,0)&amp;K650&amp;O650</f>
        <v>#N/A</v>
      </c>
      <c r="R650" s="107" t="str">
        <f t="shared" si="55"/>
        <v>2023年製 T005 205/55R16 91W AO  205/55R16  翌営業日発送</v>
      </c>
      <c r="S650" s="106" t="e">
        <f t="shared" si="56"/>
        <v>#N/A</v>
      </c>
      <c r="T650" s="104"/>
      <c r="U650" s="104" t="e">
        <f>VLOOKUP('作成 (2)'!D:D,引当!A:R,4,FALSE)</f>
        <v>#N/A</v>
      </c>
      <c r="V650" s="104" t="e">
        <f>VLOOKUP('作成 (2)'!D:D,引当!A:R,5,FALSE)</f>
        <v>#N/A</v>
      </c>
      <c r="W650" s="103" t="e">
        <f>VLOOKUP('作成 (2)'!D:D,引当!A:R,6,FALSE)</f>
        <v>#N/A</v>
      </c>
      <c r="X650" s="108" t="e">
        <f>VLOOKUP('作成 (2)'!D:D,引当!A:M,7,FALSE)</f>
        <v>#N/A</v>
      </c>
      <c r="Y650" s="109" t="str">
        <f t="shared" si="57"/>
        <v>205/55R16</v>
      </c>
      <c r="Z650" s="108" t="e">
        <f>VLOOKUP('作成 (2)'!D:D,引当!A:M,9,FALSE)</f>
        <v>#N/A</v>
      </c>
      <c r="AA650" s="109" t="e">
        <f>VLOOKUP('作成 (2)'!D:D,引当!A:M,10,FALSE)</f>
        <v>#N/A</v>
      </c>
      <c r="AB650" s="103" t="e">
        <f>VLOOKUP('作成 (2)'!D:D,引当!A:M,11,FALSE)</f>
        <v>#N/A</v>
      </c>
      <c r="AC650" s="103" t="e">
        <f>VLOOKUP('作成 (2)'!D:D,引当!A:M,12,FALSE)</f>
        <v>#N/A</v>
      </c>
      <c r="AD650" s="26" t="e">
        <f>VLOOKUP('作成 (2)'!D:D,引当!A:M,13,FALSE)</f>
        <v>#N/A</v>
      </c>
    </row>
    <row r="651" spans="1:30">
      <c r="A651" s="33">
        <v>2354518119517</v>
      </c>
      <c r="B651" s="32" t="s">
        <v>152</v>
      </c>
      <c r="C651" s="31" t="s">
        <v>152</v>
      </c>
      <c r="D651" s="30" t="s">
        <v>9154</v>
      </c>
      <c r="E651" s="30" t="s">
        <v>949</v>
      </c>
      <c r="F651" s="30" t="s">
        <v>69</v>
      </c>
      <c r="G651" s="30" t="s">
        <v>152</v>
      </c>
      <c r="H651" s="30">
        <v>16848</v>
      </c>
      <c r="I651" s="30">
        <v>1050</v>
      </c>
      <c r="J651" s="30" t="s">
        <v>3957</v>
      </c>
      <c r="K651" s="344"/>
      <c r="L651" s="102" t="str">
        <f t="shared" si="54"/>
        <v>T005 235/45R18 98Y XL</v>
      </c>
      <c r="M651" s="104" t="e">
        <f>VLOOKUP(A:A,在庫!$B:$M,10,0)</f>
        <v>#N/A</v>
      </c>
      <c r="N651" s="105" t="s">
        <v>4595</v>
      </c>
      <c r="O651" s="105" t="str">
        <f t="shared" si="53"/>
        <v>ip</v>
      </c>
      <c r="P651" s="106" t="e">
        <f>VLOOKUP(A:A,在庫!$B:$M,9,0)</f>
        <v>#N/A</v>
      </c>
      <c r="Q651" s="106" t="e">
        <f>VLOOKUP('作成 (2)'!D:D,引当!A:B,2,0)&amp;K651&amp;O651</f>
        <v>#N/A</v>
      </c>
      <c r="R651" s="107" t="str">
        <f t="shared" si="55"/>
        <v>2023年製 T005 235/45R18 98Y XL  235/45R18  翌営業日発送</v>
      </c>
      <c r="S651" s="106" t="e">
        <f t="shared" si="56"/>
        <v>#N/A</v>
      </c>
      <c r="T651" s="104"/>
      <c r="U651" s="104" t="e">
        <f>VLOOKUP('作成 (2)'!D:D,引当!A:R,4,FALSE)</f>
        <v>#N/A</v>
      </c>
      <c r="V651" s="104" t="e">
        <f>VLOOKUP('作成 (2)'!D:D,引当!A:R,5,FALSE)</f>
        <v>#N/A</v>
      </c>
      <c r="W651" s="103" t="e">
        <f>VLOOKUP('作成 (2)'!D:D,引当!A:R,6,FALSE)</f>
        <v>#N/A</v>
      </c>
      <c r="X651" s="108" t="e">
        <f>VLOOKUP('作成 (2)'!D:D,引当!A:M,7,FALSE)</f>
        <v>#N/A</v>
      </c>
      <c r="Y651" s="109" t="str">
        <f t="shared" si="57"/>
        <v>235/45R18</v>
      </c>
      <c r="Z651" s="108" t="e">
        <f>VLOOKUP('作成 (2)'!D:D,引当!A:M,9,FALSE)</f>
        <v>#N/A</v>
      </c>
      <c r="AA651" s="109" t="e">
        <f>VLOOKUP('作成 (2)'!D:D,引当!A:M,10,FALSE)</f>
        <v>#N/A</v>
      </c>
      <c r="AB651" s="103" t="e">
        <f>VLOOKUP('作成 (2)'!D:D,引当!A:M,11,FALSE)</f>
        <v>#N/A</v>
      </c>
      <c r="AC651" s="103" t="e">
        <f>VLOOKUP('作成 (2)'!D:D,引当!A:M,12,FALSE)</f>
        <v>#N/A</v>
      </c>
      <c r="AD651" s="26" t="e">
        <f>VLOOKUP('作成 (2)'!D:D,引当!A:M,13,FALSE)</f>
        <v>#N/A</v>
      </c>
    </row>
    <row r="652" spans="1:30">
      <c r="A652" s="33">
        <v>1956515119944</v>
      </c>
      <c r="B652" s="32" t="s">
        <v>152</v>
      </c>
      <c r="C652" s="31" t="s">
        <v>152</v>
      </c>
      <c r="D652" s="30" t="s">
        <v>9154</v>
      </c>
      <c r="E652" s="30" t="s">
        <v>1008</v>
      </c>
      <c r="F652" s="30" t="s">
        <v>43</v>
      </c>
      <c r="G652" s="30" t="s">
        <v>152</v>
      </c>
      <c r="H652" s="30">
        <v>5789</v>
      </c>
      <c r="I652" s="30">
        <v>525</v>
      </c>
      <c r="J652" s="30" t="s">
        <v>3957</v>
      </c>
      <c r="K652" s="344"/>
      <c r="L652" s="102" t="str">
        <f t="shared" si="54"/>
        <v>T005 195/65R15 91H</v>
      </c>
      <c r="M652" s="104" t="e">
        <f>VLOOKUP(A:A,在庫!$B:$M,10,0)</f>
        <v>#N/A</v>
      </c>
      <c r="N652" s="105" t="s">
        <v>4595</v>
      </c>
      <c r="O652" s="105" t="str">
        <f t="shared" si="53"/>
        <v>ip</v>
      </c>
      <c r="P652" s="106" t="e">
        <f>VLOOKUP(A:A,在庫!$B:$M,9,0)</f>
        <v>#N/A</v>
      </c>
      <c r="Q652" s="106" t="e">
        <f>VLOOKUP('作成 (2)'!D:D,引当!A:B,2,0)&amp;K652&amp;O652</f>
        <v>#N/A</v>
      </c>
      <c r="R652" s="107" t="str">
        <f t="shared" si="55"/>
        <v>2023年製 T005 195/65R15 91H  195/65R15  翌営業日発送</v>
      </c>
      <c r="S652" s="106" t="e">
        <f t="shared" si="56"/>
        <v>#N/A</v>
      </c>
      <c r="T652" s="104"/>
      <c r="U652" s="104" t="e">
        <f>VLOOKUP('作成 (2)'!D:D,引当!A:R,4,FALSE)</f>
        <v>#N/A</v>
      </c>
      <c r="V652" s="104" t="e">
        <f>VLOOKUP('作成 (2)'!D:D,引当!A:R,5,FALSE)</f>
        <v>#N/A</v>
      </c>
      <c r="W652" s="103" t="e">
        <f>VLOOKUP('作成 (2)'!D:D,引当!A:R,6,FALSE)</f>
        <v>#N/A</v>
      </c>
      <c r="X652" s="108" t="e">
        <f>VLOOKUP('作成 (2)'!D:D,引当!A:M,7,FALSE)</f>
        <v>#N/A</v>
      </c>
      <c r="Y652" s="109" t="str">
        <f t="shared" si="57"/>
        <v>195/65R15</v>
      </c>
      <c r="Z652" s="108" t="e">
        <f>VLOOKUP('作成 (2)'!D:D,引当!A:M,9,FALSE)</f>
        <v>#N/A</v>
      </c>
      <c r="AA652" s="109" t="e">
        <f>VLOOKUP('作成 (2)'!D:D,引当!A:M,10,FALSE)</f>
        <v>#N/A</v>
      </c>
      <c r="AB652" s="103" t="e">
        <f>VLOOKUP('作成 (2)'!D:D,引当!A:M,11,FALSE)</f>
        <v>#N/A</v>
      </c>
      <c r="AC652" s="103" t="e">
        <f>VLOOKUP('作成 (2)'!D:D,引当!A:M,12,FALSE)</f>
        <v>#N/A</v>
      </c>
      <c r="AD652" s="26" t="e">
        <f>VLOOKUP('作成 (2)'!D:D,引当!A:M,13,FALSE)</f>
        <v>#N/A</v>
      </c>
    </row>
    <row r="653" spans="1:30">
      <c r="A653" s="33">
        <v>2055516119515</v>
      </c>
      <c r="B653" s="32" t="s">
        <v>152</v>
      </c>
      <c r="C653" s="31" t="s">
        <v>152</v>
      </c>
      <c r="D653" s="30" t="s">
        <v>9154</v>
      </c>
      <c r="E653" s="30" t="s">
        <v>901</v>
      </c>
      <c r="F653" s="30" t="s">
        <v>35</v>
      </c>
      <c r="G653" s="30" t="s">
        <v>152</v>
      </c>
      <c r="H653" s="30">
        <v>9968</v>
      </c>
      <c r="I653" s="30">
        <v>525</v>
      </c>
      <c r="J653" s="30" t="s">
        <v>3957</v>
      </c>
      <c r="K653" s="344"/>
      <c r="L653" s="102" t="str">
        <f t="shared" si="54"/>
        <v>T005 205/55R16 91V</v>
      </c>
      <c r="M653" s="104" t="e">
        <f>VLOOKUP(A:A,在庫!$B:$M,10,0)</f>
        <v>#N/A</v>
      </c>
      <c r="N653" s="105" t="s">
        <v>4595</v>
      </c>
      <c r="O653" s="105" t="str">
        <f t="shared" si="53"/>
        <v>ip</v>
      </c>
      <c r="P653" s="106" t="e">
        <f>VLOOKUP(A:A,在庫!$B:$M,9,0)</f>
        <v>#N/A</v>
      </c>
      <c r="Q653" s="106" t="e">
        <f>VLOOKUP('作成 (2)'!D:D,引当!A:B,2,0)&amp;K653&amp;O653</f>
        <v>#N/A</v>
      </c>
      <c r="R653" s="107" t="str">
        <f t="shared" si="55"/>
        <v>2023年製 T005 205/55R16 91V  205/55R16  翌営業日発送</v>
      </c>
      <c r="S653" s="106" t="e">
        <f t="shared" si="56"/>
        <v>#N/A</v>
      </c>
      <c r="T653" s="104"/>
      <c r="U653" s="104" t="e">
        <f>VLOOKUP('作成 (2)'!D:D,引当!A:R,4,FALSE)</f>
        <v>#N/A</v>
      </c>
      <c r="V653" s="104" t="e">
        <f>VLOOKUP('作成 (2)'!D:D,引当!A:R,5,FALSE)</f>
        <v>#N/A</v>
      </c>
      <c r="W653" s="103" t="e">
        <f>VLOOKUP('作成 (2)'!D:D,引当!A:R,6,FALSE)</f>
        <v>#N/A</v>
      </c>
      <c r="X653" s="108" t="e">
        <f>VLOOKUP('作成 (2)'!D:D,引当!A:M,7,FALSE)</f>
        <v>#N/A</v>
      </c>
      <c r="Y653" s="109" t="str">
        <f t="shared" si="57"/>
        <v>205/55R16</v>
      </c>
      <c r="Z653" s="108" t="e">
        <f>VLOOKUP('作成 (2)'!D:D,引当!A:M,9,FALSE)</f>
        <v>#N/A</v>
      </c>
      <c r="AA653" s="109" t="e">
        <f>VLOOKUP('作成 (2)'!D:D,引当!A:M,10,FALSE)</f>
        <v>#N/A</v>
      </c>
      <c r="AB653" s="103" t="e">
        <f>VLOOKUP('作成 (2)'!D:D,引当!A:M,11,FALSE)</f>
        <v>#N/A</v>
      </c>
      <c r="AC653" s="103" t="e">
        <f>VLOOKUP('作成 (2)'!D:D,引当!A:M,12,FALSE)</f>
        <v>#N/A</v>
      </c>
      <c r="AD653" s="26" t="e">
        <f>VLOOKUP('作成 (2)'!D:D,引当!A:M,13,FALSE)</f>
        <v>#N/A</v>
      </c>
    </row>
    <row r="654" spans="1:30">
      <c r="A654" s="33">
        <v>2254518119947</v>
      </c>
      <c r="B654" s="32" t="s">
        <v>152</v>
      </c>
      <c r="C654" s="31" t="s">
        <v>152</v>
      </c>
      <c r="D654" s="30" t="s">
        <v>9154</v>
      </c>
      <c r="E654" s="30" t="s">
        <v>1912</v>
      </c>
      <c r="F654" s="30" t="s">
        <v>40</v>
      </c>
      <c r="G654" s="30" t="s">
        <v>152</v>
      </c>
      <c r="H654" s="30">
        <v>11927</v>
      </c>
      <c r="I654" s="30">
        <v>1050</v>
      </c>
      <c r="J654" s="30" t="s">
        <v>3957</v>
      </c>
      <c r="K654" s="344"/>
      <c r="L654" s="102" t="str">
        <f t="shared" si="54"/>
        <v>T005 225/45R18 95Y XL ☆</v>
      </c>
      <c r="M654" s="104" t="e">
        <f>VLOOKUP(A:A,在庫!$B:$M,10,0)</f>
        <v>#N/A</v>
      </c>
      <c r="N654" s="105" t="s">
        <v>4595</v>
      </c>
      <c r="O654" s="105" t="str">
        <f t="shared" si="53"/>
        <v>ip</v>
      </c>
      <c r="P654" s="106" t="e">
        <f>VLOOKUP(A:A,在庫!$B:$M,9,0)</f>
        <v>#N/A</v>
      </c>
      <c r="Q654" s="106" t="e">
        <f>VLOOKUP('作成 (2)'!D:D,引当!A:B,2,0)&amp;K654&amp;O654</f>
        <v>#N/A</v>
      </c>
      <c r="R654" s="107" t="str">
        <f t="shared" si="55"/>
        <v>2023年製 T005 225/45R18 95Y XL ☆  225/45R18  翌営業日発送</v>
      </c>
      <c r="S654" s="106" t="e">
        <f t="shared" si="56"/>
        <v>#N/A</v>
      </c>
      <c r="T654" s="104"/>
      <c r="U654" s="104" t="e">
        <f>VLOOKUP('作成 (2)'!D:D,引当!A:R,4,FALSE)</f>
        <v>#N/A</v>
      </c>
      <c r="V654" s="104" t="e">
        <f>VLOOKUP('作成 (2)'!D:D,引当!A:R,5,FALSE)</f>
        <v>#N/A</v>
      </c>
      <c r="W654" s="103" t="e">
        <f>VLOOKUP('作成 (2)'!D:D,引当!A:R,6,FALSE)</f>
        <v>#N/A</v>
      </c>
      <c r="X654" s="108" t="e">
        <f>VLOOKUP('作成 (2)'!D:D,引当!A:M,7,FALSE)</f>
        <v>#N/A</v>
      </c>
      <c r="Y654" s="109" t="str">
        <f t="shared" si="57"/>
        <v>225/45R18</v>
      </c>
      <c r="Z654" s="108" t="e">
        <f>VLOOKUP('作成 (2)'!D:D,引当!A:M,9,FALSE)</f>
        <v>#N/A</v>
      </c>
      <c r="AA654" s="109" t="e">
        <f>VLOOKUP('作成 (2)'!D:D,引当!A:M,10,FALSE)</f>
        <v>#N/A</v>
      </c>
      <c r="AB654" s="103" t="e">
        <f>VLOOKUP('作成 (2)'!D:D,引当!A:M,11,FALSE)</f>
        <v>#N/A</v>
      </c>
      <c r="AC654" s="103" t="e">
        <f>VLOOKUP('作成 (2)'!D:D,引当!A:M,12,FALSE)</f>
        <v>#N/A</v>
      </c>
      <c r="AD654" s="26" t="e">
        <f>VLOOKUP('作成 (2)'!D:D,引当!A:M,13,FALSE)</f>
        <v>#N/A</v>
      </c>
    </row>
    <row r="655" spans="1:30">
      <c r="A655" s="33">
        <v>2354518119944</v>
      </c>
      <c r="B655" s="32" t="s">
        <v>152</v>
      </c>
      <c r="C655" s="31" t="s">
        <v>152</v>
      </c>
      <c r="D655" s="30" t="s">
        <v>9154</v>
      </c>
      <c r="E655" s="30" t="s">
        <v>1187</v>
      </c>
      <c r="F655" s="30" t="s">
        <v>69</v>
      </c>
      <c r="G655" s="30" t="s">
        <v>152</v>
      </c>
      <c r="H655" s="30">
        <v>8345</v>
      </c>
      <c r="I655" s="30">
        <v>1050</v>
      </c>
      <c r="J655" s="30" t="s">
        <v>3957</v>
      </c>
      <c r="K655" s="344"/>
      <c r="L655" s="102" t="str">
        <f t="shared" si="54"/>
        <v>T005 235/45R18 94W</v>
      </c>
      <c r="M655" s="104" t="e">
        <f>VLOOKUP(A:A,在庫!$B:$M,10,0)</f>
        <v>#N/A</v>
      </c>
      <c r="N655" s="105" t="s">
        <v>4595</v>
      </c>
      <c r="O655" s="105" t="str">
        <f t="shared" si="53"/>
        <v>ip</v>
      </c>
      <c r="P655" s="106" t="e">
        <f>VLOOKUP(A:A,在庫!$B:$M,9,0)</f>
        <v>#N/A</v>
      </c>
      <c r="Q655" s="106" t="e">
        <f>VLOOKUP('作成 (2)'!D:D,引当!A:B,2,0)&amp;K655&amp;O655</f>
        <v>#N/A</v>
      </c>
      <c r="R655" s="107" t="str">
        <f t="shared" si="55"/>
        <v>2023年製 T005 235/45R18 94W  235/45R18  翌営業日発送</v>
      </c>
      <c r="S655" s="106" t="e">
        <f t="shared" si="56"/>
        <v>#N/A</v>
      </c>
      <c r="T655" s="104"/>
      <c r="U655" s="104" t="e">
        <f>VLOOKUP('作成 (2)'!D:D,引当!A:R,4,FALSE)</f>
        <v>#N/A</v>
      </c>
      <c r="V655" s="104" t="e">
        <f>VLOOKUP('作成 (2)'!D:D,引当!A:R,5,FALSE)</f>
        <v>#N/A</v>
      </c>
      <c r="W655" s="103" t="e">
        <f>VLOOKUP('作成 (2)'!D:D,引当!A:R,6,FALSE)</f>
        <v>#N/A</v>
      </c>
      <c r="X655" s="108" t="e">
        <f>VLOOKUP('作成 (2)'!D:D,引当!A:M,7,FALSE)</f>
        <v>#N/A</v>
      </c>
      <c r="Y655" s="109" t="str">
        <f t="shared" si="57"/>
        <v>235/45R18</v>
      </c>
      <c r="Z655" s="108" t="e">
        <f>VLOOKUP('作成 (2)'!D:D,引当!A:M,9,FALSE)</f>
        <v>#N/A</v>
      </c>
      <c r="AA655" s="109" t="e">
        <f>VLOOKUP('作成 (2)'!D:D,引当!A:M,10,FALSE)</f>
        <v>#N/A</v>
      </c>
      <c r="AB655" s="103" t="e">
        <f>VLOOKUP('作成 (2)'!D:D,引当!A:M,11,FALSE)</f>
        <v>#N/A</v>
      </c>
      <c r="AC655" s="103" t="e">
        <f>VLOOKUP('作成 (2)'!D:D,引当!A:M,12,FALSE)</f>
        <v>#N/A</v>
      </c>
      <c r="AD655" s="26" t="e">
        <f>VLOOKUP('作成 (2)'!D:D,引当!A:M,13,FALSE)</f>
        <v>#N/A</v>
      </c>
    </row>
    <row r="656" spans="1:30">
      <c r="A656" s="33">
        <v>2354018119949</v>
      </c>
      <c r="B656" s="32" t="s">
        <v>152</v>
      </c>
      <c r="C656" s="31" t="s">
        <v>152</v>
      </c>
      <c r="D656" s="30" t="s">
        <v>9154</v>
      </c>
      <c r="E656" s="30" t="s">
        <v>944</v>
      </c>
      <c r="F656" s="30" t="s">
        <v>34</v>
      </c>
      <c r="G656" s="30" t="s">
        <v>152</v>
      </c>
      <c r="H656" s="30">
        <v>12981</v>
      </c>
      <c r="I656" s="30">
        <v>1050</v>
      </c>
      <c r="J656" s="30" t="s">
        <v>3957</v>
      </c>
      <c r="K656" s="344"/>
      <c r="L656" s="102" t="str">
        <f t="shared" si="54"/>
        <v>T005 235/40R18 95Y XL</v>
      </c>
      <c r="M656" s="104">
        <f>VLOOKUP(A:A,在庫!$B:$M,10,0)</f>
        <v>1</v>
      </c>
      <c r="N656" s="105" t="s">
        <v>4595</v>
      </c>
      <c r="O656" s="105" t="str">
        <f t="shared" si="53"/>
        <v>ip</v>
      </c>
      <c r="P656" s="106">
        <f>VLOOKUP(A:A,在庫!$B:$M,9,0)</f>
        <v>0</v>
      </c>
      <c r="Q656" s="106" t="e">
        <f>VLOOKUP('作成 (2)'!D:D,引当!A:B,2,0)&amp;K656&amp;O656</f>
        <v>#N/A</v>
      </c>
      <c r="R656" s="107" t="str">
        <f t="shared" si="55"/>
        <v>2023年製 T005 235/40R18 95Y XL  235/40R18  翌営業日発送</v>
      </c>
      <c r="S656" s="106" t="e">
        <f t="shared" si="56"/>
        <v>#N/A</v>
      </c>
      <c r="T656" s="104"/>
      <c r="U656" s="104" t="e">
        <f>VLOOKUP('作成 (2)'!D:D,引当!A:R,4,FALSE)</f>
        <v>#N/A</v>
      </c>
      <c r="V656" s="104" t="e">
        <f>VLOOKUP('作成 (2)'!D:D,引当!A:R,5,FALSE)</f>
        <v>#N/A</v>
      </c>
      <c r="W656" s="103" t="e">
        <f>VLOOKUP('作成 (2)'!D:D,引当!A:R,6,FALSE)</f>
        <v>#N/A</v>
      </c>
      <c r="X656" s="108" t="e">
        <f>VLOOKUP('作成 (2)'!D:D,引当!A:M,7,FALSE)</f>
        <v>#N/A</v>
      </c>
      <c r="Y656" s="109" t="str">
        <f t="shared" si="57"/>
        <v>235/40R18</v>
      </c>
      <c r="Z656" s="108" t="e">
        <f>VLOOKUP('作成 (2)'!D:D,引当!A:M,9,FALSE)</f>
        <v>#N/A</v>
      </c>
      <c r="AA656" s="109" t="e">
        <f>VLOOKUP('作成 (2)'!D:D,引当!A:M,10,FALSE)</f>
        <v>#N/A</v>
      </c>
      <c r="AB656" s="103" t="e">
        <f>VLOOKUP('作成 (2)'!D:D,引当!A:M,11,FALSE)</f>
        <v>#N/A</v>
      </c>
      <c r="AC656" s="103" t="e">
        <f>VLOOKUP('作成 (2)'!D:D,引当!A:M,12,FALSE)</f>
        <v>#N/A</v>
      </c>
      <c r="AD656" s="26" t="e">
        <f>VLOOKUP('作成 (2)'!D:D,引当!A:M,13,FALSE)</f>
        <v>#N/A</v>
      </c>
    </row>
    <row r="657" spans="1:30">
      <c r="A657" s="33">
        <v>1556513130073</v>
      </c>
      <c r="B657" s="32">
        <v>4992496142301</v>
      </c>
      <c r="C657" s="31" t="s">
        <v>3797</v>
      </c>
      <c r="D657" s="30" t="s">
        <v>853</v>
      </c>
      <c r="E657" s="30" t="s">
        <v>863</v>
      </c>
      <c r="F657" s="30" t="s">
        <v>864</v>
      </c>
      <c r="G657" s="30">
        <v>10600</v>
      </c>
      <c r="H657" s="30">
        <v>4870</v>
      </c>
      <c r="I657" s="30">
        <v>525</v>
      </c>
      <c r="J657" s="30" t="s">
        <v>3956</v>
      </c>
      <c r="K657" s="344"/>
      <c r="L657" s="102" t="str">
        <f t="shared" si="54"/>
        <v>VECTOR 4Seasons 155/65R13 73H</v>
      </c>
      <c r="M657" s="104">
        <f>VLOOKUP(A:A,在庫!$B:$M,10,0)</f>
        <v>1</v>
      </c>
      <c r="N657" s="105" t="s">
        <v>4595</v>
      </c>
      <c r="O657" s="105" t="str">
        <f t="shared" si="53"/>
        <v/>
      </c>
      <c r="P657" s="106" t="str">
        <f>VLOOKUP(A:A,在庫!$B:$M,9,0)</f>
        <v>||JAPAN||JAPAN</v>
      </c>
      <c r="Q657" s="106" t="str">
        <f>VLOOKUP('作成 (2)'!D:D,引当!A:B,2,0)&amp;K657&amp;O657</f>
        <v>vec4s</v>
      </c>
      <c r="R657" s="107" t="str">
        <f t="shared" si="55"/>
        <v>2023年製 VECTOR 4Seasons 155/65R13 73H  155/65R13  翌営業日発送</v>
      </c>
      <c r="S657" s="106" t="str">
        <f t="shared" si="56"/>
        <v>オールシーズン$$GOODYEAR$$グッドイヤー$$ベクター$$155/65R13$$価格$$安い$$寿命$$おすすめ$$0</v>
      </c>
      <c r="T657" s="104"/>
      <c r="U657" s="104" t="str">
        <f>VLOOKUP('作成 (2)'!D:D,引当!A:R,4,FALSE)</f>
        <v>オールシーズン</v>
      </c>
      <c r="V657" s="104" t="str">
        <f>VLOOKUP('作成 (2)'!D:D,引当!A:R,5,FALSE)</f>
        <v>GOODYEAR</v>
      </c>
      <c r="W657" s="103" t="str">
        <f>VLOOKUP('作成 (2)'!D:D,引当!A:R,6,FALSE)</f>
        <v>グッドイヤー</v>
      </c>
      <c r="X657" s="108" t="str">
        <f>VLOOKUP('作成 (2)'!D:D,引当!A:M,7,FALSE)</f>
        <v>ベクター</v>
      </c>
      <c r="Y657" s="109" t="str">
        <f t="shared" si="57"/>
        <v>155/65R13</v>
      </c>
      <c r="Z657" s="108" t="str">
        <f>VLOOKUP('作成 (2)'!D:D,引当!A:M,9,FALSE)</f>
        <v>価格</v>
      </c>
      <c r="AA657" s="109" t="str">
        <f>VLOOKUP('作成 (2)'!D:D,引当!A:M,10,FALSE)</f>
        <v>安い</v>
      </c>
      <c r="AB657" s="103" t="str">
        <f>VLOOKUP('作成 (2)'!D:D,引当!A:M,11,FALSE)</f>
        <v>寿命</v>
      </c>
      <c r="AC657" s="103" t="str">
        <f>VLOOKUP('作成 (2)'!D:D,引当!A:M,12,FALSE)</f>
        <v>おすすめ</v>
      </c>
      <c r="AD657" s="26">
        <f>VLOOKUP('作成 (2)'!D:D,引当!A:M,13,FALSE)</f>
        <v>0</v>
      </c>
    </row>
    <row r="658" spans="1:30">
      <c r="A658" s="33">
        <v>1656513130070</v>
      </c>
      <c r="B658" s="32">
        <v>4992496142318</v>
      </c>
      <c r="C658" s="31" t="s">
        <v>3799</v>
      </c>
      <c r="D658" s="30" t="s">
        <v>853</v>
      </c>
      <c r="E658" s="30" t="s">
        <v>871</v>
      </c>
      <c r="F658" s="30" t="s">
        <v>113</v>
      </c>
      <c r="G658" s="30">
        <v>11800</v>
      </c>
      <c r="H658" s="30">
        <v>5480</v>
      </c>
      <c r="I658" s="30">
        <v>525</v>
      </c>
      <c r="J658" s="30" t="s">
        <v>3956</v>
      </c>
      <c r="K658" s="344"/>
      <c r="L658" s="102" t="str">
        <f t="shared" si="54"/>
        <v>VECTOR 4Seasons 165/65R13 77H</v>
      </c>
      <c r="M658" s="104">
        <f>VLOOKUP(A:A,在庫!$B:$M,10,0)</f>
        <v>2</v>
      </c>
      <c r="N658" s="105" t="s">
        <v>4595</v>
      </c>
      <c r="O658" s="105" t="str">
        <f t="shared" si="53"/>
        <v/>
      </c>
      <c r="P658" s="106" t="str">
        <f>VLOOKUP(A:A,在庫!$B:$M,9,0)</f>
        <v>||JAPAN||</v>
      </c>
      <c r="Q658" s="106" t="str">
        <f>VLOOKUP('作成 (2)'!D:D,引当!A:B,2,0)&amp;K658&amp;O658</f>
        <v>vec4s</v>
      </c>
      <c r="R658" s="107" t="str">
        <f t="shared" si="55"/>
        <v>2023年製 VECTOR 4Seasons 165/65R13 77H  165/65R13  翌営業日発送</v>
      </c>
      <c r="S658" s="106" t="str">
        <f t="shared" si="56"/>
        <v>オールシーズン$$GOODYEAR$$グッドイヤー$$ベクター$$165/65R13$$価格$$安い$$寿命$$おすすめ$$0</v>
      </c>
      <c r="T658" s="104"/>
      <c r="U658" s="104" t="str">
        <f>VLOOKUP('作成 (2)'!D:D,引当!A:R,4,FALSE)</f>
        <v>オールシーズン</v>
      </c>
      <c r="V658" s="104" t="str">
        <f>VLOOKUP('作成 (2)'!D:D,引当!A:R,5,FALSE)</f>
        <v>GOODYEAR</v>
      </c>
      <c r="W658" s="103" t="str">
        <f>VLOOKUP('作成 (2)'!D:D,引当!A:R,6,FALSE)</f>
        <v>グッドイヤー</v>
      </c>
      <c r="X658" s="108" t="str">
        <f>VLOOKUP('作成 (2)'!D:D,引当!A:M,7,FALSE)</f>
        <v>ベクター</v>
      </c>
      <c r="Y658" s="109" t="str">
        <f t="shared" si="57"/>
        <v>165/65R13</v>
      </c>
      <c r="Z658" s="108" t="str">
        <f>VLOOKUP('作成 (2)'!D:D,引当!A:M,9,FALSE)</f>
        <v>価格</v>
      </c>
      <c r="AA658" s="109" t="str">
        <f>VLOOKUP('作成 (2)'!D:D,引当!A:M,10,FALSE)</f>
        <v>安い</v>
      </c>
      <c r="AB658" s="103" t="str">
        <f>VLOOKUP('作成 (2)'!D:D,引当!A:M,11,FALSE)</f>
        <v>寿命</v>
      </c>
      <c r="AC658" s="103" t="str">
        <f>VLOOKUP('作成 (2)'!D:D,引当!A:M,12,FALSE)</f>
        <v>おすすめ</v>
      </c>
      <c r="AD658" s="26">
        <f>VLOOKUP('作成 (2)'!D:D,引当!A:M,13,FALSE)</f>
        <v>0</v>
      </c>
    </row>
    <row r="659" spans="1:30">
      <c r="A659" s="33">
        <v>1557013130075</v>
      </c>
      <c r="B659" s="32">
        <v>4992496142295</v>
      </c>
      <c r="C659" s="31" t="s">
        <v>3800</v>
      </c>
      <c r="D659" s="30" t="s">
        <v>853</v>
      </c>
      <c r="E659" s="30" t="s">
        <v>866</v>
      </c>
      <c r="F659" s="30" t="s">
        <v>867</v>
      </c>
      <c r="G659" s="30">
        <v>10600</v>
      </c>
      <c r="H659" s="30">
        <v>4870</v>
      </c>
      <c r="I659" s="30">
        <v>525</v>
      </c>
      <c r="J659" s="30" t="s">
        <v>3956</v>
      </c>
      <c r="K659" s="344"/>
      <c r="L659" s="102" t="str">
        <f t="shared" si="54"/>
        <v>VECTOR 4Seasons 155/70R13 75H</v>
      </c>
      <c r="M659" s="104">
        <f>VLOOKUP(A:A,在庫!$B:$M,10,0)</f>
        <v>2</v>
      </c>
      <c r="N659" s="105" t="s">
        <v>4595</v>
      </c>
      <c r="O659" s="105" t="str">
        <f t="shared" si="53"/>
        <v/>
      </c>
      <c r="P659" s="106" t="str">
        <f>VLOOKUP(A:A,在庫!$B:$M,9,0)</f>
        <v>||JAPAN||</v>
      </c>
      <c r="Q659" s="106" t="str">
        <f>VLOOKUP('作成 (2)'!D:D,引当!A:B,2,0)&amp;K659&amp;O659</f>
        <v>vec4s</v>
      </c>
      <c r="R659" s="107" t="str">
        <f t="shared" si="55"/>
        <v>2023年製 VECTOR 4Seasons 155/70R13 75H  155/70R13  翌営業日発送</v>
      </c>
      <c r="S659" s="106" t="str">
        <f t="shared" si="56"/>
        <v>オールシーズン$$GOODYEAR$$グッドイヤー$$ベクター$$155/70R13$$価格$$安い$$寿命$$おすすめ$$0</v>
      </c>
      <c r="T659" s="104"/>
      <c r="U659" s="104" t="str">
        <f>VLOOKUP('作成 (2)'!D:D,引当!A:R,4,FALSE)</f>
        <v>オールシーズン</v>
      </c>
      <c r="V659" s="104" t="str">
        <f>VLOOKUP('作成 (2)'!D:D,引当!A:R,5,FALSE)</f>
        <v>GOODYEAR</v>
      </c>
      <c r="W659" s="103" t="str">
        <f>VLOOKUP('作成 (2)'!D:D,引当!A:R,6,FALSE)</f>
        <v>グッドイヤー</v>
      </c>
      <c r="X659" s="108" t="str">
        <f>VLOOKUP('作成 (2)'!D:D,引当!A:M,7,FALSE)</f>
        <v>ベクター</v>
      </c>
      <c r="Y659" s="109" t="str">
        <f t="shared" si="57"/>
        <v>155/70R13</v>
      </c>
      <c r="Z659" s="108" t="str">
        <f>VLOOKUP('作成 (2)'!D:D,引当!A:M,9,FALSE)</f>
        <v>価格</v>
      </c>
      <c r="AA659" s="109" t="str">
        <f>VLOOKUP('作成 (2)'!D:D,引当!A:M,10,FALSE)</f>
        <v>安い</v>
      </c>
      <c r="AB659" s="103" t="str">
        <f>VLOOKUP('作成 (2)'!D:D,引当!A:M,11,FALSE)</f>
        <v>寿命</v>
      </c>
      <c r="AC659" s="103" t="str">
        <f>VLOOKUP('作成 (2)'!D:D,引当!A:M,12,FALSE)</f>
        <v>おすすめ</v>
      </c>
      <c r="AD659" s="26">
        <f>VLOOKUP('作成 (2)'!D:D,引当!A:M,13,FALSE)</f>
        <v>0</v>
      </c>
    </row>
    <row r="660" spans="1:30">
      <c r="A660" s="33">
        <v>1458013130075</v>
      </c>
      <c r="B660" s="32">
        <v>4992496142264</v>
      </c>
      <c r="C660" s="31" t="s">
        <v>3801</v>
      </c>
      <c r="D660" s="30" t="s">
        <v>853</v>
      </c>
      <c r="E660" s="30" t="s">
        <v>847</v>
      </c>
      <c r="F660" s="30" t="s">
        <v>848</v>
      </c>
      <c r="G660" s="30">
        <v>8900</v>
      </c>
      <c r="H660" s="30">
        <v>4040</v>
      </c>
      <c r="I660" s="30">
        <v>525</v>
      </c>
      <c r="J660" s="30" t="s">
        <v>3956</v>
      </c>
      <c r="K660" s="344"/>
      <c r="L660" s="102" t="str">
        <f t="shared" si="54"/>
        <v>VECTOR 4Seasons 145/80R13 75S</v>
      </c>
      <c r="M660" s="104">
        <f>VLOOKUP(A:A,在庫!$B:$M,10,0)</f>
        <v>2</v>
      </c>
      <c r="N660" s="105" t="s">
        <v>4595</v>
      </c>
      <c r="O660" s="105" t="str">
        <f t="shared" si="53"/>
        <v/>
      </c>
      <c r="P660" s="106" t="str">
        <f>VLOOKUP(A:A,在庫!$B:$M,9,0)</f>
        <v>||JAPAN||JAPAN</v>
      </c>
      <c r="Q660" s="106" t="str">
        <f>VLOOKUP('作成 (2)'!D:D,引当!A:B,2,0)&amp;K660&amp;O660</f>
        <v>vec4s</v>
      </c>
      <c r="R660" s="107" t="str">
        <f t="shared" si="55"/>
        <v>2023年製 VECTOR 4Seasons 145/80R13 75S  145/80R13  翌営業日発送</v>
      </c>
      <c r="S660" s="106" t="str">
        <f t="shared" si="56"/>
        <v>オールシーズン$$GOODYEAR$$グッドイヤー$$ベクター$$145/80R13$$価格$$安い$$寿命$$おすすめ$$0</v>
      </c>
      <c r="T660" s="104"/>
      <c r="U660" s="104" t="str">
        <f>VLOOKUP('作成 (2)'!D:D,引当!A:R,4,FALSE)</f>
        <v>オールシーズン</v>
      </c>
      <c r="V660" s="104" t="str">
        <f>VLOOKUP('作成 (2)'!D:D,引当!A:R,5,FALSE)</f>
        <v>GOODYEAR</v>
      </c>
      <c r="W660" s="103" t="str">
        <f>VLOOKUP('作成 (2)'!D:D,引当!A:R,6,FALSE)</f>
        <v>グッドイヤー</v>
      </c>
      <c r="X660" s="108" t="str">
        <f>VLOOKUP('作成 (2)'!D:D,引当!A:M,7,FALSE)</f>
        <v>ベクター</v>
      </c>
      <c r="Y660" s="109" t="str">
        <f t="shared" si="57"/>
        <v>145/80R13</v>
      </c>
      <c r="Z660" s="108" t="str">
        <f>VLOOKUP('作成 (2)'!D:D,引当!A:M,9,FALSE)</f>
        <v>価格</v>
      </c>
      <c r="AA660" s="109" t="str">
        <f>VLOOKUP('作成 (2)'!D:D,引当!A:M,10,FALSE)</f>
        <v>安い</v>
      </c>
      <c r="AB660" s="103" t="str">
        <f>VLOOKUP('作成 (2)'!D:D,引当!A:M,11,FALSE)</f>
        <v>寿命</v>
      </c>
      <c r="AC660" s="103" t="str">
        <f>VLOOKUP('作成 (2)'!D:D,引当!A:M,12,FALSE)</f>
        <v>おすすめ</v>
      </c>
      <c r="AD660" s="26">
        <f>VLOOKUP('作成 (2)'!D:D,引当!A:M,13,FALSE)</f>
        <v>0</v>
      </c>
    </row>
    <row r="661" spans="1:30">
      <c r="A661" s="33">
        <v>1558013130072</v>
      </c>
      <c r="B661" s="32">
        <v>4992496142271</v>
      </c>
      <c r="C661" s="31" t="s">
        <v>3802</v>
      </c>
      <c r="D661" s="30" t="s">
        <v>853</v>
      </c>
      <c r="E661" s="30" t="s">
        <v>849</v>
      </c>
      <c r="F661" s="30" t="s">
        <v>850</v>
      </c>
      <c r="G661" s="30">
        <v>10100</v>
      </c>
      <c r="H661" s="30">
        <v>4630</v>
      </c>
      <c r="I661" s="30">
        <v>525</v>
      </c>
      <c r="J661" s="30" t="s">
        <v>3956</v>
      </c>
      <c r="K661" s="344"/>
      <c r="L661" s="102" t="str">
        <f t="shared" si="54"/>
        <v>VECTOR 4Seasons 155/80R13 79S</v>
      </c>
      <c r="M661" s="104">
        <f>VLOOKUP(A:A,在庫!$B:$M,10,0)</f>
        <v>1</v>
      </c>
      <c r="N661" s="105" t="s">
        <v>4595</v>
      </c>
      <c r="O661" s="105" t="str">
        <f t="shared" si="53"/>
        <v/>
      </c>
      <c r="P661" s="106" t="str">
        <f>VLOOKUP(A:A,在庫!$B:$M,9,0)</f>
        <v>||JAPAN||</v>
      </c>
      <c r="Q661" s="106" t="str">
        <f>VLOOKUP('作成 (2)'!D:D,引当!A:B,2,0)&amp;K661&amp;O661</f>
        <v>vec4s</v>
      </c>
      <c r="R661" s="107" t="str">
        <f t="shared" si="55"/>
        <v>2023年製 VECTOR 4Seasons 155/80R13 79S  155/80R13  翌営業日発送</v>
      </c>
      <c r="S661" s="106" t="str">
        <f t="shared" si="56"/>
        <v>オールシーズン$$GOODYEAR$$グッドイヤー$$ベクター$$155/80R13$$価格$$安い$$寿命$$おすすめ$$0</v>
      </c>
      <c r="T661" s="104"/>
      <c r="U661" s="104" t="str">
        <f>VLOOKUP('作成 (2)'!D:D,引当!A:R,4,FALSE)</f>
        <v>オールシーズン</v>
      </c>
      <c r="V661" s="104" t="str">
        <f>VLOOKUP('作成 (2)'!D:D,引当!A:R,5,FALSE)</f>
        <v>GOODYEAR</v>
      </c>
      <c r="W661" s="103" t="str">
        <f>VLOOKUP('作成 (2)'!D:D,引当!A:R,6,FALSE)</f>
        <v>グッドイヤー</v>
      </c>
      <c r="X661" s="108" t="str">
        <f>VLOOKUP('作成 (2)'!D:D,引当!A:M,7,FALSE)</f>
        <v>ベクター</v>
      </c>
      <c r="Y661" s="109" t="str">
        <f t="shared" si="57"/>
        <v>155/80R13</v>
      </c>
      <c r="Z661" s="108" t="str">
        <f>VLOOKUP('作成 (2)'!D:D,引当!A:M,9,FALSE)</f>
        <v>価格</v>
      </c>
      <c r="AA661" s="109" t="str">
        <f>VLOOKUP('作成 (2)'!D:D,引当!A:M,10,FALSE)</f>
        <v>安い</v>
      </c>
      <c r="AB661" s="103" t="str">
        <f>VLOOKUP('作成 (2)'!D:D,引当!A:M,11,FALSE)</f>
        <v>寿命</v>
      </c>
      <c r="AC661" s="103" t="str">
        <f>VLOOKUP('作成 (2)'!D:D,引当!A:M,12,FALSE)</f>
        <v>おすすめ</v>
      </c>
      <c r="AD661" s="26">
        <f>VLOOKUP('作成 (2)'!D:D,引当!A:M,13,FALSE)</f>
        <v>0</v>
      </c>
    </row>
    <row r="662" spans="1:30">
      <c r="A662" s="33">
        <v>1555514130075</v>
      </c>
      <c r="B662" s="32">
        <v>4992496142387</v>
      </c>
      <c r="C662" s="31" t="s">
        <v>3803</v>
      </c>
      <c r="D662" s="30" t="s">
        <v>853</v>
      </c>
      <c r="E662" s="30" t="s">
        <v>1364</v>
      </c>
      <c r="F662" s="30" t="s">
        <v>1365</v>
      </c>
      <c r="G662" s="30">
        <v>14300</v>
      </c>
      <c r="H662" s="30">
        <v>6710</v>
      </c>
      <c r="I662" s="30">
        <v>525</v>
      </c>
      <c r="J662" s="30" t="s">
        <v>3956</v>
      </c>
      <c r="K662" s="344"/>
      <c r="L662" s="102" t="str">
        <f t="shared" si="54"/>
        <v>VECTOR 4Seasons 155/55R14 69H</v>
      </c>
      <c r="M662" s="104">
        <f>VLOOKUP(A:A,在庫!$B:$M,10,0)</f>
        <v>1</v>
      </c>
      <c r="N662" s="105" t="s">
        <v>4595</v>
      </c>
      <c r="O662" s="105" t="str">
        <f t="shared" si="53"/>
        <v/>
      </c>
      <c r="P662" s="106" t="str">
        <f>VLOOKUP(A:A,在庫!$B:$M,9,0)</f>
        <v>||JAPAN||</v>
      </c>
      <c r="Q662" s="106" t="str">
        <f>VLOOKUP('作成 (2)'!D:D,引当!A:B,2,0)&amp;K662&amp;O662</f>
        <v>vec4s</v>
      </c>
      <c r="R662" s="107" t="str">
        <f t="shared" si="55"/>
        <v>2023年製 VECTOR 4Seasons 155/55R14 69H  155/55R14  翌営業日発送</v>
      </c>
      <c r="S662" s="106" t="str">
        <f t="shared" si="56"/>
        <v>オールシーズン$$GOODYEAR$$グッドイヤー$$ベクター$$155/55R14$$価格$$安い$$寿命$$おすすめ$$0</v>
      </c>
      <c r="T662" s="104"/>
      <c r="U662" s="104" t="str">
        <f>VLOOKUP('作成 (2)'!D:D,引当!A:R,4,FALSE)</f>
        <v>オールシーズン</v>
      </c>
      <c r="V662" s="104" t="str">
        <f>VLOOKUP('作成 (2)'!D:D,引当!A:R,5,FALSE)</f>
        <v>GOODYEAR</v>
      </c>
      <c r="W662" s="103" t="str">
        <f>VLOOKUP('作成 (2)'!D:D,引当!A:R,6,FALSE)</f>
        <v>グッドイヤー</v>
      </c>
      <c r="X662" s="108" t="str">
        <f>VLOOKUP('作成 (2)'!D:D,引当!A:M,7,FALSE)</f>
        <v>ベクター</v>
      </c>
      <c r="Y662" s="109" t="str">
        <f t="shared" si="57"/>
        <v>155/55R14</v>
      </c>
      <c r="Z662" s="108" t="str">
        <f>VLOOKUP('作成 (2)'!D:D,引当!A:M,9,FALSE)</f>
        <v>価格</v>
      </c>
      <c r="AA662" s="109" t="str">
        <f>VLOOKUP('作成 (2)'!D:D,引当!A:M,10,FALSE)</f>
        <v>安い</v>
      </c>
      <c r="AB662" s="103" t="str">
        <f>VLOOKUP('作成 (2)'!D:D,引当!A:M,11,FALSE)</f>
        <v>寿命</v>
      </c>
      <c r="AC662" s="103" t="str">
        <f>VLOOKUP('作成 (2)'!D:D,引当!A:M,12,FALSE)</f>
        <v>おすすめ</v>
      </c>
      <c r="AD662" s="26">
        <f>VLOOKUP('作成 (2)'!D:D,引当!A:M,13,FALSE)</f>
        <v>0</v>
      </c>
    </row>
    <row r="663" spans="1:30">
      <c r="A663" s="33">
        <v>1655514130072</v>
      </c>
      <c r="B663" s="32">
        <v>4992496142394</v>
      </c>
      <c r="C663" s="31" t="s">
        <v>3804</v>
      </c>
      <c r="D663" s="30" t="s">
        <v>853</v>
      </c>
      <c r="E663" s="30" t="s">
        <v>854</v>
      </c>
      <c r="F663" s="30" t="s">
        <v>111</v>
      </c>
      <c r="G663" s="30">
        <v>15300</v>
      </c>
      <c r="H663" s="30">
        <v>7180</v>
      </c>
      <c r="I663" s="30">
        <v>525</v>
      </c>
      <c r="J663" s="30" t="s">
        <v>3956</v>
      </c>
      <c r="K663" s="344"/>
      <c r="L663" s="102" t="str">
        <f t="shared" si="54"/>
        <v>VECTOR 4Seasons 165/55R14 72H</v>
      </c>
      <c r="M663" s="104">
        <f>VLOOKUP(A:A,在庫!$B:$M,10,0)</f>
        <v>2</v>
      </c>
      <c r="N663" s="105" t="s">
        <v>4595</v>
      </c>
      <c r="O663" s="105" t="str">
        <f t="shared" si="53"/>
        <v/>
      </c>
      <c r="P663" s="106" t="str">
        <f>VLOOKUP(A:A,在庫!$B:$M,9,0)</f>
        <v>||JAPAN||</v>
      </c>
      <c r="Q663" s="106" t="str">
        <f>VLOOKUP('作成 (2)'!D:D,引当!A:B,2,0)&amp;K663&amp;O663</f>
        <v>vec4s</v>
      </c>
      <c r="R663" s="107" t="str">
        <f t="shared" si="55"/>
        <v>2023年製 VECTOR 4Seasons 165/55R14 72H  165/55R14  翌営業日発送</v>
      </c>
      <c r="S663" s="106" t="str">
        <f t="shared" si="56"/>
        <v>オールシーズン$$GOODYEAR$$グッドイヤー$$ベクター$$165/55R14$$価格$$安い$$寿命$$おすすめ$$0</v>
      </c>
      <c r="T663" s="104"/>
      <c r="U663" s="104" t="str">
        <f>VLOOKUP('作成 (2)'!D:D,引当!A:R,4,FALSE)</f>
        <v>オールシーズン</v>
      </c>
      <c r="V663" s="104" t="str">
        <f>VLOOKUP('作成 (2)'!D:D,引当!A:R,5,FALSE)</f>
        <v>GOODYEAR</v>
      </c>
      <c r="W663" s="103" t="str">
        <f>VLOOKUP('作成 (2)'!D:D,引当!A:R,6,FALSE)</f>
        <v>グッドイヤー</v>
      </c>
      <c r="X663" s="108" t="str">
        <f>VLOOKUP('作成 (2)'!D:D,引当!A:M,7,FALSE)</f>
        <v>ベクター</v>
      </c>
      <c r="Y663" s="109" t="str">
        <f t="shared" si="57"/>
        <v>165/55R14</v>
      </c>
      <c r="Z663" s="108" t="str">
        <f>VLOOKUP('作成 (2)'!D:D,引当!A:M,9,FALSE)</f>
        <v>価格</v>
      </c>
      <c r="AA663" s="109" t="str">
        <f>VLOOKUP('作成 (2)'!D:D,引当!A:M,10,FALSE)</f>
        <v>安い</v>
      </c>
      <c r="AB663" s="103" t="str">
        <f>VLOOKUP('作成 (2)'!D:D,引当!A:M,11,FALSE)</f>
        <v>寿命</v>
      </c>
      <c r="AC663" s="103" t="str">
        <f>VLOOKUP('作成 (2)'!D:D,引当!A:M,12,FALSE)</f>
        <v>おすすめ</v>
      </c>
      <c r="AD663" s="26">
        <f>VLOOKUP('作成 (2)'!D:D,引当!A:M,13,FALSE)</f>
        <v>0</v>
      </c>
    </row>
    <row r="664" spans="1:30">
      <c r="A664" s="33">
        <v>1556514130072</v>
      </c>
      <c r="B664" s="32">
        <v>4992496142349</v>
      </c>
      <c r="C664" s="31" t="s">
        <v>3805</v>
      </c>
      <c r="D664" s="30" t="s">
        <v>853</v>
      </c>
      <c r="E664" s="30" t="s">
        <v>865</v>
      </c>
      <c r="F664" s="30" t="s">
        <v>104</v>
      </c>
      <c r="G664" s="30">
        <v>10900</v>
      </c>
      <c r="H664" s="30">
        <v>5060</v>
      </c>
      <c r="I664" s="30">
        <v>525</v>
      </c>
      <c r="J664" s="30" t="s">
        <v>3956</v>
      </c>
      <c r="K664" s="344"/>
      <c r="L664" s="102" t="str">
        <f t="shared" si="54"/>
        <v>VECTOR 4Seasons 155/65R14 75H</v>
      </c>
      <c r="M664" s="104">
        <f>VLOOKUP(A:A,在庫!$B:$M,10,0)</f>
        <v>1</v>
      </c>
      <c r="N664" s="105" t="s">
        <v>4595</v>
      </c>
      <c r="O664" s="105" t="str">
        <f t="shared" si="53"/>
        <v/>
      </c>
      <c r="P664" s="106" t="str">
        <f>VLOOKUP(A:A,在庫!$B:$M,9,0)</f>
        <v>||JAPAN||</v>
      </c>
      <c r="Q664" s="106" t="str">
        <f>VLOOKUP('作成 (2)'!D:D,引当!A:B,2,0)&amp;K664&amp;O664</f>
        <v>vec4s</v>
      </c>
      <c r="R664" s="107" t="str">
        <f t="shared" si="55"/>
        <v>2023年製 VECTOR 4Seasons 155/65R14 75H  155/65R14  翌営業日発送</v>
      </c>
      <c r="S664" s="106" t="str">
        <f t="shared" si="56"/>
        <v>オールシーズン$$GOODYEAR$$グッドイヤー$$ベクター$$155/65R14$$価格$$安い$$寿命$$おすすめ$$0</v>
      </c>
      <c r="T664" s="104"/>
      <c r="U664" s="104" t="str">
        <f>VLOOKUP('作成 (2)'!D:D,引当!A:R,4,FALSE)</f>
        <v>オールシーズン</v>
      </c>
      <c r="V664" s="104" t="str">
        <f>VLOOKUP('作成 (2)'!D:D,引当!A:R,5,FALSE)</f>
        <v>GOODYEAR</v>
      </c>
      <c r="W664" s="103" t="str">
        <f>VLOOKUP('作成 (2)'!D:D,引当!A:R,6,FALSE)</f>
        <v>グッドイヤー</v>
      </c>
      <c r="X664" s="108" t="str">
        <f>VLOOKUP('作成 (2)'!D:D,引当!A:M,7,FALSE)</f>
        <v>ベクター</v>
      </c>
      <c r="Y664" s="109" t="str">
        <f t="shared" si="57"/>
        <v>155/65R14</v>
      </c>
      <c r="Z664" s="108" t="str">
        <f>VLOOKUP('作成 (2)'!D:D,引当!A:M,9,FALSE)</f>
        <v>価格</v>
      </c>
      <c r="AA664" s="109" t="str">
        <f>VLOOKUP('作成 (2)'!D:D,引当!A:M,10,FALSE)</f>
        <v>安い</v>
      </c>
      <c r="AB664" s="103" t="str">
        <f>VLOOKUP('作成 (2)'!D:D,引当!A:M,11,FALSE)</f>
        <v>寿命</v>
      </c>
      <c r="AC664" s="103" t="str">
        <f>VLOOKUP('作成 (2)'!D:D,引当!A:M,12,FALSE)</f>
        <v>おすすめ</v>
      </c>
      <c r="AD664" s="26">
        <f>VLOOKUP('作成 (2)'!D:D,引当!A:M,13,FALSE)</f>
        <v>0</v>
      </c>
    </row>
    <row r="665" spans="1:30">
      <c r="A665" s="33">
        <v>1656514130079</v>
      </c>
      <c r="B665" s="32">
        <v>4992496142356</v>
      </c>
      <c r="C665" s="31" t="s">
        <v>3806</v>
      </c>
      <c r="D665" s="30" t="s">
        <v>853</v>
      </c>
      <c r="E665" s="30" t="s">
        <v>856</v>
      </c>
      <c r="F665" s="30" t="s">
        <v>114</v>
      </c>
      <c r="G665" s="30">
        <v>11900</v>
      </c>
      <c r="H665" s="30">
        <v>5520</v>
      </c>
      <c r="I665" s="30">
        <v>525</v>
      </c>
      <c r="J665" s="30" t="s">
        <v>3956</v>
      </c>
      <c r="K665" s="344"/>
      <c r="L665" s="102" t="str">
        <f t="shared" si="54"/>
        <v>VECTOR 4Seasons 165/65R14 79H</v>
      </c>
      <c r="M665" s="104">
        <f>VLOOKUP(A:A,在庫!$B:$M,10,0)</f>
        <v>4</v>
      </c>
      <c r="N665" s="105" t="s">
        <v>4595</v>
      </c>
      <c r="O665" s="105" t="str">
        <f t="shared" si="53"/>
        <v/>
      </c>
      <c r="P665" s="106" t="str">
        <f>VLOOKUP(A:A,在庫!$B:$M,9,0)</f>
        <v>||JAPAN||</v>
      </c>
      <c r="Q665" s="106" t="str">
        <f>VLOOKUP('作成 (2)'!D:D,引当!A:B,2,0)&amp;K665&amp;O665</f>
        <v>vec4s</v>
      </c>
      <c r="R665" s="107" t="str">
        <f t="shared" si="55"/>
        <v>2023年製 VECTOR 4Seasons 165/65R14 79H  165/65R14  翌営業日発送</v>
      </c>
      <c r="S665" s="106" t="str">
        <f t="shared" si="56"/>
        <v>オールシーズン$$GOODYEAR$$グッドイヤー$$ベクター$$165/65R14$$価格$$安い$$寿命$$おすすめ$$0</v>
      </c>
      <c r="T665" s="104"/>
      <c r="U665" s="104" t="str">
        <f>VLOOKUP('作成 (2)'!D:D,引当!A:R,4,FALSE)</f>
        <v>オールシーズン</v>
      </c>
      <c r="V665" s="104" t="str">
        <f>VLOOKUP('作成 (2)'!D:D,引当!A:R,5,FALSE)</f>
        <v>GOODYEAR</v>
      </c>
      <c r="W665" s="103" t="str">
        <f>VLOOKUP('作成 (2)'!D:D,引当!A:R,6,FALSE)</f>
        <v>グッドイヤー</v>
      </c>
      <c r="X665" s="108" t="str">
        <f>VLOOKUP('作成 (2)'!D:D,引当!A:M,7,FALSE)</f>
        <v>ベクター</v>
      </c>
      <c r="Y665" s="109" t="str">
        <f t="shared" si="57"/>
        <v>165/65R14</v>
      </c>
      <c r="Z665" s="108" t="str">
        <f>VLOOKUP('作成 (2)'!D:D,引当!A:M,9,FALSE)</f>
        <v>価格</v>
      </c>
      <c r="AA665" s="109" t="str">
        <f>VLOOKUP('作成 (2)'!D:D,引当!A:M,10,FALSE)</f>
        <v>安い</v>
      </c>
      <c r="AB665" s="103" t="str">
        <f>VLOOKUP('作成 (2)'!D:D,引当!A:M,11,FALSE)</f>
        <v>寿命</v>
      </c>
      <c r="AC665" s="103" t="str">
        <f>VLOOKUP('作成 (2)'!D:D,引当!A:M,12,FALSE)</f>
        <v>おすすめ</v>
      </c>
      <c r="AD665" s="26">
        <f>VLOOKUP('作成 (2)'!D:D,引当!A:M,13,FALSE)</f>
        <v>0</v>
      </c>
    </row>
    <row r="666" spans="1:30">
      <c r="A666" s="33">
        <v>1657014130071</v>
      </c>
      <c r="B666" s="32">
        <v>4992496142288</v>
      </c>
      <c r="C666" s="31" t="s">
        <v>3807</v>
      </c>
      <c r="D666" s="30" t="s">
        <v>853</v>
      </c>
      <c r="E666" s="30" t="s">
        <v>851</v>
      </c>
      <c r="F666" s="30" t="s">
        <v>86</v>
      </c>
      <c r="G666" s="30">
        <v>12300</v>
      </c>
      <c r="H666" s="30">
        <v>5690</v>
      </c>
      <c r="I666" s="30">
        <v>525</v>
      </c>
      <c r="J666" s="30" t="s">
        <v>3956</v>
      </c>
      <c r="K666" s="344"/>
      <c r="L666" s="102" t="str">
        <f t="shared" si="54"/>
        <v>VECTOR 4Seasons 165/70R14 81S</v>
      </c>
      <c r="M666" s="104">
        <f>VLOOKUP(A:A,在庫!$B:$M,10,0)</f>
        <v>2</v>
      </c>
      <c r="N666" s="105" t="s">
        <v>4595</v>
      </c>
      <c r="O666" s="105" t="str">
        <f t="shared" si="53"/>
        <v/>
      </c>
      <c r="P666" s="106" t="str">
        <f>VLOOKUP(A:A,在庫!$B:$M,9,0)</f>
        <v>||JAPAN||</v>
      </c>
      <c r="Q666" s="106" t="str">
        <f>VLOOKUP('作成 (2)'!D:D,引当!A:B,2,0)&amp;K666&amp;O666</f>
        <v>vec4s</v>
      </c>
      <c r="R666" s="107" t="str">
        <f t="shared" si="55"/>
        <v>2023年製 VECTOR 4Seasons 165/70R14 81S  165/70R14  翌営業日発送</v>
      </c>
      <c r="S666" s="106" t="str">
        <f t="shared" si="56"/>
        <v>オールシーズン$$GOODYEAR$$グッドイヤー$$ベクター$$165/70R14$$価格$$安い$$寿命$$おすすめ$$0</v>
      </c>
      <c r="T666" s="104"/>
      <c r="U666" s="104" t="str">
        <f>VLOOKUP('作成 (2)'!D:D,引当!A:R,4,FALSE)</f>
        <v>オールシーズン</v>
      </c>
      <c r="V666" s="104" t="str">
        <f>VLOOKUP('作成 (2)'!D:D,引当!A:R,5,FALSE)</f>
        <v>GOODYEAR</v>
      </c>
      <c r="W666" s="103" t="str">
        <f>VLOOKUP('作成 (2)'!D:D,引当!A:R,6,FALSE)</f>
        <v>グッドイヤー</v>
      </c>
      <c r="X666" s="108" t="str">
        <f>VLOOKUP('作成 (2)'!D:D,引当!A:M,7,FALSE)</f>
        <v>ベクター</v>
      </c>
      <c r="Y666" s="109" t="str">
        <f t="shared" si="57"/>
        <v>165/70R14</v>
      </c>
      <c r="Z666" s="108" t="str">
        <f>VLOOKUP('作成 (2)'!D:D,引当!A:M,9,FALSE)</f>
        <v>価格</v>
      </c>
      <c r="AA666" s="109" t="str">
        <f>VLOOKUP('作成 (2)'!D:D,引当!A:M,10,FALSE)</f>
        <v>安い</v>
      </c>
      <c r="AB666" s="103" t="str">
        <f>VLOOKUP('作成 (2)'!D:D,引当!A:M,11,FALSE)</f>
        <v>寿命</v>
      </c>
      <c r="AC666" s="103" t="str">
        <f>VLOOKUP('作成 (2)'!D:D,引当!A:M,12,FALSE)</f>
        <v>おすすめ</v>
      </c>
      <c r="AD666" s="26">
        <f>VLOOKUP('作成 (2)'!D:D,引当!A:M,13,FALSE)</f>
        <v>0</v>
      </c>
    </row>
    <row r="667" spans="1:30">
      <c r="A667" s="33">
        <v>1757014130078</v>
      </c>
      <c r="B667" s="32">
        <v>4992496142325</v>
      </c>
      <c r="C667" s="31" t="s">
        <v>3808</v>
      </c>
      <c r="D667" s="30" t="s">
        <v>853</v>
      </c>
      <c r="E667" s="30" t="s">
        <v>1366</v>
      </c>
      <c r="F667" s="30" t="s">
        <v>88</v>
      </c>
      <c r="G667" s="30">
        <v>13400</v>
      </c>
      <c r="H667" s="30">
        <v>6260</v>
      </c>
      <c r="I667" s="30">
        <v>525</v>
      </c>
      <c r="J667" s="30" t="s">
        <v>3956</v>
      </c>
      <c r="K667" s="344"/>
      <c r="L667" s="102" t="str">
        <f t="shared" si="54"/>
        <v>VECTOR 4Seasons 175/70R14 84H</v>
      </c>
      <c r="M667" s="104">
        <f>VLOOKUP(A:A,在庫!$B:$M,10,0)</f>
        <v>2</v>
      </c>
      <c r="N667" s="105" t="s">
        <v>4595</v>
      </c>
      <c r="O667" s="105" t="str">
        <f t="shared" si="53"/>
        <v/>
      </c>
      <c r="P667" s="106" t="str">
        <f>VLOOKUP(A:A,在庫!$B:$M,9,0)</f>
        <v>||JAPAN||</v>
      </c>
      <c r="Q667" s="106" t="str">
        <f>VLOOKUP('作成 (2)'!D:D,引当!A:B,2,0)&amp;K667&amp;O667</f>
        <v>vec4s</v>
      </c>
      <c r="R667" s="107" t="str">
        <f t="shared" si="55"/>
        <v>2023年製 VECTOR 4Seasons 175/70R14 84H  175/70R14  翌営業日発送</v>
      </c>
      <c r="S667" s="106" t="str">
        <f t="shared" si="56"/>
        <v>オールシーズン$$GOODYEAR$$グッドイヤー$$ベクター$$175/70R14$$価格$$安い$$寿命$$おすすめ$$0</v>
      </c>
      <c r="T667" s="104"/>
      <c r="U667" s="104" t="str">
        <f>VLOOKUP('作成 (2)'!D:D,引当!A:R,4,FALSE)</f>
        <v>オールシーズン</v>
      </c>
      <c r="V667" s="104" t="str">
        <f>VLOOKUP('作成 (2)'!D:D,引当!A:R,5,FALSE)</f>
        <v>GOODYEAR</v>
      </c>
      <c r="W667" s="103" t="str">
        <f>VLOOKUP('作成 (2)'!D:D,引当!A:R,6,FALSE)</f>
        <v>グッドイヤー</v>
      </c>
      <c r="X667" s="108" t="str">
        <f>VLOOKUP('作成 (2)'!D:D,引当!A:M,7,FALSE)</f>
        <v>ベクター</v>
      </c>
      <c r="Y667" s="109" t="str">
        <f t="shared" si="57"/>
        <v>175/70R14</v>
      </c>
      <c r="Z667" s="108" t="str">
        <f>VLOOKUP('作成 (2)'!D:D,引当!A:M,9,FALSE)</f>
        <v>価格</v>
      </c>
      <c r="AA667" s="109" t="str">
        <f>VLOOKUP('作成 (2)'!D:D,引当!A:M,10,FALSE)</f>
        <v>安い</v>
      </c>
      <c r="AB667" s="103" t="str">
        <f>VLOOKUP('作成 (2)'!D:D,引当!A:M,11,FALSE)</f>
        <v>寿命</v>
      </c>
      <c r="AC667" s="103" t="str">
        <f>VLOOKUP('作成 (2)'!D:D,引当!A:M,12,FALSE)</f>
        <v>おすすめ</v>
      </c>
      <c r="AD667" s="26">
        <f>VLOOKUP('作成 (2)'!D:D,引当!A:M,13,FALSE)</f>
        <v>0</v>
      </c>
    </row>
    <row r="668" spans="1:30">
      <c r="A668" s="33">
        <v>1857014130075</v>
      </c>
      <c r="B668" s="32">
        <v>4992496142332</v>
      </c>
      <c r="C668" s="31" t="s">
        <v>3809</v>
      </c>
      <c r="D668" s="30" t="s">
        <v>853</v>
      </c>
      <c r="E668" s="30" t="s">
        <v>1367</v>
      </c>
      <c r="F668" s="30" t="s">
        <v>112</v>
      </c>
      <c r="G668" s="30">
        <v>14200</v>
      </c>
      <c r="H668" s="30">
        <v>6680</v>
      </c>
      <c r="I668" s="30">
        <v>525</v>
      </c>
      <c r="J668" s="30" t="s">
        <v>3956</v>
      </c>
      <c r="K668" s="344"/>
      <c r="L668" s="102" t="str">
        <f t="shared" si="54"/>
        <v>VECTOR 4Seasons 185/70R14 88H</v>
      </c>
      <c r="M668" s="104">
        <f>VLOOKUP(A:A,在庫!$B:$M,10,0)</f>
        <v>2</v>
      </c>
      <c r="N668" s="105" t="s">
        <v>4595</v>
      </c>
      <c r="O668" s="105" t="str">
        <f t="shared" si="53"/>
        <v/>
      </c>
      <c r="P668" s="106" t="str">
        <f>VLOOKUP(A:A,在庫!$B:$M,9,0)</f>
        <v>||JAPAN||</v>
      </c>
      <c r="Q668" s="106" t="str">
        <f>VLOOKUP('作成 (2)'!D:D,引当!A:B,2,0)&amp;K668&amp;O668</f>
        <v>vec4s</v>
      </c>
      <c r="R668" s="107" t="str">
        <f t="shared" si="55"/>
        <v>2023年製 VECTOR 4Seasons 185/70R14 88H  185/70R14  翌営業日発送</v>
      </c>
      <c r="S668" s="106" t="str">
        <f t="shared" si="56"/>
        <v>オールシーズン$$GOODYEAR$$グッドイヤー$$ベクター$$185/70R14$$価格$$安い$$寿命$$おすすめ$$0</v>
      </c>
      <c r="T668" s="104"/>
      <c r="U668" s="104" t="str">
        <f>VLOOKUP('作成 (2)'!D:D,引当!A:R,4,FALSE)</f>
        <v>オールシーズン</v>
      </c>
      <c r="V668" s="104" t="str">
        <f>VLOOKUP('作成 (2)'!D:D,引当!A:R,5,FALSE)</f>
        <v>GOODYEAR</v>
      </c>
      <c r="W668" s="103" t="str">
        <f>VLOOKUP('作成 (2)'!D:D,引当!A:R,6,FALSE)</f>
        <v>グッドイヤー</v>
      </c>
      <c r="X668" s="108" t="str">
        <f>VLOOKUP('作成 (2)'!D:D,引当!A:M,7,FALSE)</f>
        <v>ベクター</v>
      </c>
      <c r="Y668" s="109" t="str">
        <f t="shared" si="57"/>
        <v>185/70R14</v>
      </c>
      <c r="Z668" s="108" t="str">
        <f>VLOOKUP('作成 (2)'!D:D,引当!A:M,9,FALSE)</f>
        <v>価格</v>
      </c>
      <c r="AA668" s="109" t="str">
        <f>VLOOKUP('作成 (2)'!D:D,引当!A:M,10,FALSE)</f>
        <v>安い</v>
      </c>
      <c r="AB668" s="103" t="str">
        <f>VLOOKUP('作成 (2)'!D:D,引当!A:M,11,FALSE)</f>
        <v>寿命</v>
      </c>
      <c r="AC668" s="103" t="str">
        <f>VLOOKUP('作成 (2)'!D:D,引当!A:M,12,FALSE)</f>
        <v>おすすめ</v>
      </c>
      <c r="AD668" s="26">
        <f>VLOOKUP('作成 (2)'!D:D,引当!A:M,13,FALSE)</f>
        <v>0</v>
      </c>
    </row>
    <row r="669" spans="1:30">
      <c r="A669" s="33">
        <v>1756514130076</v>
      </c>
      <c r="B669" s="32">
        <v>4992496142363</v>
      </c>
      <c r="C669" s="31" t="s">
        <v>3810</v>
      </c>
      <c r="D669" s="30" t="s">
        <v>853</v>
      </c>
      <c r="E669" s="30" t="s">
        <v>1368</v>
      </c>
      <c r="F669" s="30" t="s">
        <v>87</v>
      </c>
      <c r="G669" s="30">
        <v>14000</v>
      </c>
      <c r="H669" s="30">
        <v>6530</v>
      </c>
      <c r="I669" s="30">
        <v>525</v>
      </c>
      <c r="J669" s="30" t="s">
        <v>3956</v>
      </c>
      <c r="K669" s="344"/>
      <c r="L669" s="102" t="str">
        <f t="shared" si="54"/>
        <v>VECTOR 4Seasons 175/65R14 82H</v>
      </c>
      <c r="M669" s="104">
        <f>VLOOKUP(A:A,在庫!$B:$M,10,0)</f>
        <v>2</v>
      </c>
      <c r="N669" s="105" t="s">
        <v>4595</v>
      </c>
      <c r="O669" s="105" t="str">
        <f t="shared" si="53"/>
        <v/>
      </c>
      <c r="P669" s="106" t="str">
        <f>VLOOKUP(A:A,在庫!$B:$M,9,0)</f>
        <v>||JAPAN||JAPAN</v>
      </c>
      <c r="Q669" s="106" t="str">
        <f>VLOOKUP('作成 (2)'!D:D,引当!A:B,2,0)&amp;K669&amp;O669</f>
        <v>vec4s</v>
      </c>
      <c r="R669" s="107" t="str">
        <f t="shared" si="55"/>
        <v>2023年製 VECTOR 4Seasons 175/65R14 82H  175/65R14  翌営業日発送</v>
      </c>
      <c r="S669" s="106" t="str">
        <f t="shared" si="56"/>
        <v>オールシーズン$$GOODYEAR$$グッドイヤー$$ベクター$$175/65R14$$価格$$安い$$寿命$$おすすめ$$0</v>
      </c>
      <c r="T669" s="104"/>
      <c r="U669" s="104" t="str">
        <f>VLOOKUP('作成 (2)'!D:D,引当!A:R,4,FALSE)</f>
        <v>オールシーズン</v>
      </c>
      <c r="V669" s="104" t="str">
        <f>VLOOKUP('作成 (2)'!D:D,引当!A:R,5,FALSE)</f>
        <v>GOODYEAR</v>
      </c>
      <c r="W669" s="103" t="str">
        <f>VLOOKUP('作成 (2)'!D:D,引当!A:R,6,FALSE)</f>
        <v>グッドイヤー</v>
      </c>
      <c r="X669" s="108" t="str">
        <f>VLOOKUP('作成 (2)'!D:D,引当!A:M,7,FALSE)</f>
        <v>ベクター</v>
      </c>
      <c r="Y669" s="109" t="str">
        <f t="shared" si="57"/>
        <v>175/65R14</v>
      </c>
      <c r="Z669" s="108" t="str">
        <f>VLOOKUP('作成 (2)'!D:D,引当!A:M,9,FALSE)</f>
        <v>価格</v>
      </c>
      <c r="AA669" s="109" t="str">
        <f>VLOOKUP('作成 (2)'!D:D,引当!A:M,10,FALSE)</f>
        <v>安い</v>
      </c>
      <c r="AB669" s="103" t="str">
        <f>VLOOKUP('作成 (2)'!D:D,引当!A:M,11,FALSE)</f>
        <v>寿命</v>
      </c>
      <c r="AC669" s="103" t="str">
        <f>VLOOKUP('作成 (2)'!D:D,引当!A:M,12,FALSE)</f>
        <v>おすすめ</v>
      </c>
      <c r="AD669" s="26">
        <f>VLOOKUP('作成 (2)'!D:D,引当!A:M,13,FALSE)</f>
        <v>0</v>
      </c>
    </row>
    <row r="670" spans="1:30">
      <c r="A670" s="33">
        <v>1856514130073</v>
      </c>
      <c r="B670" s="32">
        <v>4992496142370</v>
      </c>
      <c r="C670" s="31" t="s">
        <v>3811</v>
      </c>
      <c r="D670" s="30" t="s">
        <v>853</v>
      </c>
      <c r="E670" s="30" t="s">
        <v>1369</v>
      </c>
      <c r="F670" s="30" t="s">
        <v>883</v>
      </c>
      <c r="G670" s="30">
        <v>14400</v>
      </c>
      <c r="H670" s="30">
        <v>6760</v>
      </c>
      <c r="I670" s="30">
        <v>525</v>
      </c>
      <c r="J670" s="30" t="s">
        <v>3956</v>
      </c>
      <c r="K670" s="344"/>
      <c r="L670" s="102" t="str">
        <f t="shared" si="54"/>
        <v>VECTOR 4Seasons 185/65R14 86H</v>
      </c>
      <c r="M670" s="104">
        <f>VLOOKUP(A:A,在庫!$B:$M,10,0)</f>
        <v>1</v>
      </c>
      <c r="N670" s="105" t="s">
        <v>4595</v>
      </c>
      <c r="O670" s="105" t="str">
        <f t="shared" si="53"/>
        <v/>
      </c>
      <c r="P670" s="106" t="str">
        <f>VLOOKUP(A:A,在庫!$B:$M,9,0)</f>
        <v>||JAPAN||</v>
      </c>
      <c r="Q670" s="106" t="str">
        <f>VLOOKUP('作成 (2)'!D:D,引当!A:B,2,0)&amp;K670&amp;O670</f>
        <v>vec4s</v>
      </c>
      <c r="R670" s="107" t="str">
        <f t="shared" si="55"/>
        <v>2023年製 VECTOR 4Seasons 185/65R14 86H  185/65R14  翌営業日発送</v>
      </c>
      <c r="S670" s="106" t="str">
        <f t="shared" si="56"/>
        <v>オールシーズン$$GOODYEAR$$グッドイヤー$$ベクター$$185/65R14$$価格$$安い$$寿命$$おすすめ$$0</v>
      </c>
      <c r="T670" s="104"/>
      <c r="U670" s="104" t="str">
        <f>VLOOKUP('作成 (2)'!D:D,引当!A:R,4,FALSE)</f>
        <v>オールシーズン</v>
      </c>
      <c r="V670" s="104" t="str">
        <f>VLOOKUP('作成 (2)'!D:D,引当!A:R,5,FALSE)</f>
        <v>GOODYEAR</v>
      </c>
      <c r="W670" s="103" t="str">
        <f>VLOOKUP('作成 (2)'!D:D,引当!A:R,6,FALSE)</f>
        <v>グッドイヤー</v>
      </c>
      <c r="X670" s="108" t="str">
        <f>VLOOKUP('作成 (2)'!D:D,引当!A:M,7,FALSE)</f>
        <v>ベクター</v>
      </c>
      <c r="Y670" s="109" t="str">
        <f t="shared" si="57"/>
        <v>185/65R14</v>
      </c>
      <c r="Z670" s="108" t="str">
        <f>VLOOKUP('作成 (2)'!D:D,引当!A:M,9,FALSE)</f>
        <v>価格</v>
      </c>
      <c r="AA670" s="109" t="str">
        <f>VLOOKUP('作成 (2)'!D:D,引当!A:M,10,FALSE)</f>
        <v>安い</v>
      </c>
      <c r="AB670" s="103" t="str">
        <f>VLOOKUP('作成 (2)'!D:D,引当!A:M,11,FALSE)</f>
        <v>寿命</v>
      </c>
      <c r="AC670" s="103" t="str">
        <f>VLOOKUP('作成 (2)'!D:D,引当!A:M,12,FALSE)</f>
        <v>おすすめ</v>
      </c>
      <c r="AD670" s="26">
        <f>VLOOKUP('作成 (2)'!D:D,引当!A:M,13,FALSE)</f>
        <v>0</v>
      </c>
    </row>
    <row r="671" spans="1:30">
      <c r="A671" s="33">
        <v>1655015130076</v>
      </c>
      <c r="B671" s="32">
        <v>4992496142509</v>
      </c>
      <c r="C671" s="31" t="s">
        <v>3812</v>
      </c>
      <c r="D671" s="30" t="s">
        <v>853</v>
      </c>
      <c r="E671" s="30" t="s">
        <v>868</v>
      </c>
      <c r="F671" s="30" t="s">
        <v>869</v>
      </c>
      <c r="G671" s="30">
        <v>16600</v>
      </c>
      <c r="H671" s="30">
        <v>7880</v>
      </c>
      <c r="I671" s="30">
        <v>525</v>
      </c>
      <c r="J671" s="30" t="s">
        <v>3956</v>
      </c>
      <c r="K671" s="344"/>
      <c r="L671" s="102" t="str">
        <f t="shared" si="54"/>
        <v>VECTOR 4Seasons 165/50R15 73H</v>
      </c>
      <c r="M671" s="104">
        <f>VLOOKUP(A:A,在庫!$B:$M,10,0)</f>
        <v>4</v>
      </c>
      <c r="N671" s="105" t="s">
        <v>4595</v>
      </c>
      <c r="O671" s="105" t="str">
        <f t="shared" si="53"/>
        <v/>
      </c>
      <c r="P671" s="106" t="str">
        <f>VLOOKUP(A:A,在庫!$B:$M,9,0)</f>
        <v>||JAPAN||</v>
      </c>
      <c r="Q671" s="106" t="str">
        <f>VLOOKUP('作成 (2)'!D:D,引当!A:B,2,0)&amp;K671&amp;O671</f>
        <v>vec4s</v>
      </c>
      <c r="R671" s="107" t="str">
        <f t="shared" si="55"/>
        <v>2023年製 VECTOR 4Seasons 165/50R15 73H  165/50R15  翌営業日発送</v>
      </c>
      <c r="S671" s="106" t="str">
        <f t="shared" si="56"/>
        <v>オールシーズン$$GOODYEAR$$グッドイヤー$$ベクター$$165/50R15$$価格$$安い$$寿命$$おすすめ$$0</v>
      </c>
      <c r="T671" s="104"/>
      <c r="U671" s="104" t="str">
        <f>VLOOKUP('作成 (2)'!D:D,引当!A:R,4,FALSE)</f>
        <v>オールシーズン</v>
      </c>
      <c r="V671" s="104" t="str">
        <f>VLOOKUP('作成 (2)'!D:D,引当!A:R,5,FALSE)</f>
        <v>GOODYEAR</v>
      </c>
      <c r="W671" s="103" t="str">
        <f>VLOOKUP('作成 (2)'!D:D,引当!A:R,6,FALSE)</f>
        <v>グッドイヤー</v>
      </c>
      <c r="X671" s="108" t="str">
        <f>VLOOKUP('作成 (2)'!D:D,引当!A:M,7,FALSE)</f>
        <v>ベクター</v>
      </c>
      <c r="Y671" s="109" t="str">
        <f t="shared" si="57"/>
        <v>165/50R15</v>
      </c>
      <c r="Z671" s="108" t="str">
        <f>VLOOKUP('作成 (2)'!D:D,引当!A:M,9,FALSE)</f>
        <v>価格</v>
      </c>
      <c r="AA671" s="109" t="str">
        <f>VLOOKUP('作成 (2)'!D:D,引当!A:M,10,FALSE)</f>
        <v>安い</v>
      </c>
      <c r="AB671" s="103" t="str">
        <f>VLOOKUP('作成 (2)'!D:D,引当!A:M,11,FALSE)</f>
        <v>寿命</v>
      </c>
      <c r="AC671" s="103" t="str">
        <f>VLOOKUP('作成 (2)'!D:D,引当!A:M,12,FALSE)</f>
        <v>おすすめ</v>
      </c>
      <c r="AD671" s="26">
        <f>VLOOKUP('作成 (2)'!D:D,引当!A:M,13,FALSE)</f>
        <v>0</v>
      </c>
    </row>
    <row r="672" spans="1:30">
      <c r="A672" s="33">
        <v>1655515130071</v>
      </c>
      <c r="B672" s="32">
        <v>4992496142486</v>
      </c>
      <c r="C672" s="31" t="s">
        <v>3813</v>
      </c>
      <c r="D672" s="30" t="s">
        <v>853</v>
      </c>
      <c r="E672" s="30" t="s">
        <v>870</v>
      </c>
      <c r="F672" s="30" t="s">
        <v>109</v>
      </c>
      <c r="G672" s="30">
        <v>16100</v>
      </c>
      <c r="H672" s="30">
        <v>7640</v>
      </c>
      <c r="I672" s="30">
        <v>525</v>
      </c>
      <c r="J672" s="30" t="s">
        <v>3956</v>
      </c>
      <c r="K672" s="344"/>
      <c r="L672" s="102" t="str">
        <f t="shared" si="54"/>
        <v>VECTOR 4Seasons 165/55R15 75H</v>
      </c>
      <c r="M672" s="104">
        <f>VLOOKUP(A:A,在庫!$B:$M,10,0)</f>
        <v>2</v>
      </c>
      <c r="N672" s="105" t="s">
        <v>4595</v>
      </c>
      <c r="O672" s="105" t="str">
        <f t="shared" si="53"/>
        <v/>
      </c>
      <c r="P672" s="106" t="str">
        <f>VLOOKUP(A:A,在庫!$B:$M,9,0)</f>
        <v>||JAPAN||</v>
      </c>
      <c r="Q672" s="106" t="str">
        <f>VLOOKUP('作成 (2)'!D:D,引当!A:B,2,0)&amp;K672&amp;O672</f>
        <v>vec4s</v>
      </c>
      <c r="R672" s="107" t="str">
        <f t="shared" si="55"/>
        <v>2023年製 VECTOR 4Seasons 165/55R15 75H  165/55R15  翌営業日発送</v>
      </c>
      <c r="S672" s="106" t="str">
        <f t="shared" si="56"/>
        <v>オールシーズン$$GOODYEAR$$グッドイヤー$$ベクター$$165/55R15$$価格$$安い$$寿命$$おすすめ$$0</v>
      </c>
      <c r="T672" s="104"/>
      <c r="U672" s="104" t="str">
        <f>VLOOKUP('作成 (2)'!D:D,引当!A:R,4,FALSE)</f>
        <v>オールシーズン</v>
      </c>
      <c r="V672" s="104" t="str">
        <f>VLOOKUP('作成 (2)'!D:D,引当!A:R,5,FALSE)</f>
        <v>GOODYEAR</v>
      </c>
      <c r="W672" s="103" t="str">
        <f>VLOOKUP('作成 (2)'!D:D,引当!A:R,6,FALSE)</f>
        <v>グッドイヤー</v>
      </c>
      <c r="X672" s="108" t="str">
        <f>VLOOKUP('作成 (2)'!D:D,引当!A:M,7,FALSE)</f>
        <v>ベクター</v>
      </c>
      <c r="Y672" s="109" t="str">
        <f t="shared" si="57"/>
        <v>165/55R15</v>
      </c>
      <c r="Z672" s="108" t="str">
        <f>VLOOKUP('作成 (2)'!D:D,引当!A:M,9,FALSE)</f>
        <v>価格</v>
      </c>
      <c r="AA672" s="109" t="str">
        <f>VLOOKUP('作成 (2)'!D:D,引当!A:M,10,FALSE)</f>
        <v>安い</v>
      </c>
      <c r="AB672" s="103" t="str">
        <f>VLOOKUP('作成 (2)'!D:D,引当!A:M,11,FALSE)</f>
        <v>寿命</v>
      </c>
      <c r="AC672" s="103" t="str">
        <f>VLOOKUP('作成 (2)'!D:D,引当!A:M,12,FALSE)</f>
        <v>おすすめ</v>
      </c>
      <c r="AD672" s="26">
        <f>VLOOKUP('作成 (2)'!D:D,引当!A:M,13,FALSE)</f>
        <v>0</v>
      </c>
    </row>
    <row r="673" spans="1:30">
      <c r="A673" s="33">
        <v>1855515130075</v>
      </c>
      <c r="B673" s="32">
        <v>4992496142493</v>
      </c>
      <c r="C673" s="31" t="s">
        <v>3814</v>
      </c>
      <c r="D673" s="30" t="s">
        <v>853</v>
      </c>
      <c r="E673" s="30" t="s">
        <v>1370</v>
      </c>
      <c r="F673" s="30" t="s">
        <v>876</v>
      </c>
      <c r="G673" s="30">
        <v>20300</v>
      </c>
      <c r="H673" s="30">
        <v>9680</v>
      </c>
      <c r="I673" s="30">
        <v>525</v>
      </c>
      <c r="J673" s="30" t="s">
        <v>3956</v>
      </c>
      <c r="K673" s="344"/>
      <c r="L673" s="102" t="str">
        <f t="shared" si="54"/>
        <v>VECTOR 4Seasons 185/55R15 82H</v>
      </c>
      <c r="M673" s="104">
        <f>VLOOKUP(A:A,在庫!$B:$M,10,0)</f>
        <v>3</v>
      </c>
      <c r="N673" s="105" t="s">
        <v>4595</v>
      </c>
      <c r="O673" s="105" t="str">
        <f t="shared" si="53"/>
        <v/>
      </c>
      <c r="P673" s="106" t="str">
        <f>VLOOKUP(A:A,在庫!$B:$M,9,0)</f>
        <v>||JAPAN||</v>
      </c>
      <c r="Q673" s="106" t="str">
        <f>VLOOKUP('作成 (2)'!D:D,引当!A:B,2,0)&amp;K673&amp;O673</f>
        <v>vec4s</v>
      </c>
      <c r="R673" s="107" t="str">
        <f t="shared" si="55"/>
        <v>2023年製 VECTOR 4Seasons 185/55R15 82H  185/55R15  翌営業日発送</v>
      </c>
      <c r="S673" s="106" t="str">
        <f t="shared" si="56"/>
        <v>オールシーズン$$GOODYEAR$$グッドイヤー$$ベクター$$185/55R15$$価格$$安い$$寿命$$おすすめ$$0</v>
      </c>
      <c r="T673" s="104"/>
      <c r="U673" s="104" t="str">
        <f>VLOOKUP('作成 (2)'!D:D,引当!A:R,4,FALSE)</f>
        <v>オールシーズン</v>
      </c>
      <c r="V673" s="104" t="str">
        <f>VLOOKUP('作成 (2)'!D:D,引当!A:R,5,FALSE)</f>
        <v>GOODYEAR</v>
      </c>
      <c r="W673" s="103" t="str">
        <f>VLOOKUP('作成 (2)'!D:D,引当!A:R,6,FALSE)</f>
        <v>グッドイヤー</v>
      </c>
      <c r="X673" s="108" t="str">
        <f>VLOOKUP('作成 (2)'!D:D,引当!A:M,7,FALSE)</f>
        <v>ベクター</v>
      </c>
      <c r="Y673" s="109" t="str">
        <f t="shared" si="57"/>
        <v>185/55R15</v>
      </c>
      <c r="Z673" s="108" t="str">
        <f>VLOOKUP('作成 (2)'!D:D,引当!A:M,9,FALSE)</f>
        <v>価格</v>
      </c>
      <c r="AA673" s="109" t="str">
        <f>VLOOKUP('作成 (2)'!D:D,引当!A:M,10,FALSE)</f>
        <v>安い</v>
      </c>
      <c r="AB673" s="103" t="str">
        <f>VLOOKUP('作成 (2)'!D:D,引当!A:M,11,FALSE)</f>
        <v>寿命</v>
      </c>
      <c r="AC673" s="103" t="str">
        <f>VLOOKUP('作成 (2)'!D:D,引当!A:M,12,FALSE)</f>
        <v>おすすめ</v>
      </c>
      <c r="AD673" s="26">
        <f>VLOOKUP('作成 (2)'!D:D,引当!A:M,13,FALSE)</f>
        <v>0</v>
      </c>
    </row>
    <row r="674" spans="1:30">
      <c r="A674" s="33">
        <v>1656015130073</v>
      </c>
      <c r="B674" s="32">
        <v>4992496142455</v>
      </c>
      <c r="C674" s="31" t="s">
        <v>3815</v>
      </c>
      <c r="D674" s="30" t="s">
        <v>853</v>
      </c>
      <c r="E674" s="30" t="s">
        <v>855</v>
      </c>
      <c r="F674" s="30" t="s">
        <v>110</v>
      </c>
      <c r="G674" s="30">
        <v>16700</v>
      </c>
      <c r="H674" s="30">
        <v>7910</v>
      </c>
      <c r="I674" s="30">
        <v>525</v>
      </c>
      <c r="J674" s="30" t="s">
        <v>3956</v>
      </c>
      <c r="K674" s="344"/>
      <c r="L674" s="102" t="str">
        <f t="shared" si="54"/>
        <v>VECTOR 4Seasons 165/60R15 77H</v>
      </c>
      <c r="M674" s="104">
        <f>VLOOKUP(A:A,在庫!$B:$M,10,0)</f>
        <v>3</v>
      </c>
      <c r="N674" s="105" t="s">
        <v>4595</v>
      </c>
      <c r="O674" s="105" t="str">
        <f t="shared" si="53"/>
        <v/>
      </c>
      <c r="P674" s="106" t="str">
        <f>VLOOKUP(A:A,在庫!$B:$M,9,0)</f>
        <v>||JAPAN||</v>
      </c>
      <c r="Q674" s="106" t="str">
        <f>VLOOKUP('作成 (2)'!D:D,引当!A:B,2,0)&amp;K674&amp;O674</f>
        <v>vec4s</v>
      </c>
      <c r="R674" s="107" t="str">
        <f t="shared" si="55"/>
        <v>2023年製 VECTOR 4Seasons 165/60R15 77H  165/60R15  翌営業日発送</v>
      </c>
      <c r="S674" s="106" t="str">
        <f t="shared" si="56"/>
        <v>オールシーズン$$GOODYEAR$$グッドイヤー$$ベクター$$165/60R15$$価格$$安い$$寿命$$おすすめ$$0</v>
      </c>
      <c r="T674" s="104"/>
      <c r="U674" s="104" t="str">
        <f>VLOOKUP('作成 (2)'!D:D,引当!A:R,4,FALSE)</f>
        <v>オールシーズン</v>
      </c>
      <c r="V674" s="104" t="str">
        <f>VLOOKUP('作成 (2)'!D:D,引当!A:R,5,FALSE)</f>
        <v>GOODYEAR</v>
      </c>
      <c r="W674" s="103" t="str">
        <f>VLOOKUP('作成 (2)'!D:D,引当!A:R,6,FALSE)</f>
        <v>グッドイヤー</v>
      </c>
      <c r="X674" s="108" t="str">
        <f>VLOOKUP('作成 (2)'!D:D,引当!A:M,7,FALSE)</f>
        <v>ベクター</v>
      </c>
      <c r="Y674" s="109" t="str">
        <f t="shared" si="57"/>
        <v>165/60R15</v>
      </c>
      <c r="Z674" s="108" t="str">
        <f>VLOOKUP('作成 (2)'!D:D,引当!A:M,9,FALSE)</f>
        <v>価格</v>
      </c>
      <c r="AA674" s="109" t="str">
        <f>VLOOKUP('作成 (2)'!D:D,引当!A:M,10,FALSE)</f>
        <v>安い</v>
      </c>
      <c r="AB674" s="103" t="str">
        <f>VLOOKUP('作成 (2)'!D:D,引当!A:M,11,FALSE)</f>
        <v>寿命</v>
      </c>
      <c r="AC674" s="103" t="str">
        <f>VLOOKUP('作成 (2)'!D:D,引当!A:M,12,FALSE)</f>
        <v>おすすめ</v>
      </c>
      <c r="AD674" s="26">
        <f>VLOOKUP('作成 (2)'!D:D,引当!A:M,13,FALSE)</f>
        <v>0</v>
      </c>
    </row>
    <row r="675" spans="1:30">
      <c r="A675" s="33">
        <v>1856015130077</v>
      </c>
      <c r="B675" s="32">
        <v>4992496142462</v>
      </c>
      <c r="C675" s="31" t="s">
        <v>3816</v>
      </c>
      <c r="D675" s="30" t="s">
        <v>853</v>
      </c>
      <c r="E675" s="30" t="s">
        <v>1169</v>
      </c>
      <c r="F675" s="30" t="s">
        <v>81</v>
      </c>
      <c r="G675" s="30">
        <v>18400</v>
      </c>
      <c r="H675" s="30">
        <v>8750</v>
      </c>
      <c r="I675" s="30">
        <v>525</v>
      </c>
      <c r="J675" s="30" t="s">
        <v>3956</v>
      </c>
      <c r="K675" s="344"/>
      <c r="L675" s="102" t="str">
        <f t="shared" si="54"/>
        <v>VECTOR 4Seasons 185/60R15 84H</v>
      </c>
      <c r="M675" s="104">
        <f>VLOOKUP(A:A,在庫!$B:$M,10,0)</f>
        <v>3</v>
      </c>
      <c r="N675" s="105" t="s">
        <v>4595</v>
      </c>
      <c r="O675" s="105" t="str">
        <f t="shared" si="53"/>
        <v/>
      </c>
      <c r="P675" s="106" t="str">
        <f>VLOOKUP(A:A,在庫!$B:$M,9,0)</f>
        <v>||JAPAN||</v>
      </c>
      <c r="Q675" s="106" t="str">
        <f>VLOOKUP('作成 (2)'!D:D,引当!A:B,2,0)&amp;K675&amp;O675</f>
        <v>vec4s</v>
      </c>
      <c r="R675" s="107" t="str">
        <f t="shared" si="55"/>
        <v>2023年製 VECTOR 4Seasons 185/60R15 84H  185/60R15  翌営業日発送</v>
      </c>
      <c r="S675" s="106" t="str">
        <f t="shared" si="56"/>
        <v>オールシーズン$$GOODYEAR$$グッドイヤー$$ベクター$$185/60R15$$価格$$安い$$寿命$$おすすめ$$0</v>
      </c>
      <c r="T675" s="104"/>
      <c r="U675" s="104" t="str">
        <f>VLOOKUP('作成 (2)'!D:D,引当!A:R,4,FALSE)</f>
        <v>オールシーズン</v>
      </c>
      <c r="V675" s="104" t="str">
        <f>VLOOKUP('作成 (2)'!D:D,引当!A:R,5,FALSE)</f>
        <v>GOODYEAR</v>
      </c>
      <c r="W675" s="103" t="str">
        <f>VLOOKUP('作成 (2)'!D:D,引当!A:R,6,FALSE)</f>
        <v>グッドイヤー</v>
      </c>
      <c r="X675" s="108" t="str">
        <f>VLOOKUP('作成 (2)'!D:D,引当!A:M,7,FALSE)</f>
        <v>ベクター</v>
      </c>
      <c r="Y675" s="109" t="str">
        <f t="shared" si="57"/>
        <v>185/60R15</v>
      </c>
      <c r="Z675" s="108" t="str">
        <f>VLOOKUP('作成 (2)'!D:D,引当!A:M,9,FALSE)</f>
        <v>価格</v>
      </c>
      <c r="AA675" s="109" t="str">
        <f>VLOOKUP('作成 (2)'!D:D,引当!A:M,10,FALSE)</f>
        <v>安い</v>
      </c>
      <c r="AB675" s="103" t="str">
        <f>VLOOKUP('作成 (2)'!D:D,引当!A:M,11,FALSE)</f>
        <v>寿命</v>
      </c>
      <c r="AC675" s="103" t="str">
        <f>VLOOKUP('作成 (2)'!D:D,引当!A:M,12,FALSE)</f>
        <v>おすすめ</v>
      </c>
      <c r="AD675" s="26">
        <f>VLOOKUP('作成 (2)'!D:D,引当!A:M,13,FALSE)</f>
        <v>0</v>
      </c>
    </row>
    <row r="676" spans="1:30">
      <c r="A676" s="33">
        <v>1956015130074</v>
      </c>
      <c r="B676" s="32">
        <v>4992496142479</v>
      </c>
      <c r="C676" s="31" t="s">
        <v>3817</v>
      </c>
      <c r="D676" s="30" t="s">
        <v>853</v>
      </c>
      <c r="E676" s="30" t="s">
        <v>1371</v>
      </c>
      <c r="F676" s="30" t="s">
        <v>41</v>
      </c>
      <c r="G676" s="30">
        <v>19200</v>
      </c>
      <c r="H676" s="30">
        <v>9160</v>
      </c>
      <c r="I676" s="30">
        <v>525</v>
      </c>
      <c r="J676" s="30" t="s">
        <v>3956</v>
      </c>
      <c r="K676" s="344"/>
      <c r="L676" s="102" t="str">
        <f t="shared" si="54"/>
        <v>VECTOR 4Seasons 195/60R15 88H</v>
      </c>
      <c r="M676" s="104">
        <f>VLOOKUP(A:A,在庫!$B:$M,10,0)</f>
        <v>3</v>
      </c>
      <c r="N676" s="105" t="s">
        <v>4595</v>
      </c>
      <c r="O676" s="105" t="str">
        <f t="shared" si="53"/>
        <v/>
      </c>
      <c r="P676" s="106" t="str">
        <f>VLOOKUP(A:A,在庫!$B:$M,9,0)</f>
        <v>||JAPAN||</v>
      </c>
      <c r="Q676" s="106" t="str">
        <f>VLOOKUP('作成 (2)'!D:D,引当!A:B,2,0)&amp;K676&amp;O676</f>
        <v>vec4s</v>
      </c>
      <c r="R676" s="107" t="str">
        <f t="shared" si="55"/>
        <v>2023年製 VECTOR 4Seasons 195/60R15 88H  195/60R15  翌営業日発送</v>
      </c>
      <c r="S676" s="106" t="str">
        <f t="shared" si="56"/>
        <v>オールシーズン$$GOODYEAR$$グッドイヤー$$ベクター$$195/60R15$$価格$$安い$$寿命$$おすすめ$$0</v>
      </c>
      <c r="T676" s="104"/>
      <c r="U676" s="104" t="str">
        <f>VLOOKUP('作成 (2)'!D:D,引当!A:R,4,FALSE)</f>
        <v>オールシーズン</v>
      </c>
      <c r="V676" s="104" t="str">
        <f>VLOOKUP('作成 (2)'!D:D,引当!A:R,5,FALSE)</f>
        <v>GOODYEAR</v>
      </c>
      <c r="W676" s="103" t="str">
        <f>VLOOKUP('作成 (2)'!D:D,引当!A:R,6,FALSE)</f>
        <v>グッドイヤー</v>
      </c>
      <c r="X676" s="108" t="str">
        <f>VLOOKUP('作成 (2)'!D:D,引当!A:M,7,FALSE)</f>
        <v>ベクター</v>
      </c>
      <c r="Y676" s="109" t="str">
        <f t="shared" si="57"/>
        <v>195/60R15</v>
      </c>
      <c r="Z676" s="108" t="str">
        <f>VLOOKUP('作成 (2)'!D:D,引当!A:M,9,FALSE)</f>
        <v>価格</v>
      </c>
      <c r="AA676" s="109" t="str">
        <f>VLOOKUP('作成 (2)'!D:D,引当!A:M,10,FALSE)</f>
        <v>安い</v>
      </c>
      <c r="AB676" s="103" t="str">
        <f>VLOOKUP('作成 (2)'!D:D,引当!A:M,11,FALSE)</f>
        <v>寿命</v>
      </c>
      <c r="AC676" s="103" t="str">
        <f>VLOOKUP('作成 (2)'!D:D,引当!A:M,12,FALSE)</f>
        <v>おすすめ</v>
      </c>
      <c r="AD676" s="26">
        <f>VLOOKUP('作成 (2)'!D:D,引当!A:M,13,FALSE)</f>
        <v>0</v>
      </c>
    </row>
    <row r="677" spans="1:30">
      <c r="A677" s="33">
        <v>1656515130078</v>
      </c>
      <c r="B677" s="32">
        <v>4992496155264</v>
      </c>
      <c r="C677" s="31" t="s">
        <v>3818</v>
      </c>
      <c r="D677" s="30" t="s">
        <v>853</v>
      </c>
      <c r="E677" s="30" t="s">
        <v>872</v>
      </c>
      <c r="F677" s="30" t="s">
        <v>115</v>
      </c>
      <c r="G677" s="30">
        <v>14500</v>
      </c>
      <c r="H677" s="30">
        <v>6810</v>
      </c>
      <c r="I677" s="30">
        <v>525</v>
      </c>
      <c r="J677" s="30" t="s">
        <v>3956</v>
      </c>
      <c r="K677" s="344"/>
      <c r="L677" s="102" t="str">
        <f t="shared" si="54"/>
        <v>VECTOR 4Seasons 165/65R15 81H</v>
      </c>
      <c r="M677" s="104">
        <f>VLOOKUP(A:A,在庫!$B:$M,10,0)</f>
        <v>1</v>
      </c>
      <c r="N677" s="105" t="s">
        <v>4595</v>
      </c>
      <c r="O677" s="105" t="str">
        <f t="shared" si="53"/>
        <v/>
      </c>
      <c r="P677" s="106" t="str">
        <f>VLOOKUP(A:A,在庫!$B:$M,9,0)</f>
        <v>||JAPAN||</v>
      </c>
      <c r="Q677" s="106" t="str">
        <f>VLOOKUP('作成 (2)'!D:D,引当!A:B,2,0)&amp;K677&amp;O677</f>
        <v>vec4s</v>
      </c>
      <c r="R677" s="107" t="str">
        <f t="shared" si="55"/>
        <v>2023年製 VECTOR 4Seasons 165/65R15 81H  165/65R15  翌営業日発送</v>
      </c>
      <c r="S677" s="106" t="str">
        <f t="shared" si="56"/>
        <v>オールシーズン$$GOODYEAR$$グッドイヤー$$ベクター$$165/65R15$$価格$$安い$$寿命$$おすすめ$$0</v>
      </c>
      <c r="T677" s="104"/>
      <c r="U677" s="104" t="str">
        <f>VLOOKUP('作成 (2)'!D:D,引当!A:R,4,FALSE)</f>
        <v>オールシーズン</v>
      </c>
      <c r="V677" s="104" t="str">
        <f>VLOOKUP('作成 (2)'!D:D,引当!A:R,5,FALSE)</f>
        <v>GOODYEAR</v>
      </c>
      <c r="W677" s="103" t="str">
        <f>VLOOKUP('作成 (2)'!D:D,引当!A:R,6,FALSE)</f>
        <v>グッドイヤー</v>
      </c>
      <c r="X677" s="108" t="str">
        <f>VLOOKUP('作成 (2)'!D:D,引当!A:M,7,FALSE)</f>
        <v>ベクター</v>
      </c>
      <c r="Y677" s="109" t="str">
        <f t="shared" si="57"/>
        <v>165/65R15</v>
      </c>
      <c r="Z677" s="108" t="str">
        <f>VLOOKUP('作成 (2)'!D:D,引当!A:M,9,FALSE)</f>
        <v>価格</v>
      </c>
      <c r="AA677" s="109" t="str">
        <f>VLOOKUP('作成 (2)'!D:D,引当!A:M,10,FALSE)</f>
        <v>安い</v>
      </c>
      <c r="AB677" s="103" t="str">
        <f>VLOOKUP('作成 (2)'!D:D,引当!A:M,11,FALSE)</f>
        <v>寿命</v>
      </c>
      <c r="AC677" s="103" t="str">
        <f>VLOOKUP('作成 (2)'!D:D,引当!A:M,12,FALSE)</f>
        <v>おすすめ</v>
      </c>
      <c r="AD677" s="26">
        <f>VLOOKUP('作成 (2)'!D:D,引当!A:M,13,FALSE)</f>
        <v>0</v>
      </c>
    </row>
    <row r="678" spans="1:30">
      <c r="A678" s="33">
        <v>1856515130072</v>
      </c>
      <c r="B678" s="32">
        <v>4992496142431</v>
      </c>
      <c r="C678" s="31" t="s">
        <v>3820</v>
      </c>
      <c r="D678" s="30" t="s">
        <v>853</v>
      </c>
      <c r="E678" s="30" t="s">
        <v>1088</v>
      </c>
      <c r="F678" s="30" t="s">
        <v>42</v>
      </c>
      <c r="G678" s="30">
        <v>17400</v>
      </c>
      <c r="H678" s="30">
        <v>8260</v>
      </c>
      <c r="I678" s="30">
        <v>525</v>
      </c>
      <c r="J678" s="30" t="s">
        <v>3956</v>
      </c>
      <c r="K678" s="344"/>
      <c r="L678" s="102" t="str">
        <f t="shared" si="54"/>
        <v>VECTOR 4Seasons 185/65R15 88H</v>
      </c>
      <c r="M678" s="104">
        <f>VLOOKUP(A:A,在庫!$B:$M,10,0)</f>
        <v>1</v>
      </c>
      <c r="N678" s="105" t="s">
        <v>4595</v>
      </c>
      <c r="O678" s="105" t="str">
        <f t="shared" si="53"/>
        <v/>
      </c>
      <c r="P678" s="106" t="str">
        <f>VLOOKUP(A:A,在庫!$B:$M,9,0)</f>
        <v>||JAPAN||</v>
      </c>
      <c r="Q678" s="106" t="str">
        <f>VLOOKUP('作成 (2)'!D:D,引当!A:B,2,0)&amp;K678&amp;O678</f>
        <v>vec4s</v>
      </c>
      <c r="R678" s="107" t="str">
        <f t="shared" si="55"/>
        <v>2023年製 VECTOR 4Seasons 185/65R15 88H  185/65R15  翌営業日発送</v>
      </c>
      <c r="S678" s="106" t="str">
        <f t="shared" si="56"/>
        <v>オールシーズン$$GOODYEAR$$グッドイヤー$$ベクター$$185/65R15$$価格$$安い$$寿命$$おすすめ$$0</v>
      </c>
      <c r="T678" s="104"/>
      <c r="U678" s="104" t="str">
        <f>VLOOKUP('作成 (2)'!D:D,引当!A:R,4,FALSE)</f>
        <v>オールシーズン</v>
      </c>
      <c r="V678" s="104" t="str">
        <f>VLOOKUP('作成 (2)'!D:D,引当!A:R,5,FALSE)</f>
        <v>GOODYEAR</v>
      </c>
      <c r="W678" s="103" t="str">
        <f>VLOOKUP('作成 (2)'!D:D,引当!A:R,6,FALSE)</f>
        <v>グッドイヤー</v>
      </c>
      <c r="X678" s="108" t="str">
        <f>VLOOKUP('作成 (2)'!D:D,引当!A:M,7,FALSE)</f>
        <v>ベクター</v>
      </c>
      <c r="Y678" s="109" t="str">
        <f t="shared" si="57"/>
        <v>185/65R15</v>
      </c>
      <c r="Z678" s="108" t="str">
        <f>VLOOKUP('作成 (2)'!D:D,引当!A:M,9,FALSE)</f>
        <v>価格</v>
      </c>
      <c r="AA678" s="109" t="str">
        <f>VLOOKUP('作成 (2)'!D:D,引当!A:M,10,FALSE)</f>
        <v>安い</v>
      </c>
      <c r="AB678" s="103" t="str">
        <f>VLOOKUP('作成 (2)'!D:D,引当!A:M,11,FALSE)</f>
        <v>寿命</v>
      </c>
      <c r="AC678" s="103" t="str">
        <f>VLOOKUP('作成 (2)'!D:D,引当!A:M,12,FALSE)</f>
        <v>おすすめ</v>
      </c>
      <c r="AD678" s="26">
        <f>VLOOKUP('作成 (2)'!D:D,引当!A:M,13,FALSE)</f>
        <v>0</v>
      </c>
    </row>
    <row r="679" spans="1:30">
      <c r="A679" s="33">
        <v>1956515130079</v>
      </c>
      <c r="B679" s="32">
        <v>4992496141458</v>
      </c>
      <c r="C679" s="31" t="s">
        <v>3821</v>
      </c>
      <c r="D679" s="30" t="s">
        <v>853</v>
      </c>
      <c r="E679" s="30" t="s">
        <v>1008</v>
      </c>
      <c r="F679" s="30" t="s">
        <v>43</v>
      </c>
      <c r="G679" s="30">
        <v>18900</v>
      </c>
      <c r="H679" s="30">
        <v>8980</v>
      </c>
      <c r="I679" s="30">
        <v>525</v>
      </c>
      <c r="J679" s="30" t="s">
        <v>3956</v>
      </c>
      <c r="K679" s="344"/>
      <c r="L679" s="102" t="str">
        <f t="shared" si="54"/>
        <v>VECTOR 4Seasons 195/65R15 91H</v>
      </c>
      <c r="M679" s="104">
        <f>VLOOKUP(A:A,在庫!$B:$M,10,0)</f>
        <v>2</v>
      </c>
      <c r="N679" s="105" t="s">
        <v>4595</v>
      </c>
      <c r="O679" s="105" t="str">
        <f t="shared" si="53"/>
        <v/>
      </c>
      <c r="P679" s="106" t="str">
        <f>VLOOKUP(A:A,在庫!$B:$M,9,0)</f>
        <v>||JAPAN||JAPAN</v>
      </c>
      <c r="Q679" s="106" t="str">
        <f>VLOOKUP('作成 (2)'!D:D,引当!A:B,2,0)&amp;K679&amp;O679</f>
        <v>vec4s</v>
      </c>
      <c r="R679" s="107" t="str">
        <f t="shared" si="55"/>
        <v>2023年製 VECTOR 4Seasons 195/65R15 91H  195/65R15  翌営業日発送</v>
      </c>
      <c r="S679" s="106" t="str">
        <f t="shared" si="56"/>
        <v>オールシーズン$$GOODYEAR$$グッドイヤー$$ベクター$$195/65R15$$価格$$安い$$寿命$$おすすめ$$0</v>
      </c>
      <c r="T679" s="104"/>
      <c r="U679" s="104" t="str">
        <f>VLOOKUP('作成 (2)'!D:D,引当!A:R,4,FALSE)</f>
        <v>オールシーズン</v>
      </c>
      <c r="V679" s="104" t="str">
        <f>VLOOKUP('作成 (2)'!D:D,引当!A:R,5,FALSE)</f>
        <v>GOODYEAR</v>
      </c>
      <c r="W679" s="103" t="str">
        <f>VLOOKUP('作成 (2)'!D:D,引当!A:R,6,FALSE)</f>
        <v>グッドイヤー</v>
      </c>
      <c r="X679" s="108" t="str">
        <f>VLOOKUP('作成 (2)'!D:D,引当!A:M,7,FALSE)</f>
        <v>ベクター</v>
      </c>
      <c r="Y679" s="109" t="str">
        <f t="shared" si="57"/>
        <v>195/65R15</v>
      </c>
      <c r="Z679" s="108" t="str">
        <f>VLOOKUP('作成 (2)'!D:D,引当!A:M,9,FALSE)</f>
        <v>価格</v>
      </c>
      <c r="AA679" s="109" t="str">
        <f>VLOOKUP('作成 (2)'!D:D,引当!A:M,10,FALSE)</f>
        <v>安い</v>
      </c>
      <c r="AB679" s="103" t="str">
        <f>VLOOKUP('作成 (2)'!D:D,引当!A:M,11,FALSE)</f>
        <v>寿命</v>
      </c>
      <c r="AC679" s="103" t="str">
        <f>VLOOKUP('作成 (2)'!D:D,引当!A:M,12,FALSE)</f>
        <v>おすすめ</v>
      </c>
      <c r="AD679" s="26">
        <f>VLOOKUP('作成 (2)'!D:D,引当!A:M,13,FALSE)</f>
        <v>0</v>
      </c>
    </row>
    <row r="680" spans="1:30">
      <c r="A680" s="33">
        <v>2056515130075</v>
      </c>
      <c r="B680" s="32">
        <v>4992496142516</v>
      </c>
      <c r="C680" s="31" t="s">
        <v>3822</v>
      </c>
      <c r="D680" s="30" t="s">
        <v>853</v>
      </c>
      <c r="E680" s="30" t="s">
        <v>1352</v>
      </c>
      <c r="F680" s="30" t="s">
        <v>874</v>
      </c>
      <c r="G680" s="30">
        <v>20600</v>
      </c>
      <c r="H680" s="30">
        <v>9820</v>
      </c>
      <c r="I680" s="30">
        <v>1050</v>
      </c>
      <c r="J680" s="30" t="s">
        <v>3956</v>
      </c>
      <c r="K680" s="344"/>
      <c r="L680" s="102" t="str">
        <f t="shared" si="54"/>
        <v>VECTOR 4Seasons 205/65R15 94H</v>
      </c>
      <c r="M680" s="104">
        <f>VLOOKUP(A:A,在庫!$B:$M,10,0)</f>
        <v>4</v>
      </c>
      <c r="N680" s="105" t="s">
        <v>4595</v>
      </c>
      <c r="O680" s="105" t="str">
        <f t="shared" si="53"/>
        <v/>
      </c>
      <c r="P680" s="106" t="str">
        <f>VLOOKUP(A:A,在庫!$B:$M,9,0)</f>
        <v>||JAPAN||JAPAN</v>
      </c>
      <c r="Q680" s="106" t="str">
        <f>VLOOKUP('作成 (2)'!D:D,引当!A:B,2,0)&amp;K680&amp;O680</f>
        <v>vec4s</v>
      </c>
      <c r="R680" s="107" t="str">
        <f t="shared" si="55"/>
        <v>2023年製 VECTOR 4Seasons 205/65R15 94H  205/65R15  翌営業日発送</v>
      </c>
      <c r="S680" s="106" t="str">
        <f t="shared" si="56"/>
        <v>オールシーズン$$GOODYEAR$$グッドイヤー$$ベクター$$205/65R15$$価格$$安い$$寿命$$おすすめ$$0</v>
      </c>
      <c r="T680" s="104"/>
      <c r="U680" s="104" t="str">
        <f>VLOOKUP('作成 (2)'!D:D,引当!A:R,4,FALSE)</f>
        <v>オールシーズン</v>
      </c>
      <c r="V680" s="104" t="str">
        <f>VLOOKUP('作成 (2)'!D:D,引当!A:R,5,FALSE)</f>
        <v>GOODYEAR</v>
      </c>
      <c r="W680" s="103" t="str">
        <f>VLOOKUP('作成 (2)'!D:D,引当!A:R,6,FALSE)</f>
        <v>グッドイヤー</v>
      </c>
      <c r="X680" s="108" t="str">
        <f>VLOOKUP('作成 (2)'!D:D,引当!A:M,7,FALSE)</f>
        <v>ベクター</v>
      </c>
      <c r="Y680" s="109" t="str">
        <f t="shared" si="57"/>
        <v>205/65R15</v>
      </c>
      <c r="Z680" s="108" t="str">
        <f>VLOOKUP('作成 (2)'!D:D,引当!A:M,9,FALSE)</f>
        <v>価格</v>
      </c>
      <c r="AA680" s="109" t="str">
        <f>VLOOKUP('作成 (2)'!D:D,引当!A:M,10,FALSE)</f>
        <v>安い</v>
      </c>
      <c r="AB680" s="103" t="str">
        <f>VLOOKUP('作成 (2)'!D:D,引当!A:M,11,FALSE)</f>
        <v>寿命</v>
      </c>
      <c r="AC680" s="103" t="str">
        <f>VLOOKUP('作成 (2)'!D:D,引当!A:M,12,FALSE)</f>
        <v>おすすめ</v>
      </c>
      <c r="AD680" s="26">
        <f>VLOOKUP('作成 (2)'!D:D,引当!A:M,13,FALSE)</f>
        <v>0</v>
      </c>
    </row>
    <row r="681" spans="1:30">
      <c r="A681" s="33">
        <v>2057015130077</v>
      </c>
      <c r="B681" s="32">
        <v>4992496142400</v>
      </c>
      <c r="C681" s="31" t="s">
        <v>3823</v>
      </c>
      <c r="D681" s="30" t="s">
        <v>853</v>
      </c>
      <c r="E681" s="30" t="s">
        <v>1372</v>
      </c>
      <c r="F681" s="30" t="s">
        <v>885</v>
      </c>
      <c r="G681" s="30">
        <v>19700</v>
      </c>
      <c r="H681" s="30">
        <v>9400</v>
      </c>
      <c r="I681" s="30">
        <v>1050</v>
      </c>
      <c r="J681" s="30" t="s">
        <v>3956</v>
      </c>
      <c r="K681" s="344"/>
      <c r="L681" s="102" t="str">
        <f t="shared" si="54"/>
        <v>VECTOR 4Seasons 205/70R15 96H</v>
      </c>
      <c r="M681" s="104">
        <f>VLOOKUP(A:A,在庫!$B:$M,10,0)</f>
        <v>2</v>
      </c>
      <c r="N681" s="105" t="s">
        <v>4595</v>
      </c>
      <c r="O681" s="105" t="str">
        <f t="shared" si="53"/>
        <v/>
      </c>
      <c r="P681" s="106" t="str">
        <f>VLOOKUP(A:A,在庫!$B:$M,9,0)</f>
        <v>||JAPAN||</v>
      </c>
      <c r="Q681" s="106" t="str">
        <f>VLOOKUP('作成 (2)'!D:D,引当!A:B,2,0)&amp;K681&amp;O681</f>
        <v>vec4s</v>
      </c>
      <c r="R681" s="107" t="str">
        <f t="shared" si="55"/>
        <v>2023年製 VECTOR 4Seasons 205/70R15 96H  205/70R15  翌営業日発送</v>
      </c>
      <c r="S681" s="106" t="str">
        <f t="shared" si="56"/>
        <v>オールシーズン$$GOODYEAR$$グッドイヤー$$ベクター$$205/70R15$$価格$$安い$$寿命$$おすすめ$$0</v>
      </c>
      <c r="T681" s="104"/>
      <c r="U681" s="104" t="str">
        <f>VLOOKUP('作成 (2)'!D:D,引当!A:R,4,FALSE)</f>
        <v>オールシーズン</v>
      </c>
      <c r="V681" s="104" t="str">
        <f>VLOOKUP('作成 (2)'!D:D,引当!A:R,5,FALSE)</f>
        <v>GOODYEAR</v>
      </c>
      <c r="W681" s="103" t="str">
        <f>VLOOKUP('作成 (2)'!D:D,引当!A:R,6,FALSE)</f>
        <v>グッドイヤー</v>
      </c>
      <c r="X681" s="108" t="str">
        <f>VLOOKUP('作成 (2)'!D:D,引当!A:M,7,FALSE)</f>
        <v>ベクター</v>
      </c>
      <c r="Y681" s="109" t="str">
        <f t="shared" si="57"/>
        <v>205/70R15</v>
      </c>
      <c r="Z681" s="108" t="str">
        <f>VLOOKUP('作成 (2)'!D:D,引当!A:M,9,FALSE)</f>
        <v>価格</v>
      </c>
      <c r="AA681" s="109" t="str">
        <f>VLOOKUP('作成 (2)'!D:D,引当!A:M,10,FALSE)</f>
        <v>安い</v>
      </c>
      <c r="AB681" s="103" t="str">
        <f>VLOOKUP('作成 (2)'!D:D,引当!A:M,11,FALSE)</f>
        <v>寿命</v>
      </c>
      <c r="AC681" s="103" t="str">
        <f>VLOOKUP('作成 (2)'!D:D,引当!A:M,12,FALSE)</f>
        <v>おすすめ</v>
      </c>
      <c r="AD681" s="26">
        <f>VLOOKUP('作成 (2)'!D:D,引当!A:M,13,FALSE)</f>
        <v>0</v>
      </c>
    </row>
    <row r="682" spans="1:30">
      <c r="A682" s="33">
        <v>1955016130076</v>
      </c>
      <c r="B682" s="32">
        <v>4992496142578</v>
      </c>
      <c r="C682" s="31" t="s">
        <v>3824</v>
      </c>
      <c r="D682" s="30" t="s">
        <v>853</v>
      </c>
      <c r="E682" s="30" t="s">
        <v>1373</v>
      </c>
      <c r="F682" s="30" t="s">
        <v>97</v>
      </c>
      <c r="G682" s="30">
        <v>25300</v>
      </c>
      <c r="H682" s="30">
        <v>12120</v>
      </c>
      <c r="I682" s="30">
        <v>525</v>
      </c>
      <c r="J682" s="30" t="s">
        <v>3956</v>
      </c>
      <c r="K682" s="344"/>
      <c r="L682" s="102" t="str">
        <f t="shared" si="54"/>
        <v>VECTOR 4Seasons 195/50R16 84H</v>
      </c>
      <c r="M682" s="104">
        <f>VLOOKUP(A:A,在庫!$B:$M,10,0)</f>
        <v>3</v>
      </c>
      <c r="N682" s="105" t="s">
        <v>4595</v>
      </c>
      <c r="O682" s="105" t="str">
        <f t="shared" si="53"/>
        <v/>
      </c>
      <c r="P682" s="106" t="str">
        <f>VLOOKUP(A:A,在庫!$B:$M,9,0)</f>
        <v>||JAPAN||JAPAN</v>
      </c>
      <c r="Q682" s="106" t="str">
        <f>VLOOKUP('作成 (2)'!D:D,引当!A:B,2,0)&amp;K682&amp;O682</f>
        <v>vec4s</v>
      </c>
      <c r="R682" s="107" t="str">
        <f t="shared" si="55"/>
        <v>2023年製 VECTOR 4Seasons 195/50R16 84H  195/50R16  翌営業日発送</v>
      </c>
      <c r="S682" s="106" t="str">
        <f t="shared" si="56"/>
        <v>オールシーズン$$GOODYEAR$$グッドイヤー$$ベクター$$195/50R16$$価格$$安い$$寿命$$おすすめ$$0</v>
      </c>
      <c r="T682" s="104"/>
      <c r="U682" s="104" t="str">
        <f>VLOOKUP('作成 (2)'!D:D,引当!A:R,4,FALSE)</f>
        <v>オールシーズン</v>
      </c>
      <c r="V682" s="104" t="str">
        <f>VLOOKUP('作成 (2)'!D:D,引当!A:R,5,FALSE)</f>
        <v>GOODYEAR</v>
      </c>
      <c r="W682" s="103" t="str">
        <f>VLOOKUP('作成 (2)'!D:D,引当!A:R,6,FALSE)</f>
        <v>グッドイヤー</v>
      </c>
      <c r="X682" s="108" t="str">
        <f>VLOOKUP('作成 (2)'!D:D,引当!A:M,7,FALSE)</f>
        <v>ベクター</v>
      </c>
      <c r="Y682" s="109" t="str">
        <f t="shared" si="57"/>
        <v>195/50R16</v>
      </c>
      <c r="Z682" s="108" t="str">
        <f>VLOOKUP('作成 (2)'!D:D,引当!A:M,9,FALSE)</f>
        <v>価格</v>
      </c>
      <c r="AA682" s="109" t="str">
        <f>VLOOKUP('作成 (2)'!D:D,引当!A:M,10,FALSE)</f>
        <v>安い</v>
      </c>
      <c r="AB682" s="103" t="str">
        <f>VLOOKUP('作成 (2)'!D:D,引当!A:M,11,FALSE)</f>
        <v>寿命</v>
      </c>
      <c r="AC682" s="103" t="str">
        <f>VLOOKUP('作成 (2)'!D:D,引当!A:M,12,FALSE)</f>
        <v>おすすめ</v>
      </c>
      <c r="AD682" s="26">
        <f>VLOOKUP('作成 (2)'!D:D,引当!A:M,13,FALSE)</f>
        <v>0</v>
      </c>
    </row>
    <row r="683" spans="1:30">
      <c r="A683" s="33">
        <v>1855516130074</v>
      </c>
      <c r="B683" s="32">
        <v>4992496155288</v>
      </c>
      <c r="C683" s="31" t="s">
        <v>3825</v>
      </c>
      <c r="D683" s="30" t="s">
        <v>853</v>
      </c>
      <c r="E683" s="30" t="s">
        <v>1374</v>
      </c>
      <c r="F683" s="30" t="s">
        <v>98</v>
      </c>
      <c r="G683" s="30">
        <v>23600</v>
      </c>
      <c r="H683" s="30">
        <v>11280</v>
      </c>
      <c r="I683" s="30">
        <v>525</v>
      </c>
      <c r="J683" s="30" t="s">
        <v>3956</v>
      </c>
      <c r="K683" s="344"/>
      <c r="L683" s="102" t="str">
        <f t="shared" si="54"/>
        <v>VECTOR 4Seasons 185/55R16 83H</v>
      </c>
      <c r="M683" s="104">
        <f>VLOOKUP(A:A,在庫!$B:$M,10,0)</f>
        <v>1</v>
      </c>
      <c r="N683" s="105" t="s">
        <v>4595</v>
      </c>
      <c r="O683" s="105" t="str">
        <f t="shared" si="53"/>
        <v/>
      </c>
      <c r="P683" s="106" t="str">
        <f>VLOOKUP(A:A,在庫!$B:$M,9,0)</f>
        <v>||JAPAN||JAPAN</v>
      </c>
      <c r="Q683" s="106" t="str">
        <f>VLOOKUP('作成 (2)'!D:D,引当!A:B,2,0)&amp;K683&amp;O683</f>
        <v>vec4s</v>
      </c>
      <c r="R683" s="107" t="str">
        <f t="shared" si="55"/>
        <v>2023年製 VECTOR 4Seasons 185/55R16 83H  185/55R16  翌営業日発送</v>
      </c>
      <c r="S683" s="106" t="str">
        <f t="shared" si="56"/>
        <v>オールシーズン$$GOODYEAR$$グッドイヤー$$ベクター$$185/55R16$$価格$$安い$$寿命$$おすすめ$$0</v>
      </c>
      <c r="T683" s="104"/>
      <c r="U683" s="104" t="str">
        <f>VLOOKUP('作成 (2)'!D:D,引当!A:R,4,FALSE)</f>
        <v>オールシーズン</v>
      </c>
      <c r="V683" s="104" t="str">
        <f>VLOOKUP('作成 (2)'!D:D,引当!A:R,5,FALSE)</f>
        <v>GOODYEAR</v>
      </c>
      <c r="W683" s="103" t="str">
        <f>VLOOKUP('作成 (2)'!D:D,引当!A:R,6,FALSE)</f>
        <v>グッドイヤー</v>
      </c>
      <c r="X683" s="108" t="str">
        <f>VLOOKUP('作成 (2)'!D:D,引当!A:M,7,FALSE)</f>
        <v>ベクター</v>
      </c>
      <c r="Y683" s="109" t="str">
        <f t="shared" si="57"/>
        <v>185/55R16</v>
      </c>
      <c r="Z683" s="108" t="str">
        <f>VLOOKUP('作成 (2)'!D:D,引当!A:M,9,FALSE)</f>
        <v>価格</v>
      </c>
      <c r="AA683" s="109" t="str">
        <f>VLOOKUP('作成 (2)'!D:D,引当!A:M,10,FALSE)</f>
        <v>安い</v>
      </c>
      <c r="AB683" s="103" t="str">
        <f>VLOOKUP('作成 (2)'!D:D,引当!A:M,11,FALSE)</f>
        <v>寿命</v>
      </c>
      <c r="AC683" s="103" t="str">
        <f>VLOOKUP('作成 (2)'!D:D,引当!A:M,12,FALSE)</f>
        <v>おすすめ</v>
      </c>
      <c r="AD683" s="26">
        <f>VLOOKUP('作成 (2)'!D:D,引当!A:M,13,FALSE)</f>
        <v>0</v>
      </c>
    </row>
    <row r="684" spans="1:30">
      <c r="A684" s="33">
        <v>1955516130071</v>
      </c>
      <c r="B684" s="32">
        <v>4992496142554</v>
      </c>
      <c r="C684" s="31" t="s">
        <v>3826</v>
      </c>
      <c r="D684" s="30" t="s">
        <v>853</v>
      </c>
      <c r="E684" s="30" t="s">
        <v>1020</v>
      </c>
      <c r="F684" s="30" t="s">
        <v>44</v>
      </c>
      <c r="G684" s="30">
        <v>23600</v>
      </c>
      <c r="H684" s="30">
        <v>11280</v>
      </c>
      <c r="I684" s="30">
        <v>525</v>
      </c>
      <c r="J684" s="30" t="s">
        <v>3956</v>
      </c>
      <c r="K684" s="344"/>
      <c r="L684" s="102" t="str">
        <f t="shared" si="54"/>
        <v>VECTOR 4Seasons 195/55R16 87H</v>
      </c>
      <c r="M684" s="104">
        <f>VLOOKUP(A:A,在庫!$B:$M,10,0)</f>
        <v>3</v>
      </c>
      <c r="N684" s="105" t="s">
        <v>4595</v>
      </c>
      <c r="O684" s="105" t="str">
        <f t="shared" si="53"/>
        <v/>
      </c>
      <c r="P684" s="106" t="str">
        <f>VLOOKUP(A:A,在庫!$B:$M,9,0)</f>
        <v>||JAPAN||JAPAN</v>
      </c>
      <c r="Q684" s="106" t="str">
        <f>VLOOKUP('作成 (2)'!D:D,引当!A:B,2,0)&amp;K684&amp;O684</f>
        <v>vec4s</v>
      </c>
      <c r="R684" s="107" t="str">
        <f t="shared" si="55"/>
        <v>2023年製 VECTOR 4Seasons 195/55R16 87H  195/55R16  翌営業日発送</v>
      </c>
      <c r="S684" s="106" t="str">
        <f t="shared" si="56"/>
        <v>オールシーズン$$GOODYEAR$$グッドイヤー$$ベクター$$195/55R16$$価格$$安い$$寿命$$おすすめ$$0</v>
      </c>
      <c r="T684" s="104"/>
      <c r="U684" s="104" t="str">
        <f>VLOOKUP('作成 (2)'!D:D,引当!A:R,4,FALSE)</f>
        <v>オールシーズン</v>
      </c>
      <c r="V684" s="104" t="str">
        <f>VLOOKUP('作成 (2)'!D:D,引当!A:R,5,FALSE)</f>
        <v>GOODYEAR</v>
      </c>
      <c r="W684" s="103" t="str">
        <f>VLOOKUP('作成 (2)'!D:D,引当!A:R,6,FALSE)</f>
        <v>グッドイヤー</v>
      </c>
      <c r="X684" s="108" t="str">
        <f>VLOOKUP('作成 (2)'!D:D,引当!A:M,7,FALSE)</f>
        <v>ベクター</v>
      </c>
      <c r="Y684" s="109" t="str">
        <f t="shared" si="57"/>
        <v>195/55R16</v>
      </c>
      <c r="Z684" s="108" t="str">
        <f>VLOOKUP('作成 (2)'!D:D,引当!A:M,9,FALSE)</f>
        <v>価格</v>
      </c>
      <c r="AA684" s="109" t="str">
        <f>VLOOKUP('作成 (2)'!D:D,引当!A:M,10,FALSE)</f>
        <v>安い</v>
      </c>
      <c r="AB684" s="103" t="str">
        <f>VLOOKUP('作成 (2)'!D:D,引当!A:M,11,FALSE)</f>
        <v>寿命</v>
      </c>
      <c r="AC684" s="103" t="str">
        <f>VLOOKUP('作成 (2)'!D:D,引当!A:M,12,FALSE)</f>
        <v>おすすめ</v>
      </c>
      <c r="AD684" s="26">
        <f>VLOOKUP('作成 (2)'!D:D,引当!A:M,13,FALSE)</f>
        <v>0</v>
      </c>
    </row>
    <row r="685" spans="1:30">
      <c r="A685" s="33">
        <v>2055516130077</v>
      </c>
      <c r="B685" s="32">
        <v>4992496142561</v>
      </c>
      <c r="C685" s="31" t="s">
        <v>3827</v>
      </c>
      <c r="D685" s="30" t="s">
        <v>853</v>
      </c>
      <c r="E685" s="30" t="s">
        <v>1375</v>
      </c>
      <c r="F685" s="30" t="s">
        <v>35</v>
      </c>
      <c r="G685" s="30">
        <v>25700</v>
      </c>
      <c r="H685" s="30">
        <v>12290</v>
      </c>
      <c r="I685" s="30">
        <v>525</v>
      </c>
      <c r="J685" s="30" t="s">
        <v>3956</v>
      </c>
      <c r="K685" s="344"/>
      <c r="L685" s="102" t="str">
        <f t="shared" si="54"/>
        <v>VECTOR 4Seasons 205/55R16 91H</v>
      </c>
      <c r="M685" s="104">
        <f>VLOOKUP(A:A,在庫!$B:$M,10,0)</f>
        <v>1</v>
      </c>
      <c r="N685" s="105" t="s">
        <v>4595</v>
      </c>
      <c r="O685" s="105" t="str">
        <f t="shared" si="53"/>
        <v/>
      </c>
      <c r="P685" s="106" t="str">
        <f>VLOOKUP(A:A,在庫!$B:$M,9,0)</f>
        <v>||JAPAN||</v>
      </c>
      <c r="Q685" s="106" t="str">
        <f>VLOOKUP('作成 (2)'!D:D,引当!A:B,2,0)&amp;K685&amp;O685</f>
        <v>vec4s</v>
      </c>
      <c r="R685" s="107" t="str">
        <f t="shared" si="55"/>
        <v>2023年製 VECTOR 4Seasons 205/55R16 91H  205/55R16  翌営業日発送</v>
      </c>
      <c r="S685" s="106" t="str">
        <f t="shared" si="56"/>
        <v>オールシーズン$$GOODYEAR$$グッドイヤー$$ベクター$$205/55R16$$価格$$安い$$寿命$$おすすめ$$0</v>
      </c>
      <c r="T685" s="104"/>
      <c r="U685" s="104" t="str">
        <f>VLOOKUP('作成 (2)'!D:D,引当!A:R,4,FALSE)</f>
        <v>オールシーズン</v>
      </c>
      <c r="V685" s="104" t="str">
        <f>VLOOKUP('作成 (2)'!D:D,引当!A:R,5,FALSE)</f>
        <v>GOODYEAR</v>
      </c>
      <c r="W685" s="103" t="str">
        <f>VLOOKUP('作成 (2)'!D:D,引当!A:R,6,FALSE)</f>
        <v>グッドイヤー</v>
      </c>
      <c r="X685" s="108" t="str">
        <f>VLOOKUP('作成 (2)'!D:D,引当!A:M,7,FALSE)</f>
        <v>ベクター</v>
      </c>
      <c r="Y685" s="109" t="str">
        <f t="shared" si="57"/>
        <v>205/55R16</v>
      </c>
      <c r="Z685" s="108" t="str">
        <f>VLOOKUP('作成 (2)'!D:D,引当!A:M,9,FALSE)</f>
        <v>価格</v>
      </c>
      <c r="AA685" s="109" t="str">
        <f>VLOOKUP('作成 (2)'!D:D,引当!A:M,10,FALSE)</f>
        <v>安い</v>
      </c>
      <c r="AB685" s="103" t="str">
        <f>VLOOKUP('作成 (2)'!D:D,引当!A:M,11,FALSE)</f>
        <v>寿命</v>
      </c>
      <c r="AC685" s="103" t="str">
        <f>VLOOKUP('作成 (2)'!D:D,引当!A:M,12,FALSE)</f>
        <v>おすすめ</v>
      </c>
      <c r="AD685" s="26">
        <f>VLOOKUP('作成 (2)'!D:D,引当!A:M,13,FALSE)</f>
        <v>0</v>
      </c>
    </row>
    <row r="686" spans="1:30">
      <c r="A686" s="33">
        <v>1856016130076</v>
      </c>
      <c r="B686" s="32">
        <v>4992496155295</v>
      </c>
      <c r="C686" s="31" t="s">
        <v>3828</v>
      </c>
      <c r="D686" s="30" t="s">
        <v>853</v>
      </c>
      <c r="E686" s="30" t="s">
        <v>1210</v>
      </c>
      <c r="F686" s="30" t="s">
        <v>118</v>
      </c>
      <c r="G686" s="30">
        <v>20500</v>
      </c>
      <c r="H686" s="30">
        <v>9760</v>
      </c>
      <c r="I686" s="30">
        <v>525</v>
      </c>
      <c r="J686" s="30" t="s">
        <v>3956</v>
      </c>
      <c r="K686" s="344"/>
      <c r="L686" s="102" t="str">
        <f t="shared" si="54"/>
        <v>VECTOR 4Seasons 185/60R16 86H</v>
      </c>
      <c r="M686" s="104">
        <f>VLOOKUP(A:A,在庫!$B:$M,10,0)</f>
        <v>1</v>
      </c>
      <c r="N686" s="105" t="s">
        <v>4595</v>
      </c>
      <c r="O686" s="105" t="str">
        <f t="shared" si="53"/>
        <v/>
      </c>
      <c r="P686" s="106" t="str">
        <f>VLOOKUP(A:A,在庫!$B:$M,9,0)</f>
        <v>||JAPAN||</v>
      </c>
      <c r="Q686" s="106" t="str">
        <f>VLOOKUP('作成 (2)'!D:D,引当!A:B,2,0)&amp;K686&amp;O686</f>
        <v>vec4s</v>
      </c>
      <c r="R686" s="107" t="str">
        <f t="shared" si="55"/>
        <v>2023年製 VECTOR 4Seasons 185/60R16 86H  185/60R16  翌営業日発送</v>
      </c>
      <c r="S686" s="106" t="str">
        <f t="shared" si="56"/>
        <v>オールシーズン$$GOODYEAR$$グッドイヤー$$ベクター$$185/60R16$$価格$$安い$$寿命$$おすすめ$$0</v>
      </c>
      <c r="T686" s="104"/>
      <c r="U686" s="104" t="str">
        <f>VLOOKUP('作成 (2)'!D:D,引当!A:R,4,FALSE)</f>
        <v>オールシーズン</v>
      </c>
      <c r="V686" s="104" t="str">
        <f>VLOOKUP('作成 (2)'!D:D,引当!A:R,5,FALSE)</f>
        <v>GOODYEAR</v>
      </c>
      <c r="W686" s="103" t="str">
        <f>VLOOKUP('作成 (2)'!D:D,引当!A:R,6,FALSE)</f>
        <v>グッドイヤー</v>
      </c>
      <c r="X686" s="108" t="str">
        <f>VLOOKUP('作成 (2)'!D:D,引当!A:M,7,FALSE)</f>
        <v>ベクター</v>
      </c>
      <c r="Y686" s="109" t="str">
        <f t="shared" si="57"/>
        <v>185/60R16</v>
      </c>
      <c r="Z686" s="108" t="str">
        <f>VLOOKUP('作成 (2)'!D:D,引当!A:M,9,FALSE)</f>
        <v>価格</v>
      </c>
      <c r="AA686" s="109" t="str">
        <f>VLOOKUP('作成 (2)'!D:D,引当!A:M,10,FALSE)</f>
        <v>安い</v>
      </c>
      <c r="AB686" s="103" t="str">
        <f>VLOOKUP('作成 (2)'!D:D,引当!A:M,11,FALSE)</f>
        <v>寿命</v>
      </c>
      <c r="AC686" s="103" t="str">
        <f>VLOOKUP('作成 (2)'!D:D,引当!A:M,12,FALSE)</f>
        <v>おすすめ</v>
      </c>
      <c r="AD686" s="26">
        <f>VLOOKUP('作成 (2)'!D:D,引当!A:M,13,FALSE)</f>
        <v>0</v>
      </c>
    </row>
    <row r="687" spans="1:30">
      <c r="A687" s="33">
        <v>1956016130080</v>
      </c>
      <c r="B687" s="32">
        <v>4992496142424</v>
      </c>
      <c r="C687" s="31" t="s">
        <v>3829</v>
      </c>
      <c r="D687" s="30" t="s">
        <v>853</v>
      </c>
      <c r="E687" s="30" t="s">
        <v>1189</v>
      </c>
      <c r="F687" s="30" t="s">
        <v>46</v>
      </c>
      <c r="G687" s="30">
        <v>22800</v>
      </c>
      <c r="H687" s="30">
        <v>10920</v>
      </c>
      <c r="I687" s="30">
        <v>525</v>
      </c>
      <c r="J687" s="30" t="s">
        <v>3956</v>
      </c>
      <c r="K687" s="344"/>
      <c r="L687" s="102" t="str">
        <f t="shared" si="54"/>
        <v>VECTOR 4Seasons 195/60R16 89H</v>
      </c>
      <c r="M687" s="104">
        <f>VLOOKUP(A:A,在庫!$B:$M,10,0)</f>
        <v>3</v>
      </c>
      <c r="N687" s="105" t="s">
        <v>4595</v>
      </c>
      <c r="O687" s="105" t="str">
        <f t="shared" si="53"/>
        <v/>
      </c>
      <c r="P687" s="106" t="str">
        <f>VLOOKUP(A:A,在庫!$B:$M,9,0)</f>
        <v>||JAPAN||</v>
      </c>
      <c r="Q687" s="106" t="str">
        <f>VLOOKUP('作成 (2)'!D:D,引当!A:B,2,0)&amp;K687&amp;O687</f>
        <v>vec4s</v>
      </c>
      <c r="R687" s="107" t="str">
        <f t="shared" si="55"/>
        <v>2023年製 VECTOR 4Seasons 195/60R16 89H  195/60R16  翌営業日発送</v>
      </c>
      <c r="S687" s="106" t="str">
        <f t="shared" si="56"/>
        <v>オールシーズン$$GOODYEAR$$グッドイヤー$$ベクター$$195/60R16$$価格$$安い$$寿命$$おすすめ$$0</v>
      </c>
      <c r="T687" s="104"/>
      <c r="U687" s="104" t="str">
        <f>VLOOKUP('作成 (2)'!D:D,引当!A:R,4,FALSE)</f>
        <v>オールシーズン</v>
      </c>
      <c r="V687" s="104" t="str">
        <f>VLOOKUP('作成 (2)'!D:D,引当!A:R,5,FALSE)</f>
        <v>GOODYEAR</v>
      </c>
      <c r="W687" s="103" t="str">
        <f>VLOOKUP('作成 (2)'!D:D,引当!A:R,6,FALSE)</f>
        <v>グッドイヤー</v>
      </c>
      <c r="X687" s="108" t="str">
        <f>VLOOKUP('作成 (2)'!D:D,引当!A:M,7,FALSE)</f>
        <v>ベクター</v>
      </c>
      <c r="Y687" s="109" t="str">
        <f t="shared" si="57"/>
        <v>195/60R16</v>
      </c>
      <c r="Z687" s="108" t="str">
        <f>VLOOKUP('作成 (2)'!D:D,引当!A:M,9,FALSE)</f>
        <v>価格</v>
      </c>
      <c r="AA687" s="109" t="str">
        <f>VLOOKUP('作成 (2)'!D:D,引当!A:M,10,FALSE)</f>
        <v>安い</v>
      </c>
      <c r="AB687" s="103" t="str">
        <f>VLOOKUP('作成 (2)'!D:D,引当!A:M,11,FALSE)</f>
        <v>寿命</v>
      </c>
      <c r="AC687" s="103" t="str">
        <f>VLOOKUP('作成 (2)'!D:D,引当!A:M,12,FALSE)</f>
        <v>おすすめ</v>
      </c>
      <c r="AD687" s="26">
        <f>VLOOKUP('作成 (2)'!D:D,引当!A:M,13,FALSE)</f>
        <v>0</v>
      </c>
    </row>
    <row r="688" spans="1:30">
      <c r="A688" s="33">
        <v>1756016130079</v>
      </c>
      <c r="B688" s="32">
        <v>4992496142530</v>
      </c>
      <c r="C688" s="31" t="s">
        <v>3830</v>
      </c>
      <c r="D688" s="30" t="s">
        <v>853</v>
      </c>
      <c r="E688" s="30" t="s">
        <v>852</v>
      </c>
      <c r="F688" s="30" t="s">
        <v>116</v>
      </c>
      <c r="G688" s="30">
        <v>20200</v>
      </c>
      <c r="H688" s="30">
        <v>9630</v>
      </c>
      <c r="I688" s="30">
        <v>525</v>
      </c>
      <c r="J688" s="30" t="s">
        <v>3956</v>
      </c>
      <c r="K688" s="344"/>
      <c r="L688" s="102" t="str">
        <f t="shared" si="54"/>
        <v>VECTOR 4Seasons 175/60R16 82H</v>
      </c>
      <c r="M688" s="104">
        <f>VLOOKUP(A:A,在庫!$B:$M,10,0)</f>
        <v>5</v>
      </c>
      <c r="N688" s="105" t="s">
        <v>4595</v>
      </c>
      <c r="O688" s="105" t="str">
        <f t="shared" si="53"/>
        <v/>
      </c>
      <c r="P688" s="106" t="str">
        <f>VLOOKUP(A:A,在庫!$B:$M,9,0)</f>
        <v>||JAPAN||JAPAN</v>
      </c>
      <c r="Q688" s="106" t="str">
        <f>VLOOKUP('作成 (2)'!D:D,引当!A:B,2,0)&amp;K688&amp;O688</f>
        <v>vec4s</v>
      </c>
      <c r="R688" s="107" t="str">
        <f t="shared" si="55"/>
        <v>2023年製 VECTOR 4Seasons 175/60R16 82H  175/60R16  翌営業日発送</v>
      </c>
      <c r="S688" s="106" t="str">
        <f t="shared" si="56"/>
        <v>オールシーズン$$GOODYEAR$$グッドイヤー$$ベクター$$175/60R16$$価格$$安い$$寿命$$おすすめ$$0</v>
      </c>
      <c r="T688" s="104"/>
      <c r="U688" s="104" t="str">
        <f>VLOOKUP('作成 (2)'!D:D,引当!A:R,4,FALSE)</f>
        <v>オールシーズン</v>
      </c>
      <c r="V688" s="104" t="str">
        <f>VLOOKUP('作成 (2)'!D:D,引当!A:R,5,FALSE)</f>
        <v>GOODYEAR</v>
      </c>
      <c r="W688" s="103" t="str">
        <f>VLOOKUP('作成 (2)'!D:D,引当!A:R,6,FALSE)</f>
        <v>グッドイヤー</v>
      </c>
      <c r="X688" s="108" t="str">
        <f>VLOOKUP('作成 (2)'!D:D,引当!A:M,7,FALSE)</f>
        <v>ベクター</v>
      </c>
      <c r="Y688" s="109" t="str">
        <f t="shared" si="57"/>
        <v>175/60R16</v>
      </c>
      <c r="Z688" s="108" t="str">
        <f>VLOOKUP('作成 (2)'!D:D,引当!A:M,9,FALSE)</f>
        <v>価格</v>
      </c>
      <c r="AA688" s="109" t="str">
        <f>VLOOKUP('作成 (2)'!D:D,引当!A:M,10,FALSE)</f>
        <v>安い</v>
      </c>
      <c r="AB688" s="103" t="str">
        <f>VLOOKUP('作成 (2)'!D:D,引当!A:M,11,FALSE)</f>
        <v>寿命</v>
      </c>
      <c r="AC688" s="103" t="str">
        <f>VLOOKUP('作成 (2)'!D:D,引当!A:M,12,FALSE)</f>
        <v>おすすめ</v>
      </c>
      <c r="AD688" s="26">
        <f>VLOOKUP('作成 (2)'!D:D,引当!A:M,13,FALSE)</f>
        <v>0</v>
      </c>
    </row>
    <row r="689" spans="1:30">
      <c r="A689" s="33">
        <v>2056016130079</v>
      </c>
      <c r="B689" s="32">
        <v>4992496142547</v>
      </c>
      <c r="C689" s="31" t="s">
        <v>3831</v>
      </c>
      <c r="D689" s="30" t="s">
        <v>853</v>
      </c>
      <c r="E689" s="30" t="s">
        <v>1161</v>
      </c>
      <c r="F689" s="30" t="s">
        <v>47</v>
      </c>
      <c r="G689" s="30">
        <v>23800</v>
      </c>
      <c r="H689" s="30">
        <v>11380</v>
      </c>
      <c r="I689" s="30">
        <v>1050</v>
      </c>
      <c r="J689" s="30" t="s">
        <v>3956</v>
      </c>
      <c r="K689" s="344"/>
      <c r="L689" s="102" t="str">
        <f t="shared" si="54"/>
        <v>VECTOR 4Seasons 205/60R16 92H</v>
      </c>
      <c r="M689" s="104">
        <f>VLOOKUP(A:A,在庫!$B:$M,10,0)</f>
        <v>1</v>
      </c>
      <c r="N689" s="105" t="s">
        <v>4595</v>
      </c>
      <c r="O689" s="105" t="str">
        <f t="shared" si="53"/>
        <v/>
      </c>
      <c r="P689" s="106" t="str">
        <f>VLOOKUP(A:A,在庫!$B:$M,9,0)</f>
        <v>||JAPAN||JAPAN</v>
      </c>
      <c r="Q689" s="106" t="str">
        <f>VLOOKUP('作成 (2)'!D:D,引当!A:B,2,0)&amp;K689&amp;O689</f>
        <v>vec4s</v>
      </c>
      <c r="R689" s="107" t="str">
        <f t="shared" si="55"/>
        <v>2023年製 VECTOR 4Seasons 205/60R16 92H  205/60R16  翌営業日発送</v>
      </c>
      <c r="S689" s="106" t="str">
        <f t="shared" si="56"/>
        <v>オールシーズン$$GOODYEAR$$グッドイヤー$$ベクター$$205/60R16$$価格$$安い$$寿命$$おすすめ$$0</v>
      </c>
      <c r="T689" s="104"/>
      <c r="U689" s="104" t="str">
        <f>VLOOKUP('作成 (2)'!D:D,引当!A:R,4,FALSE)</f>
        <v>オールシーズン</v>
      </c>
      <c r="V689" s="104" t="str">
        <f>VLOOKUP('作成 (2)'!D:D,引当!A:R,5,FALSE)</f>
        <v>GOODYEAR</v>
      </c>
      <c r="W689" s="103" t="str">
        <f>VLOOKUP('作成 (2)'!D:D,引当!A:R,6,FALSE)</f>
        <v>グッドイヤー</v>
      </c>
      <c r="X689" s="108" t="str">
        <f>VLOOKUP('作成 (2)'!D:D,引当!A:M,7,FALSE)</f>
        <v>ベクター</v>
      </c>
      <c r="Y689" s="109" t="str">
        <f t="shared" si="57"/>
        <v>205/60R16</v>
      </c>
      <c r="Z689" s="108" t="str">
        <f>VLOOKUP('作成 (2)'!D:D,引当!A:M,9,FALSE)</f>
        <v>価格</v>
      </c>
      <c r="AA689" s="109" t="str">
        <f>VLOOKUP('作成 (2)'!D:D,引当!A:M,10,FALSE)</f>
        <v>安い</v>
      </c>
      <c r="AB689" s="103" t="str">
        <f>VLOOKUP('作成 (2)'!D:D,引当!A:M,11,FALSE)</f>
        <v>寿命</v>
      </c>
      <c r="AC689" s="103" t="str">
        <f>VLOOKUP('作成 (2)'!D:D,引当!A:M,12,FALSE)</f>
        <v>おすすめ</v>
      </c>
      <c r="AD689" s="26">
        <f>VLOOKUP('作成 (2)'!D:D,引当!A:M,13,FALSE)</f>
        <v>0</v>
      </c>
    </row>
    <row r="690" spans="1:30">
      <c r="A690" s="33">
        <v>2156016130076</v>
      </c>
      <c r="B690" s="32">
        <v>4992496141465</v>
      </c>
      <c r="C690" s="31" t="s">
        <v>3832</v>
      </c>
      <c r="D690" s="30" t="s">
        <v>853</v>
      </c>
      <c r="E690" s="30" t="s">
        <v>1179</v>
      </c>
      <c r="F690" s="30" t="s">
        <v>48</v>
      </c>
      <c r="G690" s="30">
        <v>24500</v>
      </c>
      <c r="H690" s="30">
        <v>11740</v>
      </c>
      <c r="I690" s="30">
        <v>1050</v>
      </c>
      <c r="J690" s="30" t="s">
        <v>3956</v>
      </c>
      <c r="K690" s="344"/>
      <c r="L690" s="102" t="str">
        <f t="shared" si="54"/>
        <v>VECTOR 4Seasons 215/60R16 95H</v>
      </c>
      <c r="M690" s="104">
        <f>VLOOKUP(A:A,在庫!$B:$M,10,0)</f>
        <v>3</v>
      </c>
      <c r="N690" s="105" t="s">
        <v>4595</v>
      </c>
      <c r="O690" s="105" t="str">
        <f t="shared" si="53"/>
        <v/>
      </c>
      <c r="P690" s="106" t="str">
        <f>VLOOKUP(A:A,在庫!$B:$M,9,0)</f>
        <v>||JAPAN||JAPAN</v>
      </c>
      <c r="Q690" s="106" t="str">
        <f>VLOOKUP('作成 (2)'!D:D,引当!A:B,2,0)&amp;K690&amp;O690</f>
        <v>vec4s</v>
      </c>
      <c r="R690" s="107" t="str">
        <f t="shared" si="55"/>
        <v>2023年製 VECTOR 4Seasons 215/60R16 95H  215/60R16  翌営業日発送</v>
      </c>
      <c r="S690" s="106" t="str">
        <f t="shared" si="56"/>
        <v>オールシーズン$$GOODYEAR$$グッドイヤー$$ベクター$$215/60R16$$価格$$安い$$寿命$$おすすめ$$0</v>
      </c>
      <c r="T690" s="104"/>
      <c r="U690" s="104" t="str">
        <f>VLOOKUP('作成 (2)'!D:D,引当!A:R,4,FALSE)</f>
        <v>オールシーズン</v>
      </c>
      <c r="V690" s="104" t="str">
        <f>VLOOKUP('作成 (2)'!D:D,引当!A:R,5,FALSE)</f>
        <v>GOODYEAR</v>
      </c>
      <c r="W690" s="103" t="str">
        <f>VLOOKUP('作成 (2)'!D:D,引当!A:R,6,FALSE)</f>
        <v>グッドイヤー</v>
      </c>
      <c r="X690" s="108" t="str">
        <f>VLOOKUP('作成 (2)'!D:D,引当!A:M,7,FALSE)</f>
        <v>ベクター</v>
      </c>
      <c r="Y690" s="109" t="str">
        <f t="shared" si="57"/>
        <v>215/60R16</v>
      </c>
      <c r="Z690" s="108" t="str">
        <f>VLOOKUP('作成 (2)'!D:D,引当!A:M,9,FALSE)</f>
        <v>価格</v>
      </c>
      <c r="AA690" s="109" t="str">
        <f>VLOOKUP('作成 (2)'!D:D,引当!A:M,10,FALSE)</f>
        <v>安い</v>
      </c>
      <c r="AB690" s="103" t="str">
        <f>VLOOKUP('作成 (2)'!D:D,引当!A:M,11,FALSE)</f>
        <v>寿命</v>
      </c>
      <c r="AC690" s="103" t="str">
        <f>VLOOKUP('作成 (2)'!D:D,引当!A:M,12,FALSE)</f>
        <v>おすすめ</v>
      </c>
      <c r="AD690" s="26">
        <f>VLOOKUP('作成 (2)'!D:D,引当!A:M,13,FALSE)</f>
        <v>0</v>
      </c>
    </row>
    <row r="691" spans="1:30">
      <c r="A691" s="33">
        <v>1956516130078</v>
      </c>
      <c r="B691" s="32">
        <v>4992496155226</v>
      </c>
      <c r="C691" s="31" t="s">
        <v>3833</v>
      </c>
      <c r="D691" s="30" t="s">
        <v>853</v>
      </c>
      <c r="E691" s="30" t="s">
        <v>1376</v>
      </c>
      <c r="F691" s="30" t="s">
        <v>99</v>
      </c>
      <c r="G691" s="30">
        <v>21000</v>
      </c>
      <c r="H691" s="30">
        <v>10040</v>
      </c>
      <c r="I691" s="30">
        <v>1050</v>
      </c>
      <c r="J691" s="30" t="s">
        <v>3956</v>
      </c>
      <c r="K691" s="344"/>
      <c r="L691" s="102" t="str">
        <f t="shared" si="54"/>
        <v>VECTOR 4Seasons 195/65R16 92H（21年製）</v>
      </c>
      <c r="M691" s="104">
        <f>VLOOKUP(A:A,在庫!$B:$M,10,0)</f>
        <v>1</v>
      </c>
      <c r="N691" s="105" t="s">
        <v>4595</v>
      </c>
      <c r="O691" s="105" t="str">
        <f t="shared" si="53"/>
        <v/>
      </c>
      <c r="P691" s="106" t="str">
        <f>VLOOKUP(A:A,在庫!$B:$M,9,0)</f>
        <v>||JAPAN||</v>
      </c>
      <c r="Q691" s="106" t="str">
        <f>VLOOKUP('作成 (2)'!D:D,引当!A:B,2,0)&amp;K691&amp;O691</f>
        <v>vec4s</v>
      </c>
      <c r="R691" s="107" t="str">
        <f t="shared" si="55"/>
        <v>2023年製 VECTOR 4Seasons 195/65R16 92H（21年製）  195/65R16  翌営業日発送</v>
      </c>
      <c r="S691" s="106" t="str">
        <f t="shared" si="56"/>
        <v>オールシーズン$$GOODYEAR$$グッドイヤー$$ベクター$$195/65R16$$価格$$安い$$寿命$$おすすめ$$0</v>
      </c>
      <c r="T691" s="104"/>
      <c r="U691" s="104" t="str">
        <f>VLOOKUP('作成 (2)'!D:D,引当!A:R,4,FALSE)</f>
        <v>オールシーズン</v>
      </c>
      <c r="V691" s="104" t="str">
        <f>VLOOKUP('作成 (2)'!D:D,引当!A:R,5,FALSE)</f>
        <v>GOODYEAR</v>
      </c>
      <c r="W691" s="103" t="str">
        <f>VLOOKUP('作成 (2)'!D:D,引当!A:R,6,FALSE)</f>
        <v>グッドイヤー</v>
      </c>
      <c r="X691" s="108" t="str">
        <f>VLOOKUP('作成 (2)'!D:D,引当!A:M,7,FALSE)</f>
        <v>ベクター</v>
      </c>
      <c r="Y691" s="109" t="str">
        <f t="shared" si="57"/>
        <v>195/65R16</v>
      </c>
      <c r="Z691" s="108" t="str">
        <f>VLOOKUP('作成 (2)'!D:D,引当!A:M,9,FALSE)</f>
        <v>価格</v>
      </c>
      <c r="AA691" s="109" t="str">
        <f>VLOOKUP('作成 (2)'!D:D,引当!A:M,10,FALSE)</f>
        <v>安い</v>
      </c>
      <c r="AB691" s="103" t="str">
        <f>VLOOKUP('作成 (2)'!D:D,引当!A:M,11,FALSE)</f>
        <v>寿命</v>
      </c>
      <c r="AC691" s="103" t="str">
        <f>VLOOKUP('作成 (2)'!D:D,引当!A:M,12,FALSE)</f>
        <v>おすすめ</v>
      </c>
      <c r="AD691" s="26">
        <f>VLOOKUP('作成 (2)'!D:D,引当!A:M,13,FALSE)</f>
        <v>0</v>
      </c>
    </row>
    <row r="692" spans="1:30">
      <c r="A692" s="33">
        <v>2056516130074</v>
      </c>
      <c r="B692" s="32">
        <v>4992496142516</v>
      </c>
      <c r="C692" s="31" t="s">
        <v>3822</v>
      </c>
      <c r="D692" s="30" t="s">
        <v>853</v>
      </c>
      <c r="E692" s="30" t="s">
        <v>1377</v>
      </c>
      <c r="F692" s="30" t="s">
        <v>50</v>
      </c>
      <c r="G692" s="30">
        <v>22400</v>
      </c>
      <c r="H692" s="30">
        <v>10700</v>
      </c>
      <c r="I692" s="30">
        <v>1050</v>
      </c>
      <c r="J692" s="30" t="s">
        <v>3956</v>
      </c>
      <c r="K692" s="344"/>
      <c r="L692" s="102" t="str">
        <f t="shared" si="54"/>
        <v>VECTOR 4Seasons 205/65R16 95H</v>
      </c>
      <c r="M692" s="104">
        <f>VLOOKUP(A:A,在庫!$B:$M,10,0)</f>
        <v>1</v>
      </c>
      <c r="N692" s="105" t="s">
        <v>4595</v>
      </c>
      <c r="O692" s="105" t="str">
        <f t="shared" si="53"/>
        <v/>
      </c>
      <c r="P692" s="106" t="str">
        <f>VLOOKUP(A:A,在庫!$B:$M,9,0)</f>
        <v>||JAPAN||</v>
      </c>
      <c r="Q692" s="106" t="str">
        <f>VLOOKUP('作成 (2)'!D:D,引当!A:B,2,0)&amp;K692&amp;O692</f>
        <v>vec4s</v>
      </c>
      <c r="R692" s="107" t="str">
        <f t="shared" si="55"/>
        <v>2023年製 VECTOR 4Seasons 205/65R16 95H  205/65R16  翌営業日発送</v>
      </c>
      <c r="S692" s="106" t="str">
        <f t="shared" si="56"/>
        <v>オールシーズン$$GOODYEAR$$グッドイヤー$$ベクター$$205/65R16$$価格$$安い$$寿命$$おすすめ$$0</v>
      </c>
      <c r="T692" s="104"/>
      <c r="U692" s="104" t="str">
        <f>VLOOKUP('作成 (2)'!D:D,引当!A:R,4,FALSE)</f>
        <v>オールシーズン</v>
      </c>
      <c r="V692" s="104" t="str">
        <f>VLOOKUP('作成 (2)'!D:D,引当!A:R,5,FALSE)</f>
        <v>GOODYEAR</v>
      </c>
      <c r="W692" s="103" t="str">
        <f>VLOOKUP('作成 (2)'!D:D,引当!A:R,6,FALSE)</f>
        <v>グッドイヤー</v>
      </c>
      <c r="X692" s="108" t="str">
        <f>VLOOKUP('作成 (2)'!D:D,引当!A:M,7,FALSE)</f>
        <v>ベクター</v>
      </c>
      <c r="Y692" s="109" t="str">
        <f t="shared" si="57"/>
        <v>205/65R16</v>
      </c>
      <c r="Z692" s="108" t="str">
        <f>VLOOKUP('作成 (2)'!D:D,引当!A:M,9,FALSE)</f>
        <v>価格</v>
      </c>
      <c r="AA692" s="109" t="str">
        <f>VLOOKUP('作成 (2)'!D:D,引当!A:M,10,FALSE)</f>
        <v>安い</v>
      </c>
      <c r="AB692" s="103" t="str">
        <f>VLOOKUP('作成 (2)'!D:D,引当!A:M,11,FALSE)</f>
        <v>寿命</v>
      </c>
      <c r="AC692" s="103" t="str">
        <f>VLOOKUP('作成 (2)'!D:D,引当!A:M,12,FALSE)</f>
        <v>おすすめ</v>
      </c>
      <c r="AD692" s="26">
        <f>VLOOKUP('作成 (2)'!D:D,引当!A:M,13,FALSE)</f>
        <v>0</v>
      </c>
    </row>
    <row r="693" spans="1:30">
      <c r="A693" s="33">
        <v>2156516130071</v>
      </c>
      <c r="B693" s="32">
        <v>4992496142523</v>
      </c>
      <c r="C693" s="31" t="s">
        <v>3834</v>
      </c>
      <c r="D693" s="30" t="s">
        <v>853</v>
      </c>
      <c r="E693" s="30" t="s">
        <v>1378</v>
      </c>
      <c r="F693" s="30" t="s">
        <v>73</v>
      </c>
      <c r="G693" s="30">
        <v>22900</v>
      </c>
      <c r="H693" s="30">
        <v>10960</v>
      </c>
      <c r="I693" s="30">
        <v>1050</v>
      </c>
      <c r="J693" s="30" t="s">
        <v>3956</v>
      </c>
      <c r="K693" s="344"/>
      <c r="L693" s="102" t="str">
        <f t="shared" si="54"/>
        <v>VECTOR 4Seasons 215/65R16 98H</v>
      </c>
      <c r="M693" s="104">
        <f>VLOOKUP(A:A,在庫!$B:$M,10,0)</f>
        <v>3</v>
      </c>
      <c r="N693" s="105" t="s">
        <v>4595</v>
      </c>
      <c r="O693" s="105" t="str">
        <f t="shared" si="53"/>
        <v/>
      </c>
      <c r="P693" s="106" t="str">
        <f>VLOOKUP(A:A,在庫!$B:$M,9,0)</f>
        <v>||JAPAN||JAPAN</v>
      </c>
      <c r="Q693" s="106" t="str">
        <f>VLOOKUP('作成 (2)'!D:D,引当!A:B,2,0)&amp;K693&amp;O693</f>
        <v>vec4s</v>
      </c>
      <c r="R693" s="107" t="str">
        <f t="shared" si="55"/>
        <v>2023年製 VECTOR 4Seasons 215/65R16 98H  215/65R16  翌営業日発送</v>
      </c>
      <c r="S693" s="106" t="str">
        <f t="shared" si="56"/>
        <v>オールシーズン$$GOODYEAR$$グッドイヤー$$ベクター$$215/65R16$$価格$$安い$$寿命$$おすすめ$$0</v>
      </c>
      <c r="T693" s="104"/>
      <c r="U693" s="104" t="str">
        <f>VLOOKUP('作成 (2)'!D:D,引当!A:R,4,FALSE)</f>
        <v>オールシーズン</v>
      </c>
      <c r="V693" s="104" t="str">
        <f>VLOOKUP('作成 (2)'!D:D,引当!A:R,5,FALSE)</f>
        <v>GOODYEAR</v>
      </c>
      <c r="W693" s="103" t="str">
        <f>VLOOKUP('作成 (2)'!D:D,引当!A:R,6,FALSE)</f>
        <v>グッドイヤー</v>
      </c>
      <c r="X693" s="108" t="str">
        <f>VLOOKUP('作成 (2)'!D:D,引当!A:M,7,FALSE)</f>
        <v>ベクター</v>
      </c>
      <c r="Y693" s="109" t="str">
        <f t="shared" si="57"/>
        <v>215/65R16</v>
      </c>
      <c r="Z693" s="108" t="str">
        <f>VLOOKUP('作成 (2)'!D:D,引当!A:M,9,FALSE)</f>
        <v>価格</v>
      </c>
      <c r="AA693" s="109" t="str">
        <f>VLOOKUP('作成 (2)'!D:D,引当!A:M,10,FALSE)</f>
        <v>安い</v>
      </c>
      <c r="AB693" s="103" t="str">
        <f>VLOOKUP('作成 (2)'!D:D,引当!A:M,11,FALSE)</f>
        <v>寿命</v>
      </c>
      <c r="AC693" s="103" t="str">
        <f>VLOOKUP('作成 (2)'!D:D,引当!A:M,12,FALSE)</f>
        <v>おすすめ</v>
      </c>
      <c r="AD693" s="26">
        <f>VLOOKUP('作成 (2)'!D:D,引当!A:M,13,FALSE)</f>
        <v>0</v>
      </c>
    </row>
    <row r="694" spans="1:30">
      <c r="A694" s="33">
        <v>2154517130076</v>
      </c>
      <c r="B694" s="32">
        <v>4992496142622</v>
      </c>
      <c r="C694" s="31" t="s">
        <v>3835</v>
      </c>
      <c r="D694" s="30" t="s">
        <v>853</v>
      </c>
      <c r="E694" s="30" t="s">
        <v>1379</v>
      </c>
      <c r="F694" s="30" t="s">
        <v>36</v>
      </c>
      <c r="G694" s="30">
        <v>31200</v>
      </c>
      <c r="H694" s="30">
        <v>15020</v>
      </c>
      <c r="I694" s="30">
        <v>525</v>
      </c>
      <c r="J694" s="30" t="s">
        <v>3956</v>
      </c>
      <c r="K694" s="344"/>
      <c r="L694" s="102" t="str">
        <f t="shared" si="54"/>
        <v>VECTOR 4Seasons 215/45R17 91H XL</v>
      </c>
      <c r="M694" s="104">
        <f>VLOOKUP(A:A,在庫!$B:$M,10,0)</f>
        <v>2</v>
      </c>
      <c r="N694" s="105" t="s">
        <v>4595</v>
      </c>
      <c r="O694" s="105" t="str">
        <f t="shared" si="53"/>
        <v/>
      </c>
      <c r="P694" s="106" t="str">
        <f>VLOOKUP(A:A,在庫!$B:$M,9,0)</f>
        <v>||JAPAN||</v>
      </c>
      <c r="Q694" s="106" t="str">
        <f>VLOOKUP('作成 (2)'!D:D,引当!A:B,2,0)&amp;K694&amp;O694</f>
        <v>vec4s</v>
      </c>
      <c r="R694" s="107" t="str">
        <f t="shared" si="55"/>
        <v>2023年製 VECTOR 4Seasons 215/45R17 91H XL  215/45R17  翌営業日発送</v>
      </c>
      <c r="S694" s="106" t="str">
        <f t="shared" si="56"/>
        <v>オールシーズン$$GOODYEAR$$グッドイヤー$$ベクター$$215/45R17$$価格$$安い$$寿命$$おすすめ$$0</v>
      </c>
      <c r="T694" s="104"/>
      <c r="U694" s="104" t="str">
        <f>VLOOKUP('作成 (2)'!D:D,引当!A:R,4,FALSE)</f>
        <v>オールシーズン</v>
      </c>
      <c r="V694" s="104" t="str">
        <f>VLOOKUP('作成 (2)'!D:D,引当!A:R,5,FALSE)</f>
        <v>GOODYEAR</v>
      </c>
      <c r="W694" s="103" t="str">
        <f>VLOOKUP('作成 (2)'!D:D,引当!A:R,6,FALSE)</f>
        <v>グッドイヤー</v>
      </c>
      <c r="X694" s="108" t="str">
        <f>VLOOKUP('作成 (2)'!D:D,引当!A:M,7,FALSE)</f>
        <v>ベクター</v>
      </c>
      <c r="Y694" s="109" t="str">
        <f t="shared" si="57"/>
        <v>215/45R17</v>
      </c>
      <c r="Z694" s="108" t="str">
        <f>VLOOKUP('作成 (2)'!D:D,引当!A:M,9,FALSE)</f>
        <v>価格</v>
      </c>
      <c r="AA694" s="109" t="str">
        <f>VLOOKUP('作成 (2)'!D:D,引当!A:M,10,FALSE)</f>
        <v>安い</v>
      </c>
      <c r="AB694" s="103" t="str">
        <f>VLOOKUP('作成 (2)'!D:D,引当!A:M,11,FALSE)</f>
        <v>寿命</v>
      </c>
      <c r="AC694" s="103" t="str">
        <f>VLOOKUP('作成 (2)'!D:D,引当!A:M,12,FALSE)</f>
        <v>おすすめ</v>
      </c>
      <c r="AD694" s="26">
        <f>VLOOKUP('作成 (2)'!D:D,引当!A:M,13,FALSE)</f>
        <v>0</v>
      </c>
    </row>
    <row r="695" spans="1:30">
      <c r="A695" s="33">
        <v>2254517130073</v>
      </c>
      <c r="B695" s="32">
        <v>4992496142639</v>
      </c>
      <c r="C695" s="31" t="s">
        <v>3836</v>
      </c>
      <c r="D695" s="30" t="s">
        <v>853</v>
      </c>
      <c r="E695" s="30" t="s">
        <v>1380</v>
      </c>
      <c r="F695" s="30" t="s">
        <v>37</v>
      </c>
      <c r="G695" s="30">
        <v>32600</v>
      </c>
      <c r="H695" s="30">
        <v>15720</v>
      </c>
      <c r="I695" s="30">
        <v>525</v>
      </c>
      <c r="J695" s="30" t="s">
        <v>3956</v>
      </c>
      <c r="K695" s="344"/>
      <c r="L695" s="102" t="str">
        <f t="shared" si="54"/>
        <v>VECTOR 4Seasons 225/45R17 91H（21年製）</v>
      </c>
      <c r="M695" s="104">
        <f>VLOOKUP(A:A,在庫!$B:$M,10,0)</f>
        <v>2</v>
      </c>
      <c r="N695" s="105" t="s">
        <v>4595</v>
      </c>
      <c r="O695" s="105" t="str">
        <f t="shared" si="53"/>
        <v/>
      </c>
      <c r="P695" s="106" t="str">
        <f>VLOOKUP(A:A,在庫!$B:$M,9,0)</f>
        <v>||JAPAN||JAPAN</v>
      </c>
      <c r="Q695" s="106" t="str">
        <f>VLOOKUP('作成 (2)'!D:D,引当!A:B,2,0)&amp;K695&amp;O695</f>
        <v>vec4s</v>
      </c>
      <c r="R695" s="107" t="str">
        <f t="shared" si="55"/>
        <v>2023年製 VECTOR 4Seasons 225/45R17 91H（21年製）  225/45R17  翌営業日発送</v>
      </c>
      <c r="S695" s="106" t="str">
        <f t="shared" si="56"/>
        <v>オールシーズン$$GOODYEAR$$グッドイヤー$$ベクター$$225/45R17$$価格$$安い$$寿命$$おすすめ$$0</v>
      </c>
      <c r="T695" s="104"/>
      <c r="U695" s="104" t="str">
        <f>VLOOKUP('作成 (2)'!D:D,引当!A:R,4,FALSE)</f>
        <v>オールシーズン</v>
      </c>
      <c r="V695" s="104" t="str">
        <f>VLOOKUP('作成 (2)'!D:D,引当!A:R,5,FALSE)</f>
        <v>GOODYEAR</v>
      </c>
      <c r="W695" s="103" t="str">
        <f>VLOOKUP('作成 (2)'!D:D,引当!A:R,6,FALSE)</f>
        <v>グッドイヤー</v>
      </c>
      <c r="X695" s="108" t="str">
        <f>VLOOKUP('作成 (2)'!D:D,引当!A:M,7,FALSE)</f>
        <v>ベクター</v>
      </c>
      <c r="Y695" s="109" t="str">
        <f t="shared" si="57"/>
        <v>225/45R17</v>
      </c>
      <c r="Z695" s="108" t="str">
        <f>VLOOKUP('作成 (2)'!D:D,引当!A:M,9,FALSE)</f>
        <v>価格</v>
      </c>
      <c r="AA695" s="109" t="str">
        <f>VLOOKUP('作成 (2)'!D:D,引当!A:M,10,FALSE)</f>
        <v>安い</v>
      </c>
      <c r="AB695" s="103" t="str">
        <f>VLOOKUP('作成 (2)'!D:D,引当!A:M,11,FALSE)</f>
        <v>寿命</v>
      </c>
      <c r="AC695" s="103" t="str">
        <f>VLOOKUP('作成 (2)'!D:D,引当!A:M,12,FALSE)</f>
        <v>おすすめ</v>
      </c>
      <c r="AD695" s="26">
        <f>VLOOKUP('作成 (2)'!D:D,引当!A:M,13,FALSE)</f>
        <v>0</v>
      </c>
    </row>
    <row r="696" spans="1:30">
      <c r="A696" s="33">
        <v>2055017130088</v>
      </c>
      <c r="B696" s="32">
        <v>4992496155240</v>
      </c>
      <c r="C696" s="31" t="s">
        <v>3837</v>
      </c>
      <c r="D696" s="30" t="s">
        <v>853</v>
      </c>
      <c r="E696" s="30" t="s">
        <v>1137</v>
      </c>
      <c r="F696" s="30" t="s">
        <v>64</v>
      </c>
      <c r="G696" s="30">
        <v>28600</v>
      </c>
      <c r="H696" s="30">
        <v>13730</v>
      </c>
      <c r="I696" s="30">
        <v>525</v>
      </c>
      <c r="J696" s="30" t="s">
        <v>3956</v>
      </c>
      <c r="K696" s="344"/>
      <c r="L696" s="102" t="str">
        <f t="shared" si="54"/>
        <v>VECTOR 4Seasons 205/50R17 93H XL</v>
      </c>
      <c r="M696" s="104">
        <f>VLOOKUP(A:A,在庫!$B:$M,10,0)</f>
        <v>2</v>
      </c>
      <c r="N696" s="105" t="s">
        <v>4595</v>
      </c>
      <c r="O696" s="105" t="str">
        <f t="shared" si="53"/>
        <v/>
      </c>
      <c r="P696" s="106" t="str">
        <f>VLOOKUP(A:A,在庫!$B:$M,9,0)</f>
        <v>||JAPAN||JAPAN</v>
      </c>
      <c r="Q696" s="106" t="str">
        <f>VLOOKUP('作成 (2)'!D:D,引当!A:B,2,0)&amp;K696&amp;O696</f>
        <v>vec4s</v>
      </c>
      <c r="R696" s="107" t="str">
        <f t="shared" si="55"/>
        <v>2023年製 VECTOR 4Seasons 205/50R17 93H XL  205/50R17  翌営業日発送</v>
      </c>
      <c r="S696" s="106" t="str">
        <f t="shared" si="56"/>
        <v>オールシーズン$$GOODYEAR$$グッドイヤー$$ベクター$$205/50R17$$価格$$安い$$寿命$$おすすめ$$0</v>
      </c>
      <c r="T696" s="104"/>
      <c r="U696" s="104" t="str">
        <f>VLOOKUP('作成 (2)'!D:D,引当!A:R,4,FALSE)</f>
        <v>オールシーズン</v>
      </c>
      <c r="V696" s="104" t="str">
        <f>VLOOKUP('作成 (2)'!D:D,引当!A:R,5,FALSE)</f>
        <v>GOODYEAR</v>
      </c>
      <c r="W696" s="103" t="str">
        <f>VLOOKUP('作成 (2)'!D:D,引当!A:R,6,FALSE)</f>
        <v>グッドイヤー</v>
      </c>
      <c r="X696" s="108" t="str">
        <f>VLOOKUP('作成 (2)'!D:D,引当!A:M,7,FALSE)</f>
        <v>ベクター</v>
      </c>
      <c r="Y696" s="109" t="str">
        <f t="shared" si="57"/>
        <v>205/50R17</v>
      </c>
      <c r="Z696" s="108" t="str">
        <f>VLOOKUP('作成 (2)'!D:D,引当!A:M,9,FALSE)</f>
        <v>価格</v>
      </c>
      <c r="AA696" s="109" t="str">
        <f>VLOOKUP('作成 (2)'!D:D,引当!A:M,10,FALSE)</f>
        <v>安い</v>
      </c>
      <c r="AB696" s="103" t="str">
        <f>VLOOKUP('作成 (2)'!D:D,引当!A:M,11,FALSE)</f>
        <v>寿命</v>
      </c>
      <c r="AC696" s="103" t="str">
        <f>VLOOKUP('作成 (2)'!D:D,引当!A:M,12,FALSE)</f>
        <v>おすすめ</v>
      </c>
      <c r="AD696" s="26">
        <f>VLOOKUP('作成 (2)'!D:D,引当!A:M,13,FALSE)</f>
        <v>0</v>
      </c>
    </row>
    <row r="697" spans="1:30">
      <c r="A697" s="33">
        <v>2155017130078</v>
      </c>
      <c r="B697" s="32">
        <v>4992496142615</v>
      </c>
      <c r="C697" s="31" t="s">
        <v>3838</v>
      </c>
      <c r="D697" s="30" t="s">
        <v>853</v>
      </c>
      <c r="E697" s="30" t="s">
        <v>1381</v>
      </c>
      <c r="F697" s="30" t="s">
        <v>39</v>
      </c>
      <c r="G697" s="30">
        <v>31800</v>
      </c>
      <c r="H697" s="30">
        <v>15310</v>
      </c>
      <c r="I697" s="30">
        <v>1050</v>
      </c>
      <c r="J697" s="30" t="s">
        <v>3956</v>
      </c>
      <c r="K697" s="344"/>
      <c r="L697" s="102" t="str">
        <f t="shared" si="54"/>
        <v>VECTOR 4Seasons 215/50R17 95H XL</v>
      </c>
      <c r="M697" s="104">
        <f>VLOOKUP(A:A,在庫!$B:$M,10,0)</f>
        <v>3</v>
      </c>
      <c r="N697" s="105" t="s">
        <v>4595</v>
      </c>
      <c r="O697" s="105" t="str">
        <f t="shared" si="53"/>
        <v/>
      </c>
      <c r="P697" s="106" t="str">
        <f>VLOOKUP(A:A,在庫!$B:$M,9,0)</f>
        <v>||JAPAN||JAPAN</v>
      </c>
      <c r="Q697" s="106" t="str">
        <f>VLOOKUP('作成 (2)'!D:D,引当!A:B,2,0)&amp;K697&amp;O697</f>
        <v>vec4s</v>
      </c>
      <c r="R697" s="107" t="str">
        <f t="shared" si="55"/>
        <v>2023年製 VECTOR 4Seasons 215/50R17 95H XL  215/50R17  翌営業日発送</v>
      </c>
      <c r="S697" s="106" t="str">
        <f t="shared" si="56"/>
        <v>オールシーズン$$GOODYEAR$$グッドイヤー$$ベクター$$215/50R17$$価格$$安い$$寿命$$おすすめ$$0</v>
      </c>
      <c r="T697" s="104"/>
      <c r="U697" s="104" t="str">
        <f>VLOOKUP('作成 (2)'!D:D,引当!A:R,4,FALSE)</f>
        <v>オールシーズン</v>
      </c>
      <c r="V697" s="104" t="str">
        <f>VLOOKUP('作成 (2)'!D:D,引当!A:R,5,FALSE)</f>
        <v>GOODYEAR</v>
      </c>
      <c r="W697" s="103" t="str">
        <f>VLOOKUP('作成 (2)'!D:D,引当!A:R,6,FALSE)</f>
        <v>グッドイヤー</v>
      </c>
      <c r="X697" s="108" t="str">
        <f>VLOOKUP('作成 (2)'!D:D,引当!A:M,7,FALSE)</f>
        <v>ベクター</v>
      </c>
      <c r="Y697" s="109" t="str">
        <f t="shared" si="57"/>
        <v>215/50R17</v>
      </c>
      <c r="Z697" s="108" t="str">
        <f>VLOOKUP('作成 (2)'!D:D,引当!A:M,9,FALSE)</f>
        <v>価格</v>
      </c>
      <c r="AA697" s="109" t="str">
        <f>VLOOKUP('作成 (2)'!D:D,引当!A:M,10,FALSE)</f>
        <v>安い</v>
      </c>
      <c r="AB697" s="103" t="str">
        <f>VLOOKUP('作成 (2)'!D:D,引当!A:M,11,FALSE)</f>
        <v>寿命</v>
      </c>
      <c r="AC697" s="103" t="str">
        <f>VLOOKUP('作成 (2)'!D:D,引当!A:M,12,FALSE)</f>
        <v>おすすめ</v>
      </c>
      <c r="AD697" s="26">
        <f>VLOOKUP('作成 (2)'!D:D,引当!A:M,13,FALSE)</f>
        <v>0</v>
      </c>
    </row>
    <row r="698" spans="1:30">
      <c r="A698" s="33">
        <v>2055517130076</v>
      </c>
      <c r="B698" s="32">
        <v>4992496155257</v>
      </c>
      <c r="C698" s="31" t="s">
        <v>3839</v>
      </c>
      <c r="D698" s="30" t="s">
        <v>853</v>
      </c>
      <c r="E698" s="30" t="s">
        <v>1382</v>
      </c>
      <c r="F698" s="30" t="s">
        <v>65</v>
      </c>
      <c r="G698" s="30">
        <v>27700</v>
      </c>
      <c r="H698" s="30">
        <v>13320</v>
      </c>
      <c r="I698" s="30">
        <v>1050</v>
      </c>
      <c r="J698" s="30" t="s">
        <v>3956</v>
      </c>
      <c r="K698" s="344"/>
      <c r="L698" s="102" t="str">
        <f t="shared" si="54"/>
        <v>VECTOR 4Seasons 205/55R17 95H XL</v>
      </c>
      <c r="M698" s="104">
        <f>VLOOKUP(A:A,在庫!$B:$M,10,0)</f>
        <v>2</v>
      </c>
      <c r="N698" s="105" t="s">
        <v>4595</v>
      </c>
      <c r="O698" s="105" t="str">
        <f t="shared" si="53"/>
        <v/>
      </c>
      <c r="P698" s="106" t="str">
        <f>VLOOKUP(A:A,在庫!$B:$M,9,0)</f>
        <v>||JAPAN||</v>
      </c>
      <c r="Q698" s="106" t="str">
        <f>VLOOKUP('作成 (2)'!D:D,引当!A:B,2,0)&amp;K698&amp;O698</f>
        <v>vec4s</v>
      </c>
      <c r="R698" s="107" t="str">
        <f t="shared" si="55"/>
        <v>2023年製 VECTOR 4Seasons 205/55R17 95H XL  205/55R17  翌営業日発送</v>
      </c>
      <c r="S698" s="106" t="str">
        <f t="shared" si="56"/>
        <v>オールシーズン$$GOODYEAR$$グッドイヤー$$ベクター$$205/55R17$$価格$$安い$$寿命$$おすすめ$$0</v>
      </c>
      <c r="T698" s="104"/>
      <c r="U698" s="104" t="str">
        <f>VLOOKUP('作成 (2)'!D:D,引当!A:R,4,FALSE)</f>
        <v>オールシーズン</v>
      </c>
      <c r="V698" s="104" t="str">
        <f>VLOOKUP('作成 (2)'!D:D,引当!A:R,5,FALSE)</f>
        <v>GOODYEAR</v>
      </c>
      <c r="W698" s="103" t="str">
        <f>VLOOKUP('作成 (2)'!D:D,引当!A:R,6,FALSE)</f>
        <v>グッドイヤー</v>
      </c>
      <c r="X698" s="108" t="str">
        <f>VLOOKUP('作成 (2)'!D:D,引当!A:M,7,FALSE)</f>
        <v>ベクター</v>
      </c>
      <c r="Y698" s="109" t="str">
        <f t="shared" si="57"/>
        <v>205/55R17</v>
      </c>
      <c r="Z698" s="108" t="str">
        <f>VLOOKUP('作成 (2)'!D:D,引当!A:M,9,FALSE)</f>
        <v>価格</v>
      </c>
      <c r="AA698" s="109" t="str">
        <f>VLOOKUP('作成 (2)'!D:D,引当!A:M,10,FALSE)</f>
        <v>安い</v>
      </c>
      <c r="AB698" s="103" t="str">
        <f>VLOOKUP('作成 (2)'!D:D,引当!A:M,11,FALSE)</f>
        <v>寿命</v>
      </c>
      <c r="AC698" s="103" t="str">
        <f>VLOOKUP('作成 (2)'!D:D,引当!A:M,12,FALSE)</f>
        <v>おすすめ</v>
      </c>
      <c r="AD698" s="26">
        <f>VLOOKUP('作成 (2)'!D:D,引当!A:M,13,FALSE)</f>
        <v>0</v>
      </c>
    </row>
    <row r="699" spans="1:30">
      <c r="A699" s="33">
        <v>2155517130073</v>
      </c>
      <c r="B699" s="32">
        <v>4992496142592</v>
      </c>
      <c r="C699" s="31" t="s">
        <v>3840</v>
      </c>
      <c r="D699" s="30" t="s">
        <v>853</v>
      </c>
      <c r="E699" s="30" t="s">
        <v>1383</v>
      </c>
      <c r="F699" s="30" t="s">
        <v>66</v>
      </c>
      <c r="G699" s="30">
        <v>27800</v>
      </c>
      <c r="H699" s="30">
        <v>13370</v>
      </c>
      <c r="I699" s="30">
        <v>1050</v>
      </c>
      <c r="J699" s="30" t="s">
        <v>3956</v>
      </c>
      <c r="K699" s="344"/>
      <c r="L699" s="102" t="str">
        <f t="shared" si="54"/>
        <v>VECTOR 4Seasons 215/55R17 94H</v>
      </c>
      <c r="M699" s="104">
        <f>VLOOKUP(A:A,在庫!$B:$M,10,0)</f>
        <v>3</v>
      </c>
      <c r="N699" s="105" t="s">
        <v>4595</v>
      </c>
      <c r="O699" s="105" t="str">
        <f t="shared" si="53"/>
        <v/>
      </c>
      <c r="P699" s="106" t="str">
        <f>VLOOKUP(A:A,在庫!$B:$M,9,0)</f>
        <v>||JAPAN||JAPAN</v>
      </c>
      <c r="Q699" s="106" t="str">
        <f>VLOOKUP('作成 (2)'!D:D,引当!A:B,2,0)&amp;K699&amp;O699</f>
        <v>vec4s</v>
      </c>
      <c r="R699" s="107" t="str">
        <f t="shared" si="55"/>
        <v>2023年製 VECTOR 4Seasons 215/55R17 94H  215/55R17  翌営業日発送</v>
      </c>
      <c r="S699" s="106" t="str">
        <f t="shared" si="56"/>
        <v>オールシーズン$$GOODYEAR$$グッドイヤー$$ベクター$$215/55R17$$価格$$安い$$寿命$$おすすめ$$0</v>
      </c>
      <c r="T699" s="104"/>
      <c r="U699" s="104" t="str">
        <f>VLOOKUP('作成 (2)'!D:D,引当!A:R,4,FALSE)</f>
        <v>オールシーズン</v>
      </c>
      <c r="V699" s="104" t="str">
        <f>VLOOKUP('作成 (2)'!D:D,引当!A:R,5,FALSE)</f>
        <v>GOODYEAR</v>
      </c>
      <c r="W699" s="103" t="str">
        <f>VLOOKUP('作成 (2)'!D:D,引当!A:R,6,FALSE)</f>
        <v>グッドイヤー</v>
      </c>
      <c r="X699" s="108" t="str">
        <f>VLOOKUP('作成 (2)'!D:D,引当!A:M,7,FALSE)</f>
        <v>ベクター</v>
      </c>
      <c r="Y699" s="109" t="str">
        <f t="shared" si="57"/>
        <v>215/55R17</v>
      </c>
      <c r="Z699" s="108" t="str">
        <f>VLOOKUP('作成 (2)'!D:D,引当!A:M,9,FALSE)</f>
        <v>価格</v>
      </c>
      <c r="AA699" s="109" t="str">
        <f>VLOOKUP('作成 (2)'!D:D,引当!A:M,10,FALSE)</f>
        <v>安い</v>
      </c>
      <c r="AB699" s="103" t="str">
        <f>VLOOKUP('作成 (2)'!D:D,引当!A:M,11,FALSE)</f>
        <v>寿命</v>
      </c>
      <c r="AC699" s="103" t="str">
        <f>VLOOKUP('作成 (2)'!D:D,引当!A:M,12,FALSE)</f>
        <v>おすすめ</v>
      </c>
      <c r="AD699" s="26">
        <f>VLOOKUP('作成 (2)'!D:D,引当!A:M,13,FALSE)</f>
        <v>0</v>
      </c>
    </row>
    <row r="700" spans="1:30">
      <c r="A700" s="33">
        <v>2255517130070</v>
      </c>
      <c r="B700" s="32">
        <v>4992496142608</v>
      </c>
      <c r="C700" s="31" t="s">
        <v>3841</v>
      </c>
      <c r="D700" s="30" t="s">
        <v>853</v>
      </c>
      <c r="E700" s="30" t="s">
        <v>1133</v>
      </c>
      <c r="F700" s="30" t="s">
        <v>52</v>
      </c>
      <c r="G700" s="30">
        <v>32000</v>
      </c>
      <c r="H700" s="30">
        <v>15390</v>
      </c>
      <c r="I700" s="30">
        <v>1050</v>
      </c>
      <c r="J700" s="30" t="s">
        <v>3956</v>
      </c>
      <c r="K700" s="344"/>
      <c r="L700" s="102" t="str">
        <f t="shared" si="54"/>
        <v>VECTOR 4Seasons 225/55R17 101H XL</v>
      </c>
      <c r="M700" s="104">
        <f>VLOOKUP(A:A,在庫!$B:$M,10,0)</f>
        <v>3</v>
      </c>
      <c r="N700" s="105" t="s">
        <v>4595</v>
      </c>
      <c r="O700" s="105" t="str">
        <f t="shared" si="53"/>
        <v/>
      </c>
      <c r="P700" s="106" t="str">
        <f>VLOOKUP(A:A,在庫!$B:$M,9,0)</f>
        <v>||JAPAN||JAPAN</v>
      </c>
      <c r="Q700" s="106" t="str">
        <f>VLOOKUP('作成 (2)'!D:D,引当!A:B,2,0)&amp;K700&amp;O700</f>
        <v>vec4s</v>
      </c>
      <c r="R700" s="107" t="str">
        <f t="shared" si="55"/>
        <v>2023年製 VECTOR 4Seasons 225/55R17 101H XL  225/55R17  翌営業日発送</v>
      </c>
      <c r="S700" s="106" t="str">
        <f t="shared" si="56"/>
        <v>オールシーズン$$GOODYEAR$$グッドイヤー$$ベクター$$225/55R17$$価格$$安い$$寿命$$おすすめ$$0</v>
      </c>
      <c r="T700" s="104"/>
      <c r="U700" s="104" t="str">
        <f>VLOOKUP('作成 (2)'!D:D,引当!A:R,4,FALSE)</f>
        <v>オールシーズン</v>
      </c>
      <c r="V700" s="104" t="str">
        <f>VLOOKUP('作成 (2)'!D:D,引当!A:R,5,FALSE)</f>
        <v>GOODYEAR</v>
      </c>
      <c r="W700" s="103" t="str">
        <f>VLOOKUP('作成 (2)'!D:D,引当!A:R,6,FALSE)</f>
        <v>グッドイヤー</v>
      </c>
      <c r="X700" s="108" t="str">
        <f>VLOOKUP('作成 (2)'!D:D,引当!A:M,7,FALSE)</f>
        <v>ベクター</v>
      </c>
      <c r="Y700" s="109" t="str">
        <f t="shared" si="57"/>
        <v>225/55R17</v>
      </c>
      <c r="Z700" s="108" t="str">
        <f>VLOOKUP('作成 (2)'!D:D,引当!A:M,9,FALSE)</f>
        <v>価格</v>
      </c>
      <c r="AA700" s="109" t="str">
        <f>VLOOKUP('作成 (2)'!D:D,引当!A:M,10,FALSE)</f>
        <v>安い</v>
      </c>
      <c r="AB700" s="103" t="str">
        <f>VLOOKUP('作成 (2)'!D:D,引当!A:M,11,FALSE)</f>
        <v>寿命</v>
      </c>
      <c r="AC700" s="103" t="str">
        <f>VLOOKUP('作成 (2)'!D:D,引当!A:M,12,FALSE)</f>
        <v>おすすめ</v>
      </c>
      <c r="AD700" s="26">
        <f>VLOOKUP('作成 (2)'!D:D,引当!A:M,13,FALSE)</f>
        <v>0</v>
      </c>
    </row>
    <row r="701" spans="1:30">
      <c r="A701" s="33">
        <v>1956017130072</v>
      </c>
      <c r="B701" s="32">
        <v>4992496155233</v>
      </c>
      <c r="C701" s="31" t="s">
        <v>3842</v>
      </c>
      <c r="D701" s="30" t="s">
        <v>853</v>
      </c>
      <c r="E701" s="30" t="s">
        <v>1384</v>
      </c>
      <c r="F701" s="30" t="s">
        <v>884</v>
      </c>
      <c r="G701" s="30">
        <v>23500</v>
      </c>
      <c r="H701" s="30">
        <v>11240</v>
      </c>
      <c r="I701" s="30">
        <v>1050</v>
      </c>
      <c r="J701" s="30" t="s">
        <v>3956</v>
      </c>
      <c r="K701" s="344"/>
      <c r="L701" s="102" t="str">
        <f t="shared" si="54"/>
        <v>VECTOR 4Seasons 195/60R17 90H</v>
      </c>
      <c r="M701" s="104">
        <f>VLOOKUP(A:A,在庫!$B:$M,10,0)</f>
        <v>2</v>
      </c>
      <c r="N701" s="105" t="s">
        <v>4595</v>
      </c>
      <c r="O701" s="105" t="str">
        <f t="shared" si="53"/>
        <v/>
      </c>
      <c r="P701" s="106" t="str">
        <f>VLOOKUP(A:A,在庫!$B:$M,9,0)</f>
        <v>||JAPAN||JAPAN</v>
      </c>
      <c r="Q701" s="106" t="str">
        <f>VLOOKUP('作成 (2)'!D:D,引当!A:B,2,0)&amp;K701&amp;O701</f>
        <v>vec4s</v>
      </c>
      <c r="R701" s="107" t="str">
        <f t="shared" si="55"/>
        <v>2023年製 VECTOR 4Seasons 195/60R17 90H  195/60R17  翌営業日発送</v>
      </c>
      <c r="S701" s="106" t="str">
        <f t="shared" si="56"/>
        <v>オールシーズン$$GOODYEAR$$グッドイヤー$$ベクター$$195/60R17$$価格$$安い$$寿命$$おすすめ$$0</v>
      </c>
      <c r="T701" s="104"/>
      <c r="U701" s="104" t="str">
        <f>VLOOKUP('作成 (2)'!D:D,引当!A:R,4,FALSE)</f>
        <v>オールシーズン</v>
      </c>
      <c r="V701" s="104" t="str">
        <f>VLOOKUP('作成 (2)'!D:D,引当!A:R,5,FALSE)</f>
        <v>GOODYEAR</v>
      </c>
      <c r="W701" s="103" t="str">
        <f>VLOOKUP('作成 (2)'!D:D,引当!A:R,6,FALSE)</f>
        <v>グッドイヤー</v>
      </c>
      <c r="X701" s="108" t="str">
        <f>VLOOKUP('作成 (2)'!D:D,引当!A:M,7,FALSE)</f>
        <v>ベクター</v>
      </c>
      <c r="Y701" s="109" t="str">
        <f t="shared" si="57"/>
        <v>195/60R17</v>
      </c>
      <c r="Z701" s="108" t="str">
        <f>VLOOKUP('作成 (2)'!D:D,引当!A:M,9,FALSE)</f>
        <v>価格</v>
      </c>
      <c r="AA701" s="109" t="str">
        <f>VLOOKUP('作成 (2)'!D:D,引当!A:M,10,FALSE)</f>
        <v>安い</v>
      </c>
      <c r="AB701" s="103" t="str">
        <f>VLOOKUP('作成 (2)'!D:D,引当!A:M,11,FALSE)</f>
        <v>寿命</v>
      </c>
      <c r="AC701" s="103" t="str">
        <f>VLOOKUP('作成 (2)'!D:D,引当!A:M,12,FALSE)</f>
        <v>おすすめ</v>
      </c>
      <c r="AD701" s="26">
        <f>VLOOKUP('作成 (2)'!D:D,引当!A:M,13,FALSE)</f>
        <v>0</v>
      </c>
    </row>
    <row r="702" spans="1:30">
      <c r="A702" s="33">
        <v>2156017130075</v>
      </c>
      <c r="B702" s="32">
        <v>4992496142585</v>
      </c>
      <c r="C702" s="31" t="s">
        <v>3843</v>
      </c>
      <c r="D702" s="30" t="s">
        <v>853</v>
      </c>
      <c r="E702" s="30" t="s">
        <v>1180</v>
      </c>
      <c r="F702" s="30" t="s">
        <v>67</v>
      </c>
      <c r="G702" s="30">
        <v>27200</v>
      </c>
      <c r="H702" s="30">
        <v>13040</v>
      </c>
      <c r="I702" s="30">
        <v>1050</v>
      </c>
      <c r="J702" s="30" t="s">
        <v>3956</v>
      </c>
      <c r="K702" s="344"/>
      <c r="L702" s="102" t="str">
        <f t="shared" si="54"/>
        <v>VECTOR 4Seasons 215/60R17 96H</v>
      </c>
      <c r="M702" s="104">
        <f>VLOOKUP(A:A,在庫!$B:$M,10,0)</f>
        <v>2</v>
      </c>
      <c r="N702" s="105" t="s">
        <v>4595</v>
      </c>
      <c r="O702" s="105" t="str">
        <f t="shared" si="53"/>
        <v/>
      </c>
      <c r="P702" s="106" t="str">
        <f>VLOOKUP(A:A,在庫!$B:$M,9,0)</f>
        <v>||JAPAN||</v>
      </c>
      <c r="Q702" s="106" t="str">
        <f>VLOOKUP('作成 (2)'!D:D,引当!A:B,2,0)&amp;K702&amp;O702</f>
        <v>vec4s</v>
      </c>
      <c r="R702" s="107" t="str">
        <f t="shared" si="55"/>
        <v>2023年製 VECTOR 4Seasons 215/60R17 96H  215/60R17  翌営業日発送</v>
      </c>
      <c r="S702" s="106" t="str">
        <f t="shared" si="56"/>
        <v>オールシーズン$$GOODYEAR$$グッドイヤー$$ベクター$$215/60R17$$価格$$安い$$寿命$$おすすめ$$0</v>
      </c>
      <c r="T702" s="104"/>
      <c r="U702" s="104" t="str">
        <f>VLOOKUP('作成 (2)'!D:D,引当!A:R,4,FALSE)</f>
        <v>オールシーズン</v>
      </c>
      <c r="V702" s="104" t="str">
        <f>VLOOKUP('作成 (2)'!D:D,引当!A:R,5,FALSE)</f>
        <v>GOODYEAR</v>
      </c>
      <c r="W702" s="103" t="str">
        <f>VLOOKUP('作成 (2)'!D:D,引当!A:R,6,FALSE)</f>
        <v>グッドイヤー</v>
      </c>
      <c r="X702" s="108" t="str">
        <f>VLOOKUP('作成 (2)'!D:D,引当!A:M,7,FALSE)</f>
        <v>ベクター</v>
      </c>
      <c r="Y702" s="109" t="str">
        <f t="shared" si="57"/>
        <v>215/60R17</v>
      </c>
      <c r="Z702" s="108" t="str">
        <f>VLOOKUP('作成 (2)'!D:D,引当!A:M,9,FALSE)</f>
        <v>価格</v>
      </c>
      <c r="AA702" s="109" t="str">
        <f>VLOOKUP('作成 (2)'!D:D,引当!A:M,10,FALSE)</f>
        <v>安い</v>
      </c>
      <c r="AB702" s="103" t="str">
        <f>VLOOKUP('作成 (2)'!D:D,引当!A:M,11,FALSE)</f>
        <v>寿命</v>
      </c>
      <c r="AC702" s="103" t="str">
        <f>VLOOKUP('作成 (2)'!D:D,引当!A:M,12,FALSE)</f>
        <v>おすすめ</v>
      </c>
      <c r="AD702" s="26">
        <f>VLOOKUP('作成 (2)'!D:D,引当!A:M,13,FALSE)</f>
        <v>0</v>
      </c>
    </row>
    <row r="703" spans="1:30">
      <c r="A703" s="33">
        <v>2254018130077</v>
      </c>
      <c r="B703" s="32">
        <v>4992496142677</v>
      </c>
      <c r="C703" s="31" t="s">
        <v>3844</v>
      </c>
      <c r="D703" s="30" t="s">
        <v>853</v>
      </c>
      <c r="E703" s="30" t="s">
        <v>1385</v>
      </c>
      <c r="F703" s="30" t="s">
        <v>38</v>
      </c>
      <c r="G703" s="30">
        <v>40700</v>
      </c>
      <c r="H703" s="30">
        <v>19640</v>
      </c>
      <c r="I703" s="30">
        <v>525</v>
      </c>
      <c r="J703" s="30" t="s">
        <v>3956</v>
      </c>
      <c r="K703" s="344"/>
      <c r="L703" s="102" t="str">
        <f t="shared" si="54"/>
        <v>VECTOR 4Seasons 225/40R18 92H XL（21年製）</v>
      </c>
      <c r="M703" s="104">
        <f>VLOOKUP(A:A,在庫!$B:$M,10,0)</f>
        <v>3</v>
      </c>
      <c r="N703" s="105" t="s">
        <v>4595</v>
      </c>
      <c r="O703" s="105" t="str">
        <f t="shared" si="53"/>
        <v/>
      </c>
      <c r="P703" s="106" t="str">
        <f>VLOOKUP(A:A,在庫!$B:$M,9,0)</f>
        <v>||JAPAN||JAPAN</v>
      </c>
      <c r="Q703" s="106" t="str">
        <f>VLOOKUP('作成 (2)'!D:D,引当!A:B,2,0)&amp;K703&amp;O703</f>
        <v>vec4s</v>
      </c>
      <c r="R703" s="107" t="str">
        <f t="shared" si="55"/>
        <v>2023年製 VECTOR 4Seasons 225/40R18 92H XL（21年製）  225/40R18  翌営業日発送</v>
      </c>
      <c r="S703" s="106" t="str">
        <f t="shared" si="56"/>
        <v>オールシーズン$$GOODYEAR$$グッドイヤー$$ベクター$$225/40R18$$価格$$安い$$寿命$$おすすめ$$0</v>
      </c>
      <c r="T703" s="104"/>
      <c r="U703" s="104" t="str">
        <f>VLOOKUP('作成 (2)'!D:D,引当!A:R,4,FALSE)</f>
        <v>オールシーズン</v>
      </c>
      <c r="V703" s="104" t="str">
        <f>VLOOKUP('作成 (2)'!D:D,引当!A:R,5,FALSE)</f>
        <v>GOODYEAR</v>
      </c>
      <c r="W703" s="103" t="str">
        <f>VLOOKUP('作成 (2)'!D:D,引当!A:R,6,FALSE)</f>
        <v>グッドイヤー</v>
      </c>
      <c r="X703" s="108" t="str">
        <f>VLOOKUP('作成 (2)'!D:D,引当!A:M,7,FALSE)</f>
        <v>ベクター</v>
      </c>
      <c r="Y703" s="109" t="str">
        <f t="shared" si="57"/>
        <v>225/40R18</v>
      </c>
      <c r="Z703" s="108" t="str">
        <f>VLOOKUP('作成 (2)'!D:D,引当!A:M,9,FALSE)</f>
        <v>価格</v>
      </c>
      <c r="AA703" s="109" t="str">
        <f>VLOOKUP('作成 (2)'!D:D,引当!A:M,10,FALSE)</f>
        <v>安い</v>
      </c>
      <c r="AB703" s="103" t="str">
        <f>VLOOKUP('作成 (2)'!D:D,引当!A:M,11,FALSE)</f>
        <v>寿命</v>
      </c>
      <c r="AC703" s="103" t="str">
        <f>VLOOKUP('作成 (2)'!D:D,引当!A:M,12,FALSE)</f>
        <v>おすすめ</v>
      </c>
      <c r="AD703" s="26">
        <f>VLOOKUP('作成 (2)'!D:D,引当!A:M,13,FALSE)</f>
        <v>0</v>
      </c>
    </row>
    <row r="704" spans="1:30">
      <c r="A704" s="33">
        <v>2154518130075</v>
      </c>
      <c r="B704" s="32">
        <v>4992496142653</v>
      </c>
      <c r="C704" s="31" t="s">
        <v>3845</v>
      </c>
      <c r="D704" s="30" t="s">
        <v>853</v>
      </c>
      <c r="E704" s="30" t="s">
        <v>1386</v>
      </c>
      <c r="F704" s="30" t="s">
        <v>51</v>
      </c>
      <c r="G704" s="30">
        <v>34500</v>
      </c>
      <c r="H704" s="30">
        <v>16640</v>
      </c>
      <c r="I704" s="30">
        <v>1050</v>
      </c>
      <c r="J704" s="30" t="s">
        <v>3956</v>
      </c>
      <c r="K704" s="344"/>
      <c r="L704" s="102" t="str">
        <f t="shared" si="54"/>
        <v>VECTOR 4Seasons 215/45R18 89H</v>
      </c>
      <c r="M704" s="104">
        <f>VLOOKUP(A:A,在庫!$B:$M,10,0)</f>
        <v>3</v>
      </c>
      <c r="N704" s="105" t="s">
        <v>4595</v>
      </c>
      <c r="O704" s="105" t="str">
        <f t="shared" si="53"/>
        <v/>
      </c>
      <c r="P704" s="106" t="str">
        <f>VLOOKUP(A:A,在庫!$B:$M,9,0)</f>
        <v>||JAPAN||JAPAN</v>
      </c>
      <c r="Q704" s="106" t="str">
        <f>VLOOKUP('作成 (2)'!D:D,引当!A:B,2,0)&amp;K704&amp;O704</f>
        <v>vec4s</v>
      </c>
      <c r="R704" s="107" t="str">
        <f t="shared" si="55"/>
        <v>2023年製 VECTOR 4Seasons 215/45R18 89H  215/45R18  翌営業日発送</v>
      </c>
      <c r="S704" s="106" t="str">
        <f t="shared" si="56"/>
        <v>オールシーズン$$GOODYEAR$$グッドイヤー$$ベクター$$215/45R18$$価格$$安い$$寿命$$おすすめ$$0</v>
      </c>
      <c r="T704" s="104"/>
      <c r="U704" s="104" t="str">
        <f>VLOOKUP('作成 (2)'!D:D,引当!A:R,4,FALSE)</f>
        <v>オールシーズン</v>
      </c>
      <c r="V704" s="104" t="str">
        <f>VLOOKUP('作成 (2)'!D:D,引当!A:R,5,FALSE)</f>
        <v>GOODYEAR</v>
      </c>
      <c r="W704" s="103" t="str">
        <f>VLOOKUP('作成 (2)'!D:D,引当!A:R,6,FALSE)</f>
        <v>グッドイヤー</v>
      </c>
      <c r="X704" s="108" t="str">
        <f>VLOOKUP('作成 (2)'!D:D,引当!A:M,7,FALSE)</f>
        <v>ベクター</v>
      </c>
      <c r="Y704" s="109" t="str">
        <f t="shared" si="57"/>
        <v>215/45R18</v>
      </c>
      <c r="Z704" s="108" t="str">
        <f>VLOOKUP('作成 (2)'!D:D,引当!A:M,9,FALSE)</f>
        <v>価格</v>
      </c>
      <c r="AA704" s="109" t="str">
        <f>VLOOKUP('作成 (2)'!D:D,引当!A:M,10,FALSE)</f>
        <v>安い</v>
      </c>
      <c r="AB704" s="103" t="str">
        <f>VLOOKUP('作成 (2)'!D:D,引当!A:M,11,FALSE)</f>
        <v>寿命</v>
      </c>
      <c r="AC704" s="103" t="str">
        <f>VLOOKUP('作成 (2)'!D:D,引当!A:M,12,FALSE)</f>
        <v>おすすめ</v>
      </c>
      <c r="AD704" s="26">
        <f>VLOOKUP('作成 (2)'!D:D,引当!A:M,13,FALSE)</f>
        <v>0</v>
      </c>
    </row>
    <row r="705" spans="1:30">
      <c r="A705" s="33">
        <v>2254518130072</v>
      </c>
      <c r="B705" s="32">
        <v>4992496142660</v>
      </c>
      <c r="C705" s="31" t="s">
        <v>3846</v>
      </c>
      <c r="D705" s="30" t="s">
        <v>853</v>
      </c>
      <c r="E705" s="30" t="s">
        <v>1387</v>
      </c>
      <c r="F705" s="30" t="s">
        <v>40</v>
      </c>
      <c r="G705" s="30">
        <v>34800</v>
      </c>
      <c r="H705" s="30">
        <v>16780</v>
      </c>
      <c r="I705" s="30">
        <v>1050</v>
      </c>
      <c r="J705" s="30" t="s">
        <v>3956</v>
      </c>
      <c r="K705" s="344"/>
      <c r="L705" s="102" t="str">
        <f t="shared" si="54"/>
        <v>VECTOR 4Seasons 225/45R18 91H</v>
      </c>
      <c r="M705" s="104">
        <f>VLOOKUP(A:A,在庫!$B:$M,10,0)</f>
        <v>2</v>
      </c>
      <c r="N705" s="105" t="s">
        <v>4595</v>
      </c>
      <c r="O705" s="105" t="str">
        <f t="shared" si="53"/>
        <v/>
      </c>
      <c r="P705" s="106" t="str">
        <f>VLOOKUP(A:A,在庫!$B:$M,9,0)</f>
        <v>||JAPAN||JAPAN</v>
      </c>
      <c r="Q705" s="106" t="str">
        <f>VLOOKUP('作成 (2)'!D:D,引当!A:B,2,0)&amp;K705&amp;O705</f>
        <v>vec4s</v>
      </c>
      <c r="R705" s="107" t="str">
        <f t="shared" si="55"/>
        <v>2023年製 VECTOR 4Seasons 225/45R18 91H  225/45R18  翌営業日発送</v>
      </c>
      <c r="S705" s="106" t="str">
        <f t="shared" si="56"/>
        <v>オールシーズン$$GOODYEAR$$グッドイヤー$$ベクター$$225/45R18$$価格$$安い$$寿命$$おすすめ$$0</v>
      </c>
      <c r="T705" s="104"/>
      <c r="U705" s="104" t="str">
        <f>VLOOKUP('作成 (2)'!D:D,引当!A:R,4,FALSE)</f>
        <v>オールシーズン</v>
      </c>
      <c r="V705" s="104" t="str">
        <f>VLOOKUP('作成 (2)'!D:D,引当!A:R,5,FALSE)</f>
        <v>GOODYEAR</v>
      </c>
      <c r="W705" s="103" t="str">
        <f>VLOOKUP('作成 (2)'!D:D,引当!A:R,6,FALSE)</f>
        <v>グッドイヤー</v>
      </c>
      <c r="X705" s="108" t="str">
        <f>VLOOKUP('作成 (2)'!D:D,引当!A:M,7,FALSE)</f>
        <v>ベクター</v>
      </c>
      <c r="Y705" s="109" t="str">
        <f t="shared" si="57"/>
        <v>225/45R18</v>
      </c>
      <c r="Z705" s="108" t="str">
        <f>VLOOKUP('作成 (2)'!D:D,引当!A:M,9,FALSE)</f>
        <v>価格</v>
      </c>
      <c r="AA705" s="109" t="str">
        <f>VLOOKUP('作成 (2)'!D:D,引当!A:M,10,FALSE)</f>
        <v>安い</v>
      </c>
      <c r="AB705" s="103" t="str">
        <f>VLOOKUP('作成 (2)'!D:D,引当!A:M,11,FALSE)</f>
        <v>寿命</v>
      </c>
      <c r="AC705" s="103" t="str">
        <f>VLOOKUP('作成 (2)'!D:D,引当!A:M,12,FALSE)</f>
        <v>おすすめ</v>
      </c>
      <c r="AD705" s="26">
        <f>VLOOKUP('作成 (2)'!D:D,引当!A:M,13,FALSE)</f>
        <v>0</v>
      </c>
    </row>
    <row r="706" spans="1:30">
      <c r="A706" s="33">
        <v>2155018130077</v>
      </c>
      <c r="B706" s="32">
        <v>4992496155271</v>
      </c>
      <c r="C706" s="31" t="s">
        <v>3847</v>
      </c>
      <c r="D706" s="30" t="s">
        <v>853</v>
      </c>
      <c r="E706" s="30" t="s">
        <v>1388</v>
      </c>
      <c r="F706" s="30" t="s">
        <v>89</v>
      </c>
      <c r="G706" s="30">
        <v>31600</v>
      </c>
      <c r="H706" s="30">
        <v>15200</v>
      </c>
      <c r="I706" s="30">
        <v>1050</v>
      </c>
      <c r="J706" s="30" t="s">
        <v>3956</v>
      </c>
      <c r="K706" s="344"/>
      <c r="L706" s="102" t="str">
        <f t="shared" si="54"/>
        <v>VECTOR 4Seasons 215/50R18 92H</v>
      </c>
      <c r="M706" s="104">
        <f>VLOOKUP(A:A,在庫!$B:$M,10,0)</f>
        <v>3</v>
      </c>
      <c r="N706" s="105" t="s">
        <v>4595</v>
      </c>
      <c r="O706" s="105" t="str">
        <f t="shared" ref="O706:O765" si="58">IF(J706="並","ip","")</f>
        <v/>
      </c>
      <c r="P706" s="106" t="str">
        <f>VLOOKUP(A:A,在庫!$B:$M,9,0)</f>
        <v>||JAPAN||</v>
      </c>
      <c r="Q706" s="106" t="str">
        <f>VLOOKUP('作成 (2)'!D:D,引当!A:B,2,0)&amp;K706&amp;O706</f>
        <v>vec4s</v>
      </c>
      <c r="R706" s="107" t="str">
        <f t="shared" si="55"/>
        <v>2023年製 VECTOR 4Seasons 215/50R18 92H  215/50R18  翌営業日発送</v>
      </c>
      <c r="S706" s="106" t="str">
        <f t="shared" si="56"/>
        <v>オールシーズン$$GOODYEAR$$グッドイヤー$$ベクター$$215/50R18$$価格$$安い$$寿命$$おすすめ$$0</v>
      </c>
      <c r="T706" s="104"/>
      <c r="U706" s="104" t="str">
        <f>VLOOKUP('作成 (2)'!D:D,引当!A:R,4,FALSE)</f>
        <v>オールシーズン</v>
      </c>
      <c r="V706" s="104" t="str">
        <f>VLOOKUP('作成 (2)'!D:D,引当!A:R,5,FALSE)</f>
        <v>GOODYEAR</v>
      </c>
      <c r="W706" s="103" t="str">
        <f>VLOOKUP('作成 (2)'!D:D,引当!A:R,6,FALSE)</f>
        <v>グッドイヤー</v>
      </c>
      <c r="X706" s="108" t="str">
        <f>VLOOKUP('作成 (2)'!D:D,引当!A:M,7,FALSE)</f>
        <v>ベクター</v>
      </c>
      <c r="Y706" s="109" t="str">
        <f t="shared" si="57"/>
        <v>215/50R18</v>
      </c>
      <c r="Z706" s="108" t="str">
        <f>VLOOKUP('作成 (2)'!D:D,引当!A:M,9,FALSE)</f>
        <v>価格</v>
      </c>
      <c r="AA706" s="109" t="str">
        <f>VLOOKUP('作成 (2)'!D:D,引当!A:M,10,FALSE)</f>
        <v>安い</v>
      </c>
      <c r="AB706" s="103" t="str">
        <f>VLOOKUP('作成 (2)'!D:D,引当!A:M,11,FALSE)</f>
        <v>寿命</v>
      </c>
      <c r="AC706" s="103" t="str">
        <f>VLOOKUP('作成 (2)'!D:D,引当!A:M,12,FALSE)</f>
        <v>おすすめ</v>
      </c>
      <c r="AD706" s="26">
        <f>VLOOKUP('作成 (2)'!D:D,引当!A:M,13,FALSE)</f>
        <v>0</v>
      </c>
    </row>
    <row r="707" spans="1:30">
      <c r="A707" s="33">
        <v>2355018130071</v>
      </c>
      <c r="B707" s="32">
        <v>4992496142646</v>
      </c>
      <c r="C707" s="31" t="s">
        <v>3848</v>
      </c>
      <c r="D707" s="30" t="s">
        <v>853</v>
      </c>
      <c r="E707" s="30" t="s">
        <v>1389</v>
      </c>
      <c r="F707" s="30" t="s">
        <v>54</v>
      </c>
      <c r="G707" s="30">
        <v>31800</v>
      </c>
      <c r="H707" s="30">
        <v>15310</v>
      </c>
      <c r="I707" s="30">
        <v>1050</v>
      </c>
      <c r="J707" s="30" t="s">
        <v>3956</v>
      </c>
      <c r="K707" s="344"/>
      <c r="L707" s="102" t="str">
        <f t="shared" si="54"/>
        <v>VECTOR 4Seasons 235/50R18 101H XL</v>
      </c>
      <c r="M707" s="104">
        <f>VLOOKUP(A:A,在庫!$B:$M,10,0)</f>
        <v>2</v>
      </c>
      <c r="N707" s="105" t="s">
        <v>4595</v>
      </c>
      <c r="O707" s="105" t="str">
        <f t="shared" si="58"/>
        <v/>
      </c>
      <c r="P707" s="106" t="str">
        <f>VLOOKUP(A:A,在庫!$B:$M,9,0)</f>
        <v>||JAPAN||JAPAN</v>
      </c>
      <c r="Q707" s="106" t="str">
        <f>VLOOKUP('作成 (2)'!D:D,引当!A:B,2,0)&amp;K707&amp;O707</f>
        <v>vec4s</v>
      </c>
      <c r="R707" s="107" t="str">
        <f t="shared" si="55"/>
        <v>2023年製 VECTOR 4Seasons 235/50R18 101H XL  235/50R18  翌営業日発送</v>
      </c>
      <c r="S707" s="106" t="str">
        <f t="shared" si="56"/>
        <v>オールシーズン$$GOODYEAR$$グッドイヤー$$ベクター$$235/50R18$$価格$$安い$$寿命$$おすすめ$$0</v>
      </c>
      <c r="T707" s="104"/>
      <c r="U707" s="104" t="str">
        <f>VLOOKUP('作成 (2)'!D:D,引当!A:R,4,FALSE)</f>
        <v>オールシーズン</v>
      </c>
      <c r="V707" s="104" t="str">
        <f>VLOOKUP('作成 (2)'!D:D,引当!A:R,5,FALSE)</f>
        <v>GOODYEAR</v>
      </c>
      <c r="W707" s="103" t="str">
        <f>VLOOKUP('作成 (2)'!D:D,引当!A:R,6,FALSE)</f>
        <v>グッドイヤー</v>
      </c>
      <c r="X707" s="108" t="str">
        <f>VLOOKUP('作成 (2)'!D:D,引当!A:M,7,FALSE)</f>
        <v>ベクター</v>
      </c>
      <c r="Y707" s="109" t="str">
        <f t="shared" si="57"/>
        <v>235/50R18</v>
      </c>
      <c r="Z707" s="108" t="str">
        <f>VLOOKUP('作成 (2)'!D:D,引当!A:M,9,FALSE)</f>
        <v>価格</v>
      </c>
      <c r="AA707" s="109" t="str">
        <f>VLOOKUP('作成 (2)'!D:D,引当!A:M,10,FALSE)</f>
        <v>安い</v>
      </c>
      <c r="AB707" s="103" t="str">
        <f>VLOOKUP('作成 (2)'!D:D,引当!A:M,11,FALSE)</f>
        <v>寿命</v>
      </c>
      <c r="AC707" s="103" t="str">
        <f>VLOOKUP('作成 (2)'!D:D,引当!A:M,12,FALSE)</f>
        <v>おすすめ</v>
      </c>
      <c r="AD707" s="26">
        <f>VLOOKUP('作成 (2)'!D:D,引当!A:M,13,FALSE)</f>
        <v>0</v>
      </c>
    </row>
    <row r="708" spans="1:30">
      <c r="A708" s="33">
        <v>2155518130072</v>
      </c>
      <c r="B708" s="32">
        <v>4992496155301</v>
      </c>
      <c r="C708" s="31" t="s">
        <v>3849</v>
      </c>
      <c r="D708" s="30" t="s">
        <v>853</v>
      </c>
      <c r="E708" s="30" t="s">
        <v>1390</v>
      </c>
      <c r="F708" s="30" t="s">
        <v>70</v>
      </c>
      <c r="G708" s="30">
        <v>30000</v>
      </c>
      <c r="H708" s="30">
        <v>14880</v>
      </c>
      <c r="I708" s="30">
        <v>1050</v>
      </c>
      <c r="J708" s="30" t="s">
        <v>3956</v>
      </c>
      <c r="K708" s="344"/>
      <c r="L708" s="102" t="str">
        <f t="shared" ref="L708:L765" si="59">D708&amp;W$1&amp;E708</f>
        <v>VECTOR 4Seasons 215/55R18 95H</v>
      </c>
      <c r="M708" s="104">
        <f>VLOOKUP(A:A,在庫!$B:$M,10,0)</f>
        <v>4</v>
      </c>
      <c r="N708" s="105" t="s">
        <v>4595</v>
      </c>
      <c r="O708" s="105" t="str">
        <f t="shared" si="58"/>
        <v/>
      </c>
      <c r="P708" s="106" t="str">
        <f>VLOOKUP(A:A,在庫!$B:$M,9,0)</f>
        <v>||JAPAN||</v>
      </c>
      <c r="Q708" s="106" t="str">
        <f>VLOOKUP('作成 (2)'!D:D,引当!A:B,2,0)&amp;K708&amp;O708</f>
        <v>vec4s</v>
      </c>
      <c r="R708" s="107" t="str">
        <f t="shared" si="55"/>
        <v>2023年製 VECTOR 4Seasons 215/55R18 95H  215/55R18  翌営業日発送</v>
      </c>
      <c r="S708" s="106" t="str">
        <f t="shared" si="56"/>
        <v>オールシーズン$$GOODYEAR$$グッドイヤー$$ベクター$$215/55R18$$価格$$安い$$寿命$$おすすめ$$0</v>
      </c>
      <c r="T708" s="104"/>
      <c r="U708" s="104" t="str">
        <f>VLOOKUP('作成 (2)'!D:D,引当!A:R,4,FALSE)</f>
        <v>オールシーズン</v>
      </c>
      <c r="V708" s="104" t="str">
        <f>VLOOKUP('作成 (2)'!D:D,引当!A:R,5,FALSE)</f>
        <v>GOODYEAR</v>
      </c>
      <c r="W708" s="103" t="str">
        <f>VLOOKUP('作成 (2)'!D:D,引当!A:R,6,FALSE)</f>
        <v>グッドイヤー</v>
      </c>
      <c r="X708" s="108" t="str">
        <f>VLOOKUP('作成 (2)'!D:D,引当!A:M,7,FALSE)</f>
        <v>ベクター</v>
      </c>
      <c r="Y708" s="109" t="str">
        <f t="shared" si="57"/>
        <v>215/55R18</v>
      </c>
      <c r="Z708" s="108" t="str">
        <f>VLOOKUP('作成 (2)'!D:D,引当!A:M,9,FALSE)</f>
        <v>価格</v>
      </c>
      <c r="AA708" s="109" t="str">
        <f>VLOOKUP('作成 (2)'!D:D,引当!A:M,10,FALSE)</f>
        <v>安い</v>
      </c>
      <c r="AB708" s="103" t="str">
        <f>VLOOKUP('作成 (2)'!D:D,引当!A:M,11,FALSE)</f>
        <v>寿命</v>
      </c>
      <c r="AC708" s="103" t="str">
        <f>VLOOKUP('作成 (2)'!D:D,引当!A:M,12,FALSE)</f>
        <v>おすすめ</v>
      </c>
      <c r="AD708" s="26">
        <f>VLOOKUP('作成 (2)'!D:D,引当!A:M,13,FALSE)</f>
        <v>0</v>
      </c>
    </row>
    <row r="709" spans="1:30">
      <c r="A709" s="33">
        <v>1756515130075</v>
      </c>
      <c r="B709" s="32">
        <v>4992496142417</v>
      </c>
      <c r="C709" s="31" t="s">
        <v>3819</v>
      </c>
      <c r="D709" s="30" t="s">
        <v>853</v>
      </c>
      <c r="E709" s="30" t="s">
        <v>1182</v>
      </c>
      <c r="F709" s="30" t="s">
        <v>95</v>
      </c>
      <c r="G709" s="30">
        <v>15300</v>
      </c>
      <c r="H709" s="30">
        <v>7180</v>
      </c>
      <c r="I709" s="30">
        <v>525</v>
      </c>
      <c r="J709" s="30" t="s">
        <v>3956</v>
      </c>
      <c r="K709" s="344"/>
      <c r="L709" s="102" t="str">
        <f t="shared" si="59"/>
        <v>VECTOR 4Seasons 175/65R15 84H</v>
      </c>
      <c r="M709" s="104">
        <f>VLOOKUP(A:A,在庫!$B:$M,10,0)</f>
        <v>3</v>
      </c>
      <c r="N709" s="105" t="s">
        <v>4595</v>
      </c>
      <c r="O709" s="105" t="str">
        <f t="shared" si="58"/>
        <v/>
      </c>
      <c r="P709" s="106" t="str">
        <f>VLOOKUP(A:A,在庫!$B:$M,9,0)</f>
        <v>||JAPAN||JAPAN</v>
      </c>
      <c r="Q709" s="106" t="str">
        <f>VLOOKUP('作成 (2)'!D:D,引当!A:B,2,0)&amp;K709&amp;O709</f>
        <v>vec4s</v>
      </c>
      <c r="R709" s="107" t="str">
        <f t="shared" ref="R709:R765" si="60">N709&amp;W$1&amp;L709&amp;W$1&amp;W$1&amp;Y709&amp;W$1&amp;R$4</f>
        <v>2023年製 VECTOR 4Seasons 175/65R15 84H  175/65R15  翌営業日発送</v>
      </c>
      <c r="S709" s="106" t="str">
        <f t="shared" ref="S709:S765" si="61">U709&amp;S$4&amp;V709&amp;S$4&amp;W709&amp;S$4&amp;X709&amp;S$4&amp;Y709&amp;S$4&amp;Z709&amp;S$4&amp;AA709&amp;S$4&amp;AB709&amp;S$4&amp;AC709&amp;S$4&amp;AD709</f>
        <v>オールシーズン$$GOODYEAR$$グッドイヤー$$ベクター$$175/65R15$$価格$$安い$$寿命$$おすすめ$$0</v>
      </c>
      <c r="T709" s="104"/>
      <c r="U709" s="104" t="str">
        <f>VLOOKUP('作成 (2)'!D:D,引当!A:R,4,FALSE)</f>
        <v>オールシーズン</v>
      </c>
      <c r="V709" s="104" t="str">
        <f>VLOOKUP('作成 (2)'!D:D,引当!A:R,5,FALSE)</f>
        <v>GOODYEAR</v>
      </c>
      <c r="W709" s="103" t="str">
        <f>VLOOKUP('作成 (2)'!D:D,引当!A:R,6,FALSE)</f>
        <v>グッドイヤー</v>
      </c>
      <c r="X709" s="108" t="str">
        <f>VLOOKUP('作成 (2)'!D:D,引当!A:M,7,FALSE)</f>
        <v>ベクター</v>
      </c>
      <c r="Y709" s="109" t="str">
        <f t="shared" si="57"/>
        <v>175/65R15</v>
      </c>
      <c r="Z709" s="108" t="str">
        <f>VLOOKUP('作成 (2)'!D:D,引当!A:M,9,FALSE)</f>
        <v>価格</v>
      </c>
      <c r="AA709" s="109" t="str">
        <f>VLOOKUP('作成 (2)'!D:D,引当!A:M,10,FALSE)</f>
        <v>安い</v>
      </c>
      <c r="AB709" s="103" t="str">
        <f>VLOOKUP('作成 (2)'!D:D,引当!A:M,11,FALSE)</f>
        <v>寿命</v>
      </c>
      <c r="AC709" s="103" t="str">
        <f>VLOOKUP('作成 (2)'!D:D,引当!A:M,12,FALSE)</f>
        <v>おすすめ</v>
      </c>
      <c r="AD709" s="26">
        <f>VLOOKUP('作成 (2)'!D:D,引当!A:M,13,FALSE)</f>
        <v>0</v>
      </c>
    </row>
    <row r="710" spans="1:30">
      <c r="A710" s="33">
        <v>1656015111331</v>
      </c>
      <c r="B710" s="32">
        <v>4961914969615</v>
      </c>
      <c r="C710" s="31" t="s">
        <v>1462</v>
      </c>
      <c r="D710" s="30" t="s">
        <v>3874</v>
      </c>
      <c r="E710" s="30" t="s">
        <v>1194</v>
      </c>
      <c r="F710" s="30" t="s">
        <v>110</v>
      </c>
      <c r="G710" s="30">
        <v>24200</v>
      </c>
      <c r="H710" s="30">
        <v>13994.4</v>
      </c>
      <c r="I710" s="30">
        <v>525</v>
      </c>
      <c r="J710" s="30" t="s">
        <v>3956</v>
      </c>
      <c r="K710" s="344"/>
      <c r="L710" s="102" t="str">
        <f t="shared" si="59"/>
        <v>VRX3 165/60R15 77Q</v>
      </c>
      <c r="M710" s="104">
        <f>VLOOKUP(A:A,在庫!$B:$M,10,0)</f>
        <v>1</v>
      </c>
      <c r="N710" s="105" t="s">
        <v>4595</v>
      </c>
      <c r="O710" s="105" t="str">
        <f t="shared" si="58"/>
        <v/>
      </c>
      <c r="P710" s="106">
        <f>VLOOKUP(A:A,在庫!$B:$M,9,0)</f>
        <v>0</v>
      </c>
      <c r="Q710" s="106" t="e">
        <f>VLOOKUP('作成 (2)'!D:D,引当!A:B,2,0)&amp;K710&amp;O710</f>
        <v>#N/A</v>
      </c>
      <c r="R710" s="107" t="str">
        <f t="shared" si="60"/>
        <v>2023年製 VRX3 165/60R15 77Q  165/60R15  翌営業日発送</v>
      </c>
      <c r="S710" s="106" t="e">
        <f t="shared" si="61"/>
        <v>#N/A</v>
      </c>
      <c r="T710" s="104"/>
      <c r="U710" s="104" t="e">
        <f>VLOOKUP('作成 (2)'!D:D,引当!A:R,4,FALSE)</f>
        <v>#N/A</v>
      </c>
      <c r="V710" s="104" t="e">
        <f>VLOOKUP('作成 (2)'!D:D,引当!A:R,5,FALSE)</f>
        <v>#N/A</v>
      </c>
      <c r="W710" s="103" t="e">
        <f>VLOOKUP('作成 (2)'!D:D,引当!A:R,6,FALSE)</f>
        <v>#N/A</v>
      </c>
      <c r="X710" s="108" t="e">
        <f>VLOOKUP('作成 (2)'!D:D,引当!A:M,7,FALSE)</f>
        <v>#N/A</v>
      </c>
      <c r="Y710" s="109" t="str">
        <f t="shared" ref="Y710:Y771" si="62">F710</f>
        <v>165/60R15</v>
      </c>
      <c r="Z710" s="108" t="e">
        <f>VLOOKUP('作成 (2)'!D:D,引当!A:M,9,FALSE)</f>
        <v>#N/A</v>
      </c>
      <c r="AA710" s="109" t="e">
        <f>VLOOKUP('作成 (2)'!D:D,引当!A:M,10,FALSE)</f>
        <v>#N/A</v>
      </c>
      <c r="AB710" s="103" t="e">
        <f>VLOOKUP('作成 (2)'!D:D,引当!A:M,11,FALSE)</f>
        <v>#N/A</v>
      </c>
      <c r="AC710" s="103" t="e">
        <f>VLOOKUP('作成 (2)'!D:D,引当!A:M,12,FALSE)</f>
        <v>#N/A</v>
      </c>
      <c r="AD710" s="26" t="e">
        <f>VLOOKUP('作成 (2)'!D:D,引当!A:M,13,FALSE)</f>
        <v>#N/A</v>
      </c>
    </row>
    <row r="711" spans="1:30">
      <c r="A711" s="33">
        <v>1656514111337</v>
      </c>
      <c r="B711" s="32">
        <v>4961914969721</v>
      </c>
      <c r="C711" s="31" t="s">
        <v>1641</v>
      </c>
      <c r="D711" s="30" t="s">
        <v>3874</v>
      </c>
      <c r="E711" s="30" t="s">
        <v>1642</v>
      </c>
      <c r="F711" s="30" t="s">
        <v>114</v>
      </c>
      <c r="G711" s="30">
        <v>15700</v>
      </c>
      <c r="H711" s="30">
        <v>9074.7999999999993</v>
      </c>
      <c r="I711" s="30">
        <v>525</v>
      </c>
      <c r="J711" s="30" t="s">
        <v>3956</v>
      </c>
      <c r="K711" s="344"/>
      <c r="L711" s="102" t="str">
        <f t="shared" si="59"/>
        <v>VRX3 165/65R14 79Q</v>
      </c>
      <c r="M711" s="104">
        <f>VLOOKUP(A:A,在庫!$B:$M,10,0)</f>
        <v>1</v>
      </c>
      <c r="N711" s="105" t="s">
        <v>4595</v>
      </c>
      <c r="O711" s="105" t="str">
        <f t="shared" si="58"/>
        <v/>
      </c>
      <c r="P711" s="106">
        <f>VLOOKUP(A:A,在庫!$B:$M,9,0)</f>
        <v>0</v>
      </c>
      <c r="Q711" s="106" t="e">
        <f>VLOOKUP('作成 (2)'!D:D,引当!A:B,2,0)&amp;K711&amp;O711</f>
        <v>#N/A</v>
      </c>
      <c r="R711" s="107" t="str">
        <f t="shared" si="60"/>
        <v>2023年製 VRX3 165/65R14 79Q  165/65R14  翌営業日発送</v>
      </c>
      <c r="S711" s="106" t="e">
        <f t="shared" si="61"/>
        <v>#N/A</v>
      </c>
      <c r="T711" s="104"/>
      <c r="U711" s="104" t="e">
        <f>VLOOKUP('作成 (2)'!D:D,引当!A:R,4,FALSE)</f>
        <v>#N/A</v>
      </c>
      <c r="V711" s="104" t="e">
        <f>VLOOKUP('作成 (2)'!D:D,引当!A:R,5,FALSE)</f>
        <v>#N/A</v>
      </c>
      <c r="W711" s="103" t="e">
        <f>VLOOKUP('作成 (2)'!D:D,引当!A:R,6,FALSE)</f>
        <v>#N/A</v>
      </c>
      <c r="X711" s="108" t="e">
        <f>VLOOKUP('作成 (2)'!D:D,引当!A:M,7,FALSE)</f>
        <v>#N/A</v>
      </c>
      <c r="Y711" s="109" t="str">
        <f t="shared" si="62"/>
        <v>165/65R14</v>
      </c>
      <c r="Z711" s="108" t="e">
        <f>VLOOKUP('作成 (2)'!D:D,引当!A:M,9,FALSE)</f>
        <v>#N/A</v>
      </c>
      <c r="AA711" s="109" t="e">
        <f>VLOOKUP('作成 (2)'!D:D,引当!A:M,10,FALSE)</f>
        <v>#N/A</v>
      </c>
      <c r="AB711" s="103" t="e">
        <f>VLOOKUP('作成 (2)'!D:D,引当!A:M,11,FALSE)</f>
        <v>#N/A</v>
      </c>
      <c r="AC711" s="103" t="e">
        <f>VLOOKUP('作成 (2)'!D:D,引当!A:M,12,FALSE)</f>
        <v>#N/A</v>
      </c>
      <c r="AD711" s="26" t="e">
        <f>VLOOKUP('作成 (2)'!D:D,引当!A:M,13,FALSE)</f>
        <v>#N/A</v>
      </c>
    </row>
    <row r="712" spans="1:30">
      <c r="A712" s="33">
        <v>1757014111336</v>
      </c>
      <c r="B712" s="32">
        <v>4961914969745</v>
      </c>
      <c r="C712" s="31" t="s">
        <v>1645</v>
      </c>
      <c r="D712" s="30" t="s">
        <v>3874</v>
      </c>
      <c r="E712" s="30" t="s">
        <v>1646</v>
      </c>
      <c r="F712" s="30" t="s">
        <v>88</v>
      </c>
      <c r="G712" s="30">
        <v>17100</v>
      </c>
      <c r="H712" s="30">
        <v>9888.2000000000007</v>
      </c>
      <c r="I712" s="30">
        <v>525</v>
      </c>
      <c r="J712" s="30" t="s">
        <v>3956</v>
      </c>
      <c r="K712" s="344"/>
      <c r="L712" s="102" t="str">
        <f t="shared" si="59"/>
        <v>VRX3 175/70R14 84Q</v>
      </c>
      <c r="M712" s="104">
        <f>VLOOKUP(A:A,在庫!$B:$M,10,0)</f>
        <v>1</v>
      </c>
      <c r="N712" s="105" t="s">
        <v>4595</v>
      </c>
      <c r="O712" s="105" t="str">
        <f t="shared" si="58"/>
        <v/>
      </c>
      <c r="P712" s="106">
        <f>VLOOKUP(A:A,在庫!$B:$M,9,0)</f>
        <v>0</v>
      </c>
      <c r="Q712" s="106" t="e">
        <f>VLOOKUP('作成 (2)'!D:D,引当!A:B,2,0)&amp;K712&amp;O712</f>
        <v>#N/A</v>
      </c>
      <c r="R712" s="107" t="str">
        <f t="shared" si="60"/>
        <v>2023年製 VRX3 175/70R14 84Q  175/70R14  翌営業日発送</v>
      </c>
      <c r="S712" s="106" t="e">
        <f t="shared" si="61"/>
        <v>#N/A</v>
      </c>
      <c r="T712" s="104"/>
      <c r="U712" s="104" t="e">
        <f>VLOOKUP('作成 (2)'!D:D,引当!A:R,4,FALSE)</f>
        <v>#N/A</v>
      </c>
      <c r="V712" s="104" t="e">
        <f>VLOOKUP('作成 (2)'!D:D,引当!A:R,5,FALSE)</f>
        <v>#N/A</v>
      </c>
      <c r="W712" s="103" t="e">
        <f>VLOOKUP('作成 (2)'!D:D,引当!A:R,6,FALSE)</f>
        <v>#N/A</v>
      </c>
      <c r="X712" s="108" t="e">
        <f>VLOOKUP('作成 (2)'!D:D,引当!A:M,7,FALSE)</f>
        <v>#N/A</v>
      </c>
      <c r="Y712" s="109" t="str">
        <f t="shared" si="62"/>
        <v>175/70R14</v>
      </c>
      <c r="Z712" s="108" t="e">
        <f>VLOOKUP('作成 (2)'!D:D,引当!A:M,9,FALSE)</f>
        <v>#N/A</v>
      </c>
      <c r="AA712" s="109" t="e">
        <f>VLOOKUP('作成 (2)'!D:D,引当!A:M,10,FALSE)</f>
        <v>#N/A</v>
      </c>
      <c r="AB712" s="103" t="e">
        <f>VLOOKUP('作成 (2)'!D:D,引当!A:M,11,FALSE)</f>
        <v>#N/A</v>
      </c>
      <c r="AC712" s="103" t="e">
        <f>VLOOKUP('作成 (2)'!D:D,引当!A:M,12,FALSE)</f>
        <v>#N/A</v>
      </c>
      <c r="AD712" s="26" t="e">
        <f>VLOOKUP('作成 (2)'!D:D,引当!A:M,13,FALSE)</f>
        <v>#N/A</v>
      </c>
    </row>
    <row r="713" spans="1:30">
      <c r="A713" s="33">
        <v>1856015111335</v>
      </c>
      <c r="B713" s="32">
        <v>4961914968830</v>
      </c>
      <c r="C713" s="31" t="s">
        <v>1451</v>
      </c>
      <c r="D713" s="30" t="s">
        <v>3874</v>
      </c>
      <c r="E713" s="30" t="s">
        <v>1192</v>
      </c>
      <c r="F713" s="30" t="s">
        <v>81</v>
      </c>
      <c r="G713" s="30">
        <v>28100</v>
      </c>
      <c r="H713" s="30">
        <v>16248.4</v>
      </c>
      <c r="I713" s="30">
        <v>525</v>
      </c>
      <c r="J713" s="30" t="s">
        <v>3956</v>
      </c>
      <c r="K713" s="344"/>
      <c r="L713" s="102" t="str">
        <f t="shared" si="59"/>
        <v>VRX3 185/60R15 84Q</v>
      </c>
      <c r="M713" s="104">
        <f>VLOOKUP(A:A,在庫!$B:$M,10,0)</f>
        <v>1</v>
      </c>
      <c r="N713" s="105" t="s">
        <v>4595</v>
      </c>
      <c r="O713" s="105" t="str">
        <f t="shared" si="58"/>
        <v/>
      </c>
      <c r="P713" s="106">
        <f>VLOOKUP(A:A,在庫!$B:$M,9,0)</f>
        <v>0</v>
      </c>
      <c r="Q713" s="106" t="e">
        <f>VLOOKUP('作成 (2)'!D:D,引当!A:B,2,0)&amp;K713&amp;O713</f>
        <v>#N/A</v>
      </c>
      <c r="R713" s="107" t="str">
        <f t="shared" si="60"/>
        <v>2023年製 VRX3 185/60R15 84Q  185/60R15  翌営業日発送</v>
      </c>
      <c r="S713" s="106" t="e">
        <f t="shared" si="61"/>
        <v>#N/A</v>
      </c>
      <c r="T713" s="104"/>
      <c r="U713" s="104" t="e">
        <f>VLOOKUP('作成 (2)'!D:D,引当!A:R,4,FALSE)</f>
        <v>#N/A</v>
      </c>
      <c r="V713" s="104" t="e">
        <f>VLOOKUP('作成 (2)'!D:D,引当!A:R,5,FALSE)</f>
        <v>#N/A</v>
      </c>
      <c r="W713" s="103" t="e">
        <f>VLOOKUP('作成 (2)'!D:D,引当!A:R,6,FALSE)</f>
        <v>#N/A</v>
      </c>
      <c r="X713" s="108" t="e">
        <f>VLOOKUP('作成 (2)'!D:D,引当!A:M,7,FALSE)</f>
        <v>#N/A</v>
      </c>
      <c r="Y713" s="109" t="str">
        <f t="shared" si="62"/>
        <v>185/60R15</v>
      </c>
      <c r="Z713" s="108" t="e">
        <f>VLOOKUP('作成 (2)'!D:D,引当!A:M,9,FALSE)</f>
        <v>#N/A</v>
      </c>
      <c r="AA713" s="109" t="e">
        <f>VLOOKUP('作成 (2)'!D:D,引当!A:M,10,FALSE)</f>
        <v>#N/A</v>
      </c>
      <c r="AB713" s="103" t="e">
        <f>VLOOKUP('作成 (2)'!D:D,引当!A:M,11,FALSE)</f>
        <v>#N/A</v>
      </c>
      <c r="AC713" s="103" t="e">
        <f>VLOOKUP('作成 (2)'!D:D,引当!A:M,12,FALSE)</f>
        <v>#N/A</v>
      </c>
      <c r="AD713" s="26" t="e">
        <f>VLOOKUP('作成 (2)'!D:D,引当!A:M,13,FALSE)</f>
        <v>#N/A</v>
      </c>
    </row>
    <row r="714" spans="1:30">
      <c r="A714" s="33">
        <v>2055017111308</v>
      </c>
      <c r="B714" s="32">
        <v>4961914969288</v>
      </c>
      <c r="C714" s="31" t="s">
        <v>1657</v>
      </c>
      <c r="D714" s="30" t="s">
        <v>3874</v>
      </c>
      <c r="E714" s="30" t="s">
        <v>1658</v>
      </c>
      <c r="F714" s="30" t="s">
        <v>64</v>
      </c>
      <c r="G714" s="30">
        <v>44000</v>
      </c>
      <c r="H714" s="30">
        <v>25440.799999999999</v>
      </c>
      <c r="I714" s="30">
        <v>1050</v>
      </c>
      <c r="J714" s="30" t="s">
        <v>3956</v>
      </c>
      <c r="K714" s="344"/>
      <c r="L714" s="102" t="str">
        <f t="shared" si="59"/>
        <v>VRX3 205/50R17 93Q XL</v>
      </c>
      <c r="M714" s="104" t="e">
        <f>VLOOKUP(A:A,在庫!$B:$M,10,0)</f>
        <v>#N/A</v>
      </c>
      <c r="N714" s="105" t="s">
        <v>4595</v>
      </c>
      <c r="O714" s="105" t="str">
        <f t="shared" si="58"/>
        <v/>
      </c>
      <c r="P714" s="106" t="e">
        <f>VLOOKUP(A:A,在庫!$B:$M,9,0)</f>
        <v>#N/A</v>
      </c>
      <c r="Q714" s="106" t="e">
        <f>VLOOKUP('作成 (2)'!D:D,引当!A:B,2,0)&amp;K714&amp;O714</f>
        <v>#N/A</v>
      </c>
      <c r="R714" s="107" t="str">
        <f t="shared" si="60"/>
        <v>2023年製 VRX3 205/50R17 93Q XL  205/50R17  翌営業日発送</v>
      </c>
      <c r="S714" s="106" t="e">
        <f t="shared" si="61"/>
        <v>#N/A</v>
      </c>
      <c r="T714" s="104"/>
      <c r="U714" s="104" t="e">
        <f>VLOOKUP('作成 (2)'!D:D,引当!A:R,4,FALSE)</f>
        <v>#N/A</v>
      </c>
      <c r="V714" s="104" t="e">
        <f>VLOOKUP('作成 (2)'!D:D,引当!A:R,5,FALSE)</f>
        <v>#N/A</v>
      </c>
      <c r="W714" s="103" t="e">
        <f>VLOOKUP('作成 (2)'!D:D,引当!A:R,6,FALSE)</f>
        <v>#N/A</v>
      </c>
      <c r="X714" s="108" t="e">
        <f>VLOOKUP('作成 (2)'!D:D,引当!A:M,7,FALSE)</f>
        <v>#N/A</v>
      </c>
      <c r="Y714" s="109" t="str">
        <f t="shared" si="62"/>
        <v>205/50R17</v>
      </c>
      <c r="Z714" s="108" t="e">
        <f>VLOOKUP('作成 (2)'!D:D,引当!A:M,9,FALSE)</f>
        <v>#N/A</v>
      </c>
      <c r="AA714" s="109" t="e">
        <f>VLOOKUP('作成 (2)'!D:D,引当!A:M,10,FALSE)</f>
        <v>#N/A</v>
      </c>
      <c r="AB714" s="103" t="e">
        <f>VLOOKUP('作成 (2)'!D:D,引当!A:M,11,FALSE)</f>
        <v>#N/A</v>
      </c>
      <c r="AC714" s="103" t="e">
        <f>VLOOKUP('作成 (2)'!D:D,引当!A:M,12,FALSE)</f>
        <v>#N/A</v>
      </c>
      <c r="AD714" s="26" t="e">
        <f>VLOOKUP('作成 (2)'!D:D,引当!A:M,13,FALSE)</f>
        <v>#N/A</v>
      </c>
    </row>
    <row r="715" spans="1:30">
      <c r="A715" s="33">
        <v>2155017111305</v>
      </c>
      <c r="B715" s="32">
        <v>4961914969271</v>
      </c>
      <c r="C715" s="31" t="s">
        <v>1659</v>
      </c>
      <c r="D715" s="30" t="s">
        <v>3874</v>
      </c>
      <c r="E715" s="30" t="s">
        <v>1660</v>
      </c>
      <c r="F715" s="30" t="s">
        <v>39</v>
      </c>
      <c r="G715" s="30">
        <v>48600</v>
      </c>
      <c r="H715" s="30">
        <v>28096.6</v>
      </c>
      <c r="I715" s="30">
        <v>1050</v>
      </c>
      <c r="J715" s="30" t="s">
        <v>3956</v>
      </c>
      <c r="K715" s="344"/>
      <c r="L715" s="102" t="str">
        <f t="shared" si="59"/>
        <v>VRX3 215/50R17 91Q</v>
      </c>
      <c r="M715" s="104">
        <f>VLOOKUP(A:A,在庫!$B:$M,10,0)</f>
        <v>1</v>
      </c>
      <c r="N715" s="105" t="s">
        <v>4595</v>
      </c>
      <c r="O715" s="105" t="str">
        <f t="shared" si="58"/>
        <v/>
      </c>
      <c r="P715" s="106">
        <f>VLOOKUP(A:A,在庫!$B:$M,9,0)</f>
        <v>0</v>
      </c>
      <c r="Q715" s="106" t="e">
        <f>VLOOKUP('作成 (2)'!D:D,引当!A:B,2,0)&amp;K715&amp;O715</f>
        <v>#N/A</v>
      </c>
      <c r="R715" s="107" t="str">
        <f t="shared" si="60"/>
        <v>2023年製 VRX3 215/50R17 91Q  215/50R17  翌営業日発送</v>
      </c>
      <c r="S715" s="106" t="e">
        <f t="shared" si="61"/>
        <v>#N/A</v>
      </c>
      <c r="T715" s="104"/>
      <c r="U715" s="104" t="e">
        <f>VLOOKUP('作成 (2)'!D:D,引当!A:R,4,FALSE)</f>
        <v>#N/A</v>
      </c>
      <c r="V715" s="104" t="e">
        <f>VLOOKUP('作成 (2)'!D:D,引当!A:R,5,FALSE)</f>
        <v>#N/A</v>
      </c>
      <c r="W715" s="103" t="e">
        <f>VLOOKUP('作成 (2)'!D:D,引当!A:R,6,FALSE)</f>
        <v>#N/A</v>
      </c>
      <c r="X715" s="108" t="e">
        <f>VLOOKUP('作成 (2)'!D:D,引当!A:M,7,FALSE)</f>
        <v>#N/A</v>
      </c>
      <c r="Y715" s="109" t="str">
        <f t="shared" si="62"/>
        <v>215/50R17</v>
      </c>
      <c r="Z715" s="108" t="e">
        <f>VLOOKUP('作成 (2)'!D:D,引当!A:M,9,FALSE)</f>
        <v>#N/A</v>
      </c>
      <c r="AA715" s="109" t="e">
        <f>VLOOKUP('作成 (2)'!D:D,引当!A:M,10,FALSE)</f>
        <v>#N/A</v>
      </c>
      <c r="AB715" s="103" t="e">
        <f>VLOOKUP('作成 (2)'!D:D,引当!A:M,11,FALSE)</f>
        <v>#N/A</v>
      </c>
      <c r="AC715" s="103" t="e">
        <f>VLOOKUP('作成 (2)'!D:D,引当!A:M,12,FALSE)</f>
        <v>#N/A</v>
      </c>
      <c r="AD715" s="26" t="e">
        <f>VLOOKUP('作成 (2)'!D:D,引当!A:M,13,FALSE)</f>
        <v>#N/A</v>
      </c>
    </row>
    <row r="716" spans="1:30">
      <c r="A716" s="33">
        <v>2155517111300</v>
      </c>
      <c r="B716" s="32">
        <v>4961914969318</v>
      </c>
      <c r="C716" s="31" t="s">
        <v>1453</v>
      </c>
      <c r="D716" s="30" t="s">
        <v>3874</v>
      </c>
      <c r="E716" s="30" t="s">
        <v>1193</v>
      </c>
      <c r="F716" s="30" t="s">
        <v>66</v>
      </c>
      <c r="G716" s="30">
        <v>46500</v>
      </c>
      <c r="H716" s="30">
        <v>26891.200000000001</v>
      </c>
      <c r="I716" s="30">
        <v>1050</v>
      </c>
      <c r="J716" s="30" t="s">
        <v>3956</v>
      </c>
      <c r="K716" s="344"/>
      <c r="L716" s="102" t="str">
        <f t="shared" si="59"/>
        <v>VRX3 215/55R17 94Q</v>
      </c>
      <c r="M716" s="104">
        <f>VLOOKUP(A:A,在庫!$B:$M,10,0)</f>
        <v>1</v>
      </c>
      <c r="N716" s="105" t="s">
        <v>4595</v>
      </c>
      <c r="O716" s="105" t="str">
        <f t="shared" si="58"/>
        <v/>
      </c>
      <c r="P716" s="106">
        <f>VLOOKUP(A:A,在庫!$B:$M,9,0)</f>
        <v>0</v>
      </c>
      <c r="Q716" s="106" t="e">
        <f>VLOOKUP('作成 (2)'!D:D,引当!A:B,2,0)&amp;K716&amp;O716</f>
        <v>#N/A</v>
      </c>
      <c r="R716" s="107" t="str">
        <f t="shared" si="60"/>
        <v>2023年製 VRX3 215/55R17 94Q  215/55R17  翌営業日発送</v>
      </c>
      <c r="S716" s="106" t="e">
        <f t="shared" si="61"/>
        <v>#N/A</v>
      </c>
      <c r="T716" s="104"/>
      <c r="U716" s="104" t="e">
        <f>VLOOKUP('作成 (2)'!D:D,引当!A:R,4,FALSE)</f>
        <v>#N/A</v>
      </c>
      <c r="V716" s="104" t="e">
        <f>VLOOKUP('作成 (2)'!D:D,引当!A:R,5,FALSE)</f>
        <v>#N/A</v>
      </c>
      <c r="W716" s="103" t="e">
        <f>VLOOKUP('作成 (2)'!D:D,引当!A:R,6,FALSE)</f>
        <v>#N/A</v>
      </c>
      <c r="X716" s="108" t="e">
        <f>VLOOKUP('作成 (2)'!D:D,引当!A:M,7,FALSE)</f>
        <v>#N/A</v>
      </c>
      <c r="Y716" s="109" t="str">
        <f t="shared" si="62"/>
        <v>215/55R17</v>
      </c>
      <c r="Z716" s="108" t="e">
        <f>VLOOKUP('作成 (2)'!D:D,引当!A:M,9,FALSE)</f>
        <v>#N/A</v>
      </c>
      <c r="AA716" s="109" t="e">
        <f>VLOOKUP('作成 (2)'!D:D,引当!A:M,10,FALSE)</f>
        <v>#N/A</v>
      </c>
      <c r="AB716" s="103" t="e">
        <f>VLOOKUP('作成 (2)'!D:D,引当!A:M,11,FALSE)</f>
        <v>#N/A</v>
      </c>
      <c r="AC716" s="103" t="e">
        <f>VLOOKUP('作成 (2)'!D:D,引当!A:M,12,FALSE)</f>
        <v>#N/A</v>
      </c>
      <c r="AD716" s="26" t="e">
        <f>VLOOKUP('作成 (2)'!D:D,引当!A:M,13,FALSE)</f>
        <v>#N/A</v>
      </c>
    </row>
    <row r="717" spans="1:30">
      <c r="A717" s="33">
        <v>1856515111330</v>
      </c>
      <c r="B717" s="32">
        <v>4961914969646</v>
      </c>
      <c r="C717" s="31" t="s">
        <v>1649</v>
      </c>
      <c r="D717" s="30" t="s">
        <v>3874</v>
      </c>
      <c r="E717" s="30" t="s">
        <v>1650</v>
      </c>
      <c r="F717" s="30" t="s">
        <v>42</v>
      </c>
      <c r="G717" s="30">
        <v>22200</v>
      </c>
      <c r="H717" s="30">
        <v>12348</v>
      </c>
      <c r="I717" s="30">
        <v>525</v>
      </c>
      <c r="J717" s="30" t="s">
        <v>3956</v>
      </c>
      <c r="K717" s="344"/>
      <c r="L717" s="102" t="str">
        <f t="shared" si="59"/>
        <v>VRX3 185/65R15 88Q</v>
      </c>
      <c r="M717" s="104">
        <f>VLOOKUP(A:A,在庫!$B:$M,10,0)</f>
        <v>1</v>
      </c>
      <c r="N717" s="105" t="s">
        <v>4595</v>
      </c>
      <c r="O717" s="105" t="str">
        <f t="shared" si="58"/>
        <v/>
      </c>
      <c r="P717" s="106">
        <f>VLOOKUP(A:A,在庫!$B:$M,9,0)</f>
        <v>0</v>
      </c>
      <c r="Q717" s="106" t="e">
        <f>VLOOKUP('作成 (2)'!D:D,引当!A:B,2,0)&amp;K717&amp;O717</f>
        <v>#N/A</v>
      </c>
      <c r="R717" s="107" t="str">
        <f t="shared" si="60"/>
        <v>2023年製 VRX3 185/65R15 88Q  185/65R15  翌営業日発送</v>
      </c>
      <c r="S717" s="106" t="e">
        <f t="shared" si="61"/>
        <v>#N/A</v>
      </c>
      <c r="T717" s="104"/>
      <c r="U717" s="104" t="e">
        <f>VLOOKUP('作成 (2)'!D:D,引当!A:R,4,FALSE)</f>
        <v>#N/A</v>
      </c>
      <c r="V717" s="104" t="e">
        <f>VLOOKUP('作成 (2)'!D:D,引当!A:R,5,FALSE)</f>
        <v>#N/A</v>
      </c>
      <c r="W717" s="103" t="e">
        <f>VLOOKUP('作成 (2)'!D:D,引当!A:R,6,FALSE)</f>
        <v>#N/A</v>
      </c>
      <c r="X717" s="108" t="e">
        <f>VLOOKUP('作成 (2)'!D:D,引当!A:M,7,FALSE)</f>
        <v>#N/A</v>
      </c>
      <c r="Y717" s="109" t="str">
        <f t="shared" si="62"/>
        <v>185/65R15</v>
      </c>
      <c r="Z717" s="108" t="e">
        <f>VLOOKUP('作成 (2)'!D:D,引当!A:M,9,FALSE)</f>
        <v>#N/A</v>
      </c>
      <c r="AA717" s="109" t="e">
        <f>VLOOKUP('作成 (2)'!D:D,引当!A:M,10,FALSE)</f>
        <v>#N/A</v>
      </c>
      <c r="AB717" s="103" t="e">
        <f>VLOOKUP('作成 (2)'!D:D,引当!A:M,11,FALSE)</f>
        <v>#N/A</v>
      </c>
      <c r="AC717" s="103" t="e">
        <f>VLOOKUP('作成 (2)'!D:D,引当!A:M,12,FALSE)</f>
        <v>#N/A</v>
      </c>
      <c r="AD717" s="26" t="e">
        <f>VLOOKUP('作成 (2)'!D:D,引当!A:M,13,FALSE)</f>
        <v>#N/A</v>
      </c>
    </row>
    <row r="718" spans="1:30">
      <c r="A718" s="33">
        <v>2156016111334</v>
      </c>
      <c r="B718" s="32">
        <v>4961914969462</v>
      </c>
      <c r="C718" s="31" t="s">
        <v>1655</v>
      </c>
      <c r="D718" s="30" t="s">
        <v>3874</v>
      </c>
      <c r="E718" s="30" t="s">
        <v>1656</v>
      </c>
      <c r="F718" s="30" t="s">
        <v>48</v>
      </c>
      <c r="G718" s="30">
        <v>36900</v>
      </c>
      <c r="H718" s="30">
        <v>21334.6</v>
      </c>
      <c r="I718" s="30">
        <v>1050</v>
      </c>
      <c r="J718" s="30" t="s">
        <v>3956</v>
      </c>
      <c r="K718" s="344"/>
      <c r="L718" s="102" t="str">
        <f t="shared" si="59"/>
        <v>VRX3 215/60R16 95Q</v>
      </c>
      <c r="M718" s="104">
        <f>VLOOKUP(A:A,在庫!$B:$M,10,0)</f>
        <v>1</v>
      </c>
      <c r="N718" s="105" t="s">
        <v>4595</v>
      </c>
      <c r="O718" s="105" t="str">
        <f t="shared" si="58"/>
        <v/>
      </c>
      <c r="P718" s="106">
        <f>VLOOKUP(A:A,在庫!$B:$M,9,0)</f>
        <v>0</v>
      </c>
      <c r="Q718" s="106" t="e">
        <f>VLOOKUP('作成 (2)'!D:D,引当!A:B,2,0)&amp;K718&amp;O718</f>
        <v>#N/A</v>
      </c>
      <c r="R718" s="107" t="str">
        <f t="shared" si="60"/>
        <v>2023年製 VRX3 215/60R16 95Q  215/60R16  翌営業日発送</v>
      </c>
      <c r="S718" s="106" t="e">
        <f t="shared" si="61"/>
        <v>#N/A</v>
      </c>
      <c r="T718" s="104"/>
      <c r="U718" s="104" t="e">
        <f>VLOOKUP('作成 (2)'!D:D,引当!A:R,4,FALSE)</f>
        <v>#N/A</v>
      </c>
      <c r="V718" s="104" t="e">
        <f>VLOOKUP('作成 (2)'!D:D,引当!A:R,5,FALSE)</f>
        <v>#N/A</v>
      </c>
      <c r="W718" s="103" t="e">
        <f>VLOOKUP('作成 (2)'!D:D,引当!A:R,6,FALSE)</f>
        <v>#N/A</v>
      </c>
      <c r="X718" s="108" t="e">
        <f>VLOOKUP('作成 (2)'!D:D,引当!A:M,7,FALSE)</f>
        <v>#N/A</v>
      </c>
      <c r="Y718" s="109" t="str">
        <f t="shared" si="62"/>
        <v>215/60R16</v>
      </c>
      <c r="Z718" s="108" t="e">
        <f>VLOOKUP('作成 (2)'!D:D,引当!A:M,9,FALSE)</f>
        <v>#N/A</v>
      </c>
      <c r="AA718" s="109" t="e">
        <f>VLOOKUP('作成 (2)'!D:D,引当!A:M,10,FALSE)</f>
        <v>#N/A</v>
      </c>
      <c r="AB718" s="103" t="e">
        <f>VLOOKUP('作成 (2)'!D:D,引当!A:M,11,FALSE)</f>
        <v>#N/A</v>
      </c>
      <c r="AC718" s="103" t="e">
        <f>VLOOKUP('作成 (2)'!D:D,引当!A:M,12,FALSE)</f>
        <v>#N/A</v>
      </c>
      <c r="AD718" s="26" t="e">
        <f>VLOOKUP('作成 (2)'!D:D,引当!A:M,13,FALSE)</f>
        <v>#N/A</v>
      </c>
    </row>
    <row r="719" spans="1:30">
      <c r="A719" s="33">
        <v>2156017111333</v>
      </c>
      <c r="B719" s="32">
        <v>4961914969349</v>
      </c>
      <c r="C719" s="31" t="s">
        <v>1661</v>
      </c>
      <c r="D719" s="30" t="s">
        <v>3874</v>
      </c>
      <c r="E719" s="30" t="s">
        <v>1662</v>
      </c>
      <c r="F719" s="30" t="s">
        <v>67</v>
      </c>
      <c r="G719" s="30">
        <v>39700</v>
      </c>
      <c r="H719" s="30">
        <v>22951.599999999999</v>
      </c>
      <c r="I719" s="30">
        <v>1050</v>
      </c>
      <c r="J719" s="30" t="s">
        <v>3956</v>
      </c>
      <c r="K719" s="344"/>
      <c r="L719" s="102" t="str">
        <f t="shared" si="59"/>
        <v>VRX3 215/60R17 96Q</v>
      </c>
      <c r="M719" s="104">
        <f>VLOOKUP(A:A,在庫!$B:$M,10,0)</f>
        <v>1</v>
      </c>
      <c r="N719" s="105" t="s">
        <v>4595</v>
      </c>
      <c r="O719" s="105" t="str">
        <f t="shared" si="58"/>
        <v/>
      </c>
      <c r="P719" s="106">
        <f>VLOOKUP(A:A,在庫!$B:$M,9,0)</f>
        <v>0</v>
      </c>
      <c r="Q719" s="106" t="e">
        <f>VLOOKUP('作成 (2)'!D:D,引当!A:B,2,0)&amp;K719&amp;O719</f>
        <v>#N/A</v>
      </c>
      <c r="R719" s="107" t="str">
        <f t="shared" si="60"/>
        <v>2023年製 VRX3 215/60R17 96Q  215/60R17  翌営業日発送</v>
      </c>
      <c r="S719" s="106" t="e">
        <f t="shared" si="61"/>
        <v>#N/A</v>
      </c>
      <c r="T719" s="104"/>
      <c r="U719" s="104" t="e">
        <f>VLOOKUP('作成 (2)'!D:D,引当!A:R,4,FALSE)</f>
        <v>#N/A</v>
      </c>
      <c r="V719" s="104" t="e">
        <f>VLOOKUP('作成 (2)'!D:D,引当!A:R,5,FALSE)</f>
        <v>#N/A</v>
      </c>
      <c r="W719" s="103" t="e">
        <f>VLOOKUP('作成 (2)'!D:D,引当!A:R,6,FALSE)</f>
        <v>#N/A</v>
      </c>
      <c r="X719" s="108" t="e">
        <f>VLOOKUP('作成 (2)'!D:D,引当!A:M,7,FALSE)</f>
        <v>#N/A</v>
      </c>
      <c r="Y719" s="109" t="str">
        <f t="shared" si="62"/>
        <v>215/60R17</v>
      </c>
      <c r="Z719" s="108" t="e">
        <f>VLOOKUP('作成 (2)'!D:D,引当!A:M,9,FALSE)</f>
        <v>#N/A</v>
      </c>
      <c r="AA719" s="109" t="e">
        <f>VLOOKUP('作成 (2)'!D:D,引当!A:M,10,FALSE)</f>
        <v>#N/A</v>
      </c>
      <c r="AB719" s="103" t="e">
        <f>VLOOKUP('作成 (2)'!D:D,引当!A:M,11,FALSE)</f>
        <v>#N/A</v>
      </c>
      <c r="AC719" s="103" t="e">
        <f>VLOOKUP('作成 (2)'!D:D,引当!A:M,12,FALSE)</f>
        <v>#N/A</v>
      </c>
      <c r="AD719" s="26" t="e">
        <f>VLOOKUP('作成 (2)'!D:D,引当!A:M,13,FALSE)</f>
        <v>#N/A</v>
      </c>
    </row>
    <row r="720" spans="1:30">
      <c r="A720" s="33">
        <v>2156516111339</v>
      </c>
      <c r="B720" s="32">
        <v>4961914969516</v>
      </c>
      <c r="C720" s="31" t="s">
        <v>1653</v>
      </c>
      <c r="D720" s="30" t="s">
        <v>3874</v>
      </c>
      <c r="E720" s="30" t="s">
        <v>1654</v>
      </c>
      <c r="F720" s="30" t="s">
        <v>73</v>
      </c>
      <c r="G720" s="30">
        <v>34300</v>
      </c>
      <c r="H720" s="30">
        <v>19835.2</v>
      </c>
      <c r="I720" s="30">
        <v>1050</v>
      </c>
      <c r="J720" s="30" t="s">
        <v>3956</v>
      </c>
      <c r="K720" s="344"/>
      <c r="L720" s="102" t="str">
        <f t="shared" si="59"/>
        <v>VRX3 215/65R16 98Q</v>
      </c>
      <c r="M720" s="104">
        <f>VLOOKUP(A:A,在庫!$B:$M,10,0)</f>
        <v>1</v>
      </c>
      <c r="N720" s="105" t="s">
        <v>4595</v>
      </c>
      <c r="O720" s="105" t="str">
        <f t="shared" si="58"/>
        <v/>
      </c>
      <c r="P720" s="106">
        <f>VLOOKUP(A:A,在庫!$B:$M,9,0)</f>
        <v>0</v>
      </c>
      <c r="Q720" s="106" t="e">
        <f>VLOOKUP('作成 (2)'!D:D,引当!A:B,2,0)&amp;K720&amp;O720</f>
        <v>#N/A</v>
      </c>
      <c r="R720" s="107" t="str">
        <f t="shared" si="60"/>
        <v>2023年製 VRX3 215/65R16 98Q  215/65R16  翌営業日発送</v>
      </c>
      <c r="S720" s="106" t="e">
        <f t="shared" si="61"/>
        <v>#N/A</v>
      </c>
      <c r="T720" s="104"/>
      <c r="U720" s="104" t="e">
        <f>VLOOKUP('作成 (2)'!D:D,引当!A:R,4,FALSE)</f>
        <v>#N/A</v>
      </c>
      <c r="V720" s="104" t="e">
        <f>VLOOKUP('作成 (2)'!D:D,引当!A:R,5,FALSE)</f>
        <v>#N/A</v>
      </c>
      <c r="W720" s="103" t="e">
        <f>VLOOKUP('作成 (2)'!D:D,引当!A:R,6,FALSE)</f>
        <v>#N/A</v>
      </c>
      <c r="X720" s="108" t="e">
        <f>VLOOKUP('作成 (2)'!D:D,引当!A:M,7,FALSE)</f>
        <v>#N/A</v>
      </c>
      <c r="Y720" s="109" t="str">
        <f t="shared" si="62"/>
        <v>215/65R16</v>
      </c>
      <c r="Z720" s="108" t="e">
        <f>VLOOKUP('作成 (2)'!D:D,引当!A:M,9,FALSE)</f>
        <v>#N/A</v>
      </c>
      <c r="AA720" s="109" t="e">
        <f>VLOOKUP('作成 (2)'!D:D,引当!A:M,10,FALSE)</f>
        <v>#N/A</v>
      </c>
      <c r="AB720" s="103" t="e">
        <f>VLOOKUP('作成 (2)'!D:D,引当!A:M,11,FALSE)</f>
        <v>#N/A</v>
      </c>
      <c r="AC720" s="103" t="e">
        <f>VLOOKUP('作成 (2)'!D:D,引当!A:M,12,FALSE)</f>
        <v>#N/A</v>
      </c>
      <c r="AD720" s="26" t="e">
        <f>VLOOKUP('作成 (2)'!D:D,引当!A:M,13,FALSE)</f>
        <v>#N/A</v>
      </c>
    </row>
    <row r="721" spans="1:30">
      <c r="A721" s="33">
        <v>1656515111336</v>
      </c>
      <c r="B721" s="32">
        <v>4961914969653</v>
      </c>
      <c r="C721" s="31" t="s">
        <v>1452</v>
      </c>
      <c r="D721" s="30" t="s">
        <v>3874</v>
      </c>
      <c r="E721" s="30" t="s">
        <v>1195</v>
      </c>
      <c r="F721" s="30" t="s">
        <v>115</v>
      </c>
      <c r="G721" s="30">
        <v>18200</v>
      </c>
      <c r="H721" s="30">
        <v>10525.2</v>
      </c>
      <c r="I721" s="30">
        <v>525</v>
      </c>
      <c r="J721" s="30" t="s">
        <v>3956</v>
      </c>
      <c r="K721" s="344"/>
      <c r="L721" s="102" t="str">
        <f t="shared" si="59"/>
        <v>VRX3 165/65R15 81Q</v>
      </c>
      <c r="M721" s="104" t="e">
        <f>VLOOKUP(A:A,在庫!$B:$M,10,0)</f>
        <v>#N/A</v>
      </c>
      <c r="N721" s="105" t="s">
        <v>4595</v>
      </c>
      <c r="O721" s="105" t="str">
        <f t="shared" si="58"/>
        <v/>
      </c>
      <c r="P721" s="106" t="e">
        <f>VLOOKUP(A:A,在庫!$B:$M,9,0)</f>
        <v>#N/A</v>
      </c>
      <c r="Q721" s="106" t="e">
        <f>VLOOKUP('作成 (2)'!D:D,引当!A:B,2,0)&amp;K721&amp;O721</f>
        <v>#N/A</v>
      </c>
      <c r="R721" s="107" t="str">
        <f t="shared" si="60"/>
        <v>2023年製 VRX3 165/65R15 81Q  165/65R15  翌営業日発送</v>
      </c>
      <c r="S721" s="106" t="e">
        <f t="shared" si="61"/>
        <v>#N/A</v>
      </c>
      <c r="T721" s="104"/>
      <c r="U721" s="104" t="e">
        <f>VLOOKUP('作成 (2)'!D:D,引当!A:R,4,FALSE)</f>
        <v>#N/A</v>
      </c>
      <c r="V721" s="104" t="e">
        <f>VLOOKUP('作成 (2)'!D:D,引当!A:R,5,FALSE)</f>
        <v>#N/A</v>
      </c>
      <c r="W721" s="103" t="e">
        <f>VLOOKUP('作成 (2)'!D:D,引当!A:R,6,FALSE)</f>
        <v>#N/A</v>
      </c>
      <c r="X721" s="108" t="e">
        <f>VLOOKUP('作成 (2)'!D:D,引当!A:M,7,FALSE)</f>
        <v>#N/A</v>
      </c>
      <c r="Y721" s="109" t="str">
        <f t="shared" si="62"/>
        <v>165/65R15</v>
      </c>
      <c r="Z721" s="108" t="e">
        <f>VLOOKUP('作成 (2)'!D:D,引当!A:M,9,FALSE)</f>
        <v>#N/A</v>
      </c>
      <c r="AA721" s="109" t="e">
        <f>VLOOKUP('作成 (2)'!D:D,引当!A:M,10,FALSE)</f>
        <v>#N/A</v>
      </c>
      <c r="AB721" s="103" t="e">
        <f>VLOOKUP('作成 (2)'!D:D,引当!A:M,11,FALSE)</f>
        <v>#N/A</v>
      </c>
      <c r="AC721" s="103" t="e">
        <f>VLOOKUP('作成 (2)'!D:D,引当!A:M,12,FALSE)</f>
        <v>#N/A</v>
      </c>
      <c r="AD721" s="26" t="e">
        <f>VLOOKUP('作成 (2)'!D:D,引当!A:M,13,FALSE)</f>
        <v>#N/A</v>
      </c>
    </row>
    <row r="722" spans="1:30">
      <c r="A722" s="33">
        <v>1657014111339</v>
      </c>
      <c r="B722" s="32">
        <v>4961914969752</v>
      </c>
      <c r="C722" s="31" t="s">
        <v>1914</v>
      </c>
      <c r="D722" s="30" t="s">
        <v>3874</v>
      </c>
      <c r="E722" s="30" t="s">
        <v>1915</v>
      </c>
      <c r="F722" s="30" t="s">
        <v>86</v>
      </c>
      <c r="G722" s="30">
        <v>15800</v>
      </c>
      <c r="H722" s="30">
        <v>9133.6</v>
      </c>
      <c r="I722" s="30">
        <v>525</v>
      </c>
      <c r="J722" s="30" t="s">
        <v>3956</v>
      </c>
      <c r="K722" s="344"/>
      <c r="L722" s="102" t="str">
        <f t="shared" si="59"/>
        <v>VRX3 165/70R14 81Q</v>
      </c>
      <c r="M722" s="104" t="e">
        <f>VLOOKUP(A:A,在庫!$B:$M,10,0)</f>
        <v>#N/A</v>
      </c>
      <c r="N722" s="105" t="s">
        <v>4595</v>
      </c>
      <c r="O722" s="105" t="str">
        <f t="shared" si="58"/>
        <v/>
      </c>
      <c r="P722" s="106" t="e">
        <f>VLOOKUP(A:A,在庫!$B:$M,9,0)</f>
        <v>#N/A</v>
      </c>
      <c r="Q722" s="106" t="e">
        <f>VLOOKUP('作成 (2)'!D:D,引当!A:B,2,0)&amp;K722&amp;O722</f>
        <v>#N/A</v>
      </c>
      <c r="R722" s="107" t="str">
        <f t="shared" si="60"/>
        <v>2023年製 VRX3 165/70R14 81Q  165/70R14  翌営業日発送</v>
      </c>
      <c r="S722" s="106" t="e">
        <f t="shared" si="61"/>
        <v>#N/A</v>
      </c>
      <c r="T722" s="104"/>
      <c r="U722" s="104" t="e">
        <f>VLOOKUP('作成 (2)'!D:D,引当!A:R,4,FALSE)</f>
        <v>#N/A</v>
      </c>
      <c r="V722" s="104" t="e">
        <f>VLOOKUP('作成 (2)'!D:D,引当!A:R,5,FALSE)</f>
        <v>#N/A</v>
      </c>
      <c r="W722" s="103" t="e">
        <f>VLOOKUP('作成 (2)'!D:D,引当!A:R,6,FALSE)</f>
        <v>#N/A</v>
      </c>
      <c r="X722" s="108" t="e">
        <f>VLOOKUP('作成 (2)'!D:D,引当!A:M,7,FALSE)</f>
        <v>#N/A</v>
      </c>
      <c r="Y722" s="109" t="str">
        <f t="shared" si="62"/>
        <v>165/70R14</v>
      </c>
      <c r="Z722" s="108" t="e">
        <f>VLOOKUP('作成 (2)'!D:D,引当!A:M,9,FALSE)</f>
        <v>#N/A</v>
      </c>
      <c r="AA722" s="109" t="e">
        <f>VLOOKUP('作成 (2)'!D:D,引当!A:M,10,FALSE)</f>
        <v>#N/A</v>
      </c>
      <c r="AB722" s="103" t="e">
        <f>VLOOKUP('作成 (2)'!D:D,引当!A:M,11,FALSE)</f>
        <v>#N/A</v>
      </c>
      <c r="AC722" s="103" t="e">
        <f>VLOOKUP('作成 (2)'!D:D,引当!A:M,12,FALSE)</f>
        <v>#N/A</v>
      </c>
      <c r="AD722" s="26" t="e">
        <f>VLOOKUP('作成 (2)'!D:D,引当!A:M,13,FALSE)</f>
        <v>#N/A</v>
      </c>
    </row>
    <row r="723" spans="1:30">
      <c r="A723" s="33">
        <v>1655515111339</v>
      </c>
      <c r="B723" s="32">
        <v>4961914969585</v>
      </c>
      <c r="C723" s="31" t="s">
        <v>1445</v>
      </c>
      <c r="D723" s="30" t="s">
        <v>3874</v>
      </c>
      <c r="E723" s="30" t="s">
        <v>1191</v>
      </c>
      <c r="F723" s="30" t="s">
        <v>109</v>
      </c>
      <c r="G723" s="30">
        <v>25900</v>
      </c>
      <c r="H723" s="30">
        <v>13965</v>
      </c>
      <c r="I723" s="30">
        <v>525</v>
      </c>
      <c r="J723" s="30" t="s">
        <v>3956</v>
      </c>
      <c r="K723" s="344"/>
      <c r="L723" s="102" t="str">
        <f t="shared" si="59"/>
        <v>VRX3 165/55R15 75Q</v>
      </c>
      <c r="M723" s="104" t="e">
        <f>VLOOKUP(A:A,在庫!$B:$M,10,0)</f>
        <v>#N/A</v>
      </c>
      <c r="N723" s="105" t="s">
        <v>4595</v>
      </c>
      <c r="O723" s="105" t="str">
        <f t="shared" si="58"/>
        <v/>
      </c>
      <c r="P723" s="106" t="e">
        <f>VLOOKUP(A:A,在庫!$B:$M,9,0)</f>
        <v>#N/A</v>
      </c>
      <c r="Q723" s="106" t="e">
        <f>VLOOKUP('作成 (2)'!D:D,引当!A:B,2,0)&amp;K723&amp;O723</f>
        <v>#N/A</v>
      </c>
      <c r="R723" s="107" t="str">
        <f t="shared" si="60"/>
        <v>2023年製 VRX3 165/55R15 75Q  165/55R15  翌営業日発送</v>
      </c>
      <c r="S723" s="106" t="e">
        <f t="shared" si="61"/>
        <v>#N/A</v>
      </c>
      <c r="T723" s="104"/>
      <c r="U723" s="104" t="e">
        <f>VLOOKUP('作成 (2)'!D:D,引当!A:R,4,FALSE)</f>
        <v>#N/A</v>
      </c>
      <c r="V723" s="104" t="e">
        <f>VLOOKUP('作成 (2)'!D:D,引当!A:R,5,FALSE)</f>
        <v>#N/A</v>
      </c>
      <c r="W723" s="103" t="e">
        <f>VLOOKUP('作成 (2)'!D:D,引当!A:R,6,FALSE)</f>
        <v>#N/A</v>
      </c>
      <c r="X723" s="108" t="e">
        <f>VLOOKUP('作成 (2)'!D:D,引当!A:M,7,FALSE)</f>
        <v>#N/A</v>
      </c>
      <c r="Y723" s="109" t="str">
        <f t="shared" si="62"/>
        <v>165/55R15</v>
      </c>
      <c r="Z723" s="108" t="e">
        <f>VLOOKUP('作成 (2)'!D:D,引当!A:M,9,FALSE)</f>
        <v>#N/A</v>
      </c>
      <c r="AA723" s="109" t="e">
        <f>VLOOKUP('作成 (2)'!D:D,引当!A:M,10,FALSE)</f>
        <v>#N/A</v>
      </c>
      <c r="AB723" s="103" t="e">
        <f>VLOOKUP('作成 (2)'!D:D,引当!A:M,11,FALSE)</f>
        <v>#N/A</v>
      </c>
      <c r="AC723" s="103" t="e">
        <f>VLOOKUP('作成 (2)'!D:D,引当!A:M,12,FALSE)</f>
        <v>#N/A</v>
      </c>
      <c r="AD723" s="26" t="e">
        <f>VLOOKUP('作成 (2)'!D:D,引当!A:M,13,FALSE)</f>
        <v>#N/A</v>
      </c>
    </row>
    <row r="724" spans="1:30">
      <c r="A724" s="33">
        <v>1756515111333</v>
      </c>
      <c r="B724" s="32">
        <v>4961914968854</v>
      </c>
      <c r="C724" s="31" t="s">
        <v>1651</v>
      </c>
      <c r="D724" s="30" t="s">
        <v>3874</v>
      </c>
      <c r="E724" s="30" t="s">
        <v>1652</v>
      </c>
      <c r="F724" s="30" t="s">
        <v>95</v>
      </c>
      <c r="G724" s="30">
        <v>19700</v>
      </c>
      <c r="H724" s="30">
        <v>10976</v>
      </c>
      <c r="I724" s="30">
        <v>525</v>
      </c>
      <c r="J724" s="30" t="s">
        <v>3956</v>
      </c>
      <c r="K724" s="344"/>
      <c r="L724" s="102" t="str">
        <f t="shared" si="59"/>
        <v>VRX3 175/65R15 84Q</v>
      </c>
      <c r="M724" s="104" t="e">
        <f>VLOOKUP(A:A,在庫!$B:$M,10,0)</f>
        <v>#N/A</v>
      </c>
      <c r="N724" s="105" t="s">
        <v>4595</v>
      </c>
      <c r="O724" s="105" t="str">
        <f t="shared" si="58"/>
        <v/>
      </c>
      <c r="P724" s="106" t="e">
        <f>VLOOKUP(A:A,在庫!$B:$M,9,0)</f>
        <v>#N/A</v>
      </c>
      <c r="Q724" s="106" t="e">
        <f>VLOOKUP('作成 (2)'!D:D,引当!A:B,2,0)&amp;K724&amp;O724</f>
        <v>#N/A</v>
      </c>
      <c r="R724" s="107" t="str">
        <f t="shared" si="60"/>
        <v>2023年製 VRX3 175/65R15 84Q  175/65R15  翌営業日発送</v>
      </c>
      <c r="S724" s="106" t="e">
        <f t="shared" si="61"/>
        <v>#N/A</v>
      </c>
      <c r="T724" s="104"/>
      <c r="U724" s="104" t="e">
        <f>VLOOKUP('作成 (2)'!D:D,引当!A:R,4,FALSE)</f>
        <v>#N/A</v>
      </c>
      <c r="V724" s="104" t="e">
        <f>VLOOKUP('作成 (2)'!D:D,引当!A:R,5,FALSE)</f>
        <v>#N/A</v>
      </c>
      <c r="W724" s="103" t="e">
        <f>VLOOKUP('作成 (2)'!D:D,引当!A:R,6,FALSE)</f>
        <v>#N/A</v>
      </c>
      <c r="X724" s="108" t="e">
        <f>VLOOKUP('作成 (2)'!D:D,引当!A:M,7,FALSE)</f>
        <v>#N/A</v>
      </c>
      <c r="Y724" s="109" t="str">
        <f t="shared" si="62"/>
        <v>175/65R15</v>
      </c>
      <c r="Z724" s="108" t="e">
        <f>VLOOKUP('作成 (2)'!D:D,引当!A:M,9,FALSE)</f>
        <v>#N/A</v>
      </c>
      <c r="AA724" s="109" t="e">
        <f>VLOOKUP('作成 (2)'!D:D,引当!A:M,10,FALSE)</f>
        <v>#N/A</v>
      </c>
      <c r="AB724" s="103" t="e">
        <f>VLOOKUP('作成 (2)'!D:D,引当!A:M,11,FALSE)</f>
        <v>#N/A</v>
      </c>
      <c r="AC724" s="103" t="e">
        <f>VLOOKUP('作成 (2)'!D:D,引当!A:M,12,FALSE)</f>
        <v>#N/A</v>
      </c>
      <c r="AD724" s="26" t="e">
        <f>VLOOKUP('作成 (2)'!D:D,引当!A:M,13,FALSE)</f>
        <v>#N/A</v>
      </c>
    </row>
    <row r="725" spans="1:30">
      <c r="A725" s="33">
        <v>1756514111334</v>
      </c>
      <c r="B725" s="32">
        <v>4961914968861</v>
      </c>
      <c r="C725" s="31" t="s">
        <v>1851</v>
      </c>
      <c r="D725" s="30" t="s">
        <v>3874</v>
      </c>
      <c r="E725" s="30" t="s">
        <v>3875</v>
      </c>
      <c r="F725" s="30" t="s">
        <v>87</v>
      </c>
      <c r="G725" s="30">
        <v>18200</v>
      </c>
      <c r="H725" s="30">
        <v>10525.2</v>
      </c>
      <c r="I725" s="30">
        <v>525</v>
      </c>
      <c r="J725" s="30" t="s">
        <v>3956</v>
      </c>
      <c r="K725" s="344"/>
      <c r="L725" s="102" t="str">
        <f t="shared" si="59"/>
        <v>VRX3 175/65R14 82Q</v>
      </c>
      <c r="M725" s="104" t="e">
        <f>VLOOKUP(A:A,在庫!$B:$M,10,0)</f>
        <v>#N/A</v>
      </c>
      <c r="N725" s="105" t="s">
        <v>4595</v>
      </c>
      <c r="O725" s="105" t="str">
        <f t="shared" si="58"/>
        <v/>
      </c>
      <c r="P725" s="106" t="e">
        <f>VLOOKUP(A:A,在庫!$B:$M,9,0)</f>
        <v>#N/A</v>
      </c>
      <c r="Q725" s="106" t="e">
        <f>VLOOKUP('作成 (2)'!D:D,引当!A:B,2,0)&amp;K725&amp;O725</f>
        <v>#N/A</v>
      </c>
      <c r="R725" s="107" t="str">
        <f t="shared" si="60"/>
        <v>2023年製 VRX3 175/65R14 82Q  175/65R14  翌営業日発送</v>
      </c>
      <c r="S725" s="106" t="e">
        <f t="shared" si="61"/>
        <v>#N/A</v>
      </c>
      <c r="T725" s="104"/>
      <c r="U725" s="104" t="e">
        <f>VLOOKUP('作成 (2)'!D:D,引当!A:R,4,FALSE)</f>
        <v>#N/A</v>
      </c>
      <c r="V725" s="104" t="e">
        <f>VLOOKUP('作成 (2)'!D:D,引当!A:R,5,FALSE)</f>
        <v>#N/A</v>
      </c>
      <c r="W725" s="103" t="e">
        <f>VLOOKUP('作成 (2)'!D:D,引当!A:R,6,FALSE)</f>
        <v>#N/A</v>
      </c>
      <c r="X725" s="108" t="e">
        <f>VLOOKUP('作成 (2)'!D:D,引当!A:M,7,FALSE)</f>
        <v>#N/A</v>
      </c>
      <c r="Y725" s="109" t="str">
        <f t="shared" si="62"/>
        <v>175/65R14</v>
      </c>
      <c r="Z725" s="108" t="e">
        <f>VLOOKUP('作成 (2)'!D:D,引当!A:M,9,FALSE)</f>
        <v>#N/A</v>
      </c>
      <c r="AA725" s="109" t="e">
        <f>VLOOKUP('作成 (2)'!D:D,引当!A:M,10,FALSE)</f>
        <v>#N/A</v>
      </c>
      <c r="AB725" s="103" t="e">
        <f>VLOOKUP('作成 (2)'!D:D,引当!A:M,11,FALSE)</f>
        <v>#N/A</v>
      </c>
      <c r="AC725" s="103" t="e">
        <f>VLOOKUP('作成 (2)'!D:D,引当!A:M,12,FALSE)</f>
        <v>#N/A</v>
      </c>
      <c r="AD725" s="26" t="e">
        <f>VLOOKUP('作成 (2)'!D:D,引当!A:M,13,FALSE)</f>
        <v>#N/A</v>
      </c>
    </row>
    <row r="726" spans="1:30">
      <c r="A726" s="33">
        <v>1857014111333</v>
      </c>
      <c r="B726" s="32">
        <v>4961914969738</v>
      </c>
      <c r="C726" s="31" t="s">
        <v>1643</v>
      </c>
      <c r="D726" s="30" t="s">
        <v>3874</v>
      </c>
      <c r="E726" s="30" t="s">
        <v>1644</v>
      </c>
      <c r="F726" s="30" t="s">
        <v>112</v>
      </c>
      <c r="G726" s="30">
        <v>19200</v>
      </c>
      <c r="H726" s="30">
        <v>11103.4</v>
      </c>
      <c r="I726" s="30">
        <v>525</v>
      </c>
      <c r="J726" s="30" t="s">
        <v>3956</v>
      </c>
      <c r="K726" s="344"/>
      <c r="L726" s="102" t="str">
        <f t="shared" si="59"/>
        <v>VRX3 185/70R14 88Q</v>
      </c>
      <c r="M726" s="104" t="e">
        <f>VLOOKUP(A:A,在庫!$B:$M,10,0)</f>
        <v>#N/A</v>
      </c>
      <c r="N726" s="105" t="s">
        <v>4595</v>
      </c>
      <c r="O726" s="105" t="str">
        <f t="shared" si="58"/>
        <v/>
      </c>
      <c r="P726" s="106" t="e">
        <f>VLOOKUP(A:A,在庫!$B:$M,9,0)</f>
        <v>#N/A</v>
      </c>
      <c r="Q726" s="106" t="e">
        <f>VLOOKUP('作成 (2)'!D:D,引当!A:B,2,0)&amp;K726&amp;O726</f>
        <v>#N/A</v>
      </c>
      <c r="R726" s="107" t="str">
        <f t="shared" si="60"/>
        <v>2023年製 VRX3 185/70R14 88Q  185/70R14  翌営業日発送</v>
      </c>
      <c r="S726" s="106" t="e">
        <f t="shared" si="61"/>
        <v>#N/A</v>
      </c>
      <c r="T726" s="104"/>
      <c r="U726" s="104" t="e">
        <f>VLOOKUP('作成 (2)'!D:D,引当!A:R,4,FALSE)</f>
        <v>#N/A</v>
      </c>
      <c r="V726" s="104" t="e">
        <f>VLOOKUP('作成 (2)'!D:D,引当!A:R,5,FALSE)</f>
        <v>#N/A</v>
      </c>
      <c r="W726" s="103" t="e">
        <f>VLOOKUP('作成 (2)'!D:D,引当!A:R,6,FALSE)</f>
        <v>#N/A</v>
      </c>
      <c r="X726" s="108" t="e">
        <f>VLOOKUP('作成 (2)'!D:D,引当!A:M,7,FALSE)</f>
        <v>#N/A</v>
      </c>
      <c r="Y726" s="109" t="str">
        <f t="shared" si="62"/>
        <v>185/70R14</v>
      </c>
      <c r="Z726" s="108" t="e">
        <f>VLOOKUP('作成 (2)'!D:D,引当!A:M,9,FALSE)</f>
        <v>#N/A</v>
      </c>
      <c r="AA726" s="109" t="e">
        <f>VLOOKUP('作成 (2)'!D:D,引当!A:M,10,FALSE)</f>
        <v>#N/A</v>
      </c>
      <c r="AB726" s="103" t="e">
        <f>VLOOKUP('作成 (2)'!D:D,引当!A:M,11,FALSE)</f>
        <v>#N/A</v>
      </c>
      <c r="AC726" s="103" t="e">
        <f>VLOOKUP('作成 (2)'!D:D,引当!A:M,12,FALSE)</f>
        <v>#N/A</v>
      </c>
      <c r="AD726" s="26" t="e">
        <f>VLOOKUP('作成 (2)'!D:D,引当!A:M,13,FALSE)</f>
        <v>#N/A</v>
      </c>
    </row>
    <row r="727" spans="1:30">
      <c r="A727" s="33">
        <v>1956515111337</v>
      </c>
      <c r="B727" s="32">
        <v>4961914968847</v>
      </c>
      <c r="C727" s="31" t="s">
        <v>1647</v>
      </c>
      <c r="D727" s="30" t="s">
        <v>3874</v>
      </c>
      <c r="E727" s="30" t="s">
        <v>1648</v>
      </c>
      <c r="F727" s="30" t="s">
        <v>43</v>
      </c>
      <c r="G727" s="30">
        <v>24700</v>
      </c>
      <c r="H727" s="30">
        <v>13720</v>
      </c>
      <c r="I727" s="30">
        <v>525</v>
      </c>
      <c r="J727" s="30" t="s">
        <v>3956</v>
      </c>
      <c r="K727" s="344"/>
      <c r="L727" s="102" t="str">
        <f t="shared" si="59"/>
        <v>VRX3 195/65R15 91Q</v>
      </c>
      <c r="M727" s="104" t="e">
        <f>VLOOKUP(A:A,在庫!$B:$M,10,0)</f>
        <v>#N/A</v>
      </c>
      <c r="N727" s="105" t="s">
        <v>4595</v>
      </c>
      <c r="O727" s="105" t="str">
        <f t="shared" si="58"/>
        <v/>
      </c>
      <c r="P727" s="106" t="e">
        <f>VLOOKUP(A:A,在庫!$B:$M,9,0)</f>
        <v>#N/A</v>
      </c>
      <c r="Q727" s="106" t="e">
        <f>VLOOKUP('作成 (2)'!D:D,引当!A:B,2,0)&amp;K727&amp;O727</f>
        <v>#N/A</v>
      </c>
      <c r="R727" s="107" t="str">
        <f t="shared" si="60"/>
        <v>2023年製 VRX3 195/65R15 91Q  195/65R15  翌営業日発送</v>
      </c>
      <c r="S727" s="106" t="e">
        <f t="shared" si="61"/>
        <v>#N/A</v>
      </c>
      <c r="T727" s="104"/>
      <c r="U727" s="104" t="e">
        <f>VLOOKUP('作成 (2)'!D:D,引当!A:R,4,FALSE)</f>
        <v>#N/A</v>
      </c>
      <c r="V727" s="104" t="e">
        <f>VLOOKUP('作成 (2)'!D:D,引当!A:R,5,FALSE)</f>
        <v>#N/A</v>
      </c>
      <c r="W727" s="103" t="e">
        <f>VLOOKUP('作成 (2)'!D:D,引当!A:R,6,FALSE)</f>
        <v>#N/A</v>
      </c>
      <c r="X727" s="108" t="e">
        <f>VLOOKUP('作成 (2)'!D:D,引当!A:M,7,FALSE)</f>
        <v>#N/A</v>
      </c>
      <c r="Y727" s="109" t="str">
        <f t="shared" si="62"/>
        <v>195/65R15</v>
      </c>
      <c r="Z727" s="108" t="e">
        <f>VLOOKUP('作成 (2)'!D:D,引当!A:M,9,FALSE)</f>
        <v>#N/A</v>
      </c>
      <c r="AA727" s="109" t="e">
        <f>VLOOKUP('作成 (2)'!D:D,引当!A:M,10,FALSE)</f>
        <v>#N/A</v>
      </c>
      <c r="AB727" s="103" t="e">
        <f>VLOOKUP('作成 (2)'!D:D,引当!A:M,11,FALSE)</f>
        <v>#N/A</v>
      </c>
      <c r="AC727" s="103" t="e">
        <f>VLOOKUP('作成 (2)'!D:D,引当!A:M,12,FALSE)</f>
        <v>#N/A</v>
      </c>
      <c r="AD727" s="26" t="e">
        <f>VLOOKUP('作成 (2)'!D:D,引当!A:M,13,FALSE)</f>
        <v>#N/A</v>
      </c>
    </row>
    <row r="728" spans="1:30">
      <c r="A728" s="33">
        <v>2155517169868</v>
      </c>
      <c r="B728" s="32" t="s">
        <v>152</v>
      </c>
      <c r="C728" s="31" t="s">
        <v>152</v>
      </c>
      <c r="D728" s="30" t="s">
        <v>4682</v>
      </c>
      <c r="E728" s="30" t="s">
        <v>1581</v>
      </c>
      <c r="F728" s="30" t="s">
        <v>66</v>
      </c>
      <c r="G728" s="30" t="s">
        <v>152</v>
      </c>
      <c r="H728" s="30">
        <v>11744</v>
      </c>
      <c r="I728" s="30">
        <v>1050</v>
      </c>
      <c r="J728" s="30" t="s">
        <v>3957</v>
      </c>
      <c r="K728" s="344"/>
      <c r="L728" s="102" t="str">
        <f t="shared" si="59"/>
        <v>WINTER MAXX 02 215/55R17 94S</v>
      </c>
      <c r="M728" s="104">
        <f>VLOOKUP(A:A,在庫!$B:$M,10,0)</f>
        <v>1</v>
      </c>
      <c r="N728" s="105" t="s">
        <v>4595</v>
      </c>
      <c r="O728" s="105" t="str">
        <f t="shared" si="58"/>
        <v>ip</v>
      </c>
      <c r="P728" s="106">
        <f>VLOOKUP(A:A,在庫!$B:$M,9,0)</f>
        <v>0</v>
      </c>
      <c r="Q728" s="106" t="str">
        <f>VLOOKUP('作成 (2)'!D:D,引当!A:B,2,0)&amp;K728&amp;O728</f>
        <v>wm02ip</v>
      </c>
      <c r="R728" s="107" t="str">
        <f t="shared" si="60"/>
        <v>2023年製 WINTER MAXX 02 215/55R17 94S  215/55R17  翌営業日発送</v>
      </c>
      <c r="S728" s="106" t="str">
        <f t="shared" si="61"/>
        <v>スタッドレス$$DUNLOP$$ダンロップ$$ウィンターマックス$$215/55R17$$価格$$安い$$寿命$$おすすめ$$0</v>
      </c>
      <c r="T728" s="104"/>
      <c r="U728" s="104" t="str">
        <f>VLOOKUP('作成 (2)'!D:D,引当!A:R,4,FALSE)</f>
        <v>スタッドレス</v>
      </c>
      <c r="V728" s="104" t="str">
        <f>VLOOKUP('作成 (2)'!D:D,引当!A:R,5,FALSE)</f>
        <v>DUNLOP</v>
      </c>
      <c r="W728" s="103" t="str">
        <f>VLOOKUP('作成 (2)'!D:D,引当!A:R,6,FALSE)</f>
        <v>ダンロップ</v>
      </c>
      <c r="X728" s="108" t="str">
        <f>VLOOKUP('作成 (2)'!D:D,引当!A:M,7,FALSE)</f>
        <v>ウィンターマックス</v>
      </c>
      <c r="Y728" s="109" t="str">
        <f t="shared" si="62"/>
        <v>215/55R17</v>
      </c>
      <c r="Z728" s="108" t="str">
        <f>VLOOKUP('作成 (2)'!D:D,引当!A:M,9,FALSE)</f>
        <v>価格</v>
      </c>
      <c r="AA728" s="109" t="str">
        <f>VLOOKUP('作成 (2)'!D:D,引当!A:M,10,FALSE)</f>
        <v>安い</v>
      </c>
      <c r="AB728" s="103" t="str">
        <f>VLOOKUP('作成 (2)'!D:D,引当!A:M,11,FALSE)</f>
        <v>寿命</v>
      </c>
      <c r="AC728" s="103" t="str">
        <f>VLOOKUP('作成 (2)'!D:D,引当!A:M,12,FALSE)</f>
        <v>おすすめ</v>
      </c>
      <c r="AD728" s="26">
        <f>VLOOKUP('作成 (2)'!D:D,引当!A:M,13,FALSE)</f>
        <v>0</v>
      </c>
    </row>
    <row r="729" spans="1:30">
      <c r="A729" s="33">
        <v>2156016169861</v>
      </c>
      <c r="B729" s="32" t="s">
        <v>152</v>
      </c>
      <c r="C729" s="31" t="s">
        <v>152</v>
      </c>
      <c r="D729" s="30" t="s">
        <v>4682</v>
      </c>
      <c r="E729" s="30" t="s">
        <v>1216</v>
      </c>
      <c r="F729" s="30" t="s">
        <v>48</v>
      </c>
      <c r="G729" s="30" t="s">
        <v>152</v>
      </c>
      <c r="H729" s="30">
        <v>8490</v>
      </c>
      <c r="I729" s="30">
        <v>1050</v>
      </c>
      <c r="J729" s="30" t="s">
        <v>3957</v>
      </c>
      <c r="K729" s="344"/>
      <c r="L729" s="102" t="str">
        <f t="shared" si="59"/>
        <v>WINTER MAXX 02 215/60R16 95S</v>
      </c>
      <c r="M729" s="104">
        <f>VLOOKUP(A:A,在庫!$B:$M,10,0)</f>
        <v>1</v>
      </c>
      <c r="N729" s="105" t="s">
        <v>4595</v>
      </c>
      <c r="O729" s="105" t="str">
        <f t="shared" si="58"/>
        <v>ip</v>
      </c>
      <c r="P729" s="106">
        <f>VLOOKUP(A:A,在庫!$B:$M,9,0)</f>
        <v>0</v>
      </c>
      <c r="Q729" s="106" t="str">
        <f>VLOOKUP('作成 (2)'!D:D,引当!A:B,2,0)&amp;K729&amp;O729</f>
        <v>wm02ip</v>
      </c>
      <c r="R729" s="107" t="str">
        <f t="shared" si="60"/>
        <v>2023年製 WINTER MAXX 02 215/60R16 95S  215/60R16  翌営業日発送</v>
      </c>
      <c r="S729" s="106" t="str">
        <f t="shared" si="61"/>
        <v>スタッドレス$$DUNLOP$$ダンロップ$$ウィンターマックス$$215/60R16$$価格$$安い$$寿命$$おすすめ$$0</v>
      </c>
      <c r="T729" s="104"/>
      <c r="U729" s="104" t="str">
        <f>VLOOKUP('作成 (2)'!D:D,引当!A:R,4,FALSE)</f>
        <v>スタッドレス</v>
      </c>
      <c r="V729" s="104" t="str">
        <f>VLOOKUP('作成 (2)'!D:D,引当!A:R,5,FALSE)</f>
        <v>DUNLOP</v>
      </c>
      <c r="W729" s="103" t="str">
        <f>VLOOKUP('作成 (2)'!D:D,引当!A:R,6,FALSE)</f>
        <v>ダンロップ</v>
      </c>
      <c r="X729" s="108" t="str">
        <f>VLOOKUP('作成 (2)'!D:D,引当!A:M,7,FALSE)</f>
        <v>ウィンターマックス</v>
      </c>
      <c r="Y729" s="109" t="str">
        <f t="shared" si="62"/>
        <v>215/60R16</v>
      </c>
      <c r="Z729" s="108" t="str">
        <f>VLOOKUP('作成 (2)'!D:D,引当!A:M,9,FALSE)</f>
        <v>価格</v>
      </c>
      <c r="AA729" s="109" t="str">
        <f>VLOOKUP('作成 (2)'!D:D,引当!A:M,10,FALSE)</f>
        <v>安い</v>
      </c>
      <c r="AB729" s="103" t="str">
        <f>VLOOKUP('作成 (2)'!D:D,引当!A:M,11,FALSE)</f>
        <v>寿命</v>
      </c>
      <c r="AC729" s="103" t="str">
        <f>VLOOKUP('作成 (2)'!D:D,引当!A:M,12,FALSE)</f>
        <v>おすすめ</v>
      </c>
      <c r="AD729" s="26">
        <f>VLOOKUP('作成 (2)'!D:D,引当!A:M,13,FALSE)</f>
        <v>0</v>
      </c>
    </row>
    <row r="730" spans="1:30">
      <c r="A730" s="33">
        <v>2254018169824</v>
      </c>
      <c r="B730" s="32" t="s">
        <v>152</v>
      </c>
      <c r="C730" s="31" t="s">
        <v>152</v>
      </c>
      <c r="D730" s="30" t="s">
        <v>4682</v>
      </c>
      <c r="E730" s="30" t="s">
        <v>1583</v>
      </c>
      <c r="F730" s="30" t="s">
        <v>38</v>
      </c>
      <c r="G730" s="30" t="s">
        <v>152</v>
      </c>
      <c r="H730" s="30">
        <v>16180</v>
      </c>
      <c r="I730" s="30">
        <v>525</v>
      </c>
      <c r="J730" s="30" t="s">
        <v>3957</v>
      </c>
      <c r="K730" s="344"/>
      <c r="L730" s="102" t="str">
        <f t="shared" si="59"/>
        <v>WINTER MAXX 02 225/40R18 92S XL</v>
      </c>
      <c r="M730" s="104">
        <f>VLOOKUP(A:A,在庫!$B:$M,10,0)</f>
        <v>1</v>
      </c>
      <c r="N730" s="105" t="s">
        <v>4595</v>
      </c>
      <c r="O730" s="105" t="str">
        <f t="shared" si="58"/>
        <v>ip</v>
      </c>
      <c r="P730" s="106">
        <f>VLOOKUP(A:A,在庫!$B:$M,9,0)</f>
        <v>0</v>
      </c>
      <c r="Q730" s="106" t="str">
        <f>VLOOKUP('作成 (2)'!D:D,引当!A:B,2,0)&amp;K730&amp;O730</f>
        <v>wm02ip</v>
      </c>
      <c r="R730" s="107" t="str">
        <f t="shared" si="60"/>
        <v>2023年製 WINTER MAXX 02 225/40R18 92S XL  225/40R18  翌営業日発送</v>
      </c>
      <c r="S730" s="106" t="str">
        <f t="shared" si="61"/>
        <v>スタッドレス$$DUNLOP$$ダンロップ$$ウィンターマックス$$225/40R18$$価格$$安い$$寿命$$おすすめ$$0</v>
      </c>
      <c r="T730" s="104"/>
      <c r="U730" s="104" t="str">
        <f>VLOOKUP('作成 (2)'!D:D,引当!A:R,4,FALSE)</f>
        <v>スタッドレス</v>
      </c>
      <c r="V730" s="104" t="str">
        <f>VLOOKUP('作成 (2)'!D:D,引当!A:R,5,FALSE)</f>
        <v>DUNLOP</v>
      </c>
      <c r="W730" s="103" t="str">
        <f>VLOOKUP('作成 (2)'!D:D,引当!A:R,6,FALSE)</f>
        <v>ダンロップ</v>
      </c>
      <c r="X730" s="108" t="str">
        <f>VLOOKUP('作成 (2)'!D:D,引当!A:M,7,FALSE)</f>
        <v>ウィンターマックス</v>
      </c>
      <c r="Y730" s="109" t="str">
        <f t="shared" si="62"/>
        <v>225/40R18</v>
      </c>
      <c r="Z730" s="108" t="str">
        <f>VLOOKUP('作成 (2)'!D:D,引当!A:M,9,FALSE)</f>
        <v>価格</v>
      </c>
      <c r="AA730" s="109" t="str">
        <f>VLOOKUP('作成 (2)'!D:D,引当!A:M,10,FALSE)</f>
        <v>安い</v>
      </c>
      <c r="AB730" s="103" t="str">
        <f>VLOOKUP('作成 (2)'!D:D,引当!A:M,11,FALSE)</f>
        <v>寿命</v>
      </c>
      <c r="AC730" s="103" t="str">
        <f>VLOOKUP('作成 (2)'!D:D,引当!A:M,12,FALSE)</f>
        <v>おすすめ</v>
      </c>
      <c r="AD730" s="26">
        <f>VLOOKUP('作成 (2)'!D:D,引当!A:M,13,FALSE)</f>
        <v>0</v>
      </c>
    </row>
    <row r="731" spans="1:30">
      <c r="A731" s="33">
        <v>2255017169853</v>
      </c>
      <c r="B731" s="32" t="s">
        <v>152</v>
      </c>
      <c r="C731" s="31" t="s">
        <v>152</v>
      </c>
      <c r="D731" s="30" t="s">
        <v>4682</v>
      </c>
      <c r="E731" s="30" t="s">
        <v>1582</v>
      </c>
      <c r="F731" s="30" t="s">
        <v>32</v>
      </c>
      <c r="G731" s="30" t="s">
        <v>152</v>
      </c>
      <c r="H731" s="30">
        <v>12336</v>
      </c>
      <c r="I731" s="30">
        <v>1050</v>
      </c>
      <c r="J731" s="30" t="s">
        <v>3957</v>
      </c>
      <c r="K731" s="344"/>
      <c r="L731" s="102" t="str">
        <f t="shared" si="59"/>
        <v>WINTER MAXX 02 225/50R17 94S</v>
      </c>
      <c r="M731" s="104">
        <f>VLOOKUP(A:A,在庫!$B:$M,10,0)</f>
        <v>1</v>
      </c>
      <c r="N731" s="105" t="s">
        <v>4595</v>
      </c>
      <c r="O731" s="105" t="str">
        <f t="shared" si="58"/>
        <v>ip</v>
      </c>
      <c r="P731" s="106">
        <f>VLOOKUP(A:A,在庫!$B:$M,9,0)</f>
        <v>0</v>
      </c>
      <c r="Q731" s="106" t="str">
        <f>VLOOKUP('作成 (2)'!D:D,引当!A:B,2,0)&amp;K731&amp;O731</f>
        <v>wm02ip</v>
      </c>
      <c r="R731" s="107" t="str">
        <f t="shared" si="60"/>
        <v>2023年製 WINTER MAXX 02 225/50R17 94S  225/50R17  翌営業日発送</v>
      </c>
      <c r="S731" s="106" t="str">
        <f t="shared" si="61"/>
        <v>スタッドレス$$DUNLOP$$ダンロップ$$ウィンターマックス$$225/50R17$$価格$$安い$$寿命$$おすすめ$$0</v>
      </c>
      <c r="T731" s="104"/>
      <c r="U731" s="104" t="str">
        <f>VLOOKUP('作成 (2)'!D:D,引当!A:R,4,FALSE)</f>
        <v>スタッドレス</v>
      </c>
      <c r="V731" s="104" t="str">
        <f>VLOOKUP('作成 (2)'!D:D,引当!A:R,5,FALSE)</f>
        <v>DUNLOP</v>
      </c>
      <c r="W731" s="103" t="str">
        <f>VLOOKUP('作成 (2)'!D:D,引当!A:R,6,FALSE)</f>
        <v>ダンロップ</v>
      </c>
      <c r="X731" s="108" t="str">
        <f>VLOOKUP('作成 (2)'!D:D,引当!A:M,7,FALSE)</f>
        <v>ウィンターマックス</v>
      </c>
      <c r="Y731" s="109" t="str">
        <f t="shared" si="62"/>
        <v>225/50R17</v>
      </c>
      <c r="Z731" s="108" t="str">
        <f>VLOOKUP('作成 (2)'!D:D,引当!A:M,9,FALSE)</f>
        <v>価格</v>
      </c>
      <c r="AA731" s="109" t="str">
        <f>VLOOKUP('作成 (2)'!D:D,引当!A:M,10,FALSE)</f>
        <v>安い</v>
      </c>
      <c r="AB731" s="103" t="str">
        <f>VLOOKUP('作成 (2)'!D:D,引当!A:M,11,FALSE)</f>
        <v>寿命</v>
      </c>
      <c r="AC731" s="103" t="str">
        <f>VLOOKUP('作成 (2)'!D:D,引当!A:M,12,FALSE)</f>
        <v>おすすめ</v>
      </c>
      <c r="AD731" s="26">
        <f>VLOOKUP('作成 (2)'!D:D,引当!A:M,13,FALSE)</f>
        <v>0</v>
      </c>
    </row>
    <row r="732" spans="1:30">
      <c r="A732" s="33">
        <v>1757014169863</v>
      </c>
      <c r="B732" s="32" t="s">
        <v>152</v>
      </c>
      <c r="C732" s="31" t="s">
        <v>152</v>
      </c>
      <c r="D732" s="30" t="s">
        <v>4682</v>
      </c>
      <c r="E732" s="30" t="s">
        <v>1168</v>
      </c>
      <c r="F732" s="30" t="s">
        <v>88</v>
      </c>
      <c r="G732" s="30" t="s">
        <v>152</v>
      </c>
      <c r="H732" s="30">
        <v>4350</v>
      </c>
      <c r="I732" s="30">
        <v>525</v>
      </c>
      <c r="J732" s="30" t="s">
        <v>3957</v>
      </c>
      <c r="K732" s="344"/>
      <c r="L732" s="102" t="str">
        <f t="shared" si="59"/>
        <v>WINTER MAXX 02 175/70R14 84S</v>
      </c>
      <c r="M732" s="104" t="e">
        <f>VLOOKUP(A:A,在庫!$B:$M,10,0)</f>
        <v>#N/A</v>
      </c>
      <c r="N732" s="105" t="s">
        <v>4595</v>
      </c>
      <c r="O732" s="105" t="str">
        <f t="shared" si="58"/>
        <v>ip</v>
      </c>
      <c r="P732" s="106" t="e">
        <f>VLOOKUP(A:A,在庫!$B:$M,9,0)</f>
        <v>#N/A</v>
      </c>
      <c r="Q732" s="106" t="str">
        <f>VLOOKUP('作成 (2)'!D:D,引当!A:B,2,0)&amp;K732&amp;O732</f>
        <v>wm02ip</v>
      </c>
      <c r="R732" s="107" t="str">
        <f t="shared" si="60"/>
        <v>2023年製 WINTER MAXX 02 175/70R14 84S  175/70R14  翌営業日発送</v>
      </c>
      <c r="S732" s="106" t="str">
        <f t="shared" si="61"/>
        <v>スタッドレス$$DUNLOP$$ダンロップ$$ウィンターマックス$$175/70R14$$価格$$安い$$寿命$$おすすめ$$0</v>
      </c>
      <c r="T732" s="104"/>
      <c r="U732" s="104" t="str">
        <f>VLOOKUP('作成 (2)'!D:D,引当!A:R,4,FALSE)</f>
        <v>スタッドレス</v>
      </c>
      <c r="V732" s="104" t="str">
        <f>VLOOKUP('作成 (2)'!D:D,引当!A:R,5,FALSE)</f>
        <v>DUNLOP</v>
      </c>
      <c r="W732" s="103" t="str">
        <f>VLOOKUP('作成 (2)'!D:D,引当!A:R,6,FALSE)</f>
        <v>ダンロップ</v>
      </c>
      <c r="X732" s="108" t="str">
        <f>VLOOKUP('作成 (2)'!D:D,引当!A:M,7,FALSE)</f>
        <v>ウィンターマックス</v>
      </c>
      <c r="Y732" s="109" t="str">
        <f t="shared" si="62"/>
        <v>175/70R14</v>
      </c>
      <c r="Z732" s="108" t="str">
        <f>VLOOKUP('作成 (2)'!D:D,引当!A:M,9,FALSE)</f>
        <v>価格</v>
      </c>
      <c r="AA732" s="109" t="str">
        <f>VLOOKUP('作成 (2)'!D:D,引当!A:M,10,FALSE)</f>
        <v>安い</v>
      </c>
      <c r="AB732" s="103" t="str">
        <f>VLOOKUP('作成 (2)'!D:D,引当!A:M,11,FALSE)</f>
        <v>寿命</v>
      </c>
      <c r="AC732" s="103" t="str">
        <f>VLOOKUP('作成 (2)'!D:D,引当!A:M,12,FALSE)</f>
        <v>おすすめ</v>
      </c>
      <c r="AD732" s="26">
        <f>VLOOKUP('作成 (2)'!D:D,引当!A:M,13,FALSE)</f>
        <v>0</v>
      </c>
    </row>
    <row r="733" spans="1:30">
      <c r="A733" s="33">
        <v>1856015169862</v>
      </c>
      <c r="B733" s="32" t="s">
        <v>152</v>
      </c>
      <c r="C733" s="31" t="s">
        <v>152</v>
      </c>
      <c r="D733" s="30" t="s">
        <v>4682</v>
      </c>
      <c r="E733" s="30" t="s">
        <v>1213</v>
      </c>
      <c r="F733" s="30" t="s">
        <v>81</v>
      </c>
      <c r="G733" s="30" t="s">
        <v>152</v>
      </c>
      <c r="H733" s="30">
        <v>6270</v>
      </c>
      <c r="I733" s="30">
        <v>525</v>
      </c>
      <c r="J733" s="30" t="s">
        <v>3957</v>
      </c>
      <c r="K733" s="344"/>
      <c r="L733" s="102" t="str">
        <f t="shared" si="59"/>
        <v>WINTER MAXX 02 185/60R15 84S</v>
      </c>
      <c r="M733" s="104" t="e">
        <f>VLOOKUP(A:A,在庫!$B:$M,10,0)</f>
        <v>#N/A</v>
      </c>
      <c r="N733" s="105" t="s">
        <v>4595</v>
      </c>
      <c r="O733" s="105" t="str">
        <f t="shared" si="58"/>
        <v>ip</v>
      </c>
      <c r="P733" s="106" t="e">
        <f>VLOOKUP(A:A,在庫!$B:$M,9,0)</f>
        <v>#N/A</v>
      </c>
      <c r="Q733" s="106" t="str">
        <f>VLOOKUP('作成 (2)'!D:D,引当!A:B,2,0)&amp;K733&amp;O733</f>
        <v>wm02ip</v>
      </c>
      <c r="R733" s="107" t="str">
        <f t="shared" si="60"/>
        <v>2023年製 WINTER MAXX 02 185/60R15 84S  185/60R15  翌営業日発送</v>
      </c>
      <c r="S733" s="106" t="str">
        <f t="shared" si="61"/>
        <v>スタッドレス$$DUNLOP$$ダンロップ$$ウィンターマックス$$185/60R15$$価格$$安い$$寿命$$おすすめ$$0</v>
      </c>
      <c r="T733" s="104"/>
      <c r="U733" s="104" t="str">
        <f>VLOOKUP('作成 (2)'!D:D,引当!A:R,4,FALSE)</f>
        <v>スタッドレス</v>
      </c>
      <c r="V733" s="104" t="str">
        <f>VLOOKUP('作成 (2)'!D:D,引当!A:R,5,FALSE)</f>
        <v>DUNLOP</v>
      </c>
      <c r="W733" s="103" t="str">
        <f>VLOOKUP('作成 (2)'!D:D,引当!A:R,6,FALSE)</f>
        <v>ダンロップ</v>
      </c>
      <c r="X733" s="108" t="str">
        <f>VLOOKUP('作成 (2)'!D:D,引当!A:M,7,FALSE)</f>
        <v>ウィンターマックス</v>
      </c>
      <c r="Y733" s="109" t="str">
        <f t="shared" si="62"/>
        <v>185/60R15</v>
      </c>
      <c r="Z733" s="108" t="str">
        <f>VLOOKUP('作成 (2)'!D:D,引当!A:M,9,FALSE)</f>
        <v>価格</v>
      </c>
      <c r="AA733" s="109" t="str">
        <f>VLOOKUP('作成 (2)'!D:D,引当!A:M,10,FALSE)</f>
        <v>安い</v>
      </c>
      <c r="AB733" s="103" t="str">
        <f>VLOOKUP('作成 (2)'!D:D,引当!A:M,11,FALSE)</f>
        <v>寿命</v>
      </c>
      <c r="AC733" s="103" t="str">
        <f>VLOOKUP('作成 (2)'!D:D,引当!A:M,12,FALSE)</f>
        <v>おすすめ</v>
      </c>
      <c r="AD733" s="26">
        <f>VLOOKUP('作成 (2)'!D:D,引当!A:M,13,FALSE)</f>
        <v>0</v>
      </c>
    </row>
    <row r="734" spans="1:30">
      <c r="A734" s="33">
        <v>1856515169867</v>
      </c>
      <c r="B734" s="32" t="s">
        <v>152</v>
      </c>
      <c r="C734" s="31" t="s">
        <v>152</v>
      </c>
      <c r="D734" s="30" t="s">
        <v>4682</v>
      </c>
      <c r="E734" s="30" t="s">
        <v>1159</v>
      </c>
      <c r="F734" s="30" t="s">
        <v>42</v>
      </c>
      <c r="G734" s="30" t="s">
        <v>152</v>
      </c>
      <c r="H734" s="30">
        <v>5950</v>
      </c>
      <c r="I734" s="30">
        <v>525</v>
      </c>
      <c r="J734" s="30" t="s">
        <v>3957</v>
      </c>
      <c r="K734" s="344"/>
      <c r="L734" s="102" t="str">
        <f t="shared" si="59"/>
        <v>WINTER MAXX 02 185/65R15 88S</v>
      </c>
      <c r="M734" s="104" t="e">
        <f>VLOOKUP(A:A,在庫!$B:$M,10,0)</f>
        <v>#N/A</v>
      </c>
      <c r="N734" s="105" t="s">
        <v>4595</v>
      </c>
      <c r="O734" s="105" t="str">
        <f t="shared" si="58"/>
        <v>ip</v>
      </c>
      <c r="P734" s="106" t="e">
        <f>VLOOKUP(A:A,在庫!$B:$M,9,0)</f>
        <v>#N/A</v>
      </c>
      <c r="Q734" s="106" t="str">
        <f>VLOOKUP('作成 (2)'!D:D,引当!A:B,2,0)&amp;K734&amp;O734</f>
        <v>wm02ip</v>
      </c>
      <c r="R734" s="107" t="str">
        <f t="shared" si="60"/>
        <v>2023年製 WINTER MAXX 02 185/65R15 88S  185/65R15  翌営業日発送</v>
      </c>
      <c r="S734" s="106" t="str">
        <f t="shared" si="61"/>
        <v>スタッドレス$$DUNLOP$$ダンロップ$$ウィンターマックス$$185/65R15$$価格$$安い$$寿命$$おすすめ$$0</v>
      </c>
      <c r="T734" s="104"/>
      <c r="U734" s="104" t="str">
        <f>VLOOKUP('作成 (2)'!D:D,引当!A:R,4,FALSE)</f>
        <v>スタッドレス</v>
      </c>
      <c r="V734" s="104" t="str">
        <f>VLOOKUP('作成 (2)'!D:D,引当!A:R,5,FALSE)</f>
        <v>DUNLOP</v>
      </c>
      <c r="W734" s="103" t="str">
        <f>VLOOKUP('作成 (2)'!D:D,引当!A:R,6,FALSE)</f>
        <v>ダンロップ</v>
      </c>
      <c r="X734" s="108" t="str">
        <f>VLOOKUP('作成 (2)'!D:D,引当!A:M,7,FALSE)</f>
        <v>ウィンターマックス</v>
      </c>
      <c r="Y734" s="109" t="str">
        <f t="shared" si="62"/>
        <v>185/65R15</v>
      </c>
      <c r="Z734" s="108" t="str">
        <f>VLOOKUP('作成 (2)'!D:D,引当!A:M,9,FALSE)</f>
        <v>価格</v>
      </c>
      <c r="AA734" s="109" t="str">
        <f>VLOOKUP('作成 (2)'!D:D,引当!A:M,10,FALSE)</f>
        <v>安い</v>
      </c>
      <c r="AB734" s="103" t="str">
        <f>VLOOKUP('作成 (2)'!D:D,引当!A:M,11,FALSE)</f>
        <v>寿命</v>
      </c>
      <c r="AC734" s="103" t="str">
        <f>VLOOKUP('作成 (2)'!D:D,引当!A:M,12,FALSE)</f>
        <v>おすすめ</v>
      </c>
      <c r="AD734" s="26">
        <f>VLOOKUP('作成 (2)'!D:D,引当!A:M,13,FALSE)</f>
        <v>0</v>
      </c>
    </row>
    <row r="735" spans="1:30">
      <c r="A735" s="33">
        <v>1956515169864</v>
      </c>
      <c r="B735" s="32" t="s">
        <v>152</v>
      </c>
      <c r="C735" s="31" t="s">
        <v>152</v>
      </c>
      <c r="D735" s="30" t="s">
        <v>4682</v>
      </c>
      <c r="E735" s="30" t="s">
        <v>1160</v>
      </c>
      <c r="F735" s="30" t="s">
        <v>43</v>
      </c>
      <c r="G735" s="30" t="s">
        <v>152</v>
      </c>
      <c r="H735" s="30">
        <v>6050</v>
      </c>
      <c r="I735" s="30">
        <v>525</v>
      </c>
      <c r="J735" s="30" t="s">
        <v>3957</v>
      </c>
      <c r="K735" s="344"/>
      <c r="L735" s="102" t="str">
        <f t="shared" si="59"/>
        <v>WINTER MAXX 02 195/65R15 91S</v>
      </c>
      <c r="M735" s="104">
        <f>VLOOKUP(A:A,在庫!$B:$M,10,0)</f>
        <v>1</v>
      </c>
      <c r="N735" s="105" t="s">
        <v>4595</v>
      </c>
      <c r="O735" s="105" t="str">
        <f t="shared" si="58"/>
        <v>ip</v>
      </c>
      <c r="P735" s="106">
        <f>VLOOKUP(A:A,在庫!$B:$M,9,0)</f>
        <v>0</v>
      </c>
      <c r="Q735" s="106" t="str">
        <f>VLOOKUP('作成 (2)'!D:D,引当!A:B,2,0)&amp;K735&amp;O735</f>
        <v>wm02ip</v>
      </c>
      <c r="R735" s="107" t="str">
        <f t="shared" si="60"/>
        <v>2023年製 WINTER MAXX 02 195/65R15 91S  195/65R15  翌営業日発送</v>
      </c>
      <c r="S735" s="106" t="str">
        <f t="shared" si="61"/>
        <v>スタッドレス$$DUNLOP$$ダンロップ$$ウィンターマックス$$195/65R15$$価格$$安い$$寿命$$おすすめ$$0</v>
      </c>
      <c r="T735" s="104"/>
      <c r="U735" s="104" t="str">
        <f>VLOOKUP('作成 (2)'!D:D,引当!A:R,4,FALSE)</f>
        <v>スタッドレス</v>
      </c>
      <c r="V735" s="104" t="str">
        <f>VLOOKUP('作成 (2)'!D:D,引当!A:R,5,FALSE)</f>
        <v>DUNLOP</v>
      </c>
      <c r="W735" s="103" t="str">
        <f>VLOOKUP('作成 (2)'!D:D,引当!A:R,6,FALSE)</f>
        <v>ダンロップ</v>
      </c>
      <c r="X735" s="108" t="str">
        <f>VLOOKUP('作成 (2)'!D:D,引当!A:M,7,FALSE)</f>
        <v>ウィンターマックス</v>
      </c>
      <c r="Y735" s="109" t="str">
        <f t="shared" si="62"/>
        <v>195/65R15</v>
      </c>
      <c r="Z735" s="108" t="str">
        <f>VLOOKUP('作成 (2)'!D:D,引当!A:M,9,FALSE)</f>
        <v>価格</v>
      </c>
      <c r="AA735" s="109" t="str">
        <f>VLOOKUP('作成 (2)'!D:D,引当!A:M,10,FALSE)</f>
        <v>安い</v>
      </c>
      <c r="AB735" s="103" t="str">
        <f>VLOOKUP('作成 (2)'!D:D,引当!A:M,11,FALSE)</f>
        <v>寿命</v>
      </c>
      <c r="AC735" s="103" t="str">
        <f>VLOOKUP('作成 (2)'!D:D,引当!A:M,12,FALSE)</f>
        <v>おすすめ</v>
      </c>
      <c r="AD735" s="26">
        <f>VLOOKUP('作成 (2)'!D:D,引当!A:M,13,FALSE)</f>
        <v>0</v>
      </c>
    </row>
    <row r="736" spans="1:30">
      <c r="A736" s="33">
        <v>2055516169862</v>
      </c>
      <c r="B736" s="32" t="s">
        <v>152</v>
      </c>
      <c r="C736" s="31" t="s">
        <v>152</v>
      </c>
      <c r="D736" s="30" t="s">
        <v>4682</v>
      </c>
      <c r="E736" s="30" t="s">
        <v>1214</v>
      </c>
      <c r="F736" s="30" t="s">
        <v>35</v>
      </c>
      <c r="G736" s="30" t="s">
        <v>152</v>
      </c>
      <c r="H736" s="30">
        <v>7370</v>
      </c>
      <c r="I736" s="30">
        <v>525</v>
      </c>
      <c r="J736" s="30" t="s">
        <v>3957</v>
      </c>
      <c r="K736" s="344"/>
      <c r="L736" s="102" t="str">
        <f t="shared" si="59"/>
        <v>WINTER MAXX 02 205/55R16 91S</v>
      </c>
      <c r="M736" s="104" t="e">
        <f>VLOOKUP(A:A,在庫!$B:$M,10,0)</f>
        <v>#N/A</v>
      </c>
      <c r="N736" s="105" t="s">
        <v>4595</v>
      </c>
      <c r="O736" s="105" t="str">
        <f t="shared" si="58"/>
        <v>ip</v>
      </c>
      <c r="P736" s="106" t="e">
        <f>VLOOKUP(A:A,在庫!$B:$M,9,0)</f>
        <v>#N/A</v>
      </c>
      <c r="Q736" s="106" t="str">
        <f>VLOOKUP('作成 (2)'!D:D,引当!A:B,2,0)&amp;K736&amp;O736</f>
        <v>wm02ip</v>
      </c>
      <c r="R736" s="107" t="str">
        <f t="shared" si="60"/>
        <v>2023年製 WINTER MAXX 02 205/55R16 91S  205/55R16  翌営業日発送</v>
      </c>
      <c r="S736" s="106" t="str">
        <f t="shared" si="61"/>
        <v>スタッドレス$$DUNLOP$$ダンロップ$$ウィンターマックス$$205/55R16$$価格$$安い$$寿命$$おすすめ$$0</v>
      </c>
      <c r="T736" s="104"/>
      <c r="U736" s="104" t="str">
        <f>VLOOKUP('作成 (2)'!D:D,引当!A:R,4,FALSE)</f>
        <v>スタッドレス</v>
      </c>
      <c r="V736" s="104" t="str">
        <f>VLOOKUP('作成 (2)'!D:D,引当!A:R,5,FALSE)</f>
        <v>DUNLOP</v>
      </c>
      <c r="W736" s="103" t="str">
        <f>VLOOKUP('作成 (2)'!D:D,引当!A:R,6,FALSE)</f>
        <v>ダンロップ</v>
      </c>
      <c r="X736" s="108" t="str">
        <f>VLOOKUP('作成 (2)'!D:D,引当!A:M,7,FALSE)</f>
        <v>ウィンターマックス</v>
      </c>
      <c r="Y736" s="109" t="str">
        <f t="shared" si="62"/>
        <v>205/55R16</v>
      </c>
      <c r="Z736" s="108" t="str">
        <f>VLOOKUP('作成 (2)'!D:D,引当!A:M,9,FALSE)</f>
        <v>価格</v>
      </c>
      <c r="AA736" s="109" t="str">
        <f>VLOOKUP('作成 (2)'!D:D,引当!A:M,10,FALSE)</f>
        <v>安い</v>
      </c>
      <c r="AB736" s="103" t="str">
        <f>VLOOKUP('作成 (2)'!D:D,引当!A:M,11,FALSE)</f>
        <v>寿命</v>
      </c>
      <c r="AC736" s="103" t="str">
        <f>VLOOKUP('作成 (2)'!D:D,引当!A:M,12,FALSE)</f>
        <v>おすすめ</v>
      </c>
      <c r="AD736" s="26">
        <f>VLOOKUP('作成 (2)'!D:D,引当!A:M,13,FALSE)</f>
        <v>0</v>
      </c>
    </row>
    <row r="737" spans="1:30">
      <c r="A737" s="33">
        <v>2056016169864</v>
      </c>
      <c r="B737" s="32" t="s">
        <v>152</v>
      </c>
      <c r="C737" s="31" t="s">
        <v>152</v>
      </c>
      <c r="D737" s="30" t="s">
        <v>4682</v>
      </c>
      <c r="E737" s="30" t="s">
        <v>1215</v>
      </c>
      <c r="F737" s="30" t="s">
        <v>47</v>
      </c>
      <c r="G737" s="30" t="s">
        <v>152</v>
      </c>
      <c r="H737" s="30">
        <v>8990</v>
      </c>
      <c r="I737" s="30">
        <v>1050</v>
      </c>
      <c r="J737" s="30" t="s">
        <v>3957</v>
      </c>
      <c r="K737" s="344"/>
      <c r="L737" s="102" t="str">
        <f t="shared" si="59"/>
        <v>WINTER MAXX 02 205/60R16 92S</v>
      </c>
      <c r="M737" s="104">
        <f>VLOOKUP(A:A,在庫!$B:$M,10,0)</f>
        <v>1</v>
      </c>
      <c r="N737" s="105" t="s">
        <v>4595</v>
      </c>
      <c r="O737" s="105" t="str">
        <f t="shared" si="58"/>
        <v>ip</v>
      </c>
      <c r="P737" s="106">
        <f>VLOOKUP(A:A,在庫!$B:$M,9,0)</f>
        <v>0</v>
      </c>
      <c r="Q737" s="106" t="str">
        <f>VLOOKUP('作成 (2)'!D:D,引当!A:B,2,0)&amp;K737&amp;O737</f>
        <v>wm02ip</v>
      </c>
      <c r="R737" s="107" t="str">
        <f t="shared" si="60"/>
        <v>2023年製 WINTER MAXX 02 205/60R16 92S  205/60R16  翌営業日発送</v>
      </c>
      <c r="S737" s="106" t="str">
        <f t="shared" si="61"/>
        <v>スタッドレス$$DUNLOP$$ダンロップ$$ウィンターマックス$$205/60R16$$価格$$安い$$寿命$$おすすめ$$0</v>
      </c>
      <c r="T737" s="104"/>
      <c r="U737" s="104" t="str">
        <f>VLOOKUP('作成 (2)'!D:D,引当!A:R,4,FALSE)</f>
        <v>スタッドレス</v>
      </c>
      <c r="V737" s="104" t="str">
        <f>VLOOKUP('作成 (2)'!D:D,引当!A:R,5,FALSE)</f>
        <v>DUNLOP</v>
      </c>
      <c r="W737" s="103" t="str">
        <f>VLOOKUP('作成 (2)'!D:D,引当!A:R,6,FALSE)</f>
        <v>ダンロップ</v>
      </c>
      <c r="X737" s="108" t="str">
        <f>VLOOKUP('作成 (2)'!D:D,引当!A:M,7,FALSE)</f>
        <v>ウィンターマックス</v>
      </c>
      <c r="Y737" s="109" t="str">
        <f t="shared" si="62"/>
        <v>205/60R16</v>
      </c>
      <c r="Z737" s="108" t="str">
        <f>VLOOKUP('作成 (2)'!D:D,引当!A:M,9,FALSE)</f>
        <v>価格</v>
      </c>
      <c r="AA737" s="109" t="str">
        <f>VLOOKUP('作成 (2)'!D:D,引当!A:M,10,FALSE)</f>
        <v>安い</v>
      </c>
      <c r="AB737" s="103" t="str">
        <f>VLOOKUP('作成 (2)'!D:D,引当!A:M,11,FALSE)</f>
        <v>寿命</v>
      </c>
      <c r="AC737" s="103" t="str">
        <f>VLOOKUP('作成 (2)'!D:D,引当!A:M,12,FALSE)</f>
        <v>おすすめ</v>
      </c>
      <c r="AD737" s="26">
        <f>VLOOKUP('作成 (2)'!D:D,引当!A:M,13,FALSE)</f>
        <v>0</v>
      </c>
    </row>
    <row r="738" spans="1:30">
      <c r="A738" s="33">
        <v>1756515157003</v>
      </c>
      <c r="B738" s="32">
        <v>4985009757093</v>
      </c>
      <c r="C738" s="31" t="s">
        <v>1910</v>
      </c>
      <c r="D738" s="30" t="s">
        <v>3946</v>
      </c>
      <c r="E738" s="30" t="s">
        <v>1135</v>
      </c>
      <c r="F738" s="30" t="s">
        <v>95</v>
      </c>
      <c r="G738" s="30">
        <v>18100</v>
      </c>
      <c r="H738" s="30">
        <v>7790</v>
      </c>
      <c r="I738" s="30">
        <v>1050</v>
      </c>
      <c r="J738" s="30" t="s">
        <v>3956</v>
      </c>
      <c r="K738" s="344"/>
      <c r="L738" s="102" t="str">
        <f t="shared" si="59"/>
        <v>X-ICE SNOW 175/65R15 88T XL</v>
      </c>
      <c r="M738" s="104">
        <f>VLOOKUP(A:A,在庫!$B:$M,10,0)</f>
        <v>1</v>
      </c>
      <c r="N738" s="105" t="s">
        <v>4595</v>
      </c>
      <c r="O738" s="105" t="str">
        <f t="shared" si="58"/>
        <v/>
      </c>
      <c r="P738" s="106" t="str">
        <f>VLOOKUP(A:A,在庫!$B:$M,9,0)</f>
        <v>||ドイツ||ドイツ</v>
      </c>
      <c r="Q738" s="106" t="str">
        <f>VLOOKUP('作成 (2)'!D:D,引当!A:B,2,0)&amp;K738&amp;O738</f>
        <v>xices</v>
      </c>
      <c r="R738" s="107" t="str">
        <f t="shared" si="60"/>
        <v>2023年製 X-ICE SNOW 175/65R15 88T XL  175/65R15  翌営業日発送</v>
      </c>
      <c r="S738" s="106" t="str">
        <f t="shared" si="61"/>
        <v>スタッドレス$$MICHELIN$$ミシュラン$$エックスアイススノウ$$175/65R15$$価格$$安い$$寿命$$おすすめ$$0</v>
      </c>
      <c r="T738" s="104"/>
      <c r="U738" s="104" t="str">
        <f>VLOOKUP('作成 (2)'!D:D,引当!A:R,4,FALSE)</f>
        <v>スタッドレス</v>
      </c>
      <c r="V738" s="104" t="str">
        <f>VLOOKUP('作成 (2)'!D:D,引当!A:R,5,FALSE)</f>
        <v>MICHELIN</v>
      </c>
      <c r="W738" s="103" t="str">
        <f>VLOOKUP('作成 (2)'!D:D,引当!A:R,6,FALSE)</f>
        <v>ミシュラン</v>
      </c>
      <c r="X738" s="108" t="str">
        <f>VLOOKUP('作成 (2)'!D:D,引当!A:M,7,FALSE)</f>
        <v>エックスアイススノウ</v>
      </c>
      <c r="Y738" s="109" t="str">
        <f t="shared" si="62"/>
        <v>175/65R15</v>
      </c>
      <c r="Z738" s="108" t="str">
        <f>VLOOKUP('作成 (2)'!D:D,引当!A:M,9,FALSE)</f>
        <v>価格</v>
      </c>
      <c r="AA738" s="109" t="str">
        <f>VLOOKUP('作成 (2)'!D:D,引当!A:M,10,FALSE)</f>
        <v>安い</v>
      </c>
      <c r="AB738" s="103" t="str">
        <f>VLOOKUP('作成 (2)'!D:D,引当!A:M,11,FALSE)</f>
        <v>寿命</v>
      </c>
      <c r="AC738" s="103" t="str">
        <f>VLOOKUP('作成 (2)'!D:D,引当!A:M,12,FALSE)</f>
        <v>おすすめ</v>
      </c>
      <c r="AD738" s="26">
        <f>VLOOKUP('作成 (2)'!D:D,引当!A:M,13,FALSE)</f>
        <v>0</v>
      </c>
    </row>
    <row r="739" spans="1:30">
      <c r="A739" s="33">
        <v>2255017157010</v>
      </c>
      <c r="B739" s="32">
        <v>4985009757383</v>
      </c>
      <c r="C739" s="31">
        <v>39811</v>
      </c>
      <c r="D739" s="30" t="s">
        <v>3946</v>
      </c>
      <c r="E739" s="30" t="s">
        <v>1844</v>
      </c>
      <c r="F739" s="30" t="s">
        <v>32</v>
      </c>
      <c r="G739" s="30">
        <v>51800</v>
      </c>
      <c r="H739" s="30">
        <v>19684</v>
      </c>
      <c r="K739" s="344"/>
      <c r="L739" s="102" t="str">
        <f t="shared" si="59"/>
        <v>X-ICE SNOW 225/50R17 98H XL</v>
      </c>
      <c r="M739" s="104">
        <f>VLOOKUP(A:A,在庫!$B:$M,10,0)</f>
        <v>2</v>
      </c>
      <c r="N739" s="105" t="s">
        <v>4595</v>
      </c>
      <c r="O739" s="105" t="str">
        <f t="shared" si="58"/>
        <v/>
      </c>
      <c r="P739" s="106" t="str">
        <f>VLOOKUP(A:A,在庫!$B:$M,9,0)</f>
        <v>||CHINA||CHINA</v>
      </c>
      <c r="Q739" s="106" t="str">
        <f>VLOOKUP('作成 (2)'!D:D,引当!A:B,2,0)&amp;K739&amp;O739</f>
        <v>xices</v>
      </c>
      <c r="R739" s="107" t="str">
        <f t="shared" si="60"/>
        <v>2023年製 X-ICE SNOW 225/50R17 98H XL  225/50R17  翌営業日発送</v>
      </c>
      <c r="S739" s="106" t="str">
        <f t="shared" si="61"/>
        <v>スタッドレス$$MICHELIN$$ミシュラン$$エックスアイススノウ$$225/50R17$$価格$$安い$$寿命$$おすすめ$$0</v>
      </c>
      <c r="T739" s="104"/>
      <c r="U739" s="104" t="str">
        <f>VLOOKUP('作成 (2)'!D:D,引当!A:R,4,FALSE)</f>
        <v>スタッドレス</v>
      </c>
      <c r="V739" s="104" t="str">
        <f>VLOOKUP('作成 (2)'!D:D,引当!A:R,5,FALSE)</f>
        <v>MICHELIN</v>
      </c>
      <c r="W739" s="103" t="str">
        <f>VLOOKUP('作成 (2)'!D:D,引当!A:R,6,FALSE)</f>
        <v>ミシュラン</v>
      </c>
      <c r="X739" s="108" t="str">
        <f>VLOOKUP('作成 (2)'!D:D,引当!A:M,7,FALSE)</f>
        <v>エックスアイススノウ</v>
      </c>
      <c r="Y739" s="109" t="str">
        <f t="shared" si="62"/>
        <v>225/50R17</v>
      </c>
      <c r="Z739" s="108" t="str">
        <f>VLOOKUP('作成 (2)'!D:D,引当!A:M,9,FALSE)</f>
        <v>価格</v>
      </c>
      <c r="AA739" s="109" t="str">
        <f>VLOOKUP('作成 (2)'!D:D,引当!A:M,10,FALSE)</f>
        <v>安い</v>
      </c>
      <c r="AB739" s="103" t="str">
        <f>VLOOKUP('作成 (2)'!D:D,引当!A:M,11,FALSE)</f>
        <v>寿命</v>
      </c>
      <c r="AC739" s="103" t="str">
        <f>VLOOKUP('作成 (2)'!D:D,引当!A:M,12,FALSE)</f>
        <v>おすすめ</v>
      </c>
      <c r="AD739" s="26">
        <f>VLOOKUP('作成 (2)'!D:D,引当!A:M,13,FALSE)</f>
        <v>0</v>
      </c>
    </row>
    <row r="740" spans="1:30">
      <c r="A740" s="33">
        <v>2055517157011</v>
      </c>
      <c r="B740" s="32">
        <v>4985009757314</v>
      </c>
      <c r="C740" s="31" t="s">
        <v>3736</v>
      </c>
      <c r="D740" s="30" t="s">
        <v>3946</v>
      </c>
      <c r="E740" s="30" t="s">
        <v>1850</v>
      </c>
      <c r="F740" s="30" t="s">
        <v>65</v>
      </c>
      <c r="G740" s="30">
        <v>44600</v>
      </c>
      <c r="H740" s="30">
        <v>16948</v>
      </c>
      <c r="I740" s="30">
        <v>1050</v>
      </c>
      <c r="J740" s="30" t="s">
        <v>3956</v>
      </c>
      <c r="K740" s="344"/>
      <c r="L740" s="102" t="str">
        <f t="shared" si="59"/>
        <v>X-ICE SNOW 205/55R17 95T XL</v>
      </c>
      <c r="M740" s="104">
        <f>VLOOKUP(A:A,在庫!$B:$M,10,0)</f>
        <v>2</v>
      </c>
      <c r="N740" s="105" t="s">
        <v>4595</v>
      </c>
      <c r="O740" s="105" t="str">
        <f t="shared" si="58"/>
        <v/>
      </c>
      <c r="P740" s="106" t="str">
        <f>VLOOKUP(A:A,在庫!$B:$M,9,0)</f>
        <v>||CHINA||CHINA</v>
      </c>
      <c r="Q740" s="106" t="str">
        <f>VLOOKUP('作成 (2)'!D:D,引当!A:B,2,0)&amp;K740&amp;O740</f>
        <v>xices</v>
      </c>
      <c r="R740" s="107" t="str">
        <f t="shared" si="60"/>
        <v>2023年製 X-ICE SNOW 205/55R17 95T XL  205/55R17  翌営業日発送</v>
      </c>
      <c r="S740" s="106" t="str">
        <f t="shared" si="61"/>
        <v>スタッドレス$$MICHELIN$$ミシュラン$$エックスアイススノウ$$205/55R17$$価格$$安い$$寿命$$おすすめ$$0</v>
      </c>
      <c r="T740" s="104"/>
      <c r="U740" s="104" t="str">
        <f>VLOOKUP('作成 (2)'!D:D,引当!A:R,4,FALSE)</f>
        <v>スタッドレス</v>
      </c>
      <c r="V740" s="104" t="str">
        <f>VLOOKUP('作成 (2)'!D:D,引当!A:R,5,FALSE)</f>
        <v>MICHELIN</v>
      </c>
      <c r="W740" s="103" t="str">
        <f>VLOOKUP('作成 (2)'!D:D,引当!A:R,6,FALSE)</f>
        <v>ミシュラン</v>
      </c>
      <c r="X740" s="108" t="str">
        <f>VLOOKUP('作成 (2)'!D:D,引当!A:M,7,FALSE)</f>
        <v>エックスアイススノウ</v>
      </c>
      <c r="Y740" s="109" t="str">
        <f t="shared" si="62"/>
        <v>205/55R17</v>
      </c>
      <c r="Z740" s="108" t="str">
        <f>VLOOKUP('作成 (2)'!D:D,引当!A:M,9,FALSE)</f>
        <v>価格</v>
      </c>
      <c r="AA740" s="109" t="str">
        <f>VLOOKUP('作成 (2)'!D:D,引当!A:M,10,FALSE)</f>
        <v>安い</v>
      </c>
      <c r="AB740" s="103" t="str">
        <f>VLOOKUP('作成 (2)'!D:D,引当!A:M,11,FALSE)</f>
        <v>寿命</v>
      </c>
      <c r="AC740" s="103" t="str">
        <f>VLOOKUP('作成 (2)'!D:D,引当!A:M,12,FALSE)</f>
        <v>おすすめ</v>
      </c>
      <c r="AD740" s="26">
        <f>VLOOKUP('作成 (2)'!D:D,引当!A:M,13,FALSE)</f>
        <v>0</v>
      </c>
    </row>
    <row r="741" spans="1:30">
      <c r="A741" s="33">
        <v>2055517157035</v>
      </c>
      <c r="B741" s="32">
        <v>4985009757314</v>
      </c>
      <c r="C741" s="31" t="s">
        <v>3736</v>
      </c>
      <c r="D741" s="30" t="s">
        <v>3946</v>
      </c>
      <c r="E741" s="30" t="s">
        <v>1850</v>
      </c>
      <c r="F741" s="30" t="s">
        <v>65</v>
      </c>
      <c r="G741" s="30">
        <v>41700</v>
      </c>
      <c r="H741" s="30">
        <v>13344</v>
      </c>
      <c r="I741" s="30">
        <v>1050</v>
      </c>
      <c r="J741" s="30" t="s">
        <v>3956</v>
      </c>
      <c r="K741" s="344"/>
      <c r="L741" s="102" t="str">
        <f t="shared" si="59"/>
        <v>X-ICE SNOW 205/55R17 95T XL</v>
      </c>
      <c r="M741" s="104" t="e">
        <f>VLOOKUP(A:A,在庫!$B:$M,10,0)</f>
        <v>#N/A</v>
      </c>
      <c r="N741" s="105" t="s">
        <v>4595</v>
      </c>
      <c r="O741" s="105" t="str">
        <f t="shared" si="58"/>
        <v/>
      </c>
      <c r="P741" s="106" t="e">
        <f>VLOOKUP(A:A,在庫!$B:$M,9,0)</f>
        <v>#N/A</v>
      </c>
      <c r="Q741" s="106" t="str">
        <f>VLOOKUP('作成 (2)'!D:D,引当!A:B,2,0)&amp;K741&amp;O741</f>
        <v>xices</v>
      </c>
      <c r="R741" s="107" t="str">
        <f t="shared" si="60"/>
        <v>2023年製 X-ICE SNOW 205/55R17 95T XL  205/55R17  翌営業日発送</v>
      </c>
      <c r="S741" s="106" t="str">
        <f t="shared" si="61"/>
        <v>スタッドレス$$MICHELIN$$ミシュラン$$エックスアイススノウ$$205/55R17$$価格$$安い$$寿命$$おすすめ$$0</v>
      </c>
      <c r="T741" s="104"/>
      <c r="U741" s="104" t="str">
        <f>VLOOKUP('作成 (2)'!D:D,引当!A:R,4,FALSE)</f>
        <v>スタッドレス</v>
      </c>
      <c r="V741" s="104" t="str">
        <f>VLOOKUP('作成 (2)'!D:D,引当!A:R,5,FALSE)</f>
        <v>MICHELIN</v>
      </c>
      <c r="W741" s="103" t="str">
        <f>VLOOKUP('作成 (2)'!D:D,引当!A:R,6,FALSE)</f>
        <v>ミシュラン</v>
      </c>
      <c r="X741" s="108" t="str">
        <f>VLOOKUP('作成 (2)'!D:D,引当!A:M,7,FALSE)</f>
        <v>エックスアイススノウ</v>
      </c>
      <c r="Y741" s="109" t="str">
        <f t="shared" si="62"/>
        <v>205/55R17</v>
      </c>
      <c r="Z741" s="108" t="str">
        <f>VLOOKUP('作成 (2)'!D:D,引当!A:M,9,FALSE)</f>
        <v>価格</v>
      </c>
      <c r="AA741" s="109" t="str">
        <f>VLOOKUP('作成 (2)'!D:D,引当!A:M,10,FALSE)</f>
        <v>安い</v>
      </c>
      <c r="AB741" s="103" t="str">
        <f>VLOOKUP('作成 (2)'!D:D,引当!A:M,11,FALSE)</f>
        <v>寿命</v>
      </c>
      <c r="AC741" s="103" t="str">
        <f>VLOOKUP('作成 (2)'!D:D,引当!A:M,12,FALSE)</f>
        <v>おすすめ</v>
      </c>
      <c r="AD741" s="26">
        <f>VLOOKUP('作成 (2)'!D:D,引当!A:M,13,FALSE)</f>
        <v>0</v>
      </c>
    </row>
    <row r="742" spans="1:30">
      <c r="A742" s="33">
        <v>2256017157017</v>
      </c>
      <c r="B742" s="32">
        <v>4985009757406</v>
      </c>
      <c r="C742" s="31" t="s">
        <v>3737</v>
      </c>
      <c r="D742" s="30" t="s">
        <v>3946</v>
      </c>
      <c r="E742" s="30" t="s">
        <v>1845</v>
      </c>
      <c r="F742" s="30" t="s">
        <v>68</v>
      </c>
      <c r="G742" s="30">
        <v>45000</v>
      </c>
      <c r="H742" s="30">
        <v>17100</v>
      </c>
      <c r="I742" s="30">
        <v>1050</v>
      </c>
      <c r="J742" s="30" t="s">
        <v>3956</v>
      </c>
      <c r="K742" s="344"/>
      <c r="L742" s="102" t="str">
        <f t="shared" si="59"/>
        <v>X-ICE SNOW 225/60R17 103T XL</v>
      </c>
      <c r="M742" s="104">
        <f>VLOOKUP(A:A,在庫!$B:$M,10,0)</f>
        <v>3</v>
      </c>
      <c r="N742" s="105" t="s">
        <v>4595</v>
      </c>
      <c r="O742" s="105" t="str">
        <f t="shared" si="58"/>
        <v/>
      </c>
      <c r="P742" s="106" t="str">
        <f>VLOOKUP(A:A,在庫!$B:$M,9,0)</f>
        <v>||CHINA||CHINA</v>
      </c>
      <c r="Q742" s="106" t="str">
        <f>VLOOKUP('作成 (2)'!D:D,引当!A:B,2,0)&amp;K742&amp;O742</f>
        <v>xices</v>
      </c>
      <c r="R742" s="107" t="str">
        <f t="shared" si="60"/>
        <v>2023年製 X-ICE SNOW 225/60R17 103T XL  225/60R17  翌営業日発送</v>
      </c>
      <c r="S742" s="106" t="str">
        <f t="shared" si="61"/>
        <v>スタッドレス$$MICHELIN$$ミシュラン$$エックスアイススノウ$$225/60R17$$価格$$安い$$寿命$$おすすめ$$0</v>
      </c>
      <c r="T742" s="104"/>
      <c r="U742" s="104" t="str">
        <f>VLOOKUP('作成 (2)'!D:D,引当!A:R,4,FALSE)</f>
        <v>スタッドレス</v>
      </c>
      <c r="V742" s="104" t="str">
        <f>VLOOKUP('作成 (2)'!D:D,引当!A:R,5,FALSE)</f>
        <v>MICHELIN</v>
      </c>
      <c r="W742" s="103" t="str">
        <f>VLOOKUP('作成 (2)'!D:D,引当!A:R,6,FALSE)</f>
        <v>ミシュラン</v>
      </c>
      <c r="X742" s="108" t="str">
        <f>VLOOKUP('作成 (2)'!D:D,引当!A:M,7,FALSE)</f>
        <v>エックスアイススノウ</v>
      </c>
      <c r="Y742" s="109" t="str">
        <f t="shared" si="62"/>
        <v>225/60R17</v>
      </c>
      <c r="Z742" s="108" t="str">
        <f>VLOOKUP('作成 (2)'!D:D,引当!A:M,9,FALSE)</f>
        <v>価格</v>
      </c>
      <c r="AA742" s="109" t="str">
        <f>VLOOKUP('作成 (2)'!D:D,引当!A:M,10,FALSE)</f>
        <v>安い</v>
      </c>
      <c r="AB742" s="103" t="str">
        <f>VLOOKUP('作成 (2)'!D:D,引当!A:M,11,FALSE)</f>
        <v>寿命</v>
      </c>
      <c r="AC742" s="103" t="str">
        <f>VLOOKUP('作成 (2)'!D:D,引当!A:M,12,FALSE)</f>
        <v>おすすめ</v>
      </c>
      <c r="AD742" s="26">
        <f>VLOOKUP('作成 (2)'!D:D,引当!A:M,13,FALSE)</f>
        <v>0</v>
      </c>
    </row>
    <row r="743" spans="1:30">
      <c r="A743" s="33">
        <v>2256017157031</v>
      </c>
      <c r="B743" s="32">
        <v>4985009757406</v>
      </c>
      <c r="C743" s="31" t="s">
        <v>3737</v>
      </c>
      <c r="D743" s="30" t="s">
        <v>3946</v>
      </c>
      <c r="E743" s="30" t="s">
        <v>1845</v>
      </c>
      <c r="F743" s="30" t="s">
        <v>68</v>
      </c>
      <c r="G743" s="30">
        <v>42100</v>
      </c>
      <c r="H743" s="30">
        <v>13472</v>
      </c>
      <c r="I743" s="30">
        <v>1050</v>
      </c>
      <c r="J743" s="30" t="s">
        <v>3956</v>
      </c>
      <c r="K743" s="344"/>
      <c r="L743" s="102" t="str">
        <f t="shared" si="59"/>
        <v>X-ICE SNOW 225/60R17 103T XL</v>
      </c>
      <c r="M743" s="104">
        <f>VLOOKUP(A:A,在庫!$B:$M,10,0)</f>
        <v>1</v>
      </c>
      <c r="N743" s="105" t="s">
        <v>4595</v>
      </c>
      <c r="O743" s="105" t="str">
        <f t="shared" si="58"/>
        <v/>
      </c>
      <c r="P743" s="106" t="str">
        <f>VLOOKUP(A:A,在庫!$B:$M,9,0)</f>
        <v>||CHINA||CHINA</v>
      </c>
      <c r="Q743" s="106" t="str">
        <f>VLOOKUP('作成 (2)'!D:D,引当!A:B,2,0)&amp;K743&amp;O743</f>
        <v>xices</v>
      </c>
      <c r="R743" s="107" t="str">
        <f t="shared" si="60"/>
        <v>2023年製 X-ICE SNOW 225/60R17 103T XL  225/60R17  翌営業日発送</v>
      </c>
      <c r="S743" s="106" t="str">
        <f t="shared" si="61"/>
        <v>スタッドレス$$MICHELIN$$ミシュラン$$エックスアイススノウ$$225/60R17$$価格$$安い$$寿命$$おすすめ$$0</v>
      </c>
      <c r="T743" s="104"/>
      <c r="U743" s="104" t="str">
        <f>VLOOKUP('作成 (2)'!D:D,引当!A:R,4,FALSE)</f>
        <v>スタッドレス</v>
      </c>
      <c r="V743" s="104" t="str">
        <f>VLOOKUP('作成 (2)'!D:D,引当!A:R,5,FALSE)</f>
        <v>MICHELIN</v>
      </c>
      <c r="W743" s="103" t="str">
        <f>VLOOKUP('作成 (2)'!D:D,引当!A:R,6,FALSE)</f>
        <v>ミシュラン</v>
      </c>
      <c r="X743" s="108" t="str">
        <f>VLOOKUP('作成 (2)'!D:D,引当!A:M,7,FALSE)</f>
        <v>エックスアイススノウ</v>
      </c>
      <c r="Y743" s="109" t="str">
        <f t="shared" si="62"/>
        <v>225/60R17</v>
      </c>
      <c r="Z743" s="108" t="str">
        <f>VLOOKUP('作成 (2)'!D:D,引当!A:M,9,FALSE)</f>
        <v>価格</v>
      </c>
      <c r="AA743" s="109" t="str">
        <f>VLOOKUP('作成 (2)'!D:D,引当!A:M,10,FALSE)</f>
        <v>安い</v>
      </c>
      <c r="AB743" s="103" t="str">
        <f>VLOOKUP('作成 (2)'!D:D,引当!A:M,11,FALSE)</f>
        <v>寿命</v>
      </c>
      <c r="AC743" s="103" t="str">
        <f>VLOOKUP('作成 (2)'!D:D,引当!A:M,12,FALSE)</f>
        <v>おすすめ</v>
      </c>
      <c r="AD743" s="26">
        <f>VLOOKUP('作成 (2)'!D:D,引当!A:M,13,FALSE)</f>
        <v>0</v>
      </c>
    </row>
    <row r="744" spans="1:30">
      <c r="A744" s="33">
        <v>2255518157038</v>
      </c>
      <c r="B744" s="32">
        <v>4985009757529</v>
      </c>
      <c r="C744" s="31" t="s">
        <v>3734</v>
      </c>
      <c r="D744" s="30" t="s">
        <v>3946</v>
      </c>
      <c r="E744" s="30" t="s">
        <v>1134</v>
      </c>
      <c r="F744" s="30" t="s">
        <v>71</v>
      </c>
      <c r="G744" s="30">
        <v>49000</v>
      </c>
      <c r="H744" s="30">
        <v>15680</v>
      </c>
      <c r="I744" s="30">
        <v>1050</v>
      </c>
      <c r="J744" s="30" t="s">
        <v>3956</v>
      </c>
      <c r="K744" s="344"/>
      <c r="L744" s="102" t="str">
        <f t="shared" si="59"/>
        <v>X-ICE SNOW 225/55R18 102H XL</v>
      </c>
      <c r="M744" s="104" t="e">
        <f>VLOOKUP(A:A,在庫!$B:$M,10,0)</f>
        <v>#N/A</v>
      </c>
      <c r="N744" s="105" t="s">
        <v>4595</v>
      </c>
      <c r="O744" s="105" t="str">
        <f t="shared" si="58"/>
        <v/>
      </c>
      <c r="P744" s="106" t="e">
        <f>VLOOKUP(A:A,在庫!$B:$M,9,0)</f>
        <v>#N/A</v>
      </c>
      <c r="Q744" s="106" t="str">
        <f>VLOOKUP('作成 (2)'!D:D,引当!A:B,2,0)&amp;K744&amp;O744</f>
        <v>xices</v>
      </c>
      <c r="R744" s="107" t="str">
        <f t="shared" si="60"/>
        <v>2023年製 X-ICE SNOW 225/55R18 102H XL  225/55R18  翌営業日発送</v>
      </c>
      <c r="S744" s="106" t="str">
        <f t="shared" si="61"/>
        <v>スタッドレス$$MICHELIN$$ミシュラン$$エックスアイススノウ$$225/55R18$$価格$$安い$$寿命$$おすすめ$$0</v>
      </c>
      <c r="T744" s="104"/>
      <c r="U744" s="104" t="str">
        <f>VLOOKUP('作成 (2)'!D:D,引当!A:R,4,FALSE)</f>
        <v>スタッドレス</v>
      </c>
      <c r="V744" s="104" t="str">
        <f>VLOOKUP('作成 (2)'!D:D,引当!A:R,5,FALSE)</f>
        <v>MICHELIN</v>
      </c>
      <c r="W744" s="103" t="str">
        <f>VLOOKUP('作成 (2)'!D:D,引当!A:R,6,FALSE)</f>
        <v>ミシュラン</v>
      </c>
      <c r="X744" s="108" t="str">
        <f>VLOOKUP('作成 (2)'!D:D,引当!A:M,7,FALSE)</f>
        <v>エックスアイススノウ</v>
      </c>
      <c r="Y744" s="109" t="str">
        <f t="shared" si="62"/>
        <v>225/55R18</v>
      </c>
      <c r="Z744" s="108" t="str">
        <f>VLOOKUP('作成 (2)'!D:D,引当!A:M,9,FALSE)</f>
        <v>価格</v>
      </c>
      <c r="AA744" s="109" t="str">
        <f>VLOOKUP('作成 (2)'!D:D,引当!A:M,10,FALSE)</f>
        <v>安い</v>
      </c>
      <c r="AB744" s="103" t="str">
        <f>VLOOKUP('作成 (2)'!D:D,引当!A:M,11,FALSE)</f>
        <v>寿命</v>
      </c>
      <c r="AC744" s="103" t="str">
        <f>VLOOKUP('作成 (2)'!D:D,引当!A:M,12,FALSE)</f>
        <v>おすすめ</v>
      </c>
      <c r="AD744" s="26">
        <f>VLOOKUP('作成 (2)'!D:D,引当!A:M,13,FALSE)</f>
        <v>0</v>
      </c>
    </row>
    <row r="745" spans="1:30">
      <c r="A745" s="33">
        <v>2255518157014</v>
      </c>
      <c r="B745" s="32">
        <v>4985009757529</v>
      </c>
      <c r="C745" s="31" t="s">
        <v>3734</v>
      </c>
      <c r="D745" s="30" t="s">
        <v>3946</v>
      </c>
      <c r="E745" s="30" t="s">
        <v>1134</v>
      </c>
      <c r="F745" s="30" t="s">
        <v>71</v>
      </c>
      <c r="G745" s="30">
        <v>51000</v>
      </c>
      <c r="H745" s="30">
        <v>19380</v>
      </c>
      <c r="I745" s="30">
        <v>1050</v>
      </c>
      <c r="K745" s="344"/>
      <c r="L745" s="102" t="str">
        <f t="shared" si="59"/>
        <v>X-ICE SNOW 225/55R18 102H XL</v>
      </c>
      <c r="M745" s="104">
        <f>VLOOKUP(A:A,在庫!$B:$M,10,0)</f>
        <v>1</v>
      </c>
      <c r="N745" s="105" t="s">
        <v>4595</v>
      </c>
      <c r="O745" s="105" t="str">
        <f t="shared" si="58"/>
        <v/>
      </c>
      <c r="P745" s="106" t="str">
        <f>VLOOKUP(A:A,在庫!$B:$M,9,0)</f>
        <v>||CHINA||CHINA</v>
      </c>
      <c r="Q745" s="106" t="str">
        <f>VLOOKUP('作成 (2)'!D:D,引当!A:B,2,0)&amp;K745&amp;O745</f>
        <v>xices</v>
      </c>
      <c r="R745" s="107" t="str">
        <f t="shared" si="60"/>
        <v>2023年製 X-ICE SNOW 225/55R18 102H XL  225/55R18  翌営業日発送</v>
      </c>
      <c r="S745" s="106" t="str">
        <f t="shared" si="61"/>
        <v>スタッドレス$$MICHELIN$$ミシュラン$$エックスアイススノウ$$225/55R18$$価格$$安い$$寿命$$おすすめ$$0</v>
      </c>
      <c r="T745" s="104"/>
      <c r="U745" s="104" t="str">
        <f>VLOOKUP('作成 (2)'!D:D,引当!A:R,4,FALSE)</f>
        <v>スタッドレス</v>
      </c>
      <c r="V745" s="104" t="str">
        <f>VLOOKUP('作成 (2)'!D:D,引当!A:R,5,FALSE)</f>
        <v>MICHELIN</v>
      </c>
      <c r="W745" s="103" t="str">
        <f>VLOOKUP('作成 (2)'!D:D,引当!A:R,6,FALSE)</f>
        <v>ミシュラン</v>
      </c>
      <c r="X745" s="108" t="str">
        <f>VLOOKUP('作成 (2)'!D:D,引当!A:M,7,FALSE)</f>
        <v>エックスアイススノウ</v>
      </c>
      <c r="Y745" s="109" t="str">
        <f t="shared" si="62"/>
        <v>225/55R18</v>
      </c>
      <c r="Z745" s="108" t="str">
        <f>VLOOKUP('作成 (2)'!D:D,引当!A:M,9,FALSE)</f>
        <v>価格</v>
      </c>
      <c r="AA745" s="109" t="str">
        <f>VLOOKUP('作成 (2)'!D:D,引当!A:M,10,FALSE)</f>
        <v>安い</v>
      </c>
      <c r="AB745" s="103" t="str">
        <f>VLOOKUP('作成 (2)'!D:D,引当!A:M,11,FALSE)</f>
        <v>寿命</v>
      </c>
      <c r="AC745" s="103" t="str">
        <f>VLOOKUP('作成 (2)'!D:D,引当!A:M,12,FALSE)</f>
        <v>おすすめ</v>
      </c>
      <c r="AD745" s="26">
        <f>VLOOKUP('作成 (2)'!D:D,引当!A:M,13,FALSE)</f>
        <v>0</v>
      </c>
    </row>
    <row r="746" spans="1:30">
      <c r="A746" s="33">
        <v>2355018157016</v>
      </c>
      <c r="B746" s="32">
        <v>4985009757567</v>
      </c>
      <c r="C746" s="31" t="s">
        <v>3738</v>
      </c>
      <c r="D746" s="30" t="s">
        <v>3946</v>
      </c>
      <c r="E746" s="30" t="s">
        <v>1389</v>
      </c>
      <c r="F746" s="30" t="s">
        <v>54</v>
      </c>
      <c r="G746" s="30">
        <v>55100</v>
      </c>
      <c r="H746" s="30">
        <v>20938</v>
      </c>
      <c r="I746" s="30">
        <v>1050</v>
      </c>
      <c r="J746" s="30" t="s">
        <v>3956</v>
      </c>
      <c r="K746" s="344"/>
      <c r="L746" s="102" t="str">
        <f t="shared" si="59"/>
        <v>X-ICE SNOW 235/50R18 101H XL</v>
      </c>
      <c r="M746" s="104">
        <f>VLOOKUP(A:A,在庫!$B:$M,10,0)</f>
        <v>2</v>
      </c>
      <c r="N746" s="105" t="s">
        <v>4595</v>
      </c>
      <c r="O746" s="105" t="str">
        <f t="shared" si="58"/>
        <v/>
      </c>
      <c r="P746" s="106" t="str">
        <f>VLOOKUP(A:A,在庫!$B:$M,9,0)</f>
        <v>||CHINA||CHINA</v>
      </c>
      <c r="Q746" s="106" t="str">
        <f>VLOOKUP('作成 (2)'!D:D,引当!A:B,2,0)&amp;K746&amp;O746</f>
        <v>xices</v>
      </c>
      <c r="R746" s="107" t="str">
        <f t="shared" si="60"/>
        <v>2023年製 X-ICE SNOW 235/50R18 101H XL  235/50R18  翌営業日発送</v>
      </c>
      <c r="S746" s="106" t="str">
        <f t="shared" si="61"/>
        <v>スタッドレス$$MICHELIN$$ミシュラン$$エックスアイススノウ$$235/50R18$$価格$$安い$$寿命$$おすすめ$$0</v>
      </c>
      <c r="T746" s="104"/>
      <c r="U746" s="104" t="str">
        <f>VLOOKUP('作成 (2)'!D:D,引当!A:R,4,FALSE)</f>
        <v>スタッドレス</v>
      </c>
      <c r="V746" s="104" t="str">
        <f>VLOOKUP('作成 (2)'!D:D,引当!A:R,5,FALSE)</f>
        <v>MICHELIN</v>
      </c>
      <c r="W746" s="103" t="str">
        <f>VLOOKUP('作成 (2)'!D:D,引当!A:R,6,FALSE)</f>
        <v>ミシュラン</v>
      </c>
      <c r="X746" s="108" t="str">
        <f>VLOOKUP('作成 (2)'!D:D,引当!A:M,7,FALSE)</f>
        <v>エックスアイススノウ</v>
      </c>
      <c r="Y746" s="109" t="str">
        <f t="shared" si="62"/>
        <v>235/50R18</v>
      </c>
      <c r="Z746" s="108" t="str">
        <f>VLOOKUP('作成 (2)'!D:D,引当!A:M,9,FALSE)</f>
        <v>価格</v>
      </c>
      <c r="AA746" s="109" t="str">
        <f>VLOOKUP('作成 (2)'!D:D,引当!A:M,10,FALSE)</f>
        <v>安い</v>
      </c>
      <c r="AB746" s="103" t="str">
        <f>VLOOKUP('作成 (2)'!D:D,引当!A:M,11,FALSE)</f>
        <v>寿命</v>
      </c>
      <c r="AC746" s="103" t="str">
        <f>VLOOKUP('作成 (2)'!D:D,引当!A:M,12,FALSE)</f>
        <v>おすすめ</v>
      </c>
      <c r="AD746" s="26">
        <f>VLOOKUP('作成 (2)'!D:D,引当!A:M,13,FALSE)</f>
        <v>0</v>
      </c>
    </row>
    <row r="747" spans="1:30">
      <c r="A747" s="33">
        <v>2355018157078</v>
      </c>
      <c r="B747" s="32">
        <v>4985009757567</v>
      </c>
      <c r="C747" s="31" t="s">
        <v>3738</v>
      </c>
      <c r="D747" s="30" t="s">
        <v>3946</v>
      </c>
      <c r="E747" s="30" t="s">
        <v>1389</v>
      </c>
      <c r="F747" s="30" t="s">
        <v>54</v>
      </c>
      <c r="G747" s="30">
        <v>53000</v>
      </c>
      <c r="H747" s="30">
        <v>16960</v>
      </c>
      <c r="I747" s="30">
        <v>1050</v>
      </c>
      <c r="J747" s="30" t="s">
        <v>3956</v>
      </c>
      <c r="K747" s="344"/>
      <c r="L747" s="102" t="str">
        <f t="shared" si="59"/>
        <v>X-ICE SNOW 235/50R18 101H XL</v>
      </c>
      <c r="M747" s="104" t="e">
        <f>VLOOKUP(A:A,在庫!$B:$M,10,0)</f>
        <v>#N/A</v>
      </c>
      <c r="N747" s="105" t="s">
        <v>4595</v>
      </c>
      <c r="O747" s="105" t="str">
        <f t="shared" si="58"/>
        <v/>
      </c>
      <c r="P747" s="106" t="e">
        <f>VLOOKUP(A:A,在庫!$B:$M,9,0)</f>
        <v>#N/A</v>
      </c>
      <c r="Q747" s="106" t="str">
        <f>VLOOKUP('作成 (2)'!D:D,引当!A:B,2,0)&amp;K747&amp;O747</f>
        <v>xices</v>
      </c>
      <c r="R747" s="107" t="str">
        <f t="shared" si="60"/>
        <v>2023年製 X-ICE SNOW 235/50R18 101H XL  235/50R18  翌営業日発送</v>
      </c>
      <c r="S747" s="106" t="str">
        <f t="shared" si="61"/>
        <v>スタッドレス$$MICHELIN$$ミシュラン$$エックスアイススノウ$$235/50R18$$価格$$安い$$寿命$$おすすめ$$0</v>
      </c>
      <c r="T747" s="104"/>
      <c r="U747" s="104" t="str">
        <f>VLOOKUP('作成 (2)'!D:D,引当!A:R,4,FALSE)</f>
        <v>スタッドレス</v>
      </c>
      <c r="V747" s="104" t="str">
        <f>VLOOKUP('作成 (2)'!D:D,引当!A:R,5,FALSE)</f>
        <v>MICHELIN</v>
      </c>
      <c r="W747" s="103" t="str">
        <f>VLOOKUP('作成 (2)'!D:D,引当!A:R,6,FALSE)</f>
        <v>ミシュラン</v>
      </c>
      <c r="X747" s="108" t="str">
        <f>VLOOKUP('作成 (2)'!D:D,引当!A:M,7,FALSE)</f>
        <v>エックスアイススノウ</v>
      </c>
      <c r="Y747" s="109" t="str">
        <f t="shared" si="62"/>
        <v>235/50R18</v>
      </c>
      <c r="Z747" s="108" t="str">
        <f>VLOOKUP('作成 (2)'!D:D,引当!A:M,9,FALSE)</f>
        <v>価格</v>
      </c>
      <c r="AA747" s="109" t="str">
        <f>VLOOKUP('作成 (2)'!D:D,引当!A:M,10,FALSE)</f>
        <v>安い</v>
      </c>
      <c r="AB747" s="103" t="str">
        <f>VLOOKUP('作成 (2)'!D:D,引当!A:M,11,FALSE)</f>
        <v>寿命</v>
      </c>
      <c r="AC747" s="103" t="str">
        <f>VLOOKUP('作成 (2)'!D:D,引当!A:M,12,FALSE)</f>
        <v>おすすめ</v>
      </c>
      <c r="AD747" s="26">
        <f>VLOOKUP('作成 (2)'!D:D,引当!A:M,13,FALSE)</f>
        <v>0</v>
      </c>
    </row>
    <row r="748" spans="1:30">
      <c r="A748" s="33">
        <v>2256018157078</v>
      </c>
      <c r="B748" s="32">
        <v>4985009757536</v>
      </c>
      <c r="C748" s="31" t="s">
        <v>3739</v>
      </c>
      <c r="D748" s="30" t="s">
        <v>3946</v>
      </c>
      <c r="E748" s="30" t="s">
        <v>1157</v>
      </c>
      <c r="F748" s="30" t="s">
        <v>84</v>
      </c>
      <c r="G748" s="30">
        <v>43900</v>
      </c>
      <c r="H748" s="30">
        <v>14048</v>
      </c>
      <c r="I748" s="30">
        <v>1050</v>
      </c>
      <c r="J748" s="30" t="s">
        <v>3956</v>
      </c>
      <c r="K748" s="344"/>
      <c r="L748" s="102" t="str">
        <f t="shared" si="59"/>
        <v>X-ICE SNOW 225/60R18 100H</v>
      </c>
      <c r="M748" s="104">
        <f>VLOOKUP(A:A,在庫!$B:$M,10,0)</f>
        <v>1</v>
      </c>
      <c r="N748" s="105" t="s">
        <v>4595</v>
      </c>
      <c r="O748" s="105" t="str">
        <f t="shared" si="58"/>
        <v/>
      </c>
      <c r="P748" s="106" t="str">
        <f>VLOOKUP(A:A,在庫!$B:$M,9,0)</f>
        <v>||CHINA||CHINA</v>
      </c>
      <c r="Q748" s="106" t="str">
        <f>VLOOKUP('作成 (2)'!D:D,引当!A:B,2,0)&amp;K748&amp;O748</f>
        <v>xices</v>
      </c>
      <c r="R748" s="107" t="str">
        <f t="shared" si="60"/>
        <v>2023年製 X-ICE SNOW 225/60R18 100H  225/60R18  翌営業日発送</v>
      </c>
      <c r="S748" s="106" t="str">
        <f t="shared" si="61"/>
        <v>スタッドレス$$MICHELIN$$ミシュラン$$エックスアイススノウ$$225/60R18$$価格$$安い$$寿命$$おすすめ$$0</v>
      </c>
      <c r="T748" s="104"/>
      <c r="U748" s="104" t="str">
        <f>VLOOKUP('作成 (2)'!D:D,引当!A:R,4,FALSE)</f>
        <v>スタッドレス</v>
      </c>
      <c r="V748" s="104" t="str">
        <f>VLOOKUP('作成 (2)'!D:D,引当!A:R,5,FALSE)</f>
        <v>MICHELIN</v>
      </c>
      <c r="W748" s="103" t="str">
        <f>VLOOKUP('作成 (2)'!D:D,引当!A:R,6,FALSE)</f>
        <v>ミシュラン</v>
      </c>
      <c r="X748" s="108" t="str">
        <f>VLOOKUP('作成 (2)'!D:D,引当!A:M,7,FALSE)</f>
        <v>エックスアイススノウ</v>
      </c>
      <c r="Y748" s="109" t="str">
        <f t="shared" si="62"/>
        <v>225/60R18</v>
      </c>
      <c r="Z748" s="108" t="str">
        <f>VLOOKUP('作成 (2)'!D:D,引当!A:M,9,FALSE)</f>
        <v>価格</v>
      </c>
      <c r="AA748" s="109" t="str">
        <f>VLOOKUP('作成 (2)'!D:D,引当!A:M,10,FALSE)</f>
        <v>安い</v>
      </c>
      <c r="AB748" s="103" t="str">
        <f>VLOOKUP('作成 (2)'!D:D,引当!A:M,11,FALSE)</f>
        <v>寿命</v>
      </c>
      <c r="AC748" s="103" t="str">
        <f>VLOOKUP('作成 (2)'!D:D,引当!A:M,12,FALSE)</f>
        <v>おすすめ</v>
      </c>
      <c r="AD748" s="26">
        <f>VLOOKUP('作成 (2)'!D:D,引当!A:M,13,FALSE)</f>
        <v>0</v>
      </c>
    </row>
    <row r="749" spans="1:30">
      <c r="A749" s="33">
        <v>2256018157016</v>
      </c>
      <c r="B749" s="32">
        <v>4985009757536</v>
      </c>
      <c r="C749" s="31" t="s">
        <v>3739</v>
      </c>
      <c r="D749" s="30" t="s">
        <v>3946</v>
      </c>
      <c r="E749" s="30" t="s">
        <v>1157</v>
      </c>
      <c r="F749" s="30" t="s">
        <v>84</v>
      </c>
      <c r="G749" s="30">
        <v>45700</v>
      </c>
      <c r="H749" s="30">
        <v>17366</v>
      </c>
      <c r="I749" s="30">
        <v>1050</v>
      </c>
      <c r="K749" s="344"/>
      <c r="L749" s="102" t="str">
        <f t="shared" si="59"/>
        <v>X-ICE SNOW 225/60R18 100H</v>
      </c>
      <c r="M749" s="104" t="e">
        <f>VLOOKUP(A:A,在庫!$B:$M,10,0)</f>
        <v>#N/A</v>
      </c>
      <c r="N749" s="105" t="s">
        <v>4595</v>
      </c>
      <c r="O749" s="105" t="str">
        <f t="shared" si="58"/>
        <v/>
      </c>
      <c r="P749" s="106" t="e">
        <f>VLOOKUP(A:A,在庫!$B:$M,9,0)</f>
        <v>#N/A</v>
      </c>
      <c r="Q749" s="106" t="str">
        <f>VLOOKUP('作成 (2)'!D:D,引当!A:B,2,0)&amp;K749&amp;O749</f>
        <v>xices</v>
      </c>
      <c r="R749" s="107" t="str">
        <f t="shared" si="60"/>
        <v>2023年製 X-ICE SNOW 225/60R18 100H  225/60R18  翌営業日発送</v>
      </c>
      <c r="S749" s="106" t="str">
        <f t="shared" si="61"/>
        <v>スタッドレス$$MICHELIN$$ミシュラン$$エックスアイススノウ$$225/60R18$$価格$$安い$$寿命$$おすすめ$$0</v>
      </c>
      <c r="T749" s="104"/>
      <c r="U749" s="104" t="str">
        <f>VLOOKUP('作成 (2)'!D:D,引当!A:R,4,FALSE)</f>
        <v>スタッドレス</v>
      </c>
      <c r="V749" s="104" t="str">
        <f>VLOOKUP('作成 (2)'!D:D,引当!A:R,5,FALSE)</f>
        <v>MICHELIN</v>
      </c>
      <c r="W749" s="103" t="str">
        <f>VLOOKUP('作成 (2)'!D:D,引当!A:R,6,FALSE)</f>
        <v>ミシュラン</v>
      </c>
      <c r="X749" s="108" t="str">
        <f>VLOOKUP('作成 (2)'!D:D,引当!A:M,7,FALSE)</f>
        <v>エックスアイススノウ</v>
      </c>
      <c r="Y749" s="109" t="str">
        <f t="shared" si="62"/>
        <v>225/60R18</v>
      </c>
      <c r="Z749" s="108" t="str">
        <f>VLOOKUP('作成 (2)'!D:D,引当!A:M,9,FALSE)</f>
        <v>価格</v>
      </c>
      <c r="AA749" s="109" t="str">
        <f>VLOOKUP('作成 (2)'!D:D,引当!A:M,10,FALSE)</f>
        <v>安い</v>
      </c>
      <c r="AB749" s="103" t="str">
        <f>VLOOKUP('作成 (2)'!D:D,引当!A:M,11,FALSE)</f>
        <v>寿命</v>
      </c>
      <c r="AC749" s="103" t="str">
        <f>VLOOKUP('作成 (2)'!D:D,引当!A:M,12,FALSE)</f>
        <v>おすすめ</v>
      </c>
      <c r="AD749" s="26">
        <f>VLOOKUP('作成 (2)'!D:D,引当!A:M,13,FALSE)</f>
        <v>0</v>
      </c>
    </row>
    <row r="750" spans="1:30">
      <c r="A750" s="33">
        <v>2055017157016</v>
      </c>
      <c r="B750" s="32">
        <v>4985009757307</v>
      </c>
      <c r="C750" s="31" t="s">
        <v>3729</v>
      </c>
      <c r="D750" s="30" t="s">
        <v>3946</v>
      </c>
      <c r="E750" s="30" t="s">
        <v>1137</v>
      </c>
      <c r="F750" s="30" t="s">
        <v>64</v>
      </c>
      <c r="G750" s="30">
        <v>41800</v>
      </c>
      <c r="H750" s="30">
        <v>16990</v>
      </c>
      <c r="I750" s="30">
        <v>525</v>
      </c>
      <c r="J750" s="30" t="s">
        <v>3956</v>
      </c>
      <c r="K750" s="344"/>
      <c r="L750" s="102" t="str">
        <f t="shared" si="59"/>
        <v>X-ICE SNOW 205/50R17 93H XL</v>
      </c>
      <c r="M750" s="104">
        <f>VLOOKUP(A:A,在庫!$B:$M,10,0)</f>
        <v>1</v>
      </c>
      <c r="N750" s="105" t="s">
        <v>4595</v>
      </c>
      <c r="O750" s="105" t="str">
        <f t="shared" si="58"/>
        <v/>
      </c>
      <c r="P750" s="106" t="str">
        <f>VLOOKUP(A:A,在庫!$B:$M,9,0)</f>
        <v>||CHINA||CHINA</v>
      </c>
      <c r="Q750" s="106" t="str">
        <f>VLOOKUP('作成 (2)'!D:D,引当!A:B,2,0)&amp;K750&amp;O750</f>
        <v>xices</v>
      </c>
      <c r="R750" s="107" t="str">
        <f t="shared" si="60"/>
        <v>2023年製 X-ICE SNOW 205/50R17 93H XL  205/50R17  翌営業日発送</v>
      </c>
      <c r="S750" s="106" t="str">
        <f t="shared" si="61"/>
        <v>スタッドレス$$MICHELIN$$ミシュラン$$エックスアイススノウ$$205/50R17$$価格$$安い$$寿命$$おすすめ$$0</v>
      </c>
      <c r="T750" s="104"/>
      <c r="U750" s="104" t="str">
        <f>VLOOKUP('作成 (2)'!D:D,引当!A:R,4,FALSE)</f>
        <v>スタッドレス</v>
      </c>
      <c r="V750" s="104" t="str">
        <f>VLOOKUP('作成 (2)'!D:D,引当!A:R,5,FALSE)</f>
        <v>MICHELIN</v>
      </c>
      <c r="W750" s="103" t="str">
        <f>VLOOKUP('作成 (2)'!D:D,引当!A:R,6,FALSE)</f>
        <v>ミシュラン</v>
      </c>
      <c r="X750" s="108" t="str">
        <f>VLOOKUP('作成 (2)'!D:D,引当!A:M,7,FALSE)</f>
        <v>エックスアイススノウ</v>
      </c>
      <c r="Y750" s="109" t="str">
        <f t="shared" si="62"/>
        <v>205/50R17</v>
      </c>
      <c r="Z750" s="108" t="str">
        <f>VLOOKUP('作成 (2)'!D:D,引当!A:M,9,FALSE)</f>
        <v>価格</v>
      </c>
      <c r="AA750" s="109" t="str">
        <f>VLOOKUP('作成 (2)'!D:D,引当!A:M,10,FALSE)</f>
        <v>安い</v>
      </c>
      <c r="AB750" s="103" t="str">
        <f>VLOOKUP('作成 (2)'!D:D,引当!A:M,11,FALSE)</f>
        <v>寿命</v>
      </c>
      <c r="AC750" s="103" t="str">
        <f>VLOOKUP('作成 (2)'!D:D,引当!A:M,12,FALSE)</f>
        <v>おすすめ</v>
      </c>
      <c r="AD750" s="26">
        <f>VLOOKUP('作成 (2)'!D:D,引当!A:M,13,FALSE)</f>
        <v>0</v>
      </c>
    </row>
    <row r="751" spans="1:30">
      <c r="A751" s="33">
        <v>2255517157015</v>
      </c>
      <c r="B751" s="32">
        <v>4985009757390</v>
      </c>
      <c r="C751" s="31" t="s">
        <v>3731</v>
      </c>
      <c r="D751" s="30" t="s">
        <v>3946</v>
      </c>
      <c r="E751" s="30" t="s">
        <v>1133</v>
      </c>
      <c r="F751" s="30" t="s">
        <v>52</v>
      </c>
      <c r="G751" s="30">
        <v>46300</v>
      </c>
      <c r="H751" s="30">
        <v>18810</v>
      </c>
      <c r="I751" s="30">
        <v>1050</v>
      </c>
      <c r="J751" s="30" t="s">
        <v>3956</v>
      </c>
      <c r="K751" s="344"/>
      <c r="L751" s="102" t="str">
        <f t="shared" si="59"/>
        <v>X-ICE SNOW 225/55R17 101H XL</v>
      </c>
      <c r="M751" s="104">
        <f>VLOOKUP(A:A,在庫!$B:$M,10,0)</f>
        <v>4</v>
      </c>
      <c r="N751" s="105" t="s">
        <v>4595</v>
      </c>
      <c r="O751" s="105" t="str">
        <f t="shared" si="58"/>
        <v/>
      </c>
      <c r="P751" s="106" t="str">
        <f>VLOOKUP(A:A,在庫!$B:$M,9,0)</f>
        <v>||CHINA||</v>
      </c>
      <c r="Q751" s="106" t="str">
        <f>VLOOKUP('作成 (2)'!D:D,引当!A:B,2,0)&amp;K751&amp;O751</f>
        <v>xices</v>
      </c>
      <c r="R751" s="107" t="str">
        <f t="shared" si="60"/>
        <v>2023年製 X-ICE SNOW 225/55R17 101H XL  225/55R17  翌営業日発送</v>
      </c>
      <c r="S751" s="106" t="str">
        <f t="shared" si="61"/>
        <v>スタッドレス$$MICHELIN$$ミシュラン$$エックスアイススノウ$$225/55R17$$価格$$安い$$寿命$$おすすめ$$0</v>
      </c>
      <c r="T751" s="104"/>
      <c r="U751" s="104" t="str">
        <f>VLOOKUP('作成 (2)'!D:D,引当!A:R,4,FALSE)</f>
        <v>スタッドレス</v>
      </c>
      <c r="V751" s="104" t="str">
        <f>VLOOKUP('作成 (2)'!D:D,引当!A:R,5,FALSE)</f>
        <v>MICHELIN</v>
      </c>
      <c r="W751" s="103" t="str">
        <f>VLOOKUP('作成 (2)'!D:D,引当!A:R,6,FALSE)</f>
        <v>ミシュラン</v>
      </c>
      <c r="X751" s="108" t="str">
        <f>VLOOKUP('作成 (2)'!D:D,引当!A:M,7,FALSE)</f>
        <v>エックスアイススノウ</v>
      </c>
      <c r="Y751" s="109" t="str">
        <f t="shared" si="62"/>
        <v>225/55R17</v>
      </c>
      <c r="Z751" s="108" t="str">
        <f>VLOOKUP('作成 (2)'!D:D,引当!A:M,9,FALSE)</f>
        <v>価格</v>
      </c>
      <c r="AA751" s="109" t="str">
        <f>VLOOKUP('作成 (2)'!D:D,引当!A:M,10,FALSE)</f>
        <v>安い</v>
      </c>
      <c r="AB751" s="103" t="str">
        <f>VLOOKUP('作成 (2)'!D:D,引当!A:M,11,FALSE)</f>
        <v>寿命</v>
      </c>
      <c r="AC751" s="103" t="str">
        <f>VLOOKUP('作成 (2)'!D:D,引当!A:M,12,FALSE)</f>
        <v>おすすめ</v>
      </c>
      <c r="AD751" s="26">
        <f>VLOOKUP('作成 (2)'!D:D,引当!A:M,13,FALSE)</f>
        <v>0</v>
      </c>
    </row>
    <row r="752" spans="1:30">
      <c r="A752" s="33">
        <v>2156017157010</v>
      </c>
      <c r="B752" s="32">
        <v>4985009757352</v>
      </c>
      <c r="C752" s="31">
        <v>721110</v>
      </c>
      <c r="D752" s="30" t="s">
        <v>3946</v>
      </c>
      <c r="E752" s="30" t="s">
        <v>3733</v>
      </c>
      <c r="F752" s="30" t="s">
        <v>67</v>
      </c>
      <c r="G752" s="30">
        <v>40100</v>
      </c>
      <c r="H752" s="30">
        <v>15240</v>
      </c>
      <c r="I752" s="30">
        <v>1050</v>
      </c>
      <c r="J752" s="30" t="s">
        <v>3956</v>
      </c>
      <c r="K752" s="344"/>
      <c r="L752" s="102" t="str">
        <f t="shared" si="59"/>
        <v>X-ICE SNOW 215/60R17 100T XL</v>
      </c>
      <c r="M752" s="104">
        <f>VLOOKUP(A:A,在庫!$B:$M,10,0)</f>
        <v>2</v>
      </c>
      <c r="N752" s="105" t="s">
        <v>4595</v>
      </c>
      <c r="O752" s="105" t="str">
        <f t="shared" si="58"/>
        <v/>
      </c>
      <c r="P752" s="106" t="str">
        <f>VLOOKUP(A:A,在庫!$B:$M,9,0)</f>
        <v>||CHINA||CHINA</v>
      </c>
      <c r="Q752" s="106" t="str">
        <f>VLOOKUP('作成 (2)'!D:D,引当!A:B,2,0)&amp;K752&amp;O752</f>
        <v>xices</v>
      </c>
      <c r="R752" s="107" t="str">
        <f t="shared" si="60"/>
        <v>2023年製 X-ICE SNOW 215/60R17 100T XL  215/60R17  翌営業日発送</v>
      </c>
      <c r="S752" s="106" t="str">
        <f t="shared" si="61"/>
        <v>スタッドレス$$MICHELIN$$ミシュラン$$エックスアイススノウ$$215/60R17$$価格$$安い$$寿命$$おすすめ$$0</v>
      </c>
      <c r="T752" s="104"/>
      <c r="U752" s="104" t="str">
        <f>VLOOKUP('作成 (2)'!D:D,引当!A:R,4,FALSE)</f>
        <v>スタッドレス</v>
      </c>
      <c r="V752" s="104" t="str">
        <f>VLOOKUP('作成 (2)'!D:D,引当!A:R,5,FALSE)</f>
        <v>MICHELIN</v>
      </c>
      <c r="W752" s="103" t="str">
        <f>VLOOKUP('作成 (2)'!D:D,引当!A:R,6,FALSE)</f>
        <v>ミシュラン</v>
      </c>
      <c r="X752" s="108" t="str">
        <f>VLOOKUP('作成 (2)'!D:D,引当!A:M,7,FALSE)</f>
        <v>エックスアイススノウ</v>
      </c>
      <c r="Y752" s="109" t="str">
        <f t="shared" si="62"/>
        <v>215/60R17</v>
      </c>
      <c r="Z752" s="108" t="str">
        <f>VLOOKUP('作成 (2)'!D:D,引当!A:M,9,FALSE)</f>
        <v>価格</v>
      </c>
      <c r="AA752" s="109" t="str">
        <f>VLOOKUP('作成 (2)'!D:D,引当!A:M,10,FALSE)</f>
        <v>安い</v>
      </c>
      <c r="AB752" s="103" t="str">
        <f>VLOOKUP('作成 (2)'!D:D,引当!A:M,11,FALSE)</f>
        <v>寿命</v>
      </c>
      <c r="AC752" s="103" t="str">
        <f>VLOOKUP('作成 (2)'!D:D,引当!A:M,12,FALSE)</f>
        <v>おすすめ</v>
      </c>
      <c r="AD752" s="26">
        <f>VLOOKUP('作成 (2)'!D:D,引当!A:M,13,FALSE)</f>
        <v>0</v>
      </c>
    </row>
    <row r="753" spans="1:30">
      <c r="A753" s="33">
        <v>1856515157000</v>
      </c>
      <c r="B753" s="32">
        <v>4985009757116</v>
      </c>
      <c r="C753" s="31" t="s">
        <v>5292</v>
      </c>
      <c r="D753" s="30" t="s">
        <v>3946</v>
      </c>
      <c r="E753" s="30" t="s">
        <v>1136</v>
      </c>
      <c r="F753" s="30" t="s">
        <v>42</v>
      </c>
      <c r="G753" s="30">
        <v>23200</v>
      </c>
      <c r="H753" s="30">
        <v>9980</v>
      </c>
      <c r="I753" s="30">
        <v>525</v>
      </c>
      <c r="J753" s="30" t="s">
        <v>3956</v>
      </c>
      <c r="K753" s="344"/>
      <c r="L753" s="102" t="str">
        <f t="shared" si="59"/>
        <v>X-ICE SNOW 185/65R15 92T XL</v>
      </c>
      <c r="M753" s="104" t="e">
        <f>VLOOKUP(A:A,在庫!$B:$M,10,0)</f>
        <v>#N/A</v>
      </c>
      <c r="N753" s="105" t="s">
        <v>4595</v>
      </c>
      <c r="O753" s="105" t="str">
        <f t="shared" si="58"/>
        <v/>
      </c>
      <c r="P753" s="106" t="e">
        <f>VLOOKUP(A:A,在庫!$B:$M,9,0)</f>
        <v>#N/A</v>
      </c>
      <c r="Q753" s="106" t="str">
        <f>VLOOKUP('作成 (2)'!D:D,引当!A:B,2,0)&amp;K753&amp;O753</f>
        <v>xices</v>
      </c>
      <c r="R753" s="107" t="str">
        <f t="shared" si="60"/>
        <v>2023年製 X-ICE SNOW 185/65R15 92T XL  185/65R15  翌営業日発送</v>
      </c>
      <c r="S753" s="106" t="str">
        <f t="shared" si="61"/>
        <v>スタッドレス$$MICHELIN$$ミシュラン$$エックスアイススノウ$$185/65R15$$価格$$安い$$寿命$$おすすめ$$0</v>
      </c>
      <c r="T753" s="104"/>
      <c r="U753" s="104" t="str">
        <f>VLOOKUP('作成 (2)'!D:D,引当!A:R,4,FALSE)</f>
        <v>スタッドレス</v>
      </c>
      <c r="V753" s="104" t="str">
        <f>VLOOKUP('作成 (2)'!D:D,引当!A:R,5,FALSE)</f>
        <v>MICHELIN</v>
      </c>
      <c r="W753" s="103" t="str">
        <f>VLOOKUP('作成 (2)'!D:D,引当!A:R,6,FALSE)</f>
        <v>ミシュラン</v>
      </c>
      <c r="X753" s="108" t="str">
        <f>VLOOKUP('作成 (2)'!D:D,引当!A:M,7,FALSE)</f>
        <v>エックスアイススノウ</v>
      </c>
      <c r="Y753" s="109" t="str">
        <f t="shared" si="62"/>
        <v>185/65R15</v>
      </c>
      <c r="Z753" s="108" t="str">
        <f>VLOOKUP('作成 (2)'!D:D,引当!A:M,9,FALSE)</f>
        <v>価格</v>
      </c>
      <c r="AA753" s="109" t="str">
        <f>VLOOKUP('作成 (2)'!D:D,引当!A:M,10,FALSE)</f>
        <v>安い</v>
      </c>
      <c r="AB753" s="103" t="str">
        <f>VLOOKUP('作成 (2)'!D:D,引当!A:M,11,FALSE)</f>
        <v>寿命</v>
      </c>
      <c r="AC753" s="103" t="str">
        <f>VLOOKUP('作成 (2)'!D:D,引当!A:M,12,FALSE)</f>
        <v>おすすめ</v>
      </c>
      <c r="AD753" s="26">
        <f>VLOOKUP('作成 (2)'!D:D,引当!A:M,13,FALSE)</f>
        <v>0</v>
      </c>
    </row>
    <row r="754" spans="1:30">
      <c r="A754" s="33">
        <v>1956515157007</v>
      </c>
      <c r="B754" s="32">
        <v>4985009757130</v>
      </c>
      <c r="C754" s="31" t="s">
        <v>3947</v>
      </c>
      <c r="D754" s="30" t="s">
        <v>3946</v>
      </c>
      <c r="E754" s="30" t="s">
        <v>5285</v>
      </c>
      <c r="F754" s="30" t="s">
        <v>43</v>
      </c>
      <c r="G754" s="30">
        <v>25900</v>
      </c>
      <c r="H754" s="30">
        <v>11140</v>
      </c>
      <c r="I754" s="30">
        <v>525</v>
      </c>
      <c r="J754" s="30" t="s">
        <v>3956</v>
      </c>
      <c r="K754" s="344"/>
      <c r="L754" s="102" t="str">
        <f t="shared" si="59"/>
        <v>X-ICE SNOW 195/65R15 95T XL</v>
      </c>
      <c r="M754" s="104">
        <f>VLOOKUP(A:A,在庫!$B:$M,10,0)</f>
        <v>1</v>
      </c>
      <c r="N754" s="105" t="s">
        <v>4595</v>
      </c>
      <c r="O754" s="105" t="str">
        <f t="shared" si="58"/>
        <v/>
      </c>
      <c r="P754" s="106" t="str">
        <f>VLOOKUP(A:A,在庫!$B:$M,9,0)</f>
        <v>||CHINA||CHINA</v>
      </c>
      <c r="Q754" s="106" t="str">
        <f>VLOOKUP('作成 (2)'!D:D,引当!A:B,2,0)&amp;K754&amp;O754</f>
        <v>xices</v>
      </c>
      <c r="R754" s="107" t="str">
        <f t="shared" si="60"/>
        <v>2023年製 X-ICE SNOW 195/65R15 95T XL  195/65R15  翌営業日発送</v>
      </c>
      <c r="S754" s="106" t="str">
        <f t="shared" si="61"/>
        <v>スタッドレス$$MICHELIN$$ミシュラン$$エックスアイススノウ$$195/65R15$$価格$$安い$$寿命$$おすすめ$$0</v>
      </c>
      <c r="T754" s="104"/>
      <c r="U754" s="104" t="str">
        <f>VLOOKUP('作成 (2)'!D:D,引当!A:R,4,FALSE)</f>
        <v>スタッドレス</v>
      </c>
      <c r="V754" s="104" t="str">
        <f>VLOOKUP('作成 (2)'!D:D,引当!A:R,5,FALSE)</f>
        <v>MICHELIN</v>
      </c>
      <c r="W754" s="103" t="str">
        <f>VLOOKUP('作成 (2)'!D:D,引当!A:R,6,FALSE)</f>
        <v>ミシュラン</v>
      </c>
      <c r="X754" s="108" t="str">
        <f>VLOOKUP('作成 (2)'!D:D,引当!A:M,7,FALSE)</f>
        <v>エックスアイススノウ</v>
      </c>
      <c r="Y754" s="109" t="str">
        <f t="shared" si="62"/>
        <v>195/65R15</v>
      </c>
      <c r="Z754" s="108" t="str">
        <f>VLOOKUP('作成 (2)'!D:D,引当!A:M,9,FALSE)</f>
        <v>価格</v>
      </c>
      <c r="AA754" s="109" t="str">
        <f>VLOOKUP('作成 (2)'!D:D,引当!A:M,10,FALSE)</f>
        <v>安い</v>
      </c>
      <c r="AB754" s="103" t="str">
        <f>VLOOKUP('作成 (2)'!D:D,引当!A:M,11,FALSE)</f>
        <v>寿命</v>
      </c>
      <c r="AC754" s="103" t="str">
        <f>VLOOKUP('作成 (2)'!D:D,引当!A:M,12,FALSE)</f>
        <v>おすすめ</v>
      </c>
      <c r="AD754" s="26">
        <f>VLOOKUP('作成 (2)'!D:D,引当!A:M,13,FALSE)</f>
        <v>0</v>
      </c>
    </row>
    <row r="755" spans="1:30">
      <c r="A755" s="33">
        <v>2156016157004</v>
      </c>
      <c r="B755" s="32">
        <v>4985009757253</v>
      </c>
      <c r="C755" s="31" t="s">
        <v>3949</v>
      </c>
      <c r="D755" s="30" t="s">
        <v>3946</v>
      </c>
      <c r="E755" s="30" t="s">
        <v>5286</v>
      </c>
      <c r="F755" s="30" t="s">
        <v>48</v>
      </c>
      <c r="G755" s="30">
        <v>38200</v>
      </c>
      <c r="H755" s="30">
        <v>16430</v>
      </c>
      <c r="I755" s="30">
        <v>1050</v>
      </c>
      <c r="J755" s="30" t="s">
        <v>3956</v>
      </c>
      <c r="K755" s="344"/>
      <c r="L755" s="102" t="str">
        <f t="shared" si="59"/>
        <v>X-ICE SNOW 215/60R16 99H XL</v>
      </c>
      <c r="M755" s="104">
        <f>VLOOKUP(A:A,在庫!$B:$M,10,0)</f>
        <v>2</v>
      </c>
      <c r="N755" s="105" t="s">
        <v>4595</v>
      </c>
      <c r="O755" s="105" t="str">
        <f t="shared" si="58"/>
        <v/>
      </c>
      <c r="P755" s="106" t="str">
        <f>VLOOKUP(A:A,在庫!$B:$M,9,0)</f>
        <v>||CHINA||</v>
      </c>
      <c r="Q755" s="106" t="str">
        <f>VLOOKUP('作成 (2)'!D:D,引当!A:B,2,0)&amp;K755&amp;O755</f>
        <v>xices</v>
      </c>
      <c r="R755" s="107" t="str">
        <f t="shared" si="60"/>
        <v>2023年製 X-ICE SNOW 215/60R16 99H XL  215/60R16  翌営業日発送</v>
      </c>
      <c r="S755" s="106" t="str">
        <f t="shared" si="61"/>
        <v>スタッドレス$$MICHELIN$$ミシュラン$$エックスアイススノウ$$215/60R16$$価格$$安い$$寿命$$おすすめ$$0</v>
      </c>
      <c r="T755" s="104"/>
      <c r="U755" s="104" t="str">
        <f>VLOOKUP('作成 (2)'!D:D,引当!A:R,4,FALSE)</f>
        <v>スタッドレス</v>
      </c>
      <c r="V755" s="104" t="str">
        <f>VLOOKUP('作成 (2)'!D:D,引当!A:R,5,FALSE)</f>
        <v>MICHELIN</v>
      </c>
      <c r="W755" s="103" t="str">
        <f>VLOOKUP('作成 (2)'!D:D,引当!A:R,6,FALSE)</f>
        <v>ミシュラン</v>
      </c>
      <c r="X755" s="108" t="str">
        <f>VLOOKUP('作成 (2)'!D:D,引当!A:M,7,FALSE)</f>
        <v>エックスアイススノウ</v>
      </c>
      <c r="Y755" s="109" t="str">
        <f t="shared" si="62"/>
        <v>215/60R16</v>
      </c>
      <c r="Z755" s="108" t="str">
        <f>VLOOKUP('作成 (2)'!D:D,引当!A:M,9,FALSE)</f>
        <v>価格</v>
      </c>
      <c r="AA755" s="109" t="str">
        <f>VLOOKUP('作成 (2)'!D:D,引当!A:M,10,FALSE)</f>
        <v>安い</v>
      </c>
      <c r="AB755" s="103" t="str">
        <f>VLOOKUP('作成 (2)'!D:D,引当!A:M,11,FALSE)</f>
        <v>寿命</v>
      </c>
      <c r="AC755" s="103" t="str">
        <f>VLOOKUP('作成 (2)'!D:D,引当!A:M,12,FALSE)</f>
        <v>おすすめ</v>
      </c>
      <c r="AD755" s="26">
        <f>VLOOKUP('作成 (2)'!D:D,引当!A:M,13,FALSE)</f>
        <v>0</v>
      </c>
    </row>
    <row r="756" spans="1:30">
      <c r="A756" s="33">
        <v>2156516157009</v>
      </c>
      <c r="B756" s="32">
        <v>4985009757260</v>
      </c>
      <c r="C756" s="31" t="s">
        <v>5288</v>
      </c>
      <c r="D756" s="30" t="s">
        <v>3946</v>
      </c>
      <c r="E756" s="30" t="s">
        <v>5289</v>
      </c>
      <c r="F756" s="30" t="s">
        <v>73</v>
      </c>
      <c r="G756" s="30">
        <v>35700</v>
      </c>
      <c r="H756" s="30">
        <v>15360</v>
      </c>
      <c r="I756" s="30">
        <v>1050</v>
      </c>
      <c r="J756" s="30" t="s">
        <v>3956</v>
      </c>
      <c r="K756" s="344"/>
      <c r="L756" s="102" t="str">
        <f t="shared" si="59"/>
        <v>X-ICE SNOW 215/65R16 102T XL</v>
      </c>
      <c r="M756" s="104" t="e">
        <f>VLOOKUP(A:A,在庫!$B:$M,10,0)</f>
        <v>#N/A</v>
      </c>
      <c r="N756" s="105" t="s">
        <v>4595</v>
      </c>
      <c r="O756" s="105" t="str">
        <f t="shared" si="58"/>
        <v/>
      </c>
      <c r="P756" s="106" t="e">
        <f>VLOOKUP(A:A,在庫!$B:$M,9,0)</f>
        <v>#N/A</v>
      </c>
      <c r="Q756" s="106" t="str">
        <f>VLOOKUP('作成 (2)'!D:D,引当!A:B,2,0)&amp;K756&amp;O756</f>
        <v>xices</v>
      </c>
      <c r="R756" s="107" t="str">
        <f t="shared" si="60"/>
        <v>2023年製 X-ICE SNOW 215/65R16 102T XL  215/65R16  翌営業日発送</v>
      </c>
      <c r="S756" s="106" t="str">
        <f t="shared" si="61"/>
        <v>スタッドレス$$MICHELIN$$ミシュラン$$エックスアイススノウ$$215/65R16$$価格$$安い$$寿命$$おすすめ$$0</v>
      </c>
      <c r="T756" s="104"/>
      <c r="U756" s="104" t="str">
        <f>VLOOKUP('作成 (2)'!D:D,引当!A:R,4,FALSE)</f>
        <v>スタッドレス</v>
      </c>
      <c r="V756" s="104" t="str">
        <f>VLOOKUP('作成 (2)'!D:D,引当!A:R,5,FALSE)</f>
        <v>MICHELIN</v>
      </c>
      <c r="W756" s="103" t="str">
        <f>VLOOKUP('作成 (2)'!D:D,引当!A:R,6,FALSE)</f>
        <v>ミシュラン</v>
      </c>
      <c r="X756" s="108" t="str">
        <f>VLOOKUP('作成 (2)'!D:D,引当!A:M,7,FALSE)</f>
        <v>エックスアイススノウ</v>
      </c>
      <c r="Y756" s="109" t="str">
        <f t="shared" si="62"/>
        <v>215/65R16</v>
      </c>
      <c r="Z756" s="108" t="str">
        <f>VLOOKUP('作成 (2)'!D:D,引当!A:M,9,FALSE)</f>
        <v>価格</v>
      </c>
      <c r="AA756" s="109" t="str">
        <f>VLOOKUP('作成 (2)'!D:D,引当!A:M,10,FALSE)</f>
        <v>安い</v>
      </c>
      <c r="AB756" s="103" t="str">
        <f>VLOOKUP('作成 (2)'!D:D,引当!A:M,11,FALSE)</f>
        <v>寿命</v>
      </c>
      <c r="AC756" s="103" t="str">
        <f>VLOOKUP('作成 (2)'!D:D,引当!A:M,12,FALSE)</f>
        <v>おすすめ</v>
      </c>
      <c r="AD756" s="26">
        <f>VLOOKUP('作成 (2)'!D:D,引当!A:M,13,FALSE)</f>
        <v>0</v>
      </c>
    </row>
    <row r="757" spans="1:30">
      <c r="A757" s="33">
        <v>1856515157000</v>
      </c>
      <c r="B757" s="32">
        <v>4985009757116</v>
      </c>
      <c r="C757" s="31">
        <v>720870</v>
      </c>
      <c r="D757" s="30" t="s">
        <v>3946</v>
      </c>
      <c r="E757" s="30" t="s">
        <v>1136</v>
      </c>
      <c r="F757" s="30" t="s">
        <v>42</v>
      </c>
      <c r="G757" s="30">
        <v>23200</v>
      </c>
      <c r="H757" s="30">
        <v>9980</v>
      </c>
      <c r="I757" s="30">
        <v>1050</v>
      </c>
      <c r="J757" s="30" t="s">
        <v>3957</v>
      </c>
      <c r="K757" s="344"/>
      <c r="L757" s="102" t="str">
        <f t="shared" si="59"/>
        <v>X-ICE SNOW 185/65R15 92T XL</v>
      </c>
      <c r="M757" s="104" t="e">
        <f>VLOOKUP(A:A,在庫!$B:$M,10,0)</f>
        <v>#N/A</v>
      </c>
      <c r="N757" s="105" t="s">
        <v>4595</v>
      </c>
      <c r="O757" s="105" t="str">
        <f t="shared" si="58"/>
        <v>ip</v>
      </c>
      <c r="P757" s="106" t="e">
        <f>VLOOKUP(A:A,在庫!$B:$M,9,0)</f>
        <v>#N/A</v>
      </c>
      <c r="Q757" s="106" t="str">
        <f>VLOOKUP('作成 (2)'!D:D,引当!A:B,2,0)&amp;K757&amp;O757</f>
        <v>xicesip</v>
      </c>
      <c r="R757" s="107" t="str">
        <f t="shared" si="60"/>
        <v>2023年製 X-ICE SNOW 185/65R15 92T XL  185/65R15  翌営業日発送</v>
      </c>
      <c r="S757" s="106" t="str">
        <f t="shared" si="61"/>
        <v>スタッドレス$$MICHELIN$$ミシュラン$$エックスアイススノウ$$185/65R15$$価格$$安い$$寿命$$おすすめ$$0</v>
      </c>
      <c r="T757" s="104"/>
      <c r="U757" s="104" t="str">
        <f>VLOOKUP('作成 (2)'!D:D,引当!A:R,4,FALSE)</f>
        <v>スタッドレス</v>
      </c>
      <c r="V757" s="104" t="str">
        <f>VLOOKUP('作成 (2)'!D:D,引当!A:R,5,FALSE)</f>
        <v>MICHELIN</v>
      </c>
      <c r="W757" s="103" t="str">
        <f>VLOOKUP('作成 (2)'!D:D,引当!A:R,6,FALSE)</f>
        <v>ミシュラン</v>
      </c>
      <c r="X757" s="108" t="str">
        <f>VLOOKUP('作成 (2)'!D:D,引当!A:M,7,FALSE)</f>
        <v>エックスアイススノウ</v>
      </c>
      <c r="Y757" s="109" t="str">
        <f t="shared" si="62"/>
        <v>185/65R15</v>
      </c>
      <c r="Z757" s="108" t="str">
        <f>VLOOKUP('作成 (2)'!D:D,引当!A:M,9,FALSE)</f>
        <v>価格</v>
      </c>
      <c r="AA757" s="109" t="str">
        <f>VLOOKUP('作成 (2)'!D:D,引当!A:M,10,FALSE)</f>
        <v>安い</v>
      </c>
      <c r="AB757" s="103" t="str">
        <f>VLOOKUP('作成 (2)'!D:D,引当!A:M,11,FALSE)</f>
        <v>寿命</v>
      </c>
      <c r="AC757" s="103" t="str">
        <f>VLOOKUP('作成 (2)'!D:D,引当!A:M,12,FALSE)</f>
        <v>おすすめ</v>
      </c>
      <c r="AD757" s="26">
        <f>VLOOKUP('作成 (2)'!D:D,引当!A:M,13,FALSE)</f>
        <v>0</v>
      </c>
    </row>
    <row r="758" spans="1:30">
      <c r="A758" s="33">
        <v>2055516157005</v>
      </c>
      <c r="B758" s="32">
        <v>4985009757215</v>
      </c>
      <c r="C758" s="31" t="s">
        <v>3950</v>
      </c>
      <c r="D758" s="30" t="s">
        <v>3946</v>
      </c>
      <c r="E758" s="30" t="s">
        <v>5287</v>
      </c>
      <c r="F758" s="30" t="s">
        <v>35</v>
      </c>
      <c r="G758" s="30">
        <v>42900</v>
      </c>
      <c r="H758" s="30">
        <v>18450</v>
      </c>
      <c r="I758" s="30">
        <v>525</v>
      </c>
      <c r="J758" s="30" t="s">
        <v>3956</v>
      </c>
      <c r="K758" s="344"/>
      <c r="L758" s="102" t="str">
        <f t="shared" si="59"/>
        <v>X-ICE SNOW 205/55R16 94H XL</v>
      </c>
      <c r="M758" s="104" t="e">
        <f>VLOOKUP(A:A,在庫!$B:$M,10,0)</f>
        <v>#N/A</v>
      </c>
      <c r="N758" s="105" t="s">
        <v>4595</v>
      </c>
      <c r="O758" s="105" t="str">
        <f t="shared" si="58"/>
        <v/>
      </c>
      <c r="P758" s="106" t="e">
        <f>VLOOKUP(A:A,在庫!$B:$M,9,0)</f>
        <v>#N/A</v>
      </c>
      <c r="Q758" s="106" t="str">
        <f>VLOOKUP('作成 (2)'!D:D,引当!A:B,2,0)&amp;K758&amp;O758</f>
        <v>xices</v>
      </c>
      <c r="R758" s="107" t="str">
        <f t="shared" si="60"/>
        <v>2023年製 X-ICE SNOW 205/55R16 94H XL  205/55R16  翌営業日発送</v>
      </c>
      <c r="S758" s="106" t="str">
        <f t="shared" si="61"/>
        <v>スタッドレス$$MICHELIN$$ミシュラン$$エックスアイススノウ$$205/55R16$$価格$$安い$$寿命$$おすすめ$$0</v>
      </c>
      <c r="T758" s="104"/>
      <c r="U758" s="104" t="str">
        <f>VLOOKUP('作成 (2)'!D:D,引当!A:R,4,FALSE)</f>
        <v>スタッドレス</v>
      </c>
      <c r="V758" s="104" t="str">
        <f>VLOOKUP('作成 (2)'!D:D,引当!A:R,5,FALSE)</f>
        <v>MICHELIN</v>
      </c>
      <c r="W758" s="103" t="str">
        <f>VLOOKUP('作成 (2)'!D:D,引当!A:R,6,FALSE)</f>
        <v>ミシュラン</v>
      </c>
      <c r="X758" s="108" t="str">
        <f>VLOOKUP('作成 (2)'!D:D,引当!A:M,7,FALSE)</f>
        <v>エックスアイススノウ</v>
      </c>
      <c r="Y758" s="109" t="str">
        <f t="shared" si="62"/>
        <v>205/55R16</v>
      </c>
      <c r="Z758" s="108" t="str">
        <f>VLOOKUP('作成 (2)'!D:D,引当!A:M,9,FALSE)</f>
        <v>価格</v>
      </c>
      <c r="AA758" s="109" t="str">
        <f>VLOOKUP('作成 (2)'!D:D,引当!A:M,10,FALSE)</f>
        <v>安い</v>
      </c>
      <c r="AB758" s="103" t="str">
        <f>VLOOKUP('作成 (2)'!D:D,引当!A:M,11,FALSE)</f>
        <v>寿命</v>
      </c>
      <c r="AC758" s="103" t="str">
        <f>VLOOKUP('作成 (2)'!D:D,引当!A:M,12,FALSE)</f>
        <v>おすすめ</v>
      </c>
      <c r="AD758" s="26">
        <f>VLOOKUP('作成 (2)'!D:D,引当!A:M,13,FALSE)</f>
        <v>0</v>
      </c>
    </row>
    <row r="759" spans="1:30">
      <c r="A759" s="33">
        <v>2656517157010</v>
      </c>
      <c r="B759" s="32">
        <v>4985009758113</v>
      </c>
      <c r="C759" s="31" t="s">
        <v>7171</v>
      </c>
      <c r="D759" s="30" t="s">
        <v>3952</v>
      </c>
      <c r="E759" s="30" t="s">
        <v>6137</v>
      </c>
      <c r="F759" s="30" t="s">
        <v>75</v>
      </c>
      <c r="G759" s="30">
        <v>37500</v>
      </c>
      <c r="H759" s="30">
        <v>14250</v>
      </c>
      <c r="I759" s="30">
        <v>1050</v>
      </c>
      <c r="J759" s="30" t="s">
        <v>3956</v>
      </c>
      <c r="K759" s="344"/>
      <c r="L759" s="102" t="str">
        <f t="shared" si="59"/>
        <v>X-ICE SNOW SUV 265/65R17 112T</v>
      </c>
      <c r="M759" s="104" t="e">
        <f>VLOOKUP(A:A,在庫!$B:$M,10,0)</f>
        <v>#N/A</v>
      </c>
      <c r="N759" s="105" t="s">
        <v>4595</v>
      </c>
      <c r="O759" s="105" t="str">
        <f t="shared" si="58"/>
        <v/>
      </c>
      <c r="P759" s="106" t="e">
        <f>VLOOKUP(A:A,在庫!$B:$M,9,0)</f>
        <v>#N/A</v>
      </c>
      <c r="Q759" s="106" t="str">
        <f>VLOOKUP('作成 (2)'!D:D,引当!A:B,2,0)&amp;K759&amp;O759</f>
        <v>xicessuv</v>
      </c>
      <c r="R759" s="107" t="str">
        <f t="shared" si="60"/>
        <v>2023年製 X-ICE SNOW SUV 265/65R17 112T  265/65R17  翌営業日発送</v>
      </c>
      <c r="S759" s="106" t="str">
        <f t="shared" si="61"/>
        <v>スタッドレス$$MICHELIN$$ミシュラン$$エックスアイススノウ$$265/65R17$$価格$$安い$$寿命$$おすすめ$$SUV</v>
      </c>
      <c r="T759" s="104"/>
      <c r="U759" s="104" t="str">
        <f>VLOOKUP('作成 (2)'!D:D,引当!A:R,4,FALSE)</f>
        <v>スタッドレス</v>
      </c>
      <c r="V759" s="104" t="str">
        <f>VLOOKUP('作成 (2)'!D:D,引当!A:R,5,FALSE)</f>
        <v>MICHELIN</v>
      </c>
      <c r="W759" s="103" t="str">
        <f>VLOOKUP('作成 (2)'!D:D,引当!A:R,6,FALSE)</f>
        <v>ミシュラン</v>
      </c>
      <c r="X759" s="108" t="str">
        <f>VLOOKUP('作成 (2)'!D:D,引当!A:M,7,FALSE)</f>
        <v>エックスアイススノウ</v>
      </c>
      <c r="Y759" s="109" t="str">
        <f t="shared" si="62"/>
        <v>265/65R17</v>
      </c>
      <c r="Z759" s="108" t="str">
        <f>VLOOKUP('作成 (2)'!D:D,引当!A:M,9,FALSE)</f>
        <v>価格</v>
      </c>
      <c r="AA759" s="109" t="str">
        <f>VLOOKUP('作成 (2)'!D:D,引当!A:M,10,FALSE)</f>
        <v>安い</v>
      </c>
      <c r="AB759" s="103" t="str">
        <f>VLOOKUP('作成 (2)'!D:D,引当!A:M,11,FALSE)</f>
        <v>寿命</v>
      </c>
      <c r="AC759" s="103" t="str">
        <f>VLOOKUP('作成 (2)'!D:D,引当!A:M,12,FALSE)</f>
        <v>おすすめ</v>
      </c>
      <c r="AD759" s="26" t="str">
        <f>VLOOKUP('作成 (2)'!D:D,引当!A:M,13,FALSE)</f>
        <v>SUV</v>
      </c>
    </row>
    <row r="760" spans="1:30">
      <c r="A760" s="33">
        <v>2356018157013</v>
      </c>
      <c r="B760" s="32">
        <v>4985009758144</v>
      </c>
      <c r="C760" s="31">
        <v>383240</v>
      </c>
      <c r="D760" s="30" t="s">
        <v>3952</v>
      </c>
      <c r="E760" s="30" t="s">
        <v>7182</v>
      </c>
      <c r="F760" s="30" t="s">
        <v>76</v>
      </c>
      <c r="G760" s="30">
        <v>35500</v>
      </c>
      <c r="H760" s="30">
        <v>13490</v>
      </c>
      <c r="I760" s="30">
        <v>1050</v>
      </c>
      <c r="K760" s="344"/>
      <c r="L760" s="102" t="str">
        <f t="shared" si="59"/>
        <v>X-ICE SNOW SUV 235/60R18 107T XL</v>
      </c>
      <c r="M760" s="104">
        <f>VLOOKUP(A:A,在庫!$B:$M,10,0)</f>
        <v>1</v>
      </c>
      <c r="N760" s="105" t="s">
        <v>4595</v>
      </c>
      <c r="O760" s="105" t="str">
        <f t="shared" si="58"/>
        <v/>
      </c>
      <c r="P760" s="106" t="str">
        <f>VLOOKUP(A:A,在庫!$B:$M,9,0)</f>
        <v>||CHINA||CHINA</v>
      </c>
      <c r="Q760" s="106" t="str">
        <f>VLOOKUP('作成 (2)'!D:D,引当!A:B,2,0)&amp;K760&amp;O760</f>
        <v>xicessuv</v>
      </c>
      <c r="R760" s="107" t="str">
        <f t="shared" si="60"/>
        <v>2023年製 X-ICE SNOW SUV 235/60R18 107T XL  235/60R18  翌営業日発送</v>
      </c>
      <c r="S760" s="106" t="str">
        <f t="shared" si="61"/>
        <v>スタッドレス$$MICHELIN$$ミシュラン$$エックスアイススノウ$$235/60R18$$価格$$安い$$寿命$$おすすめ$$SUV</v>
      </c>
      <c r="T760" s="104"/>
      <c r="U760" s="104" t="str">
        <f>VLOOKUP('作成 (2)'!D:D,引当!A:R,4,FALSE)</f>
        <v>スタッドレス</v>
      </c>
      <c r="V760" s="104" t="str">
        <f>VLOOKUP('作成 (2)'!D:D,引当!A:R,5,FALSE)</f>
        <v>MICHELIN</v>
      </c>
      <c r="W760" s="103" t="str">
        <f>VLOOKUP('作成 (2)'!D:D,引当!A:R,6,FALSE)</f>
        <v>ミシュラン</v>
      </c>
      <c r="X760" s="108" t="str">
        <f>VLOOKUP('作成 (2)'!D:D,引当!A:M,7,FALSE)</f>
        <v>エックスアイススノウ</v>
      </c>
      <c r="Y760" s="109" t="str">
        <f t="shared" si="62"/>
        <v>235/60R18</v>
      </c>
      <c r="Z760" s="108" t="str">
        <f>VLOOKUP('作成 (2)'!D:D,引当!A:M,9,FALSE)</f>
        <v>価格</v>
      </c>
      <c r="AA760" s="109" t="str">
        <f>VLOOKUP('作成 (2)'!D:D,引当!A:M,10,FALSE)</f>
        <v>安い</v>
      </c>
      <c r="AB760" s="103" t="str">
        <f>VLOOKUP('作成 (2)'!D:D,引当!A:M,11,FALSE)</f>
        <v>寿命</v>
      </c>
      <c r="AC760" s="103" t="str">
        <f>VLOOKUP('作成 (2)'!D:D,引当!A:M,12,FALSE)</f>
        <v>おすすめ</v>
      </c>
      <c r="AD760" s="26" t="str">
        <f>VLOOKUP('作成 (2)'!D:D,引当!A:M,13,FALSE)</f>
        <v>SUV</v>
      </c>
    </row>
    <row r="761" spans="1:30">
      <c r="A761" s="33">
        <v>2157016157032</v>
      </c>
      <c r="B761" s="32">
        <v>4985009758014</v>
      </c>
      <c r="C761" s="31" t="s">
        <v>3740</v>
      </c>
      <c r="D761" s="30" t="s">
        <v>3952</v>
      </c>
      <c r="E761" s="30" t="s">
        <v>1849</v>
      </c>
      <c r="F761" s="30" t="s">
        <v>85</v>
      </c>
      <c r="G761" s="30">
        <v>24200</v>
      </c>
      <c r="H761" s="30">
        <v>7744</v>
      </c>
      <c r="I761" s="30">
        <v>1050</v>
      </c>
      <c r="J761" s="30" t="s">
        <v>3956</v>
      </c>
      <c r="K761" s="344"/>
      <c r="L761" s="102" t="str">
        <f t="shared" si="59"/>
        <v>X-ICE SNOW SUV 215/70R16 100T TL</v>
      </c>
      <c r="M761" s="104" t="e">
        <f>VLOOKUP(A:A,在庫!$B:$M,10,0)</f>
        <v>#N/A</v>
      </c>
      <c r="N761" s="105" t="s">
        <v>4595</v>
      </c>
      <c r="O761" s="105" t="str">
        <f t="shared" si="58"/>
        <v/>
      </c>
      <c r="P761" s="106" t="e">
        <f>VLOOKUP(A:A,在庫!$B:$M,9,0)</f>
        <v>#N/A</v>
      </c>
      <c r="Q761" s="106" t="str">
        <f>VLOOKUP('作成 (2)'!D:D,引当!A:B,2,0)&amp;K761&amp;O761</f>
        <v>xicessuv</v>
      </c>
      <c r="R761" s="107" t="str">
        <f t="shared" si="60"/>
        <v>2023年製 X-ICE SNOW SUV 215/70R16 100T TL  215/70R16  翌営業日発送</v>
      </c>
      <c r="S761" s="106" t="str">
        <f t="shared" si="61"/>
        <v>スタッドレス$$MICHELIN$$ミシュラン$$エックスアイススノウ$$215/70R16$$価格$$安い$$寿命$$おすすめ$$SUV</v>
      </c>
      <c r="T761" s="104"/>
      <c r="U761" s="104" t="str">
        <f>VLOOKUP('作成 (2)'!D:D,引当!A:R,4,FALSE)</f>
        <v>スタッドレス</v>
      </c>
      <c r="V761" s="104" t="str">
        <f>VLOOKUP('作成 (2)'!D:D,引当!A:R,5,FALSE)</f>
        <v>MICHELIN</v>
      </c>
      <c r="W761" s="103" t="str">
        <f>VLOOKUP('作成 (2)'!D:D,引当!A:R,6,FALSE)</f>
        <v>ミシュラン</v>
      </c>
      <c r="X761" s="108" t="str">
        <f>VLOOKUP('作成 (2)'!D:D,引当!A:M,7,FALSE)</f>
        <v>エックスアイススノウ</v>
      </c>
      <c r="Y761" s="109" t="str">
        <f t="shared" si="62"/>
        <v>215/70R16</v>
      </c>
      <c r="Z761" s="108" t="str">
        <f>VLOOKUP('作成 (2)'!D:D,引当!A:M,9,FALSE)</f>
        <v>価格</v>
      </c>
      <c r="AA761" s="109" t="str">
        <f>VLOOKUP('作成 (2)'!D:D,引当!A:M,10,FALSE)</f>
        <v>安い</v>
      </c>
      <c r="AB761" s="103" t="str">
        <f>VLOOKUP('作成 (2)'!D:D,引当!A:M,11,FALSE)</f>
        <v>寿命</v>
      </c>
      <c r="AC761" s="103" t="str">
        <f>VLOOKUP('作成 (2)'!D:D,引当!A:M,12,FALSE)</f>
        <v>おすすめ</v>
      </c>
      <c r="AD761" s="26" t="str">
        <f>VLOOKUP('作成 (2)'!D:D,引当!A:M,13,FALSE)</f>
        <v>SUV</v>
      </c>
    </row>
    <row r="762" spans="1:30">
      <c r="A762" s="33">
        <v>2355518157073</v>
      </c>
      <c r="B762" s="32">
        <v>4985009758137</v>
      </c>
      <c r="C762" s="31" t="s">
        <v>3742</v>
      </c>
      <c r="D762" s="30" t="s">
        <v>3952</v>
      </c>
      <c r="E762" s="30" t="s">
        <v>1847</v>
      </c>
      <c r="F762" s="30" t="s">
        <v>72</v>
      </c>
      <c r="G762" s="30">
        <v>40000</v>
      </c>
      <c r="H762" s="30">
        <v>12800</v>
      </c>
      <c r="I762" s="30">
        <v>1050</v>
      </c>
      <c r="J762" s="30" t="s">
        <v>3956</v>
      </c>
      <c r="K762" s="344"/>
      <c r="L762" s="102" t="str">
        <f t="shared" si="59"/>
        <v>X-ICE SNOW SUV 235/55R18 104T XL</v>
      </c>
      <c r="M762" s="104" t="e">
        <f>VLOOKUP(A:A,在庫!$B:$M,10,0)</f>
        <v>#N/A</v>
      </c>
      <c r="N762" s="105" t="s">
        <v>4595</v>
      </c>
      <c r="O762" s="105" t="str">
        <f t="shared" si="58"/>
        <v/>
      </c>
      <c r="P762" s="106" t="e">
        <f>VLOOKUP(A:A,在庫!$B:$M,9,0)</f>
        <v>#N/A</v>
      </c>
      <c r="Q762" s="106" t="str">
        <f>VLOOKUP('作成 (2)'!D:D,引当!A:B,2,0)&amp;K762&amp;O762</f>
        <v>xicessuv</v>
      </c>
      <c r="R762" s="107" t="str">
        <f t="shared" si="60"/>
        <v>2023年製 X-ICE SNOW SUV 235/55R18 104T XL  235/55R18  翌営業日発送</v>
      </c>
      <c r="S762" s="106" t="str">
        <f t="shared" si="61"/>
        <v>スタッドレス$$MICHELIN$$ミシュラン$$エックスアイススノウ$$235/55R18$$価格$$安い$$寿命$$おすすめ$$SUV</v>
      </c>
      <c r="T762" s="104"/>
      <c r="U762" s="104" t="str">
        <f>VLOOKUP('作成 (2)'!D:D,引当!A:R,4,FALSE)</f>
        <v>スタッドレス</v>
      </c>
      <c r="V762" s="104" t="str">
        <f>VLOOKUP('作成 (2)'!D:D,引当!A:R,5,FALSE)</f>
        <v>MICHELIN</v>
      </c>
      <c r="W762" s="103" t="str">
        <f>VLOOKUP('作成 (2)'!D:D,引当!A:R,6,FALSE)</f>
        <v>ミシュラン</v>
      </c>
      <c r="X762" s="108" t="str">
        <f>VLOOKUP('作成 (2)'!D:D,引当!A:M,7,FALSE)</f>
        <v>エックスアイススノウ</v>
      </c>
      <c r="Y762" s="109" t="str">
        <f t="shared" si="62"/>
        <v>235/55R18</v>
      </c>
      <c r="Z762" s="108" t="str">
        <f>VLOOKUP('作成 (2)'!D:D,引当!A:M,9,FALSE)</f>
        <v>価格</v>
      </c>
      <c r="AA762" s="109" t="str">
        <f>VLOOKUP('作成 (2)'!D:D,引当!A:M,10,FALSE)</f>
        <v>安い</v>
      </c>
      <c r="AB762" s="103" t="str">
        <f>VLOOKUP('作成 (2)'!D:D,引当!A:M,11,FALSE)</f>
        <v>寿命</v>
      </c>
      <c r="AC762" s="103" t="str">
        <f>VLOOKUP('作成 (2)'!D:D,引当!A:M,12,FALSE)</f>
        <v>おすすめ</v>
      </c>
      <c r="AD762" s="26" t="str">
        <f>VLOOKUP('作成 (2)'!D:D,引当!A:M,13,FALSE)</f>
        <v>SUV</v>
      </c>
    </row>
    <row r="763" spans="1:30">
      <c r="A763" s="33">
        <v>2356017157069</v>
      </c>
      <c r="B763" s="32">
        <v>4985009758076</v>
      </c>
      <c r="C763" s="31" t="s">
        <v>3951</v>
      </c>
      <c r="D763" s="30" t="s">
        <v>3952</v>
      </c>
      <c r="E763" s="30" t="s">
        <v>5293</v>
      </c>
      <c r="F763" s="30" t="s">
        <v>3953</v>
      </c>
      <c r="G763" s="30">
        <v>34600</v>
      </c>
      <c r="H763" s="30">
        <v>14880</v>
      </c>
      <c r="I763" s="30">
        <v>1050</v>
      </c>
      <c r="J763" s="30" t="s">
        <v>3956</v>
      </c>
      <c r="K763" s="344"/>
      <c r="L763" s="102" t="str">
        <f t="shared" si="59"/>
        <v>X-ICE SNOW SUV 235/60R17 106T XL</v>
      </c>
      <c r="M763" s="104" t="e">
        <f>VLOOKUP(A:A,在庫!$B:$M,10,0)</f>
        <v>#N/A</v>
      </c>
      <c r="N763" s="105" t="s">
        <v>4595</v>
      </c>
      <c r="O763" s="105" t="str">
        <f t="shared" si="58"/>
        <v/>
      </c>
      <c r="P763" s="106" t="e">
        <f>VLOOKUP(A:A,在庫!$B:$M,9,0)</f>
        <v>#N/A</v>
      </c>
      <c r="Q763" s="106" t="str">
        <f>VLOOKUP('作成 (2)'!D:D,引当!A:B,2,0)&amp;K763&amp;O763</f>
        <v>xicessuv</v>
      </c>
      <c r="R763" s="107" t="str">
        <f t="shared" si="60"/>
        <v>2023年製 X-ICE SNOW SUV 235/60R17 106T XL  235/60R17  翌営業日発送</v>
      </c>
      <c r="S763" s="106" t="str">
        <f t="shared" si="61"/>
        <v>スタッドレス$$MICHELIN$$ミシュラン$$エックスアイススノウ$$235/60R17$$価格$$安い$$寿命$$おすすめ$$SUV</v>
      </c>
      <c r="T763" s="104"/>
      <c r="U763" s="104" t="str">
        <f>VLOOKUP('作成 (2)'!D:D,引当!A:R,4,FALSE)</f>
        <v>スタッドレス</v>
      </c>
      <c r="V763" s="104" t="str">
        <f>VLOOKUP('作成 (2)'!D:D,引当!A:R,5,FALSE)</f>
        <v>MICHELIN</v>
      </c>
      <c r="W763" s="103" t="str">
        <f>VLOOKUP('作成 (2)'!D:D,引当!A:R,6,FALSE)</f>
        <v>ミシュラン</v>
      </c>
      <c r="X763" s="108" t="str">
        <f>VLOOKUP('作成 (2)'!D:D,引当!A:M,7,FALSE)</f>
        <v>エックスアイススノウ</v>
      </c>
      <c r="Y763" s="109" t="str">
        <f t="shared" si="62"/>
        <v>235/60R17</v>
      </c>
      <c r="Z763" s="108" t="str">
        <f>VLOOKUP('作成 (2)'!D:D,引当!A:M,9,FALSE)</f>
        <v>価格</v>
      </c>
      <c r="AA763" s="109" t="str">
        <f>VLOOKUP('作成 (2)'!D:D,引当!A:M,10,FALSE)</f>
        <v>安い</v>
      </c>
      <c r="AB763" s="103" t="str">
        <f>VLOOKUP('作成 (2)'!D:D,引当!A:M,11,FALSE)</f>
        <v>寿命</v>
      </c>
      <c r="AC763" s="103" t="str">
        <f>VLOOKUP('作成 (2)'!D:D,引当!A:M,12,FALSE)</f>
        <v>おすすめ</v>
      </c>
      <c r="AD763" s="26" t="str">
        <f>VLOOKUP('作成 (2)'!D:D,引当!A:M,13,FALSE)</f>
        <v>SUV</v>
      </c>
    </row>
    <row r="764" spans="1:30">
      <c r="A764" s="33">
        <v>2256517157067</v>
      </c>
      <c r="B764" s="32">
        <v>4985009758069</v>
      </c>
      <c r="C764" s="31" t="s">
        <v>3741</v>
      </c>
      <c r="D764" s="30" t="s">
        <v>3952</v>
      </c>
      <c r="E764" s="30" t="s">
        <v>1848</v>
      </c>
      <c r="F764" s="30" t="s">
        <v>74</v>
      </c>
      <c r="G764" s="30">
        <v>31100</v>
      </c>
      <c r="H764" s="30">
        <v>13380</v>
      </c>
      <c r="I764" s="30">
        <v>1050</v>
      </c>
      <c r="J764" s="30" t="s">
        <v>3956</v>
      </c>
      <c r="K764" s="344"/>
      <c r="L764" s="102" t="str">
        <f t="shared" si="59"/>
        <v>X-ICE SNOW SUV 225/65R17 106T XL</v>
      </c>
      <c r="M764" s="104" t="e">
        <f>VLOOKUP(A:A,在庫!$B:$M,10,0)</f>
        <v>#N/A</v>
      </c>
      <c r="N764" s="105" t="s">
        <v>4595</v>
      </c>
      <c r="O764" s="105" t="str">
        <f t="shared" si="58"/>
        <v/>
      </c>
      <c r="P764" s="106" t="e">
        <f>VLOOKUP(A:A,在庫!$B:$M,9,0)</f>
        <v>#N/A</v>
      </c>
      <c r="Q764" s="106" t="str">
        <f>VLOOKUP('作成 (2)'!D:D,引当!A:B,2,0)&amp;K764&amp;O764</f>
        <v>xicessuv</v>
      </c>
      <c r="R764" s="107" t="str">
        <f t="shared" si="60"/>
        <v>2023年製 X-ICE SNOW SUV 225/65R17 106T XL  225/65R17  翌営業日発送</v>
      </c>
      <c r="S764" s="106" t="str">
        <f t="shared" si="61"/>
        <v>スタッドレス$$MICHELIN$$ミシュラン$$エックスアイススノウ$$225/65R17$$価格$$安い$$寿命$$おすすめ$$SUV</v>
      </c>
      <c r="T764" s="104"/>
      <c r="U764" s="104" t="str">
        <f>VLOOKUP('作成 (2)'!D:D,引当!A:R,4,FALSE)</f>
        <v>スタッドレス</v>
      </c>
      <c r="V764" s="104" t="str">
        <f>VLOOKUP('作成 (2)'!D:D,引当!A:R,5,FALSE)</f>
        <v>MICHELIN</v>
      </c>
      <c r="W764" s="103" t="str">
        <f>VLOOKUP('作成 (2)'!D:D,引当!A:R,6,FALSE)</f>
        <v>ミシュラン</v>
      </c>
      <c r="X764" s="108" t="str">
        <f>VLOOKUP('作成 (2)'!D:D,引当!A:M,7,FALSE)</f>
        <v>エックスアイススノウ</v>
      </c>
      <c r="Y764" s="109" t="str">
        <f t="shared" si="62"/>
        <v>225/65R17</v>
      </c>
      <c r="Z764" s="108" t="str">
        <f>VLOOKUP('作成 (2)'!D:D,引当!A:M,9,FALSE)</f>
        <v>価格</v>
      </c>
      <c r="AA764" s="109" t="str">
        <f>VLOOKUP('作成 (2)'!D:D,引当!A:M,10,FALSE)</f>
        <v>安い</v>
      </c>
      <c r="AB764" s="103" t="str">
        <f>VLOOKUP('作成 (2)'!D:D,引当!A:M,11,FALSE)</f>
        <v>寿命</v>
      </c>
      <c r="AC764" s="103" t="str">
        <f>VLOOKUP('作成 (2)'!D:D,引当!A:M,12,FALSE)</f>
        <v>おすすめ</v>
      </c>
      <c r="AD764" s="26" t="str">
        <f>VLOOKUP('作成 (2)'!D:D,引当!A:M,13,FALSE)</f>
        <v>SUV</v>
      </c>
    </row>
    <row r="765" spans="1:30">
      <c r="A765" s="33">
        <v>2256517157012</v>
      </c>
      <c r="B765" s="32">
        <v>4985009758069</v>
      </c>
      <c r="C765" s="31">
        <v>34785</v>
      </c>
      <c r="D765" s="30" t="s">
        <v>3952</v>
      </c>
      <c r="E765" s="30" t="s">
        <v>1848</v>
      </c>
      <c r="F765" s="30" t="s">
        <v>74</v>
      </c>
      <c r="G765" s="30">
        <v>31100</v>
      </c>
      <c r="H765" s="30">
        <v>11818</v>
      </c>
      <c r="I765" s="30">
        <v>1050</v>
      </c>
      <c r="J765" s="30" t="s">
        <v>3956</v>
      </c>
      <c r="K765" s="344"/>
      <c r="L765" s="102" t="str">
        <f t="shared" si="59"/>
        <v>X-ICE SNOW SUV 225/65R17 106T XL</v>
      </c>
      <c r="M765" s="104" t="e">
        <f>VLOOKUP(A:A,在庫!$B:$M,10,0)</f>
        <v>#N/A</v>
      </c>
      <c r="N765" s="105" t="s">
        <v>4595</v>
      </c>
      <c r="O765" s="105" t="str">
        <f t="shared" si="58"/>
        <v/>
      </c>
      <c r="P765" s="106" t="e">
        <f>VLOOKUP(A:A,在庫!$B:$M,9,0)</f>
        <v>#N/A</v>
      </c>
      <c r="Q765" s="106" t="str">
        <f>VLOOKUP('作成 (2)'!D:D,引当!A:B,2,0)&amp;K765&amp;O765</f>
        <v>xicessuv</v>
      </c>
      <c r="R765" s="107" t="str">
        <f t="shared" si="60"/>
        <v>2023年製 X-ICE SNOW SUV 225/65R17 106T XL  225/65R17  翌営業日発送</v>
      </c>
      <c r="S765" s="106" t="str">
        <f t="shared" si="61"/>
        <v>スタッドレス$$MICHELIN$$ミシュラン$$エックスアイススノウ$$225/65R17$$価格$$安い$$寿命$$おすすめ$$SUV</v>
      </c>
      <c r="T765" s="104"/>
      <c r="U765" s="104" t="str">
        <f>VLOOKUP('作成 (2)'!D:D,引当!A:R,4,FALSE)</f>
        <v>スタッドレス</v>
      </c>
      <c r="V765" s="104" t="str">
        <f>VLOOKUP('作成 (2)'!D:D,引当!A:R,5,FALSE)</f>
        <v>MICHELIN</v>
      </c>
      <c r="W765" s="103" t="str">
        <f>VLOOKUP('作成 (2)'!D:D,引当!A:R,6,FALSE)</f>
        <v>ミシュラン</v>
      </c>
      <c r="X765" s="108" t="str">
        <f>VLOOKUP('作成 (2)'!D:D,引当!A:M,7,FALSE)</f>
        <v>エックスアイススノウ</v>
      </c>
      <c r="Y765" s="109" t="str">
        <f t="shared" si="62"/>
        <v>225/65R17</v>
      </c>
      <c r="Z765" s="108" t="str">
        <f>VLOOKUP('作成 (2)'!D:D,引当!A:M,9,FALSE)</f>
        <v>価格</v>
      </c>
      <c r="AA765" s="109" t="str">
        <f>VLOOKUP('作成 (2)'!D:D,引当!A:M,10,FALSE)</f>
        <v>安い</v>
      </c>
      <c r="AB765" s="103" t="str">
        <f>VLOOKUP('作成 (2)'!D:D,引当!A:M,11,FALSE)</f>
        <v>寿命</v>
      </c>
      <c r="AC765" s="103" t="str">
        <f>VLOOKUP('作成 (2)'!D:D,引当!A:M,12,FALSE)</f>
        <v>おすすめ</v>
      </c>
      <c r="AD765" s="26" t="str">
        <f>VLOOKUP('作成 (2)'!D:D,引当!A:M,13,FALSE)</f>
        <v>SUV</v>
      </c>
    </row>
    <row r="766" spans="1:30">
      <c r="A766" s="33">
        <v>2255517159040</v>
      </c>
      <c r="U766" s="104" t="e">
        <f>VLOOKUP('作成 (2)'!D:D,引当!A:R,4,FALSE)</f>
        <v>#N/A</v>
      </c>
      <c r="V766" s="104" t="e">
        <f>VLOOKUP('作成 (2)'!D:D,引当!A:R,5,FALSE)</f>
        <v>#N/A</v>
      </c>
      <c r="W766" s="103" t="e">
        <f>VLOOKUP('作成 (2)'!D:D,引当!A:R,6,FALSE)</f>
        <v>#N/A</v>
      </c>
      <c r="X766" s="108" t="e">
        <f>VLOOKUP('作成 (2)'!D:D,引当!A:M,7,FALSE)</f>
        <v>#N/A</v>
      </c>
      <c r="Y766" s="109">
        <f t="shared" si="62"/>
        <v>0</v>
      </c>
      <c r="Z766" s="108" t="e">
        <f>VLOOKUP('作成 (2)'!D:D,引当!A:M,9,FALSE)</f>
        <v>#N/A</v>
      </c>
      <c r="AA766" s="109" t="e">
        <f>VLOOKUP('作成 (2)'!D:D,引当!A:M,10,FALSE)</f>
        <v>#N/A</v>
      </c>
      <c r="AB766" s="103" t="e">
        <f>VLOOKUP('作成 (2)'!D:D,引当!A:M,11,FALSE)</f>
        <v>#N/A</v>
      </c>
      <c r="AC766" s="103" t="e">
        <f>VLOOKUP('作成 (2)'!D:D,引当!A:M,12,FALSE)</f>
        <v>#N/A</v>
      </c>
      <c r="AD766" s="26" t="e">
        <f>VLOOKUP('作成 (2)'!D:D,引当!A:M,13,FALSE)</f>
        <v>#N/A</v>
      </c>
    </row>
    <row r="767" spans="1:30">
      <c r="U767" s="104" t="e">
        <f>VLOOKUP('作成 (2)'!D:D,引当!A:R,4,FALSE)</f>
        <v>#N/A</v>
      </c>
      <c r="V767" s="104" t="e">
        <f>VLOOKUP('作成 (2)'!D:D,引当!A:R,5,FALSE)</f>
        <v>#N/A</v>
      </c>
      <c r="W767" s="103" t="e">
        <f>VLOOKUP('作成 (2)'!D:D,引当!A:R,6,FALSE)</f>
        <v>#N/A</v>
      </c>
      <c r="X767" s="108" t="e">
        <f>VLOOKUP('作成 (2)'!D:D,引当!A:M,7,FALSE)</f>
        <v>#N/A</v>
      </c>
      <c r="Y767" s="109">
        <f t="shared" si="62"/>
        <v>0</v>
      </c>
      <c r="Z767" s="108" t="e">
        <f>VLOOKUP('作成 (2)'!D:D,引当!A:M,9,FALSE)</f>
        <v>#N/A</v>
      </c>
      <c r="AA767" s="109" t="e">
        <f>VLOOKUP('作成 (2)'!D:D,引当!A:M,10,FALSE)</f>
        <v>#N/A</v>
      </c>
      <c r="AB767" s="103" t="e">
        <f>VLOOKUP('作成 (2)'!D:D,引当!A:M,11,FALSE)</f>
        <v>#N/A</v>
      </c>
      <c r="AC767" s="103" t="e">
        <f>VLOOKUP('作成 (2)'!D:D,引当!A:M,12,FALSE)</f>
        <v>#N/A</v>
      </c>
      <c r="AD767" s="26" t="e">
        <f>VLOOKUP('作成 (2)'!D:D,引当!A:M,13,FALSE)</f>
        <v>#N/A</v>
      </c>
    </row>
    <row r="768" spans="1:30">
      <c r="U768" s="104" t="e">
        <f>VLOOKUP('作成 (2)'!D:D,引当!A:R,4,FALSE)</f>
        <v>#N/A</v>
      </c>
      <c r="V768" s="104" t="e">
        <f>VLOOKUP('作成 (2)'!D:D,引当!A:R,5,FALSE)</f>
        <v>#N/A</v>
      </c>
      <c r="W768" s="103" t="e">
        <f>VLOOKUP('作成 (2)'!D:D,引当!A:R,6,FALSE)</f>
        <v>#N/A</v>
      </c>
      <c r="X768" s="108" t="e">
        <f>VLOOKUP('作成 (2)'!D:D,引当!A:M,7,FALSE)</f>
        <v>#N/A</v>
      </c>
      <c r="Y768" s="109">
        <f t="shared" si="62"/>
        <v>0</v>
      </c>
      <c r="Z768" s="108" t="e">
        <f>VLOOKUP('作成 (2)'!D:D,引当!A:M,9,FALSE)</f>
        <v>#N/A</v>
      </c>
      <c r="AA768" s="109" t="e">
        <f>VLOOKUP('作成 (2)'!D:D,引当!A:M,10,FALSE)</f>
        <v>#N/A</v>
      </c>
      <c r="AB768" s="103" t="e">
        <f>VLOOKUP('作成 (2)'!D:D,引当!A:M,11,FALSE)</f>
        <v>#N/A</v>
      </c>
      <c r="AC768" s="103" t="e">
        <f>VLOOKUP('作成 (2)'!D:D,引当!A:M,12,FALSE)</f>
        <v>#N/A</v>
      </c>
      <c r="AD768" s="26" t="e">
        <f>VLOOKUP('作成 (2)'!D:D,引当!A:M,13,FALSE)</f>
        <v>#N/A</v>
      </c>
    </row>
    <row r="769" spans="21:30">
      <c r="U769" s="104" t="e">
        <f>VLOOKUP('作成 (2)'!D:D,引当!A:R,4,FALSE)</f>
        <v>#N/A</v>
      </c>
      <c r="V769" s="104" t="e">
        <f>VLOOKUP('作成 (2)'!D:D,引当!A:R,5,FALSE)</f>
        <v>#N/A</v>
      </c>
      <c r="W769" s="103" t="e">
        <f>VLOOKUP('作成 (2)'!D:D,引当!A:R,6,FALSE)</f>
        <v>#N/A</v>
      </c>
      <c r="X769" s="108" t="e">
        <f>VLOOKUP('作成 (2)'!D:D,引当!A:M,7,FALSE)</f>
        <v>#N/A</v>
      </c>
      <c r="Y769" s="109">
        <f t="shared" si="62"/>
        <v>0</v>
      </c>
      <c r="Z769" s="108" t="e">
        <f>VLOOKUP('作成 (2)'!D:D,引当!A:M,9,FALSE)</f>
        <v>#N/A</v>
      </c>
      <c r="AA769" s="109" t="e">
        <f>VLOOKUP('作成 (2)'!D:D,引当!A:M,10,FALSE)</f>
        <v>#N/A</v>
      </c>
      <c r="AB769" s="103" t="e">
        <f>VLOOKUP('作成 (2)'!D:D,引当!A:M,11,FALSE)</f>
        <v>#N/A</v>
      </c>
      <c r="AC769" s="103" t="e">
        <f>VLOOKUP('作成 (2)'!D:D,引当!A:M,12,FALSE)</f>
        <v>#N/A</v>
      </c>
      <c r="AD769" s="26" t="e">
        <f>VLOOKUP('作成 (2)'!D:D,引当!A:M,13,FALSE)</f>
        <v>#N/A</v>
      </c>
    </row>
    <row r="770" spans="21:30">
      <c r="U770" s="104" t="e">
        <f>VLOOKUP('作成 (2)'!D:D,引当!A:R,4,FALSE)</f>
        <v>#N/A</v>
      </c>
      <c r="V770" s="104" t="e">
        <f>VLOOKUP('作成 (2)'!D:D,引当!A:R,5,FALSE)</f>
        <v>#N/A</v>
      </c>
      <c r="W770" s="103" t="e">
        <f>VLOOKUP('作成 (2)'!D:D,引当!A:R,6,FALSE)</f>
        <v>#N/A</v>
      </c>
      <c r="X770" s="108" t="e">
        <f>VLOOKUP('作成 (2)'!D:D,引当!A:M,7,FALSE)</f>
        <v>#N/A</v>
      </c>
      <c r="Y770" s="109">
        <f t="shared" si="62"/>
        <v>0</v>
      </c>
      <c r="Z770" s="108" t="e">
        <f>VLOOKUP('作成 (2)'!D:D,引当!A:M,9,FALSE)</f>
        <v>#N/A</v>
      </c>
      <c r="AA770" s="109" t="e">
        <f>VLOOKUP('作成 (2)'!D:D,引当!A:M,10,FALSE)</f>
        <v>#N/A</v>
      </c>
      <c r="AB770" s="103" t="e">
        <f>VLOOKUP('作成 (2)'!D:D,引当!A:M,11,FALSE)</f>
        <v>#N/A</v>
      </c>
      <c r="AC770" s="103" t="e">
        <f>VLOOKUP('作成 (2)'!D:D,引当!A:M,12,FALSE)</f>
        <v>#N/A</v>
      </c>
      <c r="AD770" s="26" t="e">
        <f>VLOOKUP('作成 (2)'!D:D,引当!A:M,13,FALSE)</f>
        <v>#N/A</v>
      </c>
    </row>
    <row r="771" spans="21:30">
      <c r="U771" s="104" t="e">
        <f>VLOOKUP('作成 (2)'!D:D,引当!A:R,4,FALSE)</f>
        <v>#N/A</v>
      </c>
      <c r="V771" s="104" t="e">
        <f>VLOOKUP('作成 (2)'!D:D,引当!A:R,5,FALSE)</f>
        <v>#N/A</v>
      </c>
      <c r="W771" s="103" t="e">
        <f>VLOOKUP('作成 (2)'!D:D,引当!A:R,6,FALSE)</f>
        <v>#N/A</v>
      </c>
      <c r="X771" s="108" t="e">
        <f>VLOOKUP('作成 (2)'!D:D,引当!A:M,7,FALSE)</f>
        <v>#N/A</v>
      </c>
      <c r="Y771" s="109">
        <f t="shared" si="62"/>
        <v>0</v>
      </c>
      <c r="Z771" s="108" t="e">
        <f>VLOOKUP('作成 (2)'!D:D,引当!A:M,9,FALSE)</f>
        <v>#N/A</v>
      </c>
      <c r="AA771" s="109" t="e">
        <f>VLOOKUP('作成 (2)'!D:D,引当!A:M,10,FALSE)</f>
        <v>#N/A</v>
      </c>
      <c r="AB771" s="103" t="e">
        <f>VLOOKUP('作成 (2)'!D:D,引当!A:M,11,FALSE)</f>
        <v>#N/A</v>
      </c>
      <c r="AC771" s="103" t="e">
        <f>VLOOKUP('作成 (2)'!D:D,引当!A:M,12,FALSE)</f>
        <v>#N/A</v>
      </c>
      <c r="AD771" s="26" t="e">
        <f>VLOOKUP('作成 (2)'!D:D,引当!A:M,13,FALSE)</f>
        <v>#N/A</v>
      </c>
    </row>
  </sheetData>
  <autoFilter ref="A4:CE766" xr:uid="{907E6B66-D5ED-4A96-97BE-98F8EBC85312}">
    <sortState xmlns:xlrd2="http://schemas.microsoft.com/office/spreadsheetml/2017/richdata2" ref="A5:CE766">
      <sortCondition ref="D4:D766"/>
    </sortState>
  </autoFilter>
  <phoneticPr fontId="10"/>
  <conditionalFormatting sqref="M5:M8">
    <cfRule type="cellIs" dxfId="13" priority="2" operator="greaterThan">
      <formula>1</formula>
    </cfRule>
  </conditionalFormatting>
  <conditionalFormatting sqref="BP5:BP8">
    <cfRule type="expression" dxfId="12" priority="1">
      <formula>LEFT(BP5,1)&lt;&gt;"4"</formula>
    </cfRule>
  </conditionalFormatting>
  <pageMargins left="0.7" right="0.7" top="0.75" bottom="0.75" header="0.3" footer="0.3"/>
  <pageSetup paperSize="9" orientation="portrait" copies="15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DBD17-7A12-483E-880D-9AD3D075B20A}">
  <sheetPr codeName="Sheet13">
    <tabColor theme="7" tint="0.39997558519241921"/>
  </sheetPr>
  <dimension ref="A1:CB302"/>
  <sheetViews>
    <sheetView zoomScale="85" zoomScaleNormal="85" workbookViewId="0">
      <pane xSplit="1" ySplit="4" topLeftCell="B5" activePane="bottomRight" state="frozen"/>
      <selection activeCell="AK338" sqref="AK338"/>
      <selection pane="topRight" activeCell="AK338" sqref="AK338"/>
      <selection pane="bottomLeft" activeCell="AK338" sqref="AK338"/>
      <selection pane="bottomRight" activeCell="B6" sqref="B6"/>
    </sheetView>
  </sheetViews>
  <sheetFormatPr defaultColWidth="11.5546875" defaultRowHeight="19.5" outlineLevelCol="1"/>
  <cols>
    <col min="1" max="1" width="16.44140625" style="33" customWidth="1"/>
    <col min="2" max="2" width="15.109375" style="32" customWidth="1" outlineLevel="1"/>
    <col min="3" max="3" width="8.44140625" style="31" customWidth="1" outlineLevel="1"/>
    <col min="4" max="4" width="25.33203125" style="30" customWidth="1" outlineLevel="1"/>
    <col min="5" max="5" width="20.33203125" style="30" customWidth="1" outlineLevel="1"/>
    <col min="6" max="6" width="11.77734375" style="30" customWidth="1" outlineLevel="1"/>
    <col min="7" max="9" width="6.77734375" style="30" customWidth="1" outlineLevel="1"/>
    <col min="10" max="10" width="5.88671875" style="30" customWidth="1" outlineLevel="1"/>
    <col min="11" max="11" width="12.5546875" style="146" customWidth="1" outlineLevel="1"/>
    <col min="12" max="12" width="35.88671875" style="30" customWidth="1" outlineLevel="1"/>
    <col min="13" max="13" width="5.44140625" style="26" customWidth="1" outlineLevel="1"/>
    <col min="14" max="14" width="8.88671875" style="27" customWidth="1" outlineLevel="1"/>
    <col min="15" max="15" width="8.33203125" style="27" customWidth="1" outlineLevel="1"/>
    <col min="16" max="16" width="9.6640625" style="26" customWidth="1" outlineLevel="1"/>
    <col min="17" max="17" width="9.6640625" style="27" customWidth="1" outlineLevel="1"/>
    <col min="18" max="18" width="10.109375" style="27" customWidth="1" outlineLevel="1"/>
    <col min="19" max="19" width="109.21875" style="27" bestFit="1" customWidth="1" outlineLevel="1"/>
    <col min="20" max="20" width="8.44140625" style="26" customWidth="1" outlineLevel="1"/>
    <col min="21" max="21" width="9" style="26" customWidth="1" outlineLevel="1"/>
    <col min="22" max="22" width="9" style="29" customWidth="1" outlineLevel="1"/>
    <col min="23" max="23" width="9" style="30" customWidth="1" outlineLevel="1"/>
    <col min="24" max="24" width="9" style="29" customWidth="1" outlineLevel="1"/>
    <col min="25" max="25" width="9" style="28" customWidth="1" outlineLevel="1"/>
    <col min="26" max="27" width="9" style="26" customWidth="1" outlineLevel="1"/>
    <col min="28" max="28" width="11.109375" style="26" customWidth="1"/>
    <col min="29" max="29" width="15.6640625" style="26" customWidth="1"/>
    <col min="30" max="30" width="13" style="26" customWidth="1"/>
    <col min="31" max="33" width="11.5546875" style="26"/>
    <col min="34" max="34" width="5.6640625" style="26" customWidth="1"/>
    <col min="35" max="35" width="11.5546875" style="26"/>
    <col min="36" max="36" width="9.5546875" style="26" customWidth="1"/>
    <col min="37" max="37" width="11.5546875" style="26"/>
    <col min="38" max="41" width="6.33203125" style="26" customWidth="1"/>
    <col min="42" max="42" width="11.5546875" style="26"/>
    <col min="43" max="45" width="6.33203125" style="26" customWidth="1"/>
    <col min="46" max="47" width="11.5546875" style="26"/>
    <col min="48" max="48" width="6.33203125" style="26" customWidth="1"/>
    <col min="49" max="49" width="56.5546875" style="26" customWidth="1"/>
    <col min="50" max="50" width="10" style="26" customWidth="1"/>
    <col min="51" max="51" width="6.33203125" style="26" customWidth="1"/>
    <col min="52" max="53" width="7.33203125" style="26" customWidth="1"/>
    <col min="54" max="54" width="101.109375" style="26" bestFit="1" customWidth="1"/>
    <col min="55" max="56" width="7.109375" style="26" customWidth="1"/>
    <col min="57" max="60" width="6.33203125" style="26" customWidth="1"/>
    <col min="61" max="61" width="7.5546875" style="26" customWidth="1"/>
    <col min="62" max="64" width="6.33203125" style="26" customWidth="1"/>
    <col min="65" max="65" width="14.33203125" style="26" bestFit="1" customWidth="1"/>
    <col min="66" max="75" width="6.33203125" style="26" customWidth="1"/>
    <col min="76" max="76" width="6.33203125" customWidth="1"/>
    <col min="77" max="77" width="9" style="26" customWidth="1"/>
    <col min="78" max="78" width="4.33203125" style="26" bestFit="1" customWidth="1"/>
    <col min="79" max="79" width="7" style="26" bestFit="1" customWidth="1"/>
    <col min="81" max="16384" width="11.5546875" style="26"/>
  </cols>
  <sheetData>
    <row r="1" spans="1:79" ht="57">
      <c r="D1" s="44" t="s">
        <v>4621</v>
      </c>
      <c r="L1" s="30" t="s">
        <v>4616</v>
      </c>
      <c r="Q1" s="43" t="s">
        <v>4620</v>
      </c>
      <c r="R1" s="41" t="s">
        <v>4619</v>
      </c>
      <c r="T1" s="339" t="s">
        <v>4618</v>
      </c>
      <c r="U1" s="42" t="s">
        <v>4616</v>
      </c>
      <c r="AB1" s="47" t="s">
        <v>2283</v>
      </c>
      <c r="AC1" s="47" t="s">
        <v>2282</v>
      </c>
      <c r="AD1" s="47" t="s">
        <v>2281</v>
      </c>
      <c r="AE1" s="47" t="s">
        <v>550</v>
      </c>
      <c r="AF1" s="47" t="s">
        <v>552</v>
      </c>
      <c r="AG1" s="47" t="s">
        <v>2280</v>
      </c>
      <c r="AH1" s="47" t="s">
        <v>2279</v>
      </c>
      <c r="AI1" s="46" t="s">
        <v>2278</v>
      </c>
      <c r="AJ1" s="45" t="s">
        <v>29</v>
      </c>
      <c r="AK1" s="45" t="s">
        <v>2277</v>
      </c>
      <c r="AL1" s="45" t="s">
        <v>5</v>
      </c>
      <c r="AM1" s="47" t="s">
        <v>2276</v>
      </c>
      <c r="AN1" s="47" t="s">
        <v>2275</v>
      </c>
      <c r="AO1" s="47" t="s">
        <v>2274</v>
      </c>
      <c r="AP1" s="47" t="s">
        <v>2273</v>
      </c>
      <c r="AQ1" s="47" t="s">
        <v>2272</v>
      </c>
      <c r="AR1" s="47" t="s">
        <v>551</v>
      </c>
      <c r="AS1" s="47" t="s">
        <v>2271</v>
      </c>
      <c r="AT1" s="47" t="s">
        <v>2270</v>
      </c>
      <c r="AU1" s="47" t="s">
        <v>2269</v>
      </c>
      <c r="AV1" s="47" t="s">
        <v>2268</v>
      </c>
      <c r="AW1" s="48" t="s">
        <v>2267</v>
      </c>
      <c r="AX1" s="25" t="s">
        <v>366</v>
      </c>
      <c r="AY1" s="47" t="s">
        <v>2266</v>
      </c>
      <c r="AZ1" s="47" t="s">
        <v>2265</v>
      </c>
      <c r="BA1" s="47" t="s">
        <v>2264</v>
      </c>
      <c r="BB1" s="47" t="s">
        <v>2263</v>
      </c>
      <c r="BC1" s="47" t="s">
        <v>2262</v>
      </c>
      <c r="BD1" s="47" t="s">
        <v>2261</v>
      </c>
      <c r="BE1" s="47" t="s">
        <v>4673</v>
      </c>
      <c r="BF1" s="47" t="s">
        <v>4672</v>
      </c>
      <c r="BG1" s="47" t="s">
        <v>4671</v>
      </c>
      <c r="BH1" s="47" t="s">
        <v>2260</v>
      </c>
      <c r="BI1" s="45" t="s">
        <v>2259</v>
      </c>
      <c r="BJ1" s="47" t="s">
        <v>2258</v>
      </c>
      <c r="BK1" s="47" t="s">
        <v>2257</v>
      </c>
      <c r="BL1" s="47" t="s">
        <v>2256</v>
      </c>
      <c r="BM1" s="47" t="s">
        <v>2255</v>
      </c>
      <c r="BN1" s="46" t="s">
        <v>2254</v>
      </c>
      <c r="BO1" s="47" t="s">
        <v>2253</v>
      </c>
      <c r="BP1" s="47" t="s">
        <v>2252</v>
      </c>
      <c r="BQ1" s="47" t="s">
        <v>2251</v>
      </c>
      <c r="BR1" s="46" t="s">
        <v>2250</v>
      </c>
      <c r="BS1" s="47" t="s">
        <v>2249</v>
      </c>
      <c r="BT1" s="47" t="s">
        <v>2248</v>
      </c>
      <c r="BU1" s="47" t="s">
        <v>2247</v>
      </c>
      <c r="BV1" s="46" t="s">
        <v>2246</v>
      </c>
      <c r="BW1" s="45" t="s">
        <v>2245</v>
      </c>
    </row>
    <row r="2" spans="1:79" s="67" customFormat="1" ht="69.75" customHeight="1">
      <c r="A2" s="63" t="s">
        <v>4617</v>
      </c>
      <c r="B2" s="64"/>
      <c r="C2" s="65"/>
      <c r="D2" s="66"/>
      <c r="E2" s="66"/>
      <c r="F2" s="66"/>
      <c r="G2" s="66"/>
      <c r="H2" s="66"/>
      <c r="I2" s="66"/>
      <c r="J2" s="66"/>
      <c r="K2" s="147"/>
      <c r="L2" s="66" t="s">
        <v>4616</v>
      </c>
      <c r="N2" s="68"/>
      <c r="O2" s="68"/>
      <c r="Q2" s="314" t="s">
        <v>7520</v>
      </c>
      <c r="R2" s="68"/>
      <c r="S2" s="68"/>
      <c r="V2" s="70"/>
      <c r="W2" s="66"/>
      <c r="X2" s="70"/>
      <c r="Y2" s="71"/>
      <c r="AB2" s="72" t="s">
        <v>4670</v>
      </c>
      <c r="AC2" s="72" t="s">
        <v>4669</v>
      </c>
      <c r="AD2" s="72" t="s">
        <v>4668</v>
      </c>
      <c r="AE2" s="72" t="s">
        <v>4667</v>
      </c>
      <c r="AF2" s="72" t="s">
        <v>4666</v>
      </c>
      <c r="AG2" s="72" t="s">
        <v>2241</v>
      </c>
      <c r="AH2" s="72" t="s">
        <v>4665</v>
      </c>
      <c r="AI2" s="73" t="s">
        <v>4636</v>
      </c>
      <c r="AJ2" s="74" t="s">
        <v>4664</v>
      </c>
      <c r="AK2" s="74" t="s">
        <v>2240</v>
      </c>
      <c r="AL2" s="74" t="s">
        <v>4663</v>
      </c>
      <c r="AM2" s="72" t="s">
        <v>4662</v>
      </c>
      <c r="AN2" s="72" t="s">
        <v>4661</v>
      </c>
      <c r="AO2" s="72" t="s">
        <v>4660</v>
      </c>
      <c r="AP2" s="72" t="s">
        <v>4659</v>
      </c>
      <c r="AQ2" s="72" t="s">
        <v>4658</v>
      </c>
      <c r="AR2" s="72" t="s">
        <v>4657</v>
      </c>
      <c r="AS2" s="72" t="s">
        <v>4656</v>
      </c>
      <c r="AT2" s="72" t="s">
        <v>4655</v>
      </c>
      <c r="AU2" s="72" t="s">
        <v>4654</v>
      </c>
      <c r="AV2" s="72" t="s">
        <v>4654</v>
      </c>
      <c r="AW2" s="75" t="s">
        <v>4653</v>
      </c>
      <c r="AX2" s="76" t="s">
        <v>4652</v>
      </c>
      <c r="AY2" s="72" t="s">
        <v>4651</v>
      </c>
      <c r="AZ2" s="72" t="s">
        <v>4650</v>
      </c>
      <c r="BA2" s="77" t="s">
        <v>4649</v>
      </c>
      <c r="BB2" s="77" t="s">
        <v>4648</v>
      </c>
      <c r="BC2" s="72" t="s">
        <v>4647</v>
      </c>
      <c r="BD2" s="72" t="s">
        <v>4646</v>
      </c>
      <c r="BE2" s="78" t="s">
        <v>4645</v>
      </c>
      <c r="BF2" s="78" t="s">
        <v>4644</v>
      </c>
      <c r="BG2" s="78" t="s">
        <v>4643</v>
      </c>
      <c r="BH2" s="78" t="s">
        <v>4642</v>
      </c>
      <c r="BI2" s="79" t="s">
        <v>4641</v>
      </c>
      <c r="BJ2" s="78" t="s">
        <v>4640</v>
      </c>
      <c r="BK2" s="78" t="s">
        <v>4639</v>
      </c>
      <c r="BL2" s="80" t="s">
        <v>4638</v>
      </c>
      <c r="BM2" s="78" t="s">
        <v>4637</v>
      </c>
      <c r="BN2" s="73" t="s">
        <v>4636</v>
      </c>
      <c r="BO2" s="72" t="s">
        <v>4635</v>
      </c>
      <c r="BP2" s="78" t="s">
        <v>4634</v>
      </c>
      <c r="BQ2" s="78" t="s">
        <v>4633</v>
      </c>
      <c r="BR2" s="81" t="s">
        <v>4632</v>
      </c>
      <c r="BS2" s="78" t="s">
        <v>4631</v>
      </c>
      <c r="BT2" s="77" t="s">
        <v>4630</v>
      </c>
      <c r="BU2" s="77" t="s">
        <v>4629</v>
      </c>
      <c r="BV2" s="81" t="s">
        <v>4628</v>
      </c>
      <c r="BW2" s="79" t="s">
        <v>4627</v>
      </c>
    </row>
    <row r="3" spans="1:79" s="68" customFormat="1" ht="24">
      <c r="A3" s="82" t="s">
        <v>553</v>
      </c>
      <c r="B3" s="82" t="s">
        <v>3480</v>
      </c>
      <c r="C3" s="83" t="s">
        <v>3954</v>
      </c>
      <c r="D3" s="84" t="s">
        <v>4615</v>
      </c>
      <c r="E3" s="84" t="s">
        <v>10626</v>
      </c>
      <c r="F3" s="84" t="s">
        <v>10627</v>
      </c>
      <c r="G3" s="84" t="s">
        <v>1634</v>
      </c>
      <c r="H3" s="84" t="s">
        <v>5432</v>
      </c>
      <c r="I3" s="84" t="s">
        <v>366</v>
      </c>
      <c r="J3" s="84" t="s">
        <v>5441</v>
      </c>
      <c r="K3" s="148" t="s">
        <v>4611</v>
      </c>
      <c r="L3" s="84" t="s">
        <v>4612</v>
      </c>
      <c r="M3" s="441" t="s">
        <v>4610</v>
      </c>
      <c r="N3" s="86" t="s">
        <v>4609</v>
      </c>
      <c r="O3" s="85" t="s">
        <v>4608</v>
      </c>
      <c r="P3" s="86" t="s">
        <v>4607</v>
      </c>
      <c r="Q3" s="86" t="s">
        <v>4606</v>
      </c>
      <c r="R3" s="87" t="s">
        <v>4605</v>
      </c>
      <c r="S3" s="86" t="s">
        <v>2263</v>
      </c>
      <c r="T3" s="85" t="s">
        <v>3921</v>
      </c>
      <c r="U3" s="88" t="s">
        <v>4604</v>
      </c>
      <c r="V3" s="88" t="s">
        <v>4603</v>
      </c>
      <c r="W3" s="88" t="s">
        <v>4602</v>
      </c>
      <c r="X3" s="88" t="s">
        <v>4601</v>
      </c>
      <c r="Y3" s="88" t="s">
        <v>4600</v>
      </c>
      <c r="Z3" s="88" t="s">
        <v>4599</v>
      </c>
      <c r="AA3" s="88" t="s">
        <v>4598</v>
      </c>
      <c r="AB3" s="89" t="s">
        <v>4624</v>
      </c>
      <c r="AC3" s="68" t="s">
        <v>5266</v>
      </c>
      <c r="AD3" s="89" t="s">
        <v>4623</v>
      </c>
      <c r="AE3" s="68" t="s">
        <v>5266</v>
      </c>
      <c r="AF3" s="68" t="s">
        <v>5266</v>
      </c>
      <c r="AG3" s="89" t="s">
        <v>4623</v>
      </c>
      <c r="AH3" s="89" t="s">
        <v>4623</v>
      </c>
      <c r="AI3" s="89" t="s">
        <v>4623</v>
      </c>
      <c r="AJ3" s="91" t="s">
        <v>4626</v>
      </c>
      <c r="AK3" s="89" t="s">
        <v>4623</v>
      </c>
      <c r="AL3" s="89" t="s">
        <v>8730</v>
      </c>
      <c r="AM3" s="89" t="s">
        <v>5267</v>
      </c>
      <c r="AN3" s="89" t="s">
        <v>5267</v>
      </c>
      <c r="AO3" s="89" t="s">
        <v>5267</v>
      </c>
      <c r="AP3" s="89" t="s">
        <v>4623</v>
      </c>
      <c r="AQ3" s="89" t="s">
        <v>5267</v>
      </c>
      <c r="AR3" s="89" t="s">
        <v>5267</v>
      </c>
      <c r="AS3" s="89" t="s">
        <v>5267</v>
      </c>
      <c r="AT3" s="92" t="s">
        <v>4625</v>
      </c>
      <c r="AU3" s="92" t="s">
        <v>4625</v>
      </c>
      <c r="AV3" s="89" t="s">
        <v>5267</v>
      </c>
      <c r="AW3" s="93" t="s">
        <v>5268</v>
      </c>
      <c r="AX3" s="182" t="s">
        <v>8493</v>
      </c>
      <c r="AY3" s="89" t="s">
        <v>5267</v>
      </c>
      <c r="AZ3" s="89" t="s">
        <v>4623</v>
      </c>
      <c r="BA3" s="89" t="s">
        <v>4623</v>
      </c>
      <c r="BB3" s="89" t="s">
        <v>5266</v>
      </c>
      <c r="BC3" s="89" t="s">
        <v>4623</v>
      </c>
      <c r="BD3" s="89" t="s">
        <v>4623</v>
      </c>
      <c r="BE3" s="89" t="s">
        <v>5267</v>
      </c>
      <c r="BF3" s="89" t="s">
        <v>5267</v>
      </c>
      <c r="BG3" s="89" t="s">
        <v>5267</v>
      </c>
      <c r="BH3" s="89" t="s">
        <v>5267</v>
      </c>
      <c r="BI3" s="89" t="s">
        <v>4623</v>
      </c>
      <c r="BJ3" s="89" t="s">
        <v>5267</v>
      </c>
      <c r="BK3" s="89" t="s">
        <v>5267</v>
      </c>
      <c r="BL3" s="89" t="s">
        <v>5267</v>
      </c>
      <c r="BM3" s="338" t="s">
        <v>4624</v>
      </c>
      <c r="BN3" s="89" t="s">
        <v>5267</v>
      </c>
      <c r="BO3" s="89" t="s">
        <v>5267</v>
      </c>
      <c r="BP3" s="89" t="s">
        <v>5267</v>
      </c>
      <c r="BQ3" s="89" t="s">
        <v>5267</v>
      </c>
      <c r="BR3" s="89" t="s">
        <v>5267</v>
      </c>
      <c r="BS3" s="89" t="s">
        <v>4623</v>
      </c>
      <c r="BT3" s="89" t="s">
        <v>5267</v>
      </c>
      <c r="BU3" s="89" t="s">
        <v>5267</v>
      </c>
      <c r="BV3" s="89" t="s">
        <v>5267</v>
      </c>
      <c r="BW3" s="89" t="s">
        <v>5267</v>
      </c>
      <c r="BY3" s="68" t="s">
        <v>7219</v>
      </c>
    </row>
    <row r="4" spans="1:79" s="68" customFormat="1" ht="18.75">
      <c r="A4" s="94">
        <v>2254517169974</v>
      </c>
      <c r="B4" s="94">
        <v>4981160904802</v>
      </c>
      <c r="C4" s="95" t="s">
        <v>3892</v>
      </c>
      <c r="D4" s="96" t="s">
        <v>4597</v>
      </c>
      <c r="E4" s="96" t="s">
        <v>4596</v>
      </c>
      <c r="F4" s="96"/>
      <c r="G4" s="96"/>
      <c r="H4" s="96"/>
      <c r="I4" s="96"/>
      <c r="J4" s="96"/>
      <c r="K4" s="149">
        <v>2254517</v>
      </c>
      <c r="L4" s="96" t="str">
        <f t="shared" ref="L4:L20" si="0">D4&amp;U$1&amp;E4</f>
        <v>DIREZZA DZ102  225/45R17 94W XL</v>
      </c>
      <c r="M4" s="441"/>
      <c r="N4" s="97" t="s">
        <v>4595</v>
      </c>
      <c r="O4" s="97" t="s">
        <v>4594</v>
      </c>
      <c r="P4" s="97" t="s">
        <v>4593</v>
      </c>
      <c r="Q4" s="97" t="s">
        <v>4592</v>
      </c>
      <c r="R4" s="98" t="s">
        <v>4591</v>
      </c>
      <c r="S4" s="99"/>
      <c r="T4" s="97"/>
      <c r="U4" s="97" t="s">
        <v>4590</v>
      </c>
      <c r="V4" s="97"/>
      <c r="W4" s="97"/>
      <c r="X4" s="97"/>
      <c r="Y4" s="97"/>
      <c r="Z4" s="97"/>
      <c r="AA4" s="97"/>
      <c r="AC4" s="68" t="s">
        <v>5696</v>
      </c>
      <c r="AD4" s="68" t="s">
        <v>4031</v>
      </c>
      <c r="AE4" s="68" t="s">
        <v>6225</v>
      </c>
      <c r="AF4" s="68" t="s">
        <v>5697</v>
      </c>
      <c r="AG4" s="68" t="s">
        <v>2056</v>
      </c>
      <c r="AH4" s="68" t="s">
        <v>2055</v>
      </c>
      <c r="AI4" s="183" t="s">
        <v>4032</v>
      </c>
      <c r="AJ4" s="68">
        <v>5300</v>
      </c>
      <c r="AK4" s="68">
        <v>0</v>
      </c>
      <c r="AL4" s="68">
        <v>124</v>
      </c>
      <c r="AM4" s="68" t="s">
        <v>152</v>
      </c>
      <c r="AN4" s="68" t="s">
        <v>152</v>
      </c>
      <c r="AO4" s="68" t="s">
        <v>152</v>
      </c>
      <c r="AP4" s="69" t="s">
        <v>9236</v>
      </c>
      <c r="AQ4" s="68" t="s">
        <v>152</v>
      </c>
      <c r="AR4" s="68" t="s">
        <v>152</v>
      </c>
      <c r="AS4" s="68" t="s">
        <v>152</v>
      </c>
      <c r="AT4" s="68" t="s">
        <v>152</v>
      </c>
      <c r="AU4" s="68" t="s">
        <v>152</v>
      </c>
      <c r="AV4" s="68" t="s">
        <v>152</v>
      </c>
      <c r="AW4" s="68" t="s">
        <v>6477</v>
      </c>
      <c r="AX4" s="68" t="s">
        <v>7627</v>
      </c>
      <c r="AY4" s="68" t="s">
        <v>152</v>
      </c>
      <c r="AZ4" s="68" t="s">
        <v>4033</v>
      </c>
      <c r="BA4" s="68" t="s">
        <v>4034</v>
      </c>
      <c r="BB4" s="68" t="s">
        <v>9237</v>
      </c>
      <c r="BC4" s="68" t="s">
        <v>4033</v>
      </c>
      <c r="BD4" s="68" t="s">
        <v>4033</v>
      </c>
      <c r="BE4" s="68" t="s">
        <v>152</v>
      </c>
      <c r="BH4" s="68" t="s">
        <v>152</v>
      </c>
      <c r="BI4" s="68" t="s">
        <v>4033</v>
      </c>
      <c r="BJ4" s="68" t="s">
        <v>152</v>
      </c>
      <c r="BK4" s="68" t="s">
        <v>6478</v>
      </c>
      <c r="BL4" s="68" t="s">
        <v>2054</v>
      </c>
      <c r="BM4" s="68" t="s">
        <v>6479</v>
      </c>
      <c r="BN4" s="68" t="s">
        <v>152</v>
      </c>
      <c r="BO4" s="68" t="s">
        <v>1637</v>
      </c>
      <c r="BP4" s="68" t="s">
        <v>152</v>
      </c>
      <c r="BR4" s="68" t="s">
        <v>152</v>
      </c>
      <c r="BS4" s="68" t="s">
        <v>150</v>
      </c>
      <c r="BT4" s="68" t="s">
        <v>152</v>
      </c>
      <c r="BV4" s="68" t="s">
        <v>152</v>
      </c>
      <c r="BW4" s="68" t="s">
        <v>152</v>
      </c>
      <c r="BY4" s="97"/>
    </row>
    <row r="5" spans="1:79" s="104" customFormat="1" ht="21.75" customHeight="1">
      <c r="A5" s="100">
        <v>1556513130394</v>
      </c>
      <c r="B5" s="101">
        <v>4992496139981</v>
      </c>
      <c r="C5" s="65" t="s">
        <v>3753</v>
      </c>
      <c r="D5" s="316" t="s">
        <v>825</v>
      </c>
      <c r="E5" s="102" t="s">
        <v>1226</v>
      </c>
      <c r="F5" s="102" t="s">
        <v>864</v>
      </c>
      <c r="G5" s="102" t="s">
        <v>152</v>
      </c>
      <c r="H5" s="102">
        <v>2760</v>
      </c>
      <c r="I5" s="102">
        <v>525</v>
      </c>
      <c r="J5" s="180" t="s">
        <v>3956</v>
      </c>
      <c r="K5" s="344">
        <v>1556513</v>
      </c>
      <c r="L5" s="102" t="str">
        <f t="shared" si="0"/>
        <v>EfficientGrip ECO EG01 155/65R13 73S</v>
      </c>
      <c r="M5" s="104">
        <f>VLOOKUP(A:A,在庫!$B:$M,10,0)</f>
        <v>3</v>
      </c>
      <c r="N5" s="105" t="s">
        <v>4595</v>
      </c>
      <c r="O5" s="105" t="str">
        <f t="shared" ref="O5:O20" si="1">IF(J5="並","ip","")</f>
        <v/>
      </c>
      <c r="P5" s="106" t="str">
        <f>VLOOKUP(A:A,在庫!$B:$M,9,0)</f>
        <v>||JAPAN||JAPAN</v>
      </c>
      <c r="Q5" s="106" t="str">
        <f>VLOOKUP(作成!D:D,引当!A:B,2,0)&amp;K5&amp;O5</f>
        <v>eg011556513</v>
      </c>
      <c r="R5" s="107" t="str">
        <f>N5&amp;U$1&amp;L5&amp;U$1&amp;U$1&amp;W5&amp;U$1&amp;R$4</f>
        <v>2023年製 EfficientGrip ECO EG01 155/65R13 73S  グッドイヤー  翌営業日発送</v>
      </c>
      <c r="S5" s="106" t="str">
        <f>D5&amp;U$4&amp;U$4&amp;F5&amp;U$4&amp;U5&amp;U$4&amp;V5&amp;U$4&amp;W5&amp;U$4&amp;X5&amp;U$4&amp;Y5&amp;U$4&amp;Z5&amp;U$4&amp;AA5</f>
        <v>EfficientGrip ECO EG01$$$$155/65R13$$サマー$$GOODYEAR$$グッドイヤー$$エフィシエントグリップ$$0$$価格$$安い</v>
      </c>
      <c r="U5" s="103" t="str">
        <f>VLOOKUP(作成!D:D,引当!A:R,4,FALSE)</f>
        <v>サマー</v>
      </c>
      <c r="V5" s="108" t="str">
        <f>VLOOKUP(作成!D:D,引当!A:R,5,FALSE)</f>
        <v>GOODYEAR</v>
      </c>
      <c r="W5" s="109" t="str">
        <f>VLOOKUP(作成!D:D,引当!A:R,6,FALSE)</f>
        <v>グッドイヤー</v>
      </c>
      <c r="X5" s="108" t="str">
        <f>VLOOKUP(作成!D:D,引当!A:R,7,FALSE)</f>
        <v>エフィシエントグリップ</v>
      </c>
      <c r="Y5" s="109">
        <f>VLOOKUP(作成!D:D,引当!A:R,8,FALSE)</f>
        <v>0</v>
      </c>
      <c r="Z5" s="103" t="str">
        <f>VLOOKUP(作成!D:D,引当!A:R,9,FALSE)</f>
        <v>価格</v>
      </c>
      <c r="AA5" s="103" t="str">
        <f>VLOOKUP(作成!D:D,引当!A:R,10,FALSE)</f>
        <v>安い</v>
      </c>
      <c r="AB5" s="89"/>
      <c r="AC5" s="120" t="str">
        <f>作成!Q5</f>
        <v>eg011556513</v>
      </c>
      <c r="AD5" s="111" t="str">
        <f>AD$4</f>
        <v>300002849</v>
      </c>
      <c r="AE5" s="112" t="str">
        <f>AE$4</f>
        <v>78241</v>
      </c>
      <c r="AF5" s="113" t="str">
        <f t="shared" ref="AF5:AF20" si="2">R5</f>
        <v>2023年製 EfficientGrip ECO EG01 155/65R13 73S  グッドイヤー  翌営業日発送</v>
      </c>
      <c r="AG5" s="114" t="s">
        <v>2056</v>
      </c>
      <c r="AH5" s="114" t="s">
        <v>4622</v>
      </c>
      <c r="AI5" s="90" t="s">
        <v>4032</v>
      </c>
      <c r="AJ5" s="115">
        <v>100000</v>
      </c>
      <c r="AK5" s="116">
        <f>AK$4</f>
        <v>0</v>
      </c>
      <c r="AL5" s="116">
        <v>1</v>
      </c>
      <c r="AM5" s="117"/>
      <c r="AN5" s="117"/>
      <c r="AO5" s="117"/>
      <c r="AP5" s="118" t="str">
        <f>AP$4</f>
        <v>http://gd.image-qoo10.jp/li/920/882/5400882920.jpg</v>
      </c>
      <c r="AQ5" s="117"/>
      <c r="AR5" s="117"/>
      <c r="AS5" s="119"/>
      <c r="AT5" s="119" t="str">
        <f t="shared" ref="AT5:AT20" si="3">E5</f>
        <v>155/65R13 73S</v>
      </c>
      <c r="AU5" s="120" t="str">
        <f t="shared" ref="AU5:AU20" si="4">P5</f>
        <v>||JAPAN||JAPAN</v>
      </c>
      <c r="AV5" s="117"/>
      <c r="AW5" s="121" t="str">
        <f>AW$4</f>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5" s="122">
        <f t="shared" ref="AX5:AX20" si="5">VLOOKUP(BY:BY,BZ:CA,2,0)</f>
        <v>672706</v>
      </c>
      <c r="AY5" s="89"/>
      <c r="AZ5" s="116" t="str">
        <f>AZ$4</f>
        <v>1</v>
      </c>
      <c r="BA5" s="116" t="str">
        <f>BA$4</f>
        <v>4</v>
      </c>
      <c r="BB5" s="110" t="str">
        <f t="shared" ref="BB5:BB20" si="6">S5</f>
        <v>EfficientGrip ECO EG01$$$$155/65R13$$サマー$$GOODYEAR$$グッドイヤー$$エフィシエントグリップ$$0$$価格$$安い</v>
      </c>
      <c r="BC5" s="116" t="str">
        <f>BC$4</f>
        <v>1</v>
      </c>
      <c r="BD5" s="116" t="str">
        <f>BD$4</f>
        <v>1</v>
      </c>
      <c r="BE5" s="89"/>
      <c r="BF5" s="89"/>
      <c r="BG5" s="117"/>
      <c r="BH5" s="89"/>
      <c r="BI5" s="116" t="str">
        <f>BI$4</f>
        <v>1</v>
      </c>
      <c r="BJ5" s="117"/>
      <c r="BK5" s="117"/>
      <c r="BL5" s="68" t="s">
        <v>2054</v>
      </c>
      <c r="BM5" s="89">
        <f>VLOOKUP(A:A,価格調査!B:AY,38,0)</f>
        <v>4992496139981</v>
      </c>
      <c r="BN5" s="90"/>
      <c r="BO5" s="89"/>
      <c r="BP5" s="117"/>
      <c r="BQ5" s="117"/>
      <c r="BR5" s="90"/>
      <c r="BS5" s="114" t="s">
        <v>150</v>
      </c>
      <c r="BT5" s="117"/>
      <c r="BU5" s="89"/>
      <c r="BV5" s="90"/>
      <c r="BW5" s="115"/>
      <c r="BY5" s="103">
        <f>VLOOKUP(A:A,価格調査!B:V,21,0)</f>
        <v>900</v>
      </c>
      <c r="BZ5" s="104">
        <v>900</v>
      </c>
      <c r="CA5" s="104">
        <v>672706</v>
      </c>
    </row>
    <row r="6" spans="1:79" s="104" customFormat="1" ht="21.75" customHeight="1">
      <c r="A6" s="100">
        <v>2154517130380</v>
      </c>
      <c r="B6" s="101">
        <v>4992496141342</v>
      </c>
      <c r="C6" s="65" t="s">
        <v>3777</v>
      </c>
      <c r="D6" s="316" t="s">
        <v>825</v>
      </c>
      <c r="E6" s="102" t="s">
        <v>698</v>
      </c>
      <c r="F6" s="102" t="s">
        <v>36</v>
      </c>
      <c r="G6" s="102" t="s">
        <v>152</v>
      </c>
      <c r="H6" s="102">
        <v>8980</v>
      </c>
      <c r="I6" s="102">
        <v>525</v>
      </c>
      <c r="J6" s="180" t="s">
        <v>3956</v>
      </c>
      <c r="K6" s="344">
        <v>2154517</v>
      </c>
      <c r="L6" s="102" t="str">
        <f t="shared" si="0"/>
        <v>EfficientGrip ECO EG01 215/45R17 91W XL</v>
      </c>
      <c r="M6" s="104">
        <f>VLOOKUP(A:A,在庫!$B:$M,10,0)</f>
        <v>3</v>
      </c>
      <c r="N6" s="105" t="s">
        <v>4595</v>
      </c>
      <c r="O6" s="105" t="str">
        <f t="shared" si="1"/>
        <v/>
      </c>
      <c r="P6" s="106" t="str">
        <f>VLOOKUP(A:A,在庫!$B:$M,9,0)</f>
        <v>||JAPAN||JAPAN</v>
      </c>
      <c r="Q6" s="106" t="str">
        <f>VLOOKUP(作成!D:D,引当!A:B,2,0)&amp;K6&amp;O6</f>
        <v>eg012154517</v>
      </c>
      <c r="R6" s="107" t="str">
        <f t="shared" ref="R6:R20" si="7">N6&amp;U$1&amp;L6&amp;U$1&amp;V6&amp;U$1&amp;W6&amp;U$1&amp;R$4</f>
        <v>2023年製 EfficientGrip ECO EG01 215/45R17 91W XL GOODYEAR グッドイヤー  翌営業日発送</v>
      </c>
      <c r="S6" s="106" t="str">
        <f t="shared" ref="S6:S20" si="8">D6&amp;U$4&amp;E6&amp;U$4&amp;F6&amp;U$4&amp;U6&amp;U$4&amp;V6&amp;U$4&amp;W6&amp;U$4&amp;X6&amp;U$4&amp;Y6&amp;U$4&amp;Z6&amp;U$4&amp;AA6</f>
        <v>EfficientGrip ECO EG01$$215/45R17 91W XL$$215/45R17$$サマー$$GOODYEAR$$グッドイヤー$$エフィシエントグリップ$$0$$価格$$安い</v>
      </c>
      <c r="U6" s="103" t="str">
        <f>VLOOKUP(作成!D:D,引当!A:R,4,FALSE)</f>
        <v>サマー</v>
      </c>
      <c r="V6" s="108" t="str">
        <f>VLOOKUP(作成!D:D,引当!A:R,5,FALSE)</f>
        <v>GOODYEAR</v>
      </c>
      <c r="W6" s="109" t="str">
        <f>VLOOKUP(作成!D:D,引当!A:R,6,FALSE)</f>
        <v>グッドイヤー</v>
      </c>
      <c r="X6" s="108" t="str">
        <f>VLOOKUP(作成!D:D,引当!A:R,7,FALSE)</f>
        <v>エフィシエントグリップ</v>
      </c>
      <c r="Y6" s="109">
        <f>VLOOKUP(作成!D:D,引当!A:R,8,FALSE)</f>
        <v>0</v>
      </c>
      <c r="Z6" s="103" t="str">
        <f>VLOOKUP(作成!D:D,引当!A:R,9,FALSE)</f>
        <v>価格</v>
      </c>
      <c r="AA6" s="103" t="str">
        <f>VLOOKUP(作成!D:D,引当!A:R,10,FALSE)</f>
        <v>安い</v>
      </c>
      <c r="AB6" s="89"/>
      <c r="AC6" s="110" t="str">
        <f>作成!Q6</f>
        <v>eg012154517</v>
      </c>
      <c r="AD6" s="111" t="str">
        <f>AD$4</f>
        <v>300002849</v>
      </c>
      <c r="AE6" s="112" t="str">
        <f t="shared" ref="AE6:AE20" si="9">AE$4</f>
        <v>78241</v>
      </c>
      <c r="AF6" s="113" t="str">
        <f t="shared" si="2"/>
        <v>2023年製 EfficientGrip ECO EG01 215/45R17 91W XL GOODYEAR グッドイヤー  翌営業日発送</v>
      </c>
      <c r="AG6" s="114" t="s">
        <v>2056</v>
      </c>
      <c r="AH6" s="114" t="s">
        <v>4622</v>
      </c>
      <c r="AI6" s="90" t="s">
        <v>4032</v>
      </c>
      <c r="AJ6" s="115">
        <v>100000</v>
      </c>
      <c r="AK6" s="116">
        <f t="shared" ref="AK6:AK20" si="10">AK$4</f>
        <v>0</v>
      </c>
      <c r="AL6" s="116">
        <v>1</v>
      </c>
      <c r="AM6" s="117"/>
      <c r="AN6" s="117"/>
      <c r="AO6" s="117"/>
      <c r="AP6" s="118" t="str">
        <f t="shared" ref="AP6:AP20" si="11">AP$4</f>
        <v>http://gd.image-qoo10.jp/li/920/882/5400882920.jpg</v>
      </c>
      <c r="AQ6" s="117"/>
      <c r="AR6" s="117"/>
      <c r="AS6" s="119"/>
      <c r="AT6" s="119" t="str">
        <f t="shared" si="3"/>
        <v>215/45R17 91W XL</v>
      </c>
      <c r="AU6" s="120" t="str">
        <f t="shared" si="4"/>
        <v>||JAPAN||JAPAN</v>
      </c>
      <c r="AV6" s="117"/>
      <c r="AW6" s="121" t="str">
        <f t="shared" ref="AW6:AW20" si="12">AW$4</f>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6" s="122">
        <f t="shared" si="5"/>
        <v>672707</v>
      </c>
      <c r="AY6" s="89"/>
      <c r="AZ6" s="116" t="str">
        <f t="shared" ref="AZ6:BA20" si="13">AZ$4</f>
        <v>1</v>
      </c>
      <c r="BA6" s="116" t="str">
        <f t="shared" si="13"/>
        <v>4</v>
      </c>
      <c r="BB6" s="110" t="str">
        <f t="shared" si="6"/>
        <v>EfficientGrip ECO EG01$$215/45R17 91W XL$$215/45R17$$サマー$$GOODYEAR$$グッドイヤー$$エフィシエントグリップ$$0$$価格$$安い</v>
      </c>
      <c r="BC6" s="116" t="str">
        <f t="shared" ref="BC6:BD20" si="14">BC$4</f>
        <v>1</v>
      </c>
      <c r="BD6" s="116" t="str">
        <f t="shared" si="14"/>
        <v>1</v>
      </c>
      <c r="BE6" s="89"/>
      <c r="BF6" s="89"/>
      <c r="BG6" s="117"/>
      <c r="BH6" s="89"/>
      <c r="BI6" s="116" t="str">
        <f t="shared" ref="BI6:BI20" si="15">BI$4</f>
        <v>1</v>
      </c>
      <c r="BJ6" s="117"/>
      <c r="BK6" s="117"/>
      <c r="BL6" s="68" t="s">
        <v>2054</v>
      </c>
      <c r="BM6" s="89">
        <f>VLOOKUP(A:A,価格調査!B:AY,38,0)</f>
        <v>4992496141342</v>
      </c>
      <c r="BN6" s="90"/>
      <c r="BO6" s="89"/>
      <c r="BP6" s="117"/>
      <c r="BQ6" s="117"/>
      <c r="BR6" s="90"/>
      <c r="BS6" s="114" t="s">
        <v>150</v>
      </c>
      <c r="BT6" s="117"/>
      <c r="BU6" s="89"/>
      <c r="BV6" s="90"/>
      <c r="BW6" s="115"/>
      <c r="BY6" s="103">
        <f>VLOOKUP(A:A,価格調査!B:V,21,0)</f>
        <v>0</v>
      </c>
      <c r="BZ6" s="104">
        <v>0</v>
      </c>
      <c r="CA6" s="104">
        <v>672707</v>
      </c>
    </row>
    <row r="7" spans="1:79" s="104" customFormat="1" ht="21.75" customHeight="1">
      <c r="A7" s="100"/>
      <c r="B7" s="101"/>
      <c r="C7" s="65"/>
      <c r="D7" s="316"/>
      <c r="E7" s="102"/>
      <c r="F7" s="102"/>
      <c r="G7" s="102"/>
      <c r="H7" s="102"/>
      <c r="I7" s="102"/>
      <c r="J7" s="180"/>
      <c r="K7" s="344"/>
      <c r="L7" s="102" t="str">
        <f t="shared" si="0"/>
        <v xml:space="preserve"> </v>
      </c>
      <c r="M7" s="104" t="e">
        <f>VLOOKUP(A:A,在庫!$B:$M,10,0)</f>
        <v>#N/A</v>
      </c>
      <c r="N7" s="105" t="s">
        <v>4595</v>
      </c>
      <c r="O7" s="105" t="str">
        <f t="shared" si="1"/>
        <v/>
      </c>
      <c r="P7" s="106" t="e">
        <f>VLOOKUP(A:A,在庫!$B:$M,9,0)</f>
        <v>#N/A</v>
      </c>
      <c r="Q7" s="106" t="e">
        <f>VLOOKUP(作成!D:D,引当!A:B,2,0)&amp;K7&amp;O7</f>
        <v>#N/A</v>
      </c>
      <c r="R7" s="107" t="e">
        <f t="shared" si="7"/>
        <v>#N/A</v>
      </c>
      <c r="S7" s="106" t="e">
        <f t="shared" si="8"/>
        <v>#N/A</v>
      </c>
      <c r="U7" s="103" t="e">
        <f>VLOOKUP(作成!D:D,引当!A:R,4,FALSE)</f>
        <v>#N/A</v>
      </c>
      <c r="V7" s="108" t="e">
        <f>VLOOKUP(作成!D:D,引当!A:R,5,FALSE)</f>
        <v>#N/A</v>
      </c>
      <c r="W7" s="109" t="e">
        <f>VLOOKUP(作成!D:D,引当!A:R,6,FALSE)</f>
        <v>#N/A</v>
      </c>
      <c r="X7" s="108" t="e">
        <f>VLOOKUP(作成!D:D,引当!A:R,7,FALSE)</f>
        <v>#N/A</v>
      </c>
      <c r="Y7" s="109" t="e">
        <f>VLOOKUP(作成!D:D,引当!A:R,8,FALSE)</f>
        <v>#N/A</v>
      </c>
      <c r="Z7" s="103" t="e">
        <f>VLOOKUP(作成!D:D,引当!A:R,9,FALSE)</f>
        <v>#N/A</v>
      </c>
      <c r="AA7" s="103" t="e">
        <f>VLOOKUP(作成!D:D,引当!A:R,10,FALSE)</f>
        <v>#N/A</v>
      </c>
      <c r="AB7" s="89"/>
      <c r="AC7" s="110" t="e">
        <f>作成!Q7</f>
        <v>#N/A</v>
      </c>
      <c r="AD7" s="111" t="str">
        <f t="shared" ref="AD7:AD20" si="16">AD$4</f>
        <v>300002849</v>
      </c>
      <c r="AE7" s="112" t="str">
        <f t="shared" si="9"/>
        <v>78241</v>
      </c>
      <c r="AF7" s="113" t="e">
        <f t="shared" si="2"/>
        <v>#N/A</v>
      </c>
      <c r="AG7" s="114" t="s">
        <v>2056</v>
      </c>
      <c r="AH7" s="114" t="s">
        <v>4622</v>
      </c>
      <c r="AI7" s="90" t="s">
        <v>4032</v>
      </c>
      <c r="AJ7" s="115">
        <v>100000</v>
      </c>
      <c r="AK7" s="116">
        <f t="shared" si="10"/>
        <v>0</v>
      </c>
      <c r="AL7" s="116">
        <v>1</v>
      </c>
      <c r="AM7" s="117"/>
      <c r="AN7" s="117"/>
      <c r="AO7" s="117"/>
      <c r="AP7" s="118" t="str">
        <f t="shared" si="11"/>
        <v>http://gd.image-qoo10.jp/li/920/882/5400882920.jpg</v>
      </c>
      <c r="AQ7" s="117"/>
      <c r="AR7" s="117"/>
      <c r="AS7" s="119"/>
      <c r="AT7" s="119">
        <f t="shared" si="3"/>
        <v>0</v>
      </c>
      <c r="AU7" s="120" t="e">
        <f t="shared" si="4"/>
        <v>#N/A</v>
      </c>
      <c r="AV7" s="117"/>
      <c r="AW7"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7" s="122" t="e">
        <f t="shared" si="5"/>
        <v>#N/A</v>
      </c>
      <c r="AY7" s="89"/>
      <c r="AZ7" s="116" t="str">
        <f t="shared" si="13"/>
        <v>1</v>
      </c>
      <c r="BA7" s="116" t="str">
        <f t="shared" si="13"/>
        <v>4</v>
      </c>
      <c r="BB7" s="110" t="e">
        <f t="shared" si="6"/>
        <v>#N/A</v>
      </c>
      <c r="BC7" s="116" t="str">
        <f t="shared" si="14"/>
        <v>1</v>
      </c>
      <c r="BD7" s="116" t="str">
        <f t="shared" si="14"/>
        <v>1</v>
      </c>
      <c r="BE7" s="89"/>
      <c r="BF7" s="89"/>
      <c r="BG7" s="117"/>
      <c r="BH7" s="89"/>
      <c r="BI7" s="116" t="str">
        <f t="shared" si="15"/>
        <v>1</v>
      </c>
      <c r="BJ7" s="117"/>
      <c r="BK7" s="117"/>
      <c r="BL7" s="68" t="s">
        <v>2054</v>
      </c>
      <c r="BM7" s="89" t="e">
        <f>VLOOKUP(A:A,価格調査!B:AY,38,0)</f>
        <v>#N/A</v>
      </c>
      <c r="BN7" s="90"/>
      <c r="BO7" s="89"/>
      <c r="BP7" s="117"/>
      <c r="BQ7" s="117"/>
      <c r="BR7" s="90"/>
      <c r="BS7" s="114" t="s">
        <v>150</v>
      </c>
      <c r="BT7" s="117"/>
      <c r="BU7" s="89"/>
      <c r="BV7" s="90"/>
      <c r="BW7" s="115"/>
      <c r="BY7" s="103" t="e">
        <f>VLOOKUP(A:A,価格調査!B:V,21,0)</f>
        <v>#N/A</v>
      </c>
    </row>
    <row r="8" spans="1:79" s="104" customFormat="1" ht="21.75" customHeight="1">
      <c r="A8" s="100"/>
      <c r="B8" s="101"/>
      <c r="C8" s="65"/>
      <c r="D8" s="102"/>
      <c r="E8" s="102"/>
      <c r="F8" s="102"/>
      <c r="G8" s="102"/>
      <c r="H8" s="102"/>
      <c r="I8" s="102"/>
      <c r="J8" s="180"/>
      <c r="K8" s="344"/>
      <c r="L8" s="102" t="str">
        <f t="shared" si="0"/>
        <v xml:space="preserve"> </v>
      </c>
      <c r="M8" s="104" t="e">
        <f>VLOOKUP(A:A,在庫!$B:$M,10,0)</f>
        <v>#N/A</v>
      </c>
      <c r="N8" s="105" t="s">
        <v>4595</v>
      </c>
      <c r="O8" s="105" t="str">
        <f t="shared" si="1"/>
        <v/>
      </c>
      <c r="P8" s="106" t="e">
        <f>VLOOKUP(A:A,在庫!$B:$M,9,0)</f>
        <v>#N/A</v>
      </c>
      <c r="Q8" s="106" t="e">
        <f>VLOOKUP(作成!D:D,引当!A:B,2,0)&amp;K8&amp;O8</f>
        <v>#N/A</v>
      </c>
      <c r="R8" s="107" t="e">
        <f t="shared" si="7"/>
        <v>#N/A</v>
      </c>
      <c r="S8" s="106" t="e">
        <f t="shared" si="8"/>
        <v>#N/A</v>
      </c>
      <c r="U8" s="103" t="e">
        <f>VLOOKUP(作成!D:D,引当!A:R,4,FALSE)</f>
        <v>#N/A</v>
      </c>
      <c r="V8" s="108" t="e">
        <f>VLOOKUP(作成!D:D,引当!A:R,5,FALSE)</f>
        <v>#N/A</v>
      </c>
      <c r="W8" s="109" t="e">
        <f>VLOOKUP(作成!D:D,引当!A:R,6,FALSE)</f>
        <v>#N/A</v>
      </c>
      <c r="X8" s="108" t="e">
        <f>VLOOKUP(作成!D:D,引当!A:R,7,FALSE)</f>
        <v>#N/A</v>
      </c>
      <c r="Y8" s="109" t="e">
        <f>VLOOKUP(作成!D:D,引当!A:R,8,FALSE)</f>
        <v>#N/A</v>
      </c>
      <c r="Z8" s="103" t="e">
        <f>VLOOKUP(作成!D:D,引当!A:R,9,FALSE)</f>
        <v>#N/A</v>
      </c>
      <c r="AA8" s="103" t="e">
        <f>VLOOKUP(作成!D:D,引当!A:R,10,FALSE)</f>
        <v>#N/A</v>
      </c>
      <c r="AB8" s="89"/>
      <c r="AC8" s="110" t="e">
        <f>作成!Q8</f>
        <v>#N/A</v>
      </c>
      <c r="AD8" s="111" t="str">
        <f t="shared" si="16"/>
        <v>300002849</v>
      </c>
      <c r="AE8" s="112" t="str">
        <f t="shared" si="9"/>
        <v>78241</v>
      </c>
      <c r="AF8" s="113" t="e">
        <f t="shared" si="2"/>
        <v>#N/A</v>
      </c>
      <c r="AG8" s="114" t="s">
        <v>2056</v>
      </c>
      <c r="AH8" s="114" t="s">
        <v>4622</v>
      </c>
      <c r="AI8" s="90" t="s">
        <v>4032</v>
      </c>
      <c r="AJ8" s="115">
        <v>100000</v>
      </c>
      <c r="AK8" s="116">
        <f t="shared" si="10"/>
        <v>0</v>
      </c>
      <c r="AL8" s="116">
        <v>1</v>
      </c>
      <c r="AM8" s="117"/>
      <c r="AN8" s="117"/>
      <c r="AO8" s="117"/>
      <c r="AP8" s="118" t="str">
        <f t="shared" si="11"/>
        <v>http://gd.image-qoo10.jp/li/920/882/5400882920.jpg</v>
      </c>
      <c r="AQ8" s="117"/>
      <c r="AR8" s="117"/>
      <c r="AS8" s="119"/>
      <c r="AT8" s="119">
        <f t="shared" si="3"/>
        <v>0</v>
      </c>
      <c r="AU8" s="120" t="e">
        <f t="shared" si="4"/>
        <v>#N/A</v>
      </c>
      <c r="AV8" s="117"/>
      <c r="AW8"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8" s="122" t="e">
        <f t="shared" si="5"/>
        <v>#N/A</v>
      </c>
      <c r="AY8" s="89"/>
      <c r="AZ8" s="116" t="str">
        <f t="shared" si="13"/>
        <v>1</v>
      </c>
      <c r="BA8" s="116" t="str">
        <f t="shared" si="13"/>
        <v>4</v>
      </c>
      <c r="BB8" s="110" t="e">
        <f t="shared" si="6"/>
        <v>#N/A</v>
      </c>
      <c r="BC8" s="116" t="str">
        <f t="shared" si="14"/>
        <v>1</v>
      </c>
      <c r="BD8" s="116" t="str">
        <f t="shared" si="14"/>
        <v>1</v>
      </c>
      <c r="BE8" s="89"/>
      <c r="BF8" s="89"/>
      <c r="BG8" s="117"/>
      <c r="BH8" s="89"/>
      <c r="BI8" s="116" t="str">
        <f t="shared" si="15"/>
        <v>1</v>
      </c>
      <c r="BJ8" s="117"/>
      <c r="BK8" s="117"/>
      <c r="BL8" s="68" t="s">
        <v>2054</v>
      </c>
      <c r="BM8" s="89" t="e">
        <f>VLOOKUP(A:A,価格調査!B:AY,38,0)</f>
        <v>#N/A</v>
      </c>
      <c r="BN8" s="90"/>
      <c r="BO8" s="89"/>
      <c r="BP8" s="117"/>
      <c r="BQ8" s="117"/>
      <c r="BR8" s="90"/>
      <c r="BS8" s="114" t="s">
        <v>150</v>
      </c>
      <c r="BT8" s="117"/>
      <c r="BU8" s="89"/>
      <c r="BV8" s="90"/>
      <c r="BW8" s="115"/>
      <c r="BY8" s="103" t="e">
        <f>VLOOKUP(A:A,価格調査!B:V,21,0)</f>
        <v>#N/A</v>
      </c>
    </row>
    <row r="9" spans="1:79" s="104" customFormat="1" ht="21.75" customHeight="1">
      <c r="A9" s="100"/>
      <c r="B9" s="101"/>
      <c r="C9" s="65"/>
      <c r="D9" s="102"/>
      <c r="E9" s="102"/>
      <c r="F9" s="102"/>
      <c r="G9" s="102"/>
      <c r="H9" s="102"/>
      <c r="I9" s="102"/>
      <c r="J9" s="180"/>
      <c r="K9" s="344"/>
      <c r="L9" s="102" t="str">
        <f t="shared" si="0"/>
        <v xml:space="preserve"> </v>
      </c>
      <c r="M9" s="104" t="e">
        <f>VLOOKUP(A:A,在庫!$B:$M,10,0)</f>
        <v>#N/A</v>
      </c>
      <c r="N9" s="105" t="s">
        <v>4595</v>
      </c>
      <c r="O9" s="105" t="str">
        <f t="shared" si="1"/>
        <v/>
      </c>
      <c r="P9" s="106" t="e">
        <f>VLOOKUP(A:A,在庫!$B:$M,9,0)</f>
        <v>#N/A</v>
      </c>
      <c r="Q9" s="106" t="e">
        <f>VLOOKUP(作成!D:D,引当!A:B,2,0)&amp;K9&amp;O9</f>
        <v>#N/A</v>
      </c>
      <c r="R9" s="107" t="e">
        <f t="shared" si="7"/>
        <v>#N/A</v>
      </c>
      <c r="S9" s="106" t="e">
        <f t="shared" si="8"/>
        <v>#N/A</v>
      </c>
      <c r="U9" s="103" t="e">
        <f>VLOOKUP(作成!D:D,引当!A:R,4,FALSE)</f>
        <v>#N/A</v>
      </c>
      <c r="V9" s="108" t="e">
        <f>VLOOKUP(作成!D:D,引当!A:R,5,FALSE)</f>
        <v>#N/A</v>
      </c>
      <c r="W9" s="109" t="e">
        <f>VLOOKUP(作成!D:D,引当!A:R,6,FALSE)</f>
        <v>#N/A</v>
      </c>
      <c r="X9" s="108" t="e">
        <f>VLOOKUP(作成!D:D,引当!A:R,7,FALSE)</f>
        <v>#N/A</v>
      </c>
      <c r="Y9" s="109" t="e">
        <f>VLOOKUP(作成!D:D,引当!A:R,8,FALSE)</f>
        <v>#N/A</v>
      </c>
      <c r="Z9" s="103" t="e">
        <f>VLOOKUP(作成!D:D,引当!A:R,9,FALSE)</f>
        <v>#N/A</v>
      </c>
      <c r="AA9" s="103" t="e">
        <f>VLOOKUP(作成!D:D,引当!A:R,10,FALSE)</f>
        <v>#N/A</v>
      </c>
      <c r="AB9" s="89"/>
      <c r="AC9" s="110" t="e">
        <f>作成!Q9</f>
        <v>#N/A</v>
      </c>
      <c r="AD9" s="111" t="str">
        <f t="shared" si="16"/>
        <v>300002849</v>
      </c>
      <c r="AE9" s="112" t="str">
        <f t="shared" si="9"/>
        <v>78241</v>
      </c>
      <c r="AF9" s="113" t="e">
        <f t="shared" si="2"/>
        <v>#N/A</v>
      </c>
      <c r="AG9" s="114" t="s">
        <v>2056</v>
      </c>
      <c r="AH9" s="114" t="s">
        <v>4622</v>
      </c>
      <c r="AI9" s="90" t="s">
        <v>4032</v>
      </c>
      <c r="AJ9" s="115">
        <v>100000</v>
      </c>
      <c r="AK9" s="116">
        <f t="shared" si="10"/>
        <v>0</v>
      </c>
      <c r="AL9" s="116">
        <v>1</v>
      </c>
      <c r="AM9" s="117"/>
      <c r="AN9" s="117"/>
      <c r="AO9" s="117"/>
      <c r="AP9" s="118" t="str">
        <f t="shared" si="11"/>
        <v>http://gd.image-qoo10.jp/li/920/882/5400882920.jpg</v>
      </c>
      <c r="AQ9" s="117"/>
      <c r="AR9" s="117"/>
      <c r="AS9" s="119"/>
      <c r="AT9" s="119">
        <f t="shared" si="3"/>
        <v>0</v>
      </c>
      <c r="AU9" s="120" t="e">
        <f t="shared" si="4"/>
        <v>#N/A</v>
      </c>
      <c r="AV9" s="117"/>
      <c r="AW9"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9" s="122" t="e">
        <f t="shared" si="5"/>
        <v>#N/A</v>
      </c>
      <c r="AY9" s="89"/>
      <c r="AZ9" s="116" t="str">
        <f t="shared" si="13"/>
        <v>1</v>
      </c>
      <c r="BA9" s="116" t="str">
        <f t="shared" si="13"/>
        <v>4</v>
      </c>
      <c r="BB9" s="110" t="e">
        <f t="shared" si="6"/>
        <v>#N/A</v>
      </c>
      <c r="BC9" s="116" t="str">
        <f t="shared" si="14"/>
        <v>1</v>
      </c>
      <c r="BD9" s="116" t="str">
        <f t="shared" si="14"/>
        <v>1</v>
      </c>
      <c r="BE9" s="89"/>
      <c r="BF9" s="89"/>
      <c r="BG9" s="117"/>
      <c r="BH9" s="89"/>
      <c r="BI9" s="116" t="str">
        <f t="shared" si="15"/>
        <v>1</v>
      </c>
      <c r="BJ9" s="117"/>
      <c r="BK9" s="117"/>
      <c r="BL9" s="68" t="s">
        <v>2054</v>
      </c>
      <c r="BM9" s="89" t="e">
        <f>VLOOKUP(A:A,価格調査!B:AY,38,0)</f>
        <v>#N/A</v>
      </c>
      <c r="BN9" s="90"/>
      <c r="BO9" s="89"/>
      <c r="BP9" s="117"/>
      <c r="BQ9" s="117"/>
      <c r="BR9" s="90"/>
      <c r="BS9" s="114" t="s">
        <v>150</v>
      </c>
      <c r="BT9" s="117"/>
      <c r="BU9" s="89"/>
      <c r="BV9" s="90"/>
      <c r="BW9" s="115"/>
      <c r="BY9" s="103" t="e">
        <f>VLOOKUP(A:A,価格調査!B:V,21,0)</f>
        <v>#N/A</v>
      </c>
    </row>
    <row r="10" spans="1:79" s="104" customFormat="1" ht="21.75" customHeight="1">
      <c r="A10" s="299"/>
      <c r="B10" s="101"/>
      <c r="C10" s="65"/>
      <c r="D10" s="102"/>
      <c r="E10" s="102"/>
      <c r="F10" s="102"/>
      <c r="G10" s="102"/>
      <c r="H10" s="102"/>
      <c r="I10" s="102"/>
      <c r="J10" s="180"/>
      <c r="K10" s="344"/>
      <c r="L10" s="102" t="str">
        <f t="shared" si="0"/>
        <v xml:space="preserve"> </v>
      </c>
      <c r="M10" s="104" t="e">
        <f>VLOOKUP(A:A,在庫!$B:$M,10,0)</f>
        <v>#N/A</v>
      </c>
      <c r="N10" s="105" t="s">
        <v>4595</v>
      </c>
      <c r="O10" s="105" t="str">
        <f t="shared" si="1"/>
        <v/>
      </c>
      <c r="P10" s="106" t="e">
        <f>VLOOKUP(A:A,在庫!$B:$M,9,0)</f>
        <v>#N/A</v>
      </c>
      <c r="Q10" s="106" t="e">
        <f>VLOOKUP(作成!D:D,引当!A:B,2,0)&amp;K10&amp;O10</f>
        <v>#N/A</v>
      </c>
      <c r="R10" s="107" t="e">
        <f t="shared" si="7"/>
        <v>#N/A</v>
      </c>
      <c r="S10" s="106" t="e">
        <f t="shared" si="8"/>
        <v>#N/A</v>
      </c>
      <c r="U10" s="103" t="e">
        <f>VLOOKUP(作成!D:D,引当!A:R,4,FALSE)</f>
        <v>#N/A</v>
      </c>
      <c r="V10" s="108" t="e">
        <f>VLOOKUP(作成!D:D,引当!A:R,5,FALSE)</f>
        <v>#N/A</v>
      </c>
      <c r="W10" s="109" t="e">
        <f>VLOOKUP(作成!D:D,引当!A:R,6,FALSE)</f>
        <v>#N/A</v>
      </c>
      <c r="X10" s="108" t="e">
        <f>VLOOKUP(作成!D:D,引当!A:R,7,FALSE)</f>
        <v>#N/A</v>
      </c>
      <c r="Y10" s="109" t="e">
        <f>VLOOKUP(作成!D:D,引当!A:R,8,FALSE)</f>
        <v>#N/A</v>
      </c>
      <c r="Z10" s="103" t="e">
        <f>VLOOKUP(作成!D:D,引当!A:R,9,FALSE)</f>
        <v>#N/A</v>
      </c>
      <c r="AA10" s="103" t="e">
        <f>VLOOKUP(作成!D:D,引当!A:R,10,FALSE)</f>
        <v>#N/A</v>
      </c>
      <c r="AB10" s="89"/>
      <c r="AC10" s="110" t="e">
        <f>作成!Q10</f>
        <v>#N/A</v>
      </c>
      <c r="AD10" s="111" t="str">
        <f t="shared" si="16"/>
        <v>300002849</v>
      </c>
      <c r="AE10" s="112" t="str">
        <f t="shared" si="9"/>
        <v>78241</v>
      </c>
      <c r="AF10" s="113" t="e">
        <f t="shared" si="2"/>
        <v>#N/A</v>
      </c>
      <c r="AG10" s="114" t="s">
        <v>2056</v>
      </c>
      <c r="AH10" s="114" t="s">
        <v>4622</v>
      </c>
      <c r="AI10" s="90" t="s">
        <v>4032</v>
      </c>
      <c r="AJ10" s="115">
        <v>100000</v>
      </c>
      <c r="AK10" s="116">
        <f t="shared" si="10"/>
        <v>0</v>
      </c>
      <c r="AL10" s="116">
        <v>1</v>
      </c>
      <c r="AM10" s="117"/>
      <c r="AN10" s="117"/>
      <c r="AO10" s="117"/>
      <c r="AP10" s="118" t="str">
        <f t="shared" si="11"/>
        <v>http://gd.image-qoo10.jp/li/920/882/5400882920.jpg</v>
      </c>
      <c r="AQ10" s="117"/>
      <c r="AR10" s="117"/>
      <c r="AS10" s="119"/>
      <c r="AT10" s="119">
        <f t="shared" si="3"/>
        <v>0</v>
      </c>
      <c r="AU10" s="120" t="e">
        <f t="shared" si="4"/>
        <v>#N/A</v>
      </c>
      <c r="AV10" s="117"/>
      <c r="AW10"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10" s="122" t="e">
        <f t="shared" si="5"/>
        <v>#N/A</v>
      </c>
      <c r="AY10" s="89"/>
      <c r="AZ10" s="116" t="str">
        <f t="shared" si="13"/>
        <v>1</v>
      </c>
      <c r="BA10" s="116" t="str">
        <f t="shared" si="13"/>
        <v>4</v>
      </c>
      <c r="BB10" s="110" t="e">
        <f t="shared" si="6"/>
        <v>#N/A</v>
      </c>
      <c r="BC10" s="116" t="str">
        <f t="shared" si="14"/>
        <v>1</v>
      </c>
      <c r="BD10" s="116" t="str">
        <f t="shared" si="14"/>
        <v>1</v>
      </c>
      <c r="BE10" s="89"/>
      <c r="BF10" s="89"/>
      <c r="BG10" s="117"/>
      <c r="BH10" s="89"/>
      <c r="BI10" s="116" t="str">
        <f t="shared" si="15"/>
        <v>1</v>
      </c>
      <c r="BJ10" s="117"/>
      <c r="BK10" s="117"/>
      <c r="BL10" s="68" t="s">
        <v>2054</v>
      </c>
      <c r="BM10" s="89" t="e">
        <f>VLOOKUP(A:A,価格調査!B:AY,38,0)</f>
        <v>#N/A</v>
      </c>
      <c r="BN10" s="90"/>
      <c r="BO10" s="89"/>
      <c r="BP10" s="117"/>
      <c r="BQ10" s="117"/>
      <c r="BR10" s="90"/>
      <c r="BS10" s="114" t="s">
        <v>150</v>
      </c>
      <c r="BT10" s="117"/>
      <c r="BU10" s="89"/>
      <c r="BV10" s="90"/>
      <c r="BW10" s="115"/>
      <c r="BY10" s="103" t="e">
        <f>VLOOKUP(A:A,価格調査!B:V,21,0)</f>
        <v>#N/A</v>
      </c>
    </row>
    <row r="11" spans="1:79" s="104" customFormat="1" ht="21.75" customHeight="1">
      <c r="A11" s="299"/>
      <c r="B11" s="101"/>
      <c r="C11" s="65"/>
      <c r="D11" s="102"/>
      <c r="E11" s="102"/>
      <c r="F11" s="102"/>
      <c r="G11" s="102"/>
      <c r="H11" s="102"/>
      <c r="I11" s="102"/>
      <c r="J11" s="180"/>
      <c r="K11" s="344"/>
      <c r="L11" s="102" t="str">
        <f t="shared" si="0"/>
        <v xml:space="preserve"> </v>
      </c>
      <c r="M11" s="104" t="e">
        <f>VLOOKUP(A:A,在庫!$B:$M,10,0)</f>
        <v>#N/A</v>
      </c>
      <c r="N11" s="105" t="s">
        <v>4595</v>
      </c>
      <c r="O11" s="105" t="str">
        <f t="shared" si="1"/>
        <v/>
      </c>
      <c r="P11" s="106" t="e">
        <f>VLOOKUP(A:A,在庫!$B:$M,9,0)</f>
        <v>#N/A</v>
      </c>
      <c r="Q11" s="106" t="e">
        <f>VLOOKUP(作成!D:D,引当!A:B,2,0)&amp;K11&amp;O11</f>
        <v>#N/A</v>
      </c>
      <c r="R11" s="107" t="e">
        <f t="shared" si="7"/>
        <v>#N/A</v>
      </c>
      <c r="S11" s="106" t="e">
        <f t="shared" si="8"/>
        <v>#N/A</v>
      </c>
      <c r="U11" s="103" t="e">
        <f>VLOOKUP(作成!D:D,引当!A:R,4,FALSE)</f>
        <v>#N/A</v>
      </c>
      <c r="V11" s="108" t="e">
        <f>VLOOKUP(作成!D:D,引当!A:R,5,FALSE)</f>
        <v>#N/A</v>
      </c>
      <c r="W11" s="109" t="e">
        <f>VLOOKUP(作成!D:D,引当!A:R,6,FALSE)</f>
        <v>#N/A</v>
      </c>
      <c r="X11" s="108" t="e">
        <f>VLOOKUP(作成!D:D,引当!A:R,7,FALSE)</f>
        <v>#N/A</v>
      </c>
      <c r="Y11" s="109" t="e">
        <f>VLOOKUP(作成!D:D,引当!A:R,8,FALSE)</f>
        <v>#N/A</v>
      </c>
      <c r="Z11" s="103" t="e">
        <f>VLOOKUP(作成!D:D,引当!A:R,9,FALSE)</f>
        <v>#N/A</v>
      </c>
      <c r="AA11" s="103" t="e">
        <f>VLOOKUP(作成!D:D,引当!A:R,10,FALSE)</f>
        <v>#N/A</v>
      </c>
      <c r="AB11" s="89"/>
      <c r="AC11" s="110" t="e">
        <f>作成!Q11</f>
        <v>#N/A</v>
      </c>
      <c r="AD11" s="111" t="str">
        <f t="shared" si="16"/>
        <v>300002849</v>
      </c>
      <c r="AE11" s="112" t="str">
        <f t="shared" si="9"/>
        <v>78241</v>
      </c>
      <c r="AF11" s="113" t="e">
        <f t="shared" si="2"/>
        <v>#N/A</v>
      </c>
      <c r="AG11" s="114" t="s">
        <v>2056</v>
      </c>
      <c r="AH11" s="114" t="s">
        <v>4622</v>
      </c>
      <c r="AI11" s="90" t="s">
        <v>4032</v>
      </c>
      <c r="AJ11" s="115">
        <v>100000</v>
      </c>
      <c r="AK11" s="116">
        <f t="shared" si="10"/>
        <v>0</v>
      </c>
      <c r="AL11" s="116">
        <v>1</v>
      </c>
      <c r="AM11" s="117"/>
      <c r="AN11" s="117"/>
      <c r="AO11" s="117"/>
      <c r="AP11" s="118" t="str">
        <f t="shared" si="11"/>
        <v>http://gd.image-qoo10.jp/li/920/882/5400882920.jpg</v>
      </c>
      <c r="AQ11" s="117"/>
      <c r="AR11" s="117"/>
      <c r="AS11" s="119"/>
      <c r="AT11" s="119">
        <f t="shared" si="3"/>
        <v>0</v>
      </c>
      <c r="AU11" s="120" t="e">
        <f t="shared" si="4"/>
        <v>#N/A</v>
      </c>
      <c r="AV11" s="117"/>
      <c r="AW11"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11" s="122" t="e">
        <f t="shared" si="5"/>
        <v>#N/A</v>
      </c>
      <c r="AY11" s="89"/>
      <c r="AZ11" s="116" t="str">
        <f t="shared" si="13"/>
        <v>1</v>
      </c>
      <c r="BA11" s="116" t="str">
        <f t="shared" si="13"/>
        <v>4</v>
      </c>
      <c r="BB11" s="110" t="e">
        <f t="shared" si="6"/>
        <v>#N/A</v>
      </c>
      <c r="BC11" s="116" t="str">
        <f t="shared" si="14"/>
        <v>1</v>
      </c>
      <c r="BD11" s="116" t="str">
        <f t="shared" si="14"/>
        <v>1</v>
      </c>
      <c r="BE11" s="89"/>
      <c r="BF11" s="89"/>
      <c r="BG11" s="117"/>
      <c r="BH11" s="89"/>
      <c r="BI11" s="116" t="str">
        <f t="shared" si="15"/>
        <v>1</v>
      </c>
      <c r="BJ11" s="117"/>
      <c r="BK11" s="117"/>
      <c r="BL11" s="68" t="s">
        <v>2054</v>
      </c>
      <c r="BM11" s="89" t="e">
        <f>VLOOKUP(A:A,価格調査!B:AY,38,0)</f>
        <v>#N/A</v>
      </c>
      <c r="BN11" s="90"/>
      <c r="BO11" s="89"/>
      <c r="BP11" s="117"/>
      <c r="BQ11" s="117"/>
      <c r="BR11" s="90"/>
      <c r="BS11" s="114" t="s">
        <v>150</v>
      </c>
      <c r="BT11" s="117"/>
      <c r="BU11" s="89"/>
      <c r="BV11" s="90"/>
      <c r="BW11" s="115"/>
      <c r="BY11" s="103" t="e">
        <f>VLOOKUP(A:A,価格調査!B:V,21,0)</f>
        <v>#N/A</v>
      </c>
    </row>
    <row r="12" spans="1:79" s="104" customFormat="1" ht="21.75" customHeight="1">
      <c r="A12" s="299"/>
      <c r="B12" s="101"/>
      <c r="C12" s="65"/>
      <c r="D12" s="102"/>
      <c r="E12" s="102"/>
      <c r="F12" s="102"/>
      <c r="G12" s="102"/>
      <c r="H12" s="102"/>
      <c r="I12" s="102"/>
      <c r="J12" s="180"/>
      <c r="K12" s="344"/>
      <c r="L12" s="102" t="str">
        <f t="shared" si="0"/>
        <v xml:space="preserve"> </v>
      </c>
      <c r="M12" s="104" t="e">
        <f>VLOOKUP(A:A,在庫!$B:$M,10,0)</f>
        <v>#N/A</v>
      </c>
      <c r="N12" s="105" t="e">
        <f>VLOOKUP(A:A,在庫!$B:$M,12,0)</f>
        <v>#N/A</v>
      </c>
      <c r="O12" s="105" t="str">
        <f t="shared" si="1"/>
        <v/>
      </c>
      <c r="P12" s="106" t="e">
        <f>VLOOKUP(A:A,在庫!$B:$M,9,0)</f>
        <v>#N/A</v>
      </c>
      <c r="Q12" s="106" t="e">
        <f>VLOOKUP(作成!D:D,引当!A:B,2,0)&amp;K12&amp;O12</f>
        <v>#N/A</v>
      </c>
      <c r="R12" s="107" t="e">
        <f t="shared" si="7"/>
        <v>#N/A</v>
      </c>
      <c r="S12" s="106" t="e">
        <f t="shared" si="8"/>
        <v>#N/A</v>
      </c>
      <c r="U12" s="103" t="e">
        <f>VLOOKUP(作成!D:D,引当!A:R,4,FALSE)</f>
        <v>#N/A</v>
      </c>
      <c r="V12" s="108" t="e">
        <f>VLOOKUP(作成!D:D,引当!A:R,5,FALSE)</f>
        <v>#N/A</v>
      </c>
      <c r="W12" s="109" t="e">
        <f>VLOOKUP(作成!D:D,引当!A:R,6,FALSE)</f>
        <v>#N/A</v>
      </c>
      <c r="X12" s="108" t="e">
        <f>VLOOKUP(作成!D:D,引当!A:R,7,FALSE)</f>
        <v>#N/A</v>
      </c>
      <c r="Y12" s="109" t="e">
        <f>VLOOKUP(作成!D:D,引当!A:R,8,FALSE)</f>
        <v>#N/A</v>
      </c>
      <c r="Z12" s="103" t="e">
        <f>VLOOKUP(作成!D:D,引当!A:R,9,FALSE)</f>
        <v>#N/A</v>
      </c>
      <c r="AA12" s="103" t="e">
        <f>VLOOKUP(作成!D:D,引当!A:R,10,FALSE)</f>
        <v>#N/A</v>
      </c>
      <c r="AB12" s="89"/>
      <c r="AC12" s="110" t="e">
        <f>作成!Q12</f>
        <v>#N/A</v>
      </c>
      <c r="AD12" s="111" t="str">
        <f t="shared" si="16"/>
        <v>300002849</v>
      </c>
      <c r="AE12" s="112" t="str">
        <f t="shared" si="9"/>
        <v>78241</v>
      </c>
      <c r="AF12" s="113" t="e">
        <f t="shared" si="2"/>
        <v>#N/A</v>
      </c>
      <c r="AG12" s="114" t="s">
        <v>2056</v>
      </c>
      <c r="AH12" s="114" t="s">
        <v>4622</v>
      </c>
      <c r="AI12" s="90" t="s">
        <v>4032</v>
      </c>
      <c r="AJ12" s="115">
        <v>100000</v>
      </c>
      <c r="AK12" s="116">
        <f t="shared" si="10"/>
        <v>0</v>
      </c>
      <c r="AL12" s="116">
        <v>1</v>
      </c>
      <c r="AM12" s="117"/>
      <c r="AN12" s="117"/>
      <c r="AO12" s="117"/>
      <c r="AP12" s="118" t="str">
        <f t="shared" si="11"/>
        <v>http://gd.image-qoo10.jp/li/920/882/5400882920.jpg</v>
      </c>
      <c r="AQ12" s="117"/>
      <c r="AR12" s="117"/>
      <c r="AS12" s="119"/>
      <c r="AT12" s="119">
        <f t="shared" si="3"/>
        <v>0</v>
      </c>
      <c r="AU12" s="120" t="e">
        <f t="shared" si="4"/>
        <v>#N/A</v>
      </c>
      <c r="AV12" s="117"/>
      <c r="AW12"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12" s="122" t="e">
        <f t="shared" si="5"/>
        <v>#N/A</v>
      </c>
      <c r="AY12" s="89"/>
      <c r="AZ12" s="116" t="str">
        <f t="shared" si="13"/>
        <v>1</v>
      </c>
      <c r="BA12" s="116" t="str">
        <f t="shared" si="13"/>
        <v>4</v>
      </c>
      <c r="BB12" s="110" t="e">
        <f t="shared" si="6"/>
        <v>#N/A</v>
      </c>
      <c r="BC12" s="116" t="str">
        <f t="shared" si="14"/>
        <v>1</v>
      </c>
      <c r="BD12" s="116" t="str">
        <f t="shared" si="14"/>
        <v>1</v>
      </c>
      <c r="BE12" s="89"/>
      <c r="BF12" s="89"/>
      <c r="BG12" s="117"/>
      <c r="BH12" s="89"/>
      <c r="BI12" s="116" t="str">
        <f t="shared" si="15"/>
        <v>1</v>
      </c>
      <c r="BJ12" s="117"/>
      <c r="BK12" s="117"/>
      <c r="BL12" s="68" t="s">
        <v>2054</v>
      </c>
      <c r="BM12" s="89" t="e">
        <f>VLOOKUP(A:A,価格調査!B:AY,38,0)</f>
        <v>#N/A</v>
      </c>
      <c r="BN12" s="90"/>
      <c r="BO12" s="89"/>
      <c r="BP12" s="117"/>
      <c r="BQ12" s="117"/>
      <c r="BR12" s="90"/>
      <c r="BS12" s="114" t="s">
        <v>150</v>
      </c>
      <c r="BT12" s="117"/>
      <c r="BU12" s="89"/>
      <c r="BV12" s="90"/>
      <c r="BW12" s="115"/>
      <c r="BY12" s="103" t="e">
        <f>VLOOKUP(A:A,価格調査!B:V,21,0)</f>
        <v>#N/A</v>
      </c>
    </row>
    <row r="13" spans="1:79" s="104" customFormat="1" ht="21.75" customHeight="1">
      <c r="A13" s="299"/>
      <c r="B13" s="101"/>
      <c r="C13" s="65"/>
      <c r="D13" s="102"/>
      <c r="E13" s="102"/>
      <c r="F13" s="102"/>
      <c r="G13" s="102"/>
      <c r="H13" s="102"/>
      <c r="I13" s="102"/>
      <c r="J13" s="180"/>
      <c r="K13" s="344"/>
      <c r="L13" s="102" t="str">
        <f t="shared" si="0"/>
        <v xml:space="preserve"> </v>
      </c>
      <c r="M13" s="104" t="e">
        <f>VLOOKUP(A:A,在庫!$B:$M,10,0)</f>
        <v>#N/A</v>
      </c>
      <c r="N13" s="105" t="e">
        <f>VLOOKUP(A:A,在庫!$B:$M,12,0)</f>
        <v>#N/A</v>
      </c>
      <c r="O13" s="105" t="str">
        <f t="shared" si="1"/>
        <v/>
      </c>
      <c r="P13" s="106" t="e">
        <f>VLOOKUP(A:A,在庫!$B:$M,9,0)</f>
        <v>#N/A</v>
      </c>
      <c r="Q13" s="106" t="e">
        <f>VLOOKUP(作成!D:D,引当!A:B,2,0)&amp;K13&amp;O13</f>
        <v>#N/A</v>
      </c>
      <c r="R13" s="107" t="e">
        <f t="shared" si="7"/>
        <v>#N/A</v>
      </c>
      <c r="S13" s="106" t="e">
        <f t="shared" si="8"/>
        <v>#N/A</v>
      </c>
      <c r="U13" s="103" t="e">
        <f>VLOOKUP(作成!D:D,引当!A:R,4,FALSE)</f>
        <v>#N/A</v>
      </c>
      <c r="V13" s="108" t="e">
        <f>VLOOKUP(作成!D:D,引当!A:R,5,FALSE)</f>
        <v>#N/A</v>
      </c>
      <c r="W13" s="109" t="e">
        <f>VLOOKUP(作成!D:D,引当!A:R,6,FALSE)</f>
        <v>#N/A</v>
      </c>
      <c r="X13" s="108" t="e">
        <f>VLOOKUP(作成!D:D,引当!A:R,7,FALSE)</f>
        <v>#N/A</v>
      </c>
      <c r="Y13" s="109" t="e">
        <f>VLOOKUP(作成!D:D,引当!A:R,8,FALSE)</f>
        <v>#N/A</v>
      </c>
      <c r="Z13" s="103" t="e">
        <f>VLOOKUP(作成!D:D,引当!A:R,9,FALSE)</f>
        <v>#N/A</v>
      </c>
      <c r="AA13" s="103" t="e">
        <f>VLOOKUP(作成!D:D,引当!A:R,10,FALSE)</f>
        <v>#N/A</v>
      </c>
      <c r="AB13" s="89"/>
      <c r="AC13" s="110" t="e">
        <f>作成!Q13</f>
        <v>#N/A</v>
      </c>
      <c r="AD13" s="111" t="str">
        <f t="shared" si="16"/>
        <v>300002849</v>
      </c>
      <c r="AE13" s="112" t="str">
        <f t="shared" si="9"/>
        <v>78241</v>
      </c>
      <c r="AF13" s="113" t="e">
        <f t="shared" si="2"/>
        <v>#N/A</v>
      </c>
      <c r="AG13" s="114" t="s">
        <v>2056</v>
      </c>
      <c r="AH13" s="114" t="s">
        <v>4622</v>
      </c>
      <c r="AI13" s="90" t="s">
        <v>4032</v>
      </c>
      <c r="AJ13" s="115">
        <v>100000</v>
      </c>
      <c r="AK13" s="116">
        <f t="shared" si="10"/>
        <v>0</v>
      </c>
      <c r="AL13" s="116">
        <v>1</v>
      </c>
      <c r="AM13" s="117"/>
      <c r="AN13" s="117"/>
      <c r="AO13" s="117"/>
      <c r="AP13" s="118" t="str">
        <f t="shared" si="11"/>
        <v>http://gd.image-qoo10.jp/li/920/882/5400882920.jpg</v>
      </c>
      <c r="AQ13" s="117"/>
      <c r="AR13" s="117"/>
      <c r="AS13" s="119"/>
      <c r="AT13" s="119">
        <f t="shared" si="3"/>
        <v>0</v>
      </c>
      <c r="AU13" s="120" t="e">
        <f t="shared" si="4"/>
        <v>#N/A</v>
      </c>
      <c r="AV13" s="117"/>
      <c r="AW13"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13" s="122" t="e">
        <f t="shared" si="5"/>
        <v>#N/A</v>
      </c>
      <c r="AY13" s="89"/>
      <c r="AZ13" s="116" t="str">
        <f t="shared" si="13"/>
        <v>1</v>
      </c>
      <c r="BA13" s="116" t="str">
        <f t="shared" si="13"/>
        <v>4</v>
      </c>
      <c r="BB13" s="110" t="e">
        <f t="shared" si="6"/>
        <v>#N/A</v>
      </c>
      <c r="BC13" s="116" t="str">
        <f t="shared" si="14"/>
        <v>1</v>
      </c>
      <c r="BD13" s="116" t="str">
        <f t="shared" si="14"/>
        <v>1</v>
      </c>
      <c r="BE13" s="89"/>
      <c r="BF13" s="89"/>
      <c r="BG13" s="117"/>
      <c r="BH13" s="89"/>
      <c r="BI13" s="116" t="str">
        <f t="shared" si="15"/>
        <v>1</v>
      </c>
      <c r="BJ13" s="117"/>
      <c r="BK13" s="117"/>
      <c r="BL13" s="68" t="s">
        <v>2054</v>
      </c>
      <c r="BM13" s="89" t="e">
        <f>VLOOKUP(A:A,価格調査!B:AY,38,0)</f>
        <v>#N/A</v>
      </c>
      <c r="BN13" s="90"/>
      <c r="BO13" s="89"/>
      <c r="BP13" s="117"/>
      <c r="BQ13" s="117"/>
      <c r="BR13" s="90"/>
      <c r="BS13" s="114" t="s">
        <v>150</v>
      </c>
      <c r="BT13" s="117"/>
      <c r="BU13" s="89"/>
      <c r="BV13" s="90"/>
      <c r="BW13" s="115"/>
      <c r="BY13" s="103" t="e">
        <f>VLOOKUP(A:A,価格調査!B:V,21,0)</f>
        <v>#N/A</v>
      </c>
    </row>
    <row r="14" spans="1:79" s="104" customFormat="1" ht="21.75" customHeight="1">
      <c r="A14" s="299"/>
      <c r="B14" s="101"/>
      <c r="C14" s="65"/>
      <c r="D14" s="102"/>
      <c r="E14" s="102"/>
      <c r="F14" s="102"/>
      <c r="G14" s="102"/>
      <c r="H14" s="102"/>
      <c r="I14" s="102"/>
      <c r="J14" s="180"/>
      <c r="K14" s="344"/>
      <c r="L14" s="102" t="str">
        <f t="shared" si="0"/>
        <v xml:space="preserve"> </v>
      </c>
      <c r="M14" s="104" t="e">
        <f>VLOOKUP(A:A,在庫!$B:$M,10,0)</f>
        <v>#N/A</v>
      </c>
      <c r="N14" s="105" t="e">
        <f>VLOOKUP(A:A,在庫!$B:$M,12,0)</f>
        <v>#N/A</v>
      </c>
      <c r="O14" s="105" t="str">
        <f t="shared" si="1"/>
        <v/>
      </c>
      <c r="P14" s="106" t="e">
        <f>VLOOKUP(A:A,在庫!$B:$M,9,0)</f>
        <v>#N/A</v>
      </c>
      <c r="Q14" s="106" t="e">
        <f>VLOOKUP(作成!D:D,引当!A:B,2,0)&amp;K14&amp;O14</f>
        <v>#N/A</v>
      </c>
      <c r="R14" s="107" t="e">
        <f t="shared" si="7"/>
        <v>#N/A</v>
      </c>
      <c r="S14" s="106" t="e">
        <f t="shared" si="8"/>
        <v>#N/A</v>
      </c>
      <c r="U14" s="103" t="e">
        <f>VLOOKUP(作成!D:D,引当!A:R,4,FALSE)</f>
        <v>#N/A</v>
      </c>
      <c r="V14" s="108" t="e">
        <f>VLOOKUP(作成!D:D,引当!A:R,5,FALSE)</f>
        <v>#N/A</v>
      </c>
      <c r="W14" s="109" t="e">
        <f>VLOOKUP(作成!D:D,引当!A:R,6,FALSE)</f>
        <v>#N/A</v>
      </c>
      <c r="X14" s="108" t="e">
        <f>VLOOKUP(作成!D:D,引当!A:R,7,FALSE)</f>
        <v>#N/A</v>
      </c>
      <c r="Y14" s="109" t="e">
        <f>VLOOKUP(作成!D:D,引当!A:R,8,FALSE)</f>
        <v>#N/A</v>
      </c>
      <c r="Z14" s="103" t="e">
        <f>VLOOKUP(作成!D:D,引当!A:R,9,FALSE)</f>
        <v>#N/A</v>
      </c>
      <c r="AA14" s="103" t="e">
        <f>VLOOKUP(作成!D:D,引当!A:R,10,FALSE)</f>
        <v>#N/A</v>
      </c>
      <c r="AB14" s="89"/>
      <c r="AC14" s="110" t="e">
        <f>作成!Q14</f>
        <v>#N/A</v>
      </c>
      <c r="AD14" s="111" t="str">
        <f t="shared" si="16"/>
        <v>300002849</v>
      </c>
      <c r="AE14" s="112" t="str">
        <f t="shared" si="9"/>
        <v>78241</v>
      </c>
      <c r="AF14" s="113" t="e">
        <f t="shared" si="2"/>
        <v>#N/A</v>
      </c>
      <c r="AG14" s="114" t="s">
        <v>2056</v>
      </c>
      <c r="AH14" s="114" t="s">
        <v>4622</v>
      </c>
      <c r="AI14" s="90" t="s">
        <v>4032</v>
      </c>
      <c r="AJ14" s="115">
        <v>100000</v>
      </c>
      <c r="AK14" s="116">
        <f t="shared" si="10"/>
        <v>0</v>
      </c>
      <c r="AL14" s="116">
        <v>1</v>
      </c>
      <c r="AM14" s="117"/>
      <c r="AN14" s="117"/>
      <c r="AO14" s="117"/>
      <c r="AP14" s="118" t="str">
        <f t="shared" si="11"/>
        <v>http://gd.image-qoo10.jp/li/920/882/5400882920.jpg</v>
      </c>
      <c r="AQ14" s="117"/>
      <c r="AR14" s="117"/>
      <c r="AS14" s="119"/>
      <c r="AT14" s="119">
        <f t="shared" si="3"/>
        <v>0</v>
      </c>
      <c r="AU14" s="120" t="e">
        <f t="shared" si="4"/>
        <v>#N/A</v>
      </c>
      <c r="AV14" s="117"/>
      <c r="AW14"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14" s="122" t="e">
        <f t="shared" si="5"/>
        <v>#N/A</v>
      </c>
      <c r="AY14" s="89"/>
      <c r="AZ14" s="116" t="str">
        <f t="shared" si="13"/>
        <v>1</v>
      </c>
      <c r="BA14" s="116" t="str">
        <f t="shared" si="13"/>
        <v>4</v>
      </c>
      <c r="BB14" s="110" t="e">
        <f t="shared" si="6"/>
        <v>#N/A</v>
      </c>
      <c r="BC14" s="116" t="str">
        <f t="shared" si="14"/>
        <v>1</v>
      </c>
      <c r="BD14" s="116" t="str">
        <f t="shared" si="14"/>
        <v>1</v>
      </c>
      <c r="BE14" s="89"/>
      <c r="BF14" s="89"/>
      <c r="BG14" s="117"/>
      <c r="BH14" s="89"/>
      <c r="BI14" s="116" t="str">
        <f t="shared" si="15"/>
        <v>1</v>
      </c>
      <c r="BJ14" s="117"/>
      <c r="BK14" s="117"/>
      <c r="BL14" s="68" t="s">
        <v>2054</v>
      </c>
      <c r="BM14" s="89" t="e">
        <f>VLOOKUP(A:A,価格調査!B:AY,38,0)</f>
        <v>#N/A</v>
      </c>
      <c r="BN14" s="90"/>
      <c r="BO14" s="89"/>
      <c r="BP14" s="117"/>
      <c r="BQ14" s="117"/>
      <c r="BR14" s="90"/>
      <c r="BS14" s="114" t="s">
        <v>150</v>
      </c>
      <c r="BT14" s="117"/>
      <c r="BU14" s="89"/>
      <c r="BV14" s="90"/>
      <c r="BW14" s="115"/>
      <c r="BY14" s="103" t="e">
        <f>VLOOKUP(A:A,価格調査!B:V,21,0)</f>
        <v>#N/A</v>
      </c>
    </row>
    <row r="15" spans="1:79" s="104" customFormat="1" ht="21.75" customHeight="1">
      <c r="A15" s="299"/>
      <c r="B15" s="101"/>
      <c r="C15" s="65"/>
      <c r="D15" s="102"/>
      <c r="E15" s="102"/>
      <c r="F15" s="102"/>
      <c r="G15" s="102"/>
      <c r="H15" s="102"/>
      <c r="I15" s="102"/>
      <c r="J15" s="180"/>
      <c r="K15" s="344"/>
      <c r="L15" s="102" t="str">
        <f t="shared" si="0"/>
        <v xml:space="preserve"> </v>
      </c>
      <c r="M15" s="104" t="e">
        <f>VLOOKUP(A:A,在庫!$B:$M,10,0)</f>
        <v>#N/A</v>
      </c>
      <c r="N15" s="105" t="e">
        <f>VLOOKUP(A:A,在庫!$B:$M,12,0)</f>
        <v>#N/A</v>
      </c>
      <c r="O15" s="105" t="str">
        <f t="shared" si="1"/>
        <v/>
      </c>
      <c r="P15" s="106" t="e">
        <f>VLOOKUP(A:A,在庫!$B:$M,9,0)</f>
        <v>#N/A</v>
      </c>
      <c r="Q15" s="106" t="e">
        <f>VLOOKUP(作成!D:D,引当!A:B,2,0)&amp;K15&amp;O15</f>
        <v>#N/A</v>
      </c>
      <c r="R15" s="107" t="e">
        <f t="shared" si="7"/>
        <v>#N/A</v>
      </c>
      <c r="S15" s="106" t="e">
        <f t="shared" si="8"/>
        <v>#N/A</v>
      </c>
      <c r="U15" s="103" t="e">
        <f>VLOOKUP(作成!D:D,引当!A:R,4,FALSE)</f>
        <v>#N/A</v>
      </c>
      <c r="V15" s="108" t="e">
        <f>VLOOKUP(作成!D:D,引当!A:R,5,FALSE)</f>
        <v>#N/A</v>
      </c>
      <c r="W15" s="109" t="e">
        <f>VLOOKUP(作成!D:D,引当!A:R,6,FALSE)</f>
        <v>#N/A</v>
      </c>
      <c r="X15" s="108" t="e">
        <f>VLOOKUP(作成!D:D,引当!A:R,7,FALSE)</f>
        <v>#N/A</v>
      </c>
      <c r="Y15" s="109" t="e">
        <f>VLOOKUP(作成!D:D,引当!A:R,8,FALSE)</f>
        <v>#N/A</v>
      </c>
      <c r="Z15" s="103" t="e">
        <f>VLOOKUP(作成!D:D,引当!A:R,9,FALSE)</f>
        <v>#N/A</v>
      </c>
      <c r="AA15" s="103" t="e">
        <f>VLOOKUP(作成!D:D,引当!A:R,10,FALSE)</f>
        <v>#N/A</v>
      </c>
      <c r="AB15" s="89"/>
      <c r="AC15" s="110" t="e">
        <f>作成!Q15</f>
        <v>#N/A</v>
      </c>
      <c r="AD15" s="111" t="str">
        <f t="shared" si="16"/>
        <v>300002849</v>
      </c>
      <c r="AE15" s="112" t="str">
        <f t="shared" si="9"/>
        <v>78241</v>
      </c>
      <c r="AF15" s="113" t="e">
        <f t="shared" si="2"/>
        <v>#N/A</v>
      </c>
      <c r="AG15" s="114" t="s">
        <v>2056</v>
      </c>
      <c r="AH15" s="114" t="s">
        <v>4622</v>
      </c>
      <c r="AI15" s="90" t="s">
        <v>4032</v>
      </c>
      <c r="AJ15" s="115">
        <v>100000</v>
      </c>
      <c r="AK15" s="116">
        <f t="shared" si="10"/>
        <v>0</v>
      </c>
      <c r="AL15" s="116">
        <v>1</v>
      </c>
      <c r="AM15" s="117"/>
      <c r="AN15" s="117"/>
      <c r="AO15" s="117"/>
      <c r="AP15" s="118" t="str">
        <f t="shared" si="11"/>
        <v>http://gd.image-qoo10.jp/li/920/882/5400882920.jpg</v>
      </c>
      <c r="AQ15" s="117"/>
      <c r="AR15" s="117"/>
      <c r="AS15" s="119"/>
      <c r="AT15" s="119">
        <f t="shared" si="3"/>
        <v>0</v>
      </c>
      <c r="AU15" s="120" t="e">
        <f t="shared" si="4"/>
        <v>#N/A</v>
      </c>
      <c r="AV15" s="117"/>
      <c r="AW15"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15" s="122" t="e">
        <f t="shared" si="5"/>
        <v>#N/A</v>
      </c>
      <c r="AY15" s="89"/>
      <c r="AZ15" s="116" t="str">
        <f t="shared" si="13"/>
        <v>1</v>
      </c>
      <c r="BA15" s="116" t="str">
        <f t="shared" si="13"/>
        <v>4</v>
      </c>
      <c r="BB15" s="110" t="e">
        <f t="shared" si="6"/>
        <v>#N/A</v>
      </c>
      <c r="BC15" s="116" t="str">
        <f t="shared" si="14"/>
        <v>1</v>
      </c>
      <c r="BD15" s="116" t="str">
        <f t="shared" si="14"/>
        <v>1</v>
      </c>
      <c r="BE15" s="89"/>
      <c r="BF15" s="89"/>
      <c r="BG15" s="117"/>
      <c r="BH15" s="89"/>
      <c r="BI15" s="116" t="str">
        <f t="shared" si="15"/>
        <v>1</v>
      </c>
      <c r="BJ15" s="117"/>
      <c r="BK15" s="117"/>
      <c r="BL15" s="68" t="s">
        <v>2054</v>
      </c>
      <c r="BM15" s="89" t="e">
        <f>VLOOKUP(A:A,価格調査!B:AY,38,0)</f>
        <v>#N/A</v>
      </c>
      <c r="BN15" s="90"/>
      <c r="BO15" s="89"/>
      <c r="BP15" s="117"/>
      <c r="BQ15" s="117"/>
      <c r="BR15" s="90"/>
      <c r="BS15" s="114" t="s">
        <v>150</v>
      </c>
      <c r="BT15" s="117"/>
      <c r="BU15" s="89"/>
      <c r="BV15" s="90"/>
      <c r="BW15" s="115"/>
      <c r="BY15" s="103" t="e">
        <f>VLOOKUP(A:A,価格調査!B:V,21,0)</f>
        <v>#N/A</v>
      </c>
    </row>
    <row r="16" spans="1:79" s="104" customFormat="1" ht="21.75" customHeight="1">
      <c r="A16" s="299"/>
      <c r="B16" s="123"/>
      <c r="C16" s="65"/>
      <c r="D16" s="107"/>
      <c r="E16" s="107"/>
      <c r="F16" s="107"/>
      <c r="G16" s="107"/>
      <c r="H16" s="107"/>
      <c r="I16" s="107"/>
      <c r="J16" s="315"/>
      <c r="K16" s="344"/>
      <c r="L16" s="102" t="str">
        <f t="shared" si="0"/>
        <v xml:space="preserve"> </v>
      </c>
      <c r="M16" s="104" t="e">
        <f>VLOOKUP(A:A,在庫!$B:$M,10,0)</f>
        <v>#N/A</v>
      </c>
      <c r="N16" s="105" t="e">
        <f>VLOOKUP(A:A,在庫!$B:$M,12,0)</f>
        <v>#N/A</v>
      </c>
      <c r="O16" s="105" t="str">
        <f t="shared" si="1"/>
        <v/>
      </c>
      <c r="P16" s="106" t="e">
        <f>VLOOKUP(A:A,在庫!$B:$M,9,0)</f>
        <v>#N/A</v>
      </c>
      <c r="Q16" s="106" t="e">
        <f>VLOOKUP(作成!D:D,引当!A:B,2,0)&amp;K16&amp;O16</f>
        <v>#N/A</v>
      </c>
      <c r="R16" s="107" t="e">
        <f t="shared" si="7"/>
        <v>#N/A</v>
      </c>
      <c r="S16" s="106" t="e">
        <f t="shared" si="8"/>
        <v>#N/A</v>
      </c>
      <c r="U16" s="103" t="e">
        <f>VLOOKUP(作成!D:D,引当!A:R,4,FALSE)</f>
        <v>#N/A</v>
      </c>
      <c r="V16" s="103" t="e">
        <f>VLOOKUP(作成!D:D,引当!A:R,5,FALSE)</f>
        <v>#N/A</v>
      </c>
      <c r="W16" s="103" t="e">
        <f>VLOOKUP(作成!D:D,引当!A:R,6,FALSE)</f>
        <v>#N/A</v>
      </c>
      <c r="X16" s="103" t="e">
        <f>VLOOKUP(作成!D:D,引当!A:R,7,FALSE)</f>
        <v>#N/A</v>
      </c>
      <c r="Y16" s="103" t="e">
        <f>VLOOKUP(作成!D:D,引当!A:R,8,FALSE)</f>
        <v>#N/A</v>
      </c>
      <c r="Z16" s="103" t="e">
        <f>VLOOKUP(作成!D:D,引当!A:R,9,FALSE)</f>
        <v>#N/A</v>
      </c>
      <c r="AA16" s="103" t="e">
        <f>VLOOKUP(作成!D:D,引当!A:R,10,FALSE)</f>
        <v>#N/A</v>
      </c>
      <c r="AB16" s="89"/>
      <c r="AC16" s="110" t="e">
        <f>作成!Q16</f>
        <v>#N/A</v>
      </c>
      <c r="AD16" s="111" t="str">
        <f t="shared" si="16"/>
        <v>300002849</v>
      </c>
      <c r="AE16" s="112" t="str">
        <f t="shared" si="9"/>
        <v>78241</v>
      </c>
      <c r="AF16" s="113" t="e">
        <f t="shared" si="2"/>
        <v>#N/A</v>
      </c>
      <c r="AG16" s="114" t="s">
        <v>2056</v>
      </c>
      <c r="AH16" s="114" t="s">
        <v>4622</v>
      </c>
      <c r="AI16" s="90" t="s">
        <v>4032</v>
      </c>
      <c r="AJ16" s="115">
        <v>100000</v>
      </c>
      <c r="AK16" s="116">
        <f t="shared" si="10"/>
        <v>0</v>
      </c>
      <c r="AL16" s="116">
        <v>1</v>
      </c>
      <c r="AM16" s="117"/>
      <c r="AN16" s="117"/>
      <c r="AO16" s="117"/>
      <c r="AP16" s="118" t="str">
        <f t="shared" si="11"/>
        <v>http://gd.image-qoo10.jp/li/920/882/5400882920.jpg</v>
      </c>
      <c r="AQ16" s="117"/>
      <c r="AR16" s="117"/>
      <c r="AS16" s="119"/>
      <c r="AT16" s="119">
        <f t="shared" si="3"/>
        <v>0</v>
      </c>
      <c r="AU16" s="120" t="e">
        <f t="shared" si="4"/>
        <v>#N/A</v>
      </c>
      <c r="AV16" s="117"/>
      <c r="AW16"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16" s="122" t="e">
        <f t="shared" si="5"/>
        <v>#N/A</v>
      </c>
      <c r="AY16" s="89"/>
      <c r="AZ16" s="116" t="str">
        <f t="shared" si="13"/>
        <v>1</v>
      </c>
      <c r="BA16" s="116" t="str">
        <f t="shared" si="13"/>
        <v>4</v>
      </c>
      <c r="BB16" s="110" t="e">
        <f t="shared" si="6"/>
        <v>#N/A</v>
      </c>
      <c r="BC16" s="116" t="str">
        <f t="shared" si="14"/>
        <v>1</v>
      </c>
      <c r="BD16" s="116" t="str">
        <f t="shared" si="14"/>
        <v>1</v>
      </c>
      <c r="BE16" s="89"/>
      <c r="BF16" s="89"/>
      <c r="BG16" s="117"/>
      <c r="BH16" s="89"/>
      <c r="BI16" s="116" t="str">
        <f t="shared" si="15"/>
        <v>1</v>
      </c>
      <c r="BJ16" s="117"/>
      <c r="BK16" s="117"/>
      <c r="BL16" s="68" t="s">
        <v>2054</v>
      </c>
      <c r="BM16" s="89" t="e">
        <f>VLOOKUP(A:A,価格調査!B:AY,38,0)</f>
        <v>#N/A</v>
      </c>
      <c r="BN16" s="90"/>
      <c r="BO16" s="89"/>
      <c r="BP16" s="117"/>
      <c r="BQ16" s="117"/>
      <c r="BR16" s="90"/>
      <c r="BS16" s="114" t="s">
        <v>150</v>
      </c>
      <c r="BT16" s="117"/>
      <c r="BU16" s="89"/>
      <c r="BV16" s="90"/>
      <c r="BW16" s="115"/>
      <c r="BY16" s="103" t="e">
        <f>VLOOKUP(A:A,価格調査!B:V,21,0)</f>
        <v>#N/A</v>
      </c>
    </row>
    <row r="17" spans="1:77" s="104" customFormat="1" ht="21.75" customHeight="1">
      <c r="A17" s="299"/>
      <c r="B17" s="123"/>
      <c r="C17" s="65"/>
      <c r="D17" s="107"/>
      <c r="E17" s="107"/>
      <c r="F17" s="107"/>
      <c r="G17" s="107"/>
      <c r="H17" s="107"/>
      <c r="I17" s="107"/>
      <c r="J17" s="315"/>
      <c r="K17" s="344"/>
      <c r="L17" s="102" t="str">
        <f t="shared" si="0"/>
        <v xml:space="preserve"> </v>
      </c>
      <c r="M17" s="104" t="e">
        <f>VLOOKUP(A:A,在庫!$B:$M,10,0)</f>
        <v>#N/A</v>
      </c>
      <c r="N17" s="105" t="e">
        <f>VLOOKUP(A:A,在庫!$B:$M,12,0)</f>
        <v>#N/A</v>
      </c>
      <c r="O17" s="105" t="str">
        <f t="shared" si="1"/>
        <v/>
      </c>
      <c r="P17" s="106" t="e">
        <f>VLOOKUP(A:A,在庫!$B:$M,9,0)</f>
        <v>#N/A</v>
      </c>
      <c r="Q17" s="106" t="e">
        <f>VLOOKUP(作成!D:D,引当!A:B,2,0)&amp;K17&amp;O17</f>
        <v>#N/A</v>
      </c>
      <c r="R17" s="107" t="e">
        <f t="shared" si="7"/>
        <v>#N/A</v>
      </c>
      <c r="S17" s="106" t="e">
        <f t="shared" si="8"/>
        <v>#N/A</v>
      </c>
      <c r="U17" s="103" t="e">
        <f>VLOOKUP(作成!D:D,引当!A:R,4,FALSE)</f>
        <v>#N/A</v>
      </c>
      <c r="V17" s="103" t="e">
        <f>VLOOKUP(作成!D:D,引当!A:R,5,FALSE)</f>
        <v>#N/A</v>
      </c>
      <c r="W17" s="103" t="e">
        <f>VLOOKUP(作成!D:D,引当!A:R,6,FALSE)</f>
        <v>#N/A</v>
      </c>
      <c r="X17" s="103" t="e">
        <f>VLOOKUP(作成!D:D,引当!A:R,7,FALSE)</f>
        <v>#N/A</v>
      </c>
      <c r="Y17" s="103" t="e">
        <f>VLOOKUP(作成!D:D,引当!A:R,8,FALSE)</f>
        <v>#N/A</v>
      </c>
      <c r="Z17" s="103" t="e">
        <f>VLOOKUP(作成!D:D,引当!A:R,9,FALSE)</f>
        <v>#N/A</v>
      </c>
      <c r="AA17" s="103" t="e">
        <f>VLOOKUP(作成!D:D,引当!A:R,10,FALSE)</f>
        <v>#N/A</v>
      </c>
      <c r="AB17" s="89"/>
      <c r="AC17" s="110" t="e">
        <f>作成!Q17</f>
        <v>#N/A</v>
      </c>
      <c r="AD17" s="111" t="str">
        <f t="shared" si="16"/>
        <v>300002849</v>
      </c>
      <c r="AE17" s="112" t="str">
        <f t="shared" si="9"/>
        <v>78241</v>
      </c>
      <c r="AF17" s="113" t="e">
        <f t="shared" si="2"/>
        <v>#N/A</v>
      </c>
      <c r="AG17" s="114" t="s">
        <v>2056</v>
      </c>
      <c r="AH17" s="114" t="s">
        <v>4622</v>
      </c>
      <c r="AI17" s="90" t="s">
        <v>4032</v>
      </c>
      <c r="AJ17" s="115">
        <v>100000</v>
      </c>
      <c r="AK17" s="116">
        <f t="shared" si="10"/>
        <v>0</v>
      </c>
      <c r="AL17" s="116">
        <v>1</v>
      </c>
      <c r="AM17" s="117"/>
      <c r="AN17" s="117"/>
      <c r="AO17" s="117"/>
      <c r="AP17" s="118" t="str">
        <f t="shared" si="11"/>
        <v>http://gd.image-qoo10.jp/li/920/882/5400882920.jpg</v>
      </c>
      <c r="AQ17" s="117"/>
      <c r="AR17" s="117"/>
      <c r="AS17" s="119"/>
      <c r="AT17" s="119">
        <f t="shared" si="3"/>
        <v>0</v>
      </c>
      <c r="AU17" s="120" t="e">
        <f t="shared" si="4"/>
        <v>#N/A</v>
      </c>
      <c r="AV17" s="117"/>
      <c r="AW17"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17" s="122" t="e">
        <f t="shared" si="5"/>
        <v>#N/A</v>
      </c>
      <c r="AY17" s="89"/>
      <c r="AZ17" s="116" t="str">
        <f t="shared" si="13"/>
        <v>1</v>
      </c>
      <c r="BA17" s="116" t="str">
        <f t="shared" si="13"/>
        <v>4</v>
      </c>
      <c r="BB17" s="110" t="e">
        <f t="shared" si="6"/>
        <v>#N/A</v>
      </c>
      <c r="BC17" s="116" t="str">
        <f t="shared" si="14"/>
        <v>1</v>
      </c>
      <c r="BD17" s="116" t="str">
        <f t="shared" si="14"/>
        <v>1</v>
      </c>
      <c r="BE17" s="89"/>
      <c r="BF17" s="89"/>
      <c r="BG17" s="117"/>
      <c r="BH17" s="89"/>
      <c r="BI17" s="116" t="str">
        <f t="shared" si="15"/>
        <v>1</v>
      </c>
      <c r="BJ17" s="117"/>
      <c r="BK17" s="117"/>
      <c r="BL17" s="68" t="s">
        <v>2054</v>
      </c>
      <c r="BM17" s="89" t="e">
        <f>VLOOKUP(A:A,価格調査!B:AY,38,0)</f>
        <v>#N/A</v>
      </c>
      <c r="BN17" s="90"/>
      <c r="BO17" s="89"/>
      <c r="BP17" s="117"/>
      <c r="BQ17" s="117"/>
      <c r="BR17" s="90"/>
      <c r="BS17" s="114" t="s">
        <v>150</v>
      </c>
      <c r="BT17" s="117"/>
      <c r="BU17" s="89"/>
      <c r="BV17" s="90"/>
      <c r="BW17" s="115"/>
      <c r="BY17" s="103" t="e">
        <f>VLOOKUP(A:A,価格調査!B:V,21,0)</f>
        <v>#N/A</v>
      </c>
    </row>
    <row r="18" spans="1:77" s="104" customFormat="1" ht="21.75" customHeight="1">
      <c r="A18" s="299"/>
      <c r="B18" s="123"/>
      <c r="C18" s="65"/>
      <c r="D18" s="107"/>
      <c r="E18" s="107"/>
      <c r="F18" s="107"/>
      <c r="G18" s="107"/>
      <c r="H18" s="107"/>
      <c r="I18" s="107"/>
      <c r="J18" s="315"/>
      <c r="K18" s="344"/>
      <c r="L18" s="102" t="str">
        <f t="shared" si="0"/>
        <v xml:space="preserve"> </v>
      </c>
      <c r="M18" s="104" t="e">
        <f>VLOOKUP(A:A,在庫!$B:$M,10,0)</f>
        <v>#N/A</v>
      </c>
      <c r="N18" s="105" t="e">
        <f>VLOOKUP(A:A,在庫!$B:$M,12,0)</f>
        <v>#N/A</v>
      </c>
      <c r="O18" s="105" t="str">
        <f t="shared" si="1"/>
        <v/>
      </c>
      <c r="P18" s="106" t="e">
        <f>VLOOKUP(A:A,在庫!$B:$M,9,0)</f>
        <v>#N/A</v>
      </c>
      <c r="Q18" s="106" t="e">
        <f>VLOOKUP(作成!D:D,引当!A:B,2,0)&amp;K18&amp;O18</f>
        <v>#N/A</v>
      </c>
      <c r="R18" s="107" t="e">
        <f t="shared" si="7"/>
        <v>#N/A</v>
      </c>
      <c r="S18" s="106" t="e">
        <f t="shared" si="8"/>
        <v>#N/A</v>
      </c>
      <c r="U18" s="103" t="e">
        <f>VLOOKUP(作成!D:D,引当!A:R,4,FALSE)</f>
        <v>#N/A</v>
      </c>
      <c r="V18" s="103" t="e">
        <f>VLOOKUP(作成!D:D,引当!A:R,5,FALSE)</f>
        <v>#N/A</v>
      </c>
      <c r="W18" s="103" t="e">
        <f>VLOOKUP(作成!D:D,引当!A:R,6,FALSE)</f>
        <v>#N/A</v>
      </c>
      <c r="X18" s="103" t="e">
        <f>VLOOKUP(作成!D:D,引当!A:R,7,FALSE)</f>
        <v>#N/A</v>
      </c>
      <c r="Y18" s="103" t="e">
        <f>VLOOKUP(作成!D:D,引当!A:R,8,FALSE)</f>
        <v>#N/A</v>
      </c>
      <c r="Z18" s="103" t="e">
        <f>VLOOKUP(作成!D:D,引当!A:R,9,FALSE)</f>
        <v>#N/A</v>
      </c>
      <c r="AA18" s="103" t="e">
        <f>VLOOKUP(作成!D:D,引当!A:R,10,FALSE)</f>
        <v>#N/A</v>
      </c>
      <c r="AB18" s="89"/>
      <c r="AC18" s="110" t="e">
        <f>作成!Q18</f>
        <v>#N/A</v>
      </c>
      <c r="AD18" s="111" t="str">
        <f t="shared" si="16"/>
        <v>300002849</v>
      </c>
      <c r="AE18" s="112" t="str">
        <f t="shared" si="9"/>
        <v>78241</v>
      </c>
      <c r="AF18" s="113" t="e">
        <f t="shared" si="2"/>
        <v>#N/A</v>
      </c>
      <c r="AG18" s="114" t="s">
        <v>2056</v>
      </c>
      <c r="AH18" s="114" t="s">
        <v>4622</v>
      </c>
      <c r="AI18" s="90" t="s">
        <v>4032</v>
      </c>
      <c r="AJ18" s="115">
        <v>100000</v>
      </c>
      <c r="AK18" s="116">
        <f t="shared" si="10"/>
        <v>0</v>
      </c>
      <c r="AL18" s="116">
        <v>1</v>
      </c>
      <c r="AM18" s="117"/>
      <c r="AN18" s="117"/>
      <c r="AO18" s="117"/>
      <c r="AP18" s="118" t="str">
        <f t="shared" si="11"/>
        <v>http://gd.image-qoo10.jp/li/920/882/5400882920.jpg</v>
      </c>
      <c r="AQ18" s="117"/>
      <c r="AR18" s="117"/>
      <c r="AS18" s="119"/>
      <c r="AT18" s="119">
        <f t="shared" si="3"/>
        <v>0</v>
      </c>
      <c r="AU18" s="120" t="e">
        <f t="shared" si="4"/>
        <v>#N/A</v>
      </c>
      <c r="AV18" s="117"/>
      <c r="AW18"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18" s="122" t="e">
        <f t="shared" si="5"/>
        <v>#N/A</v>
      </c>
      <c r="AY18" s="89"/>
      <c r="AZ18" s="116" t="str">
        <f t="shared" si="13"/>
        <v>1</v>
      </c>
      <c r="BA18" s="116" t="str">
        <f t="shared" si="13"/>
        <v>4</v>
      </c>
      <c r="BB18" s="110" t="e">
        <f t="shared" si="6"/>
        <v>#N/A</v>
      </c>
      <c r="BC18" s="116" t="str">
        <f t="shared" si="14"/>
        <v>1</v>
      </c>
      <c r="BD18" s="116" t="str">
        <f t="shared" si="14"/>
        <v>1</v>
      </c>
      <c r="BE18" s="89"/>
      <c r="BF18" s="89"/>
      <c r="BG18" s="117"/>
      <c r="BH18" s="89"/>
      <c r="BI18" s="116" t="str">
        <f t="shared" si="15"/>
        <v>1</v>
      </c>
      <c r="BJ18" s="117"/>
      <c r="BK18" s="117"/>
      <c r="BL18" s="68" t="s">
        <v>2054</v>
      </c>
      <c r="BM18" s="89" t="e">
        <f>VLOOKUP(A:A,価格調査!B:AY,38,0)</f>
        <v>#N/A</v>
      </c>
      <c r="BN18" s="90"/>
      <c r="BO18" s="89"/>
      <c r="BP18" s="117"/>
      <c r="BQ18" s="117"/>
      <c r="BR18" s="90"/>
      <c r="BS18" s="114" t="s">
        <v>150</v>
      </c>
      <c r="BT18" s="117"/>
      <c r="BU18" s="89"/>
      <c r="BV18" s="90"/>
      <c r="BW18" s="115"/>
      <c r="BY18" s="103" t="e">
        <f>VLOOKUP(A:A,価格調査!B:V,21,0)</f>
        <v>#N/A</v>
      </c>
    </row>
    <row r="19" spans="1:77" s="104" customFormat="1" ht="21.75" customHeight="1">
      <c r="A19" s="299"/>
      <c r="B19" s="123"/>
      <c r="C19" s="65"/>
      <c r="D19" s="107"/>
      <c r="E19" s="107"/>
      <c r="F19" s="107"/>
      <c r="G19" s="107"/>
      <c r="H19" s="107"/>
      <c r="I19" s="107"/>
      <c r="J19" s="315"/>
      <c r="K19" s="344"/>
      <c r="L19" s="102" t="str">
        <f t="shared" si="0"/>
        <v xml:space="preserve"> </v>
      </c>
      <c r="M19" s="104" t="e">
        <f>VLOOKUP(A:A,在庫!$B:$M,10,0)</f>
        <v>#N/A</v>
      </c>
      <c r="N19" s="105" t="e">
        <f>VLOOKUP(A:A,在庫!$B:$M,12,0)</f>
        <v>#N/A</v>
      </c>
      <c r="O19" s="105" t="str">
        <f t="shared" si="1"/>
        <v/>
      </c>
      <c r="P19" s="106" t="e">
        <f>VLOOKUP(A:A,在庫!$B:$M,9,0)</f>
        <v>#N/A</v>
      </c>
      <c r="Q19" s="106" t="e">
        <f>VLOOKUP(作成!D:D,引当!A:B,2,0)&amp;K19&amp;O19</f>
        <v>#N/A</v>
      </c>
      <c r="R19" s="107" t="e">
        <f t="shared" si="7"/>
        <v>#N/A</v>
      </c>
      <c r="S19" s="106" t="e">
        <f t="shared" si="8"/>
        <v>#N/A</v>
      </c>
      <c r="U19" s="103" t="e">
        <f>VLOOKUP(作成!D:D,引当!A:R,4,FALSE)</f>
        <v>#N/A</v>
      </c>
      <c r="V19" s="103" t="e">
        <f>VLOOKUP(作成!D:D,引当!A:R,5,FALSE)</f>
        <v>#N/A</v>
      </c>
      <c r="W19" s="103" t="e">
        <f>VLOOKUP(作成!D:D,引当!A:R,6,FALSE)</f>
        <v>#N/A</v>
      </c>
      <c r="X19" s="103" t="e">
        <f>VLOOKUP(作成!D:D,引当!A:R,7,FALSE)</f>
        <v>#N/A</v>
      </c>
      <c r="Y19" s="103" t="e">
        <f>VLOOKUP(作成!D:D,引当!A:R,8,FALSE)</f>
        <v>#N/A</v>
      </c>
      <c r="Z19" s="103" t="e">
        <f>VLOOKUP(作成!D:D,引当!A:R,9,FALSE)</f>
        <v>#N/A</v>
      </c>
      <c r="AA19" s="103" t="e">
        <f>VLOOKUP(作成!D:D,引当!A:R,10,FALSE)</f>
        <v>#N/A</v>
      </c>
      <c r="AB19" s="89"/>
      <c r="AC19" s="110" t="e">
        <f>作成!Q19</f>
        <v>#N/A</v>
      </c>
      <c r="AD19" s="111" t="str">
        <f t="shared" si="16"/>
        <v>300002849</v>
      </c>
      <c r="AE19" s="112" t="str">
        <f t="shared" si="9"/>
        <v>78241</v>
      </c>
      <c r="AF19" s="113" t="e">
        <f t="shared" si="2"/>
        <v>#N/A</v>
      </c>
      <c r="AG19" s="114" t="s">
        <v>2056</v>
      </c>
      <c r="AH19" s="114" t="s">
        <v>4622</v>
      </c>
      <c r="AI19" s="90" t="s">
        <v>4032</v>
      </c>
      <c r="AJ19" s="115">
        <v>100000</v>
      </c>
      <c r="AK19" s="116">
        <f t="shared" si="10"/>
        <v>0</v>
      </c>
      <c r="AL19" s="116">
        <v>1</v>
      </c>
      <c r="AM19" s="117"/>
      <c r="AN19" s="117"/>
      <c r="AO19" s="117"/>
      <c r="AP19" s="118" t="str">
        <f t="shared" si="11"/>
        <v>http://gd.image-qoo10.jp/li/920/882/5400882920.jpg</v>
      </c>
      <c r="AQ19" s="117"/>
      <c r="AR19" s="117"/>
      <c r="AS19" s="119"/>
      <c r="AT19" s="119">
        <f t="shared" si="3"/>
        <v>0</v>
      </c>
      <c r="AU19" s="120" t="e">
        <f t="shared" si="4"/>
        <v>#N/A</v>
      </c>
      <c r="AV19" s="117"/>
      <c r="AW19"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19" s="122" t="e">
        <f t="shared" si="5"/>
        <v>#N/A</v>
      </c>
      <c r="AY19" s="89"/>
      <c r="AZ19" s="116" t="str">
        <f t="shared" si="13"/>
        <v>1</v>
      </c>
      <c r="BA19" s="116" t="str">
        <f t="shared" si="13"/>
        <v>4</v>
      </c>
      <c r="BB19" s="110" t="e">
        <f t="shared" si="6"/>
        <v>#N/A</v>
      </c>
      <c r="BC19" s="116" t="str">
        <f t="shared" si="14"/>
        <v>1</v>
      </c>
      <c r="BD19" s="116" t="str">
        <f t="shared" si="14"/>
        <v>1</v>
      </c>
      <c r="BE19" s="89"/>
      <c r="BF19" s="89"/>
      <c r="BG19" s="117"/>
      <c r="BH19" s="89"/>
      <c r="BI19" s="116" t="str">
        <f t="shared" si="15"/>
        <v>1</v>
      </c>
      <c r="BJ19" s="117"/>
      <c r="BK19" s="117"/>
      <c r="BL19" s="68" t="s">
        <v>2054</v>
      </c>
      <c r="BM19" s="89" t="e">
        <f>VLOOKUP(A:A,価格調査!B:AY,38,0)</f>
        <v>#N/A</v>
      </c>
      <c r="BN19" s="90"/>
      <c r="BO19" s="89"/>
      <c r="BP19" s="117"/>
      <c r="BQ19" s="117"/>
      <c r="BR19" s="90"/>
      <c r="BS19" s="114" t="s">
        <v>150</v>
      </c>
      <c r="BT19" s="117"/>
      <c r="BU19" s="89"/>
      <c r="BV19" s="90"/>
      <c r="BW19" s="115"/>
      <c r="BY19" s="103" t="e">
        <f>VLOOKUP(A:A,価格調査!B:V,21,0)</f>
        <v>#N/A</v>
      </c>
    </row>
    <row r="20" spans="1:77" s="104" customFormat="1" ht="21.75" customHeight="1">
      <c r="A20" s="299"/>
      <c r="B20" s="101"/>
      <c r="C20" s="65"/>
      <c r="D20" s="102"/>
      <c r="E20" s="102"/>
      <c r="F20" s="102"/>
      <c r="G20" s="102"/>
      <c r="H20" s="102"/>
      <c r="I20" s="102"/>
      <c r="J20" s="180"/>
      <c r="K20" s="150"/>
      <c r="L20" s="102" t="str">
        <f t="shared" si="0"/>
        <v xml:space="preserve"> </v>
      </c>
      <c r="M20" s="104" t="e">
        <f>VLOOKUP(A:A,在庫!$B:$M,10,0)</f>
        <v>#N/A</v>
      </c>
      <c r="N20" s="105" t="e">
        <f>VLOOKUP(A:A,在庫!$B:$M,12,0)</f>
        <v>#N/A</v>
      </c>
      <c r="O20" s="105" t="str">
        <f t="shared" si="1"/>
        <v/>
      </c>
      <c r="P20" s="106" t="e">
        <f>VLOOKUP(A:A,在庫!$B:$M,9,0)</f>
        <v>#N/A</v>
      </c>
      <c r="Q20" s="106" t="e">
        <f>VLOOKUP(作成!D:D,引当!A:B,2,0)&amp;K20&amp;O20</f>
        <v>#N/A</v>
      </c>
      <c r="R20" s="107" t="e">
        <f t="shared" si="7"/>
        <v>#N/A</v>
      </c>
      <c r="S20" s="106" t="e">
        <f t="shared" si="8"/>
        <v>#N/A</v>
      </c>
      <c r="U20" s="103" t="e">
        <f>VLOOKUP(作成!D:D,引当!A:R,4,FALSE)</f>
        <v>#N/A</v>
      </c>
      <c r="V20" s="108" t="e">
        <f>VLOOKUP(作成!D:D,引当!A:R,5,FALSE)</f>
        <v>#N/A</v>
      </c>
      <c r="W20" s="109" t="e">
        <f>VLOOKUP(作成!D:D,引当!A:R,6,FALSE)</f>
        <v>#N/A</v>
      </c>
      <c r="X20" s="108" t="e">
        <f>VLOOKUP(作成!D:D,引当!A:R,7,FALSE)</f>
        <v>#N/A</v>
      </c>
      <c r="Y20" s="109" t="e">
        <f>VLOOKUP(作成!D:D,引当!A:R,8,FALSE)</f>
        <v>#N/A</v>
      </c>
      <c r="Z20" s="103" t="e">
        <f>VLOOKUP(作成!D:D,引当!A:R,9,FALSE)</f>
        <v>#N/A</v>
      </c>
      <c r="AA20" s="103" t="e">
        <f>VLOOKUP(作成!D:D,引当!A:R,10,FALSE)</f>
        <v>#N/A</v>
      </c>
      <c r="AB20" s="89"/>
      <c r="AC20" s="110" t="e">
        <f>作成!Q20</f>
        <v>#N/A</v>
      </c>
      <c r="AD20" s="111" t="str">
        <f t="shared" si="16"/>
        <v>300002849</v>
      </c>
      <c r="AE20" s="112" t="str">
        <f t="shared" si="9"/>
        <v>78241</v>
      </c>
      <c r="AF20" s="113" t="e">
        <f t="shared" si="2"/>
        <v>#N/A</v>
      </c>
      <c r="AG20" s="114" t="s">
        <v>2056</v>
      </c>
      <c r="AH20" s="114" t="s">
        <v>4622</v>
      </c>
      <c r="AI20" s="90" t="s">
        <v>4032</v>
      </c>
      <c r="AJ20" s="115">
        <v>100000</v>
      </c>
      <c r="AK20" s="116">
        <f t="shared" si="10"/>
        <v>0</v>
      </c>
      <c r="AL20" s="116">
        <v>1</v>
      </c>
      <c r="AM20" s="117"/>
      <c r="AN20" s="117"/>
      <c r="AO20" s="117"/>
      <c r="AP20" s="118" t="str">
        <f t="shared" si="11"/>
        <v>http://gd.image-qoo10.jp/li/920/882/5400882920.jpg</v>
      </c>
      <c r="AQ20" s="117"/>
      <c r="AR20" s="117"/>
      <c r="AS20" s="119"/>
      <c r="AT20" s="119">
        <f t="shared" si="3"/>
        <v>0</v>
      </c>
      <c r="AU20" s="120" t="e">
        <f t="shared" si="4"/>
        <v>#N/A</v>
      </c>
      <c r="AV20" s="117"/>
      <c r="AW20" s="121" t="str">
        <f t="shared" si="12"/>
        <v>&lt;br id="tinymce&amp;quot;" class="mce-content-body " contenteditable="true" spellcheck="false" data-id="gd_det_exp_new"&gt;
&lt;table align="center"&gt;
&lt;tbody&gt;
&lt;tr&gt;
&lt;td style="text-align: left;" width="350px"&gt;&lt;span style="font-size: 14pt;"&gt;セダン、ワゴン、ミニバン、コンパクト&lt;/span&gt;&lt;br&gt;&lt;br&gt;&lt;span style="font-size: 14pt;"&gt;&lt;strong&gt;日々のカーライフをサポートしてくれる&lt;br&gt;低燃費で長持ちが自慢の&lt;br&gt;スタンダードエコタイヤ&lt;/strong&gt;&lt;/span&gt;&lt;/td&gt;
&lt;td style="text-align: center;"&gt;エフィシェントグリップ エコ イージーゼロワン&lt;br&gt;&lt;span style="font-size: 14pt;"&gt; EfficientGrip ECO EG01&lt;/span&gt;&lt;br&gt;サイズ：&lt;strong&gt;165/65R14 79S&lt;/strong&gt;&lt;br&gt;&lt;br&gt;※商品画像内のホイールは付属しておりません。&lt;/td&gt;
&lt;/tr&gt;
&lt;/tbody&gt;
&lt;/table&gt;
&lt;div&gt;&lt;img src="https://gdetail.image-qoo10.jp/344/613881147/2020/1/b2e4207f-19df-47fd-803d-1430f3b910f8.jpg" style="display: block; margin-left: auto; margin-right: auto;"&gt;&lt;/div&gt;</v>
      </c>
      <c r="AX20" s="122" t="e">
        <f t="shared" si="5"/>
        <v>#N/A</v>
      </c>
      <c r="AY20" s="89"/>
      <c r="AZ20" s="116" t="str">
        <f t="shared" si="13"/>
        <v>1</v>
      </c>
      <c r="BA20" s="116" t="str">
        <f t="shared" si="13"/>
        <v>4</v>
      </c>
      <c r="BB20" s="110" t="e">
        <f t="shared" si="6"/>
        <v>#N/A</v>
      </c>
      <c r="BC20" s="116" t="str">
        <f t="shared" si="14"/>
        <v>1</v>
      </c>
      <c r="BD20" s="116" t="str">
        <f t="shared" si="14"/>
        <v>1</v>
      </c>
      <c r="BE20" s="89"/>
      <c r="BF20" s="89"/>
      <c r="BG20" s="117"/>
      <c r="BH20" s="89"/>
      <c r="BI20" s="116" t="str">
        <f t="shared" si="15"/>
        <v>1</v>
      </c>
      <c r="BJ20" s="117"/>
      <c r="BK20" s="117"/>
      <c r="BL20" s="68" t="s">
        <v>2054</v>
      </c>
      <c r="BM20" s="89" t="e">
        <f>VLOOKUP(A:A,価格調査!B:AY,38,0)</f>
        <v>#N/A</v>
      </c>
      <c r="BN20" s="90"/>
      <c r="BO20" s="89"/>
      <c r="BP20" s="117"/>
      <c r="BQ20" s="117"/>
      <c r="BR20" s="90"/>
      <c r="BS20" s="114" t="s">
        <v>150</v>
      </c>
      <c r="BT20" s="117"/>
      <c r="BU20" s="89"/>
      <c r="BV20" s="90"/>
      <c r="BW20" s="115"/>
      <c r="BY20" s="103" t="e">
        <f>VLOOKUP(A:A,価格調査!B:V,21,0)</f>
        <v>#N/A</v>
      </c>
    </row>
    <row r="21" spans="1:77" s="34" customFormat="1" ht="18.75">
      <c r="A21" s="40"/>
      <c r="B21" s="39"/>
      <c r="C21" s="31"/>
      <c r="D21" s="38"/>
      <c r="E21" s="38"/>
      <c r="F21" s="38"/>
      <c r="G21" s="38"/>
      <c r="H21" s="38"/>
      <c r="I21" s="38"/>
      <c r="J21" s="38"/>
      <c r="K21" s="151"/>
      <c r="L21" s="38"/>
      <c r="N21" s="37"/>
      <c r="O21" s="35"/>
      <c r="P21" s="37"/>
      <c r="Q21" s="37"/>
      <c r="R21" s="38"/>
      <c r="S21" s="37"/>
      <c r="U21" s="36"/>
      <c r="V21" s="36"/>
      <c r="W21" s="36"/>
      <c r="X21" s="36"/>
      <c r="Y21" s="36"/>
      <c r="Z21" s="36"/>
      <c r="AA21" s="36"/>
      <c r="BY21" s="36"/>
    </row>
    <row r="22" spans="1:77" s="34" customFormat="1" ht="18.75">
      <c r="A22" s="40"/>
      <c r="B22" s="39"/>
      <c r="C22" s="31"/>
      <c r="D22" s="38"/>
      <c r="E22" s="38"/>
      <c r="F22" s="38"/>
      <c r="G22" s="38"/>
      <c r="H22" s="38"/>
      <c r="I22" s="38"/>
      <c r="J22" s="38"/>
      <c r="K22" s="151"/>
      <c r="L22" s="38"/>
      <c r="N22" s="37"/>
      <c r="O22" s="35"/>
      <c r="P22" s="37"/>
      <c r="Q22" s="37"/>
      <c r="R22" s="38"/>
      <c r="S22" s="37"/>
      <c r="U22" s="36"/>
      <c r="V22" s="36"/>
      <c r="W22" s="36"/>
      <c r="X22" s="36"/>
      <c r="Y22" s="36"/>
      <c r="Z22" s="36"/>
      <c r="AA22" s="36"/>
      <c r="BY22" s="36"/>
    </row>
    <row r="302" spans="37:43">
      <c r="AK302" s="181"/>
      <c r="AL302" s="181"/>
      <c r="AM302" s="181"/>
      <c r="AN302" s="181"/>
      <c r="AO302" s="181"/>
      <c r="AP302" s="181"/>
      <c r="AQ302" s="181"/>
    </row>
  </sheetData>
  <mergeCells count="1">
    <mergeCell ref="M3:M4"/>
  </mergeCells>
  <phoneticPr fontId="10"/>
  <conditionalFormatting sqref="M5:M22">
    <cfRule type="cellIs" dxfId="11" priority="4" operator="greaterThan">
      <formula>1</formula>
    </cfRule>
  </conditionalFormatting>
  <conditionalFormatting sqref="BM5:BM20">
    <cfRule type="expression" dxfId="10" priority="1">
      <formula>LEFT(BM5,1)&lt;&gt;"4"</formula>
    </cfRule>
  </conditionalFormatting>
  <pageMargins left="0.7" right="0.7" top="0.75" bottom="0.75" header="0.3" footer="0.3"/>
  <pageSetup paperSize="9" orientation="portrait" copies="15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9E147-984E-4B19-87DD-A85CFF0B3BAA}">
  <sheetPr codeName="Sheet14" filterMode="1">
    <tabColor theme="7" tint="0.39997558519241921"/>
    <outlinePr summaryBelow="0" summaryRight="0"/>
  </sheetPr>
  <dimension ref="A1:AQ1100"/>
  <sheetViews>
    <sheetView zoomScaleNormal="100" workbookViewId="0">
      <pane ySplit="8" topLeftCell="A174" activePane="bottomLeft" state="frozen"/>
      <selection activeCell="AK338" sqref="AK338"/>
      <selection pane="bottomLeft" activeCell="F220" sqref="F220"/>
    </sheetView>
  </sheetViews>
  <sheetFormatPr defaultColWidth="9.77734375" defaultRowHeight="15.75" customHeight="1"/>
  <cols>
    <col min="1" max="1" width="4.77734375" style="50" customWidth="1"/>
    <col min="2" max="2" width="4.44140625" style="50" customWidth="1"/>
    <col min="3" max="3" width="11.109375" style="50" customWidth="1"/>
    <col min="4" max="4" width="19.44140625" style="50" customWidth="1"/>
    <col min="5" max="5" width="32.44140625" style="50" customWidth="1"/>
    <col min="6" max="6" width="91.33203125" style="50" customWidth="1"/>
    <col min="7" max="9" width="9.77734375" style="50"/>
    <col min="10" max="10" width="91.33203125" style="50" customWidth="1"/>
    <col min="11" max="16384" width="9.77734375" style="50"/>
  </cols>
  <sheetData>
    <row r="1" spans="1:27" ht="15.75" customHeight="1">
      <c r="D1" s="50" t="s">
        <v>5262</v>
      </c>
      <c r="E1" s="50" t="s">
        <v>5261</v>
      </c>
      <c r="F1" s="50" t="s">
        <v>5260</v>
      </c>
    </row>
    <row r="4" spans="1:27" ht="15.75" customHeight="1">
      <c r="A4" s="442" t="s">
        <v>5259</v>
      </c>
      <c r="B4" s="443"/>
      <c r="C4" s="443"/>
      <c r="D4" s="443"/>
      <c r="E4" s="443"/>
      <c r="F4" s="60" t="s">
        <v>5258</v>
      </c>
      <c r="G4" s="62"/>
      <c r="J4" s="60"/>
      <c r="K4" s="53"/>
      <c r="L4" s="53"/>
      <c r="M4" s="53"/>
      <c r="N4" s="53"/>
      <c r="O4" s="53"/>
      <c r="P4" s="53"/>
      <c r="Q4" s="53"/>
      <c r="R4" s="53"/>
      <c r="S4" s="53"/>
      <c r="T4" s="53"/>
      <c r="U4" s="53"/>
      <c r="V4" s="53"/>
      <c r="W4" s="53"/>
      <c r="X4" s="53"/>
      <c r="Y4" s="53"/>
      <c r="Z4" s="51"/>
      <c r="AA4" s="51"/>
    </row>
    <row r="5" spans="1:27" ht="15.75" customHeight="1">
      <c r="A5" s="442" t="s">
        <v>5257</v>
      </c>
      <c r="B5" s="443"/>
      <c r="C5" s="443"/>
      <c r="D5" s="443"/>
      <c r="E5" s="443"/>
      <c r="F5" s="50" t="s">
        <v>5256</v>
      </c>
      <c r="G5" s="50" t="s">
        <v>5255</v>
      </c>
      <c r="K5" s="53"/>
      <c r="L5" s="53"/>
      <c r="M5" s="53"/>
      <c r="N5" s="53"/>
      <c r="O5" s="53"/>
      <c r="P5" s="53"/>
      <c r="Q5" s="53"/>
      <c r="R5" s="53"/>
      <c r="S5" s="53"/>
      <c r="T5" s="53"/>
      <c r="U5" s="53"/>
      <c r="V5" s="53"/>
      <c r="W5" s="53"/>
      <c r="X5" s="53"/>
      <c r="Y5" s="53"/>
      <c r="Z5" s="51"/>
      <c r="AA5" s="51"/>
    </row>
    <row r="6" spans="1:27" ht="15">
      <c r="A6" s="53" t="s">
        <v>5254</v>
      </c>
      <c r="B6" s="53"/>
      <c r="C6" s="53"/>
      <c r="D6" s="53"/>
      <c r="E6" s="53"/>
      <c r="F6" s="54"/>
      <c r="G6" s="53"/>
      <c r="H6" s="53"/>
      <c r="I6" s="53"/>
      <c r="J6" s="54"/>
      <c r="K6" s="53"/>
      <c r="L6" s="53"/>
      <c r="M6" s="53"/>
      <c r="N6" s="53"/>
      <c r="O6" s="53"/>
      <c r="P6" s="53"/>
      <c r="Q6" s="53"/>
      <c r="R6" s="53"/>
      <c r="S6" s="53"/>
      <c r="T6" s="53"/>
      <c r="U6" s="53"/>
      <c r="V6" s="53"/>
      <c r="W6" s="53"/>
      <c r="X6" s="53"/>
      <c r="Y6" s="53"/>
      <c r="Z6" s="51"/>
      <c r="AA6" s="51"/>
    </row>
    <row r="7" spans="1:27" ht="15">
      <c r="A7" s="61" t="s">
        <v>5253</v>
      </c>
      <c r="B7" s="51"/>
      <c r="C7" s="55"/>
      <c r="D7" s="55"/>
      <c r="E7" s="444" t="s">
        <v>5252</v>
      </c>
      <c r="F7" s="443"/>
      <c r="G7" s="53"/>
      <c r="H7" s="53"/>
      <c r="I7" s="53"/>
      <c r="J7" s="53"/>
      <c r="K7" s="53"/>
      <c r="L7" s="53"/>
      <c r="M7" s="53"/>
      <c r="N7" s="53"/>
      <c r="O7" s="53"/>
      <c r="P7" s="53"/>
      <c r="Q7" s="53"/>
      <c r="R7" s="53"/>
      <c r="S7" s="53"/>
      <c r="T7" s="53"/>
      <c r="U7" s="53"/>
      <c r="V7" s="53"/>
      <c r="W7" s="53"/>
      <c r="X7" s="53"/>
      <c r="Y7" s="53"/>
      <c r="Z7" s="51"/>
      <c r="AA7" s="51"/>
    </row>
    <row r="8" spans="1:27" ht="15.75" customHeight="1">
      <c r="A8" s="53" t="s">
        <v>1639</v>
      </c>
      <c r="B8" s="50" t="s">
        <v>5251</v>
      </c>
      <c r="C8" s="55"/>
      <c r="D8" s="55" t="s">
        <v>552</v>
      </c>
      <c r="E8" s="51" t="s">
        <v>5250</v>
      </c>
      <c r="F8" s="53" t="s">
        <v>5249</v>
      </c>
      <c r="G8" s="51"/>
      <c r="H8" s="53"/>
      <c r="I8" s="53"/>
      <c r="J8" s="53"/>
      <c r="K8" s="53"/>
      <c r="L8" s="53"/>
      <c r="M8" s="53"/>
      <c r="N8" s="53"/>
      <c r="O8" s="53"/>
      <c r="P8" s="53"/>
      <c r="Q8" s="53"/>
      <c r="R8" s="53"/>
      <c r="S8" s="53"/>
      <c r="T8" s="53"/>
      <c r="U8" s="53"/>
      <c r="V8" s="53"/>
      <c r="W8" s="53"/>
      <c r="X8" s="53"/>
      <c r="Y8" s="53"/>
      <c r="Z8" s="51"/>
      <c r="AA8" s="51"/>
    </row>
    <row r="9" spans="1:27" ht="15.75" hidden="1" customHeight="1">
      <c r="A9" s="59">
        <v>11</v>
      </c>
      <c r="B9" s="50" t="s">
        <v>4801</v>
      </c>
      <c r="C9" s="50" t="s">
        <v>4775</v>
      </c>
      <c r="D9" s="50" t="s">
        <v>5247</v>
      </c>
      <c r="E9" s="50" t="s">
        <v>5246</v>
      </c>
      <c r="F9" s="50" t="s">
        <v>5243</v>
      </c>
      <c r="N9" s="53"/>
      <c r="O9" s="53"/>
      <c r="P9" s="53"/>
      <c r="Q9" s="53"/>
      <c r="R9" s="53"/>
      <c r="S9" s="53"/>
      <c r="T9" s="53"/>
      <c r="U9" s="53"/>
      <c r="V9" s="53"/>
      <c r="W9" s="53"/>
      <c r="X9" s="53"/>
      <c r="Y9" s="53"/>
      <c r="Z9" s="51"/>
      <c r="AA9" s="51"/>
    </row>
    <row r="10" spans="1:27" ht="15.75" hidden="1" customHeight="1">
      <c r="A10" s="59">
        <v>11</v>
      </c>
      <c r="B10" s="50" t="s">
        <v>4801</v>
      </c>
      <c r="C10" s="50" t="s">
        <v>4775</v>
      </c>
      <c r="D10" s="50" t="s">
        <v>5245</v>
      </c>
      <c r="E10" s="50" t="s">
        <v>5244</v>
      </c>
      <c r="F10" s="50" t="s">
        <v>5243</v>
      </c>
      <c r="N10" s="53"/>
      <c r="O10" s="53"/>
      <c r="P10" s="53"/>
      <c r="Q10" s="53"/>
      <c r="R10" s="53"/>
      <c r="S10" s="53"/>
      <c r="T10" s="53"/>
      <c r="U10" s="53"/>
      <c r="V10" s="53"/>
      <c r="W10" s="53"/>
      <c r="X10" s="53"/>
      <c r="Y10" s="53"/>
      <c r="Z10" s="51"/>
      <c r="AA10" s="51"/>
    </row>
    <row r="11" spans="1:27" ht="15.75" hidden="1" customHeight="1">
      <c r="A11" s="59">
        <v>11</v>
      </c>
      <c r="B11" s="50" t="s">
        <v>4801</v>
      </c>
      <c r="C11" s="50" t="s">
        <v>4775</v>
      </c>
      <c r="D11" s="50" t="s">
        <v>5242</v>
      </c>
      <c r="E11" s="50" t="s">
        <v>5241</v>
      </c>
      <c r="F11" s="50" t="s">
        <v>5236</v>
      </c>
      <c r="N11" s="53"/>
      <c r="O11" s="53"/>
      <c r="P11" s="53"/>
      <c r="Q11" s="53"/>
      <c r="R11" s="53"/>
      <c r="S11" s="53"/>
      <c r="T11" s="53"/>
      <c r="U11" s="53"/>
      <c r="V11" s="53"/>
      <c r="W11" s="53"/>
      <c r="X11" s="53"/>
      <c r="Y11" s="53"/>
      <c r="Z11" s="51"/>
      <c r="AA11" s="51"/>
    </row>
    <row r="12" spans="1:27" ht="15.75" hidden="1" customHeight="1">
      <c r="A12" s="59">
        <v>11</v>
      </c>
      <c r="B12" s="50" t="s">
        <v>4801</v>
      </c>
      <c r="C12" s="50" t="s">
        <v>4775</v>
      </c>
      <c r="D12" s="50" t="s">
        <v>5240</v>
      </c>
      <c r="E12" s="50" t="s">
        <v>5239</v>
      </c>
      <c r="F12" s="50" t="s">
        <v>5236</v>
      </c>
      <c r="N12" s="53"/>
      <c r="O12" s="53"/>
      <c r="P12" s="53"/>
      <c r="Q12" s="53"/>
      <c r="R12" s="53"/>
      <c r="S12" s="53"/>
      <c r="T12" s="53"/>
      <c r="U12" s="53"/>
      <c r="V12" s="53"/>
      <c r="W12" s="53"/>
      <c r="X12" s="53"/>
      <c r="Y12" s="53"/>
      <c r="Z12" s="51"/>
      <c r="AA12" s="51"/>
    </row>
    <row r="13" spans="1:27" ht="15.75" hidden="1" customHeight="1">
      <c r="A13" s="59">
        <v>11</v>
      </c>
      <c r="B13" s="50" t="s">
        <v>4801</v>
      </c>
      <c r="C13" s="50" t="s">
        <v>4775</v>
      </c>
      <c r="D13" s="50" t="s">
        <v>5238</v>
      </c>
      <c r="E13" s="50" t="s">
        <v>5237</v>
      </c>
      <c r="F13" s="50" t="s">
        <v>5236</v>
      </c>
      <c r="N13" s="53"/>
      <c r="O13" s="53"/>
      <c r="P13" s="53"/>
      <c r="Q13" s="53"/>
      <c r="R13" s="53"/>
      <c r="S13" s="53"/>
      <c r="T13" s="53"/>
      <c r="U13" s="53"/>
      <c r="V13" s="53"/>
      <c r="W13" s="53"/>
      <c r="X13" s="53"/>
      <c r="Y13" s="53"/>
      <c r="Z13" s="51"/>
      <c r="AA13" s="51"/>
    </row>
    <row r="14" spans="1:27" ht="15.75" hidden="1" customHeight="1">
      <c r="A14" s="59">
        <v>11</v>
      </c>
      <c r="B14" s="50" t="s">
        <v>4801</v>
      </c>
      <c r="C14" s="50" t="s">
        <v>4775</v>
      </c>
      <c r="D14" s="50" t="s">
        <v>5235</v>
      </c>
      <c r="E14" s="50" t="s">
        <v>5234</v>
      </c>
      <c r="F14" s="50" t="s">
        <v>5233</v>
      </c>
      <c r="N14" s="53"/>
      <c r="O14" s="53"/>
      <c r="P14" s="53"/>
      <c r="Q14" s="53"/>
      <c r="R14" s="53"/>
      <c r="S14" s="53"/>
      <c r="T14" s="53"/>
      <c r="U14" s="53"/>
      <c r="V14" s="53"/>
      <c r="W14" s="53"/>
      <c r="X14" s="53"/>
      <c r="Y14" s="53"/>
      <c r="Z14" s="51"/>
      <c r="AA14" s="51"/>
    </row>
    <row r="15" spans="1:27" ht="15.75" hidden="1" customHeight="1">
      <c r="A15" s="59">
        <v>11</v>
      </c>
      <c r="B15" s="50" t="s">
        <v>4801</v>
      </c>
      <c r="C15" s="50" t="s">
        <v>4775</v>
      </c>
      <c r="D15" s="50" t="s">
        <v>5232</v>
      </c>
      <c r="E15" s="50" t="s">
        <v>5231</v>
      </c>
      <c r="F15" s="50" t="s">
        <v>5228</v>
      </c>
      <c r="G15" s="50" t="s">
        <v>7345</v>
      </c>
      <c r="N15" s="53"/>
      <c r="O15" s="53"/>
      <c r="P15" s="53"/>
      <c r="Q15" s="53"/>
      <c r="R15" s="53"/>
      <c r="S15" s="53"/>
      <c r="T15" s="53"/>
      <c r="U15" s="53"/>
      <c r="V15" s="53"/>
      <c r="W15" s="53"/>
      <c r="X15" s="53"/>
      <c r="Y15" s="53"/>
      <c r="Z15" s="51"/>
      <c r="AA15" s="51"/>
    </row>
    <row r="16" spans="1:27" ht="15.75" hidden="1" customHeight="1">
      <c r="A16" s="59">
        <v>11</v>
      </c>
      <c r="B16" s="50" t="s">
        <v>4801</v>
      </c>
      <c r="C16" s="50" t="s">
        <v>4775</v>
      </c>
      <c r="D16" s="50" t="s">
        <v>5230</v>
      </c>
      <c r="E16" s="50" t="s">
        <v>5229</v>
      </c>
      <c r="F16" s="50" t="s">
        <v>5228</v>
      </c>
      <c r="N16" s="53"/>
      <c r="O16" s="53"/>
      <c r="P16" s="53"/>
      <c r="Q16" s="53"/>
      <c r="R16" s="53"/>
      <c r="S16" s="53"/>
      <c r="T16" s="53"/>
      <c r="U16" s="53"/>
      <c r="V16" s="53"/>
      <c r="W16" s="53"/>
      <c r="X16" s="53"/>
      <c r="Y16" s="53"/>
      <c r="Z16" s="51"/>
      <c r="AA16" s="51"/>
    </row>
    <row r="17" spans="1:27" ht="15.75" hidden="1" customHeight="1">
      <c r="A17" s="59">
        <v>11</v>
      </c>
      <c r="B17" s="50" t="s">
        <v>4801</v>
      </c>
      <c r="C17" s="50" t="s">
        <v>4775</v>
      </c>
      <c r="D17" s="50" t="s">
        <v>5227</v>
      </c>
      <c r="E17" s="50" t="s">
        <v>5226</v>
      </c>
      <c r="F17" s="50" t="s">
        <v>5217</v>
      </c>
      <c r="N17" s="53"/>
      <c r="O17" s="53"/>
      <c r="P17" s="53"/>
      <c r="Q17" s="53"/>
      <c r="R17" s="53"/>
      <c r="S17" s="53"/>
      <c r="T17" s="53"/>
      <c r="U17" s="53"/>
      <c r="V17" s="53"/>
      <c r="W17" s="53"/>
      <c r="X17" s="53"/>
      <c r="Y17" s="53"/>
      <c r="Z17" s="51"/>
      <c r="AA17" s="51"/>
    </row>
    <row r="18" spans="1:27" ht="15.75" hidden="1" customHeight="1">
      <c r="A18" s="59">
        <v>11</v>
      </c>
      <c r="B18" s="50" t="s">
        <v>4801</v>
      </c>
      <c r="C18" s="50" t="s">
        <v>4775</v>
      </c>
      <c r="D18" s="50" t="s">
        <v>5225</v>
      </c>
      <c r="E18" s="50" t="s">
        <v>5224</v>
      </c>
      <c r="F18" s="50" t="s">
        <v>5221</v>
      </c>
      <c r="N18" s="53"/>
      <c r="O18" s="53"/>
      <c r="P18" s="53"/>
      <c r="Q18" s="53"/>
      <c r="R18" s="53"/>
      <c r="S18" s="53"/>
      <c r="T18" s="53"/>
      <c r="U18" s="53"/>
      <c r="V18" s="53"/>
      <c r="W18" s="53"/>
      <c r="X18" s="53"/>
      <c r="Y18" s="53"/>
      <c r="Z18" s="51"/>
      <c r="AA18" s="51"/>
    </row>
    <row r="19" spans="1:27" ht="15.75" hidden="1" customHeight="1">
      <c r="A19" s="59">
        <v>11</v>
      </c>
      <c r="B19" s="50" t="s">
        <v>4801</v>
      </c>
      <c r="C19" s="50" t="s">
        <v>4775</v>
      </c>
      <c r="D19" s="50" t="s">
        <v>5223</v>
      </c>
      <c r="E19" s="50" t="s">
        <v>5222</v>
      </c>
      <c r="F19" s="50" t="s">
        <v>5221</v>
      </c>
      <c r="N19" s="53"/>
      <c r="O19" s="53"/>
      <c r="P19" s="53"/>
      <c r="Q19" s="53"/>
      <c r="R19" s="53"/>
      <c r="S19" s="53"/>
      <c r="T19" s="53"/>
      <c r="U19" s="53"/>
      <c r="V19" s="53"/>
      <c r="W19" s="53"/>
      <c r="X19" s="53"/>
      <c r="Y19" s="53"/>
      <c r="Z19" s="51"/>
      <c r="AA19" s="51"/>
    </row>
    <row r="20" spans="1:27" ht="15.75" hidden="1" customHeight="1">
      <c r="A20" s="59">
        <v>11</v>
      </c>
      <c r="B20" s="50" t="s">
        <v>4801</v>
      </c>
      <c r="C20" s="50" t="s">
        <v>4775</v>
      </c>
      <c r="D20" s="50" t="s">
        <v>5220</v>
      </c>
      <c r="E20" s="50" t="s">
        <v>5218</v>
      </c>
      <c r="F20" s="50" t="s">
        <v>5217</v>
      </c>
      <c r="N20" s="53"/>
      <c r="O20" s="53"/>
      <c r="P20" s="53"/>
      <c r="Q20" s="53"/>
      <c r="R20" s="53"/>
      <c r="S20" s="53"/>
      <c r="T20" s="53"/>
      <c r="U20" s="53"/>
      <c r="V20" s="53"/>
      <c r="W20" s="53"/>
      <c r="X20" s="53"/>
      <c r="Y20" s="53"/>
      <c r="Z20" s="51"/>
      <c r="AA20" s="51"/>
    </row>
    <row r="21" spans="1:27" ht="15.75" hidden="1" customHeight="1">
      <c r="A21" s="59">
        <v>11</v>
      </c>
      <c r="B21" s="50" t="s">
        <v>4801</v>
      </c>
      <c r="C21" s="50" t="s">
        <v>4775</v>
      </c>
      <c r="D21" s="50" t="s">
        <v>5219</v>
      </c>
      <c r="E21" s="50" t="s">
        <v>5218</v>
      </c>
      <c r="F21" s="50" t="s">
        <v>5217</v>
      </c>
      <c r="N21" s="53"/>
      <c r="O21" s="53"/>
      <c r="P21" s="53"/>
      <c r="Q21" s="53"/>
      <c r="R21" s="53"/>
      <c r="S21" s="53"/>
      <c r="T21" s="53"/>
      <c r="U21" s="53"/>
      <c r="V21" s="53"/>
      <c r="W21" s="53"/>
      <c r="X21" s="53"/>
      <c r="Y21" s="53"/>
      <c r="Z21" s="51"/>
      <c r="AA21" s="51"/>
    </row>
    <row r="22" spans="1:27" ht="15.75" hidden="1" customHeight="1">
      <c r="A22" s="59">
        <v>11</v>
      </c>
      <c r="B22" s="50" t="s">
        <v>4801</v>
      </c>
      <c r="C22" s="50" t="s">
        <v>4775</v>
      </c>
      <c r="D22" s="50" t="s">
        <v>5216</v>
      </c>
      <c r="E22" s="50" t="s">
        <v>5215</v>
      </c>
      <c r="F22" s="50" t="s">
        <v>5214</v>
      </c>
      <c r="N22" s="53"/>
      <c r="O22" s="53"/>
      <c r="P22" s="53"/>
      <c r="Q22" s="53"/>
      <c r="R22" s="53"/>
      <c r="S22" s="53"/>
      <c r="T22" s="53"/>
      <c r="U22" s="53"/>
      <c r="V22" s="53"/>
      <c r="W22" s="53"/>
      <c r="X22" s="53"/>
      <c r="Y22" s="53"/>
      <c r="Z22" s="51"/>
      <c r="AA22" s="51"/>
    </row>
    <row r="23" spans="1:27" ht="15.75" hidden="1" customHeight="1">
      <c r="A23" s="59">
        <v>11</v>
      </c>
      <c r="B23" s="50" t="s">
        <v>4801</v>
      </c>
      <c r="C23" s="50" t="s">
        <v>4775</v>
      </c>
      <c r="D23" s="50" t="s">
        <v>5213</v>
      </c>
      <c r="E23" s="50" t="s">
        <v>5212</v>
      </c>
      <c r="F23" s="50" t="s">
        <v>5205</v>
      </c>
      <c r="N23" s="53"/>
      <c r="O23" s="53"/>
      <c r="P23" s="53"/>
      <c r="Q23" s="53"/>
      <c r="R23" s="53"/>
      <c r="S23" s="53"/>
      <c r="T23" s="53"/>
      <c r="U23" s="53"/>
      <c r="V23" s="53"/>
      <c r="W23" s="53"/>
      <c r="X23" s="53"/>
      <c r="Y23" s="53"/>
      <c r="Z23" s="51"/>
      <c r="AA23" s="51"/>
    </row>
    <row r="24" spans="1:27" ht="15.75" hidden="1" customHeight="1">
      <c r="A24" s="59">
        <v>11</v>
      </c>
      <c r="B24" s="50" t="s">
        <v>4801</v>
      </c>
      <c r="C24" s="50" t="s">
        <v>4775</v>
      </c>
      <c r="D24" s="50" t="s">
        <v>5211</v>
      </c>
      <c r="E24" s="50" t="s">
        <v>5210</v>
      </c>
      <c r="F24" s="50" t="s">
        <v>5205</v>
      </c>
      <c r="N24" s="53"/>
      <c r="O24" s="53"/>
      <c r="P24" s="53"/>
      <c r="Q24" s="53"/>
      <c r="R24" s="53"/>
      <c r="S24" s="53"/>
      <c r="T24" s="53"/>
      <c r="U24" s="53"/>
      <c r="V24" s="53"/>
      <c r="W24" s="53"/>
      <c r="X24" s="53"/>
      <c r="Y24" s="53"/>
      <c r="Z24" s="51"/>
      <c r="AA24" s="51"/>
    </row>
    <row r="25" spans="1:27" ht="15.75" hidden="1" customHeight="1">
      <c r="A25" s="59">
        <v>11</v>
      </c>
      <c r="B25" s="50" t="s">
        <v>4801</v>
      </c>
      <c r="C25" s="50" t="s">
        <v>4775</v>
      </c>
      <c r="D25" s="50" t="s">
        <v>5209</v>
      </c>
      <c r="E25" s="50" t="s">
        <v>5208</v>
      </c>
      <c r="F25" s="50" t="s">
        <v>5205</v>
      </c>
      <c r="N25" s="53"/>
      <c r="O25" s="53"/>
      <c r="P25" s="53"/>
      <c r="Q25" s="53"/>
      <c r="R25" s="53"/>
      <c r="S25" s="53"/>
      <c r="T25" s="53"/>
      <c r="U25" s="53"/>
      <c r="V25" s="53"/>
      <c r="W25" s="53"/>
      <c r="X25" s="53"/>
      <c r="Y25" s="53"/>
      <c r="Z25" s="51"/>
      <c r="AA25" s="51"/>
    </row>
    <row r="26" spans="1:27" ht="15.75" hidden="1" customHeight="1">
      <c r="A26" s="59">
        <v>11</v>
      </c>
      <c r="B26" s="50" t="s">
        <v>4801</v>
      </c>
      <c r="C26" s="50" t="s">
        <v>4775</v>
      </c>
      <c r="D26" s="50" t="s">
        <v>5207</v>
      </c>
      <c r="E26" s="50" t="s">
        <v>5206</v>
      </c>
      <c r="F26" s="50" t="s">
        <v>5205</v>
      </c>
      <c r="N26" s="53"/>
      <c r="O26" s="53"/>
      <c r="P26" s="53"/>
      <c r="Q26" s="53"/>
      <c r="R26" s="53"/>
      <c r="S26" s="53"/>
      <c r="T26" s="53"/>
      <c r="U26" s="53"/>
      <c r="V26" s="53"/>
      <c r="W26" s="53"/>
      <c r="X26" s="53"/>
      <c r="Y26" s="53"/>
      <c r="Z26" s="51"/>
      <c r="AA26" s="51"/>
    </row>
    <row r="27" spans="1:27" ht="15.75" hidden="1" customHeight="1">
      <c r="A27" s="59">
        <v>11</v>
      </c>
      <c r="B27" s="50" t="s">
        <v>4801</v>
      </c>
      <c r="C27" s="50" t="s">
        <v>4775</v>
      </c>
      <c r="D27" s="50" t="s">
        <v>5204</v>
      </c>
      <c r="E27" s="50" t="s">
        <v>5203</v>
      </c>
      <c r="F27" s="50" t="s">
        <v>5197</v>
      </c>
      <c r="N27" s="53"/>
      <c r="O27" s="53"/>
      <c r="P27" s="53"/>
      <c r="Q27" s="53"/>
      <c r="R27" s="53"/>
      <c r="S27" s="53"/>
      <c r="T27" s="53"/>
      <c r="U27" s="53"/>
      <c r="V27" s="53"/>
      <c r="W27" s="53"/>
      <c r="X27" s="53"/>
      <c r="Y27" s="53"/>
      <c r="Z27" s="51"/>
      <c r="AA27" s="51"/>
    </row>
    <row r="28" spans="1:27" ht="15.75" hidden="1" customHeight="1">
      <c r="A28" s="59">
        <v>11</v>
      </c>
      <c r="B28" s="50" t="s">
        <v>4801</v>
      </c>
      <c r="C28" s="50" t="s">
        <v>4775</v>
      </c>
      <c r="D28" s="50" t="s">
        <v>5202</v>
      </c>
      <c r="E28" s="50" t="s">
        <v>5200</v>
      </c>
      <c r="F28" s="50" t="s">
        <v>5197</v>
      </c>
      <c r="N28" s="53"/>
      <c r="O28" s="53"/>
      <c r="P28" s="53"/>
      <c r="Q28" s="53"/>
      <c r="R28" s="53"/>
      <c r="S28" s="53"/>
      <c r="T28" s="53"/>
      <c r="U28" s="53"/>
      <c r="V28" s="53"/>
      <c r="W28" s="53"/>
      <c r="X28" s="53"/>
      <c r="Y28" s="53"/>
      <c r="Z28" s="51"/>
      <c r="AA28" s="51"/>
    </row>
    <row r="29" spans="1:27" ht="15.75" hidden="1" customHeight="1">
      <c r="A29" s="59">
        <v>11</v>
      </c>
      <c r="B29" s="50" t="s">
        <v>4801</v>
      </c>
      <c r="C29" s="50" t="s">
        <v>4775</v>
      </c>
      <c r="D29" s="50" t="s">
        <v>5201</v>
      </c>
      <c r="E29" s="50" t="s">
        <v>5200</v>
      </c>
      <c r="F29" s="50" t="s">
        <v>5197</v>
      </c>
      <c r="N29" s="53"/>
      <c r="O29" s="53"/>
      <c r="P29" s="53"/>
      <c r="Q29" s="53"/>
      <c r="R29" s="53"/>
      <c r="S29" s="53"/>
      <c r="T29" s="53"/>
      <c r="U29" s="53"/>
      <c r="V29" s="53"/>
      <c r="W29" s="53"/>
      <c r="X29" s="53"/>
      <c r="Y29" s="53"/>
      <c r="Z29" s="51"/>
      <c r="AA29" s="51"/>
    </row>
    <row r="30" spans="1:27" ht="15.75" hidden="1" customHeight="1">
      <c r="A30" s="59">
        <v>11</v>
      </c>
      <c r="B30" s="50" t="s">
        <v>4801</v>
      </c>
      <c r="C30" s="50" t="s">
        <v>4775</v>
      </c>
      <c r="D30" s="50" t="s">
        <v>5199</v>
      </c>
      <c r="E30" s="50" t="s">
        <v>5198</v>
      </c>
      <c r="F30" s="50" t="s">
        <v>5197</v>
      </c>
      <c r="N30" s="53"/>
      <c r="O30" s="53"/>
      <c r="P30" s="53"/>
      <c r="Q30" s="53"/>
      <c r="R30" s="53"/>
      <c r="S30" s="53"/>
      <c r="T30" s="53"/>
      <c r="U30" s="53"/>
      <c r="V30" s="53"/>
      <c r="W30" s="53"/>
      <c r="X30" s="53"/>
      <c r="Y30" s="53"/>
      <c r="Z30" s="51"/>
      <c r="AA30" s="51"/>
    </row>
    <row r="31" spans="1:27" ht="15.75" hidden="1" customHeight="1">
      <c r="A31" s="59">
        <v>11</v>
      </c>
      <c r="B31" s="50" t="s">
        <v>4801</v>
      </c>
      <c r="C31" s="50" t="s">
        <v>4775</v>
      </c>
      <c r="D31" s="50" t="s">
        <v>5196</v>
      </c>
      <c r="E31" s="50" t="s">
        <v>5195</v>
      </c>
      <c r="F31" s="50" t="s">
        <v>5194</v>
      </c>
      <c r="N31" s="53"/>
      <c r="O31" s="53"/>
      <c r="P31" s="53"/>
      <c r="Q31" s="53"/>
      <c r="R31" s="53"/>
      <c r="S31" s="53"/>
      <c r="T31" s="53"/>
      <c r="U31" s="53"/>
      <c r="V31" s="53"/>
      <c r="W31" s="53"/>
      <c r="X31" s="53"/>
      <c r="Y31" s="53"/>
      <c r="Z31" s="51"/>
      <c r="AA31" s="51"/>
    </row>
    <row r="32" spans="1:27" ht="15.75" hidden="1" customHeight="1">
      <c r="A32" s="59">
        <v>11</v>
      </c>
      <c r="B32" s="50" t="s">
        <v>4801</v>
      </c>
      <c r="C32" s="50" t="s">
        <v>4775</v>
      </c>
      <c r="D32" s="50" t="s">
        <v>5193</v>
      </c>
      <c r="E32" s="50" t="s">
        <v>5192</v>
      </c>
      <c r="F32" s="50" t="s">
        <v>5191</v>
      </c>
      <c r="N32" s="53"/>
      <c r="O32" s="53"/>
      <c r="P32" s="53"/>
      <c r="Q32" s="53"/>
      <c r="R32" s="53"/>
      <c r="S32" s="53"/>
      <c r="T32" s="53"/>
      <c r="U32" s="53"/>
      <c r="V32" s="53"/>
      <c r="W32" s="53"/>
      <c r="X32" s="53"/>
      <c r="Y32" s="53"/>
      <c r="Z32" s="51"/>
      <c r="AA32" s="51"/>
    </row>
    <row r="33" spans="1:27" ht="15.75" hidden="1" customHeight="1">
      <c r="A33" s="59">
        <v>11</v>
      </c>
      <c r="B33" s="50" t="s">
        <v>4801</v>
      </c>
      <c r="C33" s="50" t="s">
        <v>4775</v>
      </c>
      <c r="D33" s="50" t="s">
        <v>22</v>
      </c>
      <c r="E33" s="50" t="s">
        <v>5192</v>
      </c>
      <c r="F33" s="50" t="s">
        <v>5191</v>
      </c>
      <c r="N33" s="53"/>
      <c r="O33" s="53"/>
      <c r="P33" s="53"/>
      <c r="Q33" s="53"/>
      <c r="R33" s="53"/>
      <c r="S33" s="53"/>
      <c r="T33" s="53"/>
      <c r="U33" s="53"/>
      <c r="V33" s="53"/>
      <c r="W33" s="53"/>
      <c r="X33" s="53"/>
      <c r="Y33" s="53"/>
      <c r="Z33" s="51"/>
      <c r="AA33" s="51"/>
    </row>
    <row r="34" spans="1:27" ht="15.75" hidden="1" customHeight="1">
      <c r="A34" s="59">
        <v>11</v>
      </c>
      <c r="B34" s="50" t="s">
        <v>4943</v>
      </c>
      <c r="C34" s="50" t="s">
        <v>4775</v>
      </c>
      <c r="D34" s="50" t="s">
        <v>5190</v>
      </c>
      <c r="E34" s="50" t="s">
        <v>5188</v>
      </c>
      <c r="F34" s="50" t="s">
        <v>5187</v>
      </c>
      <c r="N34" s="53"/>
      <c r="O34" s="53"/>
      <c r="P34" s="53"/>
      <c r="Q34" s="53"/>
      <c r="R34" s="53"/>
      <c r="S34" s="53"/>
      <c r="T34" s="53"/>
      <c r="U34" s="53"/>
      <c r="V34" s="53"/>
      <c r="W34" s="53"/>
      <c r="X34" s="53"/>
      <c r="Y34" s="53"/>
      <c r="Z34" s="51"/>
      <c r="AA34" s="51"/>
    </row>
    <row r="35" spans="1:27" ht="15.75" hidden="1" customHeight="1">
      <c r="A35" s="59">
        <v>11</v>
      </c>
      <c r="B35" s="50" t="s">
        <v>4943</v>
      </c>
      <c r="C35" s="50" t="s">
        <v>4775</v>
      </c>
      <c r="D35" s="50" t="s">
        <v>5189</v>
      </c>
      <c r="E35" s="50" t="s">
        <v>5188</v>
      </c>
      <c r="F35" s="50" t="s">
        <v>5187</v>
      </c>
      <c r="N35" s="53"/>
      <c r="O35" s="53"/>
      <c r="P35" s="53"/>
      <c r="Q35" s="53"/>
      <c r="R35" s="53"/>
      <c r="S35" s="53"/>
      <c r="T35" s="53"/>
      <c r="U35" s="53"/>
      <c r="V35" s="53"/>
      <c r="W35" s="53"/>
      <c r="X35" s="53"/>
      <c r="Y35" s="53"/>
      <c r="Z35" s="51"/>
      <c r="AA35" s="51"/>
    </row>
    <row r="36" spans="1:27" ht="15.75" hidden="1" customHeight="1">
      <c r="A36" s="59">
        <v>11</v>
      </c>
      <c r="B36" s="50" t="s">
        <v>4816</v>
      </c>
      <c r="C36" s="50" t="s">
        <v>4775</v>
      </c>
      <c r="D36" s="50" t="s">
        <v>3874</v>
      </c>
      <c r="E36" s="50" t="s">
        <v>5186</v>
      </c>
      <c r="F36" s="50" t="s">
        <v>5185</v>
      </c>
      <c r="N36" s="53"/>
      <c r="O36" s="53"/>
      <c r="P36" s="53"/>
      <c r="Q36" s="53"/>
      <c r="R36" s="53"/>
      <c r="S36" s="53"/>
      <c r="T36" s="53"/>
      <c r="U36" s="53"/>
      <c r="V36" s="53"/>
      <c r="W36" s="53"/>
      <c r="X36" s="53"/>
      <c r="Y36" s="53"/>
      <c r="Z36" s="51"/>
      <c r="AA36" s="51"/>
    </row>
    <row r="37" spans="1:27" ht="15.75" hidden="1" customHeight="1">
      <c r="A37" s="59">
        <v>11</v>
      </c>
      <c r="B37" s="50" t="s">
        <v>4816</v>
      </c>
      <c r="C37" s="50" t="s">
        <v>4775</v>
      </c>
      <c r="D37" s="50" t="s">
        <v>5184</v>
      </c>
      <c r="E37" s="50" t="s">
        <v>5183</v>
      </c>
      <c r="F37" s="50" t="s">
        <v>5182</v>
      </c>
      <c r="N37" s="53"/>
      <c r="O37" s="53"/>
      <c r="P37" s="53"/>
      <c r="Q37" s="53"/>
      <c r="R37" s="53"/>
      <c r="S37" s="53"/>
      <c r="T37" s="53"/>
      <c r="U37" s="53"/>
      <c r="V37" s="53"/>
      <c r="W37" s="53"/>
      <c r="X37" s="53"/>
      <c r="Y37" s="53"/>
      <c r="Z37" s="51"/>
      <c r="AA37" s="51"/>
    </row>
    <row r="38" spans="1:27" ht="15.75" hidden="1" customHeight="1">
      <c r="A38" s="59">
        <v>11</v>
      </c>
      <c r="B38" s="50" t="s">
        <v>4816</v>
      </c>
      <c r="C38" s="50" t="s">
        <v>4775</v>
      </c>
      <c r="D38" s="50" t="s">
        <v>5181</v>
      </c>
      <c r="E38" s="50" t="s">
        <v>5179</v>
      </c>
      <c r="F38" s="50" t="s">
        <v>5178</v>
      </c>
      <c r="N38" s="53"/>
      <c r="O38" s="53"/>
      <c r="P38" s="53"/>
      <c r="Q38" s="53"/>
      <c r="R38" s="53"/>
      <c r="S38" s="53"/>
      <c r="T38" s="53"/>
      <c r="U38" s="53"/>
      <c r="V38" s="53"/>
      <c r="W38" s="53"/>
      <c r="X38" s="53"/>
      <c r="Y38" s="53"/>
      <c r="Z38" s="51"/>
      <c r="AA38" s="51"/>
    </row>
    <row r="39" spans="1:27" ht="15.75" hidden="1" customHeight="1">
      <c r="A39" s="59">
        <v>11</v>
      </c>
      <c r="B39" s="50" t="s">
        <v>4816</v>
      </c>
      <c r="C39" s="50" t="s">
        <v>4775</v>
      </c>
      <c r="D39" s="50" t="s">
        <v>5180</v>
      </c>
      <c r="E39" s="50" t="s">
        <v>5179</v>
      </c>
      <c r="F39" s="50" t="s">
        <v>5178</v>
      </c>
      <c r="N39" s="53"/>
      <c r="O39" s="53"/>
      <c r="P39" s="53"/>
      <c r="Q39" s="53"/>
      <c r="R39" s="53"/>
      <c r="S39" s="53"/>
      <c r="T39" s="53"/>
      <c r="U39" s="53"/>
      <c r="V39" s="53"/>
      <c r="W39" s="53"/>
      <c r="X39" s="53"/>
      <c r="Y39" s="53"/>
      <c r="Z39" s="51"/>
      <c r="AA39" s="51"/>
    </row>
    <row r="40" spans="1:27" ht="15.75" hidden="1" customHeight="1">
      <c r="A40" s="59">
        <v>15</v>
      </c>
      <c r="C40" s="50" t="s">
        <v>4782</v>
      </c>
      <c r="F40" s="50" t="s">
        <v>5177</v>
      </c>
      <c r="N40" s="53"/>
      <c r="O40" s="53"/>
      <c r="P40" s="53"/>
      <c r="Q40" s="53"/>
      <c r="R40" s="53"/>
      <c r="S40" s="53"/>
      <c r="T40" s="53"/>
      <c r="U40" s="53"/>
      <c r="V40" s="53"/>
      <c r="W40" s="53"/>
      <c r="X40" s="53"/>
      <c r="Y40" s="53"/>
      <c r="Z40" s="51"/>
      <c r="AA40" s="51"/>
    </row>
    <row r="41" spans="1:27" ht="15.75" hidden="1" customHeight="1">
      <c r="A41" s="59">
        <v>15</v>
      </c>
      <c r="B41" s="50" t="s">
        <v>4801</v>
      </c>
      <c r="C41" s="50" t="s">
        <v>4782</v>
      </c>
      <c r="D41" s="50" t="s">
        <v>5176</v>
      </c>
      <c r="E41" s="50" t="s">
        <v>5175</v>
      </c>
      <c r="F41" s="50" t="s">
        <v>5174</v>
      </c>
      <c r="G41" s="50" t="s">
        <v>5173</v>
      </c>
      <c r="N41" s="53"/>
      <c r="O41" s="53"/>
      <c r="P41" s="53"/>
      <c r="Q41" s="53"/>
      <c r="R41" s="53"/>
      <c r="S41" s="53"/>
      <c r="T41" s="53"/>
      <c r="U41" s="53"/>
      <c r="V41" s="53"/>
      <c r="W41" s="53"/>
      <c r="X41" s="53"/>
      <c r="Y41" s="53"/>
      <c r="Z41" s="51"/>
      <c r="AA41" s="51"/>
    </row>
    <row r="42" spans="1:27" ht="15.75" hidden="1" customHeight="1">
      <c r="A42" s="59">
        <v>15</v>
      </c>
      <c r="B42" s="50" t="s">
        <v>4801</v>
      </c>
      <c r="C42" s="50" t="s">
        <v>4782</v>
      </c>
      <c r="D42" s="50" t="s">
        <v>5172</v>
      </c>
      <c r="E42" s="50" t="s">
        <v>5171</v>
      </c>
      <c r="F42" s="50" t="s">
        <v>5170</v>
      </c>
      <c r="N42" s="53"/>
      <c r="O42" s="53"/>
      <c r="P42" s="53"/>
      <c r="Q42" s="53"/>
      <c r="R42" s="53"/>
      <c r="S42" s="53"/>
      <c r="T42" s="53"/>
      <c r="U42" s="53"/>
      <c r="V42" s="53"/>
      <c r="W42" s="53"/>
      <c r="X42" s="53"/>
      <c r="Y42" s="53"/>
      <c r="Z42" s="51"/>
      <c r="AA42" s="51"/>
    </row>
    <row r="43" spans="1:27" ht="15.75" hidden="1" customHeight="1">
      <c r="A43" s="59">
        <v>15</v>
      </c>
      <c r="B43" s="50" t="s">
        <v>4801</v>
      </c>
      <c r="C43" s="50" t="s">
        <v>4782</v>
      </c>
      <c r="D43" s="50" t="s">
        <v>5169</v>
      </c>
      <c r="E43" s="50" t="s">
        <v>5168</v>
      </c>
      <c r="F43" s="50" t="s">
        <v>5166</v>
      </c>
      <c r="N43" s="53"/>
      <c r="O43" s="53"/>
      <c r="P43" s="53"/>
      <c r="Q43" s="53"/>
      <c r="R43" s="53"/>
      <c r="S43" s="53"/>
      <c r="T43" s="53"/>
      <c r="U43" s="53"/>
      <c r="V43" s="53"/>
      <c r="W43" s="53"/>
      <c r="X43" s="53"/>
      <c r="Y43" s="53"/>
      <c r="Z43" s="51"/>
      <c r="AA43" s="51"/>
    </row>
    <row r="44" spans="1:27" ht="15.75" hidden="1" customHeight="1">
      <c r="A44" s="59">
        <v>15</v>
      </c>
      <c r="B44" s="50" t="s">
        <v>4801</v>
      </c>
      <c r="C44" s="50" t="s">
        <v>4782</v>
      </c>
      <c r="D44" s="50" t="s">
        <v>5167</v>
      </c>
      <c r="E44" s="50" t="s">
        <v>5164</v>
      </c>
      <c r="F44" s="50" t="s">
        <v>5166</v>
      </c>
      <c r="N44" s="53"/>
      <c r="O44" s="53"/>
      <c r="P44" s="53"/>
      <c r="Q44" s="53"/>
      <c r="R44" s="53"/>
      <c r="S44" s="53"/>
      <c r="T44" s="53"/>
      <c r="U44" s="53"/>
      <c r="V44" s="53"/>
      <c r="W44" s="53"/>
      <c r="X44" s="53"/>
      <c r="Y44" s="53"/>
      <c r="Z44" s="51"/>
      <c r="AA44" s="51"/>
    </row>
    <row r="45" spans="1:27" ht="15.75" hidden="1" customHeight="1">
      <c r="A45" s="59">
        <v>15</v>
      </c>
      <c r="B45" s="50" t="s">
        <v>4801</v>
      </c>
      <c r="C45" s="50" t="s">
        <v>4782</v>
      </c>
      <c r="D45" s="50" t="s">
        <v>5165</v>
      </c>
      <c r="E45" s="50" t="s">
        <v>5164</v>
      </c>
      <c r="F45" s="50" t="s">
        <v>5163</v>
      </c>
      <c r="N45" s="53"/>
      <c r="O45" s="53"/>
      <c r="P45" s="53"/>
      <c r="Q45" s="53"/>
      <c r="R45" s="53"/>
      <c r="S45" s="53"/>
      <c r="T45" s="53"/>
      <c r="U45" s="53"/>
      <c r="V45" s="53"/>
      <c r="W45" s="53"/>
      <c r="X45" s="53"/>
      <c r="Y45" s="53"/>
      <c r="Z45" s="51"/>
      <c r="AA45" s="51"/>
    </row>
    <row r="46" spans="1:27" ht="15.75" hidden="1" customHeight="1">
      <c r="A46" s="59">
        <v>15</v>
      </c>
      <c r="B46" s="50" t="s">
        <v>4801</v>
      </c>
      <c r="C46" s="50" t="s">
        <v>4782</v>
      </c>
      <c r="D46" s="50" t="s">
        <v>5162</v>
      </c>
      <c r="E46" s="50" t="s">
        <v>5161</v>
      </c>
      <c r="F46" s="50" t="s">
        <v>5159</v>
      </c>
      <c r="N46" s="53"/>
      <c r="O46" s="53"/>
      <c r="P46" s="53"/>
      <c r="Q46" s="53"/>
      <c r="R46" s="53"/>
      <c r="S46" s="53"/>
      <c r="T46" s="53"/>
      <c r="U46" s="53"/>
      <c r="V46" s="53"/>
      <c r="W46" s="53"/>
      <c r="X46" s="53"/>
      <c r="Y46" s="53"/>
      <c r="Z46" s="51"/>
      <c r="AA46" s="51"/>
    </row>
    <row r="47" spans="1:27" ht="15.75" hidden="1" customHeight="1">
      <c r="A47" s="59">
        <v>15</v>
      </c>
      <c r="B47" s="50" t="s">
        <v>4801</v>
      </c>
      <c r="C47" s="50" t="s">
        <v>4782</v>
      </c>
      <c r="D47" s="50" t="s">
        <v>5160</v>
      </c>
      <c r="E47" s="50" t="s">
        <v>5158</v>
      </c>
      <c r="F47" s="50" t="s">
        <v>5159</v>
      </c>
      <c r="N47" s="53"/>
      <c r="O47" s="53"/>
      <c r="P47" s="53"/>
      <c r="Q47" s="53"/>
      <c r="R47" s="53"/>
      <c r="S47" s="53"/>
      <c r="T47" s="53"/>
      <c r="U47" s="53"/>
      <c r="V47" s="53"/>
      <c r="W47" s="53"/>
      <c r="X47" s="53"/>
      <c r="Y47" s="53"/>
      <c r="Z47" s="51"/>
      <c r="AA47" s="51"/>
    </row>
    <row r="48" spans="1:27" ht="15.75" hidden="1" customHeight="1">
      <c r="A48" s="59">
        <v>15</v>
      </c>
      <c r="B48" s="50" t="s">
        <v>4801</v>
      </c>
      <c r="C48" s="50" t="s">
        <v>4782</v>
      </c>
      <c r="D48" s="50" t="s">
        <v>13</v>
      </c>
      <c r="E48" s="50" t="s">
        <v>5158</v>
      </c>
      <c r="F48" s="50" t="s">
        <v>5156</v>
      </c>
      <c r="N48" s="53"/>
      <c r="O48" s="53"/>
      <c r="P48" s="53"/>
      <c r="Q48" s="53"/>
      <c r="R48" s="53"/>
      <c r="S48" s="53"/>
      <c r="T48" s="53"/>
      <c r="U48" s="53"/>
      <c r="V48" s="53"/>
      <c r="W48" s="53"/>
      <c r="X48" s="53"/>
      <c r="Y48" s="53"/>
      <c r="Z48" s="51"/>
      <c r="AA48" s="51"/>
    </row>
    <row r="49" spans="1:27" ht="15.75" hidden="1" customHeight="1">
      <c r="A49" s="59">
        <v>15</v>
      </c>
      <c r="B49" s="50" t="s">
        <v>4801</v>
      </c>
      <c r="C49" s="50" t="s">
        <v>4782</v>
      </c>
      <c r="D49" s="50" t="s">
        <v>5157</v>
      </c>
      <c r="E49" s="50" t="s">
        <v>5154</v>
      </c>
      <c r="F49" s="50" t="s">
        <v>5156</v>
      </c>
      <c r="N49" s="53"/>
      <c r="O49" s="53"/>
      <c r="P49" s="53"/>
      <c r="Q49" s="53"/>
      <c r="R49" s="53"/>
      <c r="S49" s="53"/>
      <c r="T49" s="53"/>
      <c r="U49" s="53"/>
      <c r="V49" s="53"/>
      <c r="W49" s="53"/>
      <c r="X49" s="53"/>
      <c r="Y49" s="53"/>
      <c r="Z49" s="51"/>
      <c r="AA49" s="51"/>
    </row>
    <row r="50" spans="1:27" ht="15.75" hidden="1" customHeight="1">
      <c r="A50" s="59">
        <v>15</v>
      </c>
      <c r="B50" s="50" t="s">
        <v>4801</v>
      </c>
      <c r="C50" s="50" t="s">
        <v>4782</v>
      </c>
      <c r="D50" s="50" t="s">
        <v>5155</v>
      </c>
      <c r="E50" s="50" t="s">
        <v>5154</v>
      </c>
      <c r="F50" s="50" t="s">
        <v>5153</v>
      </c>
      <c r="N50" s="53"/>
      <c r="O50" s="53"/>
      <c r="P50" s="53"/>
      <c r="Q50" s="53"/>
      <c r="R50" s="53"/>
      <c r="S50" s="53"/>
      <c r="T50" s="53"/>
      <c r="U50" s="53"/>
      <c r="V50" s="53"/>
      <c r="W50" s="53"/>
      <c r="X50" s="53"/>
      <c r="Y50" s="53"/>
      <c r="Z50" s="51"/>
      <c r="AA50" s="51"/>
    </row>
    <row r="51" spans="1:27" ht="15.75" hidden="1" customHeight="1">
      <c r="A51" s="59">
        <v>15</v>
      </c>
      <c r="B51" s="50" t="s">
        <v>4801</v>
      </c>
      <c r="C51" s="50" t="s">
        <v>4782</v>
      </c>
      <c r="D51" s="50" t="s">
        <v>5152</v>
      </c>
      <c r="E51" s="50" t="s">
        <v>5151</v>
      </c>
      <c r="F51" s="50" t="s">
        <v>5146</v>
      </c>
      <c r="N51" s="53"/>
      <c r="O51" s="53"/>
      <c r="P51" s="53"/>
      <c r="Q51" s="53"/>
      <c r="R51" s="53"/>
      <c r="S51" s="53"/>
      <c r="T51" s="53"/>
      <c r="U51" s="53"/>
      <c r="V51" s="53"/>
      <c r="W51" s="53"/>
      <c r="X51" s="53"/>
      <c r="Y51" s="53"/>
      <c r="Z51" s="51"/>
      <c r="AA51" s="51"/>
    </row>
    <row r="52" spans="1:27" ht="15.75" hidden="1" customHeight="1">
      <c r="A52" s="59">
        <v>15</v>
      </c>
      <c r="B52" s="50" t="s">
        <v>4801</v>
      </c>
      <c r="C52" s="50" t="s">
        <v>4782</v>
      </c>
      <c r="D52" s="50" t="s">
        <v>841</v>
      </c>
      <c r="E52" s="50" t="s">
        <v>5150</v>
      </c>
      <c r="F52" s="50" t="s">
        <v>5146</v>
      </c>
      <c r="N52" s="53"/>
      <c r="O52" s="53"/>
      <c r="P52" s="53"/>
      <c r="Q52" s="53"/>
      <c r="R52" s="53"/>
      <c r="S52" s="53"/>
      <c r="T52" s="53"/>
      <c r="U52" s="53"/>
      <c r="V52" s="53"/>
      <c r="W52" s="53"/>
      <c r="X52" s="53"/>
      <c r="Y52" s="53"/>
      <c r="Z52" s="51"/>
      <c r="AA52" s="51"/>
    </row>
    <row r="53" spans="1:27" ht="15.75" hidden="1" customHeight="1">
      <c r="A53" s="59">
        <v>15</v>
      </c>
      <c r="B53" s="50" t="s">
        <v>4801</v>
      </c>
      <c r="C53" s="50" t="s">
        <v>4782</v>
      </c>
      <c r="D53" s="50" t="s">
        <v>5149</v>
      </c>
      <c r="E53" s="50" t="s">
        <v>5148</v>
      </c>
      <c r="F53" s="50" t="s">
        <v>5146</v>
      </c>
      <c r="N53" s="53"/>
      <c r="O53" s="53"/>
      <c r="P53" s="53"/>
      <c r="Q53" s="53"/>
      <c r="R53" s="53"/>
      <c r="S53" s="53"/>
      <c r="T53" s="53"/>
      <c r="U53" s="53"/>
      <c r="V53" s="53"/>
      <c r="W53" s="53"/>
      <c r="X53" s="53"/>
      <c r="Y53" s="53"/>
      <c r="Z53" s="51"/>
      <c r="AA53" s="51"/>
    </row>
    <row r="54" spans="1:27" ht="15" hidden="1">
      <c r="A54" s="59">
        <v>15</v>
      </c>
      <c r="B54" s="50" t="s">
        <v>4801</v>
      </c>
      <c r="C54" s="50" t="s">
        <v>4782</v>
      </c>
      <c r="D54" s="50" t="s">
        <v>5147</v>
      </c>
      <c r="E54" s="50" t="s">
        <v>5144</v>
      </c>
      <c r="F54" s="50" t="s">
        <v>5146</v>
      </c>
      <c r="N54" s="53"/>
      <c r="O54" s="53"/>
      <c r="P54" s="53"/>
      <c r="Q54" s="53"/>
      <c r="R54" s="53"/>
      <c r="S54" s="53"/>
      <c r="T54" s="53"/>
      <c r="U54" s="53"/>
      <c r="V54" s="53"/>
      <c r="W54" s="53"/>
      <c r="X54" s="53"/>
      <c r="Y54" s="53"/>
      <c r="Z54" s="51"/>
      <c r="AA54" s="51"/>
    </row>
    <row r="55" spans="1:27" ht="15" hidden="1">
      <c r="A55" s="59">
        <v>15</v>
      </c>
      <c r="B55" s="50" t="s">
        <v>4801</v>
      </c>
      <c r="C55" s="50" t="s">
        <v>4782</v>
      </c>
      <c r="D55" s="50" t="s">
        <v>5145</v>
      </c>
      <c r="E55" s="50" t="s">
        <v>5144</v>
      </c>
      <c r="F55" s="50" t="s">
        <v>5143</v>
      </c>
      <c r="N55" s="53"/>
      <c r="O55" s="53"/>
      <c r="P55" s="53"/>
      <c r="Q55" s="53"/>
      <c r="R55" s="53"/>
      <c r="S55" s="53"/>
      <c r="T55" s="53"/>
      <c r="U55" s="53"/>
      <c r="V55" s="53"/>
      <c r="W55" s="53"/>
      <c r="X55" s="53"/>
      <c r="Y55" s="53"/>
      <c r="Z55" s="51"/>
      <c r="AA55" s="51"/>
    </row>
    <row r="56" spans="1:27" ht="15" hidden="1">
      <c r="A56" s="59">
        <v>15</v>
      </c>
      <c r="B56" s="50" t="s">
        <v>4943</v>
      </c>
      <c r="C56" s="50" t="s">
        <v>4782</v>
      </c>
      <c r="D56" s="50" t="s">
        <v>17</v>
      </c>
      <c r="E56" s="50" t="s">
        <v>5142</v>
      </c>
      <c r="F56" s="50" t="s">
        <v>5133</v>
      </c>
      <c r="N56" s="53"/>
      <c r="O56" s="53"/>
      <c r="P56" s="53"/>
      <c r="Q56" s="53"/>
      <c r="R56" s="53"/>
      <c r="S56" s="53"/>
      <c r="T56" s="53"/>
      <c r="U56" s="53"/>
      <c r="V56" s="53"/>
      <c r="W56" s="53"/>
      <c r="X56" s="53"/>
      <c r="Y56" s="53"/>
      <c r="Z56" s="51"/>
      <c r="AA56" s="51"/>
    </row>
    <row r="57" spans="1:27" ht="15" hidden="1">
      <c r="A57" s="59">
        <v>15</v>
      </c>
      <c r="B57" s="50" t="s">
        <v>4943</v>
      </c>
      <c r="C57" s="50" t="s">
        <v>4782</v>
      </c>
      <c r="D57" s="50" t="s">
        <v>5141</v>
      </c>
      <c r="E57" s="50" t="s">
        <v>5140</v>
      </c>
      <c r="F57" s="50" t="s">
        <v>5133</v>
      </c>
      <c r="N57" s="53"/>
      <c r="O57" s="53"/>
      <c r="P57" s="53"/>
      <c r="Q57" s="53"/>
      <c r="R57" s="53"/>
      <c r="S57" s="53"/>
      <c r="T57" s="53"/>
      <c r="U57" s="53"/>
      <c r="V57" s="53"/>
      <c r="W57" s="53"/>
      <c r="X57" s="53"/>
      <c r="Y57" s="53"/>
      <c r="Z57" s="51"/>
      <c r="AA57" s="51"/>
    </row>
    <row r="58" spans="1:27" ht="15" hidden="1">
      <c r="A58" s="59">
        <v>15</v>
      </c>
      <c r="B58" s="50" t="s">
        <v>4943</v>
      </c>
      <c r="C58" s="50" t="s">
        <v>4782</v>
      </c>
      <c r="D58" s="50" t="s">
        <v>5139</v>
      </c>
      <c r="E58" s="50" t="s">
        <v>5138</v>
      </c>
      <c r="F58" s="50" t="s">
        <v>5133</v>
      </c>
      <c r="N58" s="53"/>
      <c r="O58" s="53"/>
      <c r="P58" s="53"/>
      <c r="Q58" s="53"/>
      <c r="R58" s="53"/>
      <c r="S58" s="53"/>
      <c r="T58" s="53"/>
      <c r="U58" s="53"/>
      <c r="V58" s="53"/>
      <c r="W58" s="53"/>
      <c r="X58" s="53"/>
      <c r="Y58" s="53"/>
      <c r="Z58" s="51"/>
      <c r="AA58" s="51"/>
    </row>
    <row r="59" spans="1:27" ht="15" hidden="1">
      <c r="A59" s="59">
        <v>15</v>
      </c>
      <c r="B59" s="50" t="s">
        <v>4943</v>
      </c>
      <c r="C59" s="50" t="s">
        <v>4782</v>
      </c>
      <c r="D59" s="50" t="s">
        <v>0</v>
      </c>
      <c r="E59" s="50" t="s">
        <v>5138</v>
      </c>
      <c r="F59" s="50" t="s">
        <v>5133</v>
      </c>
      <c r="N59" s="53"/>
      <c r="O59" s="53"/>
      <c r="P59" s="53"/>
      <c r="Q59" s="53"/>
      <c r="R59" s="53"/>
      <c r="S59" s="53"/>
      <c r="T59" s="53"/>
      <c r="U59" s="53"/>
      <c r="V59" s="53"/>
      <c r="W59" s="53"/>
      <c r="X59" s="53"/>
      <c r="Y59" s="53"/>
      <c r="Z59" s="51"/>
      <c r="AA59" s="51"/>
    </row>
    <row r="60" spans="1:27" ht="15" hidden="1">
      <c r="A60" s="59">
        <v>15</v>
      </c>
      <c r="B60" s="50" t="s">
        <v>4943</v>
      </c>
      <c r="C60" s="50" t="s">
        <v>4782</v>
      </c>
      <c r="D60" s="50" t="s">
        <v>18</v>
      </c>
      <c r="E60" s="50" t="s">
        <v>5137</v>
      </c>
      <c r="F60" s="50" t="s">
        <v>5133</v>
      </c>
      <c r="N60" s="53"/>
      <c r="O60" s="53"/>
      <c r="P60" s="53"/>
      <c r="Q60" s="53"/>
      <c r="R60" s="53"/>
      <c r="S60" s="53"/>
      <c r="T60" s="53"/>
      <c r="U60" s="53"/>
      <c r="V60" s="53"/>
      <c r="W60" s="53"/>
      <c r="X60" s="53"/>
      <c r="Y60" s="53"/>
      <c r="Z60" s="51"/>
      <c r="AA60" s="51"/>
    </row>
    <row r="61" spans="1:27" ht="15" hidden="1">
      <c r="A61" s="59">
        <v>15</v>
      </c>
      <c r="B61" s="50" t="s">
        <v>4943</v>
      </c>
      <c r="C61" s="50" t="s">
        <v>4782</v>
      </c>
      <c r="D61" s="50" t="s">
        <v>5136</v>
      </c>
      <c r="E61" s="50" t="s">
        <v>5135</v>
      </c>
      <c r="F61" s="50" t="s">
        <v>5133</v>
      </c>
      <c r="N61" s="53"/>
      <c r="O61" s="53"/>
      <c r="P61" s="53"/>
      <c r="Q61" s="53"/>
      <c r="R61" s="53"/>
      <c r="S61" s="53"/>
      <c r="T61" s="53"/>
      <c r="U61" s="53"/>
      <c r="V61" s="53"/>
      <c r="W61" s="53"/>
      <c r="X61" s="53"/>
      <c r="Y61" s="53"/>
      <c r="Z61" s="51"/>
      <c r="AA61" s="51"/>
    </row>
    <row r="62" spans="1:27" ht="15" hidden="1">
      <c r="A62" s="59">
        <v>15</v>
      </c>
      <c r="B62" s="50" t="s">
        <v>4943</v>
      </c>
      <c r="C62" s="50" t="s">
        <v>4782</v>
      </c>
      <c r="D62" s="50" t="s">
        <v>16</v>
      </c>
      <c r="E62" s="50" t="s">
        <v>5134</v>
      </c>
      <c r="F62" s="50" t="s">
        <v>5133</v>
      </c>
      <c r="N62" s="53"/>
      <c r="O62" s="53"/>
      <c r="P62" s="53"/>
      <c r="Q62" s="53"/>
      <c r="R62" s="53"/>
      <c r="S62" s="53"/>
      <c r="T62" s="53"/>
      <c r="U62" s="53"/>
      <c r="V62" s="53"/>
      <c r="W62" s="53"/>
      <c r="X62" s="53"/>
      <c r="Y62" s="53"/>
      <c r="Z62" s="51"/>
      <c r="AA62" s="51"/>
    </row>
    <row r="63" spans="1:27" ht="15" hidden="1">
      <c r="A63" s="59">
        <v>15</v>
      </c>
      <c r="B63" s="50" t="s">
        <v>4816</v>
      </c>
      <c r="C63" s="50" t="s">
        <v>4782</v>
      </c>
      <c r="D63" s="50" t="s">
        <v>5132</v>
      </c>
      <c r="E63" s="50" t="s">
        <v>5130</v>
      </c>
      <c r="F63" s="50" t="s">
        <v>5121</v>
      </c>
      <c r="N63" s="53"/>
      <c r="O63" s="53"/>
      <c r="P63" s="53"/>
      <c r="Q63" s="53"/>
      <c r="R63" s="53"/>
      <c r="S63" s="53"/>
      <c r="T63" s="53"/>
      <c r="U63" s="53"/>
      <c r="V63" s="53"/>
      <c r="W63" s="53"/>
      <c r="X63" s="53"/>
      <c r="Y63" s="53"/>
      <c r="Z63" s="51"/>
      <c r="AA63" s="51"/>
    </row>
    <row r="64" spans="1:27" ht="15" hidden="1">
      <c r="A64" s="59">
        <v>15</v>
      </c>
      <c r="B64" s="50" t="s">
        <v>4816</v>
      </c>
      <c r="C64" s="50" t="s">
        <v>4782</v>
      </c>
      <c r="D64" s="50" t="s">
        <v>5131</v>
      </c>
      <c r="E64" s="50" t="s">
        <v>5130</v>
      </c>
      <c r="F64" s="50" t="s">
        <v>5121</v>
      </c>
      <c r="N64" s="53"/>
      <c r="O64" s="53"/>
      <c r="P64" s="53"/>
      <c r="Q64" s="53"/>
      <c r="R64" s="53"/>
      <c r="S64" s="53"/>
      <c r="T64" s="53"/>
      <c r="U64" s="53"/>
      <c r="V64" s="53"/>
      <c r="W64" s="53"/>
      <c r="X64" s="53"/>
      <c r="Y64" s="53"/>
      <c r="Z64" s="51"/>
      <c r="AA64" s="51"/>
    </row>
    <row r="65" spans="1:27" ht="15" hidden="1">
      <c r="A65" s="59">
        <v>15</v>
      </c>
      <c r="B65" s="50" t="s">
        <v>4816</v>
      </c>
      <c r="C65" s="50" t="s">
        <v>4782</v>
      </c>
      <c r="D65" s="50" t="s">
        <v>5129</v>
      </c>
      <c r="E65" s="50" t="s">
        <v>5127</v>
      </c>
      <c r="F65" s="50" t="s">
        <v>5126</v>
      </c>
      <c r="N65" s="53"/>
      <c r="O65" s="53"/>
      <c r="P65" s="53"/>
      <c r="Q65" s="53"/>
      <c r="R65" s="53"/>
      <c r="S65" s="53"/>
      <c r="T65" s="53"/>
      <c r="U65" s="53"/>
      <c r="V65" s="53"/>
      <c r="W65" s="53"/>
      <c r="X65" s="53"/>
      <c r="Y65" s="53"/>
      <c r="Z65" s="51"/>
      <c r="AA65" s="51"/>
    </row>
    <row r="66" spans="1:27" ht="15" hidden="1">
      <c r="A66" s="59">
        <v>15</v>
      </c>
      <c r="B66" s="50" t="s">
        <v>4816</v>
      </c>
      <c r="C66" s="50" t="s">
        <v>4782</v>
      </c>
      <c r="D66" s="50" t="s">
        <v>5128</v>
      </c>
      <c r="E66" s="50" t="s">
        <v>5127</v>
      </c>
      <c r="F66" s="50" t="s">
        <v>5126</v>
      </c>
      <c r="N66" s="53"/>
      <c r="O66" s="53"/>
      <c r="P66" s="53"/>
      <c r="Q66" s="53"/>
      <c r="R66" s="53"/>
      <c r="S66" s="53"/>
      <c r="T66" s="53"/>
      <c r="U66" s="53"/>
      <c r="V66" s="53"/>
      <c r="W66" s="53"/>
      <c r="X66" s="53"/>
      <c r="Y66" s="53"/>
      <c r="Z66" s="51"/>
      <c r="AA66" s="51"/>
    </row>
    <row r="67" spans="1:27" ht="15" hidden="1">
      <c r="A67" s="59">
        <v>15</v>
      </c>
      <c r="B67" s="50" t="s">
        <v>4816</v>
      </c>
      <c r="C67" s="50" t="s">
        <v>4782</v>
      </c>
      <c r="D67" s="50" t="s">
        <v>5125</v>
      </c>
      <c r="E67" s="50" t="s">
        <v>5124</v>
      </c>
      <c r="F67" s="50" t="s">
        <v>5121</v>
      </c>
      <c r="N67" s="53"/>
      <c r="O67" s="53"/>
      <c r="P67" s="53"/>
      <c r="Q67" s="53"/>
      <c r="R67" s="53"/>
      <c r="S67" s="53"/>
      <c r="T67" s="53"/>
      <c r="U67" s="53"/>
      <c r="V67" s="53"/>
      <c r="W67" s="53"/>
      <c r="X67" s="53"/>
      <c r="Y67" s="53"/>
      <c r="Z67" s="51"/>
      <c r="AA67" s="51"/>
    </row>
    <row r="68" spans="1:27" ht="15" hidden="1">
      <c r="A68" s="59">
        <v>15</v>
      </c>
      <c r="B68" s="50" t="s">
        <v>4816</v>
      </c>
      <c r="C68" s="50" t="s">
        <v>4782</v>
      </c>
      <c r="D68" s="50" t="s">
        <v>5123</v>
      </c>
      <c r="E68" s="50" t="s">
        <v>5122</v>
      </c>
      <c r="F68" s="50" t="s">
        <v>5121</v>
      </c>
      <c r="N68" s="53"/>
      <c r="O68" s="53"/>
      <c r="P68" s="53"/>
      <c r="Q68" s="53"/>
      <c r="R68" s="53"/>
      <c r="S68" s="53"/>
      <c r="T68" s="53"/>
      <c r="U68" s="53"/>
      <c r="V68" s="53"/>
      <c r="W68" s="53"/>
      <c r="X68" s="53"/>
      <c r="Y68" s="53"/>
      <c r="Z68" s="51"/>
      <c r="AA68" s="51"/>
    </row>
    <row r="69" spans="1:27" ht="15" hidden="1">
      <c r="A69" s="59">
        <v>20</v>
      </c>
      <c r="B69" s="50" t="s">
        <v>4801</v>
      </c>
      <c r="C69" s="50" t="s">
        <v>5081</v>
      </c>
      <c r="D69" s="50" t="s">
        <v>5120</v>
      </c>
      <c r="E69" s="50" t="s">
        <v>5119</v>
      </c>
      <c r="F69" s="50" t="s">
        <v>5115</v>
      </c>
      <c r="N69" s="53"/>
      <c r="O69" s="53"/>
      <c r="P69" s="53"/>
      <c r="Q69" s="53"/>
      <c r="R69" s="53"/>
      <c r="S69" s="53"/>
      <c r="T69" s="53"/>
      <c r="U69" s="53"/>
      <c r="V69" s="53"/>
      <c r="W69" s="53"/>
      <c r="X69" s="53"/>
      <c r="Y69" s="53"/>
      <c r="Z69" s="51"/>
      <c r="AA69" s="51"/>
    </row>
    <row r="70" spans="1:27" ht="15" hidden="1">
      <c r="A70" s="59">
        <v>20</v>
      </c>
      <c r="B70" s="50" t="s">
        <v>4801</v>
      </c>
      <c r="C70" s="50" t="s">
        <v>5081</v>
      </c>
      <c r="D70" s="50" t="s">
        <v>5118</v>
      </c>
      <c r="E70" s="50" t="s">
        <v>5116</v>
      </c>
      <c r="F70" s="50" t="s">
        <v>5115</v>
      </c>
      <c r="N70" s="53"/>
      <c r="O70" s="53"/>
      <c r="P70" s="53"/>
      <c r="Q70" s="53"/>
      <c r="R70" s="53"/>
      <c r="S70" s="53"/>
      <c r="T70" s="53"/>
      <c r="U70" s="53"/>
      <c r="V70" s="53"/>
      <c r="W70" s="53"/>
      <c r="X70" s="53"/>
      <c r="Y70" s="53"/>
      <c r="Z70" s="51"/>
      <c r="AA70" s="51"/>
    </row>
    <row r="71" spans="1:27" ht="15" hidden="1">
      <c r="A71" s="59">
        <v>20</v>
      </c>
      <c r="B71" s="50" t="s">
        <v>4801</v>
      </c>
      <c r="C71" s="50" t="s">
        <v>5081</v>
      </c>
      <c r="D71" s="50" t="s">
        <v>5117</v>
      </c>
      <c r="E71" s="50" t="s">
        <v>5116</v>
      </c>
      <c r="F71" s="50" t="s">
        <v>5115</v>
      </c>
      <c r="N71" s="53"/>
      <c r="O71" s="53"/>
      <c r="P71" s="53"/>
      <c r="Q71" s="53"/>
      <c r="R71" s="53"/>
      <c r="S71" s="53"/>
      <c r="T71" s="53"/>
      <c r="U71" s="53"/>
      <c r="V71" s="53"/>
      <c r="W71" s="53"/>
      <c r="X71" s="53"/>
      <c r="Y71" s="53"/>
      <c r="Z71" s="51"/>
      <c r="AA71" s="51"/>
    </row>
    <row r="72" spans="1:27" ht="15" hidden="1">
      <c r="A72" s="59">
        <v>20</v>
      </c>
      <c r="B72" s="50" t="s">
        <v>4801</v>
      </c>
      <c r="C72" s="50" t="s">
        <v>5081</v>
      </c>
      <c r="D72" s="50" t="s">
        <v>5114</v>
      </c>
      <c r="E72" s="50" t="s">
        <v>5113</v>
      </c>
      <c r="F72" s="50" t="s">
        <v>5112</v>
      </c>
      <c r="N72" s="53"/>
      <c r="O72" s="53"/>
      <c r="P72" s="53"/>
      <c r="Q72" s="53"/>
      <c r="R72" s="53"/>
      <c r="S72" s="53"/>
      <c r="T72" s="53"/>
      <c r="U72" s="53"/>
      <c r="V72" s="53"/>
      <c r="W72" s="53"/>
      <c r="X72" s="53"/>
      <c r="Y72" s="53"/>
      <c r="Z72" s="51"/>
      <c r="AA72" s="51"/>
    </row>
    <row r="73" spans="1:27" ht="15" hidden="1">
      <c r="A73" s="59">
        <v>20</v>
      </c>
      <c r="B73" s="50" t="s">
        <v>4801</v>
      </c>
      <c r="C73" s="50" t="s">
        <v>5081</v>
      </c>
      <c r="D73" s="50" t="s">
        <v>5111</v>
      </c>
      <c r="E73" s="50" t="s">
        <v>5110</v>
      </c>
      <c r="F73" s="50" t="s">
        <v>5105</v>
      </c>
      <c r="N73" s="53"/>
      <c r="O73" s="53"/>
      <c r="P73" s="53"/>
      <c r="Q73" s="53"/>
      <c r="R73" s="53"/>
      <c r="S73" s="53"/>
      <c r="T73" s="53"/>
      <c r="U73" s="53"/>
      <c r="V73" s="53"/>
      <c r="W73" s="53"/>
      <c r="X73" s="53"/>
      <c r="Y73" s="53"/>
      <c r="Z73" s="51"/>
      <c r="AA73" s="51"/>
    </row>
    <row r="74" spans="1:27" ht="15" hidden="1">
      <c r="A74" s="59">
        <v>20</v>
      </c>
      <c r="B74" s="50" t="s">
        <v>4801</v>
      </c>
      <c r="C74" s="50" t="s">
        <v>5081</v>
      </c>
      <c r="D74" s="50" t="s">
        <v>5109</v>
      </c>
      <c r="E74" s="60" t="s">
        <v>5108</v>
      </c>
      <c r="F74" s="50" t="s">
        <v>5105</v>
      </c>
      <c r="J74" s="60"/>
      <c r="N74" s="53"/>
      <c r="O74" s="53"/>
      <c r="P74" s="53"/>
      <c r="Q74" s="53"/>
      <c r="R74" s="53"/>
      <c r="S74" s="53"/>
      <c r="T74" s="53"/>
      <c r="U74" s="53"/>
      <c r="V74" s="53"/>
      <c r="W74" s="53"/>
      <c r="X74" s="53"/>
      <c r="Y74" s="53"/>
      <c r="Z74" s="51"/>
      <c r="AA74" s="51"/>
    </row>
    <row r="75" spans="1:27" ht="15" hidden="1">
      <c r="A75" s="59">
        <v>20</v>
      </c>
      <c r="B75" s="50" t="s">
        <v>4801</v>
      </c>
      <c r="C75" s="50" t="s">
        <v>5081</v>
      </c>
      <c r="D75" s="50" t="s">
        <v>5107</v>
      </c>
      <c r="E75" s="50" t="s">
        <v>5106</v>
      </c>
      <c r="F75" s="50" t="s">
        <v>5105</v>
      </c>
      <c r="N75" s="53"/>
      <c r="O75" s="53"/>
      <c r="P75" s="53"/>
      <c r="Q75" s="53"/>
      <c r="R75" s="53"/>
      <c r="S75" s="53"/>
      <c r="T75" s="53"/>
      <c r="U75" s="53"/>
      <c r="V75" s="53"/>
      <c r="W75" s="53"/>
      <c r="X75" s="53"/>
      <c r="Y75" s="53"/>
      <c r="Z75" s="51"/>
      <c r="AA75" s="51"/>
    </row>
    <row r="76" spans="1:27" ht="15" hidden="1">
      <c r="A76" s="59">
        <v>20</v>
      </c>
      <c r="B76" s="50" t="s">
        <v>4801</v>
      </c>
      <c r="C76" s="50" t="s">
        <v>5081</v>
      </c>
      <c r="D76" s="50" t="s">
        <v>5104</v>
      </c>
      <c r="E76" s="50" t="s">
        <v>5103</v>
      </c>
      <c r="F76" s="50" t="s">
        <v>5102</v>
      </c>
      <c r="N76" s="53"/>
      <c r="O76" s="53"/>
      <c r="P76" s="53"/>
      <c r="Q76" s="53"/>
      <c r="R76" s="53"/>
      <c r="S76" s="53"/>
      <c r="T76" s="53"/>
      <c r="U76" s="53"/>
      <c r="V76" s="53"/>
      <c r="W76" s="53"/>
      <c r="X76" s="53"/>
      <c r="Y76" s="53"/>
      <c r="Z76" s="51"/>
      <c r="AA76" s="51"/>
    </row>
    <row r="77" spans="1:27" ht="15" hidden="1">
      <c r="A77" s="59">
        <v>20</v>
      </c>
      <c r="B77" s="50" t="s">
        <v>4801</v>
      </c>
      <c r="C77" s="50" t="s">
        <v>5081</v>
      </c>
      <c r="D77" s="50" t="s">
        <v>5101</v>
      </c>
      <c r="E77" s="50" t="s">
        <v>5100</v>
      </c>
      <c r="F77" s="50" t="s">
        <v>5097</v>
      </c>
      <c r="N77" s="53"/>
      <c r="O77" s="53"/>
      <c r="P77" s="53"/>
      <c r="Q77" s="53"/>
      <c r="R77" s="53"/>
      <c r="S77" s="53"/>
      <c r="T77" s="53"/>
      <c r="U77" s="53"/>
      <c r="V77" s="53"/>
      <c r="W77" s="53"/>
      <c r="X77" s="53"/>
      <c r="Y77" s="53"/>
      <c r="Z77" s="51"/>
      <c r="AA77" s="51"/>
    </row>
    <row r="78" spans="1:27" ht="15" hidden="1">
      <c r="A78" s="59">
        <v>20</v>
      </c>
      <c r="B78" s="50" t="s">
        <v>4801</v>
      </c>
      <c r="C78" s="50" t="s">
        <v>5081</v>
      </c>
      <c r="D78" s="50" t="s">
        <v>5099</v>
      </c>
      <c r="E78" s="50" t="s">
        <v>5098</v>
      </c>
      <c r="F78" s="50" t="s">
        <v>5097</v>
      </c>
      <c r="N78" s="53"/>
      <c r="O78" s="53"/>
      <c r="P78" s="53"/>
      <c r="Q78" s="53"/>
      <c r="R78" s="53"/>
      <c r="S78" s="53"/>
      <c r="T78" s="53"/>
      <c r="U78" s="53"/>
      <c r="V78" s="53"/>
      <c r="W78" s="53"/>
      <c r="X78" s="53"/>
      <c r="Y78" s="53"/>
      <c r="Z78" s="51"/>
      <c r="AA78" s="51"/>
    </row>
    <row r="79" spans="1:27" ht="15" hidden="1">
      <c r="A79" s="59">
        <v>20</v>
      </c>
      <c r="B79" s="50" t="s">
        <v>4801</v>
      </c>
      <c r="C79" s="50" t="s">
        <v>5081</v>
      </c>
      <c r="D79" s="50" t="s">
        <v>5096</v>
      </c>
      <c r="E79" s="50" t="s">
        <v>5095</v>
      </c>
      <c r="F79" s="50" t="s">
        <v>5091</v>
      </c>
      <c r="N79" s="53"/>
      <c r="O79" s="53"/>
      <c r="P79" s="53"/>
      <c r="Q79" s="53"/>
      <c r="R79" s="53"/>
      <c r="S79" s="53"/>
      <c r="T79" s="53"/>
      <c r="U79" s="53"/>
      <c r="V79" s="53"/>
      <c r="W79" s="53"/>
      <c r="X79" s="53"/>
      <c r="Y79" s="53"/>
      <c r="Z79" s="51"/>
      <c r="AA79" s="51"/>
    </row>
    <row r="80" spans="1:27" ht="15" hidden="1">
      <c r="A80" s="59">
        <v>20</v>
      </c>
      <c r="B80" s="50" t="s">
        <v>4801</v>
      </c>
      <c r="C80" s="50" t="s">
        <v>5081</v>
      </c>
      <c r="D80" s="50" t="s">
        <v>5094</v>
      </c>
      <c r="E80" s="50" t="s">
        <v>5092</v>
      </c>
      <c r="F80" s="50" t="s">
        <v>5091</v>
      </c>
      <c r="N80" s="53"/>
      <c r="O80" s="53"/>
      <c r="P80" s="53"/>
      <c r="Q80" s="53"/>
      <c r="R80" s="53"/>
      <c r="S80" s="53"/>
      <c r="T80" s="53"/>
      <c r="U80" s="53"/>
      <c r="V80" s="53"/>
      <c r="W80" s="53"/>
      <c r="X80" s="53"/>
      <c r="Y80" s="53"/>
      <c r="Z80" s="51"/>
      <c r="AA80" s="51"/>
    </row>
    <row r="81" spans="1:27" ht="15" hidden="1">
      <c r="A81" s="59">
        <v>20</v>
      </c>
      <c r="B81" s="50" t="s">
        <v>4801</v>
      </c>
      <c r="C81" s="50" t="s">
        <v>5081</v>
      </c>
      <c r="D81" s="50" t="s">
        <v>5093</v>
      </c>
      <c r="E81" s="50" t="s">
        <v>5092</v>
      </c>
      <c r="F81" s="50" t="s">
        <v>5091</v>
      </c>
      <c r="N81" s="53"/>
      <c r="O81" s="53"/>
      <c r="P81" s="53"/>
      <c r="Q81" s="53"/>
      <c r="R81" s="53"/>
      <c r="S81" s="53"/>
      <c r="T81" s="53"/>
      <c r="U81" s="53"/>
      <c r="V81" s="53"/>
      <c r="W81" s="53"/>
      <c r="X81" s="53"/>
      <c r="Y81" s="53"/>
      <c r="Z81" s="51"/>
      <c r="AA81" s="51"/>
    </row>
    <row r="82" spans="1:27" ht="15" hidden="1">
      <c r="A82" s="59">
        <v>20</v>
      </c>
      <c r="B82" s="50" t="s">
        <v>4816</v>
      </c>
      <c r="C82" s="50" t="s">
        <v>5081</v>
      </c>
      <c r="D82" s="50" t="s">
        <v>5087</v>
      </c>
      <c r="E82" s="50" t="s">
        <v>5086</v>
      </c>
      <c r="F82" s="50" t="s">
        <v>5085</v>
      </c>
      <c r="N82" s="53"/>
      <c r="O82" s="53"/>
      <c r="P82" s="53"/>
      <c r="Q82" s="53"/>
      <c r="R82" s="53"/>
      <c r="S82" s="53"/>
      <c r="T82" s="53"/>
      <c r="U82" s="53"/>
      <c r="V82" s="53"/>
      <c r="W82" s="53"/>
      <c r="X82" s="53"/>
      <c r="Y82" s="53"/>
      <c r="Z82" s="51"/>
      <c r="AA82" s="51"/>
    </row>
    <row r="83" spans="1:27" ht="15" hidden="1">
      <c r="A83" s="59">
        <v>20</v>
      </c>
      <c r="B83" s="50" t="s">
        <v>4816</v>
      </c>
      <c r="C83" s="50" t="s">
        <v>5081</v>
      </c>
      <c r="D83" s="50" t="s">
        <v>5090</v>
      </c>
      <c r="E83" s="50" t="s">
        <v>5089</v>
      </c>
      <c r="F83" s="50" t="s">
        <v>5088</v>
      </c>
      <c r="N83" s="53"/>
      <c r="O83" s="53"/>
      <c r="P83" s="53"/>
      <c r="Q83" s="53"/>
      <c r="R83" s="53"/>
      <c r="S83" s="53"/>
      <c r="T83" s="53"/>
      <c r="U83" s="53"/>
      <c r="V83" s="53"/>
      <c r="W83" s="53"/>
      <c r="X83" s="53"/>
      <c r="Y83" s="53"/>
      <c r="Z83" s="51"/>
      <c r="AA83" s="51"/>
    </row>
    <row r="84" spans="1:27" ht="15" hidden="1">
      <c r="A84" s="59">
        <v>20</v>
      </c>
      <c r="B84" s="50" t="s">
        <v>4816</v>
      </c>
      <c r="C84" s="50" t="s">
        <v>5081</v>
      </c>
      <c r="D84" s="50" t="s">
        <v>5087</v>
      </c>
      <c r="E84" s="50" t="s">
        <v>5086</v>
      </c>
      <c r="F84" s="50" t="s">
        <v>5085</v>
      </c>
      <c r="N84" s="53"/>
      <c r="O84" s="53"/>
      <c r="P84" s="53"/>
      <c r="Q84" s="53"/>
      <c r="R84" s="53"/>
      <c r="S84" s="53"/>
      <c r="T84" s="53"/>
      <c r="U84" s="53"/>
      <c r="V84" s="53"/>
      <c r="W84" s="53"/>
      <c r="X84" s="53"/>
      <c r="Y84" s="53"/>
      <c r="Z84" s="51"/>
      <c r="AA84" s="51"/>
    </row>
    <row r="85" spans="1:27" ht="15" hidden="1">
      <c r="A85" s="59">
        <v>20</v>
      </c>
      <c r="C85" s="50" t="s">
        <v>5081</v>
      </c>
      <c r="F85" s="50" t="s">
        <v>5084</v>
      </c>
      <c r="N85" s="53"/>
      <c r="O85" s="53"/>
      <c r="P85" s="53"/>
      <c r="Q85" s="53"/>
      <c r="R85" s="53"/>
      <c r="S85" s="53"/>
      <c r="T85" s="53"/>
      <c r="U85" s="53"/>
      <c r="V85" s="53"/>
      <c r="W85" s="53"/>
      <c r="X85" s="53"/>
      <c r="Y85" s="53"/>
      <c r="Z85" s="51"/>
      <c r="AA85" s="51"/>
    </row>
    <row r="86" spans="1:27" ht="15" hidden="1">
      <c r="A86" s="59">
        <v>20</v>
      </c>
      <c r="C86" s="50" t="s">
        <v>5081</v>
      </c>
      <c r="F86" s="50" t="s">
        <v>5083</v>
      </c>
      <c r="N86" s="53"/>
      <c r="O86" s="53"/>
      <c r="P86" s="53"/>
      <c r="Q86" s="53"/>
      <c r="R86" s="53"/>
      <c r="S86" s="53"/>
      <c r="T86" s="53"/>
      <c r="U86" s="53"/>
      <c r="V86" s="53"/>
      <c r="W86" s="53"/>
      <c r="X86" s="53"/>
      <c r="Y86" s="53"/>
      <c r="Z86" s="51"/>
      <c r="AA86" s="51"/>
    </row>
    <row r="87" spans="1:27" ht="15" hidden="1">
      <c r="A87" s="59">
        <v>20</v>
      </c>
      <c r="C87" s="50" t="s">
        <v>5081</v>
      </c>
      <c r="F87" s="50" t="s">
        <v>5082</v>
      </c>
      <c r="N87" s="53"/>
      <c r="O87" s="53"/>
      <c r="P87" s="53"/>
      <c r="Q87" s="53"/>
      <c r="R87" s="53"/>
      <c r="S87" s="53"/>
      <c r="T87" s="53"/>
      <c r="U87" s="53"/>
      <c r="V87" s="53"/>
      <c r="W87" s="53"/>
      <c r="X87" s="53"/>
      <c r="Y87" s="53"/>
      <c r="Z87" s="51"/>
      <c r="AA87" s="51"/>
    </row>
    <row r="88" spans="1:27" ht="15" hidden="1">
      <c r="A88" s="59">
        <v>20</v>
      </c>
      <c r="C88" s="50" t="s">
        <v>5081</v>
      </c>
      <c r="F88" s="50" t="s">
        <v>5080</v>
      </c>
      <c r="N88" s="53"/>
      <c r="O88" s="53"/>
      <c r="P88" s="53"/>
      <c r="Q88" s="53"/>
      <c r="R88" s="53"/>
      <c r="S88" s="53"/>
      <c r="T88" s="53"/>
      <c r="U88" s="53"/>
      <c r="V88" s="53"/>
      <c r="W88" s="53"/>
      <c r="X88" s="53"/>
      <c r="Y88" s="53"/>
      <c r="Z88" s="51"/>
      <c r="AA88" s="51"/>
    </row>
    <row r="89" spans="1:27" ht="15" hidden="1">
      <c r="A89" s="59">
        <v>32</v>
      </c>
      <c r="B89" s="50" t="s">
        <v>4801</v>
      </c>
      <c r="C89" s="50" t="s">
        <v>5048</v>
      </c>
      <c r="D89" s="50" t="s">
        <v>5079</v>
      </c>
      <c r="E89" s="50" t="s">
        <v>5077</v>
      </c>
      <c r="F89" s="50" t="s">
        <v>5073</v>
      </c>
      <c r="N89" s="53"/>
      <c r="O89" s="53"/>
      <c r="P89" s="53"/>
      <c r="Q89" s="53"/>
      <c r="R89" s="53"/>
      <c r="S89" s="53"/>
      <c r="T89" s="53"/>
      <c r="U89" s="53"/>
      <c r="V89" s="53"/>
      <c r="W89" s="53"/>
      <c r="X89" s="53"/>
      <c r="Y89" s="53"/>
      <c r="Z89" s="51"/>
      <c r="AA89" s="51"/>
    </row>
    <row r="90" spans="1:27" ht="15" hidden="1">
      <c r="A90" s="59">
        <v>32</v>
      </c>
      <c r="B90" s="50" t="s">
        <v>4801</v>
      </c>
      <c r="C90" s="50" t="s">
        <v>5048</v>
      </c>
      <c r="D90" s="50" t="s">
        <v>5078</v>
      </c>
      <c r="E90" s="50" t="s">
        <v>5077</v>
      </c>
      <c r="F90" s="50" t="s">
        <v>5073</v>
      </c>
      <c r="N90" s="53"/>
      <c r="O90" s="53"/>
      <c r="P90" s="53"/>
      <c r="Q90" s="53"/>
      <c r="R90" s="53"/>
      <c r="S90" s="53"/>
      <c r="T90" s="53"/>
      <c r="U90" s="53"/>
      <c r="V90" s="53"/>
      <c r="W90" s="53"/>
      <c r="X90" s="53"/>
      <c r="Y90" s="53"/>
      <c r="Z90" s="51"/>
      <c r="AA90" s="51"/>
    </row>
    <row r="91" spans="1:27" ht="15" hidden="1">
      <c r="A91" s="59">
        <v>32</v>
      </c>
      <c r="B91" s="50" t="s">
        <v>4801</v>
      </c>
      <c r="C91" s="50" t="s">
        <v>5048</v>
      </c>
      <c r="D91" s="50" t="s">
        <v>5075</v>
      </c>
      <c r="E91" s="50" t="s">
        <v>5076</v>
      </c>
      <c r="F91" s="50" t="s">
        <v>5073</v>
      </c>
      <c r="N91" s="53"/>
      <c r="O91" s="53"/>
      <c r="P91" s="53"/>
      <c r="Q91" s="53"/>
      <c r="R91" s="53"/>
      <c r="S91" s="53"/>
      <c r="T91" s="53"/>
      <c r="U91" s="53"/>
      <c r="V91" s="53"/>
      <c r="W91" s="53"/>
      <c r="X91" s="53"/>
      <c r="Y91" s="53"/>
      <c r="Z91" s="51"/>
      <c r="AA91" s="51"/>
    </row>
    <row r="92" spans="1:27" ht="15" hidden="1">
      <c r="A92" s="59">
        <v>32</v>
      </c>
      <c r="B92" s="50" t="s">
        <v>4801</v>
      </c>
      <c r="C92" s="50" t="s">
        <v>5048</v>
      </c>
      <c r="D92" s="50" t="s">
        <v>5075</v>
      </c>
      <c r="E92" s="50" t="s">
        <v>5074</v>
      </c>
      <c r="F92" s="50" t="s">
        <v>5073</v>
      </c>
      <c r="N92" s="53"/>
      <c r="O92" s="53"/>
      <c r="P92" s="53"/>
      <c r="Q92" s="53"/>
      <c r="R92" s="53"/>
      <c r="S92" s="53"/>
      <c r="T92" s="53"/>
      <c r="U92" s="53"/>
      <c r="V92" s="53"/>
      <c r="W92" s="53"/>
      <c r="X92" s="53"/>
      <c r="Y92" s="53"/>
      <c r="Z92" s="51"/>
      <c r="AA92" s="51"/>
    </row>
    <row r="93" spans="1:27" ht="15" hidden="1">
      <c r="A93" s="59">
        <v>32</v>
      </c>
      <c r="B93" s="50" t="s">
        <v>4801</v>
      </c>
      <c r="C93" s="50" t="s">
        <v>5048</v>
      </c>
      <c r="D93" s="50" t="s">
        <v>5072</v>
      </c>
      <c r="E93" s="50" t="s">
        <v>5070</v>
      </c>
      <c r="F93" s="50" t="s">
        <v>5067</v>
      </c>
      <c r="N93" s="53"/>
      <c r="O93" s="53"/>
      <c r="P93" s="53"/>
      <c r="Q93" s="53"/>
      <c r="R93" s="53"/>
      <c r="S93" s="53"/>
      <c r="T93" s="53"/>
      <c r="U93" s="53"/>
      <c r="V93" s="53"/>
      <c r="W93" s="53"/>
      <c r="X93" s="53"/>
      <c r="Y93" s="53"/>
      <c r="Z93" s="51"/>
      <c r="AA93" s="51"/>
    </row>
    <row r="94" spans="1:27" ht="15" hidden="1">
      <c r="A94" s="59">
        <v>32</v>
      </c>
      <c r="B94" s="50" t="s">
        <v>4801</v>
      </c>
      <c r="C94" s="50" t="s">
        <v>5048</v>
      </c>
      <c r="D94" s="50" t="s">
        <v>5071</v>
      </c>
      <c r="E94" s="50" t="s">
        <v>5070</v>
      </c>
      <c r="F94" s="50" t="s">
        <v>5067</v>
      </c>
      <c r="N94" s="53"/>
      <c r="O94" s="53"/>
      <c r="P94" s="53"/>
      <c r="Q94" s="53"/>
      <c r="R94" s="53"/>
      <c r="S94" s="53"/>
      <c r="T94" s="53"/>
      <c r="U94" s="53"/>
      <c r="V94" s="53"/>
      <c r="W94" s="53"/>
      <c r="X94" s="53"/>
      <c r="Y94" s="53"/>
      <c r="Z94" s="51"/>
      <c r="AA94" s="51"/>
    </row>
    <row r="95" spans="1:27" ht="15" hidden="1">
      <c r="A95" s="59">
        <v>32</v>
      </c>
      <c r="B95" s="50" t="s">
        <v>4801</v>
      </c>
      <c r="C95" s="50" t="s">
        <v>5048</v>
      </c>
      <c r="D95" s="50" t="s">
        <v>5069</v>
      </c>
      <c r="E95" s="50" t="s">
        <v>5068</v>
      </c>
      <c r="F95" s="50" t="s">
        <v>5067</v>
      </c>
      <c r="N95" s="53"/>
      <c r="O95" s="53"/>
      <c r="P95" s="53"/>
      <c r="Q95" s="53"/>
      <c r="R95" s="53"/>
      <c r="S95" s="53"/>
      <c r="T95" s="53"/>
      <c r="U95" s="53"/>
      <c r="V95" s="53"/>
      <c r="W95" s="53"/>
      <c r="X95" s="53"/>
      <c r="Y95" s="53"/>
      <c r="Z95" s="51"/>
      <c r="AA95" s="51"/>
    </row>
    <row r="96" spans="1:27" ht="15" hidden="1">
      <c r="A96" s="59">
        <v>32</v>
      </c>
      <c r="B96" s="50" t="s">
        <v>4801</v>
      </c>
      <c r="C96" s="50" t="s">
        <v>5048</v>
      </c>
      <c r="D96" s="50" t="s">
        <v>5066</v>
      </c>
      <c r="E96" s="50" t="s">
        <v>5064</v>
      </c>
      <c r="F96" s="50" t="s">
        <v>5063</v>
      </c>
      <c r="N96" s="53"/>
      <c r="O96" s="53"/>
      <c r="P96" s="53"/>
      <c r="Q96" s="53"/>
      <c r="R96" s="53"/>
      <c r="S96" s="53"/>
      <c r="T96" s="53"/>
      <c r="U96" s="53"/>
      <c r="V96" s="53"/>
      <c r="W96" s="53"/>
      <c r="X96" s="53"/>
      <c r="Y96" s="53"/>
      <c r="Z96" s="51"/>
      <c r="AA96" s="51"/>
    </row>
    <row r="97" spans="1:27" ht="15" hidden="1">
      <c r="A97" s="59">
        <v>32</v>
      </c>
      <c r="B97" s="50" t="s">
        <v>4801</v>
      </c>
      <c r="C97" s="50" t="s">
        <v>5048</v>
      </c>
      <c r="D97" s="50" t="s">
        <v>5065</v>
      </c>
      <c r="E97" s="50" t="s">
        <v>5064</v>
      </c>
      <c r="F97" s="50" t="s">
        <v>5063</v>
      </c>
      <c r="N97" s="53"/>
      <c r="O97" s="53"/>
      <c r="P97" s="53"/>
      <c r="Q97" s="53"/>
      <c r="R97" s="53"/>
      <c r="S97" s="53"/>
      <c r="T97" s="53"/>
      <c r="U97" s="53"/>
      <c r="V97" s="53"/>
      <c r="W97" s="53"/>
      <c r="X97" s="53"/>
      <c r="Y97" s="53"/>
      <c r="Z97" s="51"/>
      <c r="AA97" s="51"/>
    </row>
    <row r="98" spans="1:27" ht="15" hidden="1">
      <c r="A98" s="59">
        <v>32</v>
      </c>
      <c r="B98" s="50" t="s">
        <v>4816</v>
      </c>
      <c r="C98" s="50" t="s">
        <v>5048</v>
      </c>
      <c r="D98" s="50" t="s">
        <v>5062</v>
      </c>
      <c r="E98" s="50" t="s">
        <v>5061</v>
      </c>
      <c r="F98" s="50" t="s">
        <v>5057</v>
      </c>
      <c r="N98" s="53"/>
      <c r="O98" s="53"/>
      <c r="P98" s="53"/>
      <c r="Q98" s="53"/>
      <c r="R98" s="53"/>
      <c r="S98" s="53"/>
      <c r="T98" s="53"/>
      <c r="U98" s="53"/>
      <c r="V98" s="53"/>
      <c r="W98" s="53"/>
      <c r="X98" s="53"/>
      <c r="Y98" s="53"/>
      <c r="Z98" s="51"/>
      <c r="AA98" s="51"/>
    </row>
    <row r="99" spans="1:27" ht="15" hidden="1">
      <c r="A99" s="59">
        <v>32</v>
      </c>
      <c r="B99" s="50" t="s">
        <v>4816</v>
      </c>
      <c r="C99" s="50" t="s">
        <v>5048</v>
      </c>
      <c r="D99" s="50" t="s">
        <v>5060</v>
      </c>
      <c r="E99" s="50" t="s">
        <v>5058</v>
      </c>
      <c r="F99" s="50" t="s">
        <v>5057</v>
      </c>
      <c r="N99" s="53"/>
      <c r="O99" s="53"/>
      <c r="P99" s="53"/>
      <c r="Q99" s="53"/>
      <c r="R99" s="53"/>
      <c r="S99" s="53"/>
      <c r="T99" s="53"/>
      <c r="U99" s="53"/>
      <c r="V99" s="53"/>
      <c r="W99" s="53"/>
      <c r="X99" s="53"/>
      <c r="Y99" s="53"/>
      <c r="Z99" s="51"/>
      <c r="AA99" s="51"/>
    </row>
    <row r="100" spans="1:27" ht="15" hidden="1">
      <c r="A100" s="59">
        <v>32</v>
      </c>
      <c r="B100" s="50" t="s">
        <v>4816</v>
      </c>
      <c r="C100" s="50" t="s">
        <v>5048</v>
      </c>
      <c r="D100" s="50" t="s">
        <v>5059</v>
      </c>
      <c r="E100" s="50" t="s">
        <v>5058</v>
      </c>
      <c r="F100" s="50" t="s">
        <v>5057</v>
      </c>
      <c r="N100" s="53"/>
      <c r="O100" s="53"/>
      <c r="P100" s="53"/>
      <c r="Q100" s="53"/>
      <c r="R100" s="53"/>
      <c r="S100" s="53"/>
      <c r="T100" s="53"/>
      <c r="U100" s="53"/>
      <c r="V100" s="53"/>
      <c r="W100" s="53"/>
      <c r="X100" s="53"/>
      <c r="Y100" s="53"/>
      <c r="Z100" s="51"/>
      <c r="AA100" s="51"/>
    </row>
    <row r="101" spans="1:27" ht="15" hidden="1">
      <c r="A101" s="59">
        <v>32</v>
      </c>
      <c r="B101" s="50" t="s">
        <v>4816</v>
      </c>
      <c r="C101" s="50" t="s">
        <v>5048</v>
      </c>
      <c r="D101" s="50" t="s">
        <v>5056</v>
      </c>
      <c r="E101" s="50" t="s">
        <v>5054</v>
      </c>
      <c r="F101" s="50" t="s">
        <v>5053</v>
      </c>
      <c r="N101" s="53"/>
      <c r="O101" s="53"/>
      <c r="P101" s="53"/>
      <c r="Q101" s="53"/>
      <c r="R101" s="53"/>
      <c r="S101" s="53"/>
      <c r="T101" s="53"/>
      <c r="U101" s="53"/>
      <c r="V101" s="53"/>
      <c r="W101" s="53"/>
      <c r="X101" s="53"/>
      <c r="Y101" s="53"/>
      <c r="Z101" s="51"/>
      <c r="AA101" s="51"/>
    </row>
    <row r="102" spans="1:27" ht="15" hidden="1">
      <c r="A102" s="59">
        <v>32</v>
      </c>
      <c r="B102" s="50" t="s">
        <v>4816</v>
      </c>
      <c r="C102" s="50" t="s">
        <v>5048</v>
      </c>
      <c r="D102" s="50" t="s">
        <v>5055</v>
      </c>
      <c r="E102" s="50" t="s">
        <v>5054</v>
      </c>
      <c r="F102" s="50" t="s">
        <v>5053</v>
      </c>
      <c r="N102" s="53"/>
      <c r="O102" s="53"/>
      <c r="P102" s="53"/>
      <c r="Q102" s="53"/>
      <c r="R102" s="53"/>
      <c r="S102" s="53"/>
      <c r="T102" s="53"/>
      <c r="U102" s="53"/>
      <c r="V102" s="53"/>
      <c r="W102" s="53"/>
      <c r="X102" s="53"/>
      <c r="Y102" s="53"/>
      <c r="Z102" s="51"/>
      <c r="AA102" s="51"/>
    </row>
    <row r="103" spans="1:27" ht="15" hidden="1">
      <c r="A103" s="59">
        <v>32</v>
      </c>
      <c r="C103" s="50" t="s">
        <v>5048</v>
      </c>
      <c r="F103" s="50" t="s">
        <v>5052</v>
      </c>
      <c r="N103" s="53"/>
      <c r="O103" s="53"/>
      <c r="P103" s="53"/>
      <c r="Q103" s="53"/>
      <c r="R103" s="53"/>
      <c r="S103" s="53"/>
      <c r="T103" s="53"/>
      <c r="U103" s="53"/>
      <c r="V103" s="53"/>
      <c r="W103" s="53"/>
      <c r="X103" s="53"/>
      <c r="Y103" s="53"/>
      <c r="Z103" s="51"/>
      <c r="AA103" s="51"/>
    </row>
    <row r="104" spans="1:27" ht="15" hidden="1">
      <c r="A104" s="59">
        <v>32</v>
      </c>
      <c r="C104" s="50" t="s">
        <v>5048</v>
      </c>
      <c r="F104" s="50" t="s">
        <v>5051</v>
      </c>
      <c r="N104" s="53"/>
      <c r="O104" s="53"/>
      <c r="P104" s="53"/>
      <c r="Q104" s="53"/>
      <c r="R104" s="53"/>
      <c r="S104" s="53"/>
      <c r="T104" s="53"/>
      <c r="U104" s="53"/>
      <c r="V104" s="53"/>
      <c r="W104" s="53"/>
      <c r="X104" s="53"/>
      <c r="Y104" s="53"/>
      <c r="Z104" s="51"/>
      <c r="AA104" s="51"/>
    </row>
    <row r="105" spans="1:27" ht="15" hidden="1">
      <c r="A105" s="59">
        <v>32</v>
      </c>
      <c r="C105" s="50" t="s">
        <v>5048</v>
      </c>
      <c r="F105" s="50" t="s">
        <v>5050</v>
      </c>
      <c r="N105" s="53"/>
      <c r="O105" s="53"/>
      <c r="P105" s="53"/>
      <c r="Q105" s="53"/>
      <c r="R105" s="53"/>
      <c r="S105" s="53"/>
      <c r="T105" s="53"/>
      <c r="U105" s="53"/>
      <c r="V105" s="53"/>
      <c r="W105" s="53"/>
      <c r="X105" s="53"/>
      <c r="Y105" s="53"/>
      <c r="Z105" s="51"/>
      <c r="AA105" s="51"/>
    </row>
    <row r="106" spans="1:27" ht="15" hidden="1">
      <c r="A106" s="59">
        <v>32</v>
      </c>
      <c r="C106" s="50" t="s">
        <v>5048</v>
      </c>
      <c r="F106" s="50" t="s">
        <v>5049</v>
      </c>
      <c r="N106" s="53"/>
      <c r="O106" s="53"/>
      <c r="P106" s="53"/>
      <c r="Q106" s="53"/>
      <c r="R106" s="53"/>
      <c r="S106" s="53"/>
      <c r="T106" s="53"/>
      <c r="U106" s="53"/>
      <c r="V106" s="53"/>
      <c r="W106" s="53"/>
      <c r="X106" s="53"/>
      <c r="Y106" s="53"/>
      <c r="Z106" s="51"/>
      <c r="AA106" s="51"/>
    </row>
    <row r="107" spans="1:27" ht="15" hidden="1">
      <c r="A107" s="59">
        <v>32</v>
      </c>
      <c r="C107" s="50" t="s">
        <v>5048</v>
      </c>
      <c r="F107" s="50" t="s">
        <v>5047</v>
      </c>
      <c r="N107" s="53"/>
      <c r="O107" s="53"/>
      <c r="P107" s="53"/>
      <c r="Q107" s="53"/>
      <c r="R107" s="53"/>
      <c r="S107" s="53"/>
      <c r="T107" s="53"/>
      <c r="U107" s="53"/>
      <c r="V107" s="53"/>
      <c r="W107" s="53"/>
      <c r="X107" s="53"/>
      <c r="Y107" s="53"/>
      <c r="Z107" s="51"/>
      <c r="AA107" s="51"/>
    </row>
    <row r="108" spans="1:27" ht="15" hidden="1">
      <c r="A108" s="59">
        <v>9</v>
      </c>
      <c r="C108" s="50" t="s">
        <v>5020</v>
      </c>
      <c r="F108" s="50" t="s">
        <v>5046</v>
      </c>
      <c r="N108" s="53"/>
      <c r="O108" s="53"/>
      <c r="P108" s="53"/>
      <c r="Q108" s="53"/>
      <c r="R108" s="53"/>
      <c r="S108" s="53"/>
      <c r="T108" s="53"/>
      <c r="U108" s="53"/>
      <c r="V108" s="53"/>
      <c r="W108" s="53"/>
      <c r="X108" s="53"/>
      <c r="Y108" s="53"/>
      <c r="Z108" s="51"/>
      <c r="AA108" s="51"/>
    </row>
    <row r="109" spans="1:27" ht="15" hidden="1">
      <c r="A109" s="59">
        <v>9</v>
      </c>
      <c r="B109" s="50" t="s">
        <v>4801</v>
      </c>
      <c r="C109" s="50" t="s">
        <v>5020</v>
      </c>
      <c r="D109" s="50" t="s">
        <v>5045</v>
      </c>
      <c r="E109" s="50" t="s">
        <v>5044</v>
      </c>
      <c r="F109" s="50" t="s">
        <v>5043</v>
      </c>
      <c r="N109" s="53"/>
      <c r="O109" s="53"/>
      <c r="P109" s="53"/>
      <c r="Q109" s="53"/>
      <c r="R109" s="53"/>
      <c r="S109" s="53"/>
      <c r="T109" s="53"/>
      <c r="U109" s="53"/>
      <c r="V109" s="53"/>
      <c r="W109" s="53"/>
      <c r="X109" s="53"/>
      <c r="Y109" s="53"/>
      <c r="Z109" s="51"/>
      <c r="AA109" s="51"/>
    </row>
    <row r="110" spans="1:27" ht="15" hidden="1">
      <c r="A110" s="59">
        <v>9</v>
      </c>
      <c r="B110" s="50" t="s">
        <v>4801</v>
      </c>
      <c r="C110" s="50" t="s">
        <v>5020</v>
      </c>
      <c r="D110" s="50" t="s">
        <v>5042</v>
      </c>
      <c r="E110" s="50" t="s">
        <v>5041</v>
      </c>
      <c r="F110" s="50" t="s">
        <v>5040</v>
      </c>
      <c r="N110" s="53"/>
      <c r="O110" s="53"/>
      <c r="P110" s="53"/>
      <c r="Q110" s="53"/>
      <c r="R110" s="53"/>
      <c r="S110" s="53"/>
      <c r="T110" s="53"/>
      <c r="U110" s="53"/>
      <c r="V110" s="53"/>
      <c r="W110" s="53"/>
      <c r="X110" s="53"/>
      <c r="Y110" s="53"/>
      <c r="Z110" s="51"/>
      <c r="AA110" s="51"/>
    </row>
    <row r="111" spans="1:27" ht="15" hidden="1">
      <c r="A111" s="59">
        <v>9</v>
      </c>
      <c r="B111" s="50" t="s">
        <v>4801</v>
      </c>
      <c r="C111" s="50" t="s">
        <v>5020</v>
      </c>
      <c r="D111" s="50" t="s">
        <v>5039</v>
      </c>
      <c r="E111" s="50" t="s">
        <v>5038</v>
      </c>
      <c r="F111" s="50" t="s">
        <v>5029</v>
      </c>
      <c r="N111" s="53"/>
      <c r="O111" s="53"/>
      <c r="P111" s="53"/>
      <c r="Q111" s="53"/>
      <c r="R111" s="53"/>
      <c r="S111" s="53"/>
      <c r="T111" s="53"/>
      <c r="U111" s="53"/>
      <c r="V111" s="53"/>
      <c r="W111" s="53"/>
      <c r="X111" s="53"/>
      <c r="Y111" s="53"/>
      <c r="Z111" s="51"/>
      <c r="AA111" s="51"/>
    </row>
    <row r="112" spans="1:27" ht="15" hidden="1">
      <c r="A112" s="59">
        <v>9</v>
      </c>
      <c r="B112" s="50" t="s">
        <v>4801</v>
      </c>
      <c r="C112" s="50" t="s">
        <v>5020</v>
      </c>
      <c r="D112" s="50" t="s">
        <v>5037</v>
      </c>
      <c r="E112" s="50" t="s">
        <v>5035</v>
      </c>
      <c r="F112" s="50" t="s">
        <v>5029</v>
      </c>
      <c r="N112" s="53"/>
      <c r="O112" s="53"/>
      <c r="P112" s="53"/>
      <c r="Q112" s="53"/>
      <c r="R112" s="53"/>
      <c r="S112" s="53"/>
      <c r="T112" s="53"/>
      <c r="U112" s="53"/>
      <c r="V112" s="53"/>
      <c r="W112" s="53"/>
      <c r="X112" s="53"/>
      <c r="Y112" s="53"/>
      <c r="Z112" s="51"/>
      <c r="AA112" s="51"/>
    </row>
    <row r="113" spans="1:27" ht="15" hidden="1">
      <c r="A113" s="59">
        <v>9</v>
      </c>
      <c r="B113" s="50" t="s">
        <v>4801</v>
      </c>
      <c r="C113" s="50" t="s">
        <v>5020</v>
      </c>
      <c r="D113" s="50" t="s">
        <v>5036</v>
      </c>
      <c r="E113" s="50" t="s">
        <v>5035</v>
      </c>
      <c r="F113" s="50" t="s">
        <v>5029</v>
      </c>
      <c r="N113" s="53"/>
      <c r="O113" s="53"/>
      <c r="P113" s="53"/>
      <c r="Q113" s="53"/>
      <c r="R113" s="53"/>
      <c r="S113" s="53"/>
      <c r="T113" s="53"/>
      <c r="U113" s="53"/>
      <c r="V113" s="53"/>
      <c r="W113" s="53"/>
      <c r="X113" s="53"/>
      <c r="Y113" s="53"/>
      <c r="Z113" s="51"/>
      <c r="AA113" s="51"/>
    </row>
    <row r="114" spans="1:27" ht="15" hidden="1">
      <c r="A114" s="59">
        <v>9</v>
      </c>
      <c r="B114" s="50" t="s">
        <v>4801</v>
      </c>
      <c r="C114" s="50" t="s">
        <v>5020</v>
      </c>
      <c r="D114" s="50" t="s">
        <v>5034</v>
      </c>
      <c r="E114" s="50" t="s">
        <v>5032</v>
      </c>
      <c r="F114" s="50" t="s">
        <v>5029</v>
      </c>
      <c r="N114" s="53"/>
      <c r="O114" s="53"/>
      <c r="P114" s="53"/>
      <c r="Q114" s="53"/>
      <c r="R114" s="53"/>
      <c r="S114" s="53"/>
      <c r="T114" s="53"/>
      <c r="U114" s="53"/>
      <c r="V114" s="53"/>
      <c r="W114" s="53"/>
      <c r="X114" s="53"/>
      <c r="Y114" s="53"/>
      <c r="Z114" s="51"/>
      <c r="AA114" s="51"/>
    </row>
    <row r="115" spans="1:27" ht="15" hidden="1">
      <c r="A115" s="59">
        <v>9</v>
      </c>
      <c r="B115" s="50" t="s">
        <v>4801</v>
      </c>
      <c r="C115" s="50" t="s">
        <v>5020</v>
      </c>
      <c r="D115" s="50" t="s">
        <v>5033</v>
      </c>
      <c r="E115" s="50" t="s">
        <v>5032</v>
      </c>
      <c r="F115" s="50" t="s">
        <v>5029</v>
      </c>
      <c r="N115" s="53"/>
      <c r="O115" s="53"/>
      <c r="P115" s="53"/>
      <c r="Q115" s="53"/>
      <c r="R115" s="53"/>
      <c r="S115" s="53"/>
      <c r="T115" s="53"/>
      <c r="U115" s="53"/>
      <c r="V115" s="53"/>
      <c r="W115" s="53"/>
      <c r="X115" s="53"/>
      <c r="Y115" s="53"/>
      <c r="Z115" s="51"/>
      <c r="AA115" s="51"/>
    </row>
    <row r="116" spans="1:27" ht="15" hidden="1">
      <c r="A116" s="59">
        <v>9</v>
      </c>
      <c r="B116" s="50" t="s">
        <v>4801</v>
      </c>
      <c r="C116" s="50" t="s">
        <v>5020</v>
      </c>
      <c r="D116" s="50" t="s">
        <v>5031</v>
      </c>
      <c r="E116" s="50" t="s">
        <v>5030</v>
      </c>
      <c r="F116" s="50" t="s">
        <v>5029</v>
      </c>
      <c r="N116" s="53"/>
      <c r="O116" s="53"/>
      <c r="P116" s="53"/>
      <c r="Q116" s="53"/>
      <c r="R116" s="53"/>
      <c r="S116" s="53"/>
      <c r="T116" s="53"/>
      <c r="U116" s="53"/>
      <c r="V116" s="53"/>
      <c r="W116" s="53"/>
      <c r="X116" s="53"/>
      <c r="Y116" s="53"/>
      <c r="Z116" s="51"/>
      <c r="AA116" s="51"/>
    </row>
    <row r="117" spans="1:27" ht="15" hidden="1">
      <c r="A117" s="59">
        <v>9</v>
      </c>
      <c r="B117" s="50" t="s">
        <v>4801</v>
      </c>
      <c r="C117" s="50" t="s">
        <v>5020</v>
      </c>
      <c r="D117" s="50" t="s">
        <v>5028</v>
      </c>
      <c r="E117" s="50" t="s">
        <v>5027</v>
      </c>
      <c r="F117" s="50" t="s">
        <v>5026</v>
      </c>
      <c r="N117" s="53"/>
      <c r="O117" s="53"/>
      <c r="P117" s="53"/>
      <c r="Q117" s="53"/>
      <c r="R117" s="53"/>
      <c r="S117" s="53"/>
      <c r="T117" s="53"/>
      <c r="U117" s="53"/>
      <c r="V117" s="53"/>
      <c r="W117" s="53"/>
      <c r="X117" s="53"/>
      <c r="Y117" s="53"/>
      <c r="Z117" s="51"/>
      <c r="AA117" s="51"/>
    </row>
    <row r="118" spans="1:27" ht="15" hidden="1">
      <c r="A118" s="59">
        <v>9</v>
      </c>
      <c r="B118" s="50" t="s">
        <v>4943</v>
      </c>
      <c r="C118" s="50" t="s">
        <v>5020</v>
      </c>
      <c r="D118" s="50" t="s">
        <v>5025</v>
      </c>
      <c r="E118" s="50" t="s">
        <v>5024</v>
      </c>
      <c r="F118" s="50" t="s">
        <v>5021</v>
      </c>
      <c r="N118" s="53"/>
      <c r="O118" s="53"/>
      <c r="P118" s="53"/>
      <c r="Q118" s="53"/>
      <c r="R118" s="53"/>
      <c r="S118" s="53"/>
      <c r="T118" s="53"/>
      <c r="U118" s="53"/>
      <c r="V118" s="53"/>
      <c r="W118" s="53"/>
      <c r="X118" s="53"/>
      <c r="Y118" s="53"/>
      <c r="Z118" s="51"/>
      <c r="AA118" s="51"/>
    </row>
    <row r="119" spans="1:27" ht="15" hidden="1">
      <c r="A119" s="59">
        <v>9</v>
      </c>
      <c r="B119" s="50" t="s">
        <v>4943</v>
      </c>
      <c r="C119" s="50" t="s">
        <v>5020</v>
      </c>
      <c r="D119" s="50" t="s">
        <v>5023</v>
      </c>
      <c r="E119" s="50" t="s">
        <v>5022</v>
      </c>
      <c r="F119" s="50" t="s">
        <v>5021</v>
      </c>
      <c r="N119" s="53"/>
      <c r="O119" s="53"/>
      <c r="P119" s="53"/>
      <c r="Q119" s="53"/>
      <c r="R119" s="53"/>
      <c r="S119" s="53"/>
      <c r="T119" s="53"/>
      <c r="U119" s="53"/>
      <c r="V119" s="53"/>
      <c r="W119" s="53"/>
      <c r="X119" s="53"/>
      <c r="Y119" s="53"/>
      <c r="Z119" s="51"/>
      <c r="AA119" s="51"/>
    </row>
    <row r="120" spans="1:27" ht="15" hidden="1">
      <c r="A120" s="59">
        <v>9</v>
      </c>
      <c r="B120" s="50" t="s">
        <v>4816</v>
      </c>
      <c r="C120" s="50" t="s">
        <v>5020</v>
      </c>
      <c r="D120" s="50" t="s">
        <v>5019</v>
      </c>
      <c r="E120" s="50" t="s">
        <v>5018</v>
      </c>
      <c r="F120" s="50" t="s">
        <v>5017</v>
      </c>
      <c r="N120" s="53"/>
      <c r="O120" s="53"/>
      <c r="P120" s="53"/>
      <c r="Q120" s="53"/>
      <c r="R120" s="53"/>
      <c r="S120" s="53"/>
      <c r="T120" s="53"/>
      <c r="U120" s="53"/>
      <c r="V120" s="53"/>
      <c r="W120" s="53"/>
      <c r="X120" s="53"/>
      <c r="Y120" s="53"/>
      <c r="Z120" s="51"/>
      <c r="AA120" s="51"/>
    </row>
    <row r="121" spans="1:27" ht="15" hidden="1">
      <c r="A121" s="59">
        <v>13</v>
      </c>
      <c r="C121" s="50" t="s">
        <v>4766</v>
      </c>
      <c r="D121" s="50" t="s">
        <v>5016</v>
      </c>
      <c r="E121" s="50" t="s">
        <v>5016</v>
      </c>
      <c r="F121" s="50" t="s">
        <v>4807</v>
      </c>
      <c r="N121" s="53"/>
      <c r="O121" s="53"/>
      <c r="P121" s="53"/>
      <c r="Q121" s="53"/>
      <c r="R121" s="53"/>
      <c r="S121" s="53"/>
      <c r="T121" s="53"/>
      <c r="U121" s="53"/>
      <c r="V121" s="53"/>
      <c r="W121" s="53"/>
      <c r="X121" s="53"/>
      <c r="Y121" s="53"/>
      <c r="Z121" s="51"/>
      <c r="AA121" s="51"/>
    </row>
    <row r="122" spans="1:27" ht="15" hidden="1">
      <c r="A122" s="59">
        <v>13</v>
      </c>
      <c r="B122" s="50" t="s">
        <v>4801</v>
      </c>
      <c r="C122" s="50" t="s">
        <v>4766</v>
      </c>
      <c r="D122" s="50" t="s">
        <v>5015</v>
      </c>
      <c r="E122" s="50" t="s">
        <v>5014</v>
      </c>
      <c r="F122" s="50" t="s">
        <v>5013</v>
      </c>
      <c r="N122" s="53"/>
      <c r="O122" s="53"/>
      <c r="P122" s="53"/>
      <c r="Q122" s="53"/>
      <c r="R122" s="53"/>
      <c r="S122" s="53"/>
      <c r="T122" s="53"/>
      <c r="U122" s="53"/>
      <c r="V122" s="53"/>
      <c r="W122" s="53"/>
      <c r="X122" s="53"/>
      <c r="Y122" s="53"/>
      <c r="Z122" s="51"/>
      <c r="AA122" s="51"/>
    </row>
    <row r="123" spans="1:27" ht="15" hidden="1">
      <c r="A123" s="59">
        <v>13</v>
      </c>
      <c r="B123" s="50" t="s">
        <v>4801</v>
      </c>
      <c r="C123" s="50" t="s">
        <v>4766</v>
      </c>
      <c r="D123" s="50" t="s">
        <v>1402</v>
      </c>
      <c r="E123" s="50" t="s">
        <v>5014</v>
      </c>
      <c r="F123" s="50" t="s">
        <v>5013</v>
      </c>
      <c r="N123" s="53"/>
      <c r="O123" s="53"/>
      <c r="P123" s="53"/>
      <c r="Q123" s="53"/>
      <c r="R123" s="53"/>
      <c r="S123" s="53"/>
      <c r="T123" s="53"/>
      <c r="U123" s="53"/>
      <c r="V123" s="53"/>
      <c r="W123" s="53"/>
      <c r="X123" s="53"/>
      <c r="Y123" s="53"/>
      <c r="Z123" s="51"/>
      <c r="AA123" s="51"/>
    </row>
    <row r="124" spans="1:27" ht="15" hidden="1">
      <c r="A124" s="59">
        <v>13</v>
      </c>
      <c r="B124" s="50" t="s">
        <v>4801</v>
      </c>
      <c r="C124" s="50" t="s">
        <v>4766</v>
      </c>
      <c r="D124" s="50" t="s">
        <v>5012</v>
      </c>
      <c r="E124" s="50" t="s">
        <v>5011</v>
      </c>
      <c r="F124" s="50" t="s">
        <v>5008</v>
      </c>
      <c r="N124" s="53"/>
      <c r="O124" s="53"/>
      <c r="P124" s="53"/>
      <c r="Q124" s="53"/>
      <c r="R124" s="53"/>
      <c r="S124" s="53"/>
      <c r="T124" s="53"/>
      <c r="U124" s="53"/>
      <c r="V124" s="53"/>
      <c r="W124" s="53"/>
      <c r="X124" s="53"/>
      <c r="Y124" s="53"/>
      <c r="Z124" s="51"/>
      <c r="AA124" s="51"/>
    </row>
    <row r="125" spans="1:27" ht="15" hidden="1">
      <c r="A125" s="59">
        <v>13</v>
      </c>
      <c r="B125" s="50" t="s">
        <v>4801</v>
      </c>
      <c r="C125" s="50" t="s">
        <v>4766</v>
      </c>
      <c r="D125" s="50" t="s">
        <v>5010</v>
      </c>
      <c r="E125" s="50" t="s">
        <v>5009</v>
      </c>
      <c r="F125" s="50" t="s">
        <v>5008</v>
      </c>
      <c r="N125" s="53"/>
      <c r="O125" s="53"/>
      <c r="P125" s="53"/>
      <c r="Q125" s="53"/>
      <c r="R125" s="53"/>
      <c r="S125" s="53"/>
      <c r="T125" s="53"/>
      <c r="U125" s="53"/>
      <c r="V125" s="53"/>
      <c r="W125" s="53"/>
      <c r="X125" s="53"/>
      <c r="Y125" s="53"/>
      <c r="Z125" s="51"/>
      <c r="AA125" s="51"/>
    </row>
    <row r="126" spans="1:27" ht="15" hidden="1">
      <c r="A126" s="59">
        <v>13</v>
      </c>
      <c r="B126" s="50" t="s">
        <v>4801</v>
      </c>
      <c r="C126" s="50" t="s">
        <v>4766</v>
      </c>
      <c r="D126" s="50" t="s">
        <v>5007</v>
      </c>
      <c r="E126" s="50" t="s">
        <v>5005</v>
      </c>
      <c r="F126" s="50" t="s">
        <v>4989</v>
      </c>
      <c r="N126" s="53"/>
      <c r="O126" s="53"/>
      <c r="P126" s="53"/>
      <c r="Q126" s="53"/>
      <c r="R126" s="53"/>
      <c r="S126" s="53"/>
      <c r="T126" s="53"/>
      <c r="U126" s="53"/>
      <c r="V126" s="53"/>
      <c r="W126" s="53"/>
      <c r="X126" s="53"/>
      <c r="Y126" s="53"/>
      <c r="Z126" s="51"/>
      <c r="AA126" s="51"/>
    </row>
    <row r="127" spans="1:27" ht="15" hidden="1">
      <c r="A127" s="59">
        <v>13</v>
      </c>
      <c r="B127" s="50" t="s">
        <v>4801</v>
      </c>
      <c r="C127" s="50" t="s">
        <v>4766</v>
      </c>
      <c r="D127" s="50" t="s">
        <v>5006</v>
      </c>
      <c r="E127" s="50" t="s">
        <v>5005</v>
      </c>
      <c r="F127" s="50" t="s">
        <v>4989</v>
      </c>
      <c r="N127" s="53"/>
      <c r="O127" s="53"/>
      <c r="P127" s="53"/>
      <c r="Q127" s="53"/>
      <c r="R127" s="53"/>
      <c r="S127" s="53"/>
      <c r="T127" s="53"/>
      <c r="U127" s="53"/>
      <c r="V127" s="53"/>
      <c r="W127" s="53"/>
      <c r="X127" s="53"/>
      <c r="Y127" s="53"/>
      <c r="Z127" s="51"/>
      <c r="AA127" s="51"/>
    </row>
    <row r="128" spans="1:27" ht="15" hidden="1">
      <c r="A128" s="59">
        <v>13</v>
      </c>
      <c r="B128" s="50" t="s">
        <v>4801</v>
      </c>
      <c r="C128" s="50" t="s">
        <v>4766</v>
      </c>
      <c r="D128" s="50" t="s">
        <v>5004</v>
      </c>
      <c r="E128" s="50" t="s">
        <v>5003</v>
      </c>
      <c r="F128" s="50" t="s">
        <v>5002</v>
      </c>
      <c r="N128" s="53"/>
      <c r="O128" s="53"/>
      <c r="P128" s="53"/>
      <c r="Q128" s="53"/>
      <c r="R128" s="53"/>
      <c r="S128" s="53"/>
      <c r="T128" s="53"/>
      <c r="U128" s="53"/>
      <c r="V128" s="53"/>
      <c r="W128" s="53"/>
      <c r="X128" s="53"/>
      <c r="Y128" s="53"/>
      <c r="Z128" s="51"/>
      <c r="AA128" s="51"/>
    </row>
    <row r="129" spans="1:27" ht="15" hidden="1">
      <c r="A129" s="59">
        <v>13</v>
      </c>
      <c r="B129" s="50" t="s">
        <v>4801</v>
      </c>
      <c r="C129" s="50" t="s">
        <v>4766</v>
      </c>
      <c r="D129" s="50" t="s">
        <v>5001</v>
      </c>
      <c r="E129" s="50" t="s">
        <v>5000</v>
      </c>
      <c r="F129" s="50" t="s">
        <v>4995</v>
      </c>
      <c r="N129" s="53"/>
      <c r="O129" s="53"/>
      <c r="P129" s="53"/>
      <c r="Q129" s="53"/>
      <c r="R129" s="53"/>
      <c r="S129" s="53"/>
      <c r="T129" s="53"/>
      <c r="U129" s="53"/>
      <c r="V129" s="53"/>
      <c r="W129" s="53"/>
      <c r="X129" s="53"/>
      <c r="Y129" s="53"/>
      <c r="Z129" s="51"/>
      <c r="AA129" s="51"/>
    </row>
    <row r="130" spans="1:27" ht="15" hidden="1">
      <c r="A130" s="59">
        <v>13</v>
      </c>
      <c r="B130" s="50" t="s">
        <v>4801</v>
      </c>
      <c r="C130" s="50" t="s">
        <v>4766</v>
      </c>
      <c r="D130" s="50" t="s">
        <v>4999</v>
      </c>
      <c r="E130" s="50" t="s">
        <v>4998</v>
      </c>
      <c r="F130" s="50" t="s">
        <v>4995</v>
      </c>
      <c r="N130" s="53"/>
      <c r="O130" s="53"/>
      <c r="P130" s="53"/>
      <c r="Q130" s="53"/>
      <c r="R130" s="53"/>
      <c r="S130" s="53"/>
      <c r="T130" s="53"/>
      <c r="U130" s="53"/>
      <c r="V130" s="53"/>
      <c r="W130" s="53"/>
      <c r="X130" s="53"/>
      <c r="Y130" s="53"/>
      <c r="Z130" s="51"/>
      <c r="AA130" s="51"/>
    </row>
    <row r="131" spans="1:27" ht="15" hidden="1">
      <c r="A131" s="59">
        <v>13</v>
      </c>
      <c r="B131" s="50" t="s">
        <v>4801</v>
      </c>
      <c r="C131" s="50" t="s">
        <v>4766</v>
      </c>
      <c r="D131" s="50" t="s">
        <v>4997</v>
      </c>
      <c r="E131" s="50" t="s">
        <v>4996</v>
      </c>
      <c r="F131" s="50" t="s">
        <v>4995</v>
      </c>
      <c r="N131" s="53"/>
      <c r="O131" s="53"/>
      <c r="P131" s="53"/>
      <c r="Q131" s="53"/>
      <c r="R131" s="53"/>
      <c r="S131" s="53"/>
      <c r="T131" s="53"/>
      <c r="U131" s="53"/>
      <c r="V131" s="53"/>
      <c r="W131" s="53"/>
      <c r="X131" s="53"/>
      <c r="Y131" s="53"/>
      <c r="Z131" s="51"/>
      <c r="AA131" s="51"/>
    </row>
    <row r="132" spans="1:27" ht="15" hidden="1">
      <c r="A132" s="59">
        <v>13</v>
      </c>
      <c r="B132" s="50" t="s">
        <v>4801</v>
      </c>
      <c r="C132" s="50" t="s">
        <v>4766</v>
      </c>
      <c r="D132" s="50" t="s">
        <v>4994</v>
      </c>
      <c r="E132" s="50" t="s">
        <v>4993</v>
      </c>
      <c r="F132" s="50" t="s">
        <v>4992</v>
      </c>
      <c r="N132" s="53"/>
      <c r="O132" s="53"/>
      <c r="P132" s="53"/>
      <c r="Q132" s="53"/>
      <c r="R132" s="53"/>
      <c r="S132" s="53"/>
      <c r="T132" s="53"/>
      <c r="U132" s="53"/>
      <c r="V132" s="53"/>
      <c r="W132" s="53"/>
      <c r="X132" s="53"/>
      <c r="Y132" s="53"/>
      <c r="Z132" s="51"/>
      <c r="AA132" s="51"/>
    </row>
    <row r="133" spans="1:27" ht="15" hidden="1">
      <c r="A133" s="59">
        <v>13</v>
      </c>
      <c r="B133" s="50" t="s">
        <v>4801</v>
      </c>
      <c r="C133" s="50" t="s">
        <v>4766</v>
      </c>
      <c r="D133" s="50" t="s">
        <v>4991</v>
      </c>
      <c r="E133" s="50" t="s">
        <v>4990</v>
      </c>
      <c r="F133" s="50" t="s">
        <v>4989</v>
      </c>
      <c r="N133" s="53"/>
      <c r="O133" s="53"/>
      <c r="P133" s="53"/>
      <c r="Q133" s="53"/>
      <c r="R133" s="53"/>
      <c r="S133" s="53"/>
      <c r="T133" s="53"/>
      <c r="U133" s="53"/>
      <c r="V133" s="53"/>
      <c r="W133" s="53"/>
      <c r="X133" s="53"/>
      <c r="Y133" s="53"/>
      <c r="Z133" s="51"/>
      <c r="AA133" s="51"/>
    </row>
    <row r="134" spans="1:27" ht="15" hidden="1">
      <c r="A134" s="59">
        <v>13</v>
      </c>
      <c r="B134" s="50" t="s">
        <v>4801</v>
      </c>
      <c r="C134" s="50" t="s">
        <v>4766</v>
      </c>
      <c r="D134" s="50" t="s">
        <v>4988</v>
      </c>
      <c r="E134" s="50" t="s">
        <v>4987</v>
      </c>
      <c r="F134" s="50" t="s">
        <v>4986</v>
      </c>
      <c r="N134" s="53"/>
      <c r="O134" s="53"/>
      <c r="P134" s="53"/>
      <c r="Q134" s="53"/>
      <c r="R134" s="53"/>
      <c r="S134" s="53"/>
      <c r="T134" s="53"/>
      <c r="U134" s="53"/>
      <c r="V134" s="53"/>
      <c r="W134" s="53"/>
      <c r="X134" s="53"/>
      <c r="Y134" s="53"/>
      <c r="Z134" s="51"/>
      <c r="AA134" s="51"/>
    </row>
    <row r="135" spans="1:27" ht="15" hidden="1">
      <c r="A135" s="59">
        <v>13</v>
      </c>
      <c r="B135" s="50" t="s">
        <v>4801</v>
      </c>
      <c r="C135" s="50" t="s">
        <v>4766</v>
      </c>
      <c r="D135" s="50" t="s">
        <v>4985</v>
      </c>
      <c r="E135" s="50" t="s">
        <v>4984</v>
      </c>
      <c r="F135" s="50" t="s">
        <v>4983</v>
      </c>
      <c r="N135" s="53"/>
      <c r="O135" s="53"/>
      <c r="P135" s="53"/>
      <c r="Q135" s="53"/>
      <c r="R135" s="53"/>
      <c r="S135" s="53"/>
      <c r="T135" s="53"/>
      <c r="U135" s="53"/>
      <c r="V135" s="53"/>
      <c r="W135" s="53"/>
      <c r="X135" s="53"/>
      <c r="Y135" s="53"/>
      <c r="Z135" s="51"/>
      <c r="AA135" s="51"/>
    </row>
    <row r="136" spans="1:27" ht="15" hidden="1">
      <c r="A136" s="59">
        <v>13</v>
      </c>
      <c r="B136" s="50" t="s">
        <v>4801</v>
      </c>
      <c r="C136" s="50" t="s">
        <v>4766</v>
      </c>
      <c r="D136" s="50" t="s">
        <v>4982</v>
      </c>
      <c r="E136" s="50" t="s">
        <v>4981</v>
      </c>
      <c r="F136" s="50" t="s">
        <v>4807</v>
      </c>
      <c r="N136" s="53"/>
      <c r="O136" s="53"/>
      <c r="P136" s="53"/>
      <c r="Q136" s="53"/>
      <c r="R136" s="53"/>
      <c r="S136" s="53"/>
      <c r="T136" s="53"/>
      <c r="U136" s="53"/>
      <c r="V136" s="53"/>
      <c r="W136" s="53"/>
      <c r="X136" s="53"/>
      <c r="Y136" s="53"/>
      <c r="Z136" s="51"/>
      <c r="AA136" s="51"/>
    </row>
    <row r="137" spans="1:27" ht="15" hidden="1">
      <c r="A137" s="59">
        <v>13</v>
      </c>
      <c r="B137" s="50" t="s">
        <v>4943</v>
      </c>
      <c r="C137" s="50" t="s">
        <v>4766</v>
      </c>
      <c r="D137" s="50" t="s">
        <v>4980</v>
      </c>
      <c r="E137" s="50" t="s">
        <v>4979</v>
      </c>
      <c r="F137" s="50" t="s">
        <v>4972</v>
      </c>
      <c r="N137" s="53"/>
      <c r="O137" s="53"/>
      <c r="P137" s="53"/>
      <c r="Q137" s="53"/>
      <c r="R137" s="53"/>
      <c r="S137" s="53"/>
      <c r="T137" s="53"/>
      <c r="U137" s="53"/>
      <c r="V137" s="53"/>
      <c r="W137" s="53"/>
      <c r="X137" s="53"/>
      <c r="Y137" s="53"/>
      <c r="Z137" s="51"/>
      <c r="AA137" s="51"/>
    </row>
    <row r="138" spans="1:27" ht="15" hidden="1">
      <c r="A138" s="59">
        <v>13</v>
      </c>
      <c r="B138" s="50" t="s">
        <v>4943</v>
      </c>
      <c r="C138" s="50" t="s">
        <v>4766</v>
      </c>
      <c r="D138" s="50" t="s">
        <v>4978</v>
      </c>
      <c r="E138" s="50" t="s">
        <v>4977</v>
      </c>
      <c r="F138" s="50" t="s">
        <v>4972</v>
      </c>
      <c r="N138" s="53"/>
      <c r="O138" s="53"/>
      <c r="P138" s="53"/>
      <c r="Q138" s="53"/>
      <c r="R138" s="53"/>
      <c r="S138" s="53"/>
      <c r="T138" s="53"/>
      <c r="U138" s="53"/>
      <c r="V138" s="53"/>
      <c r="W138" s="53"/>
      <c r="X138" s="53"/>
      <c r="Y138" s="53"/>
      <c r="Z138" s="51"/>
      <c r="AA138" s="51"/>
    </row>
    <row r="139" spans="1:27" ht="15" hidden="1">
      <c r="A139" s="59">
        <v>13</v>
      </c>
      <c r="B139" s="50" t="s">
        <v>4943</v>
      </c>
      <c r="C139" s="50" t="s">
        <v>4766</v>
      </c>
      <c r="D139" s="50" t="s">
        <v>4976</v>
      </c>
      <c r="E139" s="50" t="s">
        <v>4973</v>
      </c>
      <c r="F139" s="50" t="s">
        <v>4972</v>
      </c>
      <c r="N139" s="53"/>
      <c r="O139" s="53"/>
      <c r="P139" s="53"/>
      <c r="Q139" s="53"/>
      <c r="R139" s="53"/>
      <c r="S139" s="53"/>
      <c r="T139" s="53"/>
      <c r="U139" s="53"/>
      <c r="V139" s="53"/>
      <c r="W139" s="53"/>
      <c r="X139" s="53"/>
      <c r="Y139" s="53"/>
      <c r="Z139" s="51"/>
      <c r="AA139" s="51"/>
    </row>
    <row r="140" spans="1:27" ht="15" hidden="1">
      <c r="A140" s="59">
        <v>13</v>
      </c>
      <c r="B140" s="50" t="s">
        <v>4943</v>
      </c>
      <c r="C140" s="50" t="s">
        <v>4766</v>
      </c>
      <c r="D140" s="50" t="s">
        <v>4975</v>
      </c>
      <c r="E140" s="50" t="s">
        <v>4973</v>
      </c>
      <c r="F140" s="50" t="s">
        <v>4972</v>
      </c>
      <c r="N140" s="53"/>
      <c r="O140" s="53"/>
      <c r="P140" s="53"/>
      <c r="Q140" s="53"/>
      <c r="R140" s="53"/>
      <c r="S140" s="53"/>
      <c r="T140" s="53"/>
      <c r="U140" s="53"/>
      <c r="V140" s="53"/>
      <c r="W140" s="53"/>
      <c r="X140" s="53"/>
      <c r="Y140" s="53"/>
      <c r="Z140" s="51"/>
      <c r="AA140" s="51"/>
    </row>
    <row r="141" spans="1:27" ht="15" hidden="1">
      <c r="A141" s="59">
        <v>13</v>
      </c>
      <c r="B141" s="50" t="s">
        <v>4943</v>
      </c>
      <c r="C141" s="50" t="s">
        <v>4766</v>
      </c>
      <c r="D141" s="50" t="s">
        <v>4974</v>
      </c>
      <c r="E141" s="50" t="s">
        <v>4973</v>
      </c>
      <c r="F141" s="50" t="s">
        <v>4972</v>
      </c>
      <c r="N141" s="53"/>
      <c r="O141" s="53"/>
      <c r="P141" s="53"/>
      <c r="Q141" s="53"/>
      <c r="R141" s="53"/>
      <c r="S141" s="53"/>
      <c r="T141" s="53"/>
      <c r="U141" s="53"/>
      <c r="V141" s="53"/>
      <c r="W141" s="53"/>
      <c r="X141" s="53"/>
      <c r="Y141" s="53"/>
      <c r="Z141" s="51"/>
      <c r="AA141" s="51"/>
    </row>
    <row r="142" spans="1:27" ht="15" hidden="1">
      <c r="A142" s="59">
        <v>13</v>
      </c>
      <c r="B142" s="50" t="s">
        <v>4943</v>
      </c>
      <c r="C142" s="50" t="s">
        <v>4766</v>
      </c>
      <c r="D142" s="50" t="s">
        <v>4971</v>
      </c>
      <c r="E142" s="50" t="s">
        <v>4970</v>
      </c>
      <c r="F142" s="50" t="s">
        <v>4969</v>
      </c>
      <c r="N142" s="53"/>
      <c r="O142" s="53"/>
      <c r="P142" s="53"/>
      <c r="Q142" s="53"/>
      <c r="R142" s="53"/>
      <c r="S142" s="53"/>
      <c r="T142" s="53"/>
      <c r="U142" s="53"/>
      <c r="V142" s="53"/>
      <c r="W142" s="53"/>
      <c r="X142" s="53"/>
      <c r="Y142" s="53"/>
      <c r="Z142" s="51"/>
      <c r="AA142" s="51"/>
    </row>
    <row r="143" spans="1:27" ht="15" hidden="1">
      <c r="A143" s="59">
        <v>13</v>
      </c>
      <c r="B143" s="50" t="s">
        <v>4943</v>
      </c>
      <c r="C143" s="50" t="s">
        <v>4766</v>
      </c>
      <c r="D143" s="50" t="s">
        <v>4968</v>
      </c>
      <c r="E143" s="50" t="s">
        <v>4966</v>
      </c>
      <c r="F143" s="50" t="s">
        <v>4965</v>
      </c>
      <c r="N143" s="53"/>
      <c r="O143" s="53"/>
      <c r="P143" s="53"/>
      <c r="Q143" s="53"/>
      <c r="R143" s="53"/>
      <c r="S143" s="53"/>
      <c r="T143" s="53"/>
      <c r="U143" s="53"/>
      <c r="V143" s="53"/>
      <c r="W143" s="53"/>
      <c r="X143" s="53"/>
      <c r="Y143" s="53"/>
      <c r="Z143" s="51"/>
      <c r="AA143" s="51"/>
    </row>
    <row r="144" spans="1:27" ht="15" hidden="1">
      <c r="A144" s="59">
        <v>13</v>
      </c>
      <c r="B144" s="50" t="s">
        <v>4943</v>
      </c>
      <c r="C144" s="50" t="s">
        <v>4766</v>
      </c>
      <c r="D144" s="50" t="s">
        <v>4967</v>
      </c>
      <c r="E144" s="50" t="s">
        <v>4966</v>
      </c>
      <c r="F144" s="50" t="s">
        <v>4965</v>
      </c>
      <c r="N144" s="53"/>
      <c r="O144" s="53"/>
      <c r="P144" s="53"/>
      <c r="Q144" s="53"/>
      <c r="R144" s="53"/>
      <c r="S144" s="53"/>
      <c r="T144" s="53"/>
      <c r="U144" s="53"/>
      <c r="V144" s="53"/>
      <c r="W144" s="53"/>
      <c r="X144" s="53"/>
      <c r="Y144" s="53"/>
      <c r="Z144" s="51"/>
      <c r="AA144" s="51"/>
    </row>
    <row r="145" spans="1:27" ht="15" hidden="1">
      <c r="A145" s="59">
        <v>13</v>
      </c>
      <c r="B145" s="50" t="s">
        <v>4816</v>
      </c>
      <c r="C145" s="50" t="s">
        <v>4766</v>
      </c>
      <c r="D145" s="50" t="s">
        <v>4964</v>
      </c>
      <c r="E145" s="50" t="s">
        <v>4963</v>
      </c>
      <c r="F145" s="50" t="s">
        <v>4960</v>
      </c>
      <c r="N145" s="53"/>
      <c r="O145" s="53"/>
      <c r="P145" s="53"/>
      <c r="Q145" s="53"/>
      <c r="R145" s="53"/>
      <c r="S145" s="53"/>
      <c r="T145" s="53"/>
      <c r="U145" s="53"/>
      <c r="V145" s="53"/>
      <c r="W145" s="53"/>
      <c r="X145" s="53"/>
      <c r="Y145" s="53"/>
      <c r="Z145" s="51"/>
      <c r="AA145" s="51"/>
    </row>
    <row r="146" spans="1:27" ht="15" hidden="1">
      <c r="A146" s="59">
        <v>13</v>
      </c>
      <c r="B146" s="50" t="s">
        <v>4816</v>
      </c>
      <c r="C146" s="50" t="s">
        <v>4766</v>
      </c>
      <c r="D146" s="50" t="s">
        <v>4962</v>
      </c>
      <c r="E146" s="50" t="s">
        <v>4961</v>
      </c>
      <c r="F146" s="50" t="s">
        <v>4960</v>
      </c>
      <c r="N146" s="53"/>
      <c r="O146" s="53"/>
      <c r="P146" s="53"/>
      <c r="Q146" s="53"/>
      <c r="R146" s="53"/>
      <c r="S146" s="53"/>
      <c r="T146" s="53"/>
      <c r="U146" s="53"/>
      <c r="V146" s="53"/>
      <c r="W146" s="53"/>
      <c r="X146" s="53"/>
      <c r="Y146" s="53"/>
      <c r="Z146" s="51"/>
      <c r="AA146" s="51"/>
    </row>
    <row r="147" spans="1:27" ht="15" hidden="1">
      <c r="A147" s="59">
        <v>13</v>
      </c>
      <c r="B147" s="50" t="s">
        <v>4816</v>
      </c>
      <c r="C147" s="50" t="s">
        <v>4766</v>
      </c>
      <c r="D147" s="50" t="s">
        <v>4959</v>
      </c>
      <c r="E147" s="50" t="s">
        <v>4958</v>
      </c>
      <c r="F147" s="50" t="s">
        <v>4957</v>
      </c>
      <c r="N147" s="53"/>
      <c r="O147" s="53"/>
      <c r="P147" s="53"/>
      <c r="Q147" s="53"/>
      <c r="R147" s="53"/>
      <c r="S147" s="53"/>
      <c r="T147" s="53"/>
      <c r="U147" s="53"/>
      <c r="V147" s="53"/>
      <c r="W147" s="53"/>
      <c r="X147" s="53"/>
      <c r="Y147" s="53"/>
      <c r="Z147" s="51"/>
      <c r="AA147" s="51"/>
    </row>
    <row r="148" spans="1:27" ht="15" hidden="1">
      <c r="A148" s="59">
        <v>13</v>
      </c>
      <c r="B148" s="50" t="s">
        <v>4816</v>
      </c>
      <c r="C148" s="50" t="s">
        <v>4766</v>
      </c>
      <c r="D148" s="50" t="s">
        <v>4956</v>
      </c>
      <c r="E148" s="50" t="s">
        <v>4954</v>
      </c>
      <c r="F148" s="50" t="s">
        <v>4953</v>
      </c>
      <c r="N148" s="53"/>
      <c r="O148" s="53"/>
      <c r="P148" s="53"/>
      <c r="Q148" s="53"/>
      <c r="R148" s="53"/>
      <c r="S148" s="53"/>
      <c r="T148" s="53"/>
      <c r="U148" s="53"/>
      <c r="V148" s="53"/>
      <c r="W148" s="53"/>
      <c r="X148" s="53"/>
      <c r="Y148" s="53"/>
      <c r="Z148" s="51"/>
      <c r="AA148" s="51"/>
    </row>
    <row r="149" spans="1:27" ht="15" hidden="1">
      <c r="A149" s="59">
        <v>13</v>
      </c>
      <c r="B149" s="50" t="s">
        <v>4816</v>
      </c>
      <c r="C149" s="50" t="s">
        <v>4766</v>
      </c>
      <c r="D149" s="50" t="s">
        <v>4955</v>
      </c>
      <c r="E149" s="50" t="s">
        <v>4954</v>
      </c>
      <c r="F149" s="50" t="s">
        <v>4953</v>
      </c>
      <c r="N149" s="53"/>
      <c r="O149" s="53"/>
      <c r="P149" s="53"/>
      <c r="Q149" s="53"/>
      <c r="R149" s="53"/>
      <c r="S149" s="53"/>
      <c r="T149" s="53"/>
      <c r="U149" s="53"/>
      <c r="V149" s="53"/>
      <c r="W149" s="53"/>
      <c r="X149" s="53"/>
      <c r="Y149" s="53"/>
      <c r="Z149" s="51"/>
      <c r="AA149" s="51"/>
    </row>
    <row r="150" spans="1:27" ht="15" hidden="1">
      <c r="A150" s="59">
        <v>23</v>
      </c>
      <c r="C150" s="50" t="s">
        <v>4937</v>
      </c>
      <c r="D150" s="50" t="s">
        <v>4952</v>
      </c>
      <c r="E150" s="50" t="s">
        <v>4952</v>
      </c>
      <c r="F150" s="50" t="s">
        <v>4807</v>
      </c>
      <c r="N150" s="53"/>
      <c r="O150" s="53"/>
      <c r="P150" s="53"/>
      <c r="Q150" s="53"/>
      <c r="R150" s="53"/>
      <c r="S150" s="53"/>
      <c r="T150" s="53"/>
      <c r="U150" s="53"/>
      <c r="V150" s="53"/>
      <c r="W150" s="53"/>
      <c r="X150" s="53"/>
      <c r="Y150" s="53"/>
      <c r="Z150" s="51"/>
      <c r="AA150" s="51"/>
    </row>
    <row r="151" spans="1:27" ht="15" hidden="1">
      <c r="A151" s="59">
        <v>23</v>
      </c>
      <c r="B151" s="50" t="s">
        <v>4801</v>
      </c>
      <c r="C151" s="50" t="s">
        <v>4937</v>
      </c>
      <c r="D151" s="50" t="s">
        <v>4951</v>
      </c>
      <c r="E151" s="50" t="s">
        <v>4949</v>
      </c>
      <c r="F151" s="50" t="s">
        <v>4946</v>
      </c>
      <c r="N151" s="53"/>
      <c r="O151" s="53"/>
      <c r="P151" s="53"/>
      <c r="Q151" s="53"/>
      <c r="R151" s="53"/>
      <c r="S151" s="53"/>
      <c r="T151" s="53"/>
      <c r="U151" s="53"/>
      <c r="V151" s="53"/>
      <c r="W151" s="53"/>
      <c r="X151" s="53"/>
      <c r="Y151" s="53"/>
      <c r="Z151" s="51"/>
      <c r="AA151" s="51"/>
    </row>
    <row r="152" spans="1:27" ht="15" hidden="1">
      <c r="A152" s="59">
        <v>23</v>
      </c>
      <c r="B152" s="50" t="s">
        <v>4801</v>
      </c>
      <c r="C152" s="50" t="s">
        <v>4937</v>
      </c>
      <c r="D152" s="50" t="s">
        <v>4950</v>
      </c>
      <c r="E152" s="50" t="s">
        <v>4949</v>
      </c>
      <c r="F152" s="50" t="s">
        <v>4946</v>
      </c>
      <c r="N152" s="53"/>
      <c r="O152" s="53"/>
      <c r="P152" s="53"/>
      <c r="Q152" s="53"/>
      <c r="R152" s="53"/>
      <c r="S152" s="53"/>
      <c r="T152" s="53"/>
      <c r="U152" s="53"/>
      <c r="V152" s="53"/>
      <c r="W152" s="53"/>
      <c r="X152" s="53"/>
      <c r="Y152" s="53"/>
      <c r="Z152" s="51"/>
      <c r="AA152" s="51"/>
    </row>
    <row r="153" spans="1:27" ht="15" hidden="1">
      <c r="A153" s="59">
        <v>23</v>
      </c>
      <c r="B153" s="50" t="s">
        <v>4801</v>
      </c>
      <c r="C153" s="50" t="s">
        <v>4937</v>
      </c>
      <c r="D153" s="50" t="s">
        <v>4948</v>
      </c>
      <c r="E153" s="50" t="s">
        <v>4947</v>
      </c>
      <c r="F153" s="50" t="s">
        <v>4946</v>
      </c>
      <c r="N153" s="53"/>
      <c r="O153" s="53"/>
      <c r="P153" s="53"/>
      <c r="Q153" s="53"/>
      <c r="R153" s="53"/>
      <c r="S153" s="53"/>
      <c r="T153" s="53"/>
      <c r="U153" s="53"/>
      <c r="V153" s="53"/>
      <c r="W153" s="53"/>
      <c r="X153" s="53"/>
      <c r="Y153" s="53"/>
      <c r="Z153" s="51"/>
      <c r="AA153" s="51"/>
    </row>
    <row r="154" spans="1:27" ht="15" hidden="1">
      <c r="A154" s="59">
        <v>23</v>
      </c>
      <c r="B154" s="50" t="s">
        <v>4943</v>
      </c>
      <c r="C154" s="50" t="s">
        <v>4937</v>
      </c>
      <c r="D154" s="50" t="s">
        <v>4945</v>
      </c>
      <c r="E154" s="50" t="s">
        <v>4941</v>
      </c>
      <c r="F154" s="50" t="s">
        <v>4940</v>
      </c>
      <c r="N154" s="53"/>
      <c r="O154" s="53"/>
      <c r="P154" s="53"/>
      <c r="Q154" s="53"/>
      <c r="R154" s="53"/>
      <c r="S154" s="53"/>
      <c r="T154" s="53"/>
      <c r="U154" s="53"/>
      <c r="V154" s="53"/>
      <c r="W154" s="53"/>
      <c r="X154" s="53"/>
      <c r="Y154" s="53"/>
      <c r="Z154" s="51"/>
      <c r="AA154" s="51"/>
    </row>
    <row r="155" spans="1:27" ht="15" hidden="1">
      <c r="A155" s="59">
        <v>23</v>
      </c>
      <c r="B155" s="50" t="s">
        <v>4943</v>
      </c>
      <c r="C155" s="50" t="s">
        <v>4937</v>
      </c>
      <c r="D155" s="50" t="s">
        <v>4944</v>
      </c>
      <c r="E155" s="50" t="s">
        <v>4941</v>
      </c>
      <c r="F155" s="50" t="s">
        <v>4940</v>
      </c>
      <c r="N155" s="53"/>
      <c r="O155" s="53"/>
      <c r="P155" s="53"/>
      <c r="Q155" s="53"/>
      <c r="R155" s="53"/>
      <c r="S155" s="53"/>
      <c r="T155" s="53"/>
      <c r="U155" s="53"/>
      <c r="V155" s="53"/>
      <c r="W155" s="53"/>
      <c r="X155" s="53"/>
      <c r="Y155" s="53"/>
      <c r="Z155" s="51"/>
      <c r="AA155" s="51"/>
    </row>
    <row r="156" spans="1:27" ht="15" hidden="1">
      <c r="A156" s="59">
        <v>23</v>
      </c>
      <c r="B156" s="50" t="s">
        <v>4943</v>
      </c>
      <c r="C156" s="50" t="s">
        <v>4937</v>
      </c>
      <c r="D156" s="50" t="s">
        <v>4942</v>
      </c>
      <c r="E156" s="50" t="s">
        <v>4941</v>
      </c>
      <c r="F156" s="50" t="s">
        <v>4940</v>
      </c>
      <c r="N156" s="53"/>
      <c r="O156" s="53"/>
      <c r="P156" s="53"/>
      <c r="Q156" s="53"/>
      <c r="R156" s="53"/>
      <c r="S156" s="53"/>
      <c r="T156" s="53"/>
      <c r="U156" s="53"/>
      <c r="V156" s="53"/>
      <c r="W156" s="53"/>
      <c r="X156" s="53"/>
      <c r="Y156" s="53"/>
      <c r="Z156" s="51"/>
      <c r="AA156" s="51"/>
    </row>
    <row r="157" spans="1:27" ht="15" hidden="1">
      <c r="A157" s="59">
        <v>23</v>
      </c>
      <c r="B157" s="50" t="s">
        <v>4816</v>
      </c>
      <c r="C157" s="50" t="s">
        <v>4937</v>
      </c>
      <c r="D157" s="50" t="s">
        <v>4939</v>
      </c>
      <c r="E157" s="50" t="s">
        <v>4938</v>
      </c>
      <c r="F157" s="50" t="s">
        <v>4934</v>
      </c>
      <c r="N157" s="53"/>
      <c r="O157" s="53"/>
      <c r="P157" s="53"/>
      <c r="Q157" s="53"/>
      <c r="R157" s="53"/>
      <c r="S157" s="53"/>
      <c r="T157" s="53"/>
      <c r="U157" s="53"/>
      <c r="V157" s="53"/>
      <c r="W157" s="53"/>
      <c r="X157" s="53"/>
      <c r="Y157" s="53"/>
      <c r="Z157" s="51"/>
      <c r="AA157" s="51"/>
    </row>
    <row r="158" spans="1:27" ht="15" hidden="1">
      <c r="A158" s="59">
        <v>23</v>
      </c>
      <c r="B158" s="50" t="s">
        <v>4816</v>
      </c>
      <c r="C158" s="50" t="s">
        <v>4937</v>
      </c>
      <c r="D158" s="50" t="s">
        <v>4936</v>
      </c>
      <c r="E158" s="50" t="s">
        <v>4935</v>
      </c>
      <c r="F158" s="50" t="s">
        <v>4934</v>
      </c>
      <c r="N158" s="53"/>
      <c r="O158" s="53"/>
      <c r="P158" s="53"/>
      <c r="Q158" s="53"/>
      <c r="R158" s="53"/>
      <c r="S158" s="53"/>
      <c r="T158" s="53"/>
      <c r="U158" s="53"/>
      <c r="V158" s="53"/>
      <c r="W158" s="53"/>
      <c r="X158" s="53"/>
      <c r="Y158" s="53"/>
      <c r="Z158" s="51"/>
      <c r="AA158" s="51"/>
    </row>
    <row r="159" spans="1:27" ht="15" hidden="1">
      <c r="B159" s="50" t="s">
        <v>4801</v>
      </c>
      <c r="C159" s="50" t="s">
        <v>4931</v>
      </c>
      <c r="D159" s="50" t="s">
        <v>4933</v>
      </c>
      <c r="E159" s="50" t="s">
        <v>4932</v>
      </c>
      <c r="F159" s="50" t="s">
        <v>4928</v>
      </c>
      <c r="N159" s="53"/>
      <c r="O159" s="53"/>
      <c r="P159" s="53"/>
      <c r="Q159" s="53"/>
      <c r="R159" s="53"/>
      <c r="S159" s="53"/>
      <c r="T159" s="53"/>
      <c r="U159" s="53"/>
      <c r="V159" s="53"/>
      <c r="W159" s="53"/>
      <c r="X159" s="53"/>
      <c r="Y159" s="53"/>
      <c r="Z159" s="51"/>
      <c r="AA159" s="51"/>
    </row>
    <row r="160" spans="1:27" ht="15" hidden="1">
      <c r="B160" s="50" t="s">
        <v>4801</v>
      </c>
      <c r="C160" s="50" t="s">
        <v>4931</v>
      </c>
      <c r="D160" s="50" t="s">
        <v>4930</v>
      </c>
      <c r="E160" s="50" t="s">
        <v>4929</v>
      </c>
      <c r="F160" s="50" t="s">
        <v>4928</v>
      </c>
      <c r="N160" s="53"/>
      <c r="O160" s="53"/>
      <c r="P160" s="53"/>
      <c r="Q160" s="53"/>
      <c r="R160" s="53"/>
      <c r="S160" s="53"/>
      <c r="T160" s="53"/>
      <c r="U160" s="53"/>
      <c r="V160" s="53"/>
      <c r="W160" s="53"/>
      <c r="X160" s="53"/>
      <c r="Y160" s="53"/>
      <c r="Z160" s="51"/>
      <c r="AA160" s="51"/>
    </row>
    <row r="161" spans="1:27" ht="15" hidden="1">
      <c r="A161" s="59">
        <v>12</v>
      </c>
      <c r="B161" s="50" t="s">
        <v>4801</v>
      </c>
      <c r="C161" s="50" t="s">
        <v>4768</v>
      </c>
      <c r="D161" s="50" t="s">
        <v>4927</v>
      </c>
      <c r="E161" s="50" t="s">
        <v>4926</v>
      </c>
      <c r="F161" s="50" t="s">
        <v>4925</v>
      </c>
      <c r="N161" s="53"/>
      <c r="O161" s="53"/>
      <c r="P161" s="53"/>
      <c r="Q161" s="53"/>
      <c r="R161" s="53"/>
      <c r="S161" s="53"/>
      <c r="T161" s="53"/>
      <c r="U161" s="53"/>
      <c r="V161" s="53"/>
      <c r="W161" s="53"/>
      <c r="X161" s="53"/>
      <c r="Y161" s="53"/>
      <c r="Z161" s="51"/>
      <c r="AA161" s="51"/>
    </row>
    <row r="162" spans="1:27" ht="15" hidden="1">
      <c r="A162" s="59">
        <v>12</v>
      </c>
      <c r="B162" s="50" t="s">
        <v>4801</v>
      </c>
      <c r="C162" s="50" t="s">
        <v>4768</v>
      </c>
      <c r="D162" s="50" t="s">
        <v>4924</v>
      </c>
      <c r="E162" s="50" t="s">
        <v>4923</v>
      </c>
      <c r="F162" s="50" t="s">
        <v>4922</v>
      </c>
      <c r="N162" s="53"/>
      <c r="O162" s="53"/>
      <c r="P162" s="53"/>
      <c r="Q162" s="53"/>
      <c r="R162" s="53"/>
      <c r="S162" s="53"/>
      <c r="T162" s="53"/>
      <c r="U162" s="53"/>
      <c r="V162" s="53"/>
      <c r="W162" s="53"/>
      <c r="X162" s="53"/>
      <c r="Y162" s="53"/>
      <c r="Z162" s="51"/>
      <c r="AA162" s="51"/>
    </row>
    <row r="163" spans="1:27" ht="15" hidden="1">
      <c r="A163" s="59">
        <v>12</v>
      </c>
      <c r="B163" s="50" t="s">
        <v>4801</v>
      </c>
      <c r="C163" s="50" t="s">
        <v>4768</v>
      </c>
      <c r="D163" s="50" t="s">
        <v>4749</v>
      </c>
      <c r="E163" s="50" t="s">
        <v>4923</v>
      </c>
      <c r="F163" s="50" t="s">
        <v>4922</v>
      </c>
      <c r="N163" s="53"/>
      <c r="O163" s="53"/>
      <c r="P163" s="53"/>
      <c r="Q163" s="53"/>
      <c r="R163" s="53"/>
      <c r="S163" s="53"/>
      <c r="T163" s="53"/>
      <c r="U163" s="53"/>
      <c r="V163" s="53"/>
      <c r="W163" s="53"/>
      <c r="X163" s="53"/>
      <c r="Y163" s="53"/>
      <c r="Z163" s="51"/>
      <c r="AA163" s="51"/>
    </row>
    <row r="164" spans="1:27" ht="15" hidden="1">
      <c r="A164" s="59">
        <v>12</v>
      </c>
      <c r="B164" s="50" t="s">
        <v>4801</v>
      </c>
      <c r="C164" s="50" t="s">
        <v>4768</v>
      </c>
      <c r="D164" s="50" t="s">
        <v>4921</v>
      </c>
      <c r="E164" s="50" t="s">
        <v>4920</v>
      </c>
      <c r="F164" s="50" t="s">
        <v>4919</v>
      </c>
      <c r="N164" s="53"/>
      <c r="O164" s="53"/>
      <c r="P164" s="53"/>
      <c r="Q164" s="53"/>
      <c r="R164" s="53"/>
      <c r="S164" s="53"/>
      <c r="T164" s="53"/>
      <c r="U164" s="53"/>
      <c r="V164" s="53"/>
      <c r="W164" s="53"/>
      <c r="X164" s="53"/>
      <c r="Y164" s="53"/>
      <c r="Z164" s="51"/>
      <c r="AA164" s="51"/>
    </row>
    <row r="165" spans="1:27" ht="15" hidden="1">
      <c r="A165" s="59">
        <v>12</v>
      </c>
      <c r="B165" s="50" t="s">
        <v>4801</v>
      </c>
      <c r="C165" s="50" t="s">
        <v>4768</v>
      </c>
      <c r="D165" s="50" t="s">
        <v>4918</v>
      </c>
      <c r="E165" s="50" t="s">
        <v>4917</v>
      </c>
      <c r="F165" s="50" t="s">
        <v>4916</v>
      </c>
      <c r="N165" s="53"/>
      <c r="O165" s="53"/>
      <c r="P165" s="53"/>
      <c r="Q165" s="53"/>
      <c r="R165" s="53"/>
      <c r="S165" s="53"/>
      <c r="T165" s="53"/>
      <c r="U165" s="53"/>
      <c r="V165" s="53"/>
      <c r="W165" s="53"/>
      <c r="X165" s="53"/>
      <c r="Y165" s="53"/>
      <c r="Z165" s="51"/>
      <c r="AA165" s="51"/>
    </row>
    <row r="166" spans="1:27" ht="15" hidden="1">
      <c r="A166" s="59">
        <v>12</v>
      </c>
      <c r="B166" s="50" t="s">
        <v>4801</v>
      </c>
      <c r="C166" s="50" t="s">
        <v>4768</v>
      </c>
      <c r="D166" s="50" t="s">
        <v>4915</v>
      </c>
      <c r="E166" s="50" t="s">
        <v>4913</v>
      </c>
      <c r="F166" s="50" t="s">
        <v>4912</v>
      </c>
      <c r="N166" s="53"/>
      <c r="O166" s="53"/>
      <c r="P166" s="53"/>
      <c r="Q166" s="53"/>
      <c r="R166" s="53"/>
      <c r="S166" s="53"/>
      <c r="T166" s="53"/>
      <c r="U166" s="53"/>
      <c r="V166" s="53"/>
      <c r="W166" s="53"/>
      <c r="X166" s="53"/>
      <c r="Y166" s="53"/>
      <c r="Z166" s="51"/>
      <c r="AA166" s="51"/>
    </row>
    <row r="167" spans="1:27" ht="15" hidden="1">
      <c r="A167" s="59">
        <v>12</v>
      </c>
      <c r="B167" s="50" t="s">
        <v>4801</v>
      </c>
      <c r="C167" s="50" t="s">
        <v>4768</v>
      </c>
      <c r="D167" s="50" t="s">
        <v>4914</v>
      </c>
      <c r="E167" s="50" t="s">
        <v>4913</v>
      </c>
      <c r="F167" s="50" t="s">
        <v>4912</v>
      </c>
      <c r="N167" s="53"/>
      <c r="O167" s="53"/>
      <c r="P167" s="53"/>
      <c r="Q167" s="53"/>
      <c r="R167" s="53"/>
      <c r="S167" s="53"/>
      <c r="T167" s="53"/>
      <c r="U167" s="53"/>
      <c r="V167" s="53"/>
      <c r="W167" s="53"/>
      <c r="X167" s="53"/>
      <c r="Y167" s="53"/>
      <c r="Z167" s="51"/>
      <c r="AA167" s="51"/>
    </row>
    <row r="168" spans="1:27" ht="15" hidden="1">
      <c r="A168" s="59">
        <v>12</v>
      </c>
      <c r="B168" s="50" t="s">
        <v>4801</v>
      </c>
      <c r="C168" s="50" t="s">
        <v>4768</v>
      </c>
      <c r="D168" s="50" t="s">
        <v>4900</v>
      </c>
      <c r="E168" s="50" t="s">
        <v>4899</v>
      </c>
      <c r="F168" s="50" t="s">
        <v>4911</v>
      </c>
      <c r="N168" s="53"/>
      <c r="O168" s="53"/>
      <c r="P168" s="53"/>
      <c r="Q168" s="53"/>
      <c r="R168" s="53"/>
      <c r="S168" s="53"/>
      <c r="T168" s="53"/>
      <c r="U168" s="53"/>
      <c r="V168" s="53"/>
      <c r="W168" s="53"/>
      <c r="X168" s="53"/>
      <c r="Y168" s="53"/>
      <c r="Z168" s="51"/>
      <c r="AA168" s="51"/>
    </row>
    <row r="169" spans="1:27" ht="15" hidden="1">
      <c r="A169" s="59">
        <v>12</v>
      </c>
      <c r="B169" s="50" t="s">
        <v>4801</v>
      </c>
      <c r="C169" s="50" t="s">
        <v>4768</v>
      </c>
      <c r="D169" s="50" t="s">
        <v>4910</v>
      </c>
      <c r="E169" s="50" t="s">
        <v>4909</v>
      </c>
      <c r="F169" s="50" t="s">
        <v>4904</v>
      </c>
      <c r="N169" s="53"/>
      <c r="O169" s="53"/>
      <c r="P169" s="53"/>
      <c r="Q169" s="53"/>
      <c r="R169" s="53"/>
      <c r="S169" s="53"/>
      <c r="T169" s="53"/>
      <c r="U169" s="53"/>
      <c r="V169" s="53"/>
      <c r="W169" s="53"/>
      <c r="X169" s="53"/>
      <c r="Y169" s="53"/>
      <c r="Z169" s="51"/>
      <c r="AA169" s="51"/>
    </row>
    <row r="170" spans="1:27" ht="15" hidden="1">
      <c r="A170" s="59">
        <v>12</v>
      </c>
      <c r="B170" s="50" t="s">
        <v>4801</v>
      </c>
      <c r="C170" s="50" t="s">
        <v>4768</v>
      </c>
      <c r="D170" s="50" t="s">
        <v>4908</v>
      </c>
      <c r="E170" s="50" t="s">
        <v>4907</v>
      </c>
      <c r="F170" s="50" t="s">
        <v>4904</v>
      </c>
      <c r="N170" s="53"/>
      <c r="O170" s="53"/>
      <c r="P170" s="53"/>
      <c r="Q170" s="53"/>
      <c r="R170" s="53"/>
      <c r="S170" s="53"/>
      <c r="T170" s="53"/>
      <c r="U170" s="53"/>
      <c r="V170" s="53"/>
      <c r="W170" s="53"/>
      <c r="X170" s="53"/>
      <c r="Y170" s="53"/>
      <c r="Z170" s="51"/>
      <c r="AA170" s="51"/>
    </row>
    <row r="171" spans="1:27" ht="15" hidden="1">
      <c r="A171" s="59">
        <v>12</v>
      </c>
      <c r="B171" s="50" t="s">
        <v>4801</v>
      </c>
      <c r="C171" s="50" t="s">
        <v>4768</v>
      </c>
      <c r="D171" s="50" t="s">
        <v>4906</v>
      </c>
      <c r="E171" s="50" t="s">
        <v>4905</v>
      </c>
      <c r="F171" s="50" t="s">
        <v>4904</v>
      </c>
      <c r="N171" s="53"/>
      <c r="O171" s="53"/>
      <c r="P171" s="53"/>
      <c r="Q171" s="53"/>
      <c r="R171" s="53"/>
      <c r="S171" s="53"/>
      <c r="T171" s="53"/>
      <c r="U171" s="53"/>
      <c r="V171" s="53"/>
      <c r="W171" s="53"/>
      <c r="X171" s="53"/>
      <c r="Y171" s="53"/>
      <c r="Z171" s="51"/>
      <c r="AA171" s="51"/>
    </row>
    <row r="172" spans="1:27" ht="15" hidden="1">
      <c r="A172" s="59">
        <v>12</v>
      </c>
      <c r="B172" s="50" t="s">
        <v>4801</v>
      </c>
      <c r="C172" s="50" t="s">
        <v>4768</v>
      </c>
      <c r="D172" s="50" t="s">
        <v>4903</v>
      </c>
      <c r="E172" s="50" t="s">
        <v>4902</v>
      </c>
      <c r="F172" s="50" t="s">
        <v>4901</v>
      </c>
      <c r="N172" s="53"/>
      <c r="O172" s="53"/>
      <c r="P172" s="53"/>
      <c r="Q172" s="53"/>
      <c r="R172" s="53"/>
      <c r="S172" s="53"/>
      <c r="T172" s="53"/>
      <c r="U172" s="53"/>
      <c r="V172" s="53"/>
      <c r="W172" s="53"/>
      <c r="X172" s="53"/>
      <c r="Y172" s="53"/>
      <c r="Z172" s="51"/>
      <c r="AA172" s="51"/>
    </row>
    <row r="173" spans="1:27" ht="15" hidden="1">
      <c r="A173" s="59">
        <v>12</v>
      </c>
      <c r="B173" s="50" t="s">
        <v>4801</v>
      </c>
      <c r="C173" s="50" t="s">
        <v>4768</v>
      </c>
      <c r="D173" s="50" t="s">
        <v>4900</v>
      </c>
      <c r="E173" s="50" t="s">
        <v>4899</v>
      </c>
      <c r="F173" s="50" t="s">
        <v>4898</v>
      </c>
      <c r="N173" s="53"/>
      <c r="O173" s="53"/>
      <c r="P173" s="53"/>
      <c r="Q173" s="53"/>
      <c r="R173" s="53"/>
      <c r="S173" s="53"/>
      <c r="T173" s="53"/>
      <c r="U173" s="53"/>
      <c r="V173" s="53"/>
      <c r="W173" s="53"/>
      <c r="X173" s="53"/>
      <c r="Y173" s="53"/>
      <c r="Z173" s="51"/>
      <c r="AA173" s="51"/>
    </row>
    <row r="174" spans="1:27" ht="15">
      <c r="A174" s="59">
        <v>12</v>
      </c>
      <c r="B174" s="50" t="s">
        <v>4801</v>
      </c>
      <c r="C174" s="50" t="s">
        <v>4768</v>
      </c>
      <c r="D174" s="50" t="s">
        <v>4897</v>
      </c>
      <c r="E174" s="50" t="s">
        <v>4896</v>
      </c>
      <c r="F174" s="50" t="s">
        <v>8515</v>
      </c>
      <c r="N174" s="53"/>
      <c r="O174" s="53"/>
      <c r="P174" s="53"/>
      <c r="Q174" s="53"/>
      <c r="R174" s="53"/>
      <c r="S174" s="53"/>
      <c r="T174" s="53"/>
      <c r="U174" s="53"/>
      <c r="V174" s="53"/>
      <c r="W174" s="53"/>
      <c r="X174" s="53"/>
      <c r="Y174" s="53"/>
      <c r="Z174" s="51"/>
      <c r="AA174" s="51"/>
    </row>
    <row r="175" spans="1:27" ht="15" hidden="1">
      <c r="A175" s="59">
        <v>12</v>
      </c>
      <c r="B175" s="50" t="s">
        <v>4801</v>
      </c>
      <c r="C175" s="50" t="s">
        <v>4768</v>
      </c>
      <c r="D175" s="50" t="s">
        <v>4895</v>
      </c>
      <c r="E175" s="50" t="s">
        <v>4894</v>
      </c>
      <c r="F175" s="50" t="s">
        <v>4893</v>
      </c>
      <c r="N175" s="53"/>
      <c r="O175" s="53"/>
      <c r="P175" s="53"/>
      <c r="Q175" s="53"/>
      <c r="R175" s="53"/>
      <c r="S175" s="53"/>
      <c r="T175" s="53"/>
      <c r="U175" s="53"/>
      <c r="V175" s="53"/>
      <c r="W175" s="53"/>
      <c r="X175" s="53"/>
      <c r="Y175" s="53"/>
      <c r="Z175" s="51"/>
      <c r="AA175" s="51"/>
    </row>
    <row r="176" spans="1:27" ht="15" hidden="1">
      <c r="A176" s="59">
        <v>12</v>
      </c>
      <c r="B176" s="50" t="s">
        <v>4801</v>
      </c>
      <c r="C176" s="50" t="s">
        <v>4768</v>
      </c>
      <c r="D176" s="50" t="s">
        <v>4892</v>
      </c>
      <c r="E176" s="50" t="s">
        <v>4891</v>
      </c>
      <c r="F176" s="50" t="s">
        <v>4890</v>
      </c>
      <c r="N176" s="53"/>
      <c r="O176" s="53"/>
      <c r="P176" s="53"/>
      <c r="Q176" s="53"/>
      <c r="R176" s="53"/>
      <c r="S176" s="53"/>
      <c r="T176" s="53"/>
      <c r="U176" s="53"/>
      <c r="V176" s="53"/>
      <c r="W176" s="53"/>
      <c r="X176" s="53"/>
      <c r="Y176" s="53"/>
      <c r="Z176" s="51"/>
      <c r="AA176" s="51"/>
    </row>
    <row r="177" spans="1:27" ht="15" hidden="1">
      <c r="A177" s="59">
        <v>12</v>
      </c>
      <c r="B177" s="50" t="s">
        <v>4801</v>
      </c>
      <c r="C177" s="50" t="s">
        <v>4768</v>
      </c>
      <c r="D177" s="50" t="s">
        <v>4889</v>
      </c>
      <c r="E177" s="50" t="s">
        <v>4888</v>
      </c>
      <c r="F177" s="50" t="s">
        <v>4887</v>
      </c>
      <c r="N177" s="53"/>
      <c r="O177" s="53"/>
      <c r="P177" s="53"/>
      <c r="Q177" s="53"/>
      <c r="R177" s="53"/>
      <c r="S177" s="53"/>
      <c r="T177" s="53"/>
      <c r="U177" s="53"/>
      <c r="V177" s="53"/>
      <c r="W177" s="53"/>
      <c r="X177" s="53"/>
      <c r="Y177" s="53"/>
      <c r="Z177" s="51"/>
      <c r="AA177" s="51"/>
    </row>
    <row r="178" spans="1:27" ht="15" hidden="1">
      <c r="A178" s="59">
        <v>12</v>
      </c>
      <c r="B178" s="50" t="s">
        <v>4801</v>
      </c>
      <c r="C178" s="50" t="s">
        <v>4768</v>
      </c>
      <c r="D178" s="50" t="s">
        <v>4886</v>
      </c>
      <c r="E178" s="50" t="s">
        <v>4885</v>
      </c>
      <c r="F178" s="50" t="s">
        <v>4884</v>
      </c>
      <c r="N178" s="53"/>
      <c r="O178" s="53"/>
      <c r="P178" s="53"/>
      <c r="Q178" s="53"/>
      <c r="R178" s="53"/>
      <c r="S178" s="53"/>
      <c r="T178" s="53"/>
      <c r="U178" s="53"/>
      <c r="V178" s="53"/>
      <c r="W178" s="53"/>
      <c r="X178" s="53"/>
      <c r="Y178" s="53"/>
      <c r="Z178" s="51"/>
      <c r="AA178" s="51"/>
    </row>
    <row r="179" spans="1:27" ht="15" hidden="1">
      <c r="A179" s="59">
        <v>12</v>
      </c>
      <c r="B179" s="50" t="s">
        <v>4801</v>
      </c>
      <c r="C179" s="50" t="s">
        <v>4768</v>
      </c>
      <c r="D179" s="50" t="s">
        <v>4883</v>
      </c>
      <c r="E179" s="50" t="s">
        <v>4882</v>
      </c>
      <c r="F179" s="50" t="s">
        <v>4881</v>
      </c>
      <c r="N179" s="53"/>
      <c r="O179" s="53"/>
      <c r="P179" s="53"/>
      <c r="Q179" s="53"/>
      <c r="R179" s="53"/>
      <c r="S179" s="53"/>
      <c r="T179" s="53"/>
      <c r="U179" s="53"/>
      <c r="V179" s="53"/>
      <c r="W179" s="53"/>
      <c r="X179" s="53"/>
      <c r="Y179" s="53"/>
      <c r="Z179" s="51"/>
      <c r="AA179" s="51"/>
    </row>
    <row r="180" spans="1:27" ht="15" hidden="1">
      <c r="A180" s="59">
        <v>12</v>
      </c>
      <c r="B180" s="50" t="s">
        <v>4816</v>
      </c>
      <c r="C180" s="50" t="s">
        <v>4768</v>
      </c>
      <c r="D180" s="50" t="s">
        <v>4880</v>
      </c>
      <c r="E180" s="50" t="s">
        <v>4879</v>
      </c>
      <c r="F180" s="50" t="s">
        <v>4872</v>
      </c>
      <c r="N180" s="53"/>
      <c r="O180" s="53"/>
      <c r="P180" s="53"/>
      <c r="Q180" s="53"/>
      <c r="R180" s="53"/>
      <c r="S180" s="53"/>
      <c r="T180" s="53"/>
      <c r="U180" s="53"/>
      <c r="V180" s="53"/>
      <c r="W180" s="53"/>
      <c r="X180" s="53"/>
      <c r="Y180" s="53"/>
      <c r="Z180" s="51"/>
      <c r="AA180" s="51"/>
    </row>
    <row r="181" spans="1:27" ht="15" hidden="1">
      <c r="A181" s="59">
        <v>12</v>
      </c>
      <c r="B181" s="50" t="s">
        <v>4816</v>
      </c>
      <c r="C181" s="50" t="s">
        <v>4768</v>
      </c>
      <c r="D181" s="50" t="s">
        <v>4878</v>
      </c>
      <c r="E181" s="50" t="s">
        <v>4877</v>
      </c>
      <c r="F181" s="50" t="s">
        <v>4876</v>
      </c>
      <c r="N181" s="53"/>
      <c r="O181" s="53"/>
      <c r="P181" s="53"/>
      <c r="Q181" s="53"/>
      <c r="R181" s="53"/>
      <c r="S181" s="53"/>
      <c r="T181" s="53"/>
      <c r="U181" s="53"/>
      <c r="V181" s="53"/>
      <c r="W181" s="53"/>
      <c r="X181" s="53"/>
      <c r="Y181" s="53"/>
      <c r="Z181" s="51"/>
      <c r="AA181" s="51"/>
    </row>
    <row r="182" spans="1:27" ht="15" hidden="1">
      <c r="A182" s="59">
        <v>12</v>
      </c>
      <c r="B182" s="50" t="s">
        <v>4816</v>
      </c>
      <c r="C182" s="50" t="s">
        <v>4768</v>
      </c>
      <c r="D182" s="50" t="s">
        <v>4875</v>
      </c>
      <c r="E182" s="50" t="s">
        <v>4873</v>
      </c>
      <c r="F182" s="50" t="s">
        <v>4872</v>
      </c>
      <c r="N182" s="53"/>
      <c r="O182" s="53"/>
      <c r="P182" s="53"/>
      <c r="Q182" s="53"/>
      <c r="R182" s="53"/>
      <c r="S182" s="53"/>
      <c r="T182" s="53"/>
      <c r="U182" s="53"/>
      <c r="V182" s="53"/>
      <c r="W182" s="53"/>
      <c r="X182" s="53"/>
      <c r="Y182" s="53"/>
      <c r="Z182" s="51"/>
      <c r="AA182" s="51"/>
    </row>
    <row r="183" spans="1:27" ht="15" hidden="1">
      <c r="A183" s="59">
        <v>12</v>
      </c>
      <c r="B183" s="50" t="s">
        <v>4816</v>
      </c>
      <c r="C183" s="50" t="s">
        <v>4768</v>
      </c>
      <c r="D183" s="50" t="s">
        <v>4874</v>
      </c>
      <c r="E183" s="50" t="s">
        <v>4873</v>
      </c>
      <c r="F183" s="50" t="s">
        <v>4872</v>
      </c>
      <c r="N183" s="53"/>
      <c r="O183" s="53"/>
      <c r="P183" s="53"/>
      <c r="Q183" s="53"/>
      <c r="R183" s="53"/>
      <c r="S183" s="53"/>
      <c r="T183" s="53"/>
      <c r="U183" s="53"/>
      <c r="V183" s="53"/>
      <c r="W183" s="53"/>
      <c r="X183" s="53"/>
      <c r="Y183" s="53"/>
      <c r="Z183" s="51"/>
      <c r="AA183" s="51"/>
    </row>
    <row r="184" spans="1:27" ht="15" hidden="1">
      <c r="A184" s="59">
        <v>12</v>
      </c>
      <c r="B184" s="50" t="s">
        <v>4816</v>
      </c>
      <c r="C184" s="50" t="s">
        <v>4768</v>
      </c>
      <c r="D184" s="50" t="s">
        <v>4871</v>
      </c>
      <c r="E184" s="50" t="s">
        <v>4870</v>
      </c>
      <c r="F184" s="50" t="s">
        <v>4869</v>
      </c>
      <c r="N184" s="53"/>
      <c r="O184" s="53"/>
      <c r="P184" s="53"/>
      <c r="Q184" s="53"/>
      <c r="R184" s="53"/>
      <c r="S184" s="53"/>
      <c r="T184" s="53"/>
      <c r="U184" s="53"/>
      <c r="V184" s="53"/>
      <c r="W184" s="53"/>
      <c r="X184" s="53"/>
      <c r="Y184" s="53"/>
      <c r="Z184" s="51"/>
      <c r="AA184" s="51"/>
    </row>
    <row r="185" spans="1:27" ht="15" hidden="1">
      <c r="A185" s="59">
        <v>12</v>
      </c>
      <c r="B185" s="50" t="s">
        <v>4816</v>
      </c>
      <c r="C185" s="50" t="s">
        <v>4768</v>
      </c>
      <c r="D185" s="50" t="s">
        <v>4868</v>
      </c>
      <c r="E185" s="50" t="s">
        <v>4867</v>
      </c>
      <c r="F185" s="50" t="s">
        <v>4866</v>
      </c>
      <c r="N185" s="53"/>
      <c r="O185" s="53"/>
      <c r="P185" s="53"/>
      <c r="Q185" s="53"/>
      <c r="R185" s="53"/>
      <c r="S185" s="53"/>
      <c r="T185" s="53"/>
      <c r="U185" s="53"/>
      <c r="V185" s="53"/>
      <c r="W185" s="53"/>
      <c r="X185" s="53"/>
      <c r="Y185" s="53"/>
      <c r="Z185" s="51"/>
      <c r="AA185" s="51"/>
    </row>
    <row r="186" spans="1:27" ht="15" hidden="1">
      <c r="A186" s="59">
        <v>12</v>
      </c>
      <c r="B186" s="50" t="s">
        <v>4816</v>
      </c>
      <c r="C186" s="50" t="s">
        <v>4768</v>
      </c>
      <c r="D186" s="50" t="s">
        <v>4865</v>
      </c>
      <c r="E186" s="50" t="s">
        <v>4863</v>
      </c>
      <c r="F186" s="50" t="s">
        <v>4862</v>
      </c>
      <c r="N186" s="53"/>
      <c r="O186" s="53"/>
      <c r="P186" s="53"/>
      <c r="Q186" s="53"/>
      <c r="R186" s="53"/>
      <c r="S186" s="53"/>
      <c r="T186" s="53"/>
      <c r="U186" s="53"/>
      <c r="V186" s="53"/>
      <c r="W186" s="53"/>
      <c r="X186" s="53"/>
      <c r="Y186" s="53"/>
      <c r="Z186" s="51"/>
      <c r="AA186" s="51"/>
    </row>
    <row r="187" spans="1:27" ht="15" hidden="1">
      <c r="A187" s="59">
        <v>12</v>
      </c>
      <c r="B187" s="50" t="s">
        <v>4816</v>
      </c>
      <c r="C187" s="50" t="s">
        <v>4768</v>
      </c>
      <c r="D187" s="50" t="s">
        <v>4864</v>
      </c>
      <c r="E187" s="50" t="s">
        <v>4863</v>
      </c>
      <c r="F187" s="50" t="s">
        <v>4862</v>
      </c>
      <c r="N187" s="53"/>
      <c r="O187" s="53"/>
      <c r="P187" s="53"/>
      <c r="Q187" s="53"/>
      <c r="R187" s="53"/>
      <c r="S187" s="53"/>
      <c r="T187" s="53"/>
      <c r="U187" s="53"/>
      <c r="V187" s="53"/>
      <c r="W187" s="53"/>
      <c r="X187" s="53"/>
      <c r="Y187" s="53"/>
      <c r="Z187" s="51"/>
      <c r="AA187" s="51"/>
    </row>
    <row r="188" spans="1:27" ht="15" hidden="1">
      <c r="A188" s="59">
        <v>12</v>
      </c>
      <c r="B188" s="50" t="s">
        <v>4816</v>
      </c>
      <c r="C188" s="50" t="s">
        <v>4768</v>
      </c>
      <c r="D188" s="50" t="s">
        <v>4861</v>
      </c>
      <c r="E188" s="50" t="s">
        <v>4860</v>
      </c>
      <c r="F188" s="50" t="s">
        <v>4859</v>
      </c>
      <c r="N188" s="53"/>
      <c r="O188" s="53"/>
      <c r="P188" s="53"/>
      <c r="Q188" s="53"/>
      <c r="R188" s="53"/>
      <c r="S188" s="53"/>
      <c r="T188" s="53"/>
      <c r="U188" s="53"/>
      <c r="V188" s="53"/>
      <c r="W188" s="53"/>
      <c r="X188" s="53"/>
      <c r="Y188" s="53"/>
      <c r="Z188" s="51"/>
      <c r="AA188" s="51"/>
    </row>
    <row r="189" spans="1:27" ht="15" hidden="1">
      <c r="B189" s="50" t="s">
        <v>4801</v>
      </c>
      <c r="C189" s="50" t="s">
        <v>4811</v>
      </c>
      <c r="D189" s="50" t="s">
        <v>4858</v>
      </c>
      <c r="E189" s="50" t="s">
        <v>4857</v>
      </c>
      <c r="F189" s="50" t="s">
        <v>4856</v>
      </c>
      <c r="N189" s="53"/>
      <c r="O189" s="53"/>
      <c r="P189" s="53"/>
      <c r="Q189" s="53"/>
      <c r="R189" s="53"/>
      <c r="S189" s="53"/>
      <c r="T189" s="53"/>
      <c r="U189" s="53"/>
      <c r="V189" s="53"/>
      <c r="W189" s="53"/>
      <c r="X189" s="53"/>
      <c r="Y189" s="53"/>
      <c r="Z189" s="51"/>
      <c r="AA189" s="51"/>
    </row>
    <row r="190" spans="1:27" ht="15" hidden="1">
      <c r="A190" s="59">
        <v>16</v>
      </c>
      <c r="B190" s="50" t="s">
        <v>4801</v>
      </c>
      <c r="C190" s="50" t="s">
        <v>4845</v>
      </c>
      <c r="D190" s="50" t="s">
        <v>4855</v>
      </c>
      <c r="E190" s="50" t="s">
        <v>4853</v>
      </c>
      <c r="F190" s="50" t="s">
        <v>4852</v>
      </c>
      <c r="N190" s="53"/>
      <c r="O190" s="53"/>
      <c r="P190" s="53"/>
      <c r="Q190" s="53"/>
      <c r="R190" s="53"/>
      <c r="S190" s="53"/>
      <c r="T190" s="53"/>
      <c r="U190" s="53"/>
      <c r="V190" s="53"/>
      <c r="W190" s="53"/>
      <c r="X190" s="53"/>
      <c r="Y190" s="53"/>
      <c r="Z190" s="51"/>
      <c r="AA190" s="51"/>
    </row>
    <row r="191" spans="1:27" ht="15" hidden="1">
      <c r="A191" s="59">
        <v>16</v>
      </c>
      <c r="B191" s="50" t="s">
        <v>4801</v>
      </c>
      <c r="C191" s="50" t="s">
        <v>4845</v>
      </c>
      <c r="D191" s="50" t="s">
        <v>4854</v>
      </c>
      <c r="E191" s="50" t="s">
        <v>4853</v>
      </c>
      <c r="F191" s="50" t="s">
        <v>4852</v>
      </c>
      <c r="N191" s="53"/>
      <c r="O191" s="53"/>
      <c r="P191" s="53"/>
      <c r="Q191" s="53"/>
      <c r="R191" s="53"/>
      <c r="S191" s="53"/>
      <c r="T191" s="53"/>
      <c r="U191" s="53"/>
      <c r="V191" s="53"/>
      <c r="W191" s="53"/>
      <c r="X191" s="53"/>
      <c r="Y191" s="53"/>
      <c r="Z191" s="51"/>
      <c r="AA191" s="51"/>
    </row>
    <row r="192" spans="1:27" ht="15" hidden="1">
      <c r="A192" s="59">
        <v>16</v>
      </c>
      <c r="B192" s="50" t="s">
        <v>4801</v>
      </c>
      <c r="C192" s="50" t="s">
        <v>4845</v>
      </c>
      <c r="D192" s="50" t="s">
        <v>4851</v>
      </c>
      <c r="E192" s="50" t="s">
        <v>4850</v>
      </c>
      <c r="F192" s="50" t="s">
        <v>4849</v>
      </c>
      <c r="N192" s="53"/>
      <c r="O192" s="53"/>
      <c r="P192" s="53"/>
      <c r="Q192" s="53"/>
      <c r="R192" s="53"/>
      <c r="S192" s="53"/>
      <c r="T192" s="53"/>
      <c r="U192" s="53"/>
      <c r="V192" s="53"/>
      <c r="W192" s="53"/>
      <c r="X192" s="53"/>
      <c r="Y192" s="53"/>
      <c r="Z192" s="51"/>
      <c r="AA192" s="51"/>
    </row>
    <row r="193" spans="1:27" ht="15" hidden="1">
      <c r="A193" s="59">
        <v>16</v>
      </c>
      <c r="B193" s="50" t="s">
        <v>4801</v>
      </c>
      <c r="C193" s="50" t="s">
        <v>4845</v>
      </c>
      <c r="D193" s="50" t="s">
        <v>4848</v>
      </c>
      <c r="E193" s="50" t="s">
        <v>4847</v>
      </c>
      <c r="F193" s="50" t="s">
        <v>4846</v>
      </c>
      <c r="N193" s="53"/>
      <c r="O193" s="53"/>
      <c r="P193" s="53"/>
      <c r="Q193" s="53"/>
      <c r="R193" s="53"/>
      <c r="S193" s="53"/>
      <c r="T193" s="53"/>
      <c r="U193" s="53"/>
      <c r="V193" s="53"/>
      <c r="W193" s="53"/>
      <c r="X193" s="53"/>
      <c r="Y193" s="53"/>
      <c r="Z193" s="51"/>
      <c r="AA193" s="51"/>
    </row>
    <row r="194" spans="1:27" ht="15" hidden="1">
      <c r="A194" s="59">
        <v>16</v>
      </c>
      <c r="B194" s="50" t="s">
        <v>4816</v>
      </c>
      <c r="C194" s="50" t="s">
        <v>4845</v>
      </c>
      <c r="D194" s="50" t="s">
        <v>4844</v>
      </c>
      <c r="E194" s="50" t="s">
        <v>4843</v>
      </c>
      <c r="F194" s="50" t="s">
        <v>4842</v>
      </c>
      <c r="N194" s="53"/>
      <c r="O194" s="53"/>
      <c r="P194" s="53"/>
      <c r="Q194" s="53"/>
      <c r="R194" s="53"/>
      <c r="S194" s="53"/>
      <c r="T194" s="53"/>
      <c r="U194" s="53"/>
      <c r="V194" s="53"/>
      <c r="W194" s="53"/>
      <c r="X194" s="53"/>
      <c r="Y194" s="53"/>
      <c r="Z194" s="51"/>
      <c r="AA194" s="51"/>
    </row>
    <row r="195" spans="1:27" ht="15" hidden="1">
      <c r="A195" s="59">
        <v>17</v>
      </c>
      <c r="B195" s="50" t="s">
        <v>4801</v>
      </c>
      <c r="C195" s="50" t="s">
        <v>4826</v>
      </c>
      <c r="D195" s="50" t="s">
        <v>4841</v>
      </c>
      <c r="E195" s="50" t="s">
        <v>4840</v>
      </c>
      <c r="F195" s="50" t="s">
        <v>4839</v>
      </c>
      <c r="N195" s="53"/>
      <c r="O195" s="53"/>
      <c r="P195" s="53"/>
      <c r="Q195" s="53"/>
      <c r="R195" s="53"/>
      <c r="S195" s="53"/>
      <c r="T195" s="53"/>
      <c r="U195" s="53"/>
      <c r="V195" s="53"/>
      <c r="W195" s="53"/>
      <c r="X195" s="53"/>
      <c r="Y195" s="53"/>
      <c r="Z195" s="51"/>
      <c r="AA195" s="51"/>
    </row>
    <row r="196" spans="1:27" ht="15" hidden="1">
      <c r="A196" s="59">
        <v>17</v>
      </c>
      <c r="B196" s="50" t="s">
        <v>4801</v>
      </c>
      <c r="C196" s="50" t="s">
        <v>4826</v>
      </c>
      <c r="D196" s="50" t="s">
        <v>4838</v>
      </c>
      <c r="E196" s="50" t="s">
        <v>4837</v>
      </c>
      <c r="F196" s="50" t="s">
        <v>4834</v>
      </c>
      <c r="N196" s="53"/>
      <c r="O196" s="53"/>
      <c r="P196" s="53"/>
      <c r="Q196" s="53"/>
      <c r="R196" s="53"/>
      <c r="S196" s="53"/>
      <c r="T196" s="53"/>
      <c r="U196" s="53"/>
      <c r="V196" s="53"/>
      <c r="W196" s="53"/>
      <c r="X196" s="53"/>
      <c r="Y196" s="53"/>
      <c r="Z196" s="51"/>
      <c r="AA196" s="51"/>
    </row>
    <row r="197" spans="1:27" ht="15" hidden="1">
      <c r="A197" s="59">
        <v>17</v>
      </c>
      <c r="B197" s="50" t="s">
        <v>4801</v>
      </c>
      <c r="C197" s="50" t="s">
        <v>4826</v>
      </c>
      <c r="D197" s="50" t="s">
        <v>4836</v>
      </c>
      <c r="E197" s="50" t="s">
        <v>4835</v>
      </c>
      <c r="F197" s="50" t="s">
        <v>4834</v>
      </c>
      <c r="N197" s="53"/>
      <c r="O197" s="53"/>
      <c r="P197" s="53"/>
      <c r="Q197" s="53"/>
      <c r="R197" s="53"/>
      <c r="S197" s="53"/>
      <c r="T197" s="53"/>
      <c r="U197" s="53"/>
      <c r="V197" s="53"/>
      <c r="W197" s="53"/>
      <c r="X197" s="53"/>
      <c r="Y197" s="53"/>
      <c r="Z197" s="51"/>
      <c r="AA197" s="51"/>
    </row>
    <row r="198" spans="1:27" ht="15" hidden="1">
      <c r="A198" s="59">
        <v>17</v>
      </c>
      <c r="B198" s="50" t="s">
        <v>4801</v>
      </c>
      <c r="C198" s="50" t="s">
        <v>4826</v>
      </c>
      <c r="D198" s="50" t="s">
        <v>4833</v>
      </c>
      <c r="E198" s="50" t="s">
        <v>4832</v>
      </c>
      <c r="F198" s="50" t="s">
        <v>4831</v>
      </c>
      <c r="N198" s="53"/>
      <c r="O198" s="53"/>
      <c r="P198" s="53"/>
      <c r="Q198" s="53"/>
      <c r="R198" s="53"/>
      <c r="S198" s="53"/>
      <c r="T198" s="53"/>
      <c r="U198" s="53"/>
      <c r="V198" s="53"/>
      <c r="W198" s="53"/>
      <c r="X198" s="53"/>
      <c r="Y198" s="53"/>
      <c r="Z198" s="51"/>
      <c r="AA198" s="51"/>
    </row>
    <row r="199" spans="1:27" ht="15" hidden="1">
      <c r="A199" s="59">
        <v>17</v>
      </c>
      <c r="B199" s="50" t="s">
        <v>4801</v>
      </c>
      <c r="C199" s="50" t="s">
        <v>4826</v>
      </c>
      <c r="D199" s="50" t="s">
        <v>4830</v>
      </c>
      <c r="E199" s="50" t="s">
        <v>4828</v>
      </c>
      <c r="F199" s="50" t="s">
        <v>4827</v>
      </c>
      <c r="N199" s="53"/>
      <c r="O199" s="53"/>
      <c r="P199" s="53"/>
      <c r="Q199" s="53"/>
      <c r="R199" s="53"/>
      <c r="S199" s="53"/>
      <c r="T199" s="53"/>
      <c r="U199" s="53"/>
      <c r="V199" s="53"/>
      <c r="W199" s="53"/>
      <c r="X199" s="53"/>
      <c r="Y199" s="53"/>
      <c r="Z199" s="51"/>
      <c r="AA199" s="51"/>
    </row>
    <row r="200" spans="1:27" ht="15" hidden="1">
      <c r="A200" s="59">
        <v>17</v>
      </c>
      <c r="B200" s="50" t="s">
        <v>4801</v>
      </c>
      <c r="C200" s="50" t="s">
        <v>4826</v>
      </c>
      <c r="D200" s="50" t="s">
        <v>4829</v>
      </c>
      <c r="E200" s="50" t="s">
        <v>4828</v>
      </c>
      <c r="F200" s="50" t="s">
        <v>4827</v>
      </c>
      <c r="N200" s="53"/>
      <c r="O200" s="53"/>
      <c r="P200" s="53"/>
      <c r="Q200" s="53"/>
      <c r="R200" s="53"/>
      <c r="S200" s="53"/>
      <c r="T200" s="53"/>
      <c r="U200" s="53"/>
      <c r="V200" s="53"/>
      <c r="W200" s="53"/>
      <c r="X200" s="53"/>
      <c r="Y200" s="53"/>
      <c r="Z200" s="51"/>
      <c r="AA200" s="51"/>
    </row>
    <row r="201" spans="1:27" ht="15" hidden="1">
      <c r="A201" s="59">
        <v>17</v>
      </c>
      <c r="B201" s="50" t="s">
        <v>4816</v>
      </c>
      <c r="C201" s="50" t="s">
        <v>4826</v>
      </c>
      <c r="D201" s="50" t="s">
        <v>4825</v>
      </c>
      <c r="E201" s="50" t="s">
        <v>4824</v>
      </c>
      <c r="F201" s="50" t="s">
        <v>4823</v>
      </c>
      <c r="N201" s="53"/>
      <c r="O201" s="53"/>
      <c r="P201" s="53"/>
      <c r="Q201" s="53"/>
      <c r="R201" s="53"/>
      <c r="S201" s="53"/>
      <c r="T201" s="53"/>
      <c r="U201" s="53"/>
      <c r="V201" s="53"/>
      <c r="W201" s="53"/>
      <c r="X201" s="53"/>
      <c r="Y201" s="53"/>
      <c r="Z201" s="51"/>
      <c r="AA201" s="51"/>
    </row>
    <row r="202" spans="1:27" ht="15" hidden="1">
      <c r="B202" s="50" t="s">
        <v>4801</v>
      </c>
      <c r="C202" s="50" t="s">
        <v>4815</v>
      </c>
      <c r="D202" s="50" t="s">
        <v>4822</v>
      </c>
      <c r="E202" s="50" t="s">
        <v>4821</v>
      </c>
      <c r="F202" s="50" t="s">
        <v>4820</v>
      </c>
      <c r="N202" s="53"/>
      <c r="O202" s="53"/>
      <c r="P202" s="53"/>
      <c r="Q202" s="53"/>
      <c r="R202" s="53"/>
      <c r="S202" s="53"/>
      <c r="T202" s="53"/>
      <c r="U202" s="53"/>
      <c r="V202" s="53"/>
      <c r="W202" s="53"/>
      <c r="X202" s="53"/>
      <c r="Y202" s="53"/>
      <c r="Z202" s="51"/>
      <c r="AA202" s="51"/>
    </row>
    <row r="203" spans="1:27" ht="15" hidden="1">
      <c r="D203" s="50" t="s">
        <v>4819</v>
      </c>
      <c r="E203" s="50" t="s">
        <v>4818</v>
      </c>
      <c r="F203" s="50" t="s">
        <v>4817</v>
      </c>
      <c r="N203" s="53"/>
      <c r="O203" s="53"/>
      <c r="P203" s="53"/>
      <c r="Q203" s="53"/>
      <c r="R203" s="53"/>
      <c r="S203" s="53"/>
      <c r="T203" s="53"/>
      <c r="U203" s="53"/>
      <c r="V203" s="53"/>
      <c r="W203" s="53"/>
      <c r="X203" s="53"/>
      <c r="Y203" s="53"/>
      <c r="Z203" s="51"/>
      <c r="AA203" s="51"/>
    </row>
    <row r="204" spans="1:27" ht="15" hidden="1">
      <c r="B204" s="50" t="s">
        <v>4816</v>
      </c>
      <c r="C204" s="50" t="s">
        <v>4815</v>
      </c>
      <c r="D204" s="50" t="s">
        <v>4814</v>
      </c>
      <c r="E204" s="50" t="s">
        <v>4813</v>
      </c>
      <c r="F204" s="50" t="s">
        <v>4812</v>
      </c>
      <c r="N204" s="53"/>
      <c r="O204" s="53"/>
      <c r="P204" s="53"/>
      <c r="Q204" s="53"/>
      <c r="R204" s="53"/>
      <c r="S204" s="53"/>
      <c r="T204" s="53"/>
      <c r="U204" s="53"/>
      <c r="V204" s="53"/>
      <c r="W204" s="53"/>
      <c r="X204" s="53"/>
      <c r="Y204" s="53"/>
      <c r="Z204" s="51"/>
      <c r="AA204" s="51"/>
    </row>
    <row r="205" spans="1:27" ht="15" hidden="1">
      <c r="C205" s="50" t="s">
        <v>4811</v>
      </c>
      <c r="F205" s="50" t="s">
        <v>4810</v>
      </c>
      <c r="N205" s="53"/>
      <c r="O205" s="53"/>
      <c r="P205" s="53"/>
      <c r="Q205" s="53"/>
      <c r="R205" s="53"/>
      <c r="S205" s="53"/>
      <c r="T205" s="53"/>
      <c r="U205" s="53"/>
      <c r="V205" s="53"/>
      <c r="W205" s="53"/>
      <c r="X205" s="53"/>
      <c r="Y205" s="53"/>
      <c r="Z205" s="51"/>
      <c r="AA205" s="51"/>
    </row>
    <row r="206" spans="1:27" ht="15" hidden="1">
      <c r="B206" s="50" t="s">
        <v>4801</v>
      </c>
      <c r="C206" s="50" t="s">
        <v>4805</v>
      </c>
      <c r="D206" s="50" t="s">
        <v>4809</v>
      </c>
      <c r="E206" s="50" t="s">
        <v>4808</v>
      </c>
      <c r="F206" s="50" t="s">
        <v>4807</v>
      </c>
      <c r="G206" s="58" t="s">
        <v>4806</v>
      </c>
      <c r="K206" s="57"/>
      <c r="N206" s="53"/>
      <c r="O206" s="53"/>
      <c r="P206" s="53"/>
      <c r="Q206" s="53"/>
      <c r="R206" s="53"/>
      <c r="S206" s="53"/>
      <c r="T206" s="53"/>
      <c r="U206" s="53"/>
      <c r="V206" s="53"/>
      <c r="W206" s="53"/>
      <c r="X206" s="53"/>
      <c r="Y206" s="53"/>
      <c r="Z206" s="51"/>
      <c r="AA206" s="51"/>
    </row>
    <row r="207" spans="1:27" ht="15" hidden="1">
      <c r="B207" s="50" t="s">
        <v>4801</v>
      </c>
      <c r="C207" s="50" t="s">
        <v>4805</v>
      </c>
      <c r="D207" s="50" t="s">
        <v>4804</v>
      </c>
      <c r="E207" s="50" t="s">
        <v>4803</v>
      </c>
      <c r="F207" s="50" t="s">
        <v>4802</v>
      </c>
      <c r="N207" s="53"/>
      <c r="O207" s="53"/>
      <c r="P207" s="53"/>
      <c r="Q207" s="53"/>
      <c r="R207" s="53"/>
      <c r="S207" s="53"/>
      <c r="T207" s="53"/>
      <c r="U207" s="53"/>
      <c r="V207" s="53"/>
      <c r="W207" s="53"/>
      <c r="X207" s="53"/>
      <c r="Y207" s="53"/>
      <c r="Z207" s="51"/>
      <c r="AA207" s="51"/>
    </row>
    <row r="208" spans="1:27" ht="15" hidden="1">
      <c r="B208" s="50" t="s">
        <v>4801</v>
      </c>
      <c r="C208" s="50" t="s">
        <v>4800</v>
      </c>
      <c r="D208" s="50" t="s">
        <v>4799</v>
      </c>
      <c r="E208" s="50" t="s">
        <v>4798</v>
      </c>
      <c r="F208" s="50" t="s">
        <v>4792</v>
      </c>
      <c r="N208" s="53"/>
      <c r="O208" s="53"/>
      <c r="P208" s="53"/>
      <c r="Q208" s="53"/>
      <c r="R208" s="53"/>
      <c r="S208" s="53"/>
      <c r="T208" s="53"/>
      <c r="U208" s="53"/>
      <c r="V208" s="53"/>
      <c r="W208" s="53"/>
      <c r="X208" s="53"/>
      <c r="Y208" s="53"/>
      <c r="Z208" s="51"/>
      <c r="AA208" s="51"/>
    </row>
    <row r="209" spans="1:27" ht="15" hidden="1">
      <c r="A209" s="53"/>
      <c r="B209" s="53" t="s">
        <v>4796</v>
      </c>
      <c r="C209" s="50" t="s">
        <v>4795</v>
      </c>
      <c r="D209" s="56" t="s">
        <v>4797</v>
      </c>
      <c r="E209" s="53" t="s">
        <v>4793</v>
      </c>
      <c r="F209" s="50" t="s">
        <v>4792</v>
      </c>
      <c r="G209" s="53"/>
      <c r="H209" s="53"/>
      <c r="J209" s="54"/>
      <c r="K209" s="53"/>
      <c r="L209" s="53"/>
      <c r="M209" s="53"/>
      <c r="N209" s="53"/>
      <c r="O209" s="53"/>
      <c r="P209" s="53"/>
      <c r="Q209" s="53"/>
      <c r="R209" s="53"/>
      <c r="S209" s="53"/>
      <c r="T209" s="53"/>
      <c r="U209" s="53"/>
      <c r="V209" s="53"/>
      <c r="W209" s="53"/>
      <c r="X209" s="53"/>
      <c r="Y209" s="53"/>
      <c r="Z209" s="51"/>
      <c r="AA209" s="51"/>
    </row>
    <row r="210" spans="1:27" ht="15" hidden="1">
      <c r="A210" s="53"/>
      <c r="B210" s="53" t="s">
        <v>4796</v>
      </c>
      <c r="C210" s="50" t="s">
        <v>4795</v>
      </c>
      <c r="D210" s="56" t="s">
        <v>4794</v>
      </c>
      <c r="E210" s="53" t="s">
        <v>4793</v>
      </c>
      <c r="F210" s="50" t="s">
        <v>4792</v>
      </c>
      <c r="G210" s="53"/>
      <c r="H210" s="53"/>
      <c r="J210" s="54"/>
      <c r="K210" s="53"/>
      <c r="L210" s="53"/>
      <c r="M210" s="53"/>
      <c r="N210" s="53"/>
      <c r="O210" s="53"/>
      <c r="P210" s="53"/>
      <c r="Q210" s="53"/>
      <c r="R210" s="53"/>
      <c r="S210" s="53"/>
      <c r="T210" s="53"/>
      <c r="U210" s="53"/>
      <c r="V210" s="53"/>
      <c r="W210" s="53"/>
      <c r="X210" s="53"/>
      <c r="Y210" s="53"/>
      <c r="Z210" s="51"/>
      <c r="AA210" s="51"/>
    </row>
    <row r="211" spans="1:27" ht="15" hidden="1">
      <c r="A211" s="51"/>
      <c r="B211" s="51"/>
      <c r="C211" s="51"/>
      <c r="D211" s="51" t="s">
        <v>4791</v>
      </c>
      <c r="E211" s="51"/>
      <c r="F211" s="52"/>
      <c r="G211" s="51"/>
      <c r="H211" s="51"/>
      <c r="J211" s="52"/>
      <c r="K211" s="51"/>
      <c r="L211" s="51"/>
      <c r="M211" s="51"/>
      <c r="N211" s="51"/>
      <c r="O211" s="51"/>
      <c r="P211" s="51"/>
      <c r="Q211" s="51"/>
      <c r="R211" s="51"/>
      <c r="S211" s="51"/>
      <c r="T211" s="51"/>
      <c r="U211" s="51"/>
      <c r="V211" s="51"/>
      <c r="W211" s="51"/>
      <c r="X211" s="51"/>
      <c r="Y211" s="51"/>
      <c r="Z211" s="51"/>
      <c r="AA211" s="51"/>
    </row>
    <row r="212" spans="1:27" ht="15">
      <c r="A212" s="51"/>
      <c r="B212" s="51"/>
      <c r="C212" s="51"/>
      <c r="D212" s="51"/>
      <c r="E212" s="51"/>
      <c r="F212" s="52"/>
      <c r="G212" s="51"/>
      <c r="H212" s="51"/>
      <c r="J212" s="52"/>
      <c r="K212" s="51"/>
      <c r="L212" s="51"/>
      <c r="M212" s="51"/>
      <c r="N212" s="51"/>
      <c r="O212" s="51"/>
      <c r="P212" s="51"/>
      <c r="Q212" s="51"/>
      <c r="R212" s="51"/>
      <c r="S212" s="51"/>
      <c r="T212" s="51"/>
      <c r="U212" s="51"/>
      <c r="V212" s="51"/>
      <c r="W212" s="51"/>
      <c r="X212" s="51"/>
      <c r="Y212" s="51"/>
      <c r="Z212" s="51"/>
      <c r="AA212" s="51"/>
    </row>
    <row r="213" spans="1:27" ht="15">
      <c r="A213" s="51"/>
      <c r="B213" s="51"/>
      <c r="C213" s="51"/>
      <c r="D213" s="51"/>
      <c r="E213" s="53"/>
      <c r="F213" s="54"/>
      <c r="G213" s="51"/>
      <c r="H213" s="51"/>
      <c r="J213" s="52"/>
      <c r="K213" s="51"/>
      <c r="L213" s="51"/>
      <c r="M213" s="51"/>
      <c r="N213" s="51"/>
      <c r="O213" s="51"/>
      <c r="P213" s="51"/>
      <c r="Q213" s="51"/>
      <c r="R213" s="51"/>
      <c r="S213" s="51"/>
      <c r="T213" s="51"/>
      <c r="U213" s="51"/>
      <c r="V213" s="51"/>
      <c r="W213" s="51"/>
      <c r="X213" s="51"/>
      <c r="Y213" s="51"/>
      <c r="Z213" s="51"/>
      <c r="AA213" s="51"/>
    </row>
    <row r="214" spans="1:27" ht="15">
      <c r="A214" s="51"/>
      <c r="B214" s="51"/>
      <c r="C214" s="51"/>
      <c r="D214" s="51"/>
      <c r="E214" s="51"/>
      <c r="F214" s="52"/>
      <c r="G214" s="51"/>
      <c r="H214" s="51"/>
      <c r="J214" s="52"/>
      <c r="K214" s="51"/>
      <c r="L214" s="51"/>
      <c r="M214" s="51"/>
      <c r="N214" s="51"/>
      <c r="O214" s="51"/>
      <c r="P214" s="51"/>
      <c r="Q214" s="51"/>
      <c r="R214" s="51"/>
      <c r="S214" s="51"/>
      <c r="T214" s="51"/>
      <c r="U214" s="51"/>
      <c r="V214" s="51"/>
      <c r="W214" s="51"/>
      <c r="X214" s="51"/>
      <c r="Y214" s="51"/>
      <c r="Z214" s="51"/>
      <c r="AA214" s="51"/>
    </row>
    <row r="215" spans="1:27" ht="15">
      <c r="A215" s="51"/>
      <c r="B215" s="51"/>
      <c r="C215" s="51"/>
      <c r="D215" s="51"/>
      <c r="E215" s="51"/>
      <c r="F215" s="52"/>
      <c r="G215" s="51"/>
      <c r="H215" s="51"/>
      <c r="J215" s="52"/>
      <c r="K215" s="51"/>
      <c r="L215" s="51"/>
      <c r="M215" s="51"/>
      <c r="N215" s="51"/>
      <c r="O215" s="51"/>
      <c r="P215" s="51"/>
      <c r="Q215" s="51"/>
      <c r="R215" s="51"/>
      <c r="S215" s="51"/>
      <c r="T215" s="51"/>
      <c r="U215" s="51"/>
      <c r="V215" s="51"/>
      <c r="W215" s="51"/>
      <c r="X215" s="51"/>
      <c r="Y215" s="51"/>
      <c r="Z215" s="51"/>
      <c r="AA215" s="51"/>
    </row>
    <row r="216" spans="1:27" ht="15">
      <c r="A216" s="51"/>
      <c r="B216" s="51"/>
      <c r="C216" s="51"/>
      <c r="D216" s="51"/>
      <c r="E216" s="51"/>
      <c r="F216" s="52"/>
      <c r="G216" s="51"/>
      <c r="H216" s="51"/>
      <c r="J216" s="52"/>
      <c r="K216" s="51"/>
      <c r="L216" s="51"/>
      <c r="M216" s="51"/>
      <c r="N216" s="51"/>
      <c r="O216" s="51"/>
      <c r="P216" s="51"/>
      <c r="Q216" s="51"/>
      <c r="R216" s="51"/>
      <c r="S216" s="51"/>
      <c r="T216" s="51"/>
      <c r="U216" s="51"/>
      <c r="V216" s="51"/>
      <c r="W216" s="51"/>
      <c r="X216" s="51"/>
      <c r="Y216" s="51"/>
      <c r="Z216" s="51"/>
      <c r="AA216" s="51"/>
    </row>
    <row r="217" spans="1:27" ht="15">
      <c r="A217" s="51"/>
      <c r="B217" s="51"/>
      <c r="C217" s="51"/>
      <c r="D217" s="51"/>
      <c r="E217" s="51"/>
      <c r="F217" s="52"/>
      <c r="G217" s="51"/>
      <c r="H217" s="51"/>
      <c r="J217" s="52"/>
      <c r="K217" s="51"/>
      <c r="L217" s="51"/>
      <c r="M217" s="51"/>
      <c r="N217" s="51"/>
      <c r="O217" s="51"/>
      <c r="P217" s="51"/>
      <c r="Q217" s="51"/>
      <c r="R217" s="51"/>
      <c r="S217" s="51"/>
      <c r="T217" s="51"/>
      <c r="U217" s="51"/>
      <c r="V217" s="51"/>
      <c r="W217" s="51"/>
      <c r="X217" s="51"/>
      <c r="Y217" s="51"/>
      <c r="Z217" s="51"/>
      <c r="AA217" s="51"/>
    </row>
    <row r="218" spans="1:27" ht="15">
      <c r="A218" s="53"/>
      <c r="B218" s="53"/>
      <c r="C218" s="55"/>
      <c r="D218" s="55"/>
      <c r="E218" s="50" t="s">
        <v>4788</v>
      </c>
      <c r="G218" s="53"/>
      <c r="H218" s="53"/>
      <c r="J218" s="54"/>
      <c r="K218" s="53"/>
      <c r="L218" s="53"/>
      <c r="M218" s="53"/>
      <c r="N218" s="53"/>
      <c r="O218" s="53"/>
      <c r="P218" s="53"/>
      <c r="Q218" s="53"/>
      <c r="R218" s="53"/>
      <c r="S218" s="53"/>
      <c r="T218" s="53"/>
      <c r="U218" s="53"/>
      <c r="V218" s="53"/>
      <c r="W218" s="53"/>
      <c r="X218" s="53"/>
      <c r="Y218" s="53"/>
      <c r="Z218" s="51"/>
      <c r="AA218" s="51"/>
    </row>
    <row r="219" spans="1:27" ht="15">
      <c r="A219" s="51"/>
      <c r="B219" s="51"/>
      <c r="C219" s="51"/>
      <c r="D219" s="51"/>
      <c r="E219" s="51" t="s">
        <v>4787</v>
      </c>
      <c r="F219" s="52"/>
      <c r="G219" s="51"/>
      <c r="H219" s="51"/>
      <c r="J219" s="52"/>
      <c r="K219" s="51"/>
      <c r="L219" s="51"/>
      <c r="M219" s="51"/>
      <c r="N219" s="51"/>
      <c r="O219" s="51"/>
      <c r="P219" s="51"/>
      <c r="Q219" s="51"/>
      <c r="R219" s="51"/>
      <c r="S219" s="51"/>
      <c r="T219" s="51"/>
      <c r="U219" s="51"/>
      <c r="V219" s="51"/>
      <c r="W219" s="51"/>
      <c r="X219" s="51"/>
      <c r="Y219" s="51"/>
      <c r="Z219" s="51"/>
      <c r="AA219" s="51"/>
    </row>
    <row r="220" spans="1:27" ht="15">
      <c r="A220" s="51"/>
      <c r="B220" s="51"/>
      <c r="C220" s="51"/>
      <c r="D220" s="51"/>
      <c r="E220" s="51" t="s">
        <v>4786</v>
      </c>
      <c r="F220" s="52"/>
      <c r="G220" s="51"/>
      <c r="H220" s="51"/>
      <c r="J220" s="52"/>
      <c r="K220" s="51"/>
      <c r="L220" s="51"/>
      <c r="M220" s="51"/>
      <c r="N220" s="51"/>
      <c r="O220" s="51"/>
      <c r="P220" s="51"/>
      <c r="Q220" s="51"/>
      <c r="R220" s="51"/>
      <c r="S220" s="51"/>
      <c r="T220" s="51"/>
      <c r="U220" s="51"/>
      <c r="V220" s="51"/>
      <c r="W220" s="51"/>
      <c r="X220" s="51"/>
      <c r="Y220" s="51"/>
      <c r="Z220" s="51"/>
      <c r="AA220" s="51"/>
    </row>
    <row r="221" spans="1:27" ht="15">
      <c r="A221" s="51"/>
      <c r="B221" s="51"/>
      <c r="C221" s="51"/>
      <c r="D221" s="51"/>
      <c r="E221" s="51" t="s">
        <v>4785</v>
      </c>
      <c r="F221" s="52"/>
      <c r="G221" s="51"/>
      <c r="H221" s="51"/>
      <c r="J221" s="52"/>
      <c r="K221" s="51"/>
      <c r="L221" s="51"/>
      <c r="M221" s="51"/>
      <c r="N221" s="51"/>
      <c r="O221" s="51"/>
      <c r="P221" s="51"/>
      <c r="Q221" s="51"/>
      <c r="R221" s="51"/>
      <c r="S221" s="51"/>
      <c r="T221" s="51"/>
      <c r="U221" s="51"/>
      <c r="V221" s="51"/>
      <c r="W221" s="51"/>
      <c r="X221" s="51"/>
      <c r="Y221" s="51"/>
      <c r="Z221" s="51"/>
      <c r="AA221" s="51"/>
    </row>
    <row r="222" spans="1:27" ht="15">
      <c r="A222" s="51"/>
      <c r="B222" s="51"/>
      <c r="C222" s="51"/>
      <c r="D222" s="51"/>
      <c r="F222" s="52"/>
      <c r="G222" s="51"/>
      <c r="H222" s="51"/>
      <c r="J222" s="52"/>
      <c r="K222" s="51"/>
      <c r="L222" s="51"/>
      <c r="M222" s="51"/>
      <c r="N222" s="51"/>
      <c r="O222" s="51"/>
      <c r="P222" s="51"/>
      <c r="Q222" s="51"/>
      <c r="R222" s="51"/>
      <c r="S222" s="51"/>
      <c r="T222" s="51"/>
      <c r="U222" s="51"/>
      <c r="V222" s="51"/>
      <c r="W222" s="51"/>
      <c r="X222" s="51"/>
      <c r="Y222" s="51"/>
      <c r="Z222" s="51"/>
      <c r="AA222" s="51"/>
    </row>
    <row r="223" spans="1:27" ht="15">
      <c r="A223" s="51"/>
      <c r="B223" s="51"/>
      <c r="C223" s="51"/>
      <c r="D223" s="51"/>
      <c r="E223" s="51" t="s">
        <v>4784</v>
      </c>
      <c r="F223" s="52"/>
      <c r="G223" s="51"/>
      <c r="H223" s="51"/>
      <c r="J223" s="52"/>
      <c r="K223" s="51"/>
      <c r="L223" s="51"/>
      <c r="M223" s="51"/>
      <c r="N223" s="51"/>
      <c r="O223" s="51"/>
      <c r="P223" s="51"/>
      <c r="Q223" s="51"/>
      <c r="R223" s="51"/>
      <c r="S223" s="51"/>
      <c r="T223" s="51"/>
      <c r="U223" s="51"/>
      <c r="V223" s="51"/>
      <c r="W223" s="51"/>
      <c r="X223" s="51"/>
      <c r="Y223" s="51"/>
      <c r="Z223" s="51"/>
      <c r="AA223" s="51"/>
    </row>
    <row r="224" spans="1:27" ht="15">
      <c r="A224" s="51"/>
      <c r="B224" s="51"/>
      <c r="C224" s="51"/>
      <c r="D224" s="51"/>
      <c r="E224" s="51"/>
      <c r="F224" s="52" t="s">
        <v>4783</v>
      </c>
      <c r="G224" s="51"/>
      <c r="H224" s="51"/>
      <c r="J224" s="52"/>
      <c r="K224" s="51"/>
      <c r="L224" s="51"/>
      <c r="M224" s="51"/>
      <c r="N224" s="51"/>
      <c r="O224" s="51"/>
      <c r="P224" s="51"/>
      <c r="Q224" s="51"/>
      <c r="R224" s="51"/>
      <c r="S224" s="51"/>
      <c r="T224" s="51"/>
      <c r="U224" s="51"/>
      <c r="V224" s="51"/>
      <c r="W224" s="51"/>
      <c r="X224" s="51"/>
      <c r="Y224" s="51"/>
      <c r="Z224" s="51"/>
      <c r="AA224" s="51"/>
    </row>
    <row r="225" spans="1:27" ht="15">
      <c r="A225" s="51"/>
      <c r="B225" s="51"/>
      <c r="C225" s="51"/>
      <c r="D225" s="51"/>
      <c r="F225" s="52"/>
      <c r="G225" s="51"/>
      <c r="H225" s="51"/>
      <c r="J225" s="52"/>
      <c r="K225" s="51"/>
      <c r="L225" s="51"/>
      <c r="M225" s="51"/>
      <c r="N225" s="51"/>
      <c r="O225" s="51"/>
      <c r="P225" s="51"/>
      <c r="Q225" s="51"/>
      <c r="R225" s="51"/>
      <c r="S225" s="51"/>
      <c r="T225" s="51"/>
      <c r="U225" s="51"/>
      <c r="V225" s="51"/>
      <c r="W225" s="51"/>
      <c r="X225" s="51"/>
      <c r="Y225" s="51"/>
      <c r="Z225" s="51"/>
      <c r="AA225" s="51"/>
    </row>
    <row r="226" spans="1:27" ht="15">
      <c r="A226" s="51"/>
      <c r="B226" s="51"/>
      <c r="C226" s="51"/>
      <c r="D226" s="51"/>
      <c r="E226" s="51"/>
      <c r="F226" s="52"/>
      <c r="G226" s="51"/>
      <c r="H226" s="51"/>
      <c r="J226" s="52"/>
      <c r="K226" s="51"/>
      <c r="L226" s="51"/>
      <c r="M226" s="51"/>
      <c r="N226" s="51"/>
      <c r="O226" s="51"/>
      <c r="P226" s="51"/>
      <c r="Q226" s="51"/>
      <c r="R226" s="51"/>
      <c r="S226" s="51"/>
      <c r="T226" s="51"/>
      <c r="U226" s="51"/>
      <c r="V226" s="51"/>
      <c r="W226" s="51"/>
      <c r="X226" s="51"/>
      <c r="Y226" s="51"/>
      <c r="Z226" s="51"/>
      <c r="AA226" s="51"/>
    </row>
    <row r="227" spans="1:27" ht="15">
      <c r="A227" s="51"/>
      <c r="B227" s="51"/>
      <c r="C227" s="51"/>
      <c r="D227" s="51"/>
      <c r="E227" s="51"/>
      <c r="F227" s="52"/>
      <c r="G227" s="51"/>
      <c r="H227" s="51"/>
      <c r="J227" s="52"/>
      <c r="K227" s="51"/>
      <c r="L227" s="51"/>
      <c r="M227" s="51"/>
      <c r="N227" s="51"/>
      <c r="O227" s="51"/>
      <c r="P227" s="51"/>
      <c r="Q227" s="51"/>
      <c r="R227" s="51"/>
      <c r="S227" s="51"/>
      <c r="T227" s="51"/>
      <c r="U227" s="51"/>
      <c r="V227" s="51"/>
      <c r="W227" s="51"/>
      <c r="X227" s="51"/>
      <c r="Y227" s="51"/>
      <c r="Z227" s="51"/>
      <c r="AA227" s="51"/>
    </row>
    <row r="228" spans="1:27" ht="15">
      <c r="A228" s="51"/>
      <c r="B228" s="51"/>
      <c r="C228" s="51"/>
      <c r="D228" s="51"/>
      <c r="F228" s="52"/>
      <c r="G228" s="51"/>
      <c r="H228" s="51"/>
      <c r="J228" s="52"/>
      <c r="K228" s="51"/>
      <c r="L228" s="51"/>
      <c r="M228" s="51"/>
      <c r="N228" s="51"/>
      <c r="O228" s="51"/>
      <c r="P228" s="51"/>
      <c r="Q228" s="51"/>
      <c r="R228" s="51"/>
      <c r="S228" s="51"/>
      <c r="T228" s="51"/>
      <c r="U228" s="51"/>
      <c r="V228" s="51"/>
      <c r="W228" s="51"/>
      <c r="X228" s="51"/>
      <c r="Y228" s="51"/>
      <c r="Z228" s="51"/>
      <c r="AA228" s="51"/>
    </row>
    <row r="229" spans="1:27" ht="15">
      <c r="A229" s="51"/>
      <c r="B229" s="51"/>
      <c r="C229" s="51"/>
      <c r="D229" s="51"/>
      <c r="E229" s="51"/>
      <c r="F229" s="52"/>
      <c r="G229" s="51"/>
      <c r="H229" s="51"/>
      <c r="J229" s="52"/>
      <c r="K229" s="51"/>
      <c r="L229" s="51"/>
      <c r="M229" s="51"/>
      <c r="N229" s="51"/>
      <c r="O229" s="51"/>
      <c r="P229" s="51"/>
      <c r="Q229" s="51"/>
      <c r="R229" s="51"/>
      <c r="S229" s="51"/>
      <c r="T229" s="51"/>
      <c r="U229" s="51"/>
      <c r="V229" s="51"/>
      <c r="W229" s="51"/>
      <c r="X229" s="51"/>
      <c r="Y229" s="51"/>
      <c r="Z229" s="51"/>
      <c r="AA229" s="51"/>
    </row>
    <row r="230" spans="1:27" ht="15">
      <c r="A230" s="51"/>
      <c r="B230" s="51"/>
      <c r="C230" s="51"/>
      <c r="D230" s="51"/>
      <c r="E230" s="51"/>
      <c r="F230" s="52"/>
      <c r="G230" s="51"/>
      <c r="H230" s="51"/>
      <c r="J230" s="52"/>
      <c r="K230" s="51"/>
      <c r="L230" s="51"/>
      <c r="M230" s="51"/>
      <c r="N230" s="51"/>
      <c r="O230" s="51"/>
      <c r="P230" s="51"/>
      <c r="Q230" s="51"/>
      <c r="R230" s="51"/>
      <c r="S230" s="51"/>
      <c r="T230" s="51"/>
      <c r="U230" s="51"/>
      <c r="V230" s="51"/>
      <c r="W230" s="51"/>
      <c r="X230" s="51"/>
      <c r="Y230" s="51"/>
      <c r="Z230" s="51"/>
      <c r="AA230" s="51"/>
    </row>
    <row r="231" spans="1:27" ht="15">
      <c r="A231" s="51"/>
      <c r="B231" s="51"/>
      <c r="C231" s="51"/>
      <c r="D231" s="51"/>
      <c r="E231" s="51"/>
      <c r="F231" s="52"/>
      <c r="G231" s="51"/>
      <c r="H231" s="51"/>
      <c r="J231" s="52"/>
      <c r="K231" s="51"/>
      <c r="L231" s="51"/>
      <c r="M231" s="51"/>
      <c r="N231" s="51"/>
      <c r="O231" s="51"/>
      <c r="P231" s="51"/>
      <c r="Q231" s="51"/>
      <c r="R231" s="51"/>
      <c r="S231" s="51"/>
      <c r="T231" s="51"/>
      <c r="U231" s="51"/>
      <c r="V231" s="51"/>
      <c r="W231" s="51"/>
      <c r="X231" s="51"/>
      <c r="Y231" s="51"/>
      <c r="Z231" s="51"/>
      <c r="AA231" s="51"/>
    </row>
    <row r="232" spans="1:27" ht="15">
      <c r="A232" s="51"/>
      <c r="B232" s="51"/>
      <c r="C232" s="51"/>
      <c r="D232" s="51"/>
      <c r="E232" s="51"/>
      <c r="F232" s="52"/>
      <c r="G232" s="51"/>
      <c r="H232" s="51"/>
      <c r="J232" s="52"/>
      <c r="K232" s="51"/>
      <c r="L232" s="51"/>
      <c r="M232" s="51"/>
      <c r="N232" s="51"/>
      <c r="O232" s="51"/>
      <c r="P232" s="51"/>
      <c r="Q232" s="51"/>
      <c r="R232" s="51"/>
      <c r="S232" s="51"/>
      <c r="T232" s="51"/>
      <c r="U232" s="51"/>
      <c r="V232" s="51"/>
      <c r="W232" s="51"/>
      <c r="X232" s="51"/>
      <c r="Y232" s="51"/>
      <c r="Z232" s="51"/>
      <c r="AA232" s="51"/>
    </row>
    <row r="233" spans="1:27" ht="15">
      <c r="A233" s="51"/>
      <c r="B233" s="51"/>
      <c r="C233" s="51"/>
      <c r="D233" s="51"/>
      <c r="E233" s="51"/>
      <c r="F233" s="52"/>
      <c r="G233" s="51"/>
      <c r="H233" s="51"/>
      <c r="J233" s="52"/>
      <c r="K233" s="51"/>
      <c r="L233" s="51"/>
      <c r="M233" s="51"/>
      <c r="N233" s="51"/>
      <c r="O233" s="51"/>
      <c r="P233" s="51"/>
      <c r="Q233" s="51"/>
      <c r="R233" s="51"/>
      <c r="S233" s="51"/>
      <c r="T233" s="51"/>
      <c r="U233" s="51"/>
      <c r="V233" s="51"/>
      <c r="W233" s="51"/>
      <c r="X233" s="51"/>
      <c r="Y233" s="51"/>
      <c r="Z233" s="51"/>
      <c r="AA233" s="51"/>
    </row>
    <row r="234" spans="1:27" ht="15">
      <c r="A234" s="51"/>
      <c r="B234" s="51"/>
      <c r="C234" s="51"/>
      <c r="D234" s="51"/>
      <c r="E234" s="51"/>
      <c r="F234" s="52"/>
      <c r="G234" s="51"/>
      <c r="H234" s="51"/>
      <c r="J234" s="52"/>
      <c r="K234" s="51"/>
      <c r="L234" s="51"/>
      <c r="M234" s="51"/>
      <c r="N234" s="51"/>
      <c r="O234" s="51"/>
      <c r="P234" s="51"/>
      <c r="Q234" s="51"/>
      <c r="R234" s="51"/>
      <c r="S234" s="51"/>
      <c r="T234" s="51"/>
      <c r="U234" s="51"/>
      <c r="V234" s="51"/>
      <c r="W234" s="51"/>
      <c r="X234" s="51"/>
      <c r="Y234" s="51"/>
      <c r="Z234" s="51"/>
      <c r="AA234" s="51"/>
    </row>
    <row r="235" spans="1:27" ht="15">
      <c r="A235" s="51"/>
      <c r="B235" s="51"/>
      <c r="C235" s="51"/>
      <c r="D235" s="51"/>
      <c r="E235" s="51"/>
      <c r="F235" s="52"/>
      <c r="G235" s="51"/>
      <c r="H235" s="51"/>
      <c r="J235" s="52"/>
      <c r="K235" s="51"/>
      <c r="L235" s="51"/>
      <c r="M235" s="51"/>
      <c r="N235" s="51"/>
      <c r="O235" s="51"/>
      <c r="P235" s="51"/>
      <c r="Q235" s="51"/>
      <c r="R235" s="51"/>
      <c r="S235" s="51"/>
      <c r="T235" s="51"/>
      <c r="U235" s="51"/>
      <c r="V235" s="51"/>
      <c r="W235" s="51"/>
      <c r="X235" s="51"/>
      <c r="Y235" s="51"/>
      <c r="Z235" s="51"/>
      <c r="AA235" s="51"/>
    </row>
    <row r="236" spans="1:27" ht="15">
      <c r="A236" s="51"/>
      <c r="B236" s="51"/>
      <c r="C236" s="51"/>
      <c r="D236" s="51"/>
      <c r="E236" s="51"/>
      <c r="F236" s="52"/>
      <c r="G236" s="51"/>
      <c r="H236" s="51"/>
      <c r="J236" s="52"/>
      <c r="K236" s="51"/>
      <c r="L236" s="51"/>
      <c r="M236" s="51"/>
      <c r="N236" s="51"/>
      <c r="O236" s="51"/>
      <c r="P236" s="51"/>
      <c r="Q236" s="51"/>
      <c r="R236" s="51"/>
      <c r="S236" s="51"/>
      <c r="T236" s="51"/>
      <c r="U236" s="51"/>
      <c r="V236" s="51"/>
      <c r="W236" s="51"/>
      <c r="X236" s="51"/>
      <c r="Y236" s="51"/>
      <c r="Z236" s="51"/>
      <c r="AA236" s="51"/>
    </row>
    <row r="237" spans="1:27" ht="15">
      <c r="A237" s="51"/>
      <c r="B237" s="51"/>
      <c r="C237" s="51"/>
      <c r="D237" s="51"/>
      <c r="E237" s="51"/>
      <c r="F237" s="52"/>
      <c r="G237" s="51"/>
      <c r="H237" s="51"/>
      <c r="J237" s="52"/>
      <c r="K237" s="51"/>
      <c r="L237" s="51"/>
      <c r="M237" s="51"/>
      <c r="N237" s="51"/>
      <c r="O237" s="51"/>
      <c r="P237" s="51"/>
      <c r="Q237" s="51"/>
      <c r="R237" s="51"/>
      <c r="S237" s="51"/>
      <c r="T237" s="51"/>
      <c r="U237" s="51"/>
      <c r="V237" s="51"/>
      <c r="W237" s="51"/>
      <c r="X237" s="51"/>
      <c r="Y237" s="51"/>
      <c r="Z237" s="51"/>
      <c r="AA237" s="51"/>
    </row>
    <row r="238" spans="1:27" ht="15">
      <c r="A238" s="51"/>
      <c r="B238" s="51"/>
      <c r="C238" s="51"/>
      <c r="D238" s="51"/>
      <c r="E238" s="51"/>
      <c r="F238" s="52"/>
      <c r="G238" s="51"/>
      <c r="H238" s="51"/>
      <c r="J238" s="52"/>
      <c r="K238" s="51"/>
      <c r="L238" s="51"/>
      <c r="M238" s="51"/>
      <c r="N238" s="51"/>
      <c r="O238" s="51"/>
      <c r="P238" s="51"/>
      <c r="Q238" s="51"/>
      <c r="R238" s="51"/>
      <c r="S238" s="51"/>
      <c r="T238" s="51"/>
      <c r="U238" s="51"/>
      <c r="V238" s="51"/>
      <c r="W238" s="51"/>
      <c r="X238" s="51"/>
      <c r="Y238" s="51"/>
      <c r="Z238" s="51"/>
      <c r="AA238" s="51"/>
    </row>
    <row r="239" spans="1:27" ht="15">
      <c r="A239" s="51"/>
      <c r="B239" s="51"/>
      <c r="C239" s="51"/>
      <c r="D239" s="51"/>
      <c r="E239" s="51"/>
      <c r="F239" s="52"/>
      <c r="G239" s="51"/>
      <c r="H239" s="51"/>
      <c r="J239" s="52"/>
      <c r="K239" s="51"/>
      <c r="L239" s="51"/>
      <c r="M239" s="51"/>
      <c r="N239" s="51"/>
      <c r="O239" s="51"/>
      <c r="P239" s="51"/>
      <c r="Q239" s="51"/>
      <c r="R239" s="51"/>
      <c r="S239" s="51"/>
      <c r="T239" s="51"/>
      <c r="U239" s="51"/>
      <c r="V239" s="51"/>
      <c r="W239" s="51"/>
      <c r="X239" s="51"/>
      <c r="Y239" s="51"/>
      <c r="Z239" s="51"/>
      <c r="AA239" s="51"/>
    </row>
    <row r="240" spans="1:27" ht="15">
      <c r="A240" s="51"/>
      <c r="B240" s="51"/>
      <c r="C240" s="51"/>
      <c r="D240" s="51"/>
      <c r="E240" s="51"/>
      <c r="F240" s="52"/>
      <c r="G240" s="51"/>
      <c r="H240" s="51"/>
      <c r="J240" s="52"/>
      <c r="K240" s="51"/>
      <c r="L240" s="51"/>
      <c r="M240" s="51"/>
      <c r="N240" s="51"/>
      <c r="O240" s="51"/>
      <c r="P240" s="51"/>
      <c r="Q240" s="51"/>
      <c r="R240" s="51"/>
      <c r="S240" s="51"/>
      <c r="T240" s="51"/>
      <c r="U240" s="51"/>
      <c r="V240" s="51"/>
      <c r="W240" s="51"/>
      <c r="X240" s="51"/>
      <c r="Y240" s="51"/>
      <c r="Z240" s="51"/>
      <c r="AA240" s="51"/>
    </row>
    <row r="241" spans="1:27" ht="15">
      <c r="A241" s="51"/>
      <c r="B241" s="51"/>
      <c r="C241" s="51"/>
      <c r="D241" s="51"/>
      <c r="E241" s="51"/>
      <c r="F241" s="52"/>
      <c r="G241" s="51"/>
      <c r="H241" s="51"/>
      <c r="J241" s="52"/>
      <c r="K241" s="51"/>
      <c r="L241" s="51"/>
      <c r="M241" s="51"/>
      <c r="N241" s="51"/>
      <c r="O241" s="51"/>
      <c r="P241" s="51"/>
      <c r="Q241" s="51"/>
      <c r="R241" s="51"/>
      <c r="S241" s="51"/>
      <c r="T241" s="51"/>
      <c r="U241" s="51"/>
      <c r="V241" s="51"/>
      <c r="W241" s="51"/>
      <c r="X241" s="51"/>
      <c r="Y241" s="51"/>
      <c r="Z241" s="51"/>
      <c r="AA241" s="51"/>
    </row>
    <row r="242" spans="1:27" ht="15">
      <c r="A242" s="51"/>
      <c r="B242" s="51"/>
      <c r="C242" s="51"/>
      <c r="D242" s="51"/>
      <c r="E242" s="51"/>
      <c r="F242" s="52"/>
      <c r="G242" s="51"/>
      <c r="H242" s="51"/>
      <c r="J242" s="52"/>
      <c r="K242" s="51"/>
      <c r="L242" s="51"/>
      <c r="M242" s="51"/>
      <c r="N242" s="51"/>
      <c r="O242" s="51"/>
      <c r="P242" s="51"/>
      <c r="Q242" s="51"/>
      <c r="R242" s="51"/>
      <c r="S242" s="51"/>
      <c r="T242" s="51"/>
      <c r="U242" s="51"/>
      <c r="V242" s="51"/>
      <c r="W242" s="51"/>
      <c r="X242" s="51"/>
      <c r="Y242" s="51"/>
      <c r="Z242" s="51"/>
      <c r="AA242" s="51"/>
    </row>
    <row r="243" spans="1:27" ht="15">
      <c r="A243" s="51"/>
      <c r="B243" s="51"/>
      <c r="C243" s="51"/>
      <c r="D243" s="51"/>
      <c r="E243" s="51"/>
      <c r="F243" s="52"/>
      <c r="G243" s="51"/>
      <c r="H243" s="51"/>
      <c r="J243" s="52"/>
      <c r="K243" s="51"/>
      <c r="L243" s="51"/>
      <c r="M243" s="51"/>
      <c r="N243" s="51"/>
      <c r="O243" s="51"/>
      <c r="P243" s="51"/>
      <c r="Q243" s="51"/>
      <c r="R243" s="51"/>
      <c r="S243" s="51"/>
      <c r="T243" s="51"/>
      <c r="U243" s="51"/>
      <c r="V243" s="51"/>
      <c r="W243" s="51"/>
      <c r="X243" s="51"/>
      <c r="Y243" s="51"/>
      <c r="Z243" s="51"/>
      <c r="AA243" s="51"/>
    </row>
    <row r="244" spans="1:27" ht="15">
      <c r="A244" s="51"/>
      <c r="B244" s="51"/>
      <c r="C244" s="51"/>
      <c r="D244" s="51"/>
      <c r="E244" s="51"/>
      <c r="F244" s="52"/>
      <c r="G244" s="51"/>
      <c r="H244" s="51"/>
      <c r="J244" s="52"/>
      <c r="K244" s="51"/>
      <c r="L244" s="51"/>
      <c r="M244" s="51"/>
      <c r="N244" s="51"/>
      <c r="O244" s="51"/>
      <c r="P244" s="51"/>
      <c r="Q244" s="51"/>
      <c r="R244" s="51"/>
      <c r="S244" s="51"/>
      <c r="T244" s="51"/>
      <c r="U244" s="51"/>
      <c r="V244" s="51"/>
      <c r="W244" s="51"/>
      <c r="X244" s="51"/>
      <c r="Y244" s="51"/>
      <c r="Z244" s="51"/>
      <c r="AA244" s="51"/>
    </row>
    <row r="245" spans="1:27" ht="15">
      <c r="A245" s="51"/>
      <c r="B245" s="51"/>
      <c r="C245" s="51"/>
      <c r="D245" s="51"/>
      <c r="E245" s="51"/>
      <c r="F245" s="52"/>
      <c r="G245" s="51"/>
      <c r="H245" s="51"/>
      <c r="J245" s="52"/>
      <c r="K245" s="51"/>
      <c r="L245" s="51"/>
      <c r="M245" s="51"/>
      <c r="N245" s="51"/>
      <c r="O245" s="51"/>
      <c r="P245" s="51"/>
      <c r="Q245" s="51"/>
      <c r="R245" s="51"/>
      <c r="S245" s="51"/>
      <c r="T245" s="51"/>
      <c r="U245" s="51"/>
      <c r="V245" s="51"/>
      <c r="W245" s="51"/>
      <c r="X245" s="51"/>
      <c r="Y245" s="51"/>
      <c r="Z245" s="51"/>
      <c r="AA245" s="51"/>
    </row>
    <row r="246" spans="1:27" ht="15">
      <c r="A246" s="51"/>
      <c r="B246" s="51"/>
      <c r="C246" s="51"/>
      <c r="D246" s="51"/>
      <c r="E246" s="51"/>
      <c r="F246" s="52"/>
      <c r="G246" s="51"/>
      <c r="H246" s="51"/>
      <c r="J246" s="52"/>
      <c r="K246" s="51"/>
      <c r="L246" s="51"/>
      <c r="M246" s="51"/>
      <c r="N246" s="51"/>
      <c r="O246" s="51"/>
      <c r="P246" s="51"/>
      <c r="Q246" s="51"/>
      <c r="R246" s="51"/>
      <c r="S246" s="51"/>
      <c r="T246" s="51"/>
      <c r="U246" s="51"/>
      <c r="V246" s="51"/>
      <c r="W246" s="51"/>
      <c r="X246" s="51"/>
      <c r="Y246" s="51"/>
      <c r="Z246" s="51"/>
      <c r="AA246" s="51"/>
    </row>
    <row r="247" spans="1:27" ht="15">
      <c r="A247" s="51"/>
      <c r="B247" s="51"/>
      <c r="C247" s="51"/>
      <c r="D247" s="51"/>
      <c r="E247" s="51"/>
      <c r="F247" s="52"/>
      <c r="G247" s="51"/>
      <c r="H247" s="51"/>
      <c r="J247" s="52"/>
      <c r="K247" s="51"/>
      <c r="L247" s="51"/>
      <c r="M247" s="51"/>
      <c r="N247" s="51"/>
      <c r="O247" s="51"/>
      <c r="P247" s="51"/>
      <c r="Q247" s="51"/>
      <c r="R247" s="51"/>
      <c r="S247" s="51"/>
      <c r="T247" s="51"/>
      <c r="U247" s="51"/>
      <c r="V247" s="51"/>
      <c r="W247" s="51"/>
      <c r="X247" s="51"/>
      <c r="Y247" s="51"/>
      <c r="Z247" s="51"/>
      <c r="AA247" s="51"/>
    </row>
    <row r="248" spans="1:27" ht="15">
      <c r="A248" s="51"/>
      <c r="B248" s="51"/>
      <c r="C248" s="51"/>
      <c r="D248" s="51"/>
      <c r="E248" s="51"/>
      <c r="F248" s="52"/>
      <c r="G248" s="51"/>
      <c r="H248" s="51"/>
      <c r="J248" s="52"/>
      <c r="K248" s="51"/>
      <c r="L248" s="51"/>
      <c r="M248" s="51"/>
      <c r="N248" s="51"/>
      <c r="O248" s="51"/>
      <c r="P248" s="51"/>
      <c r="Q248" s="51"/>
      <c r="R248" s="51"/>
      <c r="S248" s="51"/>
      <c r="T248" s="51"/>
      <c r="U248" s="51"/>
      <c r="V248" s="51"/>
      <c r="W248" s="51"/>
      <c r="X248" s="51"/>
      <c r="Y248" s="51"/>
      <c r="Z248" s="51"/>
      <c r="AA248" s="51"/>
    </row>
    <row r="249" spans="1:27" ht="15">
      <c r="A249" s="51"/>
      <c r="B249" s="51"/>
      <c r="C249" s="51"/>
      <c r="D249" s="51"/>
      <c r="E249" s="51"/>
      <c r="F249" s="52"/>
      <c r="G249" s="51"/>
      <c r="H249" s="51"/>
      <c r="J249" s="52"/>
      <c r="K249" s="51"/>
      <c r="L249" s="51"/>
      <c r="M249" s="51"/>
      <c r="N249" s="51"/>
      <c r="O249" s="51"/>
      <c r="P249" s="51"/>
      <c r="Q249" s="51"/>
      <c r="R249" s="51"/>
      <c r="S249" s="51"/>
      <c r="T249" s="51"/>
      <c r="U249" s="51"/>
      <c r="V249" s="51"/>
      <c r="W249" s="51"/>
      <c r="X249" s="51"/>
      <c r="Y249" s="51"/>
      <c r="Z249" s="51"/>
      <c r="AA249" s="51"/>
    </row>
    <row r="250" spans="1:27" ht="15">
      <c r="A250" s="51"/>
      <c r="B250" s="51"/>
      <c r="C250" s="51"/>
      <c r="D250" s="51"/>
      <c r="E250" s="51"/>
      <c r="F250" s="52"/>
      <c r="G250" s="51"/>
      <c r="H250" s="51"/>
      <c r="J250" s="52"/>
      <c r="K250" s="51"/>
      <c r="L250" s="51"/>
      <c r="M250" s="51"/>
      <c r="N250" s="51"/>
      <c r="O250" s="51"/>
      <c r="P250" s="51"/>
      <c r="Q250" s="51"/>
      <c r="R250" s="51"/>
      <c r="S250" s="51"/>
      <c r="T250" s="51"/>
      <c r="U250" s="51"/>
      <c r="V250" s="51"/>
      <c r="W250" s="51"/>
      <c r="X250" s="51"/>
      <c r="Y250" s="51"/>
      <c r="Z250" s="51"/>
      <c r="AA250" s="51"/>
    </row>
    <row r="251" spans="1:27" ht="15">
      <c r="A251" s="51"/>
      <c r="B251" s="51"/>
      <c r="C251" s="51"/>
      <c r="D251" s="51"/>
      <c r="E251" s="51"/>
      <c r="F251" s="52"/>
      <c r="G251" s="51"/>
      <c r="H251" s="51"/>
      <c r="J251" s="52"/>
      <c r="K251" s="51"/>
      <c r="L251" s="51"/>
      <c r="M251" s="51"/>
      <c r="N251" s="51"/>
      <c r="O251" s="51"/>
      <c r="P251" s="51"/>
      <c r="Q251" s="51"/>
      <c r="R251" s="51"/>
      <c r="S251" s="51"/>
      <c r="T251" s="51"/>
      <c r="U251" s="51"/>
      <c r="V251" s="51"/>
      <c r="W251" s="51"/>
      <c r="X251" s="51"/>
      <c r="Y251" s="51"/>
      <c r="Z251" s="51"/>
      <c r="AA251" s="51"/>
    </row>
    <row r="252" spans="1:27" ht="15">
      <c r="A252" s="51"/>
      <c r="B252" s="51"/>
      <c r="C252" s="51"/>
      <c r="D252" s="51"/>
      <c r="E252" s="51"/>
      <c r="F252" s="52"/>
      <c r="G252" s="51"/>
      <c r="H252" s="51"/>
      <c r="J252" s="52"/>
      <c r="K252" s="51"/>
      <c r="L252" s="51"/>
      <c r="M252" s="51"/>
      <c r="N252" s="51"/>
      <c r="O252" s="51"/>
      <c r="P252" s="51"/>
      <c r="Q252" s="51"/>
      <c r="R252" s="51"/>
      <c r="S252" s="51"/>
      <c r="T252" s="51"/>
      <c r="U252" s="51"/>
      <c r="V252" s="51"/>
      <c r="W252" s="51"/>
      <c r="X252" s="51"/>
      <c r="Y252" s="51"/>
      <c r="Z252" s="51"/>
      <c r="AA252" s="51"/>
    </row>
    <row r="253" spans="1:27" ht="15">
      <c r="A253" s="51"/>
      <c r="B253" s="51"/>
      <c r="C253" s="51"/>
      <c r="D253" s="51"/>
      <c r="E253" s="51"/>
      <c r="F253" s="52"/>
      <c r="G253" s="51"/>
      <c r="H253" s="51"/>
      <c r="J253" s="52"/>
      <c r="K253" s="51"/>
      <c r="L253" s="51"/>
      <c r="M253" s="51"/>
      <c r="N253" s="51"/>
      <c r="O253" s="51"/>
      <c r="P253" s="51"/>
      <c r="Q253" s="51"/>
      <c r="R253" s="51"/>
      <c r="S253" s="51"/>
      <c r="T253" s="51"/>
      <c r="U253" s="51"/>
      <c r="V253" s="51"/>
      <c r="W253" s="51"/>
      <c r="X253" s="51"/>
      <c r="Y253" s="51"/>
      <c r="Z253" s="51"/>
      <c r="AA253" s="51"/>
    </row>
    <row r="254" spans="1:27" ht="15">
      <c r="A254" s="51"/>
      <c r="B254" s="51"/>
      <c r="C254" s="51"/>
      <c r="D254" s="51"/>
      <c r="E254" s="51"/>
      <c r="F254" s="52"/>
      <c r="G254" s="51"/>
      <c r="H254" s="51"/>
      <c r="J254" s="52"/>
      <c r="K254" s="51"/>
      <c r="L254" s="51"/>
      <c r="M254" s="51"/>
      <c r="N254" s="51"/>
      <c r="O254" s="51"/>
      <c r="P254" s="51"/>
      <c r="Q254" s="51"/>
      <c r="R254" s="51"/>
      <c r="S254" s="51"/>
      <c r="T254" s="51"/>
      <c r="U254" s="51"/>
      <c r="V254" s="51"/>
      <c r="W254" s="51"/>
      <c r="X254" s="51"/>
      <c r="Y254" s="51"/>
      <c r="Z254" s="51"/>
      <c r="AA254" s="51"/>
    </row>
    <row r="255" spans="1:27" ht="15">
      <c r="A255" s="51"/>
      <c r="B255" s="51"/>
      <c r="C255" s="51"/>
      <c r="D255" s="51"/>
      <c r="E255" s="51"/>
      <c r="F255" s="52"/>
      <c r="G255" s="51"/>
      <c r="H255" s="51"/>
      <c r="J255" s="52"/>
      <c r="K255" s="51"/>
      <c r="L255" s="51"/>
      <c r="M255" s="51"/>
      <c r="N255" s="51"/>
      <c r="O255" s="51"/>
      <c r="P255" s="51"/>
      <c r="Q255" s="51"/>
      <c r="R255" s="51"/>
      <c r="S255" s="51"/>
      <c r="T255" s="51"/>
      <c r="U255" s="51"/>
      <c r="V255" s="51"/>
      <c r="W255" s="51"/>
      <c r="X255" s="51"/>
      <c r="Y255" s="51"/>
      <c r="Z255" s="51"/>
      <c r="AA255" s="51"/>
    </row>
    <row r="256" spans="1:27" ht="15">
      <c r="A256" s="51"/>
      <c r="B256" s="51"/>
      <c r="C256" s="51"/>
      <c r="D256" s="51"/>
      <c r="E256" s="51"/>
      <c r="F256" s="52"/>
      <c r="G256" s="51"/>
      <c r="H256" s="51"/>
      <c r="J256" s="52"/>
      <c r="K256" s="51"/>
      <c r="L256" s="51"/>
      <c r="M256" s="51"/>
      <c r="N256" s="51"/>
      <c r="O256" s="51"/>
      <c r="P256" s="51"/>
      <c r="Q256" s="51"/>
      <c r="R256" s="51"/>
      <c r="S256" s="51"/>
      <c r="T256" s="51"/>
      <c r="U256" s="51"/>
      <c r="V256" s="51"/>
      <c r="W256" s="51"/>
      <c r="X256" s="51"/>
      <c r="Y256" s="51"/>
      <c r="Z256" s="51"/>
      <c r="AA256" s="51"/>
    </row>
    <row r="257" spans="1:27" ht="15">
      <c r="A257" s="51"/>
      <c r="B257" s="51"/>
      <c r="C257" s="51"/>
      <c r="D257" s="51"/>
      <c r="E257" s="51"/>
      <c r="F257" s="52"/>
      <c r="G257" s="51"/>
      <c r="H257" s="51"/>
      <c r="J257" s="52"/>
      <c r="K257" s="51"/>
      <c r="L257" s="51"/>
      <c r="M257" s="51"/>
      <c r="N257" s="51"/>
      <c r="O257" s="51"/>
      <c r="P257" s="51"/>
      <c r="Q257" s="51"/>
      <c r="R257" s="51"/>
      <c r="S257" s="51"/>
      <c r="T257" s="51"/>
      <c r="U257" s="51"/>
      <c r="V257" s="51"/>
      <c r="W257" s="51"/>
      <c r="X257" s="51"/>
      <c r="Y257" s="51"/>
      <c r="Z257" s="51"/>
      <c r="AA257" s="51"/>
    </row>
    <row r="258" spans="1:27" ht="15">
      <c r="A258" s="51"/>
      <c r="B258" s="51"/>
      <c r="C258" s="51"/>
      <c r="D258" s="51"/>
      <c r="E258" s="51"/>
      <c r="F258" s="52"/>
      <c r="G258" s="51"/>
      <c r="H258" s="51"/>
      <c r="J258" s="52"/>
      <c r="K258" s="51"/>
      <c r="L258" s="51"/>
      <c r="M258" s="51"/>
      <c r="N258" s="51"/>
      <c r="O258" s="51"/>
      <c r="P258" s="51"/>
      <c r="Q258" s="51"/>
      <c r="R258" s="51"/>
      <c r="S258" s="51"/>
      <c r="T258" s="51"/>
      <c r="U258" s="51"/>
      <c r="V258" s="51"/>
      <c r="W258" s="51"/>
      <c r="X258" s="51"/>
      <c r="Y258" s="51"/>
      <c r="Z258" s="51"/>
      <c r="AA258" s="51"/>
    </row>
    <row r="259" spans="1:27" ht="15">
      <c r="A259" s="51"/>
      <c r="B259" s="51"/>
      <c r="C259" s="51"/>
      <c r="D259" s="51"/>
      <c r="E259" s="51"/>
      <c r="F259" s="52"/>
      <c r="G259" s="51"/>
      <c r="H259" s="51"/>
      <c r="J259" s="52"/>
      <c r="K259" s="51"/>
      <c r="L259" s="51"/>
      <c r="M259" s="51"/>
      <c r="N259" s="51"/>
      <c r="O259" s="51"/>
      <c r="P259" s="51"/>
      <c r="Q259" s="51"/>
      <c r="R259" s="51"/>
      <c r="S259" s="51"/>
      <c r="T259" s="51"/>
      <c r="U259" s="51"/>
      <c r="V259" s="51"/>
      <c r="W259" s="51"/>
      <c r="X259" s="51"/>
      <c r="Y259" s="51"/>
      <c r="Z259" s="51"/>
      <c r="AA259" s="51"/>
    </row>
    <row r="260" spans="1:27" ht="15">
      <c r="A260" s="51"/>
      <c r="B260" s="51"/>
      <c r="C260" s="51"/>
      <c r="D260" s="51"/>
      <c r="E260" s="51"/>
      <c r="F260" s="52"/>
      <c r="G260" s="51"/>
      <c r="H260" s="51"/>
      <c r="J260" s="52"/>
      <c r="K260" s="51"/>
      <c r="L260" s="51"/>
      <c r="M260" s="51"/>
      <c r="N260" s="51"/>
      <c r="O260" s="51"/>
      <c r="P260" s="51"/>
      <c r="Q260" s="51"/>
      <c r="R260" s="51"/>
      <c r="S260" s="51"/>
      <c r="T260" s="51"/>
      <c r="U260" s="51"/>
      <c r="V260" s="51"/>
      <c r="W260" s="51"/>
      <c r="X260" s="51"/>
      <c r="Y260" s="51"/>
      <c r="Z260" s="51"/>
      <c r="AA260" s="51"/>
    </row>
    <row r="261" spans="1:27" ht="15">
      <c r="A261" s="51"/>
      <c r="B261" s="51"/>
      <c r="C261" s="51"/>
      <c r="D261" s="51"/>
      <c r="E261" s="51"/>
      <c r="F261" s="52"/>
      <c r="G261" s="51"/>
      <c r="H261" s="51"/>
      <c r="J261" s="52"/>
      <c r="K261" s="51"/>
      <c r="L261" s="51"/>
      <c r="M261" s="51"/>
      <c r="N261" s="51"/>
      <c r="O261" s="51"/>
      <c r="P261" s="51"/>
      <c r="Q261" s="51"/>
      <c r="R261" s="51"/>
      <c r="S261" s="51"/>
      <c r="T261" s="51"/>
      <c r="U261" s="51"/>
      <c r="V261" s="51"/>
      <c r="W261" s="51"/>
      <c r="X261" s="51"/>
      <c r="Y261" s="51"/>
      <c r="Z261" s="51"/>
      <c r="AA261" s="51"/>
    </row>
    <row r="262" spans="1:27" ht="15">
      <c r="A262" s="51"/>
      <c r="B262" s="51"/>
      <c r="C262" s="51"/>
      <c r="D262" s="51"/>
      <c r="E262" s="51"/>
      <c r="F262" s="52"/>
      <c r="G262" s="51"/>
      <c r="H262" s="51"/>
      <c r="J262" s="52"/>
      <c r="K262" s="51"/>
      <c r="L262" s="51"/>
      <c r="M262" s="51"/>
      <c r="N262" s="51"/>
      <c r="O262" s="51"/>
      <c r="P262" s="51"/>
      <c r="Q262" s="51"/>
      <c r="R262" s="51"/>
      <c r="S262" s="51"/>
      <c r="T262" s="51"/>
      <c r="U262" s="51"/>
      <c r="V262" s="51"/>
      <c r="W262" s="51"/>
      <c r="X262" s="51"/>
      <c r="Y262" s="51"/>
      <c r="Z262" s="51"/>
      <c r="AA262" s="51"/>
    </row>
    <row r="263" spans="1:27" ht="15">
      <c r="A263" s="51"/>
      <c r="B263" s="51"/>
      <c r="C263" s="51"/>
      <c r="D263" s="51"/>
      <c r="E263" s="51"/>
      <c r="F263" s="52"/>
      <c r="G263" s="51"/>
      <c r="H263" s="51"/>
      <c r="J263" s="52"/>
      <c r="K263" s="51"/>
      <c r="L263" s="51"/>
      <c r="M263" s="51"/>
      <c r="N263" s="51"/>
      <c r="O263" s="51"/>
      <c r="P263" s="51"/>
      <c r="Q263" s="51"/>
      <c r="R263" s="51"/>
      <c r="S263" s="51"/>
      <c r="T263" s="51"/>
      <c r="U263" s="51"/>
      <c r="V263" s="51"/>
      <c r="W263" s="51"/>
      <c r="X263" s="51"/>
      <c r="Y263" s="51"/>
      <c r="Z263" s="51"/>
      <c r="AA263" s="51"/>
    </row>
    <row r="264" spans="1:27" ht="15">
      <c r="A264" s="51"/>
      <c r="B264" s="51"/>
      <c r="C264" s="51"/>
      <c r="D264" s="51"/>
      <c r="E264" s="51"/>
      <c r="F264" s="52"/>
      <c r="G264" s="51"/>
      <c r="H264" s="51"/>
      <c r="J264" s="52"/>
      <c r="K264" s="51"/>
      <c r="L264" s="51"/>
      <c r="M264" s="51"/>
      <c r="N264" s="51"/>
      <c r="O264" s="51"/>
      <c r="P264" s="51"/>
      <c r="Q264" s="51"/>
      <c r="R264" s="51"/>
      <c r="S264" s="51"/>
      <c r="T264" s="51"/>
      <c r="U264" s="51"/>
      <c r="V264" s="51"/>
      <c r="W264" s="51"/>
      <c r="X264" s="51"/>
      <c r="Y264" s="51"/>
      <c r="Z264" s="51"/>
      <c r="AA264" s="51"/>
    </row>
    <row r="265" spans="1:27" ht="15">
      <c r="A265" s="51"/>
      <c r="B265" s="51"/>
      <c r="C265" s="51"/>
      <c r="D265" s="51"/>
      <c r="E265" s="51"/>
      <c r="F265" s="52"/>
      <c r="G265" s="51"/>
      <c r="H265" s="51"/>
      <c r="J265" s="52"/>
      <c r="K265" s="51"/>
      <c r="L265" s="51"/>
      <c r="M265" s="51"/>
      <c r="N265" s="51"/>
      <c r="O265" s="51"/>
      <c r="P265" s="51"/>
      <c r="Q265" s="51"/>
      <c r="R265" s="51"/>
      <c r="S265" s="51"/>
      <c r="T265" s="51"/>
      <c r="U265" s="51"/>
      <c r="V265" s="51"/>
      <c r="W265" s="51"/>
      <c r="X265" s="51"/>
      <c r="Y265" s="51"/>
      <c r="Z265" s="51"/>
      <c r="AA265" s="51"/>
    </row>
    <row r="266" spans="1:27" ht="15">
      <c r="A266" s="51"/>
      <c r="B266" s="51"/>
      <c r="C266" s="51"/>
      <c r="D266" s="51"/>
      <c r="E266" s="51"/>
      <c r="F266" s="52"/>
      <c r="G266" s="51"/>
      <c r="H266" s="51"/>
      <c r="J266" s="52"/>
      <c r="K266" s="51"/>
      <c r="L266" s="51"/>
      <c r="M266" s="51"/>
      <c r="N266" s="51"/>
      <c r="O266" s="51"/>
      <c r="P266" s="51"/>
      <c r="Q266" s="51"/>
      <c r="R266" s="51"/>
      <c r="S266" s="51"/>
      <c r="T266" s="51"/>
      <c r="U266" s="51"/>
      <c r="V266" s="51"/>
      <c r="W266" s="51"/>
      <c r="X266" s="51"/>
      <c r="Y266" s="51"/>
      <c r="Z266" s="51"/>
      <c r="AA266" s="51"/>
    </row>
    <row r="267" spans="1:27" ht="15">
      <c r="A267" s="51"/>
      <c r="B267" s="51"/>
      <c r="C267" s="51"/>
      <c r="D267" s="51"/>
      <c r="E267" s="51"/>
      <c r="F267" s="52"/>
      <c r="G267" s="51"/>
      <c r="H267" s="51"/>
      <c r="J267" s="52"/>
      <c r="K267" s="51"/>
      <c r="L267" s="51"/>
      <c r="M267" s="51"/>
      <c r="N267" s="51"/>
      <c r="O267" s="51"/>
      <c r="P267" s="51"/>
      <c r="Q267" s="51"/>
      <c r="R267" s="51"/>
      <c r="S267" s="51"/>
      <c r="T267" s="51"/>
      <c r="U267" s="51"/>
      <c r="V267" s="51"/>
      <c r="W267" s="51"/>
      <c r="X267" s="51"/>
      <c r="Y267" s="51"/>
      <c r="Z267" s="51"/>
      <c r="AA267" s="51"/>
    </row>
    <row r="268" spans="1:27" ht="15">
      <c r="A268" s="51"/>
      <c r="B268" s="51"/>
      <c r="C268" s="51"/>
      <c r="D268" s="51"/>
      <c r="E268" s="51"/>
      <c r="F268" s="52"/>
      <c r="G268" s="51"/>
      <c r="H268" s="51"/>
      <c r="J268" s="52"/>
      <c r="K268" s="51"/>
      <c r="L268" s="51"/>
      <c r="M268" s="51"/>
      <c r="N268" s="51"/>
      <c r="O268" s="51"/>
      <c r="P268" s="51"/>
      <c r="Q268" s="51"/>
      <c r="R268" s="51"/>
      <c r="S268" s="51"/>
      <c r="T268" s="51"/>
      <c r="U268" s="51"/>
      <c r="V268" s="51"/>
      <c r="W268" s="51"/>
      <c r="X268" s="51"/>
      <c r="Y268" s="51"/>
      <c r="Z268" s="51"/>
      <c r="AA268" s="51"/>
    </row>
    <row r="269" spans="1:27" ht="15">
      <c r="A269" s="51"/>
      <c r="B269" s="51"/>
      <c r="C269" s="51"/>
      <c r="D269" s="51"/>
      <c r="E269" s="51"/>
      <c r="F269" s="52"/>
      <c r="G269" s="51"/>
      <c r="H269" s="51"/>
      <c r="J269" s="52"/>
      <c r="K269" s="51"/>
      <c r="L269" s="51"/>
      <c r="M269" s="51"/>
      <c r="N269" s="51"/>
      <c r="O269" s="51"/>
      <c r="P269" s="51"/>
      <c r="Q269" s="51"/>
      <c r="R269" s="51"/>
      <c r="S269" s="51"/>
      <c r="T269" s="51"/>
      <c r="U269" s="51"/>
      <c r="V269" s="51"/>
      <c r="W269" s="51"/>
      <c r="X269" s="51"/>
      <c r="Y269" s="51"/>
      <c r="Z269" s="51"/>
      <c r="AA269" s="51"/>
    </row>
    <row r="270" spans="1:27" ht="15">
      <c r="A270" s="51"/>
      <c r="B270" s="51"/>
      <c r="C270" s="51"/>
      <c r="D270" s="51"/>
      <c r="E270" s="51"/>
      <c r="F270" s="52"/>
      <c r="G270" s="51"/>
      <c r="H270" s="51"/>
      <c r="J270" s="52"/>
      <c r="K270" s="51"/>
      <c r="L270" s="51"/>
      <c r="M270" s="51"/>
      <c r="N270" s="51"/>
      <c r="O270" s="51"/>
      <c r="P270" s="51"/>
      <c r="Q270" s="51"/>
      <c r="R270" s="51"/>
      <c r="S270" s="51"/>
      <c r="T270" s="51"/>
      <c r="U270" s="51"/>
      <c r="V270" s="51"/>
      <c r="W270" s="51"/>
      <c r="X270" s="51"/>
      <c r="Y270" s="51"/>
      <c r="Z270" s="51"/>
      <c r="AA270" s="51"/>
    </row>
    <row r="271" spans="1:27" ht="15">
      <c r="A271" s="51"/>
      <c r="B271" s="51"/>
      <c r="C271" s="51"/>
      <c r="D271" s="51"/>
      <c r="E271" s="51"/>
      <c r="F271" s="52"/>
      <c r="G271" s="51"/>
      <c r="H271" s="51"/>
      <c r="J271" s="52"/>
      <c r="K271" s="51"/>
      <c r="L271" s="51"/>
      <c r="M271" s="51"/>
      <c r="N271" s="51"/>
      <c r="O271" s="51"/>
      <c r="P271" s="51"/>
      <c r="Q271" s="51"/>
      <c r="R271" s="51"/>
      <c r="S271" s="51"/>
      <c r="T271" s="51"/>
      <c r="U271" s="51"/>
      <c r="V271" s="51"/>
      <c r="W271" s="51"/>
      <c r="X271" s="51"/>
      <c r="Y271" s="51"/>
      <c r="Z271" s="51"/>
      <c r="AA271" s="51"/>
    </row>
    <row r="272" spans="1:27" ht="15">
      <c r="A272" s="51"/>
      <c r="B272" s="51"/>
      <c r="C272" s="51"/>
      <c r="D272" s="51"/>
      <c r="E272" s="51"/>
      <c r="F272" s="52"/>
      <c r="G272" s="51"/>
      <c r="H272" s="51"/>
      <c r="J272" s="52"/>
      <c r="K272" s="51"/>
      <c r="L272" s="51"/>
      <c r="M272" s="51"/>
      <c r="N272" s="51"/>
      <c r="O272" s="51"/>
      <c r="P272" s="51"/>
      <c r="Q272" s="51"/>
      <c r="R272" s="51"/>
      <c r="S272" s="51"/>
      <c r="T272" s="51"/>
      <c r="U272" s="51"/>
      <c r="V272" s="51"/>
      <c r="W272" s="51"/>
      <c r="X272" s="51"/>
      <c r="Y272" s="51"/>
      <c r="Z272" s="51"/>
      <c r="AA272" s="51"/>
    </row>
    <row r="273" spans="1:27" ht="15">
      <c r="A273" s="51"/>
      <c r="B273" s="51"/>
      <c r="C273" s="51"/>
      <c r="D273" s="51"/>
      <c r="E273" s="51"/>
      <c r="F273" s="52"/>
      <c r="G273" s="51"/>
      <c r="H273" s="51"/>
      <c r="J273" s="52"/>
      <c r="K273" s="51"/>
      <c r="L273" s="51"/>
      <c r="M273" s="51"/>
      <c r="N273" s="51"/>
      <c r="O273" s="51"/>
      <c r="P273" s="51"/>
      <c r="Q273" s="51"/>
      <c r="R273" s="51"/>
      <c r="S273" s="51"/>
      <c r="T273" s="51"/>
      <c r="U273" s="51"/>
      <c r="V273" s="51"/>
      <c r="W273" s="51"/>
      <c r="X273" s="51"/>
      <c r="Y273" s="51"/>
      <c r="Z273" s="51"/>
      <c r="AA273" s="51"/>
    </row>
    <row r="274" spans="1:27" ht="15">
      <c r="A274" s="51"/>
      <c r="B274" s="51"/>
      <c r="C274" s="51"/>
      <c r="D274" s="51"/>
      <c r="E274" s="51"/>
      <c r="F274" s="52"/>
      <c r="G274" s="51"/>
      <c r="H274" s="51"/>
      <c r="J274" s="52"/>
      <c r="K274" s="51"/>
      <c r="L274" s="51"/>
      <c r="M274" s="51"/>
      <c r="N274" s="51"/>
      <c r="O274" s="51"/>
      <c r="P274" s="51"/>
      <c r="Q274" s="51"/>
      <c r="R274" s="51"/>
      <c r="S274" s="51"/>
      <c r="T274" s="51"/>
      <c r="U274" s="51"/>
      <c r="V274" s="51"/>
      <c r="W274" s="51"/>
      <c r="X274" s="51"/>
      <c r="Y274" s="51"/>
      <c r="Z274" s="51"/>
      <c r="AA274" s="51"/>
    </row>
    <row r="275" spans="1:27" ht="15">
      <c r="A275" s="51"/>
      <c r="B275" s="51"/>
      <c r="C275" s="51"/>
      <c r="D275" s="51"/>
      <c r="E275" s="51"/>
      <c r="F275" s="52"/>
      <c r="G275" s="51"/>
      <c r="H275" s="51"/>
      <c r="J275" s="52"/>
      <c r="K275" s="51"/>
      <c r="L275" s="51"/>
      <c r="M275" s="51"/>
      <c r="N275" s="51"/>
      <c r="O275" s="51"/>
      <c r="P275" s="51"/>
      <c r="Q275" s="51"/>
      <c r="R275" s="51"/>
      <c r="S275" s="51"/>
      <c r="T275" s="51"/>
      <c r="U275" s="51"/>
      <c r="V275" s="51"/>
      <c r="W275" s="51"/>
      <c r="X275" s="51"/>
      <c r="Y275" s="51"/>
      <c r="Z275" s="51"/>
      <c r="AA275" s="51"/>
    </row>
    <row r="276" spans="1:27" ht="15">
      <c r="A276" s="51"/>
      <c r="B276" s="51"/>
      <c r="C276" s="51"/>
      <c r="D276" s="51"/>
      <c r="E276" s="51"/>
      <c r="F276" s="52"/>
      <c r="G276" s="51"/>
      <c r="H276" s="51"/>
      <c r="J276" s="52"/>
      <c r="K276" s="51"/>
      <c r="L276" s="51"/>
      <c r="M276" s="51"/>
      <c r="N276" s="51"/>
      <c r="O276" s="51"/>
      <c r="P276" s="51"/>
      <c r="Q276" s="51"/>
      <c r="R276" s="51"/>
      <c r="S276" s="51"/>
      <c r="T276" s="51"/>
      <c r="U276" s="51"/>
      <c r="V276" s="51"/>
      <c r="W276" s="51"/>
      <c r="X276" s="51"/>
      <c r="Y276" s="51"/>
      <c r="Z276" s="51"/>
      <c r="AA276" s="51"/>
    </row>
    <row r="277" spans="1:27" ht="15">
      <c r="A277" s="51"/>
      <c r="B277" s="51"/>
      <c r="C277" s="51"/>
      <c r="D277" s="51"/>
      <c r="E277" s="51"/>
      <c r="F277" s="52"/>
      <c r="G277" s="51"/>
      <c r="H277" s="51"/>
      <c r="J277" s="52"/>
      <c r="K277" s="51"/>
      <c r="L277" s="51"/>
      <c r="M277" s="51"/>
      <c r="N277" s="51"/>
      <c r="O277" s="51"/>
      <c r="P277" s="51"/>
      <c r="Q277" s="51"/>
      <c r="R277" s="51"/>
      <c r="S277" s="51"/>
      <c r="T277" s="51"/>
      <c r="U277" s="51"/>
      <c r="V277" s="51"/>
      <c r="W277" s="51"/>
      <c r="X277" s="51"/>
      <c r="Y277" s="51"/>
      <c r="Z277" s="51"/>
      <c r="AA277" s="51"/>
    </row>
    <row r="278" spans="1:27" ht="15">
      <c r="A278" s="51"/>
      <c r="B278" s="51"/>
      <c r="C278" s="51"/>
      <c r="D278" s="51"/>
      <c r="E278" s="51"/>
      <c r="F278" s="52"/>
      <c r="G278" s="51"/>
      <c r="H278" s="51"/>
      <c r="J278" s="52"/>
      <c r="K278" s="51"/>
      <c r="L278" s="51"/>
      <c r="M278" s="51"/>
      <c r="N278" s="51"/>
      <c r="O278" s="51"/>
      <c r="P278" s="51"/>
      <c r="Q278" s="51"/>
      <c r="R278" s="51"/>
      <c r="S278" s="51"/>
      <c r="T278" s="51"/>
      <c r="U278" s="51"/>
      <c r="V278" s="51"/>
      <c r="W278" s="51"/>
      <c r="X278" s="51"/>
      <c r="Y278" s="51"/>
      <c r="Z278" s="51"/>
      <c r="AA278" s="51"/>
    </row>
    <row r="279" spans="1:27" ht="15">
      <c r="A279" s="51"/>
      <c r="B279" s="51"/>
      <c r="C279" s="51"/>
      <c r="D279" s="51"/>
      <c r="E279" s="51"/>
      <c r="F279" s="52"/>
      <c r="G279" s="51"/>
      <c r="H279" s="51"/>
      <c r="J279" s="52"/>
      <c r="K279" s="51"/>
      <c r="L279" s="51"/>
      <c r="M279" s="51"/>
      <c r="N279" s="51"/>
      <c r="O279" s="51"/>
      <c r="P279" s="51"/>
      <c r="Q279" s="51"/>
      <c r="R279" s="51"/>
      <c r="S279" s="51"/>
      <c r="T279" s="51"/>
      <c r="U279" s="51"/>
      <c r="V279" s="51"/>
      <c r="W279" s="51"/>
      <c r="X279" s="51"/>
      <c r="Y279" s="51"/>
      <c r="Z279" s="51"/>
      <c r="AA279" s="51"/>
    </row>
    <row r="280" spans="1:27" ht="15">
      <c r="A280" s="51"/>
      <c r="B280" s="51"/>
      <c r="C280" s="51"/>
      <c r="D280" s="51"/>
      <c r="E280" s="51"/>
      <c r="F280" s="52"/>
      <c r="G280" s="51"/>
      <c r="H280" s="51"/>
      <c r="J280" s="52"/>
      <c r="K280" s="51"/>
      <c r="L280" s="51"/>
      <c r="M280" s="51"/>
      <c r="N280" s="51"/>
      <c r="O280" s="51"/>
      <c r="P280" s="51"/>
      <c r="Q280" s="51"/>
      <c r="R280" s="51"/>
      <c r="S280" s="51"/>
      <c r="T280" s="51"/>
      <c r="U280" s="51"/>
      <c r="V280" s="51"/>
      <c r="W280" s="51"/>
      <c r="X280" s="51"/>
      <c r="Y280" s="51"/>
      <c r="Z280" s="51"/>
      <c r="AA280" s="51"/>
    </row>
    <row r="281" spans="1:27" ht="15">
      <c r="A281" s="51"/>
      <c r="B281" s="51"/>
      <c r="C281" s="51"/>
      <c r="D281" s="51"/>
      <c r="E281" s="51"/>
      <c r="F281" s="52"/>
      <c r="G281" s="51"/>
      <c r="H281" s="51"/>
      <c r="J281" s="52"/>
      <c r="K281" s="51"/>
      <c r="L281" s="51"/>
      <c r="M281" s="51"/>
      <c r="N281" s="51"/>
      <c r="O281" s="51"/>
      <c r="P281" s="51"/>
      <c r="Q281" s="51"/>
      <c r="R281" s="51"/>
      <c r="S281" s="51"/>
      <c r="T281" s="51"/>
      <c r="U281" s="51"/>
      <c r="V281" s="51"/>
      <c r="W281" s="51"/>
      <c r="X281" s="51"/>
      <c r="Y281" s="51"/>
      <c r="Z281" s="51"/>
      <c r="AA281" s="51"/>
    </row>
    <row r="282" spans="1:27" ht="15">
      <c r="A282" s="51"/>
      <c r="B282" s="51"/>
      <c r="C282" s="51"/>
      <c r="D282" s="51"/>
      <c r="E282" s="51"/>
      <c r="F282" s="52"/>
      <c r="G282" s="51"/>
      <c r="H282" s="51"/>
      <c r="J282" s="52"/>
      <c r="K282" s="51"/>
      <c r="L282" s="51"/>
      <c r="M282" s="51"/>
      <c r="N282" s="51"/>
      <c r="O282" s="51"/>
      <c r="P282" s="51"/>
      <c r="Q282" s="51"/>
      <c r="R282" s="51"/>
      <c r="S282" s="51"/>
      <c r="T282" s="51"/>
      <c r="U282" s="51"/>
      <c r="V282" s="51"/>
      <c r="W282" s="51"/>
      <c r="X282" s="51"/>
      <c r="Y282" s="51"/>
      <c r="Z282" s="51"/>
      <c r="AA282" s="51"/>
    </row>
    <row r="283" spans="1:27" ht="15">
      <c r="A283" s="51"/>
      <c r="B283" s="51"/>
      <c r="C283" s="51"/>
      <c r="D283" s="51"/>
      <c r="E283" s="51"/>
      <c r="F283" s="52"/>
      <c r="G283" s="51"/>
      <c r="H283" s="51"/>
      <c r="J283" s="52"/>
      <c r="K283" s="51"/>
      <c r="L283" s="51"/>
      <c r="M283" s="51"/>
      <c r="N283" s="51"/>
      <c r="O283" s="51"/>
      <c r="P283" s="51"/>
      <c r="Q283" s="51"/>
      <c r="R283" s="51"/>
      <c r="S283" s="51"/>
      <c r="T283" s="51"/>
      <c r="U283" s="51"/>
      <c r="V283" s="51"/>
      <c r="W283" s="51"/>
      <c r="X283" s="51"/>
      <c r="Y283" s="51"/>
      <c r="Z283" s="51"/>
      <c r="AA283" s="51"/>
    </row>
    <row r="284" spans="1:27" ht="15">
      <c r="A284" s="51"/>
      <c r="B284" s="51"/>
      <c r="C284" s="51"/>
      <c r="D284" s="51"/>
      <c r="E284" s="51"/>
      <c r="F284" s="52"/>
      <c r="G284" s="51"/>
      <c r="H284" s="51"/>
      <c r="J284" s="52"/>
      <c r="K284" s="51"/>
      <c r="L284" s="51"/>
      <c r="M284" s="51"/>
      <c r="N284" s="51"/>
      <c r="O284" s="51"/>
      <c r="P284" s="51"/>
      <c r="Q284" s="51"/>
      <c r="R284" s="51"/>
      <c r="S284" s="51"/>
      <c r="T284" s="51"/>
      <c r="U284" s="51"/>
      <c r="V284" s="51"/>
      <c r="W284" s="51"/>
      <c r="X284" s="51"/>
      <c r="Y284" s="51"/>
      <c r="Z284" s="51"/>
      <c r="AA284" s="51"/>
    </row>
    <row r="285" spans="1:27" ht="15">
      <c r="A285" s="51"/>
      <c r="B285" s="51"/>
      <c r="C285" s="51"/>
      <c r="D285" s="51"/>
      <c r="E285" s="51"/>
      <c r="F285" s="52"/>
      <c r="G285" s="51"/>
      <c r="H285" s="51"/>
      <c r="J285" s="52"/>
      <c r="K285" s="51"/>
      <c r="L285" s="51"/>
      <c r="M285" s="51"/>
      <c r="N285" s="51"/>
      <c r="O285" s="51"/>
      <c r="P285" s="51"/>
      <c r="Q285" s="51"/>
      <c r="R285" s="51"/>
      <c r="S285" s="51"/>
      <c r="T285" s="51"/>
      <c r="U285" s="51"/>
      <c r="V285" s="51"/>
      <c r="W285" s="51"/>
      <c r="X285" s="51"/>
      <c r="Y285" s="51"/>
      <c r="Z285" s="51"/>
      <c r="AA285" s="51"/>
    </row>
    <row r="286" spans="1:27" ht="15">
      <c r="A286" s="51"/>
      <c r="B286" s="51"/>
      <c r="C286" s="51"/>
      <c r="D286" s="51"/>
      <c r="E286" s="51"/>
      <c r="F286" s="52"/>
      <c r="G286" s="51"/>
      <c r="H286" s="51"/>
      <c r="J286" s="52"/>
      <c r="K286" s="51"/>
      <c r="L286" s="51"/>
      <c r="M286" s="51"/>
      <c r="N286" s="51"/>
      <c r="O286" s="51"/>
      <c r="P286" s="51"/>
      <c r="Q286" s="51"/>
      <c r="R286" s="51"/>
      <c r="S286" s="51"/>
      <c r="T286" s="51"/>
      <c r="U286" s="51"/>
      <c r="V286" s="51"/>
      <c r="W286" s="51"/>
      <c r="X286" s="51"/>
      <c r="Y286" s="51"/>
      <c r="Z286" s="51"/>
      <c r="AA286" s="51"/>
    </row>
    <row r="287" spans="1:27" ht="15">
      <c r="A287" s="51"/>
      <c r="B287" s="51"/>
      <c r="C287" s="51"/>
      <c r="D287" s="51"/>
      <c r="E287" s="51"/>
      <c r="F287" s="52"/>
      <c r="G287" s="51"/>
      <c r="H287" s="51"/>
      <c r="J287" s="52"/>
      <c r="K287" s="51"/>
      <c r="L287" s="51"/>
      <c r="M287" s="51"/>
      <c r="N287" s="51"/>
      <c r="O287" s="51"/>
      <c r="P287" s="51"/>
      <c r="Q287" s="51"/>
      <c r="R287" s="51"/>
      <c r="S287" s="51"/>
      <c r="T287" s="51"/>
      <c r="U287" s="51"/>
      <c r="V287" s="51"/>
      <c r="W287" s="51"/>
      <c r="X287" s="51"/>
      <c r="Y287" s="51"/>
      <c r="Z287" s="51"/>
      <c r="AA287" s="51"/>
    </row>
    <row r="288" spans="1:27" ht="15">
      <c r="A288" s="51"/>
      <c r="B288" s="51"/>
      <c r="C288" s="51"/>
      <c r="D288" s="51"/>
      <c r="E288" s="51"/>
      <c r="F288" s="52"/>
      <c r="G288" s="51"/>
      <c r="H288" s="51"/>
      <c r="J288" s="52"/>
      <c r="K288" s="51"/>
      <c r="L288" s="51"/>
      <c r="M288" s="51"/>
      <c r="N288" s="51"/>
      <c r="O288" s="51"/>
      <c r="P288" s="51"/>
      <c r="Q288" s="51"/>
      <c r="R288" s="51"/>
      <c r="S288" s="51"/>
      <c r="T288" s="51"/>
      <c r="U288" s="51"/>
      <c r="V288" s="51"/>
      <c r="W288" s="51"/>
      <c r="X288" s="51"/>
      <c r="Y288" s="51"/>
      <c r="Z288" s="51"/>
      <c r="AA288" s="51"/>
    </row>
    <row r="289" spans="1:43" ht="15">
      <c r="A289" s="51"/>
      <c r="B289" s="51"/>
      <c r="C289" s="51"/>
      <c r="D289" s="51"/>
      <c r="E289" s="51"/>
      <c r="F289" s="52"/>
      <c r="G289" s="51"/>
      <c r="H289" s="51"/>
      <c r="J289" s="52"/>
      <c r="K289" s="51"/>
      <c r="L289" s="51"/>
      <c r="M289" s="51"/>
      <c r="N289" s="51"/>
      <c r="O289" s="51"/>
      <c r="P289" s="51"/>
      <c r="Q289" s="51"/>
      <c r="R289" s="51"/>
      <c r="S289" s="51"/>
      <c r="T289" s="51"/>
      <c r="U289" s="51"/>
      <c r="V289" s="51"/>
      <c r="W289" s="51"/>
      <c r="X289" s="51"/>
      <c r="Y289" s="51"/>
      <c r="Z289" s="51"/>
      <c r="AA289" s="51"/>
    </row>
    <row r="290" spans="1:43" ht="15">
      <c r="A290" s="51"/>
      <c r="B290" s="51"/>
      <c r="C290" s="51"/>
      <c r="D290" s="51"/>
      <c r="E290" s="51"/>
      <c r="F290" s="52"/>
      <c r="G290" s="51"/>
      <c r="H290" s="51"/>
      <c r="J290" s="52"/>
      <c r="K290" s="51"/>
      <c r="L290" s="51"/>
      <c r="M290" s="51"/>
      <c r="N290" s="51"/>
      <c r="O290" s="51"/>
      <c r="P290" s="51"/>
      <c r="Q290" s="51"/>
      <c r="R290" s="51"/>
      <c r="S290" s="51"/>
      <c r="T290" s="51"/>
      <c r="U290" s="51"/>
      <c r="V290" s="51"/>
      <c r="W290" s="51"/>
      <c r="X290" s="51"/>
      <c r="Y290" s="51"/>
      <c r="Z290" s="51"/>
      <c r="AA290" s="51"/>
    </row>
    <row r="291" spans="1:43" ht="15">
      <c r="A291" s="51"/>
      <c r="B291" s="51"/>
      <c r="C291" s="51"/>
      <c r="D291" s="51"/>
      <c r="E291" s="51"/>
      <c r="F291" s="52"/>
      <c r="G291" s="51"/>
      <c r="H291" s="51"/>
      <c r="J291" s="52"/>
      <c r="K291" s="51"/>
      <c r="L291" s="51"/>
      <c r="M291" s="51"/>
      <c r="N291" s="51"/>
      <c r="O291" s="51"/>
      <c r="P291" s="51"/>
      <c r="Q291" s="51"/>
      <c r="R291" s="51"/>
      <c r="S291" s="51"/>
      <c r="T291" s="51"/>
      <c r="U291" s="51"/>
      <c r="V291" s="51"/>
      <c r="W291" s="51"/>
      <c r="X291" s="51"/>
      <c r="Y291" s="51"/>
      <c r="Z291" s="51"/>
      <c r="AA291" s="51"/>
    </row>
    <row r="292" spans="1:43" ht="15">
      <c r="A292" s="51"/>
      <c r="B292" s="51"/>
      <c r="C292" s="51"/>
      <c r="D292" s="51"/>
      <c r="E292" s="51"/>
      <c r="F292" s="52"/>
      <c r="G292" s="51"/>
      <c r="H292" s="51"/>
      <c r="J292" s="52"/>
      <c r="K292" s="51"/>
      <c r="L292" s="51"/>
      <c r="M292" s="51"/>
      <c r="N292" s="51"/>
      <c r="O292" s="51"/>
      <c r="P292" s="51"/>
      <c r="Q292" s="51"/>
      <c r="R292" s="51"/>
      <c r="S292" s="51"/>
      <c r="T292" s="51"/>
      <c r="U292" s="51"/>
      <c r="V292" s="51"/>
      <c r="W292" s="51"/>
      <c r="X292" s="51"/>
      <c r="Y292" s="51"/>
      <c r="Z292" s="51"/>
      <c r="AA292" s="51"/>
    </row>
    <row r="293" spans="1:43" ht="15">
      <c r="A293" s="51"/>
      <c r="B293" s="51"/>
      <c r="C293" s="51"/>
      <c r="D293" s="51"/>
      <c r="E293" s="51"/>
      <c r="F293" s="52"/>
      <c r="G293" s="51"/>
      <c r="H293" s="51"/>
      <c r="J293" s="52"/>
      <c r="K293" s="51"/>
      <c r="L293" s="51"/>
      <c r="M293" s="51"/>
      <c r="N293" s="51"/>
      <c r="O293" s="51"/>
      <c r="P293" s="51"/>
      <c r="Q293" s="51"/>
      <c r="R293" s="51"/>
      <c r="S293" s="51"/>
      <c r="T293" s="51"/>
      <c r="U293" s="51"/>
      <c r="V293" s="51"/>
      <c r="W293" s="51"/>
      <c r="X293" s="51"/>
      <c r="Y293" s="51"/>
      <c r="Z293" s="51"/>
      <c r="AA293" s="51"/>
    </row>
    <row r="294" spans="1:43" ht="15">
      <c r="A294" s="51"/>
      <c r="B294" s="51"/>
      <c r="C294" s="51"/>
      <c r="D294" s="51"/>
      <c r="E294" s="51"/>
      <c r="F294" s="52"/>
      <c r="G294" s="51"/>
      <c r="H294" s="51"/>
      <c r="I294" s="51"/>
      <c r="J294" s="52"/>
      <c r="K294" s="51"/>
      <c r="L294" s="51"/>
      <c r="M294" s="51"/>
      <c r="N294" s="51"/>
      <c r="O294" s="51"/>
      <c r="P294" s="51"/>
      <c r="Q294" s="51"/>
      <c r="R294" s="51"/>
      <c r="S294" s="51"/>
      <c r="T294" s="51"/>
      <c r="U294" s="51"/>
      <c r="V294" s="51"/>
      <c r="W294" s="51"/>
      <c r="X294" s="51"/>
      <c r="Y294" s="51"/>
      <c r="Z294" s="51"/>
      <c r="AA294" s="51"/>
    </row>
    <row r="295" spans="1:43" ht="15">
      <c r="A295" s="51"/>
      <c r="B295" s="51"/>
      <c r="C295" s="51"/>
      <c r="D295" s="51"/>
      <c r="E295" s="51"/>
      <c r="F295" s="52"/>
      <c r="G295" s="51"/>
      <c r="H295" s="51"/>
      <c r="I295" s="51"/>
      <c r="J295" s="52"/>
      <c r="K295" s="51"/>
      <c r="L295" s="51"/>
      <c r="M295" s="51"/>
      <c r="N295" s="51"/>
      <c r="O295" s="51"/>
      <c r="P295" s="51"/>
      <c r="Q295" s="51"/>
      <c r="R295" s="51"/>
      <c r="S295" s="51"/>
      <c r="T295" s="51"/>
      <c r="U295" s="51"/>
      <c r="V295" s="51"/>
      <c r="W295" s="51"/>
      <c r="X295" s="51"/>
      <c r="Y295" s="51"/>
      <c r="Z295" s="51"/>
      <c r="AA295" s="51"/>
    </row>
    <row r="296" spans="1:43" ht="15">
      <c r="A296" s="51"/>
      <c r="B296" s="51"/>
      <c r="C296" s="51"/>
      <c r="D296" s="51"/>
      <c r="E296" s="51"/>
      <c r="F296" s="52"/>
      <c r="G296" s="51"/>
      <c r="H296" s="51"/>
      <c r="I296" s="51"/>
      <c r="J296" s="52"/>
      <c r="K296" s="51"/>
      <c r="L296" s="51"/>
      <c r="M296" s="51"/>
      <c r="N296" s="51"/>
      <c r="O296" s="51"/>
      <c r="P296" s="51"/>
      <c r="Q296" s="51"/>
      <c r="R296" s="51"/>
      <c r="S296" s="51"/>
      <c r="T296" s="51"/>
      <c r="U296" s="51"/>
      <c r="V296" s="51"/>
      <c r="W296" s="51"/>
      <c r="X296" s="51"/>
      <c r="Y296" s="51"/>
      <c r="Z296" s="51"/>
      <c r="AA296" s="51"/>
    </row>
    <row r="297" spans="1:43" ht="15">
      <c r="A297" s="51"/>
      <c r="B297" s="51"/>
      <c r="C297" s="51"/>
      <c r="D297" s="51"/>
      <c r="E297" s="51"/>
      <c r="F297" s="52"/>
      <c r="G297" s="51"/>
      <c r="H297" s="51"/>
      <c r="I297" s="51"/>
      <c r="J297" s="52"/>
      <c r="K297" s="51"/>
      <c r="L297" s="51"/>
      <c r="M297" s="51"/>
      <c r="N297" s="51"/>
      <c r="O297" s="51"/>
      <c r="P297" s="51"/>
      <c r="Q297" s="51"/>
      <c r="R297" s="51"/>
      <c r="S297" s="51"/>
      <c r="T297" s="51"/>
      <c r="U297" s="51"/>
      <c r="V297" s="51"/>
      <c r="W297" s="51"/>
      <c r="X297" s="51"/>
      <c r="Y297" s="51"/>
      <c r="Z297" s="51"/>
      <c r="AA297" s="51"/>
    </row>
    <row r="298" spans="1:43" ht="15">
      <c r="A298" s="51"/>
      <c r="B298" s="51"/>
      <c r="C298" s="51"/>
      <c r="D298" s="51"/>
      <c r="E298" s="51"/>
      <c r="F298" s="52"/>
      <c r="G298" s="51"/>
      <c r="H298" s="51"/>
      <c r="I298" s="51"/>
      <c r="J298" s="52"/>
      <c r="K298" s="51"/>
      <c r="L298" s="51"/>
      <c r="M298" s="51"/>
      <c r="N298" s="51"/>
      <c r="O298" s="51"/>
      <c r="P298" s="51"/>
      <c r="Q298" s="51"/>
      <c r="R298" s="51"/>
      <c r="S298" s="51"/>
      <c r="T298" s="51"/>
      <c r="U298" s="51"/>
      <c r="V298" s="51"/>
      <c r="W298" s="51"/>
      <c r="X298" s="51"/>
      <c r="Y298" s="51"/>
      <c r="Z298" s="51"/>
      <c r="AA298" s="51"/>
    </row>
    <row r="299" spans="1:43" ht="15">
      <c r="A299" s="51"/>
      <c r="B299" s="51"/>
      <c r="C299" s="51"/>
      <c r="D299" s="51"/>
      <c r="E299" s="51"/>
      <c r="F299" s="52"/>
      <c r="G299" s="51"/>
      <c r="H299" s="51"/>
      <c r="I299" s="51"/>
      <c r="J299" s="52"/>
      <c r="K299" s="51"/>
      <c r="L299" s="51"/>
      <c r="M299" s="51"/>
      <c r="N299" s="51"/>
      <c r="O299" s="51"/>
      <c r="P299" s="51"/>
      <c r="Q299" s="51"/>
      <c r="R299" s="51"/>
      <c r="S299" s="51"/>
      <c r="T299" s="51"/>
      <c r="U299" s="51"/>
      <c r="V299" s="51"/>
      <c r="W299" s="51"/>
      <c r="X299" s="51"/>
      <c r="Y299" s="51"/>
      <c r="Z299" s="51"/>
      <c r="AA299" s="51"/>
    </row>
    <row r="300" spans="1:43" ht="15">
      <c r="A300" s="51"/>
      <c r="B300" s="51"/>
      <c r="C300" s="51"/>
      <c r="D300" s="51"/>
      <c r="E300" s="51"/>
      <c r="F300" s="52"/>
      <c r="G300" s="51"/>
      <c r="H300" s="51"/>
      <c r="I300" s="51"/>
      <c r="J300" s="52"/>
      <c r="K300" s="51"/>
      <c r="L300" s="51"/>
      <c r="M300" s="51"/>
      <c r="N300" s="51"/>
      <c r="O300" s="51"/>
      <c r="P300" s="51"/>
      <c r="Q300" s="51"/>
      <c r="R300" s="51"/>
      <c r="S300" s="51"/>
      <c r="T300" s="51"/>
      <c r="U300" s="51"/>
      <c r="V300" s="51"/>
      <c r="W300" s="51"/>
      <c r="X300" s="51"/>
      <c r="Y300" s="51"/>
      <c r="Z300" s="51"/>
      <c r="AA300" s="51"/>
    </row>
    <row r="301" spans="1:43" ht="16.5">
      <c r="A301" s="51"/>
      <c r="B301" s="51"/>
      <c r="C301" s="51"/>
      <c r="D301" s="51"/>
      <c r="E301" s="51"/>
      <c r="F301" s="52"/>
      <c r="G301" s="51"/>
      <c r="H301" s="51"/>
      <c r="I301" s="51"/>
      <c r="J301" s="52"/>
      <c r="K301" s="51"/>
      <c r="L301" s="51"/>
      <c r="M301" s="51"/>
      <c r="N301" s="51"/>
      <c r="O301" s="51"/>
      <c r="P301" s="51"/>
      <c r="Q301" s="51"/>
      <c r="R301" s="51"/>
      <c r="S301" s="51"/>
      <c r="T301" s="51"/>
      <c r="U301" s="51"/>
      <c r="V301" s="51"/>
      <c r="W301" s="51"/>
      <c r="X301" s="51"/>
      <c r="Y301" s="51"/>
      <c r="Z301" s="51"/>
      <c r="AA301" s="51"/>
      <c r="AK301" s="181"/>
      <c r="AL301" s="181"/>
      <c r="AM301" s="181"/>
      <c r="AN301" s="181"/>
      <c r="AO301" s="181"/>
      <c r="AP301" s="181"/>
      <c r="AQ301" s="181"/>
    </row>
    <row r="302" spans="1:43" ht="15">
      <c r="A302" s="51"/>
      <c r="B302" s="51"/>
      <c r="C302" s="51"/>
      <c r="D302" s="51"/>
      <c r="E302" s="51"/>
      <c r="F302" s="52"/>
      <c r="G302" s="51"/>
      <c r="H302" s="51"/>
      <c r="I302" s="51"/>
      <c r="J302" s="52"/>
      <c r="K302" s="51"/>
      <c r="L302" s="51"/>
      <c r="M302" s="51"/>
      <c r="N302" s="51"/>
      <c r="O302" s="51"/>
      <c r="P302" s="51"/>
      <c r="Q302" s="51"/>
      <c r="R302" s="51"/>
      <c r="S302" s="51"/>
      <c r="T302" s="51"/>
      <c r="U302" s="51"/>
      <c r="V302" s="51"/>
      <c r="W302" s="51"/>
      <c r="X302" s="51"/>
      <c r="Y302" s="51"/>
      <c r="Z302" s="51"/>
      <c r="AA302" s="51"/>
    </row>
    <row r="303" spans="1:43" ht="15">
      <c r="A303" s="51"/>
      <c r="B303" s="51"/>
      <c r="C303" s="51"/>
      <c r="D303" s="51"/>
      <c r="E303" s="51"/>
      <c r="F303" s="52"/>
      <c r="G303" s="51"/>
      <c r="H303" s="51"/>
      <c r="I303" s="51"/>
      <c r="J303" s="52"/>
      <c r="K303" s="51"/>
      <c r="L303" s="51"/>
      <c r="M303" s="51"/>
      <c r="N303" s="51"/>
      <c r="O303" s="51"/>
      <c r="P303" s="51"/>
      <c r="Q303" s="51"/>
      <c r="R303" s="51"/>
      <c r="S303" s="51"/>
      <c r="T303" s="51"/>
      <c r="U303" s="51"/>
      <c r="V303" s="51"/>
      <c r="W303" s="51"/>
      <c r="X303" s="51"/>
      <c r="Y303" s="51"/>
      <c r="Z303" s="51"/>
      <c r="AA303" s="51"/>
    </row>
    <row r="304" spans="1:43" ht="15">
      <c r="A304" s="51"/>
      <c r="B304" s="51"/>
      <c r="C304" s="51"/>
      <c r="D304" s="51"/>
      <c r="E304" s="51"/>
      <c r="F304" s="52"/>
      <c r="G304" s="51"/>
      <c r="H304" s="51"/>
      <c r="I304" s="51"/>
      <c r="J304" s="52"/>
      <c r="K304" s="51"/>
      <c r="L304" s="51"/>
      <c r="M304" s="51"/>
      <c r="N304" s="51"/>
      <c r="O304" s="51"/>
      <c r="P304" s="51"/>
      <c r="Q304" s="51"/>
      <c r="R304" s="51"/>
      <c r="S304" s="51"/>
      <c r="T304" s="51"/>
      <c r="U304" s="51"/>
      <c r="V304" s="51"/>
      <c r="W304" s="51"/>
      <c r="X304" s="51"/>
      <c r="Y304" s="51"/>
      <c r="Z304" s="51"/>
      <c r="AA304" s="51"/>
    </row>
    <row r="305" spans="1:27" ht="15">
      <c r="A305" s="51"/>
      <c r="B305" s="51"/>
      <c r="C305" s="51"/>
      <c r="D305" s="51"/>
      <c r="E305" s="51"/>
      <c r="F305" s="52"/>
      <c r="G305" s="51"/>
      <c r="H305" s="51"/>
      <c r="I305" s="51"/>
      <c r="J305" s="52"/>
      <c r="K305" s="51"/>
      <c r="L305" s="51"/>
      <c r="M305" s="51"/>
      <c r="N305" s="51"/>
      <c r="O305" s="51"/>
      <c r="P305" s="51"/>
      <c r="Q305" s="51"/>
      <c r="R305" s="51"/>
      <c r="S305" s="51"/>
      <c r="T305" s="51"/>
      <c r="U305" s="51"/>
      <c r="V305" s="51"/>
      <c r="W305" s="51"/>
      <c r="X305" s="51"/>
      <c r="Y305" s="51"/>
      <c r="Z305" s="51"/>
      <c r="AA305" s="51"/>
    </row>
    <row r="306" spans="1:27" ht="15">
      <c r="A306" s="51"/>
      <c r="B306" s="51"/>
      <c r="C306" s="51"/>
      <c r="D306" s="51"/>
      <c r="E306" s="51"/>
      <c r="F306" s="52"/>
      <c r="G306" s="51"/>
      <c r="H306" s="51"/>
      <c r="I306" s="51"/>
      <c r="J306" s="52"/>
      <c r="K306" s="51"/>
      <c r="L306" s="51"/>
      <c r="M306" s="51"/>
      <c r="N306" s="51"/>
      <c r="O306" s="51"/>
      <c r="P306" s="51"/>
      <c r="Q306" s="51"/>
      <c r="R306" s="51"/>
      <c r="S306" s="51"/>
      <c r="T306" s="51"/>
      <c r="U306" s="51"/>
      <c r="V306" s="51"/>
      <c r="W306" s="51"/>
      <c r="X306" s="51"/>
      <c r="Y306" s="51"/>
      <c r="Z306" s="51"/>
      <c r="AA306" s="51"/>
    </row>
    <row r="307" spans="1:27" ht="15">
      <c r="A307" s="51"/>
      <c r="B307" s="51"/>
      <c r="C307" s="51"/>
      <c r="D307" s="51"/>
      <c r="E307" s="51"/>
      <c r="F307" s="52"/>
      <c r="G307" s="51"/>
      <c r="H307" s="51"/>
      <c r="I307" s="51"/>
      <c r="J307" s="52"/>
      <c r="K307" s="51"/>
      <c r="L307" s="51"/>
      <c r="M307" s="51"/>
      <c r="N307" s="51"/>
      <c r="O307" s="51"/>
      <c r="P307" s="51"/>
      <c r="Q307" s="51"/>
      <c r="R307" s="51"/>
      <c r="S307" s="51"/>
      <c r="T307" s="51"/>
      <c r="U307" s="51"/>
      <c r="V307" s="51"/>
      <c r="W307" s="51"/>
      <c r="X307" s="51"/>
      <c r="Y307" s="51"/>
      <c r="Z307" s="51"/>
      <c r="AA307" s="51"/>
    </row>
    <row r="308" spans="1:27" ht="15">
      <c r="A308" s="51"/>
      <c r="B308" s="51"/>
      <c r="C308" s="51"/>
      <c r="D308" s="51"/>
      <c r="E308" s="51"/>
      <c r="F308" s="52"/>
      <c r="G308" s="51"/>
      <c r="H308" s="51"/>
      <c r="I308" s="51"/>
      <c r="J308" s="52"/>
      <c r="K308" s="51"/>
      <c r="L308" s="51"/>
      <c r="M308" s="51"/>
      <c r="N308" s="51"/>
      <c r="O308" s="51"/>
      <c r="P308" s="51"/>
      <c r="Q308" s="51"/>
      <c r="R308" s="51"/>
      <c r="S308" s="51"/>
      <c r="T308" s="51"/>
      <c r="U308" s="51"/>
      <c r="V308" s="51"/>
      <c r="W308" s="51"/>
      <c r="X308" s="51"/>
      <c r="Y308" s="51"/>
      <c r="Z308" s="51"/>
      <c r="AA308" s="51"/>
    </row>
    <row r="309" spans="1:27" ht="15">
      <c r="A309" s="51"/>
      <c r="B309" s="51"/>
      <c r="C309" s="51"/>
      <c r="D309" s="51"/>
      <c r="E309" s="51"/>
      <c r="F309" s="52"/>
      <c r="G309" s="51"/>
      <c r="H309" s="51"/>
      <c r="I309" s="51"/>
      <c r="J309" s="52"/>
      <c r="K309" s="51"/>
      <c r="L309" s="51"/>
      <c r="M309" s="51"/>
      <c r="N309" s="51"/>
      <c r="O309" s="51"/>
      <c r="P309" s="51"/>
      <c r="Q309" s="51"/>
      <c r="R309" s="51"/>
      <c r="S309" s="51"/>
      <c r="T309" s="51"/>
      <c r="U309" s="51"/>
      <c r="V309" s="51"/>
      <c r="W309" s="51"/>
      <c r="X309" s="51"/>
      <c r="Y309" s="51"/>
      <c r="Z309" s="51"/>
      <c r="AA309" s="51"/>
    </row>
    <row r="310" spans="1:27" ht="15">
      <c r="A310" s="51"/>
      <c r="B310" s="51"/>
      <c r="C310" s="51"/>
      <c r="D310" s="51"/>
      <c r="E310" s="51"/>
      <c r="F310" s="52"/>
      <c r="G310" s="51"/>
      <c r="H310" s="51"/>
      <c r="I310" s="51"/>
      <c r="J310" s="52"/>
      <c r="K310" s="51"/>
      <c r="L310" s="51"/>
      <c r="M310" s="51"/>
      <c r="N310" s="51"/>
      <c r="O310" s="51"/>
      <c r="P310" s="51"/>
      <c r="Q310" s="51"/>
      <c r="R310" s="51"/>
      <c r="S310" s="51"/>
      <c r="T310" s="51"/>
      <c r="U310" s="51"/>
      <c r="V310" s="51"/>
      <c r="W310" s="51"/>
      <c r="X310" s="51"/>
      <c r="Y310" s="51"/>
      <c r="Z310" s="51"/>
      <c r="AA310" s="51"/>
    </row>
    <row r="311" spans="1:27" ht="15">
      <c r="A311" s="51"/>
      <c r="B311" s="51"/>
      <c r="C311" s="51"/>
      <c r="D311" s="51"/>
      <c r="E311" s="51"/>
      <c r="F311" s="52"/>
      <c r="G311" s="51"/>
      <c r="H311" s="51"/>
      <c r="I311" s="51"/>
      <c r="J311" s="52"/>
      <c r="K311" s="51"/>
      <c r="L311" s="51"/>
      <c r="M311" s="51"/>
      <c r="N311" s="51"/>
      <c r="O311" s="51"/>
      <c r="P311" s="51"/>
      <c r="Q311" s="51"/>
      <c r="R311" s="51"/>
      <c r="S311" s="51"/>
      <c r="T311" s="51"/>
      <c r="U311" s="51"/>
      <c r="V311" s="51"/>
      <c r="W311" s="51"/>
      <c r="X311" s="51"/>
      <c r="Y311" s="51"/>
      <c r="Z311" s="51"/>
      <c r="AA311" s="51"/>
    </row>
    <row r="312" spans="1:27" ht="15">
      <c r="A312" s="51"/>
      <c r="B312" s="51"/>
      <c r="C312" s="51"/>
      <c r="D312" s="51"/>
      <c r="E312" s="51"/>
      <c r="F312" s="52"/>
      <c r="G312" s="51"/>
      <c r="H312" s="51"/>
      <c r="I312" s="51"/>
      <c r="J312" s="52"/>
      <c r="K312" s="51"/>
      <c r="L312" s="51"/>
      <c r="M312" s="51"/>
      <c r="N312" s="51"/>
      <c r="O312" s="51"/>
      <c r="P312" s="51"/>
      <c r="Q312" s="51"/>
      <c r="R312" s="51"/>
      <c r="S312" s="51"/>
      <c r="T312" s="51"/>
      <c r="U312" s="51"/>
      <c r="V312" s="51"/>
      <c r="W312" s="51"/>
      <c r="X312" s="51"/>
      <c r="Y312" s="51"/>
      <c r="Z312" s="51"/>
      <c r="AA312" s="51"/>
    </row>
    <row r="313" spans="1:27" ht="15">
      <c r="A313" s="51"/>
      <c r="B313" s="51"/>
      <c r="C313" s="51"/>
      <c r="D313" s="51"/>
      <c r="E313" s="51"/>
      <c r="F313" s="52"/>
      <c r="G313" s="51"/>
      <c r="H313" s="51"/>
      <c r="I313" s="51"/>
      <c r="J313" s="52"/>
      <c r="K313" s="51"/>
      <c r="L313" s="51"/>
      <c r="M313" s="51"/>
      <c r="N313" s="51"/>
      <c r="O313" s="51"/>
      <c r="P313" s="51"/>
      <c r="Q313" s="51"/>
      <c r="R313" s="51"/>
      <c r="S313" s="51"/>
      <c r="T313" s="51"/>
      <c r="U313" s="51"/>
      <c r="V313" s="51"/>
      <c r="W313" s="51"/>
      <c r="X313" s="51"/>
      <c r="Y313" s="51"/>
      <c r="Z313" s="51"/>
      <c r="AA313" s="51"/>
    </row>
    <row r="314" spans="1:27" ht="15">
      <c r="A314" s="51"/>
      <c r="B314" s="51"/>
      <c r="C314" s="51"/>
      <c r="D314" s="51"/>
      <c r="E314" s="51"/>
      <c r="F314" s="52"/>
      <c r="G314" s="51"/>
      <c r="H314" s="51"/>
      <c r="I314" s="51"/>
      <c r="J314" s="52"/>
      <c r="K314" s="51"/>
      <c r="L314" s="51"/>
      <c r="M314" s="51"/>
      <c r="N314" s="51"/>
      <c r="O314" s="51"/>
      <c r="P314" s="51"/>
      <c r="Q314" s="51"/>
      <c r="R314" s="51"/>
      <c r="S314" s="51"/>
      <c r="T314" s="51"/>
      <c r="U314" s="51"/>
      <c r="V314" s="51"/>
      <c r="W314" s="51"/>
      <c r="X314" s="51"/>
      <c r="Y314" s="51"/>
      <c r="Z314" s="51"/>
      <c r="AA314" s="51"/>
    </row>
    <row r="315" spans="1:27" ht="15">
      <c r="A315" s="51"/>
      <c r="B315" s="51"/>
      <c r="C315" s="51"/>
      <c r="D315" s="51"/>
      <c r="E315" s="51"/>
      <c r="F315" s="52"/>
      <c r="G315" s="51"/>
      <c r="H315" s="51"/>
      <c r="I315" s="51"/>
      <c r="J315" s="52"/>
      <c r="K315" s="51"/>
      <c r="L315" s="51"/>
      <c r="M315" s="51"/>
      <c r="N315" s="51"/>
      <c r="O315" s="51"/>
      <c r="P315" s="51"/>
      <c r="Q315" s="51"/>
      <c r="R315" s="51"/>
      <c r="S315" s="51"/>
      <c r="T315" s="51"/>
      <c r="U315" s="51"/>
      <c r="V315" s="51"/>
      <c r="W315" s="51"/>
      <c r="X315" s="51"/>
      <c r="Y315" s="51"/>
      <c r="Z315" s="51"/>
      <c r="AA315" s="51"/>
    </row>
    <row r="316" spans="1:27" ht="15">
      <c r="A316" s="51"/>
      <c r="B316" s="51"/>
      <c r="C316" s="51"/>
      <c r="D316" s="51"/>
      <c r="E316" s="51"/>
      <c r="F316" s="52"/>
      <c r="G316" s="51"/>
      <c r="H316" s="51"/>
      <c r="I316" s="51"/>
      <c r="J316" s="52"/>
      <c r="K316" s="51"/>
      <c r="L316" s="51"/>
      <c r="M316" s="51"/>
      <c r="N316" s="51"/>
      <c r="O316" s="51"/>
      <c r="P316" s="51"/>
      <c r="Q316" s="51"/>
      <c r="R316" s="51"/>
      <c r="S316" s="51"/>
      <c r="T316" s="51"/>
      <c r="U316" s="51"/>
      <c r="V316" s="51"/>
      <c r="W316" s="51"/>
      <c r="X316" s="51"/>
      <c r="Y316" s="51"/>
      <c r="Z316" s="51"/>
      <c r="AA316" s="51"/>
    </row>
    <row r="317" spans="1:27" ht="15">
      <c r="A317" s="51"/>
      <c r="B317" s="51"/>
      <c r="C317" s="51"/>
      <c r="D317" s="51"/>
      <c r="E317" s="51"/>
      <c r="F317" s="52"/>
      <c r="G317" s="51"/>
      <c r="H317" s="51"/>
      <c r="I317" s="51"/>
      <c r="J317" s="52"/>
      <c r="K317" s="51"/>
      <c r="L317" s="51"/>
      <c r="M317" s="51"/>
      <c r="N317" s="51"/>
      <c r="O317" s="51"/>
      <c r="P317" s="51"/>
      <c r="Q317" s="51"/>
      <c r="R317" s="51"/>
      <c r="S317" s="51"/>
      <c r="T317" s="51"/>
      <c r="U317" s="51"/>
      <c r="V317" s="51"/>
      <c r="W317" s="51"/>
      <c r="X317" s="51"/>
      <c r="Y317" s="51"/>
      <c r="Z317" s="51"/>
      <c r="AA317" s="51"/>
    </row>
    <row r="318" spans="1:27" ht="15">
      <c r="A318" s="51"/>
      <c r="B318" s="51"/>
      <c r="C318" s="51"/>
      <c r="D318" s="51"/>
      <c r="E318" s="51"/>
      <c r="F318" s="52"/>
      <c r="G318" s="51"/>
      <c r="H318" s="51"/>
      <c r="I318" s="51"/>
      <c r="J318" s="52"/>
      <c r="K318" s="51"/>
      <c r="L318" s="51"/>
      <c r="M318" s="51"/>
      <c r="N318" s="51"/>
      <c r="O318" s="51"/>
      <c r="P318" s="51"/>
      <c r="Q318" s="51"/>
      <c r="R318" s="51"/>
      <c r="S318" s="51"/>
      <c r="T318" s="51"/>
      <c r="U318" s="51"/>
      <c r="V318" s="51"/>
      <c r="W318" s="51"/>
      <c r="X318" s="51"/>
      <c r="Y318" s="51"/>
      <c r="Z318" s="51"/>
      <c r="AA318" s="51"/>
    </row>
    <row r="319" spans="1:27" ht="15">
      <c r="A319" s="51"/>
      <c r="B319" s="51"/>
      <c r="C319" s="51"/>
      <c r="D319" s="51"/>
      <c r="E319" s="51"/>
      <c r="F319" s="52"/>
      <c r="G319" s="51"/>
      <c r="H319" s="51"/>
      <c r="I319" s="51"/>
      <c r="J319" s="52"/>
      <c r="K319" s="51"/>
      <c r="L319" s="51"/>
      <c r="M319" s="51"/>
      <c r="N319" s="51"/>
      <c r="O319" s="51"/>
      <c r="P319" s="51"/>
      <c r="Q319" s="51"/>
      <c r="R319" s="51"/>
      <c r="S319" s="51"/>
      <c r="T319" s="51"/>
      <c r="U319" s="51"/>
      <c r="V319" s="51"/>
      <c r="W319" s="51"/>
      <c r="X319" s="51"/>
      <c r="Y319" s="51"/>
      <c r="Z319" s="51"/>
      <c r="AA319" s="51"/>
    </row>
    <row r="320" spans="1:27" ht="15">
      <c r="A320" s="51"/>
      <c r="B320" s="51"/>
      <c r="C320" s="51"/>
      <c r="D320" s="51"/>
      <c r="E320" s="51"/>
      <c r="F320" s="52"/>
      <c r="G320" s="51"/>
      <c r="H320" s="51"/>
      <c r="I320" s="51"/>
      <c r="J320" s="52"/>
      <c r="K320" s="51"/>
      <c r="L320" s="51"/>
      <c r="M320" s="51"/>
      <c r="N320" s="51"/>
      <c r="O320" s="51"/>
      <c r="P320" s="51"/>
      <c r="Q320" s="51"/>
      <c r="R320" s="51"/>
      <c r="S320" s="51"/>
      <c r="T320" s="51"/>
      <c r="U320" s="51"/>
      <c r="V320" s="51"/>
      <c r="W320" s="51"/>
      <c r="X320" s="51"/>
      <c r="Y320" s="51"/>
      <c r="Z320" s="51"/>
      <c r="AA320" s="51"/>
    </row>
    <row r="321" spans="1:27" ht="15">
      <c r="A321" s="51"/>
      <c r="B321" s="51"/>
      <c r="C321" s="51"/>
      <c r="D321" s="51"/>
      <c r="E321" s="51"/>
      <c r="F321" s="52"/>
      <c r="G321" s="51"/>
      <c r="H321" s="51"/>
      <c r="I321" s="51"/>
      <c r="J321" s="52"/>
      <c r="K321" s="51"/>
      <c r="L321" s="51"/>
      <c r="M321" s="51"/>
      <c r="N321" s="51"/>
      <c r="O321" s="51"/>
      <c r="P321" s="51"/>
      <c r="Q321" s="51"/>
      <c r="R321" s="51"/>
      <c r="S321" s="51"/>
      <c r="T321" s="51"/>
      <c r="U321" s="51"/>
      <c r="V321" s="51"/>
      <c r="W321" s="51"/>
      <c r="X321" s="51"/>
      <c r="Y321" s="51"/>
      <c r="Z321" s="51"/>
      <c r="AA321" s="51"/>
    </row>
    <row r="322" spans="1:27" ht="15">
      <c r="A322" s="51"/>
      <c r="B322" s="51"/>
      <c r="C322" s="51"/>
      <c r="D322" s="51"/>
      <c r="E322" s="51"/>
      <c r="F322" s="52"/>
      <c r="G322" s="51"/>
      <c r="H322" s="51"/>
      <c r="I322" s="51"/>
      <c r="J322" s="52"/>
      <c r="K322" s="51"/>
      <c r="L322" s="51"/>
      <c r="M322" s="51"/>
      <c r="N322" s="51"/>
      <c r="O322" s="51"/>
      <c r="P322" s="51"/>
      <c r="Q322" s="51"/>
      <c r="R322" s="51"/>
      <c r="S322" s="51"/>
      <c r="T322" s="51"/>
      <c r="U322" s="51"/>
      <c r="V322" s="51"/>
      <c r="W322" s="51"/>
      <c r="X322" s="51"/>
      <c r="Y322" s="51"/>
      <c r="Z322" s="51"/>
      <c r="AA322" s="51"/>
    </row>
    <row r="323" spans="1:27" ht="15">
      <c r="A323" s="51"/>
      <c r="B323" s="51"/>
      <c r="C323" s="51"/>
      <c r="D323" s="51"/>
      <c r="E323" s="51"/>
      <c r="F323" s="52"/>
      <c r="G323" s="51"/>
      <c r="H323" s="51"/>
      <c r="I323" s="51"/>
      <c r="J323" s="52"/>
      <c r="K323" s="51"/>
      <c r="L323" s="51"/>
      <c r="M323" s="51"/>
      <c r="N323" s="51"/>
      <c r="O323" s="51"/>
      <c r="P323" s="51"/>
      <c r="Q323" s="51"/>
      <c r="R323" s="51"/>
      <c r="S323" s="51"/>
      <c r="T323" s="51"/>
      <c r="U323" s="51"/>
      <c r="V323" s="51"/>
      <c r="W323" s="51"/>
      <c r="X323" s="51"/>
      <c r="Y323" s="51"/>
      <c r="Z323" s="51"/>
      <c r="AA323" s="51"/>
    </row>
    <row r="324" spans="1:27" ht="15">
      <c r="A324" s="51"/>
      <c r="B324" s="51"/>
      <c r="C324" s="51"/>
      <c r="D324" s="51"/>
      <c r="E324" s="51"/>
      <c r="F324" s="52"/>
      <c r="G324" s="51"/>
      <c r="H324" s="51"/>
      <c r="I324" s="51"/>
      <c r="J324" s="52"/>
      <c r="K324" s="51"/>
      <c r="L324" s="51"/>
      <c r="M324" s="51"/>
      <c r="N324" s="51"/>
      <c r="O324" s="51"/>
      <c r="P324" s="51"/>
      <c r="Q324" s="51"/>
      <c r="R324" s="51"/>
      <c r="S324" s="51"/>
      <c r="T324" s="51"/>
      <c r="U324" s="51"/>
      <c r="V324" s="51"/>
      <c r="W324" s="51"/>
      <c r="X324" s="51"/>
      <c r="Y324" s="51"/>
      <c r="Z324" s="51"/>
      <c r="AA324" s="51"/>
    </row>
    <row r="325" spans="1:27" ht="15">
      <c r="A325" s="51"/>
      <c r="B325" s="51"/>
      <c r="C325" s="51"/>
      <c r="D325" s="51"/>
      <c r="E325" s="51"/>
      <c r="F325" s="52"/>
      <c r="G325" s="51"/>
      <c r="H325" s="51"/>
      <c r="I325" s="51"/>
      <c r="J325" s="52"/>
      <c r="K325" s="51"/>
      <c r="L325" s="51"/>
      <c r="M325" s="51"/>
      <c r="N325" s="51"/>
      <c r="O325" s="51"/>
      <c r="P325" s="51"/>
      <c r="Q325" s="51"/>
      <c r="R325" s="51"/>
      <c r="S325" s="51"/>
      <c r="T325" s="51"/>
      <c r="U325" s="51"/>
      <c r="V325" s="51"/>
      <c r="W325" s="51"/>
      <c r="X325" s="51"/>
      <c r="Y325" s="51"/>
      <c r="Z325" s="51"/>
      <c r="AA325" s="51"/>
    </row>
    <row r="326" spans="1:27" ht="15">
      <c r="A326" s="51"/>
      <c r="B326" s="51"/>
      <c r="C326" s="51"/>
      <c r="D326" s="51"/>
      <c r="E326" s="51"/>
      <c r="F326" s="52"/>
      <c r="G326" s="51"/>
      <c r="H326" s="51"/>
      <c r="I326" s="51"/>
      <c r="J326" s="52"/>
      <c r="K326" s="51"/>
      <c r="L326" s="51"/>
      <c r="M326" s="51"/>
      <c r="N326" s="51"/>
      <c r="O326" s="51"/>
      <c r="P326" s="51"/>
      <c r="Q326" s="51"/>
      <c r="R326" s="51"/>
      <c r="S326" s="51"/>
      <c r="T326" s="51"/>
      <c r="U326" s="51"/>
      <c r="V326" s="51"/>
      <c r="W326" s="51"/>
      <c r="X326" s="51"/>
      <c r="Y326" s="51"/>
      <c r="Z326" s="51"/>
      <c r="AA326" s="51"/>
    </row>
    <row r="327" spans="1:27" ht="15">
      <c r="A327" s="51"/>
      <c r="B327" s="51"/>
      <c r="C327" s="51"/>
      <c r="D327" s="51"/>
      <c r="E327" s="51"/>
      <c r="F327" s="52"/>
      <c r="G327" s="51"/>
      <c r="H327" s="51"/>
      <c r="I327" s="51"/>
      <c r="J327" s="52"/>
      <c r="K327" s="51"/>
      <c r="L327" s="51"/>
      <c r="M327" s="51"/>
      <c r="N327" s="51"/>
      <c r="O327" s="51"/>
      <c r="P327" s="51"/>
      <c r="Q327" s="51"/>
      <c r="R327" s="51"/>
      <c r="S327" s="51"/>
      <c r="T327" s="51"/>
      <c r="U327" s="51"/>
      <c r="V327" s="51"/>
      <c r="W327" s="51"/>
      <c r="X327" s="51"/>
      <c r="Y327" s="51"/>
      <c r="Z327" s="51"/>
      <c r="AA327" s="51"/>
    </row>
    <row r="328" spans="1:27" ht="15">
      <c r="A328" s="51"/>
      <c r="B328" s="51"/>
      <c r="C328" s="51"/>
      <c r="D328" s="51"/>
      <c r="E328" s="51"/>
      <c r="F328" s="52"/>
      <c r="G328" s="51"/>
      <c r="H328" s="51"/>
      <c r="I328" s="51"/>
      <c r="J328" s="52"/>
      <c r="K328" s="51"/>
      <c r="L328" s="51"/>
      <c r="M328" s="51"/>
      <c r="N328" s="51"/>
      <c r="O328" s="51"/>
      <c r="P328" s="51"/>
      <c r="Q328" s="51"/>
      <c r="R328" s="51"/>
      <c r="S328" s="51"/>
      <c r="T328" s="51"/>
      <c r="U328" s="51"/>
      <c r="V328" s="51"/>
      <c r="W328" s="51"/>
      <c r="X328" s="51"/>
      <c r="Y328" s="51"/>
      <c r="Z328" s="51"/>
      <c r="AA328" s="51"/>
    </row>
    <row r="329" spans="1:27" ht="15">
      <c r="A329" s="51"/>
      <c r="B329" s="51"/>
      <c r="C329" s="51"/>
      <c r="D329" s="51"/>
      <c r="E329" s="51"/>
      <c r="F329" s="52"/>
      <c r="G329" s="51"/>
      <c r="H329" s="51"/>
      <c r="I329" s="51"/>
      <c r="J329" s="52"/>
      <c r="K329" s="51"/>
      <c r="L329" s="51"/>
      <c r="M329" s="51"/>
      <c r="N329" s="51"/>
      <c r="O329" s="51"/>
      <c r="P329" s="51"/>
      <c r="Q329" s="51"/>
      <c r="R329" s="51"/>
      <c r="S329" s="51"/>
      <c r="T329" s="51"/>
      <c r="U329" s="51"/>
      <c r="V329" s="51"/>
      <c r="W329" s="51"/>
      <c r="X329" s="51"/>
      <c r="Y329" s="51"/>
      <c r="Z329" s="51"/>
      <c r="AA329" s="51"/>
    </row>
    <row r="330" spans="1:27" ht="15">
      <c r="A330" s="51"/>
      <c r="B330" s="51"/>
      <c r="C330" s="51"/>
      <c r="D330" s="51"/>
      <c r="E330" s="51"/>
      <c r="F330" s="52"/>
      <c r="G330" s="51"/>
      <c r="H330" s="51"/>
      <c r="I330" s="51"/>
      <c r="J330" s="52"/>
      <c r="K330" s="51"/>
      <c r="L330" s="51"/>
      <c r="M330" s="51"/>
      <c r="N330" s="51"/>
      <c r="O330" s="51"/>
      <c r="P330" s="51"/>
      <c r="Q330" s="51"/>
      <c r="R330" s="51"/>
      <c r="S330" s="51"/>
      <c r="T330" s="51"/>
      <c r="U330" s="51"/>
      <c r="V330" s="51"/>
      <c r="W330" s="51"/>
      <c r="X330" s="51"/>
      <c r="Y330" s="51"/>
      <c r="Z330" s="51"/>
      <c r="AA330" s="51"/>
    </row>
    <row r="331" spans="1:27" ht="15">
      <c r="A331" s="51"/>
      <c r="B331" s="51"/>
      <c r="C331" s="51"/>
      <c r="D331" s="51"/>
      <c r="E331" s="51"/>
      <c r="F331" s="52"/>
      <c r="G331" s="51"/>
      <c r="H331" s="51"/>
      <c r="I331" s="51"/>
      <c r="J331" s="52"/>
      <c r="K331" s="51"/>
      <c r="L331" s="51"/>
      <c r="M331" s="51"/>
      <c r="N331" s="51"/>
      <c r="O331" s="51"/>
      <c r="P331" s="51"/>
      <c r="Q331" s="51"/>
      <c r="R331" s="51"/>
      <c r="S331" s="51"/>
      <c r="T331" s="51"/>
      <c r="U331" s="51"/>
      <c r="V331" s="51"/>
      <c r="W331" s="51"/>
      <c r="X331" s="51"/>
      <c r="Y331" s="51"/>
      <c r="Z331" s="51"/>
      <c r="AA331" s="51"/>
    </row>
    <row r="332" spans="1:27" ht="15">
      <c r="A332" s="51"/>
      <c r="B332" s="51"/>
      <c r="C332" s="51"/>
      <c r="D332" s="51"/>
      <c r="E332" s="51"/>
      <c r="F332" s="52"/>
      <c r="G332" s="51"/>
      <c r="H332" s="51"/>
      <c r="I332" s="51"/>
      <c r="J332" s="52"/>
      <c r="K332" s="51"/>
      <c r="L332" s="51"/>
      <c r="M332" s="51"/>
      <c r="N332" s="51"/>
      <c r="O332" s="51"/>
      <c r="P332" s="51"/>
      <c r="Q332" s="51"/>
      <c r="R332" s="51"/>
      <c r="S332" s="51"/>
      <c r="T332" s="51"/>
      <c r="U332" s="51"/>
      <c r="V332" s="51"/>
      <c r="W332" s="51"/>
      <c r="X332" s="51"/>
      <c r="Y332" s="51"/>
      <c r="Z332" s="51"/>
      <c r="AA332" s="51"/>
    </row>
    <row r="333" spans="1:27" ht="15">
      <c r="A333" s="51"/>
      <c r="B333" s="51"/>
      <c r="C333" s="51"/>
      <c r="D333" s="51"/>
      <c r="E333" s="51"/>
      <c r="F333" s="52"/>
      <c r="G333" s="51"/>
      <c r="H333" s="51"/>
      <c r="I333" s="51"/>
      <c r="J333" s="52"/>
      <c r="K333" s="51"/>
      <c r="L333" s="51"/>
      <c r="M333" s="51"/>
      <c r="N333" s="51"/>
      <c r="O333" s="51"/>
      <c r="P333" s="51"/>
      <c r="Q333" s="51"/>
      <c r="R333" s="51"/>
      <c r="S333" s="51"/>
      <c r="T333" s="51"/>
      <c r="U333" s="51"/>
      <c r="V333" s="51"/>
      <c r="W333" s="51"/>
      <c r="X333" s="51"/>
      <c r="Y333" s="51"/>
      <c r="Z333" s="51"/>
      <c r="AA333" s="51"/>
    </row>
    <row r="334" spans="1:27" ht="15">
      <c r="A334" s="51"/>
      <c r="B334" s="51"/>
      <c r="C334" s="51"/>
      <c r="D334" s="51"/>
      <c r="E334" s="51"/>
      <c r="F334" s="52"/>
      <c r="G334" s="51"/>
      <c r="H334" s="51"/>
      <c r="I334" s="51"/>
      <c r="J334" s="52"/>
      <c r="K334" s="51"/>
      <c r="L334" s="51"/>
      <c r="M334" s="51"/>
      <c r="N334" s="51"/>
      <c r="O334" s="51"/>
      <c r="P334" s="51"/>
      <c r="Q334" s="51"/>
      <c r="R334" s="51"/>
      <c r="S334" s="51"/>
      <c r="T334" s="51"/>
      <c r="U334" s="51"/>
      <c r="V334" s="51"/>
      <c r="W334" s="51"/>
      <c r="X334" s="51"/>
      <c r="Y334" s="51"/>
      <c r="Z334" s="51"/>
      <c r="AA334" s="51"/>
    </row>
    <row r="335" spans="1:27" ht="15">
      <c r="A335" s="51"/>
      <c r="B335" s="51"/>
      <c r="C335" s="51"/>
      <c r="D335" s="51"/>
      <c r="E335" s="51"/>
      <c r="F335" s="52"/>
      <c r="G335" s="51"/>
      <c r="H335" s="51"/>
      <c r="I335" s="51"/>
      <c r="J335" s="52"/>
      <c r="K335" s="51"/>
      <c r="L335" s="51"/>
      <c r="M335" s="51"/>
      <c r="N335" s="51"/>
      <c r="O335" s="51"/>
      <c r="P335" s="51"/>
      <c r="Q335" s="51"/>
      <c r="R335" s="51"/>
      <c r="S335" s="51"/>
      <c r="T335" s="51"/>
      <c r="U335" s="51"/>
      <c r="V335" s="51"/>
      <c r="W335" s="51"/>
      <c r="X335" s="51"/>
      <c r="Y335" s="51"/>
      <c r="Z335" s="51"/>
      <c r="AA335" s="51"/>
    </row>
    <row r="336" spans="1:27" ht="15">
      <c r="A336" s="51"/>
      <c r="B336" s="51"/>
      <c r="C336" s="51"/>
      <c r="D336" s="51"/>
      <c r="E336" s="51"/>
      <c r="F336" s="52"/>
      <c r="G336" s="51"/>
      <c r="H336" s="51"/>
      <c r="I336" s="51"/>
      <c r="J336" s="52"/>
      <c r="K336" s="51"/>
      <c r="L336" s="51"/>
      <c r="M336" s="51"/>
      <c r="N336" s="51"/>
      <c r="O336" s="51"/>
      <c r="P336" s="51"/>
      <c r="Q336" s="51"/>
      <c r="R336" s="51"/>
      <c r="S336" s="51"/>
      <c r="T336" s="51"/>
      <c r="U336" s="51"/>
      <c r="V336" s="51"/>
      <c r="W336" s="51"/>
      <c r="X336" s="51"/>
      <c r="Y336" s="51"/>
      <c r="Z336" s="51"/>
      <c r="AA336" s="51"/>
    </row>
    <row r="337" spans="1:27" ht="15">
      <c r="A337" s="51"/>
      <c r="B337" s="51"/>
      <c r="C337" s="51"/>
      <c r="D337" s="51"/>
      <c r="E337" s="51"/>
      <c r="F337" s="52"/>
      <c r="G337" s="51"/>
      <c r="H337" s="51"/>
      <c r="I337" s="51"/>
      <c r="J337" s="52"/>
      <c r="K337" s="51"/>
      <c r="L337" s="51"/>
      <c r="M337" s="51"/>
      <c r="N337" s="51"/>
      <c r="O337" s="51"/>
      <c r="P337" s="51"/>
      <c r="Q337" s="51"/>
      <c r="R337" s="51"/>
      <c r="S337" s="51"/>
      <c r="T337" s="51"/>
      <c r="U337" s="51"/>
      <c r="V337" s="51"/>
      <c r="W337" s="51"/>
      <c r="X337" s="51"/>
      <c r="Y337" s="51"/>
      <c r="Z337" s="51"/>
      <c r="AA337" s="51"/>
    </row>
    <row r="338" spans="1:27" ht="15">
      <c r="A338" s="51"/>
      <c r="B338" s="51"/>
      <c r="C338" s="51"/>
      <c r="D338" s="51"/>
      <c r="E338" s="51"/>
      <c r="F338" s="52"/>
      <c r="G338" s="51"/>
      <c r="H338" s="51"/>
      <c r="I338" s="51"/>
      <c r="J338" s="52"/>
      <c r="K338" s="51"/>
      <c r="L338" s="51"/>
      <c r="M338" s="51"/>
      <c r="N338" s="51"/>
      <c r="O338" s="51"/>
      <c r="P338" s="51"/>
      <c r="Q338" s="51"/>
      <c r="R338" s="51"/>
      <c r="S338" s="51"/>
      <c r="T338" s="51"/>
      <c r="U338" s="51"/>
      <c r="V338" s="51"/>
      <c r="W338" s="51"/>
      <c r="X338" s="51"/>
      <c r="Y338" s="51"/>
      <c r="Z338" s="51"/>
      <c r="AA338" s="51"/>
    </row>
    <row r="339" spans="1:27" ht="15">
      <c r="A339" s="51"/>
      <c r="B339" s="51"/>
      <c r="C339" s="51"/>
      <c r="D339" s="51"/>
      <c r="E339" s="51"/>
      <c r="F339" s="52"/>
      <c r="G339" s="51"/>
      <c r="H339" s="51"/>
      <c r="I339" s="51"/>
      <c r="J339" s="52"/>
      <c r="K339" s="51"/>
      <c r="L339" s="51"/>
      <c r="M339" s="51"/>
      <c r="N339" s="51"/>
      <c r="O339" s="51"/>
      <c r="P339" s="51"/>
      <c r="Q339" s="51"/>
      <c r="R339" s="51"/>
      <c r="S339" s="51"/>
      <c r="T339" s="51"/>
      <c r="U339" s="51"/>
      <c r="V339" s="51"/>
      <c r="W339" s="51"/>
      <c r="X339" s="51"/>
      <c r="Y339" s="51"/>
      <c r="Z339" s="51"/>
      <c r="AA339" s="51"/>
    </row>
    <row r="340" spans="1:27" ht="15">
      <c r="A340" s="51"/>
      <c r="B340" s="51"/>
      <c r="C340" s="51"/>
      <c r="D340" s="51"/>
      <c r="E340" s="51"/>
      <c r="F340" s="52"/>
      <c r="G340" s="51"/>
      <c r="H340" s="51"/>
      <c r="I340" s="51"/>
      <c r="J340" s="52"/>
      <c r="K340" s="51"/>
      <c r="L340" s="51"/>
      <c r="M340" s="51"/>
      <c r="N340" s="51"/>
      <c r="O340" s="51"/>
      <c r="P340" s="51"/>
      <c r="Q340" s="51"/>
      <c r="R340" s="51"/>
      <c r="S340" s="51"/>
      <c r="T340" s="51"/>
      <c r="U340" s="51"/>
      <c r="V340" s="51"/>
      <c r="W340" s="51"/>
      <c r="X340" s="51"/>
      <c r="Y340" s="51"/>
      <c r="Z340" s="51"/>
      <c r="AA340" s="51"/>
    </row>
    <row r="341" spans="1:27" ht="15">
      <c r="A341" s="51"/>
      <c r="B341" s="51"/>
      <c r="C341" s="51"/>
      <c r="D341" s="51"/>
      <c r="E341" s="51"/>
      <c r="F341" s="52"/>
      <c r="G341" s="51"/>
      <c r="H341" s="51"/>
      <c r="I341" s="51"/>
      <c r="J341" s="52"/>
      <c r="K341" s="51"/>
      <c r="L341" s="51"/>
      <c r="M341" s="51"/>
      <c r="N341" s="51"/>
      <c r="O341" s="51"/>
      <c r="P341" s="51"/>
      <c r="Q341" s="51"/>
      <c r="R341" s="51"/>
      <c r="S341" s="51"/>
      <c r="T341" s="51"/>
      <c r="U341" s="51"/>
      <c r="V341" s="51"/>
      <c r="W341" s="51"/>
      <c r="X341" s="51"/>
      <c r="Y341" s="51"/>
      <c r="Z341" s="51"/>
      <c r="AA341" s="51"/>
    </row>
    <row r="342" spans="1:27" ht="15">
      <c r="A342" s="51"/>
      <c r="B342" s="51"/>
      <c r="C342" s="51"/>
      <c r="D342" s="51"/>
      <c r="E342" s="51"/>
      <c r="F342" s="52"/>
      <c r="G342" s="51"/>
      <c r="H342" s="51"/>
      <c r="I342" s="51"/>
      <c r="J342" s="52"/>
      <c r="K342" s="51"/>
      <c r="L342" s="51"/>
      <c r="M342" s="51"/>
      <c r="N342" s="51"/>
      <c r="O342" s="51"/>
      <c r="P342" s="51"/>
      <c r="Q342" s="51"/>
      <c r="R342" s="51"/>
      <c r="S342" s="51"/>
      <c r="T342" s="51"/>
      <c r="U342" s="51"/>
      <c r="V342" s="51"/>
      <c r="W342" s="51"/>
      <c r="X342" s="51"/>
      <c r="Y342" s="51"/>
      <c r="Z342" s="51"/>
      <c r="AA342" s="51"/>
    </row>
    <row r="343" spans="1:27" ht="15">
      <c r="A343" s="51"/>
      <c r="B343" s="51"/>
      <c r="C343" s="51"/>
      <c r="D343" s="51"/>
      <c r="E343" s="51"/>
      <c r="F343" s="52"/>
      <c r="G343" s="51"/>
      <c r="H343" s="51"/>
      <c r="I343" s="51"/>
      <c r="J343" s="52"/>
      <c r="K343" s="51"/>
      <c r="L343" s="51"/>
      <c r="M343" s="51"/>
      <c r="N343" s="51"/>
      <c r="O343" s="51"/>
      <c r="P343" s="51"/>
      <c r="Q343" s="51"/>
      <c r="R343" s="51"/>
      <c r="S343" s="51"/>
      <c r="T343" s="51"/>
      <c r="U343" s="51"/>
      <c r="V343" s="51"/>
      <c r="W343" s="51"/>
      <c r="X343" s="51"/>
      <c r="Y343" s="51"/>
      <c r="Z343" s="51"/>
      <c r="AA343" s="51"/>
    </row>
    <row r="344" spans="1:27" ht="15">
      <c r="A344" s="51"/>
      <c r="B344" s="51"/>
      <c r="C344" s="51"/>
      <c r="D344" s="51"/>
      <c r="E344" s="51"/>
      <c r="F344" s="52"/>
      <c r="G344" s="51"/>
      <c r="H344" s="51"/>
      <c r="I344" s="51"/>
      <c r="J344" s="52"/>
      <c r="K344" s="51"/>
      <c r="L344" s="51"/>
      <c r="M344" s="51"/>
      <c r="N344" s="51"/>
      <c r="O344" s="51"/>
      <c r="P344" s="51"/>
      <c r="Q344" s="51"/>
      <c r="R344" s="51"/>
      <c r="S344" s="51"/>
      <c r="T344" s="51"/>
      <c r="U344" s="51"/>
      <c r="V344" s="51"/>
      <c r="W344" s="51"/>
      <c r="X344" s="51"/>
      <c r="Y344" s="51"/>
      <c r="Z344" s="51"/>
      <c r="AA344" s="51"/>
    </row>
    <row r="345" spans="1:27" ht="15">
      <c r="A345" s="51"/>
      <c r="B345" s="51"/>
      <c r="C345" s="51"/>
      <c r="D345" s="51"/>
      <c r="E345" s="51"/>
      <c r="F345" s="52"/>
      <c r="G345" s="51"/>
      <c r="H345" s="51"/>
      <c r="I345" s="51"/>
      <c r="J345" s="52"/>
      <c r="K345" s="51"/>
      <c r="L345" s="51"/>
      <c r="M345" s="51"/>
      <c r="N345" s="51"/>
      <c r="O345" s="51"/>
      <c r="P345" s="51"/>
      <c r="Q345" s="51"/>
      <c r="R345" s="51"/>
      <c r="S345" s="51"/>
      <c r="T345" s="51"/>
      <c r="U345" s="51"/>
      <c r="V345" s="51"/>
      <c r="W345" s="51"/>
      <c r="X345" s="51"/>
      <c r="Y345" s="51"/>
      <c r="Z345" s="51"/>
      <c r="AA345" s="51"/>
    </row>
    <row r="346" spans="1:27" ht="15">
      <c r="A346" s="51"/>
      <c r="B346" s="51"/>
      <c r="C346" s="51"/>
      <c r="D346" s="51"/>
      <c r="E346" s="51"/>
      <c r="F346" s="52"/>
      <c r="G346" s="51"/>
      <c r="H346" s="51"/>
      <c r="I346" s="51"/>
      <c r="J346" s="52"/>
      <c r="K346" s="51"/>
      <c r="L346" s="51"/>
      <c r="M346" s="51"/>
      <c r="N346" s="51"/>
      <c r="O346" s="51"/>
      <c r="P346" s="51"/>
      <c r="Q346" s="51"/>
      <c r="R346" s="51"/>
      <c r="S346" s="51"/>
      <c r="T346" s="51"/>
      <c r="U346" s="51"/>
      <c r="V346" s="51"/>
      <c r="W346" s="51"/>
      <c r="X346" s="51"/>
      <c r="Y346" s="51"/>
      <c r="Z346" s="51"/>
      <c r="AA346" s="51"/>
    </row>
    <row r="347" spans="1:27" ht="15">
      <c r="A347" s="51"/>
      <c r="B347" s="51"/>
      <c r="C347" s="51"/>
      <c r="D347" s="51"/>
      <c r="E347" s="51"/>
      <c r="F347" s="52"/>
      <c r="G347" s="51"/>
      <c r="H347" s="51"/>
      <c r="I347" s="51"/>
      <c r="J347" s="52"/>
      <c r="K347" s="51"/>
      <c r="L347" s="51"/>
      <c r="M347" s="51"/>
      <c r="N347" s="51"/>
      <c r="O347" s="51"/>
      <c r="P347" s="51"/>
      <c r="Q347" s="51"/>
      <c r="R347" s="51"/>
      <c r="S347" s="51"/>
      <c r="T347" s="51"/>
      <c r="U347" s="51"/>
      <c r="V347" s="51"/>
      <c r="W347" s="51"/>
      <c r="X347" s="51"/>
      <c r="Y347" s="51"/>
      <c r="Z347" s="51"/>
      <c r="AA347" s="51"/>
    </row>
    <row r="348" spans="1:27" ht="15">
      <c r="A348" s="51"/>
      <c r="B348" s="51"/>
      <c r="C348" s="51"/>
      <c r="D348" s="51"/>
      <c r="E348" s="51"/>
      <c r="F348" s="52"/>
      <c r="G348" s="51"/>
      <c r="H348" s="51"/>
      <c r="I348" s="51"/>
      <c r="J348" s="52"/>
      <c r="K348" s="51"/>
      <c r="L348" s="51"/>
      <c r="M348" s="51"/>
      <c r="N348" s="51"/>
      <c r="O348" s="51"/>
      <c r="P348" s="51"/>
      <c r="Q348" s="51"/>
      <c r="R348" s="51"/>
      <c r="S348" s="51"/>
      <c r="T348" s="51"/>
      <c r="U348" s="51"/>
      <c r="V348" s="51"/>
      <c r="W348" s="51"/>
      <c r="X348" s="51"/>
      <c r="Y348" s="51"/>
      <c r="Z348" s="51"/>
      <c r="AA348" s="51"/>
    </row>
    <row r="349" spans="1:27" ht="15">
      <c r="A349" s="51"/>
      <c r="B349" s="51"/>
      <c r="C349" s="51"/>
      <c r="D349" s="51"/>
      <c r="E349" s="51"/>
      <c r="F349" s="52"/>
      <c r="G349" s="51"/>
      <c r="H349" s="51"/>
      <c r="I349" s="51"/>
      <c r="J349" s="52"/>
      <c r="K349" s="51"/>
      <c r="L349" s="51"/>
      <c r="M349" s="51"/>
      <c r="N349" s="51"/>
      <c r="O349" s="51"/>
      <c r="P349" s="51"/>
      <c r="Q349" s="51"/>
      <c r="R349" s="51"/>
      <c r="S349" s="51"/>
      <c r="T349" s="51"/>
      <c r="U349" s="51"/>
      <c r="V349" s="51"/>
      <c r="W349" s="51"/>
      <c r="X349" s="51"/>
      <c r="Y349" s="51"/>
      <c r="Z349" s="51"/>
      <c r="AA349" s="51"/>
    </row>
    <row r="350" spans="1:27" ht="15">
      <c r="A350" s="51"/>
      <c r="B350" s="51"/>
      <c r="C350" s="51"/>
      <c r="D350" s="51"/>
      <c r="E350" s="51"/>
      <c r="F350" s="52"/>
      <c r="G350" s="51"/>
      <c r="H350" s="51"/>
      <c r="I350" s="51"/>
      <c r="J350" s="52"/>
      <c r="K350" s="51"/>
      <c r="L350" s="51"/>
      <c r="M350" s="51"/>
      <c r="N350" s="51"/>
      <c r="O350" s="51"/>
      <c r="P350" s="51"/>
      <c r="Q350" s="51"/>
      <c r="R350" s="51"/>
      <c r="S350" s="51"/>
      <c r="T350" s="51"/>
      <c r="U350" s="51"/>
      <c r="V350" s="51"/>
      <c r="W350" s="51"/>
      <c r="X350" s="51"/>
      <c r="Y350" s="51"/>
      <c r="Z350" s="51"/>
      <c r="AA350" s="51"/>
    </row>
    <row r="351" spans="1:27" ht="15">
      <c r="A351" s="51"/>
      <c r="B351" s="51"/>
      <c r="C351" s="51"/>
      <c r="D351" s="51"/>
      <c r="E351" s="51"/>
      <c r="F351" s="52"/>
      <c r="G351" s="51"/>
      <c r="H351" s="51"/>
      <c r="I351" s="51"/>
      <c r="J351" s="52"/>
      <c r="K351" s="51"/>
      <c r="L351" s="51"/>
      <c r="M351" s="51"/>
      <c r="N351" s="51"/>
      <c r="O351" s="51"/>
      <c r="P351" s="51"/>
      <c r="Q351" s="51"/>
      <c r="R351" s="51"/>
      <c r="S351" s="51"/>
      <c r="T351" s="51"/>
      <c r="U351" s="51"/>
      <c r="V351" s="51"/>
      <c r="W351" s="51"/>
      <c r="X351" s="51"/>
      <c r="Y351" s="51"/>
      <c r="Z351" s="51"/>
      <c r="AA351" s="51"/>
    </row>
    <row r="352" spans="1:27" ht="15">
      <c r="A352" s="51"/>
      <c r="B352" s="51"/>
      <c r="C352" s="51"/>
      <c r="D352" s="51"/>
      <c r="E352" s="51"/>
      <c r="F352" s="52"/>
      <c r="G352" s="51"/>
      <c r="H352" s="51"/>
      <c r="I352" s="51"/>
      <c r="J352" s="52"/>
      <c r="K352" s="51"/>
      <c r="L352" s="51"/>
      <c r="M352" s="51"/>
      <c r="N352" s="51"/>
      <c r="O352" s="51"/>
      <c r="P352" s="51"/>
      <c r="Q352" s="51"/>
      <c r="R352" s="51"/>
      <c r="S352" s="51"/>
      <c r="T352" s="51"/>
      <c r="U352" s="51"/>
      <c r="V352" s="51"/>
      <c r="W352" s="51"/>
      <c r="X352" s="51"/>
      <c r="Y352" s="51"/>
      <c r="Z352" s="51"/>
      <c r="AA352" s="51"/>
    </row>
    <row r="353" spans="1:27" ht="15">
      <c r="A353" s="51"/>
      <c r="B353" s="51"/>
      <c r="C353" s="51"/>
      <c r="D353" s="51"/>
      <c r="E353" s="51"/>
      <c r="F353" s="52"/>
      <c r="G353" s="51"/>
      <c r="H353" s="51"/>
      <c r="I353" s="51"/>
      <c r="J353" s="52"/>
      <c r="K353" s="51"/>
      <c r="L353" s="51"/>
      <c r="M353" s="51"/>
      <c r="N353" s="51"/>
      <c r="O353" s="51"/>
      <c r="P353" s="51"/>
      <c r="Q353" s="51"/>
      <c r="R353" s="51"/>
      <c r="S353" s="51"/>
      <c r="T353" s="51"/>
      <c r="U353" s="51"/>
      <c r="V353" s="51"/>
      <c r="W353" s="51"/>
      <c r="X353" s="51"/>
      <c r="Y353" s="51"/>
      <c r="Z353" s="51"/>
      <c r="AA353" s="51"/>
    </row>
    <row r="354" spans="1:27" ht="15">
      <c r="A354" s="51"/>
      <c r="B354" s="51"/>
      <c r="C354" s="51"/>
      <c r="D354" s="51"/>
      <c r="E354" s="51"/>
      <c r="F354" s="52"/>
      <c r="G354" s="51"/>
      <c r="H354" s="51"/>
      <c r="I354" s="51"/>
      <c r="J354" s="52"/>
      <c r="K354" s="51"/>
      <c r="L354" s="51"/>
      <c r="M354" s="51"/>
      <c r="N354" s="51"/>
      <c r="O354" s="51"/>
      <c r="P354" s="51"/>
      <c r="Q354" s="51"/>
      <c r="R354" s="51"/>
      <c r="S354" s="51"/>
      <c r="T354" s="51"/>
      <c r="U354" s="51"/>
      <c r="V354" s="51"/>
      <c r="W354" s="51"/>
      <c r="X354" s="51"/>
      <c r="Y354" s="51"/>
      <c r="Z354" s="51"/>
      <c r="AA354" s="51"/>
    </row>
    <row r="355" spans="1:27" ht="15">
      <c r="A355" s="51"/>
      <c r="B355" s="51"/>
      <c r="C355" s="51"/>
      <c r="D355" s="51"/>
      <c r="E355" s="51"/>
      <c r="F355" s="52"/>
      <c r="G355" s="51"/>
      <c r="H355" s="51"/>
      <c r="I355" s="51"/>
      <c r="J355" s="52"/>
      <c r="K355" s="51"/>
      <c r="L355" s="51"/>
      <c r="M355" s="51"/>
      <c r="N355" s="51"/>
      <c r="O355" s="51"/>
      <c r="P355" s="51"/>
      <c r="Q355" s="51"/>
      <c r="R355" s="51"/>
      <c r="S355" s="51"/>
      <c r="T355" s="51"/>
      <c r="U355" s="51"/>
      <c r="V355" s="51"/>
      <c r="W355" s="51"/>
      <c r="X355" s="51"/>
      <c r="Y355" s="51"/>
      <c r="Z355" s="51"/>
      <c r="AA355" s="51"/>
    </row>
    <row r="356" spans="1:27" ht="15">
      <c r="A356" s="51"/>
      <c r="B356" s="51"/>
      <c r="C356" s="51"/>
      <c r="D356" s="51"/>
      <c r="E356" s="51"/>
      <c r="F356" s="52"/>
      <c r="G356" s="51"/>
      <c r="H356" s="51"/>
      <c r="I356" s="51"/>
      <c r="J356" s="52"/>
      <c r="K356" s="51"/>
      <c r="L356" s="51"/>
      <c r="M356" s="51"/>
      <c r="N356" s="51"/>
      <c r="O356" s="51"/>
      <c r="P356" s="51"/>
      <c r="Q356" s="51"/>
      <c r="R356" s="51"/>
      <c r="S356" s="51"/>
      <c r="T356" s="51"/>
      <c r="U356" s="51"/>
      <c r="V356" s="51"/>
      <c r="W356" s="51"/>
      <c r="X356" s="51"/>
      <c r="Y356" s="51"/>
      <c r="Z356" s="51"/>
      <c r="AA356" s="51"/>
    </row>
    <row r="357" spans="1:27" ht="15">
      <c r="A357" s="51"/>
      <c r="B357" s="51"/>
      <c r="C357" s="51"/>
      <c r="D357" s="51"/>
      <c r="E357" s="51"/>
      <c r="F357" s="52"/>
      <c r="G357" s="51"/>
      <c r="H357" s="51"/>
      <c r="I357" s="51"/>
      <c r="J357" s="52"/>
      <c r="K357" s="51"/>
      <c r="L357" s="51"/>
      <c r="M357" s="51"/>
      <c r="N357" s="51"/>
      <c r="O357" s="51"/>
      <c r="P357" s="51"/>
      <c r="Q357" s="51"/>
      <c r="R357" s="51"/>
      <c r="S357" s="51"/>
      <c r="T357" s="51"/>
      <c r="U357" s="51"/>
      <c r="V357" s="51"/>
      <c r="W357" s="51"/>
      <c r="X357" s="51"/>
      <c r="Y357" s="51"/>
      <c r="Z357" s="51"/>
      <c r="AA357" s="51"/>
    </row>
    <row r="358" spans="1:27" ht="15">
      <c r="A358" s="51"/>
      <c r="B358" s="51"/>
      <c r="C358" s="51"/>
      <c r="D358" s="51"/>
      <c r="E358" s="51"/>
      <c r="F358" s="52"/>
      <c r="G358" s="51"/>
      <c r="H358" s="51"/>
      <c r="I358" s="51"/>
      <c r="J358" s="52"/>
      <c r="K358" s="51"/>
      <c r="L358" s="51"/>
      <c r="M358" s="51"/>
      <c r="N358" s="51"/>
      <c r="O358" s="51"/>
      <c r="P358" s="51"/>
      <c r="Q358" s="51"/>
      <c r="R358" s="51"/>
      <c r="S358" s="51"/>
      <c r="T358" s="51"/>
      <c r="U358" s="51"/>
      <c r="V358" s="51"/>
      <c r="W358" s="51"/>
      <c r="X358" s="51"/>
      <c r="Y358" s="51"/>
      <c r="Z358" s="51"/>
      <c r="AA358" s="51"/>
    </row>
    <row r="359" spans="1:27" ht="15">
      <c r="A359" s="51"/>
      <c r="B359" s="51"/>
      <c r="C359" s="51"/>
      <c r="D359" s="51"/>
      <c r="E359" s="51"/>
      <c r="F359" s="52"/>
      <c r="G359" s="51"/>
      <c r="H359" s="51"/>
      <c r="I359" s="51"/>
      <c r="J359" s="52"/>
      <c r="K359" s="51"/>
      <c r="L359" s="51"/>
      <c r="M359" s="51"/>
      <c r="N359" s="51"/>
      <c r="O359" s="51"/>
      <c r="P359" s="51"/>
      <c r="Q359" s="51"/>
      <c r="R359" s="51"/>
      <c r="S359" s="51"/>
      <c r="T359" s="51"/>
      <c r="U359" s="51"/>
      <c r="V359" s="51"/>
      <c r="W359" s="51"/>
      <c r="X359" s="51"/>
      <c r="Y359" s="51"/>
      <c r="Z359" s="51"/>
      <c r="AA359" s="51"/>
    </row>
    <row r="360" spans="1:27" ht="15">
      <c r="A360" s="51"/>
      <c r="B360" s="51"/>
      <c r="C360" s="51"/>
      <c r="D360" s="51"/>
      <c r="E360" s="51"/>
      <c r="F360" s="52"/>
      <c r="G360" s="51"/>
      <c r="H360" s="51"/>
      <c r="I360" s="51"/>
      <c r="J360" s="52"/>
      <c r="K360" s="51"/>
      <c r="L360" s="51"/>
      <c r="M360" s="51"/>
      <c r="N360" s="51"/>
      <c r="O360" s="51"/>
      <c r="P360" s="51"/>
      <c r="Q360" s="51"/>
      <c r="R360" s="51"/>
      <c r="S360" s="51"/>
      <c r="T360" s="51"/>
      <c r="U360" s="51"/>
      <c r="V360" s="51"/>
      <c r="W360" s="51"/>
      <c r="X360" s="51"/>
      <c r="Y360" s="51"/>
      <c r="Z360" s="51"/>
      <c r="AA360" s="51"/>
    </row>
    <row r="361" spans="1:27" ht="15">
      <c r="A361" s="51"/>
      <c r="B361" s="51"/>
      <c r="C361" s="51"/>
      <c r="D361" s="51"/>
      <c r="E361" s="51"/>
      <c r="F361" s="52"/>
      <c r="G361" s="51"/>
      <c r="H361" s="51"/>
      <c r="I361" s="51"/>
      <c r="J361" s="52"/>
      <c r="K361" s="51"/>
      <c r="L361" s="51"/>
      <c r="M361" s="51"/>
      <c r="N361" s="51"/>
      <c r="O361" s="51"/>
      <c r="P361" s="51"/>
      <c r="Q361" s="51"/>
      <c r="R361" s="51"/>
      <c r="S361" s="51"/>
      <c r="T361" s="51"/>
      <c r="U361" s="51"/>
      <c r="V361" s="51"/>
      <c r="W361" s="51"/>
      <c r="X361" s="51"/>
      <c r="Y361" s="51"/>
      <c r="Z361" s="51"/>
      <c r="AA361" s="51"/>
    </row>
    <row r="362" spans="1:27" ht="15">
      <c r="A362" s="51"/>
      <c r="B362" s="51"/>
      <c r="C362" s="51"/>
      <c r="D362" s="51"/>
      <c r="E362" s="51"/>
      <c r="F362" s="52"/>
      <c r="G362" s="51"/>
      <c r="H362" s="51"/>
      <c r="I362" s="51"/>
      <c r="J362" s="52"/>
      <c r="K362" s="51"/>
      <c r="L362" s="51"/>
      <c r="M362" s="51"/>
      <c r="N362" s="51"/>
      <c r="O362" s="51"/>
      <c r="P362" s="51"/>
      <c r="Q362" s="51"/>
      <c r="R362" s="51"/>
      <c r="S362" s="51"/>
      <c r="T362" s="51"/>
      <c r="U362" s="51"/>
      <c r="V362" s="51"/>
      <c r="W362" s="51"/>
      <c r="X362" s="51"/>
      <c r="Y362" s="51"/>
      <c r="Z362" s="51"/>
      <c r="AA362" s="51"/>
    </row>
    <row r="363" spans="1:27" ht="15">
      <c r="A363" s="51"/>
      <c r="B363" s="51"/>
      <c r="C363" s="51"/>
      <c r="D363" s="51"/>
      <c r="E363" s="51"/>
      <c r="F363" s="52"/>
      <c r="G363" s="51"/>
      <c r="H363" s="51"/>
      <c r="I363" s="51"/>
      <c r="J363" s="52"/>
      <c r="K363" s="51"/>
      <c r="L363" s="51"/>
      <c r="M363" s="51"/>
      <c r="N363" s="51"/>
      <c r="O363" s="51"/>
      <c r="P363" s="51"/>
      <c r="Q363" s="51"/>
      <c r="R363" s="51"/>
      <c r="S363" s="51"/>
      <c r="T363" s="51"/>
      <c r="U363" s="51"/>
      <c r="V363" s="51"/>
      <c r="W363" s="51"/>
      <c r="X363" s="51"/>
      <c r="Y363" s="51"/>
      <c r="Z363" s="51"/>
      <c r="AA363" s="51"/>
    </row>
    <row r="364" spans="1:27" ht="15">
      <c r="A364" s="51"/>
      <c r="B364" s="51"/>
      <c r="C364" s="51"/>
      <c r="D364" s="51"/>
      <c r="E364" s="51"/>
      <c r="F364" s="52"/>
      <c r="G364" s="51"/>
      <c r="H364" s="51"/>
      <c r="I364" s="51"/>
      <c r="J364" s="52"/>
      <c r="K364" s="51"/>
      <c r="L364" s="51"/>
      <c r="M364" s="51"/>
      <c r="N364" s="51"/>
      <c r="O364" s="51"/>
      <c r="P364" s="51"/>
      <c r="Q364" s="51"/>
      <c r="R364" s="51"/>
      <c r="S364" s="51"/>
      <c r="T364" s="51"/>
      <c r="U364" s="51"/>
      <c r="V364" s="51"/>
      <c r="W364" s="51"/>
      <c r="X364" s="51"/>
      <c r="Y364" s="51"/>
      <c r="Z364" s="51"/>
      <c r="AA364" s="51"/>
    </row>
    <row r="365" spans="1:27" ht="15">
      <c r="A365" s="51"/>
      <c r="B365" s="51"/>
      <c r="C365" s="51"/>
      <c r="D365" s="51"/>
      <c r="E365" s="51"/>
      <c r="F365" s="52"/>
      <c r="G365" s="51"/>
      <c r="H365" s="51"/>
      <c r="I365" s="51"/>
      <c r="J365" s="52"/>
      <c r="K365" s="51"/>
      <c r="L365" s="51"/>
      <c r="M365" s="51"/>
      <c r="N365" s="51"/>
      <c r="O365" s="51"/>
      <c r="P365" s="51"/>
      <c r="Q365" s="51"/>
      <c r="R365" s="51"/>
      <c r="S365" s="51"/>
      <c r="T365" s="51"/>
      <c r="U365" s="51"/>
      <c r="V365" s="51"/>
      <c r="W365" s="51"/>
      <c r="X365" s="51"/>
      <c r="Y365" s="51"/>
      <c r="Z365" s="51"/>
      <c r="AA365" s="51"/>
    </row>
    <row r="366" spans="1:27" ht="15">
      <c r="A366" s="51"/>
      <c r="B366" s="51"/>
      <c r="C366" s="51"/>
      <c r="D366" s="51"/>
      <c r="E366" s="51"/>
      <c r="F366" s="52"/>
      <c r="G366" s="51"/>
      <c r="H366" s="51"/>
      <c r="I366" s="51"/>
      <c r="J366" s="52"/>
      <c r="K366" s="51"/>
      <c r="L366" s="51"/>
      <c r="M366" s="51"/>
      <c r="N366" s="51"/>
      <c r="O366" s="51"/>
      <c r="P366" s="51"/>
      <c r="Q366" s="51"/>
      <c r="R366" s="51"/>
      <c r="S366" s="51"/>
      <c r="T366" s="51"/>
      <c r="U366" s="51"/>
      <c r="V366" s="51"/>
      <c r="W366" s="51"/>
      <c r="X366" s="51"/>
      <c r="Y366" s="51"/>
      <c r="Z366" s="51"/>
      <c r="AA366" s="51"/>
    </row>
    <row r="367" spans="1:27" ht="15">
      <c r="A367" s="51"/>
      <c r="B367" s="51"/>
      <c r="C367" s="51"/>
      <c r="D367" s="51"/>
      <c r="E367" s="51"/>
      <c r="F367" s="52"/>
      <c r="G367" s="51"/>
      <c r="H367" s="51"/>
      <c r="I367" s="51"/>
      <c r="J367" s="52"/>
      <c r="K367" s="51"/>
      <c r="L367" s="51"/>
      <c r="M367" s="51"/>
      <c r="N367" s="51"/>
      <c r="O367" s="51"/>
      <c r="P367" s="51"/>
      <c r="Q367" s="51"/>
      <c r="R367" s="51"/>
      <c r="S367" s="51"/>
      <c r="T367" s="51"/>
      <c r="U367" s="51"/>
      <c r="V367" s="51"/>
      <c r="W367" s="51"/>
      <c r="X367" s="51"/>
      <c r="Y367" s="51"/>
      <c r="Z367" s="51"/>
      <c r="AA367" s="51"/>
    </row>
    <row r="368" spans="1:27" ht="15">
      <c r="A368" s="51"/>
      <c r="B368" s="51"/>
      <c r="C368" s="51"/>
      <c r="D368" s="51"/>
      <c r="E368" s="51"/>
      <c r="F368" s="52"/>
      <c r="G368" s="51"/>
      <c r="H368" s="51"/>
      <c r="I368" s="51"/>
      <c r="J368" s="52"/>
      <c r="K368" s="51"/>
      <c r="L368" s="51"/>
      <c r="M368" s="51"/>
      <c r="N368" s="51"/>
      <c r="O368" s="51"/>
      <c r="P368" s="51"/>
      <c r="Q368" s="51"/>
      <c r="R368" s="51"/>
      <c r="S368" s="51"/>
      <c r="T368" s="51"/>
      <c r="U368" s="51"/>
      <c r="V368" s="51"/>
      <c r="W368" s="51"/>
      <c r="X368" s="51"/>
      <c r="Y368" s="51"/>
      <c r="Z368" s="51"/>
      <c r="AA368" s="51"/>
    </row>
    <row r="369" spans="1:27" ht="15">
      <c r="A369" s="51"/>
      <c r="B369" s="51"/>
      <c r="C369" s="51"/>
      <c r="D369" s="51"/>
      <c r="E369" s="51"/>
      <c r="F369" s="52"/>
      <c r="G369" s="51"/>
      <c r="H369" s="51"/>
      <c r="I369" s="51"/>
      <c r="J369" s="52"/>
      <c r="K369" s="51"/>
      <c r="L369" s="51"/>
      <c r="M369" s="51"/>
      <c r="N369" s="51"/>
      <c r="O369" s="51"/>
      <c r="P369" s="51"/>
      <c r="Q369" s="51"/>
      <c r="R369" s="51"/>
      <c r="S369" s="51"/>
      <c r="T369" s="51"/>
      <c r="U369" s="51"/>
      <c r="V369" s="51"/>
      <c r="W369" s="51"/>
      <c r="X369" s="51"/>
      <c r="Y369" s="51"/>
      <c r="Z369" s="51"/>
      <c r="AA369" s="51"/>
    </row>
    <row r="370" spans="1:27" ht="15">
      <c r="A370" s="51"/>
      <c r="B370" s="51"/>
      <c r="C370" s="51"/>
      <c r="D370" s="51"/>
      <c r="E370" s="51"/>
      <c r="F370" s="52"/>
      <c r="G370" s="51"/>
      <c r="H370" s="51"/>
      <c r="I370" s="51"/>
      <c r="J370" s="52"/>
      <c r="K370" s="51"/>
      <c r="L370" s="51"/>
      <c r="M370" s="51"/>
      <c r="N370" s="51"/>
      <c r="O370" s="51"/>
      <c r="P370" s="51"/>
      <c r="Q370" s="51"/>
      <c r="R370" s="51"/>
      <c r="S370" s="51"/>
      <c r="T370" s="51"/>
      <c r="U370" s="51"/>
      <c r="V370" s="51"/>
      <c r="W370" s="51"/>
      <c r="X370" s="51"/>
      <c r="Y370" s="51"/>
      <c r="Z370" s="51"/>
      <c r="AA370" s="51"/>
    </row>
    <row r="371" spans="1:27" ht="15">
      <c r="A371" s="51"/>
      <c r="B371" s="51"/>
      <c r="C371" s="51"/>
      <c r="D371" s="51"/>
      <c r="E371" s="51"/>
      <c r="F371" s="52"/>
      <c r="G371" s="51"/>
      <c r="H371" s="51"/>
      <c r="I371" s="51"/>
      <c r="J371" s="52"/>
      <c r="K371" s="51"/>
      <c r="L371" s="51"/>
      <c r="M371" s="51"/>
      <c r="N371" s="51"/>
      <c r="O371" s="51"/>
      <c r="P371" s="51"/>
      <c r="Q371" s="51"/>
      <c r="R371" s="51"/>
      <c r="S371" s="51"/>
      <c r="T371" s="51"/>
      <c r="U371" s="51"/>
      <c r="V371" s="51"/>
      <c r="W371" s="51"/>
      <c r="X371" s="51"/>
      <c r="Y371" s="51"/>
      <c r="Z371" s="51"/>
      <c r="AA371" s="51"/>
    </row>
    <row r="372" spans="1:27" ht="15">
      <c r="A372" s="51"/>
      <c r="B372" s="51"/>
      <c r="C372" s="51"/>
      <c r="D372" s="51"/>
      <c r="E372" s="51"/>
      <c r="F372" s="52"/>
      <c r="G372" s="51"/>
      <c r="H372" s="51"/>
      <c r="I372" s="51"/>
      <c r="J372" s="52"/>
      <c r="K372" s="51"/>
      <c r="L372" s="51"/>
      <c r="M372" s="51"/>
      <c r="N372" s="51"/>
      <c r="O372" s="51"/>
      <c r="P372" s="51"/>
      <c r="Q372" s="51"/>
      <c r="R372" s="51"/>
      <c r="S372" s="51"/>
      <c r="T372" s="51"/>
      <c r="U372" s="51"/>
      <c r="V372" s="51"/>
      <c r="W372" s="51"/>
      <c r="X372" s="51"/>
      <c r="Y372" s="51"/>
      <c r="Z372" s="51"/>
      <c r="AA372" s="51"/>
    </row>
    <row r="373" spans="1:27" ht="15">
      <c r="A373" s="51"/>
      <c r="B373" s="51"/>
      <c r="C373" s="51"/>
      <c r="D373" s="51"/>
      <c r="E373" s="51"/>
      <c r="F373" s="52"/>
      <c r="G373" s="51"/>
      <c r="H373" s="51"/>
      <c r="I373" s="51"/>
      <c r="J373" s="52"/>
      <c r="K373" s="51"/>
      <c r="L373" s="51"/>
      <c r="M373" s="51"/>
      <c r="N373" s="51"/>
      <c r="O373" s="51"/>
      <c r="P373" s="51"/>
      <c r="Q373" s="51"/>
      <c r="R373" s="51"/>
      <c r="S373" s="51"/>
      <c r="T373" s="51"/>
      <c r="U373" s="51"/>
      <c r="V373" s="51"/>
      <c r="W373" s="51"/>
      <c r="X373" s="51"/>
      <c r="Y373" s="51"/>
      <c r="Z373" s="51"/>
      <c r="AA373" s="51"/>
    </row>
    <row r="374" spans="1:27" ht="15">
      <c r="A374" s="51"/>
      <c r="B374" s="51"/>
      <c r="C374" s="51"/>
      <c r="D374" s="51"/>
      <c r="E374" s="51"/>
      <c r="F374" s="52"/>
      <c r="G374" s="51"/>
      <c r="H374" s="51"/>
      <c r="I374" s="51"/>
      <c r="J374" s="52"/>
      <c r="K374" s="51"/>
      <c r="L374" s="51"/>
      <c r="M374" s="51"/>
      <c r="N374" s="51"/>
      <c r="O374" s="51"/>
      <c r="P374" s="51"/>
      <c r="Q374" s="51"/>
      <c r="R374" s="51"/>
      <c r="S374" s="51"/>
      <c r="T374" s="51"/>
      <c r="U374" s="51"/>
      <c r="V374" s="51"/>
      <c r="W374" s="51"/>
      <c r="X374" s="51"/>
      <c r="Y374" s="51"/>
      <c r="Z374" s="51"/>
      <c r="AA374" s="51"/>
    </row>
    <row r="375" spans="1:27" ht="15">
      <c r="A375" s="51"/>
      <c r="B375" s="51"/>
      <c r="C375" s="51"/>
      <c r="D375" s="51"/>
      <c r="E375" s="51"/>
      <c r="F375" s="52"/>
      <c r="G375" s="51"/>
      <c r="H375" s="51"/>
      <c r="I375" s="51"/>
      <c r="J375" s="52"/>
      <c r="K375" s="51"/>
      <c r="L375" s="51"/>
      <c r="M375" s="51"/>
      <c r="N375" s="51"/>
      <c r="O375" s="51"/>
      <c r="P375" s="51"/>
      <c r="Q375" s="51"/>
      <c r="R375" s="51"/>
      <c r="S375" s="51"/>
      <c r="T375" s="51"/>
      <c r="U375" s="51"/>
      <c r="V375" s="51"/>
      <c r="W375" s="51"/>
      <c r="X375" s="51"/>
      <c r="Y375" s="51"/>
      <c r="Z375" s="51"/>
      <c r="AA375" s="51"/>
    </row>
    <row r="376" spans="1:27" ht="15">
      <c r="A376" s="51"/>
      <c r="B376" s="51"/>
      <c r="C376" s="51"/>
      <c r="D376" s="51"/>
      <c r="E376" s="51"/>
      <c r="F376" s="52"/>
      <c r="G376" s="51"/>
      <c r="H376" s="51"/>
      <c r="I376" s="51"/>
      <c r="J376" s="52"/>
      <c r="K376" s="51"/>
      <c r="L376" s="51"/>
      <c r="M376" s="51"/>
      <c r="N376" s="51"/>
      <c r="O376" s="51"/>
      <c r="P376" s="51"/>
      <c r="Q376" s="51"/>
      <c r="R376" s="51"/>
      <c r="S376" s="51"/>
      <c r="T376" s="51"/>
      <c r="U376" s="51"/>
      <c r="V376" s="51"/>
      <c r="W376" s="51"/>
      <c r="X376" s="51"/>
      <c r="Y376" s="51"/>
      <c r="Z376" s="51"/>
      <c r="AA376" s="51"/>
    </row>
    <row r="377" spans="1:27" ht="15">
      <c r="A377" s="51"/>
      <c r="B377" s="51"/>
      <c r="C377" s="51"/>
      <c r="D377" s="51"/>
      <c r="E377" s="51"/>
      <c r="F377" s="52"/>
      <c r="G377" s="51"/>
      <c r="H377" s="51"/>
      <c r="I377" s="51"/>
      <c r="J377" s="52"/>
      <c r="K377" s="51"/>
      <c r="L377" s="51"/>
      <c r="M377" s="51"/>
      <c r="N377" s="51"/>
      <c r="O377" s="51"/>
      <c r="P377" s="51"/>
      <c r="Q377" s="51"/>
      <c r="R377" s="51"/>
      <c r="S377" s="51"/>
      <c r="T377" s="51"/>
      <c r="U377" s="51"/>
      <c r="V377" s="51"/>
      <c r="W377" s="51"/>
      <c r="X377" s="51"/>
      <c r="Y377" s="51"/>
      <c r="Z377" s="51"/>
      <c r="AA377" s="51"/>
    </row>
    <row r="378" spans="1:27" ht="15">
      <c r="A378" s="51"/>
      <c r="B378" s="51"/>
      <c r="C378" s="51"/>
      <c r="D378" s="51"/>
      <c r="E378" s="51"/>
      <c r="F378" s="52"/>
      <c r="G378" s="51"/>
      <c r="H378" s="51"/>
      <c r="I378" s="51"/>
      <c r="J378" s="52"/>
      <c r="K378" s="51"/>
      <c r="L378" s="51"/>
      <c r="M378" s="51"/>
      <c r="N378" s="51"/>
      <c r="O378" s="51"/>
      <c r="P378" s="51"/>
      <c r="Q378" s="51"/>
      <c r="R378" s="51"/>
      <c r="S378" s="51"/>
      <c r="T378" s="51"/>
      <c r="U378" s="51"/>
      <c r="V378" s="51"/>
      <c r="W378" s="51"/>
      <c r="X378" s="51"/>
      <c r="Y378" s="51"/>
      <c r="Z378" s="51"/>
      <c r="AA378" s="51"/>
    </row>
    <row r="379" spans="1:27" ht="15">
      <c r="A379" s="51"/>
      <c r="B379" s="51"/>
      <c r="C379" s="51"/>
      <c r="D379" s="51"/>
      <c r="E379" s="51"/>
      <c r="F379" s="52"/>
      <c r="G379" s="51"/>
      <c r="H379" s="51"/>
      <c r="I379" s="51"/>
      <c r="J379" s="52"/>
      <c r="K379" s="51"/>
      <c r="L379" s="51"/>
      <c r="M379" s="51"/>
      <c r="N379" s="51"/>
      <c r="O379" s="51"/>
      <c r="P379" s="51"/>
      <c r="Q379" s="51"/>
      <c r="R379" s="51"/>
      <c r="S379" s="51"/>
      <c r="T379" s="51"/>
      <c r="U379" s="51"/>
      <c r="V379" s="51"/>
      <c r="W379" s="51"/>
      <c r="X379" s="51"/>
      <c r="Y379" s="51"/>
      <c r="Z379" s="51"/>
      <c r="AA379" s="51"/>
    </row>
    <row r="380" spans="1:27" ht="15">
      <c r="A380" s="51"/>
      <c r="B380" s="51"/>
      <c r="C380" s="51"/>
      <c r="D380" s="51"/>
      <c r="E380" s="51"/>
      <c r="F380" s="52"/>
      <c r="G380" s="51"/>
      <c r="H380" s="51"/>
      <c r="I380" s="51"/>
      <c r="J380" s="52"/>
      <c r="K380" s="51"/>
      <c r="L380" s="51"/>
      <c r="M380" s="51"/>
      <c r="N380" s="51"/>
      <c r="O380" s="51"/>
      <c r="P380" s="51"/>
      <c r="Q380" s="51"/>
      <c r="R380" s="51"/>
      <c r="S380" s="51"/>
      <c r="T380" s="51"/>
      <c r="U380" s="51"/>
      <c r="V380" s="51"/>
      <c r="W380" s="51"/>
      <c r="X380" s="51"/>
      <c r="Y380" s="51"/>
      <c r="Z380" s="51"/>
      <c r="AA380" s="51"/>
    </row>
    <row r="381" spans="1:27" ht="15">
      <c r="A381" s="51"/>
      <c r="B381" s="51"/>
      <c r="C381" s="51"/>
      <c r="D381" s="51"/>
      <c r="E381" s="51"/>
      <c r="F381" s="52"/>
      <c r="G381" s="51"/>
      <c r="H381" s="51"/>
      <c r="I381" s="51"/>
      <c r="J381" s="52"/>
      <c r="K381" s="51"/>
      <c r="L381" s="51"/>
      <c r="M381" s="51"/>
      <c r="N381" s="51"/>
      <c r="O381" s="51"/>
      <c r="P381" s="51"/>
      <c r="Q381" s="51"/>
      <c r="R381" s="51"/>
      <c r="S381" s="51"/>
      <c r="T381" s="51"/>
      <c r="U381" s="51"/>
      <c r="V381" s="51"/>
      <c r="W381" s="51"/>
      <c r="X381" s="51"/>
      <c r="Y381" s="51"/>
      <c r="Z381" s="51"/>
      <c r="AA381" s="51"/>
    </row>
    <row r="382" spans="1:27" ht="15">
      <c r="A382" s="51"/>
      <c r="B382" s="51"/>
      <c r="C382" s="51"/>
      <c r="D382" s="51"/>
      <c r="E382" s="51"/>
      <c r="F382" s="52"/>
      <c r="G382" s="51"/>
      <c r="H382" s="51"/>
      <c r="I382" s="51"/>
      <c r="J382" s="52"/>
      <c r="K382" s="51"/>
      <c r="L382" s="51"/>
      <c r="M382" s="51"/>
      <c r="N382" s="51"/>
      <c r="O382" s="51"/>
      <c r="P382" s="51"/>
      <c r="Q382" s="51"/>
      <c r="R382" s="51"/>
      <c r="S382" s="51"/>
      <c r="T382" s="51"/>
      <c r="U382" s="51"/>
      <c r="V382" s="51"/>
      <c r="W382" s="51"/>
      <c r="X382" s="51"/>
      <c r="Y382" s="51"/>
      <c r="Z382" s="51"/>
      <c r="AA382" s="51"/>
    </row>
    <row r="383" spans="1:27" ht="15">
      <c r="A383" s="51"/>
      <c r="B383" s="51"/>
      <c r="C383" s="51"/>
      <c r="D383" s="51"/>
      <c r="E383" s="51"/>
      <c r="F383" s="52"/>
      <c r="G383" s="51"/>
      <c r="H383" s="51"/>
      <c r="I383" s="51"/>
      <c r="J383" s="52"/>
      <c r="K383" s="51"/>
      <c r="L383" s="51"/>
      <c r="M383" s="51"/>
      <c r="N383" s="51"/>
      <c r="O383" s="51"/>
      <c r="P383" s="51"/>
      <c r="Q383" s="51"/>
      <c r="R383" s="51"/>
      <c r="S383" s="51"/>
      <c r="T383" s="51"/>
      <c r="U383" s="51"/>
      <c r="V383" s="51"/>
      <c r="W383" s="51"/>
      <c r="X383" s="51"/>
      <c r="Y383" s="51"/>
      <c r="Z383" s="51"/>
      <c r="AA383" s="51"/>
    </row>
    <row r="384" spans="1:27" ht="15">
      <c r="A384" s="51"/>
      <c r="B384" s="51"/>
      <c r="C384" s="51"/>
      <c r="D384" s="51"/>
      <c r="E384" s="51"/>
      <c r="F384" s="52"/>
      <c r="G384" s="51"/>
      <c r="H384" s="51"/>
      <c r="I384" s="51"/>
      <c r="J384" s="52"/>
      <c r="K384" s="51"/>
      <c r="L384" s="51"/>
      <c r="M384" s="51"/>
      <c r="N384" s="51"/>
      <c r="O384" s="51"/>
      <c r="P384" s="51"/>
      <c r="Q384" s="51"/>
      <c r="R384" s="51"/>
      <c r="S384" s="51"/>
      <c r="T384" s="51"/>
      <c r="U384" s="51"/>
      <c r="V384" s="51"/>
      <c r="W384" s="51"/>
      <c r="X384" s="51"/>
      <c r="Y384" s="51"/>
      <c r="Z384" s="51"/>
      <c r="AA384" s="51"/>
    </row>
    <row r="385" spans="1:27" ht="15">
      <c r="A385" s="51"/>
      <c r="B385" s="51"/>
      <c r="C385" s="51"/>
      <c r="D385" s="51"/>
      <c r="E385" s="51"/>
      <c r="F385" s="52"/>
      <c r="G385" s="51"/>
      <c r="H385" s="51"/>
      <c r="I385" s="51"/>
      <c r="J385" s="52"/>
      <c r="K385" s="51"/>
      <c r="L385" s="51"/>
      <c r="M385" s="51"/>
      <c r="N385" s="51"/>
      <c r="O385" s="51"/>
      <c r="P385" s="51"/>
      <c r="Q385" s="51"/>
      <c r="R385" s="51"/>
      <c r="S385" s="51"/>
      <c r="T385" s="51"/>
      <c r="U385" s="51"/>
      <c r="V385" s="51"/>
      <c r="W385" s="51"/>
      <c r="X385" s="51"/>
      <c r="Y385" s="51"/>
      <c r="Z385" s="51"/>
      <c r="AA385" s="51"/>
    </row>
    <row r="386" spans="1:27" ht="15">
      <c r="A386" s="51"/>
      <c r="B386" s="51"/>
      <c r="C386" s="51"/>
      <c r="D386" s="51"/>
      <c r="E386" s="51"/>
      <c r="F386" s="52"/>
      <c r="G386" s="51"/>
      <c r="H386" s="51"/>
      <c r="I386" s="51"/>
      <c r="J386" s="52"/>
      <c r="K386" s="51"/>
      <c r="L386" s="51"/>
      <c r="M386" s="51"/>
      <c r="N386" s="51"/>
      <c r="O386" s="51"/>
      <c r="P386" s="51"/>
      <c r="Q386" s="51"/>
      <c r="R386" s="51"/>
      <c r="S386" s="51"/>
      <c r="T386" s="51"/>
      <c r="U386" s="51"/>
      <c r="V386" s="51"/>
      <c r="W386" s="51"/>
      <c r="X386" s="51"/>
      <c r="Y386" s="51"/>
      <c r="Z386" s="51"/>
      <c r="AA386" s="51"/>
    </row>
    <row r="387" spans="1:27" ht="15">
      <c r="A387" s="51"/>
      <c r="B387" s="51"/>
      <c r="C387" s="51"/>
      <c r="D387" s="51"/>
      <c r="E387" s="51"/>
      <c r="F387" s="52"/>
      <c r="G387" s="51"/>
      <c r="H387" s="51"/>
      <c r="I387" s="51"/>
      <c r="J387" s="52"/>
      <c r="K387" s="51"/>
      <c r="L387" s="51"/>
      <c r="M387" s="51"/>
      <c r="N387" s="51"/>
      <c r="O387" s="51"/>
      <c r="P387" s="51"/>
      <c r="Q387" s="51"/>
      <c r="R387" s="51"/>
      <c r="S387" s="51"/>
      <c r="T387" s="51"/>
      <c r="U387" s="51"/>
      <c r="V387" s="51"/>
      <c r="W387" s="51"/>
      <c r="X387" s="51"/>
      <c r="Y387" s="51"/>
      <c r="Z387" s="51"/>
      <c r="AA387" s="51"/>
    </row>
    <row r="388" spans="1:27" ht="15">
      <c r="A388" s="51"/>
      <c r="B388" s="51"/>
      <c r="C388" s="51"/>
      <c r="D388" s="51"/>
      <c r="E388" s="51"/>
      <c r="F388" s="52"/>
      <c r="G388" s="51"/>
      <c r="H388" s="51"/>
      <c r="I388" s="51"/>
      <c r="J388" s="52"/>
      <c r="K388" s="51"/>
      <c r="L388" s="51"/>
      <c r="M388" s="51"/>
      <c r="N388" s="51"/>
      <c r="O388" s="51"/>
      <c r="P388" s="51"/>
      <c r="Q388" s="51"/>
      <c r="R388" s="51"/>
      <c r="S388" s="51"/>
      <c r="T388" s="51"/>
      <c r="U388" s="51"/>
      <c r="V388" s="51"/>
      <c r="W388" s="51"/>
      <c r="X388" s="51"/>
      <c r="Y388" s="51"/>
      <c r="Z388" s="51"/>
      <c r="AA388" s="51"/>
    </row>
    <row r="389" spans="1:27" ht="15">
      <c r="A389" s="51"/>
      <c r="B389" s="51"/>
      <c r="C389" s="51"/>
      <c r="D389" s="51"/>
      <c r="E389" s="51"/>
      <c r="F389" s="52"/>
      <c r="G389" s="51"/>
      <c r="H389" s="51"/>
      <c r="I389" s="51"/>
      <c r="J389" s="52"/>
      <c r="K389" s="51"/>
      <c r="L389" s="51"/>
      <c r="M389" s="51"/>
      <c r="N389" s="51"/>
      <c r="O389" s="51"/>
      <c r="P389" s="51"/>
      <c r="Q389" s="51"/>
      <c r="R389" s="51"/>
      <c r="S389" s="51"/>
      <c r="T389" s="51"/>
      <c r="U389" s="51"/>
      <c r="V389" s="51"/>
      <c r="W389" s="51"/>
      <c r="X389" s="51"/>
      <c r="Y389" s="51"/>
      <c r="Z389" s="51"/>
      <c r="AA389" s="51"/>
    </row>
    <row r="390" spans="1:27" ht="15">
      <c r="A390" s="51"/>
      <c r="B390" s="51"/>
      <c r="C390" s="51"/>
      <c r="D390" s="51"/>
      <c r="E390" s="51"/>
      <c r="F390" s="52"/>
      <c r="G390" s="51"/>
      <c r="H390" s="51"/>
      <c r="I390" s="51"/>
      <c r="J390" s="52"/>
      <c r="K390" s="51"/>
      <c r="L390" s="51"/>
      <c r="M390" s="51"/>
      <c r="N390" s="51"/>
      <c r="O390" s="51"/>
      <c r="P390" s="51"/>
      <c r="Q390" s="51"/>
      <c r="R390" s="51"/>
      <c r="S390" s="51"/>
      <c r="T390" s="51"/>
      <c r="U390" s="51"/>
      <c r="V390" s="51"/>
      <c r="W390" s="51"/>
      <c r="X390" s="51"/>
      <c r="Y390" s="51"/>
      <c r="Z390" s="51"/>
      <c r="AA390" s="51"/>
    </row>
    <row r="391" spans="1:27" ht="15">
      <c r="A391" s="51"/>
      <c r="B391" s="51"/>
      <c r="C391" s="51"/>
      <c r="D391" s="51"/>
      <c r="E391" s="51"/>
      <c r="F391" s="52"/>
      <c r="G391" s="51"/>
      <c r="H391" s="51"/>
      <c r="I391" s="51"/>
      <c r="J391" s="52"/>
      <c r="K391" s="51"/>
      <c r="L391" s="51"/>
      <c r="M391" s="51"/>
      <c r="N391" s="51"/>
      <c r="O391" s="51"/>
      <c r="P391" s="51"/>
      <c r="Q391" s="51"/>
      <c r="R391" s="51"/>
      <c r="S391" s="51"/>
      <c r="T391" s="51"/>
      <c r="U391" s="51"/>
      <c r="V391" s="51"/>
      <c r="W391" s="51"/>
      <c r="X391" s="51"/>
      <c r="Y391" s="51"/>
      <c r="Z391" s="51"/>
      <c r="AA391" s="51"/>
    </row>
    <row r="392" spans="1:27" ht="15">
      <c r="A392" s="51"/>
      <c r="B392" s="51"/>
      <c r="C392" s="51"/>
      <c r="D392" s="51"/>
      <c r="E392" s="51"/>
      <c r="F392" s="52"/>
      <c r="G392" s="51"/>
      <c r="H392" s="51"/>
      <c r="I392" s="51"/>
      <c r="J392" s="52"/>
      <c r="K392" s="51"/>
      <c r="L392" s="51"/>
      <c r="M392" s="51"/>
      <c r="N392" s="51"/>
      <c r="O392" s="51"/>
      <c r="P392" s="51"/>
      <c r="Q392" s="51"/>
      <c r="R392" s="51"/>
      <c r="S392" s="51"/>
      <c r="T392" s="51"/>
      <c r="U392" s="51"/>
      <c r="V392" s="51"/>
      <c r="W392" s="51"/>
      <c r="X392" s="51"/>
      <c r="Y392" s="51"/>
      <c r="Z392" s="51"/>
      <c r="AA392" s="51"/>
    </row>
    <row r="393" spans="1:27" ht="15">
      <c r="A393" s="51"/>
      <c r="B393" s="51"/>
      <c r="C393" s="51"/>
      <c r="D393" s="51"/>
      <c r="E393" s="51"/>
      <c r="F393" s="52"/>
      <c r="G393" s="51"/>
      <c r="H393" s="51"/>
      <c r="I393" s="51"/>
      <c r="J393" s="52"/>
      <c r="K393" s="51"/>
      <c r="L393" s="51"/>
      <c r="M393" s="51"/>
      <c r="N393" s="51"/>
      <c r="O393" s="51"/>
      <c r="P393" s="51"/>
      <c r="Q393" s="51"/>
      <c r="R393" s="51"/>
      <c r="S393" s="51"/>
      <c r="T393" s="51"/>
      <c r="U393" s="51"/>
      <c r="V393" s="51"/>
      <c r="W393" s="51"/>
      <c r="X393" s="51"/>
      <c r="Y393" s="51"/>
      <c r="Z393" s="51"/>
      <c r="AA393" s="51"/>
    </row>
    <row r="394" spans="1:27" ht="15">
      <c r="A394" s="51"/>
      <c r="B394" s="51"/>
      <c r="C394" s="51"/>
      <c r="D394" s="51"/>
      <c r="E394" s="51"/>
      <c r="F394" s="52"/>
      <c r="G394" s="51"/>
      <c r="H394" s="51"/>
      <c r="I394" s="51"/>
      <c r="J394" s="52"/>
      <c r="K394" s="51"/>
      <c r="L394" s="51"/>
      <c r="M394" s="51"/>
      <c r="N394" s="51"/>
      <c r="O394" s="51"/>
      <c r="P394" s="51"/>
      <c r="Q394" s="51"/>
      <c r="R394" s="51"/>
      <c r="S394" s="51"/>
      <c r="T394" s="51"/>
      <c r="U394" s="51"/>
      <c r="V394" s="51"/>
      <c r="W394" s="51"/>
      <c r="X394" s="51"/>
      <c r="Y394" s="51"/>
      <c r="Z394" s="51"/>
      <c r="AA394" s="51"/>
    </row>
    <row r="395" spans="1:27" ht="15">
      <c r="A395" s="51"/>
      <c r="B395" s="51"/>
      <c r="C395" s="51"/>
      <c r="D395" s="51"/>
      <c r="E395" s="51"/>
      <c r="F395" s="52"/>
      <c r="G395" s="51"/>
      <c r="H395" s="51"/>
      <c r="I395" s="51"/>
      <c r="J395" s="52"/>
      <c r="K395" s="51"/>
      <c r="L395" s="51"/>
      <c r="M395" s="51"/>
      <c r="N395" s="51"/>
      <c r="O395" s="51"/>
      <c r="P395" s="51"/>
      <c r="Q395" s="51"/>
      <c r="R395" s="51"/>
      <c r="S395" s="51"/>
      <c r="T395" s="51"/>
      <c r="U395" s="51"/>
      <c r="V395" s="51"/>
      <c r="W395" s="51"/>
      <c r="X395" s="51"/>
      <c r="Y395" s="51"/>
      <c r="Z395" s="51"/>
      <c r="AA395" s="51"/>
    </row>
    <row r="396" spans="1:27" ht="15">
      <c r="A396" s="51"/>
      <c r="B396" s="51"/>
      <c r="C396" s="51"/>
      <c r="D396" s="51"/>
      <c r="E396" s="51"/>
      <c r="F396" s="52"/>
      <c r="G396" s="51"/>
      <c r="H396" s="51"/>
      <c r="I396" s="51"/>
      <c r="J396" s="52"/>
      <c r="K396" s="51"/>
      <c r="L396" s="51"/>
      <c r="M396" s="51"/>
      <c r="N396" s="51"/>
      <c r="O396" s="51"/>
      <c r="P396" s="51"/>
      <c r="Q396" s="51"/>
      <c r="R396" s="51"/>
      <c r="S396" s="51"/>
      <c r="T396" s="51"/>
      <c r="U396" s="51"/>
      <c r="V396" s="51"/>
      <c r="W396" s="51"/>
      <c r="X396" s="51"/>
      <c r="Y396" s="51"/>
      <c r="Z396" s="51"/>
      <c r="AA396" s="51"/>
    </row>
    <row r="397" spans="1:27" ht="15">
      <c r="A397" s="51"/>
      <c r="B397" s="51"/>
      <c r="C397" s="51"/>
      <c r="D397" s="51"/>
      <c r="E397" s="51"/>
      <c r="F397" s="52"/>
      <c r="G397" s="51"/>
      <c r="H397" s="51"/>
      <c r="I397" s="51"/>
      <c r="J397" s="52"/>
      <c r="K397" s="51"/>
      <c r="L397" s="51"/>
      <c r="M397" s="51"/>
      <c r="N397" s="51"/>
      <c r="O397" s="51"/>
      <c r="P397" s="51"/>
      <c r="Q397" s="51"/>
      <c r="R397" s="51"/>
      <c r="S397" s="51"/>
      <c r="T397" s="51"/>
      <c r="U397" s="51"/>
      <c r="V397" s="51"/>
      <c r="W397" s="51"/>
      <c r="X397" s="51"/>
      <c r="Y397" s="51"/>
      <c r="Z397" s="51"/>
      <c r="AA397" s="51"/>
    </row>
    <row r="398" spans="1:27" ht="15">
      <c r="A398" s="51"/>
      <c r="B398" s="51"/>
      <c r="C398" s="51"/>
      <c r="D398" s="51"/>
      <c r="E398" s="51"/>
      <c r="F398" s="52"/>
      <c r="G398" s="51"/>
      <c r="H398" s="51"/>
      <c r="I398" s="51"/>
      <c r="J398" s="52"/>
      <c r="K398" s="51"/>
      <c r="L398" s="51"/>
      <c r="M398" s="51"/>
      <c r="N398" s="51"/>
      <c r="O398" s="51"/>
      <c r="P398" s="51"/>
      <c r="Q398" s="51"/>
      <c r="R398" s="51"/>
      <c r="S398" s="51"/>
      <c r="T398" s="51"/>
      <c r="U398" s="51"/>
      <c r="V398" s="51"/>
      <c r="W398" s="51"/>
      <c r="X398" s="51"/>
      <c r="Y398" s="51"/>
      <c r="Z398" s="51"/>
      <c r="AA398" s="51"/>
    </row>
    <row r="399" spans="1:27" ht="15">
      <c r="A399" s="51"/>
      <c r="B399" s="51"/>
      <c r="C399" s="51"/>
      <c r="D399" s="51"/>
      <c r="E399" s="51"/>
      <c r="F399" s="52"/>
      <c r="G399" s="51"/>
      <c r="H399" s="51"/>
      <c r="I399" s="51"/>
      <c r="J399" s="52"/>
      <c r="K399" s="51"/>
      <c r="L399" s="51"/>
      <c r="M399" s="51"/>
      <c r="N399" s="51"/>
      <c r="O399" s="51"/>
      <c r="P399" s="51"/>
      <c r="Q399" s="51"/>
      <c r="R399" s="51"/>
      <c r="S399" s="51"/>
      <c r="T399" s="51"/>
      <c r="U399" s="51"/>
      <c r="V399" s="51"/>
      <c r="W399" s="51"/>
      <c r="X399" s="51"/>
      <c r="Y399" s="51"/>
      <c r="Z399" s="51"/>
      <c r="AA399" s="51"/>
    </row>
    <row r="400" spans="1:27" ht="15">
      <c r="A400" s="51"/>
      <c r="B400" s="51"/>
      <c r="C400" s="51"/>
      <c r="D400" s="51"/>
      <c r="E400" s="51"/>
      <c r="F400" s="52"/>
      <c r="G400" s="51"/>
      <c r="H400" s="51"/>
      <c r="I400" s="51"/>
      <c r="J400" s="52"/>
      <c r="K400" s="51"/>
      <c r="L400" s="51"/>
      <c r="M400" s="51"/>
      <c r="N400" s="51"/>
      <c r="O400" s="51"/>
      <c r="P400" s="51"/>
      <c r="Q400" s="51"/>
      <c r="R400" s="51"/>
      <c r="S400" s="51"/>
      <c r="T400" s="51"/>
      <c r="U400" s="51"/>
      <c r="V400" s="51"/>
      <c r="W400" s="51"/>
      <c r="X400" s="51"/>
      <c r="Y400" s="51"/>
      <c r="Z400" s="51"/>
      <c r="AA400" s="51"/>
    </row>
    <row r="401" spans="1:27" ht="15">
      <c r="A401" s="51"/>
      <c r="B401" s="51"/>
      <c r="C401" s="51"/>
      <c r="D401" s="51"/>
      <c r="E401" s="51"/>
      <c r="F401" s="52"/>
      <c r="G401" s="51"/>
      <c r="H401" s="51"/>
      <c r="I401" s="51"/>
      <c r="J401" s="52"/>
      <c r="K401" s="51"/>
      <c r="L401" s="51"/>
      <c r="M401" s="51"/>
      <c r="N401" s="51"/>
      <c r="O401" s="51"/>
      <c r="P401" s="51"/>
      <c r="Q401" s="51"/>
      <c r="R401" s="51"/>
      <c r="S401" s="51"/>
      <c r="T401" s="51"/>
      <c r="U401" s="51"/>
      <c r="V401" s="51"/>
      <c r="W401" s="51"/>
      <c r="X401" s="51"/>
      <c r="Y401" s="51"/>
      <c r="Z401" s="51"/>
      <c r="AA401" s="51"/>
    </row>
    <row r="402" spans="1:27" ht="15">
      <c r="A402" s="51"/>
      <c r="B402" s="51"/>
      <c r="C402" s="51"/>
      <c r="D402" s="51"/>
      <c r="E402" s="51"/>
      <c r="F402" s="52"/>
      <c r="G402" s="51"/>
      <c r="H402" s="51"/>
      <c r="I402" s="51"/>
      <c r="J402" s="52"/>
      <c r="K402" s="51"/>
      <c r="L402" s="51"/>
      <c r="M402" s="51"/>
      <c r="N402" s="51"/>
      <c r="O402" s="51"/>
      <c r="P402" s="51"/>
      <c r="Q402" s="51"/>
      <c r="R402" s="51"/>
      <c r="S402" s="51"/>
      <c r="T402" s="51"/>
      <c r="U402" s="51"/>
      <c r="V402" s="51"/>
      <c r="W402" s="51"/>
      <c r="X402" s="51"/>
      <c r="Y402" s="51"/>
      <c r="Z402" s="51"/>
      <c r="AA402" s="51"/>
    </row>
    <row r="403" spans="1:27" ht="15">
      <c r="A403" s="51"/>
      <c r="B403" s="51"/>
      <c r="C403" s="51"/>
      <c r="D403" s="51"/>
      <c r="E403" s="51"/>
      <c r="F403" s="52"/>
      <c r="G403" s="51"/>
      <c r="H403" s="51"/>
      <c r="I403" s="51"/>
      <c r="J403" s="52"/>
      <c r="K403" s="51"/>
      <c r="L403" s="51"/>
      <c r="M403" s="51"/>
      <c r="N403" s="51"/>
      <c r="O403" s="51"/>
      <c r="P403" s="51"/>
      <c r="Q403" s="51"/>
      <c r="R403" s="51"/>
      <c r="S403" s="51"/>
      <c r="T403" s="51"/>
      <c r="U403" s="51"/>
      <c r="V403" s="51"/>
      <c r="W403" s="51"/>
      <c r="X403" s="51"/>
      <c r="Y403" s="51"/>
      <c r="Z403" s="51"/>
      <c r="AA403" s="51"/>
    </row>
    <row r="404" spans="1:27" ht="15">
      <c r="A404" s="51"/>
      <c r="B404" s="51"/>
      <c r="C404" s="51"/>
      <c r="D404" s="51"/>
      <c r="E404" s="51"/>
      <c r="F404" s="52"/>
      <c r="G404" s="51"/>
      <c r="H404" s="51"/>
      <c r="I404" s="51"/>
      <c r="J404" s="52"/>
      <c r="K404" s="51"/>
      <c r="L404" s="51"/>
      <c r="M404" s="51"/>
      <c r="N404" s="51"/>
      <c r="O404" s="51"/>
      <c r="P404" s="51"/>
      <c r="Q404" s="51"/>
      <c r="R404" s="51"/>
      <c r="S404" s="51"/>
      <c r="T404" s="51"/>
      <c r="U404" s="51"/>
      <c r="V404" s="51"/>
      <c r="W404" s="51"/>
      <c r="X404" s="51"/>
      <c r="Y404" s="51"/>
      <c r="Z404" s="51"/>
      <c r="AA404" s="51"/>
    </row>
    <row r="405" spans="1:27" ht="15">
      <c r="A405" s="51"/>
      <c r="B405" s="51"/>
      <c r="C405" s="51"/>
      <c r="D405" s="51"/>
      <c r="E405" s="51"/>
      <c r="F405" s="52"/>
      <c r="G405" s="51"/>
      <c r="H405" s="51"/>
      <c r="I405" s="51"/>
      <c r="J405" s="52"/>
      <c r="K405" s="51"/>
      <c r="L405" s="51"/>
      <c r="M405" s="51"/>
      <c r="N405" s="51"/>
      <c r="O405" s="51"/>
      <c r="P405" s="51"/>
      <c r="Q405" s="51"/>
      <c r="R405" s="51"/>
      <c r="S405" s="51"/>
      <c r="T405" s="51"/>
      <c r="U405" s="51"/>
      <c r="V405" s="51"/>
      <c r="W405" s="51"/>
      <c r="X405" s="51"/>
      <c r="Y405" s="51"/>
      <c r="Z405" s="51"/>
      <c r="AA405" s="51"/>
    </row>
    <row r="406" spans="1:27" ht="15">
      <c r="A406" s="51"/>
      <c r="B406" s="51"/>
      <c r="C406" s="51"/>
      <c r="D406" s="51"/>
      <c r="E406" s="51"/>
      <c r="F406" s="52"/>
      <c r="G406" s="51"/>
      <c r="H406" s="51"/>
      <c r="I406" s="51"/>
      <c r="J406" s="52"/>
      <c r="K406" s="51"/>
      <c r="L406" s="51"/>
      <c r="M406" s="51"/>
      <c r="N406" s="51"/>
      <c r="O406" s="51"/>
      <c r="P406" s="51"/>
      <c r="Q406" s="51"/>
      <c r="R406" s="51"/>
      <c r="S406" s="51"/>
      <c r="T406" s="51"/>
      <c r="U406" s="51"/>
      <c r="V406" s="51"/>
      <c r="W406" s="51"/>
      <c r="X406" s="51"/>
      <c r="Y406" s="51"/>
      <c r="Z406" s="51"/>
      <c r="AA406" s="51"/>
    </row>
    <row r="407" spans="1:27" ht="15">
      <c r="A407" s="51"/>
      <c r="B407" s="51"/>
      <c r="C407" s="51"/>
      <c r="D407" s="51"/>
      <c r="E407" s="51"/>
      <c r="F407" s="52"/>
      <c r="G407" s="51"/>
      <c r="H407" s="51"/>
      <c r="I407" s="51"/>
      <c r="J407" s="52"/>
      <c r="K407" s="51"/>
      <c r="L407" s="51"/>
      <c r="M407" s="51"/>
      <c r="N407" s="51"/>
      <c r="O407" s="51"/>
      <c r="P407" s="51"/>
      <c r="Q407" s="51"/>
      <c r="R407" s="51"/>
      <c r="S407" s="51"/>
      <c r="T407" s="51"/>
      <c r="U407" s="51"/>
      <c r="V407" s="51"/>
      <c r="W407" s="51"/>
      <c r="X407" s="51"/>
      <c r="Y407" s="51"/>
      <c r="Z407" s="51"/>
      <c r="AA407" s="51"/>
    </row>
    <row r="408" spans="1:27" ht="15">
      <c r="A408" s="51"/>
      <c r="B408" s="51"/>
      <c r="C408" s="51"/>
      <c r="D408" s="51"/>
      <c r="E408" s="51"/>
      <c r="F408" s="52"/>
      <c r="G408" s="51"/>
      <c r="H408" s="51"/>
      <c r="I408" s="51"/>
      <c r="J408" s="52"/>
      <c r="K408" s="51"/>
      <c r="L408" s="51"/>
      <c r="M408" s="51"/>
      <c r="N408" s="51"/>
      <c r="O408" s="51"/>
      <c r="P408" s="51"/>
      <c r="Q408" s="51"/>
      <c r="R408" s="51"/>
      <c r="S408" s="51"/>
      <c r="T408" s="51"/>
      <c r="U408" s="51"/>
      <c r="V408" s="51"/>
      <c r="W408" s="51"/>
      <c r="X408" s="51"/>
      <c r="Y408" s="51"/>
      <c r="Z408" s="51"/>
      <c r="AA408" s="51"/>
    </row>
    <row r="409" spans="1:27" ht="15">
      <c r="A409" s="51"/>
      <c r="B409" s="51"/>
      <c r="C409" s="51"/>
      <c r="D409" s="51"/>
      <c r="E409" s="51"/>
      <c r="F409" s="52"/>
      <c r="G409" s="51"/>
      <c r="H409" s="51"/>
      <c r="I409" s="51"/>
      <c r="J409" s="52"/>
      <c r="K409" s="51"/>
      <c r="L409" s="51"/>
      <c r="M409" s="51"/>
      <c r="N409" s="51"/>
      <c r="O409" s="51"/>
      <c r="P409" s="51"/>
      <c r="Q409" s="51"/>
      <c r="R409" s="51"/>
      <c r="S409" s="51"/>
      <c r="T409" s="51"/>
      <c r="U409" s="51"/>
      <c r="V409" s="51"/>
      <c r="W409" s="51"/>
      <c r="X409" s="51"/>
      <c r="Y409" s="51"/>
      <c r="Z409" s="51"/>
      <c r="AA409" s="51"/>
    </row>
    <row r="410" spans="1:27" ht="15">
      <c r="A410" s="51"/>
      <c r="B410" s="51"/>
      <c r="C410" s="51"/>
      <c r="D410" s="51"/>
      <c r="E410" s="51"/>
      <c r="F410" s="52"/>
      <c r="G410" s="51"/>
      <c r="H410" s="51"/>
      <c r="I410" s="51"/>
      <c r="J410" s="52"/>
      <c r="K410" s="51"/>
      <c r="L410" s="51"/>
      <c r="M410" s="51"/>
      <c r="N410" s="51"/>
      <c r="O410" s="51"/>
      <c r="P410" s="51"/>
      <c r="Q410" s="51"/>
      <c r="R410" s="51"/>
      <c r="S410" s="51"/>
      <c r="T410" s="51"/>
      <c r="U410" s="51"/>
      <c r="V410" s="51"/>
      <c r="W410" s="51"/>
      <c r="X410" s="51"/>
      <c r="Y410" s="51"/>
      <c r="Z410" s="51"/>
      <c r="AA410" s="51"/>
    </row>
    <row r="411" spans="1:27" ht="15">
      <c r="A411" s="51"/>
      <c r="B411" s="51"/>
      <c r="C411" s="51"/>
      <c r="D411" s="51"/>
      <c r="E411" s="51"/>
      <c r="F411" s="52"/>
      <c r="G411" s="51"/>
      <c r="H411" s="51"/>
      <c r="I411" s="51"/>
      <c r="J411" s="52"/>
      <c r="K411" s="51"/>
      <c r="L411" s="51"/>
      <c r="M411" s="51"/>
      <c r="N411" s="51"/>
      <c r="O411" s="51"/>
      <c r="P411" s="51"/>
      <c r="Q411" s="51"/>
      <c r="R411" s="51"/>
      <c r="S411" s="51"/>
      <c r="T411" s="51"/>
      <c r="U411" s="51"/>
      <c r="V411" s="51"/>
      <c r="W411" s="51"/>
      <c r="X411" s="51"/>
      <c r="Y411" s="51"/>
      <c r="Z411" s="51"/>
      <c r="AA411" s="51"/>
    </row>
    <row r="412" spans="1:27" ht="15">
      <c r="A412" s="51"/>
      <c r="B412" s="51"/>
      <c r="C412" s="51"/>
      <c r="D412" s="51"/>
      <c r="E412" s="51"/>
      <c r="F412" s="52"/>
      <c r="G412" s="51"/>
      <c r="H412" s="51"/>
      <c r="I412" s="51"/>
      <c r="J412" s="52"/>
      <c r="K412" s="51"/>
      <c r="L412" s="51"/>
      <c r="M412" s="51"/>
      <c r="N412" s="51"/>
      <c r="O412" s="51"/>
      <c r="P412" s="51"/>
      <c r="Q412" s="51"/>
      <c r="R412" s="51"/>
      <c r="S412" s="51"/>
      <c r="T412" s="51"/>
      <c r="U412" s="51"/>
      <c r="V412" s="51"/>
      <c r="W412" s="51"/>
      <c r="X412" s="51"/>
      <c r="Y412" s="51"/>
      <c r="Z412" s="51"/>
      <c r="AA412" s="51"/>
    </row>
    <row r="413" spans="1:27" ht="15">
      <c r="A413" s="51"/>
      <c r="B413" s="51"/>
      <c r="C413" s="51"/>
      <c r="D413" s="51"/>
      <c r="E413" s="51"/>
      <c r="F413" s="52"/>
      <c r="G413" s="51"/>
      <c r="H413" s="51"/>
      <c r="I413" s="51"/>
      <c r="J413" s="52"/>
      <c r="K413" s="51"/>
      <c r="L413" s="51"/>
      <c r="M413" s="51"/>
      <c r="N413" s="51"/>
      <c r="O413" s="51"/>
      <c r="P413" s="51"/>
      <c r="Q413" s="51"/>
      <c r="R413" s="51"/>
      <c r="S413" s="51"/>
      <c r="T413" s="51"/>
      <c r="U413" s="51"/>
      <c r="V413" s="51"/>
      <c r="W413" s="51"/>
      <c r="X413" s="51"/>
      <c r="Y413" s="51"/>
      <c r="Z413" s="51"/>
      <c r="AA413" s="51"/>
    </row>
    <row r="414" spans="1:27" ht="15">
      <c r="A414" s="51"/>
      <c r="B414" s="51"/>
      <c r="C414" s="51"/>
      <c r="D414" s="51"/>
      <c r="E414" s="51"/>
      <c r="F414" s="52"/>
      <c r="G414" s="51"/>
      <c r="H414" s="51"/>
      <c r="I414" s="51"/>
      <c r="J414" s="52"/>
      <c r="K414" s="51"/>
      <c r="L414" s="51"/>
      <c r="M414" s="51"/>
      <c r="N414" s="51"/>
      <c r="O414" s="51"/>
      <c r="P414" s="51"/>
      <c r="Q414" s="51"/>
      <c r="R414" s="51"/>
      <c r="S414" s="51"/>
      <c r="T414" s="51"/>
      <c r="U414" s="51"/>
      <c r="V414" s="51"/>
      <c r="W414" s="51"/>
      <c r="X414" s="51"/>
      <c r="Y414" s="51"/>
      <c r="Z414" s="51"/>
      <c r="AA414" s="51"/>
    </row>
    <row r="415" spans="1:27" ht="15">
      <c r="A415" s="51"/>
      <c r="B415" s="51"/>
      <c r="C415" s="51"/>
      <c r="D415" s="51"/>
      <c r="E415" s="51"/>
      <c r="F415" s="52"/>
      <c r="G415" s="51"/>
      <c r="H415" s="51"/>
      <c r="I415" s="51"/>
      <c r="J415" s="52"/>
      <c r="K415" s="51"/>
      <c r="L415" s="51"/>
      <c r="M415" s="51"/>
      <c r="N415" s="51"/>
      <c r="O415" s="51"/>
      <c r="P415" s="51"/>
      <c r="Q415" s="51"/>
      <c r="R415" s="51"/>
      <c r="S415" s="51"/>
      <c r="T415" s="51"/>
      <c r="U415" s="51"/>
      <c r="V415" s="51"/>
      <c r="W415" s="51"/>
      <c r="X415" s="51"/>
      <c r="Y415" s="51"/>
      <c r="Z415" s="51"/>
      <c r="AA415" s="51"/>
    </row>
    <row r="416" spans="1:27" ht="15">
      <c r="A416" s="51"/>
      <c r="B416" s="51"/>
      <c r="C416" s="51"/>
      <c r="D416" s="51"/>
      <c r="E416" s="51"/>
      <c r="F416" s="52"/>
      <c r="G416" s="51"/>
      <c r="H416" s="51"/>
      <c r="I416" s="51"/>
      <c r="J416" s="52"/>
      <c r="K416" s="51"/>
      <c r="L416" s="51"/>
      <c r="M416" s="51"/>
      <c r="N416" s="51"/>
      <c r="O416" s="51"/>
      <c r="P416" s="51"/>
      <c r="Q416" s="51"/>
      <c r="R416" s="51"/>
      <c r="S416" s="51"/>
      <c r="T416" s="51"/>
      <c r="U416" s="51"/>
      <c r="V416" s="51"/>
      <c r="W416" s="51"/>
      <c r="X416" s="51"/>
      <c r="Y416" s="51"/>
      <c r="Z416" s="51"/>
      <c r="AA416" s="51"/>
    </row>
    <row r="417" spans="1:27" ht="15">
      <c r="A417" s="51"/>
      <c r="B417" s="51"/>
      <c r="C417" s="51"/>
      <c r="D417" s="51"/>
      <c r="E417" s="51"/>
      <c r="F417" s="52"/>
      <c r="G417" s="51"/>
      <c r="H417" s="51"/>
      <c r="I417" s="51"/>
      <c r="J417" s="52"/>
      <c r="K417" s="51"/>
      <c r="L417" s="51"/>
      <c r="M417" s="51"/>
      <c r="N417" s="51"/>
      <c r="O417" s="51"/>
      <c r="P417" s="51"/>
      <c r="Q417" s="51"/>
      <c r="R417" s="51"/>
      <c r="S417" s="51"/>
      <c r="T417" s="51"/>
      <c r="U417" s="51"/>
      <c r="V417" s="51"/>
      <c r="W417" s="51"/>
      <c r="X417" s="51"/>
      <c r="Y417" s="51"/>
      <c r="Z417" s="51"/>
      <c r="AA417" s="51"/>
    </row>
    <row r="418" spans="1:27" ht="15">
      <c r="A418" s="51"/>
      <c r="B418" s="51"/>
      <c r="C418" s="51"/>
      <c r="D418" s="51"/>
      <c r="E418" s="51"/>
      <c r="F418" s="52"/>
      <c r="G418" s="51"/>
      <c r="H418" s="51"/>
      <c r="I418" s="51"/>
      <c r="J418" s="52"/>
      <c r="K418" s="51"/>
      <c r="L418" s="51"/>
      <c r="M418" s="51"/>
      <c r="N418" s="51"/>
      <c r="O418" s="51"/>
      <c r="P418" s="51"/>
      <c r="Q418" s="51"/>
      <c r="R418" s="51"/>
      <c r="S418" s="51"/>
      <c r="T418" s="51"/>
      <c r="U418" s="51"/>
      <c r="V418" s="51"/>
      <c r="W418" s="51"/>
      <c r="X418" s="51"/>
      <c r="Y418" s="51"/>
      <c r="Z418" s="51"/>
      <c r="AA418" s="51"/>
    </row>
    <row r="419" spans="1:27" ht="15">
      <c r="A419" s="51"/>
      <c r="B419" s="51"/>
      <c r="C419" s="51"/>
      <c r="D419" s="51"/>
      <c r="E419" s="51"/>
      <c r="F419" s="52"/>
      <c r="G419" s="51"/>
      <c r="H419" s="51"/>
      <c r="I419" s="51"/>
      <c r="J419" s="52"/>
      <c r="K419" s="51"/>
      <c r="L419" s="51"/>
      <c r="M419" s="51"/>
      <c r="N419" s="51"/>
      <c r="O419" s="51"/>
      <c r="P419" s="51"/>
      <c r="Q419" s="51"/>
      <c r="R419" s="51"/>
      <c r="S419" s="51"/>
      <c r="T419" s="51"/>
      <c r="U419" s="51"/>
      <c r="V419" s="51"/>
      <c r="W419" s="51"/>
      <c r="X419" s="51"/>
      <c r="Y419" s="51"/>
      <c r="Z419" s="51"/>
      <c r="AA419" s="51"/>
    </row>
    <row r="420" spans="1:27" ht="15">
      <c r="A420" s="51"/>
      <c r="B420" s="51"/>
      <c r="C420" s="51"/>
      <c r="D420" s="51"/>
      <c r="E420" s="51"/>
      <c r="F420" s="52"/>
      <c r="G420" s="51"/>
      <c r="H420" s="51"/>
      <c r="I420" s="51"/>
      <c r="J420" s="52"/>
      <c r="K420" s="51"/>
      <c r="L420" s="51"/>
      <c r="M420" s="51"/>
      <c r="N420" s="51"/>
      <c r="O420" s="51"/>
      <c r="P420" s="51"/>
      <c r="Q420" s="51"/>
      <c r="R420" s="51"/>
      <c r="S420" s="51"/>
      <c r="T420" s="51"/>
      <c r="U420" s="51"/>
      <c r="V420" s="51"/>
      <c r="W420" s="51"/>
      <c r="X420" s="51"/>
      <c r="Y420" s="51"/>
      <c r="Z420" s="51"/>
      <c r="AA420" s="51"/>
    </row>
    <row r="421" spans="1:27" ht="15">
      <c r="A421" s="51"/>
      <c r="B421" s="51"/>
      <c r="C421" s="51"/>
      <c r="D421" s="51"/>
      <c r="E421" s="51"/>
      <c r="F421" s="52"/>
      <c r="G421" s="51"/>
      <c r="H421" s="51"/>
      <c r="I421" s="51"/>
      <c r="J421" s="52"/>
      <c r="K421" s="51"/>
      <c r="L421" s="51"/>
      <c r="M421" s="51"/>
      <c r="N421" s="51"/>
      <c r="O421" s="51"/>
      <c r="P421" s="51"/>
      <c r="Q421" s="51"/>
      <c r="R421" s="51"/>
      <c r="S421" s="51"/>
      <c r="T421" s="51"/>
      <c r="U421" s="51"/>
      <c r="V421" s="51"/>
      <c r="W421" s="51"/>
      <c r="X421" s="51"/>
      <c r="Y421" s="51"/>
      <c r="Z421" s="51"/>
      <c r="AA421" s="51"/>
    </row>
    <row r="422" spans="1:27" ht="15">
      <c r="A422" s="51"/>
      <c r="B422" s="51"/>
      <c r="C422" s="51"/>
      <c r="D422" s="51"/>
      <c r="E422" s="51"/>
      <c r="F422" s="52"/>
      <c r="G422" s="51"/>
      <c r="H422" s="51"/>
      <c r="I422" s="51"/>
      <c r="J422" s="52"/>
      <c r="K422" s="51"/>
      <c r="L422" s="51"/>
      <c r="M422" s="51"/>
      <c r="N422" s="51"/>
      <c r="O422" s="51"/>
      <c r="P422" s="51"/>
      <c r="Q422" s="51"/>
      <c r="R422" s="51"/>
      <c r="S422" s="51"/>
      <c r="T422" s="51"/>
      <c r="U422" s="51"/>
      <c r="V422" s="51"/>
      <c r="W422" s="51"/>
      <c r="X422" s="51"/>
      <c r="Y422" s="51"/>
      <c r="Z422" s="51"/>
      <c r="AA422" s="51"/>
    </row>
    <row r="423" spans="1:27" ht="15">
      <c r="A423" s="51"/>
      <c r="B423" s="51"/>
      <c r="C423" s="51"/>
      <c r="D423" s="51"/>
      <c r="E423" s="51"/>
      <c r="F423" s="52"/>
      <c r="G423" s="51"/>
      <c r="H423" s="51"/>
      <c r="I423" s="51"/>
      <c r="J423" s="52"/>
      <c r="K423" s="51"/>
      <c r="L423" s="51"/>
      <c r="M423" s="51"/>
      <c r="N423" s="51"/>
      <c r="O423" s="51"/>
      <c r="P423" s="51"/>
      <c r="Q423" s="51"/>
      <c r="R423" s="51"/>
      <c r="S423" s="51"/>
      <c r="T423" s="51"/>
      <c r="U423" s="51"/>
      <c r="V423" s="51"/>
      <c r="W423" s="51"/>
      <c r="X423" s="51"/>
      <c r="Y423" s="51"/>
      <c r="Z423" s="51"/>
      <c r="AA423" s="51"/>
    </row>
    <row r="424" spans="1:27" ht="15">
      <c r="A424" s="51"/>
      <c r="B424" s="51"/>
      <c r="C424" s="51"/>
      <c r="D424" s="51"/>
      <c r="E424" s="51"/>
      <c r="F424" s="52"/>
      <c r="G424" s="51"/>
      <c r="H424" s="51"/>
      <c r="I424" s="51"/>
      <c r="J424" s="52"/>
      <c r="K424" s="51"/>
      <c r="L424" s="51"/>
      <c r="M424" s="51"/>
      <c r="N424" s="51"/>
      <c r="O424" s="51"/>
      <c r="P424" s="51"/>
      <c r="Q424" s="51"/>
      <c r="R424" s="51"/>
      <c r="S424" s="51"/>
      <c r="T424" s="51"/>
      <c r="U424" s="51"/>
      <c r="V424" s="51"/>
      <c r="W424" s="51"/>
      <c r="X424" s="51"/>
      <c r="Y424" s="51"/>
      <c r="Z424" s="51"/>
      <c r="AA424" s="51"/>
    </row>
    <row r="425" spans="1:27" ht="15">
      <c r="A425" s="51"/>
      <c r="B425" s="51"/>
      <c r="C425" s="51"/>
      <c r="D425" s="51"/>
      <c r="E425" s="51"/>
      <c r="F425" s="52"/>
      <c r="G425" s="51"/>
      <c r="H425" s="51"/>
      <c r="I425" s="51"/>
      <c r="J425" s="52"/>
      <c r="K425" s="51"/>
      <c r="L425" s="51"/>
      <c r="M425" s="51"/>
      <c r="N425" s="51"/>
      <c r="O425" s="51"/>
      <c r="P425" s="51"/>
      <c r="Q425" s="51"/>
      <c r="R425" s="51"/>
      <c r="S425" s="51"/>
      <c r="T425" s="51"/>
      <c r="U425" s="51"/>
      <c r="V425" s="51"/>
      <c r="W425" s="51"/>
      <c r="X425" s="51"/>
      <c r="Y425" s="51"/>
      <c r="Z425" s="51"/>
      <c r="AA425" s="51"/>
    </row>
    <row r="426" spans="1:27" ht="15">
      <c r="A426" s="51"/>
      <c r="B426" s="51"/>
      <c r="C426" s="51"/>
      <c r="D426" s="51"/>
      <c r="E426" s="51"/>
      <c r="F426" s="52"/>
      <c r="G426" s="51"/>
      <c r="H426" s="51"/>
      <c r="I426" s="51"/>
      <c r="J426" s="52"/>
      <c r="K426" s="51"/>
      <c r="L426" s="51"/>
      <c r="M426" s="51"/>
      <c r="N426" s="51"/>
      <c r="O426" s="51"/>
      <c r="P426" s="51"/>
      <c r="Q426" s="51"/>
      <c r="R426" s="51"/>
      <c r="S426" s="51"/>
      <c r="T426" s="51"/>
      <c r="U426" s="51"/>
      <c r="V426" s="51"/>
      <c r="W426" s="51"/>
      <c r="X426" s="51"/>
      <c r="Y426" s="51"/>
      <c r="Z426" s="51"/>
      <c r="AA426" s="51"/>
    </row>
    <row r="427" spans="1:27" ht="15">
      <c r="A427" s="51"/>
      <c r="B427" s="51"/>
      <c r="C427" s="51"/>
      <c r="D427" s="51"/>
      <c r="E427" s="51"/>
      <c r="F427" s="52"/>
      <c r="G427" s="51"/>
      <c r="H427" s="51"/>
      <c r="I427" s="51"/>
      <c r="J427" s="52"/>
      <c r="K427" s="51"/>
      <c r="L427" s="51"/>
      <c r="M427" s="51"/>
      <c r="N427" s="51"/>
      <c r="O427" s="51"/>
      <c r="P427" s="51"/>
      <c r="Q427" s="51"/>
      <c r="R427" s="51"/>
      <c r="S427" s="51"/>
      <c r="T427" s="51"/>
      <c r="U427" s="51"/>
      <c r="V427" s="51"/>
      <c r="W427" s="51"/>
      <c r="X427" s="51"/>
      <c r="Y427" s="51"/>
      <c r="Z427" s="51"/>
      <c r="AA427" s="51"/>
    </row>
    <row r="428" spans="1:27" ht="15">
      <c r="A428" s="51"/>
      <c r="B428" s="51"/>
      <c r="C428" s="51"/>
      <c r="D428" s="51"/>
      <c r="E428" s="51"/>
      <c r="F428" s="52"/>
      <c r="G428" s="51"/>
      <c r="H428" s="51"/>
      <c r="I428" s="51"/>
      <c r="J428" s="52"/>
      <c r="K428" s="51"/>
      <c r="L428" s="51"/>
      <c r="M428" s="51"/>
      <c r="N428" s="51"/>
      <c r="O428" s="51"/>
      <c r="P428" s="51"/>
      <c r="Q428" s="51"/>
      <c r="R428" s="51"/>
      <c r="S428" s="51"/>
      <c r="T428" s="51"/>
      <c r="U428" s="51"/>
      <c r="V428" s="51"/>
      <c r="W428" s="51"/>
      <c r="X428" s="51"/>
      <c r="Y428" s="51"/>
      <c r="Z428" s="51"/>
      <c r="AA428" s="51"/>
    </row>
    <row r="429" spans="1:27" ht="15">
      <c r="A429" s="51"/>
      <c r="B429" s="51"/>
      <c r="C429" s="51"/>
      <c r="D429" s="51"/>
      <c r="E429" s="51"/>
      <c r="F429" s="52"/>
      <c r="G429" s="51"/>
      <c r="H429" s="51"/>
      <c r="I429" s="51"/>
      <c r="J429" s="52"/>
      <c r="K429" s="51"/>
      <c r="L429" s="51"/>
      <c r="M429" s="51"/>
      <c r="N429" s="51"/>
      <c r="O429" s="51"/>
      <c r="P429" s="51"/>
      <c r="Q429" s="51"/>
      <c r="R429" s="51"/>
      <c r="S429" s="51"/>
      <c r="T429" s="51"/>
      <c r="U429" s="51"/>
      <c r="V429" s="51"/>
      <c r="W429" s="51"/>
      <c r="X429" s="51"/>
      <c r="Y429" s="51"/>
      <c r="Z429" s="51"/>
      <c r="AA429" s="51"/>
    </row>
    <row r="430" spans="1:27" ht="15">
      <c r="A430" s="51"/>
      <c r="B430" s="51"/>
      <c r="C430" s="51"/>
      <c r="D430" s="51"/>
      <c r="E430" s="51"/>
      <c r="F430" s="52"/>
      <c r="G430" s="51"/>
      <c r="H430" s="51"/>
      <c r="I430" s="51"/>
      <c r="J430" s="52"/>
      <c r="K430" s="51"/>
      <c r="L430" s="51"/>
      <c r="M430" s="51"/>
      <c r="N430" s="51"/>
      <c r="O430" s="51"/>
      <c r="P430" s="51"/>
      <c r="Q430" s="51"/>
      <c r="R430" s="51"/>
      <c r="S430" s="51"/>
      <c r="T430" s="51"/>
      <c r="U430" s="51"/>
      <c r="V430" s="51"/>
      <c r="W430" s="51"/>
      <c r="X430" s="51"/>
      <c r="Y430" s="51"/>
      <c r="Z430" s="51"/>
      <c r="AA430" s="51"/>
    </row>
    <row r="431" spans="1:27" ht="15">
      <c r="A431" s="51"/>
      <c r="B431" s="51"/>
      <c r="C431" s="51"/>
      <c r="D431" s="51"/>
      <c r="E431" s="51"/>
      <c r="F431" s="52"/>
      <c r="G431" s="51"/>
      <c r="H431" s="51"/>
      <c r="I431" s="51"/>
      <c r="J431" s="52"/>
      <c r="K431" s="51"/>
      <c r="L431" s="51"/>
      <c r="M431" s="51"/>
      <c r="N431" s="51"/>
      <c r="O431" s="51"/>
      <c r="P431" s="51"/>
      <c r="Q431" s="51"/>
      <c r="R431" s="51"/>
      <c r="S431" s="51"/>
      <c r="T431" s="51"/>
      <c r="U431" s="51"/>
      <c r="V431" s="51"/>
      <c r="W431" s="51"/>
      <c r="X431" s="51"/>
      <c r="Y431" s="51"/>
      <c r="Z431" s="51"/>
      <c r="AA431" s="51"/>
    </row>
    <row r="432" spans="1:27" ht="15">
      <c r="A432" s="51"/>
      <c r="B432" s="51"/>
      <c r="C432" s="51"/>
      <c r="D432" s="51"/>
      <c r="E432" s="51"/>
      <c r="F432" s="52"/>
      <c r="G432" s="51"/>
      <c r="H432" s="51"/>
      <c r="I432" s="51"/>
      <c r="J432" s="52"/>
      <c r="K432" s="51"/>
      <c r="L432" s="51"/>
      <c r="M432" s="51"/>
      <c r="N432" s="51"/>
      <c r="O432" s="51"/>
      <c r="P432" s="51"/>
      <c r="Q432" s="51"/>
      <c r="R432" s="51"/>
      <c r="S432" s="51"/>
      <c r="T432" s="51"/>
      <c r="U432" s="51"/>
      <c r="V432" s="51"/>
      <c r="W432" s="51"/>
      <c r="X432" s="51"/>
      <c r="Y432" s="51"/>
      <c r="Z432" s="51"/>
      <c r="AA432" s="51"/>
    </row>
    <row r="433" spans="1:27" ht="15">
      <c r="A433" s="51"/>
      <c r="B433" s="51"/>
      <c r="C433" s="51"/>
      <c r="D433" s="51"/>
      <c r="E433" s="51"/>
      <c r="F433" s="52"/>
      <c r="G433" s="51"/>
      <c r="H433" s="51"/>
      <c r="I433" s="51"/>
      <c r="J433" s="52"/>
      <c r="K433" s="51"/>
      <c r="L433" s="51"/>
      <c r="M433" s="51"/>
      <c r="N433" s="51"/>
      <c r="O433" s="51"/>
      <c r="P433" s="51"/>
      <c r="Q433" s="51"/>
      <c r="R433" s="51"/>
      <c r="S433" s="51"/>
      <c r="T433" s="51"/>
      <c r="U433" s="51"/>
      <c r="V433" s="51"/>
      <c r="W433" s="51"/>
      <c r="X433" s="51"/>
      <c r="Y433" s="51"/>
      <c r="Z433" s="51"/>
      <c r="AA433" s="51"/>
    </row>
    <row r="434" spans="1:27" ht="15">
      <c r="A434" s="51"/>
      <c r="B434" s="51"/>
      <c r="C434" s="51"/>
      <c r="D434" s="51"/>
      <c r="E434" s="51"/>
      <c r="F434" s="52"/>
      <c r="G434" s="51"/>
      <c r="H434" s="51"/>
      <c r="I434" s="51"/>
      <c r="J434" s="52"/>
      <c r="K434" s="51"/>
      <c r="L434" s="51"/>
      <c r="M434" s="51"/>
      <c r="N434" s="51"/>
      <c r="O434" s="51"/>
      <c r="P434" s="51"/>
      <c r="Q434" s="51"/>
      <c r="R434" s="51"/>
      <c r="S434" s="51"/>
      <c r="T434" s="51"/>
      <c r="U434" s="51"/>
      <c r="V434" s="51"/>
      <c r="W434" s="51"/>
      <c r="X434" s="51"/>
      <c r="Y434" s="51"/>
      <c r="Z434" s="51"/>
      <c r="AA434" s="51"/>
    </row>
    <row r="435" spans="1:27" ht="15">
      <c r="A435" s="51"/>
      <c r="B435" s="51"/>
      <c r="C435" s="51"/>
      <c r="D435" s="51"/>
      <c r="E435" s="51"/>
      <c r="F435" s="52"/>
      <c r="G435" s="51"/>
      <c r="H435" s="51"/>
      <c r="I435" s="51"/>
      <c r="J435" s="52"/>
      <c r="K435" s="51"/>
      <c r="L435" s="51"/>
      <c r="M435" s="51"/>
      <c r="N435" s="51"/>
      <c r="O435" s="51"/>
      <c r="P435" s="51"/>
      <c r="Q435" s="51"/>
      <c r="R435" s="51"/>
      <c r="S435" s="51"/>
      <c r="T435" s="51"/>
      <c r="U435" s="51"/>
      <c r="V435" s="51"/>
      <c r="W435" s="51"/>
      <c r="X435" s="51"/>
      <c r="Y435" s="51"/>
      <c r="Z435" s="51"/>
      <c r="AA435" s="51"/>
    </row>
    <row r="436" spans="1:27" ht="15">
      <c r="A436" s="51"/>
      <c r="B436" s="51"/>
      <c r="C436" s="51"/>
      <c r="D436" s="51"/>
      <c r="E436" s="51"/>
      <c r="F436" s="52"/>
      <c r="G436" s="51"/>
      <c r="H436" s="51"/>
      <c r="I436" s="51"/>
      <c r="J436" s="52"/>
      <c r="K436" s="51"/>
      <c r="L436" s="51"/>
      <c r="M436" s="51"/>
      <c r="N436" s="51"/>
      <c r="O436" s="51"/>
      <c r="P436" s="51"/>
      <c r="Q436" s="51"/>
      <c r="R436" s="51"/>
      <c r="S436" s="51"/>
      <c r="T436" s="51"/>
      <c r="U436" s="51"/>
      <c r="V436" s="51"/>
      <c r="W436" s="51"/>
      <c r="X436" s="51"/>
      <c r="Y436" s="51"/>
      <c r="Z436" s="51"/>
      <c r="AA436" s="51"/>
    </row>
    <row r="437" spans="1:27" ht="15">
      <c r="A437" s="51"/>
      <c r="B437" s="51"/>
      <c r="C437" s="51"/>
      <c r="D437" s="51"/>
      <c r="E437" s="51"/>
      <c r="F437" s="52"/>
      <c r="G437" s="51"/>
      <c r="H437" s="51"/>
      <c r="I437" s="51"/>
      <c r="J437" s="52"/>
      <c r="K437" s="51"/>
      <c r="L437" s="51"/>
      <c r="M437" s="51"/>
      <c r="N437" s="51"/>
      <c r="O437" s="51"/>
      <c r="P437" s="51"/>
      <c r="Q437" s="51"/>
      <c r="R437" s="51"/>
      <c r="S437" s="51"/>
      <c r="T437" s="51"/>
      <c r="U437" s="51"/>
      <c r="V437" s="51"/>
      <c r="W437" s="51"/>
      <c r="X437" s="51"/>
      <c r="Y437" s="51"/>
      <c r="Z437" s="51"/>
      <c r="AA437" s="51"/>
    </row>
    <row r="438" spans="1:27" ht="15">
      <c r="A438" s="51"/>
      <c r="B438" s="51"/>
      <c r="C438" s="51"/>
      <c r="D438" s="51"/>
      <c r="E438" s="51"/>
      <c r="F438" s="52"/>
      <c r="G438" s="51"/>
      <c r="H438" s="51"/>
      <c r="I438" s="51"/>
      <c r="J438" s="52"/>
      <c r="K438" s="51"/>
      <c r="L438" s="51"/>
      <c r="M438" s="51"/>
      <c r="N438" s="51"/>
      <c r="O438" s="51"/>
      <c r="P438" s="51"/>
      <c r="Q438" s="51"/>
      <c r="R438" s="51"/>
      <c r="S438" s="51"/>
      <c r="T438" s="51"/>
      <c r="U438" s="51"/>
      <c r="V438" s="51"/>
      <c r="W438" s="51"/>
      <c r="X438" s="51"/>
      <c r="Y438" s="51"/>
      <c r="Z438" s="51"/>
      <c r="AA438" s="51"/>
    </row>
    <row r="439" spans="1:27" ht="15">
      <c r="A439" s="51"/>
      <c r="B439" s="51"/>
      <c r="C439" s="51"/>
      <c r="D439" s="51"/>
      <c r="E439" s="51"/>
      <c r="F439" s="52"/>
      <c r="G439" s="51"/>
      <c r="H439" s="51"/>
      <c r="I439" s="51"/>
      <c r="J439" s="52"/>
      <c r="K439" s="51"/>
      <c r="L439" s="51"/>
      <c r="M439" s="51"/>
      <c r="N439" s="51"/>
      <c r="O439" s="51"/>
      <c r="P439" s="51"/>
      <c r="Q439" s="51"/>
      <c r="R439" s="51"/>
      <c r="S439" s="51"/>
      <c r="T439" s="51"/>
      <c r="U439" s="51"/>
      <c r="V439" s="51"/>
      <c r="W439" s="51"/>
      <c r="X439" s="51"/>
      <c r="Y439" s="51"/>
      <c r="Z439" s="51"/>
      <c r="AA439" s="51"/>
    </row>
    <row r="440" spans="1:27" ht="15">
      <c r="A440" s="51"/>
      <c r="B440" s="51"/>
      <c r="C440" s="51"/>
      <c r="D440" s="51"/>
      <c r="E440" s="51"/>
      <c r="F440" s="52"/>
      <c r="G440" s="51"/>
      <c r="H440" s="51"/>
      <c r="I440" s="51"/>
      <c r="J440" s="52"/>
      <c r="K440" s="51"/>
      <c r="L440" s="51"/>
      <c r="M440" s="51"/>
      <c r="N440" s="51"/>
      <c r="O440" s="51"/>
      <c r="P440" s="51"/>
      <c r="Q440" s="51"/>
      <c r="R440" s="51"/>
      <c r="S440" s="51"/>
      <c r="T440" s="51"/>
      <c r="U440" s="51"/>
      <c r="V440" s="51"/>
      <c r="W440" s="51"/>
      <c r="X440" s="51"/>
      <c r="Y440" s="51"/>
      <c r="Z440" s="51"/>
      <c r="AA440" s="51"/>
    </row>
    <row r="441" spans="1:27" ht="15">
      <c r="A441" s="51"/>
      <c r="B441" s="51"/>
      <c r="C441" s="51"/>
      <c r="D441" s="51"/>
      <c r="E441" s="51"/>
      <c r="F441" s="52"/>
      <c r="G441" s="51"/>
      <c r="H441" s="51"/>
      <c r="I441" s="51"/>
      <c r="J441" s="52"/>
      <c r="K441" s="51"/>
      <c r="L441" s="51"/>
      <c r="M441" s="51"/>
      <c r="N441" s="51"/>
      <c r="O441" s="51"/>
      <c r="P441" s="51"/>
      <c r="Q441" s="51"/>
      <c r="R441" s="51"/>
      <c r="S441" s="51"/>
      <c r="T441" s="51"/>
      <c r="U441" s="51"/>
      <c r="V441" s="51"/>
      <c r="W441" s="51"/>
      <c r="X441" s="51"/>
      <c r="Y441" s="51"/>
      <c r="Z441" s="51"/>
      <c r="AA441" s="51"/>
    </row>
    <row r="442" spans="1:27" ht="15">
      <c r="A442" s="51"/>
      <c r="B442" s="51"/>
      <c r="C442" s="51"/>
      <c r="D442" s="51"/>
      <c r="E442" s="51"/>
      <c r="F442" s="52"/>
      <c r="G442" s="51"/>
      <c r="H442" s="51"/>
      <c r="I442" s="51"/>
      <c r="J442" s="52"/>
      <c r="K442" s="51"/>
      <c r="L442" s="51"/>
      <c r="M442" s="51"/>
      <c r="N442" s="51"/>
      <c r="O442" s="51"/>
      <c r="P442" s="51"/>
      <c r="Q442" s="51"/>
      <c r="R442" s="51"/>
      <c r="S442" s="51"/>
      <c r="T442" s="51"/>
      <c r="U442" s="51"/>
      <c r="V442" s="51"/>
      <c r="W442" s="51"/>
      <c r="X442" s="51"/>
      <c r="Y442" s="51"/>
      <c r="Z442" s="51"/>
      <c r="AA442" s="51"/>
    </row>
    <row r="443" spans="1:27" ht="15">
      <c r="A443" s="51"/>
      <c r="B443" s="51"/>
      <c r="C443" s="51"/>
      <c r="D443" s="51"/>
      <c r="E443" s="51"/>
      <c r="F443" s="52"/>
      <c r="G443" s="51"/>
      <c r="H443" s="51"/>
      <c r="I443" s="51"/>
      <c r="J443" s="52"/>
      <c r="K443" s="51"/>
      <c r="L443" s="51"/>
      <c r="M443" s="51"/>
      <c r="N443" s="51"/>
      <c r="O443" s="51"/>
      <c r="P443" s="51"/>
      <c r="Q443" s="51"/>
      <c r="R443" s="51"/>
      <c r="S443" s="51"/>
      <c r="T443" s="51"/>
      <c r="U443" s="51"/>
      <c r="V443" s="51"/>
      <c r="W443" s="51"/>
      <c r="X443" s="51"/>
      <c r="Y443" s="51"/>
      <c r="Z443" s="51"/>
      <c r="AA443" s="51"/>
    </row>
    <row r="444" spans="1:27" ht="15">
      <c r="A444" s="51"/>
      <c r="B444" s="51"/>
      <c r="C444" s="51"/>
      <c r="D444" s="51"/>
      <c r="E444" s="51"/>
      <c r="F444" s="52"/>
      <c r="G444" s="51"/>
      <c r="H444" s="51"/>
      <c r="I444" s="51"/>
      <c r="J444" s="52"/>
      <c r="K444" s="51"/>
      <c r="L444" s="51"/>
      <c r="M444" s="51"/>
      <c r="N444" s="51"/>
      <c r="O444" s="51"/>
      <c r="P444" s="51"/>
      <c r="Q444" s="51"/>
      <c r="R444" s="51"/>
      <c r="S444" s="51"/>
      <c r="T444" s="51"/>
      <c r="U444" s="51"/>
      <c r="V444" s="51"/>
      <c r="W444" s="51"/>
      <c r="X444" s="51"/>
      <c r="Y444" s="51"/>
      <c r="Z444" s="51"/>
      <c r="AA444" s="51"/>
    </row>
    <row r="445" spans="1:27" ht="15">
      <c r="A445" s="51"/>
      <c r="B445" s="51"/>
      <c r="C445" s="51"/>
      <c r="D445" s="51"/>
      <c r="E445" s="51"/>
      <c r="F445" s="52"/>
      <c r="G445" s="51"/>
      <c r="H445" s="51"/>
      <c r="I445" s="51"/>
      <c r="J445" s="52"/>
      <c r="K445" s="51"/>
      <c r="L445" s="51"/>
      <c r="M445" s="51"/>
      <c r="N445" s="51"/>
      <c r="O445" s="51"/>
      <c r="P445" s="51"/>
      <c r="Q445" s="51"/>
      <c r="R445" s="51"/>
      <c r="S445" s="51"/>
      <c r="T445" s="51"/>
      <c r="U445" s="51"/>
      <c r="V445" s="51"/>
      <c r="W445" s="51"/>
      <c r="X445" s="51"/>
      <c r="Y445" s="51"/>
      <c r="Z445" s="51"/>
      <c r="AA445" s="51"/>
    </row>
    <row r="446" spans="1:27" ht="15">
      <c r="A446" s="51"/>
      <c r="B446" s="51"/>
      <c r="C446" s="51"/>
      <c r="D446" s="51"/>
      <c r="E446" s="51"/>
      <c r="F446" s="52"/>
      <c r="G446" s="51"/>
      <c r="H446" s="51"/>
      <c r="I446" s="51"/>
      <c r="J446" s="52"/>
      <c r="K446" s="51"/>
      <c r="L446" s="51"/>
      <c r="M446" s="51"/>
      <c r="N446" s="51"/>
      <c r="O446" s="51"/>
      <c r="P446" s="51"/>
      <c r="Q446" s="51"/>
      <c r="R446" s="51"/>
      <c r="S446" s="51"/>
      <c r="T446" s="51"/>
      <c r="U446" s="51"/>
      <c r="V446" s="51"/>
      <c r="W446" s="51"/>
      <c r="X446" s="51"/>
      <c r="Y446" s="51"/>
      <c r="Z446" s="51"/>
      <c r="AA446" s="51"/>
    </row>
    <row r="447" spans="1:27" ht="15">
      <c r="A447" s="51"/>
      <c r="B447" s="51"/>
      <c r="C447" s="51"/>
      <c r="D447" s="51"/>
      <c r="E447" s="51"/>
      <c r="F447" s="52"/>
      <c r="G447" s="51"/>
      <c r="H447" s="51"/>
      <c r="I447" s="51"/>
      <c r="J447" s="52"/>
      <c r="K447" s="51"/>
      <c r="L447" s="51"/>
      <c r="M447" s="51"/>
      <c r="N447" s="51"/>
      <c r="O447" s="51"/>
      <c r="P447" s="51"/>
      <c r="Q447" s="51"/>
      <c r="R447" s="51"/>
      <c r="S447" s="51"/>
      <c r="T447" s="51"/>
      <c r="U447" s="51"/>
      <c r="V447" s="51"/>
      <c r="W447" s="51"/>
      <c r="X447" s="51"/>
      <c r="Y447" s="51"/>
      <c r="Z447" s="51"/>
      <c r="AA447" s="51"/>
    </row>
    <row r="448" spans="1:27" ht="15">
      <c r="A448" s="51"/>
      <c r="B448" s="51"/>
      <c r="C448" s="51"/>
      <c r="D448" s="51"/>
      <c r="E448" s="51"/>
      <c r="F448" s="52"/>
      <c r="G448" s="51"/>
      <c r="H448" s="51"/>
      <c r="I448" s="51"/>
      <c r="J448" s="52"/>
      <c r="K448" s="51"/>
      <c r="L448" s="51"/>
      <c r="M448" s="51"/>
      <c r="N448" s="51"/>
      <c r="O448" s="51"/>
      <c r="P448" s="51"/>
      <c r="Q448" s="51"/>
      <c r="R448" s="51"/>
      <c r="S448" s="51"/>
      <c r="T448" s="51"/>
      <c r="U448" s="51"/>
      <c r="V448" s="51"/>
      <c r="W448" s="51"/>
      <c r="X448" s="51"/>
      <c r="Y448" s="51"/>
      <c r="Z448" s="51"/>
      <c r="AA448" s="51"/>
    </row>
    <row r="449" spans="1:27" ht="15">
      <c r="A449" s="51"/>
      <c r="B449" s="51"/>
      <c r="C449" s="51"/>
      <c r="D449" s="51"/>
      <c r="E449" s="51"/>
      <c r="F449" s="52"/>
      <c r="G449" s="51"/>
      <c r="H449" s="51"/>
      <c r="I449" s="51"/>
      <c r="J449" s="52"/>
      <c r="K449" s="51"/>
      <c r="L449" s="51"/>
      <c r="M449" s="51"/>
      <c r="N449" s="51"/>
      <c r="O449" s="51"/>
      <c r="P449" s="51"/>
      <c r="Q449" s="51"/>
      <c r="R449" s="51"/>
      <c r="S449" s="51"/>
      <c r="T449" s="51"/>
      <c r="U449" s="51"/>
      <c r="V449" s="51"/>
      <c r="W449" s="51"/>
      <c r="X449" s="51"/>
      <c r="Y449" s="51"/>
      <c r="Z449" s="51"/>
      <c r="AA449" s="51"/>
    </row>
    <row r="450" spans="1:27" ht="15">
      <c r="A450" s="51"/>
      <c r="B450" s="51"/>
      <c r="C450" s="51"/>
      <c r="D450" s="51"/>
      <c r="E450" s="51"/>
      <c r="F450" s="52"/>
      <c r="G450" s="51"/>
      <c r="H450" s="51"/>
      <c r="I450" s="51"/>
      <c r="J450" s="52"/>
      <c r="K450" s="51"/>
      <c r="L450" s="51"/>
      <c r="M450" s="51"/>
      <c r="N450" s="51"/>
      <c r="O450" s="51"/>
      <c r="P450" s="51"/>
      <c r="Q450" s="51"/>
      <c r="R450" s="51"/>
      <c r="S450" s="51"/>
      <c r="T450" s="51"/>
      <c r="U450" s="51"/>
      <c r="V450" s="51"/>
      <c r="W450" s="51"/>
      <c r="X450" s="51"/>
      <c r="Y450" s="51"/>
      <c r="Z450" s="51"/>
      <c r="AA450" s="51"/>
    </row>
    <row r="451" spans="1:27" ht="15">
      <c r="A451" s="51"/>
      <c r="B451" s="51"/>
      <c r="C451" s="51"/>
      <c r="D451" s="51"/>
      <c r="E451" s="51"/>
      <c r="F451" s="52"/>
      <c r="G451" s="51"/>
      <c r="H451" s="51"/>
      <c r="I451" s="51"/>
      <c r="J451" s="52"/>
      <c r="K451" s="51"/>
      <c r="L451" s="51"/>
      <c r="M451" s="51"/>
      <c r="N451" s="51"/>
      <c r="O451" s="51"/>
      <c r="P451" s="51"/>
      <c r="Q451" s="51"/>
      <c r="R451" s="51"/>
      <c r="S451" s="51"/>
      <c r="T451" s="51"/>
      <c r="U451" s="51"/>
      <c r="V451" s="51"/>
      <c r="W451" s="51"/>
      <c r="X451" s="51"/>
      <c r="Y451" s="51"/>
      <c r="Z451" s="51"/>
      <c r="AA451" s="51"/>
    </row>
    <row r="452" spans="1:27" ht="15">
      <c r="A452" s="51"/>
      <c r="B452" s="51"/>
      <c r="C452" s="51"/>
      <c r="D452" s="51"/>
      <c r="E452" s="51"/>
      <c r="F452" s="52"/>
      <c r="G452" s="51"/>
      <c r="H452" s="51"/>
      <c r="I452" s="51"/>
      <c r="J452" s="52"/>
      <c r="K452" s="51"/>
      <c r="L452" s="51"/>
      <c r="M452" s="51"/>
      <c r="N452" s="51"/>
      <c r="O452" s="51"/>
      <c r="P452" s="51"/>
      <c r="Q452" s="51"/>
      <c r="R452" s="51"/>
      <c r="S452" s="51"/>
      <c r="T452" s="51"/>
      <c r="U452" s="51"/>
      <c r="V452" s="51"/>
      <c r="W452" s="51"/>
      <c r="X452" s="51"/>
      <c r="Y452" s="51"/>
      <c r="Z452" s="51"/>
      <c r="AA452" s="51"/>
    </row>
    <row r="453" spans="1:27" ht="15">
      <c r="A453" s="51"/>
      <c r="B453" s="51"/>
      <c r="C453" s="51"/>
      <c r="D453" s="51"/>
      <c r="E453" s="51"/>
      <c r="F453" s="52"/>
      <c r="G453" s="51"/>
      <c r="H453" s="51"/>
      <c r="I453" s="51"/>
      <c r="J453" s="52"/>
      <c r="K453" s="51"/>
      <c r="L453" s="51"/>
      <c r="M453" s="51"/>
      <c r="N453" s="51"/>
      <c r="O453" s="51"/>
      <c r="P453" s="51"/>
      <c r="Q453" s="51"/>
      <c r="R453" s="51"/>
      <c r="S453" s="51"/>
      <c r="T453" s="51"/>
      <c r="U453" s="51"/>
      <c r="V453" s="51"/>
      <c r="W453" s="51"/>
      <c r="X453" s="51"/>
      <c r="Y453" s="51"/>
      <c r="Z453" s="51"/>
      <c r="AA453" s="51"/>
    </row>
    <row r="454" spans="1:27" ht="15">
      <c r="A454" s="51"/>
      <c r="B454" s="51"/>
      <c r="C454" s="51"/>
      <c r="D454" s="51"/>
      <c r="E454" s="51"/>
      <c r="F454" s="52"/>
      <c r="G454" s="51"/>
      <c r="H454" s="51"/>
      <c r="I454" s="51"/>
      <c r="J454" s="52"/>
      <c r="K454" s="51"/>
      <c r="L454" s="51"/>
      <c r="M454" s="51"/>
      <c r="N454" s="51"/>
      <c r="O454" s="51"/>
      <c r="P454" s="51"/>
      <c r="Q454" s="51"/>
      <c r="R454" s="51"/>
      <c r="S454" s="51"/>
      <c r="T454" s="51"/>
      <c r="U454" s="51"/>
      <c r="V454" s="51"/>
      <c r="W454" s="51"/>
      <c r="X454" s="51"/>
      <c r="Y454" s="51"/>
      <c r="Z454" s="51"/>
      <c r="AA454" s="51"/>
    </row>
    <row r="455" spans="1:27" ht="15">
      <c r="A455" s="51"/>
      <c r="B455" s="51"/>
      <c r="C455" s="51"/>
      <c r="D455" s="51"/>
      <c r="E455" s="51"/>
      <c r="F455" s="52"/>
      <c r="G455" s="51"/>
      <c r="H455" s="51"/>
      <c r="I455" s="51"/>
      <c r="J455" s="52"/>
      <c r="K455" s="51"/>
      <c r="L455" s="51"/>
      <c r="M455" s="51"/>
      <c r="N455" s="51"/>
      <c r="O455" s="51"/>
      <c r="P455" s="51"/>
      <c r="Q455" s="51"/>
      <c r="R455" s="51"/>
      <c r="S455" s="51"/>
      <c r="T455" s="51"/>
      <c r="U455" s="51"/>
      <c r="V455" s="51"/>
      <c r="W455" s="51"/>
      <c r="X455" s="51"/>
      <c r="Y455" s="51"/>
      <c r="Z455" s="51"/>
      <c r="AA455" s="51"/>
    </row>
    <row r="456" spans="1:27" ht="15">
      <c r="A456" s="51"/>
      <c r="B456" s="51"/>
      <c r="C456" s="51"/>
      <c r="D456" s="51"/>
      <c r="E456" s="51"/>
      <c r="F456" s="52"/>
      <c r="G456" s="51"/>
      <c r="H456" s="51"/>
      <c r="I456" s="51"/>
      <c r="J456" s="52"/>
      <c r="K456" s="51"/>
      <c r="L456" s="51"/>
      <c r="M456" s="51"/>
      <c r="N456" s="51"/>
      <c r="O456" s="51"/>
      <c r="P456" s="51"/>
      <c r="Q456" s="51"/>
      <c r="R456" s="51"/>
      <c r="S456" s="51"/>
      <c r="T456" s="51"/>
      <c r="U456" s="51"/>
      <c r="V456" s="51"/>
      <c r="W456" s="51"/>
      <c r="X456" s="51"/>
      <c r="Y456" s="51"/>
      <c r="Z456" s="51"/>
      <c r="AA456" s="51"/>
    </row>
    <row r="457" spans="1:27" ht="15">
      <c r="A457" s="51"/>
      <c r="B457" s="51"/>
      <c r="C457" s="51"/>
      <c r="D457" s="51"/>
      <c r="E457" s="51"/>
      <c r="F457" s="52"/>
      <c r="G457" s="51"/>
      <c r="H457" s="51"/>
      <c r="I457" s="51"/>
      <c r="J457" s="52"/>
      <c r="K457" s="51"/>
      <c r="L457" s="51"/>
      <c r="M457" s="51"/>
      <c r="N457" s="51"/>
      <c r="O457" s="51"/>
      <c r="P457" s="51"/>
      <c r="Q457" s="51"/>
      <c r="R457" s="51"/>
      <c r="S457" s="51"/>
      <c r="T457" s="51"/>
      <c r="U457" s="51"/>
      <c r="V457" s="51"/>
      <c r="W457" s="51"/>
      <c r="X457" s="51"/>
      <c r="Y457" s="51"/>
      <c r="Z457" s="51"/>
      <c r="AA457" s="51"/>
    </row>
    <row r="458" spans="1:27" ht="15">
      <c r="A458" s="51"/>
      <c r="B458" s="51"/>
      <c r="C458" s="51"/>
      <c r="D458" s="51"/>
      <c r="E458" s="51"/>
      <c r="F458" s="52"/>
      <c r="G458" s="51"/>
      <c r="H458" s="51"/>
      <c r="I458" s="51"/>
      <c r="J458" s="52"/>
      <c r="K458" s="51"/>
      <c r="L458" s="51"/>
      <c r="M458" s="51"/>
      <c r="N458" s="51"/>
      <c r="O458" s="51"/>
      <c r="P458" s="51"/>
      <c r="Q458" s="51"/>
      <c r="R458" s="51"/>
      <c r="S458" s="51"/>
      <c r="T458" s="51"/>
      <c r="U458" s="51"/>
      <c r="V458" s="51"/>
      <c r="W458" s="51"/>
      <c r="X458" s="51"/>
      <c r="Y458" s="51"/>
      <c r="Z458" s="51"/>
      <c r="AA458" s="51"/>
    </row>
    <row r="459" spans="1:27" ht="15">
      <c r="A459" s="51"/>
      <c r="B459" s="51"/>
      <c r="C459" s="51"/>
      <c r="D459" s="51"/>
      <c r="E459" s="51"/>
      <c r="F459" s="52"/>
      <c r="G459" s="51"/>
      <c r="H459" s="51"/>
      <c r="I459" s="51"/>
      <c r="J459" s="52"/>
      <c r="K459" s="51"/>
      <c r="L459" s="51"/>
      <c r="M459" s="51"/>
      <c r="N459" s="51"/>
      <c r="O459" s="51"/>
      <c r="P459" s="51"/>
      <c r="Q459" s="51"/>
      <c r="R459" s="51"/>
      <c r="S459" s="51"/>
      <c r="T459" s="51"/>
      <c r="U459" s="51"/>
      <c r="V459" s="51"/>
      <c r="W459" s="51"/>
      <c r="X459" s="51"/>
      <c r="Y459" s="51"/>
      <c r="Z459" s="51"/>
      <c r="AA459" s="51"/>
    </row>
    <row r="460" spans="1:27" ht="15">
      <c r="A460" s="51"/>
      <c r="B460" s="51"/>
      <c r="C460" s="51"/>
      <c r="D460" s="51"/>
      <c r="E460" s="51"/>
      <c r="F460" s="52"/>
      <c r="G460" s="51"/>
      <c r="H460" s="51"/>
      <c r="I460" s="51"/>
      <c r="J460" s="52"/>
      <c r="K460" s="51"/>
      <c r="L460" s="51"/>
      <c r="M460" s="51"/>
      <c r="N460" s="51"/>
      <c r="O460" s="51"/>
      <c r="P460" s="51"/>
      <c r="Q460" s="51"/>
      <c r="R460" s="51"/>
      <c r="S460" s="51"/>
      <c r="T460" s="51"/>
      <c r="U460" s="51"/>
      <c r="V460" s="51"/>
      <c r="W460" s="51"/>
      <c r="X460" s="51"/>
      <c r="Y460" s="51"/>
      <c r="Z460" s="51"/>
      <c r="AA460" s="51"/>
    </row>
    <row r="461" spans="1:27" ht="15">
      <c r="A461" s="51"/>
      <c r="B461" s="51"/>
      <c r="C461" s="51"/>
      <c r="D461" s="51"/>
      <c r="E461" s="51"/>
      <c r="F461" s="52"/>
      <c r="G461" s="51"/>
      <c r="H461" s="51"/>
      <c r="I461" s="51"/>
      <c r="J461" s="52"/>
      <c r="K461" s="51"/>
      <c r="L461" s="51"/>
      <c r="M461" s="51"/>
      <c r="N461" s="51"/>
      <c r="O461" s="51"/>
      <c r="P461" s="51"/>
      <c r="Q461" s="51"/>
      <c r="R461" s="51"/>
      <c r="S461" s="51"/>
      <c r="T461" s="51"/>
      <c r="U461" s="51"/>
      <c r="V461" s="51"/>
      <c r="W461" s="51"/>
      <c r="X461" s="51"/>
      <c r="Y461" s="51"/>
      <c r="Z461" s="51"/>
      <c r="AA461" s="51"/>
    </row>
    <row r="462" spans="1:27" ht="15">
      <c r="A462" s="51"/>
      <c r="B462" s="51"/>
      <c r="C462" s="51"/>
      <c r="D462" s="51"/>
      <c r="E462" s="51"/>
      <c r="F462" s="52"/>
      <c r="G462" s="51"/>
      <c r="H462" s="51"/>
      <c r="I462" s="51"/>
      <c r="J462" s="52"/>
      <c r="K462" s="51"/>
      <c r="L462" s="51"/>
      <c r="M462" s="51"/>
      <c r="N462" s="51"/>
      <c r="O462" s="51"/>
      <c r="P462" s="51"/>
      <c r="Q462" s="51"/>
      <c r="R462" s="51"/>
      <c r="S462" s="51"/>
      <c r="T462" s="51"/>
      <c r="U462" s="51"/>
      <c r="V462" s="51"/>
      <c r="W462" s="51"/>
      <c r="X462" s="51"/>
      <c r="Y462" s="51"/>
      <c r="Z462" s="51"/>
      <c r="AA462" s="51"/>
    </row>
    <row r="463" spans="1:27" ht="15">
      <c r="A463" s="51"/>
      <c r="B463" s="51"/>
      <c r="C463" s="51"/>
      <c r="D463" s="51"/>
      <c r="E463" s="51"/>
      <c r="F463" s="52"/>
      <c r="G463" s="51"/>
      <c r="H463" s="51"/>
      <c r="I463" s="51"/>
      <c r="J463" s="52"/>
      <c r="K463" s="51"/>
      <c r="L463" s="51"/>
      <c r="M463" s="51"/>
      <c r="N463" s="51"/>
      <c r="O463" s="51"/>
      <c r="P463" s="51"/>
      <c r="Q463" s="51"/>
      <c r="R463" s="51"/>
      <c r="S463" s="51"/>
      <c r="T463" s="51"/>
      <c r="U463" s="51"/>
      <c r="V463" s="51"/>
      <c r="W463" s="51"/>
      <c r="X463" s="51"/>
      <c r="Y463" s="51"/>
      <c r="Z463" s="51"/>
      <c r="AA463" s="51"/>
    </row>
    <row r="464" spans="1:27" ht="15">
      <c r="A464" s="51"/>
      <c r="B464" s="51"/>
      <c r="C464" s="51"/>
      <c r="D464" s="51"/>
      <c r="E464" s="51"/>
      <c r="F464" s="52"/>
      <c r="G464" s="51"/>
      <c r="H464" s="51"/>
      <c r="I464" s="51"/>
      <c r="J464" s="52"/>
      <c r="K464" s="51"/>
      <c r="L464" s="51"/>
      <c r="M464" s="51"/>
      <c r="N464" s="51"/>
      <c r="O464" s="51"/>
      <c r="P464" s="51"/>
      <c r="Q464" s="51"/>
      <c r="R464" s="51"/>
      <c r="S464" s="51"/>
      <c r="T464" s="51"/>
      <c r="U464" s="51"/>
      <c r="V464" s="51"/>
      <c r="W464" s="51"/>
      <c r="X464" s="51"/>
      <c r="Y464" s="51"/>
      <c r="Z464" s="51"/>
      <c r="AA464" s="51"/>
    </row>
    <row r="465" spans="1:27" ht="15">
      <c r="A465" s="51"/>
      <c r="B465" s="51"/>
      <c r="C465" s="51"/>
      <c r="D465" s="51"/>
      <c r="E465" s="51"/>
      <c r="F465" s="52"/>
      <c r="G465" s="51"/>
      <c r="H465" s="51"/>
      <c r="I465" s="51"/>
      <c r="J465" s="52"/>
      <c r="K465" s="51"/>
      <c r="L465" s="51"/>
      <c r="M465" s="51"/>
      <c r="N465" s="51"/>
      <c r="O465" s="51"/>
      <c r="P465" s="51"/>
      <c r="Q465" s="51"/>
      <c r="R465" s="51"/>
      <c r="S465" s="51"/>
      <c r="T465" s="51"/>
      <c r="U465" s="51"/>
      <c r="V465" s="51"/>
      <c r="W465" s="51"/>
      <c r="X465" s="51"/>
      <c r="Y465" s="51"/>
      <c r="Z465" s="51"/>
      <c r="AA465" s="51"/>
    </row>
    <row r="466" spans="1:27" ht="15">
      <c r="A466" s="51"/>
      <c r="B466" s="51"/>
      <c r="C466" s="51"/>
      <c r="D466" s="51"/>
      <c r="E466" s="51"/>
      <c r="F466" s="52"/>
      <c r="G466" s="51"/>
      <c r="H466" s="51"/>
      <c r="I466" s="51"/>
      <c r="J466" s="52"/>
      <c r="K466" s="51"/>
      <c r="L466" s="51"/>
      <c r="M466" s="51"/>
      <c r="N466" s="51"/>
      <c r="O466" s="51"/>
      <c r="P466" s="51"/>
      <c r="Q466" s="51"/>
      <c r="R466" s="51"/>
      <c r="S466" s="51"/>
      <c r="T466" s="51"/>
      <c r="U466" s="51"/>
      <c r="V466" s="51"/>
      <c r="W466" s="51"/>
      <c r="X466" s="51"/>
      <c r="Y466" s="51"/>
      <c r="Z466" s="51"/>
      <c r="AA466" s="51"/>
    </row>
    <row r="467" spans="1:27" ht="15">
      <c r="A467" s="51"/>
      <c r="B467" s="51"/>
      <c r="C467" s="51"/>
      <c r="D467" s="51"/>
      <c r="E467" s="51"/>
      <c r="F467" s="52"/>
      <c r="G467" s="51"/>
      <c r="H467" s="51"/>
      <c r="I467" s="51"/>
      <c r="J467" s="52"/>
      <c r="K467" s="51"/>
      <c r="L467" s="51"/>
      <c r="M467" s="51"/>
      <c r="N467" s="51"/>
      <c r="O467" s="51"/>
      <c r="P467" s="51"/>
      <c r="Q467" s="51"/>
      <c r="R467" s="51"/>
      <c r="S467" s="51"/>
      <c r="T467" s="51"/>
      <c r="U467" s="51"/>
      <c r="V467" s="51"/>
      <c r="W467" s="51"/>
      <c r="X467" s="51"/>
      <c r="Y467" s="51"/>
      <c r="Z467" s="51"/>
      <c r="AA467" s="51"/>
    </row>
    <row r="468" spans="1:27" ht="15">
      <c r="A468" s="51"/>
      <c r="B468" s="51"/>
      <c r="C468" s="51"/>
      <c r="D468" s="51"/>
      <c r="E468" s="51"/>
      <c r="F468" s="52"/>
      <c r="G468" s="51"/>
      <c r="H468" s="51"/>
      <c r="I468" s="51"/>
      <c r="J468" s="52"/>
      <c r="K468" s="51"/>
      <c r="L468" s="51"/>
      <c r="M468" s="51"/>
      <c r="N468" s="51"/>
      <c r="O468" s="51"/>
      <c r="P468" s="51"/>
      <c r="Q468" s="51"/>
      <c r="R468" s="51"/>
      <c r="S468" s="51"/>
      <c r="T468" s="51"/>
      <c r="U468" s="51"/>
      <c r="V468" s="51"/>
      <c r="W468" s="51"/>
      <c r="X468" s="51"/>
      <c r="Y468" s="51"/>
      <c r="Z468" s="51"/>
      <c r="AA468" s="51"/>
    </row>
    <row r="469" spans="1:27" ht="15">
      <c r="A469" s="51"/>
      <c r="B469" s="51"/>
      <c r="C469" s="51"/>
      <c r="D469" s="51"/>
      <c r="E469" s="51"/>
      <c r="F469" s="52"/>
      <c r="G469" s="51"/>
      <c r="H469" s="51"/>
      <c r="I469" s="51"/>
      <c r="J469" s="52"/>
      <c r="K469" s="51"/>
      <c r="L469" s="51"/>
      <c r="M469" s="51"/>
      <c r="N469" s="51"/>
      <c r="O469" s="51"/>
      <c r="P469" s="51"/>
      <c r="Q469" s="51"/>
      <c r="R469" s="51"/>
      <c r="S469" s="51"/>
      <c r="T469" s="51"/>
      <c r="U469" s="51"/>
      <c r="V469" s="51"/>
      <c r="W469" s="51"/>
      <c r="X469" s="51"/>
      <c r="Y469" s="51"/>
      <c r="Z469" s="51"/>
      <c r="AA469" s="51"/>
    </row>
    <row r="470" spans="1:27" ht="15">
      <c r="A470" s="51"/>
      <c r="B470" s="51"/>
      <c r="C470" s="51"/>
      <c r="D470" s="51"/>
      <c r="E470" s="51"/>
      <c r="F470" s="52"/>
      <c r="G470" s="51"/>
      <c r="H470" s="51"/>
      <c r="I470" s="51"/>
      <c r="J470" s="52"/>
      <c r="K470" s="51"/>
      <c r="L470" s="51"/>
      <c r="M470" s="51"/>
      <c r="N470" s="51"/>
      <c r="O470" s="51"/>
      <c r="P470" s="51"/>
      <c r="Q470" s="51"/>
      <c r="R470" s="51"/>
      <c r="S470" s="51"/>
      <c r="T470" s="51"/>
      <c r="U470" s="51"/>
      <c r="V470" s="51"/>
      <c r="W470" s="51"/>
      <c r="X470" s="51"/>
      <c r="Y470" s="51"/>
      <c r="Z470" s="51"/>
      <c r="AA470" s="51"/>
    </row>
    <row r="471" spans="1:27" ht="15">
      <c r="A471" s="51"/>
      <c r="B471" s="51"/>
      <c r="C471" s="51"/>
      <c r="D471" s="51"/>
      <c r="E471" s="51"/>
      <c r="F471" s="52"/>
      <c r="G471" s="51"/>
      <c r="H471" s="51"/>
      <c r="I471" s="51"/>
      <c r="J471" s="52"/>
      <c r="K471" s="51"/>
      <c r="L471" s="51"/>
      <c r="M471" s="51"/>
      <c r="N471" s="51"/>
      <c r="O471" s="51"/>
      <c r="P471" s="51"/>
      <c r="Q471" s="51"/>
      <c r="R471" s="51"/>
      <c r="S471" s="51"/>
      <c r="T471" s="51"/>
      <c r="U471" s="51"/>
      <c r="V471" s="51"/>
      <c r="W471" s="51"/>
      <c r="X471" s="51"/>
      <c r="Y471" s="51"/>
      <c r="Z471" s="51"/>
      <c r="AA471" s="51"/>
    </row>
    <row r="472" spans="1:27" ht="15">
      <c r="A472" s="51"/>
      <c r="B472" s="51"/>
      <c r="C472" s="51"/>
      <c r="D472" s="51"/>
      <c r="E472" s="51"/>
      <c r="F472" s="52"/>
      <c r="G472" s="51"/>
      <c r="H472" s="51"/>
      <c r="I472" s="51"/>
      <c r="J472" s="52"/>
      <c r="K472" s="51"/>
      <c r="L472" s="51"/>
      <c r="M472" s="51"/>
      <c r="N472" s="51"/>
      <c r="O472" s="51"/>
      <c r="P472" s="51"/>
      <c r="Q472" s="51"/>
      <c r="R472" s="51"/>
      <c r="S472" s="51"/>
      <c r="T472" s="51"/>
      <c r="U472" s="51"/>
      <c r="V472" s="51"/>
      <c r="W472" s="51"/>
      <c r="X472" s="51"/>
      <c r="Y472" s="51"/>
      <c r="Z472" s="51"/>
      <c r="AA472" s="51"/>
    </row>
    <row r="473" spans="1:27" ht="15">
      <c r="A473" s="51"/>
      <c r="B473" s="51"/>
      <c r="C473" s="51"/>
      <c r="D473" s="51"/>
      <c r="E473" s="51"/>
      <c r="F473" s="52"/>
      <c r="G473" s="51"/>
      <c r="H473" s="51"/>
      <c r="I473" s="51"/>
      <c r="J473" s="52"/>
      <c r="K473" s="51"/>
      <c r="L473" s="51"/>
      <c r="M473" s="51"/>
      <c r="N473" s="51"/>
      <c r="O473" s="51"/>
      <c r="P473" s="51"/>
      <c r="Q473" s="51"/>
      <c r="R473" s="51"/>
      <c r="S473" s="51"/>
      <c r="T473" s="51"/>
      <c r="U473" s="51"/>
      <c r="V473" s="51"/>
      <c r="W473" s="51"/>
      <c r="X473" s="51"/>
      <c r="Y473" s="51"/>
      <c r="Z473" s="51"/>
      <c r="AA473" s="51"/>
    </row>
    <row r="474" spans="1:27" ht="15">
      <c r="A474" s="51"/>
      <c r="B474" s="51"/>
      <c r="C474" s="51"/>
      <c r="D474" s="51"/>
      <c r="E474" s="51"/>
      <c r="F474" s="52"/>
      <c r="G474" s="51"/>
      <c r="H474" s="51"/>
      <c r="I474" s="51"/>
      <c r="J474" s="52"/>
      <c r="K474" s="51"/>
      <c r="L474" s="51"/>
      <c r="M474" s="51"/>
      <c r="N474" s="51"/>
      <c r="O474" s="51"/>
      <c r="P474" s="51"/>
      <c r="Q474" s="51"/>
      <c r="R474" s="51"/>
      <c r="S474" s="51"/>
      <c r="T474" s="51"/>
      <c r="U474" s="51"/>
      <c r="V474" s="51"/>
      <c r="W474" s="51"/>
      <c r="X474" s="51"/>
      <c r="Y474" s="51"/>
      <c r="Z474" s="51"/>
      <c r="AA474" s="51"/>
    </row>
    <row r="475" spans="1:27" ht="15">
      <c r="A475" s="51"/>
      <c r="B475" s="51"/>
      <c r="C475" s="51"/>
      <c r="D475" s="51"/>
      <c r="E475" s="51"/>
      <c r="F475" s="52"/>
      <c r="G475" s="51"/>
      <c r="H475" s="51"/>
      <c r="I475" s="51"/>
      <c r="J475" s="52"/>
      <c r="K475" s="51"/>
      <c r="L475" s="51"/>
      <c r="M475" s="51"/>
      <c r="N475" s="51"/>
      <c r="O475" s="51"/>
      <c r="P475" s="51"/>
      <c r="Q475" s="51"/>
      <c r="R475" s="51"/>
      <c r="S475" s="51"/>
      <c r="T475" s="51"/>
      <c r="U475" s="51"/>
      <c r="V475" s="51"/>
      <c r="W475" s="51"/>
      <c r="X475" s="51"/>
      <c r="Y475" s="51"/>
      <c r="Z475" s="51"/>
      <c r="AA475" s="51"/>
    </row>
    <row r="476" spans="1:27" ht="15">
      <c r="A476" s="51"/>
      <c r="B476" s="51"/>
      <c r="C476" s="51"/>
      <c r="D476" s="51"/>
      <c r="E476" s="51"/>
      <c r="F476" s="52"/>
      <c r="G476" s="51"/>
      <c r="H476" s="51"/>
      <c r="I476" s="51"/>
      <c r="J476" s="52"/>
      <c r="K476" s="51"/>
      <c r="L476" s="51"/>
      <c r="M476" s="51"/>
      <c r="N476" s="51"/>
      <c r="O476" s="51"/>
      <c r="P476" s="51"/>
      <c r="Q476" s="51"/>
      <c r="R476" s="51"/>
      <c r="S476" s="51"/>
      <c r="T476" s="51"/>
      <c r="U476" s="51"/>
      <c r="V476" s="51"/>
      <c r="W476" s="51"/>
      <c r="X476" s="51"/>
      <c r="Y476" s="51"/>
      <c r="Z476" s="51"/>
      <c r="AA476" s="51"/>
    </row>
    <row r="477" spans="1:27" ht="15">
      <c r="A477" s="51"/>
      <c r="B477" s="51"/>
      <c r="C477" s="51"/>
      <c r="D477" s="51"/>
      <c r="E477" s="51"/>
      <c r="F477" s="52"/>
      <c r="G477" s="51"/>
      <c r="H477" s="51"/>
      <c r="I477" s="51"/>
      <c r="J477" s="52"/>
      <c r="K477" s="51"/>
      <c r="L477" s="51"/>
      <c r="M477" s="51"/>
      <c r="N477" s="51"/>
      <c r="O477" s="51"/>
      <c r="P477" s="51"/>
      <c r="Q477" s="51"/>
      <c r="R477" s="51"/>
      <c r="S477" s="51"/>
      <c r="T477" s="51"/>
      <c r="U477" s="51"/>
      <c r="V477" s="51"/>
      <c r="W477" s="51"/>
      <c r="X477" s="51"/>
      <c r="Y477" s="51"/>
      <c r="Z477" s="51"/>
      <c r="AA477" s="51"/>
    </row>
    <row r="478" spans="1:27" ht="15">
      <c r="A478" s="51"/>
      <c r="B478" s="51"/>
      <c r="C478" s="51"/>
      <c r="D478" s="51"/>
      <c r="E478" s="51"/>
      <c r="F478" s="52"/>
      <c r="G478" s="51"/>
      <c r="H478" s="51"/>
      <c r="I478" s="51"/>
      <c r="J478" s="52"/>
      <c r="K478" s="51"/>
      <c r="L478" s="51"/>
      <c r="M478" s="51"/>
      <c r="N478" s="51"/>
      <c r="O478" s="51"/>
      <c r="P478" s="51"/>
      <c r="Q478" s="51"/>
      <c r="R478" s="51"/>
      <c r="S478" s="51"/>
      <c r="T478" s="51"/>
      <c r="U478" s="51"/>
      <c r="V478" s="51"/>
      <c r="W478" s="51"/>
      <c r="X478" s="51"/>
      <c r="Y478" s="51"/>
      <c r="Z478" s="51"/>
      <c r="AA478" s="51"/>
    </row>
    <row r="479" spans="1:27" ht="15">
      <c r="A479" s="51"/>
      <c r="B479" s="51"/>
      <c r="C479" s="51"/>
      <c r="D479" s="51"/>
      <c r="E479" s="51"/>
      <c r="F479" s="52"/>
      <c r="G479" s="51"/>
      <c r="H479" s="51"/>
      <c r="I479" s="51"/>
      <c r="J479" s="52"/>
      <c r="K479" s="51"/>
      <c r="L479" s="51"/>
      <c r="M479" s="51"/>
      <c r="N479" s="51"/>
      <c r="O479" s="51"/>
      <c r="P479" s="51"/>
      <c r="Q479" s="51"/>
      <c r="R479" s="51"/>
      <c r="S479" s="51"/>
      <c r="T479" s="51"/>
      <c r="U479" s="51"/>
      <c r="V479" s="51"/>
      <c r="W479" s="51"/>
      <c r="X479" s="51"/>
      <c r="Y479" s="51"/>
      <c r="Z479" s="51"/>
      <c r="AA479" s="51"/>
    </row>
    <row r="480" spans="1:27" ht="15">
      <c r="A480" s="51"/>
      <c r="B480" s="51"/>
      <c r="C480" s="51"/>
      <c r="D480" s="51"/>
      <c r="E480" s="51"/>
      <c r="F480" s="52"/>
      <c r="G480" s="51"/>
      <c r="H480" s="51"/>
      <c r="I480" s="51"/>
      <c r="J480" s="52"/>
      <c r="K480" s="51"/>
      <c r="L480" s="51"/>
      <c r="M480" s="51"/>
      <c r="N480" s="51"/>
      <c r="O480" s="51"/>
      <c r="P480" s="51"/>
      <c r="Q480" s="51"/>
      <c r="R480" s="51"/>
      <c r="S480" s="51"/>
      <c r="T480" s="51"/>
      <c r="U480" s="51"/>
      <c r="V480" s="51"/>
      <c r="W480" s="51"/>
      <c r="X480" s="51"/>
      <c r="Y480" s="51"/>
      <c r="Z480" s="51"/>
      <c r="AA480" s="51"/>
    </row>
    <row r="481" spans="1:27" ht="15">
      <c r="A481" s="51"/>
      <c r="B481" s="51"/>
      <c r="C481" s="51"/>
      <c r="D481" s="51"/>
      <c r="E481" s="51"/>
      <c r="F481" s="52"/>
      <c r="G481" s="51"/>
      <c r="H481" s="51"/>
      <c r="I481" s="51"/>
      <c r="J481" s="52"/>
      <c r="K481" s="51"/>
      <c r="L481" s="51"/>
      <c r="M481" s="51"/>
      <c r="N481" s="51"/>
      <c r="O481" s="51"/>
      <c r="P481" s="51"/>
      <c r="Q481" s="51"/>
      <c r="R481" s="51"/>
      <c r="S481" s="51"/>
      <c r="T481" s="51"/>
      <c r="U481" s="51"/>
      <c r="V481" s="51"/>
      <c r="W481" s="51"/>
      <c r="X481" s="51"/>
      <c r="Y481" s="51"/>
      <c r="Z481" s="51"/>
      <c r="AA481" s="51"/>
    </row>
    <row r="482" spans="1:27" ht="15">
      <c r="A482" s="51"/>
      <c r="B482" s="51"/>
      <c r="C482" s="51"/>
      <c r="D482" s="51"/>
      <c r="E482" s="51"/>
      <c r="F482" s="52"/>
      <c r="G482" s="51"/>
      <c r="H482" s="51"/>
      <c r="I482" s="51"/>
      <c r="J482" s="52"/>
      <c r="K482" s="51"/>
      <c r="L482" s="51"/>
      <c r="M482" s="51"/>
      <c r="N482" s="51"/>
      <c r="O482" s="51"/>
      <c r="P482" s="51"/>
      <c r="Q482" s="51"/>
      <c r="R482" s="51"/>
      <c r="S482" s="51"/>
      <c r="T482" s="51"/>
      <c r="U482" s="51"/>
      <c r="V482" s="51"/>
      <c r="W482" s="51"/>
      <c r="X482" s="51"/>
      <c r="Y482" s="51"/>
      <c r="Z482" s="51"/>
      <c r="AA482" s="51"/>
    </row>
    <row r="483" spans="1:27" ht="15">
      <c r="A483" s="51"/>
      <c r="B483" s="51"/>
      <c r="C483" s="51"/>
      <c r="D483" s="51"/>
      <c r="E483" s="51"/>
      <c r="F483" s="52"/>
      <c r="G483" s="51"/>
      <c r="H483" s="51"/>
      <c r="I483" s="51"/>
      <c r="J483" s="52"/>
      <c r="K483" s="51"/>
      <c r="L483" s="51"/>
      <c r="M483" s="51"/>
      <c r="N483" s="51"/>
      <c r="O483" s="51"/>
      <c r="P483" s="51"/>
      <c r="Q483" s="51"/>
      <c r="R483" s="51"/>
      <c r="S483" s="51"/>
      <c r="T483" s="51"/>
      <c r="U483" s="51"/>
      <c r="V483" s="51"/>
      <c r="W483" s="51"/>
      <c r="X483" s="51"/>
      <c r="Y483" s="51"/>
      <c r="Z483" s="51"/>
      <c r="AA483" s="51"/>
    </row>
    <row r="484" spans="1:27" ht="15">
      <c r="A484" s="51"/>
      <c r="B484" s="51"/>
      <c r="C484" s="51"/>
      <c r="D484" s="51"/>
      <c r="E484" s="51"/>
      <c r="F484" s="52"/>
      <c r="G484" s="51"/>
      <c r="H484" s="51"/>
      <c r="I484" s="51"/>
      <c r="J484" s="52"/>
      <c r="K484" s="51"/>
      <c r="L484" s="51"/>
      <c r="M484" s="51"/>
      <c r="N484" s="51"/>
      <c r="O484" s="51"/>
      <c r="P484" s="51"/>
      <c r="Q484" s="51"/>
      <c r="R484" s="51"/>
      <c r="S484" s="51"/>
      <c r="T484" s="51"/>
      <c r="U484" s="51"/>
      <c r="V484" s="51"/>
      <c r="W484" s="51"/>
      <c r="X484" s="51"/>
      <c r="Y484" s="51"/>
      <c r="Z484" s="51"/>
      <c r="AA484" s="51"/>
    </row>
    <row r="485" spans="1:27" ht="15">
      <c r="A485" s="51"/>
      <c r="B485" s="51"/>
      <c r="C485" s="51"/>
      <c r="D485" s="51"/>
      <c r="E485" s="51"/>
      <c r="F485" s="52"/>
      <c r="G485" s="51"/>
      <c r="H485" s="51"/>
      <c r="I485" s="51"/>
      <c r="J485" s="52"/>
      <c r="K485" s="51"/>
      <c r="L485" s="51"/>
      <c r="M485" s="51"/>
      <c r="N485" s="51"/>
      <c r="O485" s="51"/>
      <c r="P485" s="51"/>
      <c r="Q485" s="51"/>
      <c r="R485" s="51"/>
      <c r="S485" s="51"/>
      <c r="T485" s="51"/>
      <c r="U485" s="51"/>
      <c r="V485" s="51"/>
      <c r="W485" s="51"/>
      <c r="X485" s="51"/>
      <c r="Y485" s="51"/>
      <c r="Z485" s="51"/>
      <c r="AA485" s="51"/>
    </row>
    <row r="486" spans="1:27" ht="15">
      <c r="A486" s="51"/>
      <c r="B486" s="51"/>
      <c r="C486" s="51"/>
      <c r="D486" s="51"/>
      <c r="E486" s="51"/>
      <c r="F486" s="52"/>
      <c r="G486" s="51"/>
      <c r="H486" s="51"/>
      <c r="I486" s="51"/>
      <c r="J486" s="52"/>
      <c r="K486" s="51"/>
      <c r="L486" s="51"/>
      <c r="M486" s="51"/>
      <c r="N486" s="51"/>
      <c r="O486" s="51"/>
      <c r="P486" s="51"/>
      <c r="Q486" s="51"/>
      <c r="R486" s="51"/>
      <c r="S486" s="51"/>
      <c r="T486" s="51"/>
      <c r="U486" s="51"/>
      <c r="V486" s="51"/>
      <c r="W486" s="51"/>
      <c r="X486" s="51"/>
      <c r="Y486" s="51"/>
      <c r="Z486" s="51"/>
      <c r="AA486" s="51"/>
    </row>
    <row r="487" spans="1:27" ht="15">
      <c r="A487" s="51"/>
      <c r="B487" s="51"/>
      <c r="C487" s="51"/>
      <c r="D487" s="51"/>
      <c r="E487" s="51"/>
      <c r="F487" s="52"/>
      <c r="G487" s="51"/>
      <c r="H487" s="51"/>
      <c r="I487" s="51"/>
      <c r="J487" s="52"/>
      <c r="K487" s="51"/>
      <c r="L487" s="51"/>
      <c r="M487" s="51"/>
      <c r="N487" s="51"/>
      <c r="O487" s="51"/>
      <c r="P487" s="51"/>
      <c r="Q487" s="51"/>
      <c r="R487" s="51"/>
      <c r="S487" s="51"/>
      <c r="T487" s="51"/>
      <c r="U487" s="51"/>
      <c r="V487" s="51"/>
      <c r="W487" s="51"/>
      <c r="X487" s="51"/>
      <c r="Y487" s="51"/>
      <c r="Z487" s="51"/>
      <c r="AA487" s="51"/>
    </row>
    <row r="488" spans="1:27" ht="15">
      <c r="A488" s="51"/>
      <c r="B488" s="51"/>
      <c r="C488" s="51"/>
      <c r="D488" s="51"/>
      <c r="E488" s="51"/>
      <c r="F488" s="52"/>
      <c r="G488" s="51"/>
      <c r="H488" s="51"/>
      <c r="I488" s="51"/>
      <c r="J488" s="52"/>
      <c r="K488" s="51"/>
      <c r="L488" s="51"/>
      <c r="M488" s="51"/>
      <c r="N488" s="51"/>
      <c r="O488" s="51"/>
      <c r="P488" s="51"/>
      <c r="Q488" s="51"/>
      <c r="R488" s="51"/>
      <c r="S488" s="51"/>
      <c r="T488" s="51"/>
      <c r="U488" s="51"/>
      <c r="V488" s="51"/>
      <c r="W488" s="51"/>
      <c r="X488" s="51"/>
      <c r="Y488" s="51"/>
      <c r="Z488" s="51"/>
      <c r="AA488" s="51"/>
    </row>
    <row r="489" spans="1:27" ht="15">
      <c r="A489" s="51"/>
      <c r="B489" s="51"/>
      <c r="C489" s="51"/>
      <c r="D489" s="51"/>
      <c r="E489" s="51"/>
      <c r="F489" s="52"/>
      <c r="G489" s="51"/>
      <c r="H489" s="51"/>
      <c r="I489" s="51"/>
      <c r="J489" s="52"/>
      <c r="K489" s="51"/>
      <c r="L489" s="51"/>
      <c r="M489" s="51"/>
      <c r="N489" s="51"/>
      <c r="O489" s="51"/>
      <c r="P489" s="51"/>
      <c r="Q489" s="51"/>
      <c r="R489" s="51"/>
      <c r="S489" s="51"/>
      <c r="T489" s="51"/>
      <c r="U489" s="51"/>
      <c r="V489" s="51"/>
      <c r="W489" s="51"/>
      <c r="X489" s="51"/>
      <c r="Y489" s="51"/>
      <c r="Z489" s="51"/>
      <c r="AA489" s="51"/>
    </row>
    <row r="490" spans="1:27" ht="15">
      <c r="A490" s="51"/>
      <c r="B490" s="51"/>
      <c r="C490" s="51"/>
      <c r="D490" s="51"/>
      <c r="E490" s="51"/>
      <c r="F490" s="52"/>
      <c r="G490" s="51"/>
      <c r="H490" s="51"/>
      <c r="I490" s="51"/>
      <c r="J490" s="52"/>
      <c r="K490" s="51"/>
      <c r="L490" s="51"/>
      <c r="M490" s="51"/>
      <c r="N490" s="51"/>
      <c r="O490" s="51"/>
      <c r="P490" s="51"/>
      <c r="Q490" s="51"/>
      <c r="R490" s="51"/>
      <c r="S490" s="51"/>
      <c r="T490" s="51"/>
      <c r="U490" s="51"/>
      <c r="V490" s="51"/>
      <c r="W490" s="51"/>
      <c r="X490" s="51"/>
      <c r="Y490" s="51"/>
      <c r="Z490" s="51"/>
      <c r="AA490" s="51"/>
    </row>
    <row r="491" spans="1:27" ht="15">
      <c r="A491" s="51"/>
      <c r="B491" s="51"/>
      <c r="C491" s="51"/>
      <c r="D491" s="51"/>
      <c r="E491" s="51"/>
      <c r="F491" s="52"/>
      <c r="G491" s="51"/>
      <c r="H491" s="51"/>
      <c r="I491" s="51"/>
      <c r="J491" s="52"/>
      <c r="K491" s="51"/>
      <c r="L491" s="51"/>
      <c r="M491" s="51"/>
      <c r="N491" s="51"/>
      <c r="O491" s="51"/>
      <c r="P491" s="51"/>
      <c r="Q491" s="51"/>
      <c r="R491" s="51"/>
      <c r="S491" s="51"/>
      <c r="T491" s="51"/>
      <c r="U491" s="51"/>
      <c r="V491" s="51"/>
      <c r="W491" s="51"/>
      <c r="X491" s="51"/>
      <c r="Y491" s="51"/>
      <c r="Z491" s="51"/>
      <c r="AA491" s="51"/>
    </row>
    <row r="492" spans="1:27" ht="15">
      <c r="A492" s="51"/>
      <c r="B492" s="51"/>
      <c r="C492" s="51"/>
      <c r="D492" s="51"/>
      <c r="E492" s="51"/>
      <c r="F492" s="52"/>
      <c r="G492" s="51"/>
      <c r="H492" s="51"/>
      <c r="I492" s="51"/>
      <c r="J492" s="52"/>
      <c r="K492" s="51"/>
      <c r="L492" s="51"/>
      <c r="M492" s="51"/>
      <c r="N492" s="51"/>
      <c r="O492" s="51"/>
      <c r="P492" s="51"/>
      <c r="Q492" s="51"/>
      <c r="R492" s="51"/>
      <c r="S492" s="51"/>
      <c r="T492" s="51"/>
      <c r="U492" s="51"/>
      <c r="V492" s="51"/>
      <c r="W492" s="51"/>
      <c r="X492" s="51"/>
      <c r="Y492" s="51"/>
      <c r="Z492" s="51"/>
      <c r="AA492" s="51"/>
    </row>
    <row r="493" spans="1:27" ht="15">
      <c r="A493" s="51"/>
      <c r="B493" s="51"/>
      <c r="C493" s="51"/>
      <c r="D493" s="51"/>
      <c r="E493" s="51"/>
      <c r="F493" s="52"/>
      <c r="G493" s="51"/>
      <c r="H493" s="51"/>
      <c r="I493" s="51"/>
      <c r="J493" s="52"/>
      <c r="K493" s="51"/>
      <c r="L493" s="51"/>
      <c r="M493" s="51"/>
      <c r="N493" s="51"/>
      <c r="O493" s="51"/>
      <c r="P493" s="51"/>
      <c r="Q493" s="51"/>
      <c r="R493" s="51"/>
      <c r="S493" s="51"/>
      <c r="T493" s="51"/>
      <c r="U493" s="51"/>
      <c r="V493" s="51"/>
      <c r="W493" s="51"/>
      <c r="X493" s="51"/>
      <c r="Y493" s="51"/>
      <c r="Z493" s="51"/>
      <c r="AA493" s="51"/>
    </row>
    <row r="494" spans="1:27" ht="15">
      <c r="A494" s="51"/>
      <c r="B494" s="51"/>
      <c r="C494" s="51"/>
      <c r="D494" s="51"/>
      <c r="E494" s="51"/>
      <c r="F494" s="52"/>
      <c r="G494" s="51"/>
      <c r="H494" s="51"/>
      <c r="I494" s="51"/>
      <c r="J494" s="52"/>
      <c r="K494" s="51"/>
      <c r="L494" s="51"/>
      <c r="M494" s="51"/>
      <c r="N494" s="51"/>
      <c r="O494" s="51"/>
      <c r="P494" s="51"/>
      <c r="Q494" s="51"/>
      <c r="R494" s="51"/>
      <c r="S494" s="51"/>
      <c r="T494" s="51"/>
      <c r="U494" s="51"/>
      <c r="V494" s="51"/>
      <c r="W494" s="51"/>
      <c r="X494" s="51"/>
      <c r="Y494" s="51"/>
      <c r="Z494" s="51"/>
      <c r="AA494" s="51"/>
    </row>
    <row r="495" spans="1:27" ht="15">
      <c r="A495" s="51"/>
      <c r="B495" s="51"/>
      <c r="C495" s="51"/>
      <c r="D495" s="51"/>
      <c r="E495" s="51"/>
      <c r="F495" s="52"/>
      <c r="G495" s="51"/>
      <c r="H495" s="51"/>
      <c r="I495" s="51"/>
      <c r="J495" s="52"/>
      <c r="K495" s="51"/>
      <c r="L495" s="51"/>
      <c r="M495" s="51"/>
      <c r="N495" s="51"/>
      <c r="O495" s="51"/>
      <c r="P495" s="51"/>
      <c r="Q495" s="51"/>
      <c r="R495" s="51"/>
      <c r="S495" s="51"/>
      <c r="T495" s="51"/>
      <c r="U495" s="51"/>
      <c r="V495" s="51"/>
      <c r="W495" s="51"/>
      <c r="X495" s="51"/>
      <c r="Y495" s="51"/>
      <c r="Z495" s="51"/>
      <c r="AA495" s="51"/>
    </row>
    <row r="496" spans="1:27" ht="15">
      <c r="A496" s="51"/>
      <c r="B496" s="51"/>
      <c r="C496" s="51"/>
      <c r="D496" s="51"/>
      <c r="E496" s="51"/>
      <c r="F496" s="52"/>
      <c r="G496" s="51"/>
      <c r="H496" s="51"/>
      <c r="I496" s="51"/>
      <c r="J496" s="52"/>
      <c r="K496" s="51"/>
      <c r="L496" s="51"/>
      <c r="M496" s="51"/>
      <c r="N496" s="51"/>
      <c r="O496" s="51"/>
      <c r="P496" s="51"/>
      <c r="Q496" s="51"/>
      <c r="R496" s="51"/>
      <c r="S496" s="51"/>
      <c r="T496" s="51"/>
      <c r="U496" s="51"/>
      <c r="V496" s="51"/>
      <c r="W496" s="51"/>
      <c r="X496" s="51"/>
      <c r="Y496" s="51"/>
      <c r="Z496" s="51"/>
      <c r="AA496" s="51"/>
    </row>
    <row r="497" spans="1:27" ht="15">
      <c r="A497" s="51"/>
      <c r="B497" s="51"/>
      <c r="C497" s="51"/>
      <c r="D497" s="51"/>
      <c r="E497" s="51"/>
      <c r="F497" s="52"/>
      <c r="G497" s="51"/>
      <c r="H497" s="51"/>
      <c r="I497" s="51"/>
      <c r="J497" s="52"/>
      <c r="K497" s="51"/>
      <c r="L497" s="51"/>
      <c r="M497" s="51"/>
      <c r="N497" s="51"/>
      <c r="O497" s="51"/>
      <c r="P497" s="51"/>
      <c r="Q497" s="51"/>
      <c r="R497" s="51"/>
      <c r="S497" s="51"/>
      <c r="T497" s="51"/>
      <c r="U497" s="51"/>
      <c r="V497" s="51"/>
      <c r="W497" s="51"/>
      <c r="X497" s="51"/>
      <c r="Y497" s="51"/>
      <c r="Z497" s="51"/>
      <c r="AA497" s="51"/>
    </row>
    <row r="498" spans="1:27" ht="15">
      <c r="A498" s="51"/>
      <c r="B498" s="51"/>
      <c r="C498" s="51"/>
      <c r="D498" s="51"/>
      <c r="E498" s="51"/>
      <c r="F498" s="52"/>
      <c r="G498" s="51"/>
      <c r="H498" s="51"/>
      <c r="I498" s="51"/>
      <c r="J498" s="52"/>
      <c r="K498" s="51"/>
      <c r="L498" s="51"/>
      <c r="M498" s="51"/>
      <c r="N498" s="51"/>
      <c r="O498" s="51"/>
      <c r="P498" s="51"/>
      <c r="Q498" s="51"/>
      <c r="R498" s="51"/>
      <c r="S498" s="51"/>
      <c r="T498" s="51"/>
      <c r="U498" s="51"/>
      <c r="V498" s="51"/>
      <c r="W498" s="51"/>
      <c r="X498" s="51"/>
      <c r="Y498" s="51"/>
      <c r="Z498" s="51"/>
      <c r="AA498" s="51"/>
    </row>
    <row r="499" spans="1:27" ht="15">
      <c r="A499" s="51"/>
      <c r="B499" s="51"/>
      <c r="C499" s="51"/>
      <c r="D499" s="51"/>
      <c r="E499" s="51"/>
      <c r="F499" s="52"/>
      <c r="G499" s="51"/>
      <c r="H499" s="51"/>
      <c r="I499" s="51"/>
      <c r="J499" s="52"/>
      <c r="K499" s="51"/>
      <c r="L499" s="51"/>
      <c r="M499" s="51"/>
      <c r="N499" s="51"/>
      <c r="O499" s="51"/>
      <c r="P499" s="51"/>
      <c r="Q499" s="51"/>
      <c r="R499" s="51"/>
      <c r="S499" s="51"/>
      <c r="T499" s="51"/>
      <c r="U499" s="51"/>
      <c r="V499" s="51"/>
      <c r="W499" s="51"/>
      <c r="X499" s="51"/>
      <c r="Y499" s="51"/>
      <c r="Z499" s="51"/>
      <c r="AA499" s="51"/>
    </row>
    <row r="500" spans="1:27" ht="15">
      <c r="A500" s="51"/>
      <c r="B500" s="51"/>
      <c r="C500" s="51"/>
      <c r="D500" s="51"/>
      <c r="E500" s="51"/>
      <c r="F500" s="52"/>
      <c r="G500" s="51"/>
      <c r="H500" s="51"/>
      <c r="I500" s="51"/>
      <c r="J500" s="52"/>
      <c r="K500" s="51"/>
      <c r="L500" s="51"/>
      <c r="M500" s="51"/>
      <c r="N500" s="51"/>
      <c r="O500" s="51"/>
      <c r="P500" s="51"/>
      <c r="Q500" s="51"/>
      <c r="R500" s="51"/>
      <c r="S500" s="51"/>
      <c r="T500" s="51"/>
      <c r="U500" s="51"/>
      <c r="V500" s="51"/>
      <c r="W500" s="51"/>
      <c r="X500" s="51"/>
      <c r="Y500" s="51"/>
      <c r="Z500" s="51"/>
      <c r="AA500" s="51"/>
    </row>
    <row r="501" spans="1:27" ht="15">
      <c r="A501" s="51"/>
      <c r="B501" s="51"/>
      <c r="C501" s="51"/>
      <c r="D501" s="51"/>
      <c r="E501" s="51"/>
      <c r="F501" s="52"/>
      <c r="G501" s="51"/>
      <c r="H501" s="51"/>
      <c r="I501" s="51"/>
      <c r="J501" s="52"/>
      <c r="K501" s="51"/>
      <c r="L501" s="51"/>
      <c r="M501" s="51"/>
      <c r="N501" s="51"/>
      <c r="O501" s="51"/>
      <c r="P501" s="51"/>
      <c r="Q501" s="51"/>
      <c r="R501" s="51"/>
      <c r="S501" s="51"/>
      <c r="T501" s="51"/>
      <c r="U501" s="51"/>
      <c r="V501" s="51"/>
      <c r="W501" s="51"/>
      <c r="X501" s="51"/>
      <c r="Y501" s="51"/>
      <c r="Z501" s="51"/>
      <c r="AA501" s="51"/>
    </row>
    <row r="502" spans="1:27" ht="15">
      <c r="A502" s="51"/>
      <c r="B502" s="51"/>
      <c r="C502" s="51"/>
      <c r="D502" s="51"/>
      <c r="E502" s="51"/>
      <c r="F502" s="52"/>
      <c r="G502" s="51"/>
      <c r="H502" s="51"/>
      <c r="I502" s="51"/>
      <c r="J502" s="52"/>
      <c r="K502" s="51"/>
      <c r="L502" s="51"/>
      <c r="M502" s="51"/>
      <c r="N502" s="51"/>
      <c r="O502" s="51"/>
      <c r="P502" s="51"/>
      <c r="Q502" s="51"/>
      <c r="R502" s="51"/>
      <c r="S502" s="51"/>
      <c r="T502" s="51"/>
      <c r="U502" s="51"/>
      <c r="V502" s="51"/>
      <c r="W502" s="51"/>
      <c r="X502" s="51"/>
      <c r="Y502" s="51"/>
      <c r="Z502" s="51"/>
      <c r="AA502" s="51"/>
    </row>
    <row r="503" spans="1:27" ht="15">
      <c r="A503" s="51"/>
      <c r="B503" s="51"/>
      <c r="C503" s="51"/>
      <c r="D503" s="51"/>
      <c r="E503" s="51"/>
      <c r="F503" s="52"/>
      <c r="G503" s="51"/>
      <c r="H503" s="51"/>
      <c r="I503" s="51"/>
      <c r="J503" s="52"/>
      <c r="K503" s="51"/>
      <c r="L503" s="51"/>
      <c r="M503" s="51"/>
      <c r="N503" s="51"/>
      <c r="O503" s="51"/>
      <c r="P503" s="51"/>
      <c r="Q503" s="51"/>
      <c r="R503" s="51"/>
      <c r="S503" s="51"/>
      <c r="T503" s="51"/>
      <c r="U503" s="51"/>
      <c r="V503" s="51"/>
      <c r="W503" s="51"/>
      <c r="X503" s="51"/>
      <c r="Y503" s="51"/>
      <c r="Z503" s="51"/>
      <c r="AA503" s="51"/>
    </row>
    <row r="504" spans="1:27" ht="15">
      <c r="A504" s="51"/>
      <c r="B504" s="51"/>
      <c r="C504" s="51"/>
      <c r="D504" s="51"/>
      <c r="E504" s="51"/>
      <c r="F504" s="52"/>
      <c r="G504" s="51"/>
      <c r="H504" s="51"/>
      <c r="I504" s="51"/>
      <c r="J504" s="52"/>
      <c r="K504" s="51"/>
      <c r="L504" s="51"/>
      <c r="M504" s="51"/>
      <c r="N504" s="51"/>
      <c r="O504" s="51"/>
      <c r="P504" s="51"/>
      <c r="Q504" s="51"/>
      <c r="R504" s="51"/>
      <c r="S504" s="51"/>
      <c r="T504" s="51"/>
      <c r="U504" s="51"/>
      <c r="V504" s="51"/>
      <c r="W504" s="51"/>
      <c r="X504" s="51"/>
      <c r="Y504" s="51"/>
      <c r="Z504" s="51"/>
      <c r="AA504" s="51"/>
    </row>
    <row r="505" spans="1:27" ht="15">
      <c r="A505" s="51"/>
      <c r="B505" s="51"/>
      <c r="C505" s="51"/>
      <c r="D505" s="51"/>
      <c r="E505" s="51"/>
      <c r="F505" s="52"/>
      <c r="G505" s="51"/>
      <c r="H505" s="51"/>
      <c r="I505" s="51"/>
      <c r="J505" s="52"/>
      <c r="K505" s="51"/>
      <c r="L505" s="51"/>
      <c r="M505" s="51"/>
      <c r="N505" s="51"/>
      <c r="O505" s="51"/>
      <c r="P505" s="51"/>
      <c r="Q505" s="51"/>
      <c r="R505" s="51"/>
      <c r="S505" s="51"/>
      <c r="T505" s="51"/>
      <c r="U505" s="51"/>
      <c r="V505" s="51"/>
      <c r="W505" s="51"/>
      <c r="X505" s="51"/>
      <c r="Y505" s="51"/>
      <c r="Z505" s="51"/>
      <c r="AA505" s="51"/>
    </row>
    <row r="506" spans="1:27" ht="15">
      <c r="A506" s="51"/>
      <c r="B506" s="51"/>
      <c r="C506" s="51"/>
      <c r="D506" s="51"/>
      <c r="E506" s="51"/>
      <c r="F506" s="52"/>
      <c r="G506" s="51"/>
      <c r="H506" s="51"/>
      <c r="I506" s="51"/>
      <c r="J506" s="52"/>
      <c r="K506" s="51"/>
      <c r="L506" s="51"/>
      <c r="M506" s="51"/>
      <c r="N506" s="51"/>
      <c r="O506" s="51"/>
      <c r="P506" s="51"/>
      <c r="Q506" s="51"/>
      <c r="R506" s="51"/>
      <c r="S506" s="51"/>
      <c r="T506" s="51"/>
      <c r="U506" s="51"/>
      <c r="V506" s="51"/>
      <c r="W506" s="51"/>
      <c r="X506" s="51"/>
      <c r="Y506" s="51"/>
      <c r="Z506" s="51"/>
      <c r="AA506" s="51"/>
    </row>
    <row r="507" spans="1:27" ht="15">
      <c r="A507" s="51"/>
      <c r="B507" s="51"/>
      <c r="C507" s="51"/>
      <c r="D507" s="51"/>
      <c r="E507" s="51"/>
      <c r="F507" s="52"/>
      <c r="G507" s="51"/>
      <c r="H507" s="51"/>
      <c r="I507" s="51"/>
      <c r="J507" s="52"/>
      <c r="K507" s="51"/>
      <c r="L507" s="51"/>
      <c r="M507" s="51"/>
      <c r="N507" s="51"/>
      <c r="O507" s="51"/>
      <c r="P507" s="51"/>
      <c r="Q507" s="51"/>
      <c r="R507" s="51"/>
      <c r="S507" s="51"/>
      <c r="T507" s="51"/>
      <c r="U507" s="51"/>
      <c r="V507" s="51"/>
      <c r="W507" s="51"/>
      <c r="X507" s="51"/>
      <c r="Y507" s="51"/>
      <c r="Z507" s="51"/>
      <c r="AA507" s="51"/>
    </row>
    <row r="508" spans="1:27" ht="15">
      <c r="A508" s="51"/>
      <c r="B508" s="51"/>
      <c r="C508" s="51"/>
      <c r="D508" s="51"/>
      <c r="E508" s="51"/>
      <c r="F508" s="52"/>
      <c r="G508" s="51"/>
      <c r="H508" s="51"/>
      <c r="I508" s="51"/>
      <c r="J508" s="52"/>
      <c r="K508" s="51"/>
      <c r="L508" s="51"/>
      <c r="M508" s="51"/>
      <c r="N508" s="51"/>
      <c r="O508" s="51"/>
      <c r="P508" s="51"/>
      <c r="Q508" s="51"/>
      <c r="R508" s="51"/>
      <c r="S508" s="51"/>
      <c r="T508" s="51"/>
      <c r="U508" s="51"/>
      <c r="V508" s="51"/>
      <c r="W508" s="51"/>
      <c r="X508" s="51"/>
      <c r="Y508" s="51"/>
      <c r="Z508" s="51"/>
      <c r="AA508" s="51"/>
    </row>
    <row r="509" spans="1:27" ht="15">
      <c r="A509" s="51"/>
      <c r="B509" s="51"/>
      <c r="C509" s="51"/>
      <c r="D509" s="51"/>
      <c r="E509" s="51"/>
      <c r="F509" s="52"/>
      <c r="G509" s="51"/>
      <c r="H509" s="51"/>
      <c r="I509" s="51"/>
      <c r="J509" s="52"/>
      <c r="K509" s="51"/>
      <c r="L509" s="51"/>
      <c r="M509" s="51"/>
      <c r="N509" s="51"/>
      <c r="O509" s="51"/>
      <c r="P509" s="51"/>
      <c r="Q509" s="51"/>
      <c r="R509" s="51"/>
      <c r="S509" s="51"/>
      <c r="T509" s="51"/>
      <c r="U509" s="51"/>
      <c r="V509" s="51"/>
      <c r="W509" s="51"/>
      <c r="X509" s="51"/>
      <c r="Y509" s="51"/>
      <c r="Z509" s="51"/>
      <c r="AA509" s="51"/>
    </row>
    <row r="510" spans="1:27" ht="15">
      <c r="A510" s="51"/>
      <c r="B510" s="51"/>
      <c r="C510" s="51"/>
      <c r="D510" s="51"/>
      <c r="E510" s="51"/>
      <c r="F510" s="52"/>
      <c r="G510" s="51"/>
      <c r="H510" s="51"/>
      <c r="I510" s="51"/>
      <c r="J510" s="52"/>
      <c r="K510" s="51"/>
      <c r="L510" s="51"/>
      <c r="M510" s="51"/>
      <c r="N510" s="51"/>
      <c r="O510" s="51"/>
      <c r="P510" s="51"/>
      <c r="Q510" s="51"/>
      <c r="R510" s="51"/>
      <c r="S510" s="51"/>
      <c r="T510" s="51"/>
      <c r="U510" s="51"/>
      <c r="V510" s="51"/>
      <c r="W510" s="51"/>
      <c r="X510" s="51"/>
      <c r="Y510" s="51"/>
      <c r="Z510" s="51"/>
      <c r="AA510" s="51"/>
    </row>
    <row r="511" spans="1:27" ht="15">
      <c r="A511" s="51"/>
      <c r="B511" s="51"/>
      <c r="C511" s="51"/>
      <c r="D511" s="51"/>
      <c r="E511" s="51"/>
      <c r="F511" s="52"/>
      <c r="G511" s="51"/>
      <c r="H511" s="51"/>
      <c r="I511" s="51"/>
      <c r="J511" s="52"/>
      <c r="K511" s="51"/>
      <c r="L511" s="51"/>
      <c r="M511" s="51"/>
      <c r="N511" s="51"/>
      <c r="O511" s="51"/>
      <c r="P511" s="51"/>
      <c r="Q511" s="51"/>
      <c r="R511" s="51"/>
      <c r="S511" s="51"/>
      <c r="T511" s="51"/>
      <c r="U511" s="51"/>
      <c r="V511" s="51"/>
      <c r="W511" s="51"/>
      <c r="X511" s="51"/>
      <c r="Y511" s="51"/>
      <c r="Z511" s="51"/>
      <c r="AA511" s="51"/>
    </row>
    <row r="512" spans="1:27" ht="15">
      <c r="A512" s="51"/>
      <c r="B512" s="51"/>
      <c r="C512" s="51"/>
      <c r="D512" s="51"/>
      <c r="E512" s="51"/>
      <c r="F512" s="52"/>
      <c r="G512" s="51"/>
      <c r="H512" s="51"/>
      <c r="I512" s="51"/>
      <c r="J512" s="52"/>
      <c r="K512" s="51"/>
      <c r="L512" s="51"/>
      <c r="M512" s="51"/>
      <c r="N512" s="51"/>
      <c r="O512" s="51"/>
      <c r="P512" s="51"/>
      <c r="Q512" s="51"/>
      <c r="R512" s="51"/>
      <c r="S512" s="51"/>
      <c r="T512" s="51"/>
      <c r="U512" s="51"/>
      <c r="V512" s="51"/>
      <c r="W512" s="51"/>
      <c r="X512" s="51"/>
      <c r="Y512" s="51"/>
      <c r="Z512" s="51"/>
      <c r="AA512" s="51"/>
    </row>
    <row r="513" spans="1:27" ht="15">
      <c r="A513" s="51"/>
      <c r="B513" s="51"/>
      <c r="C513" s="51"/>
      <c r="D513" s="51"/>
      <c r="E513" s="51"/>
      <c r="F513" s="52"/>
      <c r="G513" s="51"/>
      <c r="H513" s="51"/>
      <c r="I513" s="51"/>
      <c r="J513" s="52"/>
      <c r="K513" s="51"/>
      <c r="L513" s="51"/>
      <c r="M513" s="51"/>
      <c r="N513" s="51"/>
      <c r="O513" s="51"/>
      <c r="P513" s="51"/>
      <c r="Q513" s="51"/>
      <c r="R513" s="51"/>
      <c r="S513" s="51"/>
      <c r="T513" s="51"/>
      <c r="U513" s="51"/>
      <c r="V513" s="51"/>
      <c r="W513" s="51"/>
      <c r="X513" s="51"/>
      <c r="Y513" s="51"/>
      <c r="Z513" s="51"/>
      <c r="AA513" s="51"/>
    </row>
    <row r="514" spans="1:27" ht="15">
      <c r="A514" s="51"/>
      <c r="B514" s="51"/>
      <c r="C514" s="51"/>
      <c r="D514" s="51"/>
      <c r="E514" s="51"/>
      <c r="F514" s="52"/>
      <c r="G514" s="51"/>
      <c r="H514" s="51"/>
      <c r="I514" s="51"/>
      <c r="J514" s="52"/>
      <c r="K514" s="51"/>
      <c r="L514" s="51"/>
      <c r="M514" s="51"/>
      <c r="N514" s="51"/>
      <c r="O514" s="51"/>
      <c r="P514" s="51"/>
      <c r="Q514" s="51"/>
      <c r="R514" s="51"/>
      <c r="S514" s="51"/>
      <c r="T514" s="51"/>
      <c r="U514" s="51"/>
      <c r="V514" s="51"/>
      <c r="W514" s="51"/>
      <c r="X514" s="51"/>
      <c r="Y514" s="51"/>
      <c r="Z514" s="51"/>
      <c r="AA514" s="51"/>
    </row>
    <row r="515" spans="1:27" ht="15">
      <c r="A515" s="51"/>
      <c r="B515" s="51"/>
      <c r="C515" s="51"/>
      <c r="D515" s="51"/>
      <c r="E515" s="51"/>
      <c r="F515" s="52"/>
      <c r="G515" s="51"/>
      <c r="H515" s="51"/>
      <c r="I515" s="51"/>
      <c r="J515" s="52"/>
      <c r="K515" s="51"/>
      <c r="L515" s="51"/>
      <c r="M515" s="51"/>
      <c r="N515" s="51"/>
      <c r="O515" s="51"/>
      <c r="P515" s="51"/>
      <c r="Q515" s="51"/>
      <c r="R515" s="51"/>
      <c r="S515" s="51"/>
      <c r="T515" s="51"/>
      <c r="U515" s="51"/>
      <c r="V515" s="51"/>
      <c r="W515" s="51"/>
      <c r="X515" s="51"/>
      <c r="Y515" s="51"/>
      <c r="Z515" s="51"/>
      <c r="AA515" s="51"/>
    </row>
    <row r="516" spans="1:27" ht="15">
      <c r="A516" s="51"/>
      <c r="B516" s="51"/>
      <c r="C516" s="51"/>
      <c r="D516" s="51"/>
      <c r="E516" s="51"/>
      <c r="F516" s="52"/>
      <c r="G516" s="51"/>
      <c r="H516" s="51"/>
      <c r="I516" s="51"/>
      <c r="J516" s="52"/>
      <c r="K516" s="51"/>
      <c r="L516" s="51"/>
      <c r="M516" s="51"/>
      <c r="N516" s="51"/>
      <c r="O516" s="51"/>
      <c r="P516" s="51"/>
      <c r="Q516" s="51"/>
      <c r="R516" s="51"/>
      <c r="S516" s="51"/>
      <c r="T516" s="51"/>
      <c r="U516" s="51"/>
      <c r="V516" s="51"/>
      <c r="W516" s="51"/>
      <c r="X516" s="51"/>
      <c r="Y516" s="51"/>
      <c r="Z516" s="51"/>
      <c r="AA516" s="51"/>
    </row>
    <row r="517" spans="1:27" ht="15">
      <c r="A517" s="51"/>
      <c r="B517" s="51"/>
      <c r="C517" s="51"/>
      <c r="D517" s="51"/>
      <c r="E517" s="51"/>
      <c r="F517" s="52"/>
      <c r="G517" s="51"/>
      <c r="H517" s="51"/>
      <c r="I517" s="51"/>
      <c r="J517" s="52"/>
      <c r="K517" s="51"/>
      <c r="L517" s="51"/>
      <c r="M517" s="51"/>
      <c r="N517" s="51"/>
      <c r="O517" s="51"/>
      <c r="P517" s="51"/>
      <c r="Q517" s="51"/>
      <c r="R517" s="51"/>
      <c r="S517" s="51"/>
      <c r="T517" s="51"/>
      <c r="U517" s="51"/>
      <c r="V517" s="51"/>
      <c r="W517" s="51"/>
      <c r="X517" s="51"/>
      <c r="Y517" s="51"/>
      <c r="Z517" s="51"/>
      <c r="AA517" s="51"/>
    </row>
    <row r="518" spans="1:27" ht="15">
      <c r="A518" s="51"/>
      <c r="B518" s="51"/>
      <c r="C518" s="51"/>
      <c r="D518" s="51"/>
      <c r="E518" s="51"/>
      <c r="F518" s="52"/>
      <c r="G518" s="51"/>
      <c r="H518" s="51"/>
      <c r="I518" s="51"/>
      <c r="J518" s="52"/>
      <c r="K518" s="51"/>
      <c r="L518" s="51"/>
      <c r="M518" s="51"/>
      <c r="N518" s="51"/>
      <c r="O518" s="51"/>
      <c r="P518" s="51"/>
      <c r="Q518" s="51"/>
      <c r="R518" s="51"/>
      <c r="S518" s="51"/>
      <c r="T518" s="51"/>
      <c r="U518" s="51"/>
      <c r="V518" s="51"/>
      <c r="W518" s="51"/>
      <c r="X518" s="51"/>
      <c r="Y518" s="51"/>
      <c r="Z518" s="51"/>
      <c r="AA518" s="51"/>
    </row>
    <row r="519" spans="1:27" ht="15">
      <c r="A519" s="51"/>
      <c r="B519" s="51"/>
      <c r="C519" s="51"/>
      <c r="D519" s="51"/>
      <c r="E519" s="51"/>
      <c r="F519" s="52"/>
      <c r="G519" s="51"/>
      <c r="H519" s="51"/>
      <c r="I519" s="51"/>
      <c r="J519" s="52"/>
      <c r="K519" s="51"/>
      <c r="L519" s="51"/>
      <c r="M519" s="51"/>
      <c r="N519" s="51"/>
      <c r="O519" s="51"/>
      <c r="P519" s="51"/>
      <c r="Q519" s="51"/>
      <c r="R519" s="51"/>
      <c r="S519" s="51"/>
      <c r="T519" s="51"/>
      <c r="U519" s="51"/>
      <c r="V519" s="51"/>
      <c r="W519" s="51"/>
      <c r="X519" s="51"/>
      <c r="Y519" s="51"/>
      <c r="Z519" s="51"/>
      <c r="AA519" s="51"/>
    </row>
    <row r="520" spans="1:27" ht="15">
      <c r="A520" s="51"/>
      <c r="B520" s="51"/>
      <c r="C520" s="51"/>
      <c r="D520" s="51"/>
      <c r="E520" s="51"/>
      <c r="F520" s="52"/>
      <c r="G520" s="51"/>
      <c r="H520" s="51"/>
      <c r="I520" s="51"/>
      <c r="J520" s="52"/>
      <c r="K520" s="51"/>
      <c r="L520" s="51"/>
      <c r="M520" s="51"/>
      <c r="N520" s="51"/>
      <c r="O520" s="51"/>
      <c r="P520" s="51"/>
      <c r="Q520" s="51"/>
      <c r="R520" s="51"/>
      <c r="S520" s="51"/>
      <c r="T520" s="51"/>
      <c r="U520" s="51"/>
      <c r="V520" s="51"/>
      <c r="W520" s="51"/>
      <c r="X520" s="51"/>
      <c r="Y520" s="51"/>
      <c r="Z520" s="51"/>
      <c r="AA520" s="51"/>
    </row>
    <row r="521" spans="1:27" ht="15">
      <c r="A521" s="51"/>
      <c r="B521" s="51"/>
      <c r="C521" s="51"/>
      <c r="D521" s="51"/>
      <c r="E521" s="51"/>
      <c r="F521" s="52"/>
      <c r="G521" s="51"/>
      <c r="H521" s="51"/>
      <c r="I521" s="51"/>
      <c r="J521" s="52"/>
      <c r="K521" s="51"/>
      <c r="L521" s="51"/>
      <c r="M521" s="51"/>
      <c r="N521" s="51"/>
      <c r="O521" s="51"/>
      <c r="P521" s="51"/>
      <c r="Q521" s="51"/>
      <c r="R521" s="51"/>
      <c r="S521" s="51"/>
      <c r="T521" s="51"/>
      <c r="U521" s="51"/>
      <c r="V521" s="51"/>
      <c r="W521" s="51"/>
      <c r="X521" s="51"/>
      <c r="Y521" s="51"/>
      <c r="Z521" s="51"/>
      <c r="AA521" s="51"/>
    </row>
    <row r="522" spans="1:27" ht="15">
      <c r="A522" s="51"/>
      <c r="B522" s="51"/>
      <c r="C522" s="51"/>
      <c r="D522" s="51"/>
      <c r="E522" s="51"/>
      <c r="F522" s="52"/>
      <c r="G522" s="51"/>
      <c r="H522" s="51"/>
      <c r="I522" s="51"/>
      <c r="J522" s="52"/>
      <c r="K522" s="51"/>
      <c r="L522" s="51"/>
      <c r="M522" s="51"/>
      <c r="N522" s="51"/>
      <c r="O522" s="51"/>
      <c r="P522" s="51"/>
      <c r="Q522" s="51"/>
      <c r="R522" s="51"/>
      <c r="S522" s="51"/>
      <c r="T522" s="51"/>
      <c r="U522" s="51"/>
      <c r="V522" s="51"/>
      <c r="W522" s="51"/>
      <c r="X522" s="51"/>
      <c r="Y522" s="51"/>
      <c r="Z522" s="51"/>
      <c r="AA522" s="51"/>
    </row>
    <row r="523" spans="1:27" ht="15">
      <c r="A523" s="51"/>
      <c r="B523" s="51"/>
      <c r="C523" s="51"/>
      <c r="D523" s="51"/>
      <c r="E523" s="51"/>
      <c r="F523" s="52"/>
      <c r="G523" s="51"/>
      <c r="H523" s="51"/>
      <c r="I523" s="51"/>
      <c r="J523" s="52"/>
      <c r="K523" s="51"/>
      <c r="L523" s="51"/>
      <c r="M523" s="51"/>
      <c r="N523" s="51"/>
      <c r="O523" s="51"/>
      <c r="P523" s="51"/>
      <c r="Q523" s="51"/>
      <c r="R523" s="51"/>
      <c r="S523" s="51"/>
      <c r="T523" s="51"/>
      <c r="U523" s="51"/>
      <c r="V523" s="51"/>
      <c r="W523" s="51"/>
      <c r="X523" s="51"/>
      <c r="Y523" s="51"/>
      <c r="Z523" s="51"/>
      <c r="AA523" s="51"/>
    </row>
    <row r="524" spans="1:27" ht="15">
      <c r="A524" s="51"/>
      <c r="B524" s="51"/>
      <c r="C524" s="51"/>
      <c r="D524" s="51"/>
      <c r="E524" s="51"/>
      <c r="F524" s="52"/>
      <c r="G524" s="51"/>
      <c r="H524" s="51"/>
      <c r="I524" s="51"/>
      <c r="J524" s="52"/>
      <c r="K524" s="51"/>
      <c r="L524" s="51"/>
      <c r="M524" s="51"/>
      <c r="N524" s="51"/>
      <c r="O524" s="51"/>
      <c r="P524" s="51"/>
      <c r="Q524" s="51"/>
      <c r="R524" s="51"/>
      <c r="S524" s="51"/>
      <c r="T524" s="51"/>
      <c r="U524" s="51"/>
      <c r="V524" s="51"/>
      <c r="W524" s="51"/>
      <c r="X524" s="51"/>
      <c r="Y524" s="51"/>
      <c r="Z524" s="51"/>
      <c r="AA524" s="51"/>
    </row>
    <row r="525" spans="1:27" ht="15">
      <c r="A525" s="51"/>
      <c r="B525" s="51"/>
      <c r="C525" s="51"/>
      <c r="D525" s="51"/>
      <c r="E525" s="51"/>
      <c r="F525" s="52"/>
      <c r="G525" s="51"/>
      <c r="H525" s="51"/>
      <c r="I525" s="51"/>
      <c r="J525" s="52"/>
      <c r="K525" s="51"/>
      <c r="L525" s="51"/>
      <c r="M525" s="51"/>
      <c r="N525" s="51"/>
      <c r="O525" s="51"/>
      <c r="P525" s="51"/>
      <c r="Q525" s="51"/>
      <c r="R525" s="51"/>
      <c r="S525" s="51"/>
      <c r="T525" s="51"/>
      <c r="U525" s="51"/>
      <c r="V525" s="51"/>
      <c r="W525" s="51"/>
      <c r="X525" s="51"/>
      <c r="Y525" s="51"/>
      <c r="Z525" s="51"/>
      <c r="AA525" s="51"/>
    </row>
    <row r="526" spans="1:27" ht="15">
      <c r="A526" s="51"/>
      <c r="B526" s="51"/>
      <c r="C526" s="51"/>
      <c r="D526" s="51"/>
      <c r="E526" s="51"/>
      <c r="F526" s="52"/>
      <c r="G526" s="51"/>
      <c r="H526" s="51"/>
      <c r="I526" s="51"/>
      <c r="J526" s="52"/>
      <c r="K526" s="51"/>
      <c r="L526" s="51"/>
      <c r="M526" s="51"/>
      <c r="N526" s="51"/>
      <c r="O526" s="51"/>
      <c r="P526" s="51"/>
      <c r="Q526" s="51"/>
      <c r="R526" s="51"/>
      <c r="S526" s="51"/>
      <c r="T526" s="51"/>
      <c r="U526" s="51"/>
      <c r="V526" s="51"/>
      <c r="W526" s="51"/>
      <c r="X526" s="51"/>
      <c r="Y526" s="51"/>
      <c r="Z526" s="51"/>
      <c r="AA526" s="51"/>
    </row>
    <row r="527" spans="1:27" ht="15">
      <c r="A527" s="51"/>
      <c r="B527" s="51"/>
      <c r="C527" s="51"/>
      <c r="D527" s="51"/>
      <c r="E527" s="51"/>
      <c r="F527" s="52"/>
      <c r="G527" s="51"/>
      <c r="H527" s="51"/>
      <c r="I527" s="51"/>
      <c r="J527" s="52"/>
      <c r="K527" s="51"/>
      <c r="L527" s="51"/>
      <c r="M527" s="51"/>
      <c r="N527" s="51"/>
      <c r="O527" s="51"/>
      <c r="P527" s="51"/>
      <c r="Q527" s="51"/>
      <c r="R527" s="51"/>
      <c r="S527" s="51"/>
      <c r="T527" s="51"/>
      <c r="U527" s="51"/>
      <c r="V527" s="51"/>
      <c r="W527" s="51"/>
      <c r="X527" s="51"/>
      <c r="Y527" s="51"/>
      <c r="Z527" s="51"/>
      <c r="AA527" s="51"/>
    </row>
    <row r="528" spans="1:27" ht="15">
      <c r="A528" s="51"/>
      <c r="B528" s="51"/>
      <c r="C528" s="51"/>
      <c r="D528" s="51"/>
      <c r="E528" s="51"/>
      <c r="F528" s="52"/>
      <c r="G528" s="51"/>
      <c r="H528" s="51"/>
      <c r="I528" s="51"/>
      <c r="J528" s="52"/>
      <c r="K528" s="51"/>
      <c r="L528" s="51"/>
      <c r="M528" s="51"/>
      <c r="N528" s="51"/>
      <c r="O528" s="51"/>
      <c r="P528" s="51"/>
      <c r="Q528" s="51"/>
      <c r="R528" s="51"/>
      <c r="S528" s="51"/>
      <c r="T528" s="51"/>
      <c r="U528" s="51"/>
      <c r="V528" s="51"/>
      <c r="W528" s="51"/>
      <c r="X528" s="51"/>
      <c r="Y528" s="51"/>
      <c r="Z528" s="51"/>
      <c r="AA528" s="51"/>
    </row>
    <row r="529" spans="1:27" ht="15">
      <c r="A529" s="51"/>
      <c r="B529" s="51"/>
      <c r="C529" s="51"/>
      <c r="D529" s="51"/>
      <c r="E529" s="51"/>
      <c r="F529" s="52"/>
      <c r="G529" s="51"/>
      <c r="H529" s="51"/>
      <c r="I529" s="51"/>
      <c r="J529" s="52"/>
      <c r="K529" s="51"/>
      <c r="L529" s="51"/>
      <c r="M529" s="51"/>
      <c r="N529" s="51"/>
      <c r="O529" s="51"/>
      <c r="P529" s="51"/>
      <c r="Q529" s="51"/>
      <c r="R529" s="51"/>
      <c r="S529" s="51"/>
      <c r="T529" s="51"/>
      <c r="U529" s="51"/>
      <c r="V529" s="51"/>
      <c r="W529" s="51"/>
      <c r="X529" s="51"/>
      <c r="Y529" s="51"/>
      <c r="Z529" s="51"/>
      <c r="AA529" s="51"/>
    </row>
    <row r="530" spans="1:27" ht="15">
      <c r="A530" s="51"/>
      <c r="B530" s="51"/>
      <c r="C530" s="51"/>
      <c r="D530" s="51"/>
      <c r="E530" s="51"/>
      <c r="F530" s="52"/>
      <c r="G530" s="51"/>
      <c r="H530" s="51"/>
      <c r="I530" s="51"/>
      <c r="J530" s="52"/>
      <c r="K530" s="51"/>
      <c r="L530" s="51"/>
      <c r="M530" s="51"/>
      <c r="N530" s="51"/>
      <c r="O530" s="51"/>
      <c r="P530" s="51"/>
      <c r="Q530" s="51"/>
      <c r="R530" s="51"/>
      <c r="S530" s="51"/>
      <c r="T530" s="51"/>
      <c r="U530" s="51"/>
      <c r="V530" s="51"/>
      <c r="W530" s="51"/>
      <c r="X530" s="51"/>
      <c r="Y530" s="51"/>
      <c r="Z530" s="51"/>
      <c r="AA530" s="51"/>
    </row>
    <row r="531" spans="1:27" ht="15">
      <c r="A531" s="51"/>
      <c r="B531" s="51"/>
      <c r="C531" s="51"/>
      <c r="D531" s="51"/>
      <c r="E531" s="51"/>
      <c r="F531" s="52"/>
      <c r="G531" s="51"/>
      <c r="H531" s="51"/>
      <c r="I531" s="51"/>
      <c r="J531" s="52"/>
      <c r="K531" s="51"/>
      <c r="L531" s="51"/>
      <c r="M531" s="51"/>
      <c r="N531" s="51"/>
      <c r="O531" s="51"/>
      <c r="P531" s="51"/>
      <c r="Q531" s="51"/>
      <c r="R531" s="51"/>
      <c r="S531" s="51"/>
      <c r="T531" s="51"/>
      <c r="U531" s="51"/>
      <c r="V531" s="51"/>
      <c r="W531" s="51"/>
      <c r="X531" s="51"/>
      <c r="Y531" s="51"/>
      <c r="Z531" s="51"/>
      <c r="AA531" s="51"/>
    </row>
    <row r="532" spans="1:27" ht="15">
      <c r="A532" s="51"/>
      <c r="B532" s="51"/>
      <c r="C532" s="51"/>
      <c r="D532" s="51"/>
      <c r="E532" s="51"/>
      <c r="F532" s="52"/>
      <c r="G532" s="51"/>
      <c r="H532" s="51"/>
      <c r="I532" s="51"/>
      <c r="J532" s="52"/>
      <c r="K532" s="51"/>
      <c r="L532" s="51"/>
      <c r="M532" s="51"/>
      <c r="N532" s="51"/>
      <c r="O532" s="51"/>
      <c r="P532" s="51"/>
      <c r="Q532" s="51"/>
      <c r="R532" s="51"/>
      <c r="S532" s="51"/>
      <c r="T532" s="51"/>
      <c r="U532" s="51"/>
      <c r="V532" s="51"/>
      <c r="W532" s="51"/>
      <c r="X532" s="51"/>
      <c r="Y532" s="51"/>
      <c r="Z532" s="51"/>
      <c r="AA532" s="51"/>
    </row>
    <row r="533" spans="1:27" ht="15">
      <c r="A533" s="51"/>
      <c r="B533" s="51"/>
      <c r="C533" s="51"/>
      <c r="D533" s="51"/>
      <c r="E533" s="51"/>
      <c r="F533" s="52"/>
      <c r="G533" s="51"/>
      <c r="H533" s="51"/>
      <c r="I533" s="51"/>
      <c r="J533" s="52"/>
      <c r="K533" s="51"/>
      <c r="L533" s="51"/>
      <c r="M533" s="51"/>
      <c r="N533" s="51"/>
      <c r="O533" s="51"/>
      <c r="P533" s="51"/>
      <c r="Q533" s="51"/>
      <c r="R533" s="51"/>
      <c r="S533" s="51"/>
      <c r="T533" s="51"/>
      <c r="U533" s="51"/>
      <c r="V533" s="51"/>
      <c r="W533" s="51"/>
      <c r="X533" s="51"/>
      <c r="Y533" s="51"/>
      <c r="Z533" s="51"/>
      <c r="AA533" s="51"/>
    </row>
    <row r="534" spans="1:27" ht="15">
      <c r="A534" s="51"/>
      <c r="B534" s="51"/>
      <c r="C534" s="51"/>
      <c r="D534" s="51"/>
      <c r="E534" s="51"/>
      <c r="F534" s="52"/>
      <c r="G534" s="51"/>
      <c r="H534" s="51"/>
      <c r="I534" s="51"/>
      <c r="J534" s="52"/>
      <c r="K534" s="51"/>
      <c r="L534" s="51"/>
      <c r="M534" s="51"/>
      <c r="N534" s="51"/>
      <c r="O534" s="51"/>
      <c r="P534" s="51"/>
      <c r="Q534" s="51"/>
      <c r="R534" s="51"/>
      <c r="S534" s="51"/>
      <c r="T534" s="51"/>
      <c r="U534" s="51"/>
      <c r="V534" s="51"/>
      <c r="W534" s="51"/>
      <c r="X534" s="51"/>
      <c r="Y534" s="51"/>
      <c r="Z534" s="51"/>
      <c r="AA534" s="51"/>
    </row>
    <row r="535" spans="1:27" ht="15">
      <c r="A535" s="51"/>
      <c r="B535" s="51"/>
      <c r="C535" s="51"/>
      <c r="D535" s="51"/>
      <c r="E535" s="51"/>
      <c r="F535" s="52"/>
      <c r="G535" s="51"/>
      <c r="H535" s="51"/>
      <c r="I535" s="51"/>
      <c r="J535" s="52"/>
      <c r="K535" s="51"/>
      <c r="L535" s="51"/>
      <c r="M535" s="51"/>
      <c r="N535" s="51"/>
      <c r="O535" s="51"/>
      <c r="P535" s="51"/>
      <c r="Q535" s="51"/>
      <c r="R535" s="51"/>
      <c r="S535" s="51"/>
      <c r="T535" s="51"/>
      <c r="U535" s="51"/>
      <c r="V535" s="51"/>
      <c r="W535" s="51"/>
      <c r="X535" s="51"/>
      <c r="Y535" s="51"/>
      <c r="Z535" s="51"/>
      <c r="AA535" s="51"/>
    </row>
    <row r="536" spans="1:27" ht="15">
      <c r="A536" s="51"/>
      <c r="B536" s="51"/>
      <c r="C536" s="51"/>
      <c r="D536" s="51"/>
      <c r="E536" s="51"/>
      <c r="F536" s="52"/>
      <c r="G536" s="51"/>
      <c r="H536" s="51"/>
      <c r="I536" s="51"/>
      <c r="J536" s="52"/>
      <c r="K536" s="51"/>
      <c r="L536" s="51"/>
      <c r="M536" s="51"/>
      <c r="N536" s="51"/>
      <c r="O536" s="51"/>
      <c r="P536" s="51"/>
      <c r="Q536" s="51"/>
      <c r="R536" s="51"/>
      <c r="S536" s="51"/>
      <c r="T536" s="51"/>
      <c r="U536" s="51"/>
      <c r="V536" s="51"/>
      <c r="W536" s="51"/>
      <c r="X536" s="51"/>
      <c r="Y536" s="51"/>
      <c r="Z536" s="51"/>
      <c r="AA536" s="51"/>
    </row>
    <row r="537" spans="1:27" ht="15">
      <c r="A537" s="51"/>
      <c r="B537" s="51"/>
      <c r="C537" s="51"/>
      <c r="D537" s="51"/>
      <c r="E537" s="51"/>
      <c r="F537" s="52"/>
      <c r="G537" s="51"/>
      <c r="H537" s="51"/>
      <c r="I537" s="51"/>
      <c r="J537" s="52"/>
      <c r="K537" s="51"/>
      <c r="L537" s="51"/>
      <c r="M537" s="51"/>
      <c r="N537" s="51"/>
      <c r="O537" s="51"/>
      <c r="P537" s="51"/>
      <c r="Q537" s="51"/>
      <c r="R537" s="51"/>
      <c r="S537" s="51"/>
      <c r="T537" s="51"/>
      <c r="U537" s="51"/>
      <c r="V537" s="51"/>
      <c r="W537" s="51"/>
      <c r="X537" s="51"/>
      <c r="Y537" s="51"/>
      <c r="Z537" s="51"/>
      <c r="AA537" s="51"/>
    </row>
    <row r="538" spans="1:27" ht="15">
      <c r="A538" s="51"/>
      <c r="B538" s="51"/>
      <c r="C538" s="51"/>
      <c r="D538" s="51"/>
      <c r="E538" s="51"/>
      <c r="F538" s="52"/>
      <c r="G538" s="51"/>
      <c r="H538" s="51"/>
      <c r="I538" s="51"/>
      <c r="J538" s="52"/>
      <c r="K538" s="51"/>
      <c r="L538" s="51"/>
      <c r="M538" s="51"/>
      <c r="N538" s="51"/>
      <c r="O538" s="51"/>
      <c r="P538" s="51"/>
      <c r="Q538" s="51"/>
      <c r="R538" s="51"/>
      <c r="S538" s="51"/>
      <c r="T538" s="51"/>
      <c r="U538" s="51"/>
      <c r="V538" s="51"/>
      <c r="W538" s="51"/>
      <c r="X538" s="51"/>
      <c r="Y538" s="51"/>
      <c r="Z538" s="51"/>
      <c r="AA538" s="51"/>
    </row>
    <row r="539" spans="1:27" ht="15">
      <c r="A539" s="51"/>
      <c r="B539" s="51"/>
      <c r="C539" s="51"/>
      <c r="D539" s="51"/>
      <c r="E539" s="51"/>
      <c r="F539" s="52"/>
      <c r="G539" s="51"/>
      <c r="H539" s="51"/>
      <c r="I539" s="51"/>
      <c r="J539" s="52"/>
      <c r="K539" s="51"/>
      <c r="L539" s="51"/>
      <c r="M539" s="51"/>
      <c r="N539" s="51"/>
      <c r="O539" s="51"/>
      <c r="P539" s="51"/>
      <c r="Q539" s="51"/>
      <c r="R539" s="51"/>
      <c r="S539" s="51"/>
      <c r="T539" s="51"/>
      <c r="U539" s="51"/>
      <c r="V539" s="51"/>
      <c r="W539" s="51"/>
      <c r="X539" s="51"/>
      <c r="Y539" s="51"/>
      <c r="Z539" s="51"/>
      <c r="AA539" s="51"/>
    </row>
    <row r="540" spans="1:27" ht="15">
      <c r="A540" s="51"/>
      <c r="B540" s="51"/>
      <c r="C540" s="51"/>
      <c r="D540" s="51"/>
      <c r="E540" s="51"/>
      <c r="F540" s="52"/>
      <c r="G540" s="51"/>
      <c r="H540" s="51"/>
      <c r="I540" s="51"/>
      <c r="J540" s="52"/>
      <c r="K540" s="51"/>
      <c r="L540" s="51"/>
      <c r="M540" s="51"/>
      <c r="N540" s="51"/>
      <c r="O540" s="51"/>
      <c r="P540" s="51"/>
      <c r="Q540" s="51"/>
      <c r="R540" s="51"/>
      <c r="S540" s="51"/>
      <c r="T540" s="51"/>
      <c r="U540" s="51"/>
      <c r="V540" s="51"/>
      <c r="W540" s="51"/>
      <c r="X540" s="51"/>
      <c r="Y540" s="51"/>
      <c r="Z540" s="51"/>
      <c r="AA540" s="51"/>
    </row>
    <row r="541" spans="1:27" ht="15">
      <c r="A541" s="51"/>
      <c r="B541" s="51"/>
      <c r="C541" s="51"/>
      <c r="D541" s="51"/>
      <c r="E541" s="51"/>
      <c r="F541" s="52"/>
      <c r="G541" s="51"/>
      <c r="H541" s="51"/>
      <c r="I541" s="51"/>
      <c r="J541" s="52"/>
      <c r="K541" s="51"/>
      <c r="L541" s="51"/>
      <c r="M541" s="51"/>
      <c r="N541" s="51"/>
      <c r="O541" s="51"/>
      <c r="P541" s="51"/>
      <c r="Q541" s="51"/>
      <c r="R541" s="51"/>
      <c r="S541" s="51"/>
      <c r="T541" s="51"/>
      <c r="U541" s="51"/>
      <c r="V541" s="51"/>
      <c r="W541" s="51"/>
      <c r="X541" s="51"/>
      <c r="Y541" s="51"/>
      <c r="Z541" s="51"/>
      <c r="AA541" s="51"/>
    </row>
    <row r="542" spans="1:27" ht="15">
      <c r="A542" s="51"/>
      <c r="B542" s="51"/>
      <c r="C542" s="51"/>
      <c r="D542" s="51"/>
      <c r="E542" s="51"/>
      <c r="F542" s="52"/>
      <c r="G542" s="51"/>
      <c r="H542" s="51"/>
      <c r="I542" s="51"/>
      <c r="J542" s="52"/>
      <c r="K542" s="51"/>
      <c r="L542" s="51"/>
      <c r="M542" s="51"/>
      <c r="N542" s="51"/>
      <c r="O542" s="51"/>
      <c r="P542" s="51"/>
      <c r="Q542" s="51"/>
      <c r="R542" s="51"/>
      <c r="S542" s="51"/>
      <c r="T542" s="51"/>
      <c r="U542" s="51"/>
      <c r="V542" s="51"/>
      <c r="W542" s="51"/>
      <c r="X542" s="51"/>
      <c r="Y542" s="51"/>
      <c r="Z542" s="51"/>
      <c r="AA542" s="51"/>
    </row>
    <row r="543" spans="1:27" ht="15">
      <c r="A543" s="51"/>
      <c r="B543" s="51"/>
      <c r="C543" s="51"/>
      <c r="D543" s="51"/>
      <c r="E543" s="51"/>
      <c r="F543" s="52"/>
      <c r="G543" s="51"/>
      <c r="H543" s="51"/>
      <c r="I543" s="51"/>
      <c r="J543" s="52"/>
      <c r="K543" s="51"/>
      <c r="L543" s="51"/>
      <c r="M543" s="51"/>
      <c r="N543" s="51"/>
      <c r="O543" s="51"/>
      <c r="P543" s="51"/>
      <c r="Q543" s="51"/>
      <c r="R543" s="51"/>
      <c r="S543" s="51"/>
      <c r="T543" s="51"/>
      <c r="U543" s="51"/>
      <c r="V543" s="51"/>
      <c r="W543" s="51"/>
      <c r="X543" s="51"/>
      <c r="Y543" s="51"/>
      <c r="Z543" s="51"/>
      <c r="AA543" s="51"/>
    </row>
    <row r="544" spans="1:27" ht="15">
      <c r="A544" s="51"/>
      <c r="B544" s="51"/>
      <c r="C544" s="51"/>
      <c r="D544" s="51"/>
      <c r="E544" s="51"/>
      <c r="F544" s="52"/>
      <c r="G544" s="51"/>
      <c r="H544" s="51"/>
      <c r="I544" s="51"/>
      <c r="J544" s="52"/>
      <c r="K544" s="51"/>
      <c r="L544" s="51"/>
      <c r="M544" s="51"/>
      <c r="N544" s="51"/>
      <c r="O544" s="51"/>
      <c r="P544" s="51"/>
      <c r="Q544" s="51"/>
      <c r="R544" s="51"/>
      <c r="S544" s="51"/>
      <c r="T544" s="51"/>
      <c r="U544" s="51"/>
      <c r="V544" s="51"/>
      <c r="W544" s="51"/>
      <c r="X544" s="51"/>
      <c r="Y544" s="51"/>
      <c r="Z544" s="51"/>
      <c r="AA544" s="51"/>
    </row>
    <row r="545" spans="1:27" ht="15">
      <c r="A545" s="51"/>
      <c r="B545" s="51"/>
      <c r="C545" s="51"/>
      <c r="D545" s="51"/>
      <c r="E545" s="51"/>
      <c r="F545" s="52"/>
      <c r="G545" s="51"/>
      <c r="H545" s="51"/>
      <c r="I545" s="51"/>
      <c r="J545" s="52"/>
      <c r="K545" s="51"/>
      <c r="L545" s="51"/>
      <c r="M545" s="51"/>
      <c r="N545" s="51"/>
      <c r="O545" s="51"/>
      <c r="P545" s="51"/>
      <c r="Q545" s="51"/>
      <c r="R545" s="51"/>
      <c r="S545" s="51"/>
      <c r="T545" s="51"/>
      <c r="U545" s="51"/>
      <c r="V545" s="51"/>
      <c r="W545" s="51"/>
      <c r="X545" s="51"/>
      <c r="Y545" s="51"/>
      <c r="Z545" s="51"/>
      <c r="AA545" s="51"/>
    </row>
    <row r="546" spans="1:27" ht="15">
      <c r="A546" s="51"/>
      <c r="B546" s="51"/>
      <c r="C546" s="51"/>
      <c r="D546" s="51"/>
      <c r="E546" s="51"/>
      <c r="F546" s="52"/>
      <c r="G546" s="51"/>
      <c r="H546" s="51"/>
      <c r="I546" s="51"/>
      <c r="J546" s="52"/>
      <c r="K546" s="51"/>
      <c r="L546" s="51"/>
      <c r="M546" s="51"/>
      <c r="N546" s="51"/>
      <c r="O546" s="51"/>
      <c r="P546" s="51"/>
      <c r="Q546" s="51"/>
      <c r="R546" s="51"/>
      <c r="S546" s="51"/>
      <c r="T546" s="51"/>
      <c r="U546" s="51"/>
      <c r="V546" s="51"/>
      <c r="W546" s="51"/>
      <c r="X546" s="51"/>
      <c r="Y546" s="51"/>
      <c r="Z546" s="51"/>
      <c r="AA546" s="51"/>
    </row>
    <row r="547" spans="1:27" ht="15">
      <c r="A547" s="51"/>
      <c r="B547" s="51"/>
      <c r="C547" s="51"/>
      <c r="D547" s="51"/>
      <c r="E547" s="51"/>
      <c r="F547" s="52"/>
      <c r="G547" s="51"/>
      <c r="H547" s="51"/>
      <c r="I547" s="51"/>
      <c r="J547" s="52"/>
      <c r="K547" s="51"/>
      <c r="L547" s="51"/>
      <c r="M547" s="51"/>
      <c r="N547" s="51"/>
      <c r="O547" s="51"/>
      <c r="P547" s="51"/>
      <c r="Q547" s="51"/>
      <c r="R547" s="51"/>
      <c r="S547" s="51"/>
      <c r="T547" s="51"/>
      <c r="U547" s="51"/>
      <c r="V547" s="51"/>
      <c r="W547" s="51"/>
      <c r="X547" s="51"/>
      <c r="Y547" s="51"/>
      <c r="Z547" s="51"/>
      <c r="AA547" s="51"/>
    </row>
    <row r="548" spans="1:27" ht="15">
      <c r="A548" s="51"/>
      <c r="B548" s="51"/>
      <c r="C548" s="51"/>
      <c r="D548" s="51"/>
      <c r="E548" s="51"/>
      <c r="F548" s="52"/>
      <c r="G548" s="51"/>
      <c r="H548" s="51"/>
      <c r="I548" s="51"/>
      <c r="J548" s="52"/>
      <c r="K548" s="51"/>
      <c r="L548" s="51"/>
      <c r="M548" s="51"/>
      <c r="N548" s="51"/>
      <c r="O548" s="51"/>
      <c r="P548" s="51"/>
      <c r="Q548" s="51"/>
      <c r="R548" s="51"/>
      <c r="S548" s="51"/>
      <c r="T548" s="51"/>
      <c r="U548" s="51"/>
      <c r="V548" s="51"/>
      <c r="W548" s="51"/>
      <c r="X548" s="51"/>
      <c r="Y548" s="51"/>
      <c r="Z548" s="51"/>
      <c r="AA548" s="51"/>
    </row>
    <row r="549" spans="1:27" ht="15">
      <c r="A549" s="51"/>
      <c r="B549" s="51"/>
      <c r="C549" s="51"/>
      <c r="D549" s="51"/>
      <c r="E549" s="51"/>
      <c r="F549" s="52"/>
      <c r="G549" s="51"/>
      <c r="H549" s="51"/>
      <c r="I549" s="51"/>
      <c r="J549" s="52"/>
      <c r="K549" s="51"/>
      <c r="L549" s="51"/>
      <c r="M549" s="51"/>
      <c r="N549" s="51"/>
      <c r="O549" s="51"/>
      <c r="P549" s="51"/>
      <c r="Q549" s="51"/>
      <c r="R549" s="51"/>
      <c r="S549" s="51"/>
      <c r="T549" s="51"/>
      <c r="U549" s="51"/>
      <c r="V549" s="51"/>
      <c r="W549" s="51"/>
      <c r="X549" s="51"/>
      <c r="Y549" s="51"/>
      <c r="Z549" s="51"/>
      <c r="AA549" s="51"/>
    </row>
    <row r="550" spans="1:27" ht="15">
      <c r="A550" s="51"/>
      <c r="B550" s="51"/>
      <c r="C550" s="51"/>
      <c r="D550" s="51"/>
      <c r="E550" s="51"/>
      <c r="F550" s="52"/>
      <c r="G550" s="51"/>
      <c r="H550" s="51"/>
      <c r="I550" s="51"/>
      <c r="J550" s="52"/>
      <c r="K550" s="51"/>
      <c r="L550" s="51"/>
      <c r="M550" s="51"/>
      <c r="N550" s="51"/>
      <c r="O550" s="51"/>
      <c r="P550" s="51"/>
      <c r="Q550" s="51"/>
      <c r="R550" s="51"/>
      <c r="S550" s="51"/>
      <c r="T550" s="51"/>
      <c r="U550" s="51"/>
      <c r="V550" s="51"/>
      <c r="W550" s="51"/>
      <c r="X550" s="51"/>
      <c r="Y550" s="51"/>
      <c r="Z550" s="51"/>
      <c r="AA550" s="51"/>
    </row>
    <row r="551" spans="1:27" ht="15">
      <c r="A551" s="51"/>
      <c r="B551" s="51"/>
      <c r="C551" s="51"/>
      <c r="D551" s="51"/>
      <c r="E551" s="51"/>
      <c r="F551" s="52"/>
      <c r="G551" s="51"/>
      <c r="H551" s="51"/>
      <c r="I551" s="51"/>
      <c r="J551" s="52"/>
      <c r="K551" s="51"/>
      <c r="L551" s="51"/>
      <c r="M551" s="51"/>
      <c r="N551" s="51"/>
      <c r="O551" s="51"/>
      <c r="P551" s="51"/>
      <c r="Q551" s="51"/>
      <c r="R551" s="51"/>
      <c r="S551" s="51"/>
      <c r="T551" s="51"/>
      <c r="U551" s="51"/>
      <c r="V551" s="51"/>
      <c r="W551" s="51"/>
      <c r="X551" s="51"/>
      <c r="Y551" s="51"/>
      <c r="Z551" s="51"/>
      <c r="AA551" s="51"/>
    </row>
    <row r="552" spans="1:27" ht="15">
      <c r="A552" s="51"/>
      <c r="B552" s="51"/>
      <c r="C552" s="51"/>
      <c r="D552" s="51"/>
      <c r="E552" s="51"/>
      <c r="F552" s="52"/>
      <c r="G552" s="51"/>
      <c r="H552" s="51"/>
      <c r="I552" s="51"/>
      <c r="J552" s="52"/>
      <c r="K552" s="51"/>
      <c r="L552" s="51"/>
      <c r="M552" s="51"/>
      <c r="N552" s="51"/>
      <c r="O552" s="51"/>
      <c r="P552" s="51"/>
      <c r="Q552" s="51"/>
      <c r="R552" s="51"/>
      <c r="S552" s="51"/>
      <c r="T552" s="51"/>
      <c r="U552" s="51"/>
      <c r="V552" s="51"/>
      <c r="W552" s="51"/>
      <c r="X552" s="51"/>
      <c r="Y552" s="51"/>
      <c r="Z552" s="51"/>
      <c r="AA552" s="51"/>
    </row>
    <row r="553" spans="1:27" ht="15">
      <c r="A553" s="51"/>
      <c r="B553" s="51"/>
      <c r="C553" s="51"/>
      <c r="D553" s="51"/>
      <c r="E553" s="51"/>
      <c r="F553" s="52"/>
      <c r="G553" s="51"/>
      <c r="H553" s="51"/>
      <c r="I553" s="51"/>
      <c r="J553" s="52"/>
      <c r="K553" s="51"/>
      <c r="L553" s="51"/>
      <c r="M553" s="51"/>
      <c r="N553" s="51"/>
      <c r="O553" s="51"/>
      <c r="P553" s="51"/>
      <c r="Q553" s="51"/>
      <c r="R553" s="51"/>
      <c r="S553" s="51"/>
      <c r="T553" s="51"/>
      <c r="U553" s="51"/>
      <c r="V553" s="51"/>
      <c r="W553" s="51"/>
      <c r="X553" s="51"/>
      <c r="Y553" s="51"/>
      <c r="Z553" s="51"/>
      <c r="AA553" s="51"/>
    </row>
    <row r="554" spans="1:27" ht="15">
      <c r="A554" s="51"/>
      <c r="B554" s="51"/>
      <c r="C554" s="51"/>
      <c r="D554" s="51"/>
      <c r="E554" s="51"/>
      <c r="F554" s="52"/>
      <c r="G554" s="51"/>
      <c r="H554" s="51"/>
      <c r="I554" s="51"/>
      <c r="J554" s="52"/>
      <c r="K554" s="51"/>
      <c r="L554" s="51"/>
      <c r="M554" s="51"/>
      <c r="N554" s="51"/>
      <c r="O554" s="51"/>
      <c r="P554" s="51"/>
      <c r="Q554" s="51"/>
      <c r="R554" s="51"/>
      <c r="S554" s="51"/>
      <c r="T554" s="51"/>
      <c r="U554" s="51"/>
      <c r="V554" s="51"/>
      <c r="W554" s="51"/>
      <c r="X554" s="51"/>
      <c r="Y554" s="51"/>
      <c r="Z554" s="51"/>
      <c r="AA554" s="51"/>
    </row>
    <row r="555" spans="1:27" ht="15">
      <c r="A555" s="51"/>
      <c r="B555" s="51"/>
      <c r="C555" s="51"/>
      <c r="D555" s="51"/>
      <c r="E555" s="51"/>
      <c r="F555" s="52"/>
      <c r="G555" s="51"/>
      <c r="H555" s="51"/>
      <c r="I555" s="51"/>
      <c r="J555" s="52"/>
      <c r="K555" s="51"/>
      <c r="L555" s="51"/>
      <c r="M555" s="51"/>
      <c r="N555" s="51"/>
      <c r="O555" s="51"/>
      <c r="P555" s="51"/>
      <c r="Q555" s="51"/>
      <c r="R555" s="51"/>
      <c r="S555" s="51"/>
      <c r="T555" s="51"/>
      <c r="U555" s="51"/>
      <c r="V555" s="51"/>
      <c r="W555" s="51"/>
      <c r="X555" s="51"/>
      <c r="Y555" s="51"/>
      <c r="Z555" s="51"/>
      <c r="AA555" s="51"/>
    </row>
    <row r="556" spans="1:27" ht="15">
      <c r="A556" s="51"/>
      <c r="B556" s="51"/>
      <c r="C556" s="51"/>
      <c r="D556" s="51"/>
      <c r="E556" s="51"/>
      <c r="F556" s="52"/>
      <c r="G556" s="51"/>
      <c r="H556" s="51"/>
      <c r="I556" s="51"/>
      <c r="J556" s="52"/>
      <c r="K556" s="51"/>
      <c r="L556" s="51"/>
      <c r="M556" s="51"/>
      <c r="N556" s="51"/>
      <c r="O556" s="51"/>
      <c r="P556" s="51"/>
      <c r="Q556" s="51"/>
      <c r="R556" s="51"/>
      <c r="S556" s="51"/>
      <c r="T556" s="51"/>
      <c r="U556" s="51"/>
      <c r="V556" s="51"/>
      <c r="W556" s="51"/>
      <c r="X556" s="51"/>
      <c r="Y556" s="51"/>
      <c r="Z556" s="51"/>
      <c r="AA556" s="51"/>
    </row>
    <row r="557" spans="1:27" ht="15">
      <c r="A557" s="51"/>
      <c r="B557" s="51"/>
      <c r="C557" s="51"/>
      <c r="D557" s="51"/>
      <c r="E557" s="51"/>
      <c r="F557" s="52"/>
      <c r="G557" s="51"/>
      <c r="H557" s="51"/>
      <c r="I557" s="51"/>
      <c r="J557" s="52"/>
      <c r="K557" s="51"/>
      <c r="L557" s="51"/>
      <c r="M557" s="51"/>
      <c r="N557" s="51"/>
      <c r="O557" s="51"/>
      <c r="P557" s="51"/>
      <c r="Q557" s="51"/>
      <c r="R557" s="51"/>
      <c r="S557" s="51"/>
      <c r="T557" s="51"/>
      <c r="U557" s="51"/>
      <c r="V557" s="51"/>
      <c r="W557" s="51"/>
      <c r="X557" s="51"/>
      <c r="Y557" s="51"/>
      <c r="Z557" s="51"/>
      <c r="AA557" s="51"/>
    </row>
    <row r="558" spans="1:27" ht="15">
      <c r="A558" s="51"/>
      <c r="B558" s="51"/>
      <c r="C558" s="51"/>
      <c r="D558" s="51"/>
      <c r="E558" s="51"/>
      <c r="F558" s="52"/>
      <c r="G558" s="51"/>
      <c r="H558" s="51"/>
      <c r="I558" s="51"/>
      <c r="J558" s="52"/>
      <c r="K558" s="51"/>
      <c r="L558" s="51"/>
      <c r="M558" s="51"/>
      <c r="N558" s="51"/>
      <c r="O558" s="51"/>
      <c r="P558" s="51"/>
      <c r="Q558" s="51"/>
      <c r="R558" s="51"/>
      <c r="S558" s="51"/>
      <c r="T558" s="51"/>
      <c r="U558" s="51"/>
      <c r="V558" s="51"/>
      <c r="W558" s="51"/>
      <c r="X558" s="51"/>
      <c r="Y558" s="51"/>
      <c r="Z558" s="51"/>
      <c r="AA558" s="51"/>
    </row>
    <row r="559" spans="1:27" ht="15">
      <c r="A559" s="51"/>
      <c r="B559" s="51"/>
      <c r="C559" s="51"/>
      <c r="D559" s="51"/>
      <c r="E559" s="51"/>
      <c r="F559" s="52"/>
      <c r="G559" s="51"/>
      <c r="H559" s="51"/>
      <c r="I559" s="51"/>
      <c r="J559" s="52"/>
      <c r="K559" s="51"/>
      <c r="L559" s="51"/>
      <c r="M559" s="51"/>
      <c r="N559" s="51"/>
      <c r="O559" s="51"/>
      <c r="P559" s="51"/>
      <c r="Q559" s="51"/>
      <c r="R559" s="51"/>
      <c r="S559" s="51"/>
      <c r="T559" s="51"/>
      <c r="U559" s="51"/>
      <c r="V559" s="51"/>
      <c r="W559" s="51"/>
      <c r="X559" s="51"/>
      <c r="Y559" s="51"/>
      <c r="Z559" s="51"/>
      <c r="AA559" s="51"/>
    </row>
    <row r="560" spans="1:27" ht="15">
      <c r="A560" s="51"/>
      <c r="B560" s="51"/>
      <c r="C560" s="51"/>
      <c r="D560" s="51"/>
      <c r="E560" s="51"/>
      <c r="F560" s="52"/>
      <c r="G560" s="51"/>
      <c r="H560" s="51"/>
      <c r="I560" s="51"/>
      <c r="J560" s="52"/>
      <c r="K560" s="51"/>
      <c r="L560" s="51"/>
      <c r="M560" s="51"/>
      <c r="N560" s="51"/>
      <c r="O560" s="51"/>
      <c r="P560" s="51"/>
      <c r="Q560" s="51"/>
      <c r="R560" s="51"/>
      <c r="S560" s="51"/>
      <c r="T560" s="51"/>
      <c r="U560" s="51"/>
      <c r="V560" s="51"/>
      <c r="W560" s="51"/>
      <c r="X560" s="51"/>
      <c r="Y560" s="51"/>
      <c r="Z560" s="51"/>
      <c r="AA560" s="51"/>
    </row>
    <row r="561" spans="1:27" ht="15">
      <c r="A561" s="51"/>
      <c r="B561" s="51"/>
      <c r="C561" s="51"/>
      <c r="D561" s="51"/>
      <c r="E561" s="51"/>
      <c r="F561" s="52"/>
      <c r="G561" s="51"/>
      <c r="H561" s="51"/>
      <c r="I561" s="51"/>
      <c r="J561" s="52"/>
      <c r="K561" s="51"/>
      <c r="L561" s="51"/>
      <c r="M561" s="51"/>
      <c r="N561" s="51"/>
      <c r="O561" s="51"/>
      <c r="P561" s="51"/>
      <c r="Q561" s="51"/>
      <c r="R561" s="51"/>
      <c r="S561" s="51"/>
      <c r="T561" s="51"/>
      <c r="U561" s="51"/>
      <c r="V561" s="51"/>
      <c r="W561" s="51"/>
      <c r="X561" s="51"/>
      <c r="Y561" s="51"/>
      <c r="Z561" s="51"/>
      <c r="AA561" s="51"/>
    </row>
    <row r="562" spans="1:27" ht="15">
      <c r="A562" s="51"/>
      <c r="B562" s="51"/>
      <c r="C562" s="51"/>
      <c r="D562" s="51"/>
      <c r="E562" s="51"/>
      <c r="F562" s="52"/>
      <c r="G562" s="51"/>
      <c r="H562" s="51"/>
      <c r="I562" s="51"/>
      <c r="J562" s="52"/>
      <c r="K562" s="51"/>
      <c r="L562" s="51"/>
      <c r="M562" s="51"/>
      <c r="N562" s="51"/>
      <c r="O562" s="51"/>
      <c r="P562" s="51"/>
      <c r="Q562" s="51"/>
      <c r="R562" s="51"/>
      <c r="S562" s="51"/>
      <c r="T562" s="51"/>
      <c r="U562" s="51"/>
      <c r="V562" s="51"/>
      <c r="W562" s="51"/>
      <c r="X562" s="51"/>
      <c r="Y562" s="51"/>
      <c r="Z562" s="51"/>
      <c r="AA562" s="51"/>
    </row>
    <row r="563" spans="1:27" ht="15">
      <c r="A563" s="51"/>
      <c r="B563" s="51"/>
      <c r="C563" s="51"/>
      <c r="D563" s="51"/>
      <c r="E563" s="51"/>
      <c r="F563" s="52"/>
      <c r="G563" s="51"/>
      <c r="H563" s="51"/>
      <c r="I563" s="51"/>
      <c r="J563" s="52"/>
      <c r="K563" s="51"/>
      <c r="L563" s="51"/>
      <c r="M563" s="51"/>
      <c r="N563" s="51"/>
      <c r="O563" s="51"/>
      <c r="P563" s="51"/>
      <c r="Q563" s="51"/>
      <c r="R563" s="51"/>
      <c r="S563" s="51"/>
      <c r="T563" s="51"/>
      <c r="U563" s="51"/>
      <c r="V563" s="51"/>
      <c r="W563" s="51"/>
      <c r="X563" s="51"/>
      <c r="Y563" s="51"/>
      <c r="Z563" s="51"/>
      <c r="AA563" s="51"/>
    </row>
    <row r="564" spans="1:27" ht="15">
      <c r="A564" s="51"/>
      <c r="B564" s="51"/>
      <c r="C564" s="51"/>
      <c r="D564" s="51"/>
      <c r="E564" s="51"/>
      <c r="F564" s="52"/>
      <c r="G564" s="51"/>
      <c r="H564" s="51"/>
      <c r="I564" s="51"/>
      <c r="J564" s="52"/>
      <c r="K564" s="51"/>
      <c r="L564" s="51"/>
      <c r="M564" s="51"/>
      <c r="N564" s="51"/>
      <c r="O564" s="51"/>
      <c r="P564" s="51"/>
      <c r="Q564" s="51"/>
      <c r="R564" s="51"/>
      <c r="S564" s="51"/>
      <c r="T564" s="51"/>
      <c r="U564" s="51"/>
      <c r="V564" s="51"/>
      <c r="W564" s="51"/>
      <c r="X564" s="51"/>
      <c r="Y564" s="51"/>
      <c r="Z564" s="51"/>
      <c r="AA564" s="51"/>
    </row>
    <row r="565" spans="1:27" ht="15">
      <c r="A565" s="51"/>
      <c r="B565" s="51"/>
      <c r="C565" s="51"/>
      <c r="D565" s="51"/>
      <c r="E565" s="51"/>
      <c r="F565" s="52"/>
      <c r="G565" s="51"/>
      <c r="H565" s="51"/>
      <c r="I565" s="51"/>
      <c r="J565" s="52"/>
      <c r="K565" s="51"/>
      <c r="L565" s="51"/>
      <c r="M565" s="51"/>
      <c r="N565" s="51"/>
      <c r="O565" s="51"/>
      <c r="P565" s="51"/>
      <c r="Q565" s="51"/>
      <c r="R565" s="51"/>
      <c r="S565" s="51"/>
      <c r="T565" s="51"/>
      <c r="U565" s="51"/>
      <c r="V565" s="51"/>
      <c r="W565" s="51"/>
      <c r="X565" s="51"/>
      <c r="Y565" s="51"/>
      <c r="Z565" s="51"/>
      <c r="AA565" s="51"/>
    </row>
    <row r="566" spans="1:27" ht="15">
      <c r="A566" s="51"/>
      <c r="B566" s="51"/>
      <c r="C566" s="51"/>
      <c r="D566" s="51"/>
      <c r="E566" s="51"/>
      <c r="F566" s="52"/>
      <c r="G566" s="51"/>
      <c r="H566" s="51"/>
      <c r="I566" s="51"/>
      <c r="J566" s="52"/>
      <c r="K566" s="51"/>
      <c r="L566" s="51"/>
      <c r="M566" s="51"/>
      <c r="N566" s="51"/>
      <c r="O566" s="51"/>
      <c r="P566" s="51"/>
      <c r="Q566" s="51"/>
      <c r="R566" s="51"/>
      <c r="S566" s="51"/>
      <c r="T566" s="51"/>
      <c r="U566" s="51"/>
      <c r="V566" s="51"/>
      <c r="W566" s="51"/>
      <c r="X566" s="51"/>
      <c r="Y566" s="51"/>
      <c r="Z566" s="51"/>
      <c r="AA566" s="51"/>
    </row>
    <row r="567" spans="1:27" ht="15">
      <c r="A567" s="51"/>
      <c r="B567" s="51"/>
      <c r="C567" s="51"/>
      <c r="D567" s="51"/>
      <c r="E567" s="51"/>
      <c r="F567" s="52"/>
      <c r="G567" s="51"/>
      <c r="H567" s="51"/>
      <c r="I567" s="51"/>
      <c r="J567" s="52"/>
      <c r="K567" s="51"/>
      <c r="L567" s="51"/>
      <c r="M567" s="51"/>
      <c r="N567" s="51"/>
      <c r="O567" s="51"/>
      <c r="P567" s="51"/>
      <c r="Q567" s="51"/>
      <c r="R567" s="51"/>
      <c r="S567" s="51"/>
      <c r="T567" s="51"/>
      <c r="U567" s="51"/>
      <c r="V567" s="51"/>
      <c r="W567" s="51"/>
      <c r="X567" s="51"/>
      <c r="Y567" s="51"/>
      <c r="Z567" s="51"/>
      <c r="AA567" s="51"/>
    </row>
    <row r="568" spans="1:27" ht="15">
      <c r="A568" s="51"/>
      <c r="B568" s="51"/>
      <c r="C568" s="51"/>
      <c r="D568" s="51"/>
      <c r="E568" s="51"/>
      <c r="F568" s="52"/>
      <c r="G568" s="51"/>
      <c r="H568" s="51"/>
      <c r="I568" s="51"/>
      <c r="J568" s="52"/>
      <c r="K568" s="51"/>
      <c r="L568" s="51"/>
      <c r="M568" s="51"/>
      <c r="N568" s="51"/>
      <c r="O568" s="51"/>
      <c r="P568" s="51"/>
      <c r="Q568" s="51"/>
      <c r="R568" s="51"/>
      <c r="S568" s="51"/>
      <c r="T568" s="51"/>
      <c r="U568" s="51"/>
      <c r="V568" s="51"/>
      <c r="W568" s="51"/>
      <c r="X568" s="51"/>
      <c r="Y568" s="51"/>
      <c r="Z568" s="51"/>
      <c r="AA568" s="51"/>
    </row>
    <row r="569" spans="1:27" ht="15">
      <c r="A569" s="51"/>
      <c r="B569" s="51"/>
      <c r="C569" s="51"/>
      <c r="D569" s="51"/>
      <c r="E569" s="51"/>
      <c r="F569" s="52"/>
      <c r="G569" s="51"/>
      <c r="H569" s="51"/>
      <c r="I569" s="51"/>
      <c r="J569" s="52"/>
      <c r="K569" s="51"/>
      <c r="L569" s="51"/>
      <c r="M569" s="51"/>
      <c r="N569" s="51"/>
      <c r="O569" s="51"/>
      <c r="P569" s="51"/>
      <c r="Q569" s="51"/>
      <c r="R569" s="51"/>
      <c r="S569" s="51"/>
      <c r="T569" s="51"/>
      <c r="U569" s="51"/>
      <c r="V569" s="51"/>
      <c r="W569" s="51"/>
      <c r="X569" s="51"/>
      <c r="Y569" s="51"/>
      <c r="Z569" s="51"/>
      <c r="AA569" s="51"/>
    </row>
    <row r="570" spans="1:27" ht="15">
      <c r="A570" s="51"/>
      <c r="B570" s="51"/>
      <c r="C570" s="51"/>
      <c r="D570" s="51"/>
      <c r="E570" s="51"/>
      <c r="F570" s="52"/>
      <c r="G570" s="51"/>
      <c r="H570" s="51"/>
      <c r="I570" s="51"/>
      <c r="J570" s="52"/>
      <c r="K570" s="51"/>
      <c r="L570" s="51"/>
      <c r="M570" s="51"/>
      <c r="N570" s="51"/>
      <c r="O570" s="51"/>
      <c r="P570" s="51"/>
      <c r="Q570" s="51"/>
      <c r="R570" s="51"/>
      <c r="S570" s="51"/>
      <c r="T570" s="51"/>
      <c r="U570" s="51"/>
      <c r="V570" s="51"/>
      <c r="W570" s="51"/>
      <c r="X570" s="51"/>
      <c r="Y570" s="51"/>
      <c r="Z570" s="51"/>
      <c r="AA570" s="51"/>
    </row>
    <row r="571" spans="1:27" ht="15">
      <c r="A571" s="51"/>
      <c r="B571" s="51"/>
      <c r="C571" s="51"/>
      <c r="D571" s="51"/>
      <c r="E571" s="51"/>
      <c r="F571" s="52"/>
      <c r="G571" s="51"/>
      <c r="H571" s="51"/>
      <c r="I571" s="51"/>
      <c r="J571" s="52"/>
      <c r="K571" s="51"/>
      <c r="L571" s="51"/>
      <c r="M571" s="51"/>
      <c r="N571" s="51"/>
      <c r="O571" s="51"/>
      <c r="P571" s="51"/>
      <c r="Q571" s="51"/>
      <c r="R571" s="51"/>
      <c r="S571" s="51"/>
      <c r="T571" s="51"/>
      <c r="U571" s="51"/>
      <c r="V571" s="51"/>
      <c r="W571" s="51"/>
      <c r="X571" s="51"/>
      <c r="Y571" s="51"/>
      <c r="Z571" s="51"/>
      <c r="AA571" s="51"/>
    </row>
    <row r="572" spans="1:27" ht="15">
      <c r="A572" s="51"/>
      <c r="B572" s="51"/>
      <c r="C572" s="51"/>
      <c r="D572" s="51"/>
      <c r="E572" s="51"/>
      <c r="F572" s="52"/>
      <c r="G572" s="51"/>
      <c r="H572" s="51"/>
      <c r="I572" s="51"/>
      <c r="J572" s="52"/>
      <c r="K572" s="51"/>
      <c r="L572" s="51"/>
      <c r="M572" s="51"/>
      <c r="N572" s="51"/>
      <c r="O572" s="51"/>
      <c r="P572" s="51"/>
      <c r="Q572" s="51"/>
      <c r="R572" s="51"/>
      <c r="S572" s="51"/>
      <c r="T572" s="51"/>
      <c r="U572" s="51"/>
      <c r="V572" s="51"/>
      <c r="W572" s="51"/>
      <c r="X572" s="51"/>
      <c r="Y572" s="51"/>
      <c r="Z572" s="51"/>
      <c r="AA572" s="51"/>
    </row>
    <row r="573" spans="1:27" ht="15">
      <c r="A573" s="51"/>
      <c r="B573" s="51"/>
      <c r="C573" s="51"/>
      <c r="D573" s="51"/>
      <c r="E573" s="51"/>
      <c r="F573" s="52"/>
      <c r="G573" s="51"/>
      <c r="H573" s="51"/>
      <c r="I573" s="51"/>
      <c r="J573" s="52"/>
      <c r="K573" s="51"/>
      <c r="L573" s="51"/>
      <c r="M573" s="51"/>
      <c r="N573" s="51"/>
      <c r="O573" s="51"/>
      <c r="P573" s="51"/>
      <c r="Q573" s="51"/>
      <c r="R573" s="51"/>
      <c r="S573" s="51"/>
      <c r="T573" s="51"/>
      <c r="U573" s="51"/>
      <c r="V573" s="51"/>
      <c r="W573" s="51"/>
      <c r="X573" s="51"/>
      <c r="Y573" s="51"/>
      <c r="Z573" s="51"/>
      <c r="AA573" s="51"/>
    </row>
    <row r="574" spans="1:27" ht="15">
      <c r="A574" s="51"/>
      <c r="B574" s="51"/>
      <c r="C574" s="51"/>
      <c r="D574" s="51"/>
      <c r="E574" s="51"/>
      <c r="F574" s="52"/>
      <c r="G574" s="51"/>
      <c r="H574" s="51"/>
      <c r="I574" s="51"/>
      <c r="J574" s="52"/>
      <c r="K574" s="51"/>
      <c r="L574" s="51"/>
      <c r="M574" s="51"/>
      <c r="N574" s="51"/>
      <c r="O574" s="51"/>
      <c r="P574" s="51"/>
      <c r="Q574" s="51"/>
      <c r="R574" s="51"/>
      <c r="S574" s="51"/>
      <c r="T574" s="51"/>
      <c r="U574" s="51"/>
      <c r="V574" s="51"/>
      <c r="W574" s="51"/>
      <c r="X574" s="51"/>
      <c r="Y574" s="51"/>
      <c r="Z574" s="51"/>
      <c r="AA574" s="51"/>
    </row>
    <row r="575" spans="1:27" ht="15">
      <c r="A575" s="51"/>
      <c r="B575" s="51"/>
      <c r="C575" s="51"/>
      <c r="D575" s="51"/>
      <c r="E575" s="51"/>
      <c r="F575" s="52"/>
      <c r="G575" s="51"/>
      <c r="H575" s="51"/>
      <c r="I575" s="51"/>
      <c r="J575" s="52"/>
      <c r="K575" s="51"/>
      <c r="L575" s="51"/>
      <c r="M575" s="51"/>
      <c r="N575" s="51"/>
      <c r="O575" s="51"/>
      <c r="P575" s="51"/>
      <c r="Q575" s="51"/>
      <c r="R575" s="51"/>
      <c r="S575" s="51"/>
      <c r="T575" s="51"/>
      <c r="U575" s="51"/>
      <c r="V575" s="51"/>
      <c r="W575" s="51"/>
      <c r="X575" s="51"/>
      <c r="Y575" s="51"/>
      <c r="Z575" s="51"/>
      <c r="AA575" s="51"/>
    </row>
    <row r="576" spans="1:27" ht="15">
      <c r="A576" s="51"/>
      <c r="B576" s="51"/>
      <c r="C576" s="51"/>
      <c r="D576" s="51"/>
      <c r="E576" s="51"/>
      <c r="F576" s="52"/>
      <c r="G576" s="51"/>
      <c r="H576" s="51"/>
      <c r="I576" s="51"/>
      <c r="J576" s="52"/>
      <c r="K576" s="51"/>
      <c r="L576" s="51"/>
      <c r="M576" s="51"/>
      <c r="N576" s="51"/>
      <c r="O576" s="51"/>
      <c r="P576" s="51"/>
      <c r="Q576" s="51"/>
      <c r="R576" s="51"/>
      <c r="S576" s="51"/>
      <c r="T576" s="51"/>
      <c r="U576" s="51"/>
      <c r="V576" s="51"/>
      <c r="W576" s="51"/>
      <c r="X576" s="51"/>
      <c r="Y576" s="51"/>
      <c r="Z576" s="51"/>
      <c r="AA576" s="51"/>
    </row>
    <row r="577" spans="1:27" ht="15">
      <c r="A577" s="51"/>
      <c r="B577" s="51"/>
      <c r="C577" s="51"/>
      <c r="D577" s="51"/>
      <c r="E577" s="51"/>
      <c r="F577" s="52"/>
      <c r="G577" s="51"/>
      <c r="H577" s="51"/>
      <c r="I577" s="51"/>
      <c r="J577" s="52"/>
      <c r="K577" s="51"/>
      <c r="L577" s="51"/>
      <c r="M577" s="51"/>
      <c r="N577" s="51"/>
      <c r="O577" s="51"/>
      <c r="P577" s="51"/>
      <c r="Q577" s="51"/>
      <c r="R577" s="51"/>
      <c r="S577" s="51"/>
      <c r="T577" s="51"/>
      <c r="U577" s="51"/>
      <c r="V577" s="51"/>
      <c r="W577" s="51"/>
      <c r="X577" s="51"/>
      <c r="Y577" s="51"/>
      <c r="Z577" s="51"/>
      <c r="AA577" s="51"/>
    </row>
    <row r="578" spans="1:27" ht="15">
      <c r="A578" s="51"/>
      <c r="B578" s="51"/>
      <c r="C578" s="51"/>
      <c r="D578" s="51"/>
      <c r="E578" s="51"/>
      <c r="F578" s="52"/>
      <c r="G578" s="51"/>
      <c r="H578" s="51"/>
      <c r="I578" s="51"/>
      <c r="J578" s="52"/>
      <c r="K578" s="51"/>
      <c r="L578" s="51"/>
      <c r="M578" s="51"/>
      <c r="N578" s="51"/>
      <c r="O578" s="51"/>
      <c r="P578" s="51"/>
      <c r="Q578" s="51"/>
      <c r="R578" s="51"/>
      <c r="S578" s="51"/>
      <c r="T578" s="51"/>
      <c r="U578" s="51"/>
      <c r="V578" s="51"/>
      <c r="W578" s="51"/>
      <c r="X578" s="51"/>
      <c r="Y578" s="51"/>
      <c r="Z578" s="51"/>
      <c r="AA578" s="51"/>
    </row>
    <row r="579" spans="1:27" ht="15">
      <c r="A579" s="51"/>
      <c r="B579" s="51"/>
      <c r="C579" s="51"/>
      <c r="D579" s="51"/>
      <c r="E579" s="51"/>
      <c r="F579" s="52"/>
      <c r="G579" s="51"/>
      <c r="H579" s="51"/>
      <c r="I579" s="51"/>
      <c r="J579" s="52"/>
      <c r="K579" s="51"/>
      <c r="L579" s="51"/>
      <c r="M579" s="51"/>
      <c r="N579" s="51"/>
      <c r="O579" s="51"/>
      <c r="P579" s="51"/>
      <c r="Q579" s="51"/>
      <c r="R579" s="51"/>
      <c r="S579" s="51"/>
      <c r="T579" s="51"/>
      <c r="U579" s="51"/>
      <c r="V579" s="51"/>
      <c r="W579" s="51"/>
      <c r="X579" s="51"/>
      <c r="Y579" s="51"/>
      <c r="Z579" s="51"/>
      <c r="AA579" s="51"/>
    </row>
    <row r="580" spans="1:27" ht="15">
      <c r="A580" s="51"/>
      <c r="B580" s="51"/>
      <c r="C580" s="51"/>
      <c r="D580" s="51"/>
      <c r="E580" s="51"/>
      <c r="F580" s="52"/>
      <c r="G580" s="51"/>
      <c r="H580" s="51"/>
      <c r="I580" s="51"/>
      <c r="J580" s="52"/>
      <c r="K580" s="51"/>
      <c r="L580" s="51"/>
      <c r="M580" s="51"/>
      <c r="N580" s="51"/>
      <c r="O580" s="51"/>
      <c r="P580" s="51"/>
      <c r="Q580" s="51"/>
      <c r="R580" s="51"/>
      <c r="S580" s="51"/>
      <c r="T580" s="51"/>
      <c r="U580" s="51"/>
      <c r="V580" s="51"/>
      <c r="W580" s="51"/>
      <c r="X580" s="51"/>
      <c r="Y580" s="51"/>
      <c r="Z580" s="51"/>
      <c r="AA580" s="51"/>
    </row>
    <row r="581" spans="1:27" ht="15">
      <c r="A581" s="51"/>
      <c r="B581" s="51"/>
      <c r="C581" s="51"/>
      <c r="D581" s="51"/>
      <c r="E581" s="51"/>
      <c r="F581" s="52"/>
      <c r="G581" s="51"/>
      <c r="H581" s="51"/>
      <c r="I581" s="51"/>
      <c r="J581" s="52"/>
      <c r="K581" s="51"/>
      <c r="L581" s="51"/>
      <c r="M581" s="51"/>
      <c r="N581" s="51"/>
      <c r="O581" s="51"/>
      <c r="P581" s="51"/>
      <c r="Q581" s="51"/>
      <c r="R581" s="51"/>
      <c r="S581" s="51"/>
      <c r="T581" s="51"/>
      <c r="U581" s="51"/>
      <c r="V581" s="51"/>
      <c r="W581" s="51"/>
      <c r="X581" s="51"/>
      <c r="Y581" s="51"/>
      <c r="Z581" s="51"/>
      <c r="AA581" s="51"/>
    </row>
    <row r="582" spans="1:27" ht="15">
      <c r="A582" s="51"/>
      <c r="B582" s="51"/>
      <c r="C582" s="51"/>
      <c r="D582" s="51"/>
      <c r="E582" s="51"/>
      <c r="F582" s="52"/>
      <c r="G582" s="51"/>
      <c r="H582" s="51"/>
      <c r="I582" s="51"/>
      <c r="J582" s="52"/>
      <c r="K582" s="51"/>
      <c r="L582" s="51"/>
      <c r="M582" s="51"/>
      <c r="N582" s="51"/>
      <c r="O582" s="51"/>
      <c r="P582" s="51"/>
      <c r="Q582" s="51"/>
      <c r="R582" s="51"/>
      <c r="S582" s="51"/>
      <c r="T582" s="51"/>
      <c r="U582" s="51"/>
      <c r="V582" s="51"/>
      <c r="W582" s="51"/>
      <c r="X582" s="51"/>
      <c r="Y582" s="51"/>
      <c r="Z582" s="51"/>
      <c r="AA582" s="51"/>
    </row>
    <row r="583" spans="1:27" ht="15">
      <c r="A583" s="51"/>
      <c r="B583" s="51"/>
      <c r="C583" s="51"/>
      <c r="D583" s="51"/>
      <c r="E583" s="51"/>
      <c r="F583" s="52"/>
      <c r="G583" s="51"/>
      <c r="H583" s="51"/>
      <c r="I583" s="51"/>
      <c r="J583" s="52"/>
      <c r="K583" s="51"/>
      <c r="L583" s="51"/>
      <c r="M583" s="51"/>
      <c r="N583" s="51"/>
      <c r="O583" s="51"/>
      <c r="P583" s="51"/>
      <c r="Q583" s="51"/>
      <c r="R583" s="51"/>
      <c r="S583" s="51"/>
      <c r="T583" s="51"/>
      <c r="U583" s="51"/>
      <c r="V583" s="51"/>
      <c r="W583" s="51"/>
      <c r="X583" s="51"/>
      <c r="Y583" s="51"/>
      <c r="Z583" s="51"/>
      <c r="AA583" s="51"/>
    </row>
    <row r="584" spans="1:27" ht="15">
      <c r="A584" s="51"/>
      <c r="B584" s="51"/>
      <c r="C584" s="51"/>
      <c r="D584" s="51"/>
      <c r="E584" s="51"/>
      <c r="F584" s="52"/>
      <c r="G584" s="51"/>
      <c r="H584" s="51"/>
      <c r="I584" s="51"/>
      <c r="J584" s="52"/>
      <c r="K584" s="51"/>
      <c r="L584" s="51"/>
      <c r="M584" s="51"/>
      <c r="N584" s="51"/>
      <c r="O584" s="51"/>
      <c r="P584" s="51"/>
      <c r="Q584" s="51"/>
      <c r="R584" s="51"/>
      <c r="S584" s="51"/>
      <c r="T584" s="51"/>
      <c r="U584" s="51"/>
      <c r="V584" s="51"/>
      <c r="W584" s="51"/>
      <c r="X584" s="51"/>
      <c r="Y584" s="51"/>
      <c r="Z584" s="51"/>
      <c r="AA584" s="51"/>
    </row>
    <row r="585" spans="1:27" ht="15">
      <c r="A585" s="51"/>
      <c r="B585" s="51"/>
      <c r="C585" s="51"/>
      <c r="D585" s="51"/>
      <c r="E585" s="51"/>
      <c r="F585" s="52"/>
      <c r="G585" s="51"/>
      <c r="H585" s="51"/>
      <c r="I585" s="51"/>
      <c r="J585" s="52"/>
      <c r="K585" s="51"/>
      <c r="L585" s="51"/>
      <c r="M585" s="51"/>
      <c r="N585" s="51"/>
      <c r="O585" s="51"/>
      <c r="P585" s="51"/>
      <c r="Q585" s="51"/>
      <c r="R585" s="51"/>
      <c r="S585" s="51"/>
      <c r="T585" s="51"/>
      <c r="U585" s="51"/>
      <c r="V585" s="51"/>
      <c r="W585" s="51"/>
      <c r="X585" s="51"/>
      <c r="Y585" s="51"/>
      <c r="Z585" s="51"/>
      <c r="AA585" s="51"/>
    </row>
    <row r="586" spans="1:27" ht="15">
      <c r="A586" s="51"/>
      <c r="B586" s="51"/>
      <c r="C586" s="51"/>
      <c r="D586" s="51"/>
      <c r="E586" s="51"/>
      <c r="F586" s="52"/>
      <c r="G586" s="51"/>
      <c r="H586" s="51"/>
      <c r="I586" s="51"/>
      <c r="J586" s="52"/>
      <c r="K586" s="51"/>
      <c r="L586" s="51"/>
      <c r="M586" s="51"/>
      <c r="N586" s="51"/>
      <c r="O586" s="51"/>
      <c r="P586" s="51"/>
      <c r="Q586" s="51"/>
      <c r="R586" s="51"/>
      <c r="S586" s="51"/>
      <c r="T586" s="51"/>
      <c r="U586" s="51"/>
      <c r="V586" s="51"/>
      <c r="W586" s="51"/>
      <c r="X586" s="51"/>
      <c r="Y586" s="51"/>
      <c r="Z586" s="51"/>
      <c r="AA586" s="51"/>
    </row>
    <row r="587" spans="1:27" ht="15">
      <c r="A587" s="51"/>
      <c r="B587" s="51"/>
      <c r="C587" s="51"/>
      <c r="D587" s="51"/>
      <c r="E587" s="51"/>
      <c r="F587" s="52"/>
      <c r="G587" s="51"/>
      <c r="H587" s="51"/>
      <c r="I587" s="51"/>
      <c r="J587" s="52"/>
      <c r="K587" s="51"/>
      <c r="L587" s="51"/>
      <c r="M587" s="51"/>
      <c r="N587" s="51"/>
      <c r="O587" s="51"/>
      <c r="P587" s="51"/>
      <c r="Q587" s="51"/>
      <c r="R587" s="51"/>
      <c r="S587" s="51"/>
      <c r="T587" s="51"/>
      <c r="U587" s="51"/>
      <c r="V587" s="51"/>
      <c r="W587" s="51"/>
      <c r="X587" s="51"/>
      <c r="Y587" s="51"/>
      <c r="Z587" s="51"/>
      <c r="AA587" s="51"/>
    </row>
    <row r="588" spans="1:27" ht="15">
      <c r="A588" s="51"/>
      <c r="B588" s="51"/>
      <c r="C588" s="51"/>
      <c r="D588" s="51"/>
      <c r="E588" s="51"/>
      <c r="F588" s="52"/>
      <c r="G588" s="51"/>
      <c r="H588" s="51"/>
      <c r="I588" s="51"/>
      <c r="J588" s="52"/>
      <c r="K588" s="51"/>
      <c r="L588" s="51"/>
      <c r="M588" s="51"/>
      <c r="N588" s="51"/>
      <c r="O588" s="51"/>
      <c r="P588" s="51"/>
      <c r="Q588" s="51"/>
      <c r="R588" s="51"/>
      <c r="S588" s="51"/>
      <c r="T588" s="51"/>
      <c r="U588" s="51"/>
      <c r="V588" s="51"/>
      <c r="W588" s="51"/>
      <c r="X588" s="51"/>
      <c r="Y588" s="51"/>
      <c r="Z588" s="51"/>
      <c r="AA588" s="51"/>
    </row>
    <row r="589" spans="1:27" ht="15">
      <c r="A589" s="51"/>
      <c r="B589" s="51"/>
      <c r="C589" s="51"/>
      <c r="D589" s="51"/>
      <c r="E589" s="51"/>
      <c r="F589" s="52"/>
      <c r="G589" s="51"/>
      <c r="H589" s="51"/>
      <c r="I589" s="51"/>
      <c r="J589" s="52"/>
      <c r="K589" s="51"/>
      <c r="L589" s="51"/>
      <c r="M589" s="51"/>
      <c r="N589" s="51"/>
      <c r="O589" s="51"/>
      <c r="P589" s="51"/>
      <c r="Q589" s="51"/>
      <c r="R589" s="51"/>
      <c r="S589" s="51"/>
      <c r="T589" s="51"/>
      <c r="U589" s="51"/>
      <c r="V589" s="51"/>
      <c r="W589" s="51"/>
      <c r="X589" s="51"/>
      <c r="Y589" s="51"/>
      <c r="Z589" s="51"/>
      <c r="AA589" s="51"/>
    </row>
    <row r="590" spans="1:27" ht="15">
      <c r="A590" s="51"/>
      <c r="B590" s="51"/>
      <c r="C590" s="51"/>
      <c r="D590" s="51"/>
      <c r="E590" s="51"/>
      <c r="F590" s="52"/>
      <c r="G590" s="51"/>
      <c r="H590" s="51"/>
      <c r="I590" s="51"/>
      <c r="J590" s="52"/>
      <c r="K590" s="51"/>
      <c r="L590" s="51"/>
      <c r="M590" s="51"/>
      <c r="N590" s="51"/>
      <c r="O590" s="51"/>
      <c r="P590" s="51"/>
      <c r="Q590" s="51"/>
      <c r="R590" s="51"/>
      <c r="S590" s="51"/>
      <c r="T590" s="51"/>
      <c r="U590" s="51"/>
      <c r="V590" s="51"/>
      <c r="W590" s="51"/>
      <c r="X590" s="51"/>
      <c r="Y590" s="51"/>
      <c r="Z590" s="51"/>
      <c r="AA590" s="51"/>
    </row>
    <row r="591" spans="1:27" ht="15">
      <c r="A591" s="51"/>
      <c r="B591" s="51"/>
      <c r="C591" s="51"/>
      <c r="D591" s="51"/>
      <c r="E591" s="51"/>
      <c r="F591" s="52"/>
      <c r="G591" s="51"/>
      <c r="H591" s="51"/>
      <c r="I591" s="51"/>
      <c r="J591" s="52"/>
      <c r="K591" s="51"/>
      <c r="L591" s="51"/>
      <c r="M591" s="51"/>
      <c r="N591" s="51"/>
      <c r="O591" s="51"/>
      <c r="P591" s="51"/>
      <c r="Q591" s="51"/>
      <c r="R591" s="51"/>
      <c r="S591" s="51"/>
      <c r="T591" s="51"/>
      <c r="U591" s="51"/>
      <c r="V591" s="51"/>
      <c r="W591" s="51"/>
      <c r="X591" s="51"/>
      <c r="Y591" s="51"/>
      <c r="Z591" s="51"/>
      <c r="AA591" s="51"/>
    </row>
    <row r="592" spans="1:27" ht="15">
      <c r="A592" s="51"/>
      <c r="B592" s="51"/>
      <c r="C592" s="51"/>
      <c r="D592" s="51"/>
      <c r="E592" s="51"/>
      <c r="F592" s="52"/>
      <c r="G592" s="51"/>
      <c r="H592" s="51"/>
      <c r="I592" s="51"/>
      <c r="J592" s="52"/>
      <c r="K592" s="51"/>
      <c r="L592" s="51"/>
      <c r="M592" s="51"/>
      <c r="N592" s="51"/>
      <c r="O592" s="51"/>
      <c r="P592" s="51"/>
      <c r="Q592" s="51"/>
      <c r="R592" s="51"/>
      <c r="S592" s="51"/>
      <c r="T592" s="51"/>
      <c r="U592" s="51"/>
      <c r="V592" s="51"/>
      <c r="W592" s="51"/>
      <c r="X592" s="51"/>
      <c r="Y592" s="51"/>
      <c r="Z592" s="51"/>
      <c r="AA592" s="51"/>
    </row>
    <row r="593" spans="1:27" ht="15">
      <c r="A593" s="51"/>
      <c r="B593" s="51"/>
      <c r="C593" s="51"/>
      <c r="D593" s="51"/>
      <c r="E593" s="51"/>
      <c r="F593" s="52"/>
      <c r="G593" s="51"/>
      <c r="H593" s="51"/>
      <c r="I593" s="51"/>
      <c r="J593" s="52"/>
      <c r="K593" s="51"/>
      <c r="L593" s="51"/>
      <c r="M593" s="51"/>
      <c r="N593" s="51"/>
      <c r="O593" s="51"/>
      <c r="P593" s="51"/>
      <c r="Q593" s="51"/>
      <c r="R593" s="51"/>
      <c r="S593" s="51"/>
      <c r="T593" s="51"/>
      <c r="U593" s="51"/>
      <c r="V593" s="51"/>
      <c r="W593" s="51"/>
      <c r="X593" s="51"/>
      <c r="Y593" s="51"/>
      <c r="Z593" s="51"/>
      <c r="AA593" s="51"/>
    </row>
    <row r="594" spans="1:27" ht="15">
      <c r="A594" s="51"/>
      <c r="B594" s="51"/>
      <c r="C594" s="51"/>
      <c r="D594" s="51"/>
      <c r="E594" s="51"/>
      <c r="F594" s="52"/>
      <c r="G594" s="51"/>
      <c r="H594" s="51"/>
      <c r="I594" s="51"/>
      <c r="J594" s="52"/>
      <c r="K594" s="51"/>
      <c r="L594" s="51"/>
      <c r="M594" s="51"/>
      <c r="N594" s="51"/>
      <c r="O594" s="51"/>
      <c r="P594" s="51"/>
      <c r="Q594" s="51"/>
      <c r="R594" s="51"/>
      <c r="S594" s="51"/>
      <c r="T594" s="51"/>
      <c r="U594" s="51"/>
      <c r="V594" s="51"/>
      <c r="W594" s="51"/>
      <c r="X594" s="51"/>
      <c r="Y594" s="51"/>
      <c r="Z594" s="51"/>
      <c r="AA594" s="51"/>
    </row>
    <row r="595" spans="1:27" ht="15">
      <c r="A595" s="51"/>
      <c r="B595" s="51"/>
      <c r="C595" s="51"/>
      <c r="D595" s="51"/>
      <c r="E595" s="51"/>
      <c r="F595" s="52"/>
      <c r="G595" s="51"/>
      <c r="H595" s="51"/>
      <c r="I595" s="51"/>
      <c r="J595" s="52"/>
      <c r="K595" s="51"/>
      <c r="L595" s="51"/>
      <c r="M595" s="51"/>
      <c r="N595" s="51"/>
      <c r="O595" s="51"/>
      <c r="P595" s="51"/>
      <c r="Q595" s="51"/>
      <c r="R595" s="51"/>
      <c r="S595" s="51"/>
      <c r="T595" s="51"/>
      <c r="U595" s="51"/>
      <c r="V595" s="51"/>
      <c r="W595" s="51"/>
      <c r="X595" s="51"/>
      <c r="Y595" s="51"/>
      <c r="Z595" s="51"/>
      <c r="AA595" s="51"/>
    </row>
    <row r="596" spans="1:27" ht="15">
      <c r="A596" s="51"/>
      <c r="B596" s="51"/>
      <c r="C596" s="51"/>
      <c r="D596" s="51"/>
      <c r="E596" s="51"/>
      <c r="F596" s="52"/>
      <c r="G596" s="51"/>
      <c r="H596" s="51"/>
      <c r="I596" s="51"/>
      <c r="J596" s="52"/>
      <c r="K596" s="51"/>
      <c r="L596" s="51"/>
      <c r="M596" s="51"/>
      <c r="N596" s="51"/>
      <c r="O596" s="51"/>
      <c r="P596" s="51"/>
      <c r="Q596" s="51"/>
      <c r="R596" s="51"/>
      <c r="S596" s="51"/>
      <c r="T596" s="51"/>
      <c r="U596" s="51"/>
      <c r="V596" s="51"/>
      <c r="W596" s="51"/>
      <c r="X596" s="51"/>
      <c r="Y596" s="51"/>
      <c r="Z596" s="51"/>
      <c r="AA596" s="51"/>
    </row>
    <row r="597" spans="1:27" ht="15">
      <c r="A597" s="51"/>
      <c r="B597" s="51"/>
      <c r="C597" s="51"/>
      <c r="D597" s="51"/>
      <c r="E597" s="51"/>
      <c r="F597" s="52"/>
      <c r="G597" s="51"/>
      <c r="H597" s="51"/>
      <c r="I597" s="51"/>
      <c r="J597" s="52"/>
      <c r="K597" s="51"/>
      <c r="L597" s="51"/>
      <c r="M597" s="51"/>
      <c r="N597" s="51"/>
      <c r="O597" s="51"/>
      <c r="P597" s="51"/>
      <c r="Q597" s="51"/>
      <c r="R597" s="51"/>
      <c r="S597" s="51"/>
      <c r="T597" s="51"/>
      <c r="U597" s="51"/>
      <c r="V597" s="51"/>
      <c r="W597" s="51"/>
      <c r="X597" s="51"/>
      <c r="Y597" s="51"/>
      <c r="Z597" s="51"/>
      <c r="AA597" s="51"/>
    </row>
    <row r="598" spans="1:27" ht="15">
      <c r="A598" s="51"/>
      <c r="B598" s="51"/>
      <c r="C598" s="51"/>
      <c r="D598" s="51"/>
      <c r="E598" s="51"/>
      <c r="F598" s="52"/>
      <c r="G598" s="51"/>
      <c r="H598" s="51"/>
      <c r="I598" s="51"/>
      <c r="J598" s="52"/>
      <c r="K598" s="51"/>
      <c r="L598" s="51"/>
      <c r="M598" s="51"/>
      <c r="N598" s="51"/>
      <c r="O598" s="51"/>
      <c r="P598" s="51"/>
      <c r="Q598" s="51"/>
      <c r="R598" s="51"/>
      <c r="S598" s="51"/>
      <c r="T598" s="51"/>
      <c r="U598" s="51"/>
      <c r="V598" s="51"/>
      <c r="W598" s="51"/>
      <c r="X598" s="51"/>
      <c r="Y598" s="51"/>
      <c r="Z598" s="51"/>
      <c r="AA598" s="51"/>
    </row>
    <row r="599" spans="1:27" ht="15">
      <c r="A599" s="51"/>
      <c r="B599" s="51"/>
      <c r="C599" s="51"/>
      <c r="D599" s="51"/>
      <c r="E599" s="51"/>
      <c r="F599" s="52"/>
      <c r="G599" s="51"/>
      <c r="H599" s="51"/>
      <c r="I599" s="51"/>
      <c r="J599" s="52"/>
      <c r="K599" s="51"/>
      <c r="L599" s="51"/>
      <c r="M599" s="51"/>
      <c r="N599" s="51"/>
      <c r="O599" s="51"/>
      <c r="P599" s="51"/>
      <c r="Q599" s="51"/>
      <c r="R599" s="51"/>
      <c r="S599" s="51"/>
      <c r="T599" s="51"/>
      <c r="U599" s="51"/>
      <c r="V599" s="51"/>
      <c r="W599" s="51"/>
      <c r="X599" s="51"/>
      <c r="Y599" s="51"/>
      <c r="Z599" s="51"/>
      <c r="AA599" s="51"/>
    </row>
    <row r="600" spans="1:27" ht="15">
      <c r="A600" s="51"/>
      <c r="B600" s="51"/>
      <c r="C600" s="51"/>
      <c r="D600" s="51"/>
      <c r="E600" s="51"/>
      <c r="F600" s="52"/>
      <c r="G600" s="51"/>
      <c r="H600" s="51"/>
      <c r="I600" s="51"/>
      <c r="J600" s="52"/>
      <c r="K600" s="51"/>
      <c r="L600" s="51"/>
      <c r="M600" s="51"/>
      <c r="N600" s="51"/>
      <c r="O600" s="51"/>
      <c r="P600" s="51"/>
      <c r="Q600" s="51"/>
      <c r="R600" s="51"/>
      <c r="S600" s="51"/>
      <c r="T600" s="51"/>
      <c r="U600" s="51"/>
      <c r="V600" s="51"/>
      <c r="W600" s="51"/>
      <c r="X600" s="51"/>
      <c r="Y600" s="51"/>
      <c r="Z600" s="51"/>
      <c r="AA600" s="51"/>
    </row>
    <row r="601" spans="1:27" ht="15">
      <c r="A601" s="51"/>
      <c r="B601" s="51"/>
      <c r="C601" s="51"/>
      <c r="D601" s="51"/>
      <c r="E601" s="51"/>
      <c r="F601" s="52"/>
      <c r="G601" s="51"/>
      <c r="H601" s="51"/>
      <c r="I601" s="51"/>
      <c r="J601" s="52"/>
      <c r="K601" s="51"/>
      <c r="L601" s="51"/>
      <c r="M601" s="51"/>
      <c r="N601" s="51"/>
      <c r="O601" s="51"/>
      <c r="P601" s="51"/>
      <c r="Q601" s="51"/>
      <c r="R601" s="51"/>
      <c r="S601" s="51"/>
      <c r="T601" s="51"/>
      <c r="U601" s="51"/>
      <c r="V601" s="51"/>
      <c r="W601" s="51"/>
      <c r="X601" s="51"/>
      <c r="Y601" s="51"/>
      <c r="Z601" s="51"/>
      <c r="AA601" s="51"/>
    </row>
    <row r="602" spans="1:27" ht="15">
      <c r="A602" s="51"/>
      <c r="B602" s="51"/>
      <c r="C602" s="51"/>
      <c r="D602" s="51"/>
      <c r="E602" s="51"/>
      <c r="F602" s="52"/>
      <c r="G602" s="51"/>
      <c r="H602" s="51"/>
      <c r="I602" s="51"/>
      <c r="J602" s="52"/>
      <c r="K602" s="51"/>
      <c r="L602" s="51"/>
      <c r="M602" s="51"/>
      <c r="N602" s="51"/>
      <c r="O602" s="51"/>
      <c r="P602" s="51"/>
      <c r="Q602" s="51"/>
      <c r="R602" s="51"/>
      <c r="S602" s="51"/>
      <c r="T602" s="51"/>
      <c r="U602" s="51"/>
      <c r="V602" s="51"/>
      <c r="W602" s="51"/>
      <c r="X602" s="51"/>
      <c r="Y602" s="51"/>
      <c r="Z602" s="51"/>
      <c r="AA602" s="51"/>
    </row>
    <row r="603" spans="1:27" ht="15">
      <c r="A603" s="51"/>
      <c r="B603" s="51"/>
      <c r="C603" s="51"/>
      <c r="D603" s="51"/>
      <c r="E603" s="51"/>
      <c r="F603" s="52"/>
      <c r="G603" s="51"/>
      <c r="H603" s="51"/>
      <c r="I603" s="51"/>
      <c r="J603" s="52"/>
      <c r="K603" s="51"/>
      <c r="L603" s="51"/>
      <c r="M603" s="51"/>
      <c r="N603" s="51"/>
      <c r="O603" s="51"/>
      <c r="P603" s="51"/>
      <c r="Q603" s="51"/>
      <c r="R603" s="51"/>
      <c r="S603" s="51"/>
      <c r="T603" s="51"/>
      <c r="U603" s="51"/>
      <c r="V603" s="51"/>
      <c r="W603" s="51"/>
      <c r="X603" s="51"/>
      <c r="Y603" s="51"/>
      <c r="Z603" s="51"/>
      <c r="AA603" s="51"/>
    </row>
    <row r="604" spans="1:27" ht="15">
      <c r="A604" s="51"/>
      <c r="B604" s="51"/>
      <c r="C604" s="51"/>
      <c r="D604" s="51"/>
      <c r="E604" s="51"/>
      <c r="F604" s="52"/>
      <c r="G604" s="51"/>
      <c r="H604" s="51"/>
      <c r="I604" s="51"/>
      <c r="J604" s="52"/>
      <c r="K604" s="51"/>
      <c r="L604" s="51"/>
      <c r="M604" s="51"/>
      <c r="N604" s="51"/>
      <c r="O604" s="51"/>
      <c r="P604" s="51"/>
      <c r="Q604" s="51"/>
      <c r="R604" s="51"/>
      <c r="S604" s="51"/>
      <c r="T604" s="51"/>
      <c r="U604" s="51"/>
      <c r="V604" s="51"/>
      <c r="W604" s="51"/>
      <c r="X604" s="51"/>
      <c r="Y604" s="51"/>
      <c r="Z604" s="51"/>
      <c r="AA604" s="51"/>
    </row>
    <row r="605" spans="1:27" ht="15">
      <c r="A605" s="51"/>
      <c r="B605" s="51"/>
      <c r="C605" s="51"/>
      <c r="D605" s="51"/>
      <c r="E605" s="51"/>
      <c r="F605" s="52"/>
      <c r="G605" s="51"/>
      <c r="H605" s="51"/>
      <c r="I605" s="51"/>
      <c r="J605" s="52"/>
      <c r="K605" s="51"/>
      <c r="L605" s="51"/>
      <c r="M605" s="51"/>
      <c r="N605" s="51"/>
      <c r="O605" s="51"/>
      <c r="P605" s="51"/>
      <c r="Q605" s="51"/>
      <c r="R605" s="51"/>
      <c r="S605" s="51"/>
      <c r="T605" s="51"/>
      <c r="U605" s="51"/>
      <c r="V605" s="51"/>
      <c r="W605" s="51"/>
      <c r="X605" s="51"/>
      <c r="Y605" s="51"/>
      <c r="Z605" s="51"/>
      <c r="AA605" s="51"/>
    </row>
    <row r="606" spans="1:27" ht="15">
      <c r="A606" s="51"/>
      <c r="B606" s="51"/>
      <c r="C606" s="51"/>
      <c r="D606" s="51"/>
      <c r="E606" s="51"/>
      <c r="F606" s="52"/>
      <c r="G606" s="51"/>
      <c r="H606" s="51"/>
      <c r="I606" s="51"/>
      <c r="J606" s="52"/>
      <c r="K606" s="51"/>
      <c r="L606" s="51"/>
      <c r="M606" s="51"/>
      <c r="N606" s="51"/>
      <c r="O606" s="51"/>
      <c r="P606" s="51"/>
      <c r="Q606" s="51"/>
      <c r="R606" s="51"/>
      <c r="S606" s="51"/>
      <c r="T606" s="51"/>
      <c r="U606" s="51"/>
      <c r="V606" s="51"/>
      <c r="W606" s="51"/>
      <c r="X606" s="51"/>
      <c r="Y606" s="51"/>
      <c r="Z606" s="51"/>
      <c r="AA606" s="51"/>
    </row>
    <row r="607" spans="1:27" ht="15">
      <c r="A607" s="51"/>
      <c r="B607" s="51"/>
      <c r="C607" s="51"/>
      <c r="D607" s="51"/>
      <c r="E607" s="51"/>
      <c r="F607" s="52"/>
      <c r="G607" s="51"/>
      <c r="H607" s="51"/>
      <c r="I607" s="51"/>
      <c r="J607" s="52"/>
      <c r="K607" s="51"/>
      <c r="L607" s="51"/>
      <c r="M607" s="51"/>
      <c r="N607" s="51"/>
      <c r="O607" s="51"/>
      <c r="P607" s="51"/>
      <c r="Q607" s="51"/>
      <c r="R607" s="51"/>
      <c r="S607" s="51"/>
      <c r="T607" s="51"/>
      <c r="U607" s="51"/>
      <c r="V607" s="51"/>
      <c r="W607" s="51"/>
      <c r="X607" s="51"/>
      <c r="Y607" s="51"/>
      <c r="Z607" s="51"/>
      <c r="AA607" s="51"/>
    </row>
    <row r="608" spans="1:27" ht="15">
      <c r="A608" s="51"/>
      <c r="B608" s="51"/>
      <c r="C608" s="51"/>
      <c r="D608" s="51"/>
      <c r="E608" s="51"/>
      <c r="F608" s="52"/>
      <c r="G608" s="51"/>
      <c r="H608" s="51"/>
      <c r="I608" s="51"/>
      <c r="J608" s="52"/>
      <c r="K608" s="51"/>
      <c r="L608" s="51"/>
      <c r="M608" s="51"/>
      <c r="N608" s="51"/>
      <c r="O608" s="51"/>
      <c r="P608" s="51"/>
      <c r="Q608" s="51"/>
      <c r="R608" s="51"/>
      <c r="S608" s="51"/>
      <c r="T608" s="51"/>
      <c r="U608" s="51"/>
      <c r="V608" s="51"/>
      <c r="W608" s="51"/>
      <c r="X608" s="51"/>
      <c r="Y608" s="51"/>
      <c r="Z608" s="51"/>
      <c r="AA608" s="51"/>
    </row>
    <row r="609" spans="1:27" ht="15">
      <c r="A609" s="51"/>
      <c r="B609" s="51"/>
      <c r="C609" s="51"/>
      <c r="D609" s="51"/>
      <c r="E609" s="51"/>
      <c r="F609" s="52"/>
      <c r="G609" s="51"/>
      <c r="H609" s="51"/>
      <c r="I609" s="51"/>
      <c r="J609" s="52"/>
      <c r="K609" s="51"/>
      <c r="L609" s="51"/>
      <c r="M609" s="51"/>
      <c r="N609" s="51"/>
      <c r="O609" s="51"/>
      <c r="P609" s="51"/>
      <c r="Q609" s="51"/>
      <c r="R609" s="51"/>
      <c r="S609" s="51"/>
      <c r="T609" s="51"/>
      <c r="U609" s="51"/>
      <c r="V609" s="51"/>
      <c r="W609" s="51"/>
      <c r="X609" s="51"/>
      <c r="Y609" s="51"/>
      <c r="Z609" s="51"/>
      <c r="AA609" s="51"/>
    </row>
    <row r="610" spans="1:27" ht="15">
      <c r="A610" s="51"/>
      <c r="B610" s="51"/>
      <c r="C610" s="51"/>
      <c r="D610" s="51"/>
      <c r="E610" s="51"/>
      <c r="F610" s="52"/>
      <c r="G610" s="51"/>
      <c r="H610" s="51"/>
      <c r="I610" s="51"/>
      <c r="J610" s="52"/>
      <c r="K610" s="51"/>
      <c r="L610" s="51"/>
      <c r="M610" s="51"/>
      <c r="N610" s="51"/>
      <c r="O610" s="51"/>
      <c r="P610" s="51"/>
      <c r="Q610" s="51"/>
      <c r="R610" s="51"/>
      <c r="S610" s="51"/>
      <c r="T610" s="51"/>
      <c r="U610" s="51"/>
      <c r="V610" s="51"/>
      <c r="W610" s="51"/>
      <c r="X610" s="51"/>
      <c r="Y610" s="51"/>
      <c r="Z610" s="51"/>
      <c r="AA610" s="51"/>
    </row>
    <row r="611" spans="1:27" ht="15">
      <c r="A611" s="51"/>
      <c r="B611" s="51"/>
      <c r="C611" s="51"/>
      <c r="D611" s="51"/>
      <c r="E611" s="51"/>
      <c r="F611" s="52"/>
      <c r="G611" s="51"/>
      <c r="H611" s="51"/>
      <c r="I611" s="51"/>
      <c r="J611" s="52"/>
      <c r="K611" s="51"/>
      <c r="L611" s="51"/>
      <c r="M611" s="51"/>
      <c r="N611" s="51"/>
      <c r="O611" s="51"/>
      <c r="P611" s="51"/>
      <c r="Q611" s="51"/>
      <c r="R611" s="51"/>
      <c r="S611" s="51"/>
      <c r="T611" s="51"/>
      <c r="U611" s="51"/>
      <c r="V611" s="51"/>
      <c r="W611" s="51"/>
      <c r="X611" s="51"/>
      <c r="Y611" s="51"/>
      <c r="Z611" s="51"/>
      <c r="AA611" s="51"/>
    </row>
    <row r="612" spans="1:27" ht="15">
      <c r="A612" s="51"/>
      <c r="B612" s="51"/>
      <c r="C612" s="51"/>
      <c r="D612" s="51"/>
      <c r="E612" s="51"/>
      <c r="F612" s="52"/>
      <c r="G612" s="51"/>
      <c r="H612" s="51"/>
      <c r="I612" s="51"/>
      <c r="J612" s="52"/>
      <c r="K612" s="51"/>
      <c r="L612" s="51"/>
      <c r="M612" s="51"/>
      <c r="N612" s="51"/>
      <c r="O612" s="51"/>
      <c r="P612" s="51"/>
      <c r="Q612" s="51"/>
      <c r="R612" s="51"/>
      <c r="S612" s="51"/>
      <c r="T612" s="51"/>
      <c r="U612" s="51"/>
      <c r="V612" s="51"/>
      <c r="W612" s="51"/>
      <c r="X612" s="51"/>
      <c r="Y612" s="51"/>
      <c r="Z612" s="51"/>
      <c r="AA612" s="51"/>
    </row>
    <row r="613" spans="1:27" ht="15">
      <c r="A613" s="51"/>
      <c r="B613" s="51"/>
      <c r="C613" s="51"/>
      <c r="D613" s="51"/>
      <c r="E613" s="51"/>
      <c r="F613" s="52"/>
      <c r="G613" s="51"/>
      <c r="H613" s="51"/>
      <c r="I613" s="51"/>
      <c r="J613" s="52"/>
      <c r="K613" s="51"/>
      <c r="L613" s="51"/>
      <c r="M613" s="51"/>
      <c r="N613" s="51"/>
      <c r="O613" s="51"/>
      <c r="P613" s="51"/>
      <c r="Q613" s="51"/>
      <c r="R613" s="51"/>
      <c r="S613" s="51"/>
      <c r="T613" s="51"/>
      <c r="U613" s="51"/>
      <c r="V613" s="51"/>
      <c r="W613" s="51"/>
      <c r="X613" s="51"/>
      <c r="Y613" s="51"/>
      <c r="Z613" s="51"/>
      <c r="AA613" s="51"/>
    </row>
    <row r="614" spans="1:27" ht="15">
      <c r="A614" s="51"/>
      <c r="B614" s="51"/>
      <c r="C614" s="51"/>
      <c r="D614" s="51"/>
      <c r="E614" s="51"/>
      <c r="F614" s="52"/>
      <c r="G614" s="51"/>
      <c r="H614" s="51"/>
      <c r="I614" s="51"/>
      <c r="J614" s="52"/>
      <c r="K614" s="51"/>
      <c r="L614" s="51"/>
      <c r="M614" s="51"/>
      <c r="N614" s="51"/>
      <c r="O614" s="51"/>
      <c r="P614" s="51"/>
      <c r="Q614" s="51"/>
      <c r="R614" s="51"/>
      <c r="S614" s="51"/>
      <c r="T614" s="51"/>
      <c r="U614" s="51"/>
      <c r="V614" s="51"/>
      <c r="W614" s="51"/>
      <c r="X614" s="51"/>
      <c r="Y614" s="51"/>
      <c r="Z614" s="51"/>
      <c r="AA614" s="51"/>
    </row>
    <row r="615" spans="1:27" ht="15">
      <c r="A615" s="51"/>
      <c r="B615" s="51"/>
      <c r="C615" s="51"/>
      <c r="D615" s="51"/>
      <c r="E615" s="51"/>
      <c r="F615" s="52"/>
      <c r="G615" s="51"/>
      <c r="H615" s="51"/>
      <c r="I615" s="51"/>
      <c r="J615" s="52"/>
      <c r="K615" s="51"/>
      <c r="L615" s="51"/>
      <c r="M615" s="51"/>
      <c r="N615" s="51"/>
      <c r="O615" s="51"/>
      <c r="P615" s="51"/>
      <c r="Q615" s="51"/>
      <c r="R615" s="51"/>
      <c r="S615" s="51"/>
      <c r="T615" s="51"/>
      <c r="U615" s="51"/>
      <c r="V615" s="51"/>
      <c r="W615" s="51"/>
      <c r="X615" s="51"/>
      <c r="Y615" s="51"/>
      <c r="Z615" s="51"/>
      <c r="AA615" s="51"/>
    </row>
    <row r="616" spans="1:27" ht="15">
      <c r="A616" s="51"/>
      <c r="B616" s="51"/>
      <c r="C616" s="51"/>
      <c r="D616" s="51"/>
      <c r="E616" s="51"/>
      <c r="F616" s="52"/>
      <c r="G616" s="51"/>
      <c r="H616" s="51"/>
      <c r="I616" s="51"/>
      <c r="J616" s="52"/>
      <c r="K616" s="51"/>
      <c r="L616" s="51"/>
      <c r="M616" s="51"/>
      <c r="N616" s="51"/>
      <c r="O616" s="51"/>
      <c r="P616" s="51"/>
      <c r="Q616" s="51"/>
      <c r="R616" s="51"/>
      <c r="S616" s="51"/>
      <c r="T616" s="51"/>
      <c r="U616" s="51"/>
      <c r="V616" s="51"/>
      <c r="W616" s="51"/>
      <c r="X616" s="51"/>
      <c r="Y616" s="51"/>
      <c r="Z616" s="51"/>
      <c r="AA616" s="51"/>
    </row>
    <row r="617" spans="1:27" ht="15">
      <c r="A617" s="51"/>
      <c r="B617" s="51"/>
      <c r="C617" s="51"/>
      <c r="D617" s="51"/>
      <c r="E617" s="51"/>
      <c r="F617" s="52"/>
      <c r="G617" s="51"/>
      <c r="H617" s="51"/>
      <c r="I617" s="51"/>
      <c r="J617" s="52"/>
      <c r="K617" s="51"/>
      <c r="L617" s="51"/>
      <c r="M617" s="51"/>
      <c r="N617" s="51"/>
      <c r="O617" s="51"/>
      <c r="P617" s="51"/>
      <c r="Q617" s="51"/>
      <c r="R617" s="51"/>
      <c r="S617" s="51"/>
      <c r="T617" s="51"/>
      <c r="U617" s="51"/>
      <c r="V617" s="51"/>
      <c r="W617" s="51"/>
      <c r="X617" s="51"/>
      <c r="Y617" s="51"/>
      <c r="Z617" s="51"/>
      <c r="AA617" s="51"/>
    </row>
    <row r="618" spans="1:27" ht="15">
      <c r="A618" s="51"/>
      <c r="B618" s="51"/>
      <c r="C618" s="51"/>
      <c r="D618" s="51"/>
      <c r="E618" s="51"/>
      <c r="F618" s="52"/>
      <c r="G618" s="51"/>
      <c r="H618" s="51"/>
      <c r="I618" s="51"/>
      <c r="J618" s="52"/>
      <c r="K618" s="51"/>
      <c r="L618" s="51"/>
      <c r="M618" s="51"/>
      <c r="N618" s="51"/>
      <c r="O618" s="51"/>
      <c r="P618" s="51"/>
      <c r="Q618" s="51"/>
      <c r="R618" s="51"/>
      <c r="S618" s="51"/>
      <c r="T618" s="51"/>
      <c r="U618" s="51"/>
      <c r="V618" s="51"/>
      <c r="W618" s="51"/>
      <c r="X618" s="51"/>
      <c r="Y618" s="51"/>
      <c r="Z618" s="51"/>
      <c r="AA618" s="51"/>
    </row>
    <row r="619" spans="1:27" ht="15">
      <c r="A619" s="51"/>
      <c r="B619" s="51"/>
      <c r="C619" s="51"/>
      <c r="D619" s="51"/>
      <c r="E619" s="51"/>
      <c r="F619" s="52"/>
      <c r="G619" s="51"/>
      <c r="H619" s="51"/>
      <c r="I619" s="51"/>
      <c r="J619" s="52"/>
      <c r="K619" s="51"/>
      <c r="L619" s="51"/>
      <c r="M619" s="51"/>
      <c r="N619" s="51"/>
      <c r="O619" s="51"/>
      <c r="P619" s="51"/>
      <c r="Q619" s="51"/>
      <c r="R619" s="51"/>
      <c r="S619" s="51"/>
      <c r="T619" s="51"/>
      <c r="U619" s="51"/>
      <c r="V619" s="51"/>
      <c r="W619" s="51"/>
      <c r="X619" s="51"/>
      <c r="Y619" s="51"/>
      <c r="Z619" s="51"/>
      <c r="AA619" s="51"/>
    </row>
    <row r="620" spans="1:27" ht="15">
      <c r="A620" s="51"/>
      <c r="B620" s="51"/>
      <c r="C620" s="51"/>
      <c r="D620" s="51"/>
      <c r="E620" s="51"/>
      <c r="F620" s="52"/>
      <c r="G620" s="51"/>
      <c r="H620" s="51"/>
      <c r="I620" s="51"/>
      <c r="J620" s="52"/>
      <c r="K620" s="51"/>
      <c r="L620" s="51"/>
      <c r="M620" s="51"/>
      <c r="N620" s="51"/>
      <c r="O620" s="51"/>
      <c r="P620" s="51"/>
      <c r="Q620" s="51"/>
      <c r="R620" s="51"/>
      <c r="S620" s="51"/>
      <c r="T620" s="51"/>
      <c r="U620" s="51"/>
      <c r="V620" s="51"/>
      <c r="W620" s="51"/>
      <c r="X620" s="51"/>
      <c r="Y620" s="51"/>
      <c r="Z620" s="51"/>
      <c r="AA620" s="51"/>
    </row>
    <row r="621" spans="1:27" ht="15">
      <c r="A621" s="51"/>
      <c r="B621" s="51"/>
      <c r="C621" s="51"/>
      <c r="D621" s="51"/>
      <c r="E621" s="51"/>
      <c r="F621" s="52"/>
      <c r="G621" s="51"/>
      <c r="H621" s="51"/>
      <c r="I621" s="51"/>
      <c r="J621" s="52"/>
      <c r="K621" s="51"/>
      <c r="L621" s="51"/>
      <c r="M621" s="51"/>
      <c r="N621" s="51"/>
      <c r="O621" s="51"/>
      <c r="P621" s="51"/>
      <c r="Q621" s="51"/>
      <c r="R621" s="51"/>
      <c r="S621" s="51"/>
      <c r="T621" s="51"/>
      <c r="U621" s="51"/>
      <c r="V621" s="51"/>
      <c r="W621" s="51"/>
      <c r="X621" s="51"/>
      <c r="Y621" s="51"/>
      <c r="Z621" s="51"/>
      <c r="AA621" s="51"/>
    </row>
    <row r="622" spans="1:27" ht="15">
      <c r="A622" s="51"/>
      <c r="B622" s="51"/>
      <c r="C622" s="51"/>
      <c r="D622" s="51"/>
      <c r="E622" s="51"/>
      <c r="F622" s="52"/>
      <c r="G622" s="51"/>
      <c r="H622" s="51"/>
      <c r="I622" s="51"/>
      <c r="J622" s="52"/>
      <c r="K622" s="51"/>
      <c r="L622" s="51"/>
      <c r="M622" s="51"/>
      <c r="N622" s="51"/>
      <c r="O622" s="51"/>
      <c r="P622" s="51"/>
      <c r="Q622" s="51"/>
      <c r="R622" s="51"/>
      <c r="S622" s="51"/>
      <c r="T622" s="51"/>
      <c r="U622" s="51"/>
      <c r="V622" s="51"/>
      <c r="W622" s="51"/>
      <c r="X622" s="51"/>
      <c r="Y622" s="51"/>
      <c r="Z622" s="51"/>
      <c r="AA622" s="51"/>
    </row>
    <row r="623" spans="1:27" ht="15">
      <c r="A623" s="51"/>
      <c r="B623" s="51"/>
      <c r="C623" s="51"/>
      <c r="D623" s="51"/>
      <c r="E623" s="51"/>
      <c r="F623" s="52"/>
      <c r="G623" s="51"/>
      <c r="H623" s="51"/>
      <c r="I623" s="51"/>
      <c r="J623" s="52"/>
      <c r="K623" s="51"/>
      <c r="L623" s="51"/>
      <c r="M623" s="51"/>
      <c r="N623" s="51"/>
      <c r="O623" s="51"/>
      <c r="P623" s="51"/>
      <c r="Q623" s="51"/>
      <c r="R623" s="51"/>
      <c r="S623" s="51"/>
      <c r="T623" s="51"/>
      <c r="U623" s="51"/>
      <c r="V623" s="51"/>
      <c r="W623" s="51"/>
      <c r="X623" s="51"/>
      <c r="Y623" s="51"/>
      <c r="Z623" s="51"/>
      <c r="AA623" s="51"/>
    </row>
    <row r="624" spans="1:27" ht="15">
      <c r="A624" s="51"/>
      <c r="B624" s="51"/>
      <c r="C624" s="51"/>
      <c r="D624" s="51"/>
      <c r="E624" s="51"/>
      <c r="F624" s="52"/>
      <c r="G624" s="51"/>
      <c r="H624" s="51"/>
      <c r="I624" s="51"/>
      <c r="J624" s="52"/>
      <c r="K624" s="51"/>
      <c r="L624" s="51"/>
      <c r="M624" s="51"/>
      <c r="N624" s="51"/>
      <c r="O624" s="51"/>
      <c r="P624" s="51"/>
      <c r="Q624" s="51"/>
      <c r="R624" s="51"/>
      <c r="S624" s="51"/>
      <c r="T624" s="51"/>
      <c r="U624" s="51"/>
      <c r="V624" s="51"/>
      <c r="W624" s="51"/>
      <c r="X624" s="51"/>
      <c r="Y624" s="51"/>
      <c r="Z624" s="51"/>
      <c r="AA624" s="51"/>
    </row>
    <row r="625" spans="1:27" ht="15">
      <c r="A625" s="51"/>
      <c r="B625" s="51"/>
      <c r="C625" s="51"/>
      <c r="D625" s="51"/>
      <c r="E625" s="51"/>
      <c r="F625" s="52"/>
      <c r="G625" s="51"/>
      <c r="H625" s="51"/>
      <c r="I625" s="51"/>
      <c r="J625" s="52"/>
      <c r="K625" s="51"/>
      <c r="L625" s="51"/>
      <c r="M625" s="51"/>
      <c r="N625" s="51"/>
      <c r="O625" s="51"/>
      <c r="P625" s="51"/>
      <c r="Q625" s="51"/>
      <c r="R625" s="51"/>
      <c r="S625" s="51"/>
      <c r="T625" s="51"/>
      <c r="U625" s="51"/>
      <c r="V625" s="51"/>
      <c r="W625" s="51"/>
      <c r="X625" s="51"/>
      <c r="Y625" s="51"/>
      <c r="Z625" s="51"/>
      <c r="AA625" s="51"/>
    </row>
    <row r="626" spans="1:27" ht="15">
      <c r="A626" s="51"/>
      <c r="B626" s="51"/>
      <c r="C626" s="51"/>
      <c r="D626" s="51"/>
      <c r="E626" s="51"/>
      <c r="F626" s="52"/>
      <c r="G626" s="51"/>
      <c r="H626" s="51"/>
      <c r="I626" s="51"/>
      <c r="J626" s="52"/>
      <c r="K626" s="51"/>
      <c r="L626" s="51"/>
      <c r="M626" s="51"/>
      <c r="N626" s="51"/>
      <c r="O626" s="51"/>
      <c r="P626" s="51"/>
      <c r="Q626" s="51"/>
      <c r="R626" s="51"/>
      <c r="S626" s="51"/>
      <c r="T626" s="51"/>
      <c r="U626" s="51"/>
      <c r="V626" s="51"/>
      <c r="W626" s="51"/>
      <c r="X626" s="51"/>
      <c r="Y626" s="51"/>
      <c r="Z626" s="51"/>
      <c r="AA626" s="51"/>
    </row>
    <row r="627" spans="1:27" ht="15">
      <c r="A627" s="51"/>
      <c r="B627" s="51"/>
      <c r="C627" s="51"/>
      <c r="D627" s="51"/>
      <c r="E627" s="51"/>
      <c r="F627" s="52"/>
      <c r="G627" s="51"/>
      <c r="H627" s="51"/>
      <c r="I627" s="51"/>
      <c r="J627" s="52"/>
      <c r="K627" s="51"/>
      <c r="L627" s="51"/>
      <c r="M627" s="51"/>
      <c r="N627" s="51"/>
      <c r="O627" s="51"/>
      <c r="P627" s="51"/>
      <c r="Q627" s="51"/>
      <c r="R627" s="51"/>
      <c r="S627" s="51"/>
      <c r="T627" s="51"/>
      <c r="U627" s="51"/>
      <c r="V627" s="51"/>
      <c r="W627" s="51"/>
      <c r="X627" s="51"/>
      <c r="Y627" s="51"/>
      <c r="Z627" s="51"/>
      <c r="AA627" s="51"/>
    </row>
    <row r="628" spans="1:27" ht="15">
      <c r="A628" s="51"/>
      <c r="B628" s="51"/>
      <c r="C628" s="51"/>
      <c r="D628" s="51"/>
      <c r="E628" s="51"/>
      <c r="F628" s="52"/>
      <c r="G628" s="51"/>
      <c r="H628" s="51"/>
      <c r="I628" s="51"/>
      <c r="J628" s="52"/>
      <c r="K628" s="51"/>
      <c r="L628" s="51"/>
      <c r="M628" s="51"/>
      <c r="N628" s="51"/>
      <c r="O628" s="51"/>
      <c r="P628" s="51"/>
      <c r="Q628" s="51"/>
      <c r="R628" s="51"/>
      <c r="S628" s="51"/>
      <c r="T628" s="51"/>
      <c r="U628" s="51"/>
      <c r="V628" s="51"/>
      <c r="W628" s="51"/>
      <c r="X628" s="51"/>
      <c r="Y628" s="51"/>
      <c r="Z628" s="51"/>
      <c r="AA628" s="51"/>
    </row>
    <row r="629" spans="1:27" ht="15">
      <c r="A629" s="51"/>
      <c r="B629" s="51"/>
      <c r="C629" s="51"/>
      <c r="D629" s="51"/>
      <c r="E629" s="51"/>
      <c r="F629" s="52"/>
      <c r="G629" s="51"/>
      <c r="H629" s="51"/>
      <c r="I629" s="51"/>
      <c r="J629" s="52"/>
      <c r="K629" s="51"/>
      <c r="L629" s="51"/>
      <c r="M629" s="51"/>
      <c r="N629" s="51"/>
      <c r="O629" s="51"/>
      <c r="P629" s="51"/>
      <c r="Q629" s="51"/>
      <c r="R629" s="51"/>
      <c r="S629" s="51"/>
      <c r="T629" s="51"/>
      <c r="U629" s="51"/>
      <c r="V629" s="51"/>
      <c r="W629" s="51"/>
      <c r="X629" s="51"/>
      <c r="Y629" s="51"/>
      <c r="Z629" s="51"/>
      <c r="AA629" s="51"/>
    </row>
    <row r="630" spans="1:27" ht="15">
      <c r="A630" s="51"/>
      <c r="B630" s="51"/>
      <c r="C630" s="51"/>
      <c r="D630" s="51"/>
      <c r="E630" s="51"/>
      <c r="F630" s="52"/>
      <c r="G630" s="51"/>
      <c r="H630" s="51"/>
      <c r="I630" s="51"/>
      <c r="J630" s="52"/>
      <c r="K630" s="51"/>
      <c r="L630" s="51"/>
      <c r="M630" s="51"/>
      <c r="N630" s="51"/>
      <c r="O630" s="51"/>
      <c r="P630" s="51"/>
      <c r="Q630" s="51"/>
      <c r="R630" s="51"/>
      <c r="S630" s="51"/>
      <c r="T630" s="51"/>
      <c r="U630" s="51"/>
      <c r="V630" s="51"/>
      <c r="W630" s="51"/>
      <c r="X630" s="51"/>
      <c r="Y630" s="51"/>
      <c r="Z630" s="51"/>
      <c r="AA630" s="51"/>
    </row>
    <row r="631" spans="1:27" ht="15">
      <c r="A631" s="51"/>
      <c r="B631" s="51"/>
      <c r="C631" s="51"/>
      <c r="D631" s="51"/>
      <c r="E631" s="51"/>
      <c r="F631" s="52"/>
      <c r="G631" s="51"/>
      <c r="H631" s="51"/>
      <c r="I631" s="51"/>
      <c r="J631" s="52"/>
      <c r="K631" s="51"/>
      <c r="L631" s="51"/>
      <c r="M631" s="51"/>
      <c r="N631" s="51"/>
      <c r="O631" s="51"/>
      <c r="P631" s="51"/>
      <c r="Q631" s="51"/>
      <c r="R631" s="51"/>
      <c r="S631" s="51"/>
      <c r="T631" s="51"/>
      <c r="U631" s="51"/>
      <c r="V631" s="51"/>
      <c r="W631" s="51"/>
      <c r="X631" s="51"/>
      <c r="Y631" s="51"/>
      <c r="Z631" s="51"/>
      <c r="AA631" s="51"/>
    </row>
    <row r="632" spans="1:27" ht="15">
      <c r="A632" s="51"/>
      <c r="B632" s="51"/>
      <c r="C632" s="51"/>
      <c r="D632" s="51"/>
      <c r="E632" s="51"/>
      <c r="F632" s="52"/>
      <c r="G632" s="51"/>
      <c r="H632" s="51"/>
      <c r="I632" s="51"/>
      <c r="J632" s="52"/>
      <c r="K632" s="51"/>
      <c r="L632" s="51"/>
      <c r="M632" s="51"/>
      <c r="N632" s="51"/>
      <c r="O632" s="51"/>
      <c r="P632" s="51"/>
      <c r="Q632" s="51"/>
      <c r="R632" s="51"/>
      <c r="S632" s="51"/>
      <c r="T632" s="51"/>
      <c r="U632" s="51"/>
      <c r="V632" s="51"/>
      <c r="W632" s="51"/>
      <c r="X632" s="51"/>
      <c r="Y632" s="51"/>
      <c r="Z632" s="51"/>
      <c r="AA632" s="51"/>
    </row>
    <row r="633" spans="1:27" ht="15">
      <c r="A633" s="51"/>
      <c r="B633" s="51"/>
      <c r="C633" s="51"/>
      <c r="D633" s="51"/>
      <c r="E633" s="51"/>
      <c r="F633" s="52"/>
      <c r="G633" s="51"/>
      <c r="H633" s="51"/>
      <c r="I633" s="51"/>
      <c r="J633" s="52"/>
      <c r="K633" s="51"/>
      <c r="L633" s="51"/>
      <c r="M633" s="51"/>
      <c r="N633" s="51"/>
      <c r="O633" s="51"/>
      <c r="P633" s="51"/>
      <c r="Q633" s="51"/>
      <c r="R633" s="51"/>
      <c r="S633" s="51"/>
      <c r="T633" s="51"/>
      <c r="U633" s="51"/>
      <c r="V633" s="51"/>
      <c r="W633" s="51"/>
      <c r="X633" s="51"/>
      <c r="Y633" s="51"/>
      <c r="Z633" s="51"/>
      <c r="AA633" s="51"/>
    </row>
    <row r="634" spans="1:27" ht="15">
      <c r="A634" s="51"/>
      <c r="B634" s="51"/>
      <c r="C634" s="51"/>
      <c r="D634" s="51"/>
      <c r="E634" s="51"/>
      <c r="F634" s="52"/>
      <c r="G634" s="51"/>
      <c r="H634" s="51"/>
      <c r="I634" s="51"/>
      <c r="J634" s="52"/>
      <c r="K634" s="51"/>
      <c r="L634" s="51"/>
      <c r="M634" s="51"/>
      <c r="N634" s="51"/>
      <c r="O634" s="51"/>
      <c r="P634" s="51"/>
      <c r="Q634" s="51"/>
      <c r="R634" s="51"/>
      <c r="S634" s="51"/>
      <c r="T634" s="51"/>
      <c r="U634" s="51"/>
      <c r="V634" s="51"/>
      <c r="W634" s="51"/>
      <c r="X634" s="51"/>
      <c r="Y634" s="51"/>
      <c r="Z634" s="51"/>
      <c r="AA634" s="51"/>
    </row>
    <row r="635" spans="1:27" ht="15">
      <c r="A635" s="51"/>
      <c r="B635" s="51"/>
      <c r="C635" s="51"/>
      <c r="D635" s="51"/>
      <c r="E635" s="51"/>
      <c r="F635" s="52"/>
      <c r="G635" s="51"/>
      <c r="H635" s="51"/>
      <c r="I635" s="51"/>
      <c r="J635" s="52"/>
      <c r="K635" s="51"/>
      <c r="L635" s="51"/>
      <c r="M635" s="51"/>
      <c r="N635" s="51"/>
      <c r="O635" s="51"/>
      <c r="P635" s="51"/>
      <c r="Q635" s="51"/>
      <c r="R635" s="51"/>
      <c r="S635" s="51"/>
      <c r="T635" s="51"/>
      <c r="U635" s="51"/>
      <c r="V635" s="51"/>
      <c r="W635" s="51"/>
      <c r="X635" s="51"/>
      <c r="Y635" s="51"/>
      <c r="Z635" s="51"/>
      <c r="AA635" s="51"/>
    </row>
    <row r="636" spans="1:27" ht="15">
      <c r="A636" s="51"/>
      <c r="B636" s="51"/>
      <c r="C636" s="51"/>
      <c r="D636" s="51"/>
      <c r="E636" s="51"/>
      <c r="F636" s="52"/>
      <c r="G636" s="51"/>
      <c r="H636" s="51"/>
      <c r="I636" s="51"/>
      <c r="J636" s="52"/>
      <c r="K636" s="51"/>
      <c r="L636" s="51"/>
      <c r="M636" s="51"/>
      <c r="N636" s="51"/>
      <c r="O636" s="51"/>
      <c r="P636" s="51"/>
      <c r="Q636" s="51"/>
      <c r="R636" s="51"/>
      <c r="S636" s="51"/>
      <c r="T636" s="51"/>
      <c r="U636" s="51"/>
      <c r="V636" s="51"/>
      <c r="W636" s="51"/>
      <c r="X636" s="51"/>
      <c r="Y636" s="51"/>
      <c r="Z636" s="51"/>
      <c r="AA636" s="51"/>
    </row>
    <row r="637" spans="1:27" ht="15">
      <c r="A637" s="51"/>
      <c r="B637" s="51"/>
      <c r="C637" s="51"/>
      <c r="D637" s="51"/>
      <c r="E637" s="51"/>
      <c r="F637" s="52"/>
      <c r="G637" s="51"/>
      <c r="H637" s="51"/>
      <c r="I637" s="51"/>
      <c r="J637" s="52"/>
      <c r="K637" s="51"/>
      <c r="L637" s="51"/>
      <c r="M637" s="51"/>
      <c r="N637" s="51"/>
      <c r="O637" s="51"/>
      <c r="P637" s="51"/>
      <c r="Q637" s="51"/>
      <c r="R637" s="51"/>
      <c r="S637" s="51"/>
      <c r="T637" s="51"/>
      <c r="U637" s="51"/>
      <c r="V637" s="51"/>
      <c r="W637" s="51"/>
      <c r="X637" s="51"/>
      <c r="Y637" s="51"/>
      <c r="Z637" s="51"/>
      <c r="AA637" s="51"/>
    </row>
    <row r="638" spans="1:27" ht="15">
      <c r="A638" s="51"/>
      <c r="B638" s="51"/>
      <c r="C638" s="51"/>
      <c r="D638" s="51"/>
      <c r="E638" s="51"/>
      <c r="F638" s="52"/>
      <c r="G638" s="51"/>
      <c r="H638" s="51"/>
      <c r="I638" s="51"/>
      <c r="J638" s="52"/>
      <c r="K638" s="51"/>
      <c r="L638" s="51"/>
      <c r="M638" s="51"/>
      <c r="N638" s="51"/>
      <c r="O638" s="51"/>
      <c r="P638" s="51"/>
      <c r="Q638" s="51"/>
      <c r="R638" s="51"/>
      <c r="S638" s="51"/>
      <c r="T638" s="51"/>
      <c r="U638" s="51"/>
      <c r="V638" s="51"/>
      <c r="W638" s="51"/>
      <c r="X638" s="51"/>
      <c r="Y638" s="51"/>
      <c r="Z638" s="51"/>
      <c r="AA638" s="51"/>
    </row>
    <row r="639" spans="1:27" ht="15">
      <c r="A639" s="51"/>
      <c r="B639" s="51"/>
      <c r="C639" s="51"/>
      <c r="D639" s="51"/>
      <c r="E639" s="51"/>
      <c r="F639" s="52"/>
      <c r="G639" s="51"/>
      <c r="H639" s="51"/>
      <c r="I639" s="51"/>
      <c r="J639" s="52"/>
      <c r="K639" s="51"/>
      <c r="L639" s="51"/>
      <c r="M639" s="51"/>
      <c r="N639" s="51"/>
      <c r="O639" s="51"/>
      <c r="P639" s="51"/>
      <c r="Q639" s="51"/>
      <c r="R639" s="51"/>
      <c r="S639" s="51"/>
      <c r="T639" s="51"/>
      <c r="U639" s="51"/>
      <c r="V639" s="51"/>
      <c r="W639" s="51"/>
      <c r="X639" s="51"/>
      <c r="Y639" s="51"/>
      <c r="Z639" s="51"/>
      <c r="AA639" s="51"/>
    </row>
    <row r="640" spans="1:27" ht="15">
      <c r="A640" s="51"/>
      <c r="B640" s="51"/>
      <c r="C640" s="51"/>
      <c r="D640" s="51"/>
      <c r="E640" s="51"/>
      <c r="F640" s="52"/>
      <c r="G640" s="51"/>
      <c r="H640" s="51"/>
      <c r="I640" s="51"/>
      <c r="J640" s="52"/>
      <c r="K640" s="51"/>
      <c r="L640" s="51"/>
      <c r="M640" s="51"/>
      <c r="N640" s="51"/>
      <c r="O640" s="51"/>
      <c r="P640" s="51"/>
      <c r="Q640" s="51"/>
      <c r="R640" s="51"/>
      <c r="S640" s="51"/>
      <c r="T640" s="51"/>
      <c r="U640" s="51"/>
      <c r="V640" s="51"/>
      <c r="W640" s="51"/>
      <c r="X640" s="51"/>
      <c r="Y640" s="51"/>
      <c r="Z640" s="51"/>
      <c r="AA640" s="51"/>
    </row>
    <row r="641" spans="1:27" ht="15">
      <c r="A641" s="51"/>
      <c r="B641" s="51"/>
      <c r="C641" s="51"/>
      <c r="D641" s="51"/>
      <c r="E641" s="51"/>
      <c r="F641" s="52"/>
      <c r="G641" s="51"/>
      <c r="H641" s="51"/>
      <c r="I641" s="51"/>
      <c r="J641" s="52"/>
      <c r="K641" s="51"/>
      <c r="L641" s="51"/>
      <c r="M641" s="51"/>
      <c r="N641" s="51"/>
      <c r="O641" s="51"/>
      <c r="P641" s="51"/>
      <c r="Q641" s="51"/>
      <c r="R641" s="51"/>
      <c r="S641" s="51"/>
      <c r="T641" s="51"/>
      <c r="U641" s="51"/>
      <c r="V641" s="51"/>
      <c r="W641" s="51"/>
      <c r="X641" s="51"/>
      <c r="Y641" s="51"/>
      <c r="Z641" s="51"/>
      <c r="AA641" s="51"/>
    </row>
    <row r="642" spans="1:27" ht="15">
      <c r="A642" s="51"/>
      <c r="B642" s="51"/>
      <c r="C642" s="51"/>
      <c r="D642" s="51"/>
      <c r="E642" s="51"/>
      <c r="F642" s="52"/>
      <c r="G642" s="51"/>
      <c r="H642" s="51"/>
      <c r="I642" s="51"/>
      <c r="J642" s="52"/>
      <c r="K642" s="51"/>
      <c r="L642" s="51"/>
      <c r="M642" s="51"/>
      <c r="N642" s="51"/>
      <c r="O642" s="51"/>
      <c r="P642" s="51"/>
      <c r="Q642" s="51"/>
      <c r="R642" s="51"/>
      <c r="S642" s="51"/>
      <c r="T642" s="51"/>
      <c r="U642" s="51"/>
      <c r="V642" s="51"/>
      <c r="W642" s="51"/>
      <c r="X642" s="51"/>
      <c r="Y642" s="51"/>
      <c r="Z642" s="51"/>
      <c r="AA642" s="51"/>
    </row>
    <row r="643" spans="1:27" ht="15">
      <c r="A643" s="51"/>
      <c r="B643" s="51"/>
      <c r="C643" s="51"/>
      <c r="D643" s="51"/>
      <c r="E643" s="51"/>
      <c r="F643" s="52"/>
      <c r="G643" s="51"/>
      <c r="H643" s="51"/>
      <c r="I643" s="51"/>
      <c r="J643" s="52"/>
      <c r="K643" s="51"/>
      <c r="L643" s="51"/>
      <c r="M643" s="51"/>
      <c r="N643" s="51"/>
      <c r="O643" s="51"/>
      <c r="P643" s="51"/>
      <c r="Q643" s="51"/>
      <c r="R643" s="51"/>
      <c r="S643" s="51"/>
      <c r="T643" s="51"/>
      <c r="U643" s="51"/>
      <c r="V643" s="51"/>
      <c r="W643" s="51"/>
      <c r="X643" s="51"/>
      <c r="Y643" s="51"/>
      <c r="Z643" s="51"/>
      <c r="AA643" s="51"/>
    </row>
    <row r="644" spans="1:27" ht="15">
      <c r="A644" s="51"/>
      <c r="B644" s="51"/>
      <c r="C644" s="51"/>
      <c r="D644" s="51"/>
      <c r="E644" s="51"/>
      <c r="F644" s="52"/>
      <c r="G644" s="51"/>
      <c r="H644" s="51"/>
      <c r="I644" s="51"/>
      <c r="J644" s="52"/>
      <c r="K644" s="51"/>
      <c r="L644" s="51"/>
      <c r="M644" s="51"/>
      <c r="N644" s="51"/>
      <c r="O644" s="51"/>
      <c r="P644" s="51"/>
      <c r="Q644" s="51"/>
      <c r="R644" s="51"/>
      <c r="S644" s="51"/>
      <c r="T644" s="51"/>
      <c r="U644" s="51"/>
      <c r="V644" s="51"/>
      <c r="W644" s="51"/>
      <c r="X644" s="51"/>
      <c r="Y644" s="51"/>
      <c r="Z644" s="51"/>
      <c r="AA644" s="51"/>
    </row>
    <row r="645" spans="1:27" ht="15">
      <c r="A645" s="51"/>
      <c r="B645" s="51"/>
      <c r="C645" s="51"/>
      <c r="D645" s="51"/>
      <c r="E645" s="51"/>
      <c r="F645" s="52"/>
      <c r="G645" s="51"/>
      <c r="H645" s="51"/>
      <c r="I645" s="51"/>
      <c r="J645" s="52"/>
      <c r="K645" s="51"/>
      <c r="L645" s="51"/>
      <c r="M645" s="51"/>
      <c r="N645" s="51"/>
      <c r="O645" s="51"/>
      <c r="P645" s="51"/>
      <c r="Q645" s="51"/>
      <c r="R645" s="51"/>
      <c r="S645" s="51"/>
      <c r="T645" s="51"/>
      <c r="U645" s="51"/>
      <c r="V645" s="51"/>
      <c r="W645" s="51"/>
      <c r="X645" s="51"/>
      <c r="Y645" s="51"/>
      <c r="Z645" s="51"/>
      <c r="AA645" s="51"/>
    </row>
    <row r="646" spans="1:27" ht="15">
      <c r="A646" s="51"/>
      <c r="B646" s="51"/>
      <c r="C646" s="51"/>
      <c r="D646" s="51"/>
      <c r="E646" s="51"/>
      <c r="F646" s="52"/>
      <c r="G646" s="51"/>
      <c r="H646" s="51"/>
      <c r="I646" s="51"/>
      <c r="J646" s="52"/>
      <c r="K646" s="51"/>
      <c r="L646" s="51"/>
      <c r="M646" s="51"/>
      <c r="N646" s="51"/>
      <c r="O646" s="51"/>
      <c r="P646" s="51"/>
      <c r="Q646" s="51"/>
      <c r="R646" s="51"/>
      <c r="S646" s="51"/>
      <c r="T646" s="51"/>
      <c r="U646" s="51"/>
      <c r="V646" s="51"/>
      <c r="W646" s="51"/>
      <c r="X646" s="51"/>
      <c r="Y646" s="51"/>
      <c r="Z646" s="51"/>
      <c r="AA646" s="51"/>
    </row>
    <row r="647" spans="1:27" ht="15">
      <c r="A647" s="51"/>
      <c r="B647" s="51"/>
      <c r="C647" s="51"/>
      <c r="D647" s="51"/>
      <c r="E647" s="51"/>
      <c r="F647" s="52"/>
      <c r="G647" s="51"/>
      <c r="H647" s="51"/>
      <c r="I647" s="51"/>
      <c r="J647" s="52"/>
      <c r="K647" s="51"/>
      <c r="L647" s="51"/>
      <c r="M647" s="51"/>
      <c r="N647" s="51"/>
      <c r="O647" s="51"/>
      <c r="P647" s="51"/>
      <c r="Q647" s="51"/>
      <c r="R647" s="51"/>
      <c r="S647" s="51"/>
      <c r="T647" s="51"/>
      <c r="U647" s="51"/>
      <c r="V647" s="51"/>
      <c r="W647" s="51"/>
      <c r="X647" s="51"/>
      <c r="Y647" s="51"/>
      <c r="Z647" s="51"/>
      <c r="AA647" s="51"/>
    </row>
    <row r="648" spans="1:27" ht="15">
      <c r="A648" s="51"/>
      <c r="B648" s="51"/>
      <c r="C648" s="51"/>
      <c r="D648" s="51"/>
      <c r="E648" s="51"/>
      <c r="F648" s="52"/>
      <c r="G648" s="51"/>
      <c r="H648" s="51"/>
      <c r="I648" s="51"/>
      <c r="J648" s="52"/>
      <c r="K648" s="51"/>
      <c r="L648" s="51"/>
      <c r="M648" s="51"/>
      <c r="N648" s="51"/>
      <c r="O648" s="51"/>
      <c r="P648" s="51"/>
      <c r="Q648" s="51"/>
      <c r="R648" s="51"/>
      <c r="S648" s="51"/>
      <c r="T648" s="51"/>
      <c r="U648" s="51"/>
      <c r="V648" s="51"/>
      <c r="W648" s="51"/>
      <c r="X648" s="51"/>
      <c r="Y648" s="51"/>
      <c r="Z648" s="51"/>
      <c r="AA648" s="51"/>
    </row>
    <row r="649" spans="1:27" ht="15">
      <c r="A649" s="51"/>
      <c r="B649" s="51"/>
      <c r="C649" s="51"/>
      <c r="D649" s="51"/>
      <c r="E649" s="51"/>
      <c r="F649" s="52"/>
      <c r="G649" s="51"/>
      <c r="H649" s="51"/>
      <c r="I649" s="51"/>
      <c r="J649" s="52"/>
      <c r="K649" s="51"/>
      <c r="L649" s="51"/>
      <c r="M649" s="51"/>
      <c r="N649" s="51"/>
      <c r="O649" s="51"/>
      <c r="P649" s="51"/>
      <c r="Q649" s="51"/>
      <c r="R649" s="51"/>
      <c r="S649" s="51"/>
      <c r="T649" s="51"/>
      <c r="U649" s="51"/>
      <c r="V649" s="51"/>
      <c r="W649" s="51"/>
      <c r="X649" s="51"/>
      <c r="Y649" s="51"/>
      <c r="Z649" s="51"/>
      <c r="AA649" s="51"/>
    </row>
    <row r="650" spans="1:27" ht="15">
      <c r="A650" s="51"/>
      <c r="B650" s="51"/>
      <c r="C650" s="51"/>
      <c r="D650" s="51"/>
      <c r="E650" s="51"/>
      <c r="F650" s="52"/>
      <c r="G650" s="51"/>
      <c r="H650" s="51"/>
      <c r="I650" s="51"/>
      <c r="J650" s="52"/>
      <c r="K650" s="51"/>
      <c r="L650" s="51"/>
      <c r="M650" s="51"/>
      <c r="N650" s="51"/>
      <c r="O650" s="51"/>
      <c r="P650" s="51"/>
      <c r="Q650" s="51"/>
      <c r="R650" s="51"/>
      <c r="S650" s="51"/>
      <c r="T650" s="51"/>
      <c r="U650" s="51"/>
      <c r="V650" s="51"/>
      <c r="W650" s="51"/>
      <c r="X650" s="51"/>
      <c r="Y650" s="51"/>
      <c r="Z650" s="51"/>
      <c r="AA650" s="51"/>
    </row>
    <row r="651" spans="1:27" ht="15">
      <c r="A651" s="51"/>
      <c r="B651" s="51"/>
      <c r="C651" s="51"/>
      <c r="D651" s="51"/>
      <c r="E651" s="51"/>
      <c r="F651" s="52"/>
      <c r="G651" s="51"/>
      <c r="H651" s="51"/>
      <c r="I651" s="51"/>
      <c r="J651" s="52"/>
      <c r="K651" s="51"/>
      <c r="L651" s="51"/>
      <c r="M651" s="51"/>
      <c r="N651" s="51"/>
      <c r="O651" s="51"/>
      <c r="P651" s="51"/>
      <c r="Q651" s="51"/>
      <c r="R651" s="51"/>
      <c r="S651" s="51"/>
      <c r="T651" s="51"/>
      <c r="U651" s="51"/>
      <c r="V651" s="51"/>
      <c r="W651" s="51"/>
      <c r="X651" s="51"/>
      <c r="Y651" s="51"/>
      <c r="Z651" s="51"/>
      <c r="AA651" s="51"/>
    </row>
    <row r="652" spans="1:27" ht="15">
      <c r="A652" s="51"/>
      <c r="B652" s="51"/>
      <c r="C652" s="51"/>
      <c r="D652" s="51"/>
      <c r="E652" s="51"/>
      <c r="F652" s="52"/>
      <c r="G652" s="51"/>
      <c r="H652" s="51"/>
      <c r="I652" s="51"/>
      <c r="J652" s="52"/>
      <c r="K652" s="51"/>
      <c r="L652" s="51"/>
      <c r="M652" s="51"/>
      <c r="N652" s="51"/>
      <c r="O652" s="51"/>
      <c r="P652" s="51"/>
      <c r="Q652" s="51"/>
      <c r="R652" s="51"/>
      <c r="S652" s="51"/>
      <c r="T652" s="51"/>
      <c r="U652" s="51"/>
      <c r="V652" s="51"/>
      <c r="W652" s="51"/>
      <c r="X652" s="51"/>
      <c r="Y652" s="51"/>
      <c r="Z652" s="51"/>
      <c r="AA652" s="51"/>
    </row>
    <row r="653" spans="1:27" ht="15">
      <c r="A653" s="51"/>
      <c r="B653" s="51"/>
      <c r="C653" s="51"/>
      <c r="D653" s="51"/>
      <c r="E653" s="51"/>
      <c r="F653" s="52"/>
      <c r="G653" s="51"/>
      <c r="H653" s="51"/>
      <c r="I653" s="51"/>
      <c r="J653" s="52"/>
      <c r="K653" s="51"/>
      <c r="L653" s="51"/>
      <c r="M653" s="51"/>
      <c r="N653" s="51"/>
      <c r="O653" s="51"/>
      <c r="P653" s="51"/>
      <c r="Q653" s="51"/>
      <c r="R653" s="51"/>
      <c r="S653" s="51"/>
      <c r="T653" s="51"/>
      <c r="U653" s="51"/>
      <c r="V653" s="51"/>
      <c r="W653" s="51"/>
      <c r="X653" s="51"/>
      <c r="Y653" s="51"/>
      <c r="Z653" s="51"/>
      <c r="AA653" s="51"/>
    </row>
    <row r="654" spans="1:27" ht="15">
      <c r="A654" s="51"/>
      <c r="B654" s="51"/>
      <c r="C654" s="51"/>
      <c r="D654" s="51"/>
      <c r="E654" s="51"/>
      <c r="F654" s="52"/>
      <c r="G654" s="51"/>
      <c r="H654" s="51"/>
      <c r="I654" s="51"/>
      <c r="J654" s="52"/>
      <c r="K654" s="51"/>
      <c r="L654" s="51"/>
      <c r="M654" s="51"/>
      <c r="N654" s="51"/>
      <c r="O654" s="51"/>
      <c r="P654" s="51"/>
      <c r="Q654" s="51"/>
      <c r="R654" s="51"/>
      <c r="S654" s="51"/>
      <c r="T654" s="51"/>
      <c r="U654" s="51"/>
      <c r="V654" s="51"/>
      <c r="W654" s="51"/>
      <c r="X654" s="51"/>
      <c r="Y654" s="51"/>
      <c r="Z654" s="51"/>
      <c r="AA654" s="51"/>
    </row>
    <row r="655" spans="1:27" ht="15">
      <c r="A655" s="51"/>
      <c r="B655" s="51"/>
      <c r="C655" s="51"/>
      <c r="D655" s="51"/>
      <c r="E655" s="51"/>
      <c r="F655" s="52"/>
      <c r="G655" s="51"/>
      <c r="H655" s="51"/>
      <c r="I655" s="51"/>
      <c r="J655" s="52"/>
      <c r="K655" s="51"/>
      <c r="L655" s="51"/>
      <c r="M655" s="51"/>
      <c r="N655" s="51"/>
      <c r="O655" s="51"/>
      <c r="P655" s="51"/>
      <c r="Q655" s="51"/>
      <c r="R655" s="51"/>
      <c r="S655" s="51"/>
      <c r="T655" s="51"/>
      <c r="U655" s="51"/>
      <c r="V655" s="51"/>
      <c r="W655" s="51"/>
      <c r="X655" s="51"/>
      <c r="Y655" s="51"/>
      <c r="Z655" s="51"/>
      <c r="AA655" s="51"/>
    </row>
    <row r="656" spans="1:27" ht="15">
      <c r="A656" s="51"/>
      <c r="B656" s="51"/>
      <c r="C656" s="51"/>
      <c r="D656" s="51"/>
      <c r="E656" s="51"/>
      <c r="F656" s="52"/>
      <c r="G656" s="51"/>
      <c r="H656" s="51"/>
      <c r="I656" s="51"/>
      <c r="J656" s="52"/>
      <c r="K656" s="51"/>
      <c r="L656" s="51"/>
      <c r="M656" s="51"/>
      <c r="N656" s="51"/>
      <c r="O656" s="51"/>
      <c r="P656" s="51"/>
      <c r="Q656" s="51"/>
      <c r="R656" s="51"/>
      <c r="S656" s="51"/>
      <c r="T656" s="51"/>
      <c r="U656" s="51"/>
      <c r="V656" s="51"/>
      <c r="W656" s="51"/>
      <c r="X656" s="51"/>
      <c r="Y656" s="51"/>
      <c r="Z656" s="51"/>
      <c r="AA656" s="51"/>
    </row>
    <row r="657" spans="1:27" ht="15">
      <c r="A657" s="51"/>
      <c r="B657" s="51"/>
      <c r="C657" s="51"/>
      <c r="D657" s="51"/>
      <c r="E657" s="51"/>
      <c r="F657" s="52"/>
      <c r="G657" s="51"/>
      <c r="H657" s="51"/>
      <c r="I657" s="51"/>
      <c r="J657" s="52"/>
      <c r="K657" s="51"/>
      <c r="L657" s="51"/>
      <c r="M657" s="51"/>
      <c r="N657" s="51"/>
      <c r="O657" s="51"/>
      <c r="P657" s="51"/>
      <c r="Q657" s="51"/>
      <c r="R657" s="51"/>
      <c r="S657" s="51"/>
      <c r="T657" s="51"/>
      <c r="U657" s="51"/>
      <c r="V657" s="51"/>
      <c r="W657" s="51"/>
      <c r="X657" s="51"/>
      <c r="Y657" s="51"/>
      <c r="Z657" s="51"/>
      <c r="AA657" s="51"/>
    </row>
    <row r="658" spans="1:27" ht="15">
      <c r="A658" s="51"/>
      <c r="B658" s="51"/>
      <c r="C658" s="51"/>
      <c r="D658" s="51"/>
      <c r="E658" s="51"/>
      <c r="F658" s="52"/>
      <c r="G658" s="51"/>
      <c r="H658" s="51"/>
      <c r="I658" s="51"/>
      <c r="J658" s="52"/>
      <c r="K658" s="51"/>
      <c r="L658" s="51"/>
      <c r="M658" s="51"/>
      <c r="N658" s="51"/>
      <c r="O658" s="51"/>
      <c r="P658" s="51"/>
      <c r="Q658" s="51"/>
      <c r="R658" s="51"/>
      <c r="S658" s="51"/>
      <c r="T658" s="51"/>
      <c r="U658" s="51"/>
      <c r="V658" s="51"/>
      <c r="W658" s="51"/>
      <c r="X658" s="51"/>
      <c r="Y658" s="51"/>
      <c r="Z658" s="51"/>
      <c r="AA658" s="51"/>
    </row>
    <row r="659" spans="1:27" ht="15">
      <c r="A659" s="51"/>
      <c r="B659" s="51"/>
      <c r="C659" s="51"/>
      <c r="D659" s="51"/>
      <c r="E659" s="51"/>
      <c r="F659" s="52"/>
      <c r="G659" s="51"/>
      <c r="H659" s="51"/>
      <c r="I659" s="51"/>
      <c r="J659" s="52"/>
      <c r="K659" s="51"/>
      <c r="L659" s="51"/>
      <c r="M659" s="51"/>
      <c r="N659" s="51"/>
      <c r="O659" s="51"/>
      <c r="P659" s="51"/>
      <c r="Q659" s="51"/>
      <c r="R659" s="51"/>
      <c r="S659" s="51"/>
      <c r="T659" s="51"/>
      <c r="U659" s="51"/>
      <c r="V659" s="51"/>
      <c r="W659" s="51"/>
      <c r="X659" s="51"/>
      <c r="Y659" s="51"/>
      <c r="Z659" s="51"/>
      <c r="AA659" s="51"/>
    </row>
    <row r="660" spans="1:27" ht="15">
      <c r="A660" s="51"/>
      <c r="B660" s="51"/>
      <c r="C660" s="51"/>
      <c r="D660" s="51"/>
      <c r="E660" s="51"/>
      <c r="F660" s="52"/>
      <c r="G660" s="51"/>
      <c r="H660" s="51"/>
      <c r="I660" s="51"/>
      <c r="J660" s="52"/>
      <c r="K660" s="51"/>
      <c r="L660" s="51"/>
      <c r="M660" s="51"/>
      <c r="N660" s="51"/>
      <c r="O660" s="51"/>
      <c r="P660" s="51"/>
      <c r="Q660" s="51"/>
      <c r="R660" s="51"/>
      <c r="S660" s="51"/>
      <c r="T660" s="51"/>
      <c r="U660" s="51"/>
      <c r="V660" s="51"/>
      <c r="W660" s="51"/>
      <c r="X660" s="51"/>
      <c r="Y660" s="51"/>
      <c r="Z660" s="51"/>
      <c r="AA660" s="51"/>
    </row>
    <row r="661" spans="1:27" ht="15">
      <c r="A661" s="51"/>
      <c r="B661" s="51"/>
      <c r="C661" s="51"/>
      <c r="D661" s="51"/>
      <c r="E661" s="51"/>
      <c r="F661" s="52"/>
      <c r="G661" s="51"/>
      <c r="H661" s="51"/>
      <c r="I661" s="51"/>
      <c r="J661" s="52"/>
      <c r="K661" s="51"/>
      <c r="L661" s="51"/>
      <c r="M661" s="51"/>
      <c r="N661" s="51"/>
      <c r="O661" s="51"/>
      <c r="P661" s="51"/>
      <c r="Q661" s="51"/>
      <c r="R661" s="51"/>
      <c r="S661" s="51"/>
      <c r="T661" s="51"/>
      <c r="U661" s="51"/>
      <c r="V661" s="51"/>
      <c r="W661" s="51"/>
      <c r="X661" s="51"/>
      <c r="Y661" s="51"/>
      <c r="Z661" s="51"/>
      <c r="AA661" s="51"/>
    </row>
    <row r="662" spans="1:27" ht="15">
      <c r="A662" s="51"/>
      <c r="B662" s="51"/>
      <c r="C662" s="51"/>
      <c r="D662" s="51"/>
      <c r="E662" s="51"/>
      <c r="F662" s="52"/>
      <c r="G662" s="51"/>
      <c r="H662" s="51"/>
      <c r="I662" s="51"/>
      <c r="J662" s="52"/>
      <c r="K662" s="51"/>
      <c r="L662" s="51"/>
      <c r="M662" s="51"/>
      <c r="N662" s="51"/>
      <c r="O662" s="51"/>
      <c r="P662" s="51"/>
      <c r="Q662" s="51"/>
      <c r="R662" s="51"/>
      <c r="S662" s="51"/>
      <c r="T662" s="51"/>
      <c r="U662" s="51"/>
      <c r="V662" s="51"/>
      <c r="W662" s="51"/>
      <c r="X662" s="51"/>
      <c r="Y662" s="51"/>
      <c r="Z662" s="51"/>
      <c r="AA662" s="51"/>
    </row>
    <row r="663" spans="1:27" ht="15">
      <c r="A663" s="51"/>
      <c r="B663" s="51"/>
      <c r="C663" s="51"/>
      <c r="D663" s="51"/>
      <c r="E663" s="51"/>
      <c r="F663" s="52"/>
      <c r="G663" s="51"/>
      <c r="H663" s="51"/>
      <c r="I663" s="51"/>
      <c r="J663" s="52"/>
      <c r="K663" s="51"/>
      <c r="L663" s="51"/>
      <c r="M663" s="51"/>
      <c r="N663" s="51"/>
      <c r="O663" s="51"/>
      <c r="P663" s="51"/>
      <c r="Q663" s="51"/>
      <c r="R663" s="51"/>
      <c r="S663" s="51"/>
      <c r="T663" s="51"/>
      <c r="U663" s="51"/>
      <c r="V663" s="51"/>
      <c r="W663" s="51"/>
      <c r="X663" s="51"/>
      <c r="Y663" s="51"/>
      <c r="Z663" s="51"/>
      <c r="AA663" s="51"/>
    </row>
    <row r="664" spans="1:27" ht="15">
      <c r="A664" s="51"/>
      <c r="B664" s="51"/>
      <c r="C664" s="51"/>
      <c r="D664" s="51"/>
      <c r="E664" s="51"/>
      <c r="F664" s="52"/>
      <c r="G664" s="51"/>
      <c r="H664" s="51"/>
      <c r="I664" s="51"/>
      <c r="J664" s="52"/>
      <c r="K664" s="51"/>
      <c r="L664" s="51"/>
      <c r="M664" s="51"/>
      <c r="N664" s="51"/>
      <c r="O664" s="51"/>
      <c r="P664" s="51"/>
      <c r="Q664" s="51"/>
      <c r="R664" s="51"/>
      <c r="S664" s="51"/>
      <c r="T664" s="51"/>
      <c r="U664" s="51"/>
      <c r="V664" s="51"/>
      <c r="W664" s="51"/>
      <c r="X664" s="51"/>
      <c r="Y664" s="51"/>
      <c r="Z664" s="51"/>
      <c r="AA664" s="51"/>
    </row>
    <row r="665" spans="1:27" ht="15">
      <c r="A665" s="51"/>
      <c r="B665" s="51"/>
      <c r="C665" s="51"/>
      <c r="D665" s="51"/>
      <c r="E665" s="51"/>
      <c r="F665" s="52"/>
      <c r="G665" s="51"/>
      <c r="H665" s="51"/>
      <c r="I665" s="51"/>
      <c r="J665" s="52"/>
      <c r="K665" s="51"/>
      <c r="L665" s="51"/>
      <c r="M665" s="51"/>
      <c r="N665" s="51"/>
      <c r="O665" s="51"/>
      <c r="P665" s="51"/>
      <c r="Q665" s="51"/>
      <c r="R665" s="51"/>
      <c r="S665" s="51"/>
      <c r="T665" s="51"/>
      <c r="U665" s="51"/>
      <c r="V665" s="51"/>
      <c r="W665" s="51"/>
      <c r="X665" s="51"/>
      <c r="Y665" s="51"/>
      <c r="Z665" s="51"/>
      <c r="AA665" s="51"/>
    </row>
    <row r="666" spans="1:27" ht="15">
      <c r="A666" s="51"/>
      <c r="B666" s="51"/>
      <c r="C666" s="51"/>
      <c r="D666" s="51"/>
      <c r="E666" s="51"/>
      <c r="F666" s="52"/>
      <c r="G666" s="51"/>
      <c r="H666" s="51"/>
      <c r="I666" s="51"/>
      <c r="J666" s="52"/>
      <c r="K666" s="51"/>
      <c r="L666" s="51"/>
      <c r="M666" s="51"/>
      <c r="N666" s="51"/>
      <c r="O666" s="51"/>
      <c r="P666" s="51"/>
      <c r="Q666" s="51"/>
      <c r="R666" s="51"/>
      <c r="S666" s="51"/>
      <c r="T666" s="51"/>
      <c r="U666" s="51"/>
      <c r="V666" s="51"/>
      <c r="W666" s="51"/>
      <c r="X666" s="51"/>
      <c r="Y666" s="51"/>
      <c r="Z666" s="51"/>
      <c r="AA666" s="51"/>
    </row>
    <row r="667" spans="1:27" ht="15">
      <c r="A667" s="51"/>
      <c r="B667" s="51"/>
      <c r="C667" s="51"/>
      <c r="D667" s="51"/>
      <c r="E667" s="51"/>
      <c r="F667" s="52"/>
      <c r="G667" s="51"/>
      <c r="H667" s="51"/>
      <c r="I667" s="51"/>
      <c r="J667" s="52"/>
      <c r="K667" s="51"/>
      <c r="L667" s="51"/>
      <c r="M667" s="51"/>
      <c r="N667" s="51"/>
      <c r="O667" s="51"/>
      <c r="P667" s="51"/>
      <c r="Q667" s="51"/>
      <c r="R667" s="51"/>
      <c r="S667" s="51"/>
      <c r="T667" s="51"/>
      <c r="U667" s="51"/>
      <c r="V667" s="51"/>
      <c r="W667" s="51"/>
      <c r="X667" s="51"/>
      <c r="Y667" s="51"/>
      <c r="Z667" s="51"/>
      <c r="AA667" s="51"/>
    </row>
    <row r="668" spans="1:27" ht="15">
      <c r="A668" s="51"/>
      <c r="B668" s="51"/>
      <c r="C668" s="51"/>
      <c r="D668" s="51"/>
      <c r="E668" s="51"/>
      <c r="F668" s="52"/>
      <c r="G668" s="51"/>
      <c r="H668" s="51"/>
      <c r="I668" s="51"/>
      <c r="J668" s="52"/>
      <c r="K668" s="51"/>
      <c r="L668" s="51"/>
      <c r="M668" s="51"/>
      <c r="N668" s="51"/>
      <c r="O668" s="51"/>
      <c r="P668" s="51"/>
      <c r="Q668" s="51"/>
      <c r="R668" s="51"/>
      <c r="S668" s="51"/>
      <c r="T668" s="51"/>
      <c r="U668" s="51"/>
      <c r="V668" s="51"/>
      <c r="W668" s="51"/>
      <c r="X668" s="51"/>
      <c r="Y668" s="51"/>
      <c r="Z668" s="51"/>
      <c r="AA668" s="51"/>
    </row>
    <row r="669" spans="1:27" ht="15">
      <c r="A669" s="51"/>
      <c r="B669" s="51"/>
      <c r="C669" s="51"/>
      <c r="D669" s="51"/>
      <c r="E669" s="51"/>
      <c r="F669" s="52"/>
      <c r="G669" s="51"/>
      <c r="H669" s="51"/>
      <c r="I669" s="51"/>
      <c r="J669" s="52"/>
      <c r="K669" s="51"/>
      <c r="L669" s="51"/>
      <c r="M669" s="51"/>
      <c r="N669" s="51"/>
      <c r="O669" s="51"/>
      <c r="P669" s="51"/>
      <c r="Q669" s="51"/>
      <c r="R669" s="51"/>
      <c r="S669" s="51"/>
      <c r="T669" s="51"/>
      <c r="U669" s="51"/>
      <c r="V669" s="51"/>
      <c r="W669" s="51"/>
      <c r="X669" s="51"/>
      <c r="Y669" s="51"/>
      <c r="Z669" s="51"/>
      <c r="AA669" s="51"/>
    </row>
    <row r="670" spans="1:27" ht="15">
      <c r="A670" s="51"/>
      <c r="B670" s="51"/>
      <c r="C670" s="51"/>
      <c r="D670" s="51"/>
      <c r="E670" s="51"/>
      <c r="F670" s="52"/>
      <c r="G670" s="51"/>
      <c r="H670" s="51"/>
      <c r="I670" s="51"/>
      <c r="J670" s="52"/>
      <c r="K670" s="51"/>
      <c r="L670" s="51"/>
      <c r="M670" s="51"/>
      <c r="N670" s="51"/>
      <c r="O670" s="51"/>
      <c r="P670" s="51"/>
      <c r="Q670" s="51"/>
      <c r="R670" s="51"/>
      <c r="S670" s="51"/>
      <c r="T670" s="51"/>
      <c r="U670" s="51"/>
      <c r="V670" s="51"/>
      <c r="W670" s="51"/>
      <c r="X670" s="51"/>
      <c r="Y670" s="51"/>
      <c r="Z670" s="51"/>
      <c r="AA670" s="51"/>
    </row>
    <row r="671" spans="1:27" ht="15">
      <c r="A671" s="51"/>
      <c r="B671" s="51"/>
      <c r="C671" s="51"/>
      <c r="D671" s="51"/>
      <c r="E671" s="51"/>
      <c r="F671" s="52"/>
      <c r="G671" s="51"/>
      <c r="H671" s="51"/>
      <c r="I671" s="51"/>
      <c r="J671" s="52"/>
      <c r="K671" s="51"/>
      <c r="L671" s="51"/>
      <c r="M671" s="51"/>
      <c r="N671" s="51"/>
      <c r="O671" s="51"/>
      <c r="P671" s="51"/>
      <c r="Q671" s="51"/>
      <c r="R671" s="51"/>
      <c r="S671" s="51"/>
      <c r="T671" s="51"/>
      <c r="U671" s="51"/>
      <c r="V671" s="51"/>
      <c r="W671" s="51"/>
      <c r="X671" s="51"/>
      <c r="Y671" s="51"/>
      <c r="Z671" s="51"/>
      <c r="AA671" s="51"/>
    </row>
    <row r="672" spans="1:27" ht="15">
      <c r="A672" s="51"/>
      <c r="B672" s="51"/>
      <c r="C672" s="51"/>
      <c r="D672" s="51"/>
      <c r="E672" s="51"/>
      <c r="F672" s="52"/>
      <c r="G672" s="51"/>
      <c r="H672" s="51"/>
      <c r="I672" s="51"/>
      <c r="J672" s="52"/>
      <c r="K672" s="51"/>
      <c r="L672" s="51"/>
      <c r="M672" s="51"/>
      <c r="N672" s="51"/>
      <c r="O672" s="51"/>
      <c r="P672" s="51"/>
      <c r="Q672" s="51"/>
      <c r="R672" s="51"/>
      <c r="S672" s="51"/>
      <c r="T672" s="51"/>
      <c r="U672" s="51"/>
      <c r="V672" s="51"/>
      <c r="W672" s="51"/>
      <c r="X672" s="51"/>
      <c r="Y672" s="51"/>
      <c r="Z672" s="51"/>
      <c r="AA672" s="51"/>
    </row>
    <row r="673" spans="1:27" ht="15">
      <c r="A673" s="51"/>
      <c r="B673" s="51"/>
      <c r="C673" s="51"/>
      <c r="D673" s="51"/>
      <c r="E673" s="51"/>
      <c r="F673" s="52"/>
      <c r="G673" s="51"/>
      <c r="H673" s="51"/>
      <c r="I673" s="51"/>
      <c r="J673" s="52"/>
      <c r="K673" s="51"/>
      <c r="L673" s="51"/>
      <c r="M673" s="51"/>
      <c r="N673" s="51"/>
      <c r="O673" s="51"/>
      <c r="P673" s="51"/>
      <c r="Q673" s="51"/>
      <c r="R673" s="51"/>
      <c r="S673" s="51"/>
      <c r="T673" s="51"/>
      <c r="U673" s="51"/>
      <c r="V673" s="51"/>
      <c r="W673" s="51"/>
      <c r="X673" s="51"/>
      <c r="Y673" s="51"/>
      <c r="Z673" s="51"/>
      <c r="AA673" s="51"/>
    </row>
    <row r="674" spans="1:27" ht="15">
      <c r="A674" s="51"/>
      <c r="B674" s="51"/>
      <c r="C674" s="51"/>
      <c r="D674" s="51"/>
      <c r="E674" s="51"/>
      <c r="F674" s="52"/>
      <c r="G674" s="51"/>
      <c r="H674" s="51"/>
      <c r="I674" s="51"/>
      <c r="J674" s="52"/>
      <c r="K674" s="51"/>
      <c r="L674" s="51"/>
      <c r="M674" s="51"/>
      <c r="N674" s="51"/>
      <c r="O674" s="51"/>
      <c r="P674" s="51"/>
      <c r="Q674" s="51"/>
      <c r="R674" s="51"/>
      <c r="S674" s="51"/>
      <c r="T674" s="51"/>
      <c r="U674" s="51"/>
      <c r="V674" s="51"/>
      <c r="W674" s="51"/>
      <c r="X674" s="51"/>
      <c r="Y674" s="51"/>
      <c r="Z674" s="51"/>
      <c r="AA674" s="51"/>
    </row>
    <row r="675" spans="1:27" ht="15">
      <c r="A675" s="51"/>
      <c r="B675" s="51"/>
      <c r="C675" s="51"/>
      <c r="D675" s="51"/>
      <c r="E675" s="51"/>
      <c r="F675" s="52"/>
      <c r="G675" s="51"/>
      <c r="H675" s="51"/>
      <c r="I675" s="51"/>
      <c r="J675" s="52"/>
      <c r="K675" s="51"/>
      <c r="L675" s="51"/>
      <c r="M675" s="51"/>
      <c r="N675" s="51"/>
      <c r="O675" s="51"/>
      <c r="P675" s="51"/>
      <c r="Q675" s="51"/>
      <c r="R675" s="51"/>
      <c r="S675" s="51"/>
      <c r="T675" s="51"/>
      <c r="U675" s="51"/>
      <c r="V675" s="51"/>
      <c r="W675" s="51"/>
      <c r="X675" s="51"/>
      <c r="Y675" s="51"/>
      <c r="Z675" s="51"/>
      <c r="AA675" s="51"/>
    </row>
    <row r="676" spans="1:27" ht="15">
      <c r="A676" s="51"/>
      <c r="B676" s="51"/>
      <c r="C676" s="51"/>
      <c r="D676" s="51"/>
      <c r="E676" s="51"/>
      <c r="F676" s="52"/>
      <c r="G676" s="51"/>
      <c r="H676" s="51"/>
      <c r="I676" s="51"/>
      <c r="J676" s="52"/>
      <c r="K676" s="51"/>
      <c r="L676" s="51"/>
      <c r="M676" s="51"/>
      <c r="N676" s="51"/>
      <c r="O676" s="51"/>
      <c r="P676" s="51"/>
      <c r="Q676" s="51"/>
      <c r="R676" s="51"/>
      <c r="S676" s="51"/>
      <c r="T676" s="51"/>
      <c r="U676" s="51"/>
      <c r="V676" s="51"/>
      <c r="W676" s="51"/>
      <c r="X676" s="51"/>
      <c r="Y676" s="51"/>
      <c r="Z676" s="51"/>
      <c r="AA676" s="51"/>
    </row>
    <row r="677" spans="1:27" ht="15">
      <c r="A677" s="51"/>
      <c r="B677" s="51"/>
      <c r="C677" s="51"/>
      <c r="D677" s="51"/>
      <c r="E677" s="51"/>
      <c r="F677" s="52"/>
      <c r="G677" s="51"/>
      <c r="H677" s="51"/>
      <c r="I677" s="51"/>
      <c r="J677" s="52"/>
      <c r="K677" s="51"/>
      <c r="L677" s="51"/>
      <c r="M677" s="51"/>
      <c r="N677" s="51"/>
      <c r="O677" s="51"/>
      <c r="P677" s="51"/>
      <c r="Q677" s="51"/>
      <c r="R677" s="51"/>
      <c r="S677" s="51"/>
      <c r="T677" s="51"/>
      <c r="U677" s="51"/>
      <c r="V677" s="51"/>
      <c r="W677" s="51"/>
      <c r="X677" s="51"/>
      <c r="Y677" s="51"/>
      <c r="Z677" s="51"/>
      <c r="AA677" s="51"/>
    </row>
    <row r="678" spans="1:27" ht="15">
      <c r="A678" s="51"/>
      <c r="B678" s="51"/>
      <c r="C678" s="51"/>
      <c r="D678" s="51"/>
      <c r="E678" s="51"/>
      <c r="F678" s="52"/>
      <c r="G678" s="51"/>
      <c r="H678" s="51"/>
      <c r="I678" s="51"/>
      <c r="J678" s="52"/>
      <c r="K678" s="51"/>
      <c r="L678" s="51"/>
      <c r="M678" s="51"/>
      <c r="N678" s="51"/>
      <c r="O678" s="51"/>
      <c r="P678" s="51"/>
      <c r="Q678" s="51"/>
      <c r="R678" s="51"/>
      <c r="S678" s="51"/>
      <c r="T678" s="51"/>
      <c r="U678" s="51"/>
      <c r="V678" s="51"/>
      <c r="W678" s="51"/>
      <c r="X678" s="51"/>
      <c r="Y678" s="51"/>
      <c r="Z678" s="51"/>
      <c r="AA678" s="51"/>
    </row>
    <row r="679" spans="1:27" ht="15">
      <c r="A679" s="51"/>
      <c r="B679" s="51"/>
      <c r="C679" s="51"/>
      <c r="D679" s="51"/>
      <c r="E679" s="51"/>
      <c r="F679" s="52"/>
      <c r="G679" s="51"/>
      <c r="H679" s="51"/>
      <c r="I679" s="51"/>
      <c r="J679" s="52"/>
      <c r="K679" s="51"/>
      <c r="L679" s="51"/>
      <c r="M679" s="51"/>
      <c r="N679" s="51"/>
      <c r="O679" s="51"/>
      <c r="P679" s="51"/>
      <c r="Q679" s="51"/>
      <c r="R679" s="51"/>
      <c r="S679" s="51"/>
      <c r="T679" s="51"/>
      <c r="U679" s="51"/>
      <c r="V679" s="51"/>
      <c r="W679" s="51"/>
      <c r="X679" s="51"/>
      <c r="Y679" s="51"/>
      <c r="Z679" s="51"/>
      <c r="AA679" s="51"/>
    </row>
    <row r="680" spans="1:27" ht="15">
      <c r="A680" s="51"/>
      <c r="B680" s="51"/>
      <c r="C680" s="51"/>
      <c r="D680" s="51"/>
      <c r="E680" s="51"/>
      <c r="F680" s="52"/>
      <c r="G680" s="51"/>
      <c r="H680" s="51"/>
      <c r="I680" s="51"/>
      <c r="J680" s="52"/>
      <c r="K680" s="51"/>
      <c r="L680" s="51"/>
      <c r="M680" s="51"/>
      <c r="N680" s="51"/>
      <c r="O680" s="51"/>
      <c r="P680" s="51"/>
      <c r="Q680" s="51"/>
      <c r="R680" s="51"/>
      <c r="S680" s="51"/>
      <c r="T680" s="51"/>
      <c r="U680" s="51"/>
      <c r="V680" s="51"/>
      <c r="W680" s="51"/>
      <c r="X680" s="51"/>
      <c r="Y680" s="51"/>
      <c r="Z680" s="51"/>
      <c r="AA680" s="51"/>
    </row>
    <row r="681" spans="1:27" ht="15">
      <c r="A681" s="51"/>
      <c r="B681" s="51"/>
      <c r="C681" s="51"/>
      <c r="D681" s="51"/>
      <c r="E681" s="51"/>
      <c r="F681" s="52"/>
      <c r="G681" s="51"/>
      <c r="H681" s="51"/>
      <c r="I681" s="51"/>
      <c r="J681" s="52"/>
      <c r="K681" s="51"/>
      <c r="L681" s="51"/>
      <c r="M681" s="51"/>
      <c r="N681" s="51"/>
      <c r="O681" s="51"/>
      <c r="P681" s="51"/>
      <c r="Q681" s="51"/>
      <c r="R681" s="51"/>
      <c r="S681" s="51"/>
      <c r="T681" s="51"/>
      <c r="U681" s="51"/>
      <c r="V681" s="51"/>
      <c r="W681" s="51"/>
      <c r="X681" s="51"/>
      <c r="Y681" s="51"/>
      <c r="Z681" s="51"/>
      <c r="AA681" s="51"/>
    </row>
    <row r="682" spans="1:27" ht="15">
      <c r="A682" s="51"/>
      <c r="B682" s="51"/>
      <c r="C682" s="51"/>
      <c r="D682" s="51"/>
      <c r="E682" s="51"/>
      <c r="F682" s="52"/>
      <c r="G682" s="51"/>
      <c r="H682" s="51"/>
      <c r="I682" s="51"/>
      <c r="J682" s="52"/>
      <c r="K682" s="51"/>
      <c r="L682" s="51"/>
      <c r="M682" s="51"/>
      <c r="N682" s="51"/>
      <c r="O682" s="51"/>
      <c r="P682" s="51"/>
      <c r="Q682" s="51"/>
      <c r="R682" s="51"/>
      <c r="S682" s="51"/>
      <c r="T682" s="51"/>
      <c r="U682" s="51"/>
      <c r="V682" s="51"/>
      <c r="W682" s="51"/>
      <c r="X682" s="51"/>
      <c r="Y682" s="51"/>
      <c r="Z682" s="51"/>
      <c r="AA682" s="51"/>
    </row>
    <row r="683" spans="1:27" ht="15">
      <c r="A683" s="51"/>
      <c r="B683" s="51"/>
      <c r="C683" s="51"/>
      <c r="D683" s="51"/>
      <c r="E683" s="51"/>
      <c r="F683" s="52"/>
      <c r="G683" s="51"/>
      <c r="H683" s="51"/>
      <c r="I683" s="51"/>
      <c r="J683" s="52"/>
      <c r="K683" s="51"/>
      <c r="L683" s="51"/>
      <c r="M683" s="51"/>
      <c r="N683" s="51"/>
      <c r="O683" s="51"/>
      <c r="P683" s="51"/>
      <c r="Q683" s="51"/>
      <c r="R683" s="51"/>
      <c r="S683" s="51"/>
      <c r="T683" s="51"/>
      <c r="U683" s="51"/>
      <c r="V683" s="51"/>
      <c r="W683" s="51"/>
      <c r="X683" s="51"/>
      <c r="Y683" s="51"/>
      <c r="Z683" s="51"/>
      <c r="AA683" s="51"/>
    </row>
    <row r="684" spans="1:27" ht="15">
      <c r="A684" s="51"/>
      <c r="B684" s="51"/>
      <c r="C684" s="51"/>
      <c r="D684" s="51"/>
      <c r="E684" s="51"/>
      <c r="F684" s="52"/>
      <c r="G684" s="51"/>
      <c r="H684" s="51"/>
      <c r="I684" s="51"/>
      <c r="J684" s="52"/>
      <c r="K684" s="51"/>
      <c r="L684" s="51"/>
      <c r="M684" s="51"/>
      <c r="N684" s="51"/>
      <c r="O684" s="51"/>
      <c r="P684" s="51"/>
      <c r="Q684" s="51"/>
      <c r="R684" s="51"/>
      <c r="S684" s="51"/>
      <c r="T684" s="51"/>
      <c r="U684" s="51"/>
      <c r="V684" s="51"/>
      <c r="W684" s="51"/>
      <c r="X684" s="51"/>
      <c r="Y684" s="51"/>
      <c r="Z684" s="51"/>
      <c r="AA684" s="51"/>
    </row>
    <row r="685" spans="1:27" ht="15">
      <c r="A685" s="51"/>
      <c r="B685" s="51"/>
      <c r="C685" s="51"/>
      <c r="D685" s="51"/>
      <c r="E685" s="51"/>
      <c r="F685" s="52"/>
      <c r="G685" s="51"/>
      <c r="H685" s="51"/>
      <c r="I685" s="51"/>
      <c r="J685" s="52"/>
      <c r="K685" s="51"/>
      <c r="L685" s="51"/>
      <c r="M685" s="51"/>
      <c r="N685" s="51"/>
      <c r="O685" s="51"/>
      <c r="P685" s="51"/>
      <c r="Q685" s="51"/>
      <c r="R685" s="51"/>
      <c r="S685" s="51"/>
      <c r="T685" s="51"/>
      <c r="U685" s="51"/>
      <c r="V685" s="51"/>
      <c r="W685" s="51"/>
      <c r="X685" s="51"/>
      <c r="Y685" s="51"/>
      <c r="Z685" s="51"/>
      <c r="AA685" s="51"/>
    </row>
    <row r="686" spans="1:27" ht="15">
      <c r="A686" s="51"/>
      <c r="B686" s="51"/>
      <c r="C686" s="51"/>
      <c r="D686" s="51"/>
      <c r="E686" s="51"/>
      <c r="F686" s="52"/>
      <c r="G686" s="51"/>
      <c r="H686" s="51"/>
      <c r="I686" s="51"/>
      <c r="J686" s="52"/>
      <c r="K686" s="51"/>
      <c r="L686" s="51"/>
      <c r="M686" s="51"/>
      <c r="N686" s="51"/>
      <c r="O686" s="51"/>
      <c r="P686" s="51"/>
      <c r="Q686" s="51"/>
      <c r="R686" s="51"/>
      <c r="S686" s="51"/>
      <c r="T686" s="51"/>
      <c r="U686" s="51"/>
      <c r="V686" s="51"/>
      <c r="W686" s="51"/>
      <c r="X686" s="51"/>
      <c r="Y686" s="51"/>
      <c r="Z686" s="51"/>
      <c r="AA686" s="51"/>
    </row>
    <row r="687" spans="1:27" ht="15">
      <c r="A687" s="51"/>
      <c r="B687" s="51"/>
      <c r="C687" s="51"/>
      <c r="D687" s="51"/>
      <c r="E687" s="51"/>
      <c r="F687" s="52"/>
      <c r="G687" s="51"/>
      <c r="H687" s="51"/>
      <c r="I687" s="51"/>
      <c r="J687" s="52"/>
      <c r="K687" s="51"/>
      <c r="L687" s="51"/>
      <c r="M687" s="51"/>
      <c r="N687" s="51"/>
      <c r="O687" s="51"/>
      <c r="P687" s="51"/>
      <c r="Q687" s="51"/>
      <c r="R687" s="51"/>
      <c r="S687" s="51"/>
      <c r="T687" s="51"/>
      <c r="U687" s="51"/>
      <c r="V687" s="51"/>
      <c r="W687" s="51"/>
      <c r="X687" s="51"/>
      <c r="Y687" s="51"/>
      <c r="Z687" s="51"/>
      <c r="AA687" s="51"/>
    </row>
    <row r="688" spans="1:27" ht="15">
      <c r="A688" s="51"/>
      <c r="B688" s="51"/>
      <c r="C688" s="51"/>
      <c r="D688" s="51"/>
      <c r="E688" s="51"/>
      <c r="F688" s="52"/>
      <c r="G688" s="51"/>
      <c r="H688" s="51"/>
      <c r="I688" s="51"/>
      <c r="J688" s="52"/>
      <c r="K688" s="51"/>
      <c r="L688" s="51"/>
      <c r="M688" s="51"/>
      <c r="N688" s="51"/>
      <c r="O688" s="51"/>
      <c r="P688" s="51"/>
      <c r="Q688" s="51"/>
      <c r="R688" s="51"/>
      <c r="S688" s="51"/>
      <c r="T688" s="51"/>
      <c r="U688" s="51"/>
      <c r="V688" s="51"/>
      <c r="W688" s="51"/>
      <c r="X688" s="51"/>
      <c r="Y688" s="51"/>
      <c r="Z688" s="51"/>
      <c r="AA688" s="51"/>
    </row>
    <row r="689" spans="1:27" ht="15">
      <c r="A689" s="51"/>
      <c r="B689" s="51"/>
      <c r="C689" s="51"/>
      <c r="D689" s="51"/>
      <c r="E689" s="51"/>
      <c r="F689" s="52"/>
      <c r="G689" s="51"/>
      <c r="H689" s="51"/>
      <c r="I689" s="51"/>
      <c r="J689" s="52"/>
      <c r="K689" s="51"/>
      <c r="L689" s="51"/>
      <c r="M689" s="51"/>
      <c r="N689" s="51"/>
      <c r="O689" s="51"/>
      <c r="P689" s="51"/>
      <c r="Q689" s="51"/>
      <c r="R689" s="51"/>
      <c r="S689" s="51"/>
      <c r="T689" s="51"/>
      <c r="U689" s="51"/>
      <c r="V689" s="51"/>
      <c r="W689" s="51"/>
      <c r="X689" s="51"/>
      <c r="Y689" s="51"/>
      <c r="Z689" s="51"/>
      <c r="AA689" s="51"/>
    </row>
    <row r="690" spans="1:27" ht="15">
      <c r="A690" s="51"/>
      <c r="B690" s="51"/>
      <c r="C690" s="51"/>
      <c r="D690" s="51"/>
      <c r="E690" s="51"/>
      <c r="F690" s="52"/>
      <c r="G690" s="51"/>
      <c r="H690" s="51"/>
      <c r="I690" s="51"/>
      <c r="J690" s="52"/>
      <c r="K690" s="51"/>
      <c r="L690" s="51"/>
      <c r="M690" s="51"/>
      <c r="N690" s="51"/>
      <c r="O690" s="51"/>
      <c r="P690" s="51"/>
      <c r="Q690" s="51"/>
      <c r="R690" s="51"/>
      <c r="S690" s="51"/>
      <c r="T690" s="51"/>
      <c r="U690" s="51"/>
      <c r="V690" s="51"/>
      <c r="W690" s="51"/>
      <c r="X690" s="51"/>
      <c r="Y690" s="51"/>
      <c r="Z690" s="51"/>
      <c r="AA690" s="51"/>
    </row>
    <row r="691" spans="1:27" ht="15">
      <c r="A691" s="51"/>
      <c r="B691" s="51"/>
      <c r="C691" s="51"/>
      <c r="D691" s="51"/>
      <c r="E691" s="51"/>
      <c r="F691" s="52"/>
      <c r="G691" s="51"/>
      <c r="H691" s="51"/>
      <c r="I691" s="51"/>
      <c r="J691" s="52"/>
      <c r="K691" s="51"/>
      <c r="L691" s="51"/>
      <c r="M691" s="51"/>
      <c r="N691" s="51"/>
      <c r="O691" s="51"/>
      <c r="P691" s="51"/>
      <c r="Q691" s="51"/>
      <c r="R691" s="51"/>
      <c r="S691" s="51"/>
      <c r="T691" s="51"/>
      <c r="U691" s="51"/>
      <c r="V691" s="51"/>
      <c r="W691" s="51"/>
      <c r="X691" s="51"/>
      <c r="Y691" s="51"/>
      <c r="Z691" s="51"/>
      <c r="AA691" s="51"/>
    </row>
    <row r="692" spans="1:27" ht="15">
      <c r="A692" s="51"/>
      <c r="B692" s="51"/>
      <c r="C692" s="51"/>
      <c r="D692" s="51"/>
      <c r="E692" s="51"/>
      <c r="F692" s="52"/>
      <c r="G692" s="51"/>
      <c r="H692" s="51"/>
      <c r="I692" s="51"/>
      <c r="J692" s="52"/>
      <c r="K692" s="51"/>
      <c r="L692" s="51"/>
      <c r="M692" s="51"/>
      <c r="N692" s="51"/>
      <c r="O692" s="51"/>
      <c r="P692" s="51"/>
      <c r="Q692" s="51"/>
      <c r="R692" s="51"/>
      <c r="S692" s="51"/>
      <c r="T692" s="51"/>
      <c r="U692" s="51"/>
      <c r="V692" s="51"/>
      <c r="W692" s="51"/>
      <c r="X692" s="51"/>
      <c r="Y692" s="51"/>
      <c r="Z692" s="51"/>
      <c r="AA692" s="51"/>
    </row>
    <row r="693" spans="1:27" ht="15">
      <c r="A693" s="51"/>
      <c r="B693" s="51"/>
      <c r="C693" s="51"/>
      <c r="D693" s="51"/>
      <c r="E693" s="51"/>
      <c r="F693" s="52"/>
      <c r="G693" s="51"/>
      <c r="H693" s="51"/>
      <c r="I693" s="51"/>
      <c r="J693" s="52"/>
      <c r="K693" s="51"/>
      <c r="L693" s="51"/>
      <c r="M693" s="51"/>
      <c r="N693" s="51"/>
      <c r="O693" s="51"/>
      <c r="P693" s="51"/>
      <c r="Q693" s="51"/>
      <c r="R693" s="51"/>
      <c r="S693" s="51"/>
      <c r="T693" s="51"/>
      <c r="U693" s="51"/>
      <c r="V693" s="51"/>
      <c r="W693" s="51"/>
      <c r="X693" s="51"/>
      <c r="Y693" s="51"/>
      <c r="Z693" s="51"/>
      <c r="AA693" s="51"/>
    </row>
    <row r="694" spans="1:27" ht="15">
      <c r="A694" s="51"/>
      <c r="B694" s="51"/>
      <c r="C694" s="51"/>
      <c r="D694" s="51"/>
      <c r="E694" s="51"/>
      <c r="F694" s="52"/>
      <c r="G694" s="51"/>
      <c r="H694" s="51"/>
      <c r="I694" s="51"/>
      <c r="J694" s="52"/>
      <c r="K694" s="51"/>
      <c r="L694" s="51"/>
      <c r="M694" s="51"/>
      <c r="N694" s="51"/>
      <c r="O694" s="51"/>
      <c r="P694" s="51"/>
      <c r="Q694" s="51"/>
      <c r="R694" s="51"/>
      <c r="S694" s="51"/>
      <c r="T694" s="51"/>
      <c r="U694" s="51"/>
      <c r="V694" s="51"/>
      <c r="W694" s="51"/>
      <c r="X694" s="51"/>
      <c r="Y694" s="51"/>
      <c r="Z694" s="51"/>
      <c r="AA694" s="51"/>
    </row>
    <row r="695" spans="1:27" ht="15">
      <c r="A695" s="51"/>
      <c r="B695" s="51"/>
      <c r="C695" s="51"/>
      <c r="D695" s="51"/>
      <c r="E695" s="51"/>
      <c r="F695" s="52"/>
      <c r="G695" s="51"/>
      <c r="H695" s="51"/>
      <c r="I695" s="51"/>
      <c r="J695" s="52"/>
      <c r="K695" s="51"/>
      <c r="L695" s="51"/>
      <c r="M695" s="51"/>
      <c r="N695" s="51"/>
      <c r="O695" s="51"/>
      <c r="P695" s="51"/>
      <c r="Q695" s="51"/>
      <c r="R695" s="51"/>
      <c r="S695" s="51"/>
      <c r="T695" s="51"/>
      <c r="U695" s="51"/>
      <c r="V695" s="51"/>
      <c r="W695" s="51"/>
      <c r="X695" s="51"/>
      <c r="Y695" s="51"/>
      <c r="Z695" s="51"/>
      <c r="AA695" s="51"/>
    </row>
    <row r="696" spans="1:27" ht="15">
      <c r="A696" s="51"/>
      <c r="B696" s="51"/>
      <c r="C696" s="51"/>
      <c r="D696" s="51"/>
      <c r="E696" s="51"/>
      <c r="F696" s="52"/>
      <c r="G696" s="51"/>
      <c r="H696" s="51"/>
      <c r="I696" s="51"/>
      <c r="J696" s="52"/>
      <c r="K696" s="51"/>
      <c r="L696" s="51"/>
      <c r="M696" s="51"/>
      <c r="N696" s="51"/>
      <c r="O696" s="51"/>
      <c r="P696" s="51"/>
      <c r="Q696" s="51"/>
      <c r="R696" s="51"/>
      <c r="S696" s="51"/>
      <c r="T696" s="51"/>
      <c r="U696" s="51"/>
      <c r="V696" s="51"/>
      <c r="W696" s="51"/>
      <c r="X696" s="51"/>
      <c r="Y696" s="51"/>
      <c r="Z696" s="51"/>
      <c r="AA696" s="51"/>
    </row>
    <row r="697" spans="1:27" ht="15">
      <c r="A697" s="51"/>
      <c r="B697" s="51"/>
      <c r="C697" s="51"/>
      <c r="D697" s="51"/>
      <c r="E697" s="51"/>
      <c r="F697" s="52"/>
      <c r="G697" s="51"/>
      <c r="H697" s="51"/>
      <c r="I697" s="51"/>
      <c r="J697" s="52"/>
      <c r="K697" s="51"/>
      <c r="L697" s="51"/>
      <c r="M697" s="51"/>
      <c r="N697" s="51"/>
      <c r="O697" s="51"/>
      <c r="P697" s="51"/>
      <c r="Q697" s="51"/>
      <c r="R697" s="51"/>
      <c r="S697" s="51"/>
      <c r="T697" s="51"/>
      <c r="U697" s="51"/>
      <c r="V697" s="51"/>
      <c r="W697" s="51"/>
      <c r="X697" s="51"/>
      <c r="Y697" s="51"/>
      <c r="Z697" s="51"/>
      <c r="AA697" s="51"/>
    </row>
    <row r="698" spans="1:27" ht="15">
      <c r="A698" s="51"/>
      <c r="B698" s="51"/>
      <c r="C698" s="51"/>
      <c r="D698" s="51"/>
      <c r="E698" s="51"/>
      <c r="F698" s="52"/>
      <c r="G698" s="51"/>
      <c r="H698" s="51"/>
      <c r="I698" s="51"/>
      <c r="J698" s="52"/>
      <c r="K698" s="51"/>
      <c r="L698" s="51"/>
      <c r="M698" s="51"/>
      <c r="N698" s="51"/>
      <c r="O698" s="51"/>
      <c r="P698" s="51"/>
      <c r="Q698" s="51"/>
      <c r="R698" s="51"/>
      <c r="S698" s="51"/>
      <c r="T698" s="51"/>
      <c r="U698" s="51"/>
      <c r="V698" s="51"/>
      <c r="W698" s="51"/>
      <c r="X698" s="51"/>
      <c r="Y698" s="51"/>
      <c r="Z698" s="51"/>
      <c r="AA698" s="51"/>
    </row>
    <row r="699" spans="1:27" ht="15">
      <c r="A699" s="51"/>
      <c r="B699" s="51"/>
      <c r="C699" s="51"/>
      <c r="D699" s="51"/>
      <c r="E699" s="51"/>
      <c r="F699" s="52"/>
      <c r="G699" s="51"/>
      <c r="H699" s="51"/>
      <c r="I699" s="51"/>
      <c r="J699" s="52"/>
      <c r="K699" s="51"/>
      <c r="L699" s="51"/>
      <c r="M699" s="51"/>
      <c r="N699" s="51"/>
      <c r="O699" s="51"/>
      <c r="P699" s="51"/>
      <c r="Q699" s="51"/>
      <c r="R699" s="51"/>
      <c r="S699" s="51"/>
      <c r="T699" s="51"/>
      <c r="U699" s="51"/>
      <c r="V699" s="51"/>
      <c r="W699" s="51"/>
      <c r="X699" s="51"/>
      <c r="Y699" s="51"/>
      <c r="Z699" s="51"/>
      <c r="AA699" s="51"/>
    </row>
    <row r="700" spans="1:27" ht="15">
      <c r="A700" s="51"/>
      <c r="B700" s="51"/>
      <c r="C700" s="51"/>
      <c r="D700" s="51"/>
      <c r="E700" s="51"/>
      <c r="F700" s="52"/>
      <c r="G700" s="51"/>
      <c r="H700" s="51"/>
      <c r="I700" s="51"/>
      <c r="J700" s="52"/>
      <c r="K700" s="51"/>
      <c r="L700" s="51"/>
      <c r="M700" s="51"/>
      <c r="N700" s="51"/>
      <c r="O700" s="51"/>
      <c r="P700" s="51"/>
      <c r="Q700" s="51"/>
      <c r="R700" s="51"/>
      <c r="S700" s="51"/>
      <c r="T700" s="51"/>
      <c r="U700" s="51"/>
      <c r="V700" s="51"/>
      <c r="W700" s="51"/>
      <c r="X700" s="51"/>
      <c r="Y700" s="51"/>
      <c r="Z700" s="51"/>
      <c r="AA700" s="51"/>
    </row>
    <row r="701" spans="1:27" ht="15">
      <c r="A701" s="51"/>
      <c r="B701" s="51"/>
      <c r="C701" s="51"/>
      <c r="D701" s="51"/>
      <c r="E701" s="51"/>
      <c r="F701" s="52"/>
      <c r="G701" s="51"/>
      <c r="H701" s="51"/>
      <c r="I701" s="51"/>
      <c r="J701" s="52"/>
      <c r="K701" s="51"/>
      <c r="L701" s="51"/>
      <c r="M701" s="51"/>
      <c r="N701" s="51"/>
      <c r="O701" s="51"/>
      <c r="P701" s="51"/>
      <c r="Q701" s="51"/>
      <c r="R701" s="51"/>
      <c r="S701" s="51"/>
      <c r="T701" s="51"/>
      <c r="U701" s="51"/>
      <c r="V701" s="51"/>
      <c r="W701" s="51"/>
      <c r="X701" s="51"/>
      <c r="Y701" s="51"/>
      <c r="Z701" s="51"/>
      <c r="AA701" s="51"/>
    </row>
    <row r="702" spans="1:27" ht="15">
      <c r="A702" s="51"/>
      <c r="B702" s="51"/>
      <c r="C702" s="51"/>
      <c r="D702" s="51"/>
      <c r="E702" s="51"/>
      <c r="F702" s="52"/>
      <c r="G702" s="51"/>
      <c r="H702" s="51"/>
      <c r="I702" s="51"/>
      <c r="J702" s="52"/>
      <c r="K702" s="51"/>
      <c r="L702" s="51"/>
      <c r="M702" s="51"/>
      <c r="N702" s="51"/>
      <c r="O702" s="51"/>
      <c r="P702" s="51"/>
      <c r="Q702" s="51"/>
      <c r="R702" s="51"/>
      <c r="S702" s="51"/>
      <c r="T702" s="51"/>
      <c r="U702" s="51"/>
      <c r="V702" s="51"/>
      <c r="W702" s="51"/>
      <c r="X702" s="51"/>
      <c r="Y702" s="51"/>
      <c r="Z702" s="51"/>
      <c r="AA702" s="51"/>
    </row>
    <row r="703" spans="1:27" ht="15">
      <c r="A703" s="51"/>
      <c r="B703" s="51"/>
      <c r="C703" s="51"/>
      <c r="D703" s="51"/>
      <c r="E703" s="51"/>
      <c r="F703" s="52"/>
      <c r="G703" s="51"/>
      <c r="H703" s="51"/>
      <c r="I703" s="51"/>
      <c r="J703" s="52"/>
      <c r="K703" s="51"/>
      <c r="L703" s="51"/>
      <c r="M703" s="51"/>
      <c r="N703" s="51"/>
      <c r="O703" s="51"/>
      <c r="P703" s="51"/>
      <c r="Q703" s="51"/>
      <c r="R703" s="51"/>
      <c r="S703" s="51"/>
      <c r="T703" s="51"/>
      <c r="U703" s="51"/>
      <c r="V703" s="51"/>
      <c r="W703" s="51"/>
      <c r="X703" s="51"/>
      <c r="Y703" s="51"/>
      <c r="Z703" s="51"/>
      <c r="AA703" s="51"/>
    </row>
    <row r="704" spans="1:27" ht="15">
      <c r="A704" s="51"/>
      <c r="B704" s="51"/>
      <c r="C704" s="51"/>
      <c r="D704" s="51"/>
      <c r="E704" s="51"/>
      <c r="F704" s="52"/>
      <c r="G704" s="51"/>
      <c r="H704" s="51"/>
      <c r="I704" s="51"/>
      <c r="J704" s="52"/>
      <c r="K704" s="51"/>
      <c r="L704" s="51"/>
      <c r="M704" s="51"/>
      <c r="N704" s="51"/>
      <c r="O704" s="51"/>
      <c r="P704" s="51"/>
      <c r="Q704" s="51"/>
      <c r="R704" s="51"/>
      <c r="S704" s="51"/>
      <c r="T704" s="51"/>
      <c r="U704" s="51"/>
      <c r="V704" s="51"/>
      <c r="W704" s="51"/>
      <c r="X704" s="51"/>
      <c r="Y704" s="51"/>
      <c r="Z704" s="51"/>
      <c r="AA704" s="51"/>
    </row>
    <row r="705" spans="1:27" ht="15">
      <c r="A705" s="51"/>
      <c r="B705" s="51"/>
      <c r="C705" s="51"/>
      <c r="D705" s="51"/>
      <c r="E705" s="51"/>
      <c r="F705" s="52"/>
      <c r="G705" s="51"/>
      <c r="H705" s="51"/>
      <c r="I705" s="51"/>
      <c r="J705" s="52"/>
      <c r="K705" s="51"/>
      <c r="L705" s="51"/>
      <c r="M705" s="51"/>
      <c r="N705" s="51"/>
      <c r="O705" s="51"/>
      <c r="P705" s="51"/>
      <c r="Q705" s="51"/>
      <c r="R705" s="51"/>
      <c r="S705" s="51"/>
      <c r="T705" s="51"/>
      <c r="U705" s="51"/>
      <c r="V705" s="51"/>
      <c r="W705" s="51"/>
      <c r="X705" s="51"/>
      <c r="Y705" s="51"/>
      <c r="Z705" s="51"/>
      <c r="AA705" s="51"/>
    </row>
    <row r="706" spans="1:27" ht="15">
      <c r="A706" s="51"/>
      <c r="B706" s="51"/>
      <c r="C706" s="51"/>
      <c r="D706" s="51"/>
      <c r="E706" s="51"/>
      <c r="F706" s="52"/>
      <c r="G706" s="51"/>
      <c r="H706" s="51"/>
      <c r="I706" s="51"/>
      <c r="J706" s="52"/>
      <c r="K706" s="51"/>
      <c r="L706" s="51"/>
      <c r="M706" s="51"/>
      <c r="N706" s="51"/>
      <c r="O706" s="51"/>
      <c r="P706" s="51"/>
      <c r="Q706" s="51"/>
      <c r="R706" s="51"/>
      <c r="S706" s="51"/>
      <c r="T706" s="51"/>
      <c r="U706" s="51"/>
      <c r="V706" s="51"/>
      <c r="W706" s="51"/>
      <c r="X706" s="51"/>
      <c r="Y706" s="51"/>
      <c r="Z706" s="51"/>
      <c r="AA706" s="51"/>
    </row>
    <row r="707" spans="1:27" ht="15">
      <c r="A707" s="51"/>
      <c r="B707" s="51"/>
      <c r="C707" s="51"/>
      <c r="D707" s="51"/>
      <c r="E707" s="51"/>
      <c r="F707" s="52"/>
      <c r="G707" s="51"/>
      <c r="H707" s="51"/>
      <c r="I707" s="51"/>
      <c r="J707" s="52"/>
      <c r="K707" s="51"/>
      <c r="L707" s="51"/>
      <c r="M707" s="51"/>
      <c r="N707" s="51"/>
      <c r="O707" s="51"/>
      <c r="P707" s="51"/>
      <c r="Q707" s="51"/>
      <c r="R707" s="51"/>
      <c r="S707" s="51"/>
      <c r="T707" s="51"/>
      <c r="U707" s="51"/>
      <c r="V707" s="51"/>
      <c r="W707" s="51"/>
      <c r="X707" s="51"/>
      <c r="Y707" s="51"/>
      <c r="Z707" s="51"/>
      <c r="AA707" s="51"/>
    </row>
    <row r="708" spans="1:27" ht="15">
      <c r="A708" s="51"/>
      <c r="B708" s="51"/>
      <c r="C708" s="51"/>
      <c r="D708" s="51"/>
      <c r="E708" s="51"/>
      <c r="F708" s="52"/>
      <c r="G708" s="51"/>
      <c r="H708" s="51"/>
      <c r="I708" s="51"/>
      <c r="J708" s="52"/>
      <c r="K708" s="51"/>
      <c r="L708" s="51"/>
      <c r="M708" s="51"/>
      <c r="N708" s="51"/>
      <c r="O708" s="51"/>
      <c r="P708" s="51"/>
      <c r="Q708" s="51"/>
      <c r="R708" s="51"/>
      <c r="S708" s="51"/>
      <c r="T708" s="51"/>
      <c r="U708" s="51"/>
      <c r="V708" s="51"/>
      <c r="W708" s="51"/>
      <c r="X708" s="51"/>
      <c r="Y708" s="51"/>
      <c r="Z708" s="51"/>
      <c r="AA708" s="51"/>
    </row>
    <row r="709" spans="1:27" ht="15">
      <c r="A709" s="51"/>
      <c r="B709" s="51"/>
      <c r="C709" s="51"/>
      <c r="D709" s="51"/>
      <c r="E709" s="51"/>
      <c r="F709" s="52"/>
      <c r="G709" s="51"/>
      <c r="H709" s="51"/>
      <c r="I709" s="51"/>
      <c r="J709" s="52"/>
      <c r="K709" s="51"/>
      <c r="L709" s="51"/>
      <c r="M709" s="51"/>
      <c r="N709" s="51"/>
      <c r="O709" s="51"/>
      <c r="P709" s="51"/>
      <c r="Q709" s="51"/>
      <c r="R709" s="51"/>
      <c r="S709" s="51"/>
      <c r="T709" s="51"/>
      <c r="U709" s="51"/>
      <c r="V709" s="51"/>
      <c r="W709" s="51"/>
      <c r="X709" s="51"/>
      <c r="Y709" s="51"/>
      <c r="Z709" s="51"/>
      <c r="AA709" s="51"/>
    </row>
    <row r="710" spans="1:27" ht="15">
      <c r="A710" s="51"/>
      <c r="B710" s="51"/>
      <c r="C710" s="51"/>
      <c r="D710" s="51"/>
      <c r="E710" s="51"/>
      <c r="F710" s="52"/>
      <c r="G710" s="51"/>
      <c r="H710" s="51"/>
      <c r="I710" s="51"/>
      <c r="J710" s="52"/>
      <c r="K710" s="51"/>
      <c r="L710" s="51"/>
      <c r="M710" s="51"/>
      <c r="N710" s="51"/>
      <c r="O710" s="51"/>
      <c r="P710" s="51"/>
      <c r="Q710" s="51"/>
      <c r="R710" s="51"/>
      <c r="S710" s="51"/>
      <c r="T710" s="51"/>
      <c r="U710" s="51"/>
      <c r="V710" s="51"/>
      <c r="W710" s="51"/>
      <c r="X710" s="51"/>
      <c r="Y710" s="51"/>
      <c r="Z710" s="51"/>
      <c r="AA710" s="51"/>
    </row>
    <row r="711" spans="1:27" ht="15">
      <c r="A711" s="51"/>
      <c r="B711" s="51"/>
      <c r="C711" s="51"/>
      <c r="D711" s="51"/>
      <c r="E711" s="51"/>
      <c r="F711" s="52"/>
      <c r="G711" s="51"/>
      <c r="H711" s="51"/>
      <c r="I711" s="51"/>
      <c r="J711" s="52"/>
      <c r="K711" s="51"/>
      <c r="L711" s="51"/>
      <c r="M711" s="51"/>
      <c r="N711" s="51"/>
      <c r="O711" s="51"/>
      <c r="P711" s="51"/>
      <c r="Q711" s="51"/>
      <c r="R711" s="51"/>
      <c r="S711" s="51"/>
      <c r="T711" s="51"/>
      <c r="U711" s="51"/>
      <c r="V711" s="51"/>
      <c r="W711" s="51"/>
      <c r="X711" s="51"/>
      <c r="Y711" s="51"/>
      <c r="Z711" s="51"/>
      <c r="AA711" s="51"/>
    </row>
    <row r="712" spans="1:27" ht="15">
      <c r="A712" s="51"/>
      <c r="B712" s="51"/>
      <c r="C712" s="51"/>
      <c r="D712" s="51"/>
      <c r="E712" s="51"/>
      <c r="F712" s="52"/>
      <c r="G712" s="51"/>
      <c r="H712" s="51"/>
      <c r="I712" s="51"/>
      <c r="J712" s="52"/>
      <c r="K712" s="51"/>
      <c r="L712" s="51"/>
      <c r="M712" s="51"/>
      <c r="N712" s="51"/>
      <c r="O712" s="51"/>
      <c r="P712" s="51"/>
      <c r="Q712" s="51"/>
      <c r="R712" s="51"/>
      <c r="S712" s="51"/>
      <c r="T712" s="51"/>
      <c r="U712" s="51"/>
      <c r="V712" s="51"/>
      <c r="W712" s="51"/>
      <c r="X712" s="51"/>
      <c r="Y712" s="51"/>
      <c r="Z712" s="51"/>
      <c r="AA712" s="51"/>
    </row>
    <row r="713" spans="1:27" ht="15">
      <c r="A713" s="51"/>
      <c r="B713" s="51"/>
      <c r="C713" s="51"/>
      <c r="D713" s="51"/>
      <c r="E713" s="51"/>
      <c r="F713" s="52"/>
      <c r="G713" s="51"/>
      <c r="H713" s="51"/>
      <c r="I713" s="51"/>
      <c r="J713" s="52"/>
      <c r="K713" s="51"/>
      <c r="L713" s="51"/>
      <c r="M713" s="51"/>
      <c r="N713" s="51"/>
      <c r="O713" s="51"/>
      <c r="P713" s="51"/>
      <c r="Q713" s="51"/>
      <c r="R713" s="51"/>
      <c r="S713" s="51"/>
      <c r="T713" s="51"/>
      <c r="U713" s="51"/>
      <c r="V713" s="51"/>
      <c r="W713" s="51"/>
      <c r="X713" s="51"/>
      <c r="Y713" s="51"/>
      <c r="Z713" s="51"/>
      <c r="AA713" s="51"/>
    </row>
    <row r="714" spans="1:27" ht="15">
      <c r="A714" s="51"/>
      <c r="B714" s="51"/>
      <c r="C714" s="51"/>
      <c r="D714" s="51"/>
      <c r="E714" s="51"/>
      <c r="F714" s="52"/>
      <c r="G714" s="51"/>
      <c r="H714" s="51"/>
      <c r="I714" s="51"/>
      <c r="J714" s="52"/>
      <c r="K714" s="51"/>
      <c r="L714" s="51"/>
      <c r="M714" s="51"/>
      <c r="N714" s="51"/>
      <c r="O714" s="51"/>
      <c r="P714" s="51"/>
      <c r="Q714" s="51"/>
      <c r="R714" s="51"/>
      <c r="S714" s="51"/>
      <c r="T714" s="51"/>
      <c r="U714" s="51"/>
      <c r="V714" s="51"/>
      <c r="W714" s="51"/>
      <c r="X714" s="51"/>
      <c r="Y714" s="51"/>
      <c r="Z714" s="51"/>
      <c r="AA714" s="51"/>
    </row>
    <row r="715" spans="1:27" ht="15">
      <c r="A715" s="51"/>
      <c r="B715" s="51"/>
      <c r="C715" s="51"/>
      <c r="D715" s="51"/>
      <c r="E715" s="51"/>
      <c r="F715" s="52"/>
      <c r="G715" s="51"/>
      <c r="H715" s="51"/>
      <c r="I715" s="51"/>
      <c r="J715" s="52"/>
      <c r="K715" s="51"/>
      <c r="L715" s="51"/>
      <c r="M715" s="51"/>
      <c r="N715" s="51"/>
      <c r="O715" s="51"/>
      <c r="P715" s="51"/>
      <c r="Q715" s="51"/>
      <c r="R715" s="51"/>
      <c r="S715" s="51"/>
      <c r="T715" s="51"/>
      <c r="U715" s="51"/>
      <c r="V715" s="51"/>
      <c r="W715" s="51"/>
      <c r="X715" s="51"/>
      <c r="Y715" s="51"/>
      <c r="Z715" s="51"/>
      <c r="AA715" s="51"/>
    </row>
    <row r="716" spans="1:27" ht="15">
      <c r="A716" s="51"/>
      <c r="B716" s="51"/>
      <c r="C716" s="51"/>
      <c r="D716" s="51"/>
      <c r="E716" s="51"/>
      <c r="F716" s="52"/>
      <c r="G716" s="51"/>
      <c r="H716" s="51"/>
      <c r="I716" s="51"/>
      <c r="J716" s="52"/>
      <c r="K716" s="51"/>
      <c r="L716" s="51"/>
      <c r="M716" s="51"/>
      <c r="N716" s="51"/>
      <c r="O716" s="51"/>
      <c r="P716" s="51"/>
      <c r="Q716" s="51"/>
      <c r="R716" s="51"/>
      <c r="S716" s="51"/>
      <c r="T716" s="51"/>
      <c r="U716" s="51"/>
      <c r="V716" s="51"/>
      <c r="W716" s="51"/>
      <c r="X716" s="51"/>
      <c r="Y716" s="51"/>
      <c r="Z716" s="51"/>
      <c r="AA716" s="51"/>
    </row>
    <row r="717" spans="1:27" ht="15">
      <c r="A717" s="51"/>
      <c r="B717" s="51"/>
      <c r="C717" s="51"/>
      <c r="D717" s="51"/>
      <c r="E717" s="51"/>
      <c r="F717" s="52"/>
      <c r="G717" s="51"/>
      <c r="H717" s="51"/>
      <c r="I717" s="51"/>
      <c r="J717" s="52"/>
      <c r="K717" s="51"/>
      <c r="L717" s="51"/>
      <c r="M717" s="51"/>
      <c r="N717" s="51"/>
      <c r="O717" s="51"/>
      <c r="P717" s="51"/>
      <c r="Q717" s="51"/>
      <c r="R717" s="51"/>
      <c r="S717" s="51"/>
      <c r="T717" s="51"/>
      <c r="U717" s="51"/>
      <c r="V717" s="51"/>
      <c r="W717" s="51"/>
      <c r="X717" s="51"/>
      <c r="Y717" s="51"/>
      <c r="Z717" s="51"/>
      <c r="AA717" s="51"/>
    </row>
    <row r="718" spans="1:27" ht="15">
      <c r="A718" s="51"/>
      <c r="B718" s="51"/>
      <c r="C718" s="51"/>
      <c r="D718" s="51"/>
      <c r="E718" s="51"/>
      <c r="F718" s="52"/>
      <c r="G718" s="51"/>
      <c r="H718" s="51"/>
      <c r="I718" s="51"/>
      <c r="J718" s="52"/>
      <c r="K718" s="51"/>
      <c r="L718" s="51"/>
      <c r="M718" s="51"/>
      <c r="N718" s="51"/>
      <c r="O718" s="51"/>
      <c r="P718" s="51"/>
      <c r="Q718" s="51"/>
      <c r="R718" s="51"/>
      <c r="S718" s="51"/>
      <c r="T718" s="51"/>
      <c r="U718" s="51"/>
      <c r="V718" s="51"/>
      <c r="W718" s="51"/>
      <c r="X718" s="51"/>
      <c r="Y718" s="51"/>
      <c r="Z718" s="51"/>
      <c r="AA718" s="51"/>
    </row>
    <row r="719" spans="1:27" ht="15">
      <c r="A719" s="51"/>
      <c r="B719" s="51"/>
      <c r="C719" s="51"/>
      <c r="D719" s="51"/>
      <c r="E719" s="51"/>
      <c r="F719" s="52"/>
      <c r="G719" s="51"/>
      <c r="H719" s="51"/>
      <c r="I719" s="51"/>
      <c r="J719" s="52"/>
      <c r="K719" s="51"/>
      <c r="L719" s="51"/>
      <c r="M719" s="51"/>
      <c r="N719" s="51"/>
      <c r="O719" s="51"/>
      <c r="P719" s="51"/>
      <c r="Q719" s="51"/>
      <c r="R719" s="51"/>
      <c r="S719" s="51"/>
      <c r="T719" s="51"/>
      <c r="U719" s="51"/>
      <c r="V719" s="51"/>
      <c r="W719" s="51"/>
      <c r="X719" s="51"/>
      <c r="Y719" s="51"/>
      <c r="Z719" s="51"/>
      <c r="AA719" s="51"/>
    </row>
    <row r="720" spans="1:27" ht="15">
      <c r="A720" s="51"/>
      <c r="B720" s="51"/>
      <c r="C720" s="51"/>
      <c r="D720" s="51"/>
      <c r="E720" s="51"/>
      <c r="F720" s="52"/>
      <c r="G720" s="51"/>
      <c r="H720" s="51"/>
      <c r="I720" s="51"/>
      <c r="J720" s="52"/>
      <c r="K720" s="51"/>
      <c r="L720" s="51"/>
      <c r="M720" s="51"/>
      <c r="N720" s="51"/>
      <c r="O720" s="51"/>
      <c r="P720" s="51"/>
      <c r="Q720" s="51"/>
      <c r="R720" s="51"/>
      <c r="S720" s="51"/>
      <c r="T720" s="51"/>
      <c r="U720" s="51"/>
      <c r="V720" s="51"/>
      <c r="W720" s="51"/>
      <c r="X720" s="51"/>
      <c r="Y720" s="51"/>
      <c r="Z720" s="51"/>
      <c r="AA720" s="51"/>
    </row>
    <row r="721" spans="1:27" ht="15">
      <c r="A721" s="51"/>
      <c r="B721" s="51"/>
      <c r="C721" s="51"/>
      <c r="D721" s="51"/>
      <c r="E721" s="51"/>
      <c r="F721" s="52"/>
      <c r="G721" s="51"/>
      <c r="H721" s="51"/>
      <c r="I721" s="51"/>
      <c r="J721" s="52"/>
      <c r="K721" s="51"/>
      <c r="L721" s="51"/>
      <c r="M721" s="51"/>
      <c r="N721" s="51"/>
      <c r="O721" s="51"/>
      <c r="P721" s="51"/>
      <c r="Q721" s="51"/>
      <c r="R721" s="51"/>
      <c r="S721" s="51"/>
      <c r="T721" s="51"/>
      <c r="U721" s="51"/>
      <c r="V721" s="51"/>
      <c r="W721" s="51"/>
      <c r="X721" s="51"/>
      <c r="Y721" s="51"/>
      <c r="Z721" s="51"/>
      <c r="AA721" s="51"/>
    </row>
    <row r="722" spans="1:27" ht="15">
      <c r="A722" s="51"/>
      <c r="B722" s="51"/>
      <c r="C722" s="51"/>
      <c r="D722" s="51"/>
      <c r="E722" s="51"/>
      <c r="F722" s="52"/>
      <c r="G722" s="51"/>
      <c r="H722" s="51"/>
      <c r="I722" s="51"/>
      <c r="J722" s="52"/>
      <c r="K722" s="51"/>
      <c r="L722" s="51"/>
      <c r="M722" s="51"/>
      <c r="N722" s="51"/>
      <c r="O722" s="51"/>
      <c r="P722" s="51"/>
      <c r="Q722" s="51"/>
      <c r="R722" s="51"/>
      <c r="S722" s="51"/>
      <c r="T722" s="51"/>
      <c r="U722" s="51"/>
      <c r="V722" s="51"/>
      <c r="W722" s="51"/>
      <c r="X722" s="51"/>
      <c r="Y722" s="51"/>
      <c r="Z722" s="51"/>
      <c r="AA722" s="51"/>
    </row>
    <row r="723" spans="1:27" ht="15">
      <c r="A723" s="51"/>
      <c r="B723" s="51"/>
      <c r="C723" s="51"/>
      <c r="D723" s="51"/>
      <c r="E723" s="51"/>
      <c r="F723" s="52"/>
      <c r="G723" s="51"/>
      <c r="H723" s="51"/>
      <c r="I723" s="51"/>
      <c r="J723" s="52"/>
      <c r="K723" s="51"/>
      <c r="L723" s="51"/>
      <c r="M723" s="51"/>
      <c r="N723" s="51"/>
      <c r="O723" s="51"/>
      <c r="P723" s="51"/>
      <c r="Q723" s="51"/>
      <c r="R723" s="51"/>
      <c r="S723" s="51"/>
      <c r="T723" s="51"/>
      <c r="U723" s="51"/>
      <c r="V723" s="51"/>
      <c r="W723" s="51"/>
      <c r="X723" s="51"/>
      <c r="Y723" s="51"/>
      <c r="Z723" s="51"/>
      <c r="AA723" s="51"/>
    </row>
    <row r="724" spans="1:27" ht="15">
      <c r="A724" s="51"/>
      <c r="B724" s="51"/>
      <c r="C724" s="51"/>
      <c r="D724" s="51"/>
      <c r="E724" s="51"/>
      <c r="F724" s="52"/>
      <c r="G724" s="51"/>
      <c r="H724" s="51"/>
      <c r="I724" s="51"/>
      <c r="J724" s="52"/>
      <c r="K724" s="51"/>
      <c r="L724" s="51"/>
      <c r="M724" s="51"/>
      <c r="N724" s="51"/>
      <c r="O724" s="51"/>
      <c r="P724" s="51"/>
      <c r="Q724" s="51"/>
      <c r="R724" s="51"/>
      <c r="S724" s="51"/>
      <c r="T724" s="51"/>
      <c r="U724" s="51"/>
      <c r="V724" s="51"/>
      <c r="W724" s="51"/>
      <c r="X724" s="51"/>
      <c r="Y724" s="51"/>
      <c r="Z724" s="51"/>
      <c r="AA724" s="51"/>
    </row>
    <row r="725" spans="1:27" ht="15">
      <c r="A725" s="51"/>
      <c r="B725" s="51"/>
      <c r="C725" s="51"/>
      <c r="D725" s="51"/>
      <c r="E725" s="51"/>
      <c r="F725" s="52"/>
      <c r="G725" s="51"/>
      <c r="H725" s="51"/>
      <c r="I725" s="51"/>
      <c r="J725" s="52"/>
      <c r="K725" s="51"/>
      <c r="L725" s="51"/>
      <c r="M725" s="51"/>
      <c r="N725" s="51"/>
      <c r="O725" s="51"/>
      <c r="P725" s="51"/>
      <c r="Q725" s="51"/>
      <c r="R725" s="51"/>
      <c r="S725" s="51"/>
      <c r="T725" s="51"/>
      <c r="U725" s="51"/>
      <c r="V725" s="51"/>
      <c r="W725" s="51"/>
      <c r="X725" s="51"/>
      <c r="Y725" s="51"/>
      <c r="Z725" s="51"/>
      <c r="AA725" s="51"/>
    </row>
    <row r="726" spans="1:27" ht="15">
      <c r="A726" s="51"/>
      <c r="B726" s="51"/>
      <c r="C726" s="51"/>
      <c r="D726" s="51"/>
      <c r="E726" s="51"/>
      <c r="F726" s="52"/>
      <c r="G726" s="51"/>
      <c r="H726" s="51"/>
      <c r="I726" s="51"/>
      <c r="J726" s="52"/>
      <c r="K726" s="51"/>
      <c r="L726" s="51"/>
      <c r="M726" s="51"/>
      <c r="N726" s="51"/>
      <c r="O726" s="51"/>
      <c r="P726" s="51"/>
      <c r="Q726" s="51"/>
      <c r="R726" s="51"/>
      <c r="S726" s="51"/>
      <c r="T726" s="51"/>
      <c r="U726" s="51"/>
      <c r="V726" s="51"/>
      <c r="W726" s="51"/>
      <c r="X726" s="51"/>
      <c r="Y726" s="51"/>
      <c r="Z726" s="51"/>
      <c r="AA726" s="51"/>
    </row>
    <row r="727" spans="1:27" ht="15">
      <c r="A727" s="51"/>
      <c r="B727" s="51"/>
      <c r="C727" s="51"/>
      <c r="D727" s="51"/>
      <c r="E727" s="51"/>
      <c r="F727" s="52"/>
      <c r="G727" s="51"/>
      <c r="H727" s="51"/>
      <c r="I727" s="51"/>
      <c r="J727" s="52"/>
      <c r="K727" s="51"/>
      <c r="L727" s="51"/>
      <c r="M727" s="51"/>
      <c r="N727" s="51"/>
      <c r="O727" s="51"/>
      <c r="P727" s="51"/>
      <c r="Q727" s="51"/>
      <c r="R727" s="51"/>
      <c r="S727" s="51"/>
      <c r="T727" s="51"/>
      <c r="U727" s="51"/>
      <c r="V727" s="51"/>
      <c r="W727" s="51"/>
      <c r="X727" s="51"/>
      <c r="Y727" s="51"/>
      <c r="Z727" s="51"/>
      <c r="AA727" s="51"/>
    </row>
    <row r="728" spans="1:27" ht="15">
      <c r="A728" s="51"/>
      <c r="B728" s="51"/>
      <c r="C728" s="51"/>
      <c r="D728" s="51"/>
      <c r="E728" s="51"/>
      <c r="F728" s="52"/>
      <c r="G728" s="51"/>
      <c r="H728" s="51"/>
      <c r="I728" s="51"/>
      <c r="J728" s="52"/>
      <c r="K728" s="51"/>
      <c r="L728" s="51"/>
      <c r="M728" s="51"/>
      <c r="N728" s="51"/>
      <c r="O728" s="51"/>
      <c r="P728" s="51"/>
      <c r="Q728" s="51"/>
      <c r="R728" s="51"/>
      <c r="S728" s="51"/>
      <c r="T728" s="51"/>
      <c r="U728" s="51"/>
      <c r="V728" s="51"/>
      <c r="W728" s="51"/>
      <c r="X728" s="51"/>
      <c r="Y728" s="51"/>
      <c r="Z728" s="51"/>
      <c r="AA728" s="51"/>
    </row>
    <row r="729" spans="1:27" ht="15">
      <c r="A729" s="51"/>
      <c r="B729" s="51"/>
      <c r="C729" s="51"/>
      <c r="D729" s="51"/>
      <c r="E729" s="51"/>
      <c r="F729" s="52"/>
      <c r="G729" s="51"/>
      <c r="H729" s="51"/>
      <c r="I729" s="51"/>
      <c r="J729" s="52"/>
      <c r="K729" s="51"/>
      <c r="L729" s="51"/>
      <c r="M729" s="51"/>
      <c r="N729" s="51"/>
      <c r="O729" s="51"/>
      <c r="P729" s="51"/>
      <c r="Q729" s="51"/>
      <c r="R729" s="51"/>
      <c r="S729" s="51"/>
      <c r="T729" s="51"/>
      <c r="U729" s="51"/>
      <c r="V729" s="51"/>
      <c r="W729" s="51"/>
      <c r="X729" s="51"/>
      <c r="Y729" s="51"/>
      <c r="Z729" s="51"/>
      <c r="AA729" s="51"/>
    </row>
    <row r="730" spans="1:27" ht="15">
      <c r="A730" s="51"/>
      <c r="B730" s="51"/>
      <c r="C730" s="51"/>
      <c r="D730" s="51"/>
      <c r="E730" s="51"/>
      <c r="F730" s="52"/>
      <c r="G730" s="51"/>
      <c r="H730" s="51"/>
      <c r="I730" s="51"/>
      <c r="J730" s="52"/>
      <c r="K730" s="51"/>
      <c r="L730" s="51"/>
      <c r="M730" s="51"/>
      <c r="N730" s="51"/>
      <c r="O730" s="51"/>
      <c r="P730" s="51"/>
      <c r="Q730" s="51"/>
      <c r="R730" s="51"/>
      <c r="S730" s="51"/>
      <c r="T730" s="51"/>
      <c r="U730" s="51"/>
      <c r="V730" s="51"/>
      <c r="W730" s="51"/>
      <c r="X730" s="51"/>
      <c r="Y730" s="51"/>
      <c r="Z730" s="51"/>
      <c r="AA730" s="51"/>
    </row>
    <row r="731" spans="1:27" ht="15">
      <c r="A731" s="51"/>
      <c r="B731" s="51"/>
      <c r="C731" s="51"/>
      <c r="D731" s="51"/>
      <c r="E731" s="51"/>
      <c r="F731" s="52"/>
      <c r="G731" s="51"/>
      <c r="H731" s="51"/>
      <c r="I731" s="51"/>
      <c r="J731" s="52"/>
      <c r="K731" s="51"/>
      <c r="L731" s="51"/>
      <c r="M731" s="51"/>
      <c r="N731" s="51"/>
      <c r="O731" s="51"/>
      <c r="P731" s="51"/>
      <c r="Q731" s="51"/>
      <c r="R731" s="51"/>
      <c r="S731" s="51"/>
      <c r="T731" s="51"/>
      <c r="U731" s="51"/>
      <c r="V731" s="51"/>
      <c r="W731" s="51"/>
      <c r="X731" s="51"/>
      <c r="Y731" s="51"/>
      <c r="Z731" s="51"/>
      <c r="AA731" s="51"/>
    </row>
    <row r="732" spans="1:27" ht="15">
      <c r="A732" s="51"/>
      <c r="B732" s="51"/>
      <c r="C732" s="51"/>
      <c r="D732" s="51"/>
      <c r="E732" s="51"/>
      <c r="F732" s="52"/>
      <c r="G732" s="51"/>
      <c r="H732" s="51"/>
      <c r="I732" s="51"/>
      <c r="J732" s="52"/>
      <c r="K732" s="51"/>
      <c r="L732" s="51"/>
      <c r="M732" s="51"/>
      <c r="N732" s="51"/>
      <c r="O732" s="51"/>
      <c r="P732" s="51"/>
      <c r="Q732" s="51"/>
      <c r="R732" s="51"/>
      <c r="S732" s="51"/>
      <c r="T732" s="51"/>
      <c r="U732" s="51"/>
      <c r="V732" s="51"/>
      <c r="W732" s="51"/>
      <c r="X732" s="51"/>
      <c r="Y732" s="51"/>
      <c r="Z732" s="51"/>
      <c r="AA732" s="51"/>
    </row>
    <row r="733" spans="1:27" ht="15">
      <c r="A733" s="51"/>
      <c r="B733" s="51"/>
      <c r="C733" s="51"/>
      <c r="D733" s="51"/>
      <c r="E733" s="51"/>
      <c r="F733" s="52"/>
      <c r="G733" s="51"/>
      <c r="H733" s="51"/>
      <c r="I733" s="51"/>
      <c r="J733" s="52"/>
      <c r="K733" s="51"/>
      <c r="L733" s="51"/>
      <c r="M733" s="51"/>
      <c r="N733" s="51"/>
      <c r="O733" s="51"/>
      <c r="P733" s="51"/>
      <c r="Q733" s="51"/>
      <c r="R733" s="51"/>
      <c r="S733" s="51"/>
      <c r="T733" s="51"/>
      <c r="U733" s="51"/>
      <c r="V733" s="51"/>
      <c r="W733" s="51"/>
      <c r="X733" s="51"/>
      <c r="Y733" s="51"/>
      <c r="Z733" s="51"/>
      <c r="AA733" s="51"/>
    </row>
    <row r="734" spans="1:27" ht="15">
      <c r="A734" s="51"/>
      <c r="B734" s="51"/>
      <c r="C734" s="51"/>
      <c r="D734" s="51"/>
      <c r="E734" s="51"/>
      <c r="F734" s="52"/>
      <c r="G734" s="51"/>
      <c r="H734" s="51"/>
      <c r="I734" s="51"/>
      <c r="J734" s="52"/>
      <c r="K734" s="51"/>
      <c r="L734" s="51"/>
      <c r="M734" s="51"/>
      <c r="N734" s="51"/>
      <c r="O734" s="51"/>
      <c r="P734" s="51"/>
      <c r="Q734" s="51"/>
      <c r="R734" s="51"/>
      <c r="S734" s="51"/>
      <c r="T734" s="51"/>
      <c r="U734" s="51"/>
      <c r="V734" s="51"/>
      <c r="W734" s="51"/>
      <c r="X734" s="51"/>
      <c r="Y734" s="51"/>
      <c r="Z734" s="51"/>
      <c r="AA734" s="51"/>
    </row>
    <row r="735" spans="1:27" ht="15">
      <c r="A735" s="51"/>
      <c r="B735" s="51"/>
      <c r="C735" s="51"/>
      <c r="D735" s="51"/>
      <c r="E735" s="51"/>
      <c r="F735" s="52"/>
      <c r="G735" s="51"/>
      <c r="H735" s="51"/>
      <c r="I735" s="51"/>
      <c r="J735" s="52"/>
      <c r="K735" s="51"/>
      <c r="L735" s="51"/>
      <c r="M735" s="51"/>
      <c r="N735" s="51"/>
      <c r="O735" s="51"/>
      <c r="P735" s="51"/>
      <c r="Q735" s="51"/>
      <c r="R735" s="51"/>
      <c r="S735" s="51"/>
      <c r="T735" s="51"/>
      <c r="U735" s="51"/>
      <c r="V735" s="51"/>
      <c r="W735" s="51"/>
      <c r="X735" s="51"/>
      <c r="Y735" s="51"/>
      <c r="Z735" s="51"/>
      <c r="AA735" s="51"/>
    </row>
    <row r="736" spans="1:27" ht="15">
      <c r="A736" s="51"/>
      <c r="B736" s="51"/>
      <c r="C736" s="51"/>
      <c r="D736" s="51"/>
      <c r="E736" s="51"/>
      <c r="F736" s="52"/>
      <c r="G736" s="51"/>
      <c r="H736" s="51"/>
      <c r="I736" s="51"/>
      <c r="J736" s="52"/>
      <c r="K736" s="51"/>
      <c r="L736" s="51"/>
      <c r="M736" s="51"/>
      <c r="N736" s="51"/>
      <c r="O736" s="51"/>
      <c r="P736" s="51"/>
      <c r="Q736" s="51"/>
      <c r="R736" s="51"/>
      <c r="S736" s="51"/>
      <c r="T736" s="51"/>
      <c r="U736" s="51"/>
      <c r="V736" s="51"/>
      <c r="W736" s="51"/>
      <c r="X736" s="51"/>
      <c r="Y736" s="51"/>
      <c r="Z736" s="51"/>
      <c r="AA736" s="51"/>
    </row>
    <row r="737" spans="1:27" ht="15">
      <c r="A737" s="51"/>
      <c r="B737" s="51"/>
      <c r="C737" s="51"/>
      <c r="D737" s="51"/>
      <c r="E737" s="51"/>
      <c r="F737" s="52"/>
      <c r="G737" s="51"/>
      <c r="H737" s="51"/>
      <c r="I737" s="51"/>
      <c r="J737" s="52"/>
      <c r="K737" s="51"/>
      <c r="L737" s="51"/>
      <c r="M737" s="51"/>
      <c r="N737" s="51"/>
      <c r="O737" s="51"/>
      <c r="P737" s="51"/>
      <c r="Q737" s="51"/>
      <c r="R737" s="51"/>
      <c r="S737" s="51"/>
      <c r="T737" s="51"/>
      <c r="U737" s="51"/>
      <c r="V737" s="51"/>
      <c r="W737" s="51"/>
      <c r="X737" s="51"/>
      <c r="Y737" s="51"/>
      <c r="Z737" s="51"/>
      <c r="AA737" s="51"/>
    </row>
    <row r="738" spans="1:27" ht="15">
      <c r="A738" s="51"/>
      <c r="B738" s="51"/>
      <c r="C738" s="51"/>
      <c r="D738" s="51"/>
      <c r="E738" s="51"/>
      <c r="F738" s="52"/>
      <c r="G738" s="51"/>
      <c r="H738" s="51"/>
      <c r="I738" s="51"/>
      <c r="J738" s="52"/>
      <c r="K738" s="51"/>
      <c r="L738" s="51"/>
      <c r="M738" s="51"/>
      <c r="N738" s="51"/>
      <c r="O738" s="51"/>
      <c r="P738" s="51"/>
      <c r="Q738" s="51"/>
      <c r="R738" s="51"/>
      <c r="S738" s="51"/>
      <c r="T738" s="51"/>
      <c r="U738" s="51"/>
      <c r="V738" s="51"/>
      <c r="W738" s="51"/>
      <c r="X738" s="51"/>
      <c r="Y738" s="51"/>
      <c r="Z738" s="51"/>
      <c r="AA738" s="51"/>
    </row>
    <row r="739" spans="1:27" ht="15">
      <c r="A739" s="51"/>
      <c r="B739" s="51"/>
      <c r="C739" s="51"/>
      <c r="D739" s="51"/>
      <c r="E739" s="51"/>
      <c r="F739" s="52"/>
      <c r="G739" s="51"/>
      <c r="H739" s="51"/>
      <c r="I739" s="51"/>
      <c r="J739" s="52"/>
      <c r="K739" s="51"/>
      <c r="L739" s="51"/>
      <c r="M739" s="51"/>
      <c r="N739" s="51"/>
      <c r="O739" s="51"/>
      <c r="P739" s="51"/>
      <c r="Q739" s="51"/>
      <c r="R739" s="51"/>
      <c r="S739" s="51"/>
      <c r="T739" s="51"/>
      <c r="U739" s="51"/>
      <c r="V739" s="51"/>
      <c r="W739" s="51"/>
      <c r="X739" s="51"/>
      <c r="Y739" s="51"/>
      <c r="Z739" s="51"/>
      <c r="AA739" s="51"/>
    </row>
    <row r="740" spans="1:27" ht="15">
      <c r="A740" s="51"/>
      <c r="B740" s="51"/>
      <c r="C740" s="51"/>
      <c r="D740" s="51"/>
      <c r="E740" s="51"/>
      <c r="F740" s="52"/>
      <c r="G740" s="51"/>
      <c r="H740" s="51"/>
      <c r="I740" s="51"/>
      <c r="J740" s="52"/>
      <c r="K740" s="51"/>
      <c r="L740" s="51"/>
      <c r="M740" s="51"/>
      <c r="N740" s="51"/>
      <c r="O740" s="51"/>
      <c r="P740" s="51"/>
      <c r="Q740" s="51"/>
      <c r="R740" s="51"/>
      <c r="S740" s="51"/>
      <c r="T740" s="51"/>
      <c r="U740" s="51"/>
      <c r="V740" s="51"/>
      <c r="W740" s="51"/>
      <c r="X740" s="51"/>
      <c r="Y740" s="51"/>
      <c r="Z740" s="51"/>
      <c r="AA740" s="51"/>
    </row>
    <row r="741" spans="1:27" ht="15">
      <c r="A741" s="51"/>
      <c r="B741" s="51"/>
      <c r="C741" s="51"/>
      <c r="D741" s="51"/>
      <c r="E741" s="51"/>
      <c r="F741" s="52"/>
      <c r="G741" s="51"/>
      <c r="H741" s="51"/>
      <c r="I741" s="51"/>
      <c r="J741" s="52"/>
      <c r="K741" s="51"/>
      <c r="L741" s="51"/>
      <c r="M741" s="51"/>
      <c r="N741" s="51"/>
      <c r="O741" s="51"/>
      <c r="P741" s="51"/>
      <c r="Q741" s="51"/>
      <c r="R741" s="51"/>
      <c r="S741" s="51"/>
      <c r="T741" s="51"/>
      <c r="U741" s="51"/>
      <c r="V741" s="51"/>
      <c r="W741" s="51"/>
      <c r="X741" s="51"/>
      <c r="Y741" s="51"/>
      <c r="Z741" s="51"/>
      <c r="AA741" s="51"/>
    </row>
    <row r="742" spans="1:27" ht="15">
      <c r="A742" s="51"/>
      <c r="B742" s="51"/>
      <c r="C742" s="51"/>
      <c r="D742" s="51"/>
      <c r="E742" s="51"/>
      <c r="F742" s="52"/>
      <c r="G742" s="51"/>
      <c r="H742" s="51"/>
      <c r="I742" s="51"/>
      <c r="J742" s="52"/>
      <c r="K742" s="51"/>
      <c r="L742" s="51"/>
      <c r="M742" s="51"/>
      <c r="N742" s="51"/>
      <c r="O742" s="51"/>
      <c r="P742" s="51"/>
      <c r="Q742" s="51"/>
      <c r="R742" s="51"/>
      <c r="S742" s="51"/>
      <c r="T742" s="51"/>
      <c r="U742" s="51"/>
      <c r="V742" s="51"/>
      <c r="W742" s="51"/>
      <c r="X742" s="51"/>
      <c r="Y742" s="51"/>
      <c r="Z742" s="51"/>
      <c r="AA742" s="51"/>
    </row>
    <row r="743" spans="1:27" ht="15">
      <c r="A743" s="51"/>
      <c r="B743" s="51"/>
      <c r="C743" s="51"/>
      <c r="D743" s="51"/>
      <c r="E743" s="51"/>
      <c r="F743" s="52"/>
      <c r="G743" s="51"/>
      <c r="H743" s="51"/>
      <c r="I743" s="51"/>
      <c r="J743" s="52"/>
      <c r="K743" s="51"/>
      <c r="L743" s="51"/>
      <c r="M743" s="51"/>
      <c r="N743" s="51"/>
      <c r="O743" s="51"/>
      <c r="P743" s="51"/>
      <c r="Q743" s="51"/>
      <c r="R743" s="51"/>
      <c r="S743" s="51"/>
      <c r="T743" s="51"/>
      <c r="U743" s="51"/>
      <c r="V743" s="51"/>
      <c r="W743" s="51"/>
      <c r="X743" s="51"/>
      <c r="Y743" s="51"/>
      <c r="Z743" s="51"/>
      <c r="AA743" s="51"/>
    </row>
    <row r="744" spans="1:27" ht="15">
      <c r="A744" s="51"/>
      <c r="B744" s="51"/>
      <c r="C744" s="51"/>
      <c r="D744" s="51"/>
      <c r="E744" s="51"/>
      <c r="F744" s="52"/>
      <c r="G744" s="51"/>
      <c r="H744" s="51"/>
      <c r="I744" s="51"/>
      <c r="J744" s="52"/>
      <c r="K744" s="51"/>
      <c r="L744" s="51"/>
      <c r="M744" s="51"/>
      <c r="N744" s="51"/>
      <c r="O744" s="51"/>
      <c r="P744" s="51"/>
      <c r="Q744" s="51"/>
      <c r="R744" s="51"/>
      <c r="S744" s="51"/>
      <c r="T744" s="51"/>
      <c r="U744" s="51"/>
      <c r="V744" s="51"/>
      <c r="W744" s="51"/>
      <c r="X744" s="51"/>
      <c r="Y744" s="51"/>
      <c r="Z744" s="51"/>
      <c r="AA744" s="51"/>
    </row>
    <row r="745" spans="1:27" ht="15">
      <c r="A745" s="51"/>
      <c r="B745" s="51"/>
      <c r="C745" s="51"/>
      <c r="D745" s="51"/>
      <c r="E745" s="51"/>
      <c r="F745" s="52"/>
      <c r="G745" s="51"/>
      <c r="H745" s="51"/>
      <c r="I745" s="51"/>
      <c r="J745" s="52"/>
      <c r="K745" s="51"/>
      <c r="L745" s="51"/>
      <c r="M745" s="51"/>
      <c r="N745" s="51"/>
      <c r="O745" s="51"/>
      <c r="P745" s="51"/>
      <c r="Q745" s="51"/>
      <c r="R745" s="51"/>
      <c r="S745" s="51"/>
      <c r="T745" s="51"/>
      <c r="U745" s="51"/>
      <c r="V745" s="51"/>
      <c r="W745" s="51"/>
      <c r="X745" s="51"/>
      <c r="Y745" s="51"/>
      <c r="Z745" s="51"/>
      <c r="AA745" s="51"/>
    </row>
    <row r="746" spans="1:27" ht="15">
      <c r="A746" s="51"/>
      <c r="B746" s="51"/>
      <c r="C746" s="51"/>
      <c r="D746" s="51"/>
      <c r="E746" s="51"/>
      <c r="F746" s="52"/>
      <c r="G746" s="51"/>
      <c r="H746" s="51"/>
      <c r="I746" s="51"/>
      <c r="J746" s="52"/>
      <c r="K746" s="51"/>
      <c r="L746" s="51"/>
      <c r="M746" s="51"/>
      <c r="N746" s="51"/>
      <c r="O746" s="51"/>
      <c r="P746" s="51"/>
      <c r="Q746" s="51"/>
      <c r="R746" s="51"/>
      <c r="S746" s="51"/>
      <c r="T746" s="51"/>
      <c r="U746" s="51"/>
      <c r="V746" s="51"/>
      <c r="W746" s="51"/>
      <c r="X746" s="51"/>
      <c r="Y746" s="51"/>
      <c r="Z746" s="51"/>
      <c r="AA746" s="51"/>
    </row>
    <row r="747" spans="1:27" ht="15">
      <c r="A747" s="51"/>
      <c r="B747" s="51"/>
      <c r="C747" s="51"/>
      <c r="D747" s="51"/>
      <c r="E747" s="51"/>
      <c r="F747" s="52"/>
      <c r="G747" s="51"/>
      <c r="H747" s="51"/>
      <c r="I747" s="51"/>
      <c r="J747" s="52"/>
      <c r="K747" s="51"/>
      <c r="L747" s="51"/>
      <c r="M747" s="51"/>
      <c r="N747" s="51"/>
      <c r="O747" s="51"/>
      <c r="P747" s="51"/>
      <c r="Q747" s="51"/>
      <c r="R747" s="51"/>
      <c r="S747" s="51"/>
      <c r="T747" s="51"/>
      <c r="U747" s="51"/>
      <c r="V747" s="51"/>
      <c r="W747" s="51"/>
      <c r="X747" s="51"/>
      <c r="Y747" s="51"/>
      <c r="Z747" s="51"/>
      <c r="AA747" s="51"/>
    </row>
    <row r="748" spans="1:27" ht="15">
      <c r="A748" s="51"/>
      <c r="B748" s="51"/>
      <c r="C748" s="51"/>
      <c r="D748" s="51"/>
      <c r="E748" s="51"/>
      <c r="F748" s="52"/>
      <c r="G748" s="51"/>
      <c r="H748" s="51"/>
      <c r="I748" s="51"/>
      <c r="J748" s="52"/>
      <c r="K748" s="51"/>
      <c r="L748" s="51"/>
      <c r="M748" s="51"/>
      <c r="N748" s="51"/>
      <c r="O748" s="51"/>
      <c r="P748" s="51"/>
      <c r="Q748" s="51"/>
      <c r="R748" s="51"/>
      <c r="S748" s="51"/>
      <c r="T748" s="51"/>
      <c r="U748" s="51"/>
      <c r="V748" s="51"/>
      <c r="W748" s="51"/>
      <c r="X748" s="51"/>
      <c r="Y748" s="51"/>
      <c r="Z748" s="51"/>
      <c r="AA748" s="51"/>
    </row>
    <row r="749" spans="1:27" ht="15">
      <c r="A749" s="51"/>
      <c r="B749" s="51"/>
      <c r="C749" s="51"/>
      <c r="D749" s="51"/>
      <c r="E749" s="51"/>
      <c r="F749" s="52"/>
      <c r="G749" s="51"/>
      <c r="H749" s="51"/>
      <c r="I749" s="51"/>
      <c r="J749" s="52"/>
      <c r="K749" s="51"/>
      <c r="L749" s="51"/>
      <c r="M749" s="51"/>
      <c r="N749" s="51"/>
      <c r="O749" s="51"/>
      <c r="P749" s="51"/>
      <c r="Q749" s="51"/>
      <c r="R749" s="51"/>
      <c r="S749" s="51"/>
      <c r="T749" s="51"/>
      <c r="U749" s="51"/>
      <c r="V749" s="51"/>
      <c r="W749" s="51"/>
      <c r="X749" s="51"/>
      <c r="Y749" s="51"/>
      <c r="Z749" s="51"/>
      <c r="AA749" s="51"/>
    </row>
    <row r="750" spans="1:27" ht="15">
      <c r="A750" s="51"/>
      <c r="B750" s="51"/>
      <c r="C750" s="51"/>
      <c r="D750" s="51"/>
      <c r="E750" s="51"/>
      <c r="F750" s="52"/>
      <c r="G750" s="51"/>
      <c r="H750" s="51"/>
      <c r="I750" s="51"/>
      <c r="J750" s="52"/>
      <c r="K750" s="51"/>
      <c r="L750" s="51"/>
      <c r="M750" s="51"/>
      <c r="N750" s="51"/>
      <c r="O750" s="51"/>
      <c r="P750" s="51"/>
      <c r="Q750" s="51"/>
      <c r="R750" s="51"/>
      <c r="S750" s="51"/>
      <c r="T750" s="51"/>
      <c r="U750" s="51"/>
      <c r="V750" s="51"/>
      <c r="W750" s="51"/>
      <c r="X750" s="51"/>
      <c r="Y750" s="51"/>
      <c r="Z750" s="51"/>
      <c r="AA750" s="51"/>
    </row>
    <row r="751" spans="1:27" ht="15">
      <c r="A751" s="51"/>
      <c r="B751" s="51"/>
      <c r="C751" s="51"/>
      <c r="D751" s="51"/>
      <c r="E751" s="51"/>
      <c r="F751" s="52"/>
      <c r="G751" s="51"/>
      <c r="H751" s="51"/>
      <c r="I751" s="51"/>
      <c r="J751" s="52"/>
      <c r="K751" s="51"/>
      <c r="L751" s="51"/>
      <c r="M751" s="51"/>
      <c r="N751" s="51"/>
      <c r="O751" s="51"/>
      <c r="P751" s="51"/>
      <c r="Q751" s="51"/>
      <c r="R751" s="51"/>
      <c r="S751" s="51"/>
      <c r="T751" s="51"/>
      <c r="U751" s="51"/>
      <c r="V751" s="51"/>
      <c r="W751" s="51"/>
      <c r="X751" s="51"/>
      <c r="Y751" s="51"/>
      <c r="Z751" s="51"/>
      <c r="AA751" s="51"/>
    </row>
    <row r="752" spans="1:27" ht="15">
      <c r="A752" s="51"/>
      <c r="B752" s="51"/>
      <c r="C752" s="51"/>
      <c r="D752" s="51"/>
      <c r="E752" s="51"/>
      <c r="F752" s="52"/>
      <c r="G752" s="51"/>
      <c r="H752" s="51"/>
      <c r="I752" s="51"/>
      <c r="J752" s="52"/>
      <c r="K752" s="51"/>
      <c r="L752" s="51"/>
      <c r="M752" s="51"/>
      <c r="N752" s="51"/>
      <c r="O752" s="51"/>
      <c r="P752" s="51"/>
      <c r="Q752" s="51"/>
      <c r="R752" s="51"/>
      <c r="S752" s="51"/>
      <c r="T752" s="51"/>
      <c r="U752" s="51"/>
      <c r="V752" s="51"/>
      <c r="W752" s="51"/>
      <c r="X752" s="51"/>
      <c r="Y752" s="51"/>
      <c r="Z752" s="51"/>
      <c r="AA752" s="51"/>
    </row>
    <row r="753" spans="1:27" ht="15">
      <c r="A753" s="51"/>
      <c r="B753" s="51"/>
      <c r="C753" s="51"/>
      <c r="D753" s="51"/>
      <c r="E753" s="51"/>
      <c r="F753" s="52"/>
      <c r="G753" s="51"/>
      <c r="H753" s="51"/>
      <c r="I753" s="51"/>
      <c r="J753" s="52"/>
      <c r="K753" s="51"/>
      <c r="L753" s="51"/>
      <c r="M753" s="51"/>
      <c r="N753" s="51"/>
      <c r="O753" s="51"/>
      <c r="P753" s="51"/>
      <c r="Q753" s="51"/>
      <c r="R753" s="51"/>
      <c r="S753" s="51"/>
      <c r="T753" s="51"/>
      <c r="U753" s="51"/>
      <c r="V753" s="51"/>
      <c r="W753" s="51"/>
      <c r="X753" s="51"/>
      <c r="Y753" s="51"/>
      <c r="Z753" s="51"/>
      <c r="AA753" s="51"/>
    </row>
    <row r="754" spans="1:27" ht="15">
      <c r="A754" s="51"/>
      <c r="B754" s="51"/>
      <c r="C754" s="51"/>
      <c r="D754" s="51"/>
      <c r="E754" s="51"/>
      <c r="F754" s="52"/>
      <c r="G754" s="51"/>
      <c r="H754" s="51"/>
      <c r="I754" s="51"/>
      <c r="J754" s="52"/>
      <c r="K754" s="51"/>
      <c r="L754" s="51"/>
      <c r="M754" s="51"/>
      <c r="N754" s="51"/>
      <c r="O754" s="51"/>
      <c r="P754" s="51"/>
      <c r="Q754" s="51"/>
      <c r="R754" s="51"/>
      <c r="S754" s="51"/>
      <c r="T754" s="51"/>
      <c r="U754" s="51"/>
      <c r="V754" s="51"/>
      <c r="W754" s="51"/>
      <c r="X754" s="51"/>
      <c r="Y754" s="51"/>
      <c r="Z754" s="51"/>
      <c r="AA754" s="51"/>
    </row>
    <row r="755" spans="1:27" ht="15">
      <c r="A755" s="51"/>
      <c r="B755" s="51"/>
      <c r="C755" s="51"/>
      <c r="D755" s="51"/>
      <c r="E755" s="51"/>
      <c r="F755" s="52"/>
      <c r="G755" s="51"/>
      <c r="H755" s="51"/>
      <c r="I755" s="51"/>
      <c r="J755" s="52"/>
      <c r="K755" s="51"/>
      <c r="L755" s="51"/>
      <c r="M755" s="51"/>
      <c r="N755" s="51"/>
      <c r="O755" s="51"/>
      <c r="P755" s="51"/>
      <c r="Q755" s="51"/>
      <c r="R755" s="51"/>
      <c r="S755" s="51"/>
      <c r="T755" s="51"/>
      <c r="U755" s="51"/>
      <c r="V755" s="51"/>
      <c r="W755" s="51"/>
      <c r="X755" s="51"/>
      <c r="Y755" s="51"/>
      <c r="Z755" s="51"/>
      <c r="AA755" s="51"/>
    </row>
    <row r="756" spans="1:27" ht="15">
      <c r="A756" s="51"/>
      <c r="B756" s="51"/>
      <c r="C756" s="51"/>
      <c r="D756" s="51"/>
      <c r="E756" s="51"/>
      <c r="F756" s="52"/>
      <c r="G756" s="51"/>
      <c r="H756" s="51"/>
      <c r="I756" s="51"/>
      <c r="J756" s="52"/>
      <c r="K756" s="51"/>
      <c r="L756" s="51"/>
      <c r="M756" s="51"/>
      <c r="N756" s="51"/>
      <c r="O756" s="51"/>
      <c r="P756" s="51"/>
      <c r="Q756" s="51"/>
      <c r="R756" s="51"/>
      <c r="S756" s="51"/>
      <c r="T756" s="51"/>
      <c r="U756" s="51"/>
      <c r="V756" s="51"/>
      <c r="W756" s="51"/>
      <c r="X756" s="51"/>
      <c r="Y756" s="51"/>
      <c r="Z756" s="51"/>
      <c r="AA756" s="51"/>
    </row>
    <row r="757" spans="1:27" ht="15">
      <c r="A757" s="51"/>
      <c r="B757" s="51"/>
      <c r="C757" s="51"/>
      <c r="D757" s="51"/>
      <c r="E757" s="51"/>
      <c r="F757" s="52"/>
      <c r="G757" s="51"/>
      <c r="H757" s="51"/>
      <c r="I757" s="51"/>
      <c r="J757" s="52"/>
      <c r="K757" s="51"/>
      <c r="L757" s="51"/>
      <c r="M757" s="51"/>
      <c r="N757" s="51"/>
      <c r="O757" s="51"/>
      <c r="P757" s="51"/>
      <c r="Q757" s="51"/>
      <c r="R757" s="51"/>
      <c r="S757" s="51"/>
      <c r="T757" s="51"/>
      <c r="U757" s="51"/>
      <c r="V757" s="51"/>
      <c r="W757" s="51"/>
      <c r="X757" s="51"/>
      <c r="Y757" s="51"/>
      <c r="Z757" s="51"/>
      <c r="AA757" s="51"/>
    </row>
    <row r="758" spans="1:27" ht="15">
      <c r="A758" s="51"/>
      <c r="B758" s="51"/>
      <c r="C758" s="51"/>
      <c r="D758" s="51"/>
      <c r="E758" s="51"/>
      <c r="F758" s="52"/>
      <c r="G758" s="51"/>
      <c r="H758" s="51"/>
      <c r="I758" s="51"/>
      <c r="J758" s="52"/>
      <c r="K758" s="51"/>
      <c r="L758" s="51"/>
      <c r="M758" s="51"/>
      <c r="N758" s="51"/>
      <c r="O758" s="51"/>
      <c r="P758" s="51"/>
      <c r="Q758" s="51"/>
      <c r="R758" s="51"/>
      <c r="S758" s="51"/>
      <c r="T758" s="51"/>
      <c r="U758" s="51"/>
      <c r="V758" s="51"/>
      <c r="W758" s="51"/>
      <c r="X758" s="51"/>
      <c r="Y758" s="51"/>
      <c r="Z758" s="51"/>
      <c r="AA758" s="51"/>
    </row>
    <row r="759" spans="1:27" ht="15">
      <c r="A759" s="51"/>
      <c r="B759" s="51"/>
      <c r="C759" s="51"/>
      <c r="D759" s="51"/>
      <c r="E759" s="51"/>
      <c r="F759" s="52"/>
      <c r="G759" s="51"/>
      <c r="H759" s="51"/>
      <c r="I759" s="51"/>
      <c r="J759" s="52"/>
      <c r="K759" s="51"/>
      <c r="L759" s="51"/>
      <c r="M759" s="51"/>
      <c r="N759" s="51"/>
      <c r="O759" s="51"/>
      <c r="P759" s="51"/>
      <c r="Q759" s="51"/>
      <c r="R759" s="51"/>
      <c r="S759" s="51"/>
      <c r="T759" s="51"/>
      <c r="U759" s="51"/>
      <c r="V759" s="51"/>
      <c r="W759" s="51"/>
      <c r="X759" s="51"/>
      <c r="Y759" s="51"/>
      <c r="Z759" s="51"/>
      <c r="AA759" s="51"/>
    </row>
    <row r="760" spans="1:27" ht="15">
      <c r="A760" s="51"/>
      <c r="B760" s="51"/>
      <c r="C760" s="51"/>
      <c r="D760" s="51"/>
      <c r="E760" s="51"/>
      <c r="F760" s="52"/>
      <c r="G760" s="51"/>
      <c r="H760" s="51"/>
      <c r="I760" s="51"/>
      <c r="J760" s="52"/>
      <c r="K760" s="51"/>
      <c r="L760" s="51"/>
      <c r="M760" s="51"/>
      <c r="N760" s="51"/>
      <c r="O760" s="51"/>
      <c r="P760" s="51"/>
      <c r="Q760" s="51"/>
      <c r="R760" s="51"/>
      <c r="S760" s="51"/>
      <c r="T760" s="51"/>
      <c r="U760" s="51"/>
      <c r="V760" s="51"/>
      <c r="W760" s="51"/>
      <c r="X760" s="51"/>
      <c r="Y760" s="51"/>
      <c r="Z760" s="51"/>
      <c r="AA760" s="51"/>
    </row>
    <row r="761" spans="1:27" ht="15">
      <c r="A761" s="51"/>
      <c r="B761" s="51"/>
      <c r="C761" s="51"/>
      <c r="D761" s="51"/>
      <c r="E761" s="51"/>
      <c r="F761" s="52"/>
      <c r="G761" s="51"/>
      <c r="H761" s="51"/>
      <c r="I761" s="51"/>
      <c r="J761" s="52"/>
      <c r="K761" s="51"/>
      <c r="L761" s="51"/>
      <c r="M761" s="51"/>
      <c r="N761" s="51"/>
      <c r="O761" s="51"/>
      <c r="P761" s="51"/>
      <c r="Q761" s="51"/>
      <c r="R761" s="51"/>
      <c r="S761" s="51"/>
      <c r="T761" s="51"/>
      <c r="U761" s="51"/>
      <c r="V761" s="51"/>
      <c r="W761" s="51"/>
      <c r="X761" s="51"/>
      <c r="Y761" s="51"/>
      <c r="Z761" s="51"/>
      <c r="AA761" s="51"/>
    </row>
    <row r="762" spans="1:27" ht="15">
      <c r="A762" s="51"/>
      <c r="B762" s="51"/>
      <c r="C762" s="51"/>
      <c r="D762" s="51"/>
      <c r="E762" s="51"/>
      <c r="F762" s="52"/>
      <c r="G762" s="51"/>
      <c r="H762" s="51"/>
      <c r="I762" s="51"/>
      <c r="J762" s="52"/>
      <c r="K762" s="51"/>
      <c r="L762" s="51"/>
      <c r="M762" s="51"/>
      <c r="N762" s="51"/>
      <c r="O762" s="51"/>
      <c r="P762" s="51"/>
      <c r="Q762" s="51"/>
      <c r="R762" s="51"/>
      <c r="S762" s="51"/>
      <c r="T762" s="51"/>
      <c r="U762" s="51"/>
      <c r="V762" s="51"/>
      <c r="W762" s="51"/>
      <c r="X762" s="51"/>
      <c r="Y762" s="51"/>
      <c r="Z762" s="51"/>
      <c r="AA762" s="51"/>
    </row>
    <row r="763" spans="1:27" ht="15">
      <c r="A763" s="51"/>
      <c r="B763" s="51"/>
      <c r="C763" s="51"/>
      <c r="D763" s="51"/>
      <c r="E763" s="51"/>
      <c r="F763" s="52"/>
      <c r="G763" s="51"/>
      <c r="H763" s="51"/>
      <c r="I763" s="51"/>
      <c r="J763" s="52"/>
      <c r="K763" s="51"/>
      <c r="L763" s="51"/>
      <c r="M763" s="51"/>
      <c r="N763" s="51"/>
      <c r="O763" s="51"/>
      <c r="P763" s="51"/>
      <c r="Q763" s="51"/>
      <c r="R763" s="51"/>
      <c r="S763" s="51"/>
      <c r="T763" s="51"/>
      <c r="U763" s="51"/>
      <c r="V763" s="51"/>
      <c r="W763" s="51"/>
      <c r="X763" s="51"/>
      <c r="Y763" s="51"/>
      <c r="Z763" s="51"/>
      <c r="AA763" s="51"/>
    </row>
    <row r="764" spans="1:27" ht="15">
      <c r="A764" s="51"/>
      <c r="B764" s="51"/>
      <c r="C764" s="51"/>
      <c r="D764" s="51"/>
      <c r="E764" s="51"/>
      <c r="F764" s="52"/>
      <c r="G764" s="51"/>
      <c r="H764" s="51"/>
      <c r="I764" s="51"/>
      <c r="J764" s="52"/>
      <c r="K764" s="51"/>
      <c r="L764" s="51"/>
      <c r="M764" s="51"/>
      <c r="N764" s="51"/>
      <c r="O764" s="51"/>
      <c r="P764" s="51"/>
      <c r="Q764" s="51"/>
      <c r="R764" s="51"/>
      <c r="S764" s="51"/>
      <c r="T764" s="51"/>
      <c r="U764" s="51"/>
      <c r="V764" s="51"/>
      <c r="W764" s="51"/>
      <c r="X764" s="51"/>
      <c r="Y764" s="51"/>
      <c r="Z764" s="51"/>
      <c r="AA764" s="51"/>
    </row>
    <row r="765" spans="1:27" ht="15">
      <c r="A765" s="51"/>
      <c r="B765" s="51"/>
      <c r="C765" s="51"/>
      <c r="D765" s="51"/>
      <c r="E765" s="51"/>
      <c r="F765" s="52"/>
      <c r="G765" s="51"/>
      <c r="H765" s="51"/>
      <c r="I765" s="51"/>
      <c r="J765" s="52"/>
      <c r="K765" s="51"/>
      <c r="L765" s="51"/>
      <c r="M765" s="51"/>
      <c r="N765" s="51"/>
      <c r="O765" s="51"/>
      <c r="P765" s="51"/>
      <c r="Q765" s="51"/>
      <c r="R765" s="51"/>
      <c r="S765" s="51"/>
      <c r="T765" s="51"/>
      <c r="U765" s="51"/>
      <c r="V765" s="51"/>
      <c r="W765" s="51"/>
      <c r="X765" s="51"/>
      <c r="Y765" s="51"/>
      <c r="Z765" s="51"/>
      <c r="AA765" s="51"/>
    </row>
    <row r="766" spans="1:27" ht="15">
      <c r="A766" s="51"/>
      <c r="B766" s="51"/>
      <c r="C766" s="51"/>
      <c r="D766" s="51"/>
      <c r="E766" s="51"/>
      <c r="F766" s="52"/>
      <c r="G766" s="51"/>
      <c r="H766" s="51"/>
      <c r="I766" s="51"/>
      <c r="J766" s="52"/>
      <c r="K766" s="51"/>
      <c r="L766" s="51"/>
      <c r="M766" s="51"/>
      <c r="N766" s="51"/>
      <c r="O766" s="51"/>
      <c r="P766" s="51"/>
      <c r="Q766" s="51"/>
      <c r="R766" s="51"/>
      <c r="S766" s="51"/>
      <c r="T766" s="51"/>
      <c r="U766" s="51"/>
      <c r="V766" s="51"/>
      <c r="W766" s="51"/>
      <c r="X766" s="51"/>
      <c r="Y766" s="51"/>
      <c r="Z766" s="51"/>
      <c r="AA766" s="51"/>
    </row>
    <row r="767" spans="1:27" ht="15">
      <c r="A767" s="51"/>
      <c r="B767" s="51"/>
      <c r="C767" s="51"/>
      <c r="D767" s="51"/>
      <c r="E767" s="51"/>
      <c r="F767" s="52"/>
      <c r="G767" s="51"/>
      <c r="H767" s="51"/>
      <c r="I767" s="51"/>
      <c r="J767" s="52"/>
      <c r="K767" s="51"/>
      <c r="L767" s="51"/>
      <c r="M767" s="51"/>
      <c r="N767" s="51"/>
      <c r="O767" s="51"/>
      <c r="P767" s="51"/>
      <c r="Q767" s="51"/>
      <c r="R767" s="51"/>
      <c r="S767" s="51"/>
      <c r="T767" s="51"/>
      <c r="U767" s="51"/>
      <c r="V767" s="51"/>
      <c r="W767" s="51"/>
      <c r="X767" s="51"/>
      <c r="Y767" s="51"/>
      <c r="Z767" s="51"/>
      <c r="AA767" s="51"/>
    </row>
    <row r="768" spans="1:27" ht="15">
      <c r="A768" s="51"/>
      <c r="B768" s="51"/>
      <c r="C768" s="51"/>
      <c r="D768" s="51"/>
      <c r="E768" s="51"/>
      <c r="F768" s="52"/>
      <c r="G768" s="51"/>
      <c r="H768" s="51"/>
      <c r="I768" s="51"/>
      <c r="J768" s="52"/>
      <c r="K768" s="51"/>
      <c r="L768" s="51"/>
      <c r="M768" s="51"/>
      <c r="N768" s="51"/>
      <c r="O768" s="51"/>
      <c r="P768" s="51"/>
      <c r="Q768" s="51"/>
      <c r="R768" s="51"/>
      <c r="S768" s="51"/>
      <c r="T768" s="51"/>
      <c r="U768" s="51"/>
      <c r="V768" s="51"/>
      <c r="W768" s="51"/>
      <c r="X768" s="51"/>
      <c r="Y768" s="51"/>
      <c r="Z768" s="51"/>
      <c r="AA768" s="51"/>
    </row>
    <row r="769" spans="1:27" ht="15">
      <c r="A769" s="51"/>
      <c r="B769" s="51"/>
      <c r="C769" s="51"/>
      <c r="D769" s="51"/>
      <c r="E769" s="51"/>
      <c r="F769" s="52"/>
      <c r="G769" s="51"/>
      <c r="H769" s="51"/>
      <c r="I769" s="51"/>
      <c r="J769" s="52"/>
      <c r="K769" s="51"/>
      <c r="L769" s="51"/>
      <c r="M769" s="51"/>
      <c r="N769" s="51"/>
      <c r="O769" s="51"/>
      <c r="P769" s="51"/>
      <c r="Q769" s="51"/>
      <c r="R769" s="51"/>
      <c r="S769" s="51"/>
      <c r="T769" s="51"/>
      <c r="U769" s="51"/>
      <c r="V769" s="51"/>
      <c r="W769" s="51"/>
      <c r="X769" s="51"/>
      <c r="Y769" s="51"/>
      <c r="Z769" s="51"/>
      <c r="AA769" s="51"/>
    </row>
    <row r="770" spans="1:27" ht="15">
      <c r="A770" s="51"/>
      <c r="B770" s="51"/>
      <c r="C770" s="51"/>
      <c r="D770" s="51"/>
      <c r="E770" s="51"/>
      <c r="F770" s="52"/>
      <c r="G770" s="51"/>
      <c r="H770" s="51"/>
      <c r="I770" s="51"/>
      <c r="J770" s="52"/>
      <c r="K770" s="51"/>
      <c r="L770" s="51"/>
      <c r="M770" s="51"/>
      <c r="N770" s="51"/>
      <c r="O770" s="51"/>
      <c r="P770" s="51"/>
      <c r="Q770" s="51"/>
      <c r="R770" s="51"/>
      <c r="S770" s="51"/>
      <c r="T770" s="51"/>
      <c r="U770" s="51"/>
      <c r="V770" s="51"/>
      <c r="W770" s="51"/>
      <c r="X770" s="51"/>
      <c r="Y770" s="51"/>
      <c r="Z770" s="51"/>
      <c r="AA770" s="51"/>
    </row>
    <row r="771" spans="1:27" ht="15">
      <c r="A771" s="51"/>
      <c r="B771" s="51"/>
      <c r="C771" s="51"/>
      <c r="D771" s="51"/>
      <c r="E771" s="51"/>
      <c r="F771" s="52"/>
      <c r="G771" s="51"/>
      <c r="H771" s="51"/>
      <c r="I771" s="51"/>
      <c r="J771" s="52"/>
      <c r="K771" s="51"/>
      <c r="L771" s="51"/>
      <c r="M771" s="51"/>
      <c r="N771" s="51"/>
      <c r="O771" s="51"/>
      <c r="P771" s="51"/>
      <c r="Q771" s="51"/>
      <c r="R771" s="51"/>
      <c r="S771" s="51"/>
      <c r="T771" s="51"/>
      <c r="U771" s="51"/>
      <c r="V771" s="51"/>
      <c r="W771" s="51"/>
      <c r="X771" s="51"/>
      <c r="Y771" s="51"/>
      <c r="Z771" s="51"/>
      <c r="AA771" s="51"/>
    </row>
    <row r="772" spans="1:27" ht="15">
      <c r="A772" s="51"/>
      <c r="B772" s="51"/>
      <c r="C772" s="51"/>
      <c r="D772" s="51"/>
      <c r="E772" s="51"/>
      <c r="F772" s="52"/>
      <c r="G772" s="51"/>
      <c r="H772" s="51"/>
      <c r="I772" s="51"/>
      <c r="J772" s="52"/>
      <c r="K772" s="51"/>
      <c r="L772" s="51"/>
      <c r="M772" s="51"/>
      <c r="N772" s="51"/>
      <c r="O772" s="51"/>
      <c r="P772" s="51"/>
      <c r="Q772" s="51"/>
      <c r="R772" s="51"/>
      <c r="S772" s="51"/>
      <c r="T772" s="51"/>
      <c r="U772" s="51"/>
      <c r="V772" s="51"/>
      <c r="W772" s="51"/>
      <c r="X772" s="51"/>
      <c r="Y772" s="51"/>
      <c r="Z772" s="51"/>
      <c r="AA772" s="51"/>
    </row>
    <row r="773" spans="1:27" ht="15">
      <c r="A773" s="51"/>
      <c r="B773" s="51"/>
      <c r="C773" s="51"/>
      <c r="D773" s="51"/>
      <c r="E773" s="51"/>
      <c r="F773" s="52"/>
      <c r="G773" s="51"/>
      <c r="H773" s="51"/>
      <c r="I773" s="51"/>
      <c r="J773" s="52"/>
      <c r="K773" s="51"/>
      <c r="L773" s="51"/>
      <c r="M773" s="51"/>
      <c r="N773" s="51"/>
      <c r="O773" s="51"/>
      <c r="P773" s="51"/>
      <c r="Q773" s="51"/>
      <c r="R773" s="51"/>
      <c r="S773" s="51"/>
      <c r="T773" s="51"/>
      <c r="U773" s="51"/>
      <c r="V773" s="51"/>
      <c r="W773" s="51"/>
      <c r="X773" s="51"/>
      <c r="Y773" s="51"/>
      <c r="Z773" s="51"/>
      <c r="AA773" s="51"/>
    </row>
    <row r="774" spans="1:27" ht="15">
      <c r="A774" s="51"/>
      <c r="B774" s="51"/>
      <c r="C774" s="51"/>
      <c r="D774" s="51"/>
      <c r="E774" s="51"/>
      <c r="F774" s="52"/>
      <c r="G774" s="51"/>
      <c r="H774" s="51"/>
      <c r="I774" s="51"/>
      <c r="J774" s="52"/>
      <c r="K774" s="51"/>
      <c r="L774" s="51"/>
      <c r="M774" s="51"/>
      <c r="N774" s="51"/>
      <c r="O774" s="51"/>
      <c r="P774" s="51"/>
      <c r="Q774" s="51"/>
      <c r="R774" s="51"/>
      <c r="S774" s="51"/>
      <c r="T774" s="51"/>
      <c r="U774" s="51"/>
      <c r="V774" s="51"/>
      <c r="W774" s="51"/>
      <c r="X774" s="51"/>
      <c r="Y774" s="51"/>
      <c r="Z774" s="51"/>
      <c r="AA774" s="51"/>
    </row>
    <row r="775" spans="1:27" ht="15">
      <c r="A775" s="51"/>
      <c r="B775" s="51"/>
      <c r="C775" s="51"/>
      <c r="D775" s="51"/>
      <c r="E775" s="51"/>
      <c r="F775" s="52"/>
      <c r="G775" s="51"/>
      <c r="H775" s="51"/>
      <c r="I775" s="51"/>
      <c r="J775" s="52"/>
      <c r="K775" s="51"/>
      <c r="L775" s="51"/>
      <c r="M775" s="51"/>
      <c r="N775" s="51"/>
      <c r="O775" s="51"/>
      <c r="P775" s="51"/>
      <c r="Q775" s="51"/>
      <c r="R775" s="51"/>
      <c r="S775" s="51"/>
      <c r="T775" s="51"/>
      <c r="U775" s="51"/>
      <c r="V775" s="51"/>
      <c r="W775" s="51"/>
      <c r="X775" s="51"/>
      <c r="Y775" s="51"/>
      <c r="Z775" s="51"/>
      <c r="AA775" s="51"/>
    </row>
    <row r="776" spans="1:27" ht="15">
      <c r="A776" s="51"/>
      <c r="B776" s="51"/>
      <c r="C776" s="51"/>
      <c r="D776" s="51"/>
      <c r="E776" s="51"/>
      <c r="F776" s="52"/>
      <c r="G776" s="51"/>
      <c r="H776" s="51"/>
      <c r="I776" s="51"/>
      <c r="J776" s="52"/>
      <c r="K776" s="51"/>
      <c r="L776" s="51"/>
      <c r="M776" s="51"/>
      <c r="N776" s="51"/>
      <c r="O776" s="51"/>
      <c r="P776" s="51"/>
      <c r="Q776" s="51"/>
      <c r="R776" s="51"/>
      <c r="S776" s="51"/>
      <c r="T776" s="51"/>
      <c r="U776" s="51"/>
      <c r="V776" s="51"/>
      <c r="W776" s="51"/>
      <c r="X776" s="51"/>
      <c r="Y776" s="51"/>
      <c r="Z776" s="51"/>
      <c r="AA776" s="51"/>
    </row>
    <row r="777" spans="1:27" ht="15">
      <c r="A777" s="51"/>
      <c r="B777" s="51"/>
      <c r="C777" s="51"/>
      <c r="D777" s="51"/>
      <c r="E777" s="51"/>
      <c r="F777" s="52"/>
      <c r="G777" s="51"/>
      <c r="H777" s="51"/>
      <c r="I777" s="51"/>
      <c r="J777" s="52"/>
      <c r="K777" s="51"/>
      <c r="L777" s="51"/>
      <c r="M777" s="51"/>
      <c r="N777" s="51"/>
      <c r="O777" s="51"/>
      <c r="P777" s="51"/>
      <c r="Q777" s="51"/>
      <c r="R777" s="51"/>
      <c r="S777" s="51"/>
      <c r="T777" s="51"/>
      <c r="U777" s="51"/>
      <c r="V777" s="51"/>
      <c r="W777" s="51"/>
      <c r="X777" s="51"/>
      <c r="Y777" s="51"/>
      <c r="Z777" s="51"/>
      <c r="AA777" s="51"/>
    </row>
    <row r="778" spans="1:27" ht="15">
      <c r="A778" s="51"/>
      <c r="B778" s="51"/>
      <c r="C778" s="51"/>
      <c r="D778" s="51"/>
      <c r="E778" s="51"/>
      <c r="F778" s="52"/>
      <c r="G778" s="51"/>
      <c r="H778" s="51"/>
      <c r="I778" s="51"/>
      <c r="J778" s="52"/>
      <c r="K778" s="51"/>
      <c r="L778" s="51"/>
      <c r="M778" s="51"/>
      <c r="N778" s="51"/>
      <c r="O778" s="51"/>
      <c r="P778" s="51"/>
      <c r="Q778" s="51"/>
      <c r="R778" s="51"/>
      <c r="S778" s="51"/>
      <c r="T778" s="51"/>
      <c r="U778" s="51"/>
      <c r="V778" s="51"/>
      <c r="W778" s="51"/>
      <c r="X778" s="51"/>
      <c r="Y778" s="51"/>
      <c r="Z778" s="51"/>
      <c r="AA778" s="51"/>
    </row>
    <row r="779" spans="1:27" ht="15">
      <c r="A779" s="51"/>
      <c r="B779" s="51"/>
      <c r="C779" s="51"/>
      <c r="D779" s="51"/>
      <c r="E779" s="51"/>
      <c r="F779" s="52"/>
      <c r="G779" s="51"/>
      <c r="H779" s="51"/>
      <c r="I779" s="51"/>
      <c r="J779" s="52"/>
      <c r="K779" s="51"/>
      <c r="L779" s="51"/>
      <c r="M779" s="51"/>
      <c r="N779" s="51"/>
      <c r="O779" s="51"/>
      <c r="P779" s="51"/>
      <c r="Q779" s="51"/>
      <c r="R779" s="51"/>
      <c r="S779" s="51"/>
      <c r="T779" s="51"/>
      <c r="U779" s="51"/>
      <c r="V779" s="51"/>
      <c r="W779" s="51"/>
      <c r="X779" s="51"/>
      <c r="Y779" s="51"/>
      <c r="Z779" s="51"/>
      <c r="AA779" s="51"/>
    </row>
    <row r="780" spans="1:27" ht="15">
      <c r="A780" s="51"/>
      <c r="B780" s="51"/>
      <c r="C780" s="51"/>
      <c r="D780" s="51"/>
      <c r="E780" s="51"/>
      <c r="F780" s="52"/>
      <c r="G780" s="51"/>
      <c r="H780" s="51"/>
      <c r="I780" s="51"/>
      <c r="J780" s="52"/>
      <c r="K780" s="51"/>
      <c r="L780" s="51"/>
      <c r="M780" s="51"/>
      <c r="N780" s="51"/>
      <c r="O780" s="51"/>
      <c r="P780" s="51"/>
      <c r="Q780" s="51"/>
      <c r="R780" s="51"/>
      <c r="S780" s="51"/>
      <c r="T780" s="51"/>
      <c r="U780" s="51"/>
      <c r="V780" s="51"/>
      <c r="W780" s="51"/>
      <c r="X780" s="51"/>
      <c r="Y780" s="51"/>
      <c r="Z780" s="51"/>
      <c r="AA780" s="51"/>
    </row>
    <row r="781" spans="1:27" ht="15">
      <c r="A781" s="51"/>
      <c r="B781" s="51"/>
      <c r="C781" s="51"/>
      <c r="D781" s="51"/>
      <c r="E781" s="51"/>
      <c r="F781" s="52"/>
      <c r="G781" s="51"/>
      <c r="H781" s="51"/>
      <c r="I781" s="51"/>
      <c r="J781" s="52"/>
      <c r="K781" s="51"/>
      <c r="L781" s="51"/>
      <c r="M781" s="51"/>
      <c r="N781" s="51"/>
      <c r="O781" s="51"/>
      <c r="P781" s="51"/>
      <c r="Q781" s="51"/>
      <c r="R781" s="51"/>
      <c r="S781" s="51"/>
      <c r="T781" s="51"/>
      <c r="U781" s="51"/>
      <c r="V781" s="51"/>
      <c r="W781" s="51"/>
      <c r="X781" s="51"/>
      <c r="Y781" s="51"/>
      <c r="Z781" s="51"/>
      <c r="AA781" s="51"/>
    </row>
    <row r="782" spans="1:27" ht="15">
      <c r="A782" s="51"/>
      <c r="B782" s="51"/>
      <c r="C782" s="51"/>
      <c r="D782" s="51"/>
      <c r="E782" s="51"/>
      <c r="F782" s="52"/>
      <c r="G782" s="51"/>
      <c r="H782" s="51"/>
      <c r="I782" s="51"/>
      <c r="J782" s="52"/>
      <c r="K782" s="51"/>
      <c r="L782" s="51"/>
      <c r="M782" s="51"/>
      <c r="N782" s="51"/>
      <c r="O782" s="51"/>
      <c r="P782" s="51"/>
      <c r="Q782" s="51"/>
      <c r="R782" s="51"/>
      <c r="S782" s="51"/>
      <c r="T782" s="51"/>
      <c r="U782" s="51"/>
      <c r="V782" s="51"/>
      <c r="W782" s="51"/>
      <c r="X782" s="51"/>
      <c r="Y782" s="51"/>
      <c r="Z782" s="51"/>
      <c r="AA782" s="51"/>
    </row>
    <row r="783" spans="1:27" ht="15">
      <c r="A783" s="51"/>
      <c r="B783" s="51"/>
      <c r="C783" s="51"/>
      <c r="D783" s="51"/>
      <c r="E783" s="51"/>
      <c r="F783" s="52"/>
      <c r="G783" s="51"/>
      <c r="H783" s="51"/>
      <c r="I783" s="51"/>
      <c r="J783" s="52"/>
      <c r="K783" s="51"/>
      <c r="L783" s="51"/>
      <c r="M783" s="51"/>
      <c r="N783" s="51"/>
      <c r="O783" s="51"/>
      <c r="P783" s="51"/>
      <c r="Q783" s="51"/>
      <c r="R783" s="51"/>
      <c r="S783" s="51"/>
      <c r="T783" s="51"/>
      <c r="U783" s="51"/>
      <c r="V783" s="51"/>
      <c r="W783" s="51"/>
      <c r="X783" s="51"/>
      <c r="Y783" s="51"/>
      <c r="Z783" s="51"/>
      <c r="AA783" s="51"/>
    </row>
    <row r="784" spans="1:27" ht="15">
      <c r="A784" s="51"/>
      <c r="B784" s="51"/>
      <c r="C784" s="51"/>
      <c r="D784" s="51"/>
      <c r="E784" s="51"/>
      <c r="F784" s="52"/>
      <c r="G784" s="51"/>
      <c r="H784" s="51"/>
      <c r="I784" s="51"/>
      <c r="J784" s="52"/>
      <c r="K784" s="51"/>
      <c r="L784" s="51"/>
      <c r="M784" s="51"/>
      <c r="N784" s="51"/>
      <c r="O784" s="51"/>
      <c r="P784" s="51"/>
      <c r="Q784" s="51"/>
      <c r="R784" s="51"/>
      <c r="S784" s="51"/>
      <c r="T784" s="51"/>
      <c r="U784" s="51"/>
      <c r="V784" s="51"/>
      <c r="W784" s="51"/>
      <c r="X784" s="51"/>
      <c r="Y784" s="51"/>
      <c r="Z784" s="51"/>
      <c r="AA784" s="51"/>
    </row>
    <row r="785" spans="1:27" ht="15">
      <c r="A785" s="51"/>
      <c r="B785" s="51"/>
      <c r="C785" s="51"/>
      <c r="D785" s="51"/>
      <c r="E785" s="51"/>
      <c r="F785" s="52"/>
      <c r="G785" s="51"/>
      <c r="H785" s="51"/>
      <c r="I785" s="51"/>
      <c r="J785" s="52"/>
      <c r="K785" s="51"/>
      <c r="L785" s="51"/>
      <c r="M785" s="51"/>
      <c r="N785" s="51"/>
      <c r="O785" s="51"/>
      <c r="P785" s="51"/>
      <c r="Q785" s="51"/>
      <c r="R785" s="51"/>
      <c r="S785" s="51"/>
      <c r="T785" s="51"/>
      <c r="U785" s="51"/>
      <c r="V785" s="51"/>
      <c r="W785" s="51"/>
      <c r="X785" s="51"/>
      <c r="Y785" s="51"/>
      <c r="Z785" s="51"/>
      <c r="AA785" s="51"/>
    </row>
    <row r="786" spans="1:27" ht="15">
      <c r="A786" s="51"/>
      <c r="B786" s="51"/>
      <c r="C786" s="51"/>
      <c r="D786" s="51"/>
      <c r="E786" s="51"/>
      <c r="F786" s="52"/>
      <c r="G786" s="51"/>
      <c r="H786" s="51"/>
      <c r="I786" s="51"/>
      <c r="J786" s="52"/>
      <c r="K786" s="51"/>
      <c r="L786" s="51"/>
      <c r="M786" s="51"/>
      <c r="N786" s="51"/>
      <c r="O786" s="51"/>
      <c r="P786" s="51"/>
      <c r="Q786" s="51"/>
      <c r="R786" s="51"/>
      <c r="S786" s="51"/>
      <c r="T786" s="51"/>
      <c r="U786" s="51"/>
      <c r="V786" s="51"/>
      <c r="W786" s="51"/>
      <c r="X786" s="51"/>
      <c r="Y786" s="51"/>
      <c r="Z786" s="51"/>
      <c r="AA786" s="51"/>
    </row>
    <row r="787" spans="1:27" ht="15">
      <c r="A787" s="51"/>
      <c r="B787" s="51"/>
      <c r="C787" s="51"/>
      <c r="D787" s="51"/>
      <c r="E787" s="51"/>
      <c r="F787" s="52"/>
      <c r="G787" s="51"/>
      <c r="H787" s="51"/>
      <c r="I787" s="51"/>
      <c r="J787" s="52"/>
      <c r="K787" s="51"/>
      <c r="L787" s="51"/>
      <c r="M787" s="51"/>
      <c r="N787" s="51"/>
      <c r="O787" s="51"/>
      <c r="P787" s="51"/>
      <c r="Q787" s="51"/>
      <c r="R787" s="51"/>
      <c r="S787" s="51"/>
      <c r="T787" s="51"/>
      <c r="U787" s="51"/>
      <c r="V787" s="51"/>
      <c r="W787" s="51"/>
      <c r="X787" s="51"/>
      <c r="Y787" s="51"/>
      <c r="Z787" s="51"/>
      <c r="AA787" s="51"/>
    </row>
    <row r="788" spans="1:27" ht="15">
      <c r="A788" s="51"/>
      <c r="B788" s="51"/>
      <c r="C788" s="51"/>
      <c r="D788" s="51"/>
      <c r="E788" s="51"/>
      <c r="F788" s="52"/>
      <c r="G788" s="51"/>
      <c r="H788" s="51"/>
      <c r="I788" s="51"/>
      <c r="J788" s="52"/>
      <c r="K788" s="51"/>
      <c r="L788" s="51"/>
      <c r="M788" s="51"/>
      <c r="N788" s="51"/>
      <c r="O788" s="51"/>
      <c r="P788" s="51"/>
      <c r="Q788" s="51"/>
      <c r="R788" s="51"/>
      <c r="S788" s="51"/>
      <c r="T788" s="51"/>
      <c r="U788" s="51"/>
      <c r="V788" s="51"/>
      <c r="W788" s="51"/>
      <c r="X788" s="51"/>
      <c r="Y788" s="51"/>
      <c r="Z788" s="51"/>
      <c r="AA788" s="51"/>
    </row>
    <row r="789" spans="1:27" ht="15">
      <c r="A789" s="51"/>
      <c r="B789" s="51"/>
      <c r="C789" s="51"/>
      <c r="D789" s="51"/>
      <c r="E789" s="51"/>
      <c r="F789" s="52"/>
      <c r="G789" s="51"/>
      <c r="H789" s="51"/>
      <c r="I789" s="51"/>
      <c r="J789" s="52"/>
      <c r="K789" s="51"/>
      <c r="L789" s="51"/>
      <c r="M789" s="51"/>
      <c r="N789" s="51"/>
      <c r="O789" s="51"/>
      <c r="P789" s="51"/>
      <c r="Q789" s="51"/>
      <c r="R789" s="51"/>
      <c r="S789" s="51"/>
      <c r="T789" s="51"/>
      <c r="U789" s="51"/>
      <c r="V789" s="51"/>
      <c r="W789" s="51"/>
      <c r="X789" s="51"/>
      <c r="Y789" s="51"/>
      <c r="Z789" s="51"/>
      <c r="AA789" s="51"/>
    </row>
    <row r="790" spans="1:27" ht="15">
      <c r="A790" s="51"/>
      <c r="B790" s="51"/>
      <c r="C790" s="51"/>
      <c r="D790" s="51"/>
      <c r="E790" s="51"/>
      <c r="F790" s="52"/>
      <c r="G790" s="51"/>
      <c r="H790" s="51"/>
      <c r="I790" s="51"/>
      <c r="J790" s="52"/>
      <c r="K790" s="51"/>
      <c r="L790" s="51"/>
      <c r="M790" s="51"/>
      <c r="N790" s="51"/>
      <c r="O790" s="51"/>
      <c r="P790" s="51"/>
      <c r="Q790" s="51"/>
      <c r="R790" s="51"/>
      <c r="S790" s="51"/>
      <c r="T790" s="51"/>
      <c r="U790" s="51"/>
      <c r="V790" s="51"/>
      <c r="W790" s="51"/>
      <c r="X790" s="51"/>
      <c r="Y790" s="51"/>
      <c r="Z790" s="51"/>
      <c r="AA790" s="51"/>
    </row>
    <row r="791" spans="1:27" ht="15">
      <c r="A791" s="51"/>
      <c r="B791" s="51"/>
      <c r="C791" s="51"/>
      <c r="D791" s="51"/>
      <c r="E791" s="51"/>
      <c r="F791" s="52"/>
      <c r="G791" s="51"/>
      <c r="H791" s="51"/>
      <c r="I791" s="51"/>
      <c r="J791" s="52"/>
      <c r="K791" s="51"/>
      <c r="L791" s="51"/>
      <c r="M791" s="51"/>
      <c r="N791" s="51"/>
      <c r="O791" s="51"/>
      <c r="P791" s="51"/>
      <c r="Q791" s="51"/>
      <c r="R791" s="51"/>
      <c r="S791" s="51"/>
      <c r="T791" s="51"/>
      <c r="U791" s="51"/>
      <c r="V791" s="51"/>
      <c r="W791" s="51"/>
      <c r="X791" s="51"/>
      <c r="Y791" s="51"/>
      <c r="Z791" s="51"/>
      <c r="AA791" s="51"/>
    </row>
    <row r="792" spans="1:27" ht="15">
      <c r="A792" s="51"/>
      <c r="B792" s="51"/>
      <c r="C792" s="51"/>
      <c r="D792" s="51"/>
      <c r="E792" s="51"/>
      <c r="F792" s="52"/>
      <c r="G792" s="51"/>
      <c r="H792" s="51"/>
      <c r="I792" s="51"/>
      <c r="J792" s="52"/>
      <c r="K792" s="51"/>
      <c r="L792" s="51"/>
      <c r="M792" s="51"/>
      <c r="N792" s="51"/>
      <c r="O792" s="51"/>
      <c r="P792" s="51"/>
      <c r="Q792" s="51"/>
      <c r="R792" s="51"/>
      <c r="S792" s="51"/>
      <c r="T792" s="51"/>
      <c r="U792" s="51"/>
      <c r="V792" s="51"/>
      <c r="W792" s="51"/>
      <c r="X792" s="51"/>
      <c r="Y792" s="51"/>
      <c r="Z792" s="51"/>
      <c r="AA792" s="51"/>
    </row>
    <row r="793" spans="1:27" ht="15">
      <c r="A793" s="51"/>
      <c r="B793" s="51"/>
      <c r="C793" s="51"/>
      <c r="D793" s="51"/>
      <c r="E793" s="51"/>
      <c r="F793" s="52"/>
      <c r="G793" s="51"/>
      <c r="H793" s="51"/>
      <c r="I793" s="51"/>
      <c r="J793" s="52"/>
      <c r="K793" s="51"/>
      <c r="L793" s="51"/>
      <c r="M793" s="51"/>
      <c r="N793" s="51"/>
      <c r="O793" s="51"/>
      <c r="P793" s="51"/>
      <c r="Q793" s="51"/>
      <c r="R793" s="51"/>
      <c r="S793" s="51"/>
      <c r="T793" s="51"/>
      <c r="U793" s="51"/>
      <c r="V793" s="51"/>
      <c r="W793" s="51"/>
      <c r="X793" s="51"/>
      <c r="Y793" s="51"/>
      <c r="Z793" s="51"/>
      <c r="AA793" s="51"/>
    </row>
    <row r="794" spans="1:27" ht="15">
      <c r="A794" s="51"/>
      <c r="B794" s="51"/>
      <c r="C794" s="51"/>
      <c r="D794" s="51"/>
      <c r="E794" s="51"/>
      <c r="F794" s="52"/>
      <c r="G794" s="51"/>
      <c r="H794" s="51"/>
      <c r="I794" s="51"/>
      <c r="J794" s="52"/>
      <c r="K794" s="51"/>
      <c r="L794" s="51"/>
      <c r="M794" s="51"/>
      <c r="N794" s="51"/>
      <c r="O794" s="51"/>
      <c r="P794" s="51"/>
      <c r="Q794" s="51"/>
      <c r="R794" s="51"/>
      <c r="S794" s="51"/>
      <c r="T794" s="51"/>
      <c r="U794" s="51"/>
      <c r="V794" s="51"/>
      <c r="W794" s="51"/>
      <c r="X794" s="51"/>
      <c r="Y794" s="51"/>
      <c r="Z794" s="51"/>
      <c r="AA794" s="51"/>
    </row>
    <row r="795" spans="1:27" ht="15">
      <c r="A795" s="51"/>
      <c r="B795" s="51"/>
      <c r="C795" s="51"/>
      <c r="D795" s="51"/>
      <c r="E795" s="51"/>
      <c r="F795" s="52"/>
      <c r="G795" s="51"/>
      <c r="H795" s="51"/>
      <c r="I795" s="51"/>
      <c r="J795" s="52"/>
      <c r="K795" s="51"/>
      <c r="L795" s="51"/>
      <c r="M795" s="51"/>
      <c r="N795" s="51"/>
      <c r="O795" s="51"/>
      <c r="P795" s="51"/>
      <c r="Q795" s="51"/>
      <c r="R795" s="51"/>
      <c r="S795" s="51"/>
      <c r="T795" s="51"/>
      <c r="U795" s="51"/>
      <c r="V795" s="51"/>
      <c r="W795" s="51"/>
      <c r="X795" s="51"/>
      <c r="Y795" s="51"/>
      <c r="Z795" s="51"/>
      <c r="AA795" s="51"/>
    </row>
    <row r="796" spans="1:27" ht="15">
      <c r="A796" s="51"/>
      <c r="B796" s="51"/>
      <c r="C796" s="51"/>
      <c r="D796" s="51"/>
      <c r="E796" s="51"/>
      <c r="F796" s="52"/>
      <c r="G796" s="51"/>
      <c r="H796" s="51"/>
      <c r="I796" s="51"/>
      <c r="J796" s="52"/>
      <c r="K796" s="51"/>
      <c r="L796" s="51"/>
      <c r="M796" s="51"/>
      <c r="N796" s="51"/>
      <c r="O796" s="51"/>
      <c r="P796" s="51"/>
      <c r="Q796" s="51"/>
      <c r="R796" s="51"/>
      <c r="S796" s="51"/>
      <c r="T796" s="51"/>
      <c r="U796" s="51"/>
      <c r="V796" s="51"/>
      <c r="W796" s="51"/>
      <c r="X796" s="51"/>
      <c r="Y796" s="51"/>
      <c r="Z796" s="51"/>
      <c r="AA796" s="51"/>
    </row>
    <row r="797" spans="1:27" ht="15">
      <c r="A797" s="51"/>
      <c r="B797" s="51"/>
      <c r="C797" s="51"/>
      <c r="D797" s="51"/>
      <c r="E797" s="51"/>
      <c r="F797" s="52"/>
      <c r="G797" s="51"/>
      <c r="H797" s="51"/>
      <c r="I797" s="51"/>
      <c r="J797" s="52"/>
      <c r="K797" s="51"/>
      <c r="L797" s="51"/>
      <c r="M797" s="51"/>
      <c r="N797" s="51"/>
      <c r="O797" s="51"/>
      <c r="P797" s="51"/>
      <c r="Q797" s="51"/>
      <c r="R797" s="51"/>
      <c r="S797" s="51"/>
      <c r="T797" s="51"/>
      <c r="U797" s="51"/>
      <c r="V797" s="51"/>
      <c r="W797" s="51"/>
      <c r="X797" s="51"/>
      <c r="Y797" s="51"/>
      <c r="Z797" s="51"/>
      <c r="AA797" s="51"/>
    </row>
    <row r="798" spans="1:27" ht="15">
      <c r="A798" s="51"/>
      <c r="B798" s="51"/>
      <c r="C798" s="51"/>
      <c r="D798" s="51"/>
      <c r="E798" s="51"/>
      <c r="F798" s="52"/>
      <c r="G798" s="51"/>
      <c r="H798" s="51"/>
      <c r="I798" s="51"/>
      <c r="J798" s="52"/>
      <c r="K798" s="51"/>
      <c r="L798" s="51"/>
      <c r="M798" s="51"/>
      <c r="N798" s="51"/>
      <c r="O798" s="51"/>
      <c r="P798" s="51"/>
      <c r="Q798" s="51"/>
      <c r="R798" s="51"/>
      <c r="S798" s="51"/>
      <c r="T798" s="51"/>
      <c r="U798" s="51"/>
      <c r="V798" s="51"/>
      <c r="W798" s="51"/>
      <c r="X798" s="51"/>
      <c r="Y798" s="51"/>
      <c r="Z798" s="51"/>
      <c r="AA798" s="51"/>
    </row>
    <row r="799" spans="1:27" ht="15">
      <c r="A799" s="51"/>
      <c r="B799" s="51"/>
      <c r="C799" s="51"/>
      <c r="D799" s="51"/>
      <c r="E799" s="51"/>
      <c r="F799" s="52"/>
      <c r="G799" s="51"/>
      <c r="H799" s="51"/>
      <c r="I799" s="51"/>
      <c r="J799" s="52"/>
      <c r="K799" s="51"/>
      <c r="L799" s="51"/>
      <c r="M799" s="51"/>
      <c r="N799" s="51"/>
      <c r="O799" s="51"/>
      <c r="P799" s="51"/>
      <c r="Q799" s="51"/>
      <c r="R799" s="51"/>
      <c r="S799" s="51"/>
      <c r="T799" s="51"/>
      <c r="U799" s="51"/>
      <c r="V799" s="51"/>
      <c r="W799" s="51"/>
      <c r="X799" s="51"/>
      <c r="Y799" s="51"/>
      <c r="Z799" s="51"/>
      <c r="AA799" s="51"/>
    </row>
    <row r="800" spans="1:27" ht="15">
      <c r="A800" s="51"/>
      <c r="B800" s="51"/>
      <c r="C800" s="51"/>
      <c r="D800" s="51"/>
      <c r="E800" s="51"/>
      <c r="F800" s="52"/>
      <c r="G800" s="51"/>
      <c r="H800" s="51"/>
      <c r="I800" s="51"/>
      <c r="J800" s="52"/>
      <c r="K800" s="51"/>
      <c r="L800" s="51"/>
      <c r="M800" s="51"/>
      <c r="N800" s="51"/>
      <c r="O800" s="51"/>
      <c r="P800" s="51"/>
      <c r="Q800" s="51"/>
      <c r="R800" s="51"/>
      <c r="S800" s="51"/>
      <c r="T800" s="51"/>
      <c r="U800" s="51"/>
      <c r="V800" s="51"/>
      <c r="W800" s="51"/>
      <c r="X800" s="51"/>
      <c r="Y800" s="51"/>
      <c r="Z800" s="51"/>
      <c r="AA800" s="51"/>
    </row>
    <row r="801" spans="1:27" ht="15">
      <c r="A801" s="51"/>
      <c r="B801" s="51"/>
      <c r="C801" s="51"/>
      <c r="D801" s="51"/>
      <c r="E801" s="51"/>
      <c r="F801" s="52"/>
      <c r="G801" s="51"/>
      <c r="H801" s="51"/>
      <c r="I801" s="51"/>
      <c r="J801" s="52"/>
      <c r="K801" s="51"/>
      <c r="L801" s="51"/>
      <c r="M801" s="51"/>
      <c r="N801" s="51"/>
      <c r="O801" s="51"/>
      <c r="P801" s="51"/>
      <c r="Q801" s="51"/>
      <c r="R801" s="51"/>
      <c r="S801" s="51"/>
      <c r="T801" s="51"/>
      <c r="U801" s="51"/>
      <c r="V801" s="51"/>
      <c r="W801" s="51"/>
      <c r="X801" s="51"/>
      <c r="Y801" s="51"/>
      <c r="Z801" s="51"/>
      <c r="AA801" s="51"/>
    </row>
    <row r="802" spans="1:27" ht="15">
      <c r="A802" s="51"/>
      <c r="B802" s="51"/>
      <c r="C802" s="51"/>
      <c r="D802" s="51"/>
      <c r="E802" s="51"/>
      <c r="F802" s="52"/>
      <c r="G802" s="51"/>
      <c r="H802" s="51"/>
      <c r="I802" s="51"/>
      <c r="J802" s="52"/>
      <c r="K802" s="51"/>
      <c r="L802" s="51"/>
      <c r="M802" s="51"/>
      <c r="N802" s="51"/>
      <c r="O802" s="51"/>
      <c r="P802" s="51"/>
      <c r="Q802" s="51"/>
      <c r="R802" s="51"/>
      <c r="S802" s="51"/>
      <c r="T802" s="51"/>
      <c r="U802" s="51"/>
      <c r="V802" s="51"/>
      <c r="W802" s="51"/>
      <c r="X802" s="51"/>
      <c r="Y802" s="51"/>
      <c r="Z802" s="51"/>
      <c r="AA802" s="51"/>
    </row>
    <row r="803" spans="1:27" ht="15">
      <c r="A803" s="51"/>
      <c r="B803" s="51"/>
      <c r="C803" s="51"/>
      <c r="D803" s="51"/>
      <c r="E803" s="51"/>
      <c r="F803" s="52"/>
      <c r="G803" s="51"/>
      <c r="H803" s="51"/>
      <c r="I803" s="51"/>
      <c r="J803" s="52"/>
      <c r="K803" s="51"/>
      <c r="L803" s="51"/>
      <c r="M803" s="51"/>
      <c r="N803" s="51"/>
      <c r="O803" s="51"/>
      <c r="P803" s="51"/>
      <c r="Q803" s="51"/>
      <c r="R803" s="51"/>
      <c r="S803" s="51"/>
      <c r="T803" s="51"/>
      <c r="U803" s="51"/>
      <c r="V803" s="51"/>
      <c r="W803" s="51"/>
      <c r="X803" s="51"/>
      <c r="Y803" s="51"/>
      <c r="Z803" s="51"/>
      <c r="AA803" s="51"/>
    </row>
    <row r="804" spans="1:27" ht="15">
      <c r="A804" s="51"/>
      <c r="B804" s="51"/>
      <c r="C804" s="51"/>
      <c r="D804" s="51"/>
      <c r="E804" s="51"/>
      <c r="F804" s="52"/>
      <c r="G804" s="51"/>
      <c r="H804" s="51"/>
      <c r="I804" s="51"/>
      <c r="J804" s="52"/>
      <c r="K804" s="51"/>
      <c r="L804" s="51"/>
      <c r="M804" s="51"/>
      <c r="N804" s="51"/>
      <c r="O804" s="51"/>
      <c r="P804" s="51"/>
      <c r="Q804" s="51"/>
      <c r="R804" s="51"/>
      <c r="S804" s="51"/>
      <c r="T804" s="51"/>
      <c r="U804" s="51"/>
      <c r="V804" s="51"/>
      <c r="W804" s="51"/>
      <c r="X804" s="51"/>
      <c r="Y804" s="51"/>
      <c r="Z804" s="51"/>
      <c r="AA804" s="51"/>
    </row>
    <row r="805" spans="1:27" ht="15">
      <c r="A805" s="51"/>
      <c r="B805" s="51"/>
      <c r="C805" s="51"/>
      <c r="D805" s="51"/>
      <c r="E805" s="51"/>
      <c r="F805" s="52"/>
      <c r="G805" s="51"/>
      <c r="H805" s="51"/>
      <c r="I805" s="51"/>
      <c r="J805" s="52"/>
      <c r="K805" s="51"/>
      <c r="L805" s="51"/>
      <c r="M805" s="51"/>
      <c r="N805" s="51"/>
      <c r="O805" s="51"/>
      <c r="P805" s="51"/>
      <c r="Q805" s="51"/>
      <c r="R805" s="51"/>
      <c r="S805" s="51"/>
      <c r="T805" s="51"/>
      <c r="U805" s="51"/>
      <c r="V805" s="51"/>
      <c r="W805" s="51"/>
      <c r="X805" s="51"/>
      <c r="Y805" s="51"/>
      <c r="Z805" s="51"/>
      <c r="AA805" s="51"/>
    </row>
    <row r="806" spans="1:27" ht="15">
      <c r="A806" s="51"/>
      <c r="B806" s="51"/>
      <c r="C806" s="51"/>
      <c r="D806" s="51"/>
      <c r="E806" s="51"/>
      <c r="F806" s="52"/>
      <c r="G806" s="51"/>
      <c r="H806" s="51"/>
      <c r="I806" s="51"/>
      <c r="J806" s="52"/>
      <c r="K806" s="51"/>
      <c r="L806" s="51"/>
      <c r="M806" s="51"/>
      <c r="N806" s="51"/>
      <c r="O806" s="51"/>
      <c r="P806" s="51"/>
      <c r="Q806" s="51"/>
      <c r="R806" s="51"/>
      <c r="S806" s="51"/>
      <c r="T806" s="51"/>
      <c r="U806" s="51"/>
      <c r="V806" s="51"/>
      <c r="W806" s="51"/>
      <c r="X806" s="51"/>
      <c r="Y806" s="51"/>
      <c r="Z806" s="51"/>
      <c r="AA806" s="51"/>
    </row>
    <row r="807" spans="1:27" ht="15">
      <c r="A807" s="51"/>
      <c r="B807" s="51"/>
      <c r="C807" s="51"/>
      <c r="D807" s="51"/>
      <c r="E807" s="51"/>
      <c r="F807" s="52"/>
      <c r="G807" s="51"/>
      <c r="H807" s="51"/>
      <c r="I807" s="51"/>
      <c r="J807" s="52"/>
      <c r="K807" s="51"/>
      <c r="L807" s="51"/>
      <c r="M807" s="51"/>
      <c r="N807" s="51"/>
      <c r="O807" s="51"/>
      <c r="P807" s="51"/>
      <c r="Q807" s="51"/>
      <c r="R807" s="51"/>
      <c r="S807" s="51"/>
      <c r="T807" s="51"/>
      <c r="U807" s="51"/>
      <c r="V807" s="51"/>
      <c r="W807" s="51"/>
      <c r="X807" s="51"/>
      <c r="Y807" s="51"/>
      <c r="Z807" s="51"/>
      <c r="AA807" s="51"/>
    </row>
    <row r="808" spans="1:27" ht="15">
      <c r="A808" s="51"/>
      <c r="B808" s="51"/>
      <c r="C808" s="51"/>
      <c r="D808" s="51"/>
      <c r="E808" s="51"/>
      <c r="F808" s="52"/>
      <c r="G808" s="51"/>
      <c r="H808" s="51"/>
      <c r="I808" s="51"/>
      <c r="J808" s="52"/>
      <c r="K808" s="51"/>
      <c r="L808" s="51"/>
      <c r="M808" s="51"/>
      <c r="N808" s="51"/>
      <c r="O808" s="51"/>
      <c r="P808" s="51"/>
      <c r="Q808" s="51"/>
      <c r="R808" s="51"/>
      <c r="S808" s="51"/>
      <c r="T808" s="51"/>
      <c r="U808" s="51"/>
      <c r="V808" s="51"/>
      <c r="W808" s="51"/>
      <c r="X808" s="51"/>
      <c r="Y808" s="51"/>
      <c r="Z808" s="51"/>
      <c r="AA808" s="51"/>
    </row>
    <row r="809" spans="1:27" ht="15">
      <c r="A809" s="51"/>
      <c r="B809" s="51"/>
      <c r="C809" s="51"/>
      <c r="D809" s="51"/>
      <c r="E809" s="51"/>
      <c r="F809" s="52"/>
      <c r="G809" s="51"/>
      <c r="H809" s="51"/>
      <c r="I809" s="51"/>
      <c r="J809" s="52"/>
      <c r="K809" s="51"/>
      <c r="L809" s="51"/>
      <c r="M809" s="51"/>
      <c r="N809" s="51"/>
      <c r="O809" s="51"/>
      <c r="P809" s="51"/>
      <c r="Q809" s="51"/>
      <c r="R809" s="51"/>
      <c r="S809" s="51"/>
      <c r="T809" s="51"/>
      <c r="U809" s="51"/>
      <c r="V809" s="51"/>
      <c r="W809" s="51"/>
      <c r="X809" s="51"/>
      <c r="Y809" s="51"/>
      <c r="Z809" s="51"/>
      <c r="AA809" s="51"/>
    </row>
    <row r="810" spans="1:27" ht="15">
      <c r="A810" s="51"/>
      <c r="B810" s="51"/>
      <c r="C810" s="51"/>
      <c r="D810" s="51"/>
      <c r="E810" s="51"/>
      <c r="F810" s="52"/>
      <c r="G810" s="51"/>
      <c r="H810" s="51"/>
      <c r="I810" s="51"/>
      <c r="J810" s="52"/>
      <c r="K810" s="51"/>
      <c r="L810" s="51"/>
      <c r="M810" s="51"/>
      <c r="N810" s="51"/>
      <c r="O810" s="51"/>
      <c r="P810" s="51"/>
      <c r="Q810" s="51"/>
      <c r="R810" s="51"/>
      <c r="S810" s="51"/>
      <c r="T810" s="51"/>
      <c r="U810" s="51"/>
      <c r="V810" s="51"/>
      <c r="W810" s="51"/>
      <c r="X810" s="51"/>
      <c r="Y810" s="51"/>
      <c r="Z810" s="51"/>
      <c r="AA810" s="51"/>
    </row>
    <row r="811" spans="1:27" ht="15">
      <c r="A811" s="51"/>
      <c r="B811" s="51"/>
      <c r="C811" s="51"/>
      <c r="D811" s="51"/>
      <c r="E811" s="51"/>
      <c r="F811" s="52"/>
      <c r="G811" s="51"/>
      <c r="H811" s="51"/>
      <c r="I811" s="51"/>
      <c r="J811" s="52"/>
      <c r="K811" s="51"/>
      <c r="L811" s="51"/>
      <c r="M811" s="51"/>
      <c r="N811" s="51"/>
      <c r="O811" s="51"/>
      <c r="P811" s="51"/>
      <c r="Q811" s="51"/>
      <c r="R811" s="51"/>
      <c r="S811" s="51"/>
      <c r="T811" s="51"/>
      <c r="U811" s="51"/>
      <c r="V811" s="51"/>
      <c r="W811" s="51"/>
      <c r="X811" s="51"/>
      <c r="Y811" s="51"/>
      <c r="Z811" s="51"/>
      <c r="AA811" s="51"/>
    </row>
    <row r="812" spans="1:27" ht="15">
      <c r="A812" s="51"/>
      <c r="B812" s="51"/>
      <c r="C812" s="51"/>
      <c r="D812" s="51"/>
      <c r="E812" s="51"/>
      <c r="F812" s="52"/>
      <c r="G812" s="51"/>
      <c r="H812" s="51"/>
      <c r="I812" s="51"/>
      <c r="J812" s="52"/>
      <c r="K812" s="51"/>
      <c r="L812" s="51"/>
      <c r="M812" s="51"/>
      <c r="N812" s="51"/>
      <c r="O812" s="51"/>
      <c r="P812" s="51"/>
      <c r="Q812" s="51"/>
      <c r="R812" s="51"/>
      <c r="S812" s="51"/>
      <c r="T812" s="51"/>
      <c r="U812" s="51"/>
      <c r="V812" s="51"/>
      <c r="W812" s="51"/>
      <c r="X812" s="51"/>
      <c r="Y812" s="51"/>
      <c r="Z812" s="51"/>
      <c r="AA812" s="51"/>
    </row>
    <row r="813" spans="1:27" ht="15">
      <c r="A813" s="51"/>
      <c r="B813" s="51"/>
      <c r="C813" s="51"/>
      <c r="D813" s="51"/>
      <c r="E813" s="51"/>
      <c r="F813" s="52"/>
      <c r="G813" s="51"/>
      <c r="H813" s="51"/>
      <c r="I813" s="51"/>
      <c r="J813" s="52"/>
      <c r="K813" s="51"/>
      <c r="L813" s="51"/>
      <c r="M813" s="51"/>
      <c r="N813" s="51"/>
      <c r="O813" s="51"/>
      <c r="P813" s="51"/>
      <c r="Q813" s="51"/>
      <c r="R813" s="51"/>
      <c r="S813" s="51"/>
      <c r="T813" s="51"/>
      <c r="U813" s="51"/>
      <c r="V813" s="51"/>
      <c r="W813" s="51"/>
      <c r="X813" s="51"/>
      <c r="Y813" s="51"/>
      <c r="Z813" s="51"/>
      <c r="AA813" s="51"/>
    </row>
    <row r="814" spans="1:27" ht="15">
      <c r="A814" s="51"/>
      <c r="B814" s="51"/>
      <c r="C814" s="51"/>
      <c r="D814" s="51"/>
      <c r="E814" s="51"/>
      <c r="F814" s="52"/>
      <c r="G814" s="51"/>
      <c r="H814" s="51"/>
      <c r="I814" s="51"/>
      <c r="J814" s="52"/>
      <c r="K814" s="51"/>
      <c r="L814" s="51"/>
      <c r="M814" s="51"/>
      <c r="N814" s="51"/>
      <c r="O814" s="51"/>
      <c r="P814" s="51"/>
      <c r="Q814" s="51"/>
      <c r="R814" s="51"/>
      <c r="S814" s="51"/>
      <c r="T814" s="51"/>
      <c r="U814" s="51"/>
      <c r="V814" s="51"/>
      <c r="W814" s="51"/>
      <c r="X814" s="51"/>
      <c r="Y814" s="51"/>
      <c r="Z814" s="51"/>
      <c r="AA814" s="51"/>
    </row>
    <row r="815" spans="1:27" ht="15">
      <c r="A815" s="51"/>
      <c r="B815" s="51"/>
      <c r="C815" s="51"/>
      <c r="D815" s="51"/>
      <c r="E815" s="51"/>
      <c r="F815" s="52"/>
      <c r="G815" s="51"/>
      <c r="H815" s="51"/>
      <c r="I815" s="51"/>
      <c r="J815" s="52"/>
      <c r="K815" s="51"/>
      <c r="L815" s="51"/>
      <c r="M815" s="51"/>
      <c r="N815" s="51"/>
      <c r="O815" s="51"/>
      <c r="P815" s="51"/>
      <c r="Q815" s="51"/>
      <c r="R815" s="51"/>
      <c r="S815" s="51"/>
      <c r="T815" s="51"/>
      <c r="U815" s="51"/>
      <c r="V815" s="51"/>
      <c r="W815" s="51"/>
      <c r="X815" s="51"/>
      <c r="Y815" s="51"/>
      <c r="Z815" s="51"/>
      <c r="AA815" s="51"/>
    </row>
    <row r="816" spans="1:27" ht="15">
      <c r="A816" s="51"/>
      <c r="B816" s="51"/>
      <c r="C816" s="51"/>
      <c r="D816" s="51"/>
      <c r="E816" s="51"/>
      <c r="F816" s="52"/>
      <c r="G816" s="51"/>
      <c r="H816" s="51"/>
      <c r="I816" s="51"/>
      <c r="J816" s="52"/>
      <c r="K816" s="51"/>
      <c r="L816" s="51"/>
      <c r="M816" s="51"/>
      <c r="N816" s="51"/>
      <c r="O816" s="51"/>
      <c r="P816" s="51"/>
      <c r="Q816" s="51"/>
      <c r="R816" s="51"/>
      <c r="S816" s="51"/>
      <c r="T816" s="51"/>
      <c r="U816" s="51"/>
      <c r="V816" s="51"/>
      <c r="W816" s="51"/>
      <c r="X816" s="51"/>
      <c r="Y816" s="51"/>
      <c r="Z816" s="51"/>
      <c r="AA816" s="51"/>
    </row>
    <row r="817" spans="1:27" ht="15">
      <c r="A817" s="51"/>
      <c r="B817" s="51"/>
      <c r="C817" s="51"/>
      <c r="D817" s="51"/>
      <c r="E817" s="51"/>
      <c r="F817" s="52"/>
      <c r="G817" s="51"/>
      <c r="H817" s="51"/>
      <c r="I817" s="51"/>
      <c r="J817" s="52"/>
      <c r="K817" s="51"/>
      <c r="L817" s="51"/>
      <c r="M817" s="51"/>
      <c r="N817" s="51"/>
      <c r="O817" s="51"/>
      <c r="P817" s="51"/>
      <c r="Q817" s="51"/>
      <c r="R817" s="51"/>
      <c r="S817" s="51"/>
      <c r="T817" s="51"/>
      <c r="U817" s="51"/>
      <c r="V817" s="51"/>
      <c r="W817" s="51"/>
      <c r="X817" s="51"/>
      <c r="Y817" s="51"/>
      <c r="Z817" s="51"/>
      <c r="AA817" s="51"/>
    </row>
    <row r="818" spans="1:27" ht="15">
      <c r="A818" s="51"/>
      <c r="B818" s="51"/>
      <c r="C818" s="51"/>
      <c r="D818" s="51"/>
      <c r="E818" s="51"/>
      <c r="F818" s="52"/>
      <c r="G818" s="51"/>
      <c r="H818" s="51"/>
      <c r="I818" s="51"/>
      <c r="J818" s="52"/>
      <c r="K818" s="51"/>
      <c r="L818" s="51"/>
      <c r="M818" s="51"/>
      <c r="N818" s="51"/>
      <c r="O818" s="51"/>
      <c r="P818" s="51"/>
      <c r="Q818" s="51"/>
      <c r="R818" s="51"/>
      <c r="S818" s="51"/>
      <c r="T818" s="51"/>
      <c r="U818" s="51"/>
      <c r="V818" s="51"/>
      <c r="W818" s="51"/>
      <c r="X818" s="51"/>
      <c r="Y818" s="51"/>
      <c r="Z818" s="51"/>
      <c r="AA818" s="51"/>
    </row>
    <row r="819" spans="1:27" ht="15">
      <c r="A819" s="51"/>
      <c r="B819" s="51"/>
      <c r="C819" s="51"/>
      <c r="D819" s="51"/>
      <c r="E819" s="51"/>
      <c r="F819" s="52"/>
      <c r="G819" s="51"/>
      <c r="H819" s="51"/>
      <c r="I819" s="51"/>
      <c r="J819" s="52"/>
      <c r="K819" s="51"/>
      <c r="L819" s="51"/>
      <c r="M819" s="51"/>
      <c r="N819" s="51"/>
      <c r="O819" s="51"/>
      <c r="P819" s="51"/>
      <c r="Q819" s="51"/>
      <c r="R819" s="51"/>
      <c r="S819" s="51"/>
      <c r="T819" s="51"/>
      <c r="U819" s="51"/>
      <c r="V819" s="51"/>
      <c r="W819" s="51"/>
      <c r="X819" s="51"/>
      <c r="Y819" s="51"/>
      <c r="Z819" s="51"/>
      <c r="AA819" s="51"/>
    </row>
    <row r="820" spans="1:27" ht="15">
      <c r="A820" s="51"/>
      <c r="B820" s="51"/>
      <c r="C820" s="51"/>
      <c r="D820" s="51"/>
      <c r="E820" s="51"/>
      <c r="F820" s="52"/>
      <c r="G820" s="51"/>
      <c r="H820" s="51"/>
      <c r="I820" s="51"/>
      <c r="J820" s="52"/>
      <c r="K820" s="51"/>
      <c r="L820" s="51"/>
      <c r="M820" s="51"/>
      <c r="N820" s="51"/>
      <c r="O820" s="51"/>
      <c r="P820" s="51"/>
      <c r="Q820" s="51"/>
      <c r="R820" s="51"/>
      <c r="S820" s="51"/>
      <c r="T820" s="51"/>
      <c r="U820" s="51"/>
      <c r="V820" s="51"/>
      <c r="W820" s="51"/>
      <c r="X820" s="51"/>
      <c r="Y820" s="51"/>
      <c r="Z820" s="51"/>
      <c r="AA820" s="51"/>
    </row>
    <row r="821" spans="1:27" ht="15">
      <c r="A821" s="51"/>
      <c r="B821" s="51"/>
      <c r="C821" s="51"/>
      <c r="D821" s="51"/>
      <c r="E821" s="51"/>
      <c r="F821" s="52"/>
      <c r="G821" s="51"/>
      <c r="H821" s="51"/>
      <c r="I821" s="51"/>
      <c r="J821" s="52"/>
      <c r="K821" s="51"/>
      <c r="L821" s="51"/>
      <c r="M821" s="51"/>
      <c r="N821" s="51"/>
      <c r="O821" s="51"/>
      <c r="P821" s="51"/>
      <c r="Q821" s="51"/>
      <c r="R821" s="51"/>
      <c r="S821" s="51"/>
      <c r="T821" s="51"/>
      <c r="U821" s="51"/>
      <c r="V821" s="51"/>
      <c r="W821" s="51"/>
      <c r="X821" s="51"/>
      <c r="Y821" s="51"/>
      <c r="Z821" s="51"/>
      <c r="AA821" s="51"/>
    </row>
    <row r="822" spans="1:27" ht="15">
      <c r="A822" s="51"/>
      <c r="B822" s="51"/>
      <c r="C822" s="51"/>
      <c r="D822" s="51"/>
      <c r="E822" s="51"/>
      <c r="F822" s="52"/>
      <c r="G822" s="51"/>
      <c r="H822" s="51"/>
      <c r="I822" s="51"/>
      <c r="J822" s="52"/>
      <c r="K822" s="51"/>
      <c r="L822" s="51"/>
      <c r="M822" s="51"/>
      <c r="N822" s="51"/>
      <c r="O822" s="51"/>
      <c r="P822" s="51"/>
      <c r="Q822" s="51"/>
      <c r="R822" s="51"/>
      <c r="S822" s="51"/>
      <c r="T822" s="51"/>
      <c r="U822" s="51"/>
      <c r="V822" s="51"/>
      <c r="W822" s="51"/>
      <c r="X822" s="51"/>
      <c r="Y822" s="51"/>
      <c r="Z822" s="51"/>
      <c r="AA822" s="51"/>
    </row>
    <row r="823" spans="1:27" ht="15">
      <c r="A823" s="51"/>
      <c r="B823" s="51"/>
      <c r="C823" s="51"/>
      <c r="D823" s="51"/>
      <c r="E823" s="51"/>
      <c r="F823" s="52"/>
      <c r="G823" s="51"/>
      <c r="H823" s="51"/>
      <c r="I823" s="51"/>
      <c r="J823" s="52"/>
      <c r="K823" s="51"/>
      <c r="L823" s="51"/>
      <c r="M823" s="51"/>
      <c r="N823" s="51"/>
      <c r="O823" s="51"/>
      <c r="P823" s="51"/>
      <c r="Q823" s="51"/>
      <c r="R823" s="51"/>
      <c r="S823" s="51"/>
      <c r="T823" s="51"/>
      <c r="U823" s="51"/>
      <c r="V823" s="51"/>
      <c r="W823" s="51"/>
      <c r="X823" s="51"/>
      <c r="Y823" s="51"/>
      <c r="Z823" s="51"/>
      <c r="AA823" s="51"/>
    </row>
    <row r="824" spans="1:27" ht="15">
      <c r="A824" s="51"/>
      <c r="B824" s="51"/>
      <c r="C824" s="51"/>
      <c r="D824" s="51"/>
      <c r="E824" s="51"/>
      <c r="F824" s="52"/>
      <c r="G824" s="51"/>
      <c r="H824" s="51"/>
      <c r="I824" s="51"/>
      <c r="J824" s="52"/>
      <c r="K824" s="51"/>
      <c r="L824" s="51"/>
      <c r="M824" s="51"/>
      <c r="N824" s="51"/>
      <c r="O824" s="51"/>
      <c r="P824" s="51"/>
      <c r="Q824" s="51"/>
      <c r="R824" s="51"/>
      <c r="S824" s="51"/>
      <c r="T824" s="51"/>
      <c r="U824" s="51"/>
      <c r="V824" s="51"/>
      <c r="W824" s="51"/>
      <c r="X824" s="51"/>
      <c r="Y824" s="51"/>
      <c r="Z824" s="51"/>
      <c r="AA824" s="51"/>
    </row>
    <row r="825" spans="1:27" ht="15">
      <c r="A825" s="51"/>
      <c r="B825" s="51"/>
      <c r="C825" s="51"/>
      <c r="D825" s="51"/>
      <c r="E825" s="51"/>
      <c r="F825" s="52"/>
      <c r="G825" s="51"/>
      <c r="H825" s="51"/>
      <c r="I825" s="51"/>
      <c r="J825" s="52"/>
      <c r="K825" s="51"/>
      <c r="L825" s="51"/>
      <c r="M825" s="51"/>
      <c r="N825" s="51"/>
      <c r="O825" s="51"/>
      <c r="P825" s="51"/>
      <c r="Q825" s="51"/>
      <c r="R825" s="51"/>
      <c r="S825" s="51"/>
      <c r="T825" s="51"/>
      <c r="U825" s="51"/>
      <c r="V825" s="51"/>
      <c r="W825" s="51"/>
      <c r="X825" s="51"/>
      <c r="Y825" s="51"/>
      <c r="Z825" s="51"/>
      <c r="AA825" s="51"/>
    </row>
    <row r="826" spans="1:27" ht="15">
      <c r="A826" s="51"/>
      <c r="B826" s="51"/>
      <c r="C826" s="51"/>
      <c r="D826" s="51"/>
      <c r="E826" s="51"/>
      <c r="F826" s="52"/>
      <c r="G826" s="51"/>
      <c r="H826" s="51"/>
      <c r="I826" s="51"/>
      <c r="J826" s="52"/>
      <c r="K826" s="51"/>
      <c r="L826" s="51"/>
      <c r="M826" s="51"/>
      <c r="N826" s="51"/>
      <c r="O826" s="51"/>
      <c r="P826" s="51"/>
      <c r="Q826" s="51"/>
      <c r="R826" s="51"/>
      <c r="S826" s="51"/>
      <c r="T826" s="51"/>
      <c r="U826" s="51"/>
      <c r="V826" s="51"/>
      <c r="W826" s="51"/>
      <c r="X826" s="51"/>
      <c r="Y826" s="51"/>
      <c r="Z826" s="51"/>
      <c r="AA826" s="51"/>
    </row>
    <row r="827" spans="1:27" ht="15">
      <c r="A827" s="51"/>
      <c r="B827" s="51"/>
      <c r="C827" s="51"/>
      <c r="D827" s="51"/>
      <c r="E827" s="51"/>
      <c r="F827" s="52"/>
      <c r="G827" s="51"/>
      <c r="H827" s="51"/>
      <c r="I827" s="51"/>
      <c r="J827" s="52"/>
      <c r="K827" s="51"/>
      <c r="L827" s="51"/>
      <c r="M827" s="51"/>
      <c r="N827" s="51"/>
      <c r="O827" s="51"/>
      <c r="P827" s="51"/>
      <c r="Q827" s="51"/>
      <c r="R827" s="51"/>
      <c r="S827" s="51"/>
      <c r="T827" s="51"/>
      <c r="U827" s="51"/>
      <c r="V827" s="51"/>
      <c r="W827" s="51"/>
      <c r="X827" s="51"/>
      <c r="Y827" s="51"/>
      <c r="Z827" s="51"/>
      <c r="AA827" s="51"/>
    </row>
    <row r="828" spans="1:27" ht="15">
      <c r="A828" s="51"/>
      <c r="B828" s="51"/>
      <c r="C828" s="51"/>
      <c r="D828" s="51"/>
      <c r="E828" s="51"/>
      <c r="F828" s="52"/>
      <c r="G828" s="51"/>
      <c r="H828" s="51"/>
      <c r="I828" s="51"/>
      <c r="J828" s="52"/>
      <c r="K828" s="51"/>
      <c r="L828" s="51"/>
      <c r="M828" s="51"/>
      <c r="N828" s="51"/>
      <c r="O828" s="51"/>
      <c r="P828" s="51"/>
      <c r="Q828" s="51"/>
      <c r="R828" s="51"/>
      <c r="S828" s="51"/>
      <c r="T828" s="51"/>
      <c r="U828" s="51"/>
      <c r="V828" s="51"/>
      <c r="W828" s="51"/>
      <c r="X828" s="51"/>
      <c r="Y828" s="51"/>
      <c r="Z828" s="51"/>
      <c r="AA828" s="51"/>
    </row>
    <row r="829" spans="1:27" ht="15">
      <c r="A829" s="51"/>
      <c r="B829" s="51"/>
      <c r="C829" s="51"/>
      <c r="D829" s="51"/>
      <c r="E829" s="51"/>
      <c r="F829" s="52"/>
      <c r="G829" s="51"/>
      <c r="H829" s="51"/>
      <c r="I829" s="51"/>
      <c r="J829" s="52"/>
      <c r="K829" s="51"/>
      <c r="L829" s="51"/>
      <c r="M829" s="51"/>
      <c r="N829" s="51"/>
      <c r="O829" s="51"/>
      <c r="P829" s="51"/>
      <c r="Q829" s="51"/>
      <c r="R829" s="51"/>
      <c r="S829" s="51"/>
      <c r="T829" s="51"/>
      <c r="U829" s="51"/>
      <c r="V829" s="51"/>
      <c r="W829" s="51"/>
      <c r="X829" s="51"/>
      <c r="Y829" s="51"/>
      <c r="Z829" s="51"/>
      <c r="AA829" s="51"/>
    </row>
    <row r="830" spans="1:27" ht="15">
      <c r="A830" s="51"/>
      <c r="B830" s="51"/>
      <c r="C830" s="51"/>
      <c r="D830" s="51"/>
      <c r="E830" s="51"/>
      <c r="F830" s="52"/>
      <c r="G830" s="51"/>
      <c r="H830" s="51"/>
      <c r="I830" s="51"/>
      <c r="J830" s="52"/>
      <c r="K830" s="51"/>
      <c r="L830" s="51"/>
      <c r="M830" s="51"/>
      <c r="N830" s="51"/>
      <c r="O830" s="51"/>
      <c r="P830" s="51"/>
      <c r="Q830" s="51"/>
      <c r="R830" s="51"/>
      <c r="S830" s="51"/>
      <c r="T830" s="51"/>
      <c r="U830" s="51"/>
      <c r="V830" s="51"/>
      <c r="W830" s="51"/>
      <c r="X830" s="51"/>
      <c r="Y830" s="51"/>
      <c r="Z830" s="51"/>
      <c r="AA830" s="51"/>
    </row>
    <row r="831" spans="1:27" ht="15">
      <c r="A831" s="51"/>
      <c r="B831" s="51"/>
      <c r="C831" s="51"/>
      <c r="D831" s="51"/>
      <c r="E831" s="51"/>
      <c r="F831" s="52"/>
      <c r="G831" s="51"/>
      <c r="H831" s="51"/>
      <c r="I831" s="51"/>
      <c r="J831" s="52"/>
      <c r="K831" s="51"/>
      <c r="L831" s="51"/>
      <c r="M831" s="51"/>
      <c r="N831" s="51"/>
      <c r="O831" s="51"/>
      <c r="P831" s="51"/>
      <c r="Q831" s="51"/>
      <c r="R831" s="51"/>
      <c r="S831" s="51"/>
      <c r="T831" s="51"/>
      <c r="U831" s="51"/>
      <c r="V831" s="51"/>
      <c r="W831" s="51"/>
      <c r="X831" s="51"/>
      <c r="Y831" s="51"/>
      <c r="Z831" s="51"/>
      <c r="AA831" s="51"/>
    </row>
    <row r="832" spans="1:27" ht="15">
      <c r="A832" s="51"/>
      <c r="B832" s="51"/>
      <c r="C832" s="51"/>
      <c r="D832" s="51"/>
      <c r="E832" s="51"/>
      <c r="F832" s="52"/>
      <c r="G832" s="51"/>
      <c r="H832" s="51"/>
      <c r="I832" s="51"/>
      <c r="J832" s="52"/>
      <c r="K832" s="51"/>
      <c r="L832" s="51"/>
      <c r="M832" s="51"/>
      <c r="N832" s="51"/>
      <c r="O832" s="51"/>
      <c r="P832" s="51"/>
      <c r="Q832" s="51"/>
      <c r="R832" s="51"/>
      <c r="S832" s="51"/>
      <c r="T832" s="51"/>
      <c r="U832" s="51"/>
      <c r="V832" s="51"/>
      <c r="W832" s="51"/>
      <c r="X832" s="51"/>
      <c r="Y832" s="51"/>
      <c r="Z832" s="51"/>
      <c r="AA832" s="51"/>
    </row>
    <row r="833" spans="1:27" ht="15">
      <c r="A833" s="51"/>
      <c r="B833" s="51"/>
      <c r="C833" s="51"/>
      <c r="D833" s="51"/>
      <c r="E833" s="51"/>
      <c r="F833" s="52"/>
      <c r="G833" s="51"/>
      <c r="H833" s="51"/>
      <c r="I833" s="51"/>
      <c r="J833" s="52"/>
      <c r="K833" s="51"/>
      <c r="L833" s="51"/>
      <c r="M833" s="51"/>
      <c r="N833" s="51"/>
      <c r="O833" s="51"/>
      <c r="P833" s="51"/>
      <c r="Q833" s="51"/>
      <c r="R833" s="51"/>
      <c r="S833" s="51"/>
      <c r="T833" s="51"/>
      <c r="U833" s="51"/>
      <c r="V833" s="51"/>
      <c r="W833" s="51"/>
      <c r="X833" s="51"/>
      <c r="Y833" s="51"/>
      <c r="Z833" s="51"/>
      <c r="AA833" s="51"/>
    </row>
    <row r="834" spans="1:27" ht="15">
      <c r="A834" s="51"/>
      <c r="B834" s="51"/>
      <c r="C834" s="51"/>
      <c r="D834" s="51"/>
      <c r="E834" s="51"/>
      <c r="F834" s="52"/>
      <c r="G834" s="51"/>
      <c r="H834" s="51"/>
      <c r="I834" s="51"/>
      <c r="J834" s="52"/>
      <c r="K834" s="51"/>
      <c r="L834" s="51"/>
      <c r="M834" s="51"/>
      <c r="N834" s="51"/>
      <c r="O834" s="51"/>
      <c r="P834" s="51"/>
      <c r="Q834" s="51"/>
      <c r="R834" s="51"/>
      <c r="S834" s="51"/>
      <c r="T834" s="51"/>
      <c r="U834" s="51"/>
      <c r="V834" s="51"/>
      <c r="W834" s="51"/>
      <c r="X834" s="51"/>
      <c r="Y834" s="51"/>
      <c r="Z834" s="51"/>
      <c r="AA834" s="51"/>
    </row>
    <row r="835" spans="1:27" ht="15">
      <c r="A835" s="51"/>
      <c r="B835" s="51"/>
      <c r="C835" s="51"/>
      <c r="D835" s="51"/>
      <c r="E835" s="51"/>
      <c r="F835" s="52"/>
      <c r="G835" s="51"/>
      <c r="H835" s="51"/>
      <c r="I835" s="51"/>
      <c r="J835" s="52"/>
      <c r="K835" s="51"/>
      <c r="L835" s="51"/>
      <c r="M835" s="51"/>
      <c r="N835" s="51"/>
      <c r="O835" s="51"/>
      <c r="P835" s="51"/>
      <c r="Q835" s="51"/>
      <c r="R835" s="51"/>
      <c r="S835" s="51"/>
      <c r="T835" s="51"/>
      <c r="U835" s="51"/>
      <c r="V835" s="51"/>
      <c r="W835" s="51"/>
      <c r="X835" s="51"/>
      <c r="Y835" s="51"/>
      <c r="Z835" s="51"/>
      <c r="AA835" s="51"/>
    </row>
    <row r="836" spans="1:27" ht="15">
      <c r="A836" s="51"/>
      <c r="B836" s="51"/>
      <c r="C836" s="51"/>
      <c r="D836" s="51"/>
      <c r="E836" s="51"/>
      <c r="F836" s="52"/>
      <c r="G836" s="51"/>
      <c r="H836" s="51"/>
      <c r="I836" s="51"/>
      <c r="J836" s="52"/>
      <c r="K836" s="51"/>
      <c r="L836" s="51"/>
      <c r="M836" s="51"/>
      <c r="N836" s="51"/>
      <c r="O836" s="51"/>
      <c r="P836" s="51"/>
      <c r="Q836" s="51"/>
      <c r="R836" s="51"/>
      <c r="S836" s="51"/>
      <c r="T836" s="51"/>
      <c r="U836" s="51"/>
      <c r="V836" s="51"/>
      <c r="W836" s="51"/>
      <c r="X836" s="51"/>
      <c r="Y836" s="51"/>
      <c r="Z836" s="51"/>
      <c r="AA836" s="51"/>
    </row>
    <row r="837" spans="1:27" ht="15">
      <c r="A837" s="51"/>
      <c r="B837" s="51"/>
      <c r="C837" s="51"/>
      <c r="D837" s="51"/>
      <c r="E837" s="51"/>
      <c r="F837" s="52"/>
      <c r="G837" s="51"/>
      <c r="H837" s="51"/>
      <c r="I837" s="51"/>
      <c r="J837" s="52"/>
      <c r="K837" s="51"/>
      <c r="L837" s="51"/>
      <c r="M837" s="51"/>
      <c r="N837" s="51"/>
      <c r="O837" s="51"/>
      <c r="P837" s="51"/>
      <c r="Q837" s="51"/>
      <c r="R837" s="51"/>
      <c r="S837" s="51"/>
      <c r="T837" s="51"/>
      <c r="U837" s="51"/>
      <c r="V837" s="51"/>
      <c r="W837" s="51"/>
      <c r="X837" s="51"/>
      <c r="Y837" s="51"/>
      <c r="Z837" s="51"/>
      <c r="AA837" s="51"/>
    </row>
    <row r="838" spans="1:27" ht="15">
      <c r="A838" s="51"/>
      <c r="B838" s="51"/>
      <c r="C838" s="51"/>
      <c r="D838" s="51"/>
      <c r="E838" s="51"/>
      <c r="F838" s="52"/>
      <c r="G838" s="51"/>
      <c r="H838" s="51"/>
      <c r="I838" s="51"/>
      <c r="J838" s="52"/>
      <c r="K838" s="51"/>
      <c r="L838" s="51"/>
      <c r="M838" s="51"/>
      <c r="N838" s="51"/>
      <c r="O838" s="51"/>
      <c r="P838" s="51"/>
      <c r="Q838" s="51"/>
      <c r="R838" s="51"/>
      <c r="S838" s="51"/>
      <c r="T838" s="51"/>
      <c r="U838" s="51"/>
      <c r="V838" s="51"/>
      <c r="W838" s="51"/>
      <c r="X838" s="51"/>
      <c r="Y838" s="51"/>
      <c r="Z838" s="51"/>
      <c r="AA838" s="51"/>
    </row>
    <row r="839" spans="1:27" ht="15">
      <c r="A839" s="51"/>
      <c r="B839" s="51"/>
      <c r="C839" s="51"/>
      <c r="D839" s="51"/>
      <c r="E839" s="51"/>
      <c r="F839" s="52"/>
      <c r="G839" s="51"/>
      <c r="H839" s="51"/>
      <c r="I839" s="51"/>
      <c r="J839" s="52"/>
      <c r="K839" s="51"/>
      <c r="L839" s="51"/>
      <c r="M839" s="51"/>
      <c r="N839" s="51"/>
      <c r="O839" s="51"/>
      <c r="P839" s="51"/>
      <c r="Q839" s="51"/>
      <c r="R839" s="51"/>
      <c r="S839" s="51"/>
      <c r="T839" s="51"/>
      <c r="U839" s="51"/>
      <c r="V839" s="51"/>
      <c r="W839" s="51"/>
      <c r="X839" s="51"/>
      <c r="Y839" s="51"/>
      <c r="Z839" s="51"/>
      <c r="AA839" s="51"/>
    </row>
    <row r="840" spans="1:27" ht="15">
      <c r="A840" s="51"/>
      <c r="B840" s="51"/>
      <c r="C840" s="51"/>
      <c r="D840" s="51"/>
      <c r="E840" s="51"/>
      <c r="F840" s="52"/>
      <c r="G840" s="51"/>
      <c r="H840" s="51"/>
      <c r="I840" s="51"/>
      <c r="J840" s="52"/>
      <c r="K840" s="51"/>
      <c r="L840" s="51"/>
      <c r="M840" s="51"/>
      <c r="N840" s="51"/>
      <c r="O840" s="51"/>
      <c r="P840" s="51"/>
      <c r="Q840" s="51"/>
      <c r="R840" s="51"/>
      <c r="S840" s="51"/>
      <c r="T840" s="51"/>
      <c r="U840" s="51"/>
      <c r="V840" s="51"/>
      <c r="W840" s="51"/>
      <c r="X840" s="51"/>
      <c r="Y840" s="51"/>
      <c r="Z840" s="51"/>
      <c r="AA840" s="51"/>
    </row>
    <row r="841" spans="1:27" ht="15">
      <c r="A841" s="51"/>
      <c r="B841" s="51"/>
      <c r="C841" s="51"/>
      <c r="D841" s="51"/>
      <c r="E841" s="51"/>
      <c r="F841" s="52"/>
      <c r="G841" s="51"/>
      <c r="H841" s="51"/>
      <c r="I841" s="51"/>
      <c r="J841" s="52"/>
      <c r="K841" s="51"/>
      <c r="L841" s="51"/>
      <c r="M841" s="51"/>
      <c r="N841" s="51"/>
      <c r="O841" s="51"/>
      <c r="P841" s="51"/>
      <c r="Q841" s="51"/>
      <c r="R841" s="51"/>
      <c r="S841" s="51"/>
      <c r="T841" s="51"/>
      <c r="U841" s="51"/>
      <c r="V841" s="51"/>
      <c r="W841" s="51"/>
      <c r="X841" s="51"/>
      <c r="Y841" s="51"/>
      <c r="Z841" s="51"/>
      <c r="AA841" s="51"/>
    </row>
    <row r="842" spans="1:27" ht="15">
      <c r="A842" s="51"/>
      <c r="B842" s="51"/>
      <c r="C842" s="51"/>
      <c r="D842" s="51"/>
      <c r="E842" s="51"/>
      <c r="F842" s="52"/>
      <c r="G842" s="51"/>
      <c r="H842" s="51"/>
      <c r="I842" s="51"/>
      <c r="J842" s="52"/>
      <c r="K842" s="51"/>
      <c r="L842" s="51"/>
      <c r="M842" s="51"/>
      <c r="N842" s="51"/>
      <c r="O842" s="51"/>
      <c r="P842" s="51"/>
      <c r="Q842" s="51"/>
      <c r="R842" s="51"/>
      <c r="S842" s="51"/>
      <c r="T842" s="51"/>
      <c r="U842" s="51"/>
      <c r="V842" s="51"/>
      <c r="W842" s="51"/>
      <c r="X842" s="51"/>
      <c r="Y842" s="51"/>
      <c r="Z842" s="51"/>
      <c r="AA842" s="51"/>
    </row>
    <row r="843" spans="1:27" ht="15">
      <c r="A843" s="51"/>
      <c r="B843" s="51"/>
      <c r="C843" s="51"/>
      <c r="D843" s="51"/>
      <c r="E843" s="51"/>
      <c r="F843" s="52"/>
      <c r="G843" s="51"/>
      <c r="H843" s="51"/>
      <c r="I843" s="51"/>
      <c r="J843" s="52"/>
      <c r="K843" s="51"/>
      <c r="L843" s="51"/>
      <c r="M843" s="51"/>
      <c r="N843" s="51"/>
      <c r="O843" s="51"/>
      <c r="P843" s="51"/>
      <c r="Q843" s="51"/>
      <c r="R843" s="51"/>
      <c r="S843" s="51"/>
      <c r="T843" s="51"/>
      <c r="U843" s="51"/>
      <c r="V843" s="51"/>
      <c r="W843" s="51"/>
      <c r="X843" s="51"/>
      <c r="Y843" s="51"/>
      <c r="Z843" s="51"/>
      <c r="AA843" s="51"/>
    </row>
    <row r="844" spans="1:27" ht="15">
      <c r="A844" s="51"/>
      <c r="B844" s="51"/>
      <c r="C844" s="51"/>
      <c r="D844" s="51"/>
      <c r="E844" s="51"/>
      <c r="F844" s="52"/>
      <c r="G844" s="51"/>
      <c r="H844" s="51"/>
      <c r="I844" s="51"/>
      <c r="J844" s="52"/>
      <c r="K844" s="51"/>
      <c r="L844" s="51"/>
      <c r="M844" s="51"/>
      <c r="N844" s="51"/>
      <c r="O844" s="51"/>
      <c r="P844" s="51"/>
      <c r="Q844" s="51"/>
      <c r="R844" s="51"/>
      <c r="S844" s="51"/>
      <c r="T844" s="51"/>
      <c r="U844" s="51"/>
      <c r="V844" s="51"/>
      <c r="W844" s="51"/>
      <c r="X844" s="51"/>
      <c r="Y844" s="51"/>
      <c r="Z844" s="51"/>
      <c r="AA844" s="51"/>
    </row>
    <row r="845" spans="1:27" ht="15">
      <c r="A845" s="51"/>
      <c r="B845" s="51"/>
      <c r="C845" s="51"/>
      <c r="D845" s="51"/>
      <c r="E845" s="51"/>
      <c r="F845" s="52"/>
      <c r="G845" s="51"/>
      <c r="H845" s="51"/>
      <c r="I845" s="51"/>
      <c r="J845" s="52"/>
      <c r="K845" s="51"/>
      <c r="L845" s="51"/>
      <c r="M845" s="51"/>
      <c r="N845" s="51"/>
      <c r="O845" s="51"/>
      <c r="P845" s="51"/>
      <c r="Q845" s="51"/>
      <c r="R845" s="51"/>
      <c r="S845" s="51"/>
      <c r="T845" s="51"/>
      <c r="U845" s="51"/>
      <c r="V845" s="51"/>
      <c r="W845" s="51"/>
      <c r="X845" s="51"/>
      <c r="Y845" s="51"/>
      <c r="Z845" s="51"/>
      <c r="AA845" s="51"/>
    </row>
    <row r="846" spans="1:27" ht="15">
      <c r="A846" s="51"/>
      <c r="B846" s="51"/>
      <c r="C846" s="51"/>
      <c r="D846" s="51"/>
      <c r="E846" s="51"/>
      <c r="F846" s="52"/>
      <c r="G846" s="51"/>
      <c r="H846" s="51"/>
      <c r="I846" s="51"/>
      <c r="J846" s="52"/>
      <c r="K846" s="51"/>
      <c r="L846" s="51"/>
      <c r="M846" s="51"/>
      <c r="N846" s="51"/>
      <c r="O846" s="51"/>
      <c r="P846" s="51"/>
      <c r="Q846" s="51"/>
      <c r="R846" s="51"/>
      <c r="S846" s="51"/>
      <c r="T846" s="51"/>
      <c r="U846" s="51"/>
      <c r="V846" s="51"/>
      <c r="W846" s="51"/>
      <c r="X846" s="51"/>
      <c r="Y846" s="51"/>
      <c r="Z846" s="51"/>
      <c r="AA846" s="51"/>
    </row>
    <row r="847" spans="1:27" ht="15">
      <c r="A847" s="51"/>
      <c r="B847" s="51"/>
      <c r="C847" s="51"/>
      <c r="D847" s="51"/>
      <c r="E847" s="51"/>
      <c r="F847" s="52"/>
      <c r="G847" s="51"/>
      <c r="H847" s="51"/>
      <c r="I847" s="51"/>
      <c r="J847" s="52"/>
      <c r="K847" s="51"/>
      <c r="L847" s="51"/>
      <c r="M847" s="51"/>
      <c r="N847" s="51"/>
      <c r="O847" s="51"/>
      <c r="P847" s="51"/>
      <c r="Q847" s="51"/>
      <c r="R847" s="51"/>
      <c r="S847" s="51"/>
      <c r="T847" s="51"/>
      <c r="U847" s="51"/>
      <c r="V847" s="51"/>
      <c r="W847" s="51"/>
      <c r="X847" s="51"/>
      <c r="Y847" s="51"/>
      <c r="Z847" s="51"/>
      <c r="AA847" s="51"/>
    </row>
    <row r="848" spans="1:27" ht="15">
      <c r="A848" s="51"/>
      <c r="B848" s="51"/>
      <c r="C848" s="51"/>
      <c r="D848" s="51"/>
      <c r="E848" s="51"/>
      <c r="F848" s="52"/>
      <c r="G848" s="51"/>
      <c r="H848" s="51"/>
      <c r="I848" s="51"/>
      <c r="J848" s="52"/>
      <c r="K848" s="51"/>
      <c r="L848" s="51"/>
      <c r="M848" s="51"/>
      <c r="N848" s="51"/>
      <c r="O848" s="51"/>
      <c r="P848" s="51"/>
      <c r="Q848" s="51"/>
      <c r="R848" s="51"/>
      <c r="S848" s="51"/>
      <c r="T848" s="51"/>
      <c r="U848" s="51"/>
      <c r="V848" s="51"/>
      <c r="W848" s="51"/>
      <c r="X848" s="51"/>
      <c r="Y848" s="51"/>
      <c r="Z848" s="51"/>
      <c r="AA848" s="51"/>
    </row>
    <row r="849" spans="1:27" ht="15">
      <c r="A849" s="51"/>
      <c r="B849" s="51"/>
      <c r="C849" s="51"/>
      <c r="D849" s="51"/>
      <c r="E849" s="51"/>
      <c r="F849" s="52"/>
      <c r="G849" s="51"/>
      <c r="H849" s="51"/>
      <c r="I849" s="51"/>
      <c r="J849" s="52"/>
      <c r="K849" s="51"/>
      <c r="L849" s="51"/>
      <c r="M849" s="51"/>
      <c r="N849" s="51"/>
      <c r="O849" s="51"/>
      <c r="P849" s="51"/>
      <c r="Q849" s="51"/>
      <c r="R849" s="51"/>
      <c r="S849" s="51"/>
      <c r="T849" s="51"/>
      <c r="U849" s="51"/>
      <c r="V849" s="51"/>
      <c r="W849" s="51"/>
      <c r="X849" s="51"/>
      <c r="Y849" s="51"/>
      <c r="Z849" s="51"/>
      <c r="AA849" s="51"/>
    </row>
    <row r="850" spans="1:27" ht="15">
      <c r="A850" s="51"/>
      <c r="B850" s="51"/>
      <c r="C850" s="51"/>
      <c r="D850" s="51"/>
      <c r="E850" s="51"/>
      <c r="F850" s="52"/>
      <c r="G850" s="51"/>
      <c r="H850" s="51"/>
      <c r="I850" s="51"/>
      <c r="J850" s="52"/>
      <c r="K850" s="51"/>
      <c r="L850" s="51"/>
      <c r="M850" s="51"/>
      <c r="N850" s="51"/>
      <c r="O850" s="51"/>
      <c r="P850" s="51"/>
      <c r="Q850" s="51"/>
      <c r="R850" s="51"/>
      <c r="S850" s="51"/>
      <c r="T850" s="51"/>
      <c r="U850" s="51"/>
      <c r="V850" s="51"/>
      <c r="W850" s="51"/>
      <c r="X850" s="51"/>
      <c r="Y850" s="51"/>
      <c r="Z850" s="51"/>
      <c r="AA850" s="51"/>
    </row>
    <row r="851" spans="1:27" ht="15">
      <c r="A851" s="51"/>
      <c r="B851" s="51"/>
      <c r="C851" s="51"/>
      <c r="D851" s="51"/>
      <c r="E851" s="51"/>
      <c r="F851" s="52"/>
      <c r="G851" s="51"/>
      <c r="H851" s="51"/>
      <c r="I851" s="51"/>
      <c r="J851" s="52"/>
      <c r="K851" s="51"/>
      <c r="L851" s="51"/>
      <c r="M851" s="51"/>
      <c r="N851" s="51"/>
      <c r="O851" s="51"/>
      <c r="P851" s="51"/>
      <c r="Q851" s="51"/>
      <c r="R851" s="51"/>
      <c r="S851" s="51"/>
      <c r="T851" s="51"/>
      <c r="U851" s="51"/>
      <c r="V851" s="51"/>
      <c r="W851" s="51"/>
      <c r="X851" s="51"/>
      <c r="Y851" s="51"/>
      <c r="Z851" s="51"/>
      <c r="AA851" s="51"/>
    </row>
    <row r="852" spans="1:27" ht="15">
      <c r="A852" s="51"/>
      <c r="B852" s="51"/>
      <c r="C852" s="51"/>
      <c r="D852" s="51"/>
      <c r="E852" s="51"/>
      <c r="F852" s="52"/>
      <c r="G852" s="51"/>
      <c r="H852" s="51"/>
      <c r="I852" s="51"/>
      <c r="J852" s="52"/>
      <c r="K852" s="51"/>
      <c r="L852" s="51"/>
      <c r="M852" s="51"/>
      <c r="N852" s="51"/>
      <c r="O852" s="51"/>
      <c r="P852" s="51"/>
      <c r="Q852" s="51"/>
      <c r="R852" s="51"/>
      <c r="S852" s="51"/>
      <c r="T852" s="51"/>
      <c r="U852" s="51"/>
      <c r="V852" s="51"/>
      <c r="W852" s="51"/>
      <c r="X852" s="51"/>
      <c r="Y852" s="51"/>
      <c r="Z852" s="51"/>
      <c r="AA852" s="51"/>
    </row>
    <row r="853" spans="1:27" ht="15">
      <c r="A853" s="51"/>
      <c r="B853" s="51"/>
      <c r="C853" s="51"/>
      <c r="D853" s="51"/>
      <c r="E853" s="51"/>
      <c r="F853" s="52"/>
      <c r="G853" s="51"/>
      <c r="H853" s="51"/>
      <c r="I853" s="51"/>
      <c r="J853" s="52"/>
      <c r="K853" s="51"/>
      <c r="L853" s="51"/>
      <c r="M853" s="51"/>
      <c r="N853" s="51"/>
      <c r="O853" s="51"/>
      <c r="P853" s="51"/>
      <c r="Q853" s="51"/>
      <c r="R853" s="51"/>
      <c r="S853" s="51"/>
      <c r="T853" s="51"/>
      <c r="U853" s="51"/>
      <c r="V853" s="51"/>
      <c r="W853" s="51"/>
      <c r="X853" s="51"/>
      <c r="Y853" s="51"/>
      <c r="Z853" s="51"/>
      <c r="AA853" s="51"/>
    </row>
    <row r="854" spans="1:27" ht="15">
      <c r="A854" s="51"/>
      <c r="B854" s="51"/>
      <c r="C854" s="51"/>
      <c r="D854" s="51"/>
      <c r="E854" s="51"/>
      <c r="F854" s="52"/>
      <c r="G854" s="51"/>
      <c r="H854" s="51"/>
      <c r="I854" s="51"/>
      <c r="J854" s="52"/>
      <c r="K854" s="51"/>
      <c r="L854" s="51"/>
      <c r="M854" s="51"/>
      <c r="N854" s="51"/>
      <c r="O854" s="51"/>
      <c r="P854" s="51"/>
      <c r="Q854" s="51"/>
      <c r="R854" s="51"/>
      <c r="S854" s="51"/>
      <c r="T854" s="51"/>
      <c r="U854" s="51"/>
      <c r="V854" s="51"/>
      <c r="W854" s="51"/>
      <c r="X854" s="51"/>
      <c r="Y854" s="51"/>
      <c r="Z854" s="51"/>
      <c r="AA854" s="51"/>
    </row>
    <row r="855" spans="1:27" ht="15">
      <c r="A855" s="51"/>
      <c r="B855" s="51"/>
      <c r="C855" s="51"/>
      <c r="D855" s="51"/>
      <c r="E855" s="51"/>
      <c r="F855" s="52"/>
      <c r="G855" s="51"/>
      <c r="H855" s="51"/>
      <c r="I855" s="51"/>
      <c r="J855" s="52"/>
      <c r="K855" s="51"/>
      <c r="L855" s="51"/>
      <c r="M855" s="51"/>
      <c r="N855" s="51"/>
      <c r="O855" s="51"/>
      <c r="P855" s="51"/>
      <c r="Q855" s="51"/>
      <c r="R855" s="51"/>
      <c r="S855" s="51"/>
      <c r="T855" s="51"/>
      <c r="U855" s="51"/>
      <c r="V855" s="51"/>
      <c r="W855" s="51"/>
      <c r="X855" s="51"/>
      <c r="Y855" s="51"/>
      <c r="Z855" s="51"/>
      <c r="AA855" s="51"/>
    </row>
    <row r="856" spans="1:27" ht="15">
      <c r="A856" s="51"/>
      <c r="B856" s="51"/>
      <c r="C856" s="51"/>
      <c r="D856" s="51"/>
      <c r="E856" s="51"/>
      <c r="F856" s="52"/>
      <c r="G856" s="51"/>
      <c r="H856" s="51"/>
      <c r="I856" s="51"/>
      <c r="J856" s="52"/>
      <c r="K856" s="51"/>
      <c r="L856" s="51"/>
      <c r="M856" s="51"/>
      <c r="N856" s="51"/>
      <c r="O856" s="51"/>
      <c r="P856" s="51"/>
      <c r="Q856" s="51"/>
      <c r="R856" s="51"/>
      <c r="S856" s="51"/>
      <c r="T856" s="51"/>
      <c r="U856" s="51"/>
      <c r="V856" s="51"/>
      <c r="W856" s="51"/>
      <c r="X856" s="51"/>
      <c r="Y856" s="51"/>
      <c r="Z856" s="51"/>
      <c r="AA856" s="51"/>
    </row>
    <row r="857" spans="1:27" ht="15">
      <c r="A857" s="51"/>
      <c r="B857" s="51"/>
      <c r="C857" s="51"/>
      <c r="D857" s="51"/>
      <c r="E857" s="51"/>
      <c r="F857" s="52"/>
      <c r="G857" s="51"/>
      <c r="H857" s="51"/>
      <c r="I857" s="51"/>
      <c r="J857" s="52"/>
      <c r="K857" s="51"/>
      <c r="L857" s="51"/>
      <c r="M857" s="51"/>
      <c r="N857" s="51"/>
      <c r="O857" s="51"/>
      <c r="P857" s="51"/>
      <c r="Q857" s="51"/>
      <c r="R857" s="51"/>
      <c r="S857" s="51"/>
      <c r="T857" s="51"/>
      <c r="U857" s="51"/>
      <c r="V857" s="51"/>
      <c r="W857" s="51"/>
      <c r="X857" s="51"/>
      <c r="Y857" s="51"/>
      <c r="Z857" s="51"/>
      <c r="AA857" s="51"/>
    </row>
    <row r="858" spans="1:27" ht="15">
      <c r="A858" s="51"/>
      <c r="B858" s="51"/>
      <c r="C858" s="51"/>
      <c r="D858" s="51"/>
      <c r="E858" s="51"/>
      <c r="F858" s="52"/>
      <c r="G858" s="51"/>
      <c r="H858" s="51"/>
      <c r="I858" s="51"/>
      <c r="J858" s="52"/>
      <c r="K858" s="51"/>
      <c r="L858" s="51"/>
      <c r="M858" s="51"/>
      <c r="N858" s="51"/>
      <c r="O858" s="51"/>
      <c r="P858" s="51"/>
      <c r="Q858" s="51"/>
      <c r="R858" s="51"/>
      <c r="S858" s="51"/>
      <c r="T858" s="51"/>
      <c r="U858" s="51"/>
      <c r="V858" s="51"/>
      <c r="W858" s="51"/>
      <c r="X858" s="51"/>
      <c r="Y858" s="51"/>
      <c r="Z858" s="51"/>
      <c r="AA858" s="51"/>
    </row>
    <row r="859" spans="1:27" ht="15">
      <c r="A859" s="51"/>
      <c r="B859" s="51"/>
      <c r="C859" s="51"/>
      <c r="D859" s="51"/>
      <c r="E859" s="51"/>
      <c r="F859" s="52"/>
      <c r="G859" s="51"/>
      <c r="H859" s="51"/>
      <c r="I859" s="51"/>
      <c r="J859" s="52"/>
      <c r="K859" s="51"/>
      <c r="L859" s="51"/>
      <c r="M859" s="51"/>
      <c r="N859" s="51"/>
      <c r="O859" s="51"/>
      <c r="P859" s="51"/>
      <c r="Q859" s="51"/>
      <c r="R859" s="51"/>
      <c r="S859" s="51"/>
      <c r="T859" s="51"/>
      <c r="U859" s="51"/>
      <c r="V859" s="51"/>
      <c r="W859" s="51"/>
      <c r="X859" s="51"/>
      <c r="Y859" s="51"/>
      <c r="Z859" s="51"/>
      <c r="AA859" s="51"/>
    </row>
    <row r="860" spans="1:27" ht="15">
      <c r="A860" s="51"/>
      <c r="B860" s="51"/>
      <c r="C860" s="51"/>
      <c r="D860" s="51"/>
      <c r="E860" s="51"/>
      <c r="F860" s="52"/>
      <c r="G860" s="51"/>
      <c r="H860" s="51"/>
      <c r="I860" s="51"/>
      <c r="J860" s="52"/>
      <c r="K860" s="51"/>
      <c r="L860" s="51"/>
      <c r="M860" s="51"/>
      <c r="N860" s="51"/>
      <c r="O860" s="51"/>
      <c r="P860" s="51"/>
      <c r="Q860" s="51"/>
      <c r="R860" s="51"/>
      <c r="S860" s="51"/>
      <c r="T860" s="51"/>
      <c r="U860" s="51"/>
      <c r="V860" s="51"/>
      <c r="W860" s="51"/>
      <c r="X860" s="51"/>
      <c r="Y860" s="51"/>
      <c r="Z860" s="51"/>
      <c r="AA860" s="51"/>
    </row>
    <row r="861" spans="1:27" ht="15">
      <c r="A861" s="51"/>
      <c r="B861" s="51"/>
      <c r="C861" s="51"/>
      <c r="D861" s="51"/>
      <c r="E861" s="51"/>
      <c r="F861" s="52"/>
      <c r="G861" s="51"/>
      <c r="H861" s="51"/>
      <c r="I861" s="51"/>
      <c r="J861" s="52"/>
      <c r="K861" s="51"/>
      <c r="L861" s="51"/>
      <c r="M861" s="51"/>
      <c r="N861" s="51"/>
      <c r="O861" s="51"/>
      <c r="P861" s="51"/>
      <c r="Q861" s="51"/>
      <c r="R861" s="51"/>
      <c r="S861" s="51"/>
      <c r="T861" s="51"/>
      <c r="U861" s="51"/>
      <c r="V861" s="51"/>
      <c r="W861" s="51"/>
      <c r="X861" s="51"/>
      <c r="Y861" s="51"/>
      <c r="Z861" s="51"/>
      <c r="AA861" s="51"/>
    </row>
    <row r="862" spans="1:27" ht="15">
      <c r="A862" s="51"/>
      <c r="B862" s="51"/>
      <c r="C862" s="51"/>
      <c r="D862" s="51"/>
      <c r="E862" s="51"/>
      <c r="F862" s="52"/>
      <c r="G862" s="51"/>
      <c r="H862" s="51"/>
      <c r="I862" s="51"/>
      <c r="J862" s="52"/>
      <c r="K862" s="51"/>
      <c r="L862" s="51"/>
      <c r="M862" s="51"/>
      <c r="N862" s="51"/>
      <c r="O862" s="51"/>
      <c r="P862" s="51"/>
      <c r="Q862" s="51"/>
      <c r="R862" s="51"/>
      <c r="S862" s="51"/>
      <c r="T862" s="51"/>
      <c r="U862" s="51"/>
      <c r="V862" s="51"/>
      <c r="W862" s="51"/>
      <c r="X862" s="51"/>
      <c r="Y862" s="51"/>
      <c r="Z862" s="51"/>
      <c r="AA862" s="51"/>
    </row>
    <row r="863" spans="1:27" ht="15">
      <c r="A863" s="51"/>
      <c r="B863" s="51"/>
      <c r="C863" s="51"/>
      <c r="D863" s="51"/>
      <c r="E863" s="51"/>
      <c r="F863" s="52"/>
      <c r="G863" s="51"/>
      <c r="H863" s="51"/>
      <c r="I863" s="51"/>
      <c r="J863" s="52"/>
      <c r="K863" s="51"/>
      <c r="L863" s="51"/>
      <c r="M863" s="51"/>
      <c r="N863" s="51"/>
      <c r="O863" s="51"/>
      <c r="P863" s="51"/>
      <c r="Q863" s="51"/>
      <c r="R863" s="51"/>
      <c r="S863" s="51"/>
      <c r="T863" s="51"/>
      <c r="U863" s="51"/>
      <c r="V863" s="51"/>
      <c r="W863" s="51"/>
      <c r="X863" s="51"/>
      <c r="Y863" s="51"/>
      <c r="Z863" s="51"/>
      <c r="AA863" s="51"/>
    </row>
    <row r="864" spans="1:27" ht="15">
      <c r="A864" s="51"/>
      <c r="B864" s="51"/>
      <c r="C864" s="51"/>
      <c r="D864" s="51"/>
      <c r="E864" s="51"/>
      <c r="F864" s="52"/>
      <c r="G864" s="51"/>
      <c r="H864" s="51"/>
      <c r="I864" s="51"/>
      <c r="J864" s="52"/>
      <c r="K864" s="51"/>
      <c r="L864" s="51"/>
      <c r="M864" s="51"/>
      <c r="N864" s="51"/>
      <c r="O864" s="51"/>
      <c r="P864" s="51"/>
      <c r="Q864" s="51"/>
      <c r="R864" s="51"/>
      <c r="S864" s="51"/>
      <c r="T864" s="51"/>
      <c r="U864" s="51"/>
      <c r="V864" s="51"/>
      <c r="W864" s="51"/>
      <c r="X864" s="51"/>
      <c r="Y864" s="51"/>
      <c r="Z864" s="51"/>
      <c r="AA864" s="51"/>
    </row>
    <row r="865" spans="1:27" ht="15">
      <c r="A865" s="51"/>
      <c r="B865" s="51"/>
      <c r="C865" s="51"/>
      <c r="D865" s="51"/>
      <c r="E865" s="51"/>
      <c r="F865" s="52"/>
      <c r="G865" s="51"/>
      <c r="H865" s="51"/>
      <c r="I865" s="51"/>
      <c r="J865" s="52"/>
      <c r="K865" s="51"/>
      <c r="L865" s="51"/>
      <c r="M865" s="51"/>
      <c r="N865" s="51"/>
      <c r="O865" s="51"/>
      <c r="P865" s="51"/>
      <c r="Q865" s="51"/>
      <c r="R865" s="51"/>
      <c r="S865" s="51"/>
      <c r="T865" s="51"/>
      <c r="U865" s="51"/>
      <c r="V865" s="51"/>
      <c r="W865" s="51"/>
      <c r="X865" s="51"/>
      <c r="Y865" s="51"/>
      <c r="Z865" s="51"/>
      <c r="AA865" s="51"/>
    </row>
    <row r="866" spans="1:27" ht="15">
      <c r="A866" s="51"/>
      <c r="B866" s="51"/>
      <c r="C866" s="51"/>
      <c r="D866" s="51"/>
      <c r="E866" s="51"/>
      <c r="F866" s="52"/>
      <c r="G866" s="51"/>
      <c r="H866" s="51"/>
      <c r="I866" s="51"/>
      <c r="J866" s="52"/>
      <c r="K866" s="51"/>
      <c r="L866" s="51"/>
      <c r="M866" s="51"/>
      <c r="N866" s="51"/>
      <c r="O866" s="51"/>
      <c r="P866" s="51"/>
      <c r="Q866" s="51"/>
      <c r="R866" s="51"/>
      <c r="S866" s="51"/>
      <c r="T866" s="51"/>
      <c r="U866" s="51"/>
      <c r="V866" s="51"/>
      <c r="W866" s="51"/>
      <c r="X866" s="51"/>
      <c r="Y866" s="51"/>
      <c r="Z866" s="51"/>
      <c r="AA866" s="51"/>
    </row>
    <row r="867" spans="1:27" ht="15">
      <c r="A867" s="51"/>
      <c r="B867" s="51"/>
      <c r="C867" s="51"/>
      <c r="D867" s="51"/>
      <c r="E867" s="51"/>
      <c r="F867" s="52"/>
      <c r="G867" s="51"/>
      <c r="H867" s="51"/>
      <c r="I867" s="51"/>
      <c r="J867" s="52"/>
      <c r="K867" s="51"/>
      <c r="L867" s="51"/>
      <c r="M867" s="51"/>
      <c r="N867" s="51"/>
      <c r="O867" s="51"/>
      <c r="P867" s="51"/>
      <c r="Q867" s="51"/>
      <c r="R867" s="51"/>
      <c r="S867" s="51"/>
      <c r="T867" s="51"/>
      <c r="U867" s="51"/>
      <c r="V867" s="51"/>
      <c r="W867" s="51"/>
      <c r="X867" s="51"/>
      <c r="Y867" s="51"/>
      <c r="Z867" s="51"/>
      <c r="AA867" s="51"/>
    </row>
    <row r="868" spans="1:27" ht="15">
      <c r="A868" s="51"/>
      <c r="B868" s="51"/>
      <c r="C868" s="51"/>
      <c r="D868" s="51"/>
      <c r="E868" s="51"/>
      <c r="F868" s="52"/>
      <c r="G868" s="51"/>
      <c r="H868" s="51"/>
      <c r="I868" s="51"/>
      <c r="J868" s="52"/>
      <c r="K868" s="51"/>
      <c r="L868" s="51"/>
      <c r="M868" s="51"/>
      <c r="N868" s="51"/>
      <c r="O868" s="51"/>
      <c r="P868" s="51"/>
      <c r="Q868" s="51"/>
      <c r="R868" s="51"/>
      <c r="S868" s="51"/>
      <c r="T868" s="51"/>
      <c r="U868" s="51"/>
      <c r="V868" s="51"/>
      <c r="W868" s="51"/>
      <c r="X868" s="51"/>
      <c r="Y868" s="51"/>
      <c r="Z868" s="51"/>
      <c r="AA868" s="51"/>
    </row>
    <row r="869" spans="1:27" ht="15">
      <c r="A869" s="51"/>
      <c r="B869" s="51"/>
      <c r="C869" s="51"/>
      <c r="D869" s="51"/>
      <c r="E869" s="51"/>
      <c r="F869" s="52"/>
      <c r="G869" s="51"/>
      <c r="H869" s="51"/>
      <c r="I869" s="51"/>
      <c r="J869" s="52"/>
      <c r="K869" s="51"/>
      <c r="L869" s="51"/>
      <c r="M869" s="51"/>
      <c r="N869" s="51"/>
      <c r="O869" s="51"/>
      <c r="P869" s="51"/>
      <c r="Q869" s="51"/>
      <c r="R869" s="51"/>
      <c r="S869" s="51"/>
      <c r="T869" s="51"/>
      <c r="U869" s="51"/>
      <c r="V869" s="51"/>
      <c r="W869" s="51"/>
      <c r="X869" s="51"/>
      <c r="Y869" s="51"/>
      <c r="Z869" s="51"/>
      <c r="AA869" s="51"/>
    </row>
    <row r="870" spans="1:27" ht="15">
      <c r="A870" s="51"/>
      <c r="B870" s="51"/>
      <c r="C870" s="51"/>
      <c r="D870" s="51"/>
      <c r="E870" s="51"/>
      <c r="F870" s="52"/>
      <c r="G870" s="51"/>
      <c r="H870" s="51"/>
      <c r="I870" s="51"/>
      <c r="J870" s="52"/>
      <c r="K870" s="51"/>
      <c r="L870" s="51"/>
      <c r="M870" s="51"/>
      <c r="N870" s="51"/>
      <c r="O870" s="51"/>
      <c r="P870" s="51"/>
      <c r="Q870" s="51"/>
      <c r="R870" s="51"/>
      <c r="S870" s="51"/>
      <c r="T870" s="51"/>
      <c r="U870" s="51"/>
      <c r="V870" s="51"/>
      <c r="W870" s="51"/>
      <c r="X870" s="51"/>
      <c r="Y870" s="51"/>
      <c r="Z870" s="51"/>
      <c r="AA870" s="51"/>
    </row>
    <row r="871" spans="1:27" ht="15">
      <c r="A871" s="51"/>
      <c r="B871" s="51"/>
      <c r="C871" s="51"/>
      <c r="D871" s="51"/>
      <c r="E871" s="51"/>
      <c r="F871" s="52"/>
      <c r="G871" s="51"/>
      <c r="H871" s="51"/>
      <c r="I871" s="51"/>
      <c r="J871" s="52"/>
      <c r="K871" s="51"/>
      <c r="L871" s="51"/>
      <c r="M871" s="51"/>
      <c r="N871" s="51"/>
      <c r="O871" s="51"/>
      <c r="P871" s="51"/>
      <c r="Q871" s="51"/>
      <c r="R871" s="51"/>
      <c r="S871" s="51"/>
      <c r="T871" s="51"/>
      <c r="U871" s="51"/>
      <c r="V871" s="51"/>
      <c r="W871" s="51"/>
      <c r="X871" s="51"/>
      <c r="Y871" s="51"/>
      <c r="Z871" s="51"/>
      <c r="AA871" s="51"/>
    </row>
    <row r="872" spans="1:27" ht="15">
      <c r="A872" s="51"/>
      <c r="B872" s="51"/>
      <c r="C872" s="51"/>
      <c r="D872" s="51"/>
      <c r="E872" s="51"/>
      <c r="F872" s="52"/>
      <c r="G872" s="51"/>
      <c r="H872" s="51"/>
      <c r="I872" s="51"/>
      <c r="J872" s="52"/>
      <c r="K872" s="51"/>
      <c r="L872" s="51"/>
      <c r="M872" s="51"/>
      <c r="N872" s="51"/>
      <c r="O872" s="51"/>
      <c r="P872" s="51"/>
      <c r="Q872" s="51"/>
      <c r="R872" s="51"/>
      <c r="S872" s="51"/>
      <c r="T872" s="51"/>
      <c r="U872" s="51"/>
      <c r="V872" s="51"/>
      <c r="W872" s="51"/>
      <c r="X872" s="51"/>
      <c r="Y872" s="51"/>
      <c r="Z872" s="51"/>
      <c r="AA872" s="51"/>
    </row>
    <row r="873" spans="1:27" ht="15">
      <c r="A873" s="51"/>
      <c r="B873" s="51"/>
      <c r="C873" s="51"/>
      <c r="D873" s="51"/>
      <c r="E873" s="51"/>
      <c r="F873" s="52"/>
      <c r="G873" s="51"/>
      <c r="H873" s="51"/>
      <c r="I873" s="51"/>
      <c r="J873" s="52"/>
      <c r="K873" s="51"/>
      <c r="L873" s="51"/>
      <c r="M873" s="51"/>
      <c r="N873" s="51"/>
      <c r="O873" s="51"/>
      <c r="P873" s="51"/>
      <c r="Q873" s="51"/>
      <c r="R873" s="51"/>
      <c r="S873" s="51"/>
      <c r="T873" s="51"/>
      <c r="U873" s="51"/>
      <c r="V873" s="51"/>
      <c r="W873" s="51"/>
      <c r="X873" s="51"/>
      <c r="Y873" s="51"/>
      <c r="Z873" s="51"/>
      <c r="AA873" s="51"/>
    </row>
    <row r="874" spans="1:27" ht="15">
      <c r="A874" s="51"/>
      <c r="B874" s="51"/>
      <c r="C874" s="51"/>
      <c r="D874" s="51"/>
      <c r="E874" s="51"/>
      <c r="F874" s="52"/>
      <c r="G874" s="51"/>
      <c r="H874" s="51"/>
      <c r="I874" s="51"/>
      <c r="J874" s="52"/>
      <c r="K874" s="51"/>
      <c r="L874" s="51"/>
      <c r="M874" s="51"/>
      <c r="N874" s="51"/>
      <c r="O874" s="51"/>
      <c r="P874" s="51"/>
      <c r="Q874" s="51"/>
      <c r="R874" s="51"/>
      <c r="S874" s="51"/>
      <c r="T874" s="51"/>
      <c r="U874" s="51"/>
      <c r="V874" s="51"/>
      <c r="W874" s="51"/>
      <c r="X874" s="51"/>
      <c r="Y874" s="51"/>
      <c r="Z874" s="51"/>
      <c r="AA874" s="51"/>
    </row>
    <row r="875" spans="1:27" ht="15">
      <c r="A875" s="51"/>
      <c r="B875" s="51"/>
      <c r="C875" s="51"/>
      <c r="D875" s="51"/>
      <c r="E875" s="51"/>
      <c r="F875" s="52"/>
      <c r="G875" s="51"/>
      <c r="H875" s="51"/>
      <c r="I875" s="51"/>
      <c r="J875" s="52"/>
      <c r="K875" s="51"/>
      <c r="L875" s="51"/>
      <c r="M875" s="51"/>
      <c r="N875" s="51"/>
      <c r="O875" s="51"/>
      <c r="P875" s="51"/>
      <c r="Q875" s="51"/>
      <c r="R875" s="51"/>
      <c r="S875" s="51"/>
      <c r="T875" s="51"/>
      <c r="U875" s="51"/>
      <c r="V875" s="51"/>
      <c r="W875" s="51"/>
      <c r="X875" s="51"/>
      <c r="Y875" s="51"/>
      <c r="Z875" s="51"/>
      <c r="AA875" s="51"/>
    </row>
    <row r="876" spans="1:27" ht="15">
      <c r="A876" s="51"/>
      <c r="B876" s="51"/>
      <c r="C876" s="51"/>
      <c r="D876" s="51"/>
      <c r="E876" s="51"/>
      <c r="F876" s="52"/>
      <c r="G876" s="51"/>
      <c r="H876" s="51"/>
      <c r="I876" s="51"/>
      <c r="J876" s="52"/>
      <c r="K876" s="51"/>
      <c r="L876" s="51"/>
      <c r="M876" s="51"/>
      <c r="N876" s="51"/>
      <c r="O876" s="51"/>
      <c r="P876" s="51"/>
      <c r="Q876" s="51"/>
      <c r="R876" s="51"/>
      <c r="S876" s="51"/>
      <c r="T876" s="51"/>
      <c r="U876" s="51"/>
      <c r="V876" s="51"/>
      <c r="W876" s="51"/>
      <c r="X876" s="51"/>
      <c r="Y876" s="51"/>
      <c r="Z876" s="51"/>
      <c r="AA876" s="51"/>
    </row>
    <row r="877" spans="1:27" ht="15">
      <c r="A877" s="51"/>
      <c r="B877" s="51"/>
      <c r="C877" s="51"/>
      <c r="D877" s="51"/>
      <c r="E877" s="51"/>
      <c r="F877" s="52"/>
      <c r="G877" s="51"/>
      <c r="H877" s="51"/>
      <c r="I877" s="51"/>
      <c r="J877" s="52"/>
      <c r="K877" s="51"/>
      <c r="L877" s="51"/>
      <c r="M877" s="51"/>
      <c r="N877" s="51"/>
      <c r="O877" s="51"/>
      <c r="P877" s="51"/>
      <c r="Q877" s="51"/>
      <c r="R877" s="51"/>
      <c r="S877" s="51"/>
      <c r="T877" s="51"/>
      <c r="U877" s="51"/>
      <c r="V877" s="51"/>
      <c r="W877" s="51"/>
      <c r="X877" s="51"/>
      <c r="Y877" s="51"/>
      <c r="Z877" s="51"/>
      <c r="AA877" s="51"/>
    </row>
    <row r="878" spans="1:27" ht="15">
      <c r="A878" s="51"/>
      <c r="B878" s="51"/>
      <c r="C878" s="51"/>
      <c r="D878" s="51"/>
      <c r="E878" s="51"/>
      <c r="F878" s="52"/>
      <c r="G878" s="51"/>
      <c r="H878" s="51"/>
      <c r="I878" s="51"/>
      <c r="J878" s="52"/>
      <c r="K878" s="51"/>
      <c r="L878" s="51"/>
      <c r="M878" s="51"/>
      <c r="N878" s="51"/>
      <c r="O878" s="51"/>
      <c r="P878" s="51"/>
      <c r="Q878" s="51"/>
      <c r="R878" s="51"/>
      <c r="S878" s="51"/>
      <c r="T878" s="51"/>
      <c r="U878" s="51"/>
      <c r="V878" s="51"/>
      <c r="W878" s="51"/>
      <c r="X878" s="51"/>
      <c r="Y878" s="51"/>
      <c r="Z878" s="51"/>
      <c r="AA878" s="51"/>
    </row>
    <row r="879" spans="1:27" ht="15">
      <c r="A879" s="51"/>
      <c r="B879" s="51"/>
      <c r="C879" s="51"/>
      <c r="D879" s="51"/>
      <c r="E879" s="51"/>
      <c r="F879" s="52"/>
      <c r="G879" s="51"/>
      <c r="H879" s="51"/>
      <c r="I879" s="51"/>
      <c r="J879" s="52"/>
      <c r="K879" s="51"/>
      <c r="L879" s="51"/>
      <c r="M879" s="51"/>
      <c r="N879" s="51"/>
      <c r="O879" s="51"/>
      <c r="P879" s="51"/>
      <c r="Q879" s="51"/>
      <c r="R879" s="51"/>
      <c r="S879" s="51"/>
      <c r="T879" s="51"/>
      <c r="U879" s="51"/>
      <c r="V879" s="51"/>
      <c r="W879" s="51"/>
      <c r="X879" s="51"/>
      <c r="Y879" s="51"/>
      <c r="Z879" s="51"/>
      <c r="AA879" s="51"/>
    </row>
    <row r="880" spans="1:27" ht="15">
      <c r="A880" s="51"/>
      <c r="B880" s="51"/>
      <c r="C880" s="51"/>
      <c r="D880" s="51"/>
      <c r="E880" s="51"/>
      <c r="F880" s="52"/>
      <c r="G880" s="51"/>
      <c r="H880" s="51"/>
      <c r="I880" s="51"/>
      <c r="J880" s="52"/>
      <c r="K880" s="51"/>
      <c r="L880" s="51"/>
      <c r="M880" s="51"/>
      <c r="N880" s="51"/>
      <c r="O880" s="51"/>
      <c r="P880" s="51"/>
      <c r="Q880" s="51"/>
      <c r="R880" s="51"/>
      <c r="S880" s="51"/>
      <c r="T880" s="51"/>
      <c r="U880" s="51"/>
      <c r="V880" s="51"/>
      <c r="W880" s="51"/>
      <c r="X880" s="51"/>
      <c r="Y880" s="51"/>
      <c r="Z880" s="51"/>
      <c r="AA880" s="51"/>
    </row>
    <row r="881" spans="1:27" ht="15">
      <c r="A881" s="51"/>
      <c r="B881" s="51"/>
      <c r="C881" s="51"/>
      <c r="D881" s="51"/>
      <c r="E881" s="51"/>
      <c r="F881" s="52"/>
      <c r="G881" s="51"/>
      <c r="H881" s="51"/>
      <c r="I881" s="51"/>
      <c r="J881" s="52"/>
      <c r="K881" s="51"/>
      <c r="L881" s="51"/>
      <c r="M881" s="51"/>
      <c r="N881" s="51"/>
      <c r="O881" s="51"/>
      <c r="P881" s="51"/>
      <c r="Q881" s="51"/>
      <c r="R881" s="51"/>
      <c r="S881" s="51"/>
      <c r="T881" s="51"/>
      <c r="U881" s="51"/>
      <c r="V881" s="51"/>
      <c r="W881" s="51"/>
      <c r="X881" s="51"/>
      <c r="Y881" s="51"/>
      <c r="Z881" s="51"/>
      <c r="AA881" s="51"/>
    </row>
    <row r="882" spans="1:27" ht="15">
      <c r="A882" s="51"/>
      <c r="B882" s="51"/>
      <c r="C882" s="51"/>
      <c r="D882" s="51"/>
      <c r="E882" s="51"/>
      <c r="F882" s="52"/>
      <c r="G882" s="51"/>
      <c r="H882" s="51"/>
      <c r="I882" s="51"/>
      <c r="J882" s="52"/>
      <c r="K882" s="51"/>
      <c r="L882" s="51"/>
      <c r="M882" s="51"/>
      <c r="N882" s="51"/>
      <c r="O882" s="51"/>
      <c r="P882" s="51"/>
      <c r="Q882" s="51"/>
      <c r="R882" s="51"/>
      <c r="S882" s="51"/>
      <c r="T882" s="51"/>
      <c r="U882" s="51"/>
      <c r="V882" s="51"/>
      <c r="W882" s="51"/>
      <c r="X882" s="51"/>
      <c r="Y882" s="51"/>
      <c r="Z882" s="51"/>
      <c r="AA882" s="51"/>
    </row>
    <row r="883" spans="1:27" ht="15">
      <c r="A883" s="51"/>
      <c r="B883" s="51"/>
      <c r="C883" s="51"/>
      <c r="D883" s="51"/>
      <c r="E883" s="51"/>
      <c r="F883" s="52"/>
      <c r="G883" s="51"/>
      <c r="H883" s="51"/>
      <c r="I883" s="51"/>
      <c r="J883" s="52"/>
      <c r="K883" s="51"/>
      <c r="L883" s="51"/>
      <c r="M883" s="51"/>
      <c r="N883" s="51"/>
      <c r="O883" s="51"/>
      <c r="P883" s="51"/>
      <c r="Q883" s="51"/>
      <c r="R883" s="51"/>
      <c r="S883" s="51"/>
      <c r="T883" s="51"/>
      <c r="U883" s="51"/>
      <c r="V883" s="51"/>
      <c r="W883" s="51"/>
      <c r="X883" s="51"/>
      <c r="Y883" s="51"/>
      <c r="Z883" s="51"/>
      <c r="AA883" s="51"/>
    </row>
    <row r="884" spans="1:27" ht="15">
      <c r="A884" s="51"/>
      <c r="B884" s="51"/>
      <c r="C884" s="51"/>
      <c r="D884" s="51"/>
      <c r="E884" s="51"/>
      <c r="F884" s="52"/>
      <c r="G884" s="51"/>
      <c r="H884" s="51"/>
      <c r="I884" s="51"/>
      <c r="J884" s="52"/>
      <c r="K884" s="51"/>
      <c r="L884" s="51"/>
      <c r="M884" s="51"/>
      <c r="N884" s="51"/>
      <c r="O884" s="51"/>
      <c r="P884" s="51"/>
      <c r="Q884" s="51"/>
      <c r="R884" s="51"/>
      <c r="S884" s="51"/>
      <c r="T884" s="51"/>
      <c r="U884" s="51"/>
      <c r="V884" s="51"/>
      <c r="W884" s="51"/>
      <c r="X884" s="51"/>
      <c r="Y884" s="51"/>
      <c r="Z884" s="51"/>
      <c r="AA884" s="51"/>
    </row>
    <row r="885" spans="1:27" ht="15">
      <c r="A885" s="51"/>
      <c r="B885" s="51"/>
      <c r="C885" s="51"/>
      <c r="D885" s="51"/>
      <c r="E885" s="51"/>
      <c r="F885" s="52"/>
      <c r="G885" s="51"/>
      <c r="H885" s="51"/>
      <c r="I885" s="51"/>
      <c r="J885" s="52"/>
      <c r="K885" s="51"/>
      <c r="L885" s="51"/>
      <c r="M885" s="51"/>
      <c r="N885" s="51"/>
      <c r="O885" s="51"/>
      <c r="P885" s="51"/>
      <c r="Q885" s="51"/>
      <c r="R885" s="51"/>
      <c r="S885" s="51"/>
      <c r="T885" s="51"/>
      <c r="U885" s="51"/>
      <c r="V885" s="51"/>
      <c r="W885" s="51"/>
      <c r="X885" s="51"/>
      <c r="Y885" s="51"/>
      <c r="Z885" s="51"/>
      <c r="AA885" s="51"/>
    </row>
    <row r="886" spans="1:27" ht="15">
      <c r="A886" s="51"/>
      <c r="B886" s="51"/>
      <c r="C886" s="51"/>
      <c r="D886" s="51"/>
      <c r="E886" s="51"/>
      <c r="F886" s="52"/>
      <c r="G886" s="51"/>
      <c r="H886" s="51"/>
      <c r="I886" s="51"/>
      <c r="J886" s="52"/>
      <c r="K886" s="51"/>
      <c r="L886" s="51"/>
      <c r="M886" s="51"/>
      <c r="N886" s="51"/>
      <c r="O886" s="51"/>
      <c r="P886" s="51"/>
      <c r="Q886" s="51"/>
      <c r="R886" s="51"/>
      <c r="S886" s="51"/>
      <c r="T886" s="51"/>
      <c r="U886" s="51"/>
      <c r="V886" s="51"/>
      <c r="W886" s="51"/>
      <c r="X886" s="51"/>
      <c r="Y886" s="51"/>
      <c r="Z886" s="51"/>
      <c r="AA886" s="51"/>
    </row>
    <row r="887" spans="1:27" ht="15">
      <c r="A887" s="51"/>
      <c r="B887" s="51"/>
      <c r="C887" s="51"/>
      <c r="D887" s="51"/>
      <c r="E887" s="51"/>
      <c r="F887" s="52"/>
      <c r="G887" s="51"/>
      <c r="H887" s="51"/>
      <c r="I887" s="51"/>
      <c r="J887" s="52"/>
      <c r="K887" s="51"/>
      <c r="L887" s="51"/>
      <c r="M887" s="51"/>
      <c r="N887" s="51"/>
      <c r="O887" s="51"/>
      <c r="P887" s="51"/>
      <c r="Q887" s="51"/>
      <c r="R887" s="51"/>
      <c r="S887" s="51"/>
      <c r="T887" s="51"/>
      <c r="U887" s="51"/>
      <c r="V887" s="51"/>
      <c r="W887" s="51"/>
      <c r="X887" s="51"/>
      <c r="Y887" s="51"/>
      <c r="Z887" s="51"/>
      <c r="AA887" s="51"/>
    </row>
    <row r="888" spans="1:27" ht="15">
      <c r="A888" s="51"/>
      <c r="B888" s="51"/>
      <c r="C888" s="51"/>
      <c r="D888" s="51"/>
      <c r="E888" s="51"/>
      <c r="F888" s="52"/>
      <c r="G888" s="51"/>
      <c r="H888" s="51"/>
      <c r="I888" s="51"/>
      <c r="J888" s="52"/>
      <c r="K888" s="51"/>
      <c r="L888" s="51"/>
      <c r="M888" s="51"/>
      <c r="N888" s="51"/>
      <c r="O888" s="51"/>
      <c r="P888" s="51"/>
      <c r="Q888" s="51"/>
      <c r="R888" s="51"/>
      <c r="S888" s="51"/>
      <c r="T888" s="51"/>
      <c r="U888" s="51"/>
      <c r="V888" s="51"/>
      <c r="W888" s="51"/>
      <c r="X888" s="51"/>
      <c r="Y888" s="51"/>
      <c r="Z888" s="51"/>
      <c r="AA888" s="51"/>
    </row>
    <row r="889" spans="1:27" ht="15">
      <c r="A889" s="51"/>
      <c r="B889" s="51"/>
      <c r="C889" s="51"/>
      <c r="D889" s="51"/>
      <c r="E889" s="51"/>
      <c r="F889" s="52"/>
      <c r="G889" s="51"/>
      <c r="H889" s="51"/>
      <c r="I889" s="51"/>
      <c r="J889" s="52"/>
      <c r="K889" s="51"/>
      <c r="L889" s="51"/>
      <c r="M889" s="51"/>
      <c r="N889" s="51"/>
      <c r="O889" s="51"/>
      <c r="P889" s="51"/>
      <c r="Q889" s="51"/>
      <c r="R889" s="51"/>
      <c r="S889" s="51"/>
      <c r="T889" s="51"/>
      <c r="U889" s="51"/>
      <c r="V889" s="51"/>
      <c r="W889" s="51"/>
      <c r="X889" s="51"/>
      <c r="Y889" s="51"/>
      <c r="Z889" s="51"/>
      <c r="AA889" s="51"/>
    </row>
    <row r="890" spans="1:27" ht="15">
      <c r="A890" s="51"/>
      <c r="B890" s="51"/>
      <c r="C890" s="51"/>
      <c r="D890" s="51"/>
      <c r="E890" s="51"/>
      <c r="F890" s="52"/>
      <c r="G890" s="51"/>
      <c r="H890" s="51"/>
      <c r="I890" s="51"/>
      <c r="J890" s="52"/>
      <c r="K890" s="51"/>
      <c r="L890" s="51"/>
      <c r="M890" s="51"/>
      <c r="N890" s="51"/>
      <c r="O890" s="51"/>
      <c r="P890" s="51"/>
      <c r="Q890" s="51"/>
      <c r="R890" s="51"/>
      <c r="S890" s="51"/>
      <c r="T890" s="51"/>
      <c r="U890" s="51"/>
      <c r="V890" s="51"/>
      <c r="W890" s="51"/>
      <c r="X890" s="51"/>
      <c r="Y890" s="51"/>
      <c r="Z890" s="51"/>
      <c r="AA890" s="51"/>
    </row>
    <row r="891" spans="1:27" ht="15">
      <c r="A891" s="51"/>
      <c r="B891" s="51"/>
      <c r="C891" s="51"/>
      <c r="D891" s="51"/>
      <c r="E891" s="51"/>
      <c r="F891" s="52"/>
      <c r="G891" s="51"/>
      <c r="H891" s="51"/>
      <c r="I891" s="51"/>
      <c r="J891" s="52"/>
      <c r="K891" s="51"/>
      <c r="L891" s="51"/>
      <c r="M891" s="51"/>
      <c r="N891" s="51"/>
      <c r="O891" s="51"/>
      <c r="P891" s="51"/>
      <c r="Q891" s="51"/>
      <c r="R891" s="51"/>
      <c r="S891" s="51"/>
      <c r="T891" s="51"/>
      <c r="U891" s="51"/>
      <c r="V891" s="51"/>
      <c r="W891" s="51"/>
      <c r="X891" s="51"/>
      <c r="Y891" s="51"/>
      <c r="Z891" s="51"/>
      <c r="AA891" s="51"/>
    </row>
    <row r="892" spans="1:27" ht="15">
      <c r="A892" s="51"/>
      <c r="B892" s="51"/>
      <c r="C892" s="51"/>
      <c r="D892" s="51"/>
      <c r="E892" s="51"/>
      <c r="F892" s="52"/>
      <c r="G892" s="51"/>
      <c r="H892" s="51"/>
      <c r="I892" s="51"/>
      <c r="J892" s="52"/>
      <c r="K892" s="51"/>
      <c r="L892" s="51"/>
      <c r="M892" s="51"/>
      <c r="N892" s="51"/>
      <c r="O892" s="51"/>
      <c r="P892" s="51"/>
      <c r="Q892" s="51"/>
      <c r="R892" s="51"/>
      <c r="S892" s="51"/>
      <c r="T892" s="51"/>
      <c r="U892" s="51"/>
      <c r="V892" s="51"/>
      <c r="W892" s="51"/>
      <c r="X892" s="51"/>
      <c r="Y892" s="51"/>
      <c r="Z892" s="51"/>
      <c r="AA892" s="51"/>
    </row>
    <row r="893" spans="1:27" ht="15">
      <c r="A893" s="51"/>
      <c r="B893" s="51"/>
      <c r="C893" s="51"/>
      <c r="D893" s="51"/>
      <c r="E893" s="51"/>
      <c r="F893" s="52"/>
      <c r="G893" s="51"/>
      <c r="H893" s="51"/>
      <c r="I893" s="51"/>
      <c r="J893" s="52"/>
      <c r="K893" s="51"/>
      <c r="L893" s="51"/>
      <c r="M893" s="51"/>
      <c r="N893" s="51"/>
      <c r="O893" s="51"/>
      <c r="P893" s="51"/>
      <c r="Q893" s="51"/>
      <c r="R893" s="51"/>
      <c r="S893" s="51"/>
      <c r="T893" s="51"/>
      <c r="U893" s="51"/>
      <c r="V893" s="51"/>
      <c r="W893" s="51"/>
      <c r="X893" s="51"/>
      <c r="Y893" s="51"/>
      <c r="Z893" s="51"/>
      <c r="AA893" s="51"/>
    </row>
    <row r="894" spans="1:27" ht="15">
      <c r="A894" s="51"/>
      <c r="B894" s="51"/>
      <c r="C894" s="51"/>
      <c r="D894" s="51"/>
      <c r="E894" s="51"/>
      <c r="F894" s="52"/>
      <c r="G894" s="51"/>
      <c r="H894" s="51"/>
      <c r="I894" s="51"/>
      <c r="J894" s="52"/>
      <c r="K894" s="51"/>
      <c r="L894" s="51"/>
      <c r="M894" s="51"/>
      <c r="N894" s="51"/>
      <c r="O894" s="51"/>
      <c r="P894" s="51"/>
      <c r="Q894" s="51"/>
      <c r="R894" s="51"/>
      <c r="S894" s="51"/>
      <c r="T894" s="51"/>
      <c r="U894" s="51"/>
      <c r="V894" s="51"/>
      <c r="W894" s="51"/>
      <c r="X894" s="51"/>
      <c r="Y894" s="51"/>
      <c r="Z894" s="51"/>
      <c r="AA894" s="51"/>
    </row>
    <row r="895" spans="1:27" ht="15">
      <c r="A895" s="51"/>
      <c r="B895" s="51"/>
      <c r="C895" s="51"/>
      <c r="D895" s="51"/>
      <c r="E895" s="51"/>
      <c r="F895" s="52"/>
      <c r="G895" s="51"/>
      <c r="H895" s="51"/>
      <c r="I895" s="51"/>
      <c r="J895" s="52"/>
      <c r="K895" s="51"/>
      <c r="L895" s="51"/>
      <c r="M895" s="51"/>
      <c r="N895" s="51"/>
      <c r="O895" s="51"/>
      <c r="P895" s="51"/>
      <c r="Q895" s="51"/>
      <c r="R895" s="51"/>
      <c r="S895" s="51"/>
      <c r="T895" s="51"/>
      <c r="U895" s="51"/>
      <c r="V895" s="51"/>
      <c r="W895" s="51"/>
      <c r="X895" s="51"/>
      <c r="Y895" s="51"/>
      <c r="Z895" s="51"/>
      <c r="AA895" s="51"/>
    </row>
    <row r="896" spans="1:27" ht="15">
      <c r="A896" s="51"/>
      <c r="B896" s="51"/>
      <c r="C896" s="51"/>
      <c r="D896" s="51"/>
      <c r="E896" s="51"/>
      <c r="F896" s="52"/>
      <c r="G896" s="51"/>
      <c r="H896" s="51"/>
      <c r="I896" s="51"/>
      <c r="J896" s="52"/>
      <c r="K896" s="51"/>
      <c r="L896" s="51"/>
      <c r="M896" s="51"/>
      <c r="N896" s="51"/>
      <c r="O896" s="51"/>
      <c r="P896" s="51"/>
      <c r="Q896" s="51"/>
      <c r="R896" s="51"/>
      <c r="S896" s="51"/>
      <c r="T896" s="51"/>
      <c r="U896" s="51"/>
      <c r="V896" s="51"/>
      <c r="W896" s="51"/>
      <c r="X896" s="51"/>
      <c r="Y896" s="51"/>
      <c r="Z896" s="51"/>
      <c r="AA896" s="51"/>
    </row>
    <row r="897" spans="1:27" ht="15">
      <c r="A897" s="51"/>
      <c r="B897" s="51"/>
      <c r="C897" s="51"/>
      <c r="D897" s="51"/>
      <c r="E897" s="51"/>
      <c r="F897" s="52"/>
      <c r="G897" s="51"/>
      <c r="H897" s="51"/>
      <c r="I897" s="51"/>
      <c r="J897" s="52"/>
      <c r="K897" s="51"/>
      <c r="L897" s="51"/>
      <c r="M897" s="51"/>
      <c r="N897" s="51"/>
      <c r="O897" s="51"/>
      <c r="P897" s="51"/>
      <c r="Q897" s="51"/>
      <c r="R897" s="51"/>
      <c r="S897" s="51"/>
      <c r="T897" s="51"/>
      <c r="U897" s="51"/>
      <c r="V897" s="51"/>
      <c r="W897" s="51"/>
      <c r="X897" s="51"/>
      <c r="Y897" s="51"/>
      <c r="Z897" s="51"/>
      <c r="AA897" s="51"/>
    </row>
    <row r="898" spans="1:27" ht="15">
      <c r="A898" s="51"/>
      <c r="B898" s="51"/>
      <c r="C898" s="51"/>
      <c r="D898" s="51"/>
      <c r="E898" s="51"/>
      <c r="F898" s="52"/>
      <c r="G898" s="51"/>
      <c r="H898" s="51"/>
      <c r="I898" s="51"/>
      <c r="J898" s="52"/>
      <c r="K898" s="51"/>
      <c r="L898" s="51"/>
      <c r="M898" s="51"/>
      <c r="N898" s="51"/>
      <c r="O898" s="51"/>
      <c r="P898" s="51"/>
      <c r="Q898" s="51"/>
      <c r="R898" s="51"/>
      <c r="S898" s="51"/>
      <c r="T898" s="51"/>
      <c r="U898" s="51"/>
      <c r="V898" s="51"/>
      <c r="W898" s="51"/>
      <c r="X898" s="51"/>
      <c r="Y898" s="51"/>
      <c r="Z898" s="51"/>
      <c r="AA898" s="51"/>
    </row>
    <row r="899" spans="1:27" ht="15">
      <c r="A899" s="51"/>
      <c r="B899" s="51"/>
      <c r="C899" s="51"/>
      <c r="D899" s="51"/>
      <c r="E899" s="51"/>
      <c r="F899" s="52"/>
      <c r="G899" s="51"/>
      <c r="H899" s="51"/>
      <c r="I899" s="51"/>
      <c r="J899" s="52"/>
      <c r="K899" s="51"/>
      <c r="L899" s="51"/>
      <c r="M899" s="51"/>
      <c r="N899" s="51"/>
      <c r="O899" s="51"/>
      <c r="P899" s="51"/>
      <c r="Q899" s="51"/>
      <c r="R899" s="51"/>
      <c r="S899" s="51"/>
      <c r="T899" s="51"/>
      <c r="U899" s="51"/>
      <c r="V899" s="51"/>
      <c r="W899" s="51"/>
      <c r="X899" s="51"/>
      <c r="Y899" s="51"/>
      <c r="Z899" s="51"/>
      <c r="AA899" s="51"/>
    </row>
    <row r="900" spans="1:27" ht="15">
      <c r="A900" s="51"/>
      <c r="B900" s="51"/>
      <c r="C900" s="51"/>
      <c r="D900" s="51"/>
      <c r="E900" s="51"/>
      <c r="F900" s="52"/>
      <c r="G900" s="51"/>
      <c r="H900" s="51"/>
      <c r="I900" s="51"/>
      <c r="J900" s="52"/>
      <c r="K900" s="51"/>
      <c r="L900" s="51"/>
      <c r="M900" s="51"/>
      <c r="N900" s="51"/>
      <c r="O900" s="51"/>
      <c r="P900" s="51"/>
      <c r="Q900" s="51"/>
      <c r="R900" s="51"/>
      <c r="S900" s="51"/>
      <c r="T900" s="51"/>
      <c r="U900" s="51"/>
      <c r="V900" s="51"/>
      <c r="W900" s="51"/>
      <c r="X900" s="51"/>
      <c r="Y900" s="51"/>
      <c r="Z900" s="51"/>
      <c r="AA900" s="51"/>
    </row>
    <row r="901" spans="1:27" ht="15">
      <c r="A901" s="51"/>
      <c r="B901" s="51"/>
      <c r="C901" s="51"/>
      <c r="D901" s="51"/>
      <c r="E901" s="51"/>
      <c r="F901" s="52"/>
      <c r="G901" s="51"/>
      <c r="H901" s="51"/>
      <c r="I901" s="51"/>
      <c r="J901" s="52"/>
      <c r="K901" s="51"/>
      <c r="L901" s="51"/>
      <c r="M901" s="51"/>
      <c r="N901" s="51"/>
      <c r="O901" s="51"/>
      <c r="P901" s="51"/>
      <c r="Q901" s="51"/>
      <c r="R901" s="51"/>
      <c r="S901" s="51"/>
      <c r="T901" s="51"/>
      <c r="U901" s="51"/>
      <c r="V901" s="51"/>
      <c r="W901" s="51"/>
      <c r="X901" s="51"/>
      <c r="Y901" s="51"/>
      <c r="Z901" s="51"/>
      <c r="AA901" s="51"/>
    </row>
    <row r="902" spans="1:27" ht="15">
      <c r="A902" s="51"/>
      <c r="B902" s="51"/>
      <c r="C902" s="51"/>
      <c r="D902" s="51"/>
      <c r="E902" s="51"/>
      <c r="F902" s="52"/>
      <c r="G902" s="51"/>
      <c r="H902" s="51"/>
      <c r="I902" s="51"/>
      <c r="J902" s="52"/>
      <c r="K902" s="51"/>
      <c r="L902" s="51"/>
      <c r="M902" s="51"/>
      <c r="N902" s="51"/>
      <c r="O902" s="51"/>
      <c r="P902" s="51"/>
      <c r="Q902" s="51"/>
      <c r="R902" s="51"/>
      <c r="S902" s="51"/>
      <c r="T902" s="51"/>
      <c r="U902" s="51"/>
      <c r="V902" s="51"/>
      <c r="W902" s="51"/>
      <c r="X902" s="51"/>
      <c r="Y902" s="51"/>
      <c r="Z902" s="51"/>
      <c r="AA902" s="51"/>
    </row>
    <row r="903" spans="1:27" ht="15">
      <c r="A903" s="51"/>
      <c r="B903" s="51"/>
      <c r="C903" s="51"/>
      <c r="D903" s="51"/>
      <c r="E903" s="51"/>
      <c r="F903" s="52"/>
      <c r="G903" s="51"/>
      <c r="H903" s="51"/>
      <c r="I903" s="51"/>
      <c r="J903" s="52"/>
      <c r="K903" s="51"/>
      <c r="L903" s="51"/>
      <c r="M903" s="51"/>
      <c r="N903" s="51"/>
      <c r="O903" s="51"/>
      <c r="P903" s="51"/>
      <c r="Q903" s="51"/>
      <c r="R903" s="51"/>
      <c r="S903" s="51"/>
      <c r="T903" s="51"/>
      <c r="U903" s="51"/>
      <c r="V903" s="51"/>
      <c r="W903" s="51"/>
      <c r="X903" s="51"/>
      <c r="Y903" s="51"/>
      <c r="Z903" s="51"/>
      <c r="AA903" s="51"/>
    </row>
    <row r="904" spans="1:27" ht="15">
      <c r="A904" s="51"/>
      <c r="B904" s="51"/>
      <c r="C904" s="51"/>
      <c r="D904" s="51"/>
      <c r="E904" s="51"/>
      <c r="F904" s="52"/>
      <c r="G904" s="51"/>
      <c r="H904" s="51"/>
      <c r="I904" s="51"/>
      <c r="J904" s="52"/>
      <c r="K904" s="51"/>
      <c r="L904" s="51"/>
      <c r="M904" s="51"/>
      <c r="N904" s="51"/>
      <c r="O904" s="51"/>
      <c r="P904" s="51"/>
      <c r="Q904" s="51"/>
      <c r="R904" s="51"/>
      <c r="S904" s="51"/>
      <c r="T904" s="51"/>
      <c r="U904" s="51"/>
      <c r="V904" s="51"/>
      <c r="W904" s="51"/>
      <c r="X904" s="51"/>
      <c r="Y904" s="51"/>
      <c r="Z904" s="51"/>
      <c r="AA904" s="51"/>
    </row>
    <row r="905" spans="1:27" ht="15">
      <c r="A905" s="51"/>
      <c r="B905" s="51"/>
      <c r="C905" s="51"/>
      <c r="D905" s="51"/>
      <c r="E905" s="51"/>
      <c r="F905" s="52"/>
      <c r="G905" s="51"/>
      <c r="H905" s="51"/>
      <c r="I905" s="51"/>
      <c r="J905" s="52"/>
      <c r="K905" s="51"/>
      <c r="L905" s="51"/>
      <c r="M905" s="51"/>
      <c r="N905" s="51"/>
      <c r="O905" s="51"/>
      <c r="P905" s="51"/>
      <c r="Q905" s="51"/>
      <c r="R905" s="51"/>
      <c r="S905" s="51"/>
      <c r="T905" s="51"/>
      <c r="U905" s="51"/>
      <c r="V905" s="51"/>
      <c r="W905" s="51"/>
      <c r="X905" s="51"/>
      <c r="Y905" s="51"/>
      <c r="Z905" s="51"/>
      <c r="AA905" s="51"/>
    </row>
    <row r="906" spans="1:27" ht="15">
      <c r="A906" s="51"/>
      <c r="B906" s="51"/>
      <c r="C906" s="51"/>
      <c r="D906" s="51"/>
      <c r="E906" s="51"/>
      <c r="F906" s="52"/>
      <c r="G906" s="51"/>
      <c r="H906" s="51"/>
      <c r="I906" s="51"/>
      <c r="J906" s="52"/>
      <c r="K906" s="51"/>
      <c r="L906" s="51"/>
      <c r="M906" s="51"/>
      <c r="N906" s="51"/>
      <c r="O906" s="51"/>
      <c r="P906" s="51"/>
      <c r="Q906" s="51"/>
      <c r="R906" s="51"/>
      <c r="S906" s="51"/>
      <c r="T906" s="51"/>
      <c r="U906" s="51"/>
      <c r="V906" s="51"/>
      <c r="W906" s="51"/>
      <c r="X906" s="51"/>
      <c r="Y906" s="51"/>
      <c r="Z906" s="51"/>
      <c r="AA906" s="51"/>
    </row>
    <row r="907" spans="1:27" ht="15">
      <c r="A907" s="51"/>
      <c r="B907" s="51"/>
      <c r="C907" s="51"/>
      <c r="D907" s="51"/>
      <c r="E907" s="51"/>
      <c r="F907" s="52"/>
      <c r="G907" s="51"/>
      <c r="H907" s="51"/>
      <c r="I907" s="51"/>
      <c r="J907" s="52"/>
      <c r="K907" s="51"/>
      <c r="L907" s="51"/>
      <c r="M907" s="51"/>
      <c r="N907" s="51"/>
      <c r="O907" s="51"/>
      <c r="P907" s="51"/>
      <c r="Q907" s="51"/>
      <c r="R907" s="51"/>
      <c r="S907" s="51"/>
      <c r="T907" s="51"/>
      <c r="U907" s="51"/>
      <c r="V907" s="51"/>
      <c r="W907" s="51"/>
      <c r="X907" s="51"/>
      <c r="Y907" s="51"/>
      <c r="Z907" s="51"/>
      <c r="AA907" s="51"/>
    </row>
    <row r="908" spans="1:27" ht="15">
      <c r="A908" s="51"/>
      <c r="B908" s="51"/>
      <c r="C908" s="51"/>
      <c r="D908" s="51"/>
      <c r="E908" s="51"/>
      <c r="F908" s="52"/>
      <c r="G908" s="51"/>
      <c r="H908" s="51"/>
      <c r="I908" s="51"/>
      <c r="J908" s="52"/>
      <c r="K908" s="51"/>
      <c r="L908" s="51"/>
      <c r="M908" s="51"/>
      <c r="N908" s="51"/>
      <c r="O908" s="51"/>
      <c r="P908" s="51"/>
      <c r="Q908" s="51"/>
      <c r="R908" s="51"/>
      <c r="S908" s="51"/>
      <c r="T908" s="51"/>
      <c r="U908" s="51"/>
      <c r="V908" s="51"/>
      <c r="W908" s="51"/>
      <c r="X908" s="51"/>
      <c r="Y908" s="51"/>
      <c r="Z908" s="51"/>
      <c r="AA908" s="51"/>
    </row>
    <row r="909" spans="1:27" ht="15">
      <c r="A909" s="51"/>
      <c r="B909" s="51"/>
      <c r="C909" s="51"/>
      <c r="D909" s="51"/>
      <c r="E909" s="51"/>
      <c r="F909" s="52"/>
      <c r="G909" s="51"/>
      <c r="H909" s="51"/>
      <c r="I909" s="51"/>
      <c r="J909" s="52"/>
      <c r="K909" s="51"/>
      <c r="L909" s="51"/>
      <c r="M909" s="51"/>
      <c r="N909" s="51"/>
      <c r="O909" s="51"/>
      <c r="P909" s="51"/>
      <c r="Q909" s="51"/>
      <c r="R909" s="51"/>
      <c r="S909" s="51"/>
      <c r="T909" s="51"/>
      <c r="U909" s="51"/>
      <c r="V909" s="51"/>
      <c r="W909" s="51"/>
      <c r="X909" s="51"/>
      <c r="Y909" s="51"/>
      <c r="Z909" s="51"/>
      <c r="AA909" s="51"/>
    </row>
    <row r="910" spans="1:27" ht="15">
      <c r="A910" s="51"/>
      <c r="B910" s="51"/>
      <c r="C910" s="51"/>
      <c r="D910" s="51"/>
      <c r="E910" s="51"/>
      <c r="F910" s="52"/>
      <c r="G910" s="51"/>
      <c r="H910" s="51"/>
      <c r="I910" s="51"/>
      <c r="J910" s="52"/>
      <c r="K910" s="51"/>
      <c r="L910" s="51"/>
      <c r="M910" s="51"/>
      <c r="N910" s="51"/>
      <c r="O910" s="51"/>
      <c r="P910" s="51"/>
      <c r="Q910" s="51"/>
      <c r="R910" s="51"/>
      <c r="S910" s="51"/>
      <c r="T910" s="51"/>
      <c r="U910" s="51"/>
      <c r="V910" s="51"/>
      <c r="W910" s="51"/>
      <c r="X910" s="51"/>
      <c r="Y910" s="51"/>
      <c r="Z910" s="51"/>
      <c r="AA910" s="51"/>
    </row>
    <row r="911" spans="1:27" ht="15">
      <c r="A911" s="51"/>
      <c r="B911" s="51"/>
      <c r="C911" s="51"/>
      <c r="D911" s="51"/>
      <c r="E911" s="51"/>
      <c r="F911" s="52"/>
      <c r="G911" s="51"/>
      <c r="H911" s="51"/>
      <c r="I911" s="51"/>
      <c r="J911" s="52"/>
      <c r="K911" s="51"/>
      <c r="L911" s="51"/>
      <c r="M911" s="51"/>
      <c r="N911" s="51"/>
      <c r="O911" s="51"/>
      <c r="P911" s="51"/>
      <c r="Q911" s="51"/>
      <c r="R911" s="51"/>
      <c r="S911" s="51"/>
      <c r="T911" s="51"/>
      <c r="U911" s="51"/>
      <c r="V911" s="51"/>
      <c r="W911" s="51"/>
      <c r="X911" s="51"/>
      <c r="Y911" s="51"/>
      <c r="Z911" s="51"/>
      <c r="AA911" s="51"/>
    </row>
    <row r="912" spans="1:27" ht="15">
      <c r="A912" s="51"/>
      <c r="B912" s="51"/>
      <c r="C912" s="51"/>
      <c r="D912" s="51"/>
      <c r="E912" s="51"/>
      <c r="F912" s="52"/>
      <c r="G912" s="51"/>
      <c r="H912" s="51"/>
      <c r="I912" s="51"/>
      <c r="J912" s="52"/>
      <c r="K912" s="51"/>
      <c r="L912" s="51"/>
      <c r="M912" s="51"/>
      <c r="N912" s="51"/>
      <c r="O912" s="51"/>
      <c r="P912" s="51"/>
      <c r="Q912" s="51"/>
      <c r="R912" s="51"/>
      <c r="S912" s="51"/>
      <c r="T912" s="51"/>
      <c r="U912" s="51"/>
      <c r="V912" s="51"/>
      <c r="W912" s="51"/>
      <c r="X912" s="51"/>
      <c r="Y912" s="51"/>
      <c r="Z912" s="51"/>
      <c r="AA912" s="51"/>
    </row>
    <row r="913" spans="1:27" ht="15">
      <c r="A913" s="51"/>
      <c r="B913" s="51"/>
      <c r="C913" s="51"/>
      <c r="D913" s="51"/>
      <c r="E913" s="51"/>
      <c r="F913" s="52"/>
      <c r="G913" s="51"/>
      <c r="H913" s="51"/>
      <c r="I913" s="51"/>
      <c r="J913" s="52"/>
      <c r="K913" s="51"/>
      <c r="L913" s="51"/>
      <c r="M913" s="51"/>
      <c r="N913" s="51"/>
      <c r="O913" s="51"/>
      <c r="P913" s="51"/>
      <c r="Q913" s="51"/>
      <c r="R913" s="51"/>
      <c r="S913" s="51"/>
      <c r="T913" s="51"/>
      <c r="U913" s="51"/>
      <c r="V913" s="51"/>
      <c r="W913" s="51"/>
      <c r="X913" s="51"/>
      <c r="Y913" s="51"/>
      <c r="Z913" s="51"/>
      <c r="AA913" s="51"/>
    </row>
    <row r="914" spans="1:27" ht="15">
      <c r="A914" s="51"/>
      <c r="B914" s="51"/>
      <c r="C914" s="51"/>
      <c r="D914" s="51"/>
      <c r="E914" s="51"/>
      <c r="F914" s="52"/>
      <c r="G914" s="51"/>
      <c r="H914" s="51"/>
      <c r="I914" s="51"/>
      <c r="J914" s="52"/>
      <c r="K914" s="51"/>
      <c r="L914" s="51"/>
      <c r="M914" s="51"/>
      <c r="N914" s="51"/>
      <c r="O914" s="51"/>
      <c r="P914" s="51"/>
      <c r="Q914" s="51"/>
      <c r="R914" s="51"/>
      <c r="S914" s="51"/>
      <c r="T914" s="51"/>
      <c r="U914" s="51"/>
      <c r="V914" s="51"/>
      <c r="W914" s="51"/>
      <c r="X914" s="51"/>
      <c r="Y914" s="51"/>
      <c r="Z914" s="51"/>
      <c r="AA914" s="51"/>
    </row>
    <row r="915" spans="1:27" ht="15">
      <c r="A915" s="51"/>
      <c r="B915" s="51"/>
      <c r="C915" s="51"/>
      <c r="D915" s="51"/>
      <c r="E915" s="51"/>
      <c r="F915" s="52"/>
      <c r="G915" s="51"/>
      <c r="H915" s="51"/>
      <c r="I915" s="51"/>
      <c r="J915" s="52"/>
      <c r="K915" s="51"/>
      <c r="L915" s="51"/>
      <c r="M915" s="51"/>
      <c r="N915" s="51"/>
      <c r="O915" s="51"/>
      <c r="P915" s="51"/>
      <c r="Q915" s="51"/>
      <c r="R915" s="51"/>
      <c r="S915" s="51"/>
      <c r="T915" s="51"/>
      <c r="U915" s="51"/>
      <c r="V915" s="51"/>
      <c r="W915" s="51"/>
      <c r="X915" s="51"/>
      <c r="Y915" s="51"/>
      <c r="Z915" s="51"/>
      <c r="AA915" s="51"/>
    </row>
    <row r="916" spans="1:27" ht="15">
      <c r="A916" s="51"/>
      <c r="B916" s="51"/>
      <c r="C916" s="51"/>
      <c r="D916" s="51"/>
      <c r="E916" s="51"/>
      <c r="F916" s="52"/>
      <c r="G916" s="51"/>
      <c r="H916" s="51"/>
      <c r="I916" s="51"/>
      <c r="J916" s="52"/>
      <c r="K916" s="51"/>
      <c r="L916" s="51"/>
      <c r="M916" s="51"/>
      <c r="N916" s="51"/>
      <c r="O916" s="51"/>
      <c r="P916" s="51"/>
      <c r="Q916" s="51"/>
      <c r="R916" s="51"/>
      <c r="S916" s="51"/>
      <c r="T916" s="51"/>
      <c r="U916" s="51"/>
      <c r="V916" s="51"/>
      <c r="W916" s="51"/>
      <c r="X916" s="51"/>
      <c r="Y916" s="51"/>
      <c r="Z916" s="51"/>
      <c r="AA916" s="51"/>
    </row>
    <row r="917" spans="1:27" ht="15">
      <c r="A917" s="51"/>
      <c r="B917" s="51"/>
      <c r="C917" s="51"/>
      <c r="D917" s="51"/>
      <c r="E917" s="51"/>
      <c r="F917" s="52"/>
      <c r="G917" s="51"/>
      <c r="H917" s="51"/>
      <c r="I917" s="51"/>
      <c r="J917" s="52"/>
      <c r="K917" s="51"/>
      <c r="L917" s="51"/>
      <c r="M917" s="51"/>
      <c r="N917" s="51"/>
      <c r="O917" s="51"/>
      <c r="P917" s="51"/>
      <c r="Q917" s="51"/>
      <c r="R917" s="51"/>
      <c r="S917" s="51"/>
      <c r="T917" s="51"/>
      <c r="U917" s="51"/>
      <c r="V917" s="51"/>
      <c r="W917" s="51"/>
      <c r="X917" s="51"/>
      <c r="Y917" s="51"/>
      <c r="Z917" s="51"/>
      <c r="AA917" s="51"/>
    </row>
    <row r="918" spans="1:27" ht="15">
      <c r="A918" s="51"/>
      <c r="B918" s="51"/>
      <c r="C918" s="51"/>
      <c r="D918" s="51"/>
      <c r="E918" s="51"/>
      <c r="F918" s="52"/>
      <c r="G918" s="51"/>
      <c r="H918" s="51"/>
      <c r="I918" s="51"/>
      <c r="J918" s="52"/>
      <c r="K918" s="51"/>
      <c r="L918" s="51"/>
      <c r="M918" s="51"/>
      <c r="N918" s="51"/>
      <c r="O918" s="51"/>
      <c r="P918" s="51"/>
      <c r="Q918" s="51"/>
      <c r="R918" s="51"/>
      <c r="S918" s="51"/>
      <c r="T918" s="51"/>
      <c r="U918" s="51"/>
      <c r="V918" s="51"/>
      <c r="W918" s="51"/>
      <c r="X918" s="51"/>
      <c r="Y918" s="51"/>
      <c r="Z918" s="51"/>
      <c r="AA918" s="51"/>
    </row>
    <row r="919" spans="1:27" ht="15">
      <c r="A919" s="51"/>
      <c r="B919" s="51"/>
      <c r="C919" s="51"/>
      <c r="D919" s="51"/>
      <c r="E919" s="51"/>
      <c r="F919" s="52"/>
      <c r="G919" s="51"/>
      <c r="H919" s="51"/>
      <c r="I919" s="51"/>
      <c r="J919" s="52"/>
      <c r="K919" s="51"/>
      <c r="L919" s="51"/>
      <c r="M919" s="51"/>
      <c r="N919" s="51"/>
      <c r="O919" s="51"/>
      <c r="P919" s="51"/>
      <c r="Q919" s="51"/>
      <c r="R919" s="51"/>
      <c r="S919" s="51"/>
      <c r="T919" s="51"/>
      <c r="U919" s="51"/>
      <c r="V919" s="51"/>
      <c r="W919" s="51"/>
      <c r="X919" s="51"/>
      <c r="Y919" s="51"/>
      <c r="Z919" s="51"/>
      <c r="AA919" s="51"/>
    </row>
    <row r="920" spans="1:27" ht="15">
      <c r="A920" s="51"/>
      <c r="B920" s="51"/>
      <c r="C920" s="51"/>
      <c r="D920" s="51"/>
      <c r="E920" s="51"/>
      <c r="F920" s="52"/>
      <c r="G920" s="51"/>
      <c r="H920" s="51"/>
      <c r="I920" s="51"/>
      <c r="J920" s="52"/>
      <c r="K920" s="51"/>
      <c r="L920" s="51"/>
      <c r="M920" s="51"/>
      <c r="N920" s="51"/>
      <c r="O920" s="51"/>
      <c r="P920" s="51"/>
      <c r="Q920" s="51"/>
      <c r="R920" s="51"/>
      <c r="S920" s="51"/>
      <c r="T920" s="51"/>
      <c r="U920" s="51"/>
      <c r="V920" s="51"/>
      <c r="W920" s="51"/>
      <c r="X920" s="51"/>
      <c r="Y920" s="51"/>
      <c r="Z920" s="51"/>
      <c r="AA920" s="51"/>
    </row>
    <row r="921" spans="1:27" ht="15">
      <c r="A921" s="51"/>
      <c r="B921" s="51"/>
      <c r="C921" s="51"/>
      <c r="D921" s="51"/>
      <c r="E921" s="51"/>
      <c r="F921" s="52"/>
      <c r="G921" s="51"/>
      <c r="H921" s="51"/>
      <c r="I921" s="51"/>
      <c r="J921" s="52"/>
      <c r="K921" s="51"/>
      <c r="L921" s="51"/>
      <c r="M921" s="51"/>
      <c r="N921" s="51"/>
      <c r="O921" s="51"/>
      <c r="P921" s="51"/>
      <c r="Q921" s="51"/>
      <c r="R921" s="51"/>
      <c r="S921" s="51"/>
      <c r="T921" s="51"/>
      <c r="U921" s="51"/>
      <c r="V921" s="51"/>
      <c r="W921" s="51"/>
      <c r="X921" s="51"/>
      <c r="Y921" s="51"/>
      <c r="Z921" s="51"/>
      <c r="AA921" s="51"/>
    </row>
    <row r="922" spans="1:27" ht="15">
      <c r="A922" s="51"/>
      <c r="B922" s="51"/>
      <c r="C922" s="51"/>
      <c r="D922" s="51"/>
      <c r="E922" s="51"/>
      <c r="F922" s="52"/>
      <c r="G922" s="51"/>
      <c r="H922" s="51"/>
      <c r="I922" s="51"/>
      <c r="J922" s="52"/>
      <c r="K922" s="51"/>
      <c r="L922" s="51"/>
      <c r="M922" s="51"/>
      <c r="N922" s="51"/>
      <c r="O922" s="51"/>
      <c r="P922" s="51"/>
      <c r="Q922" s="51"/>
      <c r="R922" s="51"/>
      <c r="S922" s="51"/>
      <c r="T922" s="51"/>
      <c r="U922" s="51"/>
      <c r="V922" s="51"/>
      <c r="W922" s="51"/>
      <c r="X922" s="51"/>
      <c r="Y922" s="51"/>
      <c r="Z922" s="51"/>
      <c r="AA922" s="51"/>
    </row>
    <row r="923" spans="1:27" ht="15">
      <c r="A923" s="51"/>
      <c r="B923" s="51"/>
      <c r="C923" s="51"/>
      <c r="D923" s="51"/>
      <c r="E923" s="51"/>
      <c r="F923" s="52"/>
      <c r="G923" s="51"/>
      <c r="H923" s="51"/>
      <c r="I923" s="51"/>
      <c r="J923" s="52"/>
      <c r="K923" s="51"/>
      <c r="L923" s="51"/>
      <c r="M923" s="51"/>
      <c r="N923" s="51"/>
      <c r="O923" s="51"/>
      <c r="P923" s="51"/>
      <c r="Q923" s="51"/>
      <c r="R923" s="51"/>
      <c r="S923" s="51"/>
      <c r="T923" s="51"/>
      <c r="U923" s="51"/>
      <c r="V923" s="51"/>
      <c r="W923" s="51"/>
      <c r="X923" s="51"/>
      <c r="Y923" s="51"/>
      <c r="Z923" s="51"/>
      <c r="AA923" s="51"/>
    </row>
    <row r="924" spans="1:27" ht="15">
      <c r="A924" s="51"/>
      <c r="B924" s="51"/>
      <c r="C924" s="51"/>
      <c r="D924" s="51"/>
      <c r="E924" s="51"/>
      <c r="F924" s="52"/>
      <c r="G924" s="51"/>
      <c r="H924" s="51"/>
      <c r="I924" s="51"/>
      <c r="J924" s="52"/>
      <c r="K924" s="51"/>
      <c r="L924" s="51"/>
      <c r="M924" s="51"/>
      <c r="N924" s="51"/>
      <c r="O924" s="51"/>
      <c r="P924" s="51"/>
      <c r="Q924" s="51"/>
      <c r="R924" s="51"/>
      <c r="S924" s="51"/>
      <c r="T924" s="51"/>
      <c r="U924" s="51"/>
      <c r="V924" s="51"/>
      <c r="W924" s="51"/>
      <c r="X924" s="51"/>
      <c r="Y924" s="51"/>
      <c r="Z924" s="51"/>
      <c r="AA924" s="51"/>
    </row>
    <row r="925" spans="1:27" ht="15">
      <c r="A925" s="51"/>
      <c r="B925" s="51"/>
      <c r="C925" s="51"/>
      <c r="D925" s="51"/>
      <c r="E925" s="51"/>
      <c r="F925" s="52"/>
      <c r="G925" s="51"/>
      <c r="H925" s="51"/>
      <c r="I925" s="51"/>
      <c r="J925" s="52"/>
      <c r="K925" s="51"/>
      <c r="L925" s="51"/>
      <c r="M925" s="51"/>
      <c r="N925" s="51"/>
      <c r="O925" s="51"/>
      <c r="P925" s="51"/>
      <c r="Q925" s="51"/>
      <c r="R925" s="51"/>
      <c r="S925" s="51"/>
      <c r="T925" s="51"/>
      <c r="U925" s="51"/>
      <c r="V925" s="51"/>
      <c r="W925" s="51"/>
      <c r="X925" s="51"/>
      <c r="Y925" s="51"/>
      <c r="Z925" s="51"/>
      <c r="AA925" s="51"/>
    </row>
    <row r="926" spans="1:27" ht="15">
      <c r="A926" s="51"/>
      <c r="B926" s="51"/>
      <c r="C926" s="51"/>
      <c r="D926" s="51"/>
      <c r="E926" s="51"/>
      <c r="F926" s="52"/>
      <c r="G926" s="51"/>
      <c r="H926" s="51"/>
      <c r="I926" s="51"/>
      <c r="J926" s="52"/>
      <c r="K926" s="51"/>
      <c r="L926" s="51"/>
      <c r="M926" s="51"/>
      <c r="N926" s="51"/>
      <c r="O926" s="51"/>
      <c r="P926" s="51"/>
      <c r="Q926" s="51"/>
      <c r="R926" s="51"/>
      <c r="S926" s="51"/>
      <c r="T926" s="51"/>
      <c r="U926" s="51"/>
      <c r="V926" s="51"/>
      <c r="W926" s="51"/>
      <c r="X926" s="51"/>
      <c r="Y926" s="51"/>
      <c r="Z926" s="51"/>
      <c r="AA926" s="51"/>
    </row>
    <row r="927" spans="1:27" ht="15">
      <c r="A927" s="51"/>
      <c r="B927" s="51"/>
      <c r="C927" s="51"/>
      <c r="D927" s="51"/>
      <c r="E927" s="51"/>
      <c r="F927" s="52"/>
      <c r="G927" s="51"/>
      <c r="H927" s="51"/>
      <c r="I927" s="51"/>
      <c r="J927" s="52"/>
      <c r="K927" s="51"/>
      <c r="L927" s="51"/>
      <c r="M927" s="51"/>
      <c r="N927" s="51"/>
      <c r="O927" s="51"/>
      <c r="P927" s="51"/>
      <c r="Q927" s="51"/>
      <c r="R927" s="51"/>
      <c r="S927" s="51"/>
      <c r="T927" s="51"/>
      <c r="U927" s="51"/>
      <c r="V927" s="51"/>
      <c r="W927" s="51"/>
      <c r="X927" s="51"/>
      <c r="Y927" s="51"/>
      <c r="Z927" s="51"/>
      <c r="AA927" s="51"/>
    </row>
    <row r="928" spans="1:27" ht="15">
      <c r="A928" s="51"/>
      <c r="B928" s="51"/>
      <c r="C928" s="51"/>
      <c r="D928" s="51"/>
      <c r="E928" s="51"/>
      <c r="F928" s="52"/>
      <c r="G928" s="51"/>
      <c r="H928" s="51"/>
      <c r="I928" s="51"/>
      <c r="J928" s="52"/>
      <c r="K928" s="51"/>
      <c r="L928" s="51"/>
      <c r="M928" s="51"/>
      <c r="N928" s="51"/>
      <c r="O928" s="51"/>
      <c r="P928" s="51"/>
      <c r="Q928" s="51"/>
      <c r="R928" s="51"/>
      <c r="S928" s="51"/>
      <c r="T928" s="51"/>
      <c r="U928" s="51"/>
      <c r="V928" s="51"/>
      <c r="W928" s="51"/>
      <c r="X928" s="51"/>
      <c r="Y928" s="51"/>
      <c r="Z928" s="51"/>
      <c r="AA928" s="51"/>
    </row>
    <row r="929" spans="1:27" ht="15">
      <c r="A929" s="51"/>
      <c r="B929" s="51"/>
      <c r="C929" s="51"/>
      <c r="D929" s="51"/>
      <c r="E929" s="51"/>
      <c r="F929" s="52"/>
      <c r="G929" s="51"/>
      <c r="H929" s="51"/>
      <c r="I929" s="51"/>
      <c r="J929" s="52"/>
      <c r="K929" s="51"/>
      <c r="L929" s="51"/>
      <c r="M929" s="51"/>
      <c r="N929" s="51"/>
      <c r="O929" s="51"/>
      <c r="P929" s="51"/>
      <c r="Q929" s="51"/>
      <c r="R929" s="51"/>
      <c r="S929" s="51"/>
      <c r="T929" s="51"/>
      <c r="U929" s="51"/>
      <c r="V929" s="51"/>
      <c r="W929" s="51"/>
      <c r="X929" s="51"/>
      <c r="Y929" s="51"/>
      <c r="Z929" s="51"/>
      <c r="AA929" s="51"/>
    </row>
    <row r="930" spans="1:27" ht="15">
      <c r="A930" s="51"/>
      <c r="B930" s="51"/>
      <c r="C930" s="51"/>
      <c r="D930" s="51"/>
      <c r="E930" s="51"/>
      <c r="F930" s="52"/>
      <c r="G930" s="51"/>
      <c r="H930" s="51"/>
      <c r="I930" s="51"/>
      <c r="J930" s="52"/>
      <c r="K930" s="51"/>
      <c r="L930" s="51"/>
      <c r="M930" s="51"/>
      <c r="N930" s="51"/>
      <c r="O930" s="51"/>
      <c r="P930" s="51"/>
      <c r="Q930" s="51"/>
      <c r="R930" s="51"/>
      <c r="S930" s="51"/>
      <c r="T930" s="51"/>
      <c r="U930" s="51"/>
      <c r="V930" s="51"/>
      <c r="W930" s="51"/>
      <c r="X930" s="51"/>
      <c r="Y930" s="51"/>
      <c r="Z930" s="51"/>
      <c r="AA930" s="51"/>
    </row>
    <row r="931" spans="1:27" ht="15">
      <c r="A931" s="51"/>
      <c r="B931" s="51"/>
      <c r="C931" s="51"/>
      <c r="D931" s="51"/>
      <c r="E931" s="51"/>
      <c r="F931" s="52"/>
      <c r="G931" s="51"/>
      <c r="H931" s="51"/>
      <c r="I931" s="51"/>
      <c r="J931" s="52"/>
      <c r="K931" s="51"/>
      <c r="L931" s="51"/>
      <c r="M931" s="51"/>
      <c r="N931" s="51"/>
      <c r="O931" s="51"/>
      <c r="P931" s="51"/>
      <c r="Q931" s="51"/>
      <c r="R931" s="51"/>
      <c r="S931" s="51"/>
      <c r="T931" s="51"/>
      <c r="U931" s="51"/>
      <c r="V931" s="51"/>
      <c r="W931" s="51"/>
      <c r="X931" s="51"/>
      <c r="Y931" s="51"/>
      <c r="Z931" s="51"/>
      <c r="AA931" s="51"/>
    </row>
    <row r="932" spans="1:27" ht="15">
      <c r="A932" s="51"/>
      <c r="B932" s="51"/>
      <c r="C932" s="51"/>
      <c r="D932" s="51"/>
      <c r="E932" s="51"/>
      <c r="F932" s="52"/>
      <c r="G932" s="51"/>
      <c r="H932" s="51"/>
      <c r="I932" s="51"/>
      <c r="J932" s="52"/>
      <c r="K932" s="51"/>
      <c r="L932" s="51"/>
      <c r="M932" s="51"/>
      <c r="N932" s="51"/>
      <c r="O932" s="51"/>
      <c r="P932" s="51"/>
      <c r="Q932" s="51"/>
      <c r="R932" s="51"/>
      <c r="S932" s="51"/>
      <c r="T932" s="51"/>
      <c r="U932" s="51"/>
      <c r="V932" s="51"/>
      <c r="W932" s="51"/>
      <c r="X932" s="51"/>
      <c r="Y932" s="51"/>
      <c r="Z932" s="51"/>
      <c r="AA932" s="51"/>
    </row>
    <row r="933" spans="1:27" ht="15">
      <c r="A933" s="51"/>
      <c r="B933" s="51"/>
      <c r="C933" s="51"/>
      <c r="D933" s="51"/>
      <c r="E933" s="51"/>
      <c r="F933" s="52"/>
      <c r="G933" s="51"/>
      <c r="H933" s="51"/>
      <c r="I933" s="51"/>
      <c r="J933" s="52"/>
      <c r="K933" s="51"/>
      <c r="L933" s="51"/>
      <c r="M933" s="51"/>
      <c r="N933" s="51"/>
      <c r="O933" s="51"/>
      <c r="P933" s="51"/>
      <c r="Q933" s="51"/>
      <c r="R933" s="51"/>
      <c r="S933" s="51"/>
      <c r="T933" s="51"/>
      <c r="U933" s="51"/>
      <c r="V933" s="51"/>
      <c r="W933" s="51"/>
      <c r="X933" s="51"/>
      <c r="Y933" s="51"/>
      <c r="Z933" s="51"/>
      <c r="AA933" s="51"/>
    </row>
    <row r="934" spans="1:27" ht="15">
      <c r="A934" s="51"/>
      <c r="B934" s="51"/>
      <c r="C934" s="51"/>
      <c r="D934" s="51"/>
      <c r="E934" s="51"/>
      <c r="F934" s="52"/>
      <c r="G934" s="51"/>
      <c r="H934" s="51"/>
      <c r="I934" s="51"/>
      <c r="J934" s="52"/>
      <c r="K934" s="51"/>
      <c r="L934" s="51"/>
      <c r="M934" s="51"/>
      <c r="N934" s="51"/>
      <c r="O934" s="51"/>
      <c r="P934" s="51"/>
      <c r="Q934" s="51"/>
      <c r="R934" s="51"/>
      <c r="S934" s="51"/>
      <c r="T934" s="51"/>
      <c r="U934" s="51"/>
      <c r="V934" s="51"/>
      <c r="W934" s="51"/>
      <c r="X934" s="51"/>
      <c r="Y934" s="51"/>
      <c r="Z934" s="51"/>
      <c r="AA934" s="51"/>
    </row>
    <row r="935" spans="1:27" ht="15">
      <c r="A935" s="51"/>
      <c r="B935" s="51"/>
      <c r="C935" s="51"/>
      <c r="D935" s="51"/>
      <c r="E935" s="51"/>
      <c r="F935" s="52"/>
      <c r="G935" s="51"/>
      <c r="H935" s="51"/>
      <c r="I935" s="51"/>
      <c r="J935" s="52"/>
      <c r="K935" s="51"/>
      <c r="L935" s="51"/>
      <c r="M935" s="51"/>
      <c r="N935" s="51"/>
      <c r="O935" s="51"/>
      <c r="P935" s="51"/>
      <c r="Q935" s="51"/>
      <c r="R935" s="51"/>
      <c r="S935" s="51"/>
      <c r="T935" s="51"/>
      <c r="U935" s="51"/>
      <c r="V935" s="51"/>
      <c r="W935" s="51"/>
      <c r="X935" s="51"/>
      <c r="Y935" s="51"/>
      <c r="Z935" s="51"/>
      <c r="AA935" s="51"/>
    </row>
    <row r="936" spans="1:27" ht="15">
      <c r="A936" s="51"/>
      <c r="B936" s="51"/>
      <c r="C936" s="51"/>
      <c r="D936" s="51"/>
      <c r="E936" s="51"/>
      <c r="F936" s="52"/>
      <c r="G936" s="51"/>
      <c r="H936" s="51"/>
      <c r="I936" s="51"/>
      <c r="J936" s="52"/>
      <c r="K936" s="51"/>
      <c r="L936" s="51"/>
      <c r="M936" s="51"/>
      <c r="N936" s="51"/>
      <c r="O936" s="51"/>
      <c r="P936" s="51"/>
      <c r="Q936" s="51"/>
      <c r="R936" s="51"/>
      <c r="S936" s="51"/>
      <c r="T936" s="51"/>
      <c r="U936" s="51"/>
      <c r="V936" s="51"/>
      <c r="W936" s="51"/>
      <c r="X936" s="51"/>
      <c r="Y936" s="51"/>
      <c r="Z936" s="51"/>
      <c r="AA936" s="51"/>
    </row>
    <row r="937" spans="1:27" ht="15">
      <c r="A937" s="51"/>
      <c r="B937" s="51"/>
      <c r="C937" s="51"/>
      <c r="D937" s="51"/>
      <c r="E937" s="51"/>
      <c r="F937" s="52"/>
      <c r="G937" s="51"/>
      <c r="H937" s="51"/>
      <c r="I937" s="51"/>
      <c r="J937" s="52"/>
      <c r="K937" s="51"/>
      <c r="L937" s="51"/>
      <c r="M937" s="51"/>
      <c r="N937" s="51"/>
      <c r="O937" s="51"/>
      <c r="P937" s="51"/>
      <c r="Q937" s="51"/>
      <c r="R937" s="51"/>
      <c r="S937" s="51"/>
      <c r="T937" s="51"/>
      <c r="U937" s="51"/>
      <c r="V937" s="51"/>
      <c r="W937" s="51"/>
      <c r="X937" s="51"/>
      <c r="Y937" s="51"/>
      <c r="Z937" s="51"/>
      <c r="AA937" s="51"/>
    </row>
    <row r="938" spans="1:27" ht="15">
      <c r="A938" s="51"/>
      <c r="B938" s="51"/>
      <c r="C938" s="51"/>
      <c r="D938" s="51"/>
      <c r="E938" s="51"/>
      <c r="F938" s="52"/>
      <c r="G938" s="51"/>
      <c r="H938" s="51"/>
      <c r="I938" s="51"/>
      <c r="J938" s="52"/>
      <c r="K938" s="51"/>
      <c r="L938" s="51"/>
      <c r="M938" s="51"/>
      <c r="N938" s="51"/>
      <c r="O938" s="51"/>
      <c r="P938" s="51"/>
      <c r="Q938" s="51"/>
      <c r="R938" s="51"/>
      <c r="S938" s="51"/>
      <c r="T938" s="51"/>
      <c r="U938" s="51"/>
      <c r="V938" s="51"/>
      <c r="W938" s="51"/>
      <c r="X938" s="51"/>
      <c r="Y938" s="51"/>
      <c r="Z938" s="51"/>
      <c r="AA938" s="51"/>
    </row>
    <row r="939" spans="1:27" ht="15">
      <c r="A939" s="51"/>
      <c r="B939" s="51"/>
      <c r="C939" s="51"/>
      <c r="D939" s="51"/>
      <c r="E939" s="51"/>
      <c r="F939" s="52"/>
      <c r="G939" s="51"/>
      <c r="H939" s="51"/>
      <c r="I939" s="51"/>
      <c r="J939" s="52"/>
      <c r="K939" s="51"/>
      <c r="L939" s="51"/>
      <c r="M939" s="51"/>
      <c r="N939" s="51"/>
      <c r="O939" s="51"/>
      <c r="P939" s="51"/>
      <c r="Q939" s="51"/>
      <c r="R939" s="51"/>
      <c r="S939" s="51"/>
      <c r="T939" s="51"/>
      <c r="U939" s="51"/>
      <c r="V939" s="51"/>
      <c r="W939" s="51"/>
      <c r="X939" s="51"/>
      <c r="Y939" s="51"/>
      <c r="Z939" s="51"/>
      <c r="AA939" s="51"/>
    </row>
    <row r="940" spans="1:27" ht="15">
      <c r="A940" s="51"/>
      <c r="B940" s="51"/>
      <c r="C940" s="51"/>
      <c r="D940" s="51"/>
      <c r="E940" s="51"/>
      <c r="F940" s="52"/>
      <c r="G940" s="51"/>
      <c r="H940" s="51"/>
      <c r="I940" s="51"/>
      <c r="J940" s="52"/>
      <c r="K940" s="51"/>
      <c r="L940" s="51"/>
      <c r="M940" s="51"/>
      <c r="N940" s="51"/>
      <c r="O940" s="51"/>
      <c r="P940" s="51"/>
      <c r="Q940" s="51"/>
      <c r="R940" s="51"/>
      <c r="S940" s="51"/>
      <c r="T940" s="51"/>
      <c r="U940" s="51"/>
      <c r="V940" s="51"/>
      <c r="W940" s="51"/>
      <c r="X940" s="51"/>
      <c r="Y940" s="51"/>
      <c r="Z940" s="51"/>
      <c r="AA940" s="51"/>
    </row>
    <row r="941" spans="1:27" ht="15">
      <c r="A941" s="51"/>
      <c r="B941" s="51"/>
      <c r="C941" s="51"/>
      <c r="D941" s="51"/>
      <c r="E941" s="51"/>
      <c r="F941" s="52"/>
      <c r="G941" s="51"/>
      <c r="H941" s="51"/>
      <c r="I941" s="51"/>
      <c r="J941" s="52"/>
      <c r="K941" s="51"/>
      <c r="L941" s="51"/>
      <c r="M941" s="51"/>
      <c r="N941" s="51"/>
      <c r="O941" s="51"/>
      <c r="P941" s="51"/>
      <c r="Q941" s="51"/>
      <c r="R941" s="51"/>
      <c r="S941" s="51"/>
      <c r="T941" s="51"/>
      <c r="U941" s="51"/>
      <c r="V941" s="51"/>
      <c r="W941" s="51"/>
      <c r="X941" s="51"/>
      <c r="Y941" s="51"/>
      <c r="Z941" s="51"/>
      <c r="AA941" s="51"/>
    </row>
    <row r="942" spans="1:27" ht="15">
      <c r="A942" s="51"/>
      <c r="B942" s="51"/>
      <c r="C942" s="51"/>
      <c r="D942" s="51"/>
      <c r="E942" s="51"/>
      <c r="F942" s="52"/>
      <c r="G942" s="51"/>
      <c r="H942" s="51"/>
      <c r="I942" s="51"/>
      <c r="J942" s="52"/>
      <c r="K942" s="51"/>
      <c r="L942" s="51"/>
      <c r="M942" s="51"/>
      <c r="N942" s="51"/>
      <c r="O942" s="51"/>
      <c r="P942" s="51"/>
      <c r="Q942" s="51"/>
      <c r="R942" s="51"/>
      <c r="S942" s="51"/>
      <c r="T942" s="51"/>
      <c r="U942" s="51"/>
      <c r="V942" s="51"/>
      <c r="W942" s="51"/>
      <c r="X942" s="51"/>
      <c r="Y942" s="51"/>
      <c r="Z942" s="51"/>
      <c r="AA942" s="51"/>
    </row>
    <row r="943" spans="1:27" ht="15">
      <c r="A943" s="51"/>
      <c r="B943" s="51"/>
      <c r="C943" s="51"/>
      <c r="D943" s="51"/>
      <c r="E943" s="51"/>
      <c r="F943" s="52"/>
      <c r="G943" s="51"/>
      <c r="H943" s="51"/>
      <c r="I943" s="51"/>
      <c r="J943" s="52"/>
      <c r="K943" s="51"/>
      <c r="L943" s="51"/>
      <c r="M943" s="51"/>
      <c r="N943" s="51"/>
      <c r="O943" s="51"/>
      <c r="P943" s="51"/>
      <c r="Q943" s="51"/>
      <c r="R943" s="51"/>
      <c r="S943" s="51"/>
      <c r="T943" s="51"/>
      <c r="U943" s="51"/>
      <c r="V943" s="51"/>
      <c r="W943" s="51"/>
      <c r="X943" s="51"/>
      <c r="Y943" s="51"/>
      <c r="Z943" s="51"/>
      <c r="AA943" s="51"/>
    </row>
    <row r="944" spans="1:27" ht="15">
      <c r="A944" s="51"/>
      <c r="B944" s="51"/>
      <c r="C944" s="51"/>
      <c r="D944" s="51"/>
      <c r="E944" s="51"/>
      <c r="F944" s="52"/>
      <c r="G944" s="51"/>
      <c r="H944" s="51"/>
      <c r="I944" s="51"/>
      <c r="J944" s="52"/>
      <c r="K944" s="51"/>
      <c r="L944" s="51"/>
      <c r="M944" s="51"/>
      <c r="N944" s="51"/>
      <c r="O944" s="51"/>
      <c r="P944" s="51"/>
      <c r="Q944" s="51"/>
      <c r="R944" s="51"/>
      <c r="S944" s="51"/>
      <c r="T944" s="51"/>
      <c r="U944" s="51"/>
      <c r="V944" s="51"/>
      <c r="W944" s="51"/>
      <c r="X944" s="51"/>
      <c r="Y944" s="51"/>
      <c r="Z944" s="51"/>
      <c r="AA944" s="51"/>
    </row>
    <row r="945" spans="1:27" ht="15">
      <c r="A945" s="51"/>
      <c r="B945" s="51"/>
      <c r="C945" s="51"/>
      <c r="D945" s="51"/>
      <c r="E945" s="51"/>
      <c r="F945" s="52"/>
      <c r="G945" s="51"/>
      <c r="H945" s="51"/>
      <c r="I945" s="51"/>
      <c r="J945" s="52"/>
      <c r="K945" s="51"/>
      <c r="L945" s="51"/>
      <c r="M945" s="51"/>
      <c r="N945" s="51"/>
      <c r="O945" s="51"/>
      <c r="P945" s="51"/>
      <c r="Q945" s="51"/>
      <c r="R945" s="51"/>
      <c r="S945" s="51"/>
      <c r="T945" s="51"/>
      <c r="U945" s="51"/>
      <c r="V945" s="51"/>
      <c r="W945" s="51"/>
      <c r="X945" s="51"/>
      <c r="Y945" s="51"/>
      <c r="Z945" s="51"/>
      <c r="AA945" s="51"/>
    </row>
    <row r="946" spans="1:27" ht="15">
      <c r="A946" s="51"/>
      <c r="B946" s="51"/>
      <c r="C946" s="51"/>
      <c r="D946" s="51"/>
      <c r="E946" s="51"/>
      <c r="F946" s="52"/>
      <c r="G946" s="51"/>
      <c r="H946" s="51"/>
      <c r="I946" s="51"/>
      <c r="J946" s="52"/>
      <c r="K946" s="51"/>
      <c r="L946" s="51"/>
      <c r="M946" s="51"/>
      <c r="N946" s="51"/>
      <c r="O946" s="51"/>
      <c r="P946" s="51"/>
      <c r="Q946" s="51"/>
      <c r="R946" s="51"/>
      <c r="S946" s="51"/>
      <c r="T946" s="51"/>
      <c r="U946" s="51"/>
      <c r="V946" s="51"/>
      <c r="W946" s="51"/>
      <c r="X946" s="51"/>
      <c r="Y946" s="51"/>
      <c r="Z946" s="51"/>
      <c r="AA946" s="51"/>
    </row>
    <row r="947" spans="1:27" ht="15">
      <c r="A947" s="51"/>
      <c r="B947" s="51"/>
      <c r="C947" s="51"/>
      <c r="D947" s="51"/>
      <c r="E947" s="51"/>
      <c r="F947" s="52"/>
      <c r="G947" s="51"/>
      <c r="H947" s="51"/>
      <c r="I947" s="51"/>
      <c r="J947" s="52"/>
      <c r="K947" s="51"/>
      <c r="L947" s="51"/>
      <c r="M947" s="51"/>
      <c r="N947" s="51"/>
      <c r="O947" s="51"/>
      <c r="P947" s="51"/>
      <c r="Q947" s="51"/>
      <c r="R947" s="51"/>
      <c r="S947" s="51"/>
      <c r="T947" s="51"/>
      <c r="U947" s="51"/>
      <c r="V947" s="51"/>
      <c r="W947" s="51"/>
      <c r="X947" s="51"/>
      <c r="Y947" s="51"/>
      <c r="Z947" s="51"/>
      <c r="AA947" s="51"/>
    </row>
    <row r="948" spans="1:27" ht="15">
      <c r="A948" s="51"/>
      <c r="B948" s="51"/>
      <c r="C948" s="51"/>
      <c r="D948" s="51"/>
      <c r="E948" s="51"/>
      <c r="F948" s="52"/>
      <c r="G948" s="51"/>
      <c r="H948" s="51"/>
      <c r="I948" s="51"/>
      <c r="J948" s="52"/>
      <c r="K948" s="51"/>
      <c r="L948" s="51"/>
      <c r="M948" s="51"/>
      <c r="N948" s="51"/>
      <c r="O948" s="51"/>
      <c r="P948" s="51"/>
      <c r="Q948" s="51"/>
      <c r="R948" s="51"/>
      <c r="S948" s="51"/>
      <c r="T948" s="51"/>
      <c r="U948" s="51"/>
      <c r="V948" s="51"/>
      <c r="W948" s="51"/>
      <c r="X948" s="51"/>
      <c r="Y948" s="51"/>
      <c r="Z948" s="51"/>
      <c r="AA948" s="51"/>
    </row>
    <row r="949" spans="1:27" ht="15">
      <c r="A949" s="51"/>
      <c r="B949" s="51"/>
      <c r="C949" s="51"/>
      <c r="D949" s="51"/>
      <c r="E949" s="51"/>
      <c r="F949" s="52"/>
      <c r="G949" s="51"/>
      <c r="H949" s="51"/>
      <c r="I949" s="51"/>
      <c r="J949" s="52"/>
      <c r="K949" s="51"/>
      <c r="L949" s="51"/>
      <c r="M949" s="51"/>
      <c r="N949" s="51"/>
      <c r="O949" s="51"/>
      <c r="P949" s="51"/>
      <c r="Q949" s="51"/>
      <c r="R949" s="51"/>
      <c r="S949" s="51"/>
      <c r="T949" s="51"/>
      <c r="U949" s="51"/>
      <c r="V949" s="51"/>
      <c r="W949" s="51"/>
      <c r="X949" s="51"/>
      <c r="Y949" s="51"/>
      <c r="Z949" s="51"/>
      <c r="AA949" s="51"/>
    </row>
    <row r="950" spans="1:27" ht="15">
      <c r="A950" s="51"/>
      <c r="B950" s="51"/>
      <c r="C950" s="51"/>
      <c r="D950" s="51"/>
      <c r="E950" s="51"/>
      <c r="F950" s="52"/>
      <c r="G950" s="51"/>
      <c r="H950" s="51"/>
      <c r="I950" s="51"/>
      <c r="J950" s="52"/>
      <c r="K950" s="51"/>
      <c r="L950" s="51"/>
      <c r="M950" s="51"/>
      <c r="N950" s="51"/>
      <c r="O950" s="51"/>
      <c r="P950" s="51"/>
      <c r="Q950" s="51"/>
      <c r="R950" s="51"/>
      <c r="S950" s="51"/>
      <c r="T950" s="51"/>
      <c r="U950" s="51"/>
      <c r="V950" s="51"/>
      <c r="W950" s="51"/>
      <c r="X950" s="51"/>
      <c r="Y950" s="51"/>
      <c r="Z950" s="51"/>
      <c r="AA950" s="51"/>
    </row>
    <row r="951" spans="1:27" ht="15">
      <c r="A951" s="51"/>
      <c r="B951" s="51"/>
      <c r="C951" s="51"/>
      <c r="D951" s="51"/>
      <c r="E951" s="51"/>
      <c r="F951" s="52"/>
      <c r="G951" s="51"/>
      <c r="H951" s="51"/>
      <c r="I951" s="51"/>
      <c r="J951" s="52"/>
      <c r="K951" s="51"/>
      <c r="L951" s="51"/>
      <c r="M951" s="51"/>
      <c r="N951" s="51"/>
      <c r="O951" s="51"/>
      <c r="P951" s="51"/>
      <c r="Q951" s="51"/>
      <c r="R951" s="51"/>
      <c r="S951" s="51"/>
      <c r="T951" s="51"/>
      <c r="U951" s="51"/>
      <c r="V951" s="51"/>
      <c r="W951" s="51"/>
      <c r="X951" s="51"/>
      <c r="Y951" s="51"/>
      <c r="Z951" s="51"/>
      <c r="AA951" s="51"/>
    </row>
    <row r="952" spans="1:27" ht="15">
      <c r="A952" s="51"/>
      <c r="B952" s="51"/>
      <c r="C952" s="51"/>
      <c r="D952" s="51"/>
      <c r="E952" s="51"/>
      <c r="F952" s="52"/>
      <c r="G952" s="51"/>
      <c r="H952" s="51"/>
      <c r="I952" s="51"/>
      <c r="J952" s="52"/>
      <c r="K952" s="51"/>
      <c r="L952" s="51"/>
      <c r="M952" s="51"/>
      <c r="N952" s="51"/>
      <c r="O952" s="51"/>
      <c r="P952" s="51"/>
      <c r="Q952" s="51"/>
      <c r="R952" s="51"/>
      <c r="S952" s="51"/>
      <c r="T952" s="51"/>
      <c r="U952" s="51"/>
      <c r="V952" s="51"/>
      <c r="W952" s="51"/>
      <c r="X952" s="51"/>
      <c r="Y952" s="51"/>
      <c r="Z952" s="51"/>
      <c r="AA952" s="51"/>
    </row>
    <row r="953" spans="1:27" ht="15">
      <c r="A953" s="51"/>
      <c r="B953" s="51"/>
      <c r="C953" s="51"/>
      <c r="D953" s="51"/>
      <c r="E953" s="51"/>
      <c r="F953" s="52"/>
      <c r="G953" s="51"/>
      <c r="H953" s="51"/>
      <c r="I953" s="51"/>
      <c r="J953" s="52"/>
      <c r="K953" s="51"/>
      <c r="L953" s="51"/>
      <c r="M953" s="51"/>
      <c r="N953" s="51"/>
      <c r="O953" s="51"/>
      <c r="P953" s="51"/>
      <c r="Q953" s="51"/>
      <c r="R953" s="51"/>
      <c r="S953" s="51"/>
      <c r="T953" s="51"/>
      <c r="U953" s="51"/>
      <c r="V953" s="51"/>
      <c r="W953" s="51"/>
      <c r="X953" s="51"/>
      <c r="Y953" s="51"/>
      <c r="Z953" s="51"/>
      <c r="AA953" s="51"/>
    </row>
    <row r="954" spans="1:27" ht="15">
      <c r="A954" s="51"/>
      <c r="B954" s="51"/>
      <c r="C954" s="51"/>
      <c r="D954" s="51"/>
      <c r="E954" s="51"/>
      <c r="F954" s="52"/>
      <c r="G954" s="51"/>
      <c r="H954" s="51"/>
      <c r="I954" s="51"/>
      <c r="J954" s="52"/>
      <c r="K954" s="51"/>
      <c r="L954" s="51"/>
      <c r="M954" s="51"/>
      <c r="N954" s="51"/>
      <c r="O954" s="51"/>
      <c r="P954" s="51"/>
      <c r="Q954" s="51"/>
      <c r="R954" s="51"/>
      <c r="S954" s="51"/>
      <c r="T954" s="51"/>
      <c r="U954" s="51"/>
      <c r="V954" s="51"/>
      <c r="W954" s="51"/>
      <c r="X954" s="51"/>
      <c r="Y954" s="51"/>
      <c r="Z954" s="51"/>
      <c r="AA954" s="51"/>
    </row>
    <row r="955" spans="1:27" ht="15">
      <c r="A955" s="51"/>
      <c r="B955" s="51"/>
      <c r="C955" s="51"/>
      <c r="D955" s="51"/>
      <c r="E955" s="51"/>
      <c r="F955" s="52"/>
      <c r="G955" s="51"/>
      <c r="H955" s="51"/>
      <c r="I955" s="51"/>
      <c r="J955" s="52"/>
      <c r="K955" s="51"/>
      <c r="L955" s="51"/>
      <c r="M955" s="51"/>
      <c r="N955" s="51"/>
      <c r="O955" s="51"/>
      <c r="P955" s="51"/>
      <c r="Q955" s="51"/>
      <c r="R955" s="51"/>
      <c r="S955" s="51"/>
      <c r="T955" s="51"/>
      <c r="U955" s="51"/>
      <c r="V955" s="51"/>
      <c r="W955" s="51"/>
      <c r="X955" s="51"/>
      <c r="Y955" s="51"/>
      <c r="Z955" s="51"/>
      <c r="AA955" s="51"/>
    </row>
    <row r="956" spans="1:27" ht="15">
      <c r="A956" s="51"/>
      <c r="B956" s="51"/>
      <c r="C956" s="51"/>
      <c r="D956" s="51"/>
      <c r="E956" s="51"/>
      <c r="F956" s="52"/>
      <c r="G956" s="51"/>
      <c r="H956" s="51"/>
      <c r="I956" s="51"/>
      <c r="J956" s="52"/>
      <c r="K956" s="51"/>
      <c r="L956" s="51"/>
      <c r="M956" s="51"/>
      <c r="N956" s="51"/>
      <c r="O956" s="51"/>
      <c r="P956" s="51"/>
      <c r="Q956" s="51"/>
      <c r="R956" s="51"/>
      <c r="S956" s="51"/>
      <c r="T956" s="51"/>
      <c r="U956" s="51"/>
      <c r="V956" s="51"/>
      <c r="W956" s="51"/>
      <c r="X956" s="51"/>
      <c r="Y956" s="51"/>
      <c r="Z956" s="51"/>
      <c r="AA956" s="51"/>
    </row>
    <row r="957" spans="1:27" ht="15">
      <c r="A957" s="51"/>
      <c r="B957" s="51"/>
      <c r="C957" s="51"/>
      <c r="D957" s="51"/>
      <c r="E957" s="51"/>
      <c r="F957" s="52"/>
      <c r="G957" s="51"/>
      <c r="H957" s="51"/>
      <c r="I957" s="51"/>
      <c r="J957" s="52"/>
      <c r="K957" s="51"/>
      <c r="L957" s="51"/>
      <c r="M957" s="51"/>
      <c r="N957" s="51"/>
      <c r="O957" s="51"/>
      <c r="P957" s="51"/>
      <c r="Q957" s="51"/>
      <c r="R957" s="51"/>
      <c r="S957" s="51"/>
      <c r="T957" s="51"/>
      <c r="U957" s="51"/>
      <c r="V957" s="51"/>
      <c r="W957" s="51"/>
      <c r="X957" s="51"/>
      <c r="Y957" s="51"/>
      <c r="Z957" s="51"/>
      <c r="AA957" s="51"/>
    </row>
    <row r="958" spans="1:27" ht="15">
      <c r="A958" s="51"/>
      <c r="B958" s="51"/>
      <c r="C958" s="51"/>
      <c r="D958" s="51"/>
      <c r="E958" s="51"/>
      <c r="F958" s="52"/>
      <c r="G958" s="51"/>
      <c r="H958" s="51"/>
      <c r="I958" s="51"/>
      <c r="J958" s="52"/>
      <c r="K958" s="51"/>
      <c r="L958" s="51"/>
      <c r="M958" s="51"/>
      <c r="N958" s="51"/>
      <c r="O958" s="51"/>
      <c r="P958" s="51"/>
      <c r="Q958" s="51"/>
      <c r="R958" s="51"/>
      <c r="S958" s="51"/>
      <c r="T958" s="51"/>
      <c r="U958" s="51"/>
      <c r="V958" s="51"/>
      <c r="W958" s="51"/>
      <c r="X958" s="51"/>
      <c r="Y958" s="51"/>
      <c r="Z958" s="51"/>
      <c r="AA958" s="51"/>
    </row>
    <row r="959" spans="1:27" ht="15">
      <c r="A959" s="51"/>
      <c r="B959" s="51"/>
      <c r="C959" s="51"/>
      <c r="D959" s="51"/>
      <c r="E959" s="51"/>
      <c r="F959" s="52"/>
      <c r="G959" s="51"/>
      <c r="H959" s="51"/>
      <c r="I959" s="51"/>
      <c r="J959" s="52"/>
      <c r="K959" s="51"/>
      <c r="L959" s="51"/>
      <c r="M959" s="51"/>
      <c r="N959" s="51"/>
      <c r="O959" s="51"/>
      <c r="P959" s="51"/>
      <c r="Q959" s="51"/>
      <c r="R959" s="51"/>
      <c r="S959" s="51"/>
      <c r="T959" s="51"/>
      <c r="U959" s="51"/>
      <c r="V959" s="51"/>
      <c r="W959" s="51"/>
      <c r="X959" s="51"/>
      <c r="Y959" s="51"/>
      <c r="Z959" s="51"/>
      <c r="AA959" s="51"/>
    </row>
    <row r="960" spans="1:27" ht="15">
      <c r="A960" s="51"/>
      <c r="B960" s="51"/>
      <c r="C960" s="51"/>
      <c r="D960" s="51"/>
      <c r="E960" s="51"/>
      <c r="F960" s="52"/>
      <c r="G960" s="51"/>
      <c r="H960" s="51"/>
      <c r="I960" s="51"/>
      <c r="J960" s="52"/>
      <c r="K960" s="51"/>
      <c r="L960" s="51"/>
      <c r="M960" s="51"/>
      <c r="N960" s="51"/>
      <c r="O960" s="51"/>
      <c r="P960" s="51"/>
      <c r="Q960" s="51"/>
      <c r="R960" s="51"/>
      <c r="S960" s="51"/>
      <c r="T960" s="51"/>
      <c r="U960" s="51"/>
      <c r="V960" s="51"/>
      <c r="W960" s="51"/>
      <c r="X960" s="51"/>
      <c r="Y960" s="51"/>
      <c r="Z960" s="51"/>
      <c r="AA960" s="51"/>
    </row>
    <row r="961" spans="1:27" ht="15">
      <c r="A961" s="51"/>
      <c r="B961" s="51"/>
      <c r="C961" s="51"/>
      <c r="D961" s="51"/>
      <c r="E961" s="51"/>
      <c r="F961" s="52"/>
      <c r="G961" s="51"/>
      <c r="H961" s="51"/>
      <c r="I961" s="51"/>
      <c r="J961" s="52"/>
      <c r="K961" s="51"/>
      <c r="L961" s="51"/>
      <c r="M961" s="51"/>
      <c r="N961" s="51"/>
      <c r="O961" s="51"/>
      <c r="P961" s="51"/>
      <c r="Q961" s="51"/>
      <c r="R961" s="51"/>
      <c r="S961" s="51"/>
      <c r="T961" s="51"/>
      <c r="U961" s="51"/>
      <c r="V961" s="51"/>
      <c r="W961" s="51"/>
      <c r="X961" s="51"/>
      <c r="Y961" s="51"/>
      <c r="Z961" s="51"/>
      <c r="AA961" s="51"/>
    </row>
    <row r="962" spans="1:27" ht="15">
      <c r="A962" s="51"/>
      <c r="B962" s="51"/>
      <c r="C962" s="51"/>
      <c r="D962" s="51"/>
      <c r="E962" s="51"/>
      <c r="F962" s="52"/>
      <c r="G962" s="51"/>
      <c r="H962" s="51"/>
      <c r="I962" s="51"/>
      <c r="J962" s="52"/>
      <c r="K962" s="51"/>
      <c r="L962" s="51"/>
      <c r="M962" s="51"/>
      <c r="N962" s="51"/>
      <c r="O962" s="51"/>
      <c r="P962" s="51"/>
      <c r="Q962" s="51"/>
      <c r="R962" s="51"/>
      <c r="S962" s="51"/>
      <c r="T962" s="51"/>
      <c r="U962" s="51"/>
      <c r="V962" s="51"/>
      <c r="W962" s="51"/>
      <c r="X962" s="51"/>
      <c r="Y962" s="51"/>
      <c r="Z962" s="51"/>
      <c r="AA962" s="51"/>
    </row>
    <row r="963" spans="1:27" ht="15">
      <c r="A963" s="51"/>
      <c r="B963" s="51"/>
      <c r="C963" s="51"/>
      <c r="D963" s="51"/>
      <c r="E963" s="51"/>
      <c r="F963" s="52"/>
      <c r="G963" s="51"/>
      <c r="H963" s="51"/>
      <c r="I963" s="51"/>
      <c r="J963" s="52"/>
      <c r="K963" s="51"/>
      <c r="L963" s="51"/>
      <c r="M963" s="51"/>
      <c r="N963" s="51"/>
      <c r="O963" s="51"/>
      <c r="P963" s="51"/>
      <c r="Q963" s="51"/>
      <c r="R963" s="51"/>
      <c r="S963" s="51"/>
      <c r="T963" s="51"/>
      <c r="U963" s="51"/>
      <c r="V963" s="51"/>
      <c r="W963" s="51"/>
      <c r="X963" s="51"/>
      <c r="Y963" s="51"/>
      <c r="Z963" s="51"/>
      <c r="AA963" s="51"/>
    </row>
    <row r="964" spans="1:27" ht="15">
      <c r="A964" s="51"/>
      <c r="B964" s="51"/>
      <c r="C964" s="51"/>
      <c r="D964" s="51"/>
      <c r="E964" s="51"/>
      <c r="F964" s="52"/>
      <c r="G964" s="51"/>
      <c r="H964" s="51"/>
      <c r="I964" s="51"/>
      <c r="J964" s="52"/>
      <c r="K964" s="51"/>
      <c r="L964" s="51"/>
      <c r="M964" s="51"/>
      <c r="N964" s="51"/>
      <c r="O964" s="51"/>
      <c r="P964" s="51"/>
      <c r="Q964" s="51"/>
      <c r="R964" s="51"/>
      <c r="S964" s="51"/>
      <c r="T964" s="51"/>
      <c r="U964" s="51"/>
      <c r="V964" s="51"/>
      <c r="W964" s="51"/>
      <c r="X964" s="51"/>
      <c r="Y964" s="51"/>
      <c r="Z964" s="51"/>
      <c r="AA964" s="51"/>
    </row>
    <row r="965" spans="1:27" ht="15">
      <c r="A965" s="51"/>
      <c r="B965" s="51"/>
      <c r="C965" s="51"/>
      <c r="D965" s="51"/>
      <c r="E965" s="51"/>
      <c r="F965" s="52"/>
      <c r="G965" s="51"/>
      <c r="H965" s="51"/>
      <c r="I965" s="51"/>
      <c r="J965" s="52"/>
      <c r="K965" s="51"/>
      <c r="L965" s="51"/>
      <c r="M965" s="51"/>
      <c r="N965" s="51"/>
      <c r="O965" s="51"/>
      <c r="P965" s="51"/>
      <c r="Q965" s="51"/>
      <c r="R965" s="51"/>
      <c r="S965" s="51"/>
      <c r="T965" s="51"/>
      <c r="U965" s="51"/>
      <c r="V965" s="51"/>
      <c r="W965" s="51"/>
      <c r="X965" s="51"/>
      <c r="Y965" s="51"/>
      <c r="Z965" s="51"/>
      <c r="AA965" s="51"/>
    </row>
    <row r="966" spans="1:27" ht="15">
      <c r="A966" s="51"/>
      <c r="B966" s="51"/>
      <c r="C966" s="51"/>
      <c r="D966" s="51"/>
      <c r="E966" s="51"/>
      <c r="F966" s="52"/>
      <c r="G966" s="51"/>
      <c r="H966" s="51"/>
      <c r="I966" s="51"/>
      <c r="J966" s="52"/>
      <c r="K966" s="51"/>
      <c r="L966" s="51"/>
      <c r="M966" s="51"/>
      <c r="N966" s="51"/>
      <c r="O966" s="51"/>
      <c r="P966" s="51"/>
      <c r="Q966" s="51"/>
      <c r="R966" s="51"/>
      <c r="S966" s="51"/>
      <c r="T966" s="51"/>
      <c r="U966" s="51"/>
      <c r="V966" s="51"/>
      <c r="W966" s="51"/>
      <c r="X966" s="51"/>
      <c r="Y966" s="51"/>
      <c r="Z966" s="51"/>
      <c r="AA966" s="51"/>
    </row>
    <row r="967" spans="1:27" ht="15">
      <c r="A967" s="51"/>
      <c r="B967" s="51"/>
      <c r="C967" s="51"/>
      <c r="D967" s="51"/>
      <c r="E967" s="51"/>
      <c r="F967" s="52"/>
      <c r="G967" s="51"/>
      <c r="H967" s="51"/>
      <c r="I967" s="51"/>
      <c r="J967" s="52"/>
      <c r="K967" s="51"/>
      <c r="L967" s="51"/>
      <c r="M967" s="51"/>
      <c r="N967" s="51"/>
      <c r="O967" s="51"/>
      <c r="P967" s="51"/>
      <c r="Q967" s="51"/>
      <c r="R967" s="51"/>
      <c r="S967" s="51"/>
      <c r="T967" s="51"/>
      <c r="U967" s="51"/>
      <c r="V967" s="51"/>
      <c r="W967" s="51"/>
      <c r="X967" s="51"/>
      <c r="Y967" s="51"/>
      <c r="Z967" s="51"/>
      <c r="AA967" s="51"/>
    </row>
    <row r="968" spans="1:27" ht="15">
      <c r="A968" s="51"/>
      <c r="B968" s="51"/>
      <c r="C968" s="51"/>
      <c r="D968" s="51"/>
      <c r="E968" s="51"/>
      <c r="F968" s="52"/>
      <c r="G968" s="51"/>
      <c r="H968" s="51"/>
      <c r="I968" s="51"/>
      <c r="J968" s="52"/>
      <c r="K968" s="51"/>
      <c r="L968" s="51"/>
      <c r="M968" s="51"/>
      <c r="N968" s="51"/>
      <c r="O968" s="51"/>
      <c r="P968" s="51"/>
      <c r="Q968" s="51"/>
      <c r="R968" s="51"/>
      <c r="S968" s="51"/>
      <c r="T968" s="51"/>
      <c r="U968" s="51"/>
      <c r="V968" s="51"/>
      <c r="W968" s="51"/>
      <c r="X968" s="51"/>
      <c r="Y968" s="51"/>
      <c r="Z968" s="51"/>
      <c r="AA968" s="51"/>
    </row>
    <row r="969" spans="1:27" ht="15">
      <c r="A969" s="51"/>
      <c r="B969" s="51"/>
      <c r="C969" s="51"/>
      <c r="D969" s="51"/>
      <c r="E969" s="51"/>
      <c r="F969" s="52"/>
      <c r="G969" s="51"/>
      <c r="H969" s="51"/>
      <c r="I969" s="51"/>
      <c r="J969" s="52"/>
      <c r="K969" s="51"/>
      <c r="L969" s="51"/>
      <c r="M969" s="51"/>
      <c r="N969" s="51"/>
      <c r="O969" s="51"/>
      <c r="P969" s="51"/>
      <c r="Q969" s="51"/>
      <c r="R969" s="51"/>
      <c r="S969" s="51"/>
      <c r="T969" s="51"/>
      <c r="U969" s="51"/>
      <c r="V969" s="51"/>
      <c r="W969" s="51"/>
      <c r="X969" s="51"/>
      <c r="Y969" s="51"/>
      <c r="Z969" s="51"/>
      <c r="AA969" s="51"/>
    </row>
    <row r="970" spans="1:27" ht="15">
      <c r="A970" s="51"/>
      <c r="B970" s="51"/>
      <c r="C970" s="51"/>
      <c r="D970" s="51"/>
      <c r="E970" s="51"/>
      <c r="F970" s="52"/>
      <c r="G970" s="51"/>
      <c r="H970" s="51"/>
      <c r="I970" s="51"/>
      <c r="J970" s="52"/>
      <c r="K970" s="51"/>
      <c r="L970" s="51"/>
      <c r="M970" s="51"/>
      <c r="N970" s="51"/>
      <c r="O970" s="51"/>
      <c r="P970" s="51"/>
      <c r="Q970" s="51"/>
      <c r="R970" s="51"/>
      <c r="S970" s="51"/>
      <c r="T970" s="51"/>
      <c r="U970" s="51"/>
      <c r="V970" s="51"/>
      <c r="W970" s="51"/>
      <c r="X970" s="51"/>
      <c r="Y970" s="51"/>
      <c r="Z970" s="51"/>
      <c r="AA970" s="51"/>
    </row>
    <row r="971" spans="1:27" ht="15">
      <c r="A971" s="51"/>
      <c r="B971" s="51"/>
      <c r="C971" s="51"/>
      <c r="D971" s="51"/>
      <c r="E971" s="51"/>
      <c r="F971" s="52"/>
      <c r="G971" s="51"/>
      <c r="H971" s="51"/>
      <c r="I971" s="51"/>
      <c r="J971" s="52"/>
      <c r="K971" s="51"/>
      <c r="L971" s="51"/>
      <c r="M971" s="51"/>
      <c r="N971" s="51"/>
      <c r="O971" s="51"/>
      <c r="P971" s="51"/>
      <c r="Q971" s="51"/>
      <c r="R971" s="51"/>
      <c r="S971" s="51"/>
      <c r="T971" s="51"/>
      <c r="U971" s="51"/>
      <c r="V971" s="51"/>
      <c r="W971" s="51"/>
      <c r="X971" s="51"/>
      <c r="Y971" s="51"/>
      <c r="Z971" s="51"/>
      <c r="AA971" s="51"/>
    </row>
    <row r="972" spans="1:27" ht="15">
      <c r="A972" s="51"/>
      <c r="B972" s="51"/>
      <c r="C972" s="51"/>
      <c r="D972" s="51"/>
      <c r="E972" s="51"/>
      <c r="F972" s="52"/>
      <c r="G972" s="51"/>
      <c r="H972" s="51"/>
      <c r="I972" s="51"/>
      <c r="J972" s="52"/>
      <c r="K972" s="51"/>
      <c r="L972" s="51"/>
      <c r="M972" s="51"/>
      <c r="N972" s="51"/>
      <c r="O972" s="51"/>
      <c r="P972" s="51"/>
      <c r="Q972" s="51"/>
      <c r="R972" s="51"/>
      <c r="S972" s="51"/>
      <c r="T972" s="51"/>
      <c r="U972" s="51"/>
      <c r="V972" s="51"/>
      <c r="W972" s="51"/>
      <c r="X972" s="51"/>
      <c r="Y972" s="51"/>
      <c r="Z972" s="51"/>
      <c r="AA972" s="51"/>
    </row>
    <row r="973" spans="1:27" ht="15">
      <c r="A973" s="51"/>
      <c r="B973" s="51"/>
      <c r="C973" s="51"/>
      <c r="D973" s="51"/>
      <c r="E973" s="51"/>
      <c r="F973" s="52"/>
      <c r="G973" s="51"/>
      <c r="H973" s="51"/>
      <c r="I973" s="51"/>
      <c r="J973" s="52"/>
      <c r="K973" s="51"/>
      <c r="L973" s="51"/>
      <c r="M973" s="51"/>
      <c r="N973" s="51"/>
      <c r="O973" s="51"/>
      <c r="P973" s="51"/>
      <c r="Q973" s="51"/>
      <c r="R973" s="51"/>
      <c r="S973" s="51"/>
      <c r="T973" s="51"/>
      <c r="U973" s="51"/>
      <c r="V973" s="51"/>
      <c r="W973" s="51"/>
      <c r="X973" s="51"/>
      <c r="Y973" s="51"/>
      <c r="Z973" s="51"/>
      <c r="AA973" s="51"/>
    </row>
    <row r="974" spans="1:27" ht="15">
      <c r="A974" s="51"/>
      <c r="B974" s="51"/>
      <c r="C974" s="51"/>
      <c r="D974" s="51"/>
      <c r="E974" s="51"/>
      <c r="F974" s="52"/>
      <c r="G974" s="51"/>
      <c r="H974" s="51"/>
      <c r="I974" s="51"/>
      <c r="J974" s="52"/>
      <c r="K974" s="51"/>
      <c r="L974" s="51"/>
      <c r="M974" s="51"/>
      <c r="N974" s="51"/>
      <c r="O974" s="51"/>
      <c r="P974" s="51"/>
      <c r="Q974" s="51"/>
      <c r="R974" s="51"/>
      <c r="S974" s="51"/>
      <c r="T974" s="51"/>
      <c r="U974" s="51"/>
      <c r="V974" s="51"/>
      <c r="W974" s="51"/>
      <c r="X974" s="51"/>
      <c r="Y974" s="51"/>
      <c r="Z974" s="51"/>
      <c r="AA974" s="51"/>
    </row>
    <row r="975" spans="1:27" ht="15">
      <c r="A975" s="51"/>
      <c r="B975" s="51"/>
      <c r="C975" s="51"/>
      <c r="D975" s="51"/>
      <c r="E975" s="51"/>
      <c r="F975" s="52"/>
      <c r="G975" s="51"/>
      <c r="H975" s="51"/>
      <c r="I975" s="51"/>
      <c r="J975" s="52"/>
      <c r="K975" s="51"/>
      <c r="L975" s="51"/>
      <c r="M975" s="51"/>
      <c r="N975" s="51"/>
      <c r="O975" s="51"/>
      <c r="P975" s="51"/>
      <c r="Q975" s="51"/>
      <c r="R975" s="51"/>
      <c r="S975" s="51"/>
      <c r="T975" s="51"/>
      <c r="U975" s="51"/>
      <c r="V975" s="51"/>
      <c r="W975" s="51"/>
      <c r="X975" s="51"/>
      <c r="Y975" s="51"/>
      <c r="Z975" s="51"/>
      <c r="AA975" s="51"/>
    </row>
    <row r="976" spans="1:27" ht="15">
      <c r="A976" s="51"/>
      <c r="B976" s="51"/>
      <c r="C976" s="51"/>
      <c r="D976" s="51"/>
      <c r="E976" s="51"/>
      <c r="F976" s="52"/>
      <c r="G976" s="51"/>
      <c r="H976" s="51"/>
      <c r="I976" s="51"/>
      <c r="J976" s="52"/>
      <c r="K976" s="51"/>
      <c r="L976" s="51"/>
      <c r="M976" s="51"/>
      <c r="N976" s="51"/>
      <c r="O976" s="51"/>
      <c r="P976" s="51"/>
      <c r="Q976" s="51"/>
      <c r="R976" s="51"/>
      <c r="S976" s="51"/>
      <c r="T976" s="51"/>
      <c r="U976" s="51"/>
      <c r="V976" s="51"/>
      <c r="W976" s="51"/>
      <c r="X976" s="51"/>
      <c r="Y976" s="51"/>
      <c r="Z976" s="51"/>
      <c r="AA976" s="51"/>
    </row>
    <row r="977" spans="1:27" ht="15">
      <c r="A977" s="51"/>
      <c r="B977" s="51"/>
      <c r="C977" s="51"/>
      <c r="D977" s="51"/>
      <c r="E977" s="51"/>
      <c r="F977" s="52"/>
      <c r="G977" s="51"/>
      <c r="H977" s="51"/>
      <c r="I977" s="51"/>
      <c r="J977" s="52"/>
      <c r="K977" s="51"/>
      <c r="L977" s="51"/>
      <c r="M977" s="51"/>
      <c r="N977" s="51"/>
      <c r="O977" s="51"/>
      <c r="P977" s="51"/>
      <c r="Q977" s="51"/>
      <c r="R977" s="51"/>
      <c r="S977" s="51"/>
      <c r="T977" s="51"/>
      <c r="U977" s="51"/>
      <c r="V977" s="51"/>
      <c r="W977" s="51"/>
      <c r="X977" s="51"/>
      <c r="Y977" s="51"/>
      <c r="Z977" s="51"/>
      <c r="AA977" s="51"/>
    </row>
    <row r="978" spans="1:27" ht="15">
      <c r="A978" s="51"/>
      <c r="B978" s="51"/>
      <c r="C978" s="51"/>
      <c r="D978" s="51"/>
      <c r="E978" s="51"/>
      <c r="F978" s="52"/>
      <c r="G978" s="51"/>
      <c r="H978" s="51"/>
      <c r="I978" s="51"/>
      <c r="J978" s="52"/>
      <c r="K978" s="51"/>
      <c r="L978" s="51"/>
      <c r="M978" s="51"/>
      <c r="N978" s="51"/>
      <c r="O978" s="51"/>
      <c r="P978" s="51"/>
      <c r="Q978" s="51"/>
      <c r="R978" s="51"/>
      <c r="S978" s="51"/>
      <c r="T978" s="51"/>
      <c r="U978" s="51"/>
      <c r="V978" s="51"/>
      <c r="W978" s="51"/>
      <c r="X978" s="51"/>
      <c r="Y978" s="51"/>
      <c r="Z978" s="51"/>
      <c r="AA978" s="51"/>
    </row>
    <row r="979" spans="1:27" ht="15">
      <c r="A979" s="51"/>
      <c r="B979" s="51"/>
      <c r="C979" s="51"/>
      <c r="D979" s="51"/>
      <c r="E979" s="51"/>
      <c r="F979" s="52"/>
      <c r="G979" s="51"/>
      <c r="H979" s="51"/>
      <c r="I979" s="51"/>
      <c r="J979" s="52"/>
      <c r="K979" s="51"/>
      <c r="L979" s="51"/>
      <c r="M979" s="51"/>
      <c r="N979" s="51"/>
      <c r="O979" s="51"/>
      <c r="P979" s="51"/>
      <c r="Q979" s="51"/>
      <c r="R979" s="51"/>
      <c r="S979" s="51"/>
      <c r="T979" s="51"/>
      <c r="U979" s="51"/>
      <c r="V979" s="51"/>
      <c r="W979" s="51"/>
      <c r="X979" s="51"/>
      <c r="Y979" s="51"/>
      <c r="Z979" s="51"/>
      <c r="AA979" s="51"/>
    </row>
    <row r="980" spans="1:27" ht="15">
      <c r="A980" s="51"/>
      <c r="B980" s="51"/>
      <c r="C980" s="51"/>
      <c r="D980" s="51"/>
      <c r="E980" s="51"/>
      <c r="F980" s="52"/>
      <c r="G980" s="51"/>
      <c r="H980" s="51"/>
      <c r="I980" s="51"/>
      <c r="J980" s="52"/>
      <c r="K980" s="51"/>
      <c r="L980" s="51"/>
      <c r="M980" s="51"/>
      <c r="N980" s="51"/>
      <c r="O980" s="51"/>
      <c r="P980" s="51"/>
      <c r="Q980" s="51"/>
      <c r="R980" s="51"/>
      <c r="S980" s="51"/>
      <c r="T980" s="51"/>
      <c r="U980" s="51"/>
      <c r="V980" s="51"/>
      <c r="W980" s="51"/>
      <c r="X980" s="51"/>
      <c r="Y980" s="51"/>
      <c r="Z980" s="51"/>
      <c r="AA980" s="51"/>
    </row>
    <row r="981" spans="1:27" ht="15">
      <c r="A981" s="51"/>
      <c r="B981" s="51"/>
      <c r="C981" s="51"/>
      <c r="D981" s="51"/>
      <c r="E981" s="51"/>
      <c r="F981" s="52"/>
      <c r="G981" s="51"/>
      <c r="H981" s="51"/>
      <c r="I981" s="51"/>
      <c r="J981" s="52"/>
      <c r="K981" s="51"/>
      <c r="L981" s="51"/>
      <c r="M981" s="51"/>
      <c r="N981" s="51"/>
      <c r="O981" s="51"/>
      <c r="P981" s="51"/>
      <c r="Q981" s="51"/>
      <c r="R981" s="51"/>
      <c r="S981" s="51"/>
      <c r="T981" s="51"/>
      <c r="U981" s="51"/>
      <c r="V981" s="51"/>
      <c r="W981" s="51"/>
      <c r="X981" s="51"/>
      <c r="Y981" s="51"/>
      <c r="Z981" s="51"/>
      <c r="AA981" s="51"/>
    </row>
    <row r="982" spans="1:27" ht="15">
      <c r="A982" s="51"/>
      <c r="B982" s="51"/>
      <c r="C982" s="51"/>
      <c r="D982" s="51"/>
      <c r="E982" s="51"/>
      <c r="F982" s="52"/>
      <c r="G982" s="51"/>
      <c r="H982" s="51"/>
      <c r="I982" s="51"/>
      <c r="J982" s="52"/>
      <c r="K982" s="51"/>
      <c r="L982" s="51"/>
      <c r="M982" s="51"/>
      <c r="N982" s="51"/>
      <c r="O982" s="51"/>
      <c r="P982" s="51"/>
      <c r="Q982" s="51"/>
      <c r="R982" s="51"/>
      <c r="S982" s="51"/>
      <c r="T982" s="51"/>
      <c r="U982" s="51"/>
      <c r="V982" s="51"/>
      <c r="W982" s="51"/>
      <c r="X982" s="51"/>
      <c r="Y982" s="51"/>
      <c r="Z982" s="51"/>
      <c r="AA982" s="51"/>
    </row>
    <row r="983" spans="1:27" ht="15">
      <c r="A983" s="51"/>
      <c r="B983" s="51"/>
      <c r="C983" s="51"/>
      <c r="D983" s="51"/>
      <c r="E983" s="51"/>
      <c r="F983" s="52"/>
      <c r="G983" s="51"/>
      <c r="H983" s="51"/>
      <c r="I983" s="51"/>
      <c r="J983" s="52"/>
      <c r="K983" s="51"/>
      <c r="L983" s="51"/>
      <c r="M983" s="51"/>
      <c r="N983" s="51"/>
      <c r="O983" s="51"/>
      <c r="P983" s="51"/>
      <c r="Q983" s="51"/>
      <c r="R983" s="51"/>
      <c r="S983" s="51"/>
      <c r="T983" s="51"/>
      <c r="U983" s="51"/>
      <c r="V983" s="51"/>
      <c r="W983" s="51"/>
      <c r="X983" s="51"/>
      <c r="Y983" s="51"/>
      <c r="Z983" s="51"/>
      <c r="AA983" s="51"/>
    </row>
    <row r="984" spans="1:27" ht="15">
      <c r="A984" s="51"/>
      <c r="B984" s="51"/>
      <c r="C984" s="51"/>
      <c r="D984" s="51"/>
      <c r="E984" s="51"/>
      <c r="F984" s="52"/>
      <c r="G984" s="51"/>
      <c r="H984" s="51"/>
      <c r="I984" s="51"/>
      <c r="J984" s="52"/>
      <c r="K984" s="51"/>
      <c r="L984" s="51"/>
      <c r="M984" s="51"/>
      <c r="N984" s="51"/>
      <c r="O984" s="51"/>
      <c r="P984" s="51"/>
      <c r="Q984" s="51"/>
      <c r="R984" s="51"/>
      <c r="S984" s="51"/>
      <c r="T984" s="51"/>
      <c r="U984" s="51"/>
      <c r="V984" s="51"/>
      <c r="W984" s="51"/>
      <c r="X984" s="51"/>
      <c r="Y984" s="51"/>
      <c r="Z984" s="51"/>
      <c r="AA984" s="51"/>
    </row>
    <row r="985" spans="1:27" ht="15">
      <c r="A985" s="51"/>
      <c r="B985" s="51"/>
      <c r="C985" s="51"/>
      <c r="D985" s="51"/>
      <c r="E985" s="51"/>
      <c r="F985" s="52"/>
      <c r="G985" s="51"/>
      <c r="H985" s="51"/>
      <c r="I985" s="51"/>
      <c r="J985" s="52"/>
      <c r="K985" s="51"/>
      <c r="L985" s="51"/>
      <c r="M985" s="51"/>
      <c r="N985" s="51"/>
      <c r="O985" s="51"/>
      <c r="P985" s="51"/>
      <c r="Q985" s="51"/>
      <c r="R985" s="51"/>
      <c r="S985" s="51"/>
      <c r="T985" s="51"/>
      <c r="U985" s="51"/>
      <c r="V985" s="51"/>
      <c r="W985" s="51"/>
      <c r="X985" s="51"/>
      <c r="Y985" s="51"/>
      <c r="Z985" s="51"/>
      <c r="AA985" s="51"/>
    </row>
    <row r="986" spans="1:27" ht="15">
      <c r="A986" s="51"/>
      <c r="B986" s="51"/>
      <c r="C986" s="51"/>
      <c r="D986" s="51"/>
      <c r="E986" s="51"/>
      <c r="F986" s="52"/>
      <c r="G986" s="51"/>
      <c r="H986" s="51"/>
      <c r="I986" s="51"/>
      <c r="J986" s="52"/>
      <c r="K986" s="51"/>
      <c r="L986" s="51"/>
      <c r="M986" s="51"/>
      <c r="N986" s="51"/>
      <c r="O986" s="51"/>
      <c r="P986" s="51"/>
      <c r="Q986" s="51"/>
      <c r="R986" s="51"/>
      <c r="S986" s="51"/>
      <c r="T986" s="51"/>
      <c r="U986" s="51"/>
      <c r="V986" s="51"/>
      <c r="W986" s="51"/>
      <c r="X986" s="51"/>
      <c r="Y986" s="51"/>
      <c r="Z986" s="51"/>
      <c r="AA986" s="51"/>
    </row>
    <row r="987" spans="1:27" ht="15">
      <c r="A987" s="51"/>
      <c r="B987" s="51"/>
      <c r="C987" s="51"/>
      <c r="D987" s="51"/>
      <c r="E987" s="51"/>
      <c r="F987" s="52"/>
      <c r="G987" s="51"/>
      <c r="H987" s="51"/>
      <c r="I987" s="51"/>
      <c r="J987" s="52"/>
      <c r="K987" s="51"/>
      <c r="L987" s="51"/>
      <c r="M987" s="51"/>
      <c r="N987" s="51"/>
      <c r="O987" s="51"/>
      <c r="P987" s="51"/>
      <c r="Q987" s="51"/>
      <c r="R987" s="51"/>
      <c r="S987" s="51"/>
      <c r="T987" s="51"/>
      <c r="U987" s="51"/>
      <c r="V987" s="51"/>
      <c r="W987" s="51"/>
      <c r="X987" s="51"/>
      <c r="Y987" s="51"/>
      <c r="Z987" s="51"/>
      <c r="AA987" s="51"/>
    </row>
    <row r="988" spans="1:27" ht="15">
      <c r="A988" s="51"/>
      <c r="B988" s="51"/>
      <c r="C988" s="51"/>
      <c r="D988" s="51"/>
      <c r="E988" s="51"/>
      <c r="F988" s="52"/>
      <c r="G988" s="51"/>
      <c r="H988" s="51"/>
      <c r="I988" s="51"/>
      <c r="J988" s="52"/>
      <c r="K988" s="51"/>
      <c r="L988" s="51"/>
      <c r="M988" s="51"/>
      <c r="N988" s="51"/>
      <c r="O988" s="51"/>
      <c r="P988" s="51"/>
      <c r="Q988" s="51"/>
      <c r="R988" s="51"/>
      <c r="S988" s="51"/>
      <c r="T988" s="51"/>
      <c r="U988" s="51"/>
      <c r="V988" s="51"/>
      <c r="W988" s="51"/>
      <c r="X988" s="51"/>
      <c r="Y988" s="51"/>
      <c r="Z988" s="51"/>
      <c r="AA988" s="51"/>
    </row>
    <row r="989" spans="1:27" ht="15">
      <c r="A989" s="51"/>
      <c r="B989" s="51"/>
      <c r="C989" s="51"/>
      <c r="D989" s="51"/>
      <c r="E989" s="51"/>
      <c r="F989" s="52"/>
      <c r="G989" s="51"/>
      <c r="H989" s="51"/>
      <c r="I989" s="51"/>
      <c r="J989" s="52"/>
      <c r="K989" s="51"/>
      <c r="L989" s="51"/>
      <c r="M989" s="51"/>
      <c r="N989" s="51"/>
      <c r="O989" s="51"/>
      <c r="P989" s="51"/>
      <c r="Q989" s="51"/>
      <c r="R989" s="51"/>
      <c r="S989" s="51"/>
      <c r="T989" s="51"/>
      <c r="U989" s="51"/>
      <c r="V989" s="51"/>
      <c r="W989" s="51"/>
      <c r="X989" s="51"/>
      <c r="Y989" s="51"/>
      <c r="Z989" s="51"/>
      <c r="AA989" s="51"/>
    </row>
    <row r="990" spans="1:27" ht="15">
      <c r="A990" s="51"/>
      <c r="B990" s="51"/>
      <c r="C990" s="51"/>
      <c r="D990" s="51"/>
      <c r="E990" s="51"/>
      <c r="F990" s="52"/>
      <c r="G990" s="51"/>
      <c r="H990" s="51"/>
      <c r="I990" s="51"/>
      <c r="J990" s="52"/>
      <c r="K990" s="51"/>
      <c r="L990" s="51"/>
      <c r="M990" s="51"/>
      <c r="N990" s="51"/>
      <c r="O990" s="51"/>
      <c r="P990" s="51"/>
      <c r="Q990" s="51"/>
      <c r="R990" s="51"/>
      <c r="S990" s="51"/>
      <c r="T990" s="51"/>
      <c r="U990" s="51"/>
      <c r="V990" s="51"/>
      <c r="W990" s="51"/>
      <c r="X990" s="51"/>
      <c r="Y990" s="51"/>
      <c r="Z990" s="51"/>
      <c r="AA990" s="51"/>
    </row>
    <row r="991" spans="1:27" ht="15">
      <c r="A991" s="51"/>
      <c r="B991" s="51"/>
      <c r="C991" s="51"/>
      <c r="D991" s="51"/>
      <c r="E991" s="51"/>
      <c r="F991" s="52"/>
      <c r="G991" s="51"/>
      <c r="H991" s="51"/>
      <c r="I991" s="51"/>
      <c r="J991" s="52"/>
      <c r="K991" s="51"/>
      <c r="L991" s="51"/>
      <c r="M991" s="51"/>
      <c r="N991" s="51"/>
      <c r="O991" s="51"/>
      <c r="P991" s="51"/>
      <c r="Q991" s="51"/>
      <c r="R991" s="51"/>
      <c r="S991" s="51"/>
      <c r="T991" s="51"/>
      <c r="U991" s="51"/>
      <c r="V991" s="51"/>
      <c r="W991" s="51"/>
      <c r="X991" s="51"/>
      <c r="Y991" s="51"/>
      <c r="Z991" s="51"/>
      <c r="AA991" s="51"/>
    </row>
    <row r="992" spans="1:27" ht="15">
      <c r="A992" s="51"/>
      <c r="B992" s="51"/>
      <c r="C992" s="51"/>
      <c r="D992" s="51"/>
      <c r="E992" s="51"/>
      <c r="F992" s="52"/>
      <c r="G992" s="51"/>
      <c r="H992" s="51"/>
      <c r="I992" s="51"/>
      <c r="J992" s="52"/>
      <c r="K992" s="51"/>
      <c r="L992" s="51"/>
      <c r="M992" s="51"/>
      <c r="N992" s="51"/>
      <c r="O992" s="51"/>
      <c r="P992" s="51"/>
      <c r="Q992" s="51"/>
      <c r="R992" s="51"/>
      <c r="S992" s="51"/>
      <c r="T992" s="51"/>
      <c r="U992" s="51"/>
      <c r="V992" s="51"/>
      <c r="W992" s="51"/>
      <c r="X992" s="51"/>
      <c r="Y992" s="51"/>
      <c r="Z992" s="51"/>
      <c r="AA992" s="51"/>
    </row>
    <row r="993" spans="1:27" ht="15">
      <c r="A993" s="51"/>
      <c r="B993" s="51"/>
      <c r="C993" s="51"/>
      <c r="D993" s="51"/>
      <c r="E993" s="51"/>
      <c r="F993" s="52"/>
      <c r="G993" s="51"/>
      <c r="H993" s="51"/>
      <c r="I993" s="51"/>
      <c r="J993" s="52"/>
      <c r="K993" s="51"/>
      <c r="L993" s="51"/>
      <c r="M993" s="51"/>
      <c r="N993" s="51"/>
      <c r="O993" s="51"/>
      <c r="P993" s="51"/>
      <c r="Q993" s="51"/>
      <c r="R993" s="51"/>
      <c r="S993" s="51"/>
      <c r="T993" s="51"/>
      <c r="U993" s="51"/>
      <c r="V993" s="51"/>
      <c r="W993" s="51"/>
      <c r="X993" s="51"/>
      <c r="Y993" s="51"/>
      <c r="Z993" s="51"/>
      <c r="AA993" s="51"/>
    </row>
    <row r="994" spans="1:27" ht="15">
      <c r="A994" s="51"/>
      <c r="B994" s="51"/>
      <c r="C994" s="51"/>
      <c r="D994" s="51"/>
      <c r="E994" s="51"/>
      <c r="F994" s="52"/>
      <c r="G994" s="51"/>
      <c r="H994" s="51"/>
      <c r="I994" s="51"/>
      <c r="J994" s="52"/>
      <c r="K994" s="51"/>
      <c r="L994" s="51"/>
      <c r="M994" s="51"/>
      <c r="N994" s="51"/>
      <c r="O994" s="51"/>
      <c r="P994" s="51"/>
      <c r="Q994" s="51"/>
      <c r="R994" s="51"/>
      <c r="S994" s="51"/>
      <c r="T994" s="51"/>
      <c r="U994" s="51"/>
      <c r="V994" s="51"/>
      <c r="W994" s="51"/>
      <c r="X994" s="51"/>
      <c r="Y994" s="51"/>
      <c r="Z994" s="51"/>
      <c r="AA994" s="51"/>
    </row>
    <row r="995" spans="1:27" ht="15">
      <c r="A995" s="51"/>
      <c r="B995" s="51"/>
      <c r="C995" s="51"/>
      <c r="D995" s="51"/>
      <c r="E995" s="51"/>
      <c r="F995" s="52"/>
      <c r="G995" s="51"/>
      <c r="H995" s="51"/>
      <c r="I995" s="51"/>
      <c r="J995" s="52"/>
      <c r="K995" s="51"/>
      <c r="L995" s="51"/>
      <c r="M995" s="51"/>
      <c r="N995" s="51"/>
      <c r="O995" s="51"/>
      <c r="P995" s="51"/>
      <c r="Q995" s="51"/>
      <c r="R995" s="51"/>
      <c r="S995" s="51"/>
      <c r="T995" s="51"/>
      <c r="U995" s="51"/>
      <c r="V995" s="51"/>
      <c r="W995" s="51"/>
      <c r="X995" s="51"/>
      <c r="Y995" s="51"/>
      <c r="Z995" s="51"/>
      <c r="AA995" s="51"/>
    </row>
    <row r="996" spans="1:27" ht="15">
      <c r="A996" s="51"/>
      <c r="B996" s="51"/>
      <c r="C996" s="51"/>
      <c r="D996" s="51"/>
      <c r="E996" s="51"/>
      <c r="F996" s="52"/>
      <c r="G996" s="51"/>
      <c r="H996" s="51"/>
      <c r="I996" s="51"/>
      <c r="J996" s="52"/>
      <c r="K996" s="51"/>
      <c r="L996" s="51"/>
      <c r="M996" s="51"/>
      <c r="N996" s="51"/>
      <c r="O996" s="51"/>
      <c r="P996" s="51"/>
      <c r="Q996" s="51"/>
      <c r="R996" s="51"/>
      <c r="S996" s="51"/>
      <c r="T996" s="51"/>
      <c r="U996" s="51"/>
      <c r="V996" s="51"/>
      <c r="W996" s="51"/>
      <c r="X996" s="51"/>
      <c r="Y996" s="51"/>
      <c r="Z996" s="51"/>
      <c r="AA996" s="51"/>
    </row>
    <row r="997" spans="1:27" ht="15">
      <c r="A997" s="51"/>
      <c r="B997" s="51"/>
      <c r="C997" s="51"/>
      <c r="D997" s="51"/>
      <c r="E997" s="51"/>
      <c r="F997" s="52"/>
      <c r="G997" s="51"/>
      <c r="H997" s="51"/>
      <c r="I997" s="51"/>
      <c r="J997" s="52"/>
      <c r="K997" s="51"/>
      <c r="L997" s="51"/>
      <c r="M997" s="51"/>
      <c r="N997" s="51"/>
      <c r="O997" s="51"/>
      <c r="P997" s="51"/>
      <c r="Q997" s="51"/>
      <c r="R997" s="51"/>
      <c r="S997" s="51"/>
      <c r="T997" s="51"/>
      <c r="U997" s="51"/>
      <c r="V997" s="51"/>
      <c r="W997" s="51"/>
      <c r="X997" s="51"/>
      <c r="Y997" s="51"/>
      <c r="Z997" s="51"/>
      <c r="AA997" s="51"/>
    </row>
    <row r="998" spans="1:27" ht="15">
      <c r="A998" s="51"/>
      <c r="B998" s="51"/>
      <c r="C998" s="51"/>
      <c r="D998" s="51"/>
      <c r="E998" s="51"/>
      <c r="F998" s="52"/>
      <c r="G998" s="51"/>
      <c r="H998" s="51"/>
      <c r="I998" s="51"/>
      <c r="J998" s="52"/>
      <c r="K998" s="51"/>
      <c r="L998" s="51"/>
      <c r="M998" s="51"/>
      <c r="N998" s="51"/>
      <c r="O998" s="51"/>
      <c r="P998" s="51"/>
      <c r="Q998" s="51"/>
      <c r="R998" s="51"/>
      <c r="S998" s="51"/>
      <c r="T998" s="51"/>
      <c r="U998" s="51"/>
      <c r="V998" s="51"/>
      <c r="W998" s="51"/>
      <c r="X998" s="51"/>
      <c r="Y998" s="51"/>
      <c r="Z998" s="51"/>
      <c r="AA998" s="51"/>
    </row>
    <row r="999" spans="1:27" ht="15">
      <c r="A999" s="51"/>
      <c r="B999" s="51"/>
      <c r="C999" s="51"/>
      <c r="D999" s="51"/>
      <c r="E999" s="51"/>
      <c r="F999" s="52"/>
      <c r="G999" s="51"/>
      <c r="H999" s="51"/>
      <c r="I999" s="51"/>
      <c r="J999" s="52"/>
      <c r="K999" s="51"/>
      <c r="L999" s="51"/>
      <c r="M999" s="51"/>
      <c r="N999" s="51"/>
      <c r="O999" s="51"/>
      <c r="P999" s="51"/>
      <c r="Q999" s="51"/>
      <c r="R999" s="51"/>
      <c r="S999" s="51"/>
      <c r="T999" s="51"/>
      <c r="U999" s="51"/>
      <c r="V999" s="51"/>
      <c r="W999" s="51"/>
      <c r="X999" s="51"/>
      <c r="Y999" s="51"/>
      <c r="Z999" s="51"/>
      <c r="AA999" s="51"/>
    </row>
    <row r="1000" spans="1:27" ht="15">
      <c r="A1000" s="51"/>
      <c r="B1000" s="51"/>
      <c r="C1000" s="51"/>
      <c r="D1000" s="51"/>
      <c r="E1000" s="51"/>
      <c r="F1000" s="52"/>
      <c r="G1000" s="51"/>
      <c r="H1000" s="51"/>
      <c r="I1000" s="51"/>
      <c r="J1000" s="52"/>
      <c r="K1000" s="51"/>
      <c r="L1000" s="51"/>
      <c r="M1000" s="51"/>
      <c r="N1000" s="51"/>
      <c r="O1000" s="51"/>
      <c r="P1000" s="51"/>
      <c r="Q1000" s="51"/>
      <c r="R1000" s="51"/>
      <c r="S1000" s="51"/>
      <c r="T1000" s="51"/>
      <c r="U1000" s="51"/>
      <c r="V1000" s="51"/>
      <c r="W1000" s="51"/>
      <c r="X1000" s="51"/>
      <c r="Y1000" s="51"/>
      <c r="Z1000" s="51"/>
      <c r="AA1000" s="51"/>
    </row>
    <row r="1001" spans="1:27" ht="15">
      <c r="A1001" s="51"/>
      <c r="B1001" s="51"/>
      <c r="C1001" s="51"/>
      <c r="D1001" s="51"/>
      <c r="E1001" s="51"/>
      <c r="F1001" s="52"/>
      <c r="G1001" s="51"/>
      <c r="H1001" s="51"/>
      <c r="I1001" s="51"/>
      <c r="J1001" s="52"/>
      <c r="K1001" s="51"/>
      <c r="L1001" s="51"/>
      <c r="M1001" s="51"/>
      <c r="N1001" s="51"/>
      <c r="O1001" s="51"/>
      <c r="P1001" s="51"/>
      <c r="Q1001" s="51"/>
      <c r="R1001" s="51"/>
      <c r="S1001" s="51"/>
      <c r="T1001" s="51"/>
      <c r="U1001" s="51"/>
      <c r="V1001" s="51"/>
      <c r="W1001" s="51"/>
      <c r="X1001" s="51"/>
      <c r="Y1001" s="51"/>
      <c r="Z1001" s="51"/>
      <c r="AA1001" s="51"/>
    </row>
    <row r="1002" spans="1:27" ht="15">
      <c r="A1002" s="51"/>
      <c r="B1002" s="51"/>
      <c r="C1002" s="51"/>
      <c r="D1002" s="51"/>
      <c r="E1002" s="51"/>
      <c r="F1002" s="52"/>
      <c r="G1002" s="51"/>
      <c r="H1002" s="51"/>
      <c r="I1002" s="51"/>
      <c r="J1002" s="52"/>
      <c r="K1002" s="51"/>
      <c r="L1002" s="51"/>
      <c r="M1002" s="51"/>
      <c r="N1002" s="51"/>
      <c r="O1002" s="51"/>
      <c r="P1002" s="51"/>
      <c r="Q1002" s="51"/>
      <c r="R1002" s="51"/>
      <c r="S1002" s="51"/>
      <c r="T1002" s="51"/>
      <c r="U1002" s="51"/>
      <c r="V1002" s="51"/>
      <c r="W1002" s="51"/>
      <c r="X1002" s="51"/>
      <c r="Y1002" s="51"/>
      <c r="Z1002" s="51"/>
      <c r="AA1002" s="51"/>
    </row>
    <row r="1003" spans="1:27" ht="15">
      <c r="A1003" s="51"/>
      <c r="B1003" s="51"/>
      <c r="C1003" s="51"/>
      <c r="D1003" s="51"/>
      <c r="E1003" s="51"/>
      <c r="F1003" s="52"/>
      <c r="G1003" s="51"/>
      <c r="H1003" s="51"/>
      <c r="I1003" s="51"/>
      <c r="J1003" s="52"/>
      <c r="K1003" s="51"/>
      <c r="L1003" s="51"/>
      <c r="M1003" s="51"/>
      <c r="N1003" s="51"/>
      <c r="O1003" s="51"/>
      <c r="P1003" s="51"/>
      <c r="Q1003" s="51"/>
      <c r="R1003" s="51"/>
      <c r="S1003" s="51"/>
      <c r="T1003" s="51"/>
      <c r="U1003" s="51"/>
      <c r="V1003" s="51"/>
      <c r="W1003" s="51"/>
      <c r="X1003" s="51"/>
      <c r="Y1003" s="51"/>
      <c r="Z1003" s="51"/>
      <c r="AA1003" s="51"/>
    </row>
    <row r="1004" spans="1:27" ht="15">
      <c r="A1004" s="51"/>
      <c r="B1004" s="51"/>
      <c r="C1004" s="51"/>
      <c r="D1004" s="51"/>
      <c r="E1004" s="51"/>
      <c r="F1004" s="52"/>
      <c r="G1004" s="51"/>
      <c r="H1004" s="51"/>
      <c r="I1004" s="51"/>
      <c r="J1004" s="52"/>
      <c r="K1004" s="51"/>
      <c r="L1004" s="51"/>
      <c r="M1004" s="51"/>
      <c r="N1004" s="51"/>
      <c r="O1004" s="51"/>
      <c r="P1004" s="51"/>
      <c r="Q1004" s="51"/>
      <c r="R1004" s="51"/>
      <c r="S1004" s="51"/>
      <c r="T1004" s="51"/>
      <c r="U1004" s="51"/>
      <c r="V1004" s="51"/>
      <c r="W1004" s="51"/>
      <c r="X1004" s="51"/>
      <c r="Y1004" s="51"/>
      <c r="Z1004" s="51"/>
      <c r="AA1004" s="51"/>
    </row>
    <row r="1005" spans="1:27" ht="15">
      <c r="A1005" s="51"/>
      <c r="B1005" s="51"/>
      <c r="C1005" s="51"/>
      <c r="D1005" s="51"/>
      <c r="E1005" s="51"/>
      <c r="F1005" s="52"/>
      <c r="G1005" s="51"/>
      <c r="H1005" s="51"/>
      <c r="I1005" s="51"/>
      <c r="J1005" s="52"/>
      <c r="K1005" s="51"/>
      <c r="L1005" s="51"/>
      <c r="M1005" s="51"/>
      <c r="N1005" s="51"/>
      <c r="O1005" s="51"/>
      <c r="P1005" s="51"/>
      <c r="Q1005" s="51"/>
      <c r="R1005" s="51"/>
      <c r="S1005" s="51"/>
      <c r="T1005" s="51"/>
      <c r="U1005" s="51"/>
      <c r="V1005" s="51"/>
      <c r="W1005" s="51"/>
      <c r="X1005" s="51"/>
      <c r="Y1005" s="51"/>
      <c r="Z1005" s="51"/>
      <c r="AA1005" s="51"/>
    </row>
    <row r="1006" spans="1:27" ht="15">
      <c r="A1006" s="51"/>
      <c r="B1006" s="51"/>
      <c r="C1006" s="51"/>
      <c r="D1006" s="51"/>
      <c r="E1006" s="51"/>
      <c r="F1006" s="52"/>
      <c r="G1006" s="51"/>
      <c r="H1006" s="51"/>
      <c r="I1006" s="51"/>
      <c r="J1006" s="52"/>
      <c r="K1006" s="51"/>
      <c r="L1006" s="51"/>
      <c r="M1006" s="51"/>
      <c r="N1006" s="51"/>
      <c r="O1006" s="51"/>
      <c r="P1006" s="51"/>
      <c r="Q1006" s="51"/>
      <c r="R1006" s="51"/>
      <c r="S1006" s="51"/>
      <c r="T1006" s="51"/>
      <c r="U1006" s="51"/>
      <c r="V1006" s="51"/>
      <c r="W1006" s="51"/>
      <c r="X1006" s="51"/>
      <c r="Y1006" s="51"/>
      <c r="Z1006" s="51"/>
      <c r="AA1006" s="51"/>
    </row>
    <row r="1007" spans="1:27" ht="15">
      <c r="A1007" s="51"/>
      <c r="B1007" s="51"/>
      <c r="C1007" s="51"/>
      <c r="D1007" s="51"/>
      <c r="E1007" s="51"/>
      <c r="F1007" s="52"/>
      <c r="G1007" s="51"/>
      <c r="H1007" s="51"/>
      <c r="I1007" s="51"/>
      <c r="J1007" s="52"/>
      <c r="K1007" s="51"/>
      <c r="L1007" s="51"/>
      <c r="M1007" s="51"/>
      <c r="N1007" s="51"/>
      <c r="O1007" s="51"/>
      <c r="P1007" s="51"/>
      <c r="Q1007" s="51"/>
      <c r="R1007" s="51"/>
      <c r="S1007" s="51"/>
      <c r="T1007" s="51"/>
      <c r="U1007" s="51"/>
      <c r="V1007" s="51"/>
      <c r="W1007" s="51"/>
      <c r="X1007" s="51"/>
      <c r="Y1007" s="51"/>
      <c r="Z1007" s="51"/>
      <c r="AA1007" s="51"/>
    </row>
    <row r="1008" spans="1:27" ht="15">
      <c r="A1008" s="51"/>
      <c r="B1008" s="51"/>
      <c r="C1008" s="51"/>
      <c r="D1008" s="51"/>
      <c r="E1008" s="51"/>
      <c r="F1008" s="52"/>
      <c r="G1008" s="51"/>
      <c r="H1008" s="51"/>
      <c r="I1008" s="51"/>
      <c r="J1008" s="52"/>
      <c r="K1008" s="51"/>
      <c r="L1008" s="51"/>
      <c r="M1008" s="51"/>
      <c r="N1008" s="51"/>
      <c r="O1008" s="51"/>
      <c r="P1008" s="51"/>
      <c r="Q1008" s="51"/>
      <c r="R1008" s="51"/>
      <c r="S1008" s="51"/>
      <c r="T1008" s="51"/>
      <c r="U1008" s="51"/>
      <c r="V1008" s="51"/>
      <c r="W1008" s="51"/>
      <c r="X1008" s="51"/>
      <c r="Y1008" s="51"/>
      <c r="Z1008" s="51"/>
      <c r="AA1008" s="51"/>
    </row>
    <row r="1009" spans="1:27" ht="15">
      <c r="A1009" s="51"/>
      <c r="B1009" s="51"/>
      <c r="C1009" s="51"/>
      <c r="D1009" s="51"/>
      <c r="E1009" s="51"/>
      <c r="F1009" s="52"/>
      <c r="G1009" s="51"/>
      <c r="H1009" s="51"/>
      <c r="I1009" s="51"/>
      <c r="J1009" s="52"/>
      <c r="K1009" s="51"/>
      <c r="L1009" s="51"/>
      <c r="M1009" s="51"/>
      <c r="N1009" s="51"/>
      <c r="O1009" s="51"/>
      <c r="P1009" s="51"/>
      <c r="Q1009" s="51"/>
      <c r="R1009" s="51"/>
      <c r="S1009" s="51"/>
      <c r="T1009" s="51"/>
      <c r="U1009" s="51"/>
      <c r="V1009" s="51"/>
      <c r="W1009" s="51"/>
      <c r="X1009" s="51"/>
      <c r="Y1009" s="51"/>
      <c r="Z1009" s="51"/>
      <c r="AA1009" s="51"/>
    </row>
    <row r="1010" spans="1:27" ht="15">
      <c r="A1010" s="51"/>
      <c r="B1010" s="51"/>
      <c r="C1010" s="51"/>
      <c r="D1010" s="51"/>
      <c r="E1010" s="51"/>
      <c r="F1010" s="52"/>
      <c r="G1010" s="51"/>
      <c r="H1010" s="51"/>
      <c r="I1010" s="51"/>
      <c r="J1010" s="52"/>
      <c r="K1010" s="51"/>
      <c r="L1010" s="51"/>
      <c r="M1010" s="51"/>
      <c r="N1010" s="51"/>
      <c r="O1010" s="51"/>
      <c r="P1010" s="51"/>
      <c r="Q1010" s="51"/>
      <c r="R1010" s="51"/>
      <c r="S1010" s="51"/>
      <c r="T1010" s="51"/>
      <c r="U1010" s="51"/>
      <c r="V1010" s="51"/>
      <c r="W1010" s="51"/>
      <c r="X1010" s="51"/>
      <c r="Y1010" s="51"/>
      <c r="Z1010" s="51"/>
      <c r="AA1010" s="51"/>
    </row>
    <row r="1011" spans="1:27" ht="15">
      <c r="A1011" s="51"/>
      <c r="B1011" s="51"/>
      <c r="C1011" s="51"/>
      <c r="D1011" s="51"/>
      <c r="E1011" s="51"/>
      <c r="F1011" s="52"/>
      <c r="G1011" s="51"/>
      <c r="H1011" s="51"/>
      <c r="I1011" s="51"/>
      <c r="J1011" s="52"/>
      <c r="K1011" s="51"/>
      <c r="L1011" s="51"/>
      <c r="M1011" s="51"/>
      <c r="N1011" s="51"/>
      <c r="O1011" s="51"/>
      <c r="P1011" s="51"/>
      <c r="Q1011" s="51"/>
      <c r="R1011" s="51"/>
      <c r="S1011" s="51"/>
      <c r="T1011" s="51"/>
      <c r="U1011" s="51"/>
      <c r="V1011" s="51"/>
      <c r="W1011" s="51"/>
      <c r="X1011" s="51"/>
      <c r="Y1011" s="51"/>
      <c r="Z1011" s="51"/>
      <c r="AA1011" s="51"/>
    </row>
    <row r="1012" spans="1:27" ht="15">
      <c r="A1012" s="51"/>
      <c r="B1012" s="51"/>
      <c r="C1012" s="51"/>
      <c r="D1012" s="51"/>
      <c r="E1012" s="51"/>
      <c r="F1012" s="52"/>
      <c r="G1012" s="51"/>
      <c r="H1012" s="51"/>
      <c r="I1012" s="51"/>
      <c r="J1012" s="52"/>
      <c r="K1012" s="51"/>
      <c r="L1012" s="51"/>
      <c r="M1012" s="51"/>
      <c r="N1012" s="51"/>
      <c r="O1012" s="51"/>
      <c r="P1012" s="51"/>
      <c r="Q1012" s="51"/>
      <c r="R1012" s="51"/>
      <c r="S1012" s="51"/>
      <c r="T1012" s="51"/>
      <c r="U1012" s="51"/>
      <c r="V1012" s="51"/>
      <c r="W1012" s="51"/>
      <c r="X1012" s="51"/>
      <c r="Y1012" s="51"/>
      <c r="Z1012" s="51"/>
      <c r="AA1012" s="51"/>
    </row>
    <row r="1013" spans="1:27" ht="15">
      <c r="A1013" s="51"/>
      <c r="B1013" s="51"/>
      <c r="C1013" s="51"/>
      <c r="D1013" s="51"/>
      <c r="E1013" s="51"/>
      <c r="F1013" s="52"/>
      <c r="G1013" s="51"/>
      <c r="H1013" s="51"/>
      <c r="I1013" s="51"/>
      <c r="J1013" s="52"/>
      <c r="K1013" s="51"/>
      <c r="L1013" s="51"/>
      <c r="M1013" s="51"/>
      <c r="N1013" s="51"/>
      <c r="O1013" s="51"/>
      <c r="P1013" s="51"/>
      <c r="Q1013" s="51"/>
      <c r="R1013" s="51"/>
      <c r="S1013" s="51"/>
      <c r="T1013" s="51"/>
      <c r="U1013" s="51"/>
      <c r="V1013" s="51"/>
      <c r="W1013" s="51"/>
      <c r="X1013" s="51"/>
      <c r="Y1013" s="51"/>
      <c r="Z1013" s="51"/>
      <c r="AA1013" s="51"/>
    </row>
    <row r="1014" spans="1:27" ht="15">
      <c r="A1014" s="51"/>
      <c r="B1014" s="51"/>
      <c r="C1014" s="51"/>
      <c r="D1014" s="51"/>
      <c r="E1014" s="51"/>
      <c r="F1014" s="52"/>
      <c r="G1014" s="51"/>
      <c r="H1014" s="51"/>
      <c r="I1014" s="51"/>
      <c r="J1014" s="52"/>
      <c r="K1014" s="51"/>
      <c r="L1014" s="51"/>
      <c r="M1014" s="51"/>
      <c r="N1014" s="51"/>
      <c r="O1014" s="51"/>
      <c r="P1014" s="51"/>
      <c r="Q1014" s="51"/>
      <c r="R1014" s="51"/>
      <c r="S1014" s="51"/>
      <c r="T1014" s="51"/>
      <c r="U1014" s="51"/>
      <c r="V1014" s="51"/>
      <c r="W1014" s="51"/>
      <c r="X1014" s="51"/>
      <c r="Y1014" s="51"/>
      <c r="Z1014" s="51"/>
      <c r="AA1014" s="51"/>
    </row>
    <row r="1015" spans="1:27" ht="15">
      <c r="A1015" s="51"/>
      <c r="B1015" s="51"/>
      <c r="C1015" s="51"/>
      <c r="D1015" s="51"/>
      <c r="E1015" s="51"/>
      <c r="F1015" s="52"/>
      <c r="G1015" s="51"/>
      <c r="H1015" s="51"/>
      <c r="I1015" s="51"/>
      <c r="J1015" s="52"/>
      <c r="K1015" s="51"/>
      <c r="L1015" s="51"/>
      <c r="M1015" s="51"/>
      <c r="N1015" s="51"/>
      <c r="O1015" s="51"/>
      <c r="P1015" s="51"/>
      <c r="Q1015" s="51"/>
      <c r="R1015" s="51"/>
      <c r="S1015" s="51"/>
      <c r="T1015" s="51"/>
      <c r="U1015" s="51"/>
      <c r="V1015" s="51"/>
      <c r="W1015" s="51"/>
      <c r="X1015" s="51"/>
      <c r="Y1015" s="51"/>
      <c r="Z1015" s="51"/>
      <c r="AA1015" s="51"/>
    </row>
    <row r="1016" spans="1:27" ht="15">
      <c r="A1016" s="51"/>
      <c r="B1016" s="51"/>
      <c r="C1016" s="51"/>
      <c r="D1016" s="51"/>
      <c r="E1016" s="51"/>
      <c r="F1016" s="52"/>
      <c r="G1016" s="51"/>
      <c r="H1016" s="51"/>
      <c r="I1016" s="51"/>
      <c r="J1016" s="52"/>
      <c r="K1016" s="51"/>
      <c r="L1016" s="51"/>
      <c r="M1016" s="51"/>
      <c r="N1016" s="51"/>
      <c r="O1016" s="51"/>
      <c r="P1016" s="51"/>
      <c r="Q1016" s="51"/>
      <c r="R1016" s="51"/>
      <c r="S1016" s="51"/>
      <c r="T1016" s="51"/>
      <c r="U1016" s="51"/>
      <c r="V1016" s="51"/>
      <c r="W1016" s="51"/>
      <c r="X1016" s="51"/>
      <c r="Y1016" s="51"/>
      <c r="Z1016" s="51"/>
      <c r="AA1016" s="51"/>
    </row>
    <row r="1017" spans="1:27" ht="15">
      <c r="A1017" s="51"/>
      <c r="B1017" s="51"/>
      <c r="C1017" s="51"/>
      <c r="D1017" s="51"/>
      <c r="E1017" s="51"/>
      <c r="F1017" s="52"/>
      <c r="G1017" s="51"/>
      <c r="H1017" s="51"/>
      <c r="I1017" s="51"/>
      <c r="J1017" s="52"/>
      <c r="K1017" s="51"/>
      <c r="L1017" s="51"/>
      <c r="M1017" s="51"/>
      <c r="N1017" s="51"/>
      <c r="O1017" s="51"/>
      <c r="P1017" s="51"/>
      <c r="Q1017" s="51"/>
      <c r="R1017" s="51"/>
      <c r="S1017" s="51"/>
      <c r="T1017" s="51"/>
      <c r="U1017" s="51"/>
      <c r="V1017" s="51"/>
      <c r="W1017" s="51"/>
      <c r="X1017" s="51"/>
      <c r="Y1017" s="51"/>
      <c r="Z1017" s="51"/>
      <c r="AA1017" s="51"/>
    </row>
    <row r="1018" spans="1:27" ht="15">
      <c r="A1018" s="51"/>
      <c r="B1018" s="51"/>
      <c r="C1018" s="51"/>
      <c r="D1018" s="51"/>
      <c r="E1018" s="51"/>
      <c r="F1018" s="52"/>
      <c r="G1018" s="51"/>
      <c r="H1018" s="51"/>
      <c r="I1018" s="51"/>
      <c r="J1018" s="52"/>
      <c r="K1018" s="51"/>
      <c r="L1018" s="51"/>
      <c r="M1018" s="51"/>
      <c r="N1018" s="51"/>
      <c r="O1018" s="51"/>
      <c r="P1018" s="51"/>
      <c r="Q1018" s="51"/>
      <c r="R1018" s="51"/>
      <c r="S1018" s="51"/>
      <c r="T1018" s="51"/>
      <c r="U1018" s="51"/>
      <c r="V1018" s="51"/>
      <c r="W1018" s="51"/>
      <c r="X1018" s="51"/>
      <c r="Y1018" s="51"/>
      <c r="Z1018" s="51"/>
      <c r="AA1018" s="51"/>
    </row>
    <row r="1019" spans="1:27" ht="15">
      <c r="A1019" s="51"/>
      <c r="B1019" s="51"/>
      <c r="C1019" s="51"/>
      <c r="D1019" s="51"/>
      <c r="E1019" s="51"/>
      <c r="F1019" s="52"/>
      <c r="G1019" s="51"/>
      <c r="H1019" s="51"/>
      <c r="I1019" s="51"/>
      <c r="J1019" s="52"/>
      <c r="K1019" s="51"/>
      <c r="L1019" s="51"/>
      <c r="M1019" s="51"/>
      <c r="N1019" s="51"/>
      <c r="O1019" s="51"/>
      <c r="P1019" s="51"/>
      <c r="Q1019" s="51"/>
      <c r="R1019" s="51"/>
      <c r="S1019" s="51"/>
      <c r="T1019" s="51"/>
      <c r="U1019" s="51"/>
      <c r="V1019" s="51"/>
      <c r="W1019" s="51"/>
      <c r="X1019" s="51"/>
      <c r="Y1019" s="51"/>
      <c r="Z1019" s="51"/>
      <c r="AA1019" s="51"/>
    </row>
    <row r="1020" spans="1:27" ht="15">
      <c r="A1020" s="51"/>
      <c r="B1020" s="51"/>
      <c r="C1020" s="51"/>
      <c r="D1020" s="51"/>
      <c r="E1020" s="51"/>
      <c r="F1020" s="52"/>
      <c r="G1020" s="51"/>
      <c r="H1020" s="51"/>
      <c r="I1020" s="51"/>
      <c r="J1020" s="52"/>
      <c r="K1020" s="51"/>
      <c r="L1020" s="51"/>
      <c r="M1020" s="51"/>
      <c r="N1020" s="51"/>
      <c r="O1020" s="51"/>
      <c r="P1020" s="51"/>
      <c r="Q1020" s="51"/>
      <c r="R1020" s="51"/>
      <c r="S1020" s="51"/>
      <c r="T1020" s="51"/>
      <c r="U1020" s="51"/>
      <c r="V1020" s="51"/>
      <c r="W1020" s="51"/>
      <c r="X1020" s="51"/>
      <c r="Y1020" s="51"/>
      <c r="Z1020" s="51"/>
      <c r="AA1020" s="51"/>
    </row>
    <row r="1021" spans="1:27" ht="15">
      <c r="A1021" s="51"/>
      <c r="B1021" s="51"/>
      <c r="C1021" s="51"/>
      <c r="D1021" s="51"/>
      <c r="E1021" s="51"/>
      <c r="F1021" s="52"/>
      <c r="G1021" s="51"/>
      <c r="H1021" s="51"/>
      <c r="I1021" s="51"/>
      <c r="J1021" s="52"/>
      <c r="K1021" s="51"/>
      <c r="L1021" s="51"/>
      <c r="M1021" s="51"/>
      <c r="N1021" s="51"/>
      <c r="O1021" s="51"/>
      <c r="P1021" s="51"/>
      <c r="Q1021" s="51"/>
      <c r="R1021" s="51"/>
      <c r="S1021" s="51"/>
      <c r="T1021" s="51"/>
      <c r="U1021" s="51"/>
      <c r="V1021" s="51"/>
      <c r="W1021" s="51"/>
      <c r="X1021" s="51"/>
      <c r="Y1021" s="51"/>
      <c r="Z1021" s="51"/>
      <c r="AA1021" s="51"/>
    </row>
    <row r="1022" spans="1:27" ht="15">
      <c r="A1022" s="51"/>
      <c r="B1022" s="51"/>
      <c r="C1022" s="51"/>
      <c r="D1022" s="51"/>
      <c r="E1022" s="51"/>
      <c r="F1022" s="52"/>
      <c r="G1022" s="51"/>
      <c r="H1022" s="51"/>
      <c r="I1022" s="51"/>
      <c r="J1022" s="52"/>
      <c r="K1022" s="51"/>
      <c r="L1022" s="51"/>
      <c r="M1022" s="51"/>
      <c r="N1022" s="51"/>
      <c r="O1022" s="51"/>
      <c r="P1022" s="51"/>
      <c r="Q1022" s="51"/>
      <c r="R1022" s="51"/>
      <c r="S1022" s="51"/>
      <c r="T1022" s="51"/>
      <c r="U1022" s="51"/>
      <c r="V1022" s="51"/>
      <c r="W1022" s="51"/>
      <c r="X1022" s="51"/>
      <c r="Y1022" s="51"/>
      <c r="Z1022" s="51"/>
      <c r="AA1022" s="51"/>
    </row>
    <row r="1023" spans="1:27" ht="15">
      <c r="A1023" s="51"/>
      <c r="B1023" s="51"/>
      <c r="C1023" s="51"/>
      <c r="D1023" s="51"/>
      <c r="E1023" s="51"/>
      <c r="F1023" s="52"/>
      <c r="G1023" s="51"/>
      <c r="H1023" s="51"/>
      <c r="I1023" s="51"/>
      <c r="J1023" s="52"/>
      <c r="K1023" s="51"/>
      <c r="L1023" s="51"/>
      <c r="M1023" s="51"/>
      <c r="N1023" s="51"/>
      <c r="O1023" s="51"/>
      <c r="P1023" s="51"/>
      <c r="Q1023" s="51"/>
      <c r="R1023" s="51"/>
      <c r="S1023" s="51"/>
      <c r="T1023" s="51"/>
      <c r="U1023" s="51"/>
      <c r="V1023" s="51"/>
      <c r="W1023" s="51"/>
      <c r="X1023" s="51"/>
      <c r="Y1023" s="51"/>
      <c r="Z1023" s="51"/>
      <c r="AA1023" s="51"/>
    </row>
    <row r="1024" spans="1:27" ht="15">
      <c r="A1024" s="51"/>
      <c r="B1024" s="51"/>
      <c r="C1024" s="51"/>
      <c r="D1024" s="51"/>
      <c r="E1024" s="51"/>
      <c r="F1024" s="52"/>
      <c r="G1024" s="51"/>
      <c r="H1024" s="51"/>
      <c r="I1024" s="51"/>
      <c r="J1024" s="52"/>
      <c r="K1024" s="51"/>
      <c r="L1024" s="51"/>
      <c r="M1024" s="51"/>
      <c r="N1024" s="51"/>
      <c r="O1024" s="51"/>
      <c r="P1024" s="51"/>
      <c r="Q1024" s="51"/>
      <c r="R1024" s="51"/>
      <c r="S1024" s="51"/>
      <c r="T1024" s="51"/>
      <c r="U1024" s="51"/>
      <c r="V1024" s="51"/>
      <c r="W1024" s="51"/>
      <c r="X1024" s="51"/>
      <c r="Y1024" s="51"/>
      <c r="Z1024" s="51"/>
      <c r="AA1024" s="51"/>
    </row>
    <row r="1025" spans="1:27" ht="15">
      <c r="A1025" s="51"/>
      <c r="B1025" s="51"/>
      <c r="C1025" s="51"/>
      <c r="D1025" s="51"/>
      <c r="E1025" s="51"/>
      <c r="F1025" s="52"/>
      <c r="G1025" s="51"/>
      <c r="H1025" s="51"/>
      <c r="I1025" s="51"/>
      <c r="J1025" s="52"/>
      <c r="K1025" s="51"/>
      <c r="L1025" s="51"/>
      <c r="M1025" s="51"/>
      <c r="N1025" s="51"/>
      <c r="O1025" s="51"/>
      <c r="P1025" s="51"/>
      <c r="Q1025" s="51"/>
      <c r="R1025" s="51"/>
      <c r="S1025" s="51"/>
      <c r="T1025" s="51"/>
      <c r="U1025" s="51"/>
      <c r="V1025" s="51"/>
      <c r="W1025" s="51"/>
      <c r="X1025" s="51"/>
      <c r="Y1025" s="51"/>
      <c r="Z1025" s="51"/>
      <c r="AA1025" s="51"/>
    </row>
    <row r="1026" spans="1:27" ht="15">
      <c r="A1026" s="51"/>
      <c r="B1026" s="51"/>
      <c r="C1026" s="51"/>
      <c r="D1026" s="51"/>
      <c r="E1026" s="51"/>
      <c r="F1026" s="52"/>
      <c r="G1026" s="51"/>
      <c r="H1026" s="51"/>
      <c r="I1026" s="51"/>
      <c r="J1026" s="52"/>
      <c r="K1026" s="51"/>
      <c r="L1026" s="51"/>
      <c r="M1026" s="51"/>
      <c r="N1026" s="51"/>
      <c r="O1026" s="51"/>
      <c r="P1026" s="51"/>
      <c r="Q1026" s="51"/>
      <c r="R1026" s="51"/>
      <c r="S1026" s="51"/>
      <c r="T1026" s="51"/>
      <c r="U1026" s="51"/>
      <c r="V1026" s="51"/>
      <c r="W1026" s="51"/>
      <c r="X1026" s="51"/>
      <c r="Y1026" s="51"/>
      <c r="Z1026" s="51"/>
      <c r="AA1026" s="51"/>
    </row>
    <row r="1027" spans="1:27" ht="15">
      <c r="A1027" s="51"/>
      <c r="B1027" s="51"/>
      <c r="C1027" s="51"/>
      <c r="D1027" s="51"/>
      <c r="E1027" s="51"/>
      <c r="F1027" s="52"/>
      <c r="G1027" s="51"/>
      <c r="H1027" s="51"/>
      <c r="I1027" s="51"/>
      <c r="J1027" s="52"/>
      <c r="K1027" s="51"/>
      <c r="L1027" s="51"/>
      <c r="M1027" s="51"/>
      <c r="N1027" s="51"/>
      <c r="O1027" s="51"/>
      <c r="P1027" s="51"/>
      <c r="Q1027" s="51"/>
      <c r="R1027" s="51"/>
      <c r="S1027" s="51"/>
      <c r="T1027" s="51"/>
      <c r="U1027" s="51"/>
      <c r="V1027" s="51"/>
      <c r="W1027" s="51"/>
      <c r="X1027" s="51"/>
      <c r="Y1027" s="51"/>
      <c r="Z1027" s="51"/>
      <c r="AA1027" s="51"/>
    </row>
    <row r="1028" spans="1:27" ht="15">
      <c r="A1028" s="51"/>
      <c r="B1028" s="51"/>
      <c r="C1028" s="51"/>
      <c r="D1028" s="51"/>
      <c r="E1028" s="51"/>
      <c r="F1028" s="52"/>
      <c r="G1028" s="51"/>
      <c r="H1028" s="51"/>
      <c r="I1028" s="51"/>
      <c r="J1028" s="52"/>
      <c r="K1028" s="51"/>
      <c r="L1028" s="51"/>
      <c r="M1028" s="51"/>
      <c r="N1028" s="51"/>
      <c r="O1028" s="51"/>
      <c r="P1028" s="51"/>
      <c r="Q1028" s="51"/>
      <c r="R1028" s="51"/>
      <c r="S1028" s="51"/>
      <c r="T1028" s="51"/>
      <c r="U1028" s="51"/>
      <c r="V1028" s="51"/>
      <c r="W1028" s="51"/>
      <c r="X1028" s="51"/>
      <c r="Y1028" s="51"/>
      <c r="Z1028" s="51"/>
      <c r="AA1028" s="51"/>
    </row>
    <row r="1029" spans="1:27" ht="15">
      <c r="A1029" s="51"/>
      <c r="B1029" s="51"/>
      <c r="C1029" s="51"/>
      <c r="D1029" s="51"/>
      <c r="E1029" s="51"/>
      <c r="F1029" s="52"/>
      <c r="G1029" s="51"/>
      <c r="H1029" s="51"/>
      <c r="I1029" s="51"/>
      <c r="J1029" s="52"/>
      <c r="K1029" s="51"/>
      <c r="L1029" s="51"/>
      <c r="M1029" s="51"/>
      <c r="N1029" s="51"/>
      <c r="O1029" s="51"/>
      <c r="P1029" s="51"/>
      <c r="Q1029" s="51"/>
      <c r="R1029" s="51"/>
      <c r="S1029" s="51"/>
      <c r="T1029" s="51"/>
      <c r="U1029" s="51"/>
      <c r="V1029" s="51"/>
      <c r="W1029" s="51"/>
      <c r="X1029" s="51"/>
      <c r="Y1029" s="51"/>
      <c r="Z1029" s="51"/>
      <c r="AA1029" s="51"/>
    </row>
    <row r="1030" spans="1:27" ht="15">
      <c r="A1030" s="51"/>
      <c r="B1030" s="51"/>
      <c r="C1030" s="51"/>
      <c r="D1030" s="51"/>
      <c r="E1030" s="51"/>
      <c r="F1030" s="52"/>
      <c r="G1030" s="51"/>
      <c r="H1030" s="51"/>
      <c r="I1030" s="51"/>
      <c r="J1030" s="52"/>
      <c r="K1030" s="51"/>
      <c r="L1030" s="51"/>
      <c r="M1030" s="51"/>
      <c r="N1030" s="51"/>
      <c r="O1030" s="51"/>
      <c r="P1030" s="51"/>
      <c r="Q1030" s="51"/>
      <c r="R1030" s="51"/>
      <c r="S1030" s="51"/>
      <c r="T1030" s="51"/>
      <c r="U1030" s="51"/>
      <c r="V1030" s="51"/>
      <c r="W1030" s="51"/>
      <c r="X1030" s="51"/>
      <c r="Y1030" s="51"/>
      <c r="Z1030" s="51"/>
      <c r="AA1030" s="51"/>
    </row>
    <row r="1031" spans="1:27" ht="15">
      <c r="A1031" s="51"/>
      <c r="B1031" s="51"/>
      <c r="C1031" s="51"/>
      <c r="D1031" s="51"/>
      <c r="E1031" s="51"/>
      <c r="F1031" s="52"/>
      <c r="G1031" s="51"/>
      <c r="H1031" s="51"/>
      <c r="I1031" s="51"/>
      <c r="J1031" s="52"/>
      <c r="K1031" s="51"/>
      <c r="L1031" s="51"/>
      <c r="M1031" s="51"/>
      <c r="N1031" s="51"/>
      <c r="O1031" s="51"/>
      <c r="P1031" s="51"/>
      <c r="Q1031" s="51"/>
      <c r="R1031" s="51"/>
      <c r="S1031" s="51"/>
      <c r="T1031" s="51"/>
      <c r="U1031" s="51"/>
      <c r="V1031" s="51"/>
      <c r="W1031" s="51"/>
      <c r="X1031" s="51"/>
      <c r="Y1031" s="51"/>
      <c r="Z1031" s="51"/>
      <c r="AA1031" s="51"/>
    </row>
    <row r="1032" spans="1:27" ht="15">
      <c r="A1032" s="51"/>
      <c r="B1032" s="51"/>
      <c r="C1032" s="51"/>
      <c r="D1032" s="51"/>
      <c r="E1032" s="51"/>
      <c r="F1032" s="52"/>
      <c r="G1032" s="51"/>
      <c r="H1032" s="51"/>
      <c r="I1032" s="51"/>
      <c r="J1032" s="52"/>
      <c r="K1032" s="51"/>
      <c r="L1032" s="51"/>
      <c r="M1032" s="51"/>
      <c r="N1032" s="51"/>
      <c r="O1032" s="51"/>
      <c r="P1032" s="51"/>
      <c r="Q1032" s="51"/>
      <c r="R1032" s="51"/>
      <c r="S1032" s="51"/>
      <c r="T1032" s="51"/>
      <c r="U1032" s="51"/>
      <c r="V1032" s="51"/>
      <c r="W1032" s="51"/>
      <c r="X1032" s="51"/>
      <c r="Y1032" s="51"/>
      <c r="Z1032" s="51"/>
      <c r="AA1032" s="51"/>
    </row>
    <row r="1033" spans="1:27" ht="15">
      <c r="A1033" s="51"/>
      <c r="B1033" s="51"/>
      <c r="C1033" s="51"/>
      <c r="D1033" s="51"/>
      <c r="E1033" s="51"/>
      <c r="F1033" s="52"/>
      <c r="G1033" s="51"/>
      <c r="H1033" s="51"/>
      <c r="I1033" s="51"/>
      <c r="J1033" s="52"/>
      <c r="K1033" s="51"/>
      <c r="L1033" s="51"/>
      <c r="M1033" s="51"/>
      <c r="N1033" s="51"/>
      <c r="O1033" s="51"/>
      <c r="P1033" s="51"/>
      <c r="Q1033" s="51"/>
      <c r="R1033" s="51"/>
      <c r="S1033" s="51"/>
      <c r="T1033" s="51"/>
      <c r="U1033" s="51"/>
      <c r="V1033" s="51"/>
      <c r="W1033" s="51"/>
      <c r="X1033" s="51"/>
      <c r="Y1033" s="51"/>
      <c r="Z1033" s="51"/>
      <c r="AA1033" s="51"/>
    </row>
    <row r="1034" spans="1:27" ht="15">
      <c r="A1034" s="51"/>
      <c r="B1034" s="51"/>
      <c r="C1034" s="51"/>
      <c r="D1034" s="51"/>
      <c r="E1034" s="51"/>
      <c r="F1034" s="52"/>
      <c r="G1034" s="51"/>
      <c r="H1034" s="51"/>
      <c r="I1034" s="51"/>
      <c r="J1034" s="52"/>
      <c r="K1034" s="51"/>
      <c r="L1034" s="51"/>
      <c r="M1034" s="51"/>
      <c r="N1034" s="51"/>
      <c r="O1034" s="51"/>
      <c r="P1034" s="51"/>
      <c r="Q1034" s="51"/>
      <c r="R1034" s="51"/>
      <c r="S1034" s="51"/>
      <c r="T1034" s="51"/>
      <c r="U1034" s="51"/>
      <c r="V1034" s="51"/>
      <c r="W1034" s="51"/>
      <c r="X1034" s="51"/>
      <c r="Y1034" s="51"/>
      <c r="Z1034" s="51"/>
      <c r="AA1034" s="51"/>
    </row>
    <row r="1035" spans="1:27" ht="15">
      <c r="A1035" s="51"/>
      <c r="B1035" s="51"/>
      <c r="C1035" s="51"/>
      <c r="D1035" s="51"/>
      <c r="E1035" s="51"/>
      <c r="F1035" s="52"/>
      <c r="G1035" s="51"/>
      <c r="H1035" s="51"/>
      <c r="I1035" s="51"/>
      <c r="J1035" s="52"/>
      <c r="K1035" s="51"/>
      <c r="L1035" s="51"/>
      <c r="M1035" s="51"/>
      <c r="N1035" s="51"/>
      <c r="O1035" s="51"/>
      <c r="P1035" s="51"/>
      <c r="Q1035" s="51"/>
      <c r="R1035" s="51"/>
      <c r="S1035" s="51"/>
      <c r="T1035" s="51"/>
      <c r="U1035" s="51"/>
      <c r="V1035" s="51"/>
      <c r="W1035" s="51"/>
      <c r="X1035" s="51"/>
      <c r="Y1035" s="51"/>
      <c r="Z1035" s="51"/>
      <c r="AA1035" s="51"/>
    </row>
    <row r="1036" spans="1:27" ht="15">
      <c r="A1036" s="51"/>
      <c r="B1036" s="51"/>
      <c r="C1036" s="51"/>
      <c r="D1036" s="51"/>
      <c r="E1036" s="51"/>
      <c r="F1036" s="52"/>
      <c r="G1036" s="51"/>
      <c r="H1036" s="51"/>
      <c r="I1036" s="51"/>
      <c r="J1036" s="52"/>
      <c r="K1036" s="51"/>
      <c r="L1036" s="51"/>
      <c r="M1036" s="51"/>
      <c r="N1036" s="51"/>
      <c r="O1036" s="51"/>
      <c r="P1036" s="51"/>
      <c r="Q1036" s="51"/>
      <c r="R1036" s="51"/>
      <c r="S1036" s="51"/>
      <c r="T1036" s="51"/>
      <c r="U1036" s="51"/>
      <c r="V1036" s="51"/>
      <c r="W1036" s="51"/>
      <c r="X1036" s="51"/>
      <c r="Y1036" s="51"/>
      <c r="Z1036" s="51"/>
      <c r="AA1036" s="51"/>
    </row>
    <row r="1037" spans="1:27" ht="15">
      <c r="A1037" s="51"/>
      <c r="B1037" s="51"/>
      <c r="C1037" s="51"/>
      <c r="D1037" s="51"/>
      <c r="E1037" s="51"/>
      <c r="F1037" s="52"/>
      <c r="G1037" s="51"/>
      <c r="H1037" s="51"/>
      <c r="I1037" s="51"/>
      <c r="J1037" s="52"/>
      <c r="K1037" s="51"/>
      <c r="L1037" s="51"/>
      <c r="M1037" s="51"/>
      <c r="N1037" s="51"/>
      <c r="O1037" s="51"/>
      <c r="P1037" s="51"/>
      <c r="Q1037" s="51"/>
      <c r="R1037" s="51"/>
      <c r="S1037" s="51"/>
      <c r="T1037" s="51"/>
      <c r="U1037" s="51"/>
      <c r="V1037" s="51"/>
      <c r="W1037" s="51"/>
      <c r="X1037" s="51"/>
      <c r="Y1037" s="51"/>
      <c r="Z1037" s="51"/>
      <c r="AA1037" s="51"/>
    </row>
    <row r="1038" spans="1:27" ht="15">
      <c r="A1038" s="51"/>
      <c r="B1038" s="51"/>
      <c r="C1038" s="51"/>
      <c r="D1038" s="51"/>
      <c r="E1038" s="51"/>
      <c r="F1038" s="52"/>
      <c r="G1038" s="51"/>
      <c r="H1038" s="51"/>
      <c r="I1038" s="51"/>
      <c r="J1038" s="52"/>
      <c r="K1038" s="51"/>
      <c r="L1038" s="51"/>
      <c r="M1038" s="51"/>
      <c r="N1038" s="51"/>
      <c r="O1038" s="51"/>
      <c r="P1038" s="51"/>
      <c r="Q1038" s="51"/>
      <c r="R1038" s="51"/>
      <c r="S1038" s="51"/>
      <c r="T1038" s="51"/>
      <c r="U1038" s="51"/>
      <c r="V1038" s="51"/>
      <c r="W1038" s="51"/>
      <c r="X1038" s="51"/>
      <c r="Y1038" s="51"/>
      <c r="Z1038" s="51"/>
      <c r="AA1038" s="51"/>
    </row>
    <row r="1039" spans="1:27" ht="15">
      <c r="A1039" s="51"/>
      <c r="B1039" s="51"/>
      <c r="C1039" s="51"/>
      <c r="D1039" s="51"/>
      <c r="E1039" s="51"/>
      <c r="F1039" s="52"/>
      <c r="G1039" s="51"/>
      <c r="H1039" s="51"/>
      <c r="I1039" s="51"/>
      <c r="J1039" s="52"/>
      <c r="K1039" s="51"/>
      <c r="L1039" s="51"/>
      <c r="M1039" s="51"/>
      <c r="N1039" s="51"/>
      <c r="O1039" s="51"/>
      <c r="P1039" s="51"/>
      <c r="Q1039" s="51"/>
      <c r="R1039" s="51"/>
      <c r="S1039" s="51"/>
      <c r="T1039" s="51"/>
      <c r="U1039" s="51"/>
      <c r="V1039" s="51"/>
      <c r="W1039" s="51"/>
      <c r="X1039" s="51"/>
      <c r="Y1039" s="51"/>
      <c r="Z1039" s="51"/>
      <c r="AA1039" s="51"/>
    </row>
    <row r="1040" spans="1:27" ht="15">
      <c r="A1040" s="51"/>
      <c r="B1040" s="51"/>
      <c r="C1040" s="51"/>
      <c r="D1040" s="51"/>
      <c r="E1040" s="51"/>
      <c r="F1040" s="52"/>
      <c r="G1040" s="51"/>
      <c r="H1040" s="51"/>
      <c r="I1040" s="51"/>
      <c r="J1040" s="52"/>
      <c r="K1040" s="51"/>
      <c r="L1040" s="51"/>
      <c r="M1040" s="51"/>
      <c r="N1040" s="51"/>
      <c r="O1040" s="51"/>
      <c r="P1040" s="51"/>
      <c r="Q1040" s="51"/>
      <c r="R1040" s="51"/>
      <c r="S1040" s="51"/>
      <c r="T1040" s="51"/>
      <c r="U1040" s="51"/>
      <c r="V1040" s="51"/>
      <c r="W1040" s="51"/>
      <c r="X1040" s="51"/>
      <c r="Y1040" s="51"/>
      <c r="Z1040" s="51"/>
      <c r="AA1040" s="51"/>
    </row>
    <row r="1041" spans="1:27" ht="15">
      <c r="A1041" s="51"/>
      <c r="B1041" s="51"/>
      <c r="C1041" s="51"/>
      <c r="D1041" s="51"/>
      <c r="E1041" s="51"/>
      <c r="F1041" s="52"/>
      <c r="G1041" s="51"/>
      <c r="H1041" s="51"/>
      <c r="I1041" s="51"/>
      <c r="J1041" s="52"/>
      <c r="K1041" s="51"/>
      <c r="L1041" s="51"/>
      <c r="M1041" s="51"/>
      <c r="N1041" s="51"/>
      <c r="O1041" s="51"/>
      <c r="P1041" s="51"/>
      <c r="Q1041" s="51"/>
      <c r="R1041" s="51"/>
      <c r="S1041" s="51"/>
      <c r="T1041" s="51"/>
      <c r="U1041" s="51"/>
      <c r="V1041" s="51"/>
      <c r="W1041" s="51"/>
      <c r="X1041" s="51"/>
      <c r="Y1041" s="51"/>
      <c r="Z1041" s="51"/>
      <c r="AA1041" s="51"/>
    </row>
    <row r="1042" spans="1:27" ht="15">
      <c r="A1042" s="51"/>
      <c r="B1042" s="51"/>
      <c r="C1042" s="51"/>
      <c r="D1042" s="51"/>
      <c r="E1042" s="51"/>
      <c r="F1042" s="52"/>
      <c r="G1042" s="51"/>
      <c r="H1042" s="51"/>
      <c r="I1042" s="51"/>
      <c r="J1042" s="52"/>
      <c r="K1042" s="51"/>
      <c r="L1042" s="51"/>
      <c r="M1042" s="51"/>
      <c r="N1042" s="51"/>
      <c r="O1042" s="51"/>
      <c r="P1042" s="51"/>
      <c r="Q1042" s="51"/>
      <c r="R1042" s="51"/>
      <c r="S1042" s="51"/>
      <c r="T1042" s="51"/>
      <c r="U1042" s="51"/>
      <c r="V1042" s="51"/>
      <c r="W1042" s="51"/>
      <c r="X1042" s="51"/>
      <c r="Y1042" s="51"/>
      <c r="Z1042" s="51"/>
      <c r="AA1042" s="51"/>
    </row>
    <row r="1043" spans="1:27" ht="15">
      <c r="A1043" s="51"/>
      <c r="B1043" s="51"/>
      <c r="C1043" s="51"/>
      <c r="D1043" s="51"/>
      <c r="E1043" s="51"/>
      <c r="F1043" s="52"/>
      <c r="G1043" s="51"/>
      <c r="H1043" s="51"/>
      <c r="I1043" s="51"/>
      <c r="J1043" s="52"/>
      <c r="K1043" s="51"/>
      <c r="L1043" s="51"/>
      <c r="M1043" s="51"/>
      <c r="N1043" s="51"/>
      <c r="O1043" s="51"/>
      <c r="P1043" s="51"/>
      <c r="Q1043" s="51"/>
      <c r="R1043" s="51"/>
      <c r="S1043" s="51"/>
      <c r="T1043" s="51"/>
      <c r="U1043" s="51"/>
      <c r="V1043" s="51"/>
      <c r="W1043" s="51"/>
      <c r="X1043" s="51"/>
      <c r="Y1043" s="51"/>
      <c r="Z1043" s="51"/>
      <c r="AA1043" s="51"/>
    </row>
    <row r="1044" spans="1:27" ht="15">
      <c r="A1044" s="51"/>
      <c r="B1044" s="51"/>
      <c r="C1044" s="51"/>
      <c r="D1044" s="51"/>
      <c r="E1044" s="51"/>
      <c r="F1044" s="52"/>
      <c r="G1044" s="51"/>
      <c r="H1044" s="51"/>
      <c r="I1044" s="51"/>
      <c r="J1044" s="52"/>
      <c r="K1044" s="51"/>
      <c r="L1044" s="51"/>
      <c r="M1044" s="51"/>
      <c r="N1044" s="51"/>
      <c r="O1044" s="51"/>
      <c r="P1044" s="51"/>
      <c r="Q1044" s="51"/>
      <c r="R1044" s="51"/>
      <c r="S1044" s="51"/>
      <c r="T1044" s="51"/>
      <c r="U1044" s="51"/>
      <c r="V1044" s="51"/>
      <c r="W1044" s="51"/>
      <c r="X1044" s="51"/>
      <c r="Y1044" s="51"/>
      <c r="Z1044" s="51"/>
      <c r="AA1044" s="51"/>
    </row>
    <row r="1045" spans="1:27" ht="15">
      <c r="A1045" s="51"/>
      <c r="B1045" s="51"/>
      <c r="C1045" s="51"/>
      <c r="D1045" s="51"/>
      <c r="E1045" s="51"/>
      <c r="F1045" s="52"/>
      <c r="G1045" s="51"/>
      <c r="H1045" s="51"/>
      <c r="I1045" s="51"/>
      <c r="J1045" s="52"/>
      <c r="K1045" s="51"/>
      <c r="L1045" s="51"/>
      <c r="M1045" s="51"/>
      <c r="N1045" s="51"/>
      <c r="O1045" s="51"/>
      <c r="P1045" s="51"/>
      <c r="Q1045" s="51"/>
      <c r="R1045" s="51"/>
      <c r="S1045" s="51"/>
      <c r="T1045" s="51"/>
      <c r="U1045" s="51"/>
      <c r="V1045" s="51"/>
      <c r="W1045" s="51"/>
      <c r="X1045" s="51"/>
      <c r="Y1045" s="51"/>
      <c r="Z1045" s="51"/>
      <c r="AA1045" s="51"/>
    </row>
    <row r="1046" spans="1:27" ht="15">
      <c r="A1046" s="51"/>
      <c r="B1046" s="51"/>
      <c r="C1046" s="51"/>
      <c r="D1046" s="51"/>
      <c r="E1046" s="51"/>
      <c r="F1046" s="52"/>
      <c r="G1046" s="51"/>
      <c r="H1046" s="51"/>
      <c r="I1046" s="51"/>
      <c r="J1046" s="52"/>
      <c r="K1046" s="51"/>
      <c r="L1046" s="51"/>
      <c r="M1046" s="51"/>
      <c r="N1046" s="51"/>
      <c r="O1046" s="51"/>
      <c r="P1046" s="51"/>
      <c r="Q1046" s="51"/>
      <c r="R1046" s="51"/>
      <c r="S1046" s="51"/>
      <c r="T1046" s="51"/>
      <c r="U1046" s="51"/>
      <c r="V1046" s="51"/>
      <c r="W1046" s="51"/>
      <c r="X1046" s="51"/>
      <c r="Y1046" s="51"/>
      <c r="Z1046" s="51"/>
      <c r="AA1046" s="51"/>
    </row>
    <row r="1047" spans="1:27" ht="15">
      <c r="A1047" s="51"/>
      <c r="B1047" s="51"/>
      <c r="C1047" s="51"/>
      <c r="D1047" s="51"/>
      <c r="E1047" s="51"/>
      <c r="F1047" s="52"/>
      <c r="G1047" s="51"/>
      <c r="H1047" s="51"/>
      <c r="I1047" s="51"/>
      <c r="J1047" s="52"/>
      <c r="K1047" s="51"/>
      <c r="L1047" s="51"/>
      <c r="M1047" s="51"/>
      <c r="N1047" s="51"/>
      <c r="O1047" s="51"/>
      <c r="P1047" s="51"/>
      <c r="Q1047" s="51"/>
      <c r="R1047" s="51"/>
      <c r="S1047" s="51"/>
      <c r="T1047" s="51"/>
      <c r="U1047" s="51"/>
      <c r="V1047" s="51"/>
      <c r="W1047" s="51"/>
      <c r="X1047" s="51"/>
      <c r="Y1047" s="51"/>
      <c r="Z1047" s="51"/>
      <c r="AA1047" s="51"/>
    </row>
    <row r="1048" spans="1:27" ht="15">
      <c r="A1048" s="51"/>
      <c r="B1048" s="51"/>
      <c r="C1048" s="51"/>
      <c r="D1048" s="51"/>
      <c r="E1048" s="51"/>
      <c r="F1048" s="52"/>
      <c r="G1048" s="51"/>
      <c r="H1048" s="51"/>
      <c r="I1048" s="51"/>
      <c r="J1048" s="52"/>
      <c r="K1048" s="51"/>
      <c r="L1048" s="51"/>
      <c r="M1048" s="51"/>
      <c r="N1048" s="51"/>
      <c r="O1048" s="51"/>
      <c r="P1048" s="51"/>
      <c r="Q1048" s="51"/>
      <c r="R1048" s="51"/>
      <c r="S1048" s="51"/>
      <c r="T1048" s="51"/>
      <c r="U1048" s="51"/>
      <c r="V1048" s="51"/>
      <c r="W1048" s="51"/>
      <c r="X1048" s="51"/>
      <c r="Y1048" s="51"/>
      <c r="Z1048" s="51"/>
      <c r="AA1048" s="51"/>
    </row>
    <row r="1049" spans="1:27" ht="15">
      <c r="A1049" s="51"/>
      <c r="B1049" s="51"/>
      <c r="C1049" s="51"/>
      <c r="D1049" s="51"/>
      <c r="E1049" s="51"/>
      <c r="F1049" s="52"/>
      <c r="G1049" s="51"/>
      <c r="H1049" s="51"/>
      <c r="I1049" s="51"/>
      <c r="J1049" s="52"/>
      <c r="K1049" s="51"/>
      <c r="L1049" s="51"/>
      <c r="M1049" s="51"/>
      <c r="N1049" s="51"/>
      <c r="O1049" s="51"/>
      <c r="P1049" s="51"/>
      <c r="Q1049" s="51"/>
      <c r="R1049" s="51"/>
      <c r="S1049" s="51"/>
      <c r="T1049" s="51"/>
      <c r="U1049" s="51"/>
      <c r="V1049" s="51"/>
      <c r="W1049" s="51"/>
      <c r="X1049" s="51"/>
      <c r="Y1049" s="51"/>
      <c r="Z1049" s="51"/>
      <c r="AA1049" s="51"/>
    </row>
    <row r="1050" spans="1:27" ht="15">
      <c r="A1050" s="51"/>
      <c r="B1050" s="51"/>
      <c r="C1050" s="51"/>
      <c r="D1050" s="51"/>
      <c r="E1050" s="51"/>
      <c r="F1050" s="52"/>
      <c r="G1050" s="51"/>
      <c r="H1050" s="51"/>
      <c r="I1050" s="51"/>
      <c r="J1050" s="52"/>
      <c r="K1050" s="51"/>
      <c r="L1050" s="51"/>
      <c r="M1050" s="51"/>
      <c r="N1050" s="51"/>
      <c r="O1050" s="51"/>
      <c r="P1050" s="51"/>
      <c r="Q1050" s="51"/>
      <c r="R1050" s="51"/>
      <c r="S1050" s="51"/>
      <c r="T1050" s="51"/>
      <c r="U1050" s="51"/>
      <c r="V1050" s="51"/>
      <c r="W1050" s="51"/>
      <c r="X1050" s="51"/>
      <c r="Y1050" s="51"/>
      <c r="Z1050" s="51"/>
      <c r="AA1050" s="51"/>
    </row>
    <row r="1051" spans="1:27" ht="15">
      <c r="A1051" s="51"/>
      <c r="B1051" s="51"/>
      <c r="C1051" s="51"/>
      <c r="D1051" s="51"/>
      <c r="E1051" s="51"/>
      <c r="F1051" s="52"/>
      <c r="G1051" s="51"/>
      <c r="H1051" s="51"/>
      <c r="I1051" s="51"/>
      <c r="J1051" s="52"/>
      <c r="K1051" s="51"/>
      <c r="L1051" s="51"/>
      <c r="M1051" s="51"/>
      <c r="N1051" s="51"/>
      <c r="O1051" s="51"/>
      <c r="P1051" s="51"/>
      <c r="Q1051" s="51"/>
      <c r="R1051" s="51"/>
      <c r="S1051" s="51"/>
      <c r="T1051" s="51"/>
      <c r="U1051" s="51"/>
      <c r="V1051" s="51"/>
      <c r="W1051" s="51"/>
      <c r="X1051" s="51"/>
      <c r="Y1051" s="51"/>
      <c r="Z1051" s="51"/>
      <c r="AA1051" s="51"/>
    </row>
    <row r="1052" spans="1:27" ht="15">
      <c r="A1052" s="51"/>
      <c r="B1052" s="51"/>
      <c r="C1052" s="51"/>
      <c r="D1052" s="51"/>
      <c r="E1052" s="51"/>
      <c r="F1052" s="52"/>
      <c r="G1052" s="51"/>
      <c r="H1052" s="51"/>
      <c r="I1052" s="51"/>
      <c r="J1052" s="52"/>
      <c r="K1052" s="51"/>
      <c r="L1052" s="51"/>
      <c r="M1052" s="51"/>
      <c r="N1052" s="51"/>
      <c r="O1052" s="51"/>
      <c r="P1052" s="51"/>
      <c r="Q1052" s="51"/>
      <c r="R1052" s="51"/>
      <c r="S1052" s="51"/>
      <c r="T1052" s="51"/>
      <c r="U1052" s="51"/>
      <c r="V1052" s="51"/>
      <c r="W1052" s="51"/>
      <c r="X1052" s="51"/>
      <c r="Y1052" s="51"/>
      <c r="Z1052" s="51"/>
      <c r="AA1052" s="51"/>
    </row>
    <row r="1053" spans="1:27" ht="15">
      <c r="A1053" s="51"/>
      <c r="B1053" s="51"/>
      <c r="C1053" s="51"/>
      <c r="D1053" s="51"/>
      <c r="E1053" s="51"/>
      <c r="F1053" s="52"/>
      <c r="G1053" s="51"/>
      <c r="H1053" s="51"/>
      <c r="I1053" s="51"/>
      <c r="J1053" s="52"/>
      <c r="K1053" s="51"/>
      <c r="L1053" s="51"/>
      <c r="M1053" s="51"/>
      <c r="N1053" s="51"/>
      <c r="O1053" s="51"/>
      <c r="P1053" s="51"/>
      <c r="Q1053" s="51"/>
      <c r="R1053" s="51"/>
      <c r="S1053" s="51"/>
      <c r="T1053" s="51"/>
      <c r="U1053" s="51"/>
      <c r="V1053" s="51"/>
      <c r="W1053" s="51"/>
      <c r="X1053" s="51"/>
      <c r="Y1053" s="51"/>
      <c r="Z1053" s="51"/>
      <c r="AA1053" s="51"/>
    </row>
    <row r="1054" spans="1:27" ht="15">
      <c r="A1054" s="51"/>
      <c r="B1054" s="51"/>
      <c r="C1054" s="51"/>
      <c r="D1054" s="51"/>
      <c r="E1054" s="51"/>
      <c r="F1054" s="52"/>
      <c r="G1054" s="51"/>
      <c r="H1054" s="51"/>
      <c r="I1054" s="51"/>
      <c r="J1054" s="52"/>
      <c r="K1054" s="51"/>
      <c r="L1054" s="51"/>
      <c r="M1054" s="51"/>
      <c r="N1054" s="51"/>
      <c r="O1054" s="51"/>
      <c r="P1054" s="51"/>
      <c r="Q1054" s="51"/>
      <c r="R1054" s="51"/>
      <c r="S1054" s="51"/>
      <c r="T1054" s="51"/>
      <c r="U1054" s="51"/>
      <c r="V1054" s="51"/>
      <c r="W1054" s="51"/>
      <c r="X1054" s="51"/>
      <c r="Y1054" s="51"/>
      <c r="Z1054" s="51"/>
      <c r="AA1054" s="51"/>
    </row>
    <row r="1055" spans="1:27" ht="15">
      <c r="A1055" s="51"/>
      <c r="B1055" s="51"/>
      <c r="C1055" s="51"/>
      <c r="D1055" s="51"/>
      <c r="E1055" s="51"/>
      <c r="F1055" s="52"/>
      <c r="G1055" s="51"/>
      <c r="H1055" s="51"/>
      <c r="I1055" s="51"/>
      <c r="J1055" s="52"/>
      <c r="K1055" s="51"/>
      <c r="L1055" s="51"/>
      <c r="M1055" s="51"/>
      <c r="N1055" s="51"/>
      <c r="O1055" s="51"/>
      <c r="P1055" s="51"/>
      <c r="Q1055" s="51"/>
      <c r="R1055" s="51"/>
      <c r="S1055" s="51"/>
      <c r="T1055" s="51"/>
      <c r="U1055" s="51"/>
      <c r="V1055" s="51"/>
      <c r="W1055" s="51"/>
      <c r="X1055" s="51"/>
      <c r="Y1055" s="51"/>
      <c r="Z1055" s="51"/>
      <c r="AA1055" s="51"/>
    </row>
    <row r="1056" spans="1:27" ht="15">
      <c r="A1056" s="51"/>
      <c r="B1056" s="51"/>
      <c r="C1056" s="51"/>
      <c r="D1056" s="51"/>
      <c r="E1056" s="51"/>
      <c r="F1056" s="52"/>
      <c r="G1056" s="51"/>
      <c r="H1056" s="51"/>
      <c r="I1056" s="51"/>
      <c r="J1056" s="52"/>
      <c r="K1056" s="51"/>
      <c r="L1056" s="51"/>
      <c r="M1056" s="51"/>
      <c r="N1056" s="51"/>
      <c r="O1056" s="51"/>
      <c r="P1056" s="51"/>
      <c r="Q1056" s="51"/>
      <c r="R1056" s="51"/>
      <c r="S1056" s="51"/>
      <c r="T1056" s="51"/>
      <c r="U1056" s="51"/>
      <c r="V1056" s="51"/>
      <c r="W1056" s="51"/>
      <c r="X1056" s="51"/>
      <c r="Y1056" s="51"/>
      <c r="Z1056" s="51"/>
      <c r="AA1056" s="51"/>
    </row>
    <row r="1057" spans="1:27" ht="15">
      <c r="A1057" s="51"/>
      <c r="B1057" s="51"/>
      <c r="C1057" s="51"/>
      <c r="D1057" s="51"/>
      <c r="E1057" s="51"/>
      <c r="F1057" s="52"/>
      <c r="G1057" s="51"/>
      <c r="H1057" s="51"/>
      <c r="I1057" s="51"/>
      <c r="J1057" s="52"/>
      <c r="K1057" s="51"/>
      <c r="L1057" s="51"/>
      <c r="M1057" s="51"/>
      <c r="N1057" s="51"/>
      <c r="O1057" s="51"/>
      <c r="P1057" s="51"/>
      <c r="Q1057" s="51"/>
      <c r="R1057" s="51"/>
      <c r="S1057" s="51"/>
      <c r="T1057" s="51"/>
      <c r="U1057" s="51"/>
      <c r="V1057" s="51"/>
      <c r="W1057" s="51"/>
      <c r="X1057" s="51"/>
      <c r="Y1057" s="51"/>
      <c r="Z1057" s="51"/>
      <c r="AA1057" s="51"/>
    </row>
    <row r="1058" spans="1:27" ht="15">
      <c r="A1058" s="51"/>
      <c r="B1058" s="51"/>
      <c r="C1058" s="51"/>
      <c r="D1058" s="51"/>
      <c r="E1058" s="51"/>
      <c r="F1058" s="52"/>
      <c r="G1058" s="51"/>
      <c r="H1058" s="51"/>
      <c r="I1058" s="51"/>
      <c r="J1058" s="52"/>
      <c r="K1058" s="51"/>
      <c r="L1058" s="51"/>
      <c r="M1058" s="51"/>
      <c r="N1058" s="51"/>
      <c r="O1058" s="51"/>
      <c r="P1058" s="51"/>
      <c r="Q1058" s="51"/>
      <c r="R1058" s="51"/>
      <c r="S1058" s="51"/>
      <c r="T1058" s="51"/>
      <c r="U1058" s="51"/>
      <c r="V1058" s="51"/>
      <c r="W1058" s="51"/>
      <c r="X1058" s="51"/>
      <c r="Y1058" s="51"/>
      <c r="Z1058" s="51"/>
      <c r="AA1058" s="51"/>
    </row>
    <row r="1059" spans="1:27" ht="15">
      <c r="A1059" s="51"/>
      <c r="B1059" s="51"/>
      <c r="C1059" s="51"/>
      <c r="D1059" s="51"/>
      <c r="E1059" s="51"/>
      <c r="F1059" s="52"/>
      <c r="G1059" s="51"/>
      <c r="H1059" s="51"/>
      <c r="I1059" s="51"/>
      <c r="J1059" s="52"/>
      <c r="K1059" s="51"/>
      <c r="L1059" s="51"/>
      <c r="M1059" s="51"/>
      <c r="N1059" s="51"/>
      <c r="O1059" s="51"/>
      <c r="P1059" s="51"/>
      <c r="Q1059" s="51"/>
      <c r="R1059" s="51"/>
      <c r="S1059" s="51"/>
      <c r="T1059" s="51"/>
      <c r="U1059" s="51"/>
      <c r="V1059" s="51"/>
      <c r="W1059" s="51"/>
      <c r="X1059" s="51"/>
      <c r="Y1059" s="51"/>
      <c r="Z1059" s="51"/>
      <c r="AA1059" s="51"/>
    </row>
    <row r="1060" spans="1:27" ht="15">
      <c r="A1060" s="51"/>
      <c r="B1060" s="51"/>
      <c r="C1060" s="51"/>
      <c r="D1060" s="51"/>
      <c r="E1060" s="51"/>
      <c r="F1060" s="52"/>
      <c r="G1060" s="51"/>
      <c r="H1060" s="51"/>
      <c r="I1060" s="51"/>
      <c r="J1060" s="52"/>
      <c r="K1060" s="51"/>
      <c r="L1060" s="51"/>
      <c r="M1060" s="51"/>
      <c r="N1060" s="51"/>
      <c r="O1060" s="51"/>
      <c r="P1060" s="51"/>
      <c r="Q1060" s="51"/>
      <c r="R1060" s="51"/>
      <c r="S1060" s="51"/>
      <c r="T1060" s="51"/>
      <c r="U1060" s="51"/>
      <c r="V1060" s="51"/>
      <c r="W1060" s="51"/>
      <c r="X1060" s="51"/>
      <c r="Y1060" s="51"/>
      <c r="Z1060" s="51"/>
      <c r="AA1060" s="51"/>
    </row>
    <row r="1061" spans="1:27" ht="15">
      <c r="A1061" s="51"/>
      <c r="B1061" s="51"/>
      <c r="C1061" s="51"/>
      <c r="D1061" s="51"/>
      <c r="E1061" s="51"/>
      <c r="F1061" s="52"/>
      <c r="G1061" s="51"/>
      <c r="H1061" s="51"/>
      <c r="I1061" s="51"/>
      <c r="J1061" s="52"/>
      <c r="K1061" s="51"/>
      <c r="L1061" s="51"/>
      <c r="M1061" s="51"/>
      <c r="N1061" s="51"/>
      <c r="O1061" s="51"/>
      <c r="P1061" s="51"/>
      <c r="Q1061" s="51"/>
      <c r="R1061" s="51"/>
      <c r="S1061" s="51"/>
      <c r="T1061" s="51"/>
      <c r="U1061" s="51"/>
      <c r="V1061" s="51"/>
      <c r="W1061" s="51"/>
      <c r="X1061" s="51"/>
      <c r="Y1061" s="51"/>
      <c r="Z1061" s="51"/>
      <c r="AA1061" s="51"/>
    </row>
    <row r="1062" spans="1:27" ht="15">
      <c r="A1062" s="51"/>
      <c r="B1062" s="51"/>
      <c r="C1062" s="51"/>
      <c r="D1062" s="51"/>
      <c r="E1062" s="51"/>
      <c r="F1062" s="52"/>
      <c r="G1062" s="51"/>
      <c r="H1062" s="51"/>
      <c r="I1062" s="51"/>
      <c r="J1062" s="52"/>
      <c r="K1062" s="51"/>
      <c r="L1062" s="51"/>
      <c r="M1062" s="51"/>
      <c r="N1062" s="51"/>
      <c r="O1062" s="51"/>
      <c r="P1062" s="51"/>
      <c r="Q1062" s="51"/>
      <c r="R1062" s="51"/>
      <c r="S1062" s="51"/>
      <c r="T1062" s="51"/>
      <c r="U1062" s="51"/>
      <c r="V1062" s="51"/>
      <c r="W1062" s="51"/>
      <c r="X1062" s="51"/>
      <c r="Y1062" s="51"/>
      <c r="Z1062" s="51"/>
      <c r="AA1062" s="51"/>
    </row>
    <row r="1063" spans="1:27" ht="15">
      <c r="A1063" s="51"/>
      <c r="B1063" s="51"/>
      <c r="C1063" s="51"/>
      <c r="D1063" s="51"/>
      <c r="E1063" s="51"/>
      <c r="F1063" s="52"/>
      <c r="G1063" s="51"/>
      <c r="H1063" s="51"/>
      <c r="I1063" s="51"/>
      <c r="J1063" s="52"/>
      <c r="K1063" s="51"/>
      <c r="L1063" s="51"/>
      <c r="M1063" s="51"/>
      <c r="N1063" s="51"/>
      <c r="O1063" s="51"/>
      <c r="P1063" s="51"/>
      <c r="Q1063" s="51"/>
      <c r="R1063" s="51"/>
      <c r="S1063" s="51"/>
      <c r="T1063" s="51"/>
      <c r="U1063" s="51"/>
      <c r="V1063" s="51"/>
      <c r="W1063" s="51"/>
      <c r="X1063" s="51"/>
      <c r="Y1063" s="51"/>
      <c r="Z1063" s="51"/>
      <c r="AA1063" s="51"/>
    </row>
    <row r="1064" spans="1:27" ht="15">
      <c r="A1064" s="51"/>
      <c r="B1064" s="51"/>
      <c r="C1064" s="51"/>
      <c r="D1064" s="51"/>
      <c r="E1064" s="51"/>
      <c r="F1064" s="52"/>
      <c r="G1064" s="51"/>
      <c r="H1064" s="51"/>
      <c r="I1064" s="51"/>
      <c r="J1064" s="52"/>
      <c r="K1064" s="51"/>
      <c r="L1064" s="51"/>
      <c r="M1064" s="51"/>
      <c r="N1064" s="51"/>
      <c r="O1064" s="51"/>
      <c r="P1064" s="51"/>
      <c r="Q1064" s="51"/>
      <c r="R1064" s="51"/>
      <c r="S1064" s="51"/>
      <c r="T1064" s="51"/>
      <c r="U1064" s="51"/>
      <c r="V1064" s="51"/>
      <c r="W1064" s="51"/>
      <c r="X1064" s="51"/>
      <c r="Y1064" s="51"/>
      <c r="Z1064" s="51"/>
      <c r="AA1064" s="51"/>
    </row>
    <row r="1065" spans="1:27" ht="15">
      <c r="A1065" s="51"/>
      <c r="B1065" s="51"/>
      <c r="C1065" s="51"/>
      <c r="D1065" s="51"/>
      <c r="E1065" s="51"/>
      <c r="F1065" s="52"/>
      <c r="G1065" s="51"/>
      <c r="H1065" s="51"/>
      <c r="I1065" s="51"/>
      <c r="J1065" s="52"/>
      <c r="K1065" s="51"/>
      <c r="L1065" s="51"/>
      <c r="M1065" s="51"/>
      <c r="N1065" s="51"/>
      <c r="O1065" s="51"/>
      <c r="P1065" s="51"/>
      <c r="Q1065" s="51"/>
      <c r="R1065" s="51"/>
      <c r="S1065" s="51"/>
      <c r="T1065" s="51"/>
      <c r="U1065" s="51"/>
      <c r="V1065" s="51"/>
      <c r="W1065" s="51"/>
      <c r="X1065" s="51"/>
      <c r="Y1065" s="51"/>
      <c r="Z1065" s="51"/>
      <c r="AA1065" s="51"/>
    </row>
    <row r="1066" spans="1:27" ht="15">
      <c r="A1066" s="51"/>
      <c r="B1066" s="51"/>
      <c r="C1066" s="51"/>
      <c r="D1066" s="51"/>
      <c r="E1066" s="51"/>
      <c r="F1066" s="52"/>
      <c r="G1066" s="51"/>
      <c r="H1066" s="51"/>
      <c r="I1066" s="51"/>
      <c r="J1066" s="52"/>
      <c r="K1066" s="51"/>
      <c r="L1066" s="51"/>
      <c r="M1066" s="51"/>
      <c r="N1066" s="51"/>
      <c r="O1066" s="51"/>
      <c r="P1066" s="51"/>
      <c r="Q1066" s="51"/>
      <c r="R1066" s="51"/>
      <c r="S1066" s="51"/>
      <c r="T1066" s="51"/>
      <c r="U1066" s="51"/>
      <c r="V1066" s="51"/>
      <c r="W1066" s="51"/>
      <c r="X1066" s="51"/>
      <c r="Y1066" s="51"/>
      <c r="Z1066" s="51"/>
      <c r="AA1066" s="51"/>
    </row>
    <row r="1067" spans="1:27" ht="15">
      <c r="A1067" s="51"/>
      <c r="B1067" s="51"/>
      <c r="C1067" s="51"/>
      <c r="D1067" s="51"/>
      <c r="E1067" s="51"/>
      <c r="F1067" s="52"/>
      <c r="G1067" s="51"/>
      <c r="H1067" s="51"/>
      <c r="I1067" s="51"/>
      <c r="J1067" s="52"/>
      <c r="K1067" s="51"/>
      <c r="L1067" s="51"/>
      <c r="M1067" s="51"/>
      <c r="N1067" s="51"/>
      <c r="O1067" s="51"/>
      <c r="P1067" s="51"/>
      <c r="Q1067" s="51"/>
      <c r="R1067" s="51"/>
      <c r="S1067" s="51"/>
      <c r="T1067" s="51"/>
      <c r="U1067" s="51"/>
      <c r="V1067" s="51"/>
      <c r="W1067" s="51"/>
      <c r="X1067" s="51"/>
      <c r="Y1067" s="51"/>
      <c r="Z1067" s="51"/>
      <c r="AA1067" s="51"/>
    </row>
    <row r="1068" spans="1:27" ht="15">
      <c r="A1068" s="51"/>
      <c r="B1068" s="51"/>
      <c r="C1068" s="51"/>
      <c r="D1068" s="51"/>
      <c r="E1068" s="51"/>
      <c r="F1068" s="52"/>
      <c r="G1068" s="51"/>
      <c r="H1068" s="51"/>
      <c r="I1068" s="51"/>
      <c r="J1068" s="52"/>
      <c r="K1068" s="51"/>
      <c r="L1068" s="51"/>
      <c r="M1068" s="51"/>
      <c r="N1068" s="51"/>
      <c r="O1068" s="51"/>
      <c r="P1068" s="51"/>
      <c r="Q1068" s="51"/>
      <c r="R1068" s="51"/>
      <c r="S1068" s="51"/>
      <c r="T1068" s="51"/>
      <c r="U1068" s="51"/>
      <c r="V1068" s="51"/>
      <c r="W1068" s="51"/>
      <c r="X1068" s="51"/>
      <c r="Y1068" s="51"/>
      <c r="Z1068" s="51"/>
      <c r="AA1068" s="51"/>
    </row>
    <row r="1069" spans="1:27" ht="15">
      <c r="A1069" s="51"/>
      <c r="B1069" s="51"/>
      <c r="C1069" s="51"/>
      <c r="D1069" s="51"/>
      <c r="E1069" s="51"/>
      <c r="F1069" s="52"/>
      <c r="G1069" s="51"/>
      <c r="H1069" s="51"/>
      <c r="I1069" s="51"/>
      <c r="J1069" s="52"/>
      <c r="K1069" s="51"/>
      <c r="L1069" s="51"/>
      <c r="M1069" s="51"/>
      <c r="N1069" s="51"/>
      <c r="O1069" s="51"/>
      <c r="P1069" s="51"/>
      <c r="Q1069" s="51"/>
      <c r="R1069" s="51"/>
      <c r="S1069" s="51"/>
      <c r="T1069" s="51"/>
      <c r="U1069" s="51"/>
      <c r="V1069" s="51"/>
      <c r="W1069" s="51"/>
      <c r="X1069" s="51"/>
      <c r="Y1069" s="51"/>
      <c r="Z1069" s="51"/>
      <c r="AA1069" s="51"/>
    </row>
    <row r="1070" spans="1:27" ht="15">
      <c r="A1070" s="51"/>
      <c r="B1070" s="51"/>
      <c r="C1070" s="51"/>
      <c r="D1070" s="51"/>
      <c r="E1070" s="51"/>
      <c r="F1070" s="52"/>
      <c r="G1070" s="51"/>
      <c r="H1070" s="51"/>
      <c r="I1070" s="51"/>
      <c r="J1070" s="52"/>
      <c r="K1070" s="51"/>
      <c r="L1070" s="51"/>
      <c r="M1070" s="51"/>
      <c r="N1070" s="51"/>
      <c r="O1070" s="51"/>
      <c r="P1070" s="51"/>
      <c r="Q1070" s="51"/>
      <c r="R1070" s="51"/>
      <c r="S1070" s="51"/>
      <c r="T1070" s="51"/>
      <c r="U1070" s="51"/>
      <c r="V1070" s="51"/>
      <c r="W1070" s="51"/>
      <c r="X1070" s="51"/>
      <c r="Y1070" s="51"/>
      <c r="Z1070" s="51"/>
      <c r="AA1070" s="51"/>
    </row>
    <row r="1071" spans="1:27" ht="15">
      <c r="A1071" s="51"/>
      <c r="B1071" s="51"/>
      <c r="C1071" s="51"/>
      <c r="D1071" s="51"/>
      <c r="E1071" s="51"/>
      <c r="F1071" s="52"/>
      <c r="G1071" s="51"/>
      <c r="H1071" s="51"/>
      <c r="I1071" s="51"/>
      <c r="J1071" s="52"/>
      <c r="K1071" s="51"/>
      <c r="L1071" s="51"/>
      <c r="M1071" s="51"/>
      <c r="N1071" s="51"/>
      <c r="O1071" s="51"/>
      <c r="P1071" s="51"/>
      <c r="Q1071" s="51"/>
      <c r="R1071" s="51"/>
      <c r="S1071" s="51"/>
      <c r="T1071" s="51"/>
      <c r="U1071" s="51"/>
      <c r="V1071" s="51"/>
      <c r="W1071" s="51"/>
      <c r="X1071" s="51"/>
      <c r="Y1071" s="51"/>
      <c r="Z1071" s="51"/>
      <c r="AA1071" s="51"/>
    </row>
    <row r="1072" spans="1:27" ht="15">
      <c r="A1072" s="51"/>
      <c r="B1072" s="51"/>
      <c r="C1072" s="51"/>
      <c r="D1072" s="51"/>
      <c r="E1072" s="51"/>
      <c r="F1072" s="52"/>
      <c r="G1072" s="51"/>
      <c r="H1072" s="51"/>
      <c r="I1072" s="51"/>
      <c r="J1072" s="52"/>
      <c r="K1072" s="51"/>
      <c r="L1072" s="51"/>
      <c r="M1072" s="51"/>
      <c r="N1072" s="51"/>
      <c r="O1072" s="51"/>
      <c r="P1072" s="51"/>
      <c r="Q1072" s="51"/>
      <c r="R1072" s="51"/>
      <c r="S1072" s="51"/>
      <c r="T1072" s="51"/>
      <c r="U1072" s="51"/>
      <c r="V1072" s="51"/>
      <c r="W1072" s="51"/>
      <c r="X1072" s="51"/>
      <c r="Y1072" s="51"/>
      <c r="Z1072" s="51"/>
      <c r="AA1072" s="51"/>
    </row>
    <row r="1073" spans="1:27" ht="15">
      <c r="A1073" s="51"/>
      <c r="B1073" s="51"/>
      <c r="C1073" s="51"/>
      <c r="D1073" s="51"/>
      <c r="E1073" s="51"/>
      <c r="F1073" s="52"/>
      <c r="G1073" s="51"/>
      <c r="H1073" s="51"/>
      <c r="I1073" s="51"/>
      <c r="J1073" s="52"/>
      <c r="K1073" s="51"/>
      <c r="L1073" s="51"/>
      <c r="M1073" s="51"/>
      <c r="N1073" s="51"/>
      <c r="O1073" s="51"/>
      <c r="P1073" s="51"/>
      <c r="Q1073" s="51"/>
      <c r="R1073" s="51"/>
      <c r="S1073" s="51"/>
      <c r="T1073" s="51"/>
      <c r="U1073" s="51"/>
      <c r="V1073" s="51"/>
      <c r="W1073" s="51"/>
      <c r="X1073" s="51"/>
      <c r="Y1073" s="51"/>
      <c r="Z1073" s="51"/>
      <c r="AA1073" s="51"/>
    </row>
    <row r="1074" spans="1:27" ht="15">
      <c r="A1074" s="51"/>
      <c r="B1074" s="51"/>
      <c r="C1074" s="51"/>
      <c r="D1074" s="51"/>
      <c r="E1074" s="51"/>
      <c r="F1074" s="52"/>
      <c r="G1074" s="51"/>
      <c r="H1074" s="51"/>
      <c r="I1074" s="51"/>
      <c r="J1074" s="52"/>
      <c r="K1074" s="51"/>
      <c r="L1074" s="51"/>
      <c r="M1074" s="51"/>
      <c r="N1074" s="51"/>
      <c r="O1074" s="51"/>
      <c r="P1074" s="51"/>
      <c r="Q1074" s="51"/>
      <c r="R1074" s="51"/>
      <c r="S1074" s="51"/>
      <c r="T1074" s="51"/>
      <c r="U1074" s="51"/>
      <c r="V1074" s="51"/>
      <c r="W1074" s="51"/>
      <c r="X1074" s="51"/>
      <c r="Y1074" s="51"/>
      <c r="Z1074" s="51"/>
      <c r="AA1074" s="51"/>
    </row>
    <row r="1075" spans="1:27" ht="15">
      <c r="A1075" s="51"/>
      <c r="B1075" s="51"/>
      <c r="C1075" s="51"/>
      <c r="D1075" s="51"/>
      <c r="E1075" s="51"/>
      <c r="F1075" s="52"/>
      <c r="G1075" s="51"/>
      <c r="H1075" s="51"/>
      <c r="I1075" s="51"/>
      <c r="J1075" s="52"/>
      <c r="K1075" s="51"/>
      <c r="L1075" s="51"/>
      <c r="M1075" s="51"/>
      <c r="N1075" s="51"/>
      <c r="O1075" s="51"/>
      <c r="P1075" s="51"/>
      <c r="Q1075" s="51"/>
      <c r="R1075" s="51"/>
      <c r="S1075" s="51"/>
      <c r="T1075" s="51"/>
      <c r="U1075" s="51"/>
      <c r="V1075" s="51"/>
      <c r="W1075" s="51"/>
      <c r="X1075" s="51"/>
      <c r="Y1075" s="51"/>
      <c r="Z1075" s="51"/>
      <c r="AA1075" s="51"/>
    </row>
    <row r="1076" spans="1:27" ht="15">
      <c r="A1076" s="51"/>
      <c r="B1076" s="51"/>
      <c r="C1076" s="51"/>
      <c r="D1076" s="51"/>
      <c r="E1076" s="51"/>
      <c r="F1076" s="52"/>
      <c r="G1076" s="51"/>
      <c r="H1076" s="51"/>
      <c r="I1076" s="51"/>
      <c r="J1076" s="52"/>
      <c r="K1076" s="51"/>
      <c r="L1076" s="51"/>
      <c r="M1076" s="51"/>
      <c r="N1076" s="51"/>
      <c r="O1076" s="51"/>
      <c r="P1076" s="51"/>
      <c r="Q1076" s="51"/>
      <c r="R1076" s="51"/>
      <c r="S1076" s="51"/>
      <c r="T1076" s="51"/>
      <c r="U1076" s="51"/>
      <c r="V1076" s="51"/>
      <c r="W1076" s="51"/>
      <c r="X1076" s="51"/>
      <c r="Y1076" s="51"/>
      <c r="Z1076" s="51"/>
      <c r="AA1076" s="51"/>
    </row>
    <row r="1077" spans="1:27" ht="15">
      <c r="A1077" s="51"/>
      <c r="B1077" s="51"/>
      <c r="C1077" s="51"/>
      <c r="D1077" s="51"/>
      <c r="E1077" s="51"/>
      <c r="F1077" s="52"/>
      <c r="G1077" s="51"/>
      <c r="H1077" s="51"/>
      <c r="I1077" s="51"/>
      <c r="J1077" s="52"/>
      <c r="K1077" s="51"/>
      <c r="L1077" s="51"/>
      <c r="M1077" s="51"/>
      <c r="N1077" s="51"/>
      <c r="O1077" s="51"/>
      <c r="P1077" s="51"/>
      <c r="Q1077" s="51"/>
      <c r="R1077" s="51"/>
      <c r="S1077" s="51"/>
      <c r="T1077" s="51"/>
      <c r="U1077" s="51"/>
      <c r="V1077" s="51"/>
      <c r="W1077" s="51"/>
      <c r="X1077" s="51"/>
      <c r="Y1077" s="51"/>
      <c r="Z1077" s="51"/>
      <c r="AA1077" s="51"/>
    </row>
    <row r="1078" spans="1:27" ht="15">
      <c r="A1078" s="51"/>
      <c r="B1078" s="51"/>
      <c r="C1078" s="51"/>
      <c r="D1078" s="51"/>
      <c r="E1078" s="51"/>
      <c r="F1078" s="52"/>
      <c r="G1078" s="51"/>
      <c r="H1078" s="51"/>
      <c r="I1078" s="51"/>
      <c r="J1078" s="52"/>
      <c r="K1078" s="51"/>
      <c r="L1078" s="51"/>
      <c r="M1078" s="51"/>
      <c r="N1078" s="51"/>
      <c r="O1078" s="51"/>
      <c r="P1078" s="51"/>
      <c r="Q1078" s="51"/>
      <c r="R1078" s="51"/>
      <c r="S1078" s="51"/>
      <c r="T1078" s="51"/>
      <c r="U1078" s="51"/>
      <c r="V1078" s="51"/>
      <c r="W1078" s="51"/>
      <c r="X1078" s="51"/>
      <c r="Y1078" s="51"/>
      <c r="Z1078" s="51"/>
      <c r="AA1078" s="51"/>
    </row>
    <row r="1079" spans="1:27" ht="15">
      <c r="A1079" s="51"/>
      <c r="B1079" s="51"/>
      <c r="C1079" s="51"/>
      <c r="D1079" s="51"/>
      <c r="E1079" s="51"/>
      <c r="F1079" s="52"/>
      <c r="G1079" s="51"/>
      <c r="H1079" s="51"/>
      <c r="I1079" s="51"/>
      <c r="J1079" s="52"/>
      <c r="K1079" s="51"/>
      <c r="L1079" s="51"/>
      <c r="M1079" s="51"/>
      <c r="N1079" s="51"/>
      <c r="O1079" s="51"/>
      <c r="P1079" s="51"/>
      <c r="Q1079" s="51"/>
      <c r="R1079" s="51"/>
      <c r="S1079" s="51"/>
      <c r="T1079" s="51"/>
      <c r="U1079" s="51"/>
      <c r="V1079" s="51"/>
      <c r="W1079" s="51"/>
      <c r="X1079" s="51"/>
      <c r="Y1079" s="51"/>
      <c r="Z1079" s="51"/>
      <c r="AA1079" s="51"/>
    </row>
    <row r="1080" spans="1:27" ht="15">
      <c r="A1080" s="51"/>
      <c r="B1080" s="51"/>
      <c r="C1080" s="51"/>
      <c r="D1080" s="51"/>
      <c r="E1080" s="51"/>
      <c r="F1080" s="52"/>
      <c r="G1080" s="51"/>
      <c r="H1080" s="51"/>
      <c r="I1080" s="51"/>
      <c r="J1080" s="52"/>
      <c r="K1080" s="51"/>
      <c r="L1080" s="51"/>
      <c r="M1080" s="51"/>
      <c r="N1080" s="51"/>
      <c r="O1080" s="51"/>
      <c r="P1080" s="51"/>
      <c r="Q1080" s="51"/>
      <c r="R1080" s="51"/>
      <c r="S1080" s="51"/>
      <c r="T1080" s="51"/>
      <c r="U1080" s="51"/>
      <c r="V1080" s="51"/>
      <c r="W1080" s="51"/>
      <c r="X1080" s="51"/>
      <c r="Y1080" s="51"/>
      <c r="Z1080" s="51"/>
      <c r="AA1080" s="51"/>
    </row>
    <row r="1081" spans="1:27" ht="15">
      <c r="A1081" s="51"/>
      <c r="B1081" s="51"/>
      <c r="C1081" s="51"/>
      <c r="D1081" s="51"/>
      <c r="E1081" s="51"/>
      <c r="F1081" s="52"/>
      <c r="G1081" s="51"/>
      <c r="H1081" s="51"/>
      <c r="I1081" s="51"/>
      <c r="J1081" s="52"/>
      <c r="K1081" s="51"/>
      <c r="L1081" s="51"/>
      <c r="M1081" s="51"/>
      <c r="N1081" s="51"/>
      <c r="O1081" s="51"/>
      <c r="P1081" s="51"/>
      <c r="Q1081" s="51"/>
      <c r="R1081" s="51"/>
      <c r="S1081" s="51"/>
      <c r="T1081" s="51"/>
      <c r="U1081" s="51"/>
      <c r="V1081" s="51"/>
      <c r="W1081" s="51"/>
      <c r="X1081" s="51"/>
      <c r="Y1081" s="51"/>
      <c r="Z1081" s="51"/>
      <c r="AA1081" s="51"/>
    </row>
    <row r="1082" spans="1:27" ht="15">
      <c r="A1082" s="51"/>
      <c r="B1082" s="51"/>
      <c r="C1082" s="51"/>
      <c r="D1082" s="51"/>
      <c r="E1082" s="51"/>
      <c r="F1082" s="52"/>
      <c r="G1082" s="51"/>
      <c r="H1082" s="51"/>
      <c r="I1082" s="51"/>
      <c r="J1082" s="52"/>
      <c r="K1082" s="51"/>
      <c r="L1082" s="51"/>
      <c r="M1082" s="51"/>
      <c r="N1082" s="51"/>
      <c r="O1082" s="51"/>
      <c r="P1082" s="51"/>
      <c r="Q1082" s="51"/>
      <c r="R1082" s="51"/>
      <c r="S1082" s="51"/>
      <c r="T1082" s="51"/>
      <c r="U1082" s="51"/>
      <c r="V1082" s="51"/>
      <c r="W1082" s="51"/>
      <c r="X1082" s="51"/>
      <c r="Y1082" s="51"/>
      <c r="Z1082" s="51"/>
      <c r="AA1082" s="51"/>
    </row>
    <row r="1083" spans="1:27" ht="15">
      <c r="A1083" s="51"/>
      <c r="B1083" s="51"/>
      <c r="C1083" s="51"/>
      <c r="D1083" s="51"/>
      <c r="E1083" s="51"/>
      <c r="F1083" s="52"/>
      <c r="G1083" s="51"/>
      <c r="H1083" s="51"/>
      <c r="I1083" s="51"/>
      <c r="J1083" s="52"/>
      <c r="K1083" s="51"/>
      <c r="L1083" s="51"/>
      <c r="M1083" s="51"/>
      <c r="N1083" s="51"/>
      <c r="O1083" s="51"/>
      <c r="P1083" s="51"/>
      <c r="Q1083" s="51"/>
      <c r="R1083" s="51"/>
      <c r="S1083" s="51"/>
      <c r="T1083" s="51"/>
      <c r="U1083" s="51"/>
      <c r="V1083" s="51"/>
      <c r="W1083" s="51"/>
      <c r="X1083" s="51"/>
      <c r="Y1083" s="51"/>
      <c r="Z1083" s="51"/>
      <c r="AA1083" s="51"/>
    </row>
    <row r="1084" spans="1:27" ht="15">
      <c r="A1084" s="51"/>
      <c r="B1084" s="51"/>
      <c r="C1084" s="51"/>
      <c r="D1084" s="51"/>
      <c r="E1084" s="51"/>
      <c r="F1084" s="52"/>
      <c r="G1084" s="51"/>
      <c r="H1084" s="51"/>
      <c r="I1084" s="51"/>
      <c r="J1084" s="52"/>
      <c r="K1084" s="51"/>
      <c r="L1084" s="51"/>
      <c r="M1084" s="51"/>
      <c r="N1084" s="51"/>
      <c r="O1084" s="51"/>
      <c r="P1084" s="51"/>
      <c r="Q1084" s="51"/>
      <c r="R1084" s="51"/>
      <c r="S1084" s="51"/>
      <c r="T1084" s="51"/>
      <c r="U1084" s="51"/>
      <c r="V1084" s="51"/>
      <c r="W1084" s="51"/>
      <c r="X1084" s="51"/>
      <c r="Y1084" s="51"/>
      <c r="Z1084" s="51"/>
      <c r="AA1084" s="51"/>
    </row>
    <row r="1085" spans="1:27" ht="15">
      <c r="A1085" s="51"/>
      <c r="B1085" s="51"/>
      <c r="C1085" s="51"/>
      <c r="D1085" s="51"/>
      <c r="E1085" s="51"/>
      <c r="F1085" s="52"/>
      <c r="G1085" s="51"/>
      <c r="H1085" s="51"/>
      <c r="I1085" s="51"/>
      <c r="J1085" s="52"/>
      <c r="K1085" s="51"/>
      <c r="L1085" s="51"/>
      <c r="M1085" s="51"/>
      <c r="N1085" s="51"/>
      <c r="O1085" s="51"/>
      <c r="P1085" s="51"/>
      <c r="Q1085" s="51"/>
      <c r="R1085" s="51"/>
      <c r="S1085" s="51"/>
      <c r="T1085" s="51"/>
      <c r="U1085" s="51"/>
      <c r="V1085" s="51"/>
      <c r="W1085" s="51"/>
      <c r="X1085" s="51"/>
      <c r="Y1085" s="51"/>
      <c r="Z1085" s="51"/>
      <c r="AA1085" s="51"/>
    </row>
    <row r="1086" spans="1:27" ht="15">
      <c r="A1086" s="51"/>
      <c r="B1086" s="51"/>
      <c r="C1086" s="51"/>
      <c r="D1086" s="51"/>
      <c r="E1086" s="51"/>
      <c r="F1086" s="52"/>
      <c r="G1086" s="51"/>
      <c r="H1086" s="51"/>
      <c r="I1086" s="51"/>
      <c r="J1086" s="52"/>
      <c r="K1086" s="51"/>
      <c r="L1086" s="51"/>
      <c r="M1086" s="51"/>
      <c r="N1086" s="51"/>
      <c r="O1086" s="51"/>
      <c r="P1086" s="51"/>
      <c r="Q1086" s="51"/>
      <c r="R1086" s="51"/>
      <c r="S1086" s="51"/>
      <c r="T1086" s="51"/>
      <c r="U1086" s="51"/>
      <c r="V1086" s="51"/>
      <c r="W1086" s="51"/>
      <c r="X1086" s="51"/>
      <c r="Y1086" s="51"/>
      <c r="Z1086" s="51"/>
      <c r="AA1086" s="51"/>
    </row>
    <row r="1087" spans="1:27" ht="15">
      <c r="A1087" s="51"/>
      <c r="B1087" s="51"/>
      <c r="C1087" s="51"/>
      <c r="D1087" s="51"/>
      <c r="E1087" s="51"/>
      <c r="F1087" s="52"/>
      <c r="G1087" s="51"/>
      <c r="H1087" s="51"/>
      <c r="I1087" s="51"/>
      <c r="J1087" s="52"/>
      <c r="K1087" s="51"/>
      <c r="L1087" s="51"/>
      <c r="M1087" s="51"/>
      <c r="N1087" s="51"/>
      <c r="O1087" s="51"/>
      <c r="P1087" s="51"/>
      <c r="Q1087" s="51"/>
      <c r="R1087" s="51"/>
      <c r="S1087" s="51"/>
      <c r="T1087" s="51"/>
      <c r="U1087" s="51"/>
      <c r="V1087" s="51"/>
      <c r="W1087" s="51"/>
      <c r="X1087" s="51"/>
      <c r="Y1087" s="51"/>
      <c r="Z1087" s="51"/>
      <c r="AA1087" s="51"/>
    </row>
    <row r="1088" spans="1:27" ht="15">
      <c r="A1088" s="51"/>
      <c r="B1088" s="51"/>
      <c r="C1088" s="51"/>
      <c r="D1088" s="51"/>
      <c r="E1088" s="51"/>
      <c r="F1088" s="52"/>
      <c r="G1088" s="51"/>
      <c r="H1088" s="51"/>
      <c r="I1088" s="51"/>
      <c r="J1088" s="52"/>
      <c r="K1088" s="51"/>
      <c r="L1088" s="51"/>
      <c r="M1088" s="51"/>
      <c r="N1088" s="51"/>
      <c r="O1088" s="51"/>
      <c r="P1088" s="51"/>
      <c r="Q1088" s="51"/>
      <c r="R1088" s="51"/>
      <c r="S1088" s="51"/>
      <c r="T1088" s="51"/>
      <c r="U1088" s="51"/>
      <c r="V1088" s="51"/>
      <c r="W1088" s="51"/>
      <c r="X1088" s="51"/>
      <c r="Y1088" s="51"/>
      <c r="Z1088" s="51"/>
      <c r="AA1088" s="51"/>
    </row>
    <row r="1089" spans="1:27" ht="15">
      <c r="A1089" s="51"/>
      <c r="B1089" s="51"/>
      <c r="C1089" s="51"/>
      <c r="D1089" s="51"/>
      <c r="E1089" s="51"/>
      <c r="F1089" s="52"/>
      <c r="G1089" s="51"/>
      <c r="H1089" s="51"/>
      <c r="I1089" s="51"/>
      <c r="J1089" s="52"/>
      <c r="K1089" s="51"/>
      <c r="L1089" s="51"/>
      <c r="M1089" s="51"/>
      <c r="N1089" s="51"/>
      <c r="O1089" s="51"/>
      <c r="P1089" s="51"/>
      <c r="Q1089" s="51"/>
      <c r="R1089" s="51"/>
      <c r="S1089" s="51"/>
      <c r="T1089" s="51"/>
      <c r="U1089" s="51"/>
      <c r="V1089" s="51"/>
      <c r="W1089" s="51"/>
      <c r="X1089" s="51"/>
      <c r="Y1089" s="51"/>
      <c r="Z1089" s="51"/>
      <c r="AA1089" s="51"/>
    </row>
    <row r="1090" spans="1:27" ht="15">
      <c r="A1090" s="51"/>
      <c r="B1090" s="51"/>
      <c r="C1090" s="51"/>
      <c r="D1090" s="51"/>
      <c r="E1090" s="51"/>
      <c r="F1090" s="52"/>
      <c r="G1090" s="51"/>
      <c r="H1090" s="51"/>
      <c r="I1090" s="51"/>
      <c r="J1090" s="52"/>
      <c r="K1090" s="51"/>
      <c r="L1090" s="51"/>
      <c r="M1090" s="51"/>
      <c r="N1090" s="51"/>
      <c r="O1090" s="51"/>
      <c r="P1090" s="51"/>
      <c r="Q1090" s="51"/>
      <c r="R1090" s="51"/>
      <c r="S1090" s="51"/>
      <c r="T1090" s="51"/>
      <c r="U1090" s="51"/>
      <c r="V1090" s="51"/>
      <c r="W1090" s="51"/>
      <c r="X1090" s="51"/>
      <c r="Y1090" s="51"/>
      <c r="Z1090" s="51"/>
      <c r="AA1090" s="51"/>
    </row>
    <row r="1091" spans="1:27" ht="15">
      <c r="A1091" s="51"/>
      <c r="B1091" s="51"/>
      <c r="C1091" s="51"/>
      <c r="D1091" s="51"/>
      <c r="E1091" s="51"/>
      <c r="F1091" s="52"/>
      <c r="G1091" s="51"/>
      <c r="H1091" s="51"/>
      <c r="I1091" s="51"/>
      <c r="J1091" s="52"/>
      <c r="K1091" s="51"/>
      <c r="L1091" s="51"/>
      <c r="M1091" s="51"/>
      <c r="N1091" s="51"/>
      <c r="O1091" s="51"/>
      <c r="P1091" s="51"/>
      <c r="Q1091" s="51"/>
      <c r="R1091" s="51"/>
      <c r="S1091" s="51"/>
      <c r="T1091" s="51"/>
      <c r="U1091" s="51"/>
      <c r="V1091" s="51"/>
      <c r="W1091" s="51"/>
      <c r="X1091" s="51"/>
      <c r="Y1091" s="51"/>
      <c r="Z1091" s="51"/>
      <c r="AA1091" s="51"/>
    </row>
    <row r="1092" spans="1:27" ht="15">
      <c r="A1092" s="51"/>
      <c r="B1092" s="51"/>
      <c r="C1092" s="51"/>
      <c r="D1092" s="51"/>
      <c r="E1092" s="51"/>
      <c r="F1092" s="52"/>
      <c r="G1092" s="51"/>
      <c r="H1092" s="51"/>
      <c r="I1092" s="51"/>
      <c r="J1092" s="52"/>
      <c r="K1092" s="51"/>
      <c r="L1092" s="51"/>
      <c r="M1092" s="51"/>
      <c r="N1092" s="51"/>
      <c r="O1092" s="51"/>
      <c r="P1092" s="51"/>
      <c r="Q1092" s="51"/>
      <c r="R1092" s="51"/>
      <c r="S1092" s="51"/>
      <c r="T1092" s="51"/>
      <c r="U1092" s="51"/>
      <c r="V1092" s="51"/>
      <c r="W1092" s="51"/>
      <c r="X1092" s="51"/>
      <c r="Y1092" s="51"/>
      <c r="Z1092" s="51"/>
      <c r="AA1092" s="51"/>
    </row>
    <row r="1093" spans="1:27" ht="15">
      <c r="A1093" s="51"/>
      <c r="B1093" s="51"/>
      <c r="C1093" s="51"/>
      <c r="D1093" s="51"/>
      <c r="E1093" s="51"/>
      <c r="F1093" s="52"/>
      <c r="G1093" s="51"/>
      <c r="H1093" s="51"/>
      <c r="I1093" s="51"/>
      <c r="J1093" s="52"/>
      <c r="K1093" s="51"/>
      <c r="L1093" s="51"/>
      <c r="M1093" s="51"/>
      <c r="N1093" s="51"/>
      <c r="O1093" s="51"/>
      <c r="P1093" s="51"/>
      <c r="Q1093" s="51"/>
      <c r="R1093" s="51"/>
      <c r="S1093" s="51"/>
      <c r="T1093" s="51"/>
      <c r="U1093" s="51"/>
      <c r="V1093" s="51"/>
      <c r="W1093" s="51"/>
      <c r="X1093" s="51"/>
      <c r="Y1093" s="51"/>
      <c r="Z1093" s="51"/>
      <c r="AA1093" s="51"/>
    </row>
    <row r="1094" spans="1:27" ht="15">
      <c r="A1094" s="51"/>
      <c r="B1094" s="51"/>
      <c r="C1094" s="51"/>
      <c r="D1094" s="51"/>
      <c r="E1094" s="51"/>
      <c r="F1094" s="52"/>
      <c r="G1094" s="51"/>
      <c r="H1094" s="51"/>
      <c r="I1094" s="51"/>
      <c r="J1094" s="52"/>
      <c r="K1094" s="51"/>
      <c r="L1094" s="51"/>
      <c r="M1094" s="51"/>
      <c r="N1094" s="51"/>
      <c r="O1094" s="51"/>
      <c r="P1094" s="51"/>
      <c r="Q1094" s="51"/>
      <c r="R1094" s="51"/>
      <c r="S1094" s="51"/>
      <c r="T1094" s="51"/>
      <c r="U1094" s="51"/>
      <c r="V1094" s="51"/>
      <c r="W1094" s="51"/>
      <c r="X1094" s="51"/>
      <c r="Y1094" s="51"/>
      <c r="Z1094" s="51"/>
      <c r="AA1094" s="51"/>
    </row>
    <row r="1095" spans="1:27" ht="15">
      <c r="A1095" s="51"/>
      <c r="B1095" s="51"/>
      <c r="C1095" s="51"/>
      <c r="D1095" s="51"/>
      <c r="E1095" s="51"/>
      <c r="F1095" s="52"/>
      <c r="G1095" s="51"/>
      <c r="H1095" s="51"/>
      <c r="I1095" s="51"/>
      <c r="J1095" s="52"/>
      <c r="K1095" s="51"/>
      <c r="L1095" s="51"/>
      <c r="M1095" s="51"/>
      <c r="N1095" s="51"/>
      <c r="O1095" s="51"/>
      <c r="P1095" s="51"/>
      <c r="Q1095" s="51"/>
      <c r="R1095" s="51"/>
      <c r="S1095" s="51"/>
      <c r="T1095" s="51"/>
      <c r="U1095" s="51"/>
      <c r="V1095" s="51"/>
      <c r="W1095" s="51"/>
      <c r="X1095" s="51"/>
      <c r="Y1095" s="51"/>
      <c r="Z1095" s="51"/>
      <c r="AA1095" s="51"/>
    </row>
    <row r="1096" spans="1:27" ht="15">
      <c r="A1096" s="51"/>
      <c r="B1096" s="51"/>
      <c r="C1096" s="51"/>
      <c r="D1096" s="51"/>
      <c r="E1096" s="51"/>
      <c r="F1096" s="52"/>
      <c r="G1096" s="51"/>
      <c r="H1096" s="51"/>
      <c r="I1096" s="51"/>
      <c r="J1096" s="52"/>
      <c r="K1096" s="51"/>
      <c r="L1096" s="51"/>
      <c r="M1096" s="51"/>
      <c r="N1096" s="51"/>
      <c r="O1096" s="51"/>
      <c r="P1096" s="51"/>
      <c r="Q1096" s="51"/>
      <c r="R1096" s="51"/>
      <c r="S1096" s="51"/>
      <c r="T1096" s="51"/>
      <c r="U1096" s="51"/>
      <c r="V1096" s="51"/>
      <c r="W1096" s="51"/>
      <c r="X1096" s="51"/>
      <c r="Y1096" s="51"/>
      <c r="Z1096" s="51"/>
      <c r="AA1096" s="51"/>
    </row>
    <row r="1097" spans="1:27" ht="15">
      <c r="A1097" s="51"/>
      <c r="B1097" s="51"/>
      <c r="C1097" s="51"/>
      <c r="D1097" s="51"/>
      <c r="E1097" s="51"/>
      <c r="F1097" s="52"/>
      <c r="G1097" s="51"/>
      <c r="H1097" s="51"/>
      <c r="I1097" s="51"/>
      <c r="J1097" s="52"/>
      <c r="K1097" s="51"/>
      <c r="L1097" s="51"/>
      <c r="M1097" s="51"/>
      <c r="N1097" s="51"/>
      <c r="O1097" s="51"/>
      <c r="P1097" s="51"/>
      <c r="Q1097" s="51"/>
      <c r="R1097" s="51"/>
      <c r="S1097" s="51"/>
      <c r="T1097" s="51"/>
      <c r="U1097" s="51"/>
      <c r="V1097" s="51"/>
      <c r="W1097" s="51"/>
      <c r="X1097" s="51"/>
      <c r="Y1097" s="51"/>
      <c r="Z1097" s="51"/>
      <c r="AA1097" s="51"/>
    </row>
    <row r="1098" spans="1:27" ht="15">
      <c r="A1098" s="51"/>
      <c r="B1098" s="51"/>
      <c r="C1098" s="51"/>
      <c r="D1098" s="51"/>
      <c r="E1098" s="51"/>
      <c r="F1098" s="52"/>
      <c r="G1098" s="51"/>
      <c r="H1098" s="51"/>
      <c r="I1098" s="51"/>
      <c r="J1098" s="52"/>
      <c r="K1098" s="51"/>
      <c r="L1098" s="51"/>
      <c r="M1098" s="51"/>
      <c r="N1098" s="51"/>
      <c r="O1098" s="51"/>
      <c r="P1098" s="51"/>
      <c r="Q1098" s="51"/>
      <c r="R1098" s="51"/>
      <c r="S1098" s="51"/>
      <c r="T1098" s="51"/>
      <c r="U1098" s="51"/>
      <c r="V1098" s="51"/>
      <c r="W1098" s="51"/>
      <c r="X1098" s="51"/>
      <c r="Y1098" s="51"/>
      <c r="Z1098" s="51"/>
      <c r="AA1098" s="51"/>
    </row>
    <row r="1099" spans="1:27" ht="15">
      <c r="A1099" s="51"/>
      <c r="B1099" s="51"/>
      <c r="C1099" s="51"/>
      <c r="D1099" s="51"/>
      <c r="E1099" s="51"/>
      <c r="F1099" s="52"/>
      <c r="G1099" s="51"/>
      <c r="H1099" s="51"/>
      <c r="I1099" s="51"/>
      <c r="J1099" s="52"/>
      <c r="K1099" s="51"/>
      <c r="L1099" s="51"/>
      <c r="M1099" s="51"/>
      <c r="N1099" s="51"/>
      <c r="O1099" s="51"/>
      <c r="P1099" s="51"/>
      <c r="Q1099" s="51"/>
      <c r="R1099" s="51"/>
      <c r="S1099" s="51"/>
      <c r="T1099" s="51"/>
      <c r="U1099" s="51"/>
      <c r="V1099" s="51"/>
      <c r="W1099" s="51"/>
      <c r="X1099" s="51"/>
      <c r="Y1099" s="51"/>
      <c r="Z1099" s="51"/>
      <c r="AA1099" s="51"/>
    </row>
    <row r="1100" spans="1:27" ht="15">
      <c r="A1100" s="51"/>
      <c r="B1100" s="51"/>
      <c r="C1100" s="51"/>
      <c r="D1100" s="51"/>
      <c r="E1100" s="51"/>
      <c r="F1100" s="52"/>
      <c r="G1100" s="51"/>
      <c r="H1100" s="51"/>
      <c r="I1100" s="51"/>
      <c r="J1100" s="52"/>
      <c r="K1100" s="51"/>
      <c r="L1100" s="51"/>
      <c r="M1100" s="51"/>
      <c r="N1100" s="51"/>
      <c r="O1100" s="51"/>
      <c r="P1100" s="51"/>
      <c r="Q1100" s="51"/>
      <c r="R1100" s="51"/>
      <c r="S1100" s="51"/>
      <c r="T1100" s="51"/>
      <c r="U1100" s="51"/>
      <c r="V1100" s="51"/>
      <c r="W1100" s="51"/>
      <c r="X1100" s="51"/>
      <c r="Y1100" s="51"/>
      <c r="Z1100" s="51"/>
      <c r="AA1100" s="51"/>
    </row>
  </sheetData>
  <autoFilter ref="A8:AA211" xr:uid="{00000000-0009-0000-0000-000001000000}">
    <filterColumn colId="3">
      <filters>
        <filter val="ADVANdBV552"/>
      </filters>
    </filterColumn>
  </autoFilter>
  <mergeCells count="3">
    <mergeCell ref="A4:E4"/>
    <mergeCell ref="A5:E5"/>
    <mergeCell ref="E7:F7"/>
  </mergeCells>
  <phoneticPr fontId="10"/>
  <hyperlinks>
    <hyperlink ref="G206" r:id="rId1" xr:uid="{C1809F4D-DAC9-4241-9DB8-EA11FB6262D9}"/>
  </hyperlinks>
  <pageMargins left="0.7" right="0.7" top="0.75" bottom="0.75" header="0.3" footer="0.3"/>
  <pageSetup paperSize="9" orientation="portrait"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E8510-B334-4CA7-83EE-6E02CF12EA79}">
  <sheetPr codeName="Sheet15">
    <tabColor theme="7" tint="0.39997558519241921"/>
  </sheetPr>
  <dimension ref="A1:AS301"/>
  <sheetViews>
    <sheetView workbookViewId="0">
      <pane ySplit="2" topLeftCell="A3" activePane="bottomLeft" state="frozen"/>
      <selection activeCell="AK338" sqref="AK338"/>
      <selection pane="bottomLeft" activeCell="L4" sqref="L4"/>
    </sheetView>
  </sheetViews>
  <sheetFormatPr defaultRowHeight="16.5"/>
  <cols>
    <col min="1" max="1" width="25.77734375" style="49" customWidth="1"/>
    <col min="2" max="2" width="15.44140625" style="49" customWidth="1"/>
    <col min="3" max="3" width="5.21875" style="49" customWidth="1"/>
    <col min="4" max="4" width="11.6640625" style="49" bestFit="1" customWidth="1"/>
    <col min="5" max="5" width="12.109375" style="49" customWidth="1"/>
    <col min="6" max="6" width="11.44140625" style="49" customWidth="1"/>
    <col min="7" max="7" width="15.33203125" style="49" customWidth="1"/>
    <col min="8" max="8" width="11.44140625" style="49" customWidth="1"/>
    <col min="9" max="9" width="10.33203125" style="300" bestFit="1" customWidth="1"/>
    <col min="10" max="10" width="10.33203125" style="1" bestFit="1" customWidth="1"/>
    <col min="11" max="12" width="8.88671875" style="1"/>
    <col min="13" max="13" width="8.88671875" style="49"/>
    <col min="14" max="15" width="8.88671875" style="1"/>
    <col min="16" max="16384" width="8.88671875" style="49"/>
  </cols>
  <sheetData>
    <row r="1" spans="1:18">
      <c r="D1" s="49" t="s">
        <v>10839</v>
      </c>
      <c r="E1" s="49" t="s">
        <v>10840</v>
      </c>
      <c r="F1" s="49" t="s">
        <v>10841</v>
      </c>
      <c r="G1" s="49" t="s">
        <v>10842</v>
      </c>
      <c r="H1" s="49" t="s">
        <v>10843</v>
      </c>
      <c r="I1" s="49" t="s">
        <v>10844</v>
      </c>
      <c r="J1" s="49" t="s">
        <v>10848</v>
      </c>
      <c r="K1" s="49" t="s">
        <v>10847</v>
      </c>
      <c r="L1" s="49" t="s">
        <v>10845</v>
      </c>
      <c r="M1" s="49" t="s">
        <v>10846</v>
      </c>
      <c r="O1" s="49"/>
    </row>
    <row r="2" spans="1:18">
      <c r="A2" s="49" t="s">
        <v>4780</v>
      </c>
      <c r="B2" s="49" t="s">
        <v>4779</v>
      </c>
      <c r="H2" s="49" t="s">
        <v>3955</v>
      </c>
      <c r="J2" s="300"/>
      <c r="K2" s="300"/>
      <c r="L2" s="300"/>
      <c r="O2" s="300"/>
      <c r="P2" s="49" t="s">
        <v>1638</v>
      </c>
    </row>
    <row r="3" spans="1:18">
      <c r="A3" s="49" t="s">
        <v>10785</v>
      </c>
      <c r="B3" s="49" t="s">
        <v>4763</v>
      </c>
      <c r="C3" s="49" t="s">
        <v>4677</v>
      </c>
      <c r="D3" s="49" t="s">
        <v>2063</v>
      </c>
      <c r="E3" s="49" t="str">
        <f t="shared" ref="E3:E34" si="0">VLOOKUP(C:C,P:R,3,0)</f>
        <v>MICHELIN</v>
      </c>
      <c r="F3" s="49" t="str">
        <f t="shared" ref="F3:F34" si="1">VLOOKUP(C:C,P:R,2,0)</f>
        <v>ミシュラン</v>
      </c>
      <c r="G3" s="49" t="s">
        <v>10802</v>
      </c>
      <c r="I3" s="300" t="s">
        <v>9026</v>
      </c>
      <c r="J3" s="1" t="s">
        <v>8684</v>
      </c>
      <c r="K3" s="1" t="s">
        <v>8685</v>
      </c>
      <c r="L3" s="1" t="s">
        <v>10809</v>
      </c>
      <c r="M3" s="49" t="s">
        <v>10851</v>
      </c>
      <c r="P3" s="49" t="s">
        <v>4680</v>
      </c>
      <c r="Q3" s="49" t="s">
        <v>4771</v>
      </c>
      <c r="R3" s="49" t="s">
        <v>4770</v>
      </c>
    </row>
    <row r="4" spans="1:18">
      <c r="A4" s="49" t="s">
        <v>17</v>
      </c>
      <c r="B4" s="49" t="s">
        <v>4738</v>
      </c>
      <c r="C4" s="49" t="s">
        <v>4677</v>
      </c>
      <c r="D4" s="49" t="s">
        <v>4683</v>
      </c>
      <c r="E4" s="49" t="str">
        <f t="shared" si="0"/>
        <v>MICHELIN</v>
      </c>
      <c r="F4" s="49" t="str">
        <f t="shared" si="1"/>
        <v>ミシュラン</v>
      </c>
      <c r="G4" s="49" t="s">
        <v>10800</v>
      </c>
      <c r="I4" s="300" t="s">
        <v>9026</v>
      </c>
      <c r="J4" s="1" t="s">
        <v>8684</v>
      </c>
      <c r="K4" s="1" t="s">
        <v>8685</v>
      </c>
      <c r="L4" s="1" t="s">
        <v>9027</v>
      </c>
    </row>
    <row r="5" spans="1:18">
      <c r="A5" s="49" t="s">
        <v>8680</v>
      </c>
      <c r="B5" s="49" t="s">
        <v>4742</v>
      </c>
      <c r="C5" s="49" t="s">
        <v>4677</v>
      </c>
      <c r="D5" s="49" t="s">
        <v>4683</v>
      </c>
      <c r="E5" s="49" t="str">
        <f t="shared" si="0"/>
        <v>MICHELIN</v>
      </c>
      <c r="F5" s="49" t="str">
        <f t="shared" si="1"/>
        <v>ミシュラン</v>
      </c>
      <c r="G5" s="49" t="s">
        <v>10800</v>
      </c>
      <c r="I5" s="300" t="s">
        <v>9026</v>
      </c>
      <c r="J5" s="1" t="s">
        <v>8684</v>
      </c>
      <c r="K5" s="1" t="s">
        <v>8685</v>
      </c>
      <c r="L5" s="1" t="s">
        <v>9027</v>
      </c>
    </row>
    <row r="6" spans="1:18">
      <c r="A6" s="49" t="s">
        <v>18</v>
      </c>
      <c r="B6" s="49" t="s">
        <v>4741</v>
      </c>
      <c r="C6" s="49" t="s">
        <v>4677</v>
      </c>
      <c r="D6" s="49" t="s">
        <v>4683</v>
      </c>
      <c r="E6" s="49" t="str">
        <f t="shared" si="0"/>
        <v>MICHELIN</v>
      </c>
      <c r="F6" s="49" t="str">
        <f t="shared" si="1"/>
        <v>ミシュラン</v>
      </c>
      <c r="G6" s="49" t="s">
        <v>10800</v>
      </c>
      <c r="I6" s="300" t="s">
        <v>9026</v>
      </c>
      <c r="J6" s="1" t="s">
        <v>8684</v>
      </c>
      <c r="K6" s="1" t="s">
        <v>8685</v>
      </c>
      <c r="L6" s="1" t="s">
        <v>9027</v>
      </c>
      <c r="M6" s="49" t="s">
        <v>10790</v>
      </c>
    </row>
    <row r="7" spans="1:18">
      <c r="A7" s="49" t="s">
        <v>16</v>
      </c>
      <c r="B7" s="49" t="s">
        <v>4739</v>
      </c>
      <c r="C7" s="49" t="s">
        <v>4677</v>
      </c>
      <c r="D7" s="49" t="s">
        <v>4683</v>
      </c>
      <c r="E7" s="49" t="str">
        <f t="shared" si="0"/>
        <v>MICHELIN</v>
      </c>
      <c r="F7" s="49" t="str">
        <f t="shared" si="1"/>
        <v>ミシュラン</v>
      </c>
      <c r="G7" s="49" t="s">
        <v>10800</v>
      </c>
      <c r="I7" s="300" t="s">
        <v>9026</v>
      </c>
      <c r="J7" s="1" t="s">
        <v>8684</v>
      </c>
      <c r="K7" s="1" t="s">
        <v>8685</v>
      </c>
      <c r="L7" s="1" t="s">
        <v>9027</v>
      </c>
      <c r="M7" s="49" t="s">
        <v>10790</v>
      </c>
    </row>
    <row r="8" spans="1:18">
      <c r="A8" s="49" t="s">
        <v>1300</v>
      </c>
      <c r="B8" s="49" t="s">
        <v>4740</v>
      </c>
      <c r="C8" s="49" t="s">
        <v>4677</v>
      </c>
      <c r="D8" s="49" t="s">
        <v>4683</v>
      </c>
      <c r="E8" s="49" t="str">
        <f t="shared" si="0"/>
        <v>MICHELIN</v>
      </c>
      <c r="F8" s="49" t="str">
        <f t="shared" si="1"/>
        <v>ミシュラン</v>
      </c>
      <c r="G8" s="49" t="s">
        <v>10800</v>
      </c>
      <c r="I8" s="300" t="s">
        <v>9026</v>
      </c>
      <c r="J8" s="1" t="s">
        <v>8684</v>
      </c>
      <c r="K8" s="1" t="s">
        <v>8685</v>
      </c>
      <c r="L8" s="1" t="s">
        <v>9027</v>
      </c>
      <c r="M8" s="49" t="s">
        <v>10796</v>
      </c>
    </row>
    <row r="9" spans="1:18">
      <c r="A9" s="49" t="s">
        <v>144</v>
      </c>
      <c r="B9" s="49" t="s">
        <v>4733</v>
      </c>
      <c r="C9" s="49" t="s">
        <v>4677</v>
      </c>
      <c r="D9" s="49" t="s">
        <v>2063</v>
      </c>
      <c r="E9" s="49" t="str">
        <f t="shared" si="0"/>
        <v>MICHELIN</v>
      </c>
      <c r="F9" s="49" t="str">
        <f t="shared" si="1"/>
        <v>ミシュラン</v>
      </c>
      <c r="G9" s="49" t="s">
        <v>10804</v>
      </c>
      <c r="I9" s="300" t="s">
        <v>9026</v>
      </c>
      <c r="J9" s="1" t="s">
        <v>8684</v>
      </c>
      <c r="K9" s="1" t="s">
        <v>8685</v>
      </c>
      <c r="L9" s="1" t="s">
        <v>9027</v>
      </c>
    </row>
    <row r="10" spans="1:18">
      <c r="A10" s="49" t="s">
        <v>4716</v>
      </c>
      <c r="B10" s="49" t="s">
        <v>4715</v>
      </c>
      <c r="C10" s="49" t="s">
        <v>4677</v>
      </c>
      <c r="D10" s="49" t="s">
        <v>2063</v>
      </c>
      <c r="E10" s="49" t="str">
        <f t="shared" si="0"/>
        <v>MICHELIN</v>
      </c>
      <c r="F10" s="49" t="str">
        <f t="shared" si="1"/>
        <v>ミシュラン</v>
      </c>
      <c r="G10" s="49" t="s">
        <v>10806</v>
      </c>
      <c r="I10" s="300" t="s">
        <v>9026</v>
      </c>
      <c r="J10" s="1" t="s">
        <v>8684</v>
      </c>
      <c r="K10" s="1" t="s">
        <v>8685</v>
      </c>
      <c r="L10" s="1" t="s">
        <v>9027</v>
      </c>
    </row>
    <row r="11" spans="1:18">
      <c r="A11" s="49" t="s">
        <v>1291</v>
      </c>
      <c r="B11" s="49" t="s">
        <v>4714</v>
      </c>
      <c r="C11" s="49" t="s">
        <v>4677</v>
      </c>
      <c r="D11" s="49" t="s">
        <v>2063</v>
      </c>
      <c r="E11" s="49" t="str">
        <f t="shared" si="0"/>
        <v>MICHELIN</v>
      </c>
      <c r="F11" s="49" t="str">
        <f t="shared" si="1"/>
        <v>ミシュラン</v>
      </c>
      <c r="G11" s="49" t="s">
        <v>10806</v>
      </c>
      <c r="I11" s="300" t="s">
        <v>9026</v>
      </c>
      <c r="J11" s="1" t="s">
        <v>8684</v>
      </c>
      <c r="K11" s="1" t="s">
        <v>8685</v>
      </c>
      <c r="L11" s="1" t="s">
        <v>9027</v>
      </c>
    </row>
    <row r="12" spans="1:18">
      <c r="A12" s="49" t="s">
        <v>1289</v>
      </c>
      <c r="B12" s="49" t="s">
        <v>4713</v>
      </c>
      <c r="C12" s="49" t="s">
        <v>4677</v>
      </c>
      <c r="D12" s="49" t="s">
        <v>2063</v>
      </c>
      <c r="E12" s="49" t="str">
        <f t="shared" si="0"/>
        <v>MICHELIN</v>
      </c>
      <c r="F12" s="49" t="str">
        <f t="shared" si="1"/>
        <v>ミシュラン</v>
      </c>
      <c r="G12" s="49" t="s">
        <v>10806</v>
      </c>
      <c r="I12" s="300" t="s">
        <v>9026</v>
      </c>
      <c r="J12" s="1" t="s">
        <v>8684</v>
      </c>
      <c r="K12" s="1" t="s">
        <v>8685</v>
      </c>
      <c r="L12" s="1" t="s">
        <v>9027</v>
      </c>
    </row>
    <row r="13" spans="1:18">
      <c r="A13" s="49" t="s">
        <v>5408</v>
      </c>
      <c r="B13" s="49" t="s">
        <v>4697</v>
      </c>
      <c r="C13" s="49" t="s">
        <v>4677</v>
      </c>
      <c r="D13" s="49" t="s">
        <v>2063</v>
      </c>
      <c r="E13" s="49" t="str">
        <f t="shared" si="0"/>
        <v>MICHELIN</v>
      </c>
      <c r="F13" s="49" t="str">
        <f t="shared" si="1"/>
        <v>ミシュラン</v>
      </c>
      <c r="G13" s="49" t="s">
        <v>10804</v>
      </c>
      <c r="I13" s="300" t="s">
        <v>9026</v>
      </c>
      <c r="J13" s="1" t="s">
        <v>8684</v>
      </c>
      <c r="K13" s="1" t="s">
        <v>8685</v>
      </c>
      <c r="L13" s="1" t="s">
        <v>9027</v>
      </c>
    </row>
    <row r="14" spans="1:18">
      <c r="A14" s="49" t="s">
        <v>5408</v>
      </c>
      <c r="B14" s="49" t="s">
        <v>5409</v>
      </c>
      <c r="C14" s="49" t="s">
        <v>4677</v>
      </c>
      <c r="D14" s="49" t="s">
        <v>2063</v>
      </c>
      <c r="E14" s="49" t="str">
        <f t="shared" si="0"/>
        <v>MICHELIN</v>
      </c>
      <c r="F14" s="49" t="str">
        <f t="shared" si="1"/>
        <v>ミシュラン</v>
      </c>
      <c r="G14" s="49" t="s">
        <v>10804</v>
      </c>
      <c r="I14" s="300" t="s">
        <v>9026</v>
      </c>
      <c r="J14" s="1" t="s">
        <v>8684</v>
      </c>
      <c r="K14" s="1" t="s">
        <v>8685</v>
      </c>
      <c r="L14" s="1" t="s">
        <v>9027</v>
      </c>
    </row>
    <row r="15" spans="1:18">
      <c r="A15" s="49" t="s">
        <v>13</v>
      </c>
      <c r="B15" s="49" t="s">
        <v>4695</v>
      </c>
      <c r="C15" s="49" t="s">
        <v>4677</v>
      </c>
      <c r="D15" s="49" t="s">
        <v>2063</v>
      </c>
      <c r="E15" s="49" t="str">
        <f t="shared" si="0"/>
        <v>MICHELIN</v>
      </c>
      <c r="F15" s="49" t="str">
        <f t="shared" si="1"/>
        <v>ミシュラン</v>
      </c>
      <c r="G15" s="49" t="s">
        <v>10804</v>
      </c>
      <c r="I15" s="300" t="s">
        <v>9026</v>
      </c>
      <c r="J15" s="1" t="s">
        <v>8684</v>
      </c>
      <c r="K15" s="1" t="s">
        <v>8685</v>
      </c>
      <c r="L15" s="1" t="s">
        <v>9027</v>
      </c>
    </row>
    <row r="16" spans="1:18">
      <c r="A16" s="49" t="s">
        <v>15</v>
      </c>
      <c r="B16" s="49" t="s">
        <v>4696</v>
      </c>
      <c r="C16" s="49" t="s">
        <v>4677</v>
      </c>
      <c r="D16" s="49" t="s">
        <v>2063</v>
      </c>
      <c r="E16" s="49" t="str">
        <f t="shared" si="0"/>
        <v>MICHELIN</v>
      </c>
      <c r="F16" s="49" t="str">
        <f t="shared" si="1"/>
        <v>ミシュラン</v>
      </c>
      <c r="G16" s="49" t="s">
        <v>10804</v>
      </c>
      <c r="I16" s="300" t="s">
        <v>9026</v>
      </c>
      <c r="J16" s="1" t="s">
        <v>8684</v>
      </c>
      <c r="K16" s="1" t="s">
        <v>8685</v>
      </c>
      <c r="L16" s="1" t="s">
        <v>9027</v>
      </c>
      <c r="M16" s="49" t="s">
        <v>10790</v>
      </c>
    </row>
    <row r="17" spans="1:18">
      <c r="A17" s="49" t="s">
        <v>8683</v>
      </c>
      <c r="B17" s="49" t="s">
        <v>4706</v>
      </c>
      <c r="C17" s="49" t="s">
        <v>4677</v>
      </c>
      <c r="D17" s="49" t="s">
        <v>2063</v>
      </c>
      <c r="E17" s="49" t="str">
        <f t="shared" si="0"/>
        <v>MICHELIN</v>
      </c>
      <c r="F17" s="49" t="str">
        <f t="shared" si="1"/>
        <v>ミシュラン</v>
      </c>
      <c r="G17" s="49" t="s">
        <v>10805</v>
      </c>
      <c r="I17" s="300" t="s">
        <v>9026</v>
      </c>
      <c r="J17" s="1" t="s">
        <v>8684</v>
      </c>
      <c r="K17" s="1" t="s">
        <v>8685</v>
      </c>
      <c r="L17" s="1" t="s">
        <v>9027</v>
      </c>
    </row>
    <row r="18" spans="1:18">
      <c r="A18" s="49" t="s">
        <v>1252</v>
      </c>
      <c r="B18" s="49" t="s">
        <v>4705</v>
      </c>
      <c r="C18" s="49" t="s">
        <v>4677</v>
      </c>
      <c r="D18" s="49" t="s">
        <v>2063</v>
      </c>
      <c r="E18" s="49" t="str">
        <f t="shared" si="0"/>
        <v>MICHELIN</v>
      </c>
      <c r="F18" s="49" t="str">
        <f t="shared" si="1"/>
        <v>ミシュラン</v>
      </c>
      <c r="G18" s="49" t="s">
        <v>10805</v>
      </c>
      <c r="I18" s="300" t="s">
        <v>9026</v>
      </c>
      <c r="J18" s="1" t="s">
        <v>8684</v>
      </c>
      <c r="K18" s="1" t="s">
        <v>8685</v>
      </c>
      <c r="L18" s="1" t="s">
        <v>9027</v>
      </c>
    </row>
    <row r="19" spans="1:18">
      <c r="A19" s="49" t="s">
        <v>828</v>
      </c>
      <c r="B19" s="49" t="s">
        <v>4704</v>
      </c>
      <c r="C19" s="49" t="s">
        <v>4677</v>
      </c>
      <c r="D19" s="49" t="s">
        <v>2063</v>
      </c>
      <c r="E19" s="49" t="str">
        <f t="shared" si="0"/>
        <v>MICHELIN</v>
      </c>
      <c r="F19" s="49" t="str">
        <f t="shared" si="1"/>
        <v>ミシュラン</v>
      </c>
      <c r="G19" s="49" t="s">
        <v>10805</v>
      </c>
      <c r="I19" s="300" t="s">
        <v>9026</v>
      </c>
      <c r="J19" s="1" t="s">
        <v>8684</v>
      </c>
      <c r="K19" s="1" t="s">
        <v>8685</v>
      </c>
      <c r="L19" s="1" t="s">
        <v>9027</v>
      </c>
    </row>
    <row r="20" spans="1:18">
      <c r="A20" s="49" t="s">
        <v>1264</v>
      </c>
      <c r="B20" s="49" t="s">
        <v>4703</v>
      </c>
      <c r="C20" s="49" t="s">
        <v>4677</v>
      </c>
      <c r="D20" s="49" t="s">
        <v>2063</v>
      </c>
      <c r="E20" s="49" t="str">
        <f t="shared" si="0"/>
        <v>MICHELIN</v>
      </c>
      <c r="F20" s="49" t="str">
        <f t="shared" si="1"/>
        <v>ミシュラン</v>
      </c>
      <c r="G20" s="49" t="s">
        <v>10805</v>
      </c>
      <c r="I20" s="300" t="s">
        <v>9026</v>
      </c>
      <c r="J20" s="1" t="s">
        <v>8684</v>
      </c>
      <c r="K20" s="1" t="s">
        <v>8685</v>
      </c>
      <c r="L20" s="1" t="s">
        <v>9027</v>
      </c>
      <c r="M20" s="49" t="s">
        <v>10790</v>
      </c>
    </row>
    <row r="21" spans="1:18">
      <c r="A21" s="49" t="s">
        <v>812</v>
      </c>
      <c r="B21" s="49" t="s">
        <v>4702</v>
      </c>
      <c r="C21" s="49" t="s">
        <v>4677</v>
      </c>
      <c r="D21" s="49" t="s">
        <v>2063</v>
      </c>
      <c r="E21" s="49" t="str">
        <f t="shared" si="0"/>
        <v>MICHELIN</v>
      </c>
      <c r="F21" s="49" t="str">
        <f t="shared" si="1"/>
        <v>ミシュラン</v>
      </c>
      <c r="G21" s="49" t="s">
        <v>10805</v>
      </c>
      <c r="I21" s="300" t="s">
        <v>9026</v>
      </c>
      <c r="J21" s="1" t="s">
        <v>8684</v>
      </c>
      <c r="K21" s="1" t="s">
        <v>8685</v>
      </c>
      <c r="L21" s="1" t="s">
        <v>9027</v>
      </c>
    </row>
    <row r="22" spans="1:18">
      <c r="A22" s="49" t="s">
        <v>841</v>
      </c>
      <c r="B22" s="49" t="s">
        <v>4722</v>
      </c>
      <c r="C22" s="49" t="s">
        <v>4677</v>
      </c>
      <c r="D22" s="49" t="s">
        <v>2063</v>
      </c>
      <c r="E22" s="49" t="str">
        <f t="shared" si="0"/>
        <v>MICHELIN</v>
      </c>
      <c r="F22" s="49" t="str">
        <f t="shared" si="1"/>
        <v>ミシュラン</v>
      </c>
      <c r="G22" s="49" t="s">
        <v>10807</v>
      </c>
      <c r="I22" s="300" t="s">
        <v>9026</v>
      </c>
      <c r="J22" s="1" t="s">
        <v>8684</v>
      </c>
      <c r="K22" s="1" t="s">
        <v>8685</v>
      </c>
      <c r="L22" s="1" t="s">
        <v>9027</v>
      </c>
    </row>
    <row r="23" spans="1:18">
      <c r="A23" s="49" t="s">
        <v>1225</v>
      </c>
      <c r="B23" s="49" t="s">
        <v>4721</v>
      </c>
      <c r="C23" s="49" t="s">
        <v>4677</v>
      </c>
      <c r="D23" s="49" t="s">
        <v>2063</v>
      </c>
      <c r="E23" s="49" t="str">
        <f t="shared" si="0"/>
        <v>MICHELIN</v>
      </c>
      <c r="F23" s="49" t="str">
        <f t="shared" si="1"/>
        <v>ミシュラン</v>
      </c>
      <c r="G23" s="49" t="s">
        <v>10807</v>
      </c>
      <c r="I23" s="300" t="s">
        <v>9026</v>
      </c>
      <c r="J23" s="1" t="s">
        <v>8684</v>
      </c>
      <c r="K23" s="1" t="s">
        <v>8685</v>
      </c>
      <c r="L23" s="1" t="s">
        <v>9027</v>
      </c>
    </row>
    <row r="24" spans="1:18">
      <c r="A24" s="49" t="s">
        <v>3946</v>
      </c>
      <c r="B24" s="49" t="s">
        <v>4679</v>
      </c>
      <c r="C24" s="49" t="s">
        <v>4677</v>
      </c>
      <c r="D24" s="49" t="s">
        <v>4676</v>
      </c>
      <c r="E24" s="49" t="str">
        <f t="shared" si="0"/>
        <v>MICHELIN</v>
      </c>
      <c r="F24" s="49" t="str">
        <f t="shared" si="1"/>
        <v>ミシュラン</v>
      </c>
      <c r="G24" s="49" t="s">
        <v>10808</v>
      </c>
      <c r="I24" s="300" t="s">
        <v>9026</v>
      </c>
      <c r="J24" s="1" t="s">
        <v>8684</v>
      </c>
      <c r="K24" s="1" t="s">
        <v>8685</v>
      </c>
      <c r="L24" s="1" t="s">
        <v>9027</v>
      </c>
    </row>
    <row r="25" spans="1:18">
      <c r="A25" s="49" t="s">
        <v>3952</v>
      </c>
      <c r="B25" s="49" t="s">
        <v>4678</v>
      </c>
      <c r="C25" s="49" t="s">
        <v>4677</v>
      </c>
      <c r="D25" s="49" t="s">
        <v>4676</v>
      </c>
      <c r="E25" s="49" t="str">
        <f t="shared" si="0"/>
        <v>MICHELIN</v>
      </c>
      <c r="F25" s="49" t="str">
        <f t="shared" si="1"/>
        <v>ミシュラン</v>
      </c>
      <c r="G25" s="49" t="s">
        <v>10808</v>
      </c>
      <c r="I25" s="300" t="s">
        <v>9026</v>
      </c>
      <c r="J25" s="1" t="s">
        <v>8684</v>
      </c>
      <c r="K25" s="1" t="s">
        <v>8685</v>
      </c>
      <c r="L25" s="1" t="s">
        <v>9027</v>
      </c>
      <c r="M25" s="49" t="s">
        <v>10790</v>
      </c>
    </row>
    <row r="26" spans="1:18">
      <c r="A26" s="49" t="s">
        <v>1220</v>
      </c>
      <c r="B26" s="49" t="s">
        <v>4720</v>
      </c>
      <c r="C26" s="49" t="s">
        <v>4707</v>
      </c>
      <c r="D26" s="49" t="s">
        <v>2063</v>
      </c>
      <c r="E26" s="49" t="str">
        <f t="shared" si="0"/>
        <v>CONTINENTAL</v>
      </c>
      <c r="F26" s="49" t="str">
        <f t="shared" si="1"/>
        <v>コンチ</v>
      </c>
      <c r="G26" s="49" t="s">
        <v>10817</v>
      </c>
      <c r="I26" s="300" t="s">
        <v>9026</v>
      </c>
      <c r="J26" s="1" t="s">
        <v>8684</v>
      </c>
      <c r="K26" s="1" t="s">
        <v>8685</v>
      </c>
      <c r="L26" s="1" t="s">
        <v>9027</v>
      </c>
    </row>
    <row r="27" spans="1:18">
      <c r="A27" s="49" t="s">
        <v>1622</v>
      </c>
      <c r="B27" s="49" t="s">
        <v>4708</v>
      </c>
      <c r="C27" s="49" t="s">
        <v>4707</v>
      </c>
      <c r="D27" s="49" t="s">
        <v>2063</v>
      </c>
      <c r="E27" s="49" t="str">
        <f t="shared" si="0"/>
        <v>CONTINENTAL</v>
      </c>
      <c r="F27" s="49" t="str">
        <f t="shared" si="1"/>
        <v>コンチ</v>
      </c>
      <c r="G27" s="49" t="s">
        <v>10818</v>
      </c>
      <c r="I27" s="300" t="s">
        <v>9026</v>
      </c>
      <c r="J27" s="1" t="s">
        <v>8684</v>
      </c>
      <c r="K27" s="1" t="s">
        <v>8685</v>
      </c>
      <c r="L27" s="1" t="s">
        <v>9027</v>
      </c>
    </row>
    <row r="28" spans="1:18">
      <c r="A28" s="49" t="s">
        <v>10786</v>
      </c>
      <c r="B28" s="49" t="s">
        <v>4759</v>
      </c>
      <c r="C28" s="49" t="s">
        <v>702</v>
      </c>
      <c r="D28" s="49" t="s">
        <v>2063</v>
      </c>
      <c r="E28" s="49" t="str">
        <f t="shared" si="0"/>
        <v>BRIDGESTONE</v>
      </c>
      <c r="F28" s="49" t="str">
        <f t="shared" si="1"/>
        <v>ブリヂストン</v>
      </c>
      <c r="G28" s="49" t="s">
        <v>10803</v>
      </c>
      <c r="I28" s="300" t="s">
        <v>9026</v>
      </c>
      <c r="J28" s="1" t="s">
        <v>8684</v>
      </c>
      <c r="K28" s="1" t="s">
        <v>8685</v>
      </c>
      <c r="L28" s="1" t="s">
        <v>9027</v>
      </c>
    </row>
    <row r="29" spans="1:18">
      <c r="A29" s="49" t="s">
        <v>22</v>
      </c>
      <c r="B29" s="49" t="s">
        <v>4756</v>
      </c>
      <c r="C29" s="49" t="s">
        <v>702</v>
      </c>
      <c r="D29" s="49" t="s">
        <v>2063</v>
      </c>
      <c r="E29" s="49" t="str">
        <f t="shared" si="0"/>
        <v>BRIDGESTONE</v>
      </c>
      <c r="F29" s="49" t="str">
        <f t="shared" si="1"/>
        <v>ブリヂストン</v>
      </c>
      <c r="G29" s="49" t="s">
        <v>10803</v>
      </c>
      <c r="I29" s="300" t="s">
        <v>9026</v>
      </c>
      <c r="J29" s="1" t="s">
        <v>8684</v>
      </c>
      <c r="K29" s="1" t="s">
        <v>8685</v>
      </c>
      <c r="L29" s="1" t="s">
        <v>9027</v>
      </c>
      <c r="P29" s="49" t="s">
        <v>4687</v>
      </c>
      <c r="Q29" s="49" t="s">
        <v>4762</v>
      </c>
      <c r="R29" s="49" t="s">
        <v>4761</v>
      </c>
    </row>
    <row r="30" spans="1:18">
      <c r="A30" s="49" t="s">
        <v>10559</v>
      </c>
      <c r="B30" s="49" t="s">
        <v>4734</v>
      </c>
      <c r="C30" s="49" t="s">
        <v>10560</v>
      </c>
      <c r="D30" s="49" t="s">
        <v>9158</v>
      </c>
      <c r="E30" s="49" t="str">
        <f t="shared" si="0"/>
        <v>BRIDGESTONE</v>
      </c>
      <c r="F30" s="49" t="str">
        <f t="shared" si="1"/>
        <v>ブリヂストン</v>
      </c>
      <c r="G30" s="49" t="s">
        <v>10823</v>
      </c>
      <c r="I30" s="300" t="s">
        <v>9026</v>
      </c>
      <c r="J30" s="1" t="s">
        <v>8684</v>
      </c>
      <c r="K30" s="1" t="s">
        <v>8685</v>
      </c>
      <c r="L30" s="1" t="s">
        <v>9027</v>
      </c>
      <c r="P30" s="49" t="s">
        <v>4717</v>
      </c>
      <c r="Q30" s="49" t="s">
        <v>4768</v>
      </c>
      <c r="R30" s="49" t="s">
        <v>4767</v>
      </c>
    </row>
    <row r="31" spans="1:18">
      <c r="A31" s="49" t="s">
        <v>4735</v>
      </c>
      <c r="B31" s="49" t="s">
        <v>4734</v>
      </c>
      <c r="C31" s="49" t="s">
        <v>702</v>
      </c>
      <c r="D31" s="49" t="s">
        <v>2063</v>
      </c>
      <c r="E31" s="49" t="str">
        <f t="shared" si="0"/>
        <v>BRIDGESTONE</v>
      </c>
      <c r="F31" s="49" t="str">
        <f t="shared" si="1"/>
        <v>ブリヂストン</v>
      </c>
      <c r="G31" s="49" t="s">
        <v>10823</v>
      </c>
      <c r="I31" s="300" t="s">
        <v>9026</v>
      </c>
      <c r="J31" s="1" t="s">
        <v>8684</v>
      </c>
      <c r="K31" s="1" t="s">
        <v>8685</v>
      </c>
      <c r="L31" s="1" t="s">
        <v>9027</v>
      </c>
    </row>
    <row r="32" spans="1:18">
      <c r="A32" s="49" t="s">
        <v>8681</v>
      </c>
      <c r="B32" s="49" t="s">
        <v>4753</v>
      </c>
      <c r="C32" s="49" t="s">
        <v>702</v>
      </c>
      <c r="D32" s="49" t="s">
        <v>4676</v>
      </c>
      <c r="E32" s="49" t="str">
        <f t="shared" si="0"/>
        <v>BRIDGESTONE</v>
      </c>
      <c r="F32" s="49" t="str">
        <f t="shared" si="1"/>
        <v>ブリヂストン</v>
      </c>
      <c r="G32" s="49" t="s">
        <v>10822</v>
      </c>
      <c r="I32" s="300" t="s">
        <v>9026</v>
      </c>
      <c r="J32" s="1" t="s">
        <v>8684</v>
      </c>
      <c r="K32" s="1" t="s">
        <v>8685</v>
      </c>
      <c r="L32" s="1" t="s">
        <v>9027</v>
      </c>
    </row>
    <row r="33" spans="1:18">
      <c r="A33" s="49" t="s">
        <v>10799</v>
      </c>
      <c r="B33" s="49" t="s">
        <v>4694</v>
      </c>
      <c r="C33" s="49" t="s">
        <v>702</v>
      </c>
      <c r="D33" s="49" t="s">
        <v>2063</v>
      </c>
      <c r="E33" s="49" t="str">
        <f t="shared" si="0"/>
        <v>BRIDGESTONE</v>
      </c>
      <c r="F33" s="49" t="str">
        <f t="shared" si="1"/>
        <v>ブリヂストン</v>
      </c>
      <c r="G33" s="49" t="s">
        <v>10826</v>
      </c>
      <c r="I33" s="300" t="s">
        <v>9026</v>
      </c>
      <c r="J33" s="1" t="s">
        <v>8684</v>
      </c>
      <c r="K33" s="1" t="s">
        <v>8685</v>
      </c>
      <c r="L33" s="1" t="s">
        <v>9027</v>
      </c>
      <c r="P33" s="49" t="s">
        <v>5422</v>
      </c>
      <c r="Q33" s="49" t="s">
        <v>4771</v>
      </c>
      <c r="R33" s="49" t="s">
        <v>4770</v>
      </c>
    </row>
    <row r="34" spans="1:18">
      <c r="A34" s="49" t="s">
        <v>20</v>
      </c>
      <c r="B34" s="49" t="s">
        <v>4693</v>
      </c>
      <c r="C34" s="49" t="s">
        <v>702</v>
      </c>
      <c r="D34" s="49" t="s">
        <v>2063</v>
      </c>
      <c r="E34" s="49" t="str">
        <f t="shared" si="0"/>
        <v>BRIDGESTONE</v>
      </c>
      <c r="F34" s="49" t="str">
        <f t="shared" si="1"/>
        <v>ブリヂストン</v>
      </c>
      <c r="G34" s="49" t="s">
        <v>10826</v>
      </c>
      <c r="I34" s="300" t="s">
        <v>9026</v>
      </c>
      <c r="J34" s="1" t="s">
        <v>8684</v>
      </c>
      <c r="K34" s="1" t="s">
        <v>8685</v>
      </c>
      <c r="L34" s="1" t="s">
        <v>9027</v>
      </c>
    </row>
    <row r="35" spans="1:18">
      <c r="A35" s="49" t="s">
        <v>19</v>
      </c>
      <c r="B35" s="49" t="s">
        <v>4693</v>
      </c>
      <c r="C35" s="49" t="s">
        <v>702</v>
      </c>
      <c r="D35" s="49" t="s">
        <v>2063</v>
      </c>
      <c r="E35" s="49" t="str">
        <f t="shared" ref="E35:E55" si="2">VLOOKUP(C:C,P:R,3,0)</f>
        <v>BRIDGESTONE</v>
      </c>
      <c r="F35" s="49" t="str">
        <f t="shared" ref="F35:F55" si="3">VLOOKUP(C:C,P:R,2,0)</f>
        <v>ブリヂストン</v>
      </c>
      <c r="G35" s="49" t="s">
        <v>10826</v>
      </c>
      <c r="I35" s="300" t="s">
        <v>9026</v>
      </c>
      <c r="J35" s="1" t="s">
        <v>8684</v>
      </c>
      <c r="K35" s="1" t="s">
        <v>8685</v>
      </c>
      <c r="L35" s="1" t="s">
        <v>9027</v>
      </c>
    </row>
    <row r="36" spans="1:18">
      <c r="A36" s="49" t="s">
        <v>1438</v>
      </c>
      <c r="B36" s="49" t="s">
        <v>4728</v>
      </c>
      <c r="C36" s="49" t="s">
        <v>702</v>
      </c>
      <c r="D36" s="49" t="s">
        <v>2063</v>
      </c>
      <c r="E36" s="49" t="str">
        <f t="shared" si="2"/>
        <v>BRIDGESTONE</v>
      </c>
      <c r="F36" s="49" t="str">
        <f t="shared" si="3"/>
        <v>ブリヂストン</v>
      </c>
      <c r="G36" s="49" t="s">
        <v>10824</v>
      </c>
      <c r="I36" s="300" t="s">
        <v>9026</v>
      </c>
      <c r="J36" s="1" t="s">
        <v>8684</v>
      </c>
      <c r="K36" s="1" t="s">
        <v>8685</v>
      </c>
      <c r="L36" s="1" t="s">
        <v>9027</v>
      </c>
    </row>
    <row r="37" spans="1:18">
      <c r="A37" s="49" t="s">
        <v>4699</v>
      </c>
      <c r="B37" s="49" t="s">
        <v>4698</v>
      </c>
      <c r="C37" s="49" t="s">
        <v>702</v>
      </c>
      <c r="D37" s="49" t="s">
        <v>2063</v>
      </c>
      <c r="E37" s="49" t="str">
        <f t="shared" si="2"/>
        <v>BRIDGESTONE</v>
      </c>
      <c r="F37" s="49" t="str">
        <f t="shared" si="3"/>
        <v>ブリヂストン</v>
      </c>
      <c r="G37" s="49" t="s">
        <v>10825</v>
      </c>
      <c r="I37" s="300" t="s">
        <v>9026</v>
      </c>
      <c r="J37" s="1" t="s">
        <v>8684</v>
      </c>
      <c r="K37" s="1" t="s">
        <v>8685</v>
      </c>
      <c r="L37" s="1" t="s">
        <v>9027</v>
      </c>
    </row>
    <row r="38" spans="1:18">
      <c r="A38" s="49" t="s">
        <v>4701</v>
      </c>
      <c r="B38" s="49" t="s">
        <v>4700</v>
      </c>
      <c r="C38" s="49" t="s">
        <v>702</v>
      </c>
      <c r="D38" s="49" t="s">
        <v>2063</v>
      </c>
      <c r="E38" s="49" t="str">
        <f t="shared" si="2"/>
        <v>BRIDGESTONE</v>
      </c>
      <c r="F38" s="49" t="str">
        <f t="shared" si="3"/>
        <v>ブリヂストン</v>
      </c>
      <c r="G38" s="49" t="s">
        <v>10825</v>
      </c>
      <c r="I38" s="300" t="s">
        <v>9026</v>
      </c>
      <c r="J38" s="1" t="s">
        <v>8684</v>
      </c>
      <c r="K38" s="1" t="s">
        <v>8685</v>
      </c>
      <c r="L38" s="1" t="s">
        <v>9027</v>
      </c>
    </row>
    <row r="39" spans="1:18">
      <c r="A39" s="49" t="s">
        <v>10830</v>
      </c>
      <c r="B39" s="49" t="s">
        <v>4691</v>
      </c>
      <c r="C39" s="49" t="s">
        <v>702</v>
      </c>
      <c r="D39" s="49" t="s">
        <v>2063</v>
      </c>
      <c r="E39" s="49" t="str">
        <f t="shared" si="2"/>
        <v>BRIDGESTONE</v>
      </c>
      <c r="F39" s="49" t="str">
        <f t="shared" si="3"/>
        <v>ブリヂストン</v>
      </c>
      <c r="G39" s="49" t="s">
        <v>10825</v>
      </c>
      <c r="I39" s="300" t="s">
        <v>9026</v>
      </c>
      <c r="J39" s="1" t="s">
        <v>8684</v>
      </c>
      <c r="K39" s="1" t="s">
        <v>8685</v>
      </c>
      <c r="L39" s="1" t="s">
        <v>9027</v>
      </c>
    </row>
    <row r="40" spans="1:18">
      <c r="A40" s="49" t="s">
        <v>10831</v>
      </c>
      <c r="B40" s="49" t="s">
        <v>4689</v>
      </c>
      <c r="C40" s="49" t="s">
        <v>702</v>
      </c>
      <c r="D40" s="49" t="s">
        <v>2063</v>
      </c>
      <c r="E40" s="49" t="str">
        <f t="shared" si="2"/>
        <v>BRIDGESTONE</v>
      </c>
      <c r="F40" s="49" t="str">
        <f t="shared" si="3"/>
        <v>ブリヂストン</v>
      </c>
      <c r="G40" s="49" t="s">
        <v>10827</v>
      </c>
      <c r="I40" s="300" t="s">
        <v>9026</v>
      </c>
      <c r="J40" s="1" t="s">
        <v>8684</v>
      </c>
      <c r="K40" s="1" t="s">
        <v>8685</v>
      </c>
      <c r="L40" s="1" t="s">
        <v>9027</v>
      </c>
    </row>
    <row r="41" spans="1:18">
      <c r="A41" s="49" t="s">
        <v>10832</v>
      </c>
      <c r="B41" s="49" t="s">
        <v>9157</v>
      </c>
      <c r="C41" s="49" t="s">
        <v>702</v>
      </c>
      <c r="D41" s="49" t="s">
        <v>9158</v>
      </c>
      <c r="E41" s="49" t="str">
        <f t="shared" si="2"/>
        <v>BRIDGESTONE</v>
      </c>
      <c r="F41" s="49" t="str">
        <f t="shared" si="3"/>
        <v>ブリヂストン</v>
      </c>
      <c r="G41" s="49" t="s">
        <v>10827</v>
      </c>
      <c r="I41" s="300" t="s">
        <v>9026</v>
      </c>
      <c r="J41" s="1" t="s">
        <v>8684</v>
      </c>
      <c r="K41" s="1" t="s">
        <v>8685</v>
      </c>
      <c r="L41" s="1" t="s">
        <v>9027</v>
      </c>
    </row>
    <row r="42" spans="1:18">
      <c r="A42" s="49" t="s">
        <v>8682</v>
      </c>
      <c r="B42" s="49" t="s">
        <v>4752</v>
      </c>
      <c r="C42" s="49" t="s">
        <v>702</v>
      </c>
      <c r="D42" s="49" t="s">
        <v>4676</v>
      </c>
      <c r="E42" s="49" t="str">
        <f t="shared" si="2"/>
        <v>BRIDGESTONE</v>
      </c>
      <c r="F42" s="49" t="str">
        <f t="shared" si="3"/>
        <v>ブリヂストン</v>
      </c>
      <c r="G42" s="49" t="s">
        <v>10822</v>
      </c>
      <c r="I42" s="300" t="s">
        <v>9026</v>
      </c>
      <c r="J42" s="1" t="s">
        <v>8684</v>
      </c>
      <c r="K42" s="1" t="s">
        <v>8685</v>
      </c>
      <c r="L42" s="1" t="s">
        <v>9027</v>
      </c>
    </row>
    <row r="43" spans="1:18">
      <c r="A43" s="49" t="s">
        <v>10797</v>
      </c>
      <c r="B43" s="49" t="s">
        <v>4736</v>
      </c>
      <c r="C43" s="49" t="s">
        <v>4680</v>
      </c>
      <c r="D43" s="49" t="s">
        <v>2063</v>
      </c>
      <c r="E43" s="49" t="str">
        <f t="shared" si="2"/>
        <v>DUNLOP</v>
      </c>
      <c r="F43" s="49" t="str">
        <f t="shared" si="3"/>
        <v>ダンロップ</v>
      </c>
      <c r="G43" s="49" t="s">
        <v>10801</v>
      </c>
      <c r="I43" s="300" t="s">
        <v>9026</v>
      </c>
      <c r="J43" s="1" t="s">
        <v>8684</v>
      </c>
      <c r="K43" s="1" t="s">
        <v>8685</v>
      </c>
      <c r="L43" s="1" t="s">
        <v>9027</v>
      </c>
    </row>
    <row r="44" spans="1:18">
      <c r="A44" s="49" t="s">
        <v>23</v>
      </c>
      <c r="B44" s="49" t="s">
        <v>4712</v>
      </c>
      <c r="C44" s="49" t="s">
        <v>4680</v>
      </c>
      <c r="D44" s="49" t="s">
        <v>2063</v>
      </c>
      <c r="E44" s="49" t="str">
        <f t="shared" si="2"/>
        <v>DUNLOP</v>
      </c>
      <c r="F44" s="49" t="str">
        <f t="shared" si="3"/>
        <v>ダンロップ</v>
      </c>
      <c r="G44" s="49" t="s">
        <v>10819</v>
      </c>
      <c r="I44" s="300" t="s">
        <v>9026</v>
      </c>
      <c r="J44" s="1" t="s">
        <v>8684</v>
      </c>
      <c r="K44" s="1" t="s">
        <v>8685</v>
      </c>
      <c r="L44" s="1" t="s">
        <v>9027</v>
      </c>
    </row>
    <row r="45" spans="1:18">
      <c r="A45" s="49" t="s">
        <v>4711</v>
      </c>
      <c r="B45" s="49" t="s">
        <v>4710</v>
      </c>
      <c r="C45" s="49" t="s">
        <v>4680</v>
      </c>
      <c r="D45" s="49" t="s">
        <v>2063</v>
      </c>
      <c r="E45" s="49" t="str">
        <f t="shared" si="2"/>
        <v>DUNLOP</v>
      </c>
      <c r="F45" s="49" t="str">
        <f t="shared" si="3"/>
        <v>ダンロップ</v>
      </c>
      <c r="G45" s="49" t="s">
        <v>10819</v>
      </c>
      <c r="I45" s="300" t="s">
        <v>9026</v>
      </c>
      <c r="J45" s="1" t="s">
        <v>8684</v>
      </c>
      <c r="K45" s="1" t="s">
        <v>8685</v>
      </c>
      <c r="L45" s="1" t="s">
        <v>9027</v>
      </c>
    </row>
    <row r="46" spans="1:18">
      <c r="A46" s="49" t="s">
        <v>4682</v>
      </c>
      <c r="B46" s="49" t="s">
        <v>4681</v>
      </c>
      <c r="C46" s="49" t="s">
        <v>4680</v>
      </c>
      <c r="D46" s="49" t="s">
        <v>4676</v>
      </c>
      <c r="E46" s="49" t="str">
        <f t="shared" si="2"/>
        <v>DUNLOP</v>
      </c>
      <c r="F46" s="49" t="str">
        <f t="shared" si="3"/>
        <v>ダンロップ</v>
      </c>
      <c r="G46" s="49" t="s">
        <v>10820</v>
      </c>
      <c r="I46" s="300" t="s">
        <v>9026</v>
      </c>
      <c r="J46" s="1" t="s">
        <v>8684</v>
      </c>
      <c r="K46" s="1" t="s">
        <v>8685</v>
      </c>
      <c r="L46" s="1" t="s">
        <v>9027</v>
      </c>
    </row>
    <row r="47" spans="1:18">
      <c r="A47" s="49" t="s">
        <v>4749</v>
      </c>
      <c r="B47" s="49" t="s">
        <v>4748</v>
      </c>
      <c r="C47" s="49" t="s">
        <v>4717</v>
      </c>
      <c r="D47" s="49" t="s">
        <v>2063</v>
      </c>
      <c r="E47" s="49" t="str">
        <f t="shared" si="2"/>
        <v>YOKOHAMA</v>
      </c>
      <c r="F47" s="49" t="str">
        <f t="shared" si="3"/>
        <v>ヨコハマ</v>
      </c>
      <c r="G47" s="49" t="s">
        <v>10836</v>
      </c>
      <c r="I47" s="300" t="s">
        <v>9026</v>
      </c>
      <c r="J47" s="1" t="s">
        <v>8684</v>
      </c>
      <c r="K47" s="1" t="s">
        <v>8685</v>
      </c>
      <c r="L47" s="1" t="s">
        <v>9027</v>
      </c>
    </row>
    <row r="48" spans="1:18">
      <c r="A48" s="49" t="s">
        <v>4747</v>
      </c>
      <c r="B48" s="49" t="s">
        <v>4746</v>
      </c>
      <c r="C48" s="49" t="s">
        <v>4717</v>
      </c>
      <c r="D48" s="49" t="s">
        <v>2063</v>
      </c>
      <c r="E48" s="49" t="str">
        <f t="shared" si="2"/>
        <v>YOKOHAMA</v>
      </c>
      <c r="F48" s="49" t="str">
        <f t="shared" si="3"/>
        <v>ヨコハマ</v>
      </c>
      <c r="G48" s="49" t="s">
        <v>10836</v>
      </c>
      <c r="I48" s="300" t="s">
        <v>9026</v>
      </c>
      <c r="J48" s="1" t="s">
        <v>8684</v>
      </c>
      <c r="K48" s="1" t="s">
        <v>8685</v>
      </c>
      <c r="L48" s="1" t="s">
        <v>9027</v>
      </c>
    </row>
    <row r="49" spans="1:18">
      <c r="A49" s="49" t="s">
        <v>4745</v>
      </c>
      <c r="B49" s="49" t="s">
        <v>4744</v>
      </c>
      <c r="C49" s="49" t="s">
        <v>4717</v>
      </c>
      <c r="D49" s="49" t="s">
        <v>2063</v>
      </c>
      <c r="E49" s="49" t="str">
        <f t="shared" si="2"/>
        <v>YOKOHAMA</v>
      </c>
      <c r="F49" s="49" t="str">
        <f t="shared" si="3"/>
        <v>ヨコハマ</v>
      </c>
      <c r="G49" s="49" t="s">
        <v>10836</v>
      </c>
      <c r="I49" s="300" t="s">
        <v>9026</v>
      </c>
      <c r="J49" s="1" t="s">
        <v>8684</v>
      </c>
      <c r="K49" s="1" t="s">
        <v>8685</v>
      </c>
      <c r="L49" s="1" t="s">
        <v>9027</v>
      </c>
    </row>
    <row r="50" spans="1:18">
      <c r="A50" s="49" t="s">
        <v>4751</v>
      </c>
      <c r="B50" s="49" t="s">
        <v>4750</v>
      </c>
      <c r="C50" s="49" t="s">
        <v>4717</v>
      </c>
      <c r="D50" s="49" t="s">
        <v>4683</v>
      </c>
      <c r="E50" s="49" t="str">
        <f t="shared" si="2"/>
        <v>YOKOHAMA</v>
      </c>
      <c r="F50" s="49" t="str">
        <f t="shared" si="3"/>
        <v>ヨコハマ</v>
      </c>
      <c r="G50" s="49" t="s">
        <v>10836</v>
      </c>
      <c r="I50" s="300" t="s">
        <v>9026</v>
      </c>
      <c r="J50" s="1" t="s">
        <v>8684</v>
      </c>
      <c r="K50" s="1" t="s">
        <v>8685</v>
      </c>
      <c r="L50" s="1" t="s">
        <v>9027</v>
      </c>
    </row>
    <row r="51" spans="1:18">
      <c r="A51" s="49" t="s">
        <v>4719</v>
      </c>
      <c r="B51" s="49" t="s">
        <v>4718</v>
      </c>
      <c r="C51" s="49" t="s">
        <v>4717</v>
      </c>
      <c r="D51" s="49" t="s">
        <v>2063</v>
      </c>
      <c r="E51" s="49" t="str">
        <f t="shared" si="2"/>
        <v>YOKOHAMA</v>
      </c>
      <c r="F51" s="49" t="str">
        <f t="shared" si="3"/>
        <v>ヨコハマ</v>
      </c>
      <c r="G51" s="49" t="s">
        <v>10837</v>
      </c>
      <c r="I51" s="300" t="s">
        <v>9026</v>
      </c>
      <c r="J51" s="1" t="s">
        <v>8684</v>
      </c>
      <c r="K51" s="1" t="s">
        <v>8685</v>
      </c>
      <c r="L51" s="1" t="s">
        <v>9027</v>
      </c>
    </row>
    <row r="52" spans="1:18">
      <c r="A52" s="49" t="s">
        <v>10784</v>
      </c>
      <c r="B52" s="49" t="s">
        <v>4769</v>
      </c>
      <c r="C52" s="49" t="s">
        <v>4717</v>
      </c>
      <c r="D52" s="49" t="s">
        <v>2063</v>
      </c>
      <c r="E52" s="49" t="str">
        <f t="shared" si="2"/>
        <v>YOKOHAMA</v>
      </c>
      <c r="F52" s="49" t="str">
        <f t="shared" si="3"/>
        <v>ヨコハマ</v>
      </c>
      <c r="G52" s="49" t="s">
        <v>10835</v>
      </c>
      <c r="I52" s="300" t="s">
        <v>9026</v>
      </c>
      <c r="J52" s="1" t="s">
        <v>8684</v>
      </c>
      <c r="K52" s="1" t="s">
        <v>8685</v>
      </c>
      <c r="L52" s="1" t="s">
        <v>9027</v>
      </c>
      <c r="M52" s="49" t="s">
        <v>10850</v>
      </c>
    </row>
    <row r="53" spans="1:18">
      <c r="A53" s="49" t="s">
        <v>7523</v>
      </c>
      <c r="B53" s="49" t="s">
        <v>4776</v>
      </c>
      <c r="C53" s="49" t="s">
        <v>4717</v>
      </c>
      <c r="D53" s="49" t="s">
        <v>2063</v>
      </c>
      <c r="E53" s="49" t="str">
        <f t="shared" si="2"/>
        <v>YOKOHAMA</v>
      </c>
      <c r="F53" s="49" t="str">
        <f t="shared" si="3"/>
        <v>ヨコハマ</v>
      </c>
      <c r="G53" s="49" t="s">
        <v>10833</v>
      </c>
      <c r="H53" s="49" t="s">
        <v>10849</v>
      </c>
      <c r="I53" s="300" t="s">
        <v>9026</v>
      </c>
      <c r="J53" s="1" t="s">
        <v>8684</v>
      </c>
      <c r="K53" s="1" t="s">
        <v>8685</v>
      </c>
      <c r="L53" s="1" t="s">
        <v>9027</v>
      </c>
      <c r="M53" s="300" t="s">
        <v>8516</v>
      </c>
      <c r="P53" s="49" t="s">
        <v>702</v>
      </c>
      <c r="Q53" s="49" t="s">
        <v>4775</v>
      </c>
      <c r="R53" s="49" t="s">
        <v>4774</v>
      </c>
    </row>
    <row r="54" spans="1:18">
      <c r="A54" s="49" t="s">
        <v>10783</v>
      </c>
      <c r="B54" s="49" t="s">
        <v>4772</v>
      </c>
      <c r="C54" s="49" t="s">
        <v>4717</v>
      </c>
      <c r="D54" s="49" t="s">
        <v>2063</v>
      </c>
      <c r="E54" s="49" t="str">
        <f t="shared" si="2"/>
        <v>YOKOHAMA</v>
      </c>
      <c r="F54" s="49" t="str">
        <f t="shared" si="3"/>
        <v>ヨコハマ</v>
      </c>
      <c r="G54" s="49" t="s">
        <v>10834</v>
      </c>
      <c r="I54" s="300" t="s">
        <v>9026</v>
      </c>
      <c r="J54" s="1" t="s">
        <v>8684</v>
      </c>
      <c r="K54" s="1" t="s">
        <v>8685</v>
      </c>
      <c r="L54" s="1" t="s">
        <v>9027</v>
      </c>
      <c r="M54" s="49" t="s">
        <v>8516</v>
      </c>
      <c r="P54" s="49" t="s">
        <v>4677</v>
      </c>
      <c r="Q54" s="49" t="s">
        <v>4782</v>
      </c>
      <c r="R54" s="49" t="s">
        <v>4781</v>
      </c>
    </row>
    <row r="55" spans="1:18">
      <c r="A55" s="49" t="s">
        <v>28</v>
      </c>
      <c r="B55" s="49" t="s">
        <v>4688</v>
      </c>
      <c r="C55" s="49" t="s">
        <v>4687</v>
      </c>
      <c r="D55" s="49" t="s">
        <v>2063</v>
      </c>
      <c r="E55" s="49" t="str">
        <f t="shared" si="2"/>
        <v>TOYO</v>
      </c>
      <c r="F55" s="49" t="str">
        <f t="shared" si="3"/>
        <v>トーヨー</v>
      </c>
      <c r="G55" s="49" t="s">
        <v>10821</v>
      </c>
      <c r="I55" s="300" t="s">
        <v>9026</v>
      </c>
      <c r="J55" s="1" t="s">
        <v>8684</v>
      </c>
      <c r="K55" s="1" t="s">
        <v>8685</v>
      </c>
      <c r="L55" s="1" t="s">
        <v>9027</v>
      </c>
      <c r="P55" s="49" t="s">
        <v>4707</v>
      </c>
      <c r="Q55" s="49" t="s">
        <v>4778</v>
      </c>
      <c r="R55" s="49" t="s">
        <v>4777</v>
      </c>
    </row>
    <row r="56" spans="1:18">
      <c r="A56" s="49" t="s">
        <v>10794</v>
      </c>
      <c r="B56" s="49" t="s">
        <v>9163</v>
      </c>
      <c r="C56" s="49" t="s">
        <v>5345</v>
      </c>
      <c r="D56" s="49" t="s">
        <v>9158</v>
      </c>
      <c r="E56" s="49" t="s">
        <v>7485</v>
      </c>
      <c r="F56" s="49" t="s">
        <v>9159</v>
      </c>
      <c r="G56" s="49" t="s">
        <v>10836</v>
      </c>
      <c r="I56" s="300" t="s">
        <v>9026</v>
      </c>
      <c r="J56" s="1" t="s">
        <v>8684</v>
      </c>
      <c r="K56" s="1" t="s">
        <v>8685</v>
      </c>
      <c r="L56" s="1" t="s">
        <v>9027</v>
      </c>
    </row>
    <row r="57" spans="1:18">
      <c r="A57" s="49" t="s">
        <v>10777</v>
      </c>
      <c r="B57" s="49" t="s">
        <v>9164</v>
      </c>
      <c r="C57" s="49" t="s">
        <v>5345</v>
      </c>
      <c r="D57" s="49" t="s">
        <v>9158</v>
      </c>
      <c r="E57" s="49" t="s">
        <v>7485</v>
      </c>
      <c r="F57" s="49" t="s">
        <v>9159</v>
      </c>
      <c r="G57" s="49" t="s">
        <v>10836</v>
      </c>
      <c r="I57" s="300" t="s">
        <v>9026</v>
      </c>
      <c r="J57" s="1" t="s">
        <v>8684</v>
      </c>
      <c r="K57" s="1" t="s">
        <v>8685</v>
      </c>
      <c r="L57" s="1" t="s">
        <v>9027</v>
      </c>
    </row>
    <row r="58" spans="1:18">
      <c r="A58" s="49" t="s">
        <v>10792</v>
      </c>
      <c r="B58" s="49" t="s">
        <v>9161</v>
      </c>
      <c r="C58" s="49" t="s">
        <v>5345</v>
      </c>
      <c r="D58" s="49" t="s">
        <v>9158</v>
      </c>
      <c r="E58" s="49" t="s">
        <v>7485</v>
      </c>
      <c r="F58" s="49" t="s">
        <v>9159</v>
      </c>
      <c r="G58" s="49" t="s">
        <v>10835</v>
      </c>
      <c r="I58" s="300" t="s">
        <v>9026</v>
      </c>
      <c r="J58" s="1" t="s">
        <v>8684</v>
      </c>
      <c r="K58" s="1" t="s">
        <v>8685</v>
      </c>
      <c r="L58" s="1" t="s">
        <v>9027</v>
      </c>
    </row>
    <row r="59" spans="1:18">
      <c r="A59" s="49" t="s">
        <v>10793</v>
      </c>
      <c r="B59" s="49" t="s">
        <v>9162</v>
      </c>
      <c r="C59" s="49" t="s">
        <v>5345</v>
      </c>
      <c r="D59" s="49" t="s">
        <v>9158</v>
      </c>
      <c r="E59" s="49" t="s">
        <v>7485</v>
      </c>
      <c r="F59" s="49" t="s">
        <v>9159</v>
      </c>
      <c r="G59" s="49" t="s">
        <v>10835</v>
      </c>
      <c r="I59" s="300" t="s">
        <v>9026</v>
      </c>
      <c r="J59" s="1" t="s">
        <v>8684</v>
      </c>
      <c r="K59" s="1" t="s">
        <v>8685</v>
      </c>
      <c r="L59" s="1" t="s">
        <v>9027</v>
      </c>
    </row>
    <row r="60" spans="1:18">
      <c r="A60" s="49" t="s">
        <v>10791</v>
      </c>
      <c r="B60" s="49" t="s">
        <v>9160</v>
      </c>
      <c r="C60" s="49" t="s">
        <v>5345</v>
      </c>
      <c r="D60" s="49" t="s">
        <v>9158</v>
      </c>
      <c r="E60" s="49" t="s">
        <v>7485</v>
      </c>
      <c r="F60" s="49" t="s">
        <v>9159</v>
      </c>
      <c r="G60" s="49" t="s">
        <v>10834</v>
      </c>
      <c r="I60" s="300" t="s">
        <v>9026</v>
      </c>
      <c r="J60" s="1" t="s">
        <v>8684</v>
      </c>
      <c r="K60" s="1" t="s">
        <v>8685</v>
      </c>
      <c r="L60" s="1" t="s">
        <v>9027</v>
      </c>
    </row>
    <row r="61" spans="1:18">
      <c r="A61" s="49" t="s">
        <v>10783</v>
      </c>
      <c r="B61" s="49" t="s">
        <v>9160</v>
      </c>
      <c r="C61" s="49" t="s">
        <v>5345</v>
      </c>
      <c r="D61" s="49" t="s">
        <v>9158</v>
      </c>
      <c r="E61" s="49" t="s">
        <v>7485</v>
      </c>
      <c r="F61" s="49" t="s">
        <v>9159</v>
      </c>
      <c r="G61" s="49" t="s">
        <v>10834</v>
      </c>
      <c r="I61" s="300" t="s">
        <v>9026</v>
      </c>
      <c r="J61" s="1" t="s">
        <v>8684</v>
      </c>
      <c r="K61" s="1" t="s">
        <v>8685</v>
      </c>
      <c r="L61" s="1" t="s">
        <v>9027</v>
      </c>
      <c r="P61" s="49" t="s">
        <v>5423</v>
      </c>
      <c r="Q61" s="49" t="s">
        <v>4782</v>
      </c>
      <c r="R61" s="49" t="s">
        <v>4781</v>
      </c>
    </row>
    <row r="62" spans="1:18">
      <c r="A62" s="49" t="s">
        <v>10789</v>
      </c>
      <c r="B62" s="49" t="s">
        <v>4743</v>
      </c>
      <c r="C62" s="49" t="s">
        <v>4684</v>
      </c>
      <c r="D62" s="49" t="s">
        <v>2063</v>
      </c>
      <c r="E62" s="49" t="str">
        <f t="shared" ref="E62:E78" si="4">VLOOKUP(C:C,P:R,3,0)</f>
        <v>GOODYEAR</v>
      </c>
      <c r="F62" s="49" t="str">
        <f t="shared" ref="F62:F78" si="5">VLOOKUP(C:C,P:R,2,0)</f>
        <v>グッドイヤー</v>
      </c>
      <c r="G62" s="49" t="s">
        <v>10810</v>
      </c>
      <c r="I62" s="300" t="s">
        <v>9026</v>
      </c>
      <c r="J62" s="1" t="s">
        <v>8684</v>
      </c>
      <c r="K62" s="1" t="s">
        <v>8685</v>
      </c>
      <c r="L62" s="1" t="s">
        <v>9027</v>
      </c>
      <c r="M62" s="49" t="s">
        <v>10809</v>
      </c>
    </row>
    <row r="63" spans="1:18">
      <c r="A63" s="49" t="s">
        <v>825</v>
      </c>
      <c r="B63" s="49" t="s">
        <v>4727</v>
      </c>
      <c r="C63" s="49" t="s">
        <v>4684</v>
      </c>
      <c r="D63" s="49" t="s">
        <v>2063</v>
      </c>
      <c r="E63" s="49" t="str">
        <f t="shared" si="4"/>
        <v>GOODYEAR</v>
      </c>
      <c r="F63" s="49" t="str">
        <f t="shared" si="5"/>
        <v>グッドイヤー</v>
      </c>
      <c r="G63" s="49" t="s">
        <v>10813</v>
      </c>
      <c r="I63" s="300" t="s">
        <v>9026</v>
      </c>
      <c r="J63" s="1" t="s">
        <v>8684</v>
      </c>
      <c r="K63" s="1" t="s">
        <v>8685</v>
      </c>
      <c r="L63" s="1" t="s">
        <v>9027</v>
      </c>
    </row>
    <row r="64" spans="1:18">
      <c r="A64" s="49" t="s">
        <v>4726</v>
      </c>
      <c r="B64" s="49" t="s">
        <v>4725</v>
      </c>
      <c r="C64" s="49" t="s">
        <v>4684</v>
      </c>
      <c r="D64" s="49" t="s">
        <v>2063</v>
      </c>
      <c r="E64" s="49" t="str">
        <f t="shared" si="4"/>
        <v>GOODYEAR</v>
      </c>
      <c r="F64" s="49" t="str">
        <f t="shared" si="5"/>
        <v>グッドイヤー</v>
      </c>
      <c r="G64" s="49" t="s">
        <v>10813</v>
      </c>
      <c r="I64" s="300" t="s">
        <v>9026</v>
      </c>
      <c r="J64" s="1" t="s">
        <v>8684</v>
      </c>
      <c r="K64" s="1" t="s">
        <v>8685</v>
      </c>
      <c r="L64" s="1" t="s">
        <v>9027</v>
      </c>
    </row>
    <row r="65" spans="1:18">
      <c r="A65" s="49" t="s">
        <v>1402</v>
      </c>
      <c r="B65" s="49" t="s">
        <v>4730</v>
      </c>
      <c r="C65" s="49" t="s">
        <v>4684</v>
      </c>
      <c r="D65" s="49" t="s">
        <v>2063</v>
      </c>
      <c r="E65" s="49" t="str">
        <f t="shared" si="4"/>
        <v>GOODYEAR</v>
      </c>
      <c r="F65" s="49" t="str">
        <f t="shared" si="5"/>
        <v>グッドイヤー</v>
      </c>
      <c r="G65" s="49" t="s">
        <v>10812</v>
      </c>
      <c r="I65" s="300" t="s">
        <v>9026</v>
      </c>
      <c r="J65" s="1" t="s">
        <v>8684</v>
      </c>
      <c r="K65" s="1" t="s">
        <v>8685</v>
      </c>
      <c r="L65" s="1" t="s">
        <v>9027</v>
      </c>
      <c r="M65" s="49" t="s">
        <v>8516</v>
      </c>
    </row>
    <row r="66" spans="1:18">
      <c r="A66" s="49" t="s">
        <v>1398</v>
      </c>
      <c r="B66" s="49" t="s">
        <v>4723</v>
      </c>
      <c r="C66" s="49" t="s">
        <v>4684</v>
      </c>
      <c r="D66" s="49" t="s">
        <v>2063</v>
      </c>
      <c r="E66" s="49" t="str">
        <f t="shared" si="4"/>
        <v>GOODYEAR</v>
      </c>
      <c r="F66" s="49" t="str">
        <f t="shared" si="5"/>
        <v>グッドイヤー</v>
      </c>
      <c r="G66" s="49" t="s">
        <v>10813</v>
      </c>
      <c r="I66" s="300" t="s">
        <v>9026</v>
      </c>
      <c r="J66" s="1" t="s">
        <v>8684</v>
      </c>
      <c r="K66" s="1" t="s">
        <v>8685</v>
      </c>
      <c r="L66" s="1" t="s">
        <v>9027</v>
      </c>
      <c r="M66" s="49" t="s">
        <v>10790</v>
      </c>
    </row>
    <row r="67" spans="1:18">
      <c r="A67" s="49" t="s">
        <v>843</v>
      </c>
      <c r="B67" s="49" t="s">
        <v>4709</v>
      </c>
      <c r="C67" s="49" t="s">
        <v>4684</v>
      </c>
      <c r="D67" s="49" t="s">
        <v>2063</v>
      </c>
      <c r="E67" s="49" t="str">
        <f t="shared" si="4"/>
        <v>GOODYEAR</v>
      </c>
      <c r="F67" s="49" t="str">
        <f t="shared" si="5"/>
        <v>グッドイヤー</v>
      </c>
      <c r="G67" s="49" t="s">
        <v>10814</v>
      </c>
      <c r="I67" s="300" t="s">
        <v>9026</v>
      </c>
      <c r="J67" s="1" t="s">
        <v>8684</v>
      </c>
      <c r="K67" s="1" t="s">
        <v>8685</v>
      </c>
      <c r="L67" s="1" t="s">
        <v>9027</v>
      </c>
    </row>
    <row r="68" spans="1:18">
      <c r="A68" s="49" t="s">
        <v>10798</v>
      </c>
      <c r="B68" s="49" t="s">
        <v>4731</v>
      </c>
      <c r="C68" s="49" t="s">
        <v>4684</v>
      </c>
      <c r="D68" s="49" t="s">
        <v>2063</v>
      </c>
      <c r="E68" s="49" t="str">
        <f t="shared" si="4"/>
        <v>GOODYEAR</v>
      </c>
      <c r="F68" s="49" t="str">
        <f t="shared" si="5"/>
        <v>グッドイヤー</v>
      </c>
      <c r="G68" s="49" t="s">
        <v>10811</v>
      </c>
      <c r="I68" s="300" t="s">
        <v>9026</v>
      </c>
      <c r="J68" s="1" t="s">
        <v>8684</v>
      </c>
      <c r="K68" s="1" t="s">
        <v>8685</v>
      </c>
      <c r="L68" s="1" t="s">
        <v>9027</v>
      </c>
      <c r="M68" s="49" t="s">
        <v>10809</v>
      </c>
    </row>
    <row r="69" spans="1:18">
      <c r="A69" s="49" t="s">
        <v>845</v>
      </c>
      <c r="B69" s="49" t="s">
        <v>4729</v>
      </c>
      <c r="C69" s="49" t="s">
        <v>4684</v>
      </c>
      <c r="D69" s="49" t="s">
        <v>2063</v>
      </c>
      <c r="E69" s="49" t="str">
        <f t="shared" si="4"/>
        <v>GOODYEAR</v>
      </c>
      <c r="F69" s="49" t="str">
        <f t="shared" si="5"/>
        <v>グッドイヤー</v>
      </c>
      <c r="G69" s="49" t="s">
        <v>10812</v>
      </c>
      <c r="I69" s="300" t="s">
        <v>9026</v>
      </c>
      <c r="J69" s="1" t="s">
        <v>8684</v>
      </c>
      <c r="K69" s="1" t="s">
        <v>8685</v>
      </c>
      <c r="L69" s="1" t="s">
        <v>9027</v>
      </c>
    </row>
    <row r="70" spans="1:18">
      <c r="A70" s="49" t="s">
        <v>860</v>
      </c>
      <c r="B70" s="49" t="s">
        <v>4724</v>
      </c>
      <c r="C70" s="49" t="s">
        <v>4684</v>
      </c>
      <c r="D70" s="49" t="s">
        <v>2063</v>
      </c>
      <c r="E70" s="49" t="str">
        <f t="shared" si="4"/>
        <v>GOODYEAR</v>
      </c>
      <c r="F70" s="49" t="str">
        <f t="shared" si="5"/>
        <v>グッドイヤー</v>
      </c>
      <c r="G70" s="49" t="s">
        <v>10813</v>
      </c>
      <c r="I70" s="300" t="s">
        <v>9026</v>
      </c>
      <c r="J70" s="1" t="s">
        <v>8684</v>
      </c>
      <c r="K70" s="1" t="s">
        <v>8685</v>
      </c>
      <c r="L70" s="1" t="s">
        <v>9027</v>
      </c>
      <c r="M70" s="300" t="s">
        <v>9025</v>
      </c>
    </row>
    <row r="71" spans="1:18">
      <c r="A71" s="49" t="s">
        <v>853</v>
      </c>
      <c r="B71" s="49" t="s">
        <v>4686</v>
      </c>
      <c r="C71" s="49" t="s">
        <v>4684</v>
      </c>
      <c r="D71" s="49" t="s">
        <v>4683</v>
      </c>
      <c r="E71" s="49" t="str">
        <f t="shared" si="4"/>
        <v>GOODYEAR</v>
      </c>
      <c r="F71" s="49" t="str">
        <f t="shared" si="5"/>
        <v>グッドイヤー</v>
      </c>
      <c r="G71" s="49" t="s">
        <v>10815</v>
      </c>
      <c r="I71" s="300" t="s">
        <v>9026</v>
      </c>
      <c r="J71" s="1" t="s">
        <v>8684</v>
      </c>
      <c r="K71" s="1" t="s">
        <v>8685</v>
      </c>
      <c r="L71" s="1" t="s">
        <v>9027</v>
      </c>
    </row>
    <row r="72" spans="1:18">
      <c r="A72" s="49" t="s">
        <v>10816</v>
      </c>
      <c r="B72" s="49" t="s">
        <v>4685</v>
      </c>
      <c r="C72" s="49" t="s">
        <v>4684</v>
      </c>
      <c r="D72" s="49" t="s">
        <v>4683</v>
      </c>
      <c r="E72" s="49" t="str">
        <f t="shared" si="4"/>
        <v>GOODYEAR</v>
      </c>
      <c r="F72" s="49" t="str">
        <f t="shared" si="5"/>
        <v>グッドイヤー</v>
      </c>
      <c r="G72" s="49" t="s">
        <v>10815</v>
      </c>
      <c r="I72" s="300" t="s">
        <v>9026</v>
      </c>
      <c r="J72" s="1" t="s">
        <v>8684</v>
      </c>
      <c r="K72" s="1" t="s">
        <v>8685</v>
      </c>
      <c r="L72" s="1" t="s">
        <v>9027</v>
      </c>
    </row>
    <row r="73" spans="1:18">
      <c r="A73" s="49" t="s">
        <v>10787</v>
      </c>
      <c r="B73" s="49" t="s">
        <v>4755</v>
      </c>
      <c r="C73" s="49" t="s">
        <v>4674</v>
      </c>
      <c r="D73" s="49" t="s">
        <v>2063</v>
      </c>
      <c r="E73" s="49" t="str">
        <f t="shared" si="4"/>
        <v>FALKEN</v>
      </c>
      <c r="F73" s="49" t="str">
        <f t="shared" si="5"/>
        <v>ファルケン</v>
      </c>
      <c r="G73" s="49" t="s">
        <v>10838</v>
      </c>
      <c r="I73" s="300" t="s">
        <v>9026</v>
      </c>
      <c r="J73" s="1" t="s">
        <v>8684</v>
      </c>
      <c r="K73" s="1" t="s">
        <v>8685</v>
      </c>
      <c r="L73" s="1" t="s">
        <v>9027</v>
      </c>
    </row>
    <row r="74" spans="1:18">
      <c r="A74" s="49" t="s">
        <v>10788</v>
      </c>
      <c r="B74" s="49" t="s">
        <v>4754</v>
      </c>
      <c r="C74" s="49" t="s">
        <v>4674</v>
      </c>
      <c r="D74" s="49" t="s">
        <v>2063</v>
      </c>
      <c r="E74" s="49" t="str">
        <f t="shared" si="4"/>
        <v>FALKEN</v>
      </c>
      <c r="F74" s="49" t="str">
        <f t="shared" si="5"/>
        <v>ファルケン</v>
      </c>
      <c r="G74" s="49" t="s">
        <v>10838</v>
      </c>
      <c r="I74" s="300" t="s">
        <v>9026</v>
      </c>
      <c r="J74" s="1" t="s">
        <v>8684</v>
      </c>
      <c r="K74" s="1" t="s">
        <v>8685</v>
      </c>
      <c r="L74" s="1" t="s">
        <v>9027</v>
      </c>
      <c r="M74" s="49" t="s">
        <v>10790</v>
      </c>
      <c r="P74" s="49" t="s">
        <v>4684</v>
      </c>
      <c r="Q74" s="49" t="s">
        <v>4766</v>
      </c>
      <c r="R74" s="49" t="s">
        <v>4765</v>
      </c>
    </row>
    <row r="75" spans="1:18">
      <c r="A75" s="49" t="s">
        <v>8583</v>
      </c>
      <c r="B75" s="49" t="s">
        <v>4675</v>
      </c>
      <c r="C75" s="49" t="s">
        <v>4674</v>
      </c>
      <c r="D75" s="49" t="s">
        <v>2063</v>
      </c>
      <c r="E75" s="49" t="str">
        <f t="shared" si="4"/>
        <v>FALKEN</v>
      </c>
      <c r="F75" s="49" t="str">
        <f t="shared" si="5"/>
        <v>ファルケン</v>
      </c>
      <c r="G75" s="49" t="s">
        <v>10838</v>
      </c>
      <c r="I75" s="300" t="s">
        <v>9026</v>
      </c>
      <c r="J75" s="1" t="s">
        <v>8684</v>
      </c>
      <c r="K75" s="1" t="s">
        <v>8685</v>
      </c>
      <c r="L75" s="1" t="s">
        <v>9027</v>
      </c>
      <c r="P75" s="49" t="s">
        <v>4674</v>
      </c>
      <c r="Q75" s="49" t="s">
        <v>4758</v>
      </c>
      <c r="R75" s="49" t="s">
        <v>4757</v>
      </c>
    </row>
    <row r="76" spans="1:18">
      <c r="A76" s="49" t="s">
        <v>9155</v>
      </c>
      <c r="B76" s="49" t="s">
        <v>9166</v>
      </c>
      <c r="C76" s="49" t="s">
        <v>9170</v>
      </c>
      <c r="D76" s="49" t="s">
        <v>4676</v>
      </c>
      <c r="E76" s="49" t="str">
        <f t="shared" si="4"/>
        <v>BRIDGESTONE</v>
      </c>
      <c r="F76" s="49" t="str">
        <f t="shared" si="5"/>
        <v>ブリヂストン</v>
      </c>
      <c r="G76" s="49" t="s">
        <v>10822</v>
      </c>
      <c r="I76" s="300" t="s">
        <v>9026</v>
      </c>
      <c r="J76" s="1" t="s">
        <v>8684</v>
      </c>
      <c r="K76" s="1" t="s">
        <v>8685</v>
      </c>
      <c r="L76" s="1" t="s">
        <v>9027</v>
      </c>
      <c r="P76" s="49" t="s">
        <v>5421</v>
      </c>
      <c r="Q76" s="49" t="s">
        <v>4775</v>
      </c>
      <c r="R76" s="49" t="s">
        <v>4774</v>
      </c>
    </row>
    <row r="77" spans="1:18">
      <c r="A77" s="49" t="s">
        <v>9156</v>
      </c>
      <c r="B77" s="49" t="s">
        <v>9168</v>
      </c>
      <c r="C77" s="49" t="s">
        <v>5422</v>
      </c>
      <c r="D77" s="49" t="s">
        <v>4676</v>
      </c>
      <c r="E77" s="49" t="str">
        <f t="shared" si="4"/>
        <v>DUNLOP</v>
      </c>
      <c r="F77" s="49" t="str">
        <f t="shared" si="5"/>
        <v>ダンロップ</v>
      </c>
      <c r="G77" s="49" t="s">
        <v>10820</v>
      </c>
      <c r="I77" s="300" t="s">
        <v>9026</v>
      </c>
      <c r="J77" s="1" t="s">
        <v>8684</v>
      </c>
      <c r="K77" s="1" t="s">
        <v>8685</v>
      </c>
      <c r="L77" s="1" t="s">
        <v>9027</v>
      </c>
    </row>
    <row r="78" spans="1:18">
      <c r="A78" s="49" t="s">
        <v>10795</v>
      </c>
      <c r="B78" s="49" t="s">
        <v>9169</v>
      </c>
      <c r="C78" s="49" t="s">
        <v>6158</v>
      </c>
      <c r="D78" s="49" t="s">
        <v>4676</v>
      </c>
      <c r="E78" s="49" t="str">
        <f t="shared" si="4"/>
        <v>MICHELIN</v>
      </c>
      <c r="F78" s="49" t="str">
        <f t="shared" si="5"/>
        <v>ミシュラン</v>
      </c>
      <c r="G78" s="49" t="s">
        <v>10802</v>
      </c>
      <c r="I78" s="300" t="s">
        <v>9026</v>
      </c>
      <c r="J78" s="1" t="s">
        <v>8684</v>
      </c>
      <c r="K78" s="1" t="s">
        <v>8685</v>
      </c>
      <c r="L78" s="1" t="s">
        <v>9027</v>
      </c>
    </row>
    <row r="301" spans="39:45">
      <c r="AM301" s="1"/>
      <c r="AN301" s="1"/>
      <c r="AO301" s="1"/>
      <c r="AP301" s="162"/>
      <c r="AQ301" s="1"/>
      <c r="AR301" s="1"/>
      <c r="AS301" s="1"/>
    </row>
  </sheetData>
  <autoFilter ref="A2:AS80" xr:uid="{CA1E8510-B334-4CA7-83EE-6E02CF12EA79}">
    <sortState xmlns:xlrd2="http://schemas.microsoft.com/office/spreadsheetml/2017/richdata2" ref="A3:AS80">
      <sortCondition ref="C2:C80"/>
    </sortState>
  </autoFilter>
  <phoneticPr fontId="1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D87A1-EDE0-484C-9EAC-420C2F2C8F24}">
  <sheetPr codeName="Sheet16">
    <tabColor theme="9" tint="0.39997558519241921"/>
  </sheetPr>
  <dimension ref="A3:A13"/>
  <sheetViews>
    <sheetView workbookViewId="0">
      <selection activeCell="A7" sqref="A7:A8"/>
    </sheetView>
  </sheetViews>
  <sheetFormatPr defaultRowHeight="19.5"/>
  <cols>
    <col min="1" max="1" width="8.88671875" customWidth="1"/>
  </cols>
  <sheetData>
    <row r="3" spans="1:1">
      <c r="A3" s="126" t="s">
        <v>5333</v>
      </c>
    </row>
    <row r="4" spans="1:1">
      <c r="A4" s="125" t="s">
        <v>5334</v>
      </c>
    </row>
    <row r="5" spans="1:1">
      <c r="A5" s="126"/>
    </row>
    <row r="6" spans="1:1">
      <c r="A6" s="128"/>
    </row>
    <row r="7" spans="1:1">
      <c r="A7" s="126" t="s">
        <v>5333</v>
      </c>
    </row>
    <row r="8" spans="1:1">
      <c r="A8" s="125" t="s">
        <v>5335</v>
      </c>
    </row>
    <row r="9" spans="1:1">
      <c r="A9" s="128"/>
    </row>
    <row r="12" spans="1:1">
      <c r="A12" s="126"/>
    </row>
    <row r="13" spans="1:1">
      <c r="A13" s="125"/>
    </row>
  </sheetData>
  <phoneticPr fontId="10"/>
  <hyperlinks>
    <hyperlink ref="A3" r:id="rId1" display="mailto:yshopping-store@mail.yahoo.co.jp" xr:uid="{34EA8982-7AAE-4AFB-B7F6-5D74EF7C10EC}"/>
    <hyperlink ref="A7" r:id="rId2" display="mailto:yshopping-store@mail.yahoo.co.jp" xr:uid="{521F5D01-0C47-4E92-A1E1-B5A95AFF6575}"/>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4E228-BC61-4195-9583-78BD8B0BC865}">
  <sheetPr codeName="Sheet17">
    <tabColor theme="0" tint="-4.9989318521683403E-2"/>
  </sheetPr>
  <dimension ref="A1:BD751"/>
  <sheetViews>
    <sheetView zoomScale="85" zoomScaleNormal="85" workbookViewId="0">
      <pane xSplit="3" ySplit="2" topLeftCell="D3" activePane="bottomRight" state="frozen"/>
      <selection activeCell="F30" sqref="F30"/>
      <selection pane="topRight" activeCell="F30" sqref="F30"/>
      <selection pane="bottomLeft" activeCell="F30" sqref="F30"/>
      <selection pane="bottomRight" activeCell="D3" sqref="D3"/>
    </sheetView>
  </sheetViews>
  <sheetFormatPr defaultRowHeight="19.5" outlineLevelCol="1"/>
  <cols>
    <col min="1" max="1" width="3.109375" style="2" customWidth="1"/>
    <col min="2" max="2" width="13.6640625" style="333" bestFit="1" customWidth="1"/>
    <col min="3" max="3" width="4.44140625" style="2" customWidth="1"/>
    <col min="4" max="4" width="9.44140625" style="2" bestFit="1" customWidth="1"/>
    <col min="5" max="5" width="38.109375" style="2" customWidth="1"/>
    <col min="6" max="6" width="10.109375" style="24" customWidth="1"/>
    <col min="7" max="7" width="2.77734375" style="12" customWidth="1"/>
    <col min="8" max="8" width="0.33203125" style="3" customWidth="1"/>
    <col min="9" max="9" width="4.33203125" style="2" customWidth="1"/>
    <col min="10" max="10" width="4.6640625" style="3" customWidth="1"/>
    <col min="11" max="11" width="6.33203125" style="133" customWidth="1"/>
    <col min="12" max="12" width="4" style="11" customWidth="1"/>
    <col min="13" max="13" width="11.21875" style="2" customWidth="1"/>
    <col min="14" max="14" width="6.44140625" style="10" customWidth="1"/>
    <col min="15" max="15" width="5.6640625" style="10" customWidth="1"/>
    <col min="16" max="16" width="7.21875" style="10" customWidth="1"/>
    <col min="17" max="17" width="8.21875" style="2" hidden="1" customWidth="1" outlineLevel="1"/>
    <col min="18" max="18" width="7.109375" style="2" hidden="1" customWidth="1" outlineLevel="1"/>
    <col min="19" max="19" width="12.109375" style="196" customWidth="1" collapsed="1"/>
    <col min="20" max="20" width="4" style="24" customWidth="1"/>
    <col min="21" max="21" width="7.21875" style="4" customWidth="1" outlineLevel="1"/>
    <col min="22" max="22" width="5.5546875" style="2" customWidth="1" outlineLevel="1"/>
    <col min="23" max="23" width="7.77734375" style="13" customWidth="1" outlineLevel="1"/>
    <col min="24" max="24" width="6.44140625" style="4" customWidth="1" outlineLevel="1"/>
    <col min="25" max="25" width="6.44140625" style="13" customWidth="1" outlineLevel="1"/>
    <col min="26" max="26" width="6.109375" style="157" customWidth="1" outlineLevel="1"/>
    <col min="27" max="27" width="6" style="13" customWidth="1" outlineLevel="1"/>
    <col min="28" max="28" width="9.21875" style="12" customWidth="1"/>
    <col min="29" max="29" width="6.88671875" style="4" customWidth="1"/>
    <col min="30" max="30" width="7.77734375" style="6" customWidth="1"/>
    <col min="31" max="31" width="5.6640625" style="2" customWidth="1"/>
    <col min="32" max="32" width="6" style="2" customWidth="1"/>
    <col min="33" max="33" width="5.6640625" style="156" customWidth="1"/>
    <col min="34" max="34" width="5.6640625" style="13" customWidth="1"/>
    <col min="35" max="35" width="5.6640625" style="2" customWidth="1"/>
    <col min="36" max="36" width="6.21875" style="2" customWidth="1"/>
    <col min="37" max="37" width="10.6640625" style="2" bestFit="1" customWidth="1"/>
    <col min="38" max="38" width="14.33203125" style="198" customWidth="1" outlineLevel="1"/>
    <col min="39" max="39" width="14.33203125" style="202" customWidth="1" outlineLevel="1"/>
    <col min="40" max="40" width="10" style="203" customWidth="1" outlineLevel="1"/>
    <col min="41" max="41" width="14.21875" customWidth="1" outlineLevel="1"/>
    <col min="42" max="42" width="19" customWidth="1" outlineLevel="1"/>
    <col min="43" max="43" width="10.5546875" customWidth="1" outlineLevel="1"/>
    <col min="44" max="44" width="8" customWidth="1" outlineLevel="1"/>
    <col min="45" max="45" width="7.88671875" customWidth="1" outlineLevel="1"/>
    <col min="46" max="46" width="7.77734375" customWidth="1" outlineLevel="1"/>
    <col min="47" max="47" width="5.77734375" customWidth="1" outlineLevel="1"/>
    <col min="48" max="48" width="17.109375" style="204" customWidth="1"/>
    <col min="49" max="49" width="14.44140625" style="12" customWidth="1"/>
    <col min="50" max="50" width="9.44140625" style="12" bestFit="1" customWidth="1"/>
    <col min="51" max="51" width="3.44140625" style="12" customWidth="1"/>
    <col min="52" max="53" width="10.109375" style="5" customWidth="1"/>
    <col min="54" max="16384" width="8.88671875" style="2"/>
  </cols>
  <sheetData>
    <row r="1" spans="1:56" s="206" customFormat="1" ht="19.5" customHeight="1">
      <c r="A1" s="205"/>
      <c r="B1" s="330"/>
      <c r="D1" s="205"/>
      <c r="E1" s="207" t="s">
        <v>2407</v>
      </c>
      <c r="F1" s="208" t="s">
        <v>6842</v>
      </c>
      <c r="G1" s="209"/>
      <c r="H1" s="210"/>
      <c r="I1" s="324" t="s">
        <v>8511</v>
      </c>
      <c r="J1" s="210"/>
      <c r="K1" s="211"/>
      <c r="L1" s="140"/>
      <c r="M1" s="212" t="s">
        <v>5303</v>
      </c>
      <c r="N1" s="213"/>
      <c r="O1" s="213"/>
      <c r="P1" s="213"/>
      <c r="Q1" s="214"/>
      <c r="R1" s="179"/>
      <c r="S1" s="215"/>
      <c r="T1" s="216" t="s">
        <v>446</v>
      </c>
      <c r="U1" s="214" t="s">
        <v>2391</v>
      </c>
      <c r="V1" s="214"/>
      <c r="W1" s="217"/>
      <c r="X1" s="214"/>
      <c r="Y1" s="214"/>
      <c r="Z1" s="218"/>
      <c r="AA1" s="193"/>
      <c r="AB1" s="219" t="s">
        <v>6920</v>
      </c>
      <c r="AC1" s="127" t="s">
        <v>5302</v>
      </c>
      <c r="AD1" s="220"/>
      <c r="AE1" s="221"/>
      <c r="AF1" s="221"/>
      <c r="AG1" s="222"/>
      <c r="AH1" s="221"/>
      <c r="AI1" s="221"/>
      <c r="AJ1" s="223"/>
      <c r="AL1" s="195"/>
      <c r="AM1" s="224"/>
      <c r="AN1" s="225"/>
      <c r="AO1" s="226" t="s">
        <v>1947</v>
      </c>
      <c r="AP1" s="227" t="s">
        <v>27</v>
      </c>
      <c r="AQ1" s="228"/>
      <c r="AR1" s="229"/>
      <c r="AS1" s="229"/>
      <c r="AT1" s="228"/>
      <c r="AU1" s="230" t="s">
        <v>7173</v>
      </c>
      <c r="AV1" s="231"/>
      <c r="AW1" s="232"/>
      <c r="AX1" s="232"/>
      <c r="AY1" s="232"/>
      <c r="AZ1" s="233"/>
      <c r="BA1" s="233"/>
    </row>
    <row r="2" spans="1:56" s="234" customFormat="1" ht="60" customHeight="1">
      <c r="A2" s="266"/>
      <c r="B2" s="331" t="s">
        <v>8576</v>
      </c>
      <c r="C2" s="267" t="s">
        <v>1635</v>
      </c>
      <c r="D2" s="266" t="s">
        <v>1638</v>
      </c>
      <c r="E2" s="268" t="s">
        <v>5425</v>
      </c>
      <c r="F2" s="269" t="s">
        <v>6841</v>
      </c>
      <c r="G2" s="270" t="s">
        <v>7342</v>
      </c>
      <c r="H2" s="271"/>
      <c r="I2" s="267" t="s">
        <v>1623</v>
      </c>
      <c r="J2" s="271" t="s">
        <v>7445</v>
      </c>
      <c r="K2" s="272"/>
      <c r="L2" s="272"/>
      <c r="M2" s="273" t="s">
        <v>5426</v>
      </c>
      <c r="N2" s="274" t="s">
        <v>5427</v>
      </c>
      <c r="O2" s="274" t="s">
        <v>366</v>
      </c>
      <c r="P2" s="275" t="s">
        <v>5428</v>
      </c>
      <c r="Q2" s="276" t="s">
        <v>5429</v>
      </c>
      <c r="R2" s="277" t="s">
        <v>5430</v>
      </c>
      <c r="S2" s="278" t="s">
        <v>6160</v>
      </c>
      <c r="T2" s="301"/>
      <c r="U2" s="279" t="s">
        <v>5431</v>
      </c>
      <c r="V2" s="280" t="s">
        <v>366</v>
      </c>
      <c r="W2" s="281" t="s">
        <v>2387</v>
      </c>
      <c r="X2" s="282" t="s">
        <v>5432</v>
      </c>
      <c r="Y2" s="283" t="s">
        <v>5429</v>
      </c>
      <c r="Z2" s="284" t="s">
        <v>5433</v>
      </c>
      <c r="AA2" s="285" t="s">
        <v>5434</v>
      </c>
      <c r="AB2" s="286" t="s">
        <v>6921</v>
      </c>
      <c r="AC2" s="287" t="s">
        <v>5435</v>
      </c>
      <c r="AD2" s="288" t="s">
        <v>1640</v>
      </c>
      <c r="AE2" s="289" t="s">
        <v>5436</v>
      </c>
      <c r="AF2" s="290" t="s">
        <v>5437</v>
      </c>
      <c r="AG2" s="291"/>
      <c r="AH2" s="292" t="s">
        <v>5438</v>
      </c>
      <c r="AI2" s="293"/>
      <c r="AJ2" s="311" t="s">
        <v>5439</v>
      </c>
      <c r="AK2" s="178"/>
      <c r="AL2" s="199" t="s">
        <v>5424</v>
      </c>
      <c r="AM2" s="199" t="s">
        <v>764</v>
      </c>
      <c r="AN2" s="199" t="s">
        <v>5440</v>
      </c>
      <c r="AO2" s="294" t="s">
        <v>1636</v>
      </c>
      <c r="AP2" s="294" t="s">
        <v>1633</v>
      </c>
      <c r="AQ2" s="294" t="s">
        <v>31</v>
      </c>
      <c r="AR2" s="294" t="s">
        <v>1634</v>
      </c>
      <c r="AS2" s="294" t="s">
        <v>5432</v>
      </c>
      <c r="AT2" s="294" t="s">
        <v>366</v>
      </c>
      <c r="AU2" s="295" t="s">
        <v>5441</v>
      </c>
      <c r="AV2" s="296" t="s">
        <v>5442</v>
      </c>
      <c r="AW2" s="297" t="s">
        <v>5443</v>
      </c>
      <c r="AX2" s="297" t="s">
        <v>5444</v>
      </c>
      <c r="AY2" s="297"/>
      <c r="AZ2" s="298" t="s">
        <v>5445</v>
      </c>
      <c r="BA2" s="298" t="s">
        <v>5446</v>
      </c>
      <c r="BB2" s="178"/>
      <c r="BC2" s="318" t="s">
        <v>7625</v>
      </c>
      <c r="BD2" s="317" t="s">
        <v>7624</v>
      </c>
    </row>
    <row r="3" spans="1:56" s="11" customFormat="1" ht="19.5" customHeight="1">
      <c r="A3" s="11">
        <f t="shared" ref="A3:A66" si="0">COUNTIF(E:E,E3)</f>
        <v>1</v>
      </c>
      <c r="B3" s="249">
        <f t="shared" ref="B3:B66" si="1">AL3</f>
        <v>1756515157706</v>
      </c>
      <c r="C3" s="235">
        <f>VLOOKUP(B:B,[1]MICHELIN!$B:$K,9,0)</f>
        <v>79</v>
      </c>
      <c r="D3" s="11" t="s">
        <v>4677</v>
      </c>
      <c r="E3" s="11" t="s">
        <v>894</v>
      </c>
      <c r="F3" s="160" t="s">
        <v>1857</v>
      </c>
      <c r="G3" s="134"/>
      <c r="H3" s="132"/>
      <c r="I3" s="235">
        <f>VLOOKUP(B:B,[1]MICHELIN!$B:$K,10,0)</f>
        <v>7</v>
      </c>
      <c r="J3" s="132">
        <v>739</v>
      </c>
      <c r="K3" s="133" t="s">
        <v>1961</v>
      </c>
      <c r="L3" s="133">
        <v>1</v>
      </c>
      <c r="M3" s="135" t="s">
        <v>3998</v>
      </c>
      <c r="N3" s="236" t="s">
        <v>8547</v>
      </c>
      <c r="O3" s="236">
        <v>0</v>
      </c>
      <c r="P3" s="237">
        <v>11000</v>
      </c>
      <c r="Q3" s="238">
        <f t="shared" ref="Q3:Q66" si="2">(P3-AT3)/1.1</f>
        <v>9522.7272727272721</v>
      </c>
      <c r="R3" s="144">
        <f t="shared" ref="R3:R66" si="3">IFERROR((Q3-X3)/Q3,"")</f>
        <v>0.12735083532219565</v>
      </c>
      <c r="S3" s="197">
        <v>1074476371</v>
      </c>
      <c r="T3" s="302" t="s">
        <v>7759</v>
      </c>
      <c r="U3" s="194">
        <f t="shared" ref="U3:U34" si="4">W3-V3</f>
        <v>11000</v>
      </c>
      <c r="W3" s="239">
        <v>11000</v>
      </c>
      <c r="X3" s="136">
        <f t="shared" ref="X3:X66" si="5">AS3</f>
        <v>8310</v>
      </c>
      <c r="Y3" s="240">
        <f t="shared" ref="Y3:Y66" si="6">(W3-AT3)/1.1</f>
        <v>9522.7272727272721</v>
      </c>
      <c r="Z3" s="142">
        <f t="shared" ref="Z3:Z66" si="7">IFERROR(-1+(AD3/N3),"")</f>
        <v>7.7272727272727382E-2</v>
      </c>
      <c r="AA3" s="137">
        <f t="shared" ref="AA3:AA66" si="8">IFERROR((Y3-X3)/Y3,"")</f>
        <v>0.12735083532219565</v>
      </c>
      <c r="AB3" s="145">
        <v>1</v>
      </c>
      <c r="AC3" s="189">
        <f t="shared" ref="AC3:AC34" si="9">ROUNDDOWN(U3/1.02,0)</f>
        <v>10784</v>
      </c>
      <c r="AD3" s="187">
        <f t="shared" ref="AD3:AD34" si="10">ROUNDDOWN(AC3/0.91,0)</f>
        <v>11850</v>
      </c>
      <c r="AE3" s="129">
        <f t="shared" ref="AE3:AE66" si="11">AD3*0.09</f>
        <v>1066.5</v>
      </c>
      <c r="AF3" s="130">
        <f t="shared" ref="AF3:AF66" si="12">AE3-AH3</f>
        <v>216.5</v>
      </c>
      <c r="AG3" s="131">
        <f t="shared" ref="AG3:AG66" si="13">IFERROR(AF3/AD3,"")</f>
        <v>1.8270042194092825E-2</v>
      </c>
      <c r="AH3" s="138">
        <f t="shared" ref="AH3:AH66" si="14">AD3-U3</f>
        <v>850</v>
      </c>
      <c r="AI3" s="139">
        <f t="shared" ref="AI3:AI66" si="15">IFERROR(AH3/AD3,"")</f>
        <v>7.1729957805907171E-2</v>
      </c>
      <c r="AJ3" s="139">
        <f t="shared" ref="AJ3:AJ66" si="16">IFERROR(AA3-AG3,"")</f>
        <v>0.10908079312810283</v>
      </c>
      <c r="AL3" s="197">
        <v>1756515157706</v>
      </c>
      <c r="AM3" s="197">
        <v>4985009753552</v>
      </c>
      <c r="AN3" s="197" t="s">
        <v>3682</v>
      </c>
      <c r="AO3" s="241" t="s">
        <v>0</v>
      </c>
      <c r="AP3" s="242" t="s">
        <v>893</v>
      </c>
      <c r="AQ3" s="242" t="s">
        <v>95</v>
      </c>
      <c r="AR3" s="242">
        <v>17300</v>
      </c>
      <c r="AS3" s="243">
        <f>VLOOKUP(B:B,[1]MICHELIN!$B:$K,8,0)</f>
        <v>8310</v>
      </c>
      <c r="AT3" s="243">
        <v>525</v>
      </c>
      <c r="AU3" s="211" t="s">
        <v>3956</v>
      </c>
      <c r="AV3" s="197" t="s">
        <v>235</v>
      </c>
      <c r="AW3" s="134" t="str">
        <f>IFERROR(VLOOKUP(AV:AV,Q商品!B:E,4,0),"")</f>
        <v>2023年製 CROSSCLIMATE2 175/65R15 88H XL オールシーズンタイヤ 翌営業日発送</v>
      </c>
      <c r="AX3" s="134" t="str">
        <f>IFERROR(VLOOKUP(B:B,在庫!B:M,12,0),"")</f>
        <v>2023年製</v>
      </c>
      <c r="AY3" s="134">
        <f>VLOOKUP(B:B,在庫!B:K,10,0)</f>
        <v>1</v>
      </c>
      <c r="AZ3" s="244">
        <f>VLOOKUP(AL:AL,[1]MICHELIN!$B:$AH,32,0)</f>
        <v>605922079</v>
      </c>
      <c r="BA3" s="244">
        <f>VLOOKUP(AL:AL,[1]MICHELIN!$B:$AH,33,0)</f>
        <v>605922132</v>
      </c>
      <c r="BC3" s="11" t="s">
        <v>2055</v>
      </c>
    </row>
    <row r="4" spans="1:56" s="11" customFormat="1" ht="19.5" customHeight="1">
      <c r="A4" s="11">
        <f t="shared" si="0"/>
        <v>1</v>
      </c>
      <c r="B4" s="249">
        <f t="shared" si="1"/>
        <v>1856015157708</v>
      </c>
      <c r="C4" s="235">
        <f>VLOOKUP(B:B,[1]MICHELIN!$B:$K,9,0)</f>
        <v>94</v>
      </c>
      <c r="D4" s="11" t="s">
        <v>4677</v>
      </c>
      <c r="E4" s="11" t="s">
        <v>936</v>
      </c>
      <c r="F4" s="160" t="s">
        <v>7225</v>
      </c>
      <c r="G4" s="134"/>
      <c r="H4" s="132"/>
      <c r="I4" s="235">
        <f>VLOOKUP(B:B,[1]MICHELIN!$B:$K,10,0)</f>
        <v>2</v>
      </c>
      <c r="J4" s="132">
        <v>108</v>
      </c>
      <c r="K4" s="133" t="s">
        <v>1961</v>
      </c>
      <c r="L4" s="133">
        <v>3</v>
      </c>
      <c r="M4" s="135" t="s">
        <v>2014</v>
      </c>
      <c r="N4" s="236" t="s">
        <v>8548</v>
      </c>
      <c r="O4" s="236" t="s">
        <v>2015</v>
      </c>
      <c r="P4" s="237">
        <v>13099</v>
      </c>
      <c r="Q4" s="238">
        <f t="shared" si="2"/>
        <v>11430.90909090909</v>
      </c>
      <c r="R4" s="144">
        <f t="shared" si="3"/>
        <v>9.2810561476061648E-2</v>
      </c>
      <c r="S4" s="197">
        <v>1074476366</v>
      </c>
      <c r="T4" s="302" t="s">
        <v>7761</v>
      </c>
      <c r="U4" s="194">
        <f t="shared" si="4"/>
        <v>13099</v>
      </c>
      <c r="W4" s="239">
        <v>13099</v>
      </c>
      <c r="X4" s="136">
        <f t="shared" si="5"/>
        <v>10370</v>
      </c>
      <c r="Y4" s="240">
        <f t="shared" si="6"/>
        <v>11430.90909090909</v>
      </c>
      <c r="Z4" s="142">
        <f t="shared" si="7"/>
        <v>7.7334147644858353E-2</v>
      </c>
      <c r="AA4" s="137">
        <f t="shared" si="8"/>
        <v>9.2810561476061648E-2</v>
      </c>
      <c r="AB4" s="145" t="s">
        <v>8715</v>
      </c>
      <c r="AC4" s="189">
        <f t="shared" si="9"/>
        <v>12842</v>
      </c>
      <c r="AD4" s="187">
        <f t="shared" si="10"/>
        <v>14112</v>
      </c>
      <c r="AE4" s="129">
        <f t="shared" si="11"/>
        <v>1270.08</v>
      </c>
      <c r="AF4" s="130">
        <f t="shared" si="12"/>
        <v>257.07999999999993</v>
      </c>
      <c r="AG4" s="131">
        <f t="shared" si="13"/>
        <v>1.821712018140589E-2</v>
      </c>
      <c r="AH4" s="138">
        <f t="shared" si="14"/>
        <v>1013</v>
      </c>
      <c r="AI4" s="139">
        <f t="shared" si="15"/>
        <v>7.1782879818594103E-2</v>
      </c>
      <c r="AJ4" s="139">
        <f t="shared" si="16"/>
        <v>7.4593441294655755E-2</v>
      </c>
      <c r="AL4" s="197">
        <v>1856015157708</v>
      </c>
      <c r="AM4" s="197">
        <v>4985009753460</v>
      </c>
      <c r="AN4" s="197" t="s">
        <v>3681</v>
      </c>
      <c r="AO4" s="241" t="s">
        <v>0</v>
      </c>
      <c r="AP4" s="242" t="s">
        <v>935</v>
      </c>
      <c r="AQ4" s="242" t="s">
        <v>81</v>
      </c>
      <c r="AR4" s="242">
        <v>21600</v>
      </c>
      <c r="AS4" s="243">
        <f>VLOOKUP(B:B,[1]MICHELIN!$B:$K,8,0)</f>
        <v>10370</v>
      </c>
      <c r="AT4" s="243">
        <v>525</v>
      </c>
      <c r="AU4" s="211" t="s">
        <v>3956</v>
      </c>
      <c r="AV4" s="197" t="s">
        <v>237</v>
      </c>
      <c r="AW4" s="134" t="str">
        <f>IFERROR(VLOOKUP(AV:AV,Q商品!B:E,4,0),"")</f>
        <v>2023年製 CROSSCLIMATE2 185/60R15 88V XL オールシーズンタイヤ 翌営業日発送</v>
      </c>
      <c r="AX4" s="134" t="str">
        <f>IFERROR(VLOOKUP(B:B,在庫!B:M,12,0),"")</f>
        <v>2023年製</v>
      </c>
      <c r="AY4" s="134">
        <f>VLOOKUP(B:B,在庫!B:K,10,0)</f>
        <v>1</v>
      </c>
      <c r="AZ4" s="244">
        <f>VLOOKUP(AL:AL,[1]MICHELIN!$B:$AH,32,0)</f>
        <v>605922082</v>
      </c>
      <c r="BA4" s="244">
        <f>VLOOKUP(AL:AL,[1]MICHELIN!$B:$AH,33,0)</f>
        <v>605922135</v>
      </c>
      <c r="BC4" s="11" t="s">
        <v>2055</v>
      </c>
    </row>
    <row r="5" spans="1:56" s="11" customFormat="1" ht="19.5" customHeight="1">
      <c r="A5" s="11">
        <f t="shared" si="0"/>
        <v>1</v>
      </c>
      <c r="B5" s="249">
        <f t="shared" si="1"/>
        <v>1856515157703</v>
      </c>
      <c r="C5" s="235">
        <f>VLOOKUP(B:B,[1]MICHELIN!$B:$K,9,0)</f>
        <v>136</v>
      </c>
      <c r="D5" s="11" t="s">
        <v>4677</v>
      </c>
      <c r="E5" s="11" t="s">
        <v>956</v>
      </c>
      <c r="F5" s="160" t="s">
        <v>1858</v>
      </c>
      <c r="G5" s="134"/>
      <c r="H5" s="132"/>
      <c r="I5" s="235">
        <f>VLOOKUP(B:B,[1]MICHELIN!$B:$K,10,0)</f>
        <v>0</v>
      </c>
      <c r="J5" s="132">
        <v>181</v>
      </c>
      <c r="K5" s="133" t="s">
        <v>1961</v>
      </c>
      <c r="L5" s="133">
        <v>4</v>
      </c>
      <c r="M5" s="135" t="s">
        <v>3998</v>
      </c>
      <c r="N5" s="236" t="s">
        <v>8549</v>
      </c>
      <c r="O5" s="236" t="s">
        <v>2015</v>
      </c>
      <c r="P5" s="237">
        <v>12480</v>
      </c>
      <c r="Q5" s="238">
        <f t="shared" si="2"/>
        <v>10868.181818181818</v>
      </c>
      <c r="R5" s="144">
        <f t="shared" si="3"/>
        <v>0.14245085738184859</v>
      </c>
      <c r="S5" s="197">
        <v>1074476370</v>
      </c>
      <c r="T5" s="302" t="s">
        <v>7762</v>
      </c>
      <c r="U5" s="194">
        <f t="shared" si="4"/>
        <v>12480</v>
      </c>
      <c r="W5" s="239">
        <v>12480</v>
      </c>
      <c r="X5" s="136">
        <f t="shared" si="5"/>
        <v>9320</v>
      </c>
      <c r="Y5" s="240">
        <f t="shared" si="6"/>
        <v>10868.181818181818</v>
      </c>
      <c r="Z5" s="142">
        <f t="shared" si="7"/>
        <v>7.7323717948717841E-2</v>
      </c>
      <c r="AA5" s="137">
        <f t="shared" si="8"/>
        <v>0.14245085738184859</v>
      </c>
      <c r="AB5" s="145">
        <v>1</v>
      </c>
      <c r="AC5" s="189">
        <f t="shared" si="9"/>
        <v>12235</v>
      </c>
      <c r="AD5" s="187">
        <f t="shared" si="10"/>
        <v>13445</v>
      </c>
      <c r="AE5" s="129">
        <f t="shared" si="11"/>
        <v>1210.05</v>
      </c>
      <c r="AF5" s="130">
        <f t="shared" si="12"/>
        <v>245.04999999999995</v>
      </c>
      <c r="AG5" s="131">
        <f t="shared" si="13"/>
        <v>1.8226106359241351E-2</v>
      </c>
      <c r="AH5" s="138">
        <f t="shared" si="14"/>
        <v>965</v>
      </c>
      <c r="AI5" s="139">
        <f t="shared" si="15"/>
        <v>7.1773893640758646E-2</v>
      </c>
      <c r="AJ5" s="139">
        <f t="shared" si="16"/>
        <v>0.12422475102260724</v>
      </c>
      <c r="AL5" s="197">
        <v>1856515157703</v>
      </c>
      <c r="AM5" s="197">
        <v>4985009753569</v>
      </c>
      <c r="AN5" s="197" t="s">
        <v>3683</v>
      </c>
      <c r="AO5" s="241" t="s">
        <v>0</v>
      </c>
      <c r="AP5" s="242" t="s">
        <v>955</v>
      </c>
      <c r="AQ5" s="242" t="s">
        <v>42</v>
      </c>
      <c r="AR5" s="242">
        <v>19400</v>
      </c>
      <c r="AS5" s="243">
        <v>9320</v>
      </c>
      <c r="AT5" s="243">
        <v>525</v>
      </c>
      <c r="AU5" s="211" t="s">
        <v>3956</v>
      </c>
      <c r="AV5" s="197" t="s">
        <v>238</v>
      </c>
      <c r="AW5" s="134" t="str">
        <f>IFERROR(VLOOKUP(AV:AV,Q商品!B:E,4,0),"")</f>
        <v>2023年製 CROSSCLIMATE2 185/65R15 92V XL オールシーズンタイヤ 翌営業日発送</v>
      </c>
      <c r="AX5" s="134" t="str">
        <f>IFERROR(VLOOKUP(B:B,在庫!B:M,12,0),"")</f>
        <v/>
      </c>
      <c r="AY5" s="134" t="e">
        <f>VLOOKUP(B:B,在庫!B:K,10,0)</f>
        <v>#N/A</v>
      </c>
      <c r="AZ5" s="244">
        <v>605922080</v>
      </c>
      <c r="BA5" s="244">
        <v>605922133</v>
      </c>
      <c r="BC5" s="11" t="s">
        <v>2055</v>
      </c>
    </row>
    <row r="6" spans="1:56" s="11" customFormat="1" ht="19.5" customHeight="1">
      <c r="A6" s="11">
        <f t="shared" si="0"/>
        <v>1</v>
      </c>
      <c r="B6" s="249">
        <f t="shared" si="1"/>
        <v>1955016157707</v>
      </c>
      <c r="C6" s="235">
        <f>VLOOKUP(B:B,[1]MICHELIN!$B:$K,9,0)</f>
        <v>37</v>
      </c>
      <c r="D6" s="11" t="s">
        <v>4677</v>
      </c>
      <c r="E6" s="11" t="s">
        <v>974</v>
      </c>
      <c r="F6" s="160" t="s">
        <v>8391</v>
      </c>
      <c r="G6" s="134"/>
      <c r="H6" s="132"/>
      <c r="I6" s="235">
        <f>VLOOKUP(B:B,[1]MICHELIN!$B:$K,10,0)</f>
        <v>4</v>
      </c>
      <c r="J6" s="132">
        <v>410</v>
      </c>
      <c r="K6" s="133" t="s">
        <v>1961</v>
      </c>
      <c r="L6" s="133">
        <v>5</v>
      </c>
      <c r="M6" s="135" t="s">
        <v>2014</v>
      </c>
      <c r="N6" s="236" t="s">
        <v>2462</v>
      </c>
      <c r="O6" s="236" t="s">
        <v>2015</v>
      </c>
      <c r="P6" s="237">
        <v>16800</v>
      </c>
      <c r="Q6" s="238">
        <f t="shared" si="2"/>
        <v>14795.454545454544</v>
      </c>
      <c r="R6" s="144">
        <f t="shared" si="3"/>
        <v>0.14635944700460821</v>
      </c>
      <c r="S6" s="197">
        <v>1074476215</v>
      </c>
      <c r="T6" s="303" t="s">
        <v>7763</v>
      </c>
      <c r="U6" s="194">
        <f t="shared" si="4"/>
        <v>16800</v>
      </c>
      <c r="W6" s="239">
        <v>16800</v>
      </c>
      <c r="X6" s="136">
        <f t="shared" si="5"/>
        <v>12630</v>
      </c>
      <c r="Y6" s="240">
        <f t="shared" si="6"/>
        <v>14795.454545454544</v>
      </c>
      <c r="Z6" s="142">
        <f t="shared" si="7"/>
        <v>7.7261904761904754E-2</v>
      </c>
      <c r="AA6" s="137">
        <f t="shared" si="8"/>
        <v>0.14635944700460821</v>
      </c>
      <c r="AB6" s="145"/>
      <c r="AC6" s="189">
        <f t="shared" si="9"/>
        <v>16470</v>
      </c>
      <c r="AD6" s="187">
        <f t="shared" si="10"/>
        <v>18098</v>
      </c>
      <c r="AE6" s="129">
        <f t="shared" si="11"/>
        <v>1628.82</v>
      </c>
      <c r="AF6" s="130">
        <f t="shared" si="12"/>
        <v>330.81999999999994</v>
      </c>
      <c r="AG6" s="131">
        <f t="shared" si="13"/>
        <v>1.8279367885954245E-2</v>
      </c>
      <c r="AH6" s="138">
        <f t="shared" si="14"/>
        <v>1298</v>
      </c>
      <c r="AI6" s="139">
        <f t="shared" si="15"/>
        <v>7.1720632114045751E-2</v>
      </c>
      <c r="AJ6" s="139">
        <f t="shared" si="16"/>
        <v>0.12808007911865396</v>
      </c>
      <c r="AL6" s="197">
        <v>1955016157707</v>
      </c>
      <c r="AM6" s="197">
        <v>4985009753286</v>
      </c>
      <c r="AN6" s="197" t="s">
        <v>3686</v>
      </c>
      <c r="AO6" s="241" t="s">
        <v>0</v>
      </c>
      <c r="AP6" s="242" t="s">
        <v>973</v>
      </c>
      <c r="AQ6" s="242" t="s">
        <v>97</v>
      </c>
      <c r="AR6" s="242">
        <v>26300</v>
      </c>
      <c r="AS6" s="243">
        <v>12630</v>
      </c>
      <c r="AT6" s="243">
        <v>525</v>
      </c>
      <c r="AU6" s="211" t="s">
        <v>3956</v>
      </c>
      <c r="AV6" s="197" t="s">
        <v>239</v>
      </c>
      <c r="AW6" s="134" t="str">
        <f>IFERROR(VLOOKUP(AV:AV,Q商品!B:E,4,0),"")</f>
        <v>2023年製 CROSSCLIMATE2 195/50R16 88V オールシーズンタイヤ 翌営業日発送</v>
      </c>
      <c r="AX6" s="134" t="str">
        <f>IFERROR(VLOOKUP(B:B,在庫!B:M,12,0),"")</f>
        <v>2023年製</v>
      </c>
      <c r="AY6" s="246">
        <f>VLOOKUP(B:B,在庫!B:K,10,0)</f>
        <v>2</v>
      </c>
      <c r="AZ6" s="244">
        <v>605922074</v>
      </c>
      <c r="BA6" s="244">
        <v>605922127</v>
      </c>
      <c r="BC6" s="11" t="s">
        <v>2055</v>
      </c>
    </row>
    <row r="7" spans="1:56" s="11" customFormat="1" ht="19.5" customHeight="1">
      <c r="A7" s="11">
        <f t="shared" si="0"/>
        <v>1</v>
      </c>
      <c r="B7" s="249">
        <f t="shared" si="1"/>
        <v>1955516157702</v>
      </c>
      <c r="C7" s="235">
        <f>VLOOKUP(B:B,[1]MICHELIN!$B:$K,9,0)</f>
        <v>62</v>
      </c>
      <c r="D7" s="11" t="s">
        <v>4677</v>
      </c>
      <c r="E7" s="11" t="s">
        <v>993</v>
      </c>
      <c r="F7" s="160" t="s">
        <v>6800</v>
      </c>
      <c r="G7" s="134"/>
      <c r="H7" s="132"/>
      <c r="I7" s="235">
        <f>VLOOKUP(B:B,[1]MICHELIN!$B:$K,10,0)</f>
        <v>7</v>
      </c>
      <c r="J7" s="132">
        <v>739</v>
      </c>
      <c r="K7" s="133" t="s">
        <v>1961</v>
      </c>
      <c r="L7" s="133">
        <v>6</v>
      </c>
      <c r="M7" s="135" t="s">
        <v>3998</v>
      </c>
      <c r="N7" s="236" t="s">
        <v>8550</v>
      </c>
      <c r="O7" s="236">
        <v>0</v>
      </c>
      <c r="P7" s="237">
        <v>15970</v>
      </c>
      <c r="Q7" s="238">
        <f t="shared" si="2"/>
        <v>14040.90909090909</v>
      </c>
      <c r="R7" s="144">
        <f t="shared" si="3"/>
        <v>0.14179346066688245</v>
      </c>
      <c r="S7" s="197">
        <v>1074476365</v>
      </c>
      <c r="T7" s="302" t="s">
        <v>7764</v>
      </c>
      <c r="U7" s="194">
        <f t="shared" si="4"/>
        <v>15970</v>
      </c>
      <c r="W7" s="239">
        <v>15970</v>
      </c>
      <c r="X7" s="136">
        <f t="shared" si="5"/>
        <v>12050</v>
      </c>
      <c r="Y7" s="240">
        <f t="shared" si="6"/>
        <v>14040.90909090909</v>
      </c>
      <c r="Z7" s="142">
        <f t="shared" si="7"/>
        <v>7.7269881026925447E-2</v>
      </c>
      <c r="AA7" s="137">
        <f t="shared" si="8"/>
        <v>0.14179346066688245</v>
      </c>
      <c r="AB7" s="145">
        <v>1</v>
      </c>
      <c r="AC7" s="189">
        <f t="shared" si="9"/>
        <v>15656</v>
      </c>
      <c r="AD7" s="187">
        <f t="shared" si="10"/>
        <v>17204</v>
      </c>
      <c r="AE7" s="129">
        <f t="shared" si="11"/>
        <v>1548.36</v>
      </c>
      <c r="AF7" s="130">
        <f t="shared" si="12"/>
        <v>314.3599999999999</v>
      </c>
      <c r="AG7" s="131">
        <f t="shared" si="13"/>
        <v>1.8272494768658446E-2</v>
      </c>
      <c r="AH7" s="138">
        <f t="shared" si="14"/>
        <v>1234</v>
      </c>
      <c r="AI7" s="139">
        <f t="shared" si="15"/>
        <v>7.1727505231341554E-2</v>
      </c>
      <c r="AJ7" s="139">
        <f t="shared" si="16"/>
        <v>0.12352096589822401</v>
      </c>
      <c r="AL7" s="197">
        <v>1955516157702</v>
      </c>
      <c r="AM7" s="197">
        <v>4985009753378</v>
      </c>
      <c r="AN7" s="197" t="s">
        <v>3688</v>
      </c>
      <c r="AO7" s="241" t="s">
        <v>0</v>
      </c>
      <c r="AP7" s="242" t="s">
        <v>992</v>
      </c>
      <c r="AQ7" s="242" t="s">
        <v>44</v>
      </c>
      <c r="AR7" s="242">
        <v>25100</v>
      </c>
      <c r="AS7" s="243">
        <f>VLOOKUP(B:B,[1]MICHELIN!$B:$K,8,0)</f>
        <v>12050</v>
      </c>
      <c r="AT7" s="243">
        <v>525</v>
      </c>
      <c r="AU7" s="211" t="s">
        <v>3956</v>
      </c>
      <c r="AV7" s="197" t="s">
        <v>240</v>
      </c>
      <c r="AW7" s="134" t="str">
        <f>IFERROR(VLOOKUP(AV:AV,Q商品!B:E,4,0),"")</f>
        <v>2023年製 CROSSCLIMATE2 195/55R16 91V XL オールシーズンタイヤ 翌営業日発送</v>
      </c>
      <c r="AX7" s="134" t="str">
        <f>IFERROR(VLOOKUP(B:B,在庫!B:M,12,0),"")</f>
        <v>2023年製</v>
      </c>
      <c r="AY7" s="134">
        <f>VLOOKUP(B:B,在庫!B:K,10,0)</f>
        <v>1</v>
      </c>
      <c r="AZ7" s="244">
        <f>VLOOKUP(AL:AL,[1]MICHELIN!$B:$AH,32,0)</f>
        <v>605922070</v>
      </c>
      <c r="BA7" s="244">
        <f>VLOOKUP(AL:AL,[1]MICHELIN!$B:$AH,33,0)</f>
        <v>605922123</v>
      </c>
      <c r="BC7" s="11" t="s">
        <v>2055</v>
      </c>
    </row>
    <row r="8" spans="1:56" s="11" customFormat="1" ht="19.5" customHeight="1">
      <c r="A8" s="11">
        <f t="shared" si="0"/>
        <v>1</v>
      </c>
      <c r="B8" s="249">
        <f t="shared" si="1"/>
        <v>1956016157704</v>
      </c>
      <c r="C8" s="235">
        <f>VLOOKUP(B:B,[1]MICHELIN!$B:$K,9,0)</f>
        <v>49</v>
      </c>
      <c r="D8" s="11" t="s">
        <v>4677</v>
      </c>
      <c r="E8" s="11" t="s">
        <v>1004</v>
      </c>
      <c r="F8" s="160" t="s">
        <v>8392</v>
      </c>
      <c r="G8" s="134"/>
      <c r="H8" s="132"/>
      <c r="I8" s="235">
        <f>VLOOKUP(B:B,[1]MICHELIN!$B:$K,10,0)</f>
        <v>2</v>
      </c>
      <c r="J8" s="132"/>
      <c r="K8" s="133" t="s">
        <v>1961</v>
      </c>
      <c r="L8" s="133">
        <v>7</v>
      </c>
      <c r="M8" s="135" t="s">
        <v>3998</v>
      </c>
      <c r="N8" s="236" t="s">
        <v>2420</v>
      </c>
      <c r="O8" s="236" t="s">
        <v>2015</v>
      </c>
      <c r="P8" s="237">
        <v>14600</v>
      </c>
      <c r="Q8" s="238">
        <f t="shared" si="2"/>
        <v>12795.454545454544</v>
      </c>
      <c r="R8" s="144">
        <f t="shared" si="3"/>
        <v>9.5772646536411987E-2</v>
      </c>
      <c r="S8" s="197">
        <v>1074476355</v>
      </c>
      <c r="T8" s="303" t="s">
        <v>7765</v>
      </c>
      <c r="U8" s="194">
        <f t="shared" si="4"/>
        <v>14600</v>
      </c>
      <c r="W8" s="239">
        <v>14600</v>
      </c>
      <c r="X8" s="136">
        <f t="shared" si="5"/>
        <v>11570</v>
      </c>
      <c r="Y8" s="240">
        <f t="shared" si="6"/>
        <v>12795.454545454544</v>
      </c>
      <c r="Z8" s="142">
        <f t="shared" si="7"/>
        <v>7.7260273972602711E-2</v>
      </c>
      <c r="AA8" s="137">
        <f t="shared" si="8"/>
        <v>9.5772646536411987E-2</v>
      </c>
      <c r="AB8" s="145"/>
      <c r="AC8" s="189">
        <f t="shared" si="9"/>
        <v>14313</v>
      </c>
      <c r="AD8" s="187">
        <f t="shared" si="10"/>
        <v>15728</v>
      </c>
      <c r="AE8" s="129">
        <f t="shared" si="11"/>
        <v>1415.52</v>
      </c>
      <c r="AF8" s="130">
        <f t="shared" si="12"/>
        <v>287.52</v>
      </c>
      <c r="AG8" s="131">
        <f t="shared" si="13"/>
        <v>1.8280773143438452E-2</v>
      </c>
      <c r="AH8" s="138">
        <f t="shared" si="14"/>
        <v>1128</v>
      </c>
      <c r="AI8" s="139">
        <f t="shared" si="15"/>
        <v>7.1719226856561541E-2</v>
      </c>
      <c r="AJ8" s="139">
        <f t="shared" si="16"/>
        <v>7.7491873392973531E-2</v>
      </c>
      <c r="AL8" s="197">
        <v>1956016157704</v>
      </c>
      <c r="AM8" s="197">
        <v>4985009753491</v>
      </c>
      <c r="AN8" s="197" t="s">
        <v>3692</v>
      </c>
      <c r="AO8" s="241" t="s">
        <v>0</v>
      </c>
      <c r="AP8" s="242" t="s">
        <v>1003</v>
      </c>
      <c r="AQ8" s="242" t="s">
        <v>46</v>
      </c>
      <c r="AR8" s="242">
        <v>24100</v>
      </c>
      <c r="AS8" s="243">
        <v>11570</v>
      </c>
      <c r="AT8" s="243">
        <v>525</v>
      </c>
      <c r="AU8" s="211" t="s">
        <v>3956</v>
      </c>
      <c r="AV8" s="197" t="s">
        <v>241</v>
      </c>
      <c r="AW8" s="134" t="str">
        <f>IFERROR(VLOOKUP(AV:AV,Q商品!B:E,4,0),"")</f>
        <v>2023年製 CROSSCLIMATE2 195/60R16 93H XL オールシーズンタイヤ 翌営業日発送</v>
      </c>
      <c r="AX8" s="134" t="str">
        <f>IFERROR(VLOOKUP(B:B,在庫!B:M,12,0),"")</f>
        <v>2023年製</v>
      </c>
      <c r="AY8" s="134">
        <f>VLOOKUP(B:B,在庫!B:K,10,0)</f>
        <v>1</v>
      </c>
      <c r="AZ8" s="244">
        <v>605922072</v>
      </c>
      <c r="BA8" s="244">
        <v>605922125</v>
      </c>
      <c r="BC8" s="11" t="s">
        <v>2055</v>
      </c>
    </row>
    <row r="9" spans="1:56" s="11" customFormat="1" ht="19.5" customHeight="1">
      <c r="A9" s="11">
        <f t="shared" si="0"/>
        <v>1</v>
      </c>
      <c r="B9" s="249">
        <f t="shared" si="1"/>
        <v>1956516157709</v>
      </c>
      <c r="C9" s="235">
        <f>VLOOKUP(B:B,[1]MICHELIN!$B:$K,9,0)</f>
        <v>0</v>
      </c>
      <c r="D9" s="11" t="s">
        <v>4677</v>
      </c>
      <c r="E9" s="11" t="s">
        <v>896</v>
      </c>
      <c r="F9" s="160" t="s">
        <v>6802</v>
      </c>
      <c r="G9" s="134"/>
      <c r="H9" s="132"/>
      <c r="I9" s="235">
        <f>VLOOKUP(B:B,[1]MICHELIN!$B:$K,10,0)</f>
        <v>11</v>
      </c>
      <c r="J9" s="132">
        <v>570</v>
      </c>
      <c r="K9" s="133" t="s">
        <v>1961</v>
      </c>
      <c r="L9" s="133">
        <v>10</v>
      </c>
      <c r="M9" s="135" t="s">
        <v>3998</v>
      </c>
      <c r="N9" s="236" t="s">
        <v>8551</v>
      </c>
      <c r="O9" s="236">
        <v>0</v>
      </c>
      <c r="P9" s="237">
        <v>15299</v>
      </c>
      <c r="Q9" s="238">
        <f t="shared" si="2"/>
        <v>12953.636363636362</v>
      </c>
      <c r="R9" s="144">
        <f t="shared" si="3"/>
        <v>0.11067443329356436</v>
      </c>
      <c r="S9" s="197">
        <v>1074476184</v>
      </c>
      <c r="T9" s="302" t="s">
        <v>7767</v>
      </c>
      <c r="U9" s="194">
        <f t="shared" si="4"/>
        <v>15299</v>
      </c>
      <c r="W9" s="239">
        <v>15299</v>
      </c>
      <c r="X9" s="136">
        <f t="shared" si="5"/>
        <v>11520</v>
      </c>
      <c r="Y9" s="240">
        <f t="shared" si="6"/>
        <v>12953.636363636362</v>
      </c>
      <c r="Z9" s="142">
        <f t="shared" si="7"/>
        <v>7.7325315380090132E-2</v>
      </c>
      <c r="AA9" s="137">
        <f t="shared" si="8"/>
        <v>0.11067443329356436</v>
      </c>
      <c r="AB9" s="145">
        <v>1</v>
      </c>
      <c r="AC9" s="189">
        <f t="shared" si="9"/>
        <v>14999</v>
      </c>
      <c r="AD9" s="187">
        <f t="shared" si="10"/>
        <v>16482</v>
      </c>
      <c r="AE9" s="129">
        <f t="shared" si="11"/>
        <v>1483.3799999999999</v>
      </c>
      <c r="AF9" s="130">
        <f t="shared" si="12"/>
        <v>300.37999999999988</v>
      </c>
      <c r="AG9" s="131">
        <f t="shared" si="13"/>
        <v>1.8224730008494106E-2</v>
      </c>
      <c r="AH9" s="138">
        <f t="shared" si="14"/>
        <v>1183</v>
      </c>
      <c r="AI9" s="139">
        <f t="shared" si="15"/>
        <v>7.177526999150588E-2</v>
      </c>
      <c r="AJ9" s="139">
        <f t="shared" si="16"/>
        <v>9.2449703285070253E-2</v>
      </c>
      <c r="AL9" s="197">
        <v>1956516157709</v>
      </c>
      <c r="AM9" s="197">
        <v>4985009753613</v>
      </c>
      <c r="AN9" s="197" t="s">
        <v>3695</v>
      </c>
      <c r="AO9" s="241" t="s">
        <v>0</v>
      </c>
      <c r="AP9" s="242" t="s">
        <v>895</v>
      </c>
      <c r="AQ9" s="242" t="s">
        <v>99</v>
      </c>
      <c r="AR9" s="242">
        <v>24000</v>
      </c>
      <c r="AS9" s="243">
        <f>VLOOKUP(B:B,[1]MICHELIN!$B:$K,8,0)</f>
        <v>11520</v>
      </c>
      <c r="AT9" s="243">
        <v>1050</v>
      </c>
      <c r="AU9" s="211" t="s">
        <v>3956</v>
      </c>
      <c r="AV9" s="197" t="s">
        <v>243</v>
      </c>
      <c r="AW9" s="134" t="str">
        <f>IFERROR(VLOOKUP(AV:AV,Q商品!B:E,4,0),"")</f>
        <v>2021年製以降 CROSSCLIMATE2 195/65R16 92V オールシーズンタイヤ 翌営業日発送</v>
      </c>
      <c r="AX9" s="134" t="str">
        <f>IFERROR(VLOOKUP(B:B,在庫!B:M,12,0),"")</f>
        <v>2021年製</v>
      </c>
      <c r="AY9" s="134">
        <f>VLOOKUP(B:B,在庫!B:K,10,0)</f>
        <v>3</v>
      </c>
      <c r="AZ9" s="244">
        <f>VLOOKUP(AL:AL,[1]MICHELIN!$B:$AH,32,0)</f>
        <v>605922076</v>
      </c>
      <c r="BA9" s="244">
        <f>VLOOKUP(AL:AL,[1]MICHELIN!$B:$AH,33,0)</f>
        <v>605922129</v>
      </c>
      <c r="BC9" s="11" t="s">
        <v>2055</v>
      </c>
    </row>
    <row r="10" spans="1:56" s="11" customFormat="1" ht="19.5" customHeight="1">
      <c r="A10" s="11">
        <f t="shared" si="0"/>
        <v>1</v>
      </c>
      <c r="B10" s="249">
        <f t="shared" si="1"/>
        <v>2054517157700</v>
      </c>
      <c r="C10" s="235">
        <f>VLOOKUP(B:B,[1]MICHELIN!$B:$K,9,0)</f>
        <v>20</v>
      </c>
      <c r="D10" s="11" t="s">
        <v>4677</v>
      </c>
      <c r="E10" s="11" t="s">
        <v>898</v>
      </c>
      <c r="F10" s="160" t="s">
        <v>6803</v>
      </c>
      <c r="G10" s="134"/>
      <c r="H10" s="132"/>
      <c r="I10" s="235">
        <f>VLOOKUP(B:B,[1]MICHELIN!$B:$K,10,0)</f>
        <v>14</v>
      </c>
      <c r="J10" s="132">
        <v>457</v>
      </c>
      <c r="K10" s="133" t="s">
        <v>1961</v>
      </c>
      <c r="L10" s="133">
        <v>11</v>
      </c>
      <c r="M10" s="135" t="s">
        <v>3998</v>
      </c>
      <c r="N10" s="236" t="s">
        <v>8552</v>
      </c>
      <c r="O10" s="236">
        <v>0</v>
      </c>
      <c r="P10" s="237">
        <v>21600</v>
      </c>
      <c r="Q10" s="238">
        <f t="shared" si="2"/>
        <v>19159.090909090908</v>
      </c>
      <c r="R10" s="144">
        <f t="shared" si="3"/>
        <v>0.13043890865954919</v>
      </c>
      <c r="S10" s="197">
        <v>1074476185</v>
      </c>
      <c r="T10" s="302" t="s">
        <v>7768</v>
      </c>
      <c r="U10" s="194">
        <f t="shared" si="4"/>
        <v>21600</v>
      </c>
      <c r="W10" s="239">
        <v>21600</v>
      </c>
      <c r="X10" s="136">
        <f t="shared" si="5"/>
        <v>16660</v>
      </c>
      <c r="Y10" s="240">
        <f t="shared" si="6"/>
        <v>19159.090909090908</v>
      </c>
      <c r="Z10" s="142">
        <f t="shared" si="7"/>
        <v>7.7314814814814836E-2</v>
      </c>
      <c r="AA10" s="137">
        <f t="shared" si="8"/>
        <v>0.13043890865954919</v>
      </c>
      <c r="AB10" s="145">
        <v>1</v>
      </c>
      <c r="AC10" s="189">
        <f t="shared" si="9"/>
        <v>21176</v>
      </c>
      <c r="AD10" s="187">
        <f t="shared" si="10"/>
        <v>23270</v>
      </c>
      <c r="AE10" s="129">
        <f t="shared" si="11"/>
        <v>2094.2999999999997</v>
      </c>
      <c r="AF10" s="130">
        <f t="shared" si="12"/>
        <v>424.29999999999973</v>
      </c>
      <c r="AG10" s="131">
        <f t="shared" si="13"/>
        <v>1.8233777395788558E-2</v>
      </c>
      <c r="AH10" s="138">
        <f t="shared" si="14"/>
        <v>1670</v>
      </c>
      <c r="AI10" s="139">
        <f t="shared" si="15"/>
        <v>7.1766222604211435E-2</v>
      </c>
      <c r="AJ10" s="139">
        <f t="shared" si="16"/>
        <v>0.11220513126376062</v>
      </c>
      <c r="AL10" s="197">
        <v>2054517157700</v>
      </c>
      <c r="AM10" s="197">
        <v>4985009753187</v>
      </c>
      <c r="AN10" s="197" t="s">
        <v>3697</v>
      </c>
      <c r="AO10" s="241" t="s">
        <v>0</v>
      </c>
      <c r="AP10" s="242" t="s">
        <v>897</v>
      </c>
      <c r="AQ10" s="242" t="s">
        <v>62</v>
      </c>
      <c r="AR10" s="242">
        <v>34700</v>
      </c>
      <c r="AS10" s="243">
        <f>VLOOKUP(B:B,[1]MICHELIN!$B:$K,8,0)</f>
        <v>16660</v>
      </c>
      <c r="AT10" s="243">
        <v>525</v>
      </c>
      <c r="AU10" s="211" t="s">
        <v>3956</v>
      </c>
      <c r="AV10" s="197" t="s">
        <v>244</v>
      </c>
      <c r="AW10" s="134" t="str">
        <f>IFERROR(VLOOKUP(AV:AV,Q商品!B:E,4,0),"")</f>
        <v>2022年製 CROSSCLIMATE2 205/45R17 88W XL オールシーズンタイヤ 翌営業日発送</v>
      </c>
      <c r="AX10" s="134" t="str">
        <f>IFERROR(VLOOKUP(B:B,在庫!B:M,12,0),"")</f>
        <v>2022年製</v>
      </c>
      <c r="AY10" s="246">
        <f>VLOOKUP(B:B,在庫!B:K,10,0)</f>
        <v>2</v>
      </c>
      <c r="AZ10" s="244">
        <f>VLOOKUP(AL:AL,[1]MICHELIN!$B:$AH,32,0)</f>
        <v>605922061</v>
      </c>
      <c r="BA10" s="244">
        <f>VLOOKUP(AL:AL,[1]MICHELIN!$B:$AH,33,0)</f>
        <v>605922114</v>
      </c>
      <c r="BC10" s="11" t="s">
        <v>2055</v>
      </c>
    </row>
    <row r="11" spans="1:56" s="11" customFormat="1" ht="19.5" customHeight="1">
      <c r="A11" s="247">
        <f t="shared" si="0"/>
        <v>2</v>
      </c>
      <c r="B11" s="261">
        <f t="shared" si="1"/>
        <v>2055516159986</v>
      </c>
      <c r="C11" s="235">
        <f>VLOOKUP(B:B,[1]MICHELIN!$B:$K,9,0)</f>
        <v>59</v>
      </c>
      <c r="D11" s="11" t="s">
        <v>4677</v>
      </c>
      <c r="E11" s="11" t="s">
        <v>903</v>
      </c>
      <c r="F11" s="160" t="s">
        <v>6805</v>
      </c>
      <c r="G11" s="134"/>
      <c r="H11" s="132"/>
      <c r="I11" s="235">
        <f>VLOOKUP(B:B,[1]MICHELIN!$B:$K,10,0)</f>
        <v>0</v>
      </c>
      <c r="J11" s="132">
        <v>530</v>
      </c>
      <c r="K11" s="133" t="s">
        <v>1961</v>
      </c>
      <c r="L11" s="133">
        <v>14</v>
      </c>
      <c r="M11" s="135" t="s">
        <v>3998</v>
      </c>
      <c r="N11" s="236">
        <v>17100</v>
      </c>
      <c r="O11" s="236">
        <v>0</v>
      </c>
      <c r="P11" s="237">
        <v>17100</v>
      </c>
      <c r="Q11" s="238">
        <f t="shared" si="2"/>
        <v>15068.181818181816</v>
      </c>
      <c r="R11" s="144">
        <f t="shared" si="3"/>
        <v>0.17787028657616882</v>
      </c>
      <c r="S11" s="248">
        <v>1074476399</v>
      </c>
      <c r="T11" s="303" t="s">
        <v>7771</v>
      </c>
      <c r="U11" s="194">
        <f t="shared" si="4"/>
        <v>17100</v>
      </c>
      <c r="W11" s="239">
        <v>17100</v>
      </c>
      <c r="X11" s="136">
        <f t="shared" si="5"/>
        <v>12388</v>
      </c>
      <c r="Y11" s="240">
        <f t="shared" si="6"/>
        <v>15068.181818181816</v>
      </c>
      <c r="Z11" s="142">
        <f t="shared" si="7"/>
        <v>7.7251461988304015E-2</v>
      </c>
      <c r="AA11" s="137">
        <f t="shared" si="8"/>
        <v>0.17787028657616882</v>
      </c>
      <c r="AB11" s="145">
        <v>9</v>
      </c>
      <c r="AC11" s="189">
        <f t="shared" si="9"/>
        <v>16764</v>
      </c>
      <c r="AD11" s="187">
        <f t="shared" si="10"/>
        <v>18421</v>
      </c>
      <c r="AE11" s="129">
        <f t="shared" si="11"/>
        <v>1657.8899999999999</v>
      </c>
      <c r="AF11" s="130">
        <f t="shared" si="12"/>
        <v>336.88999999999987</v>
      </c>
      <c r="AG11" s="131">
        <f t="shared" si="13"/>
        <v>1.82883665381901E-2</v>
      </c>
      <c r="AH11" s="138">
        <f t="shared" si="14"/>
        <v>1321</v>
      </c>
      <c r="AI11" s="139">
        <f t="shared" si="15"/>
        <v>7.1711633461809893E-2</v>
      </c>
      <c r="AJ11" s="139">
        <f t="shared" si="16"/>
        <v>0.15958192003797872</v>
      </c>
      <c r="AL11" s="197">
        <v>2055516159986</v>
      </c>
      <c r="AM11" s="197" t="s">
        <v>152</v>
      </c>
      <c r="AN11" s="197" t="s">
        <v>152</v>
      </c>
      <c r="AO11" s="241" t="s">
        <v>146</v>
      </c>
      <c r="AP11" s="242" t="s">
        <v>3751</v>
      </c>
      <c r="AQ11" s="242" t="s">
        <v>35</v>
      </c>
      <c r="AR11" s="242" t="s">
        <v>152</v>
      </c>
      <c r="AS11" s="243">
        <v>12388</v>
      </c>
      <c r="AT11" s="243">
        <v>525</v>
      </c>
      <c r="AU11" s="211" t="s">
        <v>3957</v>
      </c>
      <c r="AV11" s="197" t="s">
        <v>286</v>
      </c>
      <c r="AW11" s="134" t="str">
        <f>IFERROR(VLOOKUP(AV:AV,Q商品!B:E,4,0),"")</f>
        <v>2022年製 CROSSCLIMATE2 205/55R16 94V XLオールシーズン 夏冬タイヤ翌営業日発送</v>
      </c>
      <c r="AX11" s="134" t="str">
        <f>IFERROR(VLOOKUP(B:B,在庫!B:M,12,0),"")</f>
        <v>2023年製</v>
      </c>
      <c r="AY11" s="134">
        <f>VLOOKUP(B:B,在庫!B:K,10,0)</f>
        <v>1</v>
      </c>
      <c r="AZ11" s="244" t="s">
        <v>152</v>
      </c>
      <c r="BA11" s="244" t="s">
        <v>152</v>
      </c>
      <c r="BC11" s="11" t="s">
        <v>2055</v>
      </c>
    </row>
    <row r="12" spans="1:56" s="11" customFormat="1" ht="19.5" customHeight="1">
      <c r="A12" s="11">
        <f t="shared" si="0"/>
        <v>2</v>
      </c>
      <c r="B12" s="249">
        <f t="shared" si="1"/>
        <v>2055516157708</v>
      </c>
      <c r="C12" s="235">
        <f>VLOOKUP(B:B,[1]MICHELIN!$B:$K,9,0)</f>
        <v>44</v>
      </c>
      <c r="D12" s="11" t="s">
        <v>4677</v>
      </c>
      <c r="E12" s="11" t="s">
        <v>903</v>
      </c>
      <c r="F12" s="160" t="s">
        <v>6805</v>
      </c>
      <c r="G12" s="134"/>
      <c r="H12" s="132"/>
      <c r="I12" s="235">
        <f>VLOOKUP(B:B,[1]MICHELIN!$B:$K,10,0)</f>
        <v>2</v>
      </c>
      <c r="J12" s="132">
        <v>255</v>
      </c>
      <c r="K12" s="133" t="s">
        <v>1961</v>
      </c>
      <c r="L12" s="133">
        <v>14</v>
      </c>
      <c r="M12" s="135" t="s">
        <v>3998</v>
      </c>
      <c r="N12" s="236">
        <v>17100</v>
      </c>
      <c r="O12" s="236">
        <v>0</v>
      </c>
      <c r="P12" s="237">
        <v>17100</v>
      </c>
      <c r="Q12" s="238">
        <f t="shared" si="2"/>
        <v>15068.181818181816</v>
      </c>
      <c r="R12" s="144">
        <f t="shared" si="3"/>
        <v>8.2171945701357343E-2</v>
      </c>
      <c r="S12" s="197">
        <v>1074476183</v>
      </c>
      <c r="T12" s="302" t="s">
        <v>7770</v>
      </c>
      <c r="U12" s="194">
        <f t="shared" si="4"/>
        <v>17100</v>
      </c>
      <c r="W12" s="239">
        <v>17100</v>
      </c>
      <c r="X12" s="136">
        <f t="shared" si="5"/>
        <v>13830</v>
      </c>
      <c r="Y12" s="240">
        <f t="shared" si="6"/>
        <v>15068.181818181816</v>
      </c>
      <c r="Z12" s="142">
        <f t="shared" si="7"/>
        <v>7.7251461988304015E-2</v>
      </c>
      <c r="AA12" s="137">
        <f t="shared" si="8"/>
        <v>8.2171945701357343E-2</v>
      </c>
      <c r="AB12" s="145" t="s">
        <v>8715</v>
      </c>
      <c r="AC12" s="189">
        <f t="shared" si="9"/>
        <v>16764</v>
      </c>
      <c r="AD12" s="187">
        <f t="shared" si="10"/>
        <v>18421</v>
      </c>
      <c r="AE12" s="129">
        <f t="shared" si="11"/>
        <v>1657.8899999999999</v>
      </c>
      <c r="AF12" s="130">
        <f t="shared" si="12"/>
        <v>336.88999999999987</v>
      </c>
      <c r="AG12" s="131">
        <f t="shared" si="13"/>
        <v>1.82883665381901E-2</v>
      </c>
      <c r="AH12" s="138">
        <f t="shared" si="14"/>
        <v>1321</v>
      </c>
      <c r="AI12" s="139">
        <f t="shared" si="15"/>
        <v>7.1711633461809893E-2</v>
      </c>
      <c r="AJ12" s="139">
        <f t="shared" si="16"/>
        <v>6.388357916316724E-2</v>
      </c>
      <c r="AL12" s="197">
        <v>2055516157708</v>
      </c>
      <c r="AM12" s="197">
        <v>4985009753385</v>
      </c>
      <c r="AN12" s="197" t="s">
        <v>3689</v>
      </c>
      <c r="AO12" s="241" t="s">
        <v>0</v>
      </c>
      <c r="AP12" s="242" t="s">
        <v>682</v>
      </c>
      <c r="AQ12" s="242" t="s">
        <v>35</v>
      </c>
      <c r="AR12" s="242">
        <v>28800</v>
      </c>
      <c r="AS12" s="243">
        <f>VLOOKUP(B:B,[1]MICHELIN!$B:$K,8,0)</f>
        <v>13830</v>
      </c>
      <c r="AT12" s="243">
        <v>525</v>
      </c>
      <c r="AU12" s="211" t="s">
        <v>3956</v>
      </c>
      <c r="AV12" s="197" t="s">
        <v>246</v>
      </c>
      <c r="AW12" s="134" t="str">
        <f>IFERROR(VLOOKUP(AV:AV,Q商品!B:E,4,0),"")</f>
        <v>2023年製 CROSSCLIMATE2 205/55R16 94V XL オールシーズンタイヤ 翌営業日発送</v>
      </c>
      <c r="AX12" s="134" t="str">
        <f>IFERROR(VLOOKUP(B:B,在庫!B:M,12,0),"")</f>
        <v>2023年製</v>
      </c>
      <c r="AY12" s="134">
        <f>VLOOKUP(B:B,在庫!B:K,10,0)</f>
        <v>1</v>
      </c>
      <c r="AZ12" s="244">
        <f>VLOOKUP(AL:AL,[1]MICHELIN!$B:$AH,32,0)</f>
        <v>605922066</v>
      </c>
      <c r="BA12" s="244">
        <f>VLOOKUP(AL:AL,[1]MICHELIN!$B:$AH,33,0)</f>
        <v>605922119</v>
      </c>
      <c r="BC12" s="11" t="s">
        <v>2055</v>
      </c>
    </row>
    <row r="13" spans="1:56" s="11" customFormat="1" ht="19.5" customHeight="1">
      <c r="A13" s="11">
        <f t="shared" si="0"/>
        <v>1</v>
      </c>
      <c r="B13" s="249">
        <f t="shared" si="1"/>
        <v>2055517157707</v>
      </c>
      <c r="C13" s="235">
        <f>VLOOKUP(B:B,[1]MICHELIN!$B:$K,9,0)</f>
        <v>70</v>
      </c>
      <c r="D13" s="11" t="s">
        <v>4677</v>
      </c>
      <c r="E13" s="11" t="s">
        <v>905</v>
      </c>
      <c r="F13" s="160" t="s">
        <v>6806</v>
      </c>
      <c r="G13" s="134"/>
      <c r="H13" s="132"/>
      <c r="I13" s="235">
        <f>VLOOKUP(B:B,[1]MICHELIN!$B:$K,10,0)</f>
        <v>2</v>
      </c>
      <c r="J13" s="132">
        <v>272</v>
      </c>
      <c r="K13" s="133" t="s">
        <v>1961</v>
      </c>
      <c r="L13" s="133">
        <v>15</v>
      </c>
      <c r="M13" s="135" t="s">
        <v>3998</v>
      </c>
      <c r="N13" s="236" t="s">
        <v>8553</v>
      </c>
      <c r="O13" s="236" t="s">
        <v>2015</v>
      </c>
      <c r="P13" s="237">
        <v>19400</v>
      </c>
      <c r="Q13" s="238">
        <f t="shared" si="2"/>
        <v>16681.81818181818</v>
      </c>
      <c r="R13" s="144">
        <f t="shared" si="3"/>
        <v>0.10801089918256122</v>
      </c>
      <c r="S13" s="197">
        <v>1074476323</v>
      </c>
      <c r="T13" s="306" t="s">
        <v>7772</v>
      </c>
      <c r="U13" s="194">
        <f t="shared" si="4"/>
        <v>19400</v>
      </c>
      <c r="W13" s="239">
        <v>19400</v>
      </c>
      <c r="X13" s="136">
        <f t="shared" si="5"/>
        <v>14880</v>
      </c>
      <c r="Y13" s="240">
        <f t="shared" si="6"/>
        <v>16681.81818181818</v>
      </c>
      <c r="Z13" s="142">
        <f t="shared" si="7"/>
        <v>7.7319587628865927E-2</v>
      </c>
      <c r="AA13" s="137">
        <f t="shared" si="8"/>
        <v>0.10801089918256122</v>
      </c>
      <c r="AB13" s="145">
        <v>1</v>
      </c>
      <c r="AC13" s="189">
        <f t="shared" si="9"/>
        <v>19019</v>
      </c>
      <c r="AD13" s="187">
        <f t="shared" si="10"/>
        <v>20900</v>
      </c>
      <c r="AE13" s="129">
        <f t="shared" si="11"/>
        <v>1881</v>
      </c>
      <c r="AF13" s="130">
        <f t="shared" si="12"/>
        <v>381</v>
      </c>
      <c r="AG13" s="131">
        <f t="shared" si="13"/>
        <v>1.8229665071770335E-2</v>
      </c>
      <c r="AH13" s="138">
        <f t="shared" si="14"/>
        <v>1500</v>
      </c>
      <c r="AI13" s="139">
        <f t="shared" si="15"/>
        <v>7.1770334928229665E-2</v>
      </c>
      <c r="AJ13" s="139">
        <f t="shared" si="16"/>
        <v>8.9781234110790892E-2</v>
      </c>
      <c r="AL13" s="197">
        <v>2055517157707</v>
      </c>
      <c r="AM13" s="197">
        <v>4985009753415</v>
      </c>
      <c r="AN13" s="197" t="s">
        <v>3704</v>
      </c>
      <c r="AO13" s="241" t="s">
        <v>0</v>
      </c>
      <c r="AP13" s="242" t="s">
        <v>904</v>
      </c>
      <c r="AQ13" s="242" t="s">
        <v>65</v>
      </c>
      <c r="AR13" s="242">
        <v>31000</v>
      </c>
      <c r="AS13" s="243">
        <v>14880</v>
      </c>
      <c r="AT13" s="243">
        <v>1050</v>
      </c>
      <c r="AU13" s="211" t="s">
        <v>3956</v>
      </c>
      <c r="AV13" s="197" t="s">
        <v>247</v>
      </c>
      <c r="AW13" s="134" t="str">
        <f>IFERROR(VLOOKUP(AV:AV,Q商品!B:E,4,0),"")</f>
        <v>2023年製 CROSSCLIMATE2 205/55R17 95V XL オールシーズンタイヤ 翌営業日発送</v>
      </c>
      <c r="AX13" s="134" t="str">
        <f>IFERROR(VLOOKUP(B:B,在庫!B:M,12,0),"")</f>
        <v>2023年製</v>
      </c>
      <c r="AY13" s="134">
        <f>VLOOKUP(B:B,在庫!B:K,10,0)</f>
        <v>1</v>
      </c>
      <c r="AZ13" s="244">
        <v>605922063</v>
      </c>
      <c r="BA13" s="244">
        <v>605922116</v>
      </c>
      <c r="BC13" s="11" t="s">
        <v>2055</v>
      </c>
    </row>
    <row r="14" spans="1:56" s="11" customFormat="1" ht="19.5" customHeight="1">
      <c r="A14" s="11">
        <f t="shared" si="0"/>
        <v>1</v>
      </c>
      <c r="B14" s="249">
        <f t="shared" si="1"/>
        <v>2056016157700</v>
      </c>
      <c r="C14" s="235">
        <f>VLOOKUP(B:B,[1]MICHELIN!$B:$K,9,0)</f>
        <v>37</v>
      </c>
      <c r="D14" s="11" t="s">
        <v>4677</v>
      </c>
      <c r="E14" s="11" t="s">
        <v>907</v>
      </c>
      <c r="F14" s="160" t="s">
        <v>6807</v>
      </c>
      <c r="G14" s="134"/>
      <c r="H14" s="132"/>
      <c r="I14" s="235">
        <f>VLOOKUP(B:B,[1]MICHELIN!$B:$K,10,0)</f>
        <v>1</v>
      </c>
      <c r="J14" s="132">
        <v>280</v>
      </c>
      <c r="K14" s="133" t="s">
        <v>1961</v>
      </c>
      <c r="L14" s="133">
        <v>16</v>
      </c>
      <c r="M14" s="135" t="s">
        <v>3998</v>
      </c>
      <c r="N14" s="236">
        <v>15904</v>
      </c>
      <c r="O14" s="236">
        <v>0</v>
      </c>
      <c r="P14" s="237">
        <v>15904</v>
      </c>
      <c r="Q14" s="238">
        <f t="shared" si="2"/>
        <v>13503.636363636362</v>
      </c>
      <c r="R14" s="144">
        <f t="shared" si="3"/>
        <v>0.11135047798572766</v>
      </c>
      <c r="S14" s="197">
        <v>1074476369</v>
      </c>
      <c r="T14" s="303" t="s">
        <v>7773</v>
      </c>
      <c r="U14" s="194">
        <f t="shared" si="4"/>
        <v>15904</v>
      </c>
      <c r="W14" s="239">
        <v>15904</v>
      </c>
      <c r="X14" s="136">
        <f t="shared" si="5"/>
        <v>12000</v>
      </c>
      <c r="Y14" s="240">
        <f t="shared" si="6"/>
        <v>13503.636363636362</v>
      </c>
      <c r="Z14" s="142">
        <f t="shared" si="7"/>
        <v>7.7339034205231361E-2</v>
      </c>
      <c r="AA14" s="137">
        <f t="shared" si="8"/>
        <v>0.11135047798572766</v>
      </c>
      <c r="AB14" s="145"/>
      <c r="AC14" s="189">
        <f t="shared" si="9"/>
        <v>15592</v>
      </c>
      <c r="AD14" s="187">
        <f t="shared" si="10"/>
        <v>17134</v>
      </c>
      <c r="AE14" s="129">
        <f t="shared" si="11"/>
        <v>1542.06</v>
      </c>
      <c r="AF14" s="130">
        <f t="shared" si="12"/>
        <v>312.05999999999995</v>
      </c>
      <c r="AG14" s="131">
        <f t="shared" si="13"/>
        <v>1.8212910003501805E-2</v>
      </c>
      <c r="AH14" s="138">
        <f t="shared" si="14"/>
        <v>1230</v>
      </c>
      <c r="AI14" s="139">
        <f t="shared" si="15"/>
        <v>7.1787089996498188E-2</v>
      </c>
      <c r="AJ14" s="139">
        <f t="shared" si="16"/>
        <v>9.3137567982225847E-2</v>
      </c>
      <c r="AL14" s="197">
        <v>2056016157700</v>
      </c>
      <c r="AM14" s="197">
        <v>4985009753507</v>
      </c>
      <c r="AN14" s="197" t="s">
        <v>3693</v>
      </c>
      <c r="AO14" s="241" t="s">
        <v>0</v>
      </c>
      <c r="AP14" s="242" t="s">
        <v>906</v>
      </c>
      <c r="AQ14" s="242" t="s">
        <v>47</v>
      </c>
      <c r="AR14" s="242">
        <v>25000</v>
      </c>
      <c r="AS14" s="243">
        <v>12000</v>
      </c>
      <c r="AT14" s="243">
        <v>1050</v>
      </c>
      <c r="AU14" s="211" t="s">
        <v>3956</v>
      </c>
      <c r="AV14" s="197" t="s">
        <v>248</v>
      </c>
      <c r="AW14" s="134" t="str">
        <f>IFERROR(VLOOKUP(AV:AV,Q商品!B:E,4,0),"")</f>
        <v>2023年製 CROSSCLIMATE2 205/60R16 96V XL オールシーズンタイヤ 翌営業日発送</v>
      </c>
      <c r="AX14" s="134" t="str">
        <f>IFERROR(VLOOKUP(B:B,在庫!B:M,12,0),"")</f>
        <v>2023年製</v>
      </c>
      <c r="AY14" s="134">
        <f>VLOOKUP(B:B,在庫!B:K,10,0)</f>
        <v>1</v>
      </c>
      <c r="AZ14" s="244">
        <v>605922068</v>
      </c>
      <c r="BA14" s="244">
        <v>605922121</v>
      </c>
      <c r="BC14" s="11" t="s">
        <v>2055</v>
      </c>
    </row>
    <row r="15" spans="1:56" s="11" customFormat="1" ht="19.5" customHeight="1">
      <c r="A15" s="11">
        <f t="shared" si="0"/>
        <v>1</v>
      </c>
      <c r="B15" s="249">
        <f t="shared" si="1"/>
        <v>2154516157708</v>
      </c>
      <c r="C15" s="235">
        <f>VLOOKUP(B:B,[1]MICHELIN!$B:$K,9,0)</f>
        <v>5</v>
      </c>
      <c r="D15" s="11" t="s">
        <v>4677</v>
      </c>
      <c r="E15" s="11" t="s">
        <v>909</v>
      </c>
      <c r="F15" s="160" t="s">
        <v>6808</v>
      </c>
      <c r="G15" s="134"/>
      <c r="H15" s="132"/>
      <c r="I15" s="235">
        <f>VLOOKUP(B:B,[1]MICHELIN!$B:$K,10,0)</f>
        <v>15</v>
      </c>
      <c r="J15" s="132" t="s">
        <v>12</v>
      </c>
      <c r="K15" s="133" t="s">
        <v>1961</v>
      </c>
      <c r="L15" s="133">
        <v>17</v>
      </c>
      <c r="M15" s="135" t="s">
        <v>3998</v>
      </c>
      <c r="N15" s="236" t="s">
        <v>8554</v>
      </c>
      <c r="O15" s="236">
        <v>0</v>
      </c>
      <c r="P15" s="237">
        <v>20660</v>
      </c>
      <c r="Q15" s="238">
        <f t="shared" si="2"/>
        <v>18304.545454545452</v>
      </c>
      <c r="R15" s="144">
        <f t="shared" si="3"/>
        <v>0.1264464862180282</v>
      </c>
      <c r="S15" s="197">
        <v>1074476182</v>
      </c>
      <c r="T15" s="302" t="s">
        <v>7774</v>
      </c>
      <c r="U15" s="194">
        <f t="shared" si="4"/>
        <v>20660</v>
      </c>
      <c r="W15" s="239">
        <v>20660</v>
      </c>
      <c r="X15" s="136">
        <f t="shared" si="5"/>
        <v>15990</v>
      </c>
      <c r="Y15" s="240">
        <f t="shared" si="6"/>
        <v>18304.545454545452</v>
      </c>
      <c r="Z15" s="142">
        <f t="shared" si="7"/>
        <v>7.7299128751210144E-2</v>
      </c>
      <c r="AA15" s="137">
        <f t="shared" si="8"/>
        <v>0.1264464862180282</v>
      </c>
      <c r="AB15" s="145">
        <v>1</v>
      </c>
      <c r="AC15" s="189">
        <f t="shared" si="9"/>
        <v>20254</v>
      </c>
      <c r="AD15" s="187">
        <f t="shared" si="10"/>
        <v>22257</v>
      </c>
      <c r="AE15" s="129">
        <f t="shared" si="11"/>
        <v>2003.1299999999999</v>
      </c>
      <c r="AF15" s="130">
        <f t="shared" si="12"/>
        <v>406.12999999999988</v>
      </c>
      <c r="AG15" s="131">
        <f t="shared" si="13"/>
        <v>1.8247292986476159E-2</v>
      </c>
      <c r="AH15" s="138">
        <f t="shared" si="14"/>
        <v>1597</v>
      </c>
      <c r="AI15" s="139">
        <f t="shared" si="15"/>
        <v>7.1752707013523834E-2</v>
      </c>
      <c r="AJ15" s="139">
        <f t="shared" si="16"/>
        <v>0.10819919323155204</v>
      </c>
      <c r="AL15" s="197">
        <v>2154516157708</v>
      </c>
      <c r="AM15" s="197">
        <v>4985009753170</v>
      </c>
      <c r="AN15" s="197" t="s">
        <v>3685</v>
      </c>
      <c r="AO15" s="241" t="s">
        <v>0</v>
      </c>
      <c r="AP15" s="242" t="s">
        <v>908</v>
      </c>
      <c r="AQ15" s="242" t="s">
        <v>96</v>
      </c>
      <c r="AR15" s="242">
        <v>33300</v>
      </c>
      <c r="AS15" s="243">
        <f>VLOOKUP(B:B,[1]MICHELIN!$B:$K,8,0)</f>
        <v>15990</v>
      </c>
      <c r="AT15" s="243">
        <v>525</v>
      </c>
      <c r="AU15" s="211" t="s">
        <v>3956</v>
      </c>
      <c r="AV15" s="197" t="s">
        <v>249</v>
      </c>
      <c r="AW15" s="134" t="str">
        <f>IFERROR(VLOOKUP(AV:AV,Q商品!B:E,4,0),"")</f>
        <v>2022年製以降 CROSSCLIMATE2 215/45R16 90V XLオールシーズンタイヤ 翌営業日発送</v>
      </c>
      <c r="AX15" s="134" t="str">
        <f>IFERROR(VLOOKUP(B:B,在庫!B:M,12,0),"")</f>
        <v>2022年製</v>
      </c>
      <c r="AY15" s="246">
        <f>VLOOKUP(B:B,在庫!B:K,10,0)</f>
        <v>2</v>
      </c>
      <c r="AZ15" s="244">
        <f>VLOOKUP(AL:AL,[1]MICHELIN!$B:$AH,32,0)</f>
        <v>605922075</v>
      </c>
      <c r="BA15" s="244">
        <f>VLOOKUP(AL:AL,[1]MICHELIN!$B:$AH,33,0)</f>
        <v>605922128</v>
      </c>
      <c r="BC15" s="11" t="s">
        <v>2055</v>
      </c>
    </row>
    <row r="16" spans="1:56" s="11" customFormat="1" ht="19.5" customHeight="1">
      <c r="A16" s="11">
        <f t="shared" si="0"/>
        <v>2</v>
      </c>
      <c r="B16" s="249">
        <f t="shared" si="1"/>
        <v>2154517157707</v>
      </c>
      <c r="C16" s="235">
        <f>VLOOKUP(B:B,[1]MICHELIN!$B:$K,9,0)</f>
        <v>34</v>
      </c>
      <c r="D16" s="11" t="s">
        <v>4677</v>
      </c>
      <c r="E16" s="11" t="s">
        <v>911</v>
      </c>
      <c r="F16" s="160" t="s">
        <v>6809</v>
      </c>
      <c r="G16" s="134"/>
      <c r="H16" s="132"/>
      <c r="I16" s="235">
        <f>VLOOKUP(B:B,[1]MICHELIN!$B:$K,10,0)</f>
        <v>3</v>
      </c>
      <c r="J16" s="132">
        <v>570</v>
      </c>
      <c r="K16" s="133" t="s">
        <v>1961</v>
      </c>
      <c r="L16" s="133">
        <v>18</v>
      </c>
      <c r="M16" s="135" t="s">
        <v>3998</v>
      </c>
      <c r="N16" s="236" t="s">
        <v>8555</v>
      </c>
      <c r="O16" s="236">
        <v>0</v>
      </c>
      <c r="P16" s="237">
        <v>22300</v>
      </c>
      <c r="Q16" s="238">
        <f t="shared" si="2"/>
        <v>19795.454545454544</v>
      </c>
      <c r="R16" s="144">
        <f t="shared" si="3"/>
        <v>0.10737083811710671</v>
      </c>
      <c r="S16" s="197">
        <v>1074476181</v>
      </c>
      <c r="T16" s="302" t="s">
        <v>7775</v>
      </c>
      <c r="U16" s="194">
        <f t="shared" si="4"/>
        <v>22300</v>
      </c>
      <c r="W16" s="239">
        <v>22300</v>
      </c>
      <c r="X16" s="136">
        <f t="shared" si="5"/>
        <v>17670</v>
      </c>
      <c r="Y16" s="240">
        <f t="shared" si="6"/>
        <v>19795.454545454544</v>
      </c>
      <c r="Z16" s="142">
        <f t="shared" si="7"/>
        <v>7.7309417040358763E-2</v>
      </c>
      <c r="AA16" s="137">
        <f t="shared" si="8"/>
        <v>0.10737083811710671</v>
      </c>
      <c r="AB16" s="145">
        <v>1</v>
      </c>
      <c r="AC16" s="189">
        <f t="shared" si="9"/>
        <v>21862</v>
      </c>
      <c r="AD16" s="187">
        <f t="shared" si="10"/>
        <v>24024</v>
      </c>
      <c r="AE16" s="129">
        <f t="shared" si="11"/>
        <v>2162.16</v>
      </c>
      <c r="AF16" s="130">
        <f t="shared" si="12"/>
        <v>438.15999999999985</v>
      </c>
      <c r="AG16" s="131">
        <f t="shared" si="13"/>
        <v>1.8238428238428233E-2</v>
      </c>
      <c r="AH16" s="138">
        <f t="shared" si="14"/>
        <v>1724</v>
      </c>
      <c r="AI16" s="139">
        <f t="shared" si="15"/>
        <v>7.176157176157176E-2</v>
      </c>
      <c r="AJ16" s="139">
        <f t="shared" si="16"/>
        <v>8.9132409878678473E-2</v>
      </c>
      <c r="AL16" s="197">
        <v>2154517157707</v>
      </c>
      <c r="AM16" s="197">
        <v>4985009753194</v>
      </c>
      <c r="AN16" s="197" t="s">
        <v>3698</v>
      </c>
      <c r="AO16" s="241" t="s">
        <v>0</v>
      </c>
      <c r="AP16" s="242" t="s">
        <v>1304</v>
      </c>
      <c r="AQ16" s="242" t="s">
        <v>36</v>
      </c>
      <c r="AR16" s="242">
        <v>36800</v>
      </c>
      <c r="AS16" s="243">
        <f>VLOOKUP(B:B,[1]MICHELIN!$B:$K,8,0)</f>
        <v>17670</v>
      </c>
      <c r="AT16" s="243">
        <v>525</v>
      </c>
      <c r="AU16" s="211" t="s">
        <v>3956</v>
      </c>
      <c r="AV16" s="197" t="s">
        <v>250</v>
      </c>
      <c r="AW16" s="134" t="str">
        <f>IFERROR(VLOOKUP(AV:AV,Q商品!B:E,4,0),"")</f>
        <v>2022年製以降 CROSSCLIMATE2 215/45R17 91Y XL オールシーズンタイヤ 翌営業日発送</v>
      </c>
      <c r="AX16" s="134" t="str">
        <f>IFERROR(VLOOKUP(B:B,在庫!B:M,12,0),"")</f>
        <v>2023年製</v>
      </c>
      <c r="AY16" s="246">
        <f>VLOOKUP(B:B,在庫!B:K,10,0)</f>
        <v>2</v>
      </c>
      <c r="AZ16" s="244">
        <f>VLOOKUP(AL:AL,[1]MICHELIN!$B:$AH,32,0)</f>
        <v>605922060</v>
      </c>
      <c r="BA16" s="244">
        <f>VLOOKUP(AL:AL,[1]MICHELIN!$B:$AH,33,0)</f>
        <v>605922113</v>
      </c>
      <c r="BC16" s="11" t="s">
        <v>2055</v>
      </c>
    </row>
    <row r="17" spans="1:55" s="11" customFormat="1" ht="19.5" customHeight="1">
      <c r="A17" s="11">
        <f t="shared" si="0"/>
        <v>1</v>
      </c>
      <c r="B17" s="249">
        <f t="shared" si="1"/>
        <v>2155017157709</v>
      </c>
      <c r="C17" s="235">
        <f>VLOOKUP(B:B,[1]MICHELIN!$B:$K,9,0)</f>
        <v>32</v>
      </c>
      <c r="D17" s="11" t="s">
        <v>4677</v>
      </c>
      <c r="E17" s="11" t="s">
        <v>912</v>
      </c>
      <c r="F17" s="160" t="s">
        <v>6810</v>
      </c>
      <c r="G17" s="134"/>
      <c r="H17" s="132"/>
      <c r="I17" s="235">
        <f>VLOOKUP(B:B,[1]MICHELIN!$B:$K,10,0)</f>
        <v>4</v>
      </c>
      <c r="J17" s="132">
        <v>457</v>
      </c>
      <c r="K17" s="133" t="s">
        <v>1961</v>
      </c>
      <c r="L17" s="133">
        <v>19</v>
      </c>
      <c r="M17" s="135" t="s">
        <v>3998</v>
      </c>
      <c r="N17" s="236" t="s">
        <v>2416</v>
      </c>
      <c r="O17" s="236">
        <v>0</v>
      </c>
      <c r="P17" s="237">
        <v>22700</v>
      </c>
      <c r="Q17" s="238">
        <f t="shared" si="2"/>
        <v>19681.81818181818</v>
      </c>
      <c r="R17" s="144">
        <f t="shared" si="3"/>
        <v>0.10475750577367197</v>
      </c>
      <c r="S17" s="197">
        <v>1074476332</v>
      </c>
      <c r="T17" s="302" t="s">
        <v>7777</v>
      </c>
      <c r="U17" s="194">
        <f t="shared" si="4"/>
        <v>22700</v>
      </c>
      <c r="W17" s="239">
        <v>22700</v>
      </c>
      <c r="X17" s="136">
        <f t="shared" si="5"/>
        <v>17620</v>
      </c>
      <c r="Y17" s="240">
        <f t="shared" si="6"/>
        <v>19681.81818181818</v>
      </c>
      <c r="Z17" s="142">
        <f t="shared" si="7"/>
        <v>7.7268722466960371E-2</v>
      </c>
      <c r="AA17" s="137">
        <f t="shared" si="8"/>
        <v>0.10475750577367197</v>
      </c>
      <c r="AB17" s="145">
        <v>1</v>
      </c>
      <c r="AC17" s="189">
        <f t="shared" si="9"/>
        <v>22254</v>
      </c>
      <c r="AD17" s="187">
        <f t="shared" si="10"/>
        <v>24454</v>
      </c>
      <c r="AE17" s="129">
        <f t="shared" si="11"/>
        <v>2200.86</v>
      </c>
      <c r="AF17" s="130">
        <f t="shared" si="12"/>
        <v>446.86000000000013</v>
      </c>
      <c r="AG17" s="131">
        <f t="shared" si="13"/>
        <v>1.8273493089065188E-2</v>
      </c>
      <c r="AH17" s="138">
        <f t="shared" si="14"/>
        <v>1754</v>
      </c>
      <c r="AI17" s="139">
        <f t="shared" si="15"/>
        <v>7.1726506910934823E-2</v>
      </c>
      <c r="AJ17" s="139">
        <f t="shared" si="16"/>
        <v>8.6484012684606787E-2</v>
      </c>
      <c r="AL17" s="197">
        <v>2155017157709</v>
      </c>
      <c r="AM17" s="197">
        <v>4985009753323</v>
      </c>
      <c r="AN17" s="197" t="s">
        <v>3702</v>
      </c>
      <c r="AO17" s="241" t="s">
        <v>0</v>
      </c>
      <c r="AP17" s="242" t="s">
        <v>814</v>
      </c>
      <c r="AQ17" s="242" t="s">
        <v>39</v>
      </c>
      <c r="AR17" s="242">
        <v>36700</v>
      </c>
      <c r="AS17" s="243">
        <f>VLOOKUP(B:B,[1]MICHELIN!$B:$K,8,0)</f>
        <v>17620</v>
      </c>
      <c r="AT17" s="243">
        <v>1050</v>
      </c>
      <c r="AU17" s="211" t="s">
        <v>3956</v>
      </c>
      <c r="AV17" s="197" t="s">
        <v>251</v>
      </c>
      <c r="AW17" s="134" t="str">
        <f>IFERROR(VLOOKUP(AV:AV,Q商品!B:E,4,0),"")</f>
        <v>2022年製以降 CROSSCLIMATE2 215/50R17 95W XL オールシーズンタイヤ 翌営業日発送</v>
      </c>
      <c r="AX17" s="134" t="str">
        <f>IFERROR(VLOOKUP(B:B,在庫!B:M,12,0),"")</f>
        <v>2023年製</v>
      </c>
      <c r="AY17" s="134">
        <f>VLOOKUP(B:B,在庫!B:K,10,0)</f>
        <v>1</v>
      </c>
      <c r="AZ17" s="244">
        <f>VLOOKUP(AL:AL,[1]MICHELIN!$B:$AH,32,0)</f>
        <v>605922053</v>
      </c>
      <c r="BA17" s="244">
        <f>VLOOKUP(AL:AL,[1]MICHELIN!$B:$AH,33,0)</f>
        <v>605922106</v>
      </c>
      <c r="BC17" s="11" t="s">
        <v>2055</v>
      </c>
    </row>
    <row r="18" spans="1:55" s="11" customFormat="1" ht="19.5" customHeight="1">
      <c r="A18" s="11">
        <f t="shared" si="0"/>
        <v>1</v>
      </c>
      <c r="B18" s="249">
        <f t="shared" si="1"/>
        <v>2155516157705</v>
      </c>
      <c r="C18" s="235">
        <f>VLOOKUP(B:B,[1]MICHELIN!$B:$K,9,0)</f>
        <v>0</v>
      </c>
      <c r="D18" s="11" t="s">
        <v>4677</v>
      </c>
      <c r="E18" s="11" t="s">
        <v>916</v>
      </c>
      <c r="F18" s="160" t="s">
        <v>8393</v>
      </c>
      <c r="G18" s="134"/>
      <c r="H18" s="132"/>
      <c r="I18" s="235">
        <f>VLOOKUP(B:B,[1]MICHELIN!$B:$K,10,0)</f>
        <v>4</v>
      </c>
      <c r="J18" s="132"/>
      <c r="K18" s="133" t="s">
        <v>1961</v>
      </c>
      <c r="L18" s="133">
        <v>20</v>
      </c>
      <c r="M18" s="135" t="s">
        <v>2014</v>
      </c>
      <c r="N18" s="236" t="s">
        <v>2415</v>
      </c>
      <c r="O18" s="236" t="s">
        <v>2015</v>
      </c>
      <c r="P18" s="237">
        <v>19000</v>
      </c>
      <c r="Q18" s="238">
        <f t="shared" si="2"/>
        <v>16318.181818181816</v>
      </c>
      <c r="R18" s="144">
        <f t="shared" si="3"/>
        <v>0.10529247910863498</v>
      </c>
      <c r="S18" s="197">
        <v>1074476216</v>
      </c>
      <c r="T18" s="303" t="s">
        <v>7778</v>
      </c>
      <c r="U18" s="194">
        <f t="shared" si="4"/>
        <v>19200</v>
      </c>
      <c r="W18" s="239">
        <v>19200</v>
      </c>
      <c r="X18" s="136">
        <f t="shared" si="5"/>
        <v>14600</v>
      </c>
      <c r="Y18" s="240">
        <f t="shared" si="6"/>
        <v>16500</v>
      </c>
      <c r="Z18" s="142">
        <f t="shared" si="7"/>
        <v>8.8631578947368395E-2</v>
      </c>
      <c r="AA18" s="137">
        <f t="shared" si="8"/>
        <v>0.11515151515151516</v>
      </c>
      <c r="AB18" s="145"/>
      <c r="AC18" s="189">
        <f t="shared" si="9"/>
        <v>18823</v>
      </c>
      <c r="AD18" s="187">
        <f t="shared" si="10"/>
        <v>20684</v>
      </c>
      <c r="AE18" s="129">
        <f t="shared" si="11"/>
        <v>1861.56</v>
      </c>
      <c r="AF18" s="130">
        <f t="shared" si="12"/>
        <v>377.55999999999995</v>
      </c>
      <c r="AG18" s="131">
        <f t="shared" si="13"/>
        <v>1.8253722684200346E-2</v>
      </c>
      <c r="AH18" s="138">
        <f t="shared" si="14"/>
        <v>1484</v>
      </c>
      <c r="AI18" s="139">
        <f t="shared" si="15"/>
        <v>7.1746277315799648E-2</v>
      </c>
      <c r="AJ18" s="139">
        <f t="shared" si="16"/>
        <v>9.6897792467314808E-2</v>
      </c>
      <c r="AL18" s="197">
        <v>2155516157705</v>
      </c>
      <c r="AM18" s="197">
        <v>4985009753392</v>
      </c>
      <c r="AN18" s="197" t="s">
        <v>3690</v>
      </c>
      <c r="AO18" s="241" t="s">
        <v>0</v>
      </c>
      <c r="AP18" s="242" t="s">
        <v>915</v>
      </c>
      <c r="AQ18" s="242" t="s">
        <v>82</v>
      </c>
      <c r="AR18" s="242">
        <v>30400</v>
      </c>
      <c r="AS18" s="243">
        <v>14600</v>
      </c>
      <c r="AT18" s="243">
        <v>1050</v>
      </c>
      <c r="AU18" s="211" t="s">
        <v>3956</v>
      </c>
      <c r="AV18" s="197" t="s">
        <v>252</v>
      </c>
      <c r="AW18" s="134" t="str">
        <f>IFERROR(VLOOKUP(AV:AV,Q商品!B:E,4,0),"")</f>
        <v>2022年製 CROSSCLIMATE2 215/55R16 97W XL オールシーズンタイヤ 翌営業日発送</v>
      </c>
      <c r="AX18" s="134" t="str">
        <f>IFERROR(VLOOKUP(B:B,在庫!B:M,12,0),"")</f>
        <v>2022年製</v>
      </c>
      <c r="AY18" s="134">
        <f>VLOOKUP(B:B,在庫!B:K,10,0)</f>
        <v>1</v>
      </c>
      <c r="AZ18" s="244">
        <v>605922067</v>
      </c>
      <c r="BA18" s="244">
        <v>605922120</v>
      </c>
      <c r="BC18" s="11" t="s">
        <v>2055</v>
      </c>
    </row>
    <row r="19" spans="1:55" s="11" customFormat="1" ht="19.5" customHeight="1">
      <c r="A19" s="11">
        <f t="shared" si="0"/>
        <v>1</v>
      </c>
      <c r="B19" s="249">
        <f t="shared" si="1"/>
        <v>2155517157704</v>
      </c>
      <c r="C19" s="235">
        <f>VLOOKUP(B:B,[1]MICHELIN!$B:$K,9,0)</f>
        <v>85</v>
      </c>
      <c r="D19" s="11" t="s">
        <v>4677</v>
      </c>
      <c r="E19" s="11" t="s">
        <v>918</v>
      </c>
      <c r="F19" s="160" t="s">
        <v>6811</v>
      </c>
      <c r="G19" s="134"/>
      <c r="H19" s="132"/>
      <c r="I19" s="235">
        <f>VLOOKUP(B:B,[1]MICHELIN!$B:$K,10,0)</f>
        <v>3</v>
      </c>
      <c r="J19" s="132">
        <v>255</v>
      </c>
      <c r="K19" s="133" t="s">
        <v>1961</v>
      </c>
      <c r="L19" s="133">
        <v>21</v>
      </c>
      <c r="M19" s="135" t="s">
        <v>3998</v>
      </c>
      <c r="N19" s="236" t="s">
        <v>2421</v>
      </c>
      <c r="O19" s="236">
        <v>0</v>
      </c>
      <c r="P19" s="237">
        <v>19900</v>
      </c>
      <c r="Q19" s="238">
        <f t="shared" si="2"/>
        <v>17136.363636363636</v>
      </c>
      <c r="R19" s="144">
        <f t="shared" si="3"/>
        <v>0.10366047745358088</v>
      </c>
      <c r="S19" s="197">
        <v>1074476186</v>
      </c>
      <c r="T19" s="302" t="s">
        <v>7779</v>
      </c>
      <c r="U19" s="194">
        <f t="shared" si="4"/>
        <v>19900</v>
      </c>
      <c r="W19" s="239">
        <v>19900</v>
      </c>
      <c r="X19" s="136">
        <f t="shared" si="5"/>
        <v>15360</v>
      </c>
      <c r="Y19" s="240">
        <f t="shared" si="6"/>
        <v>17136.363636363636</v>
      </c>
      <c r="Z19" s="142">
        <f t="shared" si="7"/>
        <v>7.7286432160803997E-2</v>
      </c>
      <c r="AA19" s="137">
        <f t="shared" si="8"/>
        <v>0.10366047745358088</v>
      </c>
      <c r="AB19" s="145">
        <v>1</v>
      </c>
      <c r="AC19" s="189">
        <f t="shared" si="9"/>
        <v>19509</v>
      </c>
      <c r="AD19" s="187">
        <f t="shared" si="10"/>
        <v>21438</v>
      </c>
      <c r="AE19" s="129">
        <f t="shared" si="11"/>
        <v>1929.4199999999998</v>
      </c>
      <c r="AF19" s="130">
        <f t="shared" si="12"/>
        <v>391.41999999999985</v>
      </c>
      <c r="AG19" s="131">
        <f t="shared" si="13"/>
        <v>1.8258233044127242E-2</v>
      </c>
      <c r="AH19" s="138">
        <f t="shared" si="14"/>
        <v>1538</v>
      </c>
      <c r="AI19" s="139">
        <f t="shared" si="15"/>
        <v>7.1741766955872754E-2</v>
      </c>
      <c r="AJ19" s="139">
        <f t="shared" si="16"/>
        <v>8.540224440945364E-2</v>
      </c>
      <c r="AL19" s="197">
        <v>2155517157704</v>
      </c>
      <c r="AM19" s="197">
        <v>4985009753422</v>
      </c>
      <c r="AN19" s="197" t="s">
        <v>3705</v>
      </c>
      <c r="AO19" s="241" t="s">
        <v>0</v>
      </c>
      <c r="AP19" s="242" t="s">
        <v>917</v>
      </c>
      <c r="AQ19" s="242" t="s">
        <v>66</v>
      </c>
      <c r="AR19" s="242">
        <v>32000</v>
      </c>
      <c r="AS19" s="243">
        <f>VLOOKUP(B:B,[1]MICHELIN!$B:$K,8,0)</f>
        <v>15360</v>
      </c>
      <c r="AT19" s="243">
        <v>1050</v>
      </c>
      <c r="AU19" s="211" t="s">
        <v>3956</v>
      </c>
      <c r="AV19" s="197" t="s">
        <v>253</v>
      </c>
      <c r="AW19" s="134" t="str">
        <f>IFERROR(VLOOKUP(AV:AV,Q商品!B:E,4,0),"")</f>
        <v>2023年製 CROSSCLIMATE2 215/55R17 98W XL オールシーズンタイヤ 翌営業日発送</v>
      </c>
      <c r="AX19" s="134" t="str">
        <f>IFERROR(VLOOKUP(B:B,在庫!B:M,12,0),"")</f>
        <v>2023年製</v>
      </c>
      <c r="AY19" s="134">
        <f>VLOOKUP(B:B,在庫!B:K,10,0)</f>
        <v>1</v>
      </c>
      <c r="AZ19" s="244">
        <f>VLOOKUP(AL:AL,[1]MICHELIN!$B:$AH,32,0)</f>
        <v>605922055</v>
      </c>
      <c r="BA19" s="244">
        <f>VLOOKUP(AL:AL,[1]MICHELIN!$B:$AH,33,0)</f>
        <v>605922108</v>
      </c>
      <c r="BC19" s="11" t="s">
        <v>2055</v>
      </c>
    </row>
    <row r="20" spans="1:55" s="11" customFormat="1" ht="19.5" customHeight="1">
      <c r="A20" s="11">
        <f t="shared" si="0"/>
        <v>1</v>
      </c>
      <c r="B20" s="249">
        <f t="shared" si="1"/>
        <v>2156016157707</v>
      </c>
      <c r="C20" s="235">
        <f>VLOOKUP(B:B,[1]MICHELIN!$B:$K,9,0)</f>
        <v>16</v>
      </c>
      <c r="D20" s="11" t="s">
        <v>4677</v>
      </c>
      <c r="E20" s="11" t="s">
        <v>920</v>
      </c>
      <c r="F20" s="160" t="s">
        <v>6812</v>
      </c>
      <c r="G20" s="134"/>
      <c r="H20" s="132"/>
      <c r="I20" s="235">
        <f>VLOOKUP(B:B,[1]MICHELIN!$B:$K,10,0)</f>
        <v>20</v>
      </c>
      <c r="J20" s="132">
        <v>255</v>
      </c>
      <c r="K20" s="133" t="s">
        <v>1961</v>
      </c>
      <c r="L20" s="133">
        <v>22</v>
      </c>
      <c r="M20" s="135" t="s">
        <v>3998</v>
      </c>
      <c r="N20" s="236" t="s">
        <v>8556</v>
      </c>
      <c r="O20" s="236">
        <v>0</v>
      </c>
      <c r="P20" s="237">
        <v>16600</v>
      </c>
      <c r="Q20" s="238">
        <f t="shared" si="2"/>
        <v>14136.363636363636</v>
      </c>
      <c r="R20" s="144">
        <f t="shared" si="3"/>
        <v>0.1065594855305466</v>
      </c>
      <c r="S20" s="197">
        <v>1074476331</v>
      </c>
      <c r="T20" s="302" t="s">
        <v>7780</v>
      </c>
      <c r="U20" s="194">
        <f t="shared" si="4"/>
        <v>16600</v>
      </c>
      <c r="W20" s="239">
        <v>16600</v>
      </c>
      <c r="X20" s="136">
        <f t="shared" si="5"/>
        <v>12630</v>
      </c>
      <c r="Y20" s="240">
        <f t="shared" si="6"/>
        <v>14136.363636363636</v>
      </c>
      <c r="Z20" s="142">
        <f t="shared" si="7"/>
        <v>7.7289156626505928E-2</v>
      </c>
      <c r="AA20" s="137">
        <f t="shared" si="8"/>
        <v>0.1065594855305466</v>
      </c>
      <c r="AB20" s="145">
        <v>1</v>
      </c>
      <c r="AC20" s="189">
        <f t="shared" si="9"/>
        <v>16274</v>
      </c>
      <c r="AD20" s="187">
        <f t="shared" si="10"/>
        <v>17883</v>
      </c>
      <c r="AE20" s="129">
        <f t="shared" si="11"/>
        <v>1609.47</v>
      </c>
      <c r="AF20" s="130">
        <f t="shared" si="12"/>
        <v>326.47000000000003</v>
      </c>
      <c r="AG20" s="131">
        <f t="shared" si="13"/>
        <v>1.8255885477828106E-2</v>
      </c>
      <c r="AH20" s="138">
        <f t="shared" si="14"/>
        <v>1283</v>
      </c>
      <c r="AI20" s="139">
        <f t="shared" si="15"/>
        <v>7.1744114522171901E-2</v>
      </c>
      <c r="AJ20" s="139">
        <f t="shared" si="16"/>
        <v>8.8303600052718492E-2</v>
      </c>
      <c r="AL20" s="197">
        <v>2156016157707</v>
      </c>
      <c r="AM20" s="197">
        <v>4985009753514</v>
      </c>
      <c r="AN20" s="197" t="s">
        <v>3694</v>
      </c>
      <c r="AO20" s="241" t="s">
        <v>0</v>
      </c>
      <c r="AP20" s="242" t="s">
        <v>919</v>
      </c>
      <c r="AQ20" s="242" t="s">
        <v>48</v>
      </c>
      <c r="AR20" s="242">
        <v>26300</v>
      </c>
      <c r="AS20" s="243">
        <f>VLOOKUP(B:B,[1]MICHELIN!$B:$K,8,0)</f>
        <v>12630</v>
      </c>
      <c r="AT20" s="243">
        <v>1050</v>
      </c>
      <c r="AU20" s="211" t="s">
        <v>3956</v>
      </c>
      <c r="AV20" s="197" t="s">
        <v>254</v>
      </c>
      <c r="AW20" s="134" t="str">
        <f>IFERROR(VLOOKUP(AV:AV,Q商品!B:E,4,0),"")</f>
        <v>2022年製 CROSSCLIMATE2 215/60R16 99V XL オールシーズンタイヤ 翌営業日発送</v>
      </c>
      <c r="AX20" s="134" t="str">
        <f>IFERROR(VLOOKUP(B:B,在庫!B:M,12,0),"")</f>
        <v>2022年製</v>
      </c>
      <c r="AY20" s="134">
        <f>VLOOKUP(B:B,在庫!B:K,10,0)</f>
        <v>1</v>
      </c>
      <c r="AZ20" s="244">
        <f>VLOOKUP(AL:AL,[1]MICHELIN!$B:$AH,32,0)</f>
        <v>605922065</v>
      </c>
      <c r="BA20" s="244">
        <f>VLOOKUP(AL:AL,[1]MICHELIN!$B:$AH,33,0)</f>
        <v>605922118</v>
      </c>
      <c r="BC20" s="11" t="s">
        <v>2055</v>
      </c>
    </row>
    <row r="21" spans="1:55" s="11" customFormat="1" ht="19.5" customHeight="1">
      <c r="A21" s="11">
        <f t="shared" si="0"/>
        <v>1</v>
      </c>
      <c r="B21" s="249">
        <f t="shared" si="1"/>
        <v>2156017157706</v>
      </c>
      <c r="C21" s="235">
        <f>VLOOKUP(B:B,[1]MICHELIN!$B:$K,9,0)</f>
        <v>58</v>
      </c>
      <c r="D21" s="11" t="s">
        <v>4677</v>
      </c>
      <c r="E21" s="11" t="s">
        <v>922</v>
      </c>
      <c r="F21" s="160" t="s">
        <v>6813</v>
      </c>
      <c r="G21" s="134"/>
      <c r="H21" s="132"/>
      <c r="I21" s="235">
        <f>VLOOKUP(B:B,[1]MICHELIN!$B:$K,10,0)</f>
        <v>3</v>
      </c>
      <c r="J21" s="132">
        <v>1009</v>
      </c>
      <c r="K21" s="133" t="s">
        <v>1961</v>
      </c>
      <c r="L21" s="133">
        <v>23</v>
      </c>
      <c r="M21" s="135" t="s">
        <v>3998</v>
      </c>
      <c r="N21" s="236" t="s">
        <v>2422</v>
      </c>
      <c r="O21" s="236">
        <v>0</v>
      </c>
      <c r="P21" s="237">
        <v>18000</v>
      </c>
      <c r="Q21" s="238">
        <f t="shared" si="2"/>
        <v>15409.090909090908</v>
      </c>
      <c r="R21" s="144">
        <f t="shared" si="3"/>
        <v>0.10896755162241882</v>
      </c>
      <c r="S21" s="197">
        <v>1074476356</v>
      </c>
      <c r="T21" s="302" t="s">
        <v>7781</v>
      </c>
      <c r="U21" s="194">
        <f t="shared" si="4"/>
        <v>18000</v>
      </c>
      <c r="W21" s="239">
        <v>18000</v>
      </c>
      <c r="X21" s="136">
        <f t="shared" si="5"/>
        <v>13730</v>
      </c>
      <c r="Y21" s="240">
        <f t="shared" si="6"/>
        <v>15409.090909090908</v>
      </c>
      <c r="Z21" s="142">
        <f t="shared" si="7"/>
        <v>7.7333333333333254E-2</v>
      </c>
      <c r="AA21" s="137">
        <f t="shared" si="8"/>
        <v>0.10896755162241882</v>
      </c>
      <c r="AB21" s="145">
        <v>1</v>
      </c>
      <c r="AC21" s="189">
        <f t="shared" si="9"/>
        <v>17647</v>
      </c>
      <c r="AD21" s="187">
        <f t="shared" si="10"/>
        <v>19392</v>
      </c>
      <c r="AE21" s="129">
        <f t="shared" si="11"/>
        <v>1745.28</v>
      </c>
      <c r="AF21" s="130">
        <f t="shared" si="12"/>
        <v>353.28</v>
      </c>
      <c r="AG21" s="131">
        <f t="shared" si="13"/>
        <v>1.8217821782178217E-2</v>
      </c>
      <c r="AH21" s="138">
        <f t="shared" si="14"/>
        <v>1392</v>
      </c>
      <c r="AI21" s="139">
        <f t="shared" si="15"/>
        <v>7.1782178217821777E-2</v>
      </c>
      <c r="AJ21" s="139">
        <f t="shared" si="16"/>
        <v>9.0749729840240601E-2</v>
      </c>
      <c r="AL21" s="197">
        <v>2156017157706</v>
      </c>
      <c r="AM21" s="197">
        <v>4985009753538</v>
      </c>
      <c r="AN21" s="197" t="s">
        <v>3708</v>
      </c>
      <c r="AO21" s="241" t="s">
        <v>0</v>
      </c>
      <c r="AP21" s="242" t="s">
        <v>921</v>
      </c>
      <c r="AQ21" s="242" t="s">
        <v>67</v>
      </c>
      <c r="AR21" s="242">
        <v>28600</v>
      </c>
      <c r="AS21" s="243">
        <f>VLOOKUP(B:B,[1]MICHELIN!$B:$K,8,0)</f>
        <v>13730</v>
      </c>
      <c r="AT21" s="243">
        <v>1050</v>
      </c>
      <c r="AU21" s="211" t="s">
        <v>3956</v>
      </c>
      <c r="AV21" s="197" t="s">
        <v>255</v>
      </c>
      <c r="AW21" s="134" t="str">
        <f>IFERROR(VLOOKUP(AV:AV,Q商品!B:E,4,0),"")</f>
        <v>2023年製 CROSSCLIMATE2 215/60R17 100V XL オールシーズンタイヤ 翌営業日発送</v>
      </c>
      <c r="AX21" s="134" t="str">
        <f>IFERROR(VLOOKUP(B:B,在庫!B:M,12,0),"")</f>
        <v>2023年製</v>
      </c>
      <c r="AY21" s="134">
        <f>VLOOKUP(B:B,在庫!B:K,10,0)</f>
        <v>3</v>
      </c>
      <c r="AZ21" s="244">
        <f>VLOOKUP(AL:AL,[1]MICHELIN!$B:$AH,32,0)</f>
        <v>605922056</v>
      </c>
      <c r="BA21" s="244">
        <f>VLOOKUP(AL:AL,[1]MICHELIN!$B:$AH,33,0)</f>
        <v>605922109</v>
      </c>
      <c r="BC21" s="11" t="s">
        <v>2055</v>
      </c>
    </row>
    <row r="22" spans="1:55" s="11" customFormat="1" ht="19.5" customHeight="1">
      <c r="A22" s="11">
        <f t="shared" si="0"/>
        <v>1</v>
      </c>
      <c r="B22" s="249">
        <f t="shared" si="1"/>
        <v>2156516157702</v>
      </c>
      <c r="C22" s="235">
        <f>VLOOKUP(B:B,[1]MICHELIN!$B:$K,9,0)</f>
        <v>16</v>
      </c>
      <c r="D22" s="11" t="s">
        <v>4677</v>
      </c>
      <c r="E22" s="11" t="s">
        <v>924</v>
      </c>
      <c r="F22" s="160" t="s">
        <v>6814</v>
      </c>
      <c r="G22" s="134"/>
      <c r="H22" s="132"/>
      <c r="I22" s="235">
        <f>VLOOKUP(B:B,[1]MICHELIN!$B:$K,10,0)</f>
        <v>24</v>
      </c>
      <c r="J22" s="132" t="s">
        <v>12</v>
      </c>
      <c r="K22" s="133" t="s">
        <v>1961</v>
      </c>
      <c r="L22" s="133">
        <v>24</v>
      </c>
      <c r="M22" s="135" t="s">
        <v>3998</v>
      </c>
      <c r="N22" s="236" t="s">
        <v>8557</v>
      </c>
      <c r="O22" s="236">
        <v>0</v>
      </c>
      <c r="P22" s="237">
        <v>16500</v>
      </c>
      <c r="Q22" s="238">
        <f t="shared" si="2"/>
        <v>14045.454545454544</v>
      </c>
      <c r="R22" s="144">
        <f t="shared" si="3"/>
        <v>0.11145631067961156</v>
      </c>
      <c r="S22" s="197">
        <v>1074476334</v>
      </c>
      <c r="T22" s="302" t="s">
        <v>7782</v>
      </c>
      <c r="U22" s="194">
        <f t="shared" si="4"/>
        <v>16500</v>
      </c>
      <c r="W22" s="239">
        <v>16500</v>
      </c>
      <c r="X22" s="136">
        <f t="shared" si="5"/>
        <v>12480</v>
      </c>
      <c r="Y22" s="240">
        <f t="shared" si="6"/>
        <v>14045.454545454544</v>
      </c>
      <c r="Z22" s="142">
        <f t="shared" si="7"/>
        <v>7.7272727272727382E-2</v>
      </c>
      <c r="AA22" s="137">
        <f t="shared" si="8"/>
        <v>0.11145631067961156</v>
      </c>
      <c r="AB22" s="145">
        <v>1</v>
      </c>
      <c r="AC22" s="189">
        <f t="shared" si="9"/>
        <v>16176</v>
      </c>
      <c r="AD22" s="187">
        <f t="shared" si="10"/>
        <v>17775</v>
      </c>
      <c r="AE22" s="129">
        <f t="shared" si="11"/>
        <v>1599.75</v>
      </c>
      <c r="AF22" s="130">
        <f t="shared" si="12"/>
        <v>324.75</v>
      </c>
      <c r="AG22" s="131">
        <f t="shared" si="13"/>
        <v>1.8270042194092825E-2</v>
      </c>
      <c r="AH22" s="138">
        <f t="shared" si="14"/>
        <v>1275</v>
      </c>
      <c r="AI22" s="139">
        <f t="shared" si="15"/>
        <v>7.1729957805907171E-2</v>
      </c>
      <c r="AJ22" s="139">
        <f t="shared" si="16"/>
        <v>9.3186268485518739E-2</v>
      </c>
      <c r="AL22" s="197">
        <v>2156516157702</v>
      </c>
      <c r="AM22" s="197">
        <v>4985009753644</v>
      </c>
      <c r="AN22" s="197" t="s">
        <v>3696</v>
      </c>
      <c r="AO22" s="241" t="s">
        <v>0</v>
      </c>
      <c r="AP22" s="242" t="s">
        <v>923</v>
      </c>
      <c r="AQ22" s="242" t="s">
        <v>73</v>
      </c>
      <c r="AR22" s="242">
        <v>26000</v>
      </c>
      <c r="AS22" s="243">
        <f>VLOOKUP(B:B,[1]MICHELIN!$B:$K,8,0)</f>
        <v>12480</v>
      </c>
      <c r="AT22" s="243">
        <v>1050</v>
      </c>
      <c r="AU22" s="211" t="s">
        <v>3956</v>
      </c>
      <c r="AV22" s="197" t="s">
        <v>256</v>
      </c>
      <c r="AW22" s="134" t="str">
        <f>IFERROR(VLOOKUP(AV:AV,Q商品!B:E,4,0),"")</f>
        <v>2023年製 CROSSCLIMATE2 215/65R16 102V XL オールシーズンタイヤ 翌営業日発送</v>
      </c>
      <c r="AX22" s="134" t="str">
        <f>IFERROR(VLOOKUP(B:B,在庫!B:M,12,0),"")</f>
        <v>2023年製</v>
      </c>
      <c r="AY22" s="134">
        <f>VLOOKUP(B:B,在庫!B:K,10,0)</f>
        <v>2</v>
      </c>
      <c r="AZ22" s="244">
        <f>VLOOKUP(AL:AL,[1]MICHELIN!$B:$AH,32,0)</f>
        <v>605922071</v>
      </c>
      <c r="BA22" s="244">
        <f>VLOOKUP(AL:AL,[1]MICHELIN!$B:$AH,33,0)</f>
        <v>605922124</v>
      </c>
      <c r="BC22" s="11" t="s">
        <v>2055</v>
      </c>
    </row>
    <row r="23" spans="1:55" s="11" customFormat="1" ht="19.5" customHeight="1">
      <c r="A23" s="247">
        <f t="shared" si="0"/>
        <v>2</v>
      </c>
      <c r="B23" s="261">
        <f t="shared" si="1"/>
        <v>2254018159962</v>
      </c>
      <c r="C23" s="235">
        <f>VLOOKUP(B:B,[1]MICHELIN!$B:$K,9,0)</f>
        <v>67</v>
      </c>
      <c r="D23" s="11" t="s">
        <v>4677</v>
      </c>
      <c r="E23" s="11" t="s">
        <v>926</v>
      </c>
      <c r="F23" s="160" t="s">
        <v>6815</v>
      </c>
      <c r="G23" s="134"/>
      <c r="H23" s="132"/>
      <c r="I23" s="235">
        <f>VLOOKUP(B:B,[1]MICHELIN!$B:$K,10,0)</f>
        <v>17</v>
      </c>
      <c r="J23" s="132">
        <v>152</v>
      </c>
      <c r="K23" s="133" t="s">
        <v>1961</v>
      </c>
      <c r="L23" s="133">
        <v>25</v>
      </c>
      <c r="M23" s="135" t="s">
        <v>2017</v>
      </c>
      <c r="N23" s="236" t="s">
        <v>8513</v>
      </c>
      <c r="O23" s="236" t="s">
        <v>2015</v>
      </c>
      <c r="P23" s="237">
        <v>25500</v>
      </c>
      <c r="Q23" s="238">
        <f t="shared" si="2"/>
        <v>23181.81818181818</v>
      </c>
      <c r="R23" s="144">
        <f t="shared" si="3"/>
        <v>0.3645882352941176</v>
      </c>
      <c r="S23" s="248">
        <v>1074476234</v>
      </c>
      <c r="T23" s="302" t="s">
        <v>8512</v>
      </c>
      <c r="U23" s="194">
        <f t="shared" si="4"/>
        <v>25500</v>
      </c>
      <c r="W23" s="239">
        <v>25500</v>
      </c>
      <c r="X23" s="136">
        <f t="shared" si="5"/>
        <v>14730</v>
      </c>
      <c r="Y23" s="240">
        <f t="shared" si="6"/>
        <v>23181.81818181818</v>
      </c>
      <c r="Z23" s="142">
        <f t="shared" si="7"/>
        <v>7.7333333333333254E-2</v>
      </c>
      <c r="AA23" s="137">
        <f t="shared" si="8"/>
        <v>0.3645882352941176</v>
      </c>
      <c r="AB23" s="145">
        <v>9</v>
      </c>
      <c r="AC23" s="189">
        <f t="shared" si="9"/>
        <v>25000</v>
      </c>
      <c r="AD23" s="187">
        <f t="shared" si="10"/>
        <v>27472</v>
      </c>
      <c r="AE23" s="129">
        <f t="shared" si="11"/>
        <v>2472.48</v>
      </c>
      <c r="AF23" s="130">
        <f t="shared" si="12"/>
        <v>500.48</v>
      </c>
      <c r="AG23" s="131">
        <f t="shared" si="13"/>
        <v>1.821782178217822E-2</v>
      </c>
      <c r="AH23" s="138">
        <f t="shared" si="14"/>
        <v>1972</v>
      </c>
      <c r="AI23" s="139">
        <f t="shared" si="15"/>
        <v>7.1782178217821777E-2</v>
      </c>
      <c r="AJ23" s="139">
        <f t="shared" si="16"/>
        <v>0.34637041351193937</v>
      </c>
      <c r="AK23" s="11" t="s">
        <v>150</v>
      </c>
      <c r="AL23" s="197">
        <v>2254018159962</v>
      </c>
      <c r="AM23" s="197">
        <v>4985009753095</v>
      </c>
      <c r="AN23" s="197" t="s">
        <v>152</v>
      </c>
      <c r="AO23" s="241" t="s">
        <v>146</v>
      </c>
      <c r="AP23" s="242" t="s">
        <v>925</v>
      </c>
      <c r="AQ23" s="242" t="s">
        <v>38</v>
      </c>
      <c r="AR23" s="242" t="s">
        <v>152</v>
      </c>
      <c r="AS23" s="243">
        <f>VLOOKUP(B:B,[1]MICHELIN!$B:$K,8,0)</f>
        <v>14730</v>
      </c>
      <c r="AT23" s="243"/>
      <c r="AU23" s="211" t="s">
        <v>3957</v>
      </c>
      <c r="AV23" s="197" t="s">
        <v>288</v>
      </c>
      <c r="AW23" s="134" t="str">
        <f>IFERROR(VLOOKUP(AV:AV,Q商品!B:E,4,0),"")</f>
        <v>2023年製 CROSSCLIMATE2 225/40R18 92Y XL オールシーズンタイヤ 翌営業日発送</v>
      </c>
      <c r="AX23" s="134" t="str">
        <f>IFERROR(VLOOKUP(B:B,在庫!B:M,12,0),"")</f>
        <v>2023年製</v>
      </c>
      <c r="AY23" s="246">
        <f>VLOOKUP(B:B,在庫!B:K,10,0)</f>
        <v>1</v>
      </c>
      <c r="AZ23" s="244" t="str">
        <f>VLOOKUP(AL:AL,[1]MICHELIN!$B:$AH,32,0)</f>
        <v/>
      </c>
      <c r="BA23" s="244" t="str">
        <f>VLOOKUP(AL:AL,[1]MICHELIN!$B:$AH,33,0)</f>
        <v/>
      </c>
      <c r="BC23" s="11" t="s">
        <v>150</v>
      </c>
    </row>
    <row r="24" spans="1:55" s="11" customFormat="1" ht="19.5" customHeight="1">
      <c r="A24" s="11">
        <f t="shared" si="0"/>
        <v>2</v>
      </c>
      <c r="B24" s="249">
        <f t="shared" si="1"/>
        <v>2254018157708</v>
      </c>
      <c r="C24" s="235">
        <f>VLOOKUP(B:B,[1]MICHELIN!$B:$K,9,0)</f>
        <v>20</v>
      </c>
      <c r="D24" s="11" t="s">
        <v>4677</v>
      </c>
      <c r="E24" s="11" t="s">
        <v>926</v>
      </c>
      <c r="F24" s="160" t="s">
        <v>6815</v>
      </c>
      <c r="G24" s="134"/>
      <c r="H24" s="132"/>
      <c r="I24" s="235">
        <f>VLOOKUP(B:B,[1]MICHELIN!$B:$K,10,0)</f>
        <v>10</v>
      </c>
      <c r="J24" s="132">
        <v>155</v>
      </c>
      <c r="K24" s="133" t="s">
        <v>1961</v>
      </c>
      <c r="L24" s="133">
        <v>25</v>
      </c>
      <c r="M24" s="135" t="s">
        <v>2017</v>
      </c>
      <c r="N24" s="236" t="s">
        <v>8513</v>
      </c>
      <c r="O24" s="236" t="s">
        <v>2015</v>
      </c>
      <c r="P24" s="237">
        <v>25500</v>
      </c>
      <c r="Q24" s="238">
        <f t="shared" si="2"/>
        <v>22704.545454545452</v>
      </c>
      <c r="R24" s="144">
        <f t="shared" si="3"/>
        <v>8.2122122122122027E-2</v>
      </c>
      <c r="S24" s="197">
        <v>1074476180</v>
      </c>
      <c r="T24" s="302" t="s">
        <v>7783</v>
      </c>
      <c r="U24" s="194">
        <f t="shared" si="4"/>
        <v>25500</v>
      </c>
      <c r="W24" s="239">
        <v>25500</v>
      </c>
      <c r="X24" s="136">
        <f t="shared" si="5"/>
        <v>20840</v>
      </c>
      <c r="Y24" s="240">
        <f t="shared" si="6"/>
        <v>22704.545454545452</v>
      </c>
      <c r="Z24" s="142">
        <f t="shared" si="7"/>
        <v>7.7333333333333254E-2</v>
      </c>
      <c r="AA24" s="137">
        <f t="shared" si="8"/>
        <v>8.2122122122122027E-2</v>
      </c>
      <c r="AB24" s="145"/>
      <c r="AC24" s="189">
        <f t="shared" si="9"/>
        <v>25000</v>
      </c>
      <c r="AD24" s="187">
        <f t="shared" si="10"/>
        <v>27472</v>
      </c>
      <c r="AE24" s="129">
        <f t="shared" si="11"/>
        <v>2472.48</v>
      </c>
      <c r="AF24" s="130">
        <f t="shared" si="12"/>
        <v>500.48</v>
      </c>
      <c r="AG24" s="131">
        <f t="shared" si="13"/>
        <v>1.821782178217822E-2</v>
      </c>
      <c r="AH24" s="138">
        <f t="shared" si="14"/>
        <v>1972</v>
      </c>
      <c r="AI24" s="139">
        <f t="shared" si="15"/>
        <v>7.1782178217821777E-2</v>
      </c>
      <c r="AJ24" s="139">
        <f t="shared" si="16"/>
        <v>6.3904300339943806E-2</v>
      </c>
      <c r="AL24" s="197">
        <v>2254018157708</v>
      </c>
      <c r="AM24" s="197">
        <v>4985009753095</v>
      </c>
      <c r="AN24" s="197" t="s">
        <v>3711</v>
      </c>
      <c r="AO24" s="241" t="s">
        <v>0</v>
      </c>
      <c r="AP24" s="242" t="s">
        <v>1305</v>
      </c>
      <c r="AQ24" s="242" t="s">
        <v>38</v>
      </c>
      <c r="AR24" s="242">
        <v>43400</v>
      </c>
      <c r="AS24" s="243">
        <f>VLOOKUP(B:B,[1]MICHELIN!$B:$K,8,0)</f>
        <v>20840</v>
      </c>
      <c r="AT24" s="243">
        <v>525</v>
      </c>
      <c r="AU24" s="211" t="s">
        <v>3956</v>
      </c>
      <c r="AV24" s="197" t="s">
        <v>257</v>
      </c>
      <c r="AW24" s="134" t="str">
        <f>IFERROR(VLOOKUP(AV:AV,Q商品!B:E,4,0),"")</f>
        <v>2023年製 CROSSCLIMATE2 225/40R18 92Y XL オールシーズンタイヤ 翌営業日発送</v>
      </c>
      <c r="AX24" s="134" t="str">
        <f>IFERROR(VLOOKUP(B:B,在庫!B:M,12,0),"")</f>
        <v>2023年製</v>
      </c>
      <c r="AY24" s="134">
        <f>VLOOKUP(B:B,在庫!B:K,10,0)</f>
        <v>1</v>
      </c>
      <c r="AZ24" s="244">
        <f>VLOOKUP(AL:AL,[1]MICHELIN!$B:$AH,32,0)</f>
        <v>605922045</v>
      </c>
      <c r="BA24" s="244">
        <f>VLOOKUP(AL:AL,[1]MICHELIN!$B:$AH,33,0)</f>
        <v>605922098</v>
      </c>
      <c r="BC24" s="11" t="s">
        <v>2055</v>
      </c>
    </row>
    <row r="25" spans="1:55" s="11" customFormat="1" ht="19.5" customHeight="1">
      <c r="A25" s="11">
        <f t="shared" si="0"/>
        <v>2</v>
      </c>
      <c r="B25" s="249">
        <f t="shared" si="1"/>
        <v>2254517157704</v>
      </c>
      <c r="C25" s="235">
        <f>VLOOKUP(B:B,[1]MICHELIN!$B:$K,9,0)</f>
        <v>12</v>
      </c>
      <c r="D25" s="11" t="s">
        <v>4677</v>
      </c>
      <c r="E25" s="11" t="s">
        <v>928</v>
      </c>
      <c r="F25" s="160" t="s">
        <v>6816</v>
      </c>
      <c r="G25" s="134"/>
      <c r="H25" s="132"/>
      <c r="I25" s="235">
        <f>VLOOKUP(B:B,[1]MICHELIN!$B:$K,10,0)</f>
        <v>30</v>
      </c>
      <c r="J25" s="132">
        <v>255</v>
      </c>
      <c r="K25" s="133" t="s">
        <v>1961</v>
      </c>
      <c r="L25" s="133">
        <v>26</v>
      </c>
      <c r="M25" s="135" t="s">
        <v>2014</v>
      </c>
      <c r="N25" s="236" t="s">
        <v>8558</v>
      </c>
      <c r="O25" s="236" t="s">
        <v>2015</v>
      </c>
      <c r="P25" s="237">
        <v>22999</v>
      </c>
      <c r="Q25" s="238">
        <f t="shared" si="2"/>
        <v>20430.909090909088</v>
      </c>
      <c r="R25" s="144">
        <f t="shared" si="3"/>
        <v>0.10478775473880918</v>
      </c>
      <c r="S25" s="197">
        <v>1074476179</v>
      </c>
      <c r="T25" s="303" t="s">
        <v>7784</v>
      </c>
      <c r="U25" s="194">
        <f t="shared" si="4"/>
        <v>22999</v>
      </c>
      <c r="W25" s="239">
        <v>22999</v>
      </c>
      <c r="X25" s="136">
        <f t="shared" si="5"/>
        <v>18290</v>
      </c>
      <c r="Y25" s="240">
        <f t="shared" si="6"/>
        <v>20430.909090909088</v>
      </c>
      <c r="Z25" s="142">
        <f t="shared" si="7"/>
        <v>7.7351189182138347E-2</v>
      </c>
      <c r="AA25" s="137">
        <f t="shared" si="8"/>
        <v>0.10478775473880918</v>
      </c>
      <c r="AB25" s="145" t="s">
        <v>8715</v>
      </c>
      <c r="AC25" s="189">
        <f t="shared" si="9"/>
        <v>22548</v>
      </c>
      <c r="AD25" s="187">
        <f t="shared" si="10"/>
        <v>24778</v>
      </c>
      <c r="AE25" s="129">
        <f t="shared" si="11"/>
        <v>2230.02</v>
      </c>
      <c r="AF25" s="130">
        <f t="shared" si="12"/>
        <v>451.02</v>
      </c>
      <c r="AG25" s="131">
        <f t="shared" si="13"/>
        <v>1.8202437646299134E-2</v>
      </c>
      <c r="AH25" s="138">
        <f t="shared" si="14"/>
        <v>1779</v>
      </c>
      <c r="AI25" s="139">
        <f t="shared" si="15"/>
        <v>7.1797562353700869E-2</v>
      </c>
      <c r="AJ25" s="139">
        <f t="shared" si="16"/>
        <v>8.658531709251005E-2</v>
      </c>
      <c r="AK25" s="11" t="s">
        <v>150</v>
      </c>
      <c r="AL25" s="197">
        <v>2254517157704</v>
      </c>
      <c r="AM25" s="197">
        <v>4985009753200</v>
      </c>
      <c r="AN25" s="197" t="s">
        <v>3699</v>
      </c>
      <c r="AO25" s="241" t="s">
        <v>0</v>
      </c>
      <c r="AP25" s="242" t="s">
        <v>927</v>
      </c>
      <c r="AQ25" s="242" t="s">
        <v>37</v>
      </c>
      <c r="AR25" s="242">
        <v>38100</v>
      </c>
      <c r="AS25" s="243">
        <f>VLOOKUP(B:B,[1]MICHELIN!$B:$K,8,0)</f>
        <v>18290</v>
      </c>
      <c r="AT25" s="243">
        <v>525</v>
      </c>
      <c r="AU25" s="211" t="s">
        <v>3956</v>
      </c>
      <c r="AV25" s="197" t="s">
        <v>258</v>
      </c>
      <c r="AW25" s="134" t="str">
        <f>IFERROR(VLOOKUP(AV:AV,Q商品!B:E,4,0),"")</f>
        <v>2022年製 CROSSCLIMATE2 225/45R17 94Y XL オールシーズンタイヤ 翌営業日発送</v>
      </c>
      <c r="AX25" s="134" t="str">
        <f>IFERROR(VLOOKUP(B:B,在庫!B:M,12,0),"")</f>
        <v>2022年製</v>
      </c>
      <c r="AY25" s="134">
        <f>VLOOKUP(B:B,在庫!B:K,10,0)</f>
        <v>2</v>
      </c>
      <c r="AZ25" s="244">
        <f>VLOOKUP(AL:AL,[1]MICHELIN!$B:$AH,32,0)</f>
        <v>605922052</v>
      </c>
      <c r="BA25" s="244">
        <f>VLOOKUP(AL:AL,[1]MICHELIN!$B:$AH,33,0)</f>
        <v>605922105</v>
      </c>
      <c r="BC25" s="11" t="s">
        <v>150</v>
      </c>
    </row>
    <row r="26" spans="1:55" s="11" customFormat="1" ht="19.5" customHeight="1">
      <c r="A26" s="11">
        <f t="shared" si="0"/>
        <v>2</v>
      </c>
      <c r="B26" s="249">
        <f t="shared" si="1"/>
        <v>2254518157703</v>
      </c>
      <c r="C26" s="235">
        <f>VLOOKUP(B:B,[1]MICHELIN!$B:$K,9,0)</f>
        <v>12</v>
      </c>
      <c r="D26" s="11" t="s">
        <v>4677</v>
      </c>
      <c r="E26" s="11" t="s">
        <v>930</v>
      </c>
      <c r="F26" s="160" t="s">
        <v>6817</v>
      </c>
      <c r="G26" s="134"/>
      <c r="H26" s="132"/>
      <c r="I26" s="235">
        <f>VLOOKUP(B:B,[1]MICHELIN!$B:$K,10,0)</f>
        <v>45</v>
      </c>
      <c r="J26" s="132">
        <v>255</v>
      </c>
      <c r="K26" s="133" t="s">
        <v>1961</v>
      </c>
      <c r="L26" s="133">
        <v>27</v>
      </c>
      <c r="M26" s="135" t="s">
        <v>3998</v>
      </c>
      <c r="N26" s="236" t="s">
        <v>8559</v>
      </c>
      <c r="O26" s="236">
        <v>0</v>
      </c>
      <c r="P26" s="237">
        <v>25700</v>
      </c>
      <c r="Q26" s="238">
        <f t="shared" si="2"/>
        <v>22409.090909090908</v>
      </c>
      <c r="R26" s="144">
        <f t="shared" si="3"/>
        <v>0.1110750507099391</v>
      </c>
      <c r="S26" s="197">
        <v>1074476367</v>
      </c>
      <c r="T26" s="302" t="s">
        <v>7786</v>
      </c>
      <c r="U26" s="194">
        <f t="shared" si="4"/>
        <v>25700</v>
      </c>
      <c r="W26" s="239">
        <v>25700</v>
      </c>
      <c r="X26" s="136">
        <f t="shared" si="5"/>
        <v>19920</v>
      </c>
      <c r="Y26" s="240">
        <f t="shared" si="6"/>
        <v>22409.090909090908</v>
      </c>
      <c r="Z26" s="142">
        <f t="shared" si="7"/>
        <v>7.7315175097276256E-2</v>
      </c>
      <c r="AA26" s="137">
        <f t="shared" si="8"/>
        <v>0.1110750507099391</v>
      </c>
      <c r="AB26" s="145">
        <v>1</v>
      </c>
      <c r="AC26" s="189">
        <f t="shared" si="9"/>
        <v>25196</v>
      </c>
      <c r="AD26" s="187">
        <f t="shared" si="10"/>
        <v>27687</v>
      </c>
      <c r="AE26" s="129">
        <f t="shared" si="11"/>
        <v>2491.83</v>
      </c>
      <c r="AF26" s="130">
        <f t="shared" si="12"/>
        <v>504.82999999999993</v>
      </c>
      <c r="AG26" s="131">
        <f t="shared" si="13"/>
        <v>1.8233466970058149E-2</v>
      </c>
      <c r="AH26" s="138">
        <f t="shared" si="14"/>
        <v>1987</v>
      </c>
      <c r="AI26" s="139">
        <f t="shared" si="15"/>
        <v>7.1766533029941848E-2</v>
      </c>
      <c r="AJ26" s="139">
        <f t="shared" si="16"/>
        <v>9.2841583739880953E-2</v>
      </c>
      <c r="AL26" s="197">
        <v>2254518157703</v>
      </c>
      <c r="AM26" s="197">
        <v>4985009753231</v>
      </c>
      <c r="AN26" s="197" t="s">
        <v>3714</v>
      </c>
      <c r="AO26" s="241" t="s">
        <v>0</v>
      </c>
      <c r="AP26" s="242" t="s">
        <v>929</v>
      </c>
      <c r="AQ26" s="242" t="s">
        <v>40</v>
      </c>
      <c r="AR26" s="242">
        <v>41500</v>
      </c>
      <c r="AS26" s="243">
        <f>VLOOKUP(B:B,[1]MICHELIN!$B:$K,8,0)</f>
        <v>19920</v>
      </c>
      <c r="AT26" s="243">
        <v>1050</v>
      </c>
      <c r="AU26" s="211" t="s">
        <v>3956</v>
      </c>
      <c r="AV26" s="197" t="s">
        <v>259</v>
      </c>
      <c r="AW26" s="134" t="str">
        <f>IFERROR(VLOOKUP(AV:AV,Q商品!B:E,4,0),"")</f>
        <v>2022年製 CROSSCLIMATE2 225/45R18 95Y XL オールシーズンタイヤ 翌営業日発送</v>
      </c>
      <c r="AX26" s="134" t="str">
        <f>IFERROR(VLOOKUP(B:B,在庫!B:M,12,0),"")</f>
        <v>2022年製</v>
      </c>
      <c r="AY26" s="134">
        <f>VLOOKUP(B:B,在庫!B:K,10,0)</f>
        <v>4</v>
      </c>
      <c r="AZ26" s="244">
        <f>VLOOKUP(AL:AL,[1]MICHELIN!$B:$AH,32,0)</f>
        <v>605922042</v>
      </c>
      <c r="BA26" s="244">
        <f>VLOOKUP(AL:AL,[1]MICHELIN!$B:$AH,33,0)</f>
        <v>605922095</v>
      </c>
      <c r="BC26" s="11" t="s">
        <v>2055</v>
      </c>
    </row>
    <row r="27" spans="1:55" s="11" customFormat="1" ht="19.5" customHeight="1">
      <c r="A27" s="11">
        <f t="shared" si="0"/>
        <v>1</v>
      </c>
      <c r="B27" s="249">
        <f t="shared" si="1"/>
        <v>2255017157706</v>
      </c>
      <c r="C27" s="235">
        <f>VLOOKUP(B:B,[1]MICHELIN!$B:$K,9,0)</f>
        <v>16</v>
      </c>
      <c r="D27" s="11" t="s">
        <v>4677</v>
      </c>
      <c r="E27" s="11" t="s">
        <v>932</v>
      </c>
      <c r="F27" s="160" t="s">
        <v>6816</v>
      </c>
      <c r="G27" s="134"/>
      <c r="H27" s="132"/>
      <c r="I27" s="235">
        <f>VLOOKUP(B:B,[1]MICHELIN!$B:$K,10,0)</f>
        <v>21</v>
      </c>
      <c r="J27" s="132">
        <v>255</v>
      </c>
      <c r="K27" s="133" t="s">
        <v>1961</v>
      </c>
      <c r="L27" s="133">
        <v>28</v>
      </c>
      <c r="M27" s="135" t="s">
        <v>2014</v>
      </c>
      <c r="N27" s="236" t="s">
        <v>7163</v>
      </c>
      <c r="O27" s="236" t="s">
        <v>2015</v>
      </c>
      <c r="P27" s="237">
        <v>23190</v>
      </c>
      <c r="Q27" s="238">
        <f t="shared" si="2"/>
        <v>20127.272727272724</v>
      </c>
      <c r="R27" s="144">
        <f t="shared" si="3"/>
        <v>0.11016260162601613</v>
      </c>
      <c r="S27" s="197">
        <v>1074476177</v>
      </c>
      <c r="T27" s="302" t="s">
        <v>7788</v>
      </c>
      <c r="U27" s="194">
        <f t="shared" si="4"/>
        <v>23190</v>
      </c>
      <c r="W27" s="239">
        <v>23190</v>
      </c>
      <c r="X27" s="136">
        <f t="shared" si="5"/>
        <v>17910</v>
      </c>
      <c r="Y27" s="240">
        <f t="shared" si="6"/>
        <v>20127.272727272724</v>
      </c>
      <c r="Z27" s="142">
        <f t="shared" si="7"/>
        <v>7.7317809400603732E-2</v>
      </c>
      <c r="AA27" s="137">
        <f t="shared" si="8"/>
        <v>0.11016260162601613</v>
      </c>
      <c r="AB27" s="145" t="s">
        <v>8715</v>
      </c>
      <c r="AC27" s="189">
        <f t="shared" si="9"/>
        <v>22735</v>
      </c>
      <c r="AD27" s="187">
        <f t="shared" si="10"/>
        <v>24983</v>
      </c>
      <c r="AE27" s="129">
        <f t="shared" si="11"/>
        <v>2248.4699999999998</v>
      </c>
      <c r="AF27" s="130">
        <f t="shared" si="12"/>
        <v>455.4699999999998</v>
      </c>
      <c r="AG27" s="131">
        <f t="shared" si="13"/>
        <v>1.8231197214105585E-2</v>
      </c>
      <c r="AH27" s="138">
        <f t="shared" si="14"/>
        <v>1793</v>
      </c>
      <c r="AI27" s="139">
        <f t="shared" si="15"/>
        <v>7.1768802785894412E-2</v>
      </c>
      <c r="AJ27" s="139">
        <f t="shared" si="16"/>
        <v>9.1931404411910542E-2</v>
      </c>
      <c r="AL27" s="197">
        <v>2255017157706</v>
      </c>
      <c r="AM27" s="197">
        <v>4985009753330</v>
      </c>
      <c r="AN27" s="197" t="s">
        <v>3703</v>
      </c>
      <c r="AO27" s="241" t="s">
        <v>0</v>
      </c>
      <c r="AP27" s="242" t="s">
        <v>931</v>
      </c>
      <c r="AQ27" s="242" t="s">
        <v>32</v>
      </c>
      <c r="AR27" s="242">
        <v>37300</v>
      </c>
      <c r="AS27" s="243">
        <f>VLOOKUP(B:B,[1]MICHELIN!$B:$K,8,0)</f>
        <v>17910</v>
      </c>
      <c r="AT27" s="243">
        <v>1050</v>
      </c>
      <c r="AU27" s="211" t="s">
        <v>3956</v>
      </c>
      <c r="AV27" s="197" t="s">
        <v>260</v>
      </c>
      <c r="AW27" s="134" t="str">
        <f>IFERROR(VLOOKUP(AV:AV,Q商品!B:E,4,0),"")</f>
        <v>2022年製以降 CROSSCLIMATE2 225/50R17 98Y XL オールシーズンタイヤ 翌営業日発送</v>
      </c>
      <c r="AX27" s="134" t="str">
        <f>IFERROR(VLOOKUP(B:B,在庫!B:M,12,0),"")</f>
        <v>2022年製</v>
      </c>
      <c r="AY27" s="134">
        <f>VLOOKUP(B:B,在庫!B:K,10,0)</f>
        <v>2</v>
      </c>
      <c r="AZ27" s="244">
        <f>VLOOKUP(AL:AL,[1]MICHELIN!$B:$AH,32,0)</f>
        <v>605922058</v>
      </c>
      <c r="BA27" s="244">
        <f>VLOOKUP(AL:AL,[1]MICHELIN!$B:$AH,33,0)</f>
        <v>605922111</v>
      </c>
      <c r="BC27" s="11" t="s">
        <v>2055</v>
      </c>
    </row>
    <row r="28" spans="1:55" s="11" customFormat="1" ht="19.5" customHeight="1">
      <c r="A28" s="11">
        <f t="shared" si="0"/>
        <v>1</v>
      </c>
      <c r="B28" s="249">
        <f t="shared" si="1"/>
        <v>2255516157702</v>
      </c>
      <c r="C28" s="235">
        <f>VLOOKUP(B:B,[1]MICHELIN!$B:$K,9,0)</f>
        <v>0</v>
      </c>
      <c r="D28" s="11" t="s">
        <v>4677</v>
      </c>
      <c r="E28" s="11" t="s">
        <v>934</v>
      </c>
      <c r="F28" s="160" t="s">
        <v>6818</v>
      </c>
      <c r="G28" s="134"/>
      <c r="H28" s="132"/>
      <c r="I28" s="235">
        <f>VLOOKUP(B:B,[1]MICHELIN!$B:$K,10,0)</f>
        <v>13</v>
      </c>
      <c r="J28" s="132">
        <v>2135</v>
      </c>
      <c r="K28" s="133" t="s">
        <v>1961</v>
      </c>
      <c r="L28" s="133">
        <v>29</v>
      </c>
      <c r="M28" s="135" t="s">
        <v>3998</v>
      </c>
      <c r="N28" s="236" t="s">
        <v>8560</v>
      </c>
      <c r="O28" s="236">
        <v>0</v>
      </c>
      <c r="P28" s="237">
        <v>19600</v>
      </c>
      <c r="Q28" s="238">
        <f t="shared" si="2"/>
        <v>16863.636363636364</v>
      </c>
      <c r="R28" s="144">
        <f t="shared" si="3"/>
        <v>9.153638814016174E-2</v>
      </c>
      <c r="S28" s="197">
        <v>1074476357</v>
      </c>
      <c r="T28" s="302" t="s">
        <v>7789</v>
      </c>
      <c r="U28" s="194">
        <f t="shared" si="4"/>
        <v>19600</v>
      </c>
      <c r="W28" s="239">
        <v>19600</v>
      </c>
      <c r="X28" s="136">
        <f t="shared" si="5"/>
        <v>15320</v>
      </c>
      <c r="Y28" s="240">
        <f t="shared" si="6"/>
        <v>16863.636363636364</v>
      </c>
      <c r="Z28" s="142">
        <f t="shared" si="7"/>
        <v>7.729591836734695E-2</v>
      </c>
      <c r="AA28" s="137">
        <f t="shared" si="8"/>
        <v>9.153638814016174E-2</v>
      </c>
      <c r="AB28" s="145">
        <v>1</v>
      </c>
      <c r="AC28" s="189">
        <f t="shared" si="9"/>
        <v>19215</v>
      </c>
      <c r="AD28" s="187">
        <f t="shared" si="10"/>
        <v>21115</v>
      </c>
      <c r="AE28" s="129">
        <f t="shared" si="11"/>
        <v>1900.35</v>
      </c>
      <c r="AF28" s="130">
        <f t="shared" si="12"/>
        <v>385.34999999999991</v>
      </c>
      <c r="AG28" s="131">
        <f t="shared" si="13"/>
        <v>1.8250059199621117E-2</v>
      </c>
      <c r="AH28" s="138">
        <f t="shared" si="14"/>
        <v>1515</v>
      </c>
      <c r="AI28" s="139">
        <f t="shared" si="15"/>
        <v>7.1749940800378872E-2</v>
      </c>
      <c r="AJ28" s="139">
        <f t="shared" si="16"/>
        <v>7.3286328940540629E-2</v>
      </c>
      <c r="AL28" s="197">
        <v>2255516157702</v>
      </c>
      <c r="AM28" s="197">
        <v>4985009753408</v>
      </c>
      <c r="AN28" s="197" t="s">
        <v>3691</v>
      </c>
      <c r="AO28" s="241" t="s">
        <v>0</v>
      </c>
      <c r="AP28" s="242" t="s">
        <v>933</v>
      </c>
      <c r="AQ28" s="242" t="s">
        <v>45</v>
      </c>
      <c r="AR28" s="242">
        <v>31900</v>
      </c>
      <c r="AS28" s="243">
        <f>VLOOKUP(B:B,[1]MICHELIN!$B:$K,8,0)</f>
        <v>15320</v>
      </c>
      <c r="AT28" s="243">
        <v>1050</v>
      </c>
      <c r="AU28" s="211" t="s">
        <v>3956</v>
      </c>
      <c r="AV28" s="197" t="s">
        <v>261</v>
      </c>
      <c r="AW28" s="134" t="str">
        <f>IFERROR(VLOOKUP(AV:AV,Q商品!B:E,4,0),"")</f>
        <v>2022年製 CROSSCLIMATE2 225/55R16 99W XL オールシーズンタイヤ 翌営業日発送</v>
      </c>
      <c r="AX28" s="134" t="str">
        <f>IFERROR(VLOOKUP(B:B,在庫!B:M,12,0),"")</f>
        <v>2021年製</v>
      </c>
      <c r="AY28" s="134">
        <f>VLOOKUP(B:B,在庫!B:K,10,0)</f>
        <v>5</v>
      </c>
      <c r="AZ28" s="244">
        <f>VLOOKUP(AL:AL,[1]MICHELIN!$B:$AH,32,0)</f>
        <v>605922069</v>
      </c>
      <c r="BA28" s="244">
        <f>VLOOKUP(AL:AL,[1]MICHELIN!$B:$AH,33,0)</f>
        <v>605922122</v>
      </c>
      <c r="BC28" s="11" t="s">
        <v>2055</v>
      </c>
    </row>
    <row r="29" spans="1:55" s="11" customFormat="1" ht="19.5" customHeight="1">
      <c r="A29" s="11">
        <f t="shared" si="0"/>
        <v>1</v>
      </c>
      <c r="B29" s="249">
        <f t="shared" si="1"/>
        <v>2255517157701</v>
      </c>
      <c r="C29" s="235">
        <f>VLOOKUP(B:B,[1]MICHELIN!$B:$K,9,0)</f>
        <v>16</v>
      </c>
      <c r="D29" s="11" t="s">
        <v>4677</v>
      </c>
      <c r="E29" s="11" t="s">
        <v>938</v>
      </c>
      <c r="F29" s="160" t="s">
        <v>6819</v>
      </c>
      <c r="G29" s="134"/>
      <c r="H29" s="132"/>
      <c r="I29" s="235">
        <f>VLOOKUP(B:B,[1]MICHELIN!$B:$K,10,0)</f>
        <v>8</v>
      </c>
      <c r="J29" s="132">
        <v>1400</v>
      </c>
      <c r="K29" s="133" t="s">
        <v>1961</v>
      </c>
      <c r="L29" s="133">
        <v>30</v>
      </c>
      <c r="M29" s="135" t="s">
        <v>3998</v>
      </c>
      <c r="N29" s="236" t="s">
        <v>2416</v>
      </c>
      <c r="O29" s="236">
        <v>0</v>
      </c>
      <c r="P29" s="237">
        <v>22700</v>
      </c>
      <c r="Q29" s="238">
        <f t="shared" si="2"/>
        <v>20159.090909090908</v>
      </c>
      <c r="R29" s="144">
        <f t="shared" si="3"/>
        <v>0.13091319052987593</v>
      </c>
      <c r="S29" s="197">
        <v>1074476178</v>
      </c>
      <c r="T29" s="302" t="s">
        <v>7790</v>
      </c>
      <c r="U29" s="194">
        <f t="shared" si="4"/>
        <v>22700</v>
      </c>
      <c r="W29" s="239">
        <v>22700</v>
      </c>
      <c r="X29" s="136">
        <f t="shared" si="5"/>
        <v>17520</v>
      </c>
      <c r="Y29" s="240">
        <f t="shared" si="6"/>
        <v>20159.090909090908</v>
      </c>
      <c r="Z29" s="142">
        <f t="shared" si="7"/>
        <v>7.7268722466960371E-2</v>
      </c>
      <c r="AA29" s="137">
        <f t="shared" si="8"/>
        <v>0.13091319052987593</v>
      </c>
      <c r="AB29" s="145">
        <v>1</v>
      </c>
      <c r="AC29" s="189">
        <f t="shared" si="9"/>
        <v>22254</v>
      </c>
      <c r="AD29" s="187">
        <f t="shared" si="10"/>
        <v>24454</v>
      </c>
      <c r="AE29" s="129">
        <f t="shared" si="11"/>
        <v>2200.86</v>
      </c>
      <c r="AF29" s="130">
        <f t="shared" si="12"/>
        <v>446.86000000000013</v>
      </c>
      <c r="AG29" s="131">
        <f t="shared" si="13"/>
        <v>1.8273493089065188E-2</v>
      </c>
      <c r="AH29" s="138">
        <f t="shared" si="14"/>
        <v>1754</v>
      </c>
      <c r="AI29" s="139">
        <f t="shared" si="15"/>
        <v>7.1726506910934823E-2</v>
      </c>
      <c r="AJ29" s="139">
        <f t="shared" si="16"/>
        <v>0.11263969744081075</v>
      </c>
      <c r="AL29" s="197">
        <v>2255517157701</v>
      </c>
      <c r="AM29" s="197">
        <v>4985009753439</v>
      </c>
      <c r="AN29" s="197" t="s">
        <v>3706</v>
      </c>
      <c r="AO29" s="241" t="s">
        <v>0</v>
      </c>
      <c r="AP29" s="242" t="s">
        <v>937</v>
      </c>
      <c r="AQ29" s="242" t="s">
        <v>52</v>
      </c>
      <c r="AR29" s="242">
        <v>36500</v>
      </c>
      <c r="AS29" s="243">
        <f>VLOOKUP(B:B,[1]MICHELIN!$B:$K,8,0)</f>
        <v>17520</v>
      </c>
      <c r="AT29" s="243">
        <v>525</v>
      </c>
      <c r="AU29" s="211" t="s">
        <v>3956</v>
      </c>
      <c r="AV29" s="197" t="s">
        <v>262</v>
      </c>
      <c r="AW29" s="134" t="str">
        <f>IFERROR(VLOOKUP(AV:AV,Q商品!B:E,4,0),"")</f>
        <v>2023年製 CROSSCLIMATE2 225/55R17 101Y XL オールシーズンタイヤ 翌営業日発送</v>
      </c>
      <c r="AX29" s="134" t="str">
        <f>IFERROR(VLOOKUP(B:B,在庫!B:M,12,0),"")</f>
        <v>2023年製</v>
      </c>
      <c r="AY29" s="246">
        <f>VLOOKUP(B:B,在庫!B:K,10,0)</f>
        <v>2</v>
      </c>
      <c r="AZ29" s="244">
        <f>VLOOKUP(AL:AL,[1]MICHELIN!$B:$AH,32,0)</f>
        <v>605922054</v>
      </c>
      <c r="BA29" s="244">
        <f>VLOOKUP(AL:AL,[1]MICHELIN!$B:$AH,33,0)</f>
        <v>605922107</v>
      </c>
      <c r="BC29" s="11" t="s">
        <v>2055</v>
      </c>
    </row>
    <row r="30" spans="1:55" s="11" customFormat="1" ht="19.5" customHeight="1">
      <c r="A30" s="11">
        <f t="shared" si="0"/>
        <v>1</v>
      </c>
      <c r="B30" s="249">
        <f t="shared" si="1"/>
        <v>2255518157700</v>
      </c>
      <c r="C30" s="235">
        <f>VLOOKUP(B:B,[1]MICHELIN!$B:$K,9,0)</f>
        <v>85</v>
      </c>
      <c r="D30" s="11" t="s">
        <v>4677</v>
      </c>
      <c r="E30" s="11" t="s">
        <v>5453</v>
      </c>
      <c r="F30" s="160" t="s">
        <v>8394</v>
      </c>
      <c r="G30" s="134"/>
      <c r="H30" s="132"/>
      <c r="I30" s="235">
        <f>VLOOKUP(B:B,[1]MICHELIN!$B:$K,10,0)</f>
        <v>2</v>
      </c>
      <c r="J30" s="132">
        <v>7</v>
      </c>
      <c r="K30" s="133" t="s">
        <v>1961</v>
      </c>
      <c r="L30" s="133">
        <v>31</v>
      </c>
      <c r="M30" s="135" t="s">
        <v>2018</v>
      </c>
      <c r="N30" s="236" t="s">
        <v>8575</v>
      </c>
      <c r="O30" s="236" t="s">
        <v>2015</v>
      </c>
      <c r="P30" s="237">
        <v>22880</v>
      </c>
      <c r="Q30" s="238">
        <f t="shared" si="2"/>
        <v>19845.454545454544</v>
      </c>
      <c r="R30" s="144">
        <f t="shared" si="3"/>
        <v>0.12423270728355468</v>
      </c>
      <c r="S30" s="197">
        <v>1074475798</v>
      </c>
      <c r="T30" s="303" t="s">
        <v>7791</v>
      </c>
      <c r="U30" s="194">
        <f t="shared" si="4"/>
        <v>22880</v>
      </c>
      <c r="W30" s="239">
        <v>22880</v>
      </c>
      <c r="X30" s="136">
        <f t="shared" si="5"/>
        <v>17380</v>
      </c>
      <c r="Y30" s="240">
        <f t="shared" si="6"/>
        <v>19845.454545454544</v>
      </c>
      <c r="Z30" s="142">
        <f t="shared" si="7"/>
        <v>7.7316433566433584E-2</v>
      </c>
      <c r="AA30" s="137">
        <f t="shared" si="8"/>
        <v>0.12423270728355468</v>
      </c>
      <c r="AB30" s="347"/>
      <c r="AC30" s="189">
        <f t="shared" si="9"/>
        <v>22431</v>
      </c>
      <c r="AD30" s="187">
        <f t="shared" si="10"/>
        <v>24649</v>
      </c>
      <c r="AE30" s="129">
        <f t="shared" si="11"/>
        <v>2218.41</v>
      </c>
      <c r="AF30" s="130">
        <f t="shared" si="12"/>
        <v>449.40999999999985</v>
      </c>
      <c r="AG30" s="131">
        <f t="shared" si="13"/>
        <v>1.8232382652440256E-2</v>
      </c>
      <c r="AH30" s="138">
        <f t="shared" si="14"/>
        <v>1769</v>
      </c>
      <c r="AI30" s="139">
        <f t="shared" si="15"/>
        <v>7.1767617347559737E-2</v>
      </c>
      <c r="AJ30" s="139">
        <f t="shared" si="16"/>
        <v>0.10600032463111442</v>
      </c>
      <c r="AL30" s="197">
        <v>2255518157700</v>
      </c>
      <c r="AM30" s="197">
        <v>4985009753835</v>
      </c>
      <c r="AN30" s="197" t="s">
        <v>3718</v>
      </c>
      <c r="AO30" s="241" t="s">
        <v>0</v>
      </c>
      <c r="AP30" s="242" t="s">
        <v>939</v>
      </c>
      <c r="AQ30" s="242" t="s">
        <v>71</v>
      </c>
      <c r="AR30" s="242">
        <v>36200</v>
      </c>
      <c r="AS30" s="243">
        <v>17380</v>
      </c>
      <c r="AT30" s="243">
        <v>1050</v>
      </c>
      <c r="AU30" s="211" t="s">
        <v>3956</v>
      </c>
      <c r="AV30" s="197" t="s">
        <v>3400</v>
      </c>
      <c r="AW30" s="134" t="str">
        <f>IFERROR(VLOOKUP(AV:AV,Q商品!B:E,4,0),"")</f>
        <v>2023年製 CROSSCLIMATE 2 225/55R18 98V オールシーズン 翌営業日発送</v>
      </c>
      <c r="AX30" s="134" t="str">
        <f>IFERROR(VLOOKUP(B:B,在庫!B:M,12,0),"")</f>
        <v>2023年製</v>
      </c>
      <c r="AY30" s="134">
        <f>VLOOKUP(B:B,在庫!B:K,10,0)</f>
        <v>1</v>
      </c>
      <c r="AZ30" s="244">
        <v>605922043</v>
      </c>
      <c r="BA30" s="244">
        <v>605922096</v>
      </c>
      <c r="BC30" s="11" t="s">
        <v>2055</v>
      </c>
    </row>
    <row r="31" spans="1:55" s="11" customFormat="1" ht="19.5" customHeight="1">
      <c r="A31" s="11">
        <f t="shared" si="0"/>
        <v>1</v>
      </c>
      <c r="B31" s="249">
        <f t="shared" si="1"/>
        <v>2256018157702</v>
      </c>
      <c r="C31" s="235">
        <f>VLOOKUP(B:B,[1]MICHELIN!$B:$K,9,0)</f>
        <v>28</v>
      </c>
      <c r="D31" s="11" t="s">
        <v>4677</v>
      </c>
      <c r="E31" s="11" t="s">
        <v>943</v>
      </c>
      <c r="F31" s="160" t="s">
        <v>6820</v>
      </c>
      <c r="G31" s="134"/>
      <c r="H31" s="132"/>
      <c r="I31" s="235">
        <f>VLOOKUP(B:B,[1]MICHELIN!$B:$K,10,0)</f>
        <v>2</v>
      </c>
      <c r="J31" s="132">
        <v>334</v>
      </c>
      <c r="K31" s="133" t="s">
        <v>1961</v>
      </c>
      <c r="L31" s="133">
        <v>33</v>
      </c>
      <c r="M31" s="135" t="s">
        <v>3998</v>
      </c>
      <c r="N31" s="236">
        <v>21580</v>
      </c>
      <c r="O31" s="236">
        <v>0</v>
      </c>
      <c r="P31" s="237">
        <v>21580</v>
      </c>
      <c r="Q31" s="238">
        <f t="shared" si="2"/>
        <v>18663.63636363636</v>
      </c>
      <c r="R31" s="144">
        <f t="shared" si="3"/>
        <v>0.12289332683877237</v>
      </c>
      <c r="S31" s="197">
        <v>1074475796</v>
      </c>
      <c r="T31" s="305" t="s">
        <v>7793</v>
      </c>
      <c r="U31" s="194">
        <f t="shared" si="4"/>
        <v>21580</v>
      </c>
      <c r="W31" s="239">
        <v>21580</v>
      </c>
      <c r="X31" s="136">
        <f t="shared" si="5"/>
        <v>16370</v>
      </c>
      <c r="Y31" s="240">
        <f t="shared" si="6"/>
        <v>18663.63636363636</v>
      </c>
      <c r="Z31" s="142">
        <f t="shared" si="7"/>
        <v>7.7293790546802521E-2</v>
      </c>
      <c r="AA31" s="137">
        <f t="shared" si="8"/>
        <v>0.12289332683877237</v>
      </c>
      <c r="AB31" s="145"/>
      <c r="AC31" s="189">
        <f t="shared" si="9"/>
        <v>21156</v>
      </c>
      <c r="AD31" s="187">
        <f t="shared" si="10"/>
        <v>23248</v>
      </c>
      <c r="AE31" s="129">
        <f t="shared" si="11"/>
        <v>2092.3199999999997</v>
      </c>
      <c r="AF31" s="130">
        <f t="shared" si="12"/>
        <v>424.31999999999971</v>
      </c>
      <c r="AG31" s="131">
        <f t="shared" si="13"/>
        <v>1.8251892635925658E-2</v>
      </c>
      <c r="AH31" s="138">
        <f t="shared" si="14"/>
        <v>1668</v>
      </c>
      <c r="AI31" s="139">
        <f t="shared" si="15"/>
        <v>7.1748107364074332E-2</v>
      </c>
      <c r="AJ31" s="139">
        <f t="shared" si="16"/>
        <v>0.10464143420284672</v>
      </c>
      <c r="AL31" s="197">
        <v>2256018157702</v>
      </c>
      <c r="AM31" s="197">
        <v>4985009753842</v>
      </c>
      <c r="AN31" s="197" t="s">
        <v>3720</v>
      </c>
      <c r="AO31" s="241" t="s">
        <v>0</v>
      </c>
      <c r="AP31" s="242" t="s">
        <v>942</v>
      </c>
      <c r="AQ31" s="242" t="s">
        <v>84</v>
      </c>
      <c r="AR31" s="242">
        <v>34100</v>
      </c>
      <c r="AS31" s="243">
        <v>16370</v>
      </c>
      <c r="AT31" s="243">
        <v>1050</v>
      </c>
      <c r="AU31" s="211" t="s">
        <v>3956</v>
      </c>
      <c r="AV31" s="197" t="s">
        <v>3401</v>
      </c>
      <c r="AW31" s="134" t="str">
        <f>IFERROR(VLOOKUP(AV:AV,Q商品!B:E,4,0),"")</f>
        <v>2023年製 CROSSCLIMATE 2 225/60R18 104W XL オールシーズン 翌営業日発送</v>
      </c>
      <c r="AX31" s="134" t="str">
        <f>IFERROR(VLOOKUP(B:B,在庫!B:M,12,0),"")</f>
        <v>2023年製</v>
      </c>
      <c r="AY31" s="246">
        <f>VLOOKUP(B:B,在庫!B:K,10,0)</f>
        <v>1</v>
      </c>
      <c r="AZ31" s="244">
        <v>605922050</v>
      </c>
      <c r="BA31" s="244">
        <v>605922103</v>
      </c>
      <c r="BC31" s="11" t="s">
        <v>2055</v>
      </c>
    </row>
    <row r="32" spans="1:55" s="11" customFormat="1" ht="19.5" customHeight="1">
      <c r="A32" s="11">
        <f t="shared" si="0"/>
        <v>1</v>
      </c>
      <c r="B32" s="249">
        <f t="shared" si="1"/>
        <v>2354018157705</v>
      </c>
      <c r="C32" s="235">
        <f>VLOOKUP(B:B,[1]MICHELIN!$B:$K,9,0)</f>
        <v>8</v>
      </c>
      <c r="D32" s="11" t="s">
        <v>4677</v>
      </c>
      <c r="E32" s="11" t="s">
        <v>8561</v>
      </c>
      <c r="F32" s="160" t="s">
        <v>6821</v>
      </c>
      <c r="G32" s="134"/>
      <c r="H32" s="132"/>
      <c r="I32" s="235">
        <f>VLOOKUP(B:B,[1]MICHELIN!$B:$K,10,0)</f>
        <v>20</v>
      </c>
      <c r="J32" s="132">
        <v>1009</v>
      </c>
      <c r="K32" s="133" t="s">
        <v>1961</v>
      </c>
      <c r="L32" s="133">
        <v>34</v>
      </c>
      <c r="M32" s="135" t="s">
        <v>3998</v>
      </c>
      <c r="N32" s="236">
        <v>28000</v>
      </c>
      <c r="O32" s="236">
        <v>0</v>
      </c>
      <c r="P32" s="237">
        <v>28000</v>
      </c>
      <c r="Q32" s="238">
        <f t="shared" si="2"/>
        <v>24499.999999999996</v>
      </c>
      <c r="R32" s="144">
        <f t="shared" si="3"/>
        <v>0.10448979591836721</v>
      </c>
      <c r="S32" s="197">
        <v>1074476213</v>
      </c>
      <c r="T32" s="302" t="s">
        <v>7794</v>
      </c>
      <c r="U32" s="194">
        <f t="shared" si="4"/>
        <v>28000</v>
      </c>
      <c r="W32" s="239">
        <v>28000</v>
      </c>
      <c r="X32" s="136">
        <f t="shared" si="5"/>
        <v>21940</v>
      </c>
      <c r="Y32" s="240">
        <f t="shared" si="6"/>
        <v>24499.999999999996</v>
      </c>
      <c r="Z32" s="142">
        <f t="shared" si="7"/>
        <v>7.728571428571418E-2</v>
      </c>
      <c r="AA32" s="137">
        <f t="shared" si="8"/>
        <v>0.10448979591836721</v>
      </c>
      <c r="AB32" s="145">
        <v>1</v>
      </c>
      <c r="AC32" s="189">
        <f t="shared" si="9"/>
        <v>27450</v>
      </c>
      <c r="AD32" s="187">
        <f t="shared" si="10"/>
        <v>30164</v>
      </c>
      <c r="AE32" s="129">
        <f t="shared" si="11"/>
        <v>2714.7599999999998</v>
      </c>
      <c r="AF32" s="130">
        <f t="shared" si="12"/>
        <v>550.75999999999976</v>
      </c>
      <c r="AG32" s="131">
        <f t="shared" si="13"/>
        <v>1.8258851611192142E-2</v>
      </c>
      <c r="AH32" s="138">
        <f t="shared" si="14"/>
        <v>2164</v>
      </c>
      <c r="AI32" s="139">
        <f t="shared" si="15"/>
        <v>7.1741148388807852E-2</v>
      </c>
      <c r="AJ32" s="139">
        <f t="shared" si="16"/>
        <v>8.6230944307175067E-2</v>
      </c>
      <c r="AL32" s="197">
        <v>2354018157705</v>
      </c>
      <c r="AM32" s="197">
        <v>4985009753101</v>
      </c>
      <c r="AN32" s="197" t="s">
        <v>3712</v>
      </c>
      <c r="AO32" s="241" t="s">
        <v>0</v>
      </c>
      <c r="AP32" s="242" t="s">
        <v>944</v>
      </c>
      <c r="AQ32" s="242" t="s">
        <v>34</v>
      </c>
      <c r="AR32" s="242">
        <v>45700</v>
      </c>
      <c r="AS32" s="243">
        <f>VLOOKUP(B:B,[1]MICHELIN!$B:$K,8,0)</f>
        <v>21940</v>
      </c>
      <c r="AT32" s="243">
        <v>1050</v>
      </c>
      <c r="AU32" s="211" t="s">
        <v>3956</v>
      </c>
      <c r="AV32" s="197" t="s">
        <v>264</v>
      </c>
      <c r="AW32" s="134" t="str">
        <f>IFERROR(VLOOKUP(AV:AV,Q商品!B:E,4,0),"")</f>
        <v>2022年製 CROSSCLIMATE2 235/40R18 95Y XL オールシーズンタイヤ 翌営業日発送</v>
      </c>
      <c r="AX32" s="134" t="str">
        <f>IFERROR(VLOOKUP(B:B,在庫!B:M,12,0),"")</f>
        <v>2022年製</v>
      </c>
      <c r="AY32" s="134">
        <f>VLOOKUP(B:B,在庫!B:K,10,0)</f>
        <v>5</v>
      </c>
      <c r="AZ32" s="244">
        <f>VLOOKUP(AL:AL,[1]MICHELIN!$B:$AH,32,0)</f>
        <v>605922047</v>
      </c>
      <c r="BA32" s="244">
        <f>VLOOKUP(AL:AL,[1]MICHELIN!$B:$AH,33,0)</f>
        <v>605922100</v>
      </c>
      <c r="BC32" s="11" t="s">
        <v>2055</v>
      </c>
    </row>
    <row r="33" spans="1:55" s="11" customFormat="1" ht="19.5" customHeight="1">
      <c r="A33" s="11">
        <f t="shared" si="0"/>
        <v>1</v>
      </c>
      <c r="B33" s="249">
        <f t="shared" si="1"/>
        <v>2354019157704</v>
      </c>
      <c r="C33" s="235">
        <f>VLOOKUP(B:B,[1]MICHELIN!$B:$K,9,0)</f>
        <v>16</v>
      </c>
      <c r="D33" s="11" t="s">
        <v>4677</v>
      </c>
      <c r="E33" s="11" t="s">
        <v>946</v>
      </c>
      <c r="F33" s="160" t="s">
        <v>6822</v>
      </c>
      <c r="G33" s="134"/>
      <c r="H33" s="132"/>
      <c r="I33" s="235">
        <f>VLOOKUP(B:B,[1]MICHELIN!$B:$K,10,0)</f>
        <v>12</v>
      </c>
      <c r="J33" s="132">
        <v>1009</v>
      </c>
      <c r="K33" s="133" t="s">
        <v>1961</v>
      </c>
      <c r="L33" s="133">
        <v>35</v>
      </c>
      <c r="M33" s="135" t="s">
        <v>2014</v>
      </c>
      <c r="N33" s="236" t="s">
        <v>2425</v>
      </c>
      <c r="O33" s="236" t="s">
        <v>2015</v>
      </c>
      <c r="P33" s="237">
        <v>30000</v>
      </c>
      <c r="Q33" s="238">
        <f t="shared" si="2"/>
        <v>26318.181818181816</v>
      </c>
      <c r="R33" s="144">
        <f t="shared" si="3"/>
        <v>8.2383419689119108E-2</v>
      </c>
      <c r="S33" s="197">
        <v>1074476176</v>
      </c>
      <c r="T33" s="303" t="s">
        <v>7795</v>
      </c>
      <c r="U33" s="194">
        <f t="shared" si="4"/>
        <v>30000</v>
      </c>
      <c r="W33" s="239">
        <v>30000</v>
      </c>
      <c r="X33" s="136">
        <f t="shared" si="5"/>
        <v>24150</v>
      </c>
      <c r="Y33" s="240">
        <f t="shared" si="6"/>
        <v>26318.181818181816</v>
      </c>
      <c r="Z33" s="142">
        <f t="shared" si="7"/>
        <v>7.7299999999999924E-2</v>
      </c>
      <c r="AA33" s="137">
        <f t="shared" si="8"/>
        <v>8.2383419689119108E-2</v>
      </c>
      <c r="AB33" s="347" t="s">
        <v>8715</v>
      </c>
      <c r="AC33" s="189">
        <f t="shared" si="9"/>
        <v>29411</v>
      </c>
      <c r="AD33" s="187">
        <f t="shared" si="10"/>
        <v>32319</v>
      </c>
      <c r="AE33" s="129">
        <f t="shared" si="11"/>
        <v>2908.71</v>
      </c>
      <c r="AF33" s="130">
        <f t="shared" si="12"/>
        <v>589.71</v>
      </c>
      <c r="AG33" s="131">
        <f t="shared" si="13"/>
        <v>1.8246542281630002E-2</v>
      </c>
      <c r="AH33" s="138">
        <f t="shared" si="14"/>
        <v>2319</v>
      </c>
      <c r="AI33" s="139">
        <f t="shared" si="15"/>
        <v>7.1753457718369995E-2</v>
      </c>
      <c r="AJ33" s="139">
        <f t="shared" si="16"/>
        <v>6.4136877407489107E-2</v>
      </c>
      <c r="AL33" s="197">
        <v>2354019157704</v>
      </c>
      <c r="AM33" s="197">
        <v>4985009753132</v>
      </c>
      <c r="AN33" s="197" t="s">
        <v>3725</v>
      </c>
      <c r="AO33" s="241" t="s">
        <v>1303</v>
      </c>
      <c r="AP33" s="242" t="s">
        <v>1309</v>
      </c>
      <c r="AQ33" s="242" t="s">
        <v>101</v>
      </c>
      <c r="AR33" s="242">
        <v>50300</v>
      </c>
      <c r="AS33" s="243">
        <f>VLOOKUP(B:B,[1]MICHELIN!$B:$K,8,0)</f>
        <v>24150</v>
      </c>
      <c r="AT33" s="243">
        <v>1050</v>
      </c>
      <c r="AU33" s="211" t="s">
        <v>3956</v>
      </c>
      <c r="AV33" s="197" t="s">
        <v>265</v>
      </c>
      <c r="AW33" s="134" t="str">
        <f>IFERROR(VLOOKUP(AV:AV,Q商品!B:E,4,0),"")</f>
        <v>2022年製 CROSSCLIMATE2 235/40R19 96Y XLオールシーズンタイヤ 翌営業日発送</v>
      </c>
      <c r="AX33" s="134" t="str">
        <f>IFERROR(VLOOKUP(B:B,在庫!B:M,12,0),"")</f>
        <v>2022年製</v>
      </c>
      <c r="AY33" s="134">
        <f>VLOOKUP(B:B,在庫!B:K,10,0)</f>
        <v>2</v>
      </c>
      <c r="AZ33" s="244">
        <f>VLOOKUP(AL:AL,[1]MICHELIN!$B:$AH,32,0)</f>
        <v>605922078</v>
      </c>
      <c r="BA33" s="244">
        <f>VLOOKUP(AL:AL,[1]MICHELIN!$B:$AH,33,0)</f>
        <v>605922131</v>
      </c>
      <c r="BC33" s="11" t="s">
        <v>2055</v>
      </c>
    </row>
    <row r="34" spans="1:55" s="11" customFormat="1" ht="19.5" customHeight="1">
      <c r="A34" s="11">
        <f t="shared" si="0"/>
        <v>1</v>
      </c>
      <c r="B34" s="249">
        <f t="shared" si="1"/>
        <v>2354517157701</v>
      </c>
      <c r="C34" s="235">
        <f>VLOOKUP(B:B,[1]MICHELIN!$B:$K,9,0)</f>
        <v>0</v>
      </c>
      <c r="D34" s="11" t="s">
        <v>4677</v>
      </c>
      <c r="E34" s="11" t="s">
        <v>948</v>
      </c>
      <c r="F34" s="160" t="s">
        <v>6823</v>
      </c>
      <c r="G34" s="134"/>
      <c r="H34" s="132"/>
      <c r="I34" s="235">
        <f>VLOOKUP(B:B,[1]MICHELIN!$B:$K,10,0)</f>
        <v>12</v>
      </c>
      <c r="J34" s="132">
        <v>2135</v>
      </c>
      <c r="K34" s="133" t="s">
        <v>1961</v>
      </c>
      <c r="L34" s="133">
        <v>36</v>
      </c>
      <c r="M34" s="135" t="s">
        <v>2017</v>
      </c>
      <c r="N34" s="236" t="s">
        <v>2393</v>
      </c>
      <c r="O34" s="236" t="s">
        <v>2015</v>
      </c>
      <c r="P34" s="237">
        <v>22000</v>
      </c>
      <c r="Q34" s="238">
        <f t="shared" si="2"/>
        <v>19045.454545454544</v>
      </c>
      <c r="R34" s="144">
        <f t="shared" si="3"/>
        <v>-6.3770883054892674E-2</v>
      </c>
      <c r="S34" s="197">
        <v>1074475945</v>
      </c>
      <c r="T34" s="303" t="s">
        <v>7796</v>
      </c>
      <c r="U34" s="194">
        <f t="shared" si="4"/>
        <v>25770</v>
      </c>
      <c r="W34" s="239">
        <v>25770</v>
      </c>
      <c r="X34" s="136">
        <f t="shared" si="5"/>
        <v>20260</v>
      </c>
      <c r="Y34" s="240">
        <f t="shared" si="6"/>
        <v>22472.727272727272</v>
      </c>
      <c r="Z34" s="142">
        <f t="shared" si="7"/>
        <v>0.26190909090909087</v>
      </c>
      <c r="AA34" s="137">
        <f t="shared" si="8"/>
        <v>9.8462783171521004E-2</v>
      </c>
      <c r="AB34" s="145">
        <v>3</v>
      </c>
      <c r="AC34" s="189">
        <f t="shared" si="9"/>
        <v>25264</v>
      </c>
      <c r="AD34" s="187">
        <f t="shared" si="10"/>
        <v>27762</v>
      </c>
      <c r="AE34" s="129">
        <f t="shared" si="11"/>
        <v>2498.58</v>
      </c>
      <c r="AF34" s="130">
        <f t="shared" si="12"/>
        <v>506.57999999999993</v>
      </c>
      <c r="AG34" s="131">
        <f t="shared" si="13"/>
        <v>1.8247244434838987E-2</v>
      </c>
      <c r="AH34" s="138">
        <f t="shared" si="14"/>
        <v>1992</v>
      </c>
      <c r="AI34" s="139">
        <f t="shared" si="15"/>
        <v>7.1752755565161017E-2</v>
      </c>
      <c r="AJ34" s="139">
        <f t="shared" si="16"/>
        <v>8.0215538736682024E-2</v>
      </c>
      <c r="AL34" s="197">
        <v>2354517157701</v>
      </c>
      <c r="AM34" s="197">
        <v>4985009753217</v>
      </c>
      <c r="AN34" s="197" t="s">
        <v>3700</v>
      </c>
      <c r="AO34" s="241" t="s">
        <v>0</v>
      </c>
      <c r="AP34" s="242" t="s">
        <v>947</v>
      </c>
      <c r="AQ34" s="242" t="s">
        <v>63</v>
      </c>
      <c r="AR34" s="242">
        <v>42200</v>
      </c>
      <c r="AS34" s="243">
        <f>VLOOKUP(B:B,[1]MICHELIN!$B:$K,8,0)</f>
        <v>20260</v>
      </c>
      <c r="AT34" s="243">
        <v>1050</v>
      </c>
      <c r="AU34" s="211" t="s">
        <v>3956</v>
      </c>
      <c r="AV34" s="197" t="s">
        <v>266</v>
      </c>
      <c r="AW34" s="134" t="str">
        <f>IFERROR(VLOOKUP(AV:AV,Q商品!B:E,4,0),"")</f>
        <v>2022年製 CROSSCLIMATE2 235/45R17 97Y XL オールシーズンタイヤ 翌営業日発送</v>
      </c>
      <c r="AX34" s="134" t="str">
        <f>IFERROR(VLOOKUP(B:B,在庫!B:M,12,0),"")</f>
        <v>2022年製</v>
      </c>
      <c r="AY34" s="134">
        <f>VLOOKUP(B:B,在庫!B:K,10,0)</f>
        <v>1</v>
      </c>
      <c r="AZ34" s="244">
        <f>VLOOKUP(AL:AL,[1]MICHELIN!$B:$AH,32,0)</f>
        <v>605922059</v>
      </c>
      <c r="BA34" s="244">
        <f>VLOOKUP(AL:AL,[1]MICHELIN!$B:$AH,33,0)</f>
        <v>605922112</v>
      </c>
      <c r="BC34" s="11" t="s">
        <v>2055</v>
      </c>
    </row>
    <row r="35" spans="1:55" s="11" customFormat="1" ht="19.5" customHeight="1">
      <c r="A35" s="11">
        <f t="shared" si="0"/>
        <v>1</v>
      </c>
      <c r="B35" s="249">
        <f t="shared" si="1"/>
        <v>2354518157700</v>
      </c>
      <c r="C35" s="235">
        <f>VLOOKUP(B:B,[1]MICHELIN!$B:$K,9,0)</f>
        <v>50</v>
      </c>
      <c r="D35" s="11" t="s">
        <v>4677</v>
      </c>
      <c r="E35" s="11" t="s">
        <v>950</v>
      </c>
      <c r="F35" s="160" t="s">
        <v>7227</v>
      </c>
      <c r="G35" s="134"/>
      <c r="H35" s="132"/>
      <c r="I35" s="235">
        <f>VLOOKUP(B:B,[1]MICHELIN!$B:$K,10,0)</f>
        <v>0</v>
      </c>
      <c r="J35" s="132">
        <v>457</v>
      </c>
      <c r="K35" s="133" t="s">
        <v>1961</v>
      </c>
      <c r="L35" s="133">
        <v>37</v>
      </c>
      <c r="M35" s="135" t="s">
        <v>3998</v>
      </c>
      <c r="N35" s="236">
        <v>26790</v>
      </c>
      <c r="O35" s="236">
        <v>0</v>
      </c>
      <c r="P35" s="237">
        <v>26790</v>
      </c>
      <c r="Q35" s="238">
        <f t="shared" si="2"/>
        <v>23399.999999999996</v>
      </c>
      <c r="R35" s="144">
        <f t="shared" si="3"/>
        <v>0.10769230769230756</v>
      </c>
      <c r="S35" s="197">
        <v>1074476174</v>
      </c>
      <c r="T35" s="302" t="s">
        <v>7797</v>
      </c>
      <c r="U35" s="194">
        <f t="shared" ref="U35:U66" si="17">W35-V35</f>
        <v>26790</v>
      </c>
      <c r="W35" s="239">
        <v>26790</v>
      </c>
      <c r="X35" s="136">
        <f t="shared" si="5"/>
        <v>20880</v>
      </c>
      <c r="Y35" s="240">
        <f t="shared" si="6"/>
        <v>23399.999999999996</v>
      </c>
      <c r="Z35" s="142">
        <f t="shared" si="7"/>
        <v>7.7304964539007148E-2</v>
      </c>
      <c r="AA35" s="137">
        <f t="shared" si="8"/>
        <v>0.10769230769230756</v>
      </c>
      <c r="AB35" s="145">
        <v>1</v>
      </c>
      <c r="AC35" s="189">
        <f t="shared" ref="AC35:AC66" si="18">ROUNDDOWN(U35/1.02,0)</f>
        <v>26264</v>
      </c>
      <c r="AD35" s="187">
        <f t="shared" ref="AD35:AD66" si="19">ROUNDDOWN(AC35/0.91,0)</f>
        <v>28861</v>
      </c>
      <c r="AE35" s="129">
        <f t="shared" si="11"/>
        <v>2597.4899999999998</v>
      </c>
      <c r="AF35" s="130">
        <f t="shared" si="12"/>
        <v>526.48999999999978</v>
      </c>
      <c r="AG35" s="131">
        <f t="shared" si="13"/>
        <v>1.8242264647794593E-2</v>
      </c>
      <c r="AH35" s="138">
        <f t="shared" si="14"/>
        <v>2071</v>
      </c>
      <c r="AI35" s="139">
        <f t="shared" si="15"/>
        <v>7.1757735352205393E-2</v>
      </c>
      <c r="AJ35" s="139">
        <f t="shared" si="16"/>
        <v>8.945004304451297E-2</v>
      </c>
      <c r="AL35" s="197">
        <v>2354518157700</v>
      </c>
      <c r="AM35" s="197">
        <v>4985009753248</v>
      </c>
      <c r="AN35" s="197" t="s">
        <v>3715</v>
      </c>
      <c r="AO35" s="241" t="s">
        <v>0</v>
      </c>
      <c r="AP35" s="242" t="s">
        <v>1307</v>
      </c>
      <c r="AQ35" s="242" t="s">
        <v>69</v>
      </c>
      <c r="AR35" s="242">
        <v>43500</v>
      </c>
      <c r="AS35" s="243">
        <f>VLOOKUP(B:B,[1]MICHELIN!$B:$K,8,0)</f>
        <v>20880</v>
      </c>
      <c r="AT35" s="243">
        <v>1050</v>
      </c>
      <c r="AU35" s="211" t="s">
        <v>3956</v>
      </c>
      <c r="AV35" s="197" t="s">
        <v>267</v>
      </c>
      <c r="AW35" s="134" t="str">
        <f>IFERROR(VLOOKUP(AV:AV,Q商品!B:E,4,0),"")</f>
        <v>2023年製 CROSSCLIMATE2 235/45R18 98Y XL オールシーズンタイヤ 翌営業日発送</v>
      </c>
      <c r="AX35" s="134" t="str">
        <f>IFERROR(VLOOKUP(B:B,在庫!B:M,12,0),"")</f>
        <v/>
      </c>
      <c r="AY35" s="134" t="e">
        <f>VLOOKUP(B:B,在庫!B:K,10,0)</f>
        <v>#N/A</v>
      </c>
      <c r="AZ35" s="244">
        <f>VLOOKUP(AL:AL,[1]MICHELIN!$B:$AH,32,0)</f>
        <v>605922051</v>
      </c>
      <c r="BA35" s="244">
        <f>VLOOKUP(AL:AL,[1]MICHELIN!$B:$AH,33,0)</f>
        <v>605922104</v>
      </c>
      <c r="BC35" s="11" t="s">
        <v>2055</v>
      </c>
    </row>
    <row r="36" spans="1:55" s="11" customFormat="1" ht="19.5" customHeight="1">
      <c r="A36" s="11">
        <f t="shared" si="0"/>
        <v>1</v>
      </c>
      <c r="B36" s="249">
        <f t="shared" si="1"/>
        <v>2355018157702</v>
      </c>
      <c r="C36" s="235">
        <f>VLOOKUP(B:B,[1]MICHELIN!$B:$K,9,0)</f>
        <v>41</v>
      </c>
      <c r="D36" s="11" t="s">
        <v>4677</v>
      </c>
      <c r="E36" s="11" t="s">
        <v>952</v>
      </c>
      <c r="F36" s="160" t="s">
        <v>7228</v>
      </c>
      <c r="G36" s="134"/>
      <c r="H36" s="132"/>
      <c r="I36" s="235">
        <f>VLOOKUP(B:B,[1]MICHELIN!$B:$K,10,0)</f>
        <v>12</v>
      </c>
      <c r="J36" s="132">
        <v>1400</v>
      </c>
      <c r="K36" s="133" t="s">
        <v>1961</v>
      </c>
      <c r="L36" s="133">
        <v>38</v>
      </c>
      <c r="M36" s="135" t="s">
        <v>3998</v>
      </c>
      <c r="N36" s="236" t="s">
        <v>7203</v>
      </c>
      <c r="O36" s="236">
        <v>0</v>
      </c>
      <c r="P36" s="237">
        <v>24800</v>
      </c>
      <c r="Q36" s="238">
        <f t="shared" si="2"/>
        <v>21590.909090909088</v>
      </c>
      <c r="R36" s="144">
        <f t="shared" si="3"/>
        <v>0.11073684210526305</v>
      </c>
      <c r="S36" s="197">
        <v>1074476175</v>
      </c>
      <c r="T36" s="302" t="s">
        <v>7798</v>
      </c>
      <c r="U36" s="194">
        <f t="shared" si="17"/>
        <v>24800</v>
      </c>
      <c r="W36" s="239">
        <v>24800</v>
      </c>
      <c r="X36" s="136">
        <f t="shared" si="5"/>
        <v>19200</v>
      </c>
      <c r="Y36" s="240">
        <f t="shared" si="6"/>
        <v>21590.909090909088</v>
      </c>
      <c r="Z36" s="142">
        <f t="shared" si="7"/>
        <v>7.7298387096774279E-2</v>
      </c>
      <c r="AA36" s="137">
        <f t="shared" si="8"/>
        <v>0.11073684210526305</v>
      </c>
      <c r="AB36" s="145">
        <v>1</v>
      </c>
      <c r="AC36" s="189">
        <f t="shared" si="18"/>
        <v>24313</v>
      </c>
      <c r="AD36" s="187">
        <f t="shared" si="19"/>
        <v>26717</v>
      </c>
      <c r="AE36" s="129">
        <f t="shared" si="11"/>
        <v>2404.5299999999997</v>
      </c>
      <c r="AF36" s="130">
        <f t="shared" si="12"/>
        <v>487.52999999999975</v>
      </c>
      <c r="AG36" s="131">
        <f t="shared" si="13"/>
        <v>1.8247932028296582E-2</v>
      </c>
      <c r="AH36" s="138">
        <f t="shared" si="14"/>
        <v>1917</v>
      </c>
      <c r="AI36" s="139">
        <f t="shared" si="15"/>
        <v>7.1752067971703415E-2</v>
      </c>
      <c r="AJ36" s="139">
        <f t="shared" si="16"/>
        <v>9.2488910076966468E-2</v>
      </c>
      <c r="AL36" s="197">
        <v>2355018157702</v>
      </c>
      <c r="AM36" s="197">
        <v>4985009753347</v>
      </c>
      <c r="AN36" s="197" t="s">
        <v>3717</v>
      </c>
      <c r="AO36" s="241" t="s">
        <v>0</v>
      </c>
      <c r="AP36" s="242" t="s">
        <v>1308</v>
      </c>
      <c r="AQ36" s="242" t="s">
        <v>54</v>
      </c>
      <c r="AR36" s="242">
        <v>40000</v>
      </c>
      <c r="AS36" s="243">
        <f>VLOOKUP(B:B,[1]MICHELIN!$B:$K,8,0)</f>
        <v>19200</v>
      </c>
      <c r="AT36" s="243">
        <v>1050</v>
      </c>
      <c r="AU36" s="211" t="s">
        <v>3956</v>
      </c>
      <c r="AV36" s="197" t="s">
        <v>268</v>
      </c>
      <c r="AW36" s="134" t="str">
        <f>IFERROR(VLOOKUP(AV:AV,Q商品!B:E,4,0),"")</f>
        <v>2023年製 CROSSCLIMATE2 235/50R18 101Y XLオールシーズンタイヤ 翌営業日発送</v>
      </c>
      <c r="AX36" s="134" t="str">
        <f>IFERROR(VLOOKUP(B:B,在庫!B:M,12,0),"")</f>
        <v>2023年製</v>
      </c>
      <c r="AY36" s="246">
        <f>VLOOKUP(B:B,在庫!B:K,10,0)</f>
        <v>2</v>
      </c>
      <c r="AZ36" s="244">
        <f>VLOOKUP(AL:AL,[1]MICHELIN!$B:$AH,32,0)</f>
        <v>605922044</v>
      </c>
      <c r="BA36" s="244">
        <f>VLOOKUP(AL:AL,[1]MICHELIN!$B:$AH,33,0)</f>
        <v>605922097</v>
      </c>
      <c r="BC36" s="11" t="s">
        <v>2055</v>
      </c>
    </row>
    <row r="37" spans="1:55" s="11" customFormat="1" ht="19.5" customHeight="1">
      <c r="A37" s="247">
        <f t="shared" si="0"/>
        <v>1</v>
      </c>
      <c r="B37" s="261">
        <f t="shared" si="1"/>
        <v>2355518159978</v>
      </c>
      <c r="C37" s="235">
        <f>VLOOKUP(B:B,[1]MICHELIN!$B:$K,9,0)</f>
        <v>0</v>
      </c>
      <c r="D37" s="11" t="s">
        <v>4677</v>
      </c>
      <c r="E37" s="11" t="s">
        <v>960</v>
      </c>
      <c r="F37" s="160" t="s">
        <v>8396</v>
      </c>
      <c r="G37" s="134"/>
      <c r="H37" s="132"/>
      <c r="I37" s="235">
        <f>VLOOKUP(B:B,[1]MICHELIN!$B:$K,10,0)</f>
        <v>1</v>
      </c>
      <c r="J37" s="132"/>
      <c r="K37" s="133" t="s">
        <v>1961</v>
      </c>
      <c r="L37" s="133">
        <v>41</v>
      </c>
      <c r="M37" s="135" t="s">
        <v>2014</v>
      </c>
      <c r="N37" s="236" t="s">
        <v>5390</v>
      </c>
      <c r="O37" s="236" t="s">
        <v>2015</v>
      </c>
      <c r="P37" s="237">
        <v>24700</v>
      </c>
      <c r="Q37" s="238">
        <f t="shared" si="2"/>
        <v>21500</v>
      </c>
      <c r="R37" s="144">
        <f t="shared" si="3"/>
        <v>0.33334883720930231</v>
      </c>
      <c r="S37" s="248">
        <v>1074476395</v>
      </c>
      <c r="T37" s="303" t="s">
        <v>7801</v>
      </c>
      <c r="U37" s="194">
        <f t="shared" si="17"/>
        <v>24700</v>
      </c>
      <c r="W37" s="239">
        <v>24700</v>
      </c>
      <c r="X37" s="136">
        <f t="shared" si="5"/>
        <v>14333</v>
      </c>
      <c r="Y37" s="240">
        <f t="shared" si="6"/>
        <v>21500</v>
      </c>
      <c r="Z37" s="142">
        <f t="shared" si="7"/>
        <v>7.7287449392712482E-2</v>
      </c>
      <c r="AA37" s="137">
        <f t="shared" si="8"/>
        <v>0.33334883720930231</v>
      </c>
      <c r="AB37" s="145"/>
      <c r="AC37" s="189">
        <f t="shared" si="18"/>
        <v>24215</v>
      </c>
      <c r="AD37" s="187">
        <f t="shared" si="19"/>
        <v>26609</v>
      </c>
      <c r="AE37" s="129">
        <f t="shared" si="11"/>
        <v>2394.81</v>
      </c>
      <c r="AF37" s="130">
        <f t="shared" si="12"/>
        <v>485.80999999999995</v>
      </c>
      <c r="AG37" s="131">
        <f t="shared" si="13"/>
        <v>1.8257356533503698E-2</v>
      </c>
      <c r="AH37" s="138">
        <f t="shared" si="14"/>
        <v>1909</v>
      </c>
      <c r="AI37" s="139">
        <f t="shared" si="15"/>
        <v>7.1742643466496295E-2</v>
      </c>
      <c r="AJ37" s="139">
        <f t="shared" si="16"/>
        <v>0.31509148067579862</v>
      </c>
      <c r="AL37" s="197">
        <v>2355518159978</v>
      </c>
      <c r="AM37" s="197">
        <v>4985009753651</v>
      </c>
      <c r="AN37" s="197" t="s">
        <v>152</v>
      </c>
      <c r="AO37" s="241" t="s">
        <v>146</v>
      </c>
      <c r="AP37" s="242" t="s">
        <v>959</v>
      </c>
      <c r="AQ37" s="242" t="s">
        <v>72</v>
      </c>
      <c r="AR37" s="242" t="s">
        <v>152</v>
      </c>
      <c r="AS37" s="243">
        <v>14333</v>
      </c>
      <c r="AT37" s="243">
        <v>1050</v>
      </c>
      <c r="AU37" s="211" t="s">
        <v>3957</v>
      </c>
      <c r="AV37" s="197" t="s">
        <v>291</v>
      </c>
      <c r="AW37" s="134" t="str">
        <f>IFERROR(VLOOKUP(AV:AV,Q商品!B:E,4,0),"")</f>
        <v>2022年製 CROSSCLIMATE2 235/55R18 104H XL VOL オールシーズン 夏冬タイヤ 翌営業日発送</v>
      </c>
      <c r="AX37" s="134" t="str">
        <f>IFERROR(VLOOKUP(B:B,在庫!B:M,12,0),"")</f>
        <v>2021年製</v>
      </c>
      <c r="AY37" s="134">
        <f>VLOOKUP(B:B,在庫!B:K,10,0)</f>
        <v>1</v>
      </c>
      <c r="AZ37" s="244" t="s">
        <v>152</v>
      </c>
      <c r="BA37" s="244" t="s">
        <v>152</v>
      </c>
      <c r="BC37" s="11" t="s">
        <v>2055</v>
      </c>
    </row>
    <row r="38" spans="1:55" s="11" customFormat="1" ht="19.5" customHeight="1">
      <c r="A38" s="11">
        <f t="shared" si="0"/>
        <v>1</v>
      </c>
      <c r="B38" s="249">
        <f t="shared" si="1"/>
        <v>2356018157716</v>
      </c>
      <c r="C38" s="235">
        <f>VLOOKUP(B:B,[1]MICHELIN!$B:$K,9,0)</f>
        <v>32</v>
      </c>
      <c r="D38" s="11" t="s">
        <v>4677</v>
      </c>
      <c r="E38" s="11" t="s">
        <v>965</v>
      </c>
      <c r="F38" s="160" t="s">
        <v>6824</v>
      </c>
      <c r="G38" s="134"/>
      <c r="H38" s="132"/>
      <c r="I38" s="235">
        <f>VLOOKUP(B:B,[1]MICHELIN!$B:$K,10,0)</f>
        <v>8</v>
      </c>
      <c r="J38" s="132">
        <v>2135</v>
      </c>
      <c r="K38" s="133" t="s">
        <v>1961</v>
      </c>
      <c r="L38" s="133">
        <v>44</v>
      </c>
      <c r="M38" s="135" t="s">
        <v>3998</v>
      </c>
      <c r="N38" s="236" t="s">
        <v>8562</v>
      </c>
      <c r="O38" s="236">
        <v>0</v>
      </c>
      <c r="P38" s="237">
        <v>23500</v>
      </c>
      <c r="Q38" s="238">
        <f t="shared" si="2"/>
        <v>20409.090909090908</v>
      </c>
      <c r="R38" s="144">
        <f t="shared" si="3"/>
        <v>0.10824053452115809</v>
      </c>
      <c r="S38" s="197">
        <v>1074475944</v>
      </c>
      <c r="T38" s="302" t="s">
        <v>7803</v>
      </c>
      <c r="U38" s="194">
        <f t="shared" si="17"/>
        <v>23500</v>
      </c>
      <c r="W38" s="239">
        <v>23500</v>
      </c>
      <c r="X38" s="136">
        <f t="shared" si="5"/>
        <v>18200</v>
      </c>
      <c r="Y38" s="240">
        <f t="shared" si="6"/>
        <v>20409.090909090908</v>
      </c>
      <c r="Z38" s="142">
        <f t="shared" si="7"/>
        <v>7.7319148936170201E-2</v>
      </c>
      <c r="AA38" s="137">
        <f t="shared" si="8"/>
        <v>0.10824053452115809</v>
      </c>
      <c r="AB38" s="145">
        <v>1</v>
      </c>
      <c r="AC38" s="189">
        <f t="shared" si="18"/>
        <v>23039</v>
      </c>
      <c r="AD38" s="187">
        <f t="shared" si="19"/>
        <v>25317</v>
      </c>
      <c r="AE38" s="129">
        <f t="shared" si="11"/>
        <v>2278.5299999999997</v>
      </c>
      <c r="AF38" s="130">
        <f t="shared" si="12"/>
        <v>461.52999999999975</v>
      </c>
      <c r="AG38" s="131">
        <f t="shared" si="13"/>
        <v>1.8230043054074326E-2</v>
      </c>
      <c r="AH38" s="138">
        <f t="shared" si="14"/>
        <v>1817</v>
      </c>
      <c r="AI38" s="139">
        <f t="shared" si="15"/>
        <v>7.1769956945925667E-2</v>
      </c>
      <c r="AJ38" s="139">
        <f t="shared" si="16"/>
        <v>9.0010491467083759E-2</v>
      </c>
      <c r="AL38" s="197">
        <v>2356018157716</v>
      </c>
      <c r="AM38" s="197">
        <v>4985009753668</v>
      </c>
      <c r="AN38" s="197" t="s">
        <v>3721</v>
      </c>
      <c r="AO38" s="241" t="s">
        <v>0</v>
      </c>
      <c r="AP38" s="242" t="s">
        <v>964</v>
      </c>
      <c r="AQ38" s="242" t="s">
        <v>76</v>
      </c>
      <c r="AR38" s="242">
        <v>37900</v>
      </c>
      <c r="AS38" s="243">
        <f>VLOOKUP(B:B,[1]MICHELIN!$B:$K,8,0)</f>
        <v>18200</v>
      </c>
      <c r="AT38" s="243">
        <v>1050</v>
      </c>
      <c r="AU38" s="211" t="s">
        <v>3956</v>
      </c>
      <c r="AV38" s="197" t="s">
        <v>271</v>
      </c>
      <c r="AW38" s="134" t="str">
        <f>IFERROR(VLOOKUP(AV:AV,Q商品!B:E,4,0),"")</f>
        <v>2023年製 CROSSCLIMATE2 235/60R18 107H XL VOL オールシーズンタイヤ 翌営業日発送</v>
      </c>
      <c r="AX38" s="134" t="str">
        <f>IFERROR(VLOOKUP(B:B,在庫!B:M,12,0),"")</f>
        <v>2023年製</v>
      </c>
      <c r="AY38" s="134">
        <f>VLOOKUP(B:B,在庫!B:K,10,0)</f>
        <v>2</v>
      </c>
      <c r="AZ38" s="244">
        <f>VLOOKUP(AL:AL,[1]MICHELIN!$B:$AH,32,0)</f>
        <v>605922048</v>
      </c>
      <c r="BA38" s="244">
        <f>VLOOKUP(AL:AL,[1]MICHELIN!$B:$AH,33,0)</f>
        <v>605922101</v>
      </c>
      <c r="BC38" s="11" t="s">
        <v>2055</v>
      </c>
    </row>
    <row r="39" spans="1:55" s="11" customFormat="1" ht="19.5" customHeight="1">
      <c r="A39" s="247">
        <f t="shared" si="0"/>
        <v>2</v>
      </c>
      <c r="B39" s="261">
        <f t="shared" si="1"/>
        <v>2454018159966</v>
      </c>
      <c r="C39" s="235">
        <f>VLOOKUP(B:B,[1]MICHELIN!$B:$K,9,0)</f>
        <v>23</v>
      </c>
      <c r="D39" s="11" t="s">
        <v>4677</v>
      </c>
      <c r="E39" s="11" t="s">
        <v>966</v>
      </c>
      <c r="F39" s="160" t="s">
        <v>6825</v>
      </c>
      <c r="G39" s="134"/>
      <c r="H39" s="132"/>
      <c r="I39" s="235">
        <f>VLOOKUP(B:B,[1]MICHELIN!$B:$K,10,0)</f>
        <v>3</v>
      </c>
      <c r="J39" s="132">
        <v>181</v>
      </c>
      <c r="K39" s="133" t="s">
        <v>1961</v>
      </c>
      <c r="L39" s="133">
        <v>45</v>
      </c>
      <c r="M39" s="135" t="s">
        <v>2014</v>
      </c>
      <c r="N39" s="236" t="s">
        <v>8563</v>
      </c>
      <c r="O39" s="236" t="s">
        <v>2015</v>
      </c>
      <c r="P39" s="237">
        <v>32129</v>
      </c>
      <c r="Q39" s="238">
        <f t="shared" si="2"/>
        <v>28253.63636363636</v>
      </c>
      <c r="R39" s="144">
        <f t="shared" si="3"/>
        <v>0.35392387142443443</v>
      </c>
      <c r="S39" s="248">
        <v>1074476391</v>
      </c>
      <c r="T39" s="302" t="s">
        <v>7805</v>
      </c>
      <c r="U39" s="194">
        <f t="shared" si="17"/>
        <v>32129</v>
      </c>
      <c r="W39" s="239">
        <v>32129</v>
      </c>
      <c r="X39" s="136">
        <f t="shared" si="5"/>
        <v>18254</v>
      </c>
      <c r="Y39" s="240">
        <f t="shared" si="6"/>
        <v>28253.63636363636</v>
      </c>
      <c r="Z39" s="142">
        <f t="shared" si="7"/>
        <v>7.7344455165115678E-2</v>
      </c>
      <c r="AA39" s="137">
        <f t="shared" si="8"/>
        <v>0.35392387142443443</v>
      </c>
      <c r="AB39" s="145">
        <v>9</v>
      </c>
      <c r="AC39" s="189">
        <f t="shared" si="18"/>
        <v>31499</v>
      </c>
      <c r="AD39" s="187">
        <f t="shared" si="19"/>
        <v>34614</v>
      </c>
      <c r="AE39" s="129">
        <f t="shared" si="11"/>
        <v>3115.2599999999998</v>
      </c>
      <c r="AF39" s="130">
        <f t="shared" si="12"/>
        <v>630.25999999999976</v>
      </c>
      <c r="AG39" s="131">
        <f t="shared" si="13"/>
        <v>1.8208239440688733E-2</v>
      </c>
      <c r="AH39" s="138">
        <f t="shared" si="14"/>
        <v>2485</v>
      </c>
      <c r="AI39" s="139">
        <f t="shared" si="15"/>
        <v>7.179176055931126E-2</v>
      </c>
      <c r="AJ39" s="139">
        <f t="shared" si="16"/>
        <v>0.33571563198374571</v>
      </c>
      <c r="AL39" s="197">
        <v>2454018159966</v>
      </c>
      <c r="AM39" s="197">
        <v>4985009753118</v>
      </c>
      <c r="AN39" s="197" t="s">
        <v>152</v>
      </c>
      <c r="AO39" s="241" t="s">
        <v>146</v>
      </c>
      <c r="AP39" s="242" t="s">
        <v>813</v>
      </c>
      <c r="AQ39" s="242" t="s">
        <v>83</v>
      </c>
      <c r="AR39" s="242" t="s">
        <v>152</v>
      </c>
      <c r="AS39" s="243">
        <f>VLOOKUP(B:B,[1]MICHELIN!$B:$K,8,0)</f>
        <v>18254</v>
      </c>
      <c r="AT39" s="243">
        <v>1050</v>
      </c>
      <c r="AU39" s="211" t="s">
        <v>3957</v>
      </c>
      <c r="AV39" s="197" t="s">
        <v>293</v>
      </c>
      <c r="AW39" s="134" t="str">
        <f>IFERROR(VLOOKUP(AV:AV,Q商品!B:E,4,0),"")</f>
        <v>2022年製 CROSSCLIMATE2 245/40R18 97Y XL オールシーズン 夏冬タイヤ 翌営業日発送</v>
      </c>
      <c r="AX39" s="134" t="str">
        <f>IFERROR(VLOOKUP(B:B,在庫!B:M,12,0),"")</f>
        <v>2022年製</v>
      </c>
      <c r="AY39" s="134">
        <f>VLOOKUP(B:B,在庫!B:K,10,0)</f>
        <v>1</v>
      </c>
      <c r="AZ39" s="244" t="str">
        <f>VLOOKUP(AL:AL,[1]MICHELIN!$B:$AH,32,0)</f>
        <v/>
      </c>
      <c r="BA39" s="244" t="str">
        <f>VLOOKUP(AL:AL,[1]MICHELIN!$B:$AH,33,0)</f>
        <v/>
      </c>
      <c r="BC39" s="11" t="s">
        <v>2055</v>
      </c>
    </row>
    <row r="40" spans="1:55" s="11" customFormat="1" ht="19.5" customHeight="1">
      <c r="A40" s="11">
        <f t="shared" si="0"/>
        <v>2</v>
      </c>
      <c r="B40" s="249">
        <f t="shared" si="1"/>
        <v>2454018157702</v>
      </c>
      <c r="C40" s="235">
        <f>VLOOKUP(B:B,[1]MICHELIN!$B:$K,9,0)</f>
        <v>4</v>
      </c>
      <c r="D40" s="11" t="s">
        <v>4677</v>
      </c>
      <c r="E40" s="11" t="s">
        <v>966</v>
      </c>
      <c r="F40" s="160" t="s">
        <v>6825</v>
      </c>
      <c r="G40" s="134"/>
      <c r="H40" s="132"/>
      <c r="I40" s="235">
        <f>VLOOKUP(B:B,[1]MICHELIN!$B:$K,10,0)</f>
        <v>31</v>
      </c>
      <c r="J40" s="132">
        <v>739</v>
      </c>
      <c r="K40" s="133" t="s">
        <v>1961</v>
      </c>
      <c r="L40" s="133">
        <v>45</v>
      </c>
      <c r="M40" s="135" t="s">
        <v>2014</v>
      </c>
      <c r="N40" s="236" t="s">
        <v>8563</v>
      </c>
      <c r="O40" s="236" t="s">
        <v>2015</v>
      </c>
      <c r="P40" s="237">
        <v>32129</v>
      </c>
      <c r="Q40" s="238">
        <f t="shared" si="2"/>
        <v>28253.63636363636</v>
      </c>
      <c r="R40" s="144">
        <f t="shared" si="3"/>
        <v>9.25061938929823E-2</v>
      </c>
      <c r="S40" s="197">
        <v>1074476172</v>
      </c>
      <c r="T40" s="303" t="s">
        <v>7804</v>
      </c>
      <c r="U40" s="194">
        <f t="shared" si="17"/>
        <v>32129</v>
      </c>
      <c r="W40" s="239">
        <v>32129</v>
      </c>
      <c r="X40" s="136">
        <f t="shared" si="5"/>
        <v>25640</v>
      </c>
      <c r="Y40" s="240">
        <f t="shared" si="6"/>
        <v>28253.63636363636</v>
      </c>
      <c r="Z40" s="142">
        <f t="shared" si="7"/>
        <v>7.7344455165115678E-2</v>
      </c>
      <c r="AA40" s="137">
        <f t="shared" si="8"/>
        <v>9.25061938929823E-2</v>
      </c>
      <c r="AB40" s="145" t="s">
        <v>8851</v>
      </c>
      <c r="AC40" s="189">
        <f t="shared" si="18"/>
        <v>31499</v>
      </c>
      <c r="AD40" s="187">
        <f t="shared" si="19"/>
        <v>34614</v>
      </c>
      <c r="AE40" s="129">
        <f t="shared" si="11"/>
        <v>3115.2599999999998</v>
      </c>
      <c r="AF40" s="130">
        <f t="shared" si="12"/>
        <v>630.25999999999976</v>
      </c>
      <c r="AG40" s="131">
        <f t="shared" si="13"/>
        <v>1.8208239440688733E-2</v>
      </c>
      <c r="AH40" s="138">
        <f t="shared" si="14"/>
        <v>2485</v>
      </c>
      <c r="AI40" s="139">
        <f t="shared" si="15"/>
        <v>7.179176055931126E-2</v>
      </c>
      <c r="AJ40" s="139">
        <f t="shared" si="16"/>
        <v>7.4297954452293563E-2</v>
      </c>
      <c r="AK40" s="11" t="s">
        <v>150</v>
      </c>
      <c r="AL40" s="197">
        <v>2454018157702</v>
      </c>
      <c r="AM40" s="197">
        <v>4985009753118</v>
      </c>
      <c r="AN40" s="197" t="s">
        <v>3713</v>
      </c>
      <c r="AO40" s="241" t="s">
        <v>0</v>
      </c>
      <c r="AP40" s="242" t="s">
        <v>1306</v>
      </c>
      <c r="AQ40" s="242" t="s">
        <v>83</v>
      </c>
      <c r="AR40" s="242">
        <v>53400</v>
      </c>
      <c r="AS40" s="243">
        <f>VLOOKUP(B:B,[1]MICHELIN!$B:$K,8,0)</f>
        <v>25640</v>
      </c>
      <c r="AT40" s="243">
        <v>1050</v>
      </c>
      <c r="AU40" s="211" t="s">
        <v>3956</v>
      </c>
      <c r="AV40" s="197" t="s">
        <v>272</v>
      </c>
      <c r="AW40" s="134" t="str">
        <f>IFERROR(VLOOKUP(AV:AV,Q商品!B:E,4,0),"")</f>
        <v>2022年製 CROSSCLIMATE2 245/40R18 97Y XL オールシーズンタイヤ 翌営業日発送</v>
      </c>
      <c r="AX40" s="134" t="str">
        <f>IFERROR(VLOOKUP(B:B,在庫!B:M,12,0),"")</f>
        <v>2022年製</v>
      </c>
      <c r="AY40" s="134">
        <f>VLOOKUP(B:B,在庫!B:K,10,0)</f>
        <v>4</v>
      </c>
      <c r="AZ40" s="244">
        <f>VLOOKUP(AL:AL,[1]MICHELIN!$B:$AH,32,0)</f>
        <v>605922046</v>
      </c>
      <c r="BA40" s="244">
        <f>VLOOKUP(AL:AL,[1]MICHELIN!$B:$AH,33,0)</f>
        <v>605922099</v>
      </c>
      <c r="BC40" s="11" t="s">
        <v>150</v>
      </c>
    </row>
    <row r="41" spans="1:55" s="11" customFormat="1" ht="19.5" customHeight="1">
      <c r="A41" s="11">
        <f t="shared" si="0"/>
        <v>2</v>
      </c>
      <c r="B41" s="249">
        <f t="shared" si="1"/>
        <v>2454518157707</v>
      </c>
      <c r="C41" s="235">
        <f>VLOOKUP(B:B,[1]MICHELIN!$B:$K,9,0)</f>
        <v>8</v>
      </c>
      <c r="D41" s="11" t="s">
        <v>4677</v>
      </c>
      <c r="E41" s="11" t="s">
        <v>968</v>
      </c>
      <c r="F41" s="160" t="s">
        <v>6826</v>
      </c>
      <c r="G41" s="134"/>
      <c r="H41" s="132"/>
      <c r="I41" s="235">
        <f>VLOOKUP(B:B,[1]MICHELIN!$B:$K,10,0)</f>
        <v>18</v>
      </c>
      <c r="J41" s="132">
        <v>1400</v>
      </c>
      <c r="K41" s="133" t="s">
        <v>1961</v>
      </c>
      <c r="L41" s="133">
        <v>46</v>
      </c>
      <c r="M41" s="135" t="s">
        <v>3998</v>
      </c>
      <c r="N41" s="236" t="s">
        <v>8564</v>
      </c>
      <c r="O41" s="236">
        <v>0</v>
      </c>
      <c r="P41" s="237">
        <v>28700</v>
      </c>
      <c r="Q41" s="238">
        <f t="shared" si="2"/>
        <v>25136.363636363636</v>
      </c>
      <c r="R41" s="144">
        <f t="shared" si="3"/>
        <v>0.1080650994575045</v>
      </c>
      <c r="S41" s="197">
        <v>1074476212</v>
      </c>
      <c r="T41" s="302" t="s">
        <v>7806</v>
      </c>
      <c r="U41" s="194">
        <f t="shared" si="17"/>
        <v>28700</v>
      </c>
      <c r="W41" s="239">
        <v>28700</v>
      </c>
      <c r="X41" s="136">
        <f t="shared" si="5"/>
        <v>22420</v>
      </c>
      <c r="Y41" s="240">
        <f t="shared" si="6"/>
        <v>25136.363636363636</v>
      </c>
      <c r="Z41" s="142">
        <f t="shared" si="7"/>
        <v>7.7317073170731776E-2</v>
      </c>
      <c r="AA41" s="137">
        <f t="shared" si="8"/>
        <v>0.1080650994575045</v>
      </c>
      <c r="AB41" s="145">
        <v>1</v>
      </c>
      <c r="AC41" s="189">
        <f t="shared" si="18"/>
        <v>28137</v>
      </c>
      <c r="AD41" s="187">
        <f t="shared" si="19"/>
        <v>30919</v>
      </c>
      <c r="AE41" s="129">
        <f t="shared" si="11"/>
        <v>2782.71</v>
      </c>
      <c r="AF41" s="130">
        <f t="shared" si="12"/>
        <v>563.71</v>
      </c>
      <c r="AG41" s="131">
        <f t="shared" si="13"/>
        <v>1.8231831559882273E-2</v>
      </c>
      <c r="AH41" s="138">
        <f t="shared" si="14"/>
        <v>2219</v>
      </c>
      <c r="AI41" s="139">
        <f t="shared" si="15"/>
        <v>7.1768168440117727E-2</v>
      </c>
      <c r="AJ41" s="139">
        <f t="shared" si="16"/>
        <v>8.9833267897622235E-2</v>
      </c>
      <c r="AL41" s="197">
        <v>2454518157707</v>
      </c>
      <c r="AM41" s="197">
        <v>4985009753255</v>
      </c>
      <c r="AN41" s="197" t="s">
        <v>3716</v>
      </c>
      <c r="AO41" s="241" t="s">
        <v>0</v>
      </c>
      <c r="AP41" s="242" t="s">
        <v>967</v>
      </c>
      <c r="AQ41" s="242" t="s">
        <v>33</v>
      </c>
      <c r="AR41" s="242">
        <v>46700</v>
      </c>
      <c r="AS41" s="243">
        <f>VLOOKUP(B:B,[1]MICHELIN!$B:$K,8,0)</f>
        <v>22420</v>
      </c>
      <c r="AT41" s="243">
        <v>1050</v>
      </c>
      <c r="AU41" s="211" t="s">
        <v>3956</v>
      </c>
      <c r="AV41" s="197" t="s">
        <v>273</v>
      </c>
      <c r="AW41" s="134" t="str">
        <f>IFERROR(VLOOKUP(AV:AV,Q商品!B:E,4,0),"")</f>
        <v>2022年製以降 CROSSCLIMATE2 245/45R18 100Y XL オールシーズンタイヤ 翌営業日発送</v>
      </c>
      <c r="AX41" s="134" t="str">
        <f>IFERROR(VLOOKUP(B:B,在庫!B:M,12,0),"")</f>
        <v>2022年製</v>
      </c>
      <c r="AY41" s="134">
        <f>VLOOKUP(B:B,在庫!B:K,10,0)</f>
        <v>5</v>
      </c>
      <c r="AZ41" s="244">
        <f>VLOOKUP(AL:AL,[1]MICHELIN!$B:$AH,32,0)</f>
        <v>605922041</v>
      </c>
      <c r="BA41" s="244">
        <f>VLOOKUP(AL:AL,[1]MICHELIN!$B:$AH,33,0)</f>
        <v>605922094</v>
      </c>
      <c r="BC41" s="11" t="s">
        <v>2055</v>
      </c>
    </row>
    <row r="42" spans="1:55" s="11" customFormat="1" ht="19.5" customHeight="1">
      <c r="A42" s="11">
        <f t="shared" si="0"/>
        <v>1</v>
      </c>
      <c r="B42" s="249">
        <f t="shared" si="1"/>
        <v>2553519157706</v>
      </c>
      <c r="C42" s="235">
        <f>VLOOKUP(B:B,[1]MICHELIN!$B:$K,9,0)</f>
        <v>0</v>
      </c>
      <c r="D42" s="11" t="s">
        <v>4677</v>
      </c>
      <c r="E42" s="11" t="s">
        <v>5680</v>
      </c>
      <c r="F42" s="160" t="s">
        <v>6827</v>
      </c>
      <c r="G42" s="134"/>
      <c r="H42" s="132"/>
      <c r="I42" s="235" t="str">
        <f>VLOOKUP(B:B,[1]MICHELIN!$B:$K,10,0)</f>
        <v>該当なし</v>
      </c>
      <c r="J42" s="132" t="s">
        <v>824</v>
      </c>
      <c r="K42" s="133" t="s">
        <v>1961</v>
      </c>
      <c r="L42" s="133">
        <v>47</v>
      </c>
      <c r="M42" s="135"/>
      <c r="N42" s="236"/>
      <c r="O42" s="236"/>
      <c r="P42" s="237"/>
      <c r="Q42" s="238">
        <f t="shared" si="2"/>
        <v>-954.5454545454545</v>
      </c>
      <c r="R42" s="144">
        <f t="shared" si="3"/>
        <v>28.112380952380956</v>
      </c>
      <c r="S42" s="197"/>
      <c r="T42" s="304"/>
      <c r="U42" s="194">
        <f t="shared" si="17"/>
        <v>0</v>
      </c>
      <c r="W42" s="239"/>
      <c r="X42" s="136">
        <f t="shared" si="5"/>
        <v>25880</v>
      </c>
      <c r="Y42" s="240">
        <f t="shared" si="6"/>
        <v>-954.5454545454545</v>
      </c>
      <c r="Z42" s="142" t="str">
        <f t="shared" si="7"/>
        <v/>
      </c>
      <c r="AA42" s="137">
        <f t="shared" si="8"/>
        <v>28.112380952380956</v>
      </c>
      <c r="AB42" s="145"/>
      <c r="AC42" s="189">
        <f t="shared" si="18"/>
        <v>0</v>
      </c>
      <c r="AD42" s="187">
        <f t="shared" si="19"/>
        <v>0</v>
      </c>
      <c r="AE42" s="129">
        <f t="shared" si="11"/>
        <v>0</v>
      </c>
      <c r="AF42" s="130">
        <f t="shared" si="12"/>
        <v>0</v>
      </c>
      <c r="AG42" s="131" t="str">
        <f t="shared" si="13"/>
        <v/>
      </c>
      <c r="AH42" s="138">
        <f t="shared" si="14"/>
        <v>0</v>
      </c>
      <c r="AI42" s="139" t="str">
        <f t="shared" si="15"/>
        <v/>
      </c>
      <c r="AJ42" s="139" t="str">
        <f t="shared" si="16"/>
        <v/>
      </c>
      <c r="AL42" s="197">
        <v>2553519157706</v>
      </c>
      <c r="AM42" s="197">
        <v>4985009753064</v>
      </c>
      <c r="AN42" s="197" t="s">
        <v>3722</v>
      </c>
      <c r="AO42" s="241" t="s">
        <v>0</v>
      </c>
      <c r="AP42" s="242" t="s">
        <v>3723</v>
      </c>
      <c r="AQ42" s="242" t="s">
        <v>100</v>
      </c>
      <c r="AR42" s="242">
        <v>53900</v>
      </c>
      <c r="AS42" s="243">
        <v>25880</v>
      </c>
      <c r="AT42" s="243">
        <v>1050</v>
      </c>
      <c r="AU42" s="211" t="s">
        <v>3956</v>
      </c>
      <c r="AV42" s="197"/>
      <c r="AW42" s="134" t="str">
        <f>IFERROR(VLOOKUP(AV:AV,Q商品!B:E,4,0),"")</f>
        <v/>
      </c>
      <c r="AX42" s="134" t="str">
        <f>IFERROR(VLOOKUP(B:B,在庫!B:M,12,0),"")</f>
        <v/>
      </c>
      <c r="AY42" s="134" t="e">
        <f>VLOOKUP(B:B,在庫!B:K,10,0)</f>
        <v>#N/A</v>
      </c>
      <c r="AZ42" s="244" t="s">
        <v>8743</v>
      </c>
      <c r="BA42" s="244" t="s">
        <v>8743</v>
      </c>
      <c r="BC42" s="11" t="e">
        <v>#N/A</v>
      </c>
    </row>
    <row r="43" spans="1:55" s="11" customFormat="1" ht="19.5" customHeight="1">
      <c r="A43" s="11">
        <f t="shared" si="0"/>
        <v>1</v>
      </c>
      <c r="B43" s="249">
        <f t="shared" si="1"/>
        <v>2255519157662</v>
      </c>
      <c r="C43" s="235">
        <f>VLOOKUP(B:B,[1]MICHELIN!$B:$K,9,0)</f>
        <v>61</v>
      </c>
      <c r="D43" s="11" t="s">
        <v>4677</v>
      </c>
      <c r="E43" s="11" t="s">
        <v>976</v>
      </c>
      <c r="F43" s="160" t="s">
        <v>7231</v>
      </c>
      <c r="G43" s="134"/>
      <c r="H43" s="132"/>
      <c r="I43" s="235">
        <f>VLOOKUP(B:B,[1]MICHELIN!$B:$K,10,0)</f>
        <v>3</v>
      </c>
      <c r="J43" s="132">
        <v>56</v>
      </c>
      <c r="K43" s="133" t="s">
        <v>1961</v>
      </c>
      <c r="L43" s="133">
        <v>50</v>
      </c>
      <c r="M43" s="135" t="s">
        <v>3998</v>
      </c>
      <c r="N43" s="236" t="s">
        <v>8713</v>
      </c>
      <c r="O43" s="236">
        <v>0</v>
      </c>
      <c r="P43" s="237">
        <v>28389</v>
      </c>
      <c r="Q43" s="238">
        <f t="shared" si="2"/>
        <v>24853.63636363636</v>
      </c>
      <c r="R43" s="144">
        <f t="shared" si="3"/>
        <v>0.11723179340868345</v>
      </c>
      <c r="S43" s="197">
        <v>1074476657</v>
      </c>
      <c r="T43" s="302" t="s">
        <v>7810</v>
      </c>
      <c r="U43" s="194">
        <f t="shared" si="17"/>
        <v>28389</v>
      </c>
      <c r="W43" s="239">
        <v>28389</v>
      </c>
      <c r="X43" s="136">
        <f t="shared" si="5"/>
        <v>21940</v>
      </c>
      <c r="Y43" s="240">
        <f t="shared" si="6"/>
        <v>24853.63636363636</v>
      </c>
      <c r="Z43" s="142">
        <f t="shared" si="7"/>
        <v>7.7318679770333576E-2</v>
      </c>
      <c r="AA43" s="137">
        <f t="shared" si="8"/>
        <v>0.11723179340868345</v>
      </c>
      <c r="AB43" s="145">
        <v>1</v>
      </c>
      <c r="AC43" s="189">
        <f t="shared" si="18"/>
        <v>27832</v>
      </c>
      <c r="AD43" s="187">
        <f t="shared" si="19"/>
        <v>30584</v>
      </c>
      <c r="AE43" s="129">
        <f t="shared" si="11"/>
        <v>2752.56</v>
      </c>
      <c r="AF43" s="130">
        <f t="shared" si="12"/>
        <v>557.55999999999995</v>
      </c>
      <c r="AG43" s="131">
        <f t="shared" si="13"/>
        <v>1.8230447292702064E-2</v>
      </c>
      <c r="AH43" s="138">
        <f t="shared" si="14"/>
        <v>2195</v>
      </c>
      <c r="AI43" s="139">
        <f t="shared" si="15"/>
        <v>7.1769552707297929E-2</v>
      </c>
      <c r="AJ43" s="139">
        <f t="shared" si="16"/>
        <v>9.9001346115981381E-2</v>
      </c>
      <c r="AL43" s="197">
        <v>2255519157662</v>
      </c>
      <c r="AM43" s="197">
        <v>4985009709160</v>
      </c>
      <c r="AN43" s="197" t="s">
        <v>3675</v>
      </c>
      <c r="AO43" s="241" t="s">
        <v>18</v>
      </c>
      <c r="AP43" s="242" t="s">
        <v>975</v>
      </c>
      <c r="AQ43" s="242" t="s">
        <v>78</v>
      </c>
      <c r="AR43" s="242">
        <v>45700</v>
      </c>
      <c r="AS43" s="243">
        <f>VLOOKUP(B:B,[1]MICHELIN!$B:$K,8,0)</f>
        <v>21940</v>
      </c>
      <c r="AT43" s="243">
        <v>1050</v>
      </c>
      <c r="AU43" s="211" t="s">
        <v>3956</v>
      </c>
      <c r="AV43" s="197" t="s">
        <v>276</v>
      </c>
      <c r="AW43" s="134" t="str">
        <f>IFERROR(VLOOKUP(AV:AV,Q商品!B:E,4,0),"")</f>
        <v>2023年製 CROSSCLIMATE 2 SUV 225/55R19 99V オールシーズンタイヤ 翌営業日発送</v>
      </c>
      <c r="AX43" s="134" t="str">
        <f>IFERROR(VLOOKUP(B:B,在庫!B:M,12,0),"")</f>
        <v>2023年製</v>
      </c>
      <c r="AY43" s="134">
        <f>VLOOKUP(B:B,在庫!B:K,10,0)</f>
        <v>1</v>
      </c>
      <c r="AZ43" s="244">
        <f>VLOOKUP(AL:AL,[1]MICHELIN!$B:$AH,32,0)</f>
        <v>605922093</v>
      </c>
      <c r="BA43" s="244">
        <f>VLOOKUP(AL:AL,[1]MICHELIN!$B:$AH,33,0)</f>
        <v>605922146</v>
      </c>
      <c r="BC43" s="11" t="s">
        <v>2055</v>
      </c>
    </row>
    <row r="44" spans="1:55" s="11" customFormat="1" ht="19.5" customHeight="1">
      <c r="A44" s="11">
        <f t="shared" si="0"/>
        <v>1</v>
      </c>
      <c r="B44" s="249">
        <f t="shared" si="1"/>
        <v>2256517157661</v>
      </c>
      <c r="C44" s="235">
        <f>VLOOKUP(B:B,[1]MICHELIN!$B:$K,9,0)</f>
        <v>40</v>
      </c>
      <c r="D44" s="11" t="s">
        <v>4677</v>
      </c>
      <c r="E44" s="11" t="s">
        <v>978</v>
      </c>
      <c r="F44" s="160" t="s">
        <v>6829</v>
      </c>
      <c r="G44" s="134"/>
      <c r="H44" s="132"/>
      <c r="I44" s="235">
        <f>VLOOKUP(B:B,[1]MICHELIN!$B:$K,10,0)</f>
        <v>23</v>
      </c>
      <c r="J44" s="132">
        <v>457</v>
      </c>
      <c r="K44" s="133" t="s">
        <v>1961</v>
      </c>
      <c r="L44" s="133">
        <v>51</v>
      </c>
      <c r="M44" s="135" t="s">
        <v>3998</v>
      </c>
      <c r="N44" s="236" t="s">
        <v>8566</v>
      </c>
      <c r="O44" s="236">
        <v>0</v>
      </c>
      <c r="P44" s="237">
        <v>20700</v>
      </c>
      <c r="Q44" s="238">
        <f t="shared" si="2"/>
        <v>17863.636363636364</v>
      </c>
      <c r="R44" s="144">
        <f t="shared" si="3"/>
        <v>0.16108905852417305</v>
      </c>
      <c r="S44" s="197">
        <v>1074476662</v>
      </c>
      <c r="T44" s="302" t="s">
        <v>7811</v>
      </c>
      <c r="U44" s="194">
        <f t="shared" si="17"/>
        <v>20700</v>
      </c>
      <c r="W44" s="239">
        <v>20700</v>
      </c>
      <c r="X44" s="136">
        <f t="shared" si="5"/>
        <v>14986</v>
      </c>
      <c r="Y44" s="240">
        <f t="shared" si="6"/>
        <v>17863.636363636364</v>
      </c>
      <c r="Z44" s="142">
        <f t="shared" si="7"/>
        <v>7.7342995169082052E-2</v>
      </c>
      <c r="AA44" s="137">
        <f t="shared" si="8"/>
        <v>0.16108905852417305</v>
      </c>
      <c r="AB44" s="145">
        <v>1</v>
      </c>
      <c r="AC44" s="189">
        <f t="shared" si="18"/>
        <v>20294</v>
      </c>
      <c r="AD44" s="187">
        <f t="shared" si="19"/>
        <v>22301</v>
      </c>
      <c r="AE44" s="129">
        <f t="shared" si="11"/>
        <v>2007.09</v>
      </c>
      <c r="AF44" s="130">
        <f t="shared" si="12"/>
        <v>406.08999999999992</v>
      </c>
      <c r="AG44" s="131">
        <f t="shared" si="13"/>
        <v>1.8209497331958206E-2</v>
      </c>
      <c r="AH44" s="138">
        <f t="shared" si="14"/>
        <v>1601</v>
      </c>
      <c r="AI44" s="139">
        <f t="shared" si="15"/>
        <v>7.1790502668041795E-2</v>
      </c>
      <c r="AJ44" s="139">
        <f t="shared" si="16"/>
        <v>0.14287956119221484</v>
      </c>
      <c r="AL44" s="197">
        <v>2256517157661</v>
      </c>
      <c r="AM44" s="197">
        <v>4985009709047</v>
      </c>
      <c r="AN44" s="197" t="s">
        <v>3669</v>
      </c>
      <c r="AO44" s="241" t="s">
        <v>18</v>
      </c>
      <c r="AP44" s="242" t="s">
        <v>977</v>
      </c>
      <c r="AQ44" s="242" t="s">
        <v>74</v>
      </c>
      <c r="AR44" s="242">
        <v>33200</v>
      </c>
      <c r="AS44" s="243">
        <f>VLOOKUP(B:B,[1]MICHELIN!$B:$K,8,0)</f>
        <v>14986</v>
      </c>
      <c r="AT44" s="243">
        <v>1050</v>
      </c>
      <c r="AU44" s="211" t="s">
        <v>3956</v>
      </c>
      <c r="AV44" s="197" t="s">
        <v>277</v>
      </c>
      <c r="AW44" s="134" t="str">
        <f>IFERROR(VLOOKUP(AV:AV,Q商品!B:E,4,0),"")</f>
        <v>2022年製 CROSSCLIMATE 2 SUV 225/65R17 106V XL オールシーズンタイヤ 翌営業日発送</v>
      </c>
      <c r="AX44" s="134" t="str">
        <f>IFERROR(VLOOKUP(B:B,在庫!B:M,12,0),"")</f>
        <v>2022年製</v>
      </c>
      <c r="AY44" s="134">
        <f>VLOOKUP(B:B,在庫!B:K,10,0)</f>
        <v>2</v>
      </c>
      <c r="AZ44" s="244">
        <f>VLOOKUP(AL:AL,[1]MICHELIN!$B:$AH,32,0)</f>
        <v>605922092</v>
      </c>
      <c r="BA44" s="244">
        <f>VLOOKUP(AL:AL,[1]MICHELIN!$B:$AH,33,0)</f>
        <v>605922145</v>
      </c>
      <c r="BC44" s="11" t="s">
        <v>2055</v>
      </c>
    </row>
    <row r="45" spans="1:55" s="11" customFormat="1" ht="19.5" customHeight="1">
      <c r="A45" s="11">
        <f t="shared" si="0"/>
        <v>1</v>
      </c>
      <c r="B45" s="249">
        <f t="shared" si="1"/>
        <v>2454520157665</v>
      </c>
      <c r="C45" s="235">
        <f>VLOOKUP(B:B,[1]MICHELIN!$B:$K,9,0)</f>
        <v>4</v>
      </c>
      <c r="D45" s="11" t="s">
        <v>4677</v>
      </c>
      <c r="E45" s="11" t="s">
        <v>982</v>
      </c>
      <c r="F45" s="160" t="s">
        <v>6830</v>
      </c>
      <c r="G45" s="134"/>
      <c r="H45" s="132"/>
      <c r="I45" s="235">
        <f>VLOOKUP(B:B,[1]MICHELIN!$B:$K,10,0)</f>
        <v>8</v>
      </c>
      <c r="J45" s="132">
        <v>1400</v>
      </c>
      <c r="K45" s="133" t="s">
        <v>1961</v>
      </c>
      <c r="L45" s="133">
        <v>53</v>
      </c>
      <c r="M45" s="135" t="s">
        <v>3998</v>
      </c>
      <c r="N45" s="236" t="s">
        <v>8567</v>
      </c>
      <c r="O45" s="236">
        <v>0</v>
      </c>
      <c r="P45" s="237">
        <v>38590</v>
      </c>
      <c r="Q45" s="238">
        <f t="shared" si="2"/>
        <v>34127.272727272728</v>
      </c>
      <c r="R45" s="144">
        <f t="shared" si="3"/>
        <v>0.10687266915290358</v>
      </c>
      <c r="S45" s="197">
        <v>1074476655</v>
      </c>
      <c r="T45" s="302" t="s">
        <v>7813</v>
      </c>
      <c r="U45" s="194">
        <f t="shared" si="17"/>
        <v>38590</v>
      </c>
      <c r="W45" s="239">
        <v>38590</v>
      </c>
      <c r="X45" s="136">
        <f t="shared" si="5"/>
        <v>30480</v>
      </c>
      <c r="Y45" s="240">
        <f t="shared" si="6"/>
        <v>34127.272727272728</v>
      </c>
      <c r="Z45" s="142">
        <f t="shared" si="7"/>
        <v>7.7325732054936536E-2</v>
      </c>
      <c r="AA45" s="137">
        <f t="shared" si="8"/>
        <v>0.10687266915290358</v>
      </c>
      <c r="AB45" s="145">
        <v>1</v>
      </c>
      <c r="AC45" s="189">
        <f t="shared" si="18"/>
        <v>37833</v>
      </c>
      <c r="AD45" s="187">
        <f t="shared" si="19"/>
        <v>41574</v>
      </c>
      <c r="AE45" s="129">
        <f t="shared" si="11"/>
        <v>3741.66</v>
      </c>
      <c r="AF45" s="130">
        <f t="shared" si="12"/>
        <v>757.65999999999985</v>
      </c>
      <c r="AG45" s="131">
        <f t="shared" si="13"/>
        <v>1.8224371001106458E-2</v>
      </c>
      <c r="AH45" s="138">
        <f t="shared" si="14"/>
        <v>2984</v>
      </c>
      <c r="AI45" s="139">
        <f t="shared" si="15"/>
        <v>7.1775628998893545E-2</v>
      </c>
      <c r="AJ45" s="139">
        <f t="shared" si="16"/>
        <v>8.8648298151797117E-2</v>
      </c>
      <c r="AL45" s="197">
        <v>2454520157665</v>
      </c>
      <c r="AM45" s="197">
        <v>4985009709269</v>
      </c>
      <c r="AN45" s="197" t="s">
        <v>3677</v>
      </c>
      <c r="AO45" s="241" t="s">
        <v>18</v>
      </c>
      <c r="AP45" s="242" t="s">
        <v>981</v>
      </c>
      <c r="AQ45" s="242" t="s">
        <v>92</v>
      </c>
      <c r="AR45" s="242">
        <v>63500</v>
      </c>
      <c r="AS45" s="243">
        <f>VLOOKUP(B:B,[1]MICHELIN!$B:$K,8,0)</f>
        <v>30480</v>
      </c>
      <c r="AT45" s="243">
        <v>1050</v>
      </c>
      <c r="AU45" s="211" t="s">
        <v>3956</v>
      </c>
      <c r="AV45" s="197" t="s">
        <v>279</v>
      </c>
      <c r="AW45" s="134" t="str">
        <f>IFERROR(VLOOKUP(AV:AV,Q商品!B:E,4,0),"")</f>
        <v>2022年製 CROSSCLIMATE 2 SUV 245/45R20 103W XL オールシーズンタイヤ 翌営業日発送</v>
      </c>
      <c r="AX45" s="134" t="str">
        <f>IFERROR(VLOOKUP(B:B,在庫!B:M,12,0),"")</f>
        <v>2022年製</v>
      </c>
      <c r="AY45" s="246">
        <f>VLOOKUP(B:B,在庫!B:K,10,0)</f>
        <v>1</v>
      </c>
      <c r="AZ45" s="244" t="str">
        <f>VLOOKUP(AL:AL,[1]MICHELIN!$B:$AH,32,0)</f>
        <v>×</v>
      </c>
      <c r="BA45" s="244" t="str">
        <f>VLOOKUP(AL:AL,[1]MICHELIN!$B:$AH,33,0)</f>
        <v/>
      </c>
      <c r="BC45" s="11" t="s">
        <v>2055</v>
      </c>
    </row>
    <row r="46" spans="1:55" s="11" customFormat="1" ht="19.5" customHeight="1">
      <c r="A46" s="11">
        <f t="shared" si="0"/>
        <v>1</v>
      </c>
      <c r="B46" s="249">
        <f t="shared" si="1"/>
        <v>2656517157669</v>
      </c>
      <c r="C46" s="235">
        <f>VLOOKUP(B:B,[1]MICHELIN!$B:$K,9,0)</f>
        <v>20</v>
      </c>
      <c r="D46" s="11" t="s">
        <v>4677</v>
      </c>
      <c r="E46" s="11" t="s">
        <v>988</v>
      </c>
      <c r="F46" s="160" t="s">
        <v>8399</v>
      </c>
      <c r="G46" s="134"/>
      <c r="H46" s="132"/>
      <c r="I46" s="235">
        <f>VLOOKUP(B:B,[1]MICHELIN!$B:$K,10,0)</f>
        <v>8</v>
      </c>
      <c r="J46" s="132">
        <v>2253</v>
      </c>
      <c r="K46" s="133" t="s">
        <v>1961</v>
      </c>
      <c r="L46" s="133">
        <v>56</v>
      </c>
      <c r="M46" s="135" t="s">
        <v>3998</v>
      </c>
      <c r="N46" s="236" t="s">
        <v>5276</v>
      </c>
      <c r="O46" s="236" t="s">
        <v>2015</v>
      </c>
      <c r="P46" s="237">
        <v>27500</v>
      </c>
      <c r="Q46" s="238">
        <f t="shared" si="2"/>
        <v>24045.454545454544</v>
      </c>
      <c r="R46" s="144">
        <f t="shared" si="3"/>
        <v>0.15489224952741015</v>
      </c>
      <c r="S46" s="197">
        <v>1074476660</v>
      </c>
      <c r="T46" s="306" t="s">
        <v>7816</v>
      </c>
      <c r="U46" s="194">
        <f t="shared" si="17"/>
        <v>27500</v>
      </c>
      <c r="W46" s="239">
        <v>27500</v>
      </c>
      <c r="X46" s="136">
        <f t="shared" si="5"/>
        <v>20321</v>
      </c>
      <c r="Y46" s="240">
        <f t="shared" si="6"/>
        <v>24045.454545454544</v>
      </c>
      <c r="Z46" s="142">
        <f t="shared" si="7"/>
        <v>7.7309090909090994E-2</v>
      </c>
      <c r="AA46" s="137">
        <f t="shared" si="8"/>
        <v>0.15489224952741015</v>
      </c>
      <c r="AB46" s="145">
        <v>1</v>
      </c>
      <c r="AC46" s="189">
        <f t="shared" si="18"/>
        <v>26960</v>
      </c>
      <c r="AD46" s="187">
        <f t="shared" si="19"/>
        <v>29626</v>
      </c>
      <c r="AE46" s="129">
        <f t="shared" si="11"/>
        <v>2666.3399999999997</v>
      </c>
      <c r="AF46" s="130">
        <f t="shared" si="12"/>
        <v>540.33999999999969</v>
      </c>
      <c r="AG46" s="131">
        <f t="shared" si="13"/>
        <v>1.8238709241882121E-2</v>
      </c>
      <c r="AH46" s="138">
        <f t="shared" si="14"/>
        <v>2126</v>
      </c>
      <c r="AI46" s="139">
        <f t="shared" si="15"/>
        <v>7.1761290758117866E-2</v>
      </c>
      <c r="AJ46" s="139">
        <f t="shared" si="16"/>
        <v>0.13665354028552804</v>
      </c>
      <c r="AL46" s="197">
        <v>2656517157669</v>
      </c>
      <c r="AM46" s="197">
        <v>4985009709078</v>
      </c>
      <c r="AN46" s="197" t="s">
        <v>3670</v>
      </c>
      <c r="AO46" s="241" t="s">
        <v>18</v>
      </c>
      <c r="AP46" s="242" t="s">
        <v>987</v>
      </c>
      <c r="AQ46" s="242" t="s">
        <v>75</v>
      </c>
      <c r="AR46" s="242">
        <v>44600</v>
      </c>
      <c r="AS46" s="243">
        <v>20321</v>
      </c>
      <c r="AT46" s="243">
        <v>1050</v>
      </c>
      <c r="AU46" s="211" t="s">
        <v>3956</v>
      </c>
      <c r="AV46" s="197" t="s">
        <v>282</v>
      </c>
      <c r="AW46" s="134" t="str">
        <f>IFERROR(VLOOKUP(AV:AV,Q商品!B:E,4,0),"")</f>
        <v>2023年製 CROSSCLIMATE 2 SUV 265/65R17 112H オールシーズンタイヤ 翌営業日発送</v>
      </c>
      <c r="AX46" s="134" t="str">
        <f>IFERROR(VLOOKUP(B:B,在庫!B:M,12,0),"")</f>
        <v>2023年製</v>
      </c>
      <c r="AY46" s="134">
        <f>VLOOKUP(B:B,在庫!B:K,10,0)</f>
        <v>1</v>
      </c>
      <c r="AZ46" s="244" t="s">
        <v>8743</v>
      </c>
      <c r="BA46" s="244" t="s">
        <v>152</v>
      </c>
      <c r="BC46" s="11" t="s">
        <v>2055</v>
      </c>
    </row>
    <row r="47" spans="1:55" s="11" customFormat="1" ht="19.5" customHeight="1">
      <c r="A47" s="11">
        <f t="shared" si="0"/>
        <v>1</v>
      </c>
      <c r="B47" s="249">
        <f t="shared" si="1"/>
        <v>2754020157661</v>
      </c>
      <c r="C47" s="235">
        <f>VLOOKUP(B:B,[1]MICHELIN!$B:$K,9,0)</f>
        <v>0</v>
      </c>
      <c r="D47" s="11" t="s">
        <v>4677</v>
      </c>
      <c r="E47" s="11" t="s">
        <v>990</v>
      </c>
      <c r="F47" s="160" t="s">
        <v>6831</v>
      </c>
      <c r="G47" s="134"/>
      <c r="H47" s="132"/>
      <c r="I47" s="235">
        <f>VLOOKUP(B:B,[1]MICHELIN!$B:$K,10,0)</f>
        <v>8</v>
      </c>
      <c r="J47" s="132">
        <v>2135</v>
      </c>
      <c r="K47" s="133" t="s">
        <v>1961</v>
      </c>
      <c r="L47" s="133">
        <v>57</v>
      </c>
      <c r="M47" s="135" t="s">
        <v>3998</v>
      </c>
      <c r="N47" s="236" t="s">
        <v>8568</v>
      </c>
      <c r="O47" s="236">
        <v>0</v>
      </c>
      <c r="P47" s="237">
        <v>45900</v>
      </c>
      <c r="Q47" s="238">
        <f t="shared" si="2"/>
        <v>40772.727272727272</v>
      </c>
      <c r="R47" s="144">
        <f t="shared" si="3"/>
        <v>0.10749163879598661</v>
      </c>
      <c r="S47" s="197">
        <v>1074476653</v>
      </c>
      <c r="T47" s="302" t="s">
        <v>7817</v>
      </c>
      <c r="U47" s="194">
        <f t="shared" si="17"/>
        <v>45900</v>
      </c>
      <c r="W47" s="239">
        <v>45900</v>
      </c>
      <c r="X47" s="136">
        <f t="shared" si="5"/>
        <v>36390</v>
      </c>
      <c r="Y47" s="240">
        <f t="shared" si="6"/>
        <v>40772.727272727272</v>
      </c>
      <c r="Z47" s="142">
        <f t="shared" si="7"/>
        <v>7.734204793028332E-2</v>
      </c>
      <c r="AA47" s="137">
        <f t="shared" si="8"/>
        <v>0.10749163879598661</v>
      </c>
      <c r="AB47" s="145">
        <v>1</v>
      </c>
      <c r="AC47" s="189">
        <f t="shared" si="18"/>
        <v>45000</v>
      </c>
      <c r="AD47" s="187">
        <f t="shared" si="19"/>
        <v>49450</v>
      </c>
      <c r="AE47" s="129">
        <f t="shared" si="11"/>
        <v>4450.5</v>
      </c>
      <c r="AF47" s="130">
        <f t="shared" si="12"/>
        <v>900.5</v>
      </c>
      <c r="AG47" s="131">
        <f t="shared" si="13"/>
        <v>1.8210313447927198E-2</v>
      </c>
      <c r="AH47" s="138">
        <f t="shared" si="14"/>
        <v>3550</v>
      </c>
      <c r="AI47" s="139">
        <f t="shared" si="15"/>
        <v>7.1789686552072796E-2</v>
      </c>
      <c r="AJ47" s="139">
        <f t="shared" si="16"/>
        <v>8.9281325348059409E-2</v>
      </c>
      <c r="AL47" s="197">
        <v>2754020157661</v>
      </c>
      <c r="AM47" s="197">
        <v>4985009709313</v>
      </c>
      <c r="AN47" s="197" t="s">
        <v>3679</v>
      </c>
      <c r="AO47" s="241" t="s">
        <v>18</v>
      </c>
      <c r="AP47" s="242" t="s">
        <v>989</v>
      </c>
      <c r="AQ47" s="242" t="s">
        <v>94</v>
      </c>
      <c r="AR47" s="242">
        <v>75800</v>
      </c>
      <c r="AS47" s="243">
        <f>VLOOKUP(B:B,[1]MICHELIN!$B:$K,8,0)</f>
        <v>36390</v>
      </c>
      <c r="AT47" s="243">
        <v>1050</v>
      </c>
      <c r="AU47" s="211" t="s">
        <v>3956</v>
      </c>
      <c r="AV47" s="197" t="s">
        <v>283</v>
      </c>
      <c r="AW47" s="134" t="str">
        <f>IFERROR(VLOOKUP(AV:AV,Q商品!B:E,4,0),"")</f>
        <v>2022年製 CROSSCLIMATE 2 SUV 275/40R20 106Y XL オールシーズンタイヤ 翌営業日発送</v>
      </c>
      <c r="AX47" s="134" t="str">
        <f>IFERROR(VLOOKUP(B:B,在庫!B:M,12,0),"")</f>
        <v>2022年製</v>
      </c>
      <c r="AY47" s="134">
        <f>VLOOKUP(B:B,在庫!B:K,10,0)</f>
        <v>1</v>
      </c>
      <c r="AZ47" s="244" t="str">
        <f>VLOOKUP(AL:AL,[1]MICHELIN!$B:$AH,32,0)</f>
        <v>×</v>
      </c>
      <c r="BA47" s="244" t="str">
        <f>VLOOKUP(AL:AL,[1]MICHELIN!$B:$AH,33,0)</f>
        <v/>
      </c>
      <c r="BC47" s="11" t="s">
        <v>2055</v>
      </c>
    </row>
    <row r="48" spans="1:55" s="11" customFormat="1" ht="19.5" customHeight="1">
      <c r="A48" s="11">
        <f t="shared" si="0"/>
        <v>1</v>
      </c>
      <c r="B48" s="249">
        <f t="shared" si="1"/>
        <v>2155518157703</v>
      </c>
      <c r="C48" s="235">
        <f>VLOOKUP(B:B,[1]MICHELIN!$B:$K,9,0)</f>
        <v>4</v>
      </c>
      <c r="D48" s="11" t="s">
        <v>4677</v>
      </c>
      <c r="E48" s="11" t="s">
        <v>1823</v>
      </c>
      <c r="F48" s="160" t="s">
        <v>6832</v>
      </c>
      <c r="G48" s="134"/>
      <c r="H48" s="132"/>
      <c r="I48" s="235">
        <f>VLOOKUP(B:B,[1]MICHELIN!$B:$K,10,0)</f>
        <v>3</v>
      </c>
      <c r="J48" s="132">
        <v>530</v>
      </c>
      <c r="K48" s="133" t="s">
        <v>1961</v>
      </c>
      <c r="L48" s="133">
        <v>59</v>
      </c>
      <c r="M48" s="135" t="s">
        <v>3998</v>
      </c>
      <c r="N48" s="236">
        <v>21940</v>
      </c>
      <c r="O48" s="236">
        <v>0</v>
      </c>
      <c r="P48" s="237">
        <v>21940</v>
      </c>
      <c r="Q48" s="238">
        <f t="shared" si="2"/>
        <v>18990.909090909088</v>
      </c>
      <c r="R48" s="144">
        <f t="shared" si="3"/>
        <v>0.11747247486835795</v>
      </c>
      <c r="S48" s="197">
        <v>1074475795</v>
      </c>
      <c r="T48" s="303" t="s">
        <v>7818</v>
      </c>
      <c r="U48" s="194">
        <f t="shared" si="17"/>
        <v>21940</v>
      </c>
      <c r="W48" s="239">
        <v>21940</v>
      </c>
      <c r="X48" s="136">
        <f t="shared" si="5"/>
        <v>16760</v>
      </c>
      <c r="Y48" s="240">
        <f t="shared" si="6"/>
        <v>18990.909090909088</v>
      </c>
      <c r="Z48" s="142">
        <f t="shared" si="7"/>
        <v>7.7301731996353595E-2</v>
      </c>
      <c r="AA48" s="137">
        <f t="shared" si="8"/>
        <v>0.11747247486835795</v>
      </c>
      <c r="AB48" s="145"/>
      <c r="AC48" s="189">
        <f t="shared" si="18"/>
        <v>21509</v>
      </c>
      <c r="AD48" s="187">
        <f t="shared" si="19"/>
        <v>23636</v>
      </c>
      <c r="AE48" s="129">
        <f t="shared" si="11"/>
        <v>2127.2399999999998</v>
      </c>
      <c r="AF48" s="130">
        <f t="shared" si="12"/>
        <v>431.23999999999978</v>
      </c>
      <c r="AG48" s="131">
        <f t="shared" si="13"/>
        <v>1.8245049923844972E-2</v>
      </c>
      <c r="AH48" s="138">
        <f t="shared" si="14"/>
        <v>1696</v>
      </c>
      <c r="AI48" s="139">
        <f t="shared" si="15"/>
        <v>7.1754950076155025E-2</v>
      </c>
      <c r="AJ48" s="139">
        <f t="shared" si="16"/>
        <v>9.9227424944512976E-2</v>
      </c>
      <c r="AL48" s="197">
        <v>2155518157703</v>
      </c>
      <c r="AM48" s="197">
        <v>4985009753828</v>
      </c>
      <c r="AN48" s="197" t="s">
        <v>3710</v>
      </c>
      <c r="AO48" s="241" t="s">
        <v>0</v>
      </c>
      <c r="AP48" s="242" t="s">
        <v>1052</v>
      </c>
      <c r="AQ48" s="242" t="s">
        <v>70</v>
      </c>
      <c r="AR48" s="242">
        <v>34900</v>
      </c>
      <c r="AS48" s="243">
        <v>16760</v>
      </c>
      <c r="AT48" s="243">
        <v>1050</v>
      </c>
      <c r="AU48" s="211" t="s">
        <v>3956</v>
      </c>
      <c r="AV48" s="197" t="s">
        <v>3393</v>
      </c>
      <c r="AW48" s="134" t="str">
        <f>IFERROR(VLOOKUP(AV:AV,Q商品!B:E,4,0),"")</f>
        <v>2022年製 CROSSCLIMATE 2 215/55R18 99V XL オールシーズン 翌営業日発送</v>
      </c>
      <c r="AX48" s="134" t="str">
        <f>IFERROR(VLOOKUP(B:B,在庫!B:M,12,0),"")</f>
        <v>2022年製</v>
      </c>
      <c r="AY48" s="134">
        <f>VLOOKUP(B:B,在庫!B:K,10,0)</f>
        <v>1</v>
      </c>
      <c r="AZ48" s="244" t="s">
        <v>8743</v>
      </c>
      <c r="BA48" s="244" t="s">
        <v>8743</v>
      </c>
      <c r="BC48" s="11" t="s">
        <v>2055</v>
      </c>
    </row>
    <row r="49" spans="1:55" s="11" customFormat="1" ht="19.5" customHeight="1">
      <c r="A49" s="11">
        <f t="shared" si="0"/>
        <v>1</v>
      </c>
      <c r="B49" s="249">
        <f t="shared" si="1"/>
        <v>2555518157664</v>
      </c>
      <c r="C49" s="235">
        <f>VLOOKUP(B:B,[1]MICHELIN!$B:$K,9,0)</f>
        <v>4</v>
      </c>
      <c r="D49" s="11" t="s">
        <v>4677</v>
      </c>
      <c r="E49" s="11" t="s">
        <v>5457</v>
      </c>
      <c r="F49" s="160" t="s">
        <v>6833</v>
      </c>
      <c r="G49" s="134"/>
      <c r="H49" s="132"/>
      <c r="I49" s="235">
        <f>VLOOKUP(B:B,[1]MICHELIN!$B:$K,10,0)</f>
        <v>8</v>
      </c>
      <c r="J49" s="132" t="s">
        <v>12</v>
      </c>
      <c r="K49" s="133" t="s">
        <v>1961</v>
      </c>
      <c r="L49" s="133">
        <v>61</v>
      </c>
      <c r="M49" s="135" t="s">
        <v>2014</v>
      </c>
      <c r="N49" s="236" t="s">
        <v>8569</v>
      </c>
      <c r="O49" s="236" t="s">
        <v>2015</v>
      </c>
      <c r="P49" s="237">
        <v>29500</v>
      </c>
      <c r="Q49" s="238">
        <f t="shared" si="2"/>
        <v>25863.63636363636</v>
      </c>
      <c r="R49" s="144">
        <f t="shared" si="3"/>
        <v>0.12193321616871694</v>
      </c>
      <c r="S49" s="197">
        <v>1074475779</v>
      </c>
      <c r="T49" s="302" t="s">
        <v>7819</v>
      </c>
      <c r="U49" s="194">
        <f t="shared" si="17"/>
        <v>29500</v>
      </c>
      <c r="W49" s="239">
        <v>29500</v>
      </c>
      <c r="X49" s="136">
        <f t="shared" si="5"/>
        <v>22710</v>
      </c>
      <c r="Y49" s="240">
        <f t="shared" si="6"/>
        <v>25863.63636363636</v>
      </c>
      <c r="Z49" s="142">
        <f t="shared" si="7"/>
        <v>7.7322033898305165E-2</v>
      </c>
      <c r="AA49" s="137">
        <f t="shared" si="8"/>
        <v>0.12193321616871694</v>
      </c>
      <c r="AB49" s="145" t="s">
        <v>8715</v>
      </c>
      <c r="AC49" s="189">
        <f t="shared" si="18"/>
        <v>28921</v>
      </c>
      <c r="AD49" s="187">
        <f t="shared" si="19"/>
        <v>31781</v>
      </c>
      <c r="AE49" s="129">
        <f t="shared" si="11"/>
        <v>2860.29</v>
      </c>
      <c r="AF49" s="130">
        <f t="shared" si="12"/>
        <v>579.29</v>
      </c>
      <c r="AG49" s="131">
        <f t="shared" si="13"/>
        <v>1.8227557345583838E-2</v>
      </c>
      <c r="AH49" s="138">
        <f t="shared" si="14"/>
        <v>2281</v>
      </c>
      <c r="AI49" s="139">
        <f t="shared" si="15"/>
        <v>7.1772442654416166E-2</v>
      </c>
      <c r="AJ49" s="139">
        <f t="shared" si="16"/>
        <v>0.1037056588231331</v>
      </c>
      <c r="AL49" s="197">
        <v>2555518157664</v>
      </c>
      <c r="AM49" s="197">
        <v>4985009709122</v>
      </c>
      <c r="AN49" s="197" t="s">
        <v>3673</v>
      </c>
      <c r="AO49" s="241" t="s">
        <v>18</v>
      </c>
      <c r="AP49" s="242" t="s">
        <v>1298</v>
      </c>
      <c r="AQ49" s="242" t="s">
        <v>1299</v>
      </c>
      <c r="AR49" s="242">
        <v>47300</v>
      </c>
      <c r="AS49" s="243">
        <f>VLOOKUP(B:B,[1]MICHELIN!$B:$K,8,0)</f>
        <v>22710</v>
      </c>
      <c r="AT49" s="243">
        <v>1050</v>
      </c>
      <c r="AU49" s="211" t="s">
        <v>3956</v>
      </c>
      <c r="AV49" s="197" t="s">
        <v>5282</v>
      </c>
      <c r="AW49" s="134" t="str">
        <f>IFERROR(VLOOKUP(AV:AV,Q商品!B:E,4,0),"")</f>
        <v>2023年製 CROSSCLIMATE 2 SUV 255/55R18 109W XL オールシーズン 翌営業日発送</v>
      </c>
      <c r="AX49" s="134" t="str">
        <f>IFERROR(VLOOKUP(B:B,在庫!B:M,12,0),"")</f>
        <v>2023年製</v>
      </c>
      <c r="AY49" s="246">
        <f>VLOOKUP(B:B,在庫!B:K,10,0)</f>
        <v>1</v>
      </c>
      <c r="AZ49" s="244" t="str">
        <f>VLOOKUP(AL:AL,[1]MICHELIN!$B:$AH,32,0)</f>
        <v/>
      </c>
      <c r="BA49" s="244" t="str">
        <f>VLOOKUP(AL:AL,[1]MICHELIN!$B:$AH,33,0)</f>
        <v/>
      </c>
      <c r="BC49" s="11" t="s">
        <v>2055</v>
      </c>
    </row>
    <row r="50" spans="1:55" s="11" customFormat="1" ht="19.5" customHeight="1">
      <c r="A50" s="11">
        <f t="shared" si="0"/>
        <v>1</v>
      </c>
      <c r="B50" s="249">
        <f t="shared" si="1"/>
        <v>1656514157755</v>
      </c>
      <c r="C50" s="235">
        <f>VLOOKUP(B:B,[1]MICHELIN!$B:$K,9,0)</f>
        <v>92</v>
      </c>
      <c r="D50" s="11" t="s">
        <v>4677</v>
      </c>
      <c r="E50" s="11" t="s">
        <v>5458</v>
      </c>
      <c r="F50" s="160" t="s">
        <v>7234</v>
      </c>
      <c r="G50" s="134"/>
      <c r="H50" s="132"/>
      <c r="I50" s="235">
        <f>VLOOKUP(B:B,[1]MICHELIN!$B:$K,10,0)</f>
        <v>4</v>
      </c>
      <c r="J50" s="132">
        <v>390</v>
      </c>
      <c r="K50" s="133" t="s">
        <v>1961</v>
      </c>
      <c r="L50" s="133">
        <v>62</v>
      </c>
      <c r="M50" s="135" t="s">
        <v>3998</v>
      </c>
      <c r="N50" s="236" t="s">
        <v>5392</v>
      </c>
      <c r="O50" s="236">
        <v>0</v>
      </c>
      <c r="P50" s="237">
        <v>9000</v>
      </c>
      <c r="Q50" s="238">
        <f t="shared" si="2"/>
        <v>7704.545454545454</v>
      </c>
      <c r="R50" s="144">
        <f t="shared" si="3"/>
        <v>0.16932153392330379</v>
      </c>
      <c r="S50" s="197">
        <v>1074475778</v>
      </c>
      <c r="T50" s="302" t="s">
        <v>7820</v>
      </c>
      <c r="U50" s="194">
        <f t="shared" si="17"/>
        <v>9000</v>
      </c>
      <c r="W50" s="239">
        <v>9000</v>
      </c>
      <c r="X50" s="136">
        <f t="shared" si="5"/>
        <v>6400</v>
      </c>
      <c r="Y50" s="240">
        <f t="shared" si="6"/>
        <v>7704.545454545454</v>
      </c>
      <c r="Z50" s="142">
        <f t="shared" si="7"/>
        <v>7.7222222222222303E-2</v>
      </c>
      <c r="AA50" s="137">
        <f t="shared" si="8"/>
        <v>0.16932153392330379</v>
      </c>
      <c r="AB50" s="145">
        <v>1</v>
      </c>
      <c r="AC50" s="189">
        <f t="shared" si="18"/>
        <v>8823</v>
      </c>
      <c r="AD50" s="187">
        <f t="shared" si="19"/>
        <v>9695</v>
      </c>
      <c r="AE50" s="129">
        <f t="shared" si="11"/>
        <v>872.55</v>
      </c>
      <c r="AF50" s="130">
        <f t="shared" si="12"/>
        <v>177.54999999999995</v>
      </c>
      <c r="AG50" s="131">
        <f t="shared" si="13"/>
        <v>1.8313563692625059E-2</v>
      </c>
      <c r="AH50" s="138">
        <f t="shared" si="14"/>
        <v>695</v>
      </c>
      <c r="AI50" s="139">
        <f t="shared" si="15"/>
        <v>7.1686436307374937E-2</v>
      </c>
      <c r="AJ50" s="139">
        <f t="shared" si="16"/>
        <v>0.15100797023067875</v>
      </c>
      <c r="AL50" s="197">
        <v>1656514157755</v>
      </c>
      <c r="AM50" s="197">
        <v>4985009755747</v>
      </c>
      <c r="AN50" s="197" t="s">
        <v>3657</v>
      </c>
      <c r="AO50" s="241" t="s">
        <v>17</v>
      </c>
      <c r="AP50" s="242" t="s">
        <v>1293</v>
      </c>
      <c r="AQ50" s="242" t="s">
        <v>114</v>
      </c>
      <c r="AR50" s="242">
        <v>13900</v>
      </c>
      <c r="AS50" s="243">
        <f>VLOOKUP(B:B,[1]MICHELIN!$B:$K,8,0)</f>
        <v>6400</v>
      </c>
      <c r="AT50" s="243">
        <v>525</v>
      </c>
      <c r="AU50" s="211" t="s">
        <v>3956</v>
      </c>
      <c r="AV50" s="197" t="s">
        <v>5281</v>
      </c>
      <c r="AW50" s="134" t="str">
        <f>IFERROR(VLOOKUP(AV:AV,Q商品!B:E,4,0),"")</f>
        <v>2023年製 CROSSCLIMATE+ 165/65R14 83T XL オールシーズン 翌営業日発送</v>
      </c>
      <c r="AX50" s="134" t="str">
        <f>IFERROR(VLOOKUP(B:B,在庫!B:M,12,0),"")</f>
        <v>2023年製</v>
      </c>
      <c r="AY50" s="134">
        <f>VLOOKUP(B:B,在庫!B:K,10,0)</f>
        <v>2</v>
      </c>
      <c r="AZ50" s="244">
        <f>VLOOKUP(AL:AL,[1]MICHELIN!$B:$AH,32,0)</f>
        <v>605922089</v>
      </c>
      <c r="BA50" s="244">
        <f>VLOOKUP(AL:AL,[1]MICHELIN!$B:$AH,33,0)</f>
        <v>605922142</v>
      </c>
      <c r="BC50" s="11" t="s">
        <v>2055</v>
      </c>
    </row>
    <row r="51" spans="1:55" s="11" customFormat="1" ht="19.5" customHeight="1">
      <c r="A51" s="11">
        <f t="shared" si="0"/>
        <v>1</v>
      </c>
      <c r="B51" s="249">
        <f t="shared" si="1"/>
        <v>1656515157754</v>
      </c>
      <c r="C51" s="235">
        <f>VLOOKUP(B:B,[1]MICHELIN!$B:$K,9,0)</f>
        <v>36</v>
      </c>
      <c r="D51" s="11" t="s">
        <v>4677</v>
      </c>
      <c r="E51" s="11" t="s">
        <v>1667</v>
      </c>
      <c r="F51" s="160" t="s">
        <v>8400</v>
      </c>
      <c r="G51" s="134"/>
      <c r="H51" s="132"/>
      <c r="I51" s="235">
        <f>VLOOKUP(B:B,[1]MICHELIN!$B:$K,10,0)</f>
        <v>0</v>
      </c>
      <c r="J51" s="132"/>
      <c r="K51" s="133" t="s">
        <v>6150</v>
      </c>
      <c r="L51" s="133">
        <v>63</v>
      </c>
      <c r="M51" s="135"/>
      <c r="N51" s="236"/>
      <c r="O51" s="236"/>
      <c r="P51" s="237"/>
      <c r="Q51" s="238">
        <f t="shared" si="2"/>
        <v>-477.27272727272725</v>
      </c>
      <c r="R51" s="144">
        <f t="shared" si="3"/>
        <v>16.902857142857144</v>
      </c>
      <c r="S51" s="197"/>
      <c r="T51" s="303"/>
      <c r="U51" s="194">
        <f t="shared" si="17"/>
        <v>0</v>
      </c>
      <c r="W51" s="239"/>
      <c r="X51" s="136">
        <f t="shared" si="5"/>
        <v>7590</v>
      </c>
      <c r="Y51" s="240">
        <f t="shared" si="6"/>
        <v>-477.27272727272725</v>
      </c>
      <c r="Z51" s="142" t="str">
        <f t="shared" si="7"/>
        <v/>
      </c>
      <c r="AA51" s="137">
        <f t="shared" si="8"/>
        <v>16.902857142857144</v>
      </c>
      <c r="AB51" s="348" t="s">
        <v>8715</v>
      </c>
      <c r="AC51" s="189">
        <f t="shared" si="18"/>
        <v>0</v>
      </c>
      <c r="AD51" s="187">
        <f t="shared" si="19"/>
        <v>0</v>
      </c>
      <c r="AE51" s="129">
        <f t="shared" si="11"/>
        <v>0</v>
      </c>
      <c r="AF51" s="130">
        <f t="shared" si="12"/>
        <v>0</v>
      </c>
      <c r="AG51" s="131" t="str">
        <f t="shared" si="13"/>
        <v/>
      </c>
      <c r="AH51" s="138">
        <f t="shared" si="14"/>
        <v>0</v>
      </c>
      <c r="AI51" s="139" t="str">
        <f t="shared" si="15"/>
        <v/>
      </c>
      <c r="AJ51" s="139" t="str">
        <f t="shared" si="16"/>
        <v/>
      </c>
      <c r="AL51" s="197">
        <v>1656515157754</v>
      </c>
      <c r="AM51" s="197">
        <v>4985009755594</v>
      </c>
      <c r="AN51" s="197" t="s">
        <v>3664</v>
      </c>
      <c r="AO51" s="241" t="s">
        <v>17</v>
      </c>
      <c r="AP51" s="242" t="s">
        <v>1295</v>
      </c>
      <c r="AQ51" s="242" t="s">
        <v>115</v>
      </c>
      <c r="AR51" s="242">
        <v>16500</v>
      </c>
      <c r="AS51" s="243">
        <v>7590</v>
      </c>
      <c r="AT51" s="243">
        <v>525</v>
      </c>
      <c r="AU51" s="211" t="s">
        <v>3956</v>
      </c>
      <c r="AV51" s="197"/>
      <c r="AW51" s="134" t="str">
        <f>IFERROR(VLOOKUP(AV:AV,Q商品!B:E,4,0),"")</f>
        <v/>
      </c>
      <c r="AX51" s="134" t="str">
        <f>IFERROR(VLOOKUP(B:B,在庫!B:M,12,0),"")</f>
        <v/>
      </c>
      <c r="AY51" s="246" t="e">
        <f>VLOOKUP(B:B,在庫!B:K,10,0)</f>
        <v>#N/A</v>
      </c>
      <c r="AZ51" s="244">
        <v>605922085</v>
      </c>
      <c r="BA51" s="244">
        <v>605922138</v>
      </c>
      <c r="BC51" s="11" t="e">
        <v>#N/A</v>
      </c>
    </row>
    <row r="52" spans="1:55" s="11" customFormat="1" ht="19.5" customHeight="1">
      <c r="A52" s="11">
        <f t="shared" si="0"/>
        <v>1</v>
      </c>
      <c r="B52" s="249">
        <f t="shared" si="1"/>
        <v>1657014157733</v>
      </c>
      <c r="C52" s="235">
        <f>VLOOKUP(B:B,[1]MICHELIN!$B:$K,9,0)</f>
        <v>24</v>
      </c>
      <c r="D52" s="11" t="s">
        <v>4677</v>
      </c>
      <c r="E52" s="11" t="s">
        <v>996</v>
      </c>
      <c r="F52" s="160" t="s">
        <v>6834</v>
      </c>
      <c r="G52" s="134"/>
      <c r="H52" s="132"/>
      <c r="I52" s="235">
        <f>VLOOKUP(B:B,[1]MICHELIN!$B:$K,10,0)</f>
        <v>53</v>
      </c>
      <c r="J52" s="132">
        <v>2135</v>
      </c>
      <c r="K52" s="133" t="s">
        <v>1961</v>
      </c>
      <c r="L52" s="133">
        <v>64</v>
      </c>
      <c r="M52" s="135" t="s">
        <v>3998</v>
      </c>
      <c r="N52" s="236">
        <v>9000</v>
      </c>
      <c r="O52" s="236">
        <v>0</v>
      </c>
      <c r="P52" s="237">
        <v>9000</v>
      </c>
      <c r="Q52" s="238">
        <f t="shared" si="2"/>
        <v>7704.545454545454</v>
      </c>
      <c r="R52" s="144">
        <f t="shared" si="3"/>
        <v>0.17581120943952797</v>
      </c>
      <c r="S52" s="197">
        <v>1074476296</v>
      </c>
      <c r="T52" s="306" t="s">
        <v>7821</v>
      </c>
      <c r="U52" s="194">
        <f t="shared" si="17"/>
        <v>9000</v>
      </c>
      <c r="W52" s="239">
        <v>9000</v>
      </c>
      <c r="X52" s="136">
        <f t="shared" si="5"/>
        <v>6350</v>
      </c>
      <c r="Y52" s="240">
        <f t="shared" si="6"/>
        <v>7704.545454545454</v>
      </c>
      <c r="Z52" s="142">
        <f t="shared" si="7"/>
        <v>7.7222222222222303E-2</v>
      </c>
      <c r="AA52" s="137">
        <f t="shared" si="8"/>
        <v>0.17581120943952797</v>
      </c>
      <c r="AB52" s="145">
        <v>1</v>
      </c>
      <c r="AC52" s="189">
        <f t="shared" si="18"/>
        <v>8823</v>
      </c>
      <c r="AD52" s="187">
        <f t="shared" si="19"/>
        <v>9695</v>
      </c>
      <c r="AE52" s="129">
        <f t="shared" si="11"/>
        <v>872.55</v>
      </c>
      <c r="AF52" s="130">
        <f t="shared" si="12"/>
        <v>177.54999999999995</v>
      </c>
      <c r="AG52" s="131">
        <f t="shared" si="13"/>
        <v>1.8313563692625059E-2</v>
      </c>
      <c r="AH52" s="138">
        <f t="shared" si="14"/>
        <v>695</v>
      </c>
      <c r="AI52" s="139">
        <f t="shared" si="15"/>
        <v>7.1686436307374937E-2</v>
      </c>
      <c r="AJ52" s="139">
        <f t="shared" si="16"/>
        <v>0.15749764574690289</v>
      </c>
      <c r="AL52" s="197">
        <v>1657014157733</v>
      </c>
      <c r="AM52" s="197">
        <v>4985009755549</v>
      </c>
      <c r="AN52" s="197" t="s">
        <v>3660</v>
      </c>
      <c r="AO52" s="241" t="s">
        <v>17</v>
      </c>
      <c r="AP52" s="242" t="s">
        <v>995</v>
      </c>
      <c r="AQ52" s="242" t="s">
        <v>86</v>
      </c>
      <c r="AR52" s="242">
        <v>13800</v>
      </c>
      <c r="AS52" s="243">
        <f>VLOOKUP(B:B,[1]MICHELIN!$B:$K,8,0)</f>
        <v>6350</v>
      </c>
      <c r="AT52" s="243">
        <v>525</v>
      </c>
      <c r="AU52" s="211" t="s">
        <v>3956</v>
      </c>
      <c r="AV52" s="197" t="s">
        <v>2101</v>
      </c>
      <c r="AW52" s="134" t="str">
        <f>IFERROR(VLOOKUP(AV:AV,Q商品!B:E,4,0),"")</f>
        <v>2022年製 CROSS CLIMATE+ 165/70R14 85T XL オールシーズンタイヤ 翌営業日発送</v>
      </c>
      <c r="AX52" s="134" t="str">
        <f>IFERROR(VLOOKUP(B:B,在庫!B:M,12,0),"")</f>
        <v>2022年製</v>
      </c>
      <c r="AY52" s="134">
        <f>VLOOKUP(B:B,在庫!B:K,10,0)</f>
        <v>4</v>
      </c>
      <c r="AZ52" s="244">
        <f>VLOOKUP(AL:AL,[1]MICHELIN!$B:$AH,32,0)</f>
        <v>605922086</v>
      </c>
      <c r="BA52" s="244">
        <f>VLOOKUP(AL:AL,[1]MICHELIN!$B:$AH,33,0)</f>
        <v>605922139</v>
      </c>
      <c r="BC52" s="11" t="s">
        <v>2055</v>
      </c>
    </row>
    <row r="53" spans="1:55" s="11" customFormat="1" ht="19.5" customHeight="1">
      <c r="A53" s="11">
        <f t="shared" si="0"/>
        <v>1</v>
      </c>
      <c r="B53" s="249">
        <f t="shared" si="1"/>
        <v>1756514157738</v>
      </c>
      <c r="C53" s="235">
        <f>VLOOKUP(B:B,[1]MICHELIN!$B:$K,9,0)</f>
        <v>44</v>
      </c>
      <c r="D53" s="11" t="s">
        <v>4677</v>
      </c>
      <c r="E53" s="11" t="s">
        <v>998</v>
      </c>
      <c r="F53" s="160" t="s">
        <v>6835</v>
      </c>
      <c r="G53" s="134"/>
      <c r="H53" s="132"/>
      <c r="I53" s="235">
        <f>VLOOKUP(B:B,[1]MICHELIN!$B:$K,10,0)</f>
        <v>1</v>
      </c>
      <c r="J53" s="132">
        <v>1009</v>
      </c>
      <c r="K53" s="133" t="s">
        <v>1961</v>
      </c>
      <c r="L53" s="133">
        <v>65</v>
      </c>
      <c r="M53" s="135" t="s">
        <v>3998</v>
      </c>
      <c r="N53" s="236" t="s">
        <v>7183</v>
      </c>
      <c r="O53" s="236">
        <v>0</v>
      </c>
      <c r="P53" s="237">
        <v>10300</v>
      </c>
      <c r="Q53" s="238">
        <f t="shared" si="2"/>
        <v>8886.363636363636</v>
      </c>
      <c r="R53" s="144">
        <f t="shared" si="3"/>
        <v>0.17626598465473142</v>
      </c>
      <c r="S53" s="197">
        <v>1074476731</v>
      </c>
      <c r="T53" s="302" t="s">
        <v>7822</v>
      </c>
      <c r="U53" s="194">
        <f t="shared" si="17"/>
        <v>10300</v>
      </c>
      <c r="W53" s="239">
        <v>10300</v>
      </c>
      <c r="X53" s="136">
        <f t="shared" si="5"/>
        <v>7320</v>
      </c>
      <c r="Y53" s="240">
        <f t="shared" si="6"/>
        <v>8886.363636363636</v>
      </c>
      <c r="Z53" s="142">
        <f t="shared" si="7"/>
        <v>7.72815533980582E-2</v>
      </c>
      <c r="AA53" s="137">
        <f t="shared" si="8"/>
        <v>0.17626598465473142</v>
      </c>
      <c r="AB53" s="145">
        <v>1</v>
      </c>
      <c r="AC53" s="189">
        <f t="shared" si="18"/>
        <v>10098</v>
      </c>
      <c r="AD53" s="187">
        <f t="shared" si="19"/>
        <v>11096</v>
      </c>
      <c r="AE53" s="129">
        <f t="shared" si="11"/>
        <v>998.64</v>
      </c>
      <c r="AF53" s="130">
        <f t="shared" si="12"/>
        <v>202.64</v>
      </c>
      <c r="AG53" s="131">
        <f t="shared" si="13"/>
        <v>1.8262436914203314E-2</v>
      </c>
      <c r="AH53" s="138">
        <f t="shared" si="14"/>
        <v>796</v>
      </c>
      <c r="AI53" s="139">
        <f t="shared" si="15"/>
        <v>7.173756308579668E-2</v>
      </c>
      <c r="AJ53" s="139">
        <f t="shared" si="16"/>
        <v>0.15800354774052811</v>
      </c>
      <c r="AL53" s="197">
        <v>1756514157738</v>
      </c>
      <c r="AM53" s="197">
        <v>4985009755556</v>
      </c>
      <c r="AN53" s="197" t="s">
        <v>3658</v>
      </c>
      <c r="AO53" s="241" t="s">
        <v>17</v>
      </c>
      <c r="AP53" s="242" t="s">
        <v>997</v>
      </c>
      <c r="AQ53" s="242" t="s">
        <v>87</v>
      </c>
      <c r="AR53" s="242">
        <v>15900</v>
      </c>
      <c r="AS53" s="243">
        <f>VLOOKUP(B:B,[1]MICHELIN!$B:$K,8,0)</f>
        <v>7320</v>
      </c>
      <c r="AT53" s="243">
        <v>525</v>
      </c>
      <c r="AU53" s="211" t="s">
        <v>3956</v>
      </c>
      <c r="AV53" s="197" t="s">
        <v>296</v>
      </c>
      <c r="AW53" s="134" t="str">
        <f>IFERROR(VLOOKUP(AV:AV,Q商品!B:E,4,0),"")</f>
        <v>2022年製以降 CROSS CLIMATE+ 175/65R14 86H XL オールシーズンタイヤ 翌営業日発送</v>
      </c>
      <c r="AX53" s="134" t="str">
        <f>IFERROR(VLOOKUP(B:B,在庫!B:M,12,0),"")</f>
        <v>2023年製</v>
      </c>
      <c r="AY53" s="134">
        <f>VLOOKUP(B:B,在庫!B:K,10,0)</f>
        <v>1</v>
      </c>
      <c r="AZ53" s="244">
        <f>VLOOKUP(AL:AL,[1]MICHELIN!$B:$AH,32,0)</f>
        <v>605922088</v>
      </c>
      <c r="BA53" s="244">
        <f>VLOOKUP(AL:AL,[1]MICHELIN!$B:$AH,33,0)</f>
        <v>605922141</v>
      </c>
      <c r="BC53" s="11" t="s">
        <v>2055</v>
      </c>
    </row>
    <row r="54" spans="1:55" s="11" customFormat="1" ht="19.5" customHeight="1">
      <c r="A54" s="11">
        <f t="shared" si="0"/>
        <v>1</v>
      </c>
      <c r="B54" s="249">
        <f t="shared" si="1"/>
        <v>1757014157730</v>
      </c>
      <c r="C54" s="235">
        <f>VLOOKUP(B:B,[1]MICHELIN!$B:$K,9,0)</f>
        <v>12</v>
      </c>
      <c r="D54" s="11" t="s">
        <v>4677</v>
      </c>
      <c r="E54" s="11" t="s">
        <v>1000</v>
      </c>
      <c r="F54" s="160" t="s">
        <v>1868</v>
      </c>
      <c r="G54" s="134"/>
      <c r="H54" s="132"/>
      <c r="I54" s="235">
        <f>VLOOKUP(B:B,[1]MICHELIN!$B:$K,10,0)</f>
        <v>28</v>
      </c>
      <c r="J54" s="132">
        <v>1400</v>
      </c>
      <c r="K54" s="133" t="s">
        <v>1961</v>
      </c>
      <c r="L54" s="133">
        <v>66</v>
      </c>
      <c r="M54" s="135" t="s">
        <v>3998</v>
      </c>
      <c r="N54" s="236" t="s">
        <v>8570</v>
      </c>
      <c r="O54" s="236">
        <v>0</v>
      </c>
      <c r="P54" s="237">
        <v>9110</v>
      </c>
      <c r="Q54" s="238">
        <f t="shared" si="2"/>
        <v>7804.545454545454</v>
      </c>
      <c r="R54" s="144">
        <f t="shared" si="3"/>
        <v>0.10949330227140355</v>
      </c>
      <c r="S54" s="197">
        <v>1074476297</v>
      </c>
      <c r="T54" s="302" t="s">
        <v>7823</v>
      </c>
      <c r="U54" s="194">
        <f t="shared" si="17"/>
        <v>9110</v>
      </c>
      <c r="W54" s="239">
        <v>9110</v>
      </c>
      <c r="X54" s="136">
        <f t="shared" si="5"/>
        <v>6950</v>
      </c>
      <c r="Y54" s="240">
        <f t="shared" si="6"/>
        <v>7804.545454545454</v>
      </c>
      <c r="Z54" s="142">
        <f t="shared" si="7"/>
        <v>7.7277716794731166E-2</v>
      </c>
      <c r="AA54" s="137">
        <f t="shared" si="8"/>
        <v>0.10949330227140355</v>
      </c>
      <c r="AB54" s="347">
        <v>1</v>
      </c>
      <c r="AC54" s="189">
        <f t="shared" si="18"/>
        <v>8931</v>
      </c>
      <c r="AD54" s="187">
        <f t="shared" si="19"/>
        <v>9814</v>
      </c>
      <c r="AE54" s="129">
        <f t="shared" si="11"/>
        <v>883.26</v>
      </c>
      <c r="AF54" s="130">
        <f t="shared" si="12"/>
        <v>179.26</v>
      </c>
      <c r="AG54" s="131">
        <f t="shared" si="13"/>
        <v>1.8265742816384756E-2</v>
      </c>
      <c r="AH54" s="138">
        <f t="shared" si="14"/>
        <v>704</v>
      </c>
      <c r="AI54" s="139">
        <f t="shared" si="15"/>
        <v>7.1734257183615244E-2</v>
      </c>
      <c r="AJ54" s="139">
        <f t="shared" si="16"/>
        <v>9.12275594550188E-2</v>
      </c>
      <c r="AL54" s="197">
        <v>1757014157730</v>
      </c>
      <c r="AM54" s="197">
        <v>4985009755563</v>
      </c>
      <c r="AN54" s="197" t="s">
        <v>3661</v>
      </c>
      <c r="AO54" s="241" t="s">
        <v>17</v>
      </c>
      <c r="AP54" s="242" t="s">
        <v>999</v>
      </c>
      <c r="AQ54" s="242" t="s">
        <v>88</v>
      </c>
      <c r="AR54" s="242">
        <v>15100</v>
      </c>
      <c r="AS54" s="243">
        <f>VLOOKUP(B:B,[1]MICHELIN!$B:$K,8,0)</f>
        <v>6950</v>
      </c>
      <c r="AT54" s="243">
        <v>525</v>
      </c>
      <c r="AU54" s="211" t="s">
        <v>3956</v>
      </c>
      <c r="AV54" s="197" t="s">
        <v>297</v>
      </c>
      <c r="AW54" s="134" t="str">
        <f>IFERROR(VLOOKUP(AV:AV,Q商品!B:E,4,0),"")</f>
        <v>2021年製以降 CROSS CLIMATE+ 175/70R14 88T XL オールシーズンタイヤ 翌営業日発送</v>
      </c>
      <c r="AX54" s="134" t="str">
        <f>IFERROR(VLOOKUP(B:B,在庫!B:M,12,0),"")</f>
        <v>2022年製</v>
      </c>
      <c r="AY54" s="246">
        <f>VLOOKUP(B:B,在庫!B:K,10,0)</f>
        <v>3</v>
      </c>
      <c r="AZ54" s="244">
        <f>VLOOKUP(AL:AL,[1]MICHELIN!$B:$AH,32,0)</f>
        <v>605922087</v>
      </c>
      <c r="BA54" s="244">
        <f>VLOOKUP(AL:AL,[1]MICHELIN!$B:$AH,33,0)</f>
        <v>605922140</v>
      </c>
      <c r="BC54" s="11" t="s">
        <v>2055</v>
      </c>
    </row>
    <row r="55" spans="1:55" s="11" customFormat="1" ht="19.5" customHeight="1">
      <c r="A55" s="11">
        <f t="shared" si="0"/>
        <v>1</v>
      </c>
      <c r="B55" s="249">
        <f t="shared" si="1"/>
        <v>1756015157756</v>
      </c>
      <c r="C55" s="235">
        <f>VLOOKUP(B:B,[1]MICHELIN!$B:$K,9,0)</f>
        <v>24</v>
      </c>
      <c r="D55" s="11" t="s">
        <v>4677</v>
      </c>
      <c r="E55" s="11" t="s">
        <v>5459</v>
      </c>
      <c r="F55" s="160" t="s">
        <v>6836</v>
      </c>
      <c r="G55" s="134"/>
      <c r="H55" s="132"/>
      <c r="I55" s="235">
        <f>VLOOKUP(B:B,[1]MICHELIN!$B:$K,10,0)</f>
        <v>8</v>
      </c>
      <c r="J55" s="132" t="s">
        <v>12</v>
      </c>
      <c r="K55" s="133" t="s">
        <v>1961</v>
      </c>
      <c r="L55" s="133">
        <v>67</v>
      </c>
      <c r="M55" s="135" t="s">
        <v>3998</v>
      </c>
      <c r="N55" s="236">
        <v>11770</v>
      </c>
      <c r="O55" s="236">
        <v>0</v>
      </c>
      <c r="P55" s="237">
        <v>11770</v>
      </c>
      <c r="Q55" s="238">
        <f t="shared" si="2"/>
        <v>10222.727272727272</v>
      </c>
      <c r="R55" s="144">
        <f t="shared" si="3"/>
        <v>0.18025789239662066</v>
      </c>
      <c r="S55" s="197">
        <v>1074475794</v>
      </c>
      <c r="T55" s="302" t="s">
        <v>7824</v>
      </c>
      <c r="U55" s="194">
        <f t="shared" si="17"/>
        <v>11770</v>
      </c>
      <c r="W55" s="239">
        <v>11770</v>
      </c>
      <c r="X55" s="136">
        <f t="shared" si="5"/>
        <v>8380</v>
      </c>
      <c r="Y55" s="240">
        <f t="shared" si="6"/>
        <v>10222.727272727272</v>
      </c>
      <c r="Z55" s="142">
        <f t="shared" si="7"/>
        <v>7.7315208156329751E-2</v>
      </c>
      <c r="AA55" s="137">
        <f t="shared" si="8"/>
        <v>0.18025789239662066</v>
      </c>
      <c r="AB55" s="145">
        <v>1</v>
      </c>
      <c r="AC55" s="189">
        <f t="shared" si="18"/>
        <v>11539</v>
      </c>
      <c r="AD55" s="187">
        <f t="shared" si="19"/>
        <v>12680</v>
      </c>
      <c r="AE55" s="129">
        <f t="shared" si="11"/>
        <v>1141.2</v>
      </c>
      <c r="AF55" s="130">
        <f t="shared" si="12"/>
        <v>231.20000000000005</v>
      </c>
      <c r="AG55" s="131">
        <f t="shared" si="13"/>
        <v>1.8233438485804419E-2</v>
      </c>
      <c r="AH55" s="138">
        <f t="shared" si="14"/>
        <v>910</v>
      </c>
      <c r="AI55" s="139">
        <f t="shared" si="15"/>
        <v>7.1766561514195581E-2</v>
      </c>
      <c r="AJ55" s="139">
        <f t="shared" si="16"/>
        <v>0.16202445391081624</v>
      </c>
      <c r="AL55" s="197">
        <v>1756015157756</v>
      </c>
      <c r="AM55" s="197">
        <v>4985009755600</v>
      </c>
      <c r="AN55" s="197" t="s">
        <v>3662</v>
      </c>
      <c r="AO55" s="241" t="s">
        <v>17</v>
      </c>
      <c r="AP55" s="242" t="s">
        <v>3663</v>
      </c>
      <c r="AQ55" s="242" t="s">
        <v>875</v>
      </c>
      <c r="AR55" s="242">
        <v>18200</v>
      </c>
      <c r="AS55" s="243">
        <f>VLOOKUP(B:B,[1]MICHELIN!$B:$K,8,0)</f>
        <v>8380</v>
      </c>
      <c r="AT55" s="243">
        <v>525</v>
      </c>
      <c r="AU55" s="211" t="s">
        <v>3956</v>
      </c>
      <c r="AV55" s="197" t="s">
        <v>3394</v>
      </c>
      <c r="AW55" s="134" t="str">
        <f>IFERROR(VLOOKUP(AV:AV,Q商品!B:E,4,0),"")</f>
        <v>2022年製 CROSSCLIMATE+ 175/60R15 85H XL オールシーズン 翌営業日発送</v>
      </c>
      <c r="AX55" s="134" t="str">
        <f>IFERROR(VLOOKUP(B:B,在庫!B:M,12,0),"")</f>
        <v>2022年製</v>
      </c>
      <c r="AY55" s="134">
        <f>VLOOKUP(B:B,在庫!B:K,10,0)</f>
        <v>1</v>
      </c>
      <c r="AZ55" s="244">
        <f>VLOOKUP(AL:AL,[1]MICHELIN!$B:$AH,32,0)</f>
        <v>605922084</v>
      </c>
      <c r="BA55" s="244">
        <f>VLOOKUP(AL:AL,[1]MICHELIN!$B:$AH,33,0)</f>
        <v>605922137</v>
      </c>
      <c r="BC55" s="11" t="s">
        <v>2055</v>
      </c>
    </row>
    <row r="56" spans="1:55" s="11" customFormat="1" ht="19.5" customHeight="1">
      <c r="A56" s="11">
        <f t="shared" si="0"/>
        <v>1</v>
      </c>
      <c r="B56" s="249">
        <f t="shared" si="1"/>
        <v>1856514157735</v>
      </c>
      <c r="C56" s="235">
        <f>VLOOKUP(B:B,[1]MICHELIN!$B:$K,9,0)</f>
        <v>10</v>
      </c>
      <c r="D56" s="11" t="s">
        <v>4677</v>
      </c>
      <c r="E56" s="11" t="s">
        <v>1666</v>
      </c>
      <c r="F56" s="160" t="s">
        <v>6837</v>
      </c>
      <c r="G56" s="134"/>
      <c r="H56" s="132"/>
      <c r="I56" s="235">
        <f>VLOOKUP(B:B,[1]MICHELIN!$B:$K,10,0)</f>
        <v>8</v>
      </c>
      <c r="J56" s="132" t="s">
        <v>12</v>
      </c>
      <c r="K56" s="133" t="s">
        <v>1961</v>
      </c>
      <c r="L56" s="133">
        <v>68</v>
      </c>
      <c r="M56" s="135" t="s">
        <v>3998</v>
      </c>
      <c r="N56" s="236" t="s">
        <v>8571</v>
      </c>
      <c r="O56" s="236">
        <v>0</v>
      </c>
      <c r="P56" s="237">
        <v>11180</v>
      </c>
      <c r="Q56" s="238">
        <f t="shared" si="2"/>
        <v>9686.363636363636</v>
      </c>
      <c r="R56" s="144">
        <f t="shared" si="3"/>
        <v>0.17822618488972311</v>
      </c>
      <c r="S56" s="197">
        <v>1074475793</v>
      </c>
      <c r="T56" s="302" t="s">
        <v>7825</v>
      </c>
      <c r="U56" s="194">
        <f t="shared" si="17"/>
        <v>11180</v>
      </c>
      <c r="W56" s="239">
        <v>11180</v>
      </c>
      <c r="X56" s="136">
        <f t="shared" si="5"/>
        <v>7960</v>
      </c>
      <c r="Y56" s="240">
        <f t="shared" si="6"/>
        <v>9686.363636363636</v>
      </c>
      <c r="Z56" s="142">
        <f t="shared" si="7"/>
        <v>7.7191413237924777E-2</v>
      </c>
      <c r="AA56" s="137">
        <f t="shared" si="8"/>
        <v>0.17822618488972311</v>
      </c>
      <c r="AB56" s="145">
        <v>1</v>
      </c>
      <c r="AC56" s="189">
        <f t="shared" si="18"/>
        <v>10960</v>
      </c>
      <c r="AD56" s="187">
        <f t="shared" si="19"/>
        <v>12043</v>
      </c>
      <c r="AE56" s="129">
        <f t="shared" si="11"/>
        <v>1083.8699999999999</v>
      </c>
      <c r="AF56" s="130">
        <f t="shared" si="12"/>
        <v>220.86999999999989</v>
      </c>
      <c r="AG56" s="131">
        <f t="shared" si="13"/>
        <v>1.8340114589388019E-2</v>
      </c>
      <c r="AH56" s="138">
        <f t="shared" si="14"/>
        <v>863</v>
      </c>
      <c r="AI56" s="139">
        <f t="shared" si="15"/>
        <v>7.1659885410611968E-2</v>
      </c>
      <c r="AJ56" s="139">
        <f t="shared" si="16"/>
        <v>0.15988607030033508</v>
      </c>
      <c r="AL56" s="197">
        <v>1856514157735</v>
      </c>
      <c r="AM56" s="197">
        <v>4985009755587</v>
      </c>
      <c r="AN56" s="197" t="s">
        <v>3659</v>
      </c>
      <c r="AO56" s="241" t="s">
        <v>17</v>
      </c>
      <c r="AP56" s="242" t="s">
        <v>1294</v>
      </c>
      <c r="AQ56" s="242" t="s">
        <v>883</v>
      </c>
      <c r="AR56" s="242">
        <v>17300</v>
      </c>
      <c r="AS56" s="243">
        <f>VLOOKUP(B:B,[1]MICHELIN!$B:$K,8,0)</f>
        <v>7960</v>
      </c>
      <c r="AT56" s="243">
        <v>525</v>
      </c>
      <c r="AU56" s="211" t="s">
        <v>3956</v>
      </c>
      <c r="AV56" s="197" t="s">
        <v>3395</v>
      </c>
      <c r="AW56" s="134" t="str">
        <f>IFERROR(VLOOKUP(AV:AV,Q商品!B:E,4,0),"")</f>
        <v>2022年製以降 CROSSCLIMATE+ 185/65R14 90H XL オールシーズン 翌営業日発送</v>
      </c>
      <c r="AX56" s="134" t="str">
        <f>IFERROR(VLOOKUP(B:B,在庫!B:M,12,0),"")</f>
        <v>2022年製</v>
      </c>
      <c r="AY56" s="134">
        <f>VLOOKUP(B:B,在庫!B:K,10,0)</f>
        <v>2</v>
      </c>
      <c r="AZ56" s="244">
        <f>VLOOKUP(AL:AL,[1]MICHELIN!$B:$AH,32,0)</f>
        <v>605922090</v>
      </c>
      <c r="BA56" s="244">
        <f>VLOOKUP(AL:AL,[1]MICHELIN!$B:$AH,33,0)</f>
        <v>605922143</v>
      </c>
      <c r="BC56" s="11" t="s">
        <v>2055</v>
      </c>
    </row>
    <row r="57" spans="1:55" s="11" customFormat="1" ht="19.5" customHeight="1">
      <c r="A57" s="11">
        <f t="shared" si="0"/>
        <v>1</v>
      </c>
      <c r="B57" s="249">
        <f t="shared" si="1"/>
        <v>2056515157751</v>
      </c>
      <c r="C57" s="235">
        <f>VLOOKUP(B:B,[1]MICHELIN!$B:$K,9,0)</f>
        <v>4</v>
      </c>
      <c r="D57" s="11" t="s">
        <v>4677</v>
      </c>
      <c r="E57" s="11" t="s">
        <v>5460</v>
      </c>
      <c r="F57" s="160" t="s">
        <v>6838</v>
      </c>
      <c r="G57" s="134"/>
      <c r="H57" s="132"/>
      <c r="I57" s="235">
        <f>VLOOKUP(B:B,[1]MICHELIN!$B:$K,10,0)</f>
        <v>62</v>
      </c>
      <c r="J57" s="132">
        <v>2135</v>
      </c>
      <c r="K57" s="133" t="s">
        <v>1961</v>
      </c>
      <c r="L57" s="133">
        <v>70</v>
      </c>
      <c r="M57" s="135" t="s">
        <v>3998</v>
      </c>
      <c r="N57" s="236" t="s">
        <v>8572</v>
      </c>
      <c r="O57" s="236">
        <v>0</v>
      </c>
      <c r="P57" s="237">
        <v>15290</v>
      </c>
      <c r="Q57" s="238">
        <f t="shared" si="2"/>
        <v>12945.454545454544</v>
      </c>
      <c r="R57" s="144">
        <f t="shared" si="3"/>
        <v>0.15414325842696622</v>
      </c>
      <c r="S57" s="197">
        <v>1074475792</v>
      </c>
      <c r="T57" s="302" t="s">
        <v>7826</v>
      </c>
      <c r="U57" s="194">
        <f t="shared" si="17"/>
        <v>15290</v>
      </c>
      <c r="W57" s="239">
        <v>15290</v>
      </c>
      <c r="X57" s="136">
        <f t="shared" si="5"/>
        <v>10950</v>
      </c>
      <c r="Y57" s="240">
        <f t="shared" si="6"/>
        <v>12945.454545454544</v>
      </c>
      <c r="Z57" s="142">
        <f t="shared" si="7"/>
        <v>7.7305428384565111E-2</v>
      </c>
      <c r="AA57" s="137">
        <f t="shared" si="8"/>
        <v>0.15414325842696622</v>
      </c>
      <c r="AB57" s="145">
        <v>1</v>
      </c>
      <c r="AC57" s="189">
        <f t="shared" si="18"/>
        <v>14990</v>
      </c>
      <c r="AD57" s="187">
        <f t="shared" si="19"/>
        <v>16472</v>
      </c>
      <c r="AE57" s="129">
        <f t="shared" si="11"/>
        <v>1482.48</v>
      </c>
      <c r="AF57" s="130">
        <f t="shared" si="12"/>
        <v>300.48</v>
      </c>
      <c r="AG57" s="131">
        <f t="shared" si="13"/>
        <v>1.8241864983001458E-2</v>
      </c>
      <c r="AH57" s="138">
        <f t="shared" si="14"/>
        <v>1182</v>
      </c>
      <c r="AI57" s="139">
        <f t="shared" si="15"/>
        <v>7.1758135016998542E-2</v>
      </c>
      <c r="AJ57" s="139">
        <f t="shared" si="16"/>
        <v>0.13590139344396476</v>
      </c>
      <c r="AL57" s="197">
        <v>2056515157751</v>
      </c>
      <c r="AM57" s="197">
        <v>4985009755389</v>
      </c>
      <c r="AN57" s="197" t="s">
        <v>3665</v>
      </c>
      <c r="AO57" s="241" t="s">
        <v>17</v>
      </c>
      <c r="AP57" s="242" t="s">
        <v>3666</v>
      </c>
      <c r="AQ57" s="242" t="s">
        <v>874</v>
      </c>
      <c r="AR57" s="242">
        <v>23800</v>
      </c>
      <c r="AS57" s="243">
        <f>VLOOKUP(B:B,[1]MICHELIN!$B:$K,8,0)</f>
        <v>10950</v>
      </c>
      <c r="AT57" s="243">
        <v>1050</v>
      </c>
      <c r="AU57" s="211" t="s">
        <v>3956</v>
      </c>
      <c r="AV57" s="197" t="s">
        <v>3396</v>
      </c>
      <c r="AW57" s="134" t="str">
        <f>IFERROR(VLOOKUP(AV:AV,Q商品!B:E,4,0),"")</f>
        <v>2022年製 CROSSCLIMATE+ 205/65R15 99V XL オールシーズン 翌営業日発送</v>
      </c>
      <c r="AX57" s="134" t="str">
        <f>IFERROR(VLOOKUP(B:B,在庫!B:M,12,0),"")</f>
        <v>2022年製</v>
      </c>
      <c r="AY57" s="134">
        <f>VLOOKUP(B:B,在庫!B:K,10,0)</f>
        <v>4</v>
      </c>
      <c r="AZ57" s="244">
        <f>VLOOKUP(AL:AL,[1]MICHELIN!$B:$AH,32,0)</f>
        <v>605922083</v>
      </c>
      <c r="BA57" s="244">
        <f>VLOOKUP(AL:AL,[1]MICHELIN!$B:$AH,33,0)</f>
        <v>605922136</v>
      </c>
      <c r="BC57" s="11" t="s">
        <v>2055</v>
      </c>
    </row>
    <row r="58" spans="1:55" s="11" customFormat="1" ht="19.5" customHeight="1">
      <c r="A58" s="11">
        <f t="shared" si="0"/>
        <v>1</v>
      </c>
      <c r="B58" s="249">
        <f t="shared" si="1"/>
        <v>2157015158016</v>
      </c>
      <c r="C58" s="235">
        <f>VLOOKUP(B:B,[1]MICHELIN!$B:$K,9,0)</f>
        <v>44</v>
      </c>
      <c r="D58" s="11" t="s">
        <v>4677</v>
      </c>
      <c r="E58" s="11" t="s">
        <v>7460</v>
      </c>
      <c r="F58" s="160" t="s">
        <v>7235</v>
      </c>
      <c r="G58" s="134"/>
      <c r="H58" s="132"/>
      <c r="I58" s="235">
        <f>VLOOKUP(B:B,[1]MICHELIN!$B:$K,10,0)</f>
        <v>16</v>
      </c>
      <c r="J58" s="132"/>
      <c r="K58" s="133" t="s">
        <v>1961</v>
      </c>
      <c r="L58" s="133">
        <v>73</v>
      </c>
      <c r="M58" s="135"/>
      <c r="N58" s="236"/>
      <c r="O58" s="236"/>
      <c r="P58" s="237"/>
      <c r="Q58" s="238">
        <f t="shared" si="2"/>
        <v>-954.5454545454545</v>
      </c>
      <c r="R58" s="144">
        <f t="shared" si="3"/>
        <v>15.582857142857144</v>
      </c>
      <c r="S58" s="197"/>
      <c r="T58" s="303"/>
      <c r="U58" s="194">
        <f t="shared" si="17"/>
        <v>0</v>
      </c>
      <c r="W58" s="239"/>
      <c r="X58" s="136">
        <f t="shared" si="5"/>
        <v>13920</v>
      </c>
      <c r="Y58" s="240">
        <f t="shared" si="6"/>
        <v>-954.5454545454545</v>
      </c>
      <c r="Z58" s="142" t="str">
        <f t="shared" si="7"/>
        <v/>
      </c>
      <c r="AA58" s="137">
        <f t="shared" si="8"/>
        <v>15.582857142857144</v>
      </c>
      <c r="AB58" s="145" t="s">
        <v>6998</v>
      </c>
      <c r="AC58" s="189">
        <f t="shared" si="18"/>
        <v>0</v>
      </c>
      <c r="AD58" s="187">
        <f t="shared" si="19"/>
        <v>0</v>
      </c>
      <c r="AE58" s="129">
        <f t="shared" si="11"/>
        <v>0</v>
      </c>
      <c r="AF58" s="130">
        <f t="shared" si="12"/>
        <v>0</v>
      </c>
      <c r="AG58" s="131" t="str">
        <f t="shared" si="13"/>
        <v/>
      </c>
      <c r="AH58" s="138">
        <f t="shared" si="14"/>
        <v>0</v>
      </c>
      <c r="AI58" s="139" t="str">
        <f t="shared" si="15"/>
        <v/>
      </c>
      <c r="AJ58" s="139" t="str">
        <f t="shared" si="16"/>
        <v/>
      </c>
      <c r="AL58" s="197">
        <v>2157015158016</v>
      </c>
      <c r="AM58" s="197">
        <v>4985009716175</v>
      </c>
      <c r="AN58" s="197" t="s">
        <v>3680</v>
      </c>
      <c r="AO58" s="241" t="s">
        <v>1300</v>
      </c>
      <c r="AP58" s="242" t="s">
        <v>1301</v>
      </c>
      <c r="AQ58" s="242" t="s">
        <v>1302</v>
      </c>
      <c r="AR58" s="242">
        <v>29000</v>
      </c>
      <c r="AS58" s="243">
        <v>13920</v>
      </c>
      <c r="AT58" s="243">
        <v>1050</v>
      </c>
      <c r="AU58" s="211" t="s">
        <v>3956</v>
      </c>
      <c r="AV58" s="197"/>
      <c r="AW58" s="134" t="str">
        <f>IFERROR(VLOOKUP(AV:AV,Q商品!B:E,4,0),"")</f>
        <v/>
      </c>
      <c r="AX58" s="134" t="str">
        <f>IFERROR(VLOOKUP(B:B,在庫!B:M,12,0),"")</f>
        <v>2023年製</v>
      </c>
      <c r="AY58" s="246">
        <f>VLOOKUP(B:B,在庫!B:K,10,0)</f>
        <v>2</v>
      </c>
      <c r="AZ58" s="244" t="s">
        <v>8743</v>
      </c>
      <c r="BA58" s="244" t="s">
        <v>152</v>
      </c>
      <c r="BC58" s="11" t="e">
        <v>#N/A</v>
      </c>
    </row>
    <row r="59" spans="1:55" s="11" customFormat="1" ht="19.5" customHeight="1">
      <c r="A59" s="11">
        <f t="shared" si="0"/>
        <v>1</v>
      </c>
      <c r="B59" s="249">
        <f t="shared" si="1"/>
        <v>2355518157707</v>
      </c>
      <c r="C59" s="235">
        <f>VLOOKUP(B:B,[1]MICHELIN!$B:$K,9,0)</f>
        <v>44</v>
      </c>
      <c r="D59" s="11" t="s">
        <v>4677</v>
      </c>
      <c r="E59" s="11" t="s">
        <v>5451</v>
      </c>
      <c r="F59" s="160" t="s">
        <v>6959</v>
      </c>
      <c r="G59" s="134"/>
      <c r="H59" s="132"/>
      <c r="I59" s="235">
        <f>VLOOKUP(B:B,[1]MICHELIN!$B:$K,10,0)</f>
        <v>12</v>
      </c>
      <c r="J59" s="132">
        <v>390</v>
      </c>
      <c r="K59" s="133" t="s">
        <v>1961</v>
      </c>
      <c r="L59" s="133">
        <v>75</v>
      </c>
      <c r="M59" s="135" t="s">
        <v>2014</v>
      </c>
      <c r="N59" s="236" t="s">
        <v>8573</v>
      </c>
      <c r="O59" s="236" t="s">
        <v>2015</v>
      </c>
      <c r="P59" s="237">
        <v>23980</v>
      </c>
      <c r="Q59" s="238">
        <f t="shared" si="2"/>
        <v>20845.454545454544</v>
      </c>
      <c r="R59" s="144">
        <f t="shared" si="3"/>
        <v>0.1225904928041866</v>
      </c>
      <c r="S59" s="197">
        <v>1074735356</v>
      </c>
      <c r="T59" s="306" t="s">
        <v>8495</v>
      </c>
      <c r="U59" s="194">
        <f t="shared" si="17"/>
        <v>23980</v>
      </c>
      <c r="W59" s="239">
        <v>23980</v>
      </c>
      <c r="X59" s="136">
        <f t="shared" si="5"/>
        <v>18290</v>
      </c>
      <c r="Y59" s="240">
        <f t="shared" si="6"/>
        <v>20845.454545454544</v>
      </c>
      <c r="Z59" s="142">
        <f t="shared" si="7"/>
        <v>7.7314428690575587E-2</v>
      </c>
      <c r="AA59" s="137">
        <f t="shared" si="8"/>
        <v>0.1225904928041866</v>
      </c>
      <c r="AB59" s="145" t="s">
        <v>8715</v>
      </c>
      <c r="AC59" s="189">
        <f t="shared" si="18"/>
        <v>23509</v>
      </c>
      <c r="AD59" s="187">
        <f t="shared" si="19"/>
        <v>25834</v>
      </c>
      <c r="AE59" s="129">
        <f t="shared" si="11"/>
        <v>2325.06</v>
      </c>
      <c r="AF59" s="130">
        <f t="shared" si="12"/>
        <v>471.05999999999995</v>
      </c>
      <c r="AG59" s="131">
        <f t="shared" si="13"/>
        <v>1.823411008748161E-2</v>
      </c>
      <c r="AH59" s="138">
        <f t="shared" si="14"/>
        <v>1854</v>
      </c>
      <c r="AI59" s="139">
        <f t="shared" si="15"/>
        <v>7.1765889912518394E-2</v>
      </c>
      <c r="AJ59" s="139">
        <f t="shared" si="16"/>
        <v>0.104356382716705</v>
      </c>
      <c r="AL59" s="197">
        <v>2355518157707</v>
      </c>
      <c r="AM59" s="197">
        <v>4985009753934</v>
      </c>
      <c r="AN59" s="197" t="s">
        <v>3719</v>
      </c>
      <c r="AO59" s="241" t="s">
        <v>0</v>
      </c>
      <c r="AP59" s="242" t="s">
        <v>961</v>
      </c>
      <c r="AQ59" s="242" t="s">
        <v>72</v>
      </c>
      <c r="AR59" s="242">
        <v>38100</v>
      </c>
      <c r="AS59" s="243">
        <f>VLOOKUP(B:B,[1]MICHELIN!$B:$K,8,0)</f>
        <v>18290</v>
      </c>
      <c r="AT59" s="243">
        <v>1050</v>
      </c>
      <c r="AU59" s="211" t="s">
        <v>3956</v>
      </c>
      <c r="AV59" s="197" t="s">
        <v>8494</v>
      </c>
      <c r="AW59" s="134" t="str">
        <f>IFERROR(VLOOKUP(AV:AV,Q商品!B:E,4,0),"")</f>
        <v>2022年製 CROSSCLIMATE 2 235/55R18 104V XL オールシーズン 翌営業日発送</v>
      </c>
      <c r="AX59" s="134" t="str">
        <f>IFERROR(VLOOKUP(B:B,在庫!B:M,12,0),"")</f>
        <v>2022年製</v>
      </c>
      <c r="AY59" s="134">
        <f>VLOOKUP(B:B,在庫!B:K,10,0)</f>
        <v>2</v>
      </c>
      <c r="AZ59" s="244">
        <f>VLOOKUP(AL:AL,[1]MICHELIN!$B:$AH,32,0)</f>
        <v>605922049</v>
      </c>
      <c r="BA59" s="244">
        <f>VLOOKUP(AL:AL,[1]MICHELIN!$B:$AH,33,0)</f>
        <v>605922102</v>
      </c>
      <c r="BC59" s="11" t="s">
        <v>2055</v>
      </c>
    </row>
    <row r="60" spans="1:55" s="11" customFormat="1" ht="19.5" customHeight="1">
      <c r="A60" s="11">
        <f t="shared" si="0"/>
        <v>1</v>
      </c>
      <c r="B60" s="249">
        <f t="shared" si="1"/>
        <v>2157016157766</v>
      </c>
      <c r="C60" s="235">
        <f>VLOOKUP(B:B,[1]MICHELIN!$B:$K,9,0)</f>
        <v>9</v>
      </c>
      <c r="D60" s="11" t="s">
        <v>4677</v>
      </c>
      <c r="E60" s="11" t="s">
        <v>8499</v>
      </c>
      <c r="F60" s="160" t="s">
        <v>7004</v>
      </c>
      <c r="G60" s="134"/>
      <c r="H60" s="132"/>
      <c r="I60" s="235">
        <f>VLOOKUP(B:B,[1]MICHELIN!$B:$K,10,0)</f>
        <v>3</v>
      </c>
      <c r="J60" s="132"/>
      <c r="K60" s="133" t="s">
        <v>1961</v>
      </c>
      <c r="L60" s="133" t="s">
        <v>8504</v>
      </c>
      <c r="M60" s="135" t="s">
        <v>2014</v>
      </c>
      <c r="N60" s="236" t="s">
        <v>5391</v>
      </c>
      <c r="O60" s="236" t="s">
        <v>2015</v>
      </c>
      <c r="P60" s="237">
        <v>16900</v>
      </c>
      <c r="Q60" s="238">
        <f t="shared" si="2"/>
        <v>14409.090909090908</v>
      </c>
      <c r="R60" s="144">
        <f t="shared" si="3"/>
        <v>0.15400630914826494</v>
      </c>
      <c r="S60" s="197">
        <v>1074475940</v>
      </c>
      <c r="T60" s="306" t="s">
        <v>8497</v>
      </c>
      <c r="U60" s="194">
        <f t="shared" si="17"/>
        <v>16900</v>
      </c>
      <c r="W60" s="239">
        <v>16900</v>
      </c>
      <c r="X60" s="136">
        <f t="shared" si="5"/>
        <v>12190</v>
      </c>
      <c r="Y60" s="240">
        <f t="shared" si="6"/>
        <v>14409.090909090908</v>
      </c>
      <c r="Z60" s="142">
        <f t="shared" si="7"/>
        <v>7.7278106508875677E-2</v>
      </c>
      <c r="AA60" s="137">
        <f t="shared" si="8"/>
        <v>0.15400630914826494</v>
      </c>
      <c r="AB60" s="145"/>
      <c r="AC60" s="189">
        <f t="shared" si="18"/>
        <v>16568</v>
      </c>
      <c r="AD60" s="187">
        <f t="shared" si="19"/>
        <v>18206</v>
      </c>
      <c r="AE60" s="129">
        <f t="shared" si="11"/>
        <v>1638.54</v>
      </c>
      <c r="AF60" s="130">
        <f t="shared" si="12"/>
        <v>332.53999999999996</v>
      </c>
      <c r="AG60" s="131">
        <f t="shared" si="13"/>
        <v>1.8265407008678455E-2</v>
      </c>
      <c r="AH60" s="138">
        <f t="shared" si="14"/>
        <v>1306</v>
      </c>
      <c r="AI60" s="139">
        <f t="shared" si="15"/>
        <v>7.1734592991321539E-2</v>
      </c>
      <c r="AJ60" s="139">
        <f t="shared" si="16"/>
        <v>0.13574090213958648</v>
      </c>
      <c r="AL60" s="197">
        <v>2157016157766</v>
      </c>
      <c r="AM60" s="197">
        <v>4985009756126</v>
      </c>
      <c r="AN60" s="197" t="s">
        <v>3667</v>
      </c>
      <c r="AO60" s="241" t="s">
        <v>16</v>
      </c>
      <c r="AP60" s="242" t="s">
        <v>8498</v>
      </c>
      <c r="AQ60" s="242" t="s">
        <v>85</v>
      </c>
      <c r="AR60" s="242">
        <v>26500</v>
      </c>
      <c r="AS60" s="243">
        <v>12190</v>
      </c>
      <c r="AT60" s="243">
        <v>1050</v>
      </c>
      <c r="AU60" s="211" t="s">
        <v>3956</v>
      </c>
      <c r="AV60" s="197" t="s">
        <v>295</v>
      </c>
      <c r="AW60" s="134" t="str">
        <f>IFERROR(VLOOKUP(AV:AV,Q商品!B:E,4,0),"")</f>
        <v>2023年製 CROSS CLIMATE SUV 215/70R16 100H TL オールシーズンタイヤ 翌営業日発送</v>
      </c>
      <c r="AX60" s="134" t="str">
        <f>IFERROR(VLOOKUP(B:B,在庫!B:M,12,0),"")</f>
        <v>2023年製</v>
      </c>
      <c r="AY60" s="134">
        <f>VLOOKUP(B:B,在庫!B:K,10,0)</f>
        <v>2</v>
      </c>
      <c r="AZ60" s="244" t="s">
        <v>152</v>
      </c>
      <c r="BA60" s="244" t="s">
        <v>152</v>
      </c>
      <c r="BC60" s="11" t="s">
        <v>2055</v>
      </c>
    </row>
    <row r="61" spans="1:55" s="11" customFormat="1" ht="19.5" customHeight="1">
      <c r="A61" s="11">
        <f t="shared" si="0"/>
        <v>1</v>
      </c>
      <c r="B61" s="249">
        <f t="shared" si="1"/>
        <v>2255518157762</v>
      </c>
      <c r="C61" s="235">
        <f>VLOOKUP(B:B,[1]MICHELIN!$B:$K,9,0)</f>
        <v>2</v>
      </c>
      <c r="D61" s="11" t="s">
        <v>4677</v>
      </c>
      <c r="E61" s="11" t="s">
        <v>5461</v>
      </c>
      <c r="F61" s="245" t="s">
        <v>3429</v>
      </c>
      <c r="G61" s="134"/>
      <c r="H61" s="132"/>
      <c r="I61" s="235">
        <f>VLOOKUP(B:B,[1]MICHELIN!$B:$K,10,0)</f>
        <v>1</v>
      </c>
      <c r="J61" s="132"/>
      <c r="K61" s="133" t="s">
        <v>6150</v>
      </c>
      <c r="L61" s="133"/>
      <c r="M61" s="135"/>
      <c r="N61" s="236"/>
      <c r="O61" s="236"/>
      <c r="P61" s="237"/>
      <c r="Q61" s="238">
        <f t="shared" si="2"/>
        <v>-954.5454545454545</v>
      </c>
      <c r="R61" s="144">
        <f t="shared" si="3"/>
        <v>18.348571428571432</v>
      </c>
      <c r="S61" s="197">
        <v>1074475836</v>
      </c>
      <c r="T61" s="303" t="s">
        <v>8013</v>
      </c>
      <c r="U61" s="194">
        <f t="shared" si="17"/>
        <v>0</v>
      </c>
      <c r="W61" s="239"/>
      <c r="X61" s="136">
        <f t="shared" si="5"/>
        <v>16560</v>
      </c>
      <c r="Y61" s="240">
        <f t="shared" si="6"/>
        <v>-954.5454545454545</v>
      </c>
      <c r="Z61" s="142" t="str">
        <f t="shared" si="7"/>
        <v/>
      </c>
      <c r="AA61" s="137">
        <f t="shared" si="8"/>
        <v>18.348571428571432</v>
      </c>
      <c r="AB61" s="145"/>
      <c r="AC61" s="189">
        <f t="shared" si="18"/>
        <v>0</v>
      </c>
      <c r="AD61" s="187">
        <f t="shared" si="19"/>
        <v>0</v>
      </c>
      <c r="AE61" s="129">
        <f t="shared" si="11"/>
        <v>0</v>
      </c>
      <c r="AF61" s="130">
        <f t="shared" si="12"/>
        <v>0</v>
      </c>
      <c r="AG61" s="131" t="str">
        <f t="shared" si="13"/>
        <v/>
      </c>
      <c r="AH61" s="138">
        <f t="shared" si="14"/>
        <v>0</v>
      </c>
      <c r="AI61" s="139" t="str">
        <f t="shared" si="15"/>
        <v/>
      </c>
      <c r="AJ61" s="139" t="str">
        <f t="shared" si="16"/>
        <v/>
      </c>
      <c r="AL61" s="197">
        <v>2255518157762</v>
      </c>
      <c r="AM61" s="197">
        <v>4985009756195</v>
      </c>
      <c r="AN61" s="197" t="s">
        <v>3668</v>
      </c>
      <c r="AO61" s="241" t="s">
        <v>16</v>
      </c>
      <c r="AP61" s="242" t="s">
        <v>1297</v>
      </c>
      <c r="AQ61" s="242" t="s">
        <v>71</v>
      </c>
      <c r="AR61" s="242">
        <v>36000</v>
      </c>
      <c r="AS61" s="243">
        <v>16560</v>
      </c>
      <c r="AT61" s="243">
        <v>1050</v>
      </c>
      <c r="AU61" s="211" t="s">
        <v>3956</v>
      </c>
      <c r="AV61" s="197" t="s">
        <v>234</v>
      </c>
      <c r="AW61" s="134" t="str">
        <f>IFERROR(VLOOKUP(AV:AV,Q商品!B:E,4,0),"")</f>
        <v>2021年製 CROSS CLIMATE SUV 225/55R18 98V オールシーズン 夏冬タイヤ 翌営業日発送</v>
      </c>
      <c r="AX61" s="134" t="str">
        <f>IFERROR(VLOOKUP(B:B,在庫!B:M,12,0),"")</f>
        <v>2022年製</v>
      </c>
      <c r="AY61" s="134">
        <f>VLOOKUP(B:B,在庫!B:K,10,0)</f>
        <v>1</v>
      </c>
      <c r="AZ61" s="244" t="s">
        <v>152</v>
      </c>
      <c r="BA61" s="244" t="s">
        <v>152</v>
      </c>
      <c r="BC61" s="11" t="s">
        <v>150</v>
      </c>
    </row>
    <row r="62" spans="1:55" s="11" customFormat="1" ht="19.5" customHeight="1">
      <c r="A62" s="250">
        <f t="shared" si="0"/>
        <v>1</v>
      </c>
      <c r="B62" s="261">
        <f t="shared" si="1"/>
        <v>2055516159979</v>
      </c>
      <c r="C62" s="235">
        <f>VLOOKUP(B:B,[1]MICHELIN!$B:$K,9,0)</f>
        <v>99</v>
      </c>
      <c r="D62" s="154" t="s">
        <v>4677</v>
      </c>
      <c r="E62" s="11" t="s">
        <v>8718</v>
      </c>
      <c r="F62" s="160" t="s">
        <v>8719</v>
      </c>
      <c r="G62" s="134"/>
      <c r="H62" s="132"/>
      <c r="I62" s="235">
        <f>VLOOKUP(B:B,[1]MICHELIN!$B:$K,10,0)</f>
        <v>9</v>
      </c>
      <c r="J62" s="132"/>
      <c r="K62" s="133" t="s">
        <v>6150</v>
      </c>
      <c r="M62" s="159"/>
      <c r="N62" s="251"/>
      <c r="O62" s="251"/>
      <c r="P62" s="252"/>
      <c r="Q62" s="238">
        <f t="shared" si="2"/>
        <v>-477.27272727272725</v>
      </c>
      <c r="R62" s="144">
        <f t="shared" si="3"/>
        <v>26.300000000000004</v>
      </c>
      <c r="S62" s="248">
        <v>1075483584</v>
      </c>
      <c r="T62" s="335" t="s">
        <v>8725</v>
      </c>
      <c r="U62" s="194">
        <f t="shared" si="17"/>
        <v>17800</v>
      </c>
      <c r="W62" s="184">
        <v>17800</v>
      </c>
      <c r="X62" s="136">
        <f t="shared" si="5"/>
        <v>12075</v>
      </c>
      <c r="Y62" s="240">
        <f t="shared" si="6"/>
        <v>15704.545454545454</v>
      </c>
      <c r="Z62" s="142" t="str">
        <f t="shared" si="7"/>
        <v/>
      </c>
      <c r="AA62" s="137">
        <f t="shared" si="8"/>
        <v>0.23111432706222862</v>
      </c>
      <c r="AB62" s="145"/>
      <c r="AC62" s="189">
        <f t="shared" si="18"/>
        <v>17450</v>
      </c>
      <c r="AD62" s="187">
        <f t="shared" si="19"/>
        <v>19175</v>
      </c>
      <c r="AE62" s="129">
        <f t="shared" si="11"/>
        <v>1725.75</v>
      </c>
      <c r="AF62" s="130">
        <f t="shared" si="12"/>
        <v>350.75</v>
      </c>
      <c r="AG62" s="131">
        <f t="shared" si="13"/>
        <v>1.8292046936114734E-2</v>
      </c>
      <c r="AH62" s="138">
        <f t="shared" si="14"/>
        <v>1375</v>
      </c>
      <c r="AI62" s="139">
        <f t="shared" si="15"/>
        <v>7.1707953063885263E-2</v>
      </c>
      <c r="AJ62" s="139">
        <f t="shared" si="16"/>
        <v>0.21282228012611387</v>
      </c>
      <c r="AL62" s="197">
        <v>2055516159979</v>
      </c>
      <c r="AM62" s="197">
        <v>3528706599323</v>
      </c>
      <c r="AN62" s="197">
        <v>659932</v>
      </c>
      <c r="AO62" s="241" t="s">
        <v>146</v>
      </c>
      <c r="AP62" s="242" t="s">
        <v>1097</v>
      </c>
      <c r="AQ62" s="242" t="s">
        <v>35</v>
      </c>
      <c r="AR62" s="242"/>
      <c r="AS62" s="243">
        <v>12075</v>
      </c>
      <c r="AT62" s="243">
        <v>525</v>
      </c>
      <c r="AU62" s="211" t="s">
        <v>8720</v>
      </c>
      <c r="AV62" s="197"/>
      <c r="AW62" s="134" t="str">
        <f>IFERROR(VLOOKUP(AV:AV,Q商品!B:E,4,0),"")</f>
        <v/>
      </c>
      <c r="AX62" s="134" t="str">
        <f>IFERROR(VLOOKUP(B:B,在庫!B:M,12,0),"")</f>
        <v>2023年製</v>
      </c>
      <c r="AY62" s="134">
        <f>VLOOKUP(B:B,在庫!B:K,10,0)</f>
        <v>1</v>
      </c>
      <c r="AZ62" s="244" t="e">
        <f>VLOOKUP(AL:AL,[1]DUNLOP!$B:$AH,32,0)</f>
        <v>#N/A</v>
      </c>
      <c r="BA62" s="244" t="e">
        <f>VLOOKUP(AL:AL,[1]DUNLOP!$B:$AH,33,0)</f>
        <v>#N/A</v>
      </c>
      <c r="BC62" s="11" t="e">
        <v>#N/A</v>
      </c>
    </row>
    <row r="63" spans="1:55" s="11" customFormat="1" ht="19.5" customHeight="1">
      <c r="A63" s="11">
        <f t="shared" si="0"/>
        <v>1</v>
      </c>
      <c r="B63" s="249">
        <f t="shared" si="1"/>
        <v>1458013151803</v>
      </c>
      <c r="C63" s="235">
        <f>VLOOKUP(B:B,[1]MICHELIN!$B:$K,9,0)</f>
        <v>9</v>
      </c>
      <c r="D63" s="11" t="s">
        <v>4677</v>
      </c>
      <c r="E63" s="11" t="s">
        <v>1883</v>
      </c>
      <c r="F63" s="160" t="s">
        <v>6787</v>
      </c>
      <c r="G63" s="134"/>
      <c r="H63" s="132"/>
      <c r="I63" s="235">
        <f>VLOOKUP(B:B,[1]MICHELIN!$B:$K,10,0)</f>
        <v>19</v>
      </c>
      <c r="J63" s="132">
        <v>1009</v>
      </c>
      <c r="K63" s="133" t="s">
        <v>1963</v>
      </c>
      <c r="L63" s="133">
        <v>1</v>
      </c>
      <c r="M63" s="135" t="s">
        <v>2021</v>
      </c>
      <c r="N63" s="236" t="s">
        <v>8714</v>
      </c>
      <c r="O63" s="236" t="s">
        <v>2414</v>
      </c>
      <c r="P63" s="237">
        <v>5360</v>
      </c>
      <c r="Q63" s="238">
        <f t="shared" si="2"/>
        <v>4395.454545454545</v>
      </c>
      <c r="R63" s="144">
        <f t="shared" si="3"/>
        <v>2.3991726990692772E-2</v>
      </c>
      <c r="S63" s="197">
        <v>1074475859</v>
      </c>
      <c r="T63" s="306" t="s">
        <v>7829</v>
      </c>
      <c r="U63" s="194">
        <f t="shared" si="17"/>
        <v>5700</v>
      </c>
      <c r="V63" s="11">
        <v>900</v>
      </c>
      <c r="W63" s="239">
        <v>6600</v>
      </c>
      <c r="X63" s="136">
        <f t="shared" si="5"/>
        <v>4290</v>
      </c>
      <c r="Y63" s="240">
        <f t="shared" si="6"/>
        <v>5522.7272727272721</v>
      </c>
      <c r="Z63" s="142">
        <f t="shared" si="7"/>
        <v>0.22799999999999998</v>
      </c>
      <c r="AA63" s="137">
        <f t="shared" si="8"/>
        <v>0.22320987654320978</v>
      </c>
      <c r="AB63" s="145">
        <v>3</v>
      </c>
      <c r="AC63" s="189">
        <f t="shared" si="18"/>
        <v>5588</v>
      </c>
      <c r="AD63" s="187">
        <f t="shared" si="19"/>
        <v>6140</v>
      </c>
      <c r="AE63" s="129">
        <f t="shared" si="11"/>
        <v>552.6</v>
      </c>
      <c r="AF63" s="130">
        <f t="shared" si="12"/>
        <v>112.60000000000002</v>
      </c>
      <c r="AG63" s="131">
        <f t="shared" si="13"/>
        <v>1.8338762214983716E-2</v>
      </c>
      <c r="AH63" s="138">
        <f t="shared" si="14"/>
        <v>440</v>
      </c>
      <c r="AI63" s="139">
        <f t="shared" si="15"/>
        <v>7.1661237785016291E-2</v>
      </c>
      <c r="AJ63" s="139">
        <f t="shared" si="16"/>
        <v>0.20487111432822608</v>
      </c>
      <c r="AL63" s="197">
        <v>1458013151803</v>
      </c>
      <c r="AM63" s="197">
        <v>4985009751190</v>
      </c>
      <c r="AN63" s="197" t="s">
        <v>3486</v>
      </c>
      <c r="AO63" s="241" t="s">
        <v>7756</v>
      </c>
      <c r="AP63" s="242" t="s">
        <v>1227</v>
      </c>
      <c r="AQ63" s="242" t="s">
        <v>848</v>
      </c>
      <c r="AR63" s="242">
        <v>11300</v>
      </c>
      <c r="AS63" s="243">
        <f>VLOOKUP(B:B,[1]MICHELIN!$B:$K,8,0)</f>
        <v>4290</v>
      </c>
      <c r="AT63" s="243">
        <v>525</v>
      </c>
      <c r="AU63" s="211" t="s">
        <v>3956</v>
      </c>
      <c r="AV63" s="197" t="s">
        <v>511</v>
      </c>
      <c r="AW63" s="134" t="str">
        <f>IFERROR(VLOOKUP(AV:AV,Q商品!B:E,4,0),"")</f>
        <v>2023年製 ENERGY SAVER 4 145/80R13 79S XL サマータイヤ 翌営業日発送</v>
      </c>
      <c r="AX63" s="134" t="str">
        <f>IFERROR(VLOOKUP(B:B,在庫!B:M,12,0),"")</f>
        <v>2023年製</v>
      </c>
      <c r="AY63" s="134">
        <f>VLOOKUP(B:B,在庫!B:K,10,0)</f>
        <v>3</v>
      </c>
      <c r="AZ63" s="244">
        <f>VLOOKUP(AL:AL,[1]MICHELIN!$B:$AH,32,0)</f>
        <v>605642064</v>
      </c>
      <c r="BA63" s="244">
        <f>VLOOKUP(AL:AL,[1]MICHELIN!$B:$AH,33,0)</f>
        <v>605642095</v>
      </c>
      <c r="BC63" s="11" t="s">
        <v>2055</v>
      </c>
    </row>
    <row r="64" spans="1:55" s="11" customFormat="1" ht="19.5" customHeight="1">
      <c r="A64" s="11">
        <f t="shared" si="0"/>
        <v>1</v>
      </c>
      <c r="B64" s="249">
        <f t="shared" si="1"/>
        <v>1556513151801</v>
      </c>
      <c r="C64" s="235">
        <f>VLOOKUP(B:B,[1]MICHELIN!$B:$K,9,0)</f>
        <v>16</v>
      </c>
      <c r="D64" s="11" t="s">
        <v>4677</v>
      </c>
      <c r="E64" s="11" t="s">
        <v>703</v>
      </c>
      <c r="F64" s="160" t="s">
        <v>7244</v>
      </c>
      <c r="G64" s="134"/>
      <c r="H64" s="132"/>
      <c r="I64" s="235">
        <f>VLOOKUP(B:B,[1]MICHELIN!$B:$K,10,0)</f>
        <v>2</v>
      </c>
      <c r="J64" s="132">
        <v>739</v>
      </c>
      <c r="K64" s="133" t="s">
        <v>1963</v>
      </c>
      <c r="L64" s="133">
        <v>2</v>
      </c>
      <c r="M64" s="135" t="s">
        <v>2021</v>
      </c>
      <c r="N64" s="236" t="s">
        <v>7245</v>
      </c>
      <c r="O64" s="236" t="s">
        <v>2414</v>
      </c>
      <c r="P64" s="237">
        <v>5160</v>
      </c>
      <c r="Q64" s="238">
        <f t="shared" si="2"/>
        <v>4213.6363636363631</v>
      </c>
      <c r="R64" s="144">
        <f t="shared" si="3"/>
        <v>2.6968716289104504E-2</v>
      </c>
      <c r="S64" s="197">
        <v>1074475855</v>
      </c>
      <c r="T64" s="306" t="s">
        <v>7830</v>
      </c>
      <c r="U64" s="194">
        <f t="shared" si="17"/>
        <v>5920</v>
      </c>
      <c r="V64" s="11">
        <v>900</v>
      </c>
      <c r="W64" s="239">
        <v>6820</v>
      </c>
      <c r="X64" s="136">
        <f t="shared" si="5"/>
        <v>4100</v>
      </c>
      <c r="Y64" s="240">
        <f t="shared" si="6"/>
        <v>5722.7272727272721</v>
      </c>
      <c r="Z64" s="142">
        <f t="shared" si="7"/>
        <v>0.32833333333333337</v>
      </c>
      <c r="AA64" s="137">
        <f t="shared" si="8"/>
        <v>0.28355837966640185</v>
      </c>
      <c r="AB64" s="145">
        <v>3</v>
      </c>
      <c r="AC64" s="189">
        <f t="shared" si="18"/>
        <v>5803</v>
      </c>
      <c r="AD64" s="187">
        <f t="shared" si="19"/>
        <v>6376</v>
      </c>
      <c r="AE64" s="129">
        <f t="shared" si="11"/>
        <v>573.84</v>
      </c>
      <c r="AF64" s="130">
        <f t="shared" si="12"/>
        <v>117.84000000000003</v>
      </c>
      <c r="AG64" s="131">
        <f t="shared" si="13"/>
        <v>1.8481806775407783E-2</v>
      </c>
      <c r="AH64" s="138">
        <f t="shared" si="14"/>
        <v>456</v>
      </c>
      <c r="AI64" s="139">
        <f t="shared" si="15"/>
        <v>7.1518193224592227E-2</v>
      </c>
      <c r="AJ64" s="139">
        <f t="shared" si="16"/>
        <v>0.26507657289099407</v>
      </c>
      <c r="AK64" s="11" t="s">
        <v>150</v>
      </c>
      <c r="AL64" s="197">
        <v>1556513151801</v>
      </c>
      <c r="AM64" s="197">
        <v>4985009751305</v>
      </c>
      <c r="AN64" s="197" t="s">
        <v>3485</v>
      </c>
      <c r="AO64" s="241" t="s">
        <v>841</v>
      </c>
      <c r="AP64" s="242" t="s">
        <v>1226</v>
      </c>
      <c r="AQ64" s="242" t="s">
        <v>864</v>
      </c>
      <c r="AR64" s="242">
        <v>11400</v>
      </c>
      <c r="AS64" s="243">
        <f>VLOOKUP(B:B,[1]MICHELIN!$B:$K,8,0)</f>
        <v>4100</v>
      </c>
      <c r="AT64" s="243">
        <v>525</v>
      </c>
      <c r="AU64" s="211" t="s">
        <v>3956</v>
      </c>
      <c r="AV64" s="197" t="s">
        <v>546</v>
      </c>
      <c r="AW64" s="134" t="str">
        <f>IFERROR(VLOOKUP(AV:AV,Q商品!B:E,4,0),"")</f>
        <v>2023年製 ENERGY SAVER 4 155/65R13 73S サマータイヤ 翌営業日発送</v>
      </c>
      <c r="AX64" s="134" t="str">
        <f>IFERROR(VLOOKUP(B:B,在庫!B:M,12,0),"")</f>
        <v>2023年製</v>
      </c>
      <c r="AY64" s="134">
        <f>VLOOKUP(B:B,在庫!B:K,10,0)</f>
        <v>1</v>
      </c>
      <c r="AZ64" s="244">
        <f>VLOOKUP(AL:AL,[1]MICHELIN!$B:$AH,32,0)</f>
        <v>605642063</v>
      </c>
      <c r="BA64" s="244">
        <f>VLOOKUP(AL:AL,[1]MICHELIN!$B:$AH,33,0)</f>
        <v>605642094</v>
      </c>
      <c r="BC64" s="11" t="s">
        <v>2055</v>
      </c>
    </row>
    <row r="65" spans="1:55" s="11" customFormat="1" ht="19.5" customHeight="1">
      <c r="A65" s="11">
        <f t="shared" si="0"/>
        <v>1</v>
      </c>
      <c r="B65" s="249">
        <f t="shared" si="1"/>
        <v>1655514151800</v>
      </c>
      <c r="C65" s="235">
        <f>VLOOKUP(B:B,[1]MICHELIN!$B:$K,9,0)</f>
        <v>5</v>
      </c>
      <c r="D65" s="11" t="s">
        <v>4677</v>
      </c>
      <c r="E65" s="11" t="s">
        <v>705</v>
      </c>
      <c r="F65" s="160" t="s">
        <v>7236</v>
      </c>
      <c r="G65" s="134"/>
      <c r="H65" s="132"/>
      <c r="I65" s="235">
        <f>VLOOKUP(B:B,[1]MICHELIN!$B:$K,10,0)</f>
        <v>12</v>
      </c>
      <c r="J65" s="132">
        <v>2135</v>
      </c>
      <c r="K65" s="133" t="s">
        <v>1963</v>
      </c>
      <c r="L65" s="133">
        <v>4</v>
      </c>
      <c r="M65" s="135" t="s">
        <v>2021</v>
      </c>
      <c r="N65" s="236" t="s">
        <v>2413</v>
      </c>
      <c r="O65" s="236" t="s">
        <v>2414</v>
      </c>
      <c r="P65" s="237">
        <v>8360</v>
      </c>
      <c r="Q65" s="238">
        <f t="shared" si="2"/>
        <v>7122.7272727272721</v>
      </c>
      <c r="R65" s="144">
        <f t="shared" si="3"/>
        <v>2.003828972559021E-2</v>
      </c>
      <c r="S65" s="197">
        <v>1074475851</v>
      </c>
      <c r="T65" s="302" t="s">
        <v>7832</v>
      </c>
      <c r="U65" s="194">
        <f t="shared" si="17"/>
        <v>8340</v>
      </c>
      <c r="V65" s="11">
        <v>900</v>
      </c>
      <c r="W65" s="239">
        <v>9240</v>
      </c>
      <c r="X65" s="136">
        <f t="shared" si="5"/>
        <v>6980</v>
      </c>
      <c r="Y65" s="240">
        <f t="shared" si="6"/>
        <v>7922.7272727272721</v>
      </c>
      <c r="Z65" s="142">
        <f t="shared" si="7"/>
        <v>0.123</v>
      </c>
      <c r="AA65" s="137">
        <f t="shared" si="8"/>
        <v>0.11899024670109</v>
      </c>
      <c r="AB65" s="145" t="s">
        <v>8715</v>
      </c>
      <c r="AC65" s="189">
        <f t="shared" si="18"/>
        <v>8176</v>
      </c>
      <c r="AD65" s="187">
        <f t="shared" si="19"/>
        <v>8984</v>
      </c>
      <c r="AE65" s="129">
        <f t="shared" si="11"/>
        <v>808.56</v>
      </c>
      <c r="AF65" s="130">
        <f t="shared" si="12"/>
        <v>164.55999999999995</v>
      </c>
      <c r="AG65" s="131">
        <f t="shared" si="13"/>
        <v>1.8317008014247547E-2</v>
      </c>
      <c r="AH65" s="138">
        <f t="shared" si="14"/>
        <v>644</v>
      </c>
      <c r="AI65" s="139">
        <f t="shared" si="15"/>
        <v>7.1682991985752453E-2</v>
      </c>
      <c r="AJ65" s="139">
        <f t="shared" si="16"/>
        <v>0.10067323868684246</v>
      </c>
      <c r="AL65" s="197">
        <v>1655514151800</v>
      </c>
      <c r="AM65" s="197">
        <v>4985009751275</v>
      </c>
      <c r="AN65" s="197" t="s">
        <v>3487</v>
      </c>
      <c r="AO65" s="241" t="s">
        <v>841</v>
      </c>
      <c r="AP65" s="242" t="s">
        <v>846</v>
      </c>
      <c r="AQ65" s="242" t="s">
        <v>111</v>
      </c>
      <c r="AR65" s="242">
        <v>16600</v>
      </c>
      <c r="AS65" s="243">
        <f>VLOOKUP(B:B,[1]MICHELIN!$B:$K,8,0)</f>
        <v>6980</v>
      </c>
      <c r="AT65" s="243">
        <v>525</v>
      </c>
      <c r="AU65" s="211" t="s">
        <v>3956</v>
      </c>
      <c r="AV65" s="197" t="s">
        <v>609</v>
      </c>
      <c r="AW65" s="134" t="str">
        <f>IFERROR(VLOOKUP(AV:AV,Q商品!B:E,4,0),"")</f>
        <v>2022年製以降 ENERGY SAVER 4 165/55R14 72V サマータイヤ 翌営業日発送</v>
      </c>
      <c r="AX65" s="134" t="str">
        <f>IFERROR(VLOOKUP(B:B,在庫!B:M,12,0),"")</f>
        <v>2022年製</v>
      </c>
      <c r="AY65" s="134">
        <f>VLOOKUP(B:B,在庫!B:K,10,0)</f>
        <v>2</v>
      </c>
      <c r="AZ65" s="244">
        <f>VLOOKUP(AL:AL,[1]MICHELIN!$B:$AH,32,0)</f>
        <v>605642062</v>
      </c>
      <c r="BA65" s="244">
        <f>VLOOKUP(AL:AL,[1]MICHELIN!$B:$AH,33,0)</f>
        <v>605642093</v>
      </c>
      <c r="BC65" s="11" t="s">
        <v>2055</v>
      </c>
    </row>
    <row r="66" spans="1:55" s="11" customFormat="1" ht="19.5" customHeight="1">
      <c r="A66" s="11">
        <f t="shared" si="0"/>
        <v>1</v>
      </c>
      <c r="B66" s="249">
        <f t="shared" si="1"/>
        <v>1655515151809</v>
      </c>
      <c r="C66" s="235">
        <f>VLOOKUP(B:B,[1]MICHELIN!$B:$K,9,0)</f>
        <v>66</v>
      </c>
      <c r="D66" s="11" t="s">
        <v>4677</v>
      </c>
      <c r="E66" s="11" t="s">
        <v>706</v>
      </c>
      <c r="F66" s="160" t="s">
        <v>6788</v>
      </c>
      <c r="G66" s="134"/>
      <c r="H66" s="132"/>
      <c r="I66" s="235">
        <f>VLOOKUP(B:B,[1]MICHELIN!$B:$K,10,0)</f>
        <v>11</v>
      </c>
      <c r="J66" s="132">
        <v>171</v>
      </c>
      <c r="K66" s="133" t="s">
        <v>1963</v>
      </c>
      <c r="L66" s="133">
        <v>5</v>
      </c>
      <c r="M66" s="135" t="s">
        <v>3998</v>
      </c>
      <c r="N66" s="236" t="s">
        <v>5393</v>
      </c>
      <c r="O66" s="236">
        <v>0</v>
      </c>
      <c r="P66" s="237">
        <v>8860</v>
      </c>
      <c r="Q66" s="238">
        <f t="shared" si="2"/>
        <v>7577.272727272727</v>
      </c>
      <c r="R66" s="144">
        <f t="shared" si="3"/>
        <v>0.18176364727054586</v>
      </c>
      <c r="S66" s="197">
        <v>1074475845</v>
      </c>
      <c r="T66" s="304" t="s">
        <v>7833</v>
      </c>
      <c r="U66" s="194">
        <f t="shared" si="17"/>
        <v>8860</v>
      </c>
      <c r="W66" s="239">
        <v>8860</v>
      </c>
      <c r="X66" s="136">
        <f t="shared" si="5"/>
        <v>6200</v>
      </c>
      <c r="Y66" s="240">
        <f t="shared" si="6"/>
        <v>7577.272727272727</v>
      </c>
      <c r="Z66" s="142">
        <f t="shared" si="7"/>
        <v>7.7313769751693018E-2</v>
      </c>
      <c r="AA66" s="137">
        <f t="shared" si="8"/>
        <v>0.18176364727054586</v>
      </c>
      <c r="AB66" s="145">
        <v>1</v>
      </c>
      <c r="AC66" s="189">
        <f t="shared" si="18"/>
        <v>8686</v>
      </c>
      <c r="AD66" s="187">
        <f t="shared" si="19"/>
        <v>9545</v>
      </c>
      <c r="AE66" s="129">
        <f t="shared" si="11"/>
        <v>859.05</v>
      </c>
      <c r="AF66" s="130">
        <f t="shared" si="12"/>
        <v>174.04999999999995</v>
      </c>
      <c r="AG66" s="131">
        <f t="shared" si="13"/>
        <v>1.8234677841801987E-2</v>
      </c>
      <c r="AH66" s="138">
        <f t="shared" si="14"/>
        <v>685</v>
      </c>
      <c r="AI66" s="139">
        <f t="shared" si="15"/>
        <v>7.1765322158198003E-2</v>
      </c>
      <c r="AJ66" s="139">
        <f t="shared" si="16"/>
        <v>0.16352896942874387</v>
      </c>
      <c r="AL66" s="197">
        <v>1655515151809</v>
      </c>
      <c r="AM66" s="197">
        <v>4985009751268</v>
      </c>
      <c r="AN66" s="197" t="s">
        <v>3495</v>
      </c>
      <c r="AO66" s="241" t="s">
        <v>841</v>
      </c>
      <c r="AP66" s="242" t="s">
        <v>844</v>
      </c>
      <c r="AQ66" s="242" t="s">
        <v>109</v>
      </c>
      <c r="AR66" s="242">
        <v>17300</v>
      </c>
      <c r="AS66" s="243">
        <f>VLOOKUP(B:B,[1]MICHELIN!$B:$K,8,0)</f>
        <v>6200</v>
      </c>
      <c r="AT66" s="243">
        <v>525</v>
      </c>
      <c r="AU66" s="211" t="s">
        <v>3956</v>
      </c>
      <c r="AV66" s="197" t="s">
        <v>512</v>
      </c>
      <c r="AW66" s="134" t="str">
        <f>IFERROR(VLOOKUP(AV:AV,Q商品!B:E,4,0),"")</f>
        <v>2023年製 ENERGY SAVER 4 165/55R15 75V サマータイヤ 翌営業日発送</v>
      </c>
      <c r="AX66" s="134" t="str">
        <f>IFERROR(VLOOKUP(B:B,在庫!B:M,12,0),"")</f>
        <v>2023年製</v>
      </c>
      <c r="AY66" s="134">
        <f>VLOOKUP(B:B,在庫!B:K,10,0)</f>
        <v>4</v>
      </c>
      <c r="AZ66" s="244">
        <f>VLOOKUP(AL:AL,[1]MICHELIN!$B:$AH,32,0)</f>
        <v>605642053</v>
      </c>
      <c r="BA66" s="244">
        <f>VLOOKUP(AL:AL,[1]MICHELIN!$B:$AH,33,0)</f>
        <v>605642084</v>
      </c>
      <c r="BC66" s="11" t="s">
        <v>2055</v>
      </c>
    </row>
    <row r="67" spans="1:55" s="11" customFormat="1" ht="19.5" customHeight="1">
      <c r="A67" s="11">
        <f t="shared" ref="A67:A130" si="20">COUNTIF(E:E,E67)</f>
        <v>1</v>
      </c>
      <c r="B67" s="249">
        <f t="shared" ref="B67:B130" si="21">AL67</f>
        <v>1656514151807</v>
      </c>
      <c r="C67" s="235">
        <f>VLOOKUP(B:B,[1]MICHELIN!$B:$K,9,0)</f>
        <v>22</v>
      </c>
      <c r="D67" s="11" t="s">
        <v>4677</v>
      </c>
      <c r="E67" s="11" t="s">
        <v>714</v>
      </c>
      <c r="F67" s="160" t="s">
        <v>8401</v>
      </c>
      <c r="G67" s="134"/>
      <c r="H67" s="132"/>
      <c r="I67" s="235">
        <f>VLOOKUP(B:B,[1]MICHELIN!$B:$K,10,0)</f>
        <v>8</v>
      </c>
      <c r="J67" s="132"/>
      <c r="K67" s="133" t="s">
        <v>1963</v>
      </c>
      <c r="L67" s="133">
        <v>6</v>
      </c>
      <c r="M67" s="135" t="s">
        <v>3998</v>
      </c>
      <c r="N67" s="236" t="s">
        <v>5394</v>
      </c>
      <c r="O67" s="236" t="s">
        <v>2015</v>
      </c>
      <c r="P67" s="237">
        <v>6860</v>
      </c>
      <c r="Q67" s="238">
        <f t="shared" ref="Q67:Q130" si="22">(P67-AT67)/1.1</f>
        <v>5759.090909090909</v>
      </c>
      <c r="R67" s="144">
        <f t="shared" ref="R67:R130" si="23">IFERROR((Q67-X67)/Q67,"")</f>
        <v>0.14917127071823202</v>
      </c>
      <c r="S67" s="197">
        <v>1074475852</v>
      </c>
      <c r="T67" s="306" t="s">
        <v>7834</v>
      </c>
      <c r="U67" s="194">
        <f t="shared" ref="U67:U98" si="24">W67-V67</f>
        <v>6860</v>
      </c>
      <c r="W67" s="239">
        <v>6860</v>
      </c>
      <c r="X67" s="136">
        <f t="shared" ref="X67:X130" si="25">AS67</f>
        <v>4900</v>
      </c>
      <c r="Y67" s="240">
        <f t="shared" ref="Y67:Y130" si="26">(W67-AT67)/1.1</f>
        <v>5759.090909090909</v>
      </c>
      <c r="Z67" s="142">
        <f t="shared" ref="Z67:Z130" si="27">IFERROR(-1+(AD67/N67),"")</f>
        <v>7.7259475218658835E-2</v>
      </c>
      <c r="AA67" s="137">
        <f t="shared" ref="AA67:AA130" si="28">IFERROR((Y67-X67)/Y67,"")</f>
        <v>0.14917127071823202</v>
      </c>
      <c r="AB67" s="145"/>
      <c r="AC67" s="189">
        <f t="shared" ref="AC67:AC98" si="29">ROUNDDOWN(U67/1.02,0)</f>
        <v>6725</v>
      </c>
      <c r="AD67" s="187">
        <f t="shared" ref="AD67:AD98" si="30">ROUNDDOWN(AC67/0.91,0)</f>
        <v>7390</v>
      </c>
      <c r="AE67" s="129">
        <f t="shared" ref="AE67:AE130" si="31">AD67*0.09</f>
        <v>665.1</v>
      </c>
      <c r="AF67" s="130">
        <f t="shared" ref="AF67:AF130" si="32">AE67-AH67</f>
        <v>135.10000000000002</v>
      </c>
      <c r="AG67" s="131">
        <f t="shared" ref="AG67:AG130" si="33">IFERROR(AF67/AD67,"")</f>
        <v>1.8281461434370774E-2</v>
      </c>
      <c r="AH67" s="138">
        <f t="shared" ref="AH67:AH130" si="34">AD67-U67</f>
        <v>530</v>
      </c>
      <c r="AI67" s="139">
        <f t="shared" ref="AI67:AI130" si="35">IFERROR(AH67/AD67,"")</f>
        <v>7.1718538565629222E-2</v>
      </c>
      <c r="AJ67" s="139">
        <f t="shared" ref="AJ67:AJ130" si="36">IFERROR(AA67-AG67,"")</f>
        <v>0.13088980928386124</v>
      </c>
      <c r="AL67" s="197">
        <v>1656514151807</v>
      </c>
      <c r="AM67" s="197">
        <v>4985009751343</v>
      </c>
      <c r="AN67" s="197" t="s">
        <v>3489</v>
      </c>
      <c r="AO67" s="241" t="s">
        <v>841</v>
      </c>
      <c r="AP67" s="242" t="s">
        <v>1228</v>
      </c>
      <c r="AQ67" s="242" t="s">
        <v>114</v>
      </c>
      <c r="AR67" s="242">
        <v>12600</v>
      </c>
      <c r="AS67" s="243">
        <v>4900</v>
      </c>
      <c r="AT67" s="243">
        <v>525</v>
      </c>
      <c r="AU67" s="211" t="s">
        <v>3956</v>
      </c>
      <c r="AV67" s="197" t="s">
        <v>456</v>
      </c>
      <c r="AW67" s="134" t="str">
        <f>IFERROR(VLOOKUP(AV:AV,Q商品!B:E,4,0),"")</f>
        <v>2023年製 ENERGY SAVER 4 165/65R14 83H XL サマータイヤ 翌営業日発送</v>
      </c>
      <c r="AX67" s="134" t="str">
        <f>IFERROR(VLOOKUP(B:B,在庫!B:M,12,0),"")</f>
        <v>2023年製</v>
      </c>
      <c r="AY67" s="134">
        <f>VLOOKUP(B:B,在庫!B:K,10,0)</f>
        <v>2</v>
      </c>
      <c r="AZ67" s="244">
        <v>605642060</v>
      </c>
      <c r="BA67" s="244">
        <v>605642091</v>
      </c>
      <c r="BC67" s="11" t="s">
        <v>2055</v>
      </c>
    </row>
    <row r="68" spans="1:55" s="11" customFormat="1" ht="19.5" customHeight="1">
      <c r="A68" s="11">
        <f t="shared" si="20"/>
        <v>1</v>
      </c>
      <c r="B68" s="249">
        <f t="shared" si="21"/>
        <v>1657014151809</v>
      </c>
      <c r="C68" s="235">
        <f>VLOOKUP(B:B,[1]MICHELIN!$B:$K,9,0)</f>
        <v>45</v>
      </c>
      <c r="D68" s="11" t="s">
        <v>4677</v>
      </c>
      <c r="E68" s="11" t="s">
        <v>5637</v>
      </c>
      <c r="F68" s="160" t="s">
        <v>7246</v>
      </c>
      <c r="G68" s="134"/>
      <c r="H68" s="132"/>
      <c r="I68" s="235">
        <f>VLOOKUP(B:B,[1]MICHELIN!$B:$K,10,0)</f>
        <v>14</v>
      </c>
      <c r="J68" s="132">
        <v>1400</v>
      </c>
      <c r="K68" s="133" t="s">
        <v>1963</v>
      </c>
      <c r="L68" s="133">
        <v>7</v>
      </c>
      <c r="M68" s="135" t="s">
        <v>3998</v>
      </c>
      <c r="N68" s="236" t="s">
        <v>7247</v>
      </c>
      <c r="O68" s="236">
        <v>0</v>
      </c>
      <c r="P68" s="237">
        <v>7455</v>
      </c>
      <c r="Q68" s="238">
        <f t="shared" si="22"/>
        <v>6299.9999999999991</v>
      </c>
      <c r="R68" s="144">
        <f t="shared" si="23"/>
        <v>0.15873015873015861</v>
      </c>
      <c r="S68" s="197">
        <v>1074475857</v>
      </c>
      <c r="T68" s="302" t="s">
        <v>7835</v>
      </c>
      <c r="U68" s="194">
        <f t="shared" si="24"/>
        <v>7455</v>
      </c>
      <c r="W68" s="239">
        <v>7455</v>
      </c>
      <c r="X68" s="136">
        <f t="shared" si="25"/>
        <v>5300</v>
      </c>
      <c r="Y68" s="240">
        <f t="shared" si="26"/>
        <v>6299.9999999999991</v>
      </c>
      <c r="Z68" s="142">
        <f t="shared" si="27"/>
        <v>7.7129443326626523E-2</v>
      </c>
      <c r="AA68" s="137">
        <f t="shared" si="28"/>
        <v>0.15873015873015861</v>
      </c>
      <c r="AB68" s="145">
        <v>1</v>
      </c>
      <c r="AC68" s="189">
        <f t="shared" si="29"/>
        <v>7308</v>
      </c>
      <c r="AD68" s="187">
        <f t="shared" si="30"/>
        <v>8030</v>
      </c>
      <c r="AE68" s="129">
        <f t="shared" si="31"/>
        <v>722.69999999999993</v>
      </c>
      <c r="AF68" s="130">
        <f t="shared" si="32"/>
        <v>147.69999999999993</v>
      </c>
      <c r="AG68" s="131">
        <f t="shared" si="33"/>
        <v>1.8393524283935234E-2</v>
      </c>
      <c r="AH68" s="138">
        <f t="shared" si="34"/>
        <v>575</v>
      </c>
      <c r="AI68" s="139">
        <f t="shared" si="35"/>
        <v>7.1606475716064752E-2</v>
      </c>
      <c r="AJ68" s="139">
        <f t="shared" si="36"/>
        <v>0.14033663444622338</v>
      </c>
      <c r="AL68" s="197">
        <v>1657014151809</v>
      </c>
      <c r="AM68" s="197">
        <v>4985009751138</v>
      </c>
      <c r="AN68" s="197" t="s">
        <v>3492</v>
      </c>
      <c r="AO68" s="241" t="s">
        <v>841</v>
      </c>
      <c r="AP68" s="242" t="s">
        <v>1231</v>
      </c>
      <c r="AQ68" s="242" t="s">
        <v>86</v>
      </c>
      <c r="AR68" s="242">
        <v>12600</v>
      </c>
      <c r="AS68" s="243">
        <f>VLOOKUP(B:B,[1]MICHELIN!$B:$K,8,0)</f>
        <v>5300</v>
      </c>
      <c r="AT68" s="243">
        <v>525</v>
      </c>
      <c r="AU68" s="211" t="s">
        <v>3956</v>
      </c>
      <c r="AV68" s="197" t="s">
        <v>573</v>
      </c>
      <c r="AW68" s="134" t="str">
        <f>IFERROR(VLOOKUP(AV:AV,Q商品!B:E,4,0),"")</f>
        <v>2023年製 ENERGY SAVER 4 165/70R14 85T XL サマータイヤ 翌営業日発送</v>
      </c>
      <c r="AX68" s="134" t="str">
        <f>IFERROR(VLOOKUP(B:B,在庫!B:M,12,0),"")</f>
        <v>2023年製</v>
      </c>
      <c r="AY68" s="134">
        <f>VLOOKUP(B:B,在庫!B:K,10,0)</f>
        <v>4</v>
      </c>
      <c r="AZ68" s="244">
        <f>VLOOKUP(AL:AL,[1]MICHELIN!$B:$AH,32,0)</f>
        <v>605642055</v>
      </c>
      <c r="BA68" s="244">
        <f>VLOOKUP(AL:AL,[1]MICHELIN!$B:$AH,33,0)</f>
        <v>605642086</v>
      </c>
      <c r="BC68" s="11" t="s">
        <v>2055</v>
      </c>
    </row>
    <row r="69" spans="1:55" s="11" customFormat="1" ht="19.5" customHeight="1">
      <c r="A69" s="11">
        <f t="shared" si="20"/>
        <v>1</v>
      </c>
      <c r="B69" s="249">
        <f t="shared" si="21"/>
        <v>1756015151808</v>
      </c>
      <c r="C69" s="235">
        <f>VLOOKUP(B:B,[1]MICHELIN!$B:$K,9,0)</f>
        <v>10</v>
      </c>
      <c r="D69" s="11" t="s">
        <v>4677</v>
      </c>
      <c r="E69" s="11" t="s">
        <v>715</v>
      </c>
      <c r="F69" s="160" t="s">
        <v>6789</v>
      </c>
      <c r="G69" s="134"/>
      <c r="H69" s="132"/>
      <c r="I69" s="235">
        <f>VLOOKUP(B:B,[1]MICHELIN!$B:$K,10,0)</f>
        <v>2</v>
      </c>
      <c r="J69" s="132" t="s">
        <v>12</v>
      </c>
      <c r="K69" s="133" t="s">
        <v>1963</v>
      </c>
      <c r="L69" s="133">
        <v>8</v>
      </c>
      <c r="M69" s="135" t="s">
        <v>3998</v>
      </c>
      <c r="N69" s="236" t="s">
        <v>2441</v>
      </c>
      <c r="O69" s="236">
        <v>0</v>
      </c>
      <c r="P69" s="237">
        <v>9915</v>
      </c>
      <c r="Q69" s="238">
        <f t="shared" si="22"/>
        <v>8536.363636363636</v>
      </c>
      <c r="R69" s="144">
        <f t="shared" si="23"/>
        <v>0.13897763578274758</v>
      </c>
      <c r="S69" s="197">
        <v>1074475842</v>
      </c>
      <c r="T69" s="304" t="s">
        <v>7836</v>
      </c>
      <c r="U69" s="194">
        <f t="shared" si="24"/>
        <v>9915</v>
      </c>
      <c r="W69" s="239">
        <v>9915</v>
      </c>
      <c r="X69" s="136">
        <f t="shared" si="25"/>
        <v>7350</v>
      </c>
      <c r="Y69" s="240">
        <f t="shared" si="26"/>
        <v>8536.363636363636</v>
      </c>
      <c r="Z69" s="142">
        <f t="shared" si="27"/>
        <v>7.7256681795259796E-2</v>
      </c>
      <c r="AA69" s="137">
        <f t="shared" si="28"/>
        <v>0.13897763578274758</v>
      </c>
      <c r="AB69" s="145">
        <v>1</v>
      </c>
      <c r="AC69" s="189">
        <f t="shared" si="29"/>
        <v>9720</v>
      </c>
      <c r="AD69" s="187">
        <f t="shared" si="30"/>
        <v>10681</v>
      </c>
      <c r="AE69" s="129">
        <f t="shared" si="31"/>
        <v>961.29</v>
      </c>
      <c r="AF69" s="130">
        <f t="shared" si="32"/>
        <v>195.28999999999996</v>
      </c>
      <c r="AG69" s="131">
        <f t="shared" si="33"/>
        <v>1.828386855163374E-2</v>
      </c>
      <c r="AH69" s="138">
        <f t="shared" si="34"/>
        <v>766</v>
      </c>
      <c r="AI69" s="139">
        <f t="shared" si="35"/>
        <v>7.1716131448366263E-2</v>
      </c>
      <c r="AJ69" s="139">
        <f t="shared" si="36"/>
        <v>0.12069376723111383</v>
      </c>
      <c r="AL69" s="197">
        <v>1756015151808</v>
      </c>
      <c r="AM69" s="197">
        <v>4985009751213</v>
      </c>
      <c r="AN69" s="197" t="s">
        <v>3497</v>
      </c>
      <c r="AO69" s="241" t="s">
        <v>841</v>
      </c>
      <c r="AP69" s="242" t="s">
        <v>1235</v>
      </c>
      <c r="AQ69" s="242" t="s">
        <v>875</v>
      </c>
      <c r="AR69" s="242">
        <v>17500</v>
      </c>
      <c r="AS69" s="243">
        <f>VLOOKUP(B:B,[1]MICHELIN!$B:$K,8,0)</f>
        <v>7350</v>
      </c>
      <c r="AT69" s="243">
        <v>525</v>
      </c>
      <c r="AU69" s="211" t="s">
        <v>3956</v>
      </c>
      <c r="AV69" s="197" t="s">
        <v>518</v>
      </c>
      <c r="AW69" s="134" t="str">
        <f>IFERROR(VLOOKUP(AV:AV,Q商品!B:E,4,0),"")</f>
        <v>2022年製 ENERGY SAVER 4 175/60R15 81H サマータイヤ 翌営業日発送</v>
      </c>
      <c r="AX69" s="134" t="str">
        <f>IFERROR(VLOOKUP(B:B,在庫!B:M,12,0),"")</f>
        <v>2023年製</v>
      </c>
      <c r="AY69" s="134">
        <f>VLOOKUP(B:B,在庫!B:K,10,0)</f>
        <v>2</v>
      </c>
      <c r="AZ69" s="244">
        <f>VLOOKUP(AL:AL,[1]MICHELIN!$B:$AH,32,0)</f>
        <v>605642054</v>
      </c>
      <c r="BA69" s="244">
        <f>VLOOKUP(AL:AL,[1]MICHELIN!$B:$AH,33,0)</f>
        <v>605642085</v>
      </c>
      <c r="BC69" s="11" t="s">
        <v>2055</v>
      </c>
    </row>
    <row r="70" spans="1:55" s="11" customFormat="1" ht="19.5" customHeight="1">
      <c r="A70" s="11">
        <f t="shared" si="20"/>
        <v>1</v>
      </c>
      <c r="B70" s="249">
        <f t="shared" si="21"/>
        <v>1756514151804</v>
      </c>
      <c r="C70" s="235">
        <f>VLOOKUP(B:B,[1]MICHELIN!$B:$K,9,0)</f>
        <v>59</v>
      </c>
      <c r="D70" s="11" t="s">
        <v>4677</v>
      </c>
      <c r="E70" s="11" t="s">
        <v>716</v>
      </c>
      <c r="F70" s="160" t="s">
        <v>6790</v>
      </c>
      <c r="G70" s="134"/>
      <c r="H70" s="132"/>
      <c r="I70" s="235">
        <f>VLOOKUP(B:B,[1]MICHELIN!$B:$K,10,0)</f>
        <v>19</v>
      </c>
      <c r="J70" s="132">
        <v>1400</v>
      </c>
      <c r="K70" s="133" t="s">
        <v>1963</v>
      </c>
      <c r="L70" s="133">
        <v>9</v>
      </c>
      <c r="M70" s="135" t="s">
        <v>3998</v>
      </c>
      <c r="N70" s="236" t="s">
        <v>2442</v>
      </c>
      <c r="O70" s="236">
        <v>0</v>
      </c>
      <c r="P70" s="237">
        <v>9150</v>
      </c>
      <c r="Q70" s="238">
        <f t="shared" si="22"/>
        <v>7840.9090909090901</v>
      </c>
      <c r="R70" s="144">
        <f t="shared" si="23"/>
        <v>0.2284057971014492</v>
      </c>
      <c r="S70" s="197">
        <v>1074475850</v>
      </c>
      <c r="T70" s="306" t="s">
        <v>7837</v>
      </c>
      <c r="U70" s="194">
        <f t="shared" si="24"/>
        <v>9150</v>
      </c>
      <c r="W70" s="239">
        <v>9150</v>
      </c>
      <c r="X70" s="136">
        <f t="shared" si="25"/>
        <v>6050</v>
      </c>
      <c r="Y70" s="240">
        <f t="shared" si="26"/>
        <v>7840.9090909090901</v>
      </c>
      <c r="Z70" s="142">
        <f t="shared" si="27"/>
        <v>7.7267759562841487E-2</v>
      </c>
      <c r="AA70" s="137">
        <f t="shared" si="28"/>
        <v>0.2284057971014492</v>
      </c>
      <c r="AB70" s="145">
        <v>1</v>
      </c>
      <c r="AC70" s="189">
        <f t="shared" si="29"/>
        <v>8970</v>
      </c>
      <c r="AD70" s="187">
        <f t="shared" si="30"/>
        <v>9857</v>
      </c>
      <c r="AE70" s="129">
        <f t="shared" si="31"/>
        <v>887.13</v>
      </c>
      <c r="AF70" s="130">
        <f t="shared" si="32"/>
        <v>180.13</v>
      </c>
      <c r="AG70" s="131">
        <f t="shared" si="33"/>
        <v>1.8274322816272698E-2</v>
      </c>
      <c r="AH70" s="138">
        <f t="shared" si="34"/>
        <v>707</v>
      </c>
      <c r="AI70" s="139">
        <f t="shared" si="35"/>
        <v>7.1725677183727299E-2</v>
      </c>
      <c r="AJ70" s="139">
        <f t="shared" si="36"/>
        <v>0.21013147428517651</v>
      </c>
      <c r="AL70" s="197">
        <v>1756514151804</v>
      </c>
      <c r="AM70" s="197">
        <v>4985009751206</v>
      </c>
      <c r="AN70" s="197" t="s">
        <v>3490</v>
      </c>
      <c r="AO70" s="241" t="s">
        <v>841</v>
      </c>
      <c r="AP70" s="242" t="s">
        <v>1229</v>
      </c>
      <c r="AQ70" s="242" t="s">
        <v>87</v>
      </c>
      <c r="AR70" s="242">
        <v>14400</v>
      </c>
      <c r="AS70" s="243">
        <f>VLOOKUP(B:B,[1]MICHELIN!$B:$K,8,0)</f>
        <v>6050</v>
      </c>
      <c r="AT70" s="243">
        <v>525</v>
      </c>
      <c r="AU70" s="211" t="s">
        <v>3956</v>
      </c>
      <c r="AV70" s="197" t="s">
        <v>572</v>
      </c>
      <c r="AW70" s="134" t="str">
        <f>IFERROR(VLOOKUP(AV:AV,Q商品!B:E,4,0),"")</f>
        <v>2023年製 ENERGY SAVER 4 175/65R14 86H XL サマータイヤ 翌営業日発送</v>
      </c>
      <c r="AX70" s="134" t="str">
        <f>IFERROR(VLOOKUP(B:B,在庫!B:M,12,0),"")</f>
        <v>2023年製</v>
      </c>
      <c r="AY70" s="134">
        <f>VLOOKUP(B:B,在庫!B:K,10,0)</f>
        <v>3</v>
      </c>
      <c r="AZ70" s="244">
        <f>VLOOKUP(AL:AL,[1]MICHELIN!$B:$AH,32,0)</f>
        <v>605642058</v>
      </c>
      <c r="BA70" s="244">
        <f>VLOOKUP(AL:AL,[1]MICHELIN!$B:$AH,33,0)</f>
        <v>605642089</v>
      </c>
      <c r="BC70" s="11" t="s">
        <v>2055</v>
      </c>
    </row>
    <row r="71" spans="1:55" s="11" customFormat="1" ht="19.5" customHeight="1">
      <c r="A71" s="11">
        <f t="shared" si="20"/>
        <v>1</v>
      </c>
      <c r="B71" s="249">
        <f t="shared" si="21"/>
        <v>1756515151803</v>
      </c>
      <c r="C71" s="235">
        <f>VLOOKUP(B:B,[1]MICHELIN!$B:$K,9,0)</f>
        <v>97</v>
      </c>
      <c r="D71" s="11" t="s">
        <v>4677</v>
      </c>
      <c r="E71" s="11" t="s">
        <v>717</v>
      </c>
      <c r="F71" s="160" t="s">
        <v>6791</v>
      </c>
      <c r="G71" s="134"/>
      <c r="H71" s="132"/>
      <c r="I71" s="235">
        <f>VLOOKUP(B:B,[1]MICHELIN!$B:$K,10,0)</f>
        <v>0</v>
      </c>
      <c r="J71" s="132">
        <v>1009</v>
      </c>
      <c r="K71" s="133" t="s">
        <v>1963</v>
      </c>
      <c r="L71" s="133">
        <v>10</v>
      </c>
      <c r="M71" s="135" t="s">
        <v>3998</v>
      </c>
      <c r="N71" s="236" t="s">
        <v>2443</v>
      </c>
      <c r="O71" s="236">
        <v>0</v>
      </c>
      <c r="P71" s="237">
        <v>9700</v>
      </c>
      <c r="Q71" s="238">
        <f t="shared" si="22"/>
        <v>8340.9090909090901</v>
      </c>
      <c r="R71" s="144">
        <f t="shared" si="23"/>
        <v>0.20871934604904624</v>
      </c>
      <c r="S71" s="197">
        <v>1074475847</v>
      </c>
      <c r="T71" s="306" t="s">
        <v>7838</v>
      </c>
      <c r="U71" s="194">
        <f t="shared" si="24"/>
        <v>9700</v>
      </c>
      <c r="W71" s="239">
        <v>9700</v>
      </c>
      <c r="X71" s="136">
        <f t="shared" si="25"/>
        <v>6600</v>
      </c>
      <c r="Y71" s="240">
        <f t="shared" si="26"/>
        <v>8340.9090909090901</v>
      </c>
      <c r="Z71" s="142">
        <f t="shared" si="27"/>
        <v>7.7216494845360861E-2</v>
      </c>
      <c r="AA71" s="137">
        <f t="shared" si="28"/>
        <v>0.20871934604904624</v>
      </c>
      <c r="AB71" s="145">
        <v>1</v>
      </c>
      <c r="AC71" s="189">
        <f t="shared" si="29"/>
        <v>9509</v>
      </c>
      <c r="AD71" s="187">
        <f t="shared" si="30"/>
        <v>10449</v>
      </c>
      <c r="AE71" s="129">
        <f t="shared" si="31"/>
        <v>940.41</v>
      </c>
      <c r="AF71" s="130">
        <f t="shared" si="32"/>
        <v>191.40999999999997</v>
      </c>
      <c r="AG71" s="131">
        <f t="shared" si="33"/>
        <v>1.83184993779309E-2</v>
      </c>
      <c r="AH71" s="138">
        <f t="shared" si="34"/>
        <v>749</v>
      </c>
      <c r="AI71" s="139">
        <f t="shared" si="35"/>
        <v>7.16815006220691E-2</v>
      </c>
      <c r="AJ71" s="139">
        <f t="shared" si="36"/>
        <v>0.19040084667111534</v>
      </c>
      <c r="AL71" s="197">
        <v>1756515151803</v>
      </c>
      <c r="AM71" s="197">
        <v>4985009751169</v>
      </c>
      <c r="AN71" s="197" t="s">
        <v>3498</v>
      </c>
      <c r="AO71" s="241" t="s">
        <v>841</v>
      </c>
      <c r="AP71" s="242" t="s">
        <v>1236</v>
      </c>
      <c r="AQ71" s="242" t="s">
        <v>95</v>
      </c>
      <c r="AR71" s="242">
        <v>15700</v>
      </c>
      <c r="AS71" s="243">
        <f>VLOOKUP(B:B,[1]MICHELIN!$B:$K,8,0)</f>
        <v>6600</v>
      </c>
      <c r="AT71" s="243">
        <v>525</v>
      </c>
      <c r="AU71" s="211" t="s">
        <v>3956</v>
      </c>
      <c r="AV71" s="197" t="s">
        <v>488</v>
      </c>
      <c r="AW71" s="134" t="str">
        <f>IFERROR(VLOOKUP(AV:AV,Q商品!B:E,4,0),"")</f>
        <v>2023年製 ENERGY SAVER 4 175/65R15 88H XL サマータイヤ 翌営業日発送</v>
      </c>
      <c r="AX71" s="134" t="str">
        <f>IFERROR(VLOOKUP(B:B,在庫!B:M,12,0),"")</f>
        <v/>
      </c>
      <c r="AY71" s="134" t="e">
        <f>VLOOKUP(B:B,在庫!B:K,10,0)</f>
        <v>#N/A</v>
      </c>
      <c r="AZ71" s="244">
        <f>VLOOKUP(AL:AL,[1]MICHELIN!$B:$AH,32,0)</f>
        <v>605642049</v>
      </c>
      <c r="BA71" s="244">
        <f>VLOOKUP(AL:AL,[1]MICHELIN!$B:$AH,33,0)</f>
        <v>605642080</v>
      </c>
      <c r="BC71" s="11" t="s">
        <v>2055</v>
      </c>
    </row>
    <row r="72" spans="1:55" s="11" customFormat="1" ht="19.5" customHeight="1">
      <c r="A72" s="11">
        <f t="shared" si="20"/>
        <v>1</v>
      </c>
      <c r="B72" s="249">
        <f t="shared" si="21"/>
        <v>1757014151806</v>
      </c>
      <c r="C72" s="235">
        <f>VLOOKUP(B:B,[1]MICHELIN!$B:$K,9,0)</f>
        <v>24</v>
      </c>
      <c r="D72" s="11" t="s">
        <v>4677</v>
      </c>
      <c r="E72" s="11" t="s">
        <v>718</v>
      </c>
      <c r="F72" s="160" t="s">
        <v>1841</v>
      </c>
      <c r="G72" s="134"/>
      <c r="H72" s="132"/>
      <c r="I72" s="235">
        <f>VLOOKUP(B:B,[1]MICHELIN!$B:$K,10,0)</f>
        <v>24</v>
      </c>
      <c r="J72" s="132">
        <v>2111</v>
      </c>
      <c r="K72" s="133" t="s">
        <v>1963</v>
      </c>
      <c r="L72" s="133">
        <v>11</v>
      </c>
      <c r="M72" s="135" t="s">
        <v>3998</v>
      </c>
      <c r="N72" s="236" t="s">
        <v>7248</v>
      </c>
      <c r="O72" s="236" t="s">
        <v>4002</v>
      </c>
      <c r="P72" s="237">
        <v>8363</v>
      </c>
      <c r="Q72" s="238">
        <f t="shared" si="22"/>
        <v>7125.454545454545</v>
      </c>
      <c r="R72" s="144">
        <f t="shared" si="23"/>
        <v>0.19724419494769069</v>
      </c>
      <c r="S72" s="197">
        <v>1074475858</v>
      </c>
      <c r="T72" s="302" t="s">
        <v>7839</v>
      </c>
      <c r="U72" s="194">
        <f t="shared" si="24"/>
        <v>7463</v>
      </c>
      <c r="V72" s="11">
        <v>900</v>
      </c>
      <c r="W72" s="239">
        <v>8363</v>
      </c>
      <c r="X72" s="136">
        <f t="shared" si="25"/>
        <v>5720</v>
      </c>
      <c r="Y72" s="240">
        <f t="shared" si="26"/>
        <v>7125.454545454545</v>
      </c>
      <c r="Z72" s="142">
        <f t="shared" si="27"/>
        <v>7.7180758408146755E-2</v>
      </c>
      <c r="AA72" s="137">
        <f t="shared" si="28"/>
        <v>0.19724419494769069</v>
      </c>
      <c r="AB72" s="334" t="s">
        <v>8715</v>
      </c>
      <c r="AC72" s="189">
        <f t="shared" si="29"/>
        <v>7316</v>
      </c>
      <c r="AD72" s="187">
        <f t="shared" si="30"/>
        <v>8039</v>
      </c>
      <c r="AE72" s="129">
        <f t="shared" si="31"/>
        <v>723.51</v>
      </c>
      <c r="AF72" s="130">
        <f t="shared" si="32"/>
        <v>147.51</v>
      </c>
      <c r="AG72" s="131">
        <f t="shared" si="33"/>
        <v>1.8349297176265704E-2</v>
      </c>
      <c r="AH72" s="138">
        <f t="shared" si="34"/>
        <v>576</v>
      </c>
      <c r="AI72" s="139">
        <f t="shared" si="35"/>
        <v>7.16507028237343E-2</v>
      </c>
      <c r="AJ72" s="139">
        <f t="shared" si="36"/>
        <v>0.17889489777142498</v>
      </c>
      <c r="AL72" s="197">
        <v>1757014151806</v>
      </c>
      <c r="AM72" s="197">
        <v>4985009751176</v>
      </c>
      <c r="AN72" s="197" t="s">
        <v>3493</v>
      </c>
      <c r="AO72" s="241" t="s">
        <v>841</v>
      </c>
      <c r="AP72" s="242" t="s">
        <v>1232</v>
      </c>
      <c r="AQ72" s="242" t="s">
        <v>88</v>
      </c>
      <c r="AR72" s="242">
        <v>13600</v>
      </c>
      <c r="AS72" s="243">
        <v>5720</v>
      </c>
      <c r="AT72" s="243">
        <v>525</v>
      </c>
      <c r="AU72" s="211" t="s">
        <v>3956</v>
      </c>
      <c r="AV72" s="197" t="s">
        <v>469</v>
      </c>
      <c r="AW72" s="134" t="str">
        <f>IFERROR(VLOOKUP(AV:AV,Q商品!B:E,4,0),"")</f>
        <v>2023年製 ENERGY SAVER 4 175/70R14 88T XL サマータイヤ 翌営業日発送</v>
      </c>
      <c r="AX72" s="134" t="str">
        <f>IFERROR(VLOOKUP(B:B,在庫!B:M,12,0),"")</f>
        <v>2023年製</v>
      </c>
      <c r="AY72" s="134">
        <f>VLOOKUP(B:B,在庫!B:K,10,0)</f>
        <v>2</v>
      </c>
      <c r="AZ72" s="244">
        <v>605642056</v>
      </c>
      <c r="BA72" s="244">
        <v>605642087</v>
      </c>
      <c r="BC72" s="11" t="s">
        <v>2055</v>
      </c>
    </row>
    <row r="73" spans="1:55" s="11" customFormat="1" ht="19.5" customHeight="1">
      <c r="A73" s="11">
        <f t="shared" si="20"/>
        <v>1</v>
      </c>
      <c r="B73" s="249">
        <f t="shared" si="21"/>
        <v>1855516151802</v>
      </c>
      <c r="C73" s="235">
        <f>VLOOKUP(B:B,[1]MICHELIN!$B:$K,9,0)</f>
        <v>44</v>
      </c>
      <c r="D73" s="11" t="s">
        <v>4677</v>
      </c>
      <c r="E73" s="11" t="s">
        <v>719</v>
      </c>
      <c r="F73" s="160" t="s">
        <v>8402</v>
      </c>
      <c r="G73" s="134"/>
      <c r="H73" s="132"/>
      <c r="I73" s="235">
        <f>VLOOKUP(B:B,[1]MICHELIN!$B:$K,10,0)</f>
        <v>12</v>
      </c>
      <c r="J73" s="132">
        <v>739</v>
      </c>
      <c r="K73" s="133" t="s">
        <v>1963</v>
      </c>
      <c r="L73" s="133">
        <v>12</v>
      </c>
      <c r="M73" s="135" t="s">
        <v>3998</v>
      </c>
      <c r="N73" s="236" t="s">
        <v>2444</v>
      </c>
      <c r="O73" s="236">
        <v>0</v>
      </c>
      <c r="P73" s="237">
        <v>13350</v>
      </c>
      <c r="Q73" s="238">
        <f t="shared" si="22"/>
        <v>11659.090909090908</v>
      </c>
      <c r="R73" s="144">
        <f t="shared" si="23"/>
        <v>0.17146198830409351</v>
      </c>
      <c r="S73" s="197">
        <v>1074475839</v>
      </c>
      <c r="T73" s="302" t="s">
        <v>7840</v>
      </c>
      <c r="U73" s="194">
        <f t="shared" si="24"/>
        <v>13350</v>
      </c>
      <c r="W73" s="239">
        <v>13350</v>
      </c>
      <c r="X73" s="136">
        <f t="shared" si="25"/>
        <v>9660</v>
      </c>
      <c r="Y73" s="240">
        <f t="shared" si="26"/>
        <v>11659.090909090908</v>
      </c>
      <c r="Z73" s="142">
        <f t="shared" si="27"/>
        <v>7.7303370786516945E-2</v>
      </c>
      <c r="AA73" s="137">
        <f t="shared" si="28"/>
        <v>0.17146198830409351</v>
      </c>
      <c r="AB73" s="145">
        <v>1</v>
      </c>
      <c r="AC73" s="189">
        <f t="shared" si="29"/>
        <v>13088</v>
      </c>
      <c r="AD73" s="187">
        <f t="shared" si="30"/>
        <v>14382</v>
      </c>
      <c r="AE73" s="129">
        <f t="shared" si="31"/>
        <v>1294.3799999999999</v>
      </c>
      <c r="AF73" s="130">
        <f t="shared" si="32"/>
        <v>262.37999999999988</v>
      </c>
      <c r="AG73" s="131">
        <f t="shared" si="33"/>
        <v>1.8243637880684182E-2</v>
      </c>
      <c r="AH73" s="138">
        <f t="shared" si="34"/>
        <v>1032</v>
      </c>
      <c r="AI73" s="139">
        <f t="shared" si="35"/>
        <v>7.1756362119315811E-2</v>
      </c>
      <c r="AJ73" s="139">
        <f t="shared" si="36"/>
        <v>0.15321835042340934</v>
      </c>
      <c r="AL73" s="197">
        <v>1855516151802</v>
      </c>
      <c r="AM73" s="197">
        <v>4985009751244</v>
      </c>
      <c r="AN73" s="197" t="s">
        <v>3503</v>
      </c>
      <c r="AO73" s="241" t="s">
        <v>841</v>
      </c>
      <c r="AP73" s="242" t="s">
        <v>1240</v>
      </c>
      <c r="AQ73" s="242" t="s">
        <v>98</v>
      </c>
      <c r="AR73" s="242">
        <v>23000</v>
      </c>
      <c r="AS73" s="243">
        <f>VLOOKUP(B:B,[1]MICHELIN!$B:$K,8,0)</f>
        <v>9660</v>
      </c>
      <c r="AT73" s="243">
        <v>525</v>
      </c>
      <c r="AU73" s="211" t="s">
        <v>3956</v>
      </c>
      <c r="AV73" s="197" t="s">
        <v>531</v>
      </c>
      <c r="AW73" s="134" t="str">
        <f>IFERROR(VLOOKUP(AV:AV,Q商品!B:E,4,0),"")</f>
        <v>2023年製 ENERGY SAVER 4 185/55R16 87V XL サマータイヤ 翌営業日発送</v>
      </c>
      <c r="AX73" s="134" t="str">
        <f>IFERROR(VLOOKUP(B:B,在庫!B:M,12,0),"")</f>
        <v>2023年製</v>
      </c>
      <c r="AY73" s="134">
        <f>VLOOKUP(B:B,在庫!B:K,10,0)</f>
        <v>2</v>
      </c>
      <c r="AZ73" s="244">
        <f>VLOOKUP(AL:AL,[1]MICHELIN!$B:$AH,32,0)</f>
        <v>605642046</v>
      </c>
      <c r="BA73" s="244">
        <f>VLOOKUP(AL:AL,[1]MICHELIN!$B:$AH,33,0)</f>
        <v>605642077</v>
      </c>
      <c r="BC73" s="11" t="s">
        <v>2055</v>
      </c>
    </row>
    <row r="74" spans="1:55" s="11" customFormat="1" ht="19.5" customHeight="1">
      <c r="A74" s="11">
        <f t="shared" si="20"/>
        <v>1</v>
      </c>
      <c r="B74" s="249">
        <f t="shared" si="21"/>
        <v>1856016151804</v>
      </c>
      <c r="C74" s="235">
        <f>VLOOKUP(B:B,[1]MICHELIN!$B:$K,9,0)</f>
        <v>20</v>
      </c>
      <c r="D74" s="11" t="s">
        <v>4677</v>
      </c>
      <c r="E74" s="11" t="s">
        <v>720</v>
      </c>
      <c r="F74" s="160" t="s">
        <v>8403</v>
      </c>
      <c r="G74" s="134"/>
      <c r="H74" s="132"/>
      <c r="I74" s="235">
        <f>VLOOKUP(B:B,[1]MICHELIN!$B:$K,10,0)</f>
        <v>13</v>
      </c>
      <c r="J74" s="132" t="s">
        <v>12</v>
      </c>
      <c r="K74" s="133" t="s">
        <v>1963</v>
      </c>
      <c r="L74" s="133">
        <v>13</v>
      </c>
      <c r="M74" s="135" t="s">
        <v>2014</v>
      </c>
      <c r="N74" s="236" t="s">
        <v>2409</v>
      </c>
      <c r="O74" s="236" t="s">
        <v>2015</v>
      </c>
      <c r="P74" s="237">
        <v>12400</v>
      </c>
      <c r="Q74" s="238">
        <f t="shared" si="22"/>
        <v>10795.454545454544</v>
      </c>
      <c r="R74" s="144">
        <f t="shared" si="23"/>
        <v>0.20985263157894726</v>
      </c>
      <c r="S74" s="197">
        <v>1074476643</v>
      </c>
      <c r="T74" s="302" t="s">
        <v>7841</v>
      </c>
      <c r="U74" s="194">
        <f t="shared" si="24"/>
        <v>12400</v>
      </c>
      <c r="W74" s="239">
        <v>12400</v>
      </c>
      <c r="X74" s="136">
        <f t="shared" si="25"/>
        <v>8530</v>
      </c>
      <c r="Y74" s="240">
        <f t="shared" si="26"/>
        <v>10795.454545454544</v>
      </c>
      <c r="Z74" s="142">
        <f t="shared" si="27"/>
        <v>7.7258064516128933E-2</v>
      </c>
      <c r="AA74" s="137">
        <f t="shared" si="28"/>
        <v>0.20985263157894726</v>
      </c>
      <c r="AB74" s="145" t="s">
        <v>8715</v>
      </c>
      <c r="AC74" s="189">
        <f t="shared" si="29"/>
        <v>12156</v>
      </c>
      <c r="AD74" s="187">
        <f t="shared" si="30"/>
        <v>13358</v>
      </c>
      <c r="AE74" s="129">
        <f t="shared" si="31"/>
        <v>1202.22</v>
      </c>
      <c r="AF74" s="130">
        <f t="shared" si="32"/>
        <v>244.22000000000003</v>
      </c>
      <c r="AG74" s="131">
        <f t="shared" si="33"/>
        <v>1.8282677047462198E-2</v>
      </c>
      <c r="AH74" s="138">
        <f t="shared" si="34"/>
        <v>958</v>
      </c>
      <c r="AI74" s="139">
        <f t="shared" si="35"/>
        <v>7.1717322952537799E-2</v>
      </c>
      <c r="AJ74" s="139">
        <f t="shared" si="36"/>
        <v>0.19156995453148506</v>
      </c>
      <c r="AL74" s="197">
        <v>1856016151804</v>
      </c>
      <c r="AM74" s="197">
        <v>4985009751350</v>
      </c>
      <c r="AN74" s="197" t="s">
        <v>3504</v>
      </c>
      <c r="AO74" s="241" t="s">
        <v>841</v>
      </c>
      <c r="AP74" s="242" t="s">
        <v>1210</v>
      </c>
      <c r="AQ74" s="242" t="s">
        <v>118</v>
      </c>
      <c r="AR74" s="242">
        <v>20300</v>
      </c>
      <c r="AS74" s="243">
        <f>VLOOKUP(B:B,[1]MICHELIN!$B:$K,8,0)</f>
        <v>8530</v>
      </c>
      <c r="AT74" s="243">
        <v>525</v>
      </c>
      <c r="AU74" s="211" t="s">
        <v>3956</v>
      </c>
      <c r="AV74" s="197" t="s">
        <v>1852</v>
      </c>
      <c r="AW74" s="134" t="str">
        <f>IFERROR(VLOOKUP(AV:AV,Q商品!B:E,4,0),"")</f>
        <v>2023年製 ENERGY SAVER 4 185/60R16 86H サマータイヤ 翌営業日発送</v>
      </c>
      <c r="AX74" s="134" t="str">
        <f>IFERROR(VLOOKUP(B:B,在庫!B:M,12,0),"")</f>
        <v>2023年製</v>
      </c>
      <c r="AY74" s="134">
        <f>VLOOKUP(B:B,在庫!B:K,10,0)</f>
        <v>2</v>
      </c>
      <c r="AZ74" s="244" t="str">
        <f>VLOOKUP(AL:AL,[1]MICHELIN!$B:$AH,32,0)</f>
        <v>×</v>
      </c>
      <c r="BA74" s="244" t="str">
        <f>VLOOKUP(AL:AL,[1]MICHELIN!$B:$AH,33,0)</f>
        <v>×</v>
      </c>
      <c r="BC74" s="11" t="s">
        <v>150</v>
      </c>
    </row>
    <row r="75" spans="1:55" s="11" customFormat="1" ht="19.5" customHeight="1">
      <c r="A75" s="11">
        <f t="shared" si="20"/>
        <v>1</v>
      </c>
      <c r="B75" s="249">
        <f t="shared" si="21"/>
        <v>1856515151800</v>
      </c>
      <c r="C75" s="235">
        <f>VLOOKUP(B:B,[1]MICHELIN!$B:$K,9,0)</f>
        <v>42</v>
      </c>
      <c r="D75" s="11" t="s">
        <v>4677</v>
      </c>
      <c r="E75" s="11" t="s">
        <v>721</v>
      </c>
      <c r="F75" s="160" t="s">
        <v>6792</v>
      </c>
      <c r="G75" s="134"/>
      <c r="H75" s="132"/>
      <c r="I75" s="235">
        <f>VLOOKUP(B:B,[1]MICHELIN!$B:$K,10,0)</f>
        <v>3</v>
      </c>
      <c r="J75" s="132">
        <v>2135</v>
      </c>
      <c r="K75" s="133" t="s">
        <v>1963</v>
      </c>
      <c r="L75" s="133">
        <v>14</v>
      </c>
      <c r="M75" s="135" t="s">
        <v>3998</v>
      </c>
      <c r="N75" s="236" t="s">
        <v>6799</v>
      </c>
      <c r="O75" s="236">
        <v>0</v>
      </c>
      <c r="P75" s="237">
        <v>10600</v>
      </c>
      <c r="Q75" s="238">
        <f t="shared" si="22"/>
        <v>9159.0909090909081</v>
      </c>
      <c r="R75" s="144">
        <f t="shared" si="23"/>
        <v>0.19751861042183613</v>
      </c>
      <c r="S75" s="197">
        <v>1074475846</v>
      </c>
      <c r="T75" s="306" t="s">
        <v>7842</v>
      </c>
      <c r="U75" s="194">
        <f t="shared" si="24"/>
        <v>10600</v>
      </c>
      <c r="W75" s="239">
        <v>10600</v>
      </c>
      <c r="X75" s="136">
        <f t="shared" si="25"/>
        <v>7350</v>
      </c>
      <c r="Y75" s="240">
        <f t="shared" si="26"/>
        <v>9159.0909090909081</v>
      </c>
      <c r="Z75" s="142">
        <f t="shared" si="27"/>
        <v>7.7264150943396226E-2</v>
      </c>
      <c r="AA75" s="137">
        <f t="shared" si="28"/>
        <v>0.19751861042183613</v>
      </c>
      <c r="AB75" s="145">
        <v>1</v>
      </c>
      <c r="AC75" s="189">
        <f t="shared" si="29"/>
        <v>10392</v>
      </c>
      <c r="AD75" s="187">
        <f t="shared" si="30"/>
        <v>11419</v>
      </c>
      <c r="AE75" s="129">
        <f t="shared" si="31"/>
        <v>1027.71</v>
      </c>
      <c r="AF75" s="130">
        <f t="shared" si="32"/>
        <v>208.71000000000004</v>
      </c>
      <c r="AG75" s="131">
        <f t="shared" si="33"/>
        <v>1.8277432349592788E-2</v>
      </c>
      <c r="AH75" s="138">
        <f t="shared" si="34"/>
        <v>819</v>
      </c>
      <c r="AI75" s="139">
        <f t="shared" si="35"/>
        <v>7.1722567650407215E-2</v>
      </c>
      <c r="AJ75" s="139">
        <f t="shared" si="36"/>
        <v>0.17924117807224335</v>
      </c>
      <c r="AL75" s="197">
        <v>1856515151800</v>
      </c>
      <c r="AM75" s="197">
        <v>4985009751299</v>
      </c>
      <c r="AN75" s="197" t="s">
        <v>3499</v>
      </c>
      <c r="AO75" s="241" t="s">
        <v>841</v>
      </c>
      <c r="AP75" s="242" t="s">
        <v>1237</v>
      </c>
      <c r="AQ75" s="242" t="s">
        <v>42</v>
      </c>
      <c r="AR75" s="242">
        <v>17500</v>
      </c>
      <c r="AS75" s="243">
        <f>VLOOKUP(B:B,[1]MICHELIN!$B:$K,8,0)</f>
        <v>7350</v>
      </c>
      <c r="AT75" s="243">
        <v>525</v>
      </c>
      <c r="AU75" s="211" t="s">
        <v>3956</v>
      </c>
      <c r="AV75" s="197" t="s">
        <v>571</v>
      </c>
      <c r="AW75" s="134" t="str">
        <f>IFERROR(VLOOKUP(AV:AV,Q商品!B:E,4,0),"")</f>
        <v>2023年製 ENERGY SAVER 4 185/65R15 92H XL サマータイヤ 翌営業日発送</v>
      </c>
      <c r="AX75" s="134" t="str">
        <f>IFERROR(VLOOKUP(B:B,在庫!B:M,12,0),"")</f>
        <v>2023年製</v>
      </c>
      <c r="AY75" s="134">
        <f>VLOOKUP(B:B,在庫!B:K,10,0)</f>
        <v>1</v>
      </c>
      <c r="AZ75" s="244">
        <f>VLOOKUP(AL:AL,[1]MICHELIN!$B:$AH,32,0)</f>
        <v>605642050</v>
      </c>
      <c r="BA75" s="244">
        <f>VLOOKUP(AL:AL,[1]MICHELIN!$B:$AH,33,0)</f>
        <v>605642081</v>
      </c>
      <c r="BC75" s="11" t="s">
        <v>2055</v>
      </c>
    </row>
    <row r="76" spans="1:55" s="11" customFormat="1" ht="19.5" customHeight="1">
      <c r="A76" s="11">
        <f t="shared" si="20"/>
        <v>1</v>
      </c>
      <c r="B76" s="249">
        <f t="shared" si="21"/>
        <v>1857014151803</v>
      </c>
      <c r="C76" s="235">
        <f>VLOOKUP(B:B,[1]MICHELIN!$B:$K,9,0)</f>
        <v>36</v>
      </c>
      <c r="D76" s="11" t="s">
        <v>4677</v>
      </c>
      <c r="E76" s="11" t="s">
        <v>722</v>
      </c>
      <c r="F76" s="160" t="s">
        <v>7237</v>
      </c>
      <c r="G76" s="134"/>
      <c r="H76" s="132"/>
      <c r="I76" s="235">
        <f>VLOOKUP(B:B,[1]MICHELIN!$B:$K,10,0)</f>
        <v>12</v>
      </c>
      <c r="J76" s="132">
        <v>2135</v>
      </c>
      <c r="K76" s="133" t="s">
        <v>1963</v>
      </c>
      <c r="L76" s="133">
        <v>15</v>
      </c>
      <c r="M76" s="135" t="s">
        <v>3998</v>
      </c>
      <c r="N76" s="236" t="s">
        <v>2445</v>
      </c>
      <c r="O76" s="236">
        <v>0</v>
      </c>
      <c r="P76" s="237">
        <v>9200</v>
      </c>
      <c r="Q76" s="238">
        <f t="shared" si="22"/>
        <v>7886.363636363636</v>
      </c>
      <c r="R76" s="144">
        <f t="shared" si="23"/>
        <v>0.17959654178674347</v>
      </c>
      <c r="S76" s="197">
        <v>1074475854</v>
      </c>
      <c r="T76" s="302" t="s">
        <v>7843</v>
      </c>
      <c r="U76" s="194">
        <f t="shared" si="24"/>
        <v>9200</v>
      </c>
      <c r="W76" s="239">
        <v>9200</v>
      </c>
      <c r="X76" s="136">
        <f t="shared" si="25"/>
        <v>6470</v>
      </c>
      <c r="Y76" s="240">
        <f t="shared" si="26"/>
        <v>7886.363636363636</v>
      </c>
      <c r="Z76" s="142">
        <f t="shared" si="27"/>
        <v>7.7173913043478315E-2</v>
      </c>
      <c r="AA76" s="137">
        <f t="shared" si="28"/>
        <v>0.17959654178674347</v>
      </c>
      <c r="AB76" s="145">
        <v>1</v>
      </c>
      <c r="AC76" s="189">
        <f t="shared" si="29"/>
        <v>9019</v>
      </c>
      <c r="AD76" s="187">
        <f t="shared" si="30"/>
        <v>9910</v>
      </c>
      <c r="AE76" s="129">
        <f t="shared" si="31"/>
        <v>891.9</v>
      </c>
      <c r="AF76" s="130">
        <f t="shared" si="32"/>
        <v>181.89999999999998</v>
      </c>
      <c r="AG76" s="131">
        <f t="shared" si="33"/>
        <v>1.8355196770938442E-2</v>
      </c>
      <c r="AH76" s="138">
        <f t="shared" si="34"/>
        <v>710</v>
      </c>
      <c r="AI76" s="139">
        <f t="shared" si="35"/>
        <v>7.1644803229061554E-2</v>
      </c>
      <c r="AJ76" s="139">
        <f t="shared" si="36"/>
        <v>0.16124134501580503</v>
      </c>
      <c r="AL76" s="197">
        <v>1857014151803</v>
      </c>
      <c r="AM76" s="197">
        <v>4985009751329</v>
      </c>
      <c r="AN76" s="197" t="s">
        <v>3494</v>
      </c>
      <c r="AO76" s="241" t="s">
        <v>841</v>
      </c>
      <c r="AP76" s="242" t="s">
        <v>1233</v>
      </c>
      <c r="AQ76" s="242" t="s">
        <v>112</v>
      </c>
      <c r="AR76" s="242">
        <v>15400</v>
      </c>
      <c r="AS76" s="243">
        <f>VLOOKUP(B:B,[1]MICHELIN!$B:$K,8,0)</f>
        <v>6470</v>
      </c>
      <c r="AT76" s="243">
        <v>525</v>
      </c>
      <c r="AU76" s="211" t="s">
        <v>3956</v>
      </c>
      <c r="AV76" s="197" t="s">
        <v>570</v>
      </c>
      <c r="AW76" s="134" t="str">
        <f>IFERROR(VLOOKUP(AV:AV,Q商品!B:E,4,0),"")</f>
        <v>2023年製 ENERGY SAVER 4 185/70R14 92H XL サマータイヤ 翌営業日発送</v>
      </c>
      <c r="AX76" s="134" t="str">
        <f>IFERROR(VLOOKUP(B:B,在庫!B:M,12,0),"")</f>
        <v>2023年製</v>
      </c>
      <c r="AY76" s="246">
        <f>VLOOKUP(B:B,在庫!B:K,10,0)</f>
        <v>2</v>
      </c>
      <c r="AZ76" s="244">
        <f>VLOOKUP(AL:AL,[1]MICHELIN!$B:$AH,32,0)</f>
        <v>605642057</v>
      </c>
      <c r="BA76" s="244">
        <f>VLOOKUP(AL:AL,[1]MICHELIN!$B:$AH,33,0)</f>
        <v>605642088</v>
      </c>
      <c r="BC76" s="11" t="s">
        <v>2055</v>
      </c>
    </row>
    <row r="77" spans="1:55" s="11" customFormat="1" ht="19.5" customHeight="1">
      <c r="A77" s="11">
        <f t="shared" si="20"/>
        <v>1</v>
      </c>
      <c r="B77" s="249">
        <f t="shared" si="21"/>
        <v>1955016151804</v>
      </c>
      <c r="C77" s="235">
        <f>VLOOKUP(B:B,[1]MICHELIN!$B:$K,9,0)</f>
        <v>4</v>
      </c>
      <c r="D77" s="11" t="s">
        <v>4677</v>
      </c>
      <c r="E77" s="11" t="s">
        <v>723</v>
      </c>
      <c r="F77" s="160" t="s">
        <v>6793</v>
      </c>
      <c r="G77" s="134"/>
      <c r="H77" s="132"/>
      <c r="I77" s="235">
        <f>VLOOKUP(B:B,[1]MICHELIN!$B:$K,10,0)</f>
        <v>16</v>
      </c>
      <c r="J77" s="132">
        <v>1400</v>
      </c>
      <c r="K77" s="133" t="s">
        <v>1963</v>
      </c>
      <c r="L77" s="133">
        <v>16</v>
      </c>
      <c r="M77" s="135" t="s">
        <v>3998</v>
      </c>
      <c r="N77" s="236" t="s">
        <v>2390</v>
      </c>
      <c r="O77" s="236">
        <v>0</v>
      </c>
      <c r="P77" s="237">
        <v>15600</v>
      </c>
      <c r="Q77" s="238">
        <f t="shared" si="22"/>
        <v>13704.545454545454</v>
      </c>
      <c r="R77" s="144">
        <f t="shared" si="23"/>
        <v>0.19953565505804308</v>
      </c>
      <c r="S77" s="197">
        <v>1074475840</v>
      </c>
      <c r="T77" s="306" t="s">
        <v>7844</v>
      </c>
      <c r="U77" s="194">
        <f t="shared" si="24"/>
        <v>15600</v>
      </c>
      <c r="W77" s="239">
        <v>15600</v>
      </c>
      <c r="X77" s="136">
        <f t="shared" si="25"/>
        <v>10970</v>
      </c>
      <c r="Y77" s="240">
        <f t="shared" si="26"/>
        <v>13704.545454545454</v>
      </c>
      <c r="Z77" s="142">
        <f t="shared" si="27"/>
        <v>7.7307692307692299E-2</v>
      </c>
      <c r="AA77" s="137">
        <f t="shared" si="28"/>
        <v>0.19953565505804308</v>
      </c>
      <c r="AB77" s="145">
        <v>1</v>
      </c>
      <c r="AC77" s="189">
        <f t="shared" si="29"/>
        <v>15294</v>
      </c>
      <c r="AD77" s="187">
        <f t="shared" si="30"/>
        <v>16806</v>
      </c>
      <c r="AE77" s="129">
        <f t="shared" si="31"/>
        <v>1512.54</v>
      </c>
      <c r="AF77" s="130">
        <f t="shared" si="32"/>
        <v>306.53999999999996</v>
      </c>
      <c r="AG77" s="131">
        <f t="shared" si="33"/>
        <v>1.8239914316315598E-2</v>
      </c>
      <c r="AH77" s="138">
        <f t="shared" si="34"/>
        <v>1206</v>
      </c>
      <c r="AI77" s="139">
        <f t="shared" si="35"/>
        <v>7.1760085683684402E-2</v>
      </c>
      <c r="AJ77" s="139">
        <f t="shared" si="36"/>
        <v>0.18129574074172747</v>
      </c>
      <c r="AL77" s="197">
        <v>1955016151804</v>
      </c>
      <c r="AM77" s="197">
        <v>4985009751220</v>
      </c>
      <c r="AN77" s="197" t="s">
        <v>3502</v>
      </c>
      <c r="AO77" s="241" t="s">
        <v>841</v>
      </c>
      <c r="AP77" s="242" t="s">
        <v>973</v>
      </c>
      <c r="AQ77" s="242" t="s">
        <v>97</v>
      </c>
      <c r="AR77" s="242">
        <v>26100</v>
      </c>
      <c r="AS77" s="243">
        <f>VLOOKUP(B:B,[1]MICHELIN!$B:$K,8,0)</f>
        <v>10970</v>
      </c>
      <c r="AT77" s="243">
        <v>525</v>
      </c>
      <c r="AU77" s="211" t="s">
        <v>3956</v>
      </c>
      <c r="AV77" s="197" t="s">
        <v>569</v>
      </c>
      <c r="AW77" s="134" t="str">
        <f>IFERROR(VLOOKUP(AV:AV,Q商品!B:E,4,0),"")</f>
        <v>2023年製 ENERGY SAVER 4 195/50R16 88V XL サマータイヤ 翌営業日発送</v>
      </c>
      <c r="AX77" s="134" t="str">
        <f>IFERROR(VLOOKUP(B:B,在庫!B:M,12,0),"")</f>
        <v>2023年製</v>
      </c>
      <c r="AY77" s="134">
        <f>VLOOKUP(B:B,在庫!B:K,10,0)</f>
        <v>4</v>
      </c>
      <c r="AZ77" s="244">
        <f>VLOOKUP(AL:AL,[1]MICHELIN!$B:$AH,32,0)</f>
        <v>605642047</v>
      </c>
      <c r="BA77" s="244">
        <f>VLOOKUP(AL:AL,[1]MICHELIN!$B:$AH,33,0)</f>
        <v>605642078</v>
      </c>
      <c r="BC77" s="11" t="s">
        <v>2055</v>
      </c>
    </row>
    <row r="78" spans="1:55" s="11" customFormat="1" ht="19.5" customHeight="1">
      <c r="A78" s="11">
        <f t="shared" si="20"/>
        <v>1</v>
      </c>
      <c r="B78" s="249">
        <f t="shared" si="21"/>
        <v>1955515151800</v>
      </c>
      <c r="C78" s="235">
        <f>VLOOKUP(B:B,[1]MICHELIN!$B:$K,9,0)</f>
        <v>2</v>
      </c>
      <c r="D78" s="11" t="s">
        <v>4677</v>
      </c>
      <c r="E78" s="11" t="s">
        <v>724</v>
      </c>
      <c r="F78" s="160" t="s">
        <v>8404</v>
      </c>
      <c r="G78" s="134"/>
      <c r="H78" s="132"/>
      <c r="I78" s="235">
        <f>VLOOKUP(B:B,[1]MICHELIN!$B:$K,10,0)</f>
        <v>2</v>
      </c>
      <c r="J78" s="132"/>
      <c r="K78" s="133" t="s">
        <v>1963</v>
      </c>
      <c r="L78" s="133">
        <v>17</v>
      </c>
      <c r="M78" s="135"/>
      <c r="N78" s="236"/>
      <c r="O78" s="236"/>
      <c r="P78" s="237"/>
      <c r="Q78" s="238">
        <f t="shared" si="22"/>
        <v>-477.27272727272725</v>
      </c>
      <c r="R78" s="144">
        <f t="shared" si="23"/>
        <v>18.264761904761908</v>
      </c>
      <c r="S78" s="197">
        <v>1074475844</v>
      </c>
      <c r="T78" s="303" t="s">
        <v>7845</v>
      </c>
      <c r="U78" s="194">
        <f t="shared" si="24"/>
        <v>0</v>
      </c>
      <c r="W78" s="239"/>
      <c r="X78" s="136">
        <f t="shared" si="25"/>
        <v>8240</v>
      </c>
      <c r="Y78" s="240">
        <f t="shared" si="26"/>
        <v>-477.27272727272725</v>
      </c>
      <c r="Z78" s="142" t="str">
        <f t="shared" si="27"/>
        <v/>
      </c>
      <c r="AA78" s="137">
        <f t="shared" si="28"/>
        <v>18.264761904761908</v>
      </c>
      <c r="AB78" s="145"/>
      <c r="AC78" s="189">
        <f t="shared" si="29"/>
        <v>0</v>
      </c>
      <c r="AD78" s="187">
        <f t="shared" si="30"/>
        <v>0</v>
      </c>
      <c r="AE78" s="129">
        <f t="shared" si="31"/>
        <v>0</v>
      </c>
      <c r="AF78" s="130">
        <f t="shared" si="32"/>
        <v>0</v>
      </c>
      <c r="AG78" s="131" t="str">
        <f t="shared" si="33"/>
        <v/>
      </c>
      <c r="AH78" s="138">
        <f t="shared" si="34"/>
        <v>0</v>
      </c>
      <c r="AI78" s="139" t="str">
        <f t="shared" si="35"/>
        <v/>
      </c>
      <c r="AJ78" s="139" t="str">
        <f t="shared" si="36"/>
        <v/>
      </c>
      <c r="AL78" s="197">
        <v>1955515151800</v>
      </c>
      <c r="AM78" s="197">
        <v>4985009751251</v>
      </c>
      <c r="AN78" s="197" t="s">
        <v>3496</v>
      </c>
      <c r="AO78" s="241" t="s">
        <v>841</v>
      </c>
      <c r="AP78" s="242" t="s">
        <v>1234</v>
      </c>
      <c r="AQ78" s="242" t="s">
        <v>873</v>
      </c>
      <c r="AR78" s="242">
        <v>19600</v>
      </c>
      <c r="AS78" s="243">
        <v>8240</v>
      </c>
      <c r="AT78" s="243">
        <v>525</v>
      </c>
      <c r="AU78" s="211" t="s">
        <v>3956</v>
      </c>
      <c r="AV78" s="197" t="s">
        <v>568</v>
      </c>
      <c r="AW78" s="134" t="str">
        <f>IFERROR(VLOOKUP(AV:AV,Q商品!B:E,4,0),"")</f>
        <v>2023年製 ENERGY SAVER 4 195/55R15 89V XL サマータイヤ 翌営業日発送</v>
      </c>
      <c r="AX78" s="134" t="str">
        <f>IFERROR(VLOOKUP(B:B,在庫!B:M,12,0),"")</f>
        <v>2023年製</v>
      </c>
      <c r="AY78" s="246">
        <f>VLOOKUP(B:B,在庫!B:K,10,0)</f>
        <v>1</v>
      </c>
      <c r="AZ78" s="244">
        <v>605642048</v>
      </c>
      <c r="BA78" s="244">
        <v>605642079</v>
      </c>
      <c r="BC78" s="11" t="s">
        <v>150</v>
      </c>
    </row>
    <row r="79" spans="1:55" s="11" customFormat="1" ht="19.5" customHeight="1">
      <c r="A79" s="11">
        <f t="shared" si="20"/>
        <v>1</v>
      </c>
      <c r="B79" s="249">
        <f t="shared" si="21"/>
        <v>1956515151807</v>
      </c>
      <c r="C79" s="235">
        <f>VLOOKUP(B:B,[1]MICHELIN!$B:$K,9,0)</f>
        <v>114</v>
      </c>
      <c r="D79" s="11" t="s">
        <v>4677</v>
      </c>
      <c r="E79" s="11" t="s">
        <v>707</v>
      </c>
      <c r="F79" s="160" t="s">
        <v>8405</v>
      </c>
      <c r="G79" s="134"/>
      <c r="H79" s="132"/>
      <c r="I79" s="235">
        <f>VLOOKUP(B:B,[1]MICHELIN!$B:$K,10,0)</f>
        <v>2</v>
      </c>
      <c r="J79" s="132"/>
      <c r="K79" s="133" t="s">
        <v>1963</v>
      </c>
      <c r="L79" s="133">
        <v>18</v>
      </c>
      <c r="M79" s="135" t="s">
        <v>3998</v>
      </c>
      <c r="N79" s="236" t="s">
        <v>2419</v>
      </c>
      <c r="O79" s="236" t="s">
        <v>2015</v>
      </c>
      <c r="P79" s="237">
        <v>12300</v>
      </c>
      <c r="Q79" s="238">
        <f t="shared" si="22"/>
        <v>10704.545454545454</v>
      </c>
      <c r="R79" s="144">
        <f t="shared" si="23"/>
        <v>0.2190233545647558</v>
      </c>
      <c r="S79" s="197">
        <v>1074475848</v>
      </c>
      <c r="T79" s="302" t="s">
        <v>7846</v>
      </c>
      <c r="U79" s="194">
        <f t="shared" si="24"/>
        <v>12300</v>
      </c>
      <c r="W79" s="239">
        <v>12300</v>
      </c>
      <c r="X79" s="136">
        <f t="shared" si="25"/>
        <v>8360</v>
      </c>
      <c r="Y79" s="240">
        <f t="shared" si="26"/>
        <v>10704.545454545454</v>
      </c>
      <c r="Z79" s="142">
        <f t="shared" si="27"/>
        <v>7.7235772357723498E-2</v>
      </c>
      <c r="AA79" s="137">
        <f t="shared" si="28"/>
        <v>0.2190233545647558</v>
      </c>
      <c r="AB79" s="145"/>
      <c r="AC79" s="189">
        <f t="shared" si="29"/>
        <v>12058</v>
      </c>
      <c r="AD79" s="187">
        <f t="shared" si="30"/>
        <v>13250</v>
      </c>
      <c r="AE79" s="129">
        <f t="shared" si="31"/>
        <v>1192.5</v>
      </c>
      <c r="AF79" s="130">
        <f t="shared" si="32"/>
        <v>242.5</v>
      </c>
      <c r="AG79" s="131">
        <f t="shared" si="33"/>
        <v>1.8301886792452829E-2</v>
      </c>
      <c r="AH79" s="138">
        <f t="shared" si="34"/>
        <v>950</v>
      </c>
      <c r="AI79" s="139">
        <f t="shared" si="35"/>
        <v>7.1698113207547168E-2</v>
      </c>
      <c r="AJ79" s="139">
        <f t="shared" si="36"/>
        <v>0.20072146777230299</v>
      </c>
      <c r="AL79" s="197">
        <v>1956515151807</v>
      </c>
      <c r="AM79" s="197">
        <v>4985009751312</v>
      </c>
      <c r="AN79" s="197" t="s">
        <v>3500</v>
      </c>
      <c r="AO79" s="241" t="s">
        <v>841</v>
      </c>
      <c r="AP79" s="242" t="s">
        <v>1238</v>
      </c>
      <c r="AQ79" s="242" t="s">
        <v>43</v>
      </c>
      <c r="AR79" s="242">
        <v>19900</v>
      </c>
      <c r="AS79" s="243">
        <v>8360</v>
      </c>
      <c r="AT79" s="243">
        <v>525</v>
      </c>
      <c r="AU79" s="211" t="s">
        <v>3956</v>
      </c>
      <c r="AV79" s="197" t="s">
        <v>567</v>
      </c>
      <c r="AW79" s="134" t="str">
        <f>IFERROR(VLOOKUP(AV:AV,Q商品!B:E,4,0),"")</f>
        <v>2023年製 ENERGY SAVER 4 195/65R15 95H XL サマータイヤ 翌営業日発送</v>
      </c>
      <c r="AX79" s="134" t="str">
        <f>IFERROR(VLOOKUP(B:B,在庫!B:M,12,0),"")</f>
        <v>2023年製</v>
      </c>
      <c r="AY79" s="134">
        <f>VLOOKUP(B:B,在庫!B:K,10,0)</f>
        <v>1</v>
      </c>
      <c r="AZ79" s="244">
        <v>605642051</v>
      </c>
      <c r="BA79" s="244">
        <v>605642082</v>
      </c>
      <c r="BC79" s="11" t="s">
        <v>2055</v>
      </c>
    </row>
    <row r="80" spans="1:55" s="11" customFormat="1" ht="19.5" customHeight="1">
      <c r="A80" s="11">
        <f t="shared" si="20"/>
        <v>1</v>
      </c>
      <c r="B80" s="249">
        <f t="shared" si="21"/>
        <v>2055516151805</v>
      </c>
      <c r="C80" s="235">
        <f>VLOOKUP(B:B,[1]MICHELIN!$B:$K,9,0)</f>
        <v>38</v>
      </c>
      <c r="D80" s="11" t="s">
        <v>4677</v>
      </c>
      <c r="E80" s="11" t="s">
        <v>708</v>
      </c>
      <c r="F80" s="160" t="s">
        <v>6794</v>
      </c>
      <c r="G80" s="134"/>
      <c r="H80" s="132"/>
      <c r="I80" s="235">
        <f>VLOOKUP(B:B,[1]MICHELIN!$B:$K,10,0)</f>
        <v>2</v>
      </c>
      <c r="J80" s="132" t="s">
        <v>12</v>
      </c>
      <c r="K80" s="133" t="s">
        <v>1963</v>
      </c>
      <c r="L80" s="133">
        <v>19</v>
      </c>
      <c r="M80" s="135" t="s">
        <v>3998</v>
      </c>
      <c r="N80" s="236" t="s">
        <v>4000</v>
      </c>
      <c r="O80" s="236">
        <v>0</v>
      </c>
      <c r="P80" s="237">
        <v>14430</v>
      </c>
      <c r="Q80" s="238">
        <f t="shared" si="22"/>
        <v>12640.90909090909</v>
      </c>
      <c r="R80" s="144">
        <f t="shared" si="23"/>
        <v>0.14879539733908662</v>
      </c>
      <c r="S80" s="197">
        <v>1074475841</v>
      </c>
      <c r="T80" s="304" t="s">
        <v>7847</v>
      </c>
      <c r="U80" s="194">
        <f t="shared" si="24"/>
        <v>14430</v>
      </c>
      <c r="W80" s="239">
        <v>14430</v>
      </c>
      <c r="X80" s="136">
        <f t="shared" si="25"/>
        <v>10760</v>
      </c>
      <c r="Y80" s="240">
        <f t="shared" si="26"/>
        <v>12640.90909090909</v>
      </c>
      <c r="Z80" s="142">
        <f t="shared" si="27"/>
        <v>7.7338877338877232E-2</v>
      </c>
      <c r="AA80" s="137">
        <f t="shared" si="28"/>
        <v>0.14879539733908662</v>
      </c>
      <c r="AB80" s="145">
        <v>1</v>
      </c>
      <c r="AC80" s="189">
        <f t="shared" si="29"/>
        <v>14147</v>
      </c>
      <c r="AD80" s="187">
        <f t="shared" si="30"/>
        <v>15546</v>
      </c>
      <c r="AE80" s="129">
        <f t="shared" si="31"/>
        <v>1399.1399999999999</v>
      </c>
      <c r="AF80" s="130">
        <f t="shared" si="32"/>
        <v>283.13999999999987</v>
      </c>
      <c r="AG80" s="131">
        <f t="shared" si="33"/>
        <v>1.8213045156310295E-2</v>
      </c>
      <c r="AH80" s="138">
        <f t="shared" si="34"/>
        <v>1116</v>
      </c>
      <c r="AI80" s="139">
        <f t="shared" si="35"/>
        <v>7.1786954843689701E-2</v>
      </c>
      <c r="AJ80" s="139">
        <f t="shared" si="36"/>
        <v>0.13058235218277631</v>
      </c>
      <c r="AL80" s="197">
        <v>2055516151805</v>
      </c>
      <c r="AM80" s="197">
        <v>4985009751282</v>
      </c>
      <c r="AN80" s="197" t="s">
        <v>3505</v>
      </c>
      <c r="AO80" s="241" t="s">
        <v>841</v>
      </c>
      <c r="AP80" s="242" t="s">
        <v>1241</v>
      </c>
      <c r="AQ80" s="242" t="s">
        <v>35</v>
      </c>
      <c r="AR80" s="242">
        <v>25600</v>
      </c>
      <c r="AS80" s="243">
        <f>VLOOKUP(B:B,[1]MICHELIN!$B:$K,8,0)</f>
        <v>10760</v>
      </c>
      <c r="AT80" s="243">
        <v>525</v>
      </c>
      <c r="AU80" s="211" t="s">
        <v>3956</v>
      </c>
      <c r="AV80" s="197" t="s">
        <v>462</v>
      </c>
      <c r="AW80" s="134" t="str">
        <f>IFERROR(VLOOKUP(AV:AV,Q商品!B:E,4,0),"")</f>
        <v>2023年製 ENERGY SAVER 4 205/55R16 94V XL サマータイヤ 翌営業日発送</v>
      </c>
      <c r="AX80" s="134" t="str">
        <f>IFERROR(VLOOKUP(B:B,在庫!B:M,12,0),"")</f>
        <v>2023年製</v>
      </c>
      <c r="AY80" s="246">
        <f>VLOOKUP(B:B,在庫!B:K,10,0)</f>
        <v>1</v>
      </c>
      <c r="AZ80" s="244">
        <f>VLOOKUP(AL:AL,[1]MICHELIN!$B:$AH,32,0)</f>
        <v>605642045</v>
      </c>
      <c r="BA80" s="244">
        <f>VLOOKUP(AL:AL,[1]MICHELIN!$B:$AH,33,0)</f>
        <v>605642076</v>
      </c>
      <c r="BC80" s="11" t="s">
        <v>2055</v>
      </c>
    </row>
    <row r="81" spans="1:55" s="11" customFormat="1" ht="19.5" customHeight="1">
      <c r="A81" s="11">
        <f t="shared" si="20"/>
        <v>1</v>
      </c>
      <c r="B81" s="249">
        <f t="shared" si="21"/>
        <v>2056515151803</v>
      </c>
      <c r="C81" s="235">
        <f>VLOOKUP(B:B,[1]MICHELIN!$B:$K,9,0)</f>
        <v>32</v>
      </c>
      <c r="D81" s="11" t="s">
        <v>4677</v>
      </c>
      <c r="E81" s="11" t="s">
        <v>709</v>
      </c>
      <c r="F81" s="160" t="s">
        <v>8406</v>
      </c>
      <c r="G81" s="134"/>
      <c r="H81" s="132"/>
      <c r="I81" s="235">
        <f>VLOOKUP(B:B,[1]MICHELIN!$B:$K,10,0)</f>
        <v>30</v>
      </c>
      <c r="J81" s="132" t="s">
        <v>12</v>
      </c>
      <c r="K81" s="133" t="s">
        <v>1963</v>
      </c>
      <c r="L81" s="133">
        <v>20</v>
      </c>
      <c r="M81" s="135" t="s">
        <v>3998</v>
      </c>
      <c r="N81" s="236" t="s">
        <v>2446</v>
      </c>
      <c r="O81" s="236">
        <v>0</v>
      </c>
      <c r="P81" s="237">
        <v>12200</v>
      </c>
      <c r="Q81" s="238">
        <f t="shared" si="22"/>
        <v>10136.363636363636</v>
      </c>
      <c r="R81" s="144">
        <f t="shared" si="23"/>
        <v>0.11309417040358742</v>
      </c>
      <c r="S81" s="197">
        <v>1074475843</v>
      </c>
      <c r="T81" s="303" t="s">
        <v>7848</v>
      </c>
      <c r="U81" s="194">
        <f t="shared" si="24"/>
        <v>12200</v>
      </c>
      <c r="W81" s="257">
        <v>12200</v>
      </c>
      <c r="X81" s="136">
        <f t="shared" si="25"/>
        <v>8990</v>
      </c>
      <c r="Y81" s="240">
        <f t="shared" si="26"/>
        <v>10136.363636363636</v>
      </c>
      <c r="Z81" s="142">
        <f t="shared" si="27"/>
        <v>7.7213114754098422E-2</v>
      </c>
      <c r="AA81" s="137">
        <f t="shared" si="28"/>
        <v>0.11309417040358742</v>
      </c>
      <c r="AB81" s="145">
        <v>1</v>
      </c>
      <c r="AC81" s="189">
        <f t="shared" si="29"/>
        <v>11960</v>
      </c>
      <c r="AD81" s="187">
        <f t="shared" si="30"/>
        <v>13142</v>
      </c>
      <c r="AE81" s="129">
        <f t="shared" si="31"/>
        <v>1182.78</v>
      </c>
      <c r="AF81" s="130">
        <f t="shared" si="32"/>
        <v>240.77999999999997</v>
      </c>
      <c r="AG81" s="131">
        <f t="shared" si="33"/>
        <v>1.8321412266017346E-2</v>
      </c>
      <c r="AH81" s="138">
        <f t="shared" si="34"/>
        <v>942</v>
      </c>
      <c r="AI81" s="139">
        <f t="shared" si="35"/>
        <v>7.1678587733982654E-2</v>
      </c>
      <c r="AJ81" s="139">
        <f t="shared" si="36"/>
        <v>9.4772758137570079E-2</v>
      </c>
      <c r="AL81" s="197">
        <v>2056515151803</v>
      </c>
      <c r="AM81" s="197">
        <v>4985009751145</v>
      </c>
      <c r="AN81" s="197" t="s">
        <v>3501</v>
      </c>
      <c r="AO81" s="241" t="s">
        <v>841</v>
      </c>
      <c r="AP81" s="242" t="s">
        <v>1239</v>
      </c>
      <c r="AQ81" s="242" t="s">
        <v>874</v>
      </c>
      <c r="AR81" s="242">
        <v>21400</v>
      </c>
      <c r="AS81" s="243">
        <f>VLOOKUP(B:B,[1]MICHELIN!$B:$K,8,0)</f>
        <v>8990</v>
      </c>
      <c r="AT81" s="243">
        <v>1050</v>
      </c>
      <c r="AU81" s="211" t="s">
        <v>3956</v>
      </c>
      <c r="AV81" s="197" t="s">
        <v>584</v>
      </c>
      <c r="AW81" s="134" t="str">
        <f>IFERROR(VLOOKUP(AV:AV,Q商品!B:E,4,0),"")</f>
        <v>2023年製 ENERGY SAVER 4 205/65R15 99H XL サマータイヤ翌営業日発送</v>
      </c>
      <c r="AX81" s="134" t="str">
        <f>IFERROR(VLOOKUP(B:B,在庫!B:M,12,0),"")</f>
        <v>2023年製</v>
      </c>
      <c r="AY81" s="246">
        <f>VLOOKUP(B:B,在庫!B:K,10,0)</f>
        <v>3</v>
      </c>
      <c r="AZ81" s="244">
        <f>VLOOKUP(AL:AL,[1]MICHELIN!$B:$AH,32,0)</f>
        <v>605642052</v>
      </c>
      <c r="BA81" s="244">
        <f>VLOOKUP(AL:AL,[1]MICHELIN!$B:$AH,33,0)</f>
        <v>605642083</v>
      </c>
      <c r="BC81" s="11" t="s">
        <v>2055</v>
      </c>
    </row>
    <row r="82" spans="1:55" s="11" customFormat="1" ht="19.5" customHeight="1">
      <c r="A82" s="11">
        <f t="shared" si="20"/>
        <v>1</v>
      </c>
      <c r="B82" s="249">
        <f t="shared" si="21"/>
        <v>1856514151801</v>
      </c>
      <c r="C82" s="235">
        <f>VLOOKUP(B:B,[1]MICHELIN!$B:$K,9,0)</f>
        <v>0</v>
      </c>
      <c r="D82" s="11" t="s">
        <v>4677</v>
      </c>
      <c r="E82" s="11" t="s">
        <v>1663</v>
      </c>
      <c r="F82" s="160" t="s">
        <v>6795</v>
      </c>
      <c r="G82" s="134"/>
      <c r="H82" s="132"/>
      <c r="I82" s="235">
        <f>VLOOKUP(B:B,[1]MICHELIN!$B:$K,10,0)</f>
        <v>8</v>
      </c>
      <c r="J82" s="132" t="s">
        <v>12</v>
      </c>
      <c r="K82" s="133" t="s">
        <v>1963</v>
      </c>
      <c r="L82" s="133">
        <v>21</v>
      </c>
      <c r="M82" s="135" t="s">
        <v>3998</v>
      </c>
      <c r="N82" s="236" t="s">
        <v>2447</v>
      </c>
      <c r="O82" s="236">
        <v>0</v>
      </c>
      <c r="P82" s="237">
        <v>9394</v>
      </c>
      <c r="Q82" s="238">
        <f t="shared" si="22"/>
        <v>8062.7272727272721</v>
      </c>
      <c r="R82" s="144">
        <f t="shared" si="23"/>
        <v>0.18141842372308031</v>
      </c>
      <c r="S82" s="197">
        <v>1074475849</v>
      </c>
      <c r="T82" s="306" t="s">
        <v>7849</v>
      </c>
      <c r="U82" s="194">
        <f t="shared" si="24"/>
        <v>9394</v>
      </c>
      <c r="W82" s="239">
        <v>9394</v>
      </c>
      <c r="X82" s="136">
        <f t="shared" si="25"/>
        <v>6600</v>
      </c>
      <c r="Y82" s="240">
        <f t="shared" si="26"/>
        <v>8062.7272727272721</v>
      </c>
      <c r="Z82" s="142">
        <f t="shared" si="27"/>
        <v>7.7176921439216617E-2</v>
      </c>
      <c r="AA82" s="137">
        <f t="shared" si="28"/>
        <v>0.18141842372308031</v>
      </c>
      <c r="AB82" s="145">
        <v>1</v>
      </c>
      <c r="AC82" s="189">
        <f t="shared" si="29"/>
        <v>9209</v>
      </c>
      <c r="AD82" s="187">
        <f t="shared" si="30"/>
        <v>10119</v>
      </c>
      <c r="AE82" s="129">
        <f t="shared" si="31"/>
        <v>910.70999999999992</v>
      </c>
      <c r="AF82" s="130">
        <f t="shared" si="32"/>
        <v>185.70999999999992</v>
      </c>
      <c r="AG82" s="131">
        <f t="shared" si="33"/>
        <v>1.8352604012254168E-2</v>
      </c>
      <c r="AH82" s="138">
        <f t="shared" si="34"/>
        <v>725</v>
      </c>
      <c r="AI82" s="139">
        <f t="shared" si="35"/>
        <v>7.1647395987745818E-2</v>
      </c>
      <c r="AJ82" s="139">
        <f t="shared" si="36"/>
        <v>0.16306581971082615</v>
      </c>
      <c r="AL82" s="197">
        <v>1856514151801</v>
      </c>
      <c r="AM82" s="197">
        <v>4985009751121</v>
      </c>
      <c r="AN82" s="197" t="s">
        <v>3491</v>
      </c>
      <c r="AO82" s="241" t="s">
        <v>841</v>
      </c>
      <c r="AP82" s="242" t="s">
        <v>1230</v>
      </c>
      <c r="AQ82" s="242" t="s">
        <v>883</v>
      </c>
      <c r="AR82" s="242">
        <v>15700</v>
      </c>
      <c r="AS82" s="243">
        <f>VLOOKUP(B:B,[1]MICHELIN!$B:$K,8,0)</f>
        <v>6600</v>
      </c>
      <c r="AT82" s="243">
        <v>525</v>
      </c>
      <c r="AU82" s="211" t="s">
        <v>3956</v>
      </c>
      <c r="AV82" s="197" t="s">
        <v>1853</v>
      </c>
      <c r="AW82" s="134" t="str">
        <f>IFERROR(VLOOKUP(AV:AV,Q商品!B:E,4,0),"")</f>
        <v>2022年製 ENERGY SAVER 4 185/65R14 90H XL サマータイヤ 翌営業日発送</v>
      </c>
      <c r="AX82" s="134" t="str">
        <f>IFERROR(VLOOKUP(B:B,在庫!B:M,12,0),"")</f>
        <v>2022年製</v>
      </c>
      <c r="AY82" s="134">
        <f>VLOOKUP(B:B,在庫!B:K,10,0)</f>
        <v>1</v>
      </c>
      <c r="AZ82" s="244">
        <f>VLOOKUP(AL:AL,[1]MICHELIN!$B:$AH,32,0)</f>
        <v>605642061</v>
      </c>
      <c r="BA82" s="244">
        <f>VLOOKUP(AL:AL,[1]MICHELIN!$B:$AH,33,0)</f>
        <v>605642092</v>
      </c>
      <c r="BC82" s="11" t="s">
        <v>2055</v>
      </c>
    </row>
    <row r="83" spans="1:55" s="11" customFormat="1" ht="19.5" customHeight="1">
      <c r="A83" s="11">
        <f t="shared" si="20"/>
        <v>1</v>
      </c>
      <c r="B83" s="249">
        <f t="shared" si="21"/>
        <v>1855515151735</v>
      </c>
      <c r="C83" s="235">
        <f>VLOOKUP(B:B,[1]MICHELIN!$B:$K,9,0)</f>
        <v>1</v>
      </c>
      <c r="D83" s="11" t="s">
        <v>4677</v>
      </c>
      <c r="E83" s="11" t="s">
        <v>1711</v>
      </c>
      <c r="F83" s="160" t="s">
        <v>8407</v>
      </c>
      <c r="G83" s="134"/>
      <c r="H83" s="132"/>
      <c r="I83" s="235">
        <f>VLOOKUP(B:B,[1]MICHELIN!$B:$K,10,0)</f>
        <v>3</v>
      </c>
      <c r="J83" s="132"/>
      <c r="K83" s="133" t="s">
        <v>1963</v>
      </c>
      <c r="L83" s="133">
        <v>22</v>
      </c>
      <c r="M83" s="135"/>
      <c r="N83" s="236"/>
      <c r="O83" s="236"/>
      <c r="P83" s="237"/>
      <c r="Q83" s="238">
        <f t="shared" si="22"/>
        <v>-477.27272727272725</v>
      </c>
      <c r="R83" s="144">
        <f t="shared" si="23"/>
        <v>18.264761904761908</v>
      </c>
      <c r="S83" s="197">
        <v>1074475869</v>
      </c>
      <c r="T83" s="303" t="s">
        <v>7850</v>
      </c>
      <c r="U83" s="194">
        <f t="shared" si="24"/>
        <v>0</v>
      </c>
      <c r="W83" s="239"/>
      <c r="X83" s="136">
        <f t="shared" si="25"/>
        <v>8240</v>
      </c>
      <c r="Y83" s="240">
        <f t="shared" si="26"/>
        <v>-477.27272727272725</v>
      </c>
      <c r="Z83" s="142" t="str">
        <f t="shared" si="27"/>
        <v/>
      </c>
      <c r="AA83" s="137">
        <f t="shared" si="28"/>
        <v>18.264761904761908</v>
      </c>
      <c r="AB83" s="145"/>
      <c r="AC83" s="189">
        <f t="shared" si="29"/>
        <v>0</v>
      </c>
      <c r="AD83" s="187">
        <f t="shared" si="30"/>
        <v>0</v>
      </c>
      <c r="AE83" s="129">
        <f t="shared" si="31"/>
        <v>0</v>
      </c>
      <c r="AF83" s="130">
        <f t="shared" si="32"/>
        <v>0</v>
      </c>
      <c r="AG83" s="131" t="str">
        <f t="shared" si="33"/>
        <v/>
      </c>
      <c r="AH83" s="138">
        <f t="shared" si="34"/>
        <v>0</v>
      </c>
      <c r="AI83" s="139" t="str">
        <f t="shared" si="35"/>
        <v/>
      </c>
      <c r="AJ83" s="139" t="str">
        <f t="shared" si="36"/>
        <v/>
      </c>
      <c r="AL83" s="197">
        <v>1855515151735</v>
      </c>
      <c r="AM83" s="197">
        <v>4985009645406</v>
      </c>
      <c r="AN83" s="197" t="s">
        <v>3483</v>
      </c>
      <c r="AO83" s="241" t="s">
        <v>1225</v>
      </c>
      <c r="AP83" s="242" t="s">
        <v>3484</v>
      </c>
      <c r="AQ83" s="242" t="s">
        <v>876</v>
      </c>
      <c r="AR83" s="242">
        <v>19600</v>
      </c>
      <c r="AS83" s="243">
        <v>8240</v>
      </c>
      <c r="AT83" s="243">
        <v>525</v>
      </c>
      <c r="AU83" s="211" t="s">
        <v>3956</v>
      </c>
      <c r="AV83" s="197" t="s">
        <v>1854</v>
      </c>
      <c r="AW83" s="134" t="str">
        <f>IFERROR(VLOOKUP(AV:AV,Q商品!B:E,4,0),"")</f>
        <v>2021年製ENERGY SAVER+ 185/55R15 82H サマータイヤ当店在庫翌日出荷！</v>
      </c>
      <c r="AX83" s="134" t="str">
        <f>IFERROR(VLOOKUP(B:B,在庫!B:M,12,0),"")</f>
        <v>2022年製</v>
      </c>
      <c r="AY83" s="134">
        <f>VLOOKUP(B:B,在庫!B:K,10,0)</f>
        <v>2</v>
      </c>
      <c r="AZ83" s="244">
        <v>605642044</v>
      </c>
      <c r="BA83" s="244">
        <v>605642075</v>
      </c>
      <c r="BC83" s="11" t="s">
        <v>150</v>
      </c>
    </row>
    <row r="84" spans="1:55" s="11" customFormat="1" ht="19.5" customHeight="1">
      <c r="A84" s="11">
        <f t="shared" si="20"/>
        <v>1</v>
      </c>
      <c r="B84" s="249">
        <f t="shared" si="21"/>
        <v>2656517154699</v>
      </c>
      <c r="C84" s="235">
        <f>VLOOKUP(B:B,[1]MICHELIN!$B:$K,9,0)</f>
        <v>196</v>
      </c>
      <c r="D84" s="11" t="s">
        <v>6144</v>
      </c>
      <c r="E84" s="11" t="s">
        <v>8853</v>
      </c>
      <c r="F84" s="258" t="s">
        <v>8411</v>
      </c>
      <c r="G84" s="134"/>
      <c r="H84" s="132"/>
      <c r="I84" s="235">
        <f>VLOOKUP(B:B,[1]MICHELIN!$B:$K,10,0)</f>
        <v>12</v>
      </c>
      <c r="J84" s="132"/>
      <c r="K84" s="133" t="s">
        <v>5589</v>
      </c>
      <c r="L84" s="133">
        <v>4</v>
      </c>
      <c r="M84" s="135" t="s">
        <v>3998</v>
      </c>
      <c r="N84" s="236" t="s">
        <v>2019</v>
      </c>
      <c r="O84" s="236" t="s">
        <v>2015</v>
      </c>
      <c r="P84" s="237">
        <v>20000</v>
      </c>
      <c r="Q84" s="238">
        <f t="shared" si="22"/>
        <v>17227.272727272724</v>
      </c>
      <c r="R84" s="144">
        <f t="shared" si="23"/>
        <v>0.20126649076517136</v>
      </c>
      <c r="S84" s="197">
        <v>1074475863</v>
      </c>
      <c r="T84" s="302" t="s">
        <v>7851</v>
      </c>
      <c r="U84" s="194">
        <f t="shared" si="24"/>
        <v>20000</v>
      </c>
      <c r="W84" s="239">
        <v>20000</v>
      </c>
      <c r="X84" s="136">
        <f t="shared" si="25"/>
        <v>13760</v>
      </c>
      <c r="Y84" s="240">
        <f t="shared" si="26"/>
        <v>17227.272727272724</v>
      </c>
      <c r="Z84" s="142">
        <f t="shared" si="27"/>
        <v>7.7299999999999924E-2</v>
      </c>
      <c r="AA84" s="137">
        <f t="shared" si="28"/>
        <v>0.20126649076517136</v>
      </c>
      <c r="AB84" s="145"/>
      <c r="AC84" s="189">
        <f t="shared" si="29"/>
        <v>19607</v>
      </c>
      <c r="AD84" s="187">
        <f t="shared" si="30"/>
        <v>21546</v>
      </c>
      <c r="AE84" s="129">
        <f t="shared" si="31"/>
        <v>1939.1399999999999</v>
      </c>
      <c r="AF84" s="130">
        <f t="shared" si="32"/>
        <v>393.13999999999987</v>
      </c>
      <c r="AG84" s="131">
        <f t="shared" si="33"/>
        <v>1.8246542281629995E-2</v>
      </c>
      <c r="AH84" s="138">
        <f t="shared" si="34"/>
        <v>1546</v>
      </c>
      <c r="AI84" s="139">
        <f t="shared" si="35"/>
        <v>7.1753457718369995E-2</v>
      </c>
      <c r="AJ84" s="139">
        <f t="shared" si="36"/>
        <v>0.18301994848354136</v>
      </c>
      <c r="AL84" s="197">
        <v>2656517154699</v>
      </c>
      <c r="AM84" s="197">
        <v>4985009729090</v>
      </c>
      <c r="AN84" s="197" t="s">
        <v>3656</v>
      </c>
      <c r="AO84" s="241" t="s">
        <v>7757</v>
      </c>
      <c r="AP84" s="242" t="s">
        <v>1292</v>
      </c>
      <c r="AQ84" s="242" t="s">
        <v>75</v>
      </c>
      <c r="AR84" s="242">
        <v>32000</v>
      </c>
      <c r="AS84" s="243">
        <f>VLOOKUP(B:B,[1]MICHELIN!$B:$K,8,0)</f>
        <v>13760</v>
      </c>
      <c r="AT84" s="243">
        <v>1050</v>
      </c>
      <c r="AU84" s="211" t="s">
        <v>3956</v>
      </c>
      <c r="AV84" s="197" t="s">
        <v>473</v>
      </c>
      <c r="AW84" s="134" t="str">
        <f>IFERROR(VLOOKUP(AV:AV,Q商品!B:E,4,0),"")</f>
        <v>2023年製 LATITUDE TOUR 265/65R17 112S サマータイヤ 翌営業日発送</v>
      </c>
      <c r="AX84" s="134" t="str">
        <f>IFERROR(VLOOKUP(B:B,在庫!B:M,12,0),"")</f>
        <v>2023年製</v>
      </c>
      <c r="AY84" s="246">
        <f>VLOOKUP(B:B,在庫!B:K,10,0)</f>
        <v>4</v>
      </c>
      <c r="AZ84" s="244" t="e">
        <v>#N/A</v>
      </c>
      <c r="BA84" s="244" t="e">
        <v>#N/A</v>
      </c>
      <c r="BC84" s="11" t="s">
        <v>2055</v>
      </c>
    </row>
    <row r="85" spans="1:55" s="11" customFormat="1" ht="19.5" customHeight="1">
      <c r="A85" s="11">
        <f t="shared" si="20"/>
        <v>1</v>
      </c>
      <c r="B85" s="249">
        <f t="shared" si="21"/>
        <v>1856515159042</v>
      </c>
      <c r="C85" s="235">
        <f>VLOOKUP(B:B,[1]MICHELIN!$B:$K,9,0)</f>
        <v>28</v>
      </c>
      <c r="D85" s="11" t="s">
        <v>4677</v>
      </c>
      <c r="E85" s="11" t="s">
        <v>1012</v>
      </c>
      <c r="F85" s="160" t="s">
        <v>8413</v>
      </c>
      <c r="G85" s="134"/>
      <c r="H85" s="132"/>
      <c r="I85" s="235">
        <f>VLOOKUP(B:B,[1]MICHELIN!$B:$K,10,0)</f>
        <v>8</v>
      </c>
      <c r="J85" s="132">
        <v>739</v>
      </c>
      <c r="K85" s="133" t="s">
        <v>1962</v>
      </c>
      <c r="L85" s="133">
        <v>1</v>
      </c>
      <c r="M85" s="135" t="s">
        <v>2014</v>
      </c>
      <c r="N85" s="236" t="s">
        <v>2448</v>
      </c>
      <c r="O85" s="236">
        <v>0</v>
      </c>
      <c r="P85" s="237">
        <v>11680</v>
      </c>
      <c r="Q85" s="238">
        <f t="shared" si="22"/>
        <v>10140.90909090909</v>
      </c>
      <c r="R85" s="144">
        <f t="shared" si="23"/>
        <v>0.13913043478260861</v>
      </c>
      <c r="S85" s="197">
        <v>1074476324</v>
      </c>
      <c r="T85" s="304" t="s">
        <v>7852</v>
      </c>
      <c r="U85" s="194">
        <f t="shared" si="24"/>
        <v>11680</v>
      </c>
      <c r="W85" s="239">
        <v>11680</v>
      </c>
      <c r="X85" s="136">
        <f t="shared" si="25"/>
        <v>8730</v>
      </c>
      <c r="Y85" s="240">
        <f t="shared" si="26"/>
        <v>10140.90909090909</v>
      </c>
      <c r="Z85" s="142">
        <f t="shared" si="27"/>
        <v>7.7226027397260255E-2</v>
      </c>
      <c r="AA85" s="137">
        <f t="shared" si="28"/>
        <v>0.13913043478260861</v>
      </c>
      <c r="AB85" s="145" t="s">
        <v>8742</v>
      </c>
      <c r="AC85" s="189">
        <f t="shared" si="29"/>
        <v>11450</v>
      </c>
      <c r="AD85" s="187">
        <f t="shared" si="30"/>
        <v>12582</v>
      </c>
      <c r="AE85" s="129">
        <f t="shared" si="31"/>
        <v>1132.3799999999999</v>
      </c>
      <c r="AF85" s="130">
        <f t="shared" si="32"/>
        <v>230.37999999999988</v>
      </c>
      <c r="AG85" s="131">
        <f t="shared" si="33"/>
        <v>1.8310284533460491E-2</v>
      </c>
      <c r="AH85" s="138">
        <f t="shared" si="34"/>
        <v>902</v>
      </c>
      <c r="AI85" s="139">
        <f t="shared" si="35"/>
        <v>7.1689715466539503E-2</v>
      </c>
      <c r="AJ85" s="139">
        <f t="shared" si="36"/>
        <v>0.12082015024914812</v>
      </c>
      <c r="AL85" s="197">
        <v>1856515159042</v>
      </c>
      <c r="AM85" s="197">
        <v>4985009700693</v>
      </c>
      <c r="AN85" s="197" t="s">
        <v>3581</v>
      </c>
      <c r="AO85" s="241" t="s">
        <v>7758</v>
      </c>
      <c r="AP85" s="242" t="s">
        <v>1011</v>
      </c>
      <c r="AQ85" s="242" t="s">
        <v>42</v>
      </c>
      <c r="AR85" s="242">
        <v>19400</v>
      </c>
      <c r="AS85" s="243">
        <f>VLOOKUP(B:B,[1]MICHELIN!$B:$K,8,0)</f>
        <v>8730</v>
      </c>
      <c r="AT85" s="243">
        <v>525</v>
      </c>
      <c r="AU85" s="211" t="s">
        <v>3956</v>
      </c>
      <c r="AV85" s="197" t="s">
        <v>345</v>
      </c>
      <c r="AW85" s="134" t="str">
        <f>IFERROR(VLOOKUP(AV:AV,Q商品!B:E,4,0),"")</f>
        <v>2023年製 Primacy 4 185/65R15 88T サマータイヤ 翌営業日発送</v>
      </c>
      <c r="AX85" s="134" t="str">
        <f>IFERROR(VLOOKUP(B:B,在庫!B:M,12,0),"")</f>
        <v>2023年製</v>
      </c>
      <c r="AY85" s="246">
        <f>VLOOKUP(B:B,在庫!B:K,10,0)</f>
        <v>1</v>
      </c>
      <c r="AZ85" s="244">
        <f>VLOOKUP(AL:AL,[1]MICHELIN!$B:$AH,32,0)</f>
        <v>605880315</v>
      </c>
      <c r="BA85" s="244">
        <f>VLOOKUP(AL:AL,[1]MICHELIN!$B:$AH,33,0)</f>
        <v>605880370</v>
      </c>
      <c r="BC85" s="11" t="s">
        <v>2055</v>
      </c>
    </row>
    <row r="86" spans="1:55" s="11" customFormat="1" ht="19.5" customHeight="1">
      <c r="A86" s="11">
        <f t="shared" si="20"/>
        <v>1</v>
      </c>
      <c r="B86" s="249">
        <f t="shared" si="21"/>
        <v>1956015159044</v>
      </c>
      <c r="C86" s="235">
        <f>VLOOKUP(B:B,[1]MICHELIN!$B:$K,9,0)</f>
        <v>6</v>
      </c>
      <c r="D86" s="11" t="s">
        <v>4677</v>
      </c>
      <c r="E86" s="11" t="s">
        <v>1028</v>
      </c>
      <c r="F86" s="160" t="s">
        <v>6796</v>
      </c>
      <c r="G86" s="134"/>
      <c r="H86" s="132"/>
      <c r="I86" s="235">
        <f>VLOOKUP(B:B,[1]MICHELIN!$B:$K,10,0)</f>
        <v>12</v>
      </c>
      <c r="J86" s="132">
        <v>2111</v>
      </c>
      <c r="K86" s="133" t="s">
        <v>1962</v>
      </c>
      <c r="L86" s="133">
        <v>3</v>
      </c>
      <c r="M86" s="135" t="s">
        <v>3998</v>
      </c>
      <c r="N86" s="236" t="s">
        <v>2450</v>
      </c>
      <c r="O86" s="236" t="s">
        <v>2015</v>
      </c>
      <c r="P86" s="237">
        <v>12800</v>
      </c>
      <c r="Q86" s="238">
        <f t="shared" si="22"/>
        <v>11159.090909090908</v>
      </c>
      <c r="R86" s="144">
        <f t="shared" si="23"/>
        <v>0.14867617107942965</v>
      </c>
      <c r="S86" s="197">
        <v>1074476171</v>
      </c>
      <c r="T86" s="306" t="s">
        <v>7854</v>
      </c>
      <c r="U86" s="194">
        <f t="shared" si="24"/>
        <v>12800</v>
      </c>
      <c r="W86" s="239">
        <v>12800</v>
      </c>
      <c r="X86" s="136">
        <f t="shared" si="25"/>
        <v>9500</v>
      </c>
      <c r="Y86" s="240">
        <f t="shared" si="26"/>
        <v>11159.090909090908</v>
      </c>
      <c r="Z86" s="142">
        <f t="shared" si="27"/>
        <v>7.7343750000000044E-2</v>
      </c>
      <c r="AA86" s="137">
        <f t="shared" si="28"/>
        <v>0.14867617107942965</v>
      </c>
      <c r="AB86" s="145"/>
      <c r="AC86" s="189">
        <f t="shared" si="29"/>
        <v>12549</v>
      </c>
      <c r="AD86" s="187">
        <f t="shared" si="30"/>
        <v>13790</v>
      </c>
      <c r="AE86" s="129">
        <f t="shared" si="31"/>
        <v>1241.0999999999999</v>
      </c>
      <c r="AF86" s="130">
        <f t="shared" si="32"/>
        <v>251.09999999999991</v>
      </c>
      <c r="AG86" s="131">
        <f t="shared" si="33"/>
        <v>1.8208846990572871E-2</v>
      </c>
      <c r="AH86" s="138">
        <f t="shared" si="34"/>
        <v>990</v>
      </c>
      <c r="AI86" s="139">
        <f t="shared" si="35"/>
        <v>7.1791153009427122E-2</v>
      </c>
      <c r="AJ86" s="139">
        <f t="shared" si="36"/>
        <v>0.13046732408885678</v>
      </c>
      <c r="AL86" s="197">
        <v>1956015159044</v>
      </c>
      <c r="AM86" s="197">
        <v>4985009701140</v>
      </c>
      <c r="AN86" s="197" t="s">
        <v>3580</v>
      </c>
      <c r="AO86" s="241" t="s">
        <v>13</v>
      </c>
      <c r="AP86" s="242" t="s">
        <v>1027</v>
      </c>
      <c r="AQ86" s="242" t="s">
        <v>41</v>
      </c>
      <c r="AR86" s="242">
        <v>21100</v>
      </c>
      <c r="AS86" s="243">
        <v>9500</v>
      </c>
      <c r="AT86" s="243">
        <v>525</v>
      </c>
      <c r="AU86" s="211" t="s">
        <v>3956</v>
      </c>
      <c r="AV86" s="197" t="s">
        <v>346</v>
      </c>
      <c r="AW86" s="134" t="str">
        <f>IFERROR(VLOOKUP(AV:AV,Q商品!B:E,4,0),"")</f>
        <v>2023年製 Primacy 4 195/60R15 92V XL サマータイヤ 翌営業日発送</v>
      </c>
      <c r="AX86" s="134" t="str">
        <f>IFERROR(VLOOKUP(B:B,在庫!B:M,12,0),"")</f>
        <v>2023年製</v>
      </c>
      <c r="AY86" s="134">
        <f>VLOOKUP(B:B,在庫!B:K,10,0)</f>
        <v>2</v>
      </c>
      <c r="AZ86" s="244">
        <v>605880317</v>
      </c>
      <c r="BA86" s="244">
        <v>605880372</v>
      </c>
      <c r="BC86" s="11" t="s">
        <v>2055</v>
      </c>
    </row>
    <row r="87" spans="1:55" s="11" customFormat="1" ht="19.5" customHeight="1">
      <c r="A87" s="11">
        <f t="shared" si="20"/>
        <v>1</v>
      </c>
      <c r="B87" s="249">
        <f t="shared" si="21"/>
        <v>2454018159041</v>
      </c>
      <c r="C87" s="235">
        <f>VLOOKUP(B:B,[1]MICHELIN!$B:$K,9,0)</f>
        <v>0</v>
      </c>
      <c r="D87" s="11" t="s">
        <v>4677</v>
      </c>
      <c r="E87" s="11" t="s">
        <v>1869</v>
      </c>
      <c r="F87" s="160" t="s">
        <v>8415</v>
      </c>
      <c r="G87" s="134"/>
      <c r="H87" s="132"/>
      <c r="I87" s="235">
        <f>VLOOKUP(B:B,[1]MICHELIN!$B:$K,10,0)</f>
        <v>6</v>
      </c>
      <c r="J87" s="132"/>
      <c r="K87" s="133" t="s">
        <v>1962</v>
      </c>
      <c r="L87" s="133">
        <v>4</v>
      </c>
      <c r="M87" s="135"/>
      <c r="N87" s="236"/>
      <c r="O87" s="236"/>
      <c r="P87" s="237"/>
      <c r="Q87" s="238">
        <f t="shared" si="22"/>
        <v>-954.5454545454545</v>
      </c>
      <c r="R87" s="144">
        <f t="shared" si="23"/>
        <v>27.54666666666667</v>
      </c>
      <c r="S87" s="197">
        <v>1074476164</v>
      </c>
      <c r="T87" s="303" t="s">
        <v>7855</v>
      </c>
      <c r="U87" s="194">
        <f t="shared" si="24"/>
        <v>0</v>
      </c>
      <c r="W87" s="239"/>
      <c r="X87" s="136">
        <f t="shared" si="25"/>
        <v>25340</v>
      </c>
      <c r="Y87" s="240">
        <f t="shared" si="26"/>
        <v>-954.5454545454545</v>
      </c>
      <c r="Z87" s="142" t="str">
        <f t="shared" si="27"/>
        <v/>
      </c>
      <c r="AA87" s="137">
        <f t="shared" si="28"/>
        <v>27.54666666666667</v>
      </c>
      <c r="AB87" s="145"/>
      <c r="AC87" s="189">
        <f t="shared" si="29"/>
        <v>0</v>
      </c>
      <c r="AD87" s="187">
        <f t="shared" si="30"/>
        <v>0</v>
      </c>
      <c r="AE87" s="129">
        <f t="shared" si="31"/>
        <v>0</v>
      </c>
      <c r="AF87" s="130">
        <f t="shared" si="32"/>
        <v>0</v>
      </c>
      <c r="AG87" s="131" t="str">
        <f t="shared" si="33"/>
        <v/>
      </c>
      <c r="AH87" s="138">
        <f t="shared" si="34"/>
        <v>0</v>
      </c>
      <c r="AI87" s="139" t="str">
        <f t="shared" si="35"/>
        <v/>
      </c>
      <c r="AJ87" s="139" t="str">
        <f t="shared" si="36"/>
        <v/>
      </c>
      <c r="AL87" s="197">
        <v>2454018159041</v>
      </c>
      <c r="AM87" s="197">
        <v>4985009701805</v>
      </c>
      <c r="AN87" s="197" t="s">
        <v>3602</v>
      </c>
      <c r="AO87" s="241" t="s">
        <v>13</v>
      </c>
      <c r="AP87" s="242" t="s">
        <v>1280</v>
      </c>
      <c r="AQ87" s="242" t="s">
        <v>83</v>
      </c>
      <c r="AR87" s="242">
        <v>56300</v>
      </c>
      <c r="AS87" s="243">
        <v>25340</v>
      </c>
      <c r="AT87" s="243">
        <v>1050</v>
      </c>
      <c r="AU87" s="211" t="s">
        <v>3956</v>
      </c>
      <c r="AV87" s="197" t="s">
        <v>1855</v>
      </c>
      <c r="AW87" s="134" t="str">
        <f>IFERROR(VLOOKUP(AV:AV,Q商品!B:E,4,0),"")</f>
        <v>2022年製以降 Primacy 4 245/40R18 93H サマータイヤ 翌営業日発送</v>
      </c>
      <c r="AX87" s="134" t="str">
        <f>IFERROR(VLOOKUP(B:B,在庫!B:M,12,0),"")</f>
        <v>2022年製</v>
      </c>
      <c r="AY87" s="134">
        <f>VLOOKUP(B:B,在庫!B:K,10,0)</f>
        <v>2</v>
      </c>
      <c r="AZ87" s="244">
        <v>605880299</v>
      </c>
      <c r="BA87" s="244">
        <v>605880354</v>
      </c>
      <c r="BC87" s="11" t="s">
        <v>150</v>
      </c>
    </row>
    <row r="88" spans="1:55" s="11" customFormat="1" ht="19.5" customHeight="1">
      <c r="A88" s="247">
        <f t="shared" si="20"/>
        <v>2</v>
      </c>
      <c r="B88" s="261">
        <f t="shared" si="21"/>
        <v>1956515159735</v>
      </c>
      <c r="C88" s="235">
        <f>VLOOKUP(B:B,[1]MICHELIN!$B:$K,9,0)</f>
        <v>0</v>
      </c>
      <c r="D88" s="11" t="s">
        <v>4677</v>
      </c>
      <c r="E88" s="11" t="s">
        <v>1068</v>
      </c>
      <c r="F88" s="160" t="s">
        <v>7238</v>
      </c>
      <c r="G88" s="134"/>
      <c r="H88" s="132"/>
      <c r="I88" s="235">
        <f>VLOOKUP(B:B,[1]MICHELIN!$B:$K,10,0)</f>
        <v>1</v>
      </c>
      <c r="J88" s="132"/>
      <c r="K88" s="133" t="s">
        <v>1962</v>
      </c>
      <c r="L88" s="133">
        <v>6</v>
      </c>
      <c r="M88" s="135" t="s">
        <v>3998</v>
      </c>
      <c r="N88" s="236" t="s">
        <v>2451</v>
      </c>
      <c r="O88" s="236" t="s">
        <v>2015</v>
      </c>
      <c r="P88" s="237">
        <v>12700</v>
      </c>
      <c r="Q88" s="238">
        <f t="shared" si="22"/>
        <v>11068.181818181818</v>
      </c>
      <c r="R88" s="144">
        <f t="shared" si="23"/>
        <v>0.39764271047227923</v>
      </c>
      <c r="S88" s="248">
        <v>1074476550</v>
      </c>
      <c r="T88" s="303" t="s">
        <v>7858</v>
      </c>
      <c r="U88" s="194">
        <f t="shared" si="24"/>
        <v>12700</v>
      </c>
      <c r="W88" s="239">
        <v>12700</v>
      </c>
      <c r="X88" s="136">
        <f t="shared" si="25"/>
        <v>6667</v>
      </c>
      <c r="Y88" s="240">
        <f t="shared" si="26"/>
        <v>11068.181818181818</v>
      </c>
      <c r="Z88" s="142">
        <f t="shared" si="27"/>
        <v>7.7244094488188919E-2</v>
      </c>
      <c r="AA88" s="137">
        <f t="shared" si="28"/>
        <v>0.39764271047227923</v>
      </c>
      <c r="AB88" s="145">
        <v>9</v>
      </c>
      <c r="AC88" s="189">
        <f t="shared" si="29"/>
        <v>12450</v>
      </c>
      <c r="AD88" s="187">
        <f t="shared" si="30"/>
        <v>13681</v>
      </c>
      <c r="AE88" s="129">
        <f t="shared" si="31"/>
        <v>1231.29</v>
      </c>
      <c r="AF88" s="130">
        <f t="shared" si="32"/>
        <v>250.28999999999996</v>
      </c>
      <c r="AG88" s="131">
        <f t="shared" si="33"/>
        <v>1.8294715298589281E-2</v>
      </c>
      <c r="AH88" s="138">
        <f t="shared" si="34"/>
        <v>981</v>
      </c>
      <c r="AI88" s="139">
        <f t="shared" si="35"/>
        <v>7.1705284701410715E-2</v>
      </c>
      <c r="AJ88" s="139">
        <f t="shared" si="36"/>
        <v>0.37934799517368994</v>
      </c>
      <c r="AK88" s="11" t="s">
        <v>150</v>
      </c>
      <c r="AL88" s="197">
        <v>1956515159735</v>
      </c>
      <c r="AM88" s="197">
        <v>4985009700990</v>
      </c>
      <c r="AN88" s="197" t="s">
        <v>152</v>
      </c>
      <c r="AO88" s="241" t="s">
        <v>1013</v>
      </c>
      <c r="AP88" s="242" t="s">
        <v>1329</v>
      </c>
      <c r="AQ88" s="242" t="s">
        <v>43</v>
      </c>
      <c r="AR88" s="242" t="s">
        <v>152</v>
      </c>
      <c r="AS88" s="243">
        <v>6667</v>
      </c>
      <c r="AT88" s="243">
        <v>525</v>
      </c>
      <c r="AU88" s="211" t="s">
        <v>3957</v>
      </c>
      <c r="AV88" s="197" t="s">
        <v>358</v>
      </c>
      <c r="AW88" s="134" t="str">
        <f>IFERROR(VLOOKUP(AV:AV,Q商品!B:E,4,0),"")</f>
        <v>2021年製 Primacy 4 195/65R15 91V サマータイヤ 翌営業日発送</v>
      </c>
      <c r="AX88" s="134" t="str">
        <f>IFERROR(VLOOKUP(B:B,在庫!B:M,12,0),"")</f>
        <v>2021年製</v>
      </c>
      <c r="AY88" s="134">
        <f>VLOOKUP(B:B,在庫!B:K,10,0)</f>
        <v>1</v>
      </c>
      <c r="AZ88" s="244" t="s">
        <v>152</v>
      </c>
      <c r="BA88" s="244" t="s">
        <v>152</v>
      </c>
      <c r="BC88" s="11" t="s">
        <v>150</v>
      </c>
    </row>
    <row r="89" spans="1:55" s="11" customFormat="1" ht="19.5" customHeight="1">
      <c r="A89" s="11">
        <f t="shared" si="20"/>
        <v>2</v>
      </c>
      <c r="B89" s="249">
        <f t="shared" si="21"/>
        <v>1956515159049</v>
      </c>
      <c r="C89" s="235">
        <f>VLOOKUP(B:B,[1]MICHELIN!$B:$K,9,0)</f>
        <v>88</v>
      </c>
      <c r="D89" s="11" t="s">
        <v>4677</v>
      </c>
      <c r="E89" s="11" t="s">
        <v>1068</v>
      </c>
      <c r="F89" s="160" t="s">
        <v>7238</v>
      </c>
      <c r="G89" s="134"/>
      <c r="H89" s="132"/>
      <c r="I89" s="235">
        <f>VLOOKUP(B:B,[1]MICHELIN!$B:$K,10,0)</f>
        <v>24</v>
      </c>
      <c r="J89" s="132">
        <v>107</v>
      </c>
      <c r="K89" s="133" t="s">
        <v>1962</v>
      </c>
      <c r="L89" s="133">
        <v>6</v>
      </c>
      <c r="M89" s="135" t="s">
        <v>3998</v>
      </c>
      <c r="N89" s="236" t="s">
        <v>2451</v>
      </c>
      <c r="O89" s="236" t="s">
        <v>2015</v>
      </c>
      <c r="P89" s="237">
        <v>12700</v>
      </c>
      <c r="Q89" s="238">
        <f t="shared" si="22"/>
        <v>11068.181818181818</v>
      </c>
      <c r="R89" s="144">
        <f t="shared" si="23"/>
        <v>0.15433264887063652</v>
      </c>
      <c r="S89" s="197">
        <v>1074476559</v>
      </c>
      <c r="T89" s="302" t="s">
        <v>7857</v>
      </c>
      <c r="U89" s="194">
        <f t="shared" si="24"/>
        <v>12700</v>
      </c>
      <c r="W89" s="239">
        <v>12700</v>
      </c>
      <c r="X89" s="136">
        <f t="shared" si="25"/>
        <v>9360</v>
      </c>
      <c r="Y89" s="240">
        <f t="shared" si="26"/>
        <v>11068.181818181818</v>
      </c>
      <c r="Z89" s="142">
        <f t="shared" si="27"/>
        <v>7.7244094488188919E-2</v>
      </c>
      <c r="AA89" s="137">
        <f t="shared" si="28"/>
        <v>0.15433264887063652</v>
      </c>
      <c r="AB89" s="145"/>
      <c r="AC89" s="189">
        <f t="shared" si="29"/>
        <v>12450</v>
      </c>
      <c r="AD89" s="187">
        <f t="shared" si="30"/>
        <v>13681</v>
      </c>
      <c r="AE89" s="129">
        <f t="shared" si="31"/>
        <v>1231.29</v>
      </c>
      <c r="AF89" s="130">
        <f t="shared" si="32"/>
        <v>250.28999999999996</v>
      </c>
      <c r="AG89" s="131">
        <f t="shared" si="33"/>
        <v>1.8294715298589281E-2</v>
      </c>
      <c r="AH89" s="138">
        <f t="shared" si="34"/>
        <v>981</v>
      </c>
      <c r="AI89" s="139">
        <f t="shared" si="35"/>
        <v>7.1705284701410715E-2</v>
      </c>
      <c r="AJ89" s="139">
        <f t="shared" si="36"/>
        <v>0.13603793357204724</v>
      </c>
      <c r="AL89" s="197">
        <v>1956515159049</v>
      </c>
      <c r="AM89" s="197">
        <v>4985009700990</v>
      </c>
      <c r="AN89" s="197" t="s">
        <v>3582</v>
      </c>
      <c r="AO89" s="241" t="s">
        <v>13</v>
      </c>
      <c r="AP89" s="242" t="s">
        <v>1067</v>
      </c>
      <c r="AQ89" s="242" t="s">
        <v>43</v>
      </c>
      <c r="AR89" s="242">
        <v>20800</v>
      </c>
      <c r="AS89" s="243">
        <v>9360</v>
      </c>
      <c r="AT89" s="243">
        <v>525</v>
      </c>
      <c r="AU89" s="211" t="s">
        <v>3956</v>
      </c>
      <c r="AV89" s="197" t="s">
        <v>347</v>
      </c>
      <c r="AW89" s="134" t="str">
        <f>IFERROR(VLOOKUP(AV:AV,Q商品!B:E,4,0),"")</f>
        <v>2023年製 Primacy 4 195/65R15 91V サマータイヤ 翌営業日発送</v>
      </c>
      <c r="AX89" s="134" t="str">
        <f>IFERROR(VLOOKUP(B:B,在庫!B:M,12,0),"")</f>
        <v>2023年製</v>
      </c>
      <c r="AY89" s="246">
        <f>VLOOKUP(B:B,在庫!B:K,10,0)</f>
        <v>3</v>
      </c>
      <c r="AZ89" s="244">
        <v>605880316</v>
      </c>
      <c r="BA89" s="244">
        <v>605880371</v>
      </c>
      <c r="BC89" s="11" t="s">
        <v>2055</v>
      </c>
    </row>
    <row r="90" spans="1:55" s="11" customFormat="1" ht="19.5" customHeight="1">
      <c r="A90" s="11">
        <f t="shared" si="20"/>
        <v>1</v>
      </c>
      <c r="B90" s="249">
        <f t="shared" si="21"/>
        <v>2055516159269</v>
      </c>
      <c r="C90" s="235">
        <f>VLOOKUP(B:B,[1]MICHELIN!$B:$K,9,0)</f>
        <v>4</v>
      </c>
      <c r="D90" s="11" t="s">
        <v>4677</v>
      </c>
      <c r="E90" s="11" t="s">
        <v>1885</v>
      </c>
      <c r="F90" s="160" t="s">
        <v>6798</v>
      </c>
      <c r="G90" s="134"/>
      <c r="H90" s="132"/>
      <c r="I90" s="235">
        <f>VLOOKUP(B:B,[1]MICHELIN!$B:$K,10,0)</f>
        <v>8</v>
      </c>
      <c r="J90" s="132">
        <v>507</v>
      </c>
      <c r="K90" s="133" t="s">
        <v>1962</v>
      </c>
      <c r="L90" s="133">
        <v>8</v>
      </c>
      <c r="M90" s="135" t="s">
        <v>2014</v>
      </c>
      <c r="N90" s="236" t="s">
        <v>6839</v>
      </c>
      <c r="O90" s="236">
        <v>0</v>
      </c>
      <c r="P90" s="237">
        <v>17440</v>
      </c>
      <c r="Q90" s="238">
        <f t="shared" si="22"/>
        <v>15377.272727272726</v>
      </c>
      <c r="R90" s="144">
        <f t="shared" si="23"/>
        <v>0.15719775347324852</v>
      </c>
      <c r="S90" s="197">
        <v>1074475762</v>
      </c>
      <c r="T90" s="306" t="s">
        <v>7860</v>
      </c>
      <c r="U90" s="194">
        <f t="shared" si="24"/>
        <v>17440</v>
      </c>
      <c r="W90" s="239">
        <v>17440</v>
      </c>
      <c r="X90" s="136">
        <f t="shared" si="25"/>
        <v>12960</v>
      </c>
      <c r="Y90" s="240">
        <f t="shared" si="26"/>
        <v>15377.272727272726</v>
      </c>
      <c r="Z90" s="142">
        <f t="shared" si="27"/>
        <v>7.7350917431192601E-2</v>
      </c>
      <c r="AA90" s="137">
        <f t="shared" si="28"/>
        <v>0.15719775347324852</v>
      </c>
      <c r="AB90" s="145" t="s">
        <v>8742</v>
      </c>
      <c r="AC90" s="189">
        <f t="shared" si="29"/>
        <v>17098</v>
      </c>
      <c r="AD90" s="187">
        <f t="shared" si="30"/>
        <v>18789</v>
      </c>
      <c r="AE90" s="129">
        <f t="shared" si="31"/>
        <v>1691.01</v>
      </c>
      <c r="AF90" s="130">
        <f t="shared" si="32"/>
        <v>342.01</v>
      </c>
      <c r="AG90" s="131">
        <f t="shared" si="33"/>
        <v>1.8202671776039171E-2</v>
      </c>
      <c r="AH90" s="138">
        <f t="shared" si="34"/>
        <v>1349</v>
      </c>
      <c r="AI90" s="139">
        <f t="shared" si="35"/>
        <v>7.179732822396083E-2</v>
      </c>
      <c r="AJ90" s="139">
        <f t="shared" si="36"/>
        <v>0.13899508169720934</v>
      </c>
      <c r="AL90" s="197">
        <v>2055516159269</v>
      </c>
      <c r="AM90" s="197">
        <v>4985009705629</v>
      </c>
      <c r="AN90" s="197" t="s">
        <v>3612</v>
      </c>
      <c r="AO90" s="241" t="s">
        <v>14</v>
      </c>
      <c r="AP90" s="242" t="s">
        <v>1097</v>
      </c>
      <c r="AQ90" s="242" t="s">
        <v>35</v>
      </c>
      <c r="AR90" s="242">
        <v>28800</v>
      </c>
      <c r="AS90" s="243">
        <f>VLOOKUP(B:B,[1]MICHELIN!$B:$K,8,0)</f>
        <v>12960</v>
      </c>
      <c r="AT90" s="243">
        <v>525</v>
      </c>
      <c r="AU90" s="211" t="s">
        <v>3956</v>
      </c>
      <c r="AV90" s="197" t="s">
        <v>5411</v>
      </c>
      <c r="AW90" s="134" t="str">
        <f>IFERROR(VLOOKUP(AV:AV,Q商品!B:E,4,0),"")</f>
        <v>2023年製 PRIMACY 4+ 205/55R16 91W サマータイヤ 翌営業日発送</v>
      </c>
      <c r="AX90" s="134" t="str">
        <f>IFERROR(VLOOKUP(B:B,在庫!B:M,12,0),"")</f>
        <v>2023年製</v>
      </c>
      <c r="AY90" s="246">
        <f>VLOOKUP(B:B,在庫!B:K,10,0)</f>
        <v>2</v>
      </c>
      <c r="AZ90" s="244">
        <f>VLOOKUP(AL:AL,[1]MICHELIN!$B:$AH,32,0)</f>
        <v>644966988</v>
      </c>
      <c r="BA90" s="244">
        <f>VLOOKUP(AL:AL,[1]MICHELIN!$B:$AH,33,0)</f>
        <v>644969194</v>
      </c>
      <c r="BC90" s="11" t="s">
        <v>2055</v>
      </c>
    </row>
    <row r="91" spans="1:55" s="11" customFormat="1" ht="19.5" customHeight="1">
      <c r="A91" s="247">
        <f t="shared" si="20"/>
        <v>1</v>
      </c>
      <c r="B91" s="261">
        <f t="shared" si="21"/>
        <v>2154517159664</v>
      </c>
      <c r="C91" s="235">
        <f>VLOOKUP(B:B,[1]MICHELIN!$B:$K,9,0)</f>
        <v>41</v>
      </c>
      <c r="D91" s="11" t="s">
        <v>4677</v>
      </c>
      <c r="E91" s="11" t="s">
        <v>6853</v>
      </c>
      <c r="F91" s="160" t="s">
        <v>7240</v>
      </c>
      <c r="G91" s="134"/>
      <c r="H91" s="132"/>
      <c r="I91" s="235">
        <f>VLOOKUP(B:B,[1]MICHELIN!$B:$K,10,0)</f>
        <v>40</v>
      </c>
      <c r="J91" s="132" t="s">
        <v>12</v>
      </c>
      <c r="K91" s="133" t="s">
        <v>1962</v>
      </c>
      <c r="L91" s="133">
        <v>9</v>
      </c>
      <c r="M91" s="135" t="s">
        <v>3998</v>
      </c>
      <c r="N91" s="236" t="s">
        <v>7314</v>
      </c>
      <c r="O91" s="236">
        <v>0</v>
      </c>
      <c r="P91" s="237">
        <v>22800</v>
      </c>
      <c r="Q91" s="238">
        <f t="shared" si="22"/>
        <v>20250</v>
      </c>
      <c r="R91" s="144">
        <f t="shared" si="23"/>
        <v>0.27180246913580247</v>
      </c>
      <c r="S91" s="248">
        <v>1074475790</v>
      </c>
      <c r="T91" s="302" t="s">
        <v>7861</v>
      </c>
      <c r="U91" s="194">
        <f t="shared" si="24"/>
        <v>22800</v>
      </c>
      <c r="W91" s="239">
        <v>22800</v>
      </c>
      <c r="X91" s="136">
        <f t="shared" si="25"/>
        <v>14746</v>
      </c>
      <c r="Y91" s="240">
        <f t="shared" si="26"/>
        <v>20250</v>
      </c>
      <c r="Z91" s="142">
        <f t="shared" si="27"/>
        <v>7.728070175438595E-2</v>
      </c>
      <c r="AA91" s="137">
        <f t="shared" si="28"/>
        <v>0.27180246913580247</v>
      </c>
      <c r="AB91" s="145">
        <v>1</v>
      </c>
      <c r="AC91" s="189">
        <f t="shared" si="29"/>
        <v>22352</v>
      </c>
      <c r="AD91" s="187">
        <f t="shared" si="30"/>
        <v>24562</v>
      </c>
      <c r="AE91" s="129">
        <f t="shared" si="31"/>
        <v>2210.58</v>
      </c>
      <c r="AF91" s="130">
        <f t="shared" si="32"/>
        <v>448.57999999999993</v>
      </c>
      <c r="AG91" s="131">
        <f t="shared" si="33"/>
        <v>1.826317075156746E-2</v>
      </c>
      <c r="AH91" s="138">
        <f t="shared" si="34"/>
        <v>1762</v>
      </c>
      <c r="AI91" s="139">
        <f t="shared" si="35"/>
        <v>7.173682924843254E-2</v>
      </c>
      <c r="AJ91" s="139">
        <f t="shared" si="36"/>
        <v>0.253539298384235</v>
      </c>
      <c r="AL91" s="197">
        <v>2154517159664</v>
      </c>
      <c r="AM91" s="197">
        <v>3528704931903</v>
      </c>
      <c r="AN91" s="197" t="s">
        <v>3748</v>
      </c>
      <c r="AO91" s="241" t="s">
        <v>145</v>
      </c>
      <c r="AP91" s="242" t="s">
        <v>1331</v>
      </c>
      <c r="AQ91" s="242" t="s">
        <v>36</v>
      </c>
      <c r="AR91" s="242" t="s">
        <v>152</v>
      </c>
      <c r="AS91" s="243">
        <f>VLOOKUP(B:B,[1]MICHELIN!$B:$K,8,0)</f>
        <v>14746</v>
      </c>
      <c r="AT91" s="243">
        <v>525</v>
      </c>
      <c r="AU91" s="211" t="s">
        <v>3957</v>
      </c>
      <c r="AV91" s="197" t="s">
        <v>3398</v>
      </c>
      <c r="AW91" s="134" t="str">
        <f>IFERROR(VLOOKUP(AV:AV,Q商品!B:E,4,0),"")</f>
        <v>2022年製 PRIMACY 4+ 215/45R17 91V XL サマータイヤ 翌営業日発送</v>
      </c>
      <c r="AX91" s="134" t="str">
        <f>IFERROR(VLOOKUP(B:B,在庫!B:M,12,0),"")</f>
        <v>2022年製</v>
      </c>
      <c r="AY91" s="134">
        <f>VLOOKUP(B:B,在庫!B:K,10,0)</f>
        <v>3</v>
      </c>
      <c r="AZ91" s="244">
        <f>VLOOKUP(AL:AL,[1]MICHELIN!$B:$AH,32,0)</f>
        <v>620994294</v>
      </c>
      <c r="BA91" s="244">
        <f>VLOOKUP(AL:AL,[1]MICHELIN!$B:$AH,33,0)</f>
        <v>620994296</v>
      </c>
      <c r="BC91" s="11" t="s">
        <v>2055</v>
      </c>
    </row>
    <row r="92" spans="1:55" s="11" customFormat="1" ht="19.5" customHeight="1">
      <c r="A92" s="11">
        <f t="shared" si="20"/>
        <v>1</v>
      </c>
      <c r="B92" s="249">
        <f t="shared" si="21"/>
        <v>2056516159044</v>
      </c>
      <c r="C92" s="235">
        <f>VLOOKUP(B:B,[1]MICHELIN!$B:$K,9,0)</f>
        <v>0</v>
      </c>
      <c r="D92" s="11" t="s">
        <v>4677</v>
      </c>
      <c r="E92" s="11" t="s">
        <v>1016</v>
      </c>
      <c r="F92" s="160" t="s">
        <v>6860</v>
      </c>
      <c r="G92" s="134"/>
      <c r="H92" s="132"/>
      <c r="I92" s="235">
        <f>VLOOKUP(B:B,[1]MICHELIN!$B:$K,10,0)</f>
        <v>12</v>
      </c>
      <c r="J92" s="132" t="s">
        <v>12</v>
      </c>
      <c r="K92" s="133" t="s">
        <v>1962</v>
      </c>
      <c r="L92" s="133">
        <v>12</v>
      </c>
      <c r="M92" s="135" t="s">
        <v>3998</v>
      </c>
      <c r="N92" s="236" t="s">
        <v>2452</v>
      </c>
      <c r="O92" s="236">
        <v>0</v>
      </c>
      <c r="P92" s="237">
        <v>17600</v>
      </c>
      <c r="Q92" s="238">
        <f t="shared" si="22"/>
        <v>15045.454545454544</v>
      </c>
      <c r="R92" s="144">
        <f t="shared" si="23"/>
        <v>0.1173413897280966</v>
      </c>
      <c r="S92" s="197">
        <v>1074476400</v>
      </c>
      <c r="T92" s="306" t="s">
        <v>7863</v>
      </c>
      <c r="U92" s="194">
        <f t="shared" si="24"/>
        <v>17600</v>
      </c>
      <c r="W92" s="239">
        <v>17600</v>
      </c>
      <c r="X92" s="136">
        <f t="shared" si="25"/>
        <v>13280</v>
      </c>
      <c r="Y92" s="240">
        <f t="shared" si="26"/>
        <v>15045.454545454544</v>
      </c>
      <c r="Z92" s="142">
        <f t="shared" si="27"/>
        <v>7.7272727272727382E-2</v>
      </c>
      <c r="AA92" s="137">
        <f t="shared" si="28"/>
        <v>0.1173413897280966</v>
      </c>
      <c r="AB92" s="145">
        <v>1</v>
      </c>
      <c r="AC92" s="189">
        <f t="shared" si="29"/>
        <v>17254</v>
      </c>
      <c r="AD92" s="187">
        <f t="shared" si="30"/>
        <v>18960</v>
      </c>
      <c r="AE92" s="129">
        <f t="shared" si="31"/>
        <v>1706.3999999999999</v>
      </c>
      <c r="AF92" s="130">
        <f t="shared" si="32"/>
        <v>346.39999999999986</v>
      </c>
      <c r="AG92" s="131">
        <f t="shared" si="33"/>
        <v>1.8270042194092818E-2</v>
      </c>
      <c r="AH92" s="138">
        <f t="shared" si="34"/>
        <v>1360</v>
      </c>
      <c r="AI92" s="139">
        <f t="shared" si="35"/>
        <v>7.1729957805907171E-2</v>
      </c>
      <c r="AJ92" s="139">
        <f t="shared" si="36"/>
        <v>9.907134753400379E-2</v>
      </c>
      <c r="AL92" s="197">
        <v>2056516159044</v>
      </c>
      <c r="AM92" s="197">
        <v>4985009700327</v>
      </c>
      <c r="AN92" s="197" t="s">
        <v>3591</v>
      </c>
      <c r="AO92" s="241" t="s">
        <v>13</v>
      </c>
      <c r="AP92" s="242" t="s">
        <v>1015</v>
      </c>
      <c r="AQ92" s="242" t="s">
        <v>50</v>
      </c>
      <c r="AR92" s="242">
        <v>29500</v>
      </c>
      <c r="AS92" s="243">
        <f>VLOOKUP(B:B,[1]MICHELIN!$B:$K,8,0)</f>
        <v>13280</v>
      </c>
      <c r="AT92" s="243">
        <v>1050</v>
      </c>
      <c r="AU92" s="211" t="s">
        <v>3956</v>
      </c>
      <c r="AV92" s="197" t="s">
        <v>349</v>
      </c>
      <c r="AW92" s="134" t="str">
        <f>IFERROR(VLOOKUP(AV:AV,Q商品!B:E,4,0),"")</f>
        <v>2023年製 Primacy 4 205/65R16 95V サマータイヤ 翌営業日発送</v>
      </c>
      <c r="AX92" s="134" t="str">
        <f>IFERROR(VLOOKUP(B:B,在庫!B:M,12,0),"")</f>
        <v>2023年製</v>
      </c>
      <c r="AY92" s="134">
        <f>VLOOKUP(B:B,在庫!B:K,10,0)</f>
        <v>1</v>
      </c>
      <c r="AZ92" s="244">
        <f>VLOOKUP(AL:AL,[1]MICHELIN!$B:$AH,32,0)</f>
        <v>605880307</v>
      </c>
      <c r="BA92" s="244">
        <f>VLOOKUP(AL:AL,[1]MICHELIN!$B:$AH,33,0)</f>
        <v>605880362</v>
      </c>
      <c r="BC92" s="11" t="s">
        <v>2055</v>
      </c>
    </row>
    <row r="93" spans="1:55" s="11" customFormat="1" ht="19.5" customHeight="1">
      <c r="A93" s="247">
        <f t="shared" si="20"/>
        <v>1</v>
      </c>
      <c r="B93" s="261">
        <f t="shared" si="21"/>
        <v>2154517159749</v>
      </c>
      <c r="C93" s="235">
        <f>VLOOKUP(B:B,[1]MICHELIN!$B:$K,9,0)</f>
        <v>0</v>
      </c>
      <c r="D93" s="11" t="s">
        <v>4677</v>
      </c>
      <c r="E93" s="11" t="s">
        <v>1018</v>
      </c>
      <c r="F93" s="160" t="s">
        <v>8419</v>
      </c>
      <c r="G93" s="134"/>
      <c r="H93" s="132"/>
      <c r="I93" s="235">
        <f>VLOOKUP(B:B,[1]MICHELIN!$B:$K,10,0)</f>
        <v>3</v>
      </c>
      <c r="J93" s="132"/>
      <c r="K93" s="133" t="s">
        <v>1962</v>
      </c>
      <c r="L93" s="133">
        <v>14</v>
      </c>
      <c r="M93" s="135"/>
      <c r="N93" s="236"/>
      <c r="O93" s="236"/>
      <c r="P93" s="237"/>
      <c r="Q93" s="238">
        <f t="shared" si="22"/>
        <v>-477.27272727272725</v>
      </c>
      <c r="R93" s="144">
        <f t="shared" si="23"/>
        <v>23.636952380952383</v>
      </c>
      <c r="S93" s="248">
        <v>1074476401</v>
      </c>
      <c r="T93" s="303" t="s">
        <v>7864</v>
      </c>
      <c r="U93" s="194">
        <f t="shared" si="24"/>
        <v>0</v>
      </c>
      <c r="W93" s="239"/>
      <c r="X93" s="136">
        <f t="shared" si="25"/>
        <v>10804</v>
      </c>
      <c r="Y93" s="240">
        <f t="shared" si="26"/>
        <v>-477.27272727272725</v>
      </c>
      <c r="Z93" s="142" t="str">
        <f t="shared" si="27"/>
        <v/>
      </c>
      <c r="AA93" s="137">
        <f t="shared" si="28"/>
        <v>23.636952380952383</v>
      </c>
      <c r="AB93" s="145"/>
      <c r="AC93" s="189">
        <f t="shared" si="29"/>
        <v>0</v>
      </c>
      <c r="AD93" s="187">
        <f t="shared" si="30"/>
        <v>0</v>
      </c>
      <c r="AE93" s="129">
        <f t="shared" si="31"/>
        <v>0</v>
      </c>
      <c r="AF93" s="130">
        <f t="shared" si="32"/>
        <v>0</v>
      </c>
      <c r="AG93" s="131" t="str">
        <f t="shared" si="33"/>
        <v/>
      </c>
      <c r="AH93" s="138">
        <f t="shared" si="34"/>
        <v>0</v>
      </c>
      <c r="AI93" s="139" t="str">
        <f t="shared" si="35"/>
        <v/>
      </c>
      <c r="AJ93" s="139" t="str">
        <f t="shared" si="36"/>
        <v/>
      </c>
      <c r="AL93" s="197">
        <v>2154517159749</v>
      </c>
      <c r="AM93" s="197">
        <v>4985009700372</v>
      </c>
      <c r="AN93" s="197" t="s">
        <v>152</v>
      </c>
      <c r="AO93" s="241" t="s">
        <v>1013</v>
      </c>
      <c r="AP93" s="242" t="s">
        <v>1330</v>
      </c>
      <c r="AQ93" s="242" t="s">
        <v>36</v>
      </c>
      <c r="AR93" s="242" t="s">
        <v>152</v>
      </c>
      <c r="AS93" s="243">
        <v>10804</v>
      </c>
      <c r="AT93" s="243">
        <v>525</v>
      </c>
      <c r="AU93" s="211" t="s">
        <v>3957</v>
      </c>
      <c r="AV93" s="197" t="s">
        <v>359</v>
      </c>
      <c r="AW93" s="134" t="str">
        <f>IFERROR(VLOOKUP(AV:AV,Q商品!B:E,4,0),"")</f>
        <v>2021年製 Primacy 4 215/45R17 91W XL サマータイヤ 翌営業日発送</v>
      </c>
      <c r="AX93" s="134" t="str">
        <f>IFERROR(VLOOKUP(B:B,在庫!B:M,12,0),"")</f>
        <v>2021年製</v>
      </c>
      <c r="AY93" s="134">
        <f>VLOOKUP(B:B,在庫!B:K,10,0)</f>
        <v>2</v>
      </c>
      <c r="AZ93" s="244" t="s">
        <v>152</v>
      </c>
      <c r="BA93" s="244" t="s">
        <v>152</v>
      </c>
      <c r="BC93" s="11" t="s">
        <v>150</v>
      </c>
    </row>
    <row r="94" spans="1:55" s="11" customFormat="1" ht="19.5" customHeight="1">
      <c r="A94" s="11">
        <f t="shared" si="20"/>
        <v>1</v>
      </c>
      <c r="B94" s="249">
        <f t="shared" si="21"/>
        <v>2156016159046</v>
      </c>
      <c r="C94" s="235">
        <f>VLOOKUP(B:B,[1]MICHELIN!$B:$K,9,0)</f>
        <v>3</v>
      </c>
      <c r="D94" s="11" t="s">
        <v>4677</v>
      </c>
      <c r="E94" s="11" t="s">
        <v>1019</v>
      </c>
      <c r="F94" s="160" t="s">
        <v>6890</v>
      </c>
      <c r="G94" s="134"/>
      <c r="H94" s="132"/>
      <c r="I94" s="235">
        <f>VLOOKUP(B:B,[1]MICHELIN!$B:$K,10,0)</f>
        <v>0</v>
      </c>
      <c r="J94" s="132"/>
      <c r="K94" s="133" t="s">
        <v>1962</v>
      </c>
      <c r="L94" s="133">
        <v>19</v>
      </c>
      <c r="M94" s="135"/>
      <c r="N94" s="236"/>
      <c r="O94" s="236"/>
      <c r="P94" s="237"/>
      <c r="Q94" s="238">
        <f t="shared" si="22"/>
        <v>-954.5454545454545</v>
      </c>
      <c r="R94" s="144">
        <f t="shared" si="23"/>
        <v>12.848571428571429</v>
      </c>
      <c r="S94" s="197">
        <v>1074476079</v>
      </c>
      <c r="T94" s="303" t="s">
        <v>7866</v>
      </c>
      <c r="U94" s="194">
        <f t="shared" si="24"/>
        <v>13935</v>
      </c>
      <c r="V94" s="11">
        <v>900</v>
      </c>
      <c r="W94" s="239">
        <v>14835</v>
      </c>
      <c r="X94" s="136">
        <f t="shared" si="25"/>
        <v>11310</v>
      </c>
      <c r="Y94" s="240">
        <f t="shared" si="26"/>
        <v>12531.81818181818</v>
      </c>
      <c r="Z94" s="142" t="str">
        <f t="shared" si="27"/>
        <v/>
      </c>
      <c r="AA94" s="137">
        <f t="shared" si="28"/>
        <v>9.7497279651795304E-2</v>
      </c>
      <c r="AB94" s="145"/>
      <c r="AC94" s="189">
        <f t="shared" si="29"/>
        <v>13661</v>
      </c>
      <c r="AD94" s="187">
        <f t="shared" si="30"/>
        <v>15012</v>
      </c>
      <c r="AE94" s="129">
        <f t="shared" si="31"/>
        <v>1351.08</v>
      </c>
      <c r="AF94" s="130">
        <f t="shared" si="32"/>
        <v>274.07999999999993</v>
      </c>
      <c r="AG94" s="131">
        <f t="shared" si="33"/>
        <v>1.8257394084732211E-2</v>
      </c>
      <c r="AH94" s="138">
        <f t="shared" si="34"/>
        <v>1077</v>
      </c>
      <c r="AI94" s="139">
        <f t="shared" si="35"/>
        <v>7.1742605915267779E-2</v>
      </c>
      <c r="AJ94" s="139">
        <f t="shared" si="36"/>
        <v>7.9239885567063101E-2</v>
      </c>
      <c r="AL94" s="197">
        <v>2156016159046</v>
      </c>
      <c r="AM94" s="197">
        <v>4985009700280</v>
      </c>
      <c r="AN94" s="197" t="s">
        <v>3588</v>
      </c>
      <c r="AO94" s="241" t="s">
        <v>13</v>
      </c>
      <c r="AP94" s="242" t="s">
        <v>1279</v>
      </c>
      <c r="AQ94" s="242" t="s">
        <v>48</v>
      </c>
      <c r="AR94" s="242">
        <v>26300</v>
      </c>
      <c r="AS94" s="243">
        <v>11310</v>
      </c>
      <c r="AT94" s="243">
        <v>1050</v>
      </c>
      <c r="AU94" s="211" t="s">
        <v>3956</v>
      </c>
      <c r="AV94" s="197" t="s">
        <v>351</v>
      </c>
      <c r="AW94" s="134" t="str">
        <f>IFERROR(VLOOKUP(AV:AV,Q商品!B:E,4,0),"")</f>
        <v>2022年製 Primacy 4 215/60R16 99V XL サマータイヤ 翌営業日発送</v>
      </c>
      <c r="AX94" s="134" t="str">
        <f>IFERROR(VLOOKUP(B:B,在庫!B:M,12,0),"")</f>
        <v/>
      </c>
      <c r="AY94" s="246" t="e">
        <f>VLOOKUP(B:B,在庫!B:K,10,0)</f>
        <v>#N/A</v>
      </c>
      <c r="AZ94" s="244">
        <v>605880305</v>
      </c>
      <c r="BA94" s="244">
        <v>605880360</v>
      </c>
      <c r="BC94" s="11" t="s">
        <v>2055</v>
      </c>
    </row>
    <row r="95" spans="1:55" s="11" customFormat="1" ht="19.5" customHeight="1">
      <c r="A95" s="247">
        <f t="shared" si="20"/>
        <v>1</v>
      </c>
      <c r="B95" s="261">
        <f t="shared" si="21"/>
        <v>2354018159730</v>
      </c>
      <c r="C95" s="235">
        <f>VLOOKUP(B:B,[1]MICHELIN!$B:$K,9,0)</f>
        <v>0</v>
      </c>
      <c r="D95" s="11" t="s">
        <v>4677</v>
      </c>
      <c r="E95" s="11" t="s">
        <v>1026</v>
      </c>
      <c r="F95" s="160" t="s">
        <v>8421</v>
      </c>
      <c r="G95" s="134"/>
      <c r="H95" s="132"/>
      <c r="I95" s="235">
        <f>VLOOKUP(B:B,[1]MICHELIN!$B:$K,10,0)</f>
        <v>3</v>
      </c>
      <c r="J95" s="132"/>
      <c r="K95" s="133" t="s">
        <v>1962</v>
      </c>
      <c r="L95" s="133">
        <v>28</v>
      </c>
      <c r="M95" s="135"/>
      <c r="N95" s="236"/>
      <c r="O95" s="236"/>
      <c r="P95" s="237"/>
      <c r="Q95" s="238">
        <f t="shared" si="22"/>
        <v>-954.5454545454545</v>
      </c>
      <c r="R95" s="144">
        <f t="shared" si="23"/>
        <v>17.524095238095239</v>
      </c>
      <c r="S95" s="248"/>
      <c r="T95" s="304"/>
      <c r="U95" s="194">
        <f t="shared" si="24"/>
        <v>0</v>
      </c>
      <c r="W95" s="239"/>
      <c r="X95" s="136">
        <f t="shared" si="25"/>
        <v>15773</v>
      </c>
      <c r="Y95" s="240">
        <f t="shared" si="26"/>
        <v>-954.5454545454545</v>
      </c>
      <c r="Z95" s="142" t="str">
        <f t="shared" si="27"/>
        <v/>
      </c>
      <c r="AA95" s="137">
        <f t="shared" si="28"/>
        <v>17.524095238095239</v>
      </c>
      <c r="AB95" s="145"/>
      <c r="AC95" s="189">
        <f t="shared" si="29"/>
        <v>0</v>
      </c>
      <c r="AD95" s="187">
        <f t="shared" si="30"/>
        <v>0</v>
      </c>
      <c r="AE95" s="129">
        <f t="shared" si="31"/>
        <v>0</v>
      </c>
      <c r="AF95" s="130">
        <f t="shared" si="32"/>
        <v>0</v>
      </c>
      <c r="AG95" s="131" t="str">
        <f t="shared" si="33"/>
        <v/>
      </c>
      <c r="AH95" s="138">
        <f t="shared" si="34"/>
        <v>0</v>
      </c>
      <c r="AI95" s="139" t="str">
        <f t="shared" si="35"/>
        <v/>
      </c>
      <c r="AJ95" s="139" t="str">
        <f t="shared" si="36"/>
        <v/>
      </c>
      <c r="AL95" s="197">
        <v>2354018159730</v>
      </c>
      <c r="AM95" s="197">
        <v>4985009701553</v>
      </c>
      <c r="AN95" s="197" t="s">
        <v>152</v>
      </c>
      <c r="AO95" s="241" t="s">
        <v>1013</v>
      </c>
      <c r="AP95" s="242" t="s">
        <v>1025</v>
      </c>
      <c r="AQ95" s="242" t="s">
        <v>34</v>
      </c>
      <c r="AR95" s="242" t="s">
        <v>152</v>
      </c>
      <c r="AS95" s="243">
        <v>15773</v>
      </c>
      <c r="AT95" s="243">
        <v>1050</v>
      </c>
      <c r="AU95" s="211" t="s">
        <v>3957</v>
      </c>
      <c r="AV95" s="197"/>
      <c r="AW95" s="134" t="str">
        <f>IFERROR(VLOOKUP(AV:AV,Q商品!B:E,4,0),"")</f>
        <v/>
      </c>
      <c r="AX95" s="134" t="str">
        <f>IFERROR(VLOOKUP(B:B,在庫!B:M,12,0),"")</f>
        <v>2022年製</v>
      </c>
      <c r="AY95" s="246">
        <f>VLOOKUP(B:B,在庫!B:K,10,0)</f>
        <v>2</v>
      </c>
      <c r="AZ95" s="244" t="s">
        <v>152</v>
      </c>
      <c r="BA95" s="244" t="s">
        <v>152</v>
      </c>
      <c r="BC95" s="11" t="e">
        <v>#N/A</v>
      </c>
    </row>
    <row r="96" spans="1:55" s="11" customFormat="1" ht="19.5" customHeight="1">
      <c r="A96" s="11">
        <f t="shared" si="20"/>
        <v>1</v>
      </c>
      <c r="B96" s="249">
        <f t="shared" si="21"/>
        <v>2354518159254</v>
      </c>
      <c r="C96" s="235">
        <f>VLOOKUP(B:B,[1]MICHELIN!$B:$K,9,0)</f>
        <v>41</v>
      </c>
      <c r="D96" s="11" t="s">
        <v>4677</v>
      </c>
      <c r="E96" s="11" t="s">
        <v>6859</v>
      </c>
      <c r="F96" s="160" t="s">
        <v>7004</v>
      </c>
      <c r="G96" s="134"/>
      <c r="H96" s="132"/>
      <c r="I96" s="235">
        <f>VLOOKUP(B:B,[1]MICHELIN!$B:$K,10,0)</f>
        <v>12</v>
      </c>
      <c r="J96" s="132"/>
      <c r="K96" s="133" t="s">
        <v>1962</v>
      </c>
      <c r="L96" s="133">
        <v>29</v>
      </c>
      <c r="M96" s="135" t="s">
        <v>5559</v>
      </c>
      <c r="N96" s="236"/>
      <c r="O96" s="236"/>
      <c r="P96" s="237"/>
      <c r="Q96" s="238">
        <f t="shared" si="22"/>
        <v>-954.5454545454545</v>
      </c>
      <c r="R96" s="144">
        <f t="shared" si="23"/>
        <v>21.512380952380955</v>
      </c>
      <c r="S96" s="197">
        <v>1074476650</v>
      </c>
      <c r="T96" s="303" t="s">
        <v>7868</v>
      </c>
      <c r="U96" s="194">
        <f t="shared" si="24"/>
        <v>0</v>
      </c>
      <c r="W96" s="239"/>
      <c r="X96" s="136">
        <f t="shared" si="25"/>
        <v>19580</v>
      </c>
      <c r="Y96" s="240">
        <f t="shared" si="26"/>
        <v>-954.5454545454545</v>
      </c>
      <c r="Z96" s="142" t="str">
        <f t="shared" si="27"/>
        <v/>
      </c>
      <c r="AA96" s="137">
        <f t="shared" si="28"/>
        <v>21.512380952380955</v>
      </c>
      <c r="AB96" s="334" t="s">
        <v>8715</v>
      </c>
      <c r="AC96" s="189">
        <f t="shared" si="29"/>
        <v>0</v>
      </c>
      <c r="AD96" s="187">
        <f t="shared" si="30"/>
        <v>0</v>
      </c>
      <c r="AE96" s="129">
        <f t="shared" si="31"/>
        <v>0</v>
      </c>
      <c r="AF96" s="130">
        <f t="shared" si="32"/>
        <v>0</v>
      </c>
      <c r="AG96" s="131" t="str">
        <f t="shared" si="33"/>
        <v/>
      </c>
      <c r="AH96" s="138">
        <f t="shared" si="34"/>
        <v>0</v>
      </c>
      <c r="AI96" s="139" t="str">
        <f t="shared" si="35"/>
        <v/>
      </c>
      <c r="AJ96" s="139" t="str">
        <f t="shared" si="36"/>
        <v/>
      </c>
      <c r="AL96" s="197">
        <v>2354518159254</v>
      </c>
      <c r="AM96" s="197">
        <v>4985009705476</v>
      </c>
      <c r="AN96" s="197" t="s">
        <v>3633</v>
      </c>
      <c r="AO96" s="241" t="s">
        <v>14</v>
      </c>
      <c r="AP96" s="242" t="s">
        <v>949</v>
      </c>
      <c r="AQ96" s="242" t="s">
        <v>69</v>
      </c>
      <c r="AR96" s="242">
        <v>43500</v>
      </c>
      <c r="AS96" s="243">
        <v>19580</v>
      </c>
      <c r="AT96" s="243">
        <v>1050</v>
      </c>
      <c r="AU96" s="211" t="s">
        <v>3956</v>
      </c>
      <c r="AV96" s="197" t="s">
        <v>325</v>
      </c>
      <c r="AW96" s="134" t="str">
        <f>IFERROR(VLOOKUP(AV:AV,Q商品!B:E,4,0),"")</f>
        <v>2023年製 PRIMACY 4+ 235/45ZR18 98Y XL サマータイヤ 翌営業日発送</v>
      </c>
      <c r="AX96" s="134" t="str">
        <f>IFERROR(VLOOKUP(B:B,在庫!B:M,12,0),"")</f>
        <v>2023年製</v>
      </c>
      <c r="AY96" s="134">
        <f>VLOOKUP(B:B,在庫!B:K,10,0)</f>
        <v>3</v>
      </c>
      <c r="AZ96" s="244" t="s">
        <v>8743</v>
      </c>
      <c r="BA96" s="244" t="s">
        <v>8743</v>
      </c>
      <c r="BC96" s="11" t="s">
        <v>150</v>
      </c>
    </row>
    <row r="97" spans="1:55" s="11" customFormat="1" ht="19.5" customHeight="1">
      <c r="A97" s="11">
        <f t="shared" si="20"/>
        <v>1</v>
      </c>
      <c r="B97" s="249">
        <f t="shared" si="21"/>
        <v>2355017159042</v>
      </c>
      <c r="C97" s="235">
        <f>VLOOKUP(B:B,[1]MICHELIN!$B:$K,9,0)</f>
        <v>4</v>
      </c>
      <c r="D97" s="11" t="s">
        <v>4677</v>
      </c>
      <c r="E97" s="11" t="s">
        <v>1030</v>
      </c>
      <c r="F97" s="160" t="s">
        <v>6861</v>
      </c>
      <c r="G97" s="134"/>
      <c r="H97" s="132"/>
      <c r="I97" s="235">
        <f>VLOOKUP(B:B,[1]MICHELIN!$B:$K,10,0)</f>
        <v>8</v>
      </c>
      <c r="J97" s="132" t="s">
        <v>12</v>
      </c>
      <c r="K97" s="133" t="s">
        <v>1962</v>
      </c>
      <c r="L97" s="133">
        <v>30</v>
      </c>
      <c r="M97" s="135" t="s">
        <v>3998</v>
      </c>
      <c r="N97" s="236" t="s">
        <v>2454</v>
      </c>
      <c r="O97" s="236">
        <v>0</v>
      </c>
      <c r="P97" s="237">
        <v>21290</v>
      </c>
      <c r="Q97" s="238">
        <f t="shared" si="22"/>
        <v>18400</v>
      </c>
      <c r="R97" s="144">
        <f t="shared" si="23"/>
        <v>9.0217391304347833E-2</v>
      </c>
      <c r="S97" s="197">
        <v>1074476590</v>
      </c>
      <c r="T97" s="302" t="s">
        <v>7869</v>
      </c>
      <c r="U97" s="194">
        <f t="shared" si="24"/>
        <v>21290</v>
      </c>
      <c r="W97" s="239">
        <v>21290</v>
      </c>
      <c r="X97" s="136">
        <f t="shared" si="25"/>
        <v>16740</v>
      </c>
      <c r="Y97" s="240">
        <f t="shared" si="26"/>
        <v>18400</v>
      </c>
      <c r="Z97" s="142">
        <f t="shared" si="27"/>
        <v>7.7313292625645902E-2</v>
      </c>
      <c r="AA97" s="137">
        <f t="shared" si="28"/>
        <v>9.0217391304347833E-2</v>
      </c>
      <c r="AB97" s="145">
        <v>1</v>
      </c>
      <c r="AC97" s="189">
        <f t="shared" si="29"/>
        <v>20872</v>
      </c>
      <c r="AD97" s="187">
        <f t="shared" si="30"/>
        <v>22936</v>
      </c>
      <c r="AE97" s="129">
        <f t="shared" si="31"/>
        <v>2064.2399999999998</v>
      </c>
      <c r="AF97" s="130">
        <f t="shared" si="32"/>
        <v>418.23999999999978</v>
      </c>
      <c r="AG97" s="131">
        <f t="shared" si="33"/>
        <v>1.8235088943146138E-2</v>
      </c>
      <c r="AH97" s="138">
        <f t="shared" si="34"/>
        <v>1646</v>
      </c>
      <c r="AI97" s="139">
        <f t="shared" si="35"/>
        <v>7.1764911056853856E-2</v>
      </c>
      <c r="AJ97" s="139">
        <f t="shared" si="36"/>
        <v>7.1982302361201692E-2</v>
      </c>
      <c r="AL97" s="197">
        <v>2355017159042</v>
      </c>
      <c r="AM97" s="197">
        <v>4985009700167</v>
      </c>
      <c r="AN97" s="197" t="s">
        <v>3597</v>
      </c>
      <c r="AO97" s="241" t="s">
        <v>13</v>
      </c>
      <c r="AP97" s="242" t="s">
        <v>1029</v>
      </c>
      <c r="AQ97" s="242" t="s">
        <v>53</v>
      </c>
      <c r="AR97" s="242">
        <v>37200</v>
      </c>
      <c r="AS97" s="243">
        <f>VLOOKUP(B:B,[1]MICHELIN!$B:$K,8,0)</f>
        <v>16740</v>
      </c>
      <c r="AT97" s="243">
        <v>1050</v>
      </c>
      <c r="AU97" s="211" t="s">
        <v>3956</v>
      </c>
      <c r="AV97" s="197" t="s">
        <v>352</v>
      </c>
      <c r="AW97" s="134" t="str">
        <f>IFERROR(VLOOKUP(AV:AV,Q商品!B:E,4,0),"")</f>
        <v>2023年製 Primacy 4 235/50R17 96W サマータイヤ 翌営業日発送</v>
      </c>
      <c r="AX97" s="134" t="str">
        <f>IFERROR(VLOOKUP(B:B,在庫!B:M,12,0),"")</f>
        <v>2023年製</v>
      </c>
      <c r="AY97" s="134">
        <f>VLOOKUP(B:B,在庫!B:K,10,0)</f>
        <v>2</v>
      </c>
      <c r="AZ97" s="244">
        <f>VLOOKUP(AL:AL,[1]MICHELIN!$B:$AH,32,0)</f>
        <v>605880302</v>
      </c>
      <c r="BA97" s="244">
        <f>VLOOKUP(AL:AL,[1]MICHELIN!$B:$AH,33,0)</f>
        <v>605880357</v>
      </c>
      <c r="BC97" s="11" t="s">
        <v>2055</v>
      </c>
    </row>
    <row r="98" spans="1:55" s="11" customFormat="1" ht="19.5" customHeight="1">
      <c r="A98" s="11">
        <f t="shared" si="20"/>
        <v>1</v>
      </c>
      <c r="B98" s="249">
        <f t="shared" si="21"/>
        <v>2355018159140</v>
      </c>
      <c r="C98" s="235">
        <f>VLOOKUP(B:B,[1]MICHELIN!$B:$K,9,0)</f>
        <v>25</v>
      </c>
      <c r="D98" s="11" t="s">
        <v>4677</v>
      </c>
      <c r="E98" s="11" t="s">
        <v>1031</v>
      </c>
      <c r="F98" s="160" t="s">
        <v>6862</v>
      </c>
      <c r="G98" s="134"/>
      <c r="H98" s="132"/>
      <c r="I98" s="235">
        <f>VLOOKUP(B:B,[1]MICHELIN!$B:$K,10,0)</f>
        <v>7</v>
      </c>
      <c r="J98" s="132">
        <v>2135</v>
      </c>
      <c r="K98" s="133" t="s">
        <v>1962</v>
      </c>
      <c r="L98" s="133">
        <v>31</v>
      </c>
      <c r="M98" s="135" t="s">
        <v>2014</v>
      </c>
      <c r="N98" s="236" t="s">
        <v>2455</v>
      </c>
      <c r="O98" s="236">
        <v>0</v>
      </c>
      <c r="P98" s="237">
        <v>23200</v>
      </c>
      <c r="Q98" s="238">
        <f t="shared" si="22"/>
        <v>20136.363636363636</v>
      </c>
      <c r="R98" s="144">
        <f t="shared" si="23"/>
        <v>0.10609480812641083</v>
      </c>
      <c r="S98" s="197">
        <v>1074476592</v>
      </c>
      <c r="T98" s="306" t="s">
        <v>7870</v>
      </c>
      <c r="U98" s="194">
        <f t="shared" si="24"/>
        <v>23200</v>
      </c>
      <c r="W98" s="239">
        <v>23200</v>
      </c>
      <c r="X98" s="136">
        <f t="shared" si="25"/>
        <v>18000</v>
      </c>
      <c r="Y98" s="240">
        <f t="shared" si="26"/>
        <v>20136.363636363636</v>
      </c>
      <c r="Z98" s="142">
        <f t="shared" si="27"/>
        <v>7.7327586206896504E-2</v>
      </c>
      <c r="AA98" s="137">
        <f t="shared" si="28"/>
        <v>0.10609480812641083</v>
      </c>
      <c r="AB98" s="145" t="s">
        <v>8742</v>
      </c>
      <c r="AC98" s="189">
        <f t="shared" si="29"/>
        <v>22745</v>
      </c>
      <c r="AD98" s="187">
        <f t="shared" si="30"/>
        <v>24994</v>
      </c>
      <c r="AE98" s="129">
        <f t="shared" si="31"/>
        <v>2249.46</v>
      </c>
      <c r="AF98" s="130">
        <f t="shared" si="32"/>
        <v>455.46000000000004</v>
      </c>
      <c r="AG98" s="131">
        <f t="shared" si="33"/>
        <v>1.8222773465631753E-2</v>
      </c>
      <c r="AH98" s="138">
        <f t="shared" si="34"/>
        <v>1794</v>
      </c>
      <c r="AI98" s="139">
        <f t="shared" si="35"/>
        <v>7.1777226534368244E-2</v>
      </c>
      <c r="AJ98" s="139">
        <f t="shared" si="36"/>
        <v>8.7872034660779072E-2</v>
      </c>
      <c r="AL98" s="197">
        <v>2355018159140</v>
      </c>
      <c r="AM98" s="197">
        <v>4985009700068</v>
      </c>
      <c r="AN98" s="197" t="s">
        <v>3606</v>
      </c>
      <c r="AO98" s="241" t="s">
        <v>13</v>
      </c>
      <c r="AP98" s="242" t="s">
        <v>951</v>
      </c>
      <c r="AQ98" s="242" t="s">
        <v>54</v>
      </c>
      <c r="AR98" s="242">
        <v>40000</v>
      </c>
      <c r="AS98" s="243">
        <f>VLOOKUP(B:B,[1]MICHELIN!$B:$K,8,0)</f>
        <v>18000</v>
      </c>
      <c r="AT98" s="243">
        <v>1050</v>
      </c>
      <c r="AU98" s="211" t="s">
        <v>3956</v>
      </c>
      <c r="AV98" s="197" t="s">
        <v>353</v>
      </c>
      <c r="AW98" s="134" t="str">
        <f>IFERROR(VLOOKUP(AV:AV,Q商品!B:E,4,0),"")</f>
        <v>2023年製 Primacy 4 235/50R18 101Y XL サマータイヤ 翌営業日発送</v>
      </c>
      <c r="AX98" s="134" t="str">
        <f>IFERROR(VLOOKUP(B:B,在庫!B:M,12,0),"")</f>
        <v>2023年製</v>
      </c>
      <c r="AY98" s="134">
        <f>VLOOKUP(B:B,在庫!B:K,10,0)</f>
        <v>2</v>
      </c>
      <c r="AZ98" s="244">
        <f>VLOOKUP(AL:AL,[1]MICHELIN!$B:$AH,32,0)</f>
        <v>605880298</v>
      </c>
      <c r="BA98" s="244">
        <f>VLOOKUP(AL:AL,[1]MICHELIN!$B:$AH,33,0)</f>
        <v>605880353</v>
      </c>
      <c r="BC98" s="11" t="s">
        <v>2055</v>
      </c>
    </row>
    <row r="99" spans="1:55" s="11" customFormat="1" ht="19.5" customHeight="1">
      <c r="A99" s="11">
        <f t="shared" si="20"/>
        <v>1</v>
      </c>
      <c r="B99" s="249">
        <f t="shared" si="21"/>
        <v>2356016159040</v>
      </c>
      <c r="C99" s="235">
        <f>VLOOKUP(B:B,[1]MICHELIN!$B:$K,9,0)</f>
        <v>12</v>
      </c>
      <c r="D99" s="11" t="s">
        <v>4677</v>
      </c>
      <c r="E99" s="11" t="s">
        <v>1033</v>
      </c>
      <c r="F99" s="160" t="s">
        <v>6863</v>
      </c>
      <c r="G99" s="134"/>
      <c r="H99" s="132"/>
      <c r="I99" s="235">
        <f>VLOOKUP(B:B,[1]MICHELIN!$B:$K,10,0)</f>
        <v>0</v>
      </c>
      <c r="J99" s="132" t="s">
        <v>12</v>
      </c>
      <c r="K99" s="133" t="s">
        <v>1962</v>
      </c>
      <c r="L99" s="133">
        <v>33</v>
      </c>
      <c r="M99" s="135" t="s">
        <v>3998</v>
      </c>
      <c r="N99" s="236" t="s">
        <v>2456</v>
      </c>
      <c r="O99" s="236">
        <v>0</v>
      </c>
      <c r="P99" s="237">
        <v>17650</v>
      </c>
      <c r="Q99" s="238">
        <f t="shared" si="22"/>
        <v>15090.90909090909</v>
      </c>
      <c r="R99" s="144">
        <f t="shared" si="23"/>
        <v>9.0180722891566215E-2</v>
      </c>
      <c r="S99" s="197">
        <v>1074476513</v>
      </c>
      <c r="T99" s="302" t="s">
        <v>7871</v>
      </c>
      <c r="U99" s="194">
        <f t="shared" ref="U99:U130" si="37">W99-V99</f>
        <v>17650</v>
      </c>
      <c r="W99" s="239">
        <v>17650</v>
      </c>
      <c r="X99" s="136">
        <f t="shared" si="25"/>
        <v>13730</v>
      </c>
      <c r="Y99" s="240">
        <f t="shared" si="26"/>
        <v>15090.90909090909</v>
      </c>
      <c r="Z99" s="142">
        <f t="shared" si="27"/>
        <v>7.7280453257790427E-2</v>
      </c>
      <c r="AA99" s="137">
        <f t="shared" si="28"/>
        <v>9.0180722891566215E-2</v>
      </c>
      <c r="AB99" s="145">
        <v>1</v>
      </c>
      <c r="AC99" s="189">
        <f t="shared" ref="AC99:AC130" si="38">ROUNDDOWN(U99/1.02,0)</f>
        <v>17303</v>
      </c>
      <c r="AD99" s="187">
        <f t="shared" ref="AD99:AD130" si="39">ROUNDDOWN(AC99/0.91,0)</f>
        <v>19014</v>
      </c>
      <c r="AE99" s="129">
        <f t="shared" si="31"/>
        <v>1711.26</v>
      </c>
      <c r="AF99" s="130">
        <f t="shared" si="32"/>
        <v>347.26</v>
      </c>
      <c r="AG99" s="131">
        <f t="shared" si="33"/>
        <v>1.8263384874303144E-2</v>
      </c>
      <c r="AH99" s="138">
        <f t="shared" si="34"/>
        <v>1364</v>
      </c>
      <c r="AI99" s="139">
        <f t="shared" si="35"/>
        <v>7.1736615125696859E-2</v>
      </c>
      <c r="AJ99" s="139">
        <f t="shared" si="36"/>
        <v>7.1917338017263077E-2</v>
      </c>
      <c r="AL99" s="197">
        <v>2356016159040</v>
      </c>
      <c r="AM99" s="197">
        <v>4985009700310</v>
      </c>
      <c r="AN99" s="197" t="s">
        <v>3590</v>
      </c>
      <c r="AO99" s="241" t="s">
        <v>13</v>
      </c>
      <c r="AP99" s="242" t="s">
        <v>1032</v>
      </c>
      <c r="AQ99" s="242" t="s">
        <v>56</v>
      </c>
      <c r="AR99" s="242">
        <v>30500</v>
      </c>
      <c r="AS99" s="243">
        <f>VLOOKUP(B:B,[1]MICHELIN!$B:$K,8,0)</f>
        <v>13730</v>
      </c>
      <c r="AT99" s="243">
        <v>1050</v>
      </c>
      <c r="AU99" s="211" t="s">
        <v>3956</v>
      </c>
      <c r="AV99" s="197" t="s">
        <v>354</v>
      </c>
      <c r="AW99" s="134" t="str">
        <f>IFERROR(VLOOKUP(AV:AV,Q商品!B:E,4,0),"")</f>
        <v>2023年製 Primacy 4 235/60R16 100V サマータイヤ 翌営業日発送</v>
      </c>
      <c r="AX99" s="134" t="str">
        <f>IFERROR(VLOOKUP(B:B,在庫!B:M,12,0),"")</f>
        <v/>
      </c>
      <c r="AY99" s="246" t="e">
        <f>VLOOKUP(B:B,在庫!B:K,10,0)</f>
        <v>#N/A</v>
      </c>
      <c r="AZ99" s="244">
        <f>VLOOKUP(AL:AL,[1]MICHELIN!$B:$AH,32,0)</f>
        <v>605880308</v>
      </c>
      <c r="BA99" s="244">
        <f>VLOOKUP(AL:AL,[1]MICHELIN!$B:$AH,33,0)</f>
        <v>605880363</v>
      </c>
      <c r="BC99" s="11" t="s">
        <v>2055</v>
      </c>
    </row>
    <row r="100" spans="1:55" s="11" customFormat="1" ht="19.5" customHeight="1">
      <c r="A100" s="11">
        <f t="shared" si="20"/>
        <v>1</v>
      </c>
      <c r="B100" s="249">
        <f t="shared" si="21"/>
        <v>2455018159048</v>
      </c>
      <c r="C100" s="235">
        <f>VLOOKUP(B:B,[1]MICHELIN!$B:$K,9,0)</f>
        <v>1</v>
      </c>
      <c r="D100" s="11" t="s">
        <v>4677</v>
      </c>
      <c r="E100" s="11" t="s">
        <v>1038</v>
      </c>
      <c r="F100" s="160" t="s">
        <v>8422</v>
      </c>
      <c r="G100" s="134"/>
      <c r="H100" s="132"/>
      <c r="I100" s="235">
        <f>VLOOKUP(B:B,[1]MICHELIN!$B:$K,10,0)</f>
        <v>19</v>
      </c>
      <c r="J100" s="132"/>
      <c r="K100" s="133" t="s">
        <v>1962</v>
      </c>
      <c r="L100" s="133">
        <v>37</v>
      </c>
      <c r="M100" s="135"/>
      <c r="N100" s="236"/>
      <c r="O100" s="236"/>
      <c r="P100" s="237"/>
      <c r="Q100" s="238">
        <f t="shared" si="22"/>
        <v>-954.5454545454545</v>
      </c>
      <c r="R100" s="144">
        <f t="shared" si="23"/>
        <v>20.569523809523812</v>
      </c>
      <c r="S100" s="197">
        <v>1074476167</v>
      </c>
      <c r="T100" s="305" t="s">
        <v>7872</v>
      </c>
      <c r="U100" s="194">
        <f t="shared" si="37"/>
        <v>23875</v>
      </c>
      <c r="W100" s="239">
        <v>23875</v>
      </c>
      <c r="X100" s="136">
        <f t="shared" si="25"/>
        <v>18680</v>
      </c>
      <c r="Y100" s="240">
        <f t="shared" si="26"/>
        <v>20750</v>
      </c>
      <c r="Z100" s="142" t="str">
        <f t="shared" si="27"/>
        <v/>
      </c>
      <c r="AA100" s="137">
        <f t="shared" si="28"/>
        <v>9.9759036144578317E-2</v>
      </c>
      <c r="AB100" s="145"/>
      <c r="AC100" s="189">
        <f t="shared" si="38"/>
        <v>23406</v>
      </c>
      <c r="AD100" s="187">
        <f t="shared" si="39"/>
        <v>25720</v>
      </c>
      <c r="AE100" s="129">
        <f t="shared" si="31"/>
        <v>2314.7999999999997</v>
      </c>
      <c r="AF100" s="130">
        <f t="shared" si="32"/>
        <v>469.79999999999973</v>
      </c>
      <c r="AG100" s="131">
        <f t="shared" si="33"/>
        <v>1.8265940902021761E-2</v>
      </c>
      <c r="AH100" s="138">
        <f t="shared" si="34"/>
        <v>1845</v>
      </c>
      <c r="AI100" s="139">
        <f t="shared" si="35"/>
        <v>7.1734059097978226E-2</v>
      </c>
      <c r="AJ100" s="139">
        <f t="shared" si="36"/>
        <v>8.149309524255656E-2</v>
      </c>
      <c r="AL100" s="197">
        <v>2455018159048</v>
      </c>
      <c r="AM100" s="197">
        <v>4985009700075</v>
      </c>
      <c r="AN100" s="197" t="s">
        <v>3607</v>
      </c>
      <c r="AO100" s="241" t="s">
        <v>13</v>
      </c>
      <c r="AP100" s="242" t="s">
        <v>1037</v>
      </c>
      <c r="AQ100" s="242" t="s">
        <v>61</v>
      </c>
      <c r="AR100" s="242">
        <v>41500</v>
      </c>
      <c r="AS100" s="243">
        <v>18680</v>
      </c>
      <c r="AT100" s="243">
        <v>1050</v>
      </c>
      <c r="AU100" s="211" t="s">
        <v>3956</v>
      </c>
      <c r="AV100" s="197" t="s">
        <v>355</v>
      </c>
      <c r="AW100" s="134" t="str">
        <f>IFERROR(VLOOKUP(AV:AV,Q商品!B:E,4,0),"")</f>
        <v>2023年製 Primacy 4 245/50R18 100W サマータイヤ 翌営業日発送</v>
      </c>
      <c r="AX100" s="134" t="str">
        <f>IFERROR(VLOOKUP(B:B,在庫!B:M,12,0),"")</f>
        <v>2023年製</v>
      </c>
      <c r="AY100" s="246">
        <f>VLOOKUP(B:B,在庫!B:K,10,0)</f>
        <v>2</v>
      </c>
      <c r="AZ100" s="244">
        <v>605880297</v>
      </c>
      <c r="BA100" s="244">
        <v>605880352</v>
      </c>
      <c r="BC100" s="11" t="s">
        <v>2055</v>
      </c>
    </row>
    <row r="101" spans="1:55" s="11" customFormat="1" ht="19.5" customHeight="1">
      <c r="A101" s="11">
        <f t="shared" si="20"/>
        <v>1</v>
      </c>
      <c r="B101" s="249">
        <f t="shared" si="21"/>
        <v>2554517159044</v>
      </c>
      <c r="C101" s="235">
        <f>VLOOKUP(B:B,[1]MICHELIN!$B:$K,9,0)</f>
        <v>0</v>
      </c>
      <c r="D101" s="11" t="s">
        <v>4677</v>
      </c>
      <c r="E101" s="11" t="s">
        <v>1040</v>
      </c>
      <c r="F101" s="160" t="s">
        <v>6864</v>
      </c>
      <c r="G101" s="134"/>
      <c r="H101" s="132"/>
      <c r="I101" s="235">
        <f>VLOOKUP(B:B,[1]MICHELIN!$B:$K,10,0)</f>
        <v>20</v>
      </c>
      <c r="J101" s="132">
        <v>2135</v>
      </c>
      <c r="K101" s="133" t="s">
        <v>1962</v>
      </c>
      <c r="L101" s="133">
        <v>38</v>
      </c>
      <c r="M101" s="135" t="s">
        <v>3998</v>
      </c>
      <c r="N101" s="236" t="s">
        <v>2424</v>
      </c>
      <c r="O101" s="236">
        <v>0</v>
      </c>
      <c r="P101" s="237">
        <v>28000</v>
      </c>
      <c r="Q101" s="238">
        <f t="shared" si="22"/>
        <v>24499.999999999996</v>
      </c>
      <c r="R101" s="144">
        <f t="shared" si="23"/>
        <v>0.12367346938775498</v>
      </c>
      <c r="S101" s="197">
        <v>1074475791</v>
      </c>
      <c r="T101" s="306" t="s">
        <v>7873</v>
      </c>
      <c r="U101" s="194">
        <f t="shared" si="37"/>
        <v>28000</v>
      </c>
      <c r="W101" s="239">
        <v>28000</v>
      </c>
      <c r="X101" s="136">
        <f t="shared" si="25"/>
        <v>21470</v>
      </c>
      <c r="Y101" s="240">
        <f t="shared" si="26"/>
        <v>24499.999999999996</v>
      </c>
      <c r="Z101" s="142">
        <f t="shared" si="27"/>
        <v>7.728571428571418E-2</v>
      </c>
      <c r="AA101" s="137">
        <f t="shared" si="28"/>
        <v>0.12367346938775498</v>
      </c>
      <c r="AB101" s="145">
        <v>1</v>
      </c>
      <c r="AC101" s="189">
        <f t="shared" si="38"/>
        <v>27450</v>
      </c>
      <c r="AD101" s="187">
        <f t="shared" si="39"/>
        <v>30164</v>
      </c>
      <c r="AE101" s="129">
        <f t="shared" si="31"/>
        <v>2714.7599999999998</v>
      </c>
      <c r="AF101" s="130">
        <f t="shared" si="32"/>
        <v>550.75999999999976</v>
      </c>
      <c r="AG101" s="131">
        <f t="shared" si="33"/>
        <v>1.8258851611192142E-2</v>
      </c>
      <c r="AH101" s="138">
        <f t="shared" si="34"/>
        <v>2164</v>
      </c>
      <c r="AI101" s="139">
        <f t="shared" si="35"/>
        <v>7.1741148388807852E-2</v>
      </c>
      <c r="AJ101" s="139">
        <f t="shared" si="36"/>
        <v>0.10541461777656283</v>
      </c>
      <c r="AL101" s="197">
        <v>2554517159044</v>
      </c>
      <c r="AM101" s="197">
        <v>4985009700488</v>
      </c>
      <c r="AN101" s="197" t="s">
        <v>3596</v>
      </c>
      <c r="AO101" s="241" t="s">
        <v>13</v>
      </c>
      <c r="AP101" s="242" t="s">
        <v>1039</v>
      </c>
      <c r="AQ101" s="242" t="s">
        <v>59</v>
      </c>
      <c r="AR101" s="242">
        <v>47700</v>
      </c>
      <c r="AS101" s="243">
        <f>VLOOKUP(B:B,[1]MICHELIN!$B:$K,8,0)</f>
        <v>21470</v>
      </c>
      <c r="AT101" s="243">
        <v>1050</v>
      </c>
      <c r="AU101" s="211" t="s">
        <v>3956</v>
      </c>
      <c r="AV101" s="197" t="s">
        <v>3397</v>
      </c>
      <c r="AW101" s="134" t="str">
        <f>IFERROR(VLOOKUP(AV:AV,Q商品!B:E,4,0),"")</f>
        <v>2022年製 PRIMACY 4 255/45R17 98W サマータイヤ 翌営業日発送</v>
      </c>
      <c r="AX101" s="134" t="str">
        <f>IFERROR(VLOOKUP(B:B,在庫!B:M,12,0),"")</f>
        <v>2022年製</v>
      </c>
      <c r="AY101" s="246">
        <f>VLOOKUP(B:B,在庫!B:K,10,0)</f>
        <v>5</v>
      </c>
      <c r="AZ101" s="244">
        <f>VLOOKUP(AL:AL,[1]MICHELIN!$B:$AH,32,0)</f>
        <v>605880304</v>
      </c>
      <c r="BA101" s="244">
        <f>VLOOKUP(AL:AL,[1]MICHELIN!$B:$AH,33,0)</f>
        <v>605880359</v>
      </c>
      <c r="BC101" s="11" t="s">
        <v>2055</v>
      </c>
    </row>
    <row r="102" spans="1:55" s="11" customFormat="1" ht="19.5" customHeight="1">
      <c r="A102" s="11">
        <f t="shared" si="20"/>
        <v>1</v>
      </c>
      <c r="B102" s="249">
        <f t="shared" si="21"/>
        <v>2554518159043</v>
      </c>
      <c r="C102" s="235">
        <f>VLOOKUP(B:B,[1]MICHELIN!$B:$K,9,0)</f>
        <v>0</v>
      </c>
      <c r="D102" s="11" t="s">
        <v>4677</v>
      </c>
      <c r="E102" s="11" t="s">
        <v>1042</v>
      </c>
      <c r="F102" s="160" t="s">
        <v>8423</v>
      </c>
      <c r="G102" s="134"/>
      <c r="H102" s="132"/>
      <c r="I102" s="235">
        <f>VLOOKUP(B:B,[1]MICHELIN!$B:$K,10,0)</f>
        <v>1</v>
      </c>
      <c r="J102" s="132"/>
      <c r="K102" s="133" t="s">
        <v>1962</v>
      </c>
      <c r="L102" s="133">
        <v>39</v>
      </c>
      <c r="M102" s="135"/>
      <c r="N102" s="236"/>
      <c r="O102" s="236"/>
      <c r="P102" s="237"/>
      <c r="Q102" s="238">
        <f t="shared" si="22"/>
        <v>-954.5454545454545</v>
      </c>
      <c r="R102" s="144">
        <f t="shared" si="23"/>
        <v>20.286666666666669</v>
      </c>
      <c r="S102" s="197">
        <v>1074476593</v>
      </c>
      <c r="T102" s="309" t="s">
        <v>7874</v>
      </c>
      <c r="U102" s="194">
        <f t="shared" si="37"/>
        <v>-900</v>
      </c>
      <c r="V102" s="11">
        <v>900</v>
      </c>
      <c r="W102" s="239"/>
      <c r="X102" s="136">
        <f t="shared" si="25"/>
        <v>18410</v>
      </c>
      <c r="Y102" s="240">
        <f t="shared" si="26"/>
        <v>-954.5454545454545</v>
      </c>
      <c r="Z102" s="142" t="str">
        <f t="shared" si="27"/>
        <v/>
      </c>
      <c r="AA102" s="137">
        <f t="shared" si="28"/>
        <v>20.286666666666669</v>
      </c>
      <c r="AB102" s="145"/>
      <c r="AC102" s="189">
        <f t="shared" si="38"/>
        <v>-882</v>
      </c>
      <c r="AD102" s="187">
        <f t="shared" si="39"/>
        <v>-969</v>
      </c>
      <c r="AE102" s="129">
        <f t="shared" si="31"/>
        <v>-87.21</v>
      </c>
      <c r="AF102" s="130">
        <f t="shared" si="32"/>
        <v>-18.209999999999994</v>
      </c>
      <c r="AG102" s="131">
        <f t="shared" si="33"/>
        <v>1.8792569659442718E-2</v>
      </c>
      <c r="AH102" s="138">
        <f t="shared" si="34"/>
        <v>-69</v>
      </c>
      <c r="AI102" s="139">
        <f t="shared" si="35"/>
        <v>7.1207430340557279E-2</v>
      </c>
      <c r="AJ102" s="139">
        <f t="shared" si="36"/>
        <v>20.267874097007226</v>
      </c>
      <c r="AL102" s="197">
        <v>2554518159043</v>
      </c>
      <c r="AM102" s="197">
        <v>4985009700044</v>
      </c>
      <c r="AN102" s="197" t="s">
        <v>3604</v>
      </c>
      <c r="AO102" s="241" t="s">
        <v>13</v>
      </c>
      <c r="AP102" s="242" t="s">
        <v>1282</v>
      </c>
      <c r="AQ102" s="242" t="s">
        <v>60</v>
      </c>
      <c r="AR102" s="242">
        <v>42800</v>
      </c>
      <c r="AS102" s="243">
        <v>18410</v>
      </c>
      <c r="AT102" s="243">
        <v>1050</v>
      </c>
      <c r="AU102" s="211" t="s">
        <v>3956</v>
      </c>
      <c r="AV102" s="197" t="s">
        <v>356</v>
      </c>
      <c r="AW102" s="134" t="str">
        <f>IFERROR(VLOOKUP(AV:AV,Q商品!B:E,4,0),"")</f>
        <v>2021年製 Primacy 4 255/45R18 99Y サマータイヤ 翌営業日発送</v>
      </c>
      <c r="AX102" s="134" t="str">
        <f>IFERROR(VLOOKUP(B:B,在庫!B:M,12,0),"")</f>
        <v>2021年製</v>
      </c>
      <c r="AY102" s="246">
        <f>VLOOKUP(B:B,在庫!B:K,10,0)</f>
        <v>1</v>
      </c>
      <c r="AZ102" s="244" t="s">
        <v>152</v>
      </c>
      <c r="BA102" s="244" t="s">
        <v>152</v>
      </c>
      <c r="BC102" s="11" t="s">
        <v>150</v>
      </c>
    </row>
    <row r="103" spans="1:55" s="11" customFormat="1" ht="19.5" customHeight="1">
      <c r="A103" s="11">
        <f t="shared" si="20"/>
        <v>1</v>
      </c>
      <c r="B103" s="249">
        <f t="shared" si="21"/>
        <v>2054517159254</v>
      </c>
      <c r="C103" s="235">
        <f>VLOOKUP(B:B,[1]MICHELIN!$B:$K,9,0)</f>
        <v>52</v>
      </c>
      <c r="D103" s="11" t="s">
        <v>4677</v>
      </c>
      <c r="E103" s="11" t="s">
        <v>1045</v>
      </c>
      <c r="F103" s="160" t="s">
        <v>6865</v>
      </c>
      <c r="G103" s="134"/>
      <c r="H103" s="132"/>
      <c r="I103" s="235">
        <f>VLOOKUP(B:B,[1]MICHELIN!$B:$K,10,0)</f>
        <v>19</v>
      </c>
      <c r="J103" s="132">
        <v>1400</v>
      </c>
      <c r="K103" s="133" t="s">
        <v>1962</v>
      </c>
      <c r="L103" s="133">
        <v>41</v>
      </c>
      <c r="M103" s="135" t="s">
        <v>3998</v>
      </c>
      <c r="N103" s="236" t="s">
        <v>2421</v>
      </c>
      <c r="O103" s="236">
        <v>0</v>
      </c>
      <c r="P103" s="237">
        <v>19900</v>
      </c>
      <c r="Q103" s="238">
        <f t="shared" si="22"/>
        <v>17613.636363636364</v>
      </c>
      <c r="R103" s="144">
        <f t="shared" si="23"/>
        <v>0.11318709677419357</v>
      </c>
      <c r="S103" s="197">
        <v>1074475996</v>
      </c>
      <c r="T103" s="303" t="s">
        <v>7876</v>
      </c>
      <c r="U103" s="194">
        <f t="shared" si="37"/>
        <v>19900</v>
      </c>
      <c r="W103" s="239">
        <v>19900</v>
      </c>
      <c r="X103" s="136">
        <f t="shared" si="25"/>
        <v>15620</v>
      </c>
      <c r="Y103" s="240">
        <f t="shared" si="26"/>
        <v>17613.636363636364</v>
      </c>
      <c r="Z103" s="142">
        <f t="shared" si="27"/>
        <v>7.7286432160803997E-2</v>
      </c>
      <c r="AA103" s="137">
        <f t="shared" si="28"/>
        <v>0.11318709677419357</v>
      </c>
      <c r="AB103" s="145">
        <v>1</v>
      </c>
      <c r="AC103" s="189">
        <f t="shared" si="38"/>
        <v>19509</v>
      </c>
      <c r="AD103" s="187">
        <f t="shared" si="39"/>
        <v>21438</v>
      </c>
      <c r="AE103" s="129">
        <f t="shared" si="31"/>
        <v>1929.4199999999998</v>
      </c>
      <c r="AF103" s="130">
        <f t="shared" si="32"/>
        <v>391.41999999999985</v>
      </c>
      <c r="AG103" s="131">
        <f t="shared" si="33"/>
        <v>1.8258233044127242E-2</v>
      </c>
      <c r="AH103" s="138">
        <f t="shared" si="34"/>
        <v>1538</v>
      </c>
      <c r="AI103" s="139">
        <f t="shared" si="35"/>
        <v>7.1741766955872754E-2</v>
      </c>
      <c r="AJ103" s="139">
        <f t="shared" si="36"/>
        <v>9.4928863730066329E-2</v>
      </c>
      <c r="AL103" s="197">
        <v>2054517159254</v>
      </c>
      <c r="AM103" s="197">
        <v>4985009705278</v>
      </c>
      <c r="AN103" s="197" t="s">
        <v>3618</v>
      </c>
      <c r="AO103" s="241" t="s">
        <v>14</v>
      </c>
      <c r="AP103" s="242" t="s">
        <v>1044</v>
      </c>
      <c r="AQ103" s="242" t="s">
        <v>62</v>
      </c>
      <c r="AR103" s="242">
        <v>34700</v>
      </c>
      <c r="AS103" s="243">
        <f>VLOOKUP(B:B,[1]MICHELIN!$B:$K,8,0)</f>
        <v>15620</v>
      </c>
      <c r="AT103" s="243">
        <v>525</v>
      </c>
      <c r="AU103" s="211" t="s">
        <v>3956</v>
      </c>
      <c r="AV103" s="197" t="s">
        <v>308</v>
      </c>
      <c r="AW103" s="134" t="str">
        <f>IFERROR(VLOOKUP(AV:AV,Q商品!B:E,4,0),"")</f>
        <v>2023年製 PRIMACY 4+ 205/45R17 88V XL サマータイヤ 翌営業日発送</v>
      </c>
      <c r="AX103" s="134" t="str">
        <f>IFERROR(VLOOKUP(B:B,在庫!B:M,12,0),"")</f>
        <v>2023年製</v>
      </c>
      <c r="AY103" s="134">
        <f>VLOOKUP(B:B,在庫!B:K,10,0)</f>
        <v>3</v>
      </c>
      <c r="AZ103" s="244">
        <f>VLOOKUP(AL:AL,[1]MICHELIN!$B:$AH,32,0)</f>
        <v>605880333</v>
      </c>
      <c r="BA103" s="244">
        <f>VLOOKUP(AL:AL,[1]MICHELIN!$B:$AH,33,0)</f>
        <v>605880388</v>
      </c>
      <c r="BC103" s="11" t="s">
        <v>2055</v>
      </c>
    </row>
    <row r="104" spans="1:55" s="11" customFormat="1" ht="19.5" customHeight="1">
      <c r="A104" s="11">
        <f t="shared" si="20"/>
        <v>1</v>
      </c>
      <c r="B104" s="249">
        <f t="shared" si="21"/>
        <v>2055017159256</v>
      </c>
      <c r="C104" s="235">
        <f>VLOOKUP(B:B,[1]MICHELIN!$B:$K,9,0)</f>
        <v>60</v>
      </c>
      <c r="D104" s="11" t="s">
        <v>4677</v>
      </c>
      <c r="E104" s="11" t="s">
        <v>1046</v>
      </c>
      <c r="F104" s="160" t="s">
        <v>6866</v>
      </c>
      <c r="G104" s="134"/>
      <c r="H104" s="132"/>
      <c r="I104" s="235">
        <f>VLOOKUP(B:B,[1]MICHELIN!$B:$K,10,0)</f>
        <v>12</v>
      </c>
      <c r="J104" s="132">
        <v>570</v>
      </c>
      <c r="K104" s="133" t="s">
        <v>1962</v>
      </c>
      <c r="L104" s="133">
        <v>42</v>
      </c>
      <c r="M104" s="135" t="s">
        <v>3998</v>
      </c>
      <c r="N104" s="236" t="s">
        <v>5395</v>
      </c>
      <c r="O104" s="236">
        <v>0</v>
      </c>
      <c r="P104" s="237">
        <v>18800</v>
      </c>
      <c r="Q104" s="238">
        <f t="shared" si="22"/>
        <v>16613.636363636364</v>
      </c>
      <c r="R104" s="144">
        <f t="shared" si="23"/>
        <v>0.10314637482900138</v>
      </c>
      <c r="S104" s="197">
        <v>1074475998</v>
      </c>
      <c r="T104" s="302" t="s">
        <v>7877</v>
      </c>
      <c r="U104" s="194">
        <f t="shared" si="37"/>
        <v>18800</v>
      </c>
      <c r="W104" s="239">
        <v>18800</v>
      </c>
      <c r="X104" s="136">
        <f t="shared" si="25"/>
        <v>14900</v>
      </c>
      <c r="Y104" s="240">
        <f t="shared" si="26"/>
        <v>16613.636363636364</v>
      </c>
      <c r="Z104" s="142">
        <f t="shared" si="27"/>
        <v>7.7287234042553221E-2</v>
      </c>
      <c r="AA104" s="137">
        <f t="shared" si="28"/>
        <v>0.10314637482900138</v>
      </c>
      <c r="AB104" s="145">
        <v>1</v>
      </c>
      <c r="AC104" s="189">
        <f t="shared" si="38"/>
        <v>18431</v>
      </c>
      <c r="AD104" s="187">
        <f t="shared" si="39"/>
        <v>20253</v>
      </c>
      <c r="AE104" s="129">
        <f t="shared" si="31"/>
        <v>1822.77</v>
      </c>
      <c r="AF104" s="130">
        <f t="shared" si="32"/>
        <v>369.77</v>
      </c>
      <c r="AG104" s="131">
        <f t="shared" si="33"/>
        <v>1.82575420925295E-2</v>
      </c>
      <c r="AH104" s="138">
        <f t="shared" si="34"/>
        <v>1453</v>
      </c>
      <c r="AI104" s="139">
        <f t="shared" si="35"/>
        <v>7.1742457907470497E-2</v>
      </c>
      <c r="AJ104" s="139">
        <f t="shared" si="36"/>
        <v>8.4888832736471881E-2</v>
      </c>
      <c r="AL104" s="197">
        <v>2055017159256</v>
      </c>
      <c r="AM104" s="197">
        <v>4985009705315</v>
      </c>
      <c r="AN104" s="197" t="s">
        <v>3622</v>
      </c>
      <c r="AO104" s="241" t="s">
        <v>14</v>
      </c>
      <c r="AP104" s="242" t="s">
        <v>899</v>
      </c>
      <c r="AQ104" s="242" t="s">
        <v>64</v>
      </c>
      <c r="AR104" s="242">
        <v>33100</v>
      </c>
      <c r="AS104" s="243">
        <f>VLOOKUP(B:B,[1]MICHELIN!$B:$K,8,0)</f>
        <v>14900</v>
      </c>
      <c r="AT104" s="243">
        <v>525</v>
      </c>
      <c r="AU104" s="211" t="s">
        <v>3956</v>
      </c>
      <c r="AV104" s="197" t="s">
        <v>309</v>
      </c>
      <c r="AW104" s="134" t="str">
        <f>IFERROR(VLOOKUP(AV:AV,Q商品!B:E,4,0),"")</f>
        <v>2023年製 PRIMACY 4+ 205/50R17 93W XL サマータイヤ 翌営業日発送</v>
      </c>
      <c r="AX104" s="134" t="str">
        <f>IFERROR(VLOOKUP(B:B,在庫!B:M,12,0),"")</f>
        <v>2023年製</v>
      </c>
      <c r="AY104" s="246">
        <f>VLOOKUP(B:B,在庫!B:K,10,0)</f>
        <v>1</v>
      </c>
      <c r="AZ104" s="244">
        <f>VLOOKUP(AL:AL,[1]MICHELIN!$B:$AH,32,0)</f>
        <v>605880334</v>
      </c>
      <c r="BA104" s="244">
        <f>VLOOKUP(AL:AL,[1]MICHELIN!$B:$AH,33,0)</f>
        <v>605880389</v>
      </c>
      <c r="BC104" s="11" t="s">
        <v>2055</v>
      </c>
    </row>
    <row r="105" spans="1:55" s="11" customFormat="1" ht="19.5" customHeight="1">
      <c r="A105" s="247">
        <f t="shared" si="20"/>
        <v>1</v>
      </c>
      <c r="B105" s="261">
        <f t="shared" si="21"/>
        <v>2055516159672</v>
      </c>
      <c r="C105" s="235">
        <f>VLOOKUP(B:B,[1]MICHELIN!$B:$K,9,0)</f>
        <v>214</v>
      </c>
      <c r="D105" s="11" t="s">
        <v>4677</v>
      </c>
      <c r="E105" s="11" t="s">
        <v>1047</v>
      </c>
      <c r="F105" s="160" t="s">
        <v>6867</v>
      </c>
      <c r="G105" s="134"/>
      <c r="H105" s="132"/>
      <c r="I105" s="235">
        <f>VLOOKUP(B:B,[1]MICHELIN!$B:$K,10,0)</f>
        <v>53</v>
      </c>
      <c r="J105" s="132">
        <v>1400</v>
      </c>
      <c r="K105" s="133" t="s">
        <v>1962</v>
      </c>
      <c r="L105" s="133">
        <v>43</v>
      </c>
      <c r="M105" s="135" t="s">
        <v>3998</v>
      </c>
      <c r="N105" s="236" t="s">
        <v>2458</v>
      </c>
      <c r="O105" s="236">
        <v>0</v>
      </c>
      <c r="P105" s="237">
        <v>17800</v>
      </c>
      <c r="Q105" s="238">
        <f t="shared" si="22"/>
        <v>15704.545454545454</v>
      </c>
      <c r="R105" s="144">
        <f t="shared" si="23"/>
        <v>0.37126483357452966</v>
      </c>
      <c r="S105" s="248">
        <v>1074475958</v>
      </c>
      <c r="T105" s="302" t="s">
        <v>7878</v>
      </c>
      <c r="U105" s="194">
        <f t="shared" si="37"/>
        <v>17800</v>
      </c>
      <c r="W105" s="239">
        <v>17800</v>
      </c>
      <c r="X105" s="136">
        <f t="shared" si="25"/>
        <v>9874</v>
      </c>
      <c r="Y105" s="240">
        <f t="shared" si="26"/>
        <v>15704.545454545454</v>
      </c>
      <c r="Z105" s="142">
        <f t="shared" si="27"/>
        <v>7.7247191011236005E-2</v>
      </c>
      <c r="AA105" s="137">
        <f t="shared" si="28"/>
        <v>0.37126483357452966</v>
      </c>
      <c r="AB105" s="145">
        <v>1</v>
      </c>
      <c r="AC105" s="189">
        <f t="shared" si="38"/>
        <v>17450</v>
      </c>
      <c r="AD105" s="187">
        <f t="shared" si="39"/>
        <v>19175</v>
      </c>
      <c r="AE105" s="129">
        <f t="shared" si="31"/>
        <v>1725.75</v>
      </c>
      <c r="AF105" s="130">
        <f t="shared" si="32"/>
        <v>350.75</v>
      </c>
      <c r="AG105" s="131">
        <f t="shared" si="33"/>
        <v>1.8292046936114734E-2</v>
      </c>
      <c r="AH105" s="138">
        <f t="shared" si="34"/>
        <v>1375</v>
      </c>
      <c r="AI105" s="139">
        <f t="shared" si="35"/>
        <v>7.1707953063885263E-2</v>
      </c>
      <c r="AJ105" s="139">
        <f t="shared" si="36"/>
        <v>0.35297278663841491</v>
      </c>
      <c r="AL105" s="197">
        <v>2055516159672</v>
      </c>
      <c r="AM105" s="197">
        <v>3528704440573</v>
      </c>
      <c r="AN105" s="197" t="s">
        <v>3747</v>
      </c>
      <c r="AO105" s="241" t="s">
        <v>145</v>
      </c>
      <c r="AP105" s="242" t="s">
        <v>901</v>
      </c>
      <c r="AQ105" s="242" t="s">
        <v>35</v>
      </c>
      <c r="AR105" s="242" t="s">
        <v>152</v>
      </c>
      <c r="AS105" s="243">
        <f>VLOOKUP(B:B,[1]MICHELIN!$B:$K,8,0)</f>
        <v>9874</v>
      </c>
      <c r="AT105" s="243">
        <v>525</v>
      </c>
      <c r="AU105" s="211" t="s">
        <v>3957</v>
      </c>
      <c r="AV105" s="197" t="s">
        <v>330</v>
      </c>
      <c r="AW105" s="134" t="str">
        <f>IFERROR(VLOOKUP(AV:AV,Q商品!B:E,4,0),"")</f>
        <v>2022年製 PRIMACY 4+ 205/55R16 91V サマータイヤ 翌営業日発送</v>
      </c>
      <c r="AX105" s="134" t="str">
        <f>IFERROR(VLOOKUP(B:B,在庫!B:M,12,0),"")</f>
        <v>2022年製</v>
      </c>
      <c r="AY105" s="246">
        <f>VLOOKUP(B:B,在庫!B:K,10,0)</f>
        <v>1</v>
      </c>
      <c r="AZ105" s="244">
        <f>VLOOKUP(AL:AL,[1]MICHELIN!$B:$AH,32,0)</f>
        <v>614215465</v>
      </c>
      <c r="BA105" s="244">
        <f>VLOOKUP(AL:AL,[1]MICHELIN!$B:$AH,33,0)</f>
        <v>614215472</v>
      </c>
      <c r="BC105" s="11" t="s">
        <v>2055</v>
      </c>
    </row>
    <row r="106" spans="1:55" s="11" customFormat="1" ht="19.5" customHeight="1">
      <c r="A106" s="11">
        <f t="shared" si="20"/>
        <v>1</v>
      </c>
      <c r="B106" s="249">
        <f t="shared" si="21"/>
        <v>2055517159251</v>
      </c>
      <c r="C106" s="235">
        <f>VLOOKUP(B:B,[1]MICHELIN!$B:$K,9,0)</f>
        <v>56</v>
      </c>
      <c r="D106" s="11" t="s">
        <v>4677</v>
      </c>
      <c r="E106" s="11" t="s">
        <v>1048</v>
      </c>
      <c r="F106" s="160" t="s">
        <v>6868</v>
      </c>
      <c r="G106" s="134"/>
      <c r="H106" s="132"/>
      <c r="I106" s="235">
        <f>VLOOKUP(B:B,[1]MICHELIN!$B:$K,10,0)</f>
        <v>21</v>
      </c>
      <c r="J106" s="132">
        <v>98</v>
      </c>
      <c r="K106" s="133" t="s">
        <v>1962</v>
      </c>
      <c r="L106" s="133">
        <v>44</v>
      </c>
      <c r="M106" s="135" t="s">
        <v>2018</v>
      </c>
      <c r="N106" s="236" t="s">
        <v>2459</v>
      </c>
      <c r="O106" s="236">
        <v>0</v>
      </c>
      <c r="P106" s="237">
        <v>17400</v>
      </c>
      <c r="Q106" s="238">
        <f t="shared" si="22"/>
        <v>14863.636363636362</v>
      </c>
      <c r="R106" s="144">
        <f t="shared" si="23"/>
        <v>6.1467889908256787E-2</v>
      </c>
      <c r="S106" s="197">
        <v>1074475995</v>
      </c>
      <c r="T106" s="303" t="s">
        <v>7879</v>
      </c>
      <c r="U106" s="194">
        <f t="shared" si="37"/>
        <v>18000</v>
      </c>
      <c r="V106" s="11">
        <v>900</v>
      </c>
      <c r="W106" s="239">
        <v>18900</v>
      </c>
      <c r="X106" s="136">
        <f t="shared" si="25"/>
        <v>13950</v>
      </c>
      <c r="Y106" s="240">
        <f t="shared" si="26"/>
        <v>16227.272727272726</v>
      </c>
      <c r="Z106" s="142">
        <f t="shared" si="27"/>
        <v>0.11448275862068957</v>
      </c>
      <c r="AA106" s="137">
        <f t="shared" si="28"/>
        <v>0.14033613445378146</v>
      </c>
      <c r="AB106" s="145" t="s">
        <v>8742</v>
      </c>
      <c r="AC106" s="189">
        <f t="shared" si="38"/>
        <v>17647</v>
      </c>
      <c r="AD106" s="187">
        <f t="shared" si="39"/>
        <v>19392</v>
      </c>
      <c r="AE106" s="129">
        <f t="shared" si="31"/>
        <v>1745.28</v>
      </c>
      <c r="AF106" s="130">
        <f t="shared" si="32"/>
        <v>353.28</v>
      </c>
      <c r="AG106" s="131">
        <f t="shared" si="33"/>
        <v>1.8217821782178217E-2</v>
      </c>
      <c r="AH106" s="138">
        <f t="shared" si="34"/>
        <v>1392</v>
      </c>
      <c r="AI106" s="139">
        <f t="shared" si="35"/>
        <v>7.1782178217821777E-2</v>
      </c>
      <c r="AJ106" s="139">
        <f t="shared" si="36"/>
        <v>0.12211831267160324</v>
      </c>
      <c r="AL106" s="197">
        <v>2055517159251</v>
      </c>
      <c r="AM106" s="197">
        <v>4985009705346</v>
      </c>
      <c r="AN106" s="197" t="s">
        <v>3625</v>
      </c>
      <c r="AO106" s="241" t="s">
        <v>14</v>
      </c>
      <c r="AP106" s="242" t="s">
        <v>904</v>
      </c>
      <c r="AQ106" s="242" t="s">
        <v>65</v>
      </c>
      <c r="AR106" s="242">
        <v>31000</v>
      </c>
      <c r="AS106" s="243">
        <f>VLOOKUP(B:B,[1]MICHELIN!$B:$K,8,0)</f>
        <v>13950</v>
      </c>
      <c r="AT106" s="243">
        <v>1050</v>
      </c>
      <c r="AU106" s="211" t="s">
        <v>3956</v>
      </c>
      <c r="AV106" s="197" t="s">
        <v>310</v>
      </c>
      <c r="AW106" s="134" t="str">
        <f>IFERROR(VLOOKUP(AV:AV,Q商品!B:E,4,0),"")</f>
        <v>2023年製 PRIMACY 4+ 205/55R17 95V XL サマータイヤ 翌営業日発送</v>
      </c>
      <c r="AX106" s="134" t="str">
        <f>IFERROR(VLOOKUP(B:B,在庫!B:M,12,0),"")</f>
        <v>2023年製</v>
      </c>
      <c r="AY106" s="134">
        <f>VLOOKUP(B:B,在庫!B:K,10,0)</f>
        <v>2</v>
      </c>
      <c r="AZ106" s="244">
        <f>VLOOKUP(AL:AL,[1]MICHELIN!$B:$AH,32,0)</f>
        <v>605880335</v>
      </c>
      <c r="BA106" s="244">
        <f>VLOOKUP(AL:AL,[1]MICHELIN!$B:$AH,33,0)</f>
        <v>605880390</v>
      </c>
      <c r="BC106" s="11" t="s">
        <v>2055</v>
      </c>
    </row>
    <row r="107" spans="1:55" s="11" customFormat="1" ht="19.5" customHeight="1">
      <c r="A107" s="11">
        <f t="shared" si="20"/>
        <v>1</v>
      </c>
      <c r="B107" s="249">
        <f t="shared" si="21"/>
        <v>2056016159261</v>
      </c>
      <c r="C107" s="235">
        <f>VLOOKUP(B:B,[1]MICHELIN!$B:$K,9,0)</f>
        <v>36</v>
      </c>
      <c r="D107" s="11" t="s">
        <v>4677</v>
      </c>
      <c r="E107" s="11" t="s">
        <v>1049</v>
      </c>
      <c r="F107" s="160" t="s">
        <v>6869</v>
      </c>
      <c r="G107" s="134"/>
      <c r="H107" s="132"/>
      <c r="I107" s="235">
        <f>VLOOKUP(B:B,[1]MICHELIN!$B:$K,10,0)</f>
        <v>12</v>
      </c>
      <c r="J107" s="132">
        <v>1400</v>
      </c>
      <c r="K107" s="133" t="s">
        <v>1962</v>
      </c>
      <c r="L107" s="133">
        <v>45</v>
      </c>
      <c r="M107" s="135" t="s">
        <v>3998</v>
      </c>
      <c r="N107" s="236" t="s">
        <v>2460</v>
      </c>
      <c r="O107" s="236">
        <v>0</v>
      </c>
      <c r="P107" s="237">
        <v>14804</v>
      </c>
      <c r="Q107" s="238">
        <f t="shared" si="22"/>
        <v>12503.636363636362</v>
      </c>
      <c r="R107" s="144">
        <f t="shared" si="23"/>
        <v>0.11465755416606067</v>
      </c>
      <c r="S107" s="197">
        <v>1074476641</v>
      </c>
      <c r="T107" s="302" t="s">
        <v>7880</v>
      </c>
      <c r="U107" s="194">
        <f t="shared" si="37"/>
        <v>14804</v>
      </c>
      <c r="W107" s="239">
        <v>14804</v>
      </c>
      <c r="X107" s="136">
        <f t="shared" si="25"/>
        <v>11070</v>
      </c>
      <c r="Y107" s="240">
        <f t="shared" si="26"/>
        <v>12503.636363636362</v>
      </c>
      <c r="Z107" s="142">
        <f t="shared" si="27"/>
        <v>7.7276411780599741E-2</v>
      </c>
      <c r="AA107" s="137">
        <f t="shared" si="28"/>
        <v>0.11465755416606067</v>
      </c>
      <c r="AB107" s="145">
        <v>1</v>
      </c>
      <c r="AC107" s="189">
        <f t="shared" si="38"/>
        <v>14513</v>
      </c>
      <c r="AD107" s="187">
        <f t="shared" si="39"/>
        <v>15948</v>
      </c>
      <c r="AE107" s="129">
        <f t="shared" si="31"/>
        <v>1435.32</v>
      </c>
      <c r="AF107" s="130">
        <f t="shared" si="32"/>
        <v>291.31999999999994</v>
      </c>
      <c r="AG107" s="131">
        <f t="shared" si="33"/>
        <v>1.8266867318786052E-2</v>
      </c>
      <c r="AH107" s="138">
        <f t="shared" si="34"/>
        <v>1144</v>
      </c>
      <c r="AI107" s="139">
        <f t="shared" si="35"/>
        <v>7.1733132681213951E-2</v>
      </c>
      <c r="AJ107" s="139">
        <f t="shared" si="36"/>
        <v>9.6390686847274615E-2</v>
      </c>
      <c r="AL107" s="197">
        <v>2056016159261</v>
      </c>
      <c r="AM107" s="197">
        <v>4985009705216</v>
      </c>
      <c r="AN107" s="197" t="s">
        <v>3613</v>
      </c>
      <c r="AO107" s="241" t="s">
        <v>14</v>
      </c>
      <c r="AP107" s="242" t="s">
        <v>1014</v>
      </c>
      <c r="AQ107" s="242" t="s">
        <v>47</v>
      </c>
      <c r="AR107" s="242">
        <v>24600</v>
      </c>
      <c r="AS107" s="243">
        <f>VLOOKUP(B:B,[1]MICHELIN!$B:$K,8,0)</f>
        <v>11070</v>
      </c>
      <c r="AT107" s="243">
        <v>1050</v>
      </c>
      <c r="AU107" s="211" t="s">
        <v>3956</v>
      </c>
      <c r="AV107" s="197" t="s">
        <v>311</v>
      </c>
      <c r="AW107" s="134" t="str">
        <f>IFERROR(VLOOKUP(AV:AV,Q商品!B:E,4,0),"")</f>
        <v>2023年製 PRIMACY 4+ 205/60R16 96W XL サマータイヤ 翌営業日発送</v>
      </c>
      <c r="AX107" s="134" t="str">
        <f>IFERROR(VLOOKUP(B:B,在庫!B:M,12,0),"")</f>
        <v>2023年製</v>
      </c>
      <c r="AY107" s="134">
        <f>VLOOKUP(B:B,在庫!B:K,10,0)</f>
        <v>2</v>
      </c>
      <c r="AZ107" s="244" t="str">
        <f>VLOOKUP(AL:AL,[1]MICHELIN!$B:$AH,32,0)</f>
        <v/>
      </c>
      <c r="BA107" s="244" t="str">
        <f>VLOOKUP(AL:AL,[1]MICHELIN!$B:$AH,33,0)</f>
        <v/>
      </c>
      <c r="BC107" s="11" t="s">
        <v>2055</v>
      </c>
    </row>
    <row r="108" spans="1:55" s="11" customFormat="1" ht="19.5" customHeight="1">
      <c r="A108" s="11">
        <f t="shared" si="20"/>
        <v>2</v>
      </c>
      <c r="B108" s="249">
        <f t="shared" si="21"/>
        <v>2155017159253</v>
      </c>
      <c r="C108" s="235">
        <f>VLOOKUP(B:B,[1]MICHELIN!$B:$K,9,0)</f>
        <v>21</v>
      </c>
      <c r="D108" s="11" t="s">
        <v>4677</v>
      </c>
      <c r="E108" s="11" t="s">
        <v>1050</v>
      </c>
      <c r="F108" s="160" t="s">
        <v>6870</v>
      </c>
      <c r="G108" s="134"/>
      <c r="H108" s="132"/>
      <c r="I108" s="235">
        <f>VLOOKUP(B:B,[1]MICHELIN!$B:$K,10,0)</f>
        <v>27</v>
      </c>
      <c r="J108" s="132">
        <v>222</v>
      </c>
      <c r="K108" s="133" t="s">
        <v>1962</v>
      </c>
      <c r="L108" s="133">
        <v>46</v>
      </c>
      <c r="M108" s="135" t="s">
        <v>3998</v>
      </c>
      <c r="N108" s="236" t="s">
        <v>5396</v>
      </c>
      <c r="O108" s="236">
        <v>0</v>
      </c>
      <c r="P108" s="237">
        <v>21400</v>
      </c>
      <c r="Q108" s="238">
        <f t="shared" si="22"/>
        <v>18500</v>
      </c>
      <c r="R108" s="144">
        <f t="shared" si="23"/>
        <v>0.10702702702702703</v>
      </c>
      <c r="S108" s="197">
        <v>1074476012</v>
      </c>
      <c r="T108" s="306" t="s">
        <v>7881</v>
      </c>
      <c r="U108" s="194">
        <f t="shared" si="37"/>
        <v>21400</v>
      </c>
      <c r="W108" s="239">
        <v>21400</v>
      </c>
      <c r="X108" s="136">
        <f t="shared" si="25"/>
        <v>16520</v>
      </c>
      <c r="Y108" s="240">
        <f t="shared" si="26"/>
        <v>18500</v>
      </c>
      <c r="Z108" s="142">
        <f t="shared" si="27"/>
        <v>7.7289719626168152E-2</v>
      </c>
      <c r="AA108" s="137">
        <f t="shared" si="28"/>
        <v>0.10702702702702703</v>
      </c>
      <c r="AB108" s="145">
        <v>1</v>
      </c>
      <c r="AC108" s="189">
        <f t="shared" si="38"/>
        <v>20980</v>
      </c>
      <c r="AD108" s="187">
        <f t="shared" si="39"/>
        <v>23054</v>
      </c>
      <c r="AE108" s="129">
        <f t="shared" si="31"/>
        <v>2074.86</v>
      </c>
      <c r="AF108" s="130">
        <f t="shared" si="32"/>
        <v>420.86000000000013</v>
      </c>
      <c r="AG108" s="131">
        <f t="shared" si="33"/>
        <v>1.8255400364361938E-2</v>
      </c>
      <c r="AH108" s="138">
        <f t="shared" si="34"/>
        <v>1654</v>
      </c>
      <c r="AI108" s="139">
        <f t="shared" si="35"/>
        <v>7.1744599635638062E-2</v>
      </c>
      <c r="AJ108" s="139">
        <f t="shared" si="36"/>
        <v>8.8771626662665096E-2</v>
      </c>
      <c r="AL108" s="197">
        <v>2155017159253</v>
      </c>
      <c r="AM108" s="197">
        <v>4985009705322</v>
      </c>
      <c r="AN108" s="197" t="s">
        <v>3623</v>
      </c>
      <c r="AO108" s="241" t="s">
        <v>14</v>
      </c>
      <c r="AP108" s="242" t="s">
        <v>814</v>
      </c>
      <c r="AQ108" s="242" t="s">
        <v>39</v>
      </c>
      <c r="AR108" s="242">
        <v>36700</v>
      </c>
      <c r="AS108" s="243">
        <f>VLOOKUP(B:B,[1]MICHELIN!$B:$K,8,0)</f>
        <v>16520</v>
      </c>
      <c r="AT108" s="243">
        <v>1050</v>
      </c>
      <c r="AU108" s="211" t="s">
        <v>3956</v>
      </c>
      <c r="AV108" s="197" t="s">
        <v>312</v>
      </c>
      <c r="AW108" s="134" t="str">
        <f>IFERROR(VLOOKUP(AV:AV,Q商品!B:E,4,0),"")</f>
        <v>2023年製 PRIMACY 4+ 215/50R17 95W XL サマータイヤ 翌営業日発送</v>
      </c>
      <c r="AX108" s="134" t="str">
        <f>IFERROR(VLOOKUP(B:B,在庫!B:M,12,0),"")</f>
        <v>2023年製</v>
      </c>
      <c r="AY108" s="134">
        <f>VLOOKUP(B:B,在庫!B:K,10,0)</f>
        <v>3</v>
      </c>
      <c r="AZ108" s="244">
        <f>VLOOKUP(AL:AL,[1]MICHELIN!$B:$AH,32,0)</f>
        <v>605880326</v>
      </c>
      <c r="BA108" s="244">
        <f>VLOOKUP(AL:AL,[1]MICHELIN!$B:$AH,33,0)</f>
        <v>605880381</v>
      </c>
      <c r="BC108" s="11" t="s">
        <v>2055</v>
      </c>
    </row>
    <row r="109" spans="1:55" s="11" customFormat="1" ht="19.5" customHeight="1">
      <c r="A109" s="11">
        <f t="shared" si="20"/>
        <v>1</v>
      </c>
      <c r="B109" s="249">
        <f t="shared" si="21"/>
        <v>2155517159258</v>
      </c>
      <c r="C109" s="235">
        <f>VLOOKUP(B:B,[1]MICHELIN!$B:$K,9,0)</f>
        <v>105</v>
      </c>
      <c r="D109" s="11" t="s">
        <v>4677</v>
      </c>
      <c r="E109" s="11" t="s">
        <v>1051</v>
      </c>
      <c r="F109" s="160" t="s">
        <v>7250</v>
      </c>
      <c r="G109" s="134"/>
      <c r="H109" s="132"/>
      <c r="I109" s="235">
        <f>VLOOKUP(B:B,[1]MICHELIN!$B:$K,10,0)</f>
        <v>10</v>
      </c>
      <c r="J109" s="132">
        <v>115</v>
      </c>
      <c r="K109" s="133" t="s">
        <v>1962</v>
      </c>
      <c r="L109" s="133">
        <v>47</v>
      </c>
      <c r="M109" s="135" t="s">
        <v>3998</v>
      </c>
      <c r="N109" s="236" t="s">
        <v>2461</v>
      </c>
      <c r="O109" s="236" t="s">
        <v>2015</v>
      </c>
      <c r="P109" s="237">
        <v>18400</v>
      </c>
      <c r="Q109" s="238">
        <f t="shared" si="22"/>
        <v>15772.727272727272</v>
      </c>
      <c r="R109" s="144">
        <f t="shared" si="23"/>
        <v>8.7031700288184397E-2</v>
      </c>
      <c r="S109" s="197">
        <v>1074475993</v>
      </c>
      <c r="T109" s="302" t="s">
        <v>7883</v>
      </c>
      <c r="U109" s="194">
        <f t="shared" si="37"/>
        <v>18400</v>
      </c>
      <c r="W109" s="239">
        <v>18400</v>
      </c>
      <c r="X109" s="136">
        <f t="shared" si="25"/>
        <v>14400</v>
      </c>
      <c r="Y109" s="240">
        <f t="shared" si="26"/>
        <v>15772.727272727272</v>
      </c>
      <c r="Z109" s="142">
        <f t="shared" si="27"/>
        <v>7.733695652173922E-2</v>
      </c>
      <c r="AA109" s="137">
        <f t="shared" si="28"/>
        <v>8.7031700288184397E-2</v>
      </c>
      <c r="AB109" s="145"/>
      <c r="AC109" s="189">
        <f t="shared" si="38"/>
        <v>18039</v>
      </c>
      <c r="AD109" s="187">
        <f t="shared" si="39"/>
        <v>19823</v>
      </c>
      <c r="AE109" s="129">
        <f t="shared" si="31"/>
        <v>1784.07</v>
      </c>
      <c r="AF109" s="130">
        <f t="shared" si="32"/>
        <v>361.06999999999994</v>
      </c>
      <c r="AG109" s="131">
        <f t="shared" si="33"/>
        <v>1.8214700095848253E-2</v>
      </c>
      <c r="AH109" s="138">
        <f t="shared" si="34"/>
        <v>1423</v>
      </c>
      <c r="AI109" s="139">
        <f t="shared" si="35"/>
        <v>7.1785299904151736E-2</v>
      </c>
      <c r="AJ109" s="139">
        <f t="shared" si="36"/>
        <v>6.8817000192336136E-2</v>
      </c>
      <c r="AL109" s="197">
        <v>2155517159258</v>
      </c>
      <c r="AM109" s="197">
        <v>4985009705353</v>
      </c>
      <c r="AN109" s="197" t="s">
        <v>3626</v>
      </c>
      <c r="AO109" s="241" t="s">
        <v>14</v>
      </c>
      <c r="AP109" s="242" t="s">
        <v>686</v>
      </c>
      <c r="AQ109" s="242" t="s">
        <v>66</v>
      </c>
      <c r="AR109" s="242">
        <v>32000</v>
      </c>
      <c r="AS109" s="243">
        <v>14400</v>
      </c>
      <c r="AT109" s="243">
        <v>1050</v>
      </c>
      <c r="AU109" s="211" t="s">
        <v>3956</v>
      </c>
      <c r="AV109" s="197" t="s">
        <v>313</v>
      </c>
      <c r="AW109" s="134" t="str">
        <f>IFERROR(VLOOKUP(AV:AV,Q商品!B:E,4,0),"")</f>
        <v>2023年製 PRIMACY 4+ 215/55R17 94W サマータイヤ 翌営業日発送</v>
      </c>
      <c r="AX109" s="134" t="str">
        <f>IFERROR(VLOOKUP(B:B,在庫!B:M,12,0),"")</f>
        <v>2023年製</v>
      </c>
      <c r="AY109" s="246">
        <f>VLOOKUP(B:B,在庫!B:K,10,0)</f>
        <v>1</v>
      </c>
      <c r="AZ109" s="244">
        <v>605880327</v>
      </c>
      <c r="BA109" s="244">
        <v>605880382</v>
      </c>
      <c r="BC109" s="11" t="s">
        <v>2055</v>
      </c>
    </row>
    <row r="110" spans="1:55" s="11" customFormat="1" ht="19.5" customHeight="1">
      <c r="A110" s="11">
        <f t="shared" si="20"/>
        <v>1</v>
      </c>
      <c r="B110" s="249">
        <f t="shared" si="21"/>
        <v>2155518159257</v>
      </c>
      <c r="C110" s="235">
        <f>VLOOKUP(B:B,[1]MICHELIN!$B:$K,9,0)</f>
        <v>10</v>
      </c>
      <c r="D110" s="11" t="s">
        <v>4677</v>
      </c>
      <c r="E110" s="11" t="s">
        <v>1053</v>
      </c>
      <c r="F110" s="160" t="s">
        <v>8424</v>
      </c>
      <c r="G110" s="134"/>
      <c r="H110" s="132"/>
      <c r="I110" s="235">
        <f>VLOOKUP(B:B,[1]MICHELIN!$B:$K,10,0)</f>
        <v>7</v>
      </c>
      <c r="J110" s="132">
        <v>192</v>
      </c>
      <c r="K110" s="133" t="s">
        <v>1962</v>
      </c>
      <c r="L110" s="133">
        <v>48</v>
      </c>
      <c r="M110" s="135" t="s">
        <v>2014</v>
      </c>
      <c r="N110" s="236" t="s">
        <v>8716</v>
      </c>
      <c r="O110" s="236">
        <v>0</v>
      </c>
      <c r="P110" s="237">
        <v>21000</v>
      </c>
      <c r="Q110" s="238">
        <f t="shared" si="22"/>
        <v>18136.363636363636</v>
      </c>
      <c r="R110" s="144">
        <f t="shared" si="23"/>
        <v>0.10180451127819547</v>
      </c>
      <c r="S110" s="197">
        <v>1074475994</v>
      </c>
      <c r="T110" s="303" t="s">
        <v>7884</v>
      </c>
      <c r="U110" s="194">
        <f t="shared" si="37"/>
        <v>21000</v>
      </c>
      <c r="W110" s="239">
        <v>21000</v>
      </c>
      <c r="X110" s="136">
        <f t="shared" si="25"/>
        <v>16290</v>
      </c>
      <c r="Y110" s="240">
        <f t="shared" si="26"/>
        <v>18136.363636363636</v>
      </c>
      <c r="Z110" s="142">
        <f t="shared" si="27"/>
        <v>7.7333333333333254E-2</v>
      </c>
      <c r="AA110" s="137">
        <f t="shared" si="28"/>
        <v>0.10180451127819547</v>
      </c>
      <c r="AB110" s="145" t="s">
        <v>8742</v>
      </c>
      <c r="AC110" s="189">
        <f t="shared" si="38"/>
        <v>20588</v>
      </c>
      <c r="AD110" s="187">
        <f t="shared" si="39"/>
        <v>22624</v>
      </c>
      <c r="AE110" s="129">
        <f t="shared" si="31"/>
        <v>2036.1599999999999</v>
      </c>
      <c r="AF110" s="130">
        <f t="shared" si="32"/>
        <v>412.15999999999985</v>
      </c>
      <c r="AG110" s="131">
        <f t="shared" si="33"/>
        <v>1.821782178217821E-2</v>
      </c>
      <c r="AH110" s="138">
        <f t="shared" si="34"/>
        <v>1624</v>
      </c>
      <c r="AI110" s="139">
        <f t="shared" si="35"/>
        <v>7.1782178217821777E-2</v>
      </c>
      <c r="AJ110" s="139">
        <f t="shared" si="36"/>
        <v>8.3586689496017261E-2</v>
      </c>
      <c r="AL110" s="197">
        <v>2155518159257</v>
      </c>
      <c r="AM110" s="197">
        <v>4985009705544</v>
      </c>
      <c r="AN110" s="197" t="s">
        <v>3636</v>
      </c>
      <c r="AO110" s="241" t="s">
        <v>14</v>
      </c>
      <c r="AP110" s="242" t="s">
        <v>1052</v>
      </c>
      <c r="AQ110" s="242" t="s">
        <v>70</v>
      </c>
      <c r="AR110" s="242">
        <v>36200</v>
      </c>
      <c r="AS110" s="243">
        <f>VLOOKUP(B:B,[1]MICHELIN!$B:$K,8,0)</f>
        <v>16290</v>
      </c>
      <c r="AT110" s="243">
        <v>1050</v>
      </c>
      <c r="AU110" s="211" t="s">
        <v>3956</v>
      </c>
      <c r="AV110" s="197" t="s">
        <v>314</v>
      </c>
      <c r="AW110" s="134" t="str">
        <f>IFERROR(VLOOKUP(AV:AV,Q商品!B:E,4,0),"")</f>
        <v>2023年製 PRIMACY 4+ 215/55R18 99V XL サマータイヤ 翌営業日発送</v>
      </c>
      <c r="AX110" s="134" t="str">
        <f>IFERROR(VLOOKUP(B:B,在庫!B:M,12,0),"")</f>
        <v>2023年製</v>
      </c>
      <c r="AY110" s="134">
        <f>VLOOKUP(B:B,在庫!B:K,10,0)</f>
        <v>3</v>
      </c>
      <c r="AZ110" s="244">
        <f>VLOOKUP(AL:AL,[1]MICHELIN!$B:$AH,32,0)</f>
        <v>605880324</v>
      </c>
      <c r="BA110" s="244">
        <f>VLOOKUP(AL:AL,[1]MICHELIN!$B:$AH,33,0)</f>
        <v>605880379</v>
      </c>
      <c r="BC110" s="11" t="s">
        <v>2055</v>
      </c>
    </row>
    <row r="111" spans="1:55" s="11" customFormat="1" ht="19.5" customHeight="1">
      <c r="A111" s="11">
        <f t="shared" si="20"/>
        <v>1</v>
      </c>
      <c r="B111" s="249">
        <f t="shared" si="21"/>
        <v>2156017159250</v>
      </c>
      <c r="C111" s="235">
        <f>VLOOKUP(B:B,[1]MICHELIN!$B:$K,9,0)</f>
        <v>36</v>
      </c>
      <c r="D111" s="11" t="s">
        <v>4677</v>
      </c>
      <c r="E111" s="11" t="s">
        <v>1055</v>
      </c>
      <c r="F111" s="160" t="s">
        <v>6871</v>
      </c>
      <c r="G111" s="134"/>
      <c r="H111" s="132"/>
      <c r="I111" s="235">
        <f>VLOOKUP(B:B,[1]MICHELIN!$B:$K,10,0)</f>
        <v>0</v>
      </c>
      <c r="J111" s="132">
        <v>221</v>
      </c>
      <c r="K111" s="133" t="s">
        <v>1962</v>
      </c>
      <c r="L111" s="133">
        <v>49</v>
      </c>
      <c r="M111" s="135" t="s">
        <v>3998</v>
      </c>
      <c r="N111" s="236" t="s">
        <v>2462</v>
      </c>
      <c r="O111" s="236" t="s">
        <v>2015</v>
      </c>
      <c r="P111" s="237">
        <v>16800</v>
      </c>
      <c r="Q111" s="238">
        <f t="shared" si="22"/>
        <v>14318.181818181816</v>
      </c>
      <c r="R111" s="144">
        <f t="shared" si="23"/>
        <v>0.10114285714285702</v>
      </c>
      <c r="S111" s="197">
        <v>1074475992</v>
      </c>
      <c r="T111" s="302" t="s">
        <v>7885</v>
      </c>
      <c r="U111" s="194">
        <f t="shared" si="37"/>
        <v>16800</v>
      </c>
      <c r="W111" s="239">
        <v>16800</v>
      </c>
      <c r="X111" s="136">
        <f t="shared" si="25"/>
        <v>12870</v>
      </c>
      <c r="Y111" s="240">
        <f t="shared" si="26"/>
        <v>14318.181818181816</v>
      </c>
      <c r="Z111" s="142">
        <f t="shared" si="27"/>
        <v>7.7261904761904754E-2</v>
      </c>
      <c r="AA111" s="137">
        <f t="shared" si="28"/>
        <v>0.10114285714285702</v>
      </c>
      <c r="AB111" s="145"/>
      <c r="AC111" s="189">
        <f t="shared" si="38"/>
        <v>16470</v>
      </c>
      <c r="AD111" s="187">
        <f t="shared" si="39"/>
        <v>18098</v>
      </c>
      <c r="AE111" s="129">
        <f t="shared" si="31"/>
        <v>1628.82</v>
      </c>
      <c r="AF111" s="130">
        <f t="shared" si="32"/>
        <v>330.81999999999994</v>
      </c>
      <c r="AG111" s="131">
        <f t="shared" si="33"/>
        <v>1.8279367885954245E-2</v>
      </c>
      <c r="AH111" s="138">
        <f t="shared" si="34"/>
        <v>1298</v>
      </c>
      <c r="AI111" s="139">
        <f t="shared" si="35"/>
        <v>7.1720632114045751E-2</v>
      </c>
      <c r="AJ111" s="139">
        <f t="shared" si="36"/>
        <v>8.2863489256902775E-2</v>
      </c>
      <c r="AL111" s="197">
        <v>2156017159250</v>
      </c>
      <c r="AM111" s="197">
        <v>4985009705384</v>
      </c>
      <c r="AN111" s="197" t="s">
        <v>3629</v>
      </c>
      <c r="AO111" s="241" t="s">
        <v>14</v>
      </c>
      <c r="AP111" s="242" t="s">
        <v>1054</v>
      </c>
      <c r="AQ111" s="242" t="s">
        <v>67</v>
      </c>
      <c r="AR111" s="242">
        <v>28600</v>
      </c>
      <c r="AS111" s="243">
        <v>12870</v>
      </c>
      <c r="AT111" s="243">
        <v>1050</v>
      </c>
      <c r="AU111" s="211" t="s">
        <v>3956</v>
      </c>
      <c r="AV111" s="197" t="s">
        <v>315</v>
      </c>
      <c r="AW111" s="134" t="str">
        <f>IFERROR(VLOOKUP(AV:AV,Q商品!B:E,4,0),"")</f>
        <v>2023年製 PRIMACY 4+ 215/60R17 96V サマータイヤ 翌営業日発送</v>
      </c>
      <c r="AX111" s="134" t="str">
        <f>IFERROR(VLOOKUP(B:B,在庫!B:M,12,0),"")</f>
        <v>2023年製</v>
      </c>
      <c r="AY111" s="246">
        <f>VLOOKUP(B:B,在庫!B:K,10,0)</f>
        <v>1</v>
      </c>
      <c r="AZ111" s="244">
        <v>605880328</v>
      </c>
      <c r="BA111" s="244">
        <v>605880383</v>
      </c>
      <c r="BC111" s="11" t="s">
        <v>2055</v>
      </c>
    </row>
    <row r="112" spans="1:55" s="11" customFormat="1" ht="19.5" customHeight="1">
      <c r="A112" s="11">
        <f t="shared" si="20"/>
        <v>2</v>
      </c>
      <c r="B112" s="249">
        <f t="shared" si="21"/>
        <v>2254018159252</v>
      </c>
      <c r="C112" s="235">
        <f>VLOOKUP(B:B,[1]MICHELIN!$B:$K,9,0)</f>
        <v>32</v>
      </c>
      <c r="D112" s="11" t="s">
        <v>4677</v>
      </c>
      <c r="E112" s="11" t="s">
        <v>1057</v>
      </c>
      <c r="F112" s="160" t="s">
        <v>6872</v>
      </c>
      <c r="G112" s="134"/>
      <c r="H112" s="132"/>
      <c r="I112" s="235">
        <f>VLOOKUP(B:B,[1]MICHELIN!$B:$K,10,0)</f>
        <v>8</v>
      </c>
      <c r="J112" s="132">
        <v>457</v>
      </c>
      <c r="K112" s="133" t="s">
        <v>1962</v>
      </c>
      <c r="L112" s="133">
        <v>50</v>
      </c>
      <c r="M112" s="135" t="s">
        <v>2014</v>
      </c>
      <c r="N112" s="236" t="s">
        <v>2393</v>
      </c>
      <c r="O112" s="236" t="s">
        <v>2015</v>
      </c>
      <c r="P112" s="237">
        <v>22000</v>
      </c>
      <c r="Q112" s="238">
        <f t="shared" si="22"/>
        <v>19045.454545454544</v>
      </c>
      <c r="R112" s="144">
        <f t="shared" si="23"/>
        <v>-2.5441527446300786E-2</v>
      </c>
      <c r="S112" s="197">
        <v>1074476011</v>
      </c>
      <c r="T112" s="306" t="s">
        <v>7886</v>
      </c>
      <c r="U112" s="194">
        <f t="shared" si="37"/>
        <v>25000</v>
      </c>
      <c r="W112" s="239">
        <v>25000</v>
      </c>
      <c r="X112" s="136">
        <f t="shared" si="25"/>
        <v>19530</v>
      </c>
      <c r="Y112" s="240">
        <f t="shared" si="26"/>
        <v>21772.727272727272</v>
      </c>
      <c r="Z112" s="142">
        <f t="shared" si="27"/>
        <v>0.22418181818181826</v>
      </c>
      <c r="AA112" s="137">
        <f t="shared" si="28"/>
        <v>0.10300626304801667</v>
      </c>
      <c r="AB112" s="145">
        <v>9</v>
      </c>
      <c r="AC112" s="189">
        <f t="shared" si="38"/>
        <v>24509</v>
      </c>
      <c r="AD112" s="187">
        <f t="shared" si="39"/>
        <v>26932</v>
      </c>
      <c r="AE112" s="129">
        <f t="shared" si="31"/>
        <v>2423.88</v>
      </c>
      <c r="AF112" s="130">
        <f t="shared" si="32"/>
        <v>491.88000000000011</v>
      </c>
      <c r="AG112" s="131">
        <f t="shared" si="33"/>
        <v>1.8263775434427452E-2</v>
      </c>
      <c r="AH112" s="138">
        <f t="shared" si="34"/>
        <v>1932</v>
      </c>
      <c r="AI112" s="139">
        <f t="shared" si="35"/>
        <v>7.1736224565572548E-2</v>
      </c>
      <c r="AJ112" s="139">
        <f t="shared" si="36"/>
        <v>8.4742487613589226E-2</v>
      </c>
      <c r="AK112" s="11" t="s">
        <v>150</v>
      </c>
      <c r="AL112" s="197">
        <v>2254018159252</v>
      </c>
      <c r="AM112" s="197">
        <v>4985009705438</v>
      </c>
      <c r="AN112" s="197" t="s">
        <v>3631</v>
      </c>
      <c r="AO112" s="241" t="s">
        <v>14</v>
      </c>
      <c r="AP112" s="242" t="s">
        <v>925</v>
      </c>
      <c r="AQ112" s="242" t="s">
        <v>38</v>
      </c>
      <c r="AR112" s="242">
        <v>43400</v>
      </c>
      <c r="AS112" s="243">
        <f>VLOOKUP(B:B,[1]MICHELIN!$B:$K,8,0)</f>
        <v>19530</v>
      </c>
      <c r="AT112" s="243">
        <v>1050</v>
      </c>
      <c r="AU112" s="211" t="s">
        <v>3956</v>
      </c>
      <c r="AV112" s="197" t="s">
        <v>316</v>
      </c>
      <c r="AW112" s="134" t="str">
        <f>IFERROR(VLOOKUP(AV:AV,Q商品!B:E,4,0),"")</f>
        <v>2023年製 PRIMACY 4+ 225/40R18 92Y XL サマータイヤ 翌営業日発送</v>
      </c>
      <c r="AX112" s="134" t="str">
        <f>IFERROR(VLOOKUP(B:B,在庫!B:M,12,0),"")</f>
        <v>2023年製</v>
      </c>
      <c r="AY112" s="246">
        <f>VLOOKUP(B:B,在庫!B:K,10,0)</f>
        <v>1</v>
      </c>
      <c r="AZ112" s="244">
        <f>VLOOKUP(AL:AL,[1]MICHELIN!$B:$AH,32,0)</f>
        <v>605880322</v>
      </c>
      <c r="BA112" s="244">
        <f>VLOOKUP(AL:AL,[1]MICHELIN!$B:$AH,33,0)</f>
        <v>605880377</v>
      </c>
      <c r="BC112" s="11" t="s">
        <v>2055</v>
      </c>
    </row>
    <row r="113" spans="1:55" s="11" customFormat="1" ht="19.5" customHeight="1">
      <c r="A113" s="247">
        <f t="shared" si="20"/>
        <v>2</v>
      </c>
      <c r="B113" s="261">
        <f t="shared" si="21"/>
        <v>2254018159672</v>
      </c>
      <c r="C113" s="235">
        <f>VLOOKUP(B:B,[1]MICHELIN!$B:$K,9,0)</f>
        <v>186</v>
      </c>
      <c r="D113" s="11" t="s">
        <v>4677</v>
      </c>
      <c r="E113" s="11" t="s">
        <v>1057</v>
      </c>
      <c r="F113" s="160" t="s">
        <v>6872</v>
      </c>
      <c r="G113" s="134"/>
      <c r="H113" s="132"/>
      <c r="I113" s="235">
        <f>VLOOKUP(B:B,[1]MICHELIN!$B:$K,10,0)</f>
        <v>0</v>
      </c>
      <c r="J113" s="132">
        <v>457</v>
      </c>
      <c r="K113" s="133" t="s">
        <v>1962</v>
      </c>
      <c r="L113" s="133">
        <v>50</v>
      </c>
      <c r="M113" s="135" t="s">
        <v>2014</v>
      </c>
      <c r="N113" s="236">
        <v>20350</v>
      </c>
      <c r="O113" s="236">
        <v>0</v>
      </c>
      <c r="P113" s="237">
        <v>20350</v>
      </c>
      <c r="Q113" s="238">
        <f t="shared" si="22"/>
        <v>18022.727272727272</v>
      </c>
      <c r="R113" s="144">
        <f t="shared" si="23"/>
        <v>0.24578562421185368</v>
      </c>
      <c r="S113" s="248">
        <v>1074475959</v>
      </c>
      <c r="T113" s="302" t="s">
        <v>7887</v>
      </c>
      <c r="U113" s="194">
        <f t="shared" si="37"/>
        <v>20350</v>
      </c>
      <c r="W113" s="239">
        <v>20350</v>
      </c>
      <c r="X113" s="136">
        <f t="shared" si="25"/>
        <v>13593</v>
      </c>
      <c r="Y113" s="240">
        <f t="shared" si="26"/>
        <v>18022.727272727272</v>
      </c>
      <c r="Z113" s="142">
        <f t="shared" si="27"/>
        <v>7.7297297297297396E-2</v>
      </c>
      <c r="AA113" s="137">
        <f t="shared" si="28"/>
        <v>0.24578562421185368</v>
      </c>
      <c r="AB113" s="145" t="s">
        <v>8742</v>
      </c>
      <c r="AC113" s="189">
        <f t="shared" si="38"/>
        <v>19950</v>
      </c>
      <c r="AD113" s="187">
        <f t="shared" si="39"/>
        <v>21923</v>
      </c>
      <c r="AE113" s="129">
        <f t="shared" si="31"/>
        <v>1973.07</v>
      </c>
      <c r="AF113" s="130">
        <f t="shared" si="32"/>
        <v>400.06999999999994</v>
      </c>
      <c r="AG113" s="131">
        <f t="shared" si="33"/>
        <v>1.8248871048670342E-2</v>
      </c>
      <c r="AH113" s="138">
        <f t="shared" si="34"/>
        <v>1573</v>
      </c>
      <c r="AI113" s="139">
        <f t="shared" si="35"/>
        <v>7.1751128951329651E-2</v>
      </c>
      <c r="AJ113" s="139">
        <f t="shared" si="36"/>
        <v>0.22753675316318334</v>
      </c>
      <c r="AL113" s="197">
        <v>2254018159672</v>
      </c>
      <c r="AM113" s="197">
        <v>3528705665586</v>
      </c>
      <c r="AN113" s="197" t="s">
        <v>3749</v>
      </c>
      <c r="AO113" s="241" t="s">
        <v>145</v>
      </c>
      <c r="AP113" s="242" t="s">
        <v>925</v>
      </c>
      <c r="AQ113" s="242" t="s">
        <v>38</v>
      </c>
      <c r="AR113" s="242" t="s">
        <v>152</v>
      </c>
      <c r="AS113" s="243">
        <f>VLOOKUP(B:B,[1]MICHELIN!$B:$K,8,0)</f>
        <v>13593</v>
      </c>
      <c r="AT113" s="243">
        <v>525</v>
      </c>
      <c r="AU113" s="211" t="s">
        <v>3957</v>
      </c>
      <c r="AV113" s="197" t="s">
        <v>332</v>
      </c>
      <c r="AW113" s="134" t="str">
        <f>IFERROR(VLOOKUP(AV:AV,Q商品!B:E,4,0),"")</f>
        <v>2023年製 PRIMACY 4+ 225/40R18 92Y XL サマータイヤ ラベルなし 翌営業日発送</v>
      </c>
      <c r="AX113" s="134" t="str">
        <f>IFERROR(VLOOKUP(B:B,在庫!B:M,12,0),"")</f>
        <v>2023年製</v>
      </c>
      <c r="AY113" s="246">
        <f>VLOOKUP(B:B,在庫!B:K,10,0)</f>
        <v>1</v>
      </c>
      <c r="AZ113" s="244">
        <f>VLOOKUP(AL:AL,[1]MICHELIN!$B:$AH,32,0)</f>
        <v>614215461</v>
      </c>
      <c r="BA113" s="244">
        <f>VLOOKUP(AL:AL,[1]MICHELIN!$B:$AH,33,0)</f>
        <v>614215468</v>
      </c>
      <c r="BC113" s="11" t="s">
        <v>2055</v>
      </c>
    </row>
    <row r="114" spans="1:55" s="11" customFormat="1" ht="19.5" customHeight="1">
      <c r="A114" s="247">
        <f t="shared" si="20"/>
        <v>2</v>
      </c>
      <c r="B114" s="261">
        <f t="shared" si="21"/>
        <v>2254517159678</v>
      </c>
      <c r="C114" s="235">
        <f>VLOOKUP(B:B,[1]MICHELIN!$B:$K,9,0)</f>
        <v>136</v>
      </c>
      <c r="D114" s="11" t="s">
        <v>4677</v>
      </c>
      <c r="E114" s="11" t="s">
        <v>1058</v>
      </c>
      <c r="F114" s="160" t="s">
        <v>6873</v>
      </c>
      <c r="G114" s="134"/>
      <c r="H114" s="132"/>
      <c r="I114" s="235">
        <f>VLOOKUP(B:B,[1]MICHELIN!$B:$K,10,0)</f>
        <v>20</v>
      </c>
      <c r="J114" s="132">
        <v>92</v>
      </c>
      <c r="K114" s="133" t="s">
        <v>1962</v>
      </c>
      <c r="L114" s="133">
        <v>52</v>
      </c>
      <c r="M114" s="135" t="s">
        <v>3998</v>
      </c>
      <c r="N114" s="236" t="s">
        <v>2386</v>
      </c>
      <c r="O114" s="236">
        <v>0</v>
      </c>
      <c r="P114" s="237">
        <v>20800</v>
      </c>
      <c r="Q114" s="238">
        <f t="shared" si="22"/>
        <v>18431.81818181818</v>
      </c>
      <c r="R114" s="144">
        <f t="shared" si="23"/>
        <v>0.3345203452527743</v>
      </c>
      <c r="S114" s="248">
        <v>1074475956</v>
      </c>
      <c r="T114" s="302" t="s">
        <v>7888</v>
      </c>
      <c r="U114" s="194">
        <f t="shared" si="37"/>
        <v>20800</v>
      </c>
      <c r="W114" s="239">
        <v>20800</v>
      </c>
      <c r="X114" s="136">
        <f t="shared" si="25"/>
        <v>12266</v>
      </c>
      <c r="Y114" s="240">
        <f t="shared" si="26"/>
        <v>18431.81818181818</v>
      </c>
      <c r="Z114" s="142">
        <f t="shared" si="27"/>
        <v>7.7307692307692299E-2</v>
      </c>
      <c r="AA114" s="137">
        <f t="shared" si="28"/>
        <v>0.3345203452527743</v>
      </c>
      <c r="AB114" s="145">
        <v>1</v>
      </c>
      <c r="AC114" s="189">
        <f t="shared" si="38"/>
        <v>20392</v>
      </c>
      <c r="AD114" s="187">
        <f t="shared" si="39"/>
        <v>22408</v>
      </c>
      <c r="AE114" s="129">
        <f t="shared" si="31"/>
        <v>2016.72</v>
      </c>
      <c r="AF114" s="130">
        <f t="shared" si="32"/>
        <v>408.72</v>
      </c>
      <c r="AG114" s="131">
        <f t="shared" si="33"/>
        <v>1.8239914316315602E-2</v>
      </c>
      <c r="AH114" s="138">
        <f t="shared" si="34"/>
        <v>1608</v>
      </c>
      <c r="AI114" s="139">
        <f t="shared" si="35"/>
        <v>7.1760085683684402E-2</v>
      </c>
      <c r="AJ114" s="139">
        <f t="shared" si="36"/>
        <v>0.31628043093645869</v>
      </c>
      <c r="AL114" s="197">
        <v>2254517159678</v>
      </c>
      <c r="AM114" s="197">
        <v>4985009705643</v>
      </c>
      <c r="AN114" s="197" t="s">
        <v>152</v>
      </c>
      <c r="AO114" s="241" t="s">
        <v>145</v>
      </c>
      <c r="AP114" s="242" t="s">
        <v>1005</v>
      </c>
      <c r="AQ114" s="242" t="s">
        <v>37</v>
      </c>
      <c r="AR114" s="242" t="s">
        <v>152</v>
      </c>
      <c r="AS114" s="243">
        <f>VLOOKUP(B:B,[1]MICHELIN!$B:$K,8,0)</f>
        <v>12266</v>
      </c>
      <c r="AT114" s="243">
        <v>525</v>
      </c>
      <c r="AU114" s="211" t="s">
        <v>3957</v>
      </c>
      <c r="AV114" s="197" t="s">
        <v>334</v>
      </c>
      <c r="AW114" s="134" t="str">
        <f>IFERROR(VLOOKUP(AV:AV,Q商品!B:E,4,0),"")</f>
        <v>2022年製 PRIMACY 4+ 225/45R17 94W XL サマータイヤ 翌営業日発送</v>
      </c>
      <c r="AX114" s="134" t="str">
        <f>IFERROR(VLOOKUP(B:B,在庫!B:M,12,0),"")</f>
        <v>2023年製</v>
      </c>
      <c r="AY114" s="134">
        <f>VLOOKUP(B:B,在庫!B:K,10,0)</f>
        <v>1</v>
      </c>
      <c r="AZ114" s="244">
        <f>VLOOKUP(AL:AL,[1]MICHELIN!$B:$AH,32,0)</f>
        <v>614215463</v>
      </c>
      <c r="BA114" s="244">
        <f>VLOOKUP(AL:AL,[1]MICHELIN!$B:$AH,33,0)</f>
        <v>614215470</v>
      </c>
      <c r="BC114" s="11" t="s">
        <v>2055</v>
      </c>
    </row>
    <row r="115" spans="1:55" s="11" customFormat="1" ht="19.5" customHeight="1">
      <c r="A115" s="11">
        <f t="shared" si="20"/>
        <v>2</v>
      </c>
      <c r="B115" s="249">
        <f t="shared" si="21"/>
        <v>2254517159258</v>
      </c>
      <c r="C115" s="235">
        <f>VLOOKUP(B:B,[1]MICHELIN!$B:$K,9,0)</f>
        <v>47</v>
      </c>
      <c r="D115" s="11" t="s">
        <v>4677</v>
      </c>
      <c r="E115" s="11" t="s">
        <v>1058</v>
      </c>
      <c r="F115" s="160" t="s">
        <v>6873</v>
      </c>
      <c r="G115" s="134"/>
      <c r="H115" s="132"/>
      <c r="I115" s="235">
        <f>VLOOKUP(B:B,[1]MICHELIN!$B:$K,10,0)</f>
        <v>2</v>
      </c>
      <c r="J115" s="132">
        <v>194</v>
      </c>
      <c r="K115" s="133" t="s">
        <v>1962</v>
      </c>
      <c r="L115" s="133">
        <v>52</v>
      </c>
      <c r="M115" s="135" t="s">
        <v>3998</v>
      </c>
      <c r="N115" s="236" t="s">
        <v>2386</v>
      </c>
      <c r="O115" s="236" t="s">
        <v>2015</v>
      </c>
      <c r="P115" s="237">
        <v>20800</v>
      </c>
      <c r="Q115" s="238">
        <f t="shared" si="22"/>
        <v>18431.81818181818</v>
      </c>
      <c r="R115" s="144">
        <f t="shared" si="23"/>
        <v>6.9543773119605343E-2</v>
      </c>
      <c r="S115" s="197">
        <v>1074476010</v>
      </c>
      <c r="T115" s="302" t="s">
        <v>7889</v>
      </c>
      <c r="U115" s="194">
        <f t="shared" si="37"/>
        <v>20800</v>
      </c>
      <c r="W115" s="239">
        <v>20800</v>
      </c>
      <c r="X115" s="136">
        <f t="shared" si="25"/>
        <v>17150</v>
      </c>
      <c r="Y115" s="240">
        <f t="shared" si="26"/>
        <v>18431.81818181818</v>
      </c>
      <c r="Z115" s="142">
        <f t="shared" si="27"/>
        <v>7.7307692307692299E-2</v>
      </c>
      <c r="AA115" s="137">
        <f t="shared" si="28"/>
        <v>6.9543773119605343E-2</v>
      </c>
      <c r="AB115" s="145">
        <v>9</v>
      </c>
      <c r="AC115" s="189">
        <f t="shared" si="38"/>
        <v>20392</v>
      </c>
      <c r="AD115" s="187">
        <f t="shared" si="39"/>
        <v>22408</v>
      </c>
      <c r="AE115" s="129">
        <f t="shared" si="31"/>
        <v>2016.72</v>
      </c>
      <c r="AF115" s="130">
        <f t="shared" si="32"/>
        <v>408.72</v>
      </c>
      <c r="AG115" s="131">
        <f t="shared" si="33"/>
        <v>1.8239914316315602E-2</v>
      </c>
      <c r="AH115" s="138">
        <f t="shared" si="34"/>
        <v>1608</v>
      </c>
      <c r="AI115" s="139">
        <f t="shared" si="35"/>
        <v>7.1760085683684402E-2</v>
      </c>
      <c r="AJ115" s="139">
        <f t="shared" si="36"/>
        <v>5.1303858803289741E-2</v>
      </c>
      <c r="AK115" s="11" t="s">
        <v>150</v>
      </c>
      <c r="AL115" s="197">
        <v>2254517159258</v>
      </c>
      <c r="AM115" s="197">
        <v>4985009705643</v>
      </c>
      <c r="AN115" s="197" t="s">
        <v>3619</v>
      </c>
      <c r="AO115" s="241" t="s">
        <v>14</v>
      </c>
      <c r="AP115" s="242" t="s">
        <v>1005</v>
      </c>
      <c r="AQ115" s="242" t="s">
        <v>37</v>
      </c>
      <c r="AR115" s="242">
        <v>38100</v>
      </c>
      <c r="AS115" s="243">
        <f>VLOOKUP(B:B,[1]MICHELIN!$B:$K,8,0)</f>
        <v>17150</v>
      </c>
      <c r="AT115" s="243">
        <v>525</v>
      </c>
      <c r="AU115" s="211" t="s">
        <v>3956</v>
      </c>
      <c r="AV115" s="197" t="s">
        <v>317</v>
      </c>
      <c r="AW115" s="134" t="str">
        <f>IFERROR(VLOOKUP(AV:AV,Q商品!B:E,4,0),"")</f>
        <v>2023年製 PRIMACY 4+ 225/45R17 94W XL サマータイヤ 翌営業日発送</v>
      </c>
      <c r="AX115" s="134" t="str">
        <f>IFERROR(VLOOKUP(B:B,在庫!B:M,12,0),"")</f>
        <v>2023年製</v>
      </c>
      <c r="AY115" s="134">
        <f>VLOOKUP(B:B,在庫!B:K,10,0)</f>
        <v>1</v>
      </c>
      <c r="AZ115" s="244">
        <f>VLOOKUP(AL:AL,[1]MICHELIN!$B:$AH,32,0)</f>
        <v>605880325</v>
      </c>
      <c r="BA115" s="244">
        <f>VLOOKUP(AL:AL,[1]MICHELIN!$B:$AH,33,0)</f>
        <v>605880380</v>
      </c>
      <c r="BC115" s="11" t="s">
        <v>150</v>
      </c>
    </row>
    <row r="116" spans="1:55" s="11" customFormat="1" ht="19.5" customHeight="1">
      <c r="A116" s="247">
        <f t="shared" si="20"/>
        <v>1</v>
      </c>
      <c r="B116" s="261">
        <f t="shared" si="21"/>
        <v>2254518159660</v>
      </c>
      <c r="C116" s="235">
        <f>VLOOKUP(B:B,[1]MICHELIN!$B:$K,9,0)</f>
        <v>66</v>
      </c>
      <c r="D116" s="11" t="s">
        <v>4677</v>
      </c>
      <c r="E116" s="11" t="s">
        <v>5596</v>
      </c>
      <c r="F116" s="160" t="s">
        <v>6874</v>
      </c>
      <c r="G116" s="134"/>
      <c r="H116" s="132"/>
      <c r="I116" s="235">
        <f>VLOOKUP(B:B,[1]MICHELIN!$B:$K,10,0)</f>
        <v>39</v>
      </c>
      <c r="J116" s="132">
        <v>977</v>
      </c>
      <c r="K116" s="133" t="s">
        <v>1962</v>
      </c>
      <c r="L116" s="133">
        <v>54</v>
      </c>
      <c r="M116" s="135" t="s">
        <v>3998</v>
      </c>
      <c r="N116" s="236" t="s">
        <v>2386</v>
      </c>
      <c r="O116" s="236" t="s">
        <v>2015</v>
      </c>
      <c r="P116" s="237">
        <v>20800</v>
      </c>
      <c r="Q116" s="238">
        <f t="shared" si="22"/>
        <v>17954.545454545452</v>
      </c>
      <c r="R116" s="144">
        <f t="shared" si="23"/>
        <v>0.11793924050632899</v>
      </c>
      <c r="S116" s="248">
        <v>1074476616</v>
      </c>
      <c r="T116" s="302" t="s">
        <v>7891</v>
      </c>
      <c r="U116" s="194">
        <f t="shared" si="37"/>
        <v>20800</v>
      </c>
      <c r="W116" s="239">
        <v>20800</v>
      </c>
      <c r="X116" s="136">
        <f t="shared" si="25"/>
        <v>15837</v>
      </c>
      <c r="Y116" s="240">
        <f t="shared" si="26"/>
        <v>17954.545454545452</v>
      </c>
      <c r="Z116" s="142">
        <f t="shared" si="27"/>
        <v>7.7307692307692299E-2</v>
      </c>
      <c r="AA116" s="137">
        <f t="shared" si="28"/>
        <v>0.11793924050632899</v>
      </c>
      <c r="AB116" s="145">
        <v>1</v>
      </c>
      <c r="AC116" s="189">
        <f t="shared" si="38"/>
        <v>20392</v>
      </c>
      <c r="AD116" s="187">
        <f t="shared" si="39"/>
        <v>22408</v>
      </c>
      <c r="AE116" s="129">
        <f t="shared" si="31"/>
        <v>2016.72</v>
      </c>
      <c r="AF116" s="130">
        <f t="shared" si="32"/>
        <v>408.72</v>
      </c>
      <c r="AG116" s="131">
        <f t="shared" si="33"/>
        <v>1.8239914316315602E-2</v>
      </c>
      <c r="AH116" s="138">
        <f t="shared" si="34"/>
        <v>1608</v>
      </c>
      <c r="AI116" s="139">
        <f t="shared" si="35"/>
        <v>7.1760085683684402E-2</v>
      </c>
      <c r="AJ116" s="139">
        <f t="shared" si="36"/>
        <v>9.9699326190013399E-2</v>
      </c>
      <c r="AL116" s="197">
        <v>2254518159660</v>
      </c>
      <c r="AM116" s="197">
        <v>3528704587247</v>
      </c>
      <c r="AN116" s="197" t="s">
        <v>3750</v>
      </c>
      <c r="AO116" s="241" t="s">
        <v>145</v>
      </c>
      <c r="AP116" s="242" t="s">
        <v>1334</v>
      </c>
      <c r="AQ116" s="242" t="s">
        <v>40</v>
      </c>
      <c r="AR116" s="242" t="s">
        <v>152</v>
      </c>
      <c r="AS116" s="243">
        <f>VLOOKUP(B:B,[1]MICHELIN!$B:$K,8,0)</f>
        <v>15837</v>
      </c>
      <c r="AT116" s="243">
        <v>1050</v>
      </c>
      <c r="AU116" s="211" t="s">
        <v>3957</v>
      </c>
      <c r="AV116" s="197" t="s">
        <v>2234</v>
      </c>
      <c r="AW116" s="134" t="str">
        <f>IFERROR(VLOOKUP(AV:AV,Q商品!B:E,4,0),"")</f>
        <v>2022年製 PRIMACY 4+ 225/45R18 95W XL サマータイヤ 翌営業日発送</v>
      </c>
      <c r="AX116" s="134" t="str">
        <f>IFERROR(VLOOKUP(B:B,在庫!B:M,12,0),"")</f>
        <v>2022年製</v>
      </c>
      <c r="AY116" s="246">
        <f>VLOOKUP(B:B,在庫!B:K,10,0)</f>
        <v>2</v>
      </c>
      <c r="AZ116" s="244">
        <f>VLOOKUP(AL:AL,[1]MICHELIN!$B:$AH,32,0)</f>
        <v>614215460</v>
      </c>
      <c r="BA116" s="244">
        <f>VLOOKUP(AL:AL,[1]MICHELIN!$B:$AH,33,0)</f>
        <v>614215467</v>
      </c>
      <c r="BC116" s="11" t="s">
        <v>2055</v>
      </c>
    </row>
    <row r="117" spans="1:55" s="11" customFormat="1" ht="19.5" customHeight="1">
      <c r="A117" s="11">
        <f t="shared" si="20"/>
        <v>2</v>
      </c>
      <c r="B117" s="249">
        <f t="shared" si="21"/>
        <v>2254518159257</v>
      </c>
      <c r="C117" s="235">
        <f>VLOOKUP(B:B,[1]MICHELIN!$B:$K,9,0)</f>
        <v>69</v>
      </c>
      <c r="D117" s="11" t="s">
        <v>4677</v>
      </c>
      <c r="E117" s="11" t="s">
        <v>1061</v>
      </c>
      <c r="F117" s="160" t="s">
        <v>7251</v>
      </c>
      <c r="G117" s="134"/>
      <c r="H117" s="132"/>
      <c r="I117" s="235">
        <f>VLOOKUP(B:B,[1]MICHELIN!$B:$K,10,0)</f>
        <v>14</v>
      </c>
      <c r="J117" s="132">
        <v>54</v>
      </c>
      <c r="K117" s="133" t="s">
        <v>1962</v>
      </c>
      <c r="L117" s="133">
        <v>55</v>
      </c>
      <c r="M117" s="135" t="s">
        <v>2014</v>
      </c>
      <c r="N117" s="236" t="s">
        <v>5397</v>
      </c>
      <c r="O117" s="236" t="s">
        <v>2015</v>
      </c>
      <c r="P117" s="237">
        <v>23600</v>
      </c>
      <c r="Q117" s="238">
        <f t="shared" si="22"/>
        <v>20500</v>
      </c>
      <c r="R117" s="144">
        <f t="shared" si="23"/>
        <v>8.8780487804878044E-2</v>
      </c>
      <c r="S117" s="197">
        <v>1074476009</v>
      </c>
      <c r="T117" s="303" t="s">
        <v>7892</v>
      </c>
      <c r="U117" s="194">
        <f t="shared" si="37"/>
        <v>23600</v>
      </c>
      <c r="W117" s="239">
        <v>23600</v>
      </c>
      <c r="X117" s="136">
        <f t="shared" si="25"/>
        <v>18680</v>
      </c>
      <c r="Y117" s="240">
        <f t="shared" si="26"/>
        <v>20500</v>
      </c>
      <c r="Z117" s="142">
        <f t="shared" si="27"/>
        <v>7.7330508474576343E-2</v>
      </c>
      <c r="AA117" s="137">
        <f t="shared" si="28"/>
        <v>8.8780487804878044E-2</v>
      </c>
      <c r="AB117" s="145"/>
      <c r="AC117" s="189">
        <f t="shared" si="38"/>
        <v>23137</v>
      </c>
      <c r="AD117" s="187">
        <f t="shared" si="39"/>
        <v>25425</v>
      </c>
      <c r="AE117" s="129">
        <f t="shared" si="31"/>
        <v>2288.25</v>
      </c>
      <c r="AF117" s="130">
        <f t="shared" si="32"/>
        <v>463.25</v>
      </c>
      <c r="AG117" s="131">
        <f t="shared" si="33"/>
        <v>1.8220255653883972E-2</v>
      </c>
      <c r="AH117" s="138">
        <f t="shared" si="34"/>
        <v>1825</v>
      </c>
      <c r="AI117" s="139">
        <f t="shared" si="35"/>
        <v>7.1779744346116031E-2</v>
      </c>
      <c r="AJ117" s="139">
        <f t="shared" si="36"/>
        <v>7.0560232150994079E-2</v>
      </c>
      <c r="AL117" s="197">
        <v>2254518159257</v>
      </c>
      <c r="AM117" s="197">
        <v>4985009705735</v>
      </c>
      <c r="AN117" s="197" t="s">
        <v>3632</v>
      </c>
      <c r="AO117" s="241" t="s">
        <v>14</v>
      </c>
      <c r="AP117" s="242" t="s">
        <v>929</v>
      </c>
      <c r="AQ117" s="242" t="s">
        <v>40</v>
      </c>
      <c r="AR117" s="242">
        <v>41500</v>
      </c>
      <c r="AS117" s="243">
        <f>VLOOKUP(B:B,[1]MICHELIN!$B:$K,8,0)</f>
        <v>18680</v>
      </c>
      <c r="AT117" s="243">
        <v>1050</v>
      </c>
      <c r="AU117" s="211" t="s">
        <v>3956</v>
      </c>
      <c r="AV117" s="197" t="s">
        <v>318</v>
      </c>
      <c r="AW117" s="134" t="str">
        <f>IFERROR(VLOOKUP(AV:AV,Q商品!B:E,4,0),"")</f>
        <v>2023年製 PRIMACY 4+ 225/45R18 95Y XL サマータイヤ 翌営業日発送</v>
      </c>
      <c r="AX117" s="134" t="str">
        <f>IFERROR(VLOOKUP(B:B,在庫!B:M,12,0),"")</f>
        <v>2023年製</v>
      </c>
      <c r="AY117" s="246">
        <f>VLOOKUP(B:B,在庫!B:K,10,0)</f>
        <v>3</v>
      </c>
      <c r="AZ117" s="244">
        <f>VLOOKUP(AL:AL,[1]MICHELIN!$B:$AH,32,0)</f>
        <v>605880319</v>
      </c>
      <c r="BA117" s="244">
        <f>VLOOKUP(AL:AL,[1]MICHELIN!$B:$AH,33,0)</f>
        <v>605880374</v>
      </c>
      <c r="BC117" s="11" t="s">
        <v>150</v>
      </c>
    </row>
    <row r="118" spans="1:55" s="11" customFormat="1" ht="19.5" customHeight="1">
      <c r="A118" s="11">
        <f t="shared" si="20"/>
        <v>1</v>
      </c>
      <c r="B118" s="249">
        <f t="shared" si="21"/>
        <v>2255017159267</v>
      </c>
      <c r="C118" s="235">
        <f>VLOOKUP(B:B,[1]MICHELIN!$B:$K,9,0)</f>
        <v>76</v>
      </c>
      <c r="D118" s="11" t="s">
        <v>4677</v>
      </c>
      <c r="E118" s="11" t="s">
        <v>1062</v>
      </c>
      <c r="F118" s="160" t="s">
        <v>6875</v>
      </c>
      <c r="G118" s="134"/>
      <c r="H118" s="132"/>
      <c r="I118" s="235">
        <f>VLOOKUP(B:B,[1]MICHELIN!$B:$K,10,0)</f>
        <v>28</v>
      </c>
      <c r="J118" s="132">
        <v>303</v>
      </c>
      <c r="K118" s="133" t="s">
        <v>1962</v>
      </c>
      <c r="L118" s="133">
        <v>56</v>
      </c>
      <c r="M118" s="135" t="s">
        <v>2014</v>
      </c>
      <c r="N118" s="236" t="s">
        <v>2463</v>
      </c>
      <c r="O118" s="236" t="s">
        <v>2015</v>
      </c>
      <c r="P118" s="237">
        <v>21679</v>
      </c>
      <c r="Q118" s="238">
        <f t="shared" si="22"/>
        <v>18753.63636363636</v>
      </c>
      <c r="R118" s="144">
        <f t="shared" si="23"/>
        <v>7.5912550293276287E-2</v>
      </c>
      <c r="S118" s="197">
        <v>1074475991</v>
      </c>
      <c r="T118" s="302" t="s">
        <v>7894</v>
      </c>
      <c r="U118" s="194">
        <f t="shared" si="37"/>
        <v>22000</v>
      </c>
      <c r="W118" s="239">
        <v>22000</v>
      </c>
      <c r="X118" s="136">
        <f t="shared" si="25"/>
        <v>17330</v>
      </c>
      <c r="Y118" s="240">
        <f t="shared" si="26"/>
        <v>19045.454545454544</v>
      </c>
      <c r="Z118" s="142">
        <f t="shared" si="27"/>
        <v>9.326998477789572E-2</v>
      </c>
      <c r="AA118" s="137">
        <f t="shared" si="28"/>
        <v>9.0071599045345993E-2</v>
      </c>
      <c r="AB118" s="145"/>
      <c r="AC118" s="189">
        <f t="shared" si="38"/>
        <v>21568</v>
      </c>
      <c r="AD118" s="187">
        <f t="shared" si="39"/>
        <v>23701</v>
      </c>
      <c r="AE118" s="129">
        <f t="shared" si="31"/>
        <v>2133.09</v>
      </c>
      <c r="AF118" s="130">
        <f t="shared" si="32"/>
        <v>432.09000000000015</v>
      </c>
      <c r="AG118" s="131">
        <f t="shared" si="33"/>
        <v>1.8230876334331892E-2</v>
      </c>
      <c r="AH118" s="138">
        <f t="shared" si="34"/>
        <v>1701</v>
      </c>
      <c r="AI118" s="139">
        <f t="shared" si="35"/>
        <v>7.1769123665668122E-2</v>
      </c>
      <c r="AJ118" s="139">
        <f t="shared" si="36"/>
        <v>7.1840722711014104E-2</v>
      </c>
      <c r="AL118" s="197">
        <v>2255017159267</v>
      </c>
      <c r="AM118" s="197">
        <v>4985009004272</v>
      </c>
      <c r="AN118" s="197" t="s">
        <v>3624</v>
      </c>
      <c r="AO118" s="241" t="s">
        <v>14</v>
      </c>
      <c r="AP118" s="242" t="s">
        <v>1285</v>
      </c>
      <c r="AQ118" s="242" t="s">
        <v>32</v>
      </c>
      <c r="AR118" s="242">
        <v>38500</v>
      </c>
      <c r="AS118" s="243">
        <v>17330</v>
      </c>
      <c r="AT118" s="243">
        <v>1050</v>
      </c>
      <c r="AU118" s="211" t="s">
        <v>3956</v>
      </c>
      <c r="AV118" s="197" t="s">
        <v>319</v>
      </c>
      <c r="AW118" s="134" t="str">
        <f>IFERROR(VLOOKUP(AV:AV,Q商品!B:E,4,0),"")</f>
        <v>2023年製 PRIMACY 4+ 225/50R17 98Y XL (DT) サマータイヤ 翌営業日発送</v>
      </c>
      <c r="AX118" s="134" t="str">
        <f>IFERROR(VLOOKUP(B:B,在庫!B:M,12,0),"")</f>
        <v>2023年製</v>
      </c>
      <c r="AY118" s="134">
        <f>VLOOKUP(B:B,在庫!B:K,10,0)</f>
        <v>4</v>
      </c>
      <c r="AZ118" s="244">
        <v>605880330</v>
      </c>
      <c r="BA118" s="244">
        <v>605880385</v>
      </c>
      <c r="BC118" s="11" t="s">
        <v>2055</v>
      </c>
    </row>
    <row r="119" spans="1:55" s="11" customFormat="1" ht="19.5" customHeight="1">
      <c r="A119" s="11">
        <f t="shared" si="20"/>
        <v>1</v>
      </c>
      <c r="B119" s="249">
        <f t="shared" si="21"/>
        <v>2255516159256</v>
      </c>
      <c r="C119" s="235">
        <f>VLOOKUP(B:B,[1]MICHELIN!$B:$K,9,0)</f>
        <v>4</v>
      </c>
      <c r="D119" s="11" t="s">
        <v>4677</v>
      </c>
      <c r="E119" s="11" t="s">
        <v>1063</v>
      </c>
      <c r="F119" s="160" t="s">
        <v>6876</v>
      </c>
      <c r="G119" s="134"/>
      <c r="H119" s="132"/>
      <c r="I119" s="235">
        <f>VLOOKUP(B:B,[1]MICHELIN!$B:$K,10,0)</f>
        <v>8</v>
      </c>
      <c r="J119" s="132" t="s">
        <v>12</v>
      </c>
      <c r="K119" s="133" t="s">
        <v>1962</v>
      </c>
      <c r="L119" s="133">
        <v>57</v>
      </c>
      <c r="M119" s="135" t="s">
        <v>3998</v>
      </c>
      <c r="N119" s="236">
        <v>18700</v>
      </c>
      <c r="O119" s="236">
        <v>0</v>
      </c>
      <c r="P119" s="237">
        <v>18700</v>
      </c>
      <c r="Q119" s="238">
        <f t="shared" si="22"/>
        <v>16045.454545454544</v>
      </c>
      <c r="R119" s="144">
        <f t="shared" si="23"/>
        <v>9.6940509915014086E-2</v>
      </c>
      <c r="S119" s="197">
        <v>1074476652</v>
      </c>
      <c r="T119" s="306" t="s">
        <v>7895</v>
      </c>
      <c r="U119" s="194">
        <f t="shared" si="37"/>
        <v>18700</v>
      </c>
      <c r="W119" s="239">
        <v>18700</v>
      </c>
      <c r="X119" s="136">
        <f t="shared" si="25"/>
        <v>14490</v>
      </c>
      <c r="Y119" s="240">
        <f t="shared" si="26"/>
        <v>16045.454545454544</v>
      </c>
      <c r="Z119" s="142">
        <f t="shared" si="27"/>
        <v>7.732620320855621E-2</v>
      </c>
      <c r="AA119" s="137">
        <f t="shared" si="28"/>
        <v>9.6940509915014086E-2</v>
      </c>
      <c r="AB119" s="145">
        <v>1</v>
      </c>
      <c r="AC119" s="189">
        <f t="shared" si="38"/>
        <v>18333</v>
      </c>
      <c r="AD119" s="187">
        <f t="shared" si="39"/>
        <v>20146</v>
      </c>
      <c r="AE119" s="129">
        <f t="shared" si="31"/>
        <v>1813.1399999999999</v>
      </c>
      <c r="AF119" s="130">
        <f t="shared" si="32"/>
        <v>367.13999999999987</v>
      </c>
      <c r="AG119" s="131">
        <f t="shared" si="33"/>
        <v>1.8223965055097779E-2</v>
      </c>
      <c r="AH119" s="138">
        <f t="shared" si="34"/>
        <v>1446</v>
      </c>
      <c r="AI119" s="139">
        <f t="shared" si="35"/>
        <v>7.1776034944902214E-2</v>
      </c>
      <c r="AJ119" s="139">
        <f t="shared" si="36"/>
        <v>7.8716544859916304E-2</v>
      </c>
      <c r="AL119" s="197">
        <v>2255516159256</v>
      </c>
      <c r="AM119" s="197">
        <v>4985009705209</v>
      </c>
      <c r="AN119" s="197" t="s">
        <v>3616</v>
      </c>
      <c r="AO119" s="241" t="s">
        <v>14</v>
      </c>
      <c r="AP119" s="242" t="s">
        <v>933</v>
      </c>
      <c r="AQ119" s="242" t="s">
        <v>45</v>
      </c>
      <c r="AR119" s="242">
        <v>32200</v>
      </c>
      <c r="AS119" s="243">
        <f>VLOOKUP(B:B,[1]MICHELIN!$B:$K,8,0)</f>
        <v>14490</v>
      </c>
      <c r="AT119" s="243">
        <v>1050</v>
      </c>
      <c r="AU119" s="211" t="s">
        <v>3956</v>
      </c>
      <c r="AV119" s="197" t="s">
        <v>320</v>
      </c>
      <c r="AW119" s="134" t="str">
        <f>IFERROR(VLOOKUP(AV:AV,Q商品!B:E,4,0),"")</f>
        <v>2022年製 PRIMACY 4+ 225/55R16 99W XL サマータイヤ 翌営業日発送</v>
      </c>
      <c r="AX119" s="134" t="str">
        <f>IFERROR(VLOOKUP(B:B,在庫!B:M,12,0),"")</f>
        <v>2022年製</v>
      </c>
      <c r="AY119" s="134">
        <f>VLOOKUP(B:B,在庫!B:K,10,0)</f>
        <v>2</v>
      </c>
      <c r="AZ119" s="244" t="str">
        <f>VLOOKUP(AL:AL,[1]MICHELIN!$B:$AH,32,0)</f>
        <v>×</v>
      </c>
      <c r="BA119" s="244" t="str">
        <f>VLOOKUP(AL:AL,[1]MICHELIN!$B:$AH,33,0)</f>
        <v>×</v>
      </c>
      <c r="BC119" s="11" t="s">
        <v>2055</v>
      </c>
    </row>
    <row r="120" spans="1:55" s="11" customFormat="1" ht="19.5" customHeight="1">
      <c r="A120" s="11">
        <f t="shared" si="20"/>
        <v>1</v>
      </c>
      <c r="B120" s="249">
        <f t="shared" si="21"/>
        <v>2255517159262</v>
      </c>
      <c r="C120" s="235">
        <f>VLOOKUP(B:B,[1]MICHELIN!$B:$K,9,0)</f>
        <v>14</v>
      </c>
      <c r="D120" s="11" t="s">
        <v>4677</v>
      </c>
      <c r="E120" s="11" t="s">
        <v>1064</v>
      </c>
      <c r="F120" s="160" t="s">
        <v>8425</v>
      </c>
      <c r="G120" s="134"/>
      <c r="H120" s="132"/>
      <c r="I120" s="235">
        <f>VLOOKUP(B:B,[1]MICHELIN!$B:$K,10,0)</f>
        <v>14</v>
      </c>
      <c r="J120" s="132">
        <v>714</v>
      </c>
      <c r="K120" s="133" t="s">
        <v>1962</v>
      </c>
      <c r="L120" s="133">
        <v>58</v>
      </c>
      <c r="M120" s="135" t="s">
        <v>3998</v>
      </c>
      <c r="N120" s="236" t="s">
        <v>3999</v>
      </c>
      <c r="O120" s="236">
        <v>0</v>
      </c>
      <c r="P120" s="237">
        <v>21545</v>
      </c>
      <c r="Q120" s="238">
        <f t="shared" si="22"/>
        <v>18631.81818181818</v>
      </c>
      <c r="R120" s="144">
        <f t="shared" si="23"/>
        <v>0.11817516467431073</v>
      </c>
      <c r="S120" s="197">
        <v>1074476639</v>
      </c>
      <c r="T120" s="303" t="s">
        <v>7896</v>
      </c>
      <c r="U120" s="194">
        <f t="shared" si="37"/>
        <v>21545</v>
      </c>
      <c r="W120" s="239">
        <v>21545</v>
      </c>
      <c r="X120" s="136">
        <f t="shared" si="25"/>
        <v>16430</v>
      </c>
      <c r="Y120" s="240">
        <f t="shared" si="26"/>
        <v>18631.81818181818</v>
      </c>
      <c r="Z120" s="142">
        <f t="shared" si="27"/>
        <v>7.7280111394755213E-2</v>
      </c>
      <c r="AA120" s="137">
        <f t="shared" si="28"/>
        <v>0.11817516467431073</v>
      </c>
      <c r="AB120" s="145">
        <v>1</v>
      </c>
      <c r="AC120" s="189">
        <f t="shared" si="38"/>
        <v>21122</v>
      </c>
      <c r="AD120" s="187">
        <f t="shared" si="39"/>
        <v>23210</v>
      </c>
      <c r="AE120" s="129">
        <f t="shared" si="31"/>
        <v>2088.9</v>
      </c>
      <c r="AF120" s="130">
        <f t="shared" si="32"/>
        <v>423.90000000000009</v>
      </c>
      <c r="AG120" s="131">
        <f t="shared" si="33"/>
        <v>1.8263679448513575E-2</v>
      </c>
      <c r="AH120" s="138">
        <f t="shared" si="34"/>
        <v>1665</v>
      </c>
      <c r="AI120" s="139">
        <f t="shared" si="35"/>
        <v>7.1736320551486432E-2</v>
      </c>
      <c r="AJ120" s="139">
        <f t="shared" si="36"/>
        <v>9.9911485225797153E-2</v>
      </c>
      <c r="AL120" s="197">
        <v>2255517159262</v>
      </c>
      <c r="AM120" s="197">
        <v>4985009705360</v>
      </c>
      <c r="AN120" s="197" t="s">
        <v>3627</v>
      </c>
      <c r="AO120" s="241" t="s">
        <v>14</v>
      </c>
      <c r="AP120" s="242" t="s">
        <v>1023</v>
      </c>
      <c r="AQ120" s="242" t="s">
        <v>52</v>
      </c>
      <c r="AR120" s="242">
        <v>36500</v>
      </c>
      <c r="AS120" s="243">
        <f>VLOOKUP(B:B,[1]MICHELIN!$B:$K,8,0)</f>
        <v>16430</v>
      </c>
      <c r="AT120" s="243">
        <v>1050</v>
      </c>
      <c r="AU120" s="211" t="s">
        <v>3956</v>
      </c>
      <c r="AV120" s="197" t="s">
        <v>321</v>
      </c>
      <c r="AW120" s="134" t="str">
        <f>IFERROR(VLOOKUP(AV:AV,Q商品!B:E,4,0),"")</f>
        <v>2023年製 PRIMACY 4+ 225/55R17 101W XL サマータイヤ 翌営業日発送</v>
      </c>
      <c r="AX120" s="134" t="str">
        <f>IFERROR(VLOOKUP(B:B,在庫!B:M,12,0),"")</f>
        <v>2023年製</v>
      </c>
      <c r="AY120" s="246">
        <f>VLOOKUP(B:B,在庫!B:K,10,0)</f>
        <v>2</v>
      </c>
      <c r="AZ120" s="244" t="str">
        <f>VLOOKUP(AL:AL,[1]MICHELIN!$B:$AH,32,0)</f>
        <v/>
      </c>
      <c r="BA120" s="244" t="str">
        <f>VLOOKUP(AL:AL,[1]MICHELIN!$B:$AH,33,0)</f>
        <v/>
      </c>
      <c r="BC120" s="11" t="s">
        <v>2055</v>
      </c>
    </row>
    <row r="121" spans="1:55" s="11" customFormat="1" ht="19.5" customHeight="1">
      <c r="A121" s="11">
        <f t="shared" si="20"/>
        <v>1</v>
      </c>
      <c r="B121" s="249">
        <f t="shared" si="21"/>
        <v>2255518159254</v>
      </c>
      <c r="C121" s="235">
        <f>VLOOKUP(B:B,[1]MICHELIN!$B:$K,9,0)</f>
        <v>76</v>
      </c>
      <c r="D121" s="11" t="s">
        <v>4677</v>
      </c>
      <c r="E121" s="11" t="s">
        <v>1066</v>
      </c>
      <c r="F121" s="160" t="s">
        <v>8426</v>
      </c>
      <c r="G121" s="134"/>
      <c r="H121" s="259"/>
      <c r="I121" s="235">
        <f>VLOOKUP(B:B,[1]MICHELIN!$B:$K,10,0)</f>
        <v>22</v>
      </c>
      <c r="J121" s="259">
        <v>192</v>
      </c>
      <c r="K121" s="133" t="s">
        <v>1962</v>
      </c>
      <c r="L121" s="133">
        <v>59</v>
      </c>
      <c r="M121" s="135" t="s">
        <v>3998</v>
      </c>
      <c r="N121" s="236" t="s">
        <v>2464</v>
      </c>
      <c r="O121" s="236">
        <v>0</v>
      </c>
      <c r="P121" s="237">
        <v>19890</v>
      </c>
      <c r="Q121" s="238">
        <f t="shared" si="22"/>
        <v>17127.272727272724</v>
      </c>
      <c r="R121" s="144">
        <f t="shared" si="23"/>
        <v>0.11427813163481938</v>
      </c>
      <c r="S121" s="197">
        <v>1074475972</v>
      </c>
      <c r="T121" s="303" t="s">
        <v>7897</v>
      </c>
      <c r="U121" s="194">
        <f t="shared" si="37"/>
        <v>19890</v>
      </c>
      <c r="W121" s="239">
        <v>19890</v>
      </c>
      <c r="X121" s="136">
        <f t="shared" si="25"/>
        <v>15170</v>
      </c>
      <c r="Y121" s="240">
        <f t="shared" si="26"/>
        <v>17127.272727272724</v>
      </c>
      <c r="Z121" s="142">
        <f t="shared" si="27"/>
        <v>7.732528908999492E-2</v>
      </c>
      <c r="AA121" s="137">
        <f t="shared" si="28"/>
        <v>0.11427813163481938</v>
      </c>
      <c r="AB121" s="145">
        <v>1</v>
      </c>
      <c r="AC121" s="189">
        <f t="shared" si="38"/>
        <v>19500</v>
      </c>
      <c r="AD121" s="187">
        <f t="shared" si="39"/>
        <v>21428</v>
      </c>
      <c r="AE121" s="129">
        <f t="shared" si="31"/>
        <v>1928.52</v>
      </c>
      <c r="AF121" s="130">
        <f t="shared" si="32"/>
        <v>390.52</v>
      </c>
      <c r="AG121" s="131">
        <f t="shared" si="33"/>
        <v>1.8224752660070936E-2</v>
      </c>
      <c r="AH121" s="138">
        <f t="shared" si="34"/>
        <v>1538</v>
      </c>
      <c r="AI121" s="139">
        <f t="shared" si="35"/>
        <v>7.1775247339929071E-2</v>
      </c>
      <c r="AJ121" s="139">
        <f t="shared" si="36"/>
        <v>9.6053378974748443E-2</v>
      </c>
      <c r="AL121" s="197">
        <v>2255518159254</v>
      </c>
      <c r="AM121" s="197">
        <v>4985009705551</v>
      </c>
      <c r="AN121" s="197" t="s">
        <v>3636</v>
      </c>
      <c r="AO121" s="241" t="s">
        <v>14</v>
      </c>
      <c r="AP121" s="242" t="s">
        <v>1065</v>
      </c>
      <c r="AQ121" s="242" t="s">
        <v>71</v>
      </c>
      <c r="AR121" s="242">
        <v>33700</v>
      </c>
      <c r="AS121" s="243">
        <f>VLOOKUP(B:B,[1]MICHELIN!$B:$K,8,0)</f>
        <v>15170</v>
      </c>
      <c r="AT121" s="243">
        <v>1050</v>
      </c>
      <c r="AU121" s="211" t="s">
        <v>3956</v>
      </c>
      <c r="AV121" s="197" t="s">
        <v>322</v>
      </c>
      <c r="AW121" s="134" t="str">
        <f>IFERROR(VLOOKUP(AV:AV,Q商品!B:E,4,0),"")</f>
        <v>2023年製 PRIMACY 4+ 225/55R18 102V XL サマータイヤ 翌営業日発送</v>
      </c>
      <c r="AX121" s="134" t="str">
        <f>IFERROR(VLOOKUP(B:B,在庫!B:M,12,0),"")</f>
        <v>2023年製</v>
      </c>
      <c r="AY121" s="246">
        <f>VLOOKUP(B:B,在庫!B:K,10,0)</f>
        <v>2</v>
      </c>
      <c r="AZ121" s="244">
        <f>VLOOKUP(AL:AL,[1]MICHELIN!$B:$AH,32,0)</f>
        <v>605880320</v>
      </c>
      <c r="BA121" s="244">
        <f>VLOOKUP(AL:AL,[1]MICHELIN!$B:$AH,33,0)</f>
        <v>605880375</v>
      </c>
      <c r="BC121" s="11" t="s">
        <v>2055</v>
      </c>
    </row>
    <row r="122" spans="1:55" s="11" customFormat="1" ht="19.5" customHeight="1">
      <c r="A122" s="11">
        <f t="shared" si="20"/>
        <v>1</v>
      </c>
      <c r="B122" s="249">
        <f t="shared" si="21"/>
        <v>2256017159257</v>
      </c>
      <c r="C122" s="235">
        <f>VLOOKUP(B:B,[1]MICHELIN!$B:$K,9,0)</f>
        <v>16</v>
      </c>
      <c r="D122" s="11" t="s">
        <v>4677</v>
      </c>
      <c r="E122" s="11" t="s">
        <v>1069</v>
      </c>
      <c r="F122" s="160" t="s">
        <v>6877</v>
      </c>
      <c r="G122" s="134"/>
      <c r="H122" s="132"/>
      <c r="I122" s="235">
        <f>VLOOKUP(B:B,[1]MICHELIN!$B:$K,10,0)</f>
        <v>16</v>
      </c>
      <c r="J122" s="132">
        <v>570</v>
      </c>
      <c r="K122" s="133" t="s">
        <v>1962</v>
      </c>
      <c r="L122" s="133">
        <v>60</v>
      </c>
      <c r="M122" s="135" t="s">
        <v>3998</v>
      </c>
      <c r="N122" s="236" t="s">
        <v>2422</v>
      </c>
      <c r="O122" s="236">
        <v>0</v>
      </c>
      <c r="P122" s="237">
        <v>18000</v>
      </c>
      <c r="Q122" s="238">
        <f t="shared" si="22"/>
        <v>15409.090909090908</v>
      </c>
      <c r="R122" s="144">
        <f t="shared" si="23"/>
        <v>0.11805309734513268</v>
      </c>
      <c r="S122" s="197">
        <v>1074475970</v>
      </c>
      <c r="T122" s="302" t="s">
        <v>7898</v>
      </c>
      <c r="U122" s="194">
        <f t="shared" si="37"/>
        <v>18000</v>
      </c>
      <c r="W122" s="239">
        <v>18000</v>
      </c>
      <c r="X122" s="136">
        <f t="shared" si="25"/>
        <v>13590</v>
      </c>
      <c r="Y122" s="240">
        <f t="shared" si="26"/>
        <v>15409.090909090908</v>
      </c>
      <c r="Z122" s="142">
        <f t="shared" si="27"/>
        <v>7.7333333333333254E-2</v>
      </c>
      <c r="AA122" s="137">
        <f t="shared" si="28"/>
        <v>0.11805309734513268</v>
      </c>
      <c r="AB122" s="145">
        <v>1</v>
      </c>
      <c r="AC122" s="189">
        <f t="shared" si="38"/>
        <v>17647</v>
      </c>
      <c r="AD122" s="187">
        <f t="shared" si="39"/>
        <v>19392</v>
      </c>
      <c r="AE122" s="129">
        <f t="shared" si="31"/>
        <v>1745.28</v>
      </c>
      <c r="AF122" s="130">
        <f t="shared" si="32"/>
        <v>353.28</v>
      </c>
      <c r="AG122" s="131">
        <f t="shared" si="33"/>
        <v>1.8217821782178217E-2</v>
      </c>
      <c r="AH122" s="138">
        <f t="shared" si="34"/>
        <v>1392</v>
      </c>
      <c r="AI122" s="139">
        <f t="shared" si="35"/>
        <v>7.1782178217821777E-2</v>
      </c>
      <c r="AJ122" s="139">
        <f t="shared" si="36"/>
        <v>9.9835275562954462E-2</v>
      </c>
      <c r="AL122" s="197">
        <v>2256017159257</v>
      </c>
      <c r="AM122" s="197">
        <v>4985009705391</v>
      </c>
      <c r="AN122" s="197" t="s">
        <v>3630</v>
      </c>
      <c r="AO122" s="241" t="s">
        <v>14</v>
      </c>
      <c r="AP122" s="242" t="s">
        <v>940</v>
      </c>
      <c r="AQ122" s="242" t="s">
        <v>68</v>
      </c>
      <c r="AR122" s="242">
        <v>30200</v>
      </c>
      <c r="AS122" s="243">
        <f>VLOOKUP(B:B,[1]MICHELIN!$B:$K,8,0)</f>
        <v>13590</v>
      </c>
      <c r="AT122" s="243">
        <v>1050</v>
      </c>
      <c r="AU122" s="211" t="s">
        <v>3956</v>
      </c>
      <c r="AV122" s="197" t="s">
        <v>323</v>
      </c>
      <c r="AW122" s="134" t="str">
        <f>IFERROR(VLOOKUP(AV:AV,Q商品!B:E,4,0),"")</f>
        <v>2023年製 PRIMACY 4+ 225/60R17 99V サマータイヤ 翌営業日発送</v>
      </c>
      <c r="AX122" s="134" t="str">
        <f>IFERROR(VLOOKUP(B:B,在庫!B:M,12,0),"")</f>
        <v>2023年製</v>
      </c>
      <c r="AY122" s="246">
        <f>VLOOKUP(B:B,在庫!B:K,10,0)</f>
        <v>3</v>
      </c>
      <c r="AZ122" s="244">
        <f>VLOOKUP(AL:AL,[1]MICHELIN!$B:$AH,32,0)</f>
        <v>605880336</v>
      </c>
      <c r="BA122" s="244">
        <f>VLOOKUP(AL:AL,[1]MICHELIN!$B:$AH,33,0)</f>
        <v>605880391</v>
      </c>
      <c r="BC122" s="11" t="s">
        <v>2055</v>
      </c>
    </row>
    <row r="123" spans="1:55" s="11" customFormat="1" ht="19.5" customHeight="1">
      <c r="A123" s="11">
        <f t="shared" si="20"/>
        <v>1</v>
      </c>
      <c r="B123" s="249">
        <f t="shared" si="21"/>
        <v>2354517159255</v>
      </c>
      <c r="C123" s="235">
        <f>VLOOKUP(B:B,[1]MICHELIN!$B:$K,9,0)</f>
        <v>4</v>
      </c>
      <c r="D123" s="11" t="s">
        <v>4677</v>
      </c>
      <c r="E123" s="11" t="s">
        <v>5598</v>
      </c>
      <c r="F123" s="160" t="s">
        <v>6878</v>
      </c>
      <c r="G123" s="134"/>
      <c r="H123" s="132"/>
      <c r="I123" s="235">
        <f>VLOOKUP(B:B,[1]MICHELIN!$B:$K,10,0)</f>
        <v>8</v>
      </c>
      <c r="J123" s="132">
        <v>2143</v>
      </c>
      <c r="K123" s="133" t="s">
        <v>1962</v>
      </c>
      <c r="L123" s="133">
        <v>61</v>
      </c>
      <c r="M123" s="135" t="s">
        <v>3998</v>
      </c>
      <c r="N123" s="236">
        <v>24099</v>
      </c>
      <c r="O123" s="236">
        <v>0</v>
      </c>
      <c r="P123" s="237">
        <v>24099</v>
      </c>
      <c r="Q123" s="238">
        <f t="shared" si="22"/>
        <v>20953.63636363636</v>
      </c>
      <c r="R123" s="144">
        <f t="shared" si="23"/>
        <v>9.3713393205778844E-2</v>
      </c>
      <c r="S123" s="197">
        <v>1074476217</v>
      </c>
      <c r="T123" s="302" t="s">
        <v>7899</v>
      </c>
      <c r="U123" s="194">
        <f t="shared" si="37"/>
        <v>24099</v>
      </c>
      <c r="W123" s="239">
        <v>24099</v>
      </c>
      <c r="X123" s="136">
        <f t="shared" si="25"/>
        <v>18990</v>
      </c>
      <c r="Y123" s="240">
        <f t="shared" si="26"/>
        <v>20953.63636363636</v>
      </c>
      <c r="Z123" s="142">
        <f t="shared" si="27"/>
        <v>7.730611228681683E-2</v>
      </c>
      <c r="AA123" s="137">
        <f t="shared" si="28"/>
        <v>9.3713393205778844E-2</v>
      </c>
      <c r="AB123" s="145">
        <v>1</v>
      </c>
      <c r="AC123" s="189">
        <f t="shared" si="38"/>
        <v>23626</v>
      </c>
      <c r="AD123" s="187">
        <f t="shared" si="39"/>
        <v>25962</v>
      </c>
      <c r="AE123" s="129">
        <f t="shared" si="31"/>
        <v>2336.58</v>
      </c>
      <c r="AF123" s="130">
        <f t="shared" si="32"/>
        <v>473.57999999999993</v>
      </c>
      <c r="AG123" s="131">
        <f t="shared" si="33"/>
        <v>1.824127571065403E-2</v>
      </c>
      <c r="AH123" s="138">
        <f t="shared" si="34"/>
        <v>1863</v>
      </c>
      <c r="AI123" s="139">
        <f t="shared" si="35"/>
        <v>7.1758724289345974E-2</v>
      </c>
      <c r="AJ123" s="139">
        <f t="shared" si="36"/>
        <v>7.5472117495124807E-2</v>
      </c>
      <c r="AL123" s="197">
        <v>2354517159255</v>
      </c>
      <c r="AM123" s="197">
        <v>4985009705292</v>
      </c>
      <c r="AN123" s="197" t="s">
        <v>3620</v>
      </c>
      <c r="AO123" s="241" t="s">
        <v>14</v>
      </c>
      <c r="AP123" s="242" t="s">
        <v>1070</v>
      </c>
      <c r="AQ123" s="242" t="s">
        <v>63</v>
      </c>
      <c r="AR123" s="242">
        <v>42200</v>
      </c>
      <c r="AS123" s="243">
        <f>VLOOKUP(B:B,[1]MICHELIN!$B:$K,8,0)</f>
        <v>18990</v>
      </c>
      <c r="AT123" s="243">
        <v>1050</v>
      </c>
      <c r="AU123" s="211" t="s">
        <v>3956</v>
      </c>
      <c r="AV123" s="197" t="s">
        <v>324</v>
      </c>
      <c r="AW123" s="134" t="str">
        <f>IFERROR(VLOOKUP(AV:AV,Q商品!B:E,4,0),"")</f>
        <v>2023年製 PRIMACY 4+ 235/45R17 97W XL サマータイヤ 翌営業日発送</v>
      </c>
      <c r="AX123" s="134" t="str">
        <f>IFERROR(VLOOKUP(B:B,在庫!B:M,12,0),"")</f>
        <v>2023年製</v>
      </c>
      <c r="AY123" s="246">
        <f>VLOOKUP(B:B,在庫!B:K,10,0)</f>
        <v>2</v>
      </c>
      <c r="AZ123" s="244">
        <f>VLOOKUP(AL:AL,[1]MICHELIN!$B:$AH,32,0)</f>
        <v>605880332</v>
      </c>
      <c r="BA123" s="244">
        <f>VLOOKUP(AL:AL,[1]MICHELIN!$B:$AH,33,0)</f>
        <v>605880387</v>
      </c>
      <c r="BC123" s="11" t="s">
        <v>2055</v>
      </c>
    </row>
    <row r="124" spans="1:55" s="11" customFormat="1" ht="19.5" customHeight="1">
      <c r="A124" s="11">
        <f t="shared" si="20"/>
        <v>1</v>
      </c>
      <c r="B124" s="249">
        <f t="shared" si="21"/>
        <v>2355517159252</v>
      </c>
      <c r="C124" s="235">
        <f>VLOOKUP(B:B,[1]MICHELIN!$B:$K,9,0)</f>
        <v>4</v>
      </c>
      <c r="D124" s="11" t="s">
        <v>4677</v>
      </c>
      <c r="E124" s="11" t="s">
        <v>1072</v>
      </c>
      <c r="F124" s="160" t="s">
        <v>6879</v>
      </c>
      <c r="G124" s="134"/>
      <c r="H124" s="132"/>
      <c r="I124" s="235">
        <f>VLOOKUP(B:B,[1]MICHELIN!$B:$K,10,0)</f>
        <v>20</v>
      </c>
      <c r="J124" s="132" t="s">
        <v>12</v>
      </c>
      <c r="K124" s="133" t="s">
        <v>1962</v>
      </c>
      <c r="L124" s="133">
        <v>62</v>
      </c>
      <c r="M124" s="135" t="s">
        <v>3998</v>
      </c>
      <c r="N124" s="236" t="s">
        <v>2465</v>
      </c>
      <c r="O124" s="236">
        <v>0</v>
      </c>
      <c r="P124" s="237">
        <v>21500</v>
      </c>
      <c r="Q124" s="238">
        <f t="shared" si="22"/>
        <v>18590.909090909088</v>
      </c>
      <c r="R124" s="144">
        <f t="shared" si="23"/>
        <v>0.10171149144254266</v>
      </c>
      <c r="S124" s="197">
        <v>1074476203</v>
      </c>
      <c r="T124" s="302" t="s">
        <v>7900</v>
      </c>
      <c r="U124" s="194">
        <f t="shared" si="37"/>
        <v>21500</v>
      </c>
      <c r="W124" s="239">
        <v>21500</v>
      </c>
      <c r="X124" s="136">
        <f t="shared" si="25"/>
        <v>16700</v>
      </c>
      <c r="Y124" s="240">
        <f t="shared" si="26"/>
        <v>18590.909090909088</v>
      </c>
      <c r="Z124" s="142">
        <f t="shared" si="27"/>
        <v>7.7302325581395381E-2</v>
      </c>
      <c r="AA124" s="137">
        <f t="shared" si="28"/>
        <v>0.10171149144254266</v>
      </c>
      <c r="AB124" s="145">
        <v>1</v>
      </c>
      <c r="AC124" s="189">
        <f t="shared" si="38"/>
        <v>21078</v>
      </c>
      <c r="AD124" s="187">
        <f t="shared" si="39"/>
        <v>23162</v>
      </c>
      <c r="AE124" s="129">
        <f t="shared" si="31"/>
        <v>2084.58</v>
      </c>
      <c r="AF124" s="130">
        <f t="shared" si="32"/>
        <v>422.57999999999993</v>
      </c>
      <c r="AG124" s="131">
        <f t="shared" si="33"/>
        <v>1.8244538468180638E-2</v>
      </c>
      <c r="AH124" s="138">
        <f t="shared" si="34"/>
        <v>1662</v>
      </c>
      <c r="AI124" s="139">
        <f t="shared" si="35"/>
        <v>7.1755461531819359E-2</v>
      </c>
      <c r="AJ124" s="139">
        <f t="shared" si="36"/>
        <v>8.3466952974362019E-2</v>
      </c>
      <c r="AL124" s="197">
        <v>2355517159252</v>
      </c>
      <c r="AM124" s="197">
        <v>4985009705704</v>
      </c>
      <c r="AN124" s="197" t="s">
        <v>3628</v>
      </c>
      <c r="AO124" s="241" t="s">
        <v>14</v>
      </c>
      <c r="AP124" s="242" t="s">
        <v>1071</v>
      </c>
      <c r="AQ124" s="242" t="s">
        <v>55</v>
      </c>
      <c r="AR124" s="242">
        <v>37100</v>
      </c>
      <c r="AS124" s="243">
        <f>VLOOKUP(B:B,[1]MICHELIN!$B:$K,8,0)</f>
        <v>16700</v>
      </c>
      <c r="AT124" s="243">
        <v>1050</v>
      </c>
      <c r="AU124" s="211" t="s">
        <v>3956</v>
      </c>
      <c r="AV124" s="197" t="s">
        <v>326</v>
      </c>
      <c r="AW124" s="134" t="str">
        <f>IFERROR(VLOOKUP(AV:AV,Q商品!B:E,4,0),"")</f>
        <v>2023年製 PRIMACY 4+ 235/55R17 103W XL サマータイヤ 翌営業日発送</v>
      </c>
      <c r="AX124" s="134" t="str">
        <f>IFERROR(VLOOKUP(B:B,在庫!B:M,12,0),"")</f>
        <v>2023年製</v>
      </c>
      <c r="AY124" s="134">
        <f>VLOOKUP(B:B,在庫!B:K,10,0)</f>
        <v>3</v>
      </c>
      <c r="AZ124" s="244">
        <f>VLOOKUP(AL:AL,[1]MICHELIN!$B:$AH,32,0)</f>
        <v>605880329</v>
      </c>
      <c r="BA124" s="244">
        <f>VLOOKUP(AL:AL,[1]MICHELIN!$B:$AH,33,0)</f>
        <v>605880384</v>
      </c>
      <c r="BC124" s="11" t="s">
        <v>2055</v>
      </c>
    </row>
    <row r="125" spans="1:55" s="11" customFormat="1" ht="19.5" customHeight="1">
      <c r="A125" s="11">
        <f t="shared" si="20"/>
        <v>1</v>
      </c>
      <c r="B125" s="249">
        <f t="shared" si="21"/>
        <v>2355518159251</v>
      </c>
      <c r="C125" s="235">
        <f>VLOOKUP(B:B,[1]MICHELIN!$B:$K,9,0)</f>
        <v>44</v>
      </c>
      <c r="D125" s="11" t="s">
        <v>4677</v>
      </c>
      <c r="E125" s="11" t="s">
        <v>1073</v>
      </c>
      <c r="F125" s="160" t="s">
        <v>7252</v>
      </c>
      <c r="G125" s="134"/>
      <c r="H125" s="132"/>
      <c r="I125" s="235">
        <f>VLOOKUP(B:B,[1]MICHELIN!$B:$K,10,0)</f>
        <v>44</v>
      </c>
      <c r="J125" s="132">
        <v>714</v>
      </c>
      <c r="K125" s="133" t="s">
        <v>1962</v>
      </c>
      <c r="L125" s="133">
        <v>63</v>
      </c>
      <c r="M125" s="135" t="s">
        <v>3998</v>
      </c>
      <c r="N125" s="236" t="s">
        <v>2393</v>
      </c>
      <c r="O125" s="236">
        <v>0</v>
      </c>
      <c r="P125" s="237">
        <v>22000</v>
      </c>
      <c r="Q125" s="238">
        <f t="shared" si="22"/>
        <v>19045.454545454544</v>
      </c>
      <c r="R125" s="144">
        <f t="shared" si="23"/>
        <v>0.10424821002386629</v>
      </c>
      <c r="S125" s="197">
        <v>1074475971</v>
      </c>
      <c r="T125" s="302" t="s">
        <v>7901</v>
      </c>
      <c r="U125" s="194">
        <f t="shared" si="37"/>
        <v>22000</v>
      </c>
      <c r="W125" s="239">
        <v>22000</v>
      </c>
      <c r="X125" s="136">
        <f t="shared" si="25"/>
        <v>17060</v>
      </c>
      <c r="Y125" s="240">
        <f t="shared" si="26"/>
        <v>19045.454545454544</v>
      </c>
      <c r="Z125" s="142">
        <f t="shared" si="27"/>
        <v>7.7318181818181841E-2</v>
      </c>
      <c r="AA125" s="137">
        <f t="shared" si="28"/>
        <v>0.10424821002386629</v>
      </c>
      <c r="AB125" s="145">
        <v>1</v>
      </c>
      <c r="AC125" s="189">
        <f t="shared" si="38"/>
        <v>21568</v>
      </c>
      <c r="AD125" s="187">
        <f t="shared" si="39"/>
        <v>23701</v>
      </c>
      <c r="AE125" s="129">
        <f t="shared" si="31"/>
        <v>2133.09</v>
      </c>
      <c r="AF125" s="130">
        <f t="shared" si="32"/>
        <v>432.09000000000015</v>
      </c>
      <c r="AG125" s="131">
        <f t="shared" si="33"/>
        <v>1.8230876334331892E-2</v>
      </c>
      <c r="AH125" s="138">
        <f t="shared" si="34"/>
        <v>1701</v>
      </c>
      <c r="AI125" s="139">
        <f t="shared" si="35"/>
        <v>7.1769123665668122E-2</v>
      </c>
      <c r="AJ125" s="139">
        <f t="shared" si="36"/>
        <v>8.6017333689534403E-2</v>
      </c>
      <c r="AL125" s="197">
        <v>2355518159251</v>
      </c>
      <c r="AM125" s="197">
        <v>4985009705568</v>
      </c>
      <c r="AN125" s="197" t="s">
        <v>3634</v>
      </c>
      <c r="AO125" s="241" t="s">
        <v>14</v>
      </c>
      <c r="AP125" s="242" t="s">
        <v>961</v>
      </c>
      <c r="AQ125" s="242" t="s">
        <v>72</v>
      </c>
      <c r="AR125" s="242">
        <v>37900</v>
      </c>
      <c r="AS125" s="243">
        <f>VLOOKUP(B:B,[1]MICHELIN!$B:$K,8,0)</f>
        <v>17060</v>
      </c>
      <c r="AT125" s="243">
        <v>1050</v>
      </c>
      <c r="AU125" s="211" t="s">
        <v>3956</v>
      </c>
      <c r="AV125" s="197" t="s">
        <v>327</v>
      </c>
      <c r="AW125" s="134" t="str">
        <f>IFERROR(VLOOKUP(AV:AV,Q商品!B:E,4,0),"")</f>
        <v>2023年製 PRIMACY 4+ 235/55R18 104V XL サマータイヤ 翌営業日発送</v>
      </c>
      <c r="AX125" s="134" t="str">
        <f>IFERROR(VLOOKUP(B:B,在庫!B:M,12,0),"")</f>
        <v>2023年製</v>
      </c>
      <c r="AY125" s="134">
        <f>VLOOKUP(B:B,在庫!B:K,10,0)</f>
        <v>3</v>
      </c>
      <c r="AZ125" s="244">
        <f>VLOOKUP(AL:AL,[1]MICHELIN!$B:$AH,32,0)</f>
        <v>605880323</v>
      </c>
      <c r="BA125" s="244">
        <f>VLOOKUP(AL:AL,[1]MICHELIN!$B:$AH,33,0)</f>
        <v>605880378</v>
      </c>
      <c r="BC125" s="11" t="s">
        <v>2055</v>
      </c>
    </row>
    <row r="126" spans="1:55" s="11" customFormat="1" ht="19.5" customHeight="1">
      <c r="A126" s="11">
        <f t="shared" si="20"/>
        <v>2</v>
      </c>
      <c r="B126" s="249">
        <f t="shared" si="21"/>
        <v>2454518159251</v>
      </c>
      <c r="C126" s="235">
        <f>VLOOKUP(B:B,[1]MICHELIN!$B:$K,9,0)</f>
        <v>16</v>
      </c>
      <c r="D126" s="11" t="s">
        <v>4677</v>
      </c>
      <c r="E126" s="11" t="s">
        <v>8728</v>
      </c>
      <c r="F126" s="160" t="s">
        <v>6880</v>
      </c>
      <c r="G126" s="134"/>
      <c r="H126" s="132"/>
      <c r="I126" s="235">
        <f>VLOOKUP(B:B,[1]MICHELIN!$B:$K,10,0)</f>
        <v>18</v>
      </c>
      <c r="J126" s="132">
        <v>1420</v>
      </c>
      <c r="K126" s="133" t="s">
        <v>1962</v>
      </c>
      <c r="L126" s="133">
        <v>65</v>
      </c>
      <c r="M126" s="135" t="s">
        <v>2024</v>
      </c>
      <c r="N126" s="236" t="s">
        <v>7254</v>
      </c>
      <c r="O126" s="236" t="s">
        <v>2381</v>
      </c>
      <c r="P126" s="237">
        <v>26900</v>
      </c>
      <c r="Q126" s="238">
        <f t="shared" si="22"/>
        <v>23499.999999999996</v>
      </c>
      <c r="R126" s="144">
        <f t="shared" si="23"/>
        <v>0.10553191489361688</v>
      </c>
      <c r="S126" s="197">
        <v>1074475990</v>
      </c>
      <c r="T126" s="302" t="s">
        <v>7903</v>
      </c>
      <c r="U126" s="194">
        <f t="shared" si="37"/>
        <v>26000</v>
      </c>
      <c r="V126" s="11">
        <v>900</v>
      </c>
      <c r="W126" s="239">
        <v>26900</v>
      </c>
      <c r="X126" s="136">
        <f t="shared" si="25"/>
        <v>21020</v>
      </c>
      <c r="Y126" s="240">
        <f t="shared" si="26"/>
        <v>23499.999999999996</v>
      </c>
      <c r="Z126" s="142">
        <f t="shared" si="27"/>
        <v>8.146718146718146E-2</v>
      </c>
      <c r="AA126" s="137">
        <f t="shared" si="28"/>
        <v>0.10553191489361688</v>
      </c>
      <c r="AB126" s="145" t="s">
        <v>8742</v>
      </c>
      <c r="AC126" s="189">
        <f t="shared" si="38"/>
        <v>25490</v>
      </c>
      <c r="AD126" s="187">
        <f t="shared" si="39"/>
        <v>28010</v>
      </c>
      <c r="AE126" s="129">
        <f t="shared" si="31"/>
        <v>2520.9</v>
      </c>
      <c r="AF126" s="130">
        <f t="shared" si="32"/>
        <v>510.90000000000009</v>
      </c>
      <c r="AG126" s="131">
        <f t="shared" si="33"/>
        <v>1.8239914316315605E-2</v>
      </c>
      <c r="AH126" s="138">
        <f t="shared" si="34"/>
        <v>2010</v>
      </c>
      <c r="AI126" s="139">
        <f t="shared" si="35"/>
        <v>7.1760085683684402E-2</v>
      </c>
      <c r="AJ126" s="139">
        <f t="shared" si="36"/>
        <v>8.7292000577301271E-2</v>
      </c>
      <c r="AL126" s="197">
        <v>2454518159251</v>
      </c>
      <c r="AM126" s="197">
        <v>4985009705483</v>
      </c>
      <c r="AN126" s="197" t="s">
        <v>3634</v>
      </c>
      <c r="AO126" s="241" t="s">
        <v>14</v>
      </c>
      <c r="AP126" s="242" t="s">
        <v>1035</v>
      </c>
      <c r="AQ126" s="242" t="s">
        <v>33</v>
      </c>
      <c r="AR126" s="242">
        <v>46700</v>
      </c>
      <c r="AS126" s="243">
        <f>VLOOKUP(B:B,[1]MICHELIN!$B:$K,8,0)</f>
        <v>21020</v>
      </c>
      <c r="AT126" s="243">
        <v>1050</v>
      </c>
      <c r="AU126" s="211" t="s">
        <v>3956</v>
      </c>
      <c r="AV126" s="197" t="s">
        <v>329</v>
      </c>
      <c r="AW126" s="134" t="str">
        <f>IFERROR(VLOOKUP(AV:AV,Q商品!B:E,4,0),"")</f>
        <v>2023年製 PRIMACY 4+ 245/45R18 100W XL サマータイヤ 翌営業日発送</v>
      </c>
      <c r="AX126" s="134" t="str">
        <f>IFERROR(VLOOKUP(B:B,在庫!B:M,12,0),"")</f>
        <v>2023年製</v>
      </c>
      <c r="AY126" s="246">
        <f>VLOOKUP(B:B,在庫!B:K,10,0)</f>
        <v>4</v>
      </c>
      <c r="AZ126" s="244">
        <f>VLOOKUP(AL:AL,[1]MICHELIN!$B:$AH,32,0)</f>
        <v>605880318</v>
      </c>
      <c r="BA126" s="244">
        <f>VLOOKUP(AL:AL,[1]MICHELIN!$B:$AH,33,0)</f>
        <v>605880373</v>
      </c>
      <c r="BC126" s="11" t="s">
        <v>2055</v>
      </c>
    </row>
    <row r="127" spans="1:55" s="11" customFormat="1" ht="19.5" customHeight="1">
      <c r="A127" s="11">
        <f t="shared" si="20"/>
        <v>1</v>
      </c>
      <c r="B127" s="249">
        <f t="shared" si="21"/>
        <v>2554518159258</v>
      </c>
      <c r="C127" s="235">
        <f>VLOOKUP(B:B,[1]MICHELIN!$B:$K,9,0)</f>
        <v>2</v>
      </c>
      <c r="D127" s="11" t="s">
        <v>4677</v>
      </c>
      <c r="E127" s="11" t="s">
        <v>7272</v>
      </c>
      <c r="F127" s="160" t="s">
        <v>6881</v>
      </c>
      <c r="G127" s="134"/>
      <c r="H127" s="132"/>
      <c r="I127" s="235">
        <f>VLOOKUP(B:B,[1]MICHELIN!$B:$K,10,0)</f>
        <v>8</v>
      </c>
      <c r="J127" s="132">
        <v>2143</v>
      </c>
      <c r="K127" s="133" t="s">
        <v>1962</v>
      </c>
      <c r="L127" s="133">
        <v>66</v>
      </c>
      <c r="M127" s="135"/>
      <c r="N127" s="236"/>
      <c r="O127" s="236"/>
      <c r="P127" s="237"/>
      <c r="Q127" s="238">
        <f t="shared" si="22"/>
        <v>-954.5454545454545</v>
      </c>
      <c r="R127" s="144">
        <f t="shared" si="23"/>
        <v>24.571428571428573</v>
      </c>
      <c r="S127" s="197" t="s">
        <v>8736</v>
      </c>
      <c r="T127" s="302" t="s">
        <v>8739</v>
      </c>
      <c r="U127" s="194">
        <f t="shared" si="37"/>
        <v>28799</v>
      </c>
      <c r="W127" s="239">
        <v>28799</v>
      </c>
      <c r="X127" s="136">
        <f t="shared" si="25"/>
        <v>22500</v>
      </c>
      <c r="Y127" s="240">
        <f t="shared" si="26"/>
        <v>25226.363636363636</v>
      </c>
      <c r="Z127" s="142" t="str">
        <f t="shared" si="27"/>
        <v/>
      </c>
      <c r="AA127" s="137">
        <f t="shared" si="28"/>
        <v>0.10807596670150274</v>
      </c>
      <c r="AB127" s="145" t="s">
        <v>8531</v>
      </c>
      <c r="AC127" s="189">
        <f t="shared" si="38"/>
        <v>28234</v>
      </c>
      <c r="AD127" s="187">
        <f t="shared" si="39"/>
        <v>31026</v>
      </c>
      <c r="AE127" s="129">
        <f t="shared" si="31"/>
        <v>2792.3399999999997</v>
      </c>
      <c r="AF127" s="130">
        <f t="shared" si="32"/>
        <v>565.33999999999969</v>
      </c>
      <c r="AG127" s="131">
        <f t="shared" si="33"/>
        <v>1.8221491652162691E-2</v>
      </c>
      <c r="AH127" s="138">
        <f t="shared" si="34"/>
        <v>2227</v>
      </c>
      <c r="AI127" s="139">
        <f t="shared" si="35"/>
        <v>7.1778508347837292E-2</v>
      </c>
      <c r="AJ127" s="139">
        <f t="shared" si="36"/>
        <v>8.9854475049340049E-2</v>
      </c>
      <c r="AL127" s="197">
        <v>2554518159258</v>
      </c>
      <c r="AM127" s="197">
        <v>4985009705490</v>
      </c>
      <c r="AN127" s="197" t="s">
        <v>3635</v>
      </c>
      <c r="AO127" s="241" t="s">
        <v>14</v>
      </c>
      <c r="AP127" s="241" t="s">
        <v>1041</v>
      </c>
      <c r="AQ127" s="241" t="s">
        <v>60</v>
      </c>
      <c r="AR127" s="242">
        <v>50000</v>
      </c>
      <c r="AS127" s="336">
        <v>22500</v>
      </c>
      <c r="AT127" s="243">
        <v>1050</v>
      </c>
      <c r="AU127" s="211" t="s">
        <v>3956</v>
      </c>
      <c r="AV127" s="197" t="s">
        <v>8726</v>
      </c>
      <c r="AW127" s="134" t="str">
        <f>IFERROR(VLOOKUP(AV:AV,Q商品!B:E,4,0),"")</f>
        <v/>
      </c>
      <c r="AX127" s="134" t="str">
        <f>IFERROR(VLOOKUP(B:B,在庫!B:M,12,0),"")</f>
        <v>2022年製</v>
      </c>
      <c r="AY127" s="134">
        <f>VLOOKUP(B:B,在庫!B:K,10,0)</f>
        <v>3</v>
      </c>
      <c r="AZ127" s="244">
        <f>VLOOKUP(AL:AL,[1]MICHELIN!$B:$AH,32,0)</f>
        <v>605880321</v>
      </c>
      <c r="BA127" s="244">
        <f>VLOOKUP(AL:AL,[1]MICHELIN!$B:$AH,33,0)</f>
        <v>605880376</v>
      </c>
      <c r="BC127" s="11" t="s">
        <v>2055</v>
      </c>
    </row>
    <row r="128" spans="1:55" s="11" customFormat="1" ht="19.5" customHeight="1">
      <c r="A128" s="11">
        <f t="shared" si="20"/>
        <v>1</v>
      </c>
      <c r="B128" s="249">
        <f t="shared" si="21"/>
        <v>2255518159308</v>
      </c>
      <c r="C128" s="235">
        <f>VLOOKUP(B:B,[1]MICHELIN!$B:$K,9,0)</f>
        <v>25</v>
      </c>
      <c r="D128" s="11" t="s">
        <v>4677</v>
      </c>
      <c r="E128" s="11" t="s">
        <v>1076</v>
      </c>
      <c r="F128" s="160" t="s">
        <v>7255</v>
      </c>
      <c r="G128" s="134"/>
      <c r="H128" s="132"/>
      <c r="I128" s="235">
        <f>VLOOKUP(B:B,[1]MICHELIN!$B:$K,10,0)</f>
        <v>0</v>
      </c>
      <c r="J128" s="132">
        <v>977</v>
      </c>
      <c r="K128" s="133" t="s">
        <v>1962</v>
      </c>
      <c r="L128" s="133">
        <v>67</v>
      </c>
      <c r="M128" s="135" t="s">
        <v>3998</v>
      </c>
      <c r="N128" s="236" t="s">
        <v>2416</v>
      </c>
      <c r="O128" s="236">
        <v>0</v>
      </c>
      <c r="P128" s="237">
        <v>22700</v>
      </c>
      <c r="Q128" s="238">
        <f t="shared" si="22"/>
        <v>19681.81818181818</v>
      </c>
      <c r="R128" s="144">
        <f t="shared" si="23"/>
        <v>0.1286374133949191</v>
      </c>
      <c r="S128" s="197">
        <v>1074475939</v>
      </c>
      <c r="T128" s="302" t="s">
        <v>7905</v>
      </c>
      <c r="U128" s="194">
        <f t="shared" si="37"/>
        <v>22700</v>
      </c>
      <c r="W128" s="239">
        <v>22700</v>
      </c>
      <c r="X128" s="136">
        <f t="shared" si="25"/>
        <v>17150</v>
      </c>
      <c r="Y128" s="240">
        <f t="shared" si="26"/>
        <v>19681.81818181818</v>
      </c>
      <c r="Z128" s="142">
        <f t="shared" si="27"/>
        <v>7.7268722466960371E-2</v>
      </c>
      <c r="AA128" s="137">
        <f t="shared" si="28"/>
        <v>0.1286374133949191</v>
      </c>
      <c r="AB128" s="145">
        <v>1</v>
      </c>
      <c r="AC128" s="189">
        <f t="shared" si="38"/>
        <v>22254</v>
      </c>
      <c r="AD128" s="187">
        <f t="shared" si="39"/>
        <v>24454</v>
      </c>
      <c r="AE128" s="129">
        <f t="shared" si="31"/>
        <v>2200.86</v>
      </c>
      <c r="AF128" s="130">
        <f t="shared" si="32"/>
        <v>446.86000000000013</v>
      </c>
      <c r="AG128" s="131">
        <f t="shared" si="33"/>
        <v>1.8273493089065188E-2</v>
      </c>
      <c r="AH128" s="138">
        <f t="shared" si="34"/>
        <v>1754</v>
      </c>
      <c r="AI128" s="139">
        <f t="shared" si="35"/>
        <v>7.1726506910934823E-2</v>
      </c>
      <c r="AJ128" s="139">
        <f t="shared" si="36"/>
        <v>0.11036392030585392</v>
      </c>
      <c r="AL128" s="197">
        <v>2255518159308</v>
      </c>
      <c r="AM128" s="197">
        <v>4985009706237</v>
      </c>
      <c r="AN128" s="197" t="s">
        <v>3641</v>
      </c>
      <c r="AO128" s="241" t="s">
        <v>15</v>
      </c>
      <c r="AP128" s="242" t="s">
        <v>939</v>
      </c>
      <c r="AQ128" s="242" t="s">
        <v>71</v>
      </c>
      <c r="AR128" s="242">
        <v>38100</v>
      </c>
      <c r="AS128" s="243">
        <f>VLOOKUP(B:B,[1]MICHELIN!$B:$K,8,0)</f>
        <v>17150</v>
      </c>
      <c r="AT128" s="243">
        <v>1050</v>
      </c>
      <c r="AU128" s="211" t="s">
        <v>3956</v>
      </c>
      <c r="AV128" s="197" t="s">
        <v>337</v>
      </c>
      <c r="AW128" s="134" t="str">
        <f>IFERROR(VLOOKUP(AV:AV,Q商品!B:E,4,0),"")</f>
        <v>2023年製 PRIMACY SUV+ 225/55R18 98V サマータイヤ 翌営業日発送</v>
      </c>
      <c r="AX128" s="134" t="str">
        <f>IFERROR(VLOOKUP(B:B,在庫!B:M,12,0),"")</f>
        <v>2023年製</v>
      </c>
      <c r="AY128" s="134">
        <f>VLOOKUP(B:B,在庫!B:K,10,0)</f>
        <v>1</v>
      </c>
      <c r="AZ128" s="244">
        <f>VLOOKUP(AL:AL,[1]MICHELIN!$B:$AH,32,0)</f>
        <v>605880345</v>
      </c>
      <c r="BA128" s="244">
        <f>VLOOKUP(AL:AL,[1]MICHELIN!$B:$AH,33,0)</f>
        <v>605880400</v>
      </c>
      <c r="BC128" s="11" t="s">
        <v>2055</v>
      </c>
    </row>
    <row r="129" spans="1:55" s="11" customFormat="1" ht="19.5" customHeight="1">
      <c r="A129" s="11">
        <f t="shared" si="20"/>
        <v>1</v>
      </c>
      <c r="B129" s="249">
        <f t="shared" si="21"/>
        <v>2255519159307</v>
      </c>
      <c r="C129" s="235">
        <f>VLOOKUP(B:B,[1]MICHELIN!$B:$K,9,0)</f>
        <v>29</v>
      </c>
      <c r="D129" s="11" t="s">
        <v>4677</v>
      </c>
      <c r="E129" s="11" t="s">
        <v>1077</v>
      </c>
      <c r="F129" s="160" t="s">
        <v>6882</v>
      </c>
      <c r="G129" s="134"/>
      <c r="H129" s="132"/>
      <c r="I129" s="235">
        <f>VLOOKUP(B:B,[1]MICHELIN!$B:$K,10,0)</f>
        <v>3</v>
      </c>
      <c r="J129" s="132">
        <v>248</v>
      </c>
      <c r="K129" s="133" t="s">
        <v>1962</v>
      </c>
      <c r="L129" s="133">
        <v>68</v>
      </c>
      <c r="M129" s="135" t="s">
        <v>3998</v>
      </c>
      <c r="N129" s="236" t="s">
        <v>5390</v>
      </c>
      <c r="O129" s="236" t="s">
        <v>4002</v>
      </c>
      <c r="P129" s="237">
        <v>25600</v>
      </c>
      <c r="Q129" s="238">
        <f t="shared" si="22"/>
        <v>22318.181818181816</v>
      </c>
      <c r="R129" s="144">
        <f t="shared" si="23"/>
        <v>0.14509164969450095</v>
      </c>
      <c r="S129" s="197">
        <v>1074476202</v>
      </c>
      <c r="T129" s="302" t="s">
        <v>7906</v>
      </c>
      <c r="U129" s="194">
        <f t="shared" si="37"/>
        <v>24700</v>
      </c>
      <c r="V129" s="11">
        <v>900</v>
      </c>
      <c r="W129" s="239">
        <v>25600</v>
      </c>
      <c r="X129" s="136">
        <f t="shared" si="25"/>
        <v>19080</v>
      </c>
      <c r="Y129" s="240">
        <f t="shared" si="26"/>
        <v>22318.181818181816</v>
      </c>
      <c r="Z129" s="142">
        <f t="shared" si="27"/>
        <v>7.7287449392712482E-2</v>
      </c>
      <c r="AA129" s="137">
        <f t="shared" si="28"/>
        <v>0.14509164969450095</v>
      </c>
      <c r="AB129" s="145">
        <v>1</v>
      </c>
      <c r="AC129" s="189">
        <f t="shared" si="38"/>
        <v>24215</v>
      </c>
      <c r="AD129" s="187">
        <f t="shared" si="39"/>
        <v>26609</v>
      </c>
      <c r="AE129" s="129">
        <f t="shared" si="31"/>
        <v>2394.81</v>
      </c>
      <c r="AF129" s="130">
        <f t="shared" si="32"/>
        <v>485.80999999999995</v>
      </c>
      <c r="AG129" s="131">
        <f t="shared" si="33"/>
        <v>1.8257356533503698E-2</v>
      </c>
      <c r="AH129" s="138">
        <f t="shared" si="34"/>
        <v>1909</v>
      </c>
      <c r="AI129" s="139">
        <f t="shared" si="35"/>
        <v>7.1742643466496295E-2</v>
      </c>
      <c r="AJ129" s="139">
        <f t="shared" si="36"/>
        <v>0.12683429316099726</v>
      </c>
      <c r="AL129" s="197">
        <v>2255519159307</v>
      </c>
      <c r="AM129" s="197">
        <v>4985009706343</v>
      </c>
      <c r="AN129" s="197" t="s">
        <v>3645</v>
      </c>
      <c r="AO129" s="241" t="s">
        <v>15</v>
      </c>
      <c r="AP129" s="242" t="s">
        <v>975</v>
      </c>
      <c r="AQ129" s="242" t="s">
        <v>78</v>
      </c>
      <c r="AR129" s="242">
        <v>42400</v>
      </c>
      <c r="AS129" s="243">
        <f>VLOOKUP(B:B,[1]MICHELIN!$B:$K,8,0)</f>
        <v>19080</v>
      </c>
      <c r="AT129" s="243">
        <v>1050</v>
      </c>
      <c r="AU129" s="211" t="s">
        <v>3956</v>
      </c>
      <c r="AV129" s="197" t="s">
        <v>338</v>
      </c>
      <c r="AW129" s="134" t="str">
        <f>IFERROR(VLOOKUP(AV:AV,Q商品!B:E,4,0),"")</f>
        <v>2023年製 PRIMACY SUV+ 225/55R19 99V サマータイヤ 翌営業日発送</v>
      </c>
      <c r="AX129" s="134" t="str">
        <f>IFERROR(VLOOKUP(B:B,在庫!B:M,12,0),"")</f>
        <v>2023年製</v>
      </c>
      <c r="AY129" s="246">
        <f>VLOOKUP(B:B,在庫!B:K,10,0)</f>
        <v>1</v>
      </c>
      <c r="AZ129" s="244">
        <f>VLOOKUP(AL:AL,[1]MICHELIN!$B:$AH,32,0)</f>
        <v>605880349</v>
      </c>
      <c r="BA129" s="244">
        <f>VLOOKUP(AL:AL,[1]MICHELIN!$B:$AH,33,0)</f>
        <v>605880404</v>
      </c>
      <c r="BC129" s="11" t="s">
        <v>2055</v>
      </c>
    </row>
    <row r="130" spans="1:55" s="11" customFormat="1" ht="19.5" customHeight="1">
      <c r="A130" s="11">
        <f t="shared" si="20"/>
        <v>1</v>
      </c>
      <c r="B130" s="249">
        <f t="shared" si="21"/>
        <v>2256517159306</v>
      </c>
      <c r="C130" s="235">
        <f>VLOOKUP(B:B,[1]MICHELIN!$B:$K,9,0)</f>
        <v>20</v>
      </c>
      <c r="D130" s="11" t="s">
        <v>4677</v>
      </c>
      <c r="E130" s="11" t="s">
        <v>1078</v>
      </c>
      <c r="F130" s="160" t="s">
        <v>6883</v>
      </c>
      <c r="G130" s="134"/>
      <c r="H130" s="132"/>
      <c r="I130" s="235">
        <f>VLOOKUP(B:B,[1]MICHELIN!$B:$K,10,0)</f>
        <v>16</v>
      </c>
      <c r="J130" s="132">
        <v>1420</v>
      </c>
      <c r="K130" s="133" t="s">
        <v>1962</v>
      </c>
      <c r="L130" s="133">
        <v>69</v>
      </c>
      <c r="M130" s="135" t="s">
        <v>3998</v>
      </c>
      <c r="N130" s="236" t="s">
        <v>2466</v>
      </c>
      <c r="O130" s="236">
        <v>0</v>
      </c>
      <c r="P130" s="237">
        <v>18870</v>
      </c>
      <c r="Q130" s="238">
        <f t="shared" si="22"/>
        <v>16199.999999999998</v>
      </c>
      <c r="R130" s="144">
        <f t="shared" si="23"/>
        <v>0.16111111111111101</v>
      </c>
      <c r="S130" s="197">
        <v>1074475938</v>
      </c>
      <c r="T130" s="306" t="s">
        <v>7907</v>
      </c>
      <c r="U130" s="194">
        <f t="shared" si="37"/>
        <v>18870</v>
      </c>
      <c r="W130" s="239">
        <v>18870</v>
      </c>
      <c r="X130" s="136">
        <f t="shared" si="25"/>
        <v>13590</v>
      </c>
      <c r="Y130" s="240">
        <f t="shared" si="26"/>
        <v>16199.999999999998</v>
      </c>
      <c r="Z130" s="142">
        <f t="shared" si="27"/>
        <v>7.7318494965553874E-2</v>
      </c>
      <c r="AA130" s="137">
        <f t="shared" si="28"/>
        <v>0.16111111111111101</v>
      </c>
      <c r="AB130" s="145">
        <v>1</v>
      </c>
      <c r="AC130" s="189">
        <f t="shared" si="38"/>
        <v>18500</v>
      </c>
      <c r="AD130" s="187">
        <f t="shared" si="39"/>
        <v>20329</v>
      </c>
      <c r="AE130" s="129">
        <f t="shared" si="31"/>
        <v>1829.61</v>
      </c>
      <c r="AF130" s="130">
        <f t="shared" si="32"/>
        <v>370.6099999999999</v>
      </c>
      <c r="AG130" s="131">
        <f t="shared" si="33"/>
        <v>1.8230606522701556E-2</v>
      </c>
      <c r="AH130" s="138">
        <f t="shared" si="34"/>
        <v>1459</v>
      </c>
      <c r="AI130" s="139">
        <f t="shared" si="35"/>
        <v>7.1769393477298438E-2</v>
      </c>
      <c r="AJ130" s="139">
        <f t="shared" si="36"/>
        <v>0.14288050458840945</v>
      </c>
      <c r="AL130" s="197">
        <v>2256517159306</v>
      </c>
      <c r="AM130" s="197">
        <v>4985009706145</v>
      </c>
      <c r="AN130" s="197" t="s">
        <v>3639</v>
      </c>
      <c r="AO130" s="241" t="s">
        <v>15</v>
      </c>
      <c r="AP130" s="242" t="s">
        <v>1286</v>
      </c>
      <c r="AQ130" s="242" t="s">
        <v>74</v>
      </c>
      <c r="AR130" s="242">
        <v>31600</v>
      </c>
      <c r="AS130" s="243">
        <f>VLOOKUP(B:B,[1]MICHELIN!$B:$K,8,0)</f>
        <v>13590</v>
      </c>
      <c r="AT130" s="243">
        <v>1050</v>
      </c>
      <c r="AU130" s="211" t="s">
        <v>3956</v>
      </c>
      <c r="AV130" s="197" t="s">
        <v>339</v>
      </c>
      <c r="AW130" s="134" t="str">
        <f>IFERROR(VLOOKUP(AV:AV,Q商品!B:E,4,0),"")</f>
        <v>2023年製 PRIMACY SUV+ 225/65R17 106H XL サマータイヤ 翌営業日発送</v>
      </c>
      <c r="AX130" s="134" t="str">
        <f>IFERROR(VLOOKUP(B:B,在庫!B:M,12,0),"")</f>
        <v>2023年製</v>
      </c>
      <c r="AY130" s="134">
        <f>VLOOKUP(B:B,在庫!B:K,10,0)</f>
        <v>4</v>
      </c>
      <c r="AZ130" s="244">
        <f>VLOOKUP(AL:AL,[1]MICHELIN!$B:$AH,32,0)</f>
        <v>605880346</v>
      </c>
      <c r="BA130" s="244">
        <f>VLOOKUP(AL:AL,[1]MICHELIN!$B:$AH,33,0)</f>
        <v>605880401</v>
      </c>
      <c r="BC130" s="11" t="s">
        <v>2055</v>
      </c>
    </row>
    <row r="131" spans="1:55" s="11" customFormat="1" ht="19.5" customHeight="1">
      <c r="A131" s="11">
        <f t="shared" ref="A131:A194" si="40">COUNTIF(E:E,E131)</f>
        <v>1</v>
      </c>
      <c r="B131" s="249">
        <f t="shared" ref="B131:B194" si="41">AL131</f>
        <v>2355520159300</v>
      </c>
      <c r="C131" s="235">
        <f>VLOOKUP(B:B,[1]MICHELIN!$B:$K,9,0)</f>
        <v>32</v>
      </c>
      <c r="D131" s="11" t="s">
        <v>4677</v>
      </c>
      <c r="E131" s="11" t="s">
        <v>1081</v>
      </c>
      <c r="F131" s="160" t="s">
        <v>6885</v>
      </c>
      <c r="G131" s="134"/>
      <c r="H131" s="132"/>
      <c r="I131" s="235">
        <f>VLOOKUP(B:B,[1]MICHELIN!$B:$K,10,0)</f>
        <v>8</v>
      </c>
      <c r="J131" s="132" t="s">
        <v>12</v>
      </c>
      <c r="K131" s="133" t="s">
        <v>1962</v>
      </c>
      <c r="L131" s="133">
        <v>71</v>
      </c>
      <c r="M131" s="135" t="s">
        <v>3998</v>
      </c>
      <c r="N131" s="236" t="s">
        <v>2467</v>
      </c>
      <c r="O131" s="236">
        <v>0</v>
      </c>
      <c r="P131" s="237">
        <v>27890</v>
      </c>
      <c r="Q131" s="238">
        <f t="shared" ref="Q131:Q194" si="42">(P131-AT131)/1.1</f>
        <v>24399.999999999996</v>
      </c>
      <c r="R131" s="144">
        <f t="shared" ref="R131:R194" si="43">IFERROR((Q131-X131)/Q131,"")</f>
        <v>0.11639344262295069</v>
      </c>
      <c r="S131" s="197">
        <v>1074475934</v>
      </c>
      <c r="T131" s="302" t="s">
        <v>7909</v>
      </c>
      <c r="U131" s="194">
        <f t="shared" ref="U131:U162" si="44">W131-V131</f>
        <v>27890</v>
      </c>
      <c r="W131" s="239">
        <v>27890</v>
      </c>
      <c r="X131" s="136">
        <f t="shared" ref="X131:X194" si="45">AS131</f>
        <v>21560</v>
      </c>
      <c r="Y131" s="240">
        <f t="shared" ref="Y131:Y194" si="46">(W131-AT131)/1.1</f>
        <v>24399.999999999996</v>
      </c>
      <c r="Z131" s="142">
        <f t="shared" ref="Z131:Z194" si="47">IFERROR(-1+(AD131/N131),"")</f>
        <v>7.7339548225170418E-2</v>
      </c>
      <c r="AA131" s="137">
        <f t="shared" ref="AA131:AA194" si="48">IFERROR((Y131-X131)/Y131,"")</f>
        <v>0.11639344262295069</v>
      </c>
      <c r="AB131" s="145">
        <v>1</v>
      </c>
      <c r="AC131" s="189">
        <f t="shared" ref="AC131:AC162" si="49">ROUNDDOWN(U131/1.02,0)</f>
        <v>27343</v>
      </c>
      <c r="AD131" s="187">
        <f t="shared" ref="AD131:AD162" si="50">ROUNDDOWN(AC131/0.91,0)</f>
        <v>30047</v>
      </c>
      <c r="AE131" s="129">
        <f t="shared" ref="AE131:AE194" si="51">AD131*0.09</f>
        <v>2704.23</v>
      </c>
      <c r="AF131" s="130">
        <f t="shared" ref="AF131:AF194" si="52">AE131-AH131</f>
        <v>547.23</v>
      </c>
      <c r="AG131" s="131">
        <f t="shared" ref="AG131:AG194" si="53">IFERROR(AF131/AD131,"")</f>
        <v>1.8212467134822111E-2</v>
      </c>
      <c r="AH131" s="138">
        <f t="shared" ref="AH131:AH194" si="54">AD131-U131</f>
        <v>2157</v>
      </c>
      <c r="AI131" s="139">
        <f t="shared" ref="AI131:AI194" si="55">IFERROR(AH131/AD131,"")</f>
        <v>7.1787532865177889E-2</v>
      </c>
      <c r="AJ131" s="139">
        <f t="shared" ref="AJ131:AJ194" si="56">IFERROR(AA131-AG131,"")</f>
        <v>9.8180975488128583E-2</v>
      </c>
      <c r="AL131" s="197">
        <v>2355520159300</v>
      </c>
      <c r="AM131" s="197">
        <v>4985009706480</v>
      </c>
      <c r="AN131" s="197" t="s">
        <v>3646</v>
      </c>
      <c r="AO131" s="241" t="s">
        <v>15</v>
      </c>
      <c r="AP131" s="242" t="s">
        <v>1080</v>
      </c>
      <c r="AQ131" s="242" t="s">
        <v>79</v>
      </c>
      <c r="AR131" s="242">
        <v>47900</v>
      </c>
      <c r="AS131" s="243">
        <f>VLOOKUP(B:B,[1]MICHELIN!$B:$K,8,0)</f>
        <v>21560</v>
      </c>
      <c r="AT131" s="243">
        <v>1050</v>
      </c>
      <c r="AU131" s="211" t="s">
        <v>3956</v>
      </c>
      <c r="AV131" s="197" t="s">
        <v>341</v>
      </c>
      <c r="AW131" s="134" t="str">
        <f>IFERROR(VLOOKUP(AV:AV,Q商品!B:E,4,0),"")</f>
        <v>2023年製 PRIMACY SUV+ 235/55R20 102V サマータイヤ 翌営業日発送</v>
      </c>
      <c r="AX131" s="134" t="str">
        <f>IFERROR(VLOOKUP(B:B,在庫!B:M,12,0),"")</f>
        <v>2023年製</v>
      </c>
      <c r="AY131" s="246">
        <f>VLOOKUP(B:B,在庫!B:K,10,0)</f>
        <v>4</v>
      </c>
      <c r="AZ131" s="244">
        <f>VLOOKUP(AL:AL,[1]MICHELIN!$B:$AH,32,0)</f>
        <v>605880350</v>
      </c>
      <c r="BA131" s="244">
        <f>VLOOKUP(AL:AL,[1]MICHELIN!$B:$AH,33,0)</f>
        <v>605880405</v>
      </c>
      <c r="BC131" s="11" t="s">
        <v>2055</v>
      </c>
    </row>
    <row r="132" spans="1:55" s="11" customFormat="1" ht="19.5" customHeight="1">
      <c r="A132" s="11">
        <f t="shared" si="40"/>
        <v>1</v>
      </c>
      <c r="B132" s="249">
        <f t="shared" si="41"/>
        <v>2356018159307</v>
      </c>
      <c r="C132" s="235">
        <f>VLOOKUP(B:B,[1]MICHELIN!$B:$K,9,0)</f>
        <v>12</v>
      </c>
      <c r="D132" s="11" t="s">
        <v>4677</v>
      </c>
      <c r="E132" s="11" t="s">
        <v>1083</v>
      </c>
      <c r="F132" s="160" t="s">
        <v>8427</v>
      </c>
      <c r="G132" s="134"/>
      <c r="H132" s="132"/>
      <c r="I132" s="235">
        <f>VLOOKUP(B:B,[1]MICHELIN!$B:$K,10,0)</f>
        <v>16</v>
      </c>
      <c r="J132" s="132"/>
      <c r="K132" s="133" t="s">
        <v>1962</v>
      </c>
      <c r="L132" s="133">
        <v>72</v>
      </c>
      <c r="M132" s="135" t="s">
        <v>2014</v>
      </c>
      <c r="N132" s="236" t="s">
        <v>2468</v>
      </c>
      <c r="O132" s="236" t="s">
        <v>2015</v>
      </c>
      <c r="P132" s="237">
        <v>23280</v>
      </c>
      <c r="Q132" s="238">
        <f t="shared" si="42"/>
        <v>20209.090909090908</v>
      </c>
      <c r="R132" s="144">
        <f t="shared" si="43"/>
        <v>0.12465137201979302</v>
      </c>
      <c r="S132" s="197">
        <v>1074475936</v>
      </c>
      <c r="T132" s="303" t="s">
        <v>7910</v>
      </c>
      <c r="U132" s="194">
        <f t="shared" si="44"/>
        <v>23280</v>
      </c>
      <c r="W132" s="239">
        <v>23280</v>
      </c>
      <c r="X132" s="136">
        <f t="shared" si="45"/>
        <v>17690</v>
      </c>
      <c r="Y132" s="240">
        <f t="shared" si="46"/>
        <v>20209.090909090908</v>
      </c>
      <c r="Z132" s="142">
        <f t="shared" si="47"/>
        <v>7.7319587628865927E-2</v>
      </c>
      <c r="AA132" s="137">
        <f t="shared" si="48"/>
        <v>0.12465137201979302</v>
      </c>
      <c r="AB132" s="145"/>
      <c r="AC132" s="189">
        <f t="shared" si="49"/>
        <v>22823</v>
      </c>
      <c r="AD132" s="187">
        <f t="shared" si="50"/>
        <v>25080</v>
      </c>
      <c r="AE132" s="129">
        <f t="shared" si="51"/>
        <v>2257.1999999999998</v>
      </c>
      <c r="AF132" s="130">
        <f t="shared" si="52"/>
        <v>457.19999999999982</v>
      </c>
      <c r="AG132" s="131">
        <f t="shared" si="53"/>
        <v>1.8229665071770328E-2</v>
      </c>
      <c r="AH132" s="138">
        <f t="shared" si="54"/>
        <v>1800</v>
      </c>
      <c r="AI132" s="139">
        <f t="shared" si="55"/>
        <v>7.1770334928229665E-2</v>
      </c>
      <c r="AJ132" s="139">
        <f t="shared" si="56"/>
        <v>0.10642170694802269</v>
      </c>
      <c r="AL132" s="197">
        <v>2356018159307</v>
      </c>
      <c r="AM132" s="197">
        <v>4985009706268</v>
      </c>
      <c r="AN132" s="197" t="s">
        <v>3643</v>
      </c>
      <c r="AO132" s="241" t="s">
        <v>15</v>
      </c>
      <c r="AP132" s="242" t="s">
        <v>1082</v>
      </c>
      <c r="AQ132" s="242" t="s">
        <v>76</v>
      </c>
      <c r="AR132" s="242">
        <v>39300</v>
      </c>
      <c r="AS132" s="243">
        <v>17690</v>
      </c>
      <c r="AT132" s="243">
        <v>1050</v>
      </c>
      <c r="AU132" s="211" t="s">
        <v>3956</v>
      </c>
      <c r="AV132" s="197" t="s">
        <v>342</v>
      </c>
      <c r="AW132" s="134" t="str">
        <f>IFERROR(VLOOKUP(AV:AV,Q商品!B:E,4,0),"")</f>
        <v>2023年製 PRIMACY SUV+ 235/60R18 103V サマータイヤ 翌営業日発送</v>
      </c>
      <c r="AX132" s="134" t="str">
        <f>IFERROR(VLOOKUP(B:B,在庫!B:M,12,0),"")</f>
        <v>2023年製</v>
      </c>
      <c r="AY132" s="246">
        <f>VLOOKUP(B:B,在庫!B:K,10,0)</f>
        <v>2</v>
      </c>
      <c r="AZ132" s="244">
        <v>605880348</v>
      </c>
      <c r="BA132" s="244">
        <v>605880403</v>
      </c>
      <c r="BC132" s="11" t="s">
        <v>2055</v>
      </c>
    </row>
    <row r="133" spans="1:55" s="11" customFormat="1" ht="19.5" customHeight="1">
      <c r="A133" s="11">
        <f t="shared" si="40"/>
        <v>1</v>
      </c>
      <c r="B133" s="249">
        <f t="shared" si="41"/>
        <v>2456018159304</v>
      </c>
      <c r="C133" s="235">
        <f>VLOOKUP(B:B,[1]MICHELIN!$B:$K,9,0)</f>
        <v>8</v>
      </c>
      <c r="D133" s="11" t="s">
        <v>4677</v>
      </c>
      <c r="E133" s="11" t="s">
        <v>1085</v>
      </c>
      <c r="F133" s="160" t="s">
        <v>8428</v>
      </c>
      <c r="G133" s="134"/>
      <c r="H133" s="132"/>
      <c r="I133" s="235">
        <f>VLOOKUP(B:B,[1]MICHELIN!$B:$K,10,0)</f>
        <v>20</v>
      </c>
      <c r="J133" s="132" t="s">
        <v>12</v>
      </c>
      <c r="K133" s="133" t="s">
        <v>1962</v>
      </c>
      <c r="L133" s="133">
        <v>73</v>
      </c>
      <c r="M133" s="135" t="s">
        <v>2014</v>
      </c>
      <c r="N133" s="236" t="s">
        <v>7254</v>
      </c>
      <c r="O133" s="236" t="s">
        <v>2015</v>
      </c>
      <c r="P133" s="237">
        <v>25900</v>
      </c>
      <c r="Q133" s="238">
        <f t="shared" si="42"/>
        <v>22590.909090909088</v>
      </c>
      <c r="R133" s="144">
        <f t="shared" si="43"/>
        <v>0.1474446680080482</v>
      </c>
      <c r="S133" s="197">
        <v>1074476649</v>
      </c>
      <c r="T133" s="303" t="s">
        <v>7911</v>
      </c>
      <c r="U133" s="194">
        <f t="shared" si="44"/>
        <v>25900</v>
      </c>
      <c r="W133" s="239">
        <v>25900</v>
      </c>
      <c r="X133" s="136">
        <f t="shared" si="45"/>
        <v>19260</v>
      </c>
      <c r="Y133" s="240">
        <f t="shared" si="46"/>
        <v>22590.909090909088</v>
      </c>
      <c r="Z133" s="142">
        <f t="shared" si="47"/>
        <v>7.7335907335907228E-2</v>
      </c>
      <c r="AA133" s="137">
        <f t="shared" si="48"/>
        <v>0.1474446680080482</v>
      </c>
      <c r="AB133" s="145" t="s">
        <v>8742</v>
      </c>
      <c r="AC133" s="189">
        <f t="shared" si="49"/>
        <v>25392</v>
      </c>
      <c r="AD133" s="187">
        <f t="shared" si="50"/>
        <v>27903</v>
      </c>
      <c r="AE133" s="129">
        <f t="shared" si="51"/>
        <v>2511.27</v>
      </c>
      <c r="AF133" s="130">
        <f t="shared" si="52"/>
        <v>508.27</v>
      </c>
      <c r="AG133" s="131">
        <f t="shared" si="53"/>
        <v>1.8215604056911444E-2</v>
      </c>
      <c r="AH133" s="138">
        <f t="shared" si="54"/>
        <v>2003</v>
      </c>
      <c r="AI133" s="139">
        <f t="shared" si="55"/>
        <v>7.1784395943088553E-2</v>
      </c>
      <c r="AJ133" s="139">
        <f t="shared" si="56"/>
        <v>0.12922906395113676</v>
      </c>
      <c r="AL133" s="197">
        <v>2456018159304</v>
      </c>
      <c r="AM133" s="197">
        <v>4985009706282</v>
      </c>
      <c r="AN133" s="197" t="s">
        <v>3644</v>
      </c>
      <c r="AO133" s="241" t="s">
        <v>15</v>
      </c>
      <c r="AP133" s="242" t="s">
        <v>1084</v>
      </c>
      <c r="AQ133" s="242" t="s">
        <v>77</v>
      </c>
      <c r="AR133" s="242">
        <v>42800</v>
      </c>
      <c r="AS133" s="243">
        <f>VLOOKUP(B:B,[1]MICHELIN!$B:$K,8,0)</f>
        <v>19260</v>
      </c>
      <c r="AT133" s="243">
        <v>1050</v>
      </c>
      <c r="AU133" s="211" t="s">
        <v>3956</v>
      </c>
      <c r="AV133" s="197" t="s">
        <v>343</v>
      </c>
      <c r="AW133" s="134" t="str">
        <f>IFERROR(VLOOKUP(AV:AV,Q商品!B:E,4,0),"")</f>
        <v>2023年製 PRIMACY SUV+ 245/60R18 105V サマータイヤ 翌営業日発送</v>
      </c>
      <c r="AX133" s="134" t="str">
        <f>IFERROR(VLOOKUP(B:B,在庫!B:M,12,0),"")</f>
        <v>2023年製</v>
      </c>
      <c r="AY133" s="134">
        <f>VLOOKUP(B:B,在庫!B:K,10,0)</f>
        <v>1</v>
      </c>
      <c r="AZ133" s="244" t="str">
        <f>VLOOKUP(AL:AL,[1]MICHELIN!$B:$AH,32,0)</f>
        <v>×</v>
      </c>
      <c r="BA133" s="244" t="str">
        <f>VLOOKUP(AL:AL,[1]MICHELIN!$B:$AH,33,0)</f>
        <v>×</v>
      </c>
      <c r="BC133" s="11" t="s">
        <v>2055</v>
      </c>
    </row>
    <row r="134" spans="1:55" s="11" customFormat="1" ht="19.5" customHeight="1">
      <c r="A134" s="11">
        <f t="shared" si="40"/>
        <v>1</v>
      </c>
      <c r="B134" s="249">
        <f t="shared" si="41"/>
        <v>2656517159304</v>
      </c>
      <c r="C134" s="235">
        <f>VLOOKUP(B:B,[1]MICHELIN!$B:$K,9,0)</f>
        <v>0</v>
      </c>
      <c r="D134" s="11" t="s">
        <v>4677</v>
      </c>
      <c r="E134" s="11" t="s">
        <v>8689</v>
      </c>
      <c r="F134" s="160" t="s">
        <v>6886</v>
      </c>
      <c r="G134" s="134"/>
      <c r="H134" s="132"/>
      <c r="I134" s="235">
        <f>VLOOKUP(B:B,[1]MICHELIN!$B:$K,10,0)</f>
        <v>12</v>
      </c>
      <c r="J134" s="132" t="s">
        <v>12</v>
      </c>
      <c r="K134" s="133" t="s">
        <v>1962</v>
      </c>
      <c r="L134" s="133">
        <v>74</v>
      </c>
      <c r="M134" s="135" t="s">
        <v>3998</v>
      </c>
      <c r="N134" s="236" t="s">
        <v>2469</v>
      </c>
      <c r="O134" s="236">
        <v>0</v>
      </c>
      <c r="P134" s="237">
        <v>24125</v>
      </c>
      <c r="Q134" s="238">
        <f t="shared" si="42"/>
        <v>20977.272727272724</v>
      </c>
      <c r="R134" s="144">
        <f t="shared" si="43"/>
        <v>9.0444203683640173E-2</v>
      </c>
      <c r="S134" s="197">
        <v>1074475935</v>
      </c>
      <c r="T134" s="306" t="s">
        <v>7912</v>
      </c>
      <c r="U134" s="194">
        <f t="shared" si="44"/>
        <v>24125</v>
      </c>
      <c r="W134" s="239">
        <v>24125</v>
      </c>
      <c r="X134" s="136">
        <f t="shared" si="45"/>
        <v>19080</v>
      </c>
      <c r="Y134" s="240">
        <f t="shared" si="46"/>
        <v>20977.272727272724</v>
      </c>
      <c r="Z134" s="142">
        <f t="shared" si="47"/>
        <v>7.7305699481865275E-2</v>
      </c>
      <c r="AA134" s="137">
        <f t="shared" si="48"/>
        <v>9.0444203683640173E-2</v>
      </c>
      <c r="AB134" s="145">
        <v>1</v>
      </c>
      <c r="AC134" s="189">
        <f t="shared" si="49"/>
        <v>23651</v>
      </c>
      <c r="AD134" s="187">
        <f t="shared" si="50"/>
        <v>25990</v>
      </c>
      <c r="AE134" s="129">
        <f t="shared" si="51"/>
        <v>2339.1</v>
      </c>
      <c r="AF134" s="130">
        <f t="shared" si="52"/>
        <v>474.09999999999991</v>
      </c>
      <c r="AG134" s="131">
        <f t="shared" si="53"/>
        <v>1.8241631396691032E-2</v>
      </c>
      <c r="AH134" s="138">
        <f t="shared" si="54"/>
        <v>1865</v>
      </c>
      <c r="AI134" s="139">
        <f t="shared" si="55"/>
        <v>7.1758368603308961E-2</v>
      </c>
      <c r="AJ134" s="139">
        <f t="shared" si="56"/>
        <v>7.2202572286949138E-2</v>
      </c>
      <c r="AL134" s="197">
        <v>2656517159304</v>
      </c>
      <c r="AM134" s="197">
        <v>4985009706190</v>
      </c>
      <c r="AN134" s="197" t="s">
        <v>3640</v>
      </c>
      <c r="AO134" s="241" t="s">
        <v>15</v>
      </c>
      <c r="AP134" s="242" t="s">
        <v>987</v>
      </c>
      <c r="AQ134" s="242" t="s">
        <v>75</v>
      </c>
      <c r="AR134" s="242">
        <v>42400</v>
      </c>
      <c r="AS134" s="243">
        <f>VLOOKUP(B:B,[1]MICHELIN!$B:$K,8,0)</f>
        <v>19080</v>
      </c>
      <c r="AT134" s="243">
        <v>1050</v>
      </c>
      <c r="AU134" s="211" t="s">
        <v>3956</v>
      </c>
      <c r="AV134" s="197" t="s">
        <v>344</v>
      </c>
      <c r="AW134" s="134" t="str">
        <f>IFERROR(VLOOKUP(AV:AV,Q商品!B:E,4,0),"")</f>
        <v>2023年製 PRIMACY SUV+ 265/65R17 112H サマータイヤ 翌営業日発送</v>
      </c>
      <c r="AX134" s="134" t="str">
        <f>IFERROR(VLOOKUP(B:B,在庫!B:M,12,0),"")</f>
        <v>2023年製</v>
      </c>
      <c r="AY134" s="134">
        <f>VLOOKUP(B:B,在庫!B:K,10,0)</f>
        <v>2</v>
      </c>
      <c r="AZ134" s="244">
        <f>VLOOKUP(AL:AL,[1]MICHELIN!$B:$AH,32,0)</f>
        <v>605880343</v>
      </c>
      <c r="BA134" s="244">
        <f>VLOOKUP(AL:AL,[1]MICHELIN!$B:$AH,33,0)</f>
        <v>605880398</v>
      </c>
      <c r="BC134" s="11" t="s">
        <v>2055</v>
      </c>
    </row>
    <row r="135" spans="1:55" s="11" customFormat="1" ht="19.5" customHeight="1">
      <c r="A135" s="11">
        <f t="shared" si="40"/>
        <v>1</v>
      </c>
      <c r="B135" s="249">
        <f t="shared" si="41"/>
        <v>1856015159184</v>
      </c>
      <c r="C135" s="235">
        <f>VLOOKUP(B:B,[1]MICHELIN!$B:$K,9,0)</f>
        <v>57</v>
      </c>
      <c r="D135" s="11" t="s">
        <v>4677</v>
      </c>
      <c r="E135" s="11" t="s">
        <v>1087</v>
      </c>
      <c r="F135" s="160" t="s">
        <v>7256</v>
      </c>
      <c r="G135" s="134"/>
      <c r="H135" s="132"/>
      <c r="I135" s="235">
        <f>VLOOKUP(B:B,[1]MICHELIN!$B:$K,10,0)</f>
        <v>0</v>
      </c>
      <c r="J135" s="132">
        <v>714</v>
      </c>
      <c r="K135" s="133" t="s">
        <v>1962</v>
      </c>
      <c r="L135" s="133">
        <v>75</v>
      </c>
      <c r="M135" s="135" t="s">
        <v>3998</v>
      </c>
      <c r="N135" s="236" t="s">
        <v>2394</v>
      </c>
      <c r="O135" s="236">
        <v>0</v>
      </c>
      <c r="P135" s="237">
        <v>11900</v>
      </c>
      <c r="Q135" s="238">
        <f t="shared" si="42"/>
        <v>10340.90909090909</v>
      </c>
      <c r="R135" s="144">
        <f t="shared" si="43"/>
        <v>0.13353846153846147</v>
      </c>
      <c r="S135" s="197">
        <v>1074476005</v>
      </c>
      <c r="T135" s="302" t="s">
        <v>7913</v>
      </c>
      <c r="U135" s="194">
        <f t="shared" si="44"/>
        <v>11900</v>
      </c>
      <c r="W135" s="239">
        <v>11900</v>
      </c>
      <c r="X135" s="136">
        <f t="shared" si="45"/>
        <v>8960</v>
      </c>
      <c r="Y135" s="240">
        <f t="shared" si="46"/>
        <v>10340.90909090909</v>
      </c>
      <c r="Z135" s="142">
        <f t="shared" si="47"/>
        <v>7.7226890756302513E-2</v>
      </c>
      <c r="AA135" s="137">
        <f t="shared" si="48"/>
        <v>0.13353846153846147</v>
      </c>
      <c r="AB135" s="145">
        <v>1</v>
      </c>
      <c r="AC135" s="189">
        <f t="shared" si="49"/>
        <v>11666</v>
      </c>
      <c r="AD135" s="187">
        <f t="shared" si="50"/>
        <v>12819</v>
      </c>
      <c r="AE135" s="129">
        <f t="shared" si="51"/>
        <v>1153.71</v>
      </c>
      <c r="AF135" s="130">
        <f t="shared" si="52"/>
        <v>234.71000000000004</v>
      </c>
      <c r="AG135" s="131">
        <f t="shared" si="53"/>
        <v>1.8309540525782046E-2</v>
      </c>
      <c r="AH135" s="138">
        <f t="shared" si="54"/>
        <v>919</v>
      </c>
      <c r="AI135" s="139">
        <f t="shared" si="55"/>
        <v>7.1690459474217955E-2</v>
      </c>
      <c r="AJ135" s="139">
        <f t="shared" si="56"/>
        <v>0.11522892101267942</v>
      </c>
      <c r="AL135" s="197">
        <v>1856015159184</v>
      </c>
      <c r="AM135" s="197">
        <v>4985009704035</v>
      </c>
      <c r="AN135" s="197" t="s">
        <v>3647</v>
      </c>
      <c r="AO135" s="241" t="s">
        <v>144</v>
      </c>
      <c r="AP135" s="242" t="s">
        <v>1086</v>
      </c>
      <c r="AQ135" s="242" t="s">
        <v>81</v>
      </c>
      <c r="AR135" s="242">
        <v>19900</v>
      </c>
      <c r="AS135" s="243">
        <f>VLOOKUP(B:B,[1]MICHELIN!$B:$K,8,0)</f>
        <v>8960</v>
      </c>
      <c r="AT135" s="243">
        <v>525</v>
      </c>
      <c r="AU135" s="211" t="s">
        <v>3956</v>
      </c>
      <c r="AV135" s="197" t="s">
        <v>298</v>
      </c>
      <c r="AW135" s="134" t="str">
        <f>IFERROR(VLOOKUP(AV:AV,Q商品!B:E,4,0),"")</f>
        <v>2023年製 E PRIMACY 185/60R15 88H XL サマータイヤ 翌営業日発送</v>
      </c>
      <c r="AX135" s="134" t="str">
        <f>IFERROR(VLOOKUP(B:B,在庫!B:M,12,0),"")</f>
        <v/>
      </c>
      <c r="AY135" s="134" t="e">
        <f>VLOOKUP(B:B,在庫!B:K,10,0)</f>
        <v>#N/A</v>
      </c>
      <c r="AZ135" s="244">
        <f>VLOOKUP(AL:AL,[1]MICHELIN!$B:$AH,32,0)</f>
        <v>605880342</v>
      </c>
      <c r="BA135" s="244">
        <f>VLOOKUP(AL:AL,[1]MICHELIN!$B:$AH,33,0)</f>
        <v>605880397</v>
      </c>
      <c r="BC135" s="11" t="s">
        <v>2055</v>
      </c>
    </row>
    <row r="136" spans="1:55" s="11" customFormat="1" ht="19.5" customHeight="1">
      <c r="A136" s="11">
        <f t="shared" si="40"/>
        <v>1</v>
      </c>
      <c r="B136" s="249">
        <f t="shared" si="41"/>
        <v>1856515159189</v>
      </c>
      <c r="C136" s="235">
        <f>VLOOKUP(B:B,[1]MICHELIN!$B:$K,9,0)</f>
        <v>14</v>
      </c>
      <c r="D136" s="11" t="s">
        <v>4677</v>
      </c>
      <c r="E136" s="11" t="s">
        <v>1089</v>
      </c>
      <c r="F136" s="160" t="s">
        <v>7257</v>
      </c>
      <c r="G136" s="134"/>
      <c r="H136" s="132"/>
      <c r="I136" s="235">
        <f>VLOOKUP(B:B,[1]MICHELIN!$B:$K,10,0)</f>
        <v>4</v>
      </c>
      <c r="J136" s="132">
        <v>1346</v>
      </c>
      <c r="K136" s="133" t="s">
        <v>1962</v>
      </c>
      <c r="L136" s="133">
        <v>76</v>
      </c>
      <c r="M136" s="135" t="s">
        <v>2014</v>
      </c>
      <c r="N136" s="236" t="s">
        <v>2470</v>
      </c>
      <c r="O136" s="236" t="s">
        <v>2015</v>
      </c>
      <c r="P136" s="237">
        <v>11699</v>
      </c>
      <c r="Q136" s="238">
        <f t="shared" si="42"/>
        <v>10158.181818181818</v>
      </c>
      <c r="R136" s="144">
        <f t="shared" si="43"/>
        <v>0.14059423662072668</v>
      </c>
      <c r="S136" s="197">
        <v>1074476007</v>
      </c>
      <c r="T136" s="306" t="s">
        <v>7914</v>
      </c>
      <c r="U136" s="194">
        <f t="shared" si="44"/>
        <v>11699</v>
      </c>
      <c r="W136" s="239">
        <v>11699</v>
      </c>
      <c r="X136" s="136">
        <f t="shared" si="45"/>
        <v>8730</v>
      </c>
      <c r="Y136" s="240">
        <f t="shared" si="46"/>
        <v>10158.181818181818</v>
      </c>
      <c r="Z136" s="142">
        <f t="shared" si="47"/>
        <v>7.7271561671937716E-2</v>
      </c>
      <c r="AA136" s="137">
        <f t="shared" si="48"/>
        <v>0.14059423662072668</v>
      </c>
      <c r="AB136" s="145"/>
      <c r="AC136" s="189">
        <f t="shared" si="49"/>
        <v>11469</v>
      </c>
      <c r="AD136" s="187">
        <f t="shared" si="50"/>
        <v>12603</v>
      </c>
      <c r="AE136" s="129">
        <f t="shared" si="51"/>
        <v>1134.27</v>
      </c>
      <c r="AF136" s="130">
        <f t="shared" si="52"/>
        <v>230.26999999999998</v>
      </c>
      <c r="AG136" s="131">
        <f t="shared" si="53"/>
        <v>1.8271046576212011E-2</v>
      </c>
      <c r="AH136" s="138">
        <f t="shared" si="54"/>
        <v>904</v>
      </c>
      <c r="AI136" s="139">
        <f t="shared" si="55"/>
        <v>7.1728953423787989E-2</v>
      </c>
      <c r="AJ136" s="139">
        <f t="shared" si="56"/>
        <v>0.12232319004451467</v>
      </c>
      <c r="AL136" s="197">
        <v>1856515159189</v>
      </c>
      <c r="AM136" s="197">
        <v>4985009704042</v>
      </c>
      <c r="AN136" s="197" t="s">
        <v>3648</v>
      </c>
      <c r="AO136" s="241" t="s">
        <v>144</v>
      </c>
      <c r="AP136" s="242" t="s">
        <v>1088</v>
      </c>
      <c r="AQ136" s="242" t="s">
        <v>42</v>
      </c>
      <c r="AR136" s="242">
        <v>19400</v>
      </c>
      <c r="AS136" s="243">
        <v>8730</v>
      </c>
      <c r="AT136" s="243">
        <v>525</v>
      </c>
      <c r="AU136" s="211" t="s">
        <v>3956</v>
      </c>
      <c r="AV136" s="197" t="s">
        <v>299</v>
      </c>
      <c r="AW136" s="134" t="str">
        <f>IFERROR(VLOOKUP(AV:AV,Q商品!B:E,4,0),"")</f>
        <v>2023年製 E PRIMACY 185/65R15 88H サマータイヤ 翌営業日発送</v>
      </c>
      <c r="AX136" s="134" t="str">
        <f>IFERROR(VLOOKUP(B:B,在庫!B:M,12,0),"")</f>
        <v>2023年製</v>
      </c>
      <c r="AY136" s="134">
        <f>VLOOKUP(B:B,在庫!B:K,10,0)</f>
        <v>1</v>
      </c>
      <c r="AZ136" s="244">
        <v>605880341</v>
      </c>
      <c r="BA136" s="244">
        <v>605880396</v>
      </c>
      <c r="BC136" s="11" t="s">
        <v>2055</v>
      </c>
    </row>
    <row r="137" spans="1:55" s="11" customFormat="1" ht="19.5" customHeight="1">
      <c r="A137" s="11">
        <f t="shared" si="40"/>
        <v>1</v>
      </c>
      <c r="B137" s="249">
        <f t="shared" si="41"/>
        <v>2055517159183</v>
      </c>
      <c r="C137" s="235">
        <f>VLOOKUP(B:B,[1]MICHELIN!$B:$K,9,0)</f>
        <v>8</v>
      </c>
      <c r="D137" s="11" t="s">
        <v>4677</v>
      </c>
      <c r="E137" s="11" t="s">
        <v>1090</v>
      </c>
      <c r="F137" s="160" t="s">
        <v>6887</v>
      </c>
      <c r="G137" s="134"/>
      <c r="H137" s="132"/>
      <c r="I137" s="235">
        <f>VLOOKUP(B:B,[1]MICHELIN!$B:$K,10,0)</f>
        <v>4</v>
      </c>
      <c r="J137" s="132" t="s">
        <v>12</v>
      </c>
      <c r="K137" s="133" t="s">
        <v>1962</v>
      </c>
      <c r="L137" s="133">
        <v>77</v>
      </c>
      <c r="M137" s="135" t="s">
        <v>2014</v>
      </c>
      <c r="N137" s="236" t="s">
        <v>8727</v>
      </c>
      <c r="O137" s="236" t="s">
        <v>2015</v>
      </c>
      <c r="P137" s="237">
        <v>18300</v>
      </c>
      <c r="Q137" s="238">
        <f t="shared" si="42"/>
        <v>15681.81818181818</v>
      </c>
      <c r="R137" s="144">
        <f t="shared" si="43"/>
        <v>8.1739130434782509E-2</v>
      </c>
      <c r="S137" s="197">
        <v>1074476006</v>
      </c>
      <c r="T137" s="306" t="s">
        <v>7915</v>
      </c>
      <c r="U137" s="194">
        <f t="shared" si="44"/>
        <v>18500</v>
      </c>
      <c r="W137" s="239">
        <v>18500</v>
      </c>
      <c r="X137" s="136">
        <f t="shared" si="45"/>
        <v>14400</v>
      </c>
      <c r="Y137" s="240">
        <f t="shared" si="46"/>
        <v>15863.636363636362</v>
      </c>
      <c r="Z137" s="142">
        <f t="shared" si="47"/>
        <v>8.9071038251366197E-2</v>
      </c>
      <c r="AA137" s="137">
        <f t="shared" si="48"/>
        <v>9.2263610315186165E-2</v>
      </c>
      <c r="AB137" s="145">
        <v>3</v>
      </c>
      <c r="AC137" s="189">
        <f t="shared" si="49"/>
        <v>18137</v>
      </c>
      <c r="AD137" s="187">
        <f t="shared" si="50"/>
        <v>19930</v>
      </c>
      <c r="AE137" s="129">
        <f t="shared" si="51"/>
        <v>1793.7</v>
      </c>
      <c r="AF137" s="130">
        <f t="shared" si="52"/>
        <v>363.70000000000005</v>
      </c>
      <c r="AG137" s="131">
        <f t="shared" si="53"/>
        <v>1.8248871048670349E-2</v>
      </c>
      <c r="AH137" s="138">
        <f t="shared" si="54"/>
        <v>1430</v>
      </c>
      <c r="AI137" s="139">
        <f t="shared" si="55"/>
        <v>7.1751128951329651E-2</v>
      </c>
      <c r="AJ137" s="139">
        <f t="shared" si="56"/>
        <v>7.4014739266515819E-2</v>
      </c>
      <c r="AL137" s="197">
        <v>2055517159183</v>
      </c>
      <c r="AM137" s="197">
        <v>4985009704240</v>
      </c>
      <c r="AN137" s="197" t="s">
        <v>3650</v>
      </c>
      <c r="AO137" s="241" t="s">
        <v>144</v>
      </c>
      <c r="AP137" s="242" t="s">
        <v>904</v>
      </c>
      <c r="AQ137" s="242" t="s">
        <v>65</v>
      </c>
      <c r="AR137" s="242">
        <v>32000</v>
      </c>
      <c r="AS137" s="243">
        <f>VLOOKUP(B:B,[1]MICHELIN!$B:$K,8,0)</f>
        <v>14400</v>
      </c>
      <c r="AT137" s="243">
        <v>1050</v>
      </c>
      <c r="AU137" s="211" t="s">
        <v>3956</v>
      </c>
      <c r="AV137" s="197" t="s">
        <v>300</v>
      </c>
      <c r="AW137" s="134" t="str">
        <f>IFERROR(VLOOKUP(AV:AV,Q商品!B:E,4,0),"")</f>
        <v>2023年製 E PRIMACY 205/55R17 95V XL サマータイヤ 翌営業日発送</v>
      </c>
      <c r="AX137" s="134" t="str">
        <f>IFERROR(VLOOKUP(B:B,在庫!B:M,12,0),"")</f>
        <v>2023年製</v>
      </c>
      <c r="AY137" s="134">
        <f>VLOOKUP(B:B,在庫!B:K,10,0)</f>
        <v>2</v>
      </c>
      <c r="AZ137" s="244">
        <f>VLOOKUP(AL:AL,[1]MICHELIN!$B:$AH,32,0)</f>
        <v>605880339</v>
      </c>
      <c r="BA137" s="244">
        <f>VLOOKUP(AL:AL,[1]MICHELIN!$B:$AH,33,0)</f>
        <v>605880394</v>
      </c>
      <c r="BC137" s="11" t="s">
        <v>2055</v>
      </c>
    </row>
    <row r="138" spans="1:55" s="11" customFormat="1" ht="19.5" customHeight="1">
      <c r="A138" s="11">
        <f t="shared" si="40"/>
        <v>1</v>
      </c>
      <c r="B138" s="249">
        <f t="shared" si="41"/>
        <v>2155516159181</v>
      </c>
      <c r="C138" s="235">
        <f>VLOOKUP(B:B,[1]MICHELIN!$B:$K,9,0)</f>
        <v>0</v>
      </c>
      <c r="D138" s="11" t="s">
        <v>4677</v>
      </c>
      <c r="E138" s="11" t="s">
        <v>1091</v>
      </c>
      <c r="F138" s="160" t="s">
        <v>6888</v>
      </c>
      <c r="G138" s="134"/>
      <c r="H138" s="132"/>
      <c r="I138" s="235">
        <f>VLOOKUP(B:B,[1]MICHELIN!$B:$K,10,0)</f>
        <v>10</v>
      </c>
      <c r="J138" s="132" t="s">
        <v>12</v>
      </c>
      <c r="K138" s="133" t="s">
        <v>1962</v>
      </c>
      <c r="L138" s="133">
        <v>78</v>
      </c>
      <c r="M138" s="135" t="s">
        <v>2018</v>
      </c>
      <c r="N138" s="236" t="s">
        <v>2471</v>
      </c>
      <c r="O138" s="236">
        <v>0</v>
      </c>
      <c r="P138" s="237">
        <v>17230</v>
      </c>
      <c r="Q138" s="238">
        <f t="shared" si="42"/>
        <v>14709.090909090908</v>
      </c>
      <c r="R138" s="144">
        <f t="shared" si="43"/>
        <v>6.9962917181705747E-2</v>
      </c>
      <c r="S138" s="197">
        <v>1074476254</v>
      </c>
      <c r="T138" s="302" t="s">
        <v>7916</v>
      </c>
      <c r="U138" s="194">
        <f t="shared" si="44"/>
        <v>17595</v>
      </c>
      <c r="W138" s="239">
        <v>17595</v>
      </c>
      <c r="X138" s="136">
        <f t="shared" si="45"/>
        <v>13680</v>
      </c>
      <c r="Y138" s="240">
        <f t="shared" si="46"/>
        <v>15040.90909090909</v>
      </c>
      <c r="Z138" s="142">
        <f t="shared" si="47"/>
        <v>0.10017411491584438</v>
      </c>
      <c r="AA138" s="137">
        <f t="shared" si="48"/>
        <v>9.0480507706255611E-2</v>
      </c>
      <c r="AB138" s="145">
        <v>3</v>
      </c>
      <c r="AC138" s="189">
        <f t="shared" si="49"/>
        <v>17250</v>
      </c>
      <c r="AD138" s="187">
        <f t="shared" si="50"/>
        <v>18956</v>
      </c>
      <c r="AE138" s="129">
        <f t="shared" si="51"/>
        <v>1706.04</v>
      </c>
      <c r="AF138" s="130">
        <f t="shared" si="52"/>
        <v>345.03999999999996</v>
      </c>
      <c r="AG138" s="131">
        <f t="shared" si="53"/>
        <v>1.8202152352817049E-2</v>
      </c>
      <c r="AH138" s="138">
        <f t="shared" si="54"/>
        <v>1361</v>
      </c>
      <c r="AI138" s="139">
        <f t="shared" si="55"/>
        <v>7.1797847647182944E-2</v>
      </c>
      <c r="AJ138" s="139">
        <f t="shared" si="56"/>
        <v>7.2278355353438559E-2</v>
      </c>
      <c r="AL138" s="197">
        <v>2155516159181</v>
      </c>
      <c r="AM138" s="197">
        <v>4985009704202</v>
      </c>
      <c r="AN138" s="197" t="s">
        <v>3649</v>
      </c>
      <c r="AO138" s="241" t="s">
        <v>144</v>
      </c>
      <c r="AP138" s="242" t="s">
        <v>915</v>
      </c>
      <c r="AQ138" s="242" t="s">
        <v>82</v>
      </c>
      <c r="AR138" s="242">
        <v>30400</v>
      </c>
      <c r="AS138" s="243">
        <f>VLOOKUP(B:B,[1]MICHELIN!$B:$K,8,0)</f>
        <v>13680</v>
      </c>
      <c r="AT138" s="243">
        <v>1050</v>
      </c>
      <c r="AU138" s="211" t="s">
        <v>3956</v>
      </c>
      <c r="AV138" s="197" t="s">
        <v>301</v>
      </c>
      <c r="AW138" s="134" t="str">
        <f>IFERROR(VLOOKUP(AV:AV,Q商品!B:E,4,0),"")</f>
        <v>2022年製 E PRIMACY 215/55R16 97W XL サマータイヤ 翌営業日発送</v>
      </c>
      <c r="AX138" s="134" t="str">
        <f>IFERROR(VLOOKUP(B:B,在庫!B:M,12,0),"")</f>
        <v>2022年製</v>
      </c>
      <c r="AY138" s="134">
        <f>VLOOKUP(B:B,在庫!B:K,10,0)</f>
        <v>2</v>
      </c>
      <c r="AZ138" s="244">
        <f>VLOOKUP(AL:AL,[1]MICHELIN!$B:$AH,32,0)</f>
        <v>605880340</v>
      </c>
      <c r="BA138" s="244">
        <f>VLOOKUP(AL:AL,[1]MICHELIN!$B:$AH,33,0)</f>
        <v>605880395</v>
      </c>
      <c r="BC138" s="11" t="s">
        <v>2055</v>
      </c>
    </row>
    <row r="139" spans="1:55" s="11" customFormat="1" ht="19.5" customHeight="1">
      <c r="A139" s="11">
        <f t="shared" si="40"/>
        <v>1</v>
      </c>
      <c r="B139" s="249">
        <f t="shared" si="41"/>
        <v>2255018159181</v>
      </c>
      <c r="C139" s="235">
        <f>VLOOKUP(B:B,[1]MICHELIN!$B:$K,9,0)</f>
        <v>46</v>
      </c>
      <c r="D139" s="11" t="s">
        <v>4677</v>
      </c>
      <c r="E139" s="11" t="s">
        <v>1093</v>
      </c>
      <c r="F139" s="160" t="s">
        <v>7258</v>
      </c>
      <c r="G139" s="134"/>
      <c r="H139" s="132"/>
      <c r="I139" s="235">
        <f>VLOOKUP(B:B,[1]MICHELIN!$B:$K,10,0)</f>
        <v>2</v>
      </c>
      <c r="J139" s="132">
        <v>285</v>
      </c>
      <c r="K139" s="133" t="s">
        <v>1962</v>
      </c>
      <c r="L139" s="133">
        <v>79</v>
      </c>
      <c r="M139" s="135" t="s">
        <v>3998</v>
      </c>
      <c r="N139" s="236" t="s">
        <v>7259</v>
      </c>
      <c r="O139" s="236" t="s">
        <v>2015</v>
      </c>
      <c r="P139" s="237">
        <v>22345</v>
      </c>
      <c r="Q139" s="238">
        <f t="shared" si="42"/>
        <v>19359.090909090908</v>
      </c>
      <c r="R139" s="144">
        <f t="shared" si="43"/>
        <v>0.11876027236440474</v>
      </c>
      <c r="S139" s="197">
        <v>1074476645</v>
      </c>
      <c r="T139" s="302" t="s">
        <v>7917</v>
      </c>
      <c r="U139" s="194">
        <f t="shared" si="44"/>
        <v>22345</v>
      </c>
      <c r="W139" s="239">
        <v>22345</v>
      </c>
      <c r="X139" s="136">
        <f t="shared" si="45"/>
        <v>17060</v>
      </c>
      <c r="Y139" s="240">
        <f t="shared" si="46"/>
        <v>19359.090909090908</v>
      </c>
      <c r="Z139" s="142">
        <f t="shared" si="47"/>
        <v>7.7287983889013256E-2</v>
      </c>
      <c r="AA139" s="137">
        <f t="shared" si="48"/>
        <v>0.11876027236440474</v>
      </c>
      <c r="AB139" s="145">
        <v>1</v>
      </c>
      <c r="AC139" s="189">
        <f t="shared" si="49"/>
        <v>21906</v>
      </c>
      <c r="AD139" s="187">
        <f t="shared" si="50"/>
        <v>24072</v>
      </c>
      <c r="AE139" s="129">
        <f t="shared" si="51"/>
        <v>2166.48</v>
      </c>
      <c r="AF139" s="130">
        <f t="shared" si="52"/>
        <v>439.48</v>
      </c>
      <c r="AG139" s="131">
        <f t="shared" si="53"/>
        <v>1.8256895978730477E-2</v>
      </c>
      <c r="AH139" s="138">
        <f t="shared" si="54"/>
        <v>1727</v>
      </c>
      <c r="AI139" s="139">
        <f t="shared" si="55"/>
        <v>7.174310402126953E-2</v>
      </c>
      <c r="AJ139" s="139">
        <f t="shared" si="56"/>
        <v>0.10050337638567426</v>
      </c>
      <c r="AL139" s="197">
        <v>2255018159181</v>
      </c>
      <c r="AM139" s="197">
        <v>4985009704622</v>
      </c>
      <c r="AN139" s="197" t="s">
        <v>3651</v>
      </c>
      <c r="AO139" s="241" t="s">
        <v>144</v>
      </c>
      <c r="AP139" s="242" t="s">
        <v>1092</v>
      </c>
      <c r="AQ139" s="242" t="s">
        <v>80</v>
      </c>
      <c r="AR139" s="242">
        <v>37900</v>
      </c>
      <c r="AS139" s="243">
        <f>VLOOKUP(B:B,[1]MICHELIN!$B:$K,8,0)</f>
        <v>17060</v>
      </c>
      <c r="AT139" s="243">
        <v>1050</v>
      </c>
      <c r="AU139" s="211" t="s">
        <v>3956</v>
      </c>
      <c r="AV139" s="197" t="s">
        <v>302</v>
      </c>
      <c r="AW139" s="134" t="str">
        <f>IFERROR(VLOOKUP(AV:AV,Q商品!B:E,4,0),"")</f>
        <v>2023年製 E PRIMACY 225/50R18 99W XL サマータイヤ 翌営業日発送</v>
      </c>
      <c r="AX139" s="134" t="str">
        <f>IFERROR(VLOOKUP(B:B,在庫!B:M,12,0),"")</f>
        <v>2023年製</v>
      </c>
      <c r="AY139" s="134">
        <f>VLOOKUP(B:B,在庫!B:K,10,0)</f>
        <v>1</v>
      </c>
      <c r="AZ139" s="244" t="str">
        <f>VLOOKUP(AL:AL,[1]MICHELIN!$B:$AH,32,0)</f>
        <v>×</v>
      </c>
      <c r="BA139" s="244" t="str">
        <f>VLOOKUP(AL:AL,[1]MICHELIN!$B:$AH,33,0)</f>
        <v>×</v>
      </c>
      <c r="BC139" s="11" t="s">
        <v>2055</v>
      </c>
    </row>
    <row r="140" spans="1:55" s="11" customFormat="1" ht="19.5" customHeight="1">
      <c r="A140" s="11">
        <f t="shared" si="40"/>
        <v>1</v>
      </c>
      <c r="B140" s="249">
        <f t="shared" si="41"/>
        <v>2255518159186</v>
      </c>
      <c r="C140" s="235">
        <f>VLOOKUP(B:B,[1]MICHELIN!$B:$K,9,0)</f>
        <v>11</v>
      </c>
      <c r="D140" s="11" t="s">
        <v>4677</v>
      </c>
      <c r="E140" s="11" t="s">
        <v>1094</v>
      </c>
      <c r="F140" s="160" t="s">
        <v>6889</v>
      </c>
      <c r="G140" s="134"/>
      <c r="H140" s="132"/>
      <c r="I140" s="235">
        <f>VLOOKUP(B:B,[1]MICHELIN!$B:$K,10,0)</f>
        <v>16</v>
      </c>
      <c r="J140" s="132">
        <v>951</v>
      </c>
      <c r="K140" s="133" t="s">
        <v>1962</v>
      </c>
      <c r="L140" s="133">
        <v>80</v>
      </c>
      <c r="M140" s="135" t="s">
        <v>3998</v>
      </c>
      <c r="N140" s="236" t="s">
        <v>5398</v>
      </c>
      <c r="O140" s="236" t="s">
        <v>2015</v>
      </c>
      <c r="P140" s="237">
        <v>20080</v>
      </c>
      <c r="Q140" s="238">
        <f t="shared" si="42"/>
        <v>17300</v>
      </c>
      <c r="R140" s="144">
        <f t="shared" si="43"/>
        <v>0.12312138728323699</v>
      </c>
      <c r="S140" s="197">
        <v>1074476013</v>
      </c>
      <c r="T140" s="302" t="s">
        <v>7918</v>
      </c>
      <c r="U140" s="194">
        <f t="shared" si="44"/>
        <v>20080</v>
      </c>
      <c r="W140" s="239">
        <v>20080</v>
      </c>
      <c r="X140" s="136">
        <f t="shared" si="45"/>
        <v>15170</v>
      </c>
      <c r="Y140" s="240">
        <f t="shared" si="46"/>
        <v>17300</v>
      </c>
      <c r="Z140" s="142">
        <f t="shared" si="47"/>
        <v>7.729083665338643E-2</v>
      </c>
      <c r="AA140" s="137">
        <f t="shared" si="48"/>
        <v>0.12312138728323699</v>
      </c>
      <c r="AB140" s="145">
        <v>1</v>
      </c>
      <c r="AC140" s="189">
        <f t="shared" si="49"/>
        <v>19686</v>
      </c>
      <c r="AD140" s="187">
        <f t="shared" si="50"/>
        <v>21632</v>
      </c>
      <c r="AE140" s="129">
        <f t="shared" si="51"/>
        <v>1946.8799999999999</v>
      </c>
      <c r="AF140" s="130">
        <f t="shared" si="52"/>
        <v>394.87999999999988</v>
      </c>
      <c r="AG140" s="131">
        <f t="shared" si="53"/>
        <v>1.825443786982248E-2</v>
      </c>
      <c r="AH140" s="138">
        <f t="shared" si="54"/>
        <v>1552</v>
      </c>
      <c r="AI140" s="139">
        <f t="shared" si="55"/>
        <v>7.174556213017752E-2</v>
      </c>
      <c r="AJ140" s="139">
        <f t="shared" si="56"/>
        <v>0.10486694941341451</v>
      </c>
      <c r="AL140" s="197">
        <v>2255518159186</v>
      </c>
      <c r="AM140" s="197">
        <v>4985009704523</v>
      </c>
      <c r="AN140" s="197" t="s">
        <v>3652</v>
      </c>
      <c r="AO140" s="241" t="s">
        <v>144</v>
      </c>
      <c r="AP140" s="242" t="s">
        <v>939</v>
      </c>
      <c r="AQ140" s="242" t="s">
        <v>71</v>
      </c>
      <c r="AR140" s="242">
        <v>33700</v>
      </c>
      <c r="AS140" s="243">
        <v>15170</v>
      </c>
      <c r="AT140" s="243">
        <v>1050</v>
      </c>
      <c r="AU140" s="211" t="s">
        <v>3956</v>
      </c>
      <c r="AV140" s="197" t="s">
        <v>303</v>
      </c>
      <c r="AW140" s="134" t="str">
        <f>IFERROR(VLOOKUP(AV:AV,Q商品!B:E,4,0),"")</f>
        <v>2023年製 E PRIMACY 225/55R18 98V サマータイヤ 翌営業日発送</v>
      </c>
      <c r="AX140" s="134" t="str">
        <f>IFERROR(VLOOKUP(B:B,在庫!B:M,12,0),"")</f>
        <v>2023年製</v>
      </c>
      <c r="AY140" s="134">
        <f>VLOOKUP(B:B,在庫!B:K,10,0)</f>
        <v>5</v>
      </c>
      <c r="AZ140" s="244">
        <v>605880337</v>
      </c>
      <c r="BA140" s="244">
        <v>605880392</v>
      </c>
      <c r="BC140" s="11" t="s">
        <v>2055</v>
      </c>
    </row>
    <row r="141" spans="1:55" s="11" customFormat="1" ht="19.5" customHeight="1">
      <c r="A141" s="11">
        <f t="shared" si="40"/>
        <v>1</v>
      </c>
      <c r="B141" s="249">
        <f t="shared" si="41"/>
        <v>2354518159186</v>
      </c>
      <c r="C141" s="235">
        <f>VLOOKUP(B:B,[1]MICHELIN!$B:$K,9,0)</f>
        <v>18</v>
      </c>
      <c r="D141" s="11" t="s">
        <v>4677</v>
      </c>
      <c r="E141" s="11" t="s">
        <v>1096</v>
      </c>
      <c r="F141" s="160" t="s">
        <v>7260</v>
      </c>
      <c r="G141" s="134"/>
      <c r="H141" s="132"/>
      <c r="I141" s="235">
        <f>VLOOKUP(B:B,[1]MICHELIN!$B:$K,10,0)</f>
        <v>6</v>
      </c>
      <c r="J141" s="132">
        <v>2111</v>
      </c>
      <c r="K141" s="133" t="s">
        <v>1962</v>
      </c>
      <c r="L141" s="133">
        <v>81</v>
      </c>
      <c r="M141" s="135" t="s">
        <v>2021</v>
      </c>
      <c r="N141" s="236" t="s">
        <v>7261</v>
      </c>
      <c r="O141" s="236" t="s">
        <v>2400</v>
      </c>
      <c r="P141" s="237">
        <v>15735</v>
      </c>
      <c r="Q141" s="238">
        <f t="shared" si="42"/>
        <v>13349.999999999998</v>
      </c>
      <c r="R141" s="144">
        <f t="shared" si="43"/>
        <v>-0.46666666666666684</v>
      </c>
      <c r="S141" s="197">
        <v>1074476008</v>
      </c>
      <c r="T141" s="302" t="s">
        <v>7920</v>
      </c>
      <c r="U141" s="194">
        <f t="shared" si="44"/>
        <v>24900</v>
      </c>
      <c r="W141" s="239">
        <v>24900</v>
      </c>
      <c r="X141" s="136">
        <f t="shared" si="45"/>
        <v>19580</v>
      </c>
      <c r="Y141" s="240">
        <f t="shared" si="46"/>
        <v>21681.81818181818</v>
      </c>
      <c r="Z141" s="142">
        <f t="shared" si="47"/>
        <v>0.78654678654678656</v>
      </c>
      <c r="AA141" s="137">
        <f t="shared" si="48"/>
        <v>9.6939203354297621E-2</v>
      </c>
      <c r="AB141" s="145">
        <v>3</v>
      </c>
      <c r="AC141" s="189">
        <f t="shared" si="49"/>
        <v>24411</v>
      </c>
      <c r="AD141" s="187">
        <f t="shared" si="50"/>
        <v>26825</v>
      </c>
      <c r="AE141" s="129">
        <f t="shared" si="51"/>
        <v>2414.25</v>
      </c>
      <c r="AF141" s="130">
        <f t="shared" si="52"/>
        <v>489.25</v>
      </c>
      <c r="AG141" s="131">
        <f t="shared" si="53"/>
        <v>1.8238583410997204E-2</v>
      </c>
      <c r="AH141" s="138">
        <f t="shared" si="54"/>
        <v>1925</v>
      </c>
      <c r="AI141" s="139">
        <f t="shared" si="55"/>
        <v>7.1761416589002799E-2</v>
      </c>
      <c r="AJ141" s="139">
        <f t="shared" si="56"/>
        <v>7.8700619943300409E-2</v>
      </c>
      <c r="AL141" s="197">
        <v>2354518159186</v>
      </c>
      <c r="AM141" s="197">
        <v>4985009704530</v>
      </c>
      <c r="AN141" s="197" t="s">
        <v>3653</v>
      </c>
      <c r="AO141" s="241" t="s">
        <v>144</v>
      </c>
      <c r="AP141" s="242" t="s">
        <v>1095</v>
      </c>
      <c r="AQ141" s="242" t="s">
        <v>69</v>
      </c>
      <c r="AR141" s="242">
        <v>43500</v>
      </c>
      <c r="AS141" s="243">
        <v>19580</v>
      </c>
      <c r="AT141" s="243">
        <v>1050</v>
      </c>
      <c r="AU141" s="211" t="s">
        <v>3956</v>
      </c>
      <c r="AV141" s="197" t="s">
        <v>304</v>
      </c>
      <c r="AW141" s="134" t="str">
        <f>IFERROR(VLOOKUP(AV:AV,Q商品!B:E,4,0),"")</f>
        <v>2023年製 E PRIMACY 235/45R18 98W XL サマータイヤ 翌営業日発送</v>
      </c>
      <c r="AX141" s="134" t="str">
        <f>IFERROR(VLOOKUP(B:B,在庫!B:M,12,0),"")</f>
        <v>2023年製</v>
      </c>
      <c r="AY141" s="134">
        <f>VLOOKUP(B:B,在庫!B:K,10,0)</f>
        <v>2</v>
      </c>
      <c r="AZ141" s="244">
        <v>605880338</v>
      </c>
      <c r="BA141" s="244">
        <v>605880393</v>
      </c>
      <c r="BC141" s="11" t="s">
        <v>2055</v>
      </c>
    </row>
    <row r="142" spans="1:55" s="11" customFormat="1" ht="19.5" customHeight="1">
      <c r="A142" s="11">
        <f t="shared" si="40"/>
        <v>1</v>
      </c>
      <c r="B142" s="249">
        <f t="shared" si="41"/>
        <v>2156516159256</v>
      </c>
      <c r="C142" s="235">
        <f>VLOOKUP(B:B,[1]MICHELIN!$B:$K,9,0)</f>
        <v>8</v>
      </c>
      <c r="D142" s="11" t="s">
        <v>4677</v>
      </c>
      <c r="E142" s="11" t="s">
        <v>1887</v>
      </c>
      <c r="F142" s="160" t="s">
        <v>6891</v>
      </c>
      <c r="G142" s="134"/>
      <c r="H142" s="132"/>
      <c r="I142" s="235">
        <f>VLOOKUP(B:B,[1]MICHELIN!$B:$K,10,0)</f>
        <v>8</v>
      </c>
      <c r="J142" s="132">
        <v>2143</v>
      </c>
      <c r="K142" s="133" t="s">
        <v>1962</v>
      </c>
      <c r="L142" s="133">
        <v>82</v>
      </c>
      <c r="M142" s="135" t="s">
        <v>3998</v>
      </c>
      <c r="N142" s="236" t="s">
        <v>7262</v>
      </c>
      <c r="O142" s="236">
        <v>0</v>
      </c>
      <c r="P142" s="237">
        <v>15645</v>
      </c>
      <c r="Q142" s="238">
        <f t="shared" si="42"/>
        <v>13268.181818181818</v>
      </c>
      <c r="R142" s="144">
        <f t="shared" si="43"/>
        <v>0.11819116135662897</v>
      </c>
      <c r="S142" s="197">
        <v>1074475788</v>
      </c>
      <c r="T142" s="302" t="s">
        <v>7921</v>
      </c>
      <c r="U142" s="194">
        <f t="shared" si="44"/>
        <v>15645</v>
      </c>
      <c r="W142" s="239">
        <v>15645</v>
      </c>
      <c r="X142" s="136">
        <f t="shared" si="45"/>
        <v>11700</v>
      </c>
      <c r="Y142" s="240">
        <f t="shared" si="46"/>
        <v>13268.181818181818</v>
      </c>
      <c r="Z142" s="142">
        <f t="shared" si="47"/>
        <v>7.7277085330776707E-2</v>
      </c>
      <c r="AA142" s="137">
        <f t="shared" si="48"/>
        <v>0.11819116135662897</v>
      </c>
      <c r="AB142" s="145">
        <v>1</v>
      </c>
      <c r="AC142" s="189">
        <f t="shared" si="49"/>
        <v>15338</v>
      </c>
      <c r="AD142" s="187">
        <f t="shared" si="50"/>
        <v>16854</v>
      </c>
      <c r="AE142" s="129">
        <f t="shared" si="51"/>
        <v>1516.86</v>
      </c>
      <c r="AF142" s="130">
        <f t="shared" si="52"/>
        <v>307.8599999999999</v>
      </c>
      <c r="AG142" s="131">
        <f t="shared" si="53"/>
        <v>1.8266286934852254E-2</v>
      </c>
      <c r="AH142" s="138">
        <f t="shared" si="54"/>
        <v>1209</v>
      </c>
      <c r="AI142" s="139">
        <f t="shared" si="55"/>
        <v>7.1733713065147739E-2</v>
      </c>
      <c r="AJ142" s="139">
        <f t="shared" si="56"/>
        <v>9.9924874421776708E-2</v>
      </c>
      <c r="AL142" s="197">
        <v>2156516159256</v>
      </c>
      <c r="AM142" s="197">
        <v>4985009705261</v>
      </c>
      <c r="AN142" s="197" t="s">
        <v>3615</v>
      </c>
      <c r="AO142" s="241" t="s">
        <v>14</v>
      </c>
      <c r="AP142" s="242" t="s">
        <v>923</v>
      </c>
      <c r="AQ142" s="242" t="s">
        <v>73</v>
      </c>
      <c r="AR142" s="242">
        <v>26000</v>
      </c>
      <c r="AS142" s="243">
        <f>VLOOKUP(B:B,[1]MICHELIN!$B:$K,8,0)</f>
        <v>11700</v>
      </c>
      <c r="AT142" s="243">
        <v>1050</v>
      </c>
      <c r="AU142" s="211" t="s">
        <v>3956</v>
      </c>
      <c r="AV142" s="197" t="s">
        <v>3403</v>
      </c>
      <c r="AW142" s="134" t="str">
        <f>IFERROR(VLOOKUP(AV:AV,Q商品!B:E,4,0),"")</f>
        <v>2023年製 PRIMACY 4+ 215/65R16 102V XL サマータイヤ 翌営業日発送</v>
      </c>
      <c r="AX142" s="134" t="str">
        <f>IFERROR(VLOOKUP(B:B,在庫!B:M,12,0),"")</f>
        <v>2023年製</v>
      </c>
      <c r="AY142" s="134">
        <f>VLOOKUP(B:B,在庫!B:K,10,0)</f>
        <v>1</v>
      </c>
      <c r="AZ142" s="244" t="str">
        <f>VLOOKUP(AL:AL,[1]MICHELIN!$B:$AH,32,0)</f>
        <v>×</v>
      </c>
      <c r="BA142" s="244" t="str">
        <f>VLOOKUP(AL:AL,[1]MICHELIN!$B:$AH,33,0)</f>
        <v>×</v>
      </c>
      <c r="BC142" s="11" t="s">
        <v>2055</v>
      </c>
    </row>
    <row r="143" spans="1:55" s="11" customFormat="1" ht="19.5" customHeight="1">
      <c r="A143" s="247">
        <f t="shared" si="40"/>
        <v>1</v>
      </c>
      <c r="B143" s="261">
        <f t="shared" si="41"/>
        <v>2255017159663</v>
      </c>
      <c r="C143" s="235">
        <f>VLOOKUP(B:B,[1]MICHELIN!$B:$K,9,0)</f>
        <v>2</v>
      </c>
      <c r="D143" s="11" t="s">
        <v>4677</v>
      </c>
      <c r="E143" s="11" t="s">
        <v>1886</v>
      </c>
      <c r="F143" s="160" t="s">
        <v>8429</v>
      </c>
      <c r="G143" s="134"/>
      <c r="H143" s="132"/>
      <c r="I143" s="235">
        <f>VLOOKUP(B:B,[1]MICHELIN!$B:$K,10,0)</f>
        <v>1</v>
      </c>
      <c r="J143" s="132"/>
      <c r="K143" s="133" t="s">
        <v>1962</v>
      </c>
      <c r="L143" s="133">
        <v>83</v>
      </c>
      <c r="M143" s="135"/>
      <c r="N143" s="236"/>
      <c r="O143" s="236"/>
      <c r="P143" s="237"/>
      <c r="Q143" s="238">
        <f t="shared" si="42"/>
        <v>-954.5454545454545</v>
      </c>
      <c r="R143" s="144">
        <f t="shared" si="43"/>
        <v>18.312952380952382</v>
      </c>
      <c r="S143" s="248"/>
      <c r="T143" s="303"/>
      <c r="U143" s="194">
        <f t="shared" si="44"/>
        <v>0</v>
      </c>
      <c r="W143" s="239"/>
      <c r="X143" s="136">
        <f t="shared" si="45"/>
        <v>16526</v>
      </c>
      <c r="Y143" s="240">
        <f t="shared" si="46"/>
        <v>-954.5454545454545</v>
      </c>
      <c r="Z143" s="142" t="str">
        <f t="shared" si="47"/>
        <v/>
      </c>
      <c r="AA143" s="137">
        <f t="shared" si="48"/>
        <v>18.312952380952382</v>
      </c>
      <c r="AB143" s="145"/>
      <c r="AC143" s="189">
        <f t="shared" si="49"/>
        <v>0</v>
      </c>
      <c r="AD143" s="187">
        <f t="shared" si="50"/>
        <v>0</v>
      </c>
      <c r="AE143" s="129">
        <f t="shared" si="51"/>
        <v>0</v>
      </c>
      <c r="AF143" s="130">
        <f t="shared" si="52"/>
        <v>0</v>
      </c>
      <c r="AG143" s="131" t="str">
        <f t="shared" si="53"/>
        <v/>
      </c>
      <c r="AH143" s="138">
        <f t="shared" si="54"/>
        <v>0</v>
      </c>
      <c r="AI143" s="139" t="str">
        <f t="shared" si="55"/>
        <v/>
      </c>
      <c r="AJ143" s="139" t="str">
        <f t="shared" si="56"/>
        <v/>
      </c>
      <c r="AL143" s="197">
        <v>2255017159663</v>
      </c>
      <c r="AM143" s="197" t="s">
        <v>152</v>
      </c>
      <c r="AN143" s="197" t="s">
        <v>152</v>
      </c>
      <c r="AO143" s="241" t="s">
        <v>145</v>
      </c>
      <c r="AP143" s="242" t="s">
        <v>1332</v>
      </c>
      <c r="AQ143" s="242" t="s">
        <v>32</v>
      </c>
      <c r="AR143" s="242" t="s">
        <v>152</v>
      </c>
      <c r="AS143" s="243">
        <v>16526</v>
      </c>
      <c r="AT143" s="243">
        <v>1050</v>
      </c>
      <c r="AU143" s="211" t="s">
        <v>3957</v>
      </c>
      <c r="AV143" s="197"/>
      <c r="AW143" s="134" t="str">
        <f>IFERROR(VLOOKUP(AV:AV,Q商品!B:E,4,0),"")</f>
        <v/>
      </c>
      <c r="AX143" s="134" t="str">
        <f>IFERROR(VLOOKUP(B:B,在庫!B:M,12,0),"")</f>
        <v>2022年製</v>
      </c>
      <c r="AY143" s="246">
        <f>VLOOKUP(B:B,在庫!B:K,10,0)</f>
        <v>1</v>
      </c>
      <c r="AZ143" s="244">
        <v>620994295</v>
      </c>
      <c r="BA143" s="244">
        <v>620994297</v>
      </c>
      <c r="BC143" s="11" t="e">
        <v>#N/A</v>
      </c>
    </row>
    <row r="144" spans="1:55" s="11" customFormat="1" ht="19.5" customHeight="1">
      <c r="A144" s="11">
        <f t="shared" si="40"/>
        <v>1</v>
      </c>
      <c r="B144" s="249">
        <f t="shared" si="41"/>
        <v>2454519159175</v>
      </c>
      <c r="C144" s="235">
        <f>VLOOKUP(B:B,[1]MICHELIN!$B:$K,9,0)</f>
        <v>0</v>
      </c>
      <c r="D144" s="11" t="s">
        <v>4677</v>
      </c>
      <c r="E144" s="11" t="s">
        <v>1888</v>
      </c>
      <c r="F144" s="160" t="s">
        <v>8430</v>
      </c>
      <c r="G144" s="134"/>
      <c r="H144" s="132"/>
      <c r="I144" s="235">
        <f>VLOOKUP(B:B,[1]MICHELIN!$B:$K,10,0)</f>
        <v>4</v>
      </c>
      <c r="J144" s="132"/>
      <c r="K144" s="133" t="s">
        <v>1962</v>
      </c>
      <c r="L144" s="133">
        <v>84</v>
      </c>
      <c r="M144" s="135"/>
      <c r="N144" s="236"/>
      <c r="O144" s="236"/>
      <c r="P144" s="237"/>
      <c r="Q144" s="238">
        <f t="shared" si="42"/>
        <v>-954.5454545454545</v>
      </c>
      <c r="R144" s="144">
        <f t="shared" si="43"/>
        <v>27.117142857142859</v>
      </c>
      <c r="S144" s="197"/>
      <c r="T144" s="303"/>
      <c r="U144" s="194">
        <f t="shared" si="44"/>
        <v>0</v>
      </c>
      <c r="W144" s="239"/>
      <c r="X144" s="136">
        <f t="shared" si="45"/>
        <v>24930</v>
      </c>
      <c r="Y144" s="240">
        <f t="shared" si="46"/>
        <v>-954.5454545454545</v>
      </c>
      <c r="Z144" s="142" t="str">
        <f t="shared" si="47"/>
        <v/>
      </c>
      <c r="AA144" s="137">
        <f t="shared" si="48"/>
        <v>27.117142857142859</v>
      </c>
      <c r="AB144" s="145" t="s">
        <v>6998</v>
      </c>
      <c r="AC144" s="189">
        <f t="shared" si="49"/>
        <v>0</v>
      </c>
      <c r="AD144" s="187">
        <f t="shared" si="50"/>
        <v>0</v>
      </c>
      <c r="AE144" s="129">
        <f t="shared" si="51"/>
        <v>0</v>
      </c>
      <c r="AF144" s="130">
        <f t="shared" si="52"/>
        <v>0</v>
      </c>
      <c r="AG144" s="131" t="str">
        <f t="shared" si="53"/>
        <v/>
      </c>
      <c r="AH144" s="138">
        <f t="shared" si="54"/>
        <v>0</v>
      </c>
      <c r="AI144" s="139" t="str">
        <f t="shared" si="55"/>
        <v/>
      </c>
      <c r="AJ144" s="139" t="str">
        <f t="shared" si="56"/>
        <v/>
      </c>
      <c r="AL144" s="197">
        <v>2454519159175</v>
      </c>
      <c r="AM144" s="197">
        <v>4985009704769</v>
      </c>
      <c r="AN144" s="197" t="s">
        <v>3654</v>
      </c>
      <c r="AO144" s="241" t="s">
        <v>144</v>
      </c>
      <c r="AP144" s="242" t="s">
        <v>1288</v>
      </c>
      <c r="AQ144" s="242" t="s">
        <v>58</v>
      </c>
      <c r="AR144" s="242">
        <v>55400</v>
      </c>
      <c r="AS144" s="243">
        <v>24930</v>
      </c>
      <c r="AT144" s="243">
        <v>1050</v>
      </c>
      <c r="AU144" s="211" t="s">
        <v>3956</v>
      </c>
      <c r="AV144" s="197"/>
      <c r="AW144" s="134" t="str">
        <f>IFERROR(VLOOKUP(AV:AV,Q商品!B:E,4,0),"")</f>
        <v/>
      </c>
      <c r="AX144" s="134" t="str">
        <f>IFERROR(VLOOKUP(B:B,在庫!B:M,12,0),"")</f>
        <v>2022年製</v>
      </c>
      <c r="AY144" s="246">
        <f>VLOOKUP(B:B,在庫!B:K,10,0)</f>
        <v>1</v>
      </c>
      <c r="AZ144" s="244" t="s">
        <v>152</v>
      </c>
      <c r="BA144" s="244" t="s">
        <v>152</v>
      </c>
      <c r="BC144" s="11" t="e">
        <v>#N/A</v>
      </c>
    </row>
    <row r="145" spans="1:55" s="11" customFormat="1" ht="19.5" customHeight="1">
      <c r="A145" s="11">
        <f t="shared" si="40"/>
        <v>1</v>
      </c>
      <c r="B145" s="249">
        <f t="shared" si="41"/>
        <v>2256016159043</v>
      </c>
      <c r="C145" s="235">
        <f>VLOOKUP(B:B,[1]MICHELIN!$B:$K,9,0)</f>
        <v>16</v>
      </c>
      <c r="D145" s="11" t="s">
        <v>6144</v>
      </c>
      <c r="E145" s="154" t="s">
        <v>6142</v>
      </c>
      <c r="F145" s="160" t="s">
        <v>8452</v>
      </c>
      <c r="G145" s="134"/>
      <c r="H145" s="132"/>
      <c r="I145" s="235">
        <f>VLOOKUP(B:B,[1]MICHELIN!$B:$K,10,0)</f>
        <v>0</v>
      </c>
      <c r="J145" s="132"/>
      <c r="K145" s="133" t="s">
        <v>6148</v>
      </c>
      <c r="L145" s="133">
        <v>86</v>
      </c>
      <c r="M145" s="135"/>
      <c r="N145" s="236"/>
      <c r="O145" s="236"/>
      <c r="P145" s="237"/>
      <c r="Q145" s="238">
        <f t="shared" si="42"/>
        <v>-954.5454545454545</v>
      </c>
      <c r="R145" s="144">
        <f t="shared" si="43"/>
        <v>14.011428571428571</v>
      </c>
      <c r="S145" s="197">
        <v>1074476478</v>
      </c>
      <c r="T145" s="306" t="s">
        <v>7922</v>
      </c>
      <c r="U145" s="194">
        <f t="shared" si="44"/>
        <v>0</v>
      </c>
      <c r="W145" s="239"/>
      <c r="X145" s="136">
        <f t="shared" si="45"/>
        <v>12420</v>
      </c>
      <c r="Y145" s="240">
        <f t="shared" si="46"/>
        <v>-954.5454545454545</v>
      </c>
      <c r="Z145" s="142" t="str">
        <f t="shared" si="47"/>
        <v/>
      </c>
      <c r="AA145" s="137">
        <f t="shared" si="48"/>
        <v>14.011428571428571</v>
      </c>
      <c r="AB145" s="145"/>
      <c r="AC145" s="189">
        <f t="shared" si="49"/>
        <v>0</v>
      </c>
      <c r="AD145" s="187">
        <f t="shared" si="50"/>
        <v>0</v>
      </c>
      <c r="AE145" s="129">
        <f t="shared" si="51"/>
        <v>0</v>
      </c>
      <c r="AF145" s="130">
        <f t="shared" si="52"/>
        <v>0</v>
      </c>
      <c r="AG145" s="131" t="str">
        <f t="shared" si="53"/>
        <v/>
      </c>
      <c r="AH145" s="138">
        <f t="shared" si="54"/>
        <v>0</v>
      </c>
      <c r="AI145" s="139" t="str">
        <f t="shared" si="55"/>
        <v/>
      </c>
      <c r="AJ145" s="139" t="str">
        <f t="shared" si="56"/>
        <v/>
      </c>
      <c r="AL145" s="197">
        <v>2256016159043</v>
      </c>
      <c r="AM145" s="200">
        <v>4985009700532</v>
      </c>
      <c r="AN145" s="201">
        <v>712040</v>
      </c>
      <c r="AO145" s="254" t="s">
        <v>13</v>
      </c>
      <c r="AP145" s="255" t="s">
        <v>7452</v>
      </c>
      <c r="AQ145" s="256" t="s">
        <v>49</v>
      </c>
      <c r="AR145" s="243">
        <v>27600</v>
      </c>
      <c r="AS145" s="243">
        <v>12420</v>
      </c>
      <c r="AT145" s="243">
        <v>1050</v>
      </c>
      <c r="AU145" s="211"/>
      <c r="AV145" s="197" t="s">
        <v>6082</v>
      </c>
      <c r="AW145" s="134" t="str">
        <f>IFERROR(VLOOKUP(AV:AV,Q商品!B:E,4,0),"")</f>
        <v>2023年製 Primacy 4 225/60R16 98W サマータイヤ 翌営業日発送</v>
      </c>
      <c r="AX145" s="134" t="str">
        <f>IFERROR(VLOOKUP(B:B,在庫!B:M,12,0),"")</f>
        <v/>
      </c>
      <c r="AY145" s="134" t="e">
        <f>VLOOKUP(B:B,在庫!B:K,10,0)</f>
        <v>#N/A</v>
      </c>
      <c r="AZ145" s="244"/>
      <c r="BA145" s="244"/>
      <c r="BC145" s="11" t="s">
        <v>2055</v>
      </c>
    </row>
    <row r="146" spans="1:55" s="11" customFormat="1" ht="19.5" customHeight="1">
      <c r="A146" s="11">
        <f t="shared" si="40"/>
        <v>1</v>
      </c>
      <c r="B146" s="249">
        <f t="shared" si="41"/>
        <v>2255018159259</v>
      </c>
      <c r="C146" s="235">
        <f>VLOOKUP(B:B,[1]MICHELIN!$B:$K,9,0)</f>
        <v>23</v>
      </c>
      <c r="D146" s="11" t="s">
        <v>4677</v>
      </c>
      <c r="E146" s="154" t="s">
        <v>8729</v>
      </c>
      <c r="F146" s="160" t="s">
        <v>8854</v>
      </c>
      <c r="G146" s="134"/>
      <c r="H146" s="132"/>
      <c r="I146" s="235">
        <f>VLOOKUP(B:B,[1]MICHELIN!$B:$K,10,0)</f>
        <v>1</v>
      </c>
      <c r="J146" s="132"/>
      <c r="K146" s="133" t="s">
        <v>6148</v>
      </c>
      <c r="L146" s="133"/>
      <c r="M146" s="135"/>
      <c r="N146" s="236"/>
      <c r="O146" s="236"/>
      <c r="P146" s="237"/>
      <c r="Q146" s="238">
        <f t="shared" si="42"/>
        <v>-954.5454545454545</v>
      </c>
      <c r="R146" s="144">
        <f t="shared" si="43"/>
        <v>18.076190476190479</v>
      </c>
      <c r="S146" s="197" t="s">
        <v>8731</v>
      </c>
      <c r="T146" s="302" t="s">
        <v>8732</v>
      </c>
      <c r="U146" s="194">
        <f t="shared" si="44"/>
        <v>26000</v>
      </c>
      <c r="W146" s="239">
        <v>26000</v>
      </c>
      <c r="X146" s="136">
        <f t="shared" si="45"/>
        <v>16300</v>
      </c>
      <c r="Y146" s="240">
        <f t="shared" si="46"/>
        <v>22681.81818181818</v>
      </c>
      <c r="Z146" s="142" t="str">
        <f t="shared" si="47"/>
        <v/>
      </c>
      <c r="AA146" s="137">
        <f t="shared" si="48"/>
        <v>0.28136272545090174</v>
      </c>
      <c r="AB146" s="145">
        <v>2</v>
      </c>
      <c r="AC146" s="189">
        <f t="shared" si="49"/>
        <v>25490</v>
      </c>
      <c r="AD146" s="187">
        <f t="shared" si="50"/>
        <v>28010</v>
      </c>
      <c r="AE146" s="129">
        <f t="shared" si="51"/>
        <v>2520.9</v>
      </c>
      <c r="AF146" s="130">
        <f t="shared" si="52"/>
        <v>510.90000000000009</v>
      </c>
      <c r="AG146" s="131">
        <f t="shared" si="53"/>
        <v>1.8239914316315605E-2</v>
      </c>
      <c r="AH146" s="138">
        <f t="shared" si="54"/>
        <v>2010</v>
      </c>
      <c r="AI146" s="139">
        <f t="shared" si="55"/>
        <v>7.1760085683684402E-2</v>
      </c>
      <c r="AJ146" s="139">
        <f t="shared" si="56"/>
        <v>0.26312281113458613</v>
      </c>
      <c r="AL146" s="197">
        <v>2255018159259</v>
      </c>
      <c r="AM146" s="197">
        <v>4985009705513</v>
      </c>
      <c r="AN146" s="197" t="s">
        <v>3948</v>
      </c>
      <c r="AO146" s="241" t="s">
        <v>14</v>
      </c>
      <c r="AP146" s="242" t="s">
        <v>1092</v>
      </c>
      <c r="AQ146" s="242" t="s">
        <v>80</v>
      </c>
      <c r="AR146" s="242">
        <v>37900</v>
      </c>
      <c r="AS146" s="243">
        <f>VLOOKUP(B:B,[1]MICHELIN!$B:$K,8,0)</f>
        <v>16300</v>
      </c>
      <c r="AT146" s="243">
        <v>1050</v>
      </c>
      <c r="AU146" s="211" t="s">
        <v>3956</v>
      </c>
      <c r="AV146" s="197" t="s">
        <v>8733</v>
      </c>
      <c r="AW146" s="134" t="str">
        <f>IFERROR(VLOOKUP(AV:AV,Q商品!B:E,4,0),"")</f>
        <v/>
      </c>
      <c r="AX146" s="134" t="str">
        <f>IFERROR(VLOOKUP(B:B,在庫!B:M,12,0),"")</f>
        <v>2023年製</v>
      </c>
      <c r="AY146" s="246">
        <f>VLOOKUP(B:B,在庫!B:K,10,0)</f>
        <v>1</v>
      </c>
      <c r="AZ146" s="244"/>
      <c r="BA146" s="244"/>
      <c r="BC146" s="11" t="e">
        <v>#N/A</v>
      </c>
    </row>
    <row r="147" spans="1:55" s="11" customFormat="1" ht="19.5" customHeight="1">
      <c r="A147" s="11">
        <f t="shared" si="40"/>
        <v>1</v>
      </c>
      <c r="B147" s="249">
        <f t="shared" si="41"/>
        <v>1855515155412</v>
      </c>
      <c r="C147" s="235">
        <f>VLOOKUP(B:B,[1]MICHELIN!$B:$K,9,0)</f>
        <v>17</v>
      </c>
      <c r="D147" s="11" t="s">
        <v>4677</v>
      </c>
      <c r="E147" s="11" t="s">
        <v>671</v>
      </c>
      <c r="F147" s="160" t="s">
        <v>8431</v>
      </c>
      <c r="G147" s="134"/>
      <c r="H147" s="132"/>
      <c r="I147" s="235">
        <f>VLOOKUP(B:B,[1]MICHELIN!$B:$K,10,0)</f>
        <v>1</v>
      </c>
      <c r="J147" s="132" t="s">
        <v>12</v>
      </c>
      <c r="K147" s="133" t="s">
        <v>1964</v>
      </c>
      <c r="L147" s="133">
        <v>1</v>
      </c>
      <c r="M147" s="135" t="s">
        <v>3998</v>
      </c>
      <c r="N147" s="236" t="s">
        <v>2472</v>
      </c>
      <c r="O147" s="236" t="s">
        <v>2015</v>
      </c>
      <c r="P147" s="237">
        <v>14550</v>
      </c>
      <c r="Q147" s="238">
        <f t="shared" si="42"/>
        <v>12749.999999999998</v>
      </c>
      <c r="R147" s="144">
        <f t="shared" si="43"/>
        <v>0.14901960784313714</v>
      </c>
      <c r="S147" s="197">
        <v>1074476001</v>
      </c>
      <c r="T147" s="303" t="s">
        <v>7923</v>
      </c>
      <c r="U147" s="194">
        <f t="shared" si="44"/>
        <v>14550</v>
      </c>
      <c r="W147" s="239">
        <v>14550</v>
      </c>
      <c r="X147" s="136">
        <f t="shared" si="45"/>
        <v>10850</v>
      </c>
      <c r="Y147" s="240">
        <f t="shared" si="46"/>
        <v>12749.999999999998</v>
      </c>
      <c r="Z147" s="142">
        <f t="shared" si="47"/>
        <v>7.725085910652929E-2</v>
      </c>
      <c r="AA147" s="137">
        <f t="shared" si="48"/>
        <v>0.14901960784313714</v>
      </c>
      <c r="AB147" s="145">
        <v>1</v>
      </c>
      <c r="AC147" s="189">
        <f t="shared" si="49"/>
        <v>14264</v>
      </c>
      <c r="AD147" s="187">
        <f t="shared" si="50"/>
        <v>15674</v>
      </c>
      <c r="AE147" s="129">
        <f t="shared" si="51"/>
        <v>1410.6599999999999</v>
      </c>
      <c r="AF147" s="130">
        <f t="shared" si="52"/>
        <v>286.65999999999985</v>
      </c>
      <c r="AG147" s="131">
        <f t="shared" si="53"/>
        <v>1.8288886053336728E-2</v>
      </c>
      <c r="AH147" s="138">
        <f t="shared" si="54"/>
        <v>1124</v>
      </c>
      <c r="AI147" s="139">
        <f t="shared" si="55"/>
        <v>7.1711113946663269E-2</v>
      </c>
      <c r="AJ147" s="139">
        <f t="shared" si="56"/>
        <v>0.13073072178980041</v>
      </c>
      <c r="AL147" s="197">
        <v>1855515155412</v>
      </c>
      <c r="AM147" s="197">
        <v>4985009686539</v>
      </c>
      <c r="AN147" s="197" t="s">
        <v>3507</v>
      </c>
      <c r="AO147" s="241" t="s">
        <v>1242</v>
      </c>
      <c r="AP147" s="242" t="s">
        <v>1245</v>
      </c>
      <c r="AQ147" s="242" t="s">
        <v>876</v>
      </c>
      <c r="AR147" s="242">
        <v>24100</v>
      </c>
      <c r="AS147" s="243">
        <f>VLOOKUP(B:B,[1]MICHELIN!$B:$K,8,0)</f>
        <v>10850</v>
      </c>
      <c r="AT147" s="243">
        <v>525</v>
      </c>
      <c r="AU147" s="211" t="s">
        <v>3956</v>
      </c>
      <c r="AV147" s="197" t="s">
        <v>566</v>
      </c>
      <c r="AW147" s="134" t="str">
        <f>IFERROR(VLOOKUP(AV:AV,Q商品!B:E,4,0),"")</f>
        <v>2023年製 Pilot Sport 3 185/55R15 86V XL DT サマータイヤ 翌営業日発送</v>
      </c>
      <c r="AX147" s="134" t="str">
        <f>IFERROR(VLOOKUP(B:B,在庫!B:M,12,0),"")</f>
        <v>2023年製</v>
      </c>
      <c r="AY147" s="246">
        <f>VLOOKUP(B:B,在庫!B:K,10,0)</f>
        <v>1</v>
      </c>
      <c r="AZ147" s="244">
        <f>VLOOKUP(AL:AL,[1]MICHELIN!$B:$AH,32,0)</f>
        <v>605642074</v>
      </c>
      <c r="BA147" s="244">
        <f>VLOOKUP(AL:AL,[1]MICHELIN!$B:$AH,33,0)</f>
        <v>605642105</v>
      </c>
      <c r="BC147" s="11" t="s">
        <v>2055</v>
      </c>
    </row>
    <row r="148" spans="1:55" s="11" customFormat="1" ht="19.5" customHeight="1">
      <c r="A148" s="11">
        <f t="shared" si="40"/>
        <v>1</v>
      </c>
      <c r="B148" s="249">
        <f t="shared" si="41"/>
        <v>1954516155411</v>
      </c>
      <c r="C148" s="235">
        <f>VLOOKUP(B:B,[1]MICHELIN!$B:$K,9,0)</f>
        <v>34</v>
      </c>
      <c r="D148" s="11" t="s">
        <v>4677</v>
      </c>
      <c r="E148" s="11" t="s">
        <v>672</v>
      </c>
      <c r="F148" s="160" t="s">
        <v>6892</v>
      </c>
      <c r="G148" s="134"/>
      <c r="H148" s="132"/>
      <c r="I148" s="235">
        <f>VLOOKUP(B:B,[1]MICHELIN!$B:$K,10,0)</f>
        <v>2</v>
      </c>
      <c r="J148" s="132">
        <v>1402</v>
      </c>
      <c r="K148" s="133" t="s">
        <v>1964</v>
      </c>
      <c r="L148" s="133">
        <v>2</v>
      </c>
      <c r="M148" s="135" t="s">
        <v>2014</v>
      </c>
      <c r="N148" s="236" t="s">
        <v>8557</v>
      </c>
      <c r="O148" s="236" t="s">
        <v>2015</v>
      </c>
      <c r="P148" s="237">
        <v>16500</v>
      </c>
      <c r="Q148" s="238">
        <f t="shared" si="42"/>
        <v>14522.727272727272</v>
      </c>
      <c r="R148" s="144">
        <f t="shared" si="43"/>
        <v>0.14478873239436615</v>
      </c>
      <c r="S148" s="197">
        <v>1074476546</v>
      </c>
      <c r="T148" s="302" t="s">
        <v>7924</v>
      </c>
      <c r="U148" s="194">
        <f t="shared" si="44"/>
        <v>16500</v>
      </c>
      <c r="W148" s="239">
        <v>16500</v>
      </c>
      <c r="X148" s="136">
        <f t="shared" si="45"/>
        <v>12420</v>
      </c>
      <c r="Y148" s="240">
        <f t="shared" si="46"/>
        <v>14522.727272727272</v>
      </c>
      <c r="Z148" s="142">
        <f t="shared" si="47"/>
        <v>7.7272727272727382E-2</v>
      </c>
      <c r="AA148" s="137">
        <f t="shared" si="48"/>
        <v>0.14478873239436615</v>
      </c>
      <c r="AB148" s="145" t="s">
        <v>8852</v>
      </c>
      <c r="AC148" s="189">
        <f t="shared" si="49"/>
        <v>16176</v>
      </c>
      <c r="AD148" s="187">
        <f t="shared" si="50"/>
        <v>17775</v>
      </c>
      <c r="AE148" s="129">
        <f t="shared" si="51"/>
        <v>1599.75</v>
      </c>
      <c r="AF148" s="130">
        <f t="shared" si="52"/>
        <v>324.75</v>
      </c>
      <c r="AG148" s="131">
        <f t="shared" si="53"/>
        <v>1.8270042194092825E-2</v>
      </c>
      <c r="AH148" s="138">
        <f t="shared" si="54"/>
        <v>1275</v>
      </c>
      <c r="AI148" s="139">
        <f t="shared" si="55"/>
        <v>7.1729957805907171E-2</v>
      </c>
      <c r="AJ148" s="139">
        <f t="shared" si="56"/>
        <v>0.12651869020027334</v>
      </c>
      <c r="AL148" s="197">
        <v>1954516155411</v>
      </c>
      <c r="AM148" s="197">
        <v>4985009686133</v>
      </c>
      <c r="AN148" s="197" t="s">
        <v>3509</v>
      </c>
      <c r="AO148" s="241" t="s">
        <v>1242</v>
      </c>
      <c r="AP148" s="242" t="s">
        <v>1247</v>
      </c>
      <c r="AQ148" s="242" t="s">
        <v>878</v>
      </c>
      <c r="AR148" s="242">
        <v>27600</v>
      </c>
      <c r="AS148" s="243">
        <f>VLOOKUP(B:B,[1]MICHELIN!$B:$K,8,0)</f>
        <v>12420</v>
      </c>
      <c r="AT148" s="243">
        <v>525</v>
      </c>
      <c r="AU148" s="211" t="s">
        <v>3956</v>
      </c>
      <c r="AV148" s="197" t="s">
        <v>476</v>
      </c>
      <c r="AW148" s="134" t="str">
        <f>IFERROR(VLOOKUP(AV:AV,Q商品!B:E,4,0),"")</f>
        <v>2023年製 Pilot Sport 3 195/45R16 84V XL サマータイヤ 翌営業日発送</v>
      </c>
      <c r="AX148" s="134" t="str">
        <f>IFERROR(VLOOKUP(B:B,在庫!B:M,12,0),"")</f>
        <v>2023年製</v>
      </c>
      <c r="AY148" s="134">
        <f>VLOOKUP(B:B,在庫!B:K,10,0)</f>
        <v>1</v>
      </c>
      <c r="AZ148" s="244">
        <f>VLOOKUP(AL:AL,[1]MICHELIN!$B:$AH,32,0)</f>
        <v>605642067</v>
      </c>
      <c r="BA148" s="244">
        <f>VLOOKUP(AL:AL,[1]MICHELIN!$B:$AH,33,0)</f>
        <v>605642098</v>
      </c>
      <c r="BC148" s="11" t="s">
        <v>2055</v>
      </c>
    </row>
    <row r="149" spans="1:55" s="11" customFormat="1" ht="19.5" customHeight="1">
      <c r="A149" s="11">
        <f t="shared" si="40"/>
        <v>1</v>
      </c>
      <c r="B149" s="249">
        <f t="shared" si="41"/>
        <v>2054516155417</v>
      </c>
      <c r="C149" s="235">
        <f>VLOOKUP(B:B,[1]MICHELIN!$B:$K,9,0)</f>
        <v>4</v>
      </c>
      <c r="D149" s="11" t="s">
        <v>4677</v>
      </c>
      <c r="E149" s="11" t="s">
        <v>673</v>
      </c>
      <c r="F149" s="160" t="s">
        <v>8432</v>
      </c>
      <c r="G149" s="134"/>
      <c r="H149" s="132"/>
      <c r="I149" s="235">
        <f>VLOOKUP(B:B,[1]MICHELIN!$B:$K,10,0)</f>
        <v>6</v>
      </c>
      <c r="J149" s="132"/>
      <c r="K149" s="133" t="s">
        <v>1964</v>
      </c>
      <c r="L149" s="133">
        <v>3</v>
      </c>
      <c r="M149" s="135"/>
      <c r="N149" s="236"/>
      <c r="O149" s="236"/>
      <c r="P149" s="237"/>
      <c r="Q149" s="238">
        <f t="shared" si="42"/>
        <v>-477.27272727272725</v>
      </c>
      <c r="R149" s="144">
        <f t="shared" si="43"/>
        <v>30.710476190476193</v>
      </c>
      <c r="S149" s="197">
        <v>1074476545</v>
      </c>
      <c r="T149" s="303" t="s">
        <v>7925</v>
      </c>
      <c r="U149" s="194">
        <f t="shared" si="44"/>
        <v>0</v>
      </c>
      <c r="W149" s="239"/>
      <c r="X149" s="136">
        <f t="shared" si="45"/>
        <v>14180</v>
      </c>
      <c r="Y149" s="240">
        <f t="shared" si="46"/>
        <v>-477.27272727272725</v>
      </c>
      <c r="Z149" s="142" t="str">
        <f t="shared" si="47"/>
        <v/>
      </c>
      <c r="AA149" s="137">
        <f t="shared" si="48"/>
        <v>30.710476190476193</v>
      </c>
      <c r="AB149" s="145"/>
      <c r="AC149" s="189">
        <f t="shared" si="49"/>
        <v>0</v>
      </c>
      <c r="AD149" s="187">
        <f t="shared" si="50"/>
        <v>0</v>
      </c>
      <c r="AE149" s="129">
        <f t="shared" si="51"/>
        <v>0</v>
      </c>
      <c r="AF149" s="130">
        <f t="shared" si="52"/>
        <v>0</v>
      </c>
      <c r="AG149" s="131" t="str">
        <f t="shared" si="53"/>
        <v/>
      </c>
      <c r="AH149" s="138">
        <f t="shared" si="54"/>
        <v>0</v>
      </c>
      <c r="AI149" s="139" t="str">
        <f t="shared" si="55"/>
        <v/>
      </c>
      <c r="AJ149" s="139" t="str">
        <f t="shared" si="56"/>
        <v/>
      </c>
      <c r="AL149" s="197">
        <v>2054516155417</v>
      </c>
      <c r="AM149" s="197">
        <v>4985009686126</v>
      </c>
      <c r="AN149" s="197" t="s">
        <v>3510</v>
      </c>
      <c r="AO149" s="241" t="s">
        <v>1242</v>
      </c>
      <c r="AP149" s="242" t="s">
        <v>1248</v>
      </c>
      <c r="AQ149" s="242" t="s">
        <v>880</v>
      </c>
      <c r="AR149" s="242">
        <v>31500</v>
      </c>
      <c r="AS149" s="243">
        <v>14180</v>
      </c>
      <c r="AT149" s="243">
        <v>525</v>
      </c>
      <c r="AU149" s="211" t="s">
        <v>3956</v>
      </c>
      <c r="AV149" s="197" t="s">
        <v>493</v>
      </c>
      <c r="AW149" s="134" t="str">
        <f>IFERROR(VLOOKUP(AV:AV,Q商品!B:E,4,0),"")</f>
        <v>2023年製 Pilot Sport 3 205/45ZR16 87W XL サマータイヤ 翌営業日発送</v>
      </c>
      <c r="AX149" s="134" t="str">
        <f>IFERROR(VLOOKUP(B:B,在庫!B:M,12,0),"")</f>
        <v>2023年製</v>
      </c>
      <c r="AY149" s="246">
        <f>VLOOKUP(B:B,在庫!B:K,10,0)</f>
        <v>2</v>
      </c>
      <c r="AZ149" s="244">
        <v>605642070</v>
      </c>
      <c r="BA149" s="244">
        <v>605642101</v>
      </c>
      <c r="BC149" s="11" t="s">
        <v>150</v>
      </c>
    </row>
    <row r="150" spans="1:55" s="11" customFormat="1" ht="19.5" customHeight="1">
      <c r="A150" s="11">
        <f t="shared" si="40"/>
        <v>1</v>
      </c>
      <c r="B150" s="249">
        <f t="shared" si="41"/>
        <v>2154516155421</v>
      </c>
      <c r="C150" s="235">
        <f>VLOOKUP(B:B,[1]MICHELIN!$B:$K,9,0)</f>
        <v>44</v>
      </c>
      <c r="D150" s="11" t="s">
        <v>4677</v>
      </c>
      <c r="E150" s="11" t="s">
        <v>674</v>
      </c>
      <c r="F150" s="160" t="s">
        <v>7263</v>
      </c>
      <c r="G150" s="134"/>
      <c r="H150" s="132"/>
      <c r="I150" s="235">
        <f>VLOOKUP(B:B,[1]MICHELIN!$B:$K,10,0)</f>
        <v>2</v>
      </c>
      <c r="J150" s="132">
        <v>2102</v>
      </c>
      <c r="K150" s="133" t="s">
        <v>1964</v>
      </c>
      <c r="L150" s="133">
        <v>5</v>
      </c>
      <c r="M150" s="135" t="s">
        <v>3998</v>
      </c>
      <c r="N150" s="236" t="s">
        <v>2474</v>
      </c>
      <c r="O150" s="236">
        <v>0</v>
      </c>
      <c r="P150" s="237">
        <v>18599</v>
      </c>
      <c r="Q150" s="238">
        <f t="shared" si="42"/>
        <v>16430.909090909088</v>
      </c>
      <c r="R150" s="144">
        <f t="shared" si="43"/>
        <v>0.11812548412083641</v>
      </c>
      <c r="S150" s="197">
        <v>1074476259</v>
      </c>
      <c r="T150" s="302" t="s">
        <v>7927</v>
      </c>
      <c r="U150" s="194">
        <f t="shared" si="44"/>
        <v>18599</v>
      </c>
      <c r="W150" s="239">
        <v>18599</v>
      </c>
      <c r="X150" s="136">
        <f t="shared" si="45"/>
        <v>14490</v>
      </c>
      <c r="Y150" s="240">
        <f t="shared" si="46"/>
        <v>16430.909090909088</v>
      </c>
      <c r="Z150" s="142">
        <f t="shared" si="47"/>
        <v>7.7315984730361942E-2</v>
      </c>
      <c r="AA150" s="137">
        <f t="shared" si="48"/>
        <v>0.11812548412083641</v>
      </c>
      <c r="AB150" s="145"/>
      <c r="AC150" s="189">
        <f t="shared" si="49"/>
        <v>18234</v>
      </c>
      <c r="AD150" s="187">
        <f t="shared" si="50"/>
        <v>20037</v>
      </c>
      <c r="AE150" s="129">
        <f t="shared" si="51"/>
        <v>1803.33</v>
      </c>
      <c r="AF150" s="130">
        <f t="shared" si="52"/>
        <v>365.32999999999993</v>
      </c>
      <c r="AG150" s="131">
        <f t="shared" si="53"/>
        <v>1.8232769376653187E-2</v>
      </c>
      <c r="AH150" s="138">
        <f t="shared" si="54"/>
        <v>1438</v>
      </c>
      <c r="AI150" s="139">
        <f t="shared" si="55"/>
        <v>7.1767230623346806E-2</v>
      </c>
      <c r="AJ150" s="139">
        <f t="shared" si="56"/>
        <v>9.9892714744183222E-2</v>
      </c>
      <c r="AL150" s="197">
        <v>2154516155421</v>
      </c>
      <c r="AM150" s="197">
        <v>4985009686041</v>
      </c>
      <c r="AN150" s="197" t="s">
        <v>3511</v>
      </c>
      <c r="AO150" s="241" t="s">
        <v>1242</v>
      </c>
      <c r="AP150" s="242" t="s">
        <v>1249</v>
      </c>
      <c r="AQ150" s="242" t="s">
        <v>96</v>
      </c>
      <c r="AR150" s="242">
        <v>32200</v>
      </c>
      <c r="AS150" s="243">
        <f>VLOOKUP(B:B,[1]MICHELIN!$B:$K,8,0)</f>
        <v>14490</v>
      </c>
      <c r="AT150" s="243">
        <v>525</v>
      </c>
      <c r="AU150" s="211" t="s">
        <v>3956</v>
      </c>
      <c r="AV150" s="197" t="s">
        <v>607</v>
      </c>
      <c r="AW150" s="134" t="str">
        <f>IFERROR(VLOOKUP(AV:AV,Q商品!B:E,4,0),"")</f>
        <v>2023年製 Pilot Sport 3 215/45ZR16 90V XL AO サマータイヤ 翌営業日発送</v>
      </c>
      <c r="AX150" s="134" t="str">
        <f>IFERROR(VLOOKUP(B:B,在庫!B:M,12,0),"")</f>
        <v>2023年製</v>
      </c>
      <c r="AY150" s="134">
        <f>VLOOKUP(B:B,在庫!B:K,10,0)</f>
        <v>1</v>
      </c>
      <c r="AZ150" s="244">
        <f>VLOOKUP(AL:AL,[1]MICHELIN!$B:$AH,32,0)</f>
        <v>605642071</v>
      </c>
      <c r="BA150" s="244">
        <f>VLOOKUP(AL:AL,[1]MICHELIN!$B:$AH,33,0)</f>
        <v>605642102</v>
      </c>
      <c r="BC150" s="11" t="s">
        <v>2055</v>
      </c>
    </row>
    <row r="151" spans="1:55" s="11" customFormat="1" ht="19.5" customHeight="1">
      <c r="A151" s="11">
        <f t="shared" si="40"/>
        <v>1</v>
      </c>
      <c r="B151" s="249">
        <f t="shared" si="41"/>
        <v>2155516155435</v>
      </c>
      <c r="C151" s="235">
        <f>VLOOKUP(B:B,[1]MICHELIN!$B:$K,9,0)</f>
        <v>2</v>
      </c>
      <c r="D151" s="11" t="s">
        <v>4677</v>
      </c>
      <c r="E151" s="11" t="s">
        <v>5605</v>
      </c>
      <c r="F151" s="160" t="s">
        <v>6893</v>
      </c>
      <c r="G151" s="134"/>
      <c r="H151" s="132"/>
      <c r="I151" s="235">
        <f>VLOOKUP(B:B,[1]MICHELIN!$B:$K,10,0)</f>
        <v>6</v>
      </c>
      <c r="J151" s="132" t="s">
        <v>824</v>
      </c>
      <c r="K151" s="133" t="s">
        <v>1964</v>
      </c>
      <c r="L151" s="133">
        <v>6</v>
      </c>
      <c r="M151" s="135" t="s">
        <v>3998</v>
      </c>
      <c r="N151" s="236" t="s">
        <v>2475</v>
      </c>
      <c r="O151" s="236" t="s">
        <v>2015</v>
      </c>
      <c r="P151" s="237">
        <v>18168</v>
      </c>
      <c r="Q151" s="238">
        <f t="shared" si="42"/>
        <v>15561.81818181818</v>
      </c>
      <c r="R151" s="144">
        <f t="shared" si="43"/>
        <v>0.12092534174553092</v>
      </c>
      <c r="S151" s="197">
        <v>1074476258</v>
      </c>
      <c r="T151" s="306" t="s">
        <v>7928</v>
      </c>
      <c r="U151" s="194">
        <f t="shared" si="44"/>
        <v>18168</v>
      </c>
      <c r="W151" s="239">
        <v>18168</v>
      </c>
      <c r="X151" s="136">
        <f t="shared" si="45"/>
        <v>13680</v>
      </c>
      <c r="Y151" s="240">
        <f t="shared" si="46"/>
        <v>15561.81818181818</v>
      </c>
      <c r="Z151" s="142">
        <f t="shared" si="47"/>
        <v>7.7278731836195602E-2</v>
      </c>
      <c r="AA151" s="137">
        <f t="shared" si="48"/>
        <v>0.12092534174553092</v>
      </c>
      <c r="AB151" s="145"/>
      <c r="AC151" s="189">
        <f t="shared" si="49"/>
        <v>17811</v>
      </c>
      <c r="AD151" s="187">
        <f t="shared" si="50"/>
        <v>19572</v>
      </c>
      <c r="AE151" s="129">
        <f t="shared" si="51"/>
        <v>1761.48</v>
      </c>
      <c r="AF151" s="130">
        <f t="shared" si="52"/>
        <v>357.48</v>
      </c>
      <c r="AG151" s="131">
        <f t="shared" si="53"/>
        <v>1.8264868179031269E-2</v>
      </c>
      <c r="AH151" s="138">
        <f t="shared" si="54"/>
        <v>1404</v>
      </c>
      <c r="AI151" s="139">
        <f t="shared" si="55"/>
        <v>7.1735131820968731E-2</v>
      </c>
      <c r="AJ151" s="139">
        <f t="shared" si="56"/>
        <v>0.10266047356649965</v>
      </c>
      <c r="AL151" s="197">
        <v>2155516155435</v>
      </c>
      <c r="AM151" s="197">
        <v>4985009686294</v>
      </c>
      <c r="AN151" s="197" t="s">
        <v>3513</v>
      </c>
      <c r="AO151" s="241" t="s">
        <v>1242</v>
      </c>
      <c r="AP151" s="242" t="s">
        <v>1251</v>
      </c>
      <c r="AQ151" s="242" t="s">
        <v>82</v>
      </c>
      <c r="AR151" s="242">
        <v>30400</v>
      </c>
      <c r="AS151" s="243">
        <v>13680</v>
      </c>
      <c r="AT151" s="243">
        <v>1050</v>
      </c>
      <c r="AU151" s="211" t="s">
        <v>3956</v>
      </c>
      <c r="AV151" s="197" t="s">
        <v>612</v>
      </c>
      <c r="AW151" s="134" t="str">
        <f>IFERROR(VLOOKUP(AV:AV,Q商品!B:E,4,0),"")</f>
        <v>2023年製 Pilot Sport 3 215/55ZR16 93W サマータイヤ 翌営業日発送</v>
      </c>
      <c r="AX151" s="134" t="str">
        <f>IFERROR(VLOOKUP(B:B,在庫!B:M,12,0),"")</f>
        <v>2023年製</v>
      </c>
      <c r="AY151" s="246">
        <f>VLOOKUP(B:B,在庫!B:K,10,0)</f>
        <v>2</v>
      </c>
      <c r="AZ151" s="244">
        <v>605642065</v>
      </c>
      <c r="BA151" s="244">
        <v>605642096</v>
      </c>
      <c r="BC151" s="11" t="s">
        <v>2055</v>
      </c>
    </row>
    <row r="152" spans="1:55" s="11" customFormat="1" ht="19.5" customHeight="1">
      <c r="A152" s="11">
        <f t="shared" si="40"/>
        <v>1</v>
      </c>
      <c r="B152" s="249">
        <f t="shared" si="41"/>
        <v>1954517155502</v>
      </c>
      <c r="C152" s="235">
        <f>VLOOKUP(B:B,[1]MICHELIN!$B:$K,9,0)</f>
        <v>104</v>
      </c>
      <c r="D152" s="11" t="s">
        <v>4677</v>
      </c>
      <c r="E152" s="11" t="s">
        <v>676</v>
      </c>
      <c r="F152" s="160" t="s">
        <v>6894</v>
      </c>
      <c r="G152" s="134"/>
      <c r="H152" s="132"/>
      <c r="I152" s="235">
        <f>VLOOKUP(B:B,[1]MICHELIN!$B:$K,10,0)</f>
        <v>41</v>
      </c>
      <c r="J152" s="132">
        <v>89</v>
      </c>
      <c r="K152" s="133" t="s">
        <v>1964</v>
      </c>
      <c r="L152" s="133">
        <v>7</v>
      </c>
      <c r="M152" s="135" t="s">
        <v>3998</v>
      </c>
      <c r="N152" s="236" t="s">
        <v>6924</v>
      </c>
      <c r="O152" s="236" t="s">
        <v>4002</v>
      </c>
      <c r="P152" s="237">
        <v>19699</v>
      </c>
      <c r="Q152" s="238">
        <f t="shared" si="42"/>
        <v>17430.909090909088</v>
      </c>
      <c r="R152" s="144">
        <f t="shared" si="43"/>
        <v>0.20486074893084372</v>
      </c>
      <c r="S152" s="197">
        <v>1074476145</v>
      </c>
      <c r="T152" s="306" t="s">
        <v>7929</v>
      </c>
      <c r="U152" s="194">
        <f t="shared" si="44"/>
        <v>18799</v>
      </c>
      <c r="V152" s="11">
        <v>900</v>
      </c>
      <c r="W152" s="239">
        <v>19699</v>
      </c>
      <c r="X152" s="136">
        <f t="shared" si="45"/>
        <v>13860</v>
      </c>
      <c r="Y152" s="240">
        <f t="shared" si="46"/>
        <v>17430.909090909088</v>
      </c>
      <c r="Z152" s="142">
        <f t="shared" si="47"/>
        <v>7.7291345284323576E-2</v>
      </c>
      <c r="AA152" s="137">
        <f t="shared" si="48"/>
        <v>0.20486074893084372</v>
      </c>
      <c r="AB152" s="145">
        <v>1</v>
      </c>
      <c r="AC152" s="189">
        <f t="shared" si="49"/>
        <v>18430</v>
      </c>
      <c r="AD152" s="187">
        <f t="shared" si="50"/>
        <v>20252</v>
      </c>
      <c r="AE152" s="129">
        <f t="shared" si="51"/>
        <v>1822.6799999999998</v>
      </c>
      <c r="AF152" s="130">
        <f t="shared" si="52"/>
        <v>369.67999999999984</v>
      </c>
      <c r="AG152" s="131">
        <f t="shared" si="53"/>
        <v>1.8253999604977277E-2</v>
      </c>
      <c r="AH152" s="138">
        <f t="shared" si="54"/>
        <v>1453</v>
      </c>
      <c r="AI152" s="139">
        <f t="shared" si="55"/>
        <v>7.1746000395022713E-2</v>
      </c>
      <c r="AJ152" s="139">
        <f t="shared" si="56"/>
        <v>0.18660674932586643</v>
      </c>
      <c r="AL152" s="197">
        <v>1954517155502</v>
      </c>
      <c r="AM152" s="197">
        <v>4985009693032</v>
      </c>
      <c r="AN152" s="197" t="s">
        <v>3520</v>
      </c>
      <c r="AO152" s="241" t="s">
        <v>1252</v>
      </c>
      <c r="AP152" s="242" t="s">
        <v>1255</v>
      </c>
      <c r="AQ152" s="242" t="s">
        <v>119</v>
      </c>
      <c r="AR152" s="242">
        <v>33800</v>
      </c>
      <c r="AS152" s="243">
        <f>VLOOKUP(B:B,[1]MICHELIN!$B:$K,8,0)</f>
        <v>13860</v>
      </c>
      <c r="AT152" s="243">
        <v>525</v>
      </c>
      <c r="AU152" s="211" t="s">
        <v>3956</v>
      </c>
      <c r="AV152" s="197" t="s">
        <v>480</v>
      </c>
      <c r="AW152" s="134" t="str">
        <f>IFERROR(VLOOKUP(AV:AV,Q商品!B:E,4,0),"")</f>
        <v>2022年製 Pilot Sport 4 195/45ZR17 81W サマータイヤ 翌営業日発送</v>
      </c>
      <c r="AX152" s="134" t="str">
        <f>IFERROR(VLOOKUP(B:B,在庫!B:M,12,0),"")</f>
        <v>2022年製</v>
      </c>
      <c r="AY152" s="246">
        <f>VLOOKUP(B:B,在庫!B:K,10,0)</f>
        <v>2</v>
      </c>
      <c r="AZ152" s="244">
        <f>VLOOKUP(AL:AL,[1]MICHELIN!$B:$AH,32,0)</f>
        <v>605763405</v>
      </c>
      <c r="BA152" s="244">
        <f>VLOOKUP(AL:AL,[1]MICHELIN!$B:$AH,33,0)</f>
        <v>605763460</v>
      </c>
      <c r="BC152" s="11" t="s">
        <v>2055</v>
      </c>
    </row>
    <row r="153" spans="1:55" s="11" customFormat="1" ht="19.5" customHeight="1">
      <c r="A153" s="11">
        <f t="shared" si="40"/>
        <v>1</v>
      </c>
      <c r="B153" s="249">
        <f t="shared" si="41"/>
        <v>2055017155500</v>
      </c>
      <c r="C153" s="235">
        <f>VLOOKUP(B:B,[1]MICHELIN!$B:$K,9,0)</f>
        <v>37</v>
      </c>
      <c r="D153" s="11" t="s">
        <v>4677</v>
      </c>
      <c r="E153" s="11" t="s">
        <v>1123</v>
      </c>
      <c r="F153" s="160" t="s">
        <v>6895</v>
      </c>
      <c r="G153" s="134"/>
      <c r="H153" s="132"/>
      <c r="I153" s="235">
        <f>VLOOKUP(B:B,[1]MICHELIN!$B:$K,10,0)</f>
        <v>19</v>
      </c>
      <c r="J153" s="132">
        <v>733</v>
      </c>
      <c r="K153" s="133" t="s">
        <v>1964</v>
      </c>
      <c r="L153" s="133">
        <v>8</v>
      </c>
      <c r="M153" s="135" t="s">
        <v>3998</v>
      </c>
      <c r="N153" s="236" t="s">
        <v>2476</v>
      </c>
      <c r="O153" s="236" t="s">
        <v>2015</v>
      </c>
      <c r="P153" s="237">
        <v>19800</v>
      </c>
      <c r="Q153" s="238">
        <f t="shared" si="42"/>
        <v>17522.727272727272</v>
      </c>
      <c r="R153" s="144">
        <f t="shared" si="43"/>
        <v>0.13198443579766533</v>
      </c>
      <c r="S153" s="197">
        <v>1074476785</v>
      </c>
      <c r="T153" s="306" t="s">
        <v>7930</v>
      </c>
      <c r="U153" s="194">
        <f t="shared" si="44"/>
        <v>19800</v>
      </c>
      <c r="W153" s="239">
        <v>19800</v>
      </c>
      <c r="X153" s="136">
        <f t="shared" si="45"/>
        <v>15210</v>
      </c>
      <c r="Y153" s="240">
        <f t="shared" si="46"/>
        <v>17522.727272727272</v>
      </c>
      <c r="Z153" s="142">
        <f t="shared" si="47"/>
        <v>7.7272727272727382E-2</v>
      </c>
      <c r="AA153" s="137">
        <f t="shared" si="48"/>
        <v>0.13198443579766533</v>
      </c>
      <c r="AB153" s="145">
        <v>1</v>
      </c>
      <c r="AC153" s="189">
        <f t="shared" si="49"/>
        <v>19411</v>
      </c>
      <c r="AD153" s="187">
        <f t="shared" si="50"/>
        <v>21330</v>
      </c>
      <c r="AE153" s="129">
        <f t="shared" si="51"/>
        <v>1919.6999999999998</v>
      </c>
      <c r="AF153" s="130">
        <f t="shared" si="52"/>
        <v>389.69999999999982</v>
      </c>
      <c r="AG153" s="131">
        <f t="shared" si="53"/>
        <v>1.8270042194092818E-2</v>
      </c>
      <c r="AH153" s="138">
        <f t="shared" si="54"/>
        <v>1530</v>
      </c>
      <c r="AI153" s="139">
        <f t="shared" si="55"/>
        <v>7.1729957805907171E-2</v>
      </c>
      <c r="AJ153" s="139">
        <f t="shared" si="56"/>
        <v>0.11371439360357252</v>
      </c>
      <c r="AL153" s="197">
        <v>2055017155500</v>
      </c>
      <c r="AM153" s="197">
        <v>4985009687192</v>
      </c>
      <c r="AN153" s="197" t="s">
        <v>3522</v>
      </c>
      <c r="AO153" s="241" t="s">
        <v>1252</v>
      </c>
      <c r="AP153" s="242" t="s">
        <v>1256</v>
      </c>
      <c r="AQ153" s="242" t="s">
        <v>64</v>
      </c>
      <c r="AR153" s="242">
        <v>33800</v>
      </c>
      <c r="AS153" s="243">
        <f>VLOOKUP(B:B,[1]MICHELIN!$B:$K,8,0)</f>
        <v>15210</v>
      </c>
      <c r="AT153" s="243">
        <v>525</v>
      </c>
      <c r="AU153" s="211" t="s">
        <v>3956</v>
      </c>
      <c r="AV153" s="197" t="s">
        <v>465</v>
      </c>
      <c r="AW153" s="134" t="str">
        <f>IFERROR(VLOOKUP(AV:AV,Q商品!B:E,4,0),"")</f>
        <v>2023年製 Pilot Sport 4 205/50ZR17 93Y XL サマータイヤ 翌営業日発送</v>
      </c>
      <c r="AX153" s="134" t="str">
        <f>IFERROR(VLOOKUP(B:B,在庫!B:M,12,0),"")</f>
        <v>2023年製</v>
      </c>
      <c r="AY153" s="134">
        <f>VLOOKUP(B:B,在庫!B:K,10,0)</f>
        <v>3</v>
      </c>
      <c r="AZ153" s="244">
        <f>VLOOKUP(AL:AL,[1]MICHELIN!$B:$AH,32,0)</f>
        <v>605763403</v>
      </c>
      <c r="BA153" s="244">
        <f>VLOOKUP(AL:AL,[1]MICHELIN!$B:$AH,33,0)</f>
        <v>605763458</v>
      </c>
      <c r="BC153" s="11" t="s">
        <v>2055</v>
      </c>
    </row>
    <row r="154" spans="1:55" s="11" customFormat="1" ht="19.5" customHeight="1">
      <c r="A154" s="11">
        <f t="shared" si="40"/>
        <v>1</v>
      </c>
      <c r="B154" s="249">
        <f t="shared" si="41"/>
        <v>2055516155506</v>
      </c>
      <c r="C154" s="235">
        <f>VLOOKUP(B:B,[1]MICHELIN!$B:$K,9,0)</f>
        <v>28</v>
      </c>
      <c r="D154" s="11" t="s">
        <v>4677</v>
      </c>
      <c r="E154" s="11" t="s">
        <v>1132</v>
      </c>
      <c r="F154" s="160" t="s">
        <v>6896</v>
      </c>
      <c r="G154" s="134"/>
      <c r="H154" s="132"/>
      <c r="I154" s="235">
        <f>VLOOKUP(B:B,[1]MICHELIN!$B:$K,10,0)</f>
        <v>8</v>
      </c>
      <c r="J154" s="132">
        <v>70</v>
      </c>
      <c r="K154" s="133" t="s">
        <v>1964</v>
      </c>
      <c r="L154" s="133">
        <v>9</v>
      </c>
      <c r="M154" s="135" t="s">
        <v>3998</v>
      </c>
      <c r="N154" s="236" t="s">
        <v>2476</v>
      </c>
      <c r="O154" s="236" t="s">
        <v>2015</v>
      </c>
      <c r="P154" s="237">
        <v>19800</v>
      </c>
      <c r="Q154" s="238">
        <f t="shared" si="42"/>
        <v>17522.727272727272</v>
      </c>
      <c r="R154" s="144">
        <f t="shared" si="43"/>
        <v>0.25011673151750968</v>
      </c>
      <c r="S154" s="197">
        <v>1074476792</v>
      </c>
      <c r="T154" s="306" t="s">
        <v>7931</v>
      </c>
      <c r="U154" s="194">
        <f t="shared" si="44"/>
        <v>19800</v>
      </c>
      <c r="W154" s="239">
        <v>19800</v>
      </c>
      <c r="X154" s="136">
        <f t="shared" si="45"/>
        <v>13140</v>
      </c>
      <c r="Y154" s="240">
        <f t="shared" si="46"/>
        <v>17522.727272727272</v>
      </c>
      <c r="Z154" s="142">
        <f t="shared" si="47"/>
        <v>7.7272727272727382E-2</v>
      </c>
      <c r="AA154" s="137">
        <f t="shared" si="48"/>
        <v>0.25011673151750968</v>
      </c>
      <c r="AB154" s="145">
        <v>1</v>
      </c>
      <c r="AC154" s="189">
        <f t="shared" si="49"/>
        <v>19411</v>
      </c>
      <c r="AD154" s="187">
        <f t="shared" si="50"/>
        <v>21330</v>
      </c>
      <c r="AE154" s="129">
        <f t="shared" si="51"/>
        <v>1919.6999999999998</v>
      </c>
      <c r="AF154" s="130">
        <f t="shared" si="52"/>
        <v>389.69999999999982</v>
      </c>
      <c r="AG154" s="131">
        <f t="shared" si="53"/>
        <v>1.8270042194092818E-2</v>
      </c>
      <c r="AH154" s="138">
        <f t="shared" si="54"/>
        <v>1530</v>
      </c>
      <c r="AI154" s="139">
        <f t="shared" si="55"/>
        <v>7.1729957805907171E-2</v>
      </c>
      <c r="AJ154" s="139">
        <f t="shared" si="56"/>
        <v>0.23184668932341687</v>
      </c>
      <c r="AL154" s="197">
        <v>2055516155506</v>
      </c>
      <c r="AM154" s="197">
        <v>4985009687185</v>
      </c>
      <c r="AN154" s="197" t="s">
        <v>3518</v>
      </c>
      <c r="AO154" s="241" t="s">
        <v>1252</v>
      </c>
      <c r="AP154" s="242" t="s">
        <v>1253</v>
      </c>
      <c r="AQ154" s="242" t="s">
        <v>35</v>
      </c>
      <c r="AR154" s="242">
        <v>29200</v>
      </c>
      <c r="AS154" s="243">
        <f>VLOOKUP(B:B,[1]MICHELIN!$B:$K,8,0)</f>
        <v>13140</v>
      </c>
      <c r="AT154" s="243">
        <v>525</v>
      </c>
      <c r="AU154" s="211" t="s">
        <v>3956</v>
      </c>
      <c r="AV154" s="197" t="s">
        <v>565</v>
      </c>
      <c r="AW154" s="134" t="str">
        <f>IFERROR(VLOOKUP(AV:AV,Q商品!B:E,4,0),"")</f>
        <v>2023年製 Pilot Sport 4 205/55ZR16 94Y XL サマータイヤ 翌営業日発送</v>
      </c>
      <c r="AX154" s="134" t="str">
        <f>IFERROR(VLOOKUP(B:B,在庫!B:M,12,0),"")</f>
        <v>2023年製</v>
      </c>
      <c r="AY154" s="246">
        <f>VLOOKUP(B:B,在庫!B:K,10,0)</f>
        <v>3</v>
      </c>
      <c r="AZ154" s="244">
        <f>VLOOKUP(AL:AL,[1]MICHELIN!$B:$AH,32,0)</f>
        <v>605763407</v>
      </c>
      <c r="BA154" s="244">
        <f>VLOOKUP(AL:AL,[1]MICHELIN!$B:$AH,33,0)</f>
        <v>605763462</v>
      </c>
      <c r="BC154" s="11" t="s">
        <v>2055</v>
      </c>
    </row>
    <row r="155" spans="1:55" s="11" customFormat="1" ht="19.5" customHeight="1">
      <c r="A155" s="11">
        <f t="shared" si="40"/>
        <v>1</v>
      </c>
      <c r="B155" s="249">
        <f t="shared" si="41"/>
        <v>2255516155432</v>
      </c>
      <c r="C155" s="235">
        <f>VLOOKUP(B:B,[1]MICHELIN!$B:$K,9,0)</f>
        <v>20</v>
      </c>
      <c r="D155" s="11" t="s">
        <v>4677</v>
      </c>
      <c r="E155" s="11" t="s">
        <v>1787</v>
      </c>
      <c r="F155" s="160" t="s">
        <v>8434</v>
      </c>
      <c r="G155" s="134"/>
      <c r="H155" s="132"/>
      <c r="I155" s="235">
        <f>VLOOKUP(B:B,[1]MICHELIN!$B:$K,10,0)</f>
        <v>8</v>
      </c>
      <c r="J155" s="132"/>
      <c r="K155" s="133" t="s">
        <v>1964</v>
      </c>
      <c r="L155" s="133">
        <v>10</v>
      </c>
      <c r="M155" s="135"/>
      <c r="N155" s="236"/>
      <c r="O155" s="236"/>
      <c r="P155" s="237"/>
      <c r="Q155" s="238">
        <f t="shared" si="42"/>
        <v>-954.5454545454545</v>
      </c>
      <c r="R155" s="144">
        <f t="shared" si="43"/>
        <v>15.195238095238095</v>
      </c>
      <c r="S155" s="197"/>
      <c r="T155" s="303"/>
      <c r="U155" s="194">
        <f t="shared" si="44"/>
        <v>0</v>
      </c>
      <c r="W155" s="239"/>
      <c r="X155" s="136">
        <f t="shared" si="45"/>
        <v>13550</v>
      </c>
      <c r="Y155" s="240">
        <f t="shared" si="46"/>
        <v>-954.5454545454545</v>
      </c>
      <c r="Z155" s="142" t="str">
        <f t="shared" si="47"/>
        <v/>
      </c>
      <c r="AA155" s="137">
        <f t="shared" si="48"/>
        <v>15.195238095238095</v>
      </c>
      <c r="AB155" s="145"/>
      <c r="AC155" s="189">
        <f t="shared" si="49"/>
        <v>0</v>
      </c>
      <c r="AD155" s="187">
        <f t="shared" si="50"/>
        <v>0</v>
      </c>
      <c r="AE155" s="129">
        <f t="shared" si="51"/>
        <v>0</v>
      </c>
      <c r="AF155" s="130">
        <f t="shared" si="52"/>
        <v>0</v>
      </c>
      <c r="AG155" s="131" t="str">
        <f t="shared" si="53"/>
        <v/>
      </c>
      <c r="AH155" s="138">
        <f t="shared" si="54"/>
        <v>0</v>
      </c>
      <c r="AI155" s="139" t="str">
        <f t="shared" si="55"/>
        <v/>
      </c>
      <c r="AJ155" s="139" t="str">
        <f t="shared" si="56"/>
        <v/>
      </c>
      <c r="AL155" s="197">
        <v>2255516155432</v>
      </c>
      <c r="AM155" s="197">
        <v>4985009686300</v>
      </c>
      <c r="AN155" s="197" t="s">
        <v>3514</v>
      </c>
      <c r="AO155" s="241" t="s">
        <v>1242</v>
      </c>
      <c r="AP155" s="242" t="s">
        <v>3515</v>
      </c>
      <c r="AQ155" s="242" t="s">
        <v>45</v>
      </c>
      <c r="AR155" s="242">
        <v>30100</v>
      </c>
      <c r="AS155" s="243">
        <v>13550</v>
      </c>
      <c r="AT155" s="243">
        <v>1050</v>
      </c>
      <c r="AU155" s="211" t="s">
        <v>3956</v>
      </c>
      <c r="AV155" s="197"/>
      <c r="AW155" s="134" t="str">
        <f>IFERROR(VLOOKUP(AV:AV,Q商品!B:E,4,0),"")</f>
        <v/>
      </c>
      <c r="AX155" s="134" t="str">
        <f>IFERROR(VLOOKUP(B:B,在庫!B:M,12,0),"")</f>
        <v>2023年製</v>
      </c>
      <c r="AY155" s="246">
        <f>VLOOKUP(B:B,在庫!B:K,10,0)</f>
        <v>1</v>
      </c>
      <c r="AZ155" s="244">
        <v>605642066</v>
      </c>
      <c r="BA155" s="244">
        <v>605642097</v>
      </c>
      <c r="BC155" s="11" t="e">
        <v>#N/A</v>
      </c>
    </row>
    <row r="156" spans="1:55" s="11" customFormat="1" ht="19.5" customHeight="1">
      <c r="A156" s="11">
        <f t="shared" si="40"/>
        <v>1</v>
      </c>
      <c r="B156" s="249">
        <f t="shared" si="41"/>
        <v>2155017155507</v>
      </c>
      <c r="C156" s="235">
        <f>VLOOKUP(B:B,[1]MICHELIN!$B:$K,9,0)</f>
        <v>0</v>
      </c>
      <c r="D156" s="11" t="s">
        <v>4677</v>
      </c>
      <c r="E156" s="11" t="s">
        <v>1100</v>
      </c>
      <c r="F156" s="160" t="s">
        <v>6897</v>
      </c>
      <c r="G156" s="134"/>
      <c r="H156" s="132"/>
      <c r="I156" s="235">
        <f>VLOOKUP(B:B,[1]MICHELIN!$B:$K,10,0)</f>
        <v>14</v>
      </c>
      <c r="J156" s="132">
        <v>1402</v>
      </c>
      <c r="K156" s="133" t="s">
        <v>1964</v>
      </c>
      <c r="L156" s="133">
        <v>11</v>
      </c>
      <c r="M156" s="135" t="s">
        <v>3998</v>
      </c>
      <c r="N156" s="236" t="s">
        <v>6925</v>
      </c>
      <c r="O156" s="236" t="s">
        <v>4002</v>
      </c>
      <c r="P156" s="237">
        <v>21895</v>
      </c>
      <c r="Q156" s="238">
        <f t="shared" si="42"/>
        <v>18950</v>
      </c>
      <c r="R156" s="144">
        <f t="shared" si="43"/>
        <v>0.10923482849604221</v>
      </c>
      <c r="S156" s="197">
        <v>1074476763</v>
      </c>
      <c r="T156" s="306" t="s">
        <v>7933</v>
      </c>
      <c r="U156" s="194">
        <f t="shared" si="44"/>
        <v>20995</v>
      </c>
      <c r="V156" s="11">
        <v>900</v>
      </c>
      <c r="W156" s="239">
        <v>21895</v>
      </c>
      <c r="X156" s="136">
        <f t="shared" si="45"/>
        <v>16880</v>
      </c>
      <c r="Y156" s="240">
        <f t="shared" si="46"/>
        <v>18950</v>
      </c>
      <c r="Z156" s="142">
        <f t="shared" si="47"/>
        <v>7.7304120028578227E-2</v>
      </c>
      <c r="AA156" s="137">
        <f t="shared" si="48"/>
        <v>0.10923482849604221</v>
      </c>
      <c r="AB156" s="145">
        <v>1</v>
      </c>
      <c r="AC156" s="189">
        <f t="shared" si="49"/>
        <v>20583</v>
      </c>
      <c r="AD156" s="187">
        <f t="shared" si="50"/>
        <v>22618</v>
      </c>
      <c r="AE156" s="129">
        <f t="shared" si="51"/>
        <v>2035.62</v>
      </c>
      <c r="AF156" s="130">
        <f t="shared" si="52"/>
        <v>412.61999999999989</v>
      </c>
      <c r="AG156" s="131">
        <f t="shared" si="53"/>
        <v>1.824299230701211E-2</v>
      </c>
      <c r="AH156" s="138">
        <f t="shared" si="54"/>
        <v>1623</v>
      </c>
      <c r="AI156" s="139">
        <f t="shared" si="55"/>
        <v>7.1757007692987887E-2</v>
      </c>
      <c r="AJ156" s="139">
        <f t="shared" si="56"/>
        <v>9.0991836189030104E-2</v>
      </c>
      <c r="AL156" s="197">
        <v>2155017155507</v>
      </c>
      <c r="AM156" s="197">
        <v>4985009687215</v>
      </c>
      <c r="AN156" s="197" t="s">
        <v>3523</v>
      </c>
      <c r="AO156" s="241" t="s">
        <v>1252</v>
      </c>
      <c r="AP156" s="242" t="s">
        <v>1257</v>
      </c>
      <c r="AQ156" s="242" t="s">
        <v>39</v>
      </c>
      <c r="AR156" s="242">
        <v>37500</v>
      </c>
      <c r="AS156" s="243">
        <f>VLOOKUP(B:B,[1]MICHELIN!$B:$K,8,0)</f>
        <v>16880</v>
      </c>
      <c r="AT156" s="243">
        <v>1050</v>
      </c>
      <c r="AU156" s="211" t="s">
        <v>3956</v>
      </c>
      <c r="AV156" s="197" t="s">
        <v>502</v>
      </c>
      <c r="AW156" s="134" t="str">
        <f>IFERROR(VLOOKUP(AV:AV,Q商品!B:E,4,0),"")</f>
        <v>2022年製 Pilot Sport 4 215/50ZR17 95Y XL サマータイヤ 翌営業日発送</v>
      </c>
      <c r="AX156" s="134" t="str">
        <f>IFERROR(VLOOKUP(B:B,在庫!B:M,12,0),"")</f>
        <v>2022年製</v>
      </c>
      <c r="AY156" s="246">
        <f>VLOOKUP(B:B,在庫!B:K,10,0)</f>
        <v>2</v>
      </c>
      <c r="AZ156" s="244">
        <f>VLOOKUP(AL:AL,[1]MICHELIN!$B:$AH,32,0)</f>
        <v>605763401</v>
      </c>
      <c r="BA156" s="244">
        <f>VLOOKUP(AL:AL,[1]MICHELIN!$B:$AH,33,0)</f>
        <v>605763456</v>
      </c>
      <c r="BC156" s="11" t="s">
        <v>2055</v>
      </c>
    </row>
    <row r="157" spans="1:55" s="11" customFormat="1" ht="19.5" customHeight="1">
      <c r="A157" s="11">
        <f t="shared" si="40"/>
        <v>1</v>
      </c>
      <c r="B157" s="249">
        <f t="shared" si="41"/>
        <v>1955015155575</v>
      </c>
      <c r="C157" s="235">
        <f>VLOOKUP(B:B,[1]MICHELIN!$B:$K,9,0)</f>
        <v>30</v>
      </c>
      <c r="D157" s="11" t="s">
        <v>4677</v>
      </c>
      <c r="E157" s="11" t="s">
        <v>1664</v>
      </c>
      <c r="F157" s="160" t="s">
        <v>7273</v>
      </c>
      <c r="G157" s="134"/>
      <c r="H157" s="132"/>
      <c r="I157" s="235">
        <f>VLOOKUP(B:B,[1]MICHELIN!$B:$K,10,0)</f>
        <v>6</v>
      </c>
      <c r="J157" s="132">
        <v>2172</v>
      </c>
      <c r="K157" s="133" t="s">
        <v>1964</v>
      </c>
      <c r="L157" s="133">
        <v>12</v>
      </c>
      <c r="M157" s="135" t="s">
        <v>3998</v>
      </c>
      <c r="N157" s="236" t="s">
        <v>3423</v>
      </c>
      <c r="O157" s="236" t="s">
        <v>2015</v>
      </c>
      <c r="P157" s="237">
        <v>14000</v>
      </c>
      <c r="Q157" s="238">
        <f t="shared" si="42"/>
        <v>12249.999999999998</v>
      </c>
      <c r="R157" s="144">
        <f t="shared" si="43"/>
        <v>0.17714285714285702</v>
      </c>
      <c r="S157" s="197">
        <v>1074476547</v>
      </c>
      <c r="T157" s="302" t="s">
        <v>7934</v>
      </c>
      <c r="U157" s="194">
        <f t="shared" si="44"/>
        <v>14000</v>
      </c>
      <c r="W157" s="239">
        <v>14000</v>
      </c>
      <c r="X157" s="136">
        <f t="shared" si="45"/>
        <v>10080</v>
      </c>
      <c r="Y157" s="240">
        <f t="shared" si="46"/>
        <v>12249.999999999998</v>
      </c>
      <c r="Z157" s="142">
        <f t="shared" si="47"/>
        <v>7.728571428571418E-2</v>
      </c>
      <c r="AA157" s="137">
        <f t="shared" si="48"/>
        <v>0.17714285714285702</v>
      </c>
      <c r="AB157" s="145">
        <v>1</v>
      </c>
      <c r="AC157" s="189">
        <f t="shared" si="49"/>
        <v>13725</v>
      </c>
      <c r="AD157" s="187">
        <f t="shared" si="50"/>
        <v>15082</v>
      </c>
      <c r="AE157" s="129">
        <f t="shared" si="51"/>
        <v>1357.3799999999999</v>
      </c>
      <c r="AF157" s="130">
        <f t="shared" si="52"/>
        <v>275.37999999999988</v>
      </c>
      <c r="AG157" s="131">
        <f t="shared" si="53"/>
        <v>1.8258851611192142E-2</v>
      </c>
      <c r="AH157" s="138">
        <f t="shared" si="54"/>
        <v>1082</v>
      </c>
      <c r="AI157" s="139">
        <f t="shared" si="55"/>
        <v>7.1741148388807852E-2</v>
      </c>
      <c r="AJ157" s="139">
        <f t="shared" si="56"/>
        <v>0.15888400553166487</v>
      </c>
      <c r="AL157" s="197">
        <v>1955015155575</v>
      </c>
      <c r="AM157" s="327">
        <v>4985009686546</v>
      </c>
      <c r="AN157" s="197" t="s">
        <v>3506</v>
      </c>
      <c r="AO157" s="241" t="s">
        <v>1242</v>
      </c>
      <c r="AP157" s="242" t="s">
        <v>1243</v>
      </c>
      <c r="AQ157" s="242" t="s">
        <v>1244</v>
      </c>
      <c r="AR157" s="242">
        <v>22400</v>
      </c>
      <c r="AS157" s="243">
        <f>VLOOKUP(B:B,[1]MICHELIN!$B:$K,8,0)</f>
        <v>10080</v>
      </c>
      <c r="AT157" s="243">
        <v>525</v>
      </c>
      <c r="AU157" s="211" t="s">
        <v>3956</v>
      </c>
      <c r="AV157" s="197" t="s">
        <v>2092</v>
      </c>
      <c r="AW157" s="134" t="str">
        <f>IFERROR(VLOOKUP(AV:AV,Q商品!B:E,4,0),"")</f>
        <v>2023年製 Pilot Sport 3 195/50R15 86V XL サマータイヤ 翌営業日発送</v>
      </c>
      <c r="AX157" s="134" t="str">
        <f>IFERROR(VLOOKUP(B:B,在庫!B:M,12,0),"")</f>
        <v>2023年製</v>
      </c>
      <c r="AY157" s="246">
        <f>VLOOKUP(B:B,在庫!B:K,10,0)</f>
        <v>3</v>
      </c>
      <c r="AZ157" s="244">
        <f>VLOOKUP(AL:AL,[1]MICHELIN!$B:$AH,32,0)</f>
        <v>605642073</v>
      </c>
      <c r="BA157" s="244">
        <f>VLOOKUP(AL:AL,[1]MICHELIN!$B:$AH,33,0)</f>
        <v>605642104</v>
      </c>
      <c r="BC157" s="11" t="s">
        <v>2055</v>
      </c>
    </row>
    <row r="158" spans="1:55" s="11" customFormat="1" ht="19.5" customHeight="1">
      <c r="A158" s="11">
        <f t="shared" si="40"/>
        <v>1</v>
      </c>
      <c r="B158" s="249">
        <f t="shared" si="41"/>
        <v>1955515155419</v>
      </c>
      <c r="C158" s="235">
        <f>VLOOKUP(B:B,[1]MICHELIN!$B:$K,9,0)</f>
        <v>4</v>
      </c>
      <c r="D158" s="11" t="s">
        <v>4677</v>
      </c>
      <c r="E158" s="11" t="s">
        <v>5604</v>
      </c>
      <c r="F158" s="160" t="s">
        <v>6898</v>
      </c>
      <c r="G158" s="134"/>
      <c r="H158" s="132"/>
      <c r="I158" s="235">
        <f>VLOOKUP(B:B,[1]MICHELIN!$B:$K,10,0)</f>
        <v>8</v>
      </c>
      <c r="J158" s="132" t="s">
        <v>824</v>
      </c>
      <c r="K158" s="133" t="s">
        <v>1964</v>
      </c>
      <c r="L158" s="133">
        <v>13</v>
      </c>
      <c r="M158" s="135" t="s">
        <v>3998</v>
      </c>
      <c r="N158" s="236" t="s">
        <v>3423</v>
      </c>
      <c r="O158" s="236" t="s">
        <v>2015</v>
      </c>
      <c r="P158" s="237">
        <v>14000</v>
      </c>
      <c r="Q158" s="238">
        <f t="shared" si="42"/>
        <v>12249.999999999998</v>
      </c>
      <c r="R158" s="144">
        <f t="shared" si="43"/>
        <v>0.17714285714285702</v>
      </c>
      <c r="S158" s="197">
        <v>1074476481</v>
      </c>
      <c r="T158" s="302" t="s">
        <v>7935</v>
      </c>
      <c r="U158" s="194">
        <f t="shared" si="44"/>
        <v>14000</v>
      </c>
      <c r="W158" s="239">
        <v>14000</v>
      </c>
      <c r="X158" s="136">
        <f t="shared" si="45"/>
        <v>10080</v>
      </c>
      <c r="Y158" s="240">
        <f t="shared" si="46"/>
        <v>12249.999999999998</v>
      </c>
      <c r="Z158" s="142">
        <f t="shared" si="47"/>
        <v>7.728571428571418E-2</v>
      </c>
      <c r="AA158" s="137">
        <f t="shared" si="48"/>
        <v>0.17714285714285702</v>
      </c>
      <c r="AB158" s="145">
        <v>1</v>
      </c>
      <c r="AC158" s="189">
        <f t="shared" si="49"/>
        <v>13725</v>
      </c>
      <c r="AD158" s="187">
        <f t="shared" si="50"/>
        <v>15082</v>
      </c>
      <c r="AE158" s="129">
        <f t="shared" si="51"/>
        <v>1357.3799999999999</v>
      </c>
      <c r="AF158" s="130">
        <f t="shared" si="52"/>
        <v>275.37999999999988</v>
      </c>
      <c r="AG158" s="131">
        <f t="shared" si="53"/>
        <v>1.8258851611192142E-2</v>
      </c>
      <c r="AH158" s="138">
        <f t="shared" si="54"/>
        <v>1082</v>
      </c>
      <c r="AI158" s="139">
        <f t="shared" si="55"/>
        <v>7.1741148388807852E-2</v>
      </c>
      <c r="AJ158" s="139">
        <f t="shared" si="56"/>
        <v>0.15888400553166487</v>
      </c>
      <c r="AL158" s="197">
        <v>1955515155419</v>
      </c>
      <c r="AM158" s="197">
        <v>4985009686553</v>
      </c>
      <c r="AN158" s="197" t="s">
        <v>3508</v>
      </c>
      <c r="AO158" s="241" t="s">
        <v>1242</v>
      </c>
      <c r="AP158" s="242" t="s">
        <v>1246</v>
      </c>
      <c r="AQ158" s="242" t="s">
        <v>873</v>
      </c>
      <c r="AR158" s="242">
        <v>22400</v>
      </c>
      <c r="AS158" s="243">
        <v>10080</v>
      </c>
      <c r="AT158" s="243">
        <v>525</v>
      </c>
      <c r="AU158" s="211" t="s">
        <v>3956</v>
      </c>
      <c r="AV158" s="197" t="s">
        <v>2079</v>
      </c>
      <c r="AW158" s="134" t="str">
        <f>IFERROR(VLOOKUP(AV:AV,Q商品!B:E,4,0),"")</f>
        <v>2023年製 Pilot Sport 3 195/55R15 89V XL DT サマータイヤ 翌営業日発送</v>
      </c>
      <c r="AX158" s="134" t="str">
        <f>IFERROR(VLOOKUP(B:B,在庫!B:M,12,0),"")</f>
        <v>2023年製</v>
      </c>
      <c r="AY158" s="246">
        <f>VLOOKUP(B:B,在庫!B:K,10,0)</f>
        <v>3</v>
      </c>
      <c r="AZ158" s="244">
        <v>605642072</v>
      </c>
      <c r="BA158" s="244">
        <v>605642103</v>
      </c>
      <c r="BC158" s="11" t="s">
        <v>2055</v>
      </c>
    </row>
    <row r="159" spans="1:55" s="11" customFormat="1" ht="19.5" customHeight="1">
      <c r="A159" s="11">
        <f t="shared" si="40"/>
        <v>1</v>
      </c>
      <c r="B159" s="249">
        <f t="shared" si="41"/>
        <v>2255016155505</v>
      </c>
      <c r="C159" s="235">
        <f>VLOOKUP(B:B,[1]MICHELIN!$B:$K,9,0)</f>
        <v>6</v>
      </c>
      <c r="D159" s="11" t="s">
        <v>4677</v>
      </c>
      <c r="E159" s="11" t="s">
        <v>5606</v>
      </c>
      <c r="F159" s="160" t="s">
        <v>8436</v>
      </c>
      <c r="G159" s="134"/>
      <c r="H159" s="132"/>
      <c r="I159" s="235">
        <f>VLOOKUP(B:B,[1]MICHELIN!$B:$K,10,0)</f>
        <v>10</v>
      </c>
      <c r="J159" s="132">
        <v>1402</v>
      </c>
      <c r="K159" s="133" t="s">
        <v>1964</v>
      </c>
      <c r="L159" s="133">
        <v>16</v>
      </c>
      <c r="M159" s="135" t="s">
        <v>2021</v>
      </c>
      <c r="N159" s="236" t="s">
        <v>5397</v>
      </c>
      <c r="O159" s="236" t="s">
        <v>2400</v>
      </c>
      <c r="P159" s="237">
        <v>24320</v>
      </c>
      <c r="Q159" s="238">
        <f t="shared" si="42"/>
        <v>21154.545454545452</v>
      </c>
      <c r="R159" s="144">
        <f t="shared" si="43"/>
        <v>0.29565964761495478</v>
      </c>
      <c r="S159" s="197">
        <v>1074476146</v>
      </c>
      <c r="T159" s="303" t="s">
        <v>7936</v>
      </c>
      <c r="U159" s="194">
        <f t="shared" si="44"/>
        <v>24320</v>
      </c>
      <c r="W159" s="239">
        <v>24320</v>
      </c>
      <c r="X159" s="136">
        <f t="shared" si="45"/>
        <v>14900</v>
      </c>
      <c r="Y159" s="240">
        <f t="shared" si="46"/>
        <v>21154.545454545452</v>
      </c>
      <c r="Z159" s="142">
        <f t="shared" si="47"/>
        <v>0.11021186440677977</v>
      </c>
      <c r="AA159" s="137">
        <f t="shared" si="48"/>
        <v>0.29565964761495478</v>
      </c>
      <c r="AB159" s="145" t="s">
        <v>8852</v>
      </c>
      <c r="AC159" s="189">
        <f t="shared" si="49"/>
        <v>23843</v>
      </c>
      <c r="AD159" s="187">
        <f t="shared" si="50"/>
        <v>26201</v>
      </c>
      <c r="AE159" s="129">
        <f t="shared" si="51"/>
        <v>2358.0899999999997</v>
      </c>
      <c r="AF159" s="130">
        <f t="shared" si="52"/>
        <v>477.08999999999969</v>
      </c>
      <c r="AG159" s="131">
        <f t="shared" si="53"/>
        <v>1.8208846990572868E-2</v>
      </c>
      <c r="AH159" s="138">
        <f t="shared" si="54"/>
        <v>1881</v>
      </c>
      <c r="AI159" s="139">
        <f t="shared" si="55"/>
        <v>7.1791153009427122E-2</v>
      </c>
      <c r="AJ159" s="139">
        <f t="shared" si="56"/>
        <v>0.27745080062438193</v>
      </c>
      <c r="AL159" s="197">
        <v>2255016155505</v>
      </c>
      <c r="AM159" s="197">
        <v>4985009693025</v>
      </c>
      <c r="AN159" s="197" t="s">
        <v>3516</v>
      </c>
      <c r="AO159" s="241" t="s">
        <v>1252</v>
      </c>
      <c r="AP159" s="242" t="s">
        <v>3517</v>
      </c>
      <c r="AQ159" s="242" t="s">
        <v>877</v>
      </c>
      <c r="AR159" s="242">
        <v>33100</v>
      </c>
      <c r="AS159" s="243">
        <f>VLOOKUP(B:B,[1]MICHELIN!$B:$K,8,0)</f>
        <v>14900</v>
      </c>
      <c r="AT159" s="243">
        <v>1050</v>
      </c>
      <c r="AU159" s="211" t="s">
        <v>3956</v>
      </c>
      <c r="AV159" s="197" t="s">
        <v>496</v>
      </c>
      <c r="AW159" s="134" t="str">
        <f>IFERROR(VLOOKUP(AV:AV,Q商品!B:E,4,0),"")</f>
        <v>2023年製 Pilot Sport 4 225/50ZR16 92Y サマータイヤ 翌営業日発送</v>
      </c>
      <c r="AX159" s="134" t="str">
        <f>IFERROR(VLOOKUP(B:B,在庫!B:M,12,0),"")</f>
        <v>2023年製</v>
      </c>
      <c r="AY159" s="246">
        <f>VLOOKUP(B:B,在庫!B:K,10,0)</f>
        <v>1</v>
      </c>
      <c r="AZ159" s="244">
        <f>VLOOKUP(AL:AL,[1]MICHELIN!$B:$AH,32,0)</f>
        <v>605763408</v>
      </c>
      <c r="BA159" s="244">
        <f>VLOOKUP(AL:AL,[1]MICHELIN!$B:$AH,33,0)</f>
        <v>605763463</v>
      </c>
      <c r="BC159" s="11" t="s">
        <v>150</v>
      </c>
    </row>
    <row r="160" spans="1:55" s="11" customFormat="1" ht="19.5" customHeight="1">
      <c r="A160" s="11">
        <f t="shared" si="40"/>
        <v>2</v>
      </c>
      <c r="B160" s="249">
        <f t="shared" si="41"/>
        <v>2354517155509</v>
      </c>
      <c r="C160" s="235">
        <f>VLOOKUP(B:B,[1]MICHELIN!$B:$K,9,0)</f>
        <v>8</v>
      </c>
      <c r="D160" s="11" t="s">
        <v>4677</v>
      </c>
      <c r="E160" s="11" t="s">
        <v>1101</v>
      </c>
      <c r="F160" s="160" t="s">
        <v>6899</v>
      </c>
      <c r="G160" s="134"/>
      <c r="H160" s="132"/>
      <c r="I160" s="235">
        <f>VLOOKUP(B:B,[1]MICHELIN!$B:$K,10,0)</f>
        <v>4</v>
      </c>
      <c r="J160" s="132">
        <v>993</v>
      </c>
      <c r="K160" s="133" t="s">
        <v>1964</v>
      </c>
      <c r="L160" s="133">
        <v>20</v>
      </c>
      <c r="M160" s="135" t="s">
        <v>2024</v>
      </c>
      <c r="N160" s="236" t="s">
        <v>8842</v>
      </c>
      <c r="O160" s="236" t="s">
        <v>2381</v>
      </c>
      <c r="P160" s="237">
        <v>23799</v>
      </c>
      <c r="Q160" s="238">
        <f t="shared" si="42"/>
        <v>20680.909090909088</v>
      </c>
      <c r="R160" s="144">
        <f t="shared" si="43"/>
        <v>6.8706316761176195E-2</v>
      </c>
      <c r="S160" s="197">
        <v>1074476786</v>
      </c>
      <c r="T160" s="306" t="s">
        <v>7937</v>
      </c>
      <c r="U160" s="194">
        <f t="shared" si="44"/>
        <v>24810</v>
      </c>
      <c r="W160" s="239">
        <v>24810</v>
      </c>
      <c r="X160" s="136">
        <f t="shared" si="45"/>
        <v>19260</v>
      </c>
      <c r="Y160" s="240">
        <f t="shared" si="46"/>
        <v>21600</v>
      </c>
      <c r="Z160" s="142">
        <f t="shared" si="47"/>
        <v>0.17233211982981711</v>
      </c>
      <c r="AA160" s="137">
        <f t="shared" si="48"/>
        <v>0.10833333333333334</v>
      </c>
      <c r="AB160" s="145" t="s">
        <v>8851</v>
      </c>
      <c r="AC160" s="189">
        <f t="shared" si="49"/>
        <v>24323</v>
      </c>
      <c r="AD160" s="187">
        <f t="shared" si="50"/>
        <v>26728</v>
      </c>
      <c r="AE160" s="129">
        <f t="shared" si="51"/>
        <v>2405.52</v>
      </c>
      <c r="AF160" s="130">
        <f t="shared" si="52"/>
        <v>487.52</v>
      </c>
      <c r="AG160" s="131">
        <f t="shared" si="53"/>
        <v>1.8240047889853336E-2</v>
      </c>
      <c r="AH160" s="138">
        <f t="shared" si="54"/>
        <v>1918</v>
      </c>
      <c r="AI160" s="139">
        <f t="shared" si="55"/>
        <v>7.1759952110146658E-2</v>
      </c>
      <c r="AJ160" s="139">
        <f t="shared" si="56"/>
        <v>9.0093285443479998E-2</v>
      </c>
      <c r="AL160" s="197">
        <v>2354517155509</v>
      </c>
      <c r="AM160" s="197">
        <v>4985009687048</v>
      </c>
      <c r="AN160" s="197" t="s">
        <v>3521</v>
      </c>
      <c r="AO160" s="241" t="s">
        <v>1252</v>
      </c>
      <c r="AP160" s="242" t="s">
        <v>947</v>
      </c>
      <c r="AQ160" s="242" t="s">
        <v>63</v>
      </c>
      <c r="AR160" s="242">
        <v>42800</v>
      </c>
      <c r="AS160" s="243">
        <f>VLOOKUP(B:B,[1]MICHELIN!$B:$K,8,0)</f>
        <v>19260</v>
      </c>
      <c r="AT160" s="243">
        <v>1050</v>
      </c>
      <c r="AU160" s="211" t="s">
        <v>3956</v>
      </c>
      <c r="AV160" s="197" t="s">
        <v>606</v>
      </c>
      <c r="AW160" s="134" t="str">
        <f>IFERROR(VLOOKUP(AV:AV,Q商品!B:E,4,0),"")</f>
        <v>2023年製 Pilot Sport 4 235/45ZR17 97Y XL サマータイヤ 翌営業日発送</v>
      </c>
      <c r="AX160" s="134" t="str">
        <f>IFERROR(VLOOKUP(B:B,在庫!B:M,12,0),"")</f>
        <v>2023年製</v>
      </c>
      <c r="AY160" s="134">
        <f>VLOOKUP(B:B,在庫!B:K,10,0)</f>
        <v>1</v>
      </c>
      <c r="AZ160" s="244">
        <f>VLOOKUP(AL:AL,[1]MICHELIN!$B:$AH,32,0)</f>
        <v>605763402</v>
      </c>
      <c r="BA160" s="244">
        <f>VLOOKUP(AL:AL,[1]MICHELIN!$B:$AH,33,0)</f>
        <v>605763457</v>
      </c>
      <c r="BC160" s="11" t="s">
        <v>2055</v>
      </c>
    </row>
    <row r="161" spans="1:55" s="11" customFormat="1" ht="19.5" customHeight="1">
      <c r="A161" s="247">
        <f t="shared" si="40"/>
        <v>1</v>
      </c>
      <c r="B161" s="261">
        <f t="shared" si="41"/>
        <v>2554018159697</v>
      </c>
      <c r="C161" s="235">
        <f>VLOOKUP(B:B,[1]MICHELIN!$B:$K,9,0)</f>
        <v>9</v>
      </c>
      <c r="D161" s="11" t="s">
        <v>4677</v>
      </c>
      <c r="E161" s="11" t="s">
        <v>677</v>
      </c>
      <c r="F161" s="160" t="s">
        <v>6900</v>
      </c>
      <c r="G161" s="134"/>
      <c r="H161" s="132"/>
      <c r="I161" s="235">
        <f>VLOOKUP(B:B,[1]MICHELIN!$B:$K,10,0)</f>
        <v>7</v>
      </c>
      <c r="J161" s="132">
        <v>2172</v>
      </c>
      <c r="K161" s="133" t="s">
        <v>1964</v>
      </c>
      <c r="L161" s="133">
        <v>26</v>
      </c>
      <c r="M161" s="135" t="s">
        <v>2014</v>
      </c>
      <c r="N161" s="236" t="s">
        <v>2477</v>
      </c>
      <c r="O161" s="236" t="s">
        <v>2015</v>
      </c>
      <c r="P161" s="237">
        <v>42200</v>
      </c>
      <c r="Q161" s="238">
        <f t="shared" si="42"/>
        <v>37409.090909090904</v>
      </c>
      <c r="R161" s="144">
        <f t="shared" si="43"/>
        <v>0.32561846901579578</v>
      </c>
      <c r="S161" s="248">
        <v>1074476201</v>
      </c>
      <c r="T161" s="302" t="s">
        <v>7940</v>
      </c>
      <c r="U161" s="194">
        <f t="shared" si="44"/>
        <v>42200</v>
      </c>
      <c r="W161" s="239">
        <v>42200</v>
      </c>
      <c r="X161" s="136">
        <f t="shared" si="45"/>
        <v>25228</v>
      </c>
      <c r="Y161" s="240">
        <f t="shared" si="46"/>
        <v>37409.090909090904</v>
      </c>
      <c r="Z161" s="142">
        <f t="shared" si="47"/>
        <v>7.7322274881516551E-2</v>
      </c>
      <c r="AA161" s="137">
        <f t="shared" si="48"/>
        <v>0.32561846901579578</v>
      </c>
      <c r="AB161" s="145" t="s">
        <v>8852</v>
      </c>
      <c r="AC161" s="189">
        <f t="shared" si="49"/>
        <v>41372</v>
      </c>
      <c r="AD161" s="187">
        <f t="shared" si="50"/>
        <v>45463</v>
      </c>
      <c r="AE161" s="129">
        <f t="shared" si="51"/>
        <v>4091.67</v>
      </c>
      <c r="AF161" s="130">
        <f t="shared" si="52"/>
        <v>828.67000000000007</v>
      </c>
      <c r="AG161" s="131">
        <f t="shared" si="53"/>
        <v>1.8227349712953391E-2</v>
      </c>
      <c r="AH161" s="138">
        <f t="shared" si="54"/>
        <v>3263</v>
      </c>
      <c r="AI161" s="139">
        <f t="shared" si="55"/>
        <v>7.1772650287046616E-2</v>
      </c>
      <c r="AJ161" s="139">
        <f t="shared" si="56"/>
        <v>0.30739111930284241</v>
      </c>
      <c r="AL161" s="197">
        <v>2554018159697</v>
      </c>
      <c r="AM161" s="197">
        <v>4985009693612</v>
      </c>
      <c r="AN161" s="197" t="s">
        <v>152</v>
      </c>
      <c r="AO161" s="241" t="s">
        <v>1312</v>
      </c>
      <c r="AP161" s="242" t="s">
        <v>1313</v>
      </c>
      <c r="AQ161" s="242" t="s">
        <v>137</v>
      </c>
      <c r="AR161" s="242" t="s">
        <v>152</v>
      </c>
      <c r="AS161" s="243">
        <f>VLOOKUP(B:B,[1]MICHELIN!$B:$K,8,0)</f>
        <v>25228</v>
      </c>
      <c r="AT161" s="243">
        <v>1050</v>
      </c>
      <c r="AU161" s="211" t="s">
        <v>3957</v>
      </c>
      <c r="AV161" s="197" t="s">
        <v>605</v>
      </c>
      <c r="AW161" s="134" t="str">
        <f>IFERROR(VLOOKUP(AV:AV,Q商品!B:E,4,0),"")</f>
        <v>2022年製 Pilot Sport 4 255/40R18 99Y XL BMW サマータイヤ 翌営業日発送</v>
      </c>
      <c r="AX161" s="134" t="str">
        <f>IFERROR(VLOOKUP(B:B,在庫!B:M,12,0),"")</f>
        <v>2022年製</v>
      </c>
      <c r="AY161" s="134">
        <f>VLOOKUP(B:B,在庫!B:K,10,0)</f>
        <v>2</v>
      </c>
      <c r="AZ161" s="244" t="str">
        <f>VLOOKUP(AL:AL,[1]MICHELIN!$B:$AH,32,0)</f>
        <v/>
      </c>
      <c r="BA161" s="244" t="str">
        <f>VLOOKUP(AL:AL,[1]MICHELIN!$B:$AH,33,0)</f>
        <v/>
      </c>
      <c r="BC161" s="11" t="s">
        <v>2055</v>
      </c>
    </row>
    <row r="162" spans="1:55" s="11" customFormat="1" ht="19.5" customHeight="1">
      <c r="A162" s="11">
        <f t="shared" si="40"/>
        <v>1</v>
      </c>
      <c r="B162" s="249">
        <f t="shared" si="41"/>
        <v>2554017155508</v>
      </c>
      <c r="C162" s="235">
        <f>VLOOKUP(B:B,[1]MICHELIN!$B:$K,9,0)</f>
        <v>12</v>
      </c>
      <c r="D162" s="11" t="s">
        <v>4677</v>
      </c>
      <c r="E162" s="11" t="s">
        <v>1102</v>
      </c>
      <c r="F162" s="160" t="s">
        <v>8438</v>
      </c>
      <c r="G162" s="134"/>
      <c r="H162" s="132"/>
      <c r="I162" s="235">
        <f>VLOOKUP(B:B,[1]MICHELIN!$B:$K,10,0)</f>
        <v>3</v>
      </c>
      <c r="J162" s="132"/>
      <c r="K162" s="133" t="s">
        <v>1964</v>
      </c>
      <c r="L162" s="133">
        <v>27</v>
      </c>
      <c r="M162" s="135"/>
      <c r="N162" s="236"/>
      <c r="O162" s="236"/>
      <c r="P162" s="237"/>
      <c r="Q162" s="238">
        <f t="shared" si="42"/>
        <v>-954.5454545454545</v>
      </c>
      <c r="R162" s="144">
        <f t="shared" si="43"/>
        <v>23.963809523809527</v>
      </c>
      <c r="S162" s="197">
        <v>1074476144</v>
      </c>
      <c r="T162" s="303" t="s">
        <v>7941</v>
      </c>
      <c r="U162" s="194">
        <f t="shared" si="44"/>
        <v>0</v>
      </c>
      <c r="W162" s="239"/>
      <c r="X162" s="136">
        <f t="shared" si="45"/>
        <v>21920</v>
      </c>
      <c r="Y162" s="240">
        <f t="shared" si="46"/>
        <v>-954.5454545454545</v>
      </c>
      <c r="Z162" s="142" t="str">
        <f t="shared" si="47"/>
        <v/>
      </c>
      <c r="AA162" s="137">
        <f t="shared" si="48"/>
        <v>23.963809523809527</v>
      </c>
      <c r="AB162" s="145"/>
      <c r="AC162" s="189">
        <f t="shared" si="49"/>
        <v>0</v>
      </c>
      <c r="AD162" s="187">
        <f t="shared" si="50"/>
        <v>0</v>
      </c>
      <c r="AE162" s="129">
        <f t="shared" si="51"/>
        <v>0</v>
      </c>
      <c r="AF162" s="130">
        <f t="shared" si="52"/>
        <v>0</v>
      </c>
      <c r="AG162" s="131" t="str">
        <f t="shared" si="53"/>
        <v/>
      </c>
      <c r="AH162" s="138">
        <f t="shared" si="54"/>
        <v>0</v>
      </c>
      <c r="AI162" s="139" t="str">
        <f t="shared" si="55"/>
        <v/>
      </c>
      <c r="AJ162" s="139" t="str">
        <f t="shared" si="56"/>
        <v/>
      </c>
      <c r="AL162" s="197">
        <v>2554017155508</v>
      </c>
      <c r="AM162" s="197">
        <v>4985009687659</v>
      </c>
      <c r="AN162" s="197" t="s">
        <v>3519</v>
      </c>
      <c r="AO162" s="241" t="s">
        <v>1252</v>
      </c>
      <c r="AP162" s="242" t="s">
        <v>1254</v>
      </c>
      <c r="AQ162" s="242" t="s">
        <v>879</v>
      </c>
      <c r="AR162" s="242">
        <v>48700</v>
      </c>
      <c r="AS162" s="243">
        <v>21920</v>
      </c>
      <c r="AT162" s="243">
        <v>1050</v>
      </c>
      <c r="AU162" s="211" t="s">
        <v>3956</v>
      </c>
      <c r="AV162" s="197" t="s">
        <v>470</v>
      </c>
      <c r="AW162" s="134" t="str">
        <f>IFERROR(VLOOKUP(AV:AV,Q商品!B:E,4,0),"")</f>
        <v>2023年製 Pilot Sport 4 255/40ZR17 98Y XL サマータイヤ 翌営業日発送</v>
      </c>
      <c r="AX162" s="134" t="str">
        <f>IFERROR(VLOOKUP(B:B,在庫!B:M,12,0),"")</f>
        <v>2023年製</v>
      </c>
      <c r="AY162" s="134">
        <f>VLOOKUP(B:B,在庫!B:K,10,0)</f>
        <v>2</v>
      </c>
      <c r="AZ162" s="244">
        <v>605763406</v>
      </c>
      <c r="BA162" s="244">
        <v>605763461</v>
      </c>
      <c r="BC162" s="11" t="s">
        <v>150</v>
      </c>
    </row>
    <row r="163" spans="1:55" s="11" customFormat="1" ht="19.5" customHeight="1">
      <c r="A163" s="11">
        <f t="shared" si="40"/>
        <v>1</v>
      </c>
      <c r="B163" s="249">
        <f t="shared" si="41"/>
        <v>2753518155509</v>
      </c>
      <c r="C163" s="235">
        <f>VLOOKUP(B:B,[1]MICHELIN!$B:$K,9,0)</f>
        <v>2</v>
      </c>
      <c r="D163" s="11" t="s">
        <v>4677</v>
      </c>
      <c r="E163" s="11" t="s">
        <v>1103</v>
      </c>
      <c r="F163" s="160" t="s">
        <v>6901</v>
      </c>
      <c r="G163" s="134"/>
      <c r="H163" s="132"/>
      <c r="I163" s="235">
        <f>VLOOKUP(B:B,[1]MICHELIN!$B:$K,10,0)</f>
        <v>20</v>
      </c>
      <c r="J163" s="132">
        <v>2172</v>
      </c>
      <c r="K163" s="133" t="s">
        <v>1964</v>
      </c>
      <c r="L163" s="133">
        <v>30</v>
      </c>
      <c r="M163" s="135" t="s">
        <v>3998</v>
      </c>
      <c r="N163" s="236" t="s">
        <v>8843</v>
      </c>
      <c r="O163" s="236" t="s">
        <v>2015</v>
      </c>
      <c r="P163" s="237">
        <v>41699</v>
      </c>
      <c r="Q163" s="238">
        <f t="shared" si="42"/>
        <v>36953.63636363636</v>
      </c>
      <c r="R163" s="144">
        <f t="shared" si="43"/>
        <v>0.12566114787571642</v>
      </c>
      <c r="S163" s="197">
        <v>1074476423</v>
      </c>
      <c r="T163" s="302" t="s">
        <v>7942</v>
      </c>
      <c r="U163" s="194">
        <f t="shared" ref="U163:U181" si="57">W163-V163</f>
        <v>41699</v>
      </c>
      <c r="W163" s="239">
        <v>41699</v>
      </c>
      <c r="X163" s="136">
        <f t="shared" si="45"/>
        <v>32310</v>
      </c>
      <c r="Y163" s="240">
        <f t="shared" si="46"/>
        <v>36953.63636363636</v>
      </c>
      <c r="Z163" s="142">
        <f t="shared" si="47"/>
        <v>7.7339984172282383E-2</v>
      </c>
      <c r="AA163" s="137">
        <f t="shared" si="48"/>
        <v>0.12566114787571642</v>
      </c>
      <c r="AB163" s="145">
        <v>1</v>
      </c>
      <c r="AC163" s="189">
        <f t="shared" ref="AC163:AC197" si="58">ROUNDDOWN(U163/1.02,0)</f>
        <v>40881</v>
      </c>
      <c r="AD163" s="187">
        <f t="shared" ref="AD163:AD194" si="59">ROUNDDOWN(AC163/0.91,0)</f>
        <v>44924</v>
      </c>
      <c r="AE163" s="129">
        <f t="shared" si="51"/>
        <v>4043.16</v>
      </c>
      <c r="AF163" s="130">
        <f t="shared" si="52"/>
        <v>818.15999999999985</v>
      </c>
      <c r="AG163" s="131">
        <f t="shared" si="53"/>
        <v>1.8212091532365769E-2</v>
      </c>
      <c r="AH163" s="138">
        <f t="shared" si="54"/>
        <v>3225</v>
      </c>
      <c r="AI163" s="139">
        <f t="shared" si="55"/>
        <v>7.1787908467634221E-2</v>
      </c>
      <c r="AJ163" s="139">
        <f t="shared" si="56"/>
        <v>0.10744905634335064</v>
      </c>
      <c r="AL163" s="197">
        <v>2753518155509</v>
      </c>
      <c r="AM163" s="197">
        <v>4985009687130</v>
      </c>
      <c r="AN163" s="197" t="s">
        <v>3526</v>
      </c>
      <c r="AO163" s="241" t="s">
        <v>1252</v>
      </c>
      <c r="AP163" s="242" t="s">
        <v>1258</v>
      </c>
      <c r="AQ163" s="242" t="s">
        <v>136</v>
      </c>
      <c r="AR163" s="242">
        <v>71800</v>
      </c>
      <c r="AS163" s="243">
        <f>VLOOKUP(B:B,[1]MICHELIN!$B:$K,8,0)</f>
        <v>32310</v>
      </c>
      <c r="AT163" s="243">
        <v>1050</v>
      </c>
      <c r="AU163" s="211" t="s">
        <v>3956</v>
      </c>
      <c r="AV163" s="197" t="s">
        <v>611</v>
      </c>
      <c r="AW163" s="134" t="str">
        <f>IFERROR(VLOOKUP(AV:AV,Q商品!B:E,4,0),"")</f>
        <v>2022年製以降 Pilot Sport 4 275/35ZR18 99Y XL サマータイヤ 翌営業日発送</v>
      </c>
      <c r="AX163" s="134" t="str">
        <f>IFERROR(VLOOKUP(B:B,在庫!B:M,12,0),"")</f>
        <v>2022年製</v>
      </c>
      <c r="AY163" s="134">
        <f>VLOOKUP(B:B,在庫!B:K,10,0)</f>
        <v>3</v>
      </c>
      <c r="AZ163" s="244">
        <f>VLOOKUP(AL:AL,[1]MICHELIN!$B:$AH,32,0)</f>
        <v>605763399</v>
      </c>
      <c r="BA163" s="244">
        <f>VLOOKUP(AL:AL,[1]MICHELIN!$B:$AH,33,0)</f>
        <v>605763454</v>
      </c>
      <c r="BC163" s="11" t="s">
        <v>2055</v>
      </c>
    </row>
    <row r="164" spans="1:55" s="11" customFormat="1" ht="19.5" customHeight="1">
      <c r="A164" s="11">
        <f t="shared" si="40"/>
        <v>1</v>
      </c>
      <c r="B164" s="249">
        <f t="shared" si="41"/>
        <v>2154517158407</v>
      </c>
      <c r="C164" s="235">
        <f>VLOOKUP(B:B,[1]MICHELIN!$B:$K,9,0)</f>
        <v>12</v>
      </c>
      <c r="D164" s="11" t="s">
        <v>4677</v>
      </c>
      <c r="E164" s="11" t="s">
        <v>771</v>
      </c>
      <c r="F164" s="160" t="s">
        <v>6902</v>
      </c>
      <c r="G164" s="134"/>
      <c r="H164" s="132"/>
      <c r="I164" s="235">
        <f>VLOOKUP(B:B,[1]MICHELIN!$B:$K,10,0)</f>
        <v>12</v>
      </c>
      <c r="J164" s="132">
        <v>2172</v>
      </c>
      <c r="K164" s="133" t="s">
        <v>1964</v>
      </c>
      <c r="L164" s="133">
        <v>33</v>
      </c>
      <c r="M164" s="135" t="s">
        <v>3998</v>
      </c>
      <c r="N164" s="236" t="s">
        <v>2479</v>
      </c>
      <c r="O164" s="236" t="s">
        <v>2015</v>
      </c>
      <c r="P164" s="237">
        <v>24400</v>
      </c>
      <c r="Q164" s="238">
        <f t="shared" si="42"/>
        <v>21704.545454545452</v>
      </c>
      <c r="R164" s="144">
        <f t="shared" si="43"/>
        <v>0.10433507853403132</v>
      </c>
      <c r="S164" s="197">
        <v>1074476329</v>
      </c>
      <c r="T164" s="302" t="s">
        <v>7945</v>
      </c>
      <c r="U164" s="194">
        <f t="shared" si="57"/>
        <v>24400</v>
      </c>
      <c r="W164" s="239">
        <v>24400</v>
      </c>
      <c r="X164" s="136">
        <f t="shared" si="45"/>
        <v>19440</v>
      </c>
      <c r="Y164" s="240">
        <f t="shared" si="46"/>
        <v>21704.545454545452</v>
      </c>
      <c r="Z164" s="142">
        <f t="shared" si="47"/>
        <v>7.7295081967213131E-2</v>
      </c>
      <c r="AA164" s="137">
        <f t="shared" si="48"/>
        <v>0.10433507853403132</v>
      </c>
      <c r="AB164" s="145">
        <v>1</v>
      </c>
      <c r="AC164" s="189">
        <f t="shared" si="58"/>
        <v>23921</v>
      </c>
      <c r="AD164" s="187">
        <f t="shared" si="59"/>
        <v>26286</v>
      </c>
      <c r="AE164" s="129">
        <f t="shared" si="51"/>
        <v>2365.7399999999998</v>
      </c>
      <c r="AF164" s="130">
        <f t="shared" si="52"/>
        <v>479.73999999999978</v>
      </c>
      <c r="AG164" s="131">
        <f t="shared" si="53"/>
        <v>1.8250779882827351E-2</v>
      </c>
      <c r="AH164" s="138">
        <f t="shared" si="54"/>
        <v>1886</v>
      </c>
      <c r="AI164" s="139">
        <f t="shared" si="55"/>
        <v>7.1749220117172635E-2</v>
      </c>
      <c r="AJ164" s="139">
        <f t="shared" si="56"/>
        <v>8.6084298651203969E-2</v>
      </c>
      <c r="AL164" s="197">
        <v>2154517158407</v>
      </c>
      <c r="AM164" s="197">
        <v>4985009683040</v>
      </c>
      <c r="AN164" s="197" t="s">
        <v>3531</v>
      </c>
      <c r="AO164" s="241" t="s">
        <v>828</v>
      </c>
      <c r="AP164" s="242" t="s">
        <v>910</v>
      </c>
      <c r="AQ164" s="242" t="s">
        <v>36</v>
      </c>
      <c r="AR164" s="242">
        <v>43200</v>
      </c>
      <c r="AS164" s="243">
        <f>VLOOKUP(B:B,[1]MICHELIN!$B:$K,8,0)</f>
        <v>19440</v>
      </c>
      <c r="AT164" s="243">
        <v>525</v>
      </c>
      <c r="AU164" s="211" t="s">
        <v>3956</v>
      </c>
      <c r="AV164" s="197" t="s">
        <v>513</v>
      </c>
      <c r="AW164" s="134" t="str">
        <f>IFERROR(VLOOKUP(AV:AV,Q商品!B:E,4,0),"")</f>
        <v>2023年製 Pilot Sport 4 S 215/45ZR17 91Y XL サマータイヤ 翌営業日発送</v>
      </c>
      <c r="AX164" s="134" t="str">
        <f>IFERROR(VLOOKUP(B:B,在庫!B:M,12,0),"")</f>
        <v>2023年製</v>
      </c>
      <c r="AY164" s="246">
        <f>VLOOKUP(B:B,在庫!B:K,10,0)</f>
        <v>4</v>
      </c>
      <c r="AZ164" s="244">
        <f>VLOOKUP(AL:AL,[1]MICHELIN!$B:$AH,32,0)</f>
        <v>605763414</v>
      </c>
      <c r="BA164" s="244">
        <f>VLOOKUP(AL:AL,[1]MICHELIN!$B:$AH,33,0)</f>
        <v>605763469</v>
      </c>
      <c r="BC164" s="11" t="s">
        <v>2055</v>
      </c>
    </row>
    <row r="165" spans="1:55" s="11" customFormat="1" ht="19.5" customHeight="1">
      <c r="A165" s="11">
        <f t="shared" si="40"/>
        <v>1</v>
      </c>
      <c r="B165" s="249">
        <f t="shared" si="41"/>
        <v>2254018158408</v>
      </c>
      <c r="C165" s="235">
        <f>VLOOKUP(B:B,[1]MICHELIN!$B:$K,9,0)</f>
        <v>2</v>
      </c>
      <c r="D165" s="11" t="s">
        <v>4677</v>
      </c>
      <c r="E165" s="11" t="s">
        <v>772</v>
      </c>
      <c r="F165" s="160" t="s">
        <v>6903</v>
      </c>
      <c r="G165" s="134"/>
      <c r="H165" s="132"/>
      <c r="I165" s="235">
        <f>VLOOKUP(B:B,[1]MICHELIN!$B:$K,10,0)</f>
        <v>6</v>
      </c>
      <c r="J165" s="132">
        <v>542</v>
      </c>
      <c r="K165" s="133" t="s">
        <v>1964</v>
      </c>
      <c r="L165" s="133">
        <v>36</v>
      </c>
      <c r="M165" s="135" t="s">
        <v>3998</v>
      </c>
      <c r="N165" s="236" t="s">
        <v>7274</v>
      </c>
      <c r="O165" s="236">
        <v>0</v>
      </c>
      <c r="P165" s="237">
        <v>29774</v>
      </c>
      <c r="Q165" s="238">
        <f t="shared" si="42"/>
        <v>26589.999999999996</v>
      </c>
      <c r="R165" s="144">
        <f t="shared" si="43"/>
        <v>0.11996991350131617</v>
      </c>
      <c r="S165" s="197">
        <v>1074476327</v>
      </c>
      <c r="T165" s="302" t="s">
        <v>7948</v>
      </c>
      <c r="U165" s="194">
        <f t="shared" si="57"/>
        <v>29774</v>
      </c>
      <c r="W165" s="239">
        <v>29774</v>
      </c>
      <c r="X165" s="136">
        <f t="shared" si="45"/>
        <v>23400</v>
      </c>
      <c r="Y165" s="240">
        <f t="shared" si="46"/>
        <v>26589.999999999996</v>
      </c>
      <c r="Z165" s="142">
        <f t="shared" si="47"/>
        <v>7.7315778867468321E-2</v>
      </c>
      <c r="AA165" s="137">
        <f t="shared" si="48"/>
        <v>0.11996991350131617</v>
      </c>
      <c r="AB165" s="145"/>
      <c r="AC165" s="189">
        <f t="shared" si="58"/>
        <v>29190</v>
      </c>
      <c r="AD165" s="187">
        <f t="shared" si="59"/>
        <v>32076</v>
      </c>
      <c r="AE165" s="129">
        <f t="shared" si="51"/>
        <v>2886.8399999999997</v>
      </c>
      <c r="AF165" s="130">
        <f t="shared" si="52"/>
        <v>584.83999999999969</v>
      </c>
      <c r="AG165" s="131">
        <f t="shared" si="53"/>
        <v>1.8232946751465261E-2</v>
      </c>
      <c r="AH165" s="138">
        <f t="shared" si="54"/>
        <v>2302</v>
      </c>
      <c r="AI165" s="139">
        <f t="shared" si="55"/>
        <v>7.1767053248534732E-2</v>
      </c>
      <c r="AJ165" s="139">
        <f t="shared" si="56"/>
        <v>0.1017369667498509</v>
      </c>
      <c r="AL165" s="197">
        <v>2254018158408</v>
      </c>
      <c r="AM165" s="197">
        <v>4985009692073</v>
      </c>
      <c r="AN165" s="197" t="s">
        <v>3534</v>
      </c>
      <c r="AO165" s="241" t="s">
        <v>828</v>
      </c>
      <c r="AP165" s="242" t="s">
        <v>925</v>
      </c>
      <c r="AQ165" s="242" t="s">
        <v>38</v>
      </c>
      <c r="AR165" s="242">
        <v>52000</v>
      </c>
      <c r="AS165" s="243">
        <f>VLOOKUP(B:B,[1]MICHELIN!$B:$K,8,0)</f>
        <v>23400</v>
      </c>
      <c r="AT165" s="243">
        <v>525</v>
      </c>
      <c r="AU165" s="211" t="s">
        <v>3956</v>
      </c>
      <c r="AV165" s="197" t="s">
        <v>583</v>
      </c>
      <c r="AW165" s="134" t="str">
        <f>IFERROR(VLOOKUP(AV:AV,Q商品!B:E,4,0),"")</f>
        <v>2022年製以降 Pilot Sport 4 S 225/40ZR18 92Y XL サマータイヤ 翌営業日発送</v>
      </c>
      <c r="AX165" s="134" t="str">
        <f>IFERROR(VLOOKUP(B:B,在庫!B:M,12,0),"")</f>
        <v>2022年製</v>
      </c>
      <c r="AY165" s="134">
        <f>VLOOKUP(B:B,在庫!B:K,10,0)</f>
        <v>3</v>
      </c>
      <c r="AZ165" s="244">
        <f>VLOOKUP(AL:AL,[1]MICHELIN!$B:$AH,32,0)</f>
        <v>605763411</v>
      </c>
      <c r="BA165" s="244">
        <f>VLOOKUP(AL:AL,[1]MICHELIN!$B:$AH,33,0)</f>
        <v>605763466</v>
      </c>
      <c r="BC165" s="11" t="s">
        <v>2055</v>
      </c>
    </row>
    <row r="166" spans="1:55" s="11" customFormat="1" ht="19.5" customHeight="1">
      <c r="A166" s="11">
        <f t="shared" si="40"/>
        <v>2</v>
      </c>
      <c r="B166" s="249">
        <f t="shared" si="41"/>
        <v>2254019158407</v>
      </c>
      <c r="C166" s="235">
        <f>VLOOKUP(B:B,[1]MICHELIN!$B:$K,9,0)</f>
        <v>14</v>
      </c>
      <c r="D166" s="11" t="s">
        <v>4677</v>
      </c>
      <c r="E166" s="11" t="s">
        <v>773</v>
      </c>
      <c r="F166" s="160" t="s">
        <v>6913</v>
      </c>
      <c r="G166" s="134"/>
      <c r="H166" s="132"/>
      <c r="I166" s="235">
        <f>VLOOKUP(B:B,[1]MICHELIN!$B:$K,10,0)</f>
        <v>6</v>
      </c>
      <c r="J166" s="132">
        <v>1362</v>
      </c>
      <c r="K166" s="133" t="s">
        <v>1964</v>
      </c>
      <c r="L166" s="133">
        <v>37</v>
      </c>
      <c r="M166" s="135" t="s">
        <v>2024</v>
      </c>
      <c r="N166" s="236" t="s">
        <v>3984</v>
      </c>
      <c r="O166" s="236" t="s">
        <v>2381</v>
      </c>
      <c r="P166" s="237">
        <v>36900</v>
      </c>
      <c r="Q166" s="238">
        <f t="shared" si="42"/>
        <v>32590.909090909088</v>
      </c>
      <c r="R166" s="144">
        <f t="shared" si="43"/>
        <v>0.11754532775453271</v>
      </c>
      <c r="S166" s="197">
        <v>1074476784</v>
      </c>
      <c r="T166" s="302" t="s">
        <v>7949</v>
      </c>
      <c r="U166" s="194">
        <f t="shared" si="57"/>
        <v>36900</v>
      </c>
      <c r="W166" s="239">
        <v>36900</v>
      </c>
      <c r="X166" s="136">
        <f t="shared" si="45"/>
        <v>28760</v>
      </c>
      <c r="Y166" s="240">
        <f t="shared" si="46"/>
        <v>32590.909090909088</v>
      </c>
      <c r="Z166" s="142">
        <f t="shared" si="47"/>
        <v>0.1073259052924791</v>
      </c>
      <c r="AA166" s="137">
        <f t="shared" si="48"/>
        <v>0.11754532775453271</v>
      </c>
      <c r="AB166" s="145">
        <v>9</v>
      </c>
      <c r="AC166" s="189">
        <f t="shared" si="58"/>
        <v>36176</v>
      </c>
      <c r="AD166" s="187">
        <f t="shared" si="59"/>
        <v>39753</v>
      </c>
      <c r="AE166" s="129">
        <f t="shared" si="51"/>
        <v>3577.77</v>
      </c>
      <c r="AF166" s="130">
        <f t="shared" si="52"/>
        <v>724.77</v>
      </c>
      <c r="AG166" s="131">
        <f t="shared" si="53"/>
        <v>1.8231831559882273E-2</v>
      </c>
      <c r="AH166" s="138">
        <f t="shared" si="54"/>
        <v>2853</v>
      </c>
      <c r="AI166" s="139">
        <f t="shared" si="55"/>
        <v>7.1768168440117727E-2</v>
      </c>
      <c r="AJ166" s="139">
        <f t="shared" si="56"/>
        <v>9.9313496194650436E-2</v>
      </c>
      <c r="AK166" s="11" t="s">
        <v>150</v>
      </c>
      <c r="AL166" s="197">
        <v>2254019158407</v>
      </c>
      <c r="AM166" s="197">
        <v>4985009689028</v>
      </c>
      <c r="AN166" s="197" t="s">
        <v>3539</v>
      </c>
      <c r="AO166" s="241" t="s">
        <v>828</v>
      </c>
      <c r="AP166" s="242" t="s">
        <v>829</v>
      </c>
      <c r="AQ166" s="242" t="s">
        <v>124</v>
      </c>
      <c r="AR166" s="242">
        <v>63900</v>
      </c>
      <c r="AS166" s="243">
        <f>VLOOKUP(B:B,[1]MICHELIN!$B:$K,8,0)</f>
        <v>28760</v>
      </c>
      <c r="AT166" s="243">
        <v>1050</v>
      </c>
      <c r="AU166" s="211" t="s">
        <v>3956</v>
      </c>
      <c r="AV166" s="197" t="s">
        <v>582</v>
      </c>
      <c r="AW166" s="134" t="str">
        <f>IFERROR(VLOOKUP(AV:AV,Q商品!B:E,4,0),"")</f>
        <v>2023年製 Pilot Sport 4 S 225/40ZR19 93Y XL サマータイヤ 翌営業日発送</v>
      </c>
      <c r="AX166" s="134" t="str">
        <f>IFERROR(VLOOKUP(B:B,在庫!B:M,12,0),"")</f>
        <v>2023年製</v>
      </c>
      <c r="AY166" s="246">
        <f>VLOOKUP(B:B,在庫!B:K,10,0)</f>
        <v>2</v>
      </c>
      <c r="AZ166" s="244">
        <f>VLOOKUP(AL:AL,[1]MICHELIN!$B:$AH,32,0)</f>
        <v>605763418</v>
      </c>
      <c r="BA166" s="244">
        <f>VLOOKUP(AL:AL,[1]MICHELIN!$B:$AH,33,0)</f>
        <v>605763473</v>
      </c>
      <c r="BC166" s="11" t="s">
        <v>150</v>
      </c>
    </row>
    <row r="167" spans="1:55" s="11" customFormat="1" ht="19.5" customHeight="1">
      <c r="A167" s="247">
        <f t="shared" si="40"/>
        <v>2</v>
      </c>
      <c r="B167" s="261">
        <f t="shared" si="41"/>
        <v>2254019159879</v>
      </c>
      <c r="C167" s="235">
        <f>VLOOKUP(B:B,[1]MICHELIN!$B:$K,9,0)</f>
        <v>12</v>
      </c>
      <c r="D167" s="11" t="s">
        <v>4677</v>
      </c>
      <c r="E167" s="11" t="s">
        <v>773</v>
      </c>
      <c r="F167" s="160" t="s">
        <v>6913</v>
      </c>
      <c r="G167" s="134"/>
      <c r="H167" s="132"/>
      <c r="I167" s="235">
        <f>VLOOKUP(B:B,[1]MICHELIN!$B:$K,10,0)</f>
        <v>0</v>
      </c>
      <c r="J167" s="132"/>
      <c r="K167" s="133" t="s">
        <v>1964</v>
      </c>
      <c r="L167" s="133">
        <v>37</v>
      </c>
      <c r="M167" s="135" t="s">
        <v>2024</v>
      </c>
      <c r="N167" s="236" t="s">
        <v>3984</v>
      </c>
      <c r="O167" s="236" t="s">
        <v>2381</v>
      </c>
      <c r="P167" s="237">
        <v>36900</v>
      </c>
      <c r="Q167" s="238">
        <f t="shared" si="42"/>
        <v>32590.909090909088</v>
      </c>
      <c r="R167" s="144">
        <f t="shared" si="43"/>
        <v>0.27737517433751735</v>
      </c>
      <c r="S167" s="248">
        <v>1074476325</v>
      </c>
      <c r="T167" s="304" t="s">
        <v>7950</v>
      </c>
      <c r="U167" s="194">
        <f t="shared" si="57"/>
        <v>36900</v>
      </c>
      <c r="W167" s="239">
        <v>36900</v>
      </c>
      <c r="X167" s="136">
        <f t="shared" si="45"/>
        <v>23551</v>
      </c>
      <c r="Y167" s="240">
        <f t="shared" si="46"/>
        <v>32590.909090909088</v>
      </c>
      <c r="Z167" s="142">
        <f t="shared" si="47"/>
        <v>0.1073259052924791</v>
      </c>
      <c r="AA167" s="137">
        <f t="shared" si="48"/>
        <v>0.27737517433751735</v>
      </c>
      <c r="AB167" s="145"/>
      <c r="AC167" s="189">
        <f t="shared" si="58"/>
        <v>36176</v>
      </c>
      <c r="AD167" s="187">
        <f t="shared" si="59"/>
        <v>39753</v>
      </c>
      <c r="AE167" s="129">
        <f t="shared" si="51"/>
        <v>3577.77</v>
      </c>
      <c r="AF167" s="130">
        <f t="shared" si="52"/>
        <v>724.77</v>
      </c>
      <c r="AG167" s="131">
        <f t="shared" si="53"/>
        <v>1.8231831559882273E-2</v>
      </c>
      <c r="AH167" s="138">
        <f t="shared" si="54"/>
        <v>2853</v>
      </c>
      <c r="AI167" s="139">
        <f t="shared" si="55"/>
        <v>7.1768168440117727E-2</v>
      </c>
      <c r="AJ167" s="139">
        <f t="shared" si="56"/>
        <v>0.25914334277763507</v>
      </c>
      <c r="AL167" s="197">
        <v>2254019159879</v>
      </c>
      <c r="AM167" s="197">
        <v>4985009689028</v>
      </c>
      <c r="AN167" s="197" t="s">
        <v>152</v>
      </c>
      <c r="AO167" s="241" t="s">
        <v>1315</v>
      </c>
      <c r="AP167" s="242" t="s">
        <v>829</v>
      </c>
      <c r="AQ167" s="242" t="s">
        <v>124</v>
      </c>
      <c r="AR167" s="242" t="s">
        <v>152</v>
      </c>
      <c r="AS167" s="243">
        <v>23551</v>
      </c>
      <c r="AT167" s="243">
        <v>1050</v>
      </c>
      <c r="AU167" s="211" t="s">
        <v>3957</v>
      </c>
      <c r="AV167" s="197" t="s">
        <v>601</v>
      </c>
      <c r="AW167" s="134" t="str">
        <f>IFERROR(VLOOKUP(AV:AV,Q商品!B:E,4,0),"")</f>
        <v>2022年製 Pilot Sport 4 S 225/40ZR19 93Y XL サマータイヤ 翌営業日発送</v>
      </c>
      <c r="AX167" s="134" t="str">
        <f>IFERROR(VLOOKUP(B:B,在庫!B:M,12,0),"")</f>
        <v/>
      </c>
      <c r="AY167" s="246" t="e">
        <f>VLOOKUP(B:B,在庫!B:K,10,0)</f>
        <v>#N/A</v>
      </c>
      <c r="AZ167" s="244" t="s">
        <v>152</v>
      </c>
      <c r="BA167" s="244" t="s">
        <v>152</v>
      </c>
      <c r="BC167" s="11" t="s">
        <v>2055</v>
      </c>
    </row>
    <row r="168" spans="1:55" s="11" customFormat="1" ht="19.5" customHeight="1">
      <c r="A168" s="11">
        <f t="shared" si="40"/>
        <v>1</v>
      </c>
      <c r="B168" s="249">
        <f t="shared" si="41"/>
        <v>2254517158404</v>
      </c>
      <c r="C168" s="235">
        <f>VLOOKUP(B:B,[1]MICHELIN!$B:$K,9,0)</f>
        <v>4</v>
      </c>
      <c r="D168" s="11" t="s">
        <v>4677</v>
      </c>
      <c r="E168" s="11" t="s">
        <v>774</v>
      </c>
      <c r="F168" s="160" t="s">
        <v>6904</v>
      </c>
      <c r="G168" s="134"/>
      <c r="H168" s="132"/>
      <c r="I168" s="235">
        <f>VLOOKUP(B:B,[1]MICHELIN!$B:$K,10,0)</f>
        <v>6</v>
      </c>
      <c r="J168" s="132">
        <v>993</v>
      </c>
      <c r="K168" s="133" t="s">
        <v>1964</v>
      </c>
      <c r="L168" s="133">
        <v>38</v>
      </c>
      <c r="M168" s="135" t="s">
        <v>3998</v>
      </c>
      <c r="N168" s="236" t="s">
        <v>2417</v>
      </c>
      <c r="O168" s="236" t="s">
        <v>2015</v>
      </c>
      <c r="P168" s="237">
        <v>24900</v>
      </c>
      <c r="Q168" s="238">
        <f t="shared" si="42"/>
        <v>22159.090909090908</v>
      </c>
      <c r="R168" s="144">
        <f t="shared" si="43"/>
        <v>9.6082051282051245E-2</v>
      </c>
      <c r="S168" s="197">
        <v>1074476330</v>
      </c>
      <c r="T168" s="306" t="s">
        <v>7951</v>
      </c>
      <c r="U168" s="194">
        <f t="shared" si="57"/>
        <v>24900</v>
      </c>
      <c r="W168" s="239">
        <v>24900</v>
      </c>
      <c r="X168" s="136">
        <f t="shared" si="45"/>
        <v>20030</v>
      </c>
      <c r="Y168" s="240">
        <f t="shared" si="46"/>
        <v>22159.090909090908</v>
      </c>
      <c r="Z168" s="142">
        <f t="shared" si="47"/>
        <v>7.7309236947791238E-2</v>
      </c>
      <c r="AA168" s="137">
        <f t="shared" si="48"/>
        <v>9.6082051282051245E-2</v>
      </c>
      <c r="AB168" s="145">
        <v>1</v>
      </c>
      <c r="AC168" s="189">
        <f t="shared" si="58"/>
        <v>24411</v>
      </c>
      <c r="AD168" s="187">
        <f t="shared" si="59"/>
        <v>26825</v>
      </c>
      <c r="AE168" s="129">
        <f t="shared" si="51"/>
        <v>2414.25</v>
      </c>
      <c r="AF168" s="130">
        <f t="shared" si="52"/>
        <v>489.25</v>
      </c>
      <c r="AG168" s="131">
        <f t="shared" si="53"/>
        <v>1.8238583410997204E-2</v>
      </c>
      <c r="AH168" s="138">
        <f t="shared" si="54"/>
        <v>1925</v>
      </c>
      <c r="AI168" s="139">
        <f t="shared" si="55"/>
        <v>7.1761416589002799E-2</v>
      </c>
      <c r="AJ168" s="139">
        <f t="shared" si="56"/>
        <v>7.7843467871054034E-2</v>
      </c>
      <c r="AL168" s="197">
        <v>2254517158404</v>
      </c>
      <c r="AM168" s="197">
        <v>4985009683057</v>
      </c>
      <c r="AN168" s="197" t="s">
        <v>3532</v>
      </c>
      <c r="AO168" s="241" t="s">
        <v>828</v>
      </c>
      <c r="AP168" s="242" t="s">
        <v>927</v>
      </c>
      <c r="AQ168" s="242" t="s">
        <v>37</v>
      </c>
      <c r="AR168" s="242">
        <v>44500</v>
      </c>
      <c r="AS168" s="243">
        <f>VLOOKUP(B:B,[1]MICHELIN!$B:$K,8,0)</f>
        <v>20030</v>
      </c>
      <c r="AT168" s="243">
        <v>525</v>
      </c>
      <c r="AU168" s="211" t="s">
        <v>3956</v>
      </c>
      <c r="AV168" s="197" t="s">
        <v>509</v>
      </c>
      <c r="AW168" s="134" t="str">
        <f>IFERROR(VLOOKUP(AV:AV,Q商品!B:E,4,0),"")</f>
        <v>2023年 Pilot Sport 4 S 225/45ZR17 94Y XL サマータイヤ 翌営業日発送</v>
      </c>
      <c r="AX168" s="134" t="str">
        <f>IFERROR(VLOOKUP(B:B,在庫!B:M,12,0),"")</f>
        <v>2023年製</v>
      </c>
      <c r="AY168" s="246">
        <f>VLOOKUP(B:B,在庫!B:K,10,0)</f>
        <v>1</v>
      </c>
      <c r="AZ168" s="244">
        <f>VLOOKUP(AL:AL,[1]MICHELIN!$B:$AH,32,0)</f>
        <v>605763413</v>
      </c>
      <c r="BA168" s="244">
        <f>VLOOKUP(AL:AL,[1]MICHELIN!$B:$AH,33,0)</f>
        <v>605763468</v>
      </c>
      <c r="BC168" s="11" t="s">
        <v>2055</v>
      </c>
    </row>
    <row r="169" spans="1:55" s="11" customFormat="1" ht="19.5" customHeight="1">
      <c r="A169" s="11">
        <f t="shared" si="40"/>
        <v>1</v>
      </c>
      <c r="B169" s="249">
        <f t="shared" si="41"/>
        <v>2254518158403</v>
      </c>
      <c r="C169" s="235">
        <f>VLOOKUP(B:B,[1]MICHELIN!$B:$K,9,0)</f>
        <v>8</v>
      </c>
      <c r="D169" s="11" t="s">
        <v>4677</v>
      </c>
      <c r="E169" s="11" t="s">
        <v>775</v>
      </c>
      <c r="F169" s="160" t="s">
        <v>8442</v>
      </c>
      <c r="G169" s="134"/>
      <c r="H169" s="132"/>
      <c r="I169" s="235">
        <f>VLOOKUP(B:B,[1]MICHELIN!$B:$K,10,0)</f>
        <v>6</v>
      </c>
      <c r="J169" s="132"/>
      <c r="K169" s="133" t="s">
        <v>1964</v>
      </c>
      <c r="L169" s="133">
        <v>39</v>
      </c>
      <c r="M169" s="135"/>
      <c r="N169" s="236"/>
      <c r="O169" s="236"/>
      <c r="P169" s="237"/>
      <c r="Q169" s="238">
        <f t="shared" si="42"/>
        <v>-954.5454545454545</v>
      </c>
      <c r="R169" s="144">
        <f t="shared" si="43"/>
        <v>25.42</v>
      </c>
      <c r="S169" s="197">
        <v>1074476328</v>
      </c>
      <c r="T169" s="303" t="s">
        <v>7952</v>
      </c>
      <c r="U169" s="194">
        <f t="shared" si="57"/>
        <v>29213.238600000001</v>
      </c>
      <c r="W169" s="239">
        <v>29213.238600000001</v>
      </c>
      <c r="X169" s="136">
        <f t="shared" si="45"/>
        <v>23310</v>
      </c>
      <c r="Y169" s="240">
        <f t="shared" si="46"/>
        <v>25602.94418181818</v>
      </c>
      <c r="Z169" s="142" t="str">
        <f t="shared" si="47"/>
        <v/>
      </c>
      <c r="AA169" s="137">
        <f t="shared" si="48"/>
        <v>8.9557832315492247E-2</v>
      </c>
      <c r="AB169" s="145"/>
      <c r="AC169" s="189">
        <f t="shared" si="58"/>
        <v>28640</v>
      </c>
      <c r="AD169" s="187">
        <f t="shared" si="59"/>
        <v>31472</v>
      </c>
      <c r="AE169" s="129">
        <f t="shared" si="51"/>
        <v>2832.48</v>
      </c>
      <c r="AF169" s="130">
        <f t="shared" si="52"/>
        <v>573.71860000000061</v>
      </c>
      <c r="AG169" s="131">
        <f t="shared" si="53"/>
        <v>1.8229492882562297E-2</v>
      </c>
      <c r="AH169" s="138">
        <f t="shared" si="54"/>
        <v>2258.7613999999994</v>
      </c>
      <c r="AI169" s="139">
        <f t="shared" si="55"/>
        <v>7.177050711743771E-2</v>
      </c>
      <c r="AJ169" s="139">
        <f t="shared" si="56"/>
        <v>7.1328339432929946E-2</v>
      </c>
      <c r="AL169" s="197">
        <v>2254518158403</v>
      </c>
      <c r="AM169" s="197">
        <v>4985009692080</v>
      </c>
      <c r="AN169" s="197" t="s">
        <v>3535</v>
      </c>
      <c r="AO169" s="241" t="s">
        <v>828</v>
      </c>
      <c r="AP169" s="242" t="s">
        <v>929</v>
      </c>
      <c r="AQ169" s="242" t="s">
        <v>40</v>
      </c>
      <c r="AR169" s="242">
        <v>51800</v>
      </c>
      <c r="AS169" s="243">
        <f>VLOOKUP(B:B,[1]MICHELIN!$B:$K,8,0)</f>
        <v>23310</v>
      </c>
      <c r="AT169" s="243">
        <v>1050</v>
      </c>
      <c r="AU169" s="211" t="s">
        <v>3956</v>
      </c>
      <c r="AV169" s="197" t="s">
        <v>600</v>
      </c>
      <c r="AW169" s="134" t="str">
        <f>IFERROR(VLOOKUP(AV:AV,Q商品!B:E,4,0),"")</f>
        <v>2023年製 Pilot Sport 4 S 225/45ZR18 95Y XL サマータイヤ 翌営業日発送</v>
      </c>
      <c r="AX169" s="134" t="str">
        <f>IFERROR(VLOOKUP(B:B,在庫!B:M,12,0),"")</f>
        <v>2023年製</v>
      </c>
      <c r="AY169" s="134">
        <f>VLOOKUP(B:B,在庫!B:K,10,0)</f>
        <v>3</v>
      </c>
      <c r="AZ169" s="244">
        <f>VLOOKUP(AL:AL,[1]MICHELIN!$B:$AH,32,0)</f>
        <v>605763410</v>
      </c>
      <c r="BA169" s="244">
        <f>VLOOKUP(AL:AL,[1]MICHELIN!$B:$AH,33,0)</f>
        <v>605763465</v>
      </c>
      <c r="BC169" s="11" t="s">
        <v>2055</v>
      </c>
    </row>
    <row r="170" spans="1:55" s="11" customFormat="1" ht="19.5" customHeight="1">
      <c r="A170" s="11">
        <f t="shared" si="40"/>
        <v>1</v>
      </c>
      <c r="B170" s="249">
        <f t="shared" si="41"/>
        <v>2254519158402</v>
      </c>
      <c r="C170" s="235">
        <f>VLOOKUP(B:B,[1]MICHELIN!$B:$K,9,0)</f>
        <v>6</v>
      </c>
      <c r="D170" s="11" t="s">
        <v>4677</v>
      </c>
      <c r="E170" s="11" t="s">
        <v>776</v>
      </c>
      <c r="F170" s="160" t="s">
        <v>8443</v>
      </c>
      <c r="G170" s="134"/>
      <c r="H170" s="132"/>
      <c r="I170" s="235">
        <f>VLOOKUP(B:B,[1]MICHELIN!$B:$K,10,0)</f>
        <v>8</v>
      </c>
      <c r="J170" s="132"/>
      <c r="K170" s="133" t="s">
        <v>1964</v>
      </c>
      <c r="L170" s="133">
        <v>40</v>
      </c>
      <c r="M170" s="135"/>
      <c r="N170" s="236"/>
      <c r="O170" s="236"/>
      <c r="P170" s="237"/>
      <c r="Q170" s="238">
        <f t="shared" si="42"/>
        <v>-954.5454545454545</v>
      </c>
      <c r="R170" s="144">
        <f t="shared" si="43"/>
        <v>26.928571428571431</v>
      </c>
      <c r="S170" s="197">
        <v>1074476510</v>
      </c>
      <c r="T170" s="303" t="s">
        <v>7953</v>
      </c>
      <c r="U170" s="194">
        <f t="shared" si="57"/>
        <v>0</v>
      </c>
      <c r="W170" s="239"/>
      <c r="X170" s="136">
        <f t="shared" si="45"/>
        <v>24750</v>
      </c>
      <c r="Y170" s="240">
        <f t="shared" si="46"/>
        <v>-954.5454545454545</v>
      </c>
      <c r="Z170" s="142" t="str">
        <f t="shared" si="47"/>
        <v/>
      </c>
      <c r="AA170" s="137">
        <f t="shared" si="48"/>
        <v>26.928571428571431</v>
      </c>
      <c r="AB170" s="145"/>
      <c r="AC170" s="189">
        <f t="shared" si="58"/>
        <v>0</v>
      </c>
      <c r="AD170" s="187">
        <f t="shared" si="59"/>
        <v>0</v>
      </c>
      <c r="AE170" s="129">
        <f t="shared" si="51"/>
        <v>0</v>
      </c>
      <c r="AF170" s="130">
        <f t="shared" si="52"/>
        <v>0</v>
      </c>
      <c r="AG170" s="131" t="str">
        <f t="shared" si="53"/>
        <v/>
      </c>
      <c r="AH170" s="138">
        <f t="shared" si="54"/>
        <v>0</v>
      </c>
      <c r="AI170" s="139" t="str">
        <f t="shared" si="55"/>
        <v/>
      </c>
      <c r="AJ170" s="139" t="str">
        <f t="shared" si="56"/>
        <v/>
      </c>
      <c r="AL170" s="197">
        <v>2254519158402</v>
      </c>
      <c r="AM170" s="197">
        <v>4985009689035</v>
      </c>
      <c r="AN170" s="197" t="s">
        <v>3542</v>
      </c>
      <c r="AO170" s="241" t="s">
        <v>828</v>
      </c>
      <c r="AP170" s="242" t="s">
        <v>1224</v>
      </c>
      <c r="AQ170" s="242" t="s">
        <v>108</v>
      </c>
      <c r="AR170" s="242">
        <v>55000</v>
      </c>
      <c r="AS170" s="243">
        <v>24750</v>
      </c>
      <c r="AT170" s="243">
        <v>1050</v>
      </c>
      <c r="AU170" s="211" t="s">
        <v>3956</v>
      </c>
      <c r="AV170" s="197" t="s">
        <v>521</v>
      </c>
      <c r="AW170" s="134" t="str">
        <f>IFERROR(VLOOKUP(AV:AV,Q商品!B:E,4,0),"")</f>
        <v>2023年製 Pilot Sport 4 S 225/45ZR19 96Y XL サマータイヤ 翌営業日発送</v>
      </c>
      <c r="AX170" s="134" t="str">
        <f>IFERROR(VLOOKUP(B:B,在庫!B:M,12,0),"")</f>
        <v>2023年製</v>
      </c>
      <c r="AY170" s="134">
        <f>VLOOKUP(B:B,在庫!B:K,10,0)</f>
        <v>3</v>
      </c>
      <c r="AZ170" s="244">
        <v>605763420</v>
      </c>
      <c r="BA170" s="244">
        <v>605763475</v>
      </c>
      <c r="BC170" s="11" t="s">
        <v>2055</v>
      </c>
    </row>
    <row r="171" spans="1:55" s="11" customFormat="1" ht="19.5" customHeight="1">
      <c r="A171" s="11">
        <f t="shared" si="40"/>
        <v>2</v>
      </c>
      <c r="B171" s="249">
        <f t="shared" si="41"/>
        <v>2353519158402</v>
      </c>
      <c r="C171" s="235">
        <f>VLOOKUP(B:B,[1]MICHELIN!$B:$K,9,0)</f>
        <v>7</v>
      </c>
      <c r="D171" s="11" t="s">
        <v>4677</v>
      </c>
      <c r="E171" s="11" t="s">
        <v>1104</v>
      </c>
      <c r="F171" s="160" t="s">
        <v>8444</v>
      </c>
      <c r="G171" s="134"/>
      <c r="H171" s="132"/>
      <c r="I171" s="235">
        <f>VLOOKUP(B:B,[1]MICHELIN!$B:$K,10,0)</f>
        <v>6</v>
      </c>
      <c r="J171" s="132"/>
      <c r="K171" s="133" t="s">
        <v>1964</v>
      </c>
      <c r="L171" s="133">
        <v>41</v>
      </c>
      <c r="M171" s="135" t="s">
        <v>2024</v>
      </c>
      <c r="N171" s="236" t="s">
        <v>2480</v>
      </c>
      <c r="O171" s="236" t="s">
        <v>2381</v>
      </c>
      <c r="P171" s="237">
        <v>34800</v>
      </c>
      <c r="Q171" s="238">
        <f t="shared" si="42"/>
        <v>30681.81818181818</v>
      </c>
      <c r="R171" s="144">
        <f t="shared" si="43"/>
        <v>0.12130370370370365</v>
      </c>
      <c r="S171" s="197">
        <v>1074476582</v>
      </c>
      <c r="T171" s="303" t="s">
        <v>7954</v>
      </c>
      <c r="U171" s="194">
        <f t="shared" si="57"/>
        <v>34800</v>
      </c>
      <c r="W171" s="239">
        <v>34800</v>
      </c>
      <c r="X171" s="136">
        <f t="shared" si="45"/>
        <v>26960</v>
      </c>
      <c r="Y171" s="240">
        <f t="shared" si="46"/>
        <v>30681.81818181818</v>
      </c>
      <c r="Z171" s="142">
        <f t="shared" si="47"/>
        <v>0.10920118343195262</v>
      </c>
      <c r="AA171" s="137">
        <f t="shared" si="48"/>
        <v>0.12130370370370365</v>
      </c>
      <c r="AB171" s="145"/>
      <c r="AC171" s="189">
        <f t="shared" si="58"/>
        <v>34117</v>
      </c>
      <c r="AD171" s="187">
        <f t="shared" si="59"/>
        <v>37491</v>
      </c>
      <c r="AE171" s="129">
        <f t="shared" si="51"/>
        <v>3374.19</v>
      </c>
      <c r="AF171" s="130">
        <f t="shared" si="52"/>
        <v>683.19</v>
      </c>
      <c r="AG171" s="131">
        <f t="shared" si="53"/>
        <v>1.8222773465631753E-2</v>
      </c>
      <c r="AH171" s="138">
        <f t="shared" si="54"/>
        <v>2691</v>
      </c>
      <c r="AI171" s="139">
        <f t="shared" si="55"/>
        <v>7.1777226534368244E-2</v>
      </c>
      <c r="AJ171" s="139">
        <f t="shared" si="56"/>
        <v>0.1030809302380719</v>
      </c>
      <c r="AL171" s="197">
        <v>2353519158402</v>
      </c>
      <c r="AM171" s="200">
        <v>4985009689042</v>
      </c>
      <c r="AN171" s="200" t="s">
        <v>3536</v>
      </c>
      <c r="AO171" s="254" t="s">
        <v>828</v>
      </c>
      <c r="AP171" s="260" t="s">
        <v>1138</v>
      </c>
      <c r="AQ171" s="256" t="s">
        <v>125</v>
      </c>
      <c r="AR171" s="243">
        <v>59900</v>
      </c>
      <c r="AS171" s="243">
        <v>26960</v>
      </c>
      <c r="AT171" s="243">
        <v>1050</v>
      </c>
      <c r="AU171" s="211" t="s">
        <v>3956</v>
      </c>
      <c r="AV171" s="197" t="s">
        <v>532</v>
      </c>
      <c r="AW171" s="134" t="str">
        <f>IFERROR(VLOOKUP(AV:AV,Q商品!B:E,4,0),"")</f>
        <v>2023年製 Pilot Sport 4 S 235/35ZR19 91Y XL サマータイヤ 翌営業日発送</v>
      </c>
      <c r="AX171" s="134" t="str">
        <f>IFERROR(VLOOKUP(B:B,在庫!B:M,12,0),"")</f>
        <v>2023年製</v>
      </c>
      <c r="AY171" s="246">
        <f>VLOOKUP(B:B,在庫!B:K,10,0)</f>
        <v>2</v>
      </c>
      <c r="AZ171" s="244">
        <v>605763417</v>
      </c>
      <c r="BA171" s="244">
        <v>605763472</v>
      </c>
      <c r="BC171" s="11" t="s">
        <v>2055</v>
      </c>
    </row>
    <row r="172" spans="1:55" s="11" customFormat="1" ht="19.5" customHeight="1">
      <c r="A172" s="11">
        <f t="shared" si="40"/>
        <v>1</v>
      </c>
      <c r="B172" s="249">
        <f t="shared" si="41"/>
        <v>2354019158404</v>
      </c>
      <c r="C172" s="235">
        <f>VLOOKUP(B:B,[1]MICHELIN!$B:$K,9,0)</f>
        <v>9</v>
      </c>
      <c r="D172" s="11" t="s">
        <v>4677</v>
      </c>
      <c r="E172" s="11" t="s">
        <v>5612</v>
      </c>
      <c r="F172" s="160" t="s">
        <v>7275</v>
      </c>
      <c r="G172" s="134"/>
      <c r="H172" s="132"/>
      <c r="I172" s="235">
        <f>VLOOKUP(B:B,[1]MICHELIN!$B:$K,10,0)</f>
        <v>1</v>
      </c>
      <c r="J172" s="132">
        <v>301</v>
      </c>
      <c r="K172" s="133" t="s">
        <v>1964</v>
      </c>
      <c r="L172" s="133">
        <v>42</v>
      </c>
      <c r="M172" s="135" t="s">
        <v>3998</v>
      </c>
      <c r="N172" s="236" t="s">
        <v>7276</v>
      </c>
      <c r="O172" s="236" t="s">
        <v>2015</v>
      </c>
      <c r="P172" s="237">
        <v>34100</v>
      </c>
      <c r="Q172" s="238">
        <f t="shared" si="42"/>
        <v>30045.454545454544</v>
      </c>
      <c r="R172" s="144">
        <f t="shared" si="43"/>
        <v>0.1073524962178517</v>
      </c>
      <c r="S172" s="197">
        <v>1074476751</v>
      </c>
      <c r="T172" s="302" t="s">
        <v>7956</v>
      </c>
      <c r="U172" s="194">
        <f t="shared" si="57"/>
        <v>34100</v>
      </c>
      <c r="W172" s="239">
        <v>34100</v>
      </c>
      <c r="X172" s="136">
        <f t="shared" si="45"/>
        <v>26820</v>
      </c>
      <c r="Y172" s="240">
        <f t="shared" si="46"/>
        <v>30045.454545454544</v>
      </c>
      <c r="Z172" s="142">
        <f t="shared" si="47"/>
        <v>7.733137829912029E-2</v>
      </c>
      <c r="AA172" s="137">
        <f t="shared" si="48"/>
        <v>0.1073524962178517</v>
      </c>
      <c r="AB172" s="145"/>
      <c r="AC172" s="189">
        <f t="shared" si="58"/>
        <v>33431</v>
      </c>
      <c r="AD172" s="187">
        <f t="shared" si="59"/>
        <v>36737</v>
      </c>
      <c r="AE172" s="129">
        <f t="shared" si="51"/>
        <v>3306.33</v>
      </c>
      <c r="AF172" s="130">
        <f t="shared" si="52"/>
        <v>669.32999999999993</v>
      </c>
      <c r="AG172" s="131">
        <f t="shared" si="53"/>
        <v>1.8219506219887306E-2</v>
      </c>
      <c r="AH172" s="138">
        <f t="shared" si="54"/>
        <v>2637</v>
      </c>
      <c r="AI172" s="139">
        <f t="shared" si="55"/>
        <v>7.1780493780112697E-2</v>
      </c>
      <c r="AJ172" s="139">
        <f t="shared" si="56"/>
        <v>8.9132989997964401E-2</v>
      </c>
      <c r="AL172" s="197">
        <v>2354019158404</v>
      </c>
      <c r="AM172" s="197">
        <v>4985009689059</v>
      </c>
      <c r="AN172" s="197" t="s">
        <v>3540</v>
      </c>
      <c r="AO172" s="241" t="s">
        <v>828</v>
      </c>
      <c r="AP172" s="242" t="s">
        <v>945</v>
      </c>
      <c r="AQ172" s="242" t="s">
        <v>101</v>
      </c>
      <c r="AR172" s="242">
        <v>59600</v>
      </c>
      <c r="AS172" s="243">
        <v>26820</v>
      </c>
      <c r="AT172" s="243">
        <v>1050</v>
      </c>
      <c r="AU172" s="211" t="s">
        <v>3956</v>
      </c>
      <c r="AV172" s="197" t="s">
        <v>475</v>
      </c>
      <c r="AW172" s="134" t="str">
        <f>IFERROR(VLOOKUP(AV:AV,Q商品!B:E,4,0),"")</f>
        <v>2023年製 Pilot Sport 4 S 235/40ZR19 96Y XL サマータイヤ 翌営業日発送</v>
      </c>
      <c r="AX172" s="134" t="str">
        <f>IFERROR(VLOOKUP(B:B,在庫!B:M,12,0),"")</f>
        <v>2023年製</v>
      </c>
      <c r="AY172" s="134">
        <f>VLOOKUP(B:B,在庫!B:K,10,0)</f>
        <v>1</v>
      </c>
      <c r="AZ172" s="244">
        <v>605763419</v>
      </c>
      <c r="BA172" s="244">
        <v>605763474</v>
      </c>
      <c r="BC172" s="11" t="s">
        <v>2055</v>
      </c>
    </row>
    <row r="173" spans="1:55" s="11" customFormat="1" ht="19.5" customHeight="1">
      <c r="A173" s="11">
        <f t="shared" si="40"/>
        <v>1</v>
      </c>
      <c r="B173" s="249">
        <f t="shared" si="41"/>
        <v>2453519158409</v>
      </c>
      <c r="C173" s="235">
        <f>VLOOKUP(B:B,[1]MICHELIN!$B:$K,9,0)</f>
        <v>14</v>
      </c>
      <c r="D173" s="11" t="s">
        <v>6144</v>
      </c>
      <c r="E173" s="11" t="s">
        <v>777</v>
      </c>
      <c r="F173" s="160" t="s">
        <v>6905</v>
      </c>
      <c r="G173" s="134"/>
      <c r="H173" s="132"/>
      <c r="I173" s="235">
        <f>VLOOKUP(B:B,[1]MICHELIN!$B:$K,10,0)</f>
        <v>6</v>
      </c>
      <c r="J173" s="132">
        <v>301</v>
      </c>
      <c r="K173" s="133" t="s">
        <v>1964</v>
      </c>
      <c r="L173" s="133">
        <v>43</v>
      </c>
      <c r="M173" s="135" t="s">
        <v>2024</v>
      </c>
      <c r="N173" s="236" t="s">
        <v>3985</v>
      </c>
      <c r="O173" s="236" t="s">
        <v>2381</v>
      </c>
      <c r="P173" s="237">
        <v>37400</v>
      </c>
      <c r="Q173" s="238">
        <f t="shared" si="42"/>
        <v>33045.454545454544</v>
      </c>
      <c r="R173" s="144">
        <f t="shared" si="43"/>
        <v>5.7661623108665711E-2</v>
      </c>
      <c r="S173" s="197">
        <v>1074476783</v>
      </c>
      <c r="T173" s="303" t="s">
        <v>7957</v>
      </c>
      <c r="U173" s="194">
        <f t="shared" si="57"/>
        <v>38770</v>
      </c>
      <c r="W173" s="239">
        <v>38770</v>
      </c>
      <c r="X173" s="136">
        <f t="shared" si="45"/>
        <v>31140</v>
      </c>
      <c r="Y173" s="240">
        <f t="shared" si="46"/>
        <v>34290.909090909088</v>
      </c>
      <c r="Z173" s="142">
        <f t="shared" si="47"/>
        <v>0.14747252747252748</v>
      </c>
      <c r="AA173" s="137">
        <f t="shared" si="48"/>
        <v>9.1887592788971295E-2</v>
      </c>
      <c r="AB173" s="334" t="s">
        <v>8715</v>
      </c>
      <c r="AC173" s="189">
        <f t="shared" si="58"/>
        <v>38009</v>
      </c>
      <c r="AD173" s="187">
        <f t="shared" si="59"/>
        <v>41768</v>
      </c>
      <c r="AE173" s="129">
        <f t="shared" si="51"/>
        <v>3759.12</v>
      </c>
      <c r="AF173" s="130">
        <f t="shared" si="52"/>
        <v>761.11999999999989</v>
      </c>
      <c r="AG173" s="131">
        <f t="shared" si="53"/>
        <v>1.8222562727446847E-2</v>
      </c>
      <c r="AH173" s="138">
        <f t="shared" si="54"/>
        <v>2998</v>
      </c>
      <c r="AI173" s="139">
        <f t="shared" si="55"/>
        <v>7.1777437272553146E-2</v>
      </c>
      <c r="AJ173" s="139">
        <f t="shared" si="56"/>
        <v>7.3665030061524445E-2</v>
      </c>
      <c r="AL173" s="197">
        <v>2453519158409</v>
      </c>
      <c r="AM173" s="197">
        <v>4985009689066</v>
      </c>
      <c r="AN173" s="197" t="s">
        <v>3537</v>
      </c>
      <c r="AO173" s="241" t="s">
        <v>828</v>
      </c>
      <c r="AP173" s="242" t="s">
        <v>1140</v>
      </c>
      <c r="AQ173" s="242" t="s">
        <v>126</v>
      </c>
      <c r="AR173" s="242">
        <v>69200</v>
      </c>
      <c r="AS173" s="243">
        <v>31140</v>
      </c>
      <c r="AT173" s="243">
        <v>1050</v>
      </c>
      <c r="AU173" s="211" t="s">
        <v>3956</v>
      </c>
      <c r="AV173" s="197" t="s">
        <v>519</v>
      </c>
      <c r="AW173" s="134" t="str">
        <f>IFERROR(VLOOKUP(AV:AV,Q商品!B:E,4,0),"")</f>
        <v>2023年製 Pilot Sport 4 S 245/35ZR19 93Y XL サマータイヤ 翌営業日発送</v>
      </c>
      <c r="AX173" s="134" t="str">
        <f>IFERROR(VLOOKUP(B:B,在庫!B:M,12,0),"")</f>
        <v>2023年製</v>
      </c>
      <c r="AY173" s="246">
        <f>VLOOKUP(B:B,在庫!B:K,10,0)</f>
        <v>2</v>
      </c>
      <c r="AZ173" s="244">
        <v>605763421</v>
      </c>
      <c r="BA173" s="244">
        <v>605763476</v>
      </c>
      <c r="BC173" s="11" t="s">
        <v>2055</v>
      </c>
    </row>
    <row r="174" spans="1:55" s="11" customFormat="1" ht="19.5" customHeight="1">
      <c r="A174" s="247">
        <f t="shared" si="40"/>
        <v>2</v>
      </c>
      <c r="B174" s="261">
        <f t="shared" si="41"/>
        <v>2453520159877</v>
      </c>
      <c r="C174" s="235">
        <f>VLOOKUP(B:B,[1]MICHELIN!$B:$K,9,0)</f>
        <v>0</v>
      </c>
      <c r="D174" s="11" t="s">
        <v>4677</v>
      </c>
      <c r="E174" s="11" t="s">
        <v>778</v>
      </c>
      <c r="F174" s="160" t="s">
        <v>8445</v>
      </c>
      <c r="G174" s="134"/>
      <c r="H174" s="132"/>
      <c r="I174" s="235">
        <f>VLOOKUP(B:B,[1]MICHELIN!$B:$K,10,0)</f>
        <v>32</v>
      </c>
      <c r="J174" s="132">
        <v>1402</v>
      </c>
      <c r="K174" s="133" t="s">
        <v>1964</v>
      </c>
      <c r="L174" s="133">
        <v>44</v>
      </c>
      <c r="M174" s="135" t="s">
        <v>2024</v>
      </c>
      <c r="N174" s="236" t="s">
        <v>8844</v>
      </c>
      <c r="O174" s="236" t="s">
        <v>2381</v>
      </c>
      <c r="P174" s="237">
        <v>46500</v>
      </c>
      <c r="Q174" s="238">
        <f t="shared" si="42"/>
        <v>41318.181818181816</v>
      </c>
      <c r="R174" s="144">
        <f t="shared" si="43"/>
        <v>0.2132519251925192</v>
      </c>
      <c r="S174" s="248">
        <v>1074476199</v>
      </c>
      <c r="T174" s="302" t="s">
        <v>7958</v>
      </c>
      <c r="U174" s="194">
        <f t="shared" si="57"/>
        <v>46500</v>
      </c>
      <c r="W174" s="239">
        <v>46500</v>
      </c>
      <c r="X174" s="136">
        <f t="shared" si="45"/>
        <v>32507</v>
      </c>
      <c r="Y174" s="240">
        <f t="shared" si="46"/>
        <v>41318.181818181816</v>
      </c>
      <c r="Z174" s="142">
        <f t="shared" si="47"/>
        <v>0.10101098901098893</v>
      </c>
      <c r="AA174" s="137">
        <f t="shared" si="48"/>
        <v>0.2132519251925192</v>
      </c>
      <c r="AB174" s="145" t="s">
        <v>8851</v>
      </c>
      <c r="AC174" s="189">
        <f t="shared" si="58"/>
        <v>45588</v>
      </c>
      <c r="AD174" s="187">
        <f t="shared" si="59"/>
        <v>50096</v>
      </c>
      <c r="AE174" s="129">
        <f t="shared" si="51"/>
        <v>4508.6399999999994</v>
      </c>
      <c r="AF174" s="130">
        <f t="shared" si="52"/>
        <v>912.63999999999942</v>
      </c>
      <c r="AG174" s="131">
        <f t="shared" si="53"/>
        <v>1.8217821782178206E-2</v>
      </c>
      <c r="AH174" s="138">
        <f t="shared" si="54"/>
        <v>3596</v>
      </c>
      <c r="AI174" s="139">
        <f t="shared" si="55"/>
        <v>7.1782178217821777E-2</v>
      </c>
      <c r="AJ174" s="139">
        <f t="shared" si="56"/>
        <v>0.195034103410341</v>
      </c>
      <c r="AL174" s="197">
        <v>2453520159877</v>
      </c>
      <c r="AM174" s="197">
        <v>4985009689189</v>
      </c>
      <c r="AN174" s="197" t="s">
        <v>152</v>
      </c>
      <c r="AO174" s="241" t="s">
        <v>1315</v>
      </c>
      <c r="AP174" s="242" t="s">
        <v>1141</v>
      </c>
      <c r="AQ174" s="242" t="s">
        <v>129</v>
      </c>
      <c r="AR174" s="242" t="s">
        <v>152</v>
      </c>
      <c r="AS174" s="243">
        <f>VLOOKUP(B:B,[1]MICHELIN!$B:$K,8,0)</f>
        <v>32507</v>
      </c>
      <c r="AT174" s="243">
        <v>1050</v>
      </c>
      <c r="AU174" s="211" t="s">
        <v>3957</v>
      </c>
      <c r="AV174" s="197" t="s">
        <v>543</v>
      </c>
      <c r="AW174" s="134" t="str">
        <f>IFERROR(VLOOKUP(AV:AV,Q商品!B:E,4,0),"")</f>
        <v>2023年製 Pilot Sport 4 S 245/35ZR20 95Y XL サマータイヤ 翌営業日発送</v>
      </c>
      <c r="AX174" s="134" t="str">
        <f>IFERROR(VLOOKUP(B:B,在庫!B:M,12,0),"")</f>
        <v>2022年製</v>
      </c>
      <c r="AY174" s="134">
        <f>VLOOKUP(B:B,在庫!B:K,10,0)</f>
        <v>2</v>
      </c>
      <c r="AZ174" s="244" t="str">
        <f>VLOOKUP(AL:AL,[1]MICHELIN!$B:$AH,32,0)</f>
        <v/>
      </c>
      <c r="BA174" s="244" t="str">
        <f>VLOOKUP(AL:AL,[1]MICHELIN!$B:$AH,33,0)</f>
        <v/>
      </c>
      <c r="BC174" s="11" t="s">
        <v>2055</v>
      </c>
    </row>
    <row r="175" spans="1:55" s="11" customFormat="1" ht="19.5" customHeight="1">
      <c r="A175" s="11">
        <f t="shared" si="40"/>
        <v>1</v>
      </c>
      <c r="B175" s="249">
        <f t="shared" si="41"/>
        <v>2454019158401</v>
      </c>
      <c r="C175" s="235">
        <f>VLOOKUP(B:B,[1]MICHELIN!$B:$K,9,0)</f>
        <v>4</v>
      </c>
      <c r="D175" s="11" t="s">
        <v>4677</v>
      </c>
      <c r="E175" s="11" t="s">
        <v>779</v>
      </c>
      <c r="F175" s="160" t="s">
        <v>6906</v>
      </c>
      <c r="G175" s="134"/>
      <c r="H175" s="132"/>
      <c r="I175" s="235">
        <f>VLOOKUP(B:B,[1]MICHELIN!$B:$K,10,0)</f>
        <v>4</v>
      </c>
      <c r="J175" s="132" t="s">
        <v>824</v>
      </c>
      <c r="K175" s="133" t="s">
        <v>1964</v>
      </c>
      <c r="L175" s="133">
        <v>45</v>
      </c>
      <c r="M175" s="135" t="s">
        <v>6946</v>
      </c>
      <c r="N175" s="236">
        <v>43440</v>
      </c>
      <c r="O175" s="236">
        <v>0</v>
      </c>
      <c r="P175" s="237">
        <v>43440</v>
      </c>
      <c r="Q175" s="238">
        <f t="shared" si="42"/>
        <v>38536.363636363632</v>
      </c>
      <c r="R175" s="144">
        <f t="shared" si="43"/>
        <v>0.28171738617598485</v>
      </c>
      <c r="S175" s="197">
        <v>1074476479</v>
      </c>
      <c r="T175" s="302" t="s">
        <v>7960</v>
      </c>
      <c r="U175" s="194">
        <f t="shared" si="57"/>
        <v>43440</v>
      </c>
      <c r="W175" s="239">
        <v>43440</v>
      </c>
      <c r="X175" s="136">
        <f t="shared" si="45"/>
        <v>27680</v>
      </c>
      <c r="Y175" s="240">
        <f t="shared" si="46"/>
        <v>38536.363636363632</v>
      </c>
      <c r="Z175" s="142">
        <f t="shared" si="47"/>
        <v>7.7348066298342566E-2</v>
      </c>
      <c r="AA175" s="137">
        <f t="shared" si="48"/>
        <v>0.28171738617598485</v>
      </c>
      <c r="AB175" s="145"/>
      <c r="AC175" s="189">
        <f t="shared" si="58"/>
        <v>42588</v>
      </c>
      <c r="AD175" s="187">
        <f t="shared" si="59"/>
        <v>46800</v>
      </c>
      <c r="AE175" s="129">
        <f t="shared" si="51"/>
        <v>4212</v>
      </c>
      <c r="AF175" s="130">
        <f t="shared" si="52"/>
        <v>852</v>
      </c>
      <c r="AG175" s="131">
        <f t="shared" si="53"/>
        <v>1.8205128205128204E-2</v>
      </c>
      <c r="AH175" s="138">
        <f t="shared" si="54"/>
        <v>3360</v>
      </c>
      <c r="AI175" s="139">
        <f t="shared" si="55"/>
        <v>7.179487179487179E-2</v>
      </c>
      <c r="AJ175" s="139">
        <f t="shared" si="56"/>
        <v>0.26351225797085664</v>
      </c>
      <c r="AL175" s="197">
        <v>2454019158401</v>
      </c>
      <c r="AM175" s="197">
        <v>4985009689301</v>
      </c>
      <c r="AN175" s="197" t="s">
        <v>3541</v>
      </c>
      <c r="AO175" s="241" t="s">
        <v>828</v>
      </c>
      <c r="AP175" s="242" t="s">
        <v>1124</v>
      </c>
      <c r="AQ175" s="242" t="s">
        <v>106</v>
      </c>
      <c r="AR175" s="242">
        <v>61500</v>
      </c>
      <c r="AS175" s="243">
        <v>27680</v>
      </c>
      <c r="AT175" s="243">
        <v>1050</v>
      </c>
      <c r="AU175" s="211" t="s">
        <v>3956</v>
      </c>
      <c r="AV175" s="197" t="s">
        <v>510</v>
      </c>
      <c r="AW175" s="134" t="str">
        <f>IFERROR(VLOOKUP(AV:AV,Q商品!B:E,4,0),"")</f>
        <v>2023年製 Pilot Sport 4 S 245/40ZR19 98Y XL サマータイヤ 翌営業日発送</v>
      </c>
      <c r="AX175" s="134" t="str">
        <f>IFERROR(VLOOKUP(B:B,在庫!B:M,12,0),"")</f>
        <v>2023年製</v>
      </c>
      <c r="AY175" s="134">
        <f>VLOOKUP(B:B,在庫!B:K,10,0)</f>
        <v>1</v>
      </c>
      <c r="AZ175" s="244">
        <v>605763416</v>
      </c>
      <c r="BA175" s="244">
        <v>605763471</v>
      </c>
      <c r="BC175" s="11" t="s">
        <v>2055</v>
      </c>
    </row>
    <row r="176" spans="1:55" s="11" customFormat="1" ht="19.5" customHeight="1">
      <c r="A176" s="11">
        <f t="shared" si="40"/>
        <v>1</v>
      </c>
      <c r="B176" s="249">
        <f t="shared" si="41"/>
        <v>2454020158407</v>
      </c>
      <c r="C176" s="235">
        <f>VLOOKUP(B:B,[1]MICHELIN!$B:$K,9,0)</f>
        <v>11</v>
      </c>
      <c r="D176" s="11" t="s">
        <v>4677</v>
      </c>
      <c r="E176" s="11" t="s">
        <v>1105</v>
      </c>
      <c r="F176" s="160" t="s">
        <v>7277</v>
      </c>
      <c r="G176" s="134"/>
      <c r="H176" s="132"/>
      <c r="I176" s="235">
        <f>VLOOKUP(B:B,[1]MICHELIN!$B:$K,10,0)</f>
        <v>4</v>
      </c>
      <c r="J176" s="132">
        <v>1402</v>
      </c>
      <c r="K176" s="133" t="s">
        <v>1964</v>
      </c>
      <c r="L176" s="133">
        <v>46</v>
      </c>
      <c r="M176" s="135" t="s">
        <v>3998</v>
      </c>
      <c r="N176" s="236">
        <v>40434</v>
      </c>
      <c r="O176" s="236">
        <v>0</v>
      </c>
      <c r="P176" s="237">
        <v>40434</v>
      </c>
      <c r="Q176" s="238">
        <f t="shared" si="42"/>
        <v>35803.63636363636</v>
      </c>
      <c r="R176" s="144">
        <f t="shared" si="43"/>
        <v>0.12271480804387561</v>
      </c>
      <c r="S176" s="197">
        <v>1074476326</v>
      </c>
      <c r="T176" s="302" t="s">
        <v>8845</v>
      </c>
      <c r="U176" s="194">
        <f t="shared" si="57"/>
        <v>40434</v>
      </c>
      <c r="W176" s="239">
        <v>40434</v>
      </c>
      <c r="X176" s="136">
        <f t="shared" si="45"/>
        <v>31410</v>
      </c>
      <c r="Y176" s="240">
        <f t="shared" si="46"/>
        <v>35803.63636363636</v>
      </c>
      <c r="Z176" s="142">
        <f t="shared" si="47"/>
        <v>7.733590542612645E-2</v>
      </c>
      <c r="AA176" s="137">
        <f t="shared" si="48"/>
        <v>0.12271480804387561</v>
      </c>
      <c r="AB176" s="145">
        <v>1</v>
      </c>
      <c r="AC176" s="189">
        <f t="shared" si="58"/>
        <v>39641</v>
      </c>
      <c r="AD176" s="187">
        <f t="shared" si="59"/>
        <v>43561</v>
      </c>
      <c r="AE176" s="129">
        <f t="shared" si="51"/>
        <v>3920.49</v>
      </c>
      <c r="AF176" s="130">
        <f t="shared" si="52"/>
        <v>793.48999999999978</v>
      </c>
      <c r="AG176" s="131">
        <f t="shared" si="53"/>
        <v>1.8215605702348425E-2</v>
      </c>
      <c r="AH176" s="138">
        <f t="shared" si="54"/>
        <v>3127</v>
      </c>
      <c r="AI176" s="139">
        <f t="shared" si="55"/>
        <v>7.1784394297651571E-2</v>
      </c>
      <c r="AJ176" s="139">
        <f t="shared" si="56"/>
        <v>0.10449920234152718</v>
      </c>
      <c r="AL176" s="197">
        <v>2454020158407</v>
      </c>
      <c r="AM176" s="197">
        <v>4985009689196</v>
      </c>
      <c r="AN176" s="197" t="s">
        <v>3544</v>
      </c>
      <c r="AO176" s="241" t="s">
        <v>828</v>
      </c>
      <c r="AP176" s="242" t="s">
        <v>1142</v>
      </c>
      <c r="AQ176" s="242" t="s">
        <v>128</v>
      </c>
      <c r="AR176" s="242">
        <v>69800</v>
      </c>
      <c r="AS176" s="243">
        <f>VLOOKUP(B:B,[1]MICHELIN!$B:$K,8,0)</f>
        <v>31410</v>
      </c>
      <c r="AT176" s="243">
        <v>1050</v>
      </c>
      <c r="AU176" s="211" t="s">
        <v>3956</v>
      </c>
      <c r="AV176" s="197" t="s">
        <v>598</v>
      </c>
      <c r="AW176" s="134" t="str">
        <f>IFERROR(VLOOKUP(AV:AV,Q商品!B:E,4,0),"")</f>
        <v>2023年製 Pilot Sport 4 S 245/40ZR20 99Y XL サマータイヤ 翌営業日発送</v>
      </c>
      <c r="AX176" s="134" t="str">
        <f>IFERROR(VLOOKUP(B:B,在庫!B:M,12,0),"")</f>
        <v>2023年製</v>
      </c>
      <c r="AY176" s="134">
        <f>VLOOKUP(B:B,在庫!B:K,10,0)</f>
        <v>3</v>
      </c>
      <c r="AZ176" s="244">
        <f>VLOOKUP(AL:AL,[1]MICHELIN!$B:$AH,32,0)</f>
        <v>605775417</v>
      </c>
      <c r="BA176" s="244">
        <f>VLOOKUP(AL:AL,[1]MICHELIN!$B:$AH,33,0)</f>
        <v>605775107</v>
      </c>
      <c r="BC176" s="11" t="s">
        <v>2055</v>
      </c>
    </row>
    <row r="177" spans="1:55" s="11" customFormat="1" ht="19.5" customHeight="1">
      <c r="A177" s="247">
        <f t="shared" si="40"/>
        <v>1</v>
      </c>
      <c r="B177" s="261">
        <f t="shared" si="41"/>
        <v>2553019159873</v>
      </c>
      <c r="C177" s="235">
        <f>VLOOKUP(B:B,[1]MICHELIN!$B:$K,9,0)</f>
        <v>0</v>
      </c>
      <c r="D177" s="11" t="s">
        <v>4677</v>
      </c>
      <c r="E177" s="11" t="s">
        <v>679</v>
      </c>
      <c r="F177" s="160" t="s">
        <v>6907</v>
      </c>
      <c r="G177" s="134"/>
      <c r="H177" s="132"/>
      <c r="I177" s="235">
        <f>VLOOKUP(B:B,[1]MICHELIN!$B:$K,10,0)</f>
        <v>18</v>
      </c>
      <c r="J177" s="132" t="s">
        <v>12</v>
      </c>
      <c r="K177" s="133" t="s">
        <v>1964</v>
      </c>
      <c r="L177" s="133">
        <v>47</v>
      </c>
      <c r="M177" s="135" t="s">
        <v>3998</v>
      </c>
      <c r="N177" s="236" t="s">
        <v>8846</v>
      </c>
      <c r="O177" s="236" t="s">
        <v>2015</v>
      </c>
      <c r="P177" s="237">
        <v>43968</v>
      </c>
      <c r="Q177" s="238">
        <f t="shared" si="42"/>
        <v>39016.363636363632</v>
      </c>
      <c r="R177" s="144">
        <f t="shared" si="43"/>
        <v>0.15335523556549691</v>
      </c>
      <c r="S177" s="248">
        <v>1074476647</v>
      </c>
      <c r="T177" s="306" t="s">
        <v>7961</v>
      </c>
      <c r="U177" s="194">
        <f t="shared" si="57"/>
        <v>43968.834000000003</v>
      </c>
      <c r="W177" s="185">
        <v>43968.834000000003</v>
      </c>
      <c r="X177" s="136">
        <f t="shared" si="45"/>
        <v>33033</v>
      </c>
      <c r="Y177" s="240">
        <f t="shared" si="46"/>
        <v>39017.121818181819</v>
      </c>
      <c r="Z177" s="142">
        <f t="shared" si="47"/>
        <v>7.7351710334788937E-2</v>
      </c>
      <c r="AA177" s="137">
        <f t="shared" si="48"/>
        <v>0.15337168759058087</v>
      </c>
      <c r="AB177" s="145">
        <v>1</v>
      </c>
      <c r="AC177" s="189">
        <f t="shared" si="58"/>
        <v>43106</v>
      </c>
      <c r="AD177" s="187">
        <f t="shared" si="59"/>
        <v>47369</v>
      </c>
      <c r="AE177" s="129">
        <f t="shared" si="51"/>
        <v>4263.21</v>
      </c>
      <c r="AF177" s="130">
        <f t="shared" si="52"/>
        <v>863.0440000000026</v>
      </c>
      <c r="AG177" s="131">
        <f t="shared" si="53"/>
        <v>1.8219595093837797E-2</v>
      </c>
      <c r="AH177" s="138">
        <f t="shared" si="54"/>
        <v>3400.1659999999974</v>
      </c>
      <c r="AI177" s="139">
        <f t="shared" si="55"/>
        <v>7.1780404906162207E-2</v>
      </c>
      <c r="AJ177" s="139">
        <f t="shared" si="56"/>
        <v>0.13515209249674306</v>
      </c>
      <c r="AL177" s="197">
        <v>2553019159873</v>
      </c>
      <c r="AM177" s="197" t="s">
        <v>152</v>
      </c>
      <c r="AN177" s="197" t="s">
        <v>152</v>
      </c>
      <c r="AO177" s="241" t="s">
        <v>1315</v>
      </c>
      <c r="AP177" s="242" t="s">
        <v>1318</v>
      </c>
      <c r="AQ177" s="242" t="s">
        <v>886</v>
      </c>
      <c r="AR177" s="242" t="s">
        <v>152</v>
      </c>
      <c r="AS177" s="243">
        <f>VLOOKUP(B:B,[1]MICHELIN!$B:$K,8,0)</f>
        <v>33033</v>
      </c>
      <c r="AT177" s="243">
        <v>1050</v>
      </c>
      <c r="AU177" s="211" t="s">
        <v>3957</v>
      </c>
      <c r="AV177" s="197" t="s">
        <v>597</v>
      </c>
      <c r="AW177" s="134" t="str">
        <f>IFERROR(VLOOKUP(AV:AV,Q商品!B:E,4,0),"")</f>
        <v>2022年製 Pilot Sport 4 S 255/30ZR19 91Y XL ZP サマータイヤ 翌営業日発送</v>
      </c>
      <c r="AX177" s="134" t="str">
        <f>IFERROR(VLOOKUP(B:B,在庫!B:M,12,0),"")</f>
        <v>2022年製</v>
      </c>
      <c r="AY177" s="134">
        <f>VLOOKUP(B:B,在庫!B:K,10,0)</f>
        <v>1</v>
      </c>
      <c r="AZ177" s="244" t="str">
        <f>VLOOKUP(AL:AL,[1]MICHELIN!$B:$AH,32,0)</f>
        <v/>
      </c>
      <c r="BA177" s="244" t="str">
        <f>VLOOKUP(AL:AL,[1]MICHELIN!$B:$AH,33,0)</f>
        <v/>
      </c>
      <c r="BC177" s="11" t="s">
        <v>2055</v>
      </c>
    </row>
    <row r="178" spans="1:55" s="11" customFormat="1" ht="19.5" customHeight="1">
      <c r="A178" s="11">
        <f t="shared" si="40"/>
        <v>2</v>
      </c>
      <c r="B178" s="249">
        <f t="shared" si="41"/>
        <v>2553519158406</v>
      </c>
      <c r="C178" s="235">
        <f>VLOOKUP(B:B,[1]MICHELIN!$B:$K,9,0)</f>
        <v>6</v>
      </c>
      <c r="D178" s="11" t="s">
        <v>4677</v>
      </c>
      <c r="E178" s="11" t="s">
        <v>5616</v>
      </c>
      <c r="F178" s="160" t="s">
        <v>6908</v>
      </c>
      <c r="G178" s="134"/>
      <c r="H178" s="132"/>
      <c r="I178" s="235">
        <f>VLOOKUP(B:B,[1]MICHELIN!$B:$K,10,0)</f>
        <v>14</v>
      </c>
      <c r="J178" s="132" t="s">
        <v>12</v>
      </c>
      <c r="K178" s="133" t="s">
        <v>1964</v>
      </c>
      <c r="L178" s="133">
        <v>48</v>
      </c>
      <c r="M178" s="135" t="s">
        <v>2017</v>
      </c>
      <c r="N178" s="236" t="s">
        <v>6947</v>
      </c>
      <c r="O178" s="236" t="s">
        <v>2015</v>
      </c>
      <c r="P178" s="237">
        <v>42000</v>
      </c>
      <c r="Q178" s="238">
        <f t="shared" si="42"/>
        <v>37227.272727272721</v>
      </c>
      <c r="R178" s="144">
        <f t="shared" si="43"/>
        <v>6.9230769230769068E-2</v>
      </c>
      <c r="S178" s="197">
        <v>1074476740</v>
      </c>
      <c r="T178" s="304" t="s">
        <v>7962</v>
      </c>
      <c r="U178" s="194">
        <f t="shared" si="57"/>
        <v>42100</v>
      </c>
      <c r="V178" s="11">
        <v>900</v>
      </c>
      <c r="W178" s="239">
        <v>43000</v>
      </c>
      <c r="X178" s="136">
        <f t="shared" si="45"/>
        <v>34650</v>
      </c>
      <c r="Y178" s="240">
        <f t="shared" si="46"/>
        <v>38136.363636363632</v>
      </c>
      <c r="Z178" s="142">
        <f t="shared" si="47"/>
        <v>7.9904761904761923E-2</v>
      </c>
      <c r="AA178" s="137">
        <f t="shared" si="48"/>
        <v>9.1418355184743644E-2</v>
      </c>
      <c r="AB178" s="145">
        <v>3</v>
      </c>
      <c r="AC178" s="189">
        <f t="shared" si="58"/>
        <v>41274</v>
      </c>
      <c r="AD178" s="187">
        <f t="shared" si="59"/>
        <v>45356</v>
      </c>
      <c r="AE178" s="129">
        <f t="shared" si="51"/>
        <v>4082.04</v>
      </c>
      <c r="AF178" s="130">
        <f t="shared" si="52"/>
        <v>826.04</v>
      </c>
      <c r="AG178" s="131">
        <f t="shared" si="53"/>
        <v>1.8212364406032275E-2</v>
      </c>
      <c r="AH178" s="138">
        <f t="shared" si="54"/>
        <v>3256</v>
      </c>
      <c r="AI178" s="139">
        <f t="shared" si="55"/>
        <v>7.1787635593967725E-2</v>
      </c>
      <c r="AJ178" s="139">
        <f t="shared" si="56"/>
        <v>7.3205990778711372E-2</v>
      </c>
      <c r="AL178" s="197">
        <v>2553519158406</v>
      </c>
      <c r="AM178" s="197">
        <v>4985009689080</v>
      </c>
      <c r="AN178" s="197" t="s">
        <v>3538</v>
      </c>
      <c r="AO178" s="241" t="s">
        <v>828</v>
      </c>
      <c r="AP178" s="242" t="s">
        <v>969</v>
      </c>
      <c r="AQ178" s="242" t="s">
        <v>100</v>
      </c>
      <c r="AR178" s="242">
        <v>77000</v>
      </c>
      <c r="AS178" s="243">
        <f>VLOOKUP(B:B,[1]MICHELIN!$B:$K,8,0)</f>
        <v>34650</v>
      </c>
      <c r="AT178" s="243">
        <v>1050</v>
      </c>
      <c r="AU178" s="211" t="s">
        <v>3956</v>
      </c>
      <c r="AV178" s="197" t="s">
        <v>541</v>
      </c>
      <c r="AW178" s="134" t="str">
        <f>IFERROR(VLOOKUP(AV:AV,Q商品!B:E,4,0),"")</f>
        <v>2023年製 Pilot Sport 4 S 255/35ZR19 96Y XL サマータイヤ 翌営業日発送</v>
      </c>
      <c r="AX178" s="134" t="str">
        <f>IFERROR(VLOOKUP(B:B,在庫!B:M,12,0),"")</f>
        <v>2023年製</v>
      </c>
      <c r="AY178" s="134">
        <f>VLOOKUP(B:B,在庫!B:K,10,0)</f>
        <v>2</v>
      </c>
      <c r="AZ178" s="244">
        <f>VLOOKUP(AL:AL,[1]MICHELIN!$B:$AH,32,0)</f>
        <v>605763415</v>
      </c>
      <c r="BA178" s="244">
        <f>VLOOKUP(AL:AL,[1]MICHELIN!$B:$AH,33,0)</f>
        <v>605763470</v>
      </c>
      <c r="BC178" s="11" t="s">
        <v>2055</v>
      </c>
    </row>
    <row r="179" spans="1:55" s="11" customFormat="1" ht="19.5" customHeight="1">
      <c r="A179" s="247">
        <f t="shared" si="40"/>
        <v>1</v>
      </c>
      <c r="B179" s="261">
        <f t="shared" si="41"/>
        <v>2753519159872</v>
      </c>
      <c r="C179" s="235">
        <f>VLOOKUP(B:B,[1]MICHELIN!$B:$K,9,0)</f>
        <v>3</v>
      </c>
      <c r="D179" s="11" t="s">
        <v>4677</v>
      </c>
      <c r="E179" s="11" t="s">
        <v>781</v>
      </c>
      <c r="F179" s="160" t="s">
        <v>8447</v>
      </c>
      <c r="G179" s="134"/>
      <c r="H179" s="132"/>
      <c r="I179" s="235">
        <f>VLOOKUP(B:B,[1]MICHELIN!$B:$K,10,0)</f>
        <v>0</v>
      </c>
      <c r="J179" s="132"/>
      <c r="K179" s="133" t="s">
        <v>1964</v>
      </c>
      <c r="L179" s="133">
        <v>52</v>
      </c>
      <c r="M179" s="135"/>
      <c r="N179" s="236"/>
      <c r="O179" s="236"/>
      <c r="P179" s="237"/>
      <c r="Q179" s="238">
        <f t="shared" si="42"/>
        <v>-954.5454545454545</v>
      </c>
      <c r="R179" s="144">
        <f t="shared" si="43"/>
        <v>33.905714285714289</v>
      </c>
      <c r="S179" s="248">
        <v>1074476648</v>
      </c>
      <c r="T179" s="303" t="s">
        <v>7966</v>
      </c>
      <c r="U179" s="194">
        <f t="shared" si="57"/>
        <v>0</v>
      </c>
      <c r="W179" s="239"/>
      <c r="X179" s="136">
        <f t="shared" si="45"/>
        <v>31410</v>
      </c>
      <c r="Y179" s="240">
        <f t="shared" si="46"/>
        <v>-954.5454545454545</v>
      </c>
      <c r="Z179" s="142" t="str">
        <f t="shared" si="47"/>
        <v/>
      </c>
      <c r="AA179" s="137">
        <f t="shared" si="48"/>
        <v>33.905714285714289</v>
      </c>
      <c r="AB179" s="145"/>
      <c r="AC179" s="189">
        <f t="shared" si="58"/>
        <v>0</v>
      </c>
      <c r="AD179" s="187">
        <f t="shared" si="59"/>
        <v>0</v>
      </c>
      <c r="AE179" s="129">
        <f t="shared" si="51"/>
        <v>0</v>
      </c>
      <c r="AF179" s="130">
        <f t="shared" si="52"/>
        <v>0</v>
      </c>
      <c r="AG179" s="131" t="str">
        <f t="shared" si="53"/>
        <v/>
      </c>
      <c r="AH179" s="138">
        <f t="shared" si="54"/>
        <v>0</v>
      </c>
      <c r="AI179" s="139" t="str">
        <f t="shared" si="55"/>
        <v/>
      </c>
      <c r="AJ179" s="139" t="str">
        <f t="shared" si="56"/>
        <v/>
      </c>
      <c r="AL179" s="197">
        <v>2753519159872</v>
      </c>
      <c r="AM179" s="197" t="s">
        <v>152</v>
      </c>
      <c r="AN179" s="197" t="s">
        <v>152</v>
      </c>
      <c r="AO179" s="241" t="s">
        <v>1315</v>
      </c>
      <c r="AP179" s="242" t="s">
        <v>1321</v>
      </c>
      <c r="AQ179" s="242" t="s">
        <v>122</v>
      </c>
      <c r="AR179" s="242" t="s">
        <v>152</v>
      </c>
      <c r="AS179" s="243">
        <v>31410</v>
      </c>
      <c r="AT179" s="243">
        <v>1050</v>
      </c>
      <c r="AU179" s="211" t="s">
        <v>3957</v>
      </c>
      <c r="AV179" s="197" t="s">
        <v>522</v>
      </c>
      <c r="AW179" s="134" t="str">
        <f>IFERROR(VLOOKUP(AV:AV,Q商品!B:E,4,0),"")</f>
        <v>2022年製 Pilot Sport 4 S 275/35ZR19 96Y サマータイヤ 翌営業日発送</v>
      </c>
      <c r="AX179" s="134" t="str">
        <f>IFERROR(VLOOKUP(B:B,在庫!B:M,12,0),"")</f>
        <v/>
      </c>
      <c r="AY179" s="134" t="e">
        <f>VLOOKUP(B:B,在庫!B:K,10,0)</f>
        <v>#N/A</v>
      </c>
      <c r="AZ179" s="244" t="s">
        <v>152</v>
      </c>
      <c r="BA179" s="244" t="s">
        <v>152</v>
      </c>
      <c r="BC179" s="11" t="s">
        <v>150</v>
      </c>
    </row>
    <row r="180" spans="1:55" s="11" customFormat="1" ht="19.5" customHeight="1">
      <c r="A180" s="11">
        <f t="shared" si="40"/>
        <v>1</v>
      </c>
      <c r="B180" s="249">
        <f t="shared" si="41"/>
        <v>2054017158603</v>
      </c>
      <c r="C180" s="235">
        <f>VLOOKUP(B:B,[1]MICHELIN!$B:$K,9,0)</f>
        <v>40</v>
      </c>
      <c r="D180" s="11" t="s">
        <v>4677</v>
      </c>
      <c r="E180" s="11" t="s">
        <v>5621</v>
      </c>
      <c r="F180" s="160" t="s">
        <v>6909</v>
      </c>
      <c r="G180" s="134"/>
      <c r="H180" s="132"/>
      <c r="I180" s="235">
        <f>VLOOKUP(B:B,[1]MICHELIN!$B:$K,10,0)</f>
        <v>3</v>
      </c>
      <c r="J180" s="132">
        <v>465</v>
      </c>
      <c r="K180" s="133" t="s">
        <v>1964</v>
      </c>
      <c r="L180" s="133">
        <v>53</v>
      </c>
      <c r="M180" s="135" t="s">
        <v>3998</v>
      </c>
      <c r="N180" s="236" t="s">
        <v>2482</v>
      </c>
      <c r="O180" s="236" t="s">
        <v>2015</v>
      </c>
      <c r="P180" s="237">
        <v>22500</v>
      </c>
      <c r="Q180" s="238">
        <f t="shared" si="42"/>
        <v>19977.272727272724</v>
      </c>
      <c r="R180" s="144">
        <f t="shared" si="43"/>
        <v>9.8976109215016927E-2</v>
      </c>
      <c r="S180" s="197">
        <v>1074476025</v>
      </c>
      <c r="T180" s="302" t="s">
        <v>7967</v>
      </c>
      <c r="U180" s="194">
        <f t="shared" si="57"/>
        <v>22500</v>
      </c>
      <c r="W180" s="239">
        <v>22500</v>
      </c>
      <c r="X180" s="136">
        <f t="shared" si="45"/>
        <v>18000</v>
      </c>
      <c r="Y180" s="240">
        <f t="shared" si="46"/>
        <v>19977.272727272724</v>
      </c>
      <c r="Z180" s="142">
        <f t="shared" si="47"/>
        <v>7.7288888888888962E-2</v>
      </c>
      <c r="AA180" s="137">
        <f t="shared" si="48"/>
        <v>9.8976109215016927E-2</v>
      </c>
      <c r="AB180" s="145">
        <v>1</v>
      </c>
      <c r="AC180" s="189">
        <f t="shared" si="58"/>
        <v>22058</v>
      </c>
      <c r="AD180" s="187">
        <f t="shared" si="59"/>
        <v>24239</v>
      </c>
      <c r="AE180" s="129">
        <f t="shared" si="51"/>
        <v>2181.5099999999998</v>
      </c>
      <c r="AF180" s="130">
        <f t="shared" si="52"/>
        <v>442.50999999999976</v>
      </c>
      <c r="AG180" s="131">
        <f t="shared" si="53"/>
        <v>1.8256116176409907E-2</v>
      </c>
      <c r="AH180" s="138">
        <f t="shared" si="54"/>
        <v>1739</v>
      </c>
      <c r="AI180" s="139">
        <f t="shared" si="55"/>
        <v>7.1743883823590079E-2</v>
      </c>
      <c r="AJ180" s="139">
        <f t="shared" si="56"/>
        <v>8.0719993038607024E-2</v>
      </c>
      <c r="AL180" s="197">
        <v>2054017158603</v>
      </c>
      <c r="AM180" s="197">
        <v>4985009708019</v>
      </c>
      <c r="AN180" s="197" t="s">
        <v>3549</v>
      </c>
      <c r="AO180" s="241" t="s">
        <v>812</v>
      </c>
      <c r="AP180" s="242" t="s">
        <v>1267</v>
      </c>
      <c r="AQ180" s="242" t="s">
        <v>881</v>
      </c>
      <c r="AR180" s="242">
        <v>40000</v>
      </c>
      <c r="AS180" s="243">
        <f>VLOOKUP(B:B,[1]MICHELIN!$B:$K,8,0)</f>
        <v>18000</v>
      </c>
      <c r="AT180" s="243">
        <v>525</v>
      </c>
      <c r="AU180" s="211" t="s">
        <v>3956</v>
      </c>
      <c r="AV180" s="197" t="s">
        <v>528</v>
      </c>
      <c r="AW180" s="134" t="str">
        <f>IFERROR(VLOOKUP(AV:AV,Q商品!B:E,4,0),"")</f>
        <v>2023年製 Pilot Sport 5 205/40ZR17 84Y XL サマータイヤ 翌営業日発送</v>
      </c>
      <c r="AX180" s="134" t="str">
        <f>IFERROR(VLOOKUP(B:B,在庫!B:M,12,0),"")</f>
        <v>2023年製</v>
      </c>
      <c r="AY180" s="134">
        <f>VLOOKUP(B:B,在庫!B:K,10,0)</f>
        <v>1</v>
      </c>
      <c r="AZ180" s="244">
        <f>VLOOKUP(AL:AL,[1]MICHELIN!$B:$AH,32,0)</f>
        <v>605763440</v>
      </c>
      <c r="BA180" s="244">
        <f>VLOOKUP(AL:AL,[1]MICHELIN!$B:$AH,33,0)</f>
        <v>605763495</v>
      </c>
      <c r="BC180" s="11" t="s">
        <v>2055</v>
      </c>
    </row>
    <row r="181" spans="1:55" s="11" customFormat="1" ht="19.5" customHeight="1">
      <c r="A181" s="11">
        <f t="shared" si="40"/>
        <v>1</v>
      </c>
      <c r="B181" s="249">
        <f t="shared" si="41"/>
        <v>2154518158604</v>
      </c>
      <c r="C181" s="235">
        <f>VLOOKUP(B:B,[1]MICHELIN!$B:$K,9,0)</f>
        <v>19</v>
      </c>
      <c r="D181" s="11" t="s">
        <v>4677</v>
      </c>
      <c r="E181" s="11" t="s">
        <v>1108</v>
      </c>
      <c r="F181" s="160" t="s">
        <v>7279</v>
      </c>
      <c r="G181" s="134"/>
      <c r="H181" s="132"/>
      <c r="I181" s="235">
        <f>VLOOKUP(B:B,[1]MICHELIN!$B:$K,10,0)</f>
        <v>18</v>
      </c>
      <c r="J181" s="132">
        <v>335</v>
      </c>
      <c r="K181" s="133" t="s">
        <v>1964</v>
      </c>
      <c r="L181" s="133">
        <v>58</v>
      </c>
      <c r="M181" s="135" t="s">
        <v>3998</v>
      </c>
      <c r="N181" s="236" t="s">
        <v>7281</v>
      </c>
      <c r="O181" s="236">
        <v>0</v>
      </c>
      <c r="P181" s="237">
        <v>24145</v>
      </c>
      <c r="Q181" s="238">
        <f t="shared" si="42"/>
        <v>20995.454545454544</v>
      </c>
      <c r="R181" s="144">
        <f t="shared" si="43"/>
        <v>0.12123836328209564</v>
      </c>
      <c r="S181" s="197">
        <v>1074475974</v>
      </c>
      <c r="T181" s="302" t="s">
        <v>7973</v>
      </c>
      <c r="U181" s="194">
        <f t="shared" si="57"/>
        <v>24145</v>
      </c>
      <c r="W181" s="239">
        <v>24145</v>
      </c>
      <c r="X181" s="136">
        <f t="shared" si="45"/>
        <v>18450</v>
      </c>
      <c r="Y181" s="240">
        <f t="shared" si="46"/>
        <v>20995.454545454544</v>
      </c>
      <c r="Z181" s="142">
        <f t="shared" si="47"/>
        <v>7.7324497825636884E-2</v>
      </c>
      <c r="AA181" s="137">
        <f t="shared" si="48"/>
        <v>0.12123836328209564</v>
      </c>
      <c r="AB181" s="145">
        <v>1</v>
      </c>
      <c r="AC181" s="189">
        <f t="shared" si="58"/>
        <v>23671</v>
      </c>
      <c r="AD181" s="187">
        <f t="shared" si="59"/>
        <v>26012</v>
      </c>
      <c r="AE181" s="129">
        <f t="shared" si="51"/>
        <v>2341.08</v>
      </c>
      <c r="AF181" s="130">
        <f t="shared" si="52"/>
        <v>474.07999999999993</v>
      </c>
      <c r="AG181" s="131">
        <f t="shared" si="53"/>
        <v>1.8225434414885434E-2</v>
      </c>
      <c r="AH181" s="138">
        <f t="shared" si="54"/>
        <v>1867</v>
      </c>
      <c r="AI181" s="139">
        <f t="shared" si="55"/>
        <v>7.1774565585114566E-2</v>
      </c>
      <c r="AJ181" s="139">
        <f t="shared" si="56"/>
        <v>0.10301292886721021</v>
      </c>
      <c r="AL181" s="197">
        <v>2154518158604</v>
      </c>
      <c r="AM181" s="197">
        <v>4985009708125</v>
      </c>
      <c r="AN181" s="197" t="s">
        <v>3554</v>
      </c>
      <c r="AO181" s="241" t="s">
        <v>812</v>
      </c>
      <c r="AP181" s="242" t="s">
        <v>1148</v>
      </c>
      <c r="AQ181" s="242" t="s">
        <v>51</v>
      </c>
      <c r="AR181" s="242">
        <v>41000</v>
      </c>
      <c r="AS181" s="243">
        <f>VLOOKUP(B:B,[1]MICHELIN!$B:$K,8,0)</f>
        <v>18450</v>
      </c>
      <c r="AT181" s="243">
        <v>1050</v>
      </c>
      <c r="AU181" s="211" t="s">
        <v>3956</v>
      </c>
      <c r="AV181" s="197" t="s">
        <v>564</v>
      </c>
      <c r="AW181" s="134" t="str">
        <f>IFERROR(VLOOKUP(AV:AV,Q商品!B:E,4,0),"")</f>
        <v>2023年製 Pilot Sport 5 215/45ZR18 93Y XL サマータイヤ 翌営業日発送</v>
      </c>
      <c r="AX181" s="134" t="str">
        <f>IFERROR(VLOOKUP(B:B,在庫!B:M,12,0),"")</f>
        <v>2023年製</v>
      </c>
      <c r="AY181" s="134">
        <f>VLOOKUP(B:B,在庫!B:K,10,0)</f>
        <v>3</v>
      </c>
      <c r="AZ181" s="244">
        <f>VLOOKUP(AL:AL,[1]MICHELIN!$B:$AH,32,0)</f>
        <v>605763425</v>
      </c>
      <c r="BA181" s="244">
        <f>VLOOKUP(AL:AL,[1]MICHELIN!$B:$AH,33,0)</f>
        <v>605763480</v>
      </c>
      <c r="BC181" s="11" t="s">
        <v>2055</v>
      </c>
    </row>
    <row r="182" spans="1:55" s="11" customFormat="1" ht="19.5" customHeight="1">
      <c r="A182" s="11">
        <f t="shared" si="40"/>
        <v>1</v>
      </c>
      <c r="B182" s="249">
        <f t="shared" si="41"/>
        <v>2155517158602</v>
      </c>
      <c r="C182" s="235">
        <f>VLOOKUP(B:B,[1]MICHELIN!$B:$K,9,0)</f>
        <v>8</v>
      </c>
      <c r="D182" s="11" t="s">
        <v>4677</v>
      </c>
      <c r="E182" s="11" t="s">
        <v>1109</v>
      </c>
      <c r="F182" s="160" t="s">
        <v>6911</v>
      </c>
      <c r="G182" s="134"/>
      <c r="H182" s="132"/>
      <c r="I182" s="235">
        <f>VLOOKUP(B:B,[1]MICHELIN!$B:$K,10,0)</f>
        <v>16</v>
      </c>
      <c r="J182" s="132">
        <v>580</v>
      </c>
      <c r="K182" s="133" t="s">
        <v>1964</v>
      </c>
      <c r="L182" s="133">
        <v>59</v>
      </c>
      <c r="M182" s="135" t="s">
        <v>3998</v>
      </c>
      <c r="N182" s="236">
        <v>18599</v>
      </c>
      <c r="O182" s="236">
        <v>0</v>
      </c>
      <c r="P182" s="237">
        <v>18599</v>
      </c>
      <c r="Q182" s="238">
        <f t="shared" si="42"/>
        <v>15953.636363636362</v>
      </c>
      <c r="R182" s="144">
        <f t="shared" si="43"/>
        <v>8.0460425095446944E-2</v>
      </c>
      <c r="S182" s="197">
        <v>1074475977</v>
      </c>
      <c r="T182" s="303" t="s">
        <v>7974</v>
      </c>
      <c r="U182" s="194">
        <v>18599</v>
      </c>
      <c r="W182" s="239">
        <v>18785</v>
      </c>
      <c r="X182" s="136">
        <f t="shared" si="45"/>
        <v>14670</v>
      </c>
      <c r="Y182" s="240">
        <f t="shared" si="46"/>
        <v>16122.727272727272</v>
      </c>
      <c r="Z182" s="142">
        <f t="shared" si="47"/>
        <v>7.7315984730361942E-2</v>
      </c>
      <c r="AA182" s="137">
        <f t="shared" si="48"/>
        <v>9.0104313504369857E-2</v>
      </c>
      <c r="AB182" s="145">
        <v>1</v>
      </c>
      <c r="AC182" s="189">
        <f t="shared" si="58"/>
        <v>18234</v>
      </c>
      <c r="AD182" s="187">
        <f t="shared" si="59"/>
        <v>20037</v>
      </c>
      <c r="AE182" s="129">
        <f t="shared" si="51"/>
        <v>1803.33</v>
      </c>
      <c r="AF182" s="130">
        <f t="shared" si="52"/>
        <v>365.32999999999993</v>
      </c>
      <c r="AG182" s="131">
        <f t="shared" si="53"/>
        <v>1.8232769376653187E-2</v>
      </c>
      <c r="AH182" s="138">
        <f t="shared" si="54"/>
        <v>1438</v>
      </c>
      <c r="AI182" s="139">
        <f t="shared" si="55"/>
        <v>7.1767230623346806E-2</v>
      </c>
      <c r="AJ182" s="139">
        <f t="shared" si="56"/>
        <v>7.1871544127716666E-2</v>
      </c>
      <c r="AL182" s="197">
        <v>2155517158602</v>
      </c>
      <c r="AM182" s="197">
        <v>4985009708040</v>
      </c>
      <c r="AN182" s="197" t="s">
        <v>3555</v>
      </c>
      <c r="AO182" s="241" t="s">
        <v>812</v>
      </c>
      <c r="AP182" s="242" t="s">
        <v>1271</v>
      </c>
      <c r="AQ182" s="242" t="s">
        <v>66</v>
      </c>
      <c r="AR182" s="242">
        <v>32600</v>
      </c>
      <c r="AS182" s="243">
        <f>VLOOKUP(B:B,[1]MICHELIN!$B:$K,8,0)</f>
        <v>14670</v>
      </c>
      <c r="AT182" s="243">
        <v>1050</v>
      </c>
      <c r="AU182" s="211" t="s">
        <v>3956</v>
      </c>
      <c r="AV182" s="197" t="s">
        <v>563</v>
      </c>
      <c r="AW182" s="134" t="str">
        <f>IFERROR(VLOOKUP(AV:AV,Q商品!B:E,4,0),"")</f>
        <v>2023年製 Pilot Sport 5 215/55ZR17 98Y XL サマータイヤ 翌営業日発送</v>
      </c>
      <c r="AX182" s="134" t="str">
        <f>IFERROR(VLOOKUP(B:B,在庫!B:M,12,0),"")</f>
        <v>2023年製</v>
      </c>
      <c r="AY182" s="134">
        <f>VLOOKUP(B:B,在庫!B:K,10,0)</f>
        <v>3</v>
      </c>
      <c r="AZ182" s="244">
        <f>VLOOKUP(AL:AL,[1]MICHELIN!$B:$AH,32,0)</f>
        <v>605763437</v>
      </c>
      <c r="BA182" s="244">
        <f>VLOOKUP(AL:AL,[1]MICHELIN!$B:$AH,33,0)</f>
        <v>605763492</v>
      </c>
      <c r="BC182" s="11" t="s">
        <v>2055</v>
      </c>
    </row>
    <row r="183" spans="1:55" s="11" customFormat="1" ht="19.5" customHeight="1">
      <c r="A183" s="247">
        <f t="shared" si="40"/>
        <v>2</v>
      </c>
      <c r="B183" s="261">
        <f t="shared" si="41"/>
        <v>2254019159657</v>
      </c>
      <c r="C183" s="235">
        <f>VLOOKUP(B:B,[1]MICHELIN!$B:$K,9,0)</f>
        <v>24</v>
      </c>
      <c r="D183" s="11" t="s">
        <v>4677</v>
      </c>
      <c r="E183" s="11" t="s">
        <v>1111</v>
      </c>
      <c r="F183" s="160" t="s">
        <v>7306</v>
      </c>
      <c r="G183" s="134"/>
      <c r="H183" s="132"/>
      <c r="I183" s="235">
        <f>VLOOKUP(B:B,[1]MICHELIN!$B:$K,10,0)</f>
        <v>12</v>
      </c>
      <c r="J183" s="132">
        <v>192</v>
      </c>
      <c r="K183" s="133" t="s">
        <v>1964</v>
      </c>
      <c r="L183" s="133">
        <v>61</v>
      </c>
      <c r="M183" s="135" t="s">
        <v>3998</v>
      </c>
      <c r="N183" s="236">
        <v>32000</v>
      </c>
      <c r="O183" s="236">
        <v>0</v>
      </c>
      <c r="P183" s="237">
        <v>32000</v>
      </c>
      <c r="Q183" s="238">
        <f t="shared" si="42"/>
        <v>28136.363636363632</v>
      </c>
      <c r="R183" s="144">
        <f t="shared" si="43"/>
        <v>0.14455896607431329</v>
      </c>
      <c r="S183" s="248">
        <v>1074476646</v>
      </c>
      <c r="T183" s="302" t="s">
        <v>7976</v>
      </c>
      <c r="U183" s="194">
        <f t="shared" ref="U183:U246" si="60">W183-V183</f>
        <v>32000</v>
      </c>
      <c r="W183" s="239">
        <v>32000</v>
      </c>
      <c r="X183" s="136">
        <f t="shared" si="45"/>
        <v>24069</v>
      </c>
      <c r="Y183" s="240">
        <f t="shared" si="46"/>
        <v>28136.363636363632</v>
      </c>
      <c r="Z183" s="142">
        <f t="shared" si="47"/>
        <v>7.7312499999999895E-2</v>
      </c>
      <c r="AA183" s="137">
        <f t="shared" si="48"/>
        <v>0.14455896607431329</v>
      </c>
      <c r="AB183" s="145">
        <v>1</v>
      </c>
      <c r="AC183" s="189">
        <f t="shared" si="58"/>
        <v>31372</v>
      </c>
      <c r="AD183" s="187">
        <f t="shared" si="59"/>
        <v>34474</v>
      </c>
      <c r="AE183" s="129">
        <f t="shared" si="51"/>
        <v>3102.66</v>
      </c>
      <c r="AF183" s="130">
        <f t="shared" si="52"/>
        <v>628.65999999999985</v>
      </c>
      <c r="AG183" s="131">
        <f t="shared" si="53"/>
        <v>1.8235771886059054E-2</v>
      </c>
      <c r="AH183" s="138">
        <f t="shared" si="54"/>
        <v>2474</v>
      </c>
      <c r="AI183" s="139">
        <f t="shared" si="55"/>
        <v>7.1764228113940939E-2</v>
      </c>
      <c r="AJ183" s="139">
        <f t="shared" si="56"/>
        <v>0.12632319418825425</v>
      </c>
      <c r="AL183" s="197">
        <v>2254019159657</v>
      </c>
      <c r="AM183" s="197">
        <v>4985009708279</v>
      </c>
      <c r="AN183" s="197" t="s">
        <v>152</v>
      </c>
      <c r="AO183" s="241" t="s">
        <v>143</v>
      </c>
      <c r="AP183" s="242" t="s">
        <v>829</v>
      </c>
      <c r="AQ183" s="242" t="s">
        <v>124</v>
      </c>
      <c r="AR183" s="242" t="s">
        <v>152</v>
      </c>
      <c r="AS183" s="243">
        <f>VLOOKUP(B:B,[1]MICHELIN!$B:$K,8,0)</f>
        <v>24069</v>
      </c>
      <c r="AT183" s="243">
        <v>1050</v>
      </c>
      <c r="AU183" s="211" t="s">
        <v>3957</v>
      </c>
      <c r="AV183" s="197" t="s">
        <v>594</v>
      </c>
      <c r="AW183" s="134" t="str">
        <f>IFERROR(VLOOKUP(AV:AV,Q商品!B:E,4,0),"")</f>
        <v>2022年製 Pilot Sport 5 225/40ZR19 93Y XL サマータイヤ 翌営業日発送</v>
      </c>
      <c r="AX183" s="134" t="str">
        <f>IFERROR(VLOOKUP(B:B,在庫!B:M,12,0),"")</f>
        <v>2023年製</v>
      </c>
      <c r="AY183" s="134">
        <f>VLOOKUP(B:B,在庫!B:K,10,0)</f>
        <v>1</v>
      </c>
      <c r="AZ183" s="244">
        <f>VLOOKUP(AL:AL,[1]MICHELIN!$B:$AH,32,0)</f>
        <v>620994292</v>
      </c>
      <c r="BA183" s="244">
        <f>VLOOKUP(AL:AL,[1]MICHELIN!$B:$AH,33,0)</f>
        <v>620994293</v>
      </c>
      <c r="BC183" s="11" t="s">
        <v>2055</v>
      </c>
    </row>
    <row r="184" spans="1:55" s="11" customFormat="1" ht="19.5" customHeight="1">
      <c r="A184" s="11">
        <f t="shared" si="40"/>
        <v>2</v>
      </c>
      <c r="B184" s="249">
        <f t="shared" si="41"/>
        <v>2254019158605</v>
      </c>
      <c r="C184" s="235">
        <f>VLOOKUP(B:B,[1]MICHELIN!$B:$K,9,0)</f>
        <v>18</v>
      </c>
      <c r="D184" s="11" t="s">
        <v>4677</v>
      </c>
      <c r="E184" s="11" t="s">
        <v>1111</v>
      </c>
      <c r="F184" s="160" t="s">
        <v>7306</v>
      </c>
      <c r="G184" s="134"/>
      <c r="H184" s="132"/>
      <c r="I184" s="235">
        <f>VLOOKUP(B:B,[1]MICHELIN!$B:$K,10,0)</f>
        <v>10</v>
      </c>
      <c r="J184" s="132">
        <v>246</v>
      </c>
      <c r="K184" s="133" t="s">
        <v>1964</v>
      </c>
      <c r="L184" s="133">
        <v>61</v>
      </c>
      <c r="M184" s="135" t="s">
        <v>2014</v>
      </c>
      <c r="N184" s="236" t="s">
        <v>7307</v>
      </c>
      <c r="O184" s="236" t="s">
        <v>2015</v>
      </c>
      <c r="P184" s="237">
        <v>32000</v>
      </c>
      <c r="Q184" s="238">
        <f t="shared" si="42"/>
        <v>28136.363636363632</v>
      </c>
      <c r="R184" s="144">
        <f t="shared" si="43"/>
        <v>0.10116316639741506</v>
      </c>
      <c r="S184" s="197">
        <v>1074476208</v>
      </c>
      <c r="T184" s="302" t="s">
        <v>7977</v>
      </c>
      <c r="U184" s="194">
        <f t="shared" si="60"/>
        <v>32000</v>
      </c>
      <c r="W184" s="239">
        <v>32000</v>
      </c>
      <c r="X184" s="136">
        <f t="shared" si="45"/>
        <v>25290</v>
      </c>
      <c r="Y184" s="240">
        <f t="shared" si="46"/>
        <v>28136.363636363632</v>
      </c>
      <c r="Z184" s="142">
        <f t="shared" si="47"/>
        <v>7.7312499999999895E-2</v>
      </c>
      <c r="AA184" s="137">
        <f t="shared" si="48"/>
        <v>0.10116316639741506</v>
      </c>
      <c r="AB184" s="145">
        <v>9</v>
      </c>
      <c r="AC184" s="189">
        <f t="shared" si="58"/>
        <v>31372</v>
      </c>
      <c r="AD184" s="187">
        <f t="shared" si="59"/>
        <v>34474</v>
      </c>
      <c r="AE184" s="129">
        <f t="shared" si="51"/>
        <v>3102.66</v>
      </c>
      <c r="AF184" s="130">
        <f t="shared" si="52"/>
        <v>628.65999999999985</v>
      </c>
      <c r="AG184" s="131">
        <f t="shared" si="53"/>
        <v>1.8235771886059054E-2</v>
      </c>
      <c r="AH184" s="138">
        <f t="shared" si="54"/>
        <v>2474</v>
      </c>
      <c r="AI184" s="139">
        <f t="shared" si="55"/>
        <v>7.1764228113940939E-2</v>
      </c>
      <c r="AJ184" s="139">
        <f t="shared" si="56"/>
        <v>8.2927394511356001E-2</v>
      </c>
      <c r="AK184" s="11" t="s">
        <v>150</v>
      </c>
      <c r="AL184" s="197">
        <v>2254019158605</v>
      </c>
      <c r="AM184" s="197">
        <v>4985009708279</v>
      </c>
      <c r="AN184" s="197" t="s">
        <v>3574</v>
      </c>
      <c r="AO184" s="241" t="s">
        <v>812</v>
      </c>
      <c r="AP184" s="242" t="s">
        <v>829</v>
      </c>
      <c r="AQ184" s="242" t="s">
        <v>124</v>
      </c>
      <c r="AR184" s="242">
        <v>56200</v>
      </c>
      <c r="AS184" s="243">
        <f>VLOOKUP(B:B,[1]MICHELIN!$B:$K,8,0)</f>
        <v>25290</v>
      </c>
      <c r="AT184" s="243">
        <v>1050</v>
      </c>
      <c r="AU184" s="211" t="s">
        <v>3956</v>
      </c>
      <c r="AV184" s="197" t="s">
        <v>581</v>
      </c>
      <c r="AW184" s="134" t="str">
        <f>IFERROR(VLOOKUP(AV:AV,Q商品!B:E,4,0),"")</f>
        <v>2023年製 Pilot Sport 5 225/40ZR19 93Y XL サマータイヤ 翌営業日発送</v>
      </c>
      <c r="AX184" s="134" t="str">
        <f>IFERROR(VLOOKUP(B:B,在庫!B:M,12,0),"")</f>
        <v>2023年製</v>
      </c>
      <c r="AY184" s="134">
        <f>VLOOKUP(B:B,在庫!B:K,10,0)</f>
        <v>1</v>
      </c>
      <c r="AZ184" s="244" t="str">
        <f>VLOOKUP(AL:AL,[1]MICHELIN!$B:$AH,32,0)</f>
        <v>×</v>
      </c>
      <c r="BA184" s="244" t="str">
        <f>VLOOKUP(AL:AL,[1]MICHELIN!$B:$AH,33,0)</f>
        <v>×</v>
      </c>
      <c r="BC184" s="11" t="s">
        <v>150</v>
      </c>
    </row>
    <row r="185" spans="1:55" s="11" customFormat="1" ht="19.5" customHeight="1">
      <c r="A185" s="247">
        <f t="shared" si="40"/>
        <v>2</v>
      </c>
      <c r="B185" s="261">
        <f t="shared" si="41"/>
        <v>2254517159654</v>
      </c>
      <c r="C185" s="235">
        <f>VLOOKUP(B:B,[1]MICHELIN!$B:$K,9,0)</f>
        <v>100</v>
      </c>
      <c r="D185" s="11" t="s">
        <v>4677</v>
      </c>
      <c r="E185" s="11" t="s">
        <v>1112</v>
      </c>
      <c r="F185" s="160" t="s">
        <v>6914</v>
      </c>
      <c r="G185" s="134"/>
      <c r="H185" s="132"/>
      <c r="I185" s="235">
        <f>VLOOKUP(B:B,[1]MICHELIN!$B:$K,10,0)</f>
        <v>28</v>
      </c>
      <c r="J185" s="132">
        <v>30</v>
      </c>
      <c r="K185" s="133" t="s">
        <v>1964</v>
      </c>
      <c r="L185" s="133">
        <v>63</v>
      </c>
      <c r="M185" s="135" t="s">
        <v>2024</v>
      </c>
      <c r="N185" s="236" t="s">
        <v>3989</v>
      </c>
      <c r="O185" s="236" t="s">
        <v>2381</v>
      </c>
      <c r="P185" s="237">
        <v>17980</v>
      </c>
      <c r="Q185" s="238">
        <f t="shared" si="42"/>
        <v>15868.181818181816</v>
      </c>
      <c r="R185" s="144">
        <f t="shared" si="43"/>
        <v>0.21087367516470915</v>
      </c>
      <c r="S185" s="248">
        <v>1074475962</v>
      </c>
      <c r="T185" s="303" t="s">
        <v>7979</v>
      </c>
      <c r="U185" s="194">
        <f t="shared" si="60"/>
        <v>17080</v>
      </c>
      <c r="V185" s="11">
        <v>900</v>
      </c>
      <c r="W185" s="239">
        <v>17980</v>
      </c>
      <c r="X185" s="136">
        <f t="shared" si="45"/>
        <v>12522</v>
      </c>
      <c r="Y185" s="240">
        <f t="shared" si="46"/>
        <v>15868.181818181816</v>
      </c>
      <c r="Z185" s="142">
        <f t="shared" si="47"/>
        <v>8.3686690223792715E-2</v>
      </c>
      <c r="AA185" s="137">
        <f t="shared" si="48"/>
        <v>0.21087367516470915</v>
      </c>
      <c r="AB185" s="145" t="s">
        <v>8851</v>
      </c>
      <c r="AC185" s="189">
        <f t="shared" si="58"/>
        <v>16745</v>
      </c>
      <c r="AD185" s="187">
        <f t="shared" si="59"/>
        <v>18401</v>
      </c>
      <c r="AE185" s="129">
        <f t="shared" si="51"/>
        <v>1656.09</v>
      </c>
      <c r="AF185" s="130">
        <f t="shared" si="52"/>
        <v>335.08999999999992</v>
      </c>
      <c r="AG185" s="131">
        <f t="shared" si="53"/>
        <v>1.8210423346557248E-2</v>
      </c>
      <c r="AH185" s="138">
        <f t="shared" si="54"/>
        <v>1321</v>
      </c>
      <c r="AI185" s="139">
        <f t="shared" si="55"/>
        <v>7.1789576653442752E-2</v>
      </c>
      <c r="AJ185" s="139">
        <f t="shared" si="56"/>
        <v>0.19266325181815189</v>
      </c>
      <c r="AK185" s="11" t="s">
        <v>150</v>
      </c>
      <c r="AL185" s="197">
        <v>2254517159654</v>
      </c>
      <c r="AM185" s="197">
        <v>4985009708057</v>
      </c>
      <c r="AN185" s="197" t="s">
        <v>152</v>
      </c>
      <c r="AO185" s="241" t="s">
        <v>143</v>
      </c>
      <c r="AP185" s="242" t="s">
        <v>927</v>
      </c>
      <c r="AQ185" s="242" t="s">
        <v>37</v>
      </c>
      <c r="AR185" s="242" t="s">
        <v>152</v>
      </c>
      <c r="AS185" s="243">
        <f>VLOOKUP(B:B,[1]MICHELIN!$B:$K,8,0)</f>
        <v>12522</v>
      </c>
      <c r="AT185" s="243">
        <v>525</v>
      </c>
      <c r="AU185" s="211" t="s">
        <v>3957</v>
      </c>
      <c r="AV185" s="197" t="s">
        <v>593</v>
      </c>
      <c r="AW185" s="134" t="str">
        <f>IFERROR(VLOOKUP(AV:AV,Q商品!B:E,4,0),"")</f>
        <v>2023年製 Pilot Sport 5 225/45ZR17 94Y XL サマータイヤ 翌営業日発送</v>
      </c>
      <c r="AX185" s="134" t="str">
        <f>IFERROR(VLOOKUP(B:B,在庫!B:M,12,0),"")</f>
        <v>2023年製</v>
      </c>
      <c r="AY185" s="246">
        <f>VLOOKUP(B:B,在庫!B:K,10,0)</f>
        <v>1</v>
      </c>
      <c r="AZ185" s="244">
        <f>VLOOKUP(AL:AL,[1]MICHELIN!$B:$AH,32,0)</f>
        <v>614215477</v>
      </c>
      <c r="BA185" s="244">
        <f>VLOOKUP(AL:AL,[1]MICHELIN!$B:$AH,33,0)</f>
        <v>614215487</v>
      </c>
      <c r="BC185" s="11" t="s">
        <v>150</v>
      </c>
    </row>
    <row r="186" spans="1:55" s="11" customFormat="1" ht="19.5" customHeight="1">
      <c r="A186" s="11">
        <f t="shared" si="40"/>
        <v>2</v>
      </c>
      <c r="B186" s="249">
        <f t="shared" si="41"/>
        <v>2254517158602</v>
      </c>
      <c r="C186" s="235">
        <f>VLOOKUP(B:B,[1]MICHELIN!$B:$K,9,0)</f>
        <v>6</v>
      </c>
      <c r="D186" s="11" t="s">
        <v>4677</v>
      </c>
      <c r="E186" s="11" t="s">
        <v>1112</v>
      </c>
      <c r="F186" s="160" t="s">
        <v>6914</v>
      </c>
      <c r="G186" s="134"/>
      <c r="H186" s="132"/>
      <c r="I186" s="235">
        <f>VLOOKUP(B:B,[1]MICHELIN!$B:$K,10,0)</f>
        <v>22</v>
      </c>
      <c r="J186" s="132">
        <v>30</v>
      </c>
      <c r="K186" s="133" t="s">
        <v>1964</v>
      </c>
      <c r="L186" s="133">
        <v>63</v>
      </c>
      <c r="M186" s="135" t="s">
        <v>2024</v>
      </c>
      <c r="N186" s="236" t="s">
        <v>3989</v>
      </c>
      <c r="O186" s="236" t="s">
        <v>2381</v>
      </c>
      <c r="P186" s="237">
        <v>17980</v>
      </c>
      <c r="Q186" s="238">
        <f t="shared" si="42"/>
        <v>15868.181818181816</v>
      </c>
      <c r="R186" s="144">
        <f t="shared" si="43"/>
        <v>-9.7794328272701375E-2</v>
      </c>
      <c r="S186" s="197">
        <v>1074476029</v>
      </c>
      <c r="T186" s="302" t="s">
        <v>7978</v>
      </c>
      <c r="U186" s="194">
        <f t="shared" si="60"/>
        <v>20700</v>
      </c>
      <c r="V186" s="11">
        <v>900</v>
      </c>
      <c r="W186" s="239">
        <v>21600</v>
      </c>
      <c r="X186" s="136">
        <f t="shared" si="45"/>
        <v>17420</v>
      </c>
      <c r="Y186" s="240">
        <f t="shared" si="46"/>
        <v>19159.090909090908</v>
      </c>
      <c r="Z186" s="142">
        <f t="shared" si="47"/>
        <v>0.31336866902237936</v>
      </c>
      <c r="AA186" s="137">
        <f t="shared" si="48"/>
        <v>9.0771055753262109E-2</v>
      </c>
      <c r="AB186" s="145">
        <v>9</v>
      </c>
      <c r="AC186" s="189">
        <f t="shared" si="58"/>
        <v>20294</v>
      </c>
      <c r="AD186" s="187">
        <f t="shared" si="59"/>
        <v>22301</v>
      </c>
      <c r="AE186" s="129">
        <f t="shared" si="51"/>
        <v>2007.09</v>
      </c>
      <c r="AF186" s="130">
        <f t="shared" si="52"/>
        <v>406.08999999999992</v>
      </c>
      <c r="AG186" s="131">
        <f t="shared" si="53"/>
        <v>1.8209497331958206E-2</v>
      </c>
      <c r="AH186" s="138">
        <f t="shared" si="54"/>
        <v>1601</v>
      </c>
      <c r="AI186" s="139">
        <f t="shared" si="55"/>
        <v>7.1790502668041795E-2</v>
      </c>
      <c r="AJ186" s="139">
        <f t="shared" si="56"/>
        <v>7.2561558421303907E-2</v>
      </c>
      <c r="AL186" s="197">
        <v>2254517158602</v>
      </c>
      <c r="AM186" s="197">
        <v>4985009708057</v>
      </c>
      <c r="AN186" s="197" t="s">
        <v>3554</v>
      </c>
      <c r="AO186" s="241" t="s">
        <v>812</v>
      </c>
      <c r="AP186" s="242" t="s">
        <v>927</v>
      </c>
      <c r="AQ186" s="242" t="s">
        <v>37</v>
      </c>
      <c r="AR186" s="242">
        <v>38700</v>
      </c>
      <c r="AS186" s="243">
        <f>VLOOKUP(B:B,[1]MICHELIN!$B:$K,8,0)</f>
        <v>17420</v>
      </c>
      <c r="AT186" s="243">
        <v>525</v>
      </c>
      <c r="AU186" s="211" t="s">
        <v>3956</v>
      </c>
      <c r="AV186" s="197" t="s">
        <v>482</v>
      </c>
      <c r="AW186" s="134" t="str">
        <f>IFERROR(VLOOKUP(AV:AV,Q商品!B:E,4,0),"")</f>
        <v>2022年以降 Pilot Sport 5 225/45ZR17 94Y XL サマータイヤ 翌営業日発送</v>
      </c>
      <c r="AX186" s="134" t="str">
        <f>IFERROR(VLOOKUP(B:B,在庫!B:M,12,0),"")</f>
        <v>2022年製</v>
      </c>
      <c r="AY186" s="134">
        <f>VLOOKUP(B:B,在庫!B:K,10,0)</f>
        <v>4</v>
      </c>
      <c r="AZ186" s="244">
        <f>VLOOKUP(AL:AL,[1]MICHELIN!$B:$AH,32,0)</f>
        <v>605763435</v>
      </c>
      <c r="BA186" s="244">
        <f>VLOOKUP(AL:AL,[1]MICHELIN!$B:$AH,33,0)</f>
        <v>605763490</v>
      </c>
      <c r="BC186" s="11" t="s">
        <v>2055</v>
      </c>
    </row>
    <row r="187" spans="1:55" s="11" customFormat="1" ht="19.5" customHeight="1">
      <c r="A187" s="11">
        <f t="shared" si="40"/>
        <v>1</v>
      </c>
      <c r="B187" s="249">
        <f t="shared" si="41"/>
        <v>2254519158600</v>
      </c>
      <c r="C187" s="235">
        <f>VLOOKUP(B:B,[1]MICHELIN!$B:$K,9,0)</f>
        <v>13</v>
      </c>
      <c r="D187" s="11" t="s">
        <v>4677</v>
      </c>
      <c r="E187" s="11" t="s">
        <v>1114</v>
      </c>
      <c r="F187" s="160" t="s">
        <v>8449</v>
      </c>
      <c r="G187" s="134"/>
      <c r="H187" s="132"/>
      <c r="I187" s="235">
        <f>VLOOKUP(B:B,[1]MICHELIN!$B:$K,10,0)</f>
        <v>8</v>
      </c>
      <c r="J187" s="132"/>
      <c r="K187" s="133" t="s">
        <v>1964</v>
      </c>
      <c r="L187" s="133">
        <v>65</v>
      </c>
      <c r="M187" s="135" t="s">
        <v>2024</v>
      </c>
      <c r="N187" s="236" t="s">
        <v>3990</v>
      </c>
      <c r="O187" s="236" t="s">
        <v>2381</v>
      </c>
      <c r="P187" s="237">
        <v>27500</v>
      </c>
      <c r="Q187" s="238">
        <f t="shared" si="42"/>
        <v>24045.454545454544</v>
      </c>
      <c r="R187" s="144">
        <f t="shared" si="43"/>
        <v>5.4706994328922447E-2</v>
      </c>
      <c r="S187" s="197">
        <v>1074475980</v>
      </c>
      <c r="T187" s="303" t="s">
        <v>7981</v>
      </c>
      <c r="U187" s="194">
        <f t="shared" si="60"/>
        <v>28790</v>
      </c>
      <c r="W187" s="239">
        <v>28790</v>
      </c>
      <c r="X187" s="136">
        <f t="shared" si="45"/>
        <v>22730</v>
      </c>
      <c r="Y187" s="240">
        <f t="shared" si="46"/>
        <v>25218.181818181816</v>
      </c>
      <c r="Z187" s="142">
        <f t="shared" si="47"/>
        <v>0.17041509433962254</v>
      </c>
      <c r="AA187" s="137">
        <f t="shared" si="48"/>
        <v>9.866618601297758E-2</v>
      </c>
      <c r="AB187" s="145"/>
      <c r="AC187" s="189">
        <f t="shared" si="58"/>
        <v>28225</v>
      </c>
      <c r="AD187" s="187">
        <f t="shared" si="59"/>
        <v>31016</v>
      </c>
      <c r="AE187" s="129">
        <f t="shared" si="51"/>
        <v>2791.44</v>
      </c>
      <c r="AF187" s="130">
        <f t="shared" si="52"/>
        <v>565.44000000000005</v>
      </c>
      <c r="AG187" s="131">
        <f t="shared" si="53"/>
        <v>1.8230590662883676E-2</v>
      </c>
      <c r="AH187" s="138">
        <f t="shared" si="54"/>
        <v>2226</v>
      </c>
      <c r="AI187" s="139">
        <f t="shared" si="55"/>
        <v>7.1769409337116327E-2</v>
      </c>
      <c r="AJ187" s="139">
        <f t="shared" si="56"/>
        <v>8.0435595350093897E-2</v>
      </c>
      <c r="AL187" s="197">
        <v>2254519158600</v>
      </c>
      <c r="AM187" s="197">
        <v>4985009708491</v>
      </c>
      <c r="AN187" s="197" t="s">
        <v>3566</v>
      </c>
      <c r="AO187" s="241" t="s">
        <v>812</v>
      </c>
      <c r="AP187" s="242" t="s">
        <v>1224</v>
      </c>
      <c r="AQ187" s="242" t="s">
        <v>108</v>
      </c>
      <c r="AR187" s="242">
        <v>50500</v>
      </c>
      <c r="AS187" s="243">
        <v>22730</v>
      </c>
      <c r="AT187" s="243">
        <v>1050</v>
      </c>
      <c r="AU187" s="211" t="s">
        <v>3956</v>
      </c>
      <c r="AV187" s="197" t="s">
        <v>561</v>
      </c>
      <c r="AW187" s="134" t="str">
        <f>IFERROR(VLOOKUP(AV:AV,Q商品!B:E,4,0),"")</f>
        <v>2023年製 Pilot Sport 5 225/45ZR19 96Y XL サマータイヤ 翌営業日発送</v>
      </c>
      <c r="AX187" s="134" t="str">
        <f>IFERROR(VLOOKUP(B:B,在庫!B:M,12,0),"")</f>
        <v>2023年製</v>
      </c>
      <c r="AY187" s="246">
        <f>VLOOKUP(B:B,在庫!B:K,10,0)</f>
        <v>2</v>
      </c>
      <c r="AZ187" s="244">
        <v>605763445</v>
      </c>
      <c r="BA187" s="244">
        <v>605763500</v>
      </c>
      <c r="BC187" s="11" t="s">
        <v>2055</v>
      </c>
    </row>
    <row r="188" spans="1:55" s="11" customFormat="1" ht="19.5" customHeight="1">
      <c r="A188" s="247">
        <f t="shared" si="40"/>
        <v>2</v>
      </c>
      <c r="B188" s="261">
        <f t="shared" si="41"/>
        <v>2255017159656</v>
      </c>
      <c r="C188" s="235">
        <f>VLOOKUP(B:B,[1]MICHELIN!$B:$K,9,0)</f>
        <v>5</v>
      </c>
      <c r="D188" s="11" t="s">
        <v>4677</v>
      </c>
      <c r="E188" s="11" t="s">
        <v>782</v>
      </c>
      <c r="F188" s="160" t="s">
        <v>6928</v>
      </c>
      <c r="G188" s="134"/>
      <c r="H188" s="132"/>
      <c r="I188" s="235">
        <f>VLOOKUP(B:B,[1]MICHELIN!$B:$K,10,0)</f>
        <v>1</v>
      </c>
      <c r="J188" s="132"/>
      <c r="K188" s="133" t="s">
        <v>1964</v>
      </c>
      <c r="L188" s="133">
        <v>66</v>
      </c>
      <c r="M188" s="135" t="s">
        <v>2024</v>
      </c>
      <c r="N188" s="236" t="s">
        <v>2465</v>
      </c>
      <c r="O188" s="236" t="s">
        <v>2381</v>
      </c>
      <c r="P188" s="237">
        <v>22500</v>
      </c>
      <c r="Q188" s="238">
        <f t="shared" si="42"/>
        <v>19500</v>
      </c>
      <c r="R188" s="144">
        <f t="shared" si="43"/>
        <v>0.21682051282051282</v>
      </c>
      <c r="S188" s="248">
        <v>1074476197</v>
      </c>
      <c r="T188" s="303" t="s">
        <v>7983</v>
      </c>
      <c r="U188" s="194">
        <f t="shared" si="60"/>
        <v>22500</v>
      </c>
      <c r="W188" s="239">
        <v>22500</v>
      </c>
      <c r="X188" s="136">
        <f t="shared" si="45"/>
        <v>15272</v>
      </c>
      <c r="Y188" s="240">
        <f t="shared" si="46"/>
        <v>19500</v>
      </c>
      <c r="Z188" s="142">
        <f t="shared" si="47"/>
        <v>0.12739534883720927</v>
      </c>
      <c r="AA188" s="137">
        <f t="shared" si="48"/>
        <v>0.21682051282051282</v>
      </c>
      <c r="AB188" s="145">
        <v>9</v>
      </c>
      <c r="AC188" s="189">
        <f t="shared" si="58"/>
        <v>22058</v>
      </c>
      <c r="AD188" s="187">
        <f t="shared" si="59"/>
        <v>24239</v>
      </c>
      <c r="AE188" s="129">
        <f t="shared" si="51"/>
        <v>2181.5099999999998</v>
      </c>
      <c r="AF188" s="130">
        <f t="shared" si="52"/>
        <v>442.50999999999976</v>
      </c>
      <c r="AG188" s="131">
        <f t="shared" si="53"/>
        <v>1.8256116176409907E-2</v>
      </c>
      <c r="AH188" s="138">
        <f t="shared" si="54"/>
        <v>1739</v>
      </c>
      <c r="AI188" s="139">
        <f t="shared" si="55"/>
        <v>7.1743883823590079E-2</v>
      </c>
      <c r="AJ188" s="139">
        <f t="shared" si="56"/>
        <v>0.19856439664410291</v>
      </c>
      <c r="AL188" s="197">
        <v>2255017159656</v>
      </c>
      <c r="AM188" s="197">
        <v>4985009708064</v>
      </c>
      <c r="AN188" s="197" t="s">
        <v>152</v>
      </c>
      <c r="AO188" s="241" t="s">
        <v>143</v>
      </c>
      <c r="AP188" s="242" t="s">
        <v>931</v>
      </c>
      <c r="AQ188" s="242" t="s">
        <v>32</v>
      </c>
      <c r="AR188" s="242" t="s">
        <v>152</v>
      </c>
      <c r="AS188" s="243">
        <v>15272</v>
      </c>
      <c r="AT188" s="243">
        <v>1050</v>
      </c>
      <c r="AU188" s="211" t="s">
        <v>3957</v>
      </c>
      <c r="AV188" s="197" t="s">
        <v>451</v>
      </c>
      <c r="AW188" s="134" t="str">
        <f>IFERROR(VLOOKUP(AV:AV,Q商品!B:E,4,0),"")</f>
        <v>2023年製 Pilot Sport 5 225/50ZR17 98Y XL サマータイヤ 翌営業日発送</v>
      </c>
      <c r="AX188" s="134" t="str">
        <f>IFERROR(VLOOKUP(B:B,在庫!B:M,12,0),"")</f>
        <v>2023年製</v>
      </c>
      <c r="AY188" s="134">
        <f>VLOOKUP(B:B,在庫!B:K,10,0)</f>
        <v>1</v>
      </c>
      <c r="AZ188" s="244">
        <v>614215478</v>
      </c>
      <c r="BA188" s="244">
        <v>614215488</v>
      </c>
      <c r="BC188" s="11" t="s">
        <v>2055</v>
      </c>
    </row>
    <row r="189" spans="1:55" s="11" customFormat="1" ht="19.5" customHeight="1">
      <c r="A189" s="11">
        <f t="shared" si="40"/>
        <v>2</v>
      </c>
      <c r="B189" s="249">
        <f t="shared" si="41"/>
        <v>2255017158604</v>
      </c>
      <c r="C189" s="235">
        <f>VLOOKUP(B:B,[1]MICHELIN!$B:$K,9,0)</f>
        <v>8</v>
      </c>
      <c r="D189" s="11" t="s">
        <v>4677</v>
      </c>
      <c r="E189" s="11" t="s">
        <v>782</v>
      </c>
      <c r="F189" s="160" t="s">
        <v>6928</v>
      </c>
      <c r="G189" s="134"/>
      <c r="H189" s="132"/>
      <c r="I189" s="235">
        <f>VLOOKUP(B:B,[1]MICHELIN!$B:$K,10,0)</f>
        <v>15</v>
      </c>
      <c r="J189" s="132">
        <v>691</v>
      </c>
      <c r="K189" s="133" t="s">
        <v>1964</v>
      </c>
      <c r="L189" s="133">
        <v>66</v>
      </c>
      <c r="M189" s="135" t="s">
        <v>2024</v>
      </c>
      <c r="N189" s="236" t="s">
        <v>2465</v>
      </c>
      <c r="O189" s="236" t="s">
        <v>2381</v>
      </c>
      <c r="P189" s="237">
        <v>22500</v>
      </c>
      <c r="Q189" s="238">
        <f t="shared" si="42"/>
        <v>19500</v>
      </c>
      <c r="R189" s="144">
        <f t="shared" si="43"/>
        <v>8.615384615384615E-2</v>
      </c>
      <c r="S189" s="197">
        <v>1074476651</v>
      </c>
      <c r="T189" s="304" t="s">
        <v>7982</v>
      </c>
      <c r="U189" s="194">
        <f t="shared" si="60"/>
        <v>22500</v>
      </c>
      <c r="W189" s="239">
        <v>22500</v>
      </c>
      <c r="X189" s="136">
        <f t="shared" si="45"/>
        <v>17820</v>
      </c>
      <c r="Y189" s="240">
        <f t="shared" si="46"/>
        <v>19500</v>
      </c>
      <c r="Z189" s="142">
        <f t="shared" si="47"/>
        <v>0.12739534883720927</v>
      </c>
      <c r="AA189" s="137">
        <f t="shared" si="48"/>
        <v>8.615384615384615E-2</v>
      </c>
      <c r="AB189" s="145"/>
      <c r="AC189" s="189">
        <f t="shared" si="58"/>
        <v>22058</v>
      </c>
      <c r="AD189" s="187">
        <f t="shared" si="59"/>
        <v>24239</v>
      </c>
      <c r="AE189" s="129">
        <f t="shared" si="51"/>
        <v>2181.5099999999998</v>
      </c>
      <c r="AF189" s="130">
        <f t="shared" si="52"/>
        <v>442.50999999999976</v>
      </c>
      <c r="AG189" s="131">
        <f t="shared" si="53"/>
        <v>1.8256116176409907E-2</v>
      </c>
      <c r="AH189" s="138">
        <f t="shared" si="54"/>
        <v>1739</v>
      </c>
      <c r="AI189" s="139">
        <f t="shared" si="55"/>
        <v>7.1743883823590079E-2</v>
      </c>
      <c r="AJ189" s="139">
        <f t="shared" si="56"/>
        <v>6.7897729977436247E-2</v>
      </c>
      <c r="AK189" s="11" t="s">
        <v>150</v>
      </c>
      <c r="AL189" s="197">
        <v>2255017158604</v>
      </c>
      <c r="AM189" s="197">
        <v>4985009708064</v>
      </c>
      <c r="AN189" s="197" t="s">
        <v>3556</v>
      </c>
      <c r="AO189" s="241" t="s">
        <v>812</v>
      </c>
      <c r="AP189" s="242" t="s">
        <v>931</v>
      </c>
      <c r="AQ189" s="242" t="s">
        <v>32</v>
      </c>
      <c r="AR189" s="242">
        <v>39600</v>
      </c>
      <c r="AS189" s="243">
        <v>17820</v>
      </c>
      <c r="AT189" s="243">
        <v>1050</v>
      </c>
      <c r="AU189" s="211" t="s">
        <v>3956</v>
      </c>
      <c r="AV189" s="197" t="s">
        <v>580</v>
      </c>
      <c r="AW189" s="134" t="str">
        <f>IFERROR(VLOOKUP(AV:AV,Q商品!B:E,4,0),"")</f>
        <v>2022年製以降 Pilot Sport 5 225/50ZR17 98Y XL サマータイヤ 翌営業日発送</v>
      </c>
      <c r="AX189" s="134" t="str">
        <f>IFERROR(VLOOKUP(B:B,在庫!B:M,12,0),"")</f>
        <v>2023年製</v>
      </c>
      <c r="AY189" s="246">
        <f>VLOOKUP(B:B,在庫!B:K,10,0)</f>
        <v>3</v>
      </c>
      <c r="AZ189" s="244" t="s">
        <v>8743</v>
      </c>
      <c r="BA189" s="244" t="s">
        <v>8743</v>
      </c>
      <c r="BC189" s="11" t="s">
        <v>150</v>
      </c>
    </row>
    <row r="190" spans="1:55" s="11" customFormat="1" ht="19.5" customHeight="1">
      <c r="A190" s="11">
        <f t="shared" si="40"/>
        <v>1</v>
      </c>
      <c r="B190" s="249">
        <f t="shared" si="41"/>
        <v>2255517158609</v>
      </c>
      <c r="C190" s="235">
        <f>VLOOKUP(B:B,[1]MICHELIN!$B:$K,9,0)</f>
        <v>17</v>
      </c>
      <c r="D190" s="11" t="s">
        <v>4677</v>
      </c>
      <c r="E190" s="11" t="s">
        <v>1115</v>
      </c>
      <c r="F190" s="160" t="s">
        <v>7283</v>
      </c>
      <c r="G190" s="134"/>
      <c r="H190" s="132"/>
      <c r="I190" s="235">
        <f>VLOOKUP(B:B,[1]MICHELIN!$B:$K,10,0)</f>
        <v>4</v>
      </c>
      <c r="J190" s="132">
        <v>733</v>
      </c>
      <c r="K190" s="133" t="s">
        <v>1964</v>
      </c>
      <c r="L190" s="133">
        <v>67</v>
      </c>
      <c r="M190" s="135" t="s">
        <v>2385</v>
      </c>
      <c r="N190" s="236" t="s">
        <v>3991</v>
      </c>
      <c r="O190" s="236">
        <v>0</v>
      </c>
      <c r="P190" s="237">
        <v>19500</v>
      </c>
      <c r="Q190" s="238">
        <f t="shared" si="42"/>
        <v>17250</v>
      </c>
      <c r="R190" s="144">
        <f t="shared" si="43"/>
        <v>2.9565217391304348E-2</v>
      </c>
      <c r="S190" s="197">
        <v>1074476000</v>
      </c>
      <c r="T190" s="303" t="s">
        <v>7984</v>
      </c>
      <c r="U190" s="194">
        <f t="shared" si="60"/>
        <v>20799</v>
      </c>
      <c r="W190" s="239">
        <v>20799</v>
      </c>
      <c r="X190" s="136">
        <f t="shared" si="45"/>
        <v>16740</v>
      </c>
      <c r="Y190" s="240">
        <f t="shared" si="46"/>
        <v>18430.909090909088</v>
      </c>
      <c r="Z190" s="142">
        <f t="shared" si="47"/>
        <v>0.14907692307692311</v>
      </c>
      <c r="AA190" s="137">
        <f t="shared" si="48"/>
        <v>9.1743119266054912E-2</v>
      </c>
      <c r="AB190" s="145"/>
      <c r="AC190" s="189">
        <f t="shared" si="58"/>
        <v>20391</v>
      </c>
      <c r="AD190" s="187">
        <f t="shared" si="59"/>
        <v>22407</v>
      </c>
      <c r="AE190" s="129">
        <f t="shared" si="51"/>
        <v>2016.6299999999999</v>
      </c>
      <c r="AF190" s="130">
        <f t="shared" si="52"/>
        <v>408.62999999999988</v>
      </c>
      <c r="AG190" s="131">
        <f t="shared" si="53"/>
        <v>1.8236711741866377E-2</v>
      </c>
      <c r="AH190" s="138">
        <f t="shared" si="54"/>
        <v>1608</v>
      </c>
      <c r="AI190" s="139">
        <f t="shared" si="55"/>
        <v>7.176328825813362E-2</v>
      </c>
      <c r="AJ190" s="139">
        <f t="shared" si="56"/>
        <v>7.3506407524188536E-2</v>
      </c>
      <c r="AL190" s="197">
        <v>2255517158609</v>
      </c>
      <c r="AM190" s="197">
        <v>4985009708071</v>
      </c>
      <c r="AN190" s="197" t="s">
        <v>3557</v>
      </c>
      <c r="AO190" s="241" t="s">
        <v>812</v>
      </c>
      <c r="AP190" s="242" t="s">
        <v>937</v>
      </c>
      <c r="AQ190" s="242" t="s">
        <v>52</v>
      </c>
      <c r="AR190" s="242">
        <v>37200</v>
      </c>
      <c r="AS190" s="243">
        <f>VLOOKUP(B:B,[1]MICHELIN!$B:$K,8,0)</f>
        <v>16740</v>
      </c>
      <c r="AT190" s="243">
        <v>525</v>
      </c>
      <c r="AU190" s="211" t="s">
        <v>3956</v>
      </c>
      <c r="AV190" s="197" t="s">
        <v>579</v>
      </c>
      <c r="AW190" s="134" t="str">
        <f>IFERROR(VLOOKUP(AV:AV,Q商品!B:E,4,0),"")</f>
        <v>2023年製 Pilot Sport 5 225/55ZR17 101Y XL サマータイヤ 翌営業日発送</v>
      </c>
      <c r="AX190" s="134" t="str">
        <f>IFERROR(VLOOKUP(B:B,在庫!B:M,12,0),"")</f>
        <v>2023年製</v>
      </c>
      <c r="AY190" s="134">
        <f>VLOOKUP(B:B,在庫!B:K,10,0)</f>
        <v>1</v>
      </c>
      <c r="AZ190" s="244">
        <f>VLOOKUP(AL:AL,[1]MICHELIN!$B:$AH,32,0)</f>
        <v>605763436</v>
      </c>
      <c r="BA190" s="244">
        <f>VLOOKUP(AL:AL,[1]MICHELIN!$B:$AH,33,0)</f>
        <v>605763491</v>
      </c>
      <c r="BC190" s="11" t="s">
        <v>2055</v>
      </c>
    </row>
    <row r="191" spans="1:55" s="11" customFormat="1" ht="19.5" customHeight="1">
      <c r="A191" s="11">
        <f t="shared" si="40"/>
        <v>1</v>
      </c>
      <c r="B191" s="249">
        <f t="shared" si="41"/>
        <v>2353519158600</v>
      </c>
      <c r="C191" s="235">
        <f>VLOOKUP(B:B,[1]MICHELIN!$B:$K,9,0)</f>
        <v>4</v>
      </c>
      <c r="D191" s="11" t="s">
        <v>4677</v>
      </c>
      <c r="E191" s="11" t="s">
        <v>1116</v>
      </c>
      <c r="F191" s="160" t="s">
        <v>6929</v>
      </c>
      <c r="G191" s="134"/>
      <c r="H191" s="132"/>
      <c r="I191" s="235">
        <f>VLOOKUP(B:B,[1]MICHELIN!$B:$K,10,0)</f>
        <v>8</v>
      </c>
      <c r="J191" s="132">
        <v>364</v>
      </c>
      <c r="K191" s="133" t="s">
        <v>1964</v>
      </c>
      <c r="L191" s="133">
        <v>68</v>
      </c>
      <c r="M191" s="135" t="s">
        <v>2014</v>
      </c>
      <c r="N191" s="236" t="s">
        <v>6949</v>
      </c>
      <c r="O191" s="236" t="s">
        <v>2015</v>
      </c>
      <c r="P191" s="237">
        <v>31900</v>
      </c>
      <c r="Q191" s="238">
        <f t="shared" si="42"/>
        <v>28045.454545454544</v>
      </c>
      <c r="R191" s="144">
        <f t="shared" si="43"/>
        <v>5.9740680713127992E-2</v>
      </c>
      <c r="S191" s="197">
        <v>1074475976</v>
      </c>
      <c r="T191" s="303" t="s">
        <v>7985</v>
      </c>
      <c r="U191" s="194">
        <f t="shared" si="60"/>
        <v>32998</v>
      </c>
      <c r="W191" s="239">
        <v>32998</v>
      </c>
      <c r="X191" s="136">
        <f t="shared" si="45"/>
        <v>26370</v>
      </c>
      <c r="Y191" s="240">
        <f t="shared" si="46"/>
        <v>29043.63636363636</v>
      </c>
      <c r="Z191" s="142">
        <f t="shared" si="47"/>
        <v>0.11438871473354228</v>
      </c>
      <c r="AA191" s="137">
        <f t="shared" si="48"/>
        <v>9.2055840741204348E-2</v>
      </c>
      <c r="AB191" s="145"/>
      <c r="AC191" s="189">
        <f t="shared" si="58"/>
        <v>32350</v>
      </c>
      <c r="AD191" s="187">
        <f t="shared" si="59"/>
        <v>35549</v>
      </c>
      <c r="AE191" s="129">
        <f t="shared" si="51"/>
        <v>3199.41</v>
      </c>
      <c r="AF191" s="130">
        <f t="shared" si="52"/>
        <v>648.40999999999985</v>
      </c>
      <c r="AG191" s="131">
        <f t="shared" si="53"/>
        <v>1.8239894230498745E-2</v>
      </c>
      <c r="AH191" s="138">
        <f t="shared" si="54"/>
        <v>2551</v>
      </c>
      <c r="AI191" s="139">
        <f t="shared" si="55"/>
        <v>7.1760105769501245E-2</v>
      </c>
      <c r="AJ191" s="139">
        <f t="shared" si="56"/>
        <v>7.381594651070561E-2</v>
      </c>
      <c r="AL191" s="197">
        <v>2353519158600</v>
      </c>
      <c r="AM191" s="197">
        <v>4985009708286</v>
      </c>
      <c r="AN191" s="197" t="s">
        <v>3570</v>
      </c>
      <c r="AO191" s="241" t="s">
        <v>812</v>
      </c>
      <c r="AP191" s="242" t="s">
        <v>1138</v>
      </c>
      <c r="AQ191" s="242" t="s">
        <v>125</v>
      </c>
      <c r="AR191" s="242">
        <v>58600</v>
      </c>
      <c r="AS191" s="243">
        <v>26370</v>
      </c>
      <c r="AT191" s="243">
        <v>1050</v>
      </c>
      <c r="AU191" s="211" t="s">
        <v>3956</v>
      </c>
      <c r="AV191" s="197" t="s">
        <v>491</v>
      </c>
      <c r="AW191" s="134" t="str">
        <f>IFERROR(VLOOKUP(AV:AV,Q商品!B:E,4,0),"")</f>
        <v>2023年製 Pilot Sport 5 235/35ZR19 91Y XL サマータイヤ 翌営業日発送</v>
      </c>
      <c r="AX191" s="134" t="str">
        <f>IFERROR(VLOOKUP(B:B,在庫!B:M,12,0),"")</f>
        <v>2023年製</v>
      </c>
      <c r="AY191" s="246">
        <f>VLOOKUP(B:B,在庫!B:K,10,0)</f>
        <v>3</v>
      </c>
      <c r="AZ191" s="244">
        <v>605763444</v>
      </c>
      <c r="BA191" s="244">
        <v>605763499</v>
      </c>
      <c r="BC191" s="11" t="s">
        <v>2055</v>
      </c>
    </row>
    <row r="192" spans="1:55" s="11" customFormat="1" ht="19.5" customHeight="1">
      <c r="A192" s="11">
        <f t="shared" si="40"/>
        <v>2</v>
      </c>
      <c r="B192" s="249">
        <f t="shared" si="41"/>
        <v>2354018158603</v>
      </c>
      <c r="C192" s="235">
        <f>VLOOKUP(B:B,[1]MICHELIN!$B:$K,9,0)</f>
        <v>23</v>
      </c>
      <c r="D192" s="11" t="s">
        <v>4677</v>
      </c>
      <c r="E192" s="11" t="s">
        <v>1117</v>
      </c>
      <c r="F192" s="160" t="s">
        <v>6930</v>
      </c>
      <c r="G192" s="134"/>
      <c r="H192" s="132"/>
      <c r="I192" s="235">
        <f>VLOOKUP(B:B,[1]MICHELIN!$B:$K,10,0)</f>
        <v>6</v>
      </c>
      <c r="J192" s="132"/>
      <c r="K192" s="133" t="s">
        <v>1964</v>
      </c>
      <c r="L192" s="133">
        <v>69</v>
      </c>
      <c r="M192" s="135" t="s">
        <v>2014</v>
      </c>
      <c r="N192" s="236" t="s">
        <v>6950</v>
      </c>
      <c r="O192" s="236">
        <v>0</v>
      </c>
      <c r="P192" s="237">
        <v>29700</v>
      </c>
      <c r="Q192" s="238">
        <f t="shared" si="42"/>
        <v>26045.454545454544</v>
      </c>
      <c r="R192" s="144">
        <f t="shared" si="43"/>
        <v>8.0837696335078493E-2</v>
      </c>
      <c r="S192" s="197">
        <v>1074476026</v>
      </c>
      <c r="T192" s="302" t="s">
        <v>7986</v>
      </c>
      <c r="U192" s="194">
        <f t="shared" si="60"/>
        <v>30500</v>
      </c>
      <c r="W192" s="239">
        <v>30500</v>
      </c>
      <c r="X192" s="136">
        <f t="shared" si="45"/>
        <v>23940</v>
      </c>
      <c r="Y192" s="240">
        <f t="shared" si="46"/>
        <v>26772.727272727272</v>
      </c>
      <c r="Z192" s="142">
        <f t="shared" si="47"/>
        <v>0.10632996632996639</v>
      </c>
      <c r="AA192" s="137">
        <f t="shared" si="48"/>
        <v>0.10580645161290321</v>
      </c>
      <c r="AB192" s="145"/>
      <c r="AC192" s="189">
        <f t="shared" si="58"/>
        <v>29901</v>
      </c>
      <c r="AD192" s="187">
        <f t="shared" si="59"/>
        <v>32858</v>
      </c>
      <c r="AE192" s="129">
        <f t="shared" si="51"/>
        <v>2957.22</v>
      </c>
      <c r="AF192" s="130">
        <f t="shared" si="52"/>
        <v>599.2199999999998</v>
      </c>
      <c r="AG192" s="131">
        <f t="shared" si="53"/>
        <v>1.8236654695964447E-2</v>
      </c>
      <c r="AH192" s="138">
        <f t="shared" si="54"/>
        <v>2358</v>
      </c>
      <c r="AI192" s="139">
        <f t="shared" si="55"/>
        <v>7.1763345304035553E-2</v>
      </c>
      <c r="AJ192" s="139">
        <f t="shared" si="56"/>
        <v>8.7569796916938766E-2</v>
      </c>
      <c r="AL192" s="197">
        <v>2354018158603</v>
      </c>
      <c r="AM192" s="197">
        <v>4985009708156</v>
      </c>
      <c r="AN192" s="197" t="s">
        <v>3563</v>
      </c>
      <c r="AO192" s="241" t="s">
        <v>812</v>
      </c>
      <c r="AP192" s="242" t="s">
        <v>944</v>
      </c>
      <c r="AQ192" s="242" t="s">
        <v>34</v>
      </c>
      <c r="AR192" s="242">
        <v>53200</v>
      </c>
      <c r="AS192" s="243">
        <f>VLOOKUP(B:B,[1]MICHELIN!$B:$K,8,0)</f>
        <v>23940</v>
      </c>
      <c r="AT192" s="243">
        <v>1050</v>
      </c>
      <c r="AU192" s="211" t="s">
        <v>3956</v>
      </c>
      <c r="AV192" s="197" t="s">
        <v>549</v>
      </c>
      <c r="AW192" s="134" t="str">
        <f>IFERROR(VLOOKUP(AV:AV,Q商品!B:E,4,0),"")</f>
        <v>2023年製 Pilot Sport 5 235/40ZR18 95Y XL サマータイヤ 翌営業日発送</v>
      </c>
      <c r="AX192" s="134" t="str">
        <f>IFERROR(VLOOKUP(B:B,在庫!B:M,12,0),"")</f>
        <v>2023年製</v>
      </c>
      <c r="AY192" s="246">
        <f>VLOOKUP(B:B,在庫!B:K,10,0)</f>
        <v>2</v>
      </c>
      <c r="AZ192" s="244">
        <f>VLOOKUP(AL:AL,[1]MICHELIN!$B:$AH,32,0)</f>
        <v>605763431</v>
      </c>
      <c r="BA192" s="244">
        <f>VLOOKUP(AL:AL,[1]MICHELIN!$B:$AH,33,0)</f>
        <v>605763486</v>
      </c>
      <c r="BC192" s="11" t="s">
        <v>2055</v>
      </c>
    </row>
    <row r="193" spans="1:55" s="11" customFormat="1" ht="19.5" customHeight="1">
      <c r="A193" s="11">
        <f t="shared" si="40"/>
        <v>1</v>
      </c>
      <c r="B193" s="249">
        <f t="shared" si="41"/>
        <v>2354019158602</v>
      </c>
      <c r="C193" s="235">
        <f>VLOOKUP(B:B,[1]MICHELIN!$B:$K,9,0)</f>
        <v>0</v>
      </c>
      <c r="D193" s="11" t="s">
        <v>4677</v>
      </c>
      <c r="E193" s="11" t="s">
        <v>5627</v>
      </c>
      <c r="F193" s="160" t="s">
        <v>8450</v>
      </c>
      <c r="G193" s="134"/>
      <c r="H193" s="132"/>
      <c r="I193" s="235">
        <f>VLOOKUP(B:B,[1]MICHELIN!$B:$K,10,0)</f>
        <v>12</v>
      </c>
      <c r="J193" s="132"/>
      <c r="K193" s="133" t="s">
        <v>1964</v>
      </c>
      <c r="L193" s="133">
        <v>71</v>
      </c>
      <c r="M193" s="135" t="s">
        <v>2024</v>
      </c>
      <c r="N193" s="236" t="s">
        <v>8514</v>
      </c>
      <c r="O193" s="236" t="s">
        <v>2381</v>
      </c>
      <c r="P193" s="237">
        <v>32500</v>
      </c>
      <c r="Q193" s="238">
        <f t="shared" si="42"/>
        <v>28590.909090909088</v>
      </c>
      <c r="R193" s="144">
        <f t="shared" si="43"/>
        <v>0.1074085850556438</v>
      </c>
      <c r="S193" s="197">
        <v>1074476207</v>
      </c>
      <c r="T193" s="302" t="s">
        <v>7988</v>
      </c>
      <c r="U193" s="194">
        <f t="shared" si="60"/>
        <v>32500</v>
      </c>
      <c r="W193" s="239">
        <v>32500</v>
      </c>
      <c r="X193" s="136">
        <f t="shared" si="45"/>
        <v>25520</v>
      </c>
      <c r="Y193" s="240">
        <f t="shared" si="46"/>
        <v>28590.909090909088</v>
      </c>
      <c r="Z193" s="142">
        <f t="shared" si="47"/>
        <v>0.11152380952380958</v>
      </c>
      <c r="AA193" s="137">
        <f t="shared" si="48"/>
        <v>0.1074085850556438</v>
      </c>
      <c r="AB193" s="145"/>
      <c r="AC193" s="189">
        <f t="shared" si="58"/>
        <v>31862</v>
      </c>
      <c r="AD193" s="187">
        <f t="shared" si="59"/>
        <v>35013</v>
      </c>
      <c r="AE193" s="129">
        <f t="shared" si="51"/>
        <v>3151.17</v>
      </c>
      <c r="AF193" s="130">
        <f t="shared" si="52"/>
        <v>638.17000000000007</v>
      </c>
      <c r="AG193" s="131">
        <f t="shared" si="53"/>
        <v>1.8226658669636995E-2</v>
      </c>
      <c r="AH193" s="138">
        <f t="shared" si="54"/>
        <v>2513</v>
      </c>
      <c r="AI193" s="139">
        <f t="shared" si="55"/>
        <v>7.1773341330363005E-2</v>
      </c>
      <c r="AJ193" s="139">
        <f t="shared" si="56"/>
        <v>8.9181926386006805E-2</v>
      </c>
      <c r="AL193" s="197">
        <v>2354019158602</v>
      </c>
      <c r="AM193" s="197">
        <v>4985009708293</v>
      </c>
      <c r="AN193" s="197" t="s">
        <v>3575</v>
      </c>
      <c r="AO193" s="241" t="s">
        <v>812</v>
      </c>
      <c r="AP193" s="242" t="s">
        <v>945</v>
      </c>
      <c r="AQ193" s="242" t="s">
        <v>101</v>
      </c>
      <c r="AR193" s="242">
        <v>56700</v>
      </c>
      <c r="AS193" s="243">
        <f>VLOOKUP(B:B,[1]MICHELIN!$B:$K,8,0)</f>
        <v>25520</v>
      </c>
      <c r="AT193" s="243">
        <v>1050</v>
      </c>
      <c r="AU193" s="211" t="s">
        <v>3956</v>
      </c>
      <c r="AV193" s="197" t="s">
        <v>560</v>
      </c>
      <c r="AW193" s="134" t="str">
        <f>IFERROR(VLOOKUP(AV:AV,Q商品!B:E,4,0),"")</f>
        <v>2023年製 Pilot Sport 5 235/40ZR19 96Y XL サマータイヤ 翌営業日発送</v>
      </c>
      <c r="AX193" s="134" t="str">
        <f>IFERROR(VLOOKUP(B:B,在庫!B:M,12,0),"")</f>
        <v>2023年製</v>
      </c>
      <c r="AY193" s="246">
        <f>VLOOKUP(B:B,在庫!B:K,10,0)</f>
        <v>4</v>
      </c>
      <c r="AZ193" s="244" t="str">
        <f>VLOOKUP(AL:AL,[1]MICHELIN!$B:$AH,32,0)</f>
        <v>×</v>
      </c>
      <c r="BA193" s="244" t="str">
        <f>VLOOKUP(AL:AL,[1]MICHELIN!$B:$AH,33,0)</f>
        <v>×</v>
      </c>
      <c r="BC193" s="11" t="s">
        <v>150</v>
      </c>
    </row>
    <row r="194" spans="1:55" s="11" customFormat="1" ht="19.5" customHeight="1">
      <c r="A194" s="11">
        <f t="shared" si="40"/>
        <v>1</v>
      </c>
      <c r="B194" s="249">
        <f t="shared" si="41"/>
        <v>2354518158608</v>
      </c>
      <c r="C194" s="235">
        <f>VLOOKUP(B:B,[1]MICHELIN!$B:$K,9,0)</f>
        <v>46</v>
      </c>
      <c r="D194" s="11" t="s">
        <v>4677</v>
      </c>
      <c r="E194" s="11" t="s">
        <v>1118</v>
      </c>
      <c r="F194" s="160" t="s">
        <v>8386</v>
      </c>
      <c r="G194" s="134"/>
      <c r="H194" s="132"/>
      <c r="I194" s="235">
        <f>VLOOKUP(B:B,[1]MICHELIN!$B:$K,10,0)</f>
        <v>22</v>
      </c>
      <c r="J194" s="132"/>
      <c r="K194" s="133" t="s">
        <v>1964</v>
      </c>
      <c r="L194" s="133">
        <v>72</v>
      </c>
      <c r="M194" s="135" t="s">
        <v>2024</v>
      </c>
      <c r="N194" s="236" t="s">
        <v>3992</v>
      </c>
      <c r="O194" s="236" t="s">
        <v>2381</v>
      </c>
      <c r="P194" s="237">
        <v>25000</v>
      </c>
      <c r="Q194" s="238">
        <f t="shared" si="42"/>
        <v>21772.727272727272</v>
      </c>
      <c r="R194" s="144">
        <f t="shared" si="43"/>
        <v>7.820459290187888E-2</v>
      </c>
      <c r="S194" s="197">
        <v>1074476023</v>
      </c>
      <c r="T194" s="304" t="s">
        <v>7989</v>
      </c>
      <c r="U194" s="194">
        <f t="shared" si="60"/>
        <v>25350</v>
      </c>
      <c r="W194" s="239">
        <v>25350</v>
      </c>
      <c r="X194" s="136">
        <f t="shared" si="45"/>
        <v>20070</v>
      </c>
      <c r="Y194" s="240">
        <f t="shared" si="46"/>
        <v>22090.909090909088</v>
      </c>
      <c r="Z194" s="142">
        <f t="shared" si="47"/>
        <v>0.13787499999999997</v>
      </c>
      <c r="AA194" s="137">
        <f t="shared" si="48"/>
        <v>9.1481481481481372E-2</v>
      </c>
      <c r="AB194" s="145"/>
      <c r="AC194" s="189">
        <f t="shared" si="58"/>
        <v>24852</v>
      </c>
      <c r="AD194" s="187">
        <f t="shared" si="59"/>
        <v>27309</v>
      </c>
      <c r="AE194" s="129">
        <f t="shared" si="51"/>
        <v>2457.81</v>
      </c>
      <c r="AF194" s="130">
        <f t="shared" si="52"/>
        <v>498.80999999999995</v>
      </c>
      <c r="AG194" s="131">
        <f t="shared" si="53"/>
        <v>1.8265407008678455E-2</v>
      </c>
      <c r="AH194" s="138">
        <f t="shared" si="54"/>
        <v>1959</v>
      </c>
      <c r="AI194" s="139">
        <f t="shared" si="55"/>
        <v>7.1734592991321539E-2</v>
      </c>
      <c r="AJ194" s="139">
        <f t="shared" si="56"/>
        <v>7.3216074472802914E-2</v>
      </c>
      <c r="AL194" s="197">
        <v>2354518158608</v>
      </c>
      <c r="AM194" s="197">
        <v>4985009708163</v>
      </c>
      <c r="AN194" s="197" t="s">
        <v>3567</v>
      </c>
      <c r="AO194" s="241" t="s">
        <v>812</v>
      </c>
      <c r="AP194" s="242" t="s">
        <v>949</v>
      </c>
      <c r="AQ194" s="242" t="s">
        <v>69</v>
      </c>
      <c r="AR194" s="242">
        <v>44600</v>
      </c>
      <c r="AS194" s="243">
        <f>VLOOKUP(B:B,[1]MICHELIN!$B:$K,8,0)</f>
        <v>20070</v>
      </c>
      <c r="AT194" s="243">
        <v>1050</v>
      </c>
      <c r="AU194" s="211" t="s">
        <v>3956</v>
      </c>
      <c r="AV194" s="197" t="s">
        <v>459</v>
      </c>
      <c r="AW194" s="134" t="str">
        <f>IFERROR(VLOOKUP(AV:AV,Q商品!B:E,4,0),"")</f>
        <v>2023年製 Pilot Sport 5 235/45ZR18 98Y XL サマータイヤ 翌営業日発送</v>
      </c>
      <c r="AX194" s="134" t="str">
        <f>IFERROR(VLOOKUP(B:B,在庫!B:M,12,0),"")</f>
        <v>2023年製</v>
      </c>
      <c r="AY194" s="246">
        <f>VLOOKUP(B:B,在庫!B:K,10,0)</f>
        <v>1</v>
      </c>
      <c r="AZ194" s="244">
        <f>VLOOKUP(AL:AL,[1]MICHELIN!$B:$AH,32,0)</f>
        <v>605763432</v>
      </c>
      <c r="BA194" s="244">
        <f>VLOOKUP(AL:AL,[1]MICHELIN!$B:$AH,33,0)</f>
        <v>605763487</v>
      </c>
      <c r="BC194" s="11" t="s">
        <v>2055</v>
      </c>
    </row>
    <row r="195" spans="1:55" s="11" customFormat="1" ht="19.5" customHeight="1">
      <c r="A195" s="11">
        <f t="shared" ref="A195:A258" si="61">COUNTIF(E:E,E195)</f>
        <v>1</v>
      </c>
      <c r="B195" s="249">
        <f t="shared" ref="B195:B258" si="62">AL195</f>
        <v>2354519158607</v>
      </c>
      <c r="C195" s="235">
        <f>VLOOKUP(B:B,[1]MICHELIN!$B:$K,9,0)</f>
        <v>12</v>
      </c>
      <c r="D195" s="11" t="s">
        <v>4677</v>
      </c>
      <c r="E195" s="11" t="s">
        <v>1119</v>
      </c>
      <c r="F195" s="160" t="s">
        <v>8387</v>
      </c>
      <c r="G195" s="134"/>
      <c r="H195" s="132"/>
      <c r="I195" s="235">
        <f>VLOOKUP(B:B,[1]MICHELIN!$B:$K,10,0)</f>
        <v>0</v>
      </c>
      <c r="J195" s="132"/>
      <c r="K195" s="133" t="s">
        <v>1964</v>
      </c>
      <c r="L195" s="133">
        <v>73</v>
      </c>
      <c r="M195" s="135" t="s">
        <v>2018</v>
      </c>
      <c r="N195" s="236" t="s">
        <v>2425</v>
      </c>
      <c r="O195" s="236" t="s">
        <v>2015</v>
      </c>
      <c r="P195" s="237">
        <v>30000</v>
      </c>
      <c r="Q195" s="238">
        <f t="shared" ref="Q195:Q258" si="63">(P195-AT195)/1.1</f>
        <v>26318.181818181816</v>
      </c>
      <c r="R195" s="144">
        <f t="shared" ref="R195:R258" si="64">IFERROR((Q195-X195)/Q195,"")</f>
        <v>9.1882556131260729E-2</v>
      </c>
      <c r="S195" s="197">
        <v>1074476206</v>
      </c>
      <c r="T195" s="303" t="s">
        <v>7990</v>
      </c>
      <c r="U195" s="194">
        <f t="shared" si="60"/>
        <v>30000</v>
      </c>
      <c r="W195" s="239">
        <v>30000</v>
      </c>
      <c r="X195" s="136">
        <f t="shared" ref="X195:X258" si="65">AS195</f>
        <v>23900</v>
      </c>
      <c r="Y195" s="240">
        <f t="shared" ref="Y195:Y258" si="66">(W195-AT195)/1.1</f>
        <v>26318.181818181816</v>
      </c>
      <c r="Z195" s="142">
        <f t="shared" ref="Z195:Z258" si="67">IFERROR(-1+(AD195/N195),"")</f>
        <v>7.7299999999999924E-2</v>
      </c>
      <c r="AA195" s="137">
        <f t="shared" ref="AA195:AA258" si="68">IFERROR((Y195-X195)/Y195,"")</f>
        <v>9.1882556131260729E-2</v>
      </c>
      <c r="AB195" s="334" t="s">
        <v>8715</v>
      </c>
      <c r="AC195" s="189">
        <f t="shared" si="58"/>
        <v>29411</v>
      </c>
      <c r="AD195" s="187">
        <f>ROUNDDOWN(AC195/0.91,0)</f>
        <v>32319</v>
      </c>
      <c r="AE195" s="129">
        <f t="shared" ref="AE195:AE258" si="69">AD195*0.09</f>
        <v>2908.71</v>
      </c>
      <c r="AF195" s="130">
        <f t="shared" ref="AF195:AF258" si="70">AE195-AH195</f>
        <v>589.71</v>
      </c>
      <c r="AG195" s="131">
        <f t="shared" ref="AG195:AG258" si="71">IFERROR(AF195/AD195,"")</f>
        <v>1.8246542281630002E-2</v>
      </c>
      <c r="AH195" s="138">
        <f t="shared" ref="AH195:AH258" si="72">AD195-U195</f>
        <v>2319</v>
      </c>
      <c r="AI195" s="139">
        <f t="shared" ref="AI195:AI258" si="73">IFERROR(AH195/AD195,"")</f>
        <v>7.1753457718369995E-2</v>
      </c>
      <c r="AJ195" s="139">
        <f t="shared" ref="AJ195:AJ258" si="74">IFERROR(AA195-AG195,"")</f>
        <v>7.3636013849630727E-2</v>
      </c>
      <c r="AL195" s="197">
        <v>2354519158607</v>
      </c>
      <c r="AM195" s="197">
        <v>4985009708309</v>
      </c>
      <c r="AN195" s="197" t="s">
        <v>3578</v>
      </c>
      <c r="AO195" s="241" t="s">
        <v>812</v>
      </c>
      <c r="AP195" s="242" t="s">
        <v>1276</v>
      </c>
      <c r="AQ195" s="242" t="s">
        <v>888</v>
      </c>
      <c r="AR195" s="242">
        <v>53100</v>
      </c>
      <c r="AS195" s="243">
        <v>23900</v>
      </c>
      <c r="AT195" s="243">
        <v>1050</v>
      </c>
      <c r="AU195" s="211" t="s">
        <v>3956</v>
      </c>
      <c r="AV195" s="197" t="s">
        <v>591</v>
      </c>
      <c r="AW195" s="134" t="str">
        <f>IFERROR(VLOOKUP(AV:AV,Q商品!B:E,4,0),"")</f>
        <v>2023年製 Pilot Sport 5 235/45ZR19 99Y XL サマータイヤ 翌営業日発送</v>
      </c>
      <c r="AX195" s="134" t="str">
        <f>IFERROR(VLOOKUP(B:B,在庫!B:M,12,0),"")</f>
        <v/>
      </c>
      <c r="AY195" s="134" t="e">
        <f>VLOOKUP(B:B,在庫!B:K,10,0)</f>
        <v>#N/A</v>
      </c>
      <c r="AZ195" s="244">
        <v>605763448</v>
      </c>
      <c r="BA195" s="244">
        <v>605763503</v>
      </c>
      <c r="BC195" s="11" t="s">
        <v>2055</v>
      </c>
    </row>
    <row r="196" spans="1:55" s="11" customFormat="1" ht="19.5" customHeight="1">
      <c r="A196" s="11">
        <f t="shared" si="61"/>
        <v>1</v>
      </c>
      <c r="B196" s="249">
        <f t="shared" si="62"/>
        <v>2355018158600</v>
      </c>
      <c r="C196" s="235">
        <f>VLOOKUP(B:B,[1]MICHELIN!$B:$K,9,0)</f>
        <v>4</v>
      </c>
      <c r="D196" s="11" t="s">
        <v>4677</v>
      </c>
      <c r="E196" s="11" t="s">
        <v>1120</v>
      </c>
      <c r="F196" s="160" t="s">
        <v>6931</v>
      </c>
      <c r="G196" s="134"/>
      <c r="H196" s="132"/>
      <c r="I196" s="235">
        <f>VLOOKUP(B:B,[1]MICHELIN!$B:$K,10,0)</f>
        <v>5</v>
      </c>
      <c r="J196" s="132"/>
      <c r="K196" s="133" t="s">
        <v>1964</v>
      </c>
      <c r="L196" s="133">
        <v>74</v>
      </c>
      <c r="M196" s="135" t="s">
        <v>3998</v>
      </c>
      <c r="N196" s="236" t="s">
        <v>3993</v>
      </c>
      <c r="O196" s="236">
        <v>0</v>
      </c>
      <c r="P196" s="237">
        <v>24600</v>
      </c>
      <c r="Q196" s="238">
        <f t="shared" si="63"/>
        <v>21409.090909090908</v>
      </c>
      <c r="R196" s="144">
        <f t="shared" si="64"/>
        <v>0.1106581740976645</v>
      </c>
      <c r="S196" s="197">
        <v>1074476022</v>
      </c>
      <c r="T196" s="302" t="s">
        <v>7991</v>
      </c>
      <c r="U196" s="194">
        <f t="shared" si="60"/>
        <v>24600</v>
      </c>
      <c r="W196" s="239">
        <v>24600</v>
      </c>
      <c r="X196" s="136">
        <f t="shared" si="65"/>
        <v>19040</v>
      </c>
      <c r="Y196" s="240">
        <f t="shared" si="66"/>
        <v>21409.090909090908</v>
      </c>
      <c r="Z196" s="142">
        <f t="shared" si="67"/>
        <v>7.7317073170731776E-2</v>
      </c>
      <c r="AA196" s="137">
        <f t="shared" si="68"/>
        <v>0.1106581740976645</v>
      </c>
      <c r="AB196" s="145"/>
      <c r="AC196" s="189">
        <f t="shared" si="58"/>
        <v>24117</v>
      </c>
      <c r="AD196" s="187">
        <f>ROUNDDOWN(AC196/0.91,0)</f>
        <v>26502</v>
      </c>
      <c r="AE196" s="129">
        <f t="shared" si="69"/>
        <v>2385.1799999999998</v>
      </c>
      <c r="AF196" s="130">
        <f t="shared" si="70"/>
        <v>483.17999999999984</v>
      </c>
      <c r="AG196" s="131">
        <f t="shared" si="71"/>
        <v>1.8231831559882266E-2</v>
      </c>
      <c r="AH196" s="138">
        <f t="shared" si="72"/>
        <v>1902</v>
      </c>
      <c r="AI196" s="139">
        <f t="shared" si="73"/>
        <v>7.1768168440117727E-2</v>
      </c>
      <c r="AJ196" s="139">
        <f t="shared" si="74"/>
        <v>9.242634253778223E-2</v>
      </c>
      <c r="AL196" s="197">
        <v>2355018158600</v>
      </c>
      <c r="AM196" s="197">
        <v>4985009708170</v>
      </c>
      <c r="AN196" s="197" t="s">
        <v>3569</v>
      </c>
      <c r="AO196" s="241" t="s">
        <v>812</v>
      </c>
      <c r="AP196" s="242" t="s">
        <v>951</v>
      </c>
      <c r="AQ196" s="242" t="s">
        <v>54</v>
      </c>
      <c r="AR196" s="242">
        <v>42300</v>
      </c>
      <c r="AS196" s="243">
        <f>VLOOKUP(B:B,[1]MICHELIN!$B:$K,8,0)</f>
        <v>19040</v>
      </c>
      <c r="AT196" s="243">
        <v>1050</v>
      </c>
      <c r="AU196" s="211" t="s">
        <v>3956</v>
      </c>
      <c r="AV196" s="197" t="s">
        <v>578</v>
      </c>
      <c r="AW196" s="134" t="str">
        <f>IFERROR(VLOOKUP(AV:AV,Q商品!B:E,4,0),"")</f>
        <v>2022年製以降 Pilot Sport 5 235/50ZR18 101Y XL サマータイヤ 翌営業日発送</v>
      </c>
      <c r="AX196" s="134" t="str">
        <f>IFERROR(VLOOKUP(B:B,在庫!B:M,12,0),"")</f>
        <v>2023年製</v>
      </c>
      <c r="AY196" s="246">
        <f>VLOOKUP(B:B,在庫!B:K,10,0)</f>
        <v>1</v>
      </c>
      <c r="AZ196" s="244">
        <f>VLOOKUP(AL:AL,[1]MICHELIN!$B:$AH,32,0)</f>
        <v>605763426</v>
      </c>
      <c r="BA196" s="244">
        <f>VLOOKUP(AL:AL,[1]MICHELIN!$B:$AH,33,0)</f>
        <v>605763481</v>
      </c>
      <c r="BC196" s="11" t="s">
        <v>2055</v>
      </c>
    </row>
    <row r="197" spans="1:55" s="11" customFormat="1" ht="19.5" customHeight="1">
      <c r="A197" s="11">
        <f t="shared" si="61"/>
        <v>1</v>
      </c>
      <c r="B197" s="249">
        <f t="shared" si="62"/>
        <v>2453518158608</v>
      </c>
      <c r="C197" s="235">
        <f>VLOOKUP(B:B,[1]MICHELIN!$B:$K,9,0)</f>
        <v>8</v>
      </c>
      <c r="D197" s="11" t="s">
        <v>4677</v>
      </c>
      <c r="E197" s="11" t="s">
        <v>1121</v>
      </c>
      <c r="F197" s="160" t="s">
        <v>6932</v>
      </c>
      <c r="G197" s="134"/>
      <c r="H197" s="132"/>
      <c r="I197" s="235">
        <f>VLOOKUP(B:B,[1]MICHELIN!$B:$K,10,0)</f>
        <v>10</v>
      </c>
      <c r="J197" s="132"/>
      <c r="K197" s="133" t="s">
        <v>1964</v>
      </c>
      <c r="L197" s="133">
        <v>75</v>
      </c>
      <c r="M197" s="135" t="s">
        <v>3998</v>
      </c>
      <c r="N197" s="236" t="s">
        <v>6951</v>
      </c>
      <c r="O197" s="236" t="s">
        <v>2015</v>
      </c>
      <c r="P197" s="237">
        <v>30798</v>
      </c>
      <c r="Q197" s="238">
        <f t="shared" si="63"/>
        <v>27043.63636363636</v>
      </c>
      <c r="R197" s="144">
        <f t="shared" si="64"/>
        <v>6.2995831652547962E-2</v>
      </c>
      <c r="S197" s="197">
        <v>1074476211</v>
      </c>
      <c r="T197" s="302" t="s">
        <v>7992</v>
      </c>
      <c r="U197" s="194">
        <f t="shared" si="60"/>
        <v>31900</v>
      </c>
      <c r="W197" s="239">
        <v>31900</v>
      </c>
      <c r="X197" s="136">
        <f t="shared" si="65"/>
        <v>25340</v>
      </c>
      <c r="Y197" s="240">
        <f t="shared" si="66"/>
        <v>28045.454545454544</v>
      </c>
      <c r="Z197" s="142">
        <f t="shared" si="67"/>
        <v>0.11588414832131955</v>
      </c>
      <c r="AA197" s="137">
        <f t="shared" si="68"/>
        <v>9.6466774716369483E-2</v>
      </c>
      <c r="AB197" s="145"/>
      <c r="AC197" s="189">
        <f t="shared" si="58"/>
        <v>31274</v>
      </c>
      <c r="AD197" s="187">
        <f>ROUNDDOWN(AC197/0.91,0)</f>
        <v>34367</v>
      </c>
      <c r="AE197" s="129">
        <f t="shared" si="69"/>
        <v>3093.0299999999997</v>
      </c>
      <c r="AF197" s="130">
        <f t="shared" si="70"/>
        <v>626.02999999999975</v>
      </c>
      <c r="AG197" s="131">
        <f t="shared" si="71"/>
        <v>1.8216021183111698E-2</v>
      </c>
      <c r="AH197" s="138">
        <f t="shared" si="72"/>
        <v>2467</v>
      </c>
      <c r="AI197" s="139">
        <f t="shared" si="73"/>
        <v>7.1783978816888291E-2</v>
      </c>
      <c r="AJ197" s="139">
        <f t="shared" si="74"/>
        <v>7.8250753533257777E-2</v>
      </c>
      <c r="AL197" s="197">
        <v>2453518158608</v>
      </c>
      <c r="AM197" s="197">
        <v>4985009708187</v>
      </c>
      <c r="AN197" s="197" t="s">
        <v>3558</v>
      </c>
      <c r="AO197" s="241" t="s">
        <v>812</v>
      </c>
      <c r="AP197" s="242" t="s">
        <v>1273</v>
      </c>
      <c r="AQ197" s="242" t="s">
        <v>889</v>
      </c>
      <c r="AR197" s="242">
        <v>56300</v>
      </c>
      <c r="AS197" s="243">
        <v>25340</v>
      </c>
      <c r="AT197" s="243">
        <v>1050</v>
      </c>
      <c r="AU197" s="211" t="s">
        <v>3956</v>
      </c>
      <c r="AV197" s="197" t="s">
        <v>577</v>
      </c>
      <c r="AW197" s="134" t="str">
        <f>IFERROR(VLOOKUP(AV:AV,Q商品!B:E,4,0),"")</f>
        <v>2023年製 Pilot Sport 5 245/35ZR18 92Y XL サマータイヤ 翌営業日発送</v>
      </c>
      <c r="AX197" s="134" t="str">
        <f>IFERROR(VLOOKUP(B:B,在庫!B:M,12,0),"")</f>
        <v>2023年製</v>
      </c>
      <c r="AY197" s="134">
        <f>VLOOKUP(B:B,在庫!B:K,10,0)</f>
        <v>3</v>
      </c>
      <c r="AZ197" s="244" t="s">
        <v>8743</v>
      </c>
      <c r="BA197" s="244" t="s">
        <v>8743</v>
      </c>
      <c r="BC197" s="11" t="s">
        <v>2055</v>
      </c>
    </row>
    <row r="198" spans="1:55" s="11" customFormat="1" ht="19.5" customHeight="1">
      <c r="A198" s="11">
        <f t="shared" si="61"/>
        <v>1</v>
      </c>
      <c r="B198" s="249">
        <f t="shared" si="62"/>
        <v>2453519158607</v>
      </c>
      <c r="C198" s="235">
        <f>VLOOKUP(B:B,[1]MICHELIN!$B:$K,9,0)</f>
        <v>17</v>
      </c>
      <c r="D198" s="11" t="s">
        <v>4677</v>
      </c>
      <c r="E198" s="11" t="s">
        <v>5628</v>
      </c>
      <c r="F198" s="160" t="s">
        <v>6933</v>
      </c>
      <c r="G198" s="134"/>
      <c r="H198" s="132"/>
      <c r="I198" s="235">
        <f>VLOOKUP(B:B,[1]MICHELIN!$B:$K,10,0)</f>
        <v>13</v>
      </c>
      <c r="J198" s="132"/>
      <c r="K198" s="133" t="s">
        <v>1964</v>
      </c>
      <c r="L198" s="133">
        <v>76</v>
      </c>
      <c r="M198" s="135" t="s">
        <v>2024</v>
      </c>
      <c r="N198" s="236" t="s">
        <v>3994</v>
      </c>
      <c r="O198" s="236" t="s">
        <v>2381</v>
      </c>
      <c r="P198" s="237">
        <v>36300</v>
      </c>
      <c r="Q198" s="238">
        <f t="shared" si="63"/>
        <v>32045.454545454544</v>
      </c>
      <c r="R198" s="144">
        <f t="shared" si="64"/>
        <v>0.14746099290780137</v>
      </c>
      <c r="S198" s="197">
        <v>1074475978</v>
      </c>
      <c r="T198" s="302" t="s">
        <v>7993</v>
      </c>
      <c r="U198" s="194">
        <f t="shared" si="60"/>
        <v>36300</v>
      </c>
      <c r="W198" s="239">
        <v>36300</v>
      </c>
      <c r="X198" s="136">
        <f t="shared" si="65"/>
        <v>27320</v>
      </c>
      <c r="Y198" s="240">
        <f t="shared" si="66"/>
        <v>32045.454545454544</v>
      </c>
      <c r="Z198" s="142">
        <f t="shared" si="67"/>
        <v>8.4985835694050937E-2</v>
      </c>
      <c r="AA198" s="137">
        <f t="shared" si="68"/>
        <v>0.14746099290780137</v>
      </c>
      <c r="AB198" s="145"/>
      <c r="AC198" s="190">
        <v>34853</v>
      </c>
      <c r="AD198" s="188">
        <v>38300</v>
      </c>
      <c r="AE198" s="129">
        <f t="shared" si="69"/>
        <v>3447</v>
      </c>
      <c r="AF198" s="130">
        <f t="shared" si="70"/>
        <v>1447</v>
      </c>
      <c r="AG198" s="131">
        <f t="shared" si="71"/>
        <v>3.7780678851174934E-2</v>
      </c>
      <c r="AH198" s="138">
        <f t="shared" si="72"/>
        <v>2000</v>
      </c>
      <c r="AI198" s="139">
        <f t="shared" si="73"/>
        <v>5.2219321148825062E-2</v>
      </c>
      <c r="AJ198" s="139">
        <f t="shared" si="74"/>
        <v>0.10968031405662644</v>
      </c>
      <c r="AL198" s="197">
        <v>2453519158607</v>
      </c>
      <c r="AM198" s="197">
        <v>4985009708316</v>
      </c>
      <c r="AN198" s="197" t="s">
        <v>3571</v>
      </c>
      <c r="AO198" s="241" t="s">
        <v>812</v>
      </c>
      <c r="AP198" s="242" t="s">
        <v>1140</v>
      </c>
      <c r="AQ198" s="242" t="s">
        <v>126</v>
      </c>
      <c r="AR198" s="242">
        <v>60700</v>
      </c>
      <c r="AS198" s="243">
        <f>VLOOKUP(B:B,[1]MICHELIN!$B:$K,8,0)</f>
        <v>27320</v>
      </c>
      <c r="AT198" s="243">
        <v>1050</v>
      </c>
      <c r="AU198" s="211" t="s">
        <v>3956</v>
      </c>
      <c r="AV198" s="197" t="s">
        <v>524</v>
      </c>
      <c r="AW198" s="134" t="str">
        <f>IFERROR(VLOOKUP(AV:AV,Q商品!B:E,4,0),"")</f>
        <v>2023年製 Pilot Sport 5 245/35ZR19 93Y XL サマータイヤ 翌営業日発送</v>
      </c>
      <c r="AX198" s="134" t="str">
        <f>IFERROR(VLOOKUP(B:B,在庫!B:M,12,0),"")</f>
        <v>2023年製</v>
      </c>
      <c r="AY198" s="246">
        <f>VLOOKUP(B:B,在庫!B:K,10,0)</f>
        <v>2</v>
      </c>
      <c r="AZ198" s="244">
        <f>VLOOKUP(AL:AL,[1]MICHELIN!$B:$AH,32,0)</f>
        <v>605763446</v>
      </c>
      <c r="BA198" s="244">
        <f>VLOOKUP(AL:AL,[1]MICHELIN!$B:$AH,33,0)</f>
        <v>605763501</v>
      </c>
      <c r="BC198" s="11" t="s">
        <v>2055</v>
      </c>
    </row>
    <row r="199" spans="1:55" s="11" customFormat="1" ht="19.5" customHeight="1">
      <c r="A199" s="11">
        <f t="shared" si="61"/>
        <v>1</v>
      </c>
      <c r="B199" s="249">
        <f t="shared" si="62"/>
        <v>2454017158601</v>
      </c>
      <c r="C199" s="235">
        <f>VLOOKUP(B:B,[1]MICHELIN!$B:$K,9,0)</f>
        <v>34</v>
      </c>
      <c r="D199" s="11" t="s">
        <v>4677</v>
      </c>
      <c r="E199" s="11" t="s">
        <v>5629</v>
      </c>
      <c r="F199" s="160" t="s">
        <v>6934</v>
      </c>
      <c r="G199" s="134"/>
      <c r="H199" s="132"/>
      <c r="I199" s="235">
        <f>VLOOKUP(B:B,[1]MICHELIN!$B:$K,10,0)</f>
        <v>16</v>
      </c>
      <c r="J199" s="132"/>
      <c r="K199" s="133" t="s">
        <v>1964</v>
      </c>
      <c r="L199" s="133">
        <v>77</v>
      </c>
      <c r="M199" s="135" t="s">
        <v>3998</v>
      </c>
      <c r="N199" s="236" t="s">
        <v>6952</v>
      </c>
      <c r="O199" s="236">
        <v>0</v>
      </c>
      <c r="P199" s="237">
        <v>25800</v>
      </c>
      <c r="Q199" s="238">
        <f t="shared" si="63"/>
        <v>22500</v>
      </c>
      <c r="R199" s="144">
        <f t="shared" si="64"/>
        <v>9.1999999999999998E-2</v>
      </c>
      <c r="S199" s="197">
        <v>1074476020</v>
      </c>
      <c r="T199" s="302" t="s">
        <v>7994</v>
      </c>
      <c r="U199" s="194">
        <f t="shared" si="60"/>
        <v>25800</v>
      </c>
      <c r="W199" s="239">
        <v>25800</v>
      </c>
      <c r="X199" s="136">
        <f t="shared" si="65"/>
        <v>20430</v>
      </c>
      <c r="Y199" s="240">
        <f t="shared" si="66"/>
        <v>22500</v>
      </c>
      <c r="Z199" s="142">
        <f t="shared" si="67"/>
        <v>7.7325581395348841E-2</v>
      </c>
      <c r="AA199" s="137">
        <f t="shared" si="68"/>
        <v>9.1999999999999998E-2</v>
      </c>
      <c r="AB199" s="145"/>
      <c r="AC199" s="189">
        <f t="shared" ref="AC199:AC230" si="75">ROUNDDOWN(U199/1.02,0)</f>
        <v>25294</v>
      </c>
      <c r="AD199" s="187">
        <f t="shared" ref="AD199:AD230" si="76">ROUNDDOWN(AC199/0.91,0)</f>
        <v>27795</v>
      </c>
      <c r="AE199" s="129">
        <f t="shared" si="69"/>
        <v>2501.5499999999997</v>
      </c>
      <c r="AF199" s="130">
        <f t="shared" si="70"/>
        <v>506.54999999999973</v>
      </c>
      <c r="AG199" s="131">
        <f t="shared" si="71"/>
        <v>1.8224500809498102E-2</v>
      </c>
      <c r="AH199" s="138">
        <f t="shared" si="72"/>
        <v>1995</v>
      </c>
      <c r="AI199" s="139">
        <f t="shared" si="73"/>
        <v>7.1775499190501885E-2</v>
      </c>
      <c r="AJ199" s="139">
        <f t="shared" si="74"/>
        <v>7.37754991905019E-2</v>
      </c>
      <c r="AL199" s="197">
        <v>2454017158601</v>
      </c>
      <c r="AM199" s="197">
        <v>4985009708088</v>
      </c>
      <c r="AN199" s="197" t="s">
        <v>3550</v>
      </c>
      <c r="AO199" s="241" t="s">
        <v>812</v>
      </c>
      <c r="AP199" s="242" t="s">
        <v>1268</v>
      </c>
      <c r="AQ199" s="242" t="s">
        <v>890</v>
      </c>
      <c r="AR199" s="242">
        <v>45400</v>
      </c>
      <c r="AS199" s="243">
        <f>VLOOKUP(B:B,[1]MICHELIN!$B:$K,8,0)</f>
        <v>20430</v>
      </c>
      <c r="AT199" s="243">
        <v>1050</v>
      </c>
      <c r="AU199" s="211" t="s">
        <v>3956</v>
      </c>
      <c r="AV199" s="197" t="s">
        <v>590</v>
      </c>
      <c r="AW199" s="134" t="str">
        <f>IFERROR(VLOOKUP(AV:AV,Q商品!B:E,4,0),"")</f>
        <v>2023年製 Pilot Sport 5 245/40ZR17 95Y XL サマータイヤ 翌営業日発送</v>
      </c>
      <c r="AX199" s="134" t="str">
        <f>IFERROR(VLOOKUP(B:B,在庫!B:M,12,0),"")</f>
        <v>2023年製</v>
      </c>
      <c r="AY199" s="246">
        <f>VLOOKUP(B:B,在庫!B:K,10,0)</f>
        <v>4</v>
      </c>
      <c r="AZ199" s="244">
        <f>VLOOKUP(AL:AL,[1]MICHELIN!$B:$AH,32,0)</f>
        <v>605763441</v>
      </c>
      <c r="BA199" s="244">
        <f>VLOOKUP(AL:AL,[1]MICHELIN!$B:$AH,33,0)</f>
        <v>605763496</v>
      </c>
      <c r="BC199" s="11" t="s">
        <v>2055</v>
      </c>
    </row>
    <row r="200" spans="1:55" s="11" customFormat="1" ht="19.5" customHeight="1">
      <c r="A200" s="11">
        <f t="shared" si="61"/>
        <v>2</v>
      </c>
      <c r="B200" s="249">
        <f t="shared" si="62"/>
        <v>2454018158600</v>
      </c>
      <c r="C200" s="235">
        <f>VLOOKUP(B:B,[1]MICHELIN!$B:$K,9,0)</f>
        <v>20</v>
      </c>
      <c r="D200" s="11" t="s">
        <v>4677</v>
      </c>
      <c r="E200" s="11" t="s">
        <v>1122</v>
      </c>
      <c r="F200" s="160" t="s">
        <v>6935</v>
      </c>
      <c r="G200" s="134"/>
      <c r="H200" s="132"/>
      <c r="I200" s="235">
        <f>VLOOKUP(B:B,[1]MICHELIN!$B:$K,10,0)</f>
        <v>24</v>
      </c>
      <c r="J200" s="132">
        <v>36</v>
      </c>
      <c r="K200" s="133" t="s">
        <v>1964</v>
      </c>
      <c r="L200" s="133">
        <v>78</v>
      </c>
      <c r="M200" s="135" t="s">
        <v>3998</v>
      </c>
      <c r="N200" s="236" t="s">
        <v>6953</v>
      </c>
      <c r="O200" s="236">
        <v>0</v>
      </c>
      <c r="P200" s="237">
        <v>28200</v>
      </c>
      <c r="Q200" s="238">
        <f t="shared" si="63"/>
        <v>24681.81818181818</v>
      </c>
      <c r="R200" s="144">
        <f t="shared" si="64"/>
        <v>2.5046040515653107E-3</v>
      </c>
      <c r="S200" s="197">
        <v>1074476019</v>
      </c>
      <c r="T200" s="303" t="s">
        <v>7995</v>
      </c>
      <c r="U200" s="194">
        <f t="shared" si="60"/>
        <v>30810</v>
      </c>
      <c r="W200" s="239">
        <v>30810</v>
      </c>
      <c r="X200" s="136">
        <f t="shared" si="65"/>
        <v>24620</v>
      </c>
      <c r="Y200" s="240">
        <f t="shared" si="66"/>
        <v>27054.545454545452</v>
      </c>
      <c r="Z200" s="142">
        <f t="shared" si="67"/>
        <v>0.17702127659574463</v>
      </c>
      <c r="AA200" s="137">
        <f t="shared" si="68"/>
        <v>8.9986559139784872E-2</v>
      </c>
      <c r="AB200" s="145">
        <v>9</v>
      </c>
      <c r="AC200" s="189">
        <f t="shared" si="75"/>
        <v>30205</v>
      </c>
      <c r="AD200" s="187">
        <f t="shared" si="76"/>
        <v>33192</v>
      </c>
      <c r="AE200" s="129">
        <f t="shared" si="69"/>
        <v>2987.2799999999997</v>
      </c>
      <c r="AF200" s="130">
        <f t="shared" si="70"/>
        <v>605.27999999999975</v>
      </c>
      <c r="AG200" s="131">
        <f t="shared" si="71"/>
        <v>1.8235719450469985E-2</v>
      </c>
      <c r="AH200" s="138">
        <f t="shared" si="72"/>
        <v>2382</v>
      </c>
      <c r="AI200" s="139">
        <f t="shared" si="73"/>
        <v>7.1764280549530005E-2</v>
      </c>
      <c r="AJ200" s="139">
        <f t="shared" si="74"/>
        <v>7.1750839689314894E-2</v>
      </c>
      <c r="AL200" s="197">
        <v>2454018158600</v>
      </c>
      <c r="AM200" s="197">
        <v>4985009708194</v>
      </c>
      <c r="AN200" s="197" t="s">
        <v>3564</v>
      </c>
      <c r="AO200" s="241" t="s">
        <v>812</v>
      </c>
      <c r="AP200" s="242" t="s">
        <v>813</v>
      </c>
      <c r="AQ200" s="242" t="s">
        <v>83</v>
      </c>
      <c r="AR200" s="242">
        <v>54700</v>
      </c>
      <c r="AS200" s="243">
        <f>VLOOKUP(B:B,[1]MICHELIN!$B:$K,8,0)</f>
        <v>24620</v>
      </c>
      <c r="AT200" s="243">
        <v>1050</v>
      </c>
      <c r="AU200" s="211" t="s">
        <v>3956</v>
      </c>
      <c r="AV200" s="197" t="s">
        <v>559</v>
      </c>
      <c r="AW200" s="134" t="str">
        <f>IFERROR(VLOOKUP(AV:AV,Q商品!B:E,4,0),"")</f>
        <v>2023年製 Pilot Sport 5 245/40ZR18 97Y XL サマータイヤ 翌営業日発送</v>
      </c>
      <c r="AX200" s="134" t="str">
        <f>IFERROR(VLOOKUP(B:B,在庫!B:M,12,0),"")</f>
        <v>2023年製</v>
      </c>
      <c r="AY200" s="134">
        <f>VLOOKUP(B:B,在庫!B:K,10,0)</f>
        <v>2</v>
      </c>
      <c r="AZ200" s="244">
        <f>VLOOKUP(AL:AL,[1]MICHELIN!$B:$AH,32,0)</f>
        <v>605763429</v>
      </c>
      <c r="BA200" s="244">
        <f>VLOOKUP(AL:AL,[1]MICHELIN!$B:$AH,33,0)</f>
        <v>605763484</v>
      </c>
      <c r="BC200" s="11" t="s">
        <v>150</v>
      </c>
    </row>
    <row r="201" spans="1:55" s="11" customFormat="1" ht="19.5" customHeight="1">
      <c r="A201" s="247">
        <f t="shared" si="61"/>
        <v>2</v>
      </c>
      <c r="B201" s="261">
        <f t="shared" si="62"/>
        <v>2454018159652</v>
      </c>
      <c r="C201" s="235">
        <f>VLOOKUP(B:B,[1]MICHELIN!$B:$K,9,0)</f>
        <v>264</v>
      </c>
      <c r="D201" s="11" t="s">
        <v>4677</v>
      </c>
      <c r="E201" s="11" t="s">
        <v>1122</v>
      </c>
      <c r="F201" s="160" t="s">
        <v>6935</v>
      </c>
      <c r="G201" s="134"/>
      <c r="H201" s="132"/>
      <c r="I201" s="235">
        <f>VLOOKUP(B:B,[1]MICHELIN!$B:$K,10,0)</f>
        <v>56</v>
      </c>
      <c r="J201" s="132"/>
      <c r="K201" s="133" t="s">
        <v>1964</v>
      </c>
      <c r="L201" s="133">
        <v>78</v>
      </c>
      <c r="M201" s="135" t="s">
        <v>3998</v>
      </c>
      <c r="N201" s="236" t="s">
        <v>6953</v>
      </c>
      <c r="O201" s="236">
        <v>0</v>
      </c>
      <c r="P201" s="237">
        <v>28200</v>
      </c>
      <c r="Q201" s="238">
        <f t="shared" si="63"/>
        <v>24681.81818181818</v>
      </c>
      <c r="R201" s="144">
        <f t="shared" si="64"/>
        <v>0.26115653775322278</v>
      </c>
      <c r="S201" s="248">
        <v>1074475964</v>
      </c>
      <c r="T201" s="302" t="s">
        <v>7996</v>
      </c>
      <c r="U201" s="194">
        <f t="shared" si="60"/>
        <v>28200</v>
      </c>
      <c r="W201" s="239">
        <v>28200</v>
      </c>
      <c r="X201" s="136">
        <f t="shared" si="65"/>
        <v>18236</v>
      </c>
      <c r="Y201" s="240">
        <f t="shared" si="66"/>
        <v>24681.81818181818</v>
      </c>
      <c r="Z201" s="142">
        <f t="shared" si="67"/>
        <v>7.7340425531915002E-2</v>
      </c>
      <c r="AA201" s="137">
        <f t="shared" si="68"/>
        <v>0.26115653775322278</v>
      </c>
      <c r="AB201" s="145"/>
      <c r="AC201" s="189">
        <f t="shared" si="75"/>
        <v>27647</v>
      </c>
      <c r="AD201" s="187">
        <f t="shared" si="76"/>
        <v>30381</v>
      </c>
      <c r="AE201" s="129">
        <f t="shared" si="69"/>
        <v>2734.29</v>
      </c>
      <c r="AF201" s="130">
        <f t="shared" si="70"/>
        <v>553.29</v>
      </c>
      <c r="AG201" s="131">
        <f t="shared" si="71"/>
        <v>1.8211711266910239E-2</v>
      </c>
      <c r="AH201" s="138">
        <f t="shared" si="72"/>
        <v>2181</v>
      </c>
      <c r="AI201" s="139">
        <f t="shared" si="73"/>
        <v>7.1788288733089761E-2</v>
      </c>
      <c r="AJ201" s="139">
        <f t="shared" si="74"/>
        <v>0.24294482648631255</v>
      </c>
      <c r="AL201" s="197">
        <v>2454018159652</v>
      </c>
      <c r="AM201" s="197">
        <v>4985009708194</v>
      </c>
      <c r="AN201" s="197" t="s">
        <v>152</v>
      </c>
      <c r="AO201" s="241" t="s">
        <v>143</v>
      </c>
      <c r="AP201" s="242" t="s">
        <v>813</v>
      </c>
      <c r="AQ201" s="242" t="s">
        <v>83</v>
      </c>
      <c r="AR201" s="242" t="s">
        <v>152</v>
      </c>
      <c r="AS201" s="243">
        <f>VLOOKUP(B:B,[1]MICHELIN!$B:$K,8,0)</f>
        <v>18236</v>
      </c>
      <c r="AT201" s="243">
        <v>1050</v>
      </c>
      <c r="AU201" s="211" t="s">
        <v>3957</v>
      </c>
      <c r="AV201" s="197" t="s">
        <v>504</v>
      </c>
      <c r="AW201" s="134" t="str">
        <f>IFERROR(VLOOKUP(AV:AV,Q商品!B:E,4,0),"")</f>
        <v>2023年製 Pilot Sport 5 245/40ZR18 97Y XL サマータイヤ 翌営業日発送</v>
      </c>
      <c r="AX201" s="134" t="str">
        <f>IFERROR(VLOOKUP(B:B,在庫!B:M,12,0),"")</f>
        <v>2023年製</v>
      </c>
      <c r="AY201" s="134">
        <f>VLOOKUP(B:B,在庫!B:K,10,0)</f>
        <v>1</v>
      </c>
      <c r="AZ201" s="244">
        <f>VLOOKUP(AL:AL,[1]MICHELIN!$B:$AH,32,0)</f>
        <v>614215474</v>
      </c>
      <c r="BA201" s="244">
        <f>VLOOKUP(AL:AL,[1]MICHELIN!$B:$AH,33,0)</f>
        <v>614215484</v>
      </c>
      <c r="BC201" s="11" t="s">
        <v>2055</v>
      </c>
    </row>
    <row r="202" spans="1:55" s="11" customFormat="1" ht="19.5" customHeight="1">
      <c r="A202" s="11">
        <f t="shared" si="61"/>
        <v>2</v>
      </c>
      <c r="B202" s="249">
        <f t="shared" si="62"/>
        <v>2454019158609</v>
      </c>
      <c r="C202" s="235">
        <f>VLOOKUP(B:B,[1]MICHELIN!$B:$K,9,0)</f>
        <v>6</v>
      </c>
      <c r="D202" s="11" t="s">
        <v>4677</v>
      </c>
      <c r="E202" s="11" t="s">
        <v>1125</v>
      </c>
      <c r="F202" s="160" t="s">
        <v>6936</v>
      </c>
      <c r="G202" s="134"/>
      <c r="H202" s="132"/>
      <c r="I202" s="235">
        <f>VLOOKUP(B:B,[1]MICHELIN!$B:$K,10,0)</f>
        <v>14</v>
      </c>
      <c r="J202" s="132"/>
      <c r="K202" s="133" t="s">
        <v>1964</v>
      </c>
      <c r="L202" s="133">
        <v>79</v>
      </c>
      <c r="M202" s="135" t="s">
        <v>3998</v>
      </c>
      <c r="N202" s="236" t="s">
        <v>7284</v>
      </c>
      <c r="O202" s="236">
        <v>0</v>
      </c>
      <c r="P202" s="237">
        <v>33499</v>
      </c>
      <c r="Q202" s="238">
        <f t="shared" si="63"/>
        <v>29499.090909090908</v>
      </c>
      <c r="R202" s="144">
        <f t="shared" si="64"/>
        <v>9.0819439736201393E-2</v>
      </c>
      <c r="S202" s="197">
        <v>1074476015</v>
      </c>
      <c r="T202" s="306" t="s">
        <v>7997</v>
      </c>
      <c r="U202" s="194">
        <f t="shared" si="60"/>
        <v>33499</v>
      </c>
      <c r="W202" s="239">
        <v>33499</v>
      </c>
      <c r="X202" s="136">
        <f t="shared" si="65"/>
        <v>26820</v>
      </c>
      <c r="Y202" s="240">
        <f t="shared" si="66"/>
        <v>29499.090909090908</v>
      </c>
      <c r="Z202" s="142">
        <f t="shared" si="67"/>
        <v>7.7345592405743346E-2</v>
      </c>
      <c r="AA202" s="137">
        <f t="shared" si="68"/>
        <v>9.0819439736201393E-2</v>
      </c>
      <c r="AB202" s="145">
        <v>9</v>
      </c>
      <c r="AC202" s="189">
        <f t="shared" si="75"/>
        <v>32842</v>
      </c>
      <c r="AD202" s="187">
        <f t="shared" si="76"/>
        <v>36090</v>
      </c>
      <c r="AE202" s="129">
        <f t="shared" si="69"/>
        <v>3248.1</v>
      </c>
      <c r="AF202" s="130">
        <f t="shared" si="70"/>
        <v>657.09999999999991</v>
      </c>
      <c r="AG202" s="131">
        <f t="shared" si="71"/>
        <v>1.8207259628706011E-2</v>
      </c>
      <c r="AH202" s="138">
        <f t="shared" si="72"/>
        <v>2591</v>
      </c>
      <c r="AI202" s="139">
        <f t="shared" si="73"/>
        <v>7.1792740371293989E-2</v>
      </c>
      <c r="AJ202" s="139">
        <f t="shared" si="74"/>
        <v>7.2612180107495386E-2</v>
      </c>
      <c r="AL202" s="197">
        <v>2454019158609</v>
      </c>
      <c r="AM202" s="197">
        <v>4985009708323</v>
      </c>
      <c r="AN202" s="197" t="s">
        <v>3576</v>
      </c>
      <c r="AO202" s="241" t="s">
        <v>812</v>
      </c>
      <c r="AP202" s="242" t="s">
        <v>1124</v>
      </c>
      <c r="AQ202" s="242" t="s">
        <v>106</v>
      </c>
      <c r="AR202" s="242">
        <v>59600</v>
      </c>
      <c r="AS202" s="243">
        <f>VLOOKUP(B:B,[1]MICHELIN!$B:$K,8,0)</f>
        <v>26820</v>
      </c>
      <c r="AT202" s="243">
        <v>1050</v>
      </c>
      <c r="AU202" s="211" t="s">
        <v>3956</v>
      </c>
      <c r="AV202" s="197" t="s">
        <v>539</v>
      </c>
      <c r="AW202" s="134" t="str">
        <f>IFERROR(VLOOKUP(AV:AV,Q商品!B:E,4,0),"")</f>
        <v>2023年製 Pilot Sport 5 245/40ZR19 98Y XL サマータイヤ 翌営業日発送</v>
      </c>
      <c r="AX202" s="134" t="str">
        <f>IFERROR(VLOOKUP(B:B,在庫!B:M,12,0),"")</f>
        <v>2023年製</v>
      </c>
      <c r="AY202" s="134">
        <f>VLOOKUP(B:B,在庫!B:K,10,0)</f>
        <v>2</v>
      </c>
      <c r="AZ202" s="244">
        <f>VLOOKUP(AL:AL,[1]MICHELIN!$B:$AH,32,0)</f>
        <v>605763443</v>
      </c>
      <c r="BA202" s="244">
        <f>VLOOKUP(AL:AL,[1]MICHELIN!$B:$AH,33,0)</f>
        <v>605763498</v>
      </c>
      <c r="BC202" s="11" t="s">
        <v>2055</v>
      </c>
    </row>
    <row r="203" spans="1:55" s="11" customFormat="1" ht="19.5" customHeight="1">
      <c r="A203" s="247">
        <f t="shared" si="61"/>
        <v>2</v>
      </c>
      <c r="B203" s="261">
        <f t="shared" si="62"/>
        <v>2454019159651</v>
      </c>
      <c r="C203" s="235">
        <f>VLOOKUP(B:B,[1]MICHELIN!$B:$K,9,0)</f>
        <v>13</v>
      </c>
      <c r="D203" s="11" t="s">
        <v>4677</v>
      </c>
      <c r="E203" s="11" t="s">
        <v>1125</v>
      </c>
      <c r="F203" s="160" t="s">
        <v>6936</v>
      </c>
      <c r="G203" s="134"/>
      <c r="H203" s="132"/>
      <c r="I203" s="235">
        <f>VLOOKUP(B:B,[1]MICHELIN!$B:$K,10,0)</f>
        <v>25</v>
      </c>
      <c r="J203" s="132"/>
      <c r="K203" s="133" t="s">
        <v>1964</v>
      </c>
      <c r="L203" s="133">
        <v>79</v>
      </c>
      <c r="M203" s="135" t="s">
        <v>3998</v>
      </c>
      <c r="N203" s="236" t="s">
        <v>7284</v>
      </c>
      <c r="O203" s="236">
        <v>0</v>
      </c>
      <c r="P203" s="237">
        <v>33499</v>
      </c>
      <c r="Q203" s="238">
        <f t="shared" si="63"/>
        <v>29499.090909090908</v>
      </c>
      <c r="R203" s="144">
        <f t="shared" si="64"/>
        <v>0.21773860519584576</v>
      </c>
      <c r="S203" s="248">
        <v>1074475966</v>
      </c>
      <c r="T203" s="303" t="s">
        <v>7998</v>
      </c>
      <c r="U203" s="194">
        <f t="shared" si="60"/>
        <v>33499</v>
      </c>
      <c r="W203" s="239">
        <v>33499</v>
      </c>
      <c r="X203" s="136">
        <f t="shared" si="65"/>
        <v>23076</v>
      </c>
      <c r="Y203" s="240">
        <f t="shared" si="66"/>
        <v>29499.090909090908</v>
      </c>
      <c r="Z203" s="142">
        <f t="shared" si="67"/>
        <v>7.7345592405743346E-2</v>
      </c>
      <c r="AA203" s="137">
        <f t="shared" si="68"/>
        <v>0.21773860519584576</v>
      </c>
      <c r="AB203" s="145"/>
      <c r="AC203" s="189">
        <f t="shared" si="75"/>
        <v>32842</v>
      </c>
      <c r="AD203" s="187">
        <f t="shared" si="76"/>
        <v>36090</v>
      </c>
      <c r="AE203" s="129">
        <f t="shared" si="69"/>
        <v>3248.1</v>
      </c>
      <c r="AF203" s="130">
        <f t="shared" si="70"/>
        <v>657.09999999999991</v>
      </c>
      <c r="AG203" s="131">
        <f t="shared" si="71"/>
        <v>1.8207259628706011E-2</v>
      </c>
      <c r="AH203" s="138">
        <f t="shared" si="72"/>
        <v>2591</v>
      </c>
      <c r="AI203" s="139">
        <f t="shared" si="73"/>
        <v>7.1792740371293989E-2</v>
      </c>
      <c r="AJ203" s="139">
        <f t="shared" si="74"/>
        <v>0.19953134556713975</v>
      </c>
      <c r="AK203" s="11" t="s">
        <v>150</v>
      </c>
      <c r="AL203" s="197">
        <v>2454019159651</v>
      </c>
      <c r="AM203" s="197">
        <v>4985009708323</v>
      </c>
      <c r="AN203" s="197" t="s">
        <v>152</v>
      </c>
      <c r="AO203" s="241" t="s">
        <v>143</v>
      </c>
      <c r="AP203" s="242" t="s">
        <v>1124</v>
      </c>
      <c r="AQ203" s="242" t="s">
        <v>106</v>
      </c>
      <c r="AR203" s="242" t="s">
        <v>152</v>
      </c>
      <c r="AS203" s="243">
        <f>VLOOKUP(B:B,[1]MICHELIN!$B:$K,8,0)</f>
        <v>23076</v>
      </c>
      <c r="AT203" s="243">
        <v>1050</v>
      </c>
      <c r="AU203" s="211" t="s">
        <v>3957</v>
      </c>
      <c r="AV203" s="197" t="s">
        <v>305</v>
      </c>
      <c r="AW203" s="134" t="str">
        <f>IFERROR(VLOOKUP(AV:AV,Q商品!B:E,4,0),"")</f>
        <v>2023年製 Pilot Sport 5 245/40ZR19 98Y XL サマータイヤ 翌営業日発送</v>
      </c>
      <c r="AX203" s="134" t="str">
        <f>IFERROR(VLOOKUP(B:B,在庫!B:M,12,0),"")</f>
        <v>2023年製</v>
      </c>
      <c r="AY203" s="246">
        <f>VLOOKUP(B:B,在庫!B:K,10,0)</f>
        <v>1</v>
      </c>
      <c r="AZ203" s="244">
        <f>VLOOKUP(AL:AL,[1]MICHELIN!$B:$AH,32,0)</f>
        <v>614215481</v>
      </c>
      <c r="BA203" s="244">
        <f>VLOOKUP(AL:AL,[1]MICHELIN!$B:$AH,33,0)</f>
        <v>614215491</v>
      </c>
      <c r="BC203" s="11" t="s">
        <v>150</v>
      </c>
    </row>
    <row r="204" spans="1:55" s="11" customFormat="1" ht="19.5" customHeight="1">
      <c r="A204" s="11">
        <f t="shared" si="61"/>
        <v>1</v>
      </c>
      <c r="B204" s="249">
        <f t="shared" si="62"/>
        <v>2454517158606</v>
      </c>
      <c r="C204" s="235">
        <f>VLOOKUP(B:B,[1]MICHELIN!$B:$K,9,0)</f>
        <v>4</v>
      </c>
      <c r="D204" s="11" t="s">
        <v>4677</v>
      </c>
      <c r="E204" s="11" t="s">
        <v>1126</v>
      </c>
      <c r="F204" s="160" t="s">
        <v>6937</v>
      </c>
      <c r="G204" s="134"/>
      <c r="H204" s="132"/>
      <c r="I204" s="235">
        <f>VLOOKUP(B:B,[1]MICHELIN!$B:$K,10,0)</f>
        <v>4</v>
      </c>
      <c r="J204" s="132"/>
      <c r="K204" s="133" t="s">
        <v>1964</v>
      </c>
      <c r="L204" s="133">
        <v>80</v>
      </c>
      <c r="M204" s="135" t="s">
        <v>2024</v>
      </c>
      <c r="N204" s="236" t="s">
        <v>3990</v>
      </c>
      <c r="O204" s="236" t="s">
        <v>2381</v>
      </c>
      <c r="P204" s="237">
        <v>27500</v>
      </c>
      <c r="Q204" s="238">
        <f t="shared" si="63"/>
        <v>24045.454545454544</v>
      </c>
      <c r="R204" s="144">
        <f t="shared" si="64"/>
        <v>5.8449905482041535E-2</v>
      </c>
      <c r="S204" s="197">
        <v>1074476210</v>
      </c>
      <c r="T204" s="302" t="s">
        <v>7999</v>
      </c>
      <c r="U204" s="194">
        <f t="shared" si="60"/>
        <v>28499</v>
      </c>
      <c r="W204" s="239">
        <v>28499</v>
      </c>
      <c r="X204" s="136">
        <f t="shared" si="65"/>
        <v>22640</v>
      </c>
      <c r="Y204" s="240">
        <f t="shared" si="66"/>
        <v>24953.63636363636</v>
      </c>
      <c r="Z204" s="142">
        <f t="shared" si="67"/>
        <v>0.15860377358490574</v>
      </c>
      <c r="AA204" s="137">
        <f t="shared" si="68"/>
        <v>9.2717403184086736E-2</v>
      </c>
      <c r="AB204" s="145"/>
      <c r="AC204" s="189">
        <f t="shared" si="75"/>
        <v>27940</v>
      </c>
      <c r="AD204" s="187">
        <f t="shared" si="76"/>
        <v>30703</v>
      </c>
      <c r="AE204" s="129">
        <f t="shared" si="69"/>
        <v>2763.27</v>
      </c>
      <c r="AF204" s="130">
        <f t="shared" si="70"/>
        <v>559.27</v>
      </c>
      <c r="AG204" s="131">
        <f t="shared" si="71"/>
        <v>1.8215483828941798E-2</v>
      </c>
      <c r="AH204" s="138">
        <f t="shared" si="72"/>
        <v>2204</v>
      </c>
      <c r="AI204" s="139">
        <f t="shared" si="73"/>
        <v>7.1784516171058202E-2</v>
      </c>
      <c r="AJ204" s="139">
        <f t="shared" si="74"/>
        <v>7.4501919355144941E-2</v>
      </c>
      <c r="AL204" s="197">
        <v>2454517158606</v>
      </c>
      <c r="AM204" s="197">
        <v>4985009708095</v>
      </c>
      <c r="AN204" s="197" t="s">
        <v>3555</v>
      </c>
      <c r="AO204" s="241" t="s">
        <v>812</v>
      </c>
      <c r="AP204" s="242" t="s">
        <v>1034</v>
      </c>
      <c r="AQ204" s="242" t="s">
        <v>57</v>
      </c>
      <c r="AR204" s="242">
        <v>50300</v>
      </c>
      <c r="AS204" s="243">
        <f>VLOOKUP(B:B,[1]MICHELIN!$B:$K,8,0)</f>
        <v>22640</v>
      </c>
      <c r="AT204" s="243">
        <v>1050</v>
      </c>
      <c r="AU204" s="211" t="s">
        <v>3956</v>
      </c>
      <c r="AV204" s="197" t="s">
        <v>589</v>
      </c>
      <c r="AW204" s="134" t="str">
        <f>IFERROR(VLOOKUP(AV:AV,Q商品!B:E,4,0),"")</f>
        <v>2023年製 Pilot Sport 5 245/45ZR17 99Y XL サマータイヤ 翌営業日発送</v>
      </c>
      <c r="AX204" s="134" t="str">
        <f>IFERROR(VLOOKUP(B:B,在庫!B:M,12,0),"")</f>
        <v>2023年製</v>
      </c>
      <c r="AY204" s="134">
        <f>VLOOKUP(B:B,在庫!B:K,10,0)</f>
        <v>1</v>
      </c>
      <c r="AZ204" s="244">
        <f>VLOOKUP(AL:AL,[1]MICHELIN!$B:$AH,32,0)</f>
        <v>605763438</v>
      </c>
      <c r="BA204" s="244">
        <f>VLOOKUP(AL:AL,[1]MICHELIN!$B:$AH,33,0)</f>
        <v>605763493</v>
      </c>
      <c r="BC204" s="11" t="s">
        <v>2055</v>
      </c>
    </row>
    <row r="205" spans="1:55" s="11" customFormat="1" ht="19.5" customHeight="1">
      <c r="A205" s="11">
        <f t="shared" si="61"/>
        <v>1</v>
      </c>
      <c r="B205" s="249">
        <f t="shared" si="62"/>
        <v>2454518158605</v>
      </c>
      <c r="C205" s="235">
        <f>VLOOKUP(B:B,[1]MICHELIN!$B:$K,9,0)</f>
        <v>0</v>
      </c>
      <c r="D205" s="11" t="s">
        <v>4677</v>
      </c>
      <c r="E205" s="11" t="s">
        <v>1127</v>
      </c>
      <c r="F205" s="160" t="s">
        <v>6938</v>
      </c>
      <c r="G205" s="134"/>
      <c r="H205" s="132"/>
      <c r="I205" s="235">
        <f>VLOOKUP(B:B,[1]MICHELIN!$B:$K,10,0)</f>
        <v>8</v>
      </c>
      <c r="J205" s="132"/>
      <c r="K205" s="133" t="s">
        <v>1964</v>
      </c>
      <c r="L205" s="133">
        <v>81</v>
      </c>
      <c r="M205" s="135" t="s">
        <v>2385</v>
      </c>
      <c r="N205" s="236" t="s">
        <v>7285</v>
      </c>
      <c r="O205" s="236">
        <v>0</v>
      </c>
      <c r="P205" s="237">
        <v>25600</v>
      </c>
      <c r="Q205" s="238">
        <f t="shared" si="63"/>
        <v>22318.181818181816</v>
      </c>
      <c r="R205" s="144">
        <f t="shared" si="64"/>
        <v>3.6211812627291159E-2</v>
      </c>
      <c r="S205" s="197">
        <v>1074476018</v>
      </c>
      <c r="T205" s="303" t="s">
        <v>8000</v>
      </c>
      <c r="U205" s="194">
        <f t="shared" si="60"/>
        <v>27058</v>
      </c>
      <c r="W205" s="239">
        <v>27058</v>
      </c>
      <c r="X205" s="136">
        <f t="shared" si="65"/>
        <v>21510</v>
      </c>
      <c r="Y205" s="240">
        <f t="shared" si="66"/>
        <v>23643.63636363636</v>
      </c>
      <c r="Z205" s="142">
        <f t="shared" si="67"/>
        <v>0.138671875</v>
      </c>
      <c r="AA205" s="137">
        <f t="shared" si="68"/>
        <v>9.024146416487222E-2</v>
      </c>
      <c r="AB205" s="145"/>
      <c r="AC205" s="189">
        <f t="shared" si="75"/>
        <v>26527</v>
      </c>
      <c r="AD205" s="187">
        <f t="shared" si="76"/>
        <v>29150</v>
      </c>
      <c r="AE205" s="129">
        <f t="shared" si="69"/>
        <v>2623.5</v>
      </c>
      <c r="AF205" s="130">
        <f t="shared" si="70"/>
        <v>531.5</v>
      </c>
      <c r="AG205" s="131">
        <f t="shared" si="71"/>
        <v>1.823327615780446E-2</v>
      </c>
      <c r="AH205" s="138">
        <f t="shared" si="72"/>
        <v>2092</v>
      </c>
      <c r="AI205" s="139">
        <f t="shared" si="73"/>
        <v>7.176672384219554E-2</v>
      </c>
      <c r="AJ205" s="139">
        <f t="shared" si="74"/>
        <v>7.2008188007067764E-2</v>
      </c>
      <c r="AL205" s="197">
        <v>2454518158605</v>
      </c>
      <c r="AM205" s="197">
        <v>4985009708200</v>
      </c>
      <c r="AN205" s="197" t="s">
        <v>3568</v>
      </c>
      <c r="AO205" s="241" t="s">
        <v>812</v>
      </c>
      <c r="AP205" s="242" t="s">
        <v>967</v>
      </c>
      <c r="AQ205" s="242" t="s">
        <v>33</v>
      </c>
      <c r="AR205" s="242">
        <v>47800</v>
      </c>
      <c r="AS205" s="243">
        <f>VLOOKUP(B:B,[1]MICHELIN!$B:$K,8,0)</f>
        <v>21510</v>
      </c>
      <c r="AT205" s="243">
        <v>1050</v>
      </c>
      <c r="AU205" s="211" t="s">
        <v>3956</v>
      </c>
      <c r="AV205" s="197" t="s">
        <v>588</v>
      </c>
      <c r="AW205" s="134" t="str">
        <f>IFERROR(VLOOKUP(AV:AV,Q商品!B:E,4,0),"")</f>
        <v>2022年製以降 Pilot Sport 5 245/45ZR18 100Y XL サマータイヤ 翌営業日発送</v>
      </c>
      <c r="AX205" s="134" t="str">
        <f>IFERROR(VLOOKUP(B:B,在庫!B:M,12,0),"")</f>
        <v>2022年製</v>
      </c>
      <c r="AY205" s="246">
        <f>VLOOKUP(B:B,在庫!B:K,10,0)</f>
        <v>2</v>
      </c>
      <c r="AZ205" s="244">
        <f>VLOOKUP(AL:AL,[1]MICHELIN!$B:$AH,32,0)</f>
        <v>605763423</v>
      </c>
      <c r="BA205" s="244">
        <f>VLOOKUP(AL:AL,[1]MICHELIN!$B:$AH,33,0)</f>
        <v>605763478</v>
      </c>
      <c r="BC205" s="11" t="s">
        <v>2055</v>
      </c>
    </row>
    <row r="206" spans="1:55" s="11" customFormat="1" ht="19.5" customHeight="1">
      <c r="A206" s="11">
        <f t="shared" si="61"/>
        <v>1</v>
      </c>
      <c r="B206" s="249">
        <f t="shared" si="62"/>
        <v>2553518158605</v>
      </c>
      <c r="C206" s="235">
        <f>VLOOKUP(B:B,[1]MICHELIN!$B:$K,9,0)</f>
        <v>14</v>
      </c>
      <c r="D206" s="11" t="s">
        <v>4677</v>
      </c>
      <c r="E206" s="11" t="s">
        <v>1128</v>
      </c>
      <c r="F206" s="160" t="s">
        <v>6939</v>
      </c>
      <c r="G206" s="134"/>
      <c r="H206" s="132"/>
      <c r="I206" s="235">
        <f>VLOOKUP(B:B,[1]MICHELIN!$B:$K,10,0)</f>
        <v>12</v>
      </c>
      <c r="J206" s="132"/>
      <c r="K206" s="133" t="s">
        <v>1964</v>
      </c>
      <c r="L206" s="133">
        <v>82</v>
      </c>
      <c r="M206" s="135" t="s">
        <v>3998</v>
      </c>
      <c r="N206" s="236" t="s">
        <v>7286</v>
      </c>
      <c r="O206" s="236">
        <v>0</v>
      </c>
      <c r="P206" s="237">
        <v>33500</v>
      </c>
      <c r="Q206" s="238">
        <f t="shared" si="63"/>
        <v>29499.999999999996</v>
      </c>
      <c r="R206" s="144">
        <f t="shared" si="64"/>
        <v>8.9152542372881241E-2</v>
      </c>
      <c r="S206" s="197">
        <v>1074475999</v>
      </c>
      <c r="T206" s="306" t="s">
        <v>8001</v>
      </c>
      <c r="U206" s="194">
        <f t="shared" si="60"/>
        <v>33500</v>
      </c>
      <c r="W206" s="239">
        <v>33500</v>
      </c>
      <c r="X206" s="136">
        <f t="shared" si="65"/>
        <v>26870</v>
      </c>
      <c r="Y206" s="240">
        <f t="shared" si="66"/>
        <v>29499.999999999996</v>
      </c>
      <c r="Z206" s="142">
        <f t="shared" si="67"/>
        <v>7.7343283582089528E-2</v>
      </c>
      <c r="AA206" s="137">
        <f t="shared" si="68"/>
        <v>8.9152542372881241E-2</v>
      </c>
      <c r="AB206" s="145"/>
      <c r="AC206" s="189">
        <f t="shared" si="75"/>
        <v>32843</v>
      </c>
      <c r="AD206" s="187">
        <f t="shared" si="76"/>
        <v>36091</v>
      </c>
      <c r="AE206" s="129">
        <f t="shared" si="69"/>
        <v>3248.19</v>
      </c>
      <c r="AF206" s="130">
        <f t="shared" si="70"/>
        <v>657.19</v>
      </c>
      <c r="AG206" s="131">
        <f t="shared" si="71"/>
        <v>1.8209248843201908E-2</v>
      </c>
      <c r="AH206" s="138">
        <f t="shared" si="72"/>
        <v>2591</v>
      </c>
      <c r="AI206" s="139">
        <f t="shared" si="73"/>
        <v>7.1790751156798088E-2</v>
      </c>
      <c r="AJ206" s="139">
        <f t="shared" si="74"/>
        <v>7.0943293529679333E-2</v>
      </c>
      <c r="AL206" s="197">
        <v>2553518158605</v>
      </c>
      <c r="AM206" s="197">
        <v>4985009708217</v>
      </c>
      <c r="AN206" s="197" t="s">
        <v>3559</v>
      </c>
      <c r="AO206" s="241" t="s">
        <v>812</v>
      </c>
      <c r="AP206" s="242" t="s">
        <v>1143</v>
      </c>
      <c r="AQ206" s="242" t="s">
        <v>107</v>
      </c>
      <c r="AR206" s="242">
        <v>59700</v>
      </c>
      <c r="AS206" s="243">
        <f>VLOOKUP(B:B,[1]MICHELIN!$B:$K,8,0)</f>
        <v>26870</v>
      </c>
      <c r="AT206" s="243">
        <v>1050</v>
      </c>
      <c r="AU206" s="211" t="s">
        <v>3956</v>
      </c>
      <c r="AV206" s="197" t="s">
        <v>483</v>
      </c>
      <c r="AW206" s="134" t="str">
        <f>IFERROR(VLOOKUP(AV:AV,Q商品!B:E,4,0),"")</f>
        <v>2023年製 Pilot Sport 5 255/35ZR18 94Y XL サマータイヤ 翌営業日発送</v>
      </c>
      <c r="AX206" s="134" t="str">
        <f>IFERROR(VLOOKUP(B:B,在庫!B:M,12,0),"")</f>
        <v>2023年製</v>
      </c>
      <c r="AY206" s="134">
        <f>VLOOKUP(B:B,在庫!B:K,10,0)</f>
        <v>4</v>
      </c>
      <c r="AZ206" s="244">
        <f>VLOOKUP(AL:AL,[1]MICHELIN!$B:$AH,32,0)</f>
        <v>605763428</v>
      </c>
      <c r="BA206" s="244">
        <f>VLOOKUP(AL:AL,[1]MICHELIN!$B:$AH,33,0)</f>
        <v>605763483</v>
      </c>
      <c r="BC206" s="11" t="s">
        <v>2055</v>
      </c>
    </row>
    <row r="207" spans="1:55" s="11" customFormat="1" ht="19.5" customHeight="1">
      <c r="A207" s="11">
        <f t="shared" si="61"/>
        <v>2</v>
      </c>
      <c r="B207" s="249">
        <f t="shared" si="62"/>
        <v>2553519158604</v>
      </c>
      <c r="C207" s="235">
        <f>VLOOKUP(B:B,[1]MICHELIN!$B:$K,9,0)</f>
        <v>9</v>
      </c>
      <c r="D207" s="11" t="s">
        <v>4677</v>
      </c>
      <c r="E207" s="11" t="s">
        <v>5630</v>
      </c>
      <c r="F207" s="160" t="s">
        <v>8389</v>
      </c>
      <c r="G207" s="134"/>
      <c r="H207" s="132"/>
      <c r="I207" s="235">
        <f>VLOOKUP(B:B,[1]MICHELIN!$B:$K,10,0)</f>
        <v>14</v>
      </c>
      <c r="J207" s="132"/>
      <c r="K207" s="133" t="s">
        <v>1964</v>
      </c>
      <c r="L207" s="133">
        <v>83</v>
      </c>
      <c r="M207" s="135" t="s">
        <v>2017</v>
      </c>
      <c r="N207" s="236" t="s">
        <v>3996</v>
      </c>
      <c r="O207" s="236" t="s">
        <v>2015</v>
      </c>
      <c r="P207" s="237">
        <v>34500</v>
      </c>
      <c r="Q207" s="238">
        <f t="shared" si="63"/>
        <v>30409.090909090908</v>
      </c>
      <c r="R207" s="144">
        <f t="shared" si="64"/>
        <v>2.6008968609865144E-3</v>
      </c>
      <c r="S207" s="197">
        <v>1074476209</v>
      </c>
      <c r="T207" s="304" t="s">
        <v>8002</v>
      </c>
      <c r="U207" s="194">
        <f t="shared" si="60"/>
        <v>37800</v>
      </c>
      <c r="W207" s="239">
        <v>37800</v>
      </c>
      <c r="X207" s="136">
        <f t="shared" si="65"/>
        <v>30330</v>
      </c>
      <c r="Y207" s="240">
        <f t="shared" si="66"/>
        <v>33409.090909090904</v>
      </c>
      <c r="Z207" s="142">
        <f t="shared" si="67"/>
        <v>0.18037681159420282</v>
      </c>
      <c r="AA207" s="137">
        <f t="shared" si="68"/>
        <v>9.216326530612233E-2</v>
      </c>
      <c r="AB207" s="145">
        <v>9</v>
      </c>
      <c r="AC207" s="189">
        <f t="shared" si="75"/>
        <v>37058</v>
      </c>
      <c r="AD207" s="187">
        <f t="shared" si="76"/>
        <v>40723</v>
      </c>
      <c r="AE207" s="129">
        <f t="shared" si="69"/>
        <v>3665.0699999999997</v>
      </c>
      <c r="AF207" s="130">
        <f t="shared" si="70"/>
        <v>742.06999999999971</v>
      </c>
      <c r="AG207" s="131">
        <f t="shared" si="71"/>
        <v>1.8222380472951397E-2</v>
      </c>
      <c r="AH207" s="138">
        <f t="shared" si="72"/>
        <v>2923</v>
      </c>
      <c r="AI207" s="139">
        <f t="shared" si="73"/>
        <v>7.17776195270486E-2</v>
      </c>
      <c r="AJ207" s="139">
        <f t="shared" si="74"/>
        <v>7.3940884833170933E-2</v>
      </c>
      <c r="AL207" s="197">
        <v>2553519158604</v>
      </c>
      <c r="AM207" s="197">
        <v>4985009708347</v>
      </c>
      <c r="AN207" s="197" t="s">
        <v>3572</v>
      </c>
      <c r="AO207" s="241" t="s">
        <v>812</v>
      </c>
      <c r="AP207" s="242" t="s">
        <v>969</v>
      </c>
      <c r="AQ207" s="242" t="s">
        <v>100</v>
      </c>
      <c r="AR207" s="242">
        <v>67400</v>
      </c>
      <c r="AS207" s="243">
        <v>30330</v>
      </c>
      <c r="AT207" s="243">
        <v>1050</v>
      </c>
      <c r="AU207" s="211" t="s">
        <v>3956</v>
      </c>
      <c r="AV207" s="197" t="s">
        <v>454</v>
      </c>
      <c r="AW207" s="134" t="str">
        <f>IFERROR(VLOOKUP(AV:AV,Q商品!B:E,4,0),"")</f>
        <v>2023年製 Pilot Sport 5 255/35ZR19 96Y XL サマータイヤ 翌営業日発送</v>
      </c>
      <c r="AX207" s="134" t="str">
        <f>IFERROR(VLOOKUP(B:B,在庫!B:M,12,0),"")</f>
        <v>2023年製</v>
      </c>
      <c r="AY207" s="134">
        <f>VLOOKUP(B:B,在庫!B:K,10,0)</f>
        <v>3</v>
      </c>
      <c r="AZ207" s="244" t="s">
        <v>8743</v>
      </c>
      <c r="BA207" s="244" t="s">
        <v>8743</v>
      </c>
      <c r="BC207" s="11" t="s">
        <v>2055</v>
      </c>
    </row>
    <row r="208" spans="1:55" s="11" customFormat="1" ht="19.5" customHeight="1">
      <c r="A208" s="247">
        <f t="shared" si="61"/>
        <v>2</v>
      </c>
      <c r="B208" s="261">
        <f t="shared" si="62"/>
        <v>2553519159687</v>
      </c>
      <c r="C208" s="235">
        <f>VLOOKUP(B:B,[1]MICHELIN!$B:$K,9,0)</f>
        <v>55</v>
      </c>
      <c r="D208" s="11" t="s">
        <v>4677</v>
      </c>
      <c r="E208" s="11" t="s">
        <v>5630</v>
      </c>
      <c r="F208" s="160" t="s">
        <v>8389</v>
      </c>
      <c r="G208" s="134"/>
      <c r="H208" s="132"/>
      <c r="I208" s="235">
        <f>VLOOKUP(B:B,[1]MICHELIN!$B:$K,10,0)</f>
        <v>1</v>
      </c>
      <c r="J208" s="132"/>
      <c r="K208" s="133" t="s">
        <v>1964</v>
      </c>
      <c r="L208" s="133">
        <v>83</v>
      </c>
      <c r="M208" s="135" t="s">
        <v>2017</v>
      </c>
      <c r="N208" s="236" t="s">
        <v>3996</v>
      </c>
      <c r="O208" s="236" t="s">
        <v>2015</v>
      </c>
      <c r="P208" s="237">
        <v>34500</v>
      </c>
      <c r="Q208" s="238">
        <f t="shared" si="63"/>
        <v>30409.090909090908</v>
      </c>
      <c r="R208" s="144">
        <f t="shared" si="64"/>
        <v>0.27689387144992522</v>
      </c>
      <c r="S208" s="248">
        <v>1074476196</v>
      </c>
      <c r="T208" s="303" t="s">
        <v>8003</v>
      </c>
      <c r="U208" s="194">
        <f t="shared" si="60"/>
        <v>37800</v>
      </c>
      <c r="W208" s="239">
        <v>37800</v>
      </c>
      <c r="X208" s="136">
        <f t="shared" si="65"/>
        <v>21989</v>
      </c>
      <c r="Y208" s="240">
        <f t="shared" si="66"/>
        <v>33409.090909090904</v>
      </c>
      <c r="Z208" s="142">
        <f t="shared" si="67"/>
        <v>0.18037681159420282</v>
      </c>
      <c r="AA208" s="137">
        <f t="shared" si="68"/>
        <v>0.34182585034013596</v>
      </c>
      <c r="AB208" s="145"/>
      <c r="AC208" s="189">
        <f t="shared" si="75"/>
        <v>37058</v>
      </c>
      <c r="AD208" s="187">
        <f t="shared" si="76"/>
        <v>40723</v>
      </c>
      <c r="AE208" s="129">
        <f t="shared" si="69"/>
        <v>3665.0699999999997</v>
      </c>
      <c r="AF208" s="130">
        <f t="shared" si="70"/>
        <v>742.06999999999971</v>
      </c>
      <c r="AG208" s="131">
        <f t="shared" si="71"/>
        <v>1.8222380472951397E-2</v>
      </c>
      <c r="AH208" s="138">
        <f t="shared" si="72"/>
        <v>2923</v>
      </c>
      <c r="AI208" s="139">
        <f t="shared" si="73"/>
        <v>7.17776195270486E-2</v>
      </c>
      <c r="AJ208" s="139">
        <f t="shared" si="74"/>
        <v>0.32360346986718458</v>
      </c>
      <c r="AK208" s="11" t="s">
        <v>150</v>
      </c>
      <c r="AL208" s="197">
        <v>2553519159687</v>
      </c>
      <c r="AM208" s="197">
        <v>4985009708347</v>
      </c>
      <c r="AN208" s="197" t="s">
        <v>152</v>
      </c>
      <c r="AO208" s="241" t="s">
        <v>143</v>
      </c>
      <c r="AP208" s="242" t="s">
        <v>969</v>
      </c>
      <c r="AQ208" s="242" t="s">
        <v>100</v>
      </c>
      <c r="AR208" s="242" t="s">
        <v>152</v>
      </c>
      <c r="AS208" s="243">
        <f>VLOOKUP(B:B,[1]MICHELIN!$B:$K,8,0)</f>
        <v>21989</v>
      </c>
      <c r="AT208" s="243">
        <v>1050</v>
      </c>
      <c r="AU208" s="211" t="s">
        <v>3957</v>
      </c>
      <c r="AV208" s="197" t="s">
        <v>587</v>
      </c>
      <c r="AW208" s="134" t="str">
        <f>IFERROR(VLOOKUP(AV:AV,Q商品!B:E,4,0),"")</f>
        <v>2023年製 Pilot Sport 5 255/35ZR19 96Y XL サマータイヤ 翌営業日発送</v>
      </c>
      <c r="AX208" s="134" t="str">
        <f>IFERROR(VLOOKUP(B:B,在庫!B:M,12,0),"")</f>
        <v>2023年製</v>
      </c>
      <c r="AY208" s="134">
        <f>VLOOKUP(B:B,在庫!B:K,10,0)</f>
        <v>1</v>
      </c>
      <c r="AZ208" s="244">
        <f>VLOOKUP(AL:AL,[1]MICHELIN!$B:$AH,32,0)</f>
        <v>614215480</v>
      </c>
      <c r="BA208" s="244">
        <f>VLOOKUP(AL:AL,[1]MICHELIN!$B:$AH,33,0)</f>
        <v>614215490</v>
      </c>
      <c r="BC208" s="11" t="s">
        <v>150</v>
      </c>
    </row>
    <row r="209" spans="1:55" s="11" customFormat="1" ht="19.5" customHeight="1">
      <c r="A209" s="11">
        <f t="shared" si="61"/>
        <v>1</v>
      </c>
      <c r="B209" s="249">
        <f t="shared" si="62"/>
        <v>2554018158607</v>
      </c>
      <c r="C209" s="235">
        <f>VLOOKUP(B:B,[1]MICHELIN!$B:$K,9,0)</f>
        <v>10</v>
      </c>
      <c r="D209" s="11" t="s">
        <v>4677</v>
      </c>
      <c r="E209" s="11" t="s">
        <v>1129</v>
      </c>
      <c r="F209" s="160" t="s">
        <v>6940</v>
      </c>
      <c r="G209" s="134"/>
      <c r="H209" s="132"/>
      <c r="I209" s="235">
        <f>VLOOKUP(B:B,[1]MICHELIN!$B:$K,10,0)</f>
        <v>1</v>
      </c>
      <c r="J209" s="132">
        <v>173</v>
      </c>
      <c r="K209" s="133" t="s">
        <v>1964</v>
      </c>
      <c r="L209" s="133">
        <v>84</v>
      </c>
      <c r="M209" s="135" t="s">
        <v>2014</v>
      </c>
      <c r="N209" s="236" t="s">
        <v>3997</v>
      </c>
      <c r="O209" s="236">
        <v>0</v>
      </c>
      <c r="P209" s="237">
        <v>36300</v>
      </c>
      <c r="Q209" s="238">
        <f t="shared" si="63"/>
        <v>32045.454545454544</v>
      </c>
      <c r="R209" s="144">
        <f t="shared" si="64"/>
        <v>7.038297872340421E-2</v>
      </c>
      <c r="S209" s="197">
        <v>1074475997</v>
      </c>
      <c r="T209" s="306" t="s">
        <v>8004</v>
      </c>
      <c r="U209" s="194">
        <f t="shared" si="60"/>
        <v>37200</v>
      </c>
      <c r="W209" s="239">
        <v>37200</v>
      </c>
      <c r="X209" s="136">
        <f t="shared" si="65"/>
        <v>29790</v>
      </c>
      <c r="Y209" s="240">
        <f t="shared" si="66"/>
        <v>32863.63636363636</v>
      </c>
      <c r="Z209" s="142">
        <f t="shared" si="67"/>
        <v>0.10402203856749304</v>
      </c>
      <c r="AA209" s="137">
        <f t="shared" si="68"/>
        <v>9.3526970954356761E-2</v>
      </c>
      <c r="AB209" s="145"/>
      <c r="AC209" s="189">
        <f t="shared" si="75"/>
        <v>36470</v>
      </c>
      <c r="AD209" s="187">
        <f t="shared" si="76"/>
        <v>40076</v>
      </c>
      <c r="AE209" s="129">
        <f t="shared" si="69"/>
        <v>3606.8399999999997</v>
      </c>
      <c r="AF209" s="130">
        <f t="shared" si="70"/>
        <v>730.83999999999969</v>
      </c>
      <c r="AG209" s="131">
        <f t="shared" si="71"/>
        <v>1.8236350933226862E-2</v>
      </c>
      <c r="AH209" s="138">
        <f t="shared" si="72"/>
        <v>2876</v>
      </c>
      <c r="AI209" s="139">
        <f t="shared" si="73"/>
        <v>7.1763649066773127E-2</v>
      </c>
      <c r="AJ209" s="139">
        <f t="shared" si="74"/>
        <v>7.5290620021129906E-2</v>
      </c>
      <c r="AL209" s="197">
        <v>2554018158607</v>
      </c>
      <c r="AM209" s="197">
        <v>4985009708224</v>
      </c>
      <c r="AN209" s="197" t="s">
        <v>3565</v>
      </c>
      <c r="AO209" s="241" t="s">
        <v>812</v>
      </c>
      <c r="AP209" s="242" t="s">
        <v>1144</v>
      </c>
      <c r="AQ209" s="242" t="s">
        <v>137</v>
      </c>
      <c r="AR209" s="242">
        <v>66200</v>
      </c>
      <c r="AS209" s="243">
        <f>VLOOKUP(B:B,[1]MICHELIN!$B:$K,8,0)</f>
        <v>29790</v>
      </c>
      <c r="AT209" s="243">
        <v>1050</v>
      </c>
      <c r="AU209" s="211" t="s">
        <v>3956</v>
      </c>
      <c r="AV209" s="197" t="s">
        <v>516</v>
      </c>
      <c r="AW209" s="134" t="str">
        <f>IFERROR(VLOOKUP(AV:AV,Q商品!B:E,4,0),"")</f>
        <v>2022年製以降 Pilot Sport 5 255/40ZR18 99Y XL サマータイヤ 翌営業日発送</v>
      </c>
      <c r="AX209" s="134" t="str">
        <f>IFERROR(VLOOKUP(B:B,在庫!B:M,12,0),"")</f>
        <v>2023年製</v>
      </c>
      <c r="AY209" s="246">
        <f>VLOOKUP(B:B,在庫!B:K,10,0)</f>
        <v>1</v>
      </c>
      <c r="AZ209" s="244">
        <f>VLOOKUP(AL:AL,[1]MICHELIN!$B:$AH,32,0)</f>
        <v>605763430</v>
      </c>
      <c r="BA209" s="244">
        <f>VLOOKUP(AL:AL,[1]MICHELIN!$B:$AH,33,0)</f>
        <v>605763485</v>
      </c>
      <c r="BC209" s="11" t="s">
        <v>2055</v>
      </c>
    </row>
    <row r="210" spans="1:55" s="11" customFormat="1" ht="19.5" customHeight="1">
      <c r="A210" s="11">
        <f t="shared" si="61"/>
        <v>1</v>
      </c>
      <c r="B210" s="249">
        <f t="shared" si="62"/>
        <v>2554019158606</v>
      </c>
      <c r="C210" s="235">
        <f>VLOOKUP(B:B,[1]MICHELIN!$B:$K,9,0)</f>
        <v>4</v>
      </c>
      <c r="D210" s="11" t="s">
        <v>4677</v>
      </c>
      <c r="E210" s="11" t="s">
        <v>1130</v>
      </c>
      <c r="F210" s="160" t="s">
        <v>6941</v>
      </c>
      <c r="G210" s="134"/>
      <c r="H210" s="132"/>
      <c r="I210" s="235">
        <f>VLOOKUP(B:B,[1]MICHELIN!$B:$K,10,0)</f>
        <v>12</v>
      </c>
      <c r="J210" s="132">
        <v>2102</v>
      </c>
      <c r="K210" s="133" t="s">
        <v>1964</v>
      </c>
      <c r="L210" s="133">
        <v>85</v>
      </c>
      <c r="M210" s="135" t="s">
        <v>3998</v>
      </c>
      <c r="N210" s="236" t="s">
        <v>6954</v>
      </c>
      <c r="O210" s="236">
        <v>0</v>
      </c>
      <c r="P210" s="237">
        <v>35400</v>
      </c>
      <c r="Q210" s="238">
        <f t="shared" si="63"/>
        <v>31227.272727272724</v>
      </c>
      <c r="R210" s="144">
        <f t="shared" si="64"/>
        <v>0.11071324599708871</v>
      </c>
      <c r="S210" s="197">
        <v>1074476014</v>
      </c>
      <c r="T210" s="306" t="s">
        <v>8005</v>
      </c>
      <c r="U210" s="194">
        <f t="shared" si="60"/>
        <v>35400</v>
      </c>
      <c r="W210" s="239">
        <v>35400</v>
      </c>
      <c r="X210" s="136">
        <f t="shared" si="65"/>
        <v>27770</v>
      </c>
      <c r="Y210" s="240">
        <f t="shared" si="66"/>
        <v>31227.272727272724</v>
      </c>
      <c r="Z210" s="142">
        <f t="shared" si="67"/>
        <v>7.7316384180790898E-2</v>
      </c>
      <c r="AA210" s="137">
        <f t="shared" si="68"/>
        <v>0.11071324599708871</v>
      </c>
      <c r="AB210" s="145"/>
      <c r="AC210" s="189">
        <f t="shared" si="75"/>
        <v>34705</v>
      </c>
      <c r="AD210" s="187">
        <f t="shared" si="76"/>
        <v>38137</v>
      </c>
      <c r="AE210" s="129">
        <f t="shared" si="69"/>
        <v>3432.33</v>
      </c>
      <c r="AF210" s="130">
        <f t="shared" si="70"/>
        <v>695.32999999999993</v>
      </c>
      <c r="AG210" s="131">
        <f t="shared" si="71"/>
        <v>1.8232425203870254E-2</v>
      </c>
      <c r="AH210" s="138">
        <f t="shared" si="72"/>
        <v>2737</v>
      </c>
      <c r="AI210" s="139">
        <f t="shared" si="73"/>
        <v>7.1767574796129746E-2</v>
      </c>
      <c r="AJ210" s="139">
        <f t="shared" si="74"/>
        <v>9.2480820793218455E-2</v>
      </c>
      <c r="AL210" s="197">
        <v>2554019158606</v>
      </c>
      <c r="AM210" s="197">
        <v>4985009708354</v>
      </c>
      <c r="AN210" s="197" t="s">
        <v>3577</v>
      </c>
      <c r="AO210" s="241" t="s">
        <v>812</v>
      </c>
      <c r="AP210" s="242" t="s">
        <v>1275</v>
      </c>
      <c r="AQ210" s="242" t="s">
        <v>891</v>
      </c>
      <c r="AR210" s="242">
        <v>61700</v>
      </c>
      <c r="AS210" s="243">
        <f>VLOOKUP(B:B,[1]MICHELIN!$B:$K,8,0)</f>
        <v>27770</v>
      </c>
      <c r="AT210" s="243">
        <v>1050</v>
      </c>
      <c r="AU210" s="211" t="s">
        <v>3956</v>
      </c>
      <c r="AV210" s="197" t="s">
        <v>576</v>
      </c>
      <c r="AW210" s="134" t="str">
        <f>IFERROR(VLOOKUP(AV:AV,Q商品!B:E,4,0),"")</f>
        <v>2022年製以降 Pilot Sport 5 255/40ZR19 100Y XL サマータイヤ翌営業日発送</v>
      </c>
      <c r="AX210" s="134" t="str">
        <f>IFERROR(VLOOKUP(B:B,在庫!B:M,12,0),"")</f>
        <v>2022年製</v>
      </c>
      <c r="AY210" s="246">
        <f>VLOOKUP(B:B,在庫!B:K,10,0)</f>
        <v>2</v>
      </c>
      <c r="AZ210" s="244">
        <f>VLOOKUP(AL:AL,[1]MICHELIN!$B:$AH,32,0)</f>
        <v>605763449</v>
      </c>
      <c r="BA210" s="244">
        <f>VLOOKUP(AL:AL,[1]MICHELIN!$B:$AH,33,0)</f>
        <v>605763504</v>
      </c>
      <c r="BC210" s="11" t="s">
        <v>2055</v>
      </c>
    </row>
    <row r="211" spans="1:55" s="11" customFormat="1" ht="19.5" customHeight="1">
      <c r="A211" s="11">
        <f t="shared" si="61"/>
        <v>2</v>
      </c>
      <c r="B211" s="249">
        <f t="shared" si="62"/>
        <v>2653518158602</v>
      </c>
      <c r="C211" s="235">
        <f>VLOOKUP(B:B,[1]MICHELIN!$B:$K,9,0)</f>
        <v>14</v>
      </c>
      <c r="D211" s="11" t="s">
        <v>4677</v>
      </c>
      <c r="E211" s="11" t="s">
        <v>5631</v>
      </c>
      <c r="F211" s="310" t="s">
        <v>6942</v>
      </c>
      <c r="G211" s="134"/>
      <c r="H211" s="132"/>
      <c r="I211" s="235">
        <f>VLOOKUP(B:B,[1]MICHELIN!$B:$K,10,0)</f>
        <v>16</v>
      </c>
      <c r="J211" s="132">
        <v>440</v>
      </c>
      <c r="K211" s="133" t="s">
        <v>1964</v>
      </c>
      <c r="L211" s="133">
        <v>87</v>
      </c>
      <c r="M211" s="135"/>
      <c r="N211" s="236"/>
      <c r="O211" s="236"/>
      <c r="P211" s="237">
        <v>36500</v>
      </c>
      <c r="Q211" s="238">
        <f t="shared" si="63"/>
        <v>32227.272727272724</v>
      </c>
      <c r="R211" s="144">
        <f t="shared" si="64"/>
        <v>0.12155148095909724</v>
      </c>
      <c r="S211" s="197">
        <v>1074475979</v>
      </c>
      <c r="T211" s="304" t="s">
        <v>8007</v>
      </c>
      <c r="U211" s="194">
        <f t="shared" si="60"/>
        <v>36500</v>
      </c>
      <c r="W211" s="239">
        <v>36500</v>
      </c>
      <c r="X211" s="136">
        <f t="shared" si="65"/>
        <v>28310</v>
      </c>
      <c r="Y211" s="240">
        <f t="shared" si="66"/>
        <v>32227.272727272724</v>
      </c>
      <c r="Z211" s="142" t="str">
        <f t="shared" si="67"/>
        <v/>
      </c>
      <c r="AA211" s="137">
        <f t="shared" si="68"/>
        <v>0.12155148095909724</v>
      </c>
      <c r="AB211" s="145">
        <v>9</v>
      </c>
      <c r="AC211" s="189">
        <f t="shared" si="75"/>
        <v>35784</v>
      </c>
      <c r="AD211" s="187">
        <f t="shared" si="76"/>
        <v>39323</v>
      </c>
      <c r="AE211" s="129">
        <f t="shared" si="69"/>
        <v>3539.0699999999997</v>
      </c>
      <c r="AF211" s="130">
        <f t="shared" si="70"/>
        <v>716.06999999999971</v>
      </c>
      <c r="AG211" s="131">
        <f t="shared" si="71"/>
        <v>1.820995346235027E-2</v>
      </c>
      <c r="AH211" s="138">
        <f t="shared" si="72"/>
        <v>2823</v>
      </c>
      <c r="AI211" s="139">
        <f t="shared" si="73"/>
        <v>7.1790046537649727E-2</v>
      </c>
      <c r="AJ211" s="139">
        <f t="shared" si="74"/>
        <v>0.10334152749674697</v>
      </c>
      <c r="AK211" s="11" t="s">
        <v>150</v>
      </c>
      <c r="AL211" s="197">
        <v>2653518158602</v>
      </c>
      <c r="AM211" s="197">
        <v>4985009708248</v>
      </c>
      <c r="AN211" s="197" t="s">
        <v>3560</v>
      </c>
      <c r="AO211" s="241" t="s">
        <v>812</v>
      </c>
      <c r="AP211" s="242" t="s">
        <v>1146</v>
      </c>
      <c r="AQ211" s="242" t="s">
        <v>135</v>
      </c>
      <c r="AR211" s="242">
        <v>62900</v>
      </c>
      <c r="AS211" s="243">
        <v>28310</v>
      </c>
      <c r="AT211" s="243">
        <v>1050</v>
      </c>
      <c r="AU211" s="211" t="s">
        <v>3956</v>
      </c>
      <c r="AV211" s="197" t="s">
        <v>498</v>
      </c>
      <c r="AW211" s="134" t="str">
        <f>IFERROR(VLOOKUP(AV:AV,Q商品!B:E,4,0),"")</f>
        <v>2023年製 Pilot Sport 5 265/35ZR18 97Y XL サマータイヤ 翌営業日発送</v>
      </c>
      <c r="AX211" s="134" t="str">
        <f>IFERROR(VLOOKUP(B:B,在庫!B:M,12,0),"")</f>
        <v>2023年製</v>
      </c>
      <c r="AY211" s="134">
        <f>VLOOKUP(B:B,在庫!B:K,10,0)</f>
        <v>4</v>
      </c>
      <c r="AZ211" s="244">
        <v>605763451</v>
      </c>
      <c r="BA211" s="244">
        <v>605763506</v>
      </c>
      <c r="BC211" s="11" t="s">
        <v>150</v>
      </c>
    </row>
    <row r="212" spans="1:55" s="11" customFormat="1" ht="19.5" customHeight="1">
      <c r="A212" s="247">
        <f t="shared" si="61"/>
        <v>2</v>
      </c>
      <c r="B212" s="261">
        <f t="shared" si="62"/>
        <v>2653518159654</v>
      </c>
      <c r="C212" s="235">
        <f>VLOOKUP(B:B,[1]MICHELIN!$B:$K,9,0)</f>
        <v>18</v>
      </c>
      <c r="D212" s="11" t="s">
        <v>4677</v>
      </c>
      <c r="E212" s="11" t="s">
        <v>5631</v>
      </c>
      <c r="F212" s="322" t="s">
        <v>6942</v>
      </c>
      <c r="G212" s="134"/>
      <c r="H212" s="132"/>
      <c r="I212" s="235">
        <f>VLOOKUP(B:B,[1]MICHELIN!$B:$K,10,0)</f>
        <v>18</v>
      </c>
      <c r="J212" s="132"/>
      <c r="K212" s="133" t="s">
        <v>1964</v>
      </c>
      <c r="L212" s="133">
        <v>87</v>
      </c>
      <c r="M212" s="135"/>
      <c r="N212" s="236"/>
      <c r="O212" s="236"/>
      <c r="P212" s="237">
        <v>36500</v>
      </c>
      <c r="Q212" s="238">
        <f t="shared" si="63"/>
        <v>32227.272727272724</v>
      </c>
      <c r="R212" s="144">
        <f t="shared" si="64"/>
        <v>0.21606770098730599</v>
      </c>
      <c r="S212" s="248">
        <v>1074475961</v>
      </c>
      <c r="T212" s="302" t="s">
        <v>8008</v>
      </c>
      <c r="U212" s="194">
        <f t="shared" si="60"/>
        <v>36500</v>
      </c>
      <c r="W212" s="239">
        <v>36500</v>
      </c>
      <c r="X212" s="136">
        <f t="shared" si="65"/>
        <v>25264</v>
      </c>
      <c r="Y212" s="240">
        <f t="shared" si="66"/>
        <v>32227.272727272724</v>
      </c>
      <c r="Z212" s="142" t="str">
        <f t="shared" si="67"/>
        <v/>
      </c>
      <c r="AA212" s="137">
        <f t="shared" si="68"/>
        <v>0.21606770098730599</v>
      </c>
      <c r="AB212" s="145" t="s">
        <v>8851</v>
      </c>
      <c r="AC212" s="189">
        <f t="shared" si="75"/>
        <v>35784</v>
      </c>
      <c r="AD212" s="187">
        <f t="shared" si="76"/>
        <v>39323</v>
      </c>
      <c r="AE212" s="129">
        <f t="shared" si="69"/>
        <v>3539.0699999999997</v>
      </c>
      <c r="AF212" s="130">
        <f t="shared" si="70"/>
        <v>716.06999999999971</v>
      </c>
      <c r="AG212" s="131">
        <f t="shared" si="71"/>
        <v>1.820995346235027E-2</v>
      </c>
      <c r="AH212" s="138">
        <f t="shared" si="72"/>
        <v>2823</v>
      </c>
      <c r="AI212" s="139">
        <f t="shared" si="73"/>
        <v>7.1790046537649727E-2</v>
      </c>
      <c r="AJ212" s="139">
        <f t="shared" si="74"/>
        <v>0.19785774752495572</v>
      </c>
      <c r="AL212" s="197">
        <v>2653518159654</v>
      </c>
      <c r="AM212" s="197">
        <v>4985009708248</v>
      </c>
      <c r="AN212" s="197" t="s">
        <v>152</v>
      </c>
      <c r="AO212" s="241" t="s">
        <v>143</v>
      </c>
      <c r="AP212" s="242" t="s">
        <v>1146</v>
      </c>
      <c r="AQ212" s="242" t="s">
        <v>135</v>
      </c>
      <c r="AR212" s="242" t="s">
        <v>152</v>
      </c>
      <c r="AS212" s="243">
        <f>VLOOKUP(B:B,[1]MICHELIN!$B:$K,8,0)</f>
        <v>25264</v>
      </c>
      <c r="AT212" s="243">
        <v>1050</v>
      </c>
      <c r="AU212" s="211" t="s">
        <v>3957</v>
      </c>
      <c r="AV212" s="197" t="s">
        <v>586</v>
      </c>
      <c r="AW212" s="134" t="str">
        <f>IFERROR(VLOOKUP(AV:AV,Q商品!B:E,4,0),"")</f>
        <v/>
      </c>
      <c r="AX212" s="134" t="str">
        <f>IFERROR(VLOOKUP(B:B,在庫!B:M,12,0),"")</f>
        <v>2023年製</v>
      </c>
      <c r="AY212" s="246">
        <f>VLOOKUP(B:B,在庫!B:K,10,0)</f>
        <v>1</v>
      </c>
      <c r="AZ212" s="244">
        <f>VLOOKUP(AL:AL,[1]MICHELIN!$B:$AH,32,0)</f>
        <v>614215475</v>
      </c>
      <c r="BA212" s="244">
        <f>VLOOKUP(AL:AL,[1]MICHELIN!$B:$AH,33,0)</f>
        <v>614215485</v>
      </c>
      <c r="BC212" s="11" t="s">
        <v>2055</v>
      </c>
    </row>
    <row r="213" spans="1:55" s="11" customFormat="1" ht="19.5" customHeight="1">
      <c r="A213" s="247">
        <f t="shared" si="61"/>
        <v>2</v>
      </c>
      <c r="B213" s="261">
        <f t="shared" si="62"/>
        <v>2753519159650</v>
      </c>
      <c r="C213" s="235">
        <f>VLOOKUP(B:B,[1]MICHELIN!$B:$K,9,0)</f>
        <v>24</v>
      </c>
      <c r="D213" s="11" t="s">
        <v>4677</v>
      </c>
      <c r="E213" s="11" t="s">
        <v>1099</v>
      </c>
      <c r="F213" s="310" t="s">
        <v>6943</v>
      </c>
      <c r="G213" s="134"/>
      <c r="H213" s="132"/>
      <c r="I213" s="235">
        <f>VLOOKUP(B:B,[1]MICHELIN!$B:$K,10,0)</f>
        <v>1</v>
      </c>
      <c r="J213" s="132">
        <v>364</v>
      </c>
      <c r="K213" s="133" t="s">
        <v>1964</v>
      </c>
      <c r="L213" s="133">
        <v>88</v>
      </c>
      <c r="M213" s="135" t="s">
        <v>3998</v>
      </c>
      <c r="N213" s="236" t="s">
        <v>2478</v>
      </c>
      <c r="O213" s="236" t="s">
        <v>2015</v>
      </c>
      <c r="P213" s="237">
        <v>42900</v>
      </c>
      <c r="Q213" s="238">
        <f t="shared" si="63"/>
        <v>38045.454545454544</v>
      </c>
      <c r="R213" s="144">
        <f t="shared" si="64"/>
        <v>0.22626762246117083</v>
      </c>
      <c r="S213" s="248">
        <v>1074475963</v>
      </c>
      <c r="T213" s="306" t="s">
        <v>8009</v>
      </c>
      <c r="U213" s="194">
        <f t="shared" si="60"/>
        <v>42900</v>
      </c>
      <c r="W213" s="239">
        <v>42900</v>
      </c>
      <c r="X213" s="136">
        <f t="shared" si="65"/>
        <v>29437</v>
      </c>
      <c r="Y213" s="240">
        <f t="shared" si="66"/>
        <v>38045.454545454544</v>
      </c>
      <c r="Z213" s="142">
        <f t="shared" si="67"/>
        <v>7.731934731934742E-2</v>
      </c>
      <c r="AA213" s="137">
        <f t="shared" si="68"/>
        <v>0.22626762246117083</v>
      </c>
      <c r="AB213" s="145">
        <v>9</v>
      </c>
      <c r="AC213" s="189">
        <f t="shared" si="75"/>
        <v>42058</v>
      </c>
      <c r="AD213" s="187">
        <f t="shared" si="76"/>
        <v>46217</v>
      </c>
      <c r="AE213" s="129">
        <f t="shared" si="69"/>
        <v>4159.53</v>
      </c>
      <c r="AF213" s="130">
        <f t="shared" si="70"/>
        <v>842.52999999999975</v>
      </c>
      <c r="AG213" s="131">
        <f t="shared" si="71"/>
        <v>1.8229872124975652E-2</v>
      </c>
      <c r="AH213" s="138">
        <f t="shared" si="72"/>
        <v>3317</v>
      </c>
      <c r="AI213" s="139">
        <f t="shared" si="73"/>
        <v>7.1770127875024348E-2</v>
      </c>
      <c r="AJ213" s="139">
        <f t="shared" si="74"/>
        <v>0.20803775033619518</v>
      </c>
      <c r="AL213" s="197">
        <v>2753519159650</v>
      </c>
      <c r="AM213" s="197">
        <v>4985009708378</v>
      </c>
      <c r="AN213" s="197" t="s">
        <v>152</v>
      </c>
      <c r="AO213" s="241" t="s">
        <v>143</v>
      </c>
      <c r="AP213" s="242" t="s">
        <v>1098</v>
      </c>
      <c r="AQ213" s="242" t="s">
        <v>122</v>
      </c>
      <c r="AR213" s="242" t="s">
        <v>152</v>
      </c>
      <c r="AS213" s="243">
        <v>29437</v>
      </c>
      <c r="AT213" s="243">
        <v>1050</v>
      </c>
      <c r="AU213" s="211" t="s">
        <v>3957</v>
      </c>
      <c r="AV213" s="197" t="s">
        <v>306</v>
      </c>
      <c r="AW213" s="134" t="str">
        <f>IFERROR(VLOOKUP(AV:AV,Q商品!B:E,4,0),"")</f>
        <v>2022年製 Pilot Sport 5 275/35ZR19 100Y XL サマータイヤ 翌営業日発送</v>
      </c>
      <c r="AX213" s="134" t="str">
        <f>IFERROR(VLOOKUP(B:B,在庫!B:M,12,0),"")</f>
        <v>2022年製</v>
      </c>
      <c r="AY213" s="134">
        <f>VLOOKUP(B:B,在庫!B:K,10,0)</f>
        <v>1</v>
      </c>
      <c r="AZ213" s="244">
        <v>614215482</v>
      </c>
      <c r="BA213" s="244">
        <v>614215492</v>
      </c>
      <c r="BC213" s="11" t="s">
        <v>2055</v>
      </c>
    </row>
    <row r="214" spans="1:55" s="11" customFormat="1" ht="19.5" customHeight="1">
      <c r="A214" s="11">
        <f t="shared" si="61"/>
        <v>2</v>
      </c>
      <c r="B214" s="249">
        <f t="shared" si="62"/>
        <v>2753519158608</v>
      </c>
      <c r="C214" s="235">
        <f>VLOOKUP(B:B,[1]MICHELIN!$B:$K,9,0)</f>
        <v>14</v>
      </c>
      <c r="D214" s="11" t="s">
        <v>4677</v>
      </c>
      <c r="E214" s="11" t="s">
        <v>1099</v>
      </c>
      <c r="F214" s="310" t="s">
        <v>6943</v>
      </c>
      <c r="G214" s="134"/>
      <c r="H214" s="132"/>
      <c r="I214" s="235">
        <f>VLOOKUP(B:B,[1]MICHELIN!$B:$K,10,0)</f>
        <v>16</v>
      </c>
      <c r="J214" s="132">
        <v>364</v>
      </c>
      <c r="K214" s="133" t="s">
        <v>1964</v>
      </c>
      <c r="L214" s="133">
        <v>88</v>
      </c>
      <c r="M214" s="135" t="s">
        <v>3998</v>
      </c>
      <c r="N214" s="236" t="s">
        <v>2478</v>
      </c>
      <c r="O214" s="236" t="s">
        <v>2015</v>
      </c>
      <c r="P214" s="237">
        <v>42600</v>
      </c>
      <c r="Q214" s="238">
        <f t="shared" si="63"/>
        <v>37772.727272727272</v>
      </c>
      <c r="R214" s="144">
        <f t="shared" si="64"/>
        <v>0.13270758122743681</v>
      </c>
      <c r="S214" s="197">
        <v>1074475975</v>
      </c>
      <c r="T214" s="306" t="s">
        <v>8850</v>
      </c>
      <c r="U214" s="194">
        <f t="shared" si="60"/>
        <v>42600</v>
      </c>
      <c r="W214" s="239">
        <v>42600</v>
      </c>
      <c r="X214" s="136">
        <f t="shared" si="65"/>
        <v>32760</v>
      </c>
      <c r="Y214" s="240">
        <f t="shared" si="66"/>
        <v>37772.727272727272</v>
      </c>
      <c r="Z214" s="142">
        <f t="shared" si="67"/>
        <v>6.9790209790209889E-2</v>
      </c>
      <c r="AA214" s="137">
        <f t="shared" si="68"/>
        <v>0.13270758122743681</v>
      </c>
      <c r="AB214" s="145" t="s">
        <v>8851</v>
      </c>
      <c r="AC214" s="189">
        <f t="shared" si="75"/>
        <v>41764</v>
      </c>
      <c r="AD214" s="187">
        <f t="shared" si="76"/>
        <v>45894</v>
      </c>
      <c r="AE214" s="129">
        <f t="shared" si="69"/>
        <v>4130.46</v>
      </c>
      <c r="AF214" s="130">
        <f t="shared" si="70"/>
        <v>836.46</v>
      </c>
      <c r="AG214" s="131">
        <f t="shared" si="71"/>
        <v>1.8225911883906393E-2</v>
      </c>
      <c r="AH214" s="138">
        <f t="shared" si="72"/>
        <v>3294</v>
      </c>
      <c r="AI214" s="139">
        <f t="shared" si="73"/>
        <v>7.1774088116093607E-2</v>
      </c>
      <c r="AJ214" s="139">
        <f t="shared" si="74"/>
        <v>0.11448166934353042</v>
      </c>
      <c r="AK214" s="11" t="s">
        <v>150</v>
      </c>
      <c r="AL214" s="197">
        <v>2753519158608</v>
      </c>
      <c r="AM214" s="197">
        <v>4985009708378</v>
      </c>
      <c r="AN214" s="197" t="s">
        <v>3573</v>
      </c>
      <c r="AO214" s="241" t="s">
        <v>812</v>
      </c>
      <c r="AP214" s="242" t="s">
        <v>1098</v>
      </c>
      <c r="AQ214" s="242" t="s">
        <v>122</v>
      </c>
      <c r="AR214" s="242">
        <v>72800</v>
      </c>
      <c r="AS214" s="243">
        <f>VLOOKUP(B:B,[1]MICHELIN!$B:$K,8,0)</f>
        <v>32760</v>
      </c>
      <c r="AT214" s="243">
        <v>1050</v>
      </c>
      <c r="AU214" s="211" t="s">
        <v>3956</v>
      </c>
      <c r="AV214" s="197" t="s">
        <v>538</v>
      </c>
      <c r="AW214" s="134" t="str">
        <f>IFERROR(VLOOKUP(AV:AV,Q商品!B:E,4,0),"")</f>
        <v>2023年製 Pilot Sport 5 275/35ZR19 100Y XL サマータイヤ 翌営業日発送</v>
      </c>
      <c r="AX214" s="134" t="str">
        <f>IFERROR(VLOOKUP(B:B,在庫!B:M,12,0),"")</f>
        <v>2023年製</v>
      </c>
      <c r="AY214" s="134">
        <f>VLOOKUP(B:B,在庫!B:K,10,0)</f>
        <v>3</v>
      </c>
      <c r="AZ214" s="244">
        <f>VLOOKUP(AL:AL,[1]MICHELIN!$B:$AH,32,0)</f>
        <v>605763447</v>
      </c>
      <c r="BA214" s="244">
        <f>VLOOKUP(AL:AL,[1]MICHELIN!$B:$AH,33,0)</f>
        <v>605763502</v>
      </c>
      <c r="BC214" s="11" t="s">
        <v>150</v>
      </c>
    </row>
    <row r="215" spans="1:55" s="11" customFormat="1" ht="19.5" customHeight="1">
      <c r="A215" s="11">
        <f t="shared" si="61"/>
        <v>1</v>
      </c>
      <c r="B215" s="249">
        <f t="shared" si="62"/>
        <v>2255519158508</v>
      </c>
      <c r="C215" s="235">
        <f>VLOOKUP(B:B,[1]MICHELIN!$B:$K,9,0)</f>
        <v>34</v>
      </c>
      <c r="D215" s="11" t="s">
        <v>4677</v>
      </c>
      <c r="E215" s="11" t="s">
        <v>5619</v>
      </c>
      <c r="F215" s="160" t="s">
        <v>6944</v>
      </c>
      <c r="G215" s="134"/>
      <c r="H215" s="132"/>
      <c r="I215" s="235">
        <f>VLOOKUP(B:B,[1]MICHELIN!$B:$K,10,0)</f>
        <v>8</v>
      </c>
      <c r="J215" s="132">
        <v>691</v>
      </c>
      <c r="K215" s="133" t="s">
        <v>1964</v>
      </c>
      <c r="L215" s="133">
        <v>89</v>
      </c>
      <c r="M215" s="135" t="s">
        <v>2024</v>
      </c>
      <c r="N215" s="236" t="s">
        <v>6955</v>
      </c>
      <c r="O215" s="236" t="s">
        <v>2381</v>
      </c>
      <c r="P215" s="237">
        <v>26299</v>
      </c>
      <c r="Q215" s="238">
        <f t="shared" si="63"/>
        <v>22953.63636363636</v>
      </c>
      <c r="R215" s="144">
        <f t="shared" si="64"/>
        <v>0.14349083132005216</v>
      </c>
      <c r="S215" s="197">
        <v>1074475777</v>
      </c>
      <c r="T215" s="302" t="s">
        <v>8010</v>
      </c>
      <c r="U215" s="194">
        <f t="shared" si="60"/>
        <v>26299</v>
      </c>
      <c r="W215" s="239">
        <v>26299</v>
      </c>
      <c r="X215" s="136">
        <f t="shared" si="65"/>
        <v>19660</v>
      </c>
      <c r="Y215" s="240">
        <f t="shared" si="66"/>
        <v>22953.63636363636</v>
      </c>
      <c r="Z215" s="142">
        <f t="shared" si="67"/>
        <v>0.11988616150835996</v>
      </c>
      <c r="AA215" s="137">
        <f t="shared" si="68"/>
        <v>0.14349083132005216</v>
      </c>
      <c r="AB215" s="145"/>
      <c r="AC215" s="189">
        <f t="shared" si="75"/>
        <v>25783</v>
      </c>
      <c r="AD215" s="187">
        <f t="shared" si="76"/>
        <v>28332</v>
      </c>
      <c r="AE215" s="129">
        <f t="shared" si="69"/>
        <v>2549.88</v>
      </c>
      <c r="AF215" s="130">
        <f t="shared" si="70"/>
        <v>516.88000000000011</v>
      </c>
      <c r="AG215" s="131">
        <f t="shared" si="71"/>
        <v>1.824368205562615E-2</v>
      </c>
      <c r="AH215" s="138">
        <f t="shared" si="72"/>
        <v>2033</v>
      </c>
      <c r="AI215" s="139">
        <f t="shared" si="73"/>
        <v>7.1756317944373857E-2</v>
      </c>
      <c r="AJ215" s="139">
        <f t="shared" si="74"/>
        <v>0.12524714926442601</v>
      </c>
      <c r="AL215" s="197">
        <v>2255519158508</v>
      </c>
      <c r="AM215" s="197">
        <v>4985009690413</v>
      </c>
      <c r="AN215" s="197" t="s">
        <v>3546</v>
      </c>
      <c r="AO215" s="241" t="s">
        <v>1264</v>
      </c>
      <c r="AP215" s="242" t="s">
        <v>3547</v>
      </c>
      <c r="AQ215" s="242" t="s">
        <v>78</v>
      </c>
      <c r="AR215" s="242">
        <v>45700</v>
      </c>
      <c r="AS215" s="243">
        <f>VLOOKUP(B:B,[1]MICHELIN!$B:$K,8,0)</f>
        <v>19660</v>
      </c>
      <c r="AT215" s="243">
        <v>1050</v>
      </c>
      <c r="AU215" s="211" t="s">
        <v>3956</v>
      </c>
      <c r="AV215" s="197" t="s">
        <v>5280</v>
      </c>
      <c r="AW215" s="134" t="str">
        <f>IFERROR(VLOOKUP(AV:AV,Q商品!B:E,4,0),"")</f>
        <v>2023年製 Pilot Sport 4 SUV 225/55R19 99V サマータイヤ 翌営業日発送</v>
      </c>
      <c r="AX215" s="134" t="str">
        <f>IFERROR(VLOOKUP(B:B,在庫!B:M,12,0),"")</f>
        <v>2023年製</v>
      </c>
      <c r="AY215" s="134">
        <f>VLOOKUP(B:B,在庫!B:K,10,0)</f>
        <v>2</v>
      </c>
      <c r="AZ215" s="244">
        <f>VLOOKUP(AL:AL,[1]MICHELIN!$B:$AH,32,0)</f>
        <v>605763452</v>
      </c>
      <c r="BA215" s="244">
        <f>VLOOKUP(AL:AL,[1]MICHELIN!$B:$AH,33,0)</f>
        <v>605763507</v>
      </c>
      <c r="BC215" s="11" t="s">
        <v>2055</v>
      </c>
    </row>
    <row r="216" spans="1:55" s="11" customFormat="1" ht="19.5" customHeight="1">
      <c r="A216" s="11">
        <f t="shared" si="61"/>
        <v>1</v>
      </c>
      <c r="B216" s="249">
        <f t="shared" si="62"/>
        <v>2853020158408</v>
      </c>
      <c r="C216" s="235">
        <f>VLOOKUP(B:B,[1]MICHELIN!$B:$K,9,0)</f>
        <v>2</v>
      </c>
      <c r="D216" s="11" t="s">
        <v>4677</v>
      </c>
      <c r="E216" s="11" t="s">
        <v>1665</v>
      </c>
      <c r="F216" s="245" t="s">
        <v>5667</v>
      </c>
      <c r="G216" s="134"/>
      <c r="H216" s="132"/>
      <c r="I216" s="235">
        <f>VLOOKUP(B:B,[1]MICHELIN!$B:$K,10,0)</f>
        <v>2</v>
      </c>
      <c r="J216" s="132"/>
      <c r="K216" s="133" t="s">
        <v>1964</v>
      </c>
      <c r="L216" s="133">
        <v>90</v>
      </c>
      <c r="M216" s="135"/>
      <c r="N216" s="236"/>
      <c r="O216" s="236"/>
      <c r="P216" s="237"/>
      <c r="Q216" s="238">
        <f t="shared" si="63"/>
        <v>-954.5454545454545</v>
      </c>
      <c r="R216" s="144">
        <f t="shared" si="64"/>
        <v>49.557142857142864</v>
      </c>
      <c r="S216" s="197"/>
      <c r="T216" s="303"/>
      <c r="U216" s="194">
        <f t="shared" si="60"/>
        <v>0</v>
      </c>
      <c r="W216" s="239"/>
      <c r="X216" s="136">
        <f t="shared" si="65"/>
        <v>46350</v>
      </c>
      <c r="Y216" s="240">
        <f t="shared" si="66"/>
        <v>-954.5454545454545</v>
      </c>
      <c r="Z216" s="142" t="str">
        <f t="shared" si="67"/>
        <v/>
      </c>
      <c r="AA216" s="137">
        <f t="shared" si="68"/>
        <v>49.557142857142864</v>
      </c>
      <c r="AB216" s="145"/>
      <c r="AC216" s="189">
        <f t="shared" si="75"/>
        <v>0</v>
      </c>
      <c r="AD216" s="187">
        <f t="shared" si="76"/>
        <v>0</v>
      </c>
      <c r="AE216" s="129">
        <f t="shared" si="69"/>
        <v>0</v>
      </c>
      <c r="AF216" s="130">
        <f t="shared" si="70"/>
        <v>0</v>
      </c>
      <c r="AG216" s="131" t="str">
        <f t="shared" si="71"/>
        <v/>
      </c>
      <c r="AH216" s="138">
        <f t="shared" si="72"/>
        <v>0</v>
      </c>
      <c r="AI216" s="139" t="str">
        <f t="shared" si="73"/>
        <v/>
      </c>
      <c r="AJ216" s="139" t="str">
        <f t="shared" si="74"/>
        <v/>
      </c>
      <c r="AL216" s="197">
        <v>2853020158408</v>
      </c>
      <c r="AM216" s="197">
        <v>4985009689264</v>
      </c>
      <c r="AN216" s="197" t="s">
        <v>3543</v>
      </c>
      <c r="AO216" s="241" t="s">
        <v>828</v>
      </c>
      <c r="AP216" s="242" t="s">
        <v>1260</v>
      </c>
      <c r="AQ216" s="242" t="s">
        <v>1261</v>
      </c>
      <c r="AR216" s="242">
        <v>103000</v>
      </c>
      <c r="AS216" s="243">
        <v>46350</v>
      </c>
      <c r="AT216" s="243">
        <v>1050</v>
      </c>
      <c r="AU216" s="211" t="s">
        <v>3956</v>
      </c>
      <c r="AV216" s="197"/>
      <c r="AW216" s="134" t="str">
        <f>IFERROR(VLOOKUP(AV:AV,Q商品!B:E,4,0),"")</f>
        <v/>
      </c>
      <c r="AX216" s="134" t="str">
        <f>IFERROR(VLOOKUP(B:B,在庫!B:M,12,0),"")</f>
        <v>2023年製</v>
      </c>
      <c r="AY216" s="134">
        <f>VLOOKUP(B:B,在庫!B:K,10,0)</f>
        <v>1</v>
      </c>
      <c r="AZ216" s="244">
        <v>605763422</v>
      </c>
      <c r="BA216" s="244">
        <v>605763477</v>
      </c>
      <c r="BC216" s="11" t="e">
        <v>#N/A</v>
      </c>
    </row>
    <row r="217" spans="1:55" s="11" customFormat="1" ht="19.5" customHeight="1">
      <c r="A217" s="11">
        <f t="shared" si="61"/>
        <v>1</v>
      </c>
      <c r="B217" s="249">
        <f t="shared" si="62"/>
        <v>2355020158506</v>
      </c>
      <c r="C217" s="235">
        <f>VLOOKUP(B:B,[1]MICHELIN!$B:$K,9,0)</f>
        <v>0</v>
      </c>
      <c r="D217" s="11" t="s">
        <v>4677</v>
      </c>
      <c r="E217" s="11" t="s">
        <v>5620</v>
      </c>
      <c r="F217" s="160" t="s">
        <v>6157</v>
      </c>
      <c r="G217" s="134"/>
      <c r="H217" s="132"/>
      <c r="I217" s="235">
        <f>VLOOKUP(B:B,[1]MICHELIN!$B:$K,10,0)</f>
        <v>12</v>
      </c>
      <c r="J217" s="132" t="s">
        <v>824</v>
      </c>
      <c r="K217" s="133" t="s">
        <v>1964</v>
      </c>
      <c r="L217" s="133">
        <v>92</v>
      </c>
      <c r="M217" s="135" t="s">
        <v>2014</v>
      </c>
      <c r="N217" s="236" t="s">
        <v>6956</v>
      </c>
      <c r="O217" s="236">
        <v>0</v>
      </c>
      <c r="P217" s="237">
        <v>31700</v>
      </c>
      <c r="Q217" s="238">
        <f t="shared" si="63"/>
        <v>27863.63636363636</v>
      </c>
      <c r="R217" s="144">
        <f t="shared" si="64"/>
        <v>0.11174551386623154</v>
      </c>
      <c r="S217" s="197">
        <v>1074475776</v>
      </c>
      <c r="T217" s="302" t="s">
        <v>8011</v>
      </c>
      <c r="U217" s="194">
        <f t="shared" si="60"/>
        <v>31700</v>
      </c>
      <c r="W217" s="239">
        <v>31700</v>
      </c>
      <c r="X217" s="136">
        <f t="shared" si="65"/>
        <v>24750</v>
      </c>
      <c r="Y217" s="240">
        <f t="shared" si="66"/>
        <v>27863.63636363636</v>
      </c>
      <c r="Z217" s="142">
        <f t="shared" si="67"/>
        <v>7.7318611987381658E-2</v>
      </c>
      <c r="AA217" s="137">
        <f t="shared" si="68"/>
        <v>0.11174551386623154</v>
      </c>
      <c r="AB217" s="145"/>
      <c r="AC217" s="189">
        <f t="shared" si="75"/>
        <v>31078</v>
      </c>
      <c r="AD217" s="187">
        <f t="shared" si="76"/>
        <v>34151</v>
      </c>
      <c r="AE217" s="129">
        <f t="shared" si="69"/>
        <v>3073.5899999999997</v>
      </c>
      <c r="AF217" s="130">
        <f t="shared" si="70"/>
        <v>622.58999999999969</v>
      </c>
      <c r="AG217" s="131">
        <f t="shared" si="71"/>
        <v>1.823050569529442E-2</v>
      </c>
      <c r="AH217" s="138">
        <f t="shared" si="72"/>
        <v>2451</v>
      </c>
      <c r="AI217" s="139">
        <f t="shared" si="73"/>
        <v>7.1769494304705569E-2</v>
      </c>
      <c r="AJ217" s="139">
        <f t="shared" si="74"/>
        <v>9.3515008170937108E-2</v>
      </c>
      <c r="AL217" s="197">
        <v>2355020158506</v>
      </c>
      <c r="AM217" s="197">
        <v>4985009690697</v>
      </c>
      <c r="AN217" s="197" t="s">
        <v>3548</v>
      </c>
      <c r="AO217" s="241" t="s">
        <v>1264</v>
      </c>
      <c r="AP217" s="242" t="s">
        <v>1265</v>
      </c>
      <c r="AQ217" s="242" t="s">
        <v>1266</v>
      </c>
      <c r="AR217" s="242">
        <v>55000</v>
      </c>
      <c r="AS217" s="243">
        <f>VLOOKUP(B:B,[1]MICHELIN!$B:$K,8,0)</f>
        <v>24750</v>
      </c>
      <c r="AT217" s="243">
        <v>1050</v>
      </c>
      <c r="AU217" s="211" t="s">
        <v>3956</v>
      </c>
      <c r="AV217" s="197" t="s">
        <v>5279</v>
      </c>
      <c r="AW217" s="134" t="str">
        <f>IFERROR(VLOOKUP(AV:AV,Q商品!B:E,4,0),"")</f>
        <v>2023年製 Pilot Sport 4 SUV 235/50R20 104Y XL サマータイヤ 翌営業日発送</v>
      </c>
      <c r="AX217" s="134" t="str">
        <f>IFERROR(VLOOKUP(B:B,在庫!B:M,12,0),"")</f>
        <v>2023年製</v>
      </c>
      <c r="AY217" s="134">
        <f>VLOOKUP(B:B,在庫!B:K,10,0)</f>
        <v>2</v>
      </c>
      <c r="AZ217" s="244">
        <f>VLOOKUP(AL:AL,[1]MICHELIN!$B:$AH,32,0)</f>
        <v>605763453</v>
      </c>
      <c r="BA217" s="244">
        <f>VLOOKUP(AL:AL,[1]MICHELIN!$B:$AH,33,0)</f>
        <v>605763508</v>
      </c>
      <c r="BC217" s="11" t="s">
        <v>2055</v>
      </c>
    </row>
    <row r="218" spans="1:55" s="11" customFormat="1" ht="19.5" customHeight="1">
      <c r="A218" s="247">
        <f t="shared" si="61"/>
        <v>1</v>
      </c>
      <c r="B218" s="261">
        <f t="shared" si="62"/>
        <v>2755519158527</v>
      </c>
      <c r="C218" s="235">
        <f>VLOOKUP(B:B,[1]MICHELIN!$B:$K,9,0)</f>
        <v>0</v>
      </c>
      <c r="D218" s="11" t="s">
        <v>4677</v>
      </c>
      <c r="E218" s="11" t="s">
        <v>5682</v>
      </c>
      <c r="F218" s="310" t="s">
        <v>6957</v>
      </c>
      <c r="G218" s="134"/>
      <c r="H218" s="132"/>
      <c r="I218" s="235" t="str">
        <f>VLOOKUP(B:B,[1]MICHELIN!$B:$K,10,0)</f>
        <v>該当なし</v>
      </c>
      <c r="J218" s="132">
        <v>2102</v>
      </c>
      <c r="K218" s="133" t="s">
        <v>1964</v>
      </c>
      <c r="L218" s="133">
        <v>94</v>
      </c>
      <c r="M218" s="159"/>
      <c r="N218" s="236" t="s">
        <v>6958</v>
      </c>
      <c r="O218" s="236" t="s">
        <v>2381</v>
      </c>
      <c r="P218" s="237">
        <v>39880</v>
      </c>
      <c r="Q218" s="238">
        <f t="shared" si="63"/>
        <v>35300</v>
      </c>
      <c r="R218" s="144">
        <f t="shared" si="64"/>
        <v>0.90045325779036822</v>
      </c>
      <c r="S218" s="248"/>
      <c r="T218" s="303"/>
      <c r="U218" s="194">
        <f t="shared" si="60"/>
        <v>39880</v>
      </c>
      <c r="W218" s="239">
        <v>39880</v>
      </c>
      <c r="X218" s="136">
        <f t="shared" si="65"/>
        <v>3514</v>
      </c>
      <c r="Y218" s="240">
        <f t="shared" si="66"/>
        <v>35300</v>
      </c>
      <c r="Z218" s="142">
        <f t="shared" si="67"/>
        <v>0.10504115226337452</v>
      </c>
      <c r="AA218" s="137">
        <f t="shared" si="68"/>
        <v>0.90045325779036822</v>
      </c>
      <c r="AB218" s="145"/>
      <c r="AC218" s="189">
        <f t="shared" si="75"/>
        <v>39098</v>
      </c>
      <c r="AD218" s="187">
        <f t="shared" si="76"/>
        <v>42964</v>
      </c>
      <c r="AE218" s="129">
        <f t="shared" si="69"/>
        <v>3866.7599999999998</v>
      </c>
      <c r="AF218" s="130">
        <f t="shared" si="70"/>
        <v>782.75999999999976</v>
      </c>
      <c r="AG218" s="131">
        <f t="shared" si="71"/>
        <v>1.8218974024764915E-2</v>
      </c>
      <c r="AH218" s="138">
        <f t="shared" si="72"/>
        <v>3084</v>
      </c>
      <c r="AI218" s="139">
        <f t="shared" si="73"/>
        <v>7.1781025975235085E-2</v>
      </c>
      <c r="AJ218" s="139">
        <f t="shared" si="74"/>
        <v>0.88223428376560331</v>
      </c>
      <c r="AL218" s="197">
        <v>2755519158527</v>
      </c>
      <c r="AM218" s="197" t="s">
        <v>152</v>
      </c>
      <c r="AN218" s="197" t="s">
        <v>152</v>
      </c>
      <c r="AO218" s="241" t="s">
        <v>1324</v>
      </c>
      <c r="AP218" s="242" t="s">
        <v>1326</v>
      </c>
      <c r="AQ218" s="242" t="s">
        <v>1327</v>
      </c>
      <c r="AR218" s="242" t="s">
        <v>152</v>
      </c>
      <c r="AS218" s="243">
        <v>3514</v>
      </c>
      <c r="AT218" s="243">
        <v>1050</v>
      </c>
      <c r="AU218" s="211" t="s">
        <v>3957</v>
      </c>
      <c r="AV218" s="197"/>
      <c r="AW218" s="134" t="str">
        <f>IFERROR(VLOOKUP(AV:AV,Q商品!B:E,4,0),"")</f>
        <v/>
      </c>
      <c r="AX218" s="134" t="str">
        <f>IFERROR(VLOOKUP(B:B,在庫!B:M,12,0),"")</f>
        <v>2022年製</v>
      </c>
      <c r="AY218" s="246">
        <f>VLOOKUP(B:B,在庫!B:K,10,0)</f>
        <v>1</v>
      </c>
      <c r="AZ218" s="244" t="s">
        <v>152</v>
      </c>
      <c r="BA218" s="244" t="s">
        <v>152</v>
      </c>
      <c r="BC218" s="11" t="e">
        <v>#N/A</v>
      </c>
    </row>
    <row r="219" spans="1:55" s="11" customFormat="1" ht="19.5" customHeight="1">
      <c r="A219" s="11">
        <f t="shared" si="61"/>
        <v>1</v>
      </c>
      <c r="B219" s="249">
        <f t="shared" si="62"/>
        <v>2154017158600</v>
      </c>
      <c r="C219" s="235">
        <f>VLOOKUP(B:B,[1]MICHELIN!$B:$K,9,0)</f>
        <v>28</v>
      </c>
      <c r="D219" s="11" t="s">
        <v>4677</v>
      </c>
      <c r="E219" s="11" t="s">
        <v>7321</v>
      </c>
      <c r="F219" s="310" t="s">
        <v>6945</v>
      </c>
      <c r="G219" s="134"/>
      <c r="H219" s="132"/>
      <c r="I219" s="235">
        <f>VLOOKUP(B:B,[1]MICHELIN!$B:$K,10,0)</f>
        <v>6</v>
      </c>
      <c r="J219" s="132">
        <v>52</v>
      </c>
      <c r="K219" s="133" t="s">
        <v>1964</v>
      </c>
      <c r="L219" s="133">
        <v>95</v>
      </c>
      <c r="M219" s="135" t="s">
        <v>2021</v>
      </c>
      <c r="N219" s="236" t="s">
        <v>7287</v>
      </c>
      <c r="O219" s="236" t="s">
        <v>2400</v>
      </c>
      <c r="P219" s="237">
        <v>22335</v>
      </c>
      <c r="Q219" s="238">
        <f t="shared" si="63"/>
        <v>19827.272727272724</v>
      </c>
      <c r="R219" s="144">
        <f t="shared" si="64"/>
        <v>4.4245758826226361E-2</v>
      </c>
      <c r="S219" s="249"/>
      <c r="T219" s="304"/>
      <c r="U219" s="194">
        <f t="shared" si="60"/>
        <v>22335</v>
      </c>
      <c r="W219" s="239">
        <v>22335</v>
      </c>
      <c r="X219" s="136">
        <f t="shared" si="65"/>
        <v>18950</v>
      </c>
      <c r="Y219" s="240">
        <f t="shared" si="66"/>
        <v>19827.272727272724</v>
      </c>
      <c r="Z219" s="142">
        <f t="shared" si="67"/>
        <v>0.11320842007864917</v>
      </c>
      <c r="AA219" s="137">
        <f t="shared" si="68"/>
        <v>4.4245758826226361E-2</v>
      </c>
      <c r="AB219" s="145"/>
      <c r="AC219" s="189">
        <f t="shared" si="75"/>
        <v>21897</v>
      </c>
      <c r="AD219" s="187">
        <f t="shared" si="76"/>
        <v>24062</v>
      </c>
      <c r="AE219" s="129">
        <f t="shared" si="69"/>
        <v>2165.58</v>
      </c>
      <c r="AF219" s="130">
        <f t="shared" si="70"/>
        <v>438.57999999999993</v>
      </c>
      <c r="AG219" s="131">
        <f t="shared" si="71"/>
        <v>1.8227080043221676E-2</v>
      </c>
      <c r="AH219" s="138">
        <f t="shared" si="72"/>
        <v>1727</v>
      </c>
      <c r="AI219" s="139">
        <f t="shared" si="73"/>
        <v>7.1772919956778328E-2</v>
      </c>
      <c r="AJ219" s="139">
        <f t="shared" si="74"/>
        <v>2.6018678783004685E-2</v>
      </c>
      <c r="AL219" s="197">
        <v>2154017158600</v>
      </c>
      <c r="AM219" s="197">
        <v>4985009708545</v>
      </c>
      <c r="AN219" s="197" t="s">
        <v>3552</v>
      </c>
      <c r="AO219" s="241" t="s">
        <v>812</v>
      </c>
      <c r="AP219" s="242" t="s">
        <v>1270</v>
      </c>
      <c r="AQ219" s="242" t="s">
        <v>882</v>
      </c>
      <c r="AR219" s="242">
        <v>42100</v>
      </c>
      <c r="AS219" s="243">
        <v>18950</v>
      </c>
      <c r="AT219" s="243">
        <v>525</v>
      </c>
      <c r="AU219" s="211" t="s">
        <v>3956</v>
      </c>
      <c r="AV219" s="197"/>
      <c r="AW219" s="134" t="str">
        <f>IFERROR(VLOOKUP(AV:AV,Q商品!B:E,4,0),"")</f>
        <v/>
      </c>
      <c r="AX219" s="134" t="str">
        <f>IFERROR(VLOOKUP(B:B,在庫!B:M,12,0),"")</f>
        <v>2023年製</v>
      </c>
      <c r="AY219" s="246">
        <f>VLOOKUP(B:B,在庫!B:K,10,0)</f>
        <v>1</v>
      </c>
      <c r="AZ219" s="244" t="s">
        <v>152</v>
      </c>
      <c r="BA219" s="244" t="s">
        <v>152</v>
      </c>
      <c r="BC219" s="11" t="e">
        <v>#N/A</v>
      </c>
    </row>
    <row r="220" spans="1:55" s="11" customFormat="1" ht="19.5" customHeight="1">
      <c r="A220" s="247">
        <f t="shared" si="61"/>
        <v>1</v>
      </c>
      <c r="B220" s="261">
        <f t="shared" si="62"/>
        <v>2254018159658</v>
      </c>
      <c r="C220" s="235">
        <f>VLOOKUP(B:B,[1]MICHELIN!$B:$K,9,0)</f>
        <v>228</v>
      </c>
      <c r="D220" s="11" t="s">
        <v>4677</v>
      </c>
      <c r="E220" s="11" t="s">
        <v>1714</v>
      </c>
      <c r="F220" s="322" t="s">
        <v>6912</v>
      </c>
      <c r="G220" s="134"/>
      <c r="H220" s="132"/>
      <c r="I220" s="235">
        <f>VLOOKUP(B:B,[1]MICHELIN!$B:$K,10,0)</f>
        <v>48</v>
      </c>
      <c r="J220" s="132"/>
      <c r="K220" s="133" t="s">
        <v>1964</v>
      </c>
      <c r="L220" s="133">
        <v>96</v>
      </c>
      <c r="M220" s="135"/>
      <c r="N220" s="236"/>
      <c r="O220" s="236"/>
      <c r="P220" s="237"/>
      <c r="Q220" s="238">
        <f t="shared" si="63"/>
        <v>-477.27272727272725</v>
      </c>
      <c r="R220" s="144">
        <f t="shared" si="64"/>
        <v>30.320761904761909</v>
      </c>
      <c r="S220" s="248" t="s">
        <v>8737</v>
      </c>
      <c r="T220" s="302" t="s">
        <v>8740</v>
      </c>
      <c r="U220" s="194">
        <f t="shared" si="60"/>
        <v>0</v>
      </c>
      <c r="W220" s="239"/>
      <c r="X220" s="136">
        <f t="shared" si="65"/>
        <v>13994</v>
      </c>
      <c r="Y220" s="240">
        <f t="shared" si="66"/>
        <v>-477.27272727272725</v>
      </c>
      <c r="Z220" s="142" t="str">
        <f t="shared" si="67"/>
        <v/>
      </c>
      <c r="AA220" s="137">
        <f t="shared" si="68"/>
        <v>30.320761904761909</v>
      </c>
      <c r="AB220" s="145" t="s">
        <v>8531</v>
      </c>
      <c r="AC220" s="189">
        <f t="shared" si="75"/>
        <v>0</v>
      </c>
      <c r="AD220" s="187">
        <f t="shared" si="76"/>
        <v>0</v>
      </c>
      <c r="AE220" s="129">
        <f t="shared" si="69"/>
        <v>0</v>
      </c>
      <c r="AF220" s="130">
        <f t="shared" si="70"/>
        <v>0</v>
      </c>
      <c r="AG220" s="131" t="str">
        <f t="shared" si="71"/>
        <v/>
      </c>
      <c r="AH220" s="138">
        <f t="shared" si="72"/>
        <v>0</v>
      </c>
      <c r="AI220" s="139" t="str">
        <f t="shared" si="73"/>
        <v/>
      </c>
      <c r="AJ220" s="139" t="str">
        <f t="shared" si="74"/>
        <v/>
      </c>
      <c r="AL220" s="197">
        <v>2254018159658</v>
      </c>
      <c r="AM220" s="197"/>
      <c r="AN220" s="197" t="s">
        <v>8734</v>
      </c>
      <c r="AO220" s="241" t="s">
        <v>143</v>
      </c>
      <c r="AP220" s="241" t="s">
        <v>925</v>
      </c>
      <c r="AQ220" s="241" t="s">
        <v>38</v>
      </c>
      <c r="AR220" s="242" t="s">
        <v>152</v>
      </c>
      <c r="AS220" s="336">
        <v>13994</v>
      </c>
      <c r="AT220" s="243">
        <v>525</v>
      </c>
      <c r="AU220" s="211" t="s">
        <v>3957</v>
      </c>
      <c r="AV220" s="197" t="s">
        <v>8738</v>
      </c>
      <c r="AW220" s="134" t="str">
        <f>IFERROR(VLOOKUP(AV:AV,Q商品!B:E,4,0),"")</f>
        <v/>
      </c>
      <c r="AX220" s="134" t="str">
        <f>IFERROR(VLOOKUP(B:B,在庫!B:M,12,0),"")</f>
        <v>2023年製</v>
      </c>
      <c r="AY220" s="246">
        <f>VLOOKUP(B:B,在庫!B:K,10,0)</f>
        <v>1</v>
      </c>
      <c r="AZ220" s="244">
        <f>VLOOKUP(AL:AL,[1]MICHELIN!$B:$AH,32,0)</f>
        <v>614215473</v>
      </c>
      <c r="BA220" s="244">
        <f>VLOOKUP(AL:AL,[1]MICHELIN!$B:$AH,33,0)</f>
        <v>614215483</v>
      </c>
      <c r="BC220" s="11" t="e">
        <v>#N/A</v>
      </c>
    </row>
    <row r="221" spans="1:55" s="11" customFormat="1" ht="19.5" customHeight="1">
      <c r="A221" s="11">
        <f t="shared" si="61"/>
        <v>1</v>
      </c>
      <c r="B221" s="249">
        <f t="shared" si="62"/>
        <v>2255516155432</v>
      </c>
      <c r="C221" s="235">
        <f>VLOOKUP(B:B,[1]MICHELIN!$B:$K,9,0)</f>
        <v>20</v>
      </c>
      <c r="D221" s="11" t="s">
        <v>4677</v>
      </c>
      <c r="E221" s="11" t="s">
        <v>2738</v>
      </c>
      <c r="F221" s="245"/>
      <c r="G221" s="134"/>
      <c r="H221" s="132"/>
      <c r="I221" s="235">
        <f>VLOOKUP(B:B,[1]MICHELIN!$B:$K,10,0)</f>
        <v>8</v>
      </c>
      <c r="J221" s="132"/>
      <c r="K221" s="133" t="s">
        <v>1964</v>
      </c>
      <c r="L221" s="133">
        <v>97</v>
      </c>
      <c r="M221" s="135"/>
      <c r="N221" s="236"/>
      <c r="O221" s="236"/>
      <c r="P221" s="237"/>
      <c r="Q221" s="238">
        <f t="shared" si="63"/>
        <v>-954.5454545454545</v>
      </c>
      <c r="R221" s="144">
        <f t="shared" si="64"/>
        <v>15.195238095238095</v>
      </c>
      <c r="S221" s="197"/>
      <c r="T221" s="303"/>
      <c r="U221" s="194">
        <f t="shared" si="60"/>
        <v>0</v>
      </c>
      <c r="W221" s="239"/>
      <c r="X221" s="136">
        <f t="shared" si="65"/>
        <v>13550</v>
      </c>
      <c r="Y221" s="240">
        <f t="shared" si="66"/>
        <v>-954.5454545454545</v>
      </c>
      <c r="Z221" s="142" t="str">
        <f t="shared" si="67"/>
        <v/>
      </c>
      <c r="AA221" s="137">
        <f t="shared" si="68"/>
        <v>15.195238095238095</v>
      </c>
      <c r="AB221" s="145"/>
      <c r="AC221" s="189">
        <f t="shared" si="75"/>
        <v>0</v>
      </c>
      <c r="AD221" s="187">
        <f t="shared" si="76"/>
        <v>0</v>
      </c>
      <c r="AE221" s="129">
        <f t="shared" si="69"/>
        <v>0</v>
      </c>
      <c r="AF221" s="130">
        <f t="shared" si="70"/>
        <v>0</v>
      </c>
      <c r="AG221" s="131" t="str">
        <f t="shared" si="71"/>
        <v/>
      </c>
      <c r="AH221" s="138">
        <f t="shared" si="72"/>
        <v>0</v>
      </c>
      <c r="AI221" s="139" t="str">
        <f t="shared" si="73"/>
        <v/>
      </c>
      <c r="AJ221" s="139" t="str">
        <f t="shared" si="74"/>
        <v/>
      </c>
      <c r="AL221" s="197">
        <v>2255516155432</v>
      </c>
      <c r="AM221" s="197">
        <v>4985009686300</v>
      </c>
      <c r="AN221" s="197" t="s">
        <v>3514</v>
      </c>
      <c r="AO221" s="241" t="s">
        <v>1242</v>
      </c>
      <c r="AP221" s="242" t="s">
        <v>3515</v>
      </c>
      <c r="AQ221" s="242" t="s">
        <v>45</v>
      </c>
      <c r="AR221" s="242">
        <v>30100</v>
      </c>
      <c r="AS221" s="243">
        <v>13550</v>
      </c>
      <c r="AT221" s="243">
        <v>1050</v>
      </c>
      <c r="AU221" s="211" t="s">
        <v>3956</v>
      </c>
      <c r="AV221" s="197"/>
      <c r="AW221" s="134" t="str">
        <f>IFERROR(VLOOKUP(AV:AV,Q商品!B:E,4,0),"")</f>
        <v/>
      </c>
      <c r="AX221" s="134" t="str">
        <f>IFERROR(VLOOKUP(B:B,在庫!B:M,12,0),"")</f>
        <v>2023年製</v>
      </c>
      <c r="AY221" s="246">
        <f>VLOOKUP(B:B,在庫!B:K,10,0)</f>
        <v>1</v>
      </c>
      <c r="AZ221" s="244"/>
      <c r="BA221" s="244"/>
      <c r="BC221" s="11" t="e">
        <v>#N/A</v>
      </c>
    </row>
    <row r="222" spans="1:55" s="11" customFormat="1" ht="19.5" customHeight="1">
      <c r="A222" s="11">
        <f t="shared" si="61"/>
        <v>1</v>
      </c>
      <c r="B222" s="249">
        <f t="shared" si="62"/>
        <v>2054517158608</v>
      </c>
      <c r="C222" s="235">
        <f>VLOOKUP(B:B,[1]MICHELIN!$B:$K,9,0)</f>
        <v>143</v>
      </c>
      <c r="D222" s="11" t="s">
        <v>4677</v>
      </c>
      <c r="E222" s="11" t="s">
        <v>5623</v>
      </c>
      <c r="F222" s="160" t="s">
        <v>8500</v>
      </c>
      <c r="G222" s="134"/>
      <c r="H222" s="132"/>
      <c r="I222" s="235">
        <f>VLOOKUP(B:B,[1]MICHELIN!$B:$K,10,0)</f>
        <v>1</v>
      </c>
      <c r="J222" s="132" t="s">
        <v>824</v>
      </c>
      <c r="K222" s="133" t="s">
        <v>1964</v>
      </c>
      <c r="L222" s="133" t="s">
        <v>8505</v>
      </c>
      <c r="M222" s="135" t="s">
        <v>3998</v>
      </c>
      <c r="N222" s="236" t="s">
        <v>7278</v>
      </c>
      <c r="O222" s="236" t="s">
        <v>4002</v>
      </c>
      <c r="P222" s="237">
        <v>21005</v>
      </c>
      <c r="Q222" s="238">
        <f t="shared" si="63"/>
        <v>18618.181818181816</v>
      </c>
      <c r="R222" s="144">
        <f t="shared" si="64"/>
        <v>0.17983398437499992</v>
      </c>
      <c r="S222" s="197">
        <v>1074476017</v>
      </c>
      <c r="T222" s="302" t="s">
        <v>7969</v>
      </c>
      <c r="U222" s="194">
        <f t="shared" si="60"/>
        <v>20105</v>
      </c>
      <c r="V222" s="11">
        <v>900</v>
      </c>
      <c r="W222" s="239">
        <v>21005</v>
      </c>
      <c r="X222" s="136">
        <f t="shared" si="65"/>
        <v>15270</v>
      </c>
      <c r="Y222" s="240">
        <f t="shared" si="66"/>
        <v>18618.181818181816</v>
      </c>
      <c r="Z222" s="142">
        <f t="shared" si="67"/>
        <v>7.7294205421536866E-2</v>
      </c>
      <c r="AA222" s="137">
        <f t="shared" si="68"/>
        <v>0.17983398437499992</v>
      </c>
      <c r="AB222" s="145"/>
      <c r="AC222" s="189">
        <f t="shared" si="75"/>
        <v>19710</v>
      </c>
      <c r="AD222" s="187">
        <f t="shared" si="76"/>
        <v>21659</v>
      </c>
      <c r="AE222" s="129">
        <f t="shared" si="69"/>
        <v>1949.31</v>
      </c>
      <c r="AF222" s="130">
        <f t="shared" si="70"/>
        <v>395.30999999999995</v>
      </c>
      <c r="AG222" s="131">
        <f t="shared" si="71"/>
        <v>1.8251535158594578E-2</v>
      </c>
      <c r="AH222" s="138">
        <f t="shared" si="72"/>
        <v>1554</v>
      </c>
      <c r="AI222" s="139">
        <f t="shared" si="73"/>
        <v>7.1748464841405415E-2</v>
      </c>
      <c r="AJ222" s="139">
        <f t="shared" si="74"/>
        <v>0.16158244921640535</v>
      </c>
      <c r="AL222" s="197">
        <v>2054517158608</v>
      </c>
      <c r="AM222" s="197">
        <v>4985009708026</v>
      </c>
      <c r="AN222" s="197" t="s">
        <v>3551</v>
      </c>
      <c r="AO222" s="241" t="s">
        <v>812</v>
      </c>
      <c r="AP222" s="242" t="s">
        <v>1269</v>
      </c>
      <c r="AQ222" s="242" t="s">
        <v>62</v>
      </c>
      <c r="AR222" s="242">
        <v>35500</v>
      </c>
      <c r="AS222" s="243">
        <f>VLOOKUP(B:B,[1]MICHELIN!$B:$K,8,0)</f>
        <v>15270</v>
      </c>
      <c r="AT222" s="243">
        <v>525</v>
      </c>
      <c r="AU222" s="211" t="s">
        <v>3956</v>
      </c>
      <c r="AV222" s="197" t="s">
        <v>547</v>
      </c>
      <c r="AW222" s="134" t="str">
        <f>IFERROR(VLOOKUP(AV:AV,Q商品!B:E,4,0),"")</f>
        <v>2023年製 Pilot Sport 5 205/45ZR17 88Y XL サマータイヤ 翌営業日発送</v>
      </c>
      <c r="AX222" s="134" t="str">
        <f>IFERROR(VLOOKUP(B:B,在庫!B:M,12,0),"")</f>
        <v>2023年製</v>
      </c>
      <c r="AY222" s="134">
        <f>VLOOKUP(B:B,在庫!B:K,10,0)</f>
        <v>1</v>
      </c>
      <c r="AZ222" s="244">
        <f>VLOOKUP(AL:AL,[1]MICHELIN!$B:$AH,32,0)</f>
        <v>605763442</v>
      </c>
      <c r="BA222" s="244">
        <f>VLOOKUP(AL:AL,[1]MICHELIN!$B:$AH,33,0)</f>
        <v>605763497</v>
      </c>
      <c r="BC222" s="11" t="s">
        <v>2055</v>
      </c>
    </row>
    <row r="223" spans="1:55" s="11" customFormat="1" ht="19.5" customHeight="1">
      <c r="A223" s="11">
        <f t="shared" si="61"/>
        <v>1</v>
      </c>
      <c r="B223" s="249">
        <f t="shared" si="62"/>
        <v>2154018158609</v>
      </c>
      <c r="C223" s="235">
        <f>VLOOKUP(B:B,[1]MICHELIN!$B:$K,9,0)</f>
        <v>38</v>
      </c>
      <c r="D223" s="11" t="s">
        <v>4677</v>
      </c>
      <c r="E223" s="11" t="s">
        <v>1106</v>
      </c>
      <c r="F223" s="160" t="s">
        <v>8501</v>
      </c>
      <c r="G223" s="134"/>
      <c r="H223" s="132"/>
      <c r="I223" s="235">
        <f>VLOOKUP(B:B,[1]MICHELIN!$B:$K,10,0)</f>
        <v>10</v>
      </c>
      <c r="J223" s="132" t="s">
        <v>824</v>
      </c>
      <c r="K223" s="133" t="s">
        <v>1964</v>
      </c>
      <c r="L223" s="133" t="s">
        <v>8506</v>
      </c>
      <c r="M223" s="135" t="s">
        <v>3998</v>
      </c>
      <c r="N223" s="236" t="s">
        <v>3986</v>
      </c>
      <c r="O223" s="236">
        <v>0</v>
      </c>
      <c r="P223" s="237">
        <v>29199</v>
      </c>
      <c r="Q223" s="238">
        <f t="shared" si="63"/>
        <v>26067.272727272724</v>
      </c>
      <c r="R223" s="144">
        <f t="shared" si="64"/>
        <v>0.14528841459161601</v>
      </c>
      <c r="S223" s="197">
        <v>1074476021</v>
      </c>
      <c r="T223" s="302" t="s">
        <v>7970</v>
      </c>
      <c r="U223" s="194">
        <f t="shared" si="60"/>
        <v>29199</v>
      </c>
      <c r="W223" s="239">
        <v>29199</v>
      </c>
      <c r="X223" s="136">
        <f t="shared" si="65"/>
        <v>22280</v>
      </c>
      <c r="Y223" s="240">
        <f t="shared" si="66"/>
        <v>26067.272727272724</v>
      </c>
      <c r="Z223" s="142">
        <f t="shared" si="67"/>
        <v>7.7331415459433561E-2</v>
      </c>
      <c r="AA223" s="137">
        <f t="shared" si="68"/>
        <v>0.14528841459161601</v>
      </c>
      <c r="AB223" s="145"/>
      <c r="AC223" s="189">
        <f t="shared" si="75"/>
        <v>28626</v>
      </c>
      <c r="AD223" s="187">
        <f t="shared" si="76"/>
        <v>31457</v>
      </c>
      <c r="AE223" s="129">
        <f t="shared" si="69"/>
        <v>2831.13</v>
      </c>
      <c r="AF223" s="130">
        <f t="shared" si="70"/>
        <v>573.13000000000011</v>
      </c>
      <c r="AG223" s="131">
        <f t="shared" si="71"/>
        <v>1.8219474202880125E-2</v>
      </c>
      <c r="AH223" s="138">
        <f t="shared" si="72"/>
        <v>2258</v>
      </c>
      <c r="AI223" s="139">
        <f t="shared" si="73"/>
        <v>7.1780525797119882E-2</v>
      </c>
      <c r="AJ223" s="139">
        <f t="shared" si="74"/>
        <v>0.1270689403887359</v>
      </c>
      <c r="AL223" s="197">
        <v>2154018158609</v>
      </c>
      <c r="AM223" s="197">
        <v>4985009708118</v>
      </c>
      <c r="AN223" s="197" t="s">
        <v>3561</v>
      </c>
      <c r="AO223" s="241" t="s">
        <v>812</v>
      </c>
      <c r="AP223" s="242" t="s">
        <v>1139</v>
      </c>
      <c r="AQ223" s="242" t="s">
        <v>121</v>
      </c>
      <c r="AR223" s="242">
        <v>49500</v>
      </c>
      <c r="AS223" s="243">
        <f>VLOOKUP(B:B,[1]MICHELIN!$B:$K,8,0)</f>
        <v>22280</v>
      </c>
      <c r="AT223" s="243">
        <v>525</v>
      </c>
      <c r="AU223" s="211" t="s">
        <v>3956</v>
      </c>
      <c r="AV223" s="197" t="s">
        <v>485</v>
      </c>
      <c r="AW223" s="134" t="str">
        <f>IFERROR(VLOOKUP(AV:AV,Q商品!B:E,4,0),"")</f>
        <v>2023年製 Pilot Sport 5 215/40ZR18 89Y XL サマータイヤ 翌営業日発送</v>
      </c>
      <c r="AX223" s="134" t="str">
        <f>IFERROR(VLOOKUP(B:B,在庫!B:M,12,0),"")</f>
        <v>2023年製</v>
      </c>
      <c r="AY223" s="134">
        <f>VLOOKUP(B:B,在庫!B:K,10,0)</f>
        <v>2</v>
      </c>
      <c r="AZ223" s="244">
        <f>VLOOKUP(AL:AL,[1]MICHELIN!$B:$AH,32,0)</f>
        <v>605763434</v>
      </c>
      <c r="BA223" s="244">
        <f>VLOOKUP(AL:AL,[1]MICHELIN!$B:$AH,33,0)</f>
        <v>605763489</v>
      </c>
      <c r="BC223" s="11" t="s">
        <v>2055</v>
      </c>
    </row>
    <row r="224" spans="1:55" s="11" customFormat="1" ht="19.5" customHeight="1">
      <c r="A224" s="11">
        <f t="shared" si="61"/>
        <v>2</v>
      </c>
      <c r="B224" s="249">
        <f t="shared" si="62"/>
        <v>2154517158605</v>
      </c>
      <c r="C224" s="235">
        <f>VLOOKUP(B:B,[1]MICHELIN!$B:$K,9,0)</f>
        <v>16</v>
      </c>
      <c r="D224" s="11" t="s">
        <v>4677</v>
      </c>
      <c r="E224" s="11" t="s">
        <v>1107</v>
      </c>
      <c r="F224" s="160" t="s">
        <v>6910</v>
      </c>
      <c r="G224" s="134"/>
      <c r="H224" s="132"/>
      <c r="I224" s="235">
        <f>VLOOKUP(B:B,[1]MICHELIN!$B:$K,10,0)</f>
        <v>28</v>
      </c>
      <c r="J224" s="132" t="s">
        <v>824</v>
      </c>
      <c r="K224" s="133" t="s">
        <v>1964</v>
      </c>
      <c r="L224" s="133" t="s">
        <v>8507</v>
      </c>
      <c r="M224" s="135" t="s">
        <v>3987</v>
      </c>
      <c r="N224" s="236" t="s">
        <v>3988</v>
      </c>
      <c r="O224" s="236" t="s">
        <v>2015</v>
      </c>
      <c r="P224" s="237">
        <v>23690</v>
      </c>
      <c r="Q224" s="238">
        <f t="shared" si="63"/>
        <v>21059.090909090908</v>
      </c>
      <c r="R224" s="144">
        <f t="shared" si="64"/>
        <v>0.19417224260738178</v>
      </c>
      <c r="S224" s="197">
        <v>1074476030</v>
      </c>
      <c r="T224" s="302" t="s">
        <v>7972</v>
      </c>
      <c r="U224" s="194">
        <f t="shared" si="60"/>
        <v>23690</v>
      </c>
      <c r="W224" s="239">
        <v>23690</v>
      </c>
      <c r="X224" s="136">
        <f t="shared" si="65"/>
        <v>16970</v>
      </c>
      <c r="Y224" s="240">
        <f t="shared" si="66"/>
        <v>21059.090909090908</v>
      </c>
      <c r="Z224" s="142">
        <f t="shared" si="67"/>
        <v>7.7289995778809573E-2</v>
      </c>
      <c r="AA224" s="137">
        <f t="shared" si="68"/>
        <v>0.19417224260738178</v>
      </c>
      <c r="AB224" s="145">
        <v>9</v>
      </c>
      <c r="AC224" s="189">
        <f t="shared" si="75"/>
        <v>23225</v>
      </c>
      <c r="AD224" s="187">
        <f t="shared" si="76"/>
        <v>25521</v>
      </c>
      <c r="AE224" s="129">
        <f t="shared" si="69"/>
        <v>2296.89</v>
      </c>
      <c r="AF224" s="130">
        <f t="shared" si="70"/>
        <v>465.88999999999987</v>
      </c>
      <c r="AG224" s="131">
        <f t="shared" si="71"/>
        <v>1.8255162415265855E-2</v>
      </c>
      <c r="AH224" s="138">
        <f t="shared" si="72"/>
        <v>1831</v>
      </c>
      <c r="AI224" s="139">
        <f t="shared" si="73"/>
        <v>7.1744837584734142E-2</v>
      </c>
      <c r="AJ224" s="139">
        <f t="shared" si="74"/>
        <v>0.17591708019211594</v>
      </c>
      <c r="AK224" s="11" t="s">
        <v>150</v>
      </c>
      <c r="AL224" s="197">
        <v>2154517158605</v>
      </c>
      <c r="AM224" s="197">
        <v>4985009708033</v>
      </c>
      <c r="AN224" s="197" t="s">
        <v>3553</v>
      </c>
      <c r="AO224" s="241" t="s">
        <v>812</v>
      </c>
      <c r="AP224" s="242" t="s">
        <v>910</v>
      </c>
      <c r="AQ224" s="242" t="s">
        <v>36</v>
      </c>
      <c r="AR224" s="242">
        <v>37700</v>
      </c>
      <c r="AS224" s="243">
        <f>VLOOKUP(B:B,[1]MICHELIN!$B:$K,8,0)</f>
        <v>16970</v>
      </c>
      <c r="AT224" s="243">
        <v>525</v>
      </c>
      <c r="AU224" s="211" t="s">
        <v>3956</v>
      </c>
      <c r="AV224" s="197" t="s">
        <v>505</v>
      </c>
      <c r="AW224" s="134" t="str">
        <f>IFERROR(VLOOKUP(AV:AV,Q商品!B:E,4,0),"")</f>
        <v>2023年製 Pilot Sport 5 215/45ZR17 91Y XL サマータイヤ 翌営業日発送</v>
      </c>
      <c r="AX224" s="134" t="str">
        <f>IFERROR(VLOOKUP(B:B,在庫!B:M,12,0),"")</f>
        <v>2023年製</v>
      </c>
      <c r="AY224" s="134">
        <f>VLOOKUP(B:B,在庫!B:K,10,0)</f>
        <v>2</v>
      </c>
      <c r="AZ224" s="244">
        <f>VLOOKUP(AL:AL,[1]MICHELIN!$B:$AH,32,0)</f>
        <v>605763439</v>
      </c>
      <c r="BA224" s="244">
        <f>VLOOKUP(AL:AL,[1]MICHELIN!$B:$AH,33,0)</f>
        <v>605763494</v>
      </c>
      <c r="BC224" s="11" t="s">
        <v>150</v>
      </c>
    </row>
    <row r="225" spans="1:55" s="11" customFormat="1" ht="19.5" customHeight="1">
      <c r="A225" s="247">
        <f t="shared" si="61"/>
        <v>2</v>
      </c>
      <c r="B225" s="261">
        <f t="shared" si="62"/>
        <v>2154517159657</v>
      </c>
      <c r="C225" s="235">
        <f>VLOOKUP(B:B,[1]MICHELIN!$B:$K,9,0)</f>
        <v>94</v>
      </c>
      <c r="D225" s="11" t="s">
        <v>4677</v>
      </c>
      <c r="E225" s="11" t="s">
        <v>1107</v>
      </c>
      <c r="F225" s="160" t="s">
        <v>8502</v>
      </c>
      <c r="G225" s="134"/>
      <c r="H225" s="132"/>
      <c r="I225" s="235">
        <f>VLOOKUP(B:B,[1]MICHELIN!$B:$K,10,0)</f>
        <v>3</v>
      </c>
      <c r="J225" s="132"/>
      <c r="K225" s="133" t="s">
        <v>1964</v>
      </c>
      <c r="L225" s="133" t="s">
        <v>8507</v>
      </c>
      <c r="M225" s="135" t="s">
        <v>3987</v>
      </c>
      <c r="N225" s="236" t="s">
        <v>3988</v>
      </c>
      <c r="O225" s="236">
        <v>0</v>
      </c>
      <c r="P225" s="237">
        <v>23690</v>
      </c>
      <c r="Q225" s="238">
        <f t="shared" si="63"/>
        <v>21059.090909090908</v>
      </c>
      <c r="R225" s="144">
        <f t="shared" si="64"/>
        <v>0.28724368659615795</v>
      </c>
      <c r="S225" s="197">
        <v>1074476253</v>
      </c>
      <c r="T225" s="306" t="s">
        <v>7971</v>
      </c>
      <c r="U225" s="194">
        <f t="shared" si="60"/>
        <v>23690</v>
      </c>
      <c r="W225" s="237">
        <v>23690</v>
      </c>
      <c r="X225" s="136">
        <f t="shared" si="65"/>
        <v>15010</v>
      </c>
      <c r="Y225" s="240">
        <f t="shared" si="66"/>
        <v>21059.090909090908</v>
      </c>
      <c r="Z225" s="142">
        <f t="shared" si="67"/>
        <v>7.7289995778809573E-2</v>
      </c>
      <c r="AA225" s="137">
        <f t="shared" si="68"/>
        <v>0.28724368659615795</v>
      </c>
      <c r="AB225" s="145"/>
      <c r="AC225" s="189">
        <f t="shared" si="75"/>
        <v>23225</v>
      </c>
      <c r="AD225" s="187">
        <f t="shared" si="76"/>
        <v>25521</v>
      </c>
      <c r="AE225" s="129">
        <f t="shared" si="69"/>
        <v>2296.89</v>
      </c>
      <c r="AF225" s="130">
        <f t="shared" si="70"/>
        <v>465.88999999999987</v>
      </c>
      <c r="AG225" s="131">
        <f t="shared" si="71"/>
        <v>1.8255162415265855E-2</v>
      </c>
      <c r="AH225" s="138">
        <f t="shared" si="72"/>
        <v>1831</v>
      </c>
      <c r="AI225" s="139">
        <f t="shared" si="73"/>
        <v>7.1744837584734142E-2</v>
      </c>
      <c r="AJ225" s="139">
        <f t="shared" si="74"/>
        <v>0.26898852418089209</v>
      </c>
      <c r="AL225" s="197">
        <v>2154517159657</v>
      </c>
      <c r="AM225" s="197">
        <v>4985009708033</v>
      </c>
      <c r="AN225" s="197" t="s">
        <v>152</v>
      </c>
      <c r="AO225" s="241" t="s">
        <v>143</v>
      </c>
      <c r="AP225" s="242" t="s">
        <v>910</v>
      </c>
      <c r="AQ225" s="242" t="s">
        <v>36</v>
      </c>
      <c r="AR225" s="242" t="s">
        <v>152</v>
      </c>
      <c r="AS225" s="243">
        <f>VLOOKUP(B:B,[1]MICHELIN!$B:$K,8,0)</f>
        <v>15010</v>
      </c>
      <c r="AT225" s="243">
        <v>525</v>
      </c>
      <c r="AU225" s="211" t="s">
        <v>3957</v>
      </c>
      <c r="AV225" s="197" t="s">
        <v>595</v>
      </c>
      <c r="AW225" s="134" t="str">
        <f>IFERROR(VLOOKUP(AV:AV,Q商品!B:E,4,0),"")</f>
        <v>2022年製 Pilot Sport 5 215/45ZR17 91Y XL サマータイヤ 翌営業日発送</v>
      </c>
      <c r="AX225" s="134" t="str">
        <f>IFERROR(VLOOKUP(B:B,在庫!B:M,12,0),"")</f>
        <v>2022年製</v>
      </c>
      <c r="AY225" s="134">
        <f>VLOOKUP(B:B,在庫!B:K,10,0)</f>
        <v>2</v>
      </c>
      <c r="AZ225" s="244">
        <f>VLOOKUP(AL:AL,[1]MICHELIN!$B:$AH,32,0)</f>
        <v>614215479</v>
      </c>
      <c r="BA225" s="244">
        <f>VLOOKUP(AL:AL,[1]MICHELIN!$B:$AH,33,0)</f>
        <v>614215489</v>
      </c>
      <c r="BC225" s="11" t="s">
        <v>2055</v>
      </c>
    </row>
    <row r="226" spans="1:55" s="11" customFormat="1" ht="19.5" customHeight="1">
      <c r="A226" s="11">
        <f t="shared" si="61"/>
        <v>1</v>
      </c>
      <c r="B226" s="249">
        <f t="shared" si="62"/>
        <v>2254018158606</v>
      </c>
      <c r="C226" s="235">
        <f>VLOOKUP(B:B,[1]MICHELIN!$B:$K,9,0)</f>
        <v>8</v>
      </c>
      <c r="D226" s="11" t="s">
        <v>4677</v>
      </c>
      <c r="E226" s="11" t="s">
        <v>1110</v>
      </c>
      <c r="F226" s="160" t="s">
        <v>8503</v>
      </c>
      <c r="G226" s="134"/>
      <c r="H226" s="132"/>
      <c r="I226" s="235">
        <f>VLOOKUP(B:B,[1]MICHELIN!$B:$K,10,0)</f>
        <v>13</v>
      </c>
      <c r="J226" s="132">
        <v>56</v>
      </c>
      <c r="K226" s="133" t="s">
        <v>1964</v>
      </c>
      <c r="L226" s="133" t="s">
        <v>8508</v>
      </c>
      <c r="M226" s="135" t="s">
        <v>2024</v>
      </c>
      <c r="N226" s="236" t="s">
        <v>6948</v>
      </c>
      <c r="O226" s="236" t="s">
        <v>2381</v>
      </c>
      <c r="P226" s="237">
        <v>19680</v>
      </c>
      <c r="Q226" s="238">
        <f t="shared" si="63"/>
        <v>17413.636363636364</v>
      </c>
      <c r="R226" s="144">
        <f t="shared" si="64"/>
        <v>-0.13991125032628554</v>
      </c>
      <c r="S226" s="197">
        <v>1074476028</v>
      </c>
      <c r="T226" s="302" t="s">
        <v>7975</v>
      </c>
      <c r="U226" s="194">
        <f t="shared" si="60"/>
        <v>24555</v>
      </c>
      <c r="W226" s="239">
        <v>24555</v>
      </c>
      <c r="X226" s="136">
        <f t="shared" si="65"/>
        <v>19850</v>
      </c>
      <c r="Y226" s="240">
        <f t="shared" si="66"/>
        <v>21845.454545454544</v>
      </c>
      <c r="Z226" s="142">
        <f t="shared" si="67"/>
        <v>0.41611349036402578</v>
      </c>
      <c r="AA226" s="137">
        <f t="shared" si="68"/>
        <v>9.1344153141905901E-2</v>
      </c>
      <c r="AB226" s="145"/>
      <c r="AC226" s="189">
        <f t="shared" si="75"/>
        <v>24073</v>
      </c>
      <c r="AD226" s="187">
        <f t="shared" si="76"/>
        <v>26453</v>
      </c>
      <c r="AE226" s="129">
        <f t="shared" si="69"/>
        <v>2380.77</v>
      </c>
      <c r="AF226" s="130">
        <f t="shared" si="70"/>
        <v>482.77</v>
      </c>
      <c r="AG226" s="131">
        <f t="shared" si="71"/>
        <v>1.8250103957963178E-2</v>
      </c>
      <c r="AH226" s="138">
        <f t="shared" si="72"/>
        <v>1898</v>
      </c>
      <c r="AI226" s="139">
        <f t="shared" si="73"/>
        <v>7.1749896042036826E-2</v>
      </c>
      <c r="AJ226" s="139">
        <f t="shared" si="74"/>
        <v>7.3094049183942716E-2</v>
      </c>
      <c r="AL226" s="197">
        <v>2254018158606</v>
      </c>
      <c r="AM226" s="197">
        <v>4985009708132</v>
      </c>
      <c r="AN226" s="197" t="s">
        <v>3562</v>
      </c>
      <c r="AO226" s="241" t="s">
        <v>812</v>
      </c>
      <c r="AP226" s="242" t="s">
        <v>925</v>
      </c>
      <c r="AQ226" s="242" t="s">
        <v>38</v>
      </c>
      <c r="AR226" s="242">
        <v>44100</v>
      </c>
      <c r="AS226" s="243">
        <f>VLOOKUP(B:B,[1]MICHELIN!$B:$K,8,0)</f>
        <v>19850</v>
      </c>
      <c r="AT226" s="243">
        <v>525</v>
      </c>
      <c r="AU226" s="211" t="s">
        <v>3956</v>
      </c>
      <c r="AV226" s="197" t="s">
        <v>463</v>
      </c>
      <c r="AW226" s="134" t="str">
        <f>IFERROR(VLOOKUP(AV:AV,Q商品!B:E,4,0),"")</f>
        <v>2023年製 Pilot Sport 5 225/40ZR18 92Y XL サマータイヤ 翌営業日発送</v>
      </c>
      <c r="AX226" s="134" t="str">
        <f>IFERROR(VLOOKUP(B:B,在庫!B:M,12,0),"")</f>
        <v>2023年製</v>
      </c>
      <c r="AY226" s="134">
        <f>VLOOKUP(B:B,在庫!B:K,10,0)</f>
        <v>3</v>
      </c>
      <c r="AZ226" s="244">
        <f>VLOOKUP(AL:AL,[1]MICHELIN!$B:$AH,32,0)</f>
        <v>605763427</v>
      </c>
      <c r="BA226" s="244">
        <f>VLOOKUP(AL:AL,[1]MICHELIN!$B:$AH,33,0)</f>
        <v>605763482</v>
      </c>
      <c r="BC226" s="11" t="s">
        <v>2055</v>
      </c>
    </row>
    <row r="227" spans="1:55" s="11" customFormat="1" ht="19.5" customHeight="1">
      <c r="A227" s="250">
        <f t="shared" si="61"/>
        <v>1</v>
      </c>
      <c r="B227" s="261">
        <f t="shared" si="62"/>
        <v>2553518159657</v>
      </c>
      <c r="C227" s="235">
        <f>VLOOKUP(B:B,[1]MICHELIN!$B:$K,9,0)</f>
        <v>19</v>
      </c>
      <c r="D227" s="154" t="s">
        <v>4677</v>
      </c>
      <c r="E227" s="11" t="s">
        <v>8615</v>
      </c>
      <c r="F227" s="132" t="s">
        <v>7004</v>
      </c>
      <c r="G227" s="134"/>
      <c r="H227" s="132"/>
      <c r="I227" s="235">
        <f>VLOOKUP(B:B,[1]MICHELIN!$B:$K,10,0)</f>
        <v>13</v>
      </c>
      <c r="J227" s="132"/>
      <c r="K227" s="133" t="s">
        <v>6151</v>
      </c>
      <c r="M227" s="159"/>
      <c r="N227" s="251"/>
      <c r="O227" s="251"/>
      <c r="P227" s="252"/>
      <c r="Q227" s="238">
        <f t="shared" si="63"/>
        <v>-954.5454545454545</v>
      </c>
      <c r="R227" s="144">
        <f t="shared" si="64"/>
        <v>24.730666666666668</v>
      </c>
      <c r="S227" s="253"/>
      <c r="T227" s="307"/>
      <c r="U227" s="194">
        <f t="shared" si="60"/>
        <v>0</v>
      </c>
      <c r="W227" s="184"/>
      <c r="X227" s="136">
        <f t="shared" si="65"/>
        <v>22652</v>
      </c>
      <c r="Y227" s="240">
        <f t="shared" si="66"/>
        <v>-954.5454545454545</v>
      </c>
      <c r="Z227" s="142" t="str">
        <f t="shared" si="67"/>
        <v/>
      </c>
      <c r="AA227" s="137">
        <f t="shared" si="68"/>
        <v>24.730666666666668</v>
      </c>
      <c r="AB227" s="145"/>
      <c r="AC227" s="189">
        <f t="shared" si="75"/>
        <v>0</v>
      </c>
      <c r="AD227" s="187">
        <f t="shared" si="76"/>
        <v>0</v>
      </c>
      <c r="AE227" s="129">
        <f t="shared" si="69"/>
        <v>0</v>
      </c>
      <c r="AF227" s="130">
        <f t="shared" si="70"/>
        <v>0</v>
      </c>
      <c r="AG227" s="131" t="str">
        <f t="shared" si="71"/>
        <v/>
      </c>
      <c r="AH227" s="138">
        <f t="shared" si="72"/>
        <v>0</v>
      </c>
      <c r="AI227" s="139" t="str">
        <f t="shared" si="73"/>
        <v/>
      </c>
      <c r="AJ227" s="139" t="str">
        <f t="shared" si="74"/>
        <v/>
      </c>
      <c r="AL227" s="197">
        <v>2553518159657</v>
      </c>
      <c r="AM227" s="200" t="str">
        <f>VLOOKUP(B:B,[1]MICHELIN!$B:$K,2,0)</f>
        <v/>
      </c>
      <c r="AN227" s="201" t="str">
        <f>VLOOKUP(B:B,[1]MICHELIN!$B:$K,3,0)</f>
        <v/>
      </c>
      <c r="AO227" s="140" t="s">
        <v>6916</v>
      </c>
      <c r="AP227" s="140" t="s">
        <v>6915</v>
      </c>
      <c r="AQ227" s="140"/>
      <c r="AR227" s="140"/>
      <c r="AS227" s="243">
        <f>VLOOKUP(B:B,[1]MICHELIN!$B:$K,8,0)</f>
        <v>22652</v>
      </c>
      <c r="AT227" s="243">
        <v>1050</v>
      </c>
      <c r="AU227" s="211" t="s">
        <v>3957</v>
      </c>
      <c r="AV227" s="196"/>
      <c r="AW227" s="134" t="str">
        <f>IFERROR(VLOOKUP(AV:AV,Q商品!B:E,4,0),"")</f>
        <v/>
      </c>
      <c r="AX227" s="134" t="str">
        <f>IFERROR(VLOOKUP(B:B,在庫!B:M,12,0),"")</f>
        <v>2023年製</v>
      </c>
      <c r="AY227" s="134">
        <f>VLOOKUP(B:B,在庫!B:K,10,0)</f>
        <v>1</v>
      </c>
      <c r="AZ227" s="244" t="e">
        <f>VLOOKUP(AL:AL,[1]DUNLOP!$B:$AH,32,0)</f>
        <v>#N/A</v>
      </c>
      <c r="BA227" s="244" t="e">
        <f>VLOOKUP(AL:AL,[1]DUNLOP!$B:$AH,33,0)</f>
        <v>#N/A</v>
      </c>
      <c r="BC227" s="11" t="e">
        <v>#N/A</v>
      </c>
    </row>
    <row r="228" spans="1:55" s="11" customFormat="1" ht="19.5" customHeight="1">
      <c r="A228" s="11">
        <f t="shared" si="61"/>
        <v>1</v>
      </c>
      <c r="B228" s="249">
        <f t="shared" si="62"/>
        <v>2356018157013</v>
      </c>
      <c r="C228" s="235">
        <f>VLOOKUP(B:B,[1]MICHELIN!$B:$K,9,0)</f>
        <v>70</v>
      </c>
      <c r="D228" s="11" t="s">
        <v>6144</v>
      </c>
      <c r="E228" s="154" t="s">
        <v>6138</v>
      </c>
      <c r="F228" s="160" t="s">
        <v>8616</v>
      </c>
      <c r="G228" s="134"/>
      <c r="H228" s="132"/>
      <c r="I228" s="235">
        <f>VLOOKUP(B:B,[1]MICHELIN!$B:$K,10,0)</f>
        <v>2</v>
      </c>
      <c r="J228" s="132"/>
      <c r="K228" s="133" t="s">
        <v>1981</v>
      </c>
      <c r="L228" s="133"/>
      <c r="M228" s="135"/>
      <c r="N228" s="236"/>
      <c r="O228" s="236"/>
      <c r="P228" s="237"/>
      <c r="Q228" s="238">
        <f t="shared" si="63"/>
        <v>-954.5454545454545</v>
      </c>
      <c r="R228" s="144">
        <f t="shared" si="64"/>
        <v>15.132380952380952</v>
      </c>
      <c r="S228" s="197">
        <v>1074476230</v>
      </c>
      <c r="T228" s="305" t="s">
        <v>8012</v>
      </c>
      <c r="U228" s="194">
        <f t="shared" si="60"/>
        <v>0</v>
      </c>
      <c r="W228" s="239"/>
      <c r="X228" s="136">
        <f t="shared" si="65"/>
        <v>13490</v>
      </c>
      <c r="Y228" s="240">
        <f t="shared" si="66"/>
        <v>-954.5454545454545</v>
      </c>
      <c r="Z228" s="142" t="str">
        <f t="shared" si="67"/>
        <v/>
      </c>
      <c r="AA228" s="137">
        <f t="shared" si="68"/>
        <v>15.132380952380952</v>
      </c>
      <c r="AB228" s="145"/>
      <c r="AC228" s="189">
        <f t="shared" si="75"/>
        <v>0</v>
      </c>
      <c r="AD228" s="187">
        <f t="shared" si="76"/>
        <v>0</v>
      </c>
      <c r="AE228" s="129">
        <f t="shared" si="69"/>
        <v>0</v>
      </c>
      <c r="AF228" s="130">
        <f t="shared" si="70"/>
        <v>0</v>
      </c>
      <c r="AG228" s="131" t="str">
        <f t="shared" si="71"/>
        <v/>
      </c>
      <c r="AH228" s="138">
        <f t="shared" si="72"/>
        <v>0</v>
      </c>
      <c r="AI228" s="139" t="str">
        <f t="shared" si="73"/>
        <v/>
      </c>
      <c r="AJ228" s="139" t="str">
        <f t="shared" si="74"/>
        <v/>
      </c>
      <c r="AL228" s="197">
        <v>2356018157013</v>
      </c>
      <c r="AM228" s="200">
        <v>4985009758144</v>
      </c>
      <c r="AN228" s="201">
        <v>383240</v>
      </c>
      <c r="AO228" s="254" t="s">
        <v>7172</v>
      </c>
      <c r="AP228" s="255" t="s">
        <v>7182</v>
      </c>
      <c r="AQ228" s="256" t="s">
        <v>76</v>
      </c>
      <c r="AR228" s="243">
        <v>35500</v>
      </c>
      <c r="AS228" s="243">
        <f>VLOOKUP(B:B,[1]MICHELIN!$B:$K,8,0)</f>
        <v>13490</v>
      </c>
      <c r="AT228" s="243">
        <v>1050</v>
      </c>
      <c r="AU228" s="211"/>
      <c r="AV228" s="197" t="s">
        <v>6077</v>
      </c>
      <c r="AW228" s="134" t="str">
        <f>IFERROR(VLOOKUP(AV:AV,Q商品!B:E,4,0),"")</f>
        <v>2023年製 X-ICE SNOW SUV 235/60R18 107T XL スタッドレスタイヤ 翌営業日発送</v>
      </c>
      <c r="AX228" s="134" t="str">
        <f>IFERROR(VLOOKUP(B:B,在庫!B:M,12,0),"")</f>
        <v>2023年製</v>
      </c>
      <c r="AY228" s="134">
        <f>VLOOKUP(B:B,在庫!B:K,10,0)</f>
        <v>1</v>
      </c>
      <c r="AZ228" s="244"/>
      <c r="BA228" s="244"/>
      <c r="BC228" s="11" t="s">
        <v>150</v>
      </c>
    </row>
    <row r="229" spans="1:55" s="11" customFormat="1" ht="19.5" customHeight="1">
      <c r="A229" s="247">
        <f t="shared" si="61"/>
        <v>1</v>
      </c>
      <c r="B229" s="261">
        <f t="shared" si="62"/>
        <v>1856515157000</v>
      </c>
      <c r="C229" s="235">
        <f>VLOOKUP(B:B,[1]MICHELIN!$B:$K,9,0)</f>
        <v>46</v>
      </c>
      <c r="D229" s="11" t="s">
        <v>6144</v>
      </c>
      <c r="E229" s="11" t="s">
        <v>7451</v>
      </c>
      <c r="F229" s="160" t="s">
        <v>7216</v>
      </c>
      <c r="G229" s="134"/>
      <c r="H229" s="132"/>
      <c r="I229" s="235">
        <f>VLOOKUP(B:B,[1]MICHELIN!$B:$K,10,0)</f>
        <v>0</v>
      </c>
      <c r="J229" s="132"/>
      <c r="K229" s="133" t="s">
        <v>8614</v>
      </c>
      <c r="L229" s="133"/>
      <c r="M229" s="135"/>
      <c r="N229" s="236"/>
      <c r="O229" s="236"/>
      <c r="P229" s="237"/>
      <c r="Q229" s="238">
        <f t="shared" si="63"/>
        <v>-954.5454545454545</v>
      </c>
      <c r="R229" s="144">
        <f t="shared" si="64"/>
        <v>11.455238095238094</v>
      </c>
      <c r="S229" s="197">
        <v>1074476496</v>
      </c>
      <c r="T229" s="306" t="s">
        <v>8014</v>
      </c>
      <c r="U229" s="194">
        <f t="shared" si="60"/>
        <v>0</v>
      </c>
      <c r="V229" s="130"/>
      <c r="W229" s="186"/>
      <c r="X229" s="136">
        <f t="shared" si="65"/>
        <v>9980</v>
      </c>
      <c r="Y229" s="240">
        <f t="shared" si="66"/>
        <v>-954.5454545454545</v>
      </c>
      <c r="Z229" s="142" t="str">
        <f t="shared" si="67"/>
        <v/>
      </c>
      <c r="AA229" s="137">
        <f t="shared" si="68"/>
        <v>11.455238095238094</v>
      </c>
      <c r="AB229" s="145"/>
      <c r="AC229" s="189">
        <f t="shared" si="75"/>
        <v>0</v>
      </c>
      <c r="AD229" s="187">
        <f t="shared" si="76"/>
        <v>0</v>
      </c>
      <c r="AE229" s="129">
        <f t="shared" si="69"/>
        <v>0</v>
      </c>
      <c r="AF229" s="130">
        <f t="shared" si="70"/>
        <v>0</v>
      </c>
      <c r="AG229" s="131" t="str">
        <f t="shared" si="71"/>
        <v/>
      </c>
      <c r="AH229" s="138">
        <f t="shared" si="72"/>
        <v>0</v>
      </c>
      <c r="AI229" s="139" t="str">
        <f t="shared" si="73"/>
        <v/>
      </c>
      <c r="AJ229" s="139" t="str">
        <f t="shared" si="74"/>
        <v/>
      </c>
      <c r="AL229" s="197">
        <v>1856515157000</v>
      </c>
      <c r="AM229" s="197">
        <v>4985009757116</v>
      </c>
      <c r="AN229" s="197">
        <v>720870</v>
      </c>
      <c r="AO229" s="241" t="s">
        <v>3946</v>
      </c>
      <c r="AP229" s="242" t="s">
        <v>1136</v>
      </c>
      <c r="AQ229" s="242" t="s">
        <v>42</v>
      </c>
      <c r="AR229" s="242">
        <v>23200</v>
      </c>
      <c r="AS229" s="243">
        <f>VLOOKUP(B:B,[1]MICHELIN!$B:$K,8,0)</f>
        <v>9980</v>
      </c>
      <c r="AT229" s="243">
        <v>1050</v>
      </c>
      <c r="AU229" s="211" t="s">
        <v>6997</v>
      </c>
      <c r="AV229" s="197" t="s">
        <v>6535</v>
      </c>
      <c r="AW229" s="134" t="str">
        <f>IFERROR(VLOOKUP(AV:AV,Q商品!B:E,4,0),"")</f>
        <v>2023年製 X-ICE SNOW 185/65R15 92T XL スタッドレスタイヤ 翌営業日発送</v>
      </c>
      <c r="AX229" s="134" t="str">
        <f>IFERROR(VLOOKUP(B:B,在庫!B:M,12,0),"")</f>
        <v/>
      </c>
      <c r="AY229" s="134" t="e">
        <f>VLOOKUP(B:B,在庫!B:K,10,0)</f>
        <v>#N/A</v>
      </c>
      <c r="AZ229" s="244"/>
      <c r="BA229" s="244"/>
      <c r="BB229" s="140"/>
      <c r="BC229" s="11" t="s">
        <v>2055</v>
      </c>
    </row>
    <row r="230" spans="1:55" s="11" customFormat="1" ht="19.5" customHeight="1">
      <c r="A230" s="247">
        <f t="shared" si="61"/>
        <v>1</v>
      </c>
      <c r="B230" s="261">
        <f t="shared" si="62"/>
        <v>2256018118819</v>
      </c>
      <c r="C230" s="235">
        <f>VLOOKUP(B:B,[1]BRIDGESTONE!$B:$K,9,0)</f>
        <v>4</v>
      </c>
      <c r="D230" s="11" t="s">
        <v>5340</v>
      </c>
      <c r="E230" s="11" t="s">
        <v>1725</v>
      </c>
      <c r="F230" s="245"/>
      <c r="G230" s="134"/>
      <c r="H230" s="132"/>
      <c r="I230" s="235">
        <f>VLOOKUP(B:B,[1]BRIDGESTONE!$B:$K,10,0)</f>
        <v>1</v>
      </c>
      <c r="J230" s="132"/>
      <c r="K230" s="133" t="s">
        <v>1966</v>
      </c>
      <c r="L230" s="133">
        <v>2</v>
      </c>
      <c r="M230" s="135"/>
      <c r="N230" s="236"/>
      <c r="O230" s="236"/>
      <c r="P230" s="237"/>
      <c r="Q230" s="238">
        <f t="shared" si="63"/>
        <v>-954.5454545454545</v>
      </c>
      <c r="R230" s="144">
        <f t="shared" si="64"/>
        <v>17.935809523809525</v>
      </c>
      <c r="S230" s="248"/>
      <c r="T230" s="303"/>
      <c r="U230" s="194">
        <f t="shared" si="60"/>
        <v>0</v>
      </c>
      <c r="W230" s="239"/>
      <c r="X230" s="136">
        <f t="shared" si="65"/>
        <v>16166</v>
      </c>
      <c r="Y230" s="240">
        <f t="shared" si="66"/>
        <v>-954.5454545454545</v>
      </c>
      <c r="Z230" s="142" t="str">
        <f t="shared" si="67"/>
        <v/>
      </c>
      <c r="AA230" s="137">
        <f t="shared" si="68"/>
        <v>17.935809523809525</v>
      </c>
      <c r="AB230" s="145"/>
      <c r="AC230" s="189">
        <f t="shared" si="75"/>
        <v>0</v>
      </c>
      <c r="AD230" s="187">
        <f t="shared" si="76"/>
        <v>0</v>
      </c>
      <c r="AE230" s="129">
        <f t="shared" si="69"/>
        <v>0</v>
      </c>
      <c r="AF230" s="130">
        <f t="shared" si="70"/>
        <v>0</v>
      </c>
      <c r="AG230" s="131" t="str">
        <f t="shared" si="71"/>
        <v/>
      </c>
      <c r="AH230" s="138">
        <f t="shared" si="72"/>
        <v>0</v>
      </c>
      <c r="AI230" s="139" t="str">
        <f t="shared" si="73"/>
        <v/>
      </c>
      <c r="AJ230" s="139" t="str">
        <f t="shared" si="74"/>
        <v/>
      </c>
      <c r="AL230" s="197">
        <v>2256018118819</v>
      </c>
      <c r="AM230" s="197" t="s">
        <v>152</v>
      </c>
      <c r="AN230" s="197" t="s">
        <v>152</v>
      </c>
      <c r="AO230" s="241" t="s">
        <v>1152</v>
      </c>
      <c r="AP230" s="242" t="s">
        <v>1157</v>
      </c>
      <c r="AQ230" s="242" t="s">
        <v>84</v>
      </c>
      <c r="AR230" s="242" t="s">
        <v>152</v>
      </c>
      <c r="AS230" s="243">
        <v>16166</v>
      </c>
      <c r="AT230" s="243">
        <v>1050</v>
      </c>
      <c r="AU230" s="211" t="s">
        <v>3957</v>
      </c>
      <c r="AV230" s="197"/>
      <c r="AW230" s="134" t="str">
        <f>IFERROR(VLOOKUP(AV:AV,Q商品!B:E,4,0),"")</f>
        <v/>
      </c>
      <c r="AX230" s="134" t="str">
        <f>IFERROR(VLOOKUP(B:B,在庫!B:M,12,0),"")</f>
        <v>2022年製</v>
      </c>
      <c r="AY230" s="246">
        <f>VLOOKUP(B:B,在庫!B:K,10,0)</f>
        <v>1</v>
      </c>
      <c r="AZ230" s="244" t="s">
        <v>152</v>
      </c>
      <c r="BA230" s="244" t="s">
        <v>152</v>
      </c>
      <c r="BC230" s="11" t="e">
        <v>#N/A</v>
      </c>
    </row>
    <row r="231" spans="1:55" s="11" customFormat="1" ht="19.5" customHeight="1">
      <c r="A231" s="247">
        <f t="shared" si="61"/>
        <v>1</v>
      </c>
      <c r="B231" s="261">
        <f t="shared" si="62"/>
        <v>2355518118814</v>
      </c>
      <c r="C231" s="235">
        <f>VLOOKUP(B:B,[1]BRIDGESTONE!$B:$K,9,0)</f>
        <v>1</v>
      </c>
      <c r="D231" s="11" t="s">
        <v>5340</v>
      </c>
      <c r="E231" s="11" t="s">
        <v>1727</v>
      </c>
      <c r="F231" s="245" t="s">
        <v>5669</v>
      </c>
      <c r="G231" s="134"/>
      <c r="H231" s="132"/>
      <c r="I231" s="235">
        <f>VLOOKUP(B:B,[1]BRIDGESTONE!$B:$K,10,0)</f>
        <v>1</v>
      </c>
      <c r="J231" s="132"/>
      <c r="K231" s="133" t="s">
        <v>1966</v>
      </c>
      <c r="L231" s="133">
        <v>4</v>
      </c>
      <c r="M231" s="135"/>
      <c r="N231" s="236"/>
      <c r="O231" s="236"/>
      <c r="P231" s="237"/>
      <c r="Q231" s="238">
        <f t="shared" si="63"/>
        <v>-954.5454545454545</v>
      </c>
      <c r="R231" s="144">
        <f t="shared" si="64"/>
        <v>18.078285714285716</v>
      </c>
      <c r="S231" s="248"/>
      <c r="T231" s="303"/>
      <c r="U231" s="194">
        <f t="shared" si="60"/>
        <v>0</v>
      </c>
      <c r="W231" s="239"/>
      <c r="X231" s="136">
        <f t="shared" si="65"/>
        <v>16302</v>
      </c>
      <c r="Y231" s="240">
        <f t="shared" si="66"/>
        <v>-954.5454545454545</v>
      </c>
      <c r="Z231" s="142" t="str">
        <f t="shared" si="67"/>
        <v/>
      </c>
      <c r="AA231" s="137">
        <f t="shared" si="68"/>
        <v>18.078285714285716</v>
      </c>
      <c r="AB231" s="145"/>
      <c r="AC231" s="189">
        <f t="shared" ref="AC231:AC256" si="77">ROUNDDOWN(U231/1.02,0)</f>
        <v>0</v>
      </c>
      <c r="AD231" s="187">
        <f t="shared" ref="AD231:AD256" si="78">ROUNDDOWN(AC231/0.91,0)</f>
        <v>0</v>
      </c>
      <c r="AE231" s="129">
        <f t="shared" si="69"/>
        <v>0</v>
      </c>
      <c r="AF231" s="130">
        <f t="shared" si="70"/>
        <v>0</v>
      </c>
      <c r="AG231" s="131" t="str">
        <f t="shared" si="71"/>
        <v/>
      </c>
      <c r="AH231" s="138">
        <f t="shared" si="72"/>
        <v>0</v>
      </c>
      <c r="AI231" s="139" t="str">
        <f t="shared" si="73"/>
        <v/>
      </c>
      <c r="AJ231" s="139" t="str">
        <f t="shared" si="74"/>
        <v/>
      </c>
      <c r="AL231" s="197">
        <v>2355518118814</v>
      </c>
      <c r="AM231" s="197" t="s">
        <v>152</v>
      </c>
      <c r="AN231" s="197" t="s">
        <v>152</v>
      </c>
      <c r="AO231" s="241" t="s">
        <v>1152</v>
      </c>
      <c r="AP231" s="242" t="s">
        <v>1154</v>
      </c>
      <c r="AQ231" s="242" t="s">
        <v>72</v>
      </c>
      <c r="AR231" s="242" t="s">
        <v>152</v>
      </c>
      <c r="AS231" s="243">
        <v>16302</v>
      </c>
      <c r="AT231" s="243">
        <v>1050</v>
      </c>
      <c r="AU231" s="211" t="s">
        <v>3957</v>
      </c>
      <c r="AV231" s="197"/>
      <c r="AW231" s="134" t="str">
        <f>IFERROR(VLOOKUP(AV:AV,Q商品!B:E,4,0),"")</f>
        <v/>
      </c>
      <c r="AX231" s="134" t="str">
        <f>IFERROR(VLOOKUP(B:B,在庫!B:M,12,0),"")</f>
        <v>2022年製</v>
      </c>
      <c r="AY231" s="246">
        <f>VLOOKUP(B:B,在庫!B:K,10,0)</f>
        <v>1</v>
      </c>
      <c r="AZ231" s="244" t="s">
        <v>152</v>
      </c>
      <c r="BA231" s="244" t="s">
        <v>152</v>
      </c>
      <c r="BC231" s="11" t="e">
        <v>#N/A</v>
      </c>
    </row>
    <row r="232" spans="1:55" s="11" customFormat="1" ht="19.5" customHeight="1">
      <c r="A232" s="11">
        <f t="shared" si="61"/>
        <v>1</v>
      </c>
      <c r="B232" s="249">
        <f t="shared" si="62"/>
        <v>2256517118174</v>
      </c>
      <c r="C232" s="235">
        <f>VLOOKUP(B:B,[1]BRIDGESTONE!$B:$K,9,0)</f>
        <v>0</v>
      </c>
      <c r="D232" s="11" t="s">
        <v>5340</v>
      </c>
      <c r="E232" s="11" t="s">
        <v>1705</v>
      </c>
      <c r="F232" s="310" t="s">
        <v>7264</v>
      </c>
      <c r="G232" s="134"/>
      <c r="H232" s="132"/>
      <c r="I232" s="235">
        <f>VLOOKUP(B:B,[1]BRIDGESTONE!$B:$K,10,0)</f>
        <v>20</v>
      </c>
      <c r="J232" s="132">
        <v>784</v>
      </c>
      <c r="K232" s="133" t="s">
        <v>1966</v>
      </c>
      <c r="L232" s="133">
        <v>6</v>
      </c>
      <c r="M232" s="135" t="s">
        <v>3907</v>
      </c>
      <c r="N232" s="236" t="s">
        <v>8644</v>
      </c>
      <c r="O232" s="236" t="s">
        <v>4006</v>
      </c>
      <c r="P232" s="237">
        <v>19673</v>
      </c>
      <c r="Q232" s="238">
        <f t="shared" si="63"/>
        <v>16930</v>
      </c>
      <c r="R232" s="144">
        <f t="shared" si="64"/>
        <v>0.17040756054341405</v>
      </c>
      <c r="S232" s="197">
        <v>1074476345</v>
      </c>
      <c r="T232" s="306" t="s">
        <v>8015</v>
      </c>
      <c r="U232" s="194">
        <f t="shared" si="60"/>
        <v>18773</v>
      </c>
      <c r="V232" s="11">
        <v>900</v>
      </c>
      <c r="W232" s="239">
        <v>19673</v>
      </c>
      <c r="X232" s="136">
        <f t="shared" si="65"/>
        <v>14045</v>
      </c>
      <c r="Y232" s="240">
        <f t="shared" si="66"/>
        <v>16930</v>
      </c>
      <c r="Z232" s="142">
        <f t="shared" si="67"/>
        <v>9.5379949087363913E-2</v>
      </c>
      <c r="AA232" s="137">
        <f t="shared" si="68"/>
        <v>0.17040756054341405</v>
      </c>
      <c r="AB232" s="145" t="s">
        <v>8643</v>
      </c>
      <c r="AC232" s="189">
        <f t="shared" si="77"/>
        <v>18404</v>
      </c>
      <c r="AD232" s="187">
        <f t="shared" si="78"/>
        <v>20224</v>
      </c>
      <c r="AE232" s="129">
        <f t="shared" si="69"/>
        <v>1820.1599999999999</v>
      </c>
      <c r="AF232" s="130">
        <f t="shared" si="70"/>
        <v>369.15999999999985</v>
      </c>
      <c r="AG232" s="131">
        <f t="shared" si="71"/>
        <v>1.8253560126582271E-2</v>
      </c>
      <c r="AH232" s="138">
        <f t="shared" si="72"/>
        <v>1451</v>
      </c>
      <c r="AI232" s="139">
        <f t="shared" si="73"/>
        <v>7.1746439873417722E-2</v>
      </c>
      <c r="AJ232" s="139">
        <f t="shared" si="74"/>
        <v>0.15215400041683178</v>
      </c>
      <c r="AL232" s="197">
        <v>2256517118174</v>
      </c>
      <c r="AM232" s="197">
        <v>4961914968205</v>
      </c>
      <c r="AN232" s="197" t="s">
        <v>1435</v>
      </c>
      <c r="AO232" s="241" t="s">
        <v>22</v>
      </c>
      <c r="AP232" s="242" t="s">
        <v>1153</v>
      </c>
      <c r="AQ232" s="242" t="s">
        <v>74</v>
      </c>
      <c r="AR232" s="242">
        <v>26500</v>
      </c>
      <c r="AS232" s="243">
        <f>VLOOKUP(B:B,[1]BRIDGESTONE!$B:$K,8,0)</f>
        <v>14045</v>
      </c>
      <c r="AT232" s="243">
        <v>1050</v>
      </c>
      <c r="AU232" s="211" t="s">
        <v>3956</v>
      </c>
      <c r="AV232" s="197" t="s">
        <v>175</v>
      </c>
      <c r="AW232" s="134" t="str">
        <f>IFERROR(VLOOKUP(AV:AV,Q商品!B:E,4,0),"")</f>
        <v>2022年製以降 ALENZA LX100 225/65R17 102H サマータイヤ 翌営業日発送</v>
      </c>
      <c r="AX232" s="134" t="str">
        <f>IFERROR(VLOOKUP(B:B,在庫!B:M,12,0),"")</f>
        <v>2022年製</v>
      </c>
      <c r="AY232" s="246">
        <f>VLOOKUP(B:B,在庫!B:K,10,0)</f>
        <v>1</v>
      </c>
      <c r="AZ232" s="244" t="str">
        <f>VLOOKUP(AL:AL,[1]BRIDGESTONE!$B:$AH,32,0)</f>
        <v/>
      </c>
      <c r="BA232" s="244" t="str">
        <f>VLOOKUP(AL:AL,[1]BRIDGESTONE!$B:$AH,33,0)</f>
        <v/>
      </c>
      <c r="BC232" s="11" t="s">
        <v>2055</v>
      </c>
    </row>
    <row r="233" spans="1:55" s="11" customFormat="1" ht="19.5" customHeight="1">
      <c r="A233" s="247">
        <f t="shared" si="61"/>
        <v>1</v>
      </c>
      <c r="B233" s="261">
        <f t="shared" si="62"/>
        <v>2455019118815</v>
      </c>
      <c r="C233" s="235">
        <f>VLOOKUP(B:B,[1]BRIDGESTONE!$B:$K,9,0)</f>
        <v>17</v>
      </c>
      <c r="D233" s="154" t="s">
        <v>6919</v>
      </c>
      <c r="E233" s="11" t="s">
        <v>7459</v>
      </c>
      <c r="F233" s="160" t="s">
        <v>7265</v>
      </c>
      <c r="G233" s="134"/>
      <c r="H233" s="132"/>
      <c r="I233" s="243">
        <f>VLOOKUP(B:B,[1]BRIDGESTONE!$B:$K,10,0)</f>
        <v>3</v>
      </c>
      <c r="J233" s="132">
        <v>2207</v>
      </c>
      <c r="K233" s="133" t="s">
        <v>6923</v>
      </c>
      <c r="M233" s="159"/>
      <c r="N233" s="251"/>
      <c r="O233" s="251"/>
      <c r="P233" s="252"/>
      <c r="Q233" s="238">
        <f t="shared" si="63"/>
        <v>0</v>
      </c>
      <c r="R233" s="144" t="str">
        <f t="shared" si="64"/>
        <v/>
      </c>
      <c r="S233" s="248" t="s">
        <v>6998</v>
      </c>
      <c r="T233" s="307"/>
      <c r="U233" s="194">
        <f t="shared" si="60"/>
        <v>0</v>
      </c>
      <c r="W233" s="184"/>
      <c r="X233" s="136" t="str">
        <f t="shared" si="65"/>
        <v/>
      </c>
      <c r="Y233" s="240">
        <f t="shared" si="66"/>
        <v>0</v>
      </c>
      <c r="Z233" s="142" t="str">
        <f t="shared" si="67"/>
        <v/>
      </c>
      <c r="AA233" s="137" t="str">
        <f t="shared" si="68"/>
        <v/>
      </c>
      <c r="AB233" s="145"/>
      <c r="AC233" s="189">
        <f t="shared" si="77"/>
        <v>0</v>
      </c>
      <c r="AD233" s="187">
        <f t="shared" si="78"/>
        <v>0</v>
      </c>
      <c r="AE233" s="129">
        <f t="shared" si="69"/>
        <v>0</v>
      </c>
      <c r="AF233" s="130">
        <f t="shared" si="70"/>
        <v>0</v>
      </c>
      <c r="AG233" s="131" t="str">
        <f t="shared" si="71"/>
        <v/>
      </c>
      <c r="AH233" s="138">
        <f t="shared" si="72"/>
        <v>0</v>
      </c>
      <c r="AI233" s="139" t="str">
        <f t="shared" si="73"/>
        <v/>
      </c>
      <c r="AJ233" s="139" t="str">
        <f t="shared" si="74"/>
        <v/>
      </c>
      <c r="AL233" s="197">
        <v>2455019118815</v>
      </c>
      <c r="AM233" s="200" t="str">
        <f>VLOOKUP(B:B,[1]BRIDGESTONE!$B:$K,2,0)</f>
        <v/>
      </c>
      <c r="AN233" s="201" t="str">
        <f>VLOOKUP(B:B,[1]BRIDGESTONE!$B:$K,3,0)</f>
        <v/>
      </c>
      <c r="AO233" s="140" t="s">
        <v>6917</v>
      </c>
      <c r="AP233" s="211" t="s">
        <v>6918</v>
      </c>
      <c r="AQ233" s="140"/>
      <c r="AR233" s="140"/>
      <c r="AS233" s="134" t="str">
        <f>IFERROR(VLOOKUP(_xlfn.SINGLE(#REF!),在庫!#REF!,12,0),"")</f>
        <v/>
      </c>
      <c r="AT233" s="140"/>
      <c r="AU233" s="211" t="s">
        <v>3957</v>
      </c>
      <c r="AV233" s="196"/>
      <c r="AW233" s="134" t="str">
        <f>IFERROR(VLOOKUP(AV:AV,Q商品!B:E,4,0),"")</f>
        <v/>
      </c>
      <c r="AX233" s="134" t="str">
        <f>IFERROR(VLOOKUP(B:B,在庫!B:M,12,0),"")</f>
        <v>2023年製</v>
      </c>
      <c r="AY233" s="134">
        <f>VLOOKUP(B:B,在庫!B:K,10,0)</f>
        <v>1</v>
      </c>
      <c r="AZ233" s="244" t="e">
        <f>VLOOKUP(AL:AL,[1]DUNLOP!$B:$AH,32,0)</f>
        <v>#N/A</v>
      </c>
      <c r="BA233" s="244" t="e">
        <f>VLOOKUP(AL:AL,[1]DUNLOP!$B:$AH,33,0)</f>
        <v>#N/A</v>
      </c>
      <c r="BC233" s="11" t="e">
        <v>#N/A</v>
      </c>
    </row>
    <row r="234" spans="1:55" s="11" customFormat="1" ht="19.5" customHeight="1">
      <c r="A234" s="247">
        <f t="shared" si="61"/>
        <v>1</v>
      </c>
      <c r="B234" s="261">
        <f t="shared" si="62"/>
        <v>2355519117038</v>
      </c>
      <c r="C234" s="235">
        <f>VLOOKUP(B:B,[1]BRIDGESTONE!$B:$K,9,0)</f>
        <v>22</v>
      </c>
      <c r="D234" s="11" t="s">
        <v>5340</v>
      </c>
      <c r="E234" s="11" t="s">
        <v>8623</v>
      </c>
      <c r="F234" s="310" t="s">
        <v>8626</v>
      </c>
      <c r="G234" s="134"/>
      <c r="H234" s="132"/>
      <c r="I234" s="243">
        <f>VLOOKUP(B:B,[1]BRIDGESTONE!$B:$K,10,0)</f>
        <v>114</v>
      </c>
      <c r="J234" s="132" t="s">
        <v>12</v>
      </c>
      <c r="K234" s="133" t="s">
        <v>5672</v>
      </c>
      <c r="L234" s="133" t="s">
        <v>8625</v>
      </c>
      <c r="M234" s="135" t="s">
        <v>2014</v>
      </c>
      <c r="N234" s="236">
        <v>33600</v>
      </c>
      <c r="O234" s="236">
        <v>0</v>
      </c>
      <c r="P234" s="237">
        <v>33600</v>
      </c>
      <c r="Q234" s="238">
        <f t="shared" si="63"/>
        <v>29590.909090909088</v>
      </c>
      <c r="R234" s="144">
        <f t="shared" si="64"/>
        <v>0.38271582181259595</v>
      </c>
      <c r="S234" s="248" t="s">
        <v>6998</v>
      </c>
      <c r="T234" s="306"/>
      <c r="U234" s="194">
        <f t="shared" si="60"/>
        <v>33600</v>
      </c>
      <c r="W234" s="239">
        <v>33600</v>
      </c>
      <c r="X234" s="136">
        <f t="shared" si="65"/>
        <v>18266</v>
      </c>
      <c r="Y234" s="240">
        <f t="shared" si="66"/>
        <v>29590.909090909088</v>
      </c>
      <c r="Z234" s="142">
        <f t="shared" si="67"/>
        <v>7.7321428571428541E-2</v>
      </c>
      <c r="AA234" s="137">
        <f t="shared" si="68"/>
        <v>0.38271582181259595</v>
      </c>
      <c r="AB234" s="145" t="s">
        <v>8531</v>
      </c>
      <c r="AC234" s="189">
        <f t="shared" si="77"/>
        <v>32941</v>
      </c>
      <c r="AD234" s="187">
        <f t="shared" si="78"/>
        <v>36198</v>
      </c>
      <c r="AE234" s="129">
        <f t="shared" si="69"/>
        <v>3257.8199999999997</v>
      </c>
      <c r="AF234" s="130">
        <f t="shared" si="70"/>
        <v>659.81999999999971</v>
      </c>
      <c r="AG234" s="131">
        <f t="shared" si="71"/>
        <v>1.8228078899386699E-2</v>
      </c>
      <c r="AH234" s="138">
        <f t="shared" si="72"/>
        <v>2598</v>
      </c>
      <c r="AI234" s="139">
        <f t="shared" si="73"/>
        <v>7.1771921100613298E-2</v>
      </c>
      <c r="AJ234" s="139">
        <f t="shared" si="74"/>
        <v>0.36448774291320923</v>
      </c>
      <c r="AL234" s="197">
        <v>2355519117038</v>
      </c>
      <c r="AM234" s="197" t="s">
        <v>152</v>
      </c>
      <c r="AN234" s="197" t="s">
        <v>152</v>
      </c>
      <c r="AO234" s="241" t="s">
        <v>1414</v>
      </c>
      <c r="AP234" s="242" t="s">
        <v>1151</v>
      </c>
      <c r="AQ234" s="242" t="s">
        <v>91</v>
      </c>
      <c r="AR234" s="242" t="s">
        <v>152</v>
      </c>
      <c r="AS234" s="243">
        <f>VLOOKUP(B:B,[1]BRIDGESTONE!$B:$K,8,0)</f>
        <v>18266</v>
      </c>
      <c r="AT234" s="243">
        <v>1050</v>
      </c>
      <c r="AU234" s="211" t="s">
        <v>3957</v>
      </c>
      <c r="AV234" s="197"/>
      <c r="AW234" s="134" t="str">
        <f>IFERROR(VLOOKUP(AV:AV,Q商品!B:E,4,0),"")</f>
        <v/>
      </c>
      <c r="AX234" s="134" t="str">
        <f>IFERROR(VLOOKUP(B:B,在庫!B:M,12,0),"")</f>
        <v>2022年製</v>
      </c>
      <c r="AY234" s="134">
        <f>VLOOKUP(B:B,在庫!B:K,10,0)</f>
        <v>1</v>
      </c>
      <c r="AZ234" s="244" t="str">
        <f>VLOOKUP(AL:AL,[1]BRIDGESTONE!$B:$AH,32,0)</f>
        <v/>
      </c>
      <c r="BA234" s="244" t="str">
        <f>VLOOKUP(AL:AL,[1]BRIDGESTONE!$B:$AH,33,0)</f>
        <v/>
      </c>
      <c r="BC234" s="11" t="s">
        <v>2055</v>
      </c>
    </row>
    <row r="235" spans="1:55" s="11" customFormat="1" ht="19.5" customHeight="1">
      <c r="A235" s="247">
        <f t="shared" si="61"/>
        <v>1</v>
      </c>
      <c r="B235" s="261">
        <f t="shared" si="62"/>
        <v>2355519116901</v>
      </c>
      <c r="C235" s="235">
        <f>VLOOKUP(B:B,[1]BRIDGESTONE!$B:$K,9,0)</f>
        <v>0</v>
      </c>
      <c r="D235" s="11" t="s">
        <v>5340</v>
      </c>
      <c r="E235" s="11" t="s">
        <v>1731</v>
      </c>
      <c r="F235" s="323" t="s">
        <v>8624</v>
      </c>
      <c r="G235" s="134"/>
      <c r="H235" s="132"/>
      <c r="I235" s="235">
        <f>VLOOKUP(B:B,[1]BRIDGESTONE!$B:$K,10,0)</f>
        <v>3</v>
      </c>
      <c r="J235" s="132"/>
      <c r="K235" s="133" t="s">
        <v>5672</v>
      </c>
      <c r="L235" s="133" t="s">
        <v>8625</v>
      </c>
      <c r="M235" s="135"/>
      <c r="N235" s="236"/>
      <c r="O235" s="236"/>
      <c r="P235" s="237"/>
      <c r="Q235" s="238">
        <f t="shared" si="63"/>
        <v>-954.5454545454545</v>
      </c>
      <c r="R235" s="144">
        <f t="shared" si="64"/>
        <v>20.135809523809527</v>
      </c>
      <c r="S235" s="248" t="s">
        <v>6998</v>
      </c>
      <c r="T235" s="303"/>
      <c r="U235" s="194">
        <f t="shared" si="60"/>
        <v>0</v>
      </c>
      <c r="W235" s="239"/>
      <c r="X235" s="136">
        <f t="shared" si="65"/>
        <v>18266</v>
      </c>
      <c r="Y235" s="240">
        <f t="shared" si="66"/>
        <v>-954.5454545454545</v>
      </c>
      <c r="Z235" s="142" t="str">
        <f t="shared" si="67"/>
        <v/>
      </c>
      <c r="AA235" s="137">
        <f t="shared" si="68"/>
        <v>20.135809523809527</v>
      </c>
      <c r="AB235" s="145" t="s">
        <v>8531</v>
      </c>
      <c r="AC235" s="189">
        <f t="shared" si="77"/>
        <v>0</v>
      </c>
      <c r="AD235" s="187">
        <f t="shared" si="78"/>
        <v>0</v>
      </c>
      <c r="AE235" s="129">
        <f t="shared" si="69"/>
        <v>0</v>
      </c>
      <c r="AF235" s="130">
        <f t="shared" si="70"/>
        <v>0</v>
      </c>
      <c r="AG235" s="131" t="str">
        <f t="shared" si="71"/>
        <v/>
      </c>
      <c r="AH235" s="138">
        <f t="shared" si="72"/>
        <v>0</v>
      </c>
      <c r="AI235" s="139" t="str">
        <f t="shared" si="73"/>
        <v/>
      </c>
      <c r="AJ235" s="139" t="str">
        <f t="shared" si="74"/>
        <v/>
      </c>
      <c r="AL235" s="197">
        <v>2355519116901</v>
      </c>
      <c r="AM235" s="197" t="s">
        <v>152</v>
      </c>
      <c r="AN235" s="197" t="s">
        <v>152</v>
      </c>
      <c r="AO235" s="241" t="s">
        <v>1414</v>
      </c>
      <c r="AP235" s="242" t="s">
        <v>1339</v>
      </c>
      <c r="AQ235" s="242" t="s">
        <v>91</v>
      </c>
      <c r="AR235" s="242" t="s">
        <v>152</v>
      </c>
      <c r="AS235" s="243">
        <v>18266</v>
      </c>
      <c r="AT235" s="243">
        <v>1050</v>
      </c>
      <c r="AU235" s="211" t="s">
        <v>3957</v>
      </c>
      <c r="AV235" s="197"/>
      <c r="AW235" s="134" t="str">
        <f>IFERROR(VLOOKUP(AV:AV,Q商品!B:E,4,0),"")</f>
        <v/>
      </c>
      <c r="AX235" s="134" t="str">
        <f>IFERROR(VLOOKUP(B:B,在庫!B:M,12,0),"")</f>
        <v>2022年製</v>
      </c>
      <c r="AY235" s="246">
        <f>VLOOKUP(B:B,在庫!B:K,10,0)</f>
        <v>1</v>
      </c>
      <c r="AZ235" s="244" t="s">
        <v>152</v>
      </c>
      <c r="BA235" s="244" t="s">
        <v>152</v>
      </c>
      <c r="BC235" s="11" t="e">
        <v>#N/A</v>
      </c>
    </row>
    <row r="236" spans="1:55" s="11" customFormat="1" ht="19.5" customHeight="1">
      <c r="A236" s="11">
        <f t="shared" si="61"/>
        <v>1</v>
      </c>
      <c r="B236" s="249">
        <f t="shared" si="62"/>
        <v>1956515118220</v>
      </c>
      <c r="C236" s="235">
        <f>VLOOKUP(B:B,[1]BRIDGESTONE!$B:$K,9,0)</f>
        <v>0</v>
      </c>
      <c r="D236" s="11" t="s">
        <v>5340</v>
      </c>
      <c r="E236" s="11" t="s">
        <v>1792</v>
      </c>
      <c r="F236" s="245" t="s">
        <v>5593</v>
      </c>
      <c r="G236" s="134"/>
      <c r="H236" s="132"/>
      <c r="I236" s="235">
        <f>VLOOKUP(B:B,[1]BRIDGESTONE!$B:$K,10,0)</f>
        <v>4</v>
      </c>
      <c r="J236" s="132"/>
      <c r="K236" s="133" t="s">
        <v>5594</v>
      </c>
      <c r="L236" s="133">
        <v>1</v>
      </c>
      <c r="M236" s="135"/>
      <c r="N236" s="236"/>
      <c r="O236" s="236"/>
      <c r="P236" s="237"/>
      <c r="Q236" s="238">
        <f t="shared" si="63"/>
        <v>-477.27272727272725</v>
      </c>
      <c r="R236" s="144">
        <f t="shared" si="64"/>
        <v>18.33851428571429</v>
      </c>
      <c r="S236" s="197">
        <v>1074476508</v>
      </c>
      <c r="T236" s="305" t="s">
        <v>8018</v>
      </c>
      <c r="U236" s="194">
        <f t="shared" si="60"/>
        <v>0</v>
      </c>
      <c r="W236" s="239"/>
      <c r="X236" s="136">
        <f t="shared" si="65"/>
        <v>8275.2000000000007</v>
      </c>
      <c r="Y236" s="240">
        <f t="shared" si="66"/>
        <v>-477.27272727272725</v>
      </c>
      <c r="Z236" s="142" t="str">
        <f t="shared" si="67"/>
        <v/>
      </c>
      <c r="AA236" s="137">
        <f t="shared" si="68"/>
        <v>18.33851428571429</v>
      </c>
      <c r="AB236" s="145"/>
      <c r="AC236" s="189">
        <f t="shared" si="77"/>
        <v>0</v>
      </c>
      <c r="AD236" s="187">
        <f t="shared" si="78"/>
        <v>0</v>
      </c>
      <c r="AE236" s="129">
        <f t="shared" si="69"/>
        <v>0</v>
      </c>
      <c r="AF236" s="130">
        <f t="shared" si="70"/>
        <v>0</v>
      </c>
      <c r="AG236" s="131" t="str">
        <f t="shared" si="71"/>
        <v/>
      </c>
      <c r="AH236" s="138">
        <f t="shared" si="72"/>
        <v>0</v>
      </c>
      <c r="AI236" s="139" t="str">
        <f t="shared" si="73"/>
        <v/>
      </c>
      <c r="AJ236" s="139" t="str">
        <f t="shared" si="74"/>
        <v/>
      </c>
      <c r="AL236" s="197">
        <v>1956515118220</v>
      </c>
      <c r="AM236" s="197">
        <v>4961914457631</v>
      </c>
      <c r="AN236" s="197" t="s">
        <v>1437</v>
      </c>
      <c r="AO236" s="241" t="s">
        <v>1438</v>
      </c>
      <c r="AP236" s="242" t="s">
        <v>1439</v>
      </c>
      <c r="AQ236" s="242" t="s">
        <v>43</v>
      </c>
      <c r="AR236" s="242">
        <v>14400</v>
      </c>
      <c r="AS236" s="243">
        <v>8275.2000000000007</v>
      </c>
      <c r="AT236" s="243">
        <v>525</v>
      </c>
      <c r="AU236" s="211" t="s">
        <v>3956</v>
      </c>
      <c r="AV236" s="197" t="s">
        <v>1856</v>
      </c>
      <c r="AW236" s="134" t="str">
        <f>IFERROR(VLOOKUP(AV:AV,Q商品!B:E,4,0),"")</f>
        <v>2020年製 ECOPIA NH100RV 195/65R15 91H サマータイヤ 翌営業日発送</v>
      </c>
      <c r="AX236" s="134" t="str">
        <f>IFERROR(VLOOKUP(B:B,在庫!B:M,12,0),"")</f>
        <v>2020年製</v>
      </c>
      <c r="AY236" s="246">
        <f>VLOOKUP(B:B,在庫!B:K,10,0)</f>
        <v>1</v>
      </c>
      <c r="AZ236" s="244" t="s">
        <v>152</v>
      </c>
      <c r="BA236" s="244" t="s">
        <v>152</v>
      </c>
      <c r="BC236" s="11" t="s">
        <v>150</v>
      </c>
    </row>
    <row r="237" spans="1:55" s="11" customFormat="1" ht="19.5" customHeight="1">
      <c r="A237" s="247">
        <f t="shared" si="61"/>
        <v>1</v>
      </c>
      <c r="B237" s="261">
        <f t="shared" si="62"/>
        <v>2055016118520</v>
      </c>
      <c r="C237" s="235">
        <f>VLOOKUP(B:B,[1]BRIDGESTONE!$B:$K,9,0)</f>
        <v>35</v>
      </c>
      <c r="D237" s="11" t="s">
        <v>5340</v>
      </c>
      <c r="E237" s="11" t="s">
        <v>1740</v>
      </c>
      <c r="F237" s="310" t="s">
        <v>7288</v>
      </c>
      <c r="G237" s="134"/>
      <c r="H237" s="132"/>
      <c r="I237" s="235">
        <f>VLOOKUP(B:B,[1]BRIDGESTONE!$B:$K,10,0)</f>
        <v>1</v>
      </c>
      <c r="J237" s="132">
        <v>2207</v>
      </c>
      <c r="K237" s="133" t="s">
        <v>1967</v>
      </c>
      <c r="L237" s="133">
        <v>2</v>
      </c>
      <c r="M237" s="135" t="s">
        <v>2023</v>
      </c>
      <c r="N237" s="236" t="s">
        <v>8645</v>
      </c>
      <c r="O237" s="236" t="s">
        <v>2418</v>
      </c>
      <c r="P237" s="237">
        <v>16940</v>
      </c>
      <c r="Q237" s="238">
        <f t="shared" si="63"/>
        <v>14922.727272727272</v>
      </c>
      <c r="R237" s="144">
        <f t="shared" si="64"/>
        <v>0.37250076149862926</v>
      </c>
      <c r="S237" s="248">
        <v>1074476388</v>
      </c>
      <c r="T237" s="304" t="s">
        <v>8017</v>
      </c>
      <c r="U237" s="194">
        <f t="shared" si="60"/>
        <v>16040</v>
      </c>
      <c r="V237" s="11">
        <v>900</v>
      </c>
      <c r="W237" s="239">
        <v>16940</v>
      </c>
      <c r="X237" s="136">
        <f t="shared" si="65"/>
        <v>9364</v>
      </c>
      <c r="Y237" s="240">
        <f t="shared" si="66"/>
        <v>14922.727272727272</v>
      </c>
      <c r="Z237" s="142">
        <f t="shared" si="67"/>
        <v>9.0909090909090828E-2</v>
      </c>
      <c r="AA237" s="137">
        <f t="shared" si="68"/>
        <v>0.37250076149862926</v>
      </c>
      <c r="AB237" s="145" t="s">
        <v>8643</v>
      </c>
      <c r="AC237" s="189">
        <f t="shared" si="77"/>
        <v>15725</v>
      </c>
      <c r="AD237" s="187">
        <f t="shared" si="78"/>
        <v>17280</v>
      </c>
      <c r="AE237" s="129">
        <f t="shared" si="69"/>
        <v>1555.2</v>
      </c>
      <c r="AF237" s="130">
        <f t="shared" si="70"/>
        <v>315.20000000000005</v>
      </c>
      <c r="AG237" s="131">
        <f t="shared" si="71"/>
        <v>1.8240740740740745E-2</v>
      </c>
      <c r="AH237" s="138">
        <f t="shared" si="72"/>
        <v>1240</v>
      </c>
      <c r="AI237" s="139">
        <f t="shared" si="73"/>
        <v>7.1759259259259259E-2</v>
      </c>
      <c r="AJ237" s="139">
        <f t="shared" si="74"/>
        <v>0.35426002075788854</v>
      </c>
      <c r="AL237" s="197">
        <v>2055016118520</v>
      </c>
      <c r="AM237" s="197">
        <v>4961914965174</v>
      </c>
      <c r="AN237" s="197" t="s">
        <v>1469</v>
      </c>
      <c r="AO237" s="241" t="s">
        <v>1170</v>
      </c>
      <c r="AP237" s="242" t="s">
        <v>1176</v>
      </c>
      <c r="AQ237" s="242" t="s">
        <v>105</v>
      </c>
      <c r="AR237" s="242" t="s">
        <v>152</v>
      </c>
      <c r="AS237" s="243">
        <f>VLOOKUP(B:B,[1]BRIDGESTONE!$B:$K,8,0)</f>
        <v>9364</v>
      </c>
      <c r="AT237" s="243">
        <v>525</v>
      </c>
      <c r="AU237" s="211" t="s">
        <v>3957</v>
      </c>
      <c r="AV237" s="197" t="s">
        <v>7304</v>
      </c>
      <c r="AW237" s="134" t="str">
        <f>IFERROR(VLOOKUP(AV:AV,Q商品!B:E,4,0),"")</f>
        <v>2023年製以降 POTENZA Adrenalin RE004 205/50R16 87W サマータイヤ 翌営業日発送</v>
      </c>
      <c r="AX237" s="134" t="str">
        <f>IFERROR(VLOOKUP(B:B,在庫!B:M,12,0),"")</f>
        <v>2023年製</v>
      </c>
      <c r="AY237" s="246">
        <f>VLOOKUP(B:B,在庫!B:K,10,0)</f>
        <v>1</v>
      </c>
      <c r="AZ237" s="244">
        <f>VLOOKUP(AL:AL,[1]BRIDGESTONE!$B:$AH,32,0)</f>
        <v>604472974</v>
      </c>
      <c r="BA237" s="244">
        <f>VLOOKUP(AL:AL,[1]BRIDGESTONE!$B:$AH,33,0)</f>
        <v>604473020</v>
      </c>
      <c r="BC237" s="11" t="s">
        <v>2055</v>
      </c>
    </row>
    <row r="238" spans="1:55" s="11" customFormat="1" ht="19.5" customHeight="1">
      <c r="A238" s="247">
        <f t="shared" si="61"/>
        <v>1</v>
      </c>
      <c r="B238" s="261">
        <f t="shared" si="62"/>
        <v>2055516118525</v>
      </c>
      <c r="C238" s="235">
        <f>VLOOKUP(B:B,[1]BRIDGESTONE!$B:$K,9,0)</f>
        <v>39</v>
      </c>
      <c r="D238" s="11" t="s">
        <v>5340</v>
      </c>
      <c r="E238" s="11" t="s">
        <v>1733</v>
      </c>
      <c r="F238" s="322" t="s">
        <v>8454</v>
      </c>
      <c r="G238" s="134"/>
      <c r="H238" s="132"/>
      <c r="I238" s="243">
        <f>VLOOKUP(B:B,[1]BRIDGESTONE!$B:$K,10,0)</f>
        <v>0</v>
      </c>
      <c r="J238" s="132"/>
      <c r="K238" s="133" t="s">
        <v>1967</v>
      </c>
      <c r="L238" s="133">
        <v>3</v>
      </c>
      <c r="M238" s="135" t="s">
        <v>4003</v>
      </c>
      <c r="N238" s="236" t="s">
        <v>2473</v>
      </c>
      <c r="O238" s="236" t="s">
        <v>2015</v>
      </c>
      <c r="P238" s="237">
        <v>14500</v>
      </c>
      <c r="Q238" s="238">
        <f t="shared" si="63"/>
        <v>12704.545454545454</v>
      </c>
      <c r="R238" s="144">
        <f t="shared" si="64"/>
        <v>0.27427549194991052</v>
      </c>
      <c r="S238" s="248">
        <v>1074476315</v>
      </c>
      <c r="T238" s="304" t="s">
        <v>8020</v>
      </c>
      <c r="U238" s="194">
        <f t="shared" si="60"/>
        <v>14500</v>
      </c>
      <c r="W238" s="239">
        <v>14500</v>
      </c>
      <c r="X238" s="136">
        <f t="shared" si="65"/>
        <v>9220</v>
      </c>
      <c r="Y238" s="240">
        <f t="shared" si="66"/>
        <v>12704.545454545454</v>
      </c>
      <c r="Z238" s="142">
        <f t="shared" si="67"/>
        <v>7.7241379310344804E-2</v>
      </c>
      <c r="AA238" s="137">
        <f t="shared" si="68"/>
        <v>0.27427549194991052</v>
      </c>
      <c r="AB238" s="145"/>
      <c r="AC238" s="189">
        <f t="shared" si="77"/>
        <v>14215</v>
      </c>
      <c r="AD238" s="187">
        <f t="shared" si="78"/>
        <v>15620</v>
      </c>
      <c r="AE238" s="129">
        <f t="shared" si="69"/>
        <v>1405.8</v>
      </c>
      <c r="AF238" s="130">
        <f t="shared" si="70"/>
        <v>285.79999999999995</v>
      </c>
      <c r="AG238" s="131">
        <f t="shared" si="71"/>
        <v>1.8297055057618434E-2</v>
      </c>
      <c r="AH238" s="138">
        <f t="shared" si="72"/>
        <v>1120</v>
      </c>
      <c r="AI238" s="139">
        <f t="shared" si="73"/>
        <v>7.1702944942381566E-2</v>
      </c>
      <c r="AJ238" s="139">
        <f t="shared" si="74"/>
        <v>0.2559784368922921</v>
      </c>
      <c r="AL238" s="197">
        <v>2055516118525</v>
      </c>
      <c r="AM238" s="197">
        <v>4961914965167</v>
      </c>
      <c r="AN238" s="197" t="s">
        <v>1466</v>
      </c>
      <c r="AO238" s="241" t="s">
        <v>1170</v>
      </c>
      <c r="AP238" s="242" t="s">
        <v>1097</v>
      </c>
      <c r="AQ238" s="242" t="s">
        <v>35</v>
      </c>
      <c r="AR238" s="242" t="s">
        <v>152</v>
      </c>
      <c r="AS238" s="243">
        <v>9220</v>
      </c>
      <c r="AT238" s="243">
        <v>525</v>
      </c>
      <c r="AU238" s="211" t="s">
        <v>3957</v>
      </c>
      <c r="AV238" s="197" t="s">
        <v>179</v>
      </c>
      <c r="AW238" s="134" t="str">
        <f>IFERROR(VLOOKUP(AV:AV,Q商品!B:E,4,0),"")</f>
        <v>2023年製 POTENZA Adrenalin RE004 205/55R16 91W サマータイヤ 翌営業日発送</v>
      </c>
      <c r="AX238" s="134" t="str">
        <f>IFERROR(VLOOKUP(B:B,在庫!B:M,12,0),"")</f>
        <v>2023年製</v>
      </c>
      <c r="AY238" s="134">
        <f>VLOOKUP(B:B,在庫!B:K,10,0)</f>
        <v>1</v>
      </c>
      <c r="AZ238" s="244">
        <v>604472973</v>
      </c>
      <c r="BA238" s="244">
        <v>604473019</v>
      </c>
      <c r="BC238" s="11" t="s">
        <v>2055</v>
      </c>
    </row>
    <row r="239" spans="1:55" s="11" customFormat="1" ht="19.5" customHeight="1">
      <c r="A239" s="247">
        <f t="shared" si="61"/>
        <v>1</v>
      </c>
      <c r="B239" s="261">
        <f t="shared" si="62"/>
        <v>2155517118521</v>
      </c>
      <c r="C239" s="235">
        <f>VLOOKUP(B:B,[1]BRIDGESTONE!$B:$K,9,0)</f>
        <v>26</v>
      </c>
      <c r="D239" s="11" t="s">
        <v>5340</v>
      </c>
      <c r="E239" s="11" t="s">
        <v>1735</v>
      </c>
      <c r="F239" s="310" t="s">
        <v>7290</v>
      </c>
      <c r="G239" s="134"/>
      <c r="H239" s="132"/>
      <c r="I239" s="243">
        <f>VLOOKUP(B:B,[1]BRIDGESTONE!$B:$K,10,0)</f>
        <v>23</v>
      </c>
      <c r="J239" s="132">
        <v>1429</v>
      </c>
      <c r="K239" s="133" t="s">
        <v>1967</v>
      </c>
      <c r="L239" s="133">
        <v>5</v>
      </c>
      <c r="M239" s="135" t="s">
        <v>2021</v>
      </c>
      <c r="N239" s="236" t="s">
        <v>8646</v>
      </c>
      <c r="O239" s="236" t="s">
        <v>2400</v>
      </c>
      <c r="P239" s="237">
        <v>18852</v>
      </c>
      <c r="Q239" s="238">
        <f t="shared" si="63"/>
        <v>16183.636363636362</v>
      </c>
      <c r="R239" s="144">
        <f t="shared" si="64"/>
        <v>0.33482193012021116</v>
      </c>
      <c r="S239" s="248">
        <v>1074476191</v>
      </c>
      <c r="T239" s="306" t="s">
        <v>8022</v>
      </c>
      <c r="U239" s="194">
        <f t="shared" si="60"/>
        <v>17952</v>
      </c>
      <c r="V239" s="11">
        <v>900</v>
      </c>
      <c r="W239" s="239">
        <v>18852</v>
      </c>
      <c r="X239" s="136">
        <f t="shared" si="65"/>
        <v>10765</v>
      </c>
      <c r="Y239" s="240">
        <f t="shared" si="66"/>
        <v>16183.636363636362</v>
      </c>
      <c r="Z239" s="142">
        <f t="shared" si="67"/>
        <v>6.6622545775424591E-2</v>
      </c>
      <c r="AA239" s="137">
        <f t="shared" si="68"/>
        <v>0.33482193012021116</v>
      </c>
      <c r="AB239" s="145" t="s">
        <v>8643</v>
      </c>
      <c r="AC239" s="189">
        <f t="shared" si="77"/>
        <v>17600</v>
      </c>
      <c r="AD239" s="187">
        <f t="shared" si="78"/>
        <v>19340</v>
      </c>
      <c r="AE239" s="129">
        <f t="shared" si="69"/>
        <v>1740.6</v>
      </c>
      <c r="AF239" s="130">
        <f t="shared" si="70"/>
        <v>352.59999999999991</v>
      </c>
      <c r="AG239" s="131">
        <f t="shared" si="71"/>
        <v>1.823164426059979E-2</v>
      </c>
      <c r="AH239" s="138">
        <f t="shared" si="72"/>
        <v>1388</v>
      </c>
      <c r="AI239" s="139">
        <f t="shared" si="73"/>
        <v>7.1768355739400214E-2</v>
      </c>
      <c r="AJ239" s="139">
        <f t="shared" si="74"/>
        <v>0.31659028585961135</v>
      </c>
      <c r="AL239" s="197">
        <v>2155517118521</v>
      </c>
      <c r="AM239" s="197">
        <v>4961914965181</v>
      </c>
      <c r="AN239" s="197" t="s">
        <v>1431</v>
      </c>
      <c r="AO239" s="241" t="s">
        <v>1170</v>
      </c>
      <c r="AP239" s="242" t="s">
        <v>686</v>
      </c>
      <c r="AQ239" s="242" t="s">
        <v>66</v>
      </c>
      <c r="AR239" s="242">
        <v>22</v>
      </c>
      <c r="AS239" s="243">
        <f>VLOOKUP(B:B,[1]BRIDGESTONE!$B:$K,8,0)</f>
        <v>10765</v>
      </c>
      <c r="AT239" s="243">
        <v>1050</v>
      </c>
      <c r="AU239" s="211" t="s">
        <v>3957</v>
      </c>
      <c r="AV239" s="197" t="s">
        <v>181</v>
      </c>
      <c r="AW239" s="134" t="str">
        <f>IFERROR(VLOOKUP(AV:AV,Q商品!B:E,4,0),"")</f>
        <v>2023年製 POTENZA Adrenalin RE004 215/55R17 94W サマータイヤ 翌営業日発送</v>
      </c>
      <c r="AX239" s="134" t="str">
        <f>IFERROR(VLOOKUP(B:B,在庫!B:M,12,0),"")</f>
        <v>2023年製</v>
      </c>
      <c r="AY239" s="134">
        <f>VLOOKUP(B:B,在庫!B:K,10,0)</f>
        <v>1</v>
      </c>
      <c r="AZ239" s="244">
        <f>VLOOKUP(AL:AL,[1]BRIDGESTONE!$B:$AH,32,0)</f>
        <v>604472975</v>
      </c>
      <c r="BA239" s="244">
        <f>VLOOKUP(AL:AL,[1]BRIDGESTONE!$B:$AH,33,0)</f>
        <v>604473021</v>
      </c>
      <c r="BC239" s="11" t="s">
        <v>2055</v>
      </c>
    </row>
    <row r="240" spans="1:55" s="11" customFormat="1" ht="19.5" customHeight="1">
      <c r="A240" s="247">
        <f t="shared" si="61"/>
        <v>1</v>
      </c>
      <c r="B240" s="261">
        <f t="shared" si="62"/>
        <v>2254517118521</v>
      </c>
      <c r="C240" s="235">
        <f>VLOOKUP(B:B,[1]BRIDGESTONE!$B:$K,9,0)</f>
        <v>6</v>
      </c>
      <c r="D240" s="11" t="s">
        <v>5340</v>
      </c>
      <c r="E240" s="11" t="s">
        <v>1741</v>
      </c>
      <c r="F240" s="245" t="s">
        <v>398</v>
      </c>
      <c r="G240" s="134"/>
      <c r="H240" s="132"/>
      <c r="I240" s="243">
        <f>VLOOKUP(B:B,[1]BRIDGESTONE!$B:$K,10,0)</f>
        <v>15</v>
      </c>
      <c r="J240" s="132"/>
      <c r="K240" s="133" t="s">
        <v>1967</v>
      </c>
      <c r="L240" s="133">
        <v>7</v>
      </c>
      <c r="M240" s="135"/>
      <c r="N240" s="236"/>
      <c r="O240" s="236"/>
      <c r="P240" s="237"/>
      <c r="Q240" s="238">
        <f t="shared" si="63"/>
        <v>-477.27272727272725</v>
      </c>
      <c r="R240" s="144">
        <f t="shared" si="64"/>
        <v>23.498666666666669</v>
      </c>
      <c r="S240" s="248">
        <v>1074476389</v>
      </c>
      <c r="T240" s="304" t="s">
        <v>8024</v>
      </c>
      <c r="U240" s="194">
        <f t="shared" si="60"/>
        <v>14380</v>
      </c>
      <c r="W240" s="239">
        <v>14380</v>
      </c>
      <c r="X240" s="136">
        <f t="shared" si="65"/>
        <v>10738</v>
      </c>
      <c r="Y240" s="240">
        <f t="shared" si="66"/>
        <v>12595.454545454544</v>
      </c>
      <c r="Z240" s="142" t="str">
        <f t="shared" si="67"/>
        <v/>
      </c>
      <c r="AA240" s="137">
        <f t="shared" si="68"/>
        <v>0.14747022735474549</v>
      </c>
      <c r="AB240" s="145"/>
      <c r="AC240" s="189">
        <f t="shared" si="77"/>
        <v>14098</v>
      </c>
      <c r="AD240" s="187">
        <f t="shared" si="78"/>
        <v>15492</v>
      </c>
      <c r="AE240" s="129">
        <f t="shared" si="69"/>
        <v>1394.28</v>
      </c>
      <c r="AF240" s="130">
        <f t="shared" si="70"/>
        <v>282.27999999999997</v>
      </c>
      <c r="AG240" s="131">
        <f t="shared" si="71"/>
        <v>1.8221017299251224E-2</v>
      </c>
      <c r="AH240" s="138">
        <f t="shared" si="72"/>
        <v>1112</v>
      </c>
      <c r="AI240" s="139">
        <f t="shared" si="73"/>
        <v>7.177898270074877E-2</v>
      </c>
      <c r="AJ240" s="139">
        <f t="shared" si="74"/>
        <v>0.12924921005549428</v>
      </c>
      <c r="AL240" s="197">
        <v>2254517118521</v>
      </c>
      <c r="AM240" s="197">
        <v>4961914965242</v>
      </c>
      <c r="AN240" s="197" t="s">
        <v>1455</v>
      </c>
      <c r="AO240" s="241" t="s">
        <v>1170</v>
      </c>
      <c r="AP240" s="242" t="s">
        <v>1005</v>
      </c>
      <c r="AQ240" s="242" t="s">
        <v>37</v>
      </c>
      <c r="AR240" s="242">
        <v>22</v>
      </c>
      <c r="AS240" s="243">
        <v>10738</v>
      </c>
      <c r="AT240" s="243">
        <v>525</v>
      </c>
      <c r="AU240" s="211" t="s">
        <v>3957</v>
      </c>
      <c r="AV240" s="197" t="s">
        <v>183</v>
      </c>
      <c r="AW240" s="134" t="str">
        <f>IFERROR(VLOOKUP(AV:AV,Q商品!B:E,4,0),"")</f>
        <v>2022年製以降 POTENZA Adrenalin RE004 225/45R17 94W XL サマータイヤ 翌営業日発送</v>
      </c>
      <c r="AX240" s="134" t="str">
        <f>IFERROR(VLOOKUP(B:B,在庫!B:M,12,0),"")</f>
        <v>2022年製</v>
      </c>
      <c r="AY240" s="134">
        <f>VLOOKUP(B:B,在庫!B:K,10,0)</f>
        <v>2</v>
      </c>
      <c r="AZ240" s="244">
        <v>604472977</v>
      </c>
      <c r="BA240" s="244">
        <v>604473023</v>
      </c>
      <c r="BC240" s="11" t="s">
        <v>150</v>
      </c>
    </row>
    <row r="241" spans="1:55" s="11" customFormat="1" ht="19.5" customHeight="1">
      <c r="A241" s="247">
        <f t="shared" si="61"/>
        <v>1</v>
      </c>
      <c r="B241" s="261">
        <f t="shared" si="62"/>
        <v>2254518118520</v>
      </c>
      <c r="C241" s="235">
        <f>VLOOKUP(B:B,[1]BRIDGESTONE!$B:$K,9,0)</f>
        <v>209</v>
      </c>
      <c r="D241" s="11" t="s">
        <v>5340</v>
      </c>
      <c r="E241" s="11" t="s">
        <v>1737</v>
      </c>
      <c r="F241" s="310" t="s">
        <v>7291</v>
      </c>
      <c r="G241" s="134"/>
      <c r="H241" s="132"/>
      <c r="I241" s="243">
        <f>VLOOKUP(B:B,[1]BRIDGESTONE!$B:$K,10,0)</f>
        <v>118</v>
      </c>
      <c r="J241" s="132">
        <v>495</v>
      </c>
      <c r="K241" s="133" t="s">
        <v>1967</v>
      </c>
      <c r="L241" s="133">
        <v>8</v>
      </c>
      <c r="M241" s="135" t="s">
        <v>3998</v>
      </c>
      <c r="N241" s="236">
        <v>24000</v>
      </c>
      <c r="O241" s="236">
        <v>0</v>
      </c>
      <c r="P241" s="237">
        <v>24000</v>
      </c>
      <c r="Q241" s="238">
        <f t="shared" si="63"/>
        <v>20863.63636363636</v>
      </c>
      <c r="R241" s="144">
        <f t="shared" si="64"/>
        <v>0.3932505446623093</v>
      </c>
      <c r="S241" s="248">
        <v>1074476190</v>
      </c>
      <c r="T241" s="303" t="s">
        <v>8025</v>
      </c>
      <c r="U241" s="194">
        <f t="shared" si="60"/>
        <v>24000</v>
      </c>
      <c r="W241" s="239">
        <v>24000</v>
      </c>
      <c r="X241" s="136">
        <f t="shared" si="65"/>
        <v>12659</v>
      </c>
      <c r="Y241" s="240">
        <f t="shared" si="66"/>
        <v>20863.63636363636</v>
      </c>
      <c r="Z241" s="142">
        <f t="shared" si="67"/>
        <v>7.7333333333333254E-2</v>
      </c>
      <c r="AA241" s="137">
        <f t="shared" si="68"/>
        <v>0.3932505446623093</v>
      </c>
      <c r="AB241" s="145">
        <v>1</v>
      </c>
      <c r="AC241" s="189">
        <f t="shared" si="77"/>
        <v>23529</v>
      </c>
      <c r="AD241" s="187">
        <f t="shared" si="78"/>
        <v>25856</v>
      </c>
      <c r="AE241" s="129">
        <f t="shared" si="69"/>
        <v>2327.04</v>
      </c>
      <c r="AF241" s="130">
        <f t="shared" si="70"/>
        <v>471.03999999999996</v>
      </c>
      <c r="AG241" s="131">
        <f t="shared" si="71"/>
        <v>1.8217821782178217E-2</v>
      </c>
      <c r="AH241" s="138">
        <f t="shared" si="72"/>
        <v>1856</v>
      </c>
      <c r="AI241" s="139">
        <f t="shared" si="73"/>
        <v>7.1782178217821777E-2</v>
      </c>
      <c r="AJ241" s="139">
        <f t="shared" si="74"/>
        <v>0.37503272288013106</v>
      </c>
      <c r="AL241" s="197">
        <v>2254518118520</v>
      </c>
      <c r="AM241" s="197">
        <v>4961914965372</v>
      </c>
      <c r="AN241" s="197" t="s">
        <v>1468</v>
      </c>
      <c r="AO241" s="241" t="s">
        <v>1170</v>
      </c>
      <c r="AP241" s="242" t="s">
        <v>690</v>
      </c>
      <c r="AQ241" s="242" t="s">
        <v>40</v>
      </c>
      <c r="AR241" s="242" t="s">
        <v>152</v>
      </c>
      <c r="AS241" s="243">
        <f>VLOOKUP(B:B,[1]BRIDGESTONE!$B:$K,8,0)</f>
        <v>12659</v>
      </c>
      <c r="AT241" s="243">
        <v>1050</v>
      </c>
      <c r="AU241" s="211" t="s">
        <v>3957</v>
      </c>
      <c r="AV241" s="197" t="s">
        <v>184</v>
      </c>
      <c r="AW241" s="134" t="str">
        <f>IFERROR(VLOOKUP(AV:AV,Q商品!B:E,4,0),"")</f>
        <v>2023年製 POTENZA Adrenalin RE004 225/45R18 95W XL サマータイヤ 翌営業日発送</v>
      </c>
      <c r="AX241" s="134" t="str">
        <f>IFERROR(VLOOKUP(B:B,在庫!B:M,12,0),"")</f>
        <v>2023年製</v>
      </c>
      <c r="AY241" s="134">
        <f>VLOOKUP(B:B,在庫!B:K,10,0)</f>
        <v>1</v>
      </c>
      <c r="AZ241" s="244">
        <f>VLOOKUP(AL:AL,[1]BRIDGESTONE!$B:$AH,32,0)</f>
        <v>604472983</v>
      </c>
      <c r="BA241" s="244">
        <f>VLOOKUP(AL:AL,[1]BRIDGESTONE!$B:$AH,33,0)</f>
        <v>604473029</v>
      </c>
      <c r="BC241" s="11" t="s">
        <v>2055</v>
      </c>
    </row>
    <row r="242" spans="1:55" s="11" customFormat="1" ht="19.5" customHeight="1">
      <c r="A242" s="247">
        <f t="shared" si="61"/>
        <v>1</v>
      </c>
      <c r="B242" s="261">
        <f t="shared" si="62"/>
        <v>2255017118523</v>
      </c>
      <c r="C242" s="235">
        <f>VLOOKUP(B:B,[1]BRIDGESTONE!$B:$K,9,0)</f>
        <v>16</v>
      </c>
      <c r="D242" s="11" t="s">
        <v>5340</v>
      </c>
      <c r="E242" s="11" t="s">
        <v>1742</v>
      </c>
      <c r="F242" s="310" t="s">
        <v>7292</v>
      </c>
      <c r="G242" s="134"/>
      <c r="H242" s="132"/>
      <c r="I242" s="235">
        <f>VLOOKUP(B:B,[1]BRIDGESTONE!$B:$K,10,0)</f>
        <v>35</v>
      </c>
      <c r="J242" s="132">
        <v>2207</v>
      </c>
      <c r="K242" s="133" t="s">
        <v>1967</v>
      </c>
      <c r="L242" s="133">
        <v>9</v>
      </c>
      <c r="M242" s="135" t="s">
        <v>2014</v>
      </c>
      <c r="N242" s="236" t="s">
        <v>8647</v>
      </c>
      <c r="O242" s="236">
        <v>0</v>
      </c>
      <c r="P242" s="237">
        <v>17488</v>
      </c>
      <c r="Q242" s="238">
        <f t="shared" si="63"/>
        <v>14943.636363636362</v>
      </c>
      <c r="R242" s="144">
        <f t="shared" si="64"/>
        <v>0.25533519892931006</v>
      </c>
      <c r="S242" s="248">
        <v>1074476387</v>
      </c>
      <c r="T242" s="303" t="s">
        <v>8026</v>
      </c>
      <c r="U242" s="194">
        <f t="shared" si="60"/>
        <v>17488</v>
      </c>
      <c r="W242" s="239">
        <v>17488</v>
      </c>
      <c r="X242" s="136">
        <f t="shared" si="65"/>
        <v>11128</v>
      </c>
      <c r="Y242" s="240">
        <f t="shared" si="66"/>
        <v>14943.636363636362</v>
      </c>
      <c r="Z242" s="142">
        <f t="shared" si="67"/>
        <v>7.7310155535224245E-2</v>
      </c>
      <c r="AA242" s="137">
        <f t="shared" si="68"/>
        <v>0.25533519892931006</v>
      </c>
      <c r="AB242" s="145" t="s">
        <v>8643</v>
      </c>
      <c r="AC242" s="189">
        <f t="shared" si="77"/>
        <v>17145</v>
      </c>
      <c r="AD242" s="187">
        <f t="shared" si="78"/>
        <v>18840</v>
      </c>
      <c r="AE242" s="129">
        <f t="shared" si="69"/>
        <v>1695.6</v>
      </c>
      <c r="AF242" s="130">
        <f t="shared" si="70"/>
        <v>343.59999999999991</v>
      </c>
      <c r="AG242" s="131">
        <f t="shared" si="71"/>
        <v>1.8237791932059443E-2</v>
      </c>
      <c r="AH242" s="138">
        <f t="shared" si="72"/>
        <v>1352</v>
      </c>
      <c r="AI242" s="139">
        <f t="shared" si="73"/>
        <v>7.176220806794055E-2</v>
      </c>
      <c r="AJ242" s="139">
        <f t="shared" si="74"/>
        <v>0.23709740699725063</v>
      </c>
      <c r="AL242" s="197">
        <v>2255017118523</v>
      </c>
      <c r="AM242" s="197">
        <v>4961914965211</v>
      </c>
      <c r="AN242" s="197" t="s">
        <v>1441</v>
      </c>
      <c r="AO242" s="241" t="s">
        <v>1170</v>
      </c>
      <c r="AP242" s="242" t="s">
        <v>1022</v>
      </c>
      <c r="AQ242" s="242" t="s">
        <v>32</v>
      </c>
      <c r="AR242" s="242">
        <v>22</v>
      </c>
      <c r="AS242" s="243">
        <f>VLOOKUP(B:B,[1]BRIDGESTONE!$B:$K,8,0)</f>
        <v>11128</v>
      </c>
      <c r="AT242" s="243">
        <v>1050</v>
      </c>
      <c r="AU242" s="211" t="s">
        <v>3957</v>
      </c>
      <c r="AV242" s="197" t="s">
        <v>185</v>
      </c>
      <c r="AW242" s="134" t="str">
        <f>IFERROR(VLOOKUP(AV:AV,Q商品!B:E,4,0),"")</f>
        <v>2023年製 POTENZA Adrenalin RE004 225/50R17 98W XL サマータイヤ 翌営業日発送</v>
      </c>
      <c r="AX242" s="134" t="str">
        <f>IFERROR(VLOOKUP(B:B,在庫!B:M,12,0),"")</f>
        <v>2023年製</v>
      </c>
      <c r="AY242" s="134">
        <f>VLOOKUP(B:B,在庫!B:K,10,0)</f>
        <v>1</v>
      </c>
      <c r="AZ242" s="244">
        <f>VLOOKUP(AL:AL,[1]BRIDGESTONE!$B:$AH,32,0)</f>
        <v>604472978</v>
      </c>
      <c r="BA242" s="244">
        <f>VLOOKUP(AL:AL,[1]BRIDGESTONE!$B:$AH,33,0)</f>
        <v>604473024</v>
      </c>
      <c r="BC242" s="11" t="s">
        <v>2055</v>
      </c>
    </row>
    <row r="243" spans="1:55" s="11" customFormat="1" ht="19.5" customHeight="1">
      <c r="A243" s="247">
        <f t="shared" si="61"/>
        <v>1</v>
      </c>
      <c r="B243" s="261">
        <f t="shared" si="62"/>
        <v>2354517118528</v>
      </c>
      <c r="C243" s="235">
        <f>VLOOKUP(B:B,[1]BRIDGESTONE!$B:$K,9,0)</f>
        <v>36</v>
      </c>
      <c r="D243" s="11" t="s">
        <v>5340</v>
      </c>
      <c r="E243" s="11" t="s">
        <v>1738</v>
      </c>
      <c r="F243" s="310" t="s">
        <v>7293</v>
      </c>
      <c r="G243" s="134"/>
      <c r="H243" s="132"/>
      <c r="I243" s="243">
        <f>VLOOKUP(B:B,[1]BRIDGESTONE!$B:$K,10,0)</f>
        <v>11</v>
      </c>
      <c r="J243" s="132">
        <v>2207</v>
      </c>
      <c r="K243" s="133" t="s">
        <v>1967</v>
      </c>
      <c r="L243" s="133">
        <v>11</v>
      </c>
      <c r="M243" s="135" t="s">
        <v>3998</v>
      </c>
      <c r="N243" s="236" t="s">
        <v>8648</v>
      </c>
      <c r="O243" s="236">
        <v>0</v>
      </c>
      <c r="P243" s="237">
        <v>22250</v>
      </c>
      <c r="Q243" s="238">
        <f t="shared" si="63"/>
        <v>19272.727272727272</v>
      </c>
      <c r="R243" s="144">
        <f t="shared" si="64"/>
        <v>0.34633018867924525</v>
      </c>
      <c r="S243" s="248">
        <v>1074476188</v>
      </c>
      <c r="T243" s="304" t="s">
        <v>8028</v>
      </c>
      <c r="U243" s="194">
        <f t="shared" si="60"/>
        <v>22250</v>
      </c>
      <c r="W243" s="239">
        <v>22250</v>
      </c>
      <c r="X243" s="136">
        <f t="shared" si="65"/>
        <v>12598</v>
      </c>
      <c r="Y243" s="240">
        <f t="shared" si="66"/>
        <v>19272.727272727272</v>
      </c>
      <c r="Z243" s="142">
        <f t="shared" si="67"/>
        <v>7.7303370786516945E-2</v>
      </c>
      <c r="AA243" s="137">
        <f t="shared" si="68"/>
        <v>0.34633018867924525</v>
      </c>
      <c r="AB243" s="145">
        <v>1</v>
      </c>
      <c r="AC243" s="189">
        <f t="shared" si="77"/>
        <v>21813</v>
      </c>
      <c r="AD243" s="187">
        <f t="shared" si="78"/>
        <v>23970</v>
      </c>
      <c r="AE243" s="129">
        <f t="shared" si="69"/>
        <v>2157.2999999999997</v>
      </c>
      <c r="AF243" s="130">
        <f t="shared" si="70"/>
        <v>437.29999999999973</v>
      </c>
      <c r="AG243" s="131">
        <f t="shared" si="71"/>
        <v>1.8243637880684178E-2</v>
      </c>
      <c r="AH243" s="138">
        <f t="shared" si="72"/>
        <v>1720</v>
      </c>
      <c r="AI243" s="139">
        <f t="shared" si="73"/>
        <v>7.1756362119315811E-2</v>
      </c>
      <c r="AJ243" s="139">
        <f t="shared" si="74"/>
        <v>0.32808655079856108</v>
      </c>
      <c r="AL243" s="197">
        <v>2354517118528</v>
      </c>
      <c r="AM243" s="197">
        <v>4961914965259</v>
      </c>
      <c r="AN243" s="197" t="s">
        <v>1440</v>
      </c>
      <c r="AO243" s="241" t="s">
        <v>1170</v>
      </c>
      <c r="AP243" s="242" t="s">
        <v>1070</v>
      </c>
      <c r="AQ243" s="242" t="s">
        <v>63</v>
      </c>
      <c r="AR243" s="242">
        <v>22</v>
      </c>
      <c r="AS243" s="243">
        <f>VLOOKUP(B:B,[1]BRIDGESTONE!$B:$K,8,0)</f>
        <v>12598</v>
      </c>
      <c r="AT243" s="243">
        <v>1050</v>
      </c>
      <c r="AU243" s="211" t="s">
        <v>3957</v>
      </c>
      <c r="AV243" s="197" t="s">
        <v>187</v>
      </c>
      <c r="AW243" s="134" t="str">
        <f>IFERROR(VLOOKUP(AV:AV,Q商品!B:E,4,0),"")</f>
        <v>2023年製 POTENZA Adrenalin RE004 235/45R17 97W XL サマータイヤ 翌営業日発送</v>
      </c>
      <c r="AX243" s="134" t="str">
        <f>IFERROR(VLOOKUP(B:B,在庫!B:M,12,0),"")</f>
        <v>2023年製</v>
      </c>
      <c r="AY243" s="134">
        <f>VLOOKUP(B:B,在庫!B:K,10,0)</f>
        <v>1</v>
      </c>
      <c r="AZ243" s="244">
        <f>VLOOKUP(AL:AL,[1]BRIDGESTONE!$B:$AH,32,0)</f>
        <v>604472980</v>
      </c>
      <c r="BA243" s="244">
        <f>VLOOKUP(AL:AL,[1]BRIDGESTONE!$B:$AH,33,0)</f>
        <v>604473026</v>
      </c>
      <c r="BC243" s="11" t="s">
        <v>2055</v>
      </c>
    </row>
    <row r="244" spans="1:55" s="11" customFormat="1" ht="19.5" customHeight="1">
      <c r="A244" s="247">
        <f t="shared" si="61"/>
        <v>1</v>
      </c>
      <c r="B244" s="261">
        <f t="shared" si="62"/>
        <v>2454018118529</v>
      </c>
      <c r="C244" s="235">
        <f>VLOOKUP(B:B,[1]BRIDGESTONE!$B:$K,9,0)</f>
        <v>89</v>
      </c>
      <c r="D244" s="11" t="s">
        <v>5340</v>
      </c>
      <c r="E244" s="11" t="s">
        <v>1739</v>
      </c>
      <c r="F244" s="310" t="s">
        <v>7294</v>
      </c>
      <c r="G244" s="134"/>
      <c r="H244" s="132"/>
      <c r="I244" s="243">
        <f>VLOOKUP(B:B,[1]BRIDGESTONE!$B:$K,10,0)</f>
        <v>66</v>
      </c>
      <c r="J244" s="132">
        <v>2207</v>
      </c>
      <c r="K244" s="133" t="s">
        <v>1967</v>
      </c>
      <c r="L244" s="133">
        <v>12</v>
      </c>
      <c r="M244" s="135" t="s">
        <v>3998</v>
      </c>
      <c r="N244" s="236" t="s">
        <v>8649</v>
      </c>
      <c r="O244" s="236">
        <v>0</v>
      </c>
      <c r="P244" s="237">
        <v>30298</v>
      </c>
      <c r="Q244" s="238">
        <f t="shared" si="63"/>
        <v>26589.090909090908</v>
      </c>
      <c r="R244" s="144">
        <f t="shared" si="64"/>
        <v>0.45394898796498906</v>
      </c>
      <c r="S244" s="248">
        <v>1074476189</v>
      </c>
      <c r="T244" s="304" t="s">
        <v>8029</v>
      </c>
      <c r="U244" s="194">
        <f t="shared" si="60"/>
        <v>30298</v>
      </c>
      <c r="W244" s="239">
        <v>30298</v>
      </c>
      <c r="X244" s="136">
        <f t="shared" si="65"/>
        <v>14519</v>
      </c>
      <c r="Y244" s="240">
        <f t="shared" si="66"/>
        <v>26589.090909090908</v>
      </c>
      <c r="Z244" s="142">
        <f t="shared" si="67"/>
        <v>7.7298831606046559E-2</v>
      </c>
      <c r="AA244" s="137">
        <f t="shared" si="68"/>
        <v>0.45394898796498906</v>
      </c>
      <c r="AB244" s="145">
        <v>1</v>
      </c>
      <c r="AC244" s="189">
        <f t="shared" si="77"/>
        <v>29703</v>
      </c>
      <c r="AD244" s="187">
        <f t="shared" si="78"/>
        <v>32640</v>
      </c>
      <c r="AE244" s="129">
        <f t="shared" si="69"/>
        <v>2937.6</v>
      </c>
      <c r="AF244" s="130">
        <f t="shared" si="70"/>
        <v>595.59999999999991</v>
      </c>
      <c r="AG244" s="131">
        <f t="shared" si="71"/>
        <v>1.8247549019607841E-2</v>
      </c>
      <c r="AH244" s="138">
        <f t="shared" si="72"/>
        <v>2342</v>
      </c>
      <c r="AI244" s="139">
        <f t="shared" si="73"/>
        <v>7.1752450980392152E-2</v>
      </c>
      <c r="AJ244" s="139">
        <f t="shared" si="74"/>
        <v>0.43570143894538121</v>
      </c>
      <c r="AL244" s="197">
        <v>2454018118529</v>
      </c>
      <c r="AM244" s="197">
        <v>4961914965426</v>
      </c>
      <c r="AN244" s="197" t="s">
        <v>1454</v>
      </c>
      <c r="AO244" s="241" t="s">
        <v>1170</v>
      </c>
      <c r="AP244" s="242" t="s">
        <v>1171</v>
      </c>
      <c r="AQ244" s="242" t="s">
        <v>83</v>
      </c>
      <c r="AR244" s="242">
        <v>22</v>
      </c>
      <c r="AS244" s="243">
        <f>VLOOKUP(B:B,[1]BRIDGESTONE!$B:$K,8,0)</f>
        <v>14519</v>
      </c>
      <c r="AT244" s="243">
        <v>1050</v>
      </c>
      <c r="AU244" s="211" t="s">
        <v>3957</v>
      </c>
      <c r="AV244" s="197" t="s">
        <v>188</v>
      </c>
      <c r="AW244" s="134" t="str">
        <f>IFERROR(VLOOKUP(AV:AV,Q商品!B:E,4,0),"")</f>
        <v>2023年製 POTENZA Adrenalin RE004 245/40R18 97W XL サマータイヤ 翌営業日発送</v>
      </c>
      <c r="AX244" s="134" t="str">
        <f>IFERROR(VLOOKUP(B:B,在庫!B:M,12,0),"")</f>
        <v>2023年製</v>
      </c>
      <c r="AY244" s="134">
        <f>VLOOKUP(B:B,在庫!B:K,10,0)</f>
        <v>1</v>
      </c>
      <c r="AZ244" s="244">
        <f>VLOOKUP(AL:AL,[1]BRIDGESTONE!$B:$AH,32,0)</f>
        <v>604472984</v>
      </c>
      <c r="BA244" s="244">
        <f>VLOOKUP(AL:AL,[1]BRIDGESTONE!$B:$AH,33,0)</f>
        <v>604473030</v>
      </c>
      <c r="BC244" s="11" t="s">
        <v>2055</v>
      </c>
    </row>
    <row r="245" spans="1:55" s="11" customFormat="1" ht="19.5" customHeight="1">
      <c r="A245" s="247">
        <f t="shared" si="61"/>
        <v>1</v>
      </c>
      <c r="B245" s="261">
        <f t="shared" si="62"/>
        <v>2454517118525</v>
      </c>
      <c r="C245" s="235">
        <f>VLOOKUP(B:B,[1]BRIDGESTONE!$B:$K,9,0)</f>
        <v>18</v>
      </c>
      <c r="D245" s="11" t="s">
        <v>5340</v>
      </c>
      <c r="E245" s="11" t="s">
        <v>1745</v>
      </c>
      <c r="F245" s="310" t="s">
        <v>7295</v>
      </c>
      <c r="G245" s="134"/>
      <c r="H245" s="132"/>
      <c r="I245" s="235">
        <f>VLOOKUP(B:B,[1]BRIDGESTONE!$B:$K,10,0)</f>
        <v>1</v>
      </c>
      <c r="J245" s="132">
        <v>2102</v>
      </c>
      <c r="K245" s="133" t="s">
        <v>1967</v>
      </c>
      <c r="L245" s="133">
        <v>14</v>
      </c>
      <c r="M245" s="135" t="s">
        <v>3998</v>
      </c>
      <c r="N245" s="236">
        <v>24200</v>
      </c>
      <c r="O245" s="236">
        <v>0</v>
      </c>
      <c r="P245" s="237">
        <v>24200</v>
      </c>
      <c r="Q245" s="238">
        <f t="shared" si="63"/>
        <v>21045.454545454544</v>
      </c>
      <c r="R245" s="144">
        <f t="shared" si="64"/>
        <v>0.38651835853131744</v>
      </c>
      <c r="S245" s="248">
        <v>1074476384</v>
      </c>
      <c r="T245" s="303" t="s">
        <v>8031</v>
      </c>
      <c r="U245" s="194">
        <f t="shared" si="60"/>
        <v>24200</v>
      </c>
      <c r="W245" s="239">
        <v>24200</v>
      </c>
      <c r="X245" s="136">
        <f t="shared" si="65"/>
        <v>12911</v>
      </c>
      <c r="Y245" s="240">
        <f t="shared" si="66"/>
        <v>21045.454545454544</v>
      </c>
      <c r="Z245" s="142">
        <f t="shared" si="67"/>
        <v>7.731404958677679E-2</v>
      </c>
      <c r="AA245" s="137">
        <f t="shared" si="68"/>
        <v>0.38651835853131744</v>
      </c>
      <c r="AB245" s="145"/>
      <c r="AC245" s="189">
        <f t="shared" si="77"/>
        <v>23725</v>
      </c>
      <c r="AD245" s="187">
        <f t="shared" si="78"/>
        <v>26071</v>
      </c>
      <c r="AE245" s="129">
        <f t="shared" si="69"/>
        <v>2346.39</v>
      </c>
      <c r="AF245" s="130">
        <f t="shared" si="70"/>
        <v>475.38999999999987</v>
      </c>
      <c r="AG245" s="131">
        <f t="shared" si="71"/>
        <v>1.8234436730466798E-2</v>
      </c>
      <c r="AH245" s="138">
        <f t="shared" si="72"/>
        <v>1871</v>
      </c>
      <c r="AI245" s="139">
        <f t="shared" si="73"/>
        <v>7.1765563269533192E-2</v>
      </c>
      <c r="AJ245" s="139">
        <f t="shared" si="74"/>
        <v>0.36828392180085062</v>
      </c>
      <c r="AL245" s="197">
        <v>2454517118525</v>
      </c>
      <c r="AM245" s="197" t="s">
        <v>152</v>
      </c>
      <c r="AN245" s="197" t="s">
        <v>152</v>
      </c>
      <c r="AO245" s="241" t="s">
        <v>1170</v>
      </c>
      <c r="AP245" s="242" t="s">
        <v>1173</v>
      </c>
      <c r="AQ245" s="242" t="s">
        <v>57</v>
      </c>
      <c r="AR245" s="242">
        <v>22</v>
      </c>
      <c r="AS245" s="243">
        <v>12911</v>
      </c>
      <c r="AT245" s="243">
        <v>1050</v>
      </c>
      <c r="AU245" s="211" t="s">
        <v>3957</v>
      </c>
      <c r="AV245" s="197" t="s">
        <v>190</v>
      </c>
      <c r="AW245" s="134" t="str">
        <f>IFERROR(VLOOKUP(AV:AV,Q商品!B:E,4,0),"")</f>
        <v>2023年製 POTENZA Adrenalin RE004 245/45R17 99W XL サマータイヤ 翌営業日発送</v>
      </c>
      <c r="AX245" s="134" t="str">
        <f>IFERROR(VLOOKUP(B:B,在庫!B:M,12,0),"")</f>
        <v>2023年製</v>
      </c>
      <c r="AY245" s="246">
        <f>VLOOKUP(B:B,在庫!B:K,10,0)</f>
        <v>1</v>
      </c>
      <c r="AZ245" s="244">
        <v>604472981</v>
      </c>
      <c r="BA245" s="244">
        <v>604473027</v>
      </c>
      <c r="BC245" s="11" t="s">
        <v>2055</v>
      </c>
    </row>
    <row r="246" spans="1:55" s="11" customFormat="1" ht="19.5" customHeight="1">
      <c r="A246" s="247">
        <f t="shared" si="61"/>
        <v>1</v>
      </c>
      <c r="B246" s="261">
        <f t="shared" si="62"/>
        <v>2254018119553</v>
      </c>
      <c r="C246" s="235">
        <f>VLOOKUP(B:B,[1]BRIDGESTONE!$B:$K,9,0)</f>
        <v>207</v>
      </c>
      <c r="D246" s="11" t="s">
        <v>5340</v>
      </c>
      <c r="E246" s="11" t="s">
        <v>1722</v>
      </c>
      <c r="F246" s="310" t="s">
        <v>7296</v>
      </c>
      <c r="G246" s="134"/>
      <c r="H246" s="132"/>
      <c r="I246" s="243">
        <f>VLOOKUP(B:B,[1]BRIDGESTONE!$B:$K,10,0)</f>
        <v>12</v>
      </c>
      <c r="J246" s="132">
        <v>495</v>
      </c>
      <c r="K246" s="133" t="s">
        <v>1967</v>
      </c>
      <c r="L246" s="133">
        <v>23</v>
      </c>
      <c r="M246" s="135" t="s">
        <v>3998</v>
      </c>
      <c r="N246" s="236" t="s">
        <v>4004</v>
      </c>
      <c r="O246" s="236">
        <v>0</v>
      </c>
      <c r="P246" s="237">
        <v>21300</v>
      </c>
      <c r="Q246" s="238">
        <f t="shared" si="63"/>
        <v>18886.363636363636</v>
      </c>
      <c r="R246" s="144">
        <f t="shared" si="64"/>
        <v>0.39019494584837544</v>
      </c>
      <c r="S246" s="248">
        <v>1074476700</v>
      </c>
      <c r="T246" s="304" t="s">
        <v>8034</v>
      </c>
      <c r="U246" s="194">
        <f t="shared" si="60"/>
        <v>21300</v>
      </c>
      <c r="W246" s="239">
        <v>21300</v>
      </c>
      <c r="X246" s="136">
        <f t="shared" si="65"/>
        <v>11517</v>
      </c>
      <c r="Y246" s="240">
        <f t="shared" si="66"/>
        <v>18886.363636363636</v>
      </c>
      <c r="Z246" s="142">
        <f t="shared" si="67"/>
        <v>7.7323943661971928E-2</v>
      </c>
      <c r="AA246" s="137">
        <f t="shared" si="68"/>
        <v>0.39019494584837544</v>
      </c>
      <c r="AB246" s="347">
        <v>1</v>
      </c>
      <c r="AC246" s="189">
        <f t="shared" si="77"/>
        <v>20882</v>
      </c>
      <c r="AD246" s="187">
        <f t="shared" si="78"/>
        <v>22947</v>
      </c>
      <c r="AE246" s="129">
        <f t="shared" si="69"/>
        <v>2065.23</v>
      </c>
      <c r="AF246" s="130">
        <f t="shared" si="70"/>
        <v>418.23</v>
      </c>
      <c r="AG246" s="131">
        <f t="shared" si="71"/>
        <v>1.8225911883906393E-2</v>
      </c>
      <c r="AH246" s="138">
        <f t="shared" si="72"/>
        <v>1647</v>
      </c>
      <c r="AI246" s="139">
        <f t="shared" si="73"/>
        <v>7.1774088116093607E-2</v>
      </c>
      <c r="AJ246" s="139">
        <f t="shared" si="74"/>
        <v>0.37196903396446906</v>
      </c>
      <c r="AL246" s="197">
        <v>2254018119553</v>
      </c>
      <c r="AM246" s="197" t="s">
        <v>152</v>
      </c>
      <c r="AN246" s="197" t="s">
        <v>152</v>
      </c>
      <c r="AO246" s="241" t="s">
        <v>1177</v>
      </c>
      <c r="AP246" s="242" t="s">
        <v>925</v>
      </c>
      <c r="AQ246" s="242" t="s">
        <v>38</v>
      </c>
      <c r="AR246" s="242" t="s">
        <v>152</v>
      </c>
      <c r="AS246" s="243">
        <f>VLOOKUP(B:B,[1]BRIDGESTONE!$B:$K,8,0)</f>
        <v>11517</v>
      </c>
      <c r="AT246" s="243">
        <v>525</v>
      </c>
      <c r="AU246" s="211" t="s">
        <v>3957</v>
      </c>
      <c r="AV246" s="197" t="s">
        <v>193</v>
      </c>
      <c r="AW246" s="134" t="str">
        <f>IFERROR(VLOOKUP(AV:AV,Q商品!B:E,4,0),"")</f>
        <v>2022年製 POTENZA Sport 225/40R18 92Y XL サマータイヤ 翌営業日発送</v>
      </c>
      <c r="AX246" s="134" t="str">
        <f>IFERROR(VLOOKUP(B:B,在庫!B:M,12,0),"")</f>
        <v>2023年製</v>
      </c>
      <c r="AY246" s="134">
        <f>VLOOKUP(B:B,在庫!B:K,10,0)</f>
        <v>1</v>
      </c>
      <c r="AZ246" s="244">
        <f>VLOOKUP(AL:AL,[1]BRIDGESTONE!$B:$AH,32,0)</f>
        <v>604463541</v>
      </c>
      <c r="BA246" s="244">
        <f>VLOOKUP(AL:AL,[1]BRIDGESTONE!$B:$AH,33,0)</f>
        <v>604463545</v>
      </c>
      <c r="BC246" s="11" t="s">
        <v>2055</v>
      </c>
    </row>
    <row r="247" spans="1:55" s="11" customFormat="1" ht="19.5" customHeight="1">
      <c r="A247" s="247">
        <f t="shared" si="61"/>
        <v>1</v>
      </c>
      <c r="B247" s="261">
        <f t="shared" si="62"/>
        <v>2254517119559</v>
      </c>
      <c r="C247" s="235">
        <f>VLOOKUP(B:B,[1]BRIDGESTONE!$B:$K,9,0)</f>
        <v>0</v>
      </c>
      <c r="D247" s="11" t="s">
        <v>5340</v>
      </c>
      <c r="E247" s="11" t="s">
        <v>1723</v>
      </c>
      <c r="F247" s="245" t="s">
        <v>399</v>
      </c>
      <c r="G247" s="134"/>
      <c r="H247" s="132"/>
      <c r="I247" s="243">
        <f>VLOOKUP(B:B,[1]BRIDGESTONE!$B:$K,10,0)</f>
        <v>1</v>
      </c>
      <c r="J247" s="132"/>
      <c r="K247" s="133" t="s">
        <v>1967</v>
      </c>
      <c r="L247" s="133">
        <v>24</v>
      </c>
      <c r="M247" s="135"/>
      <c r="N247" s="236"/>
      <c r="O247" s="236"/>
      <c r="P247" s="237"/>
      <c r="Q247" s="238">
        <f t="shared" si="63"/>
        <v>-477.27272727272725</v>
      </c>
      <c r="R247" s="144">
        <f t="shared" si="64"/>
        <v>24.056000000000001</v>
      </c>
      <c r="S247" s="248">
        <v>1074476337</v>
      </c>
      <c r="T247" s="304" t="s">
        <v>8035</v>
      </c>
      <c r="U247" s="194">
        <f t="shared" ref="U247:U310" si="79">W247-V247</f>
        <v>0</v>
      </c>
      <c r="W247" s="239"/>
      <c r="X247" s="136">
        <f t="shared" si="65"/>
        <v>11004</v>
      </c>
      <c r="Y247" s="240">
        <f t="shared" si="66"/>
        <v>-477.27272727272725</v>
      </c>
      <c r="Z247" s="142" t="str">
        <f t="shared" si="67"/>
        <v/>
      </c>
      <c r="AA247" s="137">
        <f t="shared" si="68"/>
        <v>24.056000000000001</v>
      </c>
      <c r="AB247" s="145"/>
      <c r="AC247" s="189">
        <f t="shared" si="77"/>
        <v>0</v>
      </c>
      <c r="AD247" s="187">
        <f t="shared" si="78"/>
        <v>0</v>
      </c>
      <c r="AE247" s="129">
        <f t="shared" si="69"/>
        <v>0</v>
      </c>
      <c r="AF247" s="130">
        <f t="shared" si="70"/>
        <v>0</v>
      </c>
      <c r="AG247" s="131" t="str">
        <f t="shared" si="71"/>
        <v/>
      </c>
      <c r="AH247" s="138">
        <f t="shared" si="72"/>
        <v>0</v>
      </c>
      <c r="AI247" s="139" t="str">
        <f t="shared" si="73"/>
        <v/>
      </c>
      <c r="AJ247" s="139" t="str">
        <f t="shared" si="74"/>
        <v/>
      </c>
      <c r="AL247" s="197">
        <v>2254517119559</v>
      </c>
      <c r="AM247" s="197" t="s">
        <v>152</v>
      </c>
      <c r="AN247" s="197" t="s">
        <v>152</v>
      </c>
      <c r="AO247" s="241" t="s">
        <v>1177</v>
      </c>
      <c r="AP247" s="242" t="s">
        <v>927</v>
      </c>
      <c r="AQ247" s="242" t="s">
        <v>37</v>
      </c>
      <c r="AR247" s="242" t="s">
        <v>152</v>
      </c>
      <c r="AS247" s="243">
        <v>11004</v>
      </c>
      <c r="AT247" s="243">
        <v>525</v>
      </c>
      <c r="AU247" s="211" t="s">
        <v>3957</v>
      </c>
      <c r="AV247" s="197" t="s">
        <v>194</v>
      </c>
      <c r="AW247" s="134" t="str">
        <f>IFERROR(VLOOKUP(AV:AV,Q商品!B:E,4,0),"")</f>
        <v>2022年製 POTENZA Sport 225/45R17 94Y XL サマータイヤ 翌営業日発送</v>
      </c>
      <c r="AX247" s="134" t="str">
        <f>IFERROR(VLOOKUP(B:B,在庫!B:M,12,0),"")</f>
        <v>2022年製</v>
      </c>
      <c r="AY247" s="134">
        <f>VLOOKUP(B:B,在庫!B:K,10,0)</f>
        <v>1</v>
      </c>
      <c r="AZ247" s="244">
        <v>604463540</v>
      </c>
      <c r="BA247" s="244">
        <v>604463544</v>
      </c>
      <c r="BC247" s="11" t="s">
        <v>150</v>
      </c>
    </row>
    <row r="248" spans="1:55" s="11" customFormat="1" ht="19.5" customHeight="1">
      <c r="A248" s="247">
        <f t="shared" si="61"/>
        <v>1</v>
      </c>
      <c r="B248" s="261">
        <f t="shared" si="62"/>
        <v>2454018119557</v>
      </c>
      <c r="C248" s="235">
        <f>VLOOKUP(B:B,[1]BRIDGESTONE!$B:$K,9,0)</f>
        <v>81</v>
      </c>
      <c r="D248" s="11" t="s">
        <v>5340</v>
      </c>
      <c r="E248" s="11" t="s">
        <v>1721</v>
      </c>
      <c r="F248" s="322" t="s">
        <v>8460</v>
      </c>
      <c r="G248" s="134"/>
      <c r="H248" s="132"/>
      <c r="I248" s="243">
        <f>VLOOKUP(B:B,[1]BRIDGESTONE!$B:$K,10,0)</f>
        <v>19</v>
      </c>
      <c r="J248" s="132">
        <v>495</v>
      </c>
      <c r="K248" s="133" t="s">
        <v>1967</v>
      </c>
      <c r="L248" s="133">
        <v>26</v>
      </c>
      <c r="M248" s="135" t="s">
        <v>2024</v>
      </c>
      <c r="N248" s="236" t="s">
        <v>8650</v>
      </c>
      <c r="O248" s="236" t="s">
        <v>2381</v>
      </c>
      <c r="P248" s="237">
        <v>27700</v>
      </c>
      <c r="Q248" s="238">
        <f t="shared" si="63"/>
        <v>24227.272727272724</v>
      </c>
      <c r="R248" s="144">
        <f t="shared" si="64"/>
        <v>0.32493433395872412</v>
      </c>
      <c r="S248" s="248">
        <v>1074476338</v>
      </c>
      <c r="T248" s="304" t="s">
        <v>8037</v>
      </c>
      <c r="U248" s="194">
        <f t="shared" si="79"/>
        <v>27700</v>
      </c>
      <c r="W248" s="239">
        <v>27700</v>
      </c>
      <c r="X248" s="136">
        <f t="shared" si="65"/>
        <v>16355</v>
      </c>
      <c r="Y248" s="240">
        <f t="shared" si="66"/>
        <v>24227.272727272724</v>
      </c>
      <c r="Z248" s="142">
        <f t="shared" si="67"/>
        <v>0.11764044943820218</v>
      </c>
      <c r="AA248" s="137">
        <f t="shared" si="68"/>
        <v>0.32493433395872412</v>
      </c>
      <c r="AB248" s="145" t="s">
        <v>8643</v>
      </c>
      <c r="AC248" s="189">
        <f t="shared" si="77"/>
        <v>27156</v>
      </c>
      <c r="AD248" s="187">
        <f t="shared" si="78"/>
        <v>29841</v>
      </c>
      <c r="AE248" s="129">
        <f t="shared" si="69"/>
        <v>2685.69</v>
      </c>
      <c r="AF248" s="130">
        <f t="shared" si="70"/>
        <v>544.69000000000005</v>
      </c>
      <c r="AG248" s="131">
        <f t="shared" si="71"/>
        <v>1.8253074628866328E-2</v>
      </c>
      <c r="AH248" s="138">
        <f t="shared" si="72"/>
        <v>2141</v>
      </c>
      <c r="AI248" s="139">
        <f t="shared" si="73"/>
        <v>7.1746925371133669E-2</v>
      </c>
      <c r="AJ248" s="139">
        <f t="shared" si="74"/>
        <v>0.30668125932985779</v>
      </c>
      <c r="AL248" s="197">
        <v>2454018119557</v>
      </c>
      <c r="AM248" s="197" t="s">
        <v>152</v>
      </c>
      <c r="AN248" s="197" t="s">
        <v>152</v>
      </c>
      <c r="AO248" s="241" t="s">
        <v>1177</v>
      </c>
      <c r="AP248" s="242" t="s">
        <v>813</v>
      </c>
      <c r="AQ248" s="242" t="s">
        <v>83</v>
      </c>
      <c r="AR248" s="242" t="s">
        <v>152</v>
      </c>
      <c r="AS248" s="243">
        <f>VLOOKUP(B:B,[1]BRIDGESTONE!$B:$K,8,0)</f>
        <v>16355</v>
      </c>
      <c r="AT248" s="243">
        <v>1050</v>
      </c>
      <c r="AU248" s="211" t="s">
        <v>3957</v>
      </c>
      <c r="AV248" s="197" t="s">
        <v>196</v>
      </c>
      <c r="AW248" s="134" t="str">
        <f>IFERROR(VLOOKUP(AV:AV,Q商品!B:E,4,0),"")</f>
        <v>2023年製 POTENZA Sport 245/40R18 97Y XL サマータイヤ 翌営業日発送</v>
      </c>
      <c r="AX248" s="134" t="str">
        <f>IFERROR(VLOOKUP(B:B,在庫!B:M,12,0),"")</f>
        <v>2023年製</v>
      </c>
      <c r="AY248" s="134">
        <f>VLOOKUP(B:B,在庫!B:K,10,0)</f>
        <v>1</v>
      </c>
      <c r="AZ248" s="244">
        <f>VLOOKUP(AL:AL,[1]BRIDGESTONE!$B:$AH,32,0)</f>
        <v>604463543</v>
      </c>
      <c r="BA248" s="244">
        <f>VLOOKUP(AL:AL,[1]BRIDGESTONE!$B:$AH,33,0)</f>
        <v>604463547</v>
      </c>
      <c r="BC248" s="11" t="s">
        <v>2055</v>
      </c>
    </row>
    <row r="249" spans="1:55" s="11" customFormat="1" ht="19.5" customHeight="1">
      <c r="A249" s="250">
        <f t="shared" si="61"/>
        <v>1</v>
      </c>
      <c r="B249" s="261">
        <f t="shared" si="62"/>
        <v>2054517119555</v>
      </c>
      <c r="C249" s="235">
        <f>VLOOKUP(B:B,[1]BRIDGESTONE!$B:$K,9,0)</f>
        <v>6</v>
      </c>
      <c r="D249" s="154" t="s">
        <v>6919</v>
      </c>
      <c r="E249" s="11" t="s">
        <v>8620</v>
      </c>
      <c r="F249" s="328" t="s">
        <v>8621</v>
      </c>
      <c r="G249" s="134"/>
      <c r="H249" s="132"/>
      <c r="I249" s="243">
        <f>VLOOKUP(B:B,[1]BRIDGESTONE!$B:$K,10,0)</f>
        <v>134</v>
      </c>
      <c r="J249" s="132"/>
      <c r="K249" s="133" t="s">
        <v>6922</v>
      </c>
      <c r="M249" s="159"/>
      <c r="N249" s="251"/>
      <c r="O249" s="251"/>
      <c r="P249" s="252"/>
      <c r="Q249" s="238">
        <f t="shared" si="63"/>
        <v>-477.27272727272725</v>
      </c>
      <c r="R249" s="144">
        <f t="shared" si="64"/>
        <v>31.613523809523812</v>
      </c>
      <c r="S249" s="253"/>
      <c r="T249" s="307"/>
      <c r="U249" s="194">
        <f t="shared" si="79"/>
        <v>0</v>
      </c>
      <c r="W249" s="184"/>
      <c r="X249" s="136">
        <f t="shared" si="65"/>
        <v>14611</v>
      </c>
      <c r="Y249" s="240">
        <f t="shared" si="66"/>
        <v>-477.27272727272725</v>
      </c>
      <c r="Z249" s="142" t="str">
        <f t="shared" si="67"/>
        <v/>
      </c>
      <c r="AA249" s="137">
        <f t="shared" si="68"/>
        <v>31.613523809523812</v>
      </c>
      <c r="AB249" s="145" t="s">
        <v>6998</v>
      </c>
      <c r="AC249" s="189">
        <f t="shared" si="77"/>
        <v>0</v>
      </c>
      <c r="AD249" s="187">
        <f t="shared" si="78"/>
        <v>0</v>
      </c>
      <c r="AE249" s="129">
        <f t="shared" si="69"/>
        <v>0</v>
      </c>
      <c r="AF249" s="130">
        <f t="shared" si="70"/>
        <v>0</v>
      </c>
      <c r="AG249" s="131" t="str">
        <f t="shared" si="71"/>
        <v/>
      </c>
      <c r="AH249" s="138">
        <f t="shared" si="72"/>
        <v>0</v>
      </c>
      <c r="AI249" s="139" t="str">
        <f t="shared" si="73"/>
        <v/>
      </c>
      <c r="AJ249" s="139" t="str">
        <f t="shared" si="74"/>
        <v/>
      </c>
      <c r="AL249" s="197">
        <v>2054517119555</v>
      </c>
      <c r="AM249" s="200" t="s">
        <v>152</v>
      </c>
      <c r="AN249" s="201" t="s">
        <v>152</v>
      </c>
      <c r="AO249" s="140" t="s">
        <v>1177</v>
      </c>
      <c r="AP249" s="337" t="s">
        <v>8735</v>
      </c>
      <c r="AQ249" s="134" t="s">
        <v>62</v>
      </c>
      <c r="AR249" s="140" t="s">
        <v>152</v>
      </c>
      <c r="AS249" s="133">
        <v>14611</v>
      </c>
      <c r="AT249" s="243">
        <v>525</v>
      </c>
      <c r="AU249" s="211" t="s">
        <v>3957</v>
      </c>
      <c r="AV249" s="196"/>
      <c r="AW249" s="134" t="str">
        <f>IFERROR(VLOOKUP(AV:AV,Q商品!B:E,4,0),"")</f>
        <v/>
      </c>
      <c r="AX249" s="134" t="str">
        <f>IFERROR(VLOOKUP(B:B,在庫!B:M,12,0),"")</f>
        <v>2023年製</v>
      </c>
      <c r="AY249" s="134">
        <f>VLOOKUP(B:B,在庫!B:K,10,0)</f>
        <v>1</v>
      </c>
      <c r="AZ249" s="244" t="e">
        <f>VLOOKUP(AL:AL,[1]DUNLOP!$B:$AH,32,0)</f>
        <v>#N/A</v>
      </c>
      <c r="BA249" s="244" t="e">
        <f>VLOOKUP(AL:AL,[1]DUNLOP!$B:$AH,33,0)</f>
        <v>#N/A</v>
      </c>
      <c r="BC249" s="11" t="e">
        <v>#N/A</v>
      </c>
    </row>
    <row r="250" spans="1:55" s="11" customFormat="1" ht="19.5" customHeight="1">
      <c r="A250" s="250">
        <f t="shared" si="61"/>
        <v>1</v>
      </c>
      <c r="B250" s="261">
        <f t="shared" si="62"/>
        <v>2353519119557</v>
      </c>
      <c r="C250" s="235">
        <f>VLOOKUP(B:B,[1]BRIDGESTONE!$B:$K,9,0)</f>
        <v>0</v>
      </c>
      <c r="D250" s="154" t="s">
        <v>6919</v>
      </c>
      <c r="E250" s="11" t="s">
        <v>8619</v>
      </c>
      <c r="F250" s="328" t="s">
        <v>8622</v>
      </c>
      <c r="G250" s="134"/>
      <c r="H250" s="132"/>
      <c r="I250" s="243">
        <f>VLOOKUP(B:B,[1]BRIDGESTONE!$B:$K,10,0)</f>
        <v>32</v>
      </c>
      <c r="J250" s="132"/>
      <c r="K250" s="133" t="s">
        <v>6922</v>
      </c>
      <c r="M250" s="159"/>
      <c r="N250" s="251"/>
      <c r="O250" s="251"/>
      <c r="P250" s="252"/>
      <c r="Q250" s="238">
        <f t="shared" si="63"/>
        <v>-954.5454545454545</v>
      </c>
      <c r="R250" s="144">
        <f t="shared" si="64"/>
        <v>19.480000000000004</v>
      </c>
      <c r="S250" s="253"/>
      <c r="T250" s="307"/>
      <c r="U250" s="194">
        <f t="shared" si="79"/>
        <v>0</v>
      </c>
      <c r="W250" s="184"/>
      <c r="X250" s="136">
        <f t="shared" si="65"/>
        <v>17640</v>
      </c>
      <c r="Y250" s="240">
        <f t="shared" si="66"/>
        <v>-954.5454545454545</v>
      </c>
      <c r="Z250" s="142" t="str">
        <f t="shared" si="67"/>
        <v/>
      </c>
      <c r="AA250" s="137">
        <f t="shared" si="68"/>
        <v>19.480000000000004</v>
      </c>
      <c r="AB250" s="145" t="s">
        <v>6998</v>
      </c>
      <c r="AC250" s="189">
        <f t="shared" si="77"/>
        <v>0</v>
      </c>
      <c r="AD250" s="187">
        <f t="shared" si="78"/>
        <v>0</v>
      </c>
      <c r="AE250" s="129">
        <f t="shared" si="69"/>
        <v>0</v>
      </c>
      <c r="AF250" s="130">
        <f t="shared" si="70"/>
        <v>0</v>
      </c>
      <c r="AG250" s="131" t="str">
        <f t="shared" si="71"/>
        <v/>
      </c>
      <c r="AH250" s="138">
        <f t="shared" si="72"/>
        <v>0</v>
      </c>
      <c r="AI250" s="139" t="str">
        <f t="shared" si="73"/>
        <v/>
      </c>
      <c r="AJ250" s="139" t="str">
        <f t="shared" si="74"/>
        <v/>
      </c>
      <c r="AL250" s="197">
        <v>2353519119557</v>
      </c>
      <c r="AM250" s="200" t="s">
        <v>152</v>
      </c>
      <c r="AN250" s="201" t="s">
        <v>152</v>
      </c>
      <c r="AO250" s="140" t="s">
        <v>1177</v>
      </c>
      <c r="AP250" s="337" t="s">
        <v>1138</v>
      </c>
      <c r="AQ250" s="134" t="s">
        <v>125</v>
      </c>
      <c r="AR250" s="140" t="s">
        <v>152</v>
      </c>
      <c r="AS250" s="133">
        <v>17640</v>
      </c>
      <c r="AT250" s="140">
        <v>1050</v>
      </c>
      <c r="AU250" s="211" t="s">
        <v>3957</v>
      </c>
      <c r="AV250" s="196"/>
      <c r="AW250" s="134" t="str">
        <f>IFERROR(VLOOKUP(AV:AV,Q商品!B:E,4,0),"")</f>
        <v/>
      </c>
      <c r="AX250" s="134" t="str">
        <f>IFERROR(VLOOKUP(B:B,在庫!B:M,12,0),"")</f>
        <v>2023年製</v>
      </c>
      <c r="AY250" s="134">
        <f>VLOOKUP(B:B,在庫!B:K,10,0)</f>
        <v>1</v>
      </c>
      <c r="AZ250" s="244" t="e">
        <f>VLOOKUP(AL:AL,[1]DUNLOP!$B:$AH,32,0)</f>
        <v>#N/A</v>
      </c>
      <c r="BA250" s="244" t="e">
        <f>VLOOKUP(AL:AL,[1]DUNLOP!$B:$AH,33,0)</f>
        <v>#N/A</v>
      </c>
      <c r="BC250" s="11" t="e">
        <v>#N/A</v>
      </c>
    </row>
    <row r="251" spans="1:55" s="11" customFormat="1" ht="19.5" customHeight="1">
      <c r="A251" s="11">
        <f t="shared" si="61"/>
        <v>1</v>
      </c>
      <c r="B251" s="249">
        <f t="shared" si="62"/>
        <v>1556514119190</v>
      </c>
      <c r="C251" s="235">
        <f>VLOOKUP(B:B,[1]BRIDGESTONE!$B:$K,9,0)</f>
        <v>12</v>
      </c>
      <c r="D251" s="11" t="s">
        <v>5340</v>
      </c>
      <c r="E251" s="11" t="s">
        <v>1703</v>
      </c>
      <c r="F251" s="310" t="s">
        <v>7297</v>
      </c>
      <c r="G251" s="134"/>
      <c r="H251" s="132"/>
      <c r="I251" s="235">
        <f>VLOOKUP(B:B,[1]BRIDGESTONE!$B:$K,10,0)</f>
        <v>16</v>
      </c>
      <c r="J251" s="132">
        <v>34</v>
      </c>
      <c r="K251" s="133" t="s">
        <v>1968</v>
      </c>
      <c r="L251" s="133">
        <v>1</v>
      </c>
      <c r="M251" s="135" t="s">
        <v>3907</v>
      </c>
      <c r="N251" s="236" t="s">
        <v>4005</v>
      </c>
      <c r="O251" s="236" t="s">
        <v>4006</v>
      </c>
      <c r="P251" s="237">
        <v>8947</v>
      </c>
      <c r="Q251" s="238">
        <f t="shared" si="63"/>
        <v>7656.363636363636</v>
      </c>
      <c r="R251" s="144">
        <f t="shared" si="64"/>
        <v>0.11067442412728565</v>
      </c>
      <c r="S251" s="197">
        <v>1074476724</v>
      </c>
      <c r="T251" s="306" t="s">
        <v>8038</v>
      </c>
      <c r="U251" s="194">
        <f t="shared" si="79"/>
        <v>8947</v>
      </c>
      <c r="W251" s="239">
        <v>8947</v>
      </c>
      <c r="X251" s="136">
        <f t="shared" si="65"/>
        <v>6809</v>
      </c>
      <c r="Y251" s="240">
        <f t="shared" si="66"/>
        <v>7656.363636363636</v>
      </c>
      <c r="Z251" s="142">
        <f t="shared" si="67"/>
        <v>0.24570246865710232</v>
      </c>
      <c r="AA251" s="137">
        <f t="shared" si="68"/>
        <v>0.11067442412728565</v>
      </c>
      <c r="AB251" s="145" t="s">
        <v>8643</v>
      </c>
      <c r="AC251" s="189">
        <f t="shared" si="77"/>
        <v>8771</v>
      </c>
      <c r="AD251" s="187">
        <f t="shared" si="78"/>
        <v>9638</v>
      </c>
      <c r="AE251" s="129">
        <f t="shared" si="69"/>
        <v>867.42</v>
      </c>
      <c r="AF251" s="130">
        <f t="shared" si="70"/>
        <v>176.41999999999996</v>
      </c>
      <c r="AG251" s="131">
        <f t="shared" si="71"/>
        <v>1.830462751608217E-2</v>
      </c>
      <c r="AH251" s="138">
        <f t="shared" si="72"/>
        <v>691</v>
      </c>
      <c r="AI251" s="139">
        <f t="shared" si="73"/>
        <v>7.169537248391783E-2</v>
      </c>
      <c r="AJ251" s="139">
        <f t="shared" si="74"/>
        <v>9.2369796611203481E-2</v>
      </c>
      <c r="AL251" s="197">
        <v>1556514119190</v>
      </c>
      <c r="AM251" s="197">
        <v>4961914455408</v>
      </c>
      <c r="AN251" s="197" t="s">
        <v>1483</v>
      </c>
      <c r="AO251" s="241" t="s">
        <v>21</v>
      </c>
      <c r="AP251" s="242" t="s">
        <v>865</v>
      </c>
      <c r="AQ251" s="242" t="s">
        <v>104</v>
      </c>
      <c r="AR251" s="242" t="s">
        <v>152</v>
      </c>
      <c r="AS251" s="243">
        <f>VLOOKUP(B:B,[1]BRIDGESTONE!$B:$K,8,0)</f>
        <v>6809</v>
      </c>
      <c r="AT251" s="243">
        <v>525</v>
      </c>
      <c r="AU251" s="211" t="s">
        <v>3956</v>
      </c>
      <c r="AV251" s="197" t="s">
        <v>197</v>
      </c>
      <c r="AW251" s="134" t="str">
        <f>IFERROR(VLOOKUP(AV:AV,Q商品!B:E,4,0),"")</f>
        <v>2022年製以降 GR-Leggera 155/65R14 75H サマータイヤ 翌営業日発送</v>
      </c>
      <c r="AX251" s="134" t="str">
        <f>IFERROR(VLOOKUP(B:B,在庫!B:M,12,0),"")</f>
        <v>2023年製</v>
      </c>
      <c r="AY251" s="134">
        <f>VLOOKUP(B:B,在庫!B:K,10,0)</f>
        <v>1</v>
      </c>
      <c r="AZ251" s="244" t="str">
        <f>VLOOKUP(AL:AL,[1]BRIDGESTONE!$B:$AH,32,0)</f>
        <v/>
      </c>
      <c r="BA251" s="244" t="str">
        <f>VLOOKUP(AL:AL,[1]BRIDGESTONE!$B:$AH,33,0)</f>
        <v/>
      </c>
      <c r="BC251" s="11" t="s">
        <v>2055</v>
      </c>
    </row>
    <row r="252" spans="1:55" s="11" customFormat="1" ht="19.5" customHeight="1">
      <c r="A252" s="11">
        <f t="shared" si="61"/>
        <v>1</v>
      </c>
      <c r="B252" s="249">
        <f t="shared" si="62"/>
        <v>1655514119190</v>
      </c>
      <c r="C252" s="235">
        <f>VLOOKUP(B:B,[1]BRIDGESTONE!$B:$K,9,0)</f>
        <v>1</v>
      </c>
      <c r="D252" s="11" t="s">
        <v>5340</v>
      </c>
      <c r="E252" s="11" t="s">
        <v>1702</v>
      </c>
      <c r="F252" s="322" t="s">
        <v>8461</v>
      </c>
      <c r="G252" s="134"/>
      <c r="H252" s="132"/>
      <c r="I252" s="235">
        <f>VLOOKUP(B:B,[1]BRIDGESTONE!$B:$K,10,0)</f>
        <v>2</v>
      </c>
      <c r="J252" s="132"/>
      <c r="K252" s="133" t="s">
        <v>1968</v>
      </c>
      <c r="L252" s="133">
        <v>2</v>
      </c>
      <c r="M252" s="135"/>
      <c r="N252" s="236"/>
      <c r="O252" s="236"/>
      <c r="P252" s="237"/>
      <c r="Q252" s="238">
        <f t="shared" si="63"/>
        <v>-477.27272727272725</v>
      </c>
      <c r="R252" s="144">
        <f t="shared" si="64"/>
        <v>18.390476190476193</v>
      </c>
      <c r="S252" s="197">
        <v>1074476722</v>
      </c>
      <c r="T252" s="305" t="s">
        <v>8039</v>
      </c>
      <c r="U252" s="194">
        <f t="shared" si="79"/>
        <v>0</v>
      </c>
      <c r="W252" s="239"/>
      <c r="X252" s="136">
        <f t="shared" si="65"/>
        <v>8300</v>
      </c>
      <c r="Y252" s="240">
        <f t="shared" si="66"/>
        <v>-477.27272727272725</v>
      </c>
      <c r="Z252" s="142" t="str">
        <f t="shared" si="67"/>
        <v/>
      </c>
      <c r="AA252" s="137">
        <f t="shared" si="68"/>
        <v>18.390476190476193</v>
      </c>
      <c r="AB252" s="145"/>
      <c r="AC252" s="189">
        <f t="shared" si="77"/>
        <v>0</v>
      </c>
      <c r="AD252" s="187">
        <f t="shared" si="78"/>
        <v>0</v>
      </c>
      <c r="AE252" s="129">
        <f t="shared" si="69"/>
        <v>0</v>
      </c>
      <c r="AF252" s="130">
        <f t="shared" si="70"/>
        <v>0</v>
      </c>
      <c r="AG252" s="131" t="str">
        <f t="shared" si="71"/>
        <v/>
      </c>
      <c r="AH252" s="138">
        <f t="shared" si="72"/>
        <v>0</v>
      </c>
      <c r="AI252" s="139" t="str">
        <f t="shared" si="73"/>
        <v/>
      </c>
      <c r="AJ252" s="139" t="str">
        <f t="shared" si="74"/>
        <v/>
      </c>
      <c r="AL252" s="197">
        <v>1655514119190</v>
      </c>
      <c r="AM252" s="197">
        <v>4961914455415</v>
      </c>
      <c r="AN252" s="197" t="s">
        <v>1444</v>
      </c>
      <c r="AO252" s="241" t="s">
        <v>21</v>
      </c>
      <c r="AP252" s="242" t="s">
        <v>846</v>
      </c>
      <c r="AQ252" s="242" t="s">
        <v>111</v>
      </c>
      <c r="AR252" s="242" t="s">
        <v>152</v>
      </c>
      <c r="AS252" s="243">
        <v>8300</v>
      </c>
      <c r="AT252" s="243">
        <v>525</v>
      </c>
      <c r="AU252" s="211" t="s">
        <v>3956</v>
      </c>
      <c r="AV252" s="197" t="s">
        <v>198</v>
      </c>
      <c r="AW252" s="134" t="str">
        <f>IFERROR(VLOOKUP(AV:AV,Q商品!B:E,4,0),"")</f>
        <v>2022年製 GR-Leggera 165/55R14 72V サマータイヤ 翌営業日発送</v>
      </c>
      <c r="AX252" s="134" t="str">
        <f>IFERROR(VLOOKUP(B:B,在庫!B:M,12,0),"")</f>
        <v>2022年製</v>
      </c>
      <c r="AY252" s="134">
        <f>VLOOKUP(B:B,在庫!B:K,10,0)</f>
        <v>1</v>
      </c>
      <c r="AZ252" s="244">
        <v>604472989</v>
      </c>
      <c r="BA252" s="244">
        <v>604473035</v>
      </c>
      <c r="BC252" s="11" t="s">
        <v>2055</v>
      </c>
    </row>
    <row r="253" spans="1:55" s="11" customFormat="1" ht="19.5" customHeight="1">
      <c r="A253" s="11">
        <f t="shared" si="61"/>
        <v>1</v>
      </c>
      <c r="B253" s="249">
        <f t="shared" si="62"/>
        <v>1655515119199</v>
      </c>
      <c r="C253" s="235">
        <f>VLOOKUP(B:B,[1]BRIDGESTONE!$B:$K,9,0)</f>
        <v>0</v>
      </c>
      <c r="D253" s="11" t="s">
        <v>5340</v>
      </c>
      <c r="E253" s="11" t="s">
        <v>1704</v>
      </c>
      <c r="F253" s="310" t="s">
        <v>2382</v>
      </c>
      <c r="G253" s="134"/>
      <c r="H253" s="132"/>
      <c r="I253" s="235">
        <f>VLOOKUP(B:B,[1]BRIDGESTONE!$B:$K,10,0)</f>
        <v>20</v>
      </c>
      <c r="J253" s="132">
        <v>30</v>
      </c>
      <c r="K253" s="133" t="s">
        <v>1968</v>
      </c>
      <c r="L253" s="133">
        <v>3</v>
      </c>
      <c r="M253" s="135" t="s">
        <v>7136</v>
      </c>
      <c r="N253" s="236" t="s">
        <v>8651</v>
      </c>
      <c r="O253" s="236" t="s">
        <v>3936</v>
      </c>
      <c r="P253" s="237">
        <v>11640</v>
      </c>
      <c r="Q253" s="238">
        <f t="shared" si="63"/>
        <v>10104.545454545454</v>
      </c>
      <c r="R253" s="144">
        <f t="shared" si="64"/>
        <v>9.3378317588843865E-2</v>
      </c>
      <c r="S253" s="197">
        <v>1074476614</v>
      </c>
      <c r="T253" s="305" t="s">
        <v>8040</v>
      </c>
      <c r="U253" s="194">
        <f t="shared" si="79"/>
        <v>10740</v>
      </c>
      <c r="V253" s="11">
        <v>900</v>
      </c>
      <c r="W253" s="239">
        <v>11640</v>
      </c>
      <c r="X253" s="136">
        <f t="shared" si="65"/>
        <v>9161</v>
      </c>
      <c r="Y253" s="240">
        <f t="shared" si="66"/>
        <v>10104.545454545454</v>
      </c>
      <c r="Z253" s="142">
        <f t="shared" si="67"/>
        <v>2.2988505747126409E-2</v>
      </c>
      <c r="AA253" s="137">
        <f t="shared" si="68"/>
        <v>9.3378317588843865E-2</v>
      </c>
      <c r="AB253" s="145">
        <v>1</v>
      </c>
      <c r="AC253" s="189">
        <f t="shared" si="77"/>
        <v>10529</v>
      </c>
      <c r="AD253" s="187">
        <f t="shared" si="78"/>
        <v>11570</v>
      </c>
      <c r="AE253" s="129">
        <f t="shared" si="69"/>
        <v>1041.3</v>
      </c>
      <c r="AF253" s="130">
        <f t="shared" si="70"/>
        <v>211.29999999999995</v>
      </c>
      <c r="AG253" s="131">
        <f t="shared" si="71"/>
        <v>1.8262748487467586E-2</v>
      </c>
      <c r="AH253" s="138">
        <f t="shared" si="72"/>
        <v>830</v>
      </c>
      <c r="AI253" s="139">
        <f t="shared" si="73"/>
        <v>7.1737251512532407E-2</v>
      </c>
      <c r="AJ253" s="139">
        <f t="shared" si="74"/>
        <v>7.5115569101376276E-2</v>
      </c>
      <c r="AL253" s="197">
        <v>1655515119199</v>
      </c>
      <c r="AM253" s="197">
        <v>4961914455422</v>
      </c>
      <c r="AN253" s="197" t="s">
        <v>1460</v>
      </c>
      <c r="AO253" s="241" t="s">
        <v>21</v>
      </c>
      <c r="AP253" s="242" t="s">
        <v>844</v>
      </c>
      <c r="AQ253" s="242" t="s">
        <v>109</v>
      </c>
      <c r="AR253" s="242" t="s">
        <v>152</v>
      </c>
      <c r="AS253" s="243">
        <f>VLOOKUP(B:B,[1]BRIDGESTONE!$B:$K,8,0)</f>
        <v>9161</v>
      </c>
      <c r="AT253" s="243">
        <v>525</v>
      </c>
      <c r="AU253" s="211" t="s">
        <v>3956</v>
      </c>
      <c r="AV253" s="197" t="s">
        <v>199</v>
      </c>
      <c r="AW253" s="134" t="str">
        <f>IFERROR(VLOOKUP(AV:AV,Q商品!B:E,4,0),"")</f>
        <v>2023年製 GR-Leggera 165/55R15 75V サマータイヤ 翌営業日発送</v>
      </c>
      <c r="AX253" s="134" t="str">
        <f>IFERROR(VLOOKUP(B:B,在庫!B:M,12,0),"")</f>
        <v>2023年製</v>
      </c>
      <c r="AY253" s="134">
        <f>VLOOKUP(B:B,在庫!B:K,10,0)</f>
        <v>1</v>
      </c>
      <c r="AZ253" s="244">
        <f>VLOOKUP(AL:AL,[1]BRIDGESTONE!$B:$AH,32,0)</f>
        <v>604472990</v>
      </c>
      <c r="BA253" s="244">
        <f>VLOOKUP(AL:AL,[1]BRIDGESTONE!$B:$AH,33,0)</f>
        <v>604473036</v>
      </c>
      <c r="BC253" s="11" t="s">
        <v>2055</v>
      </c>
    </row>
    <row r="254" spans="1:55" s="11" customFormat="1" ht="19.5" customHeight="1">
      <c r="A254" s="11">
        <f t="shared" si="61"/>
        <v>1</v>
      </c>
      <c r="B254" s="249">
        <f t="shared" si="62"/>
        <v>1956016119351</v>
      </c>
      <c r="C254" s="235">
        <f>VLOOKUP(B:B,[1]BRIDGESTONE!$B:$K,9,0)</f>
        <v>0</v>
      </c>
      <c r="D254" s="11" t="s">
        <v>5340</v>
      </c>
      <c r="E254" s="11" t="s">
        <v>1691</v>
      </c>
      <c r="F254" s="245" t="s">
        <v>382</v>
      </c>
      <c r="G254" s="134"/>
      <c r="H254" s="132"/>
      <c r="I254" s="235">
        <f>VLOOKUP(B:B,[1]BRIDGESTONE!$B:$K,10,0)</f>
        <v>3</v>
      </c>
      <c r="J254" s="132"/>
      <c r="K254" s="133" t="s">
        <v>1968</v>
      </c>
      <c r="L254" s="133">
        <v>5</v>
      </c>
      <c r="M254" s="135"/>
      <c r="N254" s="236"/>
      <c r="O254" s="236"/>
      <c r="P254" s="237"/>
      <c r="Q254" s="238">
        <f t="shared" si="63"/>
        <v>-477.27272727272725</v>
      </c>
      <c r="R254" s="144">
        <f t="shared" si="64"/>
        <v>25.74507619047619</v>
      </c>
      <c r="S254" s="197">
        <v>1074476460</v>
      </c>
      <c r="T254" s="303" t="s">
        <v>8041</v>
      </c>
      <c r="U254" s="194">
        <f t="shared" si="79"/>
        <v>0</v>
      </c>
      <c r="W254" s="239"/>
      <c r="X254" s="136">
        <f t="shared" si="65"/>
        <v>11810.15</v>
      </c>
      <c r="Y254" s="240">
        <f t="shared" si="66"/>
        <v>-477.27272727272725</v>
      </c>
      <c r="Z254" s="142" t="str">
        <f t="shared" si="67"/>
        <v/>
      </c>
      <c r="AA254" s="137">
        <f t="shared" si="68"/>
        <v>25.74507619047619</v>
      </c>
      <c r="AB254" s="145"/>
      <c r="AC254" s="189">
        <f t="shared" si="77"/>
        <v>0</v>
      </c>
      <c r="AD254" s="187">
        <f t="shared" si="78"/>
        <v>0</v>
      </c>
      <c r="AE254" s="129">
        <f t="shared" si="69"/>
        <v>0</v>
      </c>
      <c r="AF254" s="130">
        <f t="shared" si="70"/>
        <v>0</v>
      </c>
      <c r="AG254" s="131" t="str">
        <f t="shared" si="71"/>
        <v/>
      </c>
      <c r="AH254" s="138">
        <f t="shared" si="72"/>
        <v>0</v>
      </c>
      <c r="AI254" s="139" t="str">
        <f t="shared" si="73"/>
        <v/>
      </c>
      <c r="AJ254" s="139" t="str">
        <f t="shared" si="74"/>
        <v/>
      </c>
      <c r="AL254" s="197">
        <v>1956016119351</v>
      </c>
      <c r="AM254" s="197">
        <v>4961914452711</v>
      </c>
      <c r="AN254" s="197" t="s">
        <v>1443</v>
      </c>
      <c r="AO254" s="241" t="s">
        <v>20</v>
      </c>
      <c r="AP254" s="242" t="s">
        <v>1189</v>
      </c>
      <c r="AQ254" s="242" t="s">
        <v>46</v>
      </c>
      <c r="AR254" s="242">
        <v>21800</v>
      </c>
      <c r="AS254" s="243">
        <v>11810.15</v>
      </c>
      <c r="AT254" s="243">
        <v>525</v>
      </c>
      <c r="AU254" s="211" t="s">
        <v>3956</v>
      </c>
      <c r="AV254" s="197" t="s">
        <v>200</v>
      </c>
      <c r="AW254" s="134" t="str">
        <f>IFERROR(VLOOKUP(AV:AV,Q商品!B:E,4,0),"")</f>
        <v>2023年製 REGNO GRVII 195/60R16 89H サマータイヤ 翌営業日発送</v>
      </c>
      <c r="AX254" s="134" t="str">
        <f>IFERROR(VLOOKUP(B:B,在庫!B:M,12,0),"")</f>
        <v>2023年製</v>
      </c>
      <c r="AY254" s="134">
        <f>VLOOKUP(B:B,在庫!B:K,10,0)</f>
        <v>1</v>
      </c>
      <c r="AZ254" s="244">
        <v>604472995</v>
      </c>
      <c r="BA254" s="244">
        <v>604473041</v>
      </c>
      <c r="BC254" s="11" t="s">
        <v>150</v>
      </c>
    </row>
    <row r="255" spans="1:55" s="11" customFormat="1" ht="19.5" customHeight="1">
      <c r="A255" s="11">
        <f t="shared" si="61"/>
        <v>1</v>
      </c>
      <c r="B255" s="249">
        <f t="shared" si="62"/>
        <v>2055517119354</v>
      </c>
      <c r="C255" s="235">
        <f>VLOOKUP(B:B,[1]BRIDGESTONE!$B:$K,9,0)</f>
        <v>10</v>
      </c>
      <c r="D255" s="11" t="s">
        <v>5340</v>
      </c>
      <c r="E255" s="11" t="s">
        <v>1700</v>
      </c>
      <c r="F255" s="322" t="s">
        <v>8462</v>
      </c>
      <c r="G255" s="134"/>
      <c r="H255" s="132"/>
      <c r="I255" s="243">
        <f>VLOOKUP(B:B,[1]BRIDGESTONE!$B:$K,10,0)</f>
        <v>1</v>
      </c>
      <c r="J255" s="132"/>
      <c r="K255" s="133" t="s">
        <v>1968</v>
      </c>
      <c r="L255" s="133">
        <v>8</v>
      </c>
      <c r="M255" s="135"/>
      <c r="N255" s="236"/>
      <c r="O255" s="236"/>
      <c r="P255" s="237"/>
      <c r="Q255" s="238">
        <f t="shared" si="63"/>
        <v>-954.5454545454545</v>
      </c>
      <c r="R255" s="144">
        <f t="shared" si="64"/>
        <v>17.345371428571429</v>
      </c>
      <c r="S255" s="197">
        <v>1074475988</v>
      </c>
      <c r="T255" s="303" t="s">
        <v>8044</v>
      </c>
      <c r="U255" s="194">
        <f t="shared" si="79"/>
        <v>20400</v>
      </c>
      <c r="W255" s="239">
        <v>20400</v>
      </c>
      <c r="X255" s="136">
        <f t="shared" si="65"/>
        <v>15602.4</v>
      </c>
      <c r="Y255" s="240">
        <f t="shared" si="66"/>
        <v>17590.909090909088</v>
      </c>
      <c r="Z255" s="142" t="str">
        <f t="shared" si="67"/>
        <v/>
      </c>
      <c r="AA255" s="137">
        <f t="shared" si="68"/>
        <v>0.11304186046511616</v>
      </c>
      <c r="AB255" s="145"/>
      <c r="AC255" s="189">
        <f t="shared" si="77"/>
        <v>20000</v>
      </c>
      <c r="AD255" s="187">
        <f t="shared" si="78"/>
        <v>21978</v>
      </c>
      <c r="AE255" s="129">
        <f t="shared" si="69"/>
        <v>1978.02</v>
      </c>
      <c r="AF255" s="130">
        <f t="shared" si="70"/>
        <v>400.02</v>
      </c>
      <c r="AG255" s="131">
        <f t="shared" si="71"/>
        <v>1.8200928200928199E-2</v>
      </c>
      <c r="AH255" s="138">
        <f t="shared" si="72"/>
        <v>1578</v>
      </c>
      <c r="AI255" s="139">
        <f t="shared" si="73"/>
        <v>7.1799071799071801E-2</v>
      </c>
      <c r="AJ255" s="139">
        <f t="shared" si="74"/>
        <v>9.4840932264187966E-2</v>
      </c>
      <c r="AL255" s="197">
        <v>2055517119354</v>
      </c>
      <c r="AM255" s="197">
        <v>4961914455538</v>
      </c>
      <c r="AN255" s="197" t="s">
        <v>1428</v>
      </c>
      <c r="AO255" s="241" t="s">
        <v>20</v>
      </c>
      <c r="AP255" s="242" t="s">
        <v>1190</v>
      </c>
      <c r="AQ255" s="242" t="s">
        <v>65</v>
      </c>
      <c r="AR255" s="242">
        <v>28800</v>
      </c>
      <c r="AS255" s="243">
        <v>15602.4</v>
      </c>
      <c r="AT255" s="243">
        <v>1050</v>
      </c>
      <c r="AU255" s="211" t="s">
        <v>3956</v>
      </c>
      <c r="AV255" s="197" t="s">
        <v>203</v>
      </c>
      <c r="AW255" s="134" t="str">
        <f>IFERROR(VLOOKUP(AV:AV,Q商品!B:E,4,0),"")</f>
        <v>2023年製 REGNO GRVII 205/55R17 91V サマータイヤ 翌営業日発送</v>
      </c>
      <c r="AX255" s="134" t="str">
        <f>IFERROR(VLOOKUP(B:B,在庫!B:M,12,0),"")</f>
        <v>2023年製</v>
      </c>
      <c r="AY255" s="134">
        <f>VLOOKUP(B:B,在庫!B:K,10,0)</f>
        <v>1</v>
      </c>
      <c r="AZ255" s="244">
        <v>604472999</v>
      </c>
      <c r="BA255" s="244">
        <v>604473045</v>
      </c>
      <c r="BC255" s="11" t="s">
        <v>2055</v>
      </c>
    </row>
    <row r="256" spans="1:55" s="11" customFormat="1" ht="19.5" customHeight="1">
      <c r="A256" s="11">
        <f t="shared" si="61"/>
        <v>1</v>
      </c>
      <c r="B256" s="249">
        <f t="shared" si="62"/>
        <v>2056016119357</v>
      </c>
      <c r="C256" s="235">
        <f>VLOOKUP(B:B,[1]BRIDGESTONE!$B:$K,9,0)</f>
        <v>26</v>
      </c>
      <c r="D256" s="11" t="s">
        <v>5340</v>
      </c>
      <c r="E256" s="11" t="s">
        <v>1827</v>
      </c>
      <c r="F256" s="310" t="s">
        <v>7298</v>
      </c>
      <c r="G256" s="134"/>
      <c r="H256" s="132"/>
      <c r="I256" s="235">
        <f>VLOOKUP(B:B,[1]BRIDGESTONE!$B:$K,10,0)</f>
        <v>14</v>
      </c>
      <c r="J256" s="132">
        <v>64</v>
      </c>
      <c r="K256" s="133" t="s">
        <v>1968</v>
      </c>
      <c r="L256" s="133">
        <v>9</v>
      </c>
      <c r="M256" s="135" t="s">
        <v>3998</v>
      </c>
      <c r="N256" s="236">
        <v>16399</v>
      </c>
      <c r="O256" s="236">
        <v>0</v>
      </c>
      <c r="P256" s="237">
        <v>16399</v>
      </c>
      <c r="Q256" s="238">
        <f t="shared" si="63"/>
        <v>13953.636363636362</v>
      </c>
      <c r="R256" s="144">
        <f t="shared" si="64"/>
        <v>0.11614437422633386</v>
      </c>
      <c r="S256" s="197">
        <v>1074476457</v>
      </c>
      <c r="T256" s="303" t="s">
        <v>8045</v>
      </c>
      <c r="U256" s="194">
        <f t="shared" si="79"/>
        <v>16399</v>
      </c>
      <c r="W256" s="239">
        <v>16399</v>
      </c>
      <c r="X256" s="136">
        <f t="shared" si="65"/>
        <v>12333</v>
      </c>
      <c r="Y256" s="240">
        <f t="shared" si="66"/>
        <v>13953.636363636362</v>
      </c>
      <c r="Z256" s="142">
        <f t="shared" si="67"/>
        <v>7.7321787913897211E-2</v>
      </c>
      <c r="AA256" s="137">
        <f t="shared" si="68"/>
        <v>0.11614437422633386</v>
      </c>
      <c r="AB256" s="145"/>
      <c r="AC256" s="189">
        <f t="shared" si="77"/>
        <v>16077</v>
      </c>
      <c r="AD256" s="187">
        <f t="shared" si="78"/>
        <v>17667</v>
      </c>
      <c r="AE256" s="129">
        <f t="shared" si="69"/>
        <v>1590.03</v>
      </c>
      <c r="AF256" s="130">
        <f t="shared" si="70"/>
        <v>322.02999999999997</v>
      </c>
      <c r="AG256" s="131">
        <f t="shared" si="71"/>
        <v>1.8227769287371933E-2</v>
      </c>
      <c r="AH256" s="138">
        <f t="shared" si="72"/>
        <v>1268</v>
      </c>
      <c r="AI256" s="139">
        <f t="shared" si="73"/>
        <v>7.177223071262806E-2</v>
      </c>
      <c r="AJ256" s="139">
        <f t="shared" si="74"/>
        <v>9.7916604938961926E-2</v>
      </c>
      <c r="AL256" s="197">
        <v>2056016119357</v>
      </c>
      <c r="AM256" s="197">
        <v>4961914452728</v>
      </c>
      <c r="AN256" s="197" t="s">
        <v>1433</v>
      </c>
      <c r="AO256" s="241" t="s">
        <v>1434</v>
      </c>
      <c r="AP256" s="242" t="s">
        <v>1161</v>
      </c>
      <c r="AQ256" s="242" t="s">
        <v>47</v>
      </c>
      <c r="AR256" s="242">
        <v>23000</v>
      </c>
      <c r="AS256" s="243">
        <v>12333</v>
      </c>
      <c r="AT256" s="243">
        <v>1050</v>
      </c>
      <c r="AU256" s="211" t="s">
        <v>3956</v>
      </c>
      <c r="AV256" s="197" t="s">
        <v>204</v>
      </c>
      <c r="AW256" s="134" t="str">
        <f>IFERROR(VLOOKUP(AV:AV,Q商品!B:E,4,0),"")</f>
        <v>2022年製以降 REGNO GRVII 205/60R16 92H サマータイヤ 翌営業日発送</v>
      </c>
      <c r="AX256" s="134" t="str">
        <f>IFERROR(VLOOKUP(B:B,在庫!B:M,12,0),"")</f>
        <v>2022年製</v>
      </c>
      <c r="AY256" s="246">
        <f>VLOOKUP(B:B,在庫!B:K,10,0)</f>
        <v>1</v>
      </c>
      <c r="AZ256" s="244">
        <v>604472993</v>
      </c>
      <c r="BA256" s="244">
        <v>604473039</v>
      </c>
      <c r="BC256" s="11" t="s">
        <v>2055</v>
      </c>
    </row>
    <row r="257" spans="1:55" s="11" customFormat="1" ht="19.5" customHeight="1">
      <c r="A257" s="11">
        <f t="shared" si="61"/>
        <v>1</v>
      </c>
      <c r="B257" s="249">
        <f t="shared" si="62"/>
        <v>2155517119351</v>
      </c>
      <c r="C257" s="235">
        <f>VLOOKUP(B:B,[1]BRIDGESTONE!$B:$K,9,0)</f>
        <v>28</v>
      </c>
      <c r="D257" s="11" t="s">
        <v>5340</v>
      </c>
      <c r="E257" s="11" t="s">
        <v>1695</v>
      </c>
      <c r="F257" s="310" t="s">
        <v>7299</v>
      </c>
      <c r="G257" s="134"/>
      <c r="H257" s="132"/>
      <c r="I257" s="235">
        <f>VLOOKUP(B:B,[1]BRIDGESTONE!$B:$K,10,0)</f>
        <v>3</v>
      </c>
      <c r="J257" s="132">
        <v>97</v>
      </c>
      <c r="K257" s="133" t="s">
        <v>1968</v>
      </c>
      <c r="L257" s="133">
        <v>10</v>
      </c>
      <c r="M257" s="135" t="s">
        <v>7136</v>
      </c>
      <c r="N257" s="236" t="s">
        <v>8652</v>
      </c>
      <c r="O257" s="236" t="s">
        <v>3424</v>
      </c>
      <c r="P257" s="237">
        <v>20930</v>
      </c>
      <c r="Q257" s="238">
        <f t="shared" si="63"/>
        <v>18072.727272727272</v>
      </c>
      <c r="R257" s="144">
        <f t="shared" si="64"/>
        <v>0.1037144114688128</v>
      </c>
      <c r="S257" s="197">
        <v>1074476553</v>
      </c>
      <c r="T257" s="306" t="s">
        <v>8653</v>
      </c>
      <c r="U257" s="194">
        <f t="shared" si="79"/>
        <v>20030</v>
      </c>
      <c r="V257" s="11">
        <v>900</v>
      </c>
      <c r="W257" s="239">
        <v>20930</v>
      </c>
      <c r="X257" s="136">
        <f t="shared" si="65"/>
        <v>16198.325000000001</v>
      </c>
      <c r="Y257" s="240">
        <f t="shared" si="66"/>
        <v>18072.727272727272</v>
      </c>
      <c r="Z257" s="142">
        <f t="shared" si="67"/>
        <v>4.9875311720698257E-2</v>
      </c>
      <c r="AA257" s="137">
        <f t="shared" si="68"/>
        <v>0.1037144114688128</v>
      </c>
      <c r="AB257" s="145"/>
      <c r="AC257" s="190">
        <v>19156</v>
      </c>
      <c r="AD257" s="188">
        <v>21050</v>
      </c>
      <c r="AE257" s="129">
        <f t="shared" si="69"/>
        <v>1894.5</v>
      </c>
      <c r="AF257" s="130">
        <f t="shared" si="70"/>
        <v>874.5</v>
      </c>
      <c r="AG257" s="131">
        <f t="shared" si="71"/>
        <v>4.154394299287411E-2</v>
      </c>
      <c r="AH257" s="138">
        <f t="shared" si="72"/>
        <v>1020</v>
      </c>
      <c r="AI257" s="139">
        <f t="shared" si="73"/>
        <v>4.8456057007125894E-2</v>
      </c>
      <c r="AJ257" s="139">
        <f t="shared" si="74"/>
        <v>6.2170468475938691E-2</v>
      </c>
      <c r="AL257" s="197">
        <v>2155517119351</v>
      </c>
      <c r="AM257" s="197">
        <v>4961914455514</v>
      </c>
      <c r="AN257" s="197" t="s">
        <v>1417</v>
      </c>
      <c r="AO257" s="241" t="s">
        <v>20</v>
      </c>
      <c r="AP257" s="242" t="s">
        <v>1163</v>
      </c>
      <c r="AQ257" s="242" t="s">
        <v>66</v>
      </c>
      <c r="AR257" s="242">
        <v>29900</v>
      </c>
      <c r="AS257" s="243">
        <f>VLOOKUP(B:B,[1]BRIDGESTONE!$B:$K,8,0)</f>
        <v>16198.325000000001</v>
      </c>
      <c r="AT257" s="243">
        <v>1050</v>
      </c>
      <c r="AU257" s="211" t="s">
        <v>3956</v>
      </c>
      <c r="AV257" s="197" t="s">
        <v>205</v>
      </c>
      <c r="AW257" s="134" t="str">
        <f>IFERROR(VLOOKUP(AV:AV,Q商品!B:E,4,0),"")</f>
        <v>2023年製 GRVII 215/55R17 94V サマータイヤ 翌営業日発送</v>
      </c>
      <c r="AX257" s="134" t="str">
        <f>IFERROR(VLOOKUP(B:B,在庫!B:M,12,0),"")</f>
        <v>2023年製</v>
      </c>
      <c r="AY257" s="134">
        <f>VLOOKUP(B:B,在庫!B:K,10,0)</f>
        <v>1</v>
      </c>
      <c r="AZ257" s="244">
        <f>VLOOKUP(AL:AL,[1]BRIDGESTONE!$B:$AH,32,0)</f>
        <v>604472996</v>
      </c>
      <c r="BA257" s="244">
        <f>VLOOKUP(AL:AL,[1]BRIDGESTONE!$B:$AH,33,0)</f>
        <v>604473042</v>
      </c>
      <c r="BC257" s="11" t="s">
        <v>2055</v>
      </c>
    </row>
    <row r="258" spans="1:55" s="11" customFormat="1" ht="19.5" customHeight="1">
      <c r="A258" s="11">
        <f t="shared" si="61"/>
        <v>1</v>
      </c>
      <c r="B258" s="249">
        <f t="shared" si="62"/>
        <v>2156017119353</v>
      </c>
      <c r="C258" s="235">
        <f>VLOOKUP(B:B,[1]BRIDGESTONE!$B:$K,9,0)</f>
        <v>0</v>
      </c>
      <c r="D258" s="11" t="s">
        <v>5340</v>
      </c>
      <c r="E258" s="11" t="s">
        <v>1696</v>
      </c>
      <c r="F258" s="245" t="s">
        <v>395</v>
      </c>
      <c r="G258" s="134"/>
      <c r="H258" s="132"/>
      <c r="I258" s="243">
        <f>VLOOKUP(B:B,[1]BRIDGESTONE!$B:$K,10,0)</f>
        <v>2</v>
      </c>
      <c r="J258" s="132"/>
      <c r="K258" s="133" t="s">
        <v>1968</v>
      </c>
      <c r="L258" s="133">
        <v>12</v>
      </c>
      <c r="M258" s="135"/>
      <c r="N258" s="236"/>
      <c r="O258" s="236"/>
      <c r="P258" s="237"/>
      <c r="Q258" s="238">
        <f t="shared" si="63"/>
        <v>-954.5454545454545</v>
      </c>
      <c r="R258" s="144">
        <f t="shared" si="64"/>
        <v>15.869747619047619</v>
      </c>
      <c r="S258" s="197">
        <v>1074476499</v>
      </c>
      <c r="T258" s="303" t="s">
        <v>8047</v>
      </c>
      <c r="U258" s="194">
        <f t="shared" si="79"/>
        <v>0</v>
      </c>
      <c r="W258" s="239"/>
      <c r="X258" s="136">
        <f t="shared" si="65"/>
        <v>14193.85</v>
      </c>
      <c r="Y258" s="240">
        <f t="shared" si="66"/>
        <v>-954.5454545454545</v>
      </c>
      <c r="Z258" s="142" t="str">
        <f t="shared" si="67"/>
        <v/>
      </c>
      <c r="AA258" s="137">
        <f t="shared" si="68"/>
        <v>15.869747619047619</v>
      </c>
      <c r="AB258" s="145"/>
      <c r="AC258" s="189">
        <f t="shared" ref="AC258:AC266" si="80">ROUNDDOWN(U258/1.02,0)</f>
        <v>0</v>
      </c>
      <c r="AD258" s="187">
        <f t="shared" ref="AD258:AD266" si="81">ROUNDDOWN(AC258/0.91,0)</f>
        <v>0</v>
      </c>
      <c r="AE258" s="129">
        <f t="shared" si="69"/>
        <v>0</v>
      </c>
      <c r="AF258" s="130">
        <f t="shared" si="70"/>
        <v>0</v>
      </c>
      <c r="AG258" s="131" t="str">
        <f t="shared" si="71"/>
        <v/>
      </c>
      <c r="AH258" s="138">
        <f t="shared" si="72"/>
        <v>0</v>
      </c>
      <c r="AI258" s="139" t="str">
        <f t="shared" si="73"/>
        <v/>
      </c>
      <c r="AJ258" s="139" t="str">
        <f t="shared" si="74"/>
        <v/>
      </c>
      <c r="AL258" s="197">
        <v>2156017119353</v>
      </c>
      <c r="AM258" s="197">
        <v>4961914452759</v>
      </c>
      <c r="AN258" s="197" t="s">
        <v>1449</v>
      </c>
      <c r="AO258" s="241" t="s">
        <v>20</v>
      </c>
      <c r="AP258" s="242" t="s">
        <v>1180</v>
      </c>
      <c r="AQ258" s="242" t="s">
        <v>67</v>
      </c>
      <c r="AR258" s="242">
        <v>26200</v>
      </c>
      <c r="AS258" s="243">
        <v>14193.85</v>
      </c>
      <c r="AT258" s="243">
        <v>1050</v>
      </c>
      <c r="AU258" s="211" t="s">
        <v>3956</v>
      </c>
      <c r="AV258" s="197" t="s">
        <v>207</v>
      </c>
      <c r="AW258" s="134" t="str">
        <f>IFERROR(VLOOKUP(AV:AV,Q商品!B:E,4,0),"")</f>
        <v>2023年製 REGNO GRVII 215/60R17 96H サマータイヤ 翌営業日発送</v>
      </c>
      <c r="AX258" s="134" t="str">
        <f>IFERROR(VLOOKUP(B:B,在庫!B:M,12,0),"")</f>
        <v>2023年製</v>
      </c>
      <c r="AY258" s="246">
        <f>VLOOKUP(B:B,在庫!B:K,10,0)</f>
        <v>1</v>
      </c>
      <c r="AZ258" s="244">
        <v>604472997</v>
      </c>
      <c r="BA258" s="244">
        <v>604473043</v>
      </c>
      <c r="BC258" s="11" t="s">
        <v>150</v>
      </c>
    </row>
    <row r="259" spans="1:55" s="11" customFormat="1" ht="19.5" customHeight="1">
      <c r="A259" s="11">
        <f t="shared" ref="A259:A322" si="82">COUNTIF(E:E,E259)</f>
        <v>1</v>
      </c>
      <c r="B259" s="249">
        <f t="shared" ref="B259:B322" si="83">AL259</f>
        <v>2255518119357</v>
      </c>
      <c r="C259" s="235">
        <f>VLOOKUP(B:B,[1]BRIDGESTONE!$B:$K,9,0)</f>
        <v>0</v>
      </c>
      <c r="D259" s="11" t="s">
        <v>5340</v>
      </c>
      <c r="E259" s="11" t="s">
        <v>1697</v>
      </c>
      <c r="F259" s="245" t="s">
        <v>407</v>
      </c>
      <c r="G259" s="134"/>
      <c r="H259" s="132"/>
      <c r="I259" s="243">
        <f>VLOOKUP(B:B,[1]BRIDGESTONE!$B:$K,10,0)</f>
        <v>2</v>
      </c>
      <c r="J259" s="132"/>
      <c r="K259" s="133" t="s">
        <v>1968</v>
      </c>
      <c r="L259" s="133">
        <v>14</v>
      </c>
      <c r="M259" s="135"/>
      <c r="N259" s="236"/>
      <c r="O259" s="236"/>
      <c r="P259" s="237"/>
      <c r="Q259" s="238">
        <f t="shared" ref="Q259:Q322" si="84">(P259-AT259)/1.1</f>
        <v>-954.5454545454545</v>
      </c>
      <c r="R259" s="144">
        <f t="shared" ref="R259:R322" si="85">IFERROR((Q259-X259)/Q259,"")</f>
        <v>20.580392857142858</v>
      </c>
      <c r="S259" s="197">
        <v>1074476501</v>
      </c>
      <c r="T259" s="304" t="s">
        <v>8049</v>
      </c>
      <c r="U259" s="194">
        <f t="shared" si="79"/>
        <v>0</v>
      </c>
      <c r="W259" s="239"/>
      <c r="X259" s="136">
        <f t="shared" ref="X259:X322" si="86">AS259</f>
        <v>18690.375</v>
      </c>
      <c r="Y259" s="240">
        <f t="shared" ref="Y259:Y322" si="87">(W259-AT259)/1.1</f>
        <v>-954.5454545454545</v>
      </c>
      <c r="Z259" s="142" t="str">
        <f t="shared" ref="Z259:Z322" si="88">IFERROR(-1+(AD259/N259),"")</f>
        <v/>
      </c>
      <c r="AA259" s="137">
        <f t="shared" ref="AA259:AA322" si="89">IFERROR((Y259-X259)/Y259,"")</f>
        <v>20.580392857142858</v>
      </c>
      <c r="AB259" s="145"/>
      <c r="AC259" s="189">
        <f t="shared" si="80"/>
        <v>0</v>
      </c>
      <c r="AD259" s="187">
        <f t="shared" si="81"/>
        <v>0</v>
      </c>
      <c r="AE259" s="129">
        <f t="shared" ref="AE259:AE322" si="90">AD259*0.09</f>
        <v>0</v>
      </c>
      <c r="AF259" s="130">
        <f t="shared" ref="AF259:AF322" si="91">AE259-AH259</f>
        <v>0</v>
      </c>
      <c r="AG259" s="131" t="str">
        <f t="shared" ref="AG259:AG322" si="92">IFERROR(AF259/AD259,"")</f>
        <v/>
      </c>
      <c r="AH259" s="138">
        <f t="shared" ref="AH259:AH322" si="93">AD259-U259</f>
        <v>0</v>
      </c>
      <c r="AI259" s="139" t="str">
        <f t="shared" ref="AI259:AI322" si="94">IFERROR(AH259/AD259,"")</f>
        <v/>
      </c>
      <c r="AJ259" s="139" t="str">
        <f t="shared" ref="AJ259:AJ322" si="95">IFERROR(AA259-AG259,"")</f>
        <v/>
      </c>
      <c r="AL259" s="197">
        <v>2255518119357</v>
      </c>
      <c r="AM259" s="197">
        <v>4961914455521</v>
      </c>
      <c r="AN259" s="197" t="s">
        <v>1450</v>
      </c>
      <c r="AO259" s="241" t="s">
        <v>20</v>
      </c>
      <c r="AP259" s="242" t="s">
        <v>939</v>
      </c>
      <c r="AQ259" s="242" t="s">
        <v>71</v>
      </c>
      <c r="AR259" s="242">
        <v>34500</v>
      </c>
      <c r="AS259" s="243">
        <v>18690.375</v>
      </c>
      <c r="AT259" s="243">
        <v>1050</v>
      </c>
      <c r="AU259" s="211" t="s">
        <v>3956</v>
      </c>
      <c r="AV259" s="197" t="s">
        <v>5569</v>
      </c>
      <c r="AW259" s="134" t="str">
        <f>IFERROR(VLOOKUP(AV:AV,Q商品!B:E,4,0),"")</f>
        <v/>
      </c>
      <c r="AX259" s="134" t="str">
        <f>IFERROR(VLOOKUP(B:B,在庫!B:M,12,0),"")</f>
        <v>2023年製</v>
      </c>
      <c r="AY259" s="246">
        <f>VLOOKUP(B:B,在庫!B:K,10,0)</f>
        <v>1</v>
      </c>
      <c r="AZ259" s="244">
        <v>604473001</v>
      </c>
      <c r="BA259" s="244">
        <v>604473047</v>
      </c>
      <c r="BC259" s="11" t="s">
        <v>150</v>
      </c>
    </row>
    <row r="260" spans="1:55" s="11" customFormat="1" ht="19.5" customHeight="1">
      <c r="A260" s="11">
        <f t="shared" si="82"/>
        <v>1</v>
      </c>
      <c r="B260" s="249">
        <f t="shared" si="83"/>
        <v>2355018119359</v>
      </c>
      <c r="C260" s="235">
        <f>VLOOKUP(B:B,[1]BRIDGESTONE!$B:$K,9,0)</f>
        <v>0</v>
      </c>
      <c r="D260" s="11" t="s">
        <v>5340</v>
      </c>
      <c r="E260" s="11" t="s">
        <v>1693</v>
      </c>
      <c r="F260" s="245" t="s">
        <v>410</v>
      </c>
      <c r="G260" s="134"/>
      <c r="H260" s="132"/>
      <c r="I260" s="235">
        <f>VLOOKUP(B:B,[1]BRIDGESTONE!$B:$K,10,0)</f>
        <v>1</v>
      </c>
      <c r="J260" s="132"/>
      <c r="K260" s="133" t="s">
        <v>1968</v>
      </c>
      <c r="L260" s="133">
        <v>16</v>
      </c>
      <c r="M260" s="135"/>
      <c r="N260" s="236"/>
      <c r="O260" s="236"/>
      <c r="P260" s="237"/>
      <c r="Q260" s="238">
        <f t="shared" si="84"/>
        <v>-477.27272727272725</v>
      </c>
      <c r="R260" s="144">
        <f t="shared" si="85"/>
        <v>41.951428571428572</v>
      </c>
      <c r="S260" s="197">
        <v>1074476456</v>
      </c>
      <c r="T260" s="303" t="s">
        <v>8051</v>
      </c>
      <c r="U260" s="194">
        <f t="shared" si="79"/>
        <v>0</v>
      </c>
      <c r="W260" s="239"/>
      <c r="X260" s="136">
        <f t="shared" si="86"/>
        <v>19545</v>
      </c>
      <c r="Y260" s="240">
        <f t="shared" si="87"/>
        <v>-477.27272727272725</v>
      </c>
      <c r="Z260" s="142" t="str">
        <f t="shared" si="88"/>
        <v/>
      </c>
      <c r="AA260" s="137">
        <f t="shared" si="89"/>
        <v>41.951428571428572</v>
      </c>
      <c r="AB260" s="145"/>
      <c r="AC260" s="189">
        <f t="shared" si="80"/>
        <v>0</v>
      </c>
      <c r="AD260" s="187">
        <f t="shared" si="81"/>
        <v>0</v>
      </c>
      <c r="AE260" s="129">
        <f t="shared" si="90"/>
        <v>0</v>
      </c>
      <c r="AF260" s="130">
        <f t="shared" si="91"/>
        <v>0</v>
      </c>
      <c r="AG260" s="131" t="str">
        <f t="shared" si="92"/>
        <v/>
      </c>
      <c r="AH260" s="138">
        <f t="shared" si="93"/>
        <v>0</v>
      </c>
      <c r="AI260" s="139" t="str">
        <f t="shared" si="94"/>
        <v/>
      </c>
      <c r="AJ260" s="139" t="str">
        <f t="shared" si="95"/>
        <v/>
      </c>
      <c r="AL260" s="197">
        <v>2355018119359</v>
      </c>
      <c r="AM260" s="197">
        <v>4961914455439</v>
      </c>
      <c r="AN260" s="197" t="s">
        <v>1459</v>
      </c>
      <c r="AO260" s="241" t="s">
        <v>20</v>
      </c>
      <c r="AP260" s="242" t="s">
        <v>994</v>
      </c>
      <c r="AQ260" s="242" t="s">
        <v>54</v>
      </c>
      <c r="AR260" s="242">
        <v>36300</v>
      </c>
      <c r="AS260" s="243">
        <v>19545</v>
      </c>
      <c r="AT260" s="243">
        <v>525</v>
      </c>
      <c r="AU260" s="211" t="s">
        <v>3956</v>
      </c>
      <c r="AV260" s="197" t="s">
        <v>5571</v>
      </c>
      <c r="AW260" s="134" t="str">
        <f>IFERROR(VLOOKUP(AV:AV,Q商品!B:E,4,0),"")</f>
        <v>2023年製 REGNO GRVII 235/50R18 101V XL サマータイヤ 翌営業日発送</v>
      </c>
      <c r="AX260" s="134" t="str">
        <f>IFERROR(VLOOKUP(B:B,在庫!B:M,12,0),"")</f>
        <v>2023年製</v>
      </c>
      <c r="AY260" s="134">
        <f>VLOOKUP(B:B,在庫!B:K,10,0)</f>
        <v>1</v>
      </c>
      <c r="AZ260" s="244">
        <v>604473000</v>
      </c>
      <c r="BA260" s="244">
        <v>604473046</v>
      </c>
      <c r="BC260" s="11" t="s">
        <v>150</v>
      </c>
    </row>
    <row r="261" spans="1:55" s="11" customFormat="1" ht="19.5" customHeight="1">
      <c r="A261" s="11">
        <f t="shared" si="82"/>
        <v>1</v>
      </c>
      <c r="B261" s="249">
        <f t="shared" si="83"/>
        <v>1756515119278</v>
      </c>
      <c r="C261" s="235">
        <f>VLOOKUP(B:B,[1]BRIDGESTONE!$B:$K,9,0)</f>
        <v>56</v>
      </c>
      <c r="D261" s="11" t="s">
        <v>5340</v>
      </c>
      <c r="E261" s="11" t="s">
        <v>1671</v>
      </c>
      <c r="F261" s="322" t="s">
        <v>8463</v>
      </c>
      <c r="G261" s="134"/>
      <c r="H261" s="132"/>
      <c r="I261" s="243">
        <f>VLOOKUP(B:B,[1]BRIDGESTONE!$B:$K,10,0)</f>
        <v>10</v>
      </c>
      <c r="J261" s="132"/>
      <c r="K261" s="133" t="s">
        <v>1968</v>
      </c>
      <c r="L261" s="133">
        <v>17</v>
      </c>
      <c r="M261" s="135" t="s">
        <v>3907</v>
      </c>
      <c r="N261" s="236" t="s">
        <v>3467</v>
      </c>
      <c r="O261" s="236" t="s">
        <v>4006</v>
      </c>
      <c r="P261" s="237">
        <v>10120</v>
      </c>
      <c r="Q261" s="238">
        <f t="shared" si="84"/>
        <v>8722.7272727272721</v>
      </c>
      <c r="R261" s="144">
        <f t="shared" si="85"/>
        <v>6.2171182907764369E-2</v>
      </c>
      <c r="S261" s="197">
        <v>1074476461</v>
      </c>
      <c r="T261" s="304" t="s">
        <v>8052</v>
      </c>
      <c r="U261" s="194">
        <f t="shared" si="79"/>
        <v>10600</v>
      </c>
      <c r="V261" s="11">
        <v>900</v>
      </c>
      <c r="W261" s="239">
        <v>11500</v>
      </c>
      <c r="X261" s="136">
        <f t="shared" si="86"/>
        <v>8180.4250000000002</v>
      </c>
      <c r="Y261" s="240">
        <f t="shared" si="87"/>
        <v>9977.2727272727261</v>
      </c>
      <c r="Z261" s="142">
        <f t="shared" si="88"/>
        <v>0.28159371492704821</v>
      </c>
      <c r="AA261" s="137">
        <f t="shared" si="89"/>
        <v>0.18009407744874703</v>
      </c>
      <c r="AB261" s="145"/>
      <c r="AC261" s="189">
        <f t="shared" si="80"/>
        <v>10392</v>
      </c>
      <c r="AD261" s="187">
        <f t="shared" si="81"/>
        <v>11419</v>
      </c>
      <c r="AE261" s="129">
        <f t="shared" si="90"/>
        <v>1027.71</v>
      </c>
      <c r="AF261" s="130">
        <f t="shared" si="91"/>
        <v>208.71000000000004</v>
      </c>
      <c r="AG261" s="131">
        <f t="shared" si="92"/>
        <v>1.8277432349592788E-2</v>
      </c>
      <c r="AH261" s="138">
        <f t="shared" si="93"/>
        <v>819</v>
      </c>
      <c r="AI261" s="139">
        <f t="shared" si="94"/>
        <v>7.1722567650407215E-2</v>
      </c>
      <c r="AJ261" s="139">
        <f t="shared" si="95"/>
        <v>0.16181664509915425</v>
      </c>
      <c r="AL261" s="197">
        <v>1756515119278</v>
      </c>
      <c r="AM261" s="197">
        <v>4961914963446</v>
      </c>
      <c r="AN261" s="197" t="s">
        <v>1416</v>
      </c>
      <c r="AO261" s="241" t="s">
        <v>19</v>
      </c>
      <c r="AP261" s="242" t="s">
        <v>1182</v>
      </c>
      <c r="AQ261" s="242" t="s">
        <v>95</v>
      </c>
      <c r="AR261" s="242">
        <v>15100</v>
      </c>
      <c r="AS261" s="243">
        <v>8180.4250000000002</v>
      </c>
      <c r="AT261" s="243">
        <v>525</v>
      </c>
      <c r="AU261" s="211" t="s">
        <v>3956</v>
      </c>
      <c r="AV261" s="197" t="s">
        <v>5683</v>
      </c>
      <c r="AW261" s="134" t="str">
        <f>IFERROR(VLOOKUP(AV:AV,Q商品!B:E,4,0),"")</f>
        <v>2023年製 REGNO GR-XII 175/65R15 84H サマータイヤ 翌営業日発送</v>
      </c>
      <c r="AX261" s="134" t="str">
        <f>IFERROR(VLOOKUP(B:B,在庫!B:M,12,0),"")</f>
        <v>2023年製</v>
      </c>
      <c r="AY261" s="134">
        <f>VLOOKUP(B:B,在庫!B:K,10,0)</f>
        <v>1</v>
      </c>
      <c r="AZ261" s="244">
        <v>604473005</v>
      </c>
      <c r="BA261" s="244">
        <v>604473051</v>
      </c>
      <c r="BC261" s="11" t="s">
        <v>2055</v>
      </c>
    </row>
    <row r="262" spans="1:55" s="11" customFormat="1" ht="19.5" customHeight="1">
      <c r="A262" s="11">
        <f t="shared" si="82"/>
        <v>1</v>
      </c>
      <c r="B262" s="249">
        <f t="shared" si="83"/>
        <v>1856015119270</v>
      </c>
      <c r="C262" s="235">
        <f>VLOOKUP(B:B,[1]BRIDGESTONE!$B:$K,9,0)</f>
        <v>16</v>
      </c>
      <c r="D262" s="11" t="s">
        <v>5340</v>
      </c>
      <c r="E262" s="11" t="s">
        <v>1672</v>
      </c>
      <c r="F262" s="245" t="s">
        <v>378</v>
      </c>
      <c r="G262" s="134"/>
      <c r="H262" s="132"/>
      <c r="I262" s="235">
        <f>VLOOKUP(B:B,[1]BRIDGESTONE!$B:$K,10,0)</f>
        <v>1</v>
      </c>
      <c r="J262" s="132"/>
      <c r="K262" s="133" t="s">
        <v>1968</v>
      </c>
      <c r="L262" s="133">
        <v>19</v>
      </c>
      <c r="M262" s="135" t="s">
        <v>3907</v>
      </c>
      <c r="N262" s="236" t="s">
        <v>4007</v>
      </c>
      <c r="O262" s="236" t="s">
        <v>4006</v>
      </c>
      <c r="P262" s="237">
        <v>13483</v>
      </c>
      <c r="Q262" s="238">
        <f t="shared" si="84"/>
        <v>11779.999999999998</v>
      </c>
      <c r="R262" s="144">
        <f t="shared" si="85"/>
        <v>0.14000636672325961</v>
      </c>
      <c r="S262" s="197">
        <v>1074475819</v>
      </c>
      <c r="T262" s="303" t="s">
        <v>8054</v>
      </c>
      <c r="U262" s="194">
        <f t="shared" si="79"/>
        <v>12602</v>
      </c>
      <c r="V262" s="11">
        <v>900</v>
      </c>
      <c r="W262" s="239">
        <v>13502</v>
      </c>
      <c r="X262" s="136">
        <f t="shared" si="86"/>
        <v>10130.725</v>
      </c>
      <c r="Y262" s="240">
        <f t="shared" si="87"/>
        <v>11797.272727272726</v>
      </c>
      <c r="Z262" s="142">
        <f t="shared" si="88"/>
        <v>0.10608653141041313</v>
      </c>
      <c r="AA262" s="137">
        <f t="shared" si="89"/>
        <v>0.14126550820682734</v>
      </c>
      <c r="AB262" s="145"/>
      <c r="AC262" s="189">
        <f t="shared" si="80"/>
        <v>12354</v>
      </c>
      <c r="AD262" s="187">
        <f t="shared" si="81"/>
        <v>13575</v>
      </c>
      <c r="AE262" s="129">
        <f t="shared" si="90"/>
        <v>1221.75</v>
      </c>
      <c r="AF262" s="130">
        <f t="shared" si="91"/>
        <v>248.75</v>
      </c>
      <c r="AG262" s="131">
        <f t="shared" si="92"/>
        <v>1.8324125230202579E-2</v>
      </c>
      <c r="AH262" s="138">
        <f t="shared" si="93"/>
        <v>973</v>
      </c>
      <c r="AI262" s="139">
        <f t="shared" si="94"/>
        <v>7.1675874769797421E-2</v>
      </c>
      <c r="AJ262" s="139">
        <f t="shared" si="95"/>
        <v>0.12294138297662477</v>
      </c>
      <c r="AL262" s="197">
        <v>1856015119270</v>
      </c>
      <c r="AM262" s="197">
        <v>4961914963354</v>
      </c>
      <c r="AN262" s="197" t="s">
        <v>1419</v>
      </c>
      <c r="AO262" s="241" t="s">
        <v>19</v>
      </c>
      <c r="AP262" s="242" t="s">
        <v>1169</v>
      </c>
      <c r="AQ262" s="242" t="s">
        <v>81</v>
      </c>
      <c r="AR262" s="242">
        <v>18700</v>
      </c>
      <c r="AS262" s="243">
        <v>10130.725</v>
      </c>
      <c r="AT262" s="243">
        <v>525</v>
      </c>
      <c r="AU262" s="211" t="s">
        <v>3956</v>
      </c>
      <c r="AV262" s="197" t="s">
        <v>5573</v>
      </c>
      <c r="AW262" s="134" t="str">
        <f>IFERROR(VLOOKUP(AV:AV,Q商品!B:E,4,0),"")</f>
        <v>2023年製 REGNO GR-XII 185/60R15 84H サマータイヤ 翌営業日発送</v>
      </c>
      <c r="AX262" s="134" t="str">
        <f>IFERROR(VLOOKUP(B:B,在庫!B:M,12,0),"")</f>
        <v>2023年製</v>
      </c>
      <c r="AY262" s="134">
        <f>VLOOKUP(B:B,在庫!B:K,10,0)</f>
        <v>1</v>
      </c>
      <c r="AZ262" s="244">
        <v>604473006</v>
      </c>
      <c r="BA262" s="244">
        <v>604473052</v>
      </c>
      <c r="BC262" s="11" t="s">
        <v>150</v>
      </c>
    </row>
    <row r="263" spans="1:55" s="11" customFormat="1" ht="19.5" customHeight="1">
      <c r="A263" s="11">
        <f t="shared" si="82"/>
        <v>1</v>
      </c>
      <c r="B263" s="249">
        <f t="shared" si="83"/>
        <v>1856515119275</v>
      </c>
      <c r="C263" s="235">
        <f>VLOOKUP(B:B,[1]BRIDGESTONE!$B:$K,9,0)</f>
        <v>52</v>
      </c>
      <c r="D263" s="11" t="s">
        <v>6919</v>
      </c>
      <c r="E263" s="11" t="s">
        <v>1673</v>
      </c>
      <c r="F263" s="322" t="s">
        <v>5387</v>
      </c>
      <c r="G263" s="134"/>
      <c r="H263" s="132"/>
      <c r="I263" s="235">
        <f>VLOOKUP(B:B,[1]BRIDGESTONE!$B:$K,10,0)</f>
        <v>0</v>
      </c>
      <c r="J263" s="132"/>
      <c r="K263" s="133" t="s">
        <v>1968</v>
      </c>
      <c r="L263" s="133">
        <v>20</v>
      </c>
      <c r="M263" s="135" t="s">
        <v>2014</v>
      </c>
      <c r="N263" s="236" t="s">
        <v>4008</v>
      </c>
      <c r="O263" s="236" t="s">
        <v>2015</v>
      </c>
      <c r="P263" s="237">
        <v>12549</v>
      </c>
      <c r="Q263" s="238">
        <f t="shared" si="84"/>
        <v>10930.90909090909</v>
      </c>
      <c r="R263" s="144">
        <f t="shared" si="85"/>
        <v>0.15745800066533594</v>
      </c>
      <c r="S263" s="197">
        <v>1074476464</v>
      </c>
      <c r="T263" s="304" t="s">
        <v>8055</v>
      </c>
      <c r="U263" s="194">
        <f t="shared" si="79"/>
        <v>12549</v>
      </c>
      <c r="W263" s="239">
        <v>12549</v>
      </c>
      <c r="X263" s="136">
        <f t="shared" si="86"/>
        <v>9209.75</v>
      </c>
      <c r="Y263" s="240">
        <f t="shared" si="87"/>
        <v>10930.90909090909</v>
      </c>
      <c r="Z263" s="142">
        <f t="shared" si="88"/>
        <v>7.7217308152043973E-2</v>
      </c>
      <c r="AA263" s="137">
        <f t="shared" si="89"/>
        <v>0.15745800066533594</v>
      </c>
      <c r="AB263" s="334" t="s">
        <v>8715</v>
      </c>
      <c r="AC263" s="189">
        <f t="shared" si="80"/>
        <v>12302</v>
      </c>
      <c r="AD263" s="187">
        <f t="shared" si="81"/>
        <v>13518</v>
      </c>
      <c r="AE263" s="129">
        <f t="shared" si="90"/>
        <v>1216.6199999999999</v>
      </c>
      <c r="AF263" s="130">
        <f t="shared" si="91"/>
        <v>247.61999999999989</v>
      </c>
      <c r="AG263" s="131">
        <f t="shared" si="92"/>
        <v>1.8317798490901014E-2</v>
      </c>
      <c r="AH263" s="138">
        <f t="shared" si="93"/>
        <v>969</v>
      </c>
      <c r="AI263" s="139">
        <f t="shared" si="94"/>
        <v>7.1682201509098972E-2</v>
      </c>
      <c r="AJ263" s="139">
        <f t="shared" si="95"/>
        <v>0.13914020217443493</v>
      </c>
      <c r="AL263" s="197">
        <v>1856515119275</v>
      </c>
      <c r="AM263" s="197">
        <v>4961914963590</v>
      </c>
      <c r="AN263" s="197" t="s">
        <v>1432</v>
      </c>
      <c r="AO263" s="241" t="s">
        <v>19</v>
      </c>
      <c r="AP263" s="242" t="s">
        <v>1088</v>
      </c>
      <c r="AQ263" s="242" t="s">
        <v>42</v>
      </c>
      <c r="AR263" s="242">
        <v>17000</v>
      </c>
      <c r="AS263" s="243">
        <v>9209.75</v>
      </c>
      <c r="AT263" s="243">
        <v>525</v>
      </c>
      <c r="AU263" s="211" t="s">
        <v>3956</v>
      </c>
      <c r="AV263" s="197" t="s">
        <v>5684</v>
      </c>
      <c r="AW263" s="134" t="str">
        <f>IFERROR(VLOOKUP(AV:AV,Q商品!B:E,4,0),"")</f>
        <v>2023年製 REGNO GR-XII 185/65R15 88H サマータイヤ 翌営業日発送</v>
      </c>
      <c r="AX263" s="134" t="str">
        <f>IFERROR(VLOOKUP(B:B,在庫!B:M,12,0),"")</f>
        <v>2023年製</v>
      </c>
      <c r="AY263" s="246">
        <f>VLOOKUP(B:B,在庫!B:K,10,0)</f>
        <v>1</v>
      </c>
      <c r="AZ263" s="244">
        <v>604473004</v>
      </c>
      <c r="BA263" s="244">
        <v>604473050</v>
      </c>
      <c r="BC263" s="11" t="s">
        <v>2055</v>
      </c>
    </row>
    <row r="264" spans="1:55" s="11" customFormat="1" ht="19.5" customHeight="1">
      <c r="A264" s="11">
        <f t="shared" si="82"/>
        <v>1</v>
      </c>
      <c r="B264" s="249">
        <f t="shared" si="83"/>
        <v>1956515119272</v>
      </c>
      <c r="C264" s="235">
        <f>VLOOKUP(B:B,[1]BRIDGESTONE!$B:$K,9,0)</f>
        <v>6</v>
      </c>
      <c r="D264" s="11" t="s">
        <v>5340</v>
      </c>
      <c r="E264" s="11" t="s">
        <v>1674</v>
      </c>
      <c r="F264" s="322" t="s">
        <v>8464</v>
      </c>
      <c r="G264" s="134"/>
      <c r="H264" s="132"/>
      <c r="I264" s="243">
        <f>VLOOKUP(B:B,[1]BRIDGESTONE!$B:$K,10,0)</f>
        <v>1</v>
      </c>
      <c r="J264" s="132"/>
      <c r="K264" s="133" t="s">
        <v>1968</v>
      </c>
      <c r="L264" s="133">
        <v>21</v>
      </c>
      <c r="M264" s="135"/>
      <c r="N264" s="236"/>
      <c r="O264" s="236"/>
      <c r="P264" s="237"/>
      <c r="Q264" s="238">
        <f t="shared" si="84"/>
        <v>-477.27272727272725</v>
      </c>
      <c r="R264" s="144">
        <f t="shared" si="85"/>
        <v>22.270857142857146</v>
      </c>
      <c r="S264" s="197">
        <v>1074476459</v>
      </c>
      <c r="T264" s="304" t="s">
        <v>8056</v>
      </c>
      <c r="U264" s="194">
        <f t="shared" si="79"/>
        <v>12080</v>
      </c>
      <c r="V264" s="11">
        <v>900</v>
      </c>
      <c r="W264" s="239">
        <v>12980</v>
      </c>
      <c r="X264" s="136">
        <f t="shared" si="86"/>
        <v>10152</v>
      </c>
      <c r="Y264" s="240">
        <f t="shared" si="87"/>
        <v>11322.727272727272</v>
      </c>
      <c r="Z264" s="142" t="str">
        <f t="shared" si="88"/>
        <v/>
      </c>
      <c r="AA264" s="137">
        <f t="shared" si="89"/>
        <v>0.10339622641509429</v>
      </c>
      <c r="AB264" s="347"/>
      <c r="AC264" s="189">
        <f t="shared" si="80"/>
        <v>11843</v>
      </c>
      <c r="AD264" s="187">
        <f t="shared" si="81"/>
        <v>13014</v>
      </c>
      <c r="AE264" s="129">
        <f t="shared" si="90"/>
        <v>1171.26</v>
      </c>
      <c r="AF264" s="130">
        <f t="shared" si="91"/>
        <v>237.26</v>
      </c>
      <c r="AG264" s="131">
        <f t="shared" si="92"/>
        <v>1.8231135700015368E-2</v>
      </c>
      <c r="AH264" s="138">
        <f t="shared" si="93"/>
        <v>934</v>
      </c>
      <c r="AI264" s="139">
        <f t="shared" si="94"/>
        <v>7.1768864299984636E-2</v>
      </c>
      <c r="AJ264" s="139">
        <f t="shared" si="95"/>
        <v>8.5165090715078912E-2</v>
      </c>
      <c r="AL264" s="197">
        <v>1956515119272</v>
      </c>
      <c r="AM264" s="197">
        <v>4961914963323</v>
      </c>
      <c r="AN264" s="197" t="s">
        <v>1427</v>
      </c>
      <c r="AO264" s="241" t="s">
        <v>19</v>
      </c>
      <c r="AP264" s="242" t="s">
        <v>1008</v>
      </c>
      <c r="AQ264" s="242" t="s">
        <v>43</v>
      </c>
      <c r="AR264" s="242">
        <v>18800</v>
      </c>
      <c r="AS264" s="243">
        <v>10152</v>
      </c>
      <c r="AT264" s="243">
        <v>525</v>
      </c>
      <c r="AU264" s="211" t="s">
        <v>3956</v>
      </c>
      <c r="AV264" s="197" t="s">
        <v>5574</v>
      </c>
      <c r="AW264" s="134" t="str">
        <f>IFERROR(VLOOKUP(AV:AV,Q商品!B:E,4,0),"")</f>
        <v>2022年製以降 REGNO GR-XII 195/65R15 91H サマータイヤ 翌営業日発送</v>
      </c>
      <c r="AX264" s="134" t="str">
        <f>IFERROR(VLOOKUP(B:B,在庫!B:M,12,0),"")</f>
        <v>2023年製</v>
      </c>
      <c r="AY264" s="134">
        <f>VLOOKUP(B:B,在庫!B:K,10,0)</f>
        <v>1</v>
      </c>
      <c r="AZ264" s="244">
        <v>604473003</v>
      </c>
      <c r="BA264" s="244">
        <v>604473049</v>
      </c>
      <c r="BC264" s="11" t="s">
        <v>2055</v>
      </c>
    </row>
    <row r="265" spans="1:55" s="11" customFormat="1" ht="19.5" customHeight="1">
      <c r="A265" s="11">
        <f t="shared" si="82"/>
        <v>1</v>
      </c>
      <c r="B265" s="249">
        <f t="shared" si="83"/>
        <v>2055017119274</v>
      </c>
      <c r="C265" s="235">
        <f>VLOOKUP(B:B,[1]BRIDGESTONE!$B:$K,9,0)</f>
        <v>0</v>
      </c>
      <c r="D265" s="11" t="s">
        <v>5340</v>
      </c>
      <c r="E265" s="11" t="s">
        <v>1678</v>
      </c>
      <c r="F265" s="245" t="s">
        <v>386</v>
      </c>
      <c r="G265" s="134"/>
      <c r="H265" s="132"/>
      <c r="I265" s="235">
        <f>VLOOKUP(B:B,[1]BRIDGESTONE!$B:$K,10,0)</f>
        <v>1</v>
      </c>
      <c r="J265" s="132"/>
      <c r="K265" s="133" t="s">
        <v>1968</v>
      </c>
      <c r="L265" s="133">
        <v>22</v>
      </c>
      <c r="M265" s="135"/>
      <c r="N265" s="236"/>
      <c r="O265" s="236"/>
      <c r="P265" s="237"/>
      <c r="Q265" s="238">
        <f t="shared" si="84"/>
        <v>-477.27272727272725</v>
      </c>
      <c r="R265" s="144">
        <f t="shared" si="85"/>
        <v>35.094133333333339</v>
      </c>
      <c r="S265" s="197">
        <v>1074475823</v>
      </c>
      <c r="T265" s="305" t="s">
        <v>8057</v>
      </c>
      <c r="U265" s="194">
        <f t="shared" si="79"/>
        <v>0</v>
      </c>
      <c r="W265" s="239">
        <v>0</v>
      </c>
      <c r="X265" s="136">
        <f t="shared" si="86"/>
        <v>16272.2</v>
      </c>
      <c r="Y265" s="240">
        <f t="shared" si="87"/>
        <v>-477.27272727272725</v>
      </c>
      <c r="Z265" s="142" t="str">
        <f t="shared" si="88"/>
        <v/>
      </c>
      <c r="AA265" s="137">
        <f t="shared" si="89"/>
        <v>35.094133333333339</v>
      </c>
      <c r="AB265" s="145"/>
      <c r="AC265" s="189">
        <f t="shared" si="80"/>
        <v>0</v>
      </c>
      <c r="AD265" s="187">
        <f t="shared" si="81"/>
        <v>0</v>
      </c>
      <c r="AE265" s="129">
        <f t="shared" si="90"/>
        <v>0</v>
      </c>
      <c r="AF265" s="130">
        <f t="shared" si="91"/>
        <v>0</v>
      </c>
      <c r="AG265" s="131" t="str">
        <f t="shared" si="92"/>
        <v/>
      </c>
      <c r="AH265" s="138">
        <f t="shared" si="93"/>
        <v>0</v>
      </c>
      <c r="AI265" s="139" t="str">
        <f t="shared" si="94"/>
        <v/>
      </c>
      <c r="AJ265" s="139" t="str">
        <f t="shared" si="95"/>
        <v/>
      </c>
      <c r="AL265" s="197">
        <v>2055017119274</v>
      </c>
      <c r="AM265" s="197">
        <v>4961914963439</v>
      </c>
      <c r="AN265" s="197" t="s">
        <v>1456</v>
      </c>
      <c r="AO265" s="241" t="s">
        <v>19</v>
      </c>
      <c r="AP265" s="242" t="s">
        <v>1183</v>
      </c>
      <c r="AQ265" s="242" t="s">
        <v>64</v>
      </c>
      <c r="AR265" s="242">
        <v>29500</v>
      </c>
      <c r="AS265" s="243">
        <v>16272.2</v>
      </c>
      <c r="AT265" s="243">
        <v>525</v>
      </c>
      <c r="AU265" s="211" t="s">
        <v>3956</v>
      </c>
      <c r="AV265" s="197" t="s">
        <v>5575</v>
      </c>
      <c r="AW265" s="134" t="str">
        <f>IFERROR(VLOOKUP(AV:AV,Q商品!B:E,4,0),"")</f>
        <v>2022年製 REGNO GR-XII 205/50R17 89V サマータイヤ 翌営業日発送</v>
      </c>
      <c r="AX265" s="134" t="str">
        <f>IFERROR(VLOOKUP(B:B,在庫!B:M,12,0),"")</f>
        <v>2022年製</v>
      </c>
      <c r="AY265" s="134">
        <f>VLOOKUP(B:B,在庫!B:K,10,0)</f>
        <v>1</v>
      </c>
      <c r="AZ265" s="244">
        <v>604473011</v>
      </c>
      <c r="BA265" s="244">
        <v>604473057</v>
      </c>
      <c r="BC265" s="11" t="s">
        <v>150</v>
      </c>
    </row>
    <row r="266" spans="1:55" s="11" customFormat="1" ht="19.5" customHeight="1">
      <c r="A266" s="11">
        <f t="shared" si="82"/>
        <v>1</v>
      </c>
      <c r="B266" s="249">
        <f t="shared" si="83"/>
        <v>2155517119276</v>
      </c>
      <c r="C266" s="235">
        <f>VLOOKUP(B:B,[1]BRIDGESTONE!$B:$K,9,0)</f>
        <v>49</v>
      </c>
      <c r="D266" s="11" t="s">
        <v>5340</v>
      </c>
      <c r="E266" s="11" t="s">
        <v>1680</v>
      </c>
      <c r="F266" s="322" t="s">
        <v>8466</v>
      </c>
      <c r="G266" s="134"/>
      <c r="H266" s="132"/>
      <c r="I266" s="235">
        <f>VLOOKUP(B:B,[1]BRIDGESTONE!$B:$K,10,0)</f>
        <v>0</v>
      </c>
      <c r="J266" s="132"/>
      <c r="K266" s="133" t="s">
        <v>1968</v>
      </c>
      <c r="L266" s="133">
        <v>26</v>
      </c>
      <c r="M266" s="135"/>
      <c r="N266" s="236"/>
      <c r="O266" s="236"/>
      <c r="P266" s="237"/>
      <c r="Q266" s="238">
        <f t="shared" si="84"/>
        <v>-954.5454545454545</v>
      </c>
      <c r="R266" s="144">
        <f t="shared" si="85"/>
        <v>18.125428571428575</v>
      </c>
      <c r="S266" s="197">
        <v>1074476455</v>
      </c>
      <c r="T266" s="305" t="s">
        <v>8061</v>
      </c>
      <c r="U266" s="194">
        <f t="shared" si="79"/>
        <v>20754</v>
      </c>
      <c r="V266" s="11">
        <v>900</v>
      </c>
      <c r="W266" s="239">
        <v>21654</v>
      </c>
      <c r="X266" s="136">
        <f t="shared" si="86"/>
        <v>16347</v>
      </c>
      <c r="Y266" s="240">
        <f t="shared" si="87"/>
        <v>18730.909090909088</v>
      </c>
      <c r="Z266" s="142" t="str">
        <f t="shared" si="88"/>
        <v/>
      </c>
      <c r="AA266" s="137">
        <f t="shared" si="89"/>
        <v>0.12727140361094921</v>
      </c>
      <c r="AB266" s="145"/>
      <c r="AC266" s="189">
        <f t="shared" si="80"/>
        <v>20347</v>
      </c>
      <c r="AD266" s="187">
        <f t="shared" si="81"/>
        <v>22359</v>
      </c>
      <c r="AE266" s="129">
        <f t="shared" si="90"/>
        <v>2012.31</v>
      </c>
      <c r="AF266" s="130">
        <f t="shared" si="91"/>
        <v>407.30999999999995</v>
      </c>
      <c r="AG266" s="131">
        <f t="shared" si="92"/>
        <v>1.8216825439420364E-2</v>
      </c>
      <c r="AH266" s="138">
        <f t="shared" si="93"/>
        <v>1605</v>
      </c>
      <c r="AI266" s="139">
        <f t="shared" si="94"/>
        <v>7.178317456057963E-2</v>
      </c>
      <c r="AJ266" s="139">
        <f t="shared" si="95"/>
        <v>0.10905457817152885</v>
      </c>
      <c r="AL266" s="197">
        <v>2155517119276</v>
      </c>
      <c r="AM266" s="197">
        <v>4961914963316</v>
      </c>
      <c r="AN266" s="197" t="s">
        <v>1422</v>
      </c>
      <c r="AO266" s="241" t="s">
        <v>19</v>
      </c>
      <c r="AP266" s="242" t="s">
        <v>1163</v>
      </c>
      <c r="AQ266" s="242" t="s">
        <v>66</v>
      </c>
      <c r="AR266" s="242">
        <v>30200</v>
      </c>
      <c r="AS266" s="243">
        <v>16347</v>
      </c>
      <c r="AT266" s="243">
        <v>1050</v>
      </c>
      <c r="AU266" s="211" t="s">
        <v>3956</v>
      </c>
      <c r="AV266" s="197" t="s">
        <v>5579</v>
      </c>
      <c r="AW266" s="134" t="str">
        <f>IFERROR(VLOOKUP(AV:AV,Q商品!B:E,4,0),"")</f>
        <v>2022年製以降 REGNO GR-XII 215/55R17 94V サマータイヤ 翌営業日発送</v>
      </c>
      <c r="AX266" s="134" t="str">
        <f>IFERROR(VLOOKUP(B:B,在庫!B:M,12,0),"")</f>
        <v>2022年製</v>
      </c>
      <c r="AY266" s="134">
        <f>VLOOKUP(B:B,在庫!B:K,10,0)</f>
        <v>1</v>
      </c>
      <c r="AZ266" s="244">
        <v>604473010</v>
      </c>
      <c r="BA266" s="244">
        <v>604473056</v>
      </c>
      <c r="BC266" s="11" t="s">
        <v>2055</v>
      </c>
    </row>
    <row r="267" spans="1:55" s="11" customFormat="1" ht="19.5" customHeight="1">
      <c r="A267" s="11">
        <f t="shared" si="82"/>
        <v>1</v>
      </c>
      <c r="B267" s="249">
        <f t="shared" si="83"/>
        <v>2156016119279</v>
      </c>
      <c r="C267" s="235">
        <f>VLOOKUP(B:B,[1]BRIDGESTONE!$B:$K,9,0)</f>
        <v>23</v>
      </c>
      <c r="D267" s="11" t="s">
        <v>5340</v>
      </c>
      <c r="E267" s="11" t="s">
        <v>1677</v>
      </c>
      <c r="F267" s="310" t="s">
        <v>7300</v>
      </c>
      <c r="G267" s="134"/>
      <c r="H267" s="132"/>
      <c r="I267" s="235">
        <f>VLOOKUP(B:B,[1]BRIDGESTONE!$B:$K,10,0)</f>
        <v>8</v>
      </c>
      <c r="J267" s="132">
        <v>105</v>
      </c>
      <c r="K267" s="133" t="s">
        <v>1968</v>
      </c>
      <c r="L267" s="133">
        <v>27</v>
      </c>
      <c r="M267" s="135" t="s">
        <v>3907</v>
      </c>
      <c r="N267" s="236" t="s">
        <v>8654</v>
      </c>
      <c r="O267" s="236" t="s">
        <v>8543</v>
      </c>
      <c r="P267" s="237">
        <v>16970</v>
      </c>
      <c r="Q267" s="238">
        <f t="shared" si="84"/>
        <v>14472.727272727272</v>
      </c>
      <c r="R267" s="144">
        <f t="shared" si="85"/>
        <v>8.2904365577889411E-2</v>
      </c>
      <c r="S267" s="197">
        <v>1074476463</v>
      </c>
      <c r="T267" s="306" t="s">
        <v>8062</v>
      </c>
      <c r="U267" s="194">
        <f t="shared" si="79"/>
        <v>17350</v>
      </c>
      <c r="W267" s="239">
        <v>17350</v>
      </c>
      <c r="X267" s="136">
        <f t="shared" si="86"/>
        <v>13272.875</v>
      </c>
      <c r="Y267" s="240">
        <f t="shared" si="87"/>
        <v>14818.181818181816</v>
      </c>
      <c r="Z267" s="142">
        <f t="shared" si="88"/>
        <v>7.5956284153005482E-2</v>
      </c>
      <c r="AA267" s="137">
        <f t="shared" si="89"/>
        <v>0.10428450920245387</v>
      </c>
      <c r="AB267" s="145"/>
      <c r="AC267" s="190">
        <v>16126</v>
      </c>
      <c r="AD267" s="188">
        <v>17721</v>
      </c>
      <c r="AE267" s="129">
        <f t="shared" si="90"/>
        <v>1594.8899999999999</v>
      </c>
      <c r="AF267" s="130">
        <f t="shared" si="91"/>
        <v>1223.8899999999999</v>
      </c>
      <c r="AG267" s="131">
        <f t="shared" si="92"/>
        <v>6.9064386885615933E-2</v>
      </c>
      <c r="AH267" s="138">
        <f t="shared" si="93"/>
        <v>371</v>
      </c>
      <c r="AI267" s="139">
        <f t="shared" si="94"/>
        <v>2.0935613114384063E-2</v>
      </c>
      <c r="AJ267" s="139">
        <f t="shared" si="95"/>
        <v>3.5220122316837937E-2</v>
      </c>
      <c r="AL267" s="197">
        <v>2156016119279</v>
      </c>
      <c r="AM267" s="197">
        <v>4961914963347</v>
      </c>
      <c r="AN267" s="197" t="s">
        <v>1418</v>
      </c>
      <c r="AO267" s="241" t="s">
        <v>19</v>
      </c>
      <c r="AP267" s="242" t="s">
        <v>1185</v>
      </c>
      <c r="AQ267" s="242" t="s">
        <v>48</v>
      </c>
      <c r="AR267" s="242">
        <v>24500</v>
      </c>
      <c r="AS267" s="243">
        <f>VLOOKUP(B:B,[1]BRIDGESTONE!$B:$K,8,0)</f>
        <v>13272.875</v>
      </c>
      <c r="AT267" s="243">
        <v>1050</v>
      </c>
      <c r="AU267" s="211" t="s">
        <v>3956</v>
      </c>
      <c r="AV267" s="197" t="s">
        <v>5686</v>
      </c>
      <c r="AW267" s="134" t="str">
        <f>IFERROR(VLOOKUP(AV:AV,Q商品!B:E,4,0),"")</f>
        <v>2023年製 GR-XII 215/60R16 95V サマータイヤ 翌営業日発送</v>
      </c>
      <c r="AX267" s="134" t="str">
        <f>IFERROR(VLOOKUP(B:B,在庫!B:M,12,0),"")</f>
        <v>2023年製</v>
      </c>
      <c r="AY267" s="246">
        <f>VLOOKUP(B:B,在庫!B:K,10,0)</f>
        <v>1</v>
      </c>
      <c r="AZ267" s="244">
        <f>VLOOKUP(AL:AL,[1]BRIDGESTONE!$B:$AH,32,0)</f>
        <v>604473007</v>
      </c>
      <c r="BA267" s="244">
        <f>VLOOKUP(AL:AL,[1]BRIDGESTONE!$B:$AH,33,0)</f>
        <v>604473053</v>
      </c>
      <c r="BC267" s="11" t="s">
        <v>2055</v>
      </c>
    </row>
    <row r="268" spans="1:55" s="11" customFormat="1" ht="19.5" customHeight="1">
      <c r="A268" s="11">
        <f t="shared" si="82"/>
        <v>1</v>
      </c>
      <c r="B268" s="249">
        <f t="shared" si="83"/>
        <v>2254518119275</v>
      </c>
      <c r="C268" s="235">
        <f>VLOOKUP(B:B,[1]BRIDGESTONE!$B:$K,9,0)</f>
        <v>2</v>
      </c>
      <c r="D268" s="11" t="s">
        <v>5340</v>
      </c>
      <c r="E268" s="11" t="s">
        <v>1684</v>
      </c>
      <c r="F268" s="245" t="s">
        <v>400</v>
      </c>
      <c r="G268" s="134"/>
      <c r="H268" s="132"/>
      <c r="I268" s="243">
        <f>VLOOKUP(B:B,[1]BRIDGESTONE!$B:$K,10,0)</f>
        <v>1</v>
      </c>
      <c r="J268" s="132"/>
      <c r="K268" s="133" t="s">
        <v>1968</v>
      </c>
      <c r="L268" s="133">
        <v>29</v>
      </c>
      <c r="M268" s="135"/>
      <c r="N268" s="236"/>
      <c r="O268" s="236"/>
      <c r="P268" s="237"/>
      <c r="Q268" s="238">
        <f t="shared" si="84"/>
        <v>-954.5454545454545</v>
      </c>
      <c r="R268" s="144">
        <f t="shared" si="85"/>
        <v>24.553226190476192</v>
      </c>
      <c r="S268" s="197">
        <v>1074476736</v>
      </c>
      <c r="T268" s="303" t="s">
        <v>8064</v>
      </c>
      <c r="U268" s="194">
        <f t="shared" si="79"/>
        <v>0</v>
      </c>
      <c r="W268" s="239">
        <v>0</v>
      </c>
      <c r="X268" s="136">
        <f t="shared" si="86"/>
        <v>22482.625</v>
      </c>
      <c r="Y268" s="240">
        <f t="shared" si="87"/>
        <v>-954.5454545454545</v>
      </c>
      <c r="Z268" s="142" t="str">
        <f t="shared" si="88"/>
        <v/>
      </c>
      <c r="AA268" s="137">
        <f t="shared" si="89"/>
        <v>24.553226190476192</v>
      </c>
      <c r="AB268" s="145"/>
      <c r="AC268" s="189">
        <f>ROUNDDOWN(U268/1.02,0)</f>
        <v>0</v>
      </c>
      <c r="AD268" s="187">
        <f>ROUNDDOWN(AC268/0.91,0)</f>
        <v>0</v>
      </c>
      <c r="AE268" s="129">
        <f t="shared" si="90"/>
        <v>0</v>
      </c>
      <c r="AF268" s="130">
        <f t="shared" si="91"/>
        <v>0</v>
      </c>
      <c r="AG268" s="131" t="str">
        <f t="shared" si="92"/>
        <v/>
      </c>
      <c r="AH268" s="138">
        <f t="shared" si="93"/>
        <v>0</v>
      </c>
      <c r="AI268" s="139" t="str">
        <f t="shared" si="94"/>
        <v/>
      </c>
      <c r="AJ268" s="139" t="str">
        <f t="shared" si="95"/>
        <v/>
      </c>
      <c r="AL268" s="197">
        <v>2254518119275</v>
      </c>
      <c r="AM268" s="197">
        <v>4961914963408</v>
      </c>
      <c r="AN268" s="197" t="s">
        <v>1425</v>
      </c>
      <c r="AO268" s="241" t="s">
        <v>19</v>
      </c>
      <c r="AP268" s="242" t="s">
        <v>690</v>
      </c>
      <c r="AQ268" s="242" t="s">
        <v>40</v>
      </c>
      <c r="AR268" s="242">
        <v>41500</v>
      </c>
      <c r="AS268" s="243">
        <v>22482.625</v>
      </c>
      <c r="AT268" s="243">
        <v>1050</v>
      </c>
      <c r="AU268" s="211" t="s">
        <v>3956</v>
      </c>
      <c r="AV268" s="197" t="s">
        <v>5581</v>
      </c>
      <c r="AW268" s="134" t="str">
        <f>IFERROR(VLOOKUP(AV:AV,Q商品!B:E,4,0),"")</f>
        <v>2023年製 REGNO GR-XII 225/45R18 95W XL サマータイヤ 翌営業日発送</v>
      </c>
      <c r="AX268" s="134" t="str">
        <f>IFERROR(VLOOKUP(B:B,在庫!B:M,12,0),"")</f>
        <v>2023年製</v>
      </c>
      <c r="AY268" s="246">
        <f>VLOOKUP(B:B,在庫!B:K,10,0)</f>
        <v>1</v>
      </c>
      <c r="AZ268" s="244">
        <v>604473014</v>
      </c>
      <c r="BA268" s="244">
        <v>604473060</v>
      </c>
      <c r="BC268" s="11" t="s">
        <v>150</v>
      </c>
    </row>
    <row r="269" spans="1:55" s="11" customFormat="1" ht="19.5" customHeight="1">
      <c r="A269" s="11">
        <f t="shared" si="82"/>
        <v>1</v>
      </c>
      <c r="B269" s="249">
        <f t="shared" si="83"/>
        <v>2255017119353</v>
      </c>
      <c r="C269" s="235">
        <f>VLOOKUP(B:B,[1]BRIDGESTONE!$B:$K,9,0)</f>
        <v>0</v>
      </c>
      <c r="D269" s="11" t="s">
        <v>5340</v>
      </c>
      <c r="E269" s="11" t="s">
        <v>1682</v>
      </c>
      <c r="F269" s="158" t="s">
        <v>403</v>
      </c>
      <c r="G269" s="134"/>
      <c r="H269" s="132"/>
      <c r="I269" s="243">
        <f>VLOOKUP(B:B,[1]BRIDGESTONE!$B:$K,10,0)</f>
        <v>2</v>
      </c>
      <c r="J269" s="132"/>
      <c r="K269" s="133" t="s">
        <v>1968</v>
      </c>
      <c r="L269" s="133">
        <v>31</v>
      </c>
      <c r="M269" s="135"/>
      <c r="N269" s="236"/>
      <c r="O269" s="236"/>
      <c r="P269" s="237"/>
      <c r="Q269" s="238">
        <f t="shared" si="84"/>
        <v>-954.5454545454545</v>
      </c>
      <c r="R269" s="144">
        <f t="shared" si="85"/>
        <v>20.69390238095238</v>
      </c>
      <c r="S269" s="197">
        <v>1074476674</v>
      </c>
      <c r="T269" s="304" t="s">
        <v>8066</v>
      </c>
      <c r="U269" s="194">
        <f t="shared" si="79"/>
        <v>0</v>
      </c>
      <c r="W269" s="239">
        <v>0</v>
      </c>
      <c r="X269" s="136">
        <f t="shared" si="86"/>
        <v>18798.724999999999</v>
      </c>
      <c r="Y269" s="240">
        <f t="shared" si="87"/>
        <v>-954.5454545454545</v>
      </c>
      <c r="Z269" s="142" t="str">
        <f t="shared" si="88"/>
        <v/>
      </c>
      <c r="AA269" s="137">
        <f t="shared" si="89"/>
        <v>20.69390238095238</v>
      </c>
      <c r="AB269" s="145"/>
      <c r="AC269" s="189">
        <f>ROUNDDOWN(U269/1.02,0)</f>
        <v>0</v>
      </c>
      <c r="AD269" s="187">
        <f>ROUNDDOWN(AC269/0.91,0)</f>
        <v>0</v>
      </c>
      <c r="AE269" s="129">
        <f t="shared" si="90"/>
        <v>0</v>
      </c>
      <c r="AF269" s="130">
        <f t="shared" si="91"/>
        <v>0</v>
      </c>
      <c r="AG269" s="131" t="str">
        <f t="shared" si="92"/>
        <v/>
      </c>
      <c r="AH269" s="138">
        <f t="shared" si="93"/>
        <v>0</v>
      </c>
      <c r="AI269" s="139" t="str">
        <f t="shared" si="94"/>
        <v/>
      </c>
      <c r="AJ269" s="139" t="str">
        <f t="shared" si="95"/>
        <v/>
      </c>
      <c r="AL269" s="197">
        <v>2255017119353</v>
      </c>
      <c r="AM269" s="197">
        <v>4961914963477</v>
      </c>
      <c r="AN269" s="197" t="s">
        <v>1448</v>
      </c>
      <c r="AO269" s="241" t="s">
        <v>19</v>
      </c>
      <c r="AP269" s="242" t="s">
        <v>1006</v>
      </c>
      <c r="AQ269" s="242" t="s">
        <v>32</v>
      </c>
      <c r="AR269" s="242">
        <v>34700</v>
      </c>
      <c r="AS269" s="243">
        <v>18798.724999999999</v>
      </c>
      <c r="AT269" s="243">
        <v>1050</v>
      </c>
      <c r="AU269" s="211" t="s">
        <v>3956</v>
      </c>
      <c r="AV269" s="197" t="s">
        <v>5585</v>
      </c>
      <c r="AW269" s="134" t="str">
        <f>IFERROR(VLOOKUP(AV:AV,Q商品!B:E,4,0),"")</f>
        <v>2023年製 REGNO GR-XII 225/50R17 98V XL サマータイヤ 翌営業日発送</v>
      </c>
      <c r="AX269" s="134" t="str">
        <f>IFERROR(VLOOKUP(B:B,在庫!B:M,12,0),"")</f>
        <v>2023年製</v>
      </c>
      <c r="AY269" s="134">
        <f>VLOOKUP(B:B,在庫!B:K,10,0)</f>
        <v>1</v>
      </c>
      <c r="AZ269" s="244">
        <v>608166398</v>
      </c>
      <c r="BA269" s="244">
        <v>608166399</v>
      </c>
      <c r="BC269" s="11" t="s">
        <v>150</v>
      </c>
    </row>
    <row r="270" spans="1:55" s="11" customFormat="1" ht="19.5" customHeight="1">
      <c r="A270" s="11">
        <f t="shared" si="82"/>
        <v>1</v>
      </c>
      <c r="B270" s="249">
        <f t="shared" si="83"/>
        <v>2255018119277</v>
      </c>
      <c r="C270" s="235">
        <f>VLOOKUP(B:B,[1]BRIDGESTONE!$B:$K,9,0)</f>
        <v>8</v>
      </c>
      <c r="D270" s="11" t="s">
        <v>5340</v>
      </c>
      <c r="E270" s="11" t="s">
        <v>1685</v>
      </c>
      <c r="F270" s="310" t="s">
        <v>7301</v>
      </c>
      <c r="G270" s="134"/>
      <c r="H270" s="132"/>
      <c r="I270" s="235">
        <f>VLOOKUP(B:B,[1]BRIDGESTONE!$B:$K,10,0)</f>
        <v>28</v>
      </c>
      <c r="J270" s="132">
        <v>1429</v>
      </c>
      <c r="K270" s="133" t="s">
        <v>1968</v>
      </c>
      <c r="L270" s="133">
        <v>32</v>
      </c>
      <c r="M270" s="135" t="s">
        <v>7136</v>
      </c>
      <c r="N270" s="236" t="s">
        <v>8655</v>
      </c>
      <c r="O270" s="236" t="s">
        <v>3424</v>
      </c>
      <c r="P270" s="237">
        <v>26768</v>
      </c>
      <c r="Q270" s="238">
        <f t="shared" si="84"/>
        <v>23379.999999999996</v>
      </c>
      <c r="R270" s="144">
        <f t="shared" si="85"/>
        <v>0.14497112917023081</v>
      </c>
      <c r="S270" s="197">
        <v>1074476673</v>
      </c>
      <c r="T270" s="304" t="s">
        <v>8067</v>
      </c>
      <c r="U270" s="194">
        <f t="shared" si="79"/>
        <v>25868</v>
      </c>
      <c r="V270" s="11">
        <v>900</v>
      </c>
      <c r="W270" s="239">
        <v>26768</v>
      </c>
      <c r="X270" s="136">
        <f t="shared" si="86"/>
        <v>19990.575000000001</v>
      </c>
      <c r="Y270" s="240">
        <f t="shared" si="87"/>
        <v>23379.999999999996</v>
      </c>
      <c r="Z270" s="142">
        <f t="shared" si="88"/>
        <v>4.1022867737948054E-2</v>
      </c>
      <c r="AA270" s="137">
        <f t="shared" si="89"/>
        <v>0.14497112917023081</v>
      </c>
      <c r="AB270" s="145"/>
      <c r="AC270" s="190">
        <v>24525</v>
      </c>
      <c r="AD270" s="188">
        <v>26950</v>
      </c>
      <c r="AE270" s="129">
        <f t="shared" si="90"/>
        <v>2425.5</v>
      </c>
      <c r="AF270" s="130">
        <f t="shared" si="91"/>
        <v>1343.5</v>
      </c>
      <c r="AG270" s="131">
        <f t="shared" si="92"/>
        <v>4.9851576994434134E-2</v>
      </c>
      <c r="AH270" s="138">
        <f t="shared" si="93"/>
        <v>1082</v>
      </c>
      <c r="AI270" s="139">
        <f t="shared" si="94"/>
        <v>4.0148423005565863E-2</v>
      </c>
      <c r="AJ270" s="139">
        <f t="shared" si="95"/>
        <v>9.5119552175796679E-2</v>
      </c>
      <c r="AL270" s="197">
        <v>2255018119277</v>
      </c>
      <c r="AM270" s="197">
        <v>4961914963828</v>
      </c>
      <c r="AN270" s="197" t="s">
        <v>1426</v>
      </c>
      <c r="AO270" s="241" t="s">
        <v>19</v>
      </c>
      <c r="AP270" s="242" t="s">
        <v>971</v>
      </c>
      <c r="AQ270" s="242" t="s">
        <v>80</v>
      </c>
      <c r="AR270" s="242">
        <v>36900</v>
      </c>
      <c r="AS270" s="243">
        <f>VLOOKUP(B:B,[1]BRIDGESTONE!$B:$K,8,0)</f>
        <v>19990.575000000001</v>
      </c>
      <c r="AT270" s="243">
        <v>1050</v>
      </c>
      <c r="AU270" s="211" t="s">
        <v>3956</v>
      </c>
      <c r="AV270" s="197" t="s">
        <v>5688</v>
      </c>
      <c r="AW270" s="134" t="str">
        <f>IFERROR(VLOOKUP(AV:AV,Q商品!B:E,4,0),"")</f>
        <v>2023年製 GR-XII 225/50R18 95W サマータイヤ 翌営業日発送</v>
      </c>
      <c r="AX270" s="134" t="str">
        <f>IFERROR(VLOOKUP(B:B,在庫!B:M,12,0),"")</f>
        <v>2023年製</v>
      </c>
      <c r="AY270" s="246">
        <f>VLOOKUP(B:B,在庫!B:K,10,0)</f>
        <v>1</v>
      </c>
      <c r="AZ270" s="244">
        <f>VLOOKUP(AL:AL,[1]BRIDGESTONE!$B:$AH,32,0)</f>
        <v>608166400</v>
      </c>
      <c r="BA270" s="244">
        <f>VLOOKUP(AL:AL,[1]BRIDGESTONE!$B:$AH,33,0)</f>
        <v>608166401</v>
      </c>
      <c r="BC270" s="11" t="s">
        <v>2055</v>
      </c>
    </row>
    <row r="271" spans="1:55" s="11" customFormat="1" ht="19.5" customHeight="1">
      <c r="A271" s="11">
        <f t="shared" si="82"/>
        <v>1</v>
      </c>
      <c r="B271" s="249">
        <f t="shared" si="83"/>
        <v>2354518119272</v>
      </c>
      <c r="C271" s="235">
        <f>VLOOKUP(B:B,[1]BRIDGESTONE!$B:$K,9,0)</f>
        <v>1</v>
      </c>
      <c r="D271" s="11" t="s">
        <v>5340</v>
      </c>
      <c r="E271" s="11" t="s">
        <v>1686</v>
      </c>
      <c r="F271" s="245" t="s">
        <v>409</v>
      </c>
      <c r="G271" s="134"/>
      <c r="H271" s="132"/>
      <c r="I271" s="243">
        <f>VLOOKUP(B:B,[1]BRIDGESTONE!$B:$K,10,0)</f>
        <v>1</v>
      </c>
      <c r="J271" s="132"/>
      <c r="K271" s="133" t="s">
        <v>1968</v>
      </c>
      <c r="L271" s="133">
        <v>33</v>
      </c>
      <c r="M271" s="135"/>
      <c r="N271" s="236"/>
      <c r="O271" s="236"/>
      <c r="P271" s="237"/>
      <c r="Q271" s="238">
        <f t="shared" si="84"/>
        <v>-954.5454545454545</v>
      </c>
      <c r="R271" s="144">
        <f t="shared" si="85"/>
        <v>26.709907142857148</v>
      </c>
      <c r="S271" s="197">
        <v>1074475816</v>
      </c>
      <c r="T271" s="304" t="s">
        <v>8068</v>
      </c>
      <c r="U271" s="194">
        <f t="shared" si="79"/>
        <v>0</v>
      </c>
      <c r="W271" s="239">
        <v>0</v>
      </c>
      <c r="X271" s="136">
        <f t="shared" si="86"/>
        <v>24541.275000000001</v>
      </c>
      <c r="Y271" s="240">
        <f t="shared" si="87"/>
        <v>-954.5454545454545</v>
      </c>
      <c r="Z271" s="142" t="str">
        <f t="shared" si="88"/>
        <v/>
      </c>
      <c r="AA271" s="137">
        <f t="shared" si="89"/>
        <v>26.709907142857148</v>
      </c>
      <c r="AB271" s="145"/>
      <c r="AC271" s="189">
        <f t="shared" ref="AC271:AC283" si="96">ROUNDDOWN(U271/1.02,0)</f>
        <v>0</v>
      </c>
      <c r="AD271" s="187">
        <f t="shared" ref="AD271:AD283" si="97">ROUNDDOWN(AC271/0.91,0)</f>
        <v>0</v>
      </c>
      <c r="AE271" s="129">
        <f t="shared" si="90"/>
        <v>0</v>
      </c>
      <c r="AF271" s="130">
        <f t="shared" si="91"/>
        <v>0</v>
      </c>
      <c r="AG271" s="131" t="str">
        <f t="shared" si="92"/>
        <v/>
      </c>
      <c r="AH271" s="138">
        <f t="shared" si="93"/>
        <v>0</v>
      </c>
      <c r="AI271" s="139" t="str">
        <f t="shared" si="94"/>
        <v/>
      </c>
      <c r="AJ271" s="139" t="str">
        <f t="shared" si="95"/>
        <v/>
      </c>
      <c r="AL271" s="197">
        <v>2354518119272</v>
      </c>
      <c r="AM271" s="197">
        <v>4961914963729</v>
      </c>
      <c r="AN271" s="197" t="s">
        <v>1442</v>
      </c>
      <c r="AO271" s="241" t="s">
        <v>19</v>
      </c>
      <c r="AP271" s="242" t="s">
        <v>1187</v>
      </c>
      <c r="AQ271" s="242" t="s">
        <v>69</v>
      </c>
      <c r="AR271" s="242">
        <v>45300</v>
      </c>
      <c r="AS271" s="243">
        <v>24541.275000000001</v>
      </c>
      <c r="AT271" s="243">
        <v>1050</v>
      </c>
      <c r="AU271" s="211" t="s">
        <v>3956</v>
      </c>
      <c r="AV271" s="262" t="s">
        <v>5583</v>
      </c>
      <c r="AW271" s="134" t="str">
        <f>IFERROR(VLOOKUP(AV:AV,Q商品!B:E,4,0),"")</f>
        <v>2023年製 REGNO GR-XII 235/45R18 94W サマータイヤ 翌営業日発送</v>
      </c>
      <c r="AX271" s="134" t="str">
        <f>IFERROR(VLOOKUP(B:B,在庫!B:M,12,0),"")</f>
        <v>2023年製</v>
      </c>
      <c r="AY271" s="134">
        <f>VLOOKUP(B:B,在庫!B:K,10,0)</f>
        <v>1</v>
      </c>
      <c r="AZ271" s="244">
        <v>604473017</v>
      </c>
      <c r="BA271" s="244">
        <v>604473063</v>
      </c>
      <c r="BC271" s="11" t="s">
        <v>150</v>
      </c>
    </row>
    <row r="272" spans="1:55" s="11" customFormat="1" ht="19.5" customHeight="1">
      <c r="A272" s="11">
        <f t="shared" si="82"/>
        <v>1</v>
      </c>
      <c r="B272" s="249">
        <f t="shared" si="83"/>
        <v>2454519119278</v>
      </c>
      <c r="C272" s="235">
        <f>VLOOKUP(B:B,[1]BRIDGESTONE!$B:$K,9,0)</f>
        <v>2</v>
      </c>
      <c r="D272" s="11" t="s">
        <v>5340</v>
      </c>
      <c r="E272" s="11" t="s">
        <v>1690</v>
      </c>
      <c r="F272" s="245" t="s">
        <v>413</v>
      </c>
      <c r="G272" s="134"/>
      <c r="H272" s="132"/>
      <c r="I272" s="235">
        <f>VLOOKUP(B:B,[1]BRIDGESTONE!$B:$K,10,0)</f>
        <v>1</v>
      </c>
      <c r="J272" s="132"/>
      <c r="K272" s="133" t="s">
        <v>1968</v>
      </c>
      <c r="L272" s="133">
        <v>35</v>
      </c>
      <c r="M272" s="135"/>
      <c r="N272" s="236"/>
      <c r="O272" s="236"/>
      <c r="P272" s="237"/>
      <c r="Q272" s="238">
        <f t="shared" si="84"/>
        <v>-954.5454545454545</v>
      </c>
      <c r="R272" s="144">
        <f t="shared" si="85"/>
        <v>29.263871428571434</v>
      </c>
      <c r="S272" s="197">
        <v>1074476671</v>
      </c>
      <c r="T272" s="305" t="s">
        <v>8070</v>
      </c>
      <c r="U272" s="194">
        <f t="shared" si="79"/>
        <v>35997</v>
      </c>
      <c r="W272" s="239">
        <v>35997</v>
      </c>
      <c r="X272" s="136">
        <f t="shared" si="86"/>
        <v>26979.15</v>
      </c>
      <c r="Y272" s="240">
        <f t="shared" si="87"/>
        <v>31769.999999999996</v>
      </c>
      <c r="Z272" s="142" t="str">
        <f t="shared" si="88"/>
        <v/>
      </c>
      <c r="AA272" s="137">
        <f t="shared" si="89"/>
        <v>0.15079792256846067</v>
      </c>
      <c r="AB272" s="145"/>
      <c r="AC272" s="189">
        <f t="shared" si="96"/>
        <v>35291</v>
      </c>
      <c r="AD272" s="187">
        <f t="shared" si="97"/>
        <v>38781</v>
      </c>
      <c r="AE272" s="129">
        <f t="shared" si="90"/>
        <v>3490.29</v>
      </c>
      <c r="AF272" s="130">
        <f t="shared" si="91"/>
        <v>706.29</v>
      </c>
      <c r="AG272" s="131">
        <f t="shared" si="92"/>
        <v>1.8212268894561769E-2</v>
      </c>
      <c r="AH272" s="138">
        <f t="shared" si="93"/>
        <v>2784</v>
      </c>
      <c r="AI272" s="139">
        <f t="shared" si="94"/>
        <v>7.1787731105438235E-2</v>
      </c>
      <c r="AJ272" s="139">
        <f t="shared" si="95"/>
        <v>0.13258565367389891</v>
      </c>
      <c r="AL272" s="197">
        <v>2454519119278</v>
      </c>
      <c r="AM272" s="197">
        <v>4961914963675</v>
      </c>
      <c r="AN272" s="197" t="s">
        <v>1436</v>
      </c>
      <c r="AO272" s="241" t="s">
        <v>19</v>
      </c>
      <c r="AP272" s="242" t="s">
        <v>1188</v>
      </c>
      <c r="AQ272" s="242" t="s">
        <v>58</v>
      </c>
      <c r="AR272" s="242">
        <v>49800</v>
      </c>
      <c r="AS272" s="243">
        <v>26979.15</v>
      </c>
      <c r="AT272" s="243">
        <v>1050</v>
      </c>
      <c r="AU272" s="211" t="s">
        <v>3956</v>
      </c>
      <c r="AV272" s="197" t="s">
        <v>5586</v>
      </c>
      <c r="AW272" s="134" t="str">
        <f>IFERROR(VLOOKUP(AV:AV,Q商品!B:E,4,0),"")</f>
        <v>2023年製 REGNO GR-XII 245/45R19 98W サマータイヤ 翌営業日発送</v>
      </c>
      <c r="AX272" s="134" t="str">
        <f>IFERROR(VLOOKUP(B:B,在庫!B:M,12,0),"")</f>
        <v>2023年製</v>
      </c>
      <c r="AY272" s="246">
        <f>VLOOKUP(B:B,在庫!B:K,10,0)</f>
        <v>1</v>
      </c>
      <c r="AZ272" s="244">
        <v>608166404</v>
      </c>
      <c r="BA272" s="244">
        <v>608166405</v>
      </c>
      <c r="BC272" s="11" t="s">
        <v>150</v>
      </c>
    </row>
    <row r="273" spans="1:55" s="11" customFormat="1" ht="19.5" customHeight="1">
      <c r="A273" s="247">
        <f t="shared" si="82"/>
        <v>1</v>
      </c>
      <c r="B273" s="261">
        <f t="shared" si="83"/>
        <v>2255518119357</v>
      </c>
      <c r="C273" s="235">
        <f>VLOOKUP(B:B,[1]BRIDGESTONE!$B:$K,9,0)</f>
        <v>0</v>
      </c>
      <c r="D273" s="11" t="s">
        <v>6919</v>
      </c>
      <c r="E273" s="11" t="s">
        <v>1828</v>
      </c>
      <c r="F273" s="158"/>
      <c r="G273" s="134"/>
      <c r="H273" s="132"/>
      <c r="I273" s="235">
        <f>VLOOKUP(B:B,[1]BRIDGESTONE!$B:$K,10,0)</f>
        <v>2</v>
      </c>
      <c r="J273" s="132"/>
      <c r="K273" s="133" t="s">
        <v>1968</v>
      </c>
      <c r="L273" s="133"/>
      <c r="M273" s="135"/>
      <c r="N273" s="236"/>
      <c r="O273" s="236"/>
      <c r="P273" s="237"/>
      <c r="Q273" s="238">
        <f t="shared" si="84"/>
        <v>0</v>
      </c>
      <c r="R273" s="144" t="str">
        <f t="shared" si="85"/>
        <v/>
      </c>
      <c r="S273" s="197"/>
      <c r="T273" s="304"/>
      <c r="U273" s="194">
        <f t="shared" si="79"/>
        <v>0</v>
      </c>
      <c r="W273" s="239"/>
      <c r="X273" s="136">
        <f t="shared" si="86"/>
        <v>0</v>
      </c>
      <c r="Y273" s="240">
        <f t="shared" si="87"/>
        <v>0</v>
      </c>
      <c r="Z273" s="142" t="str">
        <f t="shared" si="88"/>
        <v/>
      </c>
      <c r="AA273" s="137" t="str">
        <f t="shared" si="89"/>
        <v/>
      </c>
      <c r="AB273" s="334" t="s">
        <v>8715</v>
      </c>
      <c r="AC273" s="189">
        <f t="shared" si="96"/>
        <v>0</v>
      </c>
      <c r="AD273" s="187">
        <f t="shared" si="97"/>
        <v>0</v>
      </c>
      <c r="AE273" s="129">
        <f t="shared" si="90"/>
        <v>0</v>
      </c>
      <c r="AF273" s="130">
        <f t="shared" si="91"/>
        <v>0</v>
      </c>
      <c r="AG273" s="131" t="str">
        <f t="shared" si="92"/>
        <v/>
      </c>
      <c r="AH273" s="138">
        <f t="shared" si="93"/>
        <v>0</v>
      </c>
      <c r="AI273" s="139" t="str">
        <f t="shared" si="94"/>
        <v/>
      </c>
      <c r="AJ273" s="139" t="str">
        <f t="shared" si="95"/>
        <v/>
      </c>
      <c r="AL273" s="197">
        <v>2255518119357</v>
      </c>
      <c r="AM273" s="197">
        <v>4961914455521</v>
      </c>
      <c r="AN273" s="197" t="s">
        <v>1450</v>
      </c>
      <c r="AO273" s="241" t="s">
        <v>20</v>
      </c>
      <c r="AP273" s="242" t="s">
        <v>939</v>
      </c>
      <c r="AQ273" s="242" t="s">
        <v>71</v>
      </c>
      <c r="AR273" s="242">
        <v>34500</v>
      </c>
      <c r="AS273" s="243"/>
      <c r="AT273" s="243"/>
      <c r="AU273" s="211"/>
      <c r="AV273" s="197"/>
      <c r="AW273" s="134" t="str">
        <f>IFERROR(VLOOKUP(AV:AV,Q商品!B:E,4,0),"")</f>
        <v/>
      </c>
      <c r="AX273" s="134" t="str">
        <f>IFERROR(VLOOKUP(B:B,在庫!B:M,12,0),"")</f>
        <v>2023年製</v>
      </c>
      <c r="AY273" s="134">
        <f>VLOOKUP(B:B,在庫!B:K,10,0)</f>
        <v>1</v>
      </c>
      <c r="AZ273" s="244" t="e">
        <v>#N/A</v>
      </c>
      <c r="BA273" s="244" t="e">
        <v>#N/A</v>
      </c>
      <c r="BC273" s="11" t="e">
        <v>#N/A</v>
      </c>
    </row>
    <row r="274" spans="1:55" s="11" customFormat="1" ht="19.5" customHeight="1">
      <c r="A274" s="247">
        <f t="shared" si="82"/>
        <v>1</v>
      </c>
      <c r="B274" s="261">
        <f t="shared" si="83"/>
        <v>2156016119842</v>
      </c>
      <c r="C274" s="235">
        <f>VLOOKUP(B:B,[1]BRIDGESTONE!$B:$K,9,0)</f>
        <v>2</v>
      </c>
      <c r="D274" s="11" t="s">
        <v>5340</v>
      </c>
      <c r="E274" s="11" t="s">
        <v>1730</v>
      </c>
      <c r="F274" s="245"/>
      <c r="G274" s="134"/>
      <c r="H274" s="132"/>
      <c r="I274" s="235">
        <f>VLOOKUP(B:B,[1]BRIDGESTONE!$B:$K,10,0)</f>
        <v>0</v>
      </c>
      <c r="J274" s="132"/>
      <c r="K274" s="133" t="s">
        <v>5673</v>
      </c>
      <c r="L274" s="133">
        <v>1</v>
      </c>
      <c r="M274" s="135"/>
      <c r="N274" s="236"/>
      <c r="O274" s="236"/>
      <c r="P274" s="237"/>
      <c r="Q274" s="238">
        <f t="shared" si="84"/>
        <v>-954.5454545454545</v>
      </c>
      <c r="R274" s="144">
        <f t="shared" si="85"/>
        <v>9.605142857142857</v>
      </c>
      <c r="S274" s="248"/>
      <c r="T274" s="303"/>
      <c r="U274" s="194">
        <f t="shared" si="79"/>
        <v>0</v>
      </c>
      <c r="W274" s="239"/>
      <c r="X274" s="136">
        <f t="shared" si="86"/>
        <v>8214</v>
      </c>
      <c r="Y274" s="240">
        <f t="shared" si="87"/>
        <v>-954.5454545454545</v>
      </c>
      <c r="Z274" s="142" t="str">
        <f t="shared" si="88"/>
        <v/>
      </c>
      <c r="AA274" s="137">
        <f t="shared" si="89"/>
        <v>9.605142857142857</v>
      </c>
      <c r="AB274" s="145"/>
      <c r="AC274" s="189">
        <f t="shared" si="96"/>
        <v>0</v>
      </c>
      <c r="AD274" s="187">
        <f t="shared" si="97"/>
        <v>0</v>
      </c>
      <c r="AE274" s="129">
        <f t="shared" si="90"/>
        <v>0</v>
      </c>
      <c r="AF274" s="130">
        <f t="shared" si="91"/>
        <v>0</v>
      </c>
      <c r="AG274" s="131" t="str">
        <f t="shared" si="92"/>
        <v/>
      </c>
      <c r="AH274" s="138">
        <f t="shared" si="93"/>
        <v>0</v>
      </c>
      <c r="AI274" s="139" t="str">
        <f t="shared" si="94"/>
        <v/>
      </c>
      <c r="AJ274" s="139" t="str">
        <f t="shared" si="95"/>
        <v/>
      </c>
      <c r="AL274" s="197">
        <v>2156016119842</v>
      </c>
      <c r="AM274" s="197" t="s">
        <v>152</v>
      </c>
      <c r="AN274" s="197" t="s">
        <v>152</v>
      </c>
      <c r="AO274" s="241" t="s">
        <v>1446</v>
      </c>
      <c r="AP274" s="242" t="s">
        <v>1185</v>
      </c>
      <c r="AQ274" s="242" t="s">
        <v>48</v>
      </c>
      <c r="AR274" s="242" t="s">
        <v>152</v>
      </c>
      <c r="AS274" s="243">
        <v>8214</v>
      </c>
      <c r="AT274" s="243">
        <v>1050</v>
      </c>
      <c r="AU274" s="211" t="s">
        <v>3957</v>
      </c>
      <c r="AV274" s="197"/>
      <c r="AW274" s="134" t="str">
        <f>IFERROR(VLOOKUP(AV:AV,Q商品!B:E,4,0),"")</f>
        <v/>
      </c>
      <c r="AX274" s="134" t="str">
        <f>IFERROR(VLOOKUP(B:B,在庫!B:M,12,0),"")</f>
        <v/>
      </c>
      <c r="AY274" s="246" t="e">
        <f>VLOOKUP(B:B,在庫!B:K,10,0)</f>
        <v>#N/A</v>
      </c>
      <c r="AZ274" s="244" t="s">
        <v>152</v>
      </c>
      <c r="BA274" s="244" t="s">
        <v>152</v>
      </c>
      <c r="BC274" s="11" t="e">
        <v>#N/A</v>
      </c>
    </row>
    <row r="275" spans="1:55" s="11" customFormat="1" ht="19.5" customHeight="1">
      <c r="A275" s="247">
        <f t="shared" si="82"/>
        <v>1</v>
      </c>
      <c r="B275" s="261">
        <f t="shared" si="83"/>
        <v>1956515119517</v>
      </c>
      <c r="C275" s="235">
        <f>VLOOKUP(B:B,[1]BRIDGESTONE!$B:$K,9,0)</f>
        <v>4</v>
      </c>
      <c r="D275" s="11" t="s">
        <v>5340</v>
      </c>
      <c r="E275" s="11" t="s">
        <v>7320</v>
      </c>
      <c r="F275" s="245" t="s">
        <v>7004</v>
      </c>
      <c r="G275" s="134"/>
      <c r="H275" s="132"/>
      <c r="I275" s="243">
        <f>VLOOKUP(B:B,[1]BRIDGESTONE!$B:$K,10,0)</f>
        <v>66</v>
      </c>
      <c r="J275" s="132"/>
      <c r="K275" s="133" t="s">
        <v>5673</v>
      </c>
      <c r="L275" s="133">
        <v>2</v>
      </c>
      <c r="M275" s="135"/>
      <c r="N275" s="236"/>
      <c r="O275" s="236"/>
      <c r="P275" s="237"/>
      <c r="Q275" s="238">
        <f t="shared" si="84"/>
        <v>-477.27272727272725</v>
      </c>
      <c r="R275" s="144">
        <f t="shared" si="85"/>
        <v>19.331238095238099</v>
      </c>
      <c r="S275" s="261"/>
      <c r="T275" s="304"/>
      <c r="U275" s="194">
        <f t="shared" si="79"/>
        <v>0</v>
      </c>
      <c r="W275" s="239"/>
      <c r="X275" s="136">
        <f t="shared" si="86"/>
        <v>8749</v>
      </c>
      <c r="Y275" s="240">
        <f t="shared" si="87"/>
        <v>-477.27272727272725</v>
      </c>
      <c r="Z275" s="142" t="str">
        <f t="shared" si="88"/>
        <v/>
      </c>
      <c r="AA275" s="137">
        <f t="shared" si="89"/>
        <v>19.331238095238099</v>
      </c>
      <c r="AB275" s="145" t="s">
        <v>6998</v>
      </c>
      <c r="AC275" s="189">
        <f t="shared" si="96"/>
        <v>0</v>
      </c>
      <c r="AD275" s="187">
        <f t="shared" si="97"/>
        <v>0</v>
      </c>
      <c r="AE275" s="129">
        <f t="shared" si="90"/>
        <v>0</v>
      </c>
      <c r="AF275" s="130">
        <f t="shared" si="91"/>
        <v>0</v>
      </c>
      <c r="AG275" s="131" t="str">
        <f t="shared" si="92"/>
        <v/>
      </c>
      <c r="AH275" s="138">
        <f t="shared" si="93"/>
        <v>0</v>
      </c>
      <c r="AI275" s="139" t="str">
        <f t="shared" si="94"/>
        <v/>
      </c>
      <c r="AJ275" s="139" t="str">
        <f t="shared" si="95"/>
        <v/>
      </c>
      <c r="AL275" s="197">
        <v>1956515119517</v>
      </c>
      <c r="AM275" s="197" t="s">
        <v>152</v>
      </c>
      <c r="AN275" s="197" t="s">
        <v>152</v>
      </c>
      <c r="AO275" s="241" t="s">
        <v>1415</v>
      </c>
      <c r="AP275" s="241" t="s">
        <v>1067</v>
      </c>
      <c r="AQ275" s="241" t="s">
        <v>43</v>
      </c>
      <c r="AR275" s="242" t="s">
        <v>152</v>
      </c>
      <c r="AS275" s="336">
        <v>8749</v>
      </c>
      <c r="AT275" s="243">
        <v>525</v>
      </c>
      <c r="AU275" s="211" t="s">
        <v>3957</v>
      </c>
      <c r="AV275" s="197"/>
      <c r="AW275" s="134" t="str">
        <f>IFERROR(VLOOKUP(AV:AV,Q商品!B:E,4,0),"")</f>
        <v/>
      </c>
      <c r="AX275" s="134" t="str">
        <f>IFERROR(VLOOKUP(B:B,在庫!B:M,12,0),"")</f>
        <v>2022年製</v>
      </c>
      <c r="AY275" s="134">
        <f>VLOOKUP(B:B,在庫!B:K,10,0)</f>
        <v>2</v>
      </c>
      <c r="AZ275" s="244" t="str">
        <f>VLOOKUP(AL:AL,[1]BRIDGESTONE!$B:$AH,32,0)</f>
        <v/>
      </c>
      <c r="BA275" s="244" t="str">
        <f>VLOOKUP(AL:AL,[1]BRIDGESTONE!$B:$AH,33,0)</f>
        <v/>
      </c>
      <c r="BC275" s="11" t="e">
        <v>#N/A</v>
      </c>
    </row>
    <row r="276" spans="1:55" s="11" customFormat="1" ht="19.5" customHeight="1">
      <c r="A276" s="11">
        <f t="shared" si="82"/>
        <v>1</v>
      </c>
      <c r="B276" s="249">
        <f t="shared" si="83"/>
        <v>1757014111336</v>
      </c>
      <c r="C276" s="235">
        <f>VLOOKUP(B:B,[1]BRIDGESTONE!$B:$K,9,0)</f>
        <v>42</v>
      </c>
      <c r="D276" s="11" t="s">
        <v>5340</v>
      </c>
      <c r="E276" s="11" t="s">
        <v>1924</v>
      </c>
      <c r="F276" s="245" t="s">
        <v>376</v>
      </c>
      <c r="G276" s="134"/>
      <c r="H276" s="132"/>
      <c r="I276" s="243">
        <f>VLOOKUP(B:B,[1]BRIDGESTONE!$B:$K,10,0)</f>
        <v>2</v>
      </c>
      <c r="J276" s="132"/>
      <c r="K276" s="133" t="s">
        <v>1979</v>
      </c>
      <c r="L276" s="133">
        <v>5</v>
      </c>
      <c r="M276" s="135" t="s">
        <v>2024</v>
      </c>
      <c r="N276" s="236" t="s">
        <v>2388</v>
      </c>
      <c r="O276" s="236" t="s">
        <v>2381</v>
      </c>
      <c r="P276" s="237">
        <v>12276</v>
      </c>
      <c r="Q276" s="238">
        <f t="shared" si="84"/>
        <v>10682.727272727272</v>
      </c>
      <c r="R276" s="144">
        <f t="shared" si="85"/>
        <v>7.4374946813037066E-2</v>
      </c>
      <c r="S276" s="197">
        <v>1074476352</v>
      </c>
      <c r="T276" s="304" t="s">
        <v>8074</v>
      </c>
      <c r="U276" s="194">
        <f t="shared" si="79"/>
        <v>-900</v>
      </c>
      <c r="V276" s="11">
        <v>900</v>
      </c>
      <c r="W276" s="239"/>
      <c r="X276" s="136">
        <f t="shared" si="86"/>
        <v>9888.2000000000007</v>
      </c>
      <c r="Y276" s="240">
        <f t="shared" si="87"/>
        <v>-477.27272727272725</v>
      </c>
      <c r="Z276" s="142">
        <f t="shared" si="88"/>
        <v>-1.0859347286271728</v>
      </c>
      <c r="AA276" s="137">
        <f t="shared" si="89"/>
        <v>21.718133333333338</v>
      </c>
      <c r="AB276" s="347"/>
      <c r="AC276" s="189">
        <f t="shared" si="96"/>
        <v>-882</v>
      </c>
      <c r="AD276" s="187">
        <f t="shared" si="97"/>
        <v>-969</v>
      </c>
      <c r="AE276" s="129">
        <f t="shared" si="90"/>
        <v>-87.21</v>
      </c>
      <c r="AF276" s="130">
        <f t="shared" si="91"/>
        <v>-18.209999999999994</v>
      </c>
      <c r="AG276" s="131">
        <f t="shared" si="92"/>
        <v>1.8792569659442718E-2</v>
      </c>
      <c r="AH276" s="138">
        <f t="shared" si="93"/>
        <v>-69</v>
      </c>
      <c r="AI276" s="139">
        <f t="shared" si="94"/>
        <v>7.1207430340557279E-2</v>
      </c>
      <c r="AJ276" s="139">
        <f t="shared" si="95"/>
        <v>21.699340763673895</v>
      </c>
      <c r="AL276" s="197">
        <v>1757014111336</v>
      </c>
      <c r="AM276" s="197">
        <v>4961914969745</v>
      </c>
      <c r="AN276" s="197" t="s">
        <v>1645</v>
      </c>
      <c r="AO276" s="241" t="s">
        <v>3874</v>
      </c>
      <c r="AP276" s="242" t="s">
        <v>1646</v>
      </c>
      <c r="AQ276" s="242" t="s">
        <v>88</v>
      </c>
      <c r="AR276" s="242">
        <v>17100</v>
      </c>
      <c r="AS276" s="243">
        <v>9888.2000000000007</v>
      </c>
      <c r="AT276" s="243">
        <v>525</v>
      </c>
      <c r="AU276" s="211" t="s">
        <v>3956</v>
      </c>
      <c r="AV276" s="197" t="s">
        <v>2130</v>
      </c>
      <c r="AW276" s="134" t="str">
        <f>IFERROR(VLOOKUP(AV:AV,Q商品!B:E,4,0),"")</f>
        <v>2023年製 BLIZZAK VRX3 175/70R14 84Q スタッドレスタイヤ 翌営業日発送</v>
      </c>
      <c r="AX276" s="134" t="str">
        <f>IFERROR(VLOOKUP(B:B,在庫!B:M,12,0),"")</f>
        <v>2023年製</v>
      </c>
      <c r="AY276" s="134">
        <f>VLOOKUP(B:B,在庫!B:K,10,0)</f>
        <v>1</v>
      </c>
      <c r="AZ276" s="244">
        <v>650408605</v>
      </c>
      <c r="BA276" s="244">
        <v>650408622</v>
      </c>
      <c r="BC276" s="11" t="s">
        <v>150</v>
      </c>
    </row>
    <row r="277" spans="1:55" s="11" customFormat="1" ht="19.5" customHeight="1">
      <c r="A277" s="11">
        <f t="shared" si="82"/>
        <v>1</v>
      </c>
      <c r="B277" s="249">
        <f t="shared" si="83"/>
        <v>1450612130586</v>
      </c>
      <c r="C277" s="243">
        <f>VLOOKUP(B:B,[1]GOODYEAR!$B:$K,9,0)</f>
        <v>166</v>
      </c>
      <c r="D277" s="11" t="s">
        <v>5341</v>
      </c>
      <c r="E277" s="11" t="s">
        <v>5676</v>
      </c>
      <c r="F277" s="310" t="s">
        <v>7302</v>
      </c>
      <c r="G277" s="134"/>
      <c r="H277" s="132"/>
      <c r="I277" s="243">
        <f>VLOOKUP(B:B,[1]GOODYEAR!$B:$K,10,0)</f>
        <v>51</v>
      </c>
      <c r="J277" s="132">
        <v>542</v>
      </c>
      <c r="K277" s="133" t="s">
        <v>1972</v>
      </c>
      <c r="L277" s="133">
        <v>1</v>
      </c>
      <c r="M277" s="135" t="s">
        <v>2014</v>
      </c>
      <c r="N277" s="236">
        <v>4320</v>
      </c>
      <c r="O277" s="236">
        <v>0</v>
      </c>
      <c r="P277" s="237">
        <v>4320</v>
      </c>
      <c r="Q277" s="238">
        <f t="shared" si="84"/>
        <v>3449.9999999999995</v>
      </c>
      <c r="R277" s="144">
        <f t="shared" si="85"/>
        <v>0.26086956521739119</v>
      </c>
      <c r="S277" s="249"/>
      <c r="T277" s="304"/>
      <c r="U277" s="194">
        <f t="shared" si="79"/>
        <v>0</v>
      </c>
      <c r="W277" s="239"/>
      <c r="X277" s="136">
        <f t="shared" si="86"/>
        <v>2550</v>
      </c>
      <c r="Y277" s="240">
        <f t="shared" si="87"/>
        <v>-477.27272727272725</v>
      </c>
      <c r="Z277" s="142">
        <f t="shared" si="88"/>
        <v>-1</v>
      </c>
      <c r="AA277" s="137">
        <f t="shared" si="89"/>
        <v>6.3428571428571425</v>
      </c>
      <c r="AB277" s="347" t="s">
        <v>6998</v>
      </c>
      <c r="AC277" s="189">
        <f t="shared" si="96"/>
        <v>0</v>
      </c>
      <c r="AD277" s="187">
        <f t="shared" si="97"/>
        <v>0</v>
      </c>
      <c r="AE277" s="129">
        <f t="shared" si="90"/>
        <v>0</v>
      </c>
      <c r="AF277" s="130">
        <f t="shared" si="91"/>
        <v>0</v>
      </c>
      <c r="AG277" s="131" t="str">
        <f t="shared" si="92"/>
        <v/>
      </c>
      <c r="AH277" s="138">
        <f t="shared" si="93"/>
        <v>0</v>
      </c>
      <c r="AI277" s="139" t="str">
        <f t="shared" si="94"/>
        <v/>
      </c>
      <c r="AJ277" s="139" t="str">
        <f t="shared" si="95"/>
        <v/>
      </c>
      <c r="AL277" s="197">
        <v>1450612130586</v>
      </c>
      <c r="AM277" s="197">
        <v>4992496151976</v>
      </c>
      <c r="AN277" s="197" t="s">
        <v>3873</v>
      </c>
      <c r="AO277" s="241" t="s">
        <v>1408</v>
      </c>
      <c r="AP277" s="241" t="s">
        <v>1409</v>
      </c>
      <c r="AQ277" s="241" t="s">
        <v>1410</v>
      </c>
      <c r="AR277" s="242">
        <v>7100</v>
      </c>
      <c r="AS277" s="336">
        <f>VLOOKUP(B:B,[1]GOODYEAR!$B:$K,8,0)</f>
        <v>2550</v>
      </c>
      <c r="AT277" s="243">
        <v>525</v>
      </c>
      <c r="AU277" s="211" t="s">
        <v>3956</v>
      </c>
      <c r="AV277" s="197"/>
      <c r="AW277" s="134" t="str">
        <f>IFERROR(VLOOKUP(AV:AV,Q商品!B:E,4,0),"")</f>
        <v/>
      </c>
      <c r="AX277" s="134" t="str">
        <f>IFERROR(VLOOKUP(B:B,在庫!B:M,12,0),"")</f>
        <v>2023年製</v>
      </c>
      <c r="AY277" s="134">
        <f>VLOOKUP(B:B,在庫!B:K,10,0)</f>
        <v>3</v>
      </c>
      <c r="AZ277" s="244">
        <f>VLOOKUP(AL:AL,[1]GOODYEAR!$B:$AH,32,0)</f>
        <v>604426287</v>
      </c>
      <c r="BA277" s="244">
        <f>VLOOKUP(AL:AL,[1]GOODYEAR!$B:$AH,33,0)</f>
        <v>604426315</v>
      </c>
      <c r="BC277" s="11" t="e">
        <v>#N/A</v>
      </c>
    </row>
    <row r="278" spans="1:55" s="11" customFormat="1" ht="19.5" customHeight="1">
      <c r="A278" s="11">
        <f t="shared" si="82"/>
        <v>1</v>
      </c>
      <c r="B278" s="249">
        <f t="shared" si="83"/>
        <v>1458013130396</v>
      </c>
      <c r="C278" s="243">
        <f>VLOOKUP(B:B,[1]GOODYEAR!$B:$K,9,0)</f>
        <v>309</v>
      </c>
      <c r="D278" s="11" t="s">
        <v>5341</v>
      </c>
      <c r="E278" s="11" t="s">
        <v>620</v>
      </c>
      <c r="F278" s="310" t="s">
        <v>7026</v>
      </c>
      <c r="G278" s="134"/>
      <c r="H278" s="132"/>
      <c r="I278" s="243">
        <f>VLOOKUP(B:B,[1]GOODYEAR!$B:$K,10,0)</f>
        <v>78</v>
      </c>
      <c r="J278" s="132">
        <v>940</v>
      </c>
      <c r="K278" s="133" t="s">
        <v>1975</v>
      </c>
      <c r="L278" s="133">
        <v>1</v>
      </c>
      <c r="M278" s="135" t="s">
        <v>3998</v>
      </c>
      <c r="N278" s="236" t="s">
        <v>7129</v>
      </c>
      <c r="O278" s="236" t="s">
        <v>4002</v>
      </c>
      <c r="P278" s="237">
        <v>4548</v>
      </c>
      <c r="Q278" s="238">
        <f t="shared" si="84"/>
        <v>3657.272727272727</v>
      </c>
      <c r="R278" s="144">
        <f t="shared" si="85"/>
        <v>0.32189908028834197</v>
      </c>
      <c r="S278" s="197">
        <v>1074476443</v>
      </c>
      <c r="T278" s="304" t="s">
        <v>8076</v>
      </c>
      <c r="U278" s="194">
        <f t="shared" si="79"/>
        <v>3648</v>
      </c>
      <c r="V278" s="11">
        <v>900</v>
      </c>
      <c r="W278" s="239">
        <v>4548</v>
      </c>
      <c r="X278" s="136">
        <f t="shared" si="86"/>
        <v>2480</v>
      </c>
      <c r="Y278" s="240">
        <f t="shared" si="87"/>
        <v>3657.272727272727</v>
      </c>
      <c r="Z278" s="142">
        <f t="shared" si="88"/>
        <v>7.7028508771929793E-2</v>
      </c>
      <c r="AA278" s="137">
        <f t="shared" si="89"/>
        <v>0.32189908028834197</v>
      </c>
      <c r="AB278" s="145"/>
      <c r="AC278" s="189">
        <f t="shared" si="96"/>
        <v>3576</v>
      </c>
      <c r="AD278" s="187">
        <f t="shared" si="97"/>
        <v>3929</v>
      </c>
      <c r="AE278" s="129">
        <f t="shared" si="90"/>
        <v>353.61</v>
      </c>
      <c r="AF278" s="130">
        <f t="shared" si="91"/>
        <v>72.610000000000014</v>
      </c>
      <c r="AG278" s="131">
        <f t="shared" si="92"/>
        <v>1.848052939679308E-2</v>
      </c>
      <c r="AH278" s="138">
        <f t="shared" si="93"/>
        <v>281</v>
      </c>
      <c r="AI278" s="139">
        <f t="shared" si="94"/>
        <v>7.1519470603206917E-2</v>
      </c>
      <c r="AJ278" s="139">
        <f t="shared" si="95"/>
        <v>0.3034185508915489</v>
      </c>
      <c r="AL278" s="197">
        <v>1458013130396</v>
      </c>
      <c r="AM278" s="197">
        <v>4992496139905</v>
      </c>
      <c r="AN278" s="197" t="s">
        <v>3752</v>
      </c>
      <c r="AO278" s="241" t="s">
        <v>825</v>
      </c>
      <c r="AP278" s="242" t="s">
        <v>847</v>
      </c>
      <c r="AQ278" s="242" t="s">
        <v>848</v>
      </c>
      <c r="AR278" s="242" t="s">
        <v>152</v>
      </c>
      <c r="AS278" s="243">
        <f>VLOOKUP(B:B,[1]GOODYEAR!$B:$K,8,0)</f>
        <v>2480</v>
      </c>
      <c r="AT278" s="243">
        <v>525</v>
      </c>
      <c r="AU278" s="211" t="s">
        <v>3956</v>
      </c>
      <c r="AV278" s="197" t="s">
        <v>5690</v>
      </c>
      <c r="AW278" s="134" t="str">
        <f>IFERROR(VLOOKUP(AV:AV,Q商品!B:E,4,0),"")</f>
        <v>2023年製 EfficientGrip ECO EG01 145/80R13 75S サマータイヤ 翌営業日発送</v>
      </c>
      <c r="AX278" s="134" t="str">
        <f>IFERROR(VLOOKUP(B:B,在庫!B:M,12,0),"")</f>
        <v>2023年製</v>
      </c>
      <c r="AY278" s="134">
        <f>VLOOKUP(B:B,在庫!B:K,10,0)</f>
        <v>2</v>
      </c>
      <c r="AZ278" s="244">
        <f>VLOOKUP(AL:AL,[1]GOODYEAR!$B:$AH,32,0)</f>
        <v>604129218</v>
      </c>
      <c r="BA278" s="244">
        <f>VLOOKUP(AL:AL,[1]GOODYEAR!$B:$AH,33,0)</f>
        <v>604183999</v>
      </c>
      <c r="BC278" s="11" t="s">
        <v>2055</v>
      </c>
    </row>
    <row r="279" spans="1:55" s="11" customFormat="1" ht="19.5" customHeight="1">
      <c r="A279" s="11">
        <f t="shared" si="82"/>
        <v>1</v>
      </c>
      <c r="B279" s="249">
        <f t="shared" si="83"/>
        <v>1556513130394</v>
      </c>
      <c r="C279" s="243">
        <f>VLOOKUP(B:B,[1]GOODYEAR!$B:$K,9,0)</f>
        <v>87</v>
      </c>
      <c r="D279" s="11" t="s">
        <v>5341</v>
      </c>
      <c r="E279" s="11" t="s">
        <v>5692</v>
      </c>
      <c r="F279" s="310" t="s">
        <v>7027</v>
      </c>
      <c r="G279" s="134"/>
      <c r="H279" s="132"/>
      <c r="I279" s="243">
        <f>VLOOKUP(B:B,[1]GOODYEAR!$B:$K,10,0)</f>
        <v>28</v>
      </c>
      <c r="J279" s="132" t="s">
        <v>824</v>
      </c>
      <c r="K279" s="133" t="s">
        <v>1975</v>
      </c>
      <c r="L279" s="133">
        <v>3</v>
      </c>
      <c r="M279" s="135" t="s">
        <v>3934</v>
      </c>
      <c r="N279" s="236" t="s">
        <v>8631</v>
      </c>
      <c r="O279" s="236" t="s">
        <v>3936</v>
      </c>
      <c r="P279" s="237">
        <v>4780</v>
      </c>
      <c r="Q279" s="238">
        <f t="shared" si="84"/>
        <v>3868.181818181818</v>
      </c>
      <c r="R279" s="144">
        <f t="shared" si="85"/>
        <v>0.28648648648648645</v>
      </c>
      <c r="S279" s="249"/>
      <c r="T279" s="304"/>
      <c r="U279" s="194">
        <f t="shared" si="79"/>
        <v>3880</v>
      </c>
      <c r="V279" s="11">
        <v>900</v>
      </c>
      <c r="W279" s="239">
        <v>4780</v>
      </c>
      <c r="X279" s="136">
        <f t="shared" si="86"/>
        <v>2760</v>
      </c>
      <c r="Y279" s="240">
        <f t="shared" si="87"/>
        <v>3868.181818181818</v>
      </c>
      <c r="Z279" s="142">
        <f t="shared" si="88"/>
        <v>-6.0898876404494429E-2</v>
      </c>
      <c r="AA279" s="137">
        <f t="shared" si="89"/>
        <v>0.28648648648648645</v>
      </c>
      <c r="AB279" s="145"/>
      <c r="AC279" s="189">
        <f t="shared" si="96"/>
        <v>3803</v>
      </c>
      <c r="AD279" s="187">
        <f t="shared" si="97"/>
        <v>4179</v>
      </c>
      <c r="AE279" s="129">
        <f t="shared" si="90"/>
        <v>376.11</v>
      </c>
      <c r="AF279" s="130">
        <f t="shared" si="91"/>
        <v>77.110000000000014</v>
      </c>
      <c r="AG279" s="131">
        <f t="shared" si="92"/>
        <v>1.845178272313951E-2</v>
      </c>
      <c r="AH279" s="138">
        <f t="shared" si="93"/>
        <v>299</v>
      </c>
      <c r="AI279" s="139">
        <f t="shared" si="94"/>
        <v>7.154821727686049E-2</v>
      </c>
      <c r="AJ279" s="139">
        <f t="shared" si="95"/>
        <v>0.26803470376334693</v>
      </c>
      <c r="AL279" s="197">
        <v>1556513130394</v>
      </c>
      <c r="AM279" s="197">
        <v>4992496139981</v>
      </c>
      <c r="AN279" s="197" t="s">
        <v>3753</v>
      </c>
      <c r="AO279" s="241" t="s">
        <v>825</v>
      </c>
      <c r="AP279" s="242" t="s">
        <v>1226</v>
      </c>
      <c r="AQ279" s="242" t="s">
        <v>864</v>
      </c>
      <c r="AR279" s="242" t="s">
        <v>152</v>
      </c>
      <c r="AS279" s="243">
        <f>VLOOKUP(B:B,[1]GOODYEAR!$B:$K,8,0)</f>
        <v>2760</v>
      </c>
      <c r="AT279" s="243">
        <v>525</v>
      </c>
      <c r="AU279" s="211" t="s">
        <v>3956</v>
      </c>
      <c r="AV279" s="197"/>
      <c r="AW279" s="134" t="str">
        <f>IFERROR(VLOOKUP(AV:AV,Q商品!B:E,4,0),"")</f>
        <v/>
      </c>
      <c r="AX279" s="134" t="str">
        <f>IFERROR(VLOOKUP(B:B,在庫!B:M,12,0),"")</f>
        <v>2023年製</v>
      </c>
      <c r="AY279" s="246">
        <f>VLOOKUP(B:B,在庫!B:K,10,0)</f>
        <v>3</v>
      </c>
      <c r="AZ279" s="244" t="e">
        <f>VLOOKUP(AL:AL,[1]MICHELIN!$B:$AH,32,0)</f>
        <v>#N/A</v>
      </c>
      <c r="BA279" s="244" t="e">
        <f>VLOOKUP(AL:AL,[1]MICHELIN!$B:$AH,33,0)</f>
        <v>#N/A</v>
      </c>
      <c r="BC279" s="11" t="e">
        <v>#N/A</v>
      </c>
    </row>
    <row r="280" spans="1:55" s="11" customFormat="1" ht="19.5" customHeight="1">
      <c r="A280" s="11">
        <f t="shared" si="82"/>
        <v>1</v>
      </c>
      <c r="B280" s="249">
        <f t="shared" si="83"/>
        <v>1558013130393</v>
      </c>
      <c r="C280" s="243">
        <f>VLOOKUP(B:B,[1]GOODYEAR!$B:$K,9,0)</f>
        <v>143</v>
      </c>
      <c r="D280" s="11" t="s">
        <v>5341</v>
      </c>
      <c r="E280" s="11" t="s">
        <v>621</v>
      </c>
      <c r="F280" s="310" t="s">
        <v>7028</v>
      </c>
      <c r="G280" s="134"/>
      <c r="H280" s="132"/>
      <c r="I280" s="243">
        <f>VLOOKUP(B:B,[1]GOODYEAR!$B:$K,10,0)</f>
        <v>52</v>
      </c>
      <c r="J280" s="132">
        <v>1362</v>
      </c>
      <c r="K280" s="133" t="s">
        <v>1975</v>
      </c>
      <c r="L280" s="133">
        <v>4</v>
      </c>
      <c r="M280" s="135" t="s">
        <v>3998</v>
      </c>
      <c r="N280" s="236" t="s">
        <v>3927</v>
      </c>
      <c r="O280" s="236">
        <v>0</v>
      </c>
      <c r="P280" s="237">
        <v>5289</v>
      </c>
      <c r="Q280" s="238">
        <f t="shared" si="84"/>
        <v>4330.909090909091</v>
      </c>
      <c r="R280" s="144">
        <f t="shared" si="85"/>
        <v>0.27036104114189757</v>
      </c>
      <c r="S280" s="197">
        <v>1074476442</v>
      </c>
      <c r="T280" s="304" t="s">
        <v>8077</v>
      </c>
      <c r="U280" s="194">
        <f t="shared" si="79"/>
        <v>5289</v>
      </c>
      <c r="W280" s="239">
        <v>5289</v>
      </c>
      <c r="X280" s="136">
        <f t="shared" si="86"/>
        <v>3160</v>
      </c>
      <c r="Y280" s="240">
        <f t="shared" si="87"/>
        <v>4330.909090909091</v>
      </c>
      <c r="Z280" s="142">
        <f t="shared" si="88"/>
        <v>7.7141236528644352E-2</v>
      </c>
      <c r="AA280" s="137">
        <f t="shared" si="89"/>
        <v>0.27036104114189757</v>
      </c>
      <c r="AB280" s="145"/>
      <c r="AC280" s="189">
        <f t="shared" si="96"/>
        <v>5185</v>
      </c>
      <c r="AD280" s="187">
        <f t="shared" si="97"/>
        <v>5697</v>
      </c>
      <c r="AE280" s="129">
        <f t="shared" si="90"/>
        <v>512.73</v>
      </c>
      <c r="AF280" s="130">
        <f t="shared" si="91"/>
        <v>104.73000000000002</v>
      </c>
      <c r="AG280" s="131">
        <f t="shared" si="92"/>
        <v>1.838335966298052E-2</v>
      </c>
      <c r="AH280" s="138">
        <f t="shared" si="93"/>
        <v>408</v>
      </c>
      <c r="AI280" s="139">
        <f t="shared" si="94"/>
        <v>7.1616640337019477E-2</v>
      </c>
      <c r="AJ280" s="139">
        <f t="shared" si="95"/>
        <v>0.25197768147891708</v>
      </c>
      <c r="AL280" s="197">
        <v>1558013130393</v>
      </c>
      <c r="AM280" s="197">
        <v>4992496139912</v>
      </c>
      <c r="AN280" s="197" t="s">
        <v>3755</v>
      </c>
      <c r="AO280" s="241" t="s">
        <v>825</v>
      </c>
      <c r="AP280" s="242" t="s">
        <v>849</v>
      </c>
      <c r="AQ280" s="242" t="s">
        <v>850</v>
      </c>
      <c r="AR280" s="242" t="s">
        <v>152</v>
      </c>
      <c r="AS280" s="243">
        <f>VLOOKUP(B:B,[1]GOODYEAR!$B:$K,8,0)</f>
        <v>3160</v>
      </c>
      <c r="AT280" s="243">
        <v>525</v>
      </c>
      <c r="AU280" s="211" t="s">
        <v>3956</v>
      </c>
      <c r="AV280" s="197" t="s">
        <v>5693</v>
      </c>
      <c r="AW280" s="134" t="str">
        <f>IFERROR(VLOOKUP(AV:AV,Q商品!B:E,4,0),"")</f>
        <v>2023年製 EfficientGrip ECO EG01 155/80R13 79S サマータイヤ 翌営業日発送</v>
      </c>
      <c r="AX280" s="134" t="str">
        <f>IFERROR(VLOOKUP(B:B,在庫!B:M,12,0),"")</f>
        <v>2023年製</v>
      </c>
      <c r="AY280" s="246">
        <f>VLOOKUP(B:B,在庫!B:K,10,0)</f>
        <v>4</v>
      </c>
      <c r="AZ280" s="244">
        <f>VLOOKUP(AL:AL,[1]GOODYEAR!$B:$AH,32,0)</f>
        <v>604159953</v>
      </c>
      <c r="BA280" s="244">
        <f>VLOOKUP(AL:AL,[1]GOODYEAR!$B:$AH,33,0)</f>
        <v>604184000</v>
      </c>
      <c r="BC280" s="11" t="s">
        <v>2055</v>
      </c>
    </row>
    <row r="281" spans="1:55" s="11" customFormat="1" ht="19.5" customHeight="1">
      <c r="A281" s="11">
        <f t="shared" si="82"/>
        <v>1</v>
      </c>
      <c r="B281" s="249">
        <f t="shared" si="83"/>
        <v>1556514130454</v>
      </c>
      <c r="C281" s="243">
        <f>VLOOKUP(B:B,[1]GOODYEAR!$B:$K,9,0)</f>
        <v>75</v>
      </c>
      <c r="D281" s="11" t="s">
        <v>5341</v>
      </c>
      <c r="E281" s="11" t="s">
        <v>5494</v>
      </c>
      <c r="F281" s="310" t="s">
        <v>7312</v>
      </c>
      <c r="G281" s="134"/>
      <c r="H281" s="132"/>
      <c r="I281" s="243">
        <f>VLOOKUP(B:B,[1]GOODYEAR!$B:$K,10,0)</f>
        <v>87</v>
      </c>
      <c r="J281" s="132">
        <v>129</v>
      </c>
      <c r="K281" s="133" t="s">
        <v>1975</v>
      </c>
      <c r="L281" s="133">
        <v>6</v>
      </c>
      <c r="M281" s="135" t="s">
        <v>2016</v>
      </c>
      <c r="N281" s="236" t="s">
        <v>7494</v>
      </c>
      <c r="O281" s="236">
        <v>0</v>
      </c>
      <c r="P281" s="237">
        <v>4605</v>
      </c>
      <c r="Q281" s="238">
        <f t="shared" si="84"/>
        <v>3709.090909090909</v>
      </c>
      <c r="R281" s="144">
        <f t="shared" si="85"/>
        <v>0.12916666666666665</v>
      </c>
      <c r="S281" s="197">
        <v>1074476445</v>
      </c>
      <c r="T281" s="302" t="s">
        <v>8078</v>
      </c>
      <c r="U281" s="194">
        <f t="shared" si="79"/>
        <v>4178</v>
      </c>
      <c r="V281" s="11">
        <v>900</v>
      </c>
      <c r="W281" s="239">
        <v>5078</v>
      </c>
      <c r="X281" s="136">
        <f t="shared" si="86"/>
        <v>3230</v>
      </c>
      <c r="Y281" s="240">
        <f t="shared" si="87"/>
        <v>4139.090909090909</v>
      </c>
      <c r="Z281" s="142">
        <f t="shared" si="88"/>
        <v>-2.2584147665580923E-2</v>
      </c>
      <c r="AA281" s="137">
        <f t="shared" si="89"/>
        <v>0.21963540522732264</v>
      </c>
      <c r="AB281" s="145"/>
      <c r="AC281" s="189">
        <f t="shared" si="96"/>
        <v>4096</v>
      </c>
      <c r="AD281" s="187">
        <f t="shared" si="97"/>
        <v>4501</v>
      </c>
      <c r="AE281" s="129">
        <f t="shared" si="90"/>
        <v>405.09</v>
      </c>
      <c r="AF281" s="130">
        <f t="shared" si="91"/>
        <v>82.089999999999975</v>
      </c>
      <c r="AG281" s="131">
        <f t="shared" si="92"/>
        <v>1.8238169295712058E-2</v>
      </c>
      <c r="AH281" s="138">
        <f t="shared" si="93"/>
        <v>323</v>
      </c>
      <c r="AI281" s="139">
        <f t="shared" si="94"/>
        <v>7.1761830704287932E-2</v>
      </c>
      <c r="AJ281" s="139">
        <f t="shared" si="95"/>
        <v>0.20139723593161057</v>
      </c>
      <c r="AL281" s="197">
        <v>1556514130454</v>
      </c>
      <c r="AM281" s="197">
        <v>4992496140000</v>
      </c>
      <c r="AN281" s="197" t="s">
        <v>3756</v>
      </c>
      <c r="AO281" s="241" t="s">
        <v>825</v>
      </c>
      <c r="AP281" s="242" t="s">
        <v>1348</v>
      </c>
      <c r="AQ281" s="242" t="s">
        <v>104</v>
      </c>
      <c r="AR281" s="242" t="s">
        <v>152</v>
      </c>
      <c r="AS281" s="243">
        <f>VLOOKUP(B:B,[1]GOODYEAR!$B:$K,8,0)</f>
        <v>3230</v>
      </c>
      <c r="AT281" s="243">
        <v>525</v>
      </c>
      <c r="AU281" s="211" t="s">
        <v>3956</v>
      </c>
      <c r="AV281" s="197" t="s">
        <v>7222</v>
      </c>
      <c r="AW281" s="134" t="str">
        <f>IFERROR(VLOOKUP(AV:AV,Q商品!B:E,4,0),"")</f>
        <v>2023年製 EfficientGrip ECO EG01 155/65R14 75S サマータイヤ 翌営業日発送</v>
      </c>
      <c r="AX281" s="134" t="str">
        <f>IFERROR(VLOOKUP(B:B,在庫!B:M,12,0),"")</f>
        <v>2023年製</v>
      </c>
      <c r="AY281" s="246">
        <f>VLOOKUP(B:B,在庫!B:K,10,0)</f>
        <v>3</v>
      </c>
      <c r="AZ281" s="244"/>
      <c r="BA281" s="244"/>
      <c r="BC281" s="11" t="s">
        <v>2055</v>
      </c>
    </row>
    <row r="282" spans="1:55" s="11" customFormat="1" ht="19.5" customHeight="1">
      <c r="A282" s="11">
        <f t="shared" si="82"/>
        <v>1</v>
      </c>
      <c r="B282" s="249">
        <f t="shared" si="83"/>
        <v>1656514130390</v>
      </c>
      <c r="C282" s="243">
        <f>VLOOKUP(B:B,[1]GOODYEAR!$B:$K,9,0)</f>
        <v>303</v>
      </c>
      <c r="D282" s="11" t="s">
        <v>5341</v>
      </c>
      <c r="E282" s="11" t="s">
        <v>5695</v>
      </c>
      <c r="F282" s="310" t="s">
        <v>7029</v>
      </c>
      <c r="G282" s="134"/>
      <c r="H282" s="132"/>
      <c r="I282" s="243">
        <f>VLOOKUP(B:B,[1]GOODYEAR!$B:$K,10,0)</f>
        <v>93</v>
      </c>
      <c r="J282" s="132">
        <v>1362</v>
      </c>
      <c r="K282" s="133" t="s">
        <v>1975</v>
      </c>
      <c r="L282" s="133">
        <v>7</v>
      </c>
      <c r="M282" s="135" t="s">
        <v>3934</v>
      </c>
      <c r="N282" s="236" t="s">
        <v>7130</v>
      </c>
      <c r="O282" s="236" t="s">
        <v>3936</v>
      </c>
      <c r="P282" s="237">
        <v>5820</v>
      </c>
      <c r="Q282" s="238">
        <f t="shared" si="84"/>
        <v>4813.6363636363631</v>
      </c>
      <c r="R282" s="144">
        <f t="shared" si="85"/>
        <v>0.2375826251180358</v>
      </c>
      <c r="S282" s="197">
        <v>1074476726</v>
      </c>
      <c r="T282" s="304" t="s">
        <v>8079</v>
      </c>
      <c r="U282" s="194">
        <f t="shared" si="79"/>
        <v>4920</v>
      </c>
      <c r="V282" s="11">
        <v>900</v>
      </c>
      <c r="W282" s="239">
        <v>5820</v>
      </c>
      <c r="X282" s="136">
        <f t="shared" si="86"/>
        <v>3670</v>
      </c>
      <c r="Y282" s="240">
        <f t="shared" si="87"/>
        <v>4813.6363636363631</v>
      </c>
      <c r="Z282" s="142">
        <f t="shared" si="88"/>
        <v>-3.4608378870673917E-2</v>
      </c>
      <c r="AA282" s="137">
        <f t="shared" si="89"/>
        <v>0.2375826251180358</v>
      </c>
      <c r="AB282" s="145">
        <v>3</v>
      </c>
      <c r="AC282" s="189">
        <f t="shared" si="96"/>
        <v>4823</v>
      </c>
      <c r="AD282" s="187">
        <f t="shared" si="97"/>
        <v>5300</v>
      </c>
      <c r="AE282" s="129">
        <f t="shared" si="90"/>
        <v>477</v>
      </c>
      <c r="AF282" s="130">
        <f t="shared" si="91"/>
        <v>97</v>
      </c>
      <c r="AG282" s="131">
        <f t="shared" si="92"/>
        <v>1.8301886792452829E-2</v>
      </c>
      <c r="AH282" s="138">
        <f t="shared" si="93"/>
        <v>380</v>
      </c>
      <c r="AI282" s="139">
        <f t="shared" si="94"/>
        <v>7.1698113207547168E-2</v>
      </c>
      <c r="AJ282" s="139">
        <f t="shared" si="95"/>
        <v>0.21928073832558298</v>
      </c>
      <c r="AL282" s="197">
        <v>1656514130390</v>
      </c>
      <c r="AM282" s="197">
        <v>4992496143964</v>
      </c>
      <c r="AN282" s="197" t="s">
        <v>3758</v>
      </c>
      <c r="AO282" s="241" t="s">
        <v>825</v>
      </c>
      <c r="AP282" s="242" t="s">
        <v>1349</v>
      </c>
      <c r="AQ282" s="242" t="s">
        <v>114</v>
      </c>
      <c r="AR282" s="242" t="s">
        <v>152</v>
      </c>
      <c r="AS282" s="243">
        <f>VLOOKUP(B:B,[1]GOODYEAR!$B:$K,8,0)</f>
        <v>3670</v>
      </c>
      <c r="AT282" s="243">
        <v>525</v>
      </c>
      <c r="AU282" s="211" t="s">
        <v>3956</v>
      </c>
      <c r="AV282" s="197" t="s">
        <v>5696</v>
      </c>
      <c r="AW282" s="134" t="str">
        <f>IFERROR(VLOOKUP(AV:AV,Q商品!B:E,4,0),"")</f>
        <v>2023年製 EfficientGrip ECO EG01 165/65R14 79S サマータイヤ 翌営業日発送</v>
      </c>
      <c r="AX282" s="134" t="str">
        <f>IFERROR(VLOOKUP(B:B,在庫!B:M,12,0),"")</f>
        <v>2023年製</v>
      </c>
      <c r="AY282" s="134">
        <f>VLOOKUP(B:B,在庫!B:K,10,0)</f>
        <v>7</v>
      </c>
      <c r="AZ282" s="244">
        <f>VLOOKUP(AL:AL,[1]GOODYEAR!$B:$AH,32,0)</f>
        <v>604159960</v>
      </c>
      <c r="BA282" s="244">
        <f>VLOOKUP(AL:AL,[1]GOODYEAR!$B:$AH,33,0)</f>
        <v>604184007</v>
      </c>
      <c r="BC282" s="11" t="s">
        <v>2055</v>
      </c>
    </row>
    <row r="283" spans="1:55" s="11" customFormat="1" ht="19.5" customHeight="1">
      <c r="A283" s="11">
        <f t="shared" si="82"/>
        <v>2</v>
      </c>
      <c r="B283" s="249">
        <f t="shared" si="83"/>
        <v>1756514130397</v>
      </c>
      <c r="C283" s="243">
        <f>VLOOKUP(B:B,[1]GOODYEAR!$B:$K,9,0)</f>
        <v>49</v>
      </c>
      <c r="D283" s="11" t="s">
        <v>5341</v>
      </c>
      <c r="E283" s="11" t="s">
        <v>5678</v>
      </c>
      <c r="F283" s="310" t="s">
        <v>7030</v>
      </c>
      <c r="G283" s="134"/>
      <c r="H283" s="132"/>
      <c r="I283" s="243">
        <f>VLOOKUP(B:B,[1]GOODYEAR!$B:$K,10,0)</f>
        <v>41</v>
      </c>
      <c r="J283" s="132">
        <v>1362</v>
      </c>
      <c r="K283" s="133" t="s">
        <v>1975</v>
      </c>
      <c r="L283" s="133">
        <v>8</v>
      </c>
      <c r="M283" s="135" t="s">
        <v>6991</v>
      </c>
      <c r="N283" s="236" t="s">
        <v>7347</v>
      </c>
      <c r="O283" s="236" t="s">
        <v>2015</v>
      </c>
      <c r="P283" s="237">
        <v>5680</v>
      </c>
      <c r="Q283" s="238">
        <f t="shared" si="84"/>
        <v>4686.363636363636</v>
      </c>
      <c r="R283" s="144">
        <f t="shared" si="85"/>
        <v>0.14219204655674098</v>
      </c>
      <c r="S283" s="197">
        <v>1074476437</v>
      </c>
      <c r="T283" s="304" t="s">
        <v>8080</v>
      </c>
      <c r="U283" s="194">
        <f t="shared" si="79"/>
        <v>5851</v>
      </c>
      <c r="W283" s="239">
        <v>5851</v>
      </c>
      <c r="X283" s="136">
        <f t="shared" si="86"/>
        <v>4020</v>
      </c>
      <c r="Y283" s="240">
        <f t="shared" si="87"/>
        <v>4841.8181818181811</v>
      </c>
      <c r="Z283" s="142">
        <f t="shared" si="88"/>
        <v>0.10968309859154934</v>
      </c>
      <c r="AA283" s="137">
        <f t="shared" si="89"/>
        <v>0.16973338340217786</v>
      </c>
      <c r="AB283" s="145">
        <v>3</v>
      </c>
      <c r="AC283" s="189">
        <f t="shared" si="96"/>
        <v>5736</v>
      </c>
      <c r="AD283" s="187">
        <f t="shared" si="97"/>
        <v>6303</v>
      </c>
      <c r="AE283" s="129">
        <f t="shared" si="90"/>
        <v>567.27</v>
      </c>
      <c r="AF283" s="130">
        <f t="shared" si="91"/>
        <v>115.26999999999998</v>
      </c>
      <c r="AG283" s="131">
        <f t="shared" si="92"/>
        <v>1.8288116769792161E-2</v>
      </c>
      <c r="AH283" s="138">
        <f t="shared" si="93"/>
        <v>452</v>
      </c>
      <c r="AI283" s="139">
        <f t="shared" si="94"/>
        <v>7.1711883230207843E-2</v>
      </c>
      <c r="AJ283" s="139">
        <f t="shared" si="95"/>
        <v>0.15144526663238569</v>
      </c>
      <c r="AL283" s="197">
        <v>1756514130397</v>
      </c>
      <c r="AM283" s="197">
        <v>4992496140017</v>
      </c>
      <c r="AN283" s="197" t="s">
        <v>3759</v>
      </c>
      <c r="AO283" s="241" t="s">
        <v>825</v>
      </c>
      <c r="AP283" s="242" t="s">
        <v>1167</v>
      </c>
      <c r="AQ283" s="242" t="s">
        <v>87</v>
      </c>
      <c r="AR283" s="242" t="s">
        <v>152</v>
      </c>
      <c r="AS283" s="243">
        <f>VLOOKUP(B:B,[1]GOODYEAR!$B:$K,8,0)</f>
        <v>4020</v>
      </c>
      <c r="AT283" s="243">
        <v>525</v>
      </c>
      <c r="AU283" s="211" t="s">
        <v>3956</v>
      </c>
      <c r="AV283" s="197" t="s">
        <v>7477</v>
      </c>
      <c r="AW283" s="134" t="str">
        <f>IFERROR(VLOOKUP(AV:AV,Q商品!B:E,4,0),"")</f>
        <v>2023年製 EfficientGrip ECO EG01 175/65R14 82S サマータイヤ 翌営業日発送</v>
      </c>
      <c r="AX283" s="134" t="str">
        <f>IFERROR(VLOOKUP(B:B,在庫!B:M,12,0),"")</f>
        <v>2023年製</v>
      </c>
      <c r="AY283" s="246">
        <f>VLOOKUP(B:B,在庫!B:K,10,0)</f>
        <v>2</v>
      </c>
      <c r="AZ283" s="244">
        <f>VLOOKUP(AL:AL,[1]GOODYEAR!$B:$AH,32,0)</f>
        <v>604159957</v>
      </c>
      <c r="BA283" s="244">
        <f>VLOOKUP(AL:AL,[1]GOODYEAR!$B:$AH,33,0)</f>
        <v>604184004</v>
      </c>
      <c r="BC283" s="11" t="s">
        <v>2055</v>
      </c>
    </row>
    <row r="284" spans="1:55" s="11" customFormat="1" ht="19.5" customHeight="1">
      <c r="A284" s="11">
        <f t="shared" si="82"/>
        <v>1</v>
      </c>
      <c r="B284" s="249">
        <f t="shared" si="83"/>
        <v>1856514130394</v>
      </c>
      <c r="C284" s="243">
        <f>VLOOKUP(B:B,[1]GOODYEAR!$B:$K,9,0)</f>
        <v>4</v>
      </c>
      <c r="D284" s="11" t="s">
        <v>5341</v>
      </c>
      <c r="E284" s="11" t="s">
        <v>5700</v>
      </c>
      <c r="F284" s="310" t="s">
        <v>7031</v>
      </c>
      <c r="G284" s="134"/>
      <c r="H284" s="132"/>
      <c r="I284" s="243">
        <f>VLOOKUP(B:B,[1]GOODYEAR!$B:$K,10,0)</f>
        <v>12</v>
      </c>
      <c r="J284" s="132">
        <v>2102</v>
      </c>
      <c r="K284" s="133" t="s">
        <v>1975</v>
      </c>
      <c r="L284" s="133">
        <v>10</v>
      </c>
      <c r="M284" s="135" t="s">
        <v>7136</v>
      </c>
      <c r="N284" s="236" t="s">
        <v>8630</v>
      </c>
      <c r="O284" s="236" t="s">
        <v>3424</v>
      </c>
      <c r="P284" s="237">
        <v>8101</v>
      </c>
      <c r="Q284" s="238">
        <f t="shared" si="84"/>
        <v>6887.272727272727</v>
      </c>
      <c r="R284" s="144">
        <f t="shared" si="85"/>
        <v>0.3625923970432946</v>
      </c>
      <c r="S284" s="197">
        <v>1074475787</v>
      </c>
      <c r="T284" s="304" t="s">
        <v>8081</v>
      </c>
      <c r="U284" s="194">
        <f t="shared" si="79"/>
        <v>7221</v>
      </c>
      <c r="V284" s="11">
        <v>900</v>
      </c>
      <c r="W284" s="239">
        <v>8121</v>
      </c>
      <c r="X284" s="136">
        <f t="shared" si="86"/>
        <v>4390</v>
      </c>
      <c r="Y284" s="240">
        <f t="shared" si="87"/>
        <v>6905.454545454545</v>
      </c>
      <c r="Z284" s="142">
        <f t="shared" si="88"/>
        <v>2.7696994876056369E-3</v>
      </c>
      <c r="AA284" s="137">
        <f t="shared" si="89"/>
        <v>0.36427066877303843</v>
      </c>
      <c r="AB284" s="145"/>
      <c r="AC284" s="190">
        <v>6589</v>
      </c>
      <c r="AD284" s="188">
        <v>7241</v>
      </c>
      <c r="AE284" s="129">
        <f t="shared" si="90"/>
        <v>651.68999999999994</v>
      </c>
      <c r="AF284" s="130">
        <f t="shared" si="91"/>
        <v>631.68999999999994</v>
      </c>
      <c r="AG284" s="131">
        <f t="shared" si="92"/>
        <v>8.7237950559315006E-2</v>
      </c>
      <c r="AH284" s="138">
        <f t="shared" si="93"/>
        <v>20</v>
      </c>
      <c r="AI284" s="139">
        <f t="shared" si="94"/>
        <v>2.7620494406849884E-3</v>
      </c>
      <c r="AJ284" s="139">
        <f t="shared" si="95"/>
        <v>0.27703271821372344</v>
      </c>
      <c r="AL284" s="197">
        <v>1856514130394</v>
      </c>
      <c r="AM284" s="197">
        <v>4992496140024</v>
      </c>
      <c r="AN284" s="197" t="s">
        <v>3760</v>
      </c>
      <c r="AO284" s="241" t="s">
        <v>825</v>
      </c>
      <c r="AP284" s="242" t="s">
        <v>1350</v>
      </c>
      <c r="AQ284" s="242" t="s">
        <v>883</v>
      </c>
      <c r="AR284" s="242" t="s">
        <v>152</v>
      </c>
      <c r="AS284" s="243">
        <f>VLOOKUP(B:B,[1]GOODYEAR!$B:$K,8,0)</f>
        <v>4390</v>
      </c>
      <c r="AT284" s="243">
        <v>525</v>
      </c>
      <c r="AU284" s="211" t="s">
        <v>3956</v>
      </c>
      <c r="AV284" s="197" t="s">
        <v>5701</v>
      </c>
      <c r="AW284" s="134" t="str">
        <f>IFERROR(VLOOKUP(AV:AV,Q商品!B:E,4,0),"")</f>
        <v>2023年製 EfficientGrip ECO EG01 185/65R14 86S サマータイヤ 翌営業日発送</v>
      </c>
      <c r="AX284" s="134" t="str">
        <f>IFERROR(VLOOKUP(B:B,在庫!B:M,12,0),"")</f>
        <v>2023年製</v>
      </c>
      <c r="AY284" s="246">
        <f>VLOOKUP(B:B,在庫!B:K,10,0)</f>
        <v>2</v>
      </c>
      <c r="AZ284" s="244">
        <f>VLOOKUP(AL:AL,[1]GOODYEAR!$B:$AH,32,0)</f>
        <v>604159961</v>
      </c>
      <c r="BA284" s="244">
        <f>VLOOKUP(AL:AL,[1]GOODYEAR!$B:$AH,33,0)</f>
        <v>604184008</v>
      </c>
      <c r="BC284" s="11" t="s">
        <v>2055</v>
      </c>
    </row>
    <row r="285" spans="1:55" s="11" customFormat="1" ht="19.5" customHeight="1">
      <c r="A285" s="11">
        <f t="shared" si="82"/>
        <v>2</v>
      </c>
      <c r="B285" s="249">
        <f t="shared" si="83"/>
        <v>2155517130394</v>
      </c>
      <c r="C285" s="243">
        <f>VLOOKUP(B:B,[1]GOODYEAR!$B:$K,9,0)</f>
        <v>0</v>
      </c>
      <c r="D285" s="11" t="s">
        <v>5341</v>
      </c>
      <c r="E285" s="11" t="s">
        <v>8837</v>
      </c>
      <c r="F285" s="160" t="s">
        <v>7032</v>
      </c>
      <c r="G285" s="134"/>
      <c r="H285" s="132"/>
      <c r="I285" s="243">
        <f>VLOOKUP(B:B,[1]GOODYEAR!$B:$K,10,0)</f>
        <v>3</v>
      </c>
      <c r="J285" s="132"/>
      <c r="K285" s="133" t="s">
        <v>1975</v>
      </c>
      <c r="L285" s="133">
        <v>12</v>
      </c>
      <c r="M285" s="135" t="s">
        <v>3998</v>
      </c>
      <c r="N285" s="236" t="s">
        <v>3928</v>
      </c>
      <c r="O285" s="236">
        <v>0</v>
      </c>
      <c r="P285" s="237">
        <v>11920</v>
      </c>
      <c r="Q285" s="238">
        <f t="shared" si="84"/>
        <v>10836.363636363636</v>
      </c>
      <c r="R285" s="144">
        <f t="shared" si="85"/>
        <v>0.27097315436241609</v>
      </c>
      <c r="S285" s="197"/>
      <c r="T285" s="304"/>
      <c r="U285" s="194">
        <f t="shared" si="79"/>
        <v>11920</v>
      </c>
      <c r="W285" s="239">
        <v>11920</v>
      </c>
      <c r="X285" s="136">
        <f t="shared" si="86"/>
        <v>7900</v>
      </c>
      <c r="Y285" s="240">
        <f t="shared" si="87"/>
        <v>10836.363636363636</v>
      </c>
      <c r="Z285" s="142">
        <f t="shared" si="88"/>
        <v>7.7265100671140896E-2</v>
      </c>
      <c r="AA285" s="137">
        <f t="shared" si="89"/>
        <v>0.27097315436241609</v>
      </c>
      <c r="AB285" s="334" t="s">
        <v>8848</v>
      </c>
      <c r="AC285" s="189">
        <f t="shared" ref="AC285:AC308" si="98">ROUNDDOWN(U285/1.02,0)</f>
        <v>11686</v>
      </c>
      <c r="AD285" s="187">
        <f t="shared" ref="AD285:AD308" si="99">ROUNDDOWN(AC285/0.91,0)</f>
        <v>12841</v>
      </c>
      <c r="AE285" s="129">
        <f t="shared" si="90"/>
        <v>1155.69</v>
      </c>
      <c r="AF285" s="130">
        <f t="shared" si="91"/>
        <v>234.69000000000005</v>
      </c>
      <c r="AG285" s="131">
        <f t="shared" si="92"/>
        <v>1.8276613970874548E-2</v>
      </c>
      <c r="AH285" s="138">
        <f t="shared" si="93"/>
        <v>921</v>
      </c>
      <c r="AI285" s="139">
        <f t="shared" si="94"/>
        <v>7.1723386029125452E-2</v>
      </c>
      <c r="AJ285" s="139">
        <f t="shared" si="95"/>
        <v>0.25269654039154155</v>
      </c>
      <c r="AL285" s="197">
        <v>2155517130394</v>
      </c>
      <c r="AM285" s="197">
        <v>4992496140215</v>
      </c>
      <c r="AN285" s="197" t="s">
        <v>3761</v>
      </c>
      <c r="AO285" s="241" t="s">
        <v>825</v>
      </c>
      <c r="AP285" s="242" t="s">
        <v>1163</v>
      </c>
      <c r="AQ285" s="242" t="s">
        <v>66</v>
      </c>
      <c r="AR285" s="242" t="s">
        <v>152</v>
      </c>
      <c r="AS285" s="243">
        <v>7900</v>
      </c>
      <c r="AT285" s="243"/>
      <c r="AU285" s="211" t="s">
        <v>3956</v>
      </c>
      <c r="AV285" s="197"/>
      <c r="AW285" s="134" t="str">
        <f>IFERROR(VLOOKUP(AV:AV,Q商品!B:E,4,0),"")</f>
        <v/>
      </c>
      <c r="AX285" s="134" t="str">
        <f>IFERROR(VLOOKUP(B:B,在庫!B:M,12,0),"")</f>
        <v>2021年製</v>
      </c>
      <c r="AY285" s="246">
        <f>VLOOKUP(B:B,在庫!B:K,10,0)</f>
        <v>1</v>
      </c>
      <c r="AZ285" s="244"/>
      <c r="BA285" s="244"/>
      <c r="BC285" s="11" t="e">
        <v>#N/A</v>
      </c>
    </row>
    <row r="286" spans="1:55" s="11" customFormat="1" ht="19.5" customHeight="1">
      <c r="A286" s="11">
        <f t="shared" si="82"/>
        <v>2</v>
      </c>
      <c r="B286" s="249">
        <f t="shared" si="83"/>
        <v>2155517139380</v>
      </c>
      <c r="C286" s="243">
        <f>VLOOKUP(B:B,[1]GOODYEAR!$B:$K,9,0)</f>
        <v>22</v>
      </c>
      <c r="D286" s="11" t="s">
        <v>5341</v>
      </c>
      <c r="E286" s="11" t="s">
        <v>5679</v>
      </c>
      <c r="F286" s="160" t="s">
        <v>7032</v>
      </c>
      <c r="G286" s="134"/>
      <c r="H286" s="132"/>
      <c r="I286" s="243">
        <f>VLOOKUP(B:B,[1]GOODYEAR!$B:$K,10,0)</f>
        <v>7</v>
      </c>
      <c r="J286" s="132">
        <v>2102</v>
      </c>
      <c r="K286" s="133" t="s">
        <v>1975</v>
      </c>
      <c r="L286" s="133">
        <v>12</v>
      </c>
      <c r="M286" s="135" t="s">
        <v>3998</v>
      </c>
      <c r="N286" s="236" t="s">
        <v>3928</v>
      </c>
      <c r="O286" s="236">
        <v>0</v>
      </c>
      <c r="P286" s="237">
        <v>11920</v>
      </c>
      <c r="Q286" s="238">
        <f t="shared" si="84"/>
        <v>9881.8181818181802</v>
      </c>
      <c r="R286" s="144">
        <f t="shared" si="85"/>
        <v>0.17424103035878552</v>
      </c>
      <c r="S286" s="197">
        <v>1074475866</v>
      </c>
      <c r="T286" s="304" t="s">
        <v>8082</v>
      </c>
      <c r="U286" s="194">
        <f t="shared" si="79"/>
        <v>11920</v>
      </c>
      <c r="W286" s="239">
        <v>11920</v>
      </c>
      <c r="X286" s="136">
        <f t="shared" si="86"/>
        <v>8160</v>
      </c>
      <c r="Y286" s="240">
        <f t="shared" si="87"/>
        <v>9881.8181818181802</v>
      </c>
      <c r="Z286" s="142">
        <f t="shared" si="88"/>
        <v>7.7265100671140896E-2</v>
      </c>
      <c r="AA286" s="137">
        <f t="shared" si="89"/>
        <v>0.17424103035878552</v>
      </c>
      <c r="AB286" s="145"/>
      <c r="AC286" s="189">
        <f t="shared" si="98"/>
        <v>11686</v>
      </c>
      <c r="AD286" s="187">
        <f t="shared" si="99"/>
        <v>12841</v>
      </c>
      <c r="AE286" s="129">
        <f t="shared" si="90"/>
        <v>1155.69</v>
      </c>
      <c r="AF286" s="130">
        <f t="shared" si="91"/>
        <v>234.69000000000005</v>
      </c>
      <c r="AG286" s="131">
        <f t="shared" si="92"/>
        <v>1.8276613970874548E-2</v>
      </c>
      <c r="AH286" s="138">
        <f t="shared" si="93"/>
        <v>921</v>
      </c>
      <c r="AI286" s="139">
        <f t="shared" si="94"/>
        <v>7.1723386029125452E-2</v>
      </c>
      <c r="AJ286" s="139">
        <f t="shared" si="95"/>
        <v>0.15596441638791098</v>
      </c>
      <c r="AL286" s="197">
        <v>2155517139380</v>
      </c>
      <c r="AM286" s="197">
        <v>4992496140215</v>
      </c>
      <c r="AN286" s="197" t="s">
        <v>3761</v>
      </c>
      <c r="AO286" s="241" t="s">
        <v>1347</v>
      </c>
      <c r="AP286" s="242" t="s">
        <v>1163</v>
      </c>
      <c r="AQ286" s="242" t="s">
        <v>66</v>
      </c>
      <c r="AR286" s="242" t="s">
        <v>152</v>
      </c>
      <c r="AS286" s="243">
        <f>VLOOKUP(B:B,[1]GOODYEAR!$B:$K,8,0)</f>
        <v>8160</v>
      </c>
      <c r="AT286" s="243">
        <v>1050</v>
      </c>
      <c r="AU286" s="211" t="s">
        <v>3956</v>
      </c>
      <c r="AV286" s="197" t="s">
        <v>5702</v>
      </c>
      <c r="AW286" s="134" t="str">
        <f>IFERROR(VLOOKUP(AV:AV,Q商品!B:E,4,0),"")</f>
        <v>2023年製 EfficientGrip ECO EG01 215/55R17 94V サマータイヤ 翌営業日発送</v>
      </c>
      <c r="AX286" s="134" t="str">
        <f>IFERROR(VLOOKUP(B:B,在庫!B:M,12,0),"")</f>
        <v>2023年製</v>
      </c>
      <c r="AY286" s="134">
        <f>VLOOKUP(B:B,在庫!B:K,10,0)</f>
        <v>1</v>
      </c>
      <c r="AZ286" s="244">
        <f>VLOOKUP(AL:AL,[1]GOODYEAR!$B:$AH,32,0)</f>
        <v>604159974</v>
      </c>
      <c r="BA286" s="244">
        <f>VLOOKUP(AL:AL,[1]GOODYEAR!$B:$AH,33,0)</f>
        <v>604184021</v>
      </c>
      <c r="BC286" s="11" t="s">
        <v>2055</v>
      </c>
    </row>
    <row r="287" spans="1:55" s="11" customFormat="1" ht="19.5" customHeight="1">
      <c r="A287" s="11">
        <f t="shared" si="82"/>
        <v>1</v>
      </c>
      <c r="B287" s="249">
        <f t="shared" si="83"/>
        <v>1655514130393</v>
      </c>
      <c r="C287" s="243">
        <f>VLOOKUP(B:B,[1]GOODYEAR!$B:$K,9,0)</f>
        <v>36</v>
      </c>
      <c r="D287" s="11" t="s">
        <v>5341</v>
      </c>
      <c r="E287" s="11" t="s">
        <v>5704</v>
      </c>
      <c r="F287" s="310" t="s">
        <v>7033</v>
      </c>
      <c r="G287" s="134"/>
      <c r="H287" s="132"/>
      <c r="I287" s="243">
        <f>VLOOKUP(B:B,[1]GOODYEAR!$B:$K,10,0)</f>
        <v>0</v>
      </c>
      <c r="J287" s="132">
        <v>2102</v>
      </c>
      <c r="K287" s="133" t="s">
        <v>1975</v>
      </c>
      <c r="L287" s="133">
        <v>13</v>
      </c>
      <c r="M287" s="135" t="s">
        <v>3998</v>
      </c>
      <c r="N287" s="236" t="s">
        <v>3929</v>
      </c>
      <c r="O287" s="236">
        <v>0</v>
      </c>
      <c r="P287" s="237">
        <v>6710</v>
      </c>
      <c r="Q287" s="238">
        <f t="shared" si="84"/>
        <v>5622.7272727272721</v>
      </c>
      <c r="R287" s="144">
        <f t="shared" si="85"/>
        <v>0.27615198059822144</v>
      </c>
      <c r="S287" s="197">
        <v>1074476440</v>
      </c>
      <c r="T287" s="304" t="s">
        <v>8083</v>
      </c>
      <c r="U287" s="194">
        <f t="shared" si="79"/>
        <v>6710</v>
      </c>
      <c r="W287" s="239">
        <v>6710</v>
      </c>
      <c r="X287" s="136">
        <f t="shared" si="86"/>
        <v>4070</v>
      </c>
      <c r="Y287" s="240">
        <f t="shared" si="87"/>
        <v>5622.7272727272721</v>
      </c>
      <c r="Z287" s="142">
        <f t="shared" si="88"/>
        <v>7.7198211624441182E-2</v>
      </c>
      <c r="AA287" s="137">
        <f t="shared" si="89"/>
        <v>0.27615198059822144</v>
      </c>
      <c r="AB287" s="145"/>
      <c r="AC287" s="189">
        <f t="shared" si="98"/>
        <v>6578</v>
      </c>
      <c r="AD287" s="187">
        <f t="shared" si="99"/>
        <v>7228</v>
      </c>
      <c r="AE287" s="129">
        <f t="shared" si="90"/>
        <v>650.52</v>
      </c>
      <c r="AF287" s="130">
        <f t="shared" si="91"/>
        <v>132.51999999999998</v>
      </c>
      <c r="AG287" s="131">
        <f t="shared" si="92"/>
        <v>1.8334255672385166E-2</v>
      </c>
      <c r="AH287" s="138">
        <f t="shared" si="93"/>
        <v>518</v>
      </c>
      <c r="AI287" s="139">
        <f t="shared" si="94"/>
        <v>7.1665744327614828E-2</v>
      </c>
      <c r="AJ287" s="139">
        <f t="shared" si="95"/>
        <v>0.25781772492583627</v>
      </c>
      <c r="AL287" s="197">
        <v>1655514130393</v>
      </c>
      <c r="AM287" s="197">
        <v>4992496140178</v>
      </c>
      <c r="AN287" s="197" t="s">
        <v>3762</v>
      </c>
      <c r="AO287" s="241" t="s">
        <v>825</v>
      </c>
      <c r="AP287" s="242" t="s">
        <v>846</v>
      </c>
      <c r="AQ287" s="242" t="s">
        <v>111</v>
      </c>
      <c r="AR287" s="242" t="s">
        <v>152</v>
      </c>
      <c r="AS287" s="243">
        <f>VLOOKUP(B:B,[1]GOODYEAR!$B:$K,8,0)</f>
        <v>4070</v>
      </c>
      <c r="AT287" s="243">
        <v>525</v>
      </c>
      <c r="AU287" s="211" t="s">
        <v>3956</v>
      </c>
      <c r="AV287" s="197" t="s">
        <v>5705</v>
      </c>
      <c r="AW287" s="134" t="str">
        <f>IFERROR(VLOOKUP(AV:AV,Q商品!B:E,4,0),"")</f>
        <v>2023年製 EfficientGrip ECO EG01 165/55R14 72V サマータイヤ 翌営業日発送</v>
      </c>
      <c r="AX287" s="134" t="str">
        <f>IFERROR(VLOOKUP(B:B,在庫!B:M,12,0),"")</f>
        <v>2023年製</v>
      </c>
      <c r="AY287" s="134">
        <f>VLOOKUP(B:B,在庫!B:K,10,0)</f>
        <v>1</v>
      </c>
      <c r="AZ287" s="244">
        <f>VLOOKUP(AL:AL,[1]GOODYEAR!$B:$AH,32,0)</f>
        <v>604159959</v>
      </c>
      <c r="BA287" s="244">
        <f>VLOOKUP(AL:AL,[1]GOODYEAR!$B:$AH,33,0)</f>
        <v>604184006</v>
      </c>
      <c r="BC287" s="11" t="s">
        <v>2055</v>
      </c>
    </row>
    <row r="288" spans="1:55" s="11" customFormat="1" ht="19.5" customHeight="1">
      <c r="A288" s="11">
        <f t="shared" si="82"/>
        <v>1</v>
      </c>
      <c r="B288" s="249">
        <f t="shared" si="83"/>
        <v>1657014130392</v>
      </c>
      <c r="C288" s="243">
        <f>VLOOKUP(B:B,[1]GOODYEAR!$B:$K,9,0)</f>
        <v>449</v>
      </c>
      <c r="D288" s="11" t="s">
        <v>5341</v>
      </c>
      <c r="E288" s="11" t="s">
        <v>622</v>
      </c>
      <c r="F288" s="160" t="s">
        <v>7034</v>
      </c>
      <c r="G288" s="134"/>
      <c r="H288" s="132"/>
      <c r="I288" s="243">
        <f>VLOOKUP(B:B,[1]GOODYEAR!$B:$K,10,0)</f>
        <v>46</v>
      </c>
      <c r="J288" s="132">
        <v>1362</v>
      </c>
      <c r="K288" s="133" t="s">
        <v>1975</v>
      </c>
      <c r="L288" s="133">
        <v>14</v>
      </c>
      <c r="M288" s="135" t="s">
        <v>3998</v>
      </c>
      <c r="N288" s="236" t="s">
        <v>7348</v>
      </c>
      <c r="O288" s="236">
        <v>0</v>
      </c>
      <c r="P288" s="237">
        <v>5390</v>
      </c>
      <c r="Q288" s="238">
        <f t="shared" si="84"/>
        <v>4422.7272727272721</v>
      </c>
      <c r="R288" s="144">
        <f t="shared" si="85"/>
        <v>0.23576567317574501</v>
      </c>
      <c r="S288" s="197">
        <v>1074476439</v>
      </c>
      <c r="T288" s="304" t="s">
        <v>8084</v>
      </c>
      <c r="U288" s="194">
        <f t="shared" si="79"/>
        <v>5390</v>
      </c>
      <c r="W288" s="239">
        <v>5390</v>
      </c>
      <c r="X288" s="136">
        <f t="shared" si="86"/>
        <v>3380</v>
      </c>
      <c r="Y288" s="240">
        <f t="shared" si="87"/>
        <v>4422.7272727272721</v>
      </c>
      <c r="Z288" s="142">
        <f t="shared" si="88"/>
        <v>7.7179962894248666E-2</v>
      </c>
      <c r="AA288" s="137">
        <f t="shared" si="89"/>
        <v>0.23576567317574501</v>
      </c>
      <c r="AB288" s="145"/>
      <c r="AC288" s="189">
        <f t="shared" si="98"/>
        <v>5284</v>
      </c>
      <c r="AD288" s="187">
        <f t="shared" si="99"/>
        <v>5806</v>
      </c>
      <c r="AE288" s="129">
        <f t="shared" si="90"/>
        <v>522.54</v>
      </c>
      <c r="AF288" s="130">
        <f t="shared" si="91"/>
        <v>106.53999999999996</v>
      </c>
      <c r="AG288" s="131">
        <f t="shared" si="92"/>
        <v>1.8349982776438161E-2</v>
      </c>
      <c r="AH288" s="138">
        <f t="shared" si="93"/>
        <v>416</v>
      </c>
      <c r="AI288" s="139">
        <f t="shared" si="94"/>
        <v>7.1650017223561832E-2</v>
      </c>
      <c r="AJ288" s="139">
        <f t="shared" si="95"/>
        <v>0.21741569039930686</v>
      </c>
      <c r="AL288" s="197">
        <v>1657014130392</v>
      </c>
      <c r="AM288" s="197">
        <v>4992496139950</v>
      </c>
      <c r="AN288" s="197" t="s">
        <v>3763</v>
      </c>
      <c r="AO288" s="241" t="s">
        <v>825</v>
      </c>
      <c r="AP288" s="242" t="s">
        <v>851</v>
      </c>
      <c r="AQ288" s="242" t="s">
        <v>86</v>
      </c>
      <c r="AR288" s="242" t="s">
        <v>152</v>
      </c>
      <c r="AS288" s="243">
        <f>VLOOKUP(B:B,[1]GOODYEAR!$B:$K,8,0)</f>
        <v>3380</v>
      </c>
      <c r="AT288" s="243">
        <v>525</v>
      </c>
      <c r="AU288" s="211" t="s">
        <v>3956</v>
      </c>
      <c r="AV288" s="197" t="s">
        <v>5707</v>
      </c>
      <c r="AW288" s="134" t="str">
        <f>IFERROR(VLOOKUP(AV:AV,Q商品!B:E,4,0),"")</f>
        <v>2023年製 EfficientGrip ECO EG01 165/70R14 81S サマータイヤ 翌営業日発送</v>
      </c>
      <c r="AX288" s="134" t="str">
        <f>IFERROR(VLOOKUP(B:B,在庫!B:M,12,0),"")</f>
        <v>2023年製</v>
      </c>
      <c r="AY288" s="134">
        <f>VLOOKUP(B:B,在庫!B:K,10,0)</f>
        <v>3</v>
      </c>
      <c r="AZ288" s="244">
        <f>VLOOKUP(AL:AL,[1]GOODYEAR!$B:$AH,32,0)</f>
        <v>604159956</v>
      </c>
      <c r="BA288" s="244">
        <f>VLOOKUP(AL:AL,[1]GOODYEAR!$B:$AH,33,0)</f>
        <v>604184003</v>
      </c>
      <c r="BC288" s="11" t="s">
        <v>2055</v>
      </c>
    </row>
    <row r="289" spans="1:55" s="11" customFormat="1" ht="19.5" customHeight="1">
      <c r="A289" s="11">
        <f t="shared" si="82"/>
        <v>1</v>
      </c>
      <c r="B289" s="249">
        <f t="shared" si="83"/>
        <v>1757014130399</v>
      </c>
      <c r="C289" s="243">
        <f>VLOOKUP(B:B,[1]GOODYEAR!$B:$K,9,0)</f>
        <v>211</v>
      </c>
      <c r="D289" s="11" t="s">
        <v>5341</v>
      </c>
      <c r="E289" s="11" t="s">
        <v>623</v>
      </c>
      <c r="F289" s="310" t="s">
        <v>7035</v>
      </c>
      <c r="G289" s="134"/>
      <c r="H289" s="132"/>
      <c r="I289" s="243">
        <f>VLOOKUP(B:B,[1]GOODYEAR!$B:$K,10,0)</f>
        <v>46</v>
      </c>
      <c r="J289" s="132" t="s">
        <v>12</v>
      </c>
      <c r="K289" s="133" t="s">
        <v>1975</v>
      </c>
      <c r="L289" s="133">
        <v>15</v>
      </c>
      <c r="M289" s="135" t="s">
        <v>2014</v>
      </c>
      <c r="N289" s="236" t="s">
        <v>7349</v>
      </c>
      <c r="O289" s="236">
        <v>0</v>
      </c>
      <c r="P289" s="237">
        <v>5890</v>
      </c>
      <c r="Q289" s="238">
        <f t="shared" si="84"/>
        <v>4877.272727272727</v>
      </c>
      <c r="R289" s="144">
        <f t="shared" si="85"/>
        <v>0.2188257222739981</v>
      </c>
      <c r="S289" s="197">
        <v>1074476435</v>
      </c>
      <c r="T289" s="306" t="s">
        <v>8085</v>
      </c>
      <c r="U289" s="194">
        <f t="shared" si="79"/>
        <v>5890</v>
      </c>
      <c r="W289" s="239">
        <v>5890</v>
      </c>
      <c r="X289" s="136">
        <f t="shared" si="86"/>
        <v>3810</v>
      </c>
      <c r="Y289" s="240">
        <f t="shared" si="87"/>
        <v>4877.272727272727</v>
      </c>
      <c r="Z289" s="142">
        <f t="shared" si="88"/>
        <v>7.7249575551782579E-2</v>
      </c>
      <c r="AA289" s="137">
        <f t="shared" si="89"/>
        <v>0.2188257222739981</v>
      </c>
      <c r="AB289" s="145" t="s">
        <v>8643</v>
      </c>
      <c r="AC289" s="189">
        <f t="shared" si="98"/>
        <v>5774</v>
      </c>
      <c r="AD289" s="187">
        <f t="shared" si="99"/>
        <v>6345</v>
      </c>
      <c r="AE289" s="129">
        <f t="shared" si="90"/>
        <v>571.04999999999995</v>
      </c>
      <c r="AF289" s="130">
        <f t="shared" si="91"/>
        <v>116.04999999999995</v>
      </c>
      <c r="AG289" s="131">
        <f t="shared" si="92"/>
        <v>1.8289992119779348E-2</v>
      </c>
      <c r="AH289" s="138">
        <f t="shared" si="93"/>
        <v>455</v>
      </c>
      <c r="AI289" s="139">
        <f t="shared" si="94"/>
        <v>7.1710007880220653E-2</v>
      </c>
      <c r="AJ289" s="139">
        <f t="shared" si="95"/>
        <v>0.20053573015421874</v>
      </c>
      <c r="AL289" s="197">
        <v>1757014130399</v>
      </c>
      <c r="AM289" s="197">
        <v>4992496139967</v>
      </c>
      <c r="AN289" s="197" t="s">
        <v>3764</v>
      </c>
      <c r="AO289" s="241" t="s">
        <v>825</v>
      </c>
      <c r="AP289" s="242" t="s">
        <v>1168</v>
      </c>
      <c r="AQ289" s="242" t="s">
        <v>88</v>
      </c>
      <c r="AR289" s="242" t="s">
        <v>152</v>
      </c>
      <c r="AS289" s="243">
        <f>VLOOKUP(B:B,[1]GOODYEAR!$B:$K,8,0)</f>
        <v>3810</v>
      </c>
      <c r="AT289" s="243">
        <v>525</v>
      </c>
      <c r="AU289" s="211" t="s">
        <v>3956</v>
      </c>
      <c r="AV289" s="197" t="s">
        <v>5709</v>
      </c>
      <c r="AW289" s="134" t="str">
        <f>IFERROR(VLOOKUP(AV:AV,Q商品!B:E,4,0),"")</f>
        <v>2023年製 EfficientGrip ECO EG01 175/70R14 84S サマータイヤ 翌営業日発送</v>
      </c>
      <c r="AX289" s="134" t="str">
        <f>IFERROR(VLOOKUP(B:B,在庫!B:M,12,0),"")</f>
        <v>2023年製</v>
      </c>
      <c r="AY289" s="134">
        <f>VLOOKUP(B:B,在庫!B:K,10,0)</f>
        <v>2</v>
      </c>
      <c r="AZ289" s="244">
        <f>VLOOKUP(AL:AL,[1]GOODYEAR!$B:$AH,32,0)</f>
        <v>604159958</v>
      </c>
      <c r="BA289" s="244">
        <f>VLOOKUP(AL:AL,[1]GOODYEAR!$B:$AH,33,0)</f>
        <v>604184005</v>
      </c>
      <c r="BC289" s="11" t="s">
        <v>2055</v>
      </c>
    </row>
    <row r="290" spans="1:55" s="11" customFormat="1" ht="19.5" customHeight="1">
      <c r="A290" s="11">
        <f t="shared" si="82"/>
        <v>1</v>
      </c>
      <c r="B290" s="249">
        <f t="shared" si="83"/>
        <v>1857014130396</v>
      </c>
      <c r="C290" s="243">
        <f>VLOOKUP(B:B,[1]GOODYEAR!$B:$K,9,0)</f>
        <v>159</v>
      </c>
      <c r="D290" s="11" t="s">
        <v>5341</v>
      </c>
      <c r="E290" s="11" t="s">
        <v>624</v>
      </c>
      <c r="F290" s="310" t="s">
        <v>7036</v>
      </c>
      <c r="G290" s="134"/>
      <c r="H290" s="132"/>
      <c r="I290" s="243">
        <f>VLOOKUP(B:B,[1]GOODYEAR!$B:$K,10,0)</f>
        <v>35</v>
      </c>
      <c r="J290" s="132" t="s">
        <v>12</v>
      </c>
      <c r="K290" s="133" t="s">
        <v>1975</v>
      </c>
      <c r="L290" s="133">
        <v>16</v>
      </c>
      <c r="M290" s="135" t="s">
        <v>2014</v>
      </c>
      <c r="N290" s="236" t="s">
        <v>7349</v>
      </c>
      <c r="O290" s="236">
        <v>0</v>
      </c>
      <c r="P290" s="237">
        <v>5890</v>
      </c>
      <c r="Q290" s="238">
        <f t="shared" si="84"/>
        <v>4877.272727272727</v>
      </c>
      <c r="R290" s="144">
        <f t="shared" si="85"/>
        <v>0.13476234855545197</v>
      </c>
      <c r="S290" s="197">
        <v>1074475875</v>
      </c>
      <c r="T290" s="304" t="s">
        <v>8086</v>
      </c>
      <c r="U290" s="194">
        <f t="shared" si="79"/>
        <v>5890</v>
      </c>
      <c r="W290" s="239">
        <v>5890</v>
      </c>
      <c r="X290" s="136">
        <f t="shared" si="86"/>
        <v>4220</v>
      </c>
      <c r="Y290" s="240">
        <f t="shared" si="87"/>
        <v>4877.272727272727</v>
      </c>
      <c r="Z290" s="142">
        <f t="shared" si="88"/>
        <v>7.7249575551782579E-2</v>
      </c>
      <c r="AA290" s="137">
        <f t="shared" si="89"/>
        <v>0.13476234855545197</v>
      </c>
      <c r="AB290" s="145" t="s">
        <v>8643</v>
      </c>
      <c r="AC290" s="189">
        <f t="shared" si="98"/>
        <v>5774</v>
      </c>
      <c r="AD290" s="187">
        <f t="shared" si="99"/>
        <v>6345</v>
      </c>
      <c r="AE290" s="129">
        <f t="shared" si="90"/>
        <v>571.04999999999995</v>
      </c>
      <c r="AF290" s="130">
        <f t="shared" si="91"/>
        <v>116.04999999999995</v>
      </c>
      <c r="AG290" s="131">
        <f t="shared" si="92"/>
        <v>1.8289992119779348E-2</v>
      </c>
      <c r="AH290" s="138">
        <f t="shared" si="93"/>
        <v>455</v>
      </c>
      <c r="AI290" s="139">
        <f t="shared" si="94"/>
        <v>7.1710007880220653E-2</v>
      </c>
      <c r="AJ290" s="139">
        <f t="shared" si="95"/>
        <v>0.11647235643567262</v>
      </c>
      <c r="AL290" s="197">
        <v>1857014130396</v>
      </c>
      <c r="AM290" s="197">
        <v>4992496139974</v>
      </c>
      <c r="AN290" s="197" t="s">
        <v>3765</v>
      </c>
      <c r="AO290" s="241" t="s">
        <v>825</v>
      </c>
      <c r="AP290" s="242" t="s">
        <v>3766</v>
      </c>
      <c r="AQ290" s="242" t="s">
        <v>112</v>
      </c>
      <c r="AR290" s="242" t="s">
        <v>152</v>
      </c>
      <c r="AS290" s="243">
        <f>VLOOKUP(B:B,[1]GOODYEAR!$B:$K,8,0)</f>
        <v>4220</v>
      </c>
      <c r="AT290" s="243">
        <v>525</v>
      </c>
      <c r="AU290" s="211" t="s">
        <v>3956</v>
      </c>
      <c r="AV290" s="197" t="s">
        <v>5711</v>
      </c>
      <c r="AW290" s="134" t="str">
        <f>IFERROR(VLOOKUP(AV:AV,Q商品!B:E,4,0),"")</f>
        <v>2023年製 EfficientGrip ECO EG01 185/70R14 88S サマータイヤ 翌営業日発送</v>
      </c>
      <c r="AX290" s="134" t="str">
        <f>IFERROR(VLOOKUP(B:B,在庫!B:M,12,0),"")</f>
        <v>2023年製</v>
      </c>
      <c r="AY290" s="134">
        <f>VLOOKUP(B:B,在庫!B:K,10,0)</f>
        <v>2</v>
      </c>
      <c r="AZ290" s="244">
        <f>VLOOKUP(AL:AL,[1]GOODYEAR!$B:$AH,32,0)</f>
        <v>604159955</v>
      </c>
      <c r="BA290" s="244">
        <f>VLOOKUP(AL:AL,[1]GOODYEAR!$B:$AH,33,0)</f>
        <v>604184002</v>
      </c>
      <c r="BC290" s="11" t="s">
        <v>2055</v>
      </c>
    </row>
    <row r="291" spans="1:55" s="11" customFormat="1" ht="19.5" customHeight="1">
      <c r="A291" s="11">
        <f t="shared" si="82"/>
        <v>1</v>
      </c>
      <c r="B291" s="249">
        <f t="shared" si="83"/>
        <v>1856015130398</v>
      </c>
      <c r="C291" s="243">
        <f>VLOOKUP(B:B,[1]GOODYEAR!$B:$K,9,0)</f>
        <v>154</v>
      </c>
      <c r="D291" s="11" t="s">
        <v>5341</v>
      </c>
      <c r="E291" s="11" t="s">
        <v>625</v>
      </c>
      <c r="F291" s="160" t="s">
        <v>7037</v>
      </c>
      <c r="G291" s="134"/>
      <c r="H291" s="132"/>
      <c r="I291" s="243">
        <f>VLOOKUP(B:B,[1]GOODYEAR!$B:$K,10,0)</f>
        <v>30</v>
      </c>
      <c r="J291" s="132">
        <v>458</v>
      </c>
      <c r="K291" s="133" t="s">
        <v>1975</v>
      </c>
      <c r="L291" s="133">
        <v>17</v>
      </c>
      <c r="M291" s="135" t="s">
        <v>3998</v>
      </c>
      <c r="N291" s="236" t="s">
        <v>3930</v>
      </c>
      <c r="O291" s="236">
        <v>0</v>
      </c>
      <c r="P291" s="237">
        <v>8010</v>
      </c>
      <c r="Q291" s="238">
        <f t="shared" si="84"/>
        <v>6804.545454545454</v>
      </c>
      <c r="R291" s="144">
        <f t="shared" si="85"/>
        <v>0.21229124916499661</v>
      </c>
      <c r="S291" s="197">
        <v>1074476436</v>
      </c>
      <c r="T291" s="304" t="s">
        <v>8087</v>
      </c>
      <c r="U291" s="194">
        <f t="shared" si="79"/>
        <v>8010</v>
      </c>
      <c r="W291" s="239">
        <v>8010</v>
      </c>
      <c r="X291" s="136">
        <f t="shared" si="86"/>
        <v>5360</v>
      </c>
      <c r="Y291" s="240">
        <f t="shared" si="87"/>
        <v>6804.545454545454</v>
      </c>
      <c r="Z291" s="142">
        <f t="shared" si="88"/>
        <v>7.7153558052434512E-2</v>
      </c>
      <c r="AA291" s="137">
        <f t="shared" si="89"/>
        <v>0.21229124916499661</v>
      </c>
      <c r="AB291" s="145"/>
      <c r="AC291" s="189">
        <f t="shared" si="98"/>
        <v>7852</v>
      </c>
      <c r="AD291" s="187">
        <f t="shared" si="99"/>
        <v>8628</v>
      </c>
      <c r="AE291" s="129">
        <f t="shared" si="90"/>
        <v>776.52</v>
      </c>
      <c r="AF291" s="130">
        <f t="shared" si="91"/>
        <v>158.51999999999998</v>
      </c>
      <c r="AG291" s="131">
        <f t="shared" si="92"/>
        <v>1.8372739916550761E-2</v>
      </c>
      <c r="AH291" s="138">
        <f t="shared" si="93"/>
        <v>618</v>
      </c>
      <c r="AI291" s="139">
        <f t="shared" si="94"/>
        <v>7.1627260083449232E-2</v>
      </c>
      <c r="AJ291" s="139">
        <f t="shared" si="95"/>
        <v>0.19391850924844586</v>
      </c>
      <c r="AL291" s="197">
        <v>1856015130398</v>
      </c>
      <c r="AM291" s="197">
        <v>4992496140109</v>
      </c>
      <c r="AN291" s="197" t="s">
        <v>3767</v>
      </c>
      <c r="AO291" s="241" t="s">
        <v>825</v>
      </c>
      <c r="AP291" s="242" t="s">
        <v>1169</v>
      </c>
      <c r="AQ291" s="242" t="s">
        <v>81</v>
      </c>
      <c r="AR291" s="242" t="s">
        <v>152</v>
      </c>
      <c r="AS291" s="243">
        <f>VLOOKUP(B:B,[1]GOODYEAR!$B:$K,8,0)</f>
        <v>5360</v>
      </c>
      <c r="AT291" s="243">
        <v>525</v>
      </c>
      <c r="AU291" s="211" t="s">
        <v>3956</v>
      </c>
      <c r="AV291" s="197" t="s">
        <v>5713</v>
      </c>
      <c r="AW291" s="134" t="str">
        <f>IFERROR(VLOOKUP(AV:AV,Q商品!B:E,4,0),"")</f>
        <v>2023年製 EfficientGrip ECO EG01 185/60R15 84H サマータイヤ 翌営業日発送</v>
      </c>
      <c r="AX291" s="134" t="str">
        <f>IFERROR(VLOOKUP(B:B,在庫!B:M,12,0),"")</f>
        <v>2023年製</v>
      </c>
      <c r="AY291" s="134">
        <f>VLOOKUP(B:B,在庫!B:K,10,0)</f>
        <v>2</v>
      </c>
      <c r="AZ291" s="244">
        <f>VLOOKUP(AL:AL,[1]GOODYEAR!$B:$AH,32,0)</f>
        <v>604159964</v>
      </c>
      <c r="BA291" s="244">
        <f>VLOOKUP(AL:AL,[1]GOODYEAR!$B:$AH,33,0)</f>
        <v>604184011</v>
      </c>
      <c r="BC291" s="11" t="s">
        <v>2055</v>
      </c>
    </row>
    <row r="292" spans="1:55" s="11" customFormat="1" ht="19.5" customHeight="1">
      <c r="A292" s="11">
        <f t="shared" si="82"/>
        <v>1</v>
      </c>
      <c r="B292" s="249">
        <f t="shared" si="83"/>
        <v>1756515139382</v>
      </c>
      <c r="C292" s="243">
        <f>VLOOKUP(B:B,[1]GOODYEAR!$B:$K,9,0)</f>
        <v>118</v>
      </c>
      <c r="D292" s="11" t="s">
        <v>5341</v>
      </c>
      <c r="E292" s="11" t="s">
        <v>6141</v>
      </c>
      <c r="F292" s="310" t="s">
        <v>7038</v>
      </c>
      <c r="G292" s="134"/>
      <c r="H292" s="132"/>
      <c r="I292" s="243">
        <f>VLOOKUP(B:B,[1]GOODYEAR!$B:$K,10,0)</f>
        <v>57</v>
      </c>
      <c r="J292" s="132"/>
      <c r="K292" s="133" t="s">
        <v>1975</v>
      </c>
      <c r="L292" s="133">
        <v>18</v>
      </c>
      <c r="M292" s="135" t="s">
        <v>2014</v>
      </c>
      <c r="N292" s="236" t="s">
        <v>7131</v>
      </c>
      <c r="O292" s="236" t="s">
        <v>2015</v>
      </c>
      <c r="P292" s="237">
        <v>6677</v>
      </c>
      <c r="Q292" s="238">
        <f t="shared" si="84"/>
        <v>5592.7272727272721</v>
      </c>
      <c r="R292" s="144">
        <f t="shared" si="85"/>
        <v>0.22578023407022096</v>
      </c>
      <c r="S292" s="197">
        <v>1074476438</v>
      </c>
      <c r="T292" s="306" t="s">
        <v>8613</v>
      </c>
      <c r="U292" s="194">
        <f t="shared" si="79"/>
        <v>6677</v>
      </c>
      <c r="W292" s="239">
        <v>6677</v>
      </c>
      <c r="X292" s="136">
        <f t="shared" si="86"/>
        <v>4330</v>
      </c>
      <c r="Y292" s="240">
        <f t="shared" si="87"/>
        <v>5592.7272727272721</v>
      </c>
      <c r="Z292" s="142">
        <f t="shared" si="88"/>
        <v>7.7280215665718188E-2</v>
      </c>
      <c r="AA292" s="137">
        <f t="shared" si="89"/>
        <v>0.22578023407022096</v>
      </c>
      <c r="AB292" s="145"/>
      <c r="AC292" s="189">
        <f t="shared" si="98"/>
        <v>6546</v>
      </c>
      <c r="AD292" s="187">
        <f t="shared" si="99"/>
        <v>7193</v>
      </c>
      <c r="AE292" s="129">
        <f t="shared" si="90"/>
        <v>647.37</v>
      </c>
      <c r="AF292" s="130">
        <f t="shared" si="91"/>
        <v>131.37</v>
      </c>
      <c r="AG292" s="131">
        <f t="shared" si="92"/>
        <v>1.8263589601000975E-2</v>
      </c>
      <c r="AH292" s="138">
        <f t="shared" si="93"/>
        <v>516</v>
      </c>
      <c r="AI292" s="139">
        <f t="shared" si="94"/>
        <v>7.1736410398999029E-2</v>
      </c>
      <c r="AJ292" s="139">
        <f t="shared" si="95"/>
        <v>0.20751664446922</v>
      </c>
      <c r="AL292" s="197">
        <v>1756515139382</v>
      </c>
      <c r="AM292" s="197">
        <v>4992496141298</v>
      </c>
      <c r="AN292" s="197">
        <v>5602740</v>
      </c>
      <c r="AO292" s="241" t="s">
        <v>1347</v>
      </c>
      <c r="AP292" s="242" t="s">
        <v>1351</v>
      </c>
      <c r="AQ292" s="242" t="s">
        <v>95</v>
      </c>
      <c r="AR292" s="242"/>
      <c r="AS292" s="243">
        <v>4330</v>
      </c>
      <c r="AT292" s="243">
        <v>525</v>
      </c>
      <c r="AU292" s="211" t="s">
        <v>3956</v>
      </c>
      <c r="AV292" s="197" t="s">
        <v>8611</v>
      </c>
      <c r="AW292" s="134" t="str">
        <f>IFERROR(VLOOKUP(AV:AV,Q商品!B:E,4,0),"")</f>
        <v>2023年製 EfficientGrip ECO EG01 175/65R15 84H サマータイヤ 翌営業日発送</v>
      </c>
      <c r="AX292" s="134" t="str">
        <f>IFERROR(VLOOKUP(B:B,在庫!B:M,12,0),"")</f>
        <v>2023年製</v>
      </c>
      <c r="AY292" s="246">
        <f>VLOOKUP(B:B,在庫!B:K,10,0)</f>
        <v>2</v>
      </c>
      <c r="AZ292" s="244" t="e">
        <v>#N/A</v>
      </c>
      <c r="BA292" s="244" t="e">
        <v>#N/A</v>
      </c>
      <c r="BC292" s="11" t="e">
        <v>#N/A</v>
      </c>
    </row>
    <row r="293" spans="1:55" s="11" customFormat="1" ht="19.5" customHeight="1">
      <c r="A293" s="11">
        <f t="shared" si="82"/>
        <v>1</v>
      </c>
      <c r="B293" s="249">
        <f t="shared" si="83"/>
        <v>1856515130393</v>
      </c>
      <c r="C293" s="243">
        <f>VLOOKUP(B:B,[1]GOODYEAR!$B:$K,9,0)</f>
        <v>89</v>
      </c>
      <c r="D293" s="11" t="s">
        <v>5341</v>
      </c>
      <c r="E293" s="11" t="s">
        <v>626</v>
      </c>
      <c r="F293" s="310" t="s">
        <v>7039</v>
      </c>
      <c r="G293" s="134"/>
      <c r="H293" s="132"/>
      <c r="I293" s="243">
        <f>VLOOKUP(B:B,[1]GOODYEAR!$B:$K,10,0)</f>
        <v>11</v>
      </c>
      <c r="J293" s="132">
        <v>458</v>
      </c>
      <c r="K293" s="133" t="s">
        <v>1975</v>
      </c>
      <c r="L293" s="133">
        <v>19</v>
      </c>
      <c r="M293" s="135" t="s">
        <v>3998</v>
      </c>
      <c r="N293" s="236" t="s">
        <v>3931</v>
      </c>
      <c r="O293" s="236">
        <v>0</v>
      </c>
      <c r="P293" s="237">
        <v>7304</v>
      </c>
      <c r="Q293" s="238">
        <f t="shared" si="84"/>
        <v>6162.7272727272721</v>
      </c>
      <c r="R293" s="144">
        <f t="shared" si="85"/>
        <v>0.21463342675910893</v>
      </c>
      <c r="S293" s="197">
        <v>1074475874</v>
      </c>
      <c r="T293" s="304" t="s">
        <v>8088</v>
      </c>
      <c r="U293" s="194">
        <f t="shared" si="79"/>
        <v>7304</v>
      </c>
      <c r="W293" s="239">
        <v>7304</v>
      </c>
      <c r="X293" s="136">
        <f t="shared" si="86"/>
        <v>4840</v>
      </c>
      <c r="Y293" s="240">
        <f t="shared" si="87"/>
        <v>6162.7272727272721</v>
      </c>
      <c r="Z293" s="142">
        <f t="shared" si="88"/>
        <v>7.7217962760131487E-2</v>
      </c>
      <c r="AA293" s="137">
        <f t="shared" si="89"/>
        <v>0.21463342675910893</v>
      </c>
      <c r="AB293" s="145"/>
      <c r="AC293" s="189">
        <f t="shared" si="98"/>
        <v>7160</v>
      </c>
      <c r="AD293" s="187">
        <f t="shared" si="99"/>
        <v>7868</v>
      </c>
      <c r="AE293" s="129">
        <f t="shared" si="90"/>
        <v>708.12</v>
      </c>
      <c r="AF293" s="130">
        <f t="shared" si="91"/>
        <v>144.12</v>
      </c>
      <c r="AG293" s="131">
        <f t="shared" si="92"/>
        <v>1.8317234367056432E-2</v>
      </c>
      <c r="AH293" s="138">
        <f t="shared" si="93"/>
        <v>564</v>
      </c>
      <c r="AI293" s="139">
        <f t="shared" si="94"/>
        <v>7.1682765632943568E-2</v>
      </c>
      <c r="AJ293" s="139">
        <f t="shared" si="95"/>
        <v>0.1963161923920525</v>
      </c>
      <c r="AL293" s="197">
        <v>1856515130393</v>
      </c>
      <c r="AM293" s="197">
        <v>4992496140055</v>
      </c>
      <c r="AN293" s="197" t="s">
        <v>3769</v>
      </c>
      <c r="AO293" s="241" t="s">
        <v>825</v>
      </c>
      <c r="AP293" s="242" t="s">
        <v>1159</v>
      </c>
      <c r="AQ293" s="242" t="s">
        <v>42</v>
      </c>
      <c r="AR293" s="242" t="s">
        <v>152</v>
      </c>
      <c r="AS293" s="243">
        <f>VLOOKUP(B:B,[1]GOODYEAR!$B:$K,8,0)</f>
        <v>4840</v>
      </c>
      <c r="AT293" s="243">
        <v>525</v>
      </c>
      <c r="AU293" s="211" t="s">
        <v>3956</v>
      </c>
      <c r="AV293" s="197" t="s">
        <v>5715</v>
      </c>
      <c r="AW293" s="134" t="str">
        <f>IFERROR(VLOOKUP(AV:AV,Q商品!B:E,4,0),"")</f>
        <v>2023年製 EfficientGrip ECO EG01 185/65R15 88S サマータイヤ 翌営業日発送</v>
      </c>
      <c r="AX293" s="134" t="str">
        <f>IFERROR(VLOOKUP(B:B,在庫!B:M,12,0),"")</f>
        <v>2023年製</v>
      </c>
      <c r="AY293" s="134">
        <f>VLOOKUP(B:B,在庫!B:K,10,0)</f>
        <v>1</v>
      </c>
      <c r="AZ293" s="244">
        <f>VLOOKUP(AL:AL,[1]GOODYEAR!$B:$AH,32,0)</f>
        <v>604159966</v>
      </c>
      <c r="BA293" s="244">
        <f>VLOOKUP(AL:AL,[1]GOODYEAR!$B:$AH,33,0)</f>
        <v>604184013</v>
      </c>
      <c r="BC293" s="11" t="s">
        <v>2055</v>
      </c>
    </row>
    <row r="294" spans="1:55" s="11" customFormat="1" ht="19.5" customHeight="1">
      <c r="A294" s="11">
        <f t="shared" si="82"/>
        <v>1</v>
      </c>
      <c r="B294" s="249">
        <f t="shared" si="83"/>
        <v>1956515130390</v>
      </c>
      <c r="C294" s="243">
        <f>VLOOKUP(B:B,[1]GOODYEAR!$B:$K,9,0)</f>
        <v>1044</v>
      </c>
      <c r="D294" s="11" t="s">
        <v>5341</v>
      </c>
      <c r="E294" s="11" t="s">
        <v>627</v>
      </c>
      <c r="F294" s="310" t="s">
        <v>7040</v>
      </c>
      <c r="G294" s="134"/>
      <c r="H294" s="132"/>
      <c r="I294" s="243">
        <f>VLOOKUP(B:B,[1]GOODYEAR!$B:$K,10,0)</f>
        <v>162</v>
      </c>
      <c r="J294" s="132">
        <v>711</v>
      </c>
      <c r="K294" s="133" t="s">
        <v>1975</v>
      </c>
      <c r="L294" s="133">
        <v>20</v>
      </c>
      <c r="M294" s="135" t="s">
        <v>3998</v>
      </c>
      <c r="N294" s="236" t="s">
        <v>7461</v>
      </c>
      <c r="O294" s="236">
        <v>0</v>
      </c>
      <c r="P294" s="237">
        <v>7600</v>
      </c>
      <c r="Q294" s="238">
        <f t="shared" si="84"/>
        <v>6431.8181818181811</v>
      </c>
      <c r="R294" s="144">
        <f t="shared" si="85"/>
        <v>0.19462897526501757</v>
      </c>
      <c r="S294" s="197">
        <v>1074475872</v>
      </c>
      <c r="T294" s="304" t="s">
        <v>8089</v>
      </c>
      <c r="U294" s="194">
        <f t="shared" si="79"/>
        <v>7600</v>
      </c>
      <c r="W294" s="239">
        <v>7600</v>
      </c>
      <c r="X294" s="136">
        <f t="shared" si="86"/>
        <v>5180</v>
      </c>
      <c r="Y294" s="240">
        <f t="shared" si="87"/>
        <v>6431.8181818181811</v>
      </c>
      <c r="Z294" s="142">
        <f t="shared" si="88"/>
        <v>7.7105263157894788E-2</v>
      </c>
      <c r="AA294" s="137">
        <f t="shared" si="89"/>
        <v>0.19462897526501757</v>
      </c>
      <c r="AB294" s="145"/>
      <c r="AC294" s="189">
        <f t="shared" si="98"/>
        <v>7450</v>
      </c>
      <c r="AD294" s="187">
        <f t="shared" si="99"/>
        <v>8186</v>
      </c>
      <c r="AE294" s="129">
        <f t="shared" si="90"/>
        <v>736.74</v>
      </c>
      <c r="AF294" s="130">
        <f t="shared" si="91"/>
        <v>150.74</v>
      </c>
      <c r="AG294" s="131">
        <f t="shared" si="92"/>
        <v>1.8414365990715859E-2</v>
      </c>
      <c r="AH294" s="138">
        <f t="shared" si="93"/>
        <v>586</v>
      </c>
      <c r="AI294" s="139">
        <f t="shared" si="94"/>
        <v>7.1585634009284138E-2</v>
      </c>
      <c r="AJ294" s="139">
        <f t="shared" si="95"/>
        <v>0.17621460927430171</v>
      </c>
      <c r="AL294" s="197">
        <v>1956515130390</v>
      </c>
      <c r="AM294" s="197">
        <v>4992496140062</v>
      </c>
      <c r="AN294" s="197" t="s">
        <v>3770</v>
      </c>
      <c r="AO294" s="241" t="s">
        <v>825</v>
      </c>
      <c r="AP294" s="242" t="s">
        <v>1008</v>
      </c>
      <c r="AQ294" s="242" t="s">
        <v>43</v>
      </c>
      <c r="AR294" s="242" t="s">
        <v>152</v>
      </c>
      <c r="AS294" s="243">
        <f>VLOOKUP(B:B,[1]GOODYEAR!$B:$K,8,0)</f>
        <v>5180</v>
      </c>
      <c r="AT294" s="243">
        <v>525</v>
      </c>
      <c r="AU294" s="211" t="s">
        <v>3956</v>
      </c>
      <c r="AV294" s="197" t="s">
        <v>5717</v>
      </c>
      <c r="AW294" s="134" t="str">
        <f>IFERROR(VLOOKUP(AV:AV,Q商品!B:E,4,0),"")</f>
        <v>2023年製 EfficientGrip ECO EG01 195/65R15 91H サマータイヤ 翌営業日発送</v>
      </c>
      <c r="AX294" s="134" t="str">
        <f>IFERROR(VLOOKUP(B:B,在庫!B:M,12,0),"")</f>
        <v>2023年製</v>
      </c>
      <c r="AY294" s="246">
        <f>VLOOKUP(B:B,在庫!B:K,10,0)</f>
        <v>4</v>
      </c>
      <c r="AZ294" s="244">
        <f>VLOOKUP(AL:AL,[1]GOODYEAR!$B:$AH,32,0)</f>
        <v>604159962</v>
      </c>
      <c r="BA294" s="244">
        <f>VLOOKUP(AL:AL,[1]GOODYEAR!$B:$AH,33,0)</f>
        <v>604184009</v>
      </c>
      <c r="BC294" s="11" t="s">
        <v>2055</v>
      </c>
    </row>
    <row r="295" spans="1:55" s="11" customFormat="1" ht="19.5" customHeight="1">
      <c r="A295" s="11">
        <f t="shared" si="82"/>
        <v>1</v>
      </c>
      <c r="B295" s="249">
        <f t="shared" si="83"/>
        <v>2056515139382</v>
      </c>
      <c r="C295" s="243">
        <f>VLOOKUP(B:B,[1]GOODYEAR!$B:$K,9,0)</f>
        <v>4</v>
      </c>
      <c r="D295" s="11" t="s">
        <v>5341</v>
      </c>
      <c r="E295" s="11" t="s">
        <v>628</v>
      </c>
      <c r="F295" s="310" t="s">
        <v>7041</v>
      </c>
      <c r="G295" s="134"/>
      <c r="H295" s="132"/>
      <c r="I295" s="243">
        <f>VLOOKUP(B:B,[1]GOODYEAR!$B:$K,10,0)</f>
        <v>28</v>
      </c>
      <c r="J295" s="132" t="s">
        <v>12</v>
      </c>
      <c r="K295" s="133" t="s">
        <v>1975</v>
      </c>
      <c r="L295" s="133">
        <v>21</v>
      </c>
      <c r="M295" s="135" t="s">
        <v>3998</v>
      </c>
      <c r="N295" s="236" t="s">
        <v>3932</v>
      </c>
      <c r="O295" s="236">
        <v>0</v>
      </c>
      <c r="P295" s="237">
        <v>8340</v>
      </c>
      <c r="Q295" s="238">
        <f t="shared" si="84"/>
        <v>6627.272727272727</v>
      </c>
      <c r="R295" s="144">
        <f t="shared" si="85"/>
        <v>9.766803840877912E-2</v>
      </c>
      <c r="S295" s="197">
        <v>1074475871</v>
      </c>
      <c r="T295" s="304" t="s">
        <v>8090</v>
      </c>
      <c r="U295" s="194">
        <f t="shared" si="79"/>
        <v>8340</v>
      </c>
      <c r="W295" s="239">
        <v>8340</v>
      </c>
      <c r="X295" s="136">
        <f t="shared" si="86"/>
        <v>5980</v>
      </c>
      <c r="Y295" s="240">
        <f t="shared" si="87"/>
        <v>6627.272727272727</v>
      </c>
      <c r="Z295" s="142">
        <f t="shared" si="88"/>
        <v>7.7218225419664277E-2</v>
      </c>
      <c r="AA295" s="137">
        <f t="shared" si="89"/>
        <v>9.766803840877912E-2</v>
      </c>
      <c r="AB295" s="145"/>
      <c r="AC295" s="189">
        <f t="shared" si="98"/>
        <v>8176</v>
      </c>
      <c r="AD295" s="187">
        <f t="shared" si="99"/>
        <v>8984</v>
      </c>
      <c r="AE295" s="129">
        <f t="shared" si="90"/>
        <v>808.56</v>
      </c>
      <c r="AF295" s="130">
        <f t="shared" si="91"/>
        <v>164.55999999999995</v>
      </c>
      <c r="AG295" s="131">
        <f t="shared" si="92"/>
        <v>1.8317008014247547E-2</v>
      </c>
      <c r="AH295" s="138">
        <f t="shared" si="93"/>
        <v>644</v>
      </c>
      <c r="AI295" s="139">
        <f t="shared" si="94"/>
        <v>7.1682991985752453E-2</v>
      </c>
      <c r="AJ295" s="139">
        <f t="shared" si="95"/>
        <v>7.9351030394531577E-2</v>
      </c>
      <c r="AL295" s="197">
        <v>2056515139382</v>
      </c>
      <c r="AM295" s="197">
        <v>4992496140079</v>
      </c>
      <c r="AN295" s="197" t="s">
        <v>3771</v>
      </c>
      <c r="AO295" s="241" t="s">
        <v>1347</v>
      </c>
      <c r="AP295" s="242" t="s">
        <v>1352</v>
      </c>
      <c r="AQ295" s="242" t="s">
        <v>874</v>
      </c>
      <c r="AR295" s="242" t="s">
        <v>152</v>
      </c>
      <c r="AS295" s="243">
        <f>VLOOKUP(B:B,[1]GOODYEAR!$B:$K,8,0)</f>
        <v>5980</v>
      </c>
      <c r="AT295" s="243">
        <v>1050</v>
      </c>
      <c r="AU295" s="211" t="s">
        <v>3956</v>
      </c>
      <c r="AV295" s="197" t="s">
        <v>5719</v>
      </c>
      <c r="AW295" s="134" t="str">
        <f>IFERROR(VLOOKUP(AV:AV,Q商品!B:E,4,0),"")</f>
        <v>2023年製 EfficientGrip ECO EG01 205/65R15 94H サマータイヤ 翌営業日発送</v>
      </c>
      <c r="AX295" s="134" t="str">
        <f>IFERROR(VLOOKUP(B:B,在庫!B:M,12,0),"")</f>
        <v>2023年製</v>
      </c>
      <c r="AY295" s="134">
        <f>VLOOKUP(B:B,在庫!B:K,10,0)</f>
        <v>1</v>
      </c>
      <c r="AZ295" s="244">
        <f>VLOOKUP(AL:AL,[1]GOODYEAR!$B:$AH,32,0)</f>
        <v>604159963</v>
      </c>
      <c r="BA295" s="244">
        <f>VLOOKUP(AL:AL,[1]GOODYEAR!$B:$AH,33,0)</f>
        <v>604184010</v>
      </c>
      <c r="BC295" s="11" t="s">
        <v>2055</v>
      </c>
    </row>
    <row r="296" spans="1:55" s="11" customFormat="1" ht="19.5" customHeight="1">
      <c r="A296" s="11">
        <f t="shared" si="82"/>
        <v>1</v>
      </c>
      <c r="B296" s="249">
        <f t="shared" si="83"/>
        <v>1955516130392</v>
      </c>
      <c r="C296" s="243">
        <f>VLOOKUP(B:B,[1]GOODYEAR!$B:$K,9,0)</f>
        <v>45</v>
      </c>
      <c r="D296" s="11" t="s">
        <v>5341</v>
      </c>
      <c r="E296" s="11" t="s">
        <v>629</v>
      </c>
      <c r="F296" s="310" t="s">
        <v>7042</v>
      </c>
      <c r="G296" s="134"/>
      <c r="H296" s="132"/>
      <c r="I296" s="243">
        <f>VLOOKUP(B:B,[1]GOODYEAR!$B:$K,10,0)</f>
        <v>24</v>
      </c>
      <c r="J296" s="132">
        <v>1353</v>
      </c>
      <c r="K296" s="133" t="s">
        <v>1975</v>
      </c>
      <c r="L296" s="133">
        <v>22</v>
      </c>
      <c r="M296" s="135" t="s">
        <v>3998</v>
      </c>
      <c r="N296" s="236" t="s">
        <v>3933</v>
      </c>
      <c r="O296" s="236">
        <v>0</v>
      </c>
      <c r="P296" s="237">
        <v>10105</v>
      </c>
      <c r="Q296" s="238">
        <f t="shared" si="84"/>
        <v>8709.0909090909081</v>
      </c>
      <c r="R296" s="144">
        <f t="shared" si="85"/>
        <v>0.21346555323590805</v>
      </c>
      <c r="S296" s="197">
        <v>1074475873</v>
      </c>
      <c r="T296" s="303" t="s">
        <v>8091</v>
      </c>
      <c r="U296" s="194">
        <f t="shared" si="79"/>
        <v>10105</v>
      </c>
      <c r="W296" s="239">
        <v>10105</v>
      </c>
      <c r="X296" s="136">
        <f t="shared" si="86"/>
        <v>6850</v>
      </c>
      <c r="Y296" s="240">
        <f t="shared" si="87"/>
        <v>8709.0909090909081</v>
      </c>
      <c r="Z296" s="142">
        <f t="shared" si="88"/>
        <v>7.7189510143493401E-2</v>
      </c>
      <c r="AA296" s="137">
        <f t="shared" si="89"/>
        <v>0.21346555323590805</v>
      </c>
      <c r="AB296" s="145"/>
      <c r="AC296" s="189">
        <f t="shared" si="98"/>
        <v>9906</v>
      </c>
      <c r="AD296" s="187">
        <f t="shared" si="99"/>
        <v>10885</v>
      </c>
      <c r="AE296" s="129">
        <f t="shared" si="90"/>
        <v>979.65</v>
      </c>
      <c r="AF296" s="130">
        <f t="shared" si="91"/>
        <v>199.64999999999998</v>
      </c>
      <c r="AG296" s="131">
        <f t="shared" si="92"/>
        <v>1.834175470831419E-2</v>
      </c>
      <c r="AH296" s="138">
        <f t="shared" si="93"/>
        <v>780</v>
      </c>
      <c r="AI296" s="139">
        <f t="shared" si="94"/>
        <v>7.165824529168581E-2</v>
      </c>
      <c r="AJ296" s="139">
        <f t="shared" si="95"/>
        <v>0.19512379852759384</v>
      </c>
      <c r="AL296" s="197">
        <v>1955516130392</v>
      </c>
      <c r="AM296" s="197">
        <v>4992496140192</v>
      </c>
      <c r="AN296" s="197" t="s">
        <v>3772</v>
      </c>
      <c r="AO296" s="241" t="s">
        <v>825</v>
      </c>
      <c r="AP296" s="242" t="s">
        <v>826</v>
      </c>
      <c r="AQ296" s="242" t="s">
        <v>44</v>
      </c>
      <c r="AR296" s="242" t="s">
        <v>152</v>
      </c>
      <c r="AS296" s="243">
        <f>VLOOKUP(B:B,[1]GOODYEAR!$B:$K,8,0)</f>
        <v>6850</v>
      </c>
      <c r="AT296" s="243">
        <v>525</v>
      </c>
      <c r="AU296" s="211" t="s">
        <v>3956</v>
      </c>
      <c r="AV296" s="197" t="s">
        <v>5721</v>
      </c>
      <c r="AW296" s="134" t="str">
        <f>IFERROR(VLOOKUP(AV:AV,Q商品!B:E,4,0),"")</f>
        <v>2023年製 EfficientGrip ECO EG01 195/55R16 87V サマータイヤ 翌営業日発送</v>
      </c>
      <c r="AX296" s="134" t="str">
        <f>IFERROR(VLOOKUP(B:B,在庫!B:M,12,0),"")</f>
        <v>2023年製</v>
      </c>
      <c r="AY296" s="246">
        <f>VLOOKUP(B:B,在庫!B:K,10,0)</f>
        <v>3</v>
      </c>
      <c r="AZ296" s="244">
        <f>VLOOKUP(AL:AL,[1]GOODYEAR!$B:$AH,32,0)</f>
        <v>604159969</v>
      </c>
      <c r="BA296" s="244">
        <f>VLOOKUP(AL:AL,[1]GOODYEAR!$B:$AH,33,0)</f>
        <v>604184016</v>
      </c>
      <c r="BC296" s="11" t="s">
        <v>2055</v>
      </c>
    </row>
    <row r="297" spans="1:55" s="11" customFormat="1" ht="19.5" customHeight="1">
      <c r="A297" s="11">
        <f t="shared" si="82"/>
        <v>1</v>
      </c>
      <c r="B297" s="249">
        <f t="shared" si="83"/>
        <v>2055516139384</v>
      </c>
      <c r="C297" s="243">
        <f>VLOOKUP(B:B,[1]GOODYEAR!$B:$K,9,0)</f>
        <v>38</v>
      </c>
      <c r="D297" s="11" t="s">
        <v>5341</v>
      </c>
      <c r="E297" s="11" t="s">
        <v>630</v>
      </c>
      <c r="F297" s="322" t="s">
        <v>7497</v>
      </c>
      <c r="G297" s="134"/>
      <c r="H297" s="132"/>
      <c r="I297" s="243">
        <f>VLOOKUP(B:B,[1]GOODYEAR!$B:$K,10,0)</f>
        <v>30</v>
      </c>
      <c r="J297" s="132"/>
      <c r="K297" s="133" t="s">
        <v>1975</v>
      </c>
      <c r="L297" s="133">
        <v>23</v>
      </c>
      <c r="M297" s="135" t="s">
        <v>3934</v>
      </c>
      <c r="N297" s="236" t="s">
        <v>3935</v>
      </c>
      <c r="O297" s="236" t="s">
        <v>3936</v>
      </c>
      <c r="P297" s="237">
        <v>10320</v>
      </c>
      <c r="Q297" s="238">
        <f t="shared" si="84"/>
        <v>8904.545454545454</v>
      </c>
      <c r="R297" s="144">
        <f t="shared" si="85"/>
        <v>0.20602348136804488</v>
      </c>
      <c r="S297" s="197">
        <v>1074476237</v>
      </c>
      <c r="T297" s="304" t="s">
        <v>8092</v>
      </c>
      <c r="U297" s="194">
        <f t="shared" si="79"/>
        <v>10320</v>
      </c>
      <c r="W297" s="239">
        <v>10320</v>
      </c>
      <c r="X297" s="136">
        <f t="shared" si="86"/>
        <v>7070</v>
      </c>
      <c r="Y297" s="240">
        <f t="shared" si="87"/>
        <v>8904.545454545454</v>
      </c>
      <c r="Z297" s="142">
        <f t="shared" si="88"/>
        <v>0.11281281281281275</v>
      </c>
      <c r="AA297" s="137">
        <f t="shared" si="89"/>
        <v>0.20602348136804488</v>
      </c>
      <c r="AB297" s="145"/>
      <c r="AC297" s="189">
        <f t="shared" si="98"/>
        <v>10117</v>
      </c>
      <c r="AD297" s="187">
        <f t="shared" si="99"/>
        <v>11117</v>
      </c>
      <c r="AE297" s="129">
        <f t="shared" si="90"/>
        <v>1000.53</v>
      </c>
      <c r="AF297" s="130">
        <f t="shared" si="91"/>
        <v>203.52999999999997</v>
      </c>
      <c r="AG297" s="131">
        <f t="shared" si="92"/>
        <v>1.8307996761716287E-2</v>
      </c>
      <c r="AH297" s="138">
        <f t="shared" si="93"/>
        <v>797</v>
      </c>
      <c r="AI297" s="139">
        <f t="shared" si="94"/>
        <v>7.1692003238283716E-2</v>
      </c>
      <c r="AJ297" s="139">
        <f t="shared" si="95"/>
        <v>0.18771548460632859</v>
      </c>
      <c r="AL297" s="197">
        <v>2055516139384</v>
      </c>
      <c r="AM297" s="197">
        <v>4992496140208</v>
      </c>
      <c r="AN297" s="197" t="s">
        <v>3773</v>
      </c>
      <c r="AO297" s="241" t="s">
        <v>1347</v>
      </c>
      <c r="AP297" s="242" t="s">
        <v>901</v>
      </c>
      <c r="AQ297" s="242" t="s">
        <v>35</v>
      </c>
      <c r="AR297" s="242" t="s">
        <v>152</v>
      </c>
      <c r="AS297" s="243">
        <v>7070</v>
      </c>
      <c r="AT297" s="243">
        <v>525</v>
      </c>
      <c r="AU297" s="211" t="s">
        <v>3956</v>
      </c>
      <c r="AV297" s="197" t="s">
        <v>5496</v>
      </c>
      <c r="AW297" s="134" t="str">
        <f>IFERROR(VLOOKUP(AV:AV,Q商品!B:E,4,0),"")</f>
        <v>2023年製 EfficientGrip ECO EG01 205/55R16 91V サマータイヤ 翌営業日発送</v>
      </c>
      <c r="AX297" s="134" t="str">
        <f>IFERROR(VLOOKUP(B:B,在庫!B:M,12,0),"")</f>
        <v>2023年製</v>
      </c>
      <c r="AY297" s="134">
        <f>VLOOKUP(B:B,在庫!B:K,10,0)</f>
        <v>2</v>
      </c>
      <c r="AZ297" s="244">
        <v>604159967</v>
      </c>
      <c r="BA297" s="244">
        <v>604184014</v>
      </c>
      <c r="BC297" s="11" t="s">
        <v>2055</v>
      </c>
    </row>
    <row r="298" spans="1:55" s="11" customFormat="1" ht="19.5" customHeight="1">
      <c r="A298" s="11">
        <f t="shared" si="82"/>
        <v>1</v>
      </c>
      <c r="B298" s="249">
        <f t="shared" si="83"/>
        <v>1756016130390</v>
      </c>
      <c r="C298" s="243">
        <f>VLOOKUP(B:B,[1]GOODYEAR!$B:$K,9,0)</f>
        <v>36</v>
      </c>
      <c r="D298" s="11" t="s">
        <v>5341</v>
      </c>
      <c r="E298" s="11" t="s">
        <v>631</v>
      </c>
      <c r="F298" s="310" t="s">
        <v>7043</v>
      </c>
      <c r="G298" s="134"/>
      <c r="H298" s="132"/>
      <c r="I298" s="243">
        <f>VLOOKUP(B:B,[1]GOODYEAR!$B:$K,10,0)</f>
        <v>28</v>
      </c>
      <c r="J298" s="132" t="s">
        <v>12</v>
      </c>
      <c r="K298" s="133" t="s">
        <v>1975</v>
      </c>
      <c r="L298" s="133">
        <v>24</v>
      </c>
      <c r="M298" s="135" t="s">
        <v>3998</v>
      </c>
      <c r="N298" s="236" t="s">
        <v>3937</v>
      </c>
      <c r="O298" s="236">
        <v>0</v>
      </c>
      <c r="P298" s="237">
        <v>8420</v>
      </c>
      <c r="Q298" s="238">
        <f t="shared" si="84"/>
        <v>7177.272727272727</v>
      </c>
      <c r="R298" s="144">
        <f t="shared" si="85"/>
        <v>0.21836605446485113</v>
      </c>
      <c r="S298" s="197">
        <v>1074476441</v>
      </c>
      <c r="T298" s="304" t="s">
        <v>8093</v>
      </c>
      <c r="U298" s="194">
        <f t="shared" si="79"/>
        <v>8420</v>
      </c>
      <c r="W298" s="239">
        <v>8420</v>
      </c>
      <c r="X298" s="136">
        <f t="shared" si="86"/>
        <v>5610</v>
      </c>
      <c r="Y298" s="240">
        <f t="shared" si="87"/>
        <v>7177.272727272727</v>
      </c>
      <c r="Z298" s="142">
        <f t="shared" si="88"/>
        <v>7.7197149643705387E-2</v>
      </c>
      <c r="AA298" s="137">
        <f t="shared" si="89"/>
        <v>0.21836605446485113</v>
      </c>
      <c r="AB298" s="145"/>
      <c r="AC298" s="189">
        <f t="shared" si="98"/>
        <v>8254</v>
      </c>
      <c r="AD298" s="187">
        <f t="shared" si="99"/>
        <v>9070</v>
      </c>
      <c r="AE298" s="129">
        <f t="shared" si="90"/>
        <v>816.3</v>
      </c>
      <c r="AF298" s="130">
        <f t="shared" si="91"/>
        <v>166.29999999999995</v>
      </c>
      <c r="AG298" s="131">
        <f t="shared" si="92"/>
        <v>1.8335170893054021E-2</v>
      </c>
      <c r="AH298" s="138">
        <f t="shared" si="93"/>
        <v>650</v>
      </c>
      <c r="AI298" s="139">
        <f t="shared" si="94"/>
        <v>7.1664829106945979E-2</v>
      </c>
      <c r="AJ298" s="139">
        <f t="shared" si="95"/>
        <v>0.2000308835717971</v>
      </c>
      <c r="AL298" s="197">
        <v>1756016130390</v>
      </c>
      <c r="AM298" s="197">
        <v>4992496140123</v>
      </c>
      <c r="AN298" s="197" t="s">
        <v>3774</v>
      </c>
      <c r="AO298" s="241" t="s">
        <v>825</v>
      </c>
      <c r="AP298" s="242" t="s">
        <v>852</v>
      </c>
      <c r="AQ298" s="242" t="s">
        <v>116</v>
      </c>
      <c r="AR298" s="242" t="s">
        <v>152</v>
      </c>
      <c r="AS298" s="243">
        <f>VLOOKUP(B:B,[1]GOODYEAR!$B:$K,8,0)</f>
        <v>5610</v>
      </c>
      <c r="AT298" s="243">
        <v>525</v>
      </c>
      <c r="AU298" s="211" t="s">
        <v>3956</v>
      </c>
      <c r="AV298" s="197" t="s">
        <v>5723</v>
      </c>
      <c r="AW298" s="134" t="str">
        <f>IFERROR(VLOOKUP(AV:AV,Q商品!B:E,4,0),"")</f>
        <v>2023年製 EfficientGrip ECO EG01 175/60R16 82H サマータイヤ 翌営業日発送</v>
      </c>
      <c r="AX298" s="134" t="str">
        <f>IFERROR(VLOOKUP(B:B,在庫!B:M,12,0),"")</f>
        <v>2023年製</v>
      </c>
      <c r="AY298" s="134">
        <f>VLOOKUP(B:B,在庫!B:K,10,0)</f>
        <v>3</v>
      </c>
      <c r="AZ298" s="244">
        <f>VLOOKUP(AL:AL,[1]GOODYEAR!$B:$AH,32,0)</f>
        <v>604159971</v>
      </c>
      <c r="BA298" s="244">
        <f>VLOOKUP(AL:AL,[1]GOODYEAR!$B:$AH,33,0)</f>
        <v>604184018</v>
      </c>
      <c r="BC298" s="11" t="s">
        <v>2055</v>
      </c>
    </row>
    <row r="299" spans="1:55" s="11" customFormat="1" ht="19.5" customHeight="1">
      <c r="A299" s="11">
        <f t="shared" si="82"/>
        <v>1</v>
      </c>
      <c r="B299" s="249">
        <f t="shared" si="83"/>
        <v>2056016130390</v>
      </c>
      <c r="C299" s="243">
        <f>VLOOKUP(B:B,[1]GOODYEAR!$B:$K,9,0)</f>
        <v>65</v>
      </c>
      <c r="D299" s="11" t="s">
        <v>5341</v>
      </c>
      <c r="E299" s="11" t="s">
        <v>632</v>
      </c>
      <c r="F299" s="310" t="s">
        <v>7044</v>
      </c>
      <c r="G299" s="134"/>
      <c r="H299" s="132"/>
      <c r="I299" s="243">
        <f>VLOOKUP(B:B,[1]GOODYEAR!$B:$K,10,0)</f>
        <v>36</v>
      </c>
      <c r="J299" s="132">
        <v>193</v>
      </c>
      <c r="K299" s="133" t="s">
        <v>1975</v>
      </c>
      <c r="L299" s="133">
        <v>25</v>
      </c>
      <c r="M299" s="135" t="s">
        <v>6991</v>
      </c>
      <c r="N299" s="236" t="s">
        <v>8632</v>
      </c>
      <c r="O299" s="236" t="s">
        <v>2015</v>
      </c>
      <c r="P299" s="237">
        <v>8680</v>
      </c>
      <c r="Q299" s="238">
        <f t="shared" si="84"/>
        <v>7890.9090909090901</v>
      </c>
      <c r="R299" s="144">
        <f t="shared" si="85"/>
        <v>0.1521889400921658</v>
      </c>
      <c r="S299" s="197">
        <v>1074475870</v>
      </c>
      <c r="T299" s="303" t="s">
        <v>8094</v>
      </c>
      <c r="U299" s="194">
        <f t="shared" si="79"/>
        <v>8690</v>
      </c>
      <c r="W299" s="239">
        <v>8690</v>
      </c>
      <c r="X299" s="136">
        <f t="shared" si="86"/>
        <v>6690</v>
      </c>
      <c r="Y299" s="240">
        <f t="shared" si="87"/>
        <v>7899.9999999999991</v>
      </c>
      <c r="Z299" s="142">
        <f t="shared" si="88"/>
        <v>7.8456221198156761E-2</v>
      </c>
      <c r="AA299" s="137">
        <f t="shared" si="89"/>
        <v>0.15316455696202522</v>
      </c>
      <c r="AB299" s="145">
        <v>3</v>
      </c>
      <c r="AC299" s="189">
        <f t="shared" si="98"/>
        <v>8519</v>
      </c>
      <c r="AD299" s="187">
        <f t="shared" si="99"/>
        <v>9361</v>
      </c>
      <c r="AE299" s="129">
        <f t="shared" si="90"/>
        <v>842.49</v>
      </c>
      <c r="AF299" s="130">
        <f t="shared" si="91"/>
        <v>171.49</v>
      </c>
      <c r="AG299" s="131">
        <f t="shared" si="92"/>
        <v>1.8319623971797885E-2</v>
      </c>
      <c r="AH299" s="138">
        <f t="shared" si="93"/>
        <v>671</v>
      </c>
      <c r="AI299" s="139">
        <f t="shared" si="94"/>
        <v>7.1680376028202111E-2</v>
      </c>
      <c r="AJ299" s="139">
        <f t="shared" si="95"/>
        <v>0.13484493299022732</v>
      </c>
      <c r="AL299" s="197">
        <v>2056016130390</v>
      </c>
      <c r="AM299" s="197">
        <v>4992496140147</v>
      </c>
      <c r="AN299" s="197" t="s">
        <v>3775</v>
      </c>
      <c r="AO299" s="241" t="s">
        <v>825</v>
      </c>
      <c r="AP299" s="242" t="s">
        <v>1161</v>
      </c>
      <c r="AQ299" s="242" t="s">
        <v>47</v>
      </c>
      <c r="AR299" s="242" t="s">
        <v>152</v>
      </c>
      <c r="AS299" s="243">
        <f>VLOOKUP(B:B,[1]GOODYEAR!$B:$K,8,0)</f>
        <v>6690</v>
      </c>
      <c r="AT299" s="243"/>
      <c r="AU299" s="211" t="s">
        <v>3956</v>
      </c>
      <c r="AV299" s="197" t="s">
        <v>5725</v>
      </c>
      <c r="AW299" s="134" t="str">
        <f>IFERROR(VLOOKUP(AV:AV,Q商品!B:E,4,0),"")</f>
        <v>2023年製 EfficientGrip ECO EG01 205/60R16 92H サマータイヤ 翌営業日発送</v>
      </c>
      <c r="AX299" s="134" t="str">
        <f>IFERROR(VLOOKUP(B:B,在庫!B:M,12,0),"")</f>
        <v>2023年製</v>
      </c>
      <c r="AY299" s="246">
        <f>VLOOKUP(B:B,在庫!B:K,10,0)</f>
        <v>3</v>
      </c>
      <c r="AZ299" s="244">
        <f>VLOOKUP(AL:AL,[1]GOODYEAR!$B:$AH,32,0)</f>
        <v>604159968</v>
      </c>
      <c r="BA299" s="244">
        <f>VLOOKUP(AL:AL,[1]GOODYEAR!$B:$AH,33,0)</f>
        <v>604184015</v>
      </c>
      <c r="BC299" s="11" t="s">
        <v>2055</v>
      </c>
    </row>
    <row r="300" spans="1:55" s="11" customFormat="1" ht="19.5" customHeight="1">
      <c r="A300" s="11">
        <f t="shared" si="82"/>
        <v>1</v>
      </c>
      <c r="B300" s="249">
        <f t="shared" si="83"/>
        <v>2156016139383</v>
      </c>
      <c r="C300" s="243">
        <f>VLOOKUP(B:B,[1]GOODYEAR!$B:$K,9,0)</f>
        <v>32</v>
      </c>
      <c r="D300" s="11" t="s">
        <v>5341</v>
      </c>
      <c r="E300" s="11" t="s">
        <v>633</v>
      </c>
      <c r="F300" s="310" t="s">
        <v>7045</v>
      </c>
      <c r="G300" s="134"/>
      <c r="H300" s="132"/>
      <c r="I300" s="243">
        <f>VLOOKUP(B:B,[1]GOODYEAR!$B:$K,10,0)</f>
        <v>8</v>
      </c>
      <c r="J300" s="132" t="s">
        <v>12</v>
      </c>
      <c r="K300" s="133" t="s">
        <v>1975</v>
      </c>
      <c r="L300" s="133">
        <v>26</v>
      </c>
      <c r="M300" s="135" t="s">
        <v>6991</v>
      </c>
      <c r="N300" s="236" t="s">
        <v>7462</v>
      </c>
      <c r="O300" s="236">
        <v>0</v>
      </c>
      <c r="P300" s="237">
        <v>8840</v>
      </c>
      <c r="Q300" s="238">
        <f t="shared" si="84"/>
        <v>7081.8181818181811</v>
      </c>
      <c r="R300" s="144">
        <f t="shared" si="85"/>
        <v>3.9794608472400413E-2</v>
      </c>
      <c r="S300" s="197">
        <v>1074475867</v>
      </c>
      <c r="T300" s="304" t="s">
        <v>8095</v>
      </c>
      <c r="U300" s="194">
        <f t="shared" si="79"/>
        <v>9114</v>
      </c>
      <c r="V300" s="11">
        <v>900</v>
      </c>
      <c r="W300" s="239">
        <v>10014</v>
      </c>
      <c r="X300" s="136">
        <f t="shared" si="86"/>
        <v>6800</v>
      </c>
      <c r="Y300" s="240">
        <f t="shared" si="87"/>
        <v>8149.0909090909081</v>
      </c>
      <c r="Z300" s="142">
        <f t="shared" si="88"/>
        <v>0.11063348416289598</v>
      </c>
      <c r="AA300" s="137">
        <f t="shared" si="89"/>
        <v>0.16555109326193654</v>
      </c>
      <c r="AB300" s="145" t="s">
        <v>8643</v>
      </c>
      <c r="AC300" s="189">
        <f t="shared" si="98"/>
        <v>8935</v>
      </c>
      <c r="AD300" s="187">
        <f t="shared" si="99"/>
        <v>9818</v>
      </c>
      <c r="AE300" s="129">
        <f t="shared" si="90"/>
        <v>883.62</v>
      </c>
      <c r="AF300" s="130">
        <f t="shared" si="91"/>
        <v>179.62</v>
      </c>
      <c r="AG300" s="131">
        <f t="shared" si="92"/>
        <v>1.8294968425341212E-2</v>
      </c>
      <c r="AH300" s="138">
        <f t="shared" si="93"/>
        <v>704</v>
      </c>
      <c r="AI300" s="139">
        <f t="shared" si="94"/>
        <v>7.1705031574658795E-2</v>
      </c>
      <c r="AJ300" s="139">
        <f t="shared" si="95"/>
        <v>0.14725612483659534</v>
      </c>
      <c r="AL300" s="197">
        <v>2156016139383</v>
      </c>
      <c r="AM300" s="197">
        <v>4992496140154</v>
      </c>
      <c r="AN300" s="197" t="s">
        <v>3776</v>
      </c>
      <c r="AO300" s="241" t="s">
        <v>1347</v>
      </c>
      <c r="AP300" s="242" t="s">
        <v>1179</v>
      </c>
      <c r="AQ300" s="242" t="s">
        <v>48</v>
      </c>
      <c r="AR300" s="242" t="s">
        <v>152</v>
      </c>
      <c r="AS300" s="243">
        <f>VLOOKUP(B:B,[1]GOODYEAR!$B:$K,8,0)</f>
        <v>6800</v>
      </c>
      <c r="AT300" s="243">
        <v>1050</v>
      </c>
      <c r="AU300" s="211" t="s">
        <v>3956</v>
      </c>
      <c r="AV300" s="197" t="s">
        <v>5727</v>
      </c>
      <c r="AW300" s="134" t="str">
        <f>IFERROR(VLOOKUP(AV:AV,Q商品!B:E,4,0),"")</f>
        <v>2023年製 EfficientGrip ECO EG01 215/60R16 95H サマータイヤ 翌営業日発送</v>
      </c>
      <c r="AX300" s="134" t="str">
        <f>IFERROR(VLOOKUP(B:B,在庫!B:M,12,0),"")</f>
        <v>2023年製</v>
      </c>
      <c r="AY300" s="134">
        <f>VLOOKUP(B:B,在庫!B:K,10,0)</f>
        <v>1</v>
      </c>
      <c r="AZ300" s="244">
        <f>VLOOKUP(AL:AL,[1]GOODYEAR!$B:$AH,32,0)</f>
        <v>604159970</v>
      </c>
      <c r="BA300" s="244">
        <f>VLOOKUP(AL:AL,[1]GOODYEAR!$B:$AH,33,0)</f>
        <v>604184017</v>
      </c>
      <c r="BC300" s="11" t="s">
        <v>2055</v>
      </c>
    </row>
    <row r="301" spans="1:55" s="11" customFormat="1" ht="19.5" customHeight="1">
      <c r="A301" s="11">
        <f t="shared" si="82"/>
        <v>1</v>
      </c>
      <c r="B301" s="249">
        <f t="shared" si="83"/>
        <v>2154517130380</v>
      </c>
      <c r="C301" s="243">
        <f>VLOOKUP(B:B,[1]GOODYEAR!$B:$K,9,0)</f>
        <v>18</v>
      </c>
      <c r="D301" s="11" t="s">
        <v>5341</v>
      </c>
      <c r="E301" s="11" t="s">
        <v>5729</v>
      </c>
      <c r="F301" s="310" t="s">
        <v>7046</v>
      </c>
      <c r="G301" s="134"/>
      <c r="H301" s="132"/>
      <c r="I301" s="243">
        <f>VLOOKUP(B:B,[1]GOODYEAR!$B:$K,10,0)</f>
        <v>9</v>
      </c>
      <c r="J301" s="132">
        <v>2139</v>
      </c>
      <c r="K301" s="133" t="s">
        <v>1975</v>
      </c>
      <c r="L301" s="133">
        <v>27</v>
      </c>
      <c r="M301" s="346" t="s">
        <v>3934</v>
      </c>
      <c r="N301" s="236" t="s">
        <v>7132</v>
      </c>
      <c r="O301" s="236" t="s">
        <v>3936</v>
      </c>
      <c r="P301" s="237">
        <v>13620</v>
      </c>
      <c r="Q301" s="238">
        <f t="shared" si="84"/>
        <v>11904.545454545454</v>
      </c>
      <c r="R301" s="144">
        <f t="shared" si="85"/>
        <v>0.24566628484154254</v>
      </c>
      <c r="S301" s="249"/>
      <c r="T301" s="304"/>
      <c r="U301" s="194">
        <f t="shared" si="79"/>
        <v>13620</v>
      </c>
      <c r="W301" s="239">
        <v>13620</v>
      </c>
      <c r="X301" s="136">
        <f t="shared" si="86"/>
        <v>8980</v>
      </c>
      <c r="Y301" s="240">
        <f t="shared" si="87"/>
        <v>11904.545454545454</v>
      </c>
      <c r="Z301" s="142">
        <f t="shared" si="88"/>
        <v>0.10398796087283668</v>
      </c>
      <c r="AA301" s="137">
        <f t="shared" si="89"/>
        <v>0.24566628484154254</v>
      </c>
      <c r="AB301" s="145"/>
      <c r="AC301" s="189">
        <f t="shared" si="98"/>
        <v>13352</v>
      </c>
      <c r="AD301" s="187">
        <f t="shared" si="99"/>
        <v>14672</v>
      </c>
      <c r="AE301" s="129">
        <f t="shared" si="90"/>
        <v>1320.48</v>
      </c>
      <c r="AF301" s="130">
        <f t="shared" si="91"/>
        <v>268.48</v>
      </c>
      <c r="AG301" s="131">
        <f t="shared" si="92"/>
        <v>1.8298800436205017E-2</v>
      </c>
      <c r="AH301" s="138">
        <f t="shared" si="93"/>
        <v>1052</v>
      </c>
      <c r="AI301" s="139">
        <f t="shared" si="94"/>
        <v>7.170119956379499E-2</v>
      </c>
      <c r="AJ301" s="139">
        <f t="shared" si="95"/>
        <v>0.22736748440533752</v>
      </c>
      <c r="AL301" s="197">
        <v>2154517130380</v>
      </c>
      <c r="AM301" s="197">
        <v>4992496141342</v>
      </c>
      <c r="AN301" s="197" t="s">
        <v>3777</v>
      </c>
      <c r="AO301" s="241" t="s">
        <v>825</v>
      </c>
      <c r="AP301" s="242" t="s">
        <v>698</v>
      </c>
      <c r="AQ301" s="242" t="s">
        <v>36</v>
      </c>
      <c r="AR301" s="242" t="s">
        <v>152</v>
      </c>
      <c r="AS301" s="243">
        <f>VLOOKUP(B:B,[1]GOODYEAR!$B:$K,8,0)</f>
        <v>8980</v>
      </c>
      <c r="AT301" s="243">
        <v>525</v>
      </c>
      <c r="AU301" s="211" t="s">
        <v>3956</v>
      </c>
      <c r="AV301" s="197"/>
      <c r="AW301" s="134" t="str">
        <f>IFERROR(VLOOKUP(AV:AV,Q商品!B:E,4,0),"")</f>
        <v/>
      </c>
      <c r="AX301" s="134" t="str">
        <f>IFERROR(VLOOKUP(B:B,在庫!B:M,12,0),"")</f>
        <v>2023年製</v>
      </c>
      <c r="AY301" s="134">
        <f>VLOOKUP(B:B,在庫!B:K,10,0)</f>
        <v>3</v>
      </c>
      <c r="AZ301" s="244" t="e">
        <f>VLOOKUP(AL:AL,[1]MICHELIN!$B:$AH,32,0)</f>
        <v>#N/A</v>
      </c>
      <c r="BA301" s="244" t="e">
        <f>VLOOKUP(AL:AL,[1]MICHELIN!$B:$AH,33,0)</f>
        <v>#N/A</v>
      </c>
      <c r="BC301" s="11" t="e">
        <v>#N/A</v>
      </c>
    </row>
    <row r="302" spans="1:55" s="11" customFormat="1" ht="19.5" customHeight="1">
      <c r="A302" s="11">
        <f t="shared" si="82"/>
        <v>1</v>
      </c>
      <c r="B302" s="249">
        <f t="shared" si="83"/>
        <v>2155017130399</v>
      </c>
      <c r="C302" s="243">
        <f>VLOOKUP(B:B,[1]GOODYEAR!$B:$K,9,0)</f>
        <v>28</v>
      </c>
      <c r="D302" s="11" t="s">
        <v>5341</v>
      </c>
      <c r="E302" s="11" t="s">
        <v>634</v>
      </c>
      <c r="F302" s="160" t="s">
        <v>7047</v>
      </c>
      <c r="G302" s="134"/>
      <c r="H302" s="132"/>
      <c r="I302" s="243">
        <f>VLOOKUP(B:B,[1]GOODYEAR!$B:$K,10,0)</f>
        <v>4</v>
      </c>
      <c r="J302" s="132" t="s">
        <v>12</v>
      </c>
      <c r="K302" s="133" t="s">
        <v>1975</v>
      </c>
      <c r="L302" s="133">
        <v>28</v>
      </c>
      <c r="M302" s="135" t="s">
        <v>3998</v>
      </c>
      <c r="N302" s="236" t="s">
        <v>3938</v>
      </c>
      <c r="O302" s="236">
        <v>0</v>
      </c>
      <c r="P302" s="237">
        <v>13214</v>
      </c>
      <c r="Q302" s="238">
        <f t="shared" si="84"/>
        <v>11058.181818181818</v>
      </c>
      <c r="R302" s="144">
        <f t="shared" si="85"/>
        <v>0.19607037158829332</v>
      </c>
      <c r="S302" s="197">
        <v>1074476235</v>
      </c>
      <c r="T302" s="304" t="s">
        <v>8096</v>
      </c>
      <c r="U302" s="194">
        <f t="shared" si="79"/>
        <v>13214</v>
      </c>
      <c r="W302" s="239">
        <v>13214</v>
      </c>
      <c r="X302" s="136">
        <f t="shared" si="86"/>
        <v>8890</v>
      </c>
      <c r="Y302" s="240">
        <f t="shared" si="87"/>
        <v>11058.181818181818</v>
      </c>
      <c r="Z302" s="142">
        <f t="shared" si="88"/>
        <v>7.7266535492659383E-2</v>
      </c>
      <c r="AA302" s="137">
        <f t="shared" si="89"/>
        <v>0.19607037158829332</v>
      </c>
      <c r="AB302" s="145"/>
      <c r="AC302" s="189">
        <f t="shared" si="98"/>
        <v>12954</v>
      </c>
      <c r="AD302" s="187">
        <f t="shared" si="99"/>
        <v>14235</v>
      </c>
      <c r="AE302" s="129">
        <f t="shared" si="90"/>
        <v>1281.1499999999999</v>
      </c>
      <c r="AF302" s="130">
        <f t="shared" si="91"/>
        <v>260.14999999999986</v>
      </c>
      <c r="AG302" s="131">
        <f t="shared" si="92"/>
        <v>1.8275377590446073E-2</v>
      </c>
      <c r="AH302" s="138">
        <f t="shared" si="93"/>
        <v>1021</v>
      </c>
      <c r="AI302" s="139">
        <f t="shared" si="94"/>
        <v>7.172462240955392E-2</v>
      </c>
      <c r="AJ302" s="139">
        <f t="shared" si="95"/>
        <v>0.17779499399784726</v>
      </c>
      <c r="AL302" s="197">
        <v>2155017130399</v>
      </c>
      <c r="AM302" s="197">
        <v>4992496140253</v>
      </c>
      <c r="AN302" s="197" t="s">
        <v>3778</v>
      </c>
      <c r="AO302" s="241" t="s">
        <v>825</v>
      </c>
      <c r="AP302" s="242" t="s">
        <v>1162</v>
      </c>
      <c r="AQ302" s="242" t="s">
        <v>39</v>
      </c>
      <c r="AR302" s="242" t="s">
        <v>152</v>
      </c>
      <c r="AS302" s="243">
        <f>VLOOKUP(B:B,[1]GOODYEAR!$B:$K,8,0)</f>
        <v>8890</v>
      </c>
      <c r="AT302" s="243">
        <v>1050</v>
      </c>
      <c r="AU302" s="211" t="s">
        <v>3956</v>
      </c>
      <c r="AV302" s="197" t="s">
        <v>5731</v>
      </c>
      <c r="AW302" s="134" t="str">
        <f>IFERROR(VLOOKUP(AV:AV,Q商品!B:E,4,0),"")</f>
        <v>2023年製 EfficientGrip ECO EG01 215/50R17 91V サマータイヤ 翌営業日発送</v>
      </c>
      <c r="AX302" s="134" t="str">
        <f>IFERROR(VLOOKUP(B:B,在庫!B:M,12,0),"")</f>
        <v>2023年製</v>
      </c>
      <c r="AY302" s="134">
        <f>VLOOKUP(B:B,在庫!B:K,10,0)</f>
        <v>1</v>
      </c>
      <c r="AZ302" s="244">
        <f>VLOOKUP(AL:AL,[1]GOODYEAR!$B:$AH,32,0)</f>
        <v>604159973</v>
      </c>
      <c r="BA302" s="244">
        <f>VLOOKUP(AL:AL,[1]GOODYEAR!$B:$AH,33,0)</f>
        <v>604184020</v>
      </c>
      <c r="BC302" s="11" t="s">
        <v>2055</v>
      </c>
    </row>
    <row r="303" spans="1:55" s="11" customFormat="1" ht="19.5" customHeight="1">
      <c r="A303" s="11">
        <f t="shared" si="82"/>
        <v>1</v>
      </c>
      <c r="B303" s="249">
        <f t="shared" si="83"/>
        <v>1654516132077</v>
      </c>
      <c r="C303" s="243">
        <f>VLOOKUP(B:B,[1]GOODYEAR!$B:$K,9,0)</f>
        <v>76</v>
      </c>
      <c r="D303" s="11" t="s">
        <v>5341</v>
      </c>
      <c r="E303" s="11" t="s">
        <v>662</v>
      </c>
      <c r="F303" s="160" t="s">
        <v>7048</v>
      </c>
      <c r="G303" s="134"/>
      <c r="H303" s="132"/>
      <c r="I303" s="243">
        <f>VLOOKUP(B:B,[1]GOODYEAR!$B:$K,10,0)</f>
        <v>41</v>
      </c>
      <c r="J303" s="132" t="s">
        <v>12</v>
      </c>
      <c r="K303" s="133" t="s">
        <v>1974</v>
      </c>
      <c r="L303" s="133">
        <v>1</v>
      </c>
      <c r="M303" s="135" t="s">
        <v>3998</v>
      </c>
      <c r="N303" s="236" t="s">
        <v>7190</v>
      </c>
      <c r="O303" s="236" t="s">
        <v>4002</v>
      </c>
      <c r="P303" s="237">
        <v>9120</v>
      </c>
      <c r="Q303" s="238">
        <f t="shared" si="84"/>
        <v>7813.6363636363631</v>
      </c>
      <c r="R303" s="144">
        <f t="shared" si="85"/>
        <v>0.2769051774287376</v>
      </c>
      <c r="S303" s="197">
        <v>1074476680</v>
      </c>
      <c r="T303" s="304" t="s">
        <v>8097</v>
      </c>
      <c r="U303" s="194">
        <f t="shared" si="79"/>
        <v>8220</v>
      </c>
      <c r="V303" s="11">
        <v>900</v>
      </c>
      <c r="W303" s="239">
        <v>9120</v>
      </c>
      <c r="X303" s="136">
        <f t="shared" si="86"/>
        <v>5650</v>
      </c>
      <c r="Y303" s="240">
        <f t="shared" si="87"/>
        <v>7813.6363636363631</v>
      </c>
      <c r="Z303" s="142">
        <f t="shared" si="88"/>
        <v>7.7128953771289588E-2</v>
      </c>
      <c r="AA303" s="137">
        <f t="shared" si="89"/>
        <v>0.2769051774287376</v>
      </c>
      <c r="AB303" s="145"/>
      <c r="AC303" s="189">
        <f t="shared" si="98"/>
        <v>8058</v>
      </c>
      <c r="AD303" s="187">
        <f t="shared" si="99"/>
        <v>8854</v>
      </c>
      <c r="AE303" s="129">
        <f t="shared" si="90"/>
        <v>796.86</v>
      </c>
      <c r="AF303" s="130">
        <f t="shared" si="91"/>
        <v>162.86000000000001</v>
      </c>
      <c r="AG303" s="131">
        <f t="shared" si="92"/>
        <v>1.8393946238988029E-2</v>
      </c>
      <c r="AH303" s="138">
        <f t="shared" si="93"/>
        <v>634</v>
      </c>
      <c r="AI303" s="139">
        <f t="shared" si="94"/>
        <v>7.1606053761011978E-2</v>
      </c>
      <c r="AJ303" s="139">
        <f t="shared" si="95"/>
        <v>0.25851123118974956</v>
      </c>
      <c r="AL303" s="197">
        <v>1654516132077</v>
      </c>
      <c r="AM303" s="197">
        <v>4992496096772</v>
      </c>
      <c r="AN303" s="197" t="s">
        <v>3855</v>
      </c>
      <c r="AO303" s="241" t="s">
        <v>857</v>
      </c>
      <c r="AP303" s="242" t="s">
        <v>858</v>
      </c>
      <c r="AQ303" s="242" t="s">
        <v>859</v>
      </c>
      <c r="AR303" s="242">
        <v>21700</v>
      </c>
      <c r="AS303" s="243">
        <f>VLOOKUP(B:B,[1]GOODYEAR!$B:$K,8,0)</f>
        <v>5650</v>
      </c>
      <c r="AT303" s="243">
        <v>525</v>
      </c>
      <c r="AU303" s="211" t="s">
        <v>3956</v>
      </c>
      <c r="AV303" s="197" t="s">
        <v>5733</v>
      </c>
      <c r="AW303" s="134" t="str">
        <f>IFERROR(VLOOKUP(AV:AV,Q商品!B:E,4,0),"")</f>
        <v>2023年製 EAGLE LS EXE 165/45R16 74W XL サマータイヤ 翌営業日発送</v>
      </c>
      <c r="AX303" s="134" t="str">
        <f>IFERROR(VLOOKUP(B:B,在庫!B:M,12,0),"")</f>
        <v>2023年製</v>
      </c>
      <c r="AY303" s="134">
        <f>VLOOKUP(B:B,在庫!B:K,10,0)</f>
        <v>2</v>
      </c>
      <c r="AZ303" s="244">
        <f>VLOOKUP(AL:AL,[1]GOODYEAR!$B:$AH,32,0)</f>
        <v>604426269</v>
      </c>
      <c r="BA303" s="244">
        <f>VLOOKUP(AL:AL,[1]GOODYEAR!$B:$AH,33,0)</f>
        <v>604426297</v>
      </c>
      <c r="BC303" s="11" t="s">
        <v>2055</v>
      </c>
    </row>
    <row r="304" spans="1:55" s="11" customFormat="1" ht="19.5" customHeight="1">
      <c r="A304" s="11">
        <f t="shared" si="82"/>
        <v>1</v>
      </c>
      <c r="B304" s="249">
        <f t="shared" si="83"/>
        <v>1756016132073</v>
      </c>
      <c r="C304" s="243">
        <f>VLOOKUP(B:B,[1]GOODYEAR!$B:$K,9,0)</f>
        <v>0</v>
      </c>
      <c r="D304" s="11" t="s">
        <v>5341</v>
      </c>
      <c r="E304" s="11" t="s">
        <v>661</v>
      </c>
      <c r="F304" s="323" t="s">
        <v>8633</v>
      </c>
      <c r="G304" s="134"/>
      <c r="H304" s="132"/>
      <c r="I304" s="243">
        <f>VLOOKUP(B:B,[1]GOODYEAR!$B:$K,10,0)</f>
        <v>16</v>
      </c>
      <c r="J304" s="132"/>
      <c r="K304" s="133" t="s">
        <v>1974</v>
      </c>
      <c r="L304" s="133">
        <v>2</v>
      </c>
      <c r="M304" s="135"/>
      <c r="N304" s="236"/>
      <c r="O304" s="236"/>
      <c r="P304" s="237"/>
      <c r="Q304" s="238">
        <f t="shared" si="84"/>
        <v>-477.27272727272725</v>
      </c>
      <c r="R304" s="144">
        <f t="shared" si="85"/>
        <v>12.817142857142857</v>
      </c>
      <c r="S304" s="197">
        <v>1074476681</v>
      </c>
      <c r="T304" s="303" t="s">
        <v>8098</v>
      </c>
      <c r="U304" s="194">
        <f t="shared" si="79"/>
        <v>0</v>
      </c>
      <c r="W304" s="239"/>
      <c r="X304" s="136">
        <f t="shared" si="86"/>
        <v>5640</v>
      </c>
      <c r="Y304" s="240">
        <f t="shared" si="87"/>
        <v>-477.27272727272725</v>
      </c>
      <c r="Z304" s="142" t="str">
        <f t="shared" si="88"/>
        <v/>
      </c>
      <c r="AA304" s="137">
        <f t="shared" si="89"/>
        <v>12.817142857142857</v>
      </c>
      <c r="AB304" s="145"/>
      <c r="AC304" s="189">
        <f t="shared" si="98"/>
        <v>0</v>
      </c>
      <c r="AD304" s="187">
        <f t="shared" si="99"/>
        <v>0</v>
      </c>
      <c r="AE304" s="129">
        <f t="shared" si="90"/>
        <v>0</v>
      </c>
      <c r="AF304" s="130">
        <f t="shared" si="91"/>
        <v>0</v>
      </c>
      <c r="AG304" s="131" t="str">
        <f t="shared" si="92"/>
        <v/>
      </c>
      <c r="AH304" s="138">
        <f t="shared" si="93"/>
        <v>0</v>
      </c>
      <c r="AI304" s="139" t="str">
        <f t="shared" si="94"/>
        <v/>
      </c>
      <c r="AJ304" s="139" t="str">
        <f t="shared" si="95"/>
        <v/>
      </c>
      <c r="AL304" s="197">
        <v>1756016132073</v>
      </c>
      <c r="AM304" s="197">
        <v>4992496096666</v>
      </c>
      <c r="AN304" s="197" t="s">
        <v>3854</v>
      </c>
      <c r="AO304" s="241" t="s">
        <v>1400</v>
      </c>
      <c r="AP304" s="242" t="s">
        <v>852</v>
      </c>
      <c r="AQ304" s="242" t="s">
        <v>116</v>
      </c>
      <c r="AR304" s="242">
        <v>18800</v>
      </c>
      <c r="AS304" s="243">
        <v>5640</v>
      </c>
      <c r="AT304" s="243">
        <v>525</v>
      </c>
      <c r="AU304" s="211" t="s">
        <v>3956</v>
      </c>
      <c r="AV304" s="197" t="s">
        <v>5497</v>
      </c>
      <c r="AW304" s="134" t="str">
        <f>IFERROR(VLOOKUP(AV:AV,Q商品!B:E,4,0),"")</f>
        <v>2023年製 EAGLE LS EXE 175/60R16 82H サマータイヤ 翌営業日発送</v>
      </c>
      <c r="AX304" s="134" t="str">
        <f>IFERROR(VLOOKUP(B:B,在庫!B:M,12,0),"")</f>
        <v>2023年製</v>
      </c>
      <c r="AY304" s="246">
        <f>VLOOKUP(B:B,在庫!B:K,10,0)</f>
        <v>3</v>
      </c>
      <c r="AZ304" s="244">
        <v>604426267</v>
      </c>
      <c r="BA304" s="244">
        <v>604426295</v>
      </c>
      <c r="BC304" s="11" t="s">
        <v>150</v>
      </c>
    </row>
    <row r="305" spans="1:55" s="11" customFormat="1" ht="19.5" customHeight="1">
      <c r="A305" s="11">
        <f t="shared" si="82"/>
        <v>1</v>
      </c>
      <c r="B305" s="249">
        <f t="shared" si="83"/>
        <v>1956015132078</v>
      </c>
      <c r="C305" s="243">
        <f>VLOOKUP(B:B,[1]GOODYEAR!$B:$K,9,0)</f>
        <v>0</v>
      </c>
      <c r="D305" s="11" t="s">
        <v>5341</v>
      </c>
      <c r="E305" s="11" t="s">
        <v>664</v>
      </c>
      <c r="F305" s="158" t="s">
        <v>1954</v>
      </c>
      <c r="G305" s="134"/>
      <c r="H305" s="132"/>
      <c r="I305" s="243">
        <f>VLOOKUP(B:B,[1]GOODYEAR!$B:$K,10,0)</f>
        <v>16</v>
      </c>
      <c r="J305" s="132"/>
      <c r="K305" s="133" t="s">
        <v>1974</v>
      </c>
      <c r="L305" s="133">
        <v>4</v>
      </c>
      <c r="M305" s="135"/>
      <c r="N305" s="236"/>
      <c r="O305" s="236"/>
      <c r="P305" s="237"/>
      <c r="Q305" s="238">
        <f t="shared" si="84"/>
        <v>-477.27272727272725</v>
      </c>
      <c r="R305" s="144">
        <f t="shared" si="85"/>
        <v>13.257142857142858</v>
      </c>
      <c r="S305" s="197">
        <v>1074476678</v>
      </c>
      <c r="T305" s="303" t="s">
        <v>8100</v>
      </c>
      <c r="U305" s="194">
        <f t="shared" si="79"/>
        <v>0</v>
      </c>
      <c r="W305" s="239"/>
      <c r="X305" s="136">
        <f t="shared" si="86"/>
        <v>5850</v>
      </c>
      <c r="Y305" s="240">
        <f t="shared" si="87"/>
        <v>-477.27272727272725</v>
      </c>
      <c r="Z305" s="142" t="str">
        <f t="shared" si="88"/>
        <v/>
      </c>
      <c r="AA305" s="137">
        <f t="shared" si="89"/>
        <v>13.257142857142858</v>
      </c>
      <c r="AB305" s="145"/>
      <c r="AC305" s="189">
        <f t="shared" si="98"/>
        <v>0</v>
      </c>
      <c r="AD305" s="187">
        <f t="shared" si="99"/>
        <v>0</v>
      </c>
      <c r="AE305" s="129">
        <f t="shared" si="90"/>
        <v>0</v>
      </c>
      <c r="AF305" s="130">
        <f t="shared" si="91"/>
        <v>0</v>
      </c>
      <c r="AG305" s="131" t="str">
        <f t="shared" si="92"/>
        <v/>
      </c>
      <c r="AH305" s="138">
        <f t="shared" si="93"/>
        <v>0</v>
      </c>
      <c r="AI305" s="139" t="str">
        <f t="shared" si="94"/>
        <v/>
      </c>
      <c r="AJ305" s="139" t="str">
        <f t="shared" si="95"/>
        <v/>
      </c>
      <c r="AL305" s="197">
        <v>1956015132078</v>
      </c>
      <c r="AM305" s="197">
        <v>4992496096574</v>
      </c>
      <c r="AN305" s="197" t="s">
        <v>3853</v>
      </c>
      <c r="AO305" s="241" t="s">
        <v>1400</v>
      </c>
      <c r="AP305" s="242" t="s">
        <v>1371</v>
      </c>
      <c r="AQ305" s="242" t="s">
        <v>41</v>
      </c>
      <c r="AR305" s="242">
        <v>19500</v>
      </c>
      <c r="AS305" s="243">
        <v>5850</v>
      </c>
      <c r="AT305" s="243">
        <v>525</v>
      </c>
      <c r="AU305" s="211" t="s">
        <v>3956</v>
      </c>
      <c r="AV305" s="197" t="s">
        <v>5499</v>
      </c>
      <c r="AW305" s="134" t="str">
        <f>IFERROR(VLOOKUP(AV:AV,Q商品!B:E,4,0),"")</f>
        <v>2023年製 EAGLE LS EXE 195/60R15 88H サマータイヤ 翌営業日発送</v>
      </c>
      <c r="AX305" s="134" t="str">
        <f>IFERROR(VLOOKUP(B:B,在庫!B:M,12,0),"")</f>
        <v>2023年製</v>
      </c>
      <c r="AY305" s="246">
        <f>VLOOKUP(B:B,在庫!B:K,10,0)</f>
        <v>2</v>
      </c>
      <c r="AZ305" s="244">
        <v>604426266</v>
      </c>
      <c r="BA305" s="244">
        <v>604426294</v>
      </c>
      <c r="BC305" s="11" t="s">
        <v>150</v>
      </c>
    </row>
    <row r="306" spans="1:55" s="11" customFormat="1" ht="19.5" customHeight="1">
      <c r="A306" s="11">
        <f t="shared" si="82"/>
        <v>1</v>
      </c>
      <c r="B306" s="249">
        <f t="shared" si="83"/>
        <v>2054017132078</v>
      </c>
      <c r="C306" s="243">
        <f>VLOOKUP(B:B,[1]GOODYEAR!$B:$K,9,0)</f>
        <v>8</v>
      </c>
      <c r="D306" s="11" t="s">
        <v>5341</v>
      </c>
      <c r="E306" s="11" t="s">
        <v>666</v>
      </c>
      <c r="F306" s="160" t="s">
        <v>7049</v>
      </c>
      <c r="G306" s="134"/>
      <c r="H306" s="132"/>
      <c r="I306" s="243">
        <f>VLOOKUP(B:B,[1]GOODYEAR!$B:$K,10,0)</f>
        <v>13</v>
      </c>
      <c r="J306" s="132" t="s">
        <v>12</v>
      </c>
      <c r="K306" s="133" t="s">
        <v>1974</v>
      </c>
      <c r="L306" s="133">
        <v>5</v>
      </c>
      <c r="M306" s="135" t="s">
        <v>3998</v>
      </c>
      <c r="N306" s="236" t="s">
        <v>4009</v>
      </c>
      <c r="O306" s="236">
        <v>0</v>
      </c>
      <c r="P306" s="237">
        <v>12050</v>
      </c>
      <c r="Q306" s="238">
        <f t="shared" si="84"/>
        <v>10477.272727272726</v>
      </c>
      <c r="R306" s="144">
        <f t="shared" si="85"/>
        <v>8.5639913232104015E-2</v>
      </c>
      <c r="S306" s="197">
        <v>1074476004</v>
      </c>
      <c r="T306" s="304" t="s">
        <v>8101</v>
      </c>
      <c r="U306" s="194">
        <f t="shared" si="79"/>
        <v>12050</v>
      </c>
      <c r="W306" s="239">
        <v>12050</v>
      </c>
      <c r="X306" s="136">
        <f t="shared" si="86"/>
        <v>9580</v>
      </c>
      <c r="Y306" s="240">
        <f t="shared" si="87"/>
        <v>10477.272727272726</v>
      </c>
      <c r="Z306" s="142">
        <f t="shared" si="88"/>
        <v>7.7261410788381779E-2</v>
      </c>
      <c r="AA306" s="137">
        <f t="shared" si="89"/>
        <v>8.5639913232104015E-2</v>
      </c>
      <c r="AB306" s="145"/>
      <c r="AC306" s="189">
        <f t="shared" si="98"/>
        <v>11813</v>
      </c>
      <c r="AD306" s="187">
        <f t="shared" si="99"/>
        <v>12981</v>
      </c>
      <c r="AE306" s="129">
        <f t="shared" si="90"/>
        <v>1168.29</v>
      </c>
      <c r="AF306" s="130">
        <f t="shared" si="91"/>
        <v>237.28999999999996</v>
      </c>
      <c r="AG306" s="131">
        <f t="shared" si="92"/>
        <v>1.827979354441106E-2</v>
      </c>
      <c r="AH306" s="138">
        <f t="shared" si="93"/>
        <v>931</v>
      </c>
      <c r="AI306" s="139">
        <f t="shared" si="94"/>
        <v>7.1720206455588936E-2</v>
      </c>
      <c r="AJ306" s="139">
        <f t="shared" si="95"/>
        <v>6.7360119687692954E-2</v>
      </c>
      <c r="AL306" s="197">
        <v>2054017132078</v>
      </c>
      <c r="AM306" s="197">
        <v>4992496096901</v>
      </c>
      <c r="AN306" s="197" t="s">
        <v>3858</v>
      </c>
      <c r="AO306" s="241" t="s">
        <v>1402</v>
      </c>
      <c r="AP306" s="242" t="s">
        <v>1404</v>
      </c>
      <c r="AQ306" s="242" t="s">
        <v>881</v>
      </c>
      <c r="AR306" s="242">
        <v>31600</v>
      </c>
      <c r="AS306" s="243">
        <f>VLOOKUP(B:B,[1]GOODYEAR!$B:$K,8,0)</f>
        <v>9580</v>
      </c>
      <c r="AT306" s="243">
        <v>525</v>
      </c>
      <c r="AU306" s="211" t="s">
        <v>3956</v>
      </c>
      <c r="AV306" s="197" t="s">
        <v>5735</v>
      </c>
      <c r="AW306" s="134" t="str">
        <f>IFERROR(VLOOKUP(AV:AV,Q商品!B:E,4,0),"")</f>
        <v>2023年製 EAGLE LS EXE 205/40R17 84W XL サマータイヤ 翌営業日発送</v>
      </c>
      <c r="AX306" s="134" t="str">
        <f>IFERROR(VLOOKUP(B:B,在庫!B:M,12,0),"")</f>
        <v>2023年製</v>
      </c>
      <c r="AY306" s="134">
        <f>VLOOKUP(B:B,在庫!B:K,10,0)</f>
        <v>2</v>
      </c>
      <c r="AZ306" s="244">
        <f>VLOOKUP(AL:AL,[1]GOODYEAR!$B:$AH,32,0)</f>
        <v>604426281</v>
      </c>
      <c r="BA306" s="244">
        <f>VLOOKUP(AL:AL,[1]GOODYEAR!$B:$AH,33,0)</f>
        <v>604426309</v>
      </c>
      <c r="BC306" s="11" t="s">
        <v>2055</v>
      </c>
    </row>
    <row r="307" spans="1:55" s="11" customFormat="1" ht="19.5" customHeight="1">
      <c r="A307" s="11">
        <f t="shared" si="82"/>
        <v>1</v>
      </c>
      <c r="B307" s="249">
        <f t="shared" si="83"/>
        <v>2054516132074</v>
      </c>
      <c r="C307" s="243">
        <f>VLOOKUP(B:B,[1]GOODYEAR!$B:$K,9,0)</f>
        <v>27</v>
      </c>
      <c r="D307" s="11" t="s">
        <v>5341</v>
      </c>
      <c r="E307" s="11" t="s">
        <v>665</v>
      </c>
      <c r="F307" s="310" t="s">
        <v>7050</v>
      </c>
      <c r="G307" s="134"/>
      <c r="H307" s="132"/>
      <c r="I307" s="243">
        <f>VLOOKUP(B:B,[1]GOODYEAR!$B:$K,10,0)</f>
        <v>2</v>
      </c>
      <c r="J307" s="132">
        <v>1353</v>
      </c>
      <c r="K307" s="133" t="s">
        <v>1974</v>
      </c>
      <c r="L307" s="133">
        <v>6</v>
      </c>
      <c r="M307" s="135" t="s">
        <v>3998</v>
      </c>
      <c r="N307" s="236" t="s">
        <v>7133</v>
      </c>
      <c r="O307" s="236">
        <v>0</v>
      </c>
      <c r="P307" s="237">
        <v>10875</v>
      </c>
      <c r="Q307" s="238">
        <f t="shared" si="84"/>
        <v>9409.0909090909081</v>
      </c>
      <c r="R307" s="144">
        <f t="shared" si="85"/>
        <v>0.1901449275362318</v>
      </c>
      <c r="S307" s="197">
        <v>1074476677</v>
      </c>
      <c r="T307" s="304" t="s">
        <v>8102</v>
      </c>
      <c r="U307" s="194">
        <f t="shared" si="79"/>
        <v>10875</v>
      </c>
      <c r="W307" s="239">
        <v>10875</v>
      </c>
      <c r="X307" s="136">
        <f t="shared" si="86"/>
        <v>7620</v>
      </c>
      <c r="Y307" s="240">
        <f t="shared" si="87"/>
        <v>9409.0909090909081</v>
      </c>
      <c r="Z307" s="142">
        <f t="shared" si="88"/>
        <v>7.7241379310344804E-2</v>
      </c>
      <c r="AA307" s="137">
        <f t="shared" si="89"/>
        <v>0.1901449275362318</v>
      </c>
      <c r="AB307" s="145"/>
      <c r="AC307" s="189">
        <f t="shared" si="98"/>
        <v>10661</v>
      </c>
      <c r="AD307" s="187">
        <f t="shared" si="99"/>
        <v>11715</v>
      </c>
      <c r="AE307" s="129">
        <f t="shared" si="90"/>
        <v>1054.3499999999999</v>
      </c>
      <c r="AF307" s="130">
        <f t="shared" si="91"/>
        <v>214.34999999999991</v>
      </c>
      <c r="AG307" s="131">
        <f t="shared" si="92"/>
        <v>1.829705505761843E-2</v>
      </c>
      <c r="AH307" s="138">
        <f t="shared" si="93"/>
        <v>840</v>
      </c>
      <c r="AI307" s="139">
        <f t="shared" si="94"/>
        <v>7.1702944942381566E-2</v>
      </c>
      <c r="AJ307" s="139">
        <f t="shared" si="95"/>
        <v>0.17184787247861338</v>
      </c>
      <c r="AL307" s="197">
        <v>2054516132074</v>
      </c>
      <c r="AM307" s="197">
        <v>4992496096796</v>
      </c>
      <c r="AN307" s="197" t="s">
        <v>3856</v>
      </c>
      <c r="AO307" s="241" t="s">
        <v>1402</v>
      </c>
      <c r="AP307" s="242" t="s">
        <v>1248</v>
      </c>
      <c r="AQ307" s="242" t="s">
        <v>880</v>
      </c>
      <c r="AR307" s="242">
        <v>25100</v>
      </c>
      <c r="AS307" s="243">
        <f>VLOOKUP(B:B,[1]GOODYEAR!$B:$K,8,0)</f>
        <v>7620</v>
      </c>
      <c r="AT307" s="243">
        <v>525</v>
      </c>
      <c r="AU307" s="211" t="s">
        <v>3956</v>
      </c>
      <c r="AV307" s="197" t="s">
        <v>5737</v>
      </c>
      <c r="AW307" s="134" t="str">
        <f>IFERROR(VLOOKUP(AV:AV,Q商品!B:E,4,0),"")</f>
        <v>2023年製 EAGLE LS EXE 205/45R16 87W XL サマータイヤ 翌営業日発送</v>
      </c>
      <c r="AX307" s="134" t="str">
        <f>IFERROR(VLOOKUP(B:B,在庫!B:M,12,0),"")</f>
        <v>2023年製</v>
      </c>
      <c r="AY307" s="134">
        <f>VLOOKUP(B:B,在庫!B:K,10,0)</f>
        <v>1</v>
      </c>
      <c r="AZ307" s="244">
        <f>VLOOKUP(AL:AL,[1]GOODYEAR!$B:$AH,32,0)</f>
        <v>604426270</v>
      </c>
      <c r="BA307" s="244">
        <f>VLOOKUP(AL:AL,[1]GOODYEAR!$B:$AH,33,0)</f>
        <v>604426298</v>
      </c>
      <c r="BC307" s="11" t="s">
        <v>2055</v>
      </c>
    </row>
    <row r="308" spans="1:55" s="11" customFormat="1" ht="19.5" customHeight="1">
      <c r="A308" s="11">
        <f t="shared" si="82"/>
        <v>1</v>
      </c>
      <c r="B308" s="249">
        <f t="shared" si="83"/>
        <v>2054517132073</v>
      </c>
      <c r="C308" s="243">
        <f>VLOOKUP(B:B,[1]GOODYEAR!$B:$K,9,0)</f>
        <v>28</v>
      </c>
      <c r="D308" s="11" t="s">
        <v>5341</v>
      </c>
      <c r="E308" s="11" t="s">
        <v>654</v>
      </c>
      <c r="F308" s="160" t="s">
        <v>7051</v>
      </c>
      <c r="G308" s="134"/>
      <c r="H308" s="132"/>
      <c r="I308" s="243">
        <f>VLOOKUP(B:B,[1]GOODYEAR!$B:$K,10,0)</f>
        <v>32</v>
      </c>
      <c r="J308" s="132">
        <v>458</v>
      </c>
      <c r="K308" s="133" t="s">
        <v>1974</v>
      </c>
      <c r="L308" s="133">
        <v>7</v>
      </c>
      <c r="M308" s="135" t="s">
        <v>3998</v>
      </c>
      <c r="N308" s="236" t="s">
        <v>3958</v>
      </c>
      <c r="O308" s="236">
        <v>0</v>
      </c>
      <c r="P308" s="237">
        <v>11539</v>
      </c>
      <c r="Q308" s="238">
        <f t="shared" si="84"/>
        <v>10012.727272727272</v>
      </c>
      <c r="R308" s="144">
        <f t="shared" si="85"/>
        <v>0.23796985654621386</v>
      </c>
      <c r="S308" s="197">
        <v>1074476506</v>
      </c>
      <c r="T308" s="304" t="s">
        <v>8103</v>
      </c>
      <c r="U308" s="194">
        <f t="shared" si="79"/>
        <v>11539</v>
      </c>
      <c r="W308" s="239">
        <v>11539</v>
      </c>
      <c r="X308" s="136">
        <f t="shared" si="86"/>
        <v>7630</v>
      </c>
      <c r="Y308" s="240">
        <f t="shared" si="87"/>
        <v>10012.727272727272</v>
      </c>
      <c r="Z308" s="142">
        <f t="shared" si="88"/>
        <v>7.7216396568160262E-2</v>
      </c>
      <c r="AA308" s="137">
        <f t="shared" si="89"/>
        <v>0.23796985654621386</v>
      </c>
      <c r="AB308" s="145"/>
      <c r="AC308" s="189">
        <f t="shared" si="98"/>
        <v>11312</v>
      </c>
      <c r="AD308" s="187">
        <f t="shared" si="99"/>
        <v>12430</v>
      </c>
      <c r="AE308" s="129">
        <f t="shared" si="90"/>
        <v>1118.7</v>
      </c>
      <c r="AF308" s="130">
        <f t="shared" si="91"/>
        <v>227.70000000000005</v>
      </c>
      <c r="AG308" s="131">
        <f t="shared" si="92"/>
        <v>1.8318584070796465E-2</v>
      </c>
      <c r="AH308" s="138">
        <f t="shared" si="93"/>
        <v>891</v>
      </c>
      <c r="AI308" s="139">
        <f t="shared" si="94"/>
        <v>7.1681415929203546E-2</v>
      </c>
      <c r="AJ308" s="139">
        <f t="shared" si="95"/>
        <v>0.21965127247541738</v>
      </c>
      <c r="AL308" s="197">
        <v>2054517132073</v>
      </c>
      <c r="AM308" s="197">
        <v>4992496096857</v>
      </c>
      <c r="AN308" s="197" t="s">
        <v>3859</v>
      </c>
      <c r="AO308" s="241" t="s">
        <v>857</v>
      </c>
      <c r="AP308" s="242" t="s">
        <v>897</v>
      </c>
      <c r="AQ308" s="242" t="s">
        <v>62</v>
      </c>
      <c r="AR308" s="242">
        <v>30500</v>
      </c>
      <c r="AS308" s="243">
        <f>VLOOKUP(B:B,[1]GOODYEAR!$B:$K,8,0)</f>
        <v>7630</v>
      </c>
      <c r="AT308" s="243">
        <v>525</v>
      </c>
      <c r="AU308" s="211" t="s">
        <v>3956</v>
      </c>
      <c r="AV308" s="197" t="s">
        <v>5739</v>
      </c>
      <c r="AW308" s="134" t="str">
        <f>IFERROR(VLOOKUP(AV:AV,Q商品!B:E,4,0),"")</f>
        <v>2023年製 EAGLE LS EXE 205/45R17 88W XL サマータイヤ 翌営業日発送</v>
      </c>
      <c r="AX308" s="134" t="str">
        <f>IFERROR(VLOOKUP(B:B,在庫!B:M,12,0),"")</f>
        <v>2023年製</v>
      </c>
      <c r="AY308" s="134">
        <f>VLOOKUP(B:B,在庫!B:K,10,0)</f>
        <v>2</v>
      </c>
      <c r="AZ308" s="244">
        <f>VLOOKUP(AL:AL,[1]GOODYEAR!$B:$AH,32,0)</f>
        <v>604426279</v>
      </c>
      <c r="BA308" s="244">
        <f>VLOOKUP(AL:AL,[1]GOODYEAR!$B:$AH,33,0)</f>
        <v>604426307</v>
      </c>
      <c r="BC308" s="11" t="s">
        <v>2055</v>
      </c>
    </row>
    <row r="309" spans="1:55" s="11" customFormat="1" ht="19.5" customHeight="1">
      <c r="A309" s="11">
        <f t="shared" si="82"/>
        <v>1</v>
      </c>
      <c r="B309" s="249">
        <f t="shared" si="83"/>
        <v>2055017132075</v>
      </c>
      <c r="C309" s="243">
        <f>VLOOKUP(B:B,[1]GOODYEAR!$B:$K,9,0)</f>
        <v>101</v>
      </c>
      <c r="D309" s="11" t="s">
        <v>5341</v>
      </c>
      <c r="E309" s="11" t="s">
        <v>652</v>
      </c>
      <c r="F309" s="160" t="s">
        <v>7052</v>
      </c>
      <c r="G309" s="134"/>
      <c r="H309" s="132"/>
      <c r="I309" s="243">
        <f>VLOOKUP(B:B,[1]GOODYEAR!$B:$K,10,0)</f>
        <v>74</v>
      </c>
      <c r="J309" s="132">
        <v>563</v>
      </c>
      <c r="K309" s="133" t="s">
        <v>1974</v>
      </c>
      <c r="L309" s="133">
        <v>8</v>
      </c>
      <c r="M309" s="135" t="s">
        <v>2016</v>
      </c>
      <c r="N309" s="236" t="s">
        <v>7463</v>
      </c>
      <c r="O309" s="236">
        <v>0</v>
      </c>
      <c r="P309" s="237">
        <v>10761</v>
      </c>
      <c r="Q309" s="238">
        <f t="shared" si="84"/>
        <v>9305.4545454545441</v>
      </c>
      <c r="R309" s="144">
        <f t="shared" si="85"/>
        <v>0.21014067995310656</v>
      </c>
      <c r="S309" s="197">
        <v>1074476607</v>
      </c>
      <c r="T309" s="304" t="s">
        <v>8104</v>
      </c>
      <c r="U309" s="194">
        <f t="shared" si="79"/>
        <v>10325</v>
      </c>
      <c r="V309" s="11">
        <v>900</v>
      </c>
      <c r="W309" s="239">
        <v>11225</v>
      </c>
      <c r="X309" s="136">
        <f t="shared" si="86"/>
        <v>7350</v>
      </c>
      <c r="Y309" s="240">
        <f t="shared" si="87"/>
        <v>9727.2727272727261</v>
      </c>
      <c r="Z309" s="142">
        <f t="shared" si="88"/>
        <v>3.1502648452746085E-2</v>
      </c>
      <c r="AA309" s="137">
        <f t="shared" si="89"/>
        <v>0.24439252336448589</v>
      </c>
      <c r="AB309" s="145"/>
      <c r="AC309" s="190">
        <v>10101</v>
      </c>
      <c r="AD309" s="188">
        <v>11100</v>
      </c>
      <c r="AE309" s="129">
        <f t="shared" si="90"/>
        <v>999</v>
      </c>
      <c r="AF309" s="130">
        <f t="shared" si="91"/>
        <v>224</v>
      </c>
      <c r="AG309" s="131">
        <f t="shared" si="92"/>
        <v>2.0180180180180179E-2</v>
      </c>
      <c r="AH309" s="138">
        <f t="shared" si="93"/>
        <v>775</v>
      </c>
      <c r="AI309" s="139">
        <f t="shared" si="94"/>
        <v>6.9819819819819814E-2</v>
      </c>
      <c r="AJ309" s="139">
        <f t="shared" si="95"/>
        <v>0.22421234318430572</v>
      </c>
      <c r="AL309" s="197">
        <v>2055017132075</v>
      </c>
      <c r="AM309" s="197">
        <v>4992496096826</v>
      </c>
      <c r="AN309" s="197" t="s">
        <v>3860</v>
      </c>
      <c r="AO309" s="241" t="s">
        <v>857</v>
      </c>
      <c r="AP309" s="242" t="s">
        <v>1212</v>
      </c>
      <c r="AQ309" s="242" t="s">
        <v>64</v>
      </c>
      <c r="AR309" s="242">
        <v>29400</v>
      </c>
      <c r="AS309" s="243">
        <f>VLOOKUP(B:B,[1]GOODYEAR!$B:$K,8,0)</f>
        <v>7350</v>
      </c>
      <c r="AT309" s="243">
        <v>525</v>
      </c>
      <c r="AU309" s="211" t="s">
        <v>3956</v>
      </c>
      <c r="AV309" s="197" t="s">
        <v>5741</v>
      </c>
      <c r="AW309" s="134" t="str">
        <f>IFERROR(VLOOKUP(AV:AV,Q商品!B:E,4,0),"")</f>
        <v>2023年製 EAGLE LS EXE 205/50R17 93V XL サマータイヤ 翌営業日発送</v>
      </c>
      <c r="AX309" s="134" t="str">
        <f>IFERROR(VLOOKUP(B:B,在庫!B:M,12,0),"")</f>
        <v>2023年製</v>
      </c>
      <c r="AY309" s="134">
        <f>VLOOKUP(B:B,在庫!B:K,10,0)</f>
        <v>5</v>
      </c>
      <c r="AZ309" s="244">
        <f>VLOOKUP(AL:AL,[1]GOODYEAR!$B:$AH,32,0)</f>
        <v>604426277</v>
      </c>
      <c r="BA309" s="244">
        <f>VLOOKUP(AL:AL,[1]GOODYEAR!$B:$AH,33,0)</f>
        <v>604426305</v>
      </c>
      <c r="BC309" s="11" t="s">
        <v>2055</v>
      </c>
    </row>
    <row r="310" spans="1:55" s="11" customFormat="1" ht="19.5" customHeight="1">
      <c r="A310" s="11">
        <f t="shared" si="82"/>
        <v>1</v>
      </c>
      <c r="B310" s="249">
        <f t="shared" si="83"/>
        <v>2154017132075</v>
      </c>
      <c r="C310" s="243">
        <f>VLOOKUP(B:B,[1]GOODYEAR!$B:$K,9,0)</f>
        <v>10</v>
      </c>
      <c r="D310" s="11" t="s">
        <v>5341</v>
      </c>
      <c r="E310" s="11" t="s">
        <v>656</v>
      </c>
      <c r="F310" s="322" t="s">
        <v>8467</v>
      </c>
      <c r="G310" s="134"/>
      <c r="H310" s="132"/>
      <c r="I310" s="243">
        <f>VLOOKUP(B:B,[1]GOODYEAR!$B:$K,10,0)</f>
        <v>16</v>
      </c>
      <c r="J310" s="132"/>
      <c r="K310" s="133" t="s">
        <v>1974</v>
      </c>
      <c r="L310" s="133">
        <v>9</v>
      </c>
      <c r="M310" s="135" t="s">
        <v>3466</v>
      </c>
      <c r="N310" s="236" t="s">
        <v>4010</v>
      </c>
      <c r="O310" s="236" t="s">
        <v>2015</v>
      </c>
      <c r="P310" s="237">
        <v>12140</v>
      </c>
      <c r="Q310" s="238">
        <f t="shared" si="84"/>
        <v>10559.090909090908</v>
      </c>
      <c r="R310" s="144">
        <f t="shared" si="85"/>
        <v>8.5148514851485058E-2</v>
      </c>
      <c r="S310" s="197">
        <v>1074476505</v>
      </c>
      <c r="T310" s="304" t="s">
        <v>8105</v>
      </c>
      <c r="U310" s="194">
        <f t="shared" si="79"/>
        <v>12300</v>
      </c>
      <c r="W310" s="239">
        <v>12300</v>
      </c>
      <c r="X310" s="136">
        <f t="shared" si="86"/>
        <v>9660</v>
      </c>
      <c r="Y310" s="240">
        <f t="shared" si="87"/>
        <v>10704.545454545454</v>
      </c>
      <c r="Z310" s="142">
        <f t="shared" si="88"/>
        <v>9.1433278418451502E-2</v>
      </c>
      <c r="AA310" s="137">
        <f t="shared" si="89"/>
        <v>9.7579617834394866E-2</v>
      </c>
      <c r="AB310" s="145"/>
      <c r="AC310" s="189">
        <f t="shared" ref="AC310:AC328" si="100">ROUNDDOWN(U310/1.02,0)</f>
        <v>12058</v>
      </c>
      <c r="AD310" s="187">
        <f t="shared" ref="AD310:AD328" si="101">ROUNDDOWN(AC310/0.91,0)</f>
        <v>13250</v>
      </c>
      <c r="AE310" s="129">
        <f t="shared" si="90"/>
        <v>1192.5</v>
      </c>
      <c r="AF310" s="130">
        <f t="shared" si="91"/>
        <v>242.5</v>
      </c>
      <c r="AG310" s="131">
        <f t="shared" si="92"/>
        <v>1.8301886792452829E-2</v>
      </c>
      <c r="AH310" s="138">
        <f t="shared" si="93"/>
        <v>950</v>
      </c>
      <c r="AI310" s="139">
        <f t="shared" si="94"/>
        <v>7.1698113207547168E-2</v>
      </c>
      <c r="AJ310" s="139">
        <f t="shared" si="95"/>
        <v>7.9277731041942037E-2</v>
      </c>
      <c r="AL310" s="197">
        <v>2154017132075</v>
      </c>
      <c r="AM310" s="197">
        <v>4992496096918</v>
      </c>
      <c r="AN310" s="197" t="s">
        <v>3862</v>
      </c>
      <c r="AO310" s="241" t="s">
        <v>1402</v>
      </c>
      <c r="AP310" s="242" t="s">
        <v>1405</v>
      </c>
      <c r="AQ310" s="242" t="s">
        <v>882</v>
      </c>
      <c r="AR310" s="242">
        <v>31500</v>
      </c>
      <c r="AS310" s="243">
        <v>9660</v>
      </c>
      <c r="AT310" s="243">
        <v>525</v>
      </c>
      <c r="AU310" s="211" t="s">
        <v>3956</v>
      </c>
      <c r="AV310" s="197" t="s">
        <v>5500</v>
      </c>
      <c r="AW310" s="134" t="str">
        <f>IFERROR(VLOOKUP(AV:AV,Q商品!B:E,4,0),"")</f>
        <v>2023年製 EAGLE LS EXE 215/40R17 87W XL サマータイヤ 翌営業日発送</v>
      </c>
      <c r="AX310" s="134" t="str">
        <f>IFERROR(VLOOKUP(B:B,在庫!B:M,12,0),"")</f>
        <v>2023年製</v>
      </c>
      <c r="AY310" s="134">
        <f>VLOOKUP(B:B,在庫!B:K,10,0)</f>
        <v>2</v>
      </c>
      <c r="AZ310" s="244">
        <v>604426280</v>
      </c>
      <c r="BA310" s="244">
        <v>604426308</v>
      </c>
      <c r="BC310" s="11" t="s">
        <v>2055</v>
      </c>
    </row>
    <row r="311" spans="1:55" s="11" customFormat="1" ht="19.5" customHeight="1">
      <c r="A311" s="11">
        <f t="shared" si="82"/>
        <v>1</v>
      </c>
      <c r="B311" s="249">
        <f t="shared" si="83"/>
        <v>2154517132070</v>
      </c>
      <c r="C311" s="243">
        <f>VLOOKUP(B:B,[1]GOODYEAR!$B:$K,9,0)</f>
        <v>148</v>
      </c>
      <c r="D311" s="11" t="s">
        <v>5341</v>
      </c>
      <c r="E311" s="11" t="s">
        <v>1670</v>
      </c>
      <c r="F311" s="160" t="s">
        <v>7053</v>
      </c>
      <c r="G311" s="134"/>
      <c r="H311" s="132"/>
      <c r="I311" s="243">
        <f>VLOOKUP(B:B,[1]GOODYEAR!$B:$K,10,0)</f>
        <v>45</v>
      </c>
      <c r="J311" s="132">
        <v>563</v>
      </c>
      <c r="K311" s="133" t="s">
        <v>1974</v>
      </c>
      <c r="L311" s="133">
        <v>10</v>
      </c>
      <c r="M311" s="135" t="s">
        <v>3998</v>
      </c>
      <c r="N311" s="236" t="s">
        <v>3959</v>
      </c>
      <c r="O311" s="236">
        <v>0</v>
      </c>
      <c r="P311" s="237">
        <v>12100</v>
      </c>
      <c r="Q311" s="238">
        <f t="shared" si="84"/>
        <v>10522.727272727272</v>
      </c>
      <c r="R311" s="144">
        <f t="shared" si="85"/>
        <v>0.24639308855291572</v>
      </c>
      <c r="S311" s="197">
        <v>1074476605</v>
      </c>
      <c r="T311" s="304" t="s">
        <v>8106</v>
      </c>
      <c r="U311" s="194">
        <f t="shared" ref="U311:U374" si="102">W311-V311</f>
        <v>12100</v>
      </c>
      <c r="W311" s="239">
        <v>12100</v>
      </c>
      <c r="X311" s="136">
        <f t="shared" si="86"/>
        <v>7930</v>
      </c>
      <c r="Y311" s="240">
        <f t="shared" si="87"/>
        <v>10522.727272727272</v>
      </c>
      <c r="Z311" s="142">
        <f t="shared" si="88"/>
        <v>7.7272727272727382E-2</v>
      </c>
      <c r="AA311" s="137">
        <f t="shared" si="89"/>
        <v>0.24639308855291572</v>
      </c>
      <c r="AB311" s="145"/>
      <c r="AC311" s="189">
        <f t="shared" si="100"/>
        <v>11862</v>
      </c>
      <c r="AD311" s="187">
        <f t="shared" si="101"/>
        <v>13035</v>
      </c>
      <c r="AE311" s="129">
        <f t="shared" si="90"/>
        <v>1173.1499999999999</v>
      </c>
      <c r="AF311" s="130">
        <f t="shared" si="91"/>
        <v>238.14999999999986</v>
      </c>
      <c r="AG311" s="131">
        <f t="shared" si="92"/>
        <v>1.8270042194092815E-2</v>
      </c>
      <c r="AH311" s="138">
        <f t="shared" si="93"/>
        <v>935</v>
      </c>
      <c r="AI311" s="139">
        <f t="shared" si="94"/>
        <v>7.1729957805907171E-2</v>
      </c>
      <c r="AJ311" s="139">
        <f t="shared" si="95"/>
        <v>0.22812304635882291</v>
      </c>
      <c r="AL311" s="197">
        <v>2154517132070</v>
      </c>
      <c r="AM311" s="197">
        <v>4992496096864</v>
      </c>
      <c r="AN311" s="197" t="s">
        <v>3863</v>
      </c>
      <c r="AO311" s="241" t="s">
        <v>857</v>
      </c>
      <c r="AP311" s="242" t="s">
        <v>698</v>
      </c>
      <c r="AQ311" s="242" t="s">
        <v>36</v>
      </c>
      <c r="AR311" s="242">
        <v>31700</v>
      </c>
      <c r="AS311" s="243">
        <f>VLOOKUP(B:B,[1]GOODYEAR!$B:$K,8,0)</f>
        <v>7930</v>
      </c>
      <c r="AT311" s="243">
        <v>525</v>
      </c>
      <c r="AU311" s="211" t="s">
        <v>3956</v>
      </c>
      <c r="AV311" s="197" t="s">
        <v>5743</v>
      </c>
      <c r="AW311" s="134" t="str">
        <f>IFERROR(VLOOKUP(AV:AV,Q商品!B:E,4,0),"")</f>
        <v>2023年製 EAGLE LS EXE 215/45R17 91W XL サマータイヤ 翌営業日発送</v>
      </c>
      <c r="AX311" s="134" t="str">
        <f>IFERROR(VLOOKUP(B:B,在庫!B:M,12,0),"")</f>
        <v>2023年製</v>
      </c>
      <c r="AY311" s="134">
        <f>VLOOKUP(B:B,在庫!B:K,10,0)</f>
        <v>3</v>
      </c>
      <c r="AZ311" s="244">
        <f>VLOOKUP(AL:AL,[1]GOODYEAR!$B:$AH,32,0)</f>
        <v>604426272</v>
      </c>
      <c r="BA311" s="244">
        <f>VLOOKUP(AL:AL,[1]GOODYEAR!$B:$AH,33,0)</f>
        <v>604426300</v>
      </c>
      <c r="BC311" s="11" t="s">
        <v>2055</v>
      </c>
    </row>
    <row r="312" spans="1:55" s="11" customFormat="1" ht="19.5" customHeight="1">
      <c r="A312" s="11">
        <f t="shared" si="82"/>
        <v>1</v>
      </c>
      <c r="B312" s="249">
        <f t="shared" si="83"/>
        <v>2154518132079</v>
      </c>
      <c r="C312" s="243">
        <f>VLOOKUP(B:B,[1]GOODYEAR!$B:$K,9,0)</f>
        <v>9</v>
      </c>
      <c r="D312" s="11" t="s">
        <v>5341</v>
      </c>
      <c r="E312" s="11" t="s">
        <v>658</v>
      </c>
      <c r="F312" s="310" t="s">
        <v>7054</v>
      </c>
      <c r="G312" s="134"/>
      <c r="H312" s="132"/>
      <c r="I312" s="243">
        <f>VLOOKUP(B:B,[1]GOODYEAR!$B:$K,10,0)</f>
        <v>2</v>
      </c>
      <c r="J312" s="132"/>
      <c r="K312" s="133" t="s">
        <v>1974</v>
      </c>
      <c r="L312" s="133">
        <v>11</v>
      </c>
      <c r="M312" s="135" t="s">
        <v>3466</v>
      </c>
      <c r="N312" s="236" t="s">
        <v>4011</v>
      </c>
      <c r="O312" s="236" t="s">
        <v>2015</v>
      </c>
      <c r="P312" s="237">
        <v>12310</v>
      </c>
      <c r="Q312" s="238">
        <f t="shared" si="84"/>
        <v>10236.363636363636</v>
      </c>
      <c r="R312" s="144">
        <f t="shared" si="85"/>
        <v>-1.5008880994671436E-2</v>
      </c>
      <c r="S312" s="197">
        <v>1074476503</v>
      </c>
      <c r="T312" s="303" t="s">
        <v>8107</v>
      </c>
      <c r="U312" s="194">
        <f t="shared" si="102"/>
        <v>12716</v>
      </c>
      <c r="V312" s="11">
        <v>900</v>
      </c>
      <c r="W312" s="239">
        <v>13616</v>
      </c>
      <c r="X312" s="136">
        <f t="shared" si="86"/>
        <v>10390</v>
      </c>
      <c r="Y312" s="240">
        <f t="shared" si="87"/>
        <v>11423.636363636362</v>
      </c>
      <c r="Z312" s="142">
        <f t="shared" si="88"/>
        <v>0.11275385865150289</v>
      </c>
      <c r="AA312" s="137">
        <f t="shared" si="89"/>
        <v>9.0482253700461451E-2</v>
      </c>
      <c r="AB312" s="145"/>
      <c r="AC312" s="189">
        <f t="shared" si="100"/>
        <v>12466</v>
      </c>
      <c r="AD312" s="187">
        <f t="shared" si="101"/>
        <v>13698</v>
      </c>
      <c r="AE312" s="129">
        <f t="shared" si="90"/>
        <v>1232.82</v>
      </c>
      <c r="AF312" s="130">
        <f t="shared" si="91"/>
        <v>250.81999999999994</v>
      </c>
      <c r="AG312" s="131">
        <f t="shared" si="92"/>
        <v>1.8310702292305442E-2</v>
      </c>
      <c r="AH312" s="138">
        <f t="shared" si="93"/>
        <v>982</v>
      </c>
      <c r="AI312" s="139">
        <f t="shared" si="94"/>
        <v>7.1689297707694555E-2</v>
      </c>
      <c r="AJ312" s="139">
        <f t="shared" si="95"/>
        <v>7.2171551408156009E-2</v>
      </c>
      <c r="AL312" s="197">
        <v>2154518132079</v>
      </c>
      <c r="AM312" s="197">
        <v>4992496096932</v>
      </c>
      <c r="AN312" s="197" t="s">
        <v>3868</v>
      </c>
      <c r="AO312" s="241" t="s">
        <v>1402</v>
      </c>
      <c r="AP312" s="242" t="s">
        <v>1184</v>
      </c>
      <c r="AQ312" s="242" t="s">
        <v>51</v>
      </c>
      <c r="AR312" s="242">
        <v>34300</v>
      </c>
      <c r="AS312" s="243">
        <v>10390</v>
      </c>
      <c r="AT312" s="243">
        <v>1050</v>
      </c>
      <c r="AU312" s="211" t="s">
        <v>3956</v>
      </c>
      <c r="AV312" s="197" t="s">
        <v>5745</v>
      </c>
      <c r="AW312" s="134" t="str">
        <f>IFERROR(VLOOKUP(AV:AV,Q商品!B:E,4,0),"")</f>
        <v>2023年製 EAGLE LS EXE 215/45R18 89W サマータイヤ 翌営業日発送</v>
      </c>
      <c r="AX312" s="134" t="str">
        <f>IFERROR(VLOOKUP(B:B,在庫!B:M,12,0),"")</f>
        <v>2023年製</v>
      </c>
      <c r="AY312" s="246">
        <f>VLOOKUP(B:B,在庫!B:K,10,0)</f>
        <v>1</v>
      </c>
      <c r="AZ312" s="244">
        <v>604426284</v>
      </c>
      <c r="BA312" s="244">
        <v>604426312</v>
      </c>
      <c r="BC312" s="11" t="s">
        <v>2055</v>
      </c>
    </row>
    <row r="313" spans="1:55" s="11" customFormat="1" ht="19.5" customHeight="1">
      <c r="A313" s="11">
        <f t="shared" si="82"/>
        <v>1</v>
      </c>
      <c r="B313" s="249">
        <f t="shared" si="83"/>
        <v>2155017132072</v>
      </c>
      <c r="C313" s="243">
        <f>VLOOKUP(B:B,[1]GOODYEAR!$B:$K,9,0)</f>
        <v>52</v>
      </c>
      <c r="D313" s="11" t="s">
        <v>5341</v>
      </c>
      <c r="E313" s="11" t="s">
        <v>653</v>
      </c>
      <c r="F313" s="310" t="s">
        <v>7055</v>
      </c>
      <c r="G313" s="134"/>
      <c r="H313" s="132"/>
      <c r="I313" s="243">
        <f>VLOOKUP(B:B,[1]GOODYEAR!$B:$K,10,0)</f>
        <v>3</v>
      </c>
      <c r="J313" s="132">
        <v>958</v>
      </c>
      <c r="K313" s="133" t="s">
        <v>1974</v>
      </c>
      <c r="L313" s="133">
        <v>12</v>
      </c>
      <c r="M313" s="135" t="s">
        <v>2016</v>
      </c>
      <c r="N313" s="236" t="s">
        <v>7464</v>
      </c>
      <c r="O313" s="236">
        <v>0</v>
      </c>
      <c r="P313" s="237">
        <v>11852</v>
      </c>
      <c r="Q313" s="238">
        <f t="shared" si="84"/>
        <v>10297.272727272726</v>
      </c>
      <c r="R313" s="144">
        <f t="shared" si="85"/>
        <v>0.12986669020923447</v>
      </c>
      <c r="S313" s="197">
        <v>1074476606</v>
      </c>
      <c r="T313" s="303" t="s">
        <v>8108</v>
      </c>
      <c r="U313" s="194">
        <f t="shared" si="102"/>
        <v>11877</v>
      </c>
      <c r="W313" s="239">
        <v>11877</v>
      </c>
      <c r="X313" s="136">
        <f t="shared" si="86"/>
        <v>8960</v>
      </c>
      <c r="Y313" s="240">
        <f t="shared" si="87"/>
        <v>10320</v>
      </c>
      <c r="Z313" s="142">
        <f t="shared" si="88"/>
        <v>7.9564630442119366E-2</v>
      </c>
      <c r="AA313" s="137">
        <f t="shared" si="89"/>
        <v>0.13178294573643412</v>
      </c>
      <c r="AB313" s="145"/>
      <c r="AC313" s="189">
        <f t="shared" si="100"/>
        <v>11644</v>
      </c>
      <c r="AD313" s="187">
        <f t="shared" si="101"/>
        <v>12795</v>
      </c>
      <c r="AE313" s="129">
        <f t="shared" si="90"/>
        <v>1151.55</v>
      </c>
      <c r="AF313" s="130">
        <f t="shared" si="91"/>
        <v>233.54999999999995</v>
      </c>
      <c r="AG313" s="131">
        <f t="shared" si="92"/>
        <v>1.8253223915592025E-2</v>
      </c>
      <c r="AH313" s="138">
        <f t="shared" si="93"/>
        <v>918</v>
      </c>
      <c r="AI313" s="139">
        <f t="shared" si="94"/>
        <v>7.1746776084407965E-2</v>
      </c>
      <c r="AJ313" s="139">
        <f t="shared" si="95"/>
        <v>0.11352972182084209</v>
      </c>
      <c r="AL313" s="197">
        <v>2155017132072</v>
      </c>
      <c r="AM313" s="197">
        <v>4992496096833</v>
      </c>
      <c r="AN313" s="197" t="s">
        <v>3864</v>
      </c>
      <c r="AO313" s="241" t="s">
        <v>1402</v>
      </c>
      <c r="AP313" s="242" t="s">
        <v>1209</v>
      </c>
      <c r="AQ313" s="242" t="s">
        <v>39</v>
      </c>
      <c r="AR313" s="242">
        <v>29500</v>
      </c>
      <c r="AS313" s="243">
        <f>VLOOKUP(B:B,[1]GOODYEAR!$B:$K,8,0)</f>
        <v>8960</v>
      </c>
      <c r="AT313" s="243">
        <v>525</v>
      </c>
      <c r="AU313" s="211" t="s">
        <v>3956</v>
      </c>
      <c r="AV313" s="197" t="s">
        <v>5747</v>
      </c>
      <c r="AW313" s="134" t="str">
        <f>IFERROR(VLOOKUP(AV:AV,Q商品!B:E,4,0),"")</f>
        <v>2023年製 EAGLE LS EXE 215/50R17 95V XL サマータイヤ 翌営業日発送</v>
      </c>
      <c r="AX313" s="134" t="str">
        <f>IFERROR(VLOOKUP(B:B,在庫!B:M,12,0),"")</f>
        <v>2023年製</v>
      </c>
      <c r="AY313" s="134">
        <f>VLOOKUP(B:B,在庫!B:K,10,0)</f>
        <v>2</v>
      </c>
      <c r="AZ313" s="244">
        <f>VLOOKUP(AL:AL,[1]GOODYEAR!$B:$AH,32,0)</f>
        <v>604426273</v>
      </c>
      <c r="BA313" s="244">
        <f>VLOOKUP(AL:AL,[1]GOODYEAR!$B:$AH,33,0)</f>
        <v>604426301</v>
      </c>
      <c r="BC313" s="11" t="s">
        <v>2055</v>
      </c>
    </row>
    <row r="314" spans="1:55" s="11" customFormat="1" ht="19.5" customHeight="1">
      <c r="A314" s="11">
        <f t="shared" si="82"/>
        <v>1</v>
      </c>
      <c r="B314" s="249">
        <f t="shared" si="83"/>
        <v>2155516132078</v>
      </c>
      <c r="C314" s="243">
        <f>VLOOKUP(B:B,[1]GOODYEAR!$B:$K,9,0)</f>
        <v>0</v>
      </c>
      <c r="D314" s="11" t="s">
        <v>5341</v>
      </c>
      <c r="E314" s="11" t="s">
        <v>667</v>
      </c>
      <c r="F314" s="323" t="s">
        <v>8635</v>
      </c>
      <c r="G314" s="134"/>
      <c r="H314" s="132"/>
      <c r="I314" s="243">
        <f>VLOOKUP(B:B,[1]GOODYEAR!$B:$K,10,0)</f>
        <v>13</v>
      </c>
      <c r="J314" s="132"/>
      <c r="K314" s="133" t="s">
        <v>1974</v>
      </c>
      <c r="L314" s="133">
        <v>13</v>
      </c>
      <c r="M314" s="135"/>
      <c r="N314" s="236"/>
      <c r="O314" s="236"/>
      <c r="P314" s="237"/>
      <c r="Q314" s="238">
        <f t="shared" si="84"/>
        <v>-954.5454545454545</v>
      </c>
      <c r="R314" s="144">
        <f t="shared" si="85"/>
        <v>8.5742857142857147</v>
      </c>
      <c r="S314" s="197">
        <v>1074476003</v>
      </c>
      <c r="T314" s="303" t="s">
        <v>8109</v>
      </c>
      <c r="U314" s="194">
        <f t="shared" si="102"/>
        <v>10180</v>
      </c>
      <c r="W314" s="239">
        <v>10180</v>
      </c>
      <c r="X314" s="136">
        <f t="shared" si="86"/>
        <v>7230</v>
      </c>
      <c r="Y314" s="240">
        <f t="shared" si="87"/>
        <v>8300</v>
      </c>
      <c r="Z314" s="142" t="str">
        <f t="shared" si="88"/>
        <v/>
      </c>
      <c r="AA314" s="137">
        <f t="shared" si="89"/>
        <v>0.12891566265060242</v>
      </c>
      <c r="AB314" s="145"/>
      <c r="AC314" s="189">
        <f t="shared" si="100"/>
        <v>9980</v>
      </c>
      <c r="AD314" s="187">
        <f t="shared" si="101"/>
        <v>10967</v>
      </c>
      <c r="AE314" s="129">
        <f t="shared" si="90"/>
        <v>987.03</v>
      </c>
      <c r="AF314" s="130">
        <f t="shared" si="91"/>
        <v>200.02999999999997</v>
      </c>
      <c r="AG314" s="131">
        <f t="shared" si="92"/>
        <v>1.8239263244278287E-2</v>
      </c>
      <c r="AH314" s="138">
        <f t="shared" si="93"/>
        <v>787</v>
      </c>
      <c r="AI314" s="139">
        <f t="shared" si="94"/>
        <v>7.1760736755721713E-2</v>
      </c>
      <c r="AJ314" s="139">
        <f t="shared" si="95"/>
        <v>0.11067639940632414</v>
      </c>
      <c r="AL314" s="197">
        <v>2155516132078</v>
      </c>
      <c r="AM314" s="197">
        <v>4992496096741</v>
      </c>
      <c r="AN314" s="197" t="s">
        <v>3857</v>
      </c>
      <c r="AO314" s="241" t="s">
        <v>1402</v>
      </c>
      <c r="AP314" s="242" t="s">
        <v>1403</v>
      </c>
      <c r="AQ314" s="242" t="s">
        <v>82</v>
      </c>
      <c r="AR314" s="242">
        <v>23800</v>
      </c>
      <c r="AS314" s="243">
        <v>7230</v>
      </c>
      <c r="AT314" s="243">
        <v>1050</v>
      </c>
      <c r="AU314" s="211" t="s">
        <v>3956</v>
      </c>
      <c r="AV314" s="197" t="s">
        <v>5501</v>
      </c>
      <c r="AW314" s="134" t="str">
        <f>IFERROR(VLOOKUP(AV:AV,Q商品!B:E,4,0),"")</f>
        <v>2023年製 EAGLE LS EXE 215/55R16 93V サマータイヤ 翌営業日発送</v>
      </c>
      <c r="AX314" s="134" t="str">
        <f>IFERROR(VLOOKUP(B:B,在庫!B:M,12,0),"")</f>
        <v>2023年製</v>
      </c>
      <c r="AY314" s="134">
        <f>VLOOKUP(B:B,在庫!B:K,10,0)</f>
        <v>2</v>
      </c>
      <c r="AZ314" s="244">
        <v>604426271</v>
      </c>
      <c r="BA314" s="244">
        <v>604426299</v>
      </c>
      <c r="BC314" s="11" t="s">
        <v>150</v>
      </c>
    </row>
    <row r="315" spans="1:55" s="11" customFormat="1" ht="19.5" customHeight="1">
      <c r="A315" s="11">
        <f t="shared" si="82"/>
        <v>1</v>
      </c>
      <c r="B315" s="249">
        <f t="shared" si="83"/>
        <v>2155517132077</v>
      </c>
      <c r="C315" s="243">
        <f>VLOOKUP(B:B,[1]GOODYEAR!$B:$K,9,0)</f>
        <v>114</v>
      </c>
      <c r="D315" s="11" t="s">
        <v>5341</v>
      </c>
      <c r="E315" s="11" t="s">
        <v>651</v>
      </c>
      <c r="F315" s="160" t="s">
        <v>7056</v>
      </c>
      <c r="G315" s="134"/>
      <c r="H315" s="132"/>
      <c r="I315" s="243">
        <f>VLOOKUP(B:B,[1]GOODYEAR!$B:$K,10,0)</f>
        <v>46</v>
      </c>
      <c r="J315" s="132"/>
      <c r="K315" s="133" t="s">
        <v>1974</v>
      </c>
      <c r="L315" s="133">
        <v>14</v>
      </c>
      <c r="M315" s="135" t="s">
        <v>2024</v>
      </c>
      <c r="N315" s="236" t="s">
        <v>4012</v>
      </c>
      <c r="O315" s="236" t="s">
        <v>2381</v>
      </c>
      <c r="P315" s="237">
        <v>10565</v>
      </c>
      <c r="Q315" s="238">
        <f t="shared" si="84"/>
        <v>8650</v>
      </c>
      <c r="R315" s="144">
        <f t="shared" si="85"/>
        <v>0.17572254335260115</v>
      </c>
      <c r="S315" s="197">
        <v>1074476609</v>
      </c>
      <c r="T315" s="303" t="s">
        <v>8110</v>
      </c>
      <c r="U315" s="194">
        <f t="shared" si="102"/>
        <v>9665</v>
      </c>
      <c r="V315" s="11">
        <v>900</v>
      </c>
      <c r="W315" s="239">
        <v>10565</v>
      </c>
      <c r="X315" s="136">
        <f t="shared" si="86"/>
        <v>7130</v>
      </c>
      <c r="Y315" s="240">
        <f t="shared" si="87"/>
        <v>8650</v>
      </c>
      <c r="Z315" s="142">
        <f t="shared" si="88"/>
        <v>8.8552012545739744E-2</v>
      </c>
      <c r="AA315" s="137">
        <f t="shared" si="89"/>
        <v>0.17572254335260115</v>
      </c>
      <c r="AB315" s="145"/>
      <c r="AC315" s="189">
        <f t="shared" si="100"/>
        <v>9475</v>
      </c>
      <c r="AD315" s="187">
        <f t="shared" si="101"/>
        <v>10412</v>
      </c>
      <c r="AE315" s="129">
        <f t="shared" si="90"/>
        <v>937.07999999999993</v>
      </c>
      <c r="AF315" s="130">
        <f t="shared" si="91"/>
        <v>190.07999999999993</v>
      </c>
      <c r="AG315" s="131">
        <f t="shared" si="92"/>
        <v>1.8255858624663841E-2</v>
      </c>
      <c r="AH315" s="138">
        <f t="shared" si="93"/>
        <v>747</v>
      </c>
      <c r="AI315" s="139">
        <f t="shared" si="94"/>
        <v>7.1744141375336148E-2</v>
      </c>
      <c r="AJ315" s="139">
        <f t="shared" si="95"/>
        <v>0.15746668472793732</v>
      </c>
      <c r="AL315" s="197">
        <v>2155517132077</v>
      </c>
      <c r="AM315" s="197">
        <v>4992496096802</v>
      </c>
      <c r="AN315" s="197" t="s">
        <v>3861</v>
      </c>
      <c r="AO315" s="241" t="s">
        <v>857</v>
      </c>
      <c r="AP315" s="242" t="s">
        <v>1163</v>
      </c>
      <c r="AQ315" s="242" t="s">
        <v>66</v>
      </c>
      <c r="AR315" s="242">
        <v>27400</v>
      </c>
      <c r="AS315" s="243">
        <f>VLOOKUP(B:B,[1]GOODYEAR!$B:$K,8,0)</f>
        <v>7130</v>
      </c>
      <c r="AT315" s="243">
        <v>1050</v>
      </c>
      <c r="AU315" s="211" t="s">
        <v>3956</v>
      </c>
      <c r="AV315" s="197" t="s">
        <v>5749</v>
      </c>
      <c r="AW315" s="134" t="str">
        <f>IFERROR(VLOOKUP(AV:AV,Q商品!B:E,4,0),"")</f>
        <v>2023年製 EAGLE LS EXE 215/55R17 94V サマータイヤ 翌営業日発送</v>
      </c>
      <c r="AX315" s="134" t="str">
        <f>IFERROR(VLOOKUP(B:B,在庫!B:M,12,0),"")</f>
        <v>2023年製</v>
      </c>
      <c r="AY315" s="134">
        <f>VLOOKUP(B:B,在庫!B:K,10,0)</f>
        <v>5</v>
      </c>
      <c r="AZ315" s="244">
        <f>VLOOKUP(AL:AL,[1]GOODYEAR!$B:$AH,32,0)</f>
        <v>604426274</v>
      </c>
      <c r="BA315" s="244">
        <f>VLOOKUP(AL:AL,[1]GOODYEAR!$B:$AH,33,0)</f>
        <v>604426302</v>
      </c>
      <c r="BC315" s="11" t="s">
        <v>2055</v>
      </c>
    </row>
    <row r="316" spans="1:55" s="11" customFormat="1" ht="19.5" customHeight="1">
      <c r="A316" s="11">
        <f t="shared" si="82"/>
        <v>1</v>
      </c>
      <c r="B316" s="249">
        <f t="shared" si="83"/>
        <v>2254517132077</v>
      </c>
      <c r="C316" s="243">
        <f>VLOOKUP(B:B,[1]GOODYEAR!$B:$K,9,0)</f>
        <v>14</v>
      </c>
      <c r="D316" s="11" t="s">
        <v>5341</v>
      </c>
      <c r="E316" s="11" t="s">
        <v>668</v>
      </c>
      <c r="F316" s="160" t="s">
        <v>7057</v>
      </c>
      <c r="G316" s="134"/>
      <c r="H316" s="132"/>
      <c r="I316" s="243">
        <f>VLOOKUP(B:B,[1]GOODYEAR!$B:$K,10,0)</f>
        <v>14</v>
      </c>
      <c r="J316" s="132">
        <v>1353</v>
      </c>
      <c r="K316" s="133" t="s">
        <v>1974</v>
      </c>
      <c r="L316" s="133">
        <v>15</v>
      </c>
      <c r="M316" s="135" t="s">
        <v>3998</v>
      </c>
      <c r="N316" s="236" t="s">
        <v>3962</v>
      </c>
      <c r="O316" s="236">
        <v>0</v>
      </c>
      <c r="P316" s="237">
        <v>12580</v>
      </c>
      <c r="Q316" s="238">
        <f t="shared" si="84"/>
        <v>10959.090909090908</v>
      </c>
      <c r="R316" s="144">
        <f t="shared" si="85"/>
        <v>0.14135213604313554</v>
      </c>
      <c r="S316" s="197">
        <v>1074475954</v>
      </c>
      <c r="T316" s="303" t="s">
        <v>8111</v>
      </c>
      <c r="U316" s="194">
        <f t="shared" si="102"/>
        <v>12580</v>
      </c>
      <c r="W316" s="239">
        <v>12580</v>
      </c>
      <c r="X316" s="136">
        <f t="shared" si="86"/>
        <v>9410</v>
      </c>
      <c r="Y316" s="240">
        <f t="shared" si="87"/>
        <v>10959.090909090908</v>
      </c>
      <c r="Z316" s="142">
        <f t="shared" si="88"/>
        <v>7.7265500794912567E-2</v>
      </c>
      <c r="AA316" s="137">
        <f t="shared" si="89"/>
        <v>0.14135213604313554</v>
      </c>
      <c r="AB316" s="145"/>
      <c r="AC316" s="189">
        <f t="shared" si="100"/>
        <v>12333</v>
      </c>
      <c r="AD316" s="187">
        <f t="shared" si="101"/>
        <v>13552</v>
      </c>
      <c r="AE316" s="129">
        <f t="shared" si="90"/>
        <v>1219.68</v>
      </c>
      <c r="AF316" s="130">
        <f t="shared" si="91"/>
        <v>247.68000000000006</v>
      </c>
      <c r="AG316" s="131">
        <f t="shared" si="92"/>
        <v>1.82762691853601E-2</v>
      </c>
      <c r="AH316" s="138">
        <f t="shared" si="93"/>
        <v>972</v>
      </c>
      <c r="AI316" s="139">
        <f t="shared" si="94"/>
        <v>7.1723730814639911E-2</v>
      </c>
      <c r="AJ316" s="139">
        <f t="shared" si="95"/>
        <v>0.12307586685777544</v>
      </c>
      <c r="AL316" s="197">
        <v>2254517132077</v>
      </c>
      <c r="AM316" s="197">
        <v>4992496096871</v>
      </c>
      <c r="AN316" s="197" t="s">
        <v>3865</v>
      </c>
      <c r="AO316" s="241" t="s">
        <v>1402</v>
      </c>
      <c r="AP316" s="242" t="s">
        <v>1149</v>
      </c>
      <c r="AQ316" s="242" t="s">
        <v>37</v>
      </c>
      <c r="AR316" s="242">
        <v>31000</v>
      </c>
      <c r="AS316" s="243">
        <f>VLOOKUP(B:B,[1]GOODYEAR!$B:$K,8,0)</f>
        <v>9410</v>
      </c>
      <c r="AT316" s="243">
        <v>525</v>
      </c>
      <c r="AU316" s="211" t="s">
        <v>3956</v>
      </c>
      <c r="AV316" s="197" t="s">
        <v>5751</v>
      </c>
      <c r="AW316" s="134" t="str">
        <f>IFERROR(VLOOKUP(AV:AV,Q商品!B:E,4,0),"")</f>
        <v>2023年製 EAGLE LS EXE 225/45R17 91W サマータイヤ 翌営業日発送</v>
      </c>
      <c r="AX316" s="134" t="str">
        <f>IFERROR(VLOOKUP(B:B,在庫!B:M,12,0),"")</f>
        <v>2023年製</v>
      </c>
      <c r="AY316" s="134">
        <f>VLOOKUP(B:B,在庫!B:K,10,0)</f>
        <v>2</v>
      </c>
      <c r="AZ316" s="244">
        <f>VLOOKUP(AL:AL,[1]GOODYEAR!$B:$AH,32,0)</f>
        <v>604426275</v>
      </c>
      <c r="BA316" s="244">
        <f>VLOOKUP(AL:AL,[1]GOODYEAR!$B:$AH,33,0)</f>
        <v>604426303</v>
      </c>
      <c r="BC316" s="11" t="s">
        <v>2055</v>
      </c>
    </row>
    <row r="317" spans="1:55" s="11" customFormat="1" ht="19.5" customHeight="1">
      <c r="A317" s="11">
        <f t="shared" si="82"/>
        <v>1</v>
      </c>
      <c r="B317" s="249">
        <f t="shared" si="83"/>
        <v>2254518132076</v>
      </c>
      <c r="C317" s="243">
        <f>VLOOKUP(B:B,[1]GOODYEAR!$B:$K,9,0)</f>
        <v>139</v>
      </c>
      <c r="D317" s="11" t="s">
        <v>5341</v>
      </c>
      <c r="E317" s="11" t="s">
        <v>659</v>
      </c>
      <c r="F317" s="310" t="s">
        <v>7058</v>
      </c>
      <c r="G317" s="134"/>
      <c r="H317" s="132"/>
      <c r="I317" s="243">
        <f>VLOOKUP(B:B,[1]GOODYEAR!$B:$K,10,0)</f>
        <v>61</v>
      </c>
      <c r="J317" s="132"/>
      <c r="K317" s="133" t="s">
        <v>1974</v>
      </c>
      <c r="L317" s="133">
        <v>16</v>
      </c>
      <c r="M317" s="135" t="s">
        <v>2016</v>
      </c>
      <c r="N317" s="236" t="s">
        <v>7134</v>
      </c>
      <c r="O317" s="236">
        <v>0</v>
      </c>
      <c r="P317" s="237">
        <v>13193</v>
      </c>
      <c r="Q317" s="238">
        <f t="shared" si="84"/>
        <v>11039.090909090908</v>
      </c>
      <c r="R317" s="144">
        <f t="shared" si="85"/>
        <v>0.13489253067610962</v>
      </c>
      <c r="S317" s="197">
        <v>1074476608</v>
      </c>
      <c r="T317" s="303" t="s">
        <v>8112</v>
      </c>
      <c r="U317" s="194">
        <f t="shared" si="102"/>
        <v>13360</v>
      </c>
      <c r="W317" s="239">
        <v>13360</v>
      </c>
      <c r="X317" s="136">
        <f t="shared" si="86"/>
        <v>9550</v>
      </c>
      <c r="Y317" s="240">
        <f t="shared" si="87"/>
        <v>11190.90909090909</v>
      </c>
      <c r="Z317" s="142">
        <f t="shared" si="88"/>
        <v>9.0957325854619908E-2</v>
      </c>
      <c r="AA317" s="137">
        <f t="shared" si="89"/>
        <v>0.14662875710804218</v>
      </c>
      <c r="AB317" s="145"/>
      <c r="AC317" s="189">
        <f t="shared" si="100"/>
        <v>13098</v>
      </c>
      <c r="AD317" s="187">
        <f t="shared" si="101"/>
        <v>14393</v>
      </c>
      <c r="AE317" s="129">
        <f t="shared" si="90"/>
        <v>1295.3699999999999</v>
      </c>
      <c r="AF317" s="130">
        <f t="shared" si="91"/>
        <v>262.36999999999989</v>
      </c>
      <c r="AG317" s="131">
        <f t="shared" si="92"/>
        <v>1.8229000208434647E-2</v>
      </c>
      <c r="AH317" s="138">
        <f t="shared" si="93"/>
        <v>1033</v>
      </c>
      <c r="AI317" s="139">
        <f t="shared" si="94"/>
        <v>7.1770999791565343E-2</v>
      </c>
      <c r="AJ317" s="139">
        <f t="shared" si="95"/>
        <v>0.12839975689960753</v>
      </c>
      <c r="AL317" s="197">
        <v>2254518132076</v>
      </c>
      <c r="AM317" s="197">
        <v>4992496096949</v>
      </c>
      <c r="AN317" s="197" t="s">
        <v>3869</v>
      </c>
      <c r="AO317" s="241" t="s">
        <v>857</v>
      </c>
      <c r="AP317" s="242" t="s">
        <v>1208</v>
      </c>
      <c r="AQ317" s="242" t="s">
        <v>40</v>
      </c>
      <c r="AR317" s="242">
        <v>36700</v>
      </c>
      <c r="AS317" s="243">
        <f>VLOOKUP(B:B,[1]GOODYEAR!$B:$K,8,0)</f>
        <v>9550</v>
      </c>
      <c r="AT317" s="243">
        <v>1050</v>
      </c>
      <c r="AU317" s="211" t="s">
        <v>3956</v>
      </c>
      <c r="AV317" s="197" t="s">
        <v>5753</v>
      </c>
      <c r="AW317" s="134" t="str">
        <f>IFERROR(VLOOKUP(AV:AV,Q商品!B:E,4,0),"")</f>
        <v>2023年製 EAGLE LS EXE 225/45R18 91W サマータイヤ 翌営業日発送</v>
      </c>
      <c r="AX317" s="134" t="str">
        <f>IFERROR(VLOOKUP(B:B,在庫!B:M,12,0),"")</f>
        <v>2023年製</v>
      </c>
      <c r="AY317" s="246">
        <f>VLOOKUP(B:B,在庫!B:K,10,0)</f>
        <v>4</v>
      </c>
      <c r="AZ317" s="244">
        <f>VLOOKUP(AL:AL,[1]GOODYEAR!$B:$AH,32,0)</f>
        <v>604426282</v>
      </c>
      <c r="BA317" s="244">
        <f>VLOOKUP(AL:AL,[1]GOODYEAR!$B:$AH,33,0)</f>
        <v>604426310</v>
      </c>
      <c r="BC317" s="11" t="s">
        <v>2055</v>
      </c>
    </row>
    <row r="318" spans="1:55" s="11" customFormat="1" ht="19.5" customHeight="1">
      <c r="A318" s="11">
        <f t="shared" si="82"/>
        <v>1</v>
      </c>
      <c r="B318" s="249">
        <f t="shared" si="83"/>
        <v>2255517132074</v>
      </c>
      <c r="C318" s="243">
        <f>VLOOKUP(B:B,[1]GOODYEAR!$B:$K,9,0)</f>
        <v>27</v>
      </c>
      <c r="D318" s="11" t="s">
        <v>5341</v>
      </c>
      <c r="E318" s="11" t="s">
        <v>669</v>
      </c>
      <c r="F318" s="160" t="s">
        <v>7059</v>
      </c>
      <c r="G318" s="134"/>
      <c r="H318" s="132"/>
      <c r="I318" s="243">
        <f>VLOOKUP(B:B,[1]GOODYEAR!$B:$K,10,0)</f>
        <v>0</v>
      </c>
      <c r="J318" s="132">
        <v>1353</v>
      </c>
      <c r="K318" s="133" t="s">
        <v>1974</v>
      </c>
      <c r="L318" s="133">
        <v>17</v>
      </c>
      <c r="M318" s="135" t="s">
        <v>3998</v>
      </c>
      <c r="N318" s="236" t="s">
        <v>2446</v>
      </c>
      <c r="O318" s="236">
        <v>0</v>
      </c>
      <c r="P318" s="237">
        <v>12200</v>
      </c>
      <c r="Q318" s="238">
        <f t="shared" si="84"/>
        <v>10136.363636363636</v>
      </c>
      <c r="R318" s="144">
        <f t="shared" si="85"/>
        <v>0.19793721973094167</v>
      </c>
      <c r="S318" s="197">
        <v>1074475955</v>
      </c>
      <c r="T318" s="303" t="s">
        <v>8113</v>
      </c>
      <c r="U318" s="194">
        <f t="shared" si="102"/>
        <v>12200</v>
      </c>
      <c r="W318" s="239">
        <v>12200</v>
      </c>
      <c r="X318" s="136">
        <f t="shared" si="86"/>
        <v>8130</v>
      </c>
      <c r="Y318" s="240">
        <f t="shared" si="87"/>
        <v>10136.363636363636</v>
      </c>
      <c r="Z318" s="142">
        <f t="shared" si="88"/>
        <v>7.7213114754098422E-2</v>
      </c>
      <c r="AA318" s="137">
        <f t="shared" si="89"/>
        <v>0.19793721973094167</v>
      </c>
      <c r="AB318" s="145"/>
      <c r="AC318" s="189">
        <f t="shared" si="100"/>
        <v>11960</v>
      </c>
      <c r="AD318" s="187">
        <f t="shared" si="101"/>
        <v>13142</v>
      </c>
      <c r="AE318" s="129">
        <f t="shared" si="90"/>
        <v>1182.78</v>
      </c>
      <c r="AF318" s="130">
        <f t="shared" si="91"/>
        <v>240.77999999999997</v>
      </c>
      <c r="AG318" s="131">
        <f t="shared" si="92"/>
        <v>1.8321412266017346E-2</v>
      </c>
      <c r="AH318" s="138">
        <f t="shared" si="93"/>
        <v>942</v>
      </c>
      <c r="AI318" s="139">
        <f t="shared" si="94"/>
        <v>7.1678587733982654E-2</v>
      </c>
      <c r="AJ318" s="139">
        <f t="shared" si="95"/>
        <v>0.17961580746492431</v>
      </c>
      <c r="AL318" s="197">
        <v>2255517132074</v>
      </c>
      <c r="AM318" s="197">
        <v>4992496096819</v>
      </c>
      <c r="AN318" s="197" t="s">
        <v>3866</v>
      </c>
      <c r="AO318" s="241" t="s">
        <v>857</v>
      </c>
      <c r="AP318" s="242" t="s">
        <v>1165</v>
      </c>
      <c r="AQ318" s="242" t="s">
        <v>52</v>
      </c>
      <c r="AR318" s="242">
        <v>32500</v>
      </c>
      <c r="AS318" s="243">
        <f>VLOOKUP(B:B,[1]GOODYEAR!$B:$K,8,0)</f>
        <v>8130</v>
      </c>
      <c r="AT318" s="243">
        <v>1050</v>
      </c>
      <c r="AU318" s="211" t="s">
        <v>3956</v>
      </c>
      <c r="AV318" s="197" t="s">
        <v>5756</v>
      </c>
      <c r="AW318" s="134" t="str">
        <f>IFERROR(VLOOKUP(AV:AV,Q商品!B:E,4,0),"")</f>
        <v>2023年製 EAGLE LS EXE 225/55R17 97V サマータイヤ 翌営業日発送</v>
      </c>
      <c r="AX318" s="134" t="str">
        <f>IFERROR(VLOOKUP(B:B,在庫!B:M,12,0),"")</f>
        <v/>
      </c>
      <c r="AY318" s="134" t="e">
        <f>VLOOKUP(B:B,在庫!B:K,10,0)</f>
        <v>#N/A</v>
      </c>
      <c r="AZ318" s="244">
        <f>VLOOKUP(AL:AL,[1]GOODYEAR!$B:$AH,32,0)</f>
        <v>604426278</v>
      </c>
      <c r="BA318" s="244">
        <f>VLOOKUP(AL:AL,[1]GOODYEAR!$B:$AH,33,0)</f>
        <v>604426306</v>
      </c>
      <c r="BC318" s="11" t="s">
        <v>2055</v>
      </c>
    </row>
    <row r="319" spans="1:55" s="11" customFormat="1" ht="19.5" customHeight="1">
      <c r="A319" s="11">
        <f t="shared" si="82"/>
        <v>1</v>
      </c>
      <c r="B319" s="249">
        <f t="shared" si="83"/>
        <v>2355018132075</v>
      </c>
      <c r="C319" s="243">
        <f>VLOOKUP(B:B,[1]GOODYEAR!$B:$K,9,0)</f>
        <v>324</v>
      </c>
      <c r="D319" s="11" t="s">
        <v>5341</v>
      </c>
      <c r="E319" s="11" t="s">
        <v>657</v>
      </c>
      <c r="F319" s="310" t="s">
        <v>7060</v>
      </c>
      <c r="G319" s="134"/>
      <c r="H319" s="132"/>
      <c r="I319" s="243">
        <f>VLOOKUP(B:B,[1]GOODYEAR!$B:$K,10,0)</f>
        <v>71</v>
      </c>
      <c r="J319" s="132">
        <v>711</v>
      </c>
      <c r="K319" s="133" t="s">
        <v>1974</v>
      </c>
      <c r="L319" s="133">
        <v>18</v>
      </c>
      <c r="M319" s="135" t="s">
        <v>3998</v>
      </c>
      <c r="N319" s="236" t="s">
        <v>7191</v>
      </c>
      <c r="O319" s="236" t="s">
        <v>4002</v>
      </c>
      <c r="P319" s="237">
        <v>12850</v>
      </c>
      <c r="Q319" s="238">
        <f t="shared" si="84"/>
        <v>10727.272727272726</v>
      </c>
      <c r="R319" s="144">
        <f t="shared" si="85"/>
        <v>0.21694915254237279</v>
      </c>
      <c r="S319" s="197">
        <v>1074476603</v>
      </c>
      <c r="T319" s="304" t="s">
        <v>8114</v>
      </c>
      <c r="U319" s="194">
        <f t="shared" si="102"/>
        <v>11950</v>
      </c>
      <c r="V319" s="11">
        <v>900</v>
      </c>
      <c r="W319" s="239">
        <v>12850</v>
      </c>
      <c r="X319" s="136">
        <f t="shared" si="86"/>
        <v>8400</v>
      </c>
      <c r="Y319" s="240">
        <f t="shared" si="87"/>
        <v>10727.272727272726</v>
      </c>
      <c r="Z319" s="142">
        <f t="shared" si="88"/>
        <v>7.7238493723849277E-2</v>
      </c>
      <c r="AA319" s="137">
        <f t="shared" si="89"/>
        <v>0.21694915254237279</v>
      </c>
      <c r="AB319" s="145"/>
      <c r="AC319" s="189">
        <f t="shared" si="100"/>
        <v>11715</v>
      </c>
      <c r="AD319" s="187">
        <f t="shared" si="101"/>
        <v>12873</v>
      </c>
      <c r="AE319" s="129">
        <f t="shared" si="90"/>
        <v>1158.57</v>
      </c>
      <c r="AF319" s="130">
        <f t="shared" si="91"/>
        <v>235.56999999999994</v>
      </c>
      <c r="AG319" s="131">
        <f t="shared" si="92"/>
        <v>1.8299541676376908E-2</v>
      </c>
      <c r="AH319" s="138">
        <f t="shared" si="93"/>
        <v>923</v>
      </c>
      <c r="AI319" s="139">
        <f t="shared" si="94"/>
        <v>7.1700458323623081E-2</v>
      </c>
      <c r="AJ319" s="139">
        <f t="shared" si="95"/>
        <v>0.19864961086599589</v>
      </c>
      <c r="AL319" s="197">
        <v>2355018132075</v>
      </c>
      <c r="AM319" s="197">
        <v>4992496096925</v>
      </c>
      <c r="AN319" s="197" t="s">
        <v>3870</v>
      </c>
      <c r="AO319" s="241" t="s">
        <v>857</v>
      </c>
      <c r="AP319" s="242" t="s">
        <v>1166</v>
      </c>
      <c r="AQ319" s="242" t="s">
        <v>54</v>
      </c>
      <c r="AR319" s="242">
        <v>33600</v>
      </c>
      <c r="AS319" s="243">
        <f>VLOOKUP(B:B,[1]GOODYEAR!$B:$K,8,0)</f>
        <v>8400</v>
      </c>
      <c r="AT319" s="243">
        <v>1050</v>
      </c>
      <c r="AU319" s="211" t="s">
        <v>3956</v>
      </c>
      <c r="AV319" s="197" t="s">
        <v>5758</v>
      </c>
      <c r="AW319" s="134" t="str">
        <f>IFERROR(VLOOKUP(AV:AV,Q商品!B:E,4,0),"")</f>
        <v>2023年製 EAGLE LS EXE 235/50R18 97V サマータイヤ 翌営業日発送</v>
      </c>
      <c r="AX319" s="134" t="str">
        <f>IFERROR(VLOOKUP(B:B,在庫!B:M,12,0),"")</f>
        <v>2023年製</v>
      </c>
      <c r="AY319" s="134">
        <f>VLOOKUP(B:B,在庫!B:K,10,0)</f>
        <v>5</v>
      </c>
      <c r="AZ319" s="244">
        <f>VLOOKUP(AL:AL,[1]GOODYEAR!$B:$AH,32,0)</f>
        <v>604426283</v>
      </c>
      <c r="BA319" s="244">
        <f>VLOOKUP(AL:AL,[1]GOODYEAR!$B:$AH,33,0)</f>
        <v>604426311</v>
      </c>
      <c r="BC319" s="11" t="s">
        <v>2055</v>
      </c>
    </row>
    <row r="320" spans="1:55" s="11" customFormat="1" ht="19.5" customHeight="1">
      <c r="A320" s="11">
        <f t="shared" si="82"/>
        <v>1</v>
      </c>
      <c r="B320" s="249">
        <f t="shared" si="83"/>
        <v>2454517132071</v>
      </c>
      <c r="C320" s="243">
        <f>VLOOKUP(B:B,[1]GOODYEAR!$B:$K,9,0)</f>
        <v>2</v>
      </c>
      <c r="D320" s="11" t="s">
        <v>5341</v>
      </c>
      <c r="E320" s="11" t="s">
        <v>655</v>
      </c>
      <c r="F320" s="322" t="s">
        <v>8468</v>
      </c>
      <c r="G320" s="134"/>
      <c r="H320" s="132"/>
      <c r="I320" s="243">
        <f>VLOOKUP(B:B,[1]GOODYEAR!$B:$K,10,0)</f>
        <v>10</v>
      </c>
      <c r="J320" s="132"/>
      <c r="K320" s="133" t="s">
        <v>1974</v>
      </c>
      <c r="L320" s="133">
        <v>19</v>
      </c>
      <c r="M320" s="135"/>
      <c r="N320" s="236"/>
      <c r="O320" s="236"/>
      <c r="P320" s="237"/>
      <c r="Q320" s="238">
        <f t="shared" si="84"/>
        <v>-954.5454545454545</v>
      </c>
      <c r="R320" s="144">
        <f t="shared" si="85"/>
        <v>13.76</v>
      </c>
      <c r="S320" s="197">
        <v>1074476502</v>
      </c>
      <c r="T320" s="303" t="s">
        <v>8115</v>
      </c>
      <c r="U320" s="194">
        <f t="shared" si="102"/>
        <v>0</v>
      </c>
      <c r="W320" s="239"/>
      <c r="X320" s="136">
        <f t="shared" si="86"/>
        <v>12180</v>
      </c>
      <c r="Y320" s="240">
        <f t="shared" si="87"/>
        <v>-954.5454545454545</v>
      </c>
      <c r="Z320" s="142" t="str">
        <f t="shared" si="88"/>
        <v/>
      </c>
      <c r="AA320" s="137">
        <f t="shared" si="89"/>
        <v>13.76</v>
      </c>
      <c r="AB320" s="145"/>
      <c r="AC320" s="189">
        <f t="shared" si="100"/>
        <v>0</v>
      </c>
      <c r="AD320" s="187">
        <f t="shared" si="101"/>
        <v>0</v>
      </c>
      <c r="AE320" s="129">
        <f t="shared" si="90"/>
        <v>0</v>
      </c>
      <c r="AF320" s="130">
        <f t="shared" si="91"/>
        <v>0</v>
      </c>
      <c r="AG320" s="131" t="str">
        <f t="shared" si="92"/>
        <v/>
      </c>
      <c r="AH320" s="138">
        <f t="shared" si="93"/>
        <v>0</v>
      </c>
      <c r="AI320" s="139" t="str">
        <f t="shared" si="94"/>
        <v/>
      </c>
      <c r="AJ320" s="139" t="str">
        <f t="shared" si="95"/>
        <v/>
      </c>
      <c r="AL320" s="197">
        <v>2454517132071</v>
      </c>
      <c r="AM320" s="197">
        <v>4992496096895</v>
      </c>
      <c r="AN320" s="197" t="s">
        <v>3867</v>
      </c>
      <c r="AO320" s="241" t="s">
        <v>1402</v>
      </c>
      <c r="AP320" s="242" t="s">
        <v>1406</v>
      </c>
      <c r="AQ320" s="242" t="s">
        <v>57</v>
      </c>
      <c r="AR320" s="242">
        <v>40200</v>
      </c>
      <c r="AS320" s="243">
        <v>12180</v>
      </c>
      <c r="AT320" s="243">
        <v>1050</v>
      </c>
      <c r="AU320" s="211" t="s">
        <v>3956</v>
      </c>
      <c r="AV320" s="197" t="s">
        <v>5502</v>
      </c>
      <c r="AW320" s="134" t="str">
        <f>IFERROR(VLOOKUP(AV:AV,Q商品!B:E,4,0),"")</f>
        <v>2023年製 EAGLE LS EXE 245/45R17 95W サマータイヤ 翌営業日発送</v>
      </c>
      <c r="AX320" s="134" t="str">
        <f>IFERROR(VLOOKUP(B:B,在庫!B:M,12,0),"")</f>
        <v>2023年製</v>
      </c>
      <c r="AY320" s="134">
        <f>VLOOKUP(B:B,在庫!B:K,10,0)</f>
        <v>1</v>
      </c>
      <c r="AZ320" s="244">
        <v>604426276</v>
      </c>
      <c r="BA320" s="244">
        <v>604426304</v>
      </c>
      <c r="BC320" s="11" t="s">
        <v>2055</v>
      </c>
    </row>
    <row r="321" spans="1:55" s="11" customFormat="1" ht="19.5" customHeight="1">
      <c r="A321" s="11">
        <f t="shared" si="82"/>
        <v>1</v>
      </c>
      <c r="B321" s="249">
        <f t="shared" si="83"/>
        <v>2454519132079</v>
      </c>
      <c r="C321" s="243">
        <f>VLOOKUP(B:B,[1]GOODYEAR!$B:$K,9,0)</f>
        <v>72</v>
      </c>
      <c r="D321" s="11" t="s">
        <v>5341</v>
      </c>
      <c r="E321" s="11" t="s">
        <v>660</v>
      </c>
      <c r="F321" s="160" t="s">
        <v>7061</v>
      </c>
      <c r="G321" s="134"/>
      <c r="H321" s="132"/>
      <c r="I321" s="243">
        <f>VLOOKUP(B:B,[1]GOODYEAR!$B:$K,10,0)</f>
        <v>18</v>
      </c>
      <c r="J321" s="132">
        <v>372</v>
      </c>
      <c r="K321" s="133" t="s">
        <v>1974</v>
      </c>
      <c r="L321" s="133">
        <v>20</v>
      </c>
      <c r="M321" s="135" t="s">
        <v>3998</v>
      </c>
      <c r="N321" s="236" t="s">
        <v>3960</v>
      </c>
      <c r="O321" s="236">
        <v>0</v>
      </c>
      <c r="P321" s="237">
        <v>15700</v>
      </c>
      <c r="Q321" s="238">
        <f t="shared" si="84"/>
        <v>13318.181818181816</v>
      </c>
      <c r="R321" s="144">
        <f t="shared" si="85"/>
        <v>0.17030716723549474</v>
      </c>
      <c r="S321" s="197">
        <v>1074476504</v>
      </c>
      <c r="T321" s="303" t="s">
        <v>8116</v>
      </c>
      <c r="U321" s="194">
        <f t="shared" si="102"/>
        <v>15700</v>
      </c>
      <c r="W321" s="239">
        <v>15700</v>
      </c>
      <c r="X321" s="136">
        <f t="shared" si="86"/>
        <v>11050</v>
      </c>
      <c r="Y321" s="240">
        <f t="shared" si="87"/>
        <v>13318.181818181816</v>
      </c>
      <c r="Z321" s="142">
        <f t="shared" si="88"/>
        <v>7.7324840764331215E-2</v>
      </c>
      <c r="AA321" s="137">
        <f t="shared" si="89"/>
        <v>0.17030716723549474</v>
      </c>
      <c r="AB321" s="145"/>
      <c r="AC321" s="189">
        <f t="shared" si="100"/>
        <v>15392</v>
      </c>
      <c r="AD321" s="187">
        <f t="shared" si="101"/>
        <v>16914</v>
      </c>
      <c r="AE321" s="129">
        <f t="shared" si="90"/>
        <v>1522.26</v>
      </c>
      <c r="AF321" s="130">
        <f t="shared" si="91"/>
        <v>308.26</v>
      </c>
      <c r="AG321" s="131">
        <f t="shared" si="92"/>
        <v>1.8225138938157737E-2</v>
      </c>
      <c r="AH321" s="138">
        <f t="shared" si="93"/>
        <v>1214</v>
      </c>
      <c r="AI321" s="139">
        <f t="shared" si="94"/>
        <v>7.1774861061842263E-2</v>
      </c>
      <c r="AJ321" s="139">
        <f t="shared" si="95"/>
        <v>0.152082028297337</v>
      </c>
      <c r="AL321" s="197">
        <v>2454519132079</v>
      </c>
      <c r="AM321" s="197">
        <v>4992496097038</v>
      </c>
      <c r="AN321" s="197" t="s">
        <v>3872</v>
      </c>
      <c r="AO321" s="241" t="s">
        <v>857</v>
      </c>
      <c r="AP321" s="242" t="s">
        <v>1036</v>
      </c>
      <c r="AQ321" s="242" t="s">
        <v>58</v>
      </c>
      <c r="AR321" s="242">
        <v>44200</v>
      </c>
      <c r="AS321" s="243">
        <f>VLOOKUP(B:B,[1]GOODYEAR!$B:$K,8,0)</f>
        <v>11050</v>
      </c>
      <c r="AT321" s="243">
        <v>1050</v>
      </c>
      <c r="AU321" s="211" t="s">
        <v>3956</v>
      </c>
      <c r="AV321" s="197" t="s">
        <v>5760</v>
      </c>
      <c r="AW321" s="134" t="str">
        <f>IFERROR(VLOOKUP(AV:AV,Q商品!B:E,4,0),"")</f>
        <v>2023年製 EAGLE LS EXE 245/45R19 102W XL サマータイヤ 翌営業日発送</v>
      </c>
      <c r="AX321" s="134" t="str">
        <f>IFERROR(VLOOKUP(B:B,在庫!B:M,12,0),"")</f>
        <v>2023年製</v>
      </c>
      <c r="AY321" s="134">
        <f>VLOOKUP(B:B,在庫!B:K,10,0)</f>
        <v>2</v>
      </c>
      <c r="AZ321" s="244">
        <f>VLOOKUP(AL:AL,[1]GOODYEAR!$B:$AH,32,0)</f>
        <v>604426286</v>
      </c>
      <c r="BA321" s="244">
        <f>VLOOKUP(AL:AL,[1]GOODYEAR!$B:$AH,33,0)</f>
        <v>604426314</v>
      </c>
      <c r="BC321" s="11" t="s">
        <v>2055</v>
      </c>
    </row>
    <row r="322" spans="1:55" s="11" customFormat="1" ht="19.5" customHeight="1">
      <c r="A322" s="11">
        <f t="shared" si="82"/>
        <v>1</v>
      </c>
      <c r="B322" s="249">
        <f t="shared" si="83"/>
        <v>2554018132072</v>
      </c>
      <c r="C322" s="243">
        <f>VLOOKUP(B:B,[1]GOODYEAR!$B:$K,9,0)</f>
        <v>4</v>
      </c>
      <c r="D322" s="11" t="s">
        <v>5341</v>
      </c>
      <c r="E322" s="11" t="s">
        <v>670</v>
      </c>
      <c r="F322" s="322" t="s">
        <v>8469</v>
      </c>
      <c r="G322" s="134"/>
      <c r="H322" s="132"/>
      <c r="I322" s="243">
        <f>VLOOKUP(B:B,[1]GOODYEAR!$B:$K,10,0)</f>
        <v>2</v>
      </c>
      <c r="J322" s="132"/>
      <c r="K322" s="133" t="s">
        <v>1974</v>
      </c>
      <c r="L322" s="133">
        <v>21</v>
      </c>
      <c r="M322" s="135"/>
      <c r="N322" s="236"/>
      <c r="O322" s="236"/>
      <c r="P322" s="237"/>
      <c r="Q322" s="238">
        <f t="shared" si="84"/>
        <v>-954.5454545454545</v>
      </c>
      <c r="R322" s="144">
        <f t="shared" si="85"/>
        <v>15.320952380952381</v>
      </c>
      <c r="S322" s="197">
        <v>1074475953</v>
      </c>
      <c r="T322" s="303" t="s">
        <v>8117</v>
      </c>
      <c r="U322" s="194">
        <f t="shared" si="102"/>
        <v>18017.290200000003</v>
      </c>
      <c r="W322" s="239">
        <v>18017.290200000003</v>
      </c>
      <c r="X322" s="136">
        <f t="shared" si="86"/>
        <v>13670</v>
      </c>
      <c r="Y322" s="240">
        <f t="shared" si="87"/>
        <v>15424.809272727274</v>
      </c>
      <c r="Z322" s="142" t="str">
        <f t="shared" si="88"/>
        <v/>
      </c>
      <c r="AA322" s="137">
        <f t="shared" si="89"/>
        <v>0.11376537898785992</v>
      </c>
      <c r="AB322" s="145"/>
      <c r="AC322" s="189">
        <f t="shared" si="100"/>
        <v>17664</v>
      </c>
      <c r="AD322" s="187">
        <f t="shared" si="101"/>
        <v>19410</v>
      </c>
      <c r="AE322" s="129">
        <f t="shared" si="90"/>
        <v>1746.8999999999999</v>
      </c>
      <c r="AF322" s="130">
        <f t="shared" si="91"/>
        <v>354.19020000000296</v>
      </c>
      <c r="AG322" s="131">
        <f t="shared" si="92"/>
        <v>1.8247820710973878E-2</v>
      </c>
      <c r="AH322" s="138">
        <f t="shared" si="93"/>
        <v>1392.7097999999969</v>
      </c>
      <c r="AI322" s="139">
        <f t="shared" si="94"/>
        <v>7.1752179289026122E-2</v>
      </c>
      <c r="AJ322" s="139">
        <f t="shared" si="95"/>
        <v>9.5517558276886044E-2</v>
      </c>
      <c r="AL322" s="197">
        <v>2554018132072</v>
      </c>
      <c r="AM322" s="197">
        <v>4992496097014</v>
      </c>
      <c r="AN322" s="197" t="s">
        <v>3871</v>
      </c>
      <c r="AO322" s="241" t="s">
        <v>1402</v>
      </c>
      <c r="AP322" s="242" t="s">
        <v>1407</v>
      </c>
      <c r="AQ322" s="242" t="s">
        <v>137</v>
      </c>
      <c r="AR322" s="242">
        <v>45100</v>
      </c>
      <c r="AS322" s="243">
        <v>13670</v>
      </c>
      <c r="AT322" s="243">
        <v>1050</v>
      </c>
      <c r="AU322" s="211" t="s">
        <v>3956</v>
      </c>
      <c r="AV322" s="197" t="s">
        <v>5503</v>
      </c>
      <c r="AW322" s="134" t="str">
        <f>IFERROR(VLOOKUP(AV:AV,Q商品!B:E,4,0),"")</f>
        <v>2023年製 EAGLE LS EXE 255/40R18 99W XL サマータイヤ 翌営業日発送</v>
      </c>
      <c r="AX322" s="134" t="str">
        <f>IFERROR(VLOOKUP(B:B,在庫!B:M,12,0),"")</f>
        <v>2023年製</v>
      </c>
      <c r="AY322" s="134">
        <f>VLOOKUP(B:B,在庫!B:K,10,0)</f>
        <v>1</v>
      </c>
      <c r="AZ322" s="244">
        <v>604426285</v>
      </c>
      <c r="BA322" s="244">
        <v>604426313</v>
      </c>
      <c r="BC322" s="11" t="s">
        <v>2055</v>
      </c>
    </row>
    <row r="323" spans="1:55" s="11" customFormat="1" ht="19.5" customHeight="1">
      <c r="A323" s="11">
        <f t="shared" ref="A323:A386" si="103">COUNTIF(E:E,E323)</f>
        <v>1</v>
      </c>
      <c r="B323" s="249">
        <f t="shared" ref="B323:B386" si="104">AL323</f>
        <v>2156516132075</v>
      </c>
      <c r="C323" s="243">
        <f>VLOOKUP(B:B,[1]GOODYEAR!$B:$K,9,0)</f>
        <v>22</v>
      </c>
      <c r="D323" s="11" t="s">
        <v>5341</v>
      </c>
      <c r="E323" s="11" t="s">
        <v>5762</v>
      </c>
      <c r="F323" s="310" t="s">
        <v>7062</v>
      </c>
      <c r="G323" s="134"/>
      <c r="H323" s="132"/>
      <c r="I323" s="243">
        <f>VLOOKUP(B:B,[1]GOODYEAR!$B:$K,10,0)</f>
        <v>26</v>
      </c>
      <c r="J323" s="132" t="s">
        <v>824</v>
      </c>
      <c r="K323" s="133" t="s">
        <v>1974</v>
      </c>
      <c r="L323" s="133">
        <v>22</v>
      </c>
      <c r="M323" s="135" t="s">
        <v>3466</v>
      </c>
      <c r="N323" s="236" t="s">
        <v>4013</v>
      </c>
      <c r="O323" s="236">
        <v>0</v>
      </c>
      <c r="P323" s="237">
        <v>16710</v>
      </c>
      <c r="Q323" s="238">
        <f t="shared" ref="Q323:Q386" si="105">(P323-AT323)/1.1</f>
        <v>14236.363636363636</v>
      </c>
      <c r="R323" s="144">
        <f t="shared" ref="R323:R386" si="106">IFERROR((Q323-X323)/Q323,"")</f>
        <v>0.53148148148148144</v>
      </c>
      <c r="S323" s="197">
        <v>1074476002</v>
      </c>
      <c r="T323" s="302" t="s">
        <v>8118</v>
      </c>
      <c r="U323" s="194">
        <f t="shared" si="102"/>
        <v>16710</v>
      </c>
      <c r="W323" s="239">
        <v>16710</v>
      </c>
      <c r="X323" s="136">
        <f t="shared" ref="X323:X386" si="107">AS323</f>
        <v>6670</v>
      </c>
      <c r="Y323" s="240">
        <f t="shared" ref="Y323:Y386" si="108">(W323-AT323)/1.1</f>
        <v>14236.363636363636</v>
      </c>
      <c r="Z323" s="142">
        <f t="shared" ref="Z323:Z386" si="109">IFERROR(-1+(AD323/N323),"")</f>
        <v>7.7318970676241827E-2</v>
      </c>
      <c r="AA323" s="137">
        <f t="shared" ref="AA323:AA386" si="110">IFERROR((Y323-X323)/Y323,"")</f>
        <v>0.53148148148148144</v>
      </c>
      <c r="AB323" s="145"/>
      <c r="AC323" s="189">
        <f t="shared" si="100"/>
        <v>16382</v>
      </c>
      <c r="AD323" s="187">
        <f t="shared" si="101"/>
        <v>18002</v>
      </c>
      <c r="AE323" s="129">
        <f t="shared" ref="AE323:AE386" si="111">AD323*0.09</f>
        <v>1620.1799999999998</v>
      </c>
      <c r="AF323" s="130">
        <f t="shared" ref="AF323:AF386" si="112">AE323-AH323</f>
        <v>328.17999999999984</v>
      </c>
      <c r="AG323" s="131">
        <f t="shared" ref="AG323:AG386" si="113">IFERROR(AF323/AD323,"")</f>
        <v>1.8230196644817235E-2</v>
      </c>
      <c r="AH323" s="138">
        <f t="shared" ref="AH323:AH386" si="114">AD323-U323</f>
        <v>1292</v>
      </c>
      <c r="AI323" s="139">
        <f t="shared" ref="AI323:AI386" si="115">IFERROR(AH323/AD323,"")</f>
        <v>7.1769803355182751E-2</v>
      </c>
      <c r="AJ323" s="139">
        <f t="shared" ref="AJ323:AJ386" si="116">IFERROR(AA323-AG323,"")</f>
        <v>0.51325128483666416</v>
      </c>
      <c r="AL323" s="197">
        <v>2156516132075</v>
      </c>
      <c r="AM323" s="197">
        <v>4992496096659</v>
      </c>
      <c r="AN323" s="197" t="s">
        <v>5290</v>
      </c>
      <c r="AO323" s="241" t="s">
        <v>857</v>
      </c>
      <c r="AP323" s="242" t="s">
        <v>1378</v>
      </c>
      <c r="AQ323" s="242" t="s">
        <v>73</v>
      </c>
      <c r="AR323" s="242">
        <v>24700</v>
      </c>
      <c r="AS323" s="243">
        <f>VLOOKUP(B:B,[1]GOODYEAR!$B:$K,8,0)</f>
        <v>6670</v>
      </c>
      <c r="AT323" s="243">
        <v>1050</v>
      </c>
      <c r="AU323" s="211" t="s">
        <v>3956</v>
      </c>
      <c r="AV323" s="197" t="s">
        <v>7243</v>
      </c>
      <c r="AW323" s="134" t="str">
        <f>IFERROR(VLOOKUP(AV:AV,Q商品!B:E,4,0),"")</f>
        <v>2022年製 EAGLE LS EXE 215/65R16 98H サマータイヤ 翌営業日発送</v>
      </c>
      <c r="AX323" s="134" t="str">
        <f>IFERROR(VLOOKUP(B:B,在庫!B:M,12,0),"")</f>
        <v>2023年製</v>
      </c>
      <c r="AY323" s="134">
        <f>VLOOKUP(B:B,在庫!B:K,10,0)</f>
        <v>2</v>
      </c>
      <c r="AZ323" s="244">
        <f>VLOOKUP(AL:AL,[1]GOODYEAR!$B:$AH,32,0)</f>
        <v>604426268</v>
      </c>
      <c r="BA323" s="244">
        <f>VLOOKUP(AL:AL,[1]GOODYEAR!$B:$AH,33,0)</f>
        <v>604426296</v>
      </c>
      <c r="BC323" s="11" t="s">
        <v>2055</v>
      </c>
    </row>
    <row r="324" spans="1:55" s="11" customFormat="1" ht="19.5" customHeight="1">
      <c r="A324" s="11">
        <f t="shared" si="103"/>
        <v>1</v>
      </c>
      <c r="B324" s="249">
        <f t="shared" si="104"/>
        <v>2254019132070</v>
      </c>
      <c r="C324" s="243">
        <f>VLOOKUP(B:B,[1]GOODYEAR!$B:$K,9,0)</f>
        <v>6</v>
      </c>
      <c r="D324" s="11" t="s">
        <v>5341</v>
      </c>
      <c r="E324" s="11" t="s">
        <v>5763</v>
      </c>
      <c r="F324" s="310" t="s">
        <v>7063</v>
      </c>
      <c r="G324" s="134"/>
      <c r="H324" s="132"/>
      <c r="I324" s="243">
        <f>VLOOKUP(B:B,[1]GOODYEAR!$B:$K,10,0)</f>
        <v>10</v>
      </c>
      <c r="J324" s="132">
        <v>958</v>
      </c>
      <c r="K324" s="133" t="s">
        <v>1974</v>
      </c>
      <c r="L324" s="133">
        <v>23</v>
      </c>
      <c r="M324" s="135" t="s">
        <v>3466</v>
      </c>
      <c r="N324" s="236" t="s">
        <v>4013</v>
      </c>
      <c r="O324" s="236">
        <v>0</v>
      </c>
      <c r="P324" s="237">
        <v>16710</v>
      </c>
      <c r="Q324" s="238">
        <f t="shared" si="105"/>
        <v>14236.363636363636</v>
      </c>
      <c r="R324" s="144">
        <f t="shared" si="106"/>
        <v>0.10229885057471262</v>
      </c>
      <c r="S324" s="249"/>
      <c r="T324" s="303"/>
      <c r="U324" s="194">
        <f t="shared" si="102"/>
        <v>17049</v>
      </c>
      <c r="V324" s="11">
        <v>900</v>
      </c>
      <c r="W324" s="239">
        <v>17949</v>
      </c>
      <c r="X324" s="136">
        <f t="shared" si="107"/>
        <v>12780</v>
      </c>
      <c r="Y324" s="240">
        <f t="shared" si="108"/>
        <v>15362.727272727272</v>
      </c>
      <c r="Z324" s="142">
        <f t="shared" si="109"/>
        <v>9.9162178336325457E-2</v>
      </c>
      <c r="AA324" s="137">
        <f t="shared" si="110"/>
        <v>0.16811645659506477</v>
      </c>
      <c r="AB324" s="145"/>
      <c r="AC324" s="189">
        <f t="shared" si="100"/>
        <v>16714</v>
      </c>
      <c r="AD324" s="187">
        <f t="shared" si="101"/>
        <v>18367</v>
      </c>
      <c r="AE324" s="129">
        <f t="shared" si="111"/>
        <v>1653.03</v>
      </c>
      <c r="AF324" s="130">
        <f t="shared" si="112"/>
        <v>335.03</v>
      </c>
      <c r="AG324" s="131">
        <f t="shared" si="113"/>
        <v>1.8240866771927912E-2</v>
      </c>
      <c r="AH324" s="138">
        <f t="shared" si="114"/>
        <v>1318</v>
      </c>
      <c r="AI324" s="139">
        <f t="shared" si="115"/>
        <v>7.1759133228072092E-2</v>
      </c>
      <c r="AJ324" s="139">
        <f t="shared" si="116"/>
        <v>0.14987558982313687</v>
      </c>
      <c r="AL324" s="197">
        <v>2254019132070</v>
      </c>
      <c r="AM324" s="197">
        <v>4992496097045</v>
      </c>
      <c r="AN324" s="197" t="s">
        <v>5291</v>
      </c>
      <c r="AO324" s="241" t="s">
        <v>857</v>
      </c>
      <c r="AP324" s="242" t="s">
        <v>1217</v>
      </c>
      <c r="AQ324" s="242" t="s">
        <v>124</v>
      </c>
      <c r="AR324" s="242">
        <v>51100</v>
      </c>
      <c r="AS324" s="243">
        <f>VLOOKUP(B:B,[1]GOODYEAR!$B:$K,8,0)</f>
        <v>12780</v>
      </c>
      <c r="AT324" s="243">
        <v>1050</v>
      </c>
      <c r="AU324" s="211" t="s">
        <v>3956</v>
      </c>
      <c r="AV324" s="197"/>
      <c r="AW324" s="134" t="str">
        <f>IFERROR(VLOOKUP(AV:AV,Q商品!B:E,4,0),"")</f>
        <v/>
      </c>
      <c r="AX324" s="134" t="str">
        <f>IFERROR(VLOOKUP(B:B,在庫!B:M,12,0),"")</f>
        <v>2023年製</v>
      </c>
      <c r="AY324" s="134">
        <f>VLOOKUP(B:B,在庫!B:K,10,0)</f>
        <v>1</v>
      </c>
      <c r="AZ324" s="244" t="str">
        <f>VLOOKUP(AL:AL,[1]GOODYEAR!$B:$AH,32,0)</f>
        <v/>
      </c>
      <c r="BA324" s="244" t="str">
        <f>VLOOKUP(AL:AL,[1]GOODYEAR!$B:$AH,33,0)</f>
        <v/>
      </c>
      <c r="BC324" s="11" t="e">
        <v>#N/A</v>
      </c>
    </row>
    <row r="325" spans="1:55" s="11" customFormat="1" ht="19.5" customHeight="1">
      <c r="A325" s="11">
        <f t="shared" si="103"/>
        <v>1</v>
      </c>
      <c r="B325" s="249">
        <f t="shared" si="104"/>
        <v>2354018132078</v>
      </c>
      <c r="C325" s="243">
        <f>VLOOKUP(B:B,[1]GOODYEAR!$B:$K,9,0)</f>
        <v>0</v>
      </c>
      <c r="D325" s="11" t="s">
        <v>5341</v>
      </c>
      <c r="E325" s="11" t="s">
        <v>5764</v>
      </c>
      <c r="F325" s="160" t="s">
        <v>7064</v>
      </c>
      <c r="G325" s="134"/>
      <c r="H325" s="132"/>
      <c r="I325" s="243">
        <f>VLOOKUP(B:B,[1]GOODYEAR!$B:$K,10,0)</f>
        <v>20</v>
      </c>
      <c r="J325" s="132" t="s">
        <v>12</v>
      </c>
      <c r="K325" s="133" t="s">
        <v>1974</v>
      </c>
      <c r="L325" s="133">
        <v>24</v>
      </c>
      <c r="M325" s="135" t="s">
        <v>7136</v>
      </c>
      <c r="N325" s="236" t="s">
        <v>7135</v>
      </c>
      <c r="O325" s="236" t="s">
        <v>3424</v>
      </c>
      <c r="P325" s="237">
        <v>16926</v>
      </c>
      <c r="Q325" s="238">
        <f t="shared" si="105"/>
        <v>14432.727272727272</v>
      </c>
      <c r="R325" s="144">
        <f t="shared" si="106"/>
        <v>0.22052154195011334</v>
      </c>
      <c r="S325" s="249"/>
      <c r="T325" s="303"/>
      <c r="U325" s="194">
        <f t="shared" si="102"/>
        <v>16026</v>
      </c>
      <c r="V325" s="11">
        <v>900</v>
      </c>
      <c r="W325" s="239">
        <v>16926</v>
      </c>
      <c r="X325" s="136">
        <f t="shared" si="107"/>
        <v>11250</v>
      </c>
      <c r="Y325" s="240">
        <f t="shared" si="108"/>
        <v>14432.727272727272</v>
      </c>
      <c r="Z325" s="142">
        <f t="shared" si="109"/>
        <v>7.590676804187968E-2</v>
      </c>
      <c r="AA325" s="137">
        <f t="shared" si="110"/>
        <v>0.22052154195011334</v>
      </c>
      <c r="AB325" s="145"/>
      <c r="AC325" s="189">
        <f t="shared" si="100"/>
        <v>15711</v>
      </c>
      <c r="AD325" s="187">
        <f t="shared" si="101"/>
        <v>17264</v>
      </c>
      <c r="AE325" s="129">
        <f t="shared" si="111"/>
        <v>1553.76</v>
      </c>
      <c r="AF325" s="130">
        <f t="shared" si="112"/>
        <v>315.76</v>
      </c>
      <c r="AG325" s="131">
        <f t="shared" si="113"/>
        <v>1.8290083410565337E-2</v>
      </c>
      <c r="AH325" s="138">
        <f t="shared" si="114"/>
        <v>1238</v>
      </c>
      <c r="AI325" s="139">
        <f t="shared" si="115"/>
        <v>7.1709916589434666E-2</v>
      </c>
      <c r="AJ325" s="139">
        <f t="shared" si="116"/>
        <v>0.20223145853954799</v>
      </c>
      <c r="AL325" s="197">
        <v>2354018132078</v>
      </c>
      <c r="AM325" s="197">
        <v>4992496096994</v>
      </c>
      <c r="AN325" s="197" t="s">
        <v>4580</v>
      </c>
      <c r="AO325" s="241" t="s">
        <v>857</v>
      </c>
      <c r="AP325" s="242" t="s">
        <v>700</v>
      </c>
      <c r="AQ325" s="242" t="s">
        <v>34</v>
      </c>
      <c r="AR325" s="242">
        <v>45000</v>
      </c>
      <c r="AS325" s="243">
        <f>VLOOKUP(B:B,[1]GOODYEAR!$B:$K,8,0)</f>
        <v>11250</v>
      </c>
      <c r="AT325" s="243">
        <v>1050</v>
      </c>
      <c r="AU325" s="211" t="s">
        <v>3956</v>
      </c>
      <c r="AV325" s="197"/>
      <c r="AW325" s="134" t="str">
        <f>IFERROR(VLOOKUP(AV:AV,Q商品!B:E,4,0),"")</f>
        <v/>
      </c>
      <c r="AX325" s="134" t="str">
        <f>IFERROR(VLOOKUP(B:B,在庫!B:M,12,0),"")</f>
        <v>2023年製</v>
      </c>
      <c r="AY325" s="134">
        <f>VLOOKUP(B:B,在庫!B:K,10,0)</f>
        <v>1</v>
      </c>
      <c r="AZ325" s="244">
        <f>VLOOKUP(AL:AL,[1]GOODYEAR!$B:$AH,32,0)</f>
        <v>655440994</v>
      </c>
      <c r="BA325" s="244">
        <f>VLOOKUP(AL:AL,[1]GOODYEAR!$B:$AH,33,0)</f>
        <v>655441181</v>
      </c>
      <c r="BC325" s="11" t="e">
        <v>#N/A</v>
      </c>
    </row>
    <row r="326" spans="1:55" s="11" customFormat="1" ht="19.5" customHeight="1">
      <c r="A326" s="11">
        <f t="shared" si="103"/>
        <v>1</v>
      </c>
      <c r="B326" s="249">
        <f t="shared" si="104"/>
        <v>1954516132078</v>
      </c>
      <c r="C326" s="243">
        <f>VLOOKUP(B:B,[1]GOODYEAR!$B:$K,9,0)</f>
        <v>6</v>
      </c>
      <c r="D326" s="11" t="s">
        <v>5341</v>
      </c>
      <c r="E326" s="11" t="s">
        <v>7343</v>
      </c>
      <c r="F326" s="160" t="s">
        <v>7344</v>
      </c>
      <c r="G326" s="134"/>
      <c r="H326" s="132"/>
      <c r="I326" s="243">
        <f>VLOOKUP(B:B,[1]GOODYEAR!$B:$K,10,0)</f>
        <v>10</v>
      </c>
      <c r="J326" s="132"/>
      <c r="K326" s="133" t="s">
        <v>6146</v>
      </c>
      <c r="L326" s="133"/>
      <c r="M326" s="135"/>
      <c r="N326" s="236"/>
      <c r="O326" s="236"/>
      <c r="P326" s="237"/>
      <c r="Q326" s="238">
        <f t="shared" si="105"/>
        <v>-477.27272727272725</v>
      </c>
      <c r="R326" s="144">
        <f t="shared" si="106"/>
        <v>13.466666666666667</v>
      </c>
      <c r="S326" s="197">
        <v>1074475828</v>
      </c>
      <c r="T326" s="303" t="s">
        <v>8192</v>
      </c>
      <c r="U326" s="194">
        <f t="shared" si="102"/>
        <v>0</v>
      </c>
      <c r="W326" s="239"/>
      <c r="X326" s="136">
        <f t="shared" si="107"/>
        <v>5950</v>
      </c>
      <c r="Y326" s="240">
        <f t="shared" si="108"/>
        <v>-477.27272727272725</v>
      </c>
      <c r="Z326" s="142" t="str">
        <f t="shared" si="109"/>
        <v/>
      </c>
      <c r="AA326" s="137">
        <f t="shared" si="110"/>
        <v>13.466666666666667</v>
      </c>
      <c r="AB326" s="145"/>
      <c r="AC326" s="189">
        <f t="shared" si="100"/>
        <v>0</v>
      </c>
      <c r="AD326" s="187">
        <f t="shared" si="101"/>
        <v>0</v>
      </c>
      <c r="AE326" s="129">
        <f t="shared" si="111"/>
        <v>0</v>
      </c>
      <c r="AF326" s="130">
        <f t="shared" si="112"/>
        <v>0</v>
      </c>
      <c r="AG326" s="131" t="str">
        <f t="shared" si="113"/>
        <v/>
      </c>
      <c r="AH326" s="138">
        <f t="shared" si="114"/>
        <v>0</v>
      </c>
      <c r="AI326" s="139" t="str">
        <f t="shared" si="115"/>
        <v/>
      </c>
      <c r="AJ326" s="139" t="str">
        <f t="shared" si="116"/>
        <v/>
      </c>
      <c r="AL326" s="197">
        <v>1954516132078</v>
      </c>
      <c r="AM326" s="197">
        <v>4992496096789</v>
      </c>
      <c r="AN326" s="197">
        <v>5602856</v>
      </c>
      <c r="AO326" s="241" t="s">
        <v>857</v>
      </c>
      <c r="AP326" s="242" t="s">
        <v>5906</v>
      </c>
      <c r="AQ326" s="242" t="s">
        <v>878</v>
      </c>
      <c r="AR326" s="242">
        <v>23800</v>
      </c>
      <c r="AS326" s="243">
        <f>VLOOKUP(B:B,[1]GOODYEAR!$B:$K,8,0)</f>
        <v>5950</v>
      </c>
      <c r="AT326" s="243">
        <v>525</v>
      </c>
      <c r="AU326" s="211" t="s">
        <v>3956</v>
      </c>
      <c r="AV326" s="197" t="s">
        <v>5907</v>
      </c>
      <c r="AW326" s="134" t="str">
        <f>IFERROR(VLOOKUP(AV:AV,Q商品!B:E,4,0),"")</f>
        <v>2023年製 EAGLE LS EXE 195/45R16 84W XL サマータイヤ 翌営業日発送</v>
      </c>
      <c r="AX326" s="134" t="str">
        <f>IFERROR(VLOOKUP(B:B,在庫!B:M,12,0),"")</f>
        <v>2023年製</v>
      </c>
      <c r="AY326" s="134">
        <f>VLOOKUP(B:B,在庫!B:K,10,0)</f>
        <v>1</v>
      </c>
      <c r="AZ326" s="244" t="str">
        <f>VLOOKUP(AL:AL,[1]GOODYEAR!$B:$AH,32,0)</f>
        <v/>
      </c>
      <c r="BA326" s="244" t="str">
        <f>VLOOKUP(AL:AL,[1]GOODYEAR!$B:$AH,33,0)</f>
        <v/>
      </c>
      <c r="BC326" s="11" t="s">
        <v>150</v>
      </c>
    </row>
    <row r="327" spans="1:55" s="11" customFormat="1" ht="19.5" customHeight="1">
      <c r="A327" s="11">
        <f t="shared" si="103"/>
        <v>1</v>
      </c>
      <c r="B327" s="249">
        <f t="shared" si="104"/>
        <v>2253519132078</v>
      </c>
      <c r="C327" s="243">
        <f>VLOOKUP(B:B,[1]GOODYEAR!$B:$K,9,0)</f>
        <v>1</v>
      </c>
      <c r="D327" s="11" t="s">
        <v>5341</v>
      </c>
      <c r="E327" s="154" t="s">
        <v>8517</v>
      </c>
      <c r="F327" s="160" t="s">
        <v>8617</v>
      </c>
      <c r="G327" s="134"/>
      <c r="H327" s="132"/>
      <c r="I327" s="243">
        <f>VLOOKUP(B:B,[1]GOODYEAR!$B:$K,10,0)</f>
        <v>19</v>
      </c>
      <c r="J327" s="132"/>
      <c r="K327" s="133" t="s">
        <v>6146</v>
      </c>
      <c r="L327" s="133"/>
      <c r="M327" s="135"/>
      <c r="N327" s="236"/>
      <c r="O327" s="236"/>
      <c r="P327" s="237"/>
      <c r="Q327" s="238">
        <f t="shared" si="105"/>
        <v>-954.5454545454545</v>
      </c>
      <c r="R327" s="144">
        <f t="shared" si="106"/>
        <v>15.121904761904762</v>
      </c>
      <c r="S327" s="197"/>
      <c r="T327" s="304"/>
      <c r="U327" s="194">
        <f t="shared" si="102"/>
        <v>0</v>
      </c>
      <c r="W327" s="239"/>
      <c r="X327" s="136">
        <f t="shared" si="107"/>
        <v>13480</v>
      </c>
      <c r="Y327" s="240">
        <f t="shared" si="108"/>
        <v>-954.5454545454545</v>
      </c>
      <c r="Z327" s="142" t="str">
        <f t="shared" si="109"/>
        <v/>
      </c>
      <c r="AA327" s="137">
        <f t="shared" si="110"/>
        <v>15.121904761904762</v>
      </c>
      <c r="AB327" s="145" t="s">
        <v>6998</v>
      </c>
      <c r="AC327" s="189">
        <f t="shared" si="100"/>
        <v>0</v>
      </c>
      <c r="AD327" s="187">
        <f t="shared" si="101"/>
        <v>0</v>
      </c>
      <c r="AE327" s="129">
        <f t="shared" si="111"/>
        <v>0</v>
      </c>
      <c r="AF327" s="130">
        <f t="shared" si="112"/>
        <v>0</v>
      </c>
      <c r="AG327" s="131" t="str">
        <f t="shared" si="113"/>
        <v/>
      </c>
      <c r="AH327" s="138">
        <f t="shared" si="114"/>
        <v>0</v>
      </c>
      <c r="AI327" s="139" t="str">
        <f t="shared" si="115"/>
        <v/>
      </c>
      <c r="AJ327" s="139" t="str">
        <f t="shared" si="116"/>
        <v/>
      </c>
      <c r="AL327" s="197">
        <v>2253519132078</v>
      </c>
      <c r="AM327" s="197">
        <f>VLOOKUP(B:B,[1]GOODYEAR!$B:$K,2,0)</f>
        <v>4992496097076</v>
      </c>
      <c r="AN327" s="197" t="str">
        <f>VLOOKUP(B:B,[1]GOODYEAR!$B:$K,3,0)</f>
        <v>05602914</v>
      </c>
      <c r="AO327" s="241" t="str">
        <f>VLOOKUP(B:B,[1]GOODYEAR!$B:$K,4,0)</f>
        <v>EAGLE LS EXE（日特）</v>
      </c>
      <c r="AP327" s="241" t="str">
        <f>VLOOKUP(B:B,[1]GOODYEAR!$B:$K,5,0)</f>
        <v>225/35R19 88W XL</v>
      </c>
      <c r="AQ327" s="241" t="str">
        <f>VLOOKUP(B:B,[1]GOODYEAR!$B:$K,6,0)</f>
        <v>225/35R19</v>
      </c>
      <c r="AR327" s="242">
        <f>VLOOKUP(B:B,[1]GOODYEAR!$B:$K,7,0)</f>
        <v>53900</v>
      </c>
      <c r="AS327" s="336">
        <f>VLOOKUP(B:B,[1]GOODYEAR!$B:$K,8,0)</f>
        <v>13480</v>
      </c>
      <c r="AT327" s="243">
        <v>1050</v>
      </c>
      <c r="AU327" s="211" t="s">
        <v>3956</v>
      </c>
      <c r="AV327" s="197"/>
      <c r="AW327" s="134" t="str">
        <f>IFERROR(VLOOKUP(AV:AV,Q商品!B:E,4,0),"")</f>
        <v/>
      </c>
      <c r="AX327" s="134" t="str">
        <f>IFERROR(VLOOKUP(B:B,在庫!B:M,12,0),"")</f>
        <v>2023年製</v>
      </c>
      <c r="AY327" s="134">
        <f>VLOOKUP(B:B,在庫!B:K,10,0)</f>
        <v>1</v>
      </c>
      <c r="AZ327" s="244" t="str">
        <f>VLOOKUP(AL:AL,[1]GOODYEAR!$B:$AH,32,0)</f>
        <v/>
      </c>
      <c r="BA327" s="244" t="str">
        <f>VLOOKUP(AL:AL,[1]GOODYEAR!$B:$AH,33,0)</f>
        <v/>
      </c>
      <c r="BC327" s="11" t="e">
        <v>#N/A</v>
      </c>
    </row>
    <row r="328" spans="1:55" s="11" customFormat="1" ht="19.5" customHeight="1">
      <c r="A328" s="11">
        <f t="shared" si="103"/>
        <v>1</v>
      </c>
      <c r="B328" s="249">
        <f t="shared" si="104"/>
        <v>1655515132051</v>
      </c>
      <c r="C328" s="243">
        <f>VLOOKUP(B:B,[1]GOODYEAR!$B:$K,9,0)</f>
        <v>291</v>
      </c>
      <c r="D328" s="11" t="s">
        <v>5341</v>
      </c>
      <c r="E328" s="11" t="s">
        <v>1669</v>
      </c>
      <c r="F328" s="160" t="s">
        <v>7065</v>
      </c>
      <c r="G328" s="134"/>
      <c r="H328" s="132"/>
      <c r="I328" s="243">
        <f>VLOOKUP(B:B,[1]GOODYEAR!$B:$K,10,0)</f>
        <v>228</v>
      </c>
      <c r="J328" s="132">
        <v>81</v>
      </c>
      <c r="K328" s="133" t="s">
        <v>5765</v>
      </c>
      <c r="L328" s="133">
        <v>1</v>
      </c>
      <c r="M328" s="135" t="s">
        <v>3998</v>
      </c>
      <c r="N328" s="236" t="s">
        <v>3963</v>
      </c>
      <c r="O328" s="236">
        <v>0</v>
      </c>
      <c r="P328" s="237">
        <v>5860</v>
      </c>
      <c r="Q328" s="238">
        <f t="shared" si="105"/>
        <v>4850</v>
      </c>
      <c r="R328" s="144">
        <f t="shared" si="106"/>
        <v>9.0721649484536079E-2</v>
      </c>
      <c r="S328" s="197">
        <v>1074475832</v>
      </c>
      <c r="T328" s="303" t="s">
        <v>8119</v>
      </c>
      <c r="U328" s="194">
        <f t="shared" si="102"/>
        <v>5860</v>
      </c>
      <c r="W328" s="239">
        <v>5860</v>
      </c>
      <c r="X328" s="136">
        <f t="shared" si="107"/>
        <v>4410</v>
      </c>
      <c r="Y328" s="240">
        <f t="shared" si="108"/>
        <v>4850</v>
      </c>
      <c r="Z328" s="142">
        <f t="shared" si="109"/>
        <v>7.7303754266211611E-2</v>
      </c>
      <c r="AA328" s="137">
        <f t="shared" si="110"/>
        <v>9.0721649484536079E-2</v>
      </c>
      <c r="AB328" s="145"/>
      <c r="AC328" s="189">
        <f t="shared" si="100"/>
        <v>5745</v>
      </c>
      <c r="AD328" s="187">
        <f t="shared" si="101"/>
        <v>6313</v>
      </c>
      <c r="AE328" s="129">
        <f t="shared" si="111"/>
        <v>568.16999999999996</v>
      </c>
      <c r="AF328" s="130">
        <f t="shared" si="112"/>
        <v>115.16999999999996</v>
      </c>
      <c r="AG328" s="131">
        <f t="shared" si="113"/>
        <v>1.8243307460795177E-2</v>
      </c>
      <c r="AH328" s="138">
        <f t="shared" si="114"/>
        <v>453</v>
      </c>
      <c r="AI328" s="139">
        <f t="shared" si="115"/>
        <v>7.1756692539204817E-2</v>
      </c>
      <c r="AJ328" s="139">
        <f t="shared" si="116"/>
        <v>7.2478342023740899E-2</v>
      </c>
      <c r="AL328" s="197">
        <v>1655515132051</v>
      </c>
      <c r="AM328" s="197">
        <v>4992496090688</v>
      </c>
      <c r="AN328" s="197" t="s">
        <v>3796</v>
      </c>
      <c r="AO328" s="241" t="s">
        <v>843</v>
      </c>
      <c r="AP328" s="242" t="s">
        <v>844</v>
      </c>
      <c r="AQ328" s="242" t="s">
        <v>109</v>
      </c>
      <c r="AR328" s="242">
        <v>12500</v>
      </c>
      <c r="AS328" s="243">
        <f>VLOOKUP(B:B,[1]GOODYEAR!$B:$K,8,0)</f>
        <v>4410</v>
      </c>
      <c r="AT328" s="243">
        <v>525</v>
      </c>
      <c r="AU328" s="211" t="s">
        <v>3956</v>
      </c>
      <c r="AV328" s="197" t="s">
        <v>5766</v>
      </c>
      <c r="AW328" s="134" t="str">
        <f>IFERROR(VLOOKUP(AV:AV,Q商品!B:E,4,0),"")</f>
        <v>2023年製 EAGLE LS2000 Hybrid II 165/55R15 75V サマータイヤ 翌営業日発送</v>
      </c>
      <c r="AX328" s="134" t="str">
        <f>IFERROR(VLOOKUP(B:B,在庫!B:M,12,0),"")</f>
        <v>2023年製</v>
      </c>
      <c r="AY328" s="134">
        <f>VLOOKUP(B:B,在庫!B:K,10,0)</f>
        <v>5</v>
      </c>
      <c r="AZ328" s="244">
        <f>VLOOKUP(AL:AL,[1]GOODYEAR!$B:$AH,32,0)</f>
        <v>604426260</v>
      </c>
      <c r="BA328" s="244">
        <f>VLOOKUP(AL:AL,[1]GOODYEAR!$B:$AH,33,0)</f>
        <v>604426288</v>
      </c>
      <c r="BC328" s="11" t="s">
        <v>2055</v>
      </c>
    </row>
    <row r="329" spans="1:55" s="11" customFormat="1" ht="19.5" customHeight="1">
      <c r="A329" s="11">
        <f t="shared" si="103"/>
        <v>1</v>
      </c>
      <c r="B329" s="249">
        <f t="shared" si="104"/>
        <v>1958015139088</v>
      </c>
      <c r="C329" s="243">
        <f>VLOOKUP(B:B,[1]GOODYEAR!$B:$K,9,0)</f>
        <v>101</v>
      </c>
      <c r="D329" s="11" t="s">
        <v>5341</v>
      </c>
      <c r="E329" s="11" t="s">
        <v>1824</v>
      </c>
      <c r="F329" s="160" t="s">
        <v>7066</v>
      </c>
      <c r="G329" s="134"/>
      <c r="H329" s="132"/>
      <c r="I329" s="243">
        <f>VLOOKUP(B:B,[1]GOODYEAR!$B:$K,10,0)</f>
        <v>37</v>
      </c>
      <c r="J329" s="132">
        <v>302</v>
      </c>
      <c r="K329" s="133" t="s">
        <v>1973</v>
      </c>
      <c r="L329" s="133">
        <v>1</v>
      </c>
      <c r="M329" s="135" t="s">
        <v>7136</v>
      </c>
      <c r="N329" s="236" t="s">
        <v>7465</v>
      </c>
      <c r="O329" s="263" t="s">
        <v>3424</v>
      </c>
      <c r="P329" s="237">
        <v>11525</v>
      </c>
      <c r="Q329" s="238">
        <f t="shared" si="105"/>
        <v>9522.7272727272721</v>
      </c>
      <c r="R329" s="144">
        <f t="shared" si="106"/>
        <v>0.15780429594272072</v>
      </c>
      <c r="S329" s="197">
        <v>1074476745</v>
      </c>
      <c r="T329" s="303" t="s">
        <v>8120</v>
      </c>
      <c r="U329" s="194">
        <f t="shared" si="102"/>
        <v>10625</v>
      </c>
      <c r="V329" s="11">
        <v>900</v>
      </c>
      <c r="W329" s="239">
        <v>11525</v>
      </c>
      <c r="X329" s="136">
        <f t="shared" si="107"/>
        <v>8020</v>
      </c>
      <c r="Y329" s="240">
        <f t="shared" si="108"/>
        <v>9522.7272727272721</v>
      </c>
      <c r="Z329" s="142">
        <f t="shared" si="109"/>
        <v>4.3682480037576354E-2</v>
      </c>
      <c r="AA329" s="137">
        <f t="shared" si="110"/>
        <v>0.15780429594272072</v>
      </c>
      <c r="AB329" s="145"/>
      <c r="AC329" s="190"/>
      <c r="AD329" s="188">
        <v>11110</v>
      </c>
      <c r="AE329" s="129">
        <f t="shared" si="111"/>
        <v>999.9</v>
      </c>
      <c r="AF329" s="130">
        <f t="shared" si="112"/>
        <v>514.9</v>
      </c>
      <c r="AG329" s="131">
        <f t="shared" si="113"/>
        <v>4.6345634563456341E-2</v>
      </c>
      <c r="AH329" s="138">
        <f t="shared" si="114"/>
        <v>485</v>
      </c>
      <c r="AI329" s="139">
        <f t="shared" si="115"/>
        <v>4.3654365436543656E-2</v>
      </c>
      <c r="AJ329" s="139">
        <f t="shared" si="116"/>
        <v>0.11145866137926438</v>
      </c>
      <c r="AL329" s="197">
        <v>1958015139088</v>
      </c>
      <c r="AM329" s="197">
        <v>4992496138588</v>
      </c>
      <c r="AN329" s="197" t="s">
        <v>1391</v>
      </c>
      <c r="AO329" s="241" t="s">
        <v>1392</v>
      </c>
      <c r="AP329" s="242" t="s">
        <v>1393</v>
      </c>
      <c r="AQ329" s="242" t="s">
        <v>103</v>
      </c>
      <c r="AR329" s="242">
        <v>18300</v>
      </c>
      <c r="AS329" s="243">
        <f>VLOOKUP(B:B,[1]GOODYEAR!$B:$K,8,0)</f>
        <v>8020</v>
      </c>
      <c r="AT329" s="243">
        <v>1050</v>
      </c>
      <c r="AU329" s="211" t="s">
        <v>3956</v>
      </c>
      <c r="AV329" s="197" t="s">
        <v>5768</v>
      </c>
      <c r="AW329" s="134" t="str">
        <f>IFERROR(VLOOKUP(AV:AV,Q商品!B:E,4,0),"")</f>
        <v>2023年製 EAGLE#1 NASCAR 195/80R15 107/105L サマータイヤ 翌営業日発送</v>
      </c>
      <c r="AX329" s="134" t="str">
        <f>IFERROR(VLOOKUP(B:B,在庫!B:M,12,0),"")</f>
        <v>2023年製</v>
      </c>
      <c r="AY329" s="134">
        <f>VLOOKUP(B:B,在庫!B:K,10,0)</f>
        <v>3</v>
      </c>
      <c r="AZ329" s="244">
        <f>VLOOKUP(AL:AL,[1]GOODYEAR!$B:$AH,32,0)</f>
        <v>604426262</v>
      </c>
      <c r="BA329" s="244">
        <f>VLOOKUP(AL:AL,[1]GOODYEAR!$B:$AH,33,0)</f>
        <v>604426290</v>
      </c>
      <c r="BC329" s="11" t="s">
        <v>2055</v>
      </c>
    </row>
    <row r="330" spans="1:55" s="11" customFormat="1" ht="19.5" customHeight="1">
      <c r="A330" s="11">
        <f t="shared" si="103"/>
        <v>1</v>
      </c>
      <c r="B330" s="249">
        <f t="shared" si="104"/>
        <v>2156017139085</v>
      </c>
      <c r="C330" s="243">
        <f>VLOOKUP(B:B,[1]GOODYEAR!$B:$K,9,0)</f>
        <v>37</v>
      </c>
      <c r="D330" s="11" t="s">
        <v>5341</v>
      </c>
      <c r="E330" s="11" t="s">
        <v>1826</v>
      </c>
      <c r="F330" s="310" t="s">
        <v>7067</v>
      </c>
      <c r="G330" s="134"/>
      <c r="H330" s="132"/>
      <c r="I330" s="243">
        <f>VLOOKUP(B:B,[1]GOODYEAR!$B:$K,10,0)</f>
        <v>45</v>
      </c>
      <c r="J330" s="132">
        <v>563</v>
      </c>
      <c r="K330" s="133" t="s">
        <v>1973</v>
      </c>
      <c r="L330" s="133">
        <v>2</v>
      </c>
      <c r="M330" s="135" t="s">
        <v>3998</v>
      </c>
      <c r="N330" s="236" t="s">
        <v>3964</v>
      </c>
      <c r="O330" s="236">
        <v>0</v>
      </c>
      <c r="P330" s="237">
        <v>17537</v>
      </c>
      <c r="Q330" s="238">
        <f t="shared" si="105"/>
        <v>14988.181818181816</v>
      </c>
      <c r="R330" s="144">
        <f t="shared" si="106"/>
        <v>0.11730454297325153</v>
      </c>
      <c r="S330" s="197">
        <v>1074476743</v>
      </c>
      <c r="T330" s="303" t="s">
        <v>8121</v>
      </c>
      <c r="U330" s="194">
        <f t="shared" si="102"/>
        <v>17537</v>
      </c>
      <c r="W330" s="239">
        <v>17537</v>
      </c>
      <c r="X330" s="136">
        <f t="shared" si="107"/>
        <v>13230</v>
      </c>
      <c r="Y330" s="240">
        <f t="shared" si="108"/>
        <v>14988.181818181816</v>
      </c>
      <c r="Z330" s="142">
        <f t="shared" si="109"/>
        <v>7.7322232993100259E-2</v>
      </c>
      <c r="AA330" s="137">
        <f t="shared" si="110"/>
        <v>0.11730454297325153</v>
      </c>
      <c r="AB330" s="145"/>
      <c r="AC330" s="189">
        <f t="shared" ref="AC330:AC361" si="117">ROUNDDOWN(U330/1.02,0)</f>
        <v>17193</v>
      </c>
      <c r="AD330" s="187">
        <f t="shared" ref="AD330:AD361" si="118">ROUNDDOWN(AC330/0.91,0)</f>
        <v>18893</v>
      </c>
      <c r="AE330" s="129">
        <f t="shared" si="111"/>
        <v>1700.37</v>
      </c>
      <c r="AF330" s="130">
        <f t="shared" si="112"/>
        <v>344.36999999999989</v>
      </c>
      <c r="AG330" s="131">
        <f t="shared" si="113"/>
        <v>1.8227385804266125E-2</v>
      </c>
      <c r="AH330" s="138">
        <f t="shared" si="114"/>
        <v>1356</v>
      </c>
      <c r="AI330" s="139">
        <f t="shared" si="115"/>
        <v>7.1772614195733872E-2</v>
      </c>
      <c r="AJ330" s="139">
        <f t="shared" si="116"/>
        <v>9.9077157168985408E-2</v>
      </c>
      <c r="AL330" s="197">
        <v>2156017139085</v>
      </c>
      <c r="AM330" s="197">
        <v>4992496138601</v>
      </c>
      <c r="AN330" s="197" t="s">
        <v>1396</v>
      </c>
      <c r="AO330" s="241" t="s">
        <v>1392</v>
      </c>
      <c r="AP330" s="242" t="s">
        <v>1397</v>
      </c>
      <c r="AQ330" s="242" t="s">
        <v>67</v>
      </c>
      <c r="AR330" s="242">
        <v>30300</v>
      </c>
      <c r="AS330" s="243">
        <f>VLOOKUP(B:B,[1]GOODYEAR!$B:$K,8,0)</f>
        <v>13230</v>
      </c>
      <c r="AT330" s="243">
        <v>1050</v>
      </c>
      <c r="AU330" s="211" t="s">
        <v>3956</v>
      </c>
      <c r="AV330" s="197" t="s">
        <v>5770</v>
      </c>
      <c r="AW330" s="134" t="str">
        <f>IFERROR(VLOOKUP(AV:AV,Q商品!B:E,4,0),"")</f>
        <v>2023年製 EAGLE#1 NASCAR 215/60R17C 109/107R サマータイヤ 翌営業日発送</v>
      </c>
      <c r="AX330" s="134" t="str">
        <f>IFERROR(VLOOKUP(B:B,在庫!B:M,12,0),"")</f>
        <v>2023年製</v>
      </c>
      <c r="AY330" s="134">
        <f>VLOOKUP(B:B,在庫!B:K,10,0)</f>
        <v>3</v>
      </c>
      <c r="AZ330" s="244">
        <f>VLOOKUP(AL:AL,[1]GOODYEAR!$B:$AH,32,0)</f>
        <v>604426264</v>
      </c>
      <c r="BA330" s="244">
        <f>VLOOKUP(AL:AL,[1]GOODYEAR!$B:$AH,33,0)</f>
        <v>604426292</v>
      </c>
      <c r="BC330" s="11" t="s">
        <v>2055</v>
      </c>
    </row>
    <row r="331" spans="1:55" s="11" customFormat="1" ht="19.5" customHeight="1">
      <c r="A331" s="11">
        <f t="shared" si="103"/>
        <v>1</v>
      </c>
      <c r="B331" s="249">
        <f t="shared" si="104"/>
        <v>2156516139081</v>
      </c>
      <c r="C331" s="243">
        <f>VLOOKUP(B:B,[1]GOODYEAR!$B:$K,9,0)</f>
        <v>61</v>
      </c>
      <c r="D331" s="11" t="s">
        <v>5341</v>
      </c>
      <c r="E331" s="11" t="s">
        <v>1825</v>
      </c>
      <c r="F331" s="160" t="s">
        <v>7068</v>
      </c>
      <c r="G331" s="134"/>
      <c r="H331" s="132"/>
      <c r="I331" s="243">
        <f>VLOOKUP(B:B,[1]GOODYEAR!$B:$K,10,0)</f>
        <v>54</v>
      </c>
      <c r="J331" s="132">
        <v>958</v>
      </c>
      <c r="K331" s="133" t="s">
        <v>1973</v>
      </c>
      <c r="L331" s="133">
        <v>3</v>
      </c>
      <c r="M331" s="135" t="s">
        <v>3998</v>
      </c>
      <c r="N331" s="236" t="s">
        <v>4014</v>
      </c>
      <c r="O331" s="236">
        <v>0</v>
      </c>
      <c r="P331" s="237">
        <v>16553</v>
      </c>
      <c r="Q331" s="238">
        <f t="shared" si="105"/>
        <v>14093.636363636362</v>
      </c>
      <c r="R331" s="144">
        <f t="shared" si="106"/>
        <v>0.12371799006643866</v>
      </c>
      <c r="S331" s="197">
        <v>1074476744</v>
      </c>
      <c r="T331" s="303" t="s">
        <v>8122</v>
      </c>
      <c r="U331" s="194">
        <f t="shared" si="102"/>
        <v>16553</v>
      </c>
      <c r="W331" s="239">
        <v>16553</v>
      </c>
      <c r="X331" s="136">
        <f t="shared" si="107"/>
        <v>12350</v>
      </c>
      <c r="Y331" s="240">
        <f t="shared" si="108"/>
        <v>14093.636363636362</v>
      </c>
      <c r="Z331" s="142">
        <f t="shared" si="109"/>
        <v>7.7266960671781515E-2</v>
      </c>
      <c r="AA331" s="137">
        <f t="shared" si="110"/>
        <v>0.12371799006643866</v>
      </c>
      <c r="AB331" s="145"/>
      <c r="AC331" s="189">
        <f t="shared" si="117"/>
        <v>16228</v>
      </c>
      <c r="AD331" s="187">
        <f t="shared" si="118"/>
        <v>17832</v>
      </c>
      <c r="AE331" s="129">
        <f t="shared" si="111"/>
        <v>1604.8799999999999</v>
      </c>
      <c r="AF331" s="130">
        <f t="shared" si="112"/>
        <v>325.87999999999988</v>
      </c>
      <c r="AG331" s="131">
        <f t="shared" si="113"/>
        <v>1.827501121579183E-2</v>
      </c>
      <c r="AH331" s="138">
        <f t="shared" si="114"/>
        <v>1279</v>
      </c>
      <c r="AI331" s="139">
        <f t="shared" si="115"/>
        <v>7.172498878420816E-2</v>
      </c>
      <c r="AJ331" s="139">
        <f t="shared" si="116"/>
        <v>0.10544297885064682</v>
      </c>
      <c r="AL331" s="197">
        <v>2156516139081</v>
      </c>
      <c r="AM331" s="197">
        <v>4992496138595</v>
      </c>
      <c r="AN331" s="197" t="s">
        <v>1394</v>
      </c>
      <c r="AO331" s="241" t="s">
        <v>1392</v>
      </c>
      <c r="AP331" s="242" t="s">
        <v>1395</v>
      </c>
      <c r="AQ331" s="242" t="s">
        <v>73</v>
      </c>
      <c r="AR331" s="242">
        <v>28300</v>
      </c>
      <c r="AS331" s="243">
        <f>VLOOKUP(B:B,[1]GOODYEAR!$B:$K,8,0)</f>
        <v>12350</v>
      </c>
      <c r="AT331" s="243">
        <v>1050</v>
      </c>
      <c r="AU331" s="211" t="s">
        <v>3956</v>
      </c>
      <c r="AV331" s="197" t="s">
        <v>5772</v>
      </c>
      <c r="AW331" s="134" t="str">
        <f>IFERROR(VLOOKUP(AV:AV,Q商品!B:E,4,0),"")</f>
        <v>2023年製 EAGLE#1 NASCAR 215/65R16C 109/107R サマータイヤ 翌営業日発送</v>
      </c>
      <c r="AX331" s="134" t="str">
        <f>IFERROR(VLOOKUP(B:B,在庫!B:M,12,0),"")</f>
        <v>2023年製</v>
      </c>
      <c r="AY331" s="134">
        <f>VLOOKUP(B:B,在庫!B:K,10,0)</f>
        <v>3</v>
      </c>
      <c r="AZ331" s="244">
        <f>VLOOKUP(AL:AL,[1]GOODYEAR!$B:$AH,32,0)</f>
        <v>604426263</v>
      </c>
      <c r="BA331" s="244">
        <f>VLOOKUP(AL:AL,[1]GOODYEAR!$B:$AH,33,0)</f>
        <v>604426291</v>
      </c>
      <c r="BC331" s="11" t="s">
        <v>2055</v>
      </c>
    </row>
    <row r="332" spans="1:55" s="11" customFormat="1" ht="19.5" customHeight="1">
      <c r="A332" s="11">
        <f t="shared" si="103"/>
        <v>1</v>
      </c>
      <c r="B332" s="249">
        <f t="shared" si="104"/>
        <v>1655514139020</v>
      </c>
      <c r="C332" s="243">
        <f>VLOOKUP(B:B,[1]GOODYEAR!$B:$K,9,0)</f>
        <v>54</v>
      </c>
      <c r="D332" s="11" t="s">
        <v>5341</v>
      </c>
      <c r="E332" s="11" t="s">
        <v>5774</v>
      </c>
      <c r="F332" s="160" t="s">
        <v>7069</v>
      </c>
      <c r="G332" s="134"/>
      <c r="H332" s="132"/>
      <c r="I332" s="243">
        <f>VLOOKUP(B:B,[1]GOODYEAR!$B:$K,10,0)</f>
        <v>45</v>
      </c>
      <c r="J332" s="132">
        <v>458</v>
      </c>
      <c r="K332" s="133" t="s">
        <v>5775</v>
      </c>
      <c r="L332" s="133">
        <v>1</v>
      </c>
      <c r="M332" s="135" t="s">
        <v>3998</v>
      </c>
      <c r="N332" s="236" t="s">
        <v>7192</v>
      </c>
      <c r="O332" s="236" t="s">
        <v>4002</v>
      </c>
      <c r="P332" s="237">
        <v>5780</v>
      </c>
      <c r="Q332" s="238">
        <f t="shared" si="105"/>
        <v>4777.272727272727</v>
      </c>
      <c r="R332" s="144">
        <f t="shared" si="106"/>
        <v>0.11455756422454801</v>
      </c>
      <c r="S332" s="197">
        <v>1074475910</v>
      </c>
      <c r="T332" s="303" t="s">
        <v>8123</v>
      </c>
      <c r="U332" s="194">
        <f t="shared" si="102"/>
        <v>4880</v>
      </c>
      <c r="V332" s="11">
        <v>900</v>
      </c>
      <c r="W332" s="239">
        <v>5780</v>
      </c>
      <c r="X332" s="136">
        <f t="shared" si="107"/>
        <v>4230</v>
      </c>
      <c r="Y332" s="240">
        <f t="shared" si="108"/>
        <v>4777.272727272727</v>
      </c>
      <c r="Z332" s="142">
        <f t="shared" si="109"/>
        <v>7.7254098360655776E-2</v>
      </c>
      <c r="AA332" s="137">
        <f t="shared" si="110"/>
        <v>0.11455756422454801</v>
      </c>
      <c r="AB332" s="145"/>
      <c r="AC332" s="189">
        <f t="shared" si="117"/>
        <v>4784</v>
      </c>
      <c r="AD332" s="187">
        <f t="shared" si="118"/>
        <v>5257</v>
      </c>
      <c r="AE332" s="129">
        <f t="shared" si="111"/>
        <v>473.13</v>
      </c>
      <c r="AF332" s="130">
        <f t="shared" si="112"/>
        <v>96.13</v>
      </c>
      <c r="AG332" s="131">
        <f t="shared" si="113"/>
        <v>1.8286094730835076E-2</v>
      </c>
      <c r="AH332" s="138">
        <f t="shared" si="114"/>
        <v>377</v>
      </c>
      <c r="AI332" s="139">
        <f t="shared" si="115"/>
        <v>7.1713905269164921E-2</v>
      </c>
      <c r="AJ332" s="139">
        <f t="shared" si="116"/>
        <v>9.627146949371293E-2</v>
      </c>
      <c r="AL332" s="197">
        <v>1655514139020</v>
      </c>
      <c r="AM332" s="197">
        <v>4992496086940</v>
      </c>
      <c r="AN332" s="197" t="s">
        <v>3850</v>
      </c>
      <c r="AO332" s="241" t="s">
        <v>845</v>
      </c>
      <c r="AP332" s="242" t="s">
        <v>846</v>
      </c>
      <c r="AQ332" s="242" t="s">
        <v>111</v>
      </c>
      <c r="AR332" s="242">
        <v>11500</v>
      </c>
      <c r="AS332" s="243">
        <f>VLOOKUP(B:B,[1]GOODYEAR!$B:$K,8,0)</f>
        <v>4230</v>
      </c>
      <c r="AT332" s="243">
        <v>525</v>
      </c>
      <c r="AU332" s="211" t="s">
        <v>3956</v>
      </c>
      <c r="AV332" s="197" t="s">
        <v>5776</v>
      </c>
      <c r="AW332" s="134" t="str">
        <f>IFERROR(VLOOKUP(AV:AV,Q商品!B:E,4,0),"")</f>
        <v>2023年製 EAGLE REVSPEC RS-02 165/55R14 72V サマータイヤ 翌営業日発送</v>
      </c>
      <c r="AX332" s="134" t="str">
        <f>IFERROR(VLOOKUP(B:B,在庫!B:M,12,0),"")</f>
        <v>2023年製</v>
      </c>
      <c r="AY332" s="134">
        <f>VLOOKUP(B:B,在庫!B:K,10,0)</f>
        <v>2</v>
      </c>
      <c r="AZ332" s="244">
        <f>VLOOKUP(AL:AL,[1]GOODYEAR!$B:$AH,32,0)</f>
        <v>604426261</v>
      </c>
      <c r="BA332" s="244">
        <f>VLOOKUP(AL:AL,[1]GOODYEAR!$B:$AH,33,0)</f>
        <v>604426289</v>
      </c>
      <c r="BC332" s="11" t="s">
        <v>2055</v>
      </c>
    </row>
    <row r="333" spans="1:55" s="11" customFormat="1" ht="19.5" customHeight="1">
      <c r="A333" s="11">
        <f t="shared" si="103"/>
        <v>1</v>
      </c>
      <c r="B333" s="249">
        <f t="shared" si="104"/>
        <v>1655515130606</v>
      </c>
      <c r="C333" s="243">
        <f>VLOOKUP(B:B,[1]GOODYEAR!$B:$K,9,0)</f>
        <v>30</v>
      </c>
      <c r="D333" s="11" t="s">
        <v>5341</v>
      </c>
      <c r="E333" s="11" t="s">
        <v>636</v>
      </c>
      <c r="F333" s="310" t="s">
        <v>7070</v>
      </c>
      <c r="G333" s="134"/>
      <c r="H333" s="132"/>
      <c r="I333" s="243">
        <f>VLOOKUP(B:B,[1]GOODYEAR!$B:$K,10,0)</f>
        <v>98</v>
      </c>
      <c r="J333" s="132" t="s">
        <v>12</v>
      </c>
      <c r="K333" s="133" t="s">
        <v>1976</v>
      </c>
      <c r="L333" s="133">
        <v>1</v>
      </c>
      <c r="M333" s="135" t="s">
        <v>3998</v>
      </c>
      <c r="N333" s="236" t="s">
        <v>3965</v>
      </c>
      <c r="O333" s="236">
        <v>0</v>
      </c>
      <c r="P333" s="237">
        <v>9799</v>
      </c>
      <c r="Q333" s="238">
        <f t="shared" si="105"/>
        <v>8430.9090909090901</v>
      </c>
      <c r="R333" s="144">
        <f t="shared" si="106"/>
        <v>0.39745525124002584</v>
      </c>
      <c r="S333" s="197">
        <v>1074476041</v>
      </c>
      <c r="T333" s="303" t="s">
        <v>8124</v>
      </c>
      <c r="U333" s="194">
        <f t="shared" si="102"/>
        <v>9799</v>
      </c>
      <c r="W333" s="239">
        <v>9799</v>
      </c>
      <c r="X333" s="136">
        <f t="shared" si="107"/>
        <v>5080</v>
      </c>
      <c r="Y333" s="240">
        <f t="shared" si="108"/>
        <v>8430.9090909090901</v>
      </c>
      <c r="Z333" s="142">
        <f t="shared" si="109"/>
        <v>7.7252780896009732E-2</v>
      </c>
      <c r="AA333" s="137">
        <f t="shared" si="110"/>
        <v>0.39745525124002584</v>
      </c>
      <c r="AB333" s="145"/>
      <c r="AC333" s="189">
        <f t="shared" si="117"/>
        <v>9606</v>
      </c>
      <c r="AD333" s="187">
        <f t="shared" si="118"/>
        <v>10556</v>
      </c>
      <c r="AE333" s="129">
        <f t="shared" si="111"/>
        <v>950.04</v>
      </c>
      <c r="AF333" s="130">
        <f t="shared" si="112"/>
        <v>193.03999999999996</v>
      </c>
      <c r="AG333" s="131">
        <f t="shared" si="113"/>
        <v>1.8287230011367939E-2</v>
      </c>
      <c r="AH333" s="138">
        <f t="shared" si="114"/>
        <v>757</v>
      </c>
      <c r="AI333" s="139">
        <f t="shared" si="115"/>
        <v>7.1712769988632061E-2</v>
      </c>
      <c r="AJ333" s="139">
        <f t="shared" si="116"/>
        <v>0.37916802122865789</v>
      </c>
      <c r="AL333" s="197">
        <v>1655515130606</v>
      </c>
      <c r="AM333" s="197">
        <v>4992496152959</v>
      </c>
      <c r="AN333" s="197" t="s">
        <v>3780</v>
      </c>
      <c r="AO333" s="241" t="s">
        <v>860</v>
      </c>
      <c r="AP333" s="242" t="s">
        <v>861</v>
      </c>
      <c r="AQ333" s="242" t="s">
        <v>109</v>
      </c>
      <c r="AR333" s="242">
        <v>14700</v>
      </c>
      <c r="AS333" s="243">
        <f>VLOOKUP(B:B,[1]GOODYEAR!$B:$K,8,0)</f>
        <v>5080</v>
      </c>
      <c r="AT333" s="243">
        <v>525</v>
      </c>
      <c r="AU333" s="211" t="s">
        <v>3956</v>
      </c>
      <c r="AV333" s="197" t="s">
        <v>5778</v>
      </c>
      <c r="AW333" s="134" t="str">
        <f>IFERROR(VLOOKUP(AV:AV,Q商品!B:E,4,0),"")</f>
        <v>2023年製 EfficientGrip RVF02 165/55R15 75V サマータイヤ 翌営業日発送</v>
      </c>
      <c r="AX333" s="134" t="str">
        <f>IFERROR(VLOOKUP(B:B,在庫!B:M,12,0),"")</f>
        <v>2023年製</v>
      </c>
      <c r="AY333" s="134">
        <f>VLOOKUP(B:B,在庫!B:K,10,0)</f>
        <v>3</v>
      </c>
      <c r="AZ333" s="244">
        <f>VLOOKUP(AL:AL,[1]GOODYEAR!$B:$AH,32,0)</f>
        <v>604421501</v>
      </c>
      <c r="BA333" s="244">
        <f>VLOOKUP(AL:AL,[1]GOODYEAR!$B:$AH,33,0)</f>
        <v>604421517</v>
      </c>
      <c r="BC333" s="11" t="s">
        <v>2055</v>
      </c>
    </row>
    <row r="334" spans="1:55" s="11" customFormat="1" ht="19.5" customHeight="1">
      <c r="A334" s="11">
        <f t="shared" si="103"/>
        <v>1</v>
      </c>
      <c r="B334" s="249">
        <f t="shared" si="104"/>
        <v>1656015130608</v>
      </c>
      <c r="C334" s="243">
        <f>VLOOKUP(B:B,[1]GOODYEAR!$B:$K,9,0)</f>
        <v>40</v>
      </c>
      <c r="D334" s="11" t="s">
        <v>5341</v>
      </c>
      <c r="E334" s="11" t="s">
        <v>637</v>
      </c>
      <c r="F334" s="160" t="s">
        <v>7071</v>
      </c>
      <c r="G334" s="134"/>
      <c r="H334" s="132"/>
      <c r="I334" s="243">
        <f>VLOOKUP(B:B,[1]GOODYEAR!$B:$K,10,0)</f>
        <v>132</v>
      </c>
      <c r="J334" s="132" t="s">
        <v>12</v>
      </c>
      <c r="K334" s="133" t="s">
        <v>1976</v>
      </c>
      <c r="L334" s="133">
        <v>2</v>
      </c>
      <c r="M334" s="135" t="s">
        <v>3998</v>
      </c>
      <c r="N334" s="236" t="s">
        <v>4015</v>
      </c>
      <c r="O334" s="236">
        <v>0</v>
      </c>
      <c r="P334" s="237">
        <v>10100</v>
      </c>
      <c r="Q334" s="238">
        <f t="shared" si="105"/>
        <v>8704.545454545454</v>
      </c>
      <c r="R334" s="144">
        <f t="shared" si="106"/>
        <v>0.41984334203655349</v>
      </c>
      <c r="S334" s="197">
        <v>1074476044</v>
      </c>
      <c r="T334" s="303" t="s">
        <v>8125</v>
      </c>
      <c r="U334" s="194">
        <f t="shared" si="102"/>
        <v>10100</v>
      </c>
      <c r="W334" s="239">
        <v>10100</v>
      </c>
      <c r="X334" s="136">
        <f t="shared" si="107"/>
        <v>5050</v>
      </c>
      <c r="Y334" s="240">
        <f t="shared" si="108"/>
        <v>8704.545454545454</v>
      </c>
      <c r="Z334" s="142">
        <f t="shared" si="109"/>
        <v>7.7227722772277296E-2</v>
      </c>
      <c r="AA334" s="137">
        <f t="shared" si="110"/>
        <v>0.41984334203655349</v>
      </c>
      <c r="AB334" s="145"/>
      <c r="AC334" s="189">
        <f t="shared" si="117"/>
        <v>9901</v>
      </c>
      <c r="AD334" s="187">
        <f t="shared" si="118"/>
        <v>10880</v>
      </c>
      <c r="AE334" s="129">
        <f t="shared" si="111"/>
        <v>979.19999999999993</v>
      </c>
      <c r="AF334" s="130">
        <f t="shared" si="112"/>
        <v>199.19999999999993</v>
      </c>
      <c r="AG334" s="131">
        <f t="shared" si="113"/>
        <v>1.8308823529411759E-2</v>
      </c>
      <c r="AH334" s="138">
        <f t="shared" si="114"/>
        <v>780</v>
      </c>
      <c r="AI334" s="139">
        <f t="shared" si="115"/>
        <v>7.169117647058823E-2</v>
      </c>
      <c r="AJ334" s="139">
        <f t="shared" si="116"/>
        <v>0.40153451850714172</v>
      </c>
      <c r="AL334" s="197">
        <v>1656015130608</v>
      </c>
      <c r="AM334" s="197">
        <v>4992496153031</v>
      </c>
      <c r="AN334" s="197" t="s">
        <v>3781</v>
      </c>
      <c r="AO334" s="241" t="s">
        <v>860</v>
      </c>
      <c r="AP334" s="242" t="s">
        <v>862</v>
      </c>
      <c r="AQ334" s="242" t="s">
        <v>110</v>
      </c>
      <c r="AR334" s="242">
        <v>14500</v>
      </c>
      <c r="AS334" s="243">
        <f>VLOOKUP(B:B,[1]GOODYEAR!$B:$K,8,0)</f>
        <v>5050</v>
      </c>
      <c r="AT334" s="243">
        <v>525</v>
      </c>
      <c r="AU334" s="211" t="s">
        <v>3956</v>
      </c>
      <c r="AV334" s="197" t="s">
        <v>5780</v>
      </c>
      <c r="AW334" s="134" t="str">
        <f>IFERROR(VLOOKUP(AV:AV,Q商品!B:E,4,0),"")</f>
        <v>2023年製 EfficientGrip RVF02 165/60R15 77H サマータイヤ 翌営業日発送</v>
      </c>
      <c r="AX334" s="134" t="str">
        <f>IFERROR(VLOOKUP(B:B,在庫!B:M,12,0),"")</f>
        <v>2023年製</v>
      </c>
      <c r="AY334" s="134">
        <f>VLOOKUP(B:B,在庫!B:K,10,0)</f>
        <v>4</v>
      </c>
      <c r="AZ334" s="244">
        <f>VLOOKUP(AL:AL,[1]GOODYEAR!$B:$AH,32,0)</f>
        <v>604421503</v>
      </c>
      <c r="BA334" s="244">
        <f>VLOOKUP(AL:AL,[1]GOODYEAR!$B:$AH,33,0)</f>
        <v>604421519</v>
      </c>
      <c r="BC334" s="11" t="s">
        <v>2055</v>
      </c>
    </row>
    <row r="335" spans="1:55" s="11" customFormat="1" ht="19.5" customHeight="1">
      <c r="A335" s="11">
        <f t="shared" si="103"/>
        <v>1</v>
      </c>
      <c r="B335" s="249">
        <f t="shared" si="104"/>
        <v>1856515130607</v>
      </c>
      <c r="C335" s="243">
        <f>VLOOKUP(B:B,[1]GOODYEAR!$B:$K,9,0)</f>
        <v>12</v>
      </c>
      <c r="D335" s="11" t="s">
        <v>5341</v>
      </c>
      <c r="E335" s="11" t="s">
        <v>643</v>
      </c>
      <c r="F335" s="160" t="s">
        <v>7072</v>
      </c>
      <c r="G335" s="134"/>
      <c r="H335" s="132"/>
      <c r="I335" s="243">
        <f>VLOOKUP(B:B,[1]GOODYEAR!$B:$K,10,0)</f>
        <v>32</v>
      </c>
      <c r="J335" s="132" t="s">
        <v>12</v>
      </c>
      <c r="K335" s="133" t="s">
        <v>1976</v>
      </c>
      <c r="L335" s="133">
        <v>3</v>
      </c>
      <c r="M335" s="135" t="s">
        <v>3998</v>
      </c>
      <c r="N335" s="236" t="s">
        <v>3421</v>
      </c>
      <c r="O335" s="236">
        <v>0</v>
      </c>
      <c r="P335" s="237">
        <v>10500</v>
      </c>
      <c r="Q335" s="238">
        <f t="shared" si="105"/>
        <v>9068.181818181818</v>
      </c>
      <c r="R335" s="144">
        <f t="shared" si="106"/>
        <v>0.32842105263157895</v>
      </c>
      <c r="S335" s="197">
        <v>1074476038</v>
      </c>
      <c r="T335" s="304" t="s">
        <v>8126</v>
      </c>
      <c r="U335" s="194">
        <f t="shared" si="102"/>
        <v>10500</v>
      </c>
      <c r="W335" s="239">
        <v>10500</v>
      </c>
      <c r="X335" s="136">
        <f t="shared" si="107"/>
        <v>6090</v>
      </c>
      <c r="Y335" s="240">
        <f t="shared" si="108"/>
        <v>9068.181818181818</v>
      </c>
      <c r="Z335" s="142">
        <f t="shared" si="109"/>
        <v>7.7333333333333254E-2</v>
      </c>
      <c r="AA335" s="137">
        <f t="shared" si="110"/>
        <v>0.32842105263157895</v>
      </c>
      <c r="AB335" s="145"/>
      <c r="AC335" s="189">
        <f t="shared" si="117"/>
        <v>10294</v>
      </c>
      <c r="AD335" s="187">
        <f t="shared" si="118"/>
        <v>11312</v>
      </c>
      <c r="AE335" s="129">
        <f t="shared" si="111"/>
        <v>1018.0799999999999</v>
      </c>
      <c r="AF335" s="130">
        <f t="shared" si="112"/>
        <v>206.07999999999993</v>
      </c>
      <c r="AG335" s="131">
        <f t="shared" si="113"/>
        <v>1.821782178217821E-2</v>
      </c>
      <c r="AH335" s="138">
        <f t="shared" si="114"/>
        <v>812</v>
      </c>
      <c r="AI335" s="139">
        <f t="shared" si="115"/>
        <v>7.1782178217821777E-2</v>
      </c>
      <c r="AJ335" s="139">
        <f t="shared" si="116"/>
        <v>0.31020323084940071</v>
      </c>
      <c r="AL335" s="197">
        <v>1856515130607</v>
      </c>
      <c r="AM335" s="197">
        <v>4992496152881</v>
      </c>
      <c r="AN335" s="197" t="s">
        <v>3782</v>
      </c>
      <c r="AO335" s="241" t="s">
        <v>860</v>
      </c>
      <c r="AP335" s="242" t="s">
        <v>1088</v>
      </c>
      <c r="AQ335" s="242" t="s">
        <v>42</v>
      </c>
      <c r="AR335" s="242">
        <v>15800</v>
      </c>
      <c r="AS335" s="243">
        <f>VLOOKUP(B:B,[1]GOODYEAR!$B:$K,8,0)</f>
        <v>6090</v>
      </c>
      <c r="AT335" s="243">
        <v>525</v>
      </c>
      <c r="AU335" s="211" t="s">
        <v>3956</v>
      </c>
      <c r="AV335" s="197" t="s">
        <v>5783</v>
      </c>
      <c r="AW335" s="134" t="str">
        <f>IFERROR(VLOOKUP(AV:AV,Q商品!B:E,4,0),"")</f>
        <v>2023年製 EfficientGrip RVF02 185/65R15 88H サマータイヤ 翌営業日発送</v>
      </c>
      <c r="AX335" s="134" t="str">
        <f>IFERROR(VLOOKUP(B:B,在庫!B:M,12,0),"")</f>
        <v>2023年製</v>
      </c>
      <c r="AY335" s="134">
        <f>VLOOKUP(B:B,在庫!B:K,10,0)</f>
        <v>5</v>
      </c>
      <c r="AZ335" s="244">
        <f>VLOOKUP(AL:AL,[1]GOODYEAR!$B:$AH,32,0)</f>
        <v>604421502</v>
      </c>
      <c r="BA335" s="244">
        <f>VLOOKUP(AL:AL,[1]GOODYEAR!$B:$AH,33,0)</f>
        <v>604421518</v>
      </c>
      <c r="BC335" s="11" t="s">
        <v>2055</v>
      </c>
    </row>
    <row r="336" spans="1:55" s="11" customFormat="1" ht="19.5" customHeight="1">
      <c r="A336" s="11">
        <f t="shared" si="103"/>
        <v>1</v>
      </c>
      <c r="B336" s="249">
        <f t="shared" si="104"/>
        <v>1956515130604</v>
      </c>
      <c r="C336" s="243">
        <f>VLOOKUP(B:B,[1]GOODYEAR!$B:$K,9,0)</f>
        <v>59</v>
      </c>
      <c r="D336" s="11" t="s">
        <v>5341</v>
      </c>
      <c r="E336" s="11" t="s">
        <v>644</v>
      </c>
      <c r="F336" s="160" t="s">
        <v>7073</v>
      </c>
      <c r="G336" s="134"/>
      <c r="H336" s="132"/>
      <c r="I336" s="243">
        <f>VLOOKUP(B:B,[1]GOODYEAR!$B:$K,10,0)</f>
        <v>116</v>
      </c>
      <c r="J336" s="132">
        <v>2139</v>
      </c>
      <c r="K336" s="133" t="s">
        <v>1976</v>
      </c>
      <c r="L336" s="133">
        <v>4</v>
      </c>
      <c r="M336" s="135" t="s">
        <v>3998</v>
      </c>
      <c r="N336" s="236" t="s">
        <v>3966</v>
      </c>
      <c r="O336" s="236">
        <v>0</v>
      </c>
      <c r="P336" s="237">
        <v>10800</v>
      </c>
      <c r="Q336" s="238">
        <f t="shared" si="105"/>
        <v>9340.9090909090901</v>
      </c>
      <c r="R336" s="144">
        <f t="shared" si="106"/>
        <v>0.3737226277372262</v>
      </c>
      <c r="S336" s="197">
        <v>1074476037</v>
      </c>
      <c r="T336" s="304" t="s">
        <v>8127</v>
      </c>
      <c r="U336" s="194">
        <f t="shared" si="102"/>
        <v>10800</v>
      </c>
      <c r="W336" s="239">
        <v>10800</v>
      </c>
      <c r="X336" s="136">
        <f t="shared" si="107"/>
        <v>5850</v>
      </c>
      <c r="Y336" s="240">
        <f t="shared" si="108"/>
        <v>9340.9090909090901</v>
      </c>
      <c r="Z336" s="142">
        <f t="shared" si="109"/>
        <v>7.7314814814814836E-2</v>
      </c>
      <c r="AA336" s="137">
        <f t="shared" si="110"/>
        <v>0.3737226277372262</v>
      </c>
      <c r="AB336" s="145"/>
      <c r="AC336" s="189">
        <f t="shared" si="117"/>
        <v>10588</v>
      </c>
      <c r="AD336" s="187">
        <f t="shared" si="118"/>
        <v>11635</v>
      </c>
      <c r="AE336" s="129">
        <f t="shared" si="111"/>
        <v>1047.1499999999999</v>
      </c>
      <c r="AF336" s="130">
        <f t="shared" si="112"/>
        <v>212.14999999999986</v>
      </c>
      <c r="AG336" s="131">
        <f t="shared" si="113"/>
        <v>1.8233777395788558E-2</v>
      </c>
      <c r="AH336" s="138">
        <f t="shared" si="114"/>
        <v>835</v>
      </c>
      <c r="AI336" s="139">
        <f t="shared" si="115"/>
        <v>7.1766222604211435E-2</v>
      </c>
      <c r="AJ336" s="139">
        <f t="shared" si="116"/>
        <v>0.35548885034143762</v>
      </c>
      <c r="AL336" s="197">
        <v>1956515130604</v>
      </c>
      <c r="AM336" s="197">
        <v>4992496152874</v>
      </c>
      <c r="AN336" s="197" t="s">
        <v>3783</v>
      </c>
      <c r="AO336" s="241" t="s">
        <v>860</v>
      </c>
      <c r="AP336" s="242" t="s">
        <v>1355</v>
      </c>
      <c r="AQ336" s="242" t="s">
        <v>43</v>
      </c>
      <c r="AR336" s="242">
        <v>16800</v>
      </c>
      <c r="AS336" s="243">
        <f>VLOOKUP(B:B,[1]GOODYEAR!$B:$K,8,0)</f>
        <v>5850</v>
      </c>
      <c r="AT336" s="243">
        <v>525</v>
      </c>
      <c r="AU336" s="211" t="s">
        <v>3956</v>
      </c>
      <c r="AV336" s="197" t="s">
        <v>5786</v>
      </c>
      <c r="AW336" s="134" t="str">
        <f>IFERROR(VLOOKUP(AV:AV,Q商品!B:E,4,0),"")</f>
        <v>2023年製 EfficientGrip RVF02 195/65R15 91H サマータイヤ 翌営業日発送</v>
      </c>
      <c r="AX336" s="134" t="str">
        <f>IFERROR(VLOOKUP(B:B,在庫!B:M,12,0),"")</f>
        <v>2023年製</v>
      </c>
      <c r="AY336" s="134">
        <f>VLOOKUP(B:B,在庫!B:K,10,0)</f>
        <v>6</v>
      </c>
      <c r="AZ336" s="244">
        <f>VLOOKUP(AL:AL,[1]GOODYEAR!$B:$AH,32,0)</f>
        <v>604421500</v>
      </c>
      <c r="BA336" s="244">
        <f>VLOOKUP(AL:AL,[1]GOODYEAR!$B:$AH,33,0)</f>
        <v>604421516</v>
      </c>
      <c r="BC336" s="11" t="s">
        <v>2055</v>
      </c>
    </row>
    <row r="337" spans="1:55" s="11" customFormat="1" ht="19.5" customHeight="1">
      <c r="A337" s="11">
        <f t="shared" si="103"/>
        <v>1</v>
      </c>
      <c r="B337" s="249">
        <f t="shared" si="104"/>
        <v>1855516130609</v>
      </c>
      <c r="C337" s="243">
        <f>VLOOKUP(B:B,[1]GOODYEAR!$B:$K,9,0)</f>
        <v>30</v>
      </c>
      <c r="D337" s="11" t="s">
        <v>5341</v>
      </c>
      <c r="E337" s="11" t="s">
        <v>642</v>
      </c>
      <c r="F337" s="160" t="s">
        <v>7074</v>
      </c>
      <c r="G337" s="134"/>
      <c r="H337" s="132"/>
      <c r="I337" s="243">
        <f>VLOOKUP(B:B,[1]GOODYEAR!$B:$K,10,0)</f>
        <v>6</v>
      </c>
      <c r="J337" s="132" t="s">
        <v>12</v>
      </c>
      <c r="K337" s="133" t="s">
        <v>1976</v>
      </c>
      <c r="L337" s="133">
        <v>5</v>
      </c>
      <c r="M337" s="135" t="s">
        <v>3998</v>
      </c>
      <c r="N337" s="236" t="s">
        <v>4016</v>
      </c>
      <c r="O337" s="236">
        <v>0</v>
      </c>
      <c r="P337" s="237">
        <v>10750</v>
      </c>
      <c r="Q337" s="238">
        <f t="shared" si="105"/>
        <v>9295.4545454545441</v>
      </c>
      <c r="R337" s="144">
        <f t="shared" si="106"/>
        <v>0.11246943765281162</v>
      </c>
      <c r="S337" s="197">
        <v>1074476039</v>
      </c>
      <c r="T337" s="304" t="s">
        <v>8128</v>
      </c>
      <c r="U337" s="194">
        <f t="shared" si="102"/>
        <v>10750</v>
      </c>
      <c r="W337" s="239">
        <v>10750</v>
      </c>
      <c r="X337" s="136">
        <f t="shared" si="107"/>
        <v>8250</v>
      </c>
      <c r="Y337" s="240">
        <f t="shared" si="108"/>
        <v>9295.4545454545441</v>
      </c>
      <c r="Z337" s="142">
        <f t="shared" si="109"/>
        <v>7.7302325581395381E-2</v>
      </c>
      <c r="AA337" s="137">
        <f t="shared" si="110"/>
        <v>0.11246943765281162</v>
      </c>
      <c r="AB337" s="145"/>
      <c r="AC337" s="189">
        <f t="shared" si="117"/>
        <v>10539</v>
      </c>
      <c r="AD337" s="187">
        <f t="shared" si="118"/>
        <v>11581</v>
      </c>
      <c r="AE337" s="129">
        <f t="shared" si="111"/>
        <v>1042.29</v>
      </c>
      <c r="AF337" s="130">
        <f t="shared" si="112"/>
        <v>211.28999999999996</v>
      </c>
      <c r="AG337" s="131">
        <f t="shared" si="113"/>
        <v>1.8244538468180638E-2</v>
      </c>
      <c r="AH337" s="138">
        <f t="shared" si="114"/>
        <v>831</v>
      </c>
      <c r="AI337" s="139">
        <f t="shared" si="115"/>
        <v>7.1755461531819359E-2</v>
      </c>
      <c r="AJ337" s="139">
        <f t="shared" si="116"/>
        <v>9.4224899184630978E-2</v>
      </c>
      <c r="AL337" s="197">
        <v>1855516130609</v>
      </c>
      <c r="AM337" s="197">
        <v>4992496153093</v>
      </c>
      <c r="AN337" s="197" t="s">
        <v>3784</v>
      </c>
      <c r="AO337" s="241" t="s">
        <v>860</v>
      </c>
      <c r="AP337" s="242" t="s">
        <v>913</v>
      </c>
      <c r="AQ337" s="242" t="s">
        <v>98</v>
      </c>
      <c r="AR337" s="242">
        <v>21100</v>
      </c>
      <c r="AS337" s="243">
        <f>VLOOKUP(B:B,[1]GOODYEAR!$B:$K,8,0)</f>
        <v>8250</v>
      </c>
      <c r="AT337" s="243">
        <v>525</v>
      </c>
      <c r="AU337" s="211" t="s">
        <v>3956</v>
      </c>
      <c r="AV337" s="197" t="s">
        <v>5788</v>
      </c>
      <c r="AW337" s="134" t="str">
        <f>IFERROR(VLOOKUP(AV:AV,Q商品!B:E,4,0),"")</f>
        <v>2023年製 EfficientGrip RVF02 185/55R16 83V サマータイヤ 翌営業日発送</v>
      </c>
      <c r="AX337" s="134" t="str">
        <f>IFERROR(VLOOKUP(B:B,在庫!B:M,12,0),"")</f>
        <v>2023年製</v>
      </c>
      <c r="AY337" s="134">
        <f>VLOOKUP(B:B,在庫!B:K,10,0)</f>
        <v>2</v>
      </c>
      <c r="AZ337" s="244">
        <f>VLOOKUP(AL:AL,[1]GOODYEAR!$B:$AH,32,0)</f>
        <v>604421507</v>
      </c>
      <c r="BA337" s="244">
        <f>VLOOKUP(AL:AL,[1]GOODYEAR!$B:$AH,33,0)</f>
        <v>604421523</v>
      </c>
      <c r="BC337" s="11" t="s">
        <v>2055</v>
      </c>
    </row>
    <row r="338" spans="1:55" s="11" customFormat="1" ht="19.5" customHeight="1">
      <c r="A338" s="11">
        <f t="shared" si="103"/>
        <v>1</v>
      </c>
      <c r="B338" s="249">
        <f t="shared" si="104"/>
        <v>1956016130608</v>
      </c>
      <c r="C338" s="243">
        <f>VLOOKUP(B:B,[1]GOODYEAR!$B:$K,9,0)</f>
        <v>54</v>
      </c>
      <c r="D338" s="11" t="s">
        <v>5341</v>
      </c>
      <c r="E338" s="11" t="s">
        <v>639</v>
      </c>
      <c r="F338" s="310" t="s">
        <v>7075</v>
      </c>
      <c r="G338" s="134"/>
      <c r="H338" s="132"/>
      <c r="I338" s="243">
        <f>VLOOKUP(B:B,[1]GOODYEAR!$B:$K,10,0)</f>
        <v>87</v>
      </c>
      <c r="J338" s="132" t="s">
        <v>12</v>
      </c>
      <c r="K338" s="133" t="s">
        <v>1976</v>
      </c>
      <c r="L338" s="133">
        <v>6</v>
      </c>
      <c r="M338" s="135" t="s">
        <v>3998</v>
      </c>
      <c r="N338" s="236" t="s">
        <v>2409</v>
      </c>
      <c r="O338" s="236">
        <v>0</v>
      </c>
      <c r="P338" s="237">
        <v>12400</v>
      </c>
      <c r="Q338" s="238">
        <f t="shared" si="105"/>
        <v>10795.454545454544</v>
      </c>
      <c r="R338" s="144">
        <f t="shared" si="106"/>
        <v>0.36269473684210518</v>
      </c>
      <c r="S338" s="197">
        <v>1074476043</v>
      </c>
      <c r="T338" s="304" t="s">
        <v>8129</v>
      </c>
      <c r="U338" s="194">
        <f t="shared" si="102"/>
        <v>12400</v>
      </c>
      <c r="W338" s="239">
        <v>12400</v>
      </c>
      <c r="X338" s="136">
        <f t="shared" si="107"/>
        <v>6880</v>
      </c>
      <c r="Y338" s="240">
        <f t="shared" si="108"/>
        <v>10795.454545454544</v>
      </c>
      <c r="Z338" s="142">
        <f t="shared" si="109"/>
        <v>7.7258064516128933E-2</v>
      </c>
      <c r="AA338" s="137">
        <f t="shared" si="110"/>
        <v>0.36269473684210518</v>
      </c>
      <c r="AB338" s="145"/>
      <c r="AC338" s="189">
        <f t="shared" si="117"/>
        <v>12156</v>
      </c>
      <c r="AD338" s="187">
        <f t="shared" si="118"/>
        <v>13358</v>
      </c>
      <c r="AE338" s="129">
        <f t="shared" si="111"/>
        <v>1202.22</v>
      </c>
      <c r="AF338" s="130">
        <f t="shared" si="112"/>
        <v>244.22000000000003</v>
      </c>
      <c r="AG338" s="131">
        <f t="shared" si="113"/>
        <v>1.8282677047462198E-2</v>
      </c>
      <c r="AH338" s="138">
        <f t="shared" si="114"/>
        <v>958</v>
      </c>
      <c r="AI338" s="139">
        <f t="shared" si="115"/>
        <v>7.1717322952537799E-2</v>
      </c>
      <c r="AJ338" s="139">
        <f t="shared" si="116"/>
        <v>0.34441205979464296</v>
      </c>
      <c r="AL338" s="197">
        <v>1956016130608</v>
      </c>
      <c r="AM338" s="197">
        <v>4992496152911</v>
      </c>
      <c r="AN338" s="197" t="s">
        <v>3785</v>
      </c>
      <c r="AO338" s="241" t="s">
        <v>860</v>
      </c>
      <c r="AP338" s="242" t="s">
        <v>1356</v>
      </c>
      <c r="AQ338" s="242" t="s">
        <v>46</v>
      </c>
      <c r="AR338" s="242">
        <v>19100</v>
      </c>
      <c r="AS338" s="243">
        <f>VLOOKUP(B:B,[1]GOODYEAR!$B:$K,8,0)</f>
        <v>6880</v>
      </c>
      <c r="AT338" s="243">
        <v>525</v>
      </c>
      <c r="AU338" s="211" t="s">
        <v>3956</v>
      </c>
      <c r="AV338" s="197" t="s">
        <v>5791</v>
      </c>
      <c r="AW338" s="134" t="str">
        <f>IFERROR(VLOOKUP(AV:AV,Q商品!B:E,4,0),"")</f>
        <v>2023年製 EfficientGrip RVF02 195/60R16 89H サマータイヤ 翌営業日発送</v>
      </c>
      <c r="AX338" s="134" t="str">
        <f>IFERROR(VLOOKUP(B:B,在庫!B:M,12,0),"")</f>
        <v>2023年製</v>
      </c>
      <c r="AY338" s="134">
        <f>VLOOKUP(B:B,在庫!B:K,10,0)</f>
        <v>4</v>
      </c>
      <c r="AZ338" s="244">
        <f>VLOOKUP(AL:AL,[1]GOODYEAR!$B:$AH,32,0)</f>
        <v>604421506</v>
      </c>
      <c r="BA338" s="244">
        <f>VLOOKUP(AL:AL,[1]GOODYEAR!$B:$AH,33,0)</f>
        <v>604421522</v>
      </c>
      <c r="BC338" s="11" t="s">
        <v>2055</v>
      </c>
    </row>
    <row r="339" spans="1:55" s="11" customFormat="1" ht="19.5" customHeight="1">
      <c r="A339" s="11">
        <f t="shared" si="103"/>
        <v>1</v>
      </c>
      <c r="B339" s="249">
        <f t="shared" si="104"/>
        <v>2055516130602</v>
      </c>
      <c r="C339" s="243">
        <f>VLOOKUP(B:B,[1]GOODYEAR!$B:$K,9,0)</f>
        <v>10</v>
      </c>
      <c r="D339" s="11" t="s">
        <v>5341</v>
      </c>
      <c r="E339" s="11" t="s">
        <v>645</v>
      </c>
      <c r="F339" s="310" t="s">
        <v>7076</v>
      </c>
      <c r="G339" s="134"/>
      <c r="H339" s="132"/>
      <c r="I339" s="243">
        <f>VLOOKUP(B:B,[1]GOODYEAR!$B:$K,10,0)</f>
        <v>6</v>
      </c>
      <c r="J339" s="132" t="s">
        <v>12</v>
      </c>
      <c r="K339" s="133" t="s">
        <v>1976</v>
      </c>
      <c r="L339" s="133">
        <v>7</v>
      </c>
      <c r="M339" s="135" t="s">
        <v>3998</v>
      </c>
      <c r="N339" s="236" t="s">
        <v>3422</v>
      </c>
      <c r="O339" s="236">
        <v>0</v>
      </c>
      <c r="P339" s="237">
        <v>14800</v>
      </c>
      <c r="Q339" s="238">
        <f t="shared" si="105"/>
        <v>12977.272727272726</v>
      </c>
      <c r="R339" s="144">
        <f t="shared" si="106"/>
        <v>0.32651488616462343</v>
      </c>
      <c r="S339" s="197">
        <v>1074476036</v>
      </c>
      <c r="T339" s="303" t="s">
        <v>8130</v>
      </c>
      <c r="U339" s="194">
        <f t="shared" si="102"/>
        <v>14800</v>
      </c>
      <c r="W339" s="239">
        <v>14800</v>
      </c>
      <c r="X339" s="136">
        <f t="shared" si="107"/>
        <v>8740</v>
      </c>
      <c r="Y339" s="240">
        <f t="shared" si="108"/>
        <v>12977.272727272726</v>
      </c>
      <c r="Z339" s="142">
        <f t="shared" si="109"/>
        <v>7.7229729729729746E-2</v>
      </c>
      <c r="AA339" s="137">
        <f t="shared" si="110"/>
        <v>0.32651488616462343</v>
      </c>
      <c r="AB339" s="145"/>
      <c r="AC339" s="189">
        <f t="shared" si="117"/>
        <v>14509</v>
      </c>
      <c r="AD339" s="187">
        <f t="shared" si="118"/>
        <v>15943</v>
      </c>
      <c r="AE339" s="129">
        <f t="shared" si="111"/>
        <v>1434.87</v>
      </c>
      <c r="AF339" s="130">
        <f t="shared" si="112"/>
        <v>291.86999999999989</v>
      </c>
      <c r="AG339" s="131">
        <f t="shared" si="113"/>
        <v>1.8307094022454989E-2</v>
      </c>
      <c r="AH339" s="138">
        <f t="shared" si="114"/>
        <v>1143</v>
      </c>
      <c r="AI339" s="139">
        <f t="shared" si="115"/>
        <v>7.1692905977545004E-2</v>
      </c>
      <c r="AJ339" s="139">
        <f t="shared" si="116"/>
        <v>0.30820779214216842</v>
      </c>
      <c r="AL339" s="197">
        <v>2055516130602</v>
      </c>
      <c r="AM339" s="197">
        <v>4992496153024</v>
      </c>
      <c r="AN339" s="197" t="s">
        <v>3786</v>
      </c>
      <c r="AO339" s="241" t="s">
        <v>860</v>
      </c>
      <c r="AP339" s="242" t="s">
        <v>682</v>
      </c>
      <c r="AQ339" s="242" t="s">
        <v>35</v>
      </c>
      <c r="AR339" s="242">
        <v>22900</v>
      </c>
      <c r="AS339" s="243">
        <f>VLOOKUP(B:B,[1]GOODYEAR!$B:$K,8,0)</f>
        <v>8740</v>
      </c>
      <c r="AT339" s="243">
        <v>525</v>
      </c>
      <c r="AU339" s="211" t="s">
        <v>3956</v>
      </c>
      <c r="AV339" s="197" t="s">
        <v>5793</v>
      </c>
      <c r="AW339" s="134" t="str">
        <f>IFERROR(VLOOKUP(AV:AV,Q商品!B:E,4,0),"")</f>
        <v>2023年製 EfficientGrip RVF02 205/55R16 94V XL サマータイヤ 翌営業日発送</v>
      </c>
      <c r="AX339" s="134" t="str">
        <f>IFERROR(VLOOKUP(B:B,在庫!B:M,12,0),"")</f>
        <v>2023年製</v>
      </c>
      <c r="AY339" s="134">
        <f>VLOOKUP(B:B,在庫!B:K,10,0)</f>
        <v>2</v>
      </c>
      <c r="AZ339" s="244">
        <f>VLOOKUP(AL:AL,[1]GOODYEAR!$B:$AH,32,0)</f>
        <v>604421504</v>
      </c>
      <c r="BA339" s="244">
        <f>VLOOKUP(AL:AL,[1]GOODYEAR!$B:$AH,33,0)</f>
        <v>604421520</v>
      </c>
      <c r="BC339" s="11" t="s">
        <v>2055</v>
      </c>
    </row>
    <row r="340" spans="1:55" s="11" customFormat="1" ht="19.5" customHeight="1">
      <c r="A340" s="11">
        <f t="shared" si="103"/>
        <v>1</v>
      </c>
      <c r="B340" s="249">
        <f t="shared" si="104"/>
        <v>2056016130604</v>
      </c>
      <c r="C340" s="243">
        <f>VLOOKUP(B:B,[1]GOODYEAR!$B:$K,9,0)</f>
        <v>87</v>
      </c>
      <c r="D340" s="11" t="s">
        <v>5341</v>
      </c>
      <c r="E340" s="11" t="s">
        <v>635</v>
      </c>
      <c r="F340" s="310" t="s">
        <v>7077</v>
      </c>
      <c r="G340" s="134"/>
      <c r="H340" s="132"/>
      <c r="I340" s="243">
        <f>VLOOKUP(B:B,[1]GOODYEAR!$B:$K,10,0)</f>
        <v>214</v>
      </c>
      <c r="J340" s="132">
        <v>2139</v>
      </c>
      <c r="K340" s="133" t="s">
        <v>1976</v>
      </c>
      <c r="L340" s="133">
        <v>8</v>
      </c>
      <c r="M340" s="135" t="s">
        <v>3998</v>
      </c>
      <c r="N340" s="236" t="s">
        <v>2450</v>
      </c>
      <c r="O340" s="236">
        <v>0</v>
      </c>
      <c r="P340" s="237">
        <v>12800</v>
      </c>
      <c r="Q340" s="238">
        <f t="shared" si="105"/>
        <v>10681.81818181818</v>
      </c>
      <c r="R340" s="144">
        <f t="shared" si="106"/>
        <v>0.3109787234042552</v>
      </c>
      <c r="S340" s="197">
        <v>1074476046</v>
      </c>
      <c r="T340" s="303" t="s">
        <v>8131</v>
      </c>
      <c r="U340" s="194">
        <f t="shared" si="102"/>
        <v>12800</v>
      </c>
      <c r="W340" s="239">
        <v>12800</v>
      </c>
      <c r="X340" s="136">
        <f t="shared" si="107"/>
        <v>7360</v>
      </c>
      <c r="Y340" s="240">
        <f t="shared" si="108"/>
        <v>10681.81818181818</v>
      </c>
      <c r="Z340" s="142">
        <f t="shared" si="109"/>
        <v>7.7343750000000044E-2</v>
      </c>
      <c r="AA340" s="137">
        <f t="shared" si="110"/>
        <v>0.3109787234042552</v>
      </c>
      <c r="AB340" s="145"/>
      <c r="AC340" s="189">
        <f t="shared" si="117"/>
        <v>12549</v>
      </c>
      <c r="AD340" s="187">
        <f t="shared" si="118"/>
        <v>13790</v>
      </c>
      <c r="AE340" s="129">
        <f t="shared" si="111"/>
        <v>1241.0999999999999</v>
      </c>
      <c r="AF340" s="130">
        <f t="shared" si="112"/>
        <v>251.09999999999991</v>
      </c>
      <c r="AG340" s="131">
        <f t="shared" si="113"/>
        <v>1.8208846990572871E-2</v>
      </c>
      <c r="AH340" s="138">
        <f t="shared" si="114"/>
        <v>990</v>
      </c>
      <c r="AI340" s="139">
        <f t="shared" si="115"/>
        <v>7.1791153009427122E-2</v>
      </c>
      <c r="AJ340" s="139">
        <f t="shared" si="116"/>
        <v>0.29276987641368235</v>
      </c>
      <c r="AL340" s="197">
        <v>2056016130604</v>
      </c>
      <c r="AM340" s="197">
        <v>4992496152867</v>
      </c>
      <c r="AN340" s="197" t="s">
        <v>3787</v>
      </c>
      <c r="AO340" s="241" t="s">
        <v>860</v>
      </c>
      <c r="AP340" s="242" t="s">
        <v>1357</v>
      </c>
      <c r="AQ340" s="242" t="s">
        <v>47</v>
      </c>
      <c r="AR340" s="242">
        <v>20000</v>
      </c>
      <c r="AS340" s="243">
        <f>VLOOKUP(B:B,[1]GOODYEAR!$B:$K,8,0)</f>
        <v>7360</v>
      </c>
      <c r="AT340" s="243">
        <v>1050</v>
      </c>
      <c r="AU340" s="211" t="s">
        <v>3956</v>
      </c>
      <c r="AV340" s="197" t="s">
        <v>5795</v>
      </c>
      <c r="AW340" s="134" t="str">
        <f>IFERROR(VLOOKUP(AV:AV,Q商品!B:E,4,0),"")</f>
        <v>2023年製 EfficientGrip RVF02 205/60R16 92V サマータイヤ 翌営業日発送</v>
      </c>
      <c r="AX340" s="134" t="str">
        <f>IFERROR(VLOOKUP(B:B,在庫!B:M,12,0),"")</f>
        <v>2023年製</v>
      </c>
      <c r="AY340" s="134">
        <f>VLOOKUP(B:B,在庫!B:K,10,0)</f>
        <v>3</v>
      </c>
      <c r="AZ340" s="244">
        <f>VLOOKUP(AL:AL,[1]GOODYEAR!$B:$AH,32,0)</f>
        <v>604421505</v>
      </c>
      <c r="BA340" s="244">
        <f>VLOOKUP(AL:AL,[1]GOODYEAR!$B:$AH,33,0)</f>
        <v>604421521</v>
      </c>
      <c r="BC340" s="11" t="s">
        <v>2055</v>
      </c>
    </row>
    <row r="341" spans="1:55" s="11" customFormat="1" ht="19.5" customHeight="1">
      <c r="A341" s="11">
        <f t="shared" si="103"/>
        <v>1</v>
      </c>
      <c r="B341" s="249">
        <f t="shared" si="104"/>
        <v>2055017130606</v>
      </c>
      <c r="C341" s="243">
        <f>VLOOKUP(B:B,[1]GOODYEAR!$B:$K,9,0)</f>
        <v>8</v>
      </c>
      <c r="D341" s="11" t="s">
        <v>5341</v>
      </c>
      <c r="E341" s="11" t="s">
        <v>638</v>
      </c>
      <c r="F341" s="160" t="s">
        <v>7078</v>
      </c>
      <c r="G341" s="134"/>
      <c r="H341" s="132"/>
      <c r="I341" s="243">
        <f>VLOOKUP(B:B,[1]GOODYEAR!$B:$K,10,0)</f>
        <v>8</v>
      </c>
      <c r="J341" s="132" t="s">
        <v>12</v>
      </c>
      <c r="K341" s="133" t="s">
        <v>1976</v>
      </c>
      <c r="L341" s="133">
        <v>9</v>
      </c>
      <c r="M341" s="135" t="s">
        <v>3998</v>
      </c>
      <c r="N341" s="236" t="s">
        <v>2459</v>
      </c>
      <c r="O341" s="236">
        <v>0</v>
      </c>
      <c r="P341" s="237">
        <v>17400</v>
      </c>
      <c r="Q341" s="238">
        <f t="shared" si="105"/>
        <v>15340.90909090909</v>
      </c>
      <c r="R341" s="144">
        <f t="shared" si="106"/>
        <v>0.30121481481481477</v>
      </c>
      <c r="S341" s="197">
        <v>1074476045</v>
      </c>
      <c r="T341" s="304" t="s">
        <v>8132</v>
      </c>
      <c r="U341" s="194">
        <f t="shared" si="102"/>
        <v>17400</v>
      </c>
      <c r="W341" s="239">
        <v>17400</v>
      </c>
      <c r="X341" s="136">
        <f t="shared" si="107"/>
        <v>10720</v>
      </c>
      <c r="Y341" s="240">
        <f t="shared" si="108"/>
        <v>15340.90909090909</v>
      </c>
      <c r="Z341" s="142">
        <f t="shared" si="109"/>
        <v>7.7298850574712752E-2</v>
      </c>
      <c r="AA341" s="137">
        <f t="shared" si="110"/>
        <v>0.30121481481481477</v>
      </c>
      <c r="AB341" s="145"/>
      <c r="AC341" s="189">
        <f t="shared" si="117"/>
        <v>17058</v>
      </c>
      <c r="AD341" s="187">
        <f t="shared" si="118"/>
        <v>18745</v>
      </c>
      <c r="AE341" s="129">
        <f t="shared" si="111"/>
        <v>1687.05</v>
      </c>
      <c r="AF341" s="130">
        <f t="shared" si="112"/>
        <v>342.04999999999995</v>
      </c>
      <c r="AG341" s="131">
        <f t="shared" si="113"/>
        <v>1.8247532675380099E-2</v>
      </c>
      <c r="AH341" s="138">
        <f t="shared" si="114"/>
        <v>1345</v>
      </c>
      <c r="AI341" s="139">
        <f t="shared" si="115"/>
        <v>7.1752467324619901E-2</v>
      </c>
      <c r="AJ341" s="139">
        <f t="shared" si="116"/>
        <v>0.28296728213943467</v>
      </c>
      <c r="AL341" s="197">
        <v>2055017130606</v>
      </c>
      <c r="AM341" s="197">
        <v>4992496153079</v>
      </c>
      <c r="AN341" s="197" t="s">
        <v>3788</v>
      </c>
      <c r="AO341" s="241" t="s">
        <v>860</v>
      </c>
      <c r="AP341" s="242" t="s">
        <v>1212</v>
      </c>
      <c r="AQ341" s="242" t="s">
        <v>64</v>
      </c>
      <c r="AR341" s="242">
        <v>27300</v>
      </c>
      <c r="AS341" s="243">
        <f>VLOOKUP(B:B,[1]GOODYEAR!$B:$K,8,0)</f>
        <v>10720</v>
      </c>
      <c r="AT341" s="243">
        <v>525</v>
      </c>
      <c r="AU341" s="211" t="s">
        <v>3956</v>
      </c>
      <c r="AV341" s="197" t="s">
        <v>5797</v>
      </c>
      <c r="AW341" s="134" t="str">
        <f>IFERROR(VLOOKUP(AV:AV,Q商品!B:E,4,0),"")</f>
        <v>2023年製 EfficientGrip RVF02 205/50R17 93V XL サマータイヤ 翌営業日発送</v>
      </c>
      <c r="AX341" s="134" t="str">
        <f>IFERROR(VLOOKUP(B:B,在庫!B:M,12,0),"")</f>
        <v>2023年製</v>
      </c>
      <c r="AY341" s="134">
        <f>VLOOKUP(B:B,在庫!B:K,10,0)</f>
        <v>2</v>
      </c>
      <c r="AZ341" s="244">
        <f>VLOOKUP(AL:AL,[1]GOODYEAR!$B:$AH,32,0)</f>
        <v>604421510</v>
      </c>
      <c r="BA341" s="244">
        <f>VLOOKUP(AL:AL,[1]GOODYEAR!$B:$AH,33,0)</f>
        <v>604421526</v>
      </c>
      <c r="BC341" s="11" t="s">
        <v>2055</v>
      </c>
    </row>
    <row r="342" spans="1:55" s="11" customFormat="1" ht="19.5" customHeight="1">
      <c r="A342" s="11">
        <f t="shared" si="103"/>
        <v>1</v>
      </c>
      <c r="B342" s="249">
        <f t="shared" si="104"/>
        <v>2155517130608</v>
      </c>
      <c r="C342" s="243">
        <f>VLOOKUP(B:B,[1]GOODYEAR!$B:$K,9,0)</f>
        <v>11</v>
      </c>
      <c r="D342" s="11" t="s">
        <v>5341</v>
      </c>
      <c r="E342" s="11" t="s">
        <v>646</v>
      </c>
      <c r="F342" s="160" t="s">
        <v>7079</v>
      </c>
      <c r="G342" s="134"/>
      <c r="H342" s="132"/>
      <c r="I342" s="243">
        <f>VLOOKUP(B:B,[1]GOODYEAR!$B:$K,10,0)</f>
        <v>51</v>
      </c>
      <c r="J342" s="132" t="s">
        <v>12</v>
      </c>
      <c r="K342" s="133" t="s">
        <v>1976</v>
      </c>
      <c r="L342" s="133">
        <v>10</v>
      </c>
      <c r="M342" s="135" t="s">
        <v>3998</v>
      </c>
      <c r="N342" s="236" t="s">
        <v>4017</v>
      </c>
      <c r="O342" s="236">
        <v>0</v>
      </c>
      <c r="P342" s="237">
        <v>16390</v>
      </c>
      <c r="Q342" s="238">
        <f t="shared" si="105"/>
        <v>13945.454545454544</v>
      </c>
      <c r="R342" s="144">
        <f t="shared" si="106"/>
        <v>0.33168187744458927</v>
      </c>
      <c r="S342" s="197">
        <v>1074476035</v>
      </c>
      <c r="T342" s="305" t="s">
        <v>8133</v>
      </c>
      <c r="U342" s="194">
        <f t="shared" si="102"/>
        <v>16390</v>
      </c>
      <c r="W342" s="239">
        <v>16390</v>
      </c>
      <c r="X342" s="136">
        <f t="shared" si="107"/>
        <v>9320</v>
      </c>
      <c r="Y342" s="240">
        <f t="shared" si="108"/>
        <v>13945.454545454544</v>
      </c>
      <c r="Z342" s="142">
        <f t="shared" si="109"/>
        <v>7.7303233679072658E-2</v>
      </c>
      <c r="AA342" s="137">
        <f t="shared" si="110"/>
        <v>0.33168187744458927</v>
      </c>
      <c r="AB342" s="145"/>
      <c r="AC342" s="189">
        <f t="shared" si="117"/>
        <v>16068</v>
      </c>
      <c r="AD342" s="187">
        <f t="shared" si="118"/>
        <v>17657</v>
      </c>
      <c r="AE342" s="129">
        <f t="shared" si="111"/>
        <v>1589.1299999999999</v>
      </c>
      <c r="AF342" s="130">
        <f t="shared" si="112"/>
        <v>322.12999999999988</v>
      </c>
      <c r="AG342" s="131">
        <f t="shared" si="113"/>
        <v>1.8243756017443501E-2</v>
      </c>
      <c r="AH342" s="138">
        <f t="shared" si="114"/>
        <v>1267</v>
      </c>
      <c r="AI342" s="139">
        <f t="shared" si="115"/>
        <v>7.1756243982556492E-2</v>
      </c>
      <c r="AJ342" s="139">
        <f t="shared" si="116"/>
        <v>0.31343812142714578</v>
      </c>
      <c r="AL342" s="197">
        <v>2155517130608</v>
      </c>
      <c r="AM342" s="197">
        <v>4992496152942</v>
      </c>
      <c r="AN342" s="197" t="s">
        <v>3789</v>
      </c>
      <c r="AO342" s="241" t="s">
        <v>860</v>
      </c>
      <c r="AP342" s="242" t="s">
        <v>1358</v>
      </c>
      <c r="AQ342" s="242" t="s">
        <v>66</v>
      </c>
      <c r="AR342" s="242">
        <v>25800</v>
      </c>
      <c r="AS342" s="243">
        <f>VLOOKUP(B:B,[1]GOODYEAR!$B:$K,8,0)</f>
        <v>9320</v>
      </c>
      <c r="AT342" s="243">
        <v>1050</v>
      </c>
      <c r="AU342" s="211" t="s">
        <v>3956</v>
      </c>
      <c r="AV342" s="197" t="s">
        <v>5799</v>
      </c>
      <c r="AW342" s="134" t="str">
        <f>IFERROR(VLOOKUP(AV:AV,Q商品!B:E,4,0),"")</f>
        <v>2023年製 EfficientGrip RVF02 215/55R17 98V XL サマータイヤ 翌営業日発送</v>
      </c>
      <c r="AX342" s="134" t="str">
        <f>IFERROR(VLOOKUP(B:B,在庫!B:M,12,0),"")</f>
        <v>2023年製</v>
      </c>
      <c r="AY342" s="134">
        <f>VLOOKUP(B:B,在庫!B:K,10,0)</f>
        <v>5</v>
      </c>
      <c r="AZ342" s="244">
        <f>VLOOKUP(AL:AL,[1]GOODYEAR!$B:$AH,32,0)</f>
        <v>604421508</v>
      </c>
      <c r="BA342" s="244">
        <f>VLOOKUP(AL:AL,[1]GOODYEAR!$B:$AH,33,0)</f>
        <v>604421524</v>
      </c>
      <c r="BC342" s="11" t="s">
        <v>2055</v>
      </c>
    </row>
    <row r="343" spans="1:55" s="11" customFormat="1" ht="19.5" customHeight="1">
      <c r="A343" s="11">
        <f t="shared" si="103"/>
        <v>1</v>
      </c>
      <c r="B343" s="249">
        <f t="shared" si="104"/>
        <v>2156017130600</v>
      </c>
      <c r="C343" s="243">
        <f>VLOOKUP(B:B,[1]GOODYEAR!$B:$K,9,0)</f>
        <v>31</v>
      </c>
      <c r="D343" s="11" t="s">
        <v>5341</v>
      </c>
      <c r="E343" s="11" t="s">
        <v>641</v>
      </c>
      <c r="F343" s="160" t="s">
        <v>7080</v>
      </c>
      <c r="G343" s="134"/>
      <c r="H343" s="177"/>
      <c r="I343" s="243">
        <f>VLOOKUP(B:B,[1]GOODYEAR!$B:$K,10,0)</f>
        <v>59</v>
      </c>
      <c r="J343" s="177">
        <v>2139</v>
      </c>
      <c r="K343" s="133" t="s">
        <v>1976</v>
      </c>
      <c r="L343" s="133">
        <v>11</v>
      </c>
      <c r="M343" s="135" t="s">
        <v>3998</v>
      </c>
      <c r="N343" s="236" t="s">
        <v>3422</v>
      </c>
      <c r="O343" s="236" t="s">
        <v>2015</v>
      </c>
      <c r="P343" s="237">
        <v>14800</v>
      </c>
      <c r="Q343" s="238">
        <f t="shared" si="105"/>
        <v>12499.999999999998</v>
      </c>
      <c r="R343" s="144">
        <f t="shared" si="106"/>
        <v>0.29359999999999992</v>
      </c>
      <c r="S343" s="197">
        <v>1074476040</v>
      </c>
      <c r="T343" s="304" t="s">
        <v>8134</v>
      </c>
      <c r="U343" s="194">
        <f t="shared" si="102"/>
        <v>14800</v>
      </c>
      <c r="W343" s="239">
        <v>14800</v>
      </c>
      <c r="X343" s="136">
        <f t="shared" si="107"/>
        <v>8830</v>
      </c>
      <c r="Y343" s="240">
        <f t="shared" si="108"/>
        <v>12499.999999999998</v>
      </c>
      <c r="Z343" s="142">
        <f t="shared" si="109"/>
        <v>7.7229729729729746E-2</v>
      </c>
      <c r="AA343" s="137">
        <f t="shared" si="110"/>
        <v>0.29359999999999992</v>
      </c>
      <c r="AB343" s="145"/>
      <c r="AC343" s="189">
        <f t="shared" si="117"/>
        <v>14509</v>
      </c>
      <c r="AD343" s="187">
        <f t="shared" si="118"/>
        <v>15943</v>
      </c>
      <c r="AE343" s="129">
        <f t="shared" si="111"/>
        <v>1434.87</v>
      </c>
      <c r="AF343" s="130">
        <f t="shared" si="112"/>
        <v>291.86999999999989</v>
      </c>
      <c r="AG343" s="131">
        <f t="shared" si="113"/>
        <v>1.8307094022454989E-2</v>
      </c>
      <c r="AH343" s="138">
        <f t="shared" si="114"/>
        <v>1143</v>
      </c>
      <c r="AI343" s="139">
        <f t="shared" si="115"/>
        <v>7.1692905977545004E-2</v>
      </c>
      <c r="AJ343" s="139">
        <f t="shared" si="116"/>
        <v>0.27529290597754491</v>
      </c>
      <c r="AL343" s="197">
        <v>2156017130600</v>
      </c>
      <c r="AM343" s="197">
        <v>4992496152904</v>
      </c>
      <c r="AN343" s="197" t="s">
        <v>3790</v>
      </c>
      <c r="AO343" s="241" t="s">
        <v>860</v>
      </c>
      <c r="AP343" s="242" t="s">
        <v>1359</v>
      </c>
      <c r="AQ343" s="242" t="s">
        <v>67</v>
      </c>
      <c r="AR343" s="242">
        <v>23200</v>
      </c>
      <c r="AS343" s="243">
        <v>8830</v>
      </c>
      <c r="AT343" s="243">
        <v>1050</v>
      </c>
      <c r="AU343" s="211" t="s">
        <v>3956</v>
      </c>
      <c r="AV343" s="197" t="s">
        <v>5801</v>
      </c>
      <c r="AW343" s="134" t="str">
        <f>IFERROR(VLOOKUP(AV:AV,Q商品!B:E,4,0),"")</f>
        <v>2023年製 EfficientGrip RVF02 215/60R17 100H XL サマータイヤ 翌営業日発送</v>
      </c>
      <c r="AX343" s="134" t="str">
        <f>IFERROR(VLOOKUP(B:B,在庫!B:M,12,0),"")</f>
        <v>2023年製</v>
      </c>
      <c r="AY343" s="134">
        <f>VLOOKUP(B:B,在庫!B:K,10,0)</f>
        <v>4</v>
      </c>
      <c r="AZ343" s="244">
        <v>604421509</v>
      </c>
      <c r="BA343" s="244">
        <v>604421525</v>
      </c>
      <c r="BC343" s="11" t="s">
        <v>2055</v>
      </c>
    </row>
    <row r="344" spans="1:55" s="11" customFormat="1" ht="19.5" customHeight="1">
      <c r="A344" s="11">
        <f t="shared" si="103"/>
        <v>1</v>
      </c>
      <c r="B344" s="249">
        <f t="shared" si="104"/>
        <v>2256017130607</v>
      </c>
      <c r="C344" s="243">
        <f>VLOOKUP(B:B,[1]GOODYEAR!$B:$K,9,0)</f>
        <v>34</v>
      </c>
      <c r="D344" s="11" t="s">
        <v>5341</v>
      </c>
      <c r="E344" s="11" t="s">
        <v>648</v>
      </c>
      <c r="F344" s="160" t="s">
        <v>7081</v>
      </c>
      <c r="G344" s="134"/>
      <c r="H344" s="177"/>
      <c r="I344" s="243">
        <f>VLOOKUP(B:B,[1]GOODYEAR!$B:$K,10,0)</f>
        <v>44</v>
      </c>
      <c r="J344" s="177" t="s">
        <v>12</v>
      </c>
      <c r="K344" s="133" t="s">
        <v>1976</v>
      </c>
      <c r="L344" s="133">
        <v>12</v>
      </c>
      <c r="M344" s="135" t="s">
        <v>3998</v>
      </c>
      <c r="N344" s="236" t="s">
        <v>4018</v>
      </c>
      <c r="O344" s="236">
        <v>0</v>
      </c>
      <c r="P344" s="237">
        <v>15099</v>
      </c>
      <c r="Q344" s="238">
        <f t="shared" si="105"/>
        <v>12771.81818181818</v>
      </c>
      <c r="R344" s="144">
        <f t="shared" si="106"/>
        <v>0.30237027546444578</v>
      </c>
      <c r="S344" s="197">
        <v>1074476033</v>
      </c>
      <c r="T344" s="304" t="s">
        <v>8135</v>
      </c>
      <c r="U344" s="194">
        <f t="shared" si="102"/>
        <v>15099</v>
      </c>
      <c r="W344" s="239">
        <v>15099</v>
      </c>
      <c r="X344" s="136">
        <f t="shared" si="107"/>
        <v>8910</v>
      </c>
      <c r="Y344" s="240">
        <f t="shared" si="108"/>
        <v>12771.81818181818</v>
      </c>
      <c r="Z344" s="142">
        <f t="shared" si="109"/>
        <v>7.7223657195840678E-2</v>
      </c>
      <c r="AA344" s="137">
        <f t="shared" si="110"/>
        <v>0.30237027546444578</v>
      </c>
      <c r="AB344" s="145"/>
      <c r="AC344" s="189">
        <f t="shared" si="117"/>
        <v>14802</v>
      </c>
      <c r="AD344" s="187">
        <f t="shared" si="118"/>
        <v>16265</v>
      </c>
      <c r="AE344" s="129">
        <f t="shared" si="111"/>
        <v>1463.85</v>
      </c>
      <c r="AF344" s="130">
        <f t="shared" si="112"/>
        <v>297.84999999999991</v>
      </c>
      <c r="AG344" s="131">
        <f t="shared" si="113"/>
        <v>1.8312327082692894E-2</v>
      </c>
      <c r="AH344" s="138">
        <f t="shared" si="114"/>
        <v>1166</v>
      </c>
      <c r="AI344" s="139">
        <f t="shared" si="115"/>
        <v>7.1687672917307099E-2</v>
      </c>
      <c r="AJ344" s="139">
        <f t="shared" si="116"/>
        <v>0.28405794838175291</v>
      </c>
      <c r="AL344" s="197">
        <v>2256017130607</v>
      </c>
      <c r="AM344" s="197">
        <v>4992496152973</v>
      </c>
      <c r="AN344" s="197" t="s">
        <v>3791</v>
      </c>
      <c r="AO344" s="241" t="s">
        <v>860</v>
      </c>
      <c r="AP344" s="242" t="s">
        <v>1360</v>
      </c>
      <c r="AQ344" s="242" t="s">
        <v>68</v>
      </c>
      <c r="AR344" s="242">
        <v>24400</v>
      </c>
      <c r="AS344" s="243">
        <f>VLOOKUP(B:B,[1]GOODYEAR!$B:$K,8,0)</f>
        <v>8910</v>
      </c>
      <c r="AT344" s="243">
        <v>1050</v>
      </c>
      <c r="AU344" s="211" t="s">
        <v>3956</v>
      </c>
      <c r="AV344" s="197" t="s">
        <v>5804</v>
      </c>
      <c r="AW344" s="134" t="str">
        <f>IFERROR(VLOOKUP(AV:AV,Q商品!B:E,4,0),"")</f>
        <v>2023年製 EfficientGrip RVF02 225/60R17 99H サマータイヤ 翌営業日発送</v>
      </c>
      <c r="AX344" s="134" t="str">
        <f>IFERROR(VLOOKUP(B:B,在庫!B:M,12,0),"")</f>
        <v>2023年製</v>
      </c>
      <c r="AY344" s="134">
        <f>VLOOKUP(B:B,在庫!B:K,10,0)</f>
        <v>4</v>
      </c>
      <c r="AZ344" s="244">
        <f>VLOOKUP(AL:AL,[1]GOODYEAR!$B:$AH,32,0)</f>
        <v>604421511</v>
      </c>
      <c r="BA344" s="244">
        <f>VLOOKUP(AL:AL,[1]GOODYEAR!$B:$AH,33,0)</f>
        <v>604421527</v>
      </c>
      <c r="BC344" s="11" t="s">
        <v>2055</v>
      </c>
    </row>
    <row r="345" spans="1:55" s="11" customFormat="1" ht="19.5" customHeight="1">
      <c r="A345" s="11">
        <f t="shared" si="103"/>
        <v>1</v>
      </c>
      <c r="B345" s="249">
        <f t="shared" si="104"/>
        <v>2254518130607</v>
      </c>
      <c r="C345" s="243">
        <f>VLOOKUP(B:B,[1]GOODYEAR!$B:$K,9,0)</f>
        <v>2</v>
      </c>
      <c r="D345" s="11" t="s">
        <v>5341</v>
      </c>
      <c r="E345" s="11" t="s">
        <v>647</v>
      </c>
      <c r="F345" s="160" t="s">
        <v>7082</v>
      </c>
      <c r="G345" s="134"/>
      <c r="H345" s="177"/>
      <c r="I345" s="243">
        <f>VLOOKUP(B:B,[1]GOODYEAR!$B:$K,10,0)</f>
        <v>22</v>
      </c>
      <c r="J345" s="177" t="s">
        <v>12</v>
      </c>
      <c r="K345" s="133" t="s">
        <v>1976</v>
      </c>
      <c r="L345" s="133">
        <v>13</v>
      </c>
      <c r="M345" s="135" t="s">
        <v>3998</v>
      </c>
      <c r="N345" s="236" t="s">
        <v>3910</v>
      </c>
      <c r="O345" s="236">
        <v>0</v>
      </c>
      <c r="P345" s="237">
        <v>22600</v>
      </c>
      <c r="Q345" s="238">
        <f t="shared" si="105"/>
        <v>19590.909090909088</v>
      </c>
      <c r="R345" s="144">
        <f t="shared" si="106"/>
        <v>0.30324825986078879</v>
      </c>
      <c r="S345" s="197">
        <v>1074476034</v>
      </c>
      <c r="T345" s="304" t="s">
        <v>8136</v>
      </c>
      <c r="U345" s="194">
        <f t="shared" si="102"/>
        <v>22600</v>
      </c>
      <c r="W345" s="239">
        <v>22600</v>
      </c>
      <c r="X345" s="136">
        <f t="shared" si="107"/>
        <v>13650</v>
      </c>
      <c r="Y345" s="240">
        <f t="shared" si="108"/>
        <v>19590.909090909088</v>
      </c>
      <c r="Z345" s="142">
        <f t="shared" si="109"/>
        <v>7.7300884955752158E-2</v>
      </c>
      <c r="AA345" s="137">
        <f t="shared" si="110"/>
        <v>0.30324825986078879</v>
      </c>
      <c r="AB345" s="145"/>
      <c r="AC345" s="189">
        <f t="shared" si="117"/>
        <v>22156</v>
      </c>
      <c r="AD345" s="187">
        <f t="shared" si="118"/>
        <v>24347</v>
      </c>
      <c r="AE345" s="129">
        <f t="shared" si="111"/>
        <v>2191.23</v>
      </c>
      <c r="AF345" s="130">
        <f t="shared" si="112"/>
        <v>444.23</v>
      </c>
      <c r="AG345" s="131">
        <f t="shared" si="113"/>
        <v>1.8245779767527826E-2</v>
      </c>
      <c r="AH345" s="138">
        <f t="shared" si="114"/>
        <v>1747</v>
      </c>
      <c r="AI345" s="139">
        <f t="shared" si="115"/>
        <v>7.1754220232472174E-2</v>
      </c>
      <c r="AJ345" s="139">
        <f t="shared" si="116"/>
        <v>0.28500248009326096</v>
      </c>
      <c r="AL345" s="197">
        <v>2254518130607</v>
      </c>
      <c r="AM345" s="197">
        <v>4992496153215</v>
      </c>
      <c r="AN345" s="197" t="s">
        <v>3792</v>
      </c>
      <c r="AO345" s="241" t="s">
        <v>860</v>
      </c>
      <c r="AP345" s="242" t="s">
        <v>690</v>
      </c>
      <c r="AQ345" s="242" t="s">
        <v>40</v>
      </c>
      <c r="AR345" s="242">
        <v>34500</v>
      </c>
      <c r="AS345" s="243">
        <f>VLOOKUP(B:B,[1]GOODYEAR!$B:$K,8,0)</f>
        <v>13650</v>
      </c>
      <c r="AT345" s="243">
        <v>1050</v>
      </c>
      <c r="AU345" s="211" t="s">
        <v>3956</v>
      </c>
      <c r="AV345" s="197" t="s">
        <v>5807</v>
      </c>
      <c r="AW345" s="134" t="str">
        <f>IFERROR(VLOOKUP(AV:AV,Q商品!B:E,4,0),"")</f>
        <v>2023年製 EfficientGrip RVF02 225/45R18 95W XL サマータイヤ 翌営業日発送</v>
      </c>
      <c r="AX345" s="134" t="str">
        <f>IFERROR(VLOOKUP(B:B,在庫!B:M,12,0),"")</f>
        <v>2023年製</v>
      </c>
      <c r="AY345" s="134">
        <f>VLOOKUP(B:B,在庫!B:K,10,0)</f>
        <v>1</v>
      </c>
      <c r="AZ345" s="244">
        <f>VLOOKUP(AL:AL,[1]GOODYEAR!$B:$AH,32,0)</f>
        <v>604421512</v>
      </c>
      <c r="BA345" s="244">
        <f>VLOOKUP(AL:AL,[1]GOODYEAR!$B:$AH,33,0)</f>
        <v>604421528</v>
      </c>
      <c r="BC345" s="11" t="s">
        <v>2055</v>
      </c>
    </row>
    <row r="346" spans="1:55" s="11" customFormat="1" ht="19.5" customHeight="1">
      <c r="A346" s="11">
        <f t="shared" si="103"/>
        <v>1</v>
      </c>
      <c r="B346" s="249">
        <f t="shared" si="104"/>
        <v>2255018130609</v>
      </c>
      <c r="C346" s="243">
        <f>VLOOKUP(B:B,[1]GOODYEAR!$B:$K,9,0)</f>
        <v>35</v>
      </c>
      <c r="D346" s="11" t="s">
        <v>5341</v>
      </c>
      <c r="E346" s="11" t="s">
        <v>640</v>
      </c>
      <c r="F346" s="160" t="s">
        <v>7083</v>
      </c>
      <c r="G346" s="134"/>
      <c r="H346" s="177"/>
      <c r="I346" s="243">
        <f>VLOOKUP(B:B,[1]GOODYEAR!$B:$K,10,0)</f>
        <v>58</v>
      </c>
      <c r="J346" s="177">
        <v>2139</v>
      </c>
      <c r="K346" s="133" t="s">
        <v>1976</v>
      </c>
      <c r="L346" s="133">
        <v>14</v>
      </c>
      <c r="M346" s="135" t="s">
        <v>3998</v>
      </c>
      <c r="N346" s="236" t="s">
        <v>2423</v>
      </c>
      <c r="O346" s="236">
        <v>0</v>
      </c>
      <c r="P346" s="237">
        <v>20600</v>
      </c>
      <c r="Q346" s="238">
        <f t="shared" si="105"/>
        <v>17772.727272727272</v>
      </c>
      <c r="R346" s="144">
        <f t="shared" si="106"/>
        <v>0.26854219948849101</v>
      </c>
      <c r="S346" s="197">
        <v>1074476042</v>
      </c>
      <c r="T346" s="304" t="s">
        <v>8137</v>
      </c>
      <c r="U346" s="194">
        <f t="shared" si="102"/>
        <v>20600</v>
      </c>
      <c r="W346" s="239">
        <v>20600</v>
      </c>
      <c r="X346" s="136">
        <f t="shared" si="107"/>
        <v>13000</v>
      </c>
      <c r="Y346" s="240">
        <f t="shared" si="108"/>
        <v>17772.727272727272</v>
      </c>
      <c r="Z346" s="142">
        <f t="shared" si="109"/>
        <v>7.7330097087378702E-2</v>
      </c>
      <c r="AA346" s="137">
        <f t="shared" si="110"/>
        <v>0.26854219948849101</v>
      </c>
      <c r="AB346" s="145"/>
      <c r="AC346" s="189">
        <f t="shared" si="117"/>
        <v>20196</v>
      </c>
      <c r="AD346" s="187">
        <f t="shared" si="118"/>
        <v>22193</v>
      </c>
      <c r="AE346" s="129">
        <f t="shared" si="111"/>
        <v>1997.37</v>
      </c>
      <c r="AF346" s="130">
        <f t="shared" si="112"/>
        <v>404.36999999999989</v>
      </c>
      <c r="AG346" s="131">
        <f t="shared" si="113"/>
        <v>1.8220610102284499E-2</v>
      </c>
      <c r="AH346" s="138">
        <f t="shared" si="114"/>
        <v>1593</v>
      </c>
      <c r="AI346" s="139">
        <f t="shared" si="115"/>
        <v>7.1779389897715498E-2</v>
      </c>
      <c r="AJ346" s="139">
        <f t="shared" si="116"/>
        <v>0.25032158938620652</v>
      </c>
      <c r="AL346" s="197">
        <v>2255018130609</v>
      </c>
      <c r="AM346" s="197">
        <v>4992496152898</v>
      </c>
      <c r="AN346" s="197" t="s">
        <v>3793</v>
      </c>
      <c r="AO346" s="241" t="s">
        <v>860</v>
      </c>
      <c r="AP346" s="242" t="s">
        <v>1361</v>
      </c>
      <c r="AQ346" s="242" t="s">
        <v>80</v>
      </c>
      <c r="AR346" s="242">
        <v>32900</v>
      </c>
      <c r="AS346" s="243">
        <f>VLOOKUP(B:B,[1]GOODYEAR!$B:$K,8,0)</f>
        <v>13000</v>
      </c>
      <c r="AT346" s="243">
        <v>1050</v>
      </c>
      <c r="AU346" s="211" t="s">
        <v>3956</v>
      </c>
      <c r="AV346" s="197" t="s">
        <v>5809</v>
      </c>
      <c r="AW346" s="134" t="str">
        <f>IFERROR(VLOOKUP(AV:AV,Q商品!B:E,4,0),"")</f>
        <v>2023年製 EfficientGrip RVF02 225/50R18 99V XL サマータイヤ 翌営業日発送</v>
      </c>
      <c r="AX346" s="134" t="str">
        <f>IFERROR(VLOOKUP(B:B,在庫!B:M,12,0),"")</f>
        <v>2023年製</v>
      </c>
      <c r="AY346" s="134">
        <f>VLOOKUP(B:B,在庫!B:K,10,0)</f>
        <v>4</v>
      </c>
      <c r="AZ346" s="244">
        <f>VLOOKUP(AL:AL,[1]GOODYEAR!$B:$AH,32,0)</f>
        <v>604421514</v>
      </c>
      <c r="BA346" s="244">
        <f>VLOOKUP(AL:AL,[1]GOODYEAR!$B:$AH,33,0)</f>
        <v>604421530</v>
      </c>
      <c r="BC346" s="11" t="s">
        <v>2055</v>
      </c>
    </row>
    <row r="347" spans="1:55" s="11" customFormat="1" ht="19.5" customHeight="1">
      <c r="A347" s="11">
        <f t="shared" si="103"/>
        <v>1</v>
      </c>
      <c r="B347" s="249">
        <f t="shared" si="104"/>
        <v>2355018130606</v>
      </c>
      <c r="C347" s="243">
        <f>VLOOKUP(B:B,[1]GOODYEAR!$B:$K,9,0)</f>
        <v>46</v>
      </c>
      <c r="D347" s="11" t="s">
        <v>5341</v>
      </c>
      <c r="E347" s="11" t="s">
        <v>649</v>
      </c>
      <c r="F347" s="160" t="s">
        <v>7084</v>
      </c>
      <c r="G347" s="134"/>
      <c r="H347" s="177"/>
      <c r="I347" s="243">
        <f>VLOOKUP(B:B,[1]GOODYEAR!$B:$K,10,0)</f>
        <v>80</v>
      </c>
      <c r="J347" s="177" t="s">
        <v>12</v>
      </c>
      <c r="K347" s="133" t="s">
        <v>1976</v>
      </c>
      <c r="L347" s="133">
        <v>15</v>
      </c>
      <c r="M347" s="135" t="s">
        <v>3998</v>
      </c>
      <c r="N347" s="236" t="s">
        <v>3967</v>
      </c>
      <c r="O347" s="236">
        <v>0</v>
      </c>
      <c r="P347" s="237">
        <v>19203</v>
      </c>
      <c r="Q347" s="238">
        <f t="shared" si="105"/>
        <v>16502.727272727272</v>
      </c>
      <c r="R347" s="144">
        <f t="shared" si="106"/>
        <v>0.30375144604197651</v>
      </c>
      <c r="S347" s="197">
        <v>1074476032</v>
      </c>
      <c r="T347" s="304" t="s">
        <v>8138</v>
      </c>
      <c r="U347" s="194">
        <f t="shared" si="102"/>
        <v>19203</v>
      </c>
      <c r="W347" s="239">
        <v>19203</v>
      </c>
      <c r="X347" s="136">
        <f t="shared" si="107"/>
        <v>11490</v>
      </c>
      <c r="Y347" s="240">
        <f t="shared" si="108"/>
        <v>16502.727272727272</v>
      </c>
      <c r="Z347" s="142">
        <f t="shared" si="109"/>
        <v>7.727959173045873E-2</v>
      </c>
      <c r="AA347" s="137">
        <f t="shared" si="110"/>
        <v>0.30375144604197651</v>
      </c>
      <c r="AB347" s="145"/>
      <c r="AC347" s="189">
        <f t="shared" si="117"/>
        <v>18826</v>
      </c>
      <c r="AD347" s="187">
        <f t="shared" si="118"/>
        <v>20687</v>
      </c>
      <c r="AE347" s="129">
        <f t="shared" si="111"/>
        <v>1861.83</v>
      </c>
      <c r="AF347" s="130">
        <f t="shared" si="112"/>
        <v>377.82999999999993</v>
      </c>
      <c r="AG347" s="131">
        <f t="shared" si="113"/>
        <v>1.8264127229661135E-2</v>
      </c>
      <c r="AH347" s="138">
        <f t="shared" si="114"/>
        <v>1484</v>
      </c>
      <c r="AI347" s="139">
        <f t="shared" si="115"/>
        <v>7.1735872770338854E-2</v>
      </c>
      <c r="AJ347" s="139">
        <f t="shared" si="116"/>
        <v>0.28548731881231537</v>
      </c>
      <c r="AL347" s="197">
        <v>2355018130606</v>
      </c>
      <c r="AM347" s="197">
        <v>4992496152843</v>
      </c>
      <c r="AN347" s="197" t="s">
        <v>3794</v>
      </c>
      <c r="AO347" s="241" t="s">
        <v>860</v>
      </c>
      <c r="AP347" s="242" t="s">
        <v>1362</v>
      </c>
      <c r="AQ347" s="242" t="s">
        <v>54</v>
      </c>
      <c r="AR347" s="242">
        <v>31200</v>
      </c>
      <c r="AS347" s="243">
        <f>VLOOKUP(B:B,[1]GOODYEAR!$B:$K,8,0)</f>
        <v>11490</v>
      </c>
      <c r="AT347" s="243">
        <v>1050</v>
      </c>
      <c r="AU347" s="211" t="s">
        <v>3956</v>
      </c>
      <c r="AV347" s="197" t="s">
        <v>5812</v>
      </c>
      <c r="AW347" s="134" t="str">
        <f>IFERROR(VLOOKUP(AV:AV,Q商品!B:E,4,0),"")</f>
        <v>2023年製 EfficientGrip RVF02 235/50R18 101W XL サマータイヤ 翌営業日発送</v>
      </c>
      <c r="AX347" s="134" t="str">
        <f>IFERROR(VLOOKUP(B:B,在庫!B:M,12,0),"")</f>
        <v>2023年製</v>
      </c>
      <c r="AY347" s="134">
        <f>VLOOKUP(B:B,在庫!B:K,10,0)</f>
        <v>4</v>
      </c>
      <c r="AZ347" s="244">
        <f>VLOOKUP(AL:AL,[1]GOODYEAR!$B:$AH,32,0)</f>
        <v>604421513</v>
      </c>
      <c r="BA347" s="244">
        <f>VLOOKUP(AL:AL,[1]GOODYEAR!$B:$AH,33,0)</f>
        <v>604421529</v>
      </c>
      <c r="BC347" s="11" t="s">
        <v>2055</v>
      </c>
    </row>
    <row r="348" spans="1:55" s="11" customFormat="1" ht="19.5" customHeight="1">
      <c r="A348" s="11">
        <f t="shared" si="103"/>
        <v>1</v>
      </c>
      <c r="B348" s="249">
        <f t="shared" si="104"/>
        <v>2454020130601</v>
      </c>
      <c r="C348" s="243">
        <f>VLOOKUP(B:B,[1]GOODYEAR!$B:$K,9,0)</f>
        <v>12</v>
      </c>
      <c r="D348" s="11" t="s">
        <v>5341</v>
      </c>
      <c r="E348" s="11" t="s">
        <v>1668</v>
      </c>
      <c r="F348" s="160" t="s">
        <v>7085</v>
      </c>
      <c r="G348" s="134"/>
      <c r="H348" s="177"/>
      <c r="I348" s="243">
        <f>VLOOKUP(B:B,[1]GOODYEAR!$B:$K,10,0)</f>
        <v>12</v>
      </c>
      <c r="J348" s="177" t="s">
        <v>12</v>
      </c>
      <c r="K348" s="133" t="s">
        <v>1976</v>
      </c>
      <c r="L348" s="133">
        <v>16</v>
      </c>
      <c r="M348" s="135" t="s">
        <v>3998</v>
      </c>
      <c r="N348" s="236" t="s">
        <v>4019</v>
      </c>
      <c r="O348" s="236">
        <v>0</v>
      </c>
      <c r="P348" s="237">
        <v>33399</v>
      </c>
      <c r="Q348" s="238">
        <f t="shared" si="105"/>
        <v>29408.181818181816</v>
      </c>
      <c r="R348" s="144">
        <f t="shared" si="106"/>
        <v>0.24510804043401646</v>
      </c>
      <c r="S348" s="197">
        <v>1074476031</v>
      </c>
      <c r="T348" s="304" t="s">
        <v>8139</v>
      </c>
      <c r="U348" s="194">
        <f t="shared" si="102"/>
        <v>33399</v>
      </c>
      <c r="W348" s="239">
        <v>33399</v>
      </c>
      <c r="X348" s="136">
        <f t="shared" si="107"/>
        <v>22200</v>
      </c>
      <c r="Y348" s="240">
        <f t="shared" si="108"/>
        <v>29408.181818181816</v>
      </c>
      <c r="Z348" s="142">
        <f t="shared" si="109"/>
        <v>7.7337644839665876E-2</v>
      </c>
      <c r="AA348" s="137">
        <f t="shared" si="110"/>
        <v>0.24510804043401646</v>
      </c>
      <c r="AB348" s="145"/>
      <c r="AC348" s="189">
        <f t="shared" si="117"/>
        <v>32744</v>
      </c>
      <c r="AD348" s="187">
        <f t="shared" si="118"/>
        <v>35982</v>
      </c>
      <c r="AE348" s="129">
        <f t="shared" si="111"/>
        <v>3238.3799999999997</v>
      </c>
      <c r="AF348" s="130">
        <f t="shared" si="112"/>
        <v>655.37999999999965</v>
      </c>
      <c r="AG348" s="131">
        <f t="shared" si="113"/>
        <v>1.8214107053526753E-2</v>
      </c>
      <c r="AH348" s="138">
        <f t="shared" si="114"/>
        <v>2583</v>
      </c>
      <c r="AI348" s="139">
        <f t="shared" si="115"/>
        <v>7.1785892946473237E-2</v>
      </c>
      <c r="AJ348" s="139">
        <f t="shared" si="116"/>
        <v>0.22689393338048972</v>
      </c>
      <c r="AL348" s="197">
        <v>2454020130601</v>
      </c>
      <c r="AM348" s="197">
        <v>4992496153208</v>
      </c>
      <c r="AN348" s="197" t="s">
        <v>3795</v>
      </c>
      <c r="AO348" s="241" t="s">
        <v>860</v>
      </c>
      <c r="AP348" s="242" t="s">
        <v>1363</v>
      </c>
      <c r="AQ348" s="242" t="s">
        <v>128</v>
      </c>
      <c r="AR348" s="242">
        <v>55700</v>
      </c>
      <c r="AS348" s="243">
        <f>VLOOKUP(B:B,[1]GOODYEAR!$B:$K,8,0)</f>
        <v>22200</v>
      </c>
      <c r="AT348" s="243">
        <v>1050</v>
      </c>
      <c r="AU348" s="211" t="s">
        <v>3956</v>
      </c>
      <c r="AV348" s="197" t="s">
        <v>5814</v>
      </c>
      <c r="AW348" s="134" t="str">
        <f>IFERROR(VLOOKUP(AV:AV,Q商品!B:E,4,0),"")</f>
        <v>2023年製 EfficientGrip RVF02 245/40R20 99W XL サマータイヤ 翌営業日発送</v>
      </c>
      <c r="AX348" s="134" t="str">
        <f>IFERROR(VLOOKUP(B:B,在庫!B:M,12,0),"")</f>
        <v>2023年製</v>
      </c>
      <c r="AY348" s="134">
        <f>VLOOKUP(B:B,在庫!B:K,10,0)</f>
        <v>1</v>
      </c>
      <c r="AZ348" s="244">
        <f>VLOOKUP(AL:AL,[1]GOODYEAR!$B:$AH,32,0)</f>
        <v>604421515</v>
      </c>
      <c r="BA348" s="244">
        <f>VLOOKUP(AL:AL,[1]GOODYEAR!$B:$AH,33,0)</f>
        <v>604421531</v>
      </c>
      <c r="BC348" s="11" t="s">
        <v>2055</v>
      </c>
    </row>
    <row r="349" spans="1:55" s="11" customFormat="1" ht="19.5" customHeight="1">
      <c r="A349" s="11">
        <f t="shared" si="103"/>
        <v>1</v>
      </c>
      <c r="B349" s="249">
        <f t="shared" si="104"/>
        <v>1556513130073</v>
      </c>
      <c r="C349" s="243">
        <f>VLOOKUP(B:B,[1]GOODYEAR!$B:$K,9,0)</f>
        <v>96</v>
      </c>
      <c r="D349" s="11" t="s">
        <v>5341</v>
      </c>
      <c r="E349" s="11" t="s">
        <v>3342</v>
      </c>
      <c r="F349" s="160" t="s">
        <v>7086</v>
      </c>
      <c r="G349" s="134"/>
      <c r="H349" s="132"/>
      <c r="I349" s="243">
        <f>VLOOKUP(B:B,[1]GOODYEAR!$B:$K,10,0)</f>
        <v>4</v>
      </c>
      <c r="J349" s="132"/>
      <c r="K349" s="133" t="s">
        <v>1977</v>
      </c>
      <c r="L349" s="133">
        <v>1</v>
      </c>
      <c r="M349" s="135" t="s">
        <v>3466</v>
      </c>
      <c r="N349" s="236" t="s">
        <v>7138</v>
      </c>
      <c r="O349" s="236">
        <v>0</v>
      </c>
      <c r="P349" s="237">
        <v>7640</v>
      </c>
      <c r="Q349" s="238">
        <f t="shared" si="105"/>
        <v>6468.181818181818</v>
      </c>
      <c r="R349" s="144">
        <f t="shared" si="106"/>
        <v>0.24708362614195359</v>
      </c>
      <c r="S349" s="197">
        <v>1074476488</v>
      </c>
      <c r="T349" s="306" t="s">
        <v>8141</v>
      </c>
      <c r="U349" s="194">
        <f t="shared" si="102"/>
        <v>7640</v>
      </c>
      <c r="W349" s="239">
        <v>7640</v>
      </c>
      <c r="X349" s="136">
        <f t="shared" si="107"/>
        <v>4870</v>
      </c>
      <c r="Y349" s="240">
        <f t="shared" si="108"/>
        <v>6468.181818181818</v>
      </c>
      <c r="Z349" s="142">
        <f t="shared" si="109"/>
        <v>7.7225130890052451E-2</v>
      </c>
      <c r="AA349" s="137">
        <f t="shared" si="110"/>
        <v>0.24708362614195359</v>
      </c>
      <c r="AB349" s="145"/>
      <c r="AC349" s="189">
        <f t="shared" si="117"/>
        <v>7490</v>
      </c>
      <c r="AD349" s="187">
        <f t="shared" si="118"/>
        <v>8230</v>
      </c>
      <c r="AE349" s="129">
        <f t="shared" si="111"/>
        <v>740.69999999999993</v>
      </c>
      <c r="AF349" s="130">
        <f t="shared" si="112"/>
        <v>150.69999999999993</v>
      </c>
      <c r="AG349" s="131">
        <f t="shared" si="113"/>
        <v>1.8311057108140939E-2</v>
      </c>
      <c r="AH349" s="138">
        <f t="shared" si="114"/>
        <v>590</v>
      </c>
      <c r="AI349" s="139">
        <f t="shared" si="115"/>
        <v>7.168894289185905E-2</v>
      </c>
      <c r="AJ349" s="139">
        <f t="shared" si="116"/>
        <v>0.22877256903381266</v>
      </c>
      <c r="AL349" s="197">
        <v>1556513130073</v>
      </c>
      <c r="AM349" s="197">
        <v>4992496142301</v>
      </c>
      <c r="AN349" s="197" t="s">
        <v>3797</v>
      </c>
      <c r="AO349" s="241" t="s">
        <v>3798</v>
      </c>
      <c r="AP349" s="242" t="s">
        <v>863</v>
      </c>
      <c r="AQ349" s="242" t="s">
        <v>864</v>
      </c>
      <c r="AR349" s="242">
        <v>10600</v>
      </c>
      <c r="AS349" s="243">
        <f>VLOOKUP(B:B,[1]GOODYEAR!$B:$K,8,0)</f>
        <v>4870</v>
      </c>
      <c r="AT349" s="243">
        <v>525</v>
      </c>
      <c r="AU349" s="211" t="s">
        <v>3956</v>
      </c>
      <c r="AV349" s="197" t="s">
        <v>5816</v>
      </c>
      <c r="AW349" s="134" t="str">
        <f>IFERROR(VLOOKUP(AV:AV,Q商品!B:E,4,0),"")</f>
        <v>2023年製 Vector 4Seasons Hybrid 155/65R13 73H オールシーズンタイヤ 翌営業日発送</v>
      </c>
      <c r="AX349" s="134" t="str">
        <f>IFERROR(VLOOKUP(B:B,在庫!B:M,12,0),"")</f>
        <v>2023年製</v>
      </c>
      <c r="AY349" s="134">
        <f>VLOOKUP(B:B,在庫!B:K,10,0)</f>
        <v>1</v>
      </c>
      <c r="AZ349" s="244">
        <f>VLOOKUP(AL:AL,[1]GOODYEAR!$B:$AH,32,0)</f>
        <v>604428418</v>
      </c>
      <c r="BA349" s="244">
        <f>VLOOKUP(AL:AL,[1]GOODYEAR!$B:$AH,33,0)</f>
        <v>604428471</v>
      </c>
      <c r="BC349" s="11" t="s">
        <v>2055</v>
      </c>
    </row>
    <row r="350" spans="1:55" s="11" customFormat="1" ht="19.5" customHeight="1">
      <c r="A350" s="11">
        <f t="shared" si="103"/>
        <v>1</v>
      </c>
      <c r="B350" s="249">
        <f t="shared" si="104"/>
        <v>1656513130070</v>
      </c>
      <c r="C350" s="243">
        <f>VLOOKUP(B:B,[1]GOODYEAR!$B:$K,9,0)</f>
        <v>104</v>
      </c>
      <c r="D350" s="11" t="s">
        <v>5341</v>
      </c>
      <c r="E350" s="11" t="s">
        <v>3343</v>
      </c>
      <c r="F350" s="310" t="s">
        <v>7087</v>
      </c>
      <c r="G350" s="134"/>
      <c r="H350" s="132"/>
      <c r="I350" s="243">
        <f>VLOOKUP(B:B,[1]GOODYEAR!$B:$K,10,0)</f>
        <v>16</v>
      </c>
      <c r="J350" s="132" t="s">
        <v>12</v>
      </c>
      <c r="K350" s="133" t="s">
        <v>1977</v>
      </c>
      <c r="L350" s="133">
        <v>2</v>
      </c>
      <c r="M350" s="135" t="s">
        <v>3998</v>
      </c>
      <c r="N350" s="236" t="s">
        <v>7137</v>
      </c>
      <c r="O350" s="236">
        <v>0</v>
      </c>
      <c r="P350" s="237">
        <v>8530</v>
      </c>
      <c r="Q350" s="238">
        <f t="shared" si="105"/>
        <v>7277.272727272727</v>
      </c>
      <c r="R350" s="144">
        <f t="shared" si="106"/>
        <v>0.24697064334790753</v>
      </c>
      <c r="S350" s="197">
        <v>1074476310</v>
      </c>
      <c r="T350" s="303" t="s">
        <v>8142</v>
      </c>
      <c r="U350" s="194">
        <f t="shared" si="102"/>
        <v>8530</v>
      </c>
      <c r="W350" s="239">
        <v>8530</v>
      </c>
      <c r="X350" s="136">
        <f t="shared" si="107"/>
        <v>5480</v>
      </c>
      <c r="Y350" s="240">
        <f t="shared" si="108"/>
        <v>7277.272727272727</v>
      </c>
      <c r="Z350" s="142">
        <f t="shared" si="109"/>
        <v>7.7256740914419586E-2</v>
      </c>
      <c r="AA350" s="137">
        <f t="shared" si="110"/>
        <v>0.24697064334790753</v>
      </c>
      <c r="AB350" s="145"/>
      <c r="AC350" s="189">
        <f t="shared" si="117"/>
        <v>8362</v>
      </c>
      <c r="AD350" s="187">
        <f t="shared" si="118"/>
        <v>9189</v>
      </c>
      <c r="AE350" s="129">
        <f t="shared" si="111"/>
        <v>827.01</v>
      </c>
      <c r="AF350" s="130">
        <f t="shared" si="112"/>
        <v>168.01</v>
      </c>
      <c r="AG350" s="131">
        <f t="shared" si="113"/>
        <v>1.8283817608009574E-2</v>
      </c>
      <c r="AH350" s="138">
        <f t="shared" si="114"/>
        <v>659</v>
      </c>
      <c r="AI350" s="139">
        <f t="shared" si="115"/>
        <v>7.171618239199043E-2</v>
      </c>
      <c r="AJ350" s="139">
        <f t="shared" si="116"/>
        <v>0.22868682573989796</v>
      </c>
      <c r="AL350" s="197">
        <v>1656513130070</v>
      </c>
      <c r="AM350" s="197">
        <v>4992496142318</v>
      </c>
      <c r="AN350" s="197" t="s">
        <v>3799</v>
      </c>
      <c r="AO350" s="241" t="s">
        <v>3798</v>
      </c>
      <c r="AP350" s="242" t="s">
        <v>871</v>
      </c>
      <c r="AQ350" s="242" t="s">
        <v>113</v>
      </c>
      <c r="AR350" s="242">
        <v>11800</v>
      </c>
      <c r="AS350" s="243">
        <f>VLOOKUP(B:B,[1]GOODYEAR!$B:$K,8,0)</f>
        <v>5480</v>
      </c>
      <c r="AT350" s="243">
        <v>525</v>
      </c>
      <c r="AU350" s="211" t="s">
        <v>3956</v>
      </c>
      <c r="AV350" s="197" t="s">
        <v>5818</v>
      </c>
      <c r="AW350" s="134" t="str">
        <f>IFERROR(VLOOKUP(AV:AV,Q商品!B:E,4,0),"")</f>
        <v>2023年製 Vector 4Seasons Hybrid 165/65R13 77H オールシーズンタイヤ 翌営業日発送</v>
      </c>
      <c r="AX350" s="134" t="str">
        <f>IFERROR(VLOOKUP(B:B,在庫!B:M,12,0),"")</f>
        <v>2023年製</v>
      </c>
      <c r="AY350" s="134">
        <f>VLOOKUP(B:B,在庫!B:K,10,0)</f>
        <v>2</v>
      </c>
      <c r="AZ350" s="244">
        <f>VLOOKUP(AL:AL,[1]GOODYEAR!$B:$AH,32,0)</f>
        <v>604428422</v>
      </c>
      <c r="BA350" s="244">
        <f>VLOOKUP(AL:AL,[1]GOODYEAR!$B:$AH,33,0)</f>
        <v>604428475</v>
      </c>
      <c r="BC350" s="11" t="s">
        <v>2055</v>
      </c>
    </row>
    <row r="351" spans="1:55" s="11" customFormat="1" ht="19.5" customHeight="1">
      <c r="A351" s="11">
        <f t="shared" si="103"/>
        <v>1</v>
      </c>
      <c r="B351" s="249">
        <f t="shared" si="104"/>
        <v>1557013130075</v>
      </c>
      <c r="C351" s="243">
        <f>VLOOKUP(B:B,[1]GOODYEAR!$B:$K,9,0)</f>
        <v>48</v>
      </c>
      <c r="D351" s="11" t="s">
        <v>5341</v>
      </c>
      <c r="E351" s="11" t="s">
        <v>3344</v>
      </c>
      <c r="F351" s="160" t="s">
        <v>7088</v>
      </c>
      <c r="G351" s="134"/>
      <c r="H351" s="132"/>
      <c r="I351" s="243">
        <f>VLOOKUP(B:B,[1]GOODYEAR!$B:$K,10,0)</f>
        <v>24</v>
      </c>
      <c r="J351" s="132"/>
      <c r="K351" s="133" t="s">
        <v>1977</v>
      </c>
      <c r="L351" s="133">
        <v>3</v>
      </c>
      <c r="M351" s="135" t="s">
        <v>3998</v>
      </c>
      <c r="N351" s="236" t="s">
        <v>7138</v>
      </c>
      <c r="O351" s="236">
        <v>0</v>
      </c>
      <c r="P351" s="237">
        <v>7640</v>
      </c>
      <c r="Q351" s="238">
        <f t="shared" si="105"/>
        <v>6468.181818181818</v>
      </c>
      <c r="R351" s="144">
        <f t="shared" si="106"/>
        <v>0.24708362614195359</v>
      </c>
      <c r="S351" s="197">
        <v>1074476490</v>
      </c>
      <c r="T351" s="303" t="s">
        <v>8143</v>
      </c>
      <c r="U351" s="194">
        <f t="shared" si="102"/>
        <v>7640</v>
      </c>
      <c r="W351" s="239">
        <v>7640</v>
      </c>
      <c r="X351" s="136">
        <f t="shared" si="107"/>
        <v>4870</v>
      </c>
      <c r="Y351" s="240">
        <f t="shared" si="108"/>
        <v>6468.181818181818</v>
      </c>
      <c r="Z351" s="142">
        <f t="shared" si="109"/>
        <v>7.7225130890052451E-2</v>
      </c>
      <c r="AA351" s="137">
        <f t="shared" si="110"/>
        <v>0.24708362614195359</v>
      </c>
      <c r="AB351" s="145"/>
      <c r="AC351" s="189">
        <f t="shared" si="117"/>
        <v>7490</v>
      </c>
      <c r="AD351" s="187">
        <f t="shared" si="118"/>
        <v>8230</v>
      </c>
      <c r="AE351" s="129">
        <f t="shared" si="111"/>
        <v>740.69999999999993</v>
      </c>
      <c r="AF351" s="130">
        <f t="shared" si="112"/>
        <v>150.69999999999993</v>
      </c>
      <c r="AG351" s="131">
        <f t="shared" si="113"/>
        <v>1.8311057108140939E-2</v>
      </c>
      <c r="AH351" s="138">
        <f t="shared" si="114"/>
        <v>590</v>
      </c>
      <c r="AI351" s="139">
        <f t="shared" si="115"/>
        <v>7.168894289185905E-2</v>
      </c>
      <c r="AJ351" s="139">
        <f t="shared" si="116"/>
        <v>0.22877256903381266</v>
      </c>
      <c r="AL351" s="197">
        <v>1557013130075</v>
      </c>
      <c r="AM351" s="197">
        <v>4992496142295</v>
      </c>
      <c r="AN351" s="197" t="s">
        <v>3800</v>
      </c>
      <c r="AO351" s="241" t="s">
        <v>3798</v>
      </c>
      <c r="AP351" s="242" t="s">
        <v>866</v>
      </c>
      <c r="AQ351" s="242" t="s">
        <v>867</v>
      </c>
      <c r="AR351" s="242">
        <v>10600</v>
      </c>
      <c r="AS351" s="243">
        <f>VLOOKUP(B:B,[1]GOODYEAR!$B:$K,8,0)</f>
        <v>4870</v>
      </c>
      <c r="AT351" s="243">
        <v>525</v>
      </c>
      <c r="AU351" s="211" t="s">
        <v>3956</v>
      </c>
      <c r="AV351" s="197" t="s">
        <v>5820</v>
      </c>
      <c r="AW351" s="134" t="str">
        <f>IFERROR(VLOOKUP(AV:AV,Q商品!B:E,4,0),"")</f>
        <v>2022年製以降 Vector 4Seasons Hybrid 155/70R13 75H オールシーズンタイヤ 翌営業日発送</v>
      </c>
      <c r="AX351" s="134" t="str">
        <f>IFERROR(VLOOKUP(B:B,在庫!B:M,12,0),"")</f>
        <v>2023年製</v>
      </c>
      <c r="AY351" s="134">
        <f>VLOOKUP(B:B,在庫!B:K,10,0)</f>
        <v>2</v>
      </c>
      <c r="AZ351" s="244">
        <f>VLOOKUP(AL:AL,[1]GOODYEAR!$B:$AH,32,0)</f>
        <v>604428420</v>
      </c>
      <c r="BA351" s="244">
        <f>VLOOKUP(AL:AL,[1]GOODYEAR!$B:$AH,33,0)</f>
        <v>604428473</v>
      </c>
      <c r="BC351" s="11" t="s">
        <v>2055</v>
      </c>
    </row>
    <row r="352" spans="1:55" s="11" customFormat="1" ht="19.5" customHeight="1">
      <c r="A352" s="11">
        <f t="shared" si="103"/>
        <v>1</v>
      </c>
      <c r="B352" s="249">
        <f t="shared" si="104"/>
        <v>1458013130075</v>
      </c>
      <c r="C352" s="243">
        <f>VLOOKUP(B:B,[1]GOODYEAR!$B:$K,9,0)</f>
        <v>148</v>
      </c>
      <c r="D352" s="11" t="s">
        <v>5341</v>
      </c>
      <c r="E352" s="11" t="s">
        <v>3345</v>
      </c>
      <c r="F352" s="310" t="s">
        <v>7089</v>
      </c>
      <c r="G352" s="134"/>
      <c r="H352" s="132"/>
      <c r="I352" s="243">
        <f>VLOOKUP(B:B,[1]GOODYEAR!$B:$K,10,0)</f>
        <v>32</v>
      </c>
      <c r="J352" s="132" t="s">
        <v>12</v>
      </c>
      <c r="K352" s="133" t="s">
        <v>1977</v>
      </c>
      <c r="L352" s="133">
        <v>4</v>
      </c>
      <c r="M352" s="135" t="s">
        <v>3998</v>
      </c>
      <c r="N352" s="236" t="s">
        <v>7139</v>
      </c>
      <c r="O352" s="236">
        <v>0</v>
      </c>
      <c r="P352" s="237">
        <v>6420</v>
      </c>
      <c r="Q352" s="238">
        <f t="shared" si="105"/>
        <v>5359.090909090909</v>
      </c>
      <c r="R352" s="144">
        <f t="shared" si="106"/>
        <v>0.24614079728583543</v>
      </c>
      <c r="S352" s="197">
        <v>1074476573</v>
      </c>
      <c r="T352" s="303" t="s">
        <v>8144</v>
      </c>
      <c r="U352" s="194">
        <f t="shared" si="102"/>
        <v>6420</v>
      </c>
      <c r="W352" s="239">
        <v>6420</v>
      </c>
      <c r="X352" s="136">
        <f t="shared" si="107"/>
        <v>4040</v>
      </c>
      <c r="Y352" s="240">
        <f t="shared" si="108"/>
        <v>5359.090909090909</v>
      </c>
      <c r="Z352" s="142">
        <f t="shared" si="109"/>
        <v>7.7258566978193111E-2</v>
      </c>
      <c r="AA352" s="137">
        <f t="shared" si="110"/>
        <v>0.24614079728583543</v>
      </c>
      <c r="AB352" s="145"/>
      <c r="AC352" s="189">
        <f t="shared" si="117"/>
        <v>6294</v>
      </c>
      <c r="AD352" s="187">
        <f t="shared" si="118"/>
        <v>6916</v>
      </c>
      <c r="AE352" s="129">
        <f t="shared" si="111"/>
        <v>622.43999999999994</v>
      </c>
      <c r="AF352" s="130">
        <f t="shared" si="112"/>
        <v>126.43999999999994</v>
      </c>
      <c r="AG352" s="131">
        <f t="shared" si="113"/>
        <v>1.8282244071717746E-2</v>
      </c>
      <c r="AH352" s="138">
        <f t="shared" si="114"/>
        <v>496</v>
      </c>
      <c r="AI352" s="139">
        <f t="shared" si="115"/>
        <v>7.1717755928282251E-2</v>
      </c>
      <c r="AJ352" s="139">
        <f t="shared" si="116"/>
        <v>0.22785855321411769</v>
      </c>
      <c r="AL352" s="197">
        <v>1458013130075</v>
      </c>
      <c r="AM352" s="197">
        <v>4992496142264</v>
      </c>
      <c r="AN352" s="197" t="s">
        <v>3801</v>
      </c>
      <c r="AO352" s="241" t="s">
        <v>3798</v>
      </c>
      <c r="AP352" s="242" t="s">
        <v>847</v>
      </c>
      <c r="AQ352" s="242" t="s">
        <v>848</v>
      </c>
      <c r="AR352" s="242">
        <v>8900</v>
      </c>
      <c r="AS352" s="243">
        <f>VLOOKUP(B:B,[1]GOODYEAR!$B:$K,8,0)</f>
        <v>4040</v>
      </c>
      <c r="AT352" s="243">
        <v>525</v>
      </c>
      <c r="AU352" s="211" t="s">
        <v>3956</v>
      </c>
      <c r="AV352" s="197" t="s">
        <v>5822</v>
      </c>
      <c r="AW352" s="134" t="str">
        <f>IFERROR(VLOOKUP(AV:AV,Q商品!B:E,4,0),"")</f>
        <v>2023年製 Vector 4Seasons Hybrid 145/80R13 75S オールシーズンタイヤ 翌営業日発送</v>
      </c>
      <c r="AX352" s="134" t="str">
        <f>IFERROR(VLOOKUP(B:B,在庫!B:M,12,0),"")</f>
        <v>2023年製</v>
      </c>
      <c r="AY352" s="134">
        <f>VLOOKUP(B:B,在庫!B:K,10,0)</f>
        <v>2</v>
      </c>
      <c r="AZ352" s="244">
        <f>VLOOKUP(AL:AL,[1]GOODYEAR!$B:$AH,32,0)</f>
        <v>604428419</v>
      </c>
      <c r="BA352" s="244">
        <f>VLOOKUP(AL:AL,[1]GOODYEAR!$B:$AH,33,0)</f>
        <v>604428472</v>
      </c>
      <c r="BC352" s="11" t="s">
        <v>2055</v>
      </c>
    </row>
    <row r="353" spans="1:55" s="11" customFormat="1" ht="19.5" customHeight="1">
      <c r="A353" s="11">
        <f t="shared" si="103"/>
        <v>1</v>
      </c>
      <c r="B353" s="249">
        <f t="shared" si="104"/>
        <v>1558013130072</v>
      </c>
      <c r="C353" s="243">
        <f>VLOOKUP(B:B,[1]GOODYEAR!$B:$K,9,0)</f>
        <v>36</v>
      </c>
      <c r="D353" s="11" t="s">
        <v>5341</v>
      </c>
      <c r="E353" s="11" t="s">
        <v>3346</v>
      </c>
      <c r="F353" s="160" t="s">
        <v>7090</v>
      </c>
      <c r="G353" s="134"/>
      <c r="H353" s="132"/>
      <c r="I353" s="243">
        <f>VLOOKUP(B:B,[1]GOODYEAR!$B:$K,10,0)</f>
        <v>16</v>
      </c>
      <c r="J353" s="132">
        <v>2139</v>
      </c>
      <c r="K353" s="133" t="s">
        <v>1977</v>
      </c>
      <c r="L353" s="133">
        <v>5</v>
      </c>
      <c r="M353" s="135" t="s">
        <v>3998</v>
      </c>
      <c r="N353" s="236" t="s">
        <v>7140</v>
      </c>
      <c r="O353" s="236">
        <v>0</v>
      </c>
      <c r="P353" s="237">
        <v>7300</v>
      </c>
      <c r="Q353" s="238">
        <f t="shared" si="105"/>
        <v>6159.090909090909</v>
      </c>
      <c r="R353" s="144">
        <f t="shared" si="106"/>
        <v>0.24826568265682655</v>
      </c>
      <c r="S353" s="197">
        <v>1074475786</v>
      </c>
      <c r="T353" s="303" t="s">
        <v>8145</v>
      </c>
      <c r="U353" s="194">
        <f t="shared" si="102"/>
        <v>7300</v>
      </c>
      <c r="W353" s="239">
        <v>7300</v>
      </c>
      <c r="X353" s="136">
        <f t="shared" si="107"/>
        <v>4630</v>
      </c>
      <c r="Y353" s="240">
        <f t="shared" si="108"/>
        <v>6159.090909090909</v>
      </c>
      <c r="Z353" s="142">
        <f t="shared" si="109"/>
        <v>7.7123287671232887E-2</v>
      </c>
      <c r="AA353" s="137">
        <f t="shared" si="110"/>
        <v>0.24826568265682655</v>
      </c>
      <c r="AB353" s="145"/>
      <c r="AC353" s="189">
        <f t="shared" si="117"/>
        <v>7156</v>
      </c>
      <c r="AD353" s="187">
        <f t="shared" si="118"/>
        <v>7863</v>
      </c>
      <c r="AE353" s="129">
        <f t="shared" si="111"/>
        <v>707.67</v>
      </c>
      <c r="AF353" s="130">
        <f t="shared" si="112"/>
        <v>144.66999999999996</v>
      </c>
      <c r="AG353" s="131">
        <f t="shared" si="113"/>
        <v>1.8398829963118396E-2</v>
      </c>
      <c r="AH353" s="138">
        <f t="shared" si="114"/>
        <v>563</v>
      </c>
      <c r="AI353" s="139">
        <f t="shared" si="115"/>
        <v>7.1601170036881601E-2</v>
      </c>
      <c r="AJ353" s="139">
        <f t="shared" si="116"/>
        <v>0.22986685269370816</v>
      </c>
      <c r="AL353" s="197">
        <v>1558013130072</v>
      </c>
      <c r="AM353" s="197">
        <v>4992496142271</v>
      </c>
      <c r="AN353" s="197" t="s">
        <v>3802</v>
      </c>
      <c r="AO353" s="241" t="s">
        <v>3798</v>
      </c>
      <c r="AP353" s="242" t="s">
        <v>849</v>
      </c>
      <c r="AQ353" s="242" t="s">
        <v>850</v>
      </c>
      <c r="AR353" s="242">
        <v>10100</v>
      </c>
      <c r="AS353" s="243">
        <f>VLOOKUP(B:B,[1]GOODYEAR!$B:$K,8,0)</f>
        <v>4630</v>
      </c>
      <c r="AT353" s="243">
        <v>525</v>
      </c>
      <c r="AU353" s="211" t="s">
        <v>3956</v>
      </c>
      <c r="AV353" s="197" t="s">
        <v>5824</v>
      </c>
      <c r="AW353" s="134" t="str">
        <f>IFERROR(VLOOKUP(AV:AV,Q商品!B:E,4,0),"")</f>
        <v>2023年製 Vector 4Seasons Hybrid 155/80R13 79S オールシーズン 翌営業日発送</v>
      </c>
      <c r="AX353" s="134" t="str">
        <f>IFERROR(VLOOKUP(B:B,在庫!B:M,12,0),"")</f>
        <v>2023年製</v>
      </c>
      <c r="AY353" s="134">
        <f>VLOOKUP(B:B,在庫!B:K,10,0)</f>
        <v>1</v>
      </c>
      <c r="AZ353" s="244">
        <f>VLOOKUP(AL:AL,[1]GOODYEAR!$B:$AH,32,0)</f>
        <v>604428421</v>
      </c>
      <c r="BA353" s="244">
        <f>VLOOKUP(AL:AL,[1]GOODYEAR!$B:$AH,33,0)</f>
        <v>604428474</v>
      </c>
      <c r="BC353" s="11" t="s">
        <v>2055</v>
      </c>
    </row>
    <row r="354" spans="1:55" s="11" customFormat="1" ht="19.5" customHeight="1">
      <c r="A354" s="11">
        <f t="shared" si="103"/>
        <v>1</v>
      </c>
      <c r="B354" s="249">
        <f t="shared" si="104"/>
        <v>1555514130075</v>
      </c>
      <c r="C354" s="243">
        <f>VLOOKUP(B:B,[1]GOODYEAR!$B:$K,9,0)</f>
        <v>0</v>
      </c>
      <c r="D354" s="11" t="s">
        <v>5341</v>
      </c>
      <c r="E354" s="11" t="s">
        <v>3347</v>
      </c>
      <c r="F354" s="310" t="s">
        <v>7091</v>
      </c>
      <c r="G354" s="134"/>
      <c r="H354" s="132"/>
      <c r="I354" s="243">
        <f>VLOOKUP(B:B,[1]GOODYEAR!$B:$K,10,0)</f>
        <v>11</v>
      </c>
      <c r="J354" s="132">
        <v>2139</v>
      </c>
      <c r="K354" s="133" t="s">
        <v>1977</v>
      </c>
      <c r="L354" s="133">
        <v>6</v>
      </c>
      <c r="M354" s="135" t="s">
        <v>3998</v>
      </c>
      <c r="N354" s="236" t="s">
        <v>7141</v>
      </c>
      <c r="O354" s="236">
        <v>0</v>
      </c>
      <c r="P354" s="237">
        <v>10370</v>
      </c>
      <c r="Q354" s="238">
        <f t="shared" si="105"/>
        <v>8950</v>
      </c>
      <c r="R354" s="144">
        <f t="shared" si="106"/>
        <v>0.25027932960893856</v>
      </c>
      <c r="S354" s="197">
        <v>1074475785</v>
      </c>
      <c r="T354" s="303" t="s">
        <v>8146</v>
      </c>
      <c r="U354" s="194">
        <f t="shared" si="102"/>
        <v>10370</v>
      </c>
      <c r="W354" s="239">
        <v>10370</v>
      </c>
      <c r="X354" s="136">
        <f t="shared" si="107"/>
        <v>6710</v>
      </c>
      <c r="Y354" s="240">
        <f t="shared" si="108"/>
        <v>8950</v>
      </c>
      <c r="Z354" s="142">
        <f t="shared" si="109"/>
        <v>7.7242044358727169E-2</v>
      </c>
      <c r="AA354" s="137">
        <f t="shared" si="110"/>
        <v>0.25027932960893856</v>
      </c>
      <c r="AB354" s="145"/>
      <c r="AC354" s="189">
        <f t="shared" si="117"/>
        <v>10166</v>
      </c>
      <c r="AD354" s="187">
        <f t="shared" si="118"/>
        <v>11171</v>
      </c>
      <c r="AE354" s="129">
        <f t="shared" si="111"/>
        <v>1005.39</v>
      </c>
      <c r="AF354" s="130">
        <f t="shared" si="112"/>
        <v>204.39</v>
      </c>
      <c r="AG354" s="131">
        <f t="shared" si="113"/>
        <v>1.8296481962223613E-2</v>
      </c>
      <c r="AH354" s="138">
        <f t="shared" si="114"/>
        <v>801</v>
      </c>
      <c r="AI354" s="139">
        <f t="shared" si="115"/>
        <v>7.1703518037776387E-2</v>
      </c>
      <c r="AJ354" s="139">
        <f t="shared" si="116"/>
        <v>0.23198284764671495</v>
      </c>
      <c r="AL354" s="197">
        <v>1555514130075</v>
      </c>
      <c r="AM354" s="197">
        <v>4992496142387</v>
      </c>
      <c r="AN354" s="197" t="s">
        <v>3803</v>
      </c>
      <c r="AO354" s="241" t="s">
        <v>3798</v>
      </c>
      <c r="AP354" s="242" t="s">
        <v>1364</v>
      </c>
      <c r="AQ354" s="242" t="s">
        <v>1365</v>
      </c>
      <c r="AR354" s="242">
        <v>14300</v>
      </c>
      <c r="AS354" s="243">
        <f>VLOOKUP(B:B,[1]GOODYEAR!$B:$K,8,0)</f>
        <v>6710</v>
      </c>
      <c r="AT354" s="243">
        <v>525</v>
      </c>
      <c r="AU354" s="211" t="s">
        <v>3956</v>
      </c>
      <c r="AV354" s="197" t="s">
        <v>5825</v>
      </c>
      <c r="AW354" s="134" t="str">
        <f>IFERROR(VLOOKUP(AV:AV,Q商品!B:E,4,0),"")</f>
        <v>2022年製 Vector 4Seasons Hybrid 155/55R14 69H オールシーズン 翌営業日発送</v>
      </c>
      <c r="AX354" s="134" t="str">
        <f>IFERROR(VLOOKUP(B:B,在庫!B:M,12,0),"")</f>
        <v>2022年製</v>
      </c>
      <c r="AY354" s="134">
        <f>VLOOKUP(B:B,在庫!B:K,10,0)</f>
        <v>1</v>
      </c>
      <c r="AZ354" s="244">
        <f>VLOOKUP(AL:AL,[1]GOODYEAR!$B:$AH,32,0)</f>
        <v>604428428</v>
      </c>
      <c r="BA354" s="244">
        <f>VLOOKUP(AL:AL,[1]GOODYEAR!$B:$AH,33,0)</f>
        <v>604428481</v>
      </c>
      <c r="BC354" s="11" t="s">
        <v>2055</v>
      </c>
    </row>
    <row r="355" spans="1:55" s="11" customFormat="1" ht="19.5" customHeight="1">
      <c r="A355" s="11">
        <f t="shared" si="103"/>
        <v>1</v>
      </c>
      <c r="B355" s="249">
        <f t="shared" si="104"/>
        <v>1556514130072</v>
      </c>
      <c r="C355" s="243">
        <f>VLOOKUP(B:B,[1]GOODYEAR!$B:$K,9,0)</f>
        <v>647</v>
      </c>
      <c r="D355" s="11" t="s">
        <v>5341</v>
      </c>
      <c r="E355" s="11" t="s">
        <v>3349</v>
      </c>
      <c r="F355" s="310" t="s">
        <v>7186</v>
      </c>
      <c r="G355" s="134"/>
      <c r="H355" s="132"/>
      <c r="I355" s="243">
        <f>VLOOKUP(B:B,[1]GOODYEAR!$B:$K,10,0)</f>
        <v>0</v>
      </c>
      <c r="J355" s="132">
        <v>38</v>
      </c>
      <c r="K355" s="133" t="s">
        <v>1977</v>
      </c>
      <c r="L355" s="133">
        <v>8</v>
      </c>
      <c r="M355" s="135" t="s">
        <v>3998</v>
      </c>
      <c r="N355" s="236" t="s">
        <v>7142</v>
      </c>
      <c r="O355" s="236">
        <v>0</v>
      </c>
      <c r="P355" s="237">
        <v>11050</v>
      </c>
      <c r="Q355" s="238">
        <f t="shared" si="105"/>
        <v>9568.181818181818</v>
      </c>
      <c r="R355" s="144">
        <f t="shared" si="106"/>
        <v>0.47116389548693588</v>
      </c>
      <c r="S355" s="197">
        <v>1074476072</v>
      </c>
      <c r="T355" s="303" t="s">
        <v>8148</v>
      </c>
      <c r="U355" s="194">
        <f t="shared" si="102"/>
        <v>7950</v>
      </c>
      <c r="W355" s="239">
        <v>7950</v>
      </c>
      <c r="X355" s="136">
        <f t="shared" si="107"/>
        <v>5060</v>
      </c>
      <c r="Y355" s="240">
        <f t="shared" si="108"/>
        <v>6749.9999999999991</v>
      </c>
      <c r="Z355" s="142">
        <f t="shared" si="109"/>
        <v>-0.22497737556561082</v>
      </c>
      <c r="AA355" s="137">
        <f t="shared" si="110"/>
        <v>0.25037037037037024</v>
      </c>
      <c r="AB355" s="145"/>
      <c r="AC355" s="189">
        <f t="shared" si="117"/>
        <v>7794</v>
      </c>
      <c r="AD355" s="187">
        <f t="shared" si="118"/>
        <v>8564</v>
      </c>
      <c r="AE355" s="129">
        <f t="shared" si="111"/>
        <v>770.76</v>
      </c>
      <c r="AF355" s="130">
        <f t="shared" si="112"/>
        <v>156.76</v>
      </c>
      <c r="AG355" s="131">
        <f t="shared" si="113"/>
        <v>1.8304530593180754E-2</v>
      </c>
      <c r="AH355" s="138">
        <f t="shared" si="114"/>
        <v>614</v>
      </c>
      <c r="AI355" s="139">
        <f t="shared" si="115"/>
        <v>7.1695469406819243E-2</v>
      </c>
      <c r="AJ355" s="139">
        <f t="shared" si="116"/>
        <v>0.23206583977718948</v>
      </c>
      <c r="AL355" s="197">
        <v>1556514130072</v>
      </c>
      <c r="AM355" s="197">
        <v>4992496142349</v>
      </c>
      <c r="AN355" s="197" t="s">
        <v>3805</v>
      </c>
      <c r="AO355" s="241" t="s">
        <v>3798</v>
      </c>
      <c r="AP355" s="242" t="s">
        <v>865</v>
      </c>
      <c r="AQ355" s="242" t="s">
        <v>104</v>
      </c>
      <c r="AR355" s="242">
        <v>10900</v>
      </c>
      <c r="AS355" s="243">
        <f>VLOOKUP(B:B,[1]GOODYEAR!$B:$K,8,0)</f>
        <v>5060</v>
      </c>
      <c r="AT355" s="243">
        <v>525</v>
      </c>
      <c r="AU355" s="211" t="s">
        <v>3956</v>
      </c>
      <c r="AV355" s="197" t="s">
        <v>5829</v>
      </c>
      <c r="AW355" s="134" t="str">
        <f>IFERROR(VLOOKUP(AV:AV,Q商品!B:E,4,0),"")</f>
        <v>2023年製 Vector 4Seasons Hybrid 155/65R14 75H オールシーズンタイヤ 翌営業日発送</v>
      </c>
      <c r="AX355" s="134" t="str">
        <f>IFERROR(VLOOKUP(B:B,在庫!B:M,12,0),"")</f>
        <v>2023年製</v>
      </c>
      <c r="AY355" s="134">
        <f>VLOOKUP(B:B,在庫!B:K,10,0)</f>
        <v>1</v>
      </c>
      <c r="AZ355" s="244">
        <f>VLOOKUP(AL:AL,[1]GOODYEAR!$B:$AH,32,0)</f>
        <v>604428423</v>
      </c>
      <c r="BA355" s="244">
        <f>VLOOKUP(AL:AL,[1]GOODYEAR!$B:$AH,33,0)</f>
        <v>604428476</v>
      </c>
      <c r="BC355" s="11" t="s">
        <v>2055</v>
      </c>
    </row>
    <row r="356" spans="1:55" s="11" customFormat="1" ht="19.5" customHeight="1">
      <c r="A356" s="11">
        <f t="shared" si="103"/>
        <v>1</v>
      </c>
      <c r="B356" s="249">
        <f t="shared" si="104"/>
        <v>1656514130079</v>
      </c>
      <c r="C356" s="243">
        <f>VLOOKUP(B:B,[1]GOODYEAR!$B:$K,9,0)</f>
        <v>111</v>
      </c>
      <c r="D356" s="11" t="s">
        <v>5341</v>
      </c>
      <c r="E356" s="11" t="s">
        <v>3350</v>
      </c>
      <c r="F356" s="160" t="s">
        <v>7093</v>
      </c>
      <c r="G356" s="134"/>
      <c r="H356" s="132"/>
      <c r="I356" s="243">
        <f>VLOOKUP(B:B,[1]GOODYEAR!$B:$K,10,0)</f>
        <v>46</v>
      </c>
      <c r="J356" s="132">
        <v>253</v>
      </c>
      <c r="K356" s="133" t="s">
        <v>1977</v>
      </c>
      <c r="L356" s="133">
        <v>9</v>
      </c>
      <c r="M356" s="135" t="s">
        <v>3998</v>
      </c>
      <c r="N356" s="236" t="s">
        <v>7466</v>
      </c>
      <c r="O356" s="236">
        <v>0</v>
      </c>
      <c r="P356" s="237">
        <v>8600</v>
      </c>
      <c r="Q356" s="238">
        <f t="shared" si="105"/>
        <v>7340.9090909090901</v>
      </c>
      <c r="R356" s="144">
        <f t="shared" si="106"/>
        <v>0.24804953560371509</v>
      </c>
      <c r="S356" s="197">
        <v>1074476308</v>
      </c>
      <c r="T356" s="303" t="s">
        <v>8149</v>
      </c>
      <c r="U356" s="194">
        <f t="shared" si="102"/>
        <v>8600</v>
      </c>
      <c r="W356" s="239">
        <v>8600</v>
      </c>
      <c r="X356" s="136">
        <f t="shared" si="107"/>
        <v>5520</v>
      </c>
      <c r="Y356" s="240">
        <f t="shared" si="108"/>
        <v>7340.9090909090901</v>
      </c>
      <c r="Z356" s="142">
        <f t="shared" si="109"/>
        <v>7.7209302325581319E-2</v>
      </c>
      <c r="AA356" s="137">
        <f t="shared" si="110"/>
        <v>0.24804953560371509</v>
      </c>
      <c r="AB356" s="145"/>
      <c r="AC356" s="189">
        <f t="shared" si="117"/>
        <v>8431</v>
      </c>
      <c r="AD356" s="187">
        <f t="shared" si="118"/>
        <v>9264</v>
      </c>
      <c r="AE356" s="129">
        <f t="shared" si="111"/>
        <v>833.76</v>
      </c>
      <c r="AF356" s="130">
        <f t="shared" si="112"/>
        <v>169.76</v>
      </c>
      <c r="AG356" s="131">
        <f t="shared" si="113"/>
        <v>1.8324697754749566E-2</v>
      </c>
      <c r="AH356" s="138">
        <f t="shared" si="114"/>
        <v>664</v>
      </c>
      <c r="AI356" s="139">
        <f t="shared" si="115"/>
        <v>7.1675302245250427E-2</v>
      </c>
      <c r="AJ356" s="139">
        <f t="shared" si="116"/>
        <v>0.22972483784896552</v>
      </c>
      <c r="AL356" s="197">
        <v>1656514130079</v>
      </c>
      <c r="AM356" s="197">
        <v>4992496142356</v>
      </c>
      <c r="AN356" s="197" t="s">
        <v>3806</v>
      </c>
      <c r="AO356" s="241" t="s">
        <v>3798</v>
      </c>
      <c r="AP356" s="242" t="s">
        <v>856</v>
      </c>
      <c r="AQ356" s="242" t="s">
        <v>114</v>
      </c>
      <c r="AR356" s="242">
        <v>11900</v>
      </c>
      <c r="AS356" s="243">
        <f>VLOOKUP(B:B,[1]GOODYEAR!$B:$K,8,0)</f>
        <v>5520</v>
      </c>
      <c r="AT356" s="243">
        <v>525</v>
      </c>
      <c r="AU356" s="211" t="s">
        <v>3956</v>
      </c>
      <c r="AV356" s="197" t="s">
        <v>5832</v>
      </c>
      <c r="AW356" s="134" t="str">
        <f>IFERROR(VLOOKUP(AV:AV,Q商品!B:E,4,0),"")</f>
        <v>2023年製 Vector 4Seasons Hybrid 165/65R14 79H オールシーズンタイヤ 翌営業日発送</v>
      </c>
      <c r="AX356" s="134" t="str">
        <f>IFERROR(VLOOKUP(B:B,在庫!B:M,12,0),"")</f>
        <v>2023年製</v>
      </c>
      <c r="AY356" s="134">
        <f>VLOOKUP(B:B,在庫!B:K,10,0)</f>
        <v>4</v>
      </c>
      <c r="AZ356" s="244">
        <f>VLOOKUP(AL:AL,[1]GOODYEAR!$B:$AH,32,0)</f>
        <v>604428430</v>
      </c>
      <c r="BA356" s="244">
        <f>VLOOKUP(AL:AL,[1]GOODYEAR!$B:$AH,33,0)</f>
        <v>604428483</v>
      </c>
      <c r="BC356" s="11" t="s">
        <v>2055</v>
      </c>
    </row>
    <row r="357" spans="1:55" s="11" customFormat="1" ht="19.5" customHeight="1">
      <c r="A357" s="11">
        <f t="shared" si="103"/>
        <v>1</v>
      </c>
      <c r="B357" s="249">
        <f t="shared" si="104"/>
        <v>1657014130071</v>
      </c>
      <c r="C357" s="243">
        <f>VLOOKUP(B:B,[1]GOODYEAR!$B:$K,9,0)</f>
        <v>77</v>
      </c>
      <c r="D357" s="11" t="s">
        <v>5341</v>
      </c>
      <c r="E357" s="11" t="s">
        <v>3351</v>
      </c>
      <c r="F357" s="160" t="s">
        <v>7094</v>
      </c>
      <c r="G357" s="134"/>
      <c r="H357" s="132"/>
      <c r="I357" s="243">
        <f>VLOOKUP(B:B,[1]GOODYEAR!$B:$K,10,0)</f>
        <v>20</v>
      </c>
      <c r="J357" s="132">
        <v>1353</v>
      </c>
      <c r="K357" s="133" t="s">
        <v>1977</v>
      </c>
      <c r="L357" s="133">
        <v>10</v>
      </c>
      <c r="M357" s="135" t="s">
        <v>3998</v>
      </c>
      <c r="N357" s="236" t="s">
        <v>7143</v>
      </c>
      <c r="O357" s="236">
        <v>0</v>
      </c>
      <c r="P357" s="237">
        <v>8870</v>
      </c>
      <c r="Q357" s="238">
        <f t="shared" si="105"/>
        <v>7586.363636363636</v>
      </c>
      <c r="R357" s="144">
        <f t="shared" si="106"/>
        <v>0.24997004194128217</v>
      </c>
      <c r="S357" s="197">
        <v>1074476571</v>
      </c>
      <c r="T357" s="303" t="s">
        <v>8150</v>
      </c>
      <c r="U357" s="194">
        <f t="shared" si="102"/>
        <v>8870</v>
      </c>
      <c r="W357" s="239">
        <v>8870</v>
      </c>
      <c r="X357" s="136">
        <f t="shared" si="107"/>
        <v>5690</v>
      </c>
      <c r="Y357" s="240">
        <f t="shared" si="108"/>
        <v>7586.363636363636</v>
      </c>
      <c r="Z357" s="142">
        <f t="shared" si="109"/>
        <v>7.7339346110484763E-2</v>
      </c>
      <c r="AA357" s="137">
        <f t="shared" si="110"/>
        <v>0.24997004194128217</v>
      </c>
      <c r="AB357" s="145"/>
      <c r="AC357" s="189">
        <f t="shared" si="117"/>
        <v>8696</v>
      </c>
      <c r="AD357" s="187">
        <f t="shared" si="118"/>
        <v>9556</v>
      </c>
      <c r="AE357" s="129">
        <f t="shared" si="111"/>
        <v>860.04</v>
      </c>
      <c r="AF357" s="130">
        <f t="shared" si="112"/>
        <v>174.03999999999996</v>
      </c>
      <c r="AG357" s="131">
        <f t="shared" si="113"/>
        <v>1.8212641272498949E-2</v>
      </c>
      <c r="AH357" s="138">
        <f t="shared" si="114"/>
        <v>686</v>
      </c>
      <c r="AI357" s="139">
        <f t="shared" si="115"/>
        <v>7.1787358727501041E-2</v>
      </c>
      <c r="AJ357" s="139">
        <f t="shared" si="116"/>
        <v>0.23175740066878323</v>
      </c>
      <c r="AL357" s="197">
        <v>1657014130071</v>
      </c>
      <c r="AM357" s="197">
        <v>4992496142288</v>
      </c>
      <c r="AN357" s="197" t="s">
        <v>3807</v>
      </c>
      <c r="AO357" s="241" t="s">
        <v>3798</v>
      </c>
      <c r="AP357" s="242" t="s">
        <v>851</v>
      </c>
      <c r="AQ357" s="242" t="s">
        <v>86</v>
      </c>
      <c r="AR357" s="242">
        <v>12300</v>
      </c>
      <c r="AS357" s="243">
        <f>VLOOKUP(B:B,[1]GOODYEAR!$B:$K,8,0)</f>
        <v>5690</v>
      </c>
      <c r="AT357" s="243">
        <v>525</v>
      </c>
      <c r="AU357" s="211" t="s">
        <v>3956</v>
      </c>
      <c r="AV357" s="197" t="s">
        <v>5834</v>
      </c>
      <c r="AW357" s="134" t="str">
        <f>IFERROR(VLOOKUP(AV:AV,Q商品!B:E,4,0),"")</f>
        <v>2023年製 Vector 4Seasons Hybrid 165/70R14 81S オールシーズンタイヤ 翌営業日発送</v>
      </c>
      <c r="AX357" s="134" t="str">
        <f>IFERROR(VLOOKUP(B:B,在庫!B:M,12,0),"")</f>
        <v>2023年製</v>
      </c>
      <c r="AY357" s="134">
        <f>VLOOKUP(B:B,在庫!B:K,10,0)</f>
        <v>2</v>
      </c>
      <c r="AZ357" s="244">
        <f>VLOOKUP(AL:AL,[1]GOODYEAR!$B:$AH,32,0)</f>
        <v>604428425</v>
      </c>
      <c r="BA357" s="244">
        <f>VLOOKUP(AL:AL,[1]GOODYEAR!$B:$AH,33,0)</f>
        <v>604428478</v>
      </c>
      <c r="BC357" s="11" t="s">
        <v>2055</v>
      </c>
    </row>
    <row r="358" spans="1:55" s="11" customFormat="1" ht="19.5" customHeight="1">
      <c r="A358" s="11">
        <f t="shared" si="103"/>
        <v>1</v>
      </c>
      <c r="B358" s="249">
        <f t="shared" si="104"/>
        <v>1757014130078</v>
      </c>
      <c r="C358" s="243">
        <f>VLOOKUP(B:B,[1]GOODYEAR!$B:$K,9,0)</f>
        <v>57</v>
      </c>
      <c r="D358" s="11" t="s">
        <v>5341</v>
      </c>
      <c r="E358" s="11" t="s">
        <v>3352</v>
      </c>
      <c r="F358" s="160" t="s">
        <v>7095</v>
      </c>
      <c r="G358" s="134"/>
      <c r="H358" s="132"/>
      <c r="I358" s="243">
        <f>VLOOKUP(B:B,[1]GOODYEAR!$B:$K,10,0)</f>
        <v>28</v>
      </c>
      <c r="J358" s="132">
        <v>1353</v>
      </c>
      <c r="K358" s="133" t="s">
        <v>1977</v>
      </c>
      <c r="L358" s="133">
        <v>11</v>
      </c>
      <c r="M358" s="135" t="s">
        <v>3998</v>
      </c>
      <c r="N358" s="236" t="s">
        <v>7467</v>
      </c>
      <c r="O358" s="236">
        <v>0</v>
      </c>
      <c r="P358" s="237">
        <v>8934</v>
      </c>
      <c r="Q358" s="238">
        <f t="shared" si="105"/>
        <v>7644.545454545454</v>
      </c>
      <c r="R358" s="144">
        <f t="shared" si="106"/>
        <v>0.18111547151861096</v>
      </c>
      <c r="S358" s="197">
        <v>1074476229</v>
      </c>
      <c r="T358" s="303" t="s">
        <v>8151</v>
      </c>
      <c r="U358" s="194">
        <f t="shared" si="102"/>
        <v>9690</v>
      </c>
      <c r="W358" s="239">
        <v>9690</v>
      </c>
      <c r="X358" s="136">
        <f t="shared" si="107"/>
        <v>6260</v>
      </c>
      <c r="Y358" s="240">
        <f t="shared" si="108"/>
        <v>8331.818181818182</v>
      </c>
      <c r="Z358" s="142">
        <f t="shared" si="109"/>
        <v>0.16845757779270198</v>
      </c>
      <c r="AA358" s="137">
        <f t="shared" si="110"/>
        <v>0.24866339334424442</v>
      </c>
      <c r="AB358" s="145"/>
      <c r="AC358" s="189">
        <f t="shared" si="117"/>
        <v>9500</v>
      </c>
      <c r="AD358" s="187">
        <f t="shared" si="118"/>
        <v>10439</v>
      </c>
      <c r="AE358" s="129">
        <f t="shared" si="111"/>
        <v>939.51</v>
      </c>
      <c r="AF358" s="130">
        <f t="shared" si="112"/>
        <v>190.51</v>
      </c>
      <c r="AG358" s="131">
        <f t="shared" si="113"/>
        <v>1.8249832359421399E-2</v>
      </c>
      <c r="AH358" s="138">
        <f t="shared" si="114"/>
        <v>749</v>
      </c>
      <c r="AI358" s="139">
        <f t="shared" si="115"/>
        <v>7.1750167640578594E-2</v>
      </c>
      <c r="AJ358" s="139">
        <f t="shared" si="116"/>
        <v>0.23041356098482302</v>
      </c>
      <c r="AL358" s="197">
        <v>1757014130078</v>
      </c>
      <c r="AM358" s="197">
        <v>4992496142325</v>
      </c>
      <c r="AN358" s="197" t="s">
        <v>3808</v>
      </c>
      <c r="AO358" s="241" t="s">
        <v>3798</v>
      </c>
      <c r="AP358" s="242" t="s">
        <v>1366</v>
      </c>
      <c r="AQ358" s="242" t="s">
        <v>88</v>
      </c>
      <c r="AR358" s="242">
        <v>13400</v>
      </c>
      <c r="AS358" s="243">
        <f>VLOOKUP(B:B,[1]GOODYEAR!$B:$K,8,0)</f>
        <v>6260</v>
      </c>
      <c r="AT358" s="243">
        <v>525</v>
      </c>
      <c r="AU358" s="211" t="s">
        <v>3956</v>
      </c>
      <c r="AV358" s="197" t="s">
        <v>5836</v>
      </c>
      <c r="AW358" s="134" t="str">
        <f>IFERROR(VLOOKUP(AV:AV,Q商品!B:E,4,0),"")</f>
        <v>2023年製 Vector 4Seasons Hybrid 175/70R14 84H オールシーズンタイヤ 翌営業日発送</v>
      </c>
      <c r="AX358" s="134" t="str">
        <f>IFERROR(VLOOKUP(B:B,在庫!B:M,12,0),"")</f>
        <v>2023年製</v>
      </c>
      <c r="AY358" s="134">
        <f>VLOOKUP(B:B,在庫!B:K,10,0)</f>
        <v>2</v>
      </c>
      <c r="AZ358" s="244">
        <f>VLOOKUP(AL:AL,[1]GOODYEAR!$B:$AH,32,0)</f>
        <v>604428427</v>
      </c>
      <c r="BA358" s="244">
        <f>VLOOKUP(AL:AL,[1]GOODYEAR!$B:$AH,33,0)</f>
        <v>604428480</v>
      </c>
      <c r="BC358" s="11" t="s">
        <v>2055</v>
      </c>
    </row>
    <row r="359" spans="1:55" s="11" customFormat="1" ht="19.5" customHeight="1">
      <c r="A359" s="11">
        <f t="shared" si="103"/>
        <v>1</v>
      </c>
      <c r="B359" s="249">
        <f t="shared" si="104"/>
        <v>1857014130075</v>
      </c>
      <c r="C359" s="243">
        <f>VLOOKUP(B:B,[1]GOODYEAR!$B:$K,9,0)</f>
        <v>122</v>
      </c>
      <c r="D359" s="11" t="s">
        <v>5341</v>
      </c>
      <c r="E359" s="11" t="s">
        <v>3353</v>
      </c>
      <c r="F359" s="160" t="s">
        <v>7187</v>
      </c>
      <c r="G359" s="134"/>
      <c r="H359" s="132"/>
      <c r="I359" s="243">
        <f>VLOOKUP(B:B,[1]GOODYEAR!$B:$K,10,0)</f>
        <v>16</v>
      </c>
      <c r="J359" s="132">
        <v>958</v>
      </c>
      <c r="K359" s="133" t="s">
        <v>1977</v>
      </c>
      <c r="L359" s="133">
        <v>12</v>
      </c>
      <c r="M359" s="135" t="s">
        <v>3998</v>
      </c>
      <c r="N359" s="236" t="s">
        <v>7468</v>
      </c>
      <c r="O359" s="236">
        <v>0</v>
      </c>
      <c r="P359" s="237">
        <v>9426</v>
      </c>
      <c r="Q359" s="238">
        <f t="shared" si="105"/>
        <v>8091.8181818181811</v>
      </c>
      <c r="R359" s="144">
        <f t="shared" si="106"/>
        <v>0.17447477811481849</v>
      </c>
      <c r="S359" s="197">
        <v>1074476080</v>
      </c>
      <c r="T359" s="305" t="s">
        <v>8152</v>
      </c>
      <c r="U359" s="194">
        <f t="shared" si="102"/>
        <v>10300</v>
      </c>
      <c r="W359" s="239">
        <v>10300</v>
      </c>
      <c r="X359" s="136">
        <f t="shared" si="107"/>
        <v>6680</v>
      </c>
      <c r="Y359" s="240">
        <f t="shared" si="108"/>
        <v>8886.363636363636</v>
      </c>
      <c r="Z359" s="142">
        <f t="shared" si="109"/>
        <v>0.17716953108423517</v>
      </c>
      <c r="AA359" s="137">
        <f t="shared" si="110"/>
        <v>0.24828644501278768</v>
      </c>
      <c r="AB359" s="145"/>
      <c r="AC359" s="189">
        <f t="shared" si="117"/>
        <v>10098</v>
      </c>
      <c r="AD359" s="187">
        <f t="shared" si="118"/>
        <v>11096</v>
      </c>
      <c r="AE359" s="129">
        <f t="shared" si="111"/>
        <v>998.64</v>
      </c>
      <c r="AF359" s="130">
        <f t="shared" si="112"/>
        <v>202.64</v>
      </c>
      <c r="AG359" s="131">
        <f t="shared" si="113"/>
        <v>1.8262436914203314E-2</v>
      </c>
      <c r="AH359" s="138">
        <f t="shared" si="114"/>
        <v>796</v>
      </c>
      <c r="AI359" s="139">
        <f t="shared" si="115"/>
        <v>7.173756308579668E-2</v>
      </c>
      <c r="AJ359" s="139">
        <f t="shared" si="116"/>
        <v>0.23002400809858436</v>
      </c>
      <c r="AL359" s="197">
        <v>1857014130075</v>
      </c>
      <c r="AM359" s="197">
        <v>4992496142332</v>
      </c>
      <c r="AN359" s="197" t="s">
        <v>3809</v>
      </c>
      <c r="AO359" s="241" t="s">
        <v>3798</v>
      </c>
      <c r="AP359" s="242" t="s">
        <v>1367</v>
      </c>
      <c r="AQ359" s="242" t="s">
        <v>112</v>
      </c>
      <c r="AR359" s="242">
        <v>14200</v>
      </c>
      <c r="AS359" s="243">
        <f>VLOOKUP(B:B,[1]GOODYEAR!$B:$K,8,0)</f>
        <v>6680</v>
      </c>
      <c r="AT359" s="243">
        <v>525</v>
      </c>
      <c r="AU359" s="211" t="s">
        <v>3956</v>
      </c>
      <c r="AV359" s="197" t="s">
        <v>5838</v>
      </c>
      <c r="AW359" s="134" t="str">
        <f>IFERROR(VLOOKUP(AV:AV,Q商品!B:E,4,0),"")</f>
        <v>2023年製 Vector 4Seasons Hybrid 185/70R14 88H オールシーズンタイヤ 翌営業日発送</v>
      </c>
      <c r="AX359" s="134" t="str">
        <f>IFERROR(VLOOKUP(B:B,在庫!B:M,12,0),"")</f>
        <v>2023年製</v>
      </c>
      <c r="AY359" s="134">
        <f>VLOOKUP(B:B,在庫!B:K,10,0)</f>
        <v>2</v>
      </c>
      <c r="AZ359" s="244">
        <f>VLOOKUP(AL:AL,[1]GOODYEAR!$B:$AH,32,0)</f>
        <v>604428424</v>
      </c>
      <c r="BA359" s="244">
        <f>VLOOKUP(AL:AL,[1]GOODYEAR!$B:$AH,33,0)</f>
        <v>604428477</v>
      </c>
      <c r="BC359" s="11" t="s">
        <v>2055</v>
      </c>
    </row>
    <row r="360" spans="1:55" s="11" customFormat="1" ht="19.5" customHeight="1">
      <c r="A360" s="11">
        <f t="shared" si="103"/>
        <v>1</v>
      </c>
      <c r="B360" s="249">
        <f t="shared" si="104"/>
        <v>1756514130076</v>
      </c>
      <c r="C360" s="243">
        <f>VLOOKUP(B:B,[1]GOODYEAR!$B:$K,9,0)</f>
        <v>52</v>
      </c>
      <c r="D360" s="11" t="s">
        <v>5341</v>
      </c>
      <c r="E360" s="11" t="s">
        <v>3354</v>
      </c>
      <c r="F360" s="160" t="s">
        <v>7096</v>
      </c>
      <c r="G360" s="134"/>
      <c r="H360" s="132"/>
      <c r="I360" s="243">
        <f>VLOOKUP(B:B,[1]GOODYEAR!$B:$K,10,0)</f>
        <v>20</v>
      </c>
      <c r="J360" s="132">
        <v>2139</v>
      </c>
      <c r="K360" s="133" t="s">
        <v>1977</v>
      </c>
      <c r="L360" s="133">
        <v>13</v>
      </c>
      <c r="M360" s="135" t="s">
        <v>3998</v>
      </c>
      <c r="N360" s="236" t="s">
        <v>4015</v>
      </c>
      <c r="O360" s="236">
        <v>0</v>
      </c>
      <c r="P360" s="237">
        <v>10100</v>
      </c>
      <c r="Q360" s="238">
        <f t="shared" si="105"/>
        <v>8704.545454545454</v>
      </c>
      <c r="R360" s="144">
        <f t="shared" si="106"/>
        <v>0.24981723237597908</v>
      </c>
      <c r="S360" s="197">
        <v>1074476570</v>
      </c>
      <c r="T360" s="305" t="s">
        <v>8153</v>
      </c>
      <c r="U360" s="194">
        <f t="shared" si="102"/>
        <v>10100</v>
      </c>
      <c r="W360" s="239">
        <v>10100</v>
      </c>
      <c r="X360" s="136">
        <f t="shared" si="107"/>
        <v>6530</v>
      </c>
      <c r="Y360" s="240">
        <f t="shared" si="108"/>
        <v>8704.545454545454</v>
      </c>
      <c r="Z360" s="142">
        <f t="shared" si="109"/>
        <v>7.7227722772277296E-2</v>
      </c>
      <c r="AA360" s="137">
        <f t="shared" si="110"/>
        <v>0.24981723237597908</v>
      </c>
      <c r="AB360" s="145"/>
      <c r="AC360" s="189">
        <f t="shared" si="117"/>
        <v>9901</v>
      </c>
      <c r="AD360" s="187">
        <f t="shared" si="118"/>
        <v>10880</v>
      </c>
      <c r="AE360" s="129">
        <f t="shared" si="111"/>
        <v>979.19999999999993</v>
      </c>
      <c r="AF360" s="130">
        <f t="shared" si="112"/>
        <v>199.19999999999993</v>
      </c>
      <c r="AG360" s="131">
        <f t="shared" si="113"/>
        <v>1.8308823529411759E-2</v>
      </c>
      <c r="AH360" s="138">
        <f t="shared" si="114"/>
        <v>780</v>
      </c>
      <c r="AI360" s="139">
        <f t="shared" si="115"/>
        <v>7.169117647058823E-2</v>
      </c>
      <c r="AJ360" s="139">
        <f t="shared" si="116"/>
        <v>0.23150840884656732</v>
      </c>
      <c r="AL360" s="197">
        <v>1756514130076</v>
      </c>
      <c r="AM360" s="197">
        <v>4992496142363</v>
      </c>
      <c r="AN360" s="197" t="s">
        <v>3810</v>
      </c>
      <c r="AO360" s="241" t="s">
        <v>3798</v>
      </c>
      <c r="AP360" s="242" t="s">
        <v>1368</v>
      </c>
      <c r="AQ360" s="242" t="s">
        <v>87</v>
      </c>
      <c r="AR360" s="242">
        <v>14000</v>
      </c>
      <c r="AS360" s="243">
        <f>VLOOKUP(B:B,[1]GOODYEAR!$B:$K,8,0)</f>
        <v>6530</v>
      </c>
      <c r="AT360" s="243">
        <v>525</v>
      </c>
      <c r="AU360" s="211" t="s">
        <v>3956</v>
      </c>
      <c r="AV360" s="197" t="s">
        <v>5840</v>
      </c>
      <c r="AW360" s="134" t="str">
        <f>IFERROR(VLOOKUP(AV:AV,Q商品!B:E,4,0),"")</f>
        <v>2023年製 Vector 4Seasons Hybrid 175/65R14 82H オールシーズンタイヤ 翌営業日発送</v>
      </c>
      <c r="AX360" s="134" t="str">
        <f>IFERROR(VLOOKUP(B:B,在庫!B:M,12,0),"")</f>
        <v>2023年製</v>
      </c>
      <c r="AY360" s="134">
        <f>VLOOKUP(B:B,在庫!B:K,10,0)</f>
        <v>2</v>
      </c>
      <c r="AZ360" s="244">
        <f>VLOOKUP(AL:AL,[1]GOODYEAR!$B:$AH,32,0)</f>
        <v>604428426</v>
      </c>
      <c r="BA360" s="244">
        <f>VLOOKUP(AL:AL,[1]GOODYEAR!$B:$AH,33,0)</f>
        <v>604428479</v>
      </c>
      <c r="BC360" s="11" t="s">
        <v>2055</v>
      </c>
    </row>
    <row r="361" spans="1:55" s="11" customFormat="1" ht="19.5" customHeight="1">
      <c r="A361" s="11">
        <f t="shared" si="103"/>
        <v>1</v>
      </c>
      <c r="B361" s="249">
        <f t="shared" si="104"/>
        <v>1856514130073</v>
      </c>
      <c r="C361" s="243">
        <f>VLOOKUP(B:B,[1]GOODYEAR!$B:$K,9,0)</f>
        <v>12</v>
      </c>
      <c r="D361" s="11" t="s">
        <v>5341</v>
      </c>
      <c r="E361" s="11" t="s">
        <v>3355</v>
      </c>
      <c r="F361" s="160" t="s">
        <v>7097</v>
      </c>
      <c r="G361" s="134"/>
      <c r="H361" s="132"/>
      <c r="I361" s="243">
        <f>VLOOKUP(B:B,[1]GOODYEAR!$B:$K,10,0)</f>
        <v>0</v>
      </c>
      <c r="J361" s="132">
        <v>2139</v>
      </c>
      <c r="K361" s="133" t="s">
        <v>1977</v>
      </c>
      <c r="L361" s="133">
        <v>14</v>
      </c>
      <c r="M361" s="135" t="s">
        <v>3998</v>
      </c>
      <c r="N361" s="236" t="s">
        <v>7144</v>
      </c>
      <c r="O361" s="236">
        <v>0</v>
      </c>
      <c r="P361" s="237">
        <v>10440</v>
      </c>
      <c r="Q361" s="238">
        <f t="shared" si="105"/>
        <v>9013.6363636363621</v>
      </c>
      <c r="R361" s="144">
        <f t="shared" si="106"/>
        <v>0.25002521432173463</v>
      </c>
      <c r="S361" s="197">
        <v>1074476307</v>
      </c>
      <c r="T361" s="302" t="s">
        <v>8154</v>
      </c>
      <c r="U361" s="194">
        <f t="shared" si="102"/>
        <v>10440</v>
      </c>
      <c r="W361" s="239">
        <v>10440</v>
      </c>
      <c r="X361" s="136">
        <f t="shared" si="107"/>
        <v>6760</v>
      </c>
      <c r="Y361" s="240">
        <f t="shared" si="108"/>
        <v>9013.6363636363621</v>
      </c>
      <c r="Z361" s="142">
        <f t="shared" si="109"/>
        <v>7.7298850574712752E-2</v>
      </c>
      <c r="AA361" s="137">
        <f t="shared" si="110"/>
        <v>0.25002521432173463</v>
      </c>
      <c r="AB361" s="145"/>
      <c r="AC361" s="189">
        <f t="shared" si="117"/>
        <v>10235</v>
      </c>
      <c r="AD361" s="187">
        <f t="shared" si="118"/>
        <v>11247</v>
      </c>
      <c r="AE361" s="129">
        <f t="shared" si="111"/>
        <v>1012.23</v>
      </c>
      <c r="AF361" s="130">
        <f t="shared" si="112"/>
        <v>205.23000000000002</v>
      </c>
      <c r="AG361" s="131">
        <f t="shared" si="113"/>
        <v>1.8247532675380103E-2</v>
      </c>
      <c r="AH361" s="138">
        <f t="shared" si="114"/>
        <v>807</v>
      </c>
      <c r="AI361" s="139">
        <f t="shared" si="115"/>
        <v>7.1752467324619901E-2</v>
      </c>
      <c r="AJ361" s="139">
        <f t="shared" si="116"/>
        <v>0.23177768164635454</v>
      </c>
      <c r="AL361" s="197">
        <v>1856514130073</v>
      </c>
      <c r="AM361" s="197">
        <v>4992496142370</v>
      </c>
      <c r="AN361" s="197" t="s">
        <v>3811</v>
      </c>
      <c r="AO361" s="241" t="s">
        <v>3798</v>
      </c>
      <c r="AP361" s="242" t="s">
        <v>1369</v>
      </c>
      <c r="AQ361" s="242" t="s">
        <v>883</v>
      </c>
      <c r="AR361" s="242">
        <v>14400</v>
      </c>
      <c r="AS361" s="243">
        <f>VLOOKUP(B:B,[1]GOODYEAR!$B:$K,8,0)</f>
        <v>6760</v>
      </c>
      <c r="AT361" s="243">
        <v>525</v>
      </c>
      <c r="AU361" s="211" t="s">
        <v>3956</v>
      </c>
      <c r="AV361" s="197" t="s">
        <v>5842</v>
      </c>
      <c r="AW361" s="134" t="str">
        <f>IFERROR(VLOOKUP(AV:AV,Q商品!B:E,4,0),"")</f>
        <v>2023年製 Vector 4Seasons Hybrid 185/65R14 86H オールシーズンタイヤ 翌営業日発送</v>
      </c>
      <c r="AX361" s="134" t="str">
        <f>IFERROR(VLOOKUP(B:B,在庫!B:M,12,0),"")</f>
        <v>2023年製</v>
      </c>
      <c r="AY361" s="134">
        <f>VLOOKUP(B:B,在庫!B:K,10,0)</f>
        <v>1</v>
      </c>
      <c r="AZ361" s="244">
        <f>VLOOKUP(AL:AL,[1]GOODYEAR!$B:$AH,32,0)</f>
        <v>604428431</v>
      </c>
      <c r="BA361" s="244">
        <f>VLOOKUP(AL:AL,[1]GOODYEAR!$B:$AH,33,0)</f>
        <v>604428484</v>
      </c>
      <c r="BC361" s="11" t="s">
        <v>2055</v>
      </c>
    </row>
    <row r="362" spans="1:55" s="11" customFormat="1" ht="19.5" customHeight="1">
      <c r="A362" s="11">
        <f t="shared" si="103"/>
        <v>1</v>
      </c>
      <c r="B362" s="249">
        <f t="shared" si="104"/>
        <v>1655015130076</v>
      </c>
      <c r="C362" s="243">
        <f>VLOOKUP(B:B,[1]GOODYEAR!$B:$K,9,0)</f>
        <v>52</v>
      </c>
      <c r="D362" s="11" t="s">
        <v>5341</v>
      </c>
      <c r="E362" s="11" t="s">
        <v>3356</v>
      </c>
      <c r="F362" s="160" t="s">
        <v>7098</v>
      </c>
      <c r="G362" s="134"/>
      <c r="H362" s="132"/>
      <c r="I362" s="243">
        <f>VLOOKUP(B:B,[1]GOODYEAR!$B:$K,10,0)</f>
        <v>20</v>
      </c>
      <c r="J362" s="132">
        <v>563</v>
      </c>
      <c r="K362" s="133" t="s">
        <v>1977</v>
      </c>
      <c r="L362" s="133">
        <v>15</v>
      </c>
      <c r="M362" s="135" t="s">
        <v>3998</v>
      </c>
      <c r="N362" s="236" t="s">
        <v>7145</v>
      </c>
      <c r="O362" s="236">
        <v>0</v>
      </c>
      <c r="P362" s="237">
        <v>12080</v>
      </c>
      <c r="Q362" s="238">
        <f t="shared" si="105"/>
        <v>10504.545454545454</v>
      </c>
      <c r="R362" s="144">
        <f t="shared" si="106"/>
        <v>0.24984855041107742</v>
      </c>
      <c r="S362" s="197">
        <v>1074475878</v>
      </c>
      <c r="T362" s="303" t="s">
        <v>8155</v>
      </c>
      <c r="U362" s="194">
        <f t="shared" si="102"/>
        <v>12080</v>
      </c>
      <c r="W362" s="239">
        <v>12080</v>
      </c>
      <c r="X362" s="136">
        <f t="shared" si="107"/>
        <v>7880</v>
      </c>
      <c r="Y362" s="240">
        <f t="shared" si="108"/>
        <v>10504.545454545454</v>
      </c>
      <c r="Z362" s="142">
        <f t="shared" si="109"/>
        <v>7.7317880794701921E-2</v>
      </c>
      <c r="AA362" s="137">
        <f t="shared" si="110"/>
        <v>0.24984855041107742</v>
      </c>
      <c r="AB362" s="145"/>
      <c r="AC362" s="189">
        <f t="shared" ref="AC362:AC393" si="119">ROUNDDOWN(U362/1.02,0)</f>
        <v>11843</v>
      </c>
      <c r="AD362" s="187">
        <f t="shared" ref="AD362:AD393" si="120">ROUNDDOWN(AC362/0.91,0)</f>
        <v>13014</v>
      </c>
      <c r="AE362" s="129">
        <f t="shared" si="111"/>
        <v>1171.26</v>
      </c>
      <c r="AF362" s="130">
        <f t="shared" si="112"/>
        <v>237.26</v>
      </c>
      <c r="AG362" s="131">
        <f t="shared" si="113"/>
        <v>1.8231135700015368E-2</v>
      </c>
      <c r="AH362" s="138">
        <f t="shared" si="114"/>
        <v>934</v>
      </c>
      <c r="AI362" s="139">
        <f t="shared" si="115"/>
        <v>7.1768864299984636E-2</v>
      </c>
      <c r="AJ362" s="139">
        <f t="shared" si="116"/>
        <v>0.23161741471106206</v>
      </c>
      <c r="AL362" s="197">
        <v>1655015130076</v>
      </c>
      <c r="AM362" s="197">
        <v>4992496142509</v>
      </c>
      <c r="AN362" s="197" t="s">
        <v>3812</v>
      </c>
      <c r="AO362" s="241" t="s">
        <v>3798</v>
      </c>
      <c r="AP362" s="242" t="s">
        <v>868</v>
      </c>
      <c r="AQ362" s="242" t="s">
        <v>869</v>
      </c>
      <c r="AR362" s="242">
        <v>16600</v>
      </c>
      <c r="AS362" s="243">
        <f>VLOOKUP(B:B,[1]GOODYEAR!$B:$K,8,0)</f>
        <v>7880</v>
      </c>
      <c r="AT362" s="243">
        <v>525</v>
      </c>
      <c r="AU362" s="211" t="s">
        <v>3956</v>
      </c>
      <c r="AV362" s="197" t="s">
        <v>5844</v>
      </c>
      <c r="AW362" s="134" t="str">
        <f>IFERROR(VLOOKUP(AV:AV,Q商品!B:E,4,0),"")</f>
        <v>2023年製 Vector 4Seasons Hybrid 165/50R15 73H オールシーズンタイヤ 翌営業日発送</v>
      </c>
      <c r="AX362" s="134" t="str">
        <f>IFERROR(VLOOKUP(B:B,在庫!B:M,12,0),"")</f>
        <v>2023年製</v>
      </c>
      <c r="AY362" s="134">
        <f>VLOOKUP(B:B,在庫!B:K,10,0)</f>
        <v>4</v>
      </c>
      <c r="AZ362" s="244">
        <f>VLOOKUP(AL:AL,[1]GOODYEAR!$B:$AH,32,0)</f>
        <v>604428439</v>
      </c>
      <c r="BA362" s="244">
        <f>VLOOKUP(AL:AL,[1]GOODYEAR!$B:$AH,33,0)</f>
        <v>604428492</v>
      </c>
      <c r="BC362" s="11" t="s">
        <v>2055</v>
      </c>
    </row>
    <row r="363" spans="1:55" s="11" customFormat="1" ht="19.5" customHeight="1">
      <c r="A363" s="11">
        <f t="shared" si="103"/>
        <v>1</v>
      </c>
      <c r="B363" s="249">
        <f t="shared" si="104"/>
        <v>1655515130071</v>
      </c>
      <c r="C363" s="243">
        <f>VLOOKUP(B:B,[1]GOODYEAR!$B:$K,9,0)</f>
        <v>322</v>
      </c>
      <c r="D363" s="11" t="s">
        <v>5341</v>
      </c>
      <c r="E363" s="11" t="s">
        <v>3357</v>
      </c>
      <c r="F363" s="160" t="s">
        <v>7099</v>
      </c>
      <c r="G363" s="134"/>
      <c r="H363" s="132"/>
      <c r="I363" s="243">
        <f>VLOOKUP(B:B,[1]GOODYEAR!$B:$K,10,0)</f>
        <v>16</v>
      </c>
      <c r="J363" s="132">
        <v>302</v>
      </c>
      <c r="K363" s="133" t="s">
        <v>1977</v>
      </c>
      <c r="L363" s="133">
        <v>16</v>
      </c>
      <c r="M363" s="135" t="s">
        <v>3998</v>
      </c>
      <c r="N363" s="236" t="s">
        <v>3468</v>
      </c>
      <c r="O363" s="236">
        <v>0</v>
      </c>
      <c r="P363" s="237">
        <v>11740</v>
      </c>
      <c r="Q363" s="238">
        <f t="shared" si="105"/>
        <v>10195.454545454544</v>
      </c>
      <c r="R363" s="144">
        <f t="shared" si="106"/>
        <v>0.25064645563976806</v>
      </c>
      <c r="S363" s="197">
        <v>1074476134</v>
      </c>
      <c r="T363" s="303" t="s">
        <v>8156</v>
      </c>
      <c r="U363" s="194">
        <f t="shared" si="102"/>
        <v>11740</v>
      </c>
      <c r="W363" s="239">
        <v>11740</v>
      </c>
      <c r="X363" s="136">
        <f t="shared" si="107"/>
        <v>7640</v>
      </c>
      <c r="Y363" s="240">
        <f t="shared" si="108"/>
        <v>10195.454545454544</v>
      </c>
      <c r="Z363" s="142">
        <f t="shared" si="109"/>
        <v>7.7257240204429367E-2</v>
      </c>
      <c r="AA363" s="137">
        <f t="shared" si="110"/>
        <v>0.25064645563976806</v>
      </c>
      <c r="AB363" s="145"/>
      <c r="AC363" s="189">
        <f t="shared" si="119"/>
        <v>11509</v>
      </c>
      <c r="AD363" s="187">
        <f t="shared" si="120"/>
        <v>12647</v>
      </c>
      <c r="AE363" s="129">
        <f t="shared" si="111"/>
        <v>1138.23</v>
      </c>
      <c r="AF363" s="130">
        <f t="shared" si="112"/>
        <v>231.23000000000002</v>
      </c>
      <c r="AG363" s="131">
        <f t="shared" si="113"/>
        <v>1.8283387364592396E-2</v>
      </c>
      <c r="AH363" s="138">
        <f t="shared" si="114"/>
        <v>907</v>
      </c>
      <c r="AI363" s="139">
        <f t="shared" si="115"/>
        <v>7.1716612635407601E-2</v>
      </c>
      <c r="AJ363" s="139">
        <f t="shared" si="116"/>
        <v>0.23236306827517567</v>
      </c>
      <c r="AL363" s="197">
        <v>1655515130071</v>
      </c>
      <c r="AM363" s="197">
        <v>4992496142486</v>
      </c>
      <c r="AN363" s="197" t="s">
        <v>3813</v>
      </c>
      <c r="AO363" s="241" t="s">
        <v>3798</v>
      </c>
      <c r="AP363" s="242" t="s">
        <v>870</v>
      </c>
      <c r="AQ363" s="242" t="s">
        <v>109</v>
      </c>
      <c r="AR363" s="242">
        <v>16100</v>
      </c>
      <c r="AS363" s="243">
        <f>VLOOKUP(B:B,[1]GOODYEAR!$B:$K,8,0)</f>
        <v>7640</v>
      </c>
      <c r="AT363" s="243">
        <v>525</v>
      </c>
      <c r="AU363" s="211" t="s">
        <v>3956</v>
      </c>
      <c r="AV363" s="197" t="s">
        <v>5846</v>
      </c>
      <c r="AW363" s="134" t="str">
        <f>IFERROR(VLOOKUP(AV:AV,Q商品!B:E,4,0),"")</f>
        <v>2023年製 Vector 4Seasons Hybrid 165/55R15 75H オールシーズンタイヤ 翌営業日発送</v>
      </c>
      <c r="AX363" s="134" t="str">
        <f>IFERROR(VLOOKUP(B:B,在庫!B:M,12,0),"")</f>
        <v>2023年製</v>
      </c>
      <c r="AY363" s="134">
        <f>VLOOKUP(B:B,在庫!B:K,10,0)</f>
        <v>2</v>
      </c>
      <c r="AZ363" s="244">
        <f>VLOOKUP(AL:AL,[1]GOODYEAR!$B:$AH,32,0)</f>
        <v>604428435</v>
      </c>
      <c r="BA363" s="244">
        <f>VLOOKUP(AL:AL,[1]GOODYEAR!$B:$AH,33,0)</f>
        <v>604428488</v>
      </c>
      <c r="BC363" s="11" t="s">
        <v>2055</v>
      </c>
    </row>
    <row r="364" spans="1:55" s="11" customFormat="1" ht="19.5" customHeight="1">
      <c r="A364" s="11">
        <f t="shared" si="103"/>
        <v>1</v>
      </c>
      <c r="B364" s="249">
        <f t="shared" si="104"/>
        <v>1855515130075</v>
      </c>
      <c r="C364" s="243">
        <f>VLOOKUP(B:B,[1]GOODYEAR!$B:$K,9,0)</f>
        <v>58</v>
      </c>
      <c r="D364" s="11" t="s">
        <v>5341</v>
      </c>
      <c r="E364" s="11" t="s">
        <v>3358</v>
      </c>
      <c r="F364" s="160" t="s">
        <v>7100</v>
      </c>
      <c r="G364" s="134"/>
      <c r="H364" s="132"/>
      <c r="I364" s="243">
        <f>VLOOKUP(B:B,[1]GOODYEAR!$B:$K,10,0)</f>
        <v>12</v>
      </c>
      <c r="J364" s="132">
        <v>2139</v>
      </c>
      <c r="K364" s="133" t="s">
        <v>1977</v>
      </c>
      <c r="L364" s="133">
        <v>17</v>
      </c>
      <c r="M364" s="135" t="s">
        <v>3998</v>
      </c>
      <c r="N364" s="236" t="s">
        <v>7146</v>
      </c>
      <c r="O364" s="236">
        <v>0</v>
      </c>
      <c r="P364" s="237">
        <v>14740</v>
      </c>
      <c r="Q364" s="238">
        <f t="shared" si="105"/>
        <v>12922.727272727272</v>
      </c>
      <c r="R364" s="144">
        <f t="shared" si="106"/>
        <v>0.25093211396412235</v>
      </c>
      <c r="S364" s="197">
        <v>1074476306</v>
      </c>
      <c r="T364" s="303" t="s">
        <v>8157</v>
      </c>
      <c r="U364" s="194">
        <f t="shared" si="102"/>
        <v>14740</v>
      </c>
      <c r="W364" s="239">
        <v>14740</v>
      </c>
      <c r="X364" s="136">
        <f t="shared" si="107"/>
        <v>9680</v>
      </c>
      <c r="Y364" s="240">
        <f t="shared" si="108"/>
        <v>12922.727272727272</v>
      </c>
      <c r="Z364" s="142">
        <f t="shared" si="109"/>
        <v>7.7272727272727382E-2</v>
      </c>
      <c r="AA364" s="137">
        <f t="shared" si="110"/>
        <v>0.25093211396412235</v>
      </c>
      <c r="AB364" s="145"/>
      <c r="AC364" s="189">
        <f t="shared" si="119"/>
        <v>14450</v>
      </c>
      <c r="AD364" s="187">
        <f t="shared" si="120"/>
        <v>15879</v>
      </c>
      <c r="AE364" s="129">
        <f t="shared" si="111"/>
        <v>1429.11</v>
      </c>
      <c r="AF364" s="130">
        <f t="shared" si="112"/>
        <v>290.1099999999999</v>
      </c>
      <c r="AG364" s="131">
        <f t="shared" si="113"/>
        <v>1.8270042194092822E-2</v>
      </c>
      <c r="AH364" s="138">
        <f t="shared" si="114"/>
        <v>1139</v>
      </c>
      <c r="AI364" s="139">
        <f t="shared" si="115"/>
        <v>7.1729957805907171E-2</v>
      </c>
      <c r="AJ364" s="139">
        <f t="shared" si="116"/>
        <v>0.23266207177002954</v>
      </c>
      <c r="AL364" s="197">
        <v>1855515130075</v>
      </c>
      <c r="AM364" s="197">
        <v>4992496142493</v>
      </c>
      <c r="AN364" s="197" t="s">
        <v>3814</v>
      </c>
      <c r="AO364" s="241" t="s">
        <v>3798</v>
      </c>
      <c r="AP364" s="242" t="s">
        <v>1370</v>
      </c>
      <c r="AQ364" s="242" t="s">
        <v>876</v>
      </c>
      <c r="AR364" s="242">
        <v>20300</v>
      </c>
      <c r="AS364" s="243">
        <f>VLOOKUP(B:B,[1]GOODYEAR!$B:$K,8,0)</f>
        <v>9680</v>
      </c>
      <c r="AT364" s="243">
        <v>525</v>
      </c>
      <c r="AU364" s="211" t="s">
        <v>3956</v>
      </c>
      <c r="AV364" s="197" t="s">
        <v>5849</v>
      </c>
      <c r="AW364" s="134" t="str">
        <f>IFERROR(VLOOKUP(AV:AV,Q商品!B:E,4,0),"")</f>
        <v>2023年製 Vector 4Seasons Hybrid 185/55R15 82H オールシーズンタイヤ 翌営業日発送</v>
      </c>
      <c r="AX364" s="134" t="str">
        <f>IFERROR(VLOOKUP(B:B,在庫!B:M,12,0),"")</f>
        <v>2023年製</v>
      </c>
      <c r="AY364" s="134">
        <f>VLOOKUP(B:B,在庫!B:K,10,0)</f>
        <v>3</v>
      </c>
      <c r="AZ364" s="244">
        <f>VLOOKUP(AL:AL,[1]GOODYEAR!$B:$AH,32,0)</f>
        <v>604428433</v>
      </c>
      <c r="BA364" s="244">
        <f>VLOOKUP(AL:AL,[1]GOODYEAR!$B:$AH,33,0)</f>
        <v>604428486</v>
      </c>
      <c r="BC364" s="11" t="s">
        <v>2055</v>
      </c>
    </row>
    <row r="365" spans="1:55" s="11" customFormat="1" ht="19.5" customHeight="1">
      <c r="A365" s="11">
        <f t="shared" si="103"/>
        <v>1</v>
      </c>
      <c r="B365" s="249">
        <f t="shared" si="104"/>
        <v>1656015130073</v>
      </c>
      <c r="C365" s="243">
        <f>VLOOKUP(B:B,[1]GOODYEAR!$B:$K,9,0)</f>
        <v>168</v>
      </c>
      <c r="D365" s="11" t="s">
        <v>5341</v>
      </c>
      <c r="E365" s="11" t="s">
        <v>3359</v>
      </c>
      <c r="F365" s="160" t="s">
        <v>7101</v>
      </c>
      <c r="G365" s="134"/>
      <c r="H365" s="132"/>
      <c r="I365" s="243">
        <f>VLOOKUP(B:B,[1]GOODYEAR!$B:$K,10,0)</f>
        <v>31</v>
      </c>
      <c r="J365" s="132">
        <v>372</v>
      </c>
      <c r="K365" s="133" t="s">
        <v>1977</v>
      </c>
      <c r="L365" s="133">
        <v>18</v>
      </c>
      <c r="M365" s="135" t="s">
        <v>3998</v>
      </c>
      <c r="N365" s="236" t="s">
        <v>4010</v>
      </c>
      <c r="O365" s="236">
        <v>0</v>
      </c>
      <c r="P365" s="237">
        <v>12140</v>
      </c>
      <c r="Q365" s="238">
        <f t="shared" si="105"/>
        <v>10559.090909090908</v>
      </c>
      <c r="R365" s="144">
        <f t="shared" si="106"/>
        <v>0.25088247955230297</v>
      </c>
      <c r="S365" s="197">
        <v>1074475911</v>
      </c>
      <c r="T365" s="303" t="s">
        <v>8158</v>
      </c>
      <c r="U365" s="194">
        <f t="shared" si="102"/>
        <v>12140</v>
      </c>
      <c r="W365" s="239">
        <v>12140</v>
      </c>
      <c r="X365" s="136">
        <f t="shared" si="107"/>
        <v>7910</v>
      </c>
      <c r="Y365" s="240">
        <f t="shared" si="108"/>
        <v>10559.090909090908</v>
      </c>
      <c r="Z365" s="142">
        <f t="shared" si="109"/>
        <v>7.7265238879736353E-2</v>
      </c>
      <c r="AA365" s="137">
        <f t="shared" si="110"/>
        <v>0.25088247955230297</v>
      </c>
      <c r="AB365" s="145"/>
      <c r="AC365" s="189">
        <f t="shared" si="119"/>
        <v>11901</v>
      </c>
      <c r="AD365" s="187">
        <f t="shared" si="120"/>
        <v>13078</v>
      </c>
      <c r="AE365" s="129">
        <f t="shared" si="111"/>
        <v>1177.02</v>
      </c>
      <c r="AF365" s="130">
        <f t="shared" si="112"/>
        <v>239.01999999999998</v>
      </c>
      <c r="AG365" s="131">
        <f t="shared" si="113"/>
        <v>1.827649487689249E-2</v>
      </c>
      <c r="AH365" s="138">
        <f t="shared" si="114"/>
        <v>938</v>
      </c>
      <c r="AI365" s="139">
        <f t="shared" si="115"/>
        <v>7.1723505123107503E-2</v>
      </c>
      <c r="AJ365" s="139">
        <f t="shared" si="116"/>
        <v>0.23260598467541049</v>
      </c>
      <c r="AL365" s="197">
        <v>1656015130073</v>
      </c>
      <c r="AM365" s="197">
        <v>4992496142455</v>
      </c>
      <c r="AN365" s="197" t="s">
        <v>3815</v>
      </c>
      <c r="AO365" s="241" t="s">
        <v>3798</v>
      </c>
      <c r="AP365" s="242" t="s">
        <v>855</v>
      </c>
      <c r="AQ365" s="242" t="s">
        <v>110</v>
      </c>
      <c r="AR365" s="242">
        <v>16700</v>
      </c>
      <c r="AS365" s="243">
        <f>VLOOKUP(B:B,[1]GOODYEAR!$B:$K,8,0)</f>
        <v>7910</v>
      </c>
      <c r="AT365" s="243">
        <v>525</v>
      </c>
      <c r="AU365" s="211" t="s">
        <v>3956</v>
      </c>
      <c r="AV365" s="197" t="s">
        <v>5851</v>
      </c>
      <c r="AW365" s="134" t="str">
        <f>IFERROR(VLOOKUP(AV:AV,Q商品!B:E,4,0),"")</f>
        <v>2023年製 Vector 4Seasons Hybrid 165/60R15 77H オールシーズンタイヤ 翌営業日発送</v>
      </c>
      <c r="AX365" s="134" t="str">
        <f>IFERROR(VLOOKUP(B:B,在庫!B:M,12,0),"")</f>
        <v>2023年製</v>
      </c>
      <c r="AY365" s="134">
        <f>VLOOKUP(B:B,在庫!B:K,10,0)</f>
        <v>3</v>
      </c>
      <c r="AZ365" s="244">
        <f>VLOOKUP(AL:AL,[1]GOODYEAR!$B:$AH,32,0)</f>
        <v>604428440</v>
      </c>
      <c r="BA365" s="244">
        <f>VLOOKUP(AL:AL,[1]GOODYEAR!$B:$AH,33,0)</f>
        <v>604428493</v>
      </c>
      <c r="BC365" s="11" t="s">
        <v>2055</v>
      </c>
    </row>
    <row r="366" spans="1:55" s="11" customFormat="1" ht="19.5" customHeight="1">
      <c r="A366" s="11">
        <f t="shared" si="103"/>
        <v>1</v>
      </c>
      <c r="B366" s="249">
        <f t="shared" si="104"/>
        <v>1956015130074</v>
      </c>
      <c r="C366" s="243">
        <f>VLOOKUP(B:B,[1]GOODYEAR!$B:$K,9,0)</f>
        <v>6</v>
      </c>
      <c r="D366" s="11" t="s">
        <v>5341</v>
      </c>
      <c r="E366" s="11" t="s">
        <v>3361</v>
      </c>
      <c r="F366" s="160" t="s">
        <v>7103</v>
      </c>
      <c r="G366" s="134"/>
      <c r="H366" s="132"/>
      <c r="I366" s="243">
        <f>VLOOKUP(B:B,[1]GOODYEAR!$B:$K,10,0)</f>
        <v>14</v>
      </c>
      <c r="J366" s="132" t="s">
        <v>12</v>
      </c>
      <c r="K366" s="133" t="s">
        <v>1977</v>
      </c>
      <c r="L366" s="133">
        <v>20</v>
      </c>
      <c r="M366" s="135" t="s">
        <v>3998</v>
      </c>
      <c r="N366" s="236" t="s">
        <v>7469</v>
      </c>
      <c r="O366" s="236">
        <v>0</v>
      </c>
      <c r="P366" s="237">
        <v>13921</v>
      </c>
      <c r="Q366" s="238">
        <f t="shared" si="105"/>
        <v>12178.181818181818</v>
      </c>
      <c r="R366" s="144">
        <f t="shared" si="106"/>
        <v>0.24783517467900865</v>
      </c>
      <c r="S366" s="197">
        <v>1074475784</v>
      </c>
      <c r="T366" s="303" t="s">
        <v>8160</v>
      </c>
      <c r="U366" s="194">
        <f t="shared" si="102"/>
        <v>13990</v>
      </c>
      <c r="W366" s="239">
        <v>13990</v>
      </c>
      <c r="X366" s="136">
        <f t="shared" si="107"/>
        <v>9160</v>
      </c>
      <c r="Y366" s="240">
        <f t="shared" si="108"/>
        <v>12240.90909090909</v>
      </c>
      <c r="Z366" s="142">
        <f t="shared" si="109"/>
        <v>8.2609007973565074E-2</v>
      </c>
      <c r="AA366" s="137">
        <f t="shared" si="110"/>
        <v>0.25168956554028959</v>
      </c>
      <c r="AB366" s="145"/>
      <c r="AC366" s="189">
        <f t="shared" si="119"/>
        <v>13715</v>
      </c>
      <c r="AD366" s="187">
        <f t="shared" si="120"/>
        <v>15071</v>
      </c>
      <c r="AE366" s="129">
        <f t="shared" si="111"/>
        <v>1356.3899999999999</v>
      </c>
      <c r="AF366" s="130">
        <f t="shared" si="112"/>
        <v>275.38999999999987</v>
      </c>
      <c r="AG366" s="131">
        <f t="shared" si="113"/>
        <v>1.8272841881759663E-2</v>
      </c>
      <c r="AH366" s="138">
        <f t="shared" si="114"/>
        <v>1081</v>
      </c>
      <c r="AI366" s="139">
        <f t="shared" si="115"/>
        <v>7.1727158118240333E-2</v>
      </c>
      <c r="AJ366" s="139">
        <f t="shared" si="116"/>
        <v>0.23341672365852995</v>
      </c>
      <c r="AL366" s="197">
        <v>1956015130074</v>
      </c>
      <c r="AM366" s="197">
        <v>4992496142479</v>
      </c>
      <c r="AN366" s="197" t="s">
        <v>3817</v>
      </c>
      <c r="AO366" s="241" t="s">
        <v>3798</v>
      </c>
      <c r="AP366" s="242" t="s">
        <v>1371</v>
      </c>
      <c r="AQ366" s="242" t="s">
        <v>41</v>
      </c>
      <c r="AR366" s="242">
        <v>19200</v>
      </c>
      <c r="AS366" s="243">
        <f>VLOOKUP(B:B,[1]GOODYEAR!$B:$K,8,0)</f>
        <v>9160</v>
      </c>
      <c r="AT366" s="243">
        <v>525</v>
      </c>
      <c r="AU366" s="211" t="s">
        <v>3956</v>
      </c>
      <c r="AV366" s="197" t="s">
        <v>5855</v>
      </c>
      <c r="AW366" s="134" t="str">
        <f>IFERROR(VLOOKUP(AV:AV,Q商品!B:E,4,0),"")</f>
        <v>2023年製 Vector 4Seasons Hybrid 195/60R15 88H オールシーズン 翌営業日発送</v>
      </c>
      <c r="AX366" s="134" t="str">
        <f>IFERROR(VLOOKUP(B:B,在庫!B:M,12,0),"")</f>
        <v>2023年製</v>
      </c>
      <c r="AY366" s="134">
        <f>VLOOKUP(B:B,在庫!B:K,10,0)</f>
        <v>3</v>
      </c>
      <c r="AZ366" s="244">
        <f>VLOOKUP(AL:AL,[1]GOODYEAR!$B:$AH,32,0)</f>
        <v>604428441</v>
      </c>
      <c r="BA366" s="244">
        <f>VLOOKUP(AL:AL,[1]GOODYEAR!$B:$AH,33,0)</f>
        <v>604428494</v>
      </c>
      <c r="BC366" s="11" t="s">
        <v>2055</v>
      </c>
    </row>
    <row r="367" spans="1:55" s="11" customFormat="1" ht="19.5" customHeight="1">
      <c r="A367" s="11">
        <f t="shared" si="103"/>
        <v>1</v>
      </c>
      <c r="B367" s="249">
        <f t="shared" si="104"/>
        <v>1656515130078</v>
      </c>
      <c r="C367" s="243">
        <f>VLOOKUP(B:B,[1]GOODYEAR!$B:$K,9,0)</f>
        <v>104</v>
      </c>
      <c r="D367" s="11" t="s">
        <v>5341</v>
      </c>
      <c r="E367" s="11" t="s">
        <v>3362</v>
      </c>
      <c r="F367" s="310" t="s">
        <v>7104</v>
      </c>
      <c r="G367" s="134"/>
      <c r="H367" s="132"/>
      <c r="I367" s="243">
        <f>VLOOKUP(B:B,[1]GOODYEAR!$B:$K,10,0)</f>
        <v>0</v>
      </c>
      <c r="J367" s="132">
        <v>958</v>
      </c>
      <c r="K367" s="133" t="s">
        <v>1977</v>
      </c>
      <c r="L367" s="133">
        <v>21</v>
      </c>
      <c r="M367" s="135" t="s">
        <v>3998</v>
      </c>
      <c r="N367" s="236" t="s">
        <v>3469</v>
      </c>
      <c r="O367" s="236">
        <v>0</v>
      </c>
      <c r="P367" s="237">
        <v>11125</v>
      </c>
      <c r="Q367" s="238">
        <f t="shared" si="105"/>
        <v>9636.363636363636</v>
      </c>
      <c r="R367" s="144">
        <f t="shared" si="106"/>
        <v>0.29330188679245278</v>
      </c>
      <c r="S367" s="197">
        <v>1074476226</v>
      </c>
      <c r="T367" s="303" t="s">
        <v>8161</v>
      </c>
      <c r="U367" s="194">
        <f t="shared" si="102"/>
        <v>11125</v>
      </c>
      <c r="W367" s="239">
        <v>11125</v>
      </c>
      <c r="X367" s="136">
        <f t="shared" si="107"/>
        <v>6810</v>
      </c>
      <c r="Y367" s="240">
        <f t="shared" si="108"/>
        <v>9636.363636363636</v>
      </c>
      <c r="Z367" s="142">
        <f t="shared" si="109"/>
        <v>7.7213483146067352E-2</v>
      </c>
      <c r="AA367" s="137">
        <f t="shared" si="110"/>
        <v>0.29330188679245278</v>
      </c>
      <c r="AB367" s="145"/>
      <c r="AC367" s="189">
        <f t="shared" si="119"/>
        <v>10906</v>
      </c>
      <c r="AD367" s="187">
        <f t="shared" si="120"/>
        <v>11984</v>
      </c>
      <c r="AE367" s="129">
        <f t="shared" si="111"/>
        <v>1078.56</v>
      </c>
      <c r="AF367" s="130">
        <f t="shared" si="112"/>
        <v>219.55999999999995</v>
      </c>
      <c r="AG367" s="131">
        <f t="shared" si="113"/>
        <v>1.8321094793057404E-2</v>
      </c>
      <c r="AH367" s="138">
        <f t="shared" si="114"/>
        <v>859</v>
      </c>
      <c r="AI367" s="139">
        <f t="shared" si="115"/>
        <v>7.1678905206942589E-2</v>
      </c>
      <c r="AJ367" s="139">
        <f t="shared" si="116"/>
        <v>0.2749807919993954</v>
      </c>
      <c r="AL367" s="197">
        <v>1656515130078</v>
      </c>
      <c r="AM367" s="197">
        <v>4992496155264</v>
      </c>
      <c r="AN367" s="197" t="s">
        <v>3818</v>
      </c>
      <c r="AO367" s="241" t="s">
        <v>3798</v>
      </c>
      <c r="AP367" s="242" t="s">
        <v>872</v>
      </c>
      <c r="AQ367" s="242" t="s">
        <v>115</v>
      </c>
      <c r="AR367" s="242">
        <v>14500</v>
      </c>
      <c r="AS367" s="243">
        <f>VLOOKUP(B:B,[1]GOODYEAR!$B:$K,8,0)</f>
        <v>6810</v>
      </c>
      <c r="AT367" s="243">
        <v>525</v>
      </c>
      <c r="AU367" s="211" t="s">
        <v>3956</v>
      </c>
      <c r="AV367" s="197" t="s">
        <v>5856</v>
      </c>
      <c r="AW367" s="134" t="str">
        <f>IFERROR(VLOOKUP(AV:AV,Q商品!B:E,4,0),"")</f>
        <v>2023年製 Vector 4Seasons Hybrid 165/65R15 81H オールシーズンタイヤ 翌営業日発送</v>
      </c>
      <c r="AX367" s="134" t="str">
        <f>IFERROR(VLOOKUP(B:B,在庫!B:M,12,0),"")</f>
        <v>2023年製</v>
      </c>
      <c r="AY367" s="246">
        <f>VLOOKUP(B:B,在庫!B:K,10,0)</f>
        <v>1</v>
      </c>
      <c r="AZ367" s="244">
        <f>VLOOKUP(AL:AL,[1]GOODYEAR!$B:$AH,32,0)</f>
        <v>604428443</v>
      </c>
      <c r="BA367" s="244">
        <f>VLOOKUP(AL:AL,[1]GOODYEAR!$B:$AH,33,0)</f>
        <v>604428496</v>
      </c>
      <c r="BC367" s="11" t="s">
        <v>2055</v>
      </c>
    </row>
    <row r="368" spans="1:55" s="11" customFormat="1" ht="19.5" customHeight="1">
      <c r="A368" s="11">
        <f t="shared" si="103"/>
        <v>1</v>
      </c>
      <c r="B368" s="249">
        <f t="shared" si="104"/>
        <v>1856515130072</v>
      </c>
      <c r="C368" s="243">
        <f>VLOOKUP(B:B,[1]GOODYEAR!$B:$K,9,0)</f>
        <v>160</v>
      </c>
      <c r="D368" s="11" t="s">
        <v>5341</v>
      </c>
      <c r="E368" s="11" t="s">
        <v>3363</v>
      </c>
      <c r="F368" s="160" t="s">
        <v>7188</v>
      </c>
      <c r="G368" s="134"/>
      <c r="H368" s="132"/>
      <c r="I368" s="243">
        <f>VLOOKUP(B:B,[1]GOODYEAR!$B:$K,10,0)</f>
        <v>20</v>
      </c>
      <c r="J368" s="132">
        <v>563</v>
      </c>
      <c r="K368" s="133" t="s">
        <v>1977</v>
      </c>
      <c r="L368" s="133">
        <v>23</v>
      </c>
      <c r="M368" s="135" t="s">
        <v>2014</v>
      </c>
      <c r="N368" s="236" t="s">
        <v>7470</v>
      </c>
      <c r="O368" s="236" t="s">
        <v>2015</v>
      </c>
      <c r="P368" s="237">
        <v>12619</v>
      </c>
      <c r="Q368" s="238">
        <f t="shared" si="105"/>
        <v>10994.545454545454</v>
      </c>
      <c r="R368" s="144">
        <f t="shared" si="106"/>
        <v>0.24871837274681657</v>
      </c>
      <c r="S368" s="197">
        <v>1074476133</v>
      </c>
      <c r="T368" s="305" t="s">
        <v>8162</v>
      </c>
      <c r="U368" s="194">
        <f t="shared" si="102"/>
        <v>12620</v>
      </c>
      <c r="W368" s="239">
        <v>12620</v>
      </c>
      <c r="X368" s="136">
        <f t="shared" si="107"/>
        <v>8260</v>
      </c>
      <c r="Y368" s="240">
        <f t="shared" si="108"/>
        <v>10995.454545454544</v>
      </c>
      <c r="Z368" s="142">
        <f t="shared" si="109"/>
        <v>7.7343688089388962E-2</v>
      </c>
      <c r="AA368" s="137">
        <f t="shared" si="110"/>
        <v>0.24878048780487796</v>
      </c>
      <c r="AB368" s="145"/>
      <c r="AC368" s="189">
        <f t="shared" si="119"/>
        <v>12372</v>
      </c>
      <c r="AD368" s="187">
        <f t="shared" si="120"/>
        <v>13595</v>
      </c>
      <c r="AE368" s="129">
        <f t="shared" si="111"/>
        <v>1223.55</v>
      </c>
      <c r="AF368" s="130">
        <f t="shared" si="112"/>
        <v>248.54999999999995</v>
      </c>
      <c r="AG368" s="131">
        <f t="shared" si="113"/>
        <v>1.8282456785582931E-2</v>
      </c>
      <c r="AH368" s="138">
        <f t="shared" si="114"/>
        <v>975</v>
      </c>
      <c r="AI368" s="139">
        <f t="shared" si="115"/>
        <v>7.1717543214417062E-2</v>
      </c>
      <c r="AJ368" s="139">
        <f t="shared" si="116"/>
        <v>0.23049803101929503</v>
      </c>
      <c r="AL368" s="197">
        <v>1856515130072</v>
      </c>
      <c r="AM368" s="197">
        <v>4992496142431</v>
      </c>
      <c r="AN368" s="197" t="s">
        <v>3820</v>
      </c>
      <c r="AO368" s="241" t="s">
        <v>3798</v>
      </c>
      <c r="AP368" s="242" t="s">
        <v>1088</v>
      </c>
      <c r="AQ368" s="242" t="s">
        <v>42</v>
      </c>
      <c r="AR368" s="242">
        <v>17400</v>
      </c>
      <c r="AS368" s="243">
        <v>8260</v>
      </c>
      <c r="AT368" s="243">
        <v>525</v>
      </c>
      <c r="AU368" s="211" t="s">
        <v>3956</v>
      </c>
      <c r="AV368" s="197" t="s">
        <v>5645</v>
      </c>
      <c r="AW368" s="134" t="str">
        <f>IFERROR(VLOOKUP(AV:AV,Q商品!B:E,4,0),"")</f>
        <v>2023年製 Vector 4Seasons Hybrid 185/65R15 88H オールシーズンタイヤ 翌営業日発送</v>
      </c>
      <c r="AX368" s="134" t="str">
        <f>IFERROR(VLOOKUP(B:B,在庫!B:M,12,0),"")</f>
        <v>2023年製</v>
      </c>
      <c r="AY368" s="134">
        <f>VLOOKUP(B:B,在庫!B:K,10,0)</f>
        <v>1</v>
      </c>
      <c r="AZ368" s="244">
        <v>604428438</v>
      </c>
      <c r="BA368" s="244">
        <v>604428491</v>
      </c>
      <c r="BC368" s="11" t="s">
        <v>2055</v>
      </c>
    </row>
    <row r="369" spans="1:55" s="11" customFormat="1" ht="19.5" customHeight="1">
      <c r="A369" s="11">
        <f t="shared" si="103"/>
        <v>1</v>
      </c>
      <c r="B369" s="249">
        <f t="shared" si="104"/>
        <v>1956515130079</v>
      </c>
      <c r="C369" s="243">
        <f>VLOOKUP(B:B,[1]GOODYEAR!$B:$K,9,0)</f>
        <v>160</v>
      </c>
      <c r="D369" s="11" t="s">
        <v>5341</v>
      </c>
      <c r="E369" s="11" t="s">
        <v>3364</v>
      </c>
      <c r="F369" s="160" t="s">
        <v>7189</v>
      </c>
      <c r="G369" s="134"/>
      <c r="H369" s="132"/>
      <c r="I369" s="243">
        <f>VLOOKUP(B:B,[1]GOODYEAR!$B:$K,10,0)</f>
        <v>10</v>
      </c>
      <c r="J369" s="132">
        <v>302</v>
      </c>
      <c r="K369" s="133" t="s">
        <v>1977</v>
      </c>
      <c r="L369" s="133">
        <v>24</v>
      </c>
      <c r="M369" s="135" t="s">
        <v>3998</v>
      </c>
      <c r="N369" s="236" t="s">
        <v>2450</v>
      </c>
      <c r="O369" s="236" t="s">
        <v>4002</v>
      </c>
      <c r="P369" s="237">
        <v>13700</v>
      </c>
      <c r="Q369" s="238">
        <f t="shared" si="105"/>
        <v>11977.272727272726</v>
      </c>
      <c r="R369" s="144">
        <f t="shared" si="106"/>
        <v>0.25024667931688799</v>
      </c>
      <c r="S369" s="197">
        <v>1074475913</v>
      </c>
      <c r="T369" s="302" t="s">
        <v>8163</v>
      </c>
      <c r="U369" s="194">
        <f t="shared" si="102"/>
        <v>12810</v>
      </c>
      <c r="V369" s="11">
        <v>900</v>
      </c>
      <c r="W369" s="239">
        <v>13710</v>
      </c>
      <c r="X369" s="136">
        <f t="shared" si="107"/>
        <v>8980</v>
      </c>
      <c r="Y369" s="240">
        <f t="shared" si="108"/>
        <v>11986.363636363636</v>
      </c>
      <c r="Z369" s="142">
        <f t="shared" si="109"/>
        <v>7.8125E-2</v>
      </c>
      <c r="AA369" s="137">
        <f t="shared" si="110"/>
        <v>0.2508153204398938</v>
      </c>
      <c r="AB369" s="145"/>
      <c r="AC369" s="189">
        <f t="shared" si="119"/>
        <v>12558</v>
      </c>
      <c r="AD369" s="187">
        <f t="shared" si="120"/>
        <v>13800</v>
      </c>
      <c r="AE369" s="129">
        <f t="shared" si="111"/>
        <v>1242</v>
      </c>
      <c r="AF369" s="130">
        <f t="shared" si="112"/>
        <v>252</v>
      </c>
      <c r="AG369" s="131">
        <f t="shared" si="113"/>
        <v>1.8260869565217393E-2</v>
      </c>
      <c r="AH369" s="138">
        <f t="shared" si="114"/>
        <v>990</v>
      </c>
      <c r="AI369" s="139">
        <f t="shared" si="115"/>
        <v>7.1739130434782611E-2</v>
      </c>
      <c r="AJ369" s="139">
        <f t="shared" si="116"/>
        <v>0.23255445087467641</v>
      </c>
      <c r="AL369" s="197">
        <v>1956515130079</v>
      </c>
      <c r="AM369" s="197">
        <v>4992496141458</v>
      </c>
      <c r="AN369" s="197" t="s">
        <v>3821</v>
      </c>
      <c r="AO369" s="241" t="s">
        <v>3798</v>
      </c>
      <c r="AP369" s="242" t="s">
        <v>1008</v>
      </c>
      <c r="AQ369" s="242" t="s">
        <v>43</v>
      </c>
      <c r="AR369" s="242">
        <v>18900</v>
      </c>
      <c r="AS369" s="243">
        <v>8980</v>
      </c>
      <c r="AT369" s="243">
        <v>525</v>
      </c>
      <c r="AU369" s="211" t="s">
        <v>3956</v>
      </c>
      <c r="AV369" s="197" t="s">
        <v>5858</v>
      </c>
      <c r="AW369" s="134" t="str">
        <f>IFERROR(VLOOKUP(AV:AV,Q商品!B:E,4,0),"")</f>
        <v>2023年製 Vector 4Seasons Hybrid 195/65R15 91H オールシーズンタイヤ 翌営業日発送</v>
      </c>
      <c r="AX369" s="134" t="str">
        <f>IFERROR(VLOOKUP(B:B,在庫!B:M,12,0),"")</f>
        <v>2023年製</v>
      </c>
      <c r="AY369" s="134">
        <f>VLOOKUP(B:B,在庫!B:K,10,0)</f>
        <v>2</v>
      </c>
      <c r="AZ369" s="244">
        <v>604428432</v>
      </c>
      <c r="BA369" s="244">
        <v>604428485</v>
      </c>
      <c r="BC369" s="11" t="s">
        <v>2055</v>
      </c>
    </row>
    <row r="370" spans="1:55" s="11" customFormat="1" ht="19.5" customHeight="1">
      <c r="A370" s="11">
        <f t="shared" si="103"/>
        <v>1</v>
      </c>
      <c r="B370" s="249">
        <f t="shared" si="104"/>
        <v>2056515130075</v>
      </c>
      <c r="C370" s="243">
        <f>VLOOKUP(B:B,[1]GOODYEAR!$B:$K,9,0)</f>
        <v>4</v>
      </c>
      <c r="D370" s="11" t="s">
        <v>5341</v>
      </c>
      <c r="E370" s="11" t="s">
        <v>3365</v>
      </c>
      <c r="F370" s="310" t="s">
        <v>7105</v>
      </c>
      <c r="G370" s="134"/>
      <c r="H370" s="132"/>
      <c r="I370" s="243">
        <f>VLOOKUP(B:B,[1]GOODYEAR!$B:$K,10,0)</f>
        <v>20</v>
      </c>
      <c r="J370" s="132" t="s">
        <v>12</v>
      </c>
      <c r="K370" s="133" t="s">
        <v>1977</v>
      </c>
      <c r="L370" s="133">
        <v>25</v>
      </c>
      <c r="M370" s="135" t="s">
        <v>3998</v>
      </c>
      <c r="N370" s="236" t="s">
        <v>7148</v>
      </c>
      <c r="O370" s="236">
        <v>0</v>
      </c>
      <c r="P370" s="237">
        <v>14940</v>
      </c>
      <c r="Q370" s="238">
        <f t="shared" si="105"/>
        <v>12627.272727272726</v>
      </c>
      <c r="R370" s="144">
        <f t="shared" si="106"/>
        <v>0.22231821454283651</v>
      </c>
      <c r="S370" s="197">
        <v>1074476305</v>
      </c>
      <c r="T370" s="303" t="s">
        <v>8164</v>
      </c>
      <c r="U370" s="194">
        <f t="shared" si="102"/>
        <v>14940</v>
      </c>
      <c r="W370" s="239">
        <v>14940</v>
      </c>
      <c r="X370" s="136">
        <f t="shared" si="107"/>
        <v>9820</v>
      </c>
      <c r="Y370" s="240">
        <f t="shared" si="108"/>
        <v>12627.272727272726</v>
      </c>
      <c r="Z370" s="142">
        <f t="shared" si="109"/>
        <v>7.7309236947791238E-2</v>
      </c>
      <c r="AA370" s="137">
        <f t="shared" si="110"/>
        <v>0.22231821454283651</v>
      </c>
      <c r="AB370" s="145"/>
      <c r="AC370" s="189">
        <f t="shared" si="119"/>
        <v>14647</v>
      </c>
      <c r="AD370" s="187">
        <f t="shared" si="120"/>
        <v>16095</v>
      </c>
      <c r="AE370" s="129">
        <f t="shared" si="111"/>
        <v>1448.55</v>
      </c>
      <c r="AF370" s="130">
        <f t="shared" si="112"/>
        <v>293.54999999999995</v>
      </c>
      <c r="AG370" s="131">
        <f t="shared" si="113"/>
        <v>1.8238583410997201E-2</v>
      </c>
      <c r="AH370" s="138">
        <f t="shared" si="114"/>
        <v>1155</v>
      </c>
      <c r="AI370" s="139">
        <f t="shared" si="115"/>
        <v>7.1761416589002799E-2</v>
      </c>
      <c r="AJ370" s="139">
        <f t="shared" si="116"/>
        <v>0.2040796311318393</v>
      </c>
      <c r="AL370" s="197">
        <v>2056515130075</v>
      </c>
      <c r="AM370" s="197">
        <v>4992496142516</v>
      </c>
      <c r="AN370" s="197" t="s">
        <v>3822</v>
      </c>
      <c r="AO370" s="241" t="s">
        <v>3798</v>
      </c>
      <c r="AP370" s="242" t="s">
        <v>1352</v>
      </c>
      <c r="AQ370" s="242" t="s">
        <v>874</v>
      </c>
      <c r="AR370" s="242">
        <v>20600</v>
      </c>
      <c r="AS370" s="243">
        <f>VLOOKUP(B:B,[1]GOODYEAR!$B:$K,8,0)</f>
        <v>9820</v>
      </c>
      <c r="AT370" s="243">
        <v>1050</v>
      </c>
      <c r="AU370" s="211" t="s">
        <v>3956</v>
      </c>
      <c r="AV370" s="197" t="s">
        <v>5860</v>
      </c>
      <c r="AW370" s="134" t="str">
        <f>IFERROR(VLOOKUP(AV:AV,Q商品!B:E,4,0),"")</f>
        <v>2022年製 Vector 4Seasons Hybrid 205/65R15 94H オールシーズンタイヤ 翌営業日発送</v>
      </c>
      <c r="AX370" s="134" t="str">
        <f>IFERROR(VLOOKUP(B:B,在庫!B:M,12,0),"")</f>
        <v>2022年製</v>
      </c>
      <c r="AY370" s="246">
        <f>VLOOKUP(B:B,在庫!B:K,10,0)</f>
        <v>4</v>
      </c>
      <c r="AZ370" s="244">
        <f>VLOOKUP(AL:AL,[1]GOODYEAR!$B:$AH,32,0)</f>
        <v>604428434</v>
      </c>
      <c r="BA370" s="244">
        <f>VLOOKUP(AL:AL,[1]GOODYEAR!$B:$AH,33,0)</f>
        <v>604428487</v>
      </c>
      <c r="BC370" s="11" t="s">
        <v>2055</v>
      </c>
    </row>
    <row r="371" spans="1:55" s="11" customFormat="1" ht="19.5" customHeight="1">
      <c r="A371" s="11">
        <f t="shared" si="103"/>
        <v>1</v>
      </c>
      <c r="B371" s="249">
        <f t="shared" si="104"/>
        <v>2057015130077</v>
      </c>
      <c r="C371" s="243">
        <f>VLOOKUP(B:B,[1]GOODYEAR!$B:$K,9,0)</f>
        <v>16</v>
      </c>
      <c r="D371" s="11" t="s">
        <v>6145</v>
      </c>
      <c r="E371" s="11" t="s">
        <v>3366</v>
      </c>
      <c r="F371" s="310" t="s">
        <v>7106</v>
      </c>
      <c r="G371" s="134"/>
      <c r="H371" s="132"/>
      <c r="I371" s="243">
        <f>VLOOKUP(B:B,[1]GOODYEAR!$B:$K,10,0)</f>
        <v>32</v>
      </c>
      <c r="J371" s="132" t="s">
        <v>12</v>
      </c>
      <c r="K371" s="133" t="s">
        <v>1977</v>
      </c>
      <c r="L371" s="133">
        <v>26</v>
      </c>
      <c r="M371" s="135" t="s">
        <v>3998</v>
      </c>
      <c r="N371" s="236" t="s">
        <v>7149</v>
      </c>
      <c r="O371" s="236" t="s">
        <v>2015</v>
      </c>
      <c r="P371" s="237">
        <v>14330</v>
      </c>
      <c r="Q371" s="238">
        <f t="shared" si="105"/>
        <v>12072.727272727272</v>
      </c>
      <c r="R371" s="144">
        <f t="shared" si="106"/>
        <v>0.22138554216867465</v>
      </c>
      <c r="S371" s="197">
        <v>1074476295</v>
      </c>
      <c r="T371" s="303" t="s">
        <v>8165</v>
      </c>
      <c r="U371" s="194">
        <f t="shared" si="102"/>
        <v>14330</v>
      </c>
      <c r="W371" s="239">
        <v>14330</v>
      </c>
      <c r="X371" s="136">
        <f t="shared" si="107"/>
        <v>9400</v>
      </c>
      <c r="Y371" s="240">
        <f t="shared" si="108"/>
        <v>12072.727272727272</v>
      </c>
      <c r="Z371" s="142">
        <f t="shared" si="109"/>
        <v>7.7320307048150738E-2</v>
      </c>
      <c r="AA371" s="137">
        <f t="shared" si="110"/>
        <v>0.22138554216867465</v>
      </c>
      <c r="AB371" s="334" t="s">
        <v>8715</v>
      </c>
      <c r="AC371" s="189">
        <f t="shared" si="119"/>
        <v>14049</v>
      </c>
      <c r="AD371" s="187">
        <f t="shared" si="120"/>
        <v>15438</v>
      </c>
      <c r="AE371" s="129">
        <f t="shared" si="111"/>
        <v>1389.4199999999998</v>
      </c>
      <c r="AF371" s="130">
        <f t="shared" si="112"/>
        <v>281.41999999999985</v>
      </c>
      <c r="AG371" s="131">
        <f t="shared" si="113"/>
        <v>1.8229045213110497E-2</v>
      </c>
      <c r="AH371" s="138">
        <f t="shared" si="114"/>
        <v>1108</v>
      </c>
      <c r="AI371" s="139">
        <f t="shared" si="115"/>
        <v>7.1770954786889496E-2</v>
      </c>
      <c r="AJ371" s="139">
        <f t="shared" si="116"/>
        <v>0.20315649695556415</v>
      </c>
      <c r="AL371" s="197">
        <v>2057015130077</v>
      </c>
      <c r="AM371" s="197">
        <v>4992496142400</v>
      </c>
      <c r="AN371" s="197" t="s">
        <v>3823</v>
      </c>
      <c r="AO371" s="241" t="s">
        <v>3798</v>
      </c>
      <c r="AP371" s="242" t="s">
        <v>1372</v>
      </c>
      <c r="AQ371" s="242" t="s">
        <v>885</v>
      </c>
      <c r="AR371" s="242">
        <v>19700</v>
      </c>
      <c r="AS371" s="243">
        <v>9400</v>
      </c>
      <c r="AT371" s="243">
        <v>1050</v>
      </c>
      <c r="AU371" s="211" t="s">
        <v>3956</v>
      </c>
      <c r="AV371" s="197" t="s">
        <v>5861</v>
      </c>
      <c r="AW371" s="134" t="str">
        <f>IFERROR(VLOOKUP(AV:AV,Q商品!B:E,4,0),"")</f>
        <v>2023年製 Vector 4Seasons Hybrid 205/70R15 96H オールシーズンタイヤ 翌営業日発送</v>
      </c>
      <c r="AX371" s="134" t="str">
        <f>IFERROR(VLOOKUP(B:B,在庫!B:M,12,0),"")</f>
        <v>2023年製</v>
      </c>
      <c r="AY371" s="246">
        <f>VLOOKUP(B:B,在庫!B:K,10,0)</f>
        <v>2</v>
      </c>
      <c r="AZ371" s="244">
        <v>604428442</v>
      </c>
      <c r="BA371" s="244">
        <v>604428495</v>
      </c>
      <c r="BC371" s="11" t="s">
        <v>2055</v>
      </c>
    </row>
    <row r="372" spans="1:55" s="11" customFormat="1" ht="19.5" customHeight="1">
      <c r="A372" s="11">
        <f t="shared" si="103"/>
        <v>1</v>
      </c>
      <c r="B372" s="249">
        <f t="shared" si="104"/>
        <v>1955016130076</v>
      </c>
      <c r="C372" s="243">
        <f>VLOOKUP(B:B,[1]GOODYEAR!$B:$K,9,0)</f>
        <v>37</v>
      </c>
      <c r="D372" s="11" t="s">
        <v>5341</v>
      </c>
      <c r="E372" s="11" t="s">
        <v>3367</v>
      </c>
      <c r="F372" s="310" t="s">
        <v>7107</v>
      </c>
      <c r="G372" s="134"/>
      <c r="H372" s="132"/>
      <c r="I372" s="243">
        <f>VLOOKUP(B:B,[1]GOODYEAR!$B:$K,10,0)</f>
        <v>16</v>
      </c>
      <c r="J372" s="132" t="s">
        <v>12</v>
      </c>
      <c r="K372" s="133" t="s">
        <v>1977</v>
      </c>
      <c r="L372" s="133">
        <v>27</v>
      </c>
      <c r="M372" s="135" t="s">
        <v>3998</v>
      </c>
      <c r="N372" s="236" t="s">
        <v>7150</v>
      </c>
      <c r="O372" s="236">
        <v>0</v>
      </c>
      <c r="P372" s="237">
        <v>18350</v>
      </c>
      <c r="Q372" s="238">
        <f t="shared" si="105"/>
        <v>16204.545454545454</v>
      </c>
      <c r="R372" s="144">
        <f t="shared" si="106"/>
        <v>0.25206171107994385</v>
      </c>
      <c r="S372" s="197">
        <v>1074476489</v>
      </c>
      <c r="T372" s="303" t="s">
        <v>8166</v>
      </c>
      <c r="U372" s="194">
        <f t="shared" si="102"/>
        <v>18350</v>
      </c>
      <c r="W372" s="239">
        <v>18350</v>
      </c>
      <c r="X372" s="136">
        <f t="shared" si="107"/>
        <v>12120</v>
      </c>
      <c r="Y372" s="240">
        <f t="shared" si="108"/>
        <v>16204.545454545454</v>
      </c>
      <c r="Z372" s="142">
        <f t="shared" si="109"/>
        <v>7.732970027247954E-2</v>
      </c>
      <c r="AA372" s="137">
        <f t="shared" si="110"/>
        <v>0.25206171107994385</v>
      </c>
      <c r="AB372" s="145"/>
      <c r="AC372" s="189">
        <f t="shared" si="119"/>
        <v>17990</v>
      </c>
      <c r="AD372" s="187">
        <f t="shared" si="120"/>
        <v>19769</v>
      </c>
      <c r="AE372" s="129">
        <f t="shared" si="111"/>
        <v>1779.21</v>
      </c>
      <c r="AF372" s="130">
        <f t="shared" si="112"/>
        <v>360.21000000000004</v>
      </c>
      <c r="AG372" s="131">
        <f t="shared" si="113"/>
        <v>1.8220951995548587E-2</v>
      </c>
      <c r="AH372" s="138">
        <f t="shared" si="114"/>
        <v>1419</v>
      </c>
      <c r="AI372" s="139">
        <f t="shared" si="115"/>
        <v>7.177904800445141E-2</v>
      </c>
      <c r="AJ372" s="139">
        <f t="shared" si="116"/>
        <v>0.23384075908439528</v>
      </c>
      <c r="AL372" s="197">
        <v>1955016130076</v>
      </c>
      <c r="AM372" s="197">
        <v>4992496142578</v>
      </c>
      <c r="AN372" s="197" t="s">
        <v>3824</v>
      </c>
      <c r="AO372" s="241" t="s">
        <v>3798</v>
      </c>
      <c r="AP372" s="242" t="s">
        <v>1373</v>
      </c>
      <c r="AQ372" s="242" t="s">
        <v>97</v>
      </c>
      <c r="AR372" s="242">
        <v>25300</v>
      </c>
      <c r="AS372" s="243">
        <f>VLOOKUP(B:B,[1]GOODYEAR!$B:$K,8,0)</f>
        <v>12120</v>
      </c>
      <c r="AT372" s="243">
        <v>525</v>
      </c>
      <c r="AU372" s="211" t="s">
        <v>3956</v>
      </c>
      <c r="AV372" s="197" t="s">
        <v>5863</v>
      </c>
      <c r="AW372" s="134" t="str">
        <f>IFERROR(VLOOKUP(AV:AV,Q商品!B:E,4,0),"")</f>
        <v>2023年製 Vector 4Seasons Hybrid 195/50R16 84H オールシーズンタイヤ 翌営業日発送</v>
      </c>
      <c r="AX372" s="134" t="str">
        <f>IFERROR(VLOOKUP(B:B,在庫!B:M,12,0),"")</f>
        <v>2023年製</v>
      </c>
      <c r="AY372" s="134">
        <f>VLOOKUP(B:B,在庫!B:K,10,0)</f>
        <v>3</v>
      </c>
      <c r="AZ372" s="244">
        <f>VLOOKUP(AL:AL,[1]GOODYEAR!$B:$AH,32,0)</f>
        <v>604428450</v>
      </c>
      <c r="BA372" s="244">
        <f>VLOOKUP(AL:AL,[1]GOODYEAR!$B:$AH,33,0)</f>
        <v>604428503</v>
      </c>
      <c r="BC372" s="11" t="s">
        <v>2055</v>
      </c>
    </row>
    <row r="373" spans="1:55" s="11" customFormat="1" ht="19.5" customHeight="1">
      <c r="A373" s="11">
        <f t="shared" si="103"/>
        <v>1</v>
      </c>
      <c r="B373" s="249">
        <f t="shared" si="104"/>
        <v>1855516130074</v>
      </c>
      <c r="C373" s="243">
        <f>VLOOKUP(B:B,[1]GOODYEAR!$B:$K,9,0)</f>
        <v>33</v>
      </c>
      <c r="D373" s="11" t="s">
        <v>5341</v>
      </c>
      <c r="E373" s="11" t="s">
        <v>3368</v>
      </c>
      <c r="F373" s="160" t="s">
        <v>7108</v>
      </c>
      <c r="G373" s="134"/>
      <c r="H373" s="132"/>
      <c r="I373" s="243">
        <f>VLOOKUP(B:B,[1]GOODYEAR!$B:$K,10,0)</f>
        <v>16</v>
      </c>
      <c r="J373" s="132"/>
      <c r="K373" s="133" t="s">
        <v>1977</v>
      </c>
      <c r="L373" s="133">
        <v>28</v>
      </c>
      <c r="M373" s="135" t="s">
        <v>3998</v>
      </c>
      <c r="N373" s="236" t="s">
        <v>7151</v>
      </c>
      <c r="O373" s="236">
        <v>0</v>
      </c>
      <c r="P373" s="237">
        <v>19130</v>
      </c>
      <c r="Q373" s="238">
        <f t="shared" si="105"/>
        <v>16913.636363636364</v>
      </c>
      <c r="R373" s="144">
        <f t="shared" si="106"/>
        <v>0.33308250470303685</v>
      </c>
      <c r="S373" s="197">
        <v>1074476227</v>
      </c>
      <c r="T373" s="303" t="s">
        <v>8167</v>
      </c>
      <c r="U373" s="194">
        <f t="shared" si="102"/>
        <v>19130</v>
      </c>
      <c r="W373" s="239">
        <v>19130</v>
      </c>
      <c r="X373" s="136">
        <f t="shared" si="107"/>
        <v>11280</v>
      </c>
      <c r="Y373" s="240">
        <f t="shared" si="108"/>
        <v>16913.636363636364</v>
      </c>
      <c r="Z373" s="142">
        <f t="shared" si="109"/>
        <v>7.7260846837428065E-2</v>
      </c>
      <c r="AA373" s="137">
        <f t="shared" si="110"/>
        <v>0.33308250470303685</v>
      </c>
      <c r="AB373" s="145"/>
      <c r="AC373" s="189">
        <f t="shared" si="119"/>
        <v>18754</v>
      </c>
      <c r="AD373" s="187">
        <f t="shared" si="120"/>
        <v>20608</v>
      </c>
      <c r="AE373" s="129">
        <f t="shared" si="111"/>
        <v>1854.72</v>
      </c>
      <c r="AF373" s="130">
        <f t="shared" si="112"/>
        <v>376.72</v>
      </c>
      <c r="AG373" s="131">
        <f t="shared" si="113"/>
        <v>1.8280279503105592E-2</v>
      </c>
      <c r="AH373" s="138">
        <f t="shared" si="114"/>
        <v>1478</v>
      </c>
      <c r="AI373" s="139">
        <f t="shared" si="115"/>
        <v>7.1719720496894415E-2</v>
      </c>
      <c r="AJ373" s="139">
        <f t="shared" si="116"/>
        <v>0.31480222519993128</v>
      </c>
      <c r="AL373" s="197">
        <v>1855516130074</v>
      </c>
      <c r="AM373" s="197">
        <v>4992496155288</v>
      </c>
      <c r="AN373" s="197" t="s">
        <v>3825</v>
      </c>
      <c r="AO373" s="241" t="s">
        <v>3798</v>
      </c>
      <c r="AP373" s="242" t="s">
        <v>1374</v>
      </c>
      <c r="AQ373" s="242" t="s">
        <v>98</v>
      </c>
      <c r="AR373" s="242">
        <v>23600</v>
      </c>
      <c r="AS373" s="243">
        <f>VLOOKUP(B:B,[1]GOODYEAR!$B:$K,8,0)</f>
        <v>11280</v>
      </c>
      <c r="AT373" s="243">
        <v>525</v>
      </c>
      <c r="AU373" s="211" t="s">
        <v>3956</v>
      </c>
      <c r="AV373" s="197" t="s">
        <v>5865</v>
      </c>
      <c r="AW373" s="134" t="str">
        <f>IFERROR(VLOOKUP(AV:AV,Q商品!B:E,4,0),"")</f>
        <v>2023年製 Vector 4Seasons Hybrid 185/55R16 83H オールシーズンタイヤ 翌営業日発送</v>
      </c>
      <c r="AX373" s="134" t="str">
        <f>IFERROR(VLOOKUP(B:B,在庫!B:M,12,0),"")</f>
        <v>2023年製</v>
      </c>
      <c r="AY373" s="134">
        <f>VLOOKUP(B:B,在庫!B:K,10,0)</f>
        <v>1</v>
      </c>
      <c r="AZ373" s="244">
        <f>VLOOKUP(AL:AL,[1]GOODYEAR!$B:$AH,32,0)</f>
        <v>604428453</v>
      </c>
      <c r="BA373" s="244">
        <f>VLOOKUP(AL:AL,[1]GOODYEAR!$B:$AH,33,0)</f>
        <v>604428506</v>
      </c>
      <c r="BC373" s="11" t="s">
        <v>2055</v>
      </c>
    </row>
    <row r="374" spans="1:55" s="11" customFormat="1" ht="19.5" customHeight="1">
      <c r="A374" s="11">
        <f t="shared" si="103"/>
        <v>1</v>
      </c>
      <c r="B374" s="249">
        <f t="shared" si="104"/>
        <v>1955516130071</v>
      </c>
      <c r="C374" s="243">
        <f>VLOOKUP(B:B,[1]GOODYEAR!$B:$K,9,0)</f>
        <v>8</v>
      </c>
      <c r="D374" s="11" t="s">
        <v>5341</v>
      </c>
      <c r="E374" s="11" t="s">
        <v>3369</v>
      </c>
      <c r="F374" s="160" t="s">
        <v>7109</v>
      </c>
      <c r="G374" s="134"/>
      <c r="H374" s="132"/>
      <c r="I374" s="243">
        <f>VLOOKUP(B:B,[1]GOODYEAR!$B:$K,10,0)</f>
        <v>5</v>
      </c>
      <c r="J374" s="132" t="s">
        <v>12</v>
      </c>
      <c r="K374" s="133" t="s">
        <v>1977</v>
      </c>
      <c r="L374" s="133">
        <v>29</v>
      </c>
      <c r="M374" s="135" t="s">
        <v>3998</v>
      </c>
      <c r="N374" s="236" t="s">
        <v>7152</v>
      </c>
      <c r="O374" s="236" t="s">
        <v>2015</v>
      </c>
      <c r="P374" s="237">
        <v>17120</v>
      </c>
      <c r="Q374" s="238">
        <f t="shared" si="105"/>
        <v>15086.363636363636</v>
      </c>
      <c r="R374" s="144">
        <f t="shared" si="106"/>
        <v>0.25230491111780656</v>
      </c>
      <c r="S374" s="197">
        <v>1074476491</v>
      </c>
      <c r="T374" s="303" t="s">
        <v>8168</v>
      </c>
      <c r="U374" s="194">
        <f t="shared" si="102"/>
        <v>17120</v>
      </c>
      <c r="W374" s="239">
        <v>17120</v>
      </c>
      <c r="X374" s="136">
        <f t="shared" si="107"/>
        <v>11280</v>
      </c>
      <c r="Y374" s="240">
        <f t="shared" si="108"/>
        <v>15086.363636363636</v>
      </c>
      <c r="Z374" s="142">
        <f t="shared" si="109"/>
        <v>7.7278037383177622E-2</v>
      </c>
      <c r="AA374" s="137">
        <f t="shared" si="110"/>
        <v>0.25230491111780656</v>
      </c>
      <c r="AB374" s="145"/>
      <c r="AC374" s="189">
        <f t="shared" si="119"/>
        <v>16784</v>
      </c>
      <c r="AD374" s="187">
        <f t="shared" si="120"/>
        <v>18443</v>
      </c>
      <c r="AE374" s="129">
        <f t="shared" si="111"/>
        <v>1659.87</v>
      </c>
      <c r="AF374" s="130">
        <f t="shared" si="112"/>
        <v>336.86999999999989</v>
      </c>
      <c r="AG374" s="131">
        <f t="shared" si="113"/>
        <v>1.8265466572683398E-2</v>
      </c>
      <c r="AH374" s="138">
        <f t="shared" si="114"/>
        <v>1323</v>
      </c>
      <c r="AI374" s="139">
        <f t="shared" si="115"/>
        <v>7.1734533427316602E-2</v>
      </c>
      <c r="AJ374" s="139">
        <f t="shared" si="116"/>
        <v>0.23403944454512315</v>
      </c>
      <c r="AL374" s="197">
        <v>1955516130071</v>
      </c>
      <c r="AM374" s="197">
        <v>4992496142554</v>
      </c>
      <c r="AN374" s="197" t="s">
        <v>3826</v>
      </c>
      <c r="AO374" s="241" t="s">
        <v>3798</v>
      </c>
      <c r="AP374" s="242" t="s">
        <v>1020</v>
      </c>
      <c r="AQ374" s="242" t="s">
        <v>44</v>
      </c>
      <c r="AR374" s="242">
        <v>23600</v>
      </c>
      <c r="AS374" s="243">
        <v>11280</v>
      </c>
      <c r="AT374" s="243">
        <v>525</v>
      </c>
      <c r="AU374" s="211" t="s">
        <v>3956</v>
      </c>
      <c r="AV374" s="197" t="s">
        <v>5867</v>
      </c>
      <c r="AW374" s="134" t="str">
        <f>IFERROR(VLOOKUP(AV:AV,Q商品!B:E,4,0),"")</f>
        <v>2022年製以降 Vector 4Seasons Hybrid 195/55R16 87H オールシーズンタイヤ 翌営業日発送</v>
      </c>
      <c r="AX374" s="134" t="str">
        <f>IFERROR(VLOOKUP(B:B,在庫!B:M,12,0),"")</f>
        <v>2022年製</v>
      </c>
      <c r="AY374" s="134">
        <f>VLOOKUP(B:B,在庫!B:K,10,0)</f>
        <v>3</v>
      </c>
      <c r="AZ374" s="244">
        <v>604428446</v>
      </c>
      <c r="BA374" s="244">
        <v>604428499</v>
      </c>
      <c r="BC374" s="11" t="s">
        <v>2055</v>
      </c>
    </row>
    <row r="375" spans="1:55" s="11" customFormat="1" ht="19.5" customHeight="1">
      <c r="A375" s="11">
        <f t="shared" si="103"/>
        <v>1</v>
      </c>
      <c r="B375" s="249">
        <f t="shared" si="104"/>
        <v>2055516130077</v>
      </c>
      <c r="C375" s="243">
        <f>VLOOKUP(B:B,[1]GOODYEAR!$B:$K,9,0)</f>
        <v>20</v>
      </c>
      <c r="D375" s="11" t="s">
        <v>5341</v>
      </c>
      <c r="E375" s="11" t="s">
        <v>3370</v>
      </c>
      <c r="F375" s="160" t="s">
        <v>7110</v>
      </c>
      <c r="G375" s="134"/>
      <c r="H375" s="132"/>
      <c r="I375" s="243">
        <f>VLOOKUP(B:B,[1]GOODYEAR!$B:$K,10,0)</f>
        <v>4</v>
      </c>
      <c r="J375" s="132" t="s">
        <v>12</v>
      </c>
      <c r="K375" s="133" t="s">
        <v>1977</v>
      </c>
      <c r="L375" s="133">
        <v>30</v>
      </c>
      <c r="M375" s="135" t="s">
        <v>3998</v>
      </c>
      <c r="N375" s="236" t="s">
        <v>3470</v>
      </c>
      <c r="O375" s="236">
        <v>0</v>
      </c>
      <c r="P375" s="237">
        <v>18500</v>
      </c>
      <c r="Q375" s="238">
        <f t="shared" si="105"/>
        <v>16340.90909090909</v>
      </c>
      <c r="R375" s="144">
        <f t="shared" si="106"/>
        <v>0.24789986091794156</v>
      </c>
      <c r="S375" s="197">
        <v>1074475912</v>
      </c>
      <c r="T375" s="303" t="s">
        <v>8169</v>
      </c>
      <c r="U375" s="194">
        <f t="shared" ref="U375:U438" si="121">W375-V375</f>
        <v>18620</v>
      </c>
      <c r="W375" s="239">
        <v>18620</v>
      </c>
      <c r="X375" s="136">
        <f t="shared" si="107"/>
        <v>12290</v>
      </c>
      <c r="Y375" s="240">
        <f t="shared" si="108"/>
        <v>16450</v>
      </c>
      <c r="Z375" s="142">
        <f t="shared" si="109"/>
        <v>8.4270270270270231E-2</v>
      </c>
      <c r="AA375" s="137">
        <f t="shared" si="110"/>
        <v>0.252887537993921</v>
      </c>
      <c r="AB375" s="145"/>
      <c r="AC375" s="189">
        <f t="shared" si="119"/>
        <v>18254</v>
      </c>
      <c r="AD375" s="187">
        <f t="shared" si="120"/>
        <v>20059</v>
      </c>
      <c r="AE375" s="129">
        <f t="shared" si="111"/>
        <v>1805.31</v>
      </c>
      <c r="AF375" s="130">
        <f t="shared" si="112"/>
        <v>366.30999999999995</v>
      </c>
      <c r="AG375" s="131">
        <f t="shared" si="113"/>
        <v>1.8261628196819379E-2</v>
      </c>
      <c r="AH375" s="138">
        <f t="shared" si="114"/>
        <v>1439</v>
      </c>
      <c r="AI375" s="139">
        <f t="shared" si="115"/>
        <v>7.1738371803180614E-2</v>
      </c>
      <c r="AJ375" s="139">
        <f t="shared" si="116"/>
        <v>0.23462590979710163</v>
      </c>
      <c r="AL375" s="197">
        <v>2055516130077</v>
      </c>
      <c r="AM375" s="197">
        <v>4992496142561</v>
      </c>
      <c r="AN375" s="197" t="s">
        <v>3827</v>
      </c>
      <c r="AO375" s="241" t="s">
        <v>3798</v>
      </c>
      <c r="AP375" s="242" t="s">
        <v>1375</v>
      </c>
      <c r="AQ375" s="242" t="s">
        <v>35</v>
      </c>
      <c r="AR375" s="242">
        <v>25700</v>
      </c>
      <c r="AS375" s="243">
        <f>VLOOKUP(B:B,[1]GOODYEAR!$B:$K,8,0)</f>
        <v>12290</v>
      </c>
      <c r="AT375" s="243">
        <v>525</v>
      </c>
      <c r="AU375" s="211" t="s">
        <v>3956</v>
      </c>
      <c r="AV375" s="197" t="s">
        <v>5868</v>
      </c>
      <c r="AW375" s="134" t="str">
        <f>IFERROR(VLOOKUP(AV:AV,Q商品!B:E,4,0),"")</f>
        <v>2022年製 Vector 4Seasons Hybrid 205/55R16 91H オールシーズンタイヤ 翌営業日発送</v>
      </c>
      <c r="AX375" s="134" t="str">
        <f>IFERROR(VLOOKUP(B:B,在庫!B:M,12,0),"")</f>
        <v>2023年製</v>
      </c>
      <c r="AY375" s="134">
        <f>VLOOKUP(B:B,在庫!B:K,10,0)</f>
        <v>1</v>
      </c>
      <c r="AZ375" s="244">
        <f>VLOOKUP(AL:AL,[1]GOODYEAR!$B:$AH,32,0)</f>
        <v>604428444</v>
      </c>
      <c r="BA375" s="244">
        <f>VLOOKUP(AL:AL,[1]GOODYEAR!$B:$AH,33,0)</f>
        <v>604428497</v>
      </c>
      <c r="BC375" s="11" t="s">
        <v>2055</v>
      </c>
    </row>
    <row r="376" spans="1:55" s="11" customFormat="1" ht="19.5" customHeight="1">
      <c r="A376" s="11">
        <f t="shared" si="103"/>
        <v>1</v>
      </c>
      <c r="B376" s="249">
        <f t="shared" si="104"/>
        <v>1856016130076</v>
      </c>
      <c r="C376" s="243">
        <f>VLOOKUP(B:B,[1]GOODYEAR!$B:$K,9,0)</f>
        <v>88</v>
      </c>
      <c r="D376" s="11" t="s">
        <v>5341</v>
      </c>
      <c r="E376" s="11" t="s">
        <v>3371</v>
      </c>
      <c r="F376" s="160" t="s">
        <v>7111</v>
      </c>
      <c r="G376" s="134"/>
      <c r="H376" s="132"/>
      <c r="I376" s="243">
        <f>VLOOKUP(B:B,[1]GOODYEAR!$B:$K,10,0)</f>
        <v>16</v>
      </c>
      <c r="J376" s="132">
        <v>563</v>
      </c>
      <c r="K376" s="133" t="s">
        <v>1977</v>
      </c>
      <c r="L376" s="133">
        <v>31</v>
      </c>
      <c r="M376" s="135" t="s">
        <v>3998</v>
      </c>
      <c r="N376" s="236" t="s">
        <v>3471</v>
      </c>
      <c r="O376" s="236" t="s">
        <v>2015</v>
      </c>
      <c r="P376" s="237">
        <v>15874</v>
      </c>
      <c r="Q376" s="238">
        <f t="shared" si="105"/>
        <v>13953.636363636362</v>
      </c>
      <c r="R376" s="144">
        <f t="shared" si="106"/>
        <v>0.30054075184051071</v>
      </c>
      <c r="S376" s="197">
        <v>1074476204</v>
      </c>
      <c r="T376" s="305" t="s">
        <v>8170</v>
      </c>
      <c r="U376" s="194">
        <f t="shared" si="121"/>
        <v>15874</v>
      </c>
      <c r="W376" s="239">
        <v>15874</v>
      </c>
      <c r="X376" s="136">
        <f t="shared" si="107"/>
        <v>9760</v>
      </c>
      <c r="Y376" s="240">
        <f t="shared" si="108"/>
        <v>13953.636363636362</v>
      </c>
      <c r="Z376" s="142">
        <f t="shared" si="109"/>
        <v>7.7296207635126679E-2</v>
      </c>
      <c r="AA376" s="137">
        <f t="shared" si="110"/>
        <v>0.30054075184051071</v>
      </c>
      <c r="AB376" s="145"/>
      <c r="AC376" s="189">
        <f t="shared" si="119"/>
        <v>15562</v>
      </c>
      <c r="AD376" s="187">
        <f t="shared" si="120"/>
        <v>17101</v>
      </c>
      <c r="AE376" s="129">
        <f t="shared" si="111"/>
        <v>1539.09</v>
      </c>
      <c r="AF376" s="130">
        <f t="shared" si="112"/>
        <v>312.08999999999992</v>
      </c>
      <c r="AG376" s="131">
        <f t="shared" si="113"/>
        <v>1.8249809952634345E-2</v>
      </c>
      <c r="AH376" s="138">
        <f t="shared" si="114"/>
        <v>1227</v>
      </c>
      <c r="AI376" s="139">
        <f t="shared" si="115"/>
        <v>7.1750190047365645E-2</v>
      </c>
      <c r="AJ376" s="139">
        <f t="shared" si="116"/>
        <v>0.28229094188787635</v>
      </c>
      <c r="AL376" s="197">
        <v>1856016130076</v>
      </c>
      <c r="AM376" s="197">
        <v>4992496155295</v>
      </c>
      <c r="AN376" s="197" t="s">
        <v>3828</v>
      </c>
      <c r="AO376" s="241" t="s">
        <v>3798</v>
      </c>
      <c r="AP376" s="242" t="s">
        <v>1210</v>
      </c>
      <c r="AQ376" s="242" t="s">
        <v>118</v>
      </c>
      <c r="AR376" s="242">
        <v>20500</v>
      </c>
      <c r="AS376" s="243">
        <v>9760</v>
      </c>
      <c r="AT376" s="243">
        <v>525</v>
      </c>
      <c r="AU376" s="211" t="s">
        <v>3956</v>
      </c>
      <c r="AV376" s="197" t="s">
        <v>5644</v>
      </c>
      <c r="AW376" s="134" t="str">
        <f>IFERROR(VLOOKUP(AV:AV,Q商品!B:E,4,0),"")</f>
        <v>2023年製 Vector 4Seasons Hybrid 185/60R16 86H オールシーズンタイヤ 翌営業日発送</v>
      </c>
      <c r="AX376" s="134" t="str">
        <f>IFERROR(VLOOKUP(B:B,在庫!B:M,12,0),"")</f>
        <v>2023年製</v>
      </c>
      <c r="AY376" s="134">
        <f>VLOOKUP(B:B,在庫!B:K,10,0)</f>
        <v>1</v>
      </c>
      <c r="AZ376" s="244">
        <v>604428454</v>
      </c>
      <c r="BA376" s="244">
        <v>604428507</v>
      </c>
      <c r="BC376" s="11" t="s">
        <v>2055</v>
      </c>
    </row>
    <row r="377" spans="1:55" s="11" customFormat="1" ht="19.5" customHeight="1">
      <c r="A377" s="11">
        <f t="shared" si="103"/>
        <v>1</v>
      </c>
      <c r="B377" s="249">
        <f t="shared" si="104"/>
        <v>1956016130080</v>
      </c>
      <c r="C377" s="243">
        <f>VLOOKUP(B:B,[1]GOODYEAR!$B:$K,9,0)</f>
        <v>125</v>
      </c>
      <c r="D377" s="11" t="s">
        <v>5341</v>
      </c>
      <c r="E377" s="11" t="s">
        <v>3372</v>
      </c>
      <c r="F377" s="160" t="s">
        <v>7112</v>
      </c>
      <c r="G377" s="134"/>
      <c r="H377" s="132"/>
      <c r="I377" s="243">
        <f>VLOOKUP(B:B,[1]GOODYEAR!$B:$K,10,0)</f>
        <v>47</v>
      </c>
      <c r="J377" s="132">
        <v>2139</v>
      </c>
      <c r="K377" s="133" t="s">
        <v>1977</v>
      </c>
      <c r="L377" s="133">
        <v>32</v>
      </c>
      <c r="M377" s="135" t="s">
        <v>3998</v>
      </c>
      <c r="N377" s="236" t="s">
        <v>7153</v>
      </c>
      <c r="O377" s="236">
        <v>0</v>
      </c>
      <c r="P377" s="237">
        <v>16580</v>
      </c>
      <c r="Q377" s="238">
        <f t="shared" si="105"/>
        <v>14595.454545454544</v>
      </c>
      <c r="R377" s="144">
        <f t="shared" si="106"/>
        <v>0.25182186234817805</v>
      </c>
      <c r="S377" s="197">
        <v>1074476130</v>
      </c>
      <c r="T377" s="303" t="s">
        <v>8171</v>
      </c>
      <c r="U377" s="194">
        <f t="shared" si="121"/>
        <v>16580</v>
      </c>
      <c r="W377" s="239">
        <v>16580</v>
      </c>
      <c r="X377" s="136">
        <f t="shared" si="107"/>
        <v>10920</v>
      </c>
      <c r="Y377" s="240">
        <f t="shared" si="108"/>
        <v>14595.454545454544</v>
      </c>
      <c r="Z377" s="142">
        <f t="shared" si="109"/>
        <v>7.7261761158021747E-2</v>
      </c>
      <c r="AA377" s="137">
        <f t="shared" si="110"/>
        <v>0.25182186234817805</v>
      </c>
      <c r="AB377" s="145"/>
      <c r="AC377" s="189">
        <f t="shared" si="119"/>
        <v>16254</v>
      </c>
      <c r="AD377" s="187">
        <f t="shared" si="120"/>
        <v>17861</v>
      </c>
      <c r="AE377" s="129">
        <f t="shared" si="111"/>
        <v>1607.49</v>
      </c>
      <c r="AF377" s="130">
        <f t="shared" si="112"/>
        <v>326.49</v>
      </c>
      <c r="AG377" s="131">
        <f t="shared" si="113"/>
        <v>1.8279491629807961E-2</v>
      </c>
      <c r="AH377" s="138">
        <f t="shared" si="114"/>
        <v>1281</v>
      </c>
      <c r="AI377" s="139">
        <f t="shared" si="115"/>
        <v>7.1720508370192032E-2</v>
      </c>
      <c r="AJ377" s="139">
        <f t="shared" si="116"/>
        <v>0.23354237071837008</v>
      </c>
      <c r="AL377" s="197">
        <v>1956016130080</v>
      </c>
      <c r="AM377" s="197">
        <v>4992496142424</v>
      </c>
      <c r="AN377" s="197" t="s">
        <v>3829</v>
      </c>
      <c r="AO377" s="241" t="s">
        <v>3798</v>
      </c>
      <c r="AP377" s="242" t="s">
        <v>1189</v>
      </c>
      <c r="AQ377" s="242" t="s">
        <v>46</v>
      </c>
      <c r="AR377" s="242">
        <v>22800</v>
      </c>
      <c r="AS377" s="243">
        <f>VLOOKUP(B:B,[1]GOODYEAR!$B:$K,8,0)</f>
        <v>10920</v>
      </c>
      <c r="AT377" s="243">
        <v>525</v>
      </c>
      <c r="AU377" s="211" t="s">
        <v>3956</v>
      </c>
      <c r="AV377" s="197" t="s">
        <v>5870</v>
      </c>
      <c r="AW377" s="134" t="str">
        <f>IFERROR(VLOOKUP(AV:AV,Q商品!B:E,4,0),"")</f>
        <v>2023年製 Vector 4Seasons Hybrid 195/60R16 89H オールシーズンタイヤ 翌営業日発送</v>
      </c>
      <c r="AX377" s="134" t="str">
        <f>IFERROR(VLOOKUP(B:B,在庫!B:M,12,0),"")</f>
        <v>2023年製</v>
      </c>
      <c r="AY377" s="134">
        <f>VLOOKUP(B:B,在庫!B:K,10,0)</f>
        <v>3</v>
      </c>
      <c r="AZ377" s="244">
        <f>VLOOKUP(AL:AL,[1]GOODYEAR!$B:$AH,32,0)</f>
        <v>604428447</v>
      </c>
      <c r="BA377" s="244">
        <f>VLOOKUP(AL:AL,[1]GOODYEAR!$B:$AH,33,0)</f>
        <v>604428500</v>
      </c>
      <c r="BC377" s="11" t="s">
        <v>2055</v>
      </c>
    </row>
    <row r="378" spans="1:55" s="11" customFormat="1" ht="19.5" customHeight="1">
      <c r="A378" s="11">
        <f t="shared" si="103"/>
        <v>1</v>
      </c>
      <c r="B378" s="249">
        <f t="shared" si="104"/>
        <v>1756016130079</v>
      </c>
      <c r="C378" s="243">
        <f>VLOOKUP(B:B,[1]GOODYEAR!$B:$K,9,0)</f>
        <v>25</v>
      </c>
      <c r="D378" s="11" t="s">
        <v>5341</v>
      </c>
      <c r="E378" s="11" t="s">
        <v>3373</v>
      </c>
      <c r="F378" s="160" t="s">
        <v>7113</v>
      </c>
      <c r="G378" s="134"/>
      <c r="H378" s="132"/>
      <c r="I378" s="243">
        <f>VLOOKUP(B:B,[1]GOODYEAR!$B:$K,10,0)</f>
        <v>24</v>
      </c>
      <c r="J378" s="132">
        <v>1353</v>
      </c>
      <c r="K378" s="133" t="s">
        <v>1977</v>
      </c>
      <c r="L378" s="133">
        <v>33</v>
      </c>
      <c r="M378" s="135" t="s">
        <v>3998</v>
      </c>
      <c r="N378" s="236" t="s">
        <v>7471</v>
      </c>
      <c r="O378" s="236">
        <v>0</v>
      </c>
      <c r="P378" s="237">
        <v>14664</v>
      </c>
      <c r="Q378" s="238">
        <f t="shared" si="105"/>
        <v>12853.636363636362</v>
      </c>
      <c r="R378" s="144">
        <f t="shared" si="106"/>
        <v>0.25079567154678539</v>
      </c>
      <c r="S378" s="197">
        <v>1074476569</v>
      </c>
      <c r="T378" s="303" t="s">
        <v>8172</v>
      </c>
      <c r="U378" s="194">
        <f t="shared" si="121"/>
        <v>14670</v>
      </c>
      <c r="W378" s="239">
        <v>14670</v>
      </c>
      <c r="X378" s="136">
        <f t="shared" si="107"/>
        <v>9630</v>
      </c>
      <c r="Y378" s="240">
        <f t="shared" si="108"/>
        <v>12859.090909090908</v>
      </c>
      <c r="Z378" s="142">
        <f t="shared" si="109"/>
        <v>7.774140752864156E-2</v>
      </c>
      <c r="AA378" s="137">
        <f t="shared" si="110"/>
        <v>0.25111346765641562</v>
      </c>
      <c r="AB378" s="145"/>
      <c r="AC378" s="189">
        <f t="shared" si="119"/>
        <v>14382</v>
      </c>
      <c r="AD378" s="187">
        <f t="shared" si="120"/>
        <v>15804</v>
      </c>
      <c r="AE378" s="129">
        <f t="shared" si="111"/>
        <v>1422.36</v>
      </c>
      <c r="AF378" s="130">
        <f t="shared" si="112"/>
        <v>288.3599999999999</v>
      </c>
      <c r="AG378" s="131">
        <f t="shared" si="113"/>
        <v>1.824601366742596E-2</v>
      </c>
      <c r="AH378" s="138">
        <f t="shared" si="114"/>
        <v>1134</v>
      </c>
      <c r="AI378" s="139">
        <f t="shared" si="115"/>
        <v>7.175398633257403E-2</v>
      </c>
      <c r="AJ378" s="139">
        <f t="shared" si="116"/>
        <v>0.23286745398898967</v>
      </c>
      <c r="AL378" s="197">
        <v>1756016130079</v>
      </c>
      <c r="AM378" s="197">
        <v>4992496142530</v>
      </c>
      <c r="AN378" s="197" t="s">
        <v>3830</v>
      </c>
      <c r="AO378" s="241" t="s">
        <v>3798</v>
      </c>
      <c r="AP378" s="242" t="s">
        <v>852</v>
      </c>
      <c r="AQ378" s="242" t="s">
        <v>116</v>
      </c>
      <c r="AR378" s="242">
        <v>20200</v>
      </c>
      <c r="AS378" s="243">
        <f>VLOOKUP(B:B,[1]GOODYEAR!$B:$K,8,0)</f>
        <v>9630</v>
      </c>
      <c r="AT378" s="243">
        <v>525</v>
      </c>
      <c r="AU378" s="211" t="s">
        <v>3956</v>
      </c>
      <c r="AV378" s="197" t="s">
        <v>5871</v>
      </c>
      <c r="AW378" s="134" t="str">
        <f>IFERROR(VLOOKUP(AV:AV,Q商品!B:E,4,0),"")</f>
        <v>2022年製以降 Vector 4Seasons Hybrid 175/60R16 82H オールシーズンタイヤ 翌営業日発送</v>
      </c>
      <c r="AX378" s="134" t="str">
        <f>IFERROR(VLOOKUP(B:B,在庫!B:M,12,0),"")</f>
        <v>2022年製</v>
      </c>
      <c r="AY378" s="134">
        <f>VLOOKUP(B:B,在庫!B:K,10,0)</f>
        <v>5</v>
      </c>
      <c r="AZ378" s="244">
        <f>VLOOKUP(AL:AL,[1]GOODYEAR!$B:$AH,32,0)</f>
        <v>604428449</v>
      </c>
      <c r="BA378" s="244">
        <f>VLOOKUP(AL:AL,[1]GOODYEAR!$B:$AH,33,0)</f>
        <v>604428502</v>
      </c>
      <c r="BC378" s="11" t="s">
        <v>2055</v>
      </c>
    </row>
    <row r="379" spans="1:55" s="11" customFormat="1" ht="19.5" customHeight="1">
      <c r="A379" s="11">
        <f t="shared" si="103"/>
        <v>1</v>
      </c>
      <c r="B379" s="249">
        <f t="shared" si="104"/>
        <v>2156016130076</v>
      </c>
      <c r="C379" s="243">
        <f>VLOOKUP(B:B,[1]GOODYEAR!$B:$K,9,0)</f>
        <v>28</v>
      </c>
      <c r="D379" s="11" t="s">
        <v>5341</v>
      </c>
      <c r="E379" s="11" t="s">
        <v>3375</v>
      </c>
      <c r="F379" s="160" t="s">
        <v>7115</v>
      </c>
      <c r="G379" s="134"/>
      <c r="H379" s="132"/>
      <c r="I379" s="243">
        <f>VLOOKUP(B:B,[1]GOODYEAR!$B:$K,10,0)</f>
        <v>24</v>
      </c>
      <c r="J379" s="132" t="s">
        <v>12</v>
      </c>
      <c r="K379" s="133" t="s">
        <v>1977</v>
      </c>
      <c r="L379" s="133">
        <v>35</v>
      </c>
      <c r="M379" s="135" t="s">
        <v>3998</v>
      </c>
      <c r="N379" s="236" t="s">
        <v>7155</v>
      </c>
      <c r="O379" s="236">
        <v>0</v>
      </c>
      <c r="P379" s="237">
        <v>17810</v>
      </c>
      <c r="Q379" s="238">
        <f t="shared" si="105"/>
        <v>15236.363636363636</v>
      </c>
      <c r="R379" s="144">
        <f t="shared" si="106"/>
        <v>0.22947494033412885</v>
      </c>
      <c r="S379" s="197">
        <v>1074476568</v>
      </c>
      <c r="T379" s="303" t="s">
        <v>8174</v>
      </c>
      <c r="U379" s="194">
        <f t="shared" si="121"/>
        <v>17810</v>
      </c>
      <c r="W379" s="239">
        <v>17810</v>
      </c>
      <c r="X379" s="136">
        <f t="shared" si="107"/>
        <v>11740</v>
      </c>
      <c r="Y379" s="240">
        <f t="shared" si="108"/>
        <v>15236.363636363636</v>
      </c>
      <c r="Z379" s="142">
        <f t="shared" si="109"/>
        <v>7.7259966311061135E-2</v>
      </c>
      <c r="AA379" s="137">
        <f t="shared" si="110"/>
        <v>0.22947494033412885</v>
      </c>
      <c r="AB379" s="145"/>
      <c r="AC379" s="189">
        <f t="shared" si="119"/>
        <v>17460</v>
      </c>
      <c r="AD379" s="187">
        <f t="shared" si="120"/>
        <v>19186</v>
      </c>
      <c r="AE379" s="129">
        <f t="shared" si="111"/>
        <v>1726.74</v>
      </c>
      <c r="AF379" s="130">
        <f t="shared" si="112"/>
        <v>350.74</v>
      </c>
      <c r="AG379" s="131">
        <f t="shared" si="113"/>
        <v>1.828103825706244E-2</v>
      </c>
      <c r="AH379" s="138">
        <f t="shared" si="114"/>
        <v>1376</v>
      </c>
      <c r="AI379" s="139">
        <f t="shared" si="115"/>
        <v>7.1718961742937556E-2</v>
      </c>
      <c r="AJ379" s="139">
        <f t="shared" si="116"/>
        <v>0.2111939020770664</v>
      </c>
      <c r="AL379" s="197">
        <v>2156016130076</v>
      </c>
      <c r="AM379" s="197">
        <v>4992496141465</v>
      </c>
      <c r="AN379" s="197" t="s">
        <v>3832</v>
      </c>
      <c r="AO379" s="241" t="s">
        <v>3798</v>
      </c>
      <c r="AP379" s="242" t="s">
        <v>1179</v>
      </c>
      <c r="AQ379" s="242" t="s">
        <v>48</v>
      </c>
      <c r="AR379" s="242">
        <v>24500</v>
      </c>
      <c r="AS379" s="243">
        <f>VLOOKUP(B:B,[1]GOODYEAR!$B:$K,8,0)</f>
        <v>11740</v>
      </c>
      <c r="AT379" s="243">
        <v>1050</v>
      </c>
      <c r="AU379" s="211" t="s">
        <v>3956</v>
      </c>
      <c r="AV379" s="197" t="s">
        <v>5874</v>
      </c>
      <c r="AW379" s="134" t="str">
        <f>IFERROR(VLOOKUP(AV:AV,Q商品!B:E,4,0),"")</f>
        <v>2022年製以降 Vector 4Seasons Hybrid 215/60R16 95H オールシーズンタイヤ 翌営業日発送</v>
      </c>
      <c r="AX379" s="134" t="str">
        <f>IFERROR(VLOOKUP(B:B,在庫!B:M,12,0),"")</f>
        <v>2022年製</v>
      </c>
      <c r="AY379" s="134">
        <f>VLOOKUP(B:B,在庫!B:K,10,0)</f>
        <v>3</v>
      </c>
      <c r="AZ379" s="244">
        <f>VLOOKUP(AL:AL,[1]GOODYEAR!$B:$AH,32,0)</f>
        <v>604428448</v>
      </c>
      <c r="BA379" s="244">
        <f>VLOOKUP(AL:AL,[1]GOODYEAR!$B:$AH,33,0)</f>
        <v>604428501</v>
      </c>
      <c r="BC379" s="11" t="s">
        <v>2055</v>
      </c>
    </row>
    <row r="380" spans="1:55" s="11" customFormat="1" ht="19.5" customHeight="1">
      <c r="A380" s="11">
        <f t="shared" si="103"/>
        <v>1</v>
      </c>
      <c r="B380" s="249">
        <f t="shared" si="104"/>
        <v>1956516130078</v>
      </c>
      <c r="C380" s="243">
        <f>VLOOKUP(B:B,[1]GOODYEAR!$B:$K,9,0)</f>
        <v>8</v>
      </c>
      <c r="D380" s="11" t="s">
        <v>5341</v>
      </c>
      <c r="E380" s="11" t="s">
        <v>3376</v>
      </c>
      <c r="F380" s="310" t="s">
        <v>7116</v>
      </c>
      <c r="G380" s="134"/>
      <c r="H380" s="132"/>
      <c r="I380" s="243">
        <f>VLOOKUP(B:B,[1]GOODYEAR!$B:$K,10,0)</f>
        <v>4</v>
      </c>
      <c r="J380" s="132">
        <v>2139</v>
      </c>
      <c r="K380" s="133" t="s">
        <v>1977</v>
      </c>
      <c r="L380" s="133">
        <v>36</v>
      </c>
      <c r="M380" s="135" t="s">
        <v>3998</v>
      </c>
      <c r="N380" s="236" t="s">
        <v>7156</v>
      </c>
      <c r="O380" s="236">
        <v>0</v>
      </c>
      <c r="P380" s="237">
        <v>16054</v>
      </c>
      <c r="Q380" s="238">
        <f t="shared" si="105"/>
        <v>13639.999999999998</v>
      </c>
      <c r="R380" s="144">
        <f t="shared" si="106"/>
        <v>0.26392961876832832</v>
      </c>
      <c r="S380" s="197">
        <v>1074475783</v>
      </c>
      <c r="T380" s="303" t="s">
        <v>8175</v>
      </c>
      <c r="U380" s="194">
        <f t="shared" si="121"/>
        <v>16054</v>
      </c>
      <c r="W380" s="239">
        <v>16054</v>
      </c>
      <c r="X380" s="136">
        <f t="shared" si="107"/>
        <v>10040</v>
      </c>
      <c r="Y380" s="240">
        <f t="shared" si="108"/>
        <v>13639.999999999998</v>
      </c>
      <c r="Z380" s="142">
        <f t="shared" si="109"/>
        <v>7.7301607076118106E-2</v>
      </c>
      <c r="AA380" s="137">
        <f t="shared" si="110"/>
        <v>0.26392961876832832</v>
      </c>
      <c r="AB380" s="145"/>
      <c r="AC380" s="189">
        <f t="shared" si="119"/>
        <v>15739</v>
      </c>
      <c r="AD380" s="187">
        <f t="shared" si="120"/>
        <v>17295</v>
      </c>
      <c r="AE380" s="129">
        <f t="shared" si="111"/>
        <v>1556.55</v>
      </c>
      <c r="AF380" s="130">
        <f t="shared" si="112"/>
        <v>315.54999999999995</v>
      </c>
      <c r="AG380" s="131">
        <f t="shared" si="113"/>
        <v>1.8245157559988432E-2</v>
      </c>
      <c r="AH380" s="138">
        <f t="shared" si="114"/>
        <v>1241</v>
      </c>
      <c r="AI380" s="139">
        <f t="shared" si="115"/>
        <v>7.1754842440011568E-2</v>
      </c>
      <c r="AJ380" s="139">
        <f t="shared" si="116"/>
        <v>0.24568446120833989</v>
      </c>
      <c r="AL380" s="197">
        <v>1956516130078</v>
      </c>
      <c r="AM380" s="197">
        <v>4992496155226</v>
      </c>
      <c r="AN380" s="197" t="s">
        <v>3833</v>
      </c>
      <c r="AO380" s="241" t="s">
        <v>3798</v>
      </c>
      <c r="AP380" s="242" t="s">
        <v>1376</v>
      </c>
      <c r="AQ380" s="242" t="s">
        <v>99</v>
      </c>
      <c r="AR380" s="242">
        <v>21000</v>
      </c>
      <c r="AS380" s="243">
        <f>VLOOKUP(B:B,[1]GOODYEAR!$B:$K,8,0)</f>
        <v>10040</v>
      </c>
      <c r="AT380" s="243">
        <v>1050</v>
      </c>
      <c r="AU380" s="211" t="s">
        <v>3956</v>
      </c>
      <c r="AV380" s="197" t="s">
        <v>5875</v>
      </c>
      <c r="AW380" s="134" t="str">
        <f>IFERROR(VLOOKUP(AV:AV,Q商品!B:E,4,0),"")</f>
        <v>2023年製 Vector 4Seasons Hybrid 195/65R16 92H オールシーズン 翌営業日発送</v>
      </c>
      <c r="AX380" s="134" t="str">
        <f>IFERROR(VLOOKUP(B:B,在庫!B:M,12,0),"")</f>
        <v>2023年製</v>
      </c>
      <c r="AY380" s="246">
        <f>VLOOKUP(B:B,在庫!B:K,10,0)</f>
        <v>1</v>
      </c>
      <c r="AZ380" s="244">
        <f>VLOOKUP(AL:AL,[1]GOODYEAR!$B:$AH,32,0)</f>
        <v>604428455</v>
      </c>
      <c r="BA380" s="244">
        <f>VLOOKUP(AL:AL,[1]GOODYEAR!$B:$AH,33,0)</f>
        <v>604428508</v>
      </c>
      <c r="BC380" s="11" t="s">
        <v>2055</v>
      </c>
    </row>
    <row r="381" spans="1:55" s="11" customFormat="1" ht="19.5" customHeight="1">
      <c r="A381" s="11">
        <f t="shared" si="103"/>
        <v>1</v>
      </c>
      <c r="B381" s="249">
        <f t="shared" si="104"/>
        <v>2056516130074</v>
      </c>
      <c r="C381" s="243">
        <f>VLOOKUP(B:B,[1]GOODYEAR!$B:$K,9,0)</f>
        <v>48</v>
      </c>
      <c r="D381" s="11" t="s">
        <v>5341</v>
      </c>
      <c r="E381" s="11" t="s">
        <v>3377</v>
      </c>
      <c r="F381" s="160" t="s">
        <v>5388</v>
      </c>
      <c r="G381" s="134"/>
      <c r="H381" s="132"/>
      <c r="I381" s="243">
        <f>VLOOKUP(B:B,[1]GOODYEAR!$B:$K,10,0)</f>
        <v>8</v>
      </c>
      <c r="J381" s="132">
        <v>711</v>
      </c>
      <c r="K381" s="133" t="s">
        <v>1977</v>
      </c>
      <c r="L381" s="133">
        <v>37</v>
      </c>
      <c r="M381" s="135" t="s">
        <v>3998</v>
      </c>
      <c r="N381" s="236" t="s">
        <v>7157</v>
      </c>
      <c r="O381" s="236">
        <v>0</v>
      </c>
      <c r="P381" s="237">
        <v>16240</v>
      </c>
      <c r="Q381" s="238">
        <f t="shared" si="105"/>
        <v>13809.090909090908</v>
      </c>
      <c r="R381" s="144">
        <f t="shared" si="106"/>
        <v>0.22514812376563523</v>
      </c>
      <c r="S381" s="197">
        <v>1074476486</v>
      </c>
      <c r="T381" s="303" t="s">
        <v>8176</v>
      </c>
      <c r="U381" s="194">
        <f t="shared" si="121"/>
        <v>16240</v>
      </c>
      <c r="W381" s="239">
        <v>16240</v>
      </c>
      <c r="X381" s="136">
        <f t="shared" si="107"/>
        <v>10700</v>
      </c>
      <c r="Y381" s="240">
        <f t="shared" si="108"/>
        <v>13809.090909090908</v>
      </c>
      <c r="Z381" s="142">
        <f t="shared" si="109"/>
        <v>7.7278325123152802E-2</v>
      </c>
      <c r="AA381" s="137">
        <f t="shared" si="110"/>
        <v>0.22514812376563523</v>
      </c>
      <c r="AB381" s="145"/>
      <c r="AC381" s="189">
        <f t="shared" si="119"/>
        <v>15921</v>
      </c>
      <c r="AD381" s="187">
        <f t="shared" si="120"/>
        <v>17495</v>
      </c>
      <c r="AE381" s="129">
        <f t="shared" si="111"/>
        <v>1574.55</v>
      </c>
      <c r="AF381" s="130">
        <f t="shared" si="112"/>
        <v>319.54999999999995</v>
      </c>
      <c r="AG381" s="131">
        <f t="shared" si="113"/>
        <v>1.8265218633895398E-2</v>
      </c>
      <c r="AH381" s="138">
        <f t="shared" si="114"/>
        <v>1255</v>
      </c>
      <c r="AI381" s="139">
        <f t="shared" si="115"/>
        <v>7.1734781366104602E-2</v>
      </c>
      <c r="AJ381" s="139">
        <f t="shared" si="116"/>
        <v>0.20688290513173982</v>
      </c>
      <c r="AL381" s="197">
        <v>2056516130074</v>
      </c>
      <c r="AM381" s="197">
        <v>4992496142516</v>
      </c>
      <c r="AN381" s="197" t="s">
        <v>3822</v>
      </c>
      <c r="AO381" s="241" t="s">
        <v>3798</v>
      </c>
      <c r="AP381" s="242" t="s">
        <v>1377</v>
      </c>
      <c r="AQ381" s="242" t="s">
        <v>50</v>
      </c>
      <c r="AR381" s="242">
        <v>22400</v>
      </c>
      <c r="AS381" s="243">
        <f>VLOOKUP(B:B,[1]GOODYEAR!$B:$K,8,0)</f>
        <v>10700</v>
      </c>
      <c r="AT381" s="243">
        <v>1050</v>
      </c>
      <c r="AU381" s="211" t="s">
        <v>3956</v>
      </c>
      <c r="AV381" s="197" t="s">
        <v>5877</v>
      </c>
      <c r="AW381" s="134" t="str">
        <f>IFERROR(VLOOKUP(AV:AV,Q商品!B:E,4,0),"")</f>
        <v>2023年製 Vector 4Seasons Hybrid 205/65R16 95H オールシーズンタイヤ 翌営業日発送</v>
      </c>
      <c r="AX381" s="134" t="str">
        <f>IFERROR(VLOOKUP(B:B,在庫!B:M,12,0),"")</f>
        <v>2023年製</v>
      </c>
      <c r="AY381" s="134">
        <f>VLOOKUP(B:B,在庫!B:K,10,0)</f>
        <v>1</v>
      </c>
      <c r="AZ381" s="244">
        <f>VLOOKUP(AL:AL,[1]GOODYEAR!$B:$AH,32,0)</f>
        <v>604428451</v>
      </c>
      <c r="BA381" s="244">
        <f>VLOOKUP(AL:AL,[1]GOODYEAR!$B:$AH,33,0)</f>
        <v>604428504</v>
      </c>
      <c r="BC381" s="11" t="s">
        <v>2055</v>
      </c>
    </row>
    <row r="382" spans="1:55" s="11" customFormat="1" ht="19.5" customHeight="1">
      <c r="A382" s="11">
        <f t="shared" si="103"/>
        <v>1</v>
      </c>
      <c r="B382" s="249">
        <f t="shared" si="104"/>
        <v>2156516130071</v>
      </c>
      <c r="C382" s="243">
        <f>VLOOKUP(B:B,[1]GOODYEAR!$B:$K,9,0)</f>
        <v>30</v>
      </c>
      <c r="D382" s="11" t="s">
        <v>5341</v>
      </c>
      <c r="E382" s="11" t="s">
        <v>3378</v>
      </c>
      <c r="F382" s="160" t="s">
        <v>7117</v>
      </c>
      <c r="G382" s="134"/>
      <c r="H382" s="132"/>
      <c r="I382" s="243">
        <f>VLOOKUP(B:B,[1]GOODYEAR!$B:$K,10,0)</f>
        <v>10</v>
      </c>
      <c r="J382" s="132">
        <v>2139</v>
      </c>
      <c r="K382" s="133" t="s">
        <v>1977</v>
      </c>
      <c r="L382" s="133">
        <v>38</v>
      </c>
      <c r="M382" s="135" t="s">
        <v>3998</v>
      </c>
      <c r="N382" s="236" t="s">
        <v>7158</v>
      </c>
      <c r="O382" s="236">
        <v>0</v>
      </c>
      <c r="P382" s="237">
        <v>16650</v>
      </c>
      <c r="Q382" s="238">
        <f t="shared" si="105"/>
        <v>14181.81818181818</v>
      </c>
      <c r="R382" s="144">
        <f t="shared" si="106"/>
        <v>0.22717948717948708</v>
      </c>
      <c r="S382" s="197">
        <v>1074476487</v>
      </c>
      <c r="T382" s="303" t="s">
        <v>8177</v>
      </c>
      <c r="U382" s="194">
        <f t="shared" si="121"/>
        <v>16650</v>
      </c>
      <c r="W382" s="239">
        <v>16650</v>
      </c>
      <c r="X382" s="136">
        <f t="shared" si="107"/>
        <v>10960</v>
      </c>
      <c r="Y382" s="240">
        <f t="shared" si="108"/>
        <v>14181.81818181818</v>
      </c>
      <c r="Z382" s="142">
        <f t="shared" si="109"/>
        <v>7.7297297297297396E-2</v>
      </c>
      <c r="AA382" s="137">
        <f t="shared" si="110"/>
        <v>0.22717948717948708</v>
      </c>
      <c r="AB382" s="145"/>
      <c r="AC382" s="189">
        <f t="shared" si="119"/>
        <v>16323</v>
      </c>
      <c r="AD382" s="187">
        <f t="shared" si="120"/>
        <v>17937</v>
      </c>
      <c r="AE382" s="129">
        <f t="shared" si="111"/>
        <v>1614.33</v>
      </c>
      <c r="AF382" s="130">
        <f t="shared" si="112"/>
        <v>327.32999999999993</v>
      </c>
      <c r="AG382" s="131">
        <f t="shared" si="113"/>
        <v>1.8248871048670342E-2</v>
      </c>
      <c r="AH382" s="138">
        <f t="shared" si="114"/>
        <v>1287</v>
      </c>
      <c r="AI382" s="139">
        <f t="shared" si="115"/>
        <v>7.1751128951329651E-2</v>
      </c>
      <c r="AJ382" s="139">
        <f t="shared" si="116"/>
        <v>0.20893061613081673</v>
      </c>
      <c r="AL382" s="197">
        <v>2156516130071</v>
      </c>
      <c r="AM382" s="197">
        <v>4992496142523</v>
      </c>
      <c r="AN382" s="197" t="s">
        <v>3834</v>
      </c>
      <c r="AO382" s="241" t="s">
        <v>3798</v>
      </c>
      <c r="AP382" s="242" t="s">
        <v>1378</v>
      </c>
      <c r="AQ382" s="242" t="s">
        <v>73</v>
      </c>
      <c r="AR382" s="242">
        <v>22900</v>
      </c>
      <c r="AS382" s="243">
        <f>VLOOKUP(B:B,[1]GOODYEAR!$B:$K,8,0)</f>
        <v>10960</v>
      </c>
      <c r="AT382" s="243">
        <v>1050</v>
      </c>
      <c r="AU382" s="211" t="s">
        <v>3956</v>
      </c>
      <c r="AV382" s="197" t="s">
        <v>5879</v>
      </c>
      <c r="AW382" s="134" t="str">
        <f>IFERROR(VLOOKUP(AV:AV,Q商品!B:E,4,0),"")</f>
        <v>2023年製 Vector 4Seasons Hybrid 215/65R16 98H オールシーズンタイヤ 翌営業日発送</v>
      </c>
      <c r="AX382" s="134" t="str">
        <f>IFERROR(VLOOKUP(B:B,在庫!B:M,12,0),"")</f>
        <v>2023年製</v>
      </c>
      <c r="AY382" s="134">
        <f>VLOOKUP(B:B,在庫!B:K,10,0)</f>
        <v>3</v>
      </c>
      <c r="AZ382" s="244">
        <f>VLOOKUP(AL:AL,[1]GOODYEAR!$B:$AH,32,0)</f>
        <v>604428452</v>
      </c>
      <c r="BA382" s="244">
        <f>VLOOKUP(AL:AL,[1]GOODYEAR!$B:$AH,33,0)</f>
        <v>604428505</v>
      </c>
      <c r="BC382" s="11" t="s">
        <v>2055</v>
      </c>
    </row>
    <row r="383" spans="1:55" s="11" customFormat="1" ht="19.5" customHeight="1">
      <c r="A383" s="11">
        <f t="shared" si="103"/>
        <v>1</v>
      </c>
      <c r="B383" s="249">
        <f t="shared" si="104"/>
        <v>2154517130076</v>
      </c>
      <c r="C383" s="243">
        <f>VLOOKUP(B:B,[1]GOODYEAR!$B:$K,9,0)</f>
        <v>20</v>
      </c>
      <c r="D383" s="11" t="s">
        <v>5341</v>
      </c>
      <c r="E383" s="11" t="s">
        <v>3379</v>
      </c>
      <c r="F383" s="160" t="s">
        <v>3922</v>
      </c>
      <c r="G383" s="134"/>
      <c r="H383" s="132"/>
      <c r="I383" s="243">
        <f>VLOOKUP(B:B,[1]GOODYEAR!$B:$K,10,0)</f>
        <v>8</v>
      </c>
      <c r="J383" s="132">
        <v>1353</v>
      </c>
      <c r="K383" s="133" t="s">
        <v>1977</v>
      </c>
      <c r="L383" s="133">
        <v>39</v>
      </c>
      <c r="M383" s="135" t="s">
        <v>3998</v>
      </c>
      <c r="N383" s="236" t="s">
        <v>7159</v>
      </c>
      <c r="O383" s="236">
        <v>0</v>
      </c>
      <c r="P383" s="237">
        <v>22650</v>
      </c>
      <c r="Q383" s="238">
        <f t="shared" si="105"/>
        <v>20113.63636363636</v>
      </c>
      <c r="R383" s="144">
        <f t="shared" si="106"/>
        <v>0.2532429378531072</v>
      </c>
      <c r="S383" s="197">
        <v>1074476493</v>
      </c>
      <c r="T383" s="303" t="s">
        <v>8178</v>
      </c>
      <c r="U383" s="194">
        <f t="shared" si="121"/>
        <v>22650</v>
      </c>
      <c r="W383" s="239">
        <v>22650</v>
      </c>
      <c r="X383" s="136">
        <f t="shared" si="107"/>
        <v>15020</v>
      </c>
      <c r="Y383" s="240">
        <f t="shared" si="108"/>
        <v>20113.63636363636</v>
      </c>
      <c r="Z383" s="142">
        <f t="shared" si="109"/>
        <v>7.7306843267108238E-2</v>
      </c>
      <c r="AA383" s="137">
        <f t="shared" si="110"/>
        <v>0.2532429378531072</v>
      </c>
      <c r="AB383" s="145"/>
      <c r="AC383" s="189">
        <f t="shared" si="119"/>
        <v>22205</v>
      </c>
      <c r="AD383" s="187">
        <f t="shared" si="120"/>
        <v>24401</v>
      </c>
      <c r="AE383" s="129">
        <f t="shared" si="111"/>
        <v>2196.09</v>
      </c>
      <c r="AF383" s="130">
        <f t="shared" si="112"/>
        <v>445.09000000000015</v>
      </c>
      <c r="AG383" s="131">
        <f t="shared" si="113"/>
        <v>1.8240645875169055E-2</v>
      </c>
      <c r="AH383" s="138">
        <f t="shared" si="114"/>
        <v>1751</v>
      </c>
      <c r="AI383" s="139">
        <f t="shared" si="115"/>
        <v>7.1759354124830949E-2</v>
      </c>
      <c r="AJ383" s="139">
        <f t="shared" si="116"/>
        <v>0.23500229197793815</v>
      </c>
      <c r="AL383" s="197">
        <v>2154517130076</v>
      </c>
      <c r="AM383" s="197">
        <v>4992496142622</v>
      </c>
      <c r="AN383" s="197" t="s">
        <v>3835</v>
      </c>
      <c r="AO383" s="241" t="s">
        <v>3798</v>
      </c>
      <c r="AP383" s="242" t="s">
        <v>1379</v>
      </c>
      <c r="AQ383" s="242" t="s">
        <v>36</v>
      </c>
      <c r="AR383" s="242">
        <v>31200</v>
      </c>
      <c r="AS383" s="243">
        <f>VLOOKUP(B:B,[1]GOODYEAR!$B:$K,8,0)</f>
        <v>15020</v>
      </c>
      <c r="AT383" s="243">
        <v>525</v>
      </c>
      <c r="AU383" s="211" t="s">
        <v>3956</v>
      </c>
      <c r="AV383" s="197" t="s">
        <v>5882</v>
      </c>
      <c r="AW383" s="134" t="str">
        <f>IFERROR(VLOOKUP(AV:AV,Q商品!B:E,4,0),"")</f>
        <v>2022年製以降 Vector 4Seasons Hybrid 215/45R17 91H XL オールシーズンタイヤ 翌営業日発送</v>
      </c>
      <c r="AX383" s="134" t="str">
        <f>IFERROR(VLOOKUP(B:B,在庫!B:M,12,0),"")</f>
        <v>2023年製</v>
      </c>
      <c r="AY383" s="134">
        <f>VLOOKUP(B:B,在庫!B:K,10,0)</f>
        <v>2</v>
      </c>
      <c r="AZ383" s="244">
        <f>VLOOKUP(AL:AL,[1]GOODYEAR!$B:$AH,32,0)</f>
        <v>604428456</v>
      </c>
      <c r="BA383" s="244">
        <f>VLOOKUP(AL:AL,[1]GOODYEAR!$B:$AH,33,0)</f>
        <v>604428509</v>
      </c>
      <c r="BC383" s="11" t="s">
        <v>2055</v>
      </c>
    </row>
    <row r="384" spans="1:55" s="11" customFormat="1" ht="19.5" customHeight="1">
      <c r="A384" s="11">
        <f t="shared" si="103"/>
        <v>1</v>
      </c>
      <c r="B384" s="249">
        <f t="shared" si="104"/>
        <v>2254517130073</v>
      </c>
      <c r="C384" s="243">
        <f>VLOOKUP(B:B,[1]GOODYEAR!$B:$K,9,0)</f>
        <v>0</v>
      </c>
      <c r="D384" s="11" t="s">
        <v>5341</v>
      </c>
      <c r="E384" s="11" t="s">
        <v>3380</v>
      </c>
      <c r="F384" s="160" t="s">
        <v>7118</v>
      </c>
      <c r="G384" s="134"/>
      <c r="H384" s="132"/>
      <c r="I384" s="243">
        <f>VLOOKUP(B:B,[1]GOODYEAR!$B:$K,10,0)</f>
        <v>15</v>
      </c>
      <c r="J384" s="132" t="s">
        <v>12</v>
      </c>
      <c r="K384" s="133" t="s">
        <v>1977</v>
      </c>
      <c r="L384" s="133">
        <v>40</v>
      </c>
      <c r="M384" s="135" t="s">
        <v>3998</v>
      </c>
      <c r="N384" s="236" t="s">
        <v>7160</v>
      </c>
      <c r="O384" s="236">
        <v>0</v>
      </c>
      <c r="P384" s="237">
        <v>23670</v>
      </c>
      <c r="Q384" s="238">
        <f t="shared" si="105"/>
        <v>21040.909090909088</v>
      </c>
      <c r="R384" s="144">
        <f t="shared" si="106"/>
        <v>0.25288399222294222</v>
      </c>
      <c r="S384" s="197">
        <v>1074476131</v>
      </c>
      <c r="T384" s="303" t="s">
        <v>8179</v>
      </c>
      <c r="U384" s="194">
        <f t="shared" si="121"/>
        <v>23670</v>
      </c>
      <c r="W384" s="239">
        <v>23670</v>
      </c>
      <c r="X384" s="136">
        <f t="shared" si="107"/>
        <v>15720</v>
      </c>
      <c r="Y384" s="240">
        <f t="shared" si="108"/>
        <v>21040.909090909088</v>
      </c>
      <c r="Z384" s="142">
        <f t="shared" si="109"/>
        <v>7.7313054499366318E-2</v>
      </c>
      <c r="AA384" s="137">
        <f t="shared" si="110"/>
        <v>0.25288399222294222</v>
      </c>
      <c r="AB384" s="145"/>
      <c r="AC384" s="189">
        <f t="shared" si="119"/>
        <v>23205</v>
      </c>
      <c r="AD384" s="187">
        <f t="shared" si="120"/>
        <v>25500</v>
      </c>
      <c r="AE384" s="129">
        <f t="shared" si="111"/>
        <v>2295</v>
      </c>
      <c r="AF384" s="130">
        <f t="shared" si="112"/>
        <v>465</v>
      </c>
      <c r="AG384" s="131">
        <f t="shared" si="113"/>
        <v>1.8235294117647058E-2</v>
      </c>
      <c r="AH384" s="138">
        <f t="shared" si="114"/>
        <v>1830</v>
      </c>
      <c r="AI384" s="139">
        <f t="shared" si="115"/>
        <v>7.1764705882352939E-2</v>
      </c>
      <c r="AJ384" s="139">
        <f t="shared" si="116"/>
        <v>0.23464869810529515</v>
      </c>
      <c r="AL384" s="197">
        <v>2254517130073</v>
      </c>
      <c r="AM384" s="197">
        <v>4992496142639</v>
      </c>
      <c r="AN384" s="197" t="s">
        <v>3836</v>
      </c>
      <c r="AO384" s="241" t="s">
        <v>3798</v>
      </c>
      <c r="AP384" s="242" t="s">
        <v>1380</v>
      </c>
      <c r="AQ384" s="242" t="s">
        <v>37</v>
      </c>
      <c r="AR384" s="242">
        <v>32600</v>
      </c>
      <c r="AS384" s="243">
        <f>VLOOKUP(B:B,[1]GOODYEAR!$B:$K,8,0)</f>
        <v>15720</v>
      </c>
      <c r="AT384" s="243">
        <v>525</v>
      </c>
      <c r="AU384" s="211" t="s">
        <v>3956</v>
      </c>
      <c r="AV384" s="197" t="s">
        <v>5883</v>
      </c>
      <c r="AW384" s="134" t="str">
        <f>IFERROR(VLOOKUP(AV:AV,Q商品!B:E,4,0),"")</f>
        <v>2021年製 Vector 4Seasons Hybrid 225/45R17 91Hオールシーズンタイヤ 翌営業日発送</v>
      </c>
      <c r="AX384" s="134" t="str">
        <f>IFERROR(VLOOKUP(B:B,在庫!B:M,12,0),"")</f>
        <v>2021年製</v>
      </c>
      <c r="AY384" s="134">
        <f>VLOOKUP(B:B,在庫!B:K,10,0)</f>
        <v>2</v>
      </c>
      <c r="AZ384" s="244">
        <f>VLOOKUP(AL:AL,[1]GOODYEAR!$B:$AH,32,0)</f>
        <v>604428460</v>
      </c>
      <c r="BA384" s="244">
        <f>VLOOKUP(AL:AL,[1]GOODYEAR!$B:$AH,33,0)</f>
        <v>604428513</v>
      </c>
      <c r="BC384" s="11" t="s">
        <v>2055</v>
      </c>
    </row>
    <row r="385" spans="1:55" s="11" customFormat="1" ht="19.5" customHeight="1">
      <c r="A385" s="11">
        <f t="shared" si="103"/>
        <v>1</v>
      </c>
      <c r="B385" s="249">
        <f t="shared" si="104"/>
        <v>2055017130088</v>
      </c>
      <c r="C385" s="243">
        <f>VLOOKUP(B:B,[1]GOODYEAR!$B:$K,9,0)</f>
        <v>10</v>
      </c>
      <c r="D385" s="11" t="s">
        <v>5341</v>
      </c>
      <c r="E385" s="11" t="s">
        <v>3381</v>
      </c>
      <c r="F385" s="160" t="s">
        <v>7119</v>
      </c>
      <c r="G385" s="134"/>
      <c r="H385" s="132"/>
      <c r="I385" s="243">
        <f>VLOOKUP(B:B,[1]GOODYEAR!$B:$K,10,0)</f>
        <v>14</v>
      </c>
      <c r="J385" s="132">
        <v>2139</v>
      </c>
      <c r="K385" s="133" t="s">
        <v>1977</v>
      </c>
      <c r="L385" s="133">
        <v>41</v>
      </c>
      <c r="M385" s="135" t="s">
        <v>3998</v>
      </c>
      <c r="N385" s="236" t="s">
        <v>3425</v>
      </c>
      <c r="O385" s="236">
        <v>0</v>
      </c>
      <c r="P385" s="237">
        <v>22973</v>
      </c>
      <c r="Q385" s="238">
        <f t="shared" si="105"/>
        <v>20407.272727272724</v>
      </c>
      <c r="R385" s="144">
        <f t="shared" si="106"/>
        <v>0.3272006414825373</v>
      </c>
      <c r="S385" s="197">
        <v>1074475782</v>
      </c>
      <c r="T385" s="303" t="s">
        <v>8180</v>
      </c>
      <c r="U385" s="194">
        <f t="shared" si="121"/>
        <v>22973</v>
      </c>
      <c r="W385" s="239">
        <v>22973</v>
      </c>
      <c r="X385" s="136">
        <f t="shared" si="107"/>
        <v>13730</v>
      </c>
      <c r="Y385" s="240">
        <f t="shared" si="108"/>
        <v>20407.272727272724</v>
      </c>
      <c r="Z385" s="142">
        <f t="shared" si="109"/>
        <v>7.7308144343359642E-2</v>
      </c>
      <c r="AA385" s="137">
        <f t="shared" si="110"/>
        <v>0.3272006414825373</v>
      </c>
      <c r="AB385" s="145"/>
      <c r="AC385" s="189">
        <f t="shared" si="119"/>
        <v>22522</v>
      </c>
      <c r="AD385" s="187">
        <f t="shared" si="120"/>
        <v>24749</v>
      </c>
      <c r="AE385" s="129">
        <f t="shared" si="111"/>
        <v>2227.41</v>
      </c>
      <c r="AF385" s="130">
        <f t="shared" si="112"/>
        <v>451.40999999999985</v>
      </c>
      <c r="AG385" s="131">
        <f t="shared" si="113"/>
        <v>1.8239524829286025E-2</v>
      </c>
      <c r="AH385" s="138">
        <f t="shared" si="114"/>
        <v>1776</v>
      </c>
      <c r="AI385" s="139">
        <f t="shared" si="115"/>
        <v>7.1760475170713975E-2</v>
      </c>
      <c r="AJ385" s="139">
        <f t="shared" si="116"/>
        <v>0.30896111665325127</v>
      </c>
      <c r="AL385" s="197">
        <v>2055017130088</v>
      </c>
      <c r="AM385" s="197">
        <v>4992496155240</v>
      </c>
      <c r="AN385" s="197" t="s">
        <v>3837</v>
      </c>
      <c r="AO385" s="241" t="s">
        <v>3798</v>
      </c>
      <c r="AP385" s="242" t="s">
        <v>1137</v>
      </c>
      <c r="AQ385" s="242" t="s">
        <v>64</v>
      </c>
      <c r="AR385" s="242">
        <v>28600</v>
      </c>
      <c r="AS385" s="243">
        <f>VLOOKUP(B:B,[1]GOODYEAR!$B:$K,8,0)</f>
        <v>13730</v>
      </c>
      <c r="AT385" s="243">
        <v>525</v>
      </c>
      <c r="AU385" s="211" t="s">
        <v>3956</v>
      </c>
      <c r="AV385" s="197" t="s">
        <v>5884</v>
      </c>
      <c r="AW385" s="134" t="str">
        <f>IFERROR(VLOOKUP(AV:AV,Q商品!B:E,4,0),"")</f>
        <v>2022年製 Vector 4Seasons Hybrid 205/50R17 93H XL オールシーズン 翌営業日発送</v>
      </c>
      <c r="AX385" s="134" t="str">
        <f>IFERROR(VLOOKUP(B:B,在庫!B:M,12,0),"")</f>
        <v>2022年製</v>
      </c>
      <c r="AY385" s="134">
        <f>VLOOKUP(B:B,在庫!B:K,10,0)</f>
        <v>2</v>
      </c>
      <c r="AZ385" s="244">
        <f>VLOOKUP(AL:AL,[1]GOODYEAR!$B:$AH,32,0)</f>
        <v>604428461</v>
      </c>
      <c r="BA385" s="244">
        <f>VLOOKUP(AL:AL,[1]GOODYEAR!$B:$AH,33,0)</f>
        <v>604428514</v>
      </c>
      <c r="BC385" s="11" t="s">
        <v>2055</v>
      </c>
    </row>
    <row r="386" spans="1:55" s="11" customFormat="1" ht="19.5" customHeight="1">
      <c r="A386" s="11">
        <f t="shared" si="103"/>
        <v>1</v>
      </c>
      <c r="B386" s="249">
        <f t="shared" si="104"/>
        <v>2155017130078</v>
      </c>
      <c r="C386" s="243">
        <f>VLOOKUP(B:B,[1]GOODYEAR!$B:$K,9,0)</f>
        <v>20</v>
      </c>
      <c r="D386" s="11" t="s">
        <v>5341</v>
      </c>
      <c r="E386" s="11" t="s">
        <v>3382</v>
      </c>
      <c r="F386" s="160" t="s">
        <v>3923</v>
      </c>
      <c r="G386" s="134"/>
      <c r="H386" s="132"/>
      <c r="I386" s="243">
        <f>VLOOKUP(B:B,[1]GOODYEAR!$B:$K,10,0)</f>
        <v>16</v>
      </c>
      <c r="J386" s="132">
        <v>1353</v>
      </c>
      <c r="K386" s="133" t="s">
        <v>1977</v>
      </c>
      <c r="L386" s="133">
        <v>42</v>
      </c>
      <c r="M386" s="135" t="s">
        <v>3998</v>
      </c>
      <c r="N386" s="236" t="s">
        <v>7161</v>
      </c>
      <c r="O386" s="236" t="s">
        <v>2015</v>
      </c>
      <c r="P386" s="237">
        <v>23060</v>
      </c>
      <c r="Q386" s="238">
        <f t="shared" si="105"/>
        <v>20009.090909090908</v>
      </c>
      <c r="R386" s="144">
        <f t="shared" si="106"/>
        <v>0.23484779645615625</v>
      </c>
      <c r="S386" s="197">
        <v>1074476309</v>
      </c>
      <c r="T386" s="303" t="s">
        <v>8181</v>
      </c>
      <c r="U386" s="194">
        <f t="shared" si="121"/>
        <v>23060</v>
      </c>
      <c r="W386" s="239">
        <v>23060</v>
      </c>
      <c r="X386" s="136">
        <f t="shared" si="107"/>
        <v>15310</v>
      </c>
      <c r="Y386" s="240">
        <f t="shared" si="108"/>
        <v>20009.090909090908</v>
      </c>
      <c r="Z386" s="142">
        <f t="shared" si="109"/>
        <v>7.7276669557675648E-2</v>
      </c>
      <c r="AA386" s="137">
        <f t="shared" si="110"/>
        <v>0.23484779645615625</v>
      </c>
      <c r="AB386" s="145"/>
      <c r="AC386" s="189">
        <f t="shared" si="119"/>
        <v>22607</v>
      </c>
      <c r="AD386" s="187">
        <f t="shared" si="120"/>
        <v>24842</v>
      </c>
      <c r="AE386" s="129">
        <f t="shared" si="111"/>
        <v>2235.7799999999997</v>
      </c>
      <c r="AF386" s="130">
        <f t="shared" si="112"/>
        <v>453.77999999999975</v>
      </c>
      <c r="AG386" s="131">
        <f t="shared" si="113"/>
        <v>1.8266645197649131E-2</v>
      </c>
      <c r="AH386" s="138">
        <f t="shared" si="114"/>
        <v>1782</v>
      </c>
      <c r="AI386" s="139">
        <f t="shared" si="115"/>
        <v>7.1733354802350852E-2</v>
      </c>
      <c r="AJ386" s="139">
        <f t="shared" si="116"/>
        <v>0.21658115125850713</v>
      </c>
      <c r="AL386" s="197">
        <v>2155017130078</v>
      </c>
      <c r="AM386" s="197">
        <v>4992496142615</v>
      </c>
      <c r="AN386" s="197" t="s">
        <v>3838</v>
      </c>
      <c r="AO386" s="241" t="s">
        <v>3798</v>
      </c>
      <c r="AP386" s="242" t="s">
        <v>1381</v>
      </c>
      <c r="AQ386" s="242" t="s">
        <v>39</v>
      </c>
      <c r="AR386" s="242">
        <v>31800</v>
      </c>
      <c r="AS386" s="243">
        <v>15310</v>
      </c>
      <c r="AT386" s="243">
        <v>1050</v>
      </c>
      <c r="AU386" s="211" t="s">
        <v>3956</v>
      </c>
      <c r="AV386" s="197" t="s">
        <v>5886</v>
      </c>
      <c r="AW386" s="134" t="str">
        <f>IFERROR(VLOOKUP(AV:AV,Q商品!B:E,4,0),"")</f>
        <v>2023年製 Vector 4Seasons Hybrid 215/50R17 95H XL オールシーズンタイヤ 翌営業日発送</v>
      </c>
      <c r="AX386" s="134" t="str">
        <f>IFERROR(VLOOKUP(B:B,在庫!B:M,12,0),"")</f>
        <v>2023年製</v>
      </c>
      <c r="AY386" s="134">
        <f>VLOOKUP(B:B,在庫!B:K,10,0)</f>
        <v>3</v>
      </c>
      <c r="AZ386" s="244">
        <v>604428457</v>
      </c>
      <c r="BA386" s="244">
        <v>604428510</v>
      </c>
      <c r="BC386" s="11" t="s">
        <v>2055</v>
      </c>
    </row>
    <row r="387" spans="1:55" s="11" customFormat="1" ht="19.5" customHeight="1">
      <c r="A387" s="11">
        <f t="shared" ref="A387:A450" si="122">COUNTIF(E:E,E387)</f>
        <v>1</v>
      </c>
      <c r="B387" s="249">
        <f t="shared" ref="B387:B450" si="123">AL387</f>
        <v>2055517130076</v>
      </c>
      <c r="C387" s="243">
        <f>VLOOKUP(B:B,[1]GOODYEAR!$B:$K,9,0)</f>
        <v>16</v>
      </c>
      <c r="D387" s="11" t="s">
        <v>5341</v>
      </c>
      <c r="E387" s="11" t="s">
        <v>3383</v>
      </c>
      <c r="F387" s="310" t="s">
        <v>7120</v>
      </c>
      <c r="G387" s="134"/>
      <c r="H387" s="132"/>
      <c r="I387" s="243">
        <f>VLOOKUP(B:B,[1]GOODYEAR!$B:$K,10,0)</f>
        <v>8</v>
      </c>
      <c r="J387" s="132" t="s">
        <v>12</v>
      </c>
      <c r="K387" s="133" t="s">
        <v>1977</v>
      </c>
      <c r="L387" s="133">
        <v>43</v>
      </c>
      <c r="M387" s="135" t="s">
        <v>3998</v>
      </c>
      <c r="N387" s="236" t="s">
        <v>3426</v>
      </c>
      <c r="O387" s="236">
        <v>0</v>
      </c>
      <c r="P387" s="237">
        <v>22320</v>
      </c>
      <c r="Q387" s="238">
        <f t="shared" ref="Q387:Q450" si="124">(P387-AT387)/1.1</f>
        <v>19336.363636363636</v>
      </c>
      <c r="R387" s="144">
        <f t="shared" ref="R387:R450" si="125">IFERROR((Q387-X387)/Q387,"")</f>
        <v>0.31114245416078984</v>
      </c>
      <c r="S387" s="197">
        <v>1074475781</v>
      </c>
      <c r="T387" s="303" t="s">
        <v>8182</v>
      </c>
      <c r="U387" s="194">
        <f t="shared" si="121"/>
        <v>22320</v>
      </c>
      <c r="W387" s="239">
        <v>22320</v>
      </c>
      <c r="X387" s="136">
        <f t="shared" ref="X387:X450" si="126">AS387</f>
        <v>13320</v>
      </c>
      <c r="Y387" s="240">
        <f t="shared" ref="Y387:Y450" si="127">(W387-AT387)/1.1</f>
        <v>19336.363636363636</v>
      </c>
      <c r="Z387" s="142">
        <f t="shared" ref="Z387:Z450" si="128">IFERROR(-1+(AD387/N387),"")</f>
        <v>7.7329749103942635E-2</v>
      </c>
      <c r="AA387" s="137">
        <f t="shared" ref="AA387:AA450" si="129">IFERROR((Y387-X387)/Y387,"")</f>
        <v>0.31114245416078984</v>
      </c>
      <c r="AB387" s="145"/>
      <c r="AC387" s="189">
        <f t="shared" si="119"/>
        <v>21882</v>
      </c>
      <c r="AD387" s="187">
        <f t="shared" si="120"/>
        <v>24046</v>
      </c>
      <c r="AE387" s="129">
        <f t="shared" ref="AE387:AE450" si="130">AD387*0.09</f>
        <v>2164.14</v>
      </c>
      <c r="AF387" s="130">
        <f t="shared" ref="AF387:AF450" si="131">AE387-AH387</f>
        <v>438.13999999999987</v>
      </c>
      <c r="AG387" s="131">
        <f t="shared" ref="AG387:AG450" si="132">IFERROR(AF387/AD387,"")</f>
        <v>1.8220909922648253E-2</v>
      </c>
      <c r="AH387" s="138">
        <f t="shared" ref="AH387:AH450" si="133">AD387-U387</f>
        <v>1726</v>
      </c>
      <c r="AI387" s="139">
        <f t="shared" ref="AI387:AI450" si="134">IFERROR(AH387/AD387,"")</f>
        <v>7.177909007735174E-2</v>
      </c>
      <c r="AJ387" s="139">
        <f t="shared" ref="AJ387:AJ450" si="135">IFERROR(AA387-AG387,"")</f>
        <v>0.2929215442381416</v>
      </c>
      <c r="AL387" s="197">
        <v>2055517130076</v>
      </c>
      <c r="AM387" s="197">
        <v>4992496155257</v>
      </c>
      <c r="AN387" s="197" t="s">
        <v>3839</v>
      </c>
      <c r="AO387" s="241" t="s">
        <v>3798</v>
      </c>
      <c r="AP387" s="242" t="s">
        <v>1382</v>
      </c>
      <c r="AQ387" s="242" t="s">
        <v>65</v>
      </c>
      <c r="AR387" s="242">
        <v>27700</v>
      </c>
      <c r="AS387" s="243">
        <f>VLOOKUP(B:B,[1]GOODYEAR!$B:$K,8,0)</f>
        <v>13320</v>
      </c>
      <c r="AT387" s="243">
        <v>1050</v>
      </c>
      <c r="AU387" s="211" t="s">
        <v>3956</v>
      </c>
      <c r="AV387" s="197" t="s">
        <v>5887</v>
      </c>
      <c r="AW387" s="134" t="str">
        <f>IFERROR(VLOOKUP(AV:AV,Q商品!B:E,4,0),"")</f>
        <v>2023年製 Vector 4Seasons Hybrid 205/55R17 95H XL オールシーズン 翌営業日発送</v>
      </c>
      <c r="AX387" s="134" t="str">
        <f>IFERROR(VLOOKUP(B:B,在庫!B:M,12,0),"")</f>
        <v>2023年製</v>
      </c>
      <c r="AY387" s="246">
        <f>VLOOKUP(B:B,在庫!B:K,10,0)</f>
        <v>2</v>
      </c>
      <c r="AZ387" s="244">
        <f>VLOOKUP(AL:AL,[1]GOODYEAR!$B:$AH,32,0)</f>
        <v>604428463</v>
      </c>
      <c r="BA387" s="244">
        <f>VLOOKUP(AL:AL,[1]GOODYEAR!$B:$AH,33,0)</f>
        <v>604428516</v>
      </c>
      <c r="BC387" s="11" t="s">
        <v>2055</v>
      </c>
    </row>
    <row r="388" spans="1:55" s="11" customFormat="1" ht="19.5" customHeight="1">
      <c r="A388" s="11">
        <f t="shared" si="122"/>
        <v>1</v>
      </c>
      <c r="B388" s="249">
        <f t="shared" si="123"/>
        <v>2155517130073</v>
      </c>
      <c r="C388" s="243">
        <f>VLOOKUP(B:B,[1]GOODYEAR!$B:$K,9,0)</f>
        <v>77</v>
      </c>
      <c r="D388" s="11" t="s">
        <v>5341</v>
      </c>
      <c r="E388" s="11" t="s">
        <v>3384</v>
      </c>
      <c r="F388" s="160" t="s">
        <v>7121</v>
      </c>
      <c r="G388" s="134"/>
      <c r="H388" s="132"/>
      <c r="I388" s="243">
        <f>VLOOKUP(B:B,[1]GOODYEAR!$B:$K,10,0)</f>
        <v>28</v>
      </c>
      <c r="J388" s="132" t="s">
        <v>12</v>
      </c>
      <c r="K388" s="133" t="s">
        <v>1977</v>
      </c>
      <c r="L388" s="133">
        <v>44</v>
      </c>
      <c r="M388" s="135" t="s">
        <v>3998</v>
      </c>
      <c r="N388" s="236" t="s">
        <v>7162</v>
      </c>
      <c r="O388" s="236">
        <v>0</v>
      </c>
      <c r="P388" s="237">
        <v>20190</v>
      </c>
      <c r="Q388" s="238">
        <f t="shared" si="124"/>
        <v>17400</v>
      </c>
      <c r="R388" s="144">
        <f t="shared" si="125"/>
        <v>0.23160919540229885</v>
      </c>
      <c r="S388" s="197">
        <v>1074475899</v>
      </c>
      <c r="T388" s="303" t="s">
        <v>8183</v>
      </c>
      <c r="U388" s="194">
        <f t="shared" si="121"/>
        <v>20190</v>
      </c>
      <c r="W388" s="239">
        <v>20190</v>
      </c>
      <c r="X388" s="136">
        <f t="shared" si="126"/>
        <v>13370</v>
      </c>
      <c r="Y388" s="240">
        <f t="shared" si="127"/>
        <v>17400</v>
      </c>
      <c r="Z388" s="142">
        <f t="shared" si="128"/>
        <v>7.7315502724120799E-2</v>
      </c>
      <c r="AA388" s="137">
        <f t="shared" si="129"/>
        <v>0.23160919540229885</v>
      </c>
      <c r="AB388" s="145"/>
      <c r="AC388" s="189">
        <f t="shared" si="119"/>
        <v>19794</v>
      </c>
      <c r="AD388" s="187">
        <f t="shared" si="120"/>
        <v>21751</v>
      </c>
      <c r="AE388" s="129">
        <f t="shared" si="130"/>
        <v>1957.59</v>
      </c>
      <c r="AF388" s="130">
        <f t="shared" si="131"/>
        <v>396.58999999999992</v>
      </c>
      <c r="AG388" s="131">
        <f t="shared" si="132"/>
        <v>1.823318468116408E-2</v>
      </c>
      <c r="AH388" s="138">
        <f t="shared" si="133"/>
        <v>1561</v>
      </c>
      <c r="AI388" s="139">
        <f t="shared" si="134"/>
        <v>7.1766815318835914E-2</v>
      </c>
      <c r="AJ388" s="139">
        <f t="shared" si="135"/>
        <v>0.21337601072113477</v>
      </c>
      <c r="AL388" s="197">
        <v>2155517130073</v>
      </c>
      <c r="AM388" s="197">
        <v>4992496142592</v>
      </c>
      <c r="AN388" s="197" t="s">
        <v>3840</v>
      </c>
      <c r="AO388" s="241" t="s">
        <v>3798</v>
      </c>
      <c r="AP388" s="242" t="s">
        <v>1383</v>
      </c>
      <c r="AQ388" s="242" t="s">
        <v>66</v>
      </c>
      <c r="AR388" s="242">
        <v>27800</v>
      </c>
      <c r="AS388" s="243">
        <f>VLOOKUP(B:B,[1]GOODYEAR!$B:$K,8,0)</f>
        <v>13370</v>
      </c>
      <c r="AT388" s="243">
        <v>1050</v>
      </c>
      <c r="AU388" s="211" t="s">
        <v>3956</v>
      </c>
      <c r="AV388" s="197" t="s">
        <v>5888</v>
      </c>
      <c r="AW388" s="134" t="str">
        <f>IFERROR(VLOOKUP(AV:AV,Q商品!B:E,4,0),"")</f>
        <v>2023年製 Vector 4Seasons Hybrid 215/55R17 94H オールシーズンタイヤ 翌営業日発送</v>
      </c>
      <c r="AX388" s="134" t="str">
        <f>IFERROR(VLOOKUP(B:B,在庫!B:M,12,0),"")</f>
        <v>2023年製</v>
      </c>
      <c r="AY388" s="134">
        <f>VLOOKUP(B:B,在庫!B:K,10,0)</f>
        <v>3</v>
      </c>
      <c r="AZ388" s="244">
        <f>VLOOKUP(AL:AL,[1]GOODYEAR!$B:$AH,32,0)</f>
        <v>604428458</v>
      </c>
      <c r="BA388" s="244">
        <f>VLOOKUP(AL:AL,[1]GOODYEAR!$B:$AH,33,0)</f>
        <v>604428511</v>
      </c>
      <c r="BC388" s="11" t="s">
        <v>2055</v>
      </c>
    </row>
    <row r="389" spans="1:55" s="11" customFormat="1" ht="19.5" customHeight="1">
      <c r="A389" s="11">
        <f t="shared" si="122"/>
        <v>1</v>
      </c>
      <c r="B389" s="249">
        <f t="shared" si="123"/>
        <v>2255517130070</v>
      </c>
      <c r="C389" s="243">
        <f>VLOOKUP(B:B,[1]GOODYEAR!$B:$K,9,0)</f>
        <v>20</v>
      </c>
      <c r="D389" s="11" t="s">
        <v>5341</v>
      </c>
      <c r="E389" s="11" t="s">
        <v>3385</v>
      </c>
      <c r="F389" s="160" t="s">
        <v>5389</v>
      </c>
      <c r="G389" s="134"/>
      <c r="H389" s="132"/>
      <c r="I389" s="243">
        <f>VLOOKUP(B:B,[1]GOODYEAR!$B:$K,10,0)</f>
        <v>20</v>
      </c>
      <c r="J389" s="132"/>
      <c r="K389" s="133" t="s">
        <v>1977</v>
      </c>
      <c r="L389" s="133">
        <v>45</v>
      </c>
      <c r="M389" s="135" t="s">
        <v>3998</v>
      </c>
      <c r="N389" s="236" t="s">
        <v>7163</v>
      </c>
      <c r="O389" s="236">
        <v>0</v>
      </c>
      <c r="P389" s="237">
        <v>23190</v>
      </c>
      <c r="Q389" s="238">
        <f t="shared" si="124"/>
        <v>20127.272727272724</v>
      </c>
      <c r="R389" s="144">
        <f t="shared" si="125"/>
        <v>0.23536585365853646</v>
      </c>
      <c r="S389" s="197">
        <v>1074476492</v>
      </c>
      <c r="T389" s="303" t="s">
        <v>8184</v>
      </c>
      <c r="U389" s="194">
        <f t="shared" si="121"/>
        <v>23190</v>
      </c>
      <c r="W389" s="239">
        <v>23190</v>
      </c>
      <c r="X389" s="136">
        <f t="shared" si="126"/>
        <v>15390</v>
      </c>
      <c r="Y389" s="240">
        <f t="shared" si="127"/>
        <v>20127.272727272724</v>
      </c>
      <c r="Z389" s="142">
        <f t="shared" si="128"/>
        <v>7.7317809400603732E-2</v>
      </c>
      <c r="AA389" s="137">
        <f t="shared" si="129"/>
        <v>0.23536585365853646</v>
      </c>
      <c r="AB389" s="145"/>
      <c r="AC389" s="189">
        <f t="shared" si="119"/>
        <v>22735</v>
      </c>
      <c r="AD389" s="187">
        <f t="shared" si="120"/>
        <v>24983</v>
      </c>
      <c r="AE389" s="129">
        <f t="shared" si="130"/>
        <v>2248.4699999999998</v>
      </c>
      <c r="AF389" s="130">
        <f t="shared" si="131"/>
        <v>455.4699999999998</v>
      </c>
      <c r="AG389" s="131">
        <f t="shared" si="132"/>
        <v>1.8231197214105585E-2</v>
      </c>
      <c r="AH389" s="138">
        <f t="shared" si="133"/>
        <v>1793</v>
      </c>
      <c r="AI389" s="139">
        <f t="shared" si="134"/>
        <v>7.1768802785894412E-2</v>
      </c>
      <c r="AJ389" s="139">
        <f t="shared" si="135"/>
        <v>0.21713465644443086</v>
      </c>
      <c r="AL389" s="197">
        <v>2255517130070</v>
      </c>
      <c r="AM389" s="197">
        <v>4992496142608</v>
      </c>
      <c r="AN389" s="197" t="s">
        <v>3841</v>
      </c>
      <c r="AO389" s="241" t="s">
        <v>3798</v>
      </c>
      <c r="AP389" s="242" t="s">
        <v>1133</v>
      </c>
      <c r="AQ389" s="242" t="s">
        <v>52</v>
      </c>
      <c r="AR389" s="242">
        <v>32000</v>
      </c>
      <c r="AS389" s="243">
        <f>VLOOKUP(B:B,[1]GOODYEAR!$B:$K,8,0)</f>
        <v>15390</v>
      </c>
      <c r="AT389" s="243">
        <v>1050</v>
      </c>
      <c r="AU389" s="211" t="s">
        <v>3956</v>
      </c>
      <c r="AV389" s="197" t="s">
        <v>5890</v>
      </c>
      <c r="AW389" s="134" t="str">
        <f>IFERROR(VLOOKUP(AV:AV,Q商品!B:E,4,0),"")</f>
        <v>2023年製 Vector 4Seasons Hybrid 225/55R17 101H XL オールシーズンタイヤ 翌営業日発送</v>
      </c>
      <c r="AX389" s="134" t="str">
        <f>IFERROR(VLOOKUP(B:B,在庫!B:M,12,0),"")</f>
        <v>2023年製</v>
      </c>
      <c r="AY389" s="134">
        <f>VLOOKUP(B:B,在庫!B:K,10,0)</f>
        <v>3</v>
      </c>
      <c r="AZ389" s="244">
        <f>VLOOKUP(AL:AL,[1]GOODYEAR!$B:$AH,32,0)</f>
        <v>604428462</v>
      </c>
      <c r="BA389" s="244">
        <f>VLOOKUP(AL:AL,[1]GOODYEAR!$B:$AH,33,0)</f>
        <v>604428515</v>
      </c>
      <c r="BC389" s="11" t="s">
        <v>2055</v>
      </c>
    </row>
    <row r="390" spans="1:55" s="11" customFormat="1" ht="19.5" customHeight="1">
      <c r="A390" s="11">
        <f t="shared" si="122"/>
        <v>1</v>
      </c>
      <c r="B390" s="249">
        <f t="shared" si="123"/>
        <v>1956017130072</v>
      </c>
      <c r="C390" s="243">
        <f>VLOOKUP(B:B,[1]GOODYEAR!$B:$K,9,0)</f>
        <v>12</v>
      </c>
      <c r="D390" s="11" t="s">
        <v>5341</v>
      </c>
      <c r="E390" s="11" t="s">
        <v>3386</v>
      </c>
      <c r="F390" s="160" t="s">
        <v>7122</v>
      </c>
      <c r="G390" s="134"/>
      <c r="H390" s="132"/>
      <c r="I390" s="243">
        <f>VLOOKUP(B:B,[1]GOODYEAR!$B:$K,10,0)</f>
        <v>12</v>
      </c>
      <c r="J390" s="132">
        <v>2139</v>
      </c>
      <c r="K390" s="133" t="s">
        <v>1977</v>
      </c>
      <c r="L390" s="133">
        <v>46</v>
      </c>
      <c r="M390" s="135" t="s">
        <v>3998</v>
      </c>
      <c r="N390" s="236" t="s">
        <v>3472</v>
      </c>
      <c r="O390" s="236">
        <v>0</v>
      </c>
      <c r="P390" s="237">
        <v>17770</v>
      </c>
      <c r="Q390" s="238">
        <f t="shared" si="124"/>
        <v>15199.999999999998</v>
      </c>
      <c r="R390" s="144">
        <f t="shared" si="125"/>
        <v>0.26052631578947361</v>
      </c>
      <c r="S390" s="197">
        <v>1074476205</v>
      </c>
      <c r="T390" s="303" t="s">
        <v>8185</v>
      </c>
      <c r="U390" s="194">
        <f t="shared" si="121"/>
        <v>17770</v>
      </c>
      <c r="W390" s="239">
        <v>17770</v>
      </c>
      <c r="X390" s="136">
        <f t="shared" si="126"/>
        <v>11240</v>
      </c>
      <c r="Y390" s="240">
        <f t="shared" si="127"/>
        <v>15199.999999999998</v>
      </c>
      <c r="Z390" s="142">
        <f t="shared" si="128"/>
        <v>7.7265053460889188E-2</v>
      </c>
      <c r="AA390" s="137">
        <f t="shared" si="129"/>
        <v>0.26052631578947361</v>
      </c>
      <c r="AB390" s="145"/>
      <c r="AC390" s="189">
        <f t="shared" si="119"/>
        <v>17421</v>
      </c>
      <c r="AD390" s="187">
        <f t="shared" si="120"/>
        <v>19143</v>
      </c>
      <c r="AE390" s="129">
        <f t="shared" si="130"/>
        <v>1722.87</v>
      </c>
      <c r="AF390" s="130">
        <f t="shared" si="131"/>
        <v>349.86999999999989</v>
      </c>
      <c r="AG390" s="131">
        <f t="shared" si="132"/>
        <v>1.827665465183095E-2</v>
      </c>
      <c r="AH390" s="138">
        <f t="shared" si="133"/>
        <v>1373</v>
      </c>
      <c r="AI390" s="139">
        <f t="shared" si="134"/>
        <v>7.1723345348169043E-2</v>
      </c>
      <c r="AJ390" s="139">
        <f t="shared" si="135"/>
        <v>0.24224966113764265</v>
      </c>
      <c r="AL390" s="197">
        <v>1956017130072</v>
      </c>
      <c r="AM390" s="197">
        <v>4992496155233</v>
      </c>
      <c r="AN390" s="197" t="s">
        <v>3842</v>
      </c>
      <c r="AO390" s="241" t="s">
        <v>3798</v>
      </c>
      <c r="AP390" s="242" t="s">
        <v>1384</v>
      </c>
      <c r="AQ390" s="242" t="s">
        <v>884</v>
      </c>
      <c r="AR390" s="242">
        <v>23500</v>
      </c>
      <c r="AS390" s="243">
        <f>VLOOKUP(B:B,[1]GOODYEAR!$B:$K,8,0)</f>
        <v>11240</v>
      </c>
      <c r="AT390" s="243">
        <v>1050</v>
      </c>
      <c r="AU390" s="211" t="s">
        <v>3956</v>
      </c>
      <c r="AV390" s="197" t="s">
        <v>5892</v>
      </c>
      <c r="AW390" s="134" t="str">
        <f>IFERROR(VLOOKUP(AV:AV,Q商品!B:E,4,0),"")</f>
        <v>2023年製 Vector 4Seasons Hybrid 195/60R17 90H オールシーズンタイヤ 翌営業日発送</v>
      </c>
      <c r="AX390" s="134" t="str">
        <f>IFERROR(VLOOKUP(B:B,在庫!B:M,12,0),"")</f>
        <v>2022年製</v>
      </c>
      <c r="AY390" s="134">
        <f>VLOOKUP(B:B,在庫!B:K,10,0)</f>
        <v>2</v>
      </c>
      <c r="AZ390" s="244">
        <f>VLOOKUP(AL:AL,[1]GOODYEAR!$B:$AH,32,0)</f>
        <v>604428464</v>
      </c>
      <c r="BA390" s="244">
        <f>VLOOKUP(AL:AL,[1]GOODYEAR!$B:$AH,33,0)</f>
        <v>604428517</v>
      </c>
      <c r="BC390" s="11" t="s">
        <v>2055</v>
      </c>
    </row>
    <row r="391" spans="1:55" s="11" customFormat="1" ht="19.5" customHeight="1">
      <c r="A391" s="11">
        <f t="shared" si="122"/>
        <v>1</v>
      </c>
      <c r="B391" s="249">
        <f t="shared" si="123"/>
        <v>2156017130075</v>
      </c>
      <c r="C391" s="243">
        <f>VLOOKUP(B:B,[1]GOODYEAR!$B:$K,9,0)</f>
        <v>54</v>
      </c>
      <c r="D391" s="11" t="s">
        <v>5341</v>
      </c>
      <c r="E391" s="11" t="s">
        <v>3387</v>
      </c>
      <c r="F391" s="160" t="s">
        <v>7123</v>
      </c>
      <c r="G391" s="134"/>
      <c r="H391" s="132"/>
      <c r="I391" s="243">
        <f>VLOOKUP(B:B,[1]GOODYEAR!$B:$K,10,0)</f>
        <v>12</v>
      </c>
      <c r="J391" s="132" t="s">
        <v>12</v>
      </c>
      <c r="K391" s="133" t="s">
        <v>1977</v>
      </c>
      <c r="L391" s="133">
        <v>47</v>
      </c>
      <c r="M391" s="135" t="s">
        <v>3998</v>
      </c>
      <c r="N391" s="236" t="s">
        <v>7164</v>
      </c>
      <c r="O391" s="236">
        <v>0</v>
      </c>
      <c r="P391" s="237">
        <v>19710</v>
      </c>
      <c r="Q391" s="238">
        <f t="shared" si="124"/>
        <v>16963.636363636364</v>
      </c>
      <c r="R391" s="144">
        <f t="shared" si="125"/>
        <v>0.23129689174705254</v>
      </c>
      <c r="S391" s="197">
        <v>1074476304</v>
      </c>
      <c r="T391" s="303" t="s">
        <v>8186</v>
      </c>
      <c r="U391" s="194">
        <f t="shared" si="121"/>
        <v>19710</v>
      </c>
      <c r="W391" s="239">
        <v>19710</v>
      </c>
      <c r="X391" s="136">
        <f t="shared" si="126"/>
        <v>13040</v>
      </c>
      <c r="Y391" s="240">
        <f t="shared" si="127"/>
        <v>16963.636363636364</v>
      </c>
      <c r="Z391" s="142">
        <f t="shared" si="128"/>
        <v>7.7321156773211497E-2</v>
      </c>
      <c r="AA391" s="137">
        <f t="shared" si="129"/>
        <v>0.23129689174705254</v>
      </c>
      <c r="AB391" s="145"/>
      <c r="AC391" s="189">
        <f t="shared" si="119"/>
        <v>19323</v>
      </c>
      <c r="AD391" s="187">
        <f t="shared" si="120"/>
        <v>21234</v>
      </c>
      <c r="AE391" s="129">
        <f t="shared" si="130"/>
        <v>1911.06</v>
      </c>
      <c r="AF391" s="130">
        <f t="shared" si="131"/>
        <v>387.05999999999995</v>
      </c>
      <c r="AG391" s="131">
        <f t="shared" si="132"/>
        <v>1.8228313082791745E-2</v>
      </c>
      <c r="AH391" s="138">
        <f t="shared" si="133"/>
        <v>1524</v>
      </c>
      <c r="AI391" s="139">
        <f t="shared" si="134"/>
        <v>7.1771686917208255E-2</v>
      </c>
      <c r="AJ391" s="139">
        <f t="shared" si="135"/>
        <v>0.21306857866426079</v>
      </c>
      <c r="AL391" s="197">
        <v>2156017130075</v>
      </c>
      <c r="AM391" s="197">
        <v>4992496142585</v>
      </c>
      <c r="AN391" s="197" t="s">
        <v>3843</v>
      </c>
      <c r="AO391" s="241" t="s">
        <v>3798</v>
      </c>
      <c r="AP391" s="242" t="s">
        <v>1180</v>
      </c>
      <c r="AQ391" s="242" t="s">
        <v>67</v>
      </c>
      <c r="AR391" s="242">
        <v>27200</v>
      </c>
      <c r="AS391" s="243">
        <f>VLOOKUP(B:B,[1]GOODYEAR!$B:$K,8,0)</f>
        <v>13040</v>
      </c>
      <c r="AT391" s="243">
        <v>1050</v>
      </c>
      <c r="AU391" s="211" t="s">
        <v>3956</v>
      </c>
      <c r="AV391" s="197" t="s">
        <v>5894</v>
      </c>
      <c r="AW391" s="134" t="str">
        <f>IFERROR(VLOOKUP(AV:AV,Q商品!B:E,4,0),"")</f>
        <v>2023年製 Vector 4Seasons Hybrid 215/60R17 96H オールシーズンタイヤ 翌営業日発送</v>
      </c>
      <c r="AX391" s="134" t="str">
        <f>IFERROR(VLOOKUP(B:B,在庫!B:M,12,0),"")</f>
        <v>2023年製</v>
      </c>
      <c r="AY391" s="134">
        <f>VLOOKUP(B:B,在庫!B:K,10,0)</f>
        <v>2</v>
      </c>
      <c r="AZ391" s="244">
        <f>VLOOKUP(AL:AL,[1]GOODYEAR!$B:$AH,32,0)</f>
        <v>604428459</v>
      </c>
      <c r="BA391" s="244">
        <f>VLOOKUP(AL:AL,[1]GOODYEAR!$B:$AH,33,0)</f>
        <v>604428512</v>
      </c>
      <c r="BC391" s="11" t="s">
        <v>2055</v>
      </c>
    </row>
    <row r="392" spans="1:55" s="11" customFormat="1" ht="19.5" customHeight="1">
      <c r="A392" s="11">
        <f t="shared" si="122"/>
        <v>1</v>
      </c>
      <c r="B392" s="249">
        <f t="shared" si="123"/>
        <v>2254018130077</v>
      </c>
      <c r="C392" s="243">
        <f>VLOOKUP(B:B,[1]GOODYEAR!$B:$K,9,0)</f>
        <v>20</v>
      </c>
      <c r="D392" s="11" t="s">
        <v>5341</v>
      </c>
      <c r="E392" s="11" t="s">
        <v>3388</v>
      </c>
      <c r="F392" s="160" t="s">
        <v>3924</v>
      </c>
      <c r="G392" s="134"/>
      <c r="H392" s="132"/>
      <c r="I392" s="243">
        <f>VLOOKUP(B:B,[1]GOODYEAR!$B:$K,10,0)</f>
        <v>18</v>
      </c>
      <c r="J392" s="132"/>
      <c r="K392" s="133" t="s">
        <v>1977</v>
      </c>
      <c r="L392" s="133">
        <v>48</v>
      </c>
      <c r="M392" s="135" t="s">
        <v>3998</v>
      </c>
      <c r="N392" s="236" t="s">
        <v>7165</v>
      </c>
      <c r="O392" s="236" t="s">
        <v>2015</v>
      </c>
      <c r="P392" s="237">
        <v>29470</v>
      </c>
      <c r="Q392" s="238">
        <f t="shared" si="124"/>
        <v>26313.63636363636</v>
      </c>
      <c r="R392" s="144">
        <f t="shared" si="125"/>
        <v>0.25361893245811012</v>
      </c>
      <c r="S392" s="197">
        <v>1074476228</v>
      </c>
      <c r="T392" s="303" t="s">
        <v>8187</v>
      </c>
      <c r="U392" s="194">
        <f t="shared" si="121"/>
        <v>29470</v>
      </c>
      <c r="W392" s="239">
        <v>29470</v>
      </c>
      <c r="X392" s="136">
        <f t="shared" si="126"/>
        <v>19640</v>
      </c>
      <c r="Y392" s="240">
        <f t="shared" si="127"/>
        <v>26313.63636363636</v>
      </c>
      <c r="Z392" s="142">
        <f t="shared" si="128"/>
        <v>7.7332880895826239E-2</v>
      </c>
      <c r="AA392" s="137">
        <f t="shared" si="129"/>
        <v>0.25361893245811012</v>
      </c>
      <c r="AB392" s="145"/>
      <c r="AC392" s="189">
        <f t="shared" si="119"/>
        <v>28892</v>
      </c>
      <c r="AD392" s="187">
        <f t="shared" si="120"/>
        <v>31749</v>
      </c>
      <c r="AE392" s="129">
        <f t="shared" si="130"/>
        <v>2857.41</v>
      </c>
      <c r="AF392" s="130">
        <f t="shared" si="131"/>
        <v>578.40999999999985</v>
      </c>
      <c r="AG392" s="131">
        <f t="shared" si="132"/>
        <v>1.8218211597215657E-2</v>
      </c>
      <c r="AH392" s="138">
        <f t="shared" si="133"/>
        <v>2279</v>
      </c>
      <c r="AI392" s="139">
        <f t="shared" si="134"/>
        <v>7.1781788402784333E-2</v>
      </c>
      <c r="AJ392" s="139">
        <f t="shared" si="135"/>
        <v>0.23540072086089447</v>
      </c>
      <c r="AL392" s="197">
        <v>2254018130077</v>
      </c>
      <c r="AM392" s="197">
        <v>4992496142677</v>
      </c>
      <c r="AN392" s="197" t="s">
        <v>3844</v>
      </c>
      <c r="AO392" s="241" t="s">
        <v>3798</v>
      </c>
      <c r="AP392" s="242" t="s">
        <v>1385</v>
      </c>
      <c r="AQ392" s="242" t="s">
        <v>38</v>
      </c>
      <c r="AR392" s="242">
        <v>40700</v>
      </c>
      <c r="AS392" s="243">
        <v>19640</v>
      </c>
      <c r="AT392" s="243">
        <v>525</v>
      </c>
      <c r="AU392" s="211" t="s">
        <v>3956</v>
      </c>
      <c r="AV392" s="197" t="s">
        <v>5896</v>
      </c>
      <c r="AW392" s="134" t="str">
        <f>IFERROR(VLOOKUP(AV:AV,Q商品!B:E,4,0),"")</f>
        <v>2023年製 Vector 4Seasons Hybrid 225/40R18 92H XLオールシーズンタイヤ 翌営業日発送</v>
      </c>
      <c r="AX392" s="134" t="str">
        <f>IFERROR(VLOOKUP(B:B,在庫!B:M,12,0),"")</f>
        <v>2023年製</v>
      </c>
      <c r="AY392" s="134">
        <f>VLOOKUP(B:B,在庫!B:K,10,0)</f>
        <v>3</v>
      </c>
      <c r="AZ392" s="244">
        <v>604428466</v>
      </c>
      <c r="BA392" s="244">
        <v>604428519</v>
      </c>
      <c r="BC392" s="11" t="s">
        <v>2055</v>
      </c>
    </row>
    <row r="393" spans="1:55" s="11" customFormat="1" ht="19.5" customHeight="1">
      <c r="A393" s="11">
        <f t="shared" si="122"/>
        <v>1</v>
      </c>
      <c r="B393" s="249">
        <f t="shared" si="123"/>
        <v>2154518130075</v>
      </c>
      <c r="C393" s="243">
        <f>VLOOKUP(B:B,[1]GOODYEAR!$B:$K,9,0)</f>
        <v>12</v>
      </c>
      <c r="D393" s="11" t="s">
        <v>5341</v>
      </c>
      <c r="E393" s="11" t="s">
        <v>3389</v>
      </c>
      <c r="F393" s="160" t="s">
        <v>7124</v>
      </c>
      <c r="G393" s="134"/>
      <c r="H393" s="132"/>
      <c r="I393" s="243">
        <f>VLOOKUP(B:B,[1]GOODYEAR!$B:$K,10,0)</f>
        <v>20</v>
      </c>
      <c r="J393" s="132">
        <v>2139</v>
      </c>
      <c r="K393" s="133" t="s">
        <v>1977</v>
      </c>
      <c r="L393" s="133">
        <v>49</v>
      </c>
      <c r="M393" s="135" t="s">
        <v>3998</v>
      </c>
      <c r="N393" s="236" t="s">
        <v>7166</v>
      </c>
      <c r="O393" s="236">
        <v>0</v>
      </c>
      <c r="P393" s="237">
        <v>25030</v>
      </c>
      <c r="Q393" s="238">
        <f t="shared" si="124"/>
        <v>21800</v>
      </c>
      <c r="R393" s="144">
        <f t="shared" si="125"/>
        <v>0.23669724770642203</v>
      </c>
      <c r="S393" s="197">
        <v>1074476485</v>
      </c>
      <c r="T393" s="303" t="s">
        <v>8188</v>
      </c>
      <c r="U393" s="194">
        <f t="shared" si="121"/>
        <v>25030</v>
      </c>
      <c r="W393" s="239">
        <v>25030</v>
      </c>
      <c r="X393" s="136">
        <f t="shared" si="126"/>
        <v>16640</v>
      </c>
      <c r="Y393" s="240">
        <f t="shared" si="127"/>
        <v>21800</v>
      </c>
      <c r="Z393" s="142">
        <f t="shared" si="128"/>
        <v>7.7307231322413017E-2</v>
      </c>
      <c r="AA393" s="137">
        <f t="shared" si="129"/>
        <v>0.23669724770642203</v>
      </c>
      <c r="AB393" s="145"/>
      <c r="AC393" s="189">
        <f t="shared" si="119"/>
        <v>24539</v>
      </c>
      <c r="AD393" s="187">
        <f t="shared" si="120"/>
        <v>26965</v>
      </c>
      <c r="AE393" s="129">
        <f t="shared" si="130"/>
        <v>2426.85</v>
      </c>
      <c r="AF393" s="130">
        <f t="shared" si="131"/>
        <v>491.84999999999991</v>
      </c>
      <c r="AG393" s="131">
        <f t="shared" si="132"/>
        <v>1.8240311514926753E-2</v>
      </c>
      <c r="AH393" s="138">
        <f t="shared" si="133"/>
        <v>1935</v>
      </c>
      <c r="AI393" s="139">
        <f t="shared" si="134"/>
        <v>7.1759688485073247E-2</v>
      </c>
      <c r="AJ393" s="139">
        <f t="shared" si="135"/>
        <v>0.21845693619149528</v>
      </c>
      <c r="AL393" s="197">
        <v>2154518130075</v>
      </c>
      <c r="AM393" s="197">
        <v>4992496142653</v>
      </c>
      <c r="AN393" s="197" t="s">
        <v>3845</v>
      </c>
      <c r="AO393" s="241" t="s">
        <v>3798</v>
      </c>
      <c r="AP393" s="242" t="s">
        <v>1386</v>
      </c>
      <c r="AQ393" s="242" t="s">
        <v>51</v>
      </c>
      <c r="AR393" s="242">
        <v>34500</v>
      </c>
      <c r="AS393" s="243">
        <f>VLOOKUP(B:B,[1]GOODYEAR!$B:$K,8,0)</f>
        <v>16640</v>
      </c>
      <c r="AT393" s="243">
        <v>1050</v>
      </c>
      <c r="AU393" s="211" t="s">
        <v>3956</v>
      </c>
      <c r="AV393" s="197" t="s">
        <v>5897</v>
      </c>
      <c r="AW393" s="134" t="str">
        <f>IFERROR(VLOOKUP(AV:AV,Q商品!B:E,4,0),"")</f>
        <v>2022年製以降 Vector 4Seasons Hybrid 215/45R18 89H オールシーズンタイヤ 翌営業日発送</v>
      </c>
      <c r="AX393" s="134" t="str">
        <f>IFERROR(VLOOKUP(B:B,在庫!B:M,12,0),"")</f>
        <v>2022年製</v>
      </c>
      <c r="AY393" s="134">
        <f>VLOOKUP(B:B,在庫!B:K,10,0)</f>
        <v>3</v>
      </c>
      <c r="AZ393" s="244">
        <f>VLOOKUP(AL:AL,[1]GOODYEAR!$B:$AH,32,0)</f>
        <v>604428468</v>
      </c>
      <c r="BA393" s="244">
        <f>VLOOKUP(AL:AL,[1]GOODYEAR!$B:$AH,33,0)</f>
        <v>604428521</v>
      </c>
      <c r="BC393" s="11" t="s">
        <v>2055</v>
      </c>
    </row>
    <row r="394" spans="1:55" s="11" customFormat="1" ht="19.5" customHeight="1">
      <c r="A394" s="11">
        <f t="shared" si="122"/>
        <v>1</v>
      </c>
      <c r="B394" s="249">
        <f t="shared" si="123"/>
        <v>2254518130072</v>
      </c>
      <c r="C394" s="243">
        <f>VLOOKUP(B:B,[1]GOODYEAR!$B:$K,9,0)</f>
        <v>36</v>
      </c>
      <c r="D394" s="11" t="s">
        <v>5341</v>
      </c>
      <c r="E394" s="11" t="s">
        <v>3390</v>
      </c>
      <c r="F394" s="160" t="s">
        <v>7125</v>
      </c>
      <c r="G394" s="134"/>
      <c r="H394" s="132"/>
      <c r="I394" s="243">
        <f>VLOOKUP(B:B,[1]GOODYEAR!$B:$K,10,0)</f>
        <v>20</v>
      </c>
      <c r="J394" s="132" t="s">
        <v>12</v>
      </c>
      <c r="K394" s="133" t="s">
        <v>1977</v>
      </c>
      <c r="L394" s="133">
        <v>50</v>
      </c>
      <c r="M394" s="135" t="s">
        <v>3998</v>
      </c>
      <c r="N394" s="236" t="s">
        <v>7167</v>
      </c>
      <c r="O394" s="236">
        <v>0</v>
      </c>
      <c r="P394" s="237">
        <v>25240</v>
      </c>
      <c r="Q394" s="238">
        <f t="shared" si="124"/>
        <v>21990.909090909088</v>
      </c>
      <c r="R394" s="144">
        <f t="shared" si="125"/>
        <v>0.23695742042166176</v>
      </c>
      <c r="S394" s="197">
        <v>1074476574</v>
      </c>
      <c r="T394" s="303" t="s">
        <v>8189</v>
      </c>
      <c r="U394" s="194">
        <f t="shared" si="121"/>
        <v>25240</v>
      </c>
      <c r="W394" s="239">
        <v>25240</v>
      </c>
      <c r="X394" s="136">
        <f t="shared" si="126"/>
        <v>16780</v>
      </c>
      <c r="Y394" s="240">
        <f t="shared" si="127"/>
        <v>21990.909090909088</v>
      </c>
      <c r="Z394" s="142">
        <f t="shared" si="128"/>
        <v>7.7337559429476954E-2</v>
      </c>
      <c r="AA394" s="137">
        <f t="shared" si="129"/>
        <v>0.23695742042166176</v>
      </c>
      <c r="AB394" s="145"/>
      <c r="AC394" s="189">
        <f t="shared" ref="AC394:AC425" si="136">ROUNDDOWN(U394/1.02,0)</f>
        <v>24745</v>
      </c>
      <c r="AD394" s="187">
        <f t="shared" ref="AD394:AD425" si="137">ROUNDDOWN(AC394/0.91,0)</f>
        <v>27192</v>
      </c>
      <c r="AE394" s="129">
        <f t="shared" si="130"/>
        <v>2447.2799999999997</v>
      </c>
      <c r="AF394" s="130">
        <f t="shared" si="131"/>
        <v>495.27999999999975</v>
      </c>
      <c r="AG394" s="131">
        <f t="shared" si="132"/>
        <v>1.8214180641365096E-2</v>
      </c>
      <c r="AH394" s="138">
        <f t="shared" si="133"/>
        <v>1952</v>
      </c>
      <c r="AI394" s="139">
        <f t="shared" si="134"/>
        <v>7.1785819358634886E-2</v>
      </c>
      <c r="AJ394" s="139">
        <f t="shared" si="135"/>
        <v>0.21874323978029667</v>
      </c>
      <c r="AL394" s="197">
        <v>2254518130072</v>
      </c>
      <c r="AM394" s="197">
        <v>4992496142660</v>
      </c>
      <c r="AN394" s="197" t="s">
        <v>3846</v>
      </c>
      <c r="AO394" s="241" t="s">
        <v>3798</v>
      </c>
      <c r="AP394" s="242" t="s">
        <v>1387</v>
      </c>
      <c r="AQ394" s="242" t="s">
        <v>40</v>
      </c>
      <c r="AR394" s="242">
        <v>34800</v>
      </c>
      <c r="AS394" s="243">
        <f>VLOOKUP(B:B,[1]GOODYEAR!$B:$K,8,0)</f>
        <v>16780</v>
      </c>
      <c r="AT394" s="243">
        <v>1050</v>
      </c>
      <c r="AU394" s="211" t="s">
        <v>3956</v>
      </c>
      <c r="AV394" s="197" t="s">
        <v>5900</v>
      </c>
      <c r="AW394" s="134" t="str">
        <f>IFERROR(VLOOKUP(AV:AV,Q商品!B:E,4,0),"")</f>
        <v>2023年製 Vector 4Seasons Hybrid 225/45R18 91H オールシーズンタイヤ 翌営業日発送</v>
      </c>
      <c r="AX394" s="134" t="str">
        <f>IFERROR(VLOOKUP(B:B,在庫!B:M,12,0),"")</f>
        <v>2023年製</v>
      </c>
      <c r="AY394" s="134">
        <f>VLOOKUP(B:B,在庫!B:K,10,0)</f>
        <v>2</v>
      </c>
      <c r="AZ394" s="244">
        <f>VLOOKUP(AL:AL,[1]GOODYEAR!$B:$AH,32,0)</f>
        <v>604428465</v>
      </c>
      <c r="BA394" s="244">
        <f>VLOOKUP(AL:AL,[1]GOODYEAR!$B:$AH,33,0)</f>
        <v>604428518</v>
      </c>
      <c r="BC394" s="11" t="s">
        <v>2055</v>
      </c>
    </row>
    <row r="395" spans="1:55" s="11" customFormat="1" ht="19.5" customHeight="1">
      <c r="A395" s="11">
        <f t="shared" si="122"/>
        <v>1</v>
      </c>
      <c r="B395" s="249">
        <f t="shared" si="123"/>
        <v>2155018130077</v>
      </c>
      <c r="C395" s="243">
        <f>VLOOKUP(B:B,[1]GOODYEAR!$B:$K,9,0)</f>
        <v>45</v>
      </c>
      <c r="D395" s="11" t="s">
        <v>5341</v>
      </c>
      <c r="E395" s="11" t="s">
        <v>3391</v>
      </c>
      <c r="F395" s="160" t="s">
        <v>7126</v>
      </c>
      <c r="G395" s="134"/>
      <c r="H395" s="132"/>
      <c r="I395" s="243">
        <f>VLOOKUP(B:B,[1]GOODYEAR!$B:$K,10,0)</f>
        <v>16</v>
      </c>
      <c r="J395" s="132">
        <v>958</v>
      </c>
      <c r="K395" s="133" t="s">
        <v>1977</v>
      </c>
      <c r="L395" s="133">
        <v>51</v>
      </c>
      <c r="M395" s="135" t="s">
        <v>3998</v>
      </c>
      <c r="N395" s="236" t="s">
        <v>3427</v>
      </c>
      <c r="O395" s="236">
        <v>0</v>
      </c>
      <c r="P395" s="237">
        <v>24495</v>
      </c>
      <c r="Q395" s="238">
        <f t="shared" si="124"/>
        <v>21313.63636363636</v>
      </c>
      <c r="R395" s="144">
        <f t="shared" si="125"/>
        <v>0.28684154403924067</v>
      </c>
      <c r="S395" s="197">
        <v>1074475780</v>
      </c>
      <c r="T395" s="303" t="s">
        <v>8190</v>
      </c>
      <c r="U395" s="194">
        <f t="shared" si="121"/>
        <v>24495</v>
      </c>
      <c r="W395" s="239">
        <v>24495</v>
      </c>
      <c r="X395" s="136">
        <f t="shared" si="126"/>
        <v>15200</v>
      </c>
      <c r="Y395" s="240">
        <f t="shared" si="127"/>
        <v>21313.63636363636</v>
      </c>
      <c r="Z395" s="142">
        <f t="shared" si="128"/>
        <v>7.7321902429067224E-2</v>
      </c>
      <c r="AA395" s="137">
        <f t="shared" si="129"/>
        <v>0.28684154403924067</v>
      </c>
      <c r="AB395" s="145"/>
      <c r="AC395" s="189">
        <f t="shared" si="136"/>
        <v>24014</v>
      </c>
      <c r="AD395" s="187">
        <f t="shared" si="137"/>
        <v>26389</v>
      </c>
      <c r="AE395" s="129">
        <f t="shared" si="130"/>
        <v>2375.0099999999998</v>
      </c>
      <c r="AF395" s="130">
        <f t="shared" si="131"/>
        <v>481.00999999999976</v>
      </c>
      <c r="AG395" s="131">
        <f t="shared" si="132"/>
        <v>1.8227670620334223E-2</v>
      </c>
      <c r="AH395" s="138">
        <f t="shared" si="133"/>
        <v>1894</v>
      </c>
      <c r="AI395" s="139">
        <f t="shared" si="134"/>
        <v>7.1772329379665767E-2</v>
      </c>
      <c r="AJ395" s="139">
        <f t="shared" si="135"/>
        <v>0.26861387341890647</v>
      </c>
      <c r="AL395" s="197">
        <v>2155018130077</v>
      </c>
      <c r="AM395" s="197">
        <v>4992496155271</v>
      </c>
      <c r="AN395" s="197" t="s">
        <v>3847</v>
      </c>
      <c r="AO395" s="241" t="s">
        <v>3798</v>
      </c>
      <c r="AP395" s="242" t="s">
        <v>1388</v>
      </c>
      <c r="AQ395" s="242" t="s">
        <v>89</v>
      </c>
      <c r="AR395" s="242">
        <v>31600</v>
      </c>
      <c r="AS395" s="243">
        <f>VLOOKUP(B:B,[1]GOODYEAR!$B:$K,8,0)</f>
        <v>15200</v>
      </c>
      <c r="AT395" s="243">
        <v>1050</v>
      </c>
      <c r="AU395" s="211" t="s">
        <v>3956</v>
      </c>
      <c r="AV395" s="197" t="s">
        <v>5902</v>
      </c>
      <c r="AW395" s="134" t="str">
        <f>IFERROR(VLOOKUP(AV:AV,Q商品!B:E,4,0),"")</f>
        <v>2023年製 Vector 4Seasons Hybrid 215/50R18 92H オールシーズン 翌営業日発送</v>
      </c>
      <c r="AX395" s="134" t="str">
        <f>IFERROR(VLOOKUP(B:B,在庫!B:M,12,0),"")</f>
        <v>2023年製</v>
      </c>
      <c r="AY395" s="134">
        <f>VLOOKUP(B:B,在庫!B:K,10,0)</f>
        <v>3</v>
      </c>
      <c r="AZ395" s="244">
        <f>VLOOKUP(AL:AL,[1]GOODYEAR!$B:$AH,32,0)</f>
        <v>604428470</v>
      </c>
      <c r="BA395" s="244">
        <f>VLOOKUP(AL:AL,[1]GOODYEAR!$B:$AH,33,0)</f>
        <v>604428523</v>
      </c>
      <c r="BC395" s="11" t="s">
        <v>2055</v>
      </c>
    </row>
    <row r="396" spans="1:55" s="11" customFormat="1" ht="19.5" customHeight="1">
      <c r="A396" s="11">
        <f t="shared" si="122"/>
        <v>1</v>
      </c>
      <c r="B396" s="249">
        <f t="shared" si="123"/>
        <v>2355018130071</v>
      </c>
      <c r="C396" s="243">
        <f>VLOOKUP(B:B,[1]GOODYEAR!$B:$K,9,0)</f>
        <v>41</v>
      </c>
      <c r="D396" s="11" t="s">
        <v>6145</v>
      </c>
      <c r="E396" s="11" t="s">
        <v>3392</v>
      </c>
      <c r="F396" s="160" t="s">
        <v>7127</v>
      </c>
      <c r="G396" s="134"/>
      <c r="H396" s="132"/>
      <c r="I396" s="243">
        <f>VLOOKUP(B:B,[1]GOODYEAR!$B:$K,10,0)</f>
        <v>27</v>
      </c>
      <c r="J396" s="132">
        <v>2139</v>
      </c>
      <c r="K396" s="133" t="s">
        <v>1977</v>
      </c>
      <c r="L396" s="133">
        <v>52</v>
      </c>
      <c r="M396" s="135" t="s">
        <v>3998</v>
      </c>
      <c r="N396" s="236" t="s">
        <v>7161</v>
      </c>
      <c r="O396" s="236" t="s">
        <v>2015</v>
      </c>
      <c r="P396" s="237">
        <v>23060</v>
      </c>
      <c r="Q396" s="238">
        <f t="shared" si="124"/>
        <v>20009.090909090908</v>
      </c>
      <c r="R396" s="144">
        <f t="shared" si="125"/>
        <v>0.23484779645615625</v>
      </c>
      <c r="S396" s="197">
        <v>1074476132</v>
      </c>
      <c r="T396" s="304" t="s">
        <v>8191</v>
      </c>
      <c r="U396" s="194">
        <f t="shared" si="121"/>
        <v>23060</v>
      </c>
      <c r="W396" s="239">
        <v>23060</v>
      </c>
      <c r="X396" s="136">
        <f t="shared" si="126"/>
        <v>15310</v>
      </c>
      <c r="Y396" s="240">
        <f t="shared" si="127"/>
        <v>20009.090909090908</v>
      </c>
      <c r="Z396" s="142">
        <f t="shared" si="128"/>
        <v>7.7276669557675648E-2</v>
      </c>
      <c r="AA396" s="137">
        <f t="shared" si="129"/>
        <v>0.23484779645615625</v>
      </c>
      <c r="AB396" s="334" t="s">
        <v>8715</v>
      </c>
      <c r="AC396" s="189">
        <f t="shared" si="136"/>
        <v>22607</v>
      </c>
      <c r="AD396" s="187">
        <f t="shared" si="137"/>
        <v>24842</v>
      </c>
      <c r="AE396" s="129">
        <f t="shared" si="130"/>
        <v>2235.7799999999997</v>
      </c>
      <c r="AF396" s="130">
        <f t="shared" si="131"/>
        <v>453.77999999999975</v>
      </c>
      <c r="AG396" s="131">
        <f t="shared" si="132"/>
        <v>1.8266645197649131E-2</v>
      </c>
      <c r="AH396" s="138">
        <f t="shared" si="133"/>
        <v>1782</v>
      </c>
      <c r="AI396" s="139">
        <f t="shared" si="134"/>
        <v>7.1733354802350852E-2</v>
      </c>
      <c r="AJ396" s="139">
        <f t="shared" si="135"/>
        <v>0.21658115125850713</v>
      </c>
      <c r="AL396" s="197">
        <v>2355018130071</v>
      </c>
      <c r="AM396" s="197">
        <v>4992496142646</v>
      </c>
      <c r="AN396" s="197" t="s">
        <v>3848</v>
      </c>
      <c r="AO396" s="241" t="s">
        <v>3798</v>
      </c>
      <c r="AP396" s="242" t="s">
        <v>1389</v>
      </c>
      <c r="AQ396" s="242" t="s">
        <v>54</v>
      </c>
      <c r="AR396" s="242">
        <v>31800</v>
      </c>
      <c r="AS396" s="243">
        <v>15310</v>
      </c>
      <c r="AT396" s="243">
        <v>1050</v>
      </c>
      <c r="AU396" s="211" t="s">
        <v>3956</v>
      </c>
      <c r="AV396" s="197" t="s">
        <v>5903</v>
      </c>
      <c r="AW396" s="134" t="str">
        <f>IFERROR(VLOOKUP(AV:AV,Q商品!B:E,4,0),"")</f>
        <v>2023年製 Vector 4Seasons Hybrid 235/50R18 101H XL オールシーズンタイヤ 翌営業日発送</v>
      </c>
      <c r="AX396" s="134" t="str">
        <f>IFERROR(VLOOKUP(B:B,在庫!B:M,12,0),"")</f>
        <v>2023年製</v>
      </c>
      <c r="AY396" s="134">
        <f>VLOOKUP(B:B,在庫!B:K,10,0)</f>
        <v>2</v>
      </c>
      <c r="AZ396" s="244">
        <v>604428467</v>
      </c>
      <c r="BA396" s="244">
        <v>604428520</v>
      </c>
      <c r="BC396" s="11" t="s">
        <v>2055</v>
      </c>
    </row>
    <row r="397" spans="1:55" s="11" customFormat="1" ht="19.5" customHeight="1">
      <c r="A397" s="11">
        <f t="shared" si="122"/>
        <v>1</v>
      </c>
      <c r="B397" s="249">
        <f t="shared" si="123"/>
        <v>2155518130072</v>
      </c>
      <c r="C397" s="243">
        <f>VLOOKUP(B:B,[1]GOODYEAR!$B:$K,9,0)</f>
        <v>20</v>
      </c>
      <c r="D397" s="11" t="s">
        <v>5341</v>
      </c>
      <c r="E397" s="11" t="s">
        <v>5905</v>
      </c>
      <c r="F397" s="160" t="s">
        <v>7128</v>
      </c>
      <c r="G397" s="134"/>
      <c r="H397" s="132"/>
      <c r="I397" s="243">
        <f>VLOOKUP(B:B,[1]GOODYEAR!$B:$K,10,0)</f>
        <v>24</v>
      </c>
      <c r="J397" s="132"/>
      <c r="K397" s="133" t="s">
        <v>1977</v>
      </c>
      <c r="L397" s="133">
        <v>53</v>
      </c>
      <c r="M397" s="135" t="s">
        <v>2021</v>
      </c>
      <c r="N397" s="236" t="s">
        <v>7168</v>
      </c>
      <c r="O397" s="236" t="s">
        <v>2400</v>
      </c>
      <c r="P397" s="237">
        <v>24726</v>
      </c>
      <c r="Q397" s="238">
        <f t="shared" si="124"/>
        <v>21523.63636363636</v>
      </c>
      <c r="R397" s="144">
        <f t="shared" si="125"/>
        <v>0.30866700456158125</v>
      </c>
      <c r="S397" s="249"/>
      <c r="T397" s="304"/>
      <c r="U397" s="194">
        <f t="shared" si="121"/>
        <v>24726</v>
      </c>
      <c r="W397" s="239">
        <v>24726</v>
      </c>
      <c r="X397" s="136">
        <f t="shared" si="126"/>
        <v>14880</v>
      </c>
      <c r="Y397" s="240">
        <f t="shared" si="127"/>
        <v>21523.63636363636</v>
      </c>
      <c r="Z397" s="142">
        <f t="shared" si="128"/>
        <v>0.10963925685245357</v>
      </c>
      <c r="AA397" s="137">
        <f t="shared" si="129"/>
        <v>0.30866700456158125</v>
      </c>
      <c r="AB397" s="145"/>
      <c r="AC397" s="189">
        <f t="shared" si="136"/>
        <v>24241</v>
      </c>
      <c r="AD397" s="187">
        <f t="shared" si="137"/>
        <v>26638</v>
      </c>
      <c r="AE397" s="129">
        <f t="shared" si="130"/>
        <v>2397.42</v>
      </c>
      <c r="AF397" s="130">
        <f t="shared" si="131"/>
        <v>485.42000000000007</v>
      </c>
      <c r="AG397" s="131">
        <f t="shared" si="132"/>
        <v>1.8222839552518962E-2</v>
      </c>
      <c r="AH397" s="138">
        <f t="shared" si="133"/>
        <v>1912</v>
      </c>
      <c r="AI397" s="139">
        <f t="shared" si="134"/>
        <v>7.1777160447481045E-2</v>
      </c>
      <c r="AJ397" s="139">
        <f t="shared" si="135"/>
        <v>0.29044416500906228</v>
      </c>
      <c r="AL397" s="197">
        <v>2155518130072</v>
      </c>
      <c r="AM397" s="197">
        <v>4992496155301</v>
      </c>
      <c r="AN397" s="197" t="s">
        <v>3849</v>
      </c>
      <c r="AO397" s="241" t="s">
        <v>3798</v>
      </c>
      <c r="AP397" s="242" t="s">
        <v>1390</v>
      </c>
      <c r="AQ397" s="242" t="s">
        <v>70</v>
      </c>
      <c r="AR397" s="242">
        <v>30000</v>
      </c>
      <c r="AS397" s="243">
        <f>VLOOKUP(B:B,[1]GOODYEAR!$B:$K,8,0)</f>
        <v>14880</v>
      </c>
      <c r="AT397" s="243">
        <v>1050</v>
      </c>
      <c r="AU397" s="211" t="s">
        <v>3956</v>
      </c>
      <c r="AV397" s="197"/>
      <c r="AW397" s="134" t="str">
        <f>IFERROR(VLOOKUP(AV:AV,Q商品!B:E,4,0),"")</f>
        <v/>
      </c>
      <c r="AX397" s="134" t="str">
        <f>IFERROR(VLOOKUP(B:B,在庫!B:M,12,0),"")</f>
        <v>2023年製</v>
      </c>
      <c r="AY397" s="134">
        <f>VLOOKUP(B:B,在庫!B:K,10,0)</f>
        <v>4</v>
      </c>
      <c r="AZ397" s="244">
        <f>VLOOKUP(AL:AL,[1]GOODYEAR!$B:$AH,32,0)</f>
        <v>604428469</v>
      </c>
      <c r="BA397" s="244">
        <f>VLOOKUP(AL:AL,[1]GOODYEAR!$B:$AH,33,0)</f>
        <v>604428522</v>
      </c>
      <c r="BC397" s="11" t="e">
        <v>#N/A</v>
      </c>
    </row>
    <row r="398" spans="1:55" s="11" customFormat="1" ht="19.5" customHeight="1">
      <c r="A398" s="11">
        <f t="shared" si="122"/>
        <v>1</v>
      </c>
      <c r="B398" s="249">
        <f t="shared" si="123"/>
        <v>1756515130075</v>
      </c>
      <c r="C398" s="243">
        <f>VLOOKUP(B:B,[1]GOODYEAR!$B:$K,9,0)</f>
        <v>108</v>
      </c>
      <c r="D398" s="11" t="s">
        <v>5341</v>
      </c>
      <c r="E398" s="11" t="s">
        <v>8610</v>
      </c>
      <c r="F398" s="310" t="s">
        <v>1840</v>
      </c>
      <c r="G398" s="134"/>
      <c r="H398" s="132"/>
      <c r="I398" s="243">
        <f>VLOOKUP(B:B,[1]GOODYEAR!$B:$K,10,0)</f>
        <v>18</v>
      </c>
      <c r="J398" s="132">
        <v>958</v>
      </c>
      <c r="K398" s="133" t="s">
        <v>8612</v>
      </c>
      <c r="L398" s="133"/>
      <c r="M398" s="135" t="s">
        <v>3998</v>
      </c>
      <c r="N398" s="236" t="s">
        <v>7142</v>
      </c>
      <c r="O398" s="236">
        <v>0</v>
      </c>
      <c r="P398" s="237">
        <v>11050</v>
      </c>
      <c r="Q398" s="238">
        <f t="shared" si="124"/>
        <v>9568.181818181818</v>
      </c>
      <c r="R398" s="144">
        <f t="shared" si="125"/>
        <v>0.24959619952494061</v>
      </c>
      <c r="S398" s="326">
        <v>1074475898</v>
      </c>
      <c r="T398" s="306" t="s">
        <v>8609</v>
      </c>
      <c r="U398" s="194">
        <f t="shared" si="121"/>
        <v>11050</v>
      </c>
      <c r="W398" s="239">
        <v>11050</v>
      </c>
      <c r="X398" s="136">
        <f t="shared" si="126"/>
        <v>7180</v>
      </c>
      <c r="Y398" s="240">
        <f t="shared" si="127"/>
        <v>9568.181818181818</v>
      </c>
      <c r="Z398" s="142">
        <f t="shared" si="128"/>
        <v>7.7285067873303248E-2</v>
      </c>
      <c r="AA398" s="137">
        <f t="shared" si="129"/>
        <v>0.24959619952494061</v>
      </c>
      <c r="AB398" s="145"/>
      <c r="AC398" s="189">
        <f t="shared" si="136"/>
        <v>10833</v>
      </c>
      <c r="AD398" s="187">
        <f t="shared" si="137"/>
        <v>11904</v>
      </c>
      <c r="AE398" s="129">
        <f t="shared" si="130"/>
        <v>1071.3599999999999</v>
      </c>
      <c r="AF398" s="130">
        <f t="shared" si="131"/>
        <v>217.3599999999999</v>
      </c>
      <c r="AG398" s="131">
        <f t="shared" si="132"/>
        <v>1.8259408602150529E-2</v>
      </c>
      <c r="AH398" s="138">
        <f t="shared" si="133"/>
        <v>854</v>
      </c>
      <c r="AI398" s="139">
        <f t="shared" si="134"/>
        <v>7.1740591397849468E-2</v>
      </c>
      <c r="AJ398" s="139">
        <f t="shared" si="135"/>
        <v>0.23133679092279008</v>
      </c>
      <c r="AL398" s="197">
        <v>1756515130075</v>
      </c>
      <c r="AM398" s="197">
        <v>4992496142417</v>
      </c>
      <c r="AN398" s="197" t="s">
        <v>3819</v>
      </c>
      <c r="AO398" s="241" t="s">
        <v>3798</v>
      </c>
      <c r="AP398" s="242" t="s">
        <v>1182</v>
      </c>
      <c r="AQ398" s="242" t="s">
        <v>95</v>
      </c>
      <c r="AR398" s="242">
        <v>15300</v>
      </c>
      <c r="AS398" s="243">
        <f>VLOOKUP(B:B,[1]GOODYEAR!$B:$K,8,0)</f>
        <v>7180</v>
      </c>
      <c r="AT398" s="243">
        <v>525</v>
      </c>
      <c r="AU398" s="211" t="s">
        <v>3956</v>
      </c>
      <c r="AV398" s="197" t="s">
        <v>5646</v>
      </c>
      <c r="AW398" s="134" t="str">
        <f>IFERROR(VLOOKUP(AV:AV,Q商品!B:E,4,0),"")</f>
        <v>2023年製以降 Vector 4Seasons Hybrid 175/65R15 84H オールシーズンタイヤ 翌営業日発送</v>
      </c>
      <c r="AX398" s="134" t="str">
        <f>IFERROR(VLOOKUP(B:B,在庫!B:M,12,0),"")</f>
        <v>2023年製</v>
      </c>
      <c r="AY398" s="246">
        <f>VLOOKUP(B:B,在庫!B:K,10,0)</f>
        <v>3</v>
      </c>
      <c r="AZ398" s="244">
        <f>VLOOKUP(AL:AL,[1]GOODYEAR!$B:$AH,32,0)</f>
        <v>604428437</v>
      </c>
      <c r="BA398" s="244">
        <f>VLOOKUP(AL:AL,[1]GOODYEAR!$B:$AH,33,0)</f>
        <v>604428490</v>
      </c>
      <c r="BC398" s="11" t="s">
        <v>2055</v>
      </c>
    </row>
    <row r="399" spans="1:55" s="11" customFormat="1" ht="19.5" customHeight="1">
      <c r="A399" s="11">
        <f t="shared" si="122"/>
        <v>1</v>
      </c>
      <c r="B399" s="249">
        <f t="shared" si="123"/>
        <v>2054517208068</v>
      </c>
      <c r="C399" s="243">
        <f>VLOOKUP(B:B,[1]CONTINENTAL!$B:$K,9,0)</f>
        <v>32</v>
      </c>
      <c r="D399" s="11" t="s">
        <v>5342</v>
      </c>
      <c r="E399" s="11" t="s">
        <v>5908</v>
      </c>
      <c r="F399" s="160" t="s">
        <v>6999</v>
      </c>
      <c r="G399" s="134"/>
      <c r="H399" s="132"/>
      <c r="I399" s="243">
        <f>VLOOKUP(B:B,[1]CONTINENTAL!$B:$K,10,0)</f>
        <v>1</v>
      </c>
      <c r="J399" s="132">
        <v>1004</v>
      </c>
      <c r="K399" s="133" t="s">
        <v>816</v>
      </c>
      <c r="L399" s="133">
        <v>1</v>
      </c>
      <c r="M399" s="135" t="s">
        <v>3998</v>
      </c>
      <c r="N399" s="236" t="s">
        <v>3968</v>
      </c>
      <c r="O399" s="236" t="s">
        <v>2015</v>
      </c>
      <c r="P399" s="237">
        <v>15200</v>
      </c>
      <c r="Q399" s="238">
        <f t="shared" si="124"/>
        <v>13340.90909090909</v>
      </c>
      <c r="R399" s="144">
        <f t="shared" si="125"/>
        <v>0.19210902896081766</v>
      </c>
      <c r="S399" s="197">
        <v>1074475985</v>
      </c>
      <c r="T399" s="303" t="s">
        <v>8193</v>
      </c>
      <c r="U399" s="194">
        <f t="shared" si="121"/>
        <v>15200</v>
      </c>
      <c r="W399" s="239">
        <v>15200</v>
      </c>
      <c r="X399" s="136">
        <f t="shared" si="126"/>
        <v>10778</v>
      </c>
      <c r="Y399" s="240">
        <f t="shared" si="127"/>
        <v>13340.90909090909</v>
      </c>
      <c r="Z399" s="142">
        <f t="shared" si="128"/>
        <v>7.7236842105263159E-2</v>
      </c>
      <c r="AA399" s="137">
        <f t="shared" si="129"/>
        <v>0.19210902896081766</v>
      </c>
      <c r="AB399" s="145">
        <v>1</v>
      </c>
      <c r="AC399" s="189">
        <f t="shared" si="136"/>
        <v>14901</v>
      </c>
      <c r="AD399" s="187">
        <f t="shared" si="137"/>
        <v>16374</v>
      </c>
      <c r="AE399" s="129">
        <f t="shared" si="130"/>
        <v>1473.6599999999999</v>
      </c>
      <c r="AF399" s="130">
        <f t="shared" si="131"/>
        <v>299.65999999999985</v>
      </c>
      <c r="AG399" s="131">
        <f t="shared" si="132"/>
        <v>1.8300964944424077E-2</v>
      </c>
      <c r="AH399" s="138">
        <f t="shared" si="133"/>
        <v>1174</v>
      </c>
      <c r="AI399" s="139">
        <f t="shared" si="134"/>
        <v>7.1699035055575913E-2</v>
      </c>
      <c r="AJ399" s="139">
        <f t="shared" si="135"/>
        <v>0.17380806401639359</v>
      </c>
      <c r="AL399" s="197">
        <v>2054517208068</v>
      </c>
      <c r="AM399" s="197">
        <v>4019238035926</v>
      </c>
      <c r="AN399" s="197" t="s">
        <v>152</v>
      </c>
      <c r="AO399" s="241" t="s">
        <v>1584</v>
      </c>
      <c r="AP399" s="242" t="s">
        <v>1588</v>
      </c>
      <c r="AQ399" s="242" t="s">
        <v>62</v>
      </c>
      <c r="AR399" s="242">
        <v>26900</v>
      </c>
      <c r="AS399" s="243">
        <f>VLOOKUP(B:B,[1]CONTINENTAL!$B:$K,8,0)</f>
        <v>10778</v>
      </c>
      <c r="AT399" s="243">
        <v>525</v>
      </c>
      <c r="AU399" s="211" t="s">
        <v>3956</v>
      </c>
      <c r="AV399" s="197" t="s">
        <v>5909</v>
      </c>
      <c r="AW399" s="134" t="str">
        <f>IFERROR(VLOOKUP(AV:AV,Q商品!B:E,4,0),"")</f>
        <v>2023年 ExtremeContact DWS06 PLUS 205/45ZR17 88W XL サマータイヤ 翌営業日発送</v>
      </c>
      <c r="AX399" s="134" t="str">
        <f>IFERROR(VLOOKUP(B:B,在庫!B:M,12,0),"")</f>
        <v>2023年製</v>
      </c>
      <c r="AY399" s="134">
        <f>VLOOKUP(B:B,在庫!B:K,10,0)</f>
        <v>1</v>
      </c>
      <c r="AZ399" s="244">
        <f>VLOOKUP(AL:AL,[1]CONTINENTAL!$B:$AH,32,0)</f>
        <v>605430004</v>
      </c>
      <c r="BA399" s="244">
        <f>VLOOKUP(AL:AL,[1]CONTINENTAL!$B:$AH,33,0)</f>
        <v>605430043</v>
      </c>
      <c r="BC399" s="11" t="s">
        <v>2055</v>
      </c>
    </row>
    <row r="400" spans="1:55" s="11" customFormat="1" ht="19.5" customHeight="1">
      <c r="A400" s="11">
        <f t="shared" si="122"/>
        <v>1</v>
      </c>
      <c r="B400" s="249">
        <f t="shared" si="123"/>
        <v>2055017208060</v>
      </c>
      <c r="C400" s="243">
        <f>VLOOKUP(B:B,[1]CONTINENTAL!$B:$K,9,0)</f>
        <v>1</v>
      </c>
      <c r="D400" s="11" t="s">
        <v>5342</v>
      </c>
      <c r="E400" s="11" t="s">
        <v>734</v>
      </c>
      <c r="F400" s="160" t="s">
        <v>7000</v>
      </c>
      <c r="G400" s="134"/>
      <c r="H400" s="132"/>
      <c r="I400" s="243">
        <f>VLOOKUP(B:B,[1]CONTINENTAL!$B:$K,10,0)</f>
        <v>17</v>
      </c>
      <c r="J400" s="132">
        <v>1429</v>
      </c>
      <c r="K400" s="133" t="s">
        <v>816</v>
      </c>
      <c r="L400" s="133">
        <v>2</v>
      </c>
      <c r="M400" s="135" t="s">
        <v>3998</v>
      </c>
      <c r="N400" s="236" t="s">
        <v>3969</v>
      </c>
      <c r="O400" s="236" t="s">
        <v>2015</v>
      </c>
      <c r="P400" s="237">
        <v>14100</v>
      </c>
      <c r="Q400" s="238">
        <f t="shared" si="124"/>
        <v>12340.90909090909</v>
      </c>
      <c r="R400" s="144">
        <f t="shared" si="125"/>
        <v>0.24640883977900546</v>
      </c>
      <c r="S400" s="197">
        <v>1074475986</v>
      </c>
      <c r="T400" s="303" t="s">
        <v>8194</v>
      </c>
      <c r="U400" s="194">
        <f t="shared" si="121"/>
        <v>14100</v>
      </c>
      <c r="W400" s="239">
        <v>14100</v>
      </c>
      <c r="X400" s="136">
        <f t="shared" si="126"/>
        <v>9300</v>
      </c>
      <c r="Y400" s="240">
        <f t="shared" si="127"/>
        <v>12340.90909090909</v>
      </c>
      <c r="Z400" s="142">
        <f t="shared" si="128"/>
        <v>7.7304964539007148E-2</v>
      </c>
      <c r="AA400" s="137">
        <f t="shared" si="129"/>
        <v>0.24640883977900546</v>
      </c>
      <c r="AB400" s="145">
        <v>1</v>
      </c>
      <c r="AC400" s="189">
        <f t="shared" si="136"/>
        <v>13823</v>
      </c>
      <c r="AD400" s="187">
        <f t="shared" si="137"/>
        <v>15190</v>
      </c>
      <c r="AE400" s="129">
        <f t="shared" si="130"/>
        <v>1367.1</v>
      </c>
      <c r="AF400" s="130">
        <f t="shared" si="131"/>
        <v>277.09999999999991</v>
      </c>
      <c r="AG400" s="131">
        <f t="shared" si="132"/>
        <v>1.8242264647794597E-2</v>
      </c>
      <c r="AH400" s="138">
        <f t="shared" si="133"/>
        <v>1090</v>
      </c>
      <c r="AI400" s="139">
        <f t="shared" si="134"/>
        <v>7.1757735352205393E-2</v>
      </c>
      <c r="AJ400" s="139">
        <f t="shared" si="135"/>
        <v>0.22816657513121086</v>
      </c>
      <c r="AL400" s="197">
        <v>2055017208060</v>
      </c>
      <c r="AM400" s="197">
        <v>4019238035940</v>
      </c>
      <c r="AN400" s="197" t="s">
        <v>152</v>
      </c>
      <c r="AO400" s="241" t="s">
        <v>1586</v>
      </c>
      <c r="AP400" s="242" t="s">
        <v>1587</v>
      </c>
      <c r="AQ400" s="242" t="s">
        <v>64</v>
      </c>
      <c r="AR400" s="242">
        <v>23900</v>
      </c>
      <c r="AS400" s="243">
        <f>VLOOKUP(B:B,[1]CONTINENTAL!$B:$K,8,0)</f>
        <v>9300</v>
      </c>
      <c r="AT400" s="243">
        <v>525</v>
      </c>
      <c r="AU400" s="211" t="s">
        <v>3956</v>
      </c>
      <c r="AV400" s="197" t="s">
        <v>5911</v>
      </c>
      <c r="AW400" s="134" t="str">
        <f>IFERROR(VLOOKUP(AV:AV,Q商品!B:E,4,0),"")</f>
        <v>2022年製 ExtremeContact DWS06 PLUS 205/50ZR17 93W XL サマータイヤ 翌営業日発送</v>
      </c>
      <c r="AX400" s="134" t="str">
        <f>IFERROR(VLOOKUP(B:B,在庫!B:M,12,0),"")</f>
        <v>2022年製</v>
      </c>
      <c r="AY400" s="134">
        <f>VLOOKUP(B:B,在庫!B:K,10,0)</f>
        <v>1</v>
      </c>
      <c r="AZ400" s="244">
        <f>VLOOKUP(AL:AL,[1]CONTINENTAL!$B:$AH,32,0)</f>
        <v>605430005</v>
      </c>
      <c r="BA400" s="244">
        <f>VLOOKUP(AL:AL,[1]CONTINENTAL!$B:$AH,33,0)</f>
        <v>605430044</v>
      </c>
      <c r="BC400" s="11" t="s">
        <v>2055</v>
      </c>
    </row>
    <row r="401" spans="1:55" s="11" customFormat="1" ht="19.5" customHeight="1">
      <c r="A401" s="11">
        <f t="shared" si="122"/>
        <v>1</v>
      </c>
      <c r="B401" s="249">
        <f t="shared" si="123"/>
        <v>2055516208066</v>
      </c>
      <c r="C401" s="243">
        <f>VLOOKUP(B:B,[1]CONTINENTAL!$B:$K,9,0)</f>
        <v>18</v>
      </c>
      <c r="D401" s="11" t="s">
        <v>5342</v>
      </c>
      <c r="E401" s="11" t="s">
        <v>735</v>
      </c>
      <c r="F401" s="160" t="s">
        <v>7001</v>
      </c>
      <c r="G401" s="134"/>
      <c r="H401" s="132"/>
      <c r="I401" s="243">
        <f>VLOOKUP(B:B,[1]CONTINENTAL!$B:$K,10,0)</f>
        <v>74</v>
      </c>
      <c r="J401" s="132">
        <v>2207</v>
      </c>
      <c r="K401" s="133" t="s">
        <v>816</v>
      </c>
      <c r="L401" s="133">
        <v>3</v>
      </c>
      <c r="M401" s="135" t="s">
        <v>3998</v>
      </c>
      <c r="N401" s="236" t="s">
        <v>3970</v>
      </c>
      <c r="O401" s="236" t="s">
        <v>2015</v>
      </c>
      <c r="P401" s="237">
        <v>12399</v>
      </c>
      <c r="Q401" s="238">
        <f t="shared" si="124"/>
        <v>10794.545454545454</v>
      </c>
      <c r="R401" s="144">
        <f t="shared" si="125"/>
        <v>0.22081017348829371</v>
      </c>
      <c r="S401" s="197">
        <v>1074475987</v>
      </c>
      <c r="T401" s="304" t="s">
        <v>8195</v>
      </c>
      <c r="U401" s="194">
        <f t="shared" si="121"/>
        <v>12399</v>
      </c>
      <c r="W401" s="239">
        <v>12399</v>
      </c>
      <c r="X401" s="136">
        <f t="shared" si="126"/>
        <v>8411</v>
      </c>
      <c r="Y401" s="240">
        <f t="shared" si="127"/>
        <v>10794.545454545454</v>
      </c>
      <c r="Z401" s="142">
        <f t="shared" si="128"/>
        <v>7.7264295507702307E-2</v>
      </c>
      <c r="AA401" s="137">
        <f t="shared" si="129"/>
        <v>0.22081017348829371</v>
      </c>
      <c r="AB401" s="145">
        <v>1</v>
      </c>
      <c r="AC401" s="189">
        <f t="shared" si="136"/>
        <v>12155</v>
      </c>
      <c r="AD401" s="187">
        <f t="shared" si="137"/>
        <v>13357</v>
      </c>
      <c r="AE401" s="129">
        <f t="shared" si="130"/>
        <v>1202.1299999999999</v>
      </c>
      <c r="AF401" s="130">
        <f t="shared" si="131"/>
        <v>244.12999999999988</v>
      </c>
      <c r="AG401" s="131">
        <f t="shared" si="132"/>
        <v>1.8277307778692811E-2</v>
      </c>
      <c r="AH401" s="138">
        <f t="shared" si="133"/>
        <v>958</v>
      </c>
      <c r="AI401" s="139">
        <f t="shared" si="134"/>
        <v>7.1722692221307185E-2</v>
      </c>
      <c r="AJ401" s="139">
        <f t="shared" si="135"/>
        <v>0.20253286570960088</v>
      </c>
      <c r="AL401" s="197">
        <v>2055516208066</v>
      </c>
      <c r="AM401" s="197">
        <v>4019238035957</v>
      </c>
      <c r="AN401" s="197" t="s">
        <v>152</v>
      </c>
      <c r="AO401" s="241" t="s">
        <v>1584</v>
      </c>
      <c r="AP401" s="242" t="s">
        <v>1585</v>
      </c>
      <c r="AQ401" s="242" t="s">
        <v>35</v>
      </c>
      <c r="AR401" s="242">
        <v>21000</v>
      </c>
      <c r="AS401" s="243">
        <f>VLOOKUP(B:B,[1]CONTINENTAL!$B:$K,8,0)</f>
        <v>8411</v>
      </c>
      <c r="AT401" s="243">
        <v>525</v>
      </c>
      <c r="AU401" s="211" t="s">
        <v>3956</v>
      </c>
      <c r="AV401" s="197" t="s">
        <v>5913</v>
      </c>
      <c r="AW401" s="134" t="str">
        <f>IFERROR(VLOOKUP(AV:AV,Q商品!B:E,4,0),"")</f>
        <v>2023年製 ExtremeContact DWS06 PLUS 205/55ZR16 91W サマータイヤ 翌営業日発送</v>
      </c>
      <c r="AX401" s="134" t="str">
        <f>IFERROR(VLOOKUP(B:B,在庫!B:M,12,0),"")</f>
        <v>2023年製</v>
      </c>
      <c r="AY401" s="134">
        <f>VLOOKUP(B:B,在庫!B:K,10,0)</f>
        <v>1</v>
      </c>
      <c r="AZ401" s="244">
        <f>VLOOKUP(AL:AL,[1]CONTINENTAL!$B:$AH,32,0)</f>
        <v>605430003</v>
      </c>
      <c r="BA401" s="244">
        <f>VLOOKUP(AL:AL,[1]CONTINENTAL!$B:$AH,33,0)</f>
        <v>605430042</v>
      </c>
      <c r="BC401" s="11" t="s">
        <v>2055</v>
      </c>
    </row>
    <row r="402" spans="1:55" s="11" customFormat="1" ht="19.5" customHeight="1">
      <c r="A402" s="11">
        <f t="shared" si="122"/>
        <v>1</v>
      </c>
      <c r="B402" s="249">
        <f t="shared" si="123"/>
        <v>2154018208069</v>
      </c>
      <c r="C402" s="243">
        <f>VLOOKUP(B:B,[1]CONTINENTAL!$B:$K,9,0)</f>
        <v>4</v>
      </c>
      <c r="D402" s="11" t="s">
        <v>5342</v>
      </c>
      <c r="E402" s="11" t="s">
        <v>1817</v>
      </c>
      <c r="F402" s="310" t="s">
        <v>7002</v>
      </c>
      <c r="G402" s="134"/>
      <c r="H402" s="132"/>
      <c r="I402" s="243">
        <f>VLOOKUP(B:B,[1]CONTINENTAL!$B:$K,10,0)</f>
        <v>2</v>
      </c>
      <c r="J402" s="132" t="s">
        <v>12</v>
      </c>
      <c r="K402" s="133" t="s">
        <v>816</v>
      </c>
      <c r="L402" s="133">
        <v>4</v>
      </c>
      <c r="M402" s="135" t="s">
        <v>3998</v>
      </c>
      <c r="N402" s="236" t="s">
        <v>7019</v>
      </c>
      <c r="O402" s="236" t="s">
        <v>2015</v>
      </c>
      <c r="P402" s="237">
        <v>17299</v>
      </c>
      <c r="Q402" s="238">
        <f t="shared" si="124"/>
        <v>14771.81818181818</v>
      </c>
      <c r="R402" s="144">
        <f t="shared" si="125"/>
        <v>0.14864914763985468</v>
      </c>
      <c r="S402" s="197">
        <v>1074476161</v>
      </c>
      <c r="T402" s="304" t="s">
        <v>8196</v>
      </c>
      <c r="U402" s="194">
        <f t="shared" si="121"/>
        <v>17299</v>
      </c>
      <c r="W402" s="239">
        <v>17299</v>
      </c>
      <c r="X402" s="136">
        <f t="shared" si="126"/>
        <v>12576</v>
      </c>
      <c r="Y402" s="240">
        <f t="shared" si="127"/>
        <v>14771.81818181818</v>
      </c>
      <c r="Z402" s="142">
        <f t="shared" si="128"/>
        <v>7.7287704491589171E-2</v>
      </c>
      <c r="AA402" s="137">
        <f t="shared" si="129"/>
        <v>0.14864914763985468</v>
      </c>
      <c r="AB402" s="145"/>
      <c r="AC402" s="189">
        <f t="shared" si="136"/>
        <v>16959</v>
      </c>
      <c r="AD402" s="187">
        <f t="shared" si="137"/>
        <v>18636</v>
      </c>
      <c r="AE402" s="129">
        <f t="shared" si="130"/>
        <v>1677.24</v>
      </c>
      <c r="AF402" s="130">
        <f t="shared" si="131"/>
        <v>340.24</v>
      </c>
      <c r="AG402" s="131">
        <f t="shared" si="132"/>
        <v>1.8257136724619018E-2</v>
      </c>
      <c r="AH402" s="138">
        <f t="shared" si="133"/>
        <v>1337</v>
      </c>
      <c r="AI402" s="139">
        <f t="shared" si="134"/>
        <v>7.1742863275380986E-2</v>
      </c>
      <c r="AJ402" s="139">
        <f t="shared" si="135"/>
        <v>0.13039201091523567</v>
      </c>
      <c r="AL402" s="197">
        <v>2154018208069</v>
      </c>
      <c r="AM402" s="197">
        <v>4019238035964</v>
      </c>
      <c r="AN402" s="197" t="s">
        <v>152</v>
      </c>
      <c r="AO402" s="241" t="s">
        <v>1584</v>
      </c>
      <c r="AP402" s="242" t="s">
        <v>1593</v>
      </c>
      <c r="AQ402" s="242" t="s">
        <v>121</v>
      </c>
      <c r="AR402" s="242">
        <v>31400</v>
      </c>
      <c r="AS402" s="243">
        <v>12576</v>
      </c>
      <c r="AT402" s="243">
        <v>1050</v>
      </c>
      <c r="AU402" s="211" t="s">
        <v>3956</v>
      </c>
      <c r="AV402" s="197" t="s">
        <v>5915</v>
      </c>
      <c r="AW402" s="134" t="str">
        <f>IFERROR(VLOOKUP(AV:AV,Q商品!B:E,4,0),"")</f>
        <v>2022年製以降 ExtremeContact DWS06 PLUS 215/40ZR18 89Y XL サマータイヤ 翌営業日発送</v>
      </c>
      <c r="AX402" s="134" t="str">
        <f>IFERROR(VLOOKUP(B:B,在庫!B:M,12,0),"")</f>
        <v>2022年製</v>
      </c>
      <c r="AY402" s="134">
        <f>VLOOKUP(B:B,在庫!B:K,10,0)</f>
        <v>1</v>
      </c>
      <c r="AZ402" s="244">
        <v>605429981</v>
      </c>
      <c r="BA402" s="244">
        <v>605430020</v>
      </c>
      <c r="BC402" s="11" t="s">
        <v>2055</v>
      </c>
    </row>
    <row r="403" spans="1:55" s="11" customFormat="1" ht="19.5" customHeight="1">
      <c r="A403" s="11">
        <f t="shared" si="122"/>
        <v>2</v>
      </c>
      <c r="B403" s="249">
        <f t="shared" si="123"/>
        <v>2154518208071</v>
      </c>
      <c r="C403" s="243">
        <f>VLOOKUP(B:B,[1]CONTINENTAL!$B:$K,9,0)</f>
        <v>46</v>
      </c>
      <c r="D403" s="11" t="s">
        <v>5342</v>
      </c>
      <c r="E403" s="11" t="s">
        <v>736</v>
      </c>
      <c r="F403" s="322" t="s">
        <v>8470</v>
      </c>
      <c r="G403" s="134"/>
      <c r="H403" s="132"/>
      <c r="I403" s="243">
        <f>VLOOKUP(B:B,[1]CONTINENTAL!$B:$K,10,0)</f>
        <v>64</v>
      </c>
      <c r="J403" s="132">
        <v>146</v>
      </c>
      <c r="K403" s="133" t="s">
        <v>816</v>
      </c>
      <c r="L403" s="133">
        <v>5</v>
      </c>
      <c r="M403" s="135" t="s">
        <v>2014</v>
      </c>
      <c r="N403" s="236" t="s">
        <v>8641</v>
      </c>
      <c r="O403" s="236" t="s">
        <v>2015</v>
      </c>
      <c r="P403" s="237">
        <v>13699</v>
      </c>
      <c r="Q403" s="238">
        <f t="shared" si="124"/>
        <v>11499.090909090908</v>
      </c>
      <c r="R403" s="144">
        <f t="shared" si="125"/>
        <v>0.39212585975175895</v>
      </c>
      <c r="S403" s="197">
        <v>1075650684</v>
      </c>
      <c r="T403" s="302" t="s">
        <v>8841</v>
      </c>
      <c r="U403" s="194">
        <f t="shared" si="121"/>
        <v>13699</v>
      </c>
      <c r="W403" s="239">
        <v>13699</v>
      </c>
      <c r="X403" s="136">
        <f t="shared" si="126"/>
        <v>6990</v>
      </c>
      <c r="Y403" s="240">
        <f t="shared" si="127"/>
        <v>11499.090909090908</v>
      </c>
      <c r="Z403" s="142">
        <f t="shared" si="128"/>
        <v>7.7304912767355294E-2</v>
      </c>
      <c r="AA403" s="137">
        <f t="shared" si="129"/>
        <v>0.39212585975175895</v>
      </c>
      <c r="AB403" s="145" t="s">
        <v>8851</v>
      </c>
      <c r="AC403" s="189">
        <f t="shared" si="136"/>
        <v>13430</v>
      </c>
      <c r="AD403" s="187">
        <f t="shared" si="137"/>
        <v>14758</v>
      </c>
      <c r="AE403" s="129">
        <f t="shared" si="130"/>
        <v>1328.22</v>
      </c>
      <c r="AF403" s="130">
        <f t="shared" si="131"/>
        <v>269.22000000000003</v>
      </c>
      <c r="AG403" s="131">
        <f t="shared" si="132"/>
        <v>1.824230925599675E-2</v>
      </c>
      <c r="AH403" s="138">
        <f t="shared" si="133"/>
        <v>1059</v>
      </c>
      <c r="AI403" s="139">
        <f t="shared" si="134"/>
        <v>7.1757690744003247E-2</v>
      </c>
      <c r="AJ403" s="139">
        <f t="shared" si="135"/>
        <v>0.37388355049576222</v>
      </c>
      <c r="AL403" s="197">
        <v>2154518208071</v>
      </c>
      <c r="AM403" s="197">
        <v>4019238035988</v>
      </c>
      <c r="AN403" s="197">
        <v>15572690000</v>
      </c>
      <c r="AO403" s="241" t="s">
        <v>8838</v>
      </c>
      <c r="AP403" s="242" t="s">
        <v>1600</v>
      </c>
      <c r="AQ403" s="242" t="s">
        <v>51</v>
      </c>
      <c r="AR403" s="242">
        <v>23300</v>
      </c>
      <c r="AS403" s="345">
        <f>VLOOKUP(B:B,[1]CONTINENTAL!$B:$K,8,0)</f>
        <v>6990</v>
      </c>
      <c r="AT403" s="243">
        <v>1050</v>
      </c>
      <c r="AU403" s="211" t="s">
        <v>3956</v>
      </c>
      <c r="AV403" s="197" t="s">
        <v>8839</v>
      </c>
      <c r="AW403" s="134" t="str">
        <f>IFERROR(VLOOKUP(AV:AV,Q商品!B:E,4,0),"")</f>
        <v>2022年製 ExtremeContact DWS06 PLUS 215/45ZR18 93Y XL サマー 翌営業日発送</v>
      </c>
      <c r="AX403" s="134" t="str">
        <f>IFERROR(VLOOKUP(B:B,在庫!B:M,12,0),"")</f>
        <v>2022年製</v>
      </c>
      <c r="AY403" s="134">
        <f>VLOOKUP(B:B,在庫!B:K,10,0)</f>
        <v>1</v>
      </c>
      <c r="AZ403" s="244">
        <f>VLOOKUP(AL:AL,[1]CONTINENTAL!$B:$AH,32,0)</f>
        <v>611494923</v>
      </c>
      <c r="BA403" s="244">
        <f>VLOOKUP(AL:AL,[1]CONTINENTAL!$B:$AH,33,0)</f>
        <v>611495085</v>
      </c>
      <c r="BC403" s="11" t="s">
        <v>2055</v>
      </c>
    </row>
    <row r="404" spans="1:55" s="11" customFormat="1" ht="19.5" customHeight="1">
      <c r="A404" s="11">
        <f t="shared" si="122"/>
        <v>2</v>
      </c>
      <c r="B404" s="249">
        <f t="shared" si="123"/>
        <v>2154518208064</v>
      </c>
      <c r="C404" s="243">
        <f>VLOOKUP(B:B,[1]CONTINENTAL!$B:$K,9,0)</f>
        <v>20</v>
      </c>
      <c r="D404" s="11" t="s">
        <v>5342</v>
      </c>
      <c r="E404" s="11" t="s">
        <v>736</v>
      </c>
      <c r="F404" s="322" t="s">
        <v>8470</v>
      </c>
      <c r="G404" s="134"/>
      <c r="H404" s="132"/>
      <c r="I404" s="243">
        <f>VLOOKUP(B:B,[1]CONTINENTAL!$B:$K,10,0)</f>
        <v>0</v>
      </c>
      <c r="J404" s="132">
        <v>146</v>
      </c>
      <c r="K404" s="133" t="s">
        <v>816</v>
      </c>
      <c r="L404" s="133">
        <v>5</v>
      </c>
      <c r="M404" s="135" t="s">
        <v>2014</v>
      </c>
      <c r="N404" s="236" t="s">
        <v>8641</v>
      </c>
      <c r="O404" s="236" t="s">
        <v>2015</v>
      </c>
      <c r="P404" s="237">
        <v>13699</v>
      </c>
      <c r="Q404" s="238">
        <f t="shared" si="124"/>
        <v>11499.090909090908</v>
      </c>
      <c r="R404" s="144">
        <f t="shared" si="125"/>
        <v>0.21732943315677122</v>
      </c>
      <c r="S404" s="197">
        <v>1074476409</v>
      </c>
      <c r="T404" s="303" t="s">
        <v>8197</v>
      </c>
      <c r="U404" s="194">
        <f t="shared" si="121"/>
        <v>13699</v>
      </c>
      <c r="W404" s="239">
        <v>13699</v>
      </c>
      <c r="X404" s="136">
        <f t="shared" si="126"/>
        <v>9000</v>
      </c>
      <c r="Y404" s="240">
        <f t="shared" si="127"/>
        <v>11499.090909090908</v>
      </c>
      <c r="Z404" s="142">
        <f t="shared" si="128"/>
        <v>7.7304912767355294E-2</v>
      </c>
      <c r="AA404" s="137">
        <f t="shared" si="129"/>
        <v>0.21732943315677122</v>
      </c>
      <c r="AB404" s="145">
        <v>9</v>
      </c>
      <c r="AC404" s="189">
        <f t="shared" si="136"/>
        <v>13430</v>
      </c>
      <c r="AD404" s="187">
        <f t="shared" si="137"/>
        <v>14758</v>
      </c>
      <c r="AE404" s="129">
        <f t="shared" si="130"/>
        <v>1328.22</v>
      </c>
      <c r="AF404" s="130">
        <f t="shared" si="131"/>
        <v>269.22000000000003</v>
      </c>
      <c r="AG404" s="131">
        <f t="shared" si="132"/>
        <v>1.824230925599675E-2</v>
      </c>
      <c r="AH404" s="138">
        <f t="shared" si="133"/>
        <v>1059</v>
      </c>
      <c r="AI404" s="139">
        <f t="shared" si="134"/>
        <v>7.1757690744003247E-2</v>
      </c>
      <c r="AJ404" s="139">
        <f t="shared" si="135"/>
        <v>0.19908712390077449</v>
      </c>
      <c r="AL404" s="197">
        <v>2154518208064</v>
      </c>
      <c r="AM404" s="197">
        <v>4019238035988</v>
      </c>
      <c r="AN404" s="197" t="s">
        <v>152</v>
      </c>
      <c r="AO404" s="241" t="s">
        <v>1586</v>
      </c>
      <c r="AP404" s="242" t="s">
        <v>1600</v>
      </c>
      <c r="AQ404" s="242" t="s">
        <v>51</v>
      </c>
      <c r="AR404" s="242">
        <v>23300</v>
      </c>
      <c r="AS404" s="243">
        <f>VLOOKUP(B:B,[1]CONTINENTAL!$B:$K,8,0)</f>
        <v>9000</v>
      </c>
      <c r="AT404" s="243">
        <v>1050</v>
      </c>
      <c r="AU404" s="211" t="s">
        <v>3956</v>
      </c>
      <c r="AV404" s="197" t="s">
        <v>5472</v>
      </c>
      <c r="AW404" s="134" t="str">
        <f>IFERROR(VLOOKUP(AV:AV,Q商品!B:E,4,0),"")</f>
        <v>2022年製 ExtremeContact DWS06 PLUS 215/45ZR18 93Y XL サマータイヤ 翌営業日発送</v>
      </c>
      <c r="AX404" s="134" t="str">
        <f>IFERROR(VLOOKUP(B:B,在庫!B:M,12,0),"")</f>
        <v/>
      </c>
      <c r="AY404" s="134" t="e">
        <f>VLOOKUP(B:B,在庫!B:K,10,0)</f>
        <v>#N/A</v>
      </c>
      <c r="AZ404" s="244">
        <f>VLOOKUP(AL:AL,[1]CONTINENTAL!$B:$AH,32,0)</f>
        <v>611494923</v>
      </c>
      <c r="BA404" s="244">
        <f>VLOOKUP(AL:AL,[1]CONTINENTAL!$B:$AH,33,0)</f>
        <v>611495085</v>
      </c>
      <c r="BC404" s="11" t="s">
        <v>2055</v>
      </c>
    </row>
    <row r="405" spans="1:55" s="11" customFormat="1" ht="19.5" customHeight="1">
      <c r="A405" s="11">
        <f t="shared" si="122"/>
        <v>1</v>
      </c>
      <c r="B405" s="249">
        <f t="shared" si="123"/>
        <v>2155017208067</v>
      </c>
      <c r="C405" s="243">
        <f>VLOOKUP(B:B,[1]CONTINENTAL!$B:$K,9,0)</f>
        <v>10</v>
      </c>
      <c r="D405" s="11" t="s">
        <v>5342</v>
      </c>
      <c r="E405" s="11" t="s">
        <v>5917</v>
      </c>
      <c r="F405" s="160" t="s">
        <v>7003</v>
      </c>
      <c r="G405" s="134"/>
      <c r="H405" s="132"/>
      <c r="I405" s="243">
        <f>VLOOKUP(B:B,[1]CONTINENTAL!$B:$K,10,0)</f>
        <v>25</v>
      </c>
      <c r="J405" s="132">
        <v>784</v>
      </c>
      <c r="K405" s="133" t="s">
        <v>816</v>
      </c>
      <c r="L405" s="133">
        <v>6</v>
      </c>
      <c r="M405" s="135" t="s">
        <v>2385</v>
      </c>
      <c r="N405" s="236" t="s">
        <v>2473</v>
      </c>
      <c r="O405" s="236" t="s">
        <v>2015</v>
      </c>
      <c r="P405" s="237">
        <v>14500</v>
      </c>
      <c r="Q405" s="238">
        <f t="shared" si="124"/>
        <v>12227.272727272726</v>
      </c>
      <c r="R405" s="144">
        <f t="shared" si="125"/>
        <v>0.15492193308550178</v>
      </c>
      <c r="S405" s="197">
        <v>1074475760</v>
      </c>
      <c r="T405" s="306" t="s">
        <v>8198</v>
      </c>
      <c r="U405" s="194">
        <f t="shared" si="121"/>
        <v>14500</v>
      </c>
      <c r="W405" s="239">
        <v>14500</v>
      </c>
      <c r="X405" s="136">
        <f t="shared" si="126"/>
        <v>10333</v>
      </c>
      <c r="Y405" s="240">
        <f t="shared" si="127"/>
        <v>12227.272727272726</v>
      </c>
      <c r="Z405" s="142">
        <f t="shared" si="128"/>
        <v>7.7241379310344804E-2</v>
      </c>
      <c r="AA405" s="137">
        <f t="shared" si="129"/>
        <v>0.15492193308550178</v>
      </c>
      <c r="AB405" s="145" t="s">
        <v>8643</v>
      </c>
      <c r="AC405" s="189">
        <f t="shared" si="136"/>
        <v>14215</v>
      </c>
      <c r="AD405" s="187">
        <f t="shared" si="137"/>
        <v>15620</v>
      </c>
      <c r="AE405" s="129">
        <f t="shared" si="130"/>
        <v>1405.8</v>
      </c>
      <c r="AF405" s="130">
        <f t="shared" si="131"/>
        <v>285.79999999999995</v>
      </c>
      <c r="AG405" s="131">
        <f t="shared" si="132"/>
        <v>1.8297055057618434E-2</v>
      </c>
      <c r="AH405" s="138">
        <f t="shared" si="133"/>
        <v>1120</v>
      </c>
      <c r="AI405" s="139">
        <f t="shared" si="134"/>
        <v>7.1702944942381566E-2</v>
      </c>
      <c r="AJ405" s="139">
        <f t="shared" si="135"/>
        <v>0.13662487802788334</v>
      </c>
      <c r="AL405" s="197">
        <v>2155017208067</v>
      </c>
      <c r="AM405" s="197">
        <v>4019238035995</v>
      </c>
      <c r="AN405" s="197" t="s">
        <v>152</v>
      </c>
      <c r="AO405" s="241" t="s">
        <v>7221</v>
      </c>
      <c r="AP405" s="242" t="s">
        <v>3906</v>
      </c>
      <c r="AQ405" s="242" t="s">
        <v>39</v>
      </c>
      <c r="AR405" s="242">
        <v>25800</v>
      </c>
      <c r="AS405" s="243">
        <f>VLOOKUP(B:B,[1]CONTINENTAL!$B:$K,8,0)</f>
        <v>10333</v>
      </c>
      <c r="AT405" s="243">
        <v>1050</v>
      </c>
      <c r="AU405" s="211" t="s">
        <v>3956</v>
      </c>
      <c r="AV405" s="197" t="s">
        <v>7021</v>
      </c>
      <c r="AW405" s="134" t="str">
        <f>IFERROR(VLOOKUP(AV:AV,Q商品!B:E,4,0),"")</f>
        <v>2022年製 ExtremeContact DWS06 PLUS 215/50ZR17 95W XL サマータイヤ 翌営業日発送</v>
      </c>
      <c r="AX405" s="134" t="str">
        <f>IFERROR(VLOOKUP(B:B,在庫!B:M,12,0),"")</f>
        <v>2022年製</v>
      </c>
      <c r="AY405" s="134">
        <f>VLOOKUP(B:B,在庫!B:K,10,0)</f>
        <v>1</v>
      </c>
      <c r="AZ405" s="244">
        <f>VLOOKUP(AL:AL,[1]CONTINENTAL!$B:$AH,32,0)</f>
        <v>611494923</v>
      </c>
      <c r="BA405" s="244">
        <f>VLOOKUP(AL:AL,[1]CONTINENTAL!$B:$AH,33,0)</f>
        <v>611495085</v>
      </c>
      <c r="BC405" s="11" t="s">
        <v>2055</v>
      </c>
    </row>
    <row r="406" spans="1:55" s="11" customFormat="1" ht="19.5" customHeight="1">
      <c r="A406" s="11">
        <f t="shared" si="122"/>
        <v>1</v>
      </c>
      <c r="B406" s="249">
        <f t="shared" si="123"/>
        <v>2254018208066</v>
      </c>
      <c r="C406" s="243">
        <f>VLOOKUP(B:B,[1]CONTINENTAL!$B:$K,9,0)</f>
        <v>52</v>
      </c>
      <c r="D406" s="11" t="s">
        <v>5342</v>
      </c>
      <c r="E406" s="11" t="s">
        <v>737</v>
      </c>
      <c r="F406" s="322" t="s">
        <v>8471</v>
      </c>
      <c r="G406" s="134"/>
      <c r="H406" s="132"/>
      <c r="I406" s="243">
        <f>VLOOKUP(B:B,[1]CONTINENTAL!$B:$K,10,0)</f>
        <v>28</v>
      </c>
      <c r="J406" s="132">
        <v>346</v>
      </c>
      <c r="K406" s="133" t="s">
        <v>816</v>
      </c>
      <c r="L406" s="133">
        <v>7</v>
      </c>
      <c r="M406" s="135" t="s">
        <v>2385</v>
      </c>
      <c r="N406" s="236" t="s">
        <v>3971</v>
      </c>
      <c r="O406" s="236" t="s">
        <v>2015</v>
      </c>
      <c r="P406" s="237">
        <v>14590</v>
      </c>
      <c r="Q406" s="238">
        <f t="shared" si="124"/>
        <v>12786.363636363636</v>
      </c>
      <c r="R406" s="144">
        <f t="shared" si="125"/>
        <v>0.18209740490579451</v>
      </c>
      <c r="S406" s="197">
        <v>1074476157</v>
      </c>
      <c r="T406" s="305" t="s">
        <v>8199</v>
      </c>
      <c r="U406" s="194">
        <f t="shared" si="121"/>
        <v>14590</v>
      </c>
      <c r="W406" s="239">
        <v>14590</v>
      </c>
      <c r="X406" s="136">
        <f t="shared" si="126"/>
        <v>10458</v>
      </c>
      <c r="Y406" s="240">
        <f t="shared" si="127"/>
        <v>12786.363636363636</v>
      </c>
      <c r="Z406" s="142">
        <f t="shared" si="128"/>
        <v>7.7244688142563467E-2</v>
      </c>
      <c r="AA406" s="137">
        <f t="shared" si="129"/>
        <v>0.18209740490579451</v>
      </c>
      <c r="AB406" s="145" t="s">
        <v>8643</v>
      </c>
      <c r="AC406" s="189">
        <f t="shared" si="136"/>
        <v>14303</v>
      </c>
      <c r="AD406" s="187">
        <f t="shared" si="137"/>
        <v>15717</v>
      </c>
      <c r="AE406" s="129">
        <f t="shared" si="130"/>
        <v>1414.53</v>
      </c>
      <c r="AF406" s="130">
        <f t="shared" si="131"/>
        <v>287.52999999999997</v>
      </c>
      <c r="AG406" s="131">
        <f t="shared" si="132"/>
        <v>1.8294203728446902E-2</v>
      </c>
      <c r="AH406" s="138">
        <f t="shared" si="133"/>
        <v>1127</v>
      </c>
      <c r="AI406" s="139">
        <f t="shared" si="134"/>
        <v>7.1705796271553102E-2</v>
      </c>
      <c r="AJ406" s="139">
        <f t="shared" si="135"/>
        <v>0.16380320117734762</v>
      </c>
      <c r="AL406" s="197">
        <v>2254018208066</v>
      </c>
      <c r="AM406" s="197">
        <v>4019238036022</v>
      </c>
      <c r="AN406" s="197" t="s">
        <v>152</v>
      </c>
      <c r="AO406" s="241" t="s">
        <v>1584</v>
      </c>
      <c r="AP406" s="242" t="s">
        <v>1596</v>
      </c>
      <c r="AQ406" s="242" t="s">
        <v>38</v>
      </c>
      <c r="AR406" s="242">
        <v>26100</v>
      </c>
      <c r="AS406" s="243">
        <f>VLOOKUP(B:B,[1]CONTINENTAL!$B:$K,8,0)</f>
        <v>10458</v>
      </c>
      <c r="AT406" s="243">
        <v>525</v>
      </c>
      <c r="AU406" s="211" t="s">
        <v>3956</v>
      </c>
      <c r="AV406" s="197" t="s">
        <v>5473</v>
      </c>
      <c r="AW406" s="134" t="str">
        <f>IFERROR(VLOOKUP(AV:AV,Q商品!B:E,4,0),"")</f>
        <v>2022年製 ExtremeContact DWS06 PLUS 225/40ZR18 92Y XL サマータイヤ 翌営業日発送</v>
      </c>
      <c r="AX406" s="134" t="str">
        <f>IFERROR(VLOOKUP(B:B,在庫!B:M,12,0),"")</f>
        <v>2022年製</v>
      </c>
      <c r="AY406" s="134">
        <f>VLOOKUP(B:B,在庫!B:K,10,0)</f>
        <v>1</v>
      </c>
      <c r="AZ406" s="244">
        <f>VLOOKUP(AL:AL,[1]CONTINENTAL!$B:$AH,32,0)</f>
        <v>605429984</v>
      </c>
      <c r="BA406" s="244">
        <f>VLOOKUP(AL:AL,[1]CONTINENTAL!$B:$AH,33,0)</f>
        <v>605430023</v>
      </c>
      <c r="BC406" s="11" t="s">
        <v>2055</v>
      </c>
    </row>
    <row r="407" spans="1:55" s="11" customFormat="1" ht="19.5" customHeight="1">
      <c r="A407" s="11">
        <f t="shared" si="122"/>
        <v>1</v>
      </c>
      <c r="B407" s="249">
        <f t="shared" si="123"/>
        <v>2254019208065</v>
      </c>
      <c r="C407" s="243">
        <f>VLOOKUP(B:B,[1]CONTINENTAL!$B:$K,9,0)</f>
        <v>41</v>
      </c>
      <c r="D407" s="11" t="s">
        <v>5342</v>
      </c>
      <c r="E407" s="11" t="s">
        <v>5474</v>
      </c>
      <c r="F407" s="323" t="s">
        <v>8640</v>
      </c>
      <c r="G407" s="134"/>
      <c r="H407" s="132"/>
      <c r="I407" s="243">
        <f>VLOOKUP(B:B,[1]CONTINENTAL!$B:$K,10,0)</f>
        <v>2</v>
      </c>
      <c r="J407" s="132">
        <v>299</v>
      </c>
      <c r="K407" s="133" t="s">
        <v>816</v>
      </c>
      <c r="L407" s="133">
        <v>8</v>
      </c>
      <c r="M407" s="135" t="s">
        <v>2018</v>
      </c>
      <c r="N407" s="236" t="s">
        <v>3908</v>
      </c>
      <c r="O407" s="236" t="s">
        <v>2015</v>
      </c>
      <c r="P407" s="237">
        <v>16300</v>
      </c>
      <c r="Q407" s="238">
        <f t="shared" si="124"/>
        <v>13863.636363636362</v>
      </c>
      <c r="R407" s="144">
        <f t="shared" si="125"/>
        <v>0.15902295081967205</v>
      </c>
      <c r="S407" s="197">
        <v>1074476154</v>
      </c>
      <c r="T407" s="305" t="s">
        <v>8200</v>
      </c>
      <c r="U407" s="194">
        <f t="shared" si="121"/>
        <v>16300</v>
      </c>
      <c r="W407" s="239">
        <v>16300</v>
      </c>
      <c r="X407" s="136">
        <f t="shared" si="126"/>
        <v>11659</v>
      </c>
      <c r="Y407" s="240">
        <f t="shared" si="127"/>
        <v>13863.636363636362</v>
      </c>
      <c r="Z407" s="142">
        <f t="shared" si="128"/>
        <v>7.7300613496932513E-2</v>
      </c>
      <c r="AA407" s="137">
        <f t="shared" si="129"/>
        <v>0.15902295081967205</v>
      </c>
      <c r="AB407" s="145" t="s">
        <v>8643</v>
      </c>
      <c r="AC407" s="189">
        <f t="shared" si="136"/>
        <v>15980</v>
      </c>
      <c r="AD407" s="187">
        <f t="shared" si="137"/>
        <v>17560</v>
      </c>
      <c r="AE407" s="129">
        <f t="shared" si="130"/>
        <v>1580.3999999999999</v>
      </c>
      <c r="AF407" s="130">
        <f t="shared" si="131"/>
        <v>320.39999999999986</v>
      </c>
      <c r="AG407" s="131">
        <f t="shared" si="132"/>
        <v>1.824601366742596E-2</v>
      </c>
      <c r="AH407" s="138">
        <f t="shared" si="133"/>
        <v>1260</v>
      </c>
      <c r="AI407" s="139">
        <f t="shared" si="134"/>
        <v>7.175398633257403E-2</v>
      </c>
      <c r="AJ407" s="139">
        <f t="shared" si="135"/>
        <v>0.1407769371522461</v>
      </c>
      <c r="AL407" s="197">
        <v>2254019208065</v>
      </c>
      <c r="AM407" s="197">
        <v>4019238036039</v>
      </c>
      <c r="AN407" s="197" t="s">
        <v>152</v>
      </c>
      <c r="AO407" s="241" t="s">
        <v>1584</v>
      </c>
      <c r="AP407" s="242" t="s">
        <v>1609</v>
      </c>
      <c r="AQ407" s="242" t="s">
        <v>124</v>
      </c>
      <c r="AR407" s="242">
        <v>29100</v>
      </c>
      <c r="AS407" s="243">
        <f>VLOOKUP(B:B,[1]CONTINENTAL!$B:$K,8,0)</f>
        <v>11659</v>
      </c>
      <c r="AT407" s="243">
        <v>1050</v>
      </c>
      <c r="AU407" s="211" t="s">
        <v>3956</v>
      </c>
      <c r="AV407" s="197" t="s">
        <v>5476</v>
      </c>
      <c r="AW407" s="134" t="str">
        <f>IFERROR(VLOOKUP(AV:AV,Q商品!B:E,4,0),"")</f>
        <v>2023年製 ExtremeContact DWS06 PLUS 225/40ZR19 93Y XL サマータイヤ 翌営業日発送</v>
      </c>
      <c r="AX407" s="134" t="str">
        <f>IFERROR(VLOOKUP(B:B,在庫!B:M,12,0),"")</f>
        <v>2023年製</v>
      </c>
      <c r="AY407" s="134">
        <f>VLOOKUP(B:B,在庫!B:K,10,0)</f>
        <v>1</v>
      </c>
      <c r="AZ407" s="244">
        <f>VLOOKUP(AL:AL,[1]CONTINENTAL!$B:$AH,32,0)</f>
        <v>605429980</v>
      </c>
      <c r="BA407" s="244">
        <f>VLOOKUP(AL:AL,[1]CONTINENTAL!$B:$AH,33,0)</f>
        <v>605430019</v>
      </c>
      <c r="BC407" s="11" t="s">
        <v>150</v>
      </c>
    </row>
    <row r="408" spans="1:55" s="11" customFormat="1" ht="19.5" customHeight="1">
      <c r="A408" s="11">
        <f t="shared" si="122"/>
        <v>1</v>
      </c>
      <c r="B408" s="249">
        <f t="shared" si="123"/>
        <v>2254519208060</v>
      </c>
      <c r="C408" s="243">
        <f>VLOOKUP(B:B,[1]CONTINENTAL!$B:$K,9,0)</f>
        <v>68</v>
      </c>
      <c r="D408" s="11" t="s">
        <v>5342</v>
      </c>
      <c r="E408" s="11" t="s">
        <v>5918</v>
      </c>
      <c r="F408" s="160" t="s">
        <v>7241</v>
      </c>
      <c r="G408" s="134"/>
      <c r="H408" s="132"/>
      <c r="I408" s="243">
        <f>VLOOKUP(B:B,[1]CONTINENTAL!$B:$K,10,0)</f>
        <v>47</v>
      </c>
      <c r="J408" s="132">
        <v>346</v>
      </c>
      <c r="K408" s="133" t="s">
        <v>816</v>
      </c>
      <c r="L408" s="133">
        <v>9</v>
      </c>
      <c r="M408" s="135" t="s">
        <v>3998</v>
      </c>
      <c r="N408" s="236" t="s">
        <v>7501</v>
      </c>
      <c r="O408" s="236" t="s">
        <v>2015</v>
      </c>
      <c r="P408" s="237">
        <v>15300</v>
      </c>
      <c r="Q408" s="238">
        <f t="shared" si="124"/>
        <v>12954.545454545454</v>
      </c>
      <c r="R408" s="144">
        <f t="shared" si="125"/>
        <v>0.15566315789473681</v>
      </c>
      <c r="S408" s="197">
        <v>1074476404</v>
      </c>
      <c r="T408" s="303" t="s">
        <v>8201</v>
      </c>
      <c r="U408" s="194">
        <f t="shared" si="121"/>
        <v>15300</v>
      </c>
      <c r="W408" s="239">
        <v>15300</v>
      </c>
      <c r="X408" s="136">
        <f t="shared" si="126"/>
        <v>10938</v>
      </c>
      <c r="Y408" s="240">
        <f t="shared" si="127"/>
        <v>12954.545454545454</v>
      </c>
      <c r="Z408" s="142">
        <f t="shared" si="128"/>
        <v>7.7320261437908488E-2</v>
      </c>
      <c r="AA408" s="137">
        <f t="shared" si="129"/>
        <v>0.15566315789473681</v>
      </c>
      <c r="AB408" s="145">
        <v>1</v>
      </c>
      <c r="AC408" s="189">
        <f t="shared" si="136"/>
        <v>15000</v>
      </c>
      <c r="AD408" s="187">
        <f t="shared" si="137"/>
        <v>16483</v>
      </c>
      <c r="AE408" s="129">
        <f t="shared" si="130"/>
        <v>1483.47</v>
      </c>
      <c r="AF408" s="130">
        <f t="shared" si="131"/>
        <v>300.47000000000003</v>
      </c>
      <c r="AG408" s="131">
        <f t="shared" si="132"/>
        <v>1.8229084511314688E-2</v>
      </c>
      <c r="AH408" s="138">
        <f t="shared" si="133"/>
        <v>1183</v>
      </c>
      <c r="AI408" s="139">
        <f t="shared" si="134"/>
        <v>7.1770915488685319E-2</v>
      </c>
      <c r="AJ408" s="139">
        <f t="shared" si="135"/>
        <v>0.13743407338342212</v>
      </c>
      <c r="AL408" s="197">
        <v>2254519208060</v>
      </c>
      <c r="AM408" s="197">
        <v>4019238036060</v>
      </c>
      <c r="AN408" s="197" t="s">
        <v>152</v>
      </c>
      <c r="AO408" s="241" t="s">
        <v>1584</v>
      </c>
      <c r="AP408" s="242" t="s">
        <v>1150</v>
      </c>
      <c r="AQ408" s="242" t="s">
        <v>108</v>
      </c>
      <c r="AR408" s="242">
        <v>27300</v>
      </c>
      <c r="AS408" s="243">
        <f>VLOOKUP(B:B,[1]CONTINENTAL!$B:$K,8,0)</f>
        <v>10938</v>
      </c>
      <c r="AT408" s="243">
        <v>1050</v>
      </c>
      <c r="AU408" s="211" t="s">
        <v>3956</v>
      </c>
      <c r="AV408" s="197" t="s">
        <v>5919</v>
      </c>
      <c r="AW408" s="134" t="str">
        <f>IFERROR(VLOOKUP(AV:AV,Q商品!B:E,4,0),"")</f>
        <v>2023年製 ExtremeContact DWS06 PLUS 225/45ZR19 92W サマータイヤ 翌営業日発送</v>
      </c>
      <c r="AX408" s="134" t="str">
        <f>IFERROR(VLOOKUP(B:B,在庫!B:M,12,0),"")</f>
        <v>2023年製</v>
      </c>
      <c r="AY408" s="134">
        <f>VLOOKUP(B:B,在庫!B:K,10,0)</f>
        <v>1</v>
      </c>
      <c r="AZ408" s="244">
        <f>VLOOKUP(AL:AL,[1]CONTINENTAL!$B:$AH,32,0)</f>
        <v>605429993</v>
      </c>
      <c r="BA408" s="244">
        <f>VLOOKUP(AL:AL,[1]CONTINENTAL!$B:$AH,33,0)</f>
        <v>605430032</v>
      </c>
      <c r="BC408" s="11" t="s">
        <v>2055</v>
      </c>
    </row>
    <row r="409" spans="1:55" s="11" customFormat="1" ht="19.5" customHeight="1">
      <c r="A409" s="11">
        <f t="shared" si="122"/>
        <v>1</v>
      </c>
      <c r="B409" s="249">
        <f t="shared" si="123"/>
        <v>2254517208062</v>
      </c>
      <c r="C409" s="243">
        <f>VLOOKUP(B:B,[1]CONTINENTAL!$B:$K,9,0)</f>
        <v>17</v>
      </c>
      <c r="D409" s="11" t="s">
        <v>5342</v>
      </c>
      <c r="E409" s="11" t="s">
        <v>738</v>
      </c>
      <c r="F409" s="160" t="s">
        <v>7005</v>
      </c>
      <c r="G409" s="134"/>
      <c r="H409" s="132"/>
      <c r="I409" s="243">
        <f>VLOOKUP(B:B,[1]CONTINENTAL!$B:$K,10,0)</f>
        <v>141</v>
      </c>
      <c r="J409" s="132">
        <v>1429</v>
      </c>
      <c r="K409" s="133" t="s">
        <v>816</v>
      </c>
      <c r="L409" s="133">
        <v>10</v>
      </c>
      <c r="M409" s="135" t="s">
        <v>3998</v>
      </c>
      <c r="N409" s="236" t="s">
        <v>3972</v>
      </c>
      <c r="O409" s="236" t="s">
        <v>2015</v>
      </c>
      <c r="P409" s="237">
        <v>16599</v>
      </c>
      <c r="Q409" s="238">
        <f t="shared" si="124"/>
        <v>14612.727272727272</v>
      </c>
      <c r="R409" s="144">
        <f t="shared" si="125"/>
        <v>0.21855791962174936</v>
      </c>
      <c r="S409" s="197">
        <v>1074475984</v>
      </c>
      <c r="T409" s="303" t="s">
        <v>8202</v>
      </c>
      <c r="U409" s="194">
        <f t="shared" si="121"/>
        <v>16599</v>
      </c>
      <c r="W409" s="239">
        <v>16599</v>
      </c>
      <c r="X409" s="136">
        <f t="shared" si="126"/>
        <v>11419</v>
      </c>
      <c r="Y409" s="240">
        <f t="shared" si="127"/>
        <v>14612.727272727272</v>
      </c>
      <c r="Z409" s="142">
        <f t="shared" si="128"/>
        <v>7.7293812880294022E-2</v>
      </c>
      <c r="AA409" s="137">
        <f t="shared" si="129"/>
        <v>0.21855791962174936</v>
      </c>
      <c r="AB409" s="145">
        <v>1</v>
      </c>
      <c r="AC409" s="189">
        <f t="shared" si="136"/>
        <v>16273</v>
      </c>
      <c r="AD409" s="187">
        <f t="shared" si="137"/>
        <v>17882</v>
      </c>
      <c r="AE409" s="129">
        <f t="shared" si="130"/>
        <v>1609.3799999999999</v>
      </c>
      <c r="AF409" s="130">
        <f t="shared" si="131"/>
        <v>326.37999999999988</v>
      </c>
      <c r="AG409" s="131">
        <f t="shared" si="132"/>
        <v>1.8251873392237997E-2</v>
      </c>
      <c r="AH409" s="138">
        <f t="shared" si="133"/>
        <v>1283</v>
      </c>
      <c r="AI409" s="139">
        <f t="shared" si="134"/>
        <v>7.1748126607761989E-2</v>
      </c>
      <c r="AJ409" s="139">
        <f t="shared" si="135"/>
        <v>0.20030604622951137</v>
      </c>
      <c r="AL409" s="197">
        <v>2254517208062</v>
      </c>
      <c r="AM409" s="197">
        <v>4019238036046</v>
      </c>
      <c r="AN409" s="197" t="s">
        <v>152</v>
      </c>
      <c r="AO409" s="241" t="s">
        <v>1584</v>
      </c>
      <c r="AP409" s="242" t="s">
        <v>1589</v>
      </c>
      <c r="AQ409" s="242" t="s">
        <v>37</v>
      </c>
      <c r="AR409" s="242">
        <v>28500</v>
      </c>
      <c r="AS409" s="243">
        <f>VLOOKUP(B:B,[1]CONTINENTAL!$B:$K,8,0)</f>
        <v>11419</v>
      </c>
      <c r="AT409" s="243">
        <v>525</v>
      </c>
      <c r="AU409" s="211" t="s">
        <v>3956</v>
      </c>
      <c r="AV409" s="197" t="s">
        <v>5921</v>
      </c>
      <c r="AW409" s="134" t="str">
        <f>IFERROR(VLOOKUP(AV:AV,Q商品!B:E,4,0),"")</f>
        <v>2022年製 ExtremeContact DWS06 PLUS 225/45ZR17 91W サマータイヤ 翌営業日発送</v>
      </c>
      <c r="AX409" s="134" t="str">
        <f>IFERROR(VLOOKUP(B:B,在庫!B:M,12,0),"")</f>
        <v>2022年製</v>
      </c>
      <c r="AY409" s="134">
        <f>VLOOKUP(B:B,在庫!B:K,10,0)</f>
        <v>1</v>
      </c>
      <c r="AZ409" s="244">
        <f>VLOOKUP(AL:AL,[1]CONTINENTAL!$B:$AH,32,0)</f>
        <v>605430006</v>
      </c>
      <c r="BA409" s="244">
        <f>VLOOKUP(AL:AL,[1]CONTINENTAL!$B:$AH,33,0)</f>
        <v>605430045</v>
      </c>
      <c r="BC409" s="11" t="s">
        <v>2055</v>
      </c>
    </row>
    <row r="410" spans="1:55" s="11" customFormat="1" ht="19.5" customHeight="1">
      <c r="A410" s="11">
        <f t="shared" si="122"/>
        <v>1</v>
      </c>
      <c r="B410" s="249">
        <f t="shared" si="123"/>
        <v>2254518208061</v>
      </c>
      <c r="C410" s="243">
        <f>VLOOKUP(B:B,[1]CONTINENTAL!$B:$K,9,0)</f>
        <v>37</v>
      </c>
      <c r="D410" s="11" t="s">
        <v>5342</v>
      </c>
      <c r="E410" s="11" t="s">
        <v>739</v>
      </c>
      <c r="F410" s="160" t="s">
        <v>7006</v>
      </c>
      <c r="G410" s="134"/>
      <c r="H410" s="132"/>
      <c r="I410" s="243">
        <f>VLOOKUP(B:B,[1]CONTINENTAL!$B:$K,10,0)</f>
        <v>0</v>
      </c>
      <c r="J410" s="132"/>
      <c r="K410" s="133" t="s">
        <v>816</v>
      </c>
      <c r="L410" s="133">
        <v>11</v>
      </c>
      <c r="M410" s="135" t="s">
        <v>3998</v>
      </c>
      <c r="N410" s="236" t="s">
        <v>3973</v>
      </c>
      <c r="O410" s="236" t="s">
        <v>2015</v>
      </c>
      <c r="P410" s="237">
        <v>14995</v>
      </c>
      <c r="Q410" s="238">
        <f t="shared" si="124"/>
        <v>12677.272727272726</v>
      </c>
      <c r="R410" s="144">
        <f t="shared" si="125"/>
        <v>0.14981713875941191</v>
      </c>
      <c r="S410" s="197">
        <v>1074476158</v>
      </c>
      <c r="T410" s="303" t="s">
        <v>8203</v>
      </c>
      <c r="U410" s="194">
        <f t="shared" si="121"/>
        <v>14995</v>
      </c>
      <c r="W410" s="239">
        <v>14995</v>
      </c>
      <c r="X410" s="136">
        <f t="shared" si="126"/>
        <v>10778</v>
      </c>
      <c r="Y410" s="240">
        <f t="shared" si="127"/>
        <v>12677.272727272726</v>
      </c>
      <c r="Z410" s="142">
        <f t="shared" si="128"/>
        <v>7.7225741913971246E-2</v>
      </c>
      <c r="AA410" s="137">
        <f t="shared" si="129"/>
        <v>0.14981713875941191</v>
      </c>
      <c r="AB410" s="145"/>
      <c r="AC410" s="189">
        <f t="shared" si="136"/>
        <v>14700</v>
      </c>
      <c r="AD410" s="187">
        <f t="shared" si="137"/>
        <v>16153</v>
      </c>
      <c r="AE410" s="129">
        <f t="shared" si="130"/>
        <v>1453.77</v>
      </c>
      <c r="AF410" s="130">
        <f t="shared" si="131"/>
        <v>295.77</v>
      </c>
      <c r="AG410" s="131">
        <f t="shared" si="132"/>
        <v>1.8310530551600319E-2</v>
      </c>
      <c r="AH410" s="138">
        <f t="shared" si="133"/>
        <v>1158</v>
      </c>
      <c r="AI410" s="139">
        <f t="shared" si="134"/>
        <v>7.1689469448399684E-2</v>
      </c>
      <c r="AJ410" s="139">
        <f t="shared" si="135"/>
        <v>0.1315066082078116</v>
      </c>
      <c r="AL410" s="197">
        <v>2254518208061</v>
      </c>
      <c r="AM410" s="197">
        <v>4019238036053</v>
      </c>
      <c r="AN410" s="197" t="s">
        <v>152</v>
      </c>
      <c r="AO410" s="241" t="s">
        <v>1584</v>
      </c>
      <c r="AP410" s="242" t="s">
        <v>1597</v>
      </c>
      <c r="AQ410" s="242" t="s">
        <v>40</v>
      </c>
      <c r="AR410" s="242">
        <v>26900</v>
      </c>
      <c r="AS410" s="243">
        <v>10778</v>
      </c>
      <c r="AT410" s="243">
        <v>1050</v>
      </c>
      <c r="AU410" s="211" t="s">
        <v>3956</v>
      </c>
      <c r="AV410" s="197" t="s">
        <v>5923</v>
      </c>
      <c r="AW410" s="134" t="str">
        <f>IFERROR(VLOOKUP(AV:AV,Q商品!B:E,4,0),"")</f>
        <v>2022年製 ExtremeContact DWS06 PLUS 225/45ZR18 91Y サマータイヤ 翌営業日発送</v>
      </c>
      <c r="AX410" s="134" t="str">
        <f>IFERROR(VLOOKUP(B:B,在庫!B:M,12,0),"")</f>
        <v/>
      </c>
      <c r="AY410" s="134" t="e">
        <f>VLOOKUP(B:B,在庫!B:K,10,0)</f>
        <v>#N/A</v>
      </c>
      <c r="AZ410" s="244">
        <v>605429979</v>
      </c>
      <c r="BA410" s="244">
        <v>605430018</v>
      </c>
      <c r="BC410" s="11" t="s">
        <v>2055</v>
      </c>
    </row>
    <row r="411" spans="1:55" s="11" customFormat="1" ht="19.5" customHeight="1">
      <c r="A411" s="11">
        <f t="shared" si="122"/>
        <v>1</v>
      </c>
      <c r="B411" s="249">
        <f t="shared" si="123"/>
        <v>2255018208063</v>
      </c>
      <c r="C411" s="243">
        <f>VLOOKUP(B:B,[1]CONTINENTAL!$B:$K,9,0)</f>
        <v>29</v>
      </c>
      <c r="D411" s="11" t="s">
        <v>5342</v>
      </c>
      <c r="E411" s="11" t="s">
        <v>740</v>
      </c>
      <c r="F411" s="160" t="s">
        <v>7007</v>
      </c>
      <c r="G411" s="134"/>
      <c r="H411" s="132"/>
      <c r="I411" s="243">
        <f>VLOOKUP(B:B,[1]CONTINENTAL!$B:$K,10,0)</f>
        <v>63</v>
      </c>
      <c r="J411" s="132">
        <v>2207</v>
      </c>
      <c r="K411" s="133" t="s">
        <v>816</v>
      </c>
      <c r="L411" s="133">
        <v>12</v>
      </c>
      <c r="M411" s="135" t="s">
        <v>3998</v>
      </c>
      <c r="N411" s="236" t="s">
        <v>3974</v>
      </c>
      <c r="O411" s="236" t="s">
        <v>2015</v>
      </c>
      <c r="P411" s="237">
        <v>16399</v>
      </c>
      <c r="Q411" s="238">
        <f t="shared" si="124"/>
        <v>13953.636363636362</v>
      </c>
      <c r="R411" s="144">
        <f t="shared" si="125"/>
        <v>0.19311355788650716</v>
      </c>
      <c r="S411" s="197">
        <v>1074476321</v>
      </c>
      <c r="T411" s="303" t="s">
        <v>8204</v>
      </c>
      <c r="U411" s="194">
        <f t="shared" si="121"/>
        <v>16399</v>
      </c>
      <c r="W411" s="239">
        <v>16399</v>
      </c>
      <c r="X411" s="136">
        <f t="shared" si="126"/>
        <v>11259</v>
      </c>
      <c r="Y411" s="240">
        <f t="shared" si="127"/>
        <v>13953.636363636362</v>
      </c>
      <c r="Z411" s="142">
        <f t="shared" si="128"/>
        <v>7.7321787913897211E-2</v>
      </c>
      <c r="AA411" s="137">
        <f t="shared" si="129"/>
        <v>0.19311355788650716</v>
      </c>
      <c r="AB411" s="145">
        <v>1</v>
      </c>
      <c r="AC411" s="189">
        <f t="shared" si="136"/>
        <v>16077</v>
      </c>
      <c r="AD411" s="187">
        <f t="shared" si="137"/>
        <v>17667</v>
      </c>
      <c r="AE411" s="129">
        <f t="shared" si="130"/>
        <v>1590.03</v>
      </c>
      <c r="AF411" s="130">
        <f t="shared" si="131"/>
        <v>322.02999999999997</v>
      </c>
      <c r="AG411" s="131">
        <f t="shared" si="132"/>
        <v>1.8227769287371933E-2</v>
      </c>
      <c r="AH411" s="138">
        <f t="shared" si="133"/>
        <v>1268</v>
      </c>
      <c r="AI411" s="139">
        <f t="shared" si="134"/>
        <v>7.177223071262806E-2</v>
      </c>
      <c r="AJ411" s="139">
        <f t="shared" si="135"/>
        <v>0.17488578859913523</v>
      </c>
      <c r="AL411" s="197">
        <v>2255018208063</v>
      </c>
      <c r="AM411" s="197">
        <v>4019238036091</v>
      </c>
      <c r="AN411" s="197" t="s">
        <v>152</v>
      </c>
      <c r="AO411" s="241" t="s">
        <v>1584</v>
      </c>
      <c r="AP411" s="242" t="s">
        <v>1590</v>
      </c>
      <c r="AQ411" s="242" t="s">
        <v>80</v>
      </c>
      <c r="AR411" s="242">
        <v>28100</v>
      </c>
      <c r="AS411" s="243">
        <f>VLOOKUP(B:B,[1]CONTINENTAL!$B:$K,8,0)</f>
        <v>11259</v>
      </c>
      <c r="AT411" s="243">
        <v>1050</v>
      </c>
      <c r="AU411" s="211" t="s">
        <v>3956</v>
      </c>
      <c r="AV411" s="197" t="s">
        <v>5925</v>
      </c>
      <c r="AW411" s="134" t="str">
        <f>IFERROR(VLOOKUP(AV:AV,Q商品!B:E,4,0),"")</f>
        <v>2022年製以降 ExtremeContact DWS06 PLUS 225/50ZR18 95W サマータイヤ 翌営業日発送</v>
      </c>
      <c r="AX411" s="134" t="str">
        <f>IFERROR(VLOOKUP(B:B,在庫!B:M,12,0),"")</f>
        <v>2023年製</v>
      </c>
      <c r="AY411" s="134">
        <f>VLOOKUP(B:B,在庫!B:K,10,0)</f>
        <v>1</v>
      </c>
      <c r="AZ411" s="244">
        <f>VLOOKUP(AL:AL,[1]CONTINENTAL!$B:$AH,32,0)</f>
        <v>605429980</v>
      </c>
      <c r="BA411" s="244">
        <f>VLOOKUP(AL:AL,[1]CONTINENTAL!$B:$AH,33,0)</f>
        <v>605430019</v>
      </c>
      <c r="BC411" s="11" t="s">
        <v>2055</v>
      </c>
    </row>
    <row r="412" spans="1:55" s="11" customFormat="1" ht="19.5" customHeight="1">
      <c r="A412" s="11">
        <f t="shared" si="122"/>
        <v>1</v>
      </c>
      <c r="B412" s="249">
        <f t="shared" si="123"/>
        <v>2353519208060</v>
      </c>
      <c r="C412" s="243">
        <f>VLOOKUP(B:B,[1]CONTINENTAL!$B:$K,9,0)</f>
        <v>2</v>
      </c>
      <c r="D412" s="11" t="s">
        <v>5342</v>
      </c>
      <c r="E412" s="11" t="s">
        <v>741</v>
      </c>
      <c r="F412" s="322" t="s">
        <v>8472</v>
      </c>
      <c r="G412" s="134"/>
      <c r="H412" s="132"/>
      <c r="I412" s="243">
        <f>VLOOKUP(B:B,[1]CONTINENTAL!$B:$K,10,0)</f>
        <v>2</v>
      </c>
      <c r="J412" s="132"/>
      <c r="K412" s="133" t="s">
        <v>816</v>
      </c>
      <c r="L412" s="133">
        <v>13</v>
      </c>
      <c r="M412" s="135"/>
      <c r="N412" s="236"/>
      <c r="O412" s="236"/>
      <c r="P412" s="237"/>
      <c r="Q412" s="238">
        <f t="shared" si="124"/>
        <v>-954.5454545454545</v>
      </c>
      <c r="R412" s="144">
        <f t="shared" si="125"/>
        <v>13.046571428571429</v>
      </c>
      <c r="S412" s="197">
        <v>1074476319</v>
      </c>
      <c r="T412" s="305" t="s">
        <v>8205</v>
      </c>
      <c r="U412" s="194">
        <f t="shared" si="121"/>
        <v>16600</v>
      </c>
      <c r="W412" s="239">
        <v>16600</v>
      </c>
      <c r="X412" s="136">
        <f t="shared" si="126"/>
        <v>11499</v>
      </c>
      <c r="Y412" s="240">
        <f t="shared" si="127"/>
        <v>14136.363636363636</v>
      </c>
      <c r="Z412" s="142" t="str">
        <f t="shared" si="128"/>
        <v/>
      </c>
      <c r="AA412" s="137">
        <f t="shared" si="129"/>
        <v>0.18656591639871381</v>
      </c>
      <c r="AB412" s="145"/>
      <c r="AC412" s="189">
        <f t="shared" si="136"/>
        <v>16274</v>
      </c>
      <c r="AD412" s="187">
        <f t="shared" si="137"/>
        <v>17883</v>
      </c>
      <c r="AE412" s="129">
        <f t="shared" si="130"/>
        <v>1609.47</v>
      </c>
      <c r="AF412" s="130">
        <f t="shared" si="131"/>
        <v>326.47000000000003</v>
      </c>
      <c r="AG412" s="131">
        <f t="shared" si="132"/>
        <v>1.8255885477828106E-2</v>
      </c>
      <c r="AH412" s="138">
        <f t="shared" si="133"/>
        <v>1283</v>
      </c>
      <c r="AI412" s="139">
        <f t="shared" si="134"/>
        <v>7.1744114522171901E-2</v>
      </c>
      <c r="AJ412" s="139">
        <f t="shared" si="135"/>
        <v>0.1683100309208857</v>
      </c>
      <c r="AL412" s="197">
        <v>2353519208060</v>
      </c>
      <c r="AM412" s="197">
        <v>4019238036121</v>
      </c>
      <c r="AN412" s="197" t="s">
        <v>152</v>
      </c>
      <c r="AO412" s="241" t="s">
        <v>1584</v>
      </c>
      <c r="AP412" s="242" t="s">
        <v>1606</v>
      </c>
      <c r="AQ412" s="242" t="s">
        <v>125</v>
      </c>
      <c r="AR412" s="242">
        <v>28700</v>
      </c>
      <c r="AS412" s="243">
        <v>11499</v>
      </c>
      <c r="AT412" s="243">
        <v>1050</v>
      </c>
      <c r="AU412" s="211" t="s">
        <v>3956</v>
      </c>
      <c r="AV412" s="197" t="s">
        <v>5477</v>
      </c>
      <c r="AW412" s="134" t="str">
        <f>IFERROR(VLOOKUP(AV:AV,Q商品!B:E,4,0),"")</f>
        <v>2022年製 ExtremeContact DWS06 PLUS 235/35ZR19 91Y XL サマータイヤ 翌営業日発送</v>
      </c>
      <c r="AX412" s="134" t="str">
        <f>IFERROR(VLOOKUP(B:B,在庫!B:M,12,0),"")</f>
        <v>2022年製</v>
      </c>
      <c r="AY412" s="134">
        <f>VLOOKUP(B:B,在庫!B:K,10,0)</f>
        <v>1</v>
      </c>
      <c r="AZ412" s="244">
        <v>605429995</v>
      </c>
      <c r="BA412" s="244">
        <v>605430034</v>
      </c>
      <c r="BC412" s="11" t="s">
        <v>2055</v>
      </c>
    </row>
    <row r="413" spans="1:55" s="11" customFormat="1" ht="19.5" customHeight="1">
      <c r="A413" s="11">
        <f t="shared" si="122"/>
        <v>1</v>
      </c>
      <c r="B413" s="249">
        <f t="shared" si="123"/>
        <v>2354019208062</v>
      </c>
      <c r="C413" s="243">
        <f>VLOOKUP(B:B,[1]CONTINENTAL!$B:$K,9,0)</f>
        <v>0</v>
      </c>
      <c r="D413" s="11" t="s">
        <v>5342</v>
      </c>
      <c r="E413" s="11" t="s">
        <v>743</v>
      </c>
      <c r="F413" s="322" t="s">
        <v>8474</v>
      </c>
      <c r="G413" s="134"/>
      <c r="H413" s="132"/>
      <c r="I413" s="243">
        <f>VLOOKUP(B:B,[1]CONTINENTAL!$B:$K,10,0)</f>
        <v>1</v>
      </c>
      <c r="J413" s="132"/>
      <c r="K413" s="133" t="s">
        <v>816</v>
      </c>
      <c r="L413" s="133">
        <v>15</v>
      </c>
      <c r="M413" s="135"/>
      <c r="N413" s="236"/>
      <c r="O413" s="236"/>
      <c r="P413" s="237"/>
      <c r="Q413" s="238">
        <f t="shared" si="124"/>
        <v>-954.5454545454545</v>
      </c>
      <c r="R413" s="144">
        <f t="shared" si="125"/>
        <v>14.510095238095237</v>
      </c>
      <c r="S413" s="197">
        <v>1074476153</v>
      </c>
      <c r="T413" s="303" t="s">
        <v>8207</v>
      </c>
      <c r="U413" s="194">
        <f t="shared" si="121"/>
        <v>18000</v>
      </c>
      <c r="W413" s="239">
        <v>18000</v>
      </c>
      <c r="X413" s="136">
        <f t="shared" si="126"/>
        <v>12896</v>
      </c>
      <c r="Y413" s="240">
        <f t="shared" si="127"/>
        <v>15409.090909090908</v>
      </c>
      <c r="Z413" s="142" t="str">
        <f t="shared" si="128"/>
        <v/>
      </c>
      <c r="AA413" s="137">
        <f t="shared" si="129"/>
        <v>0.16309144542772855</v>
      </c>
      <c r="AB413" s="145"/>
      <c r="AC413" s="189">
        <f t="shared" si="136"/>
        <v>17647</v>
      </c>
      <c r="AD413" s="187">
        <f t="shared" si="137"/>
        <v>19392</v>
      </c>
      <c r="AE413" s="129">
        <f t="shared" si="130"/>
        <v>1745.28</v>
      </c>
      <c r="AF413" s="130">
        <f t="shared" si="131"/>
        <v>353.28</v>
      </c>
      <c r="AG413" s="131">
        <f t="shared" si="132"/>
        <v>1.8217821782178217E-2</v>
      </c>
      <c r="AH413" s="138">
        <f t="shared" si="133"/>
        <v>1392</v>
      </c>
      <c r="AI413" s="139">
        <f t="shared" si="134"/>
        <v>7.1782178217821777E-2</v>
      </c>
      <c r="AJ413" s="139">
        <f t="shared" si="135"/>
        <v>0.14487362364555034</v>
      </c>
      <c r="AL413" s="197">
        <v>2354019208062</v>
      </c>
      <c r="AM413" s="197">
        <v>4019238036145</v>
      </c>
      <c r="AN413" s="197" t="s">
        <v>152</v>
      </c>
      <c r="AO413" s="241" t="s">
        <v>1584</v>
      </c>
      <c r="AP413" s="242" t="s">
        <v>1610</v>
      </c>
      <c r="AQ413" s="242" t="s">
        <v>101</v>
      </c>
      <c r="AR413" s="242">
        <v>32200</v>
      </c>
      <c r="AS413" s="243">
        <v>12896</v>
      </c>
      <c r="AT413" s="243">
        <v>1050</v>
      </c>
      <c r="AU413" s="211" t="s">
        <v>3956</v>
      </c>
      <c r="AV413" s="197" t="s">
        <v>5479</v>
      </c>
      <c r="AW413" s="134" t="str">
        <f>IFERROR(VLOOKUP(AV:AV,Q商品!B:E,4,0),"")</f>
        <v>2023年製 ExtremeContact DWS06 PLUS 235/40ZR19 96W XL サマータイヤ 翌営業日発送</v>
      </c>
      <c r="AX413" s="134" t="str">
        <f>IFERROR(VLOOKUP(B:B,在庫!B:M,12,0),"")</f>
        <v>2023年製</v>
      </c>
      <c r="AY413" s="134">
        <f>VLOOKUP(B:B,在庫!B:K,10,0)</f>
        <v>1</v>
      </c>
      <c r="AZ413" s="244">
        <v>605429998</v>
      </c>
      <c r="BA413" s="244">
        <v>605430037</v>
      </c>
      <c r="BC413" s="11" t="s">
        <v>2055</v>
      </c>
    </row>
    <row r="414" spans="1:55" s="11" customFormat="1" ht="19.5" customHeight="1">
      <c r="A414" s="11">
        <f t="shared" si="122"/>
        <v>1</v>
      </c>
      <c r="B414" s="249">
        <f t="shared" si="123"/>
        <v>2354518208068</v>
      </c>
      <c r="C414" s="243">
        <f>VLOOKUP(B:B,[1]CONTINENTAL!$B:$K,9,0)</f>
        <v>18</v>
      </c>
      <c r="D414" s="11" t="s">
        <v>5342</v>
      </c>
      <c r="E414" s="11" t="s">
        <v>744</v>
      </c>
      <c r="F414" s="160" t="s">
        <v>7008</v>
      </c>
      <c r="G414" s="134"/>
      <c r="H414" s="132"/>
      <c r="I414" s="243">
        <f>VLOOKUP(B:B,[1]CONTINENTAL!$B:$K,10,0)</f>
        <v>20</v>
      </c>
      <c r="J414" s="132">
        <v>2207</v>
      </c>
      <c r="K414" s="133" t="s">
        <v>816</v>
      </c>
      <c r="L414" s="133">
        <v>16</v>
      </c>
      <c r="M414" s="135" t="s">
        <v>3998</v>
      </c>
      <c r="N414" s="236" t="s">
        <v>3470</v>
      </c>
      <c r="O414" s="236" t="s">
        <v>2015</v>
      </c>
      <c r="P414" s="237">
        <v>18500</v>
      </c>
      <c r="Q414" s="238">
        <f t="shared" si="124"/>
        <v>15863.636363636362</v>
      </c>
      <c r="R414" s="144">
        <f t="shared" si="125"/>
        <v>0.15397707736389676</v>
      </c>
      <c r="S414" s="197">
        <v>1074475983</v>
      </c>
      <c r="T414" s="303" t="s">
        <v>8208</v>
      </c>
      <c r="U414" s="194">
        <f t="shared" si="121"/>
        <v>18500</v>
      </c>
      <c r="W414" s="239">
        <v>18500</v>
      </c>
      <c r="X414" s="136">
        <f t="shared" si="126"/>
        <v>13421</v>
      </c>
      <c r="Y414" s="240">
        <f t="shared" si="127"/>
        <v>15863.636363636362</v>
      </c>
      <c r="Z414" s="142">
        <f t="shared" si="128"/>
        <v>7.7297297297297396E-2</v>
      </c>
      <c r="AA414" s="137">
        <f t="shared" si="129"/>
        <v>0.15397707736389676</v>
      </c>
      <c r="AB414" s="145">
        <v>1</v>
      </c>
      <c r="AC414" s="189">
        <f t="shared" si="136"/>
        <v>18137</v>
      </c>
      <c r="AD414" s="187">
        <f t="shared" si="137"/>
        <v>19930</v>
      </c>
      <c r="AE414" s="129">
        <f t="shared" si="130"/>
        <v>1793.7</v>
      </c>
      <c r="AF414" s="130">
        <f t="shared" si="131"/>
        <v>363.70000000000005</v>
      </c>
      <c r="AG414" s="131">
        <f t="shared" si="132"/>
        <v>1.8248871048670349E-2</v>
      </c>
      <c r="AH414" s="138">
        <f t="shared" si="133"/>
        <v>1430</v>
      </c>
      <c r="AI414" s="139">
        <f t="shared" si="134"/>
        <v>7.1751128951329651E-2</v>
      </c>
      <c r="AJ414" s="139">
        <f t="shared" si="135"/>
        <v>0.13572820631522642</v>
      </c>
      <c r="AL414" s="197">
        <v>2354518208068</v>
      </c>
      <c r="AM414" s="197">
        <v>4019238036169</v>
      </c>
      <c r="AN414" s="197" t="s">
        <v>152</v>
      </c>
      <c r="AO414" s="241" t="s">
        <v>1584</v>
      </c>
      <c r="AP414" s="242" t="s">
        <v>1591</v>
      </c>
      <c r="AQ414" s="242" t="s">
        <v>69</v>
      </c>
      <c r="AR414" s="242">
        <v>33500</v>
      </c>
      <c r="AS414" s="243">
        <f>VLOOKUP(B:B,[1]CONTINENTAL!$B:$K,8,0)</f>
        <v>13421</v>
      </c>
      <c r="AT414" s="243">
        <v>1050</v>
      </c>
      <c r="AU414" s="211" t="s">
        <v>3956</v>
      </c>
      <c r="AV414" s="197" t="s">
        <v>5927</v>
      </c>
      <c r="AW414" s="134" t="str">
        <f>IFERROR(VLOOKUP(AV:AV,Q商品!B:E,4,0),"")</f>
        <v>2022年製 ExtremeContact DWS06 PLUS 235/45ZR18 98Y XL サマータイヤ 翌営業日発送</v>
      </c>
      <c r="AX414" s="134" t="str">
        <f>IFERROR(VLOOKUP(B:B,在庫!B:M,12,0),"")</f>
        <v>2022年製</v>
      </c>
      <c r="AY414" s="134">
        <f>VLOOKUP(B:B,在庫!B:K,10,0)</f>
        <v>1</v>
      </c>
      <c r="AZ414" s="244">
        <f>VLOOKUP(AL:AL,[1]CONTINENTAL!$B:$AH,32,0)</f>
        <v>605430014</v>
      </c>
      <c r="BA414" s="244">
        <f>VLOOKUP(AL:AL,[1]CONTINENTAL!$B:$AH,33,0)</f>
        <v>605430053</v>
      </c>
      <c r="BC414" s="11" t="s">
        <v>2055</v>
      </c>
    </row>
    <row r="415" spans="1:55" s="11" customFormat="1" ht="19.5" customHeight="1">
      <c r="A415" s="11">
        <f t="shared" si="122"/>
        <v>1</v>
      </c>
      <c r="B415" s="249">
        <f t="shared" si="123"/>
        <v>2355018208060</v>
      </c>
      <c r="C415" s="243">
        <f>VLOOKUP(B:B,[1]CONTINENTAL!$B:$K,9,0)</f>
        <v>9</v>
      </c>
      <c r="D415" s="11" t="s">
        <v>5342</v>
      </c>
      <c r="E415" s="11" t="s">
        <v>745</v>
      </c>
      <c r="F415" s="160" t="s">
        <v>7009</v>
      </c>
      <c r="G415" s="134"/>
      <c r="H415" s="132"/>
      <c r="I415" s="243">
        <f>VLOOKUP(B:B,[1]CONTINENTAL!$B:$K,10,0)</f>
        <v>103</v>
      </c>
      <c r="J415" s="132">
        <v>1004</v>
      </c>
      <c r="K415" s="133" t="s">
        <v>816</v>
      </c>
      <c r="L415" s="133">
        <v>17</v>
      </c>
      <c r="M415" s="135" t="s">
        <v>2385</v>
      </c>
      <c r="N415" s="236" t="s">
        <v>3975</v>
      </c>
      <c r="O415" s="236" t="s">
        <v>2015</v>
      </c>
      <c r="P415" s="237">
        <v>16490</v>
      </c>
      <c r="Q415" s="238">
        <f t="shared" si="124"/>
        <v>14036.363636363636</v>
      </c>
      <c r="R415" s="144">
        <f t="shared" si="125"/>
        <v>0.16965673575129531</v>
      </c>
      <c r="S415" s="197">
        <v>1074476407</v>
      </c>
      <c r="T415" s="303" t="s">
        <v>8209</v>
      </c>
      <c r="U415" s="194">
        <f t="shared" si="121"/>
        <v>16490</v>
      </c>
      <c r="W415" s="239">
        <v>16490</v>
      </c>
      <c r="X415" s="136">
        <f t="shared" si="126"/>
        <v>11655</v>
      </c>
      <c r="Y415" s="240">
        <f t="shared" si="127"/>
        <v>14036.363636363636</v>
      </c>
      <c r="Z415" s="142">
        <f t="shared" si="128"/>
        <v>7.7258944815039365E-2</v>
      </c>
      <c r="AA415" s="137">
        <f t="shared" si="129"/>
        <v>0.16965673575129531</v>
      </c>
      <c r="AB415" s="145" t="s">
        <v>8643</v>
      </c>
      <c r="AC415" s="189">
        <f t="shared" si="136"/>
        <v>16166</v>
      </c>
      <c r="AD415" s="187">
        <f t="shared" si="137"/>
        <v>17764</v>
      </c>
      <c r="AE415" s="129">
        <f t="shared" si="130"/>
        <v>1598.76</v>
      </c>
      <c r="AF415" s="130">
        <f t="shared" si="131"/>
        <v>324.76</v>
      </c>
      <c r="AG415" s="131">
        <f t="shared" si="132"/>
        <v>1.8281918486827291E-2</v>
      </c>
      <c r="AH415" s="138">
        <f t="shared" si="133"/>
        <v>1274</v>
      </c>
      <c r="AI415" s="139">
        <f t="shared" si="134"/>
        <v>7.1718081513172716E-2</v>
      </c>
      <c r="AJ415" s="139">
        <f t="shared" si="135"/>
        <v>0.15137481726446803</v>
      </c>
      <c r="AL415" s="197">
        <v>2355018208060</v>
      </c>
      <c r="AM415" s="197">
        <v>4019238036183</v>
      </c>
      <c r="AN415" s="197" t="s">
        <v>152</v>
      </c>
      <c r="AO415" s="241" t="s">
        <v>1220</v>
      </c>
      <c r="AP415" s="242" t="s">
        <v>1601</v>
      </c>
      <c r="AQ415" s="242" t="s">
        <v>54</v>
      </c>
      <c r="AR415" s="242">
        <v>25900</v>
      </c>
      <c r="AS415" s="243">
        <f>VLOOKUP(B:B,[1]CONTINENTAL!$B:$K,8,0)</f>
        <v>11655</v>
      </c>
      <c r="AT415" s="243">
        <v>1050</v>
      </c>
      <c r="AU415" s="211" t="s">
        <v>3956</v>
      </c>
      <c r="AV415" s="197" t="s">
        <v>5929</v>
      </c>
      <c r="AW415" s="134" t="str">
        <f>IFERROR(VLOOKUP(AV:AV,Q商品!B:E,4,0),"")</f>
        <v>2022年製 ExtremeContact DWS06 PLUS 235/50ZR18 97W サマータイヤ 翌営業日発送</v>
      </c>
      <c r="AX415" s="134" t="str">
        <f>IFERROR(VLOOKUP(B:B,在庫!B:M,12,0),"")</f>
        <v>2022年製</v>
      </c>
      <c r="AY415" s="134">
        <f>VLOOKUP(B:B,在庫!B:K,10,0)</f>
        <v>1</v>
      </c>
      <c r="AZ415" s="244">
        <f>VLOOKUP(AL:AL,[1]CONTINENTAL!$B:$AH,32,0)</f>
        <v>605430006</v>
      </c>
      <c r="BA415" s="244">
        <f>VLOOKUP(AL:AL,[1]CONTINENTAL!$B:$AH,33,0)</f>
        <v>605430045</v>
      </c>
      <c r="BC415" s="11" t="s">
        <v>2055</v>
      </c>
    </row>
    <row r="416" spans="1:55" s="11" customFormat="1" ht="19.5" customHeight="1">
      <c r="A416" s="11">
        <f t="shared" si="122"/>
        <v>1</v>
      </c>
      <c r="B416" s="249">
        <f t="shared" si="123"/>
        <v>2356018208067</v>
      </c>
      <c r="C416" s="243">
        <f>VLOOKUP(B:B,[1]CONTINENTAL!$B:$K,9,0)</f>
        <v>0</v>
      </c>
      <c r="D416" s="11" t="s">
        <v>5342</v>
      </c>
      <c r="E416" s="11" t="s">
        <v>746</v>
      </c>
      <c r="F416" s="310" t="s">
        <v>7010</v>
      </c>
      <c r="G416" s="134"/>
      <c r="H416" s="132"/>
      <c r="I416" s="243">
        <f>VLOOKUP(B:B,[1]CONTINENTAL!$B:$K,10,0)</f>
        <v>3</v>
      </c>
      <c r="J416" s="132" t="s">
        <v>12</v>
      </c>
      <c r="K416" s="133" t="s">
        <v>816</v>
      </c>
      <c r="L416" s="133">
        <v>18</v>
      </c>
      <c r="M416" s="135" t="s">
        <v>3998</v>
      </c>
      <c r="N416" s="236" t="s">
        <v>7023</v>
      </c>
      <c r="O416" s="236" t="s">
        <v>2015</v>
      </c>
      <c r="P416" s="237">
        <v>19200</v>
      </c>
      <c r="Q416" s="238">
        <f t="shared" si="124"/>
        <v>16500</v>
      </c>
      <c r="R416" s="144">
        <f t="shared" si="125"/>
        <v>0.15745454545454546</v>
      </c>
      <c r="S416" s="197">
        <v>1074475981</v>
      </c>
      <c r="T416" s="303" t="s">
        <v>8210</v>
      </c>
      <c r="U416" s="194">
        <f t="shared" si="121"/>
        <v>19200</v>
      </c>
      <c r="W416" s="239">
        <v>19200</v>
      </c>
      <c r="X416" s="136">
        <f t="shared" si="126"/>
        <v>13902</v>
      </c>
      <c r="Y416" s="240">
        <f t="shared" si="127"/>
        <v>16500</v>
      </c>
      <c r="Z416" s="142">
        <f t="shared" si="128"/>
        <v>7.7291666666666758E-2</v>
      </c>
      <c r="AA416" s="137">
        <f t="shared" si="129"/>
        <v>0.15745454545454546</v>
      </c>
      <c r="AB416" s="145"/>
      <c r="AC416" s="189">
        <f t="shared" si="136"/>
        <v>18823</v>
      </c>
      <c r="AD416" s="187">
        <f t="shared" si="137"/>
        <v>20684</v>
      </c>
      <c r="AE416" s="129">
        <f t="shared" si="130"/>
        <v>1861.56</v>
      </c>
      <c r="AF416" s="130">
        <f t="shared" si="131"/>
        <v>377.55999999999995</v>
      </c>
      <c r="AG416" s="131">
        <f t="shared" si="132"/>
        <v>1.8253722684200346E-2</v>
      </c>
      <c r="AH416" s="138">
        <f t="shared" si="133"/>
        <v>1484</v>
      </c>
      <c r="AI416" s="139">
        <f t="shared" si="134"/>
        <v>7.1746277315799648E-2</v>
      </c>
      <c r="AJ416" s="139">
        <f t="shared" si="135"/>
        <v>0.13920082277034512</v>
      </c>
      <c r="AL416" s="197">
        <v>2356018208067</v>
      </c>
      <c r="AM416" s="197">
        <v>4019238036220</v>
      </c>
      <c r="AN416" s="197" t="s">
        <v>152</v>
      </c>
      <c r="AO416" s="241" t="s">
        <v>1584</v>
      </c>
      <c r="AP416" s="242" t="s">
        <v>1604</v>
      </c>
      <c r="AQ416" s="242" t="s">
        <v>76</v>
      </c>
      <c r="AR416" s="242">
        <v>34700</v>
      </c>
      <c r="AS416" s="243">
        <v>13902</v>
      </c>
      <c r="AT416" s="243">
        <v>1050</v>
      </c>
      <c r="AU416" s="211" t="s">
        <v>3956</v>
      </c>
      <c r="AV416" s="197" t="s">
        <v>5931</v>
      </c>
      <c r="AW416" s="134" t="str">
        <f>IFERROR(VLOOKUP(AV:AV,Q商品!B:E,4,0),"")</f>
        <v>2022年製 ExtremeContact DWS06 PLUS 235/60ZR18 107W XL サマータイヤ 翌営業日発送</v>
      </c>
      <c r="AX416" s="134" t="str">
        <f>IFERROR(VLOOKUP(B:B,在庫!B:M,12,0),"")</f>
        <v>2022年製</v>
      </c>
      <c r="AY416" s="134">
        <f>VLOOKUP(B:B,在庫!B:K,10,0)</f>
        <v>1</v>
      </c>
      <c r="AZ416" s="244">
        <v>605429989</v>
      </c>
      <c r="BA416" s="244">
        <v>605430028</v>
      </c>
      <c r="BC416" s="11" t="s">
        <v>2055</v>
      </c>
    </row>
    <row r="417" spans="1:55" s="11" customFormat="1" ht="19.5" customHeight="1">
      <c r="A417" s="11">
        <f t="shared" si="122"/>
        <v>1</v>
      </c>
      <c r="B417" s="249">
        <f t="shared" si="123"/>
        <v>2454018208060</v>
      </c>
      <c r="C417" s="243">
        <f>VLOOKUP(B:B,[1]CONTINENTAL!$B:$K,9,0)</f>
        <v>168</v>
      </c>
      <c r="D417" s="11" t="s">
        <v>5342</v>
      </c>
      <c r="E417" s="11" t="s">
        <v>749</v>
      </c>
      <c r="F417" s="160" t="s">
        <v>7011</v>
      </c>
      <c r="G417" s="134"/>
      <c r="H417" s="132"/>
      <c r="I417" s="243">
        <f>VLOOKUP(B:B,[1]CONTINENTAL!$B:$K,10,0)</f>
        <v>61</v>
      </c>
      <c r="J417" s="132">
        <v>146</v>
      </c>
      <c r="K417" s="133" t="s">
        <v>816</v>
      </c>
      <c r="L417" s="133">
        <v>21</v>
      </c>
      <c r="M417" s="135" t="s">
        <v>2018</v>
      </c>
      <c r="N417" s="236" t="s">
        <v>7501</v>
      </c>
      <c r="O417" s="236" t="s">
        <v>2015</v>
      </c>
      <c r="P417" s="237">
        <v>15300</v>
      </c>
      <c r="Q417" s="238">
        <f t="shared" si="124"/>
        <v>12954.545454545454</v>
      </c>
      <c r="R417" s="144">
        <f t="shared" si="125"/>
        <v>0.15566315789473681</v>
      </c>
      <c r="S417" s="197">
        <v>1074476156</v>
      </c>
      <c r="T417" s="303" t="s">
        <v>8213</v>
      </c>
      <c r="U417" s="194">
        <f t="shared" si="121"/>
        <v>15300</v>
      </c>
      <c r="W417" s="239">
        <v>15300</v>
      </c>
      <c r="X417" s="136">
        <f t="shared" si="126"/>
        <v>10938</v>
      </c>
      <c r="Y417" s="240">
        <f t="shared" si="127"/>
        <v>12954.545454545454</v>
      </c>
      <c r="Z417" s="142">
        <f t="shared" si="128"/>
        <v>7.7320261437908488E-2</v>
      </c>
      <c r="AA417" s="137">
        <f t="shared" si="129"/>
        <v>0.15566315789473681</v>
      </c>
      <c r="AB417" s="145" t="s">
        <v>8643</v>
      </c>
      <c r="AC417" s="189">
        <f t="shared" si="136"/>
        <v>15000</v>
      </c>
      <c r="AD417" s="187">
        <f t="shared" si="137"/>
        <v>16483</v>
      </c>
      <c r="AE417" s="129">
        <f t="shared" si="130"/>
        <v>1483.47</v>
      </c>
      <c r="AF417" s="130">
        <f t="shared" si="131"/>
        <v>300.47000000000003</v>
      </c>
      <c r="AG417" s="131">
        <f t="shared" si="132"/>
        <v>1.8229084511314688E-2</v>
      </c>
      <c r="AH417" s="138">
        <f t="shared" si="133"/>
        <v>1183</v>
      </c>
      <c r="AI417" s="139">
        <f t="shared" si="134"/>
        <v>7.1770915488685319E-2</v>
      </c>
      <c r="AJ417" s="139">
        <f t="shared" si="135"/>
        <v>0.13743407338342212</v>
      </c>
      <c r="AL417" s="197">
        <v>2454018208060</v>
      </c>
      <c r="AM417" s="197">
        <v>4019238036268</v>
      </c>
      <c r="AN417" s="197" t="s">
        <v>152</v>
      </c>
      <c r="AO417" s="241" t="s">
        <v>1584</v>
      </c>
      <c r="AP417" s="242" t="s">
        <v>1598</v>
      </c>
      <c r="AQ417" s="242" t="s">
        <v>83</v>
      </c>
      <c r="AR417" s="242">
        <v>27300</v>
      </c>
      <c r="AS417" s="243">
        <f>VLOOKUP(B:B,[1]CONTINENTAL!$B:$K,8,0)</f>
        <v>10938</v>
      </c>
      <c r="AT417" s="243">
        <v>1050</v>
      </c>
      <c r="AU417" s="211" t="s">
        <v>3956</v>
      </c>
      <c r="AV417" s="197" t="s">
        <v>5933</v>
      </c>
      <c r="AW417" s="134" t="str">
        <f>IFERROR(VLOOKUP(AV:AV,Q商品!B:E,4,0),"")</f>
        <v>2023年製 ExtremeContact DWS06 PLUS 245/40ZR18 97Y XL サマータイヤ 翌営業日発送</v>
      </c>
      <c r="AX417" s="134" t="str">
        <f>IFERROR(VLOOKUP(B:B,在庫!B:M,12,0),"")</f>
        <v>2023年製</v>
      </c>
      <c r="AY417" s="134">
        <f>VLOOKUP(B:B,在庫!B:K,10,0)</f>
        <v>1</v>
      </c>
      <c r="AZ417" s="244">
        <f>VLOOKUP(AL:AL,[1]CONTINENTAL!$B:$AH,32,0)</f>
        <v>605430004</v>
      </c>
      <c r="BA417" s="244">
        <f>VLOOKUP(AL:AL,[1]CONTINENTAL!$B:$AH,33,0)</f>
        <v>605430043</v>
      </c>
      <c r="BC417" s="11" t="s">
        <v>2055</v>
      </c>
    </row>
    <row r="418" spans="1:55" s="11" customFormat="1" ht="19.5" customHeight="1">
      <c r="A418" s="11">
        <f t="shared" si="122"/>
        <v>1</v>
      </c>
      <c r="B418" s="249">
        <f t="shared" si="123"/>
        <v>2454019208069</v>
      </c>
      <c r="C418" s="243">
        <f>VLOOKUP(B:B,[1]CONTINENTAL!$B:$K,9,0)</f>
        <v>84</v>
      </c>
      <c r="D418" s="11" t="s">
        <v>5342</v>
      </c>
      <c r="E418" s="11" t="s">
        <v>750</v>
      </c>
      <c r="F418" s="160" t="s">
        <v>7012</v>
      </c>
      <c r="G418" s="134"/>
      <c r="H418" s="132"/>
      <c r="I418" s="243">
        <f>VLOOKUP(B:B,[1]CONTINENTAL!$B:$K,10,0)</f>
        <v>7</v>
      </c>
      <c r="J418" s="132">
        <v>261</v>
      </c>
      <c r="K418" s="133" t="s">
        <v>816</v>
      </c>
      <c r="L418" s="133">
        <v>22</v>
      </c>
      <c r="M418" s="135" t="s">
        <v>3998</v>
      </c>
      <c r="N418" s="236" t="s">
        <v>7024</v>
      </c>
      <c r="O418" s="236" t="s">
        <v>2015</v>
      </c>
      <c r="P418" s="237">
        <v>17034</v>
      </c>
      <c r="Q418" s="238">
        <f t="shared" si="124"/>
        <v>14530.90909090909</v>
      </c>
      <c r="R418" s="144">
        <f t="shared" si="125"/>
        <v>0.14251751751751746</v>
      </c>
      <c r="S418" s="197">
        <v>1074476152</v>
      </c>
      <c r="T418" s="303" t="s">
        <v>8214</v>
      </c>
      <c r="U418" s="194">
        <f t="shared" si="121"/>
        <v>18100</v>
      </c>
      <c r="W418" s="239">
        <v>18100</v>
      </c>
      <c r="X418" s="136">
        <f t="shared" si="126"/>
        <v>12460</v>
      </c>
      <c r="Y418" s="240">
        <f t="shared" si="127"/>
        <v>15499.999999999998</v>
      </c>
      <c r="Z418" s="142">
        <f t="shared" si="128"/>
        <v>0.14476928495949282</v>
      </c>
      <c r="AA418" s="137">
        <f t="shared" si="129"/>
        <v>0.19612903225806441</v>
      </c>
      <c r="AB418" s="145" t="s">
        <v>8643</v>
      </c>
      <c r="AC418" s="189">
        <f t="shared" si="136"/>
        <v>17745</v>
      </c>
      <c r="AD418" s="187">
        <f t="shared" si="137"/>
        <v>19500</v>
      </c>
      <c r="AE418" s="129">
        <f t="shared" si="130"/>
        <v>1755</v>
      </c>
      <c r="AF418" s="130">
        <f t="shared" si="131"/>
        <v>355</v>
      </c>
      <c r="AG418" s="131">
        <f t="shared" si="132"/>
        <v>1.8205128205128204E-2</v>
      </c>
      <c r="AH418" s="138">
        <f t="shared" si="133"/>
        <v>1400</v>
      </c>
      <c r="AI418" s="139">
        <f t="shared" si="134"/>
        <v>7.179487179487179E-2</v>
      </c>
      <c r="AJ418" s="139">
        <f t="shared" si="135"/>
        <v>0.1779239040529362</v>
      </c>
      <c r="AL418" s="197">
        <v>2454019208069</v>
      </c>
      <c r="AM418" s="197">
        <v>4019238036275</v>
      </c>
      <c r="AN418" s="197" t="s">
        <v>152</v>
      </c>
      <c r="AO418" s="241" t="s">
        <v>1584</v>
      </c>
      <c r="AP418" s="242" t="s">
        <v>1611</v>
      </c>
      <c r="AQ418" s="242" t="s">
        <v>106</v>
      </c>
      <c r="AR418" s="242">
        <v>31100</v>
      </c>
      <c r="AS418" s="243">
        <f>VLOOKUP(B:B,[1]CONTINENTAL!$B:$K,8,0)</f>
        <v>12460</v>
      </c>
      <c r="AT418" s="243">
        <v>1050</v>
      </c>
      <c r="AU418" s="211" t="s">
        <v>3956</v>
      </c>
      <c r="AV418" s="197" t="s">
        <v>5935</v>
      </c>
      <c r="AW418" s="134" t="str">
        <f>IFERROR(VLOOKUP(AV:AV,Q商品!B:E,4,0),"")</f>
        <v>2023年製 ExtremeContact DWS06 PLUS 245/40ZR19 98Y XL サマータイヤ 翌営業日発送</v>
      </c>
      <c r="AX418" s="134" t="str">
        <f>IFERROR(VLOOKUP(B:B,在庫!B:M,12,0),"")</f>
        <v>2023年製</v>
      </c>
      <c r="AY418" s="134">
        <f>VLOOKUP(B:B,在庫!B:K,10,0)</f>
        <v>1</v>
      </c>
      <c r="AZ418" s="244">
        <f>VLOOKUP(AL:AL,[1]CONTINENTAL!$B:$AH,32,0)</f>
        <v>605429992</v>
      </c>
      <c r="BA418" s="244">
        <f>VLOOKUP(AL:AL,[1]CONTINENTAL!$B:$AH,33,0)</f>
        <v>605430031</v>
      </c>
      <c r="BC418" s="11" t="s">
        <v>2055</v>
      </c>
    </row>
    <row r="419" spans="1:55" s="11" customFormat="1" ht="19.5" customHeight="1">
      <c r="A419" s="11">
        <f t="shared" si="122"/>
        <v>1</v>
      </c>
      <c r="B419" s="249">
        <f t="shared" si="123"/>
        <v>2454518208065</v>
      </c>
      <c r="C419" s="243">
        <f>VLOOKUP(B:B,[1]CONTINENTAL!$B:$K,9,0)</f>
        <v>58</v>
      </c>
      <c r="D419" s="11" t="s">
        <v>5342</v>
      </c>
      <c r="E419" s="11" t="s">
        <v>751</v>
      </c>
      <c r="F419" s="160" t="s">
        <v>7013</v>
      </c>
      <c r="G419" s="134"/>
      <c r="H419" s="132"/>
      <c r="I419" s="243">
        <f>VLOOKUP(B:B,[1]CONTINENTAL!$B:$K,10,0)</f>
        <v>39</v>
      </c>
      <c r="J419" s="132">
        <v>609</v>
      </c>
      <c r="K419" s="133" t="s">
        <v>816</v>
      </c>
      <c r="L419" s="133">
        <v>24</v>
      </c>
      <c r="M419" s="135" t="s">
        <v>3998</v>
      </c>
      <c r="N419" s="236" t="s">
        <v>3976</v>
      </c>
      <c r="O419" s="236" t="s">
        <v>2015</v>
      </c>
      <c r="P419" s="237">
        <v>18099</v>
      </c>
      <c r="Q419" s="238">
        <f t="shared" si="124"/>
        <v>15499.090909090908</v>
      </c>
      <c r="R419" s="144">
        <f t="shared" si="125"/>
        <v>0.19375916476039645</v>
      </c>
      <c r="S419" s="197">
        <v>1074476408</v>
      </c>
      <c r="T419" s="303" t="s">
        <v>8216</v>
      </c>
      <c r="U419" s="194">
        <f t="shared" si="121"/>
        <v>18099</v>
      </c>
      <c r="W419" s="239">
        <v>18099</v>
      </c>
      <c r="X419" s="136">
        <f t="shared" si="126"/>
        <v>12496</v>
      </c>
      <c r="Y419" s="240">
        <f t="shared" si="127"/>
        <v>15499.090909090908</v>
      </c>
      <c r="Z419" s="142">
        <f t="shared" si="128"/>
        <v>7.7297088236919276E-2</v>
      </c>
      <c r="AA419" s="137">
        <f t="shared" si="129"/>
        <v>0.19375916476039645</v>
      </c>
      <c r="AB419" s="145">
        <v>1</v>
      </c>
      <c r="AC419" s="189">
        <f t="shared" si="136"/>
        <v>17744</v>
      </c>
      <c r="AD419" s="187">
        <f t="shared" si="137"/>
        <v>19498</v>
      </c>
      <c r="AE419" s="129">
        <f t="shared" si="130"/>
        <v>1754.82</v>
      </c>
      <c r="AF419" s="130">
        <f t="shared" si="131"/>
        <v>355.81999999999994</v>
      </c>
      <c r="AG419" s="131">
        <f t="shared" si="132"/>
        <v>1.8249051184736891E-2</v>
      </c>
      <c r="AH419" s="138">
        <f t="shared" si="133"/>
        <v>1399</v>
      </c>
      <c r="AI419" s="139">
        <f t="shared" si="134"/>
        <v>7.1750948815263102E-2</v>
      </c>
      <c r="AJ419" s="139">
        <f t="shared" si="135"/>
        <v>0.17551011357565957</v>
      </c>
      <c r="AL419" s="197">
        <v>2454518208065</v>
      </c>
      <c r="AM419" s="197">
        <v>4019238036305</v>
      </c>
      <c r="AN419" s="197" t="s">
        <v>152</v>
      </c>
      <c r="AO419" s="241" t="s">
        <v>1584</v>
      </c>
      <c r="AP419" s="242" t="s">
        <v>1602</v>
      </c>
      <c r="AQ419" s="242" t="s">
        <v>33</v>
      </c>
      <c r="AR419" s="242">
        <v>31200</v>
      </c>
      <c r="AS419" s="243">
        <f>VLOOKUP(B:B,[1]CONTINENTAL!$B:$K,8,0)</f>
        <v>12496</v>
      </c>
      <c r="AT419" s="243">
        <v>1050</v>
      </c>
      <c r="AU419" s="211" t="s">
        <v>3956</v>
      </c>
      <c r="AV419" s="197" t="s">
        <v>5937</v>
      </c>
      <c r="AW419" s="134" t="str">
        <f>IFERROR(VLOOKUP(AV:AV,Q商品!B:E,4,0),"")</f>
        <v>2023年製ExtremeContact DWS06 PLUS 245/45ZR18 100Y XL サマータイヤ 翌営業日発送</v>
      </c>
      <c r="AX419" s="134" t="str">
        <f>IFERROR(VLOOKUP(B:B,在庫!B:M,12,0),"")</f>
        <v>2023年製</v>
      </c>
      <c r="AY419" s="134">
        <f>VLOOKUP(B:B,在庫!B:K,10,0)</f>
        <v>1</v>
      </c>
      <c r="AZ419" s="244">
        <f>VLOOKUP(AL:AL,[1]CONTINENTAL!$B:$AH,32,0)</f>
        <v>605429987</v>
      </c>
      <c r="BA419" s="244">
        <f>VLOOKUP(AL:AL,[1]CONTINENTAL!$B:$AH,33,0)</f>
        <v>605430026</v>
      </c>
      <c r="BC419" s="11" t="s">
        <v>2055</v>
      </c>
    </row>
    <row r="420" spans="1:55" s="11" customFormat="1" ht="19.5" customHeight="1">
      <c r="A420" s="11">
        <f t="shared" si="122"/>
        <v>1</v>
      </c>
      <c r="B420" s="249">
        <f t="shared" si="123"/>
        <v>2454519208064</v>
      </c>
      <c r="C420" s="243">
        <f>VLOOKUP(B:B,[1]CONTINENTAL!$B:$K,9,0)</f>
        <v>42</v>
      </c>
      <c r="D420" s="11" t="s">
        <v>5342</v>
      </c>
      <c r="E420" s="11" t="s">
        <v>752</v>
      </c>
      <c r="F420" s="160" t="s">
        <v>7014</v>
      </c>
      <c r="G420" s="134"/>
      <c r="H420" s="132"/>
      <c r="I420" s="243">
        <f>VLOOKUP(B:B,[1]CONTINENTAL!$B:$K,10,0)</f>
        <v>1</v>
      </c>
      <c r="J420" s="132">
        <v>2144</v>
      </c>
      <c r="K420" s="133" t="s">
        <v>816</v>
      </c>
      <c r="L420" s="133">
        <v>25</v>
      </c>
      <c r="M420" s="135" t="s">
        <v>3998</v>
      </c>
      <c r="N420" s="236" t="s">
        <v>3977</v>
      </c>
      <c r="O420" s="236" t="s">
        <v>2015</v>
      </c>
      <c r="P420" s="237">
        <v>17130</v>
      </c>
      <c r="Q420" s="238">
        <f t="shared" si="124"/>
        <v>14618.181818181816</v>
      </c>
      <c r="R420" s="144">
        <f t="shared" si="125"/>
        <v>0.15064676616915412</v>
      </c>
      <c r="S420" s="197">
        <v>1074476151</v>
      </c>
      <c r="T420" s="303" t="s">
        <v>8217</v>
      </c>
      <c r="U420" s="194">
        <f t="shared" si="121"/>
        <v>17130</v>
      </c>
      <c r="W420" s="239">
        <v>17130</v>
      </c>
      <c r="X420" s="136">
        <f t="shared" si="126"/>
        <v>12416</v>
      </c>
      <c r="Y420" s="240">
        <f t="shared" si="127"/>
        <v>14618.181818181816</v>
      </c>
      <c r="Z420" s="142">
        <f t="shared" si="128"/>
        <v>7.7291301809690571E-2</v>
      </c>
      <c r="AA420" s="137">
        <f t="shared" si="129"/>
        <v>0.15064676616915412</v>
      </c>
      <c r="AB420" s="145"/>
      <c r="AC420" s="189">
        <f t="shared" si="136"/>
        <v>16794</v>
      </c>
      <c r="AD420" s="187">
        <f t="shared" si="137"/>
        <v>18454</v>
      </c>
      <c r="AE420" s="129">
        <f t="shared" si="130"/>
        <v>1660.86</v>
      </c>
      <c r="AF420" s="130">
        <f t="shared" si="131"/>
        <v>336.8599999999999</v>
      </c>
      <c r="AG420" s="131">
        <f t="shared" si="132"/>
        <v>1.8254037065134926E-2</v>
      </c>
      <c r="AH420" s="138">
        <f t="shared" si="133"/>
        <v>1324</v>
      </c>
      <c r="AI420" s="139">
        <f t="shared" si="134"/>
        <v>7.1745962934865071E-2</v>
      </c>
      <c r="AJ420" s="139">
        <f t="shared" si="135"/>
        <v>0.1323927291040192</v>
      </c>
      <c r="AL420" s="197">
        <v>2454519208064</v>
      </c>
      <c r="AM420" s="197">
        <v>4019238036312</v>
      </c>
      <c r="AN420" s="197" t="s">
        <v>152</v>
      </c>
      <c r="AO420" s="241" t="s">
        <v>1584</v>
      </c>
      <c r="AP420" s="242" t="s">
        <v>1612</v>
      </c>
      <c r="AQ420" s="242" t="s">
        <v>58</v>
      </c>
      <c r="AR420" s="242">
        <v>31000</v>
      </c>
      <c r="AS420" s="243">
        <v>12416</v>
      </c>
      <c r="AT420" s="243">
        <v>1050</v>
      </c>
      <c r="AU420" s="211" t="s">
        <v>3956</v>
      </c>
      <c r="AV420" s="197" t="s">
        <v>5939</v>
      </c>
      <c r="AW420" s="134" t="str">
        <f>IFERROR(VLOOKUP(AV:AV,Q商品!B:E,4,0),"")</f>
        <v>2023年製 ExtremeContact DWS06 PLUS 245/45ZR19 98Y サマータイヤ 翌営業日発送</v>
      </c>
      <c r="AX420" s="134" t="str">
        <f>IFERROR(VLOOKUP(B:B,在庫!B:M,12,0),"")</f>
        <v>2023年製</v>
      </c>
      <c r="AY420" s="134">
        <f>VLOOKUP(B:B,在庫!B:K,10,0)</f>
        <v>1</v>
      </c>
      <c r="AZ420" s="244">
        <v>605429999</v>
      </c>
      <c r="BA420" s="244">
        <v>605430038</v>
      </c>
      <c r="BC420" s="11" t="s">
        <v>2055</v>
      </c>
    </row>
    <row r="421" spans="1:55" s="11" customFormat="1" ht="19.5" customHeight="1">
      <c r="A421" s="11">
        <f t="shared" si="122"/>
        <v>1</v>
      </c>
      <c r="B421" s="249">
        <f t="shared" si="123"/>
        <v>2553520208060</v>
      </c>
      <c r="C421" s="243">
        <f>VLOOKUP(B:B,[1]CONTINENTAL!$B:$K,9,0)</f>
        <v>19</v>
      </c>
      <c r="D421" s="11" t="s">
        <v>5342</v>
      </c>
      <c r="E421" s="11" t="s">
        <v>755</v>
      </c>
      <c r="F421" s="322" t="s">
        <v>7500</v>
      </c>
      <c r="G421" s="134"/>
      <c r="H421" s="132"/>
      <c r="I421" s="243">
        <f>VLOOKUP(B:B,[1]CONTINENTAL!$B:$K,10,0)</f>
        <v>2</v>
      </c>
      <c r="J421" s="132" t="s">
        <v>12</v>
      </c>
      <c r="K421" s="133" t="s">
        <v>816</v>
      </c>
      <c r="L421" s="133">
        <v>29</v>
      </c>
      <c r="M421" s="135" t="s">
        <v>3998</v>
      </c>
      <c r="N421" s="236" t="s">
        <v>7023</v>
      </c>
      <c r="O421" s="236" t="s">
        <v>2015</v>
      </c>
      <c r="P421" s="237">
        <v>19200</v>
      </c>
      <c r="Q421" s="238">
        <f t="shared" si="124"/>
        <v>16500</v>
      </c>
      <c r="R421" s="144">
        <f t="shared" si="125"/>
        <v>0.15745454545454546</v>
      </c>
      <c r="S421" s="197">
        <v>1074476317</v>
      </c>
      <c r="T421" s="305" t="s">
        <v>8221</v>
      </c>
      <c r="U421" s="194">
        <f t="shared" si="121"/>
        <v>19200</v>
      </c>
      <c r="W421" s="239">
        <v>19200</v>
      </c>
      <c r="X421" s="136">
        <f t="shared" si="126"/>
        <v>13902</v>
      </c>
      <c r="Y421" s="240">
        <f t="shared" si="127"/>
        <v>16500</v>
      </c>
      <c r="Z421" s="142">
        <f t="shared" si="128"/>
        <v>7.7291666666666758E-2</v>
      </c>
      <c r="AA421" s="137">
        <f t="shared" si="129"/>
        <v>0.15745454545454546</v>
      </c>
      <c r="AB421" s="145">
        <v>1</v>
      </c>
      <c r="AC421" s="189">
        <f t="shared" si="136"/>
        <v>18823</v>
      </c>
      <c r="AD421" s="187">
        <f t="shared" si="137"/>
        <v>20684</v>
      </c>
      <c r="AE421" s="129">
        <f t="shared" si="130"/>
        <v>1861.56</v>
      </c>
      <c r="AF421" s="130">
        <f t="shared" si="131"/>
        <v>377.55999999999995</v>
      </c>
      <c r="AG421" s="131">
        <f t="shared" si="132"/>
        <v>1.8253722684200346E-2</v>
      </c>
      <c r="AH421" s="138">
        <f t="shared" si="133"/>
        <v>1484</v>
      </c>
      <c r="AI421" s="139">
        <f t="shared" si="134"/>
        <v>7.1746277315799648E-2</v>
      </c>
      <c r="AJ421" s="139">
        <f t="shared" si="135"/>
        <v>0.13920082277034512</v>
      </c>
      <c r="AL421" s="197">
        <v>2553520208060</v>
      </c>
      <c r="AM421" s="197">
        <v>4019238036398</v>
      </c>
      <c r="AN421" s="197" t="s">
        <v>152</v>
      </c>
      <c r="AO421" s="241" t="s">
        <v>1584</v>
      </c>
      <c r="AP421" s="242" t="s">
        <v>1617</v>
      </c>
      <c r="AQ421" s="242" t="s">
        <v>132</v>
      </c>
      <c r="AR421" s="242">
        <v>34700</v>
      </c>
      <c r="AS421" s="243">
        <f>VLOOKUP(B:B,[1]CONTINENTAL!$B:$K,8,0)</f>
        <v>13902</v>
      </c>
      <c r="AT421" s="243">
        <v>1050</v>
      </c>
      <c r="AU421" s="211" t="s">
        <v>3956</v>
      </c>
      <c r="AV421" s="197" t="s">
        <v>5486</v>
      </c>
      <c r="AW421" s="134" t="str">
        <f>IFERROR(VLOOKUP(AV:AV,Q商品!B:E,4,0),"")</f>
        <v>2023年製 ExtremeContact DWS06 PLUS 255/35ZR20 97Y XL サマータイヤ 翌営業日発送</v>
      </c>
      <c r="AX421" s="134" t="str">
        <f>IFERROR(VLOOKUP(B:B,在庫!B:M,12,0),"")</f>
        <v>2023年製</v>
      </c>
      <c r="AY421" s="134">
        <f>VLOOKUP(B:B,在庫!B:K,10,0)</f>
        <v>1</v>
      </c>
      <c r="AZ421" s="244">
        <f>VLOOKUP(AL:AL,[1]CONTINENTAL!$B:$AH,32,0)</f>
        <v>605430009</v>
      </c>
      <c r="BA421" s="244">
        <f>VLOOKUP(AL:AL,[1]CONTINENTAL!$B:$AH,33,0)</f>
        <v>605430048</v>
      </c>
      <c r="BC421" s="11" t="s">
        <v>2055</v>
      </c>
    </row>
    <row r="422" spans="1:55" s="11" customFormat="1" ht="19.5" customHeight="1">
      <c r="A422" s="11">
        <f t="shared" si="122"/>
        <v>1</v>
      </c>
      <c r="B422" s="249">
        <f t="shared" si="123"/>
        <v>2555019208063</v>
      </c>
      <c r="C422" s="243">
        <f>VLOOKUP(B:B,[1]CONTINENTAL!$B:$K,9,0)</f>
        <v>0</v>
      </c>
      <c r="D422" s="11" t="s">
        <v>5342</v>
      </c>
      <c r="E422" s="11" t="s">
        <v>7022</v>
      </c>
      <c r="F422" s="160" t="s">
        <v>7242</v>
      </c>
      <c r="G422" s="134"/>
      <c r="H422" s="132"/>
      <c r="I422" s="243">
        <f>VLOOKUP(B:B,[1]CONTINENTAL!$B:$K,10,0)</f>
        <v>44</v>
      </c>
      <c r="J422" s="132">
        <v>2207</v>
      </c>
      <c r="K422" s="133" t="s">
        <v>816</v>
      </c>
      <c r="L422" s="133">
        <v>31</v>
      </c>
      <c r="M422" s="135" t="s">
        <v>3998</v>
      </c>
      <c r="N422" s="236" t="s">
        <v>7502</v>
      </c>
      <c r="O422" s="236" t="s">
        <v>2015</v>
      </c>
      <c r="P422" s="237">
        <v>25499</v>
      </c>
      <c r="Q422" s="238">
        <f t="shared" si="124"/>
        <v>22226.363636363636</v>
      </c>
      <c r="R422" s="144">
        <f t="shared" si="125"/>
        <v>0.19793447584768292</v>
      </c>
      <c r="S422" s="197">
        <v>1074476403</v>
      </c>
      <c r="T422" s="303" t="s">
        <v>8223</v>
      </c>
      <c r="U422" s="194">
        <f t="shared" si="121"/>
        <v>25499</v>
      </c>
      <c r="W422" s="239">
        <v>25499</v>
      </c>
      <c r="X422" s="136">
        <f t="shared" si="126"/>
        <v>17827</v>
      </c>
      <c r="Y422" s="240">
        <f t="shared" si="127"/>
        <v>22226.363636363636</v>
      </c>
      <c r="Z422" s="142">
        <f t="shared" si="128"/>
        <v>7.733636613200523E-2</v>
      </c>
      <c r="AA422" s="137">
        <f t="shared" si="129"/>
        <v>0.19793447584768292</v>
      </c>
      <c r="AB422" s="145">
        <v>1</v>
      </c>
      <c r="AC422" s="189">
        <f t="shared" si="136"/>
        <v>24999</v>
      </c>
      <c r="AD422" s="187">
        <f t="shared" si="137"/>
        <v>27471</v>
      </c>
      <c r="AE422" s="129">
        <f t="shared" si="130"/>
        <v>2472.39</v>
      </c>
      <c r="AF422" s="130">
        <f t="shared" si="131"/>
        <v>500.38999999999987</v>
      </c>
      <c r="AG422" s="131">
        <f t="shared" si="132"/>
        <v>1.8215208765607362E-2</v>
      </c>
      <c r="AH422" s="138">
        <f t="shared" si="133"/>
        <v>1972</v>
      </c>
      <c r="AI422" s="139">
        <f t="shared" si="134"/>
        <v>7.1784791234392631E-2</v>
      </c>
      <c r="AJ422" s="139">
        <f t="shared" si="135"/>
        <v>0.17971926708207556</v>
      </c>
      <c r="AL422" s="197">
        <v>2555019208063</v>
      </c>
      <c r="AM422" s="197">
        <v>4019238036480</v>
      </c>
      <c r="AN422" s="197" t="s">
        <v>152</v>
      </c>
      <c r="AO422" s="241" t="s">
        <v>1584</v>
      </c>
      <c r="AP422" s="242" t="s">
        <v>1145</v>
      </c>
      <c r="AQ422" s="242" t="s">
        <v>140</v>
      </c>
      <c r="AR422" s="242">
        <v>44500</v>
      </c>
      <c r="AS422" s="243">
        <f>VLOOKUP(B:B,[1]CONTINENTAL!$B:$K,8,0)</f>
        <v>17827</v>
      </c>
      <c r="AT422" s="243">
        <v>1050</v>
      </c>
      <c r="AU422" s="211" t="s">
        <v>3956</v>
      </c>
      <c r="AV422" s="197" t="s">
        <v>5941</v>
      </c>
      <c r="AW422" s="134" t="str">
        <f>IFERROR(VLOOKUP(AV:AV,Q商品!B:E,4,0),"")</f>
        <v>2021年製以降 ExtremeContact DWS06 PLUS 255/50ZR19 107W XL サマータイヤ 翌営業日発送</v>
      </c>
      <c r="AX422" s="134" t="str">
        <f>IFERROR(VLOOKUP(B:B,在庫!B:M,12,0),"")</f>
        <v>2021年製</v>
      </c>
      <c r="AY422" s="134">
        <f>VLOOKUP(B:B,在庫!B:K,10,0)</f>
        <v>2</v>
      </c>
      <c r="AZ422" s="244">
        <f>VLOOKUP(AL:AL,[1]CONTINENTAL!$B:$AH,32,0)</f>
        <v>605430002</v>
      </c>
      <c r="BA422" s="244">
        <f>VLOOKUP(AL:AL,[1]CONTINENTAL!$B:$AH,33,0)</f>
        <v>605430041</v>
      </c>
      <c r="BC422" s="11" t="s">
        <v>2055</v>
      </c>
    </row>
    <row r="423" spans="1:55" s="11" customFormat="1" ht="19.5" customHeight="1">
      <c r="A423" s="11">
        <f t="shared" si="122"/>
        <v>1</v>
      </c>
      <c r="B423" s="249">
        <f t="shared" si="123"/>
        <v>2653518208062</v>
      </c>
      <c r="C423" s="243">
        <f>VLOOKUP(B:B,[1]CONTINENTAL!$B:$K,9,0)</f>
        <v>8</v>
      </c>
      <c r="D423" s="11" t="s">
        <v>5342</v>
      </c>
      <c r="E423" s="11" t="s">
        <v>1818</v>
      </c>
      <c r="F423" s="160" t="s">
        <v>7015</v>
      </c>
      <c r="G423" s="134"/>
      <c r="H423" s="132"/>
      <c r="I423" s="243">
        <f>VLOOKUP(B:B,[1]CONTINENTAL!$B:$K,10,0)</f>
        <v>1</v>
      </c>
      <c r="J423" s="132"/>
      <c r="K423" s="133" t="s">
        <v>816</v>
      </c>
      <c r="L423" s="133">
        <v>32</v>
      </c>
      <c r="M423" s="135" t="s">
        <v>2018</v>
      </c>
      <c r="N423" s="236" t="s">
        <v>7025</v>
      </c>
      <c r="O423" s="236" t="s">
        <v>2015</v>
      </c>
      <c r="P423" s="237">
        <v>16100</v>
      </c>
      <c r="Q423" s="238">
        <f t="shared" si="124"/>
        <v>13681.81818181818</v>
      </c>
      <c r="R423" s="144">
        <f t="shared" si="125"/>
        <v>0.15369435215946833</v>
      </c>
      <c r="S423" s="197">
        <v>1074476160</v>
      </c>
      <c r="T423" s="303" t="s">
        <v>8224</v>
      </c>
      <c r="U423" s="194">
        <f t="shared" si="121"/>
        <v>16100</v>
      </c>
      <c r="W423" s="239">
        <v>16100</v>
      </c>
      <c r="X423" s="136">
        <f t="shared" si="126"/>
        <v>11579</v>
      </c>
      <c r="Y423" s="240">
        <f t="shared" si="127"/>
        <v>13681.81818181818</v>
      </c>
      <c r="Z423" s="142">
        <f t="shared" si="128"/>
        <v>7.7329192546583769E-2</v>
      </c>
      <c r="AA423" s="137">
        <f t="shared" si="129"/>
        <v>0.15369435215946833</v>
      </c>
      <c r="AB423" s="145"/>
      <c r="AC423" s="189">
        <f t="shared" si="136"/>
        <v>15784</v>
      </c>
      <c r="AD423" s="187">
        <f t="shared" si="137"/>
        <v>17345</v>
      </c>
      <c r="AE423" s="129">
        <f t="shared" si="130"/>
        <v>1561.05</v>
      </c>
      <c r="AF423" s="130">
        <f t="shared" si="131"/>
        <v>316.04999999999995</v>
      </c>
      <c r="AG423" s="131">
        <f t="shared" si="132"/>
        <v>1.8221389449409049E-2</v>
      </c>
      <c r="AH423" s="138">
        <f t="shared" si="133"/>
        <v>1245</v>
      </c>
      <c r="AI423" s="139">
        <f t="shared" si="134"/>
        <v>7.1778610550590954E-2</v>
      </c>
      <c r="AJ423" s="139">
        <f t="shared" si="135"/>
        <v>0.13547296271005929</v>
      </c>
      <c r="AL423" s="197">
        <v>2653518208062</v>
      </c>
      <c r="AM423" s="197">
        <v>4019238036534</v>
      </c>
      <c r="AN423" s="197" t="s">
        <v>152</v>
      </c>
      <c r="AO423" s="241" t="s">
        <v>1584</v>
      </c>
      <c r="AP423" s="242" t="s">
        <v>1594</v>
      </c>
      <c r="AQ423" s="242" t="s">
        <v>135</v>
      </c>
      <c r="AR423" s="242">
        <v>28900</v>
      </c>
      <c r="AS423" s="243">
        <v>11579</v>
      </c>
      <c r="AT423" s="243">
        <v>1050</v>
      </c>
      <c r="AU423" s="211" t="s">
        <v>3956</v>
      </c>
      <c r="AV423" s="197" t="s">
        <v>5943</v>
      </c>
      <c r="AW423" s="134" t="str">
        <f>IFERROR(VLOOKUP(AV:AV,Q商品!B:E,4,0),"")</f>
        <v>2023年製 ExtremeContact DWS06 PLUS 265/35ZR18 97Y XL サマータイヤ 翌営業日発送</v>
      </c>
      <c r="AX423" s="134" t="str">
        <f>IFERROR(VLOOKUP(B:B,在庫!B:M,12,0),"")</f>
        <v>2023年製</v>
      </c>
      <c r="AY423" s="134">
        <f>VLOOKUP(B:B,在庫!B:K,10,0)</f>
        <v>1</v>
      </c>
      <c r="AZ423" s="244">
        <v>605429982</v>
      </c>
      <c r="BA423" s="244">
        <v>605430021</v>
      </c>
      <c r="BC423" s="11" t="s">
        <v>2055</v>
      </c>
    </row>
    <row r="424" spans="1:55" s="11" customFormat="1" ht="19.5" customHeight="1">
      <c r="A424" s="11">
        <f t="shared" si="122"/>
        <v>1</v>
      </c>
      <c r="B424" s="249">
        <f t="shared" si="123"/>
        <v>2654520208064</v>
      </c>
      <c r="C424" s="243">
        <f>VLOOKUP(B:B,[1]CONTINENTAL!$B:$K,9,0)</f>
        <v>0</v>
      </c>
      <c r="D424" s="11" t="s">
        <v>5342</v>
      </c>
      <c r="E424" s="11" t="s">
        <v>756</v>
      </c>
      <c r="F424" s="245" t="s">
        <v>822</v>
      </c>
      <c r="G424" s="134"/>
      <c r="H424" s="132"/>
      <c r="I424" s="243">
        <f>VLOOKUP(B:B,[1]CONTINENTAL!$B:$K,10,0)</f>
        <v>1</v>
      </c>
      <c r="J424" s="132"/>
      <c r="K424" s="133" t="s">
        <v>816</v>
      </c>
      <c r="L424" s="133">
        <v>33</v>
      </c>
      <c r="M424" s="135"/>
      <c r="N424" s="236"/>
      <c r="O424" s="236"/>
      <c r="P424" s="237"/>
      <c r="Q424" s="238">
        <f t="shared" si="124"/>
        <v>-954.5454545454545</v>
      </c>
      <c r="R424" s="144">
        <f t="shared" si="125"/>
        <v>21.307047619047623</v>
      </c>
      <c r="S424" s="197">
        <v>1074476163</v>
      </c>
      <c r="T424" s="303" t="s">
        <v>8225</v>
      </c>
      <c r="U424" s="194">
        <f t="shared" si="121"/>
        <v>0</v>
      </c>
      <c r="W424" s="239"/>
      <c r="X424" s="136">
        <f t="shared" si="126"/>
        <v>19384</v>
      </c>
      <c r="Y424" s="240">
        <f t="shared" si="127"/>
        <v>-954.5454545454545</v>
      </c>
      <c r="Z424" s="142" t="str">
        <f t="shared" si="128"/>
        <v/>
      </c>
      <c r="AA424" s="137">
        <f t="shared" si="129"/>
        <v>21.307047619047623</v>
      </c>
      <c r="AB424" s="145"/>
      <c r="AC424" s="189">
        <f t="shared" si="136"/>
        <v>0</v>
      </c>
      <c r="AD424" s="187">
        <f t="shared" si="137"/>
        <v>0</v>
      </c>
      <c r="AE424" s="129">
        <f t="shared" si="130"/>
        <v>0</v>
      </c>
      <c r="AF424" s="130">
        <f t="shared" si="131"/>
        <v>0</v>
      </c>
      <c r="AG424" s="131" t="str">
        <f t="shared" si="132"/>
        <v/>
      </c>
      <c r="AH424" s="138">
        <f t="shared" si="133"/>
        <v>0</v>
      </c>
      <c r="AI424" s="139" t="str">
        <f t="shared" si="134"/>
        <v/>
      </c>
      <c r="AJ424" s="139" t="str">
        <f t="shared" si="135"/>
        <v/>
      </c>
      <c r="AL424" s="197">
        <v>2654520208064</v>
      </c>
      <c r="AM424" s="197">
        <v>4019238036602</v>
      </c>
      <c r="AN424" s="197" t="s">
        <v>152</v>
      </c>
      <c r="AO424" s="241" t="s">
        <v>1584</v>
      </c>
      <c r="AP424" s="242" t="s">
        <v>1619</v>
      </c>
      <c r="AQ424" s="242" t="s">
        <v>141</v>
      </c>
      <c r="AR424" s="242">
        <v>48400</v>
      </c>
      <c r="AS424" s="243">
        <v>19384</v>
      </c>
      <c r="AT424" s="243">
        <v>1050</v>
      </c>
      <c r="AU424" s="211" t="s">
        <v>3956</v>
      </c>
      <c r="AV424" s="197" t="s">
        <v>5488</v>
      </c>
      <c r="AW424" s="134" t="str">
        <f>IFERROR(VLOOKUP(AV:AV,Q商品!B:E,4,0),"")</f>
        <v>2023年製 ExtremeContact DWS06 PLUS 265/45ZR20 104Y サマータイヤ 翌営業日発送</v>
      </c>
      <c r="AX424" s="134" t="str">
        <f>IFERROR(VLOOKUP(B:B,在庫!B:M,12,0),"")</f>
        <v>2023年製</v>
      </c>
      <c r="AY424" s="134">
        <f>VLOOKUP(B:B,在庫!B:K,10,0)</f>
        <v>1</v>
      </c>
      <c r="AZ424" s="244">
        <v>605430011</v>
      </c>
      <c r="BA424" s="244">
        <v>605430050</v>
      </c>
      <c r="BC424" s="11" t="s">
        <v>150</v>
      </c>
    </row>
    <row r="425" spans="1:55" s="11" customFormat="1" ht="19.5" customHeight="1">
      <c r="A425" s="11">
        <f t="shared" si="122"/>
        <v>1</v>
      </c>
      <c r="B425" s="249">
        <f t="shared" si="123"/>
        <v>2753019208063</v>
      </c>
      <c r="C425" s="243">
        <f>VLOOKUP(B:B,[1]CONTINENTAL!$B:$K,9,0)</f>
        <v>6</v>
      </c>
      <c r="D425" s="11" t="s">
        <v>5342</v>
      </c>
      <c r="E425" s="11" t="s">
        <v>757</v>
      </c>
      <c r="F425" s="160" t="s">
        <v>7016</v>
      </c>
      <c r="G425" s="134"/>
      <c r="H425" s="132"/>
      <c r="I425" s="243">
        <f>VLOOKUP(B:B,[1]CONTINENTAL!$B:$K,10,0)</f>
        <v>13</v>
      </c>
      <c r="J425" s="132" t="s">
        <v>12</v>
      </c>
      <c r="K425" s="133" t="s">
        <v>816</v>
      </c>
      <c r="L425" s="133">
        <v>34</v>
      </c>
      <c r="M425" s="135" t="s">
        <v>3998</v>
      </c>
      <c r="N425" s="236" t="s">
        <v>3978</v>
      </c>
      <c r="O425" s="236" t="s">
        <v>2015</v>
      </c>
      <c r="P425" s="237">
        <v>19700</v>
      </c>
      <c r="Q425" s="238">
        <f t="shared" si="124"/>
        <v>16954.545454545452</v>
      </c>
      <c r="R425" s="144">
        <f t="shared" si="125"/>
        <v>0.15645040214477202</v>
      </c>
      <c r="S425" s="197">
        <v>1074476162</v>
      </c>
      <c r="T425" s="303" t="s">
        <v>8226</v>
      </c>
      <c r="U425" s="194">
        <f t="shared" si="121"/>
        <v>19700</v>
      </c>
      <c r="W425" s="239">
        <v>19700</v>
      </c>
      <c r="X425" s="136">
        <f t="shared" si="126"/>
        <v>14302</v>
      </c>
      <c r="Y425" s="240">
        <f t="shared" si="127"/>
        <v>16954.545454545452</v>
      </c>
      <c r="Z425" s="142">
        <f t="shared" si="128"/>
        <v>7.7309644670050748E-2</v>
      </c>
      <c r="AA425" s="137">
        <f t="shared" si="129"/>
        <v>0.15645040214477202</v>
      </c>
      <c r="AB425" s="145">
        <v>1</v>
      </c>
      <c r="AC425" s="189">
        <f t="shared" si="136"/>
        <v>19313</v>
      </c>
      <c r="AD425" s="187">
        <f t="shared" si="137"/>
        <v>21223</v>
      </c>
      <c r="AE425" s="129">
        <f t="shared" si="130"/>
        <v>1910.07</v>
      </c>
      <c r="AF425" s="130">
        <f t="shared" si="131"/>
        <v>387.06999999999994</v>
      </c>
      <c r="AG425" s="131">
        <f t="shared" si="132"/>
        <v>1.8238232106676716E-2</v>
      </c>
      <c r="AH425" s="138">
        <f t="shared" si="133"/>
        <v>1523</v>
      </c>
      <c r="AI425" s="139">
        <f t="shared" si="134"/>
        <v>7.1761767893323281E-2</v>
      </c>
      <c r="AJ425" s="139">
        <f t="shared" si="135"/>
        <v>0.1382121700380953</v>
      </c>
      <c r="AL425" s="197">
        <v>2753019208063</v>
      </c>
      <c r="AM425" s="197">
        <v>4019238036619</v>
      </c>
      <c r="AN425" s="197" t="s">
        <v>152</v>
      </c>
      <c r="AO425" s="241" t="s">
        <v>1584</v>
      </c>
      <c r="AP425" s="242" t="s">
        <v>1608</v>
      </c>
      <c r="AQ425" s="242" t="s">
        <v>138</v>
      </c>
      <c r="AR425" s="242">
        <v>35700</v>
      </c>
      <c r="AS425" s="243">
        <f>VLOOKUP(B:B,[1]CONTINENTAL!$B:$K,8,0)</f>
        <v>14302</v>
      </c>
      <c r="AT425" s="243">
        <v>1050</v>
      </c>
      <c r="AU425" s="211" t="s">
        <v>3956</v>
      </c>
      <c r="AV425" s="197" t="s">
        <v>5945</v>
      </c>
      <c r="AW425" s="134" t="str">
        <f>IFERROR(VLOOKUP(AV:AV,Q商品!B:E,4,0),"")</f>
        <v>2022年製以降 ExtremeContact DWS06 PLUS 275/30ZR19 96Y XL サマータイヤ 翌営業日発送</v>
      </c>
      <c r="AX425" s="134" t="str">
        <f>IFERROR(VLOOKUP(B:B,在庫!B:M,12,0),"")</f>
        <v>2022年製</v>
      </c>
      <c r="AY425" s="134">
        <f>VLOOKUP(B:B,在庫!B:K,10,0)</f>
        <v>2</v>
      </c>
      <c r="AZ425" s="244">
        <f>VLOOKUP(AL:AL,[1]CONTINENTAL!$B:$AH,32,0)</f>
        <v>605429997</v>
      </c>
      <c r="BA425" s="244">
        <f>VLOOKUP(AL:AL,[1]CONTINENTAL!$B:$AH,33,0)</f>
        <v>605430036</v>
      </c>
      <c r="BC425" s="11" t="s">
        <v>2055</v>
      </c>
    </row>
    <row r="426" spans="1:55" s="11" customFormat="1" ht="19.5" customHeight="1">
      <c r="A426" s="11">
        <f t="shared" si="122"/>
        <v>1</v>
      </c>
      <c r="B426" s="249">
        <f t="shared" si="123"/>
        <v>2753518208069</v>
      </c>
      <c r="C426" s="243">
        <f>VLOOKUP(B:B,[1]CONTINENTAL!$B:$K,9,0)</f>
        <v>0</v>
      </c>
      <c r="D426" s="11" t="s">
        <v>5342</v>
      </c>
      <c r="E426" s="11" t="s">
        <v>759</v>
      </c>
      <c r="F426" s="160" t="s">
        <v>7017</v>
      </c>
      <c r="G426" s="134"/>
      <c r="H426" s="132"/>
      <c r="I426" s="243">
        <f>VLOOKUP(B:B,[1]CONTINENTAL!$B:$K,10,0)</f>
        <v>19</v>
      </c>
      <c r="J426" s="132" t="s">
        <v>12</v>
      </c>
      <c r="K426" s="133" t="s">
        <v>816</v>
      </c>
      <c r="L426" s="133">
        <v>36</v>
      </c>
      <c r="M426" s="135" t="s">
        <v>2385</v>
      </c>
      <c r="N426" s="236" t="s">
        <v>2423</v>
      </c>
      <c r="O426" s="236" t="s">
        <v>2015</v>
      </c>
      <c r="P426" s="237">
        <v>20600</v>
      </c>
      <c r="Q426" s="238">
        <f t="shared" si="124"/>
        <v>17772.727272727272</v>
      </c>
      <c r="R426" s="144">
        <f t="shared" si="125"/>
        <v>6.9079283887467993E-2</v>
      </c>
      <c r="S426" s="197">
        <v>1074476159</v>
      </c>
      <c r="T426" s="303" t="s">
        <v>8228</v>
      </c>
      <c r="U426" s="194">
        <f t="shared" si="121"/>
        <v>20600</v>
      </c>
      <c r="W426" s="239">
        <v>20600</v>
      </c>
      <c r="X426" s="136">
        <f t="shared" si="126"/>
        <v>16545</v>
      </c>
      <c r="Y426" s="240">
        <f t="shared" si="127"/>
        <v>17772.727272727272</v>
      </c>
      <c r="Z426" s="142">
        <f t="shared" si="128"/>
        <v>7.7330097087378702E-2</v>
      </c>
      <c r="AA426" s="137">
        <f t="shared" si="129"/>
        <v>6.9079283887467993E-2</v>
      </c>
      <c r="AB426" s="145">
        <v>3</v>
      </c>
      <c r="AC426" s="189">
        <f t="shared" ref="AC426:AC457" si="138">ROUNDDOWN(U426/1.02,0)</f>
        <v>20196</v>
      </c>
      <c r="AD426" s="187">
        <f t="shared" ref="AD426:AD457" si="139">ROUNDDOWN(AC426/0.91,0)</f>
        <v>22193</v>
      </c>
      <c r="AE426" s="129">
        <f t="shared" si="130"/>
        <v>1997.37</v>
      </c>
      <c r="AF426" s="130">
        <f t="shared" si="131"/>
        <v>404.36999999999989</v>
      </c>
      <c r="AG426" s="131">
        <f t="shared" si="132"/>
        <v>1.8220610102284499E-2</v>
      </c>
      <c r="AH426" s="138">
        <f t="shared" si="133"/>
        <v>1593</v>
      </c>
      <c r="AI426" s="139">
        <f t="shared" si="134"/>
        <v>7.1779389897715498E-2</v>
      </c>
      <c r="AJ426" s="139">
        <f t="shared" si="135"/>
        <v>5.0858673785183495E-2</v>
      </c>
      <c r="AL426" s="197">
        <v>2753518208069</v>
      </c>
      <c r="AM426" s="197">
        <v>4019238036633</v>
      </c>
      <c r="AN426" s="197" t="s">
        <v>152</v>
      </c>
      <c r="AO426" s="241" t="s">
        <v>1584</v>
      </c>
      <c r="AP426" s="242" t="s">
        <v>1595</v>
      </c>
      <c r="AQ426" s="242" t="s">
        <v>136</v>
      </c>
      <c r="AR426" s="242">
        <v>41300</v>
      </c>
      <c r="AS426" s="243">
        <f>VLOOKUP(B:B,[1]CONTINENTAL!$B:$K,8,0)</f>
        <v>16545</v>
      </c>
      <c r="AT426" s="243">
        <v>1050</v>
      </c>
      <c r="AU426" s="211" t="s">
        <v>3956</v>
      </c>
      <c r="AV426" s="197" t="s">
        <v>5948</v>
      </c>
      <c r="AW426" s="134" t="str">
        <f>IFERROR(VLOOKUP(AV:AV,Q商品!B:E,4,0),"")</f>
        <v>2021年製 ExtremeContact DWS06 PLUS 275/35ZR18 95Y サマータイヤ 翌営業日発送</v>
      </c>
      <c r="AX426" s="134" t="str">
        <f>IFERROR(VLOOKUP(B:B,在庫!B:M,12,0),"")</f>
        <v>2021年製</v>
      </c>
      <c r="AY426" s="134">
        <f>VLOOKUP(B:B,在庫!B:K,10,0)</f>
        <v>1</v>
      </c>
      <c r="AZ426" s="244">
        <f>VLOOKUP(AL:AL,[1]CONTINENTAL!$B:$AH,32,0)</f>
        <v>605430005</v>
      </c>
      <c r="BA426" s="244">
        <f>VLOOKUP(AL:AL,[1]CONTINENTAL!$B:$AH,33,0)</f>
        <v>605430044</v>
      </c>
      <c r="BC426" s="11" t="s">
        <v>2055</v>
      </c>
    </row>
    <row r="427" spans="1:55" s="11" customFormat="1" ht="19.5" customHeight="1">
      <c r="A427" s="11">
        <f t="shared" si="122"/>
        <v>1</v>
      </c>
      <c r="B427" s="249">
        <f t="shared" si="123"/>
        <v>2754019208060</v>
      </c>
      <c r="C427" s="243">
        <f>VLOOKUP(B:B,[1]CONTINENTAL!$B:$K,9,0)</f>
        <v>22</v>
      </c>
      <c r="D427" s="11" t="s">
        <v>5342</v>
      </c>
      <c r="E427" s="11" t="s">
        <v>761</v>
      </c>
      <c r="F427" s="160" t="s">
        <v>7018</v>
      </c>
      <c r="G427" s="134"/>
      <c r="H427" s="132"/>
      <c r="I427" s="243">
        <f>VLOOKUP(B:B,[1]CONTINENTAL!$B:$K,10,0)</f>
        <v>1</v>
      </c>
      <c r="J427" s="132" t="s">
        <v>12</v>
      </c>
      <c r="K427" s="133" t="s">
        <v>816</v>
      </c>
      <c r="L427" s="133">
        <v>38</v>
      </c>
      <c r="M427" s="135" t="s">
        <v>3998</v>
      </c>
      <c r="N427" s="236" t="s">
        <v>2386</v>
      </c>
      <c r="O427" s="236" t="s">
        <v>2015</v>
      </c>
      <c r="P427" s="237">
        <v>20800</v>
      </c>
      <c r="Q427" s="238">
        <f t="shared" si="124"/>
        <v>17954.545454545452</v>
      </c>
      <c r="R427" s="144">
        <f t="shared" si="125"/>
        <v>0.15882025316455686</v>
      </c>
      <c r="S427" s="197">
        <v>1074476150</v>
      </c>
      <c r="T427" s="303" t="s">
        <v>8230</v>
      </c>
      <c r="U427" s="194">
        <f t="shared" si="121"/>
        <v>20800</v>
      </c>
      <c r="W427" s="239">
        <v>20800</v>
      </c>
      <c r="X427" s="136">
        <f t="shared" si="126"/>
        <v>15103</v>
      </c>
      <c r="Y427" s="240">
        <f t="shared" si="127"/>
        <v>17954.545454545452</v>
      </c>
      <c r="Z427" s="142">
        <f t="shared" si="128"/>
        <v>7.7307692307692299E-2</v>
      </c>
      <c r="AA427" s="137">
        <f t="shared" si="129"/>
        <v>0.15882025316455686</v>
      </c>
      <c r="AB427" s="145"/>
      <c r="AC427" s="189">
        <f t="shared" si="138"/>
        <v>20392</v>
      </c>
      <c r="AD427" s="187">
        <f t="shared" si="139"/>
        <v>22408</v>
      </c>
      <c r="AE427" s="129">
        <f t="shared" si="130"/>
        <v>2016.72</v>
      </c>
      <c r="AF427" s="130">
        <f t="shared" si="131"/>
        <v>408.72</v>
      </c>
      <c r="AG427" s="131">
        <f t="shared" si="132"/>
        <v>1.8239914316315602E-2</v>
      </c>
      <c r="AH427" s="138">
        <f t="shared" si="133"/>
        <v>1608</v>
      </c>
      <c r="AI427" s="139">
        <f t="shared" si="134"/>
        <v>7.1760085683684402E-2</v>
      </c>
      <c r="AJ427" s="139">
        <f t="shared" si="135"/>
        <v>0.14058033884824125</v>
      </c>
      <c r="AL427" s="197">
        <v>2754019208060</v>
      </c>
      <c r="AM427" s="197">
        <v>4019238036671</v>
      </c>
      <c r="AN427" s="197" t="s">
        <v>152</v>
      </c>
      <c r="AO427" s="241" t="s">
        <v>1584</v>
      </c>
      <c r="AP427" s="242" t="s">
        <v>1613</v>
      </c>
      <c r="AQ427" s="242" t="s">
        <v>139</v>
      </c>
      <c r="AR427" s="242">
        <v>37700</v>
      </c>
      <c r="AS427" s="243">
        <v>15103</v>
      </c>
      <c r="AT427" s="243">
        <v>1050</v>
      </c>
      <c r="AU427" s="211" t="s">
        <v>3956</v>
      </c>
      <c r="AV427" s="197" t="s">
        <v>5950</v>
      </c>
      <c r="AW427" s="134" t="str">
        <f>IFERROR(VLOOKUP(AV:AV,Q商品!B:E,4,0),"")</f>
        <v>2022年製以降 ExtremeContact DWS06 PLUS 275/40ZR19 101Y サマータイヤ 翌営業日発送</v>
      </c>
      <c r="AX427" s="134" t="str">
        <f>IFERROR(VLOOKUP(B:B,在庫!B:M,12,0),"")</f>
        <v>2022年製</v>
      </c>
      <c r="AY427" s="134">
        <f>VLOOKUP(B:B,在庫!B:K,10,0)</f>
        <v>1</v>
      </c>
      <c r="AZ427" s="244">
        <v>605430000</v>
      </c>
      <c r="BA427" s="244">
        <v>605430039</v>
      </c>
      <c r="BC427" s="11" t="s">
        <v>2055</v>
      </c>
    </row>
    <row r="428" spans="1:55" s="11" customFormat="1" ht="19.5" customHeight="1">
      <c r="A428" s="11">
        <f t="shared" si="122"/>
        <v>1</v>
      </c>
      <c r="B428" s="249">
        <f t="shared" si="123"/>
        <v>2754520208061</v>
      </c>
      <c r="C428" s="243">
        <f>VLOOKUP(B:B,[1]CONTINENTAL!$B:$K,9,0)</f>
        <v>9</v>
      </c>
      <c r="D428" s="11" t="s">
        <v>5342</v>
      </c>
      <c r="E428" s="11" t="s">
        <v>1822</v>
      </c>
      <c r="F428" s="245" t="s">
        <v>5492</v>
      </c>
      <c r="G428" s="134"/>
      <c r="H428" s="132"/>
      <c r="I428" s="243">
        <f>VLOOKUP(B:B,[1]CONTINENTAL!$B:$K,10,0)</f>
        <v>1</v>
      </c>
      <c r="J428" s="132"/>
      <c r="K428" s="133" t="s">
        <v>816</v>
      </c>
      <c r="L428" s="133">
        <v>40</v>
      </c>
      <c r="M428" s="135"/>
      <c r="N428" s="236"/>
      <c r="O428" s="236"/>
      <c r="P428" s="237"/>
      <c r="Q428" s="238">
        <f t="shared" si="124"/>
        <v>-954.5454545454545</v>
      </c>
      <c r="R428" s="144">
        <f t="shared" si="125"/>
        <v>21.307047619047623</v>
      </c>
      <c r="S428" s="197">
        <v>1074476147</v>
      </c>
      <c r="T428" s="304" t="s">
        <v>8232</v>
      </c>
      <c r="U428" s="194">
        <f t="shared" si="121"/>
        <v>0</v>
      </c>
      <c r="W428" s="239"/>
      <c r="X428" s="136">
        <f t="shared" si="126"/>
        <v>19384</v>
      </c>
      <c r="Y428" s="240">
        <f t="shared" si="127"/>
        <v>-954.5454545454545</v>
      </c>
      <c r="Z428" s="142" t="str">
        <f t="shared" si="128"/>
        <v/>
      </c>
      <c r="AA428" s="137">
        <f t="shared" si="129"/>
        <v>21.307047619047623</v>
      </c>
      <c r="AB428" s="145"/>
      <c r="AC428" s="189">
        <f t="shared" si="138"/>
        <v>0</v>
      </c>
      <c r="AD428" s="187">
        <f t="shared" si="139"/>
        <v>0</v>
      </c>
      <c r="AE428" s="129">
        <f t="shared" si="130"/>
        <v>0</v>
      </c>
      <c r="AF428" s="130">
        <f t="shared" si="131"/>
        <v>0</v>
      </c>
      <c r="AG428" s="131" t="str">
        <f t="shared" si="132"/>
        <v/>
      </c>
      <c r="AH428" s="138">
        <f t="shared" si="133"/>
        <v>0</v>
      </c>
      <c r="AI428" s="139" t="str">
        <f t="shared" si="134"/>
        <v/>
      </c>
      <c r="AJ428" s="139" t="str">
        <f t="shared" si="135"/>
        <v/>
      </c>
      <c r="AL428" s="197">
        <v>2754520208061</v>
      </c>
      <c r="AM428" s="197">
        <v>4019238036732</v>
      </c>
      <c r="AN428" s="197" t="s">
        <v>152</v>
      </c>
      <c r="AO428" s="241" t="s">
        <v>1584</v>
      </c>
      <c r="AP428" s="242" t="s">
        <v>554</v>
      </c>
      <c r="AQ428" s="242" t="s">
        <v>142</v>
      </c>
      <c r="AR428" s="242">
        <v>48400</v>
      </c>
      <c r="AS428" s="243">
        <v>19384</v>
      </c>
      <c r="AT428" s="243">
        <v>1050</v>
      </c>
      <c r="AU428" s="211" t="s">
        <v>3956</v>
      </c>
      <c r="AV428" s="197" t="s">
        <v>5493</v>
      </c>
      <c r="AW428" s="134" t="str">
        <f>IFERROR(VLOOKUP(AV:AV,Q商品!B:E,4,0),"")</f>
        <v>2023年製 ExtremeContact DWS06 PLUS 275/45ZR20 110W XL サマータイヤ 翌営業日発送</v>
      </c>
      <c r="AX428" s="134" t="str">
        <f>IFERROR(VLOOKUP(B:B,在庫!B:M,12,0),"")</f>
        <v>2023年製</v>
      </c>
      <c r="AY428" s="134">
        <f>VLOOKUP(B:B,在庫!B:K,10,0)</f>
        <v>1</v>
      </c>
      <c r="AZ428" s="244">
        <v>605430013</v>
      </c>
      <c r="BA428" s="244">
        <v>605430052</v>
      </c>
      <c r="BC428" s="11" t="s">
        <v>150</v>
      </c>
    </row>
    <row r="429" spans="1:55" s="11" customFormat="1" ht="19.5" customHeight="1">
      <c r="A429" s="11">
        <f t="shared" si="122"/>
        <v>1</v>
      </c>
      <c r="B429" s="249">
        <f t="shared" si="123"/>
        <v>2154517209819</v>
      </c>
      <c r="C429" s="243">
        <f>VLOOKUP(B:B,[1]CONTINENTAL!$B:$K,9,0)</f>
        <v>48</v>
      </c>
      <c r="D429" s="11" t="s">
        <v>5342</v>
      </c>
      <c r="E429" s="11" t="s">
        <v>5952</v>
      </c>
      <c r="F429" s="245" t="s">
        <v>5559</v>
      </c>
      <c r="G429" s="134"/>
      <c r="H429" s="132"/>
      <c r="I429" s="243">
        <f>VLOOKUP(B:B,[1]CONTINENTAL!$B:$K,10,0)</f>
        <v>16</v>
      </c>
      <c r="J429" s="132"/>
      <c r="K429" s="133" t="s">
        <v>1965</v>
      </c>
      <c r="L429" s="133">
        <v>2</v>
      </c>
      <c r="M429" s="135"/>
      <c r="N429" s="236"/>
      <c r="O429" s="236"/>
      <c r="P429" s="237"/>
      <c r="Q429" s="238">
        <f t="shared" si="124"/>
        <v>-477.27272727272725</v>
      </c>
      <c r="R429" s="144">
        <f t="shared" si="125"/>
        <v>14.2</v>
      </c>
      <c r="S429" s="249" t="s">
        <v>6998</v>
      </c>
      <c r="T429" s="303"/>
      <c r="U429" s="194">
        <f t="shared" si="121"/>
        <v>0</v>
      </c>
      <c r="W429" s="239"/>
      <c r="X429" s="136">
        <f t="shared" si="126"/>
        <v>6300</v>
      </c>
      <c r="Y429" s="240">
        <f t="shared" si="127"/>
        <v>-477.27272727272725</v>
      </c>
      <c r="Z429" s="142" t="str">
        <f t="shared" si="128"/>
        <v/>
      </c>
      <c r="AA429" s="137">
        <f t="shared" si="129"/>
        <v>14.2</v>
      </c>
      <c r="AB429" s="145"/>
      <c r="AC429" s="189">
        <f t="shared" si="138"/>
        <v>0</v>
      </c>
      <c r="AD429" s="187">
        <f t="shared" si="139"/>
        <v>0</v>
      </c>
      <c r="AE429" s="129">
        <f t="shared" si="130"/>
        <v>0</v>
      </c>
      <c r="AF429" s="130">
        <f t="shared" si="131"/>
        <v>0</v>
      </c>
      <c r="AG429" s="131" t="str">
        <f t="shared" si="132"/>
        <v/>
      </c>
      <c r="AH429" s="138">
        <f t="shared" si="133"/>
        <v>0</v>
      </c>
      <c r="AI429" s="139" t="str">
        <f t="shared" si="134"/>
        <v/>
      </c>
      <c r="AJ429" s="139" t="str">
        <f t="shared" si="135"/>
        <v/>
      </c>
      <c r="AL429" s="197">
        <v>2154517209819</v>
      </c>
      <c r="AM429" s="197">
        <v>4019238471984</v>
      </c>
      <c r="AN429" s="197" t="s">
        <v>152</v>
      </c>
      <c r="AO429" s="241" t="s">
        <v>1622</v>
      </c>
      <c r="AP429" s="242" t="s">
        <v>698</v>
      </c>
      <c r="AQ429" s="242" t="s">
        <v>36</v>
      </c>
      <c r="AR429" s="242" t="s">
        <v>152</v>
      </c>
      <c r="AS429" s="243">
        <f>VLOOKUP(B:B,[1]CONTINENTAL!$B:$K,8,0)</f>
        <v>6300</v>
      </c>
      <c r="AT429" s="243">
        <v>525</v>
      </c>
      <c r="AU429" s="211" t="s">
        <v>3956</v>
      </c>
      <c r="AV429" s="197"/>
      <c r="AW429" s="134" t="str">
        <f>IFERROR(VLOOKUP(AV:AV,Q商品!B:E,4,0),"")</f>
        <v/>
      </c>
      <c r="AX429" s="134" t="str">
        <f>IFERROR(VLOOKUP(B:B,在庫!B:M,12,0),"")</f>
        <v>2023年製</v>
      </c>
      <c r="AY429" s="134">
        <f>VLOOKUP(B:B,在庫!B:K,10,0)</f>
        <v>1</v>
      </c>
      <c r="AZ429" s="244">
        <f>VLOOKUP(AL:AL,[1]CONTINENTAL!$B:$AH,32,0)</f>
        <v>619681731</v>
      </c>
      <c r="BA429" s="244">
        <f>VLOOKUP(AL:AL,[1]CONTINENTAL!$B:$AH,33,0)</f>
        <v>619681738</v>
      </c>
      <c r="BC429" s="11" t="e">
        <v>#N/A</v>
      </c>
    </row>
    <row r="430" spans="1:55" s="11" customFormat="1" ht="19.5" customHeight="1">
      <c r="A430" s="11">
        <f t="shared" si="122"/>
        <v>1</v>
      </c>
      <c r="B430" s="249">
        <f t="shared" si="123"/>
        <v>2155017209811</v>
      </c>
      <c r="C430" s="243">
        <f>VLOOKUP(B:B,[1]CONTINENTAL!$B:$K,9,0)</f>
        <v>96</v>
      </c>
      <c r="D430" s="11" t="s">
        <v>5342</v>
      </c>
      <c r="E430" s="11" t="s">
        <v>5953</v>
      </c>
      <c r="F430" s="158" t="s">
        <v>5559</v>
      </c>
      <c r="G430" s="134"/>
      <c r="H430" s="132"/>
      <c r="I430" s="243">
        <f>VLOOKUP(B:B,[1]CONTINENTAL!$B:$K,10,0)</f>
        <v>12</v>
      </c>
      <c r="J430" s="132"/>
      <c r="K430" s="133" t="s">
        <v>1965</v>
      </c>
      <c r="L430" s="133">
        <v>3</v>
      </c>
      <c r="M430" s="135"/>
      <c r="N430" s="236"/>
      <c r="O430" s="236"/>
      <c r="P430" s="237"/>
      <c r="Q430" s="238">
        <f t="shared" si="124"/>
        <v>-954.5454545454545</v>
      </c>
      <c r="R430" s="144">
        <f t="shared" si="125"/>
        <v>7.9142857142857137</v>
      </c>
      <c r="S430" s="249" t="s">
        <v>6998</v>
      </c>
      <c r="T430" s="303"/>
      <c r="U430" s="194">
        <f t="shared" si="121"/>
        <v>0</v>
      </c>
      <c r="W430" s="239"/>
      <c r="X430" s="136">
        <f t="shared" si="126"/>
        <v>6600</v>
      </c>
      <c r="Y430" s="240">
        <f t="shared" si="127"/>
        <v>-954.5454545454545</v>
      </c>
      <c r="Z430" s="142" t="str">
        <f t="shared" si="128"/>
        <v/>
      </c>
      <c r="AA430" s="137">
        <f t="shared" si="129"/>
        <v>7.9142857142857137</v>
      </c>
      <c r="AB430" s="145"/>
      <c r="AC430" s="189">
        <f t="shared" si="138"/>
        <v>0</v>
      </c>
      <c r="AD430" s="187">
        <f t="shared" si="139"/>
        <v>0</v>
      </c>
      <c r="AE430" s="129">
        <f t="shared" si="130"/>
        <v>0</v>
      </c>
      <c r="AF430" s="130">
        <f t="shared" si="131"/>
        <v>0</v>
      </c>
      <c r="AG430" s="131" t="str">
        <f t="shared" si="132"/>
        <v/>
      </c>
      <c r="AH430" s="138">
        <f t="shared" si="133"/>
        <v>0</v>
      </c>
      <c r="AI430" s="139" t="str">
        <f t="shared" si="134"/>
        <v/>
      </c>
      <c r="AJ430" s="139" t="str">
        <f t="shared" si="135"/>
        <v/>
      </c>
      <c r="AL430" s="197">
        <v>2155017209811</v>
      </c>
      <c r="AM430" s="197">
        <v>4019238586121</v>
      </c>
      <c r="AN430" s="197" t="s">
        <v>152</v>
      </c>
      <c r="AO430" s="241" t="s">
        <v>1622</v>
      </c>
      <c r="AP430" s="242" t="s">
        <v>1162</v>
      </c>
      <c r="AQ430" s="242" t="s">
        <v>39</v>
      </c>
      <c r="AR430" s="242" t="s">
        <v>152</v>
      </c>
      <c r="AS430" s="243">
        <f>VLOOKUP(B:B,[1]CONTINENTAL!$B:$K,8,0)</f>
        <v>6600</v>
      </c>
      <c r="AT430" s="243">
        <v>1050</v>
      </c>
      <c r="AU430" s="211" t="s">
        <v>3956</v>
      </c>
      <c r="AV430" s="197"/>
      <c r="AW430" s="134" t="str">
        <f>IFERROR(VLOOKUP(AV:AV,Q商品!B:E,4,0),"")</f>
        <v/>
      </c>
      <c r="AX430" s="134" t="str">
        <f>IFERROR(VLOOKUP(B:B,在庫!B:M,12,0),"")</f>
        <v>2023年製</v>
      </c>
      <c r="AY430" s="134">
        <f>VLOOKUP(B:B,在庫!B:K,10,0)</f>
        <v>1</v>
      </c>
      <c r="AZ430" s="244">
        <f>VLOOKUP(AL:AL,[1]CONTINENTAL!$B:$AH,32,0)</f>
        <v>619681733</v>
      </c>
      <c r="BA430" s="244">
        <f>VLOOKUP(AL:AL,[1]CONTINENTAL!$B:$AH,33,0)</f>
        <v>619681740</v>
      </c>
      <c r="BC430" s="11" t="e">
        <v>#N/A</v>
      </c>
    </row>
    <row r="431" spans="1:55" s="11" customFormat="1" ht="19.5" customHeight="1">
      <c r="A431" s="11">
        <f t="shared" si="122"/>
        <v>1</v>
      </c>
      <c r="B431" s="249">
        <f t="shared" si="123"/>
        <v>2155517209816</v>
      </c>
      <c r="C431" s="243">
        <f>VLOOKUP(B:B,[1]CONTINENTAL!$B:$K,9,0)</f>
        <v>75</v>
      </c>
      <c r="D431" s="11" t="s">
        <v>5342</v>
      </c>
      <c r="E431" s="11" t="s">
        <v>5954</v>
      </c>
      <c r="F431" s="158" t="s">
        <v>5955</v>
      </c>
      <c r="G431" s="134"/>
      <c r="H431" s="132"/>
      <c r="I431" s="243">
        <f>VLOOKUP(B:B,[1]CONTINENTAL!$B:$K,10,0)</f>
        <v>0</v>
      </c>
      <c r="J431" s="132"/>
      <c r="K431" s="133" t="s">
        <v>1965</v>
      </c>
      <c r="L431" s="133">
        <v>4</v>
      </c>
      <c r="M431" s="135"/>
      <c r="N431" s="236"/>
      <c r="O431" s="236"/>
      <c r="P431" s="237"/>
      <c r="Q431" s="238">
        <f t="shared" si="124"/>
        <v>-954.5454545454545</v>
      </c>
      <c r="R431" s="144">
        <f t="shared" si="125"/>
        <v>7.8095238095238093</v>
      </c>
      <c r="S431" s="249" t="s">
        <v>6998</v>
      </c>
      <c r="T431" s="303"/>
      <c r="U431" s="194">
        <f t="shared" si="121"/>
        <v>0</v>
      </c>
      <c r="W431" s="239"/>
      <c r="X431" s="136">
        <f t="shared" si="126"/>
        <v>6500</v>
      </c>
      <c r="Y431" s="240">
        <f t="shared" si="127"/>
        <v>-954.5454545454545</v>
      </c>
      <c r="Z431" s="142" t="str">
        <f t="shared" si="128"/>
        <v/>
      </c>
      <c r="AA431" s="137">
        <f t="shared" si="129"/>
        <v>7.8095238095238093</v>
      </c>
      <c r="AB431" s="145"/>
      <c r="AC431" s="189">
        <f t="shared" si="138"/>
        <v>0</v>
      </c>
      <c r="AD431" s="187">
        <f t="shared" si="139"/>
        <v>0</v>
      </c>
      <c r="AE431" s="129">
        <f t="shared" si="130"/>
        <v>0</v>
      </c>
      <c r="AF431" s="130">
        <f t="shared" si="131"/>
        <v>0</v>
      </c>
      <c r="AG431" s="131" t="str">
        <f t="shared" si="132"/>
        <v/>
      </c>
      <c r="AH431" s="138">
        <f t="shared" si="133"/>
        <v>0</v>
      </c>
      <c r="AI431" s="139" t="str">
        <f t="shared" si="134"/>
        <v/>
      </c>
      <c r="AJ431" s="139" t="str">
        <f t="shared" si="135"/>
        <v/>
      </c>
      <c r="AL431" s="197">
        <v>2155517209816</v>
      </c>
      <c r="AM431" s="197">
        <v>4019238775013</v>
      </c>
      <c r="AN431" s="197" t="s">
        <v>152</v>
      </c>
      <c r="AO431" s="241" t="s">
        <v>1622</v>
      </c>
      <c r="AP431" s="242" t="s">
        <v>1163</v>
      </c>
      <c r="AQ431" s="242" t="s">
        <v>66</v>
      </c>
      <c r="AR431" s="242" t="s">
        <v>152</v>
      </c>
      <c r="AS431" s="243">
        <f>VLOOKUP(B:B,[1]CONTINENTAL!$B:$K,8,0)</f>
        <v>6500</v>
      </c>
      <c r="AT431" s="243">
        <v>1050</v>
      </c>
      <c r="AU431" s="211" t="s">
        <v>3956</v>
      </c>
      <c r="AV431" s="197"/>
      <c r="AW431" s="134" t="str">
        <f>IFERROR(VLOOKUP(AV:AV,Q商品!B:E,4,0),"")</f>
        <v/>
      </c>
      <c r="AX431" s="134" t="str">
        <f>IFERROR(VLOOKUP(B:B,在庫!B:M,12,0),"")</f>
        <v/>
      </c>
      <c r="AY431" s="134" t="e">
        <f>VLOOKUP(B:B,在庫!B:K,10,0)</f>
        <v>#N/A</v>
      </c>
      <c r="AZ431" s="244">
        <f>VLOOKUP(AL:AL,[1]CONTINENTAL!$B:$AH,32,0)</f>
        <v>619681729</v>
      </c>
      <c r="BA431" s="244">
        <f>VLOOKUP(AL:AL,[1]CONTINENTAL!$B:$AH,33,0)</f>
        <v>619681736</v>
      </c>
      <c r="BC431" s="11" t="e">
        <v>#N/A</v>
      </c>
    </row>
    <row r="432" spans="1:55" s="11" customFormat="1" ht="19.5" customHeight="1">
      <c r="A432" s="247">
        <f t="shared" si="122"/>
        <v>1</v>
      </c>
      <c r="B432" s="261">
        <f t="shared" si="123"/>
        <v>2253519189201</v>
      </c>
      <c r="C432" s="243">
        <f>VLOOKUP(B:B,[1]FALKEN!$B:$K,9,0)</f>
        <v>26</v>
      </c>
      <c r="D432" s="11" t="s">
        <v>5343</v>
      </c>
      <c r="E432" s="11" t="s">
        <v>788</v>
      </c>
      <c r="F432" s="160" t="s">
        <v>8601</v>
      </c>
      <c r="G432" s="134"/>
      <c r="H432" s="132"/>
      <c r="I432" s="235">
        <f>VLOOKUP(B:B,[1]FALKEN!$B:$K,10,0)</f>
        <v>0</v>
      </c>
      <c r="J432" s="132">
        <v>1450</v>
      </c>
      <c r="K432" s="133" t="s">
        <v>5505</v>
      </c>
      <c r="L432" s="133">
        <v>1</v>
      </c>
      <c r="M432" s="135" t="s">
        <v>8607</v>
      </c>
      <c r="N432" s="236"/>
      <c r="O432" s="236"/>
      <c r="P432" s="237"/>
      <c r="Q432" s="238">
        <f t="shared" si="124"/>
        <v>-954.5454545454545</v>
      </c>
      <c r="R432" s="144">
        <f t="shared" si="125"/>
        <v>14.009333333333334</v>
      </c>
      <c r="S432" s="248">
        <v>1074476498</v>
      </c>
      <c r="T432" s="303" t="s">
        <v>8233</v>
      </c>
      <c r="U432" s="194">
        <f t="shared" si="121"/>
        <v>18200</v>
      </c>
      <c r="V432" s="11">
        <v>900</v>
      </c>
      <c r="W432" s="239">
        <v>19100</v>
      </c>
      <c r="X432" s="136">
        <f t="shared" si="126"/>
        <v>12418</v>
      </c>
      <c r="Y432" s="240">
        <f t="shared" si="127"/>
        <v>16409.090909090908</v>
      </c>
      <c r="Z432" s="142" t="str">
        <f t="shared" si="128"/>
        <v/>
      </c>
      <c r="AA432" s="137">
        <f t="shared" si="129"/>
        <v>0.2432243767313019</v>
      </c>
      <c r="AB432" s="145" t="s">
        <v>8643</v>
      </c>
      <c r="AC432" s="189">
        <f t="shared" si="138"/>
        <v>17843</v>
      </c>
      <c r="AD432" s="187">
        <f t="shared" si="139"/>
        <v>19607</v>
      </c>
      <c r="AE432" s="129">
        <f t="shared" si="130"/>
        <v>1764.6299999999999</v>
      </c>
      <c r="AF432" s="130">
        <f t="shared" si="131"/>
        <v>357.62999999999988</v>
      </c>
      <c r="AG432" s="131">
        <f t="shared" si="132"/>
        <v>1.8239914316315595E-2</v>
      </c>
      <c r="AH432" s="138">
        <f t="shared" si="133"/>
        <v>1407</v>
      </c>
      <c r="AI432" s="139">
        <f t="shared" si="134"/>
        <v>7.1760085683684402E-2</v>
      </c>
      <c r="AJ432" s="139">
        <f t="shared" si="135"/>
        <v>0.22498446241498632</v>
      </c>
      <c r="AL432" s="197">
        <v>2253519189201</v>
      </c>
      <c r="AM432" s="197">
        <v>4981160611144</v>
      </c>
      <c r="AN432" s="197" t="s">
        <v>152</v>
      </c>
      <c r="AO432" s="241" t="s">
        <v>1627</v>
      </c>
      <c r="AP432" s="242" t="s">
        <v>1223</v>
      </c>
      <c r="AQ432" s="242" t="s">
        <v>127</v>
      </c>
      <c r="AR432" s="242" t="s">
        <v>152</v>
      </c>
      <c r="AS432" s="243">
        <f>VLOOKUP(B:B,[1]FALKEN!$B:$K,8,0)</f>
        <v>12418</v>
      </c>
      <c r="AT432" s="243">
        <v>1050</v>
      </c>
      <c r="AU432" s="211" t="s">
        <v>3957</v>
      </c>
      <c r="AV432" s="197" t="s">
        <v>5506</v>
      </c>
      <c r="AW432" s="134" t="str">
        <f>IFERROR(VLOOKUP(AV:AV,Q商品!B:E,4,0),"")</f>
        <v>2022年製 AZENIS FK510 225/35R19 88Y XL サマータイヤ ラベルなし 翌営業日発送</v>
      </c>
      <c r="AX432" s="134" t="str">
        <f>IFERROR(VLOOKUP(B:B,在庫!B:M,12,0),"")</f>
        <v>2022年製</v>
      </c>
      <c r="AY432" s="134">
        <f>VLOOKUP(B:B,在庫!B:K,10,0)</f>
        <v>1</v>
      </c>
      <c r="AZ432" s="244">
        <f>VLOOKUP(AL:AL,[1]FALKEN!$B:$AH,32,0)</f>
        <v>605409036</v>
      </c>
      <c r="BA432" s="244">
        <f>VLOOKUP(AL:AL,[1]FALKEN!$B:$AH,33,0)</f>
        <v>605409061</v>
      </c>
      <c r="BC432" s="11" t="s">
        <v>2055</v>
      </c>
    </row>
    <row r="433" spans="1:55" s="11" customFormat="1" ht="19.5" customHeight="1">
      <c r="A433" s="247">
        <f t="shared" si="122"/>
        <v>1</v>
      </c>
      <c r="B433" s="261">
        <f t="shared" si="123"/>
        <v>2254018189204</v>
      </c>
      <c r="C433" s="243">
        <f>VLOOKUP(B:B,[1]FALKEN!$B:$K,9,0)</f>
        <v>49</v>
      </c>
      <c r="D433" s="11" t="s">
        <v>5343</v>
      </c>
      <c r="E433" s="11" t="s">
        <v>789</v>
      </c>
      <c r="F433" s="310" t="s">
        <v>7315</v>
      </c>
      <c r="G433" s="134"/>
      <c r="H433" s="132"/>
      <c r="I433" s="235">
        <f>VLOOKUP(B:B,[1]FALKEN!$B:$K,10,0)</f>
        <v>0</v>
      </c>
      <c r="J433" s="132">
        <v>2253</v>
      </c>
      <c r="K433" s="133" t="s">
        <v>5505</v>
      </c>
      <c r="L433" s="133">
        <v>2</v>
      </c>
      <c r="M433" s="135" t="s">
        <v>8602</v>
      </c>
      <c r="N433" s="236" t="s">
        <v>8603</v>
      </c>
      <c r="O433" s="236" t="s">
        <v>2015</v>
      </c>
      <c r="P433" s="237">
        <v>18211</v>
      </c>
      <c r="Q433" s="238">
        <f t="shared" si="124"/>
        <v>15600.90909090909</v>
      </c>
      <c r="R433" s="144">
        <f t="shared" si="125"/>
        <v>0.29484878503583706</v>
      </c>
      <c r="S433" s="248">
        <v>1074476728</v>
      </c>
      <c r="T433" s="303" t="s">
        <v>8234</v>
      </c>
      <c r="U433" s="194">
        <f t="shared" si="121"/>
        <v>18211</v>
      </c>
      <c r="W433" s="239">
        <v>18211</v>
      </c>
      <c r="X433" s="136">
        <f t="shared" si="126"/>
        <v>11001</v>
      </c>
      <c r="Y433" s="240">
        <f t="shared" si="127"/>
        <v>15600.90909090909</v>
      </c>
      <c r="Z433" s="142">
        <f t="shared" si="128"/>
        <v>7.7260996101257584E-2</v>
      </c>
      <c r="AA433" s="137">
        <f t="shared" si="129"/>
        <v>0.29484878503583706</v>
      </c>
      <c r="AB433" s="145" t="s">
        <v>8643</v>
      </c>
      <c r="AC433" s="189">
        <f t="shared" si="138"/>
        <v>17853</v>
      </c>
      <c r="AD433" s="187">
        <f t="shared" si="139"/>
        <v>19618</v>
      </c>
      <c r="AE433" s="129">
        <f t="shared" si="130"/>
        <v>1765.62</v>
      </c>
      <c r="AF433" s="130">
        <f t="shared" si="131"/>
        <v>358.61999999999989</v>
      </c>
      <c r="AG433" s="131">
        <f t="shared" si="132"/>
        <v>1.8280150881843201E-2</v>
      </c>
      <c r="AH433" s="138">
        <f t="shared" si="133"/>
        <v>1407</v>
      </c>
      <c r="AI433" s="139">
        <f t="shared" si="134"/>
        <v>7.1719849118156792E-2</v>
      </c>
      <c r="AJ433" s="139">
        <f t="shared" si="135"/>
        <v>0.27656863415399385</v>
      </c>
      <c r="AL433" s="197">
        <v>2254018189204</v>
      </c>
      <c r="AM433" s="197">
        <v>4981160373127</v>
      </c>
      <c r="AN433" s="197" t="s">
        <v>152</v>
      </c>
      <c r="AO433" s="241" t="s">
        <v>1627</v>
      </c>
      <c r="AP433" s="242" t="s">
        <v>925</v>
      </c>
      <c r="AQ433" s="242" t="s">
        <v>38</v>
      </c>
      <c r="AR433" s="242" t="s">
        <v>152</v>
      </c>
      <c r="AS433" s="243">
        <f>VLOOKUP(B:B,[1]FALKEN!$B:$K,8,0)</f>
        <v>11001</v>
      </c>
      <c r="AT433" s="243">
        <v>1050</v>
      </c>
      <c r="AU433" s="211" t="s">
        <v>3957</v>
      </c>
      <c r="AV433" s="197" t="s">
        <v>5508</v>
      </c>
      <c r="AW433" s="134" t="str">
        <f>IFERROR(VLOOKUP(AV:AV,Q商品!B:E,4,0),"")</f>
        <v>2022年製 AZENIS FK510 225/40R18 92Y XL サマータイヤ ラベルなし 翌営業日発送</v>
      </c>
      <c r="AX433" s="134" t="str">
        <f>IFERROR(VLOOKUP(B:B,在庫!B:M,12,0),"")</f>
        <v>2022年製</v>
      </c>
      <c r="AY433" s="134">
        <f>VLOOKUP(B:B,在庫!B:K,10,0)</f>
        <v>1</v>
      </c>
      <c r="AZ433" s="244">
        <f>VLOOKUP(AL:AL,[1]FALKEN!$B:$AH,32,0)</f>
        <v>605409050</v>
      </c>
      <c r="BA433" s="244">
        <f>VLOOKUP(AL:AL,[1]FALKEN!$B:$AH,33,0)</f>
        <v>605409075</v>
      </c>
      <c r="BC433" s="11" t="s">
        <v>2055</v>
      </c>
    </row>
    <row r="434" spans="1:55" s="11" customFormat="1" ht="19.5" customHeight="1">
      <c r="A434" s="247">
        <f t="shared" si="122"/>
        <v>1</v>
      </c>
      <c r="B434" s="261">
        <f t="shared" si="123"/>
        <v>2254518189209</v>
      </c>
      <c r="C434" s="243">
        <f>VLOOKUP(B:B,[1]FALKEN!$B:$K,9,0)</f>
        <v>5</v>
      </c>
      <c r="D434" s="11" t="s">
        <v>5343</v>
      </c>
      <c r="E434" s="11" t="s">
        <v>791</v>
      </c>
      <c r="F434" s="322" t="s">
        <v>7504</v>
      </c>
      <c r="G434" s="134"/>
      <c r="H434" s="132"/>
      <c r="I434" s="235">
        <f>VLOOKUP(B:B,[1]FALKEN!$B:$K,10,0)</f>
        <v>0</v>
      </c>
      <c r="J434" s="132"/>
      <c r="K434" s="133" t="s">
        <v>5505</v>
      </c>
      <c r="L434" s="133">
        <v>4</v>
      </c>
      <c r="M434" s="135"/>
      <c r="N434" s="236"/>
      <c r="O434" s="236"/>
      <c r="P434" s="237"/>
      <c r="Q434" s="238">
        <f t="shared" si="124"/>
        <v>-954.5454545454545</v>
      </c>
      <c r="R434" s="144">
        <f t="shared" si="125"/>
        <v>15.445619047619047</v>
      </c>
      <c r="S434" s="248">
        <v>1074476275</v>
      </c>
      <c r="T434" s="304" t="s">
        <v>8236</v>
      </c>
      <c r="U434" s="194">
        <f t="shared" si="121"/>
        <v>18000</v>
      </c>
      <c r="W434" s="239">
        <v>18000</v>
      </c>
      <c r="X434" s="136">
        <f t="shared" si="126"/>
        <v>13789</v>
      </c>
      <c r="Y434" s="240">
        <f t="shared" si="127"/>
        <v>15409.090909090908</v>
      </c>
      <c r="Z434" s="142" t="str">
        <f t="shared" si="128"/>
        <v/>
      </c>
      <c r="AA434" s="137">
        <f t="shared" si="129"/>
        <v>0.10513864306784655</v>
      </c>
      <c r="AB434" s="145"/>
      <c r="AC434" s="189">
        <f t="shared" si="138"/>
        <v>17647</v>
      </c>
      <c r="AD434" s="187">
        <f t="shared" si="139"/>
        <v>19392</v>
      </c>
      <c r="AE434" s="129">
        <f t="shared" si="130"/>
        <v>1745.28</v>
      </c>
      <c r="AF434" s="130">
        <f t="shared" si="131"/>
        <v>353.28</v>
      </c>
      <c r="AG434" s="131">
        <f t="shared" si="132"/>
        <v>1.8217821782178217E-2</v>
      </c>
      <c r="AH434" s="138">
        <f t="shared" si="133"/>
        <v>1392</v>
      </c>
      <c r="AI434" s="139">
        <f t="shared" si="134"/>
        <v>7.1782178217821777E-2</v>
      </c>
      <c r="AJ434" s="139">
        <f t="shared" si="135"/>
        <v>8.6920821285668332E-2</v>
      </c>
      <c r="AL434" s="197">
        <v>2254518189209</v>
      </c>
      <c r="AM434" s="197">
        <v>4981160373103</v>
      </c>
      <c r="AN434" s="197" t="s">
        <v>152</v>
      </c>
      <c r="AO434" s="241" t="s">
        <v>1627</v>
      </c>
      <c r="AP434" s="242" t="s">
        <v>929</v>
      </c>
      <c r="AQ434" s="242" t="s">
        <v>40</v>
      </c>
      <c r="AR434" s="242" t="s">
        <v>152</v>
      </c>
      <c r="AS434" s="243">
        <v>13789</v>
      </c>
      <c r="AT434" s="243">
        <v>1050</v>
      </c>
      <c r="AU434" s="211" t="s">
        <v>3957</v>
      </c>
      <c r="AV434" s="197" t="s">
        <v>5512</v>
      </c>
      <c r="AW434" s="134" t="str">
        <f>IFERROR(VLOOKUP(AV:AV,Q商品!B:E,4,0),"")</f>
        <v>2023年製 AZENIS FK510 225/45ZR18 95Y XL サマータイヤ ラベルなし 翌営業日発送</v>
      </c>
      <c r="AX434" s="134" t="str">
        <f>IFERROR(VLOOKUP(B:B,在庫!B:M,12,0),"")</f>
        <v/>
      </c>
      <c r="AY434" s="134" t="e">
        <f>VLOOKUP(B:B,在庫!B:K,10,0)</f>
        <v>#N/A</v>
      </c>
      <c r="AZ434" s="244">
        <v>605409048</v>
      </c>
      <c r="BA434" s="244">
        <v>605409073</v>
      </c>
      <c r="BC434" s="11" t="s">
        <v>2055</v>
      </c>
    </row>
    <row r="435" spans="1:55" s="11" customFormat="1" ht="19.5" customHeight="1">
      <c r="A435" s="247">
        <f t="shared" si="122"/>
        <v>1</v>
      </c>
      <c r="B435" s="261">
        <f t="shared" si="123"/>
        <v>2254519189208</v>
      </c>
      <c r="C435" s="243">
        <f>VLOOKUP(B:B,[1]FALKEN!$B:$K,9,0)</f>
        <v>18</v>
      </c>
      <c r="D435" s="11" t="s">
        <v>5343</v>
      </c>
      <c r="E435" s="11" t="s">
        <v>792</v>
      </c>
      <c r="F435" s="160" t="s">
        <v>7505</v>
      </c>
      <c r="G435" s="134"/>
      <c r="H435" s="132"/>
      <c r="I435" s="235">
        <f>VLOOKUP(B:B,[1]FALKEN!$B:$K,10,0)</f>
        <v>14</v>
      </c>
      <c r="J435" s="132" t="s">
        <v>12</v>
      </c>
      <c r="K435" s="133" t="s">
        <v>5505</v>
      </c>
      <c r="L435" s="133">
        <v>5</v>
      </c>
      <c r="M435" s="135" t="s">
        <v>8607</v>
      </c>
      <c r="N435" s="236"/>
      <c r="O435" s="236"/>
      <c r="P435" s="237"/>
      <c r="Q435" s="238">
        <f t="shared" si="124"/>
        <v>-954.5454545454545</v>
      </c>
      <c r="R435" s="144">
        <f t="shared" si="125"/>
        <v>15.335619047619048</v>
      </c>
      <c r="S435" s="248">
        <v>1074476529</v>
      </c>
      <c r="T435" s="303" t="s">
        <v>8237</v>
      </c>
      <c r="U435" s="194">
        <f t="shared" si="121"/>
        <v>22680</v>
      </c>
      <c r="V435" s="11">
        <v>900</v>
      </c>
      <c r="W435" s="239">
        <v>23580</v>
      </c>
      <c r="X435" s="136">
        <f t="shared" si="126"/>
        <v>13684</v>
      </c>
      <c r="Y435" s="240">
        <f t="shared" si="127"/>
        <v>20481.81818181818</v>
      </c>
      <c r="Z435" s="142" t="str">
        <f t="shared" si="128"/>
        <v/>
      </c>
      <c r="AA435" s="137">
        <f t="shared" si="129"/>
        <v>0.33189525077674209</v>
      </c>
      <c r="AB435" s="145" t="s">
        <v>8643</v>
      </c>
      <c r="AC435" s="189">
        <f t="shared" si="138"/>
        <v>22235</v>
      </c>
      <c r="AD435" s="187">
        <f t="shared" si="139"/>
        <v>24434</v>
      </c>
      <c r="AE435" s="129">
        <f t="shared" si="130"/>
        <v>2199.06</v>
      </c>
      <c r="AF435" s="130">
        <f t="shared" si="131"/>
        <v>445.05999999999995</v>
      </c>
      <c r="AG435" s="131">
        <f t="shared" si="132"/>
        <v>1.8214782679872307E-2</v>
      </c>
      <c r="AH435" s="138">
        <f t="shared" si="133"/>
        <v>1754</v>
      </c>
      <c r="AI435" s="139">
        <f t="shared" si="134"/>
        <v>7.1785217320127687E-2</v>
      </c>
      <c r="AJ435" s="139">
        <f t="shared" si="135"/>
        <v>0.31368046809686978</v>
      </c>
      <c r="AL435" s="197">
        <v>2254519189208</v>
      </c>
      <c r="AM435" s="197">
        <v>4981160611946</v>
      </c>
      <c r="AN435" s="197" t="s">
        <v>152</v>
      </c>
      <c r="AO435" s="241" t="s">
        <v>1627</v>
      </c>
      <c r="AP435" s="242" t="s">
        <v>1224</v>
      </c>
      <c r="AQ435" s="242" t="s">
        <v>108</v>
      </c>
      <c r="AR435" s="242" t="s">
        <v>152</v>
      </c>
      <c r="AS435" s="243">
        <f>VLOOKUP(B:B,[1]FALKEN!$B:$K,8,0)</f>
        <v>13684</v>
      </c>
      <c r="AT435" s="243">
        <v>1050</v>
      </c>
      <c r="AU435" s="211" t="s">
        <v>3957</v>
      </c>
      <c r="AV435" s="197" t="s">
        <v>5515</v>
      </c>
      <c r="AW435" s="134" t="str">
        <f>IFERROR(VLOOKUP(AV:AV,Q商品!B:E,4,0),"")</f>
        <v>2022年製 AZENIS FK510 225/45R19 96Y XL サマータイヤ ラベルなし 翌営業日発送</v>
      </c>
      <c r="AX435" s="134" t="str">
        <f>IFERROR(VLOOKUP(B:B,在庫!B:M,12,0),"")</f>
        <v>2022年製</v>
      </c>
      <c r="AY435" s="246">
        <f>VLOOKUP(B:B,在庫!B:K,10,0)</f>
        <v>1</v>
      </c>
      <c r="AZ435" s="244">
        <f>VLOOKUP(AL:AL,[1]FALKEN!$B:$AH,32,0)</f>
        <v>605409037</v>
      </c>
      <c r="BA435" s="244">
        <f>VLOOKUP(AL:AL,[1]FALKEN!$B:$AH,33,0)</f>
        <v>605409062</v>
      </c>
      <c r="BC435" s="11" t="s">
        <v>2055</v>
      </c>
    </row>
    <row r="436" spans="1:55" s="11" customFormat="1" ht="19.5" customHeight="1">
      <c r="A436" s="247">
        <f t="shared" si="122"/>
        <v>1</v>
      </c>
      <c r="B436" s="261">
        <f t="shared" si="123"/>
        <v>2454018189208</v>
      </c>
      <c r="C436" s="243">
        <f>VLOOKUP(B:B,[1]FALKEN!$B:$K,9,0)</f>
        <v>2</v>
      </c>
      <c r="D436" s="11" t="s">
        <v>5343</v>
      </c>
      <c r="E436" s="11" t="s">
        <v>800</v>
      </c>
      <c r="F436" s="322" t="s">
        <v>7512</v>
      </c>
      <c r="G436" s="134"/>
      <c r="H436" s="132"/>
      <c r="I436" s="235">
        <f>VLOOKUP(B:B,[1]FALKEN!$B:$K,10,0)</f>
        <v>1</v>
      </c>
      <c r="J436" s="132"/>
      <c r="K436" s="133" t="s">
        <v>5505</v>
      </c>
      <c r="L436" s="133">
        <v>13</v>
      </c>
      <c r="M436" s="135"/>
      <c r="N436" s="236"/>
      <c r="O436" s="236"/>
      <c r="P436" s="237"/>
      <c r="Q436" s="238">
        <f t="shared" si="124"/>
        <v>-954.5454545454545</v>
      </c>
      <c r="R436" s="144">
        <f t="shared" si="125"/>
        <v>13.304285714285715</v>
      </c>
      <c r="S436" s="248">
        <v>1074476730</v>
      </c>
      <c r="T436" s="305" t="s">
        <v>8245</v>
      </c>
      <c r="U436" s="194">
        <f t="shared" si="121"/>
        <v>17895</v>
      </c>
      <c r="V436" s="11">
        <v>900</v>
      </c>
      <c r="W436" s="239">
        <v>18795</v>
      </c>
      <c r="X436" s="136">
        <f t="shared" si="126"/>
        <v>11745</v>
      </c>
      <c r="Y436" s="240">
        <f t="shared" si="127"/>
        <v>16131.81818181818</v>
      </c>
      <c r="Z436" s="142" t="str">
        <f t="shared" si="128"/>
        <v/>
      </c>
      <c r="AA436" s="137">
        <f t="shared" si="129"/>
        <v>0.27193575655114111</v>
      </c>
      <c r="AB436" s="145"/>
      <c r="AC436" s="189">
        <f t="shared" si="138"/>
        <v>17544</v>
      </c>
      <c r="AD436" s="187">
        <f t="shared" si="139"/>
        <v>19279</v>
      </c>
      <c r="AE436" s="129">
        <f t="shared" si="130"/>
        <v>1735.11</v>
      </c>
      <c r="AF436" s="130">
        <f t="shared" si="131"/>
        <v>351.1099999999999</v>
      </c>
      <c r="AG436" s="131">
        <f t="shared" si="132"/>
        <v>1.8212044193163541E-2</v>
      </c>
      <c r="AH436" s="138">
        <f t="shared" si="133"/>
        <v>1384</v>
      </c>
      <c r="AI436" s="139">
        <f t="shared" si="134"/>
        <v>7.1787955806836459E-2</v>
      </c>
      <c r="AJ436" s="139">
        <f t="shared" si="135"/>
        <v>0.25372371235797758</v>
      </c>
      <c r="AL436" s="197">
        <v>2454018189208</v>
      </c>
      <c r="AM436" s="197">
        <v>4981160365993</v>
      </c>
      <c r="AN436" s="197" t="s">
        <v>152</v>
      </c>
      <c r="AO436" s="241" t="s">
        <v>1627</v>
      </c>
      <c r="AP436" s="242" t="s">
        <v>813</v>
      </c>
      <c r="AQ436" s="242" t="s">
        <v>83</v>
      </c>
      <c r="AR436" s="242" t="s">
        <v>152</v>
      </c>
      <c r="AS436" s="243">
        <v>11745</v>
      </c>
      <c r="AT436" s="243">
        <v>1050</v>
      </c>
      <c r="AU436" s="211" t="s">
        <v>3957</v>
      </c>
      <c r="AV436" s="197" t="s">
        <v>5531</v>
      </c>
      <c r="AW436" s="134" t="str">
        <f>IFERROR(VLOOKUP(AV:AV,Q商品!B:E,4,0),"")</f>
        <v>2023年製 AZENIS FK510 245/40ZR18 97Y XL サマータイヤ ラベルなし 翌営業日発送</v>
      </c>
      <c r="AX436" s="134" t="str">
        <f>IFERROR(VLOOKUP(B:B,在庫!B:M,12,0),"")</f>
        <v>2023年製</v>
      </c>
      <c r="AY436" s="134">
        <f>VLOOKUP(B:B,在庫!B:K,10,0)</f>
        <v>1</v>
      </c>
      <c r="AZ436" s="244">
        <v>605409049</v>
      </c>
      <c r="BA436" s="244">
        <v>605409074</v>
      </c>
      <c r="BC436" s="11" t="s">
        <v>2055</v>
      </c>
    </row>
    <row r="437" spans="1:55" s="11" customFormat="1" ht="19.5" customHeight="1">
      <c r="A437" s="247">
        <f t="shared" si="122"/>
        <v>1</v>
      </c>
      <c r="B437" s="261">
        <f t="shared" si="123"/>
        <v>2454019189207</v>
      </c>
      <c r="C437" s="243">
        <f>VLOOKUP(B:B,[1]FALKEN!$B:$K,9,0)</f>
        <v>48</v>
      </c>
      <c r="D437" s="11" t="s">
        <v>5343</v>
      </c>
      <c r="E437" s="11" t="s">
        <v>801</v>
      </c>
      <c r="F437" s="310" t="s">
        <v>7317</v>
      </c>
      <c r="G437" s="134"/>
      <c r="H437" s="132"/>
      <c r="I437" s="235">
        <f>VLOOKUP(B:B,[1]FALKEN!$B:$K,10,0)</f>
        <v>40</v>
      </c>
      <c r="J437" s="132" t="s">
        <v>12</v>
      </c>
      <c r="K437" s="133" t="s">
        <v>5505</v>
      </c>
      <c r="L437" s="133">
        <v>14</v>
      </c>
      <c r="M437" s="135" t="s">
        <v>8602</v>
      </c>
      <c r="N437" s="236" t="s">
        <v>8606</v>
      </c>
      <c r="O437" s="236" t="s">
        <v>2015</v>
      </c>
      <c r="P437" s="237">
        <v>23076</v>
      </c>
      <c r="Q437" s="238">
        <f t="shared" si="124"/>
        <v>20023.63636363636</v>
      </c>
      <c r="R437" s="144">
        <f t="shared" si="125"/>
        <v>0.26451920457640959</v>
      </c>
      <c r="S437" s="248">
        <v>1074476528</v>
      </c>
      <c r="T437" s="305" t="s">
        <v>8246</v>
      </c>
      <c r="U437" s="194">
        <f t="shared" si="121"/>
        <v>23076</v>
      </c>
      <c r="W437" s="239">
        <v>23076</v>
      </c>
      <c r="X437" s="136">
        <f t="shared" si="126"/>
        <v>14727</v>
      </c>
      <c r="Y437" s="240">
        <f t="shared" si="127"/>
        <v>20023.63636363636</v>
      </c>
      <c r="Z437" s="142">
        <f t="shared" si="128"/>
        <v>7.730975905702886E-2</v>
      </c>
      <c r="AA437" s="137">
        <f t="shared" si="129"/>
        <v>0.26451920457640959</v>
      </c>
      <c r="AB437" s="145" t="s">
        <v>8643</v>
      </c>
      <c r="AC437" s="189">
        <f t="shared" si="138"/>
        <v>22623</v>
      </c>
      <c r="AD437" s="187">
        <f t="shared" si="139"/>
        <v>24860</v>
      </c>
      <c r="AE437" s="129">
        <f t="shared" si="130"/>
        <v>2237.4</v>
      </c>
      <c r="AF437" s="130">
        <f t="shared" si="131"/>
        <v>453.40000000000009</v>
      </c>
      <c r="AG437" s="131">
        <f t="shared" si="132"/>
        <v>1.8238133547868064E-2</v>
      </c>
      <c r="AH437" s="138">
        <f t="shared" si="133"/>
        <v>1784</v>
      </c>
      <c r="AI437" s="139">
        <f t="shared" si="134"/>
        <v>7.1761866452131937E-2</v>
      </c>
      <c r="AJ437" s="139">
        <f t="shared" si="135"/>
        <v>0.24628107102854152</v>
      </c>
      <c r="AL437" s="197">
        <v>2454019189207</v>
      </c>
      <c r="AM437" s="197">
        <v>4981160611878</v>
      </c>
      <c r="AN437" s="197" t="s">
        <v>152</v>
      </c>
      <c r="AO437" s="241" t="s">
        <v>1627</v>
      </c>
      <c r="AP437" s="242" t="s">
        <v>1124</v>
      </c>
      <c r="AQ437" s="242" t="s">
        <v>106</v>
      </c>
      <c r="AR437" s="242" t="s">
        <v>152</v>
      </c>
      <c r="AS437" s="243">
        <f>VLOOKUP(B:B,[1]FALKEN!$B:$K,8,0)</f>
        <v>14727</v>
      </c>
      <c r="AT437" s="243">
        <v>1050</v>
      </c>
      <c r="AU437" s="211" t="s">
        <v>3957</v>
      </c>
      <c r="AV437" s="197" t="s">
        <v>5533</v>
      </c>
      <c r="AW437" s="134" t="str">
        <f>IFERROR(VLOOKUP(AV:AV,Q商品!B:E,4,0),"")</f>
        <v>2022年製 AZENIS FK510 245/40R19 98Y XL サマータイヤ ラベルなし 翌営業日発送</v>
      </c>
      <c r="AX437" s="134" t="str">
        <f>IFERROR(VLOOKUP(B:B,在庫!B:M,12,0),"")</f>
        <v>2022年製</v>
      </c>
      <c r="AY437" s="134">
        <f>VLOOKUP(B:B,在庫!B:K,10,0)</f>
        <v>1</v>
      </c>
      <c r="AZ437" s="244">
        <f>VLOOKUP(AL:AL,[1]FALKEN!$B:$AH,32,0)</f>
        <v>605409038</v>
      </c>
      <c r="BA437" s="244">
        <f>VLOOKUP(AL:AL,[1]FALKEN!$B:$AH,33,0)</f>
        <v>605409063</v>
      </c>
      <c r="BC437" s="11" t="s">
        <v>2055</v>
      </c>
    </row>
    <row r="438" spans="1:55" s="11" customFormat="1" ht="19.5" customHeight="1">
      <c r="A438" s="247">
        <f t="shared" si="122"/>
        <v>1</v>
      </c>
      <c r="B438" s="261">
        <f t="shared" si="123"/>
        <v>2555020189207</v>
      </c>
      <c r="C438" s="243">
        <f>VLOOKUP(B:B,[1]FALKEN!$B:$K,9,0)</f>
        <v>0</v>
      </c>
      <c r="D438" s="11" t="s">
        <v>5343</v>
      </c>
      <c r="E438" s="11" t="s">
        <v>806</v>
      </c>
      <c r="F438" s="245" t="s">
        <v>431</v>
      </c>
      <c r="G438" s="134"/>
      <c r="H438" s="132"/>
      <c r="I438" s="235">
        <f>VLOOKUP(B:B,[1]FALKEN!$B:$K,10,0)</f>
        <v>1</v>
      </c>
      <c r="J438" s="132"/>
      <c r="K438" s="133" t="s">
        <v>5505</v>
      </c>
      <c r="L438" s="133">
        <v>19</v>
      </c>
      <c r="M438" s="135"/>
      <c r="N438" s="236"/>
      <c r="O438" s="236"/>
      <c r="P438" s="237"/>
      <c r="Q438" s="238">
        <f t="shared" si="124"/>
        <v>-954.5454545454545</v>
      </c>
      <c r="R438" s="144">
        <f t="shared" si="125"/>
        <v>16.420952380952382</v>
      </c>
      <c r="S438" s="248">
        <v>1074476049</v>
      </c>
      <c r="T438" s="303" t="s">
        <v>8251</v>
      </c>
      <c r="U438" s="194">
        <f t="shared" si="121"/>
        <v>0</v>
      </c>
      <c r="W438" s="239"/>
      <c r="X438" s="136">
        <f t="shared" si="126"/>
        <v>14720</v>
      </c>
      <c r="Y438" s="240">
        <f t="shared" si="127"/>
        <v>-954.5454545454545</v>
      </c>
      <c r="Z438" s="142" t="str">
        <f t="shared" si="128"/>
        <v/>
      </c>
      <c r="AA438" s="137">
        <f t="shared" si="129"/>
        <v>16.420952380952382</v>
      </c>
      <c r="AB438" s="145"/>
      <c r="AC438" s="189">
        <f t="shared" si="138"/>
        <v>0</v>
      </c>
      <c r="AD438" s="187">
        <f t="shared" si="139"/>
        <v>0</v>
      </c>
      <c r="AE438" s="129">
        <f t="shared" si="130"/>
        <v>0</v>
      </c>
      <c r="AF438" s="130">
        <f t="shared" si="131"/>
        <v>0</v>
      </c>
      <c r="AG438" s="131" t="str">
        <f t="shared" si="132"/>
        <v/>
      </c>
      <c r="AH438" s="138">
        <f t="shared" si="133"/>
        <v>0</v>
      </c>
      <c r="AI438" s="139" t="str">
        <f t="shared" si="134"/>
        <v/>
      </c>
      <c r="AJ438" s="139" t="str">
        <f t="shared" si="135"/>
        <v/>
      </c>
      <c r="AL438" s="197">
        <v>2555020189207</v>
      </c>
      <c r="AM438" s="197">
        <v>4981160612189</v>
      </c>
      <c r="AN438" s="197" t="s">
        <v>152</v>
      </c>
      <c r="AO438" s="241" t="s">
        <v>1627</v>
      </c>
      <c r="AP438" s="242" t="s">
        <v>1630</v>
      </c>
      <c r="AQ438" s="242" t="s">
        <v>131</v>
      </c>
      <c r="AR438" s="242" t="s">
        <v>152</v>
      </c>
      <c r="AS438" s="243">
        <v>14720</v>
      </c>
      <c r="AT438" s="243">
        <v>1050</v>
      </c>
      <c r="AU438" s="211" t="s">
        <v>3957</v>
      </c>
      <c r="AV438" s="197" t="s">
        <v>5543</v>
      </c>
      <c r="AW438" s="134" t="str">
        <f>IFERROR(VLOOKUP(AV:AV,Q商品!B:E,4,0),"")</f>
        <v>2021年製 AZENIS FK510 255/50ZR20 109Y XL サマータイヤ ラベルなし 翌営業日発送</v>
      </c>
      <c r="AX438" s="134" t="str">
        <f>IFERROR(VLOOKUP(B:B,在庫!B:M,12,0),"")</f>
        <v>2021年製</v>
      </c>
      <c r="AY438" s="134">
        <f>VLOOKUP(B:B,在庫!B:K,10,0)</f>
        <v>1</v>
      </c>
      <c r="AZ438" s="244">
        <v>605409033</v>
      </c>
      <c r="BA438" s="244">
        <v>605409058</v>
      </c>
      <c r="BC438" s="11" t="s">
        <v>150</v>
      </c>
    </row>
    <row r="439" spans="1:55" s="11" customFormat="1" ht="19.5" customHeight="1">
      <c r="A439" s="247">
        <f t="shared" si="122"/>
        <v>1</v>
      </c>
      <c r="B439" s="261">
        <f t="shared" si="123"/>
        <v>2255018189300</v>
      </c>
      <c r="C439" s="243">
        <f>VLOOKUP(B:B,[1]FALKEN!$B:$K,9,0)</f>
        <v>4</v>
      </c>
      <c r="D439" s="11" t="s">
        <v>5343</v>
      </c>
      <c r="E439" s="11" t="s">
        <v>809</v>
      </c>
      <c r="F439" s="322" t="s">
        <v>8485</v>
      </c>
      <c r="G439" s="134"/>
      <c r="H439" s="132"/>
      <c r="I439" s="235">
        <f>VLOOKUP(B:B,[1]FALKEN!$B:$K,10,0)</f>
        <v>3</v>
      </c>
      <c r="J439" s="132"/>
      <c r="K439" s="133" t="s">
        <v>5505</v>
      </c>
      <c r="L439" s="133">
        <v>22</v>
      </c>
      <c r="M439" s="135"/>
      <c r="N439" s="236"/>
      <c r="O439" s="236"/>
      <c r="P439" s="237"/>
      <c r="Q439" s="238">
        <f t="shared" si="124"/>
        <v>-954.5454545454545</v>
      </c>
      <c r="R439" s="144">
        <f t="shared" si="125"/>
        <v>13.922380952380953</v>
      </c>
      <c r="S439" s="248">
        <v>1074476530</v>
      </c>
      <c r="T439" s="303" t="s">
        <v>8254</v>
      </c>
      <c r="U439" s="194">
        <f t="shared" ref="U439:U502" si="140">W439-V439</f>
        <v>18323</v>
      </c>
      <c r="W439" s="239">
        <v>18323</v>
      </c>
      <c r="X439" s="136">
        <f t="shared" si="126"/>
        <v>12335</v>
      </c>
      <c r="Y439" s="240">
        <f t="shared" si="127"/>
        <v>15702.727272727272</v>
      </c>
      <c r="Z439" s="142" t="str">
        <f t="shared" si="128"/>
        <v/>
      </c>
      <c r="AA439" s="137">
        <f t="shared" si="129"/>
        <v>0.21446766630000574</v>
      </c>
      <c r="AB439" s="145"/>
      <c r="AC439" s="189">
        <f t="shared" si="138"/>
        <v>17963</v>
      </c>
      <c r="AD439" s="187">
        <f t="shared" si="139"/>
        <v>19739</v>
      </c>
      <c r="AE439" s="129">
        <f t="shared" si="130"/>
        <v>1776.51</v>
      </c>
      <c r="AF439" s="130">
        <f t="shared" si="131"/>
        <v>360.51</v>
      </c>
      <c r="AG439" s="131">
        <f t="shared" si="132"/>
        <v>1.8263843153148589E-2</v>
      </c>
      <c r="AH439" s="138">
        <f t="shared" si="133"/>
        <v>1416</v>
      </c>
      <c r="AI439" s="139">
        <f t="shared" si="134"/>
        <v>7.1736156846851418E-2</v>
      </c>
      <c r="AJ439" s="139">
        <f t="shared" si="135"/>
        <v>0.19620382314685716</v>
      </c>
      <c r="AL439" s="197">
        <v>2255018189300</v>
      </c>
      <c r="AM439" s="197">
        <v>4981160553185</v>
      </c>
      <c r="AN439" s="197" t="s">
        <v>152</v>
      </c>
      <c r="AO439" s="241" t="s">
        <v>1624</v>
      </c>
      <c r="AP439" s="242" t="s">
        <v>1092</v>
      </c>
      <c r="AQ439" s="242" t="s">
        <v>80</v>
      </c>
      <c r="AR439" s="242" t="s">
        <v>152</v>
      </c>
      <c r="AS439" s="243">
        <v>12335</v>
      </c>
      <c r="AT439" s="243">
        <v>1050</v>
      </c>
      <c r="AU439" s="211" t="s">
        <v>3957</v>
      </c>
      <c r="AV439" s="197" t="s">
        <v>5549</v>
      </c>
      <c r="AW439" s="134" t="str">
        <f>IFERROR(VLOOKUP(AV:AV,Q商品!B:E,4,0),"")</f>
        <v>2022年製 AZENIS FK510 SUV 225/50R18 99W XL サマータイヤ ラベルなし 翌営業日発送</v>
      </c>
      <c r="AX439" s="134" t="str">
        <f>IFERROR(VLOOKUP(B:B,在庫!B:M,12,0),"")</f>
        <v>2022年製</v>
      </c>
      <c r="AY439" s="134">
        <f>VLOOKUP(B:B,在庫!B:K,10,0)</f>
        <v>1</v>
      </c>
      <c r="AZ439" s="244">
        <v>605409046</v>
      </c>
      <c r="BA439" s="244">
        <v>605409071</v>
      </c>
      <c r="BC439" s="11" t="s">
        <v>2055</v>
      </c>
    </row>
    <row r="440" spans="1:55" s="11" customFormat="1" ht="19.5" customHeight="1">
      <c r="A440" s="247">
        <f t="shared" si="122"/>
        <v>1</v>
      </c>
      <c r="B440" s="261">
        <f t="shared" si="123"/>
        <v>2255518189305</v>
      </c>
      <c r="C440" s="243">
        <f>VLOOKUP(B:B,[1]FALKEN!$B:$K,9,0)</f>
        <v>28</v>
      </c>
      <c r="D440" s="11" t="s">
        <v>5343</v>
      </c>
      <c r="E440" s="11" t="s">
        <v>810</v>
      </c>
      <c r="F440" s="310" t="s">
        <v>7318</v>
      </c>
      <c r="G440" s="134"/>
      <c r="H440" s="132"/>
      <c r="I440" s="235">
        <f>VLOOKUP(B:B,[1]FALKEN!$B:$K,10,0)</f>
        <v>25</v>
      </c>
      <c r="J440" s="132" t="s">
        <v>12</v>
      </c>
      <c r="K440" s="133" t="s">
        <v>5505</v>
      </c>
      <c r="L440" s="133">
        <v>23</v>
      </c>
      <c r="M440" s="135" t="s">
        <v>8602</v>
      </c>
      <c r="N440" s="236" t="s">
        <v>8608</v>
      </c>
      <c r="O440" s="236" t="s">
        <v>2015</v>
      </c>
      <c r="P440" s="237">
        <v>20869</v>
      </c>
      <c r="Q440" s="238">
        <f t="shared" si="124"/>
        <v>18017.272727272724</v>
      </c>
      <c r="R440" s="144">
        <f t="shared" si="125"/>
        <v>0.28196679953579884</v>
      </c>
      <c r="S440" s="248">
        <v>1074476532</v>
      </c>
      <c r="T440" s="303" t="s">
        <v>8255</v>
      </c>
      <c r="U440" s="194">
        <f t="shared" si="140"/>
        <v>20869</v>
      </c>
      <c r="W440" s="239">
        <v>20869</v>
      </c>
      <c r="X440" s="136">
        <f t="shared" si="126"/>
        <v>12937</v>
      </c>
      <c r="Y440" s="240">
        <f t="shared" si="127"/>
        <v>18017.272727272724</v>
      </c>
      <c r="Z440" s="142">
        <f t="shared" si="128"/>
        <v>7.7291676649575924E-2</v>
      </c>
      <c r="AA440" s="137">
        <f t="shared" si="129"/>
        <v>0.28196679953579884</v>
      </c>
      <c r="AB440" s="145" t="s">
        <v>8643</v>
      </c>
      <c r="AC440" s="189">
        <f t="shared" si="138"/>
        <v>20459</v>
      </c>
      <c r="AD440" s="187">
        <f t="shared" si="139"/>
        <v>22482</v>
      </c>
      <c r="AE440" s="129">
        <f t="shared" si="130"/>
        <v>2023.3799999999999</v>
      </c>
      <c r="AF440" s="130">
        <f t="shared" si="131"/>
        <v>410.37999999999988</v>
      </c>
      <c r="AG440" s="131">
        <f t="shared" si="132"/>
        <v>1.8253714082377009E-2</v>
      </c>
      <c r="AH440" s="138">
        <f t="shared" si="133"/>
        <v>1613</v>
      </c>
      <c r="AI440" s="139">
        <f t="shared" si="134"/>
        <v>7.1746285917622984E-2</v>
      </c>
      <c r="AJ440" s="139">
        <f t="shared" si="135"/>
        <v>0.26371308545342181</v>
      </c>
      <c r="AL440" s="197">
        <v>2255518189305</v>
      </c>
      <c r="AM440" s="197">
        <v>4981160820430</v>
      </c>
      <c r="AN440" s="197" t="s">
        <v>152</v>
      </c>
      <c r="AO440" s="241" t="s">
        <v>1624</v>
      </c>
      <c r="AP440" s="242" t="s">
        <v>1625</v>
      </c>
      <c r="AQ440" s="242" t="s">
        <v>71</v>
      </c>
      <c r="AR440" s="242" t="s">
        <v>152</v>
      </c>
      <c r="AS440" s="243">
        <f>VLOOKUP(B:B,[1]FALKEN!$B:$K,8,0)</f>
        <v>12937</v>
      </c>
      <c r="AT440" s="243">
        <v>1050</v>
      </c>
      <c r="AU440" s="211" t="s">
        <v>3957</v>
      </c>
      <c r="AV440" s="197" t="s">
        <v>5551</v>
      </c>
      <c r="AW440" s="134" t="str">
        <f>IFERROR(VLOOKUP(AV:AV,Q商品!B:E,4,0),"")</f>
        <v>2023年製 AZENIS FK510 SUV 225/55R18 102W XL サマータイヤ ラベルなし 翌営業日発送</v>
      </c>
      <c r="AX440" s="134" t="str">
        <f>IFERROR(VLOOKUP(B:B,在庫!B:M,12,0),"")</f>
        <v>2023年製</v>
      </c>
      <c r="AY440" s="246">
        <f>VLOOKUP(B:B,在庫!B:K,10,0)</f>
        <v>1</v>
      </c>
      <c r="AZ440" s="244">
        <f>VLOOKUP(AL:AL,[1]FALKEN!$B:$AH,32,0)</f>
        <v>605409045</v>
      </c>
      <c r="BA440" s="244">
        <f>VLOOKUP(AL:AL,[1]FALKEN!$B:$AH,33,0)</f>
        <v>605409070</v>
      </c>
      <c r="BC440" s="11" t="s">
        <v>2055</v>
      </c>
    </row>
    <row r="441" spans="1:55" s="11" customFormat="1" ht="19.5" customHeight="1">
      <c r="A441" s="247">
        <f t="shared" si="122"/>
        <v>1</v>
      </c>
      <c r="B441" s="261">
        <f t="shared" si="123"/>
        <v>2355019189306</v>
      </c>
      <c r="C441" s="243">
        <f>VLOOKUP(B:B,[1]FALKEN!$B:$K,9,0)</f>
        <v>16</v>
      </c>
      <c r="D441" s="11" t="s">
        <v>5343</v>
      </c>
      <c r="E441" s="11" t="s">
        <v>5553</v>
      </c>
      <c r="F441" s="310" t="s">
        <v>7319</v>
      </c>
      <c r="G441" s="134"/>
      <c r="H441" s="132"/>
      <c r="I441" s="235">
        <f>VLOOKUP(B:B,[1]FALKEN!$B:$K,10,0)</f>
        <v>19</v>
      </c>
      <c r="J441" s="132" t="s">
        <v>12</v>
      </c>
      <c r="K441" s="133" t="s">
        <v>5505</v>
      </c>
      <c r="L441" s="133">
        <v>24</v>
      </c>
      <c r="M441" s="135" t="s">
        <v>8607</v>
      </c>
      <c r="N441" s="236"/>
      <c r="O441" s="236"/>
      <c r="P441" s="237"/>
      <c r="Q441" s="238">
        <f t="shared" si="124"/>
        <v>-954.5454545454545</v>
      </c>
      <c r="R441" s="144">
        <f t="shared" si="125"/>
        <v>14.866285714285715</v>
      </c>
      <c r="S441" s="248">
        <v>1074476047</v>
      </c>
      <c r="T441" s="305" t="s">
        <v>8256</v>
      </c>
      <c r="U441" s="194">
        <f t="shared" si="140"/>
        <v>25995</v>
      </c>
      <c r="W441" s="239">
        <v>25995</v>
      </c>
      <c r="X441" s="136">
        <f t="shared" si="126"/>
        <v>13236</v>
      </c>
      <c r="Y441" s="240">
        <f t="shared" si="127"/>
        <v>22677.272727272724</v>
      </c>
      <c r="Z441" s="142" t="str">
        <f t="shared" si="128"/>
        <v/>
      </c>
      <c r="AA441" s="137">
        <f t="shared" si="129"/>
        <v>0.4163319302465423</v>
      </c>
      <c r="AB441" s="145" t="s">
        <v>8643</v>
      </c>
      <c r="AC441" s="189">
        <f t="shared" si="138"/>
        <v>25485</v>
      </c>
      <c r="AD441" s="187">
        <f t="shared" si="139"/>
        <v>28005</v>
      </c>
      <c r="AE441" s="129">
        <f t="shared" si="130"/>
        <v>2520.4499999999998</v>
      </c>
      <c r="AF441" s="130">
        <f t="shared" si="131"/>
        <v>510.44999999999982</v>
      </c>
      <c r="AG441" s="131">
        <f t="shared" si="132"/>
        <v>1.8227102303160145E-2</v>
      </c>
      <c r="AH441" s="138">
        <f t="shared" si="133"/>
        <v>2010</v>
      </c>
      <c r="AI441" s="139">
        <f t="shared" si="134"/>
        <v>7.1772897696839852E-2</v>
      </c>
      <c r="AJ441" s="139">
        <f t="shared" si="135"/>
        <v>0.39810482794338214</v>
      </c>
      <c r="AL441" s="197">
        <v>2355019189306</v>
      </c>
      <c r="AM441" s="197">
        <v>4981160553215</v>
      </c>
      <c r="AN441" s="197" t="s">
        <v>152</v>
      </c>
      <c r="AO441" s="241" t="s">
        <v>1624</v>
      </c>
      <c r="AP441" s="242" t="s">
        <v>1626</v>
      </c>
      <c r="AQ441" s="242" t="s">
        <v>102</v>
      </c>
      <c r="AR441" s="242" t="s">
        <v>152</v>
      </c>
      <c r="AS441" s="243">
        <f>VLOOKUP(B:B,[1]FALKEN!$B:$K,8,0)</f>
        <v>13236</v>
      </c>
      <c r="AT441" s="243">
        <v>1050</v>
      </c>
      <c r="AU441" s="211" t="s">
        <v>3957</v>
      </c>
      <c r="AV441" s="197" t="s">
        <v>5554</v>
      </c>
      <c r="AW441" s="134" t="str">
        <f>IFERROR(VLOOKUP(AV:AV,Q商品!B:E,4,0),"")</f>
        <v>2022年製 AZENIS FK510 SUV 235/50R19 103W XL サマータイヤ 翌営業日発送</v>
      </c>
      <c r="AX441" s="134" t="str">
        <f>IFERROR(VLOOKUP(B:B,在庫!B:M,12,0),"")</f>
        <v>2022年製</v>
      </c>
      <c r="AY441" s="134">
        <f>VLOOKUP(B:B,在庫!B:K,10,0)</f>
        <v>1</v>
      </c>
      <c r="AZ441" s="244">
        <f>VLOOKUP(AL:AL,[1]FALKEN!$B:$AH,32,0)</f>
        <v>605409035</v>
      </c>
      <c r="BA441" s="244">
        <f>VLOOKUP(AL:AL,[1]FALKEN!$B:$AH,33,0)</f>
        <v>605409060</v>
      </c>
      <c r="BC441" s="11" t="s">
        <v>2055</v>
      </c>
    </row>
    <row r="442" spans="1:55" s="11" customFormat="1" ht="19.5" customHeight="1">
      <c r="A442" s="247">
        <f t="shared" si="122"/>
        <v>1</v>
      </c>
      <c r="B442" s="261">
        <f t="shared" si="123"/>
        <v>2453521189217</v>
      </c>
      <c r="C442" s="243">
        <f>VLOOKUP(B:B,[1]FALKEN!$B:$K,9,0)</f>
        <v>6</v>
      </c>
      <c r="D442" s="11" t="s">
        <v>5343</v>
      </c>
      <c r="E442" s="11" t="s">
        <v>8585</v>
      </c>
      <c r="F442" s="323" t="s">
        <v>8586</v>
      </c>
      <c r="G442" s="134"/>
      <c r="H442" s="132"/>
      <c r="I442" s="235">
        <f>VLOOKUP(B:B,[1]FALKEN!$B:$K,10,0)</f>
        <v>2</v>
      </c>
      <c r="J442" s="132" t="s">
        <v>12</v>
      </c>
      <c r="K442" s="133" t="s">
        <v>5505</v>
      </c>
      <c r="L442" s="133">
        <v>26</v>
      </c>
      <c r="M442" s="135"/>
      <c r="N442" s="236"/>
      <c r="O442" s="236"/>
      <c r="P442" s="237"/>
      <c r="Q442" s="238">
        <f t="shared" si="124"/>
        <v>-954.5454545454545</v>
      </c>
      <c r="R442" s="144">
        <f t="shared" si="125"/>
        <v>17.67704761904762</v>
      </c>
      <c r="S442" s="248">
        <v>1074475770</v>
      </c>
      <c r="T442" s="309" t="s">
        <v>8258</v>
      </c>
      <c r="U442" s="194">
        <f t="shared" si="140"/>
        <v>41779</v>
      </c>
      <c r="W442" s="239">
        <v>41779</v>
      </c>
      <c r="X442" s="136">
        <f t="shared" si="126"/>
        <v>15919</v>
      </c>
      <c r="Y442" s="240">
        <f t="shared" si="127"/>
        <v>37026.363636363632</v>
      </c>
      <c r="Z442" s="142" t="str">
        <f t="shared" si="128"/>
        <v/>
      </c>
      <c r="AA442" s="137">
        <f t="shared" si="129"/>
        <v>0.57006310000245519</v>
      </c>
      <c r="AB442" s="145"/>
      <c r="AC442" s="189">
        <f t="shared" si="138"/>
        <v>40959</v>
      </c>
      <c r="AD442" s="187">
        <f t="shared" si="139"/>
        <v>45009</v>
      </c>
      <c r="AE442" s="129">
        <f t="shared" si="130"/>
        <v>4050.81</v>
      </c>
      <c r="AF442" s="130">
        <f t="shared" si="131"/>
        <v>820.81</v>
      </c>
      <c r="AG442" s="131">
        <f t="shared" si="132"/>
        <v>1.8236574907240774E-2</v>
      </c>
      <c r="AH442" s="138">
        <f t="shared" si="133"/>
        <v>3230</v>
      </c>
      <c r="AI442" s="139">
        <f t="shared" si="134"/>
        <v>7.1763425092759223E-2</v>
      </c>
      <c r="AJ442" s="139">
        <f t="shared" si="135"/>
        <v>0.55182652509521446</v>
      </c>
      <c r="AL442" s="197">
        <v>2453521189217</v>
      </c>
      <c r="AM442" s="197">
        <v>4982266073232</v>
      </c>
      <c r="AN442" s="197" t="s">
        <v>152</v>
      </c>
      <c r="AO442" s="241" t="s">
        <v>8583</v>
      </c>
      <c r="AP442" s="242" t="s">
        <v>1632</v>
      </c>
      <c r="AQ442" s="242" t="s">
        <v>134</v>
      </c>
      <c r="AR442" s="242" t="s">
        <v>152</v>
      </c>
      <c r="AS442" s="243">
        <f>VLOOKUP(B:B,[1]FALKEN!$B:$K,8,0)</f>
        <v>15919</v>
      </c>
      <c r="AT442" s="243">
        <v>1050</v>
      </c>
      <c r="AU442" s="211" t="s">
        <v>3957</v>
      </c>
      <c r="AV442" s="197" t="s">
        <v>5565</v>
      </c>
      <c r="AW442" s="134" t="str">
        <f>IFERROR(VLOOKUP(AV:AV,Q商品!B:E,4,0),"")</f>
        <v>2023年製 AZENIS FK520L 245/35ZR21 96YXL サマータイヤ 翌営業日発送</v>
      </c>
      <c r="AX442" s="134" t="str">
        <f>IFERROR(VLOOKUP(B:B,在庫!B:M,12,0),"")</f>
        <v>2023年製</v>
      </c>
      <c r="AY442" s="134">
        <f>VLOOKUP(B:B,在庫!B:K,10,0)</f>
        <v>1</v>
      </c>
      <c r="AZ442" s="244" t="str">
        <f>VLOOKUP(AL:AL,[1]FALKEN!$B:$AH,32,0)</f>
        <v/>
      </c>
      <c r="BA442" s="244" t="str">
        <f>VLOOKUP(AL:AL,[1]FALKEN!$B:$AH,33,0)</f>
        <v/>
      </c>
      <c r="BC442" s="11" t="s">
        <v>2055</v>
      </c>
    </row>
    <row r="443" spans="1:55" s="11" customFormat="1" ht="19.5" customHeight="1">
      <c r="A443" s="247">
        <f t="shared" si="122"/>
        <v>1</v>
      </c>
      <c r="B443" s="261">
        <f t="shared" si="123"/>
        <v>2454020189210</v>
      </c>
      <c r="C443" s="243">
        <f>VLOOKUP(B:B,[1]FALKEN!$B:$K,9,0)</f>
        <v>0</v>
      </c>
      <c r="D443" s="11" t="s">
        <v>5343</v>
      </c>
      <c r="E443" s="11" t="s">
        <v>8589</v>
      </c>
      <c r="F443" s="323" t="s">
        <v>8590</v>
      </c>
      <c r="G443" s="134"/>
      <c r="H443" s="132"/>
      <c r="I443" s="235">
        <f>VLOOKUP(B:B,[1]FALKEN!$B:$K,10,0)</f>
        <v>12</v>
      </c>
      <c r="J443" s="132">
        <v>1450</v>
      </c>
      <c r="K443" s="133" t="s">
        <v>5505</v>
      </c>
      <c r="L443" s="133">
        <v>27</v>
      </c>
      <c r="M443" s="135"/>
      <c r="N443" s="236"/>
      <c r="O443" s="236"/>
      <c r="P443" s="237"/>
      <c r="Q443" s="238">
        <f t="shared" si="124"/>
        <v>-954.5454545454545</v>
      </c>
      <c r="R443" s="144">
        <f t="shared" si="125"/>
        <v>18.867142857142859</v>
      </c>
      <c r="S443" s="248">
        <v>1074475771</v>
      </c>
      <c r="T443" s="305" t="s">
        <v>8259</v>
      </c>
      <c r="U443" s="194">
        <f t="shared" si="140"/>
        <v>32775</v>
      </c>
      <c r="W443" s="239">
        <v>32775</v>
      </c>
      <c r="X443" s="136">
        <f t="shared" si="126"/>
        <v>17055</v>
      </c>
      <c r="Y443" s="240">
        <f t="shared" si="127"/>
        <v>28840.909090909088</v>
      </c>
      <c r="Z443" s="142" t="str">
        <f t="shared" si="128"/>
        <v/>
      </c>
      <c r="AA443" s="137">
        <f t="shared" si="129"/>
        <v>0.40865248226950351</v>
      </c>
      <c r="AB443" s="145"/>
      <c r="AC443" s="189">
        <f t="shared" si="138"/>
        <v>32132</v>
      </c>
      <c r="AD443" s="187">
        <f t="shared" si="139"/>
        <v>35309</v>
      </c>
      <c r="AE443" s="129">
        <f t="shared" si="130"/>
        <v>3177.81</v>
      </c>
      <c r="AF443" s="130">
        <f t="shared" si="131"/>
        <v>643.80999999999995</v>
      </c>
      <c r="AG443" s="131">
        <f t="shared" si="132"/>
        <v>1.8233594834178253E-2</v>
      </c>
      <c r="AH443" s="138">
        <f t="shared" si="133"/>
        <v>2534</v>
      </c>
      <c r="AI443" s="139">
        <f t="shared" si="134"/>
        <v>7.1766405165821751E-2</v>
      </c>
      <c r="AJ443" s="139">
        <f t="shared" si="135"/>
        <v>0.39041888743532527</v>
      </c>
      <c r="AL443" s="197">
        <v>2454020189210</v>
      </c>
      <c r="AM443" s="197">
        <v>4982266073263</v>
      </c>
      <c r="AN443" s="197" t="s">
        <v>152</v>
      </c>
      <c r="AO443" s="241" t="s">
        <v>3442</v>
      </c>
      <c r="AP443" s="242" t="s">
        <v>1142</v>
      </c>
      <c r="AQ443" s="242" t="s">
        <v>128</v>
      </c>
      <c r="AR443" s="242" t="s">
        <v>152</v>
      </c>
      <c r="AS443" s="243">
        <f>VLOOKUP(B:B,[1]FALKEN!$B:$K,8,0)</f>
        <v>17055</v>
      </c>
      <c r="AT443" s="243">
        <v>1050</v>
      </c>
      <c r="AU443" s="211" t="s">
        <v>3957</v>
      </c>
      <c r="AV443" s="197" t="s">
        <v>5567</v>
      </c>
      <c r="AW443" s="134" t="str">
        <f>IFERROR(VLOOKUP(AV:AV,Q商品!B:E,4,0),"")</f>
        <v>2023年製 AZENIS FK520L 245/40ZR20 99YXL サマータイヤ 翌営業日発送</v>
      </c>
      <c r="AX443" s="134" t="str">
        <f>IFERROR(VLOOKUP(B:B,在庫!B:M,12,0),"")</f>
        <v>2023年製</v>
      </c>
      <c r="AY443" s="134">
        <f>VLOOKUP(B:B,在庫!B:K,10,0)</f>
        <v>1</v>
      </c>
      <c r="AZ443" s="244" t="str">
        <f>VLOOKUP(AL:AL,[1]FALKEN!$B:$AH,32,0)</f>
        <v/>
      </c>
      <c r="BA443" s="244" t="str">
        <f>VLOOKUP(AL:AL,[1]FALKEN!$B:$AH,33,0)</f>
        <v/>
      </c>
      <c r="BC443" s="11" t="s">
        <v>2055</v>
      </c>
    </row>
    <row r="444" spans="1:55" s="11" customFormat="1" ht="19.5" customHeight="1">
      <c r="A444" s="247">
        <f t="shared" si="122"/>
        <v>1</v>
      </c>
      <c r="B444" s="261">
        <f t="shared" si="123"/>
        <v>2453519189212</v>
      </c>
      <c r="C444" s="243">
        <f>VLOOKUP(B:B,[1]FALKEN!$B:$K,9,0)</f>
        <v>4</v>
      </c>
      <c r="D444" s="11" t="s">
        <v>5343</v>
      </c>
      <c r="E444" s="11" t="s">
        <v>8587</v>
      </c>
      <c r="F444" s="323" t="s">
        <v>8588</v>
      </c>
      <c r="G444" s="134"/>
      <c r="H444" s="132"/>
      <c r="I444" s="235">
        <f>VLOOKUP(B:B,[1]FALKEN!$B:$K,10,0)</f>
        <v>32</v>
      </c>
      <c r="J444" s="132">
        <v>2253</v>
      </c>
      <c r="K444" s="133" t="s">
        <v>5505</v>
      </c>
      <c r="L444" s="133">
        <v>28</v>
      </c>
      <c r="M444" s="135"/>
      <c r="N444" s="236"/>
      <c r="O444" s="236"/>
      <c r="P444" s="237"/>
      <c r="Q444" s="238">
        <f t="shared" si="124"/>
        <v>-954.5454545454545</v>
      </c>
      <c r="R444" s="144">
        <f t="shared" si="125"/>
        <v>16.338190476190476</v>
      </c>
      <c r="S444" s="248">
        <v>1074475768</v>
      </c>
      <c r="T444" s="303" t="s">
        <v>8260</v>
      </c>
      <c r="U444" s="194">
        <f t="shared" si="140"/>
        <v>30752</v>
      </c>
      <c r="W444" s="239">
        <v>30752</v>
      </c>
      <c r="X444" s="136">
        <f t="shared" si="126"/>
        <v>14641</v>
      </c>
      <c r="Y444" s="240">
        <f t="shared" si="127"/>
        <v>27001.81818181818</v>
      </c>
      <c r="Z444" s="142" t="str">
        <f t="shared" si="128"/>
        <v/>
      </c>
      <c r="AA444" s="137">
        <f t="shared" si="129"/>
        <v>0.45777725405696584</v>
      </c>
      <c r="AB444" s="145"/>
      <c r="AC444" s="189">
        <f t="shared" si="138"/>
        <v>30149</v>
      </c>
      <c r="AD444" s="187">
        <f t="shared" si="139"/>
        <v>33130</v>
      </c>
      <c r="AE444" s="129">
        <f t="shared" si="130"/>
        <v>2981.7</v>
      </c>
      <c r="AF444" s="130">
        <f t="shared" si="131"/>
        <v>603.69999999999982</v>
      </c>
      <c r="AG444" s="131">
        <f t="shared" si="132"/>
        <v>1.8222155146392992E-2</v>
      </c>
      <c r="AH444" s="138">
        <f t="shared" si="133"/>
        <v>2378</v>
      </c>
      <c r="AI444" s="139">
        <f t="shared" si="134"/>
        <v>7.1777844853606998E-2</v>
      </c>
      <c r="AJ444" s="139">
        <f t="shared" si="135"/>
        <v>0.43955509891057287</v>
      </c>
      <c r="AL444" s="197">
        <v>2453519189212</v>
      </c>
      <c r="AM444" s="197">
        <v>4982266073218</v>
      </c>
      <c r="AN444" s="197" t="s">
        <v>152</v>
      </c>
      <c r="AO444" s="241" t="s">
        <v>3442</v>
      </c>
      <c r="AP444" s="242" t="s">
        <v>1140</v>
      </c>
      <c r="AQ444" s="242" t="s">
        <v>126</v>
      </c>
      <c r="AR444" s="242" t="s">
        <v>152</v>
      </c>
      <c r="AS444" s="243">
        <f>VLOOKUP(B:B,[1]FALKEN!$B:$K,8,0)</f>
        <v>14641</v>
      </c>
      <c r="AT444" s="243">
        <v>1050</v>
      </c>
      <c r="AU444" s="211" t="s">
        <v>3957</v>
      </c>
      <c r="AV444" s="197" t="s">
        <v>5564</v>
      </c>
      <c r="AW444" s="134" t="str">
        <f>IFERROR(VLOOKUP(AV:AV,Q商品!B:E,4,0),"")</f>
        <v>2023年製 AZENIS FK520L 245/35ZR19 93YXL サマータイヤ 翌営業日発送</v>
      </c>
      <c r="AX444" s="134" t="str">
        <f>IFERROR(VLOOKUP(B:B,在庫!B:M,12,0),"")</f>
        <v>2023年製</v>
      </c>
      <c r="AY444" s="134">
        <f>VLOOKUP(B:B,在庫!B:K,10,0)</f>
        <v>1</v>
      </c>
      <c r="AZ444" s="244" t="str">
        <f>VLOOKUP(AL:AL,[1]FALKEN!$B:$AH,32,0)</f>
        <v/>
      </c>
      <c r="BA444" s="244" t="str">
        <f>VLOOKUP(AL:AL,[1]FALKEN!$B:$AH,33,0)</f>
        <v/>
      </c>
      <c r="BC444" s="11" t="s">
        <v>2055</v>
      </c>
    </row>
    <row r="445" spans="1:55" s="11" customFormat="1" ht="19.5" customHeight="1">
      <c r="A445" s="247">
        <f t="shared" si="122"/>
        <v>1</v>
      </c>
      <c r="B445" s="261">
        <f t="shared" si="123"/>
        <v>2353519189215</v>
      </c>
      <c r="C445" s="243">
        <f>VLOOKUP(B:B,[1]FALKEN!$B:$K,9,0)</f>
        <v>1</v>
      </c>
      <c r="D445" s="11" t="s">
        <v>5343</v>
      </c>
      <c r="E445" s="11" t="s">
        <v>8591</v>
      </c>
      <c r="F445" s="323" t="s">
        <v>8592</v>
      </c>
      <c r="G445" s="134"/>
      <c r="H445" s="132"/>
      <c r="I445" s="235">
        <f>VLOOKUP(B:B,[1]FALKEN!$B:$K,10,0)</f>
        <v>51</v>
      </c>
      <c r="J445" s="132" t="s">
        <v>12</v>
      </c>
      <c r="K445" s="133" t="s">
        <v>5505</v>
      </c>
      <c r="L445" s="133">
        <v>29</v>
      </c>
      <c r="M445" s="135"/>
      <c r="N445" s="236"/>
      <c r="O445" s="236"/>
      <c r="P445" s="237"/>
      <c r="Q445" s="238">
        <f t="shared" si="124"/>
        <v>-954.5454545454545</v>
      </c>
      <c r="R445" s="144">
        <f t="shared" si="125"/>
        <v>15.594380952380952</v>
      </c>
      <c r="S445" s="248">
        <v>1074475769</v>
      </c>
      <c r="T445" s="303" t="s">
        <v>8261</v>
      </c>
      <c r="U445" s="194">
        <f t="shared" si="140"/>
        <v>29459</v>
      </c>
      <c r="W445" s="239">
        <v>29459</v>
      </c>
      <c r="X445" s="136">
        <f t="shared" si="126"/>
        <v>13931</v>
      </c>
      <c r="Y445" s="240">
        <f t="shared" si="127"/>
        <v>25826.363636363636</v>
      </c>
      <c r="Z445" s="142" t="str">
        <f t="shared" si="128"/>
        <v/>
      </c>
      <c r="AA445" s="137">
        <f t="shared" si="129"/>
        <v>0.46058995388785245</v>
      </c>
      <c r="AB445" s="145"/>
      <c r="AC445" s="189">
        <f t="shared" si="138"/>
        <v>28881</v>
      </c>
      <c r="AD445" s="187">
        <f t="shared" si="139"/>
        <v>31737</v>
      </c>
      <c r="AE445" s="129">
        <f t="shared" si="130"/>
        <v>2856.33</v>
      </c>
      <c r="AF445" s="130">
        <f t="shared" si="131"/>
        <v>578.32999999999993</v>
      </c>
      <c r="AG445" s="131">
        <f t="shared" si="132"/>
        <v>1.8222579323817625E-2</v>
      </c>
      <c r="AH445" s="138">
        <f t="shared" si="133"/>
        <v>2278</v>
      </c>
      <c r="AI445" s="139">
        <f t="shared" si="134"/>
        <v>7.1777420676182369E-2</v>
      </c>
      <c r="AJ445" s="139">
        <f t="shared" si="135"/>
        <v>0.44236737456403485</v>
      </c>
      <c r="AL445" s="197">
        <v>2353519189215</v>
      </c>
      <c r="AM445" s="197">
        <v>4982266073119</v>
      </c>
      <c r="AN445" s="197" t="s">
        <v>152</v>
      </c>
      <c r="AO445" s="241" t="s">
        <v>3442</v>
      </c>
      <c r="AP445" s="242" t="s">
        <v>1138</v>
      </c>
      <c r="AQ445" s="242" t="s">
        <v>125</v>
      </c>
      <c r="AR445" s="242" t="s">
        <v>152</v>
      </c>
      <c r="AS445" s="243">
        <f>VLOOKUP(B:B,[1]FALKEN!$B:$K,8,0)</f>
        <v>13931</v>
      </c>
      <c r="AT445" s="243">
        <v>1050</v>
      </c>
      <c r="AU445" s="211" t="s">
        <v>3957</v>
      </c>
      <c r="AV445" s="197" t="s">
        <v>5562</v>
      </c>
      <c r="AW445" s="134" t="str">
        <f>IFERROR(VLOOKUP(AV:AV,Q商品!B:E,4,0),"")</f>
        <v>2023年製 AZENIS FK520L 235/35ZR19 91YXL サマータイヤ 翌営業日発送</v>
      </c>
      <c r="AX445" s="134" t="str">
        <f>IFERROR(VLOOKUP(B:B,在庫!B:M,12,0),"")</f>
        <v>2023年製</v>
      </c>
      <c r="AY445" s="134">
        <f>VLOOKUP(B:B,在庫!B:K,10,0)</f>
        <v>1</v>
      </c>
      <c r="AZ445" s="244" t="str">
        <f>VLOOKUP(AL:AL,[1]FALKEN!$B:$AH,32,0)</f>
        <v/>
      </c>
      <c r="BA445" s="244" t="str">
        <f>VLOOKUP(AL:AL,[1]FALKEN!$B:$AH,33,0)</f>
        <v/>
      </c>
      <c r="BC445" s="11" t="s">
        <v>2055</v>
      </c>
    </row>
    <row r="446" spans="1:55" s="11" customFormat="1" ht="19.5" customHeight="1">
      <c r="A446" s="247">
        <f t="shared" si="122"/>
        <v>1</v>
      </c>
      <c r="B446" s="261">
        <f t="shared" si="123"/>
        <v>2454018189215</v>
      </c>
      <c r="C446" s="243">
        <f>VLOOKUP(B:B,[1]FALKEN!$B:$K,9,0)</f>
        <v>4</v>
      </c>
      <c r="D446" s="11" t="s">
        <v>5343</v>
      </c>
      <c r="E446" s="11" t="s">
        <v>8593</v>
      </c>
      <c r="F446" s="323" t="s">
        <v>8594</v>
      </c>
      <c r="G446" s="134"/>
      <c r="H446" s="132"/>
      <c r="I446" s="235">
        <f>VLOOKUP(B:B,[1]FALKEN!$B:$K,10,0)</f>
        <v>12</v>
      </c>
      <c r="J446" s="132">
        <v>1450</v>
      </c>
      <c r="K446" s="133" t="s">
        <v>5505</v>
      </c>
      <c r="L446" s="133">
        <v>30</v>
      </c>
      <c r="M446" s="135"/>
      <c r="N446" s="236"/>
      <c r="O446" s="236"/>
      <c r="P446" s="237"/>
      <c r="Q446" s="238">
        <f t="shared" si="124"/>
        <v>-954.5454545454545</v>
      </c>
      <c r="R446" s="144">
        <f t="shared" si="125"/>
        <v>14.55304761904762</v>
      </c>
      <c r="S446" s="248">
        <v>1074475767</v>
      </c>
      <c r="T446" s="305" t="s">
        <v>8262</v>
      </c>
      <c r="U446" s="194">
        <f t="shared" si="140"/>
        <v>26658</v>
      </c>
      <c r="W446" s="239">
        <v>26658</v>
      </c>
      <c r="X446" s="136">
        <f t="shared" si="126"/>
        <v>12937</v>
      </c>
      <c r="Y446" s="240">
        <f t="shared" si="127"/>
        <v>23279.999999999996</v>
      </c>
      <c r="Z446" s="142" t="str">
        <f t="shared" si="128"/>
        <v/>
      </c>
      <c r="AA446" s="137">
        <f t="shared" si="129"/>
        <v>0.44428694158075593</v>
      </c>
      <c r="AB446" s="145"/>
      <c r="AC446" s="189">
        <f t="shared" si="138"/>
        <v>26135</v>
      </c>
      <c r="AD446" s="187">
        <f t="shared" si="139"/>
        <v>28719</v>
      </c>
      <c r="AE446" s="129">
        <f t="shared" si="130"/>
        <v>2584.71</v>
      </c>
      <c r="AF446" s="130">
        <f t="shared" si="131"/>
        <v>523.71</v>
      </c>
      <c r="AG446" s="131">
        <f t="shared" si="132"/>
        <v>1.8235662801629585E-2</v>
      </c>
      <c r="AH446" s="138">
        <f t="shared" si="133"/>
        <v>2061</v>
      </c>
      <c r="AI446" s="139">
        <f t="shared" si="134"/>
        <v>7.1764337198370415E-2</v>
      </c>
      <c r="AJ446" s="139">
        <f t="shared" si="135"/>
        <v>0.42605127877912635</v>
      </c>
      <c r="AL446" s="197">
        <v>2454018189215</v>
      </c>
      <c r="AM446" s="197">
        <v>4982266073249</v>
      </c>
      <c r="AN446" s="197" t="s">
        <v>152</v>
      </c>
      <c r="AO446" s="241" t="s">
        <v>3442</v>
      </c>
      <c r="AP446" s="242" t="s">
        <v>813</v>
      </c>
      <c r="AQ446" s="242" t="s">
        <v>83</v>
      </c>
      <c r="AR446" s="242" t="s">
        <v>152</v>
      </c>
      <c r="AS446" s="243">
        <f>VLOOKUP(B:B,[1]FALKEN!$B:$K,8,0)</f>
        <v>12937</v>
      </c>
      <c r="AT446" s="243">
        <v>1050</v>
      </c>
      <c r="AU446" s="211" t="s">
        <v>3957</v>
      </c>
      <c r="AV446" s="197" t="s">
        <v>5566</v>
      </c>
      <c r="AW446" s="134" t="str">
        <f>IFERROR(VLOOKUP(AV:AV,Q商品!B:E,4,0),"")</f>
        <v>2023年製 AZENIS FK520L 245/40ZR18 97YXL サマータイヤ 翌営業日発送</v>
      </c>
      <c r="AX446" s="134" t="str">
        <f>IFERROR(VLOOKUP(B:B,在庫!B:M,12,0),"")</f>
        <v>2023年製</v>
      </c>
      <c r="AY446" s="134">
        <f>VLOOKUP(B:B,在庫!B:K,10,0)</f>
        <v>1</v>
      </c>
      <c r="AZ446" s="244" t="str">
        <f>VLOOKUP(AL:AL,[1]FALKEN!$B:$AH,32,0)</f>
        <v/>
      </c>
      <c r="BA446" s="244" t="str">
        <f>VLOOKUP(AL:AL,[1]FALKEN!$B:$AH,33,0)</f>
        <v/>
      </c>
      <c r="BC446" s="11" t="s">
        <v>2055</v>
      </c>
    </row>
    <row r="447" spans="1:55" s="11" customFormat="1" ht="19.5" customHeight="1">
      <c r="A447" s="247">
        <f t="shared" si="122"/>
        <v>1</v>
      </c>
      <c r="B447" s="261">
        <f t="shared" si="123"/>
        <v>2354018189218</v>
      </c>
      <c r="C447" s="243">
        <f>VLOOKUP(B:B,[1]FALKEN!$B:$K,9,0)</f>
        <v>4</v>
      </c>
      <c r="D447" s="11" t="s">
        <v>5343</v>
      </c>
      <c r="E447" s="11" t="s">
        <v>8595</v>
      </c>
      <c r="F447" s="323" t="s">
        <v>8596</v>
      </c>
      <c r="G447" s="134"/>
      <c r="H447" s="132"/>
      <c r="I447" s="235">
        <f>VLOOKUP(B:B,[1]FALKEN!$B:$K,10,0)</f>
        <v>20</v>
      </c>
      <c r="J447" s="132">
        <v>515</v>
      </c>
      <c r="K447" s="133" t="s">
        <v>5505</v>
      </c>
      <c r="L447" s="133">
        <v>31</v>
      </c>
      <c r="M447" s="135"/>
      <c r="N447" s="236"/>
      <c r="O447" s="236"/>
      <c r="P447" s="237"/>
      <c r="Q447" s="238">
        <f t="shared" si="124"/>
        <v>-954.5454545454545</v>
      </c>
      <c r="R447" s="144">
        <f t="shared" si="125"/>
        <v>14.732190476190477</v>
      </c>
      <c r="S447" s="248">
        <v>1074475766</v>
      </c>
      <c r="T447" s="303" t="s">
        <v>8263</v>
      </c>
      <c r="U447" s="194">
        <f t="shared" si="140"/>
        <v>25258</v>
      </c>
      <c r="W447" s="239">
        <v>25258</v>
      </c>
      <c r="X447" s="136">
        <f t="shared" si="126"/>
        <v>13108</v>
      </c>
      <c r="Y447" s="240">
        <f t="shared" si="127"/>
        <v>22007.272727272724</v>
      </c>
      <c r="Z447" s="142" t="str">
        <f t="shared" si="128"/>
        <v/>
      </c>
      <c r="AA447" s="137">
        <f t="shared" si="129"/>
        <v>0.40437871777924644</v>
      </c>
      <c r="AB447" s="145"/>
      <c r="AC447" s="189">
        <f t="shared" si="138"/>
        <v>24762</v>
      </c>
      <c r="AD447" s="187">
        <f t="shared" si="139"/>
        <v>27210</v>
      </c>
      <c r="AE447" s="129">
        <f t="shared" si="130"/>
        <v>2448.9</v>
      </c>
      <c r="AF447" s="130">
        <f t="shared" si="131"/>
        <v>496.90000000000009</v>
      </c>
      <c r="AG447" s="131">
        <f t="shared" si="132"/>
        <v>1.8261668504226392E-2</v>
      </c>
      <c r="AH447" s="138">
        <f t="shared" si="133"/>
        <v>1952</v>
      </c>
      <c r="AI447" s="139">
        <f t="shared" si="134"/>
        <v>7.1738331495773619E-2</v>
      </c>
      <c r="AJ447" s="139">
        <f t="shared" si="135"/>
        <v>0.38611704927502005</v>
      </c>
      <c r="AL447" s="197">
        <v>2354018189218</v>
      </c>
      <c r="AM447" s="197">
        <v>4982266073133</v>
      </c>
      <c r="AN447" s="197" t="s">
        <v>152</v>
      </c>
      <c r="AO447" s="241" t="s">
        <v>3442</v>
      </c>
      <c r="AP447" s="242" t="s">
        <v>944</v>
      </c>
      <c r="AQ447" s="242" t="s">
        <v>34</v>
      </c>
      <c r="AR447" s="242" t="s">
        <v>152</v>
      </c>
      <c r="AS447" s="243">
        <f>VLOOKUP(B:B,[1]FALKEN!$B:$K,8,0)</f>
        <v>13108</v>
      </c>
      <c r="AT447" s="243">
        <v>1050</v>
      </c>
      <c r="AU447" s="211" t="s">
        <v>3957</v>
      </c>
      <c r="AV447" s="197" t="s">
        <v>5563</v>
      </c>
      <c r="AW447" s="134" t="str">
        <f>IFERROR(VLOOKUP(AV:AV,Q商品!B:E,4,0),"")</f>
        <v>2023年製 AZENIS FK520L 235/40ZR18 95YXL サマータイヤ 翌営業日発送</v>
      </c>
      <c r="AX447" s="134" t="str">
        <f>IFERROR(VLOOKUP(B:B,在庫!B:M,12,0),"")</f>
        <v>2023年製</v>
      </c>
      <c r="AY447" s="246">
        <f>VLOOKUP(B:B,在庫!B:K,10,0)</f>
        <v>1</v>
      </c>
      <c r="AZ447" s="244" t="str">
        <f>VLOOKUP(AL:AL,[1]FALKEN!$B:$AH,32,0)</f>
        <v/>
      </c>
      <c r="BA447" s="244" t="str">
        <f>VLOOKUP(AL:AL,[1]FALKEN!$B:$AH,33,0)</f>
        <v/>
      </c>
      <c r="BC447" s="11" t="s">
        <v>2055</v>
      </c>
    </row>
    <row r="448" spans="1:55" s="11" customFormat="1" ht="19.5" customHeight="1">
      <c r="A448" s="247">
        <f t="shared" si="122"/>
        <v>1</v>
      </c>
      <c r="B448" s="261">
        <f t="shared" si="123"/>
        <v>2254518189216</v>
      </c>
      <c r="C448" s="243">
        <f>VLOOKUP(B:B,[1]FALKEN!$B:$K,9,0)</f>
        <v>4</v>
      </c>
      <c r="D448" s="11" t="s">
        <v>5343</v>
      </c>
      <c r="E448" s="11" t="s">
        <v>8597</v>
      </c>
      <c r="F448" s="323" t="s">
        <v>8598</v>
      </c>
      <c r="G448" s="134"/>
      <c r="H448" s="132"/>
      <c r="I448" s="235">
        <f>VLOOKUP(B:B,[1]FALKEN!$B:$K,10,0)</f>
        <v>9</v>
      </c>
      <c r="J448" s="132">
        <v>786</v>
      </c>
      <c r="K448" s="133" t="s">
        <v>5505</v>
      </c>
      <c r="L448" s="133">
        <v>32</v>
      </c>
      <c r="M448" s="135"/>
      <c r="N448" s="236"/>
      <c r="O448" s="236"/>
      <c r="P448" s="237"/>
      <c r="Q448" s="238">
        <f t="shared" si="124"/>
        <v>-954.5454545454545</v>
      </c>
      <c r="R448" s="144">
        <f t="shared" si="125"/>
        <v>15.445619047619047</v>
      </c>
      <c r="S448" s="248">
        <v>1074475765</v>
      </c>
      <c r="T448" s="303" t="s">
        <v>8264</v>
      </c>
      <c r="U448" s="194">
        <f t="shared" si="140"/>
        <v>22026</v>
      </c>
      <c r="W448" s="239">
        <v>22026</v>
      </c>
      <c r="X448" s="136">
        <f t="shared" si="126"/>
        <v>13789</v>
      </c>
      <c r="Y448" s="240">
        <f t="shared" si="127"/>
        <v>19069.090909090908</v>
      </c>
      <c r="Z448" s="142" t="str">
        <f t="shared" si="128"/>
        <v/>
      </c>
      <c r="AA448" s="137">
        <f t="shared" si="129"/>
        <v>0.27689263920671242</v>
      </c>
      <c r="AB448" s="145"/>
      <c r="AC448" s="189">
        <f t="shared" si="138"/>
        <v>21594</v>
      </c>
      <c r="AD448" s="187">
        <f t="shared" si="139"/>
        <v>23729</v>
      </c>
      <c r="AE448" s="129">
        <f t="shared" si="130"/>
        <v>2135.61</v>
      </c>
      <c r="AF448" s="130">
        <f t="shared" si="131"/>
        <v>432.61000000000013</v>
      </c>
      <c r="AG448" s="131">
        <f t="shared" si="132"/>
        <v>1.8231278182814285E-2</v>
      </c>
      <c r="AH448" s="138">
        <f t="shared" si="133"/>
        <v>1703</v>
      </c>
      <c r="AI448" s="139">
        <f t="shared" si="134"/>
        <v>7.1768721817185716E-2</v>
      </c>
      <c r="AJ448" s="139">
        <f t="shared" si="135"/>
        <v>0.25866136102389814</v>
      </c>
      <c r="AL448" s="197">
        <v>2254518189216</v>
      </c>
      <c r="AM448" s="197">
        <v>4982266073058</v>
      </c>
      <c r="AN448" s="197" t="s">
        <v>152</v>
      </c>
      <c r="AO448" s="241" t="s">
        <v>3442</v>
      </c>
      <c r="AP448" s="242" t="s">
        <v>929</v>
      </c>
      <c r="AQ448" s="242" t="s">
        <v>40</v>
      </c>
      <c r="AR448" s="242" t="s">
        <v>152</v>
      </c>
      <c r="AS448" s="243">
        <f>VLOOKUP(B:B,[1]FALKEN!$B:$K,8,0)</f>
        <v>13789</v>
      </c>
      <c r="AT448" s="243">
        <v>1050</v>
      </c>
      <c r="AU448" s="211" t="s">
        <v>3957</v>
      </c>
      <c r="AV448" s="197" t="s">
        <v>5560</v>
      </c>
      <c r="AW448" s="134" t="str">
        <f>IFERROR(VLOOKUP(AV:AV,Q商品!B:E,4,0),"")</f>
        <v>2023年製 AZENIS FK520L 225/45ZR18 95YXL サマータイヤ 翌営業日発送</v>
      </c>
      <c r="AX448" s="134" t="str">
        <f>IFERROR(VLOOKUP(B:B,在庫!B:M,12,0),"")</f>
        <v>2023年製</v>
      </c>
      <c r="AY448" s="246">
        <f>VLOOKUP(B:B,在庫!B:K,10,0)</f>
        <v>1</v>
      </c>
      <c r="AZ448" s="244" t="str">
        <f>VLOOKUP(AL:AL,[1]FALKEN!$B:$AH,32,0)</f>
        <v/>
      </c>
      <c r="BA448" s="244" t="str">
        <f>VLOOKUP(AL:AL,[1]FALKEN!$B:$AH,33,0)</f>
        <v/>
      </c>
      <c r="BC448" s="11" t="s">
        <v>2055</v>
      </c>
    </row>
    <row r="449" spans="1:55" s="11" customFormat="1" ht="19.5" customHeight="1">
      <c r="A449" s="247">
        <f t="shared" si="122"/>
        <v>1</v>
      </c>
      <c r="B449" s="261">
        <f t="shared" si="123"/>
        <v>2255518189213</v>
      </c>
      <c r="C449" s="243">
        <f>VLOOKUP(B:B,[1]FALKEN!$B:$K,9,0)</f>
        <v>0</v>
      </c>
      <c r="D449" s="11" t="s">
        <v>5343</v>
      </c>
      <c r="E449" s="11" t="s">
        <v>8599</v>
      </c>
      <c r="F449" s="160" t="s">
        <v>8600</v>
      </c>
      <c r="G449" s="134"/>
      <c r="H449" s="132"/>
      <c r="I449" s="235">
        <f>VLOOKUP(B:B,[1]FALKEN!$B:$K,10,0)</f>
        <v>36</v>
      </c>
      <c r="J449" s="132" t="s">
        <v>12</v>
      </c>
      <c r="K449" s="133" t="s">
        <v>5505</v>
      </c>
      <c r="L449" s="133">
        <v>33</v>
      </c>
      <c r="M449" s="135"/>
      <c r="N449" s="236"/>
      <c r="O449" s="236"/>
      <c r="P449" s="237"/>
      <c r="Q449" s="238">
        <f t="shared" si="124"/>
        <v>-954.5454545454545</v>
      </c>
      <c r="R449" s="144">
        <f t="shared" si="125"/>
        <v>14.55304761904762</v>
      </c>
      <c r="S449" s="248">
        <v>1074475764</v>
      </c>
      <c r="T449" s="303" t="s">
        <v>8265</v>
      </c>
      <c r="U449" s="194">
        <f t="shared" si="140"/>
        <v>20339</v>
      </c>
      <c r="W449" s="239">
        <v>20339</v>
      </c>
      <c r="X449" s="136">
        <f t="shared" si="126"/>
        <v>12937</v>
      </c>
      <c r="Y449" s="240">
        <f t="shared" si="127"/>
        <v>17535.454545454544</v>
      </c>
      <c r="Z449" s="142" t="str">
        <f t="shared" si="128"/>
        <v/>
      </c>
      <c r="AA449" s="137">
        <f t="shared" si="129"/>
        <v>0.26223754471460414</v>
      </c>
      <c r="AB449" s="145"/>
      <c r="AC449" s="189">
        <f t="shared" si="138"/>
        <v>19940</v>
      </c>
      <c r="AD449" s="187">
        <f t="shared" si="139"/>
        <v>21912</v>
      </c>
      <c r="AE449" s="129">
        <f t="shared" si="130"/>
        <v>1972.08</v>
      </c>
      <c r="AF449" s="130">
        <f t="shared" si="131"/>
        <v>399.07999999999993</v>
      </c>
      <c r="AG449" s="131">
        <f t="shared" si="132"/>
        <v>1.8212851405622486E-2</v>
      </c>
      <c r="AH449" s="138">
        <f t="shared" si="133"/>
        <v>1573</v>
      </c>
      <c r="AI449" s="139">
        <f t="shared" si="134"/>
        <v>7.1787148594377514E-2</v>
      </c>
      <c r="AJ449" s="139">
        <f t="shared" si="135"/>
        <v>0.24402469330898166</v>
      </c>
      <c r="AL449" s="197">
        <v>2255518189213</v>
      </c>
      <c r="AM449" s="197">
        <v>4982266073096</v>
      </c>
      <c r="AN449" s="197" t="s">
        <v>152</v>
      </c>
      <c r="AO449" s="241" t="s">
        <v>3442</v>
      </c>
      <c r="AP449" s="242" t="s">
        <v>1625</v>
      </c>
      <c r="AQ449" s="242" t="s">
        <v>71</v>
      </c>
      <c r="AR449" s="242" t="s">
        <v>152</v>
      </c>
      <c r="AS449" s="243">
        <f>VLOOKUP(B:B,[1]FALKEN!$B:$K,8,0)</f>
        <v>12937</v>
      </c>
      <c r="AT449" s="243">
        <v>1050</v>
      </c>
      <c r="AU449" s="211" t="s">
        <v>3957</v>
      </c>
      <c r="AV449" s="197" t="s">
        <v>5561</v>
      </c>
      <c r="AW449" s="134" t="str">
        <f>IFERROR(VLOOKUP(AV:AV,Q商品!B:E,4,0),"")</f>
        <v>2023年製 AZENIS FK520L 225/55ZR18 102WXL サマータイヤ 翌営業日発送</v>
      </c>
      <c r="AX449" s="134" t="str">
        <f>IFERROR(VLOOKUP(B:B,在庫!B:M,12,0),"")</f>
        <v>2023年製</v>
      </c>
      <c r="AY449" s="134">
        <f>VLOOKUP(B:B,在庫!B:K,10,0)</f>
        <v>1</v>
      </c>
      <c r="AZ449" s="244" t="str">
        <f>VLOOKUP(AL:AL,[1]FALKEN!$B:$AH,32,0)</f>
        <v/>
      </c>
      <c r="BA449" s="244" t="str">
        <f>VLOOKUP(AL:AL,[1]FALKEN!$B:$AH,33,0)</f>
        <v/>
      </c>
      <c r="BC449" s="11" t="s">
        <v>2055</v>
      </c>
    </row>
    <row r="450" spans="1:55" s="11" customFormat="1" ht="19.5" customHeight="1">
      <c r="A450" s="247">
        <f t="shared" si="122"/>
        <v>1</v>
      </c>
      <c r="B450" s="261">
        <f t="shared" si="123"/>
        <v>1955016169977</v>
      </c>
      <c r="C450" s="243">
        <f>VLOOKUP(B:B,[1]DUNLOP!$B:$K,9,0)</f>
        <v>71</v>
      </c>
      <c r="D450" s="11" t="s">
        <v>5344</v>
      </c>
      <c r="E450" s="11" t="s">
        <v>6967</v>
      </c>
      <c r="F450" s="160" t="s">
        <v>6969</v>
      </c>
      <c r="G450" s="134"/>
      <c r="H450" s="132"/>
      <c r="I450" s="243">
        <f>VLOOKUP(B:B,[1]DUNLOP!$B:$K,10,0)</f>
        <v>86</v>
      </c>
      <c r="J450" s="132"/>
      <c r="K450" s="133" t="s">
        <v>1969</v>
      </c>
      <c r="L450" s="133">
        <v>1</v>
      </c>
      <c r="M450" s="135" t="s">
        <v>3934</v>
      </c>
      <c r="N450" s="236" t="s">
        <v>3421</v>
      </c>
      <c r="O450" s="236" t="s">
        <v>3936</v>
      </c>
      <c r="P450" s="237">
        <v>10830</v>
      </c>
      <c r="Q450" s="238">
        <f t="shared" si="124"/>
        <v>9368.181818181818</v>
      </c>
      <c r="R450" s="144">
        <f t="shared" si="125"/>
        <v>0.21051916545366325</v>
      </c>
      <c r="S450" s="248">
        <v>1074476629</v>
      </c>
      <c r="T450" s="306" t="s">
        <v>8266</v>
      </c>
      <c r="U450" s="194">
        <f t="shared" si="140"/>
        <v>10830</v>
      </c>
      <c r="W450" s="239">
        <v>10830</v>
      </c>
      <c r="X450" s="136">
        <f t="shared" si="126"/>
        <v>7396</v>
      </c>
      <c r="Y450" s="240">
        <f t="shared" si="127"/>
        <v>9368.181818181818</v>
      </c>
      <c r="Z450" s="142">
        <f t="shared" si="128"/>
        <v>0.11114285714285721</v>
      </c>
      <c r="AA450" s="137">
        <f t="shared" si="129"/>
        <v>0.21051916545366325</v>
      </c>
      <c r="AB450" s="145"/>
      <c r="AC450" s="189">
        <f t="shared" si="138"/>
        <v>10617</v>
      </c>
      <c r="AD450" s="187">
        <f t="shared" si="139"/>
        <v>11667</v>
      </c>
      <c r="AE450" s="129">
        <f t="shared" si="130"/>
        <v>1050.03</v>
      </c>
      <c r="AF450" s="130">
        <f t="shared" si="131"/>
        <v>213.02999999999997</v>
      </c>
      <c r="AG450" s="131">
        <f t="shared" si="132"/>
        <v>1.8259192594497299E-2</v>
      </c>
      <c r="AH450" s="138">
        <f t="shared" si="133"/>
        <v>837</v>
      </c>
      <c r="AI450" s="139">
        <f t="shared" si="134"/>
        <v>7.1740807405502705E-2</v>
      </c>
      <c r="AJ450" s="139">
        <f t="shared" si="135"/>
        <v>0.19225997285916596</v>
      </c>
      <c r="AL450" s="197">
        <v>1955016169977</v>
      </c>
      <c r="AM450" s="197">
        <v>4981160904666</v>
      </c>
      <c r="AN450" s="197" t="s">
        <v>3891</v>
      </c>
      <c r="AO450" s="241" t="s">
        <v>147</v>
      </c>
      <c r="AP450" s="242" t="s">
        <v>1203</v>
      </c>
      <c r="AQ450" s="242" t="s">
        <v>97</v>
      </c>
      <c r="AR450" s="242" t="s">
        <v>152</v>
      </c>
      <c r="AS450" s="243">
        <f>VLOOKUP(B:B,[1]DUNLOP!$B:$K,8,0)</f>
        <v>7396</v>
      </c>
      <c r="AT450" s="243">
        <v>525</v>
      </c>
      <c r="AU450" s="211" t="s">
        <v>3957</v>
      </c>
      <c r="AV450" s="197" t="s">
        <v>6242</v>
      </c>
      <c r="AW450" s="134" t="str">
        <f>IFERROR(VLOOKUP(AV:AV,Q商品!B:E,4,0),"")</f>
        <v>2023年製 DZ102 195/50R16 84V サマータイヤ 翌営業日発送</v>
      </c>
      <c r="AX450" s="134" t="str">
        <f>IFERROR(VLOOKUP(B:B,在庫!B:M,12,0),"")</f>
        <v>2023年製</v>
      </c>
      <c r="AY450" s="134">
        <f>VLOOKUP(B:B,在庫!B:K,10,0)</f>
        <v>1</v>
      </c>
      <c r="AZ450" s="244" t="e">
        <f>VLOOKUP(AL:AL,[1]BRIDGESTONE!$B:$AH,32,0)</f>
        <v>#N/A</v>
      </c>
      <c r="BA450" s="244" t="e">
        <f>VLOOKUP(AL:AL,[1]BRIDGESTONE!$B:$AH,33,0)</f>
        <v>#N/A</v>
      </c>
      <c r="BC450" s="11" t="s">
        <v>2055</v>
      </c>
    </row>
    <row r="451" spans="1:55" s="11" customFormat="1" ht="19.5" customHeight="1">
      <c r="A451" s="247">
        <f t="shared" ref="A451:A514" si="141">COUNTIF(E:E,E451)</f>
        <v>1</v>
      </c>
      <c r="B451" s="261">
        <f t="shared" ref="B451:B514" si="142">AL451</f>
        <v>2054517169970</v>
      </c>
      <c r="C451" s="243">
        <f>VLOOKUP(B:B,[1]DUNLOP!$B:$K,9,0)</f>
        <v>18</v>
      </c>
      <c r="D451" s="11" t="s">
        <v>5344</v>
      </c>
      <c r="E451" s="11" t="s">
        <v>6970</v>
      </c>
      <c r="F451" s="160" t="s">
        <v>6971</v>
      </c>
      <c r="G451" s="134"/>
      <c r="H451" s="132"/>
      <c r="I451" s="243">
        <f>VLOOKUP(B:B,[1]DUNLOP!$B:$K,10,0)</f>
        <v>0</v>
      </c>
      <c r="J451" s="132"/>
      <c r="K451" s="133" t="s">
        <v>1969</v>
      </c>
      <c r="L451" s="133">
        <v>2</v>
      </c>
      <c r="M451" s="135" t="s">
        <v>2024</v>
      </c>
      <c r="N451" s="236" t="s">
        <v>6982</v>
      </c>
      <c r="O451" s="236" t="s">
        <v>2381</v>
      </c>
      <c r="P451" s="237">
        <v>10280</v>
      </c>
      <c r="Q451" s="238">
        <f t="shared" ref="Q451:Q514" si="143">(P451-AT451)/1.1</f>
        <v>8868.181818181818</v>
      </c>
      <c r="R451" s="144">
        <f t="shared" ref="R451:R514" si="144">IFERROR((Q451-X451)/Q451,"")</f>
        <v>0.15687339825730393</v>
      </c>
      <c r="S451" s="248">
        <v>1074476628</v>
      </c>
      <c r="T451" s="306" t="s">
        <v>8267</v>
      </c>
      <c r="U451" s="194">
        <f t="shared" si="140"/>
        <v>9380</v>
      </c>
      <c r="V451" s="11">
        <v>900</v>
      </c>
      <c r="W451" s="239">
        <v>10280</v>
      </c>
      <c r="X451" s="136">
        <f t="shared" ref="X451:X514" si="145">AS451</f>
        <v>7477</v>
      </c>
      <c r="Y451" s="240">
        <f t="shared" ref="Y451:Y514" si="146">(W451-AT451)/1.1</f>
        <v>8868.181818181818</v>
      </c>
      <c r="Z451" s="142">
        <f t="shared" ref="Z451:Z514" si="147">IFERROR(-1+(AD451/N451),"")</f>
        <v>8.8900862068965525E-2</v>
      </c>
      <c r="AA451" s="137">
        <f t="shared" ref="AA451:AA514" si="148">IFERROR((Y451-X451)/Y451,"")</f>
        <v>0.15687339825730393</v>
      </c>
      <c r="AB451" s="145"/>
      <c r="AC451" s="189">
        <f t="shared" si="138"/>
        <v>9196</v>
      </c>
      <c r="AD451" s="187">
        <f t="shared" si="139"/>
        <v>10105</v>
      </c>
      <c r="AE451" s="129">
        <f t="shared" ref="AE451:AE514" si="149">AD451*0.09</f>
        <v>909.44999999999993</v>
      </c>
      <c r="AF451" s="130">
        <f t="shared" ref="AF451:AF514" si="150">AE451-AH451</f>
        <v>184.44999999999993</v>
      </c>
      <c r="AG451" s="131">
        <f t="shared" ref="AG451:AG514" si="151">IFERROR(AF451/AD451,"")</f>
        <v>1.8253339930727357E-2</v>
      </c>
      <c r="AH451" s="138">
        <f t="shared" ref="AH451:AH514" si="152">AD451-U451</f>
        <v>725</v>
      </c>
      <c r="AI451" s="139">
        <f t="shared" ref="AI451:AI514" si="153">IFERROR(AH451/AD451,"")</f>
        <v>7.1746660069272633E-2</v>
      </c>
      <c r="AJ451" s="139">
        <f t="shared" ref="AJ451:AJ514" si="154">IFERROR(AA451-AG451,"")</f>
        <v>0.13862005832657656</v>
      </c>
      <c r="AL451" s="197">
        <v>2054517169970</v>
      </c>
      <c r="AM451" s="197" t="s">
        <v>152</v>
      </c>
      <c r="AN451" s="197" t="s">
        <v>152</v>
      </c>
      <c r="AO451" s="241" t="s">
        <v>147</v>
      </c>
      <c r="AP451" s="242" t="s">
        <v>1204</v>
      </c>
      <c r="AQ451" s="242" t="s">
        <v>62</v>
      </c>
      <c r="AR451" s="242" t="s">
        <v>152</v>
      </c>
      <c r="AS451" s="243">
        <f>VLOOKUP(B:B,[1]DUNLOP!$B:$K,8,0)</f>
        <v>7477</v>
      </c>
      <c r="AT451" s="243">
        <v>525</v>
      </c>
      <c r="AU451" s="211" t="s">
        <v>3957</v>
      </c>
      <c r="AV451" s="197" t="s">
        <v>6240</v>
      </c>
      <c r="AW451" s="134" t="str">
        <f>IFERROR(VLOOKUP(AV:AV,Q商品!B:E,4,0),"")</f>
        <v>2023年製 DZ102 205/45R17 84W サマータイヤ 翌営業日発送</v>
      </c>
      <c r="AX451" s="134" t="str">
        <f>IFERROR(VLOOKUP(B:B,在庫!B:M,12,0),"")</f>
        <v/>
      </c>
      <c r="AY451" s="134" t="e">
        <f>VLOOKUP(B:B,在庫!B:K,10,0)</f>
        <v>#N/A</v>
      </c>
      <c r="AZ451" s="244" t="e">
        <f>VLOOKUP(AL:AL,[1]BRIDGESTONE!$B:$AH,32,0)</f>
        <v>#N/A</v>
      </c>
      <c r="BA451" s="244" t="e">
        <f>VLOOKUP(AL:AL,[1]BRIDGESTONE!$B:$AH,33,0)</f>
        <v>#N/A</v>
      </c>
      <c r="BC451" s="11" t="s">
        <v>2055</v>
      </c>
    </row>
    <row r="452" spans="1:55" s="11" customFormat="1" ht="19.5" customHeight="1">
      <c r="A452" s="247">
        <f t="shared" si="141"/>
        <v>1</v>
      </c>
      <c r="B452" s="261">
        <f t="shared" si="142"/>
        <v>2153518169979</v>
      </c>
      <c r="C452" s="243">
        <f>VLOOKUP(B:B,[1]DUNLOP!$B:$K,9,0)</f>
        <v>1</v>
      </c>
      <c r="D452" s="11" t="s">
        <v>5344</v>
      </c>
      <c r="E452" s="11" t="s">
        <v>1783</v>
      </c>
      <c r="F452" s="160" t="s">
        <v>6968</v>
      </c>
      <c r="G452" s="134"/>
      <c r="H452" s="132"/>
      <c r="I452" s="243">
        <f>VLOOKUP(B:B,[1]DUNLOP!$B:$K,10,0)</f>
        <v>3</v>
      </c>
      <c r="J452" s="132"/>
      <c r="K452" s="133" t="s">
        <v>1969</v>
      </c>
      <c r="L452" s="133">
        <v>3</v>
      </c>
      <c r="M452" s="135" t="s">
        <v>3998</v>
      </c>
      <c r="N452" s="236" t="s">
        <v>6983</v>
      </c>
      <c r="O452" s="236" t="s">
        <v>2015</v>
      </c>
      <c r="P452" s="237">
        <v>13000</v>
      </c>
      <c r="Q452" s="238">
        <f t="shared" si="143"/>
        <v>10863.636363636362</v>
      </c>
      <c r="R452" s="144">
        <f t="shared" si="144"/>
        <v>0.21932217573221746</v>
      </c>
      <c r="S452" s="248">
        <v>1074476625</v>
      </c>
      <c r="T452" s="302" t="s">
        <v>8268</v>
      </c>
      <c r="U452" s="194">
        <f t="shared" si="140"/>
        <v>13000</v>
      </c>
      <c r="W452" s="239">
        <v>13000</v>
      </c>
      <c r="X452" s="136">
        <f t="shared" si="145"/>
        <v>8481</v>
      </c>
      <c r="Y452" s="240">
        <f t="shared" si="146"/>
        <v>10863.636363636362</v>
      </c>
      <c r="Z452" s="142">
        <f t="shared" si="147"/>
        <v>7.7307692307692299E-2</v>
      </c>
      <c r="AA452" s="137">
        <f t="shared" si="148"/>
        <v>0.21932217573221746</v>
      </c>
      <c r="AB452" s="145"/>
      <c r="AC452" s="189">
        <f t="shared" si="138"/>
        <v>12745</v>
      </c>
      <c r="AD452" s="187">
        <f t="shared" si="139"/>
        <v>14005</v>
      </c>
      <c r="AE452" s="129">
        <f t="shared" si="149"/>
        <v>1260.45</v>
      </c>
      <c r="AF452" s="130">
        <f t="shared" si="150"/>
        <v>255.45000000000005</v>
      </c>
      <c r="AG452" s="131">
        <f t="shared" si="151"/>
        <v>1.8239914316315605E-2</v>
      </c>
      <c r="AH452" s="138">
        <f t="shared" si="152"/>
        <v>1005</v>
      </c>
      <c r="AI452" s="139">
        <f t="shared" si="153"/>
        <v>7.1760085683684402E-2</v>
      </c>
      <c r="AJ452" s="139">
        <f t="shared" si="154"/>
        <v>0.20108226141590185</v>
      </c>
      <c r="AL452" s="197">
        <v>2153518169979</v>
      </c>
      <c r="AM452" s="197" t="s">
        <v>152</v>
      </c>
      <c r="AN452" s="197" t="s">
        <v>152</v>
      </c>
      <c r="AO452" s="241" t="s">
        <v>147</v>
      </c>
      <c r="AP452" s="242" t="s">
        <v>1205</v>
      </c>
      <c r="AQ452" s="242" t="s">
        <v>120</v>
      </c>
      <c r="AR452" s="242" t="s">
        <v>152</v>
      </c>
      <c r="AS452" s="243">
        <v>8481</v>
      </c>
      <c r="AT452" s="243">
        <v>1050</v>
      </c>
      <c r="AU452" s="211" t="s">
        <v>3957</v>
      </c>
      <c r="AV452" s="197" t="s">
        <v>5956</v>
      </c>
      <c r="AW452" s="134" t="str">
        <f>IFERROR(VLOOKUP(AV:AV,Q商品!B:E,4,0),"")</f>
        <v>2023年製 DZ102 215/35R18 84W サマータイヤ 翌営業日発送</v>
      </c>
      <c r="AX452" s="134" t="str">
        <f>IFERROR(VLOOKUP(B:B,在庫!B:M,12,0),"")</f>
        <v>2023年製</v>
      </c>
      <c r="AY452" s="134">
        <f>VLOOKUP(B:B,在庫!B:K,10,0)</f>
        <v>1</v>
      </c>
      <c r="AZ452" s="244">
        <v>636964094</v>
      </c>
      <c r="BA452" s="244">
        <v>636964106</v>
      </c>
      <c r="BC452" s="11" t="s">
        <v>2055</v>
      </c>
    </row>
    <row r="453" spans="1:55" s="11" customFormat="1" ht="19.5" customHeight="1">
      <c r="A453" s="247">
        <f t="shared" si="141"/>
        <v>1</v>
      </c>
      <c r="B453" s="261">
        <f t="shared" si="142"/>
        <v>2154018169971</v>
      </c>
      <c r="C453" s="243">
        <f>VLOOKUP(B:B,[1]DUNLOP!$B:$K,9,0)</f>
        <v>50</v>
      </c>
      <c r="D453" s="11" t="s">
        <v>5344</v>
      </c>
      <c r="E453" s="11" t="s">
        <v>1784</v>
      </c>
      <c r="F453" s="160" t="s">
        <v>6972</v>
      </c>
      <c r="G453" s="134"/>
      <c r="H453" s="132"/>
      <c r="I453" s="243">
        <f>VLOOKUP(B:B,[1]DUNLOP!$B:$K,10,0)</f>
        <v>0</v>
      </c>
      <c r="J453" s="132"/>
      <c r="K453" s="133" t="s">
        <v>1969</v>
      </c>
      <c r="L453" s="133">
        <v>4</v>
      </c>
      <c r="M453" s="135" t="s">
        <v>2014</v>
      </c>
      <c r="N453" s="236" t="s">
        <v>6984</v>
      </c>
      <c r="O453" s="236" t="s">
        <v>2015</v>
      </c>
      <c r="P453" s="237">
        <v>12749</v>
      </c>
      <c r="Q453" s="238">
        <f t="shared" si="143"/>
        <v>11112.727272727272</v>
      </c>
      <c r="R453" s="144">
        <f t="shared" si="144"/>
        <v>0.22008344240837691</v>
      </c>
      <c r="S453" s="248">
        <v>1074476619</v>
      </c>
      <c r="T453" s="306" t="s">
        <v>8269</v>
      </c>
      <c r="U453" s="194">
        <f t="shared" si="140"/>
        <v>12749</v>
      </c>
      <c r="W453" s="239">
        <v>12749</v>
      </c>
      <c r="X453" s="136">
        <f t="shared" si="145"/>
        <v>8667</v>
      </c>
      <c r="Y453" s="240">
        <f t="shared" si="146"/>
        <v>11112.727272727272</v>
      </c>
      <c r="Z453" s="142">
        <f t="shared" si="147"/>
        <v>7.7339399168562251E-2</v>
      </c>
      <c r="AA453" s="137">
        <f t="shared" si="148"/>
        <v>0.22008344240837691</v>
      </c>
      <c r="AB453" s="145"/>
      <c r="AC453" s="189">
        <f t="shared" si="138"/>
        <v>12499</v>
      </c>
      <c r="AD453" s="187">
        <f t="shared" si="139"/>
        <v>13735</v>
      </c>
      <c r="AE453" s="129">
        <f t="shared" si="149"/>
        <v>1236.1499999999999</v>
      </c>
      <c r="AF453" s="130">
        <f t="shared" si="150"/>
        <v>250.14999999999986</v>
      </c>
      <c r="AG453" s="131">
        <f t="shared" si="151"/>
        <v>1.82125955587914E-2</v>
      </c>
      <c r="AH453" s="138">
        <f t="shared" si="152"/>
        <v>986</v>
      </c>
      <c r="AI453" s="139">
        <f t="shared" si="153"/>
        <v>7.1787404441208597E-2</v>
      </c>
      <c r="AJ453" s="139">
        <f t="shared" si="154"/>
        <v>0.20187084684958551</v>
      </c>
      <c r="AL453" s="197">
        <v>2154018169971</v>
      </c>
      <c r="AM453" s="197" t="s">
        <v>152</v>
      </c>
      <c r="AN453" s="197" t="s">
        <v>152</v>
      </c>
      <c r="AO453" s="241" t="s">
        <v>147</v>
      </c>
      <c r="AP453" s="242" t="s">
        <v>1206</v>
      </c>
      <c r="AQ453" s="242" t="s">
        <v>121</v>
      </c>
      <c r="AR453" s="242" t="s">
        <v>152</v>
      </c>
      <c r="AS453" s="243">
        <f>VLOOKUP(B:B,[1]DUNLOP!$B:$K,8,0)</f>
        <v>8667</v>
      </c>
      <c r="AT453" s="243">
        <v>525</v>
      </c>
      <c r="AU453" s="211" t="s">
        <v>3957</v>
      </c>
      <c r="AV453" s="197" t="s">
        <v>5957</v>
      </c>
      <c r="AW453" s="134" t="str">
        <f>IFERROR(VLOOKUP(AV:AV,Q商品!B:E,4,0),"")</f>
        <v>2023年製 DZ102 215/40R18 89W XL サマータイヤ 翌営業日発送</v>
      </c>
      <c r="AX453" s="134" t="str">
        <f>IFERROR(VLOOKUP(B:B,在庫!B:M,12,0),"")</f>
        <v/>
      </c>
      <c r="AY453" s="134" t="e">
        <f>VLOOKUP(B:B,在庫!B:K,10,0)</f>
        <v>#N/A</v>
      </c>
      <c r="AZ453" s="244">
        <f>VLOOKUP(AL:AL,[1]DUNLOP!$B:$AH,32,0)</f>
        <v>636964096</v>
      </c>
      <c r="BA453" s="244">
        <f>VLOOKUP(AL:AL,[1]DUNLOP!$B:$AH,33,0)</f>
        <v>636964108</v>
      </c>
      <c r="BC453" s="11" t="s">
        <v>2055</v>
      </c>
    </row>
    <row r="454" spans="1:55" s="11" customFormat="1" ht="19.5" customHeight="1">
      <c r="A454" s="247">
        <f t="shared" si="141"/>
        <v>1</v>
      </c>
      <c r="B454" s="261">
        <f t="shared" si="142"/>
        <v>2154517169977</v>
      </c>
      <c r="C454" s="243">
        <f>VLOOKUP(B:B,[1]DUNLOP!$B:$K,9,0)</f>
        <v>36</v>
      </c>
      <c r="D454" s="11" t="s">
        <v>5344</v>
      </c>
      <c r="E454" s="264" t="s">
        <v>1781</v>
      </c>
      <c r="F454" s="310" t="s">
        <v>6973</v>
      </c>
      <c r="G454" s="134"/>
      <c r="H454" s="132"/>
      <c r="I454" s="243">
        <f>VLOOKUP(B:B,[1]DUNLOP!$B:$K,10,0)</f>
        <v>2</v>
      </c>
      <c r="J454" s="132"/>
      <c r="K454" s="133" t="s">
        <v>1969</v>
      </c>
      <c r="L454" s="133">
        <v>5</v>
      </c>
      <c r="M454" s="135" t="s">
        <v>2024</v>
      </c>
      <c r="N454" s="236" t="s">
        <v>2445</v>
      </c>
      <c r="O454" s="236" t="s">
        <v>2381</v>
      </c>
      <c r="P454" s="237">
        <v>10200</v>
      </c>
      <c r="Q454" s="238">
        <f t="shared" si="143"/>
        <v>8795.4545454545441</v>
      </c>
      <c r="R454" s="144">
        <f t="shared" si="144"/>
        <v>0.11681653746770013</v>
      </c>
      <c r="S454" s="248">
        <v>1074476627</v>
      </c>
      <c r="T454" s="302" t="s">
        <v>8270</v>
      </c>
      <c r="U454" s="194">
        <f t="shared" si="140"/>
        <v>9300</v>
      </c>
      <c r="V454" s="11">
        <v>900</v>
      </c>
      <c r="W454" s="239">
        <v>10200</v>
      </c>
      <c r="X454" s="136">
        <f t="shared" si="145"/>
        <v>7768</v>
      </c>
      <c r="Y454" s="240">
        <f t="shared" si="146"/>
        <v>8795.4545454545441</v>
      </c>
      <c r="Z454" s="142">
        <f t="shared" si="147"/>
        <v>8.8913043478260789E-2</v>
      </c>
      <c r="AA454" s="137">
        <f t="shared" si="148"/>
        <v>0.11681653746770013</v>
      </c>
      <c r="AB454" s="145"/>
      <c r="AC454" s="189">
        <f t="shared" si="138"/>
        <v>9117</v>
      </c>
      <c r="AD454" s="187">
        <f t="shared" si="139"/>
        <v>10018</v>
      </c>
      <c r="AE454" s="129">
        <f t="shared" si="149"/>
        <v>901.62</v>
      </c>
      <c r="AF454" s="130">
        <f t="shared" si="150"/>
        <v>183.62</v>
      </c>
      <c r="AG454" s="131">
        <f t="shared" si="151"/>
        <v>1.8329007785985226E-2</v>
      </c>
      <c r="AH454" s="138">
        <f t="shared" si="152"/>
        <v>718</v>
      </c>
      <c r="AI454" s="139">
        <f t="shared" si="153"/>
        <v>7.1670992214014767E-2</v>
      </c>
      <c r="AJ454" s="139">
        <f t="shared" si="154"/>
        <v>9.8487529681714897E-2</v>
      </c>
      <c r="AL454" s="197">
        <v>2154517169977</v>
      </c>
      <c r="AM454" s="197" t="s">
        <v>152</v>
      </c>
      <c r="AN454" s="197" t="s">
        <v>152</v>
      </c>
      <c r="AO454" s="241" t="s">
        <v>147</v>
      </c>
      <c r="AP454" s="242" t="s">
        <v>1017</v>
      </c>
      <c r="AQ454" s="242" t="s">
        <v>36</v>
      </c>
      <c r="AR454" s="242" t="s">
        <v>152</v>
      </c>
      <c r="AS454" s="243">
        <f>VLOOKUP(B:B,[1]DUNLOP!$B:$K,8,0)</f>
        <v>7768</v>
      </c>
      <c r="AT454" s="243">
        <v>525</v>
      </c>
      <c r="AU454" s="211" t="s">
        <v>3957</v>
      </c>
      <c r="AV454" s="197" t="s">
        <v>5959</v>
      </c>
      <c r="AW454" s="134" t="str">
        <f>IFERROR(VLOOKUP(AV:AV,Q商品!B:E,4,0),"")</f>
        <v>2023年製 DZ102 215/45R17 87W サマータイヤ 翌営業日発送</v>
      </c>
      <c r="AX454" s="134" t="str">
        <f>IFERROR(VLOOKUP(B:B,在庫!B:M,12,0),"")</f>
        <v>2023年製</v>
      </c>
      <c r="AY454" s="134">
        <f>VLOOKUP(B:B,在庫!B:K,10,0)</f>
        <v>1</v>
      </c>
      <c r="AZ454" s="244">
        <f>VLOOKUP(AL:AL,[1]DUNLOP!$B:$AH,32,0)</f>
        <v>636964097</v>
      </c>
      <c r="BA454" s="244">
        <f>VLOOKUP(AL:AL,[1]DUNLOP!$B:$AH,33,0)</f>
        <v>636964109</v>
      </c>
      <c r="BC454" s="11" t="s">
        <v>2055</v>
      </c>
    </row>
    <row r="455" spans="1:55" s="11" customFormat="1" ht="19.5" customHeight="1">
      <c r="A455" s="247">
        <f t="shared" si="141"/>
        <v>1</v>
      </c>
      <c r="B455" s="261">
        <f t="shared" si="142"/>
        <v>2155017169979</v>
      </c>
      <c r="C455" s="243">
        <f>VLOOKUP(B:B,[1]DUNLOP!$B:$K,9,0)</f>
        <v>20</v>
      </c>
      <c r="D455" s="11" t="s">
        <v>5344</v>
      </c>
      <c r="E455" s="11" t="s">
        <v>6974</v>
      </c>
      <c r="F455" s="160" t="s">
        <v>6975</v>
      </c>
      <c r="G455" s="134"/>
      <c r="H455" s="132"/>
      <c r="I455" s="243">
        <f>VLOOKUP(B:B,[1]DUNLOP!$B:$K,10,0)</f>
        <v>68</v>
      </c>
      <c r="J455" s="132"/>
      <c r="K455" s="133" t="s">
        <v>1969</v>
      </c>
      <c r="L455" s="133">
        <v>6</v>
      </c>
      <c r="M455" s="135" t="s">
        <v>2024</v>
      </c>
      <c r="N455" s="236" t="s">
        <v>6985</v>
      </c>
      <c r="O455" s="236" t="s">
        <v>2381</v>
      </c>
      <c r="P455" s="237">
        <v>10980</v>
      </c>
      <c r="Q455" s="238">
        <f t="shared" si="143"/>
        <v>9027.2727272727261</v>
      </c>
      <c r="R455" s="144">
        <f t="shared" si="144"/>
        <v>7.8348439073514478E-2</v>
      </c>
      <c r="S455" s="248">
        <v>1074476626</v>
      </c>
      <c r="T455" s="302" t="s">
        <v>8271</v>
      </c>
      <c r="U455" s="194">
        <f t="shared" si="140"/>
        <v>10080</v>
      </c>
      <c r="V455" s="11">
        <v>900</v>
      </c>
      <c r="W455" s="239">
        <v>10980</v>
      </c>
      <c r="X455" s="136">
        <f t="shared" si="145"/>
        <v>8320</v>
      </c>
      <c r="Y455" s="240">
        <f t="shared" si="146"/>
        <v>9027.2727272727261</v>
      </c>
      <c r="Z455" s="142">
        <f t="shared" si="147"/>
        <v>8.807615230460919E-2</v>
      </c>
      <c r="AA455" s="137">
        <f t="shared" si="148"/>
        <v>7.8348439073514478E-2</v>
      </c>
      <c r="AB455" s="145"/>
      <c r="AC455" s="189">
        <f t="shared" si="138"/>
        <v>9882</v>
      </c>
      <c r="AD455" s="187">
        <f t="shared" si="139"/>
        <v>10859</v>
      </c>
      <c r="AE455" s="129">
        <f t="shared" si="149"/>
        <v>977.31</v>
      </c>
      <c r="AF455" s="130">
        <f t="shared" si="150"/>
        <v>198.30999999999995</v>
      </c>
      <c r="AG455" s="131">
        <f t="shared" si="151"/>
        <v>1.8262270927341371E-2</v>
      </c>
      <c r="AH455" s="138">
        <f t="shared" si="152"/>
        <v>779</v>
      </c>
      <c r="AI455" s="139">
        <f t="shared" si="153"/>
        <v>7.1737729072658629E-2</v>
      </c>
      <c r="AJ455" s="139">
        <f t="shared" si="154"/>
        <v>6.0086168146173111E-2</v>
      </c>
      <c r="AL455" s="197">
        <v>2155017169979</v>
      </c>
      <c r="AM455" s="197">
        <v>4981160904734</v>
      </c>
      <c r="AN455" s="197" t="s">
        <v>3893</v>
      </c>
      <c r="AO455" s="241" t="s">
        <v>147</v>
      </c>
      <c r="AP455" s="242" t="s">
        <v>1162</v>
      </c>
      <c r="AQ455" s="242" t="s">
        <v>39</v>
      </c>
      <c r="AR455" s="242" t="s">
        <v>152</v>
      </c>
      <c r="AS455" s="243">
        <f>VLOOKUP(B:B,[1]DUNLOP!$B:$K,8,0)</f>
        <v>8320</v>
      </c>
      <c r="AT455" s="243">
        <v>1050</v>
      </c>
      <c r="AU455" s="211" t="s">
        <v>3957</v>
      </c>
      <c r="AV455" s="197" t="s">
        <v>5961</v>
      </c>
      <c r="AW455" s="134" t="str">
        <f>IFERROR(VLOOKUP(AV:AV,Q商品!B:E,4,0),"")</f>
        <v>2023年製 DZ102 215/50R17 91V サマータイヤ 翌営業日発送</v>
      </c>
      <c r="AX455" s="134" t="str">
        <f>IFERROR(VLOOKUP(B:B,在庫!B:M,12,0),"")</f>
        <v>2023年製</v>
      </c>
      <c r="AY455" s="134">
        <f>VLOOKUP(B:B,在庫!B:K,10,0)</f>
        <v>1</v>
      </c>
      <c r="AZ455" s="244">
        <f>VLOOKUP(AL:AL,[1]DUNLOP!$B:$AH,32,0)</f>
        <v>636964098</v>
      </c>
      <c r="BA455" s="244">
        <f>VLOOKUP(AL:AL,[1]DUNLOP!$B:$AH,33,0)</f>
        <v>636964110</v>
      </c>
      <c r="BC455" s="11" t="s">
        <v>2055</v>
      </c>
    </row>
    <row r="456" spans="1:55" s="11" customFormat="1" ht="19.5" customHeight="1">
      <c r="A456" s="247">
        <f t="shared" si="141"/>
        <v>1</v>
      </c>
      <c r="B456" s="261">
        <f t="shared" si="142"/>
        <v>2254018169978</v>
      </c>
      <c r="C456" s="243">
        <f>VLOOKUP(B:B,[1]DUNLOP!$B:$K,9,0)</f>
        <v>66</v>
      </c>
      <c r="D456" s="11" t="s">
        <v>5344</v>
      </c>
      <c r="E456" s="264" t="s">
        <v>1785</v>
      </c>
      <c r="F456" s="160" t="s">
        <v>6986</v>
      </c>
      <c r="G456" s="134"/>
      <c r="H456" s="132"/>
      <c r="I456" s="243">
        <f>VLOOKUP(B:B,[1]DUNLOP!$B:$K,10,0)</f>
        <v>150</v>
      </c>
      <c r="J456" s="132"/>
      <c r="K456" s="133" t="s">
        <v>1969</v>
      </c>
      <c r="L456" s="133">
        <v>7</v>
      </c>
      <c r="M456" s="135" t="s">
        <v>2024</v>
      </c>
      <c r="N456" s="236" t="s">
        <v>6987</v>
      </c>
      <c r="O456" s="236" t="s">
        <v>2381</v>
      </c>
      <c r="P456" s="237">
        <v>10800</v>
      </c>
      <c r="Q456" s="238">
        <f t="shared" si="143"/>
        <v>9340.9090909090901</v>
      </c>
      <c r="R456" s="144">
        <f t="shared" si="144"/>
        <v>0.10426277372262766</v>
      </c>
      <c r="S456" s="248">
        <v>1074476624</v>
      </c>
      <c r="T456" s="302" t="s">
        <v>8272</v>
      </c>
      <c r="U456" s="194">
        <f t="shared" si="140"/>
        <v>9900</v>
      </c>
      <c r="V456" s="11">
        <v>900</v>
      </c>
      <c r="W456" s="239">
        <v>10800</v>
      </c>
      <c r="X456" s="136">
        <f t="shared" si="145"/>
        <v>8367</v>
      </c>
      <c r="Y456" s="240">
        <f t="shared" si="146"/>
        <v>9340.9090909090901</v>
      </c>
      <c r="Z456" s="142">
        <f t="shared" si="147"/>
        <v>8.8163265306122396E-2</v>
      </c>
      <c r="AA456" s="137">
        <f t="shared" si="148"/>
        <v>0.10426277372262766</v>
      </c>
      <c r="AB456" s="145"/>
      <c r="AC456" s="189">
        <f t="shared" si="138"/>
        <v>9705</v>
      </c>
      <c r="AD456" s="187">
        <f t="shared" si="139"/>
        <v>10664</v>
      </c>
      <c r="AE456" s="129">
        <f t="shared" si="149"/>
        <v>959.76</v>
      </c>
      <c r="AF456" s="130">
        <f t="shared" si="150"/>
        <v>195.76</v>
      </c>
      <c r="AG456" s="131">
        <f t="shared" si="151"/>
        <v>1.8357089272318078E-2</v>
      </c>
      <c r="AH456" s="138">
        <f t="shared" si="152"/>
        <v>764</v>
      </c>
      <c r="AI456" s="139">
        <f t="shared" si="153"/>
        <v>7.1642910727681919E-2</v>
      </c>
      <c r="AJ456" s="139">
        <f t="shared" si="154"/>
        <v>8.5905684450309577E-2</v>
      </c>
      <c r="AL456" s="197">
        <v>2254018169978</v>
      </c>
      <c r="AM456" s="197" t="s">
        <v>152</v>
      </c>
      <c r="AN456" s="197" t="s">
        <v>152</v>
      </c>
      <c r="AO456" s="241" t="s">
        <v>147</v>
      </c>
      <c r="AP456" s="242" t="s">
        <v>1207</v>
      </c>
      <c r="AQ456" s="242" t="s">
        <v>38</v>
      </c>
      <c r="AR456" s="242" t="s">
        <v>152</v>
      </c>
      <c r="AS456" s="243">
        <f>VLOOKUP(B:B,[1]DUNLOP!$B:$K,8,0)</f>
        <v>8367</v>
      </c>
      <c r="AT456" s="243">
        <v>525</v>
      </c>
      <c r="AU456" s="211" t="s">
        <v>3957</v>
      </c>
      <c r="AV456" s="197" t="s">
        <v>5963</v>
      </c>
      <c r="AW456" s="134" t="str">
        <f>IFERROR(VLOOKUP(AV:AV,Q商品!B:E,4,0),"")</f>
        <v>2023年製 DZ102 225/40R18 88W サマータイヤ 翌営業日発送</v>
      </c>
      <c r="AX456" s="134" t="str">
        <f>IFERROR(VLOOKUP(B:B,在庫!B:M,12,0),"")</f>
        <v>2023年製</v>
      </c>
      <c r="AY456" s="134">
        <f>VLOOKUP(B:B,在庫!B:K,10,0)</f>
        <v>1</v>
      </c>
      <c r="AZ456" s="244">
        <f>VLOOKUP(AL:AL,[1]DUNLOP!$B:$AH,32,0)</f>
        <v>636964090</v>
      </c>
      <c r="BA456" s="244">
        <f>VLOOKUP(AL:AL,[1]DUNLOP!$B:$AH,33,0)</f>
        <v>636964102</v>
      </c>
      <c r="BC456" s="11" t="s">
        <v>2055</v>
      </c>
    </row>
    <row r="457" spans="1:55" s="11" customFormat="1" ht="19.5" customHeight="1">
      <c r="A457" s="247">
        <f t="shared" si="141"/>
        <v>1</v>
      </c>
      <c r="B457" s="261">
        <f t="shared" si="142"/>
        <v>2254517169974</v>
      </c>
      <c r="C457" s="243">
        <f>VLOOKUP(B:B,[1]DUNLOP!$B:$K,9,0)</f>
        <v>42</v>
      </c>
      <c r="D457" s="11" t="s">
        <v>5344</v>
      </c>
      <c r="E457" s="11" t="s">
        <v>1782</v>
      </c>
      <c r="F457" s="160" t="s">
        <v>6988</v>
      </c>
      <c r="G457" s="134"/>
      <c r="H457" s="132"/>
      <c r="I457" s="243">
        <f>VLOOKUP(B:B,[1]DUNLOP!$B:$K,10,0)</f>
        <v>0</v>
      </c>
      <c r="J457" s="132"/>
      <c r="K457" s="133" t="s">
        <v>1969</v>
      </c>
      <c r="L457" s="133">
        <v>8</v>
      </c>
      <c r="M457" s="135" t="s">
        <v>4003</v>
      </c>
      <c r="N457" s="236" t="s">
        <v>6989</v>
      </c>
      <c r="O457" s="236" t="s">
        <v>2015</v>
      </c>
      <c r="P457" s="237">
        <v>11350</v>
      </c>
      <c r="Q457" s="238">
        <f t="shared" si="143"/>
        <v>9840.9090909090901</v>
      </c>
      <c r="R457" s="144">
        <f t="shared" si="144"/>
        <v>0.21145496535796759</v>
      </c>
      <c r="S457" s="248">
        <v>1074476620</v>
      </c>
      <c r="T457" s="302" t="s">
        <v>8273</v>
      </c>
      <c r="U457" s="194">
        <f t="shared" si="140"/>
        <v>11350</v>
      </c>
      <c r="W457" s="239">
        <v>11350</v>
      </c>
      <c r="X457" s="136">
        <f t="shared" si="145"/>
        <v>7760</v>
      </c>
      <c r="Y457" s="240">
        <f t="shared" si="146"/>
        <v>9840.9090909090901</v>
      </c>
      <c r="Z457" s="142">
        <f t="shared" si="147"/>
        <v>7.7268722466960371E-2</v>
      </c>
      <c r="AA457" s="137">
        <f t="shared" si="148"/>
        <v>0.21145496535796759</v>
      </c>
      <c r="AB457" s="145"/>
      <c r="AC457" s="189">
        <f t="shared" si="138"/>
        <v>11127</v>
      </c>
      <c r="AD457" s="187">
        <f t="shared" si="139"/>
        <v>12227</v>
      </c>
      <c r="AE457" s="129">
        <f t="shared" si="149"/>
        <v>1100.43</v>
      </c>
      <c r="AF457" s="130">
        <f t="shared" si="150"/>
        <v>223.43000000000006</v>
      </c>
      <c r="AG457" s="131">
        <f t="shared" si="151"/>
        <v>1.8273493089065188E-2</v>
      </c>
      <c r="AH457" s="138">
        <f t="shared" si="152"/>
        <v>877</v>
      </c>
      <c r="AI457" s="139">
        <f t="shared" si="153"/>
        <v>7.1726506910934823E-2</v>
      </c>
      <c r="AJ457" s="139">
        <f t="shared" si="154"/>
        <v>0.19318147226890242</v>
      </c>
      <c r="AL457" s="197">
        <v>2254517169974</v>
      </c>
      <c r="AM457" s="197">
        <v>4981160904802</v>
      </c>
      <c r="AN457" s="197" t="s">
        <v>3892</v>
      </c>
      <c r="AO457" s="241" t="s">
        <v>147</v>
      </c>
      <c r="AP457" s="242" t="s">
        <v>1005</v>
      </c>
      <c r="AQ457" s="242" t="s">
        <v>37</v>
      </c>
      <c r="AR457" s="242" t="s">
        <v>152</v>
      </c>
      <c r="AS457" s="243">
        <v>7760</v>
      </c>
      <c r="AT457" s="243">
        <v>525</v>
      </c>
      <c r="AU457" s="211" t="s">
        <v>3957</v>
      </c>
      <c r="AV457" s="197" t="s">
        <v>5965</v>
      </c>
      <c r="AW457" s="134" t="str">
        <f>IFERROR(VLOOKUP(AV:AV,Q商品!B:E,4,0),"")</f>
        <v>2023年製 DZ102 225/45R17 94W XL サマータイヤ 翌営業日発送</v>
      </c>
      <c r="AX457" s="134" t="str">
        <f>IFERROR(VLOOKUP(B:B,在庫!B:M,12,0),"")</f>
        <v>2023年製</v>
      </c>
      <c r="AY457" s="134">
        <f>VLOOKUP(B:B,在庫!B:K,10,0)</f>
        <v>1</v>
      </c>
      <c r="AZ457" s="244">
        <v>636964100</v>
      </c>
      <c r="BA457" s="244">
        <v>636964112</v>
      </c>
      <c r="BC457" s="11" t="s">
        <v>2055</v>
      </c>
    </row>
    <row r="458" spans="1:55" s="11" customFormat="1" ht="19.5" customHeight="1">
      <c r="A458" s="247">
        <f t="shared" si="141"/>
        <v>1</v>
      </c>
      <c r="B458" s="261">
        <f t="shared" si="142"/>
        <v>2254518169973</v>
      </c>
      <c r="C458" s="243">
        <f>VLOOKUP(B:B,[1]DUNLOP!$B:$K,9,0)</f>
        <v>38</v>
      </c>
      <c r="D458" s="11" t="s">
        <v>5344</v>
      </c>
      <c r="E458" s="264" t="s">
        <v>1786</v>
      </c>
      <c r="F458" s="160" t="s">
        <v>6990</v>
      </c>
      <c r="G458" s="134"/>
      <c r="H458" s="132"/>
      <c r="I458" s="243">
        <f>VLOOKUP(B:B,[1]DUNLOP!$B:$K,10,0)</f>
        <v>120</v>
      </c>
      <c r="J458" s="132"/>
      <c r="K458" s="133" t="s">
        <v>1969</v>
      </c>
      <c r="L458" s="133">
        <v>9</v>
      </c>
      <c r="M458" s="135" t="s">
        <v>4003</v>
      </c>
      <c r="N458" s="236" t="s">
        <v>6989</v>
      </c>
      <c r="O458" s="236" t="s">
        <v>2015</v>
      </c>
      <c r="P458" s="237">
        <v>11350</v>
      </c>
      <c r="Q458" s="238">
        <f t="shared" si="143"/>
        <v>9363.6363636363621</v>
      </c>
      <c r="R458" s="144">
        <f t="shared" si="144"/>
        <v>6.3398058252427031E-2</v>
      </c>
      <c r="S458" s="248">
        <v>1074476623</v>
      </c>
      <c r="T458" s="302" t="s">
        <v>8274</v>
      </c>
      <c r="U458" s="194">
        <f t="shared" si="140"/>
        <v>11079</v>
      </c>
      <c r="V458" s="11">
        <v>900</v>
      </c>
      <c r="W458" s="239">
        <v>11979</v>
      </c>
      <c r="X458" s="136">
        <f t="shared" si="145"/>
        <v>8770</v>
      </c>
      <c r="Y458" s="240">
        <f t="shared" si="146"/>
        <v>9935.4545454545441</v>
      </c>
      <c r="Z458" s="142">
        <f t="shared" si="147"/>
        <v>5.1541850220264251E-2</v>
      </c>
      <c r="AA458" s="137">
        <f t="shared" si="148"/>
        <v>0.11730258944093684</v>
      </c>
      <c r="AB458" s="145"/>
      <c r="AC458" s="189">
        <f t="shared" ref="AC458:AC489" si="155">ROUNDDOWN(U458/1.02,0)</f>
        <v>10861</v>
      </c>
      <c r="AD458" s="187">
        <f t="shared" ref="AD458:AD489" si="156">ROUNDDOWN(AC458/0.91,0)</f>
        <v>11935</v>
      </c>
      <c r="AE458" s="129">
        <f t="shared" si="149"/>
        <v>1074.1499999999999</v>
      </c>
      <c r="AF458" s="130">
        <f t="shared" si="150"/>
        <v>218.14999999999986</v>
      </c>
      <c r="AG458" s="131">
        <f t="shared" si="151"/>
        <v>1.8278173439463752E-2</v>
      </c>
      <c r="AH458" s="138">
        <f t="shared" si="152"/>
        <v>856</v>
      </c>
      <c r="AI458" s="139">
        <f t="shared" si="153"/>
        <v>7.1721826560536245E-2</v>
      </c>
      <c r="AJ458" s="139">
        <f t="shared" si="154"/>
        <v>9.902441600147309E-2</v>
      </c>
      <c r="AL458" s="197">
        <v>2254518169973</v>
      </c>
      <c r="AM458" s="197" t="s">
        <v>152</v>
      </c>
      <c r="AN458" s="197" t="s">
        <v>152</v>
      </c>
      <c r="AO458" s="241" t="s">
        <v>147</v>
      </c>
      <c r="AP458" s="242" t="s">
        <v>1208</v>
      </c>
      <c r="AQ458" s="242" t="s">
        <v>40</v>
      </c>
      <c r="AR458" s="242" t="s">
        <v>152</v>
      </c>
      <c r="AS458" s="243">
        <f>VLOOKUP(B:B,[1]DUNLOP!$B:$K,8,0)</f>
        <v>8770</v>
      </c>
      <c r="AT458" s="243">
        <v>1050</v>
      </c>
      <c r="AU458" s="211" t="s">
        <v>3957</v>
      </c>
      <c r="AV458" s="197" t="s">
        <v>5966</v>
      </c>
      <c r="AW458" s="134" t="str">
        <f>IFERROR(VLOOKUP(AV:AV,Q商品!B:E,4,0),"")</f>
        <v>2023年製 DZ102 225/45R18 91W サマータイヤ 翌営業日発送</v>
      </c>
      <c r="AX458" s="134" t="str">
        <f>IFERROR(VLOOKUP(B:B,在庫!B:M,12,0),"")</f>
        <v>2023年製</v>
      </c>
      <c r="AY458" s="134">
        <f>VLOOKUP(B:B,在庫!B:K,10,0)</f>
        <v>1</v>
      </c>
      <c r="AZ458" s="244">
        <f>VLOOKUP(AL:AL,[1]DUNLOP!$B:$AH,32,0)</f>
        <v>636964091</v>
      </c>
      <c r="BA458" s="244">
        <f>VLOOKUP(AL:AL,[1]DUNLOP!$B:$AH,33,0)</f>
        <v>636964103</v>
      </c>
      <c r="BC458" s="11" t="s">
        <v>2055</v>
      </c>
    </row>
    <row r="459" spans="1:55" s="11" customFormat="1" ht="19.5" customHeight="1">
      <c r="A459" s="247">
        <f t="shared" si="141"/>
        <v>1</v>
      </c>
      <c r="B459" s="261">
        <f t="shared" si="142"/>
        <v>2355018169972</v>
      </c>
      <c r="C459" s="243">
        <f>VLOOKUP(B:B,[1]DUNLOP!$B:$K,9,0)</f>
        <v>20</v>
      </c>
      <c r="D459" s="11" t="s">
        <v>5344</v>
      </c>
      <c r="E459" s="11" t="s">
        <v>6978</v>
      </c>
      <c r="F459" s="160" t="s">
        <v>6979</v>
      </c>
      <c r="G459" s="134"/>
      <c r="H459" s="132"/>
      <c r="I459" s="243">
        <f>VLOOKUP(B:B,[1]DUNLOP!$B:$K,10,0)</f>
        <v>88</v>
      </c>
      <c r="J459" s="132"/>
      <c r="K459" s="133" t="s">
        <v>1969</v>
      </c>
      <c r="L459" s="133">
        <v>11</v>
      </c>
      <c r="M459" s="135" t="s">
        <v>6991</v>
      </c>
      <c r="N459" s="236" t="s">
        <v>6992</v>
      </c>
      <c r="O459" s="236" t="s">
        <v>2015</v>
      </c>
      <c r="P459" s="237">
        <v>13150</v>
      </c>
      <c r="Q459" s="238">
        <f t="shared" si="143"/>
        <v>11000</v>
      </c>
      <c r="R459" s="144">
        <f t="shared" si="144"/>
        <v>0.11245454545454546</v>
      </c>
      <c r="S459" s="248">
        <v>1074476622</v>
      </c>
      <c r="T459" s="306" t="s">
        <v>8276</v>
      </c>
      <c r="U459" s="194">
        <f t="shared" si="140"/>
        <v>13150</v>
      </c>
      <c r="W459" s="239">
        <v>13150</v>
      </c>
      <c r="X459" s="136">
        <f t="shared" si="145"/>
        <v>9763</v>
      </c>
      <c r="Y459" s="240">
        <f t="shared" si="146"/>
        <v>11000</v>
      </c>
      <c r="Z459" s="142">
        <f t="shared" si="147"/>
        <v>7.7338403041825154E-2</v>
      </c>
      <c r="AA459" s="137">
        <f t="shared" si="148"/>
        <v>0.11245454545454546</v>
      </c>
      <c r="AB459" s="145"/>
      <c r="AC459" s="189">
        <f t="shared" si="155"/>
        <v>12892</v>
      </c>
      <c r="AD459" s="187">
        <f t="shared" si="156"/>
        <v>14167</v>
      </c>
      <c r="AE459" s="129">
        <f t="shared" si="149"/>
        <v>1275.03</v>
      </c>
      <c r="AF459" s="130">
        <f t="shared" si="150"/>
        <v>258.02999999999997</v>
      </c>
      <c r="AG459" s="131">
        <f t="shared" si="151"/>
        <v>1.8213453801087031E-2</v>
      </c>
      <c r="AH459" s="138">
        <f t="shared" si="152"/>
        <v>1017</v>
      </c>
      <c r="AI459" s="139">
        <f t="shared" si="153"/>
        <v>7.1786546198912962E-2</v>
      </c>
      <c r="AJ459" s="139">
        <f t="shared" si="154"/>
        <v>9.4241091653458425E-2</v>
      </c>
      <c r="AL459" s="197">
        <v>2355018169972</v>
      </c>
      <c r="AM459" s="197" t="s">
        <v>152</v>
      </c>
      <c r="AN459" s="197" t="s">
        <v>152</v>
      </c>
      <c r="AO459" s="241" t="s">
        <v>147</v>
      </c>
      <c r="AP459" s="242" t="s">
        <v>1166</v>
      </c>
      <c r="AQ459" s="242" t="s">
        <v>54</v>
      </c>
      <c r="AR459" s="242" t="s">
        <v>152</v>
      </c>
      <c r="AS459" s="243">
        <f>VLOOKUP(B:B,[1]DUNLOP!$B:$K,8,0)</f>
        <v>9763</v>
      </c>
      <c r="AT459" s="243">
        <v>1050</v>
      </c>
      <c r="AU459" s="211" t="s">
        <v>3957</v>
      </c>
      <c r="AV459" s="197" t="s">
        <v>5969</v>
      </c>
      <c r="AW459" s="134" t="str">
        <f>IFERROR(VLOOKUP(AV:AV,Q商品!B:E,4,0),"")</f>
        <v>2023年製 DZ102 235/50R18 97V サマータイヤ 翌営業日発送</v>
      </c>
      <c r="AX459" s="134" t="str">
        <f>IFERROR(VLOOKUP(B:B,在庫!B:M,12,0),"")</f>
        <v>2023年製</v>
      </c>
      <c r="AY459" s="134">
        <f>VLOOKUP(B:B,在庫!B:K,10,0)</f>
        <v>1</v>
      </c>
      <c r="AZ459" s="244">
        <f>VLOOKUP(AL:AL,[1]DUNLOP!$B:$AH,32,0)</f>
        <v>636964093</v>
      </c>
      <c r="BA459" s="244">
        <f>VLOOKUP(AL:AL,[1]DUNLOP!$B:$AH,33,0)</f>
        <v>636964105</v>
      </c>
      <c r="BC459" s="11" t="s">
        <v>2055</v>
      </c>
    </row>
    <row r="460" spans="1:55" s="11" customFormat="1" ht="19.5" customHeight="1">
      <c r="A460" s="247">
        <f t="shared" si="141"/>
        <v>1</v>
      </c>
      <c r="B460" s="261">
        <f t="shared" si="142"/>
        <v>2454018169972</v>
      </c>
      <c r="C460" s="243">
        <f>VLOOKUP(B:B,[1]DUNLOP!$B:$K,9,0)</f>
        <v>80</v>
      </c>
      <c r="D460" s="11" t="s">
        <v>5344</v>
      </c>
      <c r="E460" s="11" t="s">
        <v>6980</v>
      </c>
      <c r="F460" s="160" t="s">
        <v>6981</v>
      </c>
      <c r="G460" s="134"/>
      <c r="H460" s="132"/>
      <c r="I460" s="243">
        <f>VLOOKUP(B:B,[1]DUNLOP!$B:$K,10,0)</f>
        <v>1</v>
      </c>
      <c r="J460" s="132"/>
      <c r="K460" s="133" t="s">
        <v>1969</v>
      </c>
      <c r="L460" s="133">
        <v>12</v>
      </c>
      <c r="M460" s="135" t="s">
        <v>2024</v>
      </c>
      <c r="N460" s="236" t="s">
        <v>6993</v>
      </c>
      <c r="O460" s="236" t="s">
        <v>2381</v>
      </c>
      <c r="P460" s="237">
        <v>12700</v>
      </c>
      <c r="Q460" s="238">
        <f t="shared" si="143"/>
        <v>10590.90909090909</v>
      </c>
      <c r="R460" s="144">
        <f t="shared" si="144"/>
        <v>0.10111587982832611</v>
      </c>
      <c r="S460" s="248">
        <v>1074476621</v>
      </c>
      <c r="T460" s="306" t="s">
        <v>8277</v>
      </c>
      <c r="U460" s="194">
        <f t="shared" si="140"/>
        <v>11800</v>
      </c>
      <c r="V460" s="11">
        <v>900</v>
      </c>
      <c r="W460" s="239">
        <v>12700</v>
      </c>
      <c r="X460" s="136">
        <f t="shared" si="145"/>
        <v>9520</v>
      </c>
      <c r="Y460" s="240">
        <f t="shared" si="146"/>
        <v>10590.90909090909</v>
      </c>
      <c r="Z460" s="142">
        <f t="shared" si="147"/>
        <v>8.6495726495726455E-2</v>
      </c>
      <c r="AA460" s="137">
        <f t="shared" si="148"/>
        <v>0.10111587982832611</v>
      </c>
      <c r="AB460" s="145"/>
      <c r="AC460" s="189">
        <f t="shared" si="155"/>
        <v>11568</v>
      </c>
      <c r="AD460" s="187">
        <f t="shared" si="156"/>
        <v>12712</v>
      </c>
      <c r="AE460" s="129">
        <f t="shared" si="149"/>
        <v>1144.08</v>
      </c>
      <c r="AF460" s="130">
        <f t="shared" si="150"/>
        <v>232.07999999999993</v>
      </c>
      <c r="AG460" s="131">
        <f t="shared" si="151"/>
        <v>1.8256765261170541E-2</v>
      </c>
      <c r="AH460" s="138">
        <f t="shared" si="152"/>
        <v>912</v>
      </c>
      <c r="AI460" s="139">
        <f t="shared" si="153"/>
        <v>7.1743234738829459E-2</v>
      </c>
      <c r="AJ460" s="139">
        <f t="shared" si="154"/>
        <v>8.285911456715557E-2</v>
      </c>
      <c r="AL460" s="197">
        <v>2454018169972</v>
      </c>
      <c r="AM460" s="197">
        <v>4981160904956</v>
      </c>
      <c r="AN460" s="197" t="s">
        <v>3895</v>
      </c>
      <c r="AO460" s="241" t="s">
        <v>147</v>
      </c>
      <c r="AP460" s="242" t="s">
        <v>1171</v>
      </c>
      <c r="AQ460" s="242" t="s">
        <v>83</v>
      </c>
      <c r="AR460" s="242" t="s">
        <v>152</v>
      </c>
      <c r="AS460" s="243">
        <f>VLOOKUP(B:B,[1]DUNLOP!$B:$K,8,0)</f>
        <v>9520</v>
      </c>
      <c r="AT460" s="243">
        <v>1050</v>
      </c>
      <c r="AU460" s="211" t="s">
        <v>3957</v>
      </c>
      <c r="AV460" s="197" t="s">
        <v>5971</v>
      </c>
      <c r="AW460" s="134" t="str">
        <f>IFERROR(VLOOKUP(AV:AV,Q商品!B:E,4,0),"")</f>
        <v>2023年製 DZ102 245/40R18 97W XL サマータイヤ 翌営業日発送</v>
      </c>
      <c r="AX460" s="134" t="str">
        <f>IFERROR(VLOOKUP(B:B,在庫!B:M,12,0),"")</f>
        <v>2023年製</v>
      </c>
      <c r="AY460" s="134">
        <f>VLOOKUP(B:B,在庫!B:K,10,0)</f>
        <v>1</v>
      </c>
      <c r="AZ460" s="244">
        <f>VLOOKUP(AL:AL,[1]DUNLOP!$B:$AH,32,0)</f>
        <v>636964095</v>
      </c>
      <c r="BA460" s="244">
        <f>VLOOKUP(AL:AL,[1]DUNLOP!$B:$AH,33,0)</f>
        <v>636964107</v>
      </c>
      <c r="BC460" s="11" t="s">
        <v>2055</v>
      </c>
    </row>
    <row r="461" spans="1:55" s="11" customFormat="1" ht="19.5" customHeight="1">
      <c r="A461" s="11">
        <f t="shared" si="141"/>
        <v>1</v>
      </c>
      <c r="B461" s="249">
        <f t="shared" si="142"/>
        <v>1856016167065</v>
      </c>
      <c r="C461" s="243">
        <f>VLOOKUP(B:B,[1]DUNLOP!$B:$K,9,0)</f>
        <v>0</v>
      </c>
      <c r="D461" s="11" t="s">
        <v>5344</v>
      </c>
      <c r="E461" s="11" t="s">
        <v>1805</v>
      </c>
      <c r="F461" s="158"/>
      <c r="G461" s="134"/>
      <c r="H461" s="132"/>
      <c r="I461" s="243">
        <f>VLOOKUP(B:B,[1]DUNLOP!$B:$K,10,0)</f>
        <v>1</v>
      </c>
      <c r="J461" s="132"/>
      <c r="K461" s="133" t="s">
        <v>1970</v>
      </c>
      <c r="L461" s="133">
        <v>5</v>
      </c>
      <c r="M461" s="135"/>
      <c r="N461" s="236"/>
      <c r="O461" s="236"/>
      <c r="P461" s="237"/>
      <c r="Q461" s="238">
        <f t="shared" si="143"/>
        <v>-477.27272727272725</v>
      </c>
      <c r="R461" s="144">
        <f t="shared" si="144"/>
        <v>18.327619047619049</v>
      </c>
      <c r="S461" s="197">
        <v>1074476795</v>
      </c>
      <c r="T461" s="304" t="s">
        <v>8278</v>
      </c>
      <c r="U461" s="194">
        <f t="shared" si="140"/>
        <v>0</v>
      </c>
      <c r="W461" s="239"/>
      <c r="X461" s="136">
        <f t="shared" si="145"/>
        <v>8270</v>
      </c>
      <c r="Y461" s="240">
        <f t="shared" si="146"/>
        <v>-477.27272727272725</v>
      </c>
      <c r="Z461" s="142" t="str">
        <f t="shared" si="147"/>
        <v/>
      </c>
      <c r="AA461" s="137">
        <f t="shared" si="148"/>
        <v>18.327619047619049</v>
      </c>
      <c r="AB461" s="145"/>
      <c r="AC461" s="189">
        <f t="shared" si="155"/>
        <v>0</v>
      </c>
      <c r="AD461" s="187">
        <f t="shared" si="156"/>
        <v>0</v>
      </c>
      <c r="AE461" s="129">
        <f t="shared" si="149"/>
        <v>0</v>
      </c>
      <c r="AF461" s="130">
        <f t="shared" si="150"/>
        <v>0</v>
      </c>
      <c r="AG461" s="131" t="str">
        <f t="shared" si="151"/>
        <v/>
      </c>
      <c r="AH461" s="138">
        <f t="shared" si="152"/>
        <v>0</v>
      </c>
      <c r="AI461" s="139" t="str">
        <f t="shared" si="153"/>
        <v/>
      </c>
      <c r="AJ461" s="139" t="str">
        <f t="shared" si="154"/>
        <v/>
      </c>
      <c r="AL461" s="197">
        <v>1856016167065</v>
      </c>
      <c r="AM461" s="197">
        <v>4981160803433</v>
      </c>
      <c r="AN461" s="197" t="s">
        <v>3885</v>
      </c>
      <c r="AO461" s="241" t="s">
        <v>23</v>
      </c>
      <c r="AP461" s="242" t="s">
        <v>1577</v>
      </c>
      <c r="AQ461" s="242" t="s">
        <v>118</v>
      </c>
      <c r="AR461" s="242">
        <v>18600</v>
      </c>
      <c r="AS461" s="243">
        <v>8270</v>
      </c>
      <c r="AT461" s="243">
        <v>525</v>
      </c>
      <c r="AU461" s="211" t="s">
        <v>3956</v>
      </c>
      <c r="AV461" s="197" t="s">
        <v>5973</v>
      </c>
      <c r="AW461" s="134" t="str">
        <f>IFERROR(VLOOKUP(AV:AV,Q商品!B:E,4,0),"")</f>
        <v>2022年製 LE MANS V 185/60R16 86H サマータイヤ 翌営業日発送</v>
      </c>
      <c r="AX461" s="134" t="str">
        <f>IFERROR(VLOOKUP(B:B,在庫!B:M,12,0),"")</f>
        <v>2022年製</v>
      </c>
      <c r="AY461" s="134">
        <f>VLOOKUP(B:B,在庫!B:K,10,0)</f>
        <v>1</v>
      </c>
      <c r="AZ461" s="244" t="s">
        <v>152</v>
      </c>
      <c r="BA461" s="244" t="s">
        <v>152</v>
      </c>
      <c r="BC461" s="11" t="s">
        <v>150</v>
      </c>
    </row>
    <row r="462" spans="1:55" s="11" customFormat="1" ht="19.5" customHeight="1">
      <c r="A462" s="11">
        <f t="shared" si="141"/>
        <v>1</v>
      </c>
      <c r="B462" s="249">
        <f t="shared" si="142"/>
        <v>1855516167070</v>
      </c>
      <c r="C462" s="243">
        <f>VLOOKUP(B:B,[1]DUNLOP!$B:$K,9,0)</f>
        <v>2</v>
      </c>
      <c r="D462" s="11" t="s">
        <v>5344</v>
      </c>
      <c r="E462" s="11" t="s">
        <v>1812</v>
      </c>
      <c r="F462" s="158"/>
      <c r="G462" s="134"/>
      <c r="H462" s="132"/>
      <c r="I462" s="243">
        <f>VLOOKUP(B:B,[1]DUNLOP!$B:$K,10,0)</f>
        <v>1</v>
      </c>
      <c r="J462" s="132"/>
      <c r="K462" s="133" t="s">
        <v>1970</v>
      </c>
      <c r="L462" s="133">
        <v>18</v>
      </c>
      <c r="M462" s="135"/>
      <c r="N462" s="236"/>
      <c r="O462" s="236"/>
      <c r="P462" s="237"/>
      <c r="Q462" s="238">
        <f t="shared" si="143"/>
        <v>-477.27272727272725</v>
      </c>
      <c r="R462" s="144">
        <f t="shared" si="144"/>
        <v>22.015238095238097</v>
      </c>
      <c r="S462" s="197">
        <v>1074476634</v>
      </c>
      <c r="T462" s="304" t="s">
        <v>8281</v>
      </c>
      <c r="U462" s="194">
        <f t="shared" si="140"/>
        <v>0</v>
      </c>
      <c r="W462" s="239"/>
      <c r="X462" s="136">
        <f t="shared" si="145"/>
        <v>10030</v>
      </c>
      <c r="Y462" s="240">
        <f t="shared" si="146"/>
        <v>-477.27272727272725</v>
      </c>
      <c r="Z462" s="142" t="str">
        <f t="shared" si="147"/>
        <v/>
      </c>
      <c r="AA462" s="137">
        <f t="shared" si="148"/>
        <v>22.015238095238097</v>
      </c>
      <c r="AB462" s="145"/>
      <c r="AC462" s="189">
        <f t="shared" si="155"/>
        <v>0</v>
      </c>
      <c r="AD462" s="187">
        <f t="shared" si="156"/>
        <v>0</v>
      </c>
      <c r="AE462" s="129">
        <f t="shared" si="149"/>
        <v>0</v>
      </c>
      <c r="AF462" s="130">
        <f t="shared" si="150"/>
        <v>0</v>
      </c>
      <c r="AG462" s="131" t="str">
        <f t="shared" si="151"/>
        <v/>
      </c>
      <c r="AH462" s="138">
        <f t="shared" si="152"/>
        <v>0</v>
      </c>
      <c r="AI462" s="139" t="str">
        <f t="shared" si="153"/>
        <v/>
      </c>
      <c r="AJ462" s="139" t="str">
        <f t="shared" si="154"/>
        <v/>
      </c>
      <c r="AL462" s="197">
        <v>1855516167070</v>
      </c>
      <c r="AM462" s="197">
        <v>4982266069273</v>
      </c>
      <c r="AN462" s="197" t="s">
        <v>3901</v>
      </c>
      <c r="AO462" s="241" t="s">
        <v>1579</v>
      </c>
      <c r="AP462" s="242" t="s">
        <v>913</v>
      </c>
      <c r="AQ462" s="242" t="s">
        <v>98</v>
      </c>
      <c r="AR462" s="242">
        <v>21800</v>
      </c>
      <c r="AS462" s="243">
        <v>10030</v>
      </c>
      <c r="AT462" s="243">
        <v>525</v>
      </c>
      <c r="AU462" s="211" t="s">
        <v>3956</v>
      </c>
      <c r="AV462" s="197" t="s">
        <v>5979</v>
      </c>
      <c r="AW462" s="134" t="str">
        <f>IFERROR(VLOOKUP(AV:AV,Q商品!B:E,4,0),"")</f>
        <v>2023年製 LE MANS V+ 185/55R16 83V サマータイヤ 翌営業日発送</v>
      </c>
      <c r="AX462" s="134" t="str">
        <f>IFERROR(VLOOKUP(B:B,在庫!B:M,12,0),"")</f>
        <v>2023年製</v>
      </c>
      <c r="AY462" s="134">
        <f>VLOOKUP(B:B,在庫!B:K,10,0)</f>
        <v>1</v>
      </c>
      <c r="AZ462" s="244" t="s">
        <v>152</v>
      </c>
      <c r="BA462" s="244" t="s">
        <v>152</v>
      </c>
      <c r="BC462" s="11" t="s">
        <v>150</v>
      </c>
    </row>
    <row r="463" spans="1:55" s="11" customFormat="1" ht="19.5" customHeight="1">
      <c r="A463" s="11">
        <f t="shared" si="141"/>
        <v>1</v>
      </c>
      <c r="B463" s="249">
        <f t="shared" si="142"/>
        <v>1856015167073</v>
      </c>
      <c r="C463" s="243">
        <f>VLOOKUP(B:B,[1]DUNLOP!$B:$K,9,0)</f>
        <v>2</v>
      </c>
      <c r="D463" s="11" t="s">
        <v>5344</v>
      </c>
      <c r="E463" s="11" t="s">
        <v>1809</v>
      </c>
      <c r="F463" s="158"/>
      <c r="G463" s="134"/>
      <c r="H463" s="132"/>
      <c r="I463" s="243">
        <f>VLOOKUP(B:B,[1]DUNLOP!$B:$K,10,0)</f>
        <v>0</v>
      </c>
      <c r="J463" s="132"/>
      <c r="K463" s="133" t="s">
        <v>1970</v>
      </c>
      <c r="L463" s="133">
        <v>19</v>
      </c>
      <c r="M463" s="135"/>
      <c r="N463" s="236"/>
      <c r="O463" s="236"/>
      <c r="P463" s="237"/>
      <c r="Q463" s="238">
        <f t="shared" si="143"/>
        <v>-477.27272727272725</v>
      </c>
      <c r="R463" s="144">
        <f t="shared" si="144"/>
        <v>17.196190476190477</v>
      </c>
      <c r="S463" s="197">
        <v>1074476637</v>
      </c>
      <c r="T463" s="304" t="s">
        <v>8282</v>
      </c>
      <c r="U463" s="194">
        <f t="shared" si="140"/>
        <v>0</v>
      </c>
      <c r="W463" s="239"/>
      <c r="X463" s="136">
        <f t="shared" si="145"/>
        <v>7730</v>
      </c>
      <c r="Y463" s="240">
        <f t="shared" si="146"/>
        <v>-477.27272727272725</v>
      </c>
      <c r="Z463" s="142" t="str">
        <f t="shared" si="147"/>
        <v/>
      </c>
      <c r="AA463" s="137">
        <f t="shared" si="148"/>
        <v>17.196190476190477</v>
      </c>
      <c r="AB463" s="145"/>
      <c r="AC463" s="189">
        <f t="shared" si="155"/>
        <v>0</v>
      </c>
      <c r="AD463" s="187">
        <f t="shared" si="156"/>
        <v>0</v>
      </c>
      <c r="AE463" s="129">
        <f t="shared" si="149"/>
        <v>0</v>
      </c>
      <c r="AF463" s="130">
        <f t="shared" si="150"/>
        <v>0</v>
      </c>
      <c r="AG463" s="131" t="str">
        <f t="shared" si="151"/>
        <v/>
      </c>
      <c r="AH463" s="138">
        <f t="shared" si="152"/>
        <v>0</v>
      </c>
      <c r="AI463" s="139" t="str">
        <f t="shared" si="153"/>
        <v/>
      </c>
      <c r="AJ463" s="139" t="str">
        <f t="shared" si="154"/>
        <v/>
      </c>
      <c r="AL463" s="197">
        <v>1856015167073</v>
      </c>
      <c r="AM463" s="197">
        <v>4982266069235</v>
      </c>
      <c r="AN463" s="197" t="s">
        <v>3898</v>
      </c>
      <c r="AO463" s="241" t="s">
        <v>1579</v>
      </c>
      <c r="AP463" s="242" t="s">
        <v>1169</v>
      </c>
      <c r="AQ463" s="242" t="s">
        <v>81</v>
      </c>
      <c r="AR463" s="242">
        <v>16800</v>
      </c>
      <c r="AS463" s="243">
        <v>7730</v>
      </c>
      <c r="AT463" s="243">
        <v>525</v>
      </c>
      <c r="AU463" s="211" t="s">
        <v>3956</v>
      </c>
      <c r="AV463" s="197" t="s">
        <v>5981</v>
      </c>
      <c r="AW463" s="134" t="str">
        <f>IFERROR(VLOOKUP(AV:AV,Q商品!B:E,4,0),"")</f>
        <v>2023年製 LE MANS V+ 185/60R15 84H サマータイヤ 翌営業日発送</v>
      </c>
      <c r="AX463" s="134" t="str">
        <f>IFERROR(VLOOKUP(B:B,在庫!B:M,12,0),"")</f>
        <v/>
      </c>
      <c r="AY463" s="134" t="e">
        <f>VLOOKUP(B:B,在庫!B:K,10,0)</f>
        <v>#N/A</v>
      </c>
      <c r="AZ463" s="244" t="s">
        <v>152</v>
      </c>
      <c r="BA463" s="244" t="s">
        <v>152</v>
      </c>
      <c r="BC463" s="11" t="s">
        <v>150</v>
      </c>
    </row>
    <row r="464" spans="1:55" s="11" customFormat="1" ht="19.5" customHeight="1">
      <c r="A464" s="11">
        <f t="shared" si="141"/>
        <v>1</v>
      </c>
      <c r="B464" s="249">
        <f t="shared" si="142"/>
        <v>1856016167072</v>
      </c>
      <c r="C464" s="243">
        <f>VLOOKUP(B:B,[1]DUNLOP!$B:$K,9,0)</f>
        <v>4</v>
      </c>
      <c r="D464" s="11" t="s">
        <v>5344</v>
      </c>
      <c r="E464" s="11" t="s">
        <v>1811</v>
      </c>
      <c r="F464" s="160" t="s">
        <v>8488</v>
      </c>
      <c r="G464" s="134"/>
      <c r="H464" s="132"/>
      <c r="I464" s="243">
        <f>VLOOKUP(B:B,[1]DUNLOP!$B:$K,10,0)</f>
        <v>3</v>
      </c>
      <c r="J464" s="132"/>
      <c r="K464" s="133" t="s">
        <v>1970</v>
      </c>
      <c r="L464" s="133">
        <v>20</v>
      </c>
      <c r="M464" s="135"/>
      <c r="N464" s="236"/>
      <c r="O464" s="236"/>
      <c r="P464" s="237"/>
      <c r="Q464" s="238">
        <f t="shared" si="143"/>
        <v>-477.27272727272725</v>
      </c>
      <c r="R464" s="144">
        <f t="shared" si="144"/>
        <v>20.10857142857143</v>
      </c>
      <c r="S464" s="197">
        <v>1074476635</v>
      </c>
      <c r="T464" s="304" t="s">
        <v>8283</v>
      </c>
      <c r="U464" s="194">
        <f t="shared" si="140"/>
        <v>0</v>
      </c>
      <c r="W464" s="239"/>
      <c r="X464" s="136">
        <f t="shared" si="145"/>
        <v>9120</v>
      </c>
      <c r="Y464" s="240">
        <f t="shared" si="146"/>
        <v>-477.27272727272725</v>
      </c>
      <c r="Z464" s="142" t="str">
        <f t="shared" si="147"/>
        <v/>
      </c>
      <c r="AA464" s="137">
        <f t="shared" si="148"/>
        <v>20.10857142857143</v>
      </c>
      <c r="AB464" s="145"/>
      <c r="AC464" s="189">
        <f t="shared" si="155"/>
        <v>0</v>
      </c>
      <c r="AD464" s="187">
        <f t="shared" si="156"/>
        <v>0</v>
      </c>
      <c r="AE464" s="129">
        <f t="shared" si="149"/>
        <v>0</v>
      </c>
      <c r="AF464" s="130">
        <f t="shared" si="150"/>
        <v>0</v>
      </c>
      <c r="AG464" s="131" t="str">
        <f t="shared" si="151"/>
        <v/>
      </c>
      <c r="AH464" s="138">
        <f t="shared" si="152"/>
        <v>0</v>
      </c>
      <c r="AI464" s="139" t="str">
        <f t="shared" si="153"/>
        <v/>
      </c>
      <c r="AJ464" s="139" t="str">
        <f t="shared" si="154"/>
        <v/>
      </c>
      <c r="AL464" s="197">
        <v>1856016167072</v>
      </c>
      <c r="AM464" s="197">
        <v>4982266069204</v>
      </c>
      <c r="AN464" s="197" t="s">
        <v>3900</v>
      </c>
      <c r="AO464" s="241" t="s">
        <v>1579</v>
      </c>
      <c r="AP464" s="242" t="s">
        <v>1210</v>
      </c>
      <c r="AQ464" s="242" t="s">
        <v>118</v>
      </c>
      <c r="AR464" s="242">
        <v>19000</v>
      </c>
      <c r="AS464" s="243">
        <v>9120</v>
      </c>
      <c r="AT464" s="243">
        <v>525</v>
      </c>
      <c r="AU464" s="211" t="s">
        <v>3956</v>
      </c>
      <c r="AV464" s="197" t="s">
        <v>5983</v>
      </c>
      <c r="AW464" s="134" t="str">
        <f>IFERROR(VLOOKUP(AV:AV,Q商品!B:E,4,0),"")</f>
        <v>2023年製 LE MANS V+ 185/60R16 86H サマータイヤ 翌営業日発送</v>
      </c>
      <c r="AX464" s="134" t="str">
        <f>IFERROR(VLOOKUP(B:B,在庫!B:M,12,0),"")</f>
        <v>2023年製</v>
      </c>
      <c r="AY464" s="134">
        <f>VLOOKUP(B:B,在庫!B:K,10,0)</f>
        <v>1</v>
      </c>
      <c r="AZ464" s="244" t="s">
        <v>152</v>
      </c>
      <c r="BA464" s="244" t="s">
        <v>152</v>
      </c>
      <c r="BC464" s="11" t="s">
        <v>2055</v>
      </c>
    </row>
    <row r="465" spans="1:55" s="11" customFormat="1" ht="19.5" customHeight="1">
      <c r="A465" s="11">
        <f t="shared" si="141"/>
        <v>1</v>
      </c>
      <c r="B465" s="249">
        <f t="shared" si="142"/>
        <v>1954517167079</v>
      </c>
      <c r="C465" s="243">
        <f>VLOOKUP(B:B,[1]DUNLOP!$B:$K,9,0)</f>
        <v>1</v>
      </c>
      <c r="D465" s="11" t="s">
        <v>5344</v>
      </c>
      <c r="E465" s="11" t="s">
        <v>1814</v>
      </c>
      <c r="F465" s="322" t="s">
        <v>8490</v>
      </c>
      <c r="G465" s="134"/>
      <c r="H465" s="132"/>
      <c r="I465" s="235">
        <f>VLOOKUP(B:B,[1]DUNLOP!$B:$K,10,0)</f>
        <v>10</v>
      </c>
      <c r="J465" s="132"/>
      <c r="K465" s="133" t="s">
        <v>1970</v>
      </c>
      <c r="L465" s="133">
        <v>22</v>
      </c>
      <c r="M465" s="135"/>
      <c r="N465" s="236"/>
      <c r="O465" s="236"/>
      <c r="P465" s="237"/>
      <c r="Q465" s="238">
        <f t="shared" si="143"/>
        <v>-477.27272727272725</v>
      </c>
      <c r="R465" s="144">
        <f t="shared" si="144"/>
        <v>28.657142857142858</v>
      </c>
      <c r="S465" s="197">
        <v>1074476632</v>
      </c>
      <c r="T465" s="303" t="s">
        <v>8285</v>
      </c>
      <c r="U465" s="194">
        <f t="shared" si="140"/>
        <v>20000</v>
      </c>
      <c r="W465" s="239">
        <v>20000</v>
      </c>
      <c r="X465" s="136">
        <f t="shared" si="145"/>
        <v>13200</v>
      </c>
      <c r="Y465" s="240">
        <f t="shared" si="146"/>
        <v>17704.545454545452</v>
      </c>
      <c r="Z465" s="142" t="str">
        <f t="shared" si="147"/>
        <v/>
      </c>
      <c r="AA465" s="137">
        <f t="shared" si="148"/>
        <v>0.25442875481386384</v>
      </c>
      <c r="AB465" s="145"/>
      <c r="AC465" s="189">
        <f t="shared" si="155"/>
        <v>19607</v>
      </c>
      <c r="AD465" s="187">
        <f t="shared" si="156"/>
        <v>21546</v>
      </c>
      <c r="AE465" s="129">
        <f t="shared" si="149"/>
        <v>1939.1399999999999</v>
      </c>
      <c r="AF465" s="130">
        <f t="shared" si="150"/>
        <v>393.13999999999987</v>
      </c>
      <c r="AG465" s="131">
        <f t="shared" si="151"/>
        <v>1.8246542281629995E-2</v>
      </c>
      <c r="AH465" s="138">
        <f t="shared" si="152"/>
        <v>1546</v>
      </c>
      <c r="AI465" s="139">
        <f t="shared" si="153"/>
        <v>7.1753457718369995E-2</v>
      </c>
      <c r="AJ465" s="139">
        <f t="shared" si="154"/>
        <v>0.23618221253223384</v>
      </c>
      <c r="AL465" s="197">
        <v>1954517167079</v>
      </c>
      <c r="AM465" s="197">
        <v>4982266069327</v>
      </c>
      <c r="AN465" s="197" t="s">
        <v>3903</v>
      </c>
      <c r="AO465" s="241" t="s">
        <v>1579</v>
      </c>
      <c r="AP465" s="242" t="s">
        <v>1211</v>
      </c>
      <c r="AQ465" s="242" t="s">
        <v>119</v>
      </c>
      <c r="AR465" s="242">
        <v>27500</v>
      </c>
      <c r="AS465" s="243">
        <f>VLOOKUP(B:B,[1]DUNLOP!$B:$K,8,0)</f>
        <v>13200</v>
      </c>
      <c r="AT465" s="243">
        <v>525</v>
      </c>
      <c r="AU465" s="211" t="s">
        <v>3956</v>
      </c>
      <c r="AV465" s="197" t="s">
        <v>5590</v>
      </c>
      <c r="AW465" s="134" t="str">
        <f>IFERROR(VLOOKUP(AV:AV,Q商品!B:E,4,0),"")</f>
        <v>2023年製 LE MANS V+ 195/45R17 81W サマータイヤ 翌営業日発送</v>
      </c>
      <c r="AX465" s="134" t="str">
        <f>IFERROR(VLOOKUP(B:B,在庫!B:M,12,0),"")</f>
        <v>2023年製</v>
      </c>
      <c r="AY465" s="134">
        <f>VLOOKUP(B:B,在庫!B:K,10,0)</f>
        <v>1</v>
      </c>
      <c r="AZ465" s="244" t="str">
        <f>VLOOKUP(AL:AL,[1]DUNLOP!$B:$AH,32,0)</f>
        <v/>
      </c>
      <c r="BA465" s="244" t="str">
        <f>VLOOKUP(AL:AL,[1]DUNLOP!$B:$AH,33,0)</f>
        <v/>
      </c>
      <c r="BC465" s="11" t="s">
        <v>2055</v>
      </c>
    </row>
    <row r="466" spans="1:55" s="11" customFormat="1" ht="19.5" customHeight="1">
      <c r="A466" s="11">
        <f t="shared" si="141"/>
        <v>1</v>
      </c>
      <c r="B466" s="249">
        <f t="shared" si="142"/>
        <v>1956515167075</v>
      </c>
      <c r="C466" s="243">
        <f>VLOOKUP(B:B,[1]DUNLOP!$B:$K,9,0)</f>
        <v>0</v>
      </c>
      <c r="D466" s="11" t="s">
        <v>5344</v>
      </c>
      <c r="E466" s="11" t="s">
        <v>1810</v>
      </c>
      <c r="F466" s="158"/>
      <c r="G466" s="134"/>
      <c r="H466" s="132"/>
      <c r="I466" s="243">
        <f>VLOOKUP(B:B,[1]DUNLOP!$B:$K,10,0)</f>
        <v>3</v>
      </c>
      <c r="J466" s="132"/>
      <c r="K466" s="133" t="s">
        <v>1970</v>
      </c>
      <c r="L466" s="133">
        <v>23</v>
      </c>
      <c r="M466" s="135"/>
      <c r="N466" s="236"/>
      <c r="O466" s="236"/>
      <c r="P466" s="237"/>
      <c r="Q466" s="238">
        <f t="shared" si="143"/>
        <v>-477.27272727272725</v>
      </c>
      <c r="R466" s="144">
        <f t="shared" si="144"/>
        <v>18.264761904761908</v>
      </c>
      <c r="S466" s="197">
        <v>1074476636</v>
      </c>
      <c r="T466" s="304" t="s">
        <v>8286</v>
      </c>
      <c r="U466" s="194">
        <f t="shared" si="140"/>
        <v>0</v>
      </c>
      <c r="W466" s="239"/>
      <c r="X466" s="136">
        <f t="shared" si="145"/>
        <v>8240</v>
      </c>
      <c r="Y466" s="240">
        <f t="shared" si="146"/>
        <v>-477.27272727272725</v>
      </c>
      <c r="Z466" s="142" t="str">
        <f t="shared" si="147"/>
        <v/>
      </c>
      <c r="AA466" s="137">
        <f t="shared" si="148"/>
        <v>18.264761904761908</v>
      </c>
      <c r="AB466" s="145"/>
      <c r="AC466" s="189">
        <f t="shared" si="155"/>
        <v>0</v>
      </c>
      <c r="AD466" s="187">
        <f t="shared" si="156"/>
        <v>0</v>
      </c>
      <c r="AE466" s="129">
        <f t="shared" si="149"/>
        <v>0</v>
      </c>
      <c r="AF466" s="130">
        <f t="shared" si="150"/>
        <v>0</v>
      </c>
      <c r="AG466" s="131" t="str">
        <f t="shared" si="151"/>
        <v/>
      </c>
      <c r="AH466" s="138">
        <f t="shared" si="152"/>
        <v>0</v>
      </c>
      <c r="AI466" s="139" t="str">
        <f t="shared" si="153"/>
        <v/>
      </c>
      <c r="AJ466" s="139" t="str">
        <f t="shared" si="154"/>
        <v/>
      </c>
      <c r="AL466" s="197">
        <v>1956515167075</v>
      </c>
      <c r="AM466" s="197">
        <v>4982266069242</v>
      </c>
      <c r="AN466" s="197" t="s">
        <v>3899</v>
      </c>
      <c r="AO466" s="241" t="s">
        <v>1579</v>
      </c>
      <c r="AP466" s="242" t="s">
        <v>1008</v>
      </c>
      <c r="AQ466" s="242" t="s">
        <v>43</v>
      </c>
      <c r="AR466" s="242">
        <v>17900</v>
      </c>
      <c r="AS466" s="243">
        <v>8240</v>
      </c>
      <c r="AT466" s="243">
        <v>525</v>
      </c>
      <c r="AU466" s="211" t="s">
        <v>3956</v>
      </c>
      <c r="AV466" s="197" t="s">
        <v>5987</v>
      </c>
      <c r="AW466" s="134" t="str">
        <f>IFERROR(VLOOKUP(AV:AV,Q商品!B:E,4,0),"")</f>
        <v>2023年製 LE MANS V+ 195/65R15 91H サマータイヤ 翌営業日発送</v>
      </c>
      <c r="AX466" s="134" t="str">
        <f>IFERROR(VLOOKUP(B:B,在庫!B:M,12,0),"")</f>
        <v>2023年製</v>
      </c>
      <c r="AY466" s="134">
        <f>VLOOKUP(B:B,在庫!B:K,10,0)</f>
        <v>1</v>
      </c>
      <c r="AZ466" s="244" t="s">
        <v>152</v>
      </c>
      <c r="BA466" s="244" t="s">
        <v>152</v>
      </c>
      <c r="BC466" s="11" t="s">
        <v>150</v>
      </c>
    </row>
    <row r="467" spans="1:55" s="11" customFormat="1" ht="19.5" customHeight="1">
      <c r="A467" s="11">
        <f t="shared" si="141"/>
        <v>1</v>
      </c>
      <c r="B467" s="249">
        <f t="shared" si="142"/>
        <v>2055017167077</v>
      </c>
      <c r="C467" s="243">
        <f>VLOOKUP(B:B,[1]DUNLOP!$B:$K,9,0)</f>
        <v>4</v>
      </c>
      <c r="D467" s="11" t="s">
        <v>5344</v>
      </c>
      <c r="E467" s="11" t="s">
        <v>1815</v>
      </c>
      <c r="F467" s="245" t="s">
        <v>419</v>
      </c>
      <c r="G467" s="134"/>
      <c r="H467" s="132"/>
      <c r="I467" s="235">
        <f>VLOOKUP(B:B,[1]DUNLOP!$B:$K,10,0)</f>
        <v>6</v>
      </c>
      <c r="J467" s="132"/>
      <c r="K467" s="133" t="s">
        <v>1970</v>
      </c>
      <c r="L467" s="133">
        <v>24</v>
      </c>
      <c r="M467" s="135" t="s">
        <v>2014</v>
      </c>
      <c r="N467" s="236" t="s">
        <v>2453</v>
      </c>
      <c r="O467" s="236" t="s">
        <v>2015</v>
      </c>
      <c r="P467" s="237">
        <v>16700</v>
      </c>
      <c r="Q467" s="238">
        <f t="shared" si="143"/>
        <v>14704.545454545454</v>
      </c>
      <c r="R467" s="144">
        <f t="shared" si="144"/>
        <v>0.10843894899536319</v>
      </c>
      <c r="S467" s="197">
        <v>1074476631</v>
      </c>
      <c r="T467" s="303" t="s">
        <v>8287</v>
      </c>
      <c r="U467" s="194">
        <f t="shared" si="140"/>
        <v>0</v>
      </c>
      <c r="W467" s="239"/>
      <c r="X467" s="136">
        <f t="shared" si="145"/>
        <v>13110</v>
      </c>
      <c r="Y467" s="240">
        <f t="shared" si="146"/>
        <v>-477.27272727272725</v>
      </c>
      <c r="Z467" s="142">
        <f t="shared" si="147"/>
        <v>-1</v>
      </c>
      <c r="AA467" s="137">
        <f t="shared" si="148"/>
        <v>28.46857142857143</v>
      </c>
      <c r="AB467" s="145"/>
      <c r="AC467" s="189">
        <f t="shared" si="155"/>
        <v>0</v>
      </c>
      <c r="AD467" s="187">
        <f t="shared" si="156"/>
        <v>0</v>
      </c>
      <c r="AE467" s="129">
        <f t="shared" si="149"/>
        <v>0</v>
      </c>
      <c r="AF467" s="130">
        <f t="shared" si="150"/>
        <v>0</v>
      </c>
      <c r="AG467" s="131" t="str">
        <f t="shared" si="151"/>
        <v/>
      </c>
      <c r="AH467" s="138">
        <f t="shared" si="152"/>
        <v>0</v>
      </c>
      <c r="AI467" s="139" t="str">
        <f t="shared" si="153"/>
        <v/>
      </c>
      <c r="AJ467" s="139" t="str">
        <f t="shared" si="154"/>
        <v/>
      </c>
      <c r="AL467" s="197">
        <v>2055017167077</v>
      </c>
      <c r="AM467" s="197">
        <v>4982266069440</v>
      </c>
      <c r="AN467" s="197" t="s">
        <v>3904</v>
      </c>
      <c r="AO467" s="241" t="s">
        <v>1579</v>
      </c>
      <c r="AP467" s="242" t="s">
        <v>1212</v>
      </c>
      <c r="AQ467" s="242" t="s">
        <v>64</v>
      </c>
      <c r="AR467" s="242">
        <v>27300</v>
      </c>
      <c r="AS467" s="243">
        <f>VLOOKUP(B:B,[1]DUNLOP!$B:$K,8,0)</f>
        <v>13110</v>
      </c>
      <c r="AT467" s="243">
        <v>525</v>
      </c>
      <c r="AU467" s="211" t="s">
        <v>3956</v>
      </c>
      <c r="AV467" s="197" t="s">
        <v>5591</v>
      </c>
      <c r="AW467" s="134" t="str">
        <f>IFERROR(VLOOKUP(AV:AV,Q商品!B:E,4,0),"")</f>
        <v>2023年製 LE MANS V+ 205/50R17 93V XL サマータイヤ 翌営業日発送</v>
      </c>
      <c r="AX467" s="134" t="str">
        <f>IFERROR(VLOOKUP(B:B,在庫!B:M,12,0),"")</f>
        <v>2023年製</v>
      </c>
      <c r="AY467" s="246">
        <f>VLOOKUP(B:B,在庫!B:K,10,0)</f>
        <v>1</v>
      </c>
      <c r="AZ467" s="244" t="str">
        <f>VLOOKUP(AL:AL,[1]DUNLOP!$B:$AH,32,0)</f>
        <v/>
      </c>
      <c r="BA467" s="244" t="str">
        <f>VLOOKUP(AL:AL,[1]DUNLOP!$B:$AH,33,0)</f>
        <v/>
      </c>
      <c r="BC467" s="11" t="s">
        <v>150</v>
      </c>
    </row>
    <row r="468" spans="1:55" s="11" customFormat="1" ht="19.5" customHeight="1">
      <c r="A468" s="11">
        <f t="shared" si="141"/>
        <v>1</v>
      </c>
      <c r="B468" s="249">
        <f t="shared" si="142"/>
        <v>2055516167073</v>
      </c>
      <c r="C468" s="243">
        <f>VLOOKUP(B:B,[1]DUNLOP!$B:$K,9,0)</f>
        <v>2</v>
      </c>
      <c r="D468" s="11" t="s">
        <v>5344</v>
      </c>
      <c r="E468" s="11" t="s">
        <v>1813</v>
      </c>
      <c r="F468" s="245" t="s">
        <v>4030</v>
      </c>
      <c r="G468" s="134"/>
      <c r="H468" s="132"/>
      <c r="I468" s="235">
        <f>VLOOKUP(B:B,[1]DUNLOP!$B:$K,10,0)</f>
        <v>12</v>
      </c>
      <c r="J468" s="132"/>
      <c r="K468" s="133" t="s">
        <v>1970</v>
      </c>
      <c r="L468" s="133">
        <v>25</v>
      </c>
      <c r="M468" s="135" t="s">
        <v>2014</v>
      </c>
      <c r="N468" s="236" t="s">
        <v>4020</v>
      </c>
      <c r="O468" s="236" t="s">
        <v>2015</v>
      </c>
      <c r="P468" s="237">
        <v>13900</v>
      </c>
      <c r="Q468" s="238">
        <f t="shared" si="143"/>
        <v>12159.090909090908</v>
      </c>
      <c r="R468" s="144">
        <f t="shared" si="144"/>
        <v>0.11177570093457936</v>
      </c>
      <c r="S468" s="197">
        <v>1074476633</v>
      </c>
      <c r="T468" s="303" t="s">
        <v>8288</v>
      </c>
      <c r="U468" s="194">
        <f t="shared" si="140"/>
        <v>0</v>
      </c>
      <c r="W468" s="239"/>
      <c r="X468" s="136">
        <f t="shared" si="145"/>
        <v>10800</v>
      </c>
      <c r="Y468" s="240">
        <f t="shared" si="146"/>
        <v>-477.27272727272725</v>
      </c>
      <c r="Z468" s="142">
        <f t="shared" si="147"/>
        <v>-1</v>
      </c>
      <c r="AA468" s="137">
        <f t="shared" si="148"/>
        <v>23.62857142857143</v>
      </c>
      <c r="AB468" s="145"/>
      <c r="AC468" s="189">
        <f t="shared" si="155"/>
        <v>0</v>
      </c>
      <c r="AD468" s="187">
        <f t="shared" si="156"/>
        <v>0</v>
      </c>
      <c r="AE468" s="129">
        <f t="shared" si="149"/>
        <v>0</v>
      </c>
      <c r="AF468" s="130">
        <f t="shared" si="150"/>
        <v>0</v>
      </c>
      <c r="AG468" s="131" t="str">
        <f t="shared" si="151"/>
        <v/>
      </c>
      <c r="AH468" s="138">
        <f t="shared" si="152"/>
        <v>0</v>
      </c>
      <c r="AI468" s="139" t="str">
        <f t="shared" si="153"/>
        <v/>
      </c>
      <c r="AJ468" s="139" t="str">
        <f t="shared" si="154"/>
        <v/>
      </c>
      <c r="AL468" s="197">
        <v>2055516167073</v>
      </c>
      <c r="AM468" s="197">
        <v>4982266069303</v>
      </c>
      <c r="AN468" s="197" t="s">
        <v>3902</v>
      </c>
      <c r="AO468" s="241" t="s">
        <v>1579</v>
      </c>
      <c r="AP468" s="242" t="s">
        <v>901</v>
      </c>
      <c r="AQ468" s="242" t="s">
        <v>35</v>
      </c>
      <c r="AR468" s="242">
        <v>22500</v>
      </c>
      <c r="AS468" s="243">
        <f>VLOOKUP(B:B,[1]DUNLOP!$B:$K,8,0)</f>
        <v>10800</v>
      </c>
      <c r="AT468" s="243">
        <v>525</v>
      </c>
      <c r="AU468" s="211" t="s">
        <v>3956</v>
      </c>
      <c r="AV468" s="197" t="s">
        <v>5592</v>
      </c>
      <c r="AW468" s="134" t="str">
        <f>IFERROR(VLOOKUP(AV:AV,Q商品!B:E,4,0),"")</f>
        <v>2023年製 LE MANS V+ 205/55R16 91V サマータイヤ 翌営業日発送</v>
      </c>
      <c r="AX468" s="134" t="str">
        <f>IFERROR(VLOOKUP(B:B,在庫!B:M,12,0),"")</f>
        <v>2023年製</v>
      </c>
      <c r="AY468" s="246">
        <f>VLOOKUP(B:B,在庫!B:K,10,0)</f>
        <v>1</v>
      </c>
      <c r="AZ468" s="244" t="str">
        <f>VLOOKUP(AL:AL,[1]DUNLOP!$B:$AH,32,0)</f>
        <v/>
      </c>
      <c r="BA468" s="244" t="str">
        <f>VLOOKUP(AL:AL,[1]DUNLOP!$B:$AH,33,0)</f>
        <v/>
      </c>
      <c r="BC468" s="11" t="s">
        <v>150</v>
      </c>
    </row>
    <row r="469" spans="1:55" s="11" customFormat="1" ht="19.5" customHeight="1">
      <c r="A469" s="247">
        <f t="shared" si="141"/>
        <v>1</v>
      </c>
      <c r="B469" s="332">
        <f t="shared" si="142"/>
        <v>2056016129875</v>
      </c>
      <c r="C469" s="235">
        <f>VLOOKUP(B:B,[1]YOKOHAMA!$B:$K,9,0)</f>
        <v>40</v>
      </c>
      <c r="D469" s="11" t="s">
        <v>5345</v>
      </c>
      <c r="E469" s="11" t="s">
        <v>1750</v>
      </c>
      <c r="F469" s="322" t="s">
        <v>7479</v>
      </c>
      <c r="G469" s="134"/>
      <c r="H469" s="132"/>
      <c r="I469" s="235">
        <f>VLOOKUP(B:B,[1]YOKOHAMA!$B:$K,10,0)</f>
        <v>0</v>
      </c>
      <c r="J469" s="132">
        <v>71</v>
      </c>
      <c r="K469" s="133" t="s">
        <v>1971</v>
      </c>
      <c r="L469" s="133">
        <v>2</v>
      </c>
      <c r="M469" s="135" t="s">
        <v>2014</v>
      </c>
      <c r="N469" s="236" t="s">
        <v>8582</v>
      </c>
      <c r="O469" s="236" t="s">
        <v>2015</v>
      </c>
      <c r="P469" s="237">
        <v>14215</v>
      </c>
      <c r="Q469" s="238">
        <f t="shared" si="143"/>
        <v>11968.181818181818</v>
      </c>
      <c r="R469" s="144">
        <f t="shared" si="144"/>
        <v>0.28719331560957084</v>
      </c>
      <c r="S469" s="248">
        <v>1074476670</v>
      </c>
      <c r="T469" s="305" t="s">
        <v>8290</v>
      </c>
      <c r="U469" s="194">
        <f t="shared" si="140"/>
        <v>14215</v>
      </c>
      <c r="W469" s="239">
        <v>14215</v>
      </c>
      <c r="X469" s="136">
        <f t="shared" si="145"/>
        <v>8531</v>
      </c>
      <c r="Y469" s="240">
        <f t="shared" si="146"/>
        <v>11968.181818181818</v>
      </c>
      <c r="Z469" s="142">
        <f t="shared" si="147"/>
        <v>7.731269785437922E-2</v>
      </c>
      <c r="AA469" s="137">
        <f t="shared" si="148"/>
        <v>0.28719331560957084</v>
      </c>
      <c r="AB469" s="145" t="s">
        <v>8643</v>
      </c>
      <c r="AC469" s="189">
        <f t="shared" si="155"/>
        <v>13936</v>
      </c>
      <c r="AD469" s="187">
        <f t="shared" si="156"/>
        <v>15314</v>
      </c>
      <c r="AE469" s="129">
        <f t="shared" si="149"/>
        <v>1378.26</v>
      </c>
      <c r="AF469" s="130">
        <f t="shared" si="150"/>
        <v>279.26</v>
      </c>
      <c r="AG469" s="131">
        <f t="shared" si="151"/>
        <v>1.8235601410474075E-2</v>
      </c>
      <c r="AH469" s="138">
        <f t="shared" si="152"/>
        <v>1099</v>
      </c>
      <c r="AI469" s="139">
        <f t="shared" si="153"/>
        <v>7.1764398589525921E-2</v>
      </c>
      <c r="AJ469" s="139">
        <f t="shared" si="154"/>
        <v>0.26895771419909675</v>
      </c>
      <c r="AL469" s="197">
        <v>2056016129875</v>
      </c>
      <c r="AM469" s="197">
        <v>4968814930646</v>
      </c>
      <c r="AN469" s="197" t="s">
        <v>7358</v>
      </c>
      <c r="AO469" s="241" t="s">
        <v>24</v>
      </c>
      <c r="AP469" s="242" t="s">
        <v>685</v>
      </c>
      <c r="AQ469" s="242" t="s">
        <v>47</v>
      </c>
      <c r="AR469" s="242"/>
      <c r="AS469" s="243">
        <f>VLOOKUP(B:B,[1]YOKOHAMA!$B:$K,8,0)</f>
        <v>8531</v>
      </c>
      <c r="AT469" s="243">
        <v>1050</v>
      </c>
      <c r="AU469" s="211" t="s">
        <v>6997</v>
      </c>
      <c r="AV469" s="197" t="s">
        <v>5991</v>
      </c>
      <c r="AW469" s="134" t="str">
        <f>IFERROR(VLOOKUP(AV:AV,Q商品!B:E,4,0),"")</f>
        <v>2023年製 ADVAN dB V552 205/60R16 92V サマータイヤ 翌営業日発送</v>
      </c>
      <c r="AX469" s="134" t="str">
        <f>IFERROR(VLOOKUP(B:B,在庫!B:M,12,0),"")</f>
        <v/>
      </c>
      <c r="AY469" s="246" t="e">
        <f>VLOOKUP(B:B,在庫!B:K,10,0)</f>
        <v>#N/A</v>
      </c>
      <c r="AZ469" s="244"/>
      <c r="BA469" s="244"/>
      <c r="BC469" s="11" t="s">
        <v>150</v>
      </c>
    </row>
    <row r="470" spans="1:55" s="11" customFormat="1" ht="19.5" customHeight="1">
      <c r="A470" s="247">
        <f t="shared" si="141"/>
        <v>1</v>
      </c>
      <c r="B470" s="332">
        <f t="shared" si="142"/>
        <v>2155517129893</v>
      </c>
      <c r="C470" s="235">
        <f>VLOOKUP(B:B,[1]YOKOHAMA!$B:$K,9,0)</f>
        <v>54</v>
      </c>
      <c r="D470" s="11" t="s">
        <v>5345</v>
      </c>
      <c r="E470" s="11" t="s">
        <v>1752</v>
      </c>
      <c r="F470" s="322" t="s">
        <v>7480</v>
      </c>
      <c r="G470" s="134"/>
      <c r="H470" s="132"/>
      <c r="I470" s="235">
        <f>VLOOKUP(B:B,[1]YOKOHAMA!$B:$K,10,0)</f>
        <v>2</v>
      </c>
      <c r="J470" s="132">
        <v>131</v>
      </c>
      <c r="K470" s="133" t="s">
        <v>1971</v>
      </c>
      <c r="L470" s="133">
        <v>4</v>
      </c>
      <c r="M470" s="135" t="s">
        <v>7481</v>
      </c>
      <c r="N470" s="236" t="s">
        <v>7023</v>
      </c>
      <c r="O470" s="236" t="s">
        <v>7482</v>
      </c>
      <c r="P470" s="237">
        <v>20000</v>
      </c>
      <c r="Q470" s="238">
        <f t="shared" si="143"/>
        <v>17227.272727272724</v>
      </c>
      <c r="R470" s="144">
        <f t="shared" si="144"/>
        <v>0.38997889182058038</v>
      </c>
      <c r="S470" s="248">
        <v>1074476269</v>
      </c>
      <c r="T470" s="306" t="s">
        <v>8665</v>
      </c>
      <c r="U470" s="194">
        <f t="shared" si="140"/>
        <v>19100</v>
      </c>
      <c r="V470" s="11">
        <v>900</v>
      </c>
      <c r="W470" s="239">
        <v>20000</v>
      </c>
      <c r="X470" s="136">
        <f t="shared" si="145"/>
        <v>10509</v>
      </c>
      <c r="Y470" s="240">
        <f t="shared" si="146"/>
        <v>17227.272727272724</v>
      </c>
      <c r="Z470" s="142">
        <f t="shared" si="147"/>
        <v>7.1666666666666767E-2</v>
      </c>
      <c r="AA470" s="137">
        <f t="shared" si="148"/>
        <v>0.38997889182058038</v>
      </c>
      <c r="AB470" s="145" t="s">
        <v>8643</v>
      </c>
      <c r="AC470" s="189">
        <f t="shared" si="155"/>
        <v>18725</v>
      </c>
      <c r="AD470" s="187">
        <f t="shared" si="156"/>
        <v>20576</v>
      </c>
      <c r="AE470" s="129">
        <f t="shared" si="149"/>
        <v>1851.84</v>
      </c>
      <c r="AF470" s="130">
        <f t="shared" si="150"/>
        <v>375.83999999999992</v>
      </c>
      <c r="AG470" s="131">
        <f t="shared" si="151"/>
        <v>1.8265940902021768E-2</v>
      </c>
      <c r="AH470" s="138">
        <f t="shared" si="152"/>
        <v>1476</v>
      </c>
      <c r="AI470" s="139">
        <f t="shared" si="153"/>
        <v>7.1734059097978226E-2</v>
      </c>
      <c r="AJ470" s="139">
        <f t="shared" si="154"/>
        <v>0.3717129509185586</v>
      </c>
      <c r="AL470" s="197">
        <v>2155517129893</v>
      </c>
      <c r="AM470" s="197">
        <v>4968814927646</v>
      </c>
      <c r="AN470" s="197" t="s">
        <v>7361</v>
      </c>
      <c r="AO470" s="241" t="s">
        <v>24</v>
      </c>
      <c r="AP470" s="242" t="s">
        <v>686</v>
      </c>
      <c r="AQ470" s="242" t="s">
        <v>66</v>
      </c>
      <c r="AR470" s="242"/>
      <c r="AS470" s="243">
        <f>VLOOKUP(B:B,[1]YOKOHAMA!$B:$K,8,0)</f>
        <v>10509</v>
      </c>
      <c r="AT470" s="243">
        <v>1050</v>
      </c>
      <c r="AU470" s="211" t="s">
        <v>6997</v>
      </c>
      <c r="AV470" s="197" t="s">
        <v>5995</v>
      </c>
      <c r="AW470" s="134" t="str">
        <f>IFERROR(VLOOKUP(AV:AV,Q商品!B:E,4,0),"")</f>
        <v>2023年製 ADVAN dB V552 215/55R17 94W サマータイヤ 翌営業日発送</v>
      </c>
      <c r="AX470" s="134" t="str">
        <f>IFERROR(VLOOKUP(B:B,在庫!B:M,12,0),"")</f>
        <v>2023年製</v>
      </c>
      <c r="AY470" s="246">
        <f>VLOOKUP(B:B,在庫!B:K,10,0)</f>
        <v>1</v>
      </c>
      <c r="AZ470" s="244"/>
      <c r="BA470" s="244"/>
      <c r="BC470" s="11" t="s">
        <v>150</v>
      </c>
    </row>
    <row r="471" spans="1:55" s="11" customFormat="1" ht="19.5" customHeight="1">
      <c r="A471" s="247">
        <f t="shared" si="141"/>
        <v>1</v>
      </c>
      <c r="B471" s="332">
        <f t="shared" si="142"/>
        <v>2156016129896</v>
      </c>
      <c r="C471" s="235">
        <f>VLOOKUP(B:B,[1]YOKOHAMA!$B:$K,9,0)</f>
        <v>4</v>
      </c>
      <c r="D471" s="11" t="s">
        <v>5345</v>
      </c>
      <c r="E471" s="11" t="s">
        <v>7528</v>
      </c>
      <c r="F471" s="322" t="s">
        <v>8532</v>
      </c>
      <c r="G471" s="134"/>
      <c r="H471" s="132"/>
      <c r="I471" s="235">
        <f>VLOOKUP(B:B,[1]YOKOHAMA!$B:$K,10,0)</f>
        <v>12</v>
      </c>
      <c r="J471" s="132" t="s">
        <v>12</v>
      </c>
      <c r="K471" s="133" t="s">
        <v>1971</v>
      </c>
      <c r="L471" s="133">
        <v>5</v>
      </c>
      <c r="M471" s="135" t="s">
        <v>2014</v>
      </c>
      <c r="N471" s="236" t="s">
        <v>3989</v>
      </c>
      <c r="O471" s="236" t="s">
        <v>2015</v>
      </c>
      <c r="P471" s="237">
        <v>16980</v>
      </c>
      <c r="Q471" s="238">
        <f t="shared" si="143"/>
        <v>14481.81818181818</v>
      </c>
      <c r="R471" s="144">
        <f t="shared" si="144"/>
        <v>0.35774639045825479</v>
      </c>
      <c r="S471" s="248">
        <v>1074476271</v>
      </c>
      <c r="T471" s="306" t="s">
        <v>8664</v>
      </c>
      <c r="U471" s="194">
        <f t="shared" si="140"/>
        <v>16980</v>
      </c>
      <c r="W471" s="239">
        <v>16980</v>
      </c>
      <c r="X471" s="136">
        <f t="shared" si="145"/>
        <v>9301</v>
      </c>
      <c r="Y471" s="240">
        <f t="shared" si="146"/>
        <v>14481.81818181818</v>
      </c>
      <c r="Z471" s="142">
        <f t="shared" si="147"/>
        <v>7.7326266195524074E-2</v>
      </c>
      <c r="AA471" s="137">
        <f t="shared" si="148"/>
        <v>0.35774639045825479</v>
      </c>
      <c r="AB471" s="145" t="s">
        <v>8643</v>
      </c>
      <c r="AC471" s="189">
        <f t="shared" si="155"/>
        <v>16647</v>
      </c>
      <c r="AD471" s="187">
        <f t="shared" si="156"/>
        <v>18293</v>
      </c>
      <c r="AE471" s="129">
        <f t="shared" si="149"/>
        <v>1646.37</v>
      </c>
      <c r="AF471" s="130">
        <f t="shared" si="150"/>
        <v>333.36999999999989</v>
      </c>
      <c r="AG471" s="131">
        <f t="shared" si="151"/>
        <v>1.8223910785546377E-2</v>
      </c>
      <c r="AH471" s="138">
        <f t="shared" si="152"/>
        <v>1313</v>
      </c>
      <c r="AI471" s="139">
        <f t="shared" si="153"/>
        <v>7.1776089214453623E-2</v>
      </c>
      <c r="AJ471" s="139">
        <f t="shared" si="154"/>
        <v>0.33952247967270843</v>
      </c>
      <c r="AL471" s="197">
        <v>2156016129896</v>
      </c>
      <c r="AM471" s="197">
        <v>4968814930592</v>
      </c>
      <c r="AN471" s="197" t="s">
        <v>7359</v>
      </c>
      <c r="AO471" s="241" t="s">
        <v>24</v>
      </c>
      <c r="AP471" s="242" t="s">
        <v>687</v>
      </c>
      <c r="AQ471" s="242" t="s">
        <v>48</v>
      </c>
      <c r="AR471" s="242"/>
      <c r="AS471" s="243">
        <f>VLOOKUP(B:B,[1]YOKOHAMA!$B:$K,8,0)</f>
        <v>9301</v>
      </c>
      <c r="AT471" s="243">
        <v>1050</v>
      </c>
      <c r="AU471" s="211" t="s">
        <v>6997</v>
      </c>
      <c r="AV471" s="197" t="s">
        <v>5997</v>
      </c>
      <c r="AW471" s="134" t="str">
        <f>IFERROR(VLOOKUP(AV:AV,Q商品!B:E,4,0),"")</f>
        <v>2023年製 ADVAN dB V552 215/60R16 99V XL サマータイヤ 翌営業日発送</v>
      </c>
      <c r="AX471" s="134" t="str">
        <f>IFERROR(VLOOKUP(B:B,在庫!B:M,12,0),"")</f>
        <v>2023年製</v>
      </c>
      <c r="AY471" s="246">
        <f>VLOOKUP(B:B,在庫!B:K,10,0)</f>
        <v>1</v>
      </c>
      <c r="AZ471" s="244"/>
      <c r="BA471" s="244"/>
      <c r="BC471" s="11" t="s">
        <v>150</v>
      </c>
    </row>
    <row r="472" spans="1:55" s="11" customFormat="1" ht="19.5" customHeight="1">
      <c r="A472" s="247">
        <f t="shared" si="141"/>
        <v>1</v>
      </c>
      <c r="B472" s="332">
        <f t="shared" si="142"/>
        <v>2254018129873</v>
      </c>
      <c r="C472" s="235">
        <f>VLOOKUP(B:B,[1]YOKOHAMA!$B:$K,9,0)</f>
        <v>82</v>
      </c>
      <c r="D472" s="11" t="s">
        <v>5345</v>
      </c>
      <c r="E472" s="11" t="s">
        <v>7423</v>
      </c>
      <c r="F472" s="322" t="s">
        <v>7395</v>
      </c>
      <c r="G472" s="134"/>
      <c r="H472" s="132"/>
      <c r="I472" s="235">
        <f>VLOOKUP(B:B,[1]YOKOHAMA!$B:$K,10,0)</f>
        <v>0</v>
      </c>
      <c r="J472" s="132" t="s">
        <v>12</v>
      </c>
      <c r="K472" s="133" t="s">
        <v>1971</v>
      </c>
      <c r="L472" s="133">
        <v>6</v>
      </c>
      <c r="M472" s="135" t="s">
        <v>3998</v>
      </c>
      <c r="N472" s="236" t="s">
        <v>7424</v>
      </c>
      <c r="O472" s="236" t="s">
        <v>2015</v>
      </c>
      <c r="P472" s="237">
        <v>23650</v>
      </c>
      <c r="Q472" s="238">
        <f t="shared" si="143"/>
        <v>21022.727272727272</v>
      </c>
      <c r="R472" s="144">
        <f t="shared" si="144"/>
        <v>0.39070702702702703</v>
      </c>
      <c r="S472" s="248">
        <v>1074476666</v>
      </c>
      <c r="T472" s="306" t="s">
        <v>8292</v>
      </c>
      <c r="U472" s="194">
        <f t="shared" si="140"/>
        <v>23650</v>
      </c>
      <c r="W472" s="239">
        <v>23650</v>
      </c>
      <c r="X472" s="136">
        <f t="shared" si="145"/>
        <v>12809</v>
      </c>
      <c r="Y472" s="240">
        <f t="shared" si="146"/>
        <v>21022.727272727272</v>
      </c>
      <c r="Z472" s="142">
        <f t="shared" si="147"/>
        <v>7.7336152219873222E-2</v>
      </c>
      <c r="AA472" s="137">
        <f t="shared" si="148"/>
        <v>0.39070702702702703</v>
      </c>
      <c r="AB472" s="145"/>
      <c r="AC472" s="189">
        <f t="shared" si="155"/>
        <v>23186</v>
      </c>
      <c r="AD472" s="187">
        <f t="shared" si="156"/>
        <v>25479</v>
      </c>
      <c r="AE472" s="129">
        <f t="shared" si="149"/>
        <v>2293.11</v>
      </c>
      <c r="AF472" s="130">
        <f t="shared" si="150"/>
        <v>464.11000000000013</v>
      </c>
      <c r="AG472" s="131">
        <f t="shared" si="151"/>
        <v>1.8215393068801763E-2</v>
      </c>
      <c r="AH472" s="138">
        <f t="shared" si="152"/>
        <v>1829</v>
      </c>
      <c r="AI472" s="139">
        <f t="shared" si="153"/>
        <v>7.1784606931198244E-2</v>
      </c>
      <c r="AJ472" s="139">
        <f t="shared" si="154"/>
        <v>0.37249163395822527</v>
      </c>
      <c r="AL472" s="197">
        <v>2254018129873</v>
      </c>
      <c r="AM472" s="197"/>
      <c r="AN472" s="197"/>
      <c r="AO472" s="241" t="s">
        <v>24</v>
      </c>
      <c r="AP472" s="242" t="s">
        <v>688</v>
      </c>
      <c r="AQ472" s="242" t="s">
        <v>38</v>
      </c>
      <c r="AR472" s="242"/>
      <c r="AS472" s="243">
        <f>VLOOKUP(B:B,[1]YOKOHAMA!$B:$K,8,0)</f>
        <v>12809</v>
      </c>
      <c r="AT472" s="243">
        <v>525</v>
      </c>
      <c r="AU472" s="211" t="s">
        <v>6997</v>
      </c>
      <c r="AV472" s="197" t="s">
        <v>5640</v>
      </c>
      <c r="AW472" s="134" t="str">
        <f>IFERROR(VLOOKUP(AV:AV,Q商品!B:E,4,0),"")</f>
        <v>2023年製 ADVAN dB V552 225/40R18 92Y XL サマータイヤ 翌営業日発送</v>
      </c>
      <c r="AX472" s="134" t="str">
        <f>IFERROR(VLOOKUP(B:B,在庫!B:M,12,0),"")</f>
        <v>2023年製</v>
      </c>
      <c r="AY472" s="246">
        <f>VLOOKUP(B:B,在庫!B:K,10,0)</f>
        <v>1</v>
      </c>
      <c r="AZ472" s="244">
        <f>VLOOKUP(AL:AL,[1]YOKOHAMA!$B:$AH,32,0)</f>
        <v>621003909</v>
      </c>
      <c r="BA472" s="244">
        <f>VLOOKUP(AL:AL,[1]YOKOHAMA!$B:$AH,33,0)</f>
        <v>621001717</v>
      </c>
      <c r="BC472" s="11" t="s">
        <v>2055</v>
      </c>
    </row>
    <row r="473" spans="1:55" s="11" customFormat="1" ht="19.5" customHeight="1">
      <c r="A473" s="247">
        <f t="shared" si="141"/>
        <v>1</v>
      </c>
      <c r="B473" s="332">
        <f t="shared" si="142"/>
        <v>2254517129879</v>
      </c>
      <c r="C473" s="235">
        <f>VLOOKUP(B:B,[1]YOKOHAMA!$B:$K,9,0)</f>
        <v>26</v>
      </c>
      <c r="D473" s="11" t="s">
        <v>5345</v>
      </c>
      <c r="E473" s="11" t="s">
        <v>7531</v>
      </c>
      <c r="F473" s="322" t="s">
        <v>8533</v>
      </c>
      <c r="G473" s="134"/>
      <c r="H473" s="132"/>
      <c r="I473" s="235">
        <f>VLOOKUP(B:B,[1]YOKOHAMA!$B:$K,10,0)</f>
        <v>14</v>
      </c>
      <c r="J473" s="132">
        <v>1429</v>
      </c>
      <c r="K473" s="133" t="s">
        <v>1971</v>
      </c>
      <c r="L473" s="133">
        <v>7</v>
      </c>
      <c r="M473" s="135" t="s">
        <v>3998</v>
      </c>
      <c r="N473" s="236" t="s">
        <v>8658</v>
      </c>
      <c r="O473" s="236" t="s">
        <v>2015</v>
      </c>
      <c r="P473" s="237">
        <v>18150</v>
      </c>
      <c r="Q473" s="238">
        <f t="shared" si="143"/>
        <v>16022.727272727272</v>
      </c>
      <c r="R473" s="144">
        <f t="shared" si="144"/>
        <v>0.28851063829787232</v>
      </c>
      <c r="S473" s="248">
        <v>1074476669</v>
      </c>
      <c r="T473" s="305" t="s">
        <v>8293</v>
      </c>
      <c r="U473" s="194">
        <f t="shared" si="140"/>
        <v>18150</v>
      </c>
      <c r="W473" s="239">
        <v>18150</v>
      </c>
      <c r="X473" s="136">
        <f t="shared" si="145"/>
        <v>11400</v>
      </c>
      <c r="Y473" s="240">
        <f t="shared" si="146"/>
        <v>16022.727272727272</v>
      </c>
      <c r="Z473" s="142">
        <f t="shared" si="147"/>
        <v>7.7300275482093728E-2</v>
      </c>
      <c r="AA473" s="137">
        <f t="shared" si="148"/>
        <v>0.28851063829787232</v>
      </c>
      <c r="AB473" s="145"/>
      <c r="AC473" s="189">
        <f t="shared" si="155"/>
        <v>17794</v>
      </c>
      <c r="AD473" s="187">
        <f t="shared" si="156"/>
        <v>19553</v>
      </c>
      <c r="AE473" s="129">
        <f t="shared" si="149"/>
        <v>1759.77</v>
      </c>
      <c r="AF473" s="130">
        <f t="shared" si="150"/>
        <v>356.77</v>
      </c>
      <c r="AG473" s="131">
        <f t="shared" si="151"/>
        <v>1.8246304914846825E-2</v>
      </c>
      <c r="AH473" s="138">
        <f t="shared" si="152"/>
        <v>1403</v>
      </c>
      <c r="AI473" s="139">
        <f t="shared" si="153"/>
        <v>7.1753695085153169E-2</v>
      </c>
      <c r="AJ473" s="139">
        <f t="shared" si="154"/>
        <v>0.27026433338302552</v>
      </c>
      <c r="AL473" s="197">
        <v>2254517129879</v>
      </c>
      <c r="AM473" s="197"/>
      <c r="AN473" s="197" t="s">
        <v>7362</v>
      </c>
      <c r="AO473" s="241" t="s">
        <v>24</v>
      </c>
      <c r="AP473" s="242" t="s">
        <v>689</v>
      </c>
      <c r="AQ473" s="242" t="s">
        <v>37</v>
      </c>
      <c r="AR473" s="242"/>
      <c r="AS473" s="243">
        <f>VLOOKUP(B:B,[1]YOKOHAMA!$B:$K,8,0)</f>
        <v>11400</v>
      </c>
      <c r="AT473" s="243">
        <v>525</v>
      </c>
      <c r="AU473" s="211" t="s">
        <v>6997</v>
      </c>
      <c r="AV473" s="197" t="s">
        <v>5998</v>
      </c>
      <c r="AW473" s="134" t="str">
        <f>IFERROR(VLOOKUP(AV:AV,Q商品!B:E,4,0),"")</f>
        <v>2023年製 ADVAN dB V552 225/45R17 94W XL サマータイヤ 翌営業日発送</v>
      </c>
      <c r="AX473" s="134" t="str">
        <f>IFERROR(VLOOKUP(B:B,在庫!B:M,12,0),"")</f>
        <v>2023年製</v>
      </c>
      <c r="AY473" s="246">
        <f>VLOOKUP(B:B,在庫!B:K,10,0)</f>
        <v>1</v>
      </c>
      <c r="AZ473" s="244"/>
      <c r="BA473" s="244"/>
      <c r="BC473" s="11" t="s">
        <v>150</v>
      </c>
    </row>
    <row r="474" spans="1:55" s="11" customFormat="1" ht="19.5" customHeight="1">
      <c r="A474" s="247">
        <f t="shared" si="141"/>
        <v>1</v>
      </c>
      <c r="B474" s="332">
        <f t="shared" si="142"/>
        <v>2254518129892</v>
      </c>
      <c r="C474" s="235">
        <f>VLOOKUP(B:B,[1]YOKOHAMA!$B:$K,9,0)</f>
        <v>110</v>
      </c>
      <c r="D474" s="11" t="s">
        <v>5345</v>
      </c>
      <c r="E474" s="11" t="s">
        <v>7483</v>
      </c>
      <c r="F474" s="322" t="s">
        <v>7484</v>
      </c>
      <c r="G474" s="134"/>
      <c r="H474" s="132"/>
      <c r="I474" s="235">
        <f>VLOOKUP(B:B,[1]YOKOHAMA!$B:$K,10,0)</f>
        <v>176</v>
      </c>
      <c r="J474" s="132" t="s">
        <v>12</v>
      </c>
      <c r="K474" s="133" t="s">
        <v>1971</v>
      </c>
      <c r="L474" s="133">
        <v>8</v>
      </c>
      <c r="M474" s="135"/>
      <c r="N474" s="236"/>
      <c r="O474" s="236"/>
      <c r="P474" s="237"/>
      <c r="Q474" s="238">
        <f t="shared" si="143"/>
        <v>-954.5454545454545</v>
      </c>
      <c r="R474" s="144">
        <f t="shared" si="144"/>
        <v>13.74952380952381</v>
      </c>
      <c r="S474" s="248">
        <v>1074476668</v>
      </c>
      <c r="T474" s="306" t="s">
        <v>8661</v>
      </c>
      <c r="U474" s="194">
        <f t="shared" si="140"/>
        <v>25000</v>
      </c>
      <c r="W474" s="239">
        <v>25000</v>
      </c>
      <c r="X474" s="136">
        <f t="shared" si="145"/>
        <v>12170</v>
      </c>
      <c r="Y474" s="240">
        <f t="shared" si="146"/>
        <v>21772.727272727272</v>
      </c>
      <c r="Z474" s="142" t="str">
        <f t="shared" si="147"/>
        <v/>
      </c>
      <c r="AA474" s="137">
        <f t="shared" si="148"/>
        <v>0.4410438413361169</v>
      </c>
      <c r="AB474" s="145" t="s">
        <v>8643</v>
      </c>
      <c r="AC474" s="189">
        <f t="shared" si="155"/>
        <v>24509</v>
      </c>
      <c r="AD474" s="187">
        <f t="shared" si="156"/>
        <v>26932</v>
      </c>
      <c r="AE474" s="129">
        <f t="shared" si="149"/>
        <v>2423.88</v>
      </c>
      <c r="AF474" s="130">
        <f t="shared" si="150"/>
        <v>491.88000000000011</v>
      </c>
      <c r="AG474" s="131">
        <f t="shared" si="151"/>
        <v>1.8263775434427452E-2</v>
      </c>
      <c r="AH474" s="138">
        <f t="shared" si="152"/>
        <v>1932</v>
      </c>
      <c r="AI474" s="139">
        <f t="shared" si="153"/>
        <v>7.1736224565572548E-2</v>
      </c>
      <c r="AJ474" s="139">
        <f t="shared" si="154"/>
        <v>0.42278006590168943</v>
      </c>
      <c r="AL474" s="197">
        <v>2254518129892</v>
      </c>
      <c r="AM474" s="197"/>
      <c r="AN474" s="197" t="s">
        <v>7365</v>
      </c>
      <c r="AO474" s="241" t="s">
        <v>24</v>
      </c>
      <c r="AP474" s="242" t="s">
        <v>690</v>
      </c>
      <c r="AQ474" s="242" t="s">
        <v>40</v>
      </c>
      <c r="AR474" s="242"/>
      <c r="AS474" s="243">
        <f>VLOOKUP(B:B,[1]YOKOHAMA!$B:$K,8,0)</f>
        <v>12170</v>
      </c>
      <c r="AT474" s="243">
        <v>1050</v>
      </c>
      <c r="AU474" s="211" t="s">
        <v>6997</v>
      </c>
      <c r="AV474" s="197" t="s">
        <v>6000</v>
      </c>
      <c r="AW474" s="134" t="str">
        <f>IFERROR(VLOOKUP(AV:AV,Q商品!B:E,4,0),"")</f>
        <v>2023年製 ADVAN dB V552 225/45R18 95W XL サマータイヤ 翌営業日発送</v>
      </c>
      <c r="AX474" s="134" t="str">
        <f>IFERROR(VLOOKUP(B:B,在庫!B:M,12,0),"")</f>
        <v>2023年製</v>
      </c>
      <c r="AY474" s="246">
        <f>VLOOKUP(B:B,在庫!B:K,10,0)</f>
        <v>1</v>
      </c>
      <c r="AZ474" s="244">
        <f>VLOOKUP(AL:AL,[1]YOKOHAMA!$B:$AH,32,0)</f>
        <v>606919444</v>
      </c>
      <c r="BA474" s="244">
        <f>VLOOKUP(AL:AL,[1]YOKOHAMA!$B:$AH,33,0)</f>
        <v>606919475</v>
      </c>
      <c r="BC474" s="11" t="s">
        <v>150</v>
      </c>
    </row>
    <row r="475" spans="1:55" s="11" customFormat="1" ht="19.5" customHeight="1">
      <c r="A475" s="247">
        <f t="shared" si="141"/>
        <v>1</v>
      </c>
      <c r="B475" s="332">
        <f t="shared" si="142"/>
        <v>2255017129895</v>
      </c>
      <c r="C475" s="235">
        <f>VLOOKUP(B:B,[1]YOKOHAMA!$B:$K,9,0)</f>
        <v>36</v>
      </c>
      <c r="D475" s="11" t="s">
        <v>5345</v>
      </c>
      <c r="E475" s="11" t="s">
        <v>7529</v>
      </c>
      <c r="F475" s="322" t="s">
        <v>8534</v>
      </c>
      <c r="G475" s="134"/>
      <c r="H475" s="132"/>
      <c r="I475" s="235">
        <f>VLOOKUP(B:B,[1]YOKOHAMA!$B:$K,10,0)</f>
        <v>0</v>
      </c>
      <c r="J475" s="132" t="s">
        <v>12</v>
      </c>
      <c r="K475" s="133" t="s">
        <v>1971</v>
      </c>
      <c r="L475" s="133">
        <v>9</v>
      </c>
      <c r="M475" s="135" t="s">
        <v>2014</v>
      </c>
      <c r="N475" s="236" t="s">
        <v>7427</v>
      </c>
      <c r="O475" s="236" t="s">
        <v>2015</v>
      </c>
      <c r="P475" s="237">
        <v>20900</v>
      </c>
      <c r="Q475" s="238">
        <f t="shared" si="143"/>
        <v>18045.454545454544</v>
      </c>
      <c r="R475" s="144">
        <f t="shared" si="144"/>
        <v>0.38671536523929467</v>
      </c>
      <c r="S475" s="248">
        <v>1074476268</v>
      </c>
      <c r="T475" s="306" t="s">
        <v>8666</v>
      </c>
      <c r="U475" s="194">
        <f t="shared" si="140"/>
        <v>20900</v>
      </c>
      <c r="W475" s="239">
        <v>20900</v>
      </c>
      <c r="X475" s="136">
        <f t="shared" si="145"/>
        <v>11067</v>
      </c>
      <c r="Y475" s="240">
        <f t="shared" si="146"/>
        <v>18045.454545454544</v>
      </c>
      <c r="Z475" s="142">
        <f t="shared" si="147"/>
        <v>7.7320574162679456E-2</v>
      </c>
      <c r="AA475" s="137">
        <f t="shared" si="148"/>
        <v>0.38671536523929467</v>
      </c>
      <c r="AB475" s="145" t="s">
        <v>8643</v>
      </c>
      <c r="AC475" s="189">
        <f t="shared" si="155"/>
        <v>20490</v>
      </c>
      <c r="AD475" s="187">
        <f t="shared" si="156"/>
        <v>22516</v>
      </c>
      <c r="AE475" s="129">
        <f t="shared" si="149"/>
        <v>2026.4399999999998</v>
      </c>
      <c r="AF475" s="130">
        <f t="shared" si="150"/>
        <v>410.43999999999983</v>
      </c>
      <c r="AG475" s="131">
        <f t="shared" si="151"/>
        <v>1.8228815064842772E-2</v>
      </c>
      <c r="AH475" s="138">
        <f t="shared" si="152"/>
        <v>1616</v>
      </c>
      <c r="AI475" s="139">
        <f t="shared" si="153"/>
        <v>7.1771184935157217E-2</v>
      </c>
      <c r="AJ475" s="139">
        <f t="shared" si="154"/>
        <v>0.36848655017445192</v>
      </c>
      <c r="AL475" s="197">
        <v>2255017129895</v>
      </c>
      <c r="AM475" s="197">
        <v>4968814930677</v>
      </c>
      <c r="AN475" s="197" t="s">
        <v>7363</v>
      </c>
      <c r="AO475" s="241" t="s">
        <v>24</v>
      </c>
      <c r="AP475" s="242" t="s">
        <v>691</v>
      </c>
      <c r="AQ475" s="242" t="s">
        <v>32</v>
      </c>
      <c r="AR475" s="242"/>
      <c r="AS475" s="243">
        <f>VLOOKUP(B:B,[1]YOKOHAMA!$B:$K,8,0)</f>
        <v>11067</v>
      </c>
      <c r="AT475" s="243">
        <v>1050</v>
      </c>
      <c r="AU475" s="211" t="s">
        <v>6997</v>
      </c>
      <c r="AV475" s="197" t="s">
        <v>6002</v>
      </c>
      <c r="AW475" s="134" t="str">
        <f>IFERROR(VLOOKUP(AV:AV,Q商品!B:E,4,0),"")</f>
        <v>2023年製 ADVAN dB V552 225/50R17 98W XL サマータイヤ 翌営業日発送</v>
      </c>
      <c r="AX475" s="134" t="str">
        <f>IFERROR(VLOOKUP(B:B,在庫!B:M,12,0),"")</f>
        <v/>
      </c>
      <c r="AY475" s="246" t="e">
        <f>VLOOKUP(B:B,在庫!B:K,10,0)</f>
        <v>#N/A</v>
      </c>
      <c r="AZ475" s="244"/>
      <c r="BA475" s="244"/>
      <c r="BC475" s="11" t="s">
        <v>150</v>
      </c>
    </row>
    <row r="476" spans="1:55" s="11" customFormat="1" ht="19.5" customHeight="1">
      <c r="A476" s="247">
        <f t="shared" si="141"/>
        <v>1</v>
      </c>
      <c r="B476" s="332">
        <f t="shared" si="142"/>
        <v>2255517129890</v>
      </c>
      <c r="C476" s="235">
        <f>VLOOKUP(B:B,[1]YOKOHAMA!$B:$K,9,0)</f>
        <v>13</v>
      </c>
      <c r="D476" s="11" t="s">
        <v>5345</v>
      </c>
      <c r="E476" s="11" t="s">
        <v>7530</v>
      </c>
      <c r="F476" s="322" t="s">
        <v>8535</v>
      </c>
      <c r="G476" s="134"/>
      <c r="H476" s="132"/>
      <c r="I476" s="235">
        <f>VLOOKUP(B:B,[1]YOKOHAMA!$B:$K,10,0)</f>
        <v>27</v>
      </c>
      <c r="J476" s="132" t="s">
        <v>12</v>
      </c>
      <c r="K476" s="133" t="s">
        <v>1971</v>
      </c>
      <c r="L476" s="133">
        <v>10</v>
      </c>
      <c r="M476" s="135"/>
      <c r="N476" s="236"/>
      <c r="O476" s="236"/>
      <c r="P476" s="237"/>
      <c r="Q476" s="238">
        <f t="shared" si="143"/>
        <v>-954.5454545454545</v>
      </c>
      <c r="R476" s="144">
        <f t="shared" si="144"/>
        <v>12.246190476190476</v>
      </c>
      <c r="S476" s="248">
        <v>1074476267</v>
      </c>
      <c r="T476" s="306" t="s">
        <v>8667</v>
      </c>
      <c r="U476" s="194">
        <f t="shared" si="140"/>
        <v>20000</v>
      </c>
      <c r="W476" s="239">
        <v>20000</v>
      </c>
      <c r="X476" s="136">
        <f t="shared" si="145"/>
        <v>10735</v>
      </c>
      <c r="Y476" s="240">
        <f t="shared" si="146"/>
        <v>17227.272727272724</v>
      </c>
      <c r="Z476" s="142" t="str">
        <f t="shared" si="147"/>
        <v/>
      </c>
      <c r="AA476" s="137">
        <f t="shared" si="148"/>
        <v>0.37686015831134556</v>
      </c>
      <c r="AB476" s="145" t="s">
        <v>8643</v>
      </c>
      <c r="AC476" s="189">
        <f t="shared" si="155"/>
        <v>19607</v>
      </c>
      <c r="AD476" s="187">
        <f t="shared" si="156"/>
        <v>21546</v>
      </c>
      <c r="AE476" s="129">
        <f t="shared" si="149"/>
        <v>1939.1399999999999</v>
      </c>
      <c r="AF476" s="130">
        <f t="shared" si="150"/>
        <v>393.13999999999987</v>
      </c>
      <c r="AG476" s="131">
        <f t="shared" si="151"/>
        <v>1.8246542281629995E-2</v>
      </c>
      <c r="AH476" s="138">
        <f t="shared" si="152"/>
        <v>1546</v>
      </c>
      <c r="AI476" s="139">
        <f t="shared" si="153"/>
        <v>7.1753457718369995E-2</v>
      </c>
      <c r="AJ476" s="139">
        <f t="shared" si="154"/>
        <v>0.35861361602971559</v>
      </c>
      <c r="AL476" s="197">
        <v>2255517129890</v>
      </c>
      <c r="AM476" s="197">
        <v>4968814930653</v>
      </c>
      <c r="AN476" s="197" t="s">
        <v>7364</v>
      </c>
      <c r="AO476" s="241" t="s">
        <v>24</v>
      </c>
      <c r="AP476" s="242" t="s">
        <v>692</v>
      </c>
      <c r="AQ476" s="242" t="s">
        <v>52</v>
      </c>
      <c r="AR476" s="242"/>
      <c r="AS476" s="243">
        <f>VLOOKUP(B:B,[1]YOKOHAMA!$B:$K,8,0)</f>
        <v>10735</v>
      </c>
      <c r="AT476" s="243">
        <v>1050</v>
      </c>
      <c r="AU476" s="211" t="s">
        <v>6997</v>
      </c>
      <c r="AV476" s="197" t="s">
        <v>6003</v>
      </c>
      <c r="AW476" s="134" t="str">
        <f>IFERROR(VLOOKUP(AV:AV,Q商品!B:E,4,0),"")</f>
        <v>2023年製 ADVAN dB V552 225/55R17 101W XL サマータイヤ 翌営業日発送</v>
      </c>
      <c r="AX476" s="134" t="str">
        <f>IFERROR(VLOOKUP(B:B,在庫!B:M,12,0),"")</f>
        <v>2023年製</v>
      </c>
      <c r="AY476" s="246">
        <f>VLOOKUP(B:B,在庫!B:K,10,0)</f>
        <v>1</v>
      </c>
      <c r="AZ476" s="244"/>
      <c r="BA476" s="244"/>
      <c r="BC476" s="11" t="s">
        <v>150</v>
      </c>
    </row>
    <row r="477" spans="1:55" s="11" customFormat="1" ht="19.5" customHeight="1">
      <c r="A477" s="247">
        <f t="shared" si="141"/>
        <v>1</v>
      </c>
      <c r="B477" s="332">
        <f t="shared" si="142"/>
        <v>2354518129899</v>
      </c>
      <c r="C477" s="235">
        <f>VLOOKUP(B:B,[1]YOKOHAMA!$B:$K,9,0)</f>
        <v>40</v>
      </c>
      <c r="D477" s="11" t="s">
        <v>5345</v>
      </c>
      <c r="E477" s="11" t="s">
        <v>1754</v>
      </c>
      <c r="F477" s="322" t="s">
        <v>7487</v>
      </c>
      <c r="G477" s="134"/>
      <c r="H477" s="132"/>
      <c r="I477" s="235">
        <f>VLOOKUP(B:B,[1]YOKOHAMA!$B:$K,10,0)</f>
        <v>0</v>
      </c>
      <c r="J477" s="132" t="s">
        <v>12</v>
      </c>
      <c r="K477" s="133" t="s">
        <v>1971</v>
      </c>
      <c r="L477" s="133">
        <v>11</v>
      </c>
      <c r="M477" s="135"/>
      <c r="N477" s="236"/>
      <c r="O477" s="236"/>
      <c r="P477" s="237"/>
      <c r="Q477" s="238">
        <f t="shared" si="143"/>
        <v>-954.5454545454545</v>
      </c>
      <c r="R477" s="144">
        <f t="shared" si="144"/>
        <v>14.318380952380952</v>
      </c>
      <c r="S477" s="248">
        <v>1074476266</v>
      </c>
      <c r="T477" s="306" t="s">
        <v>8668</v>
      </c>
      <c r="U477" s="194">
        <f t="shared" si="140"/>
        <v>20000</v>
      </c>
      <c r="W477" s="239">
        <v>20000</v>
      </c>
      <c r="X477" s="136">
        <f t="shared" si="145"/>
        <v>12713</v>
      </c>
      <c r="Y477" s="240">
        <f t="shared" si="146"/>
        <v>17227.272727272724</v>
      </c>
      <c r="Z477" s="142" t="str">
        <f t="shared" si="147"/>
        <v/>
      </c>
      <c r="AA477" s="137">
        <f t="shared" si="148"/>
        <v>0.2620422163588389</v>
      </c>
      <c r="AB477" s="145" t="s">
        <v>8643</v>
      </c>
      <c r="AC477" s="189">
        <f t="shared" si="155"/>
        <v>19607</v>
      </c>
      <c r="AD477" s="187">
        <f t="shared" si="156"/>
        <v>21546</v>
      </c>
      <c r="AE477" s="129">
        <f t="shared" si="149"/>
        <v>1939.1399999999999</v>
      </c>
      <c r="AF477" s="130">
        <f t="shared" si="150"/>
        <v>393.13999999999987</v>
      </c>
      <c r="AG477" s="131">
        <f t="shared" si="151"/>
        <v>1.8246542281629995E-2</v>
      </c>
      <c r="AH477" s="138">
        <f t="shared" si="152"/>
        <v>1546</v>
      </c>
      <c r="AI477" s="139">
        <f t="shared" si="153"/>
        <v>7.1753457718369995E-2</v>
      </c>
      <c r="AJ477" s="139">
        <f t="shared" si="154"/>
        <v>0.2437956740772089</v>
      </c>
      <c r="AL477" s="197">
        <v>2354518129899</v>
      </c>
      <c r="AM477" s="197">
        <v>4968814932268</v>
      </c>
      <c r="AN477" s="197" t="s">
        <v>7367</v>
      </c>
      <c r="AO477" s="241" t="s">
        <v>24</v>
      </c>
      <c r="AP477" s="242" t="s">
        <v>693</v>
      </c>
      <c r="AQ477" s="242" t="s">
        <v>69</v>
      </c>
      <c r="AR477" s="242"/>
      <c r="AS477" s="243">
        <f>VLOOKUP(B:B,[1]YOKOHAMA!$B:$K,8,0)</f>
        <v>12713</v>
      </c>
      <c r="AT477" s="243">
        <v>1050</v>
      </c>
      <c r="AU477" s="211" t="s">
        <v>6997</v>
      </c>
      <c r="AV477" s="197" t="s">
        <v>6005</v>
      </c>
      <c r="AW477" s="134" t="str">
        <f>IFERROR(VLOOKUP(AV:AV,Q商品!B:E,4,0),"")</f>
        <v>2023年製 ADVAN dB V552 235/45R18 94Y サマータイヤ 翌営業日発送</v>
      </c>
      <c r="AX477" s="134" t="str">
        <f>IFERROR(VLOOKUP(B:B,在庫!B:M,12,0),"")</f>
        <v/>
      </c>
      <c r="AY477" s="246" t="e">
        <f>VLOOKUP(B:B,在庫!B:K,10,0)</f>
        <v>#N/A</v>
      </c>
      <c r="AZ477" s="244">
        <f>VLOOKUP(AL:AL,[1]YOKOHAMA!$B:$AH,32,0)</f>
        <v>606919445</v>
      </c>
      <c r="BA477" s="244">
        <f>VLOOKUP(AL:AL,[1]YOKOHAMA!$B:$AH,33,0)</f>
        <v>606919476</v>
      </c>
      <c r="BC477" s="11" t="s">
        <v>150</v>
      </c>
    </row>
    <row r="478" spans="1:55" s="11" customFormat="1" ht="19.5" customHeight="1">
      <c r="A478" s="247">
        <f t="shared" si="141"/>
        <v>1</v>
      </c>
      <c r="B478" s="332">
        <f t="shared" si="142"/>
        <v>2355018129877</v>
      </c>
      <c r="C478" s="235">
        <f>VLOOKUP(B:B,[1]YOKOHAMA!$B:$K,9,0)</f>
        <v>59</v>
      </c>
      <c r="D478" s="11" t="s">
        <v>5345</v>
      </c>
      <c r="E478" s="11" t="s">
        <v>1755</v>
      </c>
      <c r="F478" s="322" t="s">
        <v>7488</v>
      </c>
      <c r="G478" s="134"/>
      <c r="H478" s="132"/>
      <c r="I478" s="235">
        <f>VLOOKUP(B:B,[1]YOKOHAMA!$B:$K,10,0)</f>
        <v>1</v>
      </c>
      <c r="J478" s="132">
        <v>411</v>
      </c>
      <c r="K478" s="133" t="s">
        <v>1971</v>
      </c>
      <c r="L478" s="133">
        <v>12</v>
      </c>
      <c r="M478" s="135" t="s">
        <v>2014</v>
      </c>
      <c r="N478" s="236" t="s">
        <v>7489</v>
      </c>
      <c r="O478" s="236" t="s">
        <v>2015</v>
      </c>
      <c r="P478" s="237">
        <v>21450</v>
      </c>
      <c r="Q478" s="238">
        <f t="shared" si="143"/>
        <v>18545.454545454544</v>
      </c>
      <c r="R478" s="144">
        <f t="shared" si="144"/>
        <v>0.3617303921568627</v>
      </c>
      <c r="S478" s="248">
        <v>1074476667</v>
      </c>
      <c r="T478" s="306" t="s">
        <v>8662</v>
      </c>
      <c r="U478" s="194">
        <f t="shared" si="140"/>
        <v>21450</v>
      </c>
      <c r="W478" s="239">
        <v>21450</v>
      </c>
      <c r="X478" s="136">
        <f t="shared" si="145"/>
        <v>11837</v>
      </c>
      <c r="Y478" s="240">
        <f t="shared" si="146"/>
        <v>18545.454545454544</v>
      </c>
      <c r="Z478" s="142">
        <f t="shared" si="147"/>
        <v>7.7296037296037401E-2</v>
      </c>
      <c r="AA478" s="137">
        <f t="shared" si="148"/>
        <v>0.3617303921568627</v>
      </c>
      <c r="AB478" s="145" t="s">
        <v>8643</v>
      </c>
      <c r="AC478" s="189">
        <f t="shared" si="155"/>
        <v>21029</v>
      </c>
      <c r="AD478" s="187">
        <f t="shared" si="156"/>
        <v>23108</v>
      </c>
      <c r="AE478" s="129">
        <f t="shared" si="149"/>
        <v>2079.7199999999998</v>
      </c>
      <c r="AF478" s="130">
        <f t="shared" si="150"/>
        <v>421.7199999999998</v>
      </c>
      <c r="AG478" s="131">
        <f t="shared" si="151"/>
        <v>1.8249956724943735E-2</v>
      </c>
      <c r="AH478" s="138">
        <f t="shared" si="152"/>
        <v>1658</v>
      </c>
      <c r="AI478" s="139">
        <f t="shared" si="153"/>
        <v>7.1750043275056255E-2</v>
      </c>
      <c r="AJ478" s="139">
        <f t="shared" si="154"/>
        <v>0.34348043543191897</v>
      </c>
      <c r="AL478" s="197">
        <v>2355018129877</v>
      </c>
      <c r="AM478" s="197">
        <v>4968814927738</v>
      </c>
      <c r="AN478" s="197" t="s">
        <v>7368</v>
      </c>
      <c r="AO478" s="241" t="s">
        <v>24</v>
      </c>
      <c r="AP478" s="242" t="s">
        <v>694</v>
      </c>
      <c r="AQ478" s="242" t="s">
        <v>54</v>
      </c>
      <c r="AR478" s="242"/>
      <c r="AS478" s="243">
        <f>VLOOKUP(B:B,[1]YOKOHAMA!$B:$K,8,0)</f>
        <v>11837</v>
      </c>
      <c r="AT478" s="243">
        <v>1050</v>
      </c>
      <c r="AU478" s="211" t="s">
        <v>6997</v>
      </c>
      <c r="AV478" s="197" t="s">
        <v>6007</v>
      </c>
      <c r="AW478" s="134" t="str">
        <f>IFERROR(VLOOKUP(AV:AV,Q商品!B:E,4,0),"")</f>
        <v>2023年製 ADVAN dB V552 235/50R18 97W サマータイヤ 翌営業日発送</v>
      </c>
      <c r="AX478" s="134" t="str">
        <f>IFERROR(VLOOKUP(B:B,在庫!B:M,12,0),"")</f>
        <v>2023年製</v>
      </c>
      <c r="AY478" s="246">
        <f>VLOOKUP(B:B,在庫!B:K,10,0)</f>
        <v>1</v>
      </c>
      <c r="AZ478" s="244">
        <f>VLOOKUP(AL:AL,[1]YOKOHAMA!$B:$AH,32,0)</f>
        <v>621003907</v>
      </c>
      <c r="BA478" s="244">
        <f>VLOOKUP(AL:AL,[1]YOKOHAMA!$B:$AH,33,0)</f>
        <v>621001716</v>
      </c>
      <c r="BC478" s="11" t="s">
        <v>150</v>
      </c>
    </row>
    <row r="479" spans="1:55" s="11" customFormat="1" ht="19.5" customHeight="1">
      <c r="A479" s="247">
        <f t="shared" si="141"/>
        <v>1</v>
      </c>
      <c r="B479" s="332">
        <f t="shared" si="142"/>
        <v>2454518129896</v>
      </c>
      <c r="C479" s="235">
        <f>VLOOKUP(B:B,[1]YOKOHAMA!$B:$K,9,0)</f>
        <v>4</v>
      </c>
      <c r="D479" s="11" t="s">
        <v>5345</v>
      </c>
      <c r="E479" s="11" t="s">
        <v>1757</v>
      </c>
      <c r="F479" s="322" t="s">
        <v>7492</v>
      </c>
      <c r="G479" s="134"/>
      <c r="H479" s="132"/>
      <c r="I479" s="235">
        <f>VLOOKUP(B:B,[1]YOKOHAMA!$B:$K,10,0)</f>
        <v>34</v>
      </c>
      <c r="J479" s="132" t="s">
        <v>12</v>
      </c>
      <c r="K479" s="133" t="s">
        <v>1971</v>
      </c>
      <c r="L479" s="133">
        <v>15</v>
      </c>
      <c r="M479" s="135" t="s">
        <v>2014</v>
      </c>
      <c r="N479" s="236" t="s">
        <v>7197</v>
      </c>
      <c r="O479" s="236" t="s">
        <v>2015</v>
      </c>
      <c r="P479" s="237">
        <v>23100</v>
      </c>
      <c r="Q479" s="238">
        <f t="shared" si="143"/>
        <v>20045.454545454544</v>
      </c>
      <c r="R479" s="144">
        <f t="shared" si="144"/>
        <v>0.36579138321995458</v>
      </c>
      <c r="S479" s="248">
        <v>1074476664</v>
      </c>
      <c r="T479" s="306" t="s">
        <v>8663</v>
      </c>
      <c r="U479" s="194">
        <f t="shared" si="140"/>
        <v>23100</v>
      </c>
      <c r="W479" s="239">
        <v>23100</v>
      </c>
      <c r="X479" s="136">
        <f t="shared" si="145"/>
        <v>12713</v>
      </c>
      <c r="Y479" s="240">
        <f t="shared" si="146"/>
        <v>20045.454545454544</v>
      </c>
      <c r="Z479" s="142">
        <f t="shared" si="147"/>
        <v>7.7316017316017227E-2</v>
      </c>
      <c r="AA479" s="137">
        <f t="shared" si="148"/>
        <v>0.36579138321995458</v>
      </c>
      <c r="AB479" s="145" t="s">
        <v>8643</v>
      </c>
      <c r="AC479" s="189">
        <f t="shared" si="155"/>
        <v>22647</v>
      </c>
      <c r="AD479" s="187">
        <f t="shared" si="156"/>
        <v>24886</v>
      </c>
      <c r="AE479" s="129">
        <f t="shared" si="149"/>
        <v>2239.7399999999998</v>
      </c>
      <c r="AF479" s="130">
        <f t="shared" si="150"/>
        <v>453.73999999999978</v>
      </c>
      <c r="AG479" s="131">
        <f t="shared" si="151"/>
        <v>1.8232741300329494E-2</v>
      </c>
      <c r="AH479" s="138">
        <f t="shared" si="152"/>
        <v>1786</v>
      </c>
      <c r="AI479" s="139">
        <f t="shared" si="153"/>
        <v>7.1767258699670503E-2</v>
      </c>
      <c r="AJ479" s="139">
        <f t="shared" si="154"/>
        <v>0.3475586419196251</v>
      </c>
      <c r="AL479" s="197">
        <v>2454518129896</v>
      </c>
      <c r="AM479" s="197"/>
      <c r="AN479" s="197" t="s">
        <v>7369</v>
      </c>
      <c r="AO479" s="241" t="s">
        <v>24</v>
      </c>
      <c r="AP479" s="242" t="s">
        <v>697</v>
      </c>
      <c r="AQ479" s="242" t="s">
        <v>33</v>
      </c>
      <c r="AR479" s="242"/>
      <c r="AS479" s="243">
        <f>VLOOKUP(B:B,[1]YOKOHAMA!$B:$K,8,0)</f>
        <v>12713</v>
      </c>
      <c r="AT479" s="243">
        <v>1050</v>
      </c>
      <c r="AU479" s="211" t="s">
        <v>6997</v>
      </c>
      <c r="AV479" s="197" t="s">
        <v>6009</v>
      </c>
      <c r="AW479" s="134" t="str">
        <f>IFERROR(VLOOKUP(AV:AV,Q商品!B:E,4,0),"")</f>
        <v>2023年製 ADVAN dB V552 245/45R18 96Y サマータイヤ 翌営業日発送</v>
      </c>
      <c r="AX479" s="134" t="str">
        <f>IFERROR(VLOOKUP(B:B,在庫!B:M,12,0),"")</f>
        <v>2023年製</v>
      </c>
      <c r="AY479" s="246">
        <f>VLOOKUP(B:B,在庫!B:K,10,0)</f>
        <v>1</v>
      </c>
      <c r="AZ479" s="244">
        <f>VLOOKUP(AL:AL,[1]YOKOHAMA!$B:$AH,32,0)</f>
        <v>611562019</v>
      </c>
      <c r="BA479" s="244">
        <f>VLOOKUP(AL:AL,[1]YOKOHAMA!$B:$AH,33,0)</f>
        <v>611562023</v>
      </c>
      <c r="BC479" s="11" t="s">
        <v>150</v>
      </c>
    </row>
    <row r="480" spans="1:55" s="11" customFormat="1" ht="19.5" customHeight="1">
      <c r="A480" s="247">
        <f t="shared" si="141"/>
        <v>1</v>
      </c>
      <c r="B480" s="332">
        <f t="shared" si="142"/>
        <v>2254019129810</v>
      </c>
      <c r="C480" s="235">
        <f>VLOOKUP(B:B,[1]YOKOHAMA!$B:$K,9,0)</f>
        <v>6</v>
      </c>
      <c r="D480" s="11" t="s">
        <v>5345</v>
      </c>
      <c r="E480" s="11" t="s">
        <v>7407</v>
      </c>
      <c r="F480" s="322" t="s">
        <v>7394</v>
      </c>
      <c r="G480" s="134"/>
      <c r="H480" s="132"/>
      <c r="I480" s="235">
        <f>VLOOKUP(B:B,[1]YOKOHAMA!$B:$K,10,0)</f>
        <v>30</v>
      </c>
      <c r="J480" s="132">
        <v>495</v>
      </c>
      <c r="K480" s="133" t="s">
        <v>1971</v>
      </c>
      <c r="L480" s="133">
        <v>18</v>
      </c>
      <c r="M480" s="135" t="s">
        <v>3998</v>
      </c>
      <c r="N480" s="236" t="s">
        <v>7541</v>
      </c>
      <c r="O480" s="236" t="s">
        <v>2015</v>
      </c>
      <c r="P480" s="237">
        <v>24250</v>
      </c>
      <c r="Q480" s="238">
        <f t="shared" si="143"/>
        <v>21090.909090909088</v>
      </c>
      <c r="R480" s="144">
        <f t="shared" si="144"/>
        <v>0.25707327586206885</v>
      </c>
      <c r="S480" s="248">
        <v>1074476224</v>
      </c>
      <c r="T480" s="306" t="s">
        <v>8296</v>
      </c>
      <c r="U480" s="194">
        <f t="shared" si="140"/>
        <v>24250</v>
      </c>
      <c r="W480" s="239">
        <v>24250</v>
      </c>
      <c r="X480" s="136">
        <f t="shared" si="145"/>
        <v>15669</v>
      </c>
      <c r="Y480" s="240">
        <f t="shared" si="146"/>
        <v>21090.909090909088</v>
      </c>
      <c r="Z480" s="142">
        <f t="shared" si="147"/>
        <v>7.7319587628865927E-2</v>
      </c>
      <c r="AA480" s="137">
        <f t="shared" si="148"/>
        <v>0.25707327586206885</v>
      </c>
      <c r="AB480" s="145"/>
      <c r="AC480" s="189">
        <f t="shared" si="155"/>
        <v>23774</v>
      </c>
      <c r="AD480" s="187">
        <f t="shared" si="156"/>
        <v>26125</v>
      </c>
      <c r="AE480" s="129">
        <f t="shared" si="149"/>
        <v>2351.25</v>
      </c>
      <c r="AF480" s="130">
        <f t="shared" si="150"/>
        <v>476.25</v>
      </c>
      <c r="AG480" s="131">
        <f t="shared" si="151"/>
        <v>1.8229665071770335E-2</v>
      </c>
      <c r="AH480" s="138">
        <f t="shared" si="152"/>
        <v>1875</v>
      </c>
      <c r="AI480" s="139">
        <f t="shared" si="153"/>
        <v>7.1770334928229665E-2</v>
      </c>
      <c r="AJ480" s="139">
        <f t="shared" si="154"/>
        <v>0.23884361079029851</v>
      </c>
      <c r="AL480" s="197">
        <v>2254019129810</v>
      </c>
      <c r="AM480" s="197">
        <v>4968814900144</v>
      </c>
      <c r="AN480" s="197" t="s">
        <v>1500</v>
      </c>
      <c r="AO480" s="241" t="s">
        <v>7409</v>
      </c>
      <c r="AP480" s="242" t="s">
        <v>1217</v>
      </c>
      <c r="AQ480" s="242" t="s">
        <v>124</v>
      </c>
      <c r="AR480" s="242"/>
      <c r="AS480" s="243">
        <f>VLOOKUP(B:B,[1]YOKOHAMA!$B:$K,8,0)</f>
        <v>15669</v>
      </c>
      <c r="AT480" s="243">
        <v>1050</v>
      </c>
      <c r="AU480" s="211" t="s">
        <v>6997</v>
      </c>
      <c r="AV480" s="197" t="s">
        <v>365</v>
      </c>
      <c r="AW480" s="134" t="str">
        <f>IFERROR(VLOOKUP(AV:AV,Q商品!B:E,4,0),"")</f>
        <v>2023年製 Advan Fleva V701 225/40R19 93W XL サマータイヤ 翌営業日発送</v>
      </c>
      <c r="AX480" s="134" t="str">
        <f>IFERROR(VLOOKUP(B:B,在庫!B:M,12,0),"")</f>
        <v>2023年製</v>
      </c>
      <c r="AY480" s="246">
        <f>VLOOKUP(B:B,在庫!B:K,10,0)</f>
        <v>1</v>
      </c>
      <c r="AZ480" s="244">
        <f>VLOOKUP(AL:AL,[1]YOKOHAMA!$B:$AH,32,0)</f>
        <v>606919439</v>
      </c>
      <c r="BA480" s="244">
        <f>VLOOKUP(AL:AL,[1]YOKOHAMA!$B:$AH,33,0)</f>
        <v>606919470</v>
      </c>
      <c r="BB480" s="11" t="s">
        <v>7444</v>
      </c>
      <c r="BC480" s="11" t="s">
        <v>2055</v>
      </c>
    </row>
    <row r="481" spans="1:55" s="11" customFormat="1" ht="19.5" customHeight="1">
      <c r="A481" s="247">
        <f t="shared" si="141"/>
        <v>1</v>
      </c>
      <c r="B481" s="332">
        <f t="shared" si="142"/>
        <v>2254018129811</v>
      </c>
      <c r="C481" s="235">
        <f>VLOOKUP(B:B,[1]YOKOHAMA!$B:$K,9,0)</f>
        <v>17</v>
      </c>
      <c r="D481" s="11" t="s">
        <v>5345</v>
      </c>
      <c r="E481" s="11" t="s">
        <v>7456</v>
      </c>
      <c r="F481" s="322" t="s">
        <v>7457</v>
      </c>
      <c r="G481" s="134"/>
      <c r="H481" s="132"/>
      <c r="I481" s="235">
        <f>VLOOKUP(B:B,[1]YOKOHAMA!$B:$K,10,0)</f>
        <v>19</v>
      </c>
      <c r="J481" s="132">
        <v>105</v>
      </c>
      <c r="K481" s="133" t="s">
        <v>1971</v>
      </c>
      <c r="L481" s="133">
        <v>20</v>
      </c>
      <c r="M481" s="135" t="s">
        <v>2385</v>
      </c>
      <c r="N481" s="236" t="s">
        <v>7542</v>
      </c>
      <c r="O481" s="236" t="s">
        <v>2015</v>
      </c>
      <c r="P481" s="237">
        <v>17900</v>
      </c>
      <c r="Q481" s="238">
        <f t="shared" si="143"/>
        <v>15795.454545454544</v>
      </c>
      <c r="R481" s="144">
        <f t="shared" si="144"/>
        <v>7.5620143884892008E-2</v>
      </c>
      <c r="S481" s="248"/>
      <c r="T481" s="306"/>
      <c r="U481" s="194">
        <f t="shared" si="140"/>
        <v>22929</v>
      </c>
      <c r="W481" s="239">
        <v>22929</v>
      </c>
      <c r="X481" s="136">
        <f t="shared" si="145"/>
        <v>14601</v>
      </c>
      <c r="Y481" s="240">
        <f t="shared" si="146"/>
        <v>20367.272727272724</v>
      </c>
      <c r="Z481" s="142">
        <f t="shared" si="147"/>
        <v>0.37999999999999989</v>
      </c>
      <c r="AA481" s="137">
        <f t="shared" si="148"/>
        <v>0.28311462238885904</v>
      </c>
      <c r="AB481" s="145"/>
      <c r="AC481" s="189">
        <f t="shared" si="155"/>
        <v>22479</v>
      </c>
      <c r="AD481" s="187">
        <f t="shared" si="156"/>
        <v>24702</v>
      </c>
      <c r="AE481" s="129">
        <f t="shared" si="149"/>
        <v>2223.1799999999998</v>
      </c>
      <c r="AF481" s="130">
        <f t="shared" si="150"/>
        <v>450.17999999999984</v>
      </c>
      <c r="AG481" s="131">
        <f t="shared" si="151"/>
        <v>1.8224435268399314E-2</v>
      </c>
      <c r="AH481" s="138">
        <f t="shared" si="152"/>
        <v>1773</v>
      </c>
      <c r="AI481" s="139">
        <f t="shared" si="153"/>
        <v>7.1775564731600683E-2</v>
      </c>
      <c r="AJ481" s="139">
        <f t="shared" si="154"/>
        <v>0.26489018712045975</v>
      </c>
      <c r="AL481" s="197">
        <v>2254018129811</v>
      </c>
      <c r="AM481" s="197">
        <v>4968814899929</v>
      </c>
      <c r="AN481" s="197" t="s">
        <v>1494</v>
      </c>
      <c r="AO481" s="241" t="s">
        <v>26</v>
      </c>
      <c r="AP481" s="242" t="s">
        <v>1495</v>
      </c>
      <c r="AQ481" s="242" t="s">
        <v>38</v>
      </c>
      <c r="AR481" s="242"/>
      <c r="AS481" s="243">
        <f>VLOOKUP(B:B,[1]YOKOHAMA!$B:$K,8,0)</f>
        <v>14601</v>
      </c>
      <c r="AT481" s="243">
        <v>525</v>
      </c>
      <c r="AU481" s="211" t="s">
        <v>6997</v>
      </c>
      <c r="AV481" s="197" t="s">
        <v>7458</v>
      </c>
      <c r="AW481" s="134" t="str">
        <f>IFERROR(VLOOKUP(AV:AV,Q商品!B:E,4,0),"")</f>
        <v/>
      </c>
      <c r="AX481" s="134" t="str">
        <f>IFERROR(VLOOKUP(B:B,在庫!B:M,12,0),"")</f>
        <v>2023年製</v>
      </c>
      <c r="AY481" s="246">
        <f>VLOOKUP(B:B,在庫!B:K,10,0)</f>
        <v>1</v>
      </c>
      <c r="AZ481" s="244">
        <f>VLOOKUP(AL:AL,[1]YOKOHAMA!$B:$AH,32,0)</f>
        <v>606918306</v>
      </c>
      <c r="BA481" s="244">
        <f>VLOOKUP(AL:AL,[1]YOKOHAMA!$B:$AH,33,0)</f>
        <v>606918312</v>
      </c>
      <c r="BC481" s="11" t="e">
        <v>#N/A</v>
      </c>
    </row>
    <row r="482" spans="1:55" s="11" customFormat="1" ht="19.5" customHeight="1">
      <c r="A482" s="247">
        <f t="shared" si="141"/>
        <v>1</v>
      </c>
      <c r="B482" s="332">
        <f t="shared" si="142"/>
        <v>2254518129816</v>
      </c>
      <c r="C482" s="235">
        <f>VLOOKUP(B:B,[1]YOKOHAMA!$B:$K,9,0)</f>
        <v>18</v>
      </c>
      <c r="D482" s="11" t="s">
        <v>5345</v>
      </c>
      <c r="E482" s="11" t="s">
        <v>7437</v>
      </c>
      <c r="F482" s="322" t="s">
        <v>7439</v>
      </c>
      <c r="G482" s="134"/>
      <c r="H482" s="132"/>
      <c r="I482" s="235">
        <f>VLOOKUP(B:B,[1]YOKOHAMA!$B:$K,10,0)</f>
        <v>42</v>
      </c>
      <c r="J482" s="132">
        <v>232</v>
      </c>
      <c r="K482" s="133" t="s">
        <v>1971</v>
      </c>
      <c r="L482" s="133">
        <v>21</v>
      </c>
      <c r="M482" s="135" t="s">
        <v>3998</v>
      </c>
      <c r="N482" s="236" t="s">
        <v>8659</v>
      </c>
      <c r="O482" s="236" t="s">
        <v>2015</v>
      </c>
      <c r="P482" s="237">
        <v>21319</v>
      </c>
      <c r="Q482" s="238">
        <f t="shared" si="143"/>
        <v>18426.363636363636</v>
      </c>
      <c r="R482" s="144">
        <f t="shared" si="144"/>
        <v>0.24618876116236615</v>
      </c>
      <c r="S482" s="248">
        <v>1074476223</v>
      </c>
      <c r="T482" s="305" t="s">
        <v>8298</v>
      </c>
      <c r="U482" s="194">
        <f t="shared" si="140"/>
        <v>21319</v>
      </c>
      <c r="W482" s="239">
        <v>21319</v>
      </c>
      <c r="X482" s="136">
        <f t="shared" si="145"/>
        <v>13890</v>
      </c>
      <c r="Y482" s="240">
        <f t="shared" si="146"/>
        <v>18426.363636363636</v>
      </c>
      <c r="Z482" s="142">
        <f t="shared" si="147"/>
        <v>7.7301937239082408E-2</v>
      </c>
      <c r="AA482" s="137">
        <f t="shared" si="148"/>
        <v>0.24618876116236615</v>
      </c>
      <c r="AB482" s="145"/>
      <c r="AC482" s="189">
        <f t="shared" si="155"/>
        <v>20900</v>
      </c>
      <c r="AD482" s="187">
        <f t="shared" si="156"/>
        <v>22967</v>
      </c>
      <c r="AE482" s="129">
        <f t="shared" si="149"/>
        <v>2067.0299999999997</v>
      </c>
      <c r="AF482" s="130">
        <f t="shared" si="150"/>
        <v>419.02999999999975</v>
      </c>
      <c r="AG482" s="131">
        <f t="shared" si="151"/>
        <v>1.8244873078765173E-2</v>
      </c>
      <c r="AH482" s="138">
        <f t="shared" si="152"/>
        <v>1648</v>
      </c>
      <c r="AI482" s="139">
        <f t="shared" si="153"/>
        <v>7.1755126921234813E-2</v>
      </c>
      <c r="AJ482" s="139">
        <f t="shared" si="154"/>
        <v>0.22794388808360097</v>
      </c>
      <c r="AL482" s="197">
        <v>2254518129816</v>
      </c>
      <c r="AM482" s="197">
        <v>4968814900007</v>
      </c>
      <c r="AN482" s="197" t="s">
        <v>1496</v>
      </c>
      <c r="AO482" s="241" t="s">
        <v>26</v>
      </c>
      <c r="AP482" s="242" t="s">
        <v>690</v>
      </c>
      <c r="AQ482" s="242" t="s">
        <v>40</v>
      </c>
      <c r="AR482" s="242"/>
      <c r="AS482" s="243">
        <f>VLOOKUP(B:B,[1]YOKOHAMA!$B:$K,8,0)</f>
        <v>13890</v>
      </c>
      <c r="AT482" s="243">
        <v>1050</v>
      </c>
      <c r="AU482" s="211" t="s">
        <v>6997</v>
      </c>
      <c r="AV482" s="197" t="s">
        <v>6017</v>
      </c>
      <c r="AW482" s="134" t="str">
        <f>IFERROR(VLOOKUP(AV:AV,Q商品!B:E,4,0),"")</f>
        <v>2023年製 Advan Fleva V701 225/45R18 95W XL サマータイヤ 翌営業日発送</v>
      </c>
      <c r="AX482" s="134" t="str">
        <f>IFERROR(VLOOKUP(B:B,在庫!B:M,12,0),"")</f>
        <v>2023年製</v>
      </c>
      <c r="AY482" s="246">
        <f>VLOOKUP(B:B,在庫!B:K,10,0)</f>
        <v>1</v>
      </c>
      <c r="AZ482" s="244">
        <f>VLOOKUP(AL:AL,[1]YOKOHAMA!$B:$AH,32,0)</f>
        <v>606918304</v>
      </c>
      <c r="BA482" s="244">
        <f>VLOOKUP(AL:AL,[1]YOKOHAMA!$B:$AH,33,0)</f>
        <v>606918310</v>
      </c>
      <c r="BB482" s="11" t="s">
        <v>7444</v>
      </c>
      <c r="BC482" s="11" t="s">
        <v>2055</v>
      </c>
    </row>
    <row r="483" spans="1:55" s="11" customFormat="1" ht="19.5" customHeight="1">
      <c r="A483" s="247">
        <f t="shared" si="141"/>
        <v>1</v>
      </c>
      <c r="B483" s="332">
        <f t="shared" si="142"/>
        <v>2454018129808</v>
      </c>
      <c r="C483" s="235">
        <f>VLOOKUP(B:B,[1]YOKOHAMA!$B:$K,9,0)</f>
        <v>10</v>
      </c>
      <c r="D483" s="11" t="s">
        <v>5345</v>
      </c>
      <c r="E483" s="11" t="s">
        <v>7519</v>
      </c>
      <c r="F483" s="322" t="s">
        <v>7522</v>
      </c>
      <c r="G483" s="134"/>
      <c r="H483" s="132"/>
      <c r="I483" s="235">
        <f>VLOOKUP(B:B,[1]YOKOHAMA!$B:$K,10,0)</f>
        <v>69</v>
      </c>
      <c r="J483" s="132">
        <v>346</v>
      </c>
      <c r="K483" s="133" t="s">
        <v>1971</v>
      </c>
      <c r="L483" s="133">
        <v>23</v>
      </c>
      <c r="M483" s="135" t="s">
        <v>2024</v>
      </c>
      <c r="N483" s="236" t="s">
        <v>8660</v>
      </c>
      <c r="O483" s="236" t="s">
        <v>2381</v>
      </c>
      <c r="P483" s="237">
        <v>25549</v>
      </c>
      <c r="Q483" s="238">
        <f t="shared" si="143"/>
        <v>22271.81818181818</v>
      </c>
      <c r="R483" s="144">
        <f t="shared" si="144"/>
        <v>0.31195559002408257</v>
      </c>
      <c r="S483" s="248"/>
      <c r="T483" s="306"/>
      <c r="U483" s="194">
        <f t="shared" si="140"/>
        <v>24649</v>
      </c>
      <c r="V483" s="11">
        <v>900</v>
      </c>
      <c r="W483" s="239">
        <v>25549</v>
      </c>
      <c r="X483" s="136">
        <f t="shared" si="145"/>
        <v>15324</v>
      </c>
      <c r="Y483" s="240">
        <f t="shared" si="146"/>
        <v>22271.81818181818</v>
      </c>
      <c r="Z483" s="142">
        <f t="shared" si="147"/>
        <v>8.1673387918041573E-2</v>
      </c>
      <c r="AA483" s="137">
        <f t="shared" si="148"/>
        <v>0.31195559002408257</v>
      </c>
      <c r="AB483" s="145"/>
      <c r="AC483" s="189">
        <f t="shared" si="155"/>
        <v>24165</v>
      </c>
      <c r="AD483" s="187">
        <f t="shared" si="156"/>
        <v>26554</v>
      </c>
      <c r="AE483" s="129">
        <f t="shared" si="149"/>
        <v>2389.86</v>
      </c>
      <c r="AF483" s="130">
        <f t="shared" si="150"/>
        <v>484.86000000000013</v>
      </c>
      <c r="AG483" s="131">
        <f t="shared" si="151"/>
        <v>1.8259395947879797E-2</v>
      </c>
      <c r="AH483" s="138">
        <f t="shared" si="152"/>
        <v>1905</v>
      </c>
      <c r="AI483" s="139">
        <f t="shared" si="153"/>
        <v>7.174060405212021E-2</v>
      </c>
      <c r="AJ483" s="139">
        <f t="shared" si="154"/>
        <v>0.29369619407620279</v>
      </c>
      <c r="AL483" s="197">
        <v>2454018129808</v>
      </c>
      <c r="AM483" s="197">
        <v>4968814887032</v>
      </c>
      <c r="AN483" s="197" t="s">
        <v>1498</v>
      </c>
      <c r="AO483" s="241" t="s">
        <v>26</v>
      </c>
      <c r="AP483" s="242" t="s">
        <v>1499</v>
      </c>
      <c r="AQ483" s="242" t="s">
        <v>83</v>
      </c>
      <c r="AR483" s="242"/>
      <c r="AS483" s="243">
        <f>VLOOKUP(B:B,[1]YOKOHAMA!$B:$K,8,0)</f>
        <v>15324</v>
      </c>
      <c r="AT483" s="243">
        <v>1050</v>
      </c>
      <c r="AU483" s="211" t="s">
        <v>6997</v>
      </c>
      <c r="AV483" s="197" t="s">
        <v>7521</v>
      </c>
      <c r="AW483" s="134" t="str">
        <f>IFERROR(VLOOKUP(AV:AV,Q商品!B:E,4,0),"")</f>
        <v/>
      </c>
      <c r="AX483" s="134" t="str">
        <f>IFERROR(VLOOKUP(B:B,在庫!B:M,12,0),"")</f>
        <v>2023年製</v>
      </c>
      <c r="AY483" s="246">
        <f>VLOOKUP(B:B,在庫!B:K,10,0)</f>
        <v>1</v>
      </c>
      <c r="AZ483" s="244">
        <f>VLOOKUP(AL:AL,[1]YOKOHAMA!$B:$AH,32,0)</f>
        <v>606918305</v>
      </c>
      <c r="BA483" s="244">
        <f>VLOOKUP(AL:AL,[1]YOKOHAMA!$B:$AH,33,0)</f>
        <v>606918311</v>
      </c>
      <c r="BC483" s="11" t="e">
        <v>#N/A</v>
      </c>
    </row>
    <row r="484" spans="1:55" s="11" customFormat="1" ht="19.5" customHeight="1">
      <c r="A484" s="247">
        <f t="shared" si="141"/>
        <v>1</v>
      </c>
      <c r="B484" s="332">
        <f t="shared" si="142"/>
        <v>2454019129784</v>
      </c>
      <c r="C484" s="235">
        <f>VLOOKUP(B:B,[1]YOKOHAMA!$B:$K,9,0)</f>
        <v>11</v>
      </c>
      <c r="D484" s="11" t="s">
        <v>5345</v>
      </c>
      <c r="E484" s="11" t="s">
        <v>7417</v>
      </c>
      <c r="F484" s="322" t="s">
        <v>7420</v>
      </c>
      <c r="G484" s="134"/>
      <c r="H484" s="132"/>
      <c r="I484" s="235">
        <f>VLOOKUP(B:B,[1]YOKOHAMA!$B:$K,10,0)</f>
        <v>9</v>
      </c>
      <c r="J484" s="132" t="s">
        <v>12</v>
      </c>
      <c r="K484" s="133" t="s">
        <v>1971</v>
      </c>
      <c r="L484" s="133">
        <v>25</v>
      </c>
      <c r="M484" s="135" t="s">
        <v>2017</v>
      </c>
      <c r="N484" s="236" t="s">
        <v>7543</v>
      </c>
      <c r="O484" s="236" t="s">
        <v>2015</v>
      </c>
      <c r="P484" s="237">
        <v>32700</v>
      </c>
      <c r="Q484" s="238">
        <f t="shared" si="143"/>
        <v>29249.999999999996</v>
      </c>
      <c r="R484" s="144">
        <f t="shared" si="144"/>
        <v>0.35442735042735035</v>
      </c>
      <c r="S484" s="248">
        <v>1074475758</v>
      </c>
      <c r="T484" s="306" t="s">
        <v>8669</v>
      </c>
      <c r="U484" s="194">
        <f t="shared" si="140"/>
        <v>32700</v>
      </c>
      <c r="W484" s="239">
        <v>32700</v>
      </c>
      <c r="X484" s="136">
        <f t="shared" si="145"/>
        <v>18883</v>
      </c>
      <c r="Y484" s="240">
        <f t="shared" si="146"/>
        <v>29249.999999999996</v>
      </c>
      <c r="Z484" s="142">
        <f t="shared" si="147"/>
        <v>7.7308868501529071E-2</v>
      </c>
      <c r="AA484" s="137">
        <f t="shared" si="148"/>
        <v>0.35442735042735035</v>
      </c>
      <c r="AB484" s="145" t="s">
        <v>8643</v>
      </c>
      <c r="AC484" s="189">
        <f t="shared" si="155"/>
        <v>32058</v>
      </c>
      <c r="AD484" s="187">
        <f t="shared" si="156"/>
        <v>35228</v>
      </c>
      <c r="AE484" s="129">
        <f t="shared" si="149"/>
        <v>3170.52</v>
      </c>
      <c r="AF484" s="130">
        <f t="shared" si="150"/>
        <v>642.52</v>
      </c>
      <c r="AG484" s="131">
        <f t="shared" si="151"/>
        <v>1.823890087430453E-2</v>
      </c>
      <c r="AH484" s="138">
        <f t="shared" si="152"/>
        <v>2528</v>
      </c>
      <c r="AI484" s="139">
        <f t="shared" si="153"/>
        <v>7.1761099125695463E-2</v>
      </c>
      <c r="AJ484" s="139">
        <f t="shared" si="154"/>
        <v>0.33618844955304583</v>
      </c>
      <c r="AL484" s="197">
        <v>2454019129784</v>
      </c>
      <c r="AM484" s="197">
        <v>4968814932503</v>
      </c>
      <c r="AN484" s="197" t="s">
        <v>1501</v>
      </c>
      <c r="AO484" s="241" t="s">
        <v>7415</v>
      </c>
      <c r="AP484" s="242" t="s">
        <v>1503</v>
      </c>
      <c r="AQ484" s="242" t="s">
        <v>106</v>
      </c>
      <c r="AR484" s="242"/>
      <c r="AS484" s="243">
        <f>VLOOKUP(B:B,[1]YOKOHAMA!$B:$K,8,0)</f>
        <v>18883</v>
      </c>
      <c r="AT484" s="243">
        <v>525</v>
      </c>
      <c r="AU484" s="211" t="s">
        <v>6997</v>
      </c>
      <c r="AV484" s="197" t="s">
        <v>7537</v>
      </c>
      <c r="AW484" s="134" t="str">
        <f>IFERROR(VLOOKUP(AV:AV,Q商品!B:E,4,0),"")</f>
        <v>2022年製 ADVAN Sport V105 245/40R19 98Y XL MO サマータイヤ 翌営業日発送</v>
      </c>
      <c r="AX484" s="134" t="str">
        <f>IFERROR(VLOOKUP(B:B,在庫!B:M,12,0),"")</f>
        <v>2022年製</v>
      </c>
      <c r="AY484" s="246">
        <f>VLOOKUP(B:B,在庫!B:K,10,0)</f>
        <v>1</v>
      </c>
      <c r="AZ484" s="244" t="str">
        <f>VLOOKUP(AL:AL,[1]YOKOHAMA!$B:$AH,32,0)</f>
        <v/>
      </c>
      <c r="BA484" s="244" t="str">
        <f>VLOOKUP(AL:AL,[1]YOKOHAMA!$B:$AH,33,0)</f>
        <v>×</v>
      </c>
      <c r="BC484" s="11" t="s">
        <v>2055</v>
      </c>
    </row>
    <row r="485" spans="1:55" s="11" customFormat="1" ht="19.5" customHeight="1">
      <c r="A485" s="247">
        <f t="shared" si="141"/>
        <v>1</v>
      </c>
      <c r="B485" s="332">
        <f t="shared" si="142"/>
        <v>2253519129795</v>
      </c>
      <c r="C485" s="235">
        <f>VLOOKUP(B:B,[1]YOKOHAMA!$B:$K,9,0)</f>
        <v>12</v>
      </c>
      <c r="D485" s="11" t="s">
        <v>5345</v>
      </c>
      <c r="E485" s="11" t="s">
        <v>7418</v>
      </c>
      <c r="F485" s="322" t="s">
        <v>7421</v>
      </c>
      <c r="G485" s="134"/>
      <c r="H485" s="132"/>
      <c r="I485" s="235">
        <f>VLOOKUP(B:B,[1]YOKOHAMA!$B:$K,10,0)</f>
        <v>0</v>
      </c>
      <c r="J485" s="132">
        <v>2144</v>
      </c>
      <c r="K485" s="133" t="s">
        <v>1971</v>
      </c>
      <c r="L485" s="133">
        <v>26</v>
      </c>
      <c r="M485" s="135" t="s">
        <v>2017</v>
      </c>
      <c r="N485" s="236" t="s">
        <v>7544</v>
      </c>
      <c r="O485" s="236" t="s">
        <v>2015</v>
      </c>
      <c r="P485" s="237">
        <v>30500</v>
      </c>
      <c r="Q485" s="238">
        <f t="shared" si="143"/>
        <v>27249.999999999996</v>
      </c>
      <c r="R485" s="144">
        <f t="shared" si="144"/>
        <v>0.41199999999999992</v>
      </c>
      <c r="S485" s="248">
        <v>1074475757</v>
      </c>
      <c r="T485" s="306" t="s">
        <v>8301</v>
      </c>
      <c r="U485" s="194">
        <f t="shared" si="140"/>
        <v>30500</v>
      </c>
      <c r="W485" s="239">
        <v>30500</v>
      </c>
      <c r="X485" s="136">
        <f t="shared" si="145"/>
        <v>16023</v>
      </c>
      <c r="Y485" s="240">
        <f t="shared" si="146"/>
        <v>27249.999999999996</v>
      </c>
      <c r="Z485" s="142">
        <f t="shared" si="147"/>
        <v>7.7311475409836072E-2</v>
      </c>
      <c r="AA485" s="137">
        <f t="shared" si="148"/>
        <v>0.41199999999999992</v>
      </c>
      <c r="AB485" s="145"/>
      <c r="AC485" s="189">
        <f t="shared" si="155"/>
        <v>29901</v>
      </c>
      <c r="AD485" s="187">
        <f t="shared" si="156"/>
        <v>32858</v>
      </c>
      <c r="AE485" s="129">
        <f t="shared" si="149"/>
        <v>2957.22</v>
      </c>
      <c r="AF485" s="130">
        <f t="shared" si="150"/>
        <v>599.2199999999998</v>
      </c>
      <c r="AG485" s="131">
        <f t="shared" si="151"/>
        <v>1.8236654695964447E-2</v>
      </c>
      <c r="AH485" s="138">
        <f t="shared" si="152"/>
        <v>2358</v>
      </c>
      <c r="AI485" s="139">
        <f t="shared" si="153"/>
        <v>7.1763345304035553E-2</v>
      </c>
      <c r="AJ485" s="139">
        <f t="shared" si="154"/>
        <v>0.39376334530403545</v>
      </c>
      <c r="AL485" s="197">
        <v>2253519129795</v>
      </c>
      <c r="AM485" s="197">
        <v>4548515027403</v>
      </c>
      <c r="AN485" s="197" t="s">
        <v>1504</v>
      </c>
      <c r="AO485" s="241" t="s">
        <v>7416</v>
      </c>
      <c r="AP485" s="242" t="s">
        <v>1223</v>
      </c>
      <c r="AQ485" s="242" t="s">
        <v>127</v>
      </c>
      <c r="AR485" s="242"/>
      <c r="AS485" s="243">
        <v>16023</v>
      </c>
      <c r="AT485" s="243">
        <v>525</v>
      </c>
      <c r="AU485" s="211" t="s">
        <v>6997</v>
      </c>
      <c r="AV485" s="197" t="s">
        <v>7538</v>
      </c>
      <c r="AW485" s="134" t="str">
        <f>IFERROR(VLOOKUP(AV:AV,Q商品!B:E,4,0),"")</f>
        <v>2022年製 Advan Sport V107 225/35R19 88Y XL YOKOHAMA サマータイヤ 翌営業日発送</v>
      </c>
      <c r="AX485" s="134" t="str">
        <f>IFERROR(VLOOKUP(B:B,在庫!B:M,12,0),"")</f>
        <v/>
      </c>
      <c r="AY485" s="246" t="e">
        <f>VLOOKUP(B:B,在庫!B:K,10,0)</f>
        <v>#N/A</v>
      </c>
      <c r="AZ485" s="244" t="s">
        <v>152</v>
      </c>
      <c r="BA485" s="244" t="s">
        <v>8743</v>
      </c>
      <c r="BC485" s="11" t="s">
        <v>2055</v>
      </c>
    </row>
    <row r="486" spans="1:55" s="11" customFormat="1" ht="19.5" customHeight="1">
      <c r="A486" s="247">
        <f t="shared" si="141"/>
        <v>1</v>
      </c>
      <c r="B486" s="332">
        <f t="shared" si="142"/>
        <v>2254018129798</v>
      </c>
      <c r="C486" s="235">
        <f>VLOOKUP(B:B,[1]YOKOHAMA!$B:$K,9,0)</f>
        <v>62</v>
      </c>
      <c r="D486" s="11" t="s">
        <v>5345</v>
      </c>
      <c r="E486" s="11" t="s">
        <v>7419</v>
      </c>
      <c r="F486" s="322" t="s">
        <v>7414</v>
      </c>
      <c r="G486" s="134"/>
      <c r="H486" s="132"/>
      <c r="I486" s="235">
        <f>VLOOKUP(B:B,[1]YOKOHAMA!$B:$K,10,0)</f>
        <v>32</v>
      </c>
      <c r="J486" s="132">
        <v>1004</v>
      </c>
      <c r="K486" s="133" t="s">
        <v>1971</v>
      </c>
      <c r="L486" s="133">
        <v>27</v>
      </c>
      <c r="M486" s="135" t="s">
        <v>2024</v>
      </c>
      <c r="N486" s="236" t="s">
        <v>7545</v>
      </c>
      <c r="O486" s="236" t="s">
        <v>2381</v>
      </c>
      <c r="P486" s="237">
        <v>26200</v>
      </c>
      <c r="Q486" s="238">
        <f t="shared" si="143"/>
        <v>22863.63636363636</v>
      </c>
      <c r="R486" s="144">
        <f t="shared" si="144"/>
        <v>0.46745129224652082</v>
      </c>
      <c r="S486" s="248">
        <v>1074475756</v>
      </c>
      <c r="T486" s="306" t="s">
        <v>8670</v>
      </c>
      <c r="U486" s="194">
        <f t="shared" si="140"/>
        <v>25300</v>
      </c>
      <c r="V486" s="11">
        <v>900</v>
      </c>
      <c r="W486" s="239">
        <v>26200</v>
      </c>
      <c r="X486" s="136">
        <f t="shared" si="145"/>
        <v>12176</v>
      </c>
      <c r="Y486" s="240">
        <f t="shared" si="146"/>
        <v>22863.63636363636</v>
      </c>
      <c r="Z486" s="142">
        <f t="shared" si="147"/>
        <v>8.1587301587301653E-2</v>
      </c>
      <c r="AA486" s="137">
        <f t="shared" si="148"/>
        <v>0.46745129224652082</v>
      </c>
      <c r="AB486" s="145" t="s">
        <v>8643</v>
      </c>
      <c r="AC486" s="189">
        <f t="shared" si="155"/>
        <v>24803</v>
      </c>
      <c r="AD486" s="187">
        <f t="shared" si="156"/>
        <v>27256</v>
      </c>
      <c r="AE486" s="129">
        <f t="shared" si="149"/>
        <v>2453.04</v>
      </c>
      <c r="AF486" s="130">
        <f t="shared" si="150"/>
        <v>497.03999999999996</v>
      </c>
      <c r="AG486" s="131">
        <f t="shared" si="151"/>
        <v>1.8235984737305547E-2</v>
      </c>
      <c r="AH486" s="138">
        <f t="shared" si="152"/>
        <v>1956</v>
      </c>
      <c r="AI486" s="139">
        <f t="shared" si="153"/>
        <v>7.176401526269445E-2</v>
      </c>
      <c r="AJ486" s="139">
        <f t="shared" si="154"/>
        <v>0.44921530750921529</v>
      </c>
      <c r="AL486" s="197">
        <v>2254018129798</v>
      </c>
      <c r="AM486" s="197">
        <v>4548515027571</v>
      </c>
      <c r="AN486" s="197" t="s">
        <v>1506</v>
      </c>
      <c r="AO486" s="241" t="s">
        <v>7416</v>
      </c>
      <c r="AP486" s="242" t="s">
        <v>925</v>
      </c>
      <c r="AQ486" s="242" t="s">
        <v>38</v>
      </c>
      <c r="AR486" s="242"/>
      <c r="AS486" s="243">
        <f>VLOOKUP(B:B,[1]YOKOHAMA!$B:$K,8,0)</f>
        <v>12176</v>
      </c>
      <c r="AT486" s="243">
        <v>1050</v>
      </c>
      <c r="AU486" s="211" t="s">
        <v>6997</v>
      </c>
      <c r="AV486" s="197" t="s">
        <v>7539</v>
      </c>
      <c r="AW486" s="134" t="str">
        <f>IFERROR(VLOOKUP(AV:AV,Q商品!B:E,4,0),"")</f>
        <v>2022年製 Advan Sport V107 225/40R18 92Y XL YOKOHAMA サマータイヤ 翌営業日発送</v>
      </c>
      <c r="AX486" s="134" t="str">
        <f>IFERROR(VLOOKUP(B:B,在庫!B:M,12,0),"")</f>
        <v>2022年製</v>
      </c>
      <c r="AY486" s="246">
        <f>VLOOKUP(B:B,在庫!B:K,10,0)</f>
        <v>1</v>
      </c>
      <c r="AZ486" s="244" t="str">
        <f>VLOOKUP(AL:AL,[1]YOKOHAMA!$B:$AH,32,0)</f>
        <v/>
      </c>
      <c r="BA486" s="244" t="str">
        <f>VLOOKUP(AL:AL,[1]YOKOHAMA!$B:$AH,33,0)</f>
        <v>×</v>
      </c>
      <c r="BC486" s="11" t="s">
        <v>2055</v>
      </c>
    </row>
    <row r="487" spans="1:55" s="11" customFormat="1" ht="19.5" customHeight="1">
      <c r="A487" s="247">
        <f t="shared" si="141"/>
        <v>1</v>
      </c>
      <c r="B487" s="332">
        <f t="shared" si="142"/>
        <v>2454018129792</v>
      </c>
      <c r="C487" s="235">
        <f>VLOOKUP(B:B,[1]YOKOHAMA!$B:$K,9,0)</f>
        <v>48</v>
      </c>
      <c r="D487" s="11" t="s">
        <v>5345</v>
      </c>
      <c r="E487" s="11" t="s">
        <v>8629</v>
      </c>
      <c r="F487" s="245" t="s">
        <v>7004</v>
      </c>
      <c r="G487" s="134"/>
      <c r="H487" s="132"/>
      <c r="I487" s="235">
        <f>VLOOKUP(B:B,[1]YOKOHAMA!$B:$K,10,0)</f>
        <v>8</v>
      </c>
      <c r="J487" s="132"/>
      <c r="K487" s="133" t="s">
        <v>1971</v>
      </c>
      <c r="L487" s="133">
        <v>28</v>
      </c>
      <c r="M487" s="135"/>
      <c r="N487" s="236"/>
      <c r="O487" s="236"/>
      <c r="P487" s="237"/>
      <c r="Q487" s="238">
        <f t="shared" si="143"/>
        <v>-954.5454545454545</v>
      </c>
      <c r="R487" s="144">
        <f t="shared" si="144"/>
        <v>16.318285714285715</v>
      </c>
      <c r="S487" s="248"/>
      <c r="T487" s="305"/>
      <c r="U487" s="194">
        <f t="shared" si="140"/>
        <v>0</v>
      </c>
      <c r="W487" s="239"/>
      <c r="X487" s="136">
        <f t="shared" si="145"/>
        <v>14622</v>
      </c>
      <c r="Y487" s="240">
        <f t="shared" si="146"/>
        <v>-954.5454545454545</v>
      </c>
      <c r="Z487" s="142" t="str">
        <f t="shared" si="147"/>
        <v/>
      </c>
      <c r="AA487" s="137">
        <f t="shared" si="148"/>
        <v>16.318285714285715</v>
      </c>
      <c r="AB487" s="145"/>
      <c r="AC487" s="189">
        <f t="shared" si="155"/>
        <v>0</v>
      </c>
      <c r="AD487" s="187">
        <f t="shared" si="156"/>
        <v>0</v>
      </c>
      <c r="AE487" s="129">
        <f t="shared" si="149"/>
        <v>0</v>
      </c>
      <c r="AF487" s="130">
        <f t="shared" si="150"/>
        <v>0</v>
      </c>
      <c r="AG487" s="131" t="str">
        <f t="shared" si="151"/>
        <v/>
      </c>
      <c r="AH487" s="138">
        <f t="shared" si="152"/>
        <v>0</v>
      </c>
      <c r="AI487" s="139" t="str">
        <f t="shared" si="153"/>
        <v/>
      </c>
      <c r="AJ487" s="139" t="str">
        <f t="shared" si="154"/>
        <v/>
      </c>
      <c r="AL487" s="197">
        <v>2454018129792</v>
      </c>
      <c r="AM487" s="197">
        <v>4548515027427</v>
      </c>
      <c r="AN487" s="197" t="s">
        <v>1507</v>
      </c>
      <c r="AO487" s="241" t="s">
        <v>1505</v>
      </c>
      <c r="AP487" s="242" t="s">
        <v>813</v>
      </c>
      <c r="AQ487" s="242" t="s">
        <v>83</v>
      </c>
      <c r="AR487" s="242"/>
      <c r="AS487" s="243">
        <f>VLOOKUP(B:B,[1]YOKOHAMA!$B:$K,8,0)</f>
        <v>14622</v>
      </c>
      <c r="AT487" s="243">
        <v>1050</v>
      </c>
      <c r="AU487" s="211" t="s">
        <v>6997</v>
      </c>
      <c r="AV487" s="197"/>
      <c r="AW487" s="134" t="str">
        <f>IFERROR(VLOOKUP(AV:AV,Q商品!B:E,4,0),"")</f>
        <v/>
      </c>
      <c r="AX487" s="134" t="str">
        <f>IFERROR(VLOOKUP(B:B,在庫!B:M,12,0),"")</f>
        <v>2022年製</v>
      </c>
      <c r="AY487" s="246">
        <f>VLOOKUP(B:B,在庫!B:K,10,0)</f>
        <v>1</v>
      </c>
      <c r="AZ487" s="244"/>
      <c r="BA487" s="244"/>
      <c r="BC487" s="11" t="e">
        <v>#N/A</v>
      </c>
    </row>
    <row r="488" spans="1:55" s="11" customFormat="1" ht="19.5" customHeight="1">
      <c r="A488" s="247">
        <f t="shared" si="141"/>
        <v>1</v>
      </c>
      <c r="B488" s="332">
        <f t="shared" si="142"/>
        <v>1956016129879</v>
      </c>
      <c r="C488" s="235">
        <f>VLOOKUP(B:B,[1]YOKOHAMA!$B:$K,9,0)</f>
        <v>20</v>
      </c>
      <c r="D488" s="11" t="s">
        <v>5345</v>
      </c>
      <c r="E488" s="11" t="s">
        <v>7411</v>
      </c>
      <c r="F488" s="245" t="s">
        <v>7004</v>
      </c>
      <c r="G488" s="134"/>
      <c r="H488" s="132"/>
      <c r="I488" s="235">
        <f>VLOOKUP(B:B,[1]YOKOHAMA!$B:$K,10,0)</f>
        <v>27</v>
      </c>
      <c r="J488" s="132"/>
      <c r="K488" s="133" t="s">
        <v>1971</v>
      </c>
      <c r="L488" s="133">
        <v>29</v>
      </c>
      <c r="M488" s="135"/>
      <c r="N488" s="236"/>
      <c r="O488" s="236"/>
      <c r="P488" s="237"/>
      <c r="Q488" s="238">
        <f t="shared" si="143"/>
        <v>-477.27272727272725</v>
      </c>
      <c r="R488" s="144">
        <f t="shared" si="144"/>
        <v>19.094476190476193</v>
      </c>
      <c r="S488" s="248">
        <v>1074475755</v>
      </c>
      <c r="T488" s="306" t="s">
        <v>8302</v>
      </c>
      <c r="U488" s="194">
        <f t="shared" si="140"/>
        <v>0</v>
      </c>
      <c r="W488" s="239"/>
      <c r="X488" s="136">
        <f t="shared" si="145"/>
        <v>8636</v>
      </c>
      <c r="Y488" s="240">
        <f t="shared" si="146"/>
        <v>-477.27272727272725</v>
      </c>
      <c r="Z488" s="142" t="str">
        <f t="shared" si="147"/>
        <v/>
      </c>
      <c r="AA488" s="137">
        <f t="shared" si="148"/>
        <v>19.094476190476193</v>
      </c>
      <c r="AB488" s="145"/>
      <c r="AC488" s="189">
        <f t="shared" si="155"/>
        <v>0</v>
      </c>
      <c r="AD488" s="187">
        <f t="shared" si="156"/>
        <v>0</v>
      </c>
      <c r="AE488" s="129">
        <f t="shared" si="149"/>
        <v>0</v>
      </c>
      <c r="AF488" s="130">
        <f t="shared" si="150"/>
        <v>0</v>
      </c>
      <c r="AG488" s="131" t="str">
        <f t="shared" si="151"/>
        <v/>
      </c>
      <c r="AH488" s="138">
        <f t="shared" si="152"/>
        <v>0</v>
      </c>
      <c r="AI488" s="139" t="str">
        <f t="shared" si="153"/>
        <v/>
      </c>
      <c r="AJ488" s="139" t="str">
        <f t="shared" si="154"/>
        <v/>
      </c>
      <c r="AL488" s="197">
        <v>1956016129879</v>
      </c>
      <c r="AM488" s="197"/>
      <c r="AN488" s="197" t="s">
        <v>7357</v>
      </c>
      <c r="AO488" s="241" t="s">
        <v>24</v>
      </c>
      <c r="AP488" s="242" t="s">
        <v>1508</v>
      </c>
      <c r="AQ488" s="242" t="s">
        <v>46</v>
      </c>
      <c r="AR488" s="242"/>
      <c r="AS488" s="243">
        <f>VLOOKUP(B:B,[1]YOKOHAMA!$B:$K,8,0)</f>
        <v>8636</v>
      </c>
      <c r="AT488" s="243">
        <v>525</v>
      </c>
      <c r="AU488" s="211" t="s">
        <v>6997</v>
      </c>
      <c r="AV488" s="197" t="s">
        <v>7525</v>
      </c>
      <c r="AW488" s="134" t="str">
        <f>IFERROR(VLOOKUP(AV:AV,Q商品!B:E,4,0),"")</f>
        <v>2023年製 ADVAN dB V552 195/60R16 89V サマータイヤ 翌営業日発送</v>
      </c>
      <c r="AX488" s="134" t="str">
        <f>IFERROR(VLOOKUP(B:B,在庫!B:M,12,0),"")</f>
        <v>2023年製</v>
      </c>
      <c r="AY488" s="246">
        <f>VLOOKUP(B:B,在庫!B:K,10,0)</f>
        <v>1</v>
      </c>
      <c r="AZ488" s="244">
        <f>VLOOKUP(AL:AL,[1]YOKOHAMA!$B:$AH,32,0)</f>
        <v>621003911</v>
      </c>
      <c r="BA488" s="244">
        <f>VLOOKUP(AL:AL,[1]YOKOHAMA!$B:$AH,33,0)</f>
        <v>621001719</v>
      </c>
      <c r="BC488" s="11" t="s">
        <v>150</v>
      </c>
    </row>
    <row r="489" spans="1:55" s="11" customFormat="1" ht="19.5" customHeight="1">
      <c r="A489" s="247">
        <f t="shared" si="141"/>
        <v>1</v>
      </c>
      <c r="B489" s="332">
        <f t="shared" si="142"/>
        <v>2055017129891</v>
      </c>
      <c r="C489" s="235">
        <f>VLOOKUP(B:B,[1]YOKOHAMA!$B:$K,9,0)</f>
        <v>24</v>
      </c>
      <c r="D489" s="11" t="s">
        <v>5345</v>
      </c>
      <c r="E489" s="11" t="s">
        <v>8518</v>
      </c>
      <c r="F489" s="322" t="s">
        <v>8519</v>
      </c>
      <c r="G489" s="134"/>
      <c r="H489" s="132"/>
      <c r="I489" s="235">
        <f>VLOOKUP(B:B,[1]YOKOHAMA!$B:$K,10,0)</f>
        <v>16</v>
      </c>
      <c r="J489" s="132">
        <v>1429</v>
      </c>
      <c r="K489" s="133" t="s">
        <v>1971</v>
      </c>
      <c r="L489" s="133">
        <v>30</v>
      </c>
      <c r="M489" s="135"/>
      <c r="N489" s="236"/>
      <c r="O489" s="236"/>
      <c r="P489" s="237"/>
      <c r="Q489" s="238">
        <f t="shared" si="143"/>
        <v>-477.27272727272725</v>
      </c>
      <c r="R489" s="144">
        <f t="shared" si="144"/>
        <v>20.707809523809527</v>
      </c>
      <c r="S489" s="248" t="s">
        <v>8525</v>
      </c>
      <c r="T489" s="306" t="s">
        <v>8528</v>
      </c>
      <c r="U489" s="194">
        <f t="shared" si="140"/>
        <v>100000</v>
      </c>
      <c r="W489" s="239">
        <v>100000</v>
      </c>
      <c r="X489" s="136">
        <f t="shared" si="145"/>
        <v>9406</v>
      </c>
      <c r="Y489" s="240">
        <f t="shared" si="146"/>
        <v>90431.818181818177</v>
      </c>
      <c r="Z489" s="142" t="str">
        <f t="shared" si="147"/>
        <v/>
      </c>
      <c r="AA489" s="137">
        <f t="shared" si="148"/>
        <v>0.89598793666750443</v>
      </c>
      <c r="AB489" s="145" t="s">
        <v>8531</v>
      </c>
      <c r="AC489" s="189">
        <f t="shared" si="155"/>
        <v>98039</v>
      </c>
      <c r="AD489" s="187">
        <f t="shared" si="156"/>
        <v>107735</v>
      </c>
      <c r="AE489" s="129">
        <f t="shared" si="149"/>
        <v>9696.15</v>
      </c>
      <c r="AF489" s="130">
        <f t="shared" si="150"/>
        <v>1961.1499999999996</v>
      </c>
      <c r="AG489" s="131">
        <f t="shared" si="151"/>
        <v>1.8203462198914E-2</v>
      </c>
      <c r="AH489" s="138">
        <f t="shared" si="152"/>
        <v>7735</v>
      </c>
      <c r="AI489" s="139">
        <f t="shared" si="153"/>
        <v>7.1796537801085997E-2</v>
      </c>
      <c r="AJ489" s="139">
        <f t="shared" si="154"/>
        <v>0.87778447446859043</v>
      </c>
      <c r="AL489" s="197">
        <v>2055017129891</v>
      </c>
      <c r="AM489" s="197"/>
      <c r="AN489" s="197" t="s">
        <v>7360</v>
      </c>
      <c r="AO489" s="241" t="s">
        <v>24</v>
      </c>
      <c r="AP489" s="242" t="s">
        <v>1511</v>
      </c>
      <c r="AQ489" s="242" t="s">
        <v>64</v>
      </c>
      <c r="AR489" s="242"/>
      <c r="AS489" s="243">
        <f>VLOOKUP(B:B,[1]YOKOHAMA!$B:$K,8,0)</f>
        <v>9406</v>
      </c>
      <c r="AT489" s="243">
        <v>525</v>
      </c>
      <c r="AU489" s="211" t="s">
        <v>6997</v>
      </c>
      <c r="AV489" s="197" t="s">
        <v>8522</v>
      </c>
      <c r="AW489" s="134" t="str">
        <f>IFERROR(VLOOKUP(AV:AV,Q商品!B:E,4,0),"")</f>
        <v/>
      </c>
      <c r="AX489" s="134" t="str">
        <f>IFERROR(VLOOKUP(B:B,在庫!B:M,12,0),"")</f>
        <v>2023年製</v>
      </c>
      <c r="AY489" s="246">
        <f>VLOOKUP(B:B,在庫!B:K,10,0)</f>
        <v>1</v>
      </c>
      <c r="AZ489" s="244"/>
      <c r="BA489" s="244"/>
      <c r="BC489" s="11" t="e">
        <v>#N/A</v>
      </c>
    </row>
    <row r="490" spans="1:55" s="11" customFormat="1" ht="19.5" customHeight="1">
      <c r="A490" s="247">
        <f t="shared" si="141"/>
        <v>1</v>
      </c>
      <c r="B490" s="332">
        <f t="shared" si="142"/>
        <v>2255018129870</v>
      </c>
      <c r="C490" s="235">
        <f>VLOOKUP(B:B,[1]YOKOHAMA!$B:$K,9,0)</f>
        <v>2</v>
      </c>
      <c r="D490" s="11" t="s">
        <v>5345</v>
      </c>
      <c r="E490" s="11" t="s">
        <v>1753</v>
      </c>
      <c r="F490" s="322" t="s">
        <v>8520</v>
      </c>
      <c r="G490" s="134"/>
      <c r="H490" s="132"/>
      <c r="I490" s="235">
        <f>VLOOKUP(B:B,[1]YOKOHAMA!$B:$K,10,0)</f>
        <v>38</v>
      </c>
      <c r="J490" s="132"/>
      <c r="K490" s="133" t="s">
        <v>1971</v>
      </c>
      <c r="L490" s="133">
        <v>31</v>
      </c>
      <c r="M490" s="135"/>
      <c r="N490" s="236"/>
      <c r="O490" s="236"/>
      <c r="P490" s="237"/>
      <c r="Q490" s="238">
        <f t="shared" si="143"/>
        <v>-954.5454545454545</v>
      </c>
      <c r="R490" s="144">
        <f t="shared" si="144"/>
        <v>15.015047619047619</v>
      </c>
      <c r="S490" s="248" t="s">
        <v>8526</v>
      </c>
      <c r="T490" s="306" t="s">
        <v>8529</v>
      </c>
      <c r="U490" s="194">
        <f t="shared" si="140"/>
        <v>100000</v>
      </c>
      <c r="W490" s="239">
        <v>100000</v>
      </c>
      <c r="X490" s="136">
        <f t="shared" si="145"/>
        <v>13378</v>
      </c>
      <c r="Y490" s="240">
        <f t="shared" si="146"/>
        <v>89954.545454545441</v>
      </c>
      <c r="Z490" s="142" t="str">
        <f t="shared" si="147"/>
        <v/>
      </c>
      <c r="AA490" s="137">
        <f t="shared" si="148"/>
        <v>0.85128044466902475</v>
      </c>
      <c r="AB490" s="145" t="s">
        <v>8531</v>
      </c>
      <c r="AC490" s="189">
        <f t="shared" ref="AC490:AC511" si="157">ROUNDDOWN(U490/1.02,0)</f>
        <v>98039</v>
      </c>
      <c r="AD490" s="187">
        <f t="shared" ref="AD490:AD511" si="158">ROUNDDOWN(AC490/0.91,0)</f>
        <v>107735</v>
      </c>
      <c r="AE490" s="129">
        <f t="shared" si="149"/>
        <v>9696.15</v>
      </c>
      <c r="AF490" s="130">
        <f t="shared" si="150"/>
        <v>1961.1499999999996</v>
      </c>
      <c r="AG490" s="131">
        <f t="shared" si="151"/>
        <v>1.8203462198914E-2</v>
      </c>
      <c r="AH490" s="138">
        <f t="shared" si="152"/>
        <v>7735</v>
      </c>
      <c r="AI490" s="139">
        <f t="shared" si="153"/>
        <v>7.1796537801085997E-2</v>
      </c>
      <c r="AJ490" s="139">
        <f t="shared" si="154"/>
        <v>0.83307698247011075</v>
      </c>
      <c r="AL490" s="197">
        <v>2255018129870</v>
      </c>
      <c r="AM490" s="197"/>
      <c r="AN490" s="197" t="s">
        <v>7366</v>
      </c>
      <c r="AO490" s="241" t="s">
        <v>24</v>
      </c>
      <c r="AP490" s="242" t="s">
        <v>971</v>
      </c>
      <c r="AQ490" s="242" t="s">
        <v>80</v>
      </c>
      <c r="AR490" s="242"/>
      <c r="AS490" s="243">
        <f>VLOOKUP(B:B,[1]YOKOHAMA!$B:$K,8,0)</f>
        <v>13378</v>
      </c>
      <c r="AT490" s="243">
        <v>1050</v>
      </c>
      <c r="AU490" s="211" t="s">
        <v>6997</v>
      </c>
      <c r="AV490" s="197" t="s">
        <v>8523</v>
      </c>
      <c r="AW490" s="134" t="str">
        <f>IFERROR(VLOOKUP(AV:AV,Q商品!B:E,4,0),"")</f>
        <v/>
      </c>
      <c r="AX490" s="134" t="str">
        <f>IFERROR(VLOOKUP(B:B,在庫!B:M,12,0),"")</f>
        <v>2023年製</v>
      </c>
      <c r="AY490" s="246">
        <f>VLOOKUP(B:B,在庫!B:K,10,0)</f>
        <v>1</v>
      </c>
      <c r="AZ490" s="244">
        <f>VLOOKUP(AL:AL,[1]YOKOHAMA!$B:$AH,32,0)</f>
        <v>621003906</v>
      </c>
      <c r="BA490" s="244">
        <f>VLOOKUP(AL:AL,[1]YOKOHAMA!$B:$AH,33,0)</f>
        <v>621001715</v>
      </c>
      <c r="BC490" s="11" t="e">
        <v>#N/A</v>
      </c>
    </row>
    <row r="491" spans="1:55" s="11" customFormat="1" ht="19.5" customHeight="1">
      <c r="A491" s="247">
        <f t="shared" si="141"/>
        <v>1</v>
      </c>
      <c r="B491" s="332">
        <f t="shared" si="142"/>
        <v>2355519129895</v>
      </c>
      <c r="C491" s="235">
        <f>VLOOKUP(B:B,[1]YOKOHAMA!$B:$K,9,0)</f>
        <v>12</v>
      </c>
      <c r="D491" s="11" t="s">
        <v>5345</v>
      </c>
      <c r="E491" s="11" t="s">
        <v>1758</v>
      </c>
      <c r="F491" s="245" t="s">
        <v>8521</v>
      </c>
      <c r="G491" s="134"/>
      <c r="H491" s="132"/>
      <c r="I491" s="235">
        <f>VLOOKUP(B:B,[1]YOKOHAMA!$B:$K,10,0)</f>
        <v>28</v>
      </c>
      <c r="J491" s="132"/>
      <c r="K491" s="133" t="s">
        <v>1971</v>
      </c>
      <c r="L491" s="133">
        <v>32</v>
      </c>
      <c r="M491" s="135"/>
      <c r="N491" s="236"/>
      <c r="O491" s="236"/>
      <c r="P491" s="237"/>
      <c r="Q491" s="238">
        <f t="shared" si="143"/>
        <v>-954.5454545454545</v>
      </c>
      <c r="R491" s="144">
        <f t="shared" si="144"/>
        <v>16.122380952380954</v>
      </c>
      <c r="S491" s="248" t="s">
        <v>8527</v>
      </c>
      <c r="T491" s="306" t="s">
        <v>8530</v>
      </c>
      <c r="U491" s="194">
        <f t="shared" si="140"/>
        <v>100000</v>
      </c>
      <c r="W491" s="239">
        <v>100000</v>
      </c>
      <c r="X491" s="136">
        <f t="shared" si="145"/>
        <v>14435</v>
      </c>
      <c r="Y491" s="240">
        <f t="shared" si="146"/>
        <v>89954.545454545441</v>
      </c>
      <c r="Z491" s="142" t="str">
        <f t="shared" si="147"/>
        <v/>
      </c>
      <c r="AA491" s="137">
        <f t="shared" si="148"/>
        <v>0.83953006568974231</v>
      </c>
      <c r="AB491" s="145" t="s">
        <v>8531</v>
      </c>
      <c r="AC491" s="189">
        <f t="shared" si="157"/>
        <v>98039</v>
      </c>
      <c r="AD491" s="187">
        <f t="shared" si="158"/>
        <v>107735</v>
      </c>
      <c r="AE491" s="129">
        <f t="shared" si="149"/>
        <v>9696.15</v>
      </c>
      <c r="AF491" s="130">
        <f t="shared" si="150"/>
        <v>1961.1499999999996</v>
      </c>
      <c r="AG491" s="131">
        <f t="shared" si="151"/>
        <v>1.8203462198914E-2</v>
      </c>
      <c r="AH491" s="138">
        <f t="shared" si="152"/>
        <v>7735</v>
      </c>
      <c r="AI491" s="139">
        <f t="shared" si="153"/>
        <v>7.1796537801085997E-2</v>
      </c>
      <c r="AJ491" s="139">
        <f t="shared" si="154"/>
        <v>0.82132660349082831</v>
      </c>
      <c r="AL491" s="197">
        <v>2355519129895</v>
      </c>
      <c r="AM491" s="197"/>
      <c r="AN491" s="197" t="s">
        <v>7370</v>
      </c>
      <c r="AO491" s="241" t="s">
        <v>24</v>
      </c>
      <c r="AP491" s="242" t="s">
        <v>1155</v>
      </c>
      <c r="AQ491" s="242" t="s">
        <v>91</v>
      </c>
      <c r="AR491" s="242"/>
      <c r="AS491" s="243">
        <f>VLOOKUP(B:B,[1]YOKOHAMA!$B:$K,8,0)</f>
        <v>14435</v>
      </c>
      <c r="AT491" s="243">
        <v>1050</v>
      </c>
      <c r="AU491" s="211" t="s">
        <v>6997</v>
      </c>
      <c r="AV491" s="197" t="s">
        <v>8524</v>
      </c>
      <c r="AW491" s="134" t="str">
        <f>IFERROR(VLOOKUP(AV:AV,Q商品!B:E,4,0),"")</f>
        <v/>
      </c>
      <c r="AX491" s="134" t="str">
        <f>IFERROR(VLOOKUP(B:B,在庫!B:M,12,0),"")</f>
        <v>2023年製</v>
      </c>
      <c r="AY491" s="246">
        <f>VLOOKUP(B:B,在庫!B:K,10,0)</f>
        <v>1</v>
      </c>
      <c r="AZ491" s="244">
        <f>VLOOKUP(AL:AL,[1]YOKOHAMA!$B:$AH,32,0)</f>
        <v>611562020</v>
      </c>
      <c r="BA491" s="244">
        <f>VLOOKUP(AL:AL,[1]YOKOHAMA!$B:$AH,33,0)</f>
        <v>611562024</v>
      </c>
      <c r="BC491" s="11" t="e">
        <v>#N/A</v>
      </c>
    </row>
    <row r="492" spans="1:55" s="11" customFormat="1" ht="19.5" customHeight="1">
      <c r="A492" s="247">
        <f t="shared" si="141"/>
        <v>1</v>
      </c>
      <c r="B492" s="332">
        <f t="shared" si="142"/>
        <v>2454019129876</v>
      </c>
      <c r="C492" s="235">
        <f>VLOOKUP(B:B,[1]YOKOHAMA!$B:$K,9,0)</f>
        <v>0</v>
      </c>
      <c r="D492" s="11" t="s">
        <v>5345</v>
      </c>
      <c r="E492" s="11" t="s">
        <v>7412</v>
      </c>
      <c r="F492" s="322" t="s">
        <v>7413</v>
      </c>
      <c r="G492" s="134"/>
      <c r="H492" s="132"/>
      <c r="I492" s="235">
        <f>VLOOKUP(B:B,[1]YOKOHAMA!$B:$K,10,0)</f>
        <v>36</v>
      </c>
      <c r="J492" s="132" t="s">
        <v>12</v>
      </c>
      <c r="K492" s="133" t="s">
        <v>1971</v>
      </c>
      <c r="L492" s="133">
        <v>33</v>
      </c>
      <c r="M492" s="135" t="s">
        <v>2014</v>
      </c>
      <c r="N492" s="236" t="s">
        <v>6169</v>
      </c>
      <c r="O492" s="236" t="s">
        <v>2015</v>
      </c>
      <c r="P492" s="237">
        <v>31350</v>
      </c>
      <c r="Q492" s="238">
        <f t="shared" si="143"/>
        <v>27545.454545454544</v>
      </c>
      <c r="R492" s="144">
        <f t="shared" si="144"/>
        <v>0.38022442244224419</v>
      </c>
      <c r="S492" s="248">
        <v>1074475754</v>
      </c>
      <c r="T492" s="306" t="s">
        <v>8303</v>
      </c>
      <c r="U492" s="194">
        <f t="shared" si="140"/>
        <v>31350</v>
      </c>
      <c r="W492" s="239">
        <v>31350</v>
      </c>
      <c r="X492" s="136">
        <f t="shared" si="145"/>
        <v>17072</v>
      </c>
      <c r="Y492" s="240">
        <f t="shared" si="146"/>
        <v>27545.454545454544</v>
      </c>
      <c r="Z492" s="142">
        <f t="shared" si="147"/>
        <v>7.7320574162679456E-2</v>
      </c>
      <c r="AA492" s="137">
        <f t="shared" si="148"/>
        <v>0.38022442244224419</v>
      </c>
      <c r="AB492" s="145"/>
      <c r="AC492" s="189">
        <f t="shared" si="157"/>
        <v>30735</v>
      </c>
      <c r="AD492" s="187">
        <f t="shared" si="158"/>
        <v>33774</v>
      </c>
      <c r="AE492" s="129">
        <f t="shared" si="149"/>
        <v>3039.66</v>
      </c>
      <c r="AF492" s="130">
        <f t="shared" si="150"/>
        <v>615.65999999999985</v>
      </c>
      <c r="AG492" s="131">
        <f t="shared" si="151"/>
        <v>1.8228815064842776E-2</v>
      </c>
      <c r="AH492" s="138">
        <f t="shared" si="152"/>
        <v>2424</v>
      </c>
      <c r="AI492" s="139">
        <f t="shared" si="153"/>
        <v>7.1771184935157217E-2</v>
      </c>
      <c r="AJ492" s="139">
        <f t="shared" si="154"/>
        <v>0.36199560737740144</v>
      </c>
      <c r="AL492" s="197">
        <v>2454019129876</v>
      </c>
      <c r="AM492" s="197"/>
      <c r="AN492" s="197"/>
      <c r="AO492" s="241" t="s">
        <v>24</v>
      </c>
      <c r="AP492" s="242" t="s">
        <v>696</v>
      </c>
      <c r="AQ492" s="242" t="s">
        <v>106</v>
      </c>
      <c r="AR492" s="242"/>
      <c r="AS492" s="243">
        <f>VLOOKUP(B:B,[1]YOKOHAMA!$B:$K,8,0)</f>
        <v>17072</v>
      </c>
      <c r="AT492" s="243">
        <v>1050</v>
      </c>
      <c r="AU492" s="211" t="s">
        <v>6997</v>
      </c>
      <c r="AV492" s="197" t="s">
        <v>7526</v>
      </c>
      <c r="AW492" s="134" t="str">
        <f>IFERROR(VLOOKUP(AV:AV,Q商品!B:E,4,0),"")</f>
        <v>2023年製 ADVAN dB V552 245/40R19 98Y XL YOKOHAMA サマータイヤ 翌営業日発送</v>
      </c>
      <c r="AX492" s="134" t="str">
        <f>IFERROR(VLOOKUP(B:B,在庫!B:M,12,0),"")</f>
        <v>2023年製</v>
      </c>
      <c r="AY492" s="246">
        <f>VLOOKUP(B:B,在庫!B:K,10,0)</f>
        <v>1</v>
      </c>
      <c r="AZ492" s="244">
        <f>VLOOKUP(AL:AL,[1]YOKOHAMA!$B:$AH,32,0)</f>
        <v>621003912</v>
      </c>
      <c r="BA492" s="244">
        <f>VLOOKUP(AL:AL,[1]YOKOHAMA!$B:$AH,33,0)</f>
        <v>621003914</v>
      </c>
      <c r="BC492" s="11" t="s">
        <v>2055</v>
      </c>
    </row>
    <row r="493" spans="1:55" s="11" customFormat="1" ht="19.5" customHeight="1">
      <c r="A493" s="247">
        <f t="shared" si="141"/>
        <v>1</v>
      </c>
      <c r="B493" s="332">
        <f t="shared" si="142"/>
        <v>2155017129966</v>
      </c>
      <c r="C493" s="235">
        <f>VLOOKUP(B:B,[1]YOKOHAMA!$B:$K,9,0)</f>
        <v>0</v>
      </c>
      <c r="D493" s="11" t="s">
        <v>5345</v>
      </c>
      <c r="E493" s="11" t="s">
        <v>1796</v>
      </c>
      <c r="F493" s="245"/>
      <c r="G493" s="134"/>
      <c r="H493" s="132"/>
      <c r="I493" s="235">
        <f>VLOOKUP(B:B,[1]YOKOHAMA!$B:$K,10,0)</f>
        <v>3</v>
      </c>
      <c r="J493" s="132"/>
      <c r="K493" s="133" t="s">
        <v>7422</v>
      </c>
      <c r="L493" s="133">
        <v>5</v>
      </c>
      <c r="M493" s="135"/>
      <c r="N493" s="236"/>
      <c r="O493" s="236"/>
      <c r="P493" s="237"/>
      <c r="Q493" s="238">
        <f t="shared" si="143"/>
        <v>-954.5454545454545</v>
      </c>
      <c r="R493" s="144">
        <f t="shared" si="144"/>
        <v>12.609714285714286</v>
      </c>
      <c r="S493" s="248"/>
      <c r="T493" s="305"/>
      <c r="U493" s="194">
        <f t="shared" si="140"/>
        <v>0</v>
      </c>
      <c r="W493" s="239"/>
      <c r="X493" s="136">
        <f t="shared" si="145"/>
        <v>11082</v>
      </c>
      <c r="Y493" s="240">
        <f t="shared" si="146"/>
        <v>-954.5454545454545</v>
      </c>
      <c r="Z493" s="142" t="str">
        <f t="shared" si="147"/>
        <v/>
      </c>
      <c r="AA493" s="137">
        <f t="shared" si="148"/>
        <v>12.609714285714286</v>
      </c>
      <c r="AB493" s="145"/>
      <c r="AC493" s="189">
        <f t="shared" si="157"/>
        <v>0</v>
      </c>
      <c r="AD493" s="187">
        <f t="shared" si="158"/>
        <v>0</v>
      </c>
      <c r="AE493" s="129">
        <f t="shared" si="149"/>
        <v>0</v>
      </c>
      <c r="AF493" s="130">
        <f t="shared" si="150"/>
        <v>0</v>
      </c>
      <c r="AG493" s="131" t="str">
        <f t="shared" si="151"/>
        <v/>
      </c>
      <c r="AH493" s="138">
        <f t="shared" si="152"/>
        <v>0</v>
      </c>
      <c r="AI493" s="139" t="str">
        <f t="shared" si="153"/>
        <v/>
      </c>
      <c r="AJ493" s="139" t="str">
        <f t="shared" si="154"/>
        <v/>
      </c>
      <c r="AL493" s="197">
        <v>2155017129966</v>
      </c>
      <c r="AM493" s="197">
        <v>4968814963439</v>
      </c>
      <c r="AN493" s="197" t="s">
        <v>1524</v>
      </c>
      <c r="AO493" s="241" t="s">
        <v>1522</v>
      </c>
      <c r="AP493" s="242" t="s">
        <v>1525</v>
      </c>
      <c r="AQ493" s="242" t="s">
        <v>39</v>
      </c>
      <c r="AR493" s="242"/>
      <c r="AS493" s="243">
        <v>11082</v>
      </c>
      <c r="AT493" s="243">
        <v>1050</v>
      </c>
      <c r="AU493" s="211" t="s">
        <v>6997</v>
      </c>
      <c r="AV493" s="197" t="s">
        <v>7381</v>
      </c>
      <c r="AW493" s="134" t="str">
        <f>IFERROR(VLOOKUP(AV:AV,Q商品!B:E,4,0),"")</f>
        <v/>
      </c>
      <c r="AX493" s="134" t="str">
        <f>IFERROR(VLOOKUP(B:B,在庫!B:M,12,0),"")</f>
        <v/>
      </c>
      <c r="AY493" s="246" t="e">
        <f>VLOOKUP(B:B,在庫!B:K,10,0)</f>
        <v>#N/A</v>
      </c>
      <c r="AZ493" s="244">
        <v>606919451</v>
      </c>
      <c r="BA493" s="244">
        <v>606919482</v>
      </c>
      <c r="BC493" s="11" t="e">
        <v>#N/A</v>
      </c>
    </row>
    <row r="494" spans="1:55" s="11" customFormat="1" ht="19.5" customHeight="1">
      <c r="A494" s="247">
        <f t="shared" si="141"/>
        <v>1</v>
      </c>
      <c r="B494" s="332">
        <f t="shared" si="142"/>
        <v>2254518129960</v>
      </c>
      <c r="C494" s="235">
        <f>VLOOKUP(B:B,[1]YOKOHAMA!$B:$K,9,0)</f>
        <v>0</v>
      </c>
      <c r="D494" s="11" t="s">
        <v>5345</v>
      </c>
      <c r="E494" s="11" t="s">
        <v>6042</v>
      </c>
      <c r="F494" s="245"/>
      <c r="G494" s="134"/>
      <c r="H494" s="132"/>
      <c r="I494" s="235">
        <f>VLOOKUP(B:B,[1]YOKOHAMA!$B:$K,10,0)</f>
        <v>1</v>
      </c>
      <c r="J494" s="132"/>
      <c r="K494" s="133" t="s">
        <v>7422</v>
      </c>
      <c r="L494" s="133">
        <v>10</v>
      </c>
      <c r="M494" s="135"/>
      <c r="N494" s="236"/>
      <c r="O494" s="236"/>
      <c r="P494" s="237"/>
      <c r="Q494" s="238">
        <f t="shared" si="143"/>
        <v>-954.5454545454545</v>
      </c>
      <c r="R494" s="144">
        <f t="shared" si="144"/>
        <v>14.410571428571428</v>
      </c>
      <c r="S494" s="248"/>
      <c r="T494" s="305"/>
      <c r="U494" s="194">
        <f t="shared" si="140"/>
        <v>0</v>
      </c>
      <c r="W494" s="239"/>
      <c r="X494" s="136">
        <f t="shared" si="145"/>
        <v>12801</v>
      </c>
      <c r="Y494" s="240">
        <f t="shared" si="146"/>
        <v>-954.5454545454545</v>
      </c>
      <c r="Z494" s="142" t="str">
        <f t="shared" si="147"/>
        <v/>
      </c>
      <c r="AA494" s="137">
        <f t="shared" si="148"/>
        <v>14.410571428571428</v>
      </c>
      <c r="AB494" s="145"/>
      <c r="AC494" s="189">
        <f t="shared" si="157"/>
        <v>0</v>
      </c>
      <c r="AD494" s="187">
        <f t="shared" si="158"/>
        <v>0</v>
      </c>
      <c r="AE494" s="129">
        <f t="shared" si="149"/>
        <v>0</v>
      </c>
      <c r="AF494" s="130">
        <f t="shared" si="150"/>
        <v>0</v>
      </c>
      <c r="AG494" s="131" t="str">
        <f t="shared" si="151"/>
        <v/>
      </c>
      <c r="AH494" s="138">
        <f t="shared" si="152"/>
        <v>0</v>
      </c>
      <c r="AI494" s="139" t="str">
        <f t="shared" si="153"/>
        <v/>
      </c>
      <c r="AJ494" s="139" t="str">
        <f t="shared" si="154"/>
        <v/>
      </c>
      <c r="AL494" s="197">
        <v>2254518129960</v>
      </c>
      <c r="AM494" s="197">
        <v>4968814963200</v>
      </c>
      <c r="AN494" s="197" t="s">
        <v>1530</v>
      </c>
      <c r="AO494" s="241" t="s">
        <v>1522</v>
      </c>
      <c r="AP494" s="242" t="s">
        <v>3878</v>
      </c>
      <c r="AQ494" s="242" t="s">
        <v>40</v>
      </c>
      <c r="AR494" s="242"/>
      <c r="AS494" s="243">
        <v>12801</v>
      </c>
      <c r="AT494" s="243">
        <v>1050</v>
      </c>
      <c r="AU494" s="211" t="s">
        <v>6997</v>
      </c>
      <c r="AV494" s="197" t="s">
        <v>7382</v>
      </c>
      <c r="AW494" s="134" t="str">
        <f>IFERROR(VLOOKUP(AV:AV,Q商品!B:E,4,0),"")</f>
        <v/>
      </c>
      <c r="AX494" s="134" t="str">
        <f>IFERROR(VLOOKUP(B:B,在庫!B:M,12,0),"")</f>
        <v>2023年製</v>
      </c>
      <c r="AY494" s="246">
        <f>VLOOKUP(B:B,在庫!B:K,10,0)</f>
        <v>1</v>
      </c>
      <c r="AZ494" s="244">
        <v>606919454</v>
      </c>
      <c r="BA494" s="244">
        <v>606919485</v>
      </c>
      <c r="BC494" s="11" t="e">
        <v>#N/A</v>
      </c>
    </row>
    <row r="495" spans="1:55" s="11" customFormat="1" ht="19.5" customHeight="1">
      <c r="A495" s="247">
        <f t="shared" si="141"/>
        <v>2</v>
      </c>
      <c r="B495" s="332">
        <f t="shared" si="142"/>
        <v>2354518129967</v>
      </c>
      <c r="C495" s="235">
        <f>VLOOKUP(B:B,[1]YOKOHAMA!$B:$K,9,0)</f>
        <v>0</v>
      </c>
      <c r="D495" s="11" t="s">
        <v>5345</v>
      </c>
      <c r="E495" s="11" t="s">
        <v>6051</v>
      </c>
      <c r="F495" s="245"/>
      <c r="G495" s="134"/>
      <c r="H495" s="132"/>
      <c r="I495" s="235">
        <f>VLOOKUP(B:B,[1]YOKOHAMA!$B:$K,10,0)</f>
        <v>2</v>
      </c>
      <c r="J495" s="132"/>
      <c r="K495" s="133" t="s">
        <v>7422</v>
      </c>
      <c r="L495" s="133">
        <v>11</v>
      </c>
      <c r="M495" s="135" t="s">
        <v>3934</v>
      </c>
      <c r="N495" s="236" t="s">
        <v>7549</v>
      </c>
      <c r="O495" s="236" t="s">
        <v>3936</v>
      </c>
      <c r="P495" s="237">
        <v>21850</v>
      </c>
      <c r="Q495" s="238">
        <f t="shared" si="143"/>
        <v>18909.090909090908</v>
      </c>
      <c r="R495" s="144">
        <f t="shared" si="144"/>
        <v>0.31160096153846151</v>
      </c>
      <c r="S495" s="248"/>
      <c r="T495" s="305"/>
      <c r="U495" s="194">
        <f t="shared" si="140"/>
        <v>21850</v>
      </c>
      <c r="W495" s="239">
        <v>21850</v>
      </c>
      <c r="X495" s="136">
        <f t="shared" si="145"/>
        <v>13017</v>
      </c>
      <c r="Y495" s="240">
        <f t="shared" si="146"/>
        <v>18909.090909090908</v>
      </c>
      <c r="Z495" s="142">
        <f t="shared" si="147"/>
        <v>9.3819702602230493E-2</v>
      </c>
      <c r="AA495" s="137">
        <f t="shared" si="148"/>
        <v>0.31160096153846151</v>
      </c>
      <c r="AB495" s="145" t="s">
        <v>8847</v>
      </c>
      <c r="AC495" s="189">
        <f t="shared" si="157"/>
        <v>21421</v>
      </c>
      <c r="AD495" s="187">
        <f t="shared" si="158"/>
        <v>23539</v>
      </c>
      <c r="AE495" s="129">
        <f t="shared" si="149"/>
        <v>2118.5099999999998</v>
      </c>
      <c r="AF495" s="130">
        <f t="shared" si="150"/>
        <v>429.50999999999976</v>
      </c>
      <c r="AG495" s="131">
        <f t="shared" si="151"/>
        <v>1.8246739453672618E-2</v>
      </c>
      <c r="AH495" s="138">
        <f t="shared" si="152"/>
        <v>1689</v>
      </c>
      <c r="AI495" s="139">
        <f t="shared" si="153"/>
        <v>7.1753260546327371E-2</v>
      </c>
      <c r="AJ495" s="139">
        <f t="shared" si="154"/>
        <v>0.2933542220847889</v>
      </c>
      <c r="AL495" s="197">
        <v>2354518129967</v>
      </c>
      <c r="AM495" s="197">
        <v>4968814963255</v>
      </c>
      <c r="AN495" s="197" t="s">
        <v>1531</v>
      </c>
      <c r="AO495" s="241" t="s">
        <v>148</v>
      </c>
      <c r="AP495" s="242" t="s">
        <v>3879</v>
      </c>
      <c r="AQ495" s="242" t="s">
        <v>69</v>
      </c>
      <c r="AR495" s="242"/>
      <c r="AS495" s="243">
        <v>13017</v>
      </c>
      <c r="AT495" s="243">
        <v>1050</v>
      </c>
      <c r="AU495" s="211" t="s">
        <v>6997</v>
      </c>
      <c r="AV495" s="197" t="s">
        <v>7383</v>
      </c>
      <c r="AW495" s="134" t="str">
        <f>IFERROR(VLOOKUP(AV:AV,Q商品!B:E,4,0),"")</f>
        <v/>
      </c>
      <c r="AX495" s="134" t="str">
        <f>IFERROR(VLOOKUP(B:B,在庫!B:M,12,0),"")</f>
        <v/>
      </c>
      <c r="AY495" s="246" t="e">
        <f>VLOOKUP(B:B,在庫!B:K,10,0)</f>
        <v>#N/A</v>
      </c>
      <c r="AZ495" s="244">
        <v>606919455</v>
      </c>
      <c r="BA495" s="244">
        <v>606919486</v>
      </c>
      <c r="BC495" s="11" t="e">
        <v>#N/A</v>
      </c>
    </row>
    <row r="496" spans="1:55" s="11" customFormat="1" ht="19.5" customHeight="1">
      <c r="A496" s="247">
        <f t="shared" si="141"/>
        <v>1</v>
      </c>
      <c r="B496" s="332">
        <f t="shared" si="142"/>
        <v>2256517129859</v>
      </c>
      <c r="C496" s="235">
        <f>VLOOKUP(B:B,[1]YOKOHAMA!$B:$K,9,0)</f>
        <v>20</v>
      </c>
      <c r="D496" s="11" t="s">
        <v>5345</v>
      </c>
      <c r="E496" s="11" t="s">
        <v>1767</v>
      </c>
      <c r="F496" s="323" t="s">
        <v>8618</v>
      </c>
      <c r="G496" s="134"/>
      <c r="H496" s="132"/>
      <c r="I496" s="235">
        <f>VLOOKUP(B:B,[1]YOKOHAMA!$B:$K,10,0)</f>
        <v>32</v>
      </c>
      <c r="J496" s="132"/>
      <c r="K496" s="133" t="s">
        <v>7422</v>
      </c>
      <c r="L496" s="133">
        <v>18</v>
      </c>
      <c r="M496" s="135"/>
      <c r="N496" s="236"/>
      <c r="O496" s="236"/>
      <c r="P496" s="237"/>
      <c r="Q496" s="238">
        <f t="shared" si="143"/>
        <v>-954.5454545454545</v>
      </c>
      <c r="R496" s="144">
        <f t="shared" si="144"/>
        <v>10.700952380952382</v>
      </c>
      <c r="S496" s="248"/>
      <c r="T496" s="305"/>
      <c r="U496" s="194">
        <f t="shared" si="140"/>
        <v>0</v>
      </c>
      <c r="W496" s="239"/>
      <c r="X496" s="136">
        <f t="shared" si="145"/>
        <v>9260</v>
      </c>
      <c r="Y496" s="240">
        <f t="shared" si="146"/>
        <v>-954.5454545454545</v>
      </c>
      <c r="Z496" s="142" t="str">
        <f t="shared" si="147"/>
        <v/>
      </c>
      <c r="AA496" s="137">
        <f t="shared" si="148"/>
        <v>10.700952380952382</v>
      </c>
      <c r="AB496" s="145" t="s">
        <v>6998</v>
      </c>
      <c r="AC496" s="189">
        <f t="shared" si="157"/>
        <v>0</v>
      </c>
      <c r="AD496" s="187">
        <f t="shared" si="158"/>
        <v>0</v>
      </c>
      <c r="AE496" s="129">
        <f t="shared" si="149"/>
        <v>0</v>
      </c>
      <c r="AF496" s="130">
        <f t="shared" si="150"/>
        <v>0</v>
      </c>
      <c r="AG496" s="131" t="str">
        <f t="shared" si="151"/>
        <v/>
      </c>
      <c r="AH496" s="138">
        <f t="shared" si="152"/>
        <v>0</v>
      </c>
      <c r="AI496" s="139" t="str">
        <f t="shared" si="153"/>
        <v/>
      </c>
      <c r="AJ496" s="139" t="str">
        <f t="shared" si="154"/>
        <v/>
      </c>
      <c r="AL496" s="197">
        <v>2256517129859</v>
      </c>
      <c r="AM496" s="197">
        <v>4968814989941</v>
      </c>
      <c r="AN496" s="197" t="s">
        <v>1540</v>
      </c>
      <c r="AO496" s="241" t="s">
        <v>149</v>
      </c>
      <c r="AP496" s="241" t="s">
        <v>1153</v>
      </c>
      <c r="AQ496" s="241" t="s">
        <v>74</v>
      </c>
      <c r="AR496" s="242"/>
      <c r="AS496" s="336">
        <f>VLOOKUP(B:B,[1]YOKOHAMA!$B:$K,8,0)</f>
        <v>9260</v>
      </c>
      <c r="AT496" s="243">
        <v>1050</v>
      </c>
      <c r="AU496" s="211" t="s">
        <v>6997</v>
      </c>
      <c r="AV496" s="197"/>
      <c r="AW496" s="134" t="str">
        <f>IFERROR(VLOOKUP(AV:AV,Q商品!B:E,4,0),"")</f>
        <v/>
      </c>
      <c r="AX496" s="134" t="str">
        <f>IFERROR(VLOOKUP(B:B,在庫!B:M,12,0),"")</f>
        <v>2023年製</v>
      </c>
      <c r="AY496" s="246">
        <f>VLOOKUP(B:B,在庫!B:K,10,0)</f>
        <v>1</v>
      </c>
      <c r="AZ496" s="244">
        <f>VLOOKUP(AL:AL,[1]YOKOHAMA!$B:$AH,32,0)</f>
        <v>606919460</v>
      </c>
      <c r="BA496" s="244">
        <f>VLOOKUP(AL:AL,[1]YOKOHAMA!$B:$AH,33,0)</f>
        <v>606919491</v>
      </c>
      <c r="BC496" s="11" t="e">
        <v>#N/A</v>
      </c>
    </row>
    <row r="497" spans="1:56" s="11" customFormat="1" ht="19.5" customHeight="1">
      <c r="A497" s="247">
        <f t="shared" si="141"/>
        <v>1</v>
      </c>
      <c r="B497" s="332">
        <f t="shared" si="142"/>
        <v>2256018129853</v>
      </c>
      <c r="C497" s="235">
        <f>VLOOKUP(B:B,[1]YOKOHAMA!$B:$K,9,0)</f>
        <v>35</v>
      </c>
      <c r="D497" s="11" t="s">
        <v>5345</v>
      </c>
      <c r="E497" s="11" t="s">
        <v>1799</v>
      </c>
      <c r="F497" s="322" t="s">
        <v>7533</v>
      </c>
      <c r="G497" s="134"/>
      <c r="H497" s="132"/>
      <c r="I497" s="235">
        <f>VLOOKUP(B:B,[1]YOKOHAMA!$B:$K,10,0)</f>
        <v>37</v>
      </c>
      <c r="J497" s="132">
        <v>222</v>
      </c>
      <c r="K497" s="133" t="s">
        <v>7422</v>
      </c>
      <c r="L497" s="133">
        <v>24</v>
      </c>
      <c r="M497" s="135" t="s">
        <v>2021</v>
      </c>
      <c r="N497" s="236" t="s">
        <v>7546</v>
      </c>
      <c r="O497" s="236" t="s">
        <v>2400</v>
      </c>
      <c r="P497" s="237">
        <v>18285</v>
      </c>
      <c r="Q497" s="238">
        <f t="shared" si="143"/>
        <v>15668.181818181816</v>
      </c>
      <c r="R497" s="144">
        <f t="shared" si="144"/>
        <v>0.1671018276762401</v>
      </c>
      <c r="S497" s="248">
        <v>1074476138</v>
      </c>
      <c r="T497" s="306" t="s">
        <v>8304</v>
      </c>
      <c r="U497" s="194">
        <f t="shared" si="140"/>
        <v>17385</v>
      </c>
      <c r="V497" s="11">
        <v>900</v>
      </c>
      <c r="W497" s="239">
        <v>18285</v>
      </c>
      <c r="X497" s="136">
        <f t="shared" si="145"/>
        <v>13050</v>
      </c>
      <c r="Y497" s="240">
        <f t="shared" si="146"/>
        <v>15668.181818181816</v>
      </c>
      <c r="Z497" s="142">
        <f t="shared" si="147"/>
        <v>6.6268146883005974E-2</v>
      </c>
      <c r="AA497" s="137">
        <f t="shared" si="148"/>
        <v>0.1671018276762401</v>
      </c>
      <c r="AB497" s="145"/>
      <c r="AC497" s="189">
        <f t="shared" si="157"/>
        <v>17044</v>
      </c>
      <c r="AD497" s="187">
        <f t="shared" si="158"/>
        <v>18729</v>
      </c>
      <c r="AE497" s="129">
        <f t="shared" si="149"/>
        <v>1685.61</v>
      </c>
      <c r="AF497" s="130">
        <f t="shared" si="150"/>
        <v>341.6099999999999</v>
      </c>
      <c r="AG497" s="131">
        <f t="shared" si="151"/>
        <v>1.8239628383789841E-2</v>
      </c>
      <c r="AH497" s="138">
        <f t="shared" si="152"/>
        <v>1344</v>
      </c>
      <c r="AI497" s="139">
        <f t="shared" si="153"/>
        <v>7.1760371616210156E-2</v>
      </c>
      <c r="AJ497" s="139">
        <f t="shared" si="154"/>
        <v>0.14886219929245026</v>
      </c>
      <c r="AL497" s="197">
        <v>2256018129853</v>
      </c>
      <c r="AM497" s="197">
        <v>4968814990138</v>
      </c>
      <c r="AN497" s="197" t="s">
        <v>1548</v>
      </c>
      <c r="AO497" s="241" t="s">
        <v>149</v>
      </c>
      <c r="AP497" s="242" t="s">
        <v>1549</v>
      </c>
      <c r="AQ497" s="242" t="s">
        <v>84</v>
      </c>
      <c r="AR497" s="242"/>
      <c r="AS497" s="243">
        <f>VLOOKUP(B:B,[1]YOKOHAMA!$B:$K,8,0)</f>
        <v>13050</v>
      </c>
      <c r="AT497" s="243">
        <v>1050</v>
      </c>
      <c r="AU497" s="211" t="s">
        <v>6997</v>
      </c>
      <c r="AV497" s="197" t="s">
        <v>7540</v>
      </c>
      <c r="AW497" s="134" t="str">
        <f>IFERROR(VLOOKUP(AV:AV,Q商品!B:E,4,0),"")</f>
        <v>2021年製以降BluEarth-XT AE61 225/60R18 100H サマータイヤ ラベルなし 翌営業日発送</v>
      </c>
      <c r="AX497" s="134" t="str">
        <f>IFERROR(VLOOKUP(B:B,在庫!B:M,12,0),"")</f>
        <v>2023年製</v>
      </c>
      <c r="AY497" s="246">
        <f>VLOOKUP(B:B,在庫!B:K,10,0)</f>
        <v>1</v>
      </c>
      <c r="AZ497" s="244">
        <f>VLOOKUP(AL:AL,[1]YOKOHAMA!$B:$AH,32,0)</f>
        <v>606919465</v>
      </c>
      <c r="BA497" s="244">
        <f>VLOOKUP(AL:AL,[1]YOKOHAMA!$B:$AH,33,0)</f>
        <v>606919496</v>
      </c>
      <c r="BC497" s="11" t="s">
        <v>2055</v>
      </c>
    </row>
    <row r="498" spans="1:56" s="11" customFormat="1" ht="19.5" customHeight="1">
      <c r="A498" s="247">
        <f t="shared" si="141"/>
        <v>1</v>
      </c>
      <c r="B498" s="332">
        <f t="shared" si="142"/>
        <v>2356018129942</v>
      </c>
      <c r="C498" s="235">
        <f>VLOOKUP(B:B,[1]YOKOHAMA!$B:$K,9,0)</f>
        <v>0</v>
      </c>
      <c r="D498" s="11" t="s">
        <v>5345</v>
      </c>
      <c r="E498" s="11" t="s">
        <v>1802</v>
      </c>
      <c r="F498" s="245"/>
      <c r="G498" s="134"/>
      <c r="H498" s="132"/>
      <c r="I498" s="235">
        <f>VLOOKUP(B:B,[1]YOKOHAMA!$B:$K,10,0)</f>
        <v>1</v>
      </c>
      <c r="J498" s="132"/>
      <c r="K498" s="133" t="s">
        <v>7422</v>
      </c>
      <c r="L498" s="133">
        <v>30</v>
      </c>
      <c r="M498" s="135"/>
      <c r="N498" s="236"/>
      <c r="O498" s="236"/>
      <c r="P498" s="237"/>
      <c r="Q498" s="238">
        <f t="shared" si="143"/>
        <v>-954.5454545454545</v>
      </c>
      <c r="R498" s="144">
        <f t="shared" si="144"/>
        <v>13.832285714285714</v>
      </c>
      <c r="S498" s="248"/>
      <c r="T498" s="305"/>
      <c r="U498" s="194">
        <f t="shared" si="140"/>
        <v>0</v>
      </c>
      <c r="W498" s="239"/>
      <c r="X498" s="136">
        <f t="shared" si="145"/>
        <v>12249</v>
      </c>
      <c r="Y498" s="240">
        <f t="shared" si="146"/>
        <v>-954.5454545454545</v>
      </c>
      <c r="Z498" s="142" t="str">
        <f t="shared" si="147"/>
        <v/>
      </c>
      <c r="AA498" s="137">
        <f t="shared" si="148"/>
        <v>13.832285714285714</v>
      </c>
      <c r="AB498" s="145"/>
      <c r="AC498" s="189">
        <f t="shared" si="157"/>
        <v>0</v>
      </c>
      <c r="AD498" s="187">
        <f t="shared" si="158"/>
        <v>0</v>
      </c>
      <c r="AE498" s="129">
        <f t="shared" si="149"/>
        <v>0</v>
      </c>
      <c r="AF498" s="130">
        <f t="shared" si="150"/>
        <v>0</v>
      </c>
      <c r="AG498" s="131" t="str">
        <f t="shared" si="151"/>
        <v/>
      </c>
      <c r="AH498" s="138">
        <f t="shared" si="152"/>
        <v>0</v>
      </c>
      <c r="AI498" s="139" t="str">
        <f t="shared" si="153"/>
        <v/>
      </c>
      <c r="AJ498" s="139" t="str">
        <f t="shared" si="154"/>
        <v/>
      </c>
      <c r="AL498" s="197">
        <v>2356018129942</v>
      </c>
      <c r="AM498" s="197">
        <v>4968814990084</v>
      </c>
      <c r="AN498" s="197" t="s">
        <v>1554</v>
      </c>
      <c r="AO498" s="241" t="s">
        <v>1538</v>
      </c>
      <c r="AP498" s="242" t="s">
        <v>1555</v>
      </c>
      <c r="AQ498" s="242" t="s">
        <v>76</v>
      </c>
      <c r="AR498" s="242"/>
      <c r="AS498" s="243">
        <v>12249</v>
      </c>
      <c r="AT498" s="243">
        <v>1050</v>
      </c>
      <c r="AU498" s="211" t="s">
        <v>6997</v>
      </c>
      <c r="AV498" s="197" t="s">
        <v>7387</v>
      </c>
      <c r="AW498" s="134" t="str">
        <f>IFERROR(VLOOKUP(AV:AV,Q商品!B:E,4,0),"")</f>
        <v/>
      </c>
      <c r="AX498" s="134" t="str">
        <f>IFERROR(VLOOKUP(B:B,在庫!B:M,12,0),"")</f>
        <v/>
      </c>
      <c r="AY498" s="246" t="e">
        <f>VLOOKUP(B:B,在庫!B:K,10,0)</f>
        <v>#N/A</v>
      </c>
      <c r="AZ498" s="244">
        <v>606919466</v>
      </c>
      <c r="BA498" s="244">
        <v>606919497</v>
      </c>
      <c r="BC498" s="11" t="e">
        <v>#N/A</v>
      </c>
    </row>
    <row r="499" spans="1:56" s="11" customFormat="1" ht="19.5" customHeight="1">
      <c r="A499" s="247">
        <f t="shared" si="141"/>
        <v>1</v>
      </c>
      <c r="B499" s="332">
        <f t="shared" si="142"/>
        <v>2254517129909</v>
      </c>
      <c r="C499" s="235">
        <f>VLOOKUP(B:B,[1]YOKOHAMA!$B:$K,9,0)</f>
        <v>12</v>
      </c>
      <c r="D499" s="11" t="s">
        <v>5345</v>
      </c>
      <c r="E499" s="11" t="s">
        <v>5642</v>
      </c>
      <c r="F499" s="245"/>
      <c r="G499" s="134"/>
      <c r="H499" s="132"/>
      <c r="I499" s="235">
        <f>VLOOKUP(B:B,[1]YOKOHAMA!$B:$K,10,0)</f>
        <v>2</v>
      </c>
      <c r="J499" s="132"/>
      <c r="K499" s="133" t="s">
        <v>7422</v>
      </c>
      <c r="L499" s="133">
        <v>42</v>
      </c>
      <c r="M499" s="135"/>
      <c r="N499" s="236"/>
      <c r="O499" s="236"/>
      <c r="P499" s="237"/>
      <c r="Q499" s="238">
        <f t="shared" si="143"/>
        <v>-954.5454545454545</v>
      </c>
      <c r="R499" s="144">
        <f t="shared" si="144"/>
        <v>11.376666666666667</v>
      </c>
      <c r="S499" s="248"/>
      <c r="T499" s="305"/>
      <c r="U499" s="194">
        <f t="shared" si="140"/>
        <v>0</v>
      </c>
      <c r="W499" s="239"/>
      <c r="X499" s="136">
        <f t="shared" si="145"/>
        <v>9905</v>
      </c>
      <c r="Y499" s="240">
        <f t="shared" si="146"/>
        <v>-954.5454545454545</v>
      </c>
      <c r="Z499" s="142" t="str">
        <f t="shared" si="147"/>
        <v/>
      </c>
      <c r="AA499" s="137">
        <f t="shared" si="148"/>
        <v>11.376666666666667</v>
      </c>
      <c r="AB499" s="145"/>
      <c r="AC499" s="189">
        <f t="shared" si="157"/>
        <v>0</v>
      </c>
      <c r="AD499" s="187">
        <f t="shared" si="158"/>
        <v>0</v>
      </c>
      <c r="AE499" s="129">
        <f t="shared" si="149"/>
        <v>0</v>
      </c>
      <c r="AF499" s="130">
        <f t="shared" si="150"/>
        <v>0</v>
      </c>
      <c r="AG499" s="131" t="str">
        <f t="shared" si="151"/>
        <v/>
      </c>
      <c r="AH499" s="138">
        <f t="shared" si="152"/>
        <v>0</v>
      </c>
      <c r="AI499" s="139" t="str">
        <f t="shared" si="153"/>
        <v/>
      </c>
      <c r="AJ499" s="139" t="str">
        <f t="shared" si="154"/>
        <v/>
      </c>
      <c r="AL499" s="197">
        <v>2254517129909</v>
      </c>
      <c r="AM499" s="197">
        <v>4968814937454</v>
      </c>
      <c r="AN499" s="197" t="s">
        <v>1568</v>
      </c>
      <c r="AO499" s="241" t="s">
        <v>25</v>
      </c>
      <c r="AP499" s="242" t="s">
        <v>1221</v>
      </c>
      <c r="AQ499" s="242" t="s">
        <v>37</v>
      </c>
      <c r="AR499" s="242"/>
      <c r="AS499" s="243">
        <v>9905</v>
      </c>
      <c r="AT499" s="243">
        <v>1050</v>
      </c>
      <c r="AU499" s="211" t="s">
        <v>6997</v>
      </c>
      <c r="AV499" s="197"/>
      <c r="AW499" s="134" t="str">
        <f>IFERROR(VLOOKUP(AV:AV,Q商品!B:E,4,0),"")</f>
        <v/>
      </c>
      <c r="AX499" s="134" t="str">
        <f>IFERROR(VLOOKUP(B:B,在庫!B:M,12,0),"")</f>
        <v>2022年製</v>
      </c>
      <c r="AY499" s="246">
        <f>VLOOKUP(B:B,在庫!B:K,10,0)</f>
        <v>1</v>
      </c>
      <c r="AZ499" s="244" t="s">
        <v>8743</v>
      </c>
      <c r="BA499" s="244" t="s">
        <v>8743</v>
      </c>
      <c r="BC499" s="11" t="e">
        <v>#N/A</v>
      </c>
    </row>
    <row r="500" spans="1:56" s="11" customFormat="1" ht="19.5" customHeight="1">
      <c r="A500" s="247">
        <f t="shared" si="141"/>
        <v>1</v>
      </c>
      <c r="B500" s="332">
        <f t="shared" si="142"/>
        <v>2154517129865</v>
      </c>
      <c r="C500" s="235">
        <f>VLOOKUP(B:B,[1]YOKOHAMA!$B:$K,9,0)</f>
        <v>108</v>
      </c>
      <c r="D500" s="11" t="s">
        <v>5345</v>
      </c>
      <c r="E500" s="11" t="s">
        <v>1794</v>
      </c>
      <c r="F500" s="322" t="s">
        <v>7396</v>
      </c>
      <c r="G500" s="134"/>
      <c r="H500" s="132"/>
      <c r="I500" s="235">
        <f>VLOOKUP(B:B,[1]YOKOHAMA!$B:$K,10,0)</f>
        <v>56</v>
      </c>
      <c r="J500" s="132">
        <v>222</v>
      </c>
      <c r="K500" s="133" t="s">
        <v>7426</v>
      </c>
      <c r="L500" s="133">
        <v>2</v>
      </c>
      <c r="M500" s="135" t="s">
        <v>3998</v>
      </c>
      <c r="N500" s="236" t="s">
        <v>7547</v>
      </c>
      <c r="O500" s="236" t="s">
        <v>2015</v>
      </c>
      <c r="P500" s="237">
        <v>18990</v>
      </c>
      <c r="Q500" s="238">
        <f t="shared" si="143"/>
        <v>16786.363636363636</v>
      </c>
      <c r="R500" s="144">
        <f t="shared" si="144"/>
        <v>0.27941510966693744</v>
      </c>
      <c r="S500" s="248">
        <v>1074476285</v>
      </c>
      <c r="T500" s="306" t="s">
        <v>8306</v>
      </c>
      <c r="U500" s="194">
        <f t="shared" si="140"/>
        <v>18990</v>
      </c>
      <c r="W500" s="239">
        <v>18990</v>
      </c>
      <c r="X500" s="136">
        <f t="shared" si="145"/>
        <v>12096</v>
      </c>
      <c r="Y500" s="240">
        <f t="shared" si="146"/>
        <v>16786.363636363636</v>
      </c>
      <c r="Z500" s="142">
        <f t="shared" si="147"/>
        <v>7.7303844128488786E-2</v>
      </c>
      <c r="AA500" s="137">
        <f t="shared" si="148"/>
        <v>0.27941510966693744</v>
      </c>
      <c r="AB500" s="145"/>
      <c r="AC500" s="189">
        <f t="shared" si="157"/>
        <v>18617</v>
      </c>
      <c r="AD500" s="187">
        <f t="shared" si="158"/>
        <v>20458</v>
      </c>
      <c r="AE500" s="129">
        <f t="shared" si="149"/>
        <v>1841.22</v>
      </c>
      <c r="AF500" s="130">
        <f t="shared" si="150"/>
        <v>373.22</v>
      </c>
      <c r="AG500" s="131">
        <f t="shared" si="151"/>
        <v>1.8243230032261221E-2</v>
      </c>
      <c r="AH500" s="138">
        <f t="shared" si="152"/>
        <v>1468</v>
      </c>
      <c r="AI500" s="139">
        <f t="shared" si="153"/>
        <v>7.1756769967738776E-2</v>
      </c>
      <c r="AJ500" s="139">
        <f t="shared" si="154"/>
        <v>0.26117187963467625</v>
      </c>
      <c r="AL500" s="197">
        <v>2154517129865</v>
      </c>
      <c r="AM500" s="197">
        <v>4968814963354</v>
      </c>
      <c r="AN500" s="197" t="s">
        <v>1521</v>
      </c>
      <c r="AO500" s="241" t="s">
        <v>148</v>
      </c>
      <c r="AP500" s="242" t="s">
        <v>1523</v>
      </c>
      <c r="AQ500" s="242" t="s">
        <v>36</v>
      </c>
      <c r="AR500" s="242"/>
      <c r="AS500" s="243">
        <f>VLOOKUP(B:B,[1]YOKOHAMA!$B:$K,8,0)</f>
        <v>12096</v>
      </c>
      <c r="AT500" s="243">
        <v>525</v>
      </c>
      <c r="AU500" s="211" t="s">
        <v>6997</v>
      </c>
      <c r="AV500" s="197" t="s">
        <v>6038</v>
      </c>
      <c r="AW500" s="134" t="str">
        <f>IFERROR(VLOOKUP(AV:AV,Q商品!B:E,4,0),"")</f>
        <v>2023年製 BluEarth-GT AE51 215/45R17 91W XL サマータイヤ 翌営業日発送</v>
      </c>
      <c r="AX500" s="134" t="str">
        <f>IFERROR(VLOOKUP(B:B,在庫!B:M,12,0),"")</f>
        <v>2023年製</v>
      </c>
      <c r="AY500" s="246">
        <f>VLOOKUP(B:B,在庫!B:K,10,0)</f>
        <v>1</v>
      </c>
      <c r="AZ500" s="244">
        <f>VLOOKUP(AL:AL,[1]YOKOHAMA!$B:$AH,32,0)</f>
        <v>606919448</v>
      </c>
      <c r="BA500" s="244">
        <f>VLOOKUP(AL:AL,[1]YOKOHAMA!$B:$AH,33,0)</f>
        <v>606919479</v>
      </c>
      <c r="BB500" s="11" t="s">
        <v>7444</v>
      </c>
      <c r="BC500" s="11" t="s">
        <v>2055</v>
      </c>
    </row>
    <row r="501" spans="1:56" s="11" customFormat="1" ht="19.5" customHeight="1">
      <c r="A501" s="247">
        <f t="shared" si="141"/>
        <v>1</v>
      </c>
      <c r="B501" s="332">
        <f t="shared" si="142"/>
        <v>2155017129867</v>
      </c>
      <c r="C501" s="235">
        <f>VLOOKUP(B:B,[1]YOKOHAMA!$B:$K,9,0)</f>
        <v>23</v>
      </c>
      <c r="D501" s="11" t="s">
        <v>5345</v>
      </c>
      <c r="E501" s="11" t="s">
        <v>7397</v>
      </c>
      <c r="F501" s="322" t="s">
        <v>6156</v>
      </c>
      <c r="G501" s="134"/>
      <c r="H501" s="132"/>
      <c r="I501" s="235">
        <f>VLOOKUP(B:B,[1]YOKOHAMA!$B:$K,10,0)</f>
        <v>44</v>
      </c>
      <c r="J501" s="132">
        <v>264</v>
      </c>
      <c r="K501" s="133" t="s">
        <v>7426</v>
      </c>
      <c r="L501" s="133">
        <v>4</v>
      </c>
      <c r="M501" s="135" t="s">
        <v>3934</v>
      </c>
      <c r="N501" s="236" t="s">
        <v>3975</v>
      </c>
      <c r="O501" s="236" t="s">
        <v>3936</v>
      </c>
      <c r="P501" s="237">
        <v>16820</v>
      </c>
      <c r="Q501" s="238">
        <f t="shared" si="143"/>
        <v>14336.363636363636</v>
      </c>
      <c r="R501" s="144">
        <f t="shared" si="144"/>
        <v>0.18096385542168672</v>
      </c>
      <c r="S501" s="248">
        <v>1074476265</v>
      </c>
      <c r="T501" s="306" t="s">
        <v>8307</v>
      </c>
      <c r="U501" s="194">
        <f t="shared" si="140"/>
        <v>16820</v>
      </c>
      <c r="W501" s="239">
        <v>16820</v>
      </c>
      <c r="X501" s="136">
        <f t="shared" si="145"/>
        <v>11742</v>
      </c>
      <c r="Y501" s="240">
        <f t="shared" si="146"/>
        <v>14336.363636363636</v>
      </c>
      <c r="Z501" s="142">
        <f t="shared" si="147"/>
        <v>9.8847786537295423E-2</v>
      </c>
      <c r="AA501" s="137">
        <f t="shared" si="148"/>
        <v>0.18096385542168672</v>
      </c>
      <c r="AB501" s="145"/>
      <c r="AC501" s="189">
        <f t="shared" si="157"/>
        <v>16490</v>
      </c>
      <c r="AD501" s="187">
        <f t="shared" si="158"/>
        <v>18120</v>
      </c>
      <c r="AE501" s="129">
        <f t="shared" si="149"/>
        <v>1630.8</v>
      </c>
      <c r="AF501" s="130">
        <f t="shared" si="150"/>
        <v>330.79999999999995</v>
      </c>
      <c r="AG501" s="131">
        <f t="shared" si="151"/>
        <v>1.8256070640176598E-2</v>
      </c>
      <c r="AH501" s="138">
        <f t="shared" si="152"/>
        <v>1300</v>
      </c>
      <c r="AI501" s="139">
        <f t="shared" si="153"/>
        <v>7.1743929359823405E-2</v>
      </c>
      <c r="AJ501" s="139">
        <f t="shared" si="154"/>
        <v>0.16270778478151013</v>
      </c>
      <c r="AL501" s="197">
        <v>2155017129867</v>
      </c>
      <c r="AM501" s="197">
        <v>4968814963439</v>
      </c>
      <c r="AN501" s="197" t="s">
        <v>1524</v>
      </c>
      <c r="AO501" s="241" t="s">
        <v>1522</v>
      </c>
      <c r="AP501" s="242" t="s">
        <v>1526</v>
      </c>
      <c r="AQ501" s="242" t="s">
        <v>39</v>
      </c>
      <c r="AR501" s="242"/>
      <c r="AS501" s="243">
        <f>VLOOKUP(B:B,[1]YOKOHAMA!$B:$K,8,0)</f>
        <v>11742</v>
      </c>
      <c r="AT501" s="243">
        <v>1050</v>
      </c>
      <c r="AU501" s="211" t="s">
        <v>6997</v>
      </c>
      <c r="AV501" s="197" t="s">
        <v>6040</v>
      </c>
      <c r="AW501" s="134" t="str">
        <f>IFERROR(VLOOKUP(AV:AV,Q商品!B:E,4,0),"")</f>
        <v>2023年製 BluEarth-GT AE51 215/50R17 95W XL サマータイヤ 翌営業日発送</v>
      </c>
      <c r="AX501" s="134" t="str">
        <f>IFERROR(VLOOKUP(B:B,在庫!B:M,12,0),"")</f>
        <v>2023年製</v>
      </c>
      <c r="AY501" s="246">
        <f>VLOOKUP(B:B,在庫!B:K,10,0)</f>
        <v>1</v>
      </c>
      <c r="AZ501" s="244">
        <f>VLOOKUP(AL:AL,[1]YOKOHAMA!$B:$AH,32,0)</f>
        <v>606919451</v>
      </c>
      <c r="BA501" s="244">
        <f>VLOOKUP(AL:AL,[1]YOKOHAMA!$B:$AH,33,0)</f>
        <v>606919482</v>
      </c>
      <c r="BB501" s="11" t="s">
        <v>7444</v>
      </c>
      <c r="BC501" s="11" t="s">
        <v>2055</v>
      </c>
    </row>
    <row r="502" spans="1:56" s="11" customFormat="1" ht="19.5" customHeight="1">
      <c r="A502" s="247">
        <f t="shared" si="141"/>
        <v>1</v>
      </c>
      <c r="B502" s="332">
        <f t="shared" si="142"/>
        <v>2254518129861</v>
      </c>
      <c r="C502" s="235">
        <f>VLOOKUP(B:B,[1]YOKOHAMA!$B:$K,9,0)</f>
        <v>78</v>
      </c>
      <c r="D502" s="11" t="s">
        <v>5345</v>
      </c>
      <c r="E502" s="11" t="s">
        <v>7398</v>
      </c>
      <c r="F502" s="322" t="s">
        <v>7399</v>
      </c>
      <c r="G502" s="134"/>
      <c r="H502" s="132"/>
      <c r="I502" s="235">
        <f>VLOOKUP(B:B,[1]YOKOHAMA!$B:$K,10,0)</f>
        <v>30</v>
      </c>
      <c r="J502" s="132">
        <v>154</v>
      </c>
      <c r="K502" s="133" t="s">
        <v>7426</v>
      </c>
      <c r="L502" s="133">
        <v>9</v>
      </c>
      <c r="M502" s="135" t="s">
        <v>3998</v>
      </c>
      <c r="N502" s="236" t="s">
        <v>7427</v>
      </c>
      <c r="O502" s="236" t="s">
        <v>2015</v>
      </c>
      <c r="P502" s="237">
        <v>20900</v>
      </c>
      <c r="Q502" s="238">
        <f t="shared" si="143"/>
        <v>18045.454545454544</v>
      </c>
      <c r="R502" s="144">
        <f t="shared" si="144"/>
        <v>0.24861964735516368</v>
      </c>
      <c r="S502" s="248">
        <v>1074476291</v>
      </c>
      <c r="T502" s="306" t="s">
        <v>8311</v>
      </c>
      <c r="U502" s="194">
        <f t="shared" si="140"/>
        <v>20900</v>
      </c>
      <c r="W502" s="239">
        <v>20900</v>
      </c>
      <c r="X502" s="136">
        <f t="shared" si="145"/>
        <v>13559</v>
      </c>
      <c r="Y502" s="240">
        <f t="shared" si="146"/>
        <v>18045.454545454544</v>
      </c>
      <c r="Z502" s="142">
        <f t="shared" si="147"/>
        <v>7.7320574162679456E-2</v>
      </c>
      <c r="AA502" s="137">
        <f t="shared" si="148"/>
        <v>0.24861964735516368</v>
      </c>
      <c r="AB502" s="145"/>
      <c r="AC502" s="189">
        <f t="shared" si="157"/>
        <v>20490</v>
      </c>
      <c r="AD502" s="187">
        <f t="shared" si="158"/>
        <v>22516</v>
      </c>
      <c r="AE502" s="129">
        <f t="shared" si="149"/>
        <v>2026.4399999999998</v>
      </c>
      <c r="AF502" s="130">
        <f t="shared" si="150"/>
        <v>410.43999999999983</v>
      </c>
      <c r="AG502" s="131">
        <f t="shared" si="151"/>
        <v>1.8228815064842772E-2</v>
      </c>
      <c r="AH502" s="138">
        <f t="shared" si="152"/>
        <v>1616</v>
      </c>
      <c r="AI502" s="139">
        <f t="shared" si="153"/>
        <v>7.1771184935157217E-2</v>
      </c>
      <c r="AJ502" s="139">
        <f t="shared" si="154"/>
        <v>0.2303908322903209</v>
      </c>
      <c r="AL502" s="197">
        <v>2254518129861</v>
      </c>
      <c r="AM502" s="197">
        <v>4968814963200</v>
      </c>
      <c r="AN502" s="197" t="s">
        <v>1530</v>
      </c>
      <c r="AO502" s="241" t="s">
        <v>1522</v>
      </c>
      <c r="AP502" s="242" t="s">
        <v>1334</v>
      </c>
      <c r="AQ502" s="242" t="s">
        <v>40</v>
      </c>
      <c r="AR502" s="242"/>
      <c r="AS502" s="243">
        <f>VLOOKUP(B:B,[1]YOKOHAMA!$B:$K,8,0)</f>
        <v>13559</v>
      </c>
      <c r="AT502" s="243">
        <v>1050</v>
      </c>
      <c r="AU502" s="211" t="s">
        <v>6997</v>
      </c>
      <c r="AV502" s="197" t="s">
        <v>6043</v>
      </c>
      <c r="AW502" s="134" t="str">
        <f>IFERROR(VLOOKUP(AV:AV,Q商品!B:E,4,0),"")</f>
        <v>2023年製 BluEarth-GT AE51 225/45R18 95W XL サマータイヤ 翌営業日発送</v>
      </c>
      <c r="AX502" s="134" t="str">
        <f>IFERROR(VLOOKUP(B:B,在庫!B:M,12,0),"")</f>
        <v>2023年製</v>
      </c>
      <c r="AY502" s="246">
        <f>VLOOKUP(B:B,在庫!B:K,10,0)</f>
        <v>1</v>
      </c>
      <c r="AZ502" s="244">
        <f>VLOOKUP(AL:AL,[1]YOKOHAMA!$B:$AH,32,0)</f>
        <v>606919454</v>
      </c>
      <c r="BA502" s="244">
        <f>VLOOKUP(AL:AL,[1]YOKOHAMA!$B:$AH,33,0)</f>
        <v>606919485</v>
      </c>
      <c r="BB502" s="11" t="s">
        <v>7444</v>
      </c>
      <c r="BC502" s="11" t="s">
        <v>2055</v>
      </c>
    </row>
    <row r="503" spans="1:56" s="11" customFormat="1" ht="19.5" customHeight="1">
      <c r="A503" s="247">
        <f t="shared" si="141"/>
        <v>2</v>
      </c>
      <c r="B503" s="332">
        <f t="shared" si="142"/>
        <v>2354518129868</v>
      </c>
      <c r="C503" s="235">
        <f>VLOOKUP(B:B,[1]YOKOHAMA!$B:$K,9,0)</f>
        <v>90</v>
      </c>
      <c r="D503" s="11" t="s">
        <v>5345</v>
      </c>
      <c r="E503" s="11" t="s">
        <v>6051</v>
      </c>
      <c r="F503" s="322" t="s">
        <v>7400</v>
      </c>
      <c r="G503" s="134"/>
      <c r="H503" s="132"/>
      <c r="I503" s="235">
        <f>VLOOKUP(B:B,[1]YOKOHAMA!$B:$K,10,0)</f>
        <v>0</v>
      </c>
      <c r="J503" s="132">
        <v>313</v>
      </c>
      <c r="K503" s="133" t="s">
        <v>7426</v>
      </c>
      <c r="L503" s="133">
        <v>11</v>
      </c>
      <c r="M503" s="135" t="s">
        <v>3934</v>
      </c>
      <c r="N503" s="236" t="s">
        <v>7549</v>
      </c>
      <c r="O503" s="236" t="s">
        <v>3936</v>
      </c>
      <c r="P503" s="237">
        <v>21850</v>
      </c>
      <c r="Q503" s="238">
        <f t="shared" si="143"/>
        <v>18909.090909090908</v>
      </c>
      <c r="R503" s="144">
        <f t="shared" si="144"/>
        <v>0.27087980769230763</v>
      </c>
      <c r="S503" s="248">
        <v>1074476262</v>
      </c>
      <c r="T503" s="306" t="s">
        <v>8312</v>
      </c>
      <c r="U503" s="194">
        <f t="shared" ref="U503:U532" si="159">W503-V503</f>
        <v>21850</v>
      </c>
      <c r="W503" s="239">
        <v>21850</v>
      </c>
      <c r="X503" s="136">
        <f t="shared" si="145"/>
        <v>13787</v>
      </c>
      <c r="Y503" s="240">
        <f t="shared" si="146"/>
        <v>18909.090909090908</v>
      </c>
      <c r="Z503" s="142">
        <f t="shared" si="147"/>
        <v>9.3819702602230493E-2</v>
      </c>
      <c r="AA503" s="137">
        <f t="shared" si="148"/>
        <v>0.27087980769230763</v>
      </c>
      <c r="AB503" s="145"/>
      <c r="AC503" s="189">
        <f t="shared" si="157"/>
        <v>21421</v>
      </c>
      <c r="AD503" s="187">
        <f t="shared" si="158"/>
        <v>23539</v>
      </c>
      <c r="AE503" s="129">
        <f t="shared" si="149"/>
        <v>2118.5099999999998</v>
      </c>
      <c r="AF503" s="130">
        <f t="shared" si="150"/>
        <v>429.50999999999976</v>
      </c>
      <c r="AG503" s="131">
        <f t="shared" si="151"/>
        <v>1.8246739453672618E-2</v>
      </c>
      <c r="AH503" s="138">
        <f t="shared" si="152"/>
        <v>1689</v>
      </c>
      <c r="AI503" s="139">
        <f t="shared" si="153"/>
        <v>7.1753260546327371E-2</v>
      </c>
      <c r="AJ503" s="139">
        <f t="shared" si="154"/>
        <v>0.25263306823863502</v>
      </c>
      <c r="AL503" s="197">
        <v>2354518129868</v>
      </c>
      <c r="AM503" s="197">
        <v>4968814963255</v>
      </c>
      <c r="AN503" s="197" t="s">
        <v>1531</v>
      </c>
      <c r="AO503" s="241" t="s">
        <v>148</v>
      </c>
      <c r="AP503" s="242" t="s">
        <v>1532</v>
      </c>
      <c r="AQ503" s="242" t="s">
        <v>69</v>
      </c>
      <c r="AR503" s="242"/>
      <c r="AS503" s="243">
        <f>VLOOKUP(B:B,[1]YOKOHAMA!$B:$K,8,0)</f>
        <v>13787</v>
      </c>
      <c r="AT503" s="243">
        <v>1050</v>
      </c>
      <c r="AU503" s="211" t="s">
        <v>6997</v>
      </c>
      <c r="AV503" s="197" t="s">
        <v>6052</v>
      </c>
      <c r="AW503" s="134" t="str">
        <f>IFERROR(VLOOKUP(AV:AV,Q商品!B:E,4,0),"")</f>
        <v>2023年製 BluEarth-GT AE51 235/45R18 94W サマータイヤ 翌営業日発送</v>
      </c>
      <c r="AX503" s="134" t="str">
        <f>IFERROR(VLOOKUP(B:B,在庫!B:M,12,0),"")</f>
        <v>2023年製</v>
      </c>
      <c r="AY503" s="246">
        <f>VLOOKUP(B:B,在庫!B:K,10,0)</f>
        <v>1</v>
      </c>
      <c r="AZ503" s="244">
        <f>VLOOKUP(AL:AL,[1]YOKOHAMA!$B:$AH,32,0)</f>
        <v>606919455</v>
      </c>
      <c r="BA503" s="244">
        <f>VLOOKUP(AL:AL,[1]YOKOHAMA!$B:$AH,33,0)</f>
        <v>606919455</v>
      </c>
      <c r="BB503" s="11" t="s">
        <v>7444</v>
      </c>
      <c r="BC503" s="11" t="s">
        <v>2055</v>
      </c>
    </row>
    <row r="504" spans="1:56" s="11" customFormat="1" ht="19.5" customHeight="1">
      <c r="A504" s="247">
        <f t="shared" si="141"/>
        <v>1</v>
      </c>
      <c r="B504" s="332">
        <f t="shared" si="142"/>
        <v>2454018129860</v>
      </c>
      <c r="C504" s="235">
        <f>VLOOKUP(B:B,[1]YOKOHAMA!$B:$K,9,0)</f>
        <v>0</v>
      </c>
      <c r="D504" s="11" t="s">
        <v>5345</v>
      </c>
      <c r="E504" s="11" t="s">
        <v>1764</v>
      </c>
      <c r="F504" s="245"/>
      <c r="G504" s="134"/>
      <c r="H504" s="132"/>
      <c r="I504" s="235">
        <f>VLOOKUP(B:B,[1]YOKOHAMA!$B:$K,10,0)</f>
        <v>3</v>
      </c>
      <c r="J504" s="132"/>
      <c r="K504" s="133" t="s">
        <v>7426</v>
      </c>
      <c r="L504" s="133">
        <v>13</v>
      </c>
      <c r="M504" s="135"/>
      <c r="N504" s="236"/>
      <c r="O504" s="236"/>
      <c r="P504" s="237"/>
      <c r="Q504" s="238">
        <f t="shared" si="143"/>
        <v>-954.5454545454545</v>
      </c>
      <c r="R504" s="144">
        <f t="shared" si="144"/>
        <v>14.102571428571428</v>
      </c>
      <c r="S504" s="248">
        <v>1074476644</v>
      </c>
      <c r="T504" s="305" t="s">
        <v>8313</v>
      </c>
      <c r="U504" s="194">
        <f t="shared" si="159"/>
        <v>0</v>
      </c>
      <c r="W504" s="239"/>
      <c r="X504" s="136">
        <f t="shared" si="145"/>
        <v>12507</v>
      </c>
      <c r="Y504" s="240">
        <f t="shared" si="146"/>
        <v>-954.5454545454545</v>
      </c>
      <c r="Z504" s="142" t="str">
        <f t="shared" si="147"/>
        <v/>
      </c>
      <c r="AA504" s="137">
        <f t="shared" si="148"/>
        <v>14.102571428571428</v>
      </c>
      <c r="AB504" s="145"/>
      <c r="AC504" s="189">
        <f t="shared" si="157"/>
        <v>0</v>
      </c>
      <c r="AD504" s="187">
        <f t="shared" si="158"/>
        <v>0</v>
      </c>
      <c r="AE504" s="129">
        <f t="shared" si="149"/>
        <v>0</v>
      </c>
      <c r="AF504" s="130">
        <f t="shared" si="150"/>
        <v>0</v>
      </c>
      <c r="AG504" s="131" t="str">
        <f t="shared" si="151"/>
        <v/>
      </c>
      <c r="AH504" s="138">
        <f t="shared" si="152"/>
        <v>0</v>
      </c>
      <c r="AI504" s="139" t="str">
        <f t="shared" si="153"/>
        <v/>
      </c>
      <c r="AJ504" s="139" t="str">
        <f t="shared" si="154"/>
        <v/>
      </c>
      <c r="AL504" s="197">
        <v>2454018129860</v>
      </c>
      <c r="AM504" s="197">
        <v>4968814963590</v>
      </c>
      <c r="AN504" s="197" t="s">
        <v>1533</v>
      </c>
      <c r="AO504" s="241" t="s">
        <v>148</v>
      </c>
      <c r="AP504" s="242" t="s">
        <v>1171</v>
      </c>
      <c r="AQ504" s="242" t="s">
        <v>83</v>
      </c>
      <c r="AR504" s="242"/>
      <c r="AS504" s="243">
        <v>12507</v>
      </c>
      <c r="AT504" s="243">
        <v>1050</v>
      </c>
      <c r="AU504" s="211" t="s">
        <v>6997</v>
      </c>
      <c r="AV504" s="197" t="s">
        <v>6054</v>
      </c>
      <c r="AW504" s="134" t="str">
        <f>IFERROR(VLOOKUP(AV:AV,Q商品!B:E,4,0),"")</f>
        <v>2022年製 BluEarth-GT AE51 245/40R18 97W XL サマータイヤ 翌営業日発送</v>
      </c>
      <c r="AX504" s="134" t="str">
        <f>IFERROR(VLOOKUP(B:B,在庫!B:M,12,0),"")</f>
        <v>2022年製</v>
      </c>
      <c r="AY504" s="246">
        <f>VLOOKUP(B:B,在庫!B:K,10,0)</f>
        <v>1</v>
      </c>
      <c r="AZ504" s="244" t="s">
        <v>8743</v>
      </c>
      <c r="BA504" s="244" t="s">
        <v>8743</v>
      </c>
      <c r="BC504" s="11" t="s">
        <v>150</v>
      </c>
    </row>
    <row r="505" spans="1:56" s="11" customFormat="1" ht="19.5" customHeight="1">
      <c r="A505" s="247">
        <f t="shared" si="141"/>
        <v>1</v>
      </c>
      <c r="B505" s="332">
        <f t="shared" si="142"/>
        <v>2256017129854</v>
      </c>
      <c r="C505" s="235">
        <f>VLOOKUP(B:B,[1]YOKOHAMA!$B:$K,9,0)</f>
        <v>10</v>
      </c>
      <c r="D505" s="11" t="s">
        <v>5345</v>
      </c>
      <c r="E505" s="11" t="s">
        <v>7401</v>
      </c>
      <c r="F505" s="322" t="s">
        <v>7402</v>
      </c>
      <c r="G505" s="134"/>
      <c r="H505" s="132"/>
      <c r="I505" s="235">
        <f>VLOOKUP(B:B,[1]YOKOHAMA!$B:$K,10,0)</f>
        <v>30</v>
      </c>
      <c r="J505" s="132">
        <v>445</v>
      </c>
      <c r="K505" s="133" t="s">
        <v>7426</v>
      </c>
      <c r="L505" s="133">
        <v>16</v>
      </c>
      <c r="M505" s="135" t="s">
        <v>3934</v>
      </c>
      <c r="N505" s="236" t="s">
        <v>7428</v>
      </c>
      <c r="O505" s="236" t="s">
        <v>3936</v>
      </c>
      <c r="P505" s="237">
        <v>17670</v>
      </c>
      <c r="Q505" s="238">
        <f t="shared" si="143"/>
        <v>15109.090909090908</v>
      </c>
      <c r="R505" s="144">
        <f t="shared" si="144"/>
        <v>0.15977737665463293</v>
      </c>
      <c r="S505" s="248">
        <v>1074476281</v>
      </c>
      <c r="T505" s="306" t="s">
        <v>8316</v>
      </c>
      <c r="U505" s="194">
        <f t="shared" si="159"/>
        <v>17670</v>
      </c>
      <c r="W505" s="239">
        <v>17670</v>
      </c>
      <c r="X505" s="136">
        <f t="shared" si="145"/>
        <v>12695</v>
      </c>
      <c r="Y505" s="240">
        <f t="shared" si="146"/>
        <v>15109.090909090908</v>
      </c>
      <c r="Z505" s="142">
        <f t="shared" si="147"/>
        <v>9.7808535178777412E-2</v>
      </c>
      <c r="AA505" s="137">
        <f t="shared" si="148"/>
        <v>0.15977737665463293</v>
      </c>
      <c r="AB505" s="145"/>
      <c r="AC505" s="189">
        <f t="shared" si="157"/>
        <v>17323</v>
      </c>
      <c r="AD505" s="187">
        <f t="shared" si="158"/>
        <v>19036</v>
      </c>
      <c r="AE505" s="129">
        <f t="shared" si="149"/>
        <v>1713.24</v>
      </c>
      <c r="AF505" s="130">
        <f t="shared" si="150"/>
        <v>347.24</v>
      </c>
      <c r="AG505" s="131">
        <f t="shared" si="151"/>
        <v>1.8241227148560621E-2</v>
      </c>
      <c r="AH505" s="138">
        <f t="shared" si="152"/>
        <v>1366</v>
      </c>
      <c r="AI505" s="139">
        <f t="shared" si="153"/>
        <v>7.1758772851439376E-2</v>
      </c>
      <c r="AJ505" s="139">
        <f t="shared" si="154"/>
        <v>0.1415361495060723</v>
      </c>
      <c r="AL505" s="197">
        <v>2256017129854</v>
      </c>
      <c r="AM505" s="197">
        <v>4968814990121</v>
      </c>
      <c r="AN505" s="197" t="s">
        <v>1536</v>
      </c>
      <c r="AO505" s="241" t="s">
        <v>1538</v>
      </c>
      <c r="AP505" s="242" t="s">
        <v>1539</v>
      </c>
      <c r="AQ505" s="242" t="s">
        <v>68</v>
      </c>
      <c r="AR505" s="242"/>
      <c r="AS505" s="243">
        <f>VLOOKUP(B:B,[1]YOKOHAMA!$B:$K,8,0)</f>
        <v>12695</v>
      </c>
      <c r="AT505" s="243">
        <v>1050</v>
      </c>
      <c r="AU505" s="211" t="s">
        <v>6997</v>
      </c>
      <c r="AV505" s="197" t="s">
        <v>6502</v>
      </c>
      <c r="AW505" s="134" t="str">
        <f>IFERROR(VLOOKUP(AV:AV,Q商品!B:E,4,0),"")</f>
        <v>2023年製 BluEarth-XT AE61 225/60R17 99V サマータイヤ ラベルなし 翌営業日発送</v>
      </c>
      <c r="AX505" s="134" t="str">
        <f>IFERROR(VLOOKUP(B:B,在庫!B:M,12,0),"")</f>
        <v>2023年製</v>
      </c>
      <c r="AY505" s="246">
        <f>VLOOKUP(B:B,在庫!B:K,10,0)</f>
        <v>1</v>
      </c>
      <c r="AZ505" s="244">
        <f>VLOOKUP(AL:AL,[1]YOKOHAMA!$B:$AH,32,0)</f>
        <v>606919459</v>
      </c>
      <c r="BA505" s="244">
        <f>VLOOKUP(AL:AL,[1]YOKOHAMA!$B:$AH,33,0)</f>
        <v>606919490</v>
      </c>
      <c r="BB505" s="11" t="s">
        <v>7444</v>
      </c>
      <c r="BC505" s="11" t="s">
        <v>2055</v>
      </c>
    </row>
    <row r="506" spans="1:56" s="11" customFormat="1" ht="19.5" customHeight="1">
      <c r="A506" s="247">
        <f t="shared" si="141"/>
        <v>1</v>
      </c>
      <c r="B506" s="332">
        <f t="shared" si="142"/>
        <v>2356517129856</v>
      </c>
      <c r="C506" s="235">
        <f>VLOOKUP(B:B,[1]YOKOHAMA!$B:$K,9,0)</f>
        <v>0</v>
      </c>
      <c r="D506" s="11" t="s">
        <v>5345</v>
      </c>
      <c r="E506" s="11" t="s">
        <v>7371</v>
      </c>
      <c r="F506" s="245"/>
      <c r="G506" s="134"/>
      <c r="H506" s="132"/>
      <c r="I506" s="235">
        <f>VLOOKUP(B:B,[1]YOKOHAMA!$B:$K,10,0)</f>
        <v>2</v>
      </c>
      <c r="J506" s="132"/>
      <c r="K506" s="133" t="s">
        <v>7426</v>
      </c>
      <c r="L506" s="133">
        <v>20</v>
      </c>
      <c r="M506" s="135"/>
      <c r="N506" s="236"/>
      <c r="O506" s="236"/>
      <c r="P506" s="237"/>
      <c r="Q506" s="238">
        <f t="shared" si="143"/>
        <v>-954.5454545454545</v>
      </c>
      <c r="R506" s="144">
        <f t="shared" si="144"/>
        <v>10.856</v>
      </c>
      <c r="S506" s="248">
        <v>1074476287</v>
      </c>
      <c r="T506" s="305" t="s">
        <v>8317</v>
      </c>
      <c r="U506" s="194">
        <f t="shared" si="159"/>
        <v>0</v>
      </c>
      <c r="W506" s="239"/>
      <c r="X506" s="136">
        <f t="shared" si="145"/>
        <v>9408</v>
      </c>
      <c r="Y506" s="240">
        <f t="shared" si="146"/>
        <v>-954.5454545454545</v>
      </c>
      <c r="Z506" s="142" t="str">
        <f t="shared" si="147"/>
        <v/>
      </c>
      <c r="AA506" s="137">
        <f t="shared" si="148"/>
        <v>10.856</v>
      </c>
      <c r="AB506" s="145"/>
      <c r="AC506" s="189">
        <f t="shared" si="157"/>
        <v>0</v>
      </c>
      <c r="AD506" s="187">
        <f t="shared" si="158"/>
        <v>0</v>
      </c>
      <c r="AE506" s="129">
        <f t="shared" si="149"/>
        <v>0</v>
      </c>
      <c r="AF506" s="130">
        <f t="shared" si="150"/>
        <v>0</v>
      </c>
      <c r="AG506" s="131" t="str">
        <f t="shared" si="151"/>
        <v/>
      </c>
      <c r="AH506" s="138">
        <f t="shared" si="152"/>
        <v>0</v>
      </c>
      <c r="AI506" s="139" t="str">
        <f t="shared" si="153"/>
        <v/>
      </c>
      <c r="AJ506" s="139" t="str">
        <f t="shared" si="154"/>
        <v/>
      </c>
      <c r="AL506" s="197">
        <v>2356517129856</v>
      </c>
      <c r="AM506" s="197">
        <v>4968814990107</v>
      </c>
      <c r="AN506" s="197" t="s">
        <v>1542</v>
      </c>
      <c r="AO506" s="241" t="s">
        <v>3880</v>
      </c>
      <c r="AP506" s="242" t="s">
        <v>684</v>
      </c>
      <c r="AQ506" s="242" t="s">
        <v>123</v>
      </c>
      <c r="AR506" s="242"/>
      <c r="AS506" s="243">
        <v>9408</v>
      </c>
      <c r="AT506" s="243">
        <v>1050</v>
      </c>
      <c r="AU506" s="211" t="s">
        <v>6997</v>
      </c>
      <c r="AV506" s="197" t="s">
        <v>6076</v>
      </c>
      <c r="AW506" s="134" t="str">
        <f>IFERROR(VLOOKUP(AV:AV,Q商品!B:E,4,0),"")</f>
        <v>2021年製 BluEarth-XT AE61 235/65R17 108V サマータイヤ ラベルなし</v>
      </c>
      <c r="AX506" s="134" t="str">
        <f>IFERROR(VLOOKUP(B:B,在庫!B:M,12,0),"")</f>
        <v>2020年製</v>
      </c>
      <c r="AY506" s="246">
        <f>VLOOKUP(B:B,在庫!B:K,10,0)</f>
        <v>1</v>
      </c>
      <c r="AZ506" s="244">
        <v>606919461</v>
      </c>
      <c r="BA506" s="244">
        <v>606919492</v>
      </c>
      <c r="BC506" s="11" t="s">
        <v>150</v>
      </c>
    </row>
    <row r="507" spans="1:56" s="11" customFormat="1" ht="19.5" customHeight="1">
      <c r="A507" s="247">
        <f t="shared" si="141"/>
        <v>1</v>
      </c>
      <c r="B507" s="332">
        <f t="shared" si="142"/>
        <v>2255518129943</v>
      </c>
      <c r="C507" s="235">
        <f>VLOOKUP(B:B,[1]YOKOHAMA!$B:$K,9,0)</f>
        <v>72</v>
      </c>
      <c r="D507" s="11" t="s">
        <v>5345</v>
      </c>
      <c r="E507" s="11" t="s">
        <v>1798</v>
      </c>
      <c r="F507" s="322" t="s">
        <v>7440</v>
      </c>
      <c r="G507" s="134"/>
      <c r="H507" s="132"/>
      <c r="I507" s="235">
        <f>VLOOKUP(B:B,[1]YOKOHAMA!$B:$K,10,0)</f>
        <v>29</v>
      </c>
      <c r="J507" s="132">
        <v>138</v>
      </c>
      <c r="K507" s="133" t="s">
        <v>7426</v>
      </c>
      <c r="L507" s="133">
        <v>22</v>
      </c>
      <c r="M507" s="135" t="s">
        <v>3998</v>
      </c>
      <c r="N507" s="236" t="s">
        <v>3978</v>
      </c>
      <c r="O507" s="236" t="s">
        <v>2015</v>
      </c>
      <c r="P507" s="237">
        <v>19700</v>
      </c>
      <c r="Q507" s="238">
        <f t="shared" si="143"/>
        <v>16954.545454545452</v>
      </c>
      <c r="R507" s="144">
        <f t="shared" si="144"/>
        <v>0.224278820375335</v>
      </c>
      <c r="S507" s="248">
        <v>1074476280</v>
      </c>
      <c r="T507" s="305" t="s">
        <v>8319</v>
      </c>
      <c r="U507" s="194">
        <f t="shared" si="159"/>
        <v>19700</v>
      </c>
      <c r="W507" s="239">
        <v>19700</v>
      </c>
      <c r="X507" s="136">
        <f t="shared" si="145"/>
        <v>13152</v>
      </c>
      <c r="Y507" s="240">
        <f t="shared" si="146"/>
        <v>16954.545454545452</v>
      </c>
      <c r="Z507" s="142">
        <f t="shared" si="147"/>
        <v>7.7309644670050748E-2</v>
      </c>
      <c r="AA507" s="137">
        <f t="shared" si="148"/>
        <v>0.224278820375335</v>
      </c>
      <c r="AB507" s="145"/>
      <c r="AC507" s="189">
        <f t="shared" si="157"/>
        <v>19313</v>
      </c>
      <c r="AD507" s="187">
        <f t="shared" si="158"/>
        <v>21223</v>
      </c>
      <c r="AE507" s="129">
        <f t="shared" si="149"/>
        <v>1910.07</v>
      </c>
      <c r="AF507" s="130">
        <f t="shared" si="150"/>
        <v>387.06999999999994</v>
      </c>
      <c r="AG507" s="131">
        <f t="shared" si="151"/>
        <v>1.8238232106676716E-2</v>
      </c>
      <c r="AH507" s="138">
        <f t="shared" si="152"/>
        <v>1523</v>
      </c>
      <c r="AI507" s="139">
        <f t="shared" si="153"/>
        <v>7.1761767893323281E-2</v>
      </c>
      <c r="AJ507" s="139">
        <f t="shared" si="154"/>
        <v>0.20604058826865829</v>
      </c>
      <c r="AL507" s="197">
        <v>2255518129943</v>
      </c>
      <c r="AM507" s="197">
        <v>4968814990169</v>
      </c>
      <c r="AN507" s="197" t="s">
        <v>1544</v>
      </c>
      <c r="AO507" s="241" t="s">
        <v>149</v>
      </c>
      <c r="AP507" s="242" t="s">
        <v>1545</v>
      </c>
      <c r="AQ507" s="242" t="s">
        <v>71</v>
      </c>
      <c r="AR507" s="242"/>
      <c r="AS507" s="243">
        <f>VLOOKUP(B:B,[1]YOKOHAMA!$B:$K,8,0)</f>
        <v>13152</v>
      </c>
      <c r="AT507" s="243">
        <v>1050</v>
      </c>
      <c r="AU507" s="211" t="s">
        <v>6997</v>
      </c>
      <c r="AV507" s="197" t="s">
        <v>6062</v>
      </c>
      <c r="AW507" s="134" t="str">
        <f>IFERROR(VLOOKUP(AV:AV,Q商品!B:E,4,0),"")</f>
        <v>2023年製 BluEarth-XT AE61 225/55R18 98V サマータイヤ ラベルなし 翌営業日発送</v>
      </c>
      <c r="AX507" s="134" t="str">
        <f>IFERROR(VLOOKUP(B:B,在庫!B:M,12,0),"")</f>
        <v>2023年製</v>
      </c>
      <c r="AY507" s="246">
        <f>VLOOKUP(B:B,在庫!B:K,10,0)</f>
        <v>1</v>
      </c>
      <c r="AZ507" s="244">
        <f>VLOOKUP(AL:AL,[1]YOKOHAMA!$B:$AH,32,0)</f>
        <v>606919463</v>
      </c>
      <c r="BA507" s="244">
        <f>VLOOKUP(AL:AL,[1]YOKOHAMA!$B:$AH,33,0)</f>
        <v>606919494</v>
      </c>
      <c r="BB507" s="11" t="s">
        <v>7444</v>
      </c>
      <c r="BC507" s="11" t="s">
        <v>2055</v>
      </c>
    </row>
    <row r="508" spans="1:56" s="11" customFormat="1" ht="19.5" customHeight="1">
      <c r="A508" s="247">
        <f t="shared" si="141"/>
        <v>2</v>
      </c>
      <c r="B508" s="332">
        <f t="shared" si="142"/>
        <v>2355518129940</v>
      </c>
      <c r="C508" s="235">
        <f>VLOOKUP(B:B,[1]YOKOHAMA!$B:$K,9,0)</f>
        <v>78</v>
      </c>
      <c r="D508" s="11" t="s">
        <v>5345</v>
      </c>
      <c r="E508" s="11" t="s">
        <v>1800</v>
      </c>
      <c r="F508" s="322" t="s">
        <v>7403</v>
      </c>
      <c r="G508" s="134"/>
      <c r="H508" s="132"/>
      <c r="I508" s="235">
        <f>VLOOKUP(B:B,[1]YOKOHAMA!$B:$K,10,0)</f>
        <v>76</v>
      </c>
      <c r="J508" s="132">
        <v>313</v>
      </c>
      <c r="K508" s="133" t="s">
        <v>7426</v>
      </c>
      <c r="L508" s="133">
        <v>26</v>
      </c>
      <c r="M508" s="135" t="s">
        <v>2021</v>
      </c>
      <c r="N508" s="236" t="s">
        <v>7548</v>
      </c>
      <c r="O508" s="236" t="s">
        <v>2400</v>
      </c>
      <c r="P508" s="237">
        <v>21241</v>
      </c>
      <c r="Q508" s="238">
        <f t="shared" si="143"/>
        <v>18355.454545454544</v>
      </c>
      <c r="R508" s="144">
        <f t="shared" si="144"/>
        <v>0.29481452132138075</v>
      </c>
      <c r="S508" s="248">
        <v>1074476289</v>
      </c>
      <c r="T508" s="306" t="s">
        <v>8320</v>
      </c>
      <c r="U508" s="194">
        <f t="shared" si="159"/>
        <v>20341</v>
      </c>
      <c r="V508" s="11">
        <v>900</v>
      </c>
      <c r="W508" s="239">
        <v>21241</v>
      </c>
      <c r="X508" s="136">
        <f t="shared" si="145"/>
        <v>12944</v>
      </c>
      <c r="Y508" s="240">
        <f t="shared" si="146"/>
        <v>18355.454545454544</v>
      </c>
      <c r="Z508" s="142">
        <f t="shared" si="147"/>
        <v>6.7881682179230962E-2</v>
      </c>
      <c r="AA508" s="137">
        <f t="shared" si="148"/>
        <v>0.29481452132138075</v>
      </c>
      <c r="AB508" s="145" t="s">
        <v>8851</v>
      </c>
      <c r="AC508" s="189">
        <f t="shared" si="157"/>
        <v>19942</v>
      </c>
      <c r="AD508" s="187">
        <f t="shared" si="158"/>
        <v>21914</v>
      </c>
      <c r="AE508" s="129">
        <f t="shared" si="149"/>
        <v>1972.26</v>
      </c>
      <c r="AF508" s="130">
        <f t="shared" si="150"/>
        <v>399.26</v>
      </c>
      <c r="AG508" s="131">
        <f t="shared" si="151"/>
        <v>1.8219403121292325E-2</v>
      </c>
      <c r="AH508" s="138">
        <f t="shared" si="152"/>
        <v>1573</v>
      </c>
      <c r="AI508" s="139">
        <f t="shared" si="153"/>
        <v>7.1780596878707678E-2</v>
      </c>
      <c r="AJ508" s="139">
        <f t="shared" si="154"/>
        <v>0.27659511820008842</v>
      </c>
      <c r="AL508" s="197">
        <v>2355518129940</v>
      </c>
      <c r="AM508" s="197">
        <v>4968814989965</v>
      </c>
      <c r="AN508" s="197" t="s">
        <v>1551</v>
      </c>
      <c r="AO508" s="241" t="s">
        <v>149</v>
      </c>
      <c r="AP508" s="242" t="s">
        <v>1553</v>
      </c>
      <c r="AQ508" s="242" t="s">
        <v>72</v>
      </c>
      <c r="AR508" s="242"/>
      <c r="AS508" s="243">
        <f>VLOOKUP(B:B,[1]YOKOHAMA!$B:$K,8,0)</f>
        <v>12944</v>
      </c>
      <c r="AT508" s="243">
        <v>1050</v>
      </c>
      <c r="AU508" s="211" t="s">
        <v>6997</v>
      </c>
      <c r="AV508" s="197" t="s">
        <v>6069</v>
      </c>
      <c r="AW508" s="134" t="str">
        <f>IFERROR(VLOOKUP(AV:AV,Q商品!B:E,4,0),"")</f>
        <v>2023年製 BluEarth-XT AE61 235/55R18 100V サマータイヤ 翌営業日発送</v>
      </c>
      <c r="AX508" s="134" t="str">
        <f>IFERROR(VLOOKUP(B:B,在庫!B:M,12,0),"")</f>
        <v>2023年製</v>
      </c>
      <c r="AY508" s="246">
        <f>VLOOKUP(B:B,在庫!B:K,10,0)</f>
        <v>1</v>
      </c>
      <c r="AZ508" s="244">
        <f>VLOOKUP(AL:AL,[1]YOKOHAMA!$B:$AH,32,0)</f>
        <v>606919464</v>
      </c>
      <c r="BA508" s="244">
        <f>VLOOKUP(AL:AL,[1]YOKOHAMA!$B:$AH,33,0)</f>
        <v>606919495</v>
      </c>
      <c r="BB508" s="11" t="s">
        <v>7444</v>
      </c>
      <c r="BC508" s="11" t="s">
        <v>2055</v>
      </c>
    </row>
    <row r="509" spans="1:56" s="11" customFormat="1" ht="19.5" customHeight="1">
      <c r="A509" s="247">
        <f t="shared" si="141"/>
        <v>1</v>
      </c>
      <c r="B509" s="332">
        <f t="shared" si="142"/>
        <v>2356018129850</v>
      </c>
      <c r="C509" s="235">
        <f>VLOOKUP(B:B,[1]YOKOHAMA!$B:$K,9,0)</f>
        <v>16</v>
      </c>
      <c r="D509" s="11" t="s">
        <v>5345</v>
      </c>
      <c r="E509" s="11" t="s">
        <v>1801</v>
      </c>
      <c r="F509" s="322" t="s">
        <v>7404</v>
      </c>
      <c r="G509" s="134"/>
      <c r="H509" s="132"/>
      <c r="I509" s="235">
        <f>VLOOKUP(B:B,[1]YOKOHAMA!$B:$K,10,0)</f>
        <v>74</v>
      </c>
      <c r="J509" s="132">
        <v>558</v>
      </c>
      <c r="K509" s="133" t="s">
        <v>7426</v>
      </c>
      <c r="L509" s="133">
        <v>29</v>
      </c>
      <c r="M509" s="135" t="s">
        <v>3934</v>
      </c>
      <c r="N509" s="236" t="s">
        <v>7429</v>
      </c>
      <c r="O509" s="236" t="s">
        <v>3936</v>
      </c>
      <c r="P509" s="237">
        <v>19560</v>
      </c>
      <c r="Q509" s="238">
        <f t="shared" si="143"/>
        <v>16827.272727272724</v>
      </c>
      <c r="R509" s="144">
        <f t="shared" si="144"/>
        <v>0.25567260940032399</v>
      </c>
      <c r="S509" s="248">
        <v>1074476284</v>
      </c>
      <c r="T509" s="306" t="s">
        <v>8321</v>
      </c>
      <c r="U509" s="194">
        <f t="shared" si="159"/>
        <v>19560</v>
      </c>
      <c r="W509" s="239">
        <v>19560</v>
      </c>
      <c r="X509" s="136">
        <f t="shared" si="145"/>
        <v>12525</v>
      </c>
      <c r="Y509" s="240">
        <f t="shared" si="146"/>
        <v>16827.272727272724</v>
      </c>
      <c r="Z509" s="142">
        <f t="shared" si="147"/>
        <v>9.5787831513260535E-2</v>
      </c>
      <c r="AA509" s="137">
        <f t="shared" si="148"/>
        <v>0.25567260940032399</v>
      </c>
      <c r="AB509" s="145"/>
      <c r="AC509" s="189">
        <f t="shared" si="157"/>
        <v>19176</v>
      </c>
      <c r="AD509" s="187">
        <f t="shared" si="158"/>
        <v>21072</v>
      </c>
      <c r="AE509" s="129">
        <f t="shared" si="149"/>
        <v>1896.48</v>
      </c>
      <c r="AF509" s="130">
        <f t="shared" si="150"/>
        <v>384.48</v>
      </c>
      <c r="AG509" s="131">
        <f t="shared" si="151"/>
        <v>1.8246013667425971E-2</v>
      </c>
      <c r="AH509" s="138">
        <f t="shared" si="152"/>
        <v>1512</v>
      </c>
      <c r="AI509" s="139">
        <f t="shared" si="153"/>
        <v>7.175398633257403E-2</v>
      </c>
      <c r="AJ509" s="139">
        <f t="shared" si="154"/>
        <v>0.23742659573289801</v>
      </c>
      <c r="AL509" s="197">
        <v>2356018129850</v>
      </c>
      <c r="AM509" s="197">
        <v>4968814990084</v>
      </c>
      <c r="AN509" s="197" t="s">
        <v>1554</v>
      </c>
      <c r="AO509" s="241" t="s">
        <v>149</v>
      </c>
      <c r="AP509" s="242" t="s">
        <v>1556</v>
      </c>
      <c r="AQ509" s="242" t="s">
        <v>76</v>
      </c>
      <c r="AR509" s="242"/>
      <c r="AS509" s="243">
        <f>VLOOKUP(B:B,[1]YOKOHAMA!$B:$K,8,0)</f>
        <v>12525</v>
      </c>
      <c r="AT509" s="243">
        <v>1050</v>
      </c>
      <c r="AU509" s="211" t="s">
        <v>6997</v>
      </c>
      <c r="AV509" s="197" t="s">
        <v>6072</v>
      </c>
      <c r="AW509" s="134" t="str">
        <f>IFERROR(VLOOKUP(AV:AV,Q商品!B:E,4,0),"")</f>
        <v>2023年製 BluEarth-XT AE61 235/60R18 103W サマータイヤ 翌営業日発送</v>
      </c>
      <c r="AX509" s="134" t="str">
        <f>IFERROR(VLOOKUP(B:B,在庫!B:M,12,0),"")</f>
        <v>2022年製</v>
      </c>
      <c r="AY509" s="246">
        <f>VLOOKUP(B:B,在庫!B:K,10,0)</f>
        <v>2</v>
      </c>
      <c r="AZ509" s="244">
        <f>VLOOKUP(AL:AL,[1]YOKOHAMA!$B:$AH,32,0)</f>
        <v>606919466</v>
      </c>
      <c r="BA509" s="244">
        <f>VLOOKUP(AL:AL,[1]YOKOHAMA!$B:$AH,33,0)</f>
        <v>606919497</v>
      </c>
      <c r="BB509" s="11" t="s">
        <v>7444</v>
      </c>
      <c r="BC509" s="11" t="s">
        <v>2055</v>
      </c>
    </row>
    <row r="510" spans="1:56" s="11" customFormat="1" ht="19.5" customHeight="1">
      <c r="A510" s="247">
        <f t="shared" si="141"/>
        <v>1</v>
      </c>
      <c r="B510" s="332">
        <f t="shared" si="142"/>
        <v>2056016129905</v>
      </c>
      <c r="C510" s="235">
        <f>VLOOKUP(B:B,[1]YOKOHAMA!$B:$K,9,0)</f>
        <v>0</v>
      </c>
      <c r="D510" s="11" t="s">
        <v>5345</v>
      </c>
      <c r="E510" s="11" t="s">
        <v>1772</v>
      </c>
      <c r="F510" s="245"/>
      <c r="G510" s="134"/>
      <c r="H510" s="132"/>
      <c r="I510" s="235">
        <f>VLOOKUP(B:B,[1]YOKOHAMA!$B:$K,10,0)</f>
        <v>1</v>
      </c>
      <c r="J510" s="132"/>
      <c r="K510" s="133" t="s">
        <v>7426</v>
      </c>
      <c r="L510" s="133">
        <v>39</v>
      </c>
      <c r="M510" s="135"/>
      <c r="N510" s="236"/>
      <c r="O510" s="236"/>
      <c r="P510" s="237"/>
      <c r="Q510" s="238">
        <f t="shared" si="143"/>
        <v>-954.5454545454545</v>
      </c>
      <c r="R510" s="144">
        <f t="shared" si="144"/>
        <v>10.172952380952381</v>
      </c>
      <c r="S510" s="248">
        <v>1074476433</v>
      </c>
      <c r="T510" s="305" t="s">
        <v>8326</v>
      </c>
      <c r="U510" s="194">
        <f t="shared" si="159"/>
        <v>0</v>
      </c>
      <c r="W510" s="239"/>
      <c r="X510" s="136">
        <f t="shared" si="145"/>
        <v>8756</v>
      </c>
      <c r="Y510" s="240">
        <f t="shared" si="146"/>
        <v>-954.5454545454545</v>
      </c>
      <c r="Z510" s="142" t="str">
        <f t="shared" si="147"/>
        <v/>
      </c>
      <c r="AA510" s="137">
        <f t="shared" si="148"/>
        <v>10.172952380952381</v>
      </c>
      <c r="AB510" s="145"/>
      <c r="AC510" s="189">
        <f t="shared" si="157"/>
        <v>0</v>
      </c>
      <c r="AD510" s="187">
        <f t="shared" si="158"/>
        <v>0</v>
      </c>
      <c r="AE510" s="129">
        <f t="shared" si="149"/>
        <v>0</v>
      </c>
      <c r="AF510" s="130">
        <f t="shared" si="150"/>
        <v>0</v>
      </c>
      <c r="AG510" s="131" t="str">
        <f t="shared" si="151"/>
        <v/>
      </c>
      <c r="AH510" s="138">
        <f t="shared" si="152"/>
        <v>0</v>
      </c>
      <c r="AI510" s="139" t="str">
        <f t="shared" si="153"/>
        <v/>
      </c>
      <c r="AJ510" s="139" t="str">
        <f t="shared" si="154"/>
        <v/>
      </c>
      <c r="AL510" s="197">
        <v>2056016129905</v>
      </c>
      <c r="AM510" s="197">
        <v>4968814937430</v>
      </c>
      <c r="AN510" s="197" t="s">
        <v>1565</v>
      </c>
      <c r="AO510" s="241" t="s">
        <v>25</v>
      </c>
      <c r="AP510" s="242" t="s">
        <v>1222</v>
      </c>
      <c r="AQ510" s="242" t="s">
        <v>47</v>
      </c>
      <c r="AR510" s="242"/>
      <c r="AS510" s="243">
        <v>8756</v>
      </c>
      <c r="AT510" s="243">
        <v>1050</v>
      </c>
      <c r="AU510" s="211" t="s">
        <v>6997</v>
      </c>
      <c r="AV510" s="197" t="s">
        <v>6024</v>
      </c>
      <c r="AW510" s="134" t="str">
        <f>IFERROR(VLOOKUP(AV:AV,Q商品!B:E,4,0),"")</f>
        <v>2022年製 BluEarth-4S AW21 205/60R16 96H XL オールシーズンタイヤ 翌営業日発送</v>
      </c>
      <c r="AX510" s="134" t="str">
        <f>IFERROR(VLOOKUP(B:B,在庫!B:M,12,0),"")</f>
        <v>2022年製</v>
      </c>
      <c r="AY510" s="246">
        <f>VLOOKUP(B:B,在庫!B:K,10,0)</f>
        <v>1</v>
      </c>
      <c r="AZ510" s="244" t="s">
        <v>8743</v>
      </c>
      <c r="BA510" s="244" t="s">
        <v>8743</v>
      </c>
      <c r="BC510" s="11" t="s">
        <v>150</v>
      </c>
    </row>
    <row r="511" spans="1:56" s="11" customFormat="1" ht="19.5" customHeight="1">
      <c r="A511" s="247">
        <f t="shared" si="141"/>
        <v>1</v>
      </c>
      <c r="B511" s="332">
        <f t="shared" si="142"/>
        <v>2155017129904</v>
      </c>
      <c r="C511" s="235">
        <f>VLOOKUP(B:B,[1]YOKOHAMA!$B:$K,9,0)</f>
        <v>0</v>
      </c>
      <c r="D511" s="11" t="s">
        <v>5345</v>
      </c>
      <c r="E511" s="11" t="s">
        <v>1773</v>
      </c>
      <c r="F511" s="245"/>
      <c r="G511" s="134"/>
      <c r="H511" s="132"/>
      <c r="I511" s="235">
        <f>VLOOKUP(B:B,[1]YOKOHAMA!$B:$K,10,0)</f>
        <v>1</v>
      </c>
      <c r="J511" s="132"/>
      <c r="K511" s="133" t="s">
        <v>7426</v>
      </c>
      <c r="L511" s="133">
        <v>40</v>
      </c>
      <c r="M511" s="135"/>
      <c r="N511" s="236"/>
      <c r="O511" s="236"/>
      <c r="P511" s="237"/>
      <c r="Q511" s="238">
        <f t="shared" si="143"/>
        <v>-954.5454545454545</v>
      </c>
      <c r="R511" s="144">
        <f t="shared" si="144"/>
        <v>10.060857142857143</v>
      </c>
      <c r="S511" s="248">
        <v>1074476434</v>
      </c>
      <c r="T511" s="305" t="s">
        <v>8327</v>
      </c>
      <c r="U511" s="194">
        <f t="shared" si="159"/>
        <v>0</v>
      </c>
      <c r="W511" s="239"/>
      <c r="X511" s="136">
        <f t="shared" si="145"/>
        <v>8649</v>
      </c>
      <c r="Y511" s="240">
        <f t="shared" si="146"/>
        <v>-954.5454545454545</v>
      </c>
      <c r="Z511" s="142" t="str">
        <f t="shared" si="147"/>
        <v/>
      </c>
      <c r="AA511" s="137">
        <f t="shared" si="148"/>
        <v>10.060857142857143</v>
      </c>
      <c r="AB511" s="145"/>
      <c r="AC511" s="189">
        <f t="shared" si="157"/>
        <v>0</v>
      </c>
      <c r="AD511" s="187">
        <f t="shared" si="158"/>
        <v>0</v>
      </c>
      <c r="AE511" s="129">
        <f t="shared" si="149"/>
        <v>0</v>
      </c>
      <c r="AF511" s="130">
        <f t="shared" si="150"/>
        <v>0</v>
      </c>
      <c r="AG511" s="131" t="str">
        <f t="shared" si="151"/>
        <v/>
      </c>
      <c r="AH511" s="138">
        <f t="shared" si="152"/>
        <v>0</v>
      </c>
      <c r="AI511" s="139" t="str">
        <f t="shared" si="153"/>
        <v/>
      </c>
      <c r="AJ511" s="139" t="str">
        <f t="shared" si="154"/>
        <v/>
      </c>
      <c r="AL511" s="197">
        <v>2155017129904</v>
      </c>
      <c r="AM511" s="197">
        <v>4968814959128</v>
      </c>
      <c r="AN511" s="197" t="s">
        <v>1566</v>
      </c>
      <c r="AO511" s="241" t="s">
        <v>25</v>
      </c>
      <c r="AP511" s="242" t="s">
        <v>814</v>
      </c>
      <c r="AQ511" s="242" t="s">
        <v>39</v>
      </c>
      <c r="AR511" s="242"/>
      <c r="AS511" s="243">
        <v>8649</v>
      </c>
      <c r="AT511" s="243">
        <v>1050</v>
      </c>
      <c r="AU511" s="211" t="s">
        <v>6997</v>
      </c>
      <c r="AV511" s="197" t="s">
        <v>6026</v>
      </c>
      <c r="AW511" s="134" t="str">
        <f>IFERROR(VLOOKUP(AV:AV,Q商品!B:E,4,0),"")</f>
        <v>2021年製 BluEarth-4S AW21 215/50R17 95W XL オールシーズンタイヤ ラベルなし 翌営業日発送</v>
      </c>
      <c r="AX511" s="134" t="str">
        <f>IFERROR(VLOOKUP(B:B,在庫!B:M,12,0),"")</f>
        <v>2021年製</v>
      </c>
      <c r="AY511" s="246">
        <f>VLOOKUP(B:B,在庫!B:K,10,0)</f>
        <v>1</v>
      </c>
      <c r="AZ511" s="244" t="s">
        <v>8743</v>
      </c>
      <c r="BA511" s="244" t="s">
        <v>8743</v>
      </c>
      <c r="BC511" s="11" t="s">
        <v>150</v>
      </c>
    </row>
    <row r="512" spans="1:56" s="11" customFormat="1" ht="19.5" customHeight="1">
      <c r="A512" s="247">
        <f t="shared" si="141"/>
        <v>1</v>
      </c>
      <c r="B512" s="261">
        <f t="shared" si="142"/>
        <v>2255518119586</v>
      </c>
      <c r="C512" s="235">
        <f>VLOOKUP(B:B,[1]BRIDGESTONE!$B:$K,9,0)</f>
        <v>402</v>
      </c>
      <c r="D512" s="11" t="s">
        <v>5421</v>
      </c>
      <c r="E512" s="11" t="s">
        <v>5462</v>
      </c>
      <c r="F512" s="160" t="s">
        <v>6159</v>
      </c>
      <c r="G512" s="134"/>
      <c r="H512" s="132"/>
      <c r="I512" s="235">
        <f>VLOOKUP(B:B,[1]BRIDGESTONE!$B:$K,10,0)</f>
        <v>3</v>
      </c>
      <c r="J512" s="132">
        <v>159</v>
      </c>
      <c r="K512" s="133" t="s">
        <v>1978</v>
      </c>
      <c r="L512" s="133">
        <v>1</v>
      </c>
      <c r="M512" s="135" t="s">
        <v>3998</v>
      </c>
      <c r="N512" s="236" t="s">
        <v>7197</v>
      </c>
      <c r="O512" s="236" t="s">
        <v>2015</v>
      </c>
      <c r="P512" s="237">
        <v>23100</v>
      </c>
      <c r="Q512" s="238">
        <f t="shared" si="143"/>
        <v>20045.454545454544</v>
      </c>
      <c r="R512" s="144">
        <f t="shared" si="144"/>
        <v>0.21792743764172331</v>
      </c>
      <c r="S512" s="248">
        <v>1074476348</v>
      </c>
      <c r="T512" s="302" t="s">
        <v>8510</v>
      </c>
      <c r="U512" s="194">
        <f t="shared" si="159"/>
        <v>23100</v>
      </c>
      <c r="W512" s="185">
        <v>23100</v>
      </c>
      <c r="X512" s="136">
        <f t="shared" si="145"/>
        <v>15677</v>
      </c>
      <c r="Y512" s="240">
        <f t="shared" si="146"/>
        <v>20045.454545454544</v>
      </c>
      <c r="Z512" s="142">
        <f t="shared" si="147"/>
        <v>6.4935064935064846E-2</v>
      </c>
      <c r="AA512" s="137">
        <f t="shared" si="148"/>
        <v>0.21792743764172331</v>
      </c>
      <c r="AB512" s="145">
        <v>1</v>
      </c>
      <c r="AC512" s="190">
        <v>22386</v>
      </c>
      <c r="AD512" s="188">
        <v>24600</v>
      </c>
      <c r="AE512" s="129">
        <f t="shared" si="149"/>
        <v>2214</v>
      </c>
      <c r="AF512" s="130">
        <f t="shared" si="150"/>
        <v>714</v>
      </c>
      <c r="AG512" s="131">
        <f t="shared" si="151"/>
        <v>2.9024390243902441E-2</v>
      </c>
      <c r="AH512" s="138">
        <f t="shared" si="152"/>
        <v>1500</v>
      </c>
      <c r="AI512" s="139">
        <f t="shared" si="153"/>
        <v>6.097560975609756E-2</v>
      </c>
      <c r="AJ512" s="139">
        <f t="shared" si="154"/>
        <v>0.18890304739782088</v>
      </c>
      <c r="AL512" s="197">
        <v>2255518119586</v>
      </c>
      <c r="AM512" s="197" t="s">
        <v>152</v>
      </c>
      <c r="AN512" s="197" t="s">
        <v>1463</v>
      </c>
      <c r="AO512" s="241" t="s">
        <v>3876</v>
      </c>
      <c r="AP512" s="242" t="s">
        <v>3877</v>
      </c>
      <c r="AQ512" s="242" t="s">
        <v>71</v>
      </c>
      <c r="AR512" s="242" t="s">
        <v>152</v>
      </c>
      <c r="AS512" s="243">
        <f>VLOOKUP(B:B,[1]BRIDGESTONE!$B:$K,8,0)</f>
        <v>15677</v>
      </c>
      <c r="AT512" s="243">
        <v>1050</v>
      </c>
      <c r="AU512" s="211" t="s">
        <v>3957</v>
      </c>
      <c r="AV512" s="197" t="s">
        <v>222</v>
      </c>
      <c r="AW512" s="134" t="str">
        <f>IFERROR(VLOOKUP(AV:AV,Q商品!B:E,4,0),"")</f>
        <v>2023年製 DM-V3 225/55R18 98T スタッドレスタイヤ 翌営業日発送</v>
      </c>
      <c r="AX512" s="134" t="str">
        <f>IFERROR(VLOOKUP(B:B,在庫!B:M,12,0),"")</f>
        <v>2023年製</v>
      </c>
      <c r="AY512" s="134">
        <f>VLOOKUP(B:B,在庫!B:K,10,0)</f>
        <v>1</v>
      </c>
      <c r="AZ512" s="244">
        <f>VLOOKUP(AL:AL,[1]BRIDGESTONE!$B:$AH,32,0)</f>
        <v>650552192</v>
      </c>
      <c r="BA512" s="244">
        <f>VLOOKUP(AL:AL,[1]BRIDGESTONE!$B:$AH,33,0)</f>
        <v>650565441</v>
      </c>
      <c r="BC512" s="11" t="s">
        <v>2055</v>
      </c>
      <c r="BD512" s="11">
        <v>1</v>
      </c>
    </row>
    <row r="513" spans="1:56" s="11" customFormat="1" ht="19.5" customHeight="1">
      <c r="A513" s="247">
        <f t="shared" si="141"/>
        <v>1</v>
      </c>
      <c r="B513" s="261">
        <f t="shared" si="142"/>
        <v>2256018119588</v>
      </c>
      <c r="C513" s="235">
        <f>VLOOKUP(B:B,[1]BRIDGESTONE!$B:$K,9,0)</f>
        <v>346</v>
      </c>
      <c r="D513" s="11" t="s">
        <v>5421</v>
      </c>
      <c r="E513" s="11" t="s">
        <v>5464</v>
      </c>
      <c r="F513" s="258" t="s">
        <v>6161</v>
      </c>
      <c r="G513" s="134"/>
      <c r="H513" s="132"/>
      <c r="I513" s="235">
        <f>VLOOKUP(B:B,[1]BRIDGESTONE!$B:$K,10,0)</f>
        <v>1</v>
      </c>
      <c r="J513" s="132">
        <v>1133</v>
      </c>
      <c r="K513" s="133" t="s">
        <v>1978</v>
      </c>
      <c r="L513" s="133">
        <v>3</v>
      </c>
      <c r="M513" s="135" t="s">
        <v>3998</v>
      </c>
      <c r="N513" s="236" t="s">
        <v>2449</v>
      </c>
      <c r="O513" s="236" t="s">
        <v>2015</v>
      </c>
      <c r="P513" s="237">
        <v>21800</v>
      </c>
      <c r="Q513" s="238">
        <f t="shared" si="143"/>
        <v>18863.63636363636</v>
      </c>
      <c r="R513" s="144">
        <f t="shared" si="144"/>
        <v>0.16914216867469864</v>
      </c>
      <c r="S513" s="248">
        <v>1074476349</v>
      </c>
      <c r="T513" s="304" t="s">
        <v>8333</v>
      </c>
      <c r="U513" s="194">
        <f t="shared" si="159"/>
        <v>21800</v>
      </c>
      <c r="V513" s="11">
        <v>900</v>
      </c>
      <c r="W513" s="185">
        <v>22700</v>
      </c>
      <c r="X513" s="136">
        <f t="shared" si="145"/>
        <v>15673</v>
      </c>
      <c r="Y513" s="240">
        <f t="shared" si="146"/>
        <v>19681.81818181818</v>
      </c>
      <c r="Z513" s="142">
        <f t="shared" si="147"/>
        <v>7.7293577981651485E-2</v>
      </c>
      <c r="AA513" s="137">
        <f t="shared" si="148"/>
        <v>0.20368129330254034</v>
      </c>
      <c r="AB513" s="145"/>
      <c r="AC513" s="189">
        <f>ROUNDDOWN(U513/1.02,0)</f>
        <v>21372</v>
      </c>
      <c r="AD513" s="187">
        <f>ROUNDDOWN(AC513/0.91,0)</f>
        <v>23485</v>
      </c>
      <c r="AE513" s="129">
        <f t="shared" si="149"/>
        <v>2113.65</v>
      </c>
      <c r="AF513" s="130">
        <f t="shared" si="150"/>
        <v>428.65000000000009</v>
      </c>
      <c r="AG513" s="131">
        <f t="shared" si="151"/>
        <v>1.8252075793059402E-2</v>
      </c>
      <c r="AH513" s="138">
        <f t="shared" si="152"/>
        <v>1685</v>
      </c>
      <c r="AI513" s="139">
        <f t="shared" si="153"/>
        <v>7.1747924206940594E-2</v>
      </c>
      <c r="AJ513" s="139">
        <f t="shared" si="154"/>
        <v>0.18542921750948094</v>
      </c>
      <c r="AL513" s="197">
        <v>2256018119588</v>
      </c>
      <c r="AM513" s="197" t="s">
        <v>152</v>
      </c>
      <c r="AN513" s="197" t="s">
        <v>1485</v>
      </c>
      <c r="AO513" s="241" t="s">
        <v>3876</v>
      </c>
      <c r="AP513" s="242" t="s">
        <v>1198</v>
      </c>
      <c r="AQ513" s="242" t="s">
        <v>84</v>
      </c>
      <c r="AR513" s="242" t="s">
        <v>152</v>
      </c>
      <c r="AS513" s="243">
        <v>15673</v>
      </c>
      <c r="AT513" s="243">
        <v>1050</v>
      </c>
      <c r="AU513" s="211" t="s">
        <v>3957</v>
      </c>
      <c r="AV513" s="197" t="s">
        <v>224</v>
      </c>
      <c r="AW513" s="134" t="str">
        <f>IFERROR(VLOOKUP(AV:AV,Q商品!B:E,4,0),"")</f>
        <v>2023年製 DM-V3 225/60R18 100S スタッドレスタイヤ 翌営業日発送</v>
      </c>
      <c r="AX513" s="134" t="str">
        <f>IFERROR(VLOOKUP(B:B,在庫!B:M,12,0),"")</f>
        <v>2023年製</v>
      </c>
      <c r="AY513" s="134">
        <f>VLOOKUP(B:B,在庫!B:K,10,0)</f>
        <v>1</v>
      </c>
      <c r="AZ513" s="244">
        <v>650565434</v>
      </c>
      <c r="BA513" s="244">
        <v>650565444</v>
      </c>
      <c r="BC513" s="11" t="s">
        <v>2055</v>
      </c>
      <c r="BD513" s="11">
        <v>1</v>
      </c>
    </row>
    <row r="514" spans="1:56" s="11" customFormat="1" ht="19.5" customHeight="1">
      <c r="A514" s="247">
        <f t="shared" si="141"/>
        <v>1</v>
      </c>
      <c r="B514" s="261">
        <f t="shared" si="142"/>
        <v>2355518119583</v>
      </c>
      <c r="C514" s="235">
        <f>VLOOKUP(B:B,[1]BRIDGESTONE!$B:$K,9,0)</f>
        <v>364</v>
      </c>
      <c r="D514" s="11" t="s">
        <v>5421</v>
      </c>
      <c r="E514" s="11" t="s">
        <v>5465</v>
      </c>
      <c r="F514" s="158" t="s">
        <v>2383</v>
      </c>
      <c r="G514" s="134"/>
      <c r="H514" s="132"/>
      <c r="I514" s="235">
        <f>VLOOKUP(B:B,[1]BRIDGESTONE!$B:$K,10,0)</f>
        <v>0</v>
      </c>
      <c r="J514" s="132">
        <v>201</v>
      </c>
      <c r="K514" s="133" t="s">
        <v>1978</v>
      </c>
      <c r="L514" s="133">
        <v>4</v>
      </c>
      <c r="M514" s="135" t="s">
        <v>3998</v>
      </c>
      <c r="N514" s="236" t="s">
        <v>8711</v>
      </c>
      <c r="O514" s="236" t="s">
        <v>2015</v>
      </c>
      <c r="P514" s="237">
        <v>22099</v>
      </c>
      <c r="Q514" s="238">
        <f t="shared" si="143"/>
        <v>19135.454545454544</v>
      </c>
      <c r="R514" s="144">
        <f t="shared" si="144"/>
        <v>0.1374127036913867</v>
      </c>
      <c r="S514" s="248">
        <v>1074476346</v>
      </c>
      <c r="T514" s="304" t="s">
        <v>8334</v>
      </c>
      <c r="U514" s="194">
        <f t="shared" si="159"/>
        <v>22099</v>
      </c>
      <c r="W514" s="185">
        <v>22099</v>
      </c>
      <c r="X514" s="136">
        <f t="shared" si="145"/>
        <v>16506</v>
      </c>
      <c r="Y514" s="240">
        <f t="shared" si="146"/>
        <v>19135.454545454544</v>
      </c>
      <c r="Z514" s="142">
        <f t="shared" si="147"/>
        <v>6.7921625412914688E-2</v>
      </c>
      <c r="AA514" s="137">
        <f t="shared" si="148"/>
        <v>0.1374127036913867</v>
      </c>
      <c r="AB514" s="145">
        <v>1</v>
      </c>
      <c r="AC514" s="190">
        <v>21476</v>
      </c>
      <c r="AD514" s="188">
        <v>23600</v>
      </c>
      <c r="AE514" s="129">
        <f t="shared" si="149"/>
        <v>2124</v>
      </c>
      <c r="AF514" s="130">
        <f t="shared" si="150"/>
        <v>623</v>
      </c>
      <c r="AG514" s="131">
        <f t="shared" si="151"/>
        <v>2.6398305084745763E-2</v>
      </c>
      <c r="AH514" s="138">
        <f t="shared" si="152"/>
        <v>1501</v>
      </c>
      <c r="AI514" s="139">
        <f t="shared" si="153"/>
        <v>6.3601694915254234E-2</v>
      </c>
      <c r="AJ514" s="139">
        <f t="shared" si="154"/>
        <v>0.11101439860664093</v>
      </c>
      <c r="AL514" s="197">
        <v>2355518119583</v>
      </c>
      <c r="AM514" s="197" t="s">
        <v>152</v>
      </c>
      <c r="AN514" s="197" t="s">
        <v>1487</v>
      </c>
      <c r="AO514" s="241" t="s">
        <v>3876</v>
      </c>
      <c r="AP514" s="242" t="s">
        <v>1199</v>
      </c>
      <c r="AQ514" s="242" t="s">
        <v>72</v>
      </c>
      <c r="AR514" s="242" t="s">
        <v>152</v>
      </c>
      <c r="AS514" s="243">
        <f>VLOOKUP(B:B,[1]BRIDGESTONE!$B:$K,8,0)</f>
        <v>16506</v>
      </c>
      <c r="AT514" s="243">
        <v>1050</v>
      </c>
      <c r="AU514" s="211" t="s">
        <v>3957</v>
      </c>
      <c r="AV514" s="197" t="s">
        <v>225</v>
      </c>
      <c r="AW514" s="134" t="str">
        <f>IFERROR(VLOOKUP(AV:AV,Q商品!B:E,4,0),"")</f>
        <v>2023年製 DM-V3 235/55R18 100T スタッドレスタイヤ 翌営業日発送</v>
      </c>
      <c r="AX514" s="134" t="str">
        <f>IFERROR(VLOOKUP(B:B,在庫!B:M,12,0),"")</f>
        <v>2023年製</v>
      </c>
      <c r="AY514" s="134">
        <f>VLOOKUP(B:B,在庫!B:K,10,0)</f>
        <v>1</v>
      </c>
      <c r="AZ514" s="244">
        <f>VLOOKUP(AL:AL,[1]BRIDGESTONE!$B:$AH,32,0)</f>
        <v>650565437</v>
      </c>
      <c r="BA514" s="244">
        <f>VLOOKUP(AL:AL,[1]BRIDGESTONE!$B:$AH,33,0)</f>
        <v>650565447</v>
      </c>
      <c r="BC514" s="11" t="s">
        <v>2055</v>
      </c>
      <c r="BD514" s="11">
        <v>1</v>
      </c>
    </row>
    <row r="515" spans="1:56" s="11" customFormat="1" ht="19.5" customHeight="1">
      <c r="A515" s="247">
        <f t="shared" ref="A515:A578" si="160">COUNTIF(E:E,E515)</f>
        <v>1</v>
      </c>
      <c r="B515" s="261">
        <f t="shared" ref="B515:B578" si="161">AL515</f>
        <v>2355520119588</v>
      </c>
      <c r="C515" s="235">
        <f>VLOOKUP(B:B,[1]BRIDGESTONE!$B:$K,9,0)</f>
        <v>88</v>
      </c>
      <c r="D515" s="11" t="s">
        <v>5421</v>
      </c>
      <c r="E515" s="11" t="s">
        <v>5467</v>
      </c>
      <c r="F515" s="258" t="s">
        <v>6163</v>
      </c>
      <c r="G515" s="134"/>
      <c r="H515" s="132"/>
      <c r="I515" s="235">
        <f>VLOOKUP(B:B,[1]BRIDGESTONE!$B:$K,10,0)</f>
        <v>1</v>
      </c>
      <c r="J515" s="132">
        <v>767</v>
      </c>
      <c r="K515" s="133" t="s">
        <v>1978</v>
      </c>
      <c r="L515" s="133">
        <v>6</v>
      </c>
      <c r="M515" s="135" t="s">
        <v>3998</v>
      </c>
      <c r="N515" s="236" t="s">
        <v>7310</v>
      </c>
      <c r="O515" s="236" t="s">
        <v>2015</v>
      </c>
      <c r="P515" s="237">
        <v>29400</v>
      </c>
      <c r="Q515" s="238">
        <f t="shared" ref="Q515:Q578" si="162">(P515-AT515)/1.1</f>
        <v>25772.727272727272</v>
      </c>
      <c r="R515" s="144">
        <f t="shared" ref="R515:R578" si="163">IFERROR((Q515-X515)/Q515,"")</f>
        <v>0.22383068783068782</v>
      </c>
      <c r="S515" s="248">
        <v>1074476250</v>
      </c>
      <c r="T515" s="305" t="s">
        <v>8336</v>
      </c>
      <c r="U515" s="194">
        <f t="shared" si="159"/>
        <v>29400</v>
      </c>
      <c r="W515" s="185">
        <v>29400</v>
      </c>
      <c r="X515" s="136">
        <f t="shared" ref="X515:X578" si="164">AS515</f>
        <v>20004</v>
      </c>
      <c r="Y515" s="240">
        <f t="shared" ref="Y515:Y578" si="165">(W515-AT515)/1.1</f>
        <v>25772.727272727272</v>
      </c>
      <c r="Z515" s="142">
        <f t="shared" ref="Z515:Z578" si="166">IFERROR(-1+(AD515/N515),"")</f>
        <v>7.7312925170067937E-2</v>
      </c>
      <c r="AA515" s="137">
        <f t="shared" ref="AA515:AA578" si="167">IFERROR((Y515-X515)/Y515,"")</f>
        <v>0.22383068783068782</v>
      </c>
      <c r="AB515" s="145">
        <v>1</v>
      </c>
      <c r="AC515" s="189">
        <f>ROUNDDOWN(U515/1.02,0)</f>
        <v>28823</v>
      </c>
      <c r="AD515" s="187">
        <f>ROUNDDOWN(AC515/0.91,0)</f>
        <v>31673</v>
      </c>
      <c r="AE515" s="129">
        <f t="shared" ref="AE515:AE578" si="168">AD515*0.09</f>
        <v>2850.5699999999997</v>
      </c>
      <c r="AF515" s="130">
        <f t="shared" ref="AF515:AF578" si="169">AE515-AH515</f>
        <v>577.56999999999971</v>
      </c>
      <c r="AG515" s="131">
        <f t="shared" ref="AG515:AG578" si="170">IFERROR(AF515/AD515,"")</f>
        <v>1.8235405550468844E-2</v>
      </c>
      <c r="AH515" s="138">
        <f t="shared" ref="AH515:AH578" si="171">AD515-U515</f>
        <v>2273</v>
      </c>
      <c r="AI515" s="139">
        <f t="shared" ref="AI515:AI578" si="172">IFERROR(AH515/AD515,"")</f>
        <v>7.1764594449531149E-2</v>
      </c>
      <c r="AJ515" s="139">
        <f t="shared" ref="AJ515:AJ578" si="173">IFERROR(AA515-AG515,"")</f>
        <v>0.20559528228021898</v>
      </c>
      <c r="AL515" s="197">
        <v>2355520119588</v>
      </c>
      <c r="AM515" s="197" t="s">
        <v>152</v>
      </c>
      <c r="AN515" s="197" t="s">
        <v>1464</v>
      </c>
      <c r="AO515" s="241" t="s">
        <v>3876</v>
      </c>
      <c r="AP515" s="242" t="s">
        <v>1201</v>
      </c>
      <c r="AQ515" s="242" t="s">
        <v>79</v>
      </c>
      <c r="AR515" s="242" t="s">
        <v>152</v>
      </c>
      <c r="AS515" s="243">
        <f>VLOOKUP(B:B,[1]BRIDGESTONE!$B:$K,8,0)</f>
        <v>20004</v>
      </c>
      <c r="AT515" s="243">
        <v>1050</v>
      </c>
      <c r="AU515" s="211" t="s">
        <v>3957</v>
      </c>
      <c r="AV515" s="197" t="s">
        <v>226</v>
      </c>
      <c r="AW515" s="134" t="str">
        <f>IFERROR(VLOOKUP(AV:AV,Q商品!B:E,4,0),"")</f>
        <v>2023年製 DM-V3 235/55R20 102T スタッドレスタイヤ 翌営業日発送</v>
      </c>
      <c r="AX515" s="134" t="str">
        <f>IFERROR(VLOOKUP(B:B,在庫!B:M,12,0),"")</f>
        <v>2023年製</v>
      </c>
      <c r="AY515" s="134">
        <f>VLOOKUP(B:B,在庫!B:K,10,0)</f>
        <v>1</v>
      </c>
      <c r="AZ515" s="244">
        <f>VLOOKUP(AL:AL,[1]BRIDGESTONE!$B:$AH,32,0)</f>
        <v>650565432</v>
      </c>
      <c r="BA515" s="244">
        <f>VLOOKUP(AL:AL,[1]BRIDGESTONE!$B:$AH,33,0)</f>
        <v>650565442</v>
      </c>
      <c r="BC515" s="11" t="s">
        <v>2055</v>
      </c>
      <c r="BD515" s="11">
        <v>1</v>
      </c>
    </row>
    <row r="516" spans="1:56" s="11" customFormat="1" ht="19.5" customHeight="1">
      <c r="A516" s="247">
        <f t="shared" si="160"/>
        <v>1</v>
      </c>
      <c r="B516" s="261">
        <f t="shared" si="161"/>
        <v>2356018119585</v>
      </c>
      <c r="C516" s="235">
        <f>VLOOKUP(B:B,[1]BRIDGESTONE!$B:$K,9,0)</f>
        <v>73</v>
      </c>
      <c r="D516" s="11" t="s">
        <v>5421</v>
      </c>
      <c r="E516" s="11" t="s">
        <v>5468</v>
      </c>
      <c r="F516" s="310" t="s">
        <v>2408</v>
      </c>
      <c r="G516" s="134"/>
      <c r="H516" s="132"/>
      <c r="I516" s="235">
        <f>VLOOKUP(B:B,[1]BRIDGESTONE!$B:$K,10,0)</f>
        <v>59</v>
      </c>
      <c r="J516" s="132">
        <v>621</v>
      </c>
      <c r="K516" s="133" t="s">
        <v>1978</v>
      </c>
      <c r="L516" s="133">
        <v>7</v>
      </c>
      <c r="M516" s="135" t="s">
        <v>3998</v>
      </c>
      <c r="N516" s="236" t="s">
        <v>8540</v>
      </c>
      <c r="O516" s="236" t="s">
        <v>4002</v>
      </c>
      <c r="P516" s="237">
        <v>22699</v>
      </c>
      <c r="Q516" s="238">
        <f t="shared" si="162"/>
        <v>19680.909090909088</v>
      </c>
      <c r="R516" s="144">
        <f t="shared" si="163"/>
        <v>9.4045914360940341E-2</v>
      </c>
      <c r="S516" s="248">
        <v>1074475797</v>
      </c>
      <c r="T516" s="305" t="s">
        <v>8337</v>
      </c>
      <c r="U516" s="194">
        <f t="shared" si="159"/>
        <v>21799</v>
      </c>
      <c r="V516" s="11">
        <v>900</v>
      </c>
      <c r="W516" s="185">
        <v>22699</v>
      </c>
      <c r="X516" s="136">
        <f t="shared" si="164"/>
        <v>17830</v>
      </c>
      <c r="Y516" s="240">
        <f t="shared" si="165"/>
        <v>19680.909090909088</v>
      </c>
      <c r="Z516" s="142">
        <f t="shared" si="166"/>
        <v>7.7297123721271621E-2</v>
      </c>
      <c r="AA516" s="137">
        <f t="shared" si="167"/>
        <v>9.4045914360940341E-2</v>
      </c>
      <c r="AB516" s="145">
        <v>1</v>
      </c>
      <c r="AC516" s="189">
        <f>ROUNDDOWN(U516/1.02,0)</f>
        <v>21371</v>
      </c>
      <c r="AD516" s="187">
        <f>ROUNDDOWN(AC516/0.91,0)</f>
        <v>23484</v>
      </c>
      <c r="AE516" s="129">
        <f t="shared" si="168"/>
        <v>2113.56</v>
      </c>
      <c r="AF516" s="130">
        <f t="shared" si="169"/>
        <v>428.55999999999995</v>
      </c>
      <c r="AG516" s="131">
        <f t="shared" si="170"/>
        <v>1.8249020609776866E-2</v>
      </c>
      <c r="AH516" s="138">
        <f t="shared" si="171"/>
        <v>1685</v>
      </c>
      <c r="AI516" s="139">
        <f t="shared" si="172"/>
        <v>7.1750979390223124E-2</v>
      </c>
      <c r="AJ516" s="139">
        <f t="shared" si="173"/>
        <v>7.5796893751163469E-2</v>
      </c>
      <c r="AL516" s="197">
        <v>2356018119585</v>
      </c>
      <c r="AM516" s="197" t="s">
        <v>152</v>
      </c>
      <c r="AN516" s="197" t="s">
        <v>1412</v>
      </c>
      <c r="AO516" s="241" t="s">
        <v>3876</v>
      </c>
      <c r="AP516" s="242" t="s">
        <v>1413</v>
      </c>
      <c r="AQ516" s="242" t="s">
        <v>76</v>
      </c>
      <c r="AR516" s="242" t="s">
        <v>152</v>
      </c>
      <c r="AS516" s="243">
        <f>VLOOKUP(B:B,[1]BRIDGESTONE!$B:$K,8,0)</f>
        <v>17830</v>
      </c>
      <c r="AT516" s="243">
        <v>1050</v>
      </c>
      <c r="AU516" s="211" t="s">
        <v>3957</v>
      </c>
      <c r="AV516" s="197" t="s">
        <v>3399</v>
      </c>
      <c r="AW516" s="134" t="str">
        <f>IFERROR(VLOOKUP(AV:AV,Q商品!B:E,4,0),"")</f>
        <v>2023年製 DM-V3 235/60R18 107S スタッドレス 翌営業日発送</v>
      </c>
      <c r="AX516" s="134" t="str">
        <f>IFERROR(VLOOKUP(B:B,在庫!B:M,12,0),"")</f>
        <v>2023年製</v>
      </c>
      <c r="AY516" s="134">
        <f>VLOOKUP(B:B,在庫!B:K,10,0)</f>
        <v>1</v>
      </c>
      <c r="AZ516" s="244">
        <f>VLOOKUP(AL:AL,[1]BRIDGESTONE!$B:$AH,32,0)</f>
        <v>650565436</v>
      </c>
      <c r="BA516" s="244">
        <f>VLOOKUP(AL:AL,[1]BRIDGESTONE!$B:$AH,33,0)</f>
        <v>650565446</v>
      </c>
      <c r="BC516" s="11" t="s">
        <v>2055</v>
      </c>
      <c r="BD516" s="11">
        <v>1</v>
      </c>
    </row>
    <row r="517" spans="1:56" s="11" customFormat="1" ht="19.5" customHeight="1">
      <c r="A517" s="247">
        <f t="shared" si="160"/>
        <v>1</v>
      </c>
      <c r="B517" s="261">
        <f t="shared" si="161"/>
        <v>2656018119586</v>
      </c>
      <c r="C517" s="235">
        <f>VLOOKUP(B:B,[1]BRIDGESTONE!$B:$K,9,0)</f>
        <v>198</v>
      </c>
      <c r="D517" s="11" t="s">
        <v>5421</v>
      </c>
      <c r="E517" s="11" t="s">
        <v>5469</v>
      </c>
      <c r="F517" s="258" t="s">
        <v>5332</v>
      </c>
      <c r="G517" s="134"/>
      <c r="H517" s="132"/>
      <c r="I517" s="235">
        <f>VLOOKUP(B:B,[1]BRIDGESTONE!$B:$K,10,0)</f>
        <v>2</v>
      </c>
      <c r="J517" s="132">
        <v>838</v>
      </c>
      <c r="K517" s="133" t="s">
        <v>1978</v>
      </c>
      <c r="L517" s="133">
        <v>8</v>
      </c>
      <c r="M517" s="135"/>
      <c r="N517" s="236"/>
      <c r="O517" s="236"/>
      <c r="P517" s="237"/>
      <c r="Q517" s="238">
        <f t="shared" si="162"/>
        <v>-954.5454545454545</v>
      </c>
      <c r="R517" s="144">
        <f t="shared" si="163"/>
        <v>20.698380952380955</v>
      </c>
      <c r="S517" s="248">
        <v>1074476347</v>
      </c>
      <c r="T517" s="302" t="s">
        <v>8541</v>
      </c>
      <c r="U517" s="194">
        <f t="shared" si="159"/>
        <v>28500</v>
      </c>
      <c r="W517" s="185">
        <v>28500</v>
      </c>
      <c r="X517" s="136">
        <f t="shared" si="164"/>
        <v>18803</v>
      </c>
      <c r="Y517" s="240">
        <f t="shared" si="165"/>
        <v>24954.545454545452</v>
      </c>
      <c r="Z517" s="142" t="str">
        <f t="shared" si="166"/>
        <v/>
      </c>
      <c r="AA517" s="137">
        <f t="shared" si="167"/>
        <v>0.24651001821493618</v>
      </c>
      <c r="AB517" s="145">
        <v>2</v>
      </c>
      <c r="AC517" s="189">
        <f>ROUNDDOWN(U517/1.02,0)</f>
        <v>27941</v>
      </c>
      <c r="AD517" s="187">
        <f>ROUNDDOWN(AC517/0.91,0)</f>
        <v>30704</v>
      </c>
      <c r="AE517" s="129">
        <f t="shared" si="168"/>
        <v>2763.3599999999997</v>
      </c>
      <c r="AF517" s="130">
        <f t="shared" si="169"/>
        <v>559.35999999999967</v>
      </c>
      <c r="AG517" s="131">
        <f t="shared" si="170"/>
        <v>1.8217821782178206E-2</v>
      </c>
      <c r="AH517" s="138">
        <f t="shared" si="171"/>
        <v>2204</v>
      </c>
      <c r="AI517" s="139">
        <f t="shared" si="172"/>
        <v>7.1782178217821777E-2</v>
      </c>
      <c r="AJ517" s="139">
        <f t="shared" si="173"/>
        <v>0.22829219643275797</v>
      </c>
      <c r="AL517" s="197">
        <v>2656018119586</v>
      </c>
      <c r="AM517" s="197" t="s">
        <v>152</v>
      </c>
      <c r="AN517" s="197" t="s">
        <v>1489</v>
      </c>
      <c r="AO517" s="241" t="s">
        <v>3876</v>
      </c>
      <c r="AP517" s="242" t="s">
        <v>1202</v>
      </c>
      <c r="AQ517" s="242" t="s">
        <v>90</v>
      </c>
      <c r="AR517" s="242" t="s">
        <v>152</v>
      </c>
      <c r="AS517" s="243">
        <v>18803</v>
      </c>
      <c r="AT517" s="243">
        <v>1050</v>
      </c>
      <c r="AU517" s="211" t="s">
        <v>3957</v>
      </c>
      <c r="AV517" s="197" t="s">
        <v>227</v>
      </c>
      <c r="AW517" s="134" t="str">
        <f>IFERROR(VLOOKUP(AV:AV,Q商品!B:E,4,0),"")</f>
        <v>2023年製 DM-V3 265/60R18 110R スタッドレスタイヤ 翌営業日発送</v>
      </c>
      <c r="AX517" s="134" t="str">
        <f>IFERROR(VLOOKUP(B:B,在庫!B:M,12,0),"")</f>
        <v>2023年製</v>
      </c>
      <c r="AY517" s="134">
        <f>VLOOKUP(B:B,在庫!B:K,10,0)</f>
        <v>1</v>
      </c>
      <c r="AZ517" s="244">
        <v>650565439</v>
      </c>
      <c r="BA517" s="244">
        <v>650565449</v>
      </c>
      <c r="BC517" s="11" t="s">
        <v>2055</v>
      </c>
      <c r="BD517" s="11">
        <v>1</v>
      </c>
    </row>
    <row r="518" spans="1:56" s="11" customFormat="1" ht="19.5" customHeight="1">
      <c r="A518" s="11">
        <f t="shared" si="160"/>
        <v>1</v>
      </c>
      <c r="B518" s="249">
        <f t="shared" si="161"/>
        <v>1656015111331</v>
      </c>
      <c r="C518" s="235">
        <f>VLOOKUP(B:B,[1]BRIDGESTONE!$B:$K,9,0)</f>
        <v>60</v>
      </c>
      <c r="D518" s="11" t="s">
        <v>5421</v>
      </c>
      <c r="E518" s="11" t="s">
        <v>1921</v>
      </c>
      <c r="F518" s="258" t="s">
        <v>1920</v>
      </c>
      <c r="G518" s="134"/>
      <c r="H518" s="132"/>
      <c r="I518" s="235">
        <f>VLOOKUP(B:B,[1]BRIDGESTONE!$B:$K,10,0)</f>
        <v>41</v>
      </c>
      <c r="J518" s="132">
        <v>134</v>
      </c>
      <c r="K518" s="133" t="s">
        <v>1979</v>
      </c>
      <c r="L518" s="133">
        <v>2</v>
      </c>
      <c r="M518" s="135" t="s">
        <v>3998</v>
      </c>
      <c r="N518" s="236" t="s">
        <v>8637</v>
      </c>
      <c r="O518" s="236" t="s">
        <v>4002</v>
      </c>
      <c r="P518" s="237">
        <v>17086</v>
      </c>
      <c r="Q518" s="238">
        <f t="shared" si="162"/>
        <v>15055.454545454544</v>
      </c>
      <c r="R518" s="144">
        <f t="shared" si="163"/>
        <v>7.0476420506008039E-2</v>
      </c>
      <c r="S518" s="197">
        <v>1074476353</v>
      </c>
      <c r="T518" s="302" t="s">
        <v>8341</v>
      </c>
      <c r="U518" s="194">
        <f t="shared" si="159"/>
        <v>16350</v>
      </c>
      <c r="V518" s="11">
        <v>900</v>
      </c>
      <c r="W518" s="185">
        <v>17250</v>
      </c>
      <c r="X518" s="136">
        <f t="shared" si="164"/>
        <v>13994.4</v>
      </c>
      <c r="Y518" s="240">
        <f t="shared" si="165"/>
        <v>15204.545454545454</v>
      </c>
      <c r="Z518" s="142">
        <f t="shared" si="166"/>
        <v>8.8224391449400752E-2</v>
      </c>
      <c r="AA518" s="137">
        <f t="shared" si="167"/>
        <v>7.9591031390134528E-2</v>
      </c>
      <c r="AB518" s="145">
        <v>1</v>
      </c>
      <c r="AC518" s="189">
        <f>ROUNDDOWN(U518/1.02,0)</f>
        <v>16029</v>
      </c>
      <c r="AD518" s="187">
        <f>ROUNDDOWN(AC518/0.91,0)</f>
        <v>17614</v>
      </c>
      <c r="AE518" s="129">
        <f t="shared" si="168"/>
        <v>1585.26</v>
      </c>
      <c r="AF518" s="130">
        <f t="shared" si="169"/>
        <v>321.26</v>
      </c>
      <c r="AG518" s="131">
        <f t="shared" si="170"/>
        <v>1.823890087430453E-2</v>
      </c>
      <c r="AH518" s="138">
        <f t="shared" si="171"/>
        <v>1264</v>
      </c>
      <c r="AI518" s="139">
        <f t="shared" si="172"/>
        <v>7.1761099125695463E-2</v>
      </c>
      <c r="AJ518" s="139">
        <f t="shared" si="173"/>
        <v>6.1352130515829995E-2</v>
      </c>
      <c r="AL518" s="197">
        <v>1656015111331</v>
      </c>
      <c r="AM518" s="197">
        <v>4961914969615</v>
      </c>
      <c r="AN518" s="197" t="s">
        <v>1462</v>
      </c>
      <c r="AO518" s="241" t="s">
        <v>3874</v>
      </c>
      <c r="AP518" s="242" t="s">
        <v>1194</v>
      </c>
      <c r="AQ518" s="242" t="s">
        <v>110</v>
      </c>
      <c r="AR518" s="242">
        <v>24200</v>
      </c>
      <c r="AS518" s="243">
        <f>VLOOKUP(B:B,[1]BRIDGESTONE!$B:$K,8,0)</f>
        <v>13994.4</v>
      </c>
      <c r="AT518" s="243">
        <v>525</v>
      </c>
      <c r="AU518" s="211" t="s">
        <v>3956</v>
      </c>
      <c r="AV518" s="197" t="s">
        <v>2128</v>
      </c>
      <c r="AW518" s="134" t="str">
        <f>IFERROR(VLOOKUP(AV:AV,Q商品!B:E,4,0),"")</f>
        <v>2023年製 VRX3 165/60R15 77Q スタッドレスタイヤ 翌営業日発送</v>
      </c>
      <c r="AX518" s="134" t="str">
        <f>IFERROR(VLOOKUP(B:B,在庫!B:M,12,0),"")</f>
        <v>2023年製</v>
      </c>
      <c r="AY518" s="246">
        <f>VLOOKUP(B:B,在庫!B:K,10,0)</f>
        <v>1</v>
      </c>
      <c r="AZ518" s="244">
        <f>VLOOKUP(AL:AL,[1]BRIDGESTONE!$B:$AH,32,0)</f>
        <v>650408613</v>
      </c>
      <c r="BA518" s="244">
        <f>VLOOKUP(AL:AL,[1]BRIDGESTONE!$B:$AH,33,0)</f>
        <v>650408630</v>
      </c>
      <c r="BC518" s="11" t="s">
        <v>2055</v>
      </c>
      <c r="BD518" s="11">
        <v>1</v>
      </c>
    </row>
    <row r="519" spans="1:56" s="11" customFormat="1" ht="19.5" customHeight="1">
      <c r="A519" s="11">
        <f t="shared" si="160"/>
        <v>1</v>
      </c>
      <c r="B519" s="249">
        <f t="shared" si="161"/>
        <v>1656514111337</v>
      </c>
      <c r="C519" s="235">
        <f>VLOOKUP(B:B,[1]BRIDGESTONE!$B:$K,9,0)</f>
        <v>134</v>
      </c>
      <c r="D519" s="11" t="s">
        <v>5421</v>
      </c>
      <c r="E519" s="11" t="s">
        <v>1922</v>
      </c>
      <c r="F519" s="258" t="s">
        <v>6164</v>
      </c>
      <c r="G519" s="134"/>
      <c r="H519" s="132"/>
      <c r="I519" s="235">
        <f>VLOOKUP(B:B,[1]BRIDGESTONE!$B:$K,10,0)</f>
        <v>174</v>
      </c>
      <c r="J519" s="132">
        <v>62</v>
      </c>
      <c r="K519" s="133" t="s">
        <v>1979</v>
      </c>
      <c r="L519" s="133">
        <v>3</v>
      </c>
      <c r="M519" s="135" t="s">
        <v>2024</v>
      </c>
      <c r="N519" s="236" t="s">
        <v>8893</v>
      </c>
      <c r="O519" s="236" t="s">
        <v>2381</v>
      </c>
      <c r="P519" s="237">
        <v>11140</v>
      </c>
      <c r="Q519" s="238">
        <f t="shared" si="162"/>
        <v>9650</v>
      </c>
      <c r="R519" s="144">
        <f t="shared" si="163"/>
        <v>5.9606217616580387E-2</v>
      </c>
      <c r="S519" s="197">
        <v>1074476691</v>
      </c>
      <c r="T519" s="306" t="s">
        <v>8342</v>
      </c>
      <c r="U519" s="194">
        <f t="shared" si="159"/>
        <v>10240</v>
      </c>
      <c r="V519" s="11">
        <v>900</v>
      </c>
      <c r="W519" s="185">
        <v>11140</v>
      </c>
      <c r="X519" s="136">
        <f t="shared" si="164"/>
        <v>9074.7999999999993</v>
      </c>
      <c r="Y519" s="240">
        <f t="shared" si="165"/>
        <v>9650</v>
      </c>
      <c r="Z519" s="142">
        <f t="shared" si="166"/>
        <v>6.7061143984220806E-2</v>
      </c>
      <c r="AA519" s="137">
        <f t="shared" si="167"/>
        <v>5.9606217616580387E-2</v>
      </c>
      <c r="AB519" s="145">
        <v>2</v>
      </c>
      <c r="AC519" s="190"/>
      <c r="AD519" s="188">
        <v>10820</v>
      </c>
      <c r="AE519" s="129">
        <f t="shared" si="168"/>
        <v>973.8</v>
      </c>
      <c r="AF519" s="130">
        <f t="shared" si="169"/>
        <v>393.79999999999995</v>
      </c>
      <c r="AG519" s="131">
        <f t="shared" si="170"/>
        <v>3.6395563770794823E-2</v>
      </c>
      <c r="AH519" s="138">
        <f t="shared" si="171"/>
        <v>580</v>
      </c>
      <c r="AI519" s="139">
        <f t="shared" si="172"/>
        <v>5.3604436229205174E-2</v>
      </c>
      <c r="AJ519" s="139">
        <f>IFERROR(AA519-AG519,"")</f>
        <v>2.3210653845785564E-2</v>
      </c>
      <c r="AL519" s="197">
        <v>1656514111337</v>
      </c>
      <c r="AM519" s="197">
        <v>4961914969721</v>
      </c>
      <c r="AN519" s="197" t="s">
        <v>1641</v>
      </c>
      <c r="AO519" s="241" t="s">
        <v>3874</v>
      </c>
      <c r="AP519" s="242" t="s">
        <v>1642</v>
      </c>
      <c r="AQ519" s="242" t="s">
        <v>114</v>
      </c>
      <c r="AR519" s="242">
        <v>15700</v>
      </c>
      <c r="AS519" s="243">
        <f>VLOOKUP(B:B,[1]BRIDGESTONE!$B:$K,8,0)</f>
        <v>9074.7999999999993</v>
      </c>
      <c r="AT519" s="243">
        <v>525</v>
      </c>
      <c r="AU519" s="211" t="s">
        <v>3956</v>
      </c>
      <c r="AV519" s="197" t="s">
        <v>209</v>
      </c>
      <c r="AW519" s="134" t="str">
        <f>IFERROR(VLOOKUP(AV:AV,Q商品!B:E,4,0),"")</f>
        <v>2023年製 VRX3 165/65R14 79Q スタッドレスタイヤ 翌営業日発送</v>
      </c>
      <c r="AX519" s="134" t="str">
        <f>IFERROR(VLOOKUP(B:B,在庫!B:M,12,0),"")</f>
        <v>2023年製</v>
      </c>
      <c r="AY519" s="134">
        <f>VLOOKUP(B:B,在庫!B:K,10,0)</f>
        <v>1</v>
      </c>
      <c r="AZ519" s="244">
        <f>VLOOKUP(AL:AL,[1]BRIDGESTONE!$B:$AH,32,0)</f>
        <v>650408603</v>
      </c>
      <c r="BA519" s="244">
        <f>VLOOKUP(AL:AL,[1]BRIDGESTONE!$B:$AH,33,0)</f>
        <v>650408620</v>
      </c>
      <c r="BC519" s="11" t="s">
        <v>2055</v>
      </c>
      <c r="BD519" s="11">
        <v>1</v>
      </c>
    </row>
    <row r="520" spans="1:56" s="11" customFormat="1" ht="19.5" customHeight="1">
      <c r="A520" s="11">
        <f t="shared" si="160"/>
        <v>1</v>
      </c>
      <c r="B520" s="249">
        <f t="shared" si="161"/>
        <v>1856015111335</v>
      </c>
      <c r="C520" s="235">
        <f>VLOOKUP(B:B,[1]BRIDGESTONE!$B:$K,9,0)</f>
        <v>106</v>
      </c>
      <c r="D520" s="11" t="s">
        <v>5421</v>
      </c>
      <c r="E520" s="11" t="s">
        <v>1925</v>
      </c>
      <c r="F520" s="258" t="s">
        <v>6165</v>
      </c>
      <c r="G520" s="134"/>
      <c r="H520" s="132"/>
      <c r="I520" s="235">
        <f>VLOOKUP(B:B,[1]BRIDGESTONE!$B:$K,10,0)</f>
        <v>286</v>
      </c>
      <c r="J520" s="132">
        <v>34</v>
      </c>
      <c r="K520" s="133" t="s">
        <v>1979</v>
      </c>
      <c r="L520" s="133">
        <v>6</v>
      </c>
      <c r="M520" s="135" t="s">
        <v>3907</v>
      </c>
      <c r="N520" s="236" t="s">
        <v>2456</v>
      </c>
      <c r="O520" s="236" t="s">
        <v>2418</v>
      </c>
      <c r="P520" s="237">
        <v>18750</v>
      </c>
      <c r="Q520" s="238">
        <f t="shared" si="162"/>
        <v>16568.181818181816</v>
      </c>
      <c r="R520" s="144">
        <f t="shared" si="163"/>
        <v>1.9300960219478643E-2</v>
      </c>
      <c r="S520" s="197">
        <v>1074476699</v>
      </c>
      <c r="T520" s="306" t="s">
        <v>8343</v>
      </c>
      <c r="U520" s="194">
        <f t="shared" si="159"/>
        <v>19130</v>
      </c>
      <c r="V520" s="11">
        <v>900</v>
      </c>
      <c r="W520" s="185">
        <v>20030</v>
      </c>
      <c r="X520" s="136">
        <f t="shared" si="164"/>
        <v>16248.4</v>
      </c>
      <c r="Y520" s="240">
        <f t="shared" si="165"/>
        <v>17731.81818181818</v>
      </c>
      <c r="Z520" s="142">
        <f t="shared" si="166"/>
        <v>9.6317280453257714E-2</v>
      </c>
      <c r="AA520" s="137">
        <f t="shared" si="167"/>
        <v>8.3658549089976858E-2</v>
      </c>
      <c r="AB520" s="145">
        <v>2</v>
      </c>
      <c r="AC520" s="190"/>
      <c r="AD520" s="188">
        <v>19350</v>
      </c>
      <c r="AE520" s="129">
        <f t="shared" si="168"/>
        <v>1741.5</v>
      </c>
      <c r="AF520" s="130">
        <f t="shared" si="169"/>
        <v>1521.5</v>
      </c>
      <c r="AG520" s="131">
        <f t="shared" si="170"/>
        <v>7.8630490956072358E-2</v>
      </c>
      <c r="AH520" s="138">
        <f t="shared" si="171"/>
        <v>220</v>
      </c>
      <c r="AI520" s="139">
        <f t="shared" si="172"/>
        <v>1.1369509043927648E-2</v>
      </c>
      <c r="AJ520" s="139">
        <f t="shared" si="173"/>
        <v>5.0280581339045005E-3</v>
      </c>
      <c r="AL520" s="197">
        <v>1856015111335</v>
      </c>
      <c r="AM520" s="197">
        <v>4961914968830</v>
      </c>
      <c r="AN520" s="197" t="s">
        <v>1451</v>
      </c>
      <c r="AO520" s="241" t="s">
        <v>3874</v>
      </c>
      <c r="AP520" s="242" t="s">
        <v>1192</v>
      </c>
      <c r="AQ520" s="242" t="s">
        <v>81</v>
      </c>
      <c r="AR520" s="242">
        <v>28100</v>
      </c>
      <c r="AS520" s="243">
        <f>VLOOKUP(B:B,[1]BRIDGESTONE!$B:$K,8,0)</f>
        <v>16248.4</v>
      </c>
      <c r="AT520" s="243">
        <v>525</v>
      </c>
      <c r="AU520" s="211" t="s">
        <v>3956</v>
      </c>
      <c r="AV520" s="197" t="s">
        <v>214</v>
      </c>
      <c r="AW520" s="134" t="str">
        <f>IFERROR(VLOOKUP(AV:AV,Q商品!B:E,4,0),"")</f>
        <v>2023年製 VRX3 185/60R15 84Q スタッドレスタイヤ 翌営業日発送</v>
      </c>
      <c r="AX520" s="134" t="str">
        <f>IFERROR(VLOOKUP(B:B,在庫!B:M,12,0),"")</f>
        <v>2023年製</v>
      </c>
      <c r="AY520" s="246">
        <f>VLOOKUP(B:B,在庫!B:K,10,0)</f>
        <v>1</v>
      </c>
      <c r="AZ520" s="244">
        <f>VLOOKUP(AL:AL,[1]BRIDGESTONE!$B:$AH,32,0)</f>
        <v>650408610</v>
      </c>
      <c r="BA520" s="244">
        <f>VLOOKUP(AL:AL,[1]BRIDGESTONE!$B:$AH,33,0)</f>
        <v>650408627</v>
      </c>
      <c r="BC520" s="11" t="s">
        <v>2055</v>
      </c>
      <c r="BD520" s="11">
        <v>1</v>
      </c>
    </row>
    <row r="521" spans="1:56" s="11" customFormat="1" ht="19.5" customHeight="1">
      <c r="A521" s="11">
        <f t="shared" si="160"/>
        <v>1</v>
      </c>
      <c r="B521" s="249">
        <f t="shared" si="161"/>
        <v>2055017111308</v>
      </c>
      <c r="C521" s="235">
        <f>VLOOKUP(B:B,[1]BRIDGESTONE!$B:$K,9,0)</f>
        <v>20</v>
      </c>
      <c r="D521" s="11" t="s">
        <v>5421</v>
      </c>
      <c r="E521" s="11" t="s">
        <v>1926</v>
      </c>
      <c r="F521" s="258" t="s">
        <v>6166</v>
      </c>
      <c r="G521" s="134"/>
      <c r="H521" s="132"/>
      <c r="I521" s="235">
        <f>VLOOKUP(B:B,[1]BRIDGESTONE!$B:$K,10,0)</f>
        <v>0</v>
      </c>
      <c r="J521" s="132">
        <v>105</v>
      </c>
      <c r="K521" s="133" t="s">
        <v>1979</v>
      </c>
      <c r="L521" s="133">
        <v>7</v>
      </c>
      <c r="M521" s="135" t="s">
        <v>3907</v>
      </c>
      <c r="N521" s="236" t="s">
        <v>6167</v>
      </c>
      <c r="O521" s="236" t="s">
        <v>2418</v>
      </c>
      <c r="P521" s="237">
        <v>29450</v>
      </c>
      <c r="Q521" s="238">
        <f t="shared" si="162"/>
        <v>25818.181818181816</v>
      </c>
      <c r="R521" s="144">
        <f t="shared" si="163"/>
        <v>1.4616901408450657E-2</v>
      </c>
      <c r="S521" s="197">
        <v>1074475808</v>
      </c>
      <c r="T521" s="306" t="s">
        <v>8344</v>
      </c>
      <c r="U521" s="194">
        <f t="shared" si="159"/>
        <v>30600</v>
      </c>
      <c r="V521" s="11">
        <v>900</v>
      </c>
      <c r="W521" s="185">
        <v>31500</v>
      </c>
      <c r="X521" s="136">
        <f t="shared" si="164"/>
        <v>25440.799999999999</v>
      </c>
      <c r="Y521" s="240">
        <f t="shared" si="165"/>
        <v>27681.81818181818</v>
      </c>
      <c r="Z521" s="142">
        <f t="shared" si="166"/>
        <v>0.16285714285714281</v>
      </c>
      <c r="AA521" s="137">
        <f t="shared" si="167"/>
        <v>8.0956321839080428E-2</v>
      </c>
      <c r="AB521" s="145">
        <v>3</v>
      </c>
      <c r="AC521" s="189">
        <f>ROUNDDOWN(U521/1.02,0)</f>
        <v>30000</v>
      </c>
      <c r="AD521" s="187">
        <f>ROUNDDOWN(AC521/0.91,0)</f>
        <v>32967</v>
      </c>
      <c r="AE521" s="129">
        <f t="shared" si="168"/>
        <v>2967.0299999999997</v>
      </c>
      <c r="AF521" s="130">
        <f t="shared" si="169"/>
        <v>600.02999999999975</v>
      </c>
      <c r="AG521" s="131">
        <f t="shared" si="170"/>
        <v>1.8200928200928192E-2</v>
      </c>
      <c r="AH521" s="138">
        <f t="shared" si="171"/>
        <v>2367</v>
      </c>
      <c r="AI521" s="139">
        <f t="shared" si="172"/>
        <v>7.1799071799071801E-2</v>
      </c>
      <c r="AJ521" s="139">
        <f t="shared" si="173"/>
        <v>6.2755393638152232E-2</v>
      </c>
      <c r="AL521" s="197">
        <v>2055017111308</v>
      </c>
      <c r="AM521" s="197">
        <v>4961914969288</v>
      </c>
      <c r="AN521" s="197" t="s">
        <v>1657</v>
      </c>
      <c r="AO521" s="241" t="s">
        <v>3874</v>
      </c>
      <c r="AP521" s="242" t="s">
        <v>1658</v>
      </c>
      <c r="AQ521" s="242" t="s">
        <v>64</v>
      </c>
      <c r="AR521" s="242">
        <v>44000</v>
      </c>
      <c r="AS521" s="243">
        <f>VLOOKUP(B:B,[1]BRIDGESTONE!$B:$K,8,0)</f>
        <v>25440.799999999999</v>
      </c>
      <c r="AT521" s="243">
        <v>1050</v>
      </c>
      <c r="AU521" s="211" t="s">
        <v>3956</v>
      </c>
      <c r="AV521" s="197" t="s">
        <v>1917</v>
      </c>
      <c r="AW521" s="134" t="str">
        <f>IFERROR(VLOOKUP(AV:AV,Q商品!B:E,4,0),"")</f>
        <v>2023年製 VRX3 205/50R17 93Q XL スタッドレスタイヤ 翌営業日発送</v>
      </c>
      <c r="AX521" s="134" t="str">
        <f>IFERROR(VLOOKUP(B:B,在庫!B:M,12,0),"")</f>
        <v/>
      </c>
      <c r="AY521" s="246" t="e">
        <f>VLOOKUP(B:B,在庫!B:K,10,0)</f>
        <v>#N/A</v>
      </c>
      <c r="AZ521" s="244">
        <f>VLOOKUP(AL:AL,[1]BRIDGESTONE!$B:$AH,32,0)</f>
        <v>650408616</v>
      </c>
      <c r="BA521" s="244">
        <f>VLOOKUP(AL:AL,[1]BRIDGESTONE!$B:$AH,33,0)</f>
        <v>650408633</v>
      </c>
      <c r="BC521" s="11" t="s">
        <v>2055</v>
      </c>
      <c r="BD521" s="11">
        <v>1</v>
      </c>
    </row>
    <row r="522" spans="1:56" s="11" customFormat="1" ht="19.5" customHeight="1">
      <c r="A522" s="11">
        <f t="shared" si="160"/>
        <v>1</v>
      </c>
      <c r="B522" s="249">
        <f t="shared" si="161"/>
        <v>2155017111305</v>
      </c>
      <c r="C522" s="235">
        <f>VLOOKUP(B:B,[1]BRIDGESTONE!$B:$K,9,0)</f>
        <v>16</v>
      </c>
      <c r="D522" s="11" t="s">
        <v>5421</v>
      </c>
      <c r="E522" s="11" t="s">
        <v>1927</v>
      </c>
      <c r="F522" s="258" t="s">
        <v>6168</v>
      </c>
      <c r="G522" s="134"/>
      <c r="H522" s="132"/>
      <c r="I522" s="235">
        <f>VLOOKUP(B:B,[1]BRIDGESTONE!$B:$K,10,0)</f>
        <v>24</v>
      </c>
      <c r="J522" s="132">
        <v>48</v>
      </c>
      <c r="K522" s="133" t="s">
        <v>1979</v>
      </c>
      <c r="L522" s="133">
        <v>8</v>
      </c>
      <c r="M522" s="135" t="s">
        <v>3907</v>
      </c>
      <c r="N522" s="236" t="s">
        <v>6169</v>
      </c>
      <c r="O522" s="236" t="s">
        <v>2418</v>
      </c>
      <c r="P522" s="237">
        <v>32450</v>
      </c>
      <c r="Q522" s="238">
        <f t="shared" si="162"/>
        <v>28545.454545454544</v>
      </c>
      <c r="R522" s="144">
        <f t="shared" si="163"/>
        <v>1.5724203821656055E-2</v>
      </c>
      <c r="S522" s="197">
        <v>1074475807</v>
      </c>
      <c r="T522" s="306" t="s">
        <v>8345</v>
      </c>
      <c r="U522" s="194">
        <f t="shared" si="159"/>
        <v>33200</v>
      </c>
      <c r="V522" s="11">
        <v>900</v>
      </c>
      <c r="W522" s="185">
        <v>34100</v>
      </c>
      <c r="X522" s="136">
        <f t="shared" si="164"/>
        <v>28096.6</v>
      </c>
      <c r="Y522" s="240">
        <f t="shared" si="165"/>
        <v>30045.454545454544</v>
      </c>
      <c r="Z522" s="142">
        <f t="shared" si="166"/>
        <v>0.14092503987240823</v>
      </c>
      <c r="AA522" s="137">
        <f t="shared" si="167"/>
        <v>6.4863540090771568E-2</v>
      </c>
      <c r="AB522" s="145">
        <v>2</v>
      </c>
      <c r="AC522" s="189">
        <f>ROUNDDOWN(U522/1.02,0)</f>
        <v>32549</v>
      </c>
      <c r="AD522" s="187">
        <f>ROUNDDOWN(AC522/0.91,0)</f>
        <v>35768</v>
      </c>
      <c r="AE522" s="129">
        <f t="shared" si="168"/>
        <v>3219.12</v>
      </c>
      <c r="AF522" s="130">
        <f t="shared" si="169"/>
        <v>651.11999999999989</v>
      </c>
      <c r="AG522" s="131">
        <f t="shared" si="170"/>
        <v>1.8203981212256762E-2</v>
      </c>
      <c r="AH522" s="138">
        <f t="shared" si="171"/>
        <v>2568</v>
      </c>
      <c r="AI522" s="139">
        <f t="shared" si="172"/>
        <v>7.1796018787743235E-2</v>
      </c>
      <c r="AJ522" s="139">
        <f t="shared" si="173"/>
        <v>4.6659558878514806E-2</v>
      </c>
      <c r="AL522" s="197">
        <v>2155017111305</v>
      </c>
      <c r="AM522" s="197">
        <v>4961914969271</v>
      </c>
      <c r="AN522" s="197" t="s">
        <v>1659</v>
      </c>
      <c r="AO522" s="241" t="s">
        <v>3874</v>
      </c>
      <c r="AP522" s="242" t="s">
        <v>1660</v>
      </c>
      <c r="AQ522" s="242" t="s">
        <v>39</v>
      </c>
      <c r="AR522" s="242">
        <v>48600</v>
      </c>
      <c r="AS522" s="243">
        <f>VLOOKUP(B:B,[1]BRIDGESTONE!$B:$K,8,0)</f>
        <v>28096.6</v>
      </c>
      <c r="AT522" s="243">
        <v>1050</v>
      </c>
      <c r="AU522" s="211" t="s">
        <v>3956</v>
      </c>
      <c r="AV522" s="197" t="s">
        <v>1918</v>
      </c>
      <c r="AW522" s="134" t="str">
        <f>IFERROR(VLOOKUP(AV:AV,Q商品!B:E,4,0),"")</f>
        <v>2023年製 VRX3 215/50R17 91Q スタッドレスタイヤ 翌営業日発送</v>
      </c>
      <c r="AX522" s="134" t="str">
        <f>IFERROR(VLOOKUP(B:B,在庫!B:M,12,0),"")</f>
        <v>2023年製</v>
      </c>
      <c r="AY522" s="134">
        <f>VLOOKUP(B:B,在庫!B:K,10,0)</f>
        <v>1</v>
      </c>
      <c r="AZ522" s="244">
        <f>VLOOKUP(AL:AL,[1]BRIDGESTONE!$B:$AH,32,0)</f>
        <v>650408617</v>
      </c>
      <c r="BA522" s="244">
        <f>VLOOKUP(AL:AL,[1]BRIDGESTONE!$B:$AH,33,0)</f>
        <v>650408634</v>
      </c>
      <c r="BC522" s="11" t="s">
        <v>2055</v>
      </c>
      <c r="BD522" s="11">
        <v>1</v>
      </c>
    </row>
    <row r="523" spans="1:56" s="11" customFormat="1" ht="19.5" customHeight="1">
      <c r="A523" s="11">
        <f t="shared" si="160"/>
        <v>1</v>
      </c>
      <c r="B523" s="249">
        <f t="shared" si="161"/>
        <v>2155517111300</v>
      </c>
      <c r="C523" s="235">
        <f>VLOOKUP(B:B,[1]BRIDGESTONE!$B:$K,9,0)</f>
        <v>8</v>
      </c>
      <c r="D523" s="11" t="s">
        <v>5421</v>
      </c>
      <c r="E523" s="11" t="s">
        <v>1928</v>
      </c>
      <c r="F523" s="258" t="s">
        <v>6170</v>
      </c>
      <c r="G523" s="134"/>
      <c r="H523" s="132"/>
      <c r="I523" s="235">
        <f>VLOOKUP(B:B,[1]BRIDGESTONE!$B:$K,10,0)</f>
        <v>72</v>
      </c>
      <c r="J523" s="132">
        <v>85</v>
      </c>
      <c r="K523" s="133" t="s">
        <v>1979</v>
      </c>
      <c r="L523" s="133">
        <v>9</v>
      </c>
      <c r="M523" s="135" t="s">
        <v>6946</v>
      </c>
      <c r="N523" s="236" t="s">
        <v>8894</v>
      </c>
      <c r="O523" s="236" t="s">
        <v>8895</v>
      </c>
      <c r="P523" s="237">
        <v>33570</v>
      </c>
      <c r="Q523" s="238">
        <f t="shared" si="162"/>
        <v>29563.63636363636</v>
      </c>
      <c r="R523" s="144">
        <f t="shared" si="163"/>
        <v>9.0396063960639483E-2</v>
      </c>
      <c r="S523" s="197">
        <v>1074476686</v>
      </c>
      <c r="T523" s="306" t="s">
        <v>8346</v>
      </c>
      <c r="U523" s="194">
        <f t="shared" si="159"/>
        <v>32670</v>
      </c>
      <c r="V523" s="11">
        <v>900</v>
      </c>
      <c r="W523" s="185">
        <v>33570</v>
      </c>
      <c r="X523" s="136">
        <f t="shared" si="164"/>
        <v>26891.200000000001</v>
      </c>
      <c r="Y523" s="240">
        <f t="shared" si="165"/>
        <v>29563.63636363636</v>
      </c>
      <c r="Z523" s="142">
        <f t="shared" si="166"/>
        <v>9.6589097864201445E-2</v>
      </c>
      <c r="AA523" s="137">
        <f t="shared" si="167"/>
        <v>9.0396063960639483E-2</v>
      </c>
      <c r="AB523" s="145">
        <v>2</v>
      </c>
      <c r="AC523" s="190"/>
      <c r="AD523" s="188">
        <v>34400</v>
      </c>
      <c r="AE523" s="129">
        <f t="shared" si="168"/>
        <v>3096</v>
      </c>
      <c r="AF523" s="130">
        <f t="shared" si="169"/>
        <v>1366</v>
      </c>
      <c r="AG523" s="131">
        <f t="shared" si="170"/>
        <v>3.9709302325581397E-2</v>
      </c>
      <c r="AH523" s="138">
        <f t="shared" si="171"/>
        <v>1730</v>
      </c>
      <c r="AI523" s="139">
        <f t="shared" si="172"/>
        <v>5.0290697674418607E-2</v>
      </c>
      <c r="AJ523" s="139">
        <f t="shared" si="173"/>
        <v>5.0686761635058086E-2</v>
      </c>
      <c r="AL523" s="197">
        <v>2155517111300</v>
      </c>
      <c r="AM523" s="197">
        <v>4961914969318</v>
      </c>
      <c r="AN523" s="197" t="s">
        <v>1453</v>
      </c>
      <c r="AO523" s="241" t="s">
        <v>3874</v>
      </c>
      <c r="AP523" s="242" t="s">
        <v>1193</v>
      </c>
      <c r="AQ523" s="242" t="s">
        <v>66</v>
      </c>
      <c r="AR523" s="242">
        <v>46500</v>
      </c>
      <c r="AS523" s="243">
        <f>VLOOKUP(B:B,[1]BRIDGESTONE!$B:$K,8,0)</f>
        <v>26891.200000000001</v>
      </c>
      <c r="AT523" s="243">
        <v>1050</v>
      </c>
      <c r="AU523" s="211" t="s">
        <v>3956</v>
      </c>
      <c r="AV523" s="197" t="s">
        <v>218</v>
      </c>
      <c r="AW523" s="134" t="str">
        <f>IFERROR(VLOOKUP(AV:AV,Q商品!B:E,4,0),"")</f>
        <v>2023年製 VRX3 215/55R17 94Q スタッドレスタイヤ 翌営業日発送</v>
      </c>
      <c r="AX523" s="134" t="str">
        <f>IFERROR(VLOOKUP(B:B,在庫!B:M,12,0),"")</f>
        <v>2023年製</v>
      </c>
      <c r="AY523" s="134">
        <f>VLOOKUP(B:B,在庫!B:K,10,0)</f>
        <v>1</v>
      </c>
      <c r="AZ523" s="244">
        <f>VLOOKUP(AL:AL,[1]BRIDGESTONE!$B:$AH,32,0)</f>
        <v>650408619</v>
      </c>
      <c r="BA523" s="244">
        <f>VLOOKUP(AL:AL,[1]BRIDGESTONE!$B:$AH,33,0)</f>
        <v>650408636</v>
      </c>
      <c r="BC523" s="11" t="s">
        <v>2055</v>
      </c>
      <c r="BD523" s="11">
        <v>1</v>
      </c>
    </row>
    <row r="524" spans="1:56" s="11" customFormat="1" ht="19.5" customHeight="1">
      <c r="A524" s="11">
        <f t="shared" si="160"/>
        <v>1</v>
      </c>
      <c r="B524" s="249">
        <f t="shared" si="161"/>
        <v>1856515111330</v>
      </c>
      <c r="C524" s="235">
        <f>VLOOKUP(B:B,[1]BRIDGESTONE!$B:$K,9,0)</f>
        <v>193</v>
      </c>
      <c r="D524" s="11" t="s">
        <v>5421</v>
      </c>
      <c r="E524" s="11" t="s">
        <v>1932</v>
      </c>
      <c r="F524" s="258" t="s">
        <v>6171</v>
      </c>
      <c r="G524" s="134"/>
      <c r="H524" s="132"/>
      <c r="I524" s="235">
        <f>VLOOKUP(B:B,[1]BRIDGESTONE!$B:$K,10,0)</f>
        <v>3</v>
      </c>
      <c r="J524" s="132">
        <v>6</v>
      </c>
      <c r="K524" s="133" t="s">
        <v>1979</v>
      </c>
      <c r="L524" s="133">
        <v>13</v>
      </c>
      <c r="M524" s="135" t="s">
        <v>7136</v>
      </c>
      <c r="N524" s="236" t="s">
        <v>2473</v>
      </c>
      <c r="O524" s="236" t="s">
        <v>3424</v>
      </c>
      <c r="P524" s="237">
        <v>15380</v>
      </c>
      <c r="Q524" s="238">
        <f t="shared" si="162"/>
        <v>13504.545454545454</v>
      </c>
      <c r="R524" s="144">
        <f t="shared" si="163"/>
        <v>8.564119824974753E-2</v>
      </c>
      <c r="S524" s="197">
        <v>1074476694</v>
      </c>
      <c r="T524" s="306" t="s">
        <v>8349</v>
      </c>
      <c r="U524" s="194">
        <f t="shared" si="159"/>
        <v>14500</v>
      </c>
      <c r="V524" s="11">
        <v>900</v>
      </c>
      <c r="W524" s="185">
        <v>15400</v>
      </c>
      <c r="X524" s="136">
        <f t="shared" si="164"/>
        <v>12348</v>
      </c>
      <c r="Y524" s="240">
        <f t="shared" si="165"/>
        <v>13522.727272727272</v>
      </c>
      <c r="Z524" s="142">
        <f t="shared" si="166"/>
        <v>5.7241379310344787E-2</v>
      </c>
      <c r="AA524" s="137">
        <f t="shared" si="167"/>
        <v>8.6870588235294074E-2</v>
      </c>
      <c r="AB524" s="145">
        <v>3</v>
      </c>
      <c r="AC524" s="190"/>
      <c r="AD524" s="188">
        <v>15330</v>
      </c>
      <c r="AE524" s="129">
        <f t="shared" si="168"/>
        <v>1379.7</v>
      </c>
      <c r="AF524" s="130">
        <f t="shared" si="169"/>
        <v>549.70000000000005</v>
      </c>
      <c r="AG524" s="131">
        <f t="shared" si="170"/>
        <v>3.5857795172863666E-2</v>
      </c>
      <c r="AH524" s="138">
        <f t="shared" si="171"/>
        <v>830</v>
      </c>
      <c r="AI524" s="139">
        <f t="shared" si="172"/>
        <v>5.4142204827136331E-2</v>
      </c>
      <c r="AJ524" s="139">
        <f t="shared" si="173"/>
        <v>5.1012793062430409E-2</v>
      </c>
      <c r="AL524" s="197">
        <v>1856515111330</v>
      </c>
      <c r="AM524" s="197">
        <v>4961914969646</v>
      </c>
      <c r="AN524" s="197" t="s">
        <v>1649</v>
      </c>
      <c r="AO524" s="241" t="s">
        <v>3874</v>
      </c>
      <c r="AP524" s="242" t="s">
        <v>1650</v>
      </c>
      <c r="AQ524" s="242" t="s">
        <v>42</v>
      </c>
      <c r="AR524" s="242">
        <v>22200</v>
      </c>
      <c r="AS524" s="243">
        <f>VLOOKUP(B:B,[1]BRIDGESTONE!$B:$K,8,0)</f>
        <v>12348</v>
      </c>
      <c r="AT524" s="243">
        <v>525</v>
      </c>
      <c r="AU524" s="211" t="s">
        <v>3956</v>
      </c>
      <c r="AV524" s="197" t="s">
        <v>215</v>
      </c>
      <c r="AW524" s="134" t="str">
        <f>IFERROR(VLOOKUP(AV:AV,Q商品!B:E,4,0),"")</f>
        <v>2023年製 VRX3 185/65R15 88Q スタッドレスタイヤ 翌営業日発送</v>
      </c>
      <c r="AX524" s="134" t="str">
        <f>IFERROR(VLOOKUP(B:B,在庫!B:M,12,0),"")</f>
        <v>2023年製</v>
      </c>
      <c r="AY524" s="134">
        <f>VLOOKUP(B:B,在庫!B:K,10,0)</f>
        <v>1</v>
      </c>
      <c r="AZ524" s="244">
        <f>VLOOKUP(AL:AL,[1]BRIDGESTONE!$B:$AH,32,0)</f>
        <v>650408608</v>
      </c>
      <c r="BA524" s="244">
        <f>VLOOKUP(AL:AL,[1]BRIDGESTONE!$B:$AH,33,0)</f>
        <v>650408625</v>
      </c>
      <c r="BC524" s="11" t="s">
        <v>2055</v>
      </c>
      <c r="BD524" s="11">
        <v>1</v>
      </c>
    </row>
    <row r="525" spans="1:56" s="11" customFormat="1" ht="19.5" customHeight="1">
      <c r="A525" s="11">
        <f t="shared" si="160"/>
        <v>1</v>
      </c>
      <c r="B525" s="249">
        <f t="shared" si="161"/>
        <v>2156016111334</v>
      </c>
      <c r="C525" s="235">
        <f>VLOOKUP(B:B,[1]BRIDGESTONE!$B:$K,9,0)</f>
        <v>18</v>
      </c>
      <c r="D525" s="11" t="s">
        <v>5421</v>
      </c>
      <c r="E525" s="11" t="s">
        <v>1935</v>
      </c>
      <c r="F525" s="258" t="s">
        <v>6174</v>
      </c>
      <c r="G525" s="134"/>
      <c r="H525" s="132"/>
      <c r="I525" s="235">
        <f>VLOOKUP(B:B,[1]BRIDGESTONE!$B:$K,10,0)</f>
        <v>38</v>
      </c>
      <c r="J525" s="132">
        <v>16</v>
      </c>
      <c r="K525" s="133" t="s">
        <v>1979</v>
      </c>
      <c r="L525" s="133">
        <v>16</v>
      </c>
      <c r="M525" s="135" t="s">
        <v>3907</v>
      </c>
      <c r="N525" s="236" t="s">
        <v>3910</v>
      </c>
      <c r="O525" s="236" t="s">
        <v>2418</v>
      </c>
      <c r="P525" s="237">
        <v>23700</v>
      </c>
      <c r="Q525" s="238">
        <f t="shared" si="162"/>
        <v>20590.909090909088</v>
      </c>
      <c r="R525" s="144">
        <f t="shared" si="163"/>
        <v>-3.61174392935983E-2</v>
      </c>
      <c r="S525" s="197">
        <v>1074476684</v>
      </c>
      <c r="T525" s="306" t="s">
        <v>8352</v>
      </c>
      <c r="U525" s="194">
        <f t="shared" si="159"/>
        <v>25772</v>
      </c>
      <c r="V525" s="11">
        <v>900</v>
      </c>
      <c r="W525" s="185">
        <v>26672</v>
      </c>
      <c r="X525" s="136">
        <f t="shared" si="164"/>
        <v>21334.6</v>
      </c>
      <c r="Y525" s="240">
        <f t="shared" si="165"/>
        <v>23292.727272727272</v>
      </c>
      <c r="Z525" s="142">
        <f t="shared" si="166"/>
        <v>0.20929203539823016</v>
      </c>
      <c r="AA525" s="137">
        <f t="shared" si="167"/>
        <v>8.4066036999453628E-2</v>
      </c>
      <c r="AB525" s="145">
        <v>3</v>
      </c>
      <c r="AC525" s="190"/>
      <c r="AD525" s="188">
        <v>27330</v>
      </c>
      <c r="AE525" s="129">
        <f t="shared" si="168"/>
        <v>2459.6999999999998</v>
      </c>
      <c r="AF525" s="130">
        <f t="shared" si="169"/>
        <v>901.69999999999982</v>
      </c>
      <c r="AG525" s="131">
        <f t="shared" si="170"/>
        <v>3.2993047932674713E-2</v>
      </c>
      <c r="AH525" s="138">
        <f t="shared" si="171"/>
        <v>1558</v>
      </c>
      <c r="AI525" s="139">
        <f t="shared" si="172"/>
        <v>5.7006952067325284E-2</v>
      </c>
      <c r="AJ525" s="139">
        <f t="shared" si="173"/>
        <v>5.1072989066778915E-2</v>
      </c>
      <c r="AL525" s="197">
        <v>2156016111334</v>
      </c>
      <c r="AM525" s="197">
        <v>4961914969462</v>
      </c>
      <c r="AN525" s="197" t="s">
        <v>1655</v>
      </c>
      <c r="AO525" s="241" t="s">
        <v>3874</v>
      </c>
      <c r="AP525" s="242" t="s">
        <v>1656</v>
      </c>
      <c r="AQ525" s="242" t="s">
        <v>48</v>
      </c>
      <c r="AR525" s="242">
        <v>36900</v>
      </c>
      <c r="AS525" s="243">
        <f>VLOOKUP(B:B,[1]BRIDGESTONE!$B:$K,8,0)</f>
        <v>21334.6</v>
      </c>
      <c r="AT525" s="243">
        <v>1050</v>
      </c>
      <c r="AU525" s="211" t="s">
        <v>3956</v>
      </c>
      <c r="AV525" s="197" t="s">
        <v>219</v>
      </c>
      <c r="AW525" s="134" t="str">
        <f>IFERROR(VLOOKUP(AV:AV,Q商品!B:E,4,0),"")</f>
        <v>2023年製 VRX3 215/60R16 95Q スタッドレスタイヤ 翌営業日発送</v>
      </c>
      <c r="AX525" s="134" t="str">
        <f>IFERROR(VLOOKUP(B:B,在庫!B:M,12,0),"")</f>
        <v>2023年製</v>
      </c>
      <c r="AY525" s="246">
        <f>VLOOKUP(B:B,在庫!B:K,10,0)</f>
        <v>1</v>
      </c>
      <c r="AZ525" s="244">
        <f>VLOOKUP(AL:AL,[1]BRIDGESTONE!$B:$AH,32,0)</f>
        <v>650408615</v>
      </c>
      <c r="BA525" s="244">
        <f>VLOOKUP(AL:AL,[1]BRIDGESTONE!$B:$AH,33,0)</f>
        <v>650408632</v>
      </c>
      <c r="BC525" s="11" t="s">
        <v>2055</v>
      </c>
      <c r="BD525" s="11">
        <v>1</v>
      </c>
    </row>
    <row r="526" spans="1:56" s="11" customFormat="1" ht="19.5" customHeight="1">
      <c r="A526" s="11">
        <f t="shared" si="160"/>
        <v>1</v>
      </c>
      <c r="B526" s="249">
        <f t="shared" si="161"/>
        <v>2156017111333</v>
      </c>
      <c r="C526" s="235">
        <f>VLOOKUP(B:B,[1]BRIDGESTONE!$B:$K,9,0)</f>
        <v>42</v>
      </c>
      <c r="D526" s="11" t="s">
        <v>5421</v>
      </c>
      <c r="E526" s="11" t="s">
        <v>1936</v>
      </c>
      <c r="F526" s="258" t="s">
        <v>6175</v>
      </c>
      <c r="G526" s="134"/>
      <c r="H526" s="132"/>
      <c r="I526" s="235">
        <f>VLOOKUP(B:B,[1]BRIDGESTONE!$B:$K,10,0)</f>
        <v>59</v>
      </c>
      <c r="J526" s="132">
        <v>29</v>
      </c>
      <c r="K526" s="133" t="s">
        <v>1979</v>
      </c>
      <c r="L526" s="133">
        <v>17</v>
      </c>
      <c r="M526" s="155" t="s">
        <v>7196</v>
      </c>
      <c r="N526" s="236">
        <v>20783.63636363636</v>
      </c>
      <c r="O526" s="236">
        <v>900</v>
      </c>
      <c r="P526" s="237">
        <v>21683.63636363636</v>
      </c>
      <c r="Q526" s="238">
        <f t="shared" si="162"/>
        <v>18757.851239669417</v>
      </c>
      <c r="R526" s="144">
        <f t="shared" si="163"/>
        <v>-0.2235729832136408</v>
      </c>
      <c r="S526" s="197">
        <v>1074476695</v>
      </c>
      <c r="T526" s="306" t="s">
        <v>8353</v>
      </c>
      <c r="U526" s="194">
        <f t="shared" si="159"/>
        <v>28100</v>
      </c>
      <c r="V526" s="11">
        <v>900</v>
      </c>
      <c r="W526" s="185">
        <v>29000</v>
      </c>
      <c r="X526" s="136">
        <f t="shared" si="164"/>
        <v>22951.599999999999</v>
      </c>
      <c r="Y526" s="240">
        <f t="shared" si="165"/>
        <v>25409.090909090908</v>
      </c>
      <c r="Z526" s="142">
        <f t="shared" si="166"/>
        <v>0.41457440293937564</v>
      </c>
      <c r="AA526" s="137">
        <f t="shared" si="167"/>
        <v>9.6716994633273726E-2</v>
      </c>
      <c r="AB526" s="141">
        <v>3</v>
      </c>
      <c r="AC526" s="190"/>
      <c r="AD526" s="188">
        <v>29400</v>
      </c>
      <c r="AE526" s="129">
        <f t="shared" si="168"/>
        <v>2646</v>
      </c>
      <c r="AF526" s="130">
        <f t="shared" si="169"/>
        <v>1346</v>
      </c>
      <c r="AG526" s="131">
        <f t="shared" si="170"/>
        <v>4.5782312925170071E-2</v>
      </c>
      <c r="AH526" s="138">
        <f t="shared" si="171"/>
        <v>1300</v>
      </c>
      <c r="AI526" s="139">
        <f t="shared" si="172"/>
        <v>4.4217687074829932E-2</v>
      </c>
      <c r="AJ526" s="139">
        <f t="shared" si="173"/>
        <v>5.0934681708103655E-2</v>
      </c>
      <c r="AL526" s="197">
        <v>2156017111333</v>
      </c>
      <c r="AM526" s="197">
        <v>4961914969349</v>
      </c>
      <c r="AN526" s="197" t="s">
        <v>1661</v>
      </c>
      <c r="AO526" s="241" t="s">
        <v>3874</v>
      </c>
      <c r="AP526" s="242" t="s">
        <v>1662</v>
      </c>
      <c r="AQ526" s="242" t="s">
        <v>67</v>
      </c>
      <c r="AR526" s="242">
        <v>39700</v>
      </c>
      <c r="AS526" s="243">
        <f>VLOOKUP(B:B,[1]BRIDGESTONE!$B:$K,8,0)</f>
        <v>22951.599999999999</v>
      </c>
      <c r="AT526" s="243">
        <v>1050</v>
      </c>
      <c r="AU526" s="211" t="s">
        <v>3956</v>
      </c>
      <c r="AV526" s="197" t="s">
        <v>220</v>
      </c>
      <c r="AW526" s="134" t="str">
        <f>IFERROR(VLOOKUP(AV:AV,Q商品!B:E,4,0),"")</f>
        <v>2023年製 BLIZZAK VRX3 215/60R17 96Q スタッドレスタイヤ 翌営業日発送</v>
      </c>
      <c r="AX526" s="134" t="str">
        <f>IFERROR(VLOOKUP(B:B,在庫!B:M,12,0),"")</f>
        <v>2023年製</v>
      </c>
      <c r="AY526" s="246">
        <f>VLOOKUP(B:B,在庫!B:K,10,0)</f>
        <v>1</v>
      </c>
      <c r="AZ526" s="244">
        <f>VLOOKUP(AL:AL,[1]BRIDGESTONE!$B:$AH,32,0)</f>
        <v>650408618</v>
      </c>
      <c r="BA526" s="244">
        <f>VLOOKUP(AL:AL,[1]BRIDGESTONE!$B:$AH,33,0)</f>
        <v>650408635</v>
      </c>
      <c r="BC526" s="11" t="s">
        <v>150</v>
      </c>
      <c r="BD526" s="11">
        <v>10</v>
      </c>
    </row>
    <row r="527" spans="1:56" s="11" customFormat="1" ht="19.5" customHeight="1">
      <c r="A527" s="11">
        <f t="shared" si="160"/>
        <v>1</v>
      </c>
      <c r="B527" s="249">
        <f t="shared" si="161"/>
        <v>2156516111339</v>
      </c>
      <c r="C527" s="235">
        <f>VLOOKUP(B:B,[1]BRIDGESTONE!$B:$K,9,0)</f>
        <v>4</v>
      </c>
      <c r="D527" s="11" t="s">
        <v>5421</v>
      </c>
      <c r="E527" s="11" t="s">
        <v>5649</v>
      </c>
      <c r="F527" s="258" t="s">
        <v>6176</v>
      </c>
      <c r="G527" s="134"/>
      <c r="H527" s="132"/>
      <c r="I527" s="235">
        <f>VLOOKUP(B:B,[1]BRIDGESTONE!$B:$K,10,0)</f>
        <v>28</v>
      </c>
      <c r="J527" s="132">
        <v>39</v>
      </c>
      <c r="K527" s="133" t="s">
        <v>1979</v>
      </c>
      <c r="L527" s="133">
        <v>18</v>
      </c>
      <c r="M527" s="135" t="s">
        <v>3907</v>
      </c>
      <c r="N527" s="236" t="s">
        <v>6177</v>
      </c>
      <c r="O527" s="236" t="s">
        <v>2418</v>
      </c>
      <c r="P527" s="237">
        <v>22950</v>
      </c>
      <c r="Q527" s="238">
        <f t="shared" si="162"/>
        <v>19909.090909090908</v>
      </c>
      <c r="R527" s="144">
        <f t="shared" si="163"/>
        <v>3.711415525114069E-3</v>
      </c>
      <c r="S527" s="197">
        <v>1074476683</v>
      </c>
      <c r="T527" s="302" t="s">
        <v>8354</v>
      </c>
      <c r="U527" s="194">
        <f t="shared" si="159"/>
        <v>23910</v>
      </c>
      <c r="V527" s="11">
        <v>900</v>
      </c>
      <c r="W527" s="185">
        <v>24810</v>
      </c>
      <c r="X527" s="136">
        <f t="shared" si="164"/>
        <v>19835.2</v>
      </c>
      <c r="Y527" s="240">
        <f t="shared" si="165"/>
        <v>21600</v>
      </c>
      <c r="Z527" s="142">
        <f t="shared" si="166"/>
        <v>0.16384439359267744</v>
      </c>
      <c r="AA527" s="137">
        <f t="shared" si="167"/>
        <v>8.1703703703703667E-2</v>
      </c>
      <c r="AB527" s="145">
        <v>3</v>
      </c>
      <c r="AC527" s="190"/>
      <c r="AD527" s="188">
        <v>25430</v>
      </c>
      <c r="AE527" s="129">
        <f t="shared" si="168"/>
        <v>2288.6999999999998</v>
      </c>
      <c r="AF527" s="130">
        <f t="shared" si="169"/>
        <v>768.69999999999982</v>
      </c>
      <c r="AG527" s="131">
        <f t="shared" si="170"/>
        <v>3.0228077074321659E-2</v>
      </c>
      <c r="AH527" s="138">
        <f t="shared" si="171"/>
        <v>1520</v>
      </c>
      <c r="AI527" s="139">
        <f t="shared" si="172"/>
        <v>5.9771922925678331E-2</v>
      </c>
      <c r="AJ527" s="139">
        <f t="shared" si="173"/>
        <v>5.1475626629382008E-2</v>
      </c>
      <c r="AL527" s="197">
        <v>2156516111339</v>
      </c>
      <c r="AM527" s="197">
        <v>4961914969516</v>
      </c>
      <c r="AN527" s="197" t="s">
        <v>1653</v>
      </c>
      <c r="AO527" s="241" t="s">
        <v>3874</v>
      </c>
      <c r="AP527" s="242" t="s">
        <v>1654</v>
      </c>
      <c r="AQ527" s="242" t="s">
        <v>73</v>
      </c>
      <c r="AR527" s="242">
        <v>34300</v>
      </c>
      <c r="AS527" s="243">
        <f>VLOOKUP(B:B,[1]BRIDGESTONE!$B:$K,8,0)</f>
        <v>19835.2</v>
      </c>
      <c r="AT527" s="243">
        <v>1050</v>
      </c>
      <c r="AU527" s="211" t="s">
        <v>3956</v>
      </c>
      <c r="AV527" s="197" t="s">
        <v>221</v>
      </c>
      <c r="AW527" s="134" t="str">
        <f>IFERROR(VLOOKUP(AV:AV,Q商品!B:E,4,0),"")</f>
        <v>2023年製 VRX3 215/65R16 98Q スタッドレスタイヤ 翌営業日発送</v>
      </c>
      <c r="AX527" s="134" t="str">
        <f>IFERROR(VLOOKUP(B:B,在庫!B:M,12,0),"")</f>
        <v>2023年製</v>
      </c>
      <c r="AY527" s="246">
        <f>VLOOKUP(B:B,在庫!B:K,10,0)</f>
        <v>1</v>
      </c>
      <c r="AZ527" s="244">
        <f>VLOOKUP(AL:AL,[1]BRIDGESTONE!$B:$AH,32,0)</f>
        <v>650408614</v>
      </c>
      <c r="BA527" s="244">
        <f>VLOOKUP(AL:AL,[1]BRIDGESTONE!$B:$AH,33,0)</f>
        <v>650408631</v>
      </c>
      <c r="BC527" s="11" t="s">
        <v>2055</v>
      </c>
      <c r="BD527" s="11">
        <v>1</v>
      </c>
    </row>
    <row r="528" spans="1:56" s="11" customFormat="1" ht="19.5" customHeight="1">
      <c r="A528" s="247">
        <f t="shared" si="160"/>
        <v>1</v>
      </c>
      <c r="B528" s="261">
        <f t="shared" si="161"/>
        <v>2155517169868</v>
      </c>
      <c r="C528" s="243">
        <f>VLOOKUP(B:B,[1]DUNLOP!$B:$K,9,0)</f>
        <v>42</v>
      </c>
      <c r="D528" s="11" t="s">
        <v>5422</v>
      </c>
      <c r="E528" s="11" t="s">
        <v>1896</v>
      </c>
      <c r="F528" s="258" t="s">
        <v>6180</v>
      </c>
      <c r="G528" s="134"/>
      <c r="H528" s="132"/>
      <c r="I528" s="235">
        <f>VLOOKUP(B:B,[1]DUNLOP!$B:$K,10,0)</f>
        <v>2</v>
      </c>
      <c r="J528" s="132">
        <v>1222</v>
      </c>
      <c r="K528" s="133" t="s">
        <v>1980</v>
      </c>
      <c r="L528" s="133">
        <v>7</v>
      </c>
      <c r="M528" s="135" t="s">
        <v>3998</v>
      </c>
      <c r="N528" s="236" t="s">
        <v>2476</v>
      </c>
      <c r="O528" s="236" t="s">
        <v>2015</v>
      </c>
      <c r="P528" s="237">
        <v>19800</v>
      </c>
      <c r="Q528" s="238">
        <f t="shared" si="162"/>
        <v>17045.454545454544</v>
      </c>
      <c r="R528" s="144">
        <f t="shared" si="163"/>
        <v>0.31101866666666661</v>
      </c>
      <c r="S528" s="248">
        <v>1074475809</v>
      </c>
      <c r="T528" s="306" t="s">
        <v>8361</v>
      </c>
      <c r="U528" s="194">
        <f t="shared" si="159"/>
        <v>19800</v>
      </c>
      <c r="W528" s="185">
        <v>19800</v>
      </c>
      <c r="X528" s="136">
        <f t="shared" si="164"/>
        <v>11744</v>
      </c>
      <c r="Y528" s="240">
        <f t="shared" si="165"/>
        <v>17045.454545454544</v>
      </c>
      <c r="Z528" s="142">
        <f t="shared" si="166"/>
        <v>7.7272727272727382E-2</v>
      </c>
      <c r="AA528" s="137">
        <f t="shared" si="167"/>
        <v>0.31101866666666661</v>
      </c>
      <c r="AB528" s="145">
        <v>1</v>
      </c>
      <c r="AC528" s="189">
        <f t="shared" ref="AC528:AC559" si="174">ROUNDDOWN(U528/1.02,0)</f>
        <v>19411</v>
      </c>
      <c r="AD528" s="187">
        <f t="shared" ref="AD528:AD559" si="175">ROUNDDOWN(AC528/0.91,0)</f>
        <v>21330</v>
      </c>
      <c r="AE528" s="129">
        <f t="shared" si="168"/>
        <v>1919.6999999999998</v>
      </c>
      <c r="AF528" s="130">
        <f t="shared" si="169"/>
        <v>389.69999999999982</v>
      </c>
      <c r="AG528" s="131">
        <f t="shared" si="170"/>
        <v>1.8270042194092818E-2</v>
      </c>
      <c r="AH528" s="138">
        <f t="shared" si="171"/>
        <v>1530</v>
      </c>
      <c r="AI528" s="139">
        <f t="shared" si="172"/>
        <v>7.1729957805907171E-2</v>
      </c>
      <c r="AJ528" s="139">
        <f t="shared" si="173"/>
        <v>0.29274862447257377</v>
      </c>
      <c r="AL528" s="197">
        <v>2155517169868</v>
      </c>
      <c r="AM528" s="197" t="s">
        <v>152</v>
      </c>
      <c r="AN528" s="197" t="s">
        <v>152</v>
      </c>
      <c r="AO528" s="241" t="s">
        <v>1580</v>
      </c>
      <c r="AP528" s="242" t="s">
        <v>1581</v>
      </c>
      <c r="AQ528" s="242" t="s">
        <v>66</v>
      </c>
      <c r="AR528" s="242" t="s">
        <v>152</v>
      </c>
      <c r="AS528" s="243">
        <f>VLOOKUP(B:B,[1]DUNLOP!$B:$K,8,0)</f>
        <v>11744</v>
      </c>
      <c r="AT528" s="243">
        <v>1050</v>
      </c>
      <c r="AU528" s="211" t="s">
        <v>3957</v>
      </c>
      <c r="AV528" s="197" t="s">
        <v>2236</v>
      </c>
      <c r="AW528" s="134" t="str">
        <f>IFERROR(VLOOKUP(AV:AV,Q商品!B:E,4,0),"")</f>
        <v>2022年製 WINTER MAXX 02 215/55R17 94S スタッドレスタイヤ 翌営業日発送</v>
      </c>
      <c r="AX528" s="134" t="str">
        <f>IFERROR(VLOOKUP(B:B,在庫!B:M,12,0),"")</f>
        <v>2022年製</v>
      </c>
      <c r="AY528" s="134">
        <f>VLOOKUP(B:B,在庫!B:K,10,0)</f>
        <v>1</v>
      </c>
      <c r="AZ528" s="244">
        <f>VLOOKUP(AL:AL,[1]DUNLOP!$B:$AH,32,0)</f>
        <v>650063537</v>
      </c>
      <c r="BA528" s="244">
        <f>VLOOKUP(AL:AL,[1]DUNLOP!$B:$AH,33,0)</f>
        <v>650063547</v>
      </c>
      <c r="BC528" s="11" t="s">
        <v>2055</v>
      </c>
      <c r="BD528" s="11">
        <v>1</v>
      </c>
    </row>
    <row r="529" spans="1:56" s="11" customFormat="1" ht="19.5" customHeight="1">
      <c r="A529" s="247">
        <f t="shared" si="160"/>
        <v>1</v>
      </c>
      <c r="B529" s="261">
        <f t="shared" si="161"/>
        <v>2156016169861</v>
      </c>
      <c r="C529" s="243">
        <f>VLOOKUP(B:B,[1]DUNLOP!$B:$K,9,0)</f>
        <v>133</v>
      </c>
      <c r="D529" s="11" t="s">
        <v>5422</v>
      </c>
      <c r="E529" s="11" t="s">
        <v>1897</v>
      </c>
      <c r="F529" s="258" t="s">
        <v>6190</v>
      </c>
      <c r="G529" s="134"/>
      <c r="H529" s="132"/>
      <c r="I529" s="313">
        <f>VLOOKUP(B:B,[1]DUNLOP!$B:$K,10,0)</f>
        <v>3</v>
      </c>
      <c r="J529" s="132">
        <v>342</v>
      </c>
      <c r="K529" s="133" t="s">
        <v>1980</v>
      </c>
      <c r="L529" s="133">
        <v>8</v>
      </c>
      <c r="M529" s="135" t="s">
        <v>3998</v>
      </c>
      <c r="N529" s="236" t="s">
        <v>7213</v>
      </c>
      <c r="O529" s="236" t="s">
        <v>4002</v>
      </c>
      <c r="P529" s="237">
        <v>14298</v>
      </c>
      <c r="Q529" s="238">
        <f t="shared" si="162"/>
        <v>12043.636363636362</v>
      </c>
      <c r="R529" s="144">
        <f t="shared" si="163"/>
        <v>0.29506340579710139</v>
      </c>
      <c r="S529" s="248">
        <v>1074476361</v>
      </c>
      <c r="T529" s="306" t="s">
        <v>8362</v>
      </c>
      <c r="U529" s="194">
        <f t="shared" si="159"/>
        <v>13398</v>
      </c>
      <c r="V529" s="11">
        <v>900</v>
      </c>
      <c r="W529" s="185">
        <v>14298</v>
      </c>
      <c r="X529" s="136">
        <f t="shared" si="164"/>
        <v>8490</v>
      </c>
      <c r="Y529" s="240">
        <f t="shared" si="165"/>
        <v>12043.636363636362</v>
      </c>
      <c r="Z529" s="142">
        <f t="shared" si="166"/>
        <v>7.7324973876698122E-2</v>
      </c>
      <c r="AA529" s="137">
        <f t="shared" si="167"/>
        <v>0.29506340579710139</v>
      </c>
      <c r="AB529" s="145"/>
      <c r="AC529" s="189">
        <f t="shared" si="174"/>
        <v>13135</v>
      </c>
      <c r="AD529" s="187">
        <f t="shared" si="175"/>
        <v>14434</v>
      </c>
      <c r="AE529" s="129">
        <f t="shared" si="168"/>
        <v>1299.06</v>
      </c>
      <c r="AF529" s="130">
        <f t="shared" si="169"/>
        <v>263.05999999999995</v>
      </c>
      <c r="AG529" s="131">
        <f t="shared" si="170"/>
        <v>1.8225024248302614E-2</v>
      </c>
      <c r="AH529" s="138">
        <f t="shared" si="171"/>
        <v>1036</v>
      </c>
      <c r="AI529" s="139">
        <f t="shared" si="172"/>
        <v>7.1774975751697376E-2</v>
      </c>
      <c r="AJ529" s="139">
        <f t="shared" si="173"/>
        <v>0.27683838154879875</v>
      </c>
      <c r="AL529" s="197">
        <v>2156016169861</v>
      </c>
      <c r="AM529" s="197" t="s">
        <v>152</v>
      </c>
      <c r="AN529" s="197" t="s">
        <v>152</v>
      </c>
      <c r="AO529" s="241" t="s">
        <v>1580</v>
      </c>
      <c r="AP529" s="242" t="s">
        <v>1216</v>
      </c>
      <c r="AQ529" s="242" t="s">
        <v>48</v>
      </c>
      <c r="AR529" s="242" t="s">
        <v>152</v>
      </c>
      <c r="AS529" s="243">
        <v>8490</v>
      </c>
      <c r="AT529" s="243">
        <v>1050</v>
      </c>
      <c r="AU529" s="211" t="s">
        <v>3957</v>
      </c>
      <c r="AV529" s="197" t="s">
        <v>233</v>
      </c>
      <c r="AW529" s="134" t="str">
        <f>IFERROR(VLOOKUP(AV:AV,Q商品!B:E,4,0),"")</f>
        <v>2022年製 WINTER MAXX 02 215/60R16 95S スタッドレスタイヤ ラベルなし 翌営業日発送</v>
      </c>
      <c r="AX529" s="134" t="str">
        <f>IFERROR(VLOOKUP(B:B,在庫!B:M,12,0),"")</f>
        <v>2022年製</v>
      </c>
      <c r="AY529" s="246">
        <f>VLOOKUP(B:B,在庫!B:K,10,0)</f>
        <v>1</v>
      </c>
      <c r="AZ529" s="244">
        <v>650063538</v>
      </c>
      <c r="BA529" s="244">
        <v>650063548</v>
      </c>
      <c r="BC529" s="11" t="s">
        <v>2055</v>
      </c>
      <c r="BD529" s="11">
        <v>1</v>
      </c>
    </row>
    <row r="530" spans="1:56" s="11" customFormat="1" ht="19.5" customHeight="1">
      <c r="A530" s="247">
        <f t="shared" si="160"/>
        <v>1</v>
      </c>
      <c r="B530" s="261">
        <f t="shared" si="161"/>
        <v>2254018169824</v>
      </c>
      <c r="C530" s="243">
        <f>VLOOKUP(B:B,[1]DUNLOP!$B:$K,9,0)</f>
        <v>24</v>
      </c>
      <c r="D530" s="11" t="s">
        <v>5422</v>
      </c>
      <c r="E530" s="11" t="s">
        <v>1898</v>
      </c>
      <c r="F530" s="258" t="s">
        <v>6191</v>
      </c>
      <c r="G530" s="134"/>
      <c r="H530" s="132"/>
      <c r="I530" s="235">
        <f>VLOOKUP(B:B,[1]DUNLOP!$B:$K,10,0)</f>
        <v>4</v>
      </c>
      <c r="J530" s="132" t="s">
        <v>8896</v>
      </c>
      <c r="K530" s="133" t="s">
        <v>1980</v>
      </c>
      <c r="L530" s="133">
        <v>9</v>
      </c>
      <c r="M530" s="135" t="s">
        <v>3998</v>
      </c>
      <c r="N530" s="236" t="s">
        <v>8544</v>
      </c>
      <c r="O530" s="236" t="s">
        <v>2015</v>
      </c>
      <c r="P530" s="237">
        <v>26950</v>
      </c>
      <c r="Q530" s="238">
        <f t="shared" si="162"/>
        <v>24022.727272727272</v>
      </c>
      <c r="R530" s="144">
        <f t="shared" si="163"/>
        <v>0.3264711447492904</v>
      </c>
      <c r="S530" s="248">
        <v>1074475812</v>
      </c>
      <c r="T530" s="306" t="s">
        <v>8363</v>
      </c>
      <c r="U530" s="194">
        <f t="shared" si="159"/>
        <v>26950</v>
      </c>
      <c r="W530" s="185">
        <v>26950</v>
      </c>
      <c r="X530" s="136">
        <f t="shared" si="164"/>
        <v>16180</v>
      </c>
      <c r="Y530" s="240">
        <f t="shared" si="165"/>
        <v>24022.727272727272</v>
      </c>
      <c r="Z530" s="142">
        <f t="shared" si="166"/>
        <v>7.7328385899814389E-2</v>
      </c>
      <c r="AA530" s="137">
        <f t="shared" si="167"/>
        <v>0.3264711447492904</v>
      </c>
      <c r="AB530" s="145">
        <v>1</v>
      </c>
      <c r="AC530" s="189">
        <f t="shared" si="174"/>
        <v>26421</v>
      </c>
      <c r="AD530" s="187">
        <f t="shared" si="175"/>
        <v>29034</v>
      </c>
      <c r="AE530" s="129">
        <f t="shared" si="168"/>
        <v>2613.06</v>
      </c>
      <c r="AF530" s="130">
        <f t="shared" si="169"/>
        <v>529.05999999999995</v>
      </c>
      <c r="AG530" s="131">
        <f t="shared" si="170"/>
        <v>1.8222084452710612E-2</v>
      </c>
      <c r="AH530" s="138">
        <f t="shared" si="171"/>
        <v>2084</v>
      </c>
      <c r="AI530" s="139">
        <f t="shared" si="172"/>
        <v>7.1777915547289378E-2</v>
      </c>
      <c r="AJ530" s="139">
        <f t="shared" si="173"/>
        <v>0.30824906029657978</v>
      </c>
      <c r="AL530" s="197">
        <v>2254018169824</v>
      </c>
      <c r="AM530" s="197" t="s">
        <v>152</v>
      </c>
      <c r="AN530" s="197" t="s">
        <v>152</v>
      </c>
      <c r="AO530" s="241" t="s">
        <v>1580</v>
      </c>
      <c r="AP530" s="242" t="s">
        <v>1583</v>
      </c>
      <c r="AQ530" s="242" t="s">
        <v>38</v>
      </c>
      <c r="AR530" s="242" t="s">
        <v>152</v>
      </c>
      <c r="AS530" s="243">
        <f>VLOOKUP(B:B,[1]DUNLOP!$B:$K,8,0)</f>
        <v>16180</v>
      </c>
      <c r="AT530" s="243">
        <v>525</v>
      </c>
      <c r="AU530" s="211" t="s">
        <v>3957</v>
      </c>
      <c r="AV530" s="197" t="s">
        <v>1901</v>
      </c>
      <c r="AW530" s="134" t="str">
        <f>IFERROR(VLOOKUP(AV:AV,Q商品!B:E,4,0),"")</f>
        <v>2022年製 WINTER MAXX 02 225/40R18 92S XL スタッドレスタイヤ 翌営業日発送</v>
      </c>
      <c r="AX530" s="134" t="str">
        <f>IFERROR(VLOOKUP(B:B,在庫!B:M,12,0),"")</f>
        <v>2022年製</v>
      </c>
      <c r="AY530" s="134">
        <f>VLOOKUP(B:B,在庫!B:K,10,0)</f>
        <v>1</v>
      </c>
      <c r="AZ530" s="244">
        <f>VLOOKUP(AL:AL,[1]DUNLOP!$B:$AH,32,0)</f>
        <v>650063539</v>
      </c>
      <c r="BA530" s="244">
        <f>VLOOKUP(AL:AL,[1]DUNLOP!$B:$AH,33,0)</f>
        <v>650063549</v>
      </c>
      <c r="BC530" s="11" t="s">
        <v>2055</v>
      </c>
      <c r="BD530" s="11">
        <v>1</v>
      </c>
    </row>
    <row r="531" spans="1:56" s="11" customFormat="1" ht="19.5" customHeight="1">
      <c r="A531" s="247">
        <f t="shared" si="160"/>
        <v>1</v>
      </c>
      <c r="B531" s="261">
        <f t="shared" si="161"/>
        <v>2255017169853</v>
      </c>
      <c r="C531" s="243">
        <f>VLOOKUP(B:B,[1]DUNLOP!$B:$K,9,0)</f>
        <v>12</v>
      </c>
      <c r="D531" s="11" t="s">
        <v>5422</v>
      </c>
      <c r="E531" s="11" t="s">
        <v>1899</v>
      </c>
      <c r="F531" s="258" t="s">
        <v>6192</v>
      </c>
      <c r="G531" s="134"/>
      <c r="H531" s="132"/>
      <c r="I531" s="235">
        <f>VLOOKUP(B:B,[1]DUNLOP!$B:$K,10,0)</f>
        <v>0</v>
      </c>
      <c r="J531" s="132">
        <v>1089</v>
      </c>
      <c r="K531" s="133" t="s">
        <v>1980</v>
      </c>
      <c r="L531" s="133">
        <v>10</v>
      </c>
      <c r="M531" s="135" t="s">
        <v>2014</v>
      </c>
      <c r="N531" s="236" t="s">
        <v>8897</v>
      </c>
      <c r="O531" s="236" t="s">
        <v>2015</v>
      </c>
      <c r="P531" s="237">
        <v>21340</v>
      </c>
      <c r="Q531" s="238">
        <f t="shared" si="162"/>
        <v>18445.454545454544</v>
      </c>
      <c r="R531" s="144">
        <f t="shared" si="163"/>
        <v>0.33121734844751105</v>
      </c>
      <c r="S531" s="248">
        <v>1074475811</v>
      </c>
      <c r="T531" s="306" t="s">
        <v>8364</v>
      </c>
      <c r="U531" s="194">
        <f t="shared" si="159"/>
        <v>21340</v>
      </c>
      <c r="W531" s="185">
        <v>21340</v>
      </c>
      <c r="X531" s="136">
        <f t="shared" si="164"/>
        <v>12336</v>
      </c>
      <c r="Y531" s="240">
        <f t="shared" si="165"/>
        <v>18445.454545454544</v>
      </c>
      <c r="Z531" s="142">
        <f t="shared" si="166"/>
        <v>7.7319587628865927E-2</v>
      </c>
      <c r="AA531" s="137">
        <f t="shared" si="167"/>
        <v>0.33121734844751105</v>
      </c>
      <c r="AB531" s="145">
        <v>2</v>
      </c>
      <c r="AC531" s="189">
        <f t="shared" si="174"/>
        <v>20921</v>
      </c>
      <c r="AD531" s="187">
        <f t="shared" si="175"/>
        <v>22990</v>
      </c>
      <c r="AE531" s="129">
        <f t="shared" si="168"/>
        <v>2069.1</v>
      </c>
      <c r="AF531" s="130">
        <f t="shared" si="169"/>
        <v>419.09999999999991</v>
      </c>
      <c r="AG531" s="131">
        <f t="shared" si="170"/>
        <v>1.8229665071770332E-2</v>
      </c>
      <c r="AH531" s="138">
        <f t="shared" si="171"/>
        <v>1650</v>
      </c>
      <c r="AI531" s="139">
        <f t="shared" si="172"/>
        <v>7.1770334928229665E-2</v>
      </c>
      <c r="AJ531" s="139">
        <f t="shared" si="173"/>
        <v>0.31298768337574073</v>
      </c>
      <c r="AL531" s="197">
        <v>2255017169853</v>
      </c>
      <c r="AM531" s="197" t="s">
        <v>152</v>
      </c>
      <c r="AN531" s="197" t="s">
        <v>152</v>
      </c>
      <c r="AO531" s="241" t="s">
        <v>1580</v>
      </c>
      <c r="AP531" s="242" t="s">
        <v>1582</v>
      </c>
      <c r="AQ531" s="242" t="s">
        <v>32</v>
      </c>
      <c r="AR531" s="242" t="s">
        <v>152</v>
      </c>
      <c r="AS531" s="243">
        <f>VLOOKUP(B:B,[1]DUNLOP!$B:$K,8,0)</f>
        <v>12336</v>
      </c>
      <c r="AT531" s="243">
        <v>1050</v>
      </c>
      <c r="AU531" s="211" t="s">
        <v>3957</v>
      </c>
      <c r="AV531" s="197" t="s">
        <v>1902</v>
      </c>
      <c r="AW531" s="134" t="str">
        <f>IFERROR(VLOOKUP(AV:AV,Q商品!B:E,4,0),"")</f>
        <v>2022年製 WINTER MAXX 02 225/50R17 94S スタッドレスタイヤ 翌営業日発送</v>
      </c>
      <c r="AX531" s="134" t="str">
        <f>IFERROR(VLOOKUP(B:B,在庫!B:M,12,0),"")</f>
        <v>2023年製</v>
      </c>
      <c r="AY531" s="246">
        <f>VLOOKUP(B:B,在庫!B:K,10,0)</f>
        <v>1</v>
      </c>
      <c r="AZ531" s="244">
        <f>VLOOKUP(AL:AL,[1]DUNLOP!$B:$AH,32,0)</f>
        <v>650063540</v>
      </c>
      <c r="BA531" s="244">
        <f>VLOOKUP(AL:AL,[1]DUNLOP!$B:$AH,33,0)</f>
        <v>650063550</v>
      </c>
      <c r="BC531" s="11" t="s">
        <v>2055</v>
      </c>
      <c r="BD531" s="11">
        <v>1</v>
      </c>
    </row>
    <row r="532" spans="1:56" s="11" customFormat="1" ht="19.5" customHeight="1">
      <c r="A532" s="11">
        <f t="shared" si="160"/>
        <v>1</v>
      </c>
      <c r="B532" s="249">
        <f t="shared" si="161"/>
        <v>1958015156566</v>
      </c>
      <c r="C532" s="235">
        <f>VLOOKUP(B:B,[1]MICHELIN!$B:$K,9,0)</f>
        <v>74</v>
      </c>
      <c r="D532" s="11" t="s">
        <v>6158</v>
      </c>
      <c r="E532" s="11" t="s">
        <v>6786</v>
      </c>
      <c r="F532" s="258" t="s">
        <v>6212</v>
      </c>
      <c r="G532" s="134"/>
      <c r="H532" s="132"/>
      <c r="I532" s="235">
        <f>VLOOKUP(B:B,[1]MICHELIN!$B:$K,10,0)</f>
        <v>20</v>
      </c>
      <c r="J532" s="132">
        <v>179</v>
      </c>
      <c r="K532" s="133" t="s">
        <v>5448</v>
      </c>
      <c r="L532" s="133">
        <v>1</v>
      </c>
      <c r="M532" s="135" t="s">
        <v>3998</v>
      </c>
      <c r="N532" s="236" t="s">
        <v>8651</v>
      </c>
      <c r="O532" s="236" t="s">
        <v>4002</v>
      </c>
      <c r="P532" s="237">
        <v>12210</v>
      </c>
      <c r="Q532" s="238">
        <f t="shared" si="162"/>
        <v>10145.454545454544</v>
      </c>
      <c r="R532" s="144">
        <f t="shared" si="163"/>
        <v>0.16218637992831531</v>
      </c>
      <c r="S532" s="197">
        <v>1074475761</v>
      </c>
      <c r="T532" s="302" t="s">
        <v>8581</v>
      </c>
      <c r="U532" s="194">
        <f t="shared" si="159"/>
        <v>11310</v>
      </c>
      <c r="V532" s="11">
        <v>900</v>
      </c>
      <c r="W532" s="185">
        <v>12210</v>
      </c>
      <c r="X532" s="136">
        <f t="shared" si="164"/>
        <v>8500</v>
      </c>
      <c r="Y532" s="240">
        <f t="shared" si="165"/>
        <v>10145.454545454544</v>
      </c>
      <c r="Z532" s="142">
        <f t="shared" si="166"/>
        <v>7.7276746242263439E-2</v>
      </c>
      <c r="AA532" s="137">
        <f t="shared" si="167"/>
        <v>0.16218637992831531</v>
      </c>
      <c r="AB532" s="145">
        <v>1</v>
      </c>
      <c r="AC532" s="189">
        <f t="shared" si="174"/>
        <v>11088</v>
      </c>
      <c r="AD532" s="187">
        <f t="shared" si="175"/>
        <v>12184</v>
      </c>
      <c r="AE532" s="129">
        <f t="shared" si="168"/>
        <v>1096.56</v>
      </c>
      <c r="AF532" s="130">
        <f t="shared" si="169"/>
        <v>222.55999999999995</v>
      </c>
      <c r="AG532" s="131">
        <f t="shared" si="170"/>
        <v>1.826657912015758E-2</v>
      </c>
      <c r="AH532" s="138">
        <f t="shared" si="171"/>
        <v>874</v>
      </c>
      <c r="AI532" s="139">
        <f t="shared" si="172"/>
        <v>7.1733420879842413E-2</v>
      </c>
      <c r="AJ532" s="139">
        <f t="shared" si="173"/>
        <v>0.14391980080815772</v>
      </c>
      <c r="AL532" s="197">
        <v>1958015156566</v>
      </c>
      <c r="AM532" s="197">
        <v>4985009716069</v>
      </c>
      <c r="AN532" s="197" t="s">
        <v>3727</v>
      </c>
      <c r="AO532" s="241" t="s">
        <v>1310</v>
      </c>
      <c r="AP532" s="242" t="s">
        <v>1311</v>
      </c>
      <c r="AQ532" s="242" t="s">
        <v>103</v>
      </c>
      <c r="AR532" s="242">
        <v>20800</v>
      </c>
      <c r="AS532" s="243">
        <f>VLOOKUP(B:B,[1]MICHELIN!$B:$K,8,0)</f>
        <v>8500</v>
      </c>
      <c r="AT532" s="243">
        <v>1050</v>
      </c>
      <c r="AU532" s="211" t="s">
        <v>3956</v>
      </c>
      <c r="AV532" s="197" t="s">
        <v>8580</v>
      </c>
      <c r="AW532" s="134" t="str">
        <f>IFERROR(VLOOKUP(AV:AV,Q商品!B:E,4,0),"")</f>
        <v>2023年製 AGILIS 3 195/80R15C 108/106S サマータイヤ 翌営業日発送</v>
      </c>
      <c r="AX532" s="134" t="str">
        <f>IFERROR(VLOOKUP(B:B,在庫!B:M,12,0),"")</f>
        <v>2023年製</v>
      </c>
      <c r="AY532" s="134">
        <f>VLOOKUP(B:B,在庫!B:K,10,0)</f>
        <v>3</v>
      </c>
      <c r="AZ532" s="244">
        <f>VLOOKUP(AL:AL,[1]MICHELIN!$B:$AH,32,0)</f>
        <v>605949807</v>
      </c>
      <c r="BA532" s="244">
        <f>VLOOKUP(AL:AL,[1]MICHELIN!$B:$AH,33,0)</f>
        <v>605949808</v>
      </c>
      <c r="BC532" s="11" t="s">
        <v>2055</v>
      </c>
      <c r="BD532" s="11">
        <v>1</v>
      </c>
    </row>
    <row r="533" spans="1:56" s="11" customFormat="1" ht="19.5" customHeight="1">
      <c r="A533" s="11">
        <f t="shared" si="160"/>
        <v>1</v>
      </c>
      <c r="B533" s="249">
        <f t="shared" si="161"/>
        <v>1958015156900</v>
      </c>
      <c r="C533" s="235">
        <f>VLOOKUP(B:B,[1]MICHELIN!$B:$K,9,0)</f>
        <v>323</v>
      </c>
      <c r="D533" s="11" t="s">
        <v>6158</v>
      </c>
      <c r="E533" s="154" t="s">
        <v>6143</v>
      </c>
      <c r="F533" s="258" t="s">
        <v>6154</v>
      </c>
      <c r="G533" s="134"/>
      <c r="H533" s="132"/>
      <c r="I533" s="235">
        <f>VLOOKUP(B:B,[1]MICHELIN!$B:$K,10,0)</f>
        <v>0</v>
      </c>
      <c r="J533" s="132">
        <v>159</v>
      </c>
      <c r="K533" s="133" t="s">
        <v>6149</v>
      </c>
      <c r="L533" s="133">
        <v>2</v>
      </c>
      <c r="M533" s="135" t="s">
        <v>3998</v>
      </c>
      <c r="N533" s="236" t="s">
        <v>8638</v>
      </c>
      <c r="O533" s="236" t="s">
        <v>2015</v>
      </c>
      <c r="P533" s="237">
        <v>14470</v>
      </c>
      <c r="Q533" s="238">
        <f t="shared" si="162"/>
        <v>12199.999999999998</v>
      </c>
      <c r="R533" s="144">
        <f t="shared" si="163"/>
        <v>0.21639344262295071</v>
      </c>
      <c r="S533" s="197">
        <v>1074476560</v>
      </c>
      <c r="T533" s="305" t="s">
        <v>8365</v>
      </c>
      <c r="U533" s="194">
        <v>14469</v>
      </c>
      <c r="W533" s="185">
        <v>14470</v>
      </c>
      <c r="X533" s="136">
        <f t="shared" si="164"/>
        <v>9560</v>
      </c>
      <c r="Y533" s="240">
        <f t="shared" si="165"/>
        <v>12199.999999999998</v>
      </c>
      <c r="Z533" s="142">
        <f t="shared" si="166"/>
        <v>7.7194194885970902E-2</v>
      </c>
      <c r="AA533" s="137">
        <f t="shared" si="167"/>
        <v>0.21639344262295071</v>
      </c>
      <c r="AB533" s="145">
        <v>1</v>
      </c>
      <c r="AC533" s="189">
        <f t="shared" si="174"/>
        <v>14185</v>
      </c>
      <c r="AD533" s="187">
        <f t="shared" si="175"/>
        <v>15587</v>
      </c>
      <c r="AE533" s="129">
        <f t="shared" si="168"/>
        <v>1402.83</v>
      </c>
      <c r="AF533" s="130">
        <f t="shared" si="169"/>
        <v>284.82999999999993</v>
      </c>
      <c r="AG533" s="131">
        <f t="shared" si="170"/>
        <v>1.8273561301084231E-2</v>
      </c>
      <c r="AH533" s="138">
        <f t="shared" si="171"/>
        <v>1118</v>
      </c>
      <c r="AI533" s="139">
        <f t="shared" si="172"/>
        <v>7.1726438698915762E-2</v>
      </c>
      <c r="AJ533" s="139">
        <f t="shared" si="173"/>
        <v>0.19811988132186648</v>
      </c>
      <c r="AL533" s="197">
        <v>1958015156900</v>
      </c>
      <c r="AM533" s="200">
        <v>4985009731505</v>
      </c>
      <c r="AN533" s="200" t="s">
        <v>3744</v>
      </c>
      <c r="AO533" s="254" t="s">
        <v>3745</v>
      </c>
      <c r="AP533" s="255" t="s">
        <v>3746</v>
      </c>
      <c r="AQ533" s="256" t="s">
        <v>103</v>
      </c>
      <c r="AR533" s="243">
        <v>23900</v>
      </c>
      <c r="AS533" s="243">
        <f>VLOOKUP(B:B,[1]MICHELIN!$B:$K,8,0)</f>
        <v>9560</v>
      </c>
      <c r="AT533" s="243">
        <v>1050</v>
      </c>
      <c r="AU533" s="211" t="s">
        <v>6153</v>
      </c>
      <c r="AV533" s="197" t="s">
        <v>6152</v>
      </c>
      <c r="AW533" s="134" t="str">
        <f>IFERROR(VLOOKUP(AV:AV,Q商品!B:E,4,0),"")</f>
        <v>2023年製 AGILIS X-ICE 195/80R15 107/105R スタッドレスタイヤ 翌営業日発送</v>
      </c>
      <c r="AX533" s="134" t="str">
        <f>IFERROR(VLOOKUP(B:B,在庫!B:M,12,0),"")</f>
        <v/>
      </c>
      <c r="AY533" s="134" t="e">
        <f>VLOOKUP(B:B,在庫!B:K,10,0)</f>
        <v>#N/A</v>
      </c>
      <c r="AZ533" s="244"/>
      <c r="BA533" s="244"/>
      <c r="BC533" s="11" t="s">
        <v>2055</v>
      </c>
      <c r="BD533" s="11">
        <v>1</v>
      </c>
    </row>
    <row r="534" spans="1:56" s="11" customFormat="1" ht="19.5" customHeight="1">
      <c r="A534" s="11">
        <f t="shared" si="160"/>
        <v>1</v>
      </c>
      <c r="B534" s="249">
        <f t="shared" si="161"/>
        <v>1756515157003</v>
      </c>
      <c r="C534" s="235">
        <f>VLOOKUP(B:B,[1]MICHELIN!$B:$K,9,0)</f>
        <v>0</v>
      </c>
      <c r="D534" s="11" t="s">
        <v>5423</v>
      </c>
      <c r="E534" s="11" t="s">
        <v>5651</v>
      </c>
      <c r="F534" s="258" t="s">
        <v>6194</v>
      </c>
      <c r="G534" s="134"/>
      <c r="H534" s="132"/>
      <c r="I534" s="235">
        <f>VLOOKUP(B:B,[1]MICHELIN!$B:$K,10,0)</f>
        <v>1</v>
      </c>
      <c r="J534" s="132"/>
      <c r="K534" s="133" t="s">
        <v>1981</v>
      </c>
      <c r="L534" s="133">
        <v>1</v>
      </c>
      <c r="M534" s="135" t="s">
        <v>2014</v>
      </c>
      <c r="N534" s="236">
        <v>11900</v>
      </c>
      <c r="O534" s="236">
        <v>0</v>
      </c>
      <c r="P534" s="237">
        <v>11900</v>
      </c>
      <c r="Q534" s="238">
        <f t="shared" si="162"/>
        <v>9863.6363636363621</v>
      </c>
      <c r="R534" s="144">
        <f t="shared" si="163"/>
        <v>0.21023041474654366</v>
      </c>
      <c r="S534" s="197">
        <v>1074476248</v>
      </c>
      <c r="T534" s="303" t="s">
        <v>8366</v>
      </c>
      <c r="U534" s="194">
        <f t="shared" ref="U534:U597" si="176">W534-V534</f>
        <v>11900</v>
      </c>
      <c r="W534" s="239">
        <v>11900</v>
      </c>
      <c r="X534" s="136">
        <f t="shared" si="164"/>
        <v>7790</v>
      </c>
      <c r="Y534" s="240">
        <f t="shared" si="165"/>
        <v>9863.6363636363621</v>
      </c>
      <c r="Z534" s="142">
        <f t="shared" si="166"/>
        <v>7.7226890756302513E-2</v>
      </c>
      <c r="AA534" s="137">
        <f t="shared" si="167"/>
        <v>0.21023041474654366</v>
      </c>
      <c r="AB534" s="145"/>
      <c r="AC534" s="189">
        <f t="shared" si="174"/>
        <v>11666</v>
      </c>
      <c r="AD534" s="187">
        <f t="shared" si="175"/>
        <v>12819</v>
      </c>
      <c r="AE534" s="129">
        <f t="shared" si="168"/>
        <v>1153.71</v>
      </c>
      <c r="AF534" s="130">
        <f t="shared" si="169"/>
        <v>234.71000000000004</v>
      </c>
      <c r="AG534" s="131">
        <f t="shared" si="170"/>
        <v>1.8309540525782046E-2</v>
      </c>
      <c r="AH534" s="138">
        <f t="shared" si="171"/>
        <v>919</v>
      </c>
      <c r="AI534" s="139">
        <f t="shared" si="172"/>
        <v>7.1690459474217955E-2</v>
      </c>
      <c r="AJ534" s="139">
        <f t="shared" si="173"/>
        <v>0.19192087422076162</v>
      </c>
      <c r="AL534" s="197">
        <v>1756515157003</v>
      </c>
      <c r="AM534" s="197">
        <v>4985009757093</v>
      </c>
      <c r="AN534" s="197" t="s">
        <v>1910</v>
      </c>
      <c r="AO534" s="241" t="s">
        <v>3728</v>
      </c>
      <c r="AP534" s="242" t="s">
        <v>1135</v>
      </c>
      <c r="AQ534" s="242" t="s">
        <v>95</v>
      </c>
      <c r="AR534" s="242">
        <v>18100</v>
      </c>
      <c r="AS534" s="243">
        <f>VLOOKUP(B:B,[1]MICHELIN!$B:$K,8,0)</f>
        <v>7790</v>
      </c>
      <c r="AT534" s="243">
        <v>1050</v>
      </c>
      <c r="AU534" s="211" t="s">
        <v>3956</v>
      </c>
      <c r="AV534" s="197" t="s">
        <v>360</v>
      </c>
      <c r="AW534" s="134" t="str">
        <f>IFERROR(VLOOKUP(AV:AV,Q商品!B:E,4,0),"")</f>
        <v>2021年製 X-ICE SNOW 175/65R15 88T XL スタッドレスタイヤ 翌営業日発送</v>
      </c>
      <c r="AX534" s="134" t="str">
        <f>IFERROR(VLOOKUP(B:B,在庫!B:M,12,0),"")</f>
        <v>2021年製</v>
      </c>
      <c r="AY534" s="246">
        <f>VLOOKUP(B:B,在庫!B:K,10,0)</f>
        <v>1</v>
      </c>
      <c r="AZ534" s="244" t="s">
        <v>8743</v>
      </c>
      <c r="BA534" s="244" t="s">
        <v>152</v>
      </c>
      <c r="BC534" s="11" t="s">
        <v>150</v>
      </c>
      <c r="BD534" s="11">
        <v>10</v>
      </c>
    </row>
    <row r="535" spans="1:56" s="11" customFormat="1" ht="19.5" customHeight="1">
      <c r="A535" s="11">
        <f t="shared" si="160"/>
        <v>1</v>
      </c>
      <c r="B535" s="249">
        <f t="shared" si="161"/>
        <v>2255017157010</v>
      </c>
      <c r="C535" s="235">
        <f>VLOOKUP(B:B,[1]MICHELIN!$B:$K,9,0)</f>
        <v>38</v>
      </c>
      <c r="D535" s="11" t="s">
        <v>5423</v>
      </c>
      <c r="E535" s="11" t="s">
        <v>5658</v>
      </c>
      <c r="F535" s="258" t="s">
        <v>6195</v>
      </c>
      <c r="G535" s="134"/>
      <c r="H535" s="132"/>
      <c r="I535" s="235">
        <f>VLOOKUP(B:B,[1]MICHELIN!$B:$K,10,0)</f>
        <v>30</v>
      </c>
      <c r="J535" s="132">
        <v>317</v>
      </c>
      <c r="K535" s="133" t="s">
        <v>1981</v>
      </c>
      <c r="L535" s="133">
        <v>2</v>
      </c>
      <c r="M535" s="135" t="s">
        <v>3998</v>
      </c>
      <c r="N535" s="236" t="s">
        <v>8712</v>
      </c>
      <c r="O535" s="236" t="s">
        <v>2015</v>
      </c>
      <c r="P535" s="237">
        <v>26400</v>
      </c>
      <c r="Q535" s="238">
        <f t="shared" si="162"/>
        <v>23999.999999999996</v>
      </c>
      <c r="R535" s="144">
        <f t="shared" si="163"/>
        <v>0.17983333333333321</v>
      </c>
      <c r="S535" s="197">
        <v>1074476242</v>
      </c>
      <c r="T535" s="302" t="s">
        <v>8367</v>
      </c>
      <c r="U535" s="194">
        <f t="shared" si="176"/>
        <v>26400</v>
      </c>
      <c r="W535" s="185">
        <v>26400</v>
      </c>
      <c r="X535" s="136">
        <f t="shared" si="164"/>
        <v>19684</v>
      </c>
      <c r="Y535" s="240">
        <f t="shared" si="165"/>
        <v>23999.999999999996</v>
      </c>
      <c r="Z535" s="142">
        <f t="shared" si="166"/>
        <v>7.7310606060606135E-2</v>
      </c>
      <c r="AA535" s="137">
        <f t="shared" si="167"/>
        <v>0.17983333333333321</v>
      </c>
      <c r="AB535" s="145">
        <v>1</v>
      </c>
      <c r="AC535" s="189">
        <f t="shared" si="174"/>
        <v>25882</v>
      </c>
      <c r="AD535" s="187">
        <f t="shared" si="175"/>
        <v>28441</v>
      </c>
      <c r="AE535" s="129">
        <f t="shared" si="168"/>
        <v>2559.69</v>
      </c>
      <c r="AF535" s="130">
        <f t="shared" si="169"/>
        <v>518.69000000000005</v>
      </c>
      <c r="AG535" s="131">
        <f t="shared" si="170"/>
        <v>1.8237403748110125E-2</v>
      </c>
      <c r="AH535" s="138">
        <f t="shared" si="171"/>
        <v>2041</v>
      </c>
      <c r="AI535" s="139">
        <f t="shared" si="172"/>
        <v>7.1762596251889882E-2</v>
      </c>
      <c r="AJ535" s="139">
        <f t="shared" si="173"/>
        <v>0.16159592958522309</v>
      </c>
      <c r="AL535" s="197">
        <v>2255017157010</v>
      </c>
      <c r="AM535" s="197">
        <v>4985009757383</v>
      </c>
      <c r="AN535" s="197">
        <v>39811</v>
      </c>
      <c r="AO535" s="241" t="s">
        <v>5336</v>
      </c>
      <c r="AP535" s="242" t="s">
        <v>1844</v>
      </c>
      <c r="AQ535" s="242" t="s">
        <v>32</v>
      </c>
      <c r="AR535" s="242">
        <v>51800</v>
      </c>
      <c r="AS535" s="243">
        <f>VLOOKUP(B:B,[1]MICHELIN!$B:$K,8,0)</f>
        <v>19684</v>
      </c>
      <c r="AT535" s="243"/>
      <c r="AU535" s="211"/>
      <c r="AV535" s="197" t="s">
        <v>8642</v>
      </c>
      <c r="AW535" s="134" t="str">
        <f>IFERROR(VLOOKUP(AV:AV,Q商品!B:E,4,0),"")</f>
        <v>2023年製 X-ICE SNOW 225/50R17 98H XL スタッドレスタイヤ 翌営業日発送</v>
      </c>
      <c r="AX535" s="134" t="str">
        <f>IFERROR(VLOOKUP(B:B,在庫!B:M,12,0),"")</f>
        <v>2023年製</v>
      </c>
      <c r="AY535" s="246"/>
      <c r="AZ535" s="244"/>
      <c r="BA535" s="244"/>
    </row>
    <row r="536" spans="1:56" s="11" customFormat="1" ht="19.5" customHeight="1">
      <c r="A536" s="11">
        <f t="shared" si="160"/>
        <v>1</v>
      </c>
      <c r="B536" s="249">
        <f t="shared" si="161"/>
        <v>2256017157031</v>
      </c>
      <c r="C536" s="235">
        <f>VLOOKUP(B:B,[1]MICHELIN!$B:$K,9,0)</f>
        <v>21</v>
      </c>
      <c r="D536" s="11" t="s">
        <v>5423</v>
      </c>
      <c r="E536" s="11" t="s">
        <v>1945</v>
      </c>
      <c r="F536" s="258" t="s">
        <v>6193</v>
      </c>
      <c r="G536" s="134"/>
      <c r="H536" s="132"/>
      <c r="I536" s="235">
        <f>VLOOKUP(B:B,[1]MICHELIN!$B:$K,10,0)</f>
        <v>3</v>
      </c>
      <c r="J536" s="132">
        <v>291</v>
      </c>
      <c r="K536" s="133" t="s">
        <v>1981</v>
      </c>
      <c r="L536" s="133">
        <v>4</v>
      </c>
      <c r="M536" s="135" t="s">
        <v>3998</v>
      </c>
      <c r="N536" s="236">
        <v>23147</v>
      </c>
      <c r="O536" s="236">
        <v>0</v>
      </c>
      <c r="P536" s="237">
        <v>23147</v>
      </c>
      <c r="Q536" s="238">
        <f t="shared" si="162"/>
        <v>20088.181818181816</v>
      </c>
      <c r="R536" s="144">
        <f t="shared" si="163"/>
        <v>0.3293569262795854</v>
      </c>
      <c r="S536" s="197">
        <v>1074476239</v>
      </c>
      <c r="T536" s="304" t="s">
        <v>8369</v>
      </c>
      <c r="U536" s="194">
        <f t="shared" si="176"/>
        <v>23147</v>
      </c>
      <c r="W536" s="185">
        <v>23147</v>
      </c>
      <c r="X536" s="136">
        <f t="shared" si="164"/>
        <v>13472</v>
      </c>
      <c r="Y536" s="240">
        <f t="shared" si="165"/>
        <v>20088.181818181816</v>
      </c>
      <c r="Z536" s="142">
        <f t="shared" si="166"/>
        <v>7.7331835659048664E-2</v>
      </c>
      <c r="AA536" s="137">
        <f t="shared" si="167"/>
        <v>0.3293569262795854</v>
      </c>
      <c r="AB536" s="145"/>
      <c r="AC536" s="189">
        <f t="shared" si="174"/>
        <v>22693</v>
      </c>
      <c r="AD536" s="187">
        <f t="shared" si="175"/>
        <v>24937</v>
      </c>
      <c r="AE536" s="129">
        <f t="shared" si="168"/>
        <v>2244.33</v>
      </c>
      <c r="AF536" s="130">
        <f t="shared" si="169"/>
        <v>454.32999999999993</v>
      </c>
      <c r="AG536" s="131">
        <f t="shared" si="170"/>
        <v>1.8219112162649875E-2</v>
      </c>
      <c r="AH536" s="138">
        <f t="shared" si="171"/>
        <v>1790</v>
      </c>
      <c r="AI536" s="139">
        <f t="shared" si="172"/>
        <v>7.1780887837350121E-2</v>
      </c>
      <c r="AJ536" s="139">
        <f t="shared" si="173"/>
        <v>0.31113781411693553</v>
      </c>
      <c r="AL536" s="197">
        <v>2256017157031</v>
      </c>
      <c r="AM536" s="197">
        <v>4985009757406</v>
      </c>
      <c r="AN536" s="197" t="s">
        <v>3737</v>
      </c>
      <c r="AO536" s="241" t="s">
        <v>1843</v>
      </c>
      <c r="AP536" s="242" t="s">
        <v>1845</v>
      </c>
      <c r="AQ536" s="242" t="s">
        <v>68</v>
      </c>
      <c r="AR536" s="242">
        <v>42100</v>
      </c>
      <c r="AS536" s="243">
        <f>VLOOKUP(B:B,[1]MICHELIN!$B:$K,8,0)</f>
        <v>13472</v>
      </c>
      <c r="AT536" s="243">
        <v>1050</v>
      </c>
      <c r="AU536" s="211" t="s">
        <v>3956</v>
      </c>
      <c r="AV536" s="197" t="s">
        <v>364</v>
      </c>
      <c r="AW536" s="134" t="str">
        <f>IFERROR(VLOOKUP(AV:AV,Q商品!B:E,4,0),"")</f>
        <v/>
      </c>
      <c r="AX536" s="134" t="str">
        <f>IFERROR(VLOOKUP(B:B,在庫!B:M,12,0),"")</f>
        <v>2022年製</v>
      </c>
      <c r="AY536" s="246">
        <f>VLOOKUP(B:B,在庫!B:K,10,0)</f>
        <v>1</v>
      </c>
      <c r="AZ536" s="244" t="s">
        <v>8743</v>
      </c>
      <c r="BA536" s="244" t="s">
        <v>152</v>
      </c>
      <c r="BC536" s="11" t="s">
        <v>2055</v>
      </c>
      <c r="BD536" s="11">
        <v>1</v>
      </c>
    </row>
    <row r="537" spans="1:56" s="11" customFormat="1" ht="19.5" customHeight="1">
      <c r="A537" s="11">
        <f t="shared" si="160"/>
        <v>1</v>
      </c>
      <c r="B537" s="249">
        <f t="shared" si="161"/>
        <v>2256018157078</v>
      </c>
      <c r="C537" s="235">
        <f>VLOOKUP(B:B,[1]MICHELIN!$B:$K,9,0)</f>
        <v>57</v>
      </c>
      <c r="D537" s="11" t="s">
        <v>5423</v>
      </c>
      <c r="E537" s="11" t="s">
        <v>5661</v>
      </c>
      <c r="F537" s="258" t="s">
        <v>6199</v>
      </c>
      <c r="G537" s="134"/>
      <c r="H537" s="132"/>
      <c r="I537" s="235">
        <f>VLOOKUP(B:B,[1]MICHELIN!$B:$K,10,0)</f>
        <v>3</v>
      </c>
      <c r="J537" s="132">
        <v>433</v>
      </c>
      <c r="K537" s="133" t="s">
        <v>1981</v>
      </c>
      <c r="L537" s="133">
        <v>7</v>
      </c>
      <c r="M537" s="135" t="s">
        <v>3998</v>
      </c>
      <c r="N537" s="236" t="s">
        <v>7214</v>
      </c>
      <c r="O537" s="236" t="s">
        <v>2015</v>
      </c>
      <c r="P537" s="237">
        <v>25620</v>
      </c>
      <c r="Q537" s="238">
        <f t="shared" si="162"/>
        <v>22336.363636363636</v>
      </c>
      <c r="R537" s="144">
        <f t="shared" si="163"/>
        <v>0.37107041107041105</v>
      </c>
      <c r="S537" s="197">
        <v>1074475804</v>
      </c>
      <c r="T537" s="306" t="s">
        <v>8372</v>
      </c>
      <c r="U537" s="194">
        <f t="shared" si="176"/>
        <v>25620</v>
      </c>
      <c r="W537" s="185">
        <v>25620</v>
      </c>
      <c r="X537" s="136">
        <f t="shared" si="164"/>
        <v>14048</v>
      </c>
      <c r="Y537" s="240">
        <f t="shared" si="165"/>
        <v>22336.363636363636</v>
      </c>
      <c r="Z537" s="142">
        <f t="shared" si="166"/>
        <v>7.7322404371584774E-2</v>
      </c>
      <c r="AA537" s="137">
        <f t="shared" si="167"/>
        <v>0.37107041107041105</v>
      </c>
      <c r="AB537" s="145">
        <v>1</v>
      </c>
      <c r="AC537" s="189">
        <f t="shared" si="174"/>
        <v>25117</v>
      </c>
      <c r="AD537" s="187">
        <f t="shared" si="175"/>
        <v>27601</v>
      </c>
      <c r="AE537" s="129">
        <f t="shared" si="168"/>
        <v>2484.0899999999997</v>
      </c>
      <c r="AF537" s="130">
        <f t="shared" si="169"/>
        <v>503.08999999999969</v>
      </c>
      <c r="AG537" s="131">
        <f t="shared" si="170"/>
        <v>1.8227238143545512E-2</v>
      </c>
      <c r="AH537" s="138">
        <f t="shared" si="171"/>
        <v>1981</v>
      </c>
      <c r="AI537" s="139">
        <f t="shared" si="172"/>
        <v>7.1772761856454481E-2</v>
      </c>
      <c r="AJ537" s="139">
        <f t="shared" si="173"/>
        <v>0.35284317292686557</v>
      </c>
      <c r="AL537" s="197">
        <v>2256018157078</v>
      </c>
      <c r="AM537" s="197">
        <v>4985009757536</v>
      </c>
      <c r="AN537" s="197" t="s">
        <v>3739</v>
      </c>
      <c r="AO537" s="241" t="s">
        <v>1843</v>
      </c>
      <c r="AP537" s="242" t="s">
        <v>1157</v>
      </c>
      <c r="AQ537" s="242" t="s">
        <v>84</v>
      </c>
      <c r="AR537" s="242">
        <v>43900</v>
      </c>
      <c r="AS537" s="243">
        <f>VLOOKUP(B:B,[1]MICHELIN!$B:$K,8,0)</f>
        <v>14048</v>
      </c>
      <c r="AT537" s="243">
        <v>1050</v>
      </c>
      <c r="AU537" s="211" t="s">
        <v>3956</v>
      </c>
      <c r="AV537" s="197" t="s">
        <v>5283</v>
      </c>
      <c r="AW537" s="134" t="str">
        <f>IFERROR(VLOOKUP(AV:AV,Q商品!B:E,4,0),"")</f>
        <v>2022年製 X-ICE SNOW 225/60R18 100H スタッドレスタイヤ 翌営業日発送</v>
      </c>
      <c r="AX537" s="134" t="str">
        <f>IFERROR(VLOOKUP(B:B,在庫!B:M,12,0),"")</f>
        <v>2022年製</v>
      </c>
      <c r="AY537" s="246">
        <f>VLOOKUP(B:B,在庫!B:K,10,0)</f>
        <v>1</v>
      </c>
      <c r="AZ537" s="244" t="str">
        <f>VLOOKUP(AL:AL,[1]MICHELIN!$B:$AH,32,0)</f>
        <v>×</v>
      </c>
      <c r="BA537" s="244" t="str">
        <f>VLOOKUP(AL:AL,[1]MICHELIN!$B:$AH,33,0)</f>
        <v/>
      </c>
      <c r="BC537" s="11" t="s">
        <v>2055</v>
      </c>
      <c r="BD537" s="11">
        <v>1</v>
      </c>
    </row>
    <row r="538" spans="1:56" s="11" customFormat="1" ht="19.5" customHeight="1">
      <c r="A538" s="11">
        <f t="shared" si="160"/>
        <v>1</v>
      </c>
      <c r="B538" s="249">
        <f t="shared" si="161"/>
        <v>2055017157016</v>
      </c>
      <c r="C538" s="235">
        <f>VLOOKUP(B:B,[1]MICHELIN!$B:$K,9,0)</f>
        <v>76</v>
      </c>
      <c r="D538" s="11" t="s">
        <v>5423</v>
      </c>
      <c r="E538" s="11" t="s">
        <v>5653</v>
      </c>
      <c r="F538" s="258" t="s">
        <v>6203</v>
      </c>
      <c r="G538" s="134"/>
      <c r="H538" s="132"/>
      <c r="I538" s="235">
        <f>VLOOKUP(B:B,[1]MICHELIN!$B:$K,10,0)</f>
        <v>1</v>
      </c>
      <c r="J538" s="132">
        <v>234</v>
      </c>
      <c r="K538" s="133" t="s">
        <v>1981</v>
      </c>
      <c r="L538" s="133">
        <v>11</v>
      </c>
      <c r="M538" s="135" t="s">
        <v>3998</v>
      </c>
      <c r="N538" s="236" t="s">
        <v>8545</v>
      </c>
      <c r="O538" s="236" t="s">
        <v>2015</v>
      </c>
      <c r="P538" s="237">
        <v>22550</v>
      </c>
      <c r="Q538" s="238">
        <f t="shared" si="162"/>
        <v>20022.727272727272</v>
      </c>
      <c r="R538" s="144">
        <f t="shared" si="163"/>
        <v>0.1514642451759364</v>
      </c>
      <c r="S538" s="197">
        <v>1074476243</v>
      </c>
      <c r="T538" s="306" t="s">
        <v>8376</v>
      </c>
      <c r="U538" s="194">
        <f t="shared" si="176"/>
        <v>22550</v>
      </c>
      <c r="W538" s="185">
        <v>22550</v>
      </c>
      <c r="X538" s="136">
        <f t="shared" si="164"/>
        <v>16990</v>
      </c>
      <c r="Y538" s="240">
        <f t="shared" si="165"/>
        <v>20022.727272727272</v>
      </c>
      <c r="Z538" s="142">
        <f t="shared" si="166"/>
        <v>7.7294900221729579E-2</v>
      </c>
      <c r="AA538" s="137">
        <f t="shared" si="167"/>
        <v>0.1514642451759364</v>
      </c>
      <c r="AB538" s="145">
        <v>1</v>
      </c>
      <c r="AC538" s="189">
        <f t="shared" si="174"/>
        <v>22107</v>
      </c>
      <c r="AD538" s="187">
        <f t="shared" si="175"/>
        <v>24293</v>
      </c>
      <c r="AE538" s="129">
        <f t="shared" si="168"/>
        <v>2186.37</v>
      </c>
      <c r="AF538" s="130">
        <f t="shared" si="169"/>
        <v>443.36999999999989</v>
      </c>
      <c r="AG538" s="131">
        <f t="shared" si="170"/>
        <v>1.8250936483760749E-2</v>
      </c>
      <c r="AH538" s="138">
        <f t="shared" si="171"/>
        <v>1743</v>
      </c>
      <c r="AI538" s="139">
        <f t="shared" si="172"/>
        <v>7.1749063516239248E-2</v>
      </c>
      <c r="AJ538" s="139">
        <f t="shared" si="173"/>
        <v>0.13321330869217565</v>
      </c>
      <c r="AL538" s="197">
        <v>2055017157016</v>
      </c>
      <c r="AM538" s="197">
        <v>4985009757307</v>
      </c>
      <c r="AN538" s="197" t="s">
        <v>3729</v>
      </c>
      <c r="AO538" s="241" t="s">
        <v>3730</v>
      </c>
      <c r="AP538" s="242" t="s">
        <v>1137</v>
      </c>
      <c r="AQ538" s="242" t="s">
        <v>64</v>
      </c>
      <c r="AR538" s="242">
        <v>41800</v>
      </c>
      <c r="AS538" s="243">
        <f>VLOOKUP(B:B,[1]MICHELIN!$B:$K,8,0)</f>
        <v>16990</v>
      </c>
      <c r="AT538" s="243">
        <v>525</v>
      </c>
      <c r="AU538" s="211" t="s">
        <v>3956</v>
      </c>
      <c r="AV538" s="197" t="s">
        <v>2214</v>
      </c>
      <c r="AW538" s="134" t="str">
        <f>IFERROR(VLOOKUP(AV:AV,Q商品!B:E,4,0),"")</f>
        <v>2023年製 X-ICE SNOW 205/50R17 93H XL スタッドレスタイヤ 翌営業日発送</v>
      </c>
      <c r="AX538" s="134" t="str">
        <f>IFERROR(VLOOKUP(B:B,在庫!B:M,12,0),"")</f>
        <v>2023年製</v>
      </c>
      <c r="AY538" s="246">
        <f>VLOOKUP(B:B,在庫!B:K,10,0)</f>
        <v>1</v>
      </c>
      <c r="AZ538" s="244" t="str">
        <f>VLOOKUP(AL:AL,[1]MICHELIN!$B:$AH,32,0)</f>
        <v>×</v>
      </c>
      <c r="BA538" s="244" t="str">
        <f>VLOOKUP(AL:AL,[1]MICHELIN!$B:$AH,33,0)</f>
        <v/>
      </c>
      <c r="BC538" s="11" t="s">
        <v>2055</v>
      </c>
      <c r="BD538" s="11">
        <v>1</v>
      </c>
    </row>
    <row r="539" spans="1:56" s="11" customFormat="1" ht="19.5" customHeight="1">
      <c r="A539" s="11">
        <f t="shared" si="160"/>
        <v>1</v>
      </c>
      <c r="B539" s="249">
        <f t="shared" si="161"/>
        <v>2255517157015</v>
      </c>
      <c r="C539" s="235">
        <f>VLOOKUP(B:B,[1]MICHELIN!$B:$K,9,0)</f>
        <v>42</v>
      </c>
      <c r="D539" s="11" t="s">
        <v>5423</v>
      </c>
      <c r="E539" s="11" t="s">
        <v>5659</v>
      </c>
      <c r="F539" s="258" t="s">
        <v>6204</v>
      </c>
      <c r="G539" s="134"/>
      <c r="H539" s="132"/>
      <c r="I539" s="235">
        <f>VLOOKUP(B:B,[1]MICHELIN!$B:$K,10,0)</f>
        <v>44</v>
      </c>
      <c r="J539" s="132">
        <v>451</v>
      </c>
      <c r="K539" s="133" t="s">
        <v>1981</v>
      </c>
      <c r="L539" s="133">
        <v>12</v>
      </c>
      <c r="M539" s="135" t="s">
        <v>3998</v>
      </c>
      <c r="N539" s="236" t="s">
        <v>2424</v>
      </c>
      <c r="O539" s="236" t="s">
        <v>2015</v>
      </c>
      <c r="P539" s="237">
        <v>28000</v>
      </c>
      <c r="Q539" s="238">
        <f t="shared" si="162"/>
        <v>24499.999999999996</v>
      </c>
      <c r="R539" s="144">
        <f t="shared" si="163"/>
        <v>0.23224489795918357</v>
      </c>
      <c r="S539" s="197">
        <v>1074476240</v>
      </c>
      <c r="T539" s="306" t="s">
        <v>8377</v>
      </c>
      <c r="U539" s="194">
        <f t="shared" si="176"/>
        <v>28000</v>
      </c>
      <c r="W539" s="185">
        <v>28000</v>
      </c>
      <c r="X539" s="136">
        <f t="shared" si="164"/>
        <v>18810</v>
      </c>
      <c r="Y539" s="240">
        <f t="shared" si="165"/>
        <v>24499.999999999996</v>
      </c>
      <c r="Z539" s="142">
        <f t="shared" si="166"/>
        <v>7.728571428571418E-2</v>
      </c>
      <c r="AA539" s="137">
        <f t="shared" si="167"/>
        <v>0.23224489795918357</v>
      </c>
      <c r="AB539" s="145">
        <v>1</v>
      </c>
      <c r="AC539" s="189">
        <f t="shared" si="174"/>
        <v>27450</v>
      </c>
      <c r="AD539" s="187">
        <f t="shared" si="175"/>
        <v>30164</v>
      </c>
      <c r="AE539" s="129">
        <f t="shared" si="168"/>
        <v>2714.7599999999998</v>
      </c>
      <c r="AF539" s="130">
        <f t="shared" si="169"/>
        <v>550.75999999999976</v>
      </c>
      <c r="AG539" s="131">
        <f t="shared" si="170"/>
        <v>1.8258851611192142E-2</v>
      </c>
      <c r="AH539" s="138">
        <f t="shared" si="171"/>
        <v>2164</v>
      </c>
      <c r="AI539" s="139">
        <f t="shared" si="172"/>
        <v>7.1741148388807852E-2</v>
      </c>
      <c r="AJ539" s="139">
        <f t="shared" si="173"/>
        <v>0.21398604634799143</v>
      </c>
      <c r="AL539" s="197">
        <v>2255517157015</v>
      </c>
      <c r="AM539" s="197">
        <v>4985009757390</v>
      </c>
      <c r="AN539" s="197" t="s">
        <v>3731</v>
      </c>
      <c r="AO539" s="241" t="s">
        <v>3730</v>
      </c>
      <c r="AP539" s="242" t="s">
        <v>1133</v>
      </c>
      <c r="AQ539" s="242" t="s">
        <v>52</v>
      </c>
      <c r="AR539" s="242">
        <v>46300</v>
      </c>
      <c r="AS539" s="243">
        <f>VLOOKUP(B:B,[1]MICHELIN!$B:$K,8,0)</f>
        <v>18810</v>
      </c>
      <c r="AT539" s="243">
        <v>1050</v>
      </c>
      <c r="AU539" s="211" t="s">
        <v>3956</v>
      </c>
      <c r="AV539" s="197" t="s">
        <v>2216</v>
      </c>
      <c r="AW539" s="134" t="str">
        <f>IFERROR(VLOOKUP(AV:AV,Q商品!B:E,4,0),"")</f>
        <v>2023年製 X-ICE SNOW 225/55R17 101H XL スタッドレスタイヤ 翌営業日発送</v>
      </c>
      <c r="AX539" s="134" t="str">
        <f>IFERROR(VLOOKUP(B:B,在庫!B:M,12,0),"")</f>
        <v>2023年製</v>
      </c>
      <c r="AY539" s="246">
        <f>VLOOKUP(B:B,在庫!B:K,10,0)</f>
        <v>4</v>
      </c>
      <c r="AZ539" s="244" t="str">
        <f>VLOOKUP(AL:AL,[1]MICHELIN!$B:$AH,32,0)</f>
        <v>×</v>
      </c>
      <c r="BA539" s="244" t="str">
        <f>VLOOKUP(AL:AL,[1]MICHELIN!$B:$AH,33,0)</f>
        <v/>
      </c>
      <c r="BC539" s="11" t="s">
        <v>2055</v>
      </c>
      <c r="BD539" s="11">
        <v>1</v>
      </c>
    </row>
    <row r="540" spans="1:56" s="11" customFormat="1" ht="19.5" customHeight="1">
      <c r="A540" s="11">
        <f t="shared" si="160"/>
        <v>1</v>
      </c>
      <c r="B540" s="249">
        <f t="shared" si="161"/>
        <v>2156017157010</v>
      </c>
      <c r="C540" s="235">
        <f>VLOOKUP(B:B,[1]MICHELIN!$B:$K,9,0)</f>
        <v>68</v>
      </c>
      <c r="D540" s="11" t="s">
        <v>5423</v>
      </c>
      <c r="E540" s="11" t="s">
        <v>5656</v>
      </c>
      <c r="F540" s="258" t="s">
        <v>6205</v>
      </c>
      <c r="G540" s="134"/>
      <c r="H540" s="132"/>
      <c r="I540" s="235">
        <f>VLOOKUP(B:B,[1]MICHELIN!$B:$K,10,0)</f>
        <v>6</v>
      </c>
      <c r="J540" s="132">
        <v>254</v>
      </c>
      <c r="K540" s="133" t="s">
        <v>1981</v>
      </c>
      <c r="L540" s="133">
        <v>13</v>
      </c>
      <c r="M540" s="135" t="s">
        <v>3998</v>
      </c>
      <c r="N540" s="236" t="s">
        <v>7215</v>
      </c>
      <c r="O540" s="236" t="s">
        <v>4002</v>
      </c>
      <c r="P540" s="237">
        <v>19920</v>
      </c>
      <c r="Q540" s="238">
        <f t="shared" si="162"/>
        <v>17154.545454545452</v>
      </c>
      <c r="R540" s="144">
        <f t="shared" si="163"/>
        <v>0.11160572337042914</v>
      </c>
      <c r="S540" s="197">
        <v>1074476247</v>
      </c>
      <c r="T540" s="306" t="s">
        <v>8378</v>
      </c>
      <c r="U540" s="194">
        <f t="shared" si="176"/>
        <v>19020</v>
      </c>
      <c r="V540" s="11">
        <v>900</v>
      </c>
      <c r="W540" s="185">
        <v>19920</v>
      </c>
      <c r="X540" s="136">
        <f t="shared" si="164"/>
        <v>15240</v>
      </c>
      <c r="Y540" s="240">
        <f t="shared" si="165"/>
        <v>17154.545454545452</v>
      </c>
      <c r="Z540" s="142">
        <f t="shared" si="166"/>
        <v>7.7339642481598414E-2</v>
      </c>
      <c r="AA540" s="137">
        <f t="shared" si="167"/>
        <v>0.11160572337042914</v>
      </c>
      <c r="AB540" s="145">
        <v>1</v>
      </c>
      <c r="AC540" s="189">
        <f t="shared" si="174"/>
        <v>18647</v>
      </c>
      <c r="AD540" s="187">
        <f t="shared" si="175"/>
        <v>20491</v>
      </c>
      <c r="AE540" s="129">
        <f t="shared" si="168"/>
        <v>1844.1899999999998</v>
      </c>
      <c r="AF540" s="130">
        <f t="shared" si="169"/>
        <v>373.18999999999983</v>
      </c>
      <c r="AG540" s="131">
        <f t="shared" si="170"/>
        <v>1.8212385925528273E-2</v>
      </c>
      <c r="AH540" s="138">
        <f t="shared" si="171"/>
        <v>1471</v>
      </c>
      <c r="AI540" s="139">
        <f t="shared" si="172"/>
        <v>7.178761407447172E-2</v>
      </c>
      <c r="AJ540" s="139">
        <f t="shared" si="173"/>
        <v>9.3393337444900859E-2</v>
      </c>
      <c r="AL540" s="197">
        <v>2156017157010</v>
      </c>
      <c r="AM540" s="197">
        <v>4985009757352</v>
      </c>
      <c r="AN540" s="197">
        <v>721110</v>
      </c>
      <c r="AO540" s="241" t="s">
        <v>5336</v>
      </c>
      <c r="AP540" s="242" t="s">
        <v>4021</v>
      </c>
      <c r="AQ540" s="242" t="s">
        <v>67</v>
      </c>
      <c r="AR540" s="242">
        <v>40100</v>
      </c>
      <c r="AS540" s="243">
        <f>VLOOKUP(B:B,[1]MICHELIN!$B:$K,8,0)</f>
        <v>15240</v>
      </c>
      <c r="AT540" s="243">
        <v>1050</v>
      </c>
      <c r="AU540" s="211" t="s">
        <v>3956</v>
      </c>
      <c r="AV540" s="197" t="s">
        <v>2212</v>
      </c>
      <c r="AW540" s="134" t="str">
        <f>IFERROR(VLOOKUP(AV:AV,Q商品!B:E,4,0),"")</f>
        <v>2023年製 X-ICE SNOW 215/60R17 100T XL スタッドレスタイヤ 翌営業日発送</v>
      </c>
      <c r="AX540" s="134" t="str">
        <f>IFERROR(VLOOKUP(B:B,在庫!B:M,12,0),"")</f>
        <v>2023年製</v>
      </c>
      <c r="AY540" s="246">
        <f>VLOOKUP(B:B,在庫!B:K,10,0)</f>
        <v>2</v>
      </c>
      <c r="AZ540" s="244" t="str">
        <f>VLOOKUP(AL:AL,[1]MICHELIN!$B:$AH,32,0)</f>
        <v>×</v>
      </c>
      <c r="BA540" s="244" t="str">
        <f>VLOOKUP(AL:AL,[1]MICHELIN!$B:$AH,33,0)</f>
        <v/>
      </c>
      <c r="BC540" s="11" t="s">
        <v>2055</v>
      </c>
      <c r="BD540" s="11">
        <v>1</v>
      </c>
    </row>
    <row r="541" spans="1:56" s="11" customFormat="1" ht="19.5" customHeight="1">
      <c r="A541" s="11">
        <f t="shared" si="160"/>
        <v>1</v>
      </c>
      <c r="B541" s="249">
        <f t="shared" si="161"/>
        <v>1856515157000</v>
      </c>
      <c r="C541" s="235">
        <f>VLOOKUP(B:B,[1]MICHELIN!$B:$K,9,0)</f>
        <v>46</v>
      </c>
      <c r="D541" s="11" t="s">
        <v>6158</v>
      </c>
      <c r="E541" s="11" t="s">
        <v>7218</v>
      </c>
      <c r="F541" s="310" t="s">
        <v>7216</v>
      </c>
      <c r="G541" s="134"/>
      <c r="H541" s="132"/>
      <c r="I541" s="235">
        <f>VLOOKUP(B:B,[1]MICHELIN!$B:$K,10,0)</f>
        <v>0</v>
      </c>
      <c r="J541" s="132">
        <v>274</v>
      </c>
      <c r="K541" s="133" t="s">
        <v>1981</v>
      </c>
      <c r="L541" s="133">
        <v>14</v>
      </c>
      <c r="M541" s="135" t="s">
        <v>3998</v>
      </c>
      <c r="N541" s="236">
        <v>12414</v>
      </c>
      <c r="O541" s="236">
        <v>900</v>
      </c>
      <c r="P541" s="237">
        <v>13314</v>
      </c>
      <c r="Q541" s="238">
        <f t="shared" si="162"/>
        <v>11626.363636363636</v>
      </c>
      <c r="R541" s="144">
        <f t="shared" si="163"/>
        <v>0.14160606771444206</v>
      </c>
      <c r="S541" s="197"/>
      <c r="T541" s="302"/>
      <c r="U541" s="194">
        <f t="shared" si="176"/>
        <v>12414</v>
      </c>
      <c r="V541" s="11">
        <v>900</v>
      </c>
      <c r="W541" s="239">
        <v>13314</v>
      </c>
      <c r="X541" s="136">
        <f t="shared" si="164"/>
        <v>9980</v>
      </c>
      <c r="Y541" s="240">
        <f t="shared" si="165"/>
        <v>11626.363636363636</v>
      </c>
      <c r="Z541" s="142">
        <f t="shared" si="166"/>
        <v>7.7251490252940203E-2</v>
      </c>
      <c r="AA541" s="137">
        <f t="shared" si="167"/>
        <v>0.14160606771444206</v>
      </c>
      <c r="AB541" s="334" t="s">
        <v>8715</v>
      </c>
      <c r="AC541" s="189">
        <f t="shared" si="174"/>
        <v>12170</v>
      </c>
      <c r="AD541" s="187">
        <f t="shared" si="175"/>
        <v>13373</v>
      </c>
      <c r="AE541" s="129">
        <f t="shared" si="168"/>
        <v>1203.57</v>
      </c>
      <c r="AF541" s="130">
        <f t="shared" si="169"/>
        <v>244.56999999999994</v>
      </c>
      <c r="AG541" s="131">
        <f t="shared" si="170"/>
        <v>1.8288342182008518E-2</v>
      </c>
      <c r="AH541" s="138">
        <f t="shared" si="171"/>
        <v>959</v>
      </c>
      <c r="AI541" s="139">
        <f t="shared" si="172"/>
        <v>7.1711657817991478E-2</v>
      </c>
      <c r="AJ541" s="139">
        <f t="shared" si="173"/>
        <v>0.12331772553243354</v>
      </c>
      <c r="AL541" s="197">
        <v>1856515157000</v>
      </c>
      <c r="AM541" s="197">
        <v>4985009757116</v>
      </c>
      <c r="AN541" s="197" t="s">
        <v>5292</v>
      </c>
      <c r="AO541" s="241" t="s">
        <v>3946</v>
      </c>
      <c r="AP541" s="242" t="s">
        <v>6995</v>
      </c>
      <c r="AQ541" s="242" t="s">
        <v>42</v>
      </c>
      <c r="AR541" s="242">
        <v>23200</v>
      </c>
      <c r="AS541" s="243">
        <v>9980</v>
      </c>
      <c r="AT541" s="243">
        <v>525</v>
      </c>
      <c r="AU541" s="211" t="s">
        <v>3956</v>
      </c>
      <c r="AV541" s="197" t="s">
        <v>6996</v>
      </c>
      <c r="AW541" s="134" t="str">
        <f>IFERROR(VLOOKUP(AV:AV,Q商品!B:E,4,0),"")</f>
        <v/>
      </c>
      <c r="AX541" s="134" t="str">
        <f>IFERROR(VLOOKUP(B:B,在庫!B:M,12,0),"")</f>
        <v/>
      </c>
      <c r="AY541" s="134" t="e">
        <f>VLOOKUP(B:B,在庫!B:K,10,0)</f>
        <v>#N/A</v>
      </c>
      <c r="AZ541" s="244"/>
      <c r="BA541" s="244"/>
      <c r="BC541" s="11" t="e">
        <v>#N/A</v>
      </c>
      <c r="BD541" s="11">
        <v>1</v>
      </c>
    </row>
    <row r="542" spans="1:56" s="11" customFormat="1" ht="19.5" customHeight="1">
      <c r="A542" s="11">
        <f t="shared" si="160"/>
        <v>1</v>
      </c>
      <c r="B542" s="249">
        <f t="shared" si="161"/>
        <v>1956515157007</v>
      </c>
      <c r="C542" s="235">
        <f>VLOOKUP(B:B,[1]MICHELIN!$B:$K,9,0)</f>
        <v>26</v>
      </c>
      <c r="D542" s="11" t="s">
        <v>5423</v>
      </c>
      <c r="E542" s="11" t="s">
        <v>5652</v>
      </c>
      <c r="F542" s="258" t="s">
        <v>6206</v>
      </c>
      <c r="G542" s="134"/>
      <c r="H542" s="132"/>
      <c r="I542" s="235">
        <f>VLOOKUP(B:B,[1]MICHELIN!$B:$K,10,0)</f>
        <v>1</v>
      </c>
      <c r="J542" s="132">
        <v>133</v>
      </c>
      <c r="K542" s="133" t="s">
        <v>1981</v>
      </c>
      <c r="L542" s="133">
        <v>15</v>
      </c>
      <c r="M542" s="135" t="s">
        <v>3998</v>
      </c>
      <c r="N542" s="236" t="s">
        <v>7217</v>
      </c>
      <c r="O542" s="236" t="s">
        <v>4002</v>
      </c>
      <c r="P542" s="237">
        <v>14300</v>
      </c>
      <c r="Q542" s="238">
        <f t="shared" si="162"/>
        <v>12522.727272727272</v>
      </c>
      <c r="R542" s="144">
        <f t="shared" si="163"/>
        <v>0.11041742286751356</v>
      </c>
      <c r="S542" s="197">
        <v>1074475775</v>
      </c>
      <c r="T542" s="302" t="s">
        <v>8379</v>
      </c>
      <c r="U542" s="194">
        <f t="shared" si="176"/>
        <v>13400</v>
      </c>
      <c r="V542" s="11">
        <v>900</v>
      </c>
      <c r="W542" s="185">
        <v>14300</v>
      </c>
      <c r="X542" s="136">
        <f t="shared" si="164"/>
        <v>11140</v>
      </c>
      <c r="Y542" s="240">
        <f t="shared" si="165"/>
        <v>12522.727272727272</v>
      </c>
      <c r="Z542" s="142">
        <f t="shared" si="166"/>
        <v>7.7313432835820928E-2</v>
      </c>
      <c r="AA542" s="137">
        <f t="shared" si="167"/>
        <v>0.11041742286751356</v>
      </c>
      <c r="AB542" s="145"/>
      <c r="AC542" s="189">
        <f t="shared" si="174"/>
        <v>13137</v>
      </c>
      <c r="AD542" s="187">
        <f t="shared" si="175"/>
        <v>14436</v>
      </c>
      <c r="AE542" s="129">
        <f t="shared" si="168"/>
        <v>1299.24</v>
      </c>
      <c r="AF542" s="130">
        <f t="shared" si="169"/>
        <v>263.24</v>
      </c>
      <c r="AG542" s="131">
        <f t="shared" si="170"/>
        <v>1.8234968135217512E-2</v>
      </c>
      <c r="AH542" s="138">
        <f t="shared" si="171"/>
        <v>1036</v>
      </c>
      <c r="AI542" s="139">
        <f t="shared" si="172"/>
        <v>7.1765031864782489E-2</v>
      </c>
      <c r="AJ542" s="139">
        <f t="shared" si="173"/>
        <v>9.2182454732296054E-2</v>
      </c>
      <c r="AL542" s="197">
        <v>1956515157007</v>
      </c>
      <c r="AM542" s="197">
        <v>4985009757130</v>
      </c>
      <c r="AN542" s="197" t="s">
        <v>3947</v>
      </c>
      <c r="AO542" s="241" t="s">
        <v>3946</v>
      </c>
      <c r="AP542" s="242" t="s">
        <v>5285</v>
      </c>
      <c r="AQ542" s="242" t="s">
        <v>43</v>
      </c>
      <c r="AR542" s="242">
        <v>25900</v>
      </c>
      <c r="AS542" s="243">
        <f>VLOOKUP(B:B,[1]MICHELIN!$B:$K,8,0)</f>
        <v>11140</v>
      </c>
      <c r="AT542" s="243">
        <v>525</v>
      </c>
      <c r="AU542" s="211" t="s">
        <v>3956</v>
      </c>
      <c r="AV542" s="197" t="s">
        <v>4587</v>
      </c>
      <c r="AW542" s="134" t="str">
        <f>IFERROR(VLOOKUP(AV:AV,Q商品!B:E,4,0),"")</f>
        <v>2023年製 X-ICE SNOW 195/65R15 95T XL スタッドレス 翌営業日発送</v>
      </c>
      <c r="AX542" s="134" t="str">
        <f>IFERROR(VLOOKUP(B:B,在庫!B:M,12,0),"")</f>
        <v>2023年製</v>
      </c>
      <c r="AY542" s="246">
        <f>VLOOKUP(B:B,在庫!B:K,10,0)</f>
        <v>1</v>
      </c>
      <c r="AZ542" s="244" t="s">
        <v>152</v>
      </c>
      <c r="BA542" s="244" t="s">
        <v>152</v>
      </c>
      <c r="BC542" s="11" t="s">
        <v>2055</v>
      </c>
      <c r="BD542" s="11">
        <v>1</v>
      </c>
    </row>
    <row r="543" spans="1:56" s="11" customFormat="1" ht="19.5" customHeight="1">
      <c r="A543" s="11">
        <f t="shared" si="160"/>
        <v>1</v>
      </c>
      <c r="B543" s="249">
        <f t="shared" si="161"/>
        <v>2156016157004</v>
      </c>
      <c r="C543" s="235">
        <f>VLOOKUP(B:B,[1]MICHELIN!$B:$K,9,0)</f>
        <v>17</v>
      </c>
      <c r="D543" s="11" t="s">
        <v>6158</v>
      </c>
      <c r="E543" s="11" t="s">
        <v>5655</v>
      </c>
      <c r="F543" s="258" t="s">
        <v>6207</v>
      </c>
      <c r="G543" s="134"/>
      <c r="H543" s="132"/>
      <c r="I543" s="235">
        <f>VLOOKUP(B:B,[1]MICHELIN!$B:$K,10,0)</f>
        <v>11</v>
      </c>
      <c r="J543" s="132">
        <v>621</v>
      </c>
      <c r="K543" s="133" t="s">
        <v>1981</v>
      </c>
      <c r="L543" s="133">
        <v>16</v>
      </c>
      <c r="M543" s="135" t="s">
        <v>3998</v>
      </c>
      <c r="N543" s="236" t="s">
        <v>4004</v>
      </c>
      <c r="O543" s="236" t="s">
        <v>2015</v>
      </c>
      <c r="P543" s="237">
        <v>21300</v>
      </c>
      <c r="Q543" s="238">
        <f t="shared" si="162"/>
        <v>18409.090909090908</v>
      </c>
      <c r="R543" s="144">
        <f t="shared" si="163"/>
        <v>0.10750617283950613</v>
      </c>
      <c r="S543" s="197">
        <v>1074475774</v>
      </c>
      <c r="T543" s="302" t="s">
        <v>8380</v>
      </c>
      <c r="U543" s="194">
        <f t="shared" si="176"/>
        <v>21300</v>
      </c>
      <c r="W543" s="185">
        <v>21300</v>
      </c>
      <c r="X543" s="136">
        <f t="shared" si="164"/>
        <v>16430</v>
      </c>
      <c r="Y543" s="240">
        <f t="shared" si="165"/>
        <v>18409.090909090908</v>
      </c>
      <c r="Z543" s="142">
        <f t="shared" si="166"/>
        <v>7.7323943661971928E-2</v>
      </c>
      <c r="AA543" s="137">
        <f t="shared" si="167"/>
        <v>0.10750617283950613</v>
      </c>
      <c r="AB543" s="334">
        <v>1</v>
      </c>
      <c r="AC543" s="189">
        <f t="shared" si="174"/>
        <v>20882</v>
      </c>
      <c r="AD543" s="187">
        <f t="shared" si="175"/>
        <v>22947</v>
      </c>
      <c r="AE543" s="129">
        <f t="shared" si="168"/>
        <v>2065.23</v>
      </c>
      <c r="AF543" s="130">
        <f t="shared" si="169"/>
        <v>418.23</v>
      </c>
      <c r="AG543" s="131">
        <f t="shared" si="170"/>
        <v>1.8225911883906393E-2</v>
      </c>
      <c r="AH543" s="138">
        <f t="shared" si="171"/>
        <v>1647</v>
      </c>
      <c r="AI543" s="139">
        <f t="shared" si="172"/>
        <v>7.1774088116093607E-2</v>
      </c>
      <c r="AJ543" s="139">
        <f t="shared" si="173"/>
        <v>8.9280260955599738E-2</v>
      </c>
      <c r="AL543" s="197">
        <v>2156016157004</v>
      </c>
      <c r="AM543" s="197">
        <v>4985009757253</v>
      </c>
      <c r="AN543" s="197" t="s">
        <v>3949</v>
      </c>
      <c r="AO543" s="241" t="s">
        <v>3946</v>
      </c>
      <c r="AP543" s="242" t="s">
        <v>5286</v>
      </c>
      <c r="AQ543" s="242" t="s">
        <v>48</v>
      </c>
      <c r="AR543" s="242">
        <v>38200</v>
      </c>
      <c r="AS543" s="243">
        <v>16430</v>
      </c>
      <c r="AT543" s="243">
        <v>1050</v>
      </c>
      <c r="AU543" s="211" t="s">
        <v>3956</v>
      </c>
      <c r="AV543" s="197" t="s">
        <v>4588</v>
      </c>
      <c r="AW543" s="134" t="str">
        <f>IFERROR(VLOOKUP(AV:AV,Q商品!B:E,4,0),"")</f>
        <v>2023年製 X-ICE SNOW 215/60R16 99H XL スタッドレス 翌営業日発送</v>
      </c>
      <c r="AX543" s="134" t="str">
        <f>IFERROR(VLOOKUP(B:B,在庫!B:M,12,0),"")</f>
        <v>2023年製</v>
      </c>
      <c r="AY543" s="246">
        <f>VLOOKUP(B:B,在庫!B:K,10,0)</f>
        <v>2</v>
      </c>
      <c r="AZ543" s="244" t="s">
        <v>152</v>
      </c>
      <c r="BA543" s="244" t="s">
        <v>152</v>
      </c>
      <c r="BC543" s="11" t="s">
        <v>2055</v>
      </c>
      <c r="BD543" s="11">
        <v>1</v>
      </c>
    </row>
    <row r="544" spans="1:56" s="11" customFormat="1" ht="19.5" customHeight="1">
      <c r="A544" s="11">
        <f t="shared" si="160"/>
        <v>1</v>
      </c>
      <c r="B544" s="249">
        <f t="shared" si="161"/>
        <v>2156516157009</v>
      </c>
      <c r="C544" s="235">
        <f>VLOOKUP(B:B,[1]MICHELIN!$B:$K,9,0)</f>
        <v>8</v>
      </c>
      <c r="D544" s="11" t="s">
        <v>5423</v>
      </c>
      <c r="E544" s="11" t="s">
        <v>5657</v>
      </c>
      <c r="F544" s="258" t="s">
        <v>6210</v>
      </c>
      <c r="G544" s="134"/>
      <c r="H544" s="132"/>
      <c r="I544" s="235">
        <f>VLOOKUP(B:B,[1]MICHELIN!$B:$K,10,0)</f>
        <v>0</v>
      </c>
      <c r="J544" s="132">
        <v>520</v>
      </c>
      <c r="K544" s="133" t="s">
        <v>1981</v>
      </c>
      <c r="L544" s="133">
        <v>19</v>
      </c>
      <c r="M544" s="135" t="s">
        <v>2014</v>
      </c>
      <c r="N544" s="236">
        <v>20298</v>
      </c>
      <c r="O544" s="236">
        <v>0</v>
      </c>
      <c r="P544" s="237">
        <v>20298</v>
      </c>
      <c r="Q544" s="238">
        <f t="shared" si="162"/>
        <v>17498.181818181816</v>
      </c>
      <c r="R544" s="144">
        <f t="shared" si="163"/>
        <v>0.12219451371571062</v>
      </c>
      <c r="S544" s="197">
        <v>1074476244</v>
      </c>
      <c r="T544" s="302" t="s">
        <v>8383</v>
      </c>
      <c r="U544" s="194">
        <f t="shared" si="176"/>
        <v>20298</v>
      </c>
      <c r="W544" s="185">
        <v>20298</v>
      </c>
      <c r="X544" s="136">
        <f t="shared" si="164"/>
        <v>15360</v>
      </c>
      <c r="Y544" s="240">
        <f t="shared" si="165"/>
        <v>17498.181818181816</v>
      </c>
      <c r="Z544" s="142">
        <f t="shared" si="166"/>
        <v>7.7347521923342155E-2</v>
      </c>
      <c r="AA544" s="137">
        <f t="shared" si="167"/>
        <v>0.12219451371571062</v>
      </c>
      <c r="AB544" s="145"/>
      <c r="AC544" s="189">
        <f t="shared" si="174"/>
        <v>19900</v>
      </c>
      <c r="AD544" s="187">
        <f t="shared" si="175"/>
        <v>21868</v>
      </c>
      <c r="AE544" s="129">
        <f t="shared" si="168"/>
        <v>1968.12</v>
      </c>
      <c r="AF544" s="130">
        <f t="shared" si="169"/>
        <v>398.11999999999989</v>
      </c>
      <c r="AG544" s="131">
        <f t="shared" si="170"/>
        <v>1.8205597219681721E-2</v>
      </c>
      <c r="AH544" s="138">
        <f t="shared" si="171"/>
        <v>1570</v>
      </c>
      <c r="AI544" s="139">
        <f t="shared" si="172"/>
        <v>7.1794402780318275E-2</v>
      </c>
      <c r="AJ544" s="139">
        <f t="shared" si="173"/>
        <v>0.1039889164960289</v>
      </c>
      <c r="AL544" s="197">
        <v>2156516157009</v>
      </c>
      <c r="AM544" s="197">
        <v>4985009757260</v>
      </c>
      <c r="AN544" s="197" t="s">
        <v>5288</v>
      </c>
      <c r="AO544" s="241" t="s">
        <v>3946</v>
      </c>
      <c r="AP544" s="242" t="s">
        <v>5289</v>
      </c>
      <c r="AQ544" s="242" t="s">
        <v>73</v>
      </c>
      <c r="AR544" s="242">
        <v>35700</v>
      </c>
      <c r="AS544" s="243">
        <f>VLOOKUP(B:B,[1]MICHELIN!$B:$K,8,0)</f>
        <v>15360</v>
      </c>
      <c r="AT544" s="243">
        <v>1050</v>
      </c>
      <c r="AU544" s="211" t="s">
        <v>3956</v>
      </c>
      <c r="AV544" s="197" t="s">
        <v>2213</v>
      </c>
      <c r="AW544" s="134" t="str">
        <f>IFERROR(VLOOKUP(AV:AV,Q商品!B:E,4,0),"")</f>
        <v>2023年製 X-ICE SNOW 215/65R16 102T XL スタッドレスタイヤ 翌営業日発送</v>
      </c>
      <c r="AX544" s="134" t="str">
        <f>IFERROR(VLOOKUP(B:B,在庫!B:M,12,0),"")</f>
        <v/>
      </c>
      <c r="AY544" s="246" t="e">
        <f>VLOOKUP(B:B,在庫!B:K,10,0)</f>
        <v>#N/A</v>
      </c>
      <c r="AZ544" s="244" t="s">
        <v>152</v>
      </c>
      <c r="BA544" s="244" t="s">
        <v>152</v>
      </c>
      <c r="BC544" s="11" t="s">
        <v>2055</v>
      </c>
      <c r="BD544" s="11">
        <v>1</v>
      </c>
    </row>
    <row r="545" spans="1:56" s="11" customFormat="1" ht="19.5" customHeight="1">
      <c r="A545" s="11">
        <f t="shared" si="160"/>
        <v>1</v>
      </c>
      <c r="B545" s="249">
        <f t="shared" si="161"/>
        <v>2656517157010</v>
      </c>
      <c r="C545" s="235">
        <f>VLOOKUP(B:B,[1]MICHELIN!$B:$K,9,0)</f>
        <v>76</v>
      </c>
      <c r="D545" s="11" t="s">
        <v>6158</v>
      </c>
      <c r="E545" s="11" t="s">
        <v>6139</v>
      </c>
      <c r="F545" s="258" t="s">
        <v>7224</v>
      </c>
      <c r="G545" s="134"/>
      <c r="H545" s="132"/>
      <c r="I545" s="235">
        <f>VLOOKUP(B:B,[1]MICHELIN!$B:$K,10,0)</f>
        <v>0</v>
      </c>
      <c r="J545" s="132">
        <v>767</v>
      </c>
      <c r="K545" s="133" t="s">
        <v>1981</v>
      </c>
      <c r="L545" s="133">
        <v>21</v>
      </c>
      <c r="M545" s="135" t="s">
        <v>3998</v>
      </c>
      <c r="N545" s="236" t="s">
        <v>8546</v>
      </c>
      <c r="O545" s="236" t="s">
        <v>4002</v>
      </c>
      <c r="P545" s="237">
        <v>21575</v>
      </c>
      <c r="Q545" s="238">
        <f t="shared" si="162"/>
        <v>18659.090909090908</v>
      </c>
      <c r="R545" s="144">
        <f t="shared" si="163"/>
        <v>0.23629719853836781</v>
      </c>
      <c r="S545" s="197">
        <v>1074476231</v>
      </c>
      <c r="T545" s="302" t="s">
        <v>8385</v>
      </c>
      <c r="U545" s="194">
        <f t="shared" si="176"/>
        <v>20675</v>
      </c>
      <c r="V545" s="11">
        <v>900</v>
      </c>
      <c r="W545" s="185">
        <v>21575</v>
      </c>
      <c r="X545" s="136">
        <f t="shared" si="164"/>
        <v>14250</v>
      </c>
      <c r="Y545" s="240">
        <f t="shared" si="165"/>
        <v>18659.090909090908</v>
      </c>
      <c r="Z545" s="142">
        <f t="shared" si="166"/>
        <v>7.7291414752115983E-2</v>
      </c>
      <c r="AA545" s="137">
        <f t="shared" si="167"/>
        <v>0.23629719853836781</v>
      </c>
      <c r="AB545" s="145">
        <v>1</v>
      </c>
      <c r="AC545" s="189">
        <f t="shared" si="174"/>
        <v>20269</v>
      </c>
      <c r="AD545" s="187">
        <f t="shared" si="175"/>
        <v>22273</v>
      </c>
      <c r="AE545" s="129">
        <f t="shared" si="168"/>
        <v>2004.57</v>
      </c>
      <c r="AF545" s="130">
        <f t="shared" si="169"/>
        <v>406.56999999999994</v>
      </c>
      <c r="AG545" s="131">
        <f t="shared" si="170"/>
        <v>1.8253939747676556E-2</v>
      </c>
      <c r="AH545" s="138">
        <f t="shared" si="171"/>
        <v>1598</v>
      </c>
      <c r="AI545" s="139">
        <f t="shared" si="172"/>
        <v>7.174606025232344E-2</v>
      </c>
      <c r="AJ545" s="139">
        <f t="shared" si="173"/>
        <v>0.21804325879069125</v>
      </c>
      <c r="AL545" s="197">
        <v>2656517157010</v>
      </c>
      <c r="AM545" s="197">
        <v>4985009758113</v>
      </c>
      <c r="AN545" s="197" t="s">
        <v>7171</v>
      </c>
      <c r="AO545" s="241" t="s">
        <v>7172</v>
      </c>
      <c r="AP545" s="242" t="s">
        <v>6137</v>
      </c>
      <c r="AQ545" s="242" t="s">
        <v>75</v>
      </c>
      <c r="AR545" s="242">
        <v>37500</v>
      </c>
      <c r="AS545" s="243">
        <f>VLOOKUP(B:B,[1]MICHELIN!$B:$K,8,0)</f>
        <v>14250</v>
      </c>
      <c r="AT545" s="243">
        <v>1050</v>
      </c>
      <c r="AU545" s="211" t="str">
        <f>IF(COUNTIF(AO545, "*並行*"),"並","正")</f>
        <v>正</v>
      </c>
      <c r="AV545" s="197" t="s">
        <v>7518</v>
      </c>
      <c r="AW545" s="134" t="str">
        <f>IFERROR(VLOOKUP(AV:AV,Q商品!B:E,4,0),"")</f>
        <v>2023年製 X-ICE SNOW SUV 265/65R17 112T スタッドレスタイヤ 翌営業日発送</v>
      </c>
      <c r="AX545" s="134" t="str">
        <f>IFERROR(VLOOKUP(B:B,在庫!B:M,12,0),"")</f>
        <v/>
      </c>
      <c r="AY545" s="246" t="e">
        <f>VLOOKUP(B:B,在庫!B:K,10,0)</f>
        <v>#N/A</v>
      </c>
      <c r="AZ545" s="244"/>
      <c r="BA545" s="244"/>
      <c r="BC545" s="11" t="s">
        <v>2055</v>
      </c>
      <c r="BD545" s="11">
        <v>1</v>
      </c>
    </row>
    <row r="546" spans="1:56" s="11" customFormat="1" ht="19.5" customHeight="1">
      <c r="A546" s="11">
        <f t="shared" si="160"/>
        <v>1</v>
      </c>
      <c r="B546" s="249">
        <f t="shared" si="161"/>
        <v>2055017157702</v>
      </c>
      <c r="C546" s="235">
        <f>VLOOKUP(B:B,[1]MICHELIN!$B:$K,9,0)</f>
        <v>46</v>
      </c>
      <c r="D546" s="11" t="s">
        <v>8744</v>
      </c>
      <c r="E546" s="11" t="s">
        <v>900</v>
      </c>
      <c r="F546" s="160" t="s">
        <v>6804</v>
      </c>
      <c r="G546" s="134"/>
      <c r="H546" s="132"/>
      <c r="I546" s="235">
        <f>VLOOKUP(B:B,[1]MICHELIN!$B:$K,10,0)</f>
        <v>0</v>
      </c>
      <c r="J546" s="132">
        <v>317</v>
      </c>
      <c r="K546" s="133" t="s">
        <v>1961</v>
      </c>
      <c r="L546" s="133">
        <v>12</v>
      </c>
      <c r="M546" s="135" t="s">
        <v>3998</v>
      </c>
      <c r="N546" s="236" t="s">
        <v>2423</v>
      </c>
      <c r="O546" s="236" t="s">
        <v>2015</v>
      </c>
      <c r="P546" s="237">
        <v>20600</v>
      </c>
      <c r="Q546" s="238">
        <f t="shared" si="162"/>
        <v>18250</v>
      </c>
      <c r="R546" s="144">
        <f t="shared" si="163"/>
        <v>0.12931506849315069</v>
      </c>
      <c r="S546" s="197">
        <v>1074476368</v>
      </c>
      <c r="T546" s="302" t="s">
        <v>7769</v>
      </c>
      <c r="U546" s="194">
        <f t="shared" si="176"/>
        <v>20600</v>
      </c>
      <c r="W546" s="239">
        <v>20600</v>
      </c>
      <c r="X546" s="136">
        <f t="shared" si="164"/>
        <v>15890</v>
      </c>
      <c r="Y546" s="240">
        <f t="shared" si="165"/>
        <v>18250</v>
      </c>
      <c r="Z546" s="142">
        <f t="shared" si="166"/>
        <v>7.7330097087378702E-2</v>
      </c>
      <c r="AA546" s="137">
        <f t="shared" si="167"/>
        <v>0.12931506849315069</v>
      </c>
      <c r="AB546" s="145">
        <v>1</v>
      </c>
      <c r="AC546" s="189">
        <f t="shared" si="174"/>
        <v>20196</v>
      </c>
      <c r="AD546" s="187">
        <f t="shared" si="175"/>
        <v>22193</v>
      </c>
      <c r="AE546" s="129">
        <f t="shared" si="168"/>
        <v>1997.37</v>
      </c>
      <c r="AF546" s="130">
        <f t="shared" si="169"/>
        <v>404.36999999999989</v>
      </c>
      <c r="AG546" s="131">
        <f t="shared" si="170"/>
        <v>1.8220610102284499E-2</v>
      </c>
      <c r="AH546" s="138">
        <f t="shared" si="171"/>
        <v>1593</v>
      </c>
      <c r="AI546" s="139">
        <f t="shared" si="172"/>
        <v>7.1779389897715498E-2</v>
      </c>
      <c r="AJ546" s="139">
        <f t="shared" si="173"/>
        <v>0.11109445839086619</v>
      </c>
      <c r="AL546" s="197">
        <v>2055017157702</v>
      </c>
      <c r="AM546" s="197">
        <v>4985009753316</v>
      </c>
      <c r="AN546" s="197" t="s">
        <v>3701</v>
      </c>
      <c r="AO546" s="241" t="s">
        <v>0</v>
      </c>
      <c r="AP546" s="242" t="s">
        <v>899</v>
      </c>
      <c r="AQ546" s="242" t="s">
        <v>64</v>
      </c>
      <c r="AR546" s="242">
        <v>33100</v>
      </c>
      <c r="AS546" s="243">
        <v>15890</v>
      </c>
      <c r="AT546" s="243">
        <v>525</v>
      </c>
      <c r="AU546" s="211" t="s">
        <v>3956</v>
      </c>
      <c r="AV546" s="197" t="s">
        <v>245</v>
      </c>
      <c r="AW546" s="134" t="str">
        <f>IFERROR(VLOOKUP(AV:AV,Q商品!B:E,4,0),"")</f>
        <v>2022年製以降 CROSSCLIMATE2 205/50R17 93W XL オールシーズンタイヤ 翌営業日発送</v>
      </c>
      <c r="AX546" s="134" t="str">
        <f>IFERROR(VLOOKUP(B:B,在庫!B:M,12,0),"")</f>
        <v>2023年製</v>
      </c>
      <c r="AY546" s="134">
        <f>VLOOKUP(B:B,在庫!B:K,10,0)</f>
        <v>1</v>
      </c>
      <c r="AZ546" s="244">
        <v>605922062</v>
      </c>
      <c r="BA546" s="244">
        <v>605922115</v>
      </c>
      <c r="BC546" s="11" t="s">
        <v>2055</v>
      </c>
    </row>
    <row r="547" spans="1:56" s="11" customFormat="1" ht="19.5" customHeight="1">
      <c r="A547" s="11">
        <f t="shared" si="160"/>
        <v>1</v>
      </c>
      <c r="B547" s="249">
        <f t="shared" si="161"/>
        <v>2656018157663</v>
      </c>
      <c r="C547" s="235">
        <f>VLOOKUP(B:B,[1]MICHELIN!$B:$K,9,0)</f>
        <v>8</v>
      </c>
      <c r="D547" s="11" t="s">
        <v>8744</v>
      </c>
      <c r="E547" s="11" t="s">
        <v>986</v>
      </c>
      <c r="F547" s="160" t="s">
        <v>7233</v>
      </c>
      <c r="G547" s="134"/>
      <c r="H547" s="132"/>
      <c r="I547" s="235">
        <f>VLOOKUP(B:B,[1]MICHELIN!$B:$K,10,0)</f>
        <v>0</v>
      </c>
      <c r="J547" s="132"/>
      <c r="K547" s="133" t="s">
        <v>1961</v>
      </c>
      <c r="L547" s="133">
        <v>55</v>
      </c>
      <c r="M547" s="135"/>
      <c r="N547" s="236"/>
      <c r="O547" s="236"/>
      <c r="P547" s="237"/>
      <c r="Q547" s="238">
        <f t="shared" si="162"/>
        <v>-954.5454545454545</v>
      </c>
      <c r="R547" s="144">
        <f t="shared" si="163"/>
        <v>24.183809523809526</v>
      </c>
      <c r="S547" s="197">
        <v>1074476658</v>
      </c>
      <c r="T547" s="306" t="s">
        <v>7815</v>
      </c>
      <c r="U547" s="194">
        <f t="shared" si="176"/>
        <v>28700</v>
      </c>
      <c r="W547" s="239">
        <v>28700</v>
      </c>
      <c r="X547" s="136">
        <f t="shared" si="164"/>
        <v>22130</v>
      </c>
      <c r="Y547" s="240">
        <f t="shared" si="165"/>
        <v>25136.363636363636</v>
      </c>
      <c r="Z547" s="142" t="str">
        <f t="shared" si="166"/>
        <v/>
      </c>
      <c r="AA547" s="137">
        <f t="shared" si="167"/>
        <v>0.11960216998191681</v>
      </c>
      <c r="AB547" s="145"/>
      <c r="AC547" s="189">
        <f t="shared" si="174"/>
        <v>28137</v>
      </c>
      <c r="AD547" s="187">
        <f t="shared" si="175"/>
        <v>30919</v>
      </c>
      <c r="AE547" s="129">
        <f t="shared" si="168"/>
        <v>2782.71</v>
      </c>
      <c r="AF547" s="130">
        <f t="shared" si="169"/>
        <v>563.71</v>
      </c>
      <c r="AG547" s="131">
        <f t="shared" si="170"/>
        <v>1.8231831559882273E-2</v>
      </c>
      <c r="AH547" s="138">
        <f t="shared" si="171"/>
        <v>2219</v>
      </c>
      <c r="AI547" s="139">
        <f t="shared" si="172"/>
        <v>7.1768168440117727E-2</v>
      </c>
      <c r="AJ547" s="139">
        <f t="shared" si="173"/>
        <v>0.10137033842203454</v>
      </c>
      <c r="AL547" s="197">
        <v>2656018157663</v>
      </c>
      <c r="AM547" s="197">
        <v>4985009709146</v>
      </c>
      <c r="AN547" s="197" t="s">
        <v>3674</v>
      </c>
      <c r="AO547" s="241" t="s">
        <v>18</v>
      </c>
      <c r="AP547" s="242" t="s">
        <v>985</v>
      </c>
      <c r="AQ547" s="242" t="s">
        <v>90</v>
      </c>
      <c r="AR547" s="242">
        <v>46100</v>
      </c>
      <c r="AS547" s="243">
        <v>22130</v>
      </c>
      <c r="AT547" s="243">
        <v>1050</v>
      </c>
      <c r="AU547" s="211" t="s">
        <v>3956</v>
      </c>
      <c r="AV547" s="197" t="s">
        <v>281</v>
      </c>
      <c r="AW547" s="134" t="str">
        <f>IFERROR(VLOOKUP(AV:AV,Q商品!B:E,4,0),"")</f>
        <v>2023年製 CROSSCLIMATE 2 SUV 265/60R18 110H オールシーズンタイヤ 翌営業日発送</v>
      </c>
      <c r="AX547" s="134" t="str">
        <f>IFERROR(VLOOKUP(B:B,在庫!B:M,12,0),"")</f>
        <v/>
      </c>
      <c r="AY547" s="134" t="e">
        <f>VLOOKUP(B:B,在庫!B:K,10,0)</f>
        <v>#N/A</v>
      </c>
      <c r="AZ547" s="244" t="s">
        <v>8743</v>
      </c>
      <c r="BA547" s="244" t="s">
        <v>152</v>
      </c>
      <c r="BC547" s="11" t="s">
        <v>2055</v>
      </c>
    </row>
    <row r="548" spans="1:56" s="11" customFormat="1" ht="19.5" customHeight="1">
      <c r="A548" s="11">
        <f t="shared" si="160"/>
        <v>1</v>
      </c>
      <c r="B548" s="249">
        <f t="shared" si="161"/>
        <v>1556514151800</v>
      </c>
      <c r="C548" s="235">
        <f>VLOOKUP(B:B,[1]MICHELIN!$B:$K,9,0)</f>
        <v>66</v>
      </c>
      <c r="D548" s="11" t="s">
        <v>8744</v>
      </c>
      <c r="E548" s="11" t="s">
        <v>704</v>
      </c>
      <c r="F548" s="160" t="s">
        <v>2022</v>
      </c>
      <c r="G548" s="134"/>
      <c r="H548" s="132"/>
      <c r="I548" s="235">
        <f>VLOOKUP(B:B,[1]MICHELIN!$B:$K,10,0)</f>
        <v>0</v>
      </c>
      <c r="J548" s="132"/>
      <c r="K548" s="133" t="s">
        <v>1963</v>
      </c>
      <c r="L548" s="133">
        <v>3</v>
      </c>
      <c r="M548" s="135" t="s">
        <v>3998</v>
      </c>
      <c r="N548" s="236" t="s">
        <v>7313</v>
      </c>
      <c r="O548" s="236" t="s">
        <v>4002</v>
      </c>
      <c r="P548" s="237">
        <v>6360</v>
      </c>
      <c r="Q548" s="238">
        <f t="shared" si="162"/>
        <v>5304.545454545454</v>
      </c>
      <c r="R548" s="144">
        <f t="shared" si="163"/>
        <v>0.17052270779777198</v>
      </c>
      <c r="S548" s="197">
        <v>1074475853</v>
      </c>
      <c r="T548" s="306" t="s">
        <v>7831</v>
      </c>
      <c r="U548" s="194">
        <f t="shared" si="176"/>
        <v>5460</v>
      </c>
      <c r="V548" s="11">
        <v>900</v>
      </c>
      <c r="W548" s="239">
        <v>6360</v>
      </c>
      <c r="X548" s="136">
        <f t="shared" si="164"/>
        <v>4400</v>
      </c>
      <c r="Y548" s="240">
        <f t="shared" si="165"/>
        <v>5304.545454545454</v>
      </c>
      <c r="Z548" s="142">
        <f t="shared" si="166"/>
        <v>7.7106227106227054E-2</v>
      </c>
      <c r="AA548" s="137">
        <f t="shared" si="167"/>
        <v>0.17052270779777198</v>
      </c>
      <c r="AB548" s="145"/>
      <c r="AC548" s="189">
        <f t="shared" si="174"/>
        <v>5352</v>
      </c>
      <c r="AD548" s="187">
        <f t="shared" si="175"/>
        <v>5881</v>
      </c>
      <c r="AE548" s="129">
        <f t="shared" si="168"/>
        <v>529.29</v>
      </c>
      <c r="AF548" s="130">
        <f t="shared" si="169"/>
        <v>108.28999999999996</v>
      </c>
      <c r="AG548" s="131">
        <f t="shared" si="170"/>
        <v>1.8413535113076002E-2</v>
      </c>
      <c r="AH548" s="138">
        <f t="shared" si="171"/>
        <v>421</v>
      </c>
      <c r="AI548" s="139">
        <f t="shared" si="172"/>
        <v>7.1586464886923995E-2</v>
      </c>
      <c r="AJ548" s="139">
        <f t="shared" si="173"/>
        <v>0.15210917268469598</v>
      </c>
      <c r="AL548" s="197">
        <v>1556514151800</v>
      </c>
      <c r="AM548" s="197">
        <v>4985009751183</v>
      </c>
      <c r="AN548" s="197" t="s">
        <v>3488</v>
      </c>
      <c r="AO548" s="241" t="s">
        <v>841</v>
      </c>
      <c r="AP548" s="242" t="s">
        <v>842</v>
      </c>
      <c r="AQ548" s="242" t="s">
        <v>104</v>
      </c>
      <c r="AR548" s="242">
        <v>12800</v>
      </c>
      <c r="AS548" s="243">
        <v>4400</v>
      </c>
      <c r="AT548" s="243">
        <v>525</v>
      </c>
      <c r="AU548" s="211" t="s">
        <v>3956</v>
      </c>
      <c r="AV548" s="197" t="s">
        <v>574</v>
      </c>
      <c r="AW548" s="134" t="str">
        <f>IFERROR(VLOOKUP(AV:AV,Q商品!B:E,4,0),"")</f>
        <v>2023年製 ENERGY SAVER 4 155/65R14 79H XL サマータイヤ 翌営業日発送</v>
      </c>
      <c r="AX548" s="134" t="str">
        <f>IFERROR(VLOOKUP(B:B,在庫!B:M,12,0),"")</f>
        <v/>
      </c>
      <c r="AY548" s="134" t="e">
        <f>VLOOKUP(B:B,在庫!B:K,10,0)</f>
        <v>#N/A</v>
      </c>
      <c r="AZ548" s="244">
        <v>605642059</v>
      </c>
      <c r="BA548" s="244">
        <v>605642090</v>
      </c>
      <c r="BC548" s="11" t="s">
        <v>2055</v>
      </c>
    </row>
    <row r="549" spans="1:56" s="11" customFormat="1" ht="19.5" customHeight="1">
      <c r="A549" s="11">
        <f t="shared" si="160"/>
        <v>1</v>
      </c>
      <c r="B549" s="249">
        <f t="shared" si="161"/>
        <v>2454517159252</v>
      </c>
      <c r="C549" s="235">
        <f>VLOOKUP(B:B,[1]MICHELIN!$B:$K,9,0)</f>
        <v>4</v>
      </c>
      <c r="D549" s="11" t="s">
        <v>8744</v>
      </c>
      <c r="E549" s="11" t="s">
        <v>1074</v>
      </c>
      <c r="F549" s="160" t="s">
        <v>1937</v>
      </c>
      <c r="G549" s="134"/>
      <c r="H549" s="132"/>
      <c r="I549" s="235">
        <f>VLOOKUP(B:B,[1]MICHELIN!$B:$K,10,0)</f>
        <v>8</v>
      </c>
      <c r="J549" s="132">
        <v>2111</v>
      </c>
      <c r="K549" s="133" t="s">
        <v>1962</v>
      </c>
      <c r="L549" s="133">
        <v>64</v>
      </c>
      <c r="M549" s="135" t="s">
        <v>2017</v>
      </c>
      <c r="N549" s="236" t="s">
        <v>7253</v>
      </c>
      <c r="O549" s="236" t="s">
        <v>2015</v>
      </c>
      <c r="P549" s="237">
        <v>26300</v>
      </c>
      <c r="Q549" s="238">
        <f t="shared" si="162"/>
        <v>22954.545454545452</v>
      </c>
      <c r="R549" s="144">
        <f t="shared" si="163"/>
        <v>2.9386138613861287E-2</v>
      </c>
      <c r="S549" s="197">
        <v>1074476218</v>
      </c>
      <c r="T549" s="302" t="s">
        <v>7902</v>
      </c>
      <c r="U549" s="194">
        <f t="shared" si="176"/>
        <v>28945</v>
      </c>
      <c r="W549" s="239">
        <v>28945</v>
      </c>
      <c r="X549" s="136">
        <f t="shared" si="164"/>
        <v>22280</v>
      </c>
      <c r="Y549" s="240">
        <f t="shared" si="165"/>
        <v>25359.090909090908</v>
      </c>
      <c r="Z549" s="142">
        <f t="shared" si="166"/>
        <v>0.18566539923954362</v>
      </c>
      <c r="AA549" s="137">
        <f t="shared" si="167"/>
        <v>0.12141960924896932</v>
      </c>
      <c r="AB549" s="145"/>
      <c r="AC549" s="189">
        <f t="shared" si="174"/>
        <v>28377</v>
      </c>
      <c r="AD549" s="187">
        <f t="shared" si="175"/>
        <v>31183</v>
      </c>
      <c r="AE549" s="129">
        <f t="shared" si="168"/>
        <v>2806.47</v>
      </c>
      <c r="AF549" s="130">
        <f t="shared" si="169"/>
        <v>568.4699999999998</v>
      </c>
      <c r="AG549" s="131">
        <f t="shared" si="170"/>
        <v>1.8230125388833653E-2</v>
      </c>
      <c r="AH549" s="138">
        <f t="shared" si="171"/>
        <v>2238</v>
      </c>
      <c r="AI549" s="139">
        <f t="shared" si="172"/>
        <v>7.1769874611166337E-2</v>
      </c>
      <c r="AJ549" s="139">
        <f t="shared" si="173"/>
        <v>0.10318948386013566</v>
      </c>
      <c r="AL549" s="197">
        <v>2454517159252</v>
      </c>
      <c r="AM549" s="197">
        <v>4985009705308</v>
      </c>
      <c r="AN549" s="197" t="s">
        <v>3621</v>
      </c>
      <c r="AO549" s="241" t="s">
        <v>14</v>
      </c>
      <c r="AP549" s="242" t="s">
        <v>1034</v>
      </c>
      <c r="AQ549" s="242" t="s">
        <v>57</v>
      </c>
      <c r="AR549" s="242">
        <v>49500</v>
      </c>
      <c r="AS549" s="243">
        <v>22280</v>
      </c>
      <c r="AT549" s="243">
        <v>1050</v>
      </c>
      <c r="AU549" s="211" t="s">
        <v>3956</v>
      </c>
      <c r="AV549" s="197" t="s">
        <v>328</v>
      </c>
      <c r="AW549" s="134" t="str">
        <f>IFERROR(VLOOKUP(AV:AV,Q商品!B:E,4,0),"")</f>
        <v>2023年製 PRIMACY 4+ 245/45R17 99Y XL サマータイヤ 翌営業日発送</v>
      </c>
      <c r="AX549" s="134" t="str">
        <f>IFERROR(VLOOKUP(B:B,在庫!B:M,12,0),"")</f>
        <v>2023年製</v>
      </c>
      <c r="AY549" s="134">
        <f>VLOOKUP(B:B,在庫!B:K,10,0)</f>
        <v>1</v>
      </c>
      <c r="AZ549" s="244">
        <v>605880331</v>
      </c>
      <c r="BA549" s="244">
        <v>605880386</v>
      </c>
      <c r="BC549" s="11" t="s">
        <v>2055</v>
      </c>
    </row>
    <row r="550" spans="1:56" s="11" customFormat="1" ht="19.5" customHeight="1">
      <c r="A550" s="247">
        <f t="shared" si="160"/>
        <v>1</v>
      </c>
      <c r="B550" s="261">
        <f t="shared" si="161"/>
        <v>2256018119489</v>
      </c>
      <c r="C550" s="235">
        <f>VLOOKUP(B:B,[1]BRIDGESTONE!$B:$K,9,0)</f>
        <v>0</v>
      </c>
      <c r="D550" s="11" t="s">
        <v>8691</v>
      </c>
      <c r="E550" s="11" t="s">
        <v>5668</v>
      </c>
      <c r="F550" s="245"/>
      <c r="G550" s="134"/>
      <c r="H550" s="132"/>
      <c r="I550" s="235">
        <f>VLOOKUP(B:B,[1]BRIDGESTONE!$B:$K,10,0)</f>
        <v>0</v>
      </c>
      <c r="J550" s="132"/>
      <c r="K550" s="133" t="s">
        <v>1966</v>
      </c>
      <c r="L550" s="133">
        <v>1</v>
      </c>
      <c r="M550" s="135"/>
      <c r="N550" s="236"/>
      <c r="O550" s="236"/>
      <c r="P550" s="237"/>
      <c r="Q550" s="238">
        <f t="shared" si="162"/>
        <v>-954.5454545454545</v>
      </c>
      <c r="R550" s="144">
        <f t="shared" si="163"/>
        <v>15.314666666666668</v>
      </c>
      <c r="S550" s="248"/>
      <c r="T550" s="303"/>
      <c r="U550" s="194">
        <f t="shared" si="176"/>
        <v>0</v>
      </c>
      <c r="W550" s="239"/>
      <c r="X550" s="136">
        <f t="shared" si="164"/>
        <v>13664</v>
      </c>
      <c r="Y550" s="240">
        <f t="shared" si="165"/>
        <v>-954.5454545454545</v>
      </c>
      <c r="Z550" s="142" t="str">
        <f t="shared" si="166"/>
        <v/>
      </c>
      <c r="AA550" s="137">
        <f t="shared" si="167"/>
        <v>15.314666666666668</v>
      </c>
      <c r="AB550" s="334" t="s">
        <v>8715</v>
      </c>
      <c r="AC550" s="189">
        <f t="shared" si="174"/>
        <v>0</v>
      </c>
      <c r="AD550" s="187">
        <f t="shared" si="175"/>
        <v>0</v>
      </c>
      <c r="AE550" s="129">
        <f t="shared" si="168"/>
        <v>0</v>
      </c>
      <c r="AF550" s="130">
        <f t="shared" si="169"/>
        <v>0</v>
      </c>
      <c r="AG550" s="131" t="str">
        <f t="shared" si="170"/>
        <v/>
      </c>
      <c r="AH550" s="138">
        <f t="shared" si="171"/>
        <v>0</v>
      </c>
      <c r="AI550" s="139" t="str">
        <f t="shared" si="172"/>
        <v/>
      </c>
      <c r="AJ550" s="139" t="str">
        <f t="shared" si="173"/>
        <v/>
      </c>
      <c r="AL550" s="197">
        <v>2256018119489</v>
      </c>
      <c r="AM550" s="197" t="s">
        <v>152</v>
      </c>
      <c r="AN550" s="197" t="s">
        <v>152</v>
      </c>
      <c r="AO550" s="241" t="s">
        <v>1152</v>
      </c>
      <c r="AP550" s="242" t="s">
        <v>1911</v>
      </c>
      <c r="AQ550" s="242" t="s">
        <v>84</v>
      </c>
      <c r="AR550" s="242" t="s">
        <v>152</v>
      </c>
      <c r="AS550" s="243">
        <v>13664</v>
      </c>
      <c r="AT550" s="243">
        <v>1050</v>
      </c>
      <c r="AU550" s="211" t="s">
        <v>3957</v>
      </c>
      <c r="AV550" s="197"/>
      <c r="AW550" s="134" t="str">
        <f>IFERROR(VLOOKUP(AV:AV,Q商品!B:E,4,0),"")</f>
        <v/>
      </c>
      <c r="AX550" s="134" t="str">
        <f>IFERROR(VLOOKUP(B:B,在庫!B:M,12,0),"")</f>
        <v>2021年製</v>
      </c>
      <c r="AY550" s="246">
        <f>VLOOKUP(B:B,在庫!B:K,10,0)</f>
        <v>1</v>
      </c>
      <c r="AZ550" s="244" t="s">
        <v>152</v>
      </c>
      <c r="BA550" s="244" t="s">
        <v>152</v>
      </c>
      <c r="BC550" s="11" t="e">
        <v>#N/A</v>
      </c>
    </row>
    <row r="551" spans="1:56" s="11" customFormat="1" ht="19.5" customHeight="1">
      <c r="A551" s="247">
        <f t="shared" si="160"/>
        <v>1</v>
      </c>
      <c r="B551" s="261">
        <f t="shared" si="161"/>
        <v>2256517118839</v>
      </c>
      <c r="C551" s="235">
        <f>VLOOKUP(B:B,[1]BRIDGESTONE!$B:$K,9,0)</f>
        <v>0</v>
      </c>
      <c r="D551" s="11" t="s">
        <v>8691</v>
      </c>
      <c r="E551" s="11" t="s">
        <v>1726</v>
      </c>
      <c r="F551" s="245"/>
      <c r="G551" s="134"/>
      <c r="H551" s="132"/>
      <c r="I551" s="235">
        <f>VLOOKUP(B:B,[1]BRIDGESTONE!$B:$K,10,0)</f>
        <v>0</v>
      </c>
      <c r="J551" s="132"/>
      <c r="K551" s="133" t="s">
        <v>1966</v>
      </c>
      <c r="L551" s="133">
        <v>3</v>
      </c>
      <c r="M551" s="135"/>
      <c r="N551" s="236"/>
      <c r="O551" s="236"/>
      <c r="P551" s="237"/>
      <c r="Q551" s="238">
        <f t="shared" si="162"/>
        <v>-954.5454545454545</v>
      </c>
      <c r="R551" s="144">
        <f t="shared" si="163"/>
        <v>14.047047619047619</v>
      </c>
      <c r="S551" s="248"/>
      <c r="T551" s="303"/>
      <c r="U551" s="194">
        <f t="shared" si="176"/>
        <v>0</v>
      </c>
      <c r="W551" s="239"/>
      <c r="X551" s="136">
        <f t="shared" si="164"/>
        <v>12454</v>
      </c>
      <c r="Y551" s="240">
        <f t="shared" si="165"/>
        <v>-954.5454545454545</v>
      </c>
      <c r="Z551" s="142" t="str">
        <f t="shared" si="166"/>
        <v/>
      </c>
      <c r="AA551" s="137">
        <f t="shared" si="167"/>
        <v>14.047047619047619</v>
      </c>
      <c r="AB551" s="334" t="s">
        <v>8715</v>
      </c>
      <c r="AC551" s="189">
        <f t="shared" si="174"/>
        <v>0</v>
      </c>
      <c r="AD551" s="187">
        <f t="shared" si="175"/>
        <v>0</v>
      </c>
      <c r="AE551" s="129">
        <f t="shared" si="168"/>
        <v>0</v>
      </c>
      <c r="AF551" s="130">
        <f t="shared" si="169"/>
        <v>0</v>
      </c>
      <c r="AG551" s="131" t="str">
        <f t="shared" si="170"/>
        <v/>
      </c>
      <c r="AH551" s="138">
        <f t="shared" si="171"/>
        <v>0</v>
      </c>
      <c r="AI551" s="139" t="str">
        <f t="shared" si="172"/>
        <v/>
      </c>
      <c r="AJ551" s="139" t="str">
        <f t="shared" si="173"/>
        <v/>
      </c>
      <c r="AL551" s="197">
        <v>2256517118839</v>
      </c>
      <c r="AM551" s="197" t="s">
        <v>152</v>
      </c>
      <c r="AN551" s="197" t="s">
        <v>152</v>
      </c>
      <c r="AO551" s="241" t="s">
        <v>1152</v>
      </c>
      <c r="AP551" s="242" t="s">
        <v>1430</v>
      </c>
      <c r="AQ551" s="242" t="s">
        <v>74</v>
      </c>
      <c r="AR551" s="242" t="s">
        <v>152</v>
      </c>
      <c r="AS551" s="243">
        <v>12454</v>
      </c>
      <c r="AT551" s="243">
        <v>1050</v>
      </c>
      <c r="AU551" s="211" t="s">
        <v>3957</v>
      </c>
      <c r="AV551" s="197"/>
      <c r="AW551" s="134" t="str">
        <f>IFERROR(VLOOKUP(AV:AV,Q商品!B:E,4,0),"")</f>
        <v/>
      </c>
      <c r="AX551" s="134" t="str">
        <f>IFERROR(VLOOKUP(B:B,在庫!B:M,12,0),"")</f>
        <v/>
      </c>
      <c r="AY551" s="246" t="e">
        <f>VLOOKUP(B:B,在庫!B:K,10,0)</f>
        <v>#N/A</v>
      </c>
      <c r="AZ551" s="244" t="s">
        <v>152</v>
      </c>
      <c r="BA551" s="244" t="s">
        <v>152</v>
      </c>
      <c r="BC551" s="11" t="e">
        <v>#N/A</v>
      </c>
    </row>
    <row r="552" spans="1:56" s="11" customFormat="1" ht="19.5" customHeight="1">
      <c r="A552" s="11">
        <f t="shared" si="160"/>
        <v>1</v>
      </c>
      <c r="B552" s="249">
        <f t="shared" si="161"/>
        <v>2256018118178</v>
      </c>
      <c r="C552" s="235">
        <f>VLOOKUP(B:B,[1]BRIDGESTONE!$B:$K,9,0)</f>
        <v>0</v>
      </c>
      <c r="D552" s="11" t="s">
        <v>8691</v>
      </c>
      <c r="E552" s="11" t="s">
        <v>5670</v>
      </c>
      <c r="F552" s="245" t="s">
        <v>5671</v>
      </c>
      <c r="G552" s="134"/>
      <c r="H552" s="132"/>
      <c r="I552" s="235">
        <f>VLOOKUP(B:B,[1]BRIDGESTONE!$B:$K,10,0)</f>
        <v>0</v>
      </c>
      <c r="J552" s="132"/>
      <c r="K552" s="133" t="s">
        <v>1966</v>
      </c>
      <c r="L552" s="133">
        <v>5</v>
      </c>
      <c r="M552" s="135"/>
      <c r="N552" s="236"/>
      <c r="O552" s="236"/>
      <c r="P552" s="237"/>
      <c r="Q552" s="238">
        <f t="shared" si="162"/>
        <v>-954.5454545454545</v>
      </c>
      <c r="R552" s="144">
        <f t="shared" si="163"/>
        <v>19.930476190476192</v>
      </c>
      <c r="S552" s="197"/>
      <c r="T552" s="303"/>
      <c r="U552" s="194">
        <f t="shared" si="176"/>
        <v>0</v>
      </c>
      <c r="W552" s="239"/>
      <c r="X552" s="136">
        <f t="shared" si="164"/>
        <v>18070</v>
      </c>
      <c r="Y552" s="240">
        <f t="shared" si="165"/>
        <v>-954.5454545454545</v>
      </c>
      <c r="Z552" s="142" t="str">
        <f t="shared" si="166"/>
        <v/>
      </c>
      <c r="AA552" s="137">
        <f t="shared" si="167"/>
        <v>19.930476190476192</v>
      </c>
      <c r="AB552" s="334" t="s">
        <v>8715</v>
      </c>
      <c r="AC552" s="189">
        <f t="shared" si="174"/>
        <v>0</v>
      </c>
      <c r="AD552" s="187">
        <f t="shared" si="175"/>
        <v>0</v>
      </c>
      <c r="AE552" s="129">
        <f t="shared" si="168"/>
        <v>0</v>
      </c>
      <c r="AF552" s="130">
        <f t="shared" si="169"/>
        <v>0</v>
      </c>
      <c r="AG552" s="131" t="str">
        <f t="shared" si="170"/>
        <v/>
      </c>
      <c r="AH552" s="138">
        <f t="shared" si="171"/>
        <v>0</v>
      </c>
      <c r="AI552" s="139" t="str">
        <f t="shared" si="172"/>
        <v/>
      </c>
      <c r="AJ552" s="139" t="str">
        <f t="shared" si="173"/>
        <v/>
      </c>
      <c r="AL552" s="197">
        <v>2256018118178</v>
      </c>
      <c r="AM552" s="197">
        <v>4961914968250</v>
      </c>
      <c r="AN552" s="197" t="s">
        <v>1913</v>
      </c>
      <c r="AO552" s="241" t="s">
        <v>22</v>
      </c>
      <c r="AP552" s="242" t="s">
        <v>1157</v>
      </c>
      <c r="AQ552" s="242" t="s">
        <v>84</v>
      </c>
      <c r="AR552" s="242">
        <v>34100</v>
      </c>
      <c r="AS552" s="243">
        <v>18070</v>
      </c>
      <c r="AT552" s="243">
        <v>1050</v>
      </c>
      <c r="AU552" s="211" t="s">
        <v>3956</v>
      </c>
      <c r="AV552" s="197"/>
      <c r="AW552" s="134" t="str">
        <f>IFERROR(VLOOKUP(AV:AV,Q商品!B:E,4,0),"")</f>
        <v/>
      </c>
      <c r="AX552" s="134" t="str">
        <f>IFERROR(VLOOKUP(B:B,在庫!B:M,12,0),"")</f>
        <v/>
      </c>
      <c r="AY552" s="246" t="e">
        <f>VLOOKUP(B:B,在庫!B:K,10,0)</f>
        <v>#N/A</v>
      </c>
      <c r="AZ552" s="244" t="s">
        <v>152</v>
      </c>
      <c r="BA552" s="244" t="s">
        <v>152</v>
      </c>
      <c r="BC552" s="11" t="e">
        <v>#N/A</v>
      </c>
    </row>
    <row r="553" spans="1:56" s="11" customFormat="1" ht="19.5" customHeight="1">
      <c r="A553" s="11">
        <f t="shared" si="160"/>
        <v>1</v>
      </c>
      <c r="B553" s="249">
        <f t="shared" si="161"/>
        <v>2355518118173</v>
      </c>
      <c r="C553" s="235">
        <f>VLOOKUP(B:B,[1]BRIDGESTONE!$B:$K,9,0)</f>
        <v>0</v>
      </c>
      <c r="D553" s="11" t="s">
        <v>8691</v>
      </c>
      <c r="E553" s="11" t="s">
        <v>1706</v>
      </c>
      <c r="F553" s="245" t="s">
        <v>5447</v>
      </c>
      <c r="G553" s="134"/>
      <c r="H553" s="132"/>
      <c r="I553" s="235">
        <f>VLOOKUP(B:B,[1]BRIDGESTONE!$B:$K,10,0)</f>
        <v>0</v>
      </c>
      <c r="J553" s="132"/>
      <c r="K553" s="133" t="s">
        <v>1966</v>
      </c>
      <c r="L553" s="133">
        <v>7</v>
      </c>
      <c r="M553" s="135"/>
      <c r="N553" s="236"/>
      <c r="O553" s="236"/>
      <c r="P553" s="237"/>
      <c r="Q553" s="238">
        <f t="shared" si="162"/>
        <v>-954.5454545454545</v>
      </c>
      <c r="R553" s="144">
        <f t="shared" si="163"/>
        <v>21.432761904761907</v>
      </c>
      <c r="S553" s="197">
        <v>1074476342</v>
      </c>
      <c r="T553" s="303" t="s">
        <v>8016</v>
      </c>
      <c r="U553" s="194">
        <f t="shared" si="176"/>
        <v>0</v>
      </c>
      <c r="W553" s="239"/>
      <c r="X553" s="136">
        <f t="shared" si="164"/>
        <v>19504</v>
      </c>
      <c r="Y553" s="240">
        <f t="shared" si="165"/>
        <v>-954.5454545454545</v>
      </c>
      <c r="Z553" s="142" t="str">
        <f t="shared" si="166"/>
        <v/>
      </c>
      <c r="AA553" s="137">
        <f t="shared" si="167"/>
        <v>21.432761904761907</v>
      </c>
      <c r="AB553" s="334" t="s">
        <v>8715</v>
      </c>
      <c r="AC553" s="189">
        <f t="shared" si="174"/>
        <v>0</v>
      </c>
      <c r="AD553" s="187">
        <f t="shared" si="175"/>
        <v>0</v>
      </c>
      <c r="AE553" s="129">
        <f t="shared" si="168"/>
        <v>0</v>
      </c>
      <c r="AF553" s="130">
        <f t="shared" si="169"/>
        <v>0</v>
      </c>
      <c r="AG553" s="131" t="str">
        <f t="shared" si="170"/>
        <v/>
      </c>
      <c r="AH553" s="138">
        <f t="shared" si="171"/>
        <v>0</v>
      </c>
      <c r="AI553" s="139" t="str">
        <f t="shared" si="172"/>
        <v/>
      </c>
      <c r="AJ553" s="139" t="str">
        <f t="shared" si="173"/>
        <v/>
      </c>
      <c r="AL553" s="197">
        <v>2355518118173</v>
      </c>
      <c r="AM553" s="197">
        <v>4961914968298</v>
      </c>
      <c r="AN553" s="197" t="s">
        <v>1461</v>
      </c>
      <c r="AO553" s="241" t="s">
        <v>22</v>
      </c>
      <c r="AP553" s="242" t="s">
        <v>1158</v>
      </c>
      <c r="AQ553" s="242" t="s">
        <v>72</v>
      </c>
      <c r="AR553" s="242">
        <v>36800</v>
      </c>
      <c r="AS553" s="243">
        <v>19504</v>
      </c>
      <c r="AT553" s="243">
        <v>1050</v>
      </c>
      <c r="AU553" s="211" t="s">
        <v>3956</v>
      </c>
      <c r="AV553" s="197" t="s">
        <v>176</v>
      </c>
      <c r="AW553" s="134" t="str">
        <f>IFERROR(VLOOKUP(AV:AV,Q商品!B:E,4,0),"")</f>
        <v>2023年製 ALENZA LX100 235/55R18 100V サマータイヤ 翌営業日発送</v>
      </c>
      <c r="AX553" s="134" t="str">
        <f>IFERROR(VLOOKUP(B:B,在庫!B:M,12,0),"")</f>
        <v>2023年製</v>
      </c>
      <c r="AY553" s="246">
        <f>VLOOKUP(B:B,在庫!B:K,10,0)</f>
        <v>1</v>
      </c>
      <c r="AZ553" s="244" t="s">
        <v>152</v>
      </c>
      <c r="BA553" s="244" t="s">
        <v>152</v>
      </c>
      <c r="BC553" s="11" t="s">
        <v>150</v>
      </c>
    </row>
    <row r="554" spans="1:56" s="11" customFormat="1" ht="19.5" customHeight="1">
      <c r="A554" s="247">
        <f t="shared" si="160"/>
        <v>1</v>
      </c>
      <c r="B554" s="261">
        <f t="shared" si="161"/>
        <v>2054517118527</v>
      </c>
      <c r="C554" s="235">
        <f>VLOOKUP(B:B,[1]BRIDGESTONE!$B:$K,9,0)</f>
        <v>39</v>
      </c>
      <c r="D554" s="11" t="s">
        <v>8691</v>
      </c>
      <c r="E554" s="11" t="s">
        <v>1732</v>
      </c>
      <c r="F554" s="322" t="s">
        <v>8453</v>
      </c>
      <c r="G554" s="134"/>
      <c r="H554" s="132"/>
      <c r="I554" s="235">
        <f>VLOOKUP(B:B,[1]BRIDGESTONE!$B:$K,10,0)</f>
        <v>48</v>
      </c>
      <c r="J554" s="132"/>
      <c r="K554" s="133" t="s">
        <v>1967</v>
      </c>
      <c r="L554" s="133">
        <v>1</v>
      </c>
      <c r="M554" s="135" t="s">
        <v>3998</v>
      </c>
      <c r="N554" s="236" t="s">
        <v>4001</v>
      </c>
      <c r="O554" s="236" t="s">
        <v>4002</v>
      </c>
      <c r="P554" s="237">
        <v>22496</v>
      </c>
      <c r="Q554" s="238">
        <f t="shared" si="162"/>
        <v>19973.63636363636</v>
      </c>
      <c r="R554" s="144">
        <f t="shared" si="163"/>
        <v>0.47230440125620127</v>
      </c>
      <c r="S554" s="248">
        <v>1074476194</v>
      </c>
      <c r="T554" s="304" t="s">
        <v>8019</v>
      </c>
      <c r="U554" s="194">
        <f t="shared" si="176"/>
        <v>21596</v>
      </c>
      <c r="V554" s="11">
        <v>900</v>
      </c>
      <c r="W554" s="239">
        <v>22496</v>
      </c>
      <c r="X554" s="136">
        <f t="shared" si="164"/>
        <v>10540</v>
      </c>
      <c r="Y554" s="240">
        <f t="shared" si="165"/>
        <v>19973.63636363636</v>
      </c>
      <c r="Z554" s="142">
        <f t="shared" si="166"/>
        <v>7.7282830153732274E-2</v>
      </c>
      <c r="AA554" s="137">
        <f t="shared" si="167"/>
        <v>0.47230440125620127</v>
      </c>
      <c r="AB554" s="334" t="s">
        <v>8715</v>
      </c>
      <c r="AC554" s="189">
        <f t="shared" si="174"/>
        <v>21172</v>
      </c>
      <c r="AD554" s="187">
        <f t="shared" si="175"/>
        <v>23265</v>
      </c>
      <c r="AE554" s="129">
        <f t="shared" si="168"/>
        <v>2093.85</v>
      </c>
      <c r="AF554" s="130">
        <f t="shared" si="169"/>
        <v>424.84999999999991</v>
      </c>
      <c r="AG554" s="131">
        <f t="shared" si="170"/>
        <v>1.8261336771975067E-2</v>
      </c>
      <c r="AH554" s="138">
        <f t="shared" si="171"/>
        <v>1669</v>
      </c>
      <c r="AI554" s="139">
        <f t="shared" si="172"/>
        <v>7.1738663228024926E-2</v>
      </c>
      <c r="AJ554" s="139">
        <f t="shared" si="173"/>
        <v>0.45404306448422621</v>
      </c>
      <c r="AL554" s="197">
        <v>2054517118527</v>
      </c>
      <c r="AM554" s="197">
        <v>4961914965228</v>
      </c>
      <c r="AN554" s="197" t="s">
        <v>1465</v>
      </c>
      <c r="AO554" s="241" t="s">
        <v>1170</v>
      </c>
      <c r="AP554" s="242" t="s">
        <v>897</v>
      </c>
      <c r="AQ554" s="242" t="s">
        <v>62</v>
      </c>
      <c r="AR554" s="242" t="s">
        <v>152</v>
      </c>
      <c r="AS554" s="243">
        <v>10540</v>
      </c>
      <c r="AT554" s="243">
        <v>525</v>
      </c>
      <c r="AU554" s="211" t="s">
        <v>3957</v>
      </c>
      <c r="AV554" s="197" t="s">
        <v>177</v>
      </c>
      <c r="AW554" s="134" t="str">
        <f>IFERROR(VLOOKUP(AV:AV,Q商品!B:E,4,0),"")</f>
        <v>2023年製 POTENZA Adrenalin RE004 205/45R17 88W XL サマータイヤ 翌営業日発送</v>
      </c>
      <c r="AX554" s="134" t="str">
        <f>IFERROR(VLOOKUP(B:B,在庫!B:M,12,0),"")</f>
        <v>2023年製</v>
      </c>
      <c r="AY554" s="134">
        <f>VLOOKUP(B:B,在庫!B:K,10,0)</f>
        <v>1</v>
      </c>
      <c r="AZ554" s="244">
        <v>604472979</v>
      </c>
      <c r="BA554" s="244">
        <v>604473025</v>
      </c>
      <c r="BC554" s="11" t="s">
        <v>2055</v>
      </c>
    </row>
    <row r="555" spans="1:56" s="11" customFormat="1" ht="19.5" customHeight="1">
      <c r="A555" s="247">
        <f t="shared" si="160"/>
        <v>1</v>
      </c>
      <c r="B555" s="261">
        <f t="shared" si="161"/>
        <v>2154517118524</v>
      </c>
      <c r="C555" s="235">
        <f>VLOOKUP(B:B,[1]BRIDGESTONE!$B:$K,9,0)</f>
        <v>94</v>
      </c>
      <c r="D555" s="11" t="s">
        <v>8691</v>
      </c>
      <c r="E555" s="11" t="s">
        <v>1734</v>
      </c>
      <c r="F555" s="310" t="s">
        <v>7289</v>
      </c>
      <c r="G555" s="134"/>
      <c r="H555" s="132"/>
      <c r="I555" s="235">
        <f>VLOOKUP(B:B,[1]BRIDGESTONE!$B:$K,10,0)</f>
        <v>0</v>
      </c>
      <c r="J555" s="132">
        <v>105</v>
      </c>
      <c r="K555" s="133" t="s">
        <v>1967</v>
      </c>
      <c r="L555" s="133">
        <v>4</v>
      </c>
      <c r="M555" s="135" t="s">
        <v>3998</v>
      </c>
      <c r="N555" s="236">
        <v>16800</v>
      </c>
      <c r="O555" s="236">
        <v>0</v>
      </c>
      <c r="P555" s="237">
        <v>16800</v>
      </c>
      <c r="Q555" s="238">
        <f t="shared" si="162"/>
        <v>14795.454545454544</v>
      </c>
      <c r="R555" s="144">
        <f t="shared" si="163"/>
        <v>0.28761904761904755</v>
      </c>
      <c r="S555" s="248">
        <v>1074476193</v>
      </c>
      <c r="T555" s="304" t="s">
        <v>8021</v>
      </c>
      <c r="U555" s="194">
        <f t="shared" si="176"/>
        <v>16800</v>
      </c>
      <c r="W555" s="239">
        <v>16800</v>
      </c>
      <c r="X555" s="136">
        <f t="shared" si="164"/>
        <v>10540</v>
      </c>
      <c r="Y555" s="240">
        <f t="shared" si="165"/>
        <v>14795.454545454544</v>
      </c>
      <c r="Z555" s="142">
        <f t="shared" si="166"/>
        <v>7.7261904761904754E-2</v>
      </c>
      <c r="AA555" s="137">
        <f t="shared" si="167"/>
        <v>0.28761904761904755</v>
      </c>
      <c r="AB555" s="334" t="s">
        <v>8715</v>
      </c>
      <c r="AC555" s="189">
        <f t="shared" si="174"/>
        <v>16470</v>
      </c>
      <c r="AD555" s="187">
        <f t="shared" si="175"/>
        <v>18098</v>
      </c>
      <c r="AE555" s="129">
        <f t="shared" si="168"/>
        <v>1628.82</v>
      </c>
      <c r="AF555" s="130">
        <f t="shared" si="169"/>
        <v>330.81999999999994</v>
      </c>
      <c r="AG555" s="131">
        <f t="shared" si="170"/>
        <v>1.8279367885954245E-2</v>
      </c>
      <c r="AH555" s="138">
        <f t="shared" si="171"/>
        <v>1298</v>
      </c>
      <c r="AI555" s="139">
        <f t="shared" si="172"/>
        <v>7.1720632114045751E-2</v>
      </c>
      <c r="AJ555" s="139">
        <f t="shared" si="173"/>
        <v>0.26933967973309331</v>
      </c>
      <c r="AL555" s="197">
        <v>2154517118524</v>
      </c>
      <c r="AM555" s="197">
        <v>4961914965235</v>
      </c>
      <c r="AN555" s="197" t="s">
        <v>1447</v>
      </c>
      <c r="AO555" s="241" t="s">
        <v>1170</v>
      </c>
      <c r="AP555" s="242" t="s">
        <v>698</v>
      </c>
      <c r="AQ555" s="242" t="s">
        <v>36</v>
      </c>
      <c r="AR555" s="242">
        <v>22</v>
      </c>
      <c r="AS555" s="243">
        <v>10540</v>
      </c>
      <c r="AT555" s="243">
        <v>525</v>
      </c>
      <c r="AU555" s="211" t="s">
        <v>3957</v>
      </c>
      <c r="AV555" s="197" t="s">
        <v>180</v>
      </c>
      <c r="AW555" s="134" t="str">
        <f>IFERROR(VLOOKUP(AV:AV,Q商品!B:E,4,0),"")</f>
        <v>2022年製以降 POTENZA Adrenalin RE004 215/45R17 91W XL サマータイヤ 翌営業日発送</v>
      </c>
      <c r="AX555" s="134" t="str">
        <f>IFERROR(VLOOKUP(B:B,在庫!B:M,12,0),"")</f>
        <v>2023年製</v>
      </c>
      <c r="AY555" s="134">
        <f>VLOOKUP(B:B,在庫!B:K,10,0)</f>
        <v>1</v>
      </c>
      <c r="AZ555" s="244">
        <v>604472976</v>
      </c>
      <c r="BA555" s="244">
        <v>604473022</v>
      </c>
      <c r="BC555" s="11" t="s">
        <v>2055</v>
      </c>
    </row>
    <row r="556" spans="1:56" s="11" customFormat="1" ht="19.5" customHeight="1">
      <c r="A556" s="247">
        <f t="shared" si="160"/>
        <v>1</v>
      </c>
      <c r="B556" s="261">
        <f t="shared" si="161"/>
        <v>2254018118525</v>
      </c>
      <c r="C556" s="235">
        <f>VLOOKUP(B:B,[1]BRIDGESTONE!$B:$K,9,0)</f>
        <v>0</v>
      </c>
      <c r="D556" s="11" t="s">
        <v>8691</v>
      </c>
      <c r="E556" s="11" t="s">
        <v>1736</v>
      </c>
      <c r="F556" s="322" t="s">
        <v>8455</v>
      </c>
      <c r="G556" s="134"/>
      <c r="H556" s="132"/>
      <c r="I556" s="235">
        <f>VLOOKUP(B:B,[1]BRIDGESTONE!$B:$K,10,0)</f>
        <v>0</v>
      </c>
      <c r="J556" s="132"/>
      <c r="K556" s="133" t="s">
        <v>1967</v>
      </c>
      <c r="L556" s="133">
        <v>6</v>
      </c>
      <c r="M556" s="135"/>
      <c r="N556" s="236"/>
      <c r="O556" s="236"/>
      <c r="P556" s="237"/>
      <c r="Q556" s="238">
        <f t="shared" si="162"/>
        <v>-477.27272727272725</v>
      </c>
      <c r="R556" s="144">
        <f t="shared" si="163"/>
        <v>27.735238095238099</v>
      </c>
      <c r="S556" s="248">
        <v>1074476192</v>
      </c>
      <c r="T556" s="303" t="s">
        <v>8023</v>
      </c>
      <c r="U556" s="194">
        <f t="shared" si="176"/>
        <v>17800</v>
      </c>
      <c r="W556" s="239">
        <v>17800</v>
      </c>
      <c r="X556" s="136">
        <f t="shared" si="164"/>
        <v>12760</v>
      </c>
      <c r="Y556" s="240">
        <f t="shared" si="165"/>
        <v>15704.545454545454</v>
      </c>
      <c r="Z556" s="142" t="str">
        <f t="shared" si="166"/>
        <v/>
      </c>
      <c r="AA556" s="137">
        <f t="shared" si="167"/>
        <v>0.18749638205499275</v>
      </c>
      <c r="AB556" s="334" t="s">
        <v>8715</v>
      </c>
      <c r="AC556" s="189">
        <f t="shared" si="174"/>
        <v>17450</v>
      </c>
      <c r="AD556" s="187">
        <f t="shared" si="175"/>
        <v>19175</v>
      </c>
      <c r="AE556" s="129">
        <f t="shared" si="168"/>
        <v>1725.75</v>
      </c>
      <c r="AF556" s="130">
        <f t="shared" si="169"/>
        <v>350.75</v>
      </c>
      <c r="AG556" s="131">
        <f t="shared" si="170"/>
        <v>1.8292046936114734E-2</v>
      </c>
      <c r="AH556" s="138">
        <f t="shared" si="171"/>
        <v>1375</v>
      </c>
      <c r="AI556" s="139">
        <f t="shared" si="172"/>
        <v>7.1707953063885263E-2</v>
      </c>
      <c r="AJ556" s="139">
        <f t="shared" si="173"/>
        <v>0.169204335118878</v>
      </c>
      <c r="AL556" s="197">
        <v>2254018118525</v>
      </c>
      <c r="AM556" s="197">
        <v>4961914965297</v>
      </c>
      <c r="AN556" s="197" t="s">
        <v>1467</v>
      </c>
      <c r="AO556" s="241" t="s">
        <v>1170</v>
      </c>
      <c r="AP556" s="242" t="s">
        <v>1178</v>
      </c>
      <c r="AQ556" s="242" t="s">
        <v>38</v>
      </c>
      <c r="AR556" s="242" t="s">
        <v>152</v>
      </c>
      <c r="AS556" s="243">
        <v>12760</v>
      </c>
      <c r="AT556" s="243">
        <v>525</v>
      </c>
      <c r="AU556" s="211" t="s">
        <v>3957</v>
      </c>
      <c r="AV556" s="197" t="s">
        <v>182</v>
      </c>
      <c r="AW556" s="134" t="str">
        <f>IFERROR(VLOOKUP(AV:AV,Q商品!B:E,4,0),"")</f>
        <v>2022年製 POTENZA Adrenalin RE004 225/40R18 92W XL サマータイヤ 翌営業日発送</v>
      </c>
      <c r="AX556" s="134" t="str">
        <f>IFERROR(VLOOKUP(B:B,在庫!B:M,12,0),"")</f>
        <v/>
      </c>
      <c r="AY556" s="134" t="e">
        <f>VLOOKUP(B:B,在庫!B:K,10,0)</f>
        <v>#N/A</v>
      </c>
      <c r="AZ556" s="244">
        <v>604472982</v>
      </c>
      <c r="BA556" s="244">
        <v>604473028</v>
      </c>
      <c r="BC556" s="11" t="s">
        <v>2055</v>
      </c>
    </row>
    <row r="557" spans="1:56" s="11" customFormat="1" ht="19.5" customHeight="1">
      <c r="A557" s="247">
        <f t="shared" si="160"/>
        <v>1</v>
      </c>
      <c r="B557" s="261">
        <f t="shared" si="161"/>
        <v>2354018118522</v>
      </c>
      <c r="C557" s="235">
        <f>VLOOKUP(B:B,[1]BRIDGESTONE!$B:$K,9,0)</f>
        <v>24</v>
      </c>
      <c r="D557" s="11" t="s">
        <v>8691</v>
      </c>
      <c r="E557" s="11" t="s">
        <v>1743</v>
      </c>
      <c r="F557" s="322" t="s">
        <v>8456</v>
      </c>
      <c r="G557" s="134"/>
      <c r="H557" s="132"/>
      <c r="I557" s="235">
        <f>VLOOKUP(B:B,[1]BRIDGESTONE!$B:$K,10,0)</f>
        <v>20</v>
      </c>
      <c r="J557" s="132"/>
      <c r="K557" s="133" t="s">
        <v>1967</v>
      </c>
      <c r="L557" s="133">
        <v>10</v>
      </c>
      <c r="M557" s="135"/>
      <c r="N557" s="236"/>
      <c r="O557" s="236"/>
      <c r="P557" s="237"/>
      <c r="Q557" s="238">
        <f t="shared" si="162"/>
        <v>-954.5454545454545</v>
      </c>
      <c r="R557" s="144">
        <f t="shared" si="163"/>
        <v>14.12247619047619</v>
      </c>
      <c r="S557" s="248">
        <v>1074476385</v>
      </c>
      <c r="T557" s="304" t="s">
        <v>8027</v>
      </c>
      <c r="U557" s="194">
        <f t="shared" si="176"/>
        <v>30093</v>
      </c>
      <c r="W557" s="239">
        <v>30093</v>
      </c>
      <c r="X557" s="136">
        <f t="shared" si="164"/>
        <v>12526</v>
      </c>
      <c r="Y557" s="240">
        <f t="shared" si="165"/>
        <v>26402.727272727272</v>
      </c>
      <c r="Z557" s="142" t="str">
        <f t="shared" si="166"/>
        <v/>
      </c>
      <c r="AA557" s="137">
        <f t="shared" si="167"/>
        <v>0.52557931343180797</v>
      </c>
      <c r="AB557" s="334" t="s">
        <v>8715</v>
      </c>
      <c r="AC557" s="189">
        <f t="shared" si="174"/>
        <v>29502</v>
      </c>
      <c r="AD557" s="187">
        <f t="shared" si="175"/>
        <v>32419</v>
      </c>
      <c r="AE557" s="129">
        <f t="shared" si="168"/>
        <v>2917.71</v>
      </c>
      <c r="AF557" s="130">
        <f t="shared" si="169"/>
        <v>591.71</v>
      </c>
      <c r="AG557" s="131">
        <f t="shared" si="170"/>
        <v>1.8251951016379286E-2</v>
      </c>
      <c r="AH557" s="138">
        <f t="shared" si="171"/>
        <v>2326</v>
      </c>
      <c r="AI557" s="139">
        <f t="shared" si="172"/>
        <v>7.1748048983620721E-2</v>
      </c>
      <c r="AJ557" s="139">
        <f t="shared" si="173"/>
        <v>0.50732736241542864</v>
      </c>
      <c r="AL557" s="197">
        <v>2354018118522</v>
      </c>
      <c r="AM557" s="197">
        <v>4961914965303</v>
      </c>
      <c r="AN557" s="197" t="s">
        <v>1470</v>
      </c>
      <c r="AO557" s="241" t="s">
        <v>1170</v>
      </c>
      <c r="AP557" s="242" t="s">
        <v>700</v>
      </c>
      <c r="AQ557" s="242" t="s">
        <v>34</v>
      </c>
      <c r="AR557" s="242">
        <v>22</v>
      </c>
      <c r="AS557" s="243">
        <v>12526</v>
      </c>
      <c r="AT557" s="243">
        <v>1050</v>
      </c>
      <c r="AU557" s="211" t="s">
        <v>3957</v>
      </c>
      <c r="AV557" s="197" t="s">
        <v>186</v>
      </c>
      <c r="AW557" s="134" t="str">
        <f>IFERROR(VLOOKUP(AV:AV,Q商品!B:E,4,0),"")</f>
        <v>2023年製 POTENZA Adrenalin RE004 235/40R18 95W XL サマータイヤ 翌営業日発送</v>
      </c>
      <c r="AX557" s="134" t="str">
        <f>IFERROR(VLOOKUP(B:B,在庫!B:M,12,0),"")</f>
        <v>2023年製</v>
      </c>
      <c r="AY557" s="134">
        <f>VLOOKUP(B:B,在庫!B:K,10,0)</f>
        <v>1</v>
      </c>
      <c r="AZ557" s="244">
        <v>604472985</v>
      </c>
      <c r="BA557" s="244">
        <v>604473031</v>
      </c>
      <c r="BC557" s="11" t="s">
        <v>2055</v>
      </c>
    </row>
    <row r="558" spans="1:56" s="11" customFormat="1" ht="19.5" customHeight="1">
      <c r="A558" s="247">
        <f t="shared" si="160"/>
        <v>1</v>
      </c>
      <c r="B558" s="261">
        <f t="shared" si="161"/>
        <v>2454019118528</v>
      </c>
      <c r="C558" s="235">
        <f>VLOOKUP(B:B,[1]BRIDGESTONE!$B:$K,9,0)</f>
        <v>5</v>
      </c>
      <c r="D558" s="11" t="s">
        <v>8691</v>
      </c>
      <c r="E558" s="11" t="s">
        <v>1744</v>
      </c>
      <c r="F558" s="322" t="s">
        <v>8457</v>
      </c>
      <c r="G558" s="134"/>
      <c r="H558" s="132"/>
      <c r="I558" s="235">
        <f>VLOOKUP(B:B,[1]BRIDGESTONE!$B:$K,10,0)</f>
        <v>18</v>
      </c>
      <c r="J558" s="132"/>
      <c r="K558" s="133" t="s">
        <v>1967</v>
      </c>
      <c r="L558" s="133">
        <v>13</v>
      </c>
      <c r="M558" s="135" t="s">
        <v>2024</v>
      </c>
      <c r="N558" s="236" t="s">
        <v>2398</v>
      </c>
      <c r="O558" s="236" t="s">
        <v>2381</v>
      </c>
      <c r="P558" s="237">
        <v>37420</v>
      </c>
      <c r="Q558" s="238">
        <f t="shared" si="162"/>
        <v>33063.63636363636</v>
      </c>
      <c r="R558" s="144">
        <f t="shared" si="163"/>
        <v>0.46575749243882314</v>
      </c>
      <c r="S558" s="248">
        <v>1074476386</v>
      </c>
      <c r="T558" s="304" t="s">
        <v>8030</v>
      </c>
      <c r="U558" s="194">
        <f t="shared" si="176"/>
        <v>37420</v>
      </c>
      <c r="W558" s="239">
        <v>37420</v>
      </c>
      <c r="X558" s="136">
        <f t="shared" si="164"/>
        <v>17664</v>
      </c>
      <c r="Y558" s="240">
        <f t="shared" si="165"/>
        <v>33063.63636363636</v>
      </c>
      <c r="Z558" s="142">
        <f t="shared" si="166"/>
        <v>0.10691927512355859</v>
      </c>
      <c r="AA558" s="137">
        <f t="shared" si="167"/>
        <v>0.46575749243882314</v>
      </c>
      <c r="AB558" s="334" t="s">
        <v>8715</v>
      </c>
      <c r="AC558" s="189">
        <f t="shared" si="174"/>
        <v>36686</v>
      </c>
      <c r="AD558" s="187">
        <f t="shared" si="175"/>
        <v>40314</v>
      </c>
      <c r="AE558" s="129">
        <f t="shared" si="168"/>
        <v>3628.2599999999998</v>
      </c>
      <c r="AF558" s="130">
        <f t="shared" si="169"/>
        <v>734.25999999999976</v>
      </c>
      <c r="AG558" s="131">
        <f t="shared" si="170"/>
        <v>1.8213523837872694E-2</v>
      </c>
      <c r="AH558" s="138">
        <f t="shared" si="171"/>
        <v>2894</v>
      </c>
      <c r="AI558" s="139">
        <f t="shared" si="172"/>
        <v>7.17864761621273E-2</v>
      </c>
      <c r="AJ558" s="139">
        <f t="shared" si="173"/>
        <v>0.44754396860095047</v>
      </c>
      <c r="AL558" s="197">
        <v>2454019118528</v>
      </c>
      <c r="AM558" s="197">
        <v>4961914965440</v>
      </c>
      <c r="AN558" s="197" t="s">
        <v>1471</v>
      </c>
      <c r="AO558" s="241" t="s">
        <v>1170</v>
      </c>
      <c r="AP558" s="242" t="s">
        <v>1172</v>
      </c>
      <c r="AQ558" s="242" t="s">
        <v>106</v>
      </c>
      <c r="AR558" s="242" t="s">
        <v>152</v>
      </c>
      <c r="AS558" s="243">
        <v>17664</v>
      </c>
      <c r="AT558" s="243">
        <v>1050</v>
      </c>
      <c r="AU558" s="211" t="s">
        <v>3957</v>
      </c>
      <c r="AV558" s="197" t="s">
        <v>189</v>
      </c>
      <c r="AW558" s="134" t="str">
        <f>IFERROR(VLOOKUP(AV:AV,Q商品!B:E,4,0),"")</f>
        <v>2023年製 POTENZA Adrenalin RE004 245/40R19 98W XL サマータイヤ 翌営業日発送</v>
      </c>
      <c r="AX558" s="134" t="str">
        <f>IFERROR(VLOOKUP(B:B,在庫!B:M,12,0),"")</f>
        <v>2023年製</v>
      </c>
      <c r="AY558" s="134">
        <f>VLOOKUP(B:B,在庫!B:K,10,0)</f>
        <v>1</v>
      </c>
      <c r="AZ558" s="244">
        <v>604472988</v>
      </c>
      <c r="BA558" s="244">
        <v>604473034</v>
      </c>
      <c r="BC558" s="11" t="s">
        <v>2055</v>
      </c>
    </row>
    <row r="559" spans="1:56" s="11" customFormat="1" ht="19.5" customHeight="1">
      <c r="A559" s="247">
        <f t="shared" si="160"/>
        <v>1</v>
      </c>
      <c r="B559" s="261">
        <f t="shared" si="161"/>
        <v>2454518118524</v>
      </c>
      <c r="C559" s="235">
        <f>VLOOKUP(B:B,[1]BRIDGESTONE!$B:$K,9,0)</f>
        <v>0</v>
      </c>
      <c r="D559" s="11" t="s">
        <v>8691</v>
      </c>
      <c r="E559" s="11" t="s">
        <v>1746</v>
      </c>
      <c r="F559" s="322" t="s">
        <v>8458</v>
      </c>
      <c r="G559" s="134"/>
      <c r="H559" s="132"/>
      <c r="I559" s="235">
        <f>VLOOKUP(B:B,[1]BRIDGESTONE!$B:$K,10,0)</f>
        <v>0</v>
      </c>
      <c r="J559" s="132"/>
      <c r="K559" s="133" t="s">
        <v>1967</v>
      </c>
      <c r="L559" s="133">
        <v>15</v>
      </c>
      <c r="M559" s="135"/>
      <c r="N559" s="236"/>
      <c r="O559" s="236"/>
      <c r="P559" s="237"/>
      <c r="Q559" s="238">
        <f t="shared" si="162"/>
        <v>-954.5454545454545</v>
      </c>
      <c r="R559" s="144">
        <f t="shared" si="163"/>
        <v>12.562571428571429</v>
      </c>
      <c r="S559" s="248">
        <v>1074476382</v>
      </c>
      <c r="T559" s="304" t="s">
        <v>8032</v>
      </c>
      <c r="U559" s="194">
        <f t="shared" si="176"/>
        <v>24200</v>
      </c>
      <c r="W559" s="239">
        <v>24200</v>
      </c>
      <c r="X559" s="136">
        <f t="shared" si="164"/>
        <v>11037</v>
      </c>
      <c r="Y559" s="240">
        <f t="shared" si="165"/>
        <v>21045.454545454544</v>
      </c>
      <c r="Z559" s="142" t="str">
        <f t="shared" si="166"/>
        <v/>
      </c>
      <c r="AA559" s="137">
        <f t="shared" si="167"/>
        <v>0.47556371490280774</v>
      </c>
      <c r="AB559" s="334" t="s">
        <v>8715</v>
      </c>
      <c r="AC559" s="189">
        <f t="shared" si="174"/>
        <v>23725</v>
      </c>
      <c r="AD559" s="187">
        <f t="shared" si="175"/>
        <v>26071</v>
      </c>
      <c r="AE559" s="129">
        <f t="shared" si="168"/>
        <v>2346.39</v>
      </c>
      <c r="AF559" s="130">
        <f t="shared" si="169"/>
        <v>475.38999999999987</v>
      </c>
      <c r="AG559" s="131">
        <f t="shared" si="170"/>
        <v>1.8234436730466798E-2</v>
      </c>
      <c r="AH559" s="138">
        <f t="shared" si="171"/>
        <v>1871</v>
      </c>
      <c r="AI559" s="139">
        <f t="shared" si="172"/>
        <v>7.1765563269533192E-2</v>
      </c>
      <c r="AJ559" s="139">
        <f t="shared" si="173"/>
        <v>0.45732927817234093</v>
      </c>
      <c r="AL559" s="197">
        <v>2454518118524</v>
      </c>
      <c r="AM559" s="197">
        <v>4961914965280</v>
      </c>
      <c r="AN559" s="197" t="s">
        <v>1472</v>
      </c>
      <c r="AO559" s="241" t="s">
        <v>1170</v>
      </c>
      <c r="AP559" s="242" t="s">
        <v>1035</v>
      </c>
      <c r="AQ559" s="242" t="s">
        <v>33</v>
      </c>
      <c r="AR559" s="242" t="s">
        <v>152</v>
      </c>
      <c r="AS559" s="243">
        <v>11037</v>
      </c>
      <c r="AT559" s="243">
        <v>1050</v>
      </c>
      <c r="AU559" s="211" t="s">
        <v>3957</v>
      </c>
      <c r="AV559" s="197" t="s">
        <v>191</v>
      </c>
      <c r="AW559" s="134" t="str">
        <f>IFERROR(VLOOKUP(AV:AV,Q商品!B:E,4,0),"")</f>
        <v>2021年製 POTENZA Adrenalin RE004 245/45R18 100W XL サマータイヤ 翌営業日発送</v>
      </c>
      <c r="AX559" s="134" t="str">
        <f>IFERROR(VLOOKUP(B:B,在庫!B:M,12,0),"")</f>
        <v/>
      </c>
      <c r="AY559" s="134" t="e">
        <f>VLOOKUP(B:B,在庫!B:K,10,0)</f>
        <v>#N/A</v>
      </c>
      <c r="AZ559" s="244">
        <v>604472987</v>
      </c>
      <c r="BA559" s="244">
        <v>604473033</v>
      </c>
      <c r="BC559" s="11" t="s">
        <v>2055</v>
      </c>
    </row>
    <row r="560" spans="1:56" s="11" customFormat="1" ht="19.5" customHeight="1">
      <c r="A560" s="247">
        <f t="shared" si="160"/>
        <v>1</v>
      </c>
      <c r="B560" s="261">
        <f t="shared" si="161"/>
        <v>2553518118524</v>
      </c>
      <c r="C560" s="235">
        <f>VLOOKUP(B:B,[1]BRIDGESTONE!$B:$K,9,0)</f>
        <v>20</v>
      </c>
      <c r="D560" s="11" t="s">
        <v>8691</v>
      </c>
      <c r="E560" s="11" t="s">
        <v>1747</v>
      </c>
      <c r="F560" s="322" t="s">
        <v>8459</v>
      </c>
      <c r="G560" s="134"/>
      <c r="H560" s="132"/>
      <c r="I560" s="235">
        <f>VLOOKUP(B:B,[1]BRIDGESTONE!$B:$K,10,0)</f>
        <v>0</v>
      </c>
      <c r="J560" s="132"/>
      <c r="K560" s="133" t="s">
        <v>1967</v>
      </c>
      <c r="L560" s="133">
        <v>16</v>
      </c>
      <c r="M560" s="135" t="s">
        <v>3998</v>
      </c>
      <c r="N560" s="236" t="s">
        <v>3995</v>
      </c>
      <c r="O560" s="236" t="s">
        <v>2015</v>
      </c>
      <c r="P560" s="237">
        <v>32499</v>
      </c>
      <c r="Q560" s="238">
        <f t="shared" si="162"/>
        <v>28589.999999999996</v>
      </c>
      <c r="R560" s="144">
        <f t="shared" si="163"/>
        <v>0.42053165442462392</v>
      </c>
      <c r="S560" s="248">
        <v>1074476383</v>
      </c>
      <c r="T560" s="304" t="s">
        <v>8033</v>
      </c>
      <c r="U560" s="194">
        <f t="shared" si="176"/>
        <v>32499</v>
      </c>
      <c r="W560" s="239">
        <v>32499</v>
      </c>
      <c r="X560" s="136">
        <f t="shared" si="164"/>
        <v>16567</v>
      </c>
      <c r="Y560" s="240">
        <f t="shared" si="165"/>
        <v>28589.999999999996</v>
      </c>
      <c r="Z560" s="142">
        <f t="shared" si="166"/>
        <v>7.7325456167882001E-2</v>
      </c>
      <c r="AA560" s="137">
        <f t="shared" si="167"/>
        <v>0.42053165442462392</v>
      </c>
      <c r="AB560" s="334" t="s">
        <v>8715</v>
      </c>
      <c r="AC560" s="189">
        <f t="shared" ref="AC560:AC591" si="177">ROUNDDOWN(U560/1.02,0)</f>
        <v>31861</v>
      </c>
      <c r="AD560" s="187">
        <f t="shared" ref="AD560:AD591" si="178">ROUNDDOWN(AC560/0.91,0)</f>
        <v>35012</v>
      </c>
      <c r="AE560" s="129">
        <f t="shared" si="168"/>
        <v>3151.08</v>
      </c>
      <c r="AF560" s="130">
        <f t="shared" si="169"/>
        <v>638.07999999999993</v>
      </c>
      <c r="AG560" s="131">
        <f t="shared" si="170"/>
        <v>1.8224608705586655E-2</v>
      </c>
      <c r="AH560" s="138">
        <f t="shared" si="171"/>
        <v>2513</v>
      </c>
      <c r="AI560" s="139">
        <f t="shared" si="172"/>
        <v>7.1775391294413349E-2</v>
      </c>
      <c r="AJ560" s="139">
        <f t="shared" si="173"/>
        <v>0.40230704571903725</v>
      </c>
      <c r="AL560" s="197">
        <v>2553518118524</v>
      </c>
      <c r="AM560" s="197">
        <v>4961914965433</v>
      </c>
      <c r="AN560" s="197" t="s">
        <v>1473</v>
      </c>
      <c r="AO560" s="241" t="s">
        <v>1170</v>
      </c>
      <c r="AP560" s="242" t="s">
        <v>1174</v>
      </c>
      <c r="AQ560" s="242" t="s">
        <v>107</v>
      </c>
      <c r="AR560" s="242" t="s">
        <v>152</v>
      </c>
      <c r="AS560" s="243">
        <v>16567</v>
      </c>
      <c r="AT560" s="243">
        <v>1050</v>
      </c>
      <c r="AU560" s="211" t="s">
        <v>3957</v>
      </c>
      <c r="AV560" s="197" t="s">
        <v>192</v>
      </c>
      <c r="AW560" s="134" t="str">
        <f>IFERROR(VLOOKUP(AV:AV,Q商品!B:E,4,0),"")</f>
        <v>2023年製 POTENZA Adrenalin RE004 255/35R18 94W XL サマータイヤ 翌営業日発送</v>
      </c>
      <c r="AX560" s="134" t="str">
        <f>IFERROR(VLOOKUP(B:B,在庫!B:M,12,0),"")</f>
        <v/>
      </c>
      <c r="AY560" s="134" t="e">
        <f>VLOOKUP(B:B,在庫!B:K,10,0)</f>
        <v>#N/A</v>
      </c>
      <c r="AZ560" s="244">
        <v>604472986</v>
      </c>
      <c r="BA560" s="244">
        <v>604473032</v>
      </c>
      <c r="BC560" s="11" t="s">
        <v>2055</v>
      </c>
    </row>
    <row r="561" spans="1:55" s="11" customFormat="1" ht="19.5" customHeight="1">
      <c r="A561" s="247">
        <f t="shared" si="160"/>
        <v>1</v>
      </c>
      <c r="B561" s="261">
        <f t="shared" si="161"/>
        <v>2254518119558</v>
      </c>
      <c r="C561" s="235">
        <f>VLOOKUP(B:B,[1]BRIDGESTONE!$B:$K,9,0)</f>
        <v>0</v>
      </c>
      <c r="D561" s="11" t="s">
        <v>8691</v>
      </c>
      <c r="E561" s="11" t="s">
        <v>1724</v>
      </c>
      <c r="F561" s="245" t="s">
        <v>401</v>
      </c>
      <c r="G561" s="134"/>
      <c r="H561" s="132"/>
      <c r="I561" s="235">
        <f>VLOOKUP(B:B,[1]BRIDGESTONE!$B:$K,10,0)</f>
        <v>0</v>
      </c>
      <c r="J561" s="132"/>
      <c r="K561" s="133" t="s">
        <v>1967</v>
      </c>
      <c r="L561" s="133">
        <v>25</v>
      </c>
      <c r="M561" s="135"/>
      <c r="N561" s="236"/>
      <c r="O561" s="236"/>
      <c r="P561" s="237"/>
      <c r="Q561" s="238">
        <f t="shared" si="162"/>
        <v>-954.5454545454545</v>
      </c>
      <c r="R561" s="144">
        <f t="shared" si="163"/>
        <v>16.49009523809524</v>
      </c>
      <c r="S561" s="248">
        <v>1074476336</v>
      </c>
      <c r="T561" s="303" t="s">
        <v>8036</v>
      </c>
      <c r="U561" s="194">
        <f t="shared" si="176"/>
        <v>0</v>
      </c>
      <c r="W561" s="239"/>
      <c r="X561" s="136">
        <f t="shared" si="164"/>
        <v>14786</v>
      </c>
      <c r="Y561" s="240">
        <f t="shared" si="165"/>
        <v>-954.5454545454545</v>
      </c>
      <c r="Z561" s="142" t="str">
        <f t="shared" si="166"/>
        <v/>
      </c>
      <c r="AA561" s="137">
        <f t="shared" si="167"/>
        <v>16.49009523809524</v>
      </c>
      <c r="AB561" s="334" t="s">
        <v>8715</v>
      </c>
      <c r="AC561" s="189">
        <f t="shared" si="177"/>
        <v>0</v>
      </c>
      <c r="AD561" s="187">
        <f t="shared" si="178"/>
        <v>0</v>
      </c>
      <c r="AE561" s="129">
        <f t="shared" si="168"/>
        <v>0</v>
      </c>
      <c r="AF561" s="130">
        <f t="shared" si="169"/>
        <v>0</v>
      </c>
      <c r="AG561" s="131" t="str">
        <f t="shared" si="170"/>
        <v/>
      </c>
      <c r="AH561" s="138">
        <f t="shared" si="171"/>
        <v>0</v>
      </c>
      <c r="AI561" s="139" t="str">
        <f t="shared" si="172"/>
        <v/>
      </c>
      <c r="AJ561" s="139" t="str">
        <f t="shared" si="173"/>
        <v/>
      </c>
      <c r="AL561" s="197">
        <v>2254518119558</v>
      </c>
      <c r="AM561" s="197" t="s">
        <v>152</v>
      </c>
      <c r="AN561" s="197" t="s">
        <v>152</v>
      </c>
      <c r="AO561" s="241" t="s">
        <v>1177</v>
      </c>
      <c r="AP561" s="242" t="s">
        <v>929</v>
      </c>
      <c r="AQ561" s="242" t="s">
        <v>40</v>
      </c>
      <c r="AR561" s="242" t="s">
        <v>152</v>
      </c>
      <c r="AS561" s="243">
        <v>14786</v>
      </c>
      <c r="AT561" s="243">
        <v>1050</v>
      </c>
      <c r="AU561" s="211" t="s">
        <v>3957</v>
      </c>
      <c r="AV561" s="197" t="s">
        <v>195</v>
      </c>
      <c r="AW561" s="134" t="str">
        <f>IFERROR(VLOOKUP(AV:AV,Q商品!B:E,4,0),"")</f>
        <v>2021年製以降 POTENZA Sport 225/45R18 95Y XL サマータイヤ 翌営業日発送</v>
      </c>
      <c r="AX561" s="134" t="str">
        <f>IFERROR(VLOOKUP(B:B,在庫!B:M,12,0),"")</f>
        <v>2021年製</v>
      </c>
      <c r="AY561" s="246">
        <f>VLOOKUP(B:B,在庫!B:K,10,0)</f>
        <v>1</v>
      </c>
      <c r="AZ561" s="244">
        <v>604463542</v>
      </c>
      <c r="BA561" s="244">
        <v>604463546</v>
      </c>
      <c r="BC561" s="11" t="s">
        <v>150</v>
      </c>
    </row>
    <row r="562" spans="1:55" s="11" customFormat="1" ht="19.5" customHeight="1">
      <c r="A562" s="11">
        <f t="shared" si="160"/>
        <v>1</v>
      </c>
      <c r="B562" s="249">
        <f t="shared" si="161"/>
        <v>1956515119357</v>
      </c>
      <c r="C562" s="235">
        <f>VLOOKUP(B:B,[1]BRIDGESTONE!$B:$K,9,0)</f>
        <v>0</v>
      </c>
      <c r="D562" s="11" t="s">
        <v>8691</v>
      </c>
      <c r="E562" s="11" t="s">
        <v>1694</v>
      </c>
      <c r="F562" s="245" t="s">
        <v>383</v>
      </c>
      <c r="G562" s="134"/>
      <c r="H562" s="132"/>
      <c r="I562" s="235">
        <f>VLOOKUP(B:B,[1]BRIDGESTONE!$B:$K,10,0)</f>
        <v>0</v>
      </c>
      <c r="J562" s="132"/>
      <c r="K562" s="133" t="s">
        <v>1968</v>
      </c>
      <c r="L562" s="133">
        <v>6</v>
      </c>
      <c r="M562" s="135"/>
      <c r="N562" s="236"/>
      <c r="O562" s="236"/>
      <c r="P562" s="237"/>
      <c r="Q562" s="238">
        <f t="shared" si="162"/>
        <v>-477.27272727272725</v>
      </c>
      <c r="R562" s="144">
        <f t="shared" si="163"/>
        <v>22.226280952380957</v>
      </c>
      <c r="S562" s="197">
        <v>1074475818</v>
      </c>
      <c r="T562" s="303" t="s">
        <v>8042</v>
      </c>
      <c r="U562" s="194">
        <f t="shared" si="176"/>
        <v>0</v>
      </c>
      <c r="W562" s="239"/>
      <c r="X562" s="136">
        <f t="shared" si="164"/>
        <v>10130.725</v>
      </c>
      <c r="Y562" s="240">
        <f t="shared" si="165"/>
        <v>-477.27272727272725</v>
      </c>
      <c r="Z562" s="142" t="str">
        <f t="shared" si="166"/>
        <v/>
      </c>
      <c r="AA562" s="137">
        <f t="shared" si="167"/>
        <v>22.226280952380957</v>
      </c>
      <c r="AB562" s="334" t="s">
        <v>8715</v>
      </c>
      <c r="AC562" s="189">
        <f t="shared" si="177"/>
        <v>0</v>
      </c>
      <c r="AD562" s="187">
        <f t="shared" si="178"/>
        <v>0</v>
      </c>
      <c r="AE562" s="129">
        <f t="shared" si="168"/>
        <v>0</v>
      </c>
      <c r="AF562" s="130">
        <f t="shared" si="169"/>
        <v>0</v>
      </c>
      <c r="AG562" s="131" t="str">
        <f t="shared" si="170"/>
        <v/>
      </c>
      <c r="AH562" s="138">
        <f t="shared" si="171"/>
        <v>0</v>
      </c>
      <c r="AI562" s="139" t="str">
        <f t="shared" si="172"/>
        <v/>
      </c>
      <c r="AJ562" s="139" t="str">
        <f t="shared" si="173"/>
        <v/>
      </c>
      <c r="AL562" s="197">
        <v>1956515119357</v>
      </c>
      <c r="AM562" s="197">
        <v>4961914452704</v>
      </c>
      <c r="AN562" s="197" t="s">
        <v>1481</v>
      </c>
      <c r="AO562" s="241" t="s">
        <v>20</v>
      </c>
      <c r="AP562" s="242" t="s">
        <v>1008</v>
      </c>
      <c r="AQ562" s="242" t="s">
        <v>43</v>
      </c>
      <c r="AR562" s="242">
        <v>18700</v>
      </c>
      <c r="AS562" s="243">
        <v>10130.725</v>
      </c>
      <c r="AT562" s="243">
        <v>525</v>
      </c>
      <c r="AU562" s="211" t="s">
        <v>3956</v>
      </c>
      <c r="AV562" s="197" t="s">
        <v>201</v>
      </c>
      <c r="AW562" s="134" t="str">
        <f>IFERROR(VLOOKUP(AV:AV,Q商品!B:E,4,0),"")</f>
        <v>2022年製以降 REGNO GRVII 195/65R15 91H サマータイヤ 翌営業日発送</v>
      </c>
      <c r="AX562" s="134" t="str">
        <f>IFERROR(VLOOKUP(B:B,在庫!B:M,12,0),"")</f>
        <v/>
      </c>
      <c r="AY562" s="134" t="e">
        <f>VLOOKUP(B:B,在庫!B:K,10,0)</f>
        <v>#N/A</v>
      </c>
      <c r="AZ562" s="244">
        <v>604472991</v>
      </c>
      <c r="BA562" s="244">
        <v>604473037</v>
      </c>
      <c r="BC562" s="11" t="s">
        <v>150</v>
      </c>
    </row>
    <row r="563" spans="1:55" s="11" customFormat="1" ht="19.5" customHeight="1">
      <c r="A563" s="11">
        <f t="shared" si="160"/>
        <v>1</v>
      </c>
      <c r="B563" s="249">
        <f t="shared" si="161"/>
        <v>2055516119355</v>
      </c>
      <c r="C563" s="235">
        <f>VLOOKUP(B:B,[1]BRIDGESTONE!$B:$K,9,0)</f>
        <v>0</v>
      </c>
      <c r="D563" s="11" t="s">
        <v>8691</v>
      </c>
      <c r="E563" s="11" t="s">
        <v>1698</v>
      </c>
      <c r="F563" s="245" t="s">
        <v>387</v>
      </c>
      <c r="G563" s="134"/>
      <c r="H563" s="132"/>
      <c r="I563" s="235">
        <f>VLOOKUP(B:B,[1]BRIDGESTONE!$B:$K,10,0)</f>
        <v>0</v>
      </c>
      <c r="J563" s="132"/>
      <c r="K563" s="133" t="s">
        <v>1968</v>
      </c>
      <c r="L563" s="133">
        <v>7</v>
      </c>
      <c r="M563" s="135"/>
      <c r="N563" s="236"/>
      <c r="O563" s="236"/>
      <c r="P563" s="237"/>
      <c r="Q563" s="238">
        <f t="shared" si="162"/>
        <v>-477.27272727272725</v>
      </c>
      <c r="R563" s="144">
        <f t="shared" si="163"/>
        <v>29.66218666666667</v>
      </c>
      <c r="S563" s="197">
        <v>1074476335</v>
      </c>
      <c r="T563" s="305" t="s">
        <v>8043</v>
      </c>
      <c r="U563" s="194">
        <f t="shared" si="176"/>
        <v>0</v>
      </c>
      <c r="W563" s="239"/>
      <c r="X563" s="136">
        <f t="shared" si="164"/>
        <v>13679.68</v>
      </c>
      <c r="Y563" s="240">
        <f t="shared" si="165"/>
        <v>-477.27272727272725</v>
      </c>
      <c r="Z563" s="142" t="str">
        <f t="shared" si="166"/>
        <v/>
      </c>
      <c r="AA563" s="137">
        <f t="shared" si="167"/>
        <v>29.66218666666667</v>
      </c>
      <c r="AB563" s="334" t="s">
        <v>8715</v>
      </c>
      <c r="AC563" s="189">
        <f t="shared" si="177"/>
        <v>0</v>
      </c>
      <c r="AD563" s="187">
        <f t="shared" si="178"/>
        <v>0</v>
      </c>
      <c r="AE563" s="129">
        <f t="shared" si="168"/>
        <v>0</v>
      </c>
      <c r="AF563" s="130">
        <f t="shared" si="169"/>
        <v>0</v>
      </c>
      <c r="AG563" s="131" t="str">
        <f t="shared" si="170"/>
        <v/>
      </c>
      <c r="AH563" s="138">
        <f t="shared" si="171"/>
        <v>0</v>
      </c>
      <c r="AI563" s="139" t="str">
        <f t="shared" si="172"/>
        <v/>
      </c>
      <c r="AJ563" s="139" t="str">
        <f t="shared" si="173"/>
        <v/>
      </c>
      <c r="AL563" s="197">
        <v>2055516119355</v>
      </c>
      <c r="AM563" s="197">
        <v>4961914455460</v>
      </c>
      <c r="AN563" s="197" t="s">
        <v>1482</v>
      </c>
      <c r="AO563" s="241" t="s">
        <v>20</v>
      </c>
      <c r="AP563" s="242" t="s">
        <v>901</v>
      </c>
      <c r="AQ563" s="242" t="s">
        <v>35</v>
      </c>
      <c r="AR563" s="242">
        <v>24800</v>
      </c>
      <c r="AS563" s="243">
        <v>13679.68</v>
      </c>
      <c r="AT563" s="243">
        <v>525</v>
      </c>
      <c r="AU563" s="211" t="s">
        <v>3956</v>
      </c>
      <c r="AV563" s="197" t="s">
        <v>202</v>
      </c>
      <c r="AW563" s="134" t="str">
        <f>IFERROR(VLOOKUP(AV:AV,Q商品!B:E,4,0),"")</f>
        <v>2022年製 REGNO GRVII 205/55R16 91V サマータイヤ 翌営業日発送</v>
      </c>
      <c r="AX563" s="134" t="str">
        <f>IFERROR(VLOOKUP(B:B,在庫!B:M,12,0),"")</f>
        <v/>
      </c>
      <c r="AY563" s="134" t="e">
        <f>VLOOKUP(B:B,在庫!B:K,10,0)</f>
        <v>#N/A</v>
      </c>
      <c r="AZ563" s="244">
        <v>604472994</v>
      </c>
      <c r="BA563" s="244">
        <v>604473040</v>
      </c>
      <c r="BC563" s="11" t="s">
        <v>150</v>
      </c>
    </row>
    <row r="564" spans="1:55" s="11" customFormat="1" ht="19.5" customHeight="1">
      <c r="A564" s="11">
        <f t="shared" si="160"/>
        <v>1</v>
      </c>
      <c r="B564" s="249">
        <f t="shared" si="161"/>
        <v>2156016119354</v>
      </c>
      <c r="C564" s="235">
        <f>VLOOKUP(B:B,[1]BRIDGESTONE!$B:$K,9,0)</f>
        <v>0</v>
      </c>
      <c r="D564" s="11" t="s">
        <v>8691</v>
      </c>
      <c r="E564" s="11" t="s">
        <v>1692</v>
      </c>
      <c r="F564" s="245" t="s">
        <v>392</v>
      </c>
      <c r="G564" s="134"/>
      <c r="H564" s="132"/>
      <c r="I564" s="235">
        <f>VLOOKUP(B:B,[1]BRIDGESTONE!$B:$K,10,0)</f>
        <v>0</v>
      </c>
      <c r="J564" s="132"/>
      <c r="K564" s="133" t="s">
        <v>1968</v>
      </c>
      <c r="L564" s="133">
        <v>11</v>
      </c>
      <c r="M564" s="135"/>
      <c r="N564" s="236"/>
      <c r="O564" s="236"/>
      <c r="P564" s="237"/>
      <c r="Q564" s="238">
        <f t="shared" si="162"/>
        <v>-954.5454545454545</v>
      </c>
      <c r="R564" s="144">
        <f t="shared" si="163"/>
        <v>15.042159999999999</v>
      </c>
      <c r="S564" s="197">
        <v>1074476458</v>
      </c>
      <c r="T564" s="303" t="s">
        <v>8046</v>
      </c>
      <c r="U564" s="194">
        <f t="shared" si="176"/>
        <v>0</v>
      </c>
      <c r="W564" s="239"/>
      <c r="X564" s="136">
        <f t="shared" si="164"/>
        <v>13403.88</v>
      </c>
      <c r="Y564" s="240">
        <f t="shared" si="165"/>
        <v>-954.5454545454545</v>
      </c>
      <c r="Z564" s="142" t="str">
        <f t="shared" si="166"/>
        <v/>
      </c>
      <c r="AA564" s="137">
        <f t="shared" si="167"/>
        <v>15.042159999999999</v>
      </c>
      <c r="AB564" s="334" t="s">
        <v>8715</v>
      </c>
      <c r="AC564" s="189">
        <f t="shared" si="177"/>
        <v>0</v>
      </c>
      <c r="AD564" s="187">
        <f t="shared" si="178"/>
        <v>0</v>
      </c>
      <c r="AE564" s="129">
        <f t="shared" si="168"/>
        <v>0</v>
      </c>
      <c r="AF564" s="130">
        <f t="shared" si="169"/>
        <v>0</v>
      </c>
      <c r="AG564" s="131" t="str">
        <f t="shared" si="170"/>
        <v/>
      </c>
      <c r="AH564" s="138">
        <f t="shared" si="171"/>
        <v>0</v>
      </c>
      <c r="AI564" s="139" t="str">
        <f t="shared" si="172"/>
        <v/>
      </c>
      <c r="AJ564" s="139" t="str">
        <f t="shared" si="173"/>
        <v/>
      </c>
      <c r="AL564" s="197">
        <v>2156016119354</v>
      </c>
      <c r="AM564" s="197">
        <v>4961914452735</v>
      </c>
      <c r="AN564" s="197" t="s">
        <v>1480</v>
      </c>
      <c r="AO564" s="241" t="s">
        <v>20</v>
      </c>
      <c r="AP564" s="242" t="s">
        <v>1179</v>
      </c>
      <c r="AQ564" s="242" t="s">
        <v>48</v>
      </c>
      <c r="AR564" s="242">
        <v>24300</v>
      </c>
      <c r="AS564" s="243">
        <v>13403.88</v>
      </c>
      <c r="AT564" s="243">
        <v>1050</v>
      </c>
      <c r="AU564" s="211" t="s">
        <v>3956</v>
      </c>
      <c r="AV564" s="197" t="s">
        <v>206</v>
      </c>
      <c r="AW564" s="134" t="str">
        <f>IFERROR(VLOOKUP(AV:AV,Q商品!B:E,4,0),"")</f>
        <v>2022年製 REGNO GRVII 215/60R16 95H サマータイヤ 翌営業日発送</v>
      </c>
      <c r="AX564" s="134" t="str">
        <f>IFERROR(VLOOKUP(B:B,在庫!B:M,12,0),"")</f>
        <v/>
      </c>
      <c r="AY564" s="134" t="e">
        <f>VLOOKUP(B:B,在庫!B:K,10,0)</f>
        <v>#N/A</v>
      </c>
      <c r="AZ564" s="244">
        <v>604472992</v>
      </c>
      <c r="BA564" s="244">
        <v>604473038</v>
      </c>
      <c r="BC564" s="11" t="s">
        <v>150</v>
      </c>
    </row>
    <row r="565" spans="1:55" s="11" customFormat="1" ht="19.5" customHeight="1">
      <c r="A565" s="11">
        <f t="shared" si="160"/>
        <v>1</v>
      </c>
      <c r="B565" s="249">
        <f t="shared" si="161"/>
        <v>2255018119352</v>
      </c>
      <c r="C565" s="235">
        <f>VLOOKUP(B:B,[1]BRIDGESTONE!$B:$K,9,0)</f>
        <v>4</v>
      </c>
      <c r="D565" s="11" t="s">
        <v>8691</v>
      </c>
      <c r="E565" s="11" t="s">
        <v>1701</v>
      </c>
      <c r="F565" s="245" t="s">
        <v>405</v>
      </c>
      <c r="G565" s="134"/>
      <c r="H565" s="132"/>
      <c r="I565" s="235">
        <f>VLOOKUP(B:B,[1]BRIDGESTONE!$B:$K,10,0)</f>
        <v>0</v>
      </c>
      <c r="J565" s="132"/>
      <c r="K565" s="133" t="s">
        <v>1968</v>
      </c>
      <c r="L565" s="133">
        <v>13</v>
      </c>
      <c r="M565" s="135"/>
      <c r="N565" s="236"/>
      <c r="O565" s="236"/>
      <c r="P565" s="237"/>
      <c r="Q565" s="238">
        <f t="shared" si="162"/>
        <v>-954.5454545454545</v>
      </c>
      <c r="R565" s="144">
        <f t="shared" si="163"/>
        <v>20.977676190476192</v>
      </c>
      <c r="S565" s="197">
        <v>1074475989</v>
      </c>
      <c r="T565" s="303" t="s">
        <v>8048</v>
      </c>
      <c r="U565" s="194">
        <f t="shared" si="176"/>
        <v>23300</v>
      </c>
      <c r="V565" s="11">
        <v>900</v>
      </c>
      <c r="W565" s="239">
        <v>24200</v>
      </c>
      <c r="X565" s="136">
        <f t="shared" si="164"/>
        <v>19069.599999999999</v>
      </c>
      <c r="Y565" s="240">
        <f t="shared" si="165"/>
        <v>21045.454545454544</v>
      </c>
      <c r="Z565" s="142" t="str">
        <f t="shared" si="166"/>
        <v/>
      </c>
      <c r="AA565" s="137">
        <f t="shared" si="167"/>
        <v>9.388509719222464E-2</v>
      </c>
      <c r="AB565" s="334" t="s">
        <v>8715</v>
      </c>
      <c r="AC565" s="189">
        <f t="shared" si="177"/>
        <v>22843</v>
      </c>
      <c r="AD565" s="187">
        <f t="shared" si="178"/>
        <v>25102</v>
      </c>
      <c r="AE565" s="129">
        <f t="shared" si="168"/>
        <v>2259.1799999999998</v>
      </c>
      <c r="AF565" s="130">
        <f t="shared" si="169"/>
        <v>457.17999999999984</v>
      </c>
      <c r="AG565" s="131">
        <f t="shared" si="170"/>
        <v>1.8212891403075446E-2</v>
      </c>
      <c r="AH565" s="138">
        <f t="shared" si="171"/>
        <v>1802</v>
      </c>
      <c r="AI565" s="139">
        <f t="shared" si="172"/>
        <v>7.1787108596924554E-2</v>
      </c>
      <c r="AJ565" s="139">
        <f t="shared" si="173"/>
        <v>7.5672205789149197E-2</v>
      </c>
      <c r="AL565" s="197">
        <v>2255018119352</v>
      </c>
      <c r="AM565" s="197">
        <v>4961914455507</v>
      </c>
      <c r="AN565" s="197" t="s">
        <v>1423</v>
      </c>
      <c r="AO565" s="241" t="s">
        <v>20</v>
      </c>
      <c r="AP565" s="242" t="s">
        <v>1156</v>
      </c>
      <c r="AQ565" s="242" t="s">
        <v>80</v>
      </c>
      <c r="AR565" s="242">
        <v>35200</v>
      </c>
      <c r="AS565" s="243">
        <v>19069.599999999999</v>
      </c>
      <c r="AT565" s="243">
        <v>1050</v>
      </c>
      <c r="AU565" s="211" t="s">
        <v>3956</v>
      </c>
      <c r="AV565" s="197" t="s">
        <v>5568</v>
      </c>
      <c r="AW565" s="134" t="str">
        <f>IFERROR(VLOOKUP(AV:AV,Q商品!B:E,4,0),"")</f>
        <v>2023年製 REGNO GRVII 225/50R18 95V サマータイヤ 翌営業日発送</v>
      </c>
      <c r="AX565" s="134" t="str">
        <f>IFERROR(VLOOKUP(B:B,在庫!B:M,12,0),"")</f>
        <v/>
      </c>
      <c r="AY565" s="246" t="e">
        <f>VLOOKUP(B:B,在庫!B:K,10,0)</f>
        <v>#N/A</v>
      </c>
      <c r="AZ565" s="244">
        <v>604473002</v>
      </c>
      <c r="BA565" s="244">
        <v>604473048</v>
      </c>
      <c r="BC565" s="11" t="s">
        <v>150</v>
      </c>
    </row>
    <row r="566" spans="1:55" s="11" customFormat="1" ht="19.5" customHeight="1">
      <c r="A566" s="11">
        <f t="shared" si="160"/>
        <v>1</v>
      </c>
      <c r="B566" s="249">
        <f t="shared" si="161"/>
        <v>2256017119350</v>
      </c>
      <c r="C566" s="235">
        <f>VLOOKUP(B:B,[1]BRIDGESTONE!$B:$K,9,0)</f>
        <v>0</v>
      </c>
      <c r="D566" s="11" t="s">
        <v>8691</v>
      </c>
      <c r="E566" s="11" t="s">
        <v>1699</v>
      </c>
      <c r="F566" s="245" t="s">
        <v>408</v>
      </c>
      <c r="G566" s="134"/>
      <c r="H566" s="132"/>
      <c r="I566" s="235">
        <f>VLOOKUP(B:B,[1]BRIDGESTONE!$B:$K,10,0)</f>
        <v>0</v>
      </c>
      <c r="J566" s="132"/>
      <c r="K566" s="133" t="s">
        <v>1968</v>
      </c>
      <c r="L566" s="133">
        <v>15</v>
      </c>
      <c r="M566" s="135"/>
      <c r="N566" s="236"/>
      <c r="O566" s="236"/>
      <c r="P566" s="237"/>
      <c r="Q566" s="238">
        <f t="shared" si="162"/>
        <v>-954.5454545454545</v>
      </c>
      <c r="R566" s="144">
        <f t="shared" si="163"/>
        <v>16.607559523809524</v>
      </c>
      <c r="S566" s="197">
        <v>1074476500</v>
      </c>
      <c r="T566" s="303" t="s">
        <v>8050</v>
      </c>
      <c r="U566" s="194">
        <f t="shared" si="176"/>
        <v>0</v>
      </c>
      <c r="W566" s="239"/>
      <c r="X566" s="136">
        <f t="shared" si="164"/>
        <v>14898.125</v>
      </c>
      <c r="Y566" s="240">
        <f t="shared" si="165"/>
        <v>-954.5454545454545</v>
      </c>
      <c r="Z566" s="142" t="str">
        <f t="shared" si="166"/>
        <v/>
      </c>
      <c r="AA566" s="137">
        <f t="shared" si="167"/>
        <v>16.607559523809524</v>
      </c>
      <c r="AB566" s="334" t="s">
        <v>8715</v>
      </c>
      <c r="AC566" s="189">
        <f t="shared" si="177"/>
        <v>0</v>
      </c>
      <c r="AD566" s="187">
        <f t="shared" si="178"/>
        <v>0</v>
      </c>
      <c r="AE566" s="129">
        <f t="shared" si="168"/>
        <v>0</v>
      </c>
      <c r="AF566" s="130">
        <f t="shared" si="169"/>
        <v>0</v>
      </c>
      <c r="AG566" s="131" t="str">
        <f t="shared" si="170"/>
        <v/>
      </c>
      <c r="AH566" s="138">
        <f t="shared" si="171"/>
        <v>0</v>
      </c>
      <c r="AI566" s="139" t="str">
        <f t="shared" si="172"/>
        <v/>
      </c>
      <c r="AJ566" s="139" t="str">
        <f t="shared" si="173"/>
        <v/>
      </c>
      <c r="AL566" s="197">
        <v>2256017119350</v>
      </c>
      <c r="AM566" s="197">
        <v>4961914452773</v>
      </c>
      <c r="AN566" s="197" t="s">
        <v>1429</v>
      </c>
      <c r="AO566" s="241" t="s">
        <v>20</v>
      </c>
      <c r="AP566" s="242" t="s">
        <v>1181</v>
      </c>
      <c r="AQ566" s="242" t="s">
        <v>68</v>
      </c>
      <c r="AR566" s="242">
        <v>27500</v>
      </c>
      <c r="AS566" s="243">
        <v>14898.125</v>
      </c>
      <c r="AT566" s="243">
        <v>1050</v>
      </c>
      <c r="AU566" s="211" t="s">
        <v>3956</v>
      </c>
      <c r="AV566" s="197" t="s">
        <v>5570</v>
      </c>
      <c r="AW566" s="134" t="str">
        <f>IFERROR(VLOOKUP(AV:AV,Q商品!B:E,4,0),"")</f>
        <v>2022年製以降 REGNO GRVII 225/60R17 99H サマータイヤ 翌営業日発送</v>
      </c>
      <c r="AX566" s="134" t="str">
        <f>IFERROR(VLOOKUP(B:B,在庫!B:M,12,0),"")</f>
        <v/>
      </c>
      <c r="AY566" s="134" t="e">
        <f>VLOOKUP(B:B,在庫!B:K,10,0)</f>
        <v>#N/A</v>
      </c>
      <c r="AZ566" s="244">
        <v>604472998</v>
      </c>
      <c r="BA566" s="244">
        <v>604473044</v>
      </c>
      <c r="BC566" s="11" t="s">
        <v>150</v>
      </c>
    </row>
    <row r="567" spans="1:55" s="11" customFormat="1" ht="19.5" customHeight="1">
      <c r="A567" s="11">
        <f t="shared" si="160"/>
        <v>1</v>
      </c>
      <c r="B567" s="249">
        <f t="shared" si="161"/>
        <v>1855516119277</v>
      </c>
      <c r="C567" s="235">
        <f>VLOOKUP(B:B,[1]BRIDGESTONE!$B:$K,9,0)</f>
        <v>0</v>
      </c>
      <c r="D567" s="11" t="s">
        <v>8691</v>
      </c>
      <c r="E567" s="11" t="s">
        <v>1675</v>
      </c>
      <c r="F567" s="245" t="s">
        <v>377</v>
      </c>
      <c r="G567" s="134"/>
      <c r="H567" s="132"/>
      <c r="I567" s="235">
        <f>VLOOKUP(B:B,[1]BRIDGESTONE!$B:$K,10,0)</f>
        <v>0</v>
      </c>
      <c r="J567" s="132"/>
      <c r="K567" s="133" t="s">
        <v>1968</v>
      </c>
      <c r="L567" s="133">
        <v>18</v>
      </c>
      <c r="M567" s="135"/>
      <c r="N567" s="236"/>
      <c r="O567" s="236"/>
      <c r="P567" s="237"/>
      <c r="Q567" s="238">
        <f t="shared" si="162"/>
        <v>-477.27272727272725</v>
      </c>
      <c r="R567" s="144">
        <f t="shared" si="163"/>
        <v>27.106666666666669</v>
      </c>
      <c r="S567" s="197">
        <v>1074475824</v>
      </c>
      <c r="T567" s="303" t="s">
        <v>8053</v>
      </c>
      <c r="U567" s="194">
        <f t="shared" si="176"/>
        <v>0</v>
      </c>
      <c r="W567" s="239"/>
      <c r="X567" s="136">
        <f t="shared" si="164"/>
        <v>12460</v>
      </c>
      <c r="Y567" s="240">
        <f t="shared" si="165"/>
        <v>-477.27272727272725</v>
      </c>
      <c r="Z567" s="142" t="str">
        <f t="shared" si="166"/>
        <v/>
      </c>
      <c r="AA567" s="137">
        <f t="shared" si="167"/>
        <v>27.106666666666669</v>
      </c>
      <c r="AB567" s="334" t="s">
        <v>8715</v>
      </c>
      <c r="AC567" s="189">
        <f t="shared" si="177"/>
        <v>0</v>
      </c>
      <c r="AD567" s="187">
        <f t="shared" si="178"/>
        <v>0</v>
      </c>
      <c r="AE567" s="129">
        <f t="shared" si="168"/>
        <v>0</v>
      </c>
      <c r="AF567" s="130">
        <f t="shared" si="169"/>
        <v>0</v>
      </c>
      <c r="AG567" s="131" t="str">
        <f t="shared" si="170"/>
        <v/>
      </c>
      <c r="AH567" s="138">
        <f t="shared" si="171"/>
        <v>0</v>
      </c>
      <c r="AI567" s="139" t="str">
        <f t="shared" si="172"/>
        <v/>
      </c>
      <c r="AJ567" s="139" t="str">
        <f t="shared" si="173"/>
        <v/>
      </c>
      <c r="AL567" s="197">
        <v>1855516119277</v>
      </c>
      <c r="AM567" s="197">
        <v>4961914963606</v>
      </c>
      <c r="AN567" s="197" t="s">
        <v>1474</v>
      </c>
      <c r="AO567" s="241" t="s">
        <v>19</v>
      </c>
      <c r="AP567" s="242" t="s">
        <v>913</v>
      </c>
      <c r="AQ567" s="242" t="s">
        <v>98</v>
      </c>
      <c r="AR567" s="242">
        <v>23200</v>
      </c>
      <c r="AS567" s="243">
        <v>12460</v>
      </c>
      <c r="AT567" s="243">
        <v>525</v>
      </c>
      <c r="AU567" s="211" t="s">
        <v>3956</v>
      </c>
      <c r="AV567" s="197" t="s">
        <v>5572</v>
      </c>
      <c r="AW567" s="134" t="str">
        <f>IFERROR(VLOOKUP(AV:AV,Q商品!B:E,4,0),"")</f>
        <v>2023年製 REGNO GR-XII 185/55R16 83V サマータイヤ 翌営業日発送</v>
      </c>
      <c r="AX567" s="134" t="str">
        <f>IFERROR(VLOOKUP(B:B,在庫!B:M,12,0),"")</f>
        <v/>
      </c>
      <c r="AY567" s="134" t="e">
        <f>VLOOKUP(B:B,在庫!B:K,10,0)</f>
        <v>#N/A</v>
      </c>
      <c r="AZ567" s="244">
        <v>604473009</v>
      </c>
      <c r="BA567" s="244">
        <v>604473055</v>
      </c>
      <c r="BC567" s="11" t="s">
        <v>150</v>
      </c>
    </row>
    <row r="568" spans="1:55" s="11" customFormat="1" ht="19.5" customHeight="1">
      <c r="A568" s="11">
        <f t="shared" si="160"/>
        <v>1</v>
      </c>
      <c r="B568" s="249">
        <f t="shared" si="161"/>
        <v>2055516119270</v>
      </c>
      <c r="C568" s="235">
        <f>VLOOKUP(B:B,[1]BRIDGESTONE!$B:$K,9,0)</f>
        <v>0</v>
      </c>
      <c r="D568" s="11" t="s">
        <v>8691</v>
      </c>
      <c r="E568" s="11" t="s">
        <v>1676</v>
      </c>
      <c r="F568" s="245" t="s">
        <v>388</v>
      </c>
      <c r="G568" s="134"/>
      <c r="H568" s="132"/>
      <c r="I568" s="235">
        <f>VLOOKUP(B:B,[1]BRIDGESTONE!$B:$K,10,0)</f>
        <v>0</v>
      </c>
      <c r="J568" s="132"/>
      <c r="K568" s="133" t="s">
        <v>1968</v>
      </c>
      <c r="L568" s="133">
        <v>23</v>
      </c>
      <c r="M568" s="135"/>
      <c r="N568" s="236"/>
      <c r="O568" s="236"/>
      <c r="P568" s="237"/>
      <c r="Q568" s="238">
        <f t="shared" si="162"/>
        <v>-477.27272727272725</v>
      </c>
      <c r="R568" s="144">
        <f t="shared" si="163"/>
        <v>29.490890476190476</v>
      </c>
      <c r="S568" s="197">
        <v>1074476462</v>
      </c>
      <c r="T568" s="303" t="s">
        <v>8058</v>
      </c>
      <c r="U568" s="194">
        <f t="shared" si="176"/>
        <v>0</v>
      </c>
      <c r="W568" s="239">
        <v>0</v>
      </c>
      <c r="X568" s="136">
        <f t="shared" si="164"/>
        <v>13597.924999999999</v>
      </c>
      <c r="Y568" s="240">
        <f t="shared" si="165"/>
        <v>-477.27272727272725</v>
      </c>
      <c r="Z568" s="142" t="str">
        <f t="shared" si="166"/>
        <v/>
      </c>
      <c r="AA568" s="137">
        <f t="shared" si="167"/>
        <v>29.490890476190476</v>
      </c>
      <c r="AB568" s="334" t="s">
        <v>8715</v>
      </c>
      <c r="AC568" s="189">
        <f t="shared" si="177"/>
        <v>0</v>
      </c>
      <c r="AD568" s="187">
        <f t="shared" si="178"/>
        <v>0</v>
      </c>
      <c r="AE568" s="129">
        <f t="shared" si="168"/>
        <v>0</v>
      </c>
      <c r="AF568" s="130">
        <f t="shared" si="169"/>
        <v>0</v>
      </c>
      <c r="AG568" s="131" t="str">
        <f t="shared" si="170"/>
        <v/>
      </c>
      <c r="AH568" s="138">
        <f t="shared" si="171"/>
        <v>0</v>
      </c>
      <c r="AI568" s="139" t="str">
        <f t="shared" si="172"/>
        <v/>
      </c>
      <c r="AJ568" s="139" t="str">
        <f t="shared" si="173"/>
        <v/>
      </c>
      <c r="AL568" s="197">
        <v>2055516119270</v>
      </c>
      <c r="AM568" s="197">
        <v>4961914963576</v>
      </c>
      <c r="AN568" s="197" t="s">
        <v>1475</v>
      </c>
      <c r="AO568" s="241" t="s">
        <v>19</v>
      </c>
      <c r="AP568" s="242" t="s">
        <v>901</v>
      </c>
      <c r="AQ568" s="242" t="s">
        <v>35</v>
      </c>
      <c r="AR568" s="242">
        <v>25100</v>
      </c>
      <c r="AS568" s="243">
        <v>13597.924999999999</v>
      </c>
      <c r="AT568" s="243">
        <v>525</v>
      </c>
      <c r="AU568" s="211" t="s">
        <v>3956</v>
      </c>
      <c r="AV568" s="197" t="s">
        <v>5576</v>
      </c>
      <c r="AW568" s="134" t="str">
        <f>IFERROR(VLOOKUP(AV:AV,Q商品!B:E,4,0),"")</f>
        <v>2023年製 REGNO GR-XII 205/55R16 91V サマータイヤ 翌営業日発送</v>
      </c>
      <c r="AX568" s="134" t="str">
        <f>IFERROR(VLOOKUP(B:B,在庫!B:M,12,0),"")</f>
        <v/>
      </c>
      <c r="AY568" s="134" t="e">
        <f>VLOOKUP(B:B,在庫!B:K,10,0)</f>
        <v>#N/A</v>
      </c>
      <c r="AZ568" s="244">
        <v>604473008</v>
      </c>
      <c r="BA568" s="244">
        <v>604473054</v>
      </c>
      <c r="BC568" s="11" t="s">
        <v>150</v>
      </c>
    </row>
    <row r="569" spans="1:55" s="11" customFormat="1" ht="19.5" customHeight="1">
      <c r="A569" s="11">
        <f t="shared" si="160"/>
        <v>1</v>
      </c>
      <c r="B569" s="249">
        <f t="shared" si="161"/>
        <v>2154517119279</v>
      </c>
      <c r="C569" s="235">
        <f>VLOOKUP(B:B,[1]BRIDGESTONE!$B:$K,9,0)</f>
        <v>1</v>
      </c>
      <c r="D569" s="11" t="s">
        <v>8691</v>
      </c>
      <c r="E569" s="11" t="s">
        <v>1679</v>
      </c>
      <c r="F569" s="322" t="s">
        <v>8465</v>
      </c>
      <c r="G569" s="134"/>
      <c r="H569" s="132"/>
      <c r="I569" s="235">
        <f>VLOOKUP(B:B,[1]BRIDGESTONE!$B:$K,10,0)</f>
        <v>0</v>
      </c>
      <c r="J569" s="132"/>
      <c r="K569" s="133" t="s">
        <v>1968</v>
      </c>
      <c r="L569" s="133">
        <v>24</v>
      </c>
      <c r="M569" s="135"/>
      <c r="N569" s="236"/>
      <c r="O569" s="236"/>
      <c r="P569" s="237"/>
      <c r="Q569" s="238">
        <f t="shared" si="162"/>
        <v>-477.27272727272725</v>
      </c>
      <c r="R569" s="144">
        <f t="shared" si="163"/>
        <v>39.101904761904763</v>
      </c>
      <c r="S569" s="197">
        <v>1074476615</v>
      </c>
      <c r="T569" s="305" t="s">
        <v>8059</v>
      </c>
      <c r="U569" s="194">
        <f t="shared" si="176"/>
        <v>22800</v>
      </c>
      <c r="V569" s="11">
        <v>900</v>
      </c>
      <c r="W569" s="239">
        <v>23700</v>
      </c>
      <c r="X569" s="136">
        <f t="shared" si="164"/>
        <v>18185</v>
      </c>
      <c r="Y569" s="240">
        <f t="shared" si="165"/>
        <v>21068.181818181816</v>
      </c>
      <c r="Z569" s="142" t="str">
        <f t="shared" si="166"/>
        <v/>
      </c>
      <c r="AA569" s="137">
        <f t="shared" si="167"/>
        <v>0.13685005393743249</v>
      </c>
      <c r="AB569" s="334" t="s">
        <v>8715</v>
      </c>
      <c r="AC569" s="189">
        <f t="shared" si="177"/>
        <v>22352</v>
      </c>
      <c r="AD569" s="187">
        <f t="shared" si="178"/>
        <v>24562</v>
      </c>
      <c r="AE569" s="129">
        <f t="shared" si="168"/>
        <v>2210.58</v>
      </c>
      <c r="AF569" s="130">
        <f t="shared" si="169"/>
        <v>448.57999999999993</v>
      </c>
      <c r="AG569" s="131">
        <f t="shared" si="170"/>
        <v>1.826317075156746E-2</v>
      </c>
      <c r="AH569" s="138">
        <f t="shared" si="171"/>
        <v>1762</v>
      </c>
      <c r="AI569" s="139">
        <f t="shared" si="172"/>
        <v>7.173682924843254E-2</v>
      </c>
      <c r="AJ569" s="139">
        <f t="shared" si="173"/>
        <v>0.11858688318586504</v>
      </c>
      <c r="AL569" s="197">
        <v>2154517119279</v>
      </c>
      <c r="AM569" s="197">
        <v>4961914963620</v>
      </c>
      <c r="AN569" s="197" t="s">
        <v>1457</v>
      </c>
      <c r="AO569" s="241" t="s">
        <v>19</v>
      </c>
      <c r="AP569" s="242" t="s">
        <v>698</v>
      </c>
      <c r="AQ569" s="242" t="s">
        <v>36</v>
      </c>
      <c r="AR569" s="242">
        <v>33600</v>
      </c>
      <c r="AS569" s="243">
        <v>18185</v>
      </c>
      <c r="AT569" s="243">
        <v>525</v>
      </c>
      <c r="AU569" s="211" t="s">
        <v>3956</v>
      </c>
      <c r="AV569" s="197" t="s">
        <v>5577</v>
      </c>
      <c r="AW569" s="134" t="str">
        <f>IFERROR(VLOOKUP(AV:AV,Q商品!B:E,4,0),"")</f>
        <v>2023年製 GR-XII 215/45R17 91W XL サマータイヤ 翌営業日発送</v>
      </c>
      <c r="AX569" s="134" t="str">
        <f>IFERROR(VLOOKUP(B:B,在庫!B:M,12,0),"")</f>
        <v/>
      </c>
      <c r="AY569" s="134" t="e">
        <f>VLOOKUP(B:B,在庫!B:K,10,0)</f>
        <v>#N/A</v>
      </c>
      <c r="AZ569" s="244">
        <v>604473012</v>
      </c>
      <c r="BA569" s="244">
        <v>604473058</v>
      </c>
      <c r="BC569" s="11" t="s">
        <v>2055</v>
      </c>
    </row>
    <row r="570" spans="1:55" s="11" customFormat="1" ht="19.5" customHeight="1">
      <c r="A570" s="11">
        <f t="shared" si="160"/>
        <v>1</v>
      </c>
      <c r="B570" s="249">
        <f t="shared" si="161"/>
        <v>2154518119278</v>
      </c>
      <c r="C570" s="235">
        <f>VLOOKUP(B:B,[1]BRIDGESTONE!$B:$K,9,0)</f>
        <v>0</v>
      </c>
      <c r="D570" s="11" t="s">
        <v>8691</v>
      </c>
      <c r="E570" s="11" t="s">
        <v>1683</v>
      </c>
      <c r="F570" s="245" t="s">
        <v>389</v>
      </c>
      <c r="G570" s="134"/>
      <c r="H570" s="132"/>
      <c r="I570" s="235">
        <f>VLOOKUP(B:B,[1]BRIDGESTONE!$B:$K,10,0)</f>
        <v>0</v>
      </c>
      <c r="J570" s="132"/>
      <c r="K570" s="133" t="s">
        <v>1968</v>
      </c>
      <c r="L570" s="133">
        <v>25</v>
      </c>
      <c r="M570" s="135"/>
      <c r="N570" s="236"/>
      <c r="O570" s="236"/>
      <c r="P570" s="237"/>
      <c r="Q570" s="238">
        <f t="shared" si="162"/>
        <v>-954.5454545454545</v>
      </c>
      <c r="R570" s="144">
        <f t="shared" si="163"/>
        <v>23.652373333333337</v>
      </c>
      <c r="S570" s="197">
        <v>1074475821</v>
      </c>
      <c r="T570" s="303" t="s">
        <v>8060</v>
      </c>
      <c r="U570" s="194">
        <f t="shared" si="176"/>
        <v>0</v>
      </c>
      <c r="W570" s="239">
        <v>0</v>
      </c>
      <c r="X570" s="136">
        <f t="shared" si="164"/>
        <v>21622.720000000001</v>
      </c>
      <c r="Y570" s="240">
        <f t="shared" si="165"/>
        <v>-954.5454545454545</v>
      </c>
      <c r="Z570" s="142" t="str">
        <f t="shared" si="166"/>
        <v/>
      </c>
      <c r="AA570" s="137">
        <f t="shared" si="167"/>
        <v>23.652373333333337</v>
      </c>
      <c r="AB570" s="334" t="s">
        <v>8715</v>
      </c>
      <c r="AC570" s="189">
        <f t="shared" si="177"/>
        <v>0</v>
      </c>
      <c r="AD570" s="187">
        <f t="shared" si="178"/>
        <v>0</v>
      </c>
      <c r="AE570" s="129">
        <f t="shared" si="168"/>
        <v>0</v>
      </c>
      <c r="AF570" s="130">
        <f t="shared" si="169"/>
        <v>0</v>
      </c>
      <c r="AG570" s="131" t="str">
        <f t="shared" si="170"/>
        <v/>
      </c>
      <c r="AH570" s="138">
        <f t="shared" si="171"/>
        <v>0</v>
      </c>
      <c r="AI570" s="139" t="str">
        <f t="shared" si="172"/>
        <v/>
      </c>
      <c r="AJ570" s="139" t="str">
        <f t="shared" si="173"/>
        <v/>
      </c>
      <c r="AL570" s="197">
        <v>2154518119278</v>
      </c>
      <c r="AM570" s="197">
        <v>4961914963507</v>
      </c>
      <c r="AN570" s="197" t="s">
        <v>1477</v>
      </c>
      <c r="AO570" s="241" t="s">
        <v>19</v>
      </c>
      <c r="AP570" s="242" t="s">
        <v>1184</v>
      </c>
      <c r="AQ570" s="242" t="s">
        <v>51</v>
      </c>
      <c r="AR570" s="242">
        <v>39200</v>
      </c>
      <c r="AS570" s="243">
        <v>21622.720000000001</v>
      </c>
      <c r="AT570" s="243">
        <v>1050</v>
      </c>
      <c r="AU570" s="211" t="s">
        <v>3956</v>
      </c>
      <c r="AV570" s="197" t="s">
        <v>5578</v>
      </c>
      <c r="AW570" s="134" t="str">
        <f>IFERROR(VLOOKUP(AV:AV,Q商品!B:E,4,0),"")</f>
        <v>2022年製 REGNO GR-XII 215/45R18 89W サマータイヤ 翌営業日発送</v>
      </c>
      <c r="AX570" s="134" t="str">
        <f>IFERROR(VLOOKUP(B:B,在庫!B:M,12,0),"")</f>
        <v/>
      </c>
      <c r="AY570" s="134" t="e">
        <f>VLOOKUP(B:B,在庫!B:K,10,0)</f>
        <v>#N/A</v>
      </c>
      <c r="AZ570" s="244">
        <v>604473016</v>
      </c>
      <c r="BA570" s="244">
        <v>604473062</v>
      </c>
      <c r="BC570" s="11" t="s">
        <v>150</v>
      </c>
    </row>
    <row r="571" spans="1:55" s="11" customFormat="1" ht="19.5" customHeight="1">
      <c r="A571" s="11">
        <f t="shared" si="160"/>
        <v>1</v>
      </c>
      <c r="B571" s="249">
        <f t="shared" si="161"/>
        <v>2254517119276</v>
      </c>
      <c r="C571" s="235">
        <f>VLOOKUP(B:B,[1]BRIDGESTONE!$B:$K,9,0)</f>
        <v>0</v>
      </c>
      <c r="D571" s="11" t="s">
        <v>8691</v>
      </c>
      <c r="E571" s="11" t="s">
        <v>1681</v>
      </c>
      <c r="F571" s="245" t="s">
        <v>397</v>
      </c>
      <c r="G571" s="134"/>
      <c r="H571" s="132"/>
      <c r="I571" s="235">
        <f>VLOOKUP(B:B,[1]BRIDGESTONE!$B:$K,10,0)</f>
        <v>0</v>
      </c>
      <c r="J571" s="132"/>
      <c r="K571" s="133" t="s">
        <v>1968</v>
      </c>
      <c r="L571" s="133">
        <v>28</v>
      </c>
      <c r="M571" s="135"/>
      <c r="N571" s="236"/>
      <c r="O571" s="236"/>
      <c r="P571" s="237"/>
      <c r="Q571" s="238">
        <f t="shared" si="162"/>
        <v>-477.27272727272725</v>
      </c>
      <c r="R571" s="144">
        <f t="shared" si="163"/>
        <v>41.636409523809533</v>
      </c>
      <c r="S571" s="197">
        <v>1074475820</v>
      </c>
      <c r="T571" s="305" t="s">
        <v>8063</v>
      </c>
      <c r="U571" s="194">
        <f t="shared" si="176"/>
        <v>0</v>
      </c>
      <c r="W571" s="239">
        <v>0</v>
      </c>
      <c r="X571" s="136">
        <f t="shared" si="164"/>
        <v>19394.650000000001</v>
      </c>
      <c r="Y571" s="240">
        <f t="shared" si="165"/>
        <v>-477.27272727272725</v>
      </c>
      <c r="Z571" s="142" t="str">
        <f t="shared" si="166"/>
        <v/>
      </c>
      <c r="AA571" s="137">
        <f t="shared" si="167"/>
        <v>41.636409523809533</v>
      </c>
      <c r="AB571" s="334" t="s">
        <v>8715</v>
      </c>
      <c r="AC571" s="189">
        <f t="shared" si="177"/>
        <v>0</v>
      </c>
      <c r="AD571" s="187">
        <f t="shared" si="178"/>
        <v>0</v>
      </c>
      <c r="AE571" s="129">
        <f t="shared" si="168"/>
        <v>0</v>
      </c>
      <c r="AF571" s="130">
        <f t="shared" si="169"/>
        <v>0</v>
      </c>
      <c r="AG571" s="131" t="str">
        <f t="shared" si="170"/>
        <v/>
      </c>
      <c r="AH571" s="138">
        <f t="shared" si="171"/>
        <v>0</v>
      </c>
      <c r="AI571" s="139" t="str">
        <f t="shared" si="172"/>
        <v/>
      </c>
      <c r="AJ571" s="139" t="str">
        <f t="shared" si="173"/>
        <v/>
      </c>
      <c r="AL571" s="197">
        <v>2254517119276</v>
      </c>
      <c r="AM571" s="197">
        <v>4961914963668</v>
      </c>
      <c r="AN571" s="197" t="s">
        <v>1476</v>
      </c>
      <c r="AO571" s="241" t="s">
        <v>19</v>
      </c>
      <c r="AP571" s="242" t="s">
        <v>1149</v>
      </c>
      <c r="AQ571" s="242" t="s">
        <v>37</v>
      </c>
      <c r="AR571" s="242">
        <v>35800</v>
      </c>
      <c r="AS571" s="243">
        <v>19394.650000000001</v>
      </c>
      <c r="AT571" s="243">
        <v>525</v>
      </c>
      <c r="AU571" s="211" t="s">
        <v>3956</v>
      </c>
      <c r="AV571" s="197" t="s">
        <v>5580</v>
      </c>
      <c r="AW571" s="134" t="str">
        <f>IFERROR(VLOOKUP(AV:AV,Q商品!B:E,4,0),"")</f>
        <v>2023年製 REGNO GR-XII 225/45R17 91W サマータイヤ 翌営業日発送</v>
      </c>
      <c r="AX571" s="134" t="str">
        <f>IFERROR(VLOOKUP(B:B,在庫!B:M,12,0),"")</f>
        <v/>
      </c>
      <c r="AY571" s="134" t="e">
        <f>VLOOKUP(B:B,在庫!B:K,10,0)</f>
        <v>#N/A</v>
      </c>
      <c r="AZ571" s="244">
        <v>604473013</v>
      </c>
      <c r="BA571" s="244">
        <v>604473059</v>
      </c>
      <c r="BC571" s="11" t="s">
        <v>150</v>
      </c>
    </row>
    <row r="572" spans="1:55" s="11" customFormat="1" ht="19.5" customHeight="1">
      <c r="A572" s="11">
        <f t="shared" si="160"/>
        <v>1</v>
      </c>
      <c r="B572" s="249">
        <f t="shared" si="161"/>
        <v>2254519119274</v>
      </c>
      <c r="C572" s="235">
        <f>VLOOKUP(B:B,[1]BRIDGESTONE!$B:$K,9,0)</f>
        <v>0</v>
      </c>
      <c r="D572" s="11" t="s">
        <v>8691</v>
      </c>
      <c r="E572" s="11" t="s">
        <v>1689</v>
      </c>
      <c r="F572" s="245" t="s">
        <v>402</v>
      </c>
      <c r="G572" s="134"/>
      <c r="H572" s="132"/>
      <c r="I572" s="235">
        <f>VLOOKUP(B:B,[1]BRIDGESTONE!$B:$K,10,0)</f>
        <v>0</v>
      </c>
      <c r="J572" s="132"/>
      <c r="K572" s="133" t="s">
        <v>1968</v>
      </c>
      <c r="L572" s="133">
        <v>30</v>
      </c>
      <c r="M572" s="135"/>
      <c r="N572" s="236"/>
      <c r="O572" s="236"/>
      <c r="P572" s="237"/>
      <c r="Q572" s="238">
        <f t="shared" si="162"/>
        <v>-954.5454545454545</v>
      </c>
      <c r="R572" s="144">
        <f t="shared" si="163"/>
        <v>27.004000000000001</v>
      </c>
      <c r="S572" s="197">
        <v>1074475817</v>
      </c>
      <c r="T572" s="303" t="s">
        <v>8065</v>
      </c>
      <c r="U572" s="194">
        <f t="shared" si="176"/>
        <v>0</v>
      </c>
      <c r="W572" s="239">
        <v>0</v>
      </c>
      <c r="X572" s="136">
        <f t="shared" si="164"/>
        <v>24822</v>
      </c>
      <c r="Y572" s="240">
        <f t="shared" si="165"/>
        <v>-954.5454545454545</v>
      </c>
      <c r="Z572" s="142" t="str">
        <f t="shared" si="166"/>
        <v/>
      </c>
      <c r="AA572" s="137">
        <f t="shared" si="167"/>
        <v>27.004000000000001</v>
      </c>
      <c r="AB572" s="334" t="s">
        <v>8715</v>
      </c>
      <c r="AC572" s="189">
        <f t="shared" si="177"/>
        <v>0</v>
      </c>
      <c r="AD572" s="187">
        <f t="shared" si="178"/>
        <v>0</v>
      </c>
      <c r="AE572" s="129">
        <f t="shared" si="168"/>
        <v>0</v>
      </c>
      <c r="AF572" s="130">
        <f t="shared" si="169"/>
        <v>0</v>
      </c>
      <c r="AG572" s="131" t="str">
        <f t="shared" si="170"/>
        <v/>
      </c>
      <c r="AH572" s="138">
        <f t="shared" si="171"/>
        <v>0</v>
      </c>
      <c r="AI572" s="139" t="str">
        <f t="shared" si="172"/>
        <v/>
      </c>
      <c r="AJ572" s="139" t="str">
        <f t="shared" si="173"/>
        <v/>
      </c>
      <c r="AL572" s="197">
        <v>2254519119274</v>
      </c>
      <c r="AM572" s="197">
        <v>4961914963552</v>
      </c>
      <c r="AN572" s="197" t="s">
        <v>1479</v>
      </c>
      <c r="AO572" s="241" t="s">
        <v>19</v>
      </c>
      <c r="AP572" s="242" t="s">
        <v>1186</v>
      </c>
      <c r="AQ572" s="242" t="s">
        <v>108</v>
      </c>
      <c r="AR572" s="242">
        <v>45000</v>
      </c>
      <c r="AS572" s="243">
        <v>24822</v>
      </c>
      <c r="AT572" s="243">
        <v>1050</v>
      </c>
      <c r="AU572" s="211" t="s">
        <v>3956</v>
      </c>
      <c r="AV572" s="197" t="s">
        <v>5582</v>
      </c>
      <c r="AW572" s="134" t="str">
        <f>IFERROR(VLOOKUP(AV:AV,Q商品!B:E,4,0),"")</f>
        <v>2020年製 REGNO GR-XII 225/45R19 96W XL サマータイヤ 翌営業日発送</v>
      </c>
      <c r="AX572" s="134" t="str">
        <f>IFERROR(VLOOKUP(B:B,在庫!B:M,12,0),"")</f>
        <v/>
      </c>
      <c r="AY572" s="134" t="e">
        <f>VLOOKUP(B:B,在庫!B:K,10,0)</f>
        <v>#N/A</v>
      </c>
      <c r="AZ572" s="244">
        <v>604473018</v>
      </c>
      <c r="BA572" s="244">
        <v>604473064</v>
      </c>
      <c r="BC572" s="11" t="s">
        <v>150</v>
      </c>
    </row>
    <row r="573" spans="1:55" s="11" customFormat="1" ht="19.5" customHeight="1">
      <c r="A573" s="11">
        <f t="shared" si="160"/>
        <v>1</v>
      </c>
      <c r="B573" s="249">
        <f t="shared" si="161"/>
        <v>2355018119274</v>
      </c>
      <c r="C573" s="235">
        <f>VLOOKUP(B:B,[1]BRIDGESTONE!$B:$K,9,0)</f>
        <v>0</v>
      </c>
      <c r="D573" s="11" t="s">
        <v>8691</v>
      </c>
      <c r="E573" s="11" t="s">
        <v>1687</v>
      </c>
      <c r="F573" s="245" t="s">
        <v>411</v>
      </c>
      <c r="G573" s="134"/>
      <c r="H573" s="132"/>
      <c r="I573" s="235">
        <f>VLOOKUP(B:B,[1]BRIDGESTONE!$B:$K,10,0)</f>
        <v>0</v>
      </c>
      <c r="J573" s="132"/>
      <c r="K573" s="133" t="s">
        <v>1968</v>
      </c>
      <c r="L573" s="133">
        <v>34</v>
      </c>
      <c r="M573" s="135"/>
      <c r="N573" s="236"/>
      <c r="O573" s="236"/>
      <c r="P573" s="237"/>
      <c r="Q573" s="238">
        <f t="shared" si="162"/>
        <v>-954.5454545454545</v>
      </c>
      <c r="R573" s="144">
        <f t="shared" si="163"/>
        <v>22.149920000000005</v>
      </c>
      <c r="S573" s="197">
        <v>1074475815</v>
      </c>
      <c r="T573" s="304" t="s">
        <v>8069</v>
      </c>
      <c r="U573" s="194">
        <f t="shared" si="176"/>
        <v>0</v>
      </c>
      <c r="W573" s="239">
        <v>0</v>
      </c>
      <c r="X573" s="136">
        <f t="shared" si="164"/>
        <v>20188.560000000001</v>
      </c>
      <c r="Y573" s="240">
        <f t="shared" si="165"/>
        <v>-954.5454545454545</v>
      </c>
      <c r="Z573" s="142" t="str">
        <f t="shared" si="166"/>
        <v/>
      </c>
      <c r="AA573" s="137">
        <f t="shared" si="167"/>
        <v>22.149920000000005</v>
      </c>
      <c r="AB573" s="334" t="s">
        <v>8715</v>
      </c>
      <c r="AC573" s="189">
        <f t="shared" si="177"/>
        <v>0</v>
      </c>
      <c r="AD573" s="187">
        <f t="shared" si="178"/>
        <v>0</v>
      </c>
      <c r="AE573" s="129">
        <f t="shared" si="168"/>
        <v>0</v>
      </c>
      <c r="AF573" s="130">
        <f t="shared" si="169"/>
        <v>0</v>
      </c>
      <c r="AG573" s="131" t="str">
        <f t="shared" si="170"/>
        <v/>
      </c>
      <c r="AH573" s="138">
        <f t="shared" si="171"/>
        <v>0</v>
      </c>
      <c r="AI573" s="139" t="str">
        <f t="shared" si="172"/>
        <v/>
      </c>
      <c r="AJ573" s="139" t="str">
        <f t="shared" si="173"/>
        <v/>
      </c>
      <c r="AL573" s="197">
        <v>2355018119274</v>
      </c>
      <c r="AM573" s="197">
        <v>4961914963583</v>
      </c>
      <c r="AN573" s="197" t="s">
        <v>1458</v>
      </c>
      <c r="AO573" s="241" t="s">
        <v>19</v>
      </c>
      <c r="AP573" s="242" t="s">
        <v>994</v>
      </c>
      <c r="AQ573" s="242" t="s">
        <v>54</v>
      </c>
      <c r="AR573" s="242">
        <v>36600</v>
      </c>
      <c r="AS573" s="243">
        <v>20188.560000000001</v>
      </c>
      <c r="AT573" s="243">
        <v>1050</v>
      </c>
      <c r="AU573" s="211" t="s">
        <v>3956</v>
      </c>
      <c r="AV573" s="197" t="s">
        <v>5584</v>
      </c>
      <c r="AW573" s="134" t="str">
        <f>IFERROR(VLOOKUP(AV:AV,Q商品!B:E,4,0),"")</f>
        <v>2022年製 REGNO GR-XII 235/50R18 101V XL サマータイヤ 翌営業日発送</v>
      </c>
      <c r="AX573" s="134" t="str">
        <f>IFERROR(VLOOKUP(B:B,在庫!B:M,12,0),"")</f>
        <v/>
      </c>
      <c r="AY573" s="134" t="e">
        <f>VLOOKUP(B:B,在庫!B:K,10,0)</f>
        <v>#N/A</v>
      </c>
      <c r="AZ573" s="244">
        <v>604473015</v>
      </c>
      <c r="BA573" s="244">
        <v>604473061</v>
      </c>
      <c r="BC573" s="11" t="s">
        <v>150</v>
      </c>
    </row>
    <row r="574" spans="1:55" s="11" customFormat="1" ht="19.5" customHeight="1">
      <c r="A574" s="11">
        <f t="shared" si="160"/>
        <v>1</v>
      </c>
      <c r="B574" s="249">
        <f t="shared" si="161"/>
        <v>2455018119271</v>
      </c>
      <c r="C574" s="235">
        <f>VLOOKUP(B:B,[1]BRIDGESTONE!$B:$K,9,0)</f>
        <v>0</v>
      </c>
      <c r="D574" s="11" t="s">
        <v>8691</v>
      </c>
      <c r="E574" s="11" t="s">
        <v>1688</v>
      </c>
      <c r="F574" s="245" t="s">
        <v>414</v>
      </c>
      <c r="G574" s="134"/>
      <c r="H574" s="132"/>
      <c r="I574" s="235">
        <f>VLOOKUP(B:B,[1]BRIDGESTONE!$B:$K,10,0)</f>
        <v>0</v>
      </c>
      <c r="J574" s="132"/>
      <c r="K574" s="133" t="s">
        <v>1968</v>
      </c>
      <c r="L574" s="133">
        <v>36</v>
      </c>
      <c r="M574" s="135"/>
      <c r="N574" s="236"/>
      <c r="O574" s="236"/>
      <c r="P574" s="237"/>
      <c r="Q574" s="238">
        <f t="shared" si="162"/>
        <v>-954.5454545454545</v>
      </c>
      <c r="R574" s="144">
        <f t="shared" si="163"/>
        <v>22.850583333333336</v>
      </c>
      <c r="S574" s="197">
        <v>1074476672</v>
      </c>
      <c r="T574" s="305" t="s">
        <v>8071</v>
      </c>
      <c r="U574" s="194">
        <f t="shared" si="176"/>
        <v>0</v>
      </c>
      <c r="W574" s="239">
        <v>0</v>
      </c>
      <c r="X574" s="136">
        <f t="shared" si="164"/>
        <v>20857.375</v>
      </c>
      <c r="Y574" s="240">
        <f t="shared" si="165"/>
        <v>-954.5454545454545</v>
      </c>
      <c r="Z574" s="142" t="str">
        <f t="shared" si="166"/>
        <v/>
      </c>
      <c r="AA574" s="137">
        <f t="shared" si="167"/>
        <v>22.850583333333336</v>
      </c>
      <c r="AB574" s="334" t="s">
        <v>8715</v>
      </c>
      <c r="AC574" s="189">
        <f t="shared" si="177"/>
        <v>0</v>
      </c>
      <c r="AD574" s="187">
        <f t="shared" si="178"/>
        <v>0</v>
      </c>
      <c r="AE574" s="129">
        <f t="shared" si="168"/>
        <v>0</v>
      </c>
      <c r="AF574" s="130">
        <f t="shared" si="169"/>
        <v>0</v>
      </c>
      <c r="AG574" s="131" t="str">
        <f t="shared" si="170"/>
        <v/>
      </c>
      <c r="AH574" s="138">
        <f t="shared" si="171"/>
        <v>0</v>
      </c>
      <c r="AI574" s="139" t="str">
        <f t="shared" si="172"/>
        <v/>
      </c>
      <c r="AJ574" s="139" t="str">
        <f t="shared" si="173"/>
        <v/>
      </c>
      <c r="AL574" s="197">
        <v>2455018119271</v>
      </c>
      <c r="AM574" s="197">
        <v>4961914963415</v>
      </c>
      <c r="AN574" s="197" t="s">
        <v>1478</v>
      </c>
      <c r="AO574" s="241" t="s">
        <v>19</v>
      </c>
      <c r="AP574" s="242" t="s">
        <v>1037</v>
      </c>
      <c r="AQ574" s="242" t="s">
        <v>61</v>
      </c>
      <c r="AR574" s="242">
        <v>38500</v>
      </c>
      <c r="AS574" s="243">
        <v>20857.375</v>
      </c>
      <c r="AT574" s="243">
        <v>1050</v>
      </c>
      <c r="AU574" s="211" t="s">
        <v>3956</v>
      </c>
      <c r="AV574" s="197" t="s">
        <v>5587</v>
      </c>
      <c r="AW574" s="134" t="str">
        <f>IFERROR(VLOOKUP(AV:AV,Q商品!B:E,4,0),"")</f>
        <v>2023年製 REGNO GR-XII 245/50R18 100W サマータイヤ 翌営業日発送</v>
      </c>
      <c r="AX574" s="134" t="str">
        <f>IFERROR(VLOOKUP(B:B,在庫!B:M,12,0),"")</f>
        <v/>
      </c>
      <c r="AY574" s="246" t="e">
        <f>VLOOKUP(B:B,在庫!B:K,10,0)</f>
        <v>#N/A</v>
      </c>
      <c r="AZ574" s="244">
        <v>608166402</v>
      </c>
      <c r="BA574" s="244">
        <v>608166403</v>
      </c>
      <c r="BC574" s="11" t="s">
        <v>150</v>
      </c>
    </row>
    <row r="575" spans="1:55" s="11" customFormat="1" ht="19.5" customHeight="1">
      <c r="A575" s="247">
        <f t="shared" si="160"/>
        <v>1</v>
      </c>
      <c r="B575" s="261">
        <f t="shared" si="161"/>
        <v>2454018119991</v>
      </c>
      <c r="C575" s="235">
        <f>VLOOKUP(B:B,[1]BRIDGESTONE!$B:$K,9,0)</f>
        <v>2</v>
      </c>
      <c r="D575" s="11" t="s">
        <v>8691</v>
      </c>
      <c r="E575" s="11" t="s">
        <v>1720</v>
      </c>
      <c r="F575" s="245"/>
      <c r="G575" s="134"/>
      <c r="H575" s="132"/>
      <c r="I575" s="235">
        <f>VLOOKUP(B:B,[1]BRIDGESTONE!$B:$K,10,0)</f>
        <v>0</v>
      </c>
      <c r="J575" s="132"/>
      <c r="K575" s="133" t="s">
        <v>5634</v>
      </c>
      <c r="L575" s="133">
        <v>1</v>
      </c>
      <c r="M575" s="135"/>
      <c r="N575" s="236"/>
      <c r="O575" s="236"/>
      <c r="P575" s="237"/>
      <c r="Q575" s="238">
        <f t="shared" si="162"/>
        <v>-954.5454545454545</v>
      </c>
      <c r="R575" s="144">
        <f t="shared" si="163"/>
        <v>17.894952380952382</v>
      </c>
      <c r="S575" s="248">
        <v>1074476709</v>
      </c>
      <c r="T575" s="304" t="s">
        <v>8072</v>
      </c>
      <c r="U575" s="194">
        <f t="shared" si="176"/>
        <v>0</v>
      </c>
      <c r="W575" s="239"/>
      <c r="X575" s="136">
        <f t="shared" si="164"/>
        <v>16127</v>
      </c>
      <c r="Y575" s="240">
        <f t="shared" si="165"/>
        <v>-954.5454545454545</v>
      </c>
      <c r="Z575" s="142" t="str">
        <f t="shared" si="166"/>
        <v/>
      </c>
      <c r="AA575" s="137">
        <f t="shared" si="167"/>
        <v>17.894952380952382</v>
      </c>
      <c r="AB575" s="334" t="s">
        <v>8715</v>
      </c>
      <c r="AC575" s="189">
        <f t="shared" si="177"/>
        <v>0</v>
      </c>
      <c r="AD575" s="187">
        <f t="shared" si="178"/>
        <v>0</v>
      </c>
      <c r="AE575" s="129">
        <f t="shared" si="168"/>
        <v>0</v>
      </c>
      <c r="AF575" s="130">
        <f t="shared" si="169"/>
        <v>0</v>
      </c>
      <c r="AG575" s="131" t="str">
        <f t="shared" si="170"/>
        <v/>
      </c>
      <c r="AH575" s="138">
        <f t="shared" si="171"/>
        <v>0</v>
      </c>
      <c r="AI575" s="139" t="str">
        <f t="shared" si="172"/>
        <v/>
      </c>
      <c r="AJ575" s="139" t="str">
        <f t="shared" si="173"/>
        <v/>
      </c>
      <c r="AL575" s="197">
        <v>2454018119991</v>
      </c>
      <c r="AM575" s="197">
        <v>4961914329976</v>
      </c>
      <c r="AN575" s="197" t="s">
        <v>152</v>
      </c>
      <c r="AO575" s="241" t="s">
        <v>1175</v>
      </c>
      <c r="AP575" s="242" t="s">
        <v>1420</v>
      </c>
      <c r="AQ575" s="242" t="s">
        <v>1421</v>
      </c>
      <c r="AR575" s="242" t="s">
        <v>152</v>
      </c>
      <c r="AS575" s="243">
        <v>16127</v>
      </c>
      <c r="AT575" s="243">
        <v>1050</v>
      </c>
      <c r="AU575" s="211" t="s">
        <v>3957</v>
      </c>
      <c r="AV575" s="197" t="s">
        <v>5635</v>
      </c>
      <c r="AW575" s="134" t="str">
        <f>IFERROR(VLOOKUP(AV:AV,Q商品!B:E,4,0),"")</f>
        <v>2020年製以降 POTENZA S001 245/40R18 97Y XL MO サマータイヤ 翌営業日発送</v>
      </c>
      <c r="AX575" s="134" t="str">
        <f>IFERROR(VLOOKUP(B:B,在庫!B:M,12,0),"")</f>
        <v/>
      </c>
      <c r="AY575" s="134" t="e">
        <f>VLOOKUP(B:B,在庫!B:K,10,0)</f>
        <v>#N/A</v>
      </c>
      <c r="AZ575" s="244" t="s">
        <v>152</v>
      </c>
      <c r="BA575" s="244" t="s">
        <v>152</v>
      </c>
      <c r="BC575" s="11" t="s">
        <v>150</v>
      </c>
    </row>
    <row r="576" spans="1:55" s="11" customFormat="1" ht="19.5" customHeight="1">
      <c r="A576" s="247">
        <f t="shared" si="160"/>
        <v>1</v>
      </c>
      <c r="B576" s="261">
        <f t="shared" si="161"/>
        <v>2055516118822</v>
      </c>
      <c r="C576" s="235">
        <f>VLOOKUP(B:B,[1]BRIDGESTONE!$B:$K,9,0)</f>
        <v>4</v>
      </c>
      <c r="D576" s="11" t="s">
        <v>8691</v>
      </c>
      <c r="E576" s="11" t="s">
        <v>1729</v>
      </c>
      <c r="F576" s="245" t="s">
        <v>5674</v>
      </c>
      <c r="G576" s="134"/>
      <c r="H576" s="132"/>
      <c r="I576" s="235">
        <f>VLOOKUP(B:B,[1]BRIDGESTONE!$B:$K,10,0)</f>
        <v>0</v>
      </c>
      <c r="J576" s="132"/>
      <c r="K576" s="133" t="s">
        <v>5673</v>
      </c>
      <c r="L576" s="133">
        <v>3</v>
      </c>
      <c r="M576" s="135"/>
      <c r="N576" s="236"/>
      <c r="O576" s="236"/>
      <c r="P576" s="237"/>
      <c r="Q576" s="238">
        <f t="shared" si="162"/>
        <v>-477.27272727272725</v>
      </c>
      <c r="R576" s="144">
        <f t="shared" si="163"/>
        <v>20.184000000000001</v>
      </c>
      <c r="S576" s="248"/>
      <c r="T576" s="303"/>
      <c r="U576" s="194">
        <f t="shared" si="176"/>
        <v>0</v>
      </c>
      <c r="W576" s="239"/>
      <c r="X576" s="136">
        <f t="shared" si="164"/>
        <v>9156</v>
      </c>
      <c r="Y576" s="240">
        <f t="shared" si="165"/>
        <v>-477.27272727272725</v>
      </c>
      <c r="Z576" s="142" t="str">
        <f t="shared" si="166"/>
        <v/>
      </c>
      <c r="AA576" s="137">
        <f t="shared" si="167"/>
        <v>20.184000000000001</v>
      </c>
      <c r="AB576" s="334" t="s">
        <v>8715</v>
      </c>
      <c r="AC576" s="189">
        <f t="shared" si="177"/>
        <v>0</v>
      </c>
      <c r="AD576" s="187">
        <f t="shared" si="178"/>
        <v>0</v>
      </c>
      <c r="AE576" s="129">
        <f t="shared" si="168"/>
        <v>0</v>
      </c>
      <c r="AF576" s="130">
        <f t="shared" si="169"/>
        <v>0</v>
      </c>
      <c r="AG576" s="131" t="str">
        <f t="shared" si="170"/>
        <v/>
      </c>
      <c r="AH576" s="138">
        <f t="shared" si="171"/>
        <v>0</v>
      </c>
      <c r="AI576" s="139" t="str">
        <f t="shared" si="172"/>
        <v/>
      </c>
      <c r="AJ576" s="139" t="str">
        <f t="shared" si="173"/>
        <v/>
      </c>
      <c r="AL576" s="197">
        <v>2055516118822</v>
      </c>
      <c r="AM576" s="197" t="s">
        <v>152</v>
      </c>
      <c r="AN576" s="197" t="s">
        <v>152</v>
      </c>
      <c r="AO576" s="241" t="s">
        <v>1415</v>
      </c>
      <c r="AP576" s="242" t="s">
        <v>1424</v>
      </c>
      <c r="AQ576" s="242" t="s">
        <v>35</v>
      </c>
      <c r="AR576" s="242" t="s">
        <v>152</v>
      </c>
      <c r="AS576" s="243">
        <v>9156</v>
      </c>
      <c r="AT576" s="243">
        <v>525</v>
      </c>
      <c r="AU576" s="211" t="s">
        <v>3957</v>
      </c>
      <c r="AV576" s="197"/>
      <c r="AW576" s="134" t="str">
        <f>IFERROR(VLOOKUP(AV:AV,Q商品!B:E,4,0),"")</f>
        <v/>
      </c>
      <c r="AX576" s="134" t="str">
        <f>IFERROR(VLOOKUP(B:B,在庫!B:M,12,0),"")</f>
        <v/>
      </c>
      <c r="AY576" s="246" t="e">
        <f>VLOOKUP(B:B,在庫!B:K,10,0)</f>
        <v>#N/A</v>
      </c>
      <c r="AZ576" s="244" t="s">
        <v>152</v>
      </c>
      <c r="BA576" s="244" t="s">
        <v>152</v>
      </c>
      <c r="BC576" s="11" t="e">
        <v>#N/A</v>
      </c>
    </row>
    <row r="577" spans="1:55" s="11" customFormat="1" ht="19.5" customHeight="1">
      <c r="A577" s="247">
        <f t="shared" si="160"/>
        <v>1</v>
      </c>
      <c r="B577" s="261">
        <f t="shared" si="161"/>
        <v>2354518119517</v>
      </c>
      <c r="C577" s="235">
        <f>VLOOKUP(B:B,[1]BRIDGESTONE!$B:$K,9,0)</f>
        <v>0</v>
      </c>
      <c r="D577" s="11" t="s">
        <v>8691</v>
      </c>
      <c r="E577" s="11" t="s">
        <v>1728</v>
      </c>
      <c r="F577" s="245"/>
      <c r="G577" s="134"/>
      <c r="H577" s="132"/>
      <c r="I577" s="235">
        <f>VLOOKUP(B:B,[1]BRIDGESTONE!$B:$K,10,0)</f>
        <v>0</v>
      </c>
      <c r="J577" s="132"/>
      <c r="K577" s="133" t="s">
        <v>5673</v>
      </c>
      <c r="L577" s="133">
        <v>4</v>
      </c>
      <c r="M577" s="135"/>
      <c r="N577" s="236"/>
      <c r="O577" s="236"/>
      <c r="P577" s="237"/>
      <c r="Q577" s="238">
        <f t="shared" si="162"/>
        <v>-954.5454545454545</v>
      </c>
      <c r="R577" s="144">
        <f t="shared" si="163"/>
        <v>18.650285714285715</v>
      </c>
      <c r="S577" s="248"/>
      <c r="T577" s="303"/>
      <c r="U577" s="194">
        <f t="shared" si="176"/>
        <v>0</v>
      </c>
      <c r="W577" s="239"/>
      <c r="X577" s="136">
        <f t="shared" si="164"/>
        <v>16848</v>
      </c>
      <c r="Y577" s="240">
        <f t="shared" si="165"/>
        <v>-954.5454545454545</v>
      </c>
      <c r="Z577" s="142" t="str">
        <f t="shared" si="166"/>
        <v/>
      </c>
      <c r="AA577" s="137">
        <f t="shared" si="167"/>
        <v>18.650285714285715</v>
      </c>
      <c r="AB577" s="334" t="s">
        <v>8715</v>
      </c>
      <c r="AC577" s="189">
        <f t="shared" si="177"/>
        <v>0</v>
      </c>
      <c r="AD577" s="187">
        <f t="shared" si="178"/>
        <v>0</v>
      </c>
      <c r="AE577" s="129">
        <f t="shared" si="168"/>
        <v>0</v>
      </c>
      <c r="AF577" s="130">
        <f t="shared" si="169"/>
        <v>0</v>
      </c>
      <c r="AG577" s="131" t="str">
        <f t="shared" si="170"/>
        <v/>
      </c>
      <c r="AH577" s="138">
        <f t="shared" si="171"/>
        <v>0</v>
      </c>
      <c r="AI577" s="139" t="str">
        <f t="shared" si="172"/>
        <v/>
      </c>
      <c r="AJ577" s="139" t="str">
        <f t="shared" si="173"/>
        <v/>
      </c>
      <c r="AL577" s="197">
        <v>2354518119517</v>
      </c>
      <c r="AM577" s="197" t="s">
        <v>152</v>
      </c>
      <c r="AN577" s="197" t="s">
        <v>152</v>
      </c>
      <c r="AO577" s="241" t="s">
        <v>1415</v>
      </c>
      <c r="AP577" s="242" t="s">
        <v>949</v>
      </c>
      <c r="AQ577" s="242" t="s">
        <v>69</v>
      </c>
      <c r="AR577" s="242" t="s">
        <v>152</v>
      </c>
      <c r="AS577" s="243">
        <v>16848</v>
      </c>
      <c r="AT577" s="243">
        <v>1050</v>
      </c>
      <c r="AU577" s="211" t="s">
        <v>3957</v>
      </c>
      <c r="AV577" s="197"/>
      <c r="AW577" s="134" t="str">
        <f>IFERROR(VLOOKUP(AV:AV,Q商品!B:E,4,0),"")</f>
        <v/>
      </c>
      <c r="AX577" s="134" t="str">
        <f>IFERROR(VLOOKUP(B:B,在庫!B:M,12,0),"")</f>
        <v/>
      </c>
      <c r="AY577" s="246" t="e">
        <f>VLOOKUP(B:B,在庫!B:K,10,0)</f>
        <v>#N/A</v>
      </c>
      <c r="AZ577" s="244" t="s">
        <v>152</v>
      </c>
      <c r="BA577" s="244" t="s">
        <v>152</v>
      </c>
      <c r="BC577" s="11" t="e">
        <v>#N/A</v>
      </c>
    </row>
    <row r="578" spans="1:55" s="11" customFormat="1" ht="19.5" customHeight="1">
      <c r="A578" s="247">
        <f t="shared" si="160"/>
        <v>1</v>
      </c>
      <c r="B578" s="261">
        <f t="shared" si="161"/>
        <v>1956515119944</v>
      </c>
      <c r="C578" s="235">
        <f>VLOOKUP(B:B,[1]BRIDGESTONE!$B:$K,9,0)</f>
        <v>0</v>
      </c>
      <c r="D578" s="11" t="s">
        <v>8691</v>
      </c>
      <c r="E578" s="11" t="str">
        <f>AO577&amp;AP$1&amp;AP577</f>
        <v>T005（並行） 235/45R18 98Y XL</v>
      </c>
      <c r="F578" s="245"/>
      <c r="G578" s="134"/>
      <c r="H578" s="132"/>
      <c r="I578" s="235">
        <f>VLOOKUP(B:B,[1]BRIDGESTONE!$B:$K,10,0)</f>
        <v>0</v>
      </c>
      <c r="J578" s="132"/>
      <c r="K578" s="133" t="s">
        <v>5673</v>
      </c>
      <c r="L578" s="133">
        <v>5</v>
      </c>
      <c r="M578" s="135"/>
      <c r="N578" s="236"/>
      <c r="O578" s="236"/>
      <c r="P578" s="237"/>
      <c r="Q578" s="238">
        <f t="shared" si="162"/>
        <v>-477.27272727272725</v>
      </c>
      <c r="R578" s="144">
        <f t="shared" si="163"/>
        <v>13.129333333333333</v>
      </c>
      <c r="S578" s="248"/>
      <c r="T578" s="303"/>
      <c r="U578" s="194">
        <f t="shared" si="176"/>
        <v>0</v>
      </c>
      <c r="W578" s="239"/>
      <c r="X578" s="136">
        <f t="shared" si="164"/>
        <v>5789</v>
      </c>
      <c r="Y578" s="240">
        <f t="shared" si="165"/>
        <v>-477.27272727272725</v>
      </c>
      <c r="Z578" s="142" t="str">
        <f t="shared" si="166"/>
        <v/>
      </c>
      <c r="AA578" s="137">
        <f t="shared" si="167"/>
        <v>13.129333333333333</v>
      </c>
      <c r="AB578" s="334" t="s">
        <v>8715</v>
      </c>
      <c r="AC578" s="189">
        <f t="shared" si="177"/>
        <v>0</v>
      </c>
      <c r="AD578" s="187">
        <f t="shared" si="178"/>
        <v>0</v>
      </c>
      <c r="AE578" s="129">
        <f t="shared" si="168"/>
        <v>0</v>
      </c>
      <c r="AF578" s="130">
        <f t="shared" si="169"/>
        <v>0</v>
      </c>
      <c r="AG578" s="131" t="str">
        <f t="shared" si="170"/>
        <v/>
      </c>
      <c r="AH578" s="138">
        <f t="shared" si="171"/>
        <v>0</v>
      </c>
      <c r="AI578" s="139" t="str">
        <f t="shared" si="172"/>
        <v/>
      </c>
      <c r="AJ578" s="139" t="str">
        <f t="shared" si="173"/>
        <v/>
      </c>
      <c r="AL578" s="197">
        <v>1956515119944</v>
      </c>
      <c r="AM578" s="197" t="s">
        <v>152</v>
      </c>
      <c r="AN578" s="197" t="s">
        <v>152</v>
      </c>
      <c r="AO578" s="241" t="s">
        <v>1415</v>
      </c>
      <c r="AP578" s="242" t="s">
        <v>1008</v>
      </c>
      <c r="AQ578" s="242" t="s">
        <v>43</v>
      </c>
      <c r="AR578" s="242" t="s">
        <v>152</v>
      </c>
      <c r="AS578" s="243">
        <v>5789</v>
      </c>
      <c r="AT578" s="243">
        <v>525</v>
      </c>
      <c r="AU578" s="211" t="s">
        <v>3957</v>
      </c>
      <c r="AV578" s="197"/>
      <c r="AW578" s="134" t="str">
        <f>IFERROR(VLOOKUP(AV:AV,Q商品!B:E,4,0),"")</f>
        <v/>
      </c>
      <c r="AX578" s="134" t="str">
        <f>IFERROR(VLOOKUP(B:B,在庫!B:M,12,0),"")</f>
        <v/>
      </c>
      <c r="AY578" s="246" t="e">
        <f>VLOOKUP(B:B,在庫!B:K,10,0)</f>
        <v>#N/A</v>
      </c>
      <c r="AZ578" s="244" t="s">
        <v>152</v>
      </c>
      <c r="BA578" s="244" t="s">
        <v>152</v>
      </c>
      <c r="BC578" s="11" t="e">
        <v>#N/A</v>
      </c>
    </row>
    <row r="579" spans="1:55" s="11" customFormat="1" ht="19.5" customHeight="1">
      <c r="A579" s="247">
        <f t="shared" ref="A579:A642" si="179">COUNTIF(E:E,E579)</f>
        <v>1</v>
      </c>
      <c r="B579" s="261">
        <f t="shared" ref="B579:B642" si="180">AL579</f>
        <v>2055516119515</v>
      </c>
      <c r="C579" s="235">
        <f>VLOOKUP(B:B,[1]BRIDGESTONE!$B:$K,9,0)</f>
        <v>0</v>
      </c>
      <c r="D579" s="11" t="s">
        <v>8691</v>
      </c>
      <c r="E579" s="11" t="str">
        <f>AO578&amp;AP$1&amp;AP578</f>
        <v>T005（並行） 195/65R15 91H</v>
      </c>
      <c r="F579" s="245"/>
      <c r="G579" s="134"/>
      <c r="H579" s="132"/>
      <c r="I579" s="235">
        <f>VLOOKUP(B:B,[1]BRIDGESTONE!$B:$K,10,0)</f>
        <v>0</v>
      </c>
      <c r="J579" s="132"/>
      <c r="K579" s="133" t="s">
        <v>5673</v>
      </c>
      <c r="L579" s="133">
        <v>6</v>
      </c>
      <c r="M579" s="135"/>
      <c r="N579" s="236"/>
      <c r="O579" s="236"/>
      <c r="P579" s="237"/>
      <c r="Q579" s="238">
        <f t="shared" ref="Q579:Q642" si="181">(P579-AT579)/1.1</f>
        <v>-477.27272727272725</v>
      </c>
      <c r="R579" s="144">
        <f t="shared" ref="R579:R642" si="182">IFERROR((Q579-X579)/Q579,"")</f>
        <v>21.885333333333335</v>
      </c>
      <c r="S579" s="248"/>
      <c r="T579" s="303"/>
      <c r="U579" s="194">
        <f t="shared" si="176"/>
        <v>0</v>
      </c>
      <c r="W579" s="239"/>
      <c r="X579" s="136">
        <f t="shared" ref="X579:X642" si="183">AS579</f>
        <v>9968</v>
      </c>
      <c r="Y579" s="240">
        <f t="shared" ref="Y579:Y642" si="184">(W579-AT579)/1.1</f>
        <v>-477.27272727272725</v>
      </c>
      <c r="Z579" s="142" t="str">
        <f t="shared" ref="Z579:Z642" si="185">IFERROR(-1+(AD579/N579),"")</f>
        <v/>
      </c>
      <c r="AA579" s="137">
        <f t="shared" ref="AA579:AA642" si="186">IFERROR((Y579-X579)/Y579,"")</f>
        <v>21.885333333333335</v>
      </c>
      <c r="AB579" s="334" t="s">
        <v>8715</v>
      </c>
      <c r="AC579" s="189">
        <f t="shared" si="177"/>
        <v>0</v>
      </c>
      <c r="AD579" s="187">
        <f t="shared" si="178"/>
        <v>0</v>
      </c>
      <c r="AE579" s="129">
        <f t="shared" ref="AE579:AE642" si="187">AD579*0.09</f>
        <v>0</v>
      </c>
      <c r="AF579" s="130">
        <f t="shared" ref="AF579:AF642" si="188">AE579-AH579</f>
        <v>0</v>
      </c>
      <c r="AG579" s="131" t="str">
        <f t="shared" ref="AG579:AG642" si="189">IFERROR(AF579/AD579,"")</f>
        <v/>
      </c>
      <c r="AH579" s="138">
        <f t="shared" ref="AH579:AH642" si="190">AD579-U579</f>
        <v>0</v>
      </c>
      <c r="AI579" s="139" t="str">
        <f t="shared" ref="AI579:AI642" si="191">IFERROR(AH579/AD579,"")</f>
        <v/>
      </c>
      <c r="AJ579" s="139" t="str">
        <f t="shared" ref="AJ579:AJ642" si="192">IFERROR(AA579-AG579,"")</f>
        <v/>
      </c>
      <c r="AL579" s="197">
        <v>2055516119515</v>
      </c>
      <c r="AM579" s="197" t="s">
        <v>152</v>
      </c>
      <c r="AN579" s="197" t="s">
        <v>152</v>
      </c>
      <c r="AO579" s="241" t="s">
        <v>1415</v>
      </c>
      <c r="AP579" s="242" t="s">
        <v>901</v>
      </c>
      <c r="AQ579" s="242" t="s">
        <v>35</v>
      </c>
      <c r="AR579" s="242" t="s">
        <v>152</v>
      </c>
      <c r="AS579" s="243">
        <v>9968</v>
      </c>
      <c r="AT579" s="243">
        <v>525</v>
      </c>
      <c r="AU579" s="211" t="s">
        <v>3957</v>
      </c>
      <c r="AV579" s="197"/>
      <c r="AW579" s="134" t="str">
        <f>IFERROR(VLOOKUP(AV:AV,Q商品!B:E,4,0),"")</f>
        <v/>
      </c>
      <c r="AX579" s="134" t="str">
        <f>IFERROR(VLOOKUP(B:B,在庫!B:M,12,0),"")</f>
        <v/>
      </c>
      <c r="AY579" s="246" t="e">
        <f>VLOOKUP(B:B,在庫!B:K,10,0)</f>
        <v>#N/A</v>
      </c>
      <c r="AZ579" s="244" t="s">
        <v>152</v>
      </c>
      <c r="BA579" s="244" t="s">
        <v>152</v>
      </c>
      <c r="BC579" s="11" t="e">
        <v>#N/A</v>
      </c>
    </row>
    <row r="580" spans="1:55" s="11" customFormat="1" ht="19.5" customHeight="1">
      <c r="A580" s="247">
        <f t="shared" si="179"/>
        <v>1</v>
      </c>
      <c r="B580" s="261">
        <f t="shared" si="180"/>
        <v>2254518119947</v>
      </c>
      <c r="C580" s="235">
        <f>VLOOKUP(B:B,[1]BRIDGESTONE!$B:$K,9,0)</f>
        <v>0</v>
      </c>
      <c r="D580" s="11" t="s">
        <v>8691</v>
      </c>
      <c r="E580" s="11" t="str">
        <f>AO579&amp;AP$1&amp;AP579</f>
        <v>T005（並行） 205/55R16 91V</v>
      </c>
      <c r="F580" s="245"/>
      <c r="G580" s="134"/>
      <c r="H580" s="132"/>
      <c r="I580" s="235">
        <f>VLOOKUP(B:B,[1]BRIDGESTONE!$B:$K,10,0)</f>
        <v>0</v>
      </c>
      <c r="J580" s="132"/>
      <c r="K580" s="133" t="s">
        <v>5673</v>
      </c>
      <c r="L580" s="133">
        <v>7</v>
      </c>
      <c r="M580" s="135"/>
      <c r="N580" s="236"/>
      <c r="O580" s="236"/>
      <c r="P580" s="237"/>
      <c r="Q580" s="238">
        <f t="shared" si="181"/>
        <v>-954.5454545454545</v>
      </c>
      <c r="R580" s="144">
        <f t="shared" si="182"/>
        <v>13.49495238095238</v>
      </c>
      <c r="S580" s="248"/>
      <c r="T580" s="303"/>
      <c r="U580" s="194">
        <f t="shared" si="176"/>
        <v>0</v>
      </c>
      <c r="W580" s="239"/>
      <c r="X580" s="136">
        <f t="shared" si="183"/>
        <v>11927</v>
      </c>
      <c r="Y580" s="240">
        <f t="shared" si="184"/>
        <v>-954.5454545454545</v>
      </c>
      <c r="Z580" s="142" t="str">
        <f t="shared" si="185"/>
        <v/>
      </c>
      <c r="AA580" s="137">
        <f t="shared" si="186"/>
        <v>13.49495238095238</v>
      </c>
      <c r="AB580" s="334" t="s">
        <v>8715</v>
      </c>
      <c r="AC580" s="189">
        <f t="shared" si="177"/>
        <v>0</v>
      </c>
      <c r="AD580" s="187">
        <f t="shared" si="178"/>
        <v>0</v>
      </c>
      <c r="AE580" s="129">
        <f t="shared" si="187"/>
        <v>0</v>
      </c>
      <c r="AF580" s="130">
        <f t="shared" si="188"/>
        <v>0</v>
      </c>
      <c r="AG580" s="131" t="str">
        <f t="shared" si="189"/>
        <v/>
      </c>
      <c r="AH580" s="138">
        <f t="shared" si="190"/>
        <v>0</v>
      </c>
      <c r="AI580" s="139" t="str">
        <f t="shared" si="191"/>
        <v/>
      </c>
      <c r="AJ580" s="139" t="str">
        <f t="shared" si="192"/>
        <v/>
      </c>
      <c r="AL580" s="197">
        <v>2254518119947</v>
      </c>
      <c r="AM580" s="197" t="s">
        <v>152</v>
      </c>
      <c r="AN580" s="197" t="s">
        <v>152</v>
      </c>
      <c r="AO580" s="241" t="s">
        <v>1415</v>
      </c>
      <c r="AP580" s="242" t="s">
        <v>1912</v>
      </c>
      <c r="AQ580" s="242" t="s">
        <v>40</v>
      </c>
      <c r="AR580" s="242" t="s">
        <v>152</v>
      </c>
      <c r="AS580" s="243">
        <v>11927</v>
      </c>
      <c r="AT580" s="243">
        <v>1050</v>
      </c>
      <c r="AU580" s="211" t="s">
        <v>3957</v>
      </c>
      <c r="AV580" s="197"/>
      <c r="AW580" s="134" t="str">
        <f>IFERROR(VLOOKUP(AV:AV,Q商品!B:E,4,0),"")</f>
        <v/>
      </c>
      <c r="AX580" s="134" t="str">
        <f>IFERROR(VLOOKUP(B:B,在庫!B:M,12,0),"")</f>
        <v/>
      </c>
      <c r="AY580" s="246" t="e">
        <f>VLOOKUP(B:B,在庫!B:K,10,0)</f>
        <v>#N/A</v>
      </c>
      <c r="AZ580" s="244" t="s">
        <v>152</v>
      </c>
      <c r="BA580" s="244" t="s">
        <v>152</v>
      </c>
      <c r="BC580" s="11" t="e">
        <v>#N/A</v>
      </c>
    </row>
    <row r="581" spans="1:55" s="11" customFormat="1" ht="19.5" customHeight="1">
      <c r="A581" s="247">
        <f t="shared" si="179"/>
        <v>1</v>
      </c>
      <c r="B581" s="261">
        <f t="shared" si="180"/>
        <v>2354518119944</v>
      </c>
      <c r="C581" s="235">
        <f>VLOOKUP(B:B,[1]BRIDGESTONE!$B:$K,9,0)</f>
        <v>0</v>
      </c>
      <c r="D581" s="11" t="s">
        <v>8691</v>
      </c>
      <c r="E581" s="11" t="str">
        <f>AO580&amp;AP$1&amp;AP580</f>
        <v>T005（並行） 225/45R18 95Y XL ☆</v>
      </c>
      <c r="F581" s="245"/>
      <c r="G581" s="134"/>
      <c r="H581" s="132"/>
      <c r="I581" s="235">
        <f>VLOOKUP(B:B,[1]BRIDGESTONE!$B:$K,10,0)</f>
        <v>0</v>
      </c>
      <c r="J581" s="132"/>
      <c r="K581" s="133" t="s">
        <v>5673</v>
      </c>
      <c r="L581" s="133">
        <v>8</v>
      </c>
      <c r="M581" s="135"/>
      <c r="N581" s="236"/>
      <c r="O581" s="236"/>
      <c r="P581" s="237"/>
      <c r="Q581" s="238">
        <f t="shared" si="181"/>
        <v>-954.5454545454545</v>
      </c>
      <c r="R581" s="144">
        <f t="shared" si="182"/>
        <v>9.7423809523809517</v>
      </c>
      <c r="S581" s="248"/>
      <c r="T581" s="303"/>
      <c r="U581" s="194">
        <f t="shared" si="176"/>
        <v>0</v>
      </c>
      <c r="W581" s="239"/>
      <c r="X581" s="136">
        <f t="shared" si="183"/>
        <v>8345</v>
      </c>
      <c r="Y581" s="240">
        <f t="shared" si="184"/>
        <v>-954.5454545454545</v>
      </c>
      <c r="Z581" s="142" t="str">
        <f t="shared" si="185"/>
        <v/>
      </c>
      <c r="AA581" s="137">
        <f t="shared" si="186"/>
        <v>9.7423809523809517</v>
      </c>
      <c r="AB581" s="334" t="s">
        <v>8715</v>
      </c>
      <c r="AC581" s="189">
        <f t="shared" si="177"/>
        <v>0</v>
      </c>
      <c r="AD581" s="187">
        <f t="shared" si="178"/>
        <v>0</v>
      </c>
      <c r="AE581" s="129">
        <f t="shared" si="187"/>
        <v>0</v>
      </c>
      <c r="AF581" s="130">
        <f t="shared" si="188"/>
        <v>0</v>
      </c>
      <c r="AG581" s="131" t="str">
        <f t="shared" si="189"/>
        <v/>
      </c>
      <c r="AH581" s="138">
        <f t="shared" si="190"/>
        <v>0</v>
      </c>
      <c r="AI581" s="139" t="str">
        <f t="shared" si="191"/>
        <v/>
      </c>
      <c r="AJ581" s="139" t="str">
        <f t="shared" si="192"/>
        <v/>
      </c>
      <c r="AL581" s="197">
        <v>2354518119944</v>
      </c>
      <c r="AM581" s="197" t="s">
        <v>152</v>
      </c>
      <c r="AN581" s="197" t="s">
        <v>152</v>
      </c>
      <c r="AO581" s="241" t="s">
        <v>1415</v>
      </c>
      <c r="AP581" s="242" t="s">
        <v>1187</v>
      </c>
      <c r="AQ581" s="242" t="s">
        <v>69</v>
      </c>
      <c r="AR581" s="242" t="s">
        <v>152</v>
      </c>
      <c r="AS581" s="243">
        <v>8345</v>
      </c>
      <c r="AT581" s="243">
        <v>1050</v>
      </c>
      <c r="AU581" s="211" t="s">
        <v>3957</v>
      </c>
      <c r="AV581" s="197"/>
      <c r="AW581" s="134" t="str">
        <f>IFERROR(VLOOKUP(AV:AV,Q商品!B:E,4,0),"")</f>
        <v/>
      </c>
      <c r="AX581" s="134" t="str">
        <f>IFERROR(VLOOKUP(B:B,在庫!B:M,12,0),"")</f>
        <v/>
      </c>
      <c r="AY581" s="246" t="e">
        <f>VLOOKUP(B:B,在庫!B:K,10,0)</f>
        <v>#N/A</v>
      </c>
      <c r="AZ581" s="244" t="s">
        <v>152</v>
      </c>
      <c r="BA581" s="244" t="s">
        <v>152</v>
      </c>
      <c r="BC581" s="11" t="e">
        <v>#N/A</v>
      </c>
    </row>
    <row r="582" spans="1:55" s="11" customFormat="1" ht="19.5" customHeight="1">
      <c r="A582" s="247">
        <f t="shared" si="179"/>
        <v>1</v>
      </c>
      <c r="B582" s="261">
        <f t="shared" si="180"/>
        <v>2354018119949</v>
      </c>
      <c r="C582" s="235">
        <f>VLOOKUP(B:B,[1]BRIDGESTONE!$B:$K,9,0)</f>
        <v>0</v>
      </c>
      <c r="D582" s="11" t="s">
        <v>8691</v>
      </c>
      <c r="E582" s="11" t="s">
        <v>5675</v>
      </c>
      <c r="F582" s="245"/>
      <c r="G582" s="134"/>
      <c r="H582" s="132"/>
      <c r="I582" s="235">
        <f>VLOOKUP(B:B,[1]BRIDGESTONE!$B:$K,10,0)</f>
        <v>0</v>
      </c>
      <c r="J582" s="132"/>
      <c r="K582" s="133" t="s">
        <v>5673</v>
      </c>
      <c r="L582" s="133">
        <v>9</v>
      </c>
      <c r="M582" s="135"/>
      <c r="N582" s="236"/>
      <c r="O582" s="236"/>
      <c r="P582" s="237"/>
      <c r="Q582" s="238">
        <f t="shared" si="181"/>
        <v>-954.5454545454545</v>
      </c>
      <c r="R582" s="144">
        <f t="shared" si="182"/>
        <v>14.599142857142857</v>
      </c>
      <c r="S582" s="248"/>
      <c r="T582" s="304"/>
      <c r="U582" s="194">
        <f t="shared" si="176"/>
        <v>0</v>
      </c>
      <c r="W582" s="239"/>
      <c r="X582" s="136">
        <f t="shared" si="183"/>
        <v>12981</v>
      </c>
      <c r="Y582" s="240">
        <f t="shared" si="184"/>
        <v>-954.5454545454545</v>
      </c>
      <c r="Z582" s="142" t="str">
        <f t="shared" si="185"/>
        <v/>
      </c>
      <c r="AA582" s="137">
        <f t="shared" si="186"/>
        <v>14.599142857142857</v>
      </c>
      <c r="AB582" s="334" t="s">
        <v>8715</v>
      </c>
      <c r="AC582" s="189">
        <f t="shared" si="177"/>
        <v>0</v>
      </c>
      <c r="AD582" s="187">
        <f t="shared" si="178"/>
        <v>0</v>
      </c>
      <c r="AE582" s="129">
        <f t="shared" si="187"/>
        <v>0</v>
      </c>
      <c r="AF582" s="130">
        <f t="shared" si="188"/>
        <v>0</v>
      </c>
      <c r="AG582" s="131" t="str">
        <f t="shared" si="189"/>
        <v/>
      </c>
      <c r="AH582" s="138">
        <f t="shared" si="190"/>
        <v>0</v>
      </c>
      <c r="AI582" s="139" t="str">
        <f t="shared" si="191"/>
        <v/>
      </c>
      <c r="AJ582" s="139" t="str">
        <f t="shared" si="192"/>
        <v/>
      </c>
      <c r="AL582" s="197">
        <v>2354018119949</v>
      </c>
      <c r="AM582" s="197" t="s">
        <v>152</v>
      </c>
      <c r="AN582" s="197" t="s">
        <v>152</v>
      </c>
      <c r="AO582" s="241" t="s">
        <v>1415</v>
      </c>
      <c r="AP582" s="242" t="s">
        <v>944</v>
      </c>
      <c r="AQ582" s="242" t="s">
        <v>34</v>
      </c>
      <c r="AR582" s="242" t="s">
        <v>152</v>
      </c>
      <c r="AS582" s="243">
        <v>12981</v>
      </c>
      <c r="AT582" s="243">
        <v>1050</v>
      </c>
      <c r="AU582" s="211" t="s">
        <v>3957</v>
      </c>
      <c r="AV582" s="197"/>
      <c r="AW582" s="134" t="str">
        <f>IFERROR(VLOOKUP(AV:AV,Q商品!B:E,4,0),"")</f>
        <v/>
      </c>
      <c r="AX582" s="134" t="str">
        <f>IFERROR(VLOOKUP(B:B,在庫!B:M,12,0),"")</f>
        <v>2022年製</v>
      </c>
      <c r="AY582" s="134">
        <f>VLOOKUP(B:B,在庫!B:K,10,0)</f>
        <v>1</v>
      </c>
      <c r="AZ582" s="244" t="s">
        <v>152</v>
      </c>
      <c r="BA582" s="244" t="s">
        <v>152</v>
      </c>
      <c r="BC582" s="11" t="e">
        <v>#N/A</v>
      </c>
    </row>
    <row r="583" spans="1:55" s="11" customFormat="1" ht="19.5" customHeight="1">
      <c r="A583" s="11">
        <f t="shared" si="179"/>
        <v>1</v>
      </c>
      <c r="B583" s="249">
        <f t="shared" si="180"/>
        <v>1656515111336</v>
      </c>
      <c r="C583" s="235">
        <f>VLOOKUP(B:B,[1]BRIDGESTONE!$B:$K,9,0)</f>
        <v>52</v>
      </c>
      <c r="D583" s="11" t="s">
        <v>8691</v>
      </c>
      <c r="E583" s="11" t="s">
        <v>1923</v>
      </c>
      <c r="F583" s="245" t="s">
        <v>372</v>
      </c>
      <c r="G583" s="134"/>
      <c r="H583" s="132"/>
      <c r="I583" s="235">
        <f>VLOOKUP(B:B,[1]BRIDGESTONE!$B:$K,10,0)</f>
        <v>0</v>
      </c>
      <c r="J583" s="132"/>
      <c r="K583" s="133" t="s">
        <v>1979</v>
      </c>
      <c r="L583" s="133">
        <v>4</v>
      </c>
      <c r="M583" s="135" t="s">
        <v>3907</v>
      </c>
      <c r="N583" s="236" t="s">
        <v>3909</v>
      </c>
      <c r="O583" s="236" t="s">
        <v>2418</v>
      </c>
      <c r="P583" s="237">
        <v>12250</v>
      </c>
      <c r="Q583" s="238">
        <f t="shared" si="181"/>
        <v>10659.090909090908</v>
      </c>
      <c r="R583" s="144">
        <f t="shared" si="182"/>
        <v>1.2561194029850587E-2</v>
      </c>
      <c r="S583" s="197">
        <v>1074476690</v>
      </c>
      <c r="T583" s="304" t="s">
        <v>8073</v>
      </c>
      <c r="U583" s="194">
        <f t="shared" si="176"/>
        <v>-900</v>
      </c>
      <c r="V583" s="11">
        <v>900</v>
      </c>
      <c r="W583" s="239"/>
      <c r="X583" s="136">
        <f t="shared" si="183"/>
        <v>10525.2</v>
      </c>
      <c r="Y583" s="240">
        <f t="shared" si="184"/>
        <v>-477.27272727272725</v>
      </c>
      <c r="Z583" s="142">
        <f t="shared" si="185"/>
        <v>-1.0869058295964125</v>
      </c>
      <c r="AA583" s="137">
        <f t="shared" si="186"/>
        <v>23.052800000000005</v>
      </c>
      <c r="AB583" s="334" t="s">
        <v>8715</v>
      </c>
      <c r="AC583" s="189">
        <f t="shared" si="177"/>
        <v>-882</v>
      </c>
      <c r="AD583" s="187">
        <f t="shared" si="178"/>
        <v>-969</v>
      </c>
      <c r="AE583" s="129">
        <f t="shared" si="187"/>
        <v>-87.21</v>
      </c>
      <c r="AF583" s="130">
        <f t="shared" si="188"/>
        <v>-18.209999999999994</v>
      </c>
      <c r="AG583" s="131">
        <f t="shared" si="189"/>
        <v>1.8792569659442718E-2</v>
      </c>
      <c r="AH583" s="138">
        <f t="shared" si="190"/>
        <v>-69</v>
      </c>
      <c r="AI583" s="139">
        <f t="shared" si="191"/>
        <v>7.1207430340557279E-2</v>
      </c>
      <c r="AJ583" s="139">
        <f t="shared" si="192"/>
        <v>23.034007430340562</v>
      </c>
      <c r="AL583" s="197">
        <v>1656515111336</v>
      </c>
      <c r="AM583" s="197">
        <v>4961914969653</v>
      </c>
      <c r="AN583" s="197" t="s">
        <v>1452</v>
      </c>
      <c r="AO583" s="241" t="s">
        <v>3874</v>
      </c>
      <c r="AP583" s="242" t="s">
        <v>1195</v>
      </c>
      <c r="AQ583" s="242" t="s">
        <v>115</v>
      </c>
      <c r="AR583" s="242">
        <v>18200</v>
      </c>
      <c r="AS583" s="243">
        <v>10525.2</v>
      </c>
      <c r="AT583" s="243">
        <v>525</v>
      </c>
      <c r="AU583" s="211" t="s">
        <v>3956</v>
      </c>
      <c r="AV583" s="197" t="s">
        <v>210</v>
      </c>
      <c r="AW583" s="134" t="str">
        <f>IFERROR(VLOOKUP(AV:AV,Q商品!B:E,4,0),"")</f>
        <v>2023年製 BLIZZAK VRX3 165/65R15 81Q スタッドレスタイヤ 翌営業日発送</v>
      </c>
      <c r="AX583" s="134" t="str">
        <f>IFERROR(VLOOKUP(B:B,在庫!B:M,12,0),"")</f>
        <v/>
      </c>
      <c r="AY583" s="134" t="e">
        <f>VLOOKUP(B:B,在庫!B:K,10,0)</f>
        <v>#N/A</v>
      </c>
      <c r="AZ583" s="244">
        <v>650408611</v>
      </c>
      <c r="BA583" s="244">
        <v>650408628</v>
      </c>
      <c r="BC583" s="11" t="s">
        <v>150</v>
      </c>
    </row>
    <row r="584" spans="1:55" s="11" customFormat="1" ht="19.5" customHeight="1">
      <c r="A584" s="11">
        <f t="shared" si="179"/>
        <v>1</v>
      </c>
      <c r="B584" s="249">
        <f t="shared" si="180"/>
        <v>1657014111339</v>
      </c>
      <c r="C584" s="235">
        <f>VLOOKUP(B:B,[1]BRIDGESTONE!$B:$K,9,0)</f>
        <v>0</v>
      </c>
      <c r="D584" s="11" t="s">
        <v>8691</v>
      </c>
      <c r="E584" s="11" t="s">
        <v>1929</v>
      </c>
      <c r="F584" s="245" t="s">
        <v>373</v>
      </c>
      <c r="G584" s="134"/>
      <c r="H584" s="132"/>
      <c r="I584" s="235">
        <f>VLOOKUP(B:B,[1]BRIDGESTONE!$B:$K,10,0)</f>
        <v>0</v>
      </c>
      <c r="J584" s="132"/>
      <c r="K584" s="133" t="s">
        <v>1979</v>
      </c>
      <c r="L584" s="133">
        <v>10</v>
      </c>
      <c r="M584" s="135" t="s">
        <v>2024</v>
      </c>
      <c r="N584" s="236" t="s">
        <v>2389</v>
      </c>
      <c r="O584" s="236" t="s">
        <v>2381</v>
      </c>
      <c r="P584" s="237">
        <v>11484</v>
      </c>
      <c r="Q584" s="238">
        <f t="shared" si="181"/>
        <v>9962.7272727272721</v>
      </c>
      <c r="R584" s="144">
        <f t="shared" si="182"/>
        <v>8.3222921799434163E-2</v>
      </c>
      <c r="S584" s="197">
        <v>1074476688</v>
      </c>
      <c r="T584" s="304" t="s">
        <v>8075</v>
      </c>
      <c r="U584" s="194">
        <f t="shared" si="176"/>
        <v>-900</v>
      </c>
      <c r="V584" s="11">
        <v>900</v>
      </c>
      <c r="W584" s="239"/>
      <c r="X584" s="136">
        <f t="shared" si="183"/>
        <v>9133.6</v>
      </c>
      <c r="Y584" s="240">
        <f t="shared" si="184"/>
        <v>-477.27272727272725</v>
      </c>
      <c r="Z584" s="142">
        <f t="shared" si="185"/>
        <v>-1.0924265547500953</v>
      </c>
      <c r="AA584" s="137">
        <f t="shared" si="186"/>
        <v>20.137066666666669</v>
      </c>
      <c r="AB584" s="334" t="s">
        <v>8715</v>
      </c>
      <c r="AC584" s="189">
        <f t="shared" si="177"/>
        <v>-882</v>
      </c>
      <c r="AD584" s="187">
        <f t="shared" si="178"/>
        <v>-969</v>
      </c>
      <c r="AE584" s="129">
        <f t="shared" si="187"/>
        <v>-87.21</v>
      </c>
      <c r="AF584" s="130">
        <f t="shared" si="188"/>
        <v>-18.209999999999994</v>
      </c>
      <c r="AG584" s="131">
        <f t="shared" si="189"/>
        <v>1.8792569659442718E-2</v>
      </c>
      <c r="AH584" s="138">
        <f t="shared" si="190"/>
        <v>-69</v>
      </c>
      <c r="AI584" s="139">
        <f t="shared" si="191"/>
        <v>7.1207430340557279E-2</v>
      </c>
      <c r="AJ584" s="139">
        <f t="shared" si="192"/>
        <v>20.118274097007227</v>
      </c>
      <c r="AL584" s="197">
        <v>1657014111339</v>
      </c>
      <c r="AM584" s="197">
        <v>4961914969752</v>
      </c>
      <c r="AN584" s="197" t="s">
        <v>1914</v>
      </c>
      <c r="AO584" s="241" t="s">
        <v>3874</v>
      </c>
      <c r="AP584" s="242" t="s">
        <v>1915</v>
      </c>
      <c r="AQ584" s="242" t="s">
        <v>86</v>
      </c>
      <c r="AR584" s="242">
        <v>15800</v>
      </c>
      <c r="AS584" s="243">
        <v>9133.6</v>
      </c>
      <c r="AT584" s="243">
        <v>525</v>
      </c>
      <c r="AU584" s="211" t="s">
        <v>3956</v>
      </c>
      <c r="AV584" s="197" t="s">
        <v>211</v>
      </c>
      <c r="AW584" s="134" t="str">
        <f>IFERROR(VLOOKUP(AV:AV,Q商品!B:E,4,0),"")</f>
        <v>2022年製 BLIZZAK VRX3 165/70R14 81Q スタッドレスタイヤ 翌営業日発送</v>
      </c>
      <c r="AX584" s="134" t="str">
        <f>IFERROR(VLOOKUP(B:B,在庫!B:M,12,0),"")</f>
        <v/>
      </c>
      <c r="AY584" s="246" t="e">
        <f>VLOOKUP(B:B,在庫!B:K,10,0)</f>
        <v>#N/A</v>
      </c>
      <c r="AZ584" s="244">
        <v>650408606</v>
      </c>
      <c r="BA584" s="244">
        <v>650408623</v>
      </c>
      <c r="BC584" s="11" t="s">
        <v>150</v>
      </c>
    </row>
    <row r="585" spans="1:55" s="11" customFormat="1" ht="19.5" customHeight="1">
      <c r="A585" s="11">
        <f t="shared" si="179"/>
        <v>2</v>
      </c>
      <c r="B585" s="249">
        <f t="shared" si="180"/>
        <v>1756514139383</v>
      </c>
      <c r="C585" s="243">
        <f>VLOOKUP(B:B,[1]GOODYEAR!$B:$K,9,0)</f>
        <v>0</v>
      </c>
      <c r="D585" s="11" t="s">
        <v>8692</v>
      </c>
      <c r="E585" s="11" t="s">
        <v>5678</v>
      </c>
      <c r="F585" s="310" t="s">
        <v>7030</v>
      </c>
      <c r="G585" s="134"/>
      <c r="H585" s="132"/>
      <c r="I585" s="243">
        <f>VLOOKUP(B:B,[1]GOODYEAR!$B:$K,10,0)</f>
        <v>0</v>
      </c>
      <c r="J585" s="132"/>
      <c r="K585" s="133" t="s">
        <v>6147</v>
      </c>
      <c r="L585" s="133">
        <v>8</v>
      </c>
      <c r="M585" s="135" t="s">
        <v>6991</v>
      </c>
      <c r="N585" s="236" t="s">
        <v>7347</v>
      </c>
      <c r="O585" s="236" t="s">
        <v>2015</v>
      </c>
      <c r="P585" s="237">
        <v>5680</v>
      </c>
      <c r="Q585" s="238">
        <f t="shared" si="181"/>
        <v>5163.6363636363631</v>
      </c>
      <c r="R585" s="144">
        <f t="shared" si="182"/>
        <v>0.28345070422535201</v>
      </c>
      <c r="S585" s="197"/>
      <c r="T585" s="304"/>
      <c r="U585" s="194">
        <f t="shared" si="176"/>
        <v>5851</v>
      </c>
      <c r="W585" s="239">
        <v>5851</v>
      </c>
      <c r="X585" s="136">
        <f t="shared" si="183"/>
        <v>3700</v>
      </c>
      <c r="Y585" s="240">
        <f t="shared" si="184"/>
        <v>5319.090909090909</v>
      </c>
      <c r="Z585" s="142">
        <f t="shared" si="185"/>
        <v>0.10968309859154934</v>
      </c>
      <c r="AA585" s="137">
        <f t="shared" si="186"/>
        <v>0.3043924115535806</v>
      </c>
      <c r="AB585" s="334" t="s">
        <v>8848</v>
      </c>
      <c r="AC585" s="189">
        <f t="shared" si="177"/>
        <v>5736</v>
      </c>
      <c r="AD585" s="187">
        <f t="shared" si="178"/>
        <v>6303</v>
      </c>
      <c r="AE585" s="129">
        <f t="shared" si="187"/>
        <v>567.27</v>
      </c>
      <c r="AF585" s="130">
        <f t="shared" si="188"/>
        <v>115.26999999999998</v>
      </c>
      <c r="AG585" s="131">
        <f t="shared" si="189"/>
        <v>1.8288116769792161E-2</v>
      </c>
      <c r="AH585" s="138">
        <f t="shared" si="190"/>
        <v>452</v>
      </c>
      <c r="AI585" s="139">
        <f t="shared" si="191"/>
        <v>7.1711883230207843E-2</v>
      </c>
      <c r="AJ585" s="139">
        <f t="shared" si="192"/>
        <v>0.28610429478378846</v>
      </c>
      <c r="AL585" s="197">
        <v>1756514139383</v>
      </c>
      <c r="AM585" s="197">
        <v>4992496140017</v>
      </c>
      <c r="AN585" s="197" t="s">
        <v>3759</v>
      </c>
      <c r="AO585" s="241" t="s">
        <v>1347</v>
      </c>
      <c r="AP585" s="242" t="s">
        <v>1167</v>
      </c>
      <c r="AQ585" s="242" t="s">
        <v>87</v>
      </c>
      <c r="AR585" s="242" t="s">
        <v>152</v>
      </c>
      <c r="AS585" s="243">
        <v>3700</v>
      </c>
      <c r="AT585" s="243"/>
      <c r="AU585" s="211" t="s">
        <v>3956</v>
      </c>
      <c r="AV585" s="197"/>
      <c r="AW585" s="134" t="str">
        <f>IFERROR(VLOOKUP(AV:AV,Q商品!B:E,4,0),"")</f>
        <v/>
      </c>
      <c r="AX585" s="134" t="str">
        <f>IFERROR(VLOOKUP(B:B,在庫!B:M,12,0),"")</f>
        <v/>
      </c>
      <c r="AY585" s="246" t="e">
        <f>VLOOKUP(B:B,在庫!B:K,10,0)</f>
        <v>#N/A</v>
      </c>
      <c r="AZ585" s="244"/>
      <c r="BA585" s="244"/>
      <c r="BC585" s="11" t="e">
        <v>#N/A</v>
      </c>
    </row>
    <row r="586" spans="1:55" s="11" customFormat="1" ht="19.5" customHeight="1">
      <c r="A586" s="11">
        <f t="shared" si="179"/>
        <v>1</v>
      </c>
      <c r="B586" s="249">
        <f t="shared" si="180"/>
        <v>1556514138238</v>
      </c>
      <c r="C586" s="243">
        <f>VLOOKUP(B:B,[1]GOODYEAR!$B:$K,9,0)</f>
        <v>0</v>
      </c>
      <c r="D586" s="11" t="s">
        <v>8692</v>
      </c>
      <c r="E586" s="11" t="s">
        <v>5677</v>
      </c>
      <c r="F586" s="158" t="s">
        <v>1834</v>
      </c>
      <c r="G586" s="134"/>
      <c r="H586" s="132"/>
      <c r="I586" s="243">
        <f>VLOOKUP(B:B,[1]GOODYEAR!$B:$K,10,0)</f>
        <v>0</v>
      </c>
      <c r="J586" s="132"/>
      <c r="K586" s="133" t="s">
        <v>6147</v>
      </c>
      <c r="L586" s="133">
        <v>29</v>
      </c>
      <c r="M586" s="135"/>
      <c r="N586" s="236"/>
      <c r="O586" s="236"/>
      <c r="P586" s="237"/>
      <c r="Q586" s="238">
        <f t="shared" si="181"/>
        <v>-477.27272727272725</v>
      </c>
      <c r="R586" s="144">
        <f t="shared" si="182"/>
        <v>6.6571428571428566</v>
      </c>
      <c r="S586" s="197"/>
      <c r="T586" s="304"/>
      <c r="U586" s="194">
        <f t="shared" si="176"/>
        <v>0</v>
      </c>
      <c r="W586" s="239"/>
      <c r="X586" s="136">
        <f t="shared" si="183"/>
        <v>2700</v>
      </c>
      <c r="Y586" s="240">
        <f t="shared" si="184"/>
        <v>-477.27272727272725</v>
      </c>
      <c r="Z586" s="142" t="str">
        <f t="shared" si="185"/>
        <v/>
      </c>
      <c r="AA586" s="137">
        <f t="shared" si="186"/>
        <v>6.6571428571428566</v>
      </c>
      <c r="AB586" s="334" t="s">
        <v>8715</v>
      </c>
      <c r="AC586" s="189">
        <f t="shared" si="177"/>
        <v>0</v>
      </c>
      <c r="AD586" s="187">
        <f t="shared" si="178"/>
        <v>0</v>
      </c>
      <c r="AE586" s="129">
        <f t="shared" si="187"/>
        <v>0</v>
      </c>
      <c r="AF586" s="130">
        <f t="shared" si="188"/>
        <v>0</v>
      </c>
      <c r="AG586" s="131" t="str">
        <f t="shared" si="189"/>
        <v/>
      </c>
      <c r="AH586" s="138">
        <f t="shared" si="190"/>
        <v>0</v>
      </c>
      <c r="AI586" s="139" t="str">
        <f t="shared" si="191"/>
        <v/>
      </c>
      <c r="AJ586" s="139" t="str">
        <f t="shared" si="192"/>
        <v/>
      </c>
      <c r="AL586" s="197">
        <v>1556514138238</v>
      </c>
      <c r="AM586" s="197">
        <v>4992496149744</v>
      </c>
      <c r="AN586" s="197" t="s">
        <v>3779</v>
      </c>
      <c r="AO586" s="241" t="s">
        <v>1353</v>
      </c>
      <c r="AP586" s="242" t="s">
        <v>1354</v>
      </c>
      <c r="AQ586" s="242" t="s">
        <v>104</v>
      </c>
      <c r="AR586" s="242" t="s">
        <v>152</v>
      </c>
      <c r="AS586" s="243">
        <v>2700</v>
      </c>
      <c r="AT586" s="243">
        <v>525</v>
      </c>
      <c r="AU586" s="211" t="s">
        <v>3956</v>
      </c>
      <c r="AV586" s="197"/>
      <c r="AW586" s="134" t="str">
        <f>IFERROR(VLOOKUP(AV:AV,Q商品!B:E,4,0),"")</f>
        <v/>
      </c>
      <c r="AX586" s="134" t="str">
        <f>IFERROR(VLOOKUP(B:B,在庫!B:M,12,0),"")</f>
        <v/>
      </c>
      <c r="AY586" s="134" t="e">
        <f>VLOOKUP(B:B,在庫!B:K,10,0)</f>
        <v>#N/A</v>
      </c>
      <c r="AZ586" s="244" t="s">
        <v>152</v>
      </c>
      <c r="BA586" s="244" t="s">
        <v>152</v>
      </c>
      <c r="BC586" s="11" t="e">
        <v>#N/A</v>
      </c>
    </row>
    <row r="587" spans="1:55" s="11" customFormat="1" ht="19.5" customHeight="1">
      <c r="A587" s="11">
        <f t="shared" si="179"/>
        <v>1</v>
      </c>
      <c r="B587" s="249">
        <f t="shared" si="180"/>
        <v>1855515132079</v>
      </c>
      <c r="C587" s="243">
        <f>VLOOKUP(B:B,[1]GOODYEAR!$B:$K,9,0)</f>
        <v>0</v>
      </c>
      <c r="D587" s="11" t="s">
        <v>8692</v>
      </c>
      <c r="E587" s="11" t="s">
        <v>663</v>
      </c>
      <c r="F587" s="323" t="s">
        <v>8634</v>
      </c>
      <c r="G587" s="134"/>
      <c r="H587" s="132"/>
      <c r="I587" s="243">
        <f>VLOOKUP(B:B,[1]GOODYEAR!$B:$K,10,0)</f>
        <v>16</v>
      </c>
      <c r="J587" s="132"/>
      <c r="K587" s="133" t="s">
        <v>1974</v>
      </c>
      <c r="L587" s="133">
        <v>3</v>
      </c>
      <c r="M587" s="135"/>
      <c r="N587" s="236"/>
      <c r="O587" s="236"/>
      <c r="P587" s="237"/>
      <c r="Q587" s="238">
        <f t="shared" si="181"/>
        <v>-477.27272727272725</v>
      </c>
      <c r="R587" s="144">
        <f t="shared" si="182"/>
        <v>13.822857142857142</v>
      </c>
      <c r="S587" s="197">
        <v>1074476679</v>
      </c>
      <c r="T587" s="303" t="s">
        <v>8099</v>
      </c>
      <c r="U587" s="194">
        <f t="shared" si="176"/>
        <v>0</v>
      </c>
      <c r="W587" s="239"/>
      <c r="X587" s="136">
        <f t="shared" si="183"/>
        <v>6120</v>
      </c>
      <c r="Y587" s="240">
        <f t="shared" si="184"/>
        <v>-477.27272727272725</v>
      </c>
      <c r="Z587" s="142" t="str">
        <f t="shared" si="185"/>
        <v/>
      </c>
      <c r="AA587" s="137">
        <f t="shared" si="186"/>
        <v>13.822857142857142</v>
      </c>
      <c r="AB587" s="334" t="s">
        <v>8715</v>
      </c>
      <c r="AC587" s="189">
        <f t="shared" si="177"/>
        <v>0</v>
      </c>
      <c r="AD587" s="187">
        <f t="shared" si="178"/>
        <v>0</v>
      </c>
      <c r="AE587" s="129">
        <f t="shared" si="187"/>
        <v>0</v>
      </c>
      <c r="AF587" s="130">
        <f t="shared" si="188"/>
        <v>0</v>
      </c>
      <c r="AG587" s="131" t="str">
        <f t="shared" si="189"/>
        <v/>
      </c>
      <c r="AH587" s="138">
        <f t="shared" si="190"/>
        <v>0</v>
      </c>
      <c r="AI587" s="139" t="str">
        <f t="shared" si="191"/>
        <v/>
      </c>
      <c r="AJ587" s="139" t="str">
        <f t="shared" si="192"/>
        <v/>
      </c>
      <c r="AL587" s="197">
        <v>1855515132079</v>
      </c>
      <c r="AM587" s="197">
        <v>4992496096598</v>
      </c>
      <c r="AN587" s="197" t="s">
        <v>3852</v>
      </c>
      <c r="AO587" s="241" t="s">
        <v>1400</v>
      </c>
      <c r="AP587" s="242" t="s">
        <v>1401</v>
      </c>
      <c r="AQ587" s="242" t="s">
        <v>876</v>
      </c>
      <c r="AR587" s="242">
        <v>20400</v>
      </c>
      <c r="AS587" s="243">
        <v>6120</v>
      </c>
      <c r="AT587" s="243">
        <v>525</v>
      </c>
      <c r="AU587" s="211" t="s">
        <v>3956</v>
      </c>
      <c r="AV587" s="197" t="s">
        <v>5498</v>
      </c>
      <c r="AW587" s="134" t="str">
        <f>IFERROR(VLOOKUP(AV:AV,Q商品!B:E,4,0),"")</f>
        <v>2023年製 EAGLE LS EXE 185/55R15 82V サマータイヤ 翌営業日発送</v>
      </c>
      <c r="AX587" s="134" t="str">
        <f>IFERROR(VLOOKUP(B:B,在庫!B:M,12,0),"")</f>
        <v>2023年製</v>
      </c>
      <c r="AY587" s="246">
        <f>VLOOKUP(B:B,在庫!B:K,10,0)</f>
        <v>1</v>
      </c>
      <c r="AZ587" s="244">
        <v>604426265</v>
      </c>
      <c r="BA587" s="244">
        <v>604426293</v>
      </c>
      <c r="BC587" s="11" t="s">
        <v>150</v>
      </c>
    </row>
    <row r="588" spans="1:55" s="11" customFormat="1" ht="19.5" customHeight="1">
      <c r="A588" s="11">
        <f t="shared" si="179"/>
        <v>1</v>
      </c>
      <c r="B588" s="249">
        <f t="shared" si="180"/>
        <v>2255519130450</v>
      </c>
      <c r="C588" s="243">
        <f>VLOOKUP(B:B,[1]GOODYEAR!$B:$K,9,0)</f>
        <v>0</v>
      </c>
      <c r="D588" s="11" t="s">
        <v>8692</v>
      </c>
      <c r="E588" s="11" t="s">
        <v>650</v>
      </c>
      <c r="F588" s="323" t="s">
        <v>8636</v>
      </c>
      <c r="G588" s="134"/>
      <c r="H588" s="132"/>
      <c r="I588" s="243">
        <f>VLOOKUP(B:B,[1]GOODYEAR!$B:$K,10,0)</f>
        <v>0</v>
      </c>
      <c r="J588" s="132"/>
      <c r="K588" s="133" t="s">
        <v>1976</v>
      </c>
      <c r="L588" s="133">
        <v>17</v>
      </c>
      <c r="M588" s="135"/>
      <c r="N588" s="236"/>
      <c r="O588" s="236"/>
      <c r="P588" s="237"/>
      <c r="Q588" s="238">
        <f t="shared" si="181"/>
        <v>-954.5454545454545</v>
      </c>
      <c r="R588" s="144">
        <f t="shared" si="182"/>
        <v>14.786666666666667</v>
      </c>
      <c r="S588" s="197">
        <v>1074475831</v>
      </c>
      <c r="T588" s="304" t="s">
        <v>8140</v>
      </c>
      <c r="U588" s="194">
        <f t="shared" si="176"/>
        <v>0</v>
      </c>
      <c r="W588" s="239"/>
      <c r="X588" s="136">
        <f t="shared" si="183"/>
        <v>13160</v>
      </c>
      <c r="Y588" s="240">
        <f t="shared" si="184"/>
        <v>-954.5454545454545</v>
      </c>
      <c r="Z588" s="142" t="str">
        <f t="shared" si="185"/>
        <v/>
      </c>
      <c r="AA588" s="137">
        <f t="shared" si="186"/>
        <v>14.786666666666667</v>
      </c>
      <c r="AB588" s="334" t="s">
        <v>8715</v>
      </c>
      <c r="AC588" s="189">
        <f t="shared" si="177"/>
        <v>0</v>
      </c>
      <c r="AD588" s="187">
        <f t="shared" si="178"/>
        <v>0</v>
      </c>
      <c r="AE588" s="129">
        <f t="shared" si="187"/>
        <v>0</v>
      </c>
      <c r="AF588" s="130">
        <f t="shared" si="188"/>
        <v>0</v>
      </c>
      <c r="AG588" s="131" t="str">
        <f t="shared" si="189"/>
        <v/>
      </c>
      <c r="AH588" s="138">
        <f t="shared" si="190"/>
        <v>0</v>
      </c>
      <c r="AI588" s="139" t="str">
        <f t="shared" si="191"/>
        <v/>
      </c>
      <c r="AJ588" s="139" t="str">
        <f t="shared" si="192"/>
        <v/>
      </c>
      <c r="AL588" s="197">
        <v>2255519130450</v>
      </c>
      <c r="AM588" s="197">
        <v>4992496140642</v>
      </c>
      <c r="AN588" s="197" t="s">
        <v>3851</v>
      </c>
      <c r="AO588" s="241" t="s">
        <v>1398</v>
      </c>
      <c r="AP588" s="242" t="s">
        <v>1399</v>
      </c>
      <c r="AQ588" s="242" t="s">
        <v>78</v>
      </c>
      <c r="AR588" s="242">
        <v>32900</v>
      </c>
      <c r="AS588" s="243">
        <v>13160</v>
      </c>
      <c r="AT588" s="243">
        <v>1050</v>
      </c>
      <c r="AU588" s="211" t="s">
        <v>3956</v>
      </c>
      <c r="AV588" s="197" t="s">
        <v>5588</v>
      </c>
      <c r="AW588" s="134" t="str">
        <f>IFERROR(VLOOKUP(AV:AV,Q商品!B:E,4,0),"")</f>
        <v>2020年製 EfficientGrip SUV HP01 225/55R19 99V サマータイヤ 翌営業日発送</v>
      </c>
      <c r="AX588" s="134" t="str">
        <f>IFERROR(VLOOKUP(B:B,在庫!B:M,12,0),"")</f>
        <v/>
      </c>
      <c r="AY588" s="134" t="e">
        <f>VLOOKUP(B:B,在庫!B:K,10,0)</f>
        <v>#N/A</v>
      </c>
      <c r="AZ588" s="244" t="s">
        <v>152</v>
      </c>
      <c r="BA588" s="244" t="s">
        <v>152</v>
      </c>
      <c r="BC588" s="11" t="s">
        <v>150</v>
      </c>
    </row>
    <row r="589" spans="1:55" s="11" customFormat="1" ht="19.5" customHeight="1">
      <c r="A589" s="11">
        <f t="shared" si="179"/>
        <v>1</v>
      </c>
      <c r="B589" s="249">
        <f t="shared" si="180"/>
        <v>1655514130072</v>
      </c>
      <c r="C589" s="243">
        <f>VLOOKUP(B:B,[1]GOODYEAR!$B:$K,9,0)</f>
        <v>72</v>
      </c>
      <c r="D589" s="11" t="s">
        <v>8745</v>
      </c>
      <c r="E589" s="11" t="s">
        <v>3348</v>
      </c>
      <c r="F589" s="310" t="s">
        <v>7092</v>
      </c>
      <c r="G589" s="134"/>
      <c r="H589" s="132"/>
      <c r="I589" s="243">
        <f>VLOOKUP(B:B,[1]GOODYEAR!$B:$K,10,0)</f>
        <v>28</v>
      </c>
      <c r="J589" s="132">
        <v>1353</v>
      </c>
      <c r="K589" s="133" t="s">
        <v>1977</v>
      </c>
      <c r="L589" s="133">
        <v>7</v>
      </c>
      <c r="M589" s="135" t="s">
        <v>3998</v>
      </c>
      <c r="N589" s="236" t="s">
        <v>7142</v>
      </c>
      <c r="O589" s="236" t="s">
        <v>2015</v>
      </c>
      <c r="P589" s="237">
        <v>11050</v>
      </c>
      <c r="Q589" s="238">
        <f t="shared" si="181"/>
        <v>9568.181818181818</v>
      </c>
      <c r="R589" s="144">
        <f t="shared" si="182"/>
        <v>0.24959619952494061</v>
      </c>
      <c r="S589" s="197">
        <v>1074476572</v>
      </c>
      <c r="T589" s="303" t="s">
        <v>8147</v>
      </c>
      <c r="U589" s="194">
        <f t="shared" si="176"/>
        <v>11050</v>
      </c>
      <c r="W589" s="239">
        <v>11050</v>
      </c>
      <c r="X589" s="136">
        <f t="shared" si="183"/>
        <v>7180</v>
      </c>
      <c r="Y589" s="240">
        <f t="shared" si="184"/>
        <v>9568.181818181818</v>
      </c>
      <c r="Z589" s="142">
        <f t="shared" si="185"/>
        <v>7.7285067873303248E-2</v>
      </c>
      <c r="AA589" s="137">
        <f t="shared" si="186"/>
        <v>0.24959619952494061</v>
      </c>
      <c r="AB589" s="145"/>
      <c r="AC589" s="189">
        <f t="shared" si="177"/>
        <v>10833</v>
      </c>
      <c r="AD589" s="187">
        <f t="shared" si="178"/>
        <v>11904</v>
      </c>
      <c r="AE589" s="129">
        <f t="shared" si="187"/>
        <v>1071.3599999999999</v>
      </c>
      <c r="AF589" s="130">
        <f t="shared" si="188"/>
        <v>217.3599999999999</v>
      </c>
      <c r="AG589" s="131">
        <f t="shared" si="189"/>
        <v>1.8259408602150529E-2</v>
      </c>
      <c r="AH589" s="138">
        <f t="shared" si="190"/>
        <v>854</v>
      </c>
      <c r="AI589" s="139">
        <f t="shared" si="191"/>
        <v>7.1740591397849468E-2</v>
      </c>
      <c r="AJ589" s="139">
        <f t="shared" si="192"/>
        <v>0.23133679092279008</v>
      </c>
      <c r="AL589" s="197">
        <v>1655514130072</v>
      </c>
      <c r="AM589" s="197">
        <v>4992496142394</v>
      </c>
      <c r="AN589" s="197" t="s">
        <v>3804</v>
      </c>
      <c r="AO589" s="241" t="s">
        <v>3798</v>
      </c>
      <c r="AP589" s="242" t="s">
        <v>854</v>
      </c>
      <c r="AQ589" s="242" t="s">
        <v>111</v>
      </c>
      <c r="AR589" s="242">
        <v>15300</v>
      </c>
      <c r="AS589" s="243">
        <v>7180</v>
      </c>
      <c r="AT589" s="243">
        <v>525</v>
      </c>
      <c r="AU589" s="211" t="s">
        <v>3956</v>
      </c>
      <c r="AV589" s="197" t="s">
        <v>5827</v>
      </c>
      <c r="AW589" s="134" t="str">
        <f>IFERROR(VLOOKUP(AV:AV,Q商品!B:E,4,0),"")</f>
        <v>2023年製 Vector 4Seasons Hybrid 165/55R14 72H オールシーズンタイヤ 翌営業日発送</v>
      </c>
      <c r="AX589" s="134" t="str">
        <f>IFERROR(VLOOKUP(B:B,在庫!B:M,12,0),"")</f>
        <v>2023年製</v>
      </c>
      <c r="AY589" s="134">
        <f>VLOOKUP(B:B,在庫!B:K,10,0)</f>
        <v>2</v>
      </c>
      <c r="AZ589" s="244">
        <v>604428429</v>
      </c>
      <c r="BA589" s="244">
        <v>604428482</v>
      </c>
      <c r="BC589" s="11" t="s">
        <v>2055</v>
      </c>
    </row>
    <row r="590" spans="1:55" s="11" customFormat="1" ht="19.5" customHeight="1">
      <c r="A590" s="11">
        <f t="shared" si="179"/>
        <v>1</v>
      </c>
      <c r="B590" s="249">
        <f t="shared" si="180"/>
        <v>2354018208063</v>
      </c>
      <c r="C590" s="243">
        <f>VLOOKUP(B:B,[1]CONTINENTAL!$B:$K,9,0)</f>
        <v>12</v>
      </c>
      <c r="D590" s="11" t="s">
        <v>8693</v>
      </c>
      <c r="E590" s="11" t="s">
        <v>742</v>
      </c>
      <c r="F590" s="322" t="s">
        <v>8473</v>
      </c>
      <c r="G590" s="134"/>
      <c r="H590" s="132"/>
      <c r="I590" s="243">
        <f>VLOOKUP(B:B,[1]CONTINENTAL!$B:$K,10,0)</f>
        <v>0</v>
      </c>
      <c r="J590" s="132"/>
      <c r="K590" s="133" t="s">
        <v>816</v>
      </c>
      <c r="L590" s="133">
        <v>14</v>
      </c>
      <c r="M590" s="135"/>
      <c r="N590" s="236"/>
      <c r="O590" s="236"/>
      <c r="P590" s="237"/>
      <c r="Q590" s="238">
        <f t="shared" si="181"/>
        <v>-954.5454545454545</v>
      </c>
      <c r="R590" s="144">
        <f t="shared" si="182"/>
        <v>13.381809523809524</v>
      </c>
      <c r="S590" s="197">
        <v>1074475982</v>
      </c>
      <c r="T590" s="305" t="s">
        <v>8206</v>
      </c>
      <c r="U590" s="194">
        <f t="shared" si="176"/>
        <v>16490</v>
      </c>
      <c r="W590" s="239">
        <v>16490</v>
      </c>
      <c r="X590" s="136">
        <f t="shared" si="183"/>
        <v>11819</v>
      </c>
      <c r="Y590" s="240">
        <f t="shared" si="184"/>
        <v>14036.363636363636</v>
      </c>
      <c r="Z590" s="142" t="str">
        <f t="shared" si="185"/>
        <v/>
      </c>
      <c r="AA590" s="137">
        <f t="shared" si="186"/>
        <v>0.15797279792746113</v>
      </c>
      <c r="AB590" s="334" t="s">
        <v>8715</v>
      </c>
      <c r="AC590" s="189">
        <f t="shared" si="177"/>
        <v>16166</v>
      </c>
      <c r="AD590" s="187">
        <f t="shared" si="178"/>
        <v>17764</v>
      </c>
      <c r="AE590" s="129">
        <f t="shared" si="187"/>
        <v>1598.76</v>
      </c>
      <c r="AF590" s="130">
        <f t="shared" si="188"/>
        <v>324.76</v>
      </c>
      <c r="AG590" s="131">
        <f t="shared" si="189"/>
        <v>1.8281918486827291E-2</v>
      </c>
      <c r="AH590" s="138">
        <f t="shared" si="190"/>
        <v>1274</v>
      </c>
      <c r="AI590" s="139">
        <f t="shared" si="191"/>
        <v>7.1718081513172716E-2</v>
      </c>
      <c r="AJ590" s="139">
        <f t="shared" si="192"/>
        <v>0.13969087944063385</v>
      </c>
      <c r="AL590" s="197">
        <v>2354018208063</v>
      </c>
      <c r="AM590" s="197">
        <v>4019238036138</v>
      </c>
      <c r="AN590" s="197" t="s">
        <v>152</v>
      </c>
      <c r="AO590" s="241" t="s">
        <v>1584</v>
      </c>
      <c r="AP590" s="242" t="s">
        <v>1592</v>
      </c>
      <c r="AQ590" s="242" t="s">
        <v>34</v>
      </c>
      <c r="AR590" s="242">
        <v>29500</v>
      </c>
      <c r="AS590" s="243">
        <v>11819</v>
      </c>
      <c r="AT590" s="243">
        <v>1050</v>
      </c>
      <c r="AU590" s="211" t="s">
        <v>3956</v>
      </c>
      <c r="AV590" s="197" t="s">
        <v>5478</v>
      </c>
      <c r="AW590" s="134" t="str">
        <f>IFERROR(VLOOKUP(AV:AV,Q商品!B:E,4,0),"")</f>
        <v>2023年製 ExtremeContact DWS06 PLUS 235/40ZR18 95Y XL サマータイヤ 翌営業日発送</v>
      </c>
      <c r="AX590" s="134" t="str">
        <f>IFERROR(VLOOKUP(B:B,在庫!B:M,12,0),"")</f>
        <v/>
      </c>
      <c r="AY590" s="246" t="e">
        <f>VLOOKUP(B:B,在庫!B:K,10,0)</f>
        <v>#N/A</v>
      </c>
      <c r="AZ590" s="244">
        <v>605429990</v>
      </c>
      <c r="BA590" s="244">
        <v>605430029</v>
      </c>
      <c r="BC590" s="11" t="s">
        <v>2055</v>
      </c>
    </row>
    <row r="591" spans="1:55" s="11" customFormat="1" ht="19.5" customHeight="1">
      <c r="A591" s="11">
        <f t="shared" si="179"/>
        <v>1</v>
      </c>
      <c r="B591" s="249">
        <f t="shared" si="180"/>
        <v>2453519208067</v>
      </c>
      <c r="C591" s="243">
        <f>VLOOKUP(B:B,[1]CONTINENTAL!$B:$K,9,0)</f>
        <v>0</v>
      </c>
      <c r="D591" s="11" t="s">
        <v>8693</v>
      </c>
      <c r="E591" s="11" t="s">
        <v>747</v>
      </c>
      <c r="F591" s="245" t="s">
        <v>818</v>
      </c>
      <c r="G591" s="134"/>
      <c r="H591" s="132"/>
      <c r="I591" s="243">
        <f>VLOOKUP(B:B,[1]CONTINENTAL!$B:$K,10,0)</f>
        <v>0</v>
      </c>
      <c r="J591" s="132"/>
      <c r="K591" s="133" t="s">
        <v>816</v>
      </c>
      <c r="L591" s="133">
        <v>19</v>
      </c>
      <c r="M591" s="135"/>
      <c r="N591" s="236"/>
      <c r="O591" s="236"/>
      <c r="P591" s="237"/>
      <c r="Q591" s="238">
        <f t="shared" si="181"/>
        <v>-954.5454545454545</v>
      </c>
      <c r="R591" s="144">
        <f t="shared" si="182"/>
        <v>13.634285714285715</v>
      </c>
      <c r="S591" s="197">
        <v>1074476322</v>
      </c>
      <c r="T591" s="303" t="s">
        <v>8211</v>
      </c>
      <c r="U591" s="194">
        <f t="shared" si="176"/>
        <v>0</v>
      </c>
      <c r="W591" s="239"/>
      <c r="X591" s="136">
        <f t="shared" si="183"/>
        <v>12060</v>
      </c>
      <c r="Y591" s="240">
        <f t="shared" si="184"/>
        <v>-954.5454545454545</v>
      </c>
      <c r="Z591" s="142" t="str">
        <f t="shared" si="185"/>
        <v/>
      </c>
      <c r="AA591" s="137">
        <f t="shared" si="186"/>
        <v>13.634285714285715</v>
      </c>
      <c r="AB591" s="334" t="s">
        <v>8715</v>
      </c>
      <c r="AC591" s="189">
        <f t="shared" si="177"/>
        <v>0</v>
      </c>
      <c r="AD591" s="187">
        <f t="shared" si="178"/>
        <v>0</v>
      </c>
      <c r="AE591" s="129">
        <f t="shared" si="187"/>
        <v>0</v>
      </c>
      <c r="AF591" s="130">
        <f t="shared" si="188"/>
        <v>0</v>
      </c>
      <c r="AG591" s="131" t="str">
        <f t="shared" si="189"/>
        <v/>
      </c>
      <c r="AH591" s="138">
        <f t="shared" si="190"/>
        <v>0</v>
      </c>
      <c r="AI591" s="139" t="str">
        <f t="shared" si="191"/>
        <v/>
      </c>
      <c r="AJ591" s="139" t="str">
        <f t="shared" si="192"/>
        <v/>
      </c>
      <c r="AL591" s="197">
        <v>2453519208067</v>
      </c>
      <c r="AM591" s="197">
        <v>4019238036244</v>
      </c>
      <c r="AN591" s="197" t="s">
        <v>152</v>
      </c>
      <c r="AO591" s="241" t="s">
        <v>1584</v>
      </c>
      <c r="AP591" s="242" t="s">
        <v>1605</v>
      </c>
      <c r="AQ591" s="242" t="s">
        <v>126</v>
      </c>
      <c r="AR591" s="242">
        <v>30100</v>
      </c>
      <c r="AS591" s="243">
        <v>12060</v>
      </c>
      <c r="AT591" s="243">
        <v>1050</v>
      </c>
      <c r="AU591" s="211" t="s">
        <v>3956</v>
      </c>
      <c r="AV591" s="197" t="s">
        <v>5480</v>
      </c>
      <c r="AW591" s="134" t="str">
        <f>IFERROR(VLOOKUP(AV:AV,Q商品!B:E,4,0),"")</f>
        <v>2022年製 ExtremeContact DWS06 PLUS 245/35ZR19 93Y XL サマータイヤ 翌営業日発送</v>
      </c>
      <c r="AX591" s="134" t="str">
        <f>IFERROR(VLOOKUP(B:B,在庫!B:M,12,0),"")</f>
        <v/>
      </c>
      <c r="AY591" s="134" t="e">
        <f>VLOOKUP(B:B,在庫!B:K,10,0)</f>
        <v>#N/A</v>
      </c>
      <c r="AZ591" s="244">
        <v>605429994</v>
      </c>
      <c r="BA591" s="244">
        <v>605430033</v>
      </c>
      <c r="BC591" s="11" t="s">
        <v>150</v>
      </c>
    </row>
    <row r="592" spans="1:55" s="11" customFormat="1" ht="19.5" customHeight="1">
      <c r="A592" s="11">
        <f t="shared" si="179"/>
        <v>1</v>
      </c>
      <c r="B592" s="249">
        <f t="shared" si="180"/>
        <v>2453520208063</v>
      </c>
      <c r="C592" s="243">
        <f>VLOOKUP(B:B,[1]CONTINENTAL!$B:$K,9,0)</f>
        <v>7</v>
      </c>
      <c r="D592" s="11" t="s">
        <v>8693</v>
      </c>
      <c r="E592" s="11" t="s">
        <v>748</v>
      </c>
      <c r="F592" s="245" t="s">
        <v>819</v>
      </c>
      <c r="G592" s="134"/>
      <c r="H592" s="132"/>
      <c r="I592" s="243">
        <f>VLOOKUP(B:B,[1]CONTINENTAL!$B:$K,10,0)</f>
        <v>0</v>
      </c>
      <c r="J592" s="132"/>
      <c r="K592" s="133" t="s">
        <v>816</v>
      </c>
      <c r="L592" s="133">
        <v>20</v>
      </c>
      <c r="M592" s="135" t="s">
        <v>2385</v>
      </c>
      <c r="N592" s="236">
        <v>15296</v>
      </c>
      <c r="O592" s="236">
        <v>0</v>
      </c>
      <c r="P592" s="237">
        <v>15296</v>
      </c>
      <c r="Q592" s="238">
        <f t="shared" si="181"/>
        <v>12950.90909090909</v>
      </c>
      <c r="R592" s="144">
        <f t="shared" si="182"/>
        <v>0.1526463568721044</v>
      </c>
      <c r="S592" s="197">
        <v>1074476320</v>
      </c>
      <c r="T592" s="303" t="s">
        <v>8212</v>
      </c>
      <c r="U592" s="194">
        <f t="shared" si="176"/>
        <v>15296</v>
      </c>
      <c r="W592" s="239">
        <v>15296</v>
      </c>
      <c r="X592" s="136">
        <f t="shared" si="183"/>
        <v>10974</v>
      </c>
      <c r="Y592" s="240">
        <f t="shared" si="184"/>
        <v>12950.90909090909</v>
      </c>
      <c r="Z592" s="142">
        <f t="shared" si="185"/>
        <v>7.7340481171548126E-2</v>
      </c>
      <c r="AA592" s="137">
        <f t="shared" si="186"/>
        <v>0.1526463568721044</v>
      </c>
      <c r="AB592" s="334" t="s">
        <v>8715</v>
      </c>
      <c r="AC592" s="189">
        <f t="shared" ref="AC592:AC623" si="193">ROUNDDOWN(U592/1.02,0)</f>
        <v>14996</v>
      </c>
      <c r="AD592" s="187">
        <f t="shared" ref="AD592:AD623" si="194">ROUNDDOWN(AC592/0.91,0)</f>
        <v>16479</v>
      </c>
      <c r="AE592" s="129">
        <f t="shared" si="187"/>
        <v>1483.11</v>
      </c>
      <c r="AF592" s="130">
        <f t="shared" si="188"/>
        <v>300.1099999999999</v>
      </c>
      <c r="AG592" s="131">
        <f t="shared" si="189"/>
        <v>1.8211663329085498E-2</v>
      </c>
      <c r="AH592" s="138">
        <f t="shared" si="190"/>
        <v>1183</v>
      </c>
      <c r="AI592" s="139">
        <f t="shared" si="191"/>
        <v>7.1788336670914499E-2</v>
      </c>
      <c r="AJ592" s="139">
        <f t="shared" si="192"/>
        <v>0.1344346935430189</v>
      </c>
      <c r="AL592" s="197">
        <v>2453520208063</v>
      </c>
      <c r="AM592" s="197">
        <v>4019238036930</v>
      </c>
      <c r="AN592" s="197" t="s">
        <v>152</v>
      </c>
      <c r="AO592" s="241" t="s">
        <v>1584</v>
      </c>
      <c r="AP592" s="242" t="s">
        <v>1615</v>
      </c>
      <c r="AQ592" s="242" t="s">
        <v>129</v>
      </c>
      <c r="AR592" s="242">
        <v>27400</v>
      </c>
      <c r="AS592" s="243">
        <v>10974</v>
      </c>
      <c r="AT592" s="243">
        <v>1050</v>
      </c>
      <c r="AU592" s="211" t="s">
        <v>3956</v>
      </c>
      <c r="AV592" s="197" t="s">
        <v>5481</v>
      </c>
      <c r="AW592" s="134" t="str">
        <f>IFERROR(VLOOKUP(AV:AV,Q商品!B:E,4,0),"")</f>
        <v>2023年製 ExtremeContact DWS06 PLUS 245/35ZR20 95Y XL サマータイヤ 翌営業日発送</v>
      </c>
      <c r="AX592" s="134" t="str">
        <f>IFERROR(VLOOKUP(B:B,在庫!B:M,12,0),"")</f>
        <v/>
      </c>
      <c r="AY592" s="134" t="e">
        <f>VLOOKUP(B:B,在庫!B:K,10,0)</f>
        <v>#N/A</v>
      </c>
      <c r="AZ592" s="244">
        <v>605430007</v>
      </c>
      <c r="BA592" s="244">
        <v>605430046</v>
      </c>
      <c r="BC592" s="11" t="s">
        <v>150</v>
      </c>
    </row>
    <row r="593" spans="1:55" s="11" customFormat="1" ht="19.5" customHeight="1">
      <c r="A593" s="11">
        <f t="shared" si="179"/>
        <v>1</v>
      </c>
      <c r="B593" s="249">
        <f t="shared" si="180"/>
        <v>2454020208065</v>
      </c>
      <c r="C593" s="243">
        <f>VLOOKUP(B:B,[1]CONTINENTAL!$B:$K,9,0)</f>
        <v>0</v>
      </c>
      <c r="D593" s="11" t="s">
        <v>8693</v>
      </c>
      <c r="E593" s="11" t="s">
        <v>1821</v>
      </c>
      <c r="F593" s="322" t="s">
        <v>8475</v>
      </c>
      <c r="G593" s="134"/>
      <c r="H593" s="132"/>
      <c r="I593" s="243">
        <f>VLOOKUP(B:B,[1]CONTINENTAL!$B:$K,10,0)</f>
        <v>0</v>
      </c>
      <c r="J593" s="132"/>
      <c r="K593" s="133" t="s">
        <v>816</v>
      </c>
      <c r="L593" s="133">
        <v>23</v>
      </c>
      <c r="M593" s="135"/>
      <c r="N593" s="236"/>
      <c r="O593" s="236"/>
      <c r="P593" s="237"/>
      <c r="Q593" s="238">
        <f t="shared" si="181"/>
        <v>-954.5454545454545</v>
      </c>
      <c r="R593" s="144">
        <f t="shared" si="182"/>
        <v>16.65457142857143</v>
      </c>
      <c r="S593" s="197">
        <v>1074476148</v>
      </c>
      <c r="T593" s="303" t="s">
        <v>8215</v>
      </c>
      <c r="U593" s="194">
        <f t="shared" si="176"/>
        <v>0</v>
      </c>
      <c r="W593" s="239"/>
      <c r="X593" s="136">
        <f t="shared" si="183"/>
        <v>14943</v>
      </c>
      <c r="Y593" s="240">
        <f t="shared" si="184"/>
        <v>-954.5454545454545</v>
      </c>
      <c r="Z593" s="142" t="str">
        <f t="shared" si="185"/>
        <v/>
      </c>
      <c r="AA593" s="137">
        <f t="shared" si="186"/>
        <v>16.65457142857143</v>
      </c>
      <c r="AB593" s="334" t="s">
        <v>8715</v>
      </c>
      <c r="AC593" s="189">
        <f t="shared" si="193"/>
        <v>0</v>
      </c>
      <c r="AD593" s="187">
        <f t="shared" si="194"/>
        <v>0</v>
      </c>
      <c r="AE593" s="129">
        <f t="shared" si="187"/>
        <v>0</v>
      </c>
      <c r="AF593" s="130">
        <f t="shared" si="188"/>
        <v>0</v>
      </c>
      <c r="AG593" s="131" t="str">
        <f t="shared" si="189"/>
        <v/>
      </c>
      <c r="AH593" s="138">
        <f t="shared" si="190"/>
        <v>0</v>
      </c>
      <c r="AI593" s="139" t="str">
        <f t="shared" si="191"/>
        <v/>
      </c>
      <c r="AJ593" s="139" t="str">
        <f t="shared" si="192"/>
        <v/>
      </c>
      <c r="AL593" s="197">
        <v>2454020208065</v>
      </c>
      <c r="AM593" s="197">
        <v>4019238036282</v>
      </c>
      <c r="AN593" s="197" t="s">
        <v>152</v>
      </c>
      <c r="AO593" s="241" t="s">
        <v>1584</v>
      </c>
      <c r="AP593" s="242" t="s">
        <v>1620</v>
      </c>
      <c r="AQ593" s="242" t="s">
        <v>128</v>
      </c>
      <c r="AR593" s="242">
        <v>37300</v>
      </c>
      <c r="AS593" s="243">
        <v>14943</v>
      </c>
      <c r="AT593" s="243">
        <v>1050</v>
      </c>
      <c r="AU593" s="211" t="s">
        <v>3956</v>
      </c>
      <c r="AV593" s="197" t="s">
        <v>5482</v>
      </c>
      <c r="AW593" s="134" t="str">
        <f>IFERROR(VLOOKUP(AV:AV,Q商品!B:E,4,0),"")</f>
        <v>2022年製以降 ExtremeContact DWS06 PLUS 245/40ZR20 99Y XL サマータイヤ 翌営業日発送</v>
      </c>
      <c r="AX593" s="134" t="str">
        <f>IFERROR(VLOOKUP(B:B,在庫!B:M,12,0),"")</f>
        <v/>
      </c>
      <c r="AY593" s="134" t="e">
        <f>VLOOKUP(B:B,在庫!B:K,10,0)</f>
        <v>#N/A</v>
      </c>
      <c r="AZ593" s="244">
        <v>605430012</v>
      </c>
      <c r="BA593" s="244">
        <v>605430051</v>
      </c>
      <c r="BC593" s="11" t="s">
        <v>2055</v>
      </c>
    </row>
    <row r="594" spans="1:55" s="11" customFormat="1" ht="19.5" customHeight="1">
      <c r="A594" s="11">
        <f t="shared" si="179"/>
        <v>1</v>
      </c>
      <c r="B594" s="249">
        <f t="shared" si="180"/>
        <v>2454520208060</v>
      </c>
      <c r="C594" s="243">
        <f>VLOOKUP(B:B,[1]CONTINENTAL!$B:$K,9,0)</f>
        <v>2</v>
      </c>
      <c r="D594" s="11" t="s">
        <v>8693</v>
      </c>
      <c r="E594" s="11" t="s">
        <v>753</v>
      </c>
      <c r="F594" s="322" t="s">
        <v>8476</v>
      </c>
      <c r="G594" s="134"/>
      <c r="H594" s="132"/>
      <c r="I594" s="243">
        <f>VLOOKUP(B:B,[1]CONTINENTAL!$B:$K,10,0)</f>
        <v>0</v>
      </c>
      <c r="J594" s="132"/>
      <c r="K594" s="133" t="s">
        <v>816</v>
      </c>
      <c r="L594" s="133">
        <v>26</v>
      </c>
      <c r="M594" s="135"/>
      <c r="N594" s="236"/>
      <c r="O594" s="236"/>
      <c r="P594" s="237"/>
      <c r="Q594" s="238">
        <f t="shared" si="181"/>
        <v>-954.5454545454545</v>
      </c>
      <c r="R594" s="144">
        <f t="shared" si="182"/>
        <v>17.913809523809526</v>
      </c>
      <c r="S594" s="197">
        <v>1074476318</v>
      </c>
      <c r="T594" s="303" t="s">
        <v>8218</v>
      </c>
      <c r="U594" s="194">
        <f t="shared" si="176"/>
        <v>22200</v>
      </c>
      <c r="W594" s="239">
        <v>22200</v>
      </c>
      <c r="X594" s="136">
        <f t="shared" si="183"/>
        <v>16145</v>
      </c>
      <c r="Y594" s="240">
        <f t="shared" si="184"/>
        <v>19227.272727272724</v>
      </c>
      <c r="Z594" s="142" t="str">
        <f t="shared" si="185"/>
        <v/>
      </c>
      <c r="AA594" s="137">
        <f t="shared" si="186"/>
        <v>0.16030732860520081</v>
      </c>
      <c r="AB594" s="334" t="s">
        <v>8715</v>
      </c>
      <c r="AC594" s="189">
        <f t="shared" si="193"/>
        <v>21764</v>
      </c>
      <c r="AD594" s="187">
        <f t="shared" si="194"/>
        <v>23916</v>
      </c>
      <c r="AE594" s="129">
        <f t="shared" si="187"/>
        <v>2152.44</v>
      </c>
      <c r="AF594" s="130">
        <f t="shared" si="188"/>
        <v>436.44000000000005</v>
      </c>
      <c r="AG594" s="131">
        <f t="shared" si="189"/>
        <v>1.8248871048670349E-2</v>
      </c>
      <c r="AH594" s="138">
        <f t="shared" si="190"/>
        <v>1716</v>
      </c>
      <c r="AI594" s="139">
        <f t="shared" si="191"/>
        <v>7.1751128951329651E-2</v>
      </c>
      <c r="AJ594" s="139">
        <f t="shared" si="192"/>
        <v>0.14205845755653046</v>
      </c>
      <c r="AL594" s="197">
        <v>2454520208060</v>
      </c>
      <c r="AM594" s="197">
        <v>4019238036329</v>
      </c>
      <c r="AN594" s="197" t="s">
        <v>152</v>
      </c>
      <c r="AO594" s="241" t="s">
        <v>1584</v>
      </c>
      <c r="AP594" s="242" t="s">
        <v>1616</v>
      </c>
      <c r="AQ594" s="242" t="s">
        <v>92</v>
      </c>
      <c r="AR594" s="242">
        <v>40300</v>
      </c>
      <c r="AS594" s="243">
        <v>16145</v>
      </c>
      <c r="AT594" s="243">
        <v>1050</v>
      </c>
      <c r="AU594" s="211" t="s">
        <v>3956</v>
      </c>
      <c r="AV594" s="197" t="s">
        <v>5483</v>
      </c>
      <c r="AW594" s="134" t="str">
        <f>IFERROR(VLOOKUP(AV:AV,Q商品!B:E,4,0),"")</f>
        <v>2022年製以降 ExtremeContact DWS06 PLUS 245/45ZR20 103Y XL サマータイヤ 翌営業日発送</v>
      </c>
      <c r="AX594" s="134" t="str">
        <f>IFERROR(VLOOKUP(B:B,在庫!B:M,12,0),"")</f>
        <v>2023年製</v>
      </c>
      <c r="AY594" s="134">
        <f>VLOOKUP(B:B,在庫!B:K,10,0)</f>
        <v>1</v>
      </c>
      <c r="AZ594" s="244">
        <v>605430008</v>
      </c>
      <c r="BA594" s="244">
        <v>605430047</v>
      </c>
      <c r="BC594" s="11" t="s">
        <v>2055</v>
      </c>
    </row>
    <row r="595" spans="1:55" s="11" customFormat="1" ht="19.5" customHeight="1">
      <c r="A595" s="11">
        <f t="shared" si="179"/>
        <v>1</v>
      </c>
      <c r="B595" s="249">
        <f t="shared" si="180"/>
        <v>2553518208065</v>
      </c>
      <c r="C595" s="243">
        <f>VLOOKUP(B:B,[1]CONTINENTAL!$B:$K,9,0)</f>
        <v>0</v>
      </c>
      <c r="D595" s="11" t="s">
        <v>8693</v>
      </c>
      <c r="E595" s="11" t="s">
        <v>1819</v>
      </c>
      <c r="F595" s="245" t="s">
        <v>820</v>
      </c>
      <c r="G595" s="134"/>
      <c r="H595" s="132"/>
      <c r="I595" s="243">
        <f>VLOOKUP(B:B,[1]CONTINENTAL!$B:$K,10,0)</f>
        <v>0</v>
      </c>
      <c r="J595" s="132"/>
      <c r="K595" s="133" t="s">
        <v>816</v>
      </c>
      <c r="L595" s="133">
        <v>27</v>
      </c>
      <c r="M595" s="135"/>
      <c r="N595" s="236"/>
      <c r="O595" s="236"/>
      <c r="P595" s="237"/>
      <c r="Q595" s="238">
        <f t="shared" si="181"/>
        <v>-954.5454545454545</v>
      </c>
      <c r="R595" s="144">
        <f t="shared" si="182"/>
        <v>15.936952380952381</v>
      </c>
      <c r="S595" s="197">
        <v>1074476155</v>
      </c>
      <c r="T595" s="303" t="s">
        <v>8219</v>
      </c>
      <c r="U595" s="194">
        <f t="shared" si="176"/>
        <v>0</v>
      </c>
      <c r="W595" s="239"/>
      <c r="X595" s="136">
        <f t="shared" si="183"/>
        <v>14258</v>
      </c>
      <c r="Y595" s="240">
        <f t="shared" si="184"/>
        <v>-954.5454545454545</v>
      </c>
      <c r="Z595" s="142" t="str">
        <f t="shared" si="185"/>
        <v/>
      </c>
      <c r="AA595" s="137">
        <f t="shared" si="186"/>
        <v>15.936952380952381</v>
      </c>
      <c r="AB595" s="334" t="s">
        <v>8715</v>
      </c>
      <c r="AC595" s="189">
        <f t="shared" si="193"/>
        <v>0</v>
      </c>
      <c r="AD595" s="187">
        <f t="shared" si="194"/>
        <v>0</v>
      </c>
      <c r="AE595" s="129">
        <f t="shared" si="187"/>
        <v>0</v>
      </c>
      <c r="AF595" s="130">
        <f t="shared" si="188"/>
        <v>0</v>
      </c>
      <c r="AG595" s="131" t="str">
        <f t="shared" si="189"/>
        <v/>
      </c>
      <c r="AH595" s="138">
        <f t="shared" si="190"/>
        <v>0</v>
      </c>
      <c r="AI595" s="139" t="str">
        <f t="shared" si="191"/>
        <v/>
      </c>
      <c r="AJ595" s="139" t="str">
        <f t="shared" si="192"/>
        <v/>
      </c>
      <c r="AL595" s="197">
        <v>2553518208065</v>
      </c>
      <c r="AM595" s="197">
        <v>4019238036381</v>
      </c>
      <c r="AN595" s="197" t="s">
        <v>152</v>
      </c>
      <c r="AO595" s="241" t="s">
        <v>1584</v>
      </c>
      <c r="AP595" s="242" t="s">
        <v>1599</v>
      </c>
      <c r="AQ595" s="242" t="s">
        <v>107</v>
      </c>
      <c r="AR595" s="242">
        <v>35600</v>
      </c>
      <c r="AS595" s="243">
        <v>14258</v>
      </c>
      <c r="AT595" s="243">
        <v>1050</v>
      </c>
      <c r="AU595" s="211" t="s">
        <v>3956</v>
      </c>
      <c r="AV595" s="197" t="s">
        <v>5484</v>
      </c>
      <c r="AW595" s="134" t="str">
        <f>IFERROR(VLOOKUP(AV:AV,Q商品!B:E,4,0),"")</f>
        <v>2023年製 ExtremeContact DWS06 PLUS 255/35ZR18 94Y XL サマータイヤ 翌営業日発送</v>
      </c>
      <c r="AX595" s="134" t="str">
        <f>IFERROR(VLOOKUP(B:B,在庫!B:M,12,0),"")</f>
        <v/>
      </c>
      <c r="AY595" s="134" t="e">
        <f>VLOOKUP(B:B,在庫!B:K,10,0)</f>
        <v>#N/A</v>
      </c>
      <c r="AZ595" s="244">
        <v>605429985</v>
      </c>
      <c r="BA595" s="244">
        <v>605430024</v>
      </c>
      <c r="BC595" s="11" t="s">
        <v>150</v>
      </c>
    </row>
    <row r="596" spans="1:55" s="11" customFormat="1" ht="19.5" customHeight="1">
      <c r="A596" s="11">
        <f t="shared" si="179"/>
        <v>1</v>
      </c>
      <c r="B596" s="249">
        <f t="shared" si="180"/>
        <v>2553519208064</v>
      </c>
      <c r="C596" s="243">
        <f>VLOOKUP(B:B,[1]CONTINENTAL!$B:$K,9,0)</f>
        <v>4</v>
      </c>
      <c r="D596" s="11" t="s">
        <v>8693</v>
      </c>
      <c r="E596" s="11" t="s">
        <v>754</v>
      </c>
      <c r="F596" s="322" t="s">
        <v>8477</v>
      </c>
      <c r="G596" s="134"/>
      <c r="H596" s="132"/>
      <c r="I596" s="243">
        <f>VLOOKUP(B:B,[1]CONTINENTAL!$B:$K,10,0)</f>
        <v>0</v>
      </c>
      <c r="J596" s="132"/>
      <c r="K596" s="133" t="s">
        <v>816</v>
      </c>
      <c r="L596" s="133">
        <v>28</v>
      </c>
      <c r="M596" s="135"/>
      <c r="N596" s="236"/>
      <c r="O596" s="236"/>
      <c r="P596" s="237"/>
      <c r="Q596" s="238">
        <f t="shared" si="181"/>
        <v>-954.5454545454545</v>
      </c>
      <c r="R596" s="144">
        <f t="shared" si="182"/>
        <v>16.151714285714284</v>
      </c>
      <c r="S596" s="197">
        <v>1074476149</v>
      </c>
      <c r="T596" s="305" t="s">
        <v>8220</v>
      </c>
      <c r="U596" s="194">
        <f t="shared" si="176"/>
        <v>20000</v>
      </c>
      <c r="W596" s="239">
        <v>20000</v>
      </c>
      <c r="X596" s="136">
        <f t="shared" si="183"/>
        <v>14463</v>
      </c>
      <c r="Y596" s="240">
        <f t="shared" si="184"/>
        <v>17227.272727272724</v>
      </c>
      <c r="Z596" s="142" t="str">
        <f t="shared" si="185"/>
        <v/>
      </c>
      <c r="AA596" s="137">
        <f t="shared" si="186"/>
        <v>0.16045910290237453</v>
      </c>
      <c r="AB596" s="334" t="s">
        <v>8715</v>
      </c>
      <c r="AC596" s="189">
        <f t="shared" si="193"/>
        <v>19607</v>
      </c>
      <c r="AD596" s="187">
        <f t="shared" si="194"/>
        <v>21546</v>
      </c>
      <c r="AE596" s="129">
        <f t="shared" si="187"/>
        <v>1939.1399999999999</v>
      </c>
      <c r="AF596" s="130">
        <f t="shared" si="188"/>
        <v>393.13999999999987</v>
      </c>
      <c r="AG596" s="131">
        <f t="shared" si="189"/>
        <v>1.8246542281629995E-2</v>
      </c>
      <c r="AH596" s="138">
        <f t="shared" si="190"/>
        <v>1546</v>
      </c>
      <c r="AI596" s="139">
        <f t="shared" si="191"/>
        <v>7.1753457718369995E-2</v>
      </c>
      <c r="AJ596" s="139">
        <f t="shared" si="192"/>
        <v>0.14221256062074453</v>
      </c>
      <c r="AL596" s="197">
        <v>2553519208064</v>
      </c>
      <c r="AM596" s="197">
        <v>4019238036411</v>
      </c>
      <c r="AN596" s="197" t="s">
        <v>152</v>
      </c>
      <c r="AO596" s="241" t="s">
        <v>1584</v>
      </c>
      <c r="AP596" s="242" t="s">
        <v>1614</v>
      </c>
      <c r="AQ596" s="242" t="s">
        <v>100</v>
      </c>
      <c r="AR596" s="242">
        <v>36100</v>
      </c>
      <c r="AS596" s="243">
        <v>14463</v>
      </c>
      <c r="AT596" s="243">
        <v>1050</v>
      </c>
      <c r="AU596" s="211" t="s">
        <v>3956</v>
      </c>
      <c r="AV596" s="197" t="s">
        <v>5485</v>
      </c>
      <c r="AW596" s="134" t="str">
        <f>IFERROR(VLOOKUP(AV:AV,Q商品!B:E,4,0),"")</f>
        <v>2023年製以降 ExtremeContact DWS06 PLUS 255/35ZR19 96Y XL サマータイヤ 翌営業日発送</v>
      </c>
      <c r="AX596" s="134" t="str">
        <f>IFERROR(VLOOKUP(B:B,在庫!B:M,12,0),"")</f>
        <v/>
      </c>
      <c r="AY596" s="134" t="e">
        <f>VLOOKUP(B:B,在庫!B:K,10,0)</f>
        <v>#N/A</v>
      </c>
      <c r="AZ596" s="244">
        <v>605430014</v>
      </c>
      <c r="BA596" s="244">
        <v>605430053</v>
      </c>
      <c r="BC596" s="11" t="s">
        <v>2055</v>
      </c>
    </row>
    <row r="597" spans="1:55" s="11" customFormat="1" ht="19.5" customHeight="1">
      <c r="A597" s="11">
        <f t="shared" si="179"/>
        <v>1</v>
      </c>
      <c r="B597" s="249">
        <f t="shared" si="180"/>
        <v>2554018208067</v>
      </c>
      <c r="C597" s="243">
        <f>VLOOKUP(B:B,[1]CONTINENTAL!$B:$K,9,0)</f>
        <v>0</v>
      </c>
      <c r="D597" s="11" t="s">
        <v>8693</v>
      </c>
      <c r="E597" s="11" t="s">
        <v>1820</v>
      </c>
      <c r="F597" s="322" t="s">
        <v>8478</v>
      </c>
      <c r="G597" s="134"/>
      <c r="H597" s="132"/>
      <c r="I597" s="243">
        <f>VLOOKUP(B:B,[1]CONTINENTAL!$B:$K,10,0)</f>
        <v>0</v>
      </c>
      <c r="J597" s="132"/>
      <c r="K597" s="133" t="s">
        <v>816</v>
      </c>
      <c r="L597" s="133">
        <v>30</v>
      </c>
      <c r="M597" s="135"/>
      <c r="N597" s="236"/>
      <c r="O597" s="236"/>
      <c r="P597" s="237"/>
      <c r="Q597" s="238">
        <f t="shared" si="181"/>
        <v>-954.5454545454545</v>
      </c>
      <c r="R597" s="144">
        <f t="shared" si="182"/>
        <v>15.396380952380953</v>
      </c>
      <c r="S597" s="197">
        <v>1074476406</v>
      </c>
      <c r="T597" s="303" t="s">
        <v>8222</v>
      </c>
      <c r="U597" s="194">
        <f t="shared" si="176"/>
        <v>0</v>
      </c>
      <c r="W597" s="239"/>
      <c r="X597" s="136">
        <f t="shared" si="183"/>
        <v>13742</v>
      </c>
      <c r="Y597" s="240">
        <f t="shared" si="184"/>
        <v>-954.5454545454545</v>
      </c>
      <c r="Z597" s="142" t="str">
        <f t="shared" si="185"/>
        <v/>
      </c>
      <c r="AA597" s="137">
        <f t="shared" si="186"/>
        <v>15.396380952380953</v>
      </c>
      <c r="AB597" s="334" t="s">
        <v>8715</v>
      </c>
      <c r="AC597" s="189">
        <f t="shared" si="193"/>
        <v>0</v>
      </c>
      <c r="AD597" s="187">
        <f t="shared" si="194"/>
        <v>0</v>
      </c>
      <c r="AE597" s="129">
        <f t="shared" si="187"/>
        <v>0</v>
      </c>
      <c r="AF597" s="130">
        <f t="shared" si="188"/>
        <v>0</v>
      </c>
      <c r="AG597" s="131" t="str">
        <f t="shared" si="189"/>
        <v/>
      </c>
      <c r="AH597" s="138">
        <f t="shared" si="190"/>
        <v>0</v>
      </c>
      <c r="AI597" s="139" t="str">
        <f t="shared" si="191"/>
        <v/>
      </c>
      <c r="AJ597" s="139" t="str">
        <f t="shared" si="192"/>
        <v/>
      </c>
      <c r="AL597" s="197">
        <v>2554018208067</v>
      </c>
      <c r="AM597" s="197">
        <v>4019238036435</v>
      </c>
      <c r="AN597" s="197" t="s">
        <v>152</v>
      </c>
      <c r="AO597" s="241" t="s">
        <v>1584</v>
      </c>
      <c r="AP597" s="242" t="s">
        <v>1603</v>
      </c>
      <c r="AQ597" s="242" t="s">
        <v>137</v>
      </c>
      <c r="AR597" s="242">
        <v>34300</v>
      </c>
      <c r="AS597" s="243">
        <v>13742</v>
      </c>
      <c r="AT597" s="243">
        <v>1050</v>
      </c>
      <c r="AU597" s="211" t="s">
        <v>3956</v>
      </c>
      <c r="AV597" s="197" t="s">
        <v>5487</v>
      </c>
      <c r="AW597" s="134" t="str">
        <f>IFERROR(VLOOKUP(AV:AV,Q商品!B:E,4,0),"")</f>
        <v>2022年製 ExtremeContact DWS06 PLUS 255/40ZR18 99Y XL サマータイヤ 翌営業日発送</v>
      </c>
      <c r="AX597" s="134" t="str">
        <f>IFERROR(VLOOKUP(B:B,在庫!B:M,12,0),"")</f>
        <v/>
      </c>
      <c r="AY597" s="246" t="e">
        <f>VLOOKUP(B:B,在庫!B:K,10,0)</f>
        <v>#N/A</v>
      </c>
      <c r="AZ597" s="244">
        <v>605429988</v>
      </c>
      <c r="BA597" s="244">
        <v>605430027</v>
      </c>
      <c r="BC597" s="11" t="s">
        <v>2055</v>
      </c>
    </row>
    <row r="598" spans="1:55" s="11" customFormat="1" ht="19.5" customHeight="1">
      <c r="A598" s="11">
        <f t="shared" si="179"/>
        <v>1</v>
      </c>
      <c r="B598" s="249">
        <f t="shared" si="180"/>
        <v>2753020208069</v>
      </c>
      <c r="C598" s="243">
        <f>VLOOKUP(B:B,[1]CONTINENTAL!$B:$K,9,0)</f>
        <v>6</v>
      </c>
      <c r="D598" s="11" t="s">
        <v>8693</v>
      </c>
      <c r="E598" s="11" t="s">
        <v>758</v>
      </c>
      <c r="F598" s="322" t="s">
        <v>8479</v>
      </c>
      <c r="G598" s="134"/>
      <c r="H598" s="132"/>
      <c r="I598" s="243">
        <f>VLOOKUP(B:B,[1]CONTINENTAL!$B:$K,10,0)</f>
        <v>0</v>
      </c>
      <c r="J598" s="132"/>
      <c r="K598" s="133" t="s">
        <v>816</v>
      </c>
      <c r="L598" s="133">
        <v>35</v>
      </c>
      <c r="M598" s="135"/>
      <c r="N598" s="236"/>
      <c r="O598" s="236"/>
      <c r="P598" s="237"/>
      <c r="Q598" s="238">
        <f t="shared" si="181"/>
        <v>-954.5454545454545</v>
      </c>
      <c r="R598" s="144">
        <f t="shared" si="182"/>
        <v>16.104571428571429</v>
      </c>
      <c r="S598" s="197">
        <v>1074476316</v>
      </c>
      <c r="T598" s="303" t="s">
        <v>8227</v>
      </c>
      <c r="U598" s="194">
        <f t="shared" ref="U598:U661" si="195">W598-V598</f>
        <v>19895</v>
      </c>
      <c r="W598" s="239">
        <v>19895</v>
      </c>
      <c r="X598" s="136">
        <f t="shared" si="183"/>
        <v>14418</v>
      </c>
      <c r="Y598" s="240">
        <f t="shared" si="184"/>
        <v>17131.81818181818</v>
      </c>
      <c r="Z598" s="142" t="str">
        <f t="shared" si="185"/>
        <v/>
      </c>
      <c r="AA598" s="137">
        <f t="shared" si="186"/>
        <v>0.15840806579994685</v>
      </c>
      <c r="AB598" s="334" t="s">
        <v>8715</v>
      </c>
      <c r="AC598" s="189">
        <f t="shared" si="193"/>
        <v>19504</v>
      </c>
      <c r="AD598" s="187">
        <f t="shared" si="194"/>
        <v>21432</v>
      </c>
      <c r="AE598" s="129">
        <f t="shared" si="187"/>
        <v>1928.8799999999999</v>
      </c>
      <c r="AF598" s="130">
        <f t="shared" si="188"/>
        <v>391.87999999999988</v>
      </c>
      <c r="AG598" s="131">
        <f t="shared" si="189"/>
        <v>1.8284807764091072E-2</v>
      </c>
      <c r="AH598" s="138">
        <f t="shared" si="190"/>
        <v>1537</v>
      </c>
      <c r="AI598" s="139">
        <f t="shared" si="191"/>
        <v>7.1715192235908914E-2</v>
      </c>
      <c r="AJ598" s="139">
        <f t="shared" si="192"/>
        <v>0.14012325803585576</v>
      </c>
      <c r="AL598" s="197">
        <v>2753020208069</v>
      </c>
      <c r="AM598" s="197">
        <v>4019238036626</v>
      </c>
      <c r="AN598" s="197" t="s">
        <v>152</v>
      </c>
      <c r="AO598" s="241" t="s">
        <v>1584</v>
      </c>
      <c r="AP598" s="242" t="s">
        <v>1618</v>
      </c>
      <c r="AQ598" s="242" t="s">
        <v>133</v>
      </c>
      <c r="AR598" s="242">
        <v>36000</v>
      </c>
      <c r="AS598" s="243">
        <v>14418</v>
      </c>
      <c r="AT598" s="243">
        <v>1050</v>
      </c>
      <c r="AU598" s="211" t="s">
        <v>3956</v>
      </c>
      <c r="AV598" s="197" t="s">
        <v>5489</v>
      </c>
      <c r="AW598" s="134" t="str">
        <f>IFERROR(VLOOKUP(AV:AV,Q商品!B:E,4,0),"")</f>
        <v>2023年製 ExtremeContact DWS06 PLUS 275/30ZR20 97Y XL サマータイヤ 翌営業日発送</v>
      </c>
      <c r="AX598" s="134" t="str">
        <f>IFERROR(VLOOKUP(B:B,在庫!B:M,12,0),"")</f>
        <v>2023年製</v>
      </c>
      <c r="AY598" s="246">
        <f>VLOOKUP(B:B,在庫!B:K,10,0)</f>
        <v>1</v>
      </c>
      <c r="AZ598" s="244">
        <v>605430010</v>
      </c>
      <c r="BA598" s="244">
        <v>605430049</v>
      </c>
      <c r="BC598" s="11" t="s">
        <v>2055</v>
      </c>
    </row>
    <row r="599" spans="1:55" s="11" customFormat="1" ht="19.5" customHeight="1">
      <c r="A599" s="11">
        <f t="shared" si="179"/>
        <v>1</v>
      </c>
      <c r="B599" s="249">
        <f t="shared" si="180"/>
        <v>2753519208068</v>
      </c>
      <c r="C599" s="243">
        <f>VLOOKUP(B:B,[1]CONTINENTAL!$B:$K,9,0)</f>
        <v>0</v>
      </c>
      <c r="D599" s="11" t="s">
        <v>8693</v>
      </c>
      <c r="E599" s="11" t="s">
        <v>760</v>
      </c>
      <c r="F599" s="245" t="s">
        <v>823</v>
      </c>
      <c r="G599" s="134"/>
      <c r="H599" s="132"/>
      <c r="I599" s="243">
        <f>VLOOKUP(B:B,[1]CONTINENTAL!$B:$K,10,0)</f>
        <v>0</v>
      </c>
      <c r="J599" s="132"/>
      <c r="K599" s="133" t="s">
        <v>816</v>
      </c>
      <c r="L599" s="133">
        <v>37</v>
      </c>
      <c r="M599" s="135"/>
      <c r="N599" s="236"/>
      <c r="O599" s="236"/>
      <c r="P599" s="237"/>
      <c r="Q599" s="238">
        <f t="shared" si="181"/>
        <v>-954.5454545454545</v>
      </c>
      <c r="R599" s="144">
        <f t="shared" si="182"/>
        <v>16.943714285714286</v>
      </c>
      <c r="S599" s="197">
        <v>1074476165</v>
      </c>
      <c r="T599" s="304" t="s">
        <v>8229</v>
      </c>
      <c r="U599" s="194">
        <f t="shared" si="195"/>
        <v>0</v>
      </c>
      <c r="W599" s="239"/>
      <c r="X599" s="136">
        <f t="shared" si="183"/>
        <v>15219</v>
      </c>
      <c r="Y599" s="240">
        <f t="shared" si="184"/>
        <v>-954.5454545454545</v>
      </c>
      <c r="Z599" s="142" t="str">
        <f t="shared" si="185"/>
        <v/>
      </c>
      <c r="AA599" s="137">
        <f t="shared" si="186"/>
        <v>16.943714285714286</v>
      </c>
      <c r="AB599" s="334" t="s">
        <v>8715</v>
      </c>
      <c r="AC599" s="189">
        <f t="shared" si="193"/>
        <v>0</v>
      </c>
      <c r="AD599" s="187">
        <f t="shared" si="194"/>
        <v>0</v>
      </c>
      <c r="AE599" s="129">
        <f t="shared" si="187"/>
        <v>0</v>
      </c>
      <c r="AF599" s="130">
        <f t="shared" si="188"/>
        <v>0</v>
      </c>
      <c r="AG599" s="131" t="str">
        <f t="shared" si="189"/>
        <v/>
      </c>
      <c r="AH599" s="138">
        <f t="shared" si="190"/>
        <v>0</v>
      </c>
      <c r="AI599" s="139" t="str">
        <f t="shared" si="191"/>
        <v/>
      </c>
      <c r="AJ599" s="139" t="str">
        <f t="shared" si="192"/>
        <v/>
      </c>
      <c r="AL599" s="197">
        <v>2753519208068</v>
      </c>
      <c r="AM599" s="197">
        <v>4019238036640</v>
      </c>
      <c r="AN599" s="197" t="s">
        <v>152</v>
      </c>
      <c r="AO599" s="241" t="s">
        <v>1584</v>
      </c>
      <c r="AP599" s="242" t="s">
        <v>1607</v>
      </c>
      <c r="AQ599" s="242" t="s">
        <v>122</v>
      </c>
      <c r="AR599" s="242">
        <v>38000</v>
      </c>
      <c r="AS599" s="243">
        <v>15219</v>
      </c>
      <c r="AT599" s="243">
        <v>1050</v>
      </c>
      <c r="AU599" s="211" t="s">
        <v>3956</v>
      </c>
      <c r="AV599" s="197" t="s">
        <v>5490</v>
      </c>
      <c r="AW599" s="134" t="str">
        <f>IFERROR(VLOOKUP(AV:AV,Q商品!B:E,4,0),"")</f>
        <v>2022年製以降 ExtremeContact DWS06 PLUS 275/35ZR19 100Y XL サマータイヤ 翌営業日発送</v>
      </c>
      <c r="AX599" s="134" t="str">
        <f>IFERROR(VLOOKUP(B:B,在庫!B:M,12,0),"")</f>
        <v/>
      </c>
      <c r="AY599" s="134" t="e">
        <f>VLOOKUP(B:B,在庫!B:K,10,0)</f>
        <v>#N/A</v>
      </c>
      <c r="AZ599" s="244">
        <v>605429996</v>
      </c>
      <c r="BA599" s="244">
        <v>605430035</v>
      </c>
      <c r="BC599" s="11" t="s">
        <v>150</v>
      </c>
    </row>
    <row r="600" spans="1:55" s="11" customFormat="1" ht="19.5" customHeight="1">
      <c r="A600" s="11">
        <f t="shared" si="179"/>
        <v>1</v>
      </c>
      <c r="B600" s="249">
        <f t="shared" si="180"/>
        <v>2754020208066</v>
      </c>
      <c r="C600" s="243">
        <f>VLOOKUP(B:B,[1]CONTINENTAL!$B:$K,9,0)</f>
        <v>0</v>
      </c>
      <c r="D600" s="11" t="s">
        <v>8693</v>
      </c>
      <c r="E600" s="11" t="s">
        <v>762</v>
      </c>
      <c r="F600" s="322" t="s">
        <v>8480</v>
      </c>
      <c r="G600" s="134"/>
      <c r="H600" s="132"/>
      <c r="I600" s="243">
        <f>VLOOKUP(B:B,[1]CONTINENTAL!$B:$K,10,0)</f>
        <v>0</v>
      </c>
      <c r="J600" s="132"/>
      <c r="K600" s="133" t="s">
        <v>816</v>
      </c>
      <c r="L600" s="133">
        <v>39</v>
      </c>
      <c r="M600" s="135"/>
      <c r="N600" s="236"/>
      <c r="O600" s="236"/>
      <c r="P600" s="237"/>
      <c r="Q600" s="238">
        <f t="shared" si="181"/>
        <v>-954.5454545454545</v>
      </c>
      <c r="R600" s="144">
        <f t="shared" si="182"/>
        <v>20.216476190476193</v>
      </c>
      <c r="S600" s="197">
        <v>1074476405</v>
      </c>
      <c r="T600" s="304" t="s">
        <v>8231</v>
      </c>
      <c r="U600" s="194">
        <f t="shared" si="195"/>
        <v>0</v>
      </c>
      <c r="W600" s="239"/>
      <c r="X600" s="136">
        <f t="shared" si="183"/>
        <v>18343</v>
      </c>
      <c r="Y600" s="240">
        <f t="shared" si="184"/>
        <v>-954.5454545454545</v>
      </c>
      <c r="Z600" s="142" t="str">
        <f t="shared" si="185"/>
        <v/>
      </c>
      <c r="AA600" s="137">
        <f t="shared" si="186"/>
        <v>20.216476190476193</v>
      </c>
      <c r="AB600" s="334" t="s">
        <v>8715</v>
      </c>
      <c r="AC600" s="189">
        <f t="shared" si="193"/>
        <v>0</v>
      </c>
      <c r="AD600" s="187">
        <f t="shared" si="194"/>
        <v>0</v>
      </c>
      <c r="AE600" s="129">
        <f t="shared" si="187"/>
        <v>0</v>
      </c>
      <c r="AF600" s="130">
        <f t="shared" si="188"/>
        <v>0</v>
      </c>
      <c r="AG600" s="131" t="str">
        <f t="shared" si="189"/>
        <v/>
      </c>
      <c r="AH600" s="138">
        <f t="shared" si="190"/>
        <v>0</v>
      </c>
      <c r="AI600" s="139" t="str">
        <f t="shared" si="191"/>
        <v/>
      </c>
      <c r="AJ600" s="139" t="str">
        <f t="shared" si="192"/>
        <v/>
      </c>
      <c r="AL600" s="197">
        <v>2754020208066</v>
      </c>
      <c r="AM600" s="197">
        <v>4019238036701</v>
      </c>
      <c r="AN600" s="197" t="s">
        <v>152</v>
      </c>
      <c r="AO600" s="241" t="s">
        <v>1584</v>
      </c>
      <c r="AP600" s="242" t="s">
        <v>1621</v>
      </c>
      <c r="AQ600" s="242" t="s">
        <v>94</v>
      </c>
      <c r="AR600" s="242">
        <v>45800</v>
      </c>
      <c r="AS600" s="243">
        <v>18343</v>
      </c>
      <c r="AT600" s="243">
        <v>1050</v>
      </c>
      <c r="AU600" s="211" t="s">
        <v>3956</v>
      </c>
      <c r="AV600" s="197" t="s">
        <v>5491</v>
      </c>
      <c r="AW600" s="134" t="str">
        <f>IFERROR(VLOOKUP(AV:AV,Q商品!B:E,4,0),"")</f>
        <v>2022年製ExtremeContact DWS06 PLUS 275/40ZR20 106Y XL サマータイヤ 翌営業日発送</v>
      </c>
      <c r="AX600" s="134" t="str">
        <f>IFERROR(VLOOKUP(B:B,在庫!B:M,12,0),"")</f>
        <v/>
      </c>
      <c r="AY600" s="134" t="e">
        <f>VLOOKUP(B:B,在庫!B:K,10,0)</f>
        <v>#N/A</v>
      </c>
      <c r="AZ600" s="244">
        <v>605430015</v>
      </c>
      <c r="BA600" s="244">
        <v>605430054</v>
      </c>
      <c r="BC600" s="11" t="s">
        <v>2055</v>
      </c>
    </row>
    <row r="601" spans="1:55" s="11" customFormat="1" ht="19.5" customHeight="1">
      <c r="A601" s="11">
        <f t="shared" si="179"/>
        <v>1</v>
      </c>
      <c r="B601" s="249">
        <f t="shared" si="180"/>
        <v>2055516209858</v>
      </c>
      <c r="C601" s="243">
        <f>VLOOKUP(B:B,[1]CONTINENTAL!$B:$K,9,0)</f>
        <v>0</v>
      </c>
      <c r="D601" s="11" t="s">
        <v>8693</v>
      </c>
      <c r="E601" s="11" t="s">
        <v>1707</v>
      </c>
      <c r="F601" s="245" t="s">
        <v>1842</v>
      </c>
      <c r="G601" s="134"/>
      <c r="H601" s="132"/>
      <c r="I601" s="243">
        <f>VLOOKUP(B:B,[1]CONTINENTAL!$B:$K,10,0)</f>
        <v>0</v>
      </c>
      <c r="J601" s="132"/>
      <c r="K601" s="133" t="s">
        <v>8700</v>
      </c>
      <c r="L601" s="133">
        <v>1</v>
      </c>
      <c r="M601" s="135"/>
      <c r="N601" s="236"/>
      <c r="O601" s="236"/>
      <c r="P601" s="237"/>
      <c r="Q601" s="238">
        <f t="shared" si="181"/>
        <v>-477.27272727272725</v>
      </c>
      <c r="R601" s="144">
        <f t="shared" si="182"/>
        <v>13.571428571428571</v>
      </c>
      <c r="S601" s="197"/>
      <c r="T601" s="304"/>
      <c r="U601" s="194">
        <f t="shared" si="195"/>
        <v>0</v>
      </c>
      <c r="W601" s="239"/>
      <c r="X601" s="136">
        <f t="shared" si="183"/>
        <v>6000</v>
      </c>
      <c r="Y601" s="240">
        <f t="shared" si="184"/>
        <v>-477.27272727272725</v>
      </c>
      <c r="Z601" s="142" t="str">
        <f t="shared" si="185"/>
        <v/>
      </c>
      <c r="AA601" s="137">
        <f t="shared" si="186"/>
        <v>13.571428571428571</v>
      </c>
      <c r="AB601" s="334" t="s">
        <v>8715</v>
      </c>
      <c r="AC601" s="189">
        <f t="shared" si="193"/>
        <v>0</v>
      </c>
      <c r="AD601" s="187">
        <f t="shared" si="194"/>
        <v>0</v>
      </c>
      <c r="AE601" s="129">
        <f t="shared" si="187"/>
        <v>0</v>
      </c>
      <c r="AF601" s="130">
        <f t="shared" si="188"/>
        <v>0</v>
      </c>
      <c r="AG601" s="131" t="str">
        <f t="shared" si="189"/>
        <v/>
      </c>
      <c r="AH601" s="138">
        <f t="shared" si="190"/>
        <v>0</v>
      </c>
      <c r="AI601" s="139" t="str">
        <f t="shared" si="191"/>
        <v/>
      </c>
      <c r="AJ601" s="139" t="str">
        <f t="shared" si="192"/>
        <v/>
      </c>
      <c r="AL601" s="197">
        <v>2055516209858</v>
      </c>
      <c r="AM601" s="197">
        <v>4019238754155</v>
      </c>
      <c r="AN601" s="197" t="s">
        <v>152</v>
      </c>
      <c r="AO601" s="241" t="s">
        <v>1622</v>
      </c>
      <c r="AP601" s="242" t="s">
        <v>901</v>
      </c>
      <c r="AQ601" s="242" t="s">
        <v>35</v>
      </c>
      <c r="AR601" s="242" t="s">
        <v>152</v>
      </c>
      <c r="AS601" s="243">
        <v>6000</v>
      </c>
      <c r="AT601" s="243">
        <v>525</v>
      </c>
      <c r="AU601" s="211" t="s">
        <v>3956</v>
      </c>
      <c r="AV601" s="197"/>
      <c r="AW601" s="134" t="str">
        <f>IFERROR(VLOOKUP(AV:AV,Q商品!B:E,4,0),"")</f>
        <v/>
      </c>
      <c r="AX601" s="134" t="str">
        <f>IFERROR(VLOOKUP(B:B,在庫!B:M,12,0),"")</f>
        <v>2023年製</v>
      </c>
      <c r="AY601" s="246">
        <f>VLOOKUP(B:B,在庫!B:K,10,0)</f>
        <v>1</v>
      </c>
      <c r="AZ601" s="244">
        <v>619681728</v>
      </c>
      <c r="BA601" s="244">
        <v>619681735</v>
      </c>
      <c r="BC601" s="11" t="e">
        <v>#N/A</v>
      </c>
    </row>
    <row r="602" spans="1:55" s="11" customFormat="1" ht="19.5" customHeight="1">
      <c r="A602" s="11">
        <f t="shared" si="179"/>
        <v>1</v>
      </c>
      <c r="B602" s="249">
        <f t="shared" si="180"/>
        <v>2254517209854</v>
      </c>
      <c r="C602" s="243">
        <f>VLOOKUP(B:B,[1]CONTINENTAL!$B:$K,9,0)</f>
        <v>0</v>
      </c>
      <c r="D602" s="11" t="s">
        <v>8693</v>
      </c>
      <c r="E602" s="11" t="s">
        <v>1708</v>
      </c>
      <c r="F602" s="245"/>
      <c r="G602" s="134"/>
      <c r="H602" s="132"/>
      <c r="I602" s="243">
        <f>VLOOKUP(B:B,[1]CONTINENTAL!$B:$K,10,0)</f>
        <v>0</v>
      </c>
      <c r="J602" s="132"/>
      <c r="K602" s="133" t="s">
        <v>8700</v>
      </c>
      <c r="L602" s="133">
        <v>5</v>
      </c>
      <c r="M602" s="135"/>
      <c r="N602" s="236"/>
      <c r="O602" s="236"/>
      <c r="P602" s="237"/>
      <c r="Q602" s="238">
        <f t="shared" si="181"/>
        <v>-477.27272727272725</v>
      </c>
      <c r="R602" s="144">
        <f t="shared" si="182"/>
        <v>14.828571428571429</v>
      </c>
      <c r="S602" s="197"/>
      <c r="T602" s="304"/>
      <c r="U602" s="194">
        <f t="shared" si="195"/>
        <v>0</v>
      </c>
      <c r="W602" s="239"/>
      <c r="X602" s="136">
        <f t="shared" si="183"/>
        <v>6600</v>
      </c>
      <c r="Y602" s="240">
        <f t="shared" si="184"/>
        <v>-477.27272727272725</v>
      </c>
      <c r="Z602" s="142" t="str">
        <f t="shared" si="185"/>
        <v/>
      </c>
      <c r="AA602" s="137">
        <f t="shared" si="186"/>
        <v>14.828571428571429</v>
      </c>
      <c r="AB602" s="334" t="s">
        <v>8715</v>
      </c>
      <c r="AC602" s="189">
        <f t="shared" si="193"/>
        <v>0</v>
      </c>
      <c r="AD602" s="187">
        <f t="shared" si="194"/>
        <v>0</v>
      </c>
      <c r="AE602" s="129">
        <f t="shared" si="187"/>
        <v>0</v>
      </c>
      <c r="AF602" s="130">
        <f t="shared" si="188"/>
        <v>0</v>
      </c>
      <c r="AG602" s="131" t="str">
        <f t="shared" si="189"/>
        <v/>
      </c>
      <c r="AH602" s="138">
        <f t="shared" si="190"/>
        <v>0</v>
      </c>
      <c r="AI602" s="139" t="str">
        <f t="shared" si="191"/>
        <v/>
      </c>
      <c r="AJ602" s="139" t="str">
        <f t="shared" si="192"/>
        <v/>
      </c>
      <c r="AL602" s="197">
        <v>2254517209854</v>
      </c>
      <c r="AM602" s="197">
        <v>4019238591286</v>
      </c>
      <c r="AN602" s="197" t="s">
        <v>152</v>
      </c>
      <c r="AO602" s="241" t="s">
        <v>1622</v>
      </c>
      <c r="AP602" s="242" t="s">
        <v>1059</v>
      </c>
      <c r="AQ602" s="242" t="s">
        <v>37</v>
      </c>
      <c r="AR602" s="242" t="s">
        <v>152</v>
      </c>
      <c r="AS602" s="243">
        <v>6600</v>
      </c>
      <c r="AT602" s="243">
        <v>525</v>
      </c>
      <c r="AU602" s="211" t="s">
        <v>3956</v>
      </c>
      <c r="AV602" s="197"/>
      <c r="AW602" s="134" t="str">
        <f>IFERROR(VLOOKUP(AV:AV,Q商品!B:E,4,0),"")</f>
        <v/>
      </c>
      <c r="AX602" s="134" t="str">
        <f>IFERROR(VLOOKUP(B:B,在庫!B:M,12,0),"")</f>
        <v/>
      </c>
      <c r="AY602" s="134" t="e">
        <f>VLOOKUP(B:B,在庫!B:K,10,0)</f>
        <v>#N/A</v>
      </c>
      <c r="AZ602" s="244">
        <v>619681732</v>
      </c>
      <c r="BA602" s="244">
        <v>619681739</v>
      </c>
      <c r="BC602" s="11" t="e">
        <v>#N/A</v>
      </c>
    </row>
    <row r="603" spans="1:55" s="11" customFormat="1" ht="19.5" customHeight="1">
      <c r="A603" s="11">
        <f t="shared" si="179"/>
        <v>1</v>
      </c>
      <c r="B603" s="249">
        <f t="shared" si="180"/>
        <v>2254518209822</v>
      </c>
      <c r="C603" s="243">
        <f>VLOOKUP(B:B,[1]CONTINENTAL!$B:$K,9,0)</f>
        <v>22</v>
      </c>
      <c r="D603" s="11" t="s">
        <v>8693</v>
      </c>
      <c r="E603" s="11" t="s">
        <v>1709</v>
      </c>
      <c r="F603" s="158"/>
      <c r="G603" s="134"/>
      <c r="H603" s="132"/>
      <c r="I603" s="243">
        <f>VLOOKUP(B:B,[1]CONTINENTAL!$B:$K,10,0)</f>
        <v>0</v>
      </c>
      <c r="J603" s="132"/>
      <c r="K603" s="133" t="s">
        <v>8700</v>
      </c>
      <c r="L603" s="133">
        <v>6</v>
      </c>
      <c r="M603" s="135"/>
      <c r="N603" s="236"/>
      <c r="O603" s="236"/>
      <c r="P603" s="237"/>
      <c r="Q603" s="238">
        <f t="shared" si="181"/>
        <v>-954.5454545454545</v>
      </c>
      <c r="R603" s="144">
        <f t="shared" si="182"/>
        <v>8.8571428571428577</v>
      </c>
      <c r="S603" s="197"/>
      <c r="T603" s="304"/>
      <c r="U603" s="194">
        <f t="shared" si="195"/>
        <v>0</v>
      </c>
      <c r="W603" s="239"/>
      <c r="X603" s="136">
        <f t="shared" si="183"/>
        <v>7500</v>
      </c>
      <c r="Y603" s="240">
        <f t="shared" si="184"/>
        <v>-954.5454545454545</v>
      </c>
      <c r="Z603" s="142" t="str">
        <f t="shared" si="185"/>
        <v/>
      </c>
      <c r="AA603" s="137">
        <f t="shared" si="186"/>
        <v>8.8571428571428577</v>
      </c>
      <c r="AB603" s="334" t="s">
        <v>8715</v>
      </c>
      <c r="AC603" s="189">
        <f t="shared" si="193"/>
        <v>0</v>
      </c>
      <c r="AD603" s="187">
        <f t="shared" si="194"/>
        <v>0</v>
      </c>
      <c r="AE603" s="129">
        <f t="shared" si="187"/>
        <v>0</v>
      </c>
      <c r="AF603" s="130">
        <f t="shared" si="188"/>
        <v>0</v>
      </c>
      <c r="AG603" s="131" t="str">
        <f t="shared" si="189"/>
        <v/>
      </c>
      <c r="AH603" s="138">
        <f t="shared" si="190"/>
        <v>0</v>
      </c>
      <c r="AI603" s="139" t="str">
        <f t="shared" si="191"/>
        <v/>
      </c>
      <c r="AJ603" s="139" t="str">
        <f t="shared" si="192"/>
        <v/>
      </c>
      <c r="AL603" s="197">
        <v>2254518209822</v>
      </c>
      <c r="AM603" s="197">
        <v>4019238732122</v>
      </c>
      <c r="AN603" s="197" t="s">
        <v>152</v>
      </c>
      <c r="AO603" s="241" t="s">
        <v>1622</v>
      </c>
      <c r="AP603" s="242" t="s">
        <v>1208</v>
      </c>
      <c r="AQ603" s="242" t="s">
        <v>40</v>
      </c>
      <c r="AR603" s="242" t="s">
        <v>152</v>
      </c>
      <c r="AS603" s="243">
        <v>7500</v>
      </c>
      <c r="AT603" s="243">
        <v>1050</v>
      </c>
      <c r="AU603" s="211" t="s">
        <v>3956</v>
      </c>
      <c r="AV603" s="197"/>
      <c r="AW603" s="134" t="str">
        <f>IFERROR(VLOOKUP(AV:AV,Q商品!B:E,4,0),"")</f>
        <v/>
      </c>
      <c r="AX603" s="134" t="str">
        <f>IFERROR(VLOOKUP(B:B,在庫!B:M,12,0),"")</f>
        <v/>
      </c>
      <c r="AY603" s="134" t="e">
        <f>VLOOKUP(B:B,在庫!B:K,10,0)</f>
        <v>#N/A</v>
      </c>
      <c r="AZ603" s="244">
        <v>619681727</v>
      </c>
      <c r="BA603" s="244">
        <v>619681734</v>
      </c>
      <c r="BC603" s="11" t="e">
        <v>#N/A</v>
      </c>
    </row>
    <row r="604" spans="1:55" s="11" customFormat="1" ht="19.5" customHeight="1">
      <c r="A604" s="11">
        <f t="shared" si="179"/>
        <v>1</v>
      </c>
      <c r="B604" s="249">
        <f t="shared" si="180"/>
        <v>2255017209818</v>
      </c>
      <c r="C604" s="243">
        <f>VLOOKUP(B:B,[1]CONTINENTAL!$B:$K,9,0)</f>
        <v>0</v>
      </c>
      <c r="D604" s="11" t="s">
        <v>8693</v>
      </c>
      <c r="E604" s="11" t="s">
        <v>1710</v>
      </c>
      <c r="F604" s="245"/>
      <c r="G604" s="134"/>
      <c r="H604" s="132"/>
      <c r="I604" s="243">
        <f>VLOOKUP(B:B,[1]CONTINENTAL!$B:$K,10,0)</f>
        <v>0</v>
      </c>
      <c r="J604" s="132"/>
      <c r="K604" s="133" t="s">
        <v>8700</v>
      </c>
      <c r="L604" s="133">
        <v>7</v>
      </c>
      <c r="M604" s="135"/>
      <c r="N604" s="236"/>
      <c r="O604" s="236"/>
      <c r="P604" s="237"/>
      <c r="Q604" s="238">
        <f t="shared" si="181"/>
        <v>-954.5454545454545</v>
      </c>
      <c r="R604" s="144">
        <f t="shared" si="182"/>
        <v>8.7523809523809515</v>
      </c>
      <c r="S604" s="197"/>
      <c r="T604" s="303"/>
      <c r="U604" s="194">
        <f t="shared" si="195"/>
        <v>0</v>
      </c>
      <c r="W604" s="239"/>
      <c r="X604" s="136">
        <f t="shared" si="183"/>
        <v>7400</v>
      </c>
      <c r="Y604" s="240">
        <f t="shared" si="184"/>
        <v>-954.5454545454545</v>
      </c>
      <c r="Z604" s="142" t="str">
        <f t="shared" si="185"/>
        <v/>
      </c>
      <c r="AA604" s="137">
        <f t="shared" si="186"/>
        <v>8.7523809523809515</v>
      </c>
      <c r="AB604" s="334" t="s">
        <v>8715</v>
      </c>
      <c r="AC604" s="189">
        <f t="shared" si="193"/>
        <v>0</v>
      </c>
      <c r="AD604" s="187">
        <f t="shared" si="194"/>
        <v>0</v>
      </c>
      <c r="AE604" s="129">
        <f t="shared" si="187"/>
        <v>0</v>
      </c>
      <c r="AF604" s="130">
        <f t="shared" si="188"/>
        <v>0</v>
      </c>
      <c r="AG604" s="131" t="str">
        <f t="shared" si="189"/>
        <v/>
      </c>
      <c r="AH604" s="138">
        <f t="shared" si="190"/>
        <v>0</v>
      </c>
      <c r="AI604" s="139" t="str">
        <f t="shared" si="191"/>
        <v/>
      </c>
      <c r="AJ604" s="139" t="str">
        <f t="shared" si="192"/>
        <v/>
      </c>
      <c r="AL604" s="197">
        <v>2255017209818</v>
      </c>
      <c r="AM604" s="197">
        <v>4019238646191</v>
      </c>
      <c r="AN604" s="197" t="s">
        <v>152</v>
      </c>
      <c r="AO604" s="241" t="s">
        <v>1622</v>
      </c>
      <c r="AP604" s="242" t="s">
        <v>1164</v>
      </c>
      <c r="AQ604" s="242" t="s">
        <v>32</v>
      </c>
      <c r="AR604" s="242" t="s">
        <v>152</v>
      </c>
      <c r="AS604" s="243">
        <v>7400</v>
      </c>
      <c r="AT604" s="243">
        <v>1050</v>
      </c>
      <c r="AU604" s="211" t="s">
        <v>3956</v>
      </c>
      <c r="AV604" s="197"/>
      <c r="AW604" s="134" t="str">
        <f>IFERROR(VLOOKUP(AV:AV,Q商品!B:E,4,0),"")</f>
        <v/>
      </c>
      <c r="AX604" s="134" t="str">
        <f>IFERROR(VLOOKUP(B:B,在庫!B:M,12,0),"")</f>
        <v/>
      </c>
      <c r="AY604" s="134" t="e">
        <f>VLOOKUP(B:B,在庫!B:K,10,0)</f>
        <v>#N/A</v>
      </c>
      <c r="AZ604" s="244">
        <v>619681730</v>
      </c>
      <c r="BA604" s="244">
        <v>619681737</v>
      </c>
      <c r="BC604" s="11" t="e">
        <v>#N/A</v>
      </c>
    </row>
    <row r="605" spans="1:55" s="11" customFormat="1" ht="19.5" customHeight="1">
      <c r="A605" s="247">
        <f t="shared" si="179"/>
        <v>1</v>
      </c>
      <c r="B605" s="261">
        <f t="shared" si="180"/>
        <v>2254019189203</v>
      </c>
      <c r="C605" s="243">
        <f>VLOOKUP(B:B,[1]FALKEN!$B:$K,9,0)</f>
        <v>0</v>
      </c>
      <c r="D605" s="11" t="s">
        <v>8694</v>
      </c>
      <c r="E605" s="11" t="s">
        <v>790</v>
      </c>
      <c r="F605" s="322" t="s">
        <v>7503</v>
      </c>
      <c r="G605" s="134"/>
      <c r="H605" s="132"/>
      <c r="I605" s="235">
        <f>VLOOKUP(B:B,[1]FALKEN!$B:$K,10,0)</f>
        <v>0</v>
      </c>
      <c r="J605" s="132"/>
      <c r="K605" s="133" t="s">
        <v>8701</v>
      </c>
      <c r="L605" s="133">
        <v>3</v>
      </c>
      <c r="M605" s="135"/>
      <c r="N605" s="236"/>
      <c r="O605" s="236"/>
      <c r="P605" s="237"/>
      <c r="Q605" s="238">
        <f t="shared" si="181"/>
        <v>-954.5454545454545</v>
      </c>
      <c r="R605" s="144">
        <f t="shared" si="182"/>
        <v>17.341809523809527</v>
      </c>
      <c r="S605" s="248">
        <v>1074476727</v>
      </c>
      <c r="T605" s="303" t="s">
        <v>8235</v>
      </c>
      <c r="U605" s="194">
        <f t="shared" si="195"/>
        <v>-900</v>
      </c>
      <c r="V605" s="11">
        <v>900</v>
      </c>
      <c r="W605" s="239"/>
      <c r="X605" s="136">
        <f t="shared" si="183"/>
        <v>15599</v>
      </c>
      <c r="Y605" s="240">
        <f t="shared" si="184"/>
        <v>-954.5454545454545</v>
      </c>
      <c r="Z605" s="142" t="str">
        <f t="shared" si="185"/>
        <v/>
      </c>
      <c r="AA605" s="137">
        <f t="shared" si="186"/>
        <v>17.341809523809527</v>
      </c>
      <c r="AB605" s="334" t="s">
        <v>8715</v>
      </c>
      <c r="AC605" s="189">
        <f t="shared" si="193"/>
        <v>-882</v>
      </c>
      <c r="AD605" s="187">
        <f t="shared" si="194"/>
        <v>-969</v>
      </c>
      <c r="AE605" s="129">
        <f t="shared" si="187"/>
        <v>-87.21</v>
      </c>
      <c r="AF605" s="130">
        <f t="shared" si="188"/>
        <v>-18.209999999999994</v>
      </c>
      <c r="AG605" s="131">
        <f t="shared" si="189"/>
        <v>1.8792569659442718E-2</v>
      </c>
      <c r="AH605" s="138">
        <f t="shared" si="190"/>
        <v>-69</v>
      </c>
      <c r="AI605" s="139">
        <f t="shared" si="191"/>
        <v>7.1207430340557279E-2</v>
      </c>
      <c r="AJ605" s="139">
        <f t="shared" si="192"/>
        <v>17.323016954150084</v>
      </c>
      <c r="AL605" s="197">
        <v>2254019189203</v>
      </c>
      <c r="AM605" s="197">
        <v>4981160611922</v>
      </c>
      <c r="AN605" s="197" t="s">
        <v>152</v>
      </c>
      <c r="AO605" s="241" t="s">
        <v>1627</v>
      </c>
      <c r="AP605" s="242" t="s">
        <v>829</v>
      </c>
      <c r="AQ605" s="242" t="s">
        <v>124</v>
      </c>
      <c r="AR605" s="242" t="s">
        <v>152</v>
      </c>
      <c r="AS605" s="243">
        <v>15599</v>
      </c>
      <c r="AT605" s="243">
        <v>1050</v>
      </c>
      <c r="AU605" s="211" t="s">
        <v>3957</v>
      </c>
      <c r="AV605" s="197" t="s">
        <v>5510</v>
      </c>
      <c r="AW605" s="134" t="str">
        <f>IFERROR(VLOOKUP(AV:AV,Q商品!B:E,4,0),"")</f>
        <v>2022年製 AZENIS FK510 225/40R19 93Y XL サマータイヤ ラベルなし 翌営業日発送</v>
      </c>
      <c r="AX605" s="134" t="str">
        <f>IFERROR(VLOOKUP(B:B,在庫!B:M,12,0),"")</f>
        <v/>
      </c>
      <c r="AY605" s="134" t="e">
        <f>VLOOKUP(B:B,在庫!B:K,10,0)</f>
        <v>#N/A</v>
      </c>
      <c r="AZ605" s="244">
        <v>605409042</v>
      </c>
      <c r="BA605" s="244">
        <v>605409067</v>
      </c>
      <c r="BC605" s="11" t="s">
        <v>150</v>
      </c>
    </row>
    <row r="606" spans="1:55" s="11" customFormat="1" ht="19.5" customHeight="1">
      <c r="A606" s="247">
        <f t="shared" si="179"/>
        <v>1</v>
      </c>
      <c r="B606" s="261">
        <f t="shared" si="180"/>
        <v>2353519189208</v>
      </c>
      <c r="C606" s="243">
        <f>VLOOKUP(B:B,[1]FALKEN!$B:$K,9,0)</f>
        <v>0</v>
      </c>
      <c r="D606" s="11" t="s">
        <v>8694</v>
      </c>
      <c r="E606" s="11" t="s">
        <v>793</v>
      </c>
      <c r="F606" s="322" t="s">
        <v>7506</v>
      </c>
      <c r="G606" s="134"/>
      <c r="H606" s="132"/>
      <c r="I606" s="235">
        <f>VLOOKUP(B:B,[1]FALKEN!$B:$K,10,0)</f>
        <v>0</v>
      </c>
      <c r="J606" s="132"/>
      <c r="K606" s="133" t="s">
        <v>8701</v>
      </c>
      <c r="L606" s="133">
        <v>6</v>
      </c>
      <c r="M606" s="135"/>
      <c r="N606" s="236"/>
      <c r="O606" s="236"/>
      <c r="P606" s="237"/>
      <c r="Q606" s="238">
        <f t="shared" si="181"/>
        <v>-954.5454545454545</v>
      </c>
      <c r="R606" s="144">
        <f t="shared" si="182"/>
        <v>13.725428571428571</v>
      </c>
      <c r="S606" s="248">
        <v>1074476527</v>
      </c>
      <c r="T606" s="305" t="s">
        <v>8238</v>
      </c>
      <c r="U606" s="194">
        <f t="shared" si="195"/>
        <v>-900</v>
      </c>
      <c r="V606" s="11">
        <v>900</v>
      </c>
      <c r="W606" s="239"/>
      <c r="X606" s="136">
        <f t="shared" si="183"/>
        <v>12147</v>
      </c>
      <c r="Y606" s="240">
        <f t="shared" si="184"/>
        <v>-954.5454545454545</v>
      </c>
      <c r="Z606" s="142" t="str">
        <f t="shared" si="185"/>
        <v/>
      </c>
      <c r="AA606" s="137">
        <f t="shared" si="186"/>
        <v>13.725428571428571</v>
      </c>
      <c r="AB606" s="334" t="s">
        <v>8715</v>
      </c>
      <c r="AC606" s="189">
        <f t="shared" si="193"/>
        <v>-882</v>
      </c>
      <c r="AD606" s="187">
        <f t="shared" si="194"/>
        <v>-969</v>
      </c>
      <c r="AE606" s="129">
        <f t="shared" si="187"/>
        <v>-87.21</v>
      </c>
      <c r="AF606" s="130">
        <f t="shared" si="188"/>
        <v>-18.209999999999994</v>
      </c>
      <c r="AG606" s="131">
        <f t="shared" si="189"/>
        <v>1.8792569659442718E-2</v>
      </c>
      <c r="AH606" s="138">
        <f t="shared" si="190"/>
        <v>-69</v>
      </c>
      <c r="AI606" s="139">
        <f t="shared" si="191"/>
        <v>7.1207430340557279E-2</v>
      </c>
      <c r="AJ606" s="139">
        <f t="shared" si="192"/>
        <v>13.706636001769128</v>
      </c>
      <c r="AL606" s="197">
        <v>2353519189208</v>
      </c>
      <c r="AM606" s="197">
        <v>4981160366129</v>
      </c>
      <c r="AN606" s="197" t="s">
        <v>152</v>
      </c>
      <c r="AO606" s="241" t="s">
        <v>1627</v>
      </c>
      <c r="AP606" s="242" t="s">
        <v>1138</v>
      </c>
      <c r="AQ606" s="242" t="s">
        <v>125</v>
      </c>
      <c r="AR606" s="242" t="s">
        <v>152</v>
      </c>
      <c r="AS606" s="243">
        <v>12147</v>
      </c>
      <c r="AT606" s="243">
        <v>1050</v>
      </c>
      <c r="AU606" s="211" t="s">
        <v>3957</v>
      </c>
      <c r="AV606" s="197" t="s">
        <v>5517</v>
      </c>
      <c r="AW606" s="134" t="str">
        <f>IFERROR(VLOOKUP(AV:AV,Q商品!B:E,4,0),"")</f>
        <v>2022年製 AZENIS FK510 235/35ZR19 91Y XL サマータイヤ ラベルなし 翌営業日発送</v>
      </c>
      <c r="AX606" s="134" t="str">
        <f>IFERROR(VLOOKUP(B:B,在庫!B:M,12,0),"")</f>
        <v/>
      </c>
      <c r="AY606" s="134" t="e">
        <f>VLOOKUP(B:B,在庫!B:K,10,0)</f>
        <v>#N/A</v>
      </c>
      <c r="AZ606" s="244">
        <v>605409039</v>
      </c>
      <c r="BA606" s="244">
        <v>605409064</v>
      </c>
      <c r="BC606" s="11" t="s">
        <v>150</v>
      </c>
    </row>
    <row r="607" spans="1:55" s="11" customFormat="1" ht="19.5" customHeight="1">
      <c r="A607" s="247">
        <f t="shared" si="179"/>
        <v>1</v>
      </c>
      <c r="B607" s="261">
        <f t="shared" si="180"/>
        <v>2354018189201</v>
      </c>
      <c r="C607" s="243">
        <f>VLOOKUP(B:B,[1]FALKEN!$B:$K,9,0)</f>
        <v>1</v>
      </c>
      <c r="D607" s="11" t="s">
        <v>8694</v>
      </c>
      <c r="E607" s="11" t="s">
        <v>794</v>
      </c>
      <c r="F607" s="322" t="s">
        <v>7507</v>
      </c>
      <c r="G607" s="134"/>
      <c r="H607" s="132"/>
      <c r="I607" s="235">
        <f>VLOOKUP(B:B,[1]FALKEN!$B:$K,10,0)</f>
        <v>0</v>
      </c>
      <c r="J607" s="132"/>
      <c r="K607" s="133" t="s">
        <v>8701</v>
      </c>
      <c r="L607" s="133">
        <v>7</v>
      </c>
      <c r="M607" s="135"/>
      <c r="N607" s="236"/>
      <c r="O607" s="236"/>
      <c r="P607" s="237"/>
      <c r="Q607" s="238">
        <f t="shared" si="181"/>
        <v>-954.5454545454545</v>
      </c>
      <c r="R607" s="144">
        <f t="shared" si="182"/>
        <v>14.732190476190477</v>
      </c>
      <c r="S607" s="248">
        <v>1074476249</v>
      </c>
      <c r="T607" s="305" t="s">
        <v>8239</v>
      </c>
      <c r="U607" s="194">
        <f t="shared" si="195"/>
        <v>18500</v>
      </c>
      <c r="W607" s="239">
        <v>18500</v>
      </c>
      <c r="X607" s="136">
        <f t="shared" si="183"/>
        <v>13108</v>
      </c>
      <c r="Y607" s="240">
        <f t="shared" si="184"/>
        <v>15863.636363636362</v>
      </c>
      <c r="Z607" s="142" t="str">
        <f t="shared" si="185"/>
        <v/>
      </c>
      <c r="AA607" s="137">
        <f t="shared" si="186"/>
        <v>0.17370773638968473</v>
      </c>
      <c r="AB607" s="334" t="s">
        <v>8715</v>
      </c>
      <c r="AC607" s="189">
        <f t="shared" si="193"/>
        <v>18137</v>
      </c>
      <c r="AD607" s="187">
        <f t="shared" si="194"/>
        <v>19930</v>
      </c>
      <c r="AE607" s="129">
        <f t="shared" si="187"/>
        <v>1793.7</v>
      </c>
      <c r="AF607" s="130">
        <f t="shared" si="188"/>
        <v>363.70000000000005</v>
      </c>
      <c r="AG607" s="131">
        <f t="shared" si="189"/>
        <v>1.8248871048670349E-2</v>
      </c>
      <c r="AH607" s="138">
        <f t="shared" si="190"/>
        <v>1430</v>
      </c>
      <c r="AI607" s="139">
        <f t="shared" si="191"/>
        <v>7.1751128951329651E-2</v>
      </c>
      <c r="AJ607" s="139">
        <f t="shared" si="192"/>
        <v>0.15545886534101439</v>
      </c>
      <c r="AL607" s="197">
        <v>2354018189201</v>
      </c>
      <c r="AM607" s="197">
        <v>4981160365986</v>
      </c>
      <c r="AN607" s="197" t="s">
        <v>152</v>
      </c>
      <c r="AO607" s="241" t="s">
        <v>1627</v>
      </c>
      <c r="AP607" s="242" t="s">
        <v>944</v>
      </c>
      <c r="AQ607" s="242" t="s">
        <v>34</v>
      </c>
      <c r="AR607" s="242" t="s">
        <v>152</v>
      </c>
      <c r="AS607" s="243">
        <v>13108</v>
      </c>
      <c r="AT607" s="243">
        <v>1050</v>
      </c>
      <c r="AU607" s="211" t="s">
        <v>3957</v>
      </c>
      <c r="AV607" s="197" t="s">
        <v>5519</v>
      </c>
      <c r="AW607" s="134" t="str">
        <f>IFERROR(VLOOKUP(AV:AV,Q商品!B:E,4,0),"")</f>
        <v>2022年製 AZENIS FK510 235/40ZR18 95Y XL サマータイヤ ラベルなし 翌営業日発送</v>
      </c>
      <c r="AX607" s="134" t="str">
        <f>IFERROR(VLOOKUP(B:B,在庫!B:M,12,0),"")</f>
        <v>2022年製</v>
      </c>
      <c r="AY607" s="134">
        <f>VLOOKUP(B:B,在庫!B:K,10,0)</f>
        <v>1</v>
      </c>
      <c r="AZ607" s="244">
        <v>605409051</v>
      </c>
      <c r="BA607" s="244">
        <v>605409076</v>
      </c>
      <c r="BC607" s="11" t="s">
        <v>2055</v>
      </c>
    </row>
    <row r="608" spans="1:55" s="11" customFormat="1" ht="19.5" customHeight="1">
      <c r="A608" s="247">
        <f t="shared" si="179"/>
        <v>1</v>
      </c>
      <c r="B608" s="261">
        <f t="shared" si="180"/>
        <v>2354019189200</v>
      </c>
      <c r="C608" s="243">
        <f>VLOOKUP(B:B,[1]FALKEN!$B:$K,9,0)</f>
        <v>0</v>
      </c>
      <c r="D608" s="11" t="s">
        <v>8694</v>
      </c>
      <c r="E608" s="11" t="s">
        <v>795</v>
      </c>
      <c r="F608" s="322" t="s">
        <v>7508</v>
      </c>
      <c r="G608" s="134"/>
      <c r="H608" s="132"/>
      <c r="I608" s="235">
        <f>VLOOKUP(B:B,[1]FALKEN!$B:$K,10,0)</f>
        <v>0</v>
      </c>
      <c r="J608" s="132"/>
      <c r="K608" s="133" t="s">
        <v>8701</v>
      </c>
      <c r="L608" s="133">
        <v>8</v>
      </c>
      <c r="M608" s="135"/>
      <c r="N608" s="236"/>
      <c r="O608" s="236"/>
      <c r="P608" s="237"/>
      <c r="Q608" s="238">
        <f t="shared" si="181"/>
        <v>-954.5454545454545</v>
      </c>
      <c r="R608" s="144">
        <f t="shared" si="182"/>
        <v>18.221809523809526</v>
      </c>
      <c r="S608" s="248">
        <v>1074476729</v>
      </c>
      <c r="T608" s="305" t="s">
        <v>8240</v>
      </c>
      <c r="U608" s="194">
        <f t="shared" si="195"/>
        <v>-900</v>
      </c>
      <c r="V608" s="11">
        <v>900</v>
      </c>
      <c r="W608" s="239"/>
      <c r="X608" s="136">
        <f t="shared" si="183"/>
        <v>16439</v>
      </c>
      <c r="Y608" s="240">
        <f t="shared" si="184"/>
        <v>-954.5454545454545</v>
      </c>
      <c r="Z608" s="142" t="str">
        <f t="shared" si="185"/>
        <v/>
      </c>
      <c r="AA608" s="137">
        <f t="shared" si="186"/>
        <v>18.221809523809526</v>
      </c>
      <c r="AB608" s="334" t="s">
        <v>8715</v>
      </c>
      <c r="AC608" s="189">
        <f t="shared" si="193"/>
        <v>-882</v>
      </c>
      <c r="AD608" s="187">
        <f t="shared" si="194"/>
        <v>-969</v>
      </c>
      <c r="AE608" s="129">
        <f t="shared" si="187"/>
        <v>-87.21</v>
      </c>
      <c r="AF608" s="130">
        <f t="shared" si="188"/>
        <v>-18.209999999999994</v>
      </c>
      <c r="AG608" s="131">
        <f t="shared" si="189"/>
        <v>1.8792569659442718E-2</v>
      </c>
      <c r="AH608" s="138">
        <f t="shared" si="190"/>
        <v>-69</v>
      </c>
      <c r="AI608" s="139">
        <f t="shared" si="191"/>
        <v>7.1207430340557279E-2</v>
      </c>
      <c r="AJ608" s="139">
        <f t="shared" si="192"/>
        <v>18.203016954150083</v>
      </c>
      <c r="AL608" s="197">
        <v>2354019189200</v>
      </c>
      <c r="AM608" s="197">
        <v>4981160611984</v>
      </c>
      <c r="AN608" s="197" t="s">
        <v>152</v>
      </c>
      <c r="AO608" s="241" t="s">
        <v>1627</v>
      </c>
      <c r="AP608" s="242" t="s">
        <v>945</v>
      </c>
      <c r="AQ608" s="242" t="s">
        <v>101</v>
      </c>
      <c r="AR608" s="242" t="s">
        <v>152</v>
      </c>
      <c r="AS608" s="243">
        <v>16439</v>
      </c>
      <c r="AT608" s="243">
        <v>1050</v>
      </c>
      <c r="AU608" s="211" t="s">
        <v>3957</v>
      </c>
      <c r="AV608" s="197" t="s">
        <v>5521</v>
      </c>
      <c r="AW608" s="134" t="str">
        <f>IFERROR(VLOOKUP(AV:AV,Q商品!B:E,4,0),"")</f>
        <v>2022年製 AZENIS FK510 235/40R19 96Y XL サマータイヤ ラベルなし 翌営業日発送</v>
      </c>
      <c r="AX608" s="134" t="str">
        <f>IFERROR(VLOOKUP(B:B,在庫!B:M,12,0),"")</f>
        <v/>
      </c>
      <c r="AY608" s="134" t="e">
        <f>VLOOKUP(B:B,在庫!B:K,10,0)</f>
        <v>#N/A</v>
      </c>
      <c r="AZ608" s="244">
        <v>605409041</v>
      </c>
      <c r="BA608" s="244">
        <v>605409066</v>
      </c>
      <c r="BC608" s="11" t="s">
        <v>150</v>
      </c>
    </row>
    <row r="609" spans="1:55" s="11" customFormat="1" ht="19.5" customHeight="1">
      <c r="A609" s="247">
        <f t="shared" si="179"/>
        <v>1</v>
      </c>
      <c r="B609" s="261">
        <f t="shared" si="180"/>
        <v>2354518189206</v>
      </c>
      <c r="C609" s="243">
        <f>VLOOKUP(B:B,[1]FALKEN!$B:$K,9,0)</f>
        <v>42</v>
      </c>
      <c r="D609" s="11" t="s">
        <v>8694</v>
      </c>
      <c r="E609" s="11" t="s">
        <v>796</v>
      </c>
      <c r="F609" s="310" t="s">
        <v>7316</v>
      </c>
      <c r="G609" s="134"/>
      <c r="H609" s="132"/>
      <c r="I609" s="235">
        <f>VLOOKUP(B:B,[1]FALKEN!$B:$K,10,0)</f>
        <v>0</v>
      </c>
      <c r="J609" s="132"/>
      <c r="K609" s="133" t="s">
        <v>8701</v>
      </c>
      <c r="L609" s="133">
        <v>9</v>
      </c>
      <c r="M609" s="135"/>
      <c r="N609" s="236"/>
      <c r="O609" s="236"/>
      <c r="P609" s="237"/>
      <c r="Q609" s="238">
        <f t="shared" si="181"/>
        <v>-954.5454545454545</v>
      </c>
      <c r="R609" s="144">
        <f t="shared" si="182"/>
        <v>14.242952380952381</v>
      </c>
      <c r="S609" s="248">
        <v>1074476531</v>
      </c>
      <c r="T609" s="303" t="s">
        <v>8241</v>
      </c>
      <c r="U609" s="194">
        <f t="shared" si="195"/>
        <v>18400</v>
      </c>
      <c r="W609" s="239">
        <v>18400</v>
      </c>
      <c r="X609" s="136">
        <f t="shared" si="183"/>
        <v>12641</v>
      </c>
      <c r="Y609" s="240">
        <f t="shared" si="184"/>
        <v>15772.727272727272</v>
      </c>
      <c r="Z609" s="142" t="str">
        <f t="shared" si="185"/>
        <v/>
      </c>
      <c r="AA609" s="137">
        <f t="shared" si="186"/>
        <v>0.19855331412103744</v>
      </c>
      <c r="AB609" s="334" t="s">
        <v>8715</v>
      </c>
      <c r="AC609" s="189">
        <f t="shared" si="193"/>
        <v>18039</v>
      </c>
      <c r="AD609" s="187">
        <f t="shared" si="194"/>
        <v>19823</v>
      </c>
      <c r="AE609" s="129">
        <f t="shared" si="187"/>
        <v>1784.07</v>
      </c>
      <c r="AF609" s="130">
        <f t="shared" si="188"/>
        <v>361.06999999999994</v>
      </c>
      <c r="AG609" s="131">
        <f t="shared" si="189"/>
        <v>1.8214700095848253E-2</v>
      </c>
      <c r="AH609" s="138">
        <f t="shared" si="190"/>
        <v>1423</v>
      </c>
      <c r="AI609" s="139">
        <f t="shared" si="191"/>
        <v>7.1785299904151736E-2</v>
      </c>
      <c r="AJ609" s="139">
        <f t="shared" si="192"/>
        <v>0.18033861402518919</v>
      </c>
      <c r="AL609" s="197">
        <v>2354518189206</v>
      </c>
      <c r="AM609" s="197">
        <v>4981160609752</v>
      </c>
      <c r="AN609" s="197" t="s">
        <v>152</v>
      </c>
      <c r="AO609" s="241" t="s">
        <v>1627</v>
      </c>
      <c r="AP609" s="242" t="s">
        <v>949</v>
      </c>
      <c r="AQ609" s="242" t="s">
        <v>69</v>
      </c>
      <c r="AR609" s="242" t="s">
        <v>152</v>
      </c>
      <c r="AS609" s="243">
        <v>12641</v>
      </c>
      <c r="AT609" s="243">
        <v>1050</v>
      </c>
      <c r="AU609" s="211" t="s">
        <v>3957</v>
      </c>
      <c r="AV609" s="197" t="s">
        <v>5523</v>
      </c>
      <c r="AW609" s="134" t="str">
        <f>IFERROR(VLOOKUP(AV:AV,Q商品!B:E,4,0),"")</f>
        <v>2022年製 AZENIS FK510 235/45R18 98Y XL サマータイヤ ラベルなし 翌営業日発送</v>
      </c>
      <c r="AX609" s="134" t="str">
        <f>IFERROR(VLOOKUP(B:B,在庫!B:M,12,0),"")</f>
        <v/>
      </c>
      <c r="AY609" s="246" t="e">
        <f>VLOOKUP(B:B,在庫!B:K,10,0)</f>
        <v>#N/A</v>
      </c>
      <c r="AZ609" s="244">
        <v>605409047</v>
      </c>
      <c r="BA609" s="244">
        <v>605409072</v>
      </c>
      <c r="BC609" s="11" t="s">
        <v>2055</v>
      </c>
    </row>
    <row r="610" spans="1:55" s="11" customFormat="1" ht="19.5" customHeight="1">
      <c r="A610" s="247">
        <f t="shared" si="179"/>
        <v>1</v>
      </c>
      <c r="B610" s="261">
        <f t="shared" si="180"/>
        <v>2453519189205</v>
      </c>
      <c r="C610" s="243">
        <f>VLOOKUP(B:B,[1]FALKEN!$B:$K,9,0)</f>
        <v>14</v>
      </c>
      <c r="D610" s="11" t="s">
        <v>8694</v>
      </c>
      <c r="E610" s="11" t="s">
        <v>797</v>
      </c>
      <c r="F610" s="322" t="s">
        <v>7509</v>
      </c>
      <c r="G610" s="134"/>
      <c r="H610" s="132"/>
      <c r="I610" s="235">
        <f>VLOOKUP(B:B,[1]FALKEN!$B:$K,10,0)</f>
        <v>0</v>
      </c>
      <c r="J610" s="132"/>
      <c r="K610" s="133" t="s">
        <v>8701</v>
      </c>
      <c r="L610" s="133">
        <v>10</v>
      </c>
      <c r="M610" s="135"/>
      <c r="N610" s="236"/>
      <c r="O610" s="236"/>
      <c r="P610" s="237"/>
      <c r="Q610" s="238">
        <f t="shared" si="181"/>
        <v>-954.5454545454545</v>
      </c>
      <c r="R610" s="144">
        <f t="shared" si="182"/>
        <v>14.990952380952381</v>
      </c>
      <c r="S610" s="248">
        <v>1074476524</v>
      </c>
      <c r="T610" s="303" t="s">
        <v>8242</v>
      </c>
      <c r="U610" s="194">
        <f t="shared" si="195"/>
        <v>22616</v>
      </c>
      <c r="V610" s="11">
        <v>900</v>
      </c>
      <c r="W610" s="239">
        <v>23516</v>
      </c>
      <c r="X610" s="136">
        <f t="shared" si="183"/>
        <v>13355</v>
      </c>
      <c r="Y610" s="240">
        <f t="shared" si="184"/>
        <v>20423.63636363636</v>
      </c>
      <c r="Z610" s="142" t="str">
        <f t="shared" si="185"/>
        <v/>
      </c>
      <c r="AA610" s="137">
        <f t="shared" si="186"/>
        <v>0.34610077450369436</v>
      </c>
      <c r="AB610" s="334" t="s">
        <v>8715</v>
      </c>
      <c r="AC610" s="189">
        <f t="shared" si="193"/>
        <v>22172</v>
      </c>
      <c r="AD610" s="187">
        <f t="shared" si="194"/>
        <v>24364</v>
      </c>
      <c r="AE610" s="129">
        <f t="shared" si="187"/>
        <v>2192.7599999999998</v>
      </c>
      <c r="AF610" s="130">
        <f t="shared" si="188"/>
        <v>444.75999999999976</v>
      </c>
      <c r="AG610" s="131">
        <f t="shared" si="189"/>
        <v>1.8254802167131823E-2</v>
      </c>
      <c r="AH610" s="138">
        <f t="shared" si="190"/>
        <v>1748</v>
      </c>
      <c r="AI610" s="139">
        <f t="shared" si="191"/>
        <v>7.174519783286816E-2</v>
      </c>
      <c r="AJ610" s="139">
        <f t="shared" si="192"/>
        <v>0.32784597233656254</v>
      </c>
      <c r="AL610" s="197">
        <v>2453519189205</v>
      </c>
      <c r="AM610" s="197">
        <v>4981160610451</v>
      </c>
      <c r="AN610" s="197" t="s">
        <v>152</v>
      </c>
      <c r="AO610" s="241" t="s">
        <v>1627</v>
      </c>
      <c r="AP610" s="242" t="s">
        <v>1140</v>
      </c>
      <c r="AQ610" s="242" t="s">
        <v>126</v>
      </c>
      <c r="AR610" s="242" t="s">
        <v>152</v>
      </c>
      <c r="AS610" s="243">
        <v>13355</v>
      </c>
      <c r="AT610" s="243">
        <v>1050</v>
      </c>
      <c r="AU610" s="211" t="s">
        <v>3957</v>
      </c>
      <c r="AV610" s="197" t="s">
        <v>5525</v>
      </c>
      <c r="AW610" s="134" t="str">
        <f>IFERROR(VLOOKUP(AV:AV,Q商品!B:E,4,0),"")</f>
        <v>2022年製 AZENIS FK510 245/35R19 93Y XL サマータイヤ ラベルなし 翌営業日発送</v>
      </c>
      <c r="AX610" s="134" t="str">
        <f>IFERROR(VLOOKUP(B:B,在庫!B:M,12,0),"")</f>
        <v>2022年製</v>
      </c>
      <c r="AY610" s="134">
        <f>VLOOKUP(B:B,在庫!B:K,10,0)</f>
        <v>1</v>
      </c>
      <c r="AZ610" s="244">
        <v>605409040</v>
      </c>
      <c r="BA610" s="244">
        <v>605409065</v>
      </c>
      <c r="BC610" s="11" t="s">
        <v>2055</v>
      </c>
    </row>
    <row r="611" spans="1:55" s="11" customFormat="1" ht="19.5" customHeight="1">
      <c r="A611" s="247">
        <f t="shared" si="179"/>
        <v>1</v>
      </c>
      <c r="B611" s="261">
        <f t="shared" si="180"/>
        <v>2453520189201</v>
      </c>
      <c r="C611" s="243">
        <f>VLOOKUP(B:B,[1]FALKEN!$B:$K,9,0)</f>
        <v>0</v>
      </c>
      <c r="D611" s="11" t="s">
        <v>8694</v>
      </c>
      <c r="E611" s="11" t="s">
        <v>798</v>
      </c>
      <c r="F611" s="160" t="s">
        <v>7510</v>
      </c>
      <c r="G611" s="134"/>
      <c r="H611" s="132"/>
      <c r="I611" s="235">
        <f>VLOOKUP(B:B,[1]FALKEN!$B:$K,10,0)</f>
        <v>0</v>
      </c>
      <c r="J611" s="132"/>
      <c r="K611" s="133" t="s">
        <v>8701</v>
      </c>
      <c r="L611" s="133">
        <v>11</v>
      </c>
      <c r="M611" s="135"/>
      <c r="N611" s="236"/>
      <c r="O611" s="236"/>
      <c r="P611" s="237"/>
      <c r="Q611" s="238">
        <f t="shared" si="181"/>
        <v>-954.5454545454545</v>
      </c>
      <c r="R611" s="144">
        <f t="shared" si="182"/>
        <v>15.151238095238096</v>
      </c>
      <c r="S611" s="248">
        <v>1074476525</v>
      </c>
      <c r="T611" s="303" t="s">
        <v>8243</v>
      </c>
      <c r="U611" s="194">
        <f t="shared" si="195"/>
        <v>-900</v>
      </c>
      <c r="V611" s="11">
        <v>900</v>
      </c>
      <c r="W611" s="239"/>
      <c r="X611" s="136">
        <f t="shared" si="183"/>
        <v>13508</v>
      </c>
      <c r="Y611" s="240">
        <f t="shared" si="184"/>
        <v>-954.5454545454545</v>
      </c>
      <c r="Z611" s="142" t="str">
        <f t="shared" si="185"/>
        <v/>
      </c>
      <c r="AA611" s="137">
        <f t="shared" si="186"/>
        <v>15.151238095238096</v>
      </c>
      <c r="AB611" s="334" t="s">
        <v>8715</v>
      </c>
      <c r="AC611" s="189">
        <f t="shared" si="193"/>
        <v>-882</v>
      </c>
      <c r="AD611" s="187">
        <f t="shared" si="194"/>
        <v>-969</v>
      </c>
      <c r="AE611" s="129">
        <f t="shared" si="187"/>
        <v>-87.21</v>
      </c>
      <c r="AF611" s="130">
        <f t="shared" si="188"/>
        <v>-18.209999999999994</v>
      </c>
      <c r="AG611" s="131">
        <f t="shared" si="189"/>
        <v>1.8792569659442718E-2</v>
      </c>
      <c r="AH611" s="138">
        <f t="shared" si="190"/>
        <v>-69</v>
      </c>
      <c r="AI611" s="139">
        <f t="shared" si="191"/>
        <v>7.1207430340557279E-2</v>
      </c>
      <c r="AJ611" s="139">
        <f t="shared" si="192"/>
        <v>15.132445525578653</v>
      </c>
      <c r="AL611" s="197">
        <v>2453520189201</v>
      </c>
      <c r="AM611" s="197">
        <v>4981160612035</v>
      </c>
      <c r="AN611" s="197" t="s">
        <v>152</v>
      </c>
      <c r="AO611" s="241" t="s">
        <v>1627</v>
      </c>
      <c r="AP611" s="242" t="s">
        <v>1141</v>
      </c>
      <c r="AQ611" s="242" t="s">
        <v>129</v>
      </c>
      <c r="AR611" s="242" t="s">
        <v>152</v>
      </c>
      <c r="AS611" s="243">
        <v>13508</v>
      </c>
      <c r="AT611" s="243">
        <v>1050</v>
      </c>
      <c r="AU611" s="211" t="s">
        <v>3957</v>
      </c>
      <c r="AV611" s="197" t="s">
        <v>5527</v>
      </c>
      <c r="AW611" s="134" t="str">
        <f>IFERROR(VLOOKUP(AV:AV,Q商品!B:E,4,0),"")</f>
        <v>2021年製 AZENIS FK510 245/35R20 95Y XL サマータイヤ ラベルなし 翌営業日発送</v>
      </c>
      <c r="AX611" s="134" t="str">
        <f>IFERROR(VLOOKUP(B:B,在庫!B:M,12,0),"")</f>
        <v/>
      </c>
      <c r="AY611" s="134" t="e">
        <f>VLOOKUP(B:B,在庫!B:K,10,0)</f>
        <v>#N/A</v>
      </c>
      <c r="AZ611" s="244">
        <v>605409027</v>
      </c>
      <c r="BA611" s="244">
        <v>605409052</v>
      </c>
      <c r="BC611" s="11" t="s">
        <v>150</v>
      </c>
    </row>
    <row r="612" spans="1:55" s="11" customFormat="1" ht="19.5" customHeight="1">
      <c r="A612" s="247">
        <f t="shared" si="179"/>
        <v>1</v>
      </c>
      <c r="B612" s="261">
        <f t="shared" si="180"/>
        <v>2453521189200</v>
      </c>
      <c r="C612" s="243">
        <f>VLOOKUP(B:B,[1]FALKEN!$B:$K,9,0)</f>
        <v>1</v>
      </c>
      <c r="D612" s="11" t="s">
        <v>8694</v>
      </c>
      <c r="E612" s="11" t="s">
        <v>799</v>
      </c>
      <c r="F612" s="322" t="s">
        <v>7511</v>
      </c>
      <c r="G612" s="134"/>
      <c r="H612" s="132"/>
      <c r="I612" s="235">
        <f>VLOOKUP(B:B,[1]FALKEN!$B:$K,10,0)</f>
        <v>0</v>
      </c>
      <c r="J612" s="132"/>
      <c r="K612" s="133" t="s">
        <v>8701</v>
      </c>
      <c r="L612" s="133">
        <v>12</v>
      </c>
      <c r="M612" s="135"/>
      <c r="N612" s="236"/>
      <c r="O612" s="236"/>
      <c r="P612" s="237"/>
      <c r="Q612" s="238">
        <f t="shared" si="181"/>
        <v>-954.5454545454545</v>
      </c>
      <c r="R612" s="144">
        <f t="shared" si="182"/>
        <v>16.194666666666667</v>
      </c>
      <c r="S612" s="248">
        <v>1074476523</v>
      </c>
      <c r="T612" s="303" t="s">
        <v>8244</v>
      </c>
      <c r="U612" s="194">
        <f t="shared" si="195"/>
        <v>21850</v>
      </c>
      <c r="V612" s="11">
        <v>900</v>
      </c>
      <c r="W612" s="239">
        <v>22750</v>
      </c>
      <c r="X612" s="136">
        <f t="shared" si="183"/>
        <v>14504</v>
      </c>
      <c r="Y612" s="240">
        <f t="shared" si="184"/>
        <v>19727.272727272724</v>
      </c>
      <c r="Z612" s="142" t="str">
        <f t="shared" si="185"/>
        <v/>
      </c>
      <c r="AA612" s="137">
        <f t="shared" si="186"/>
        <v>0.26477419354838699</v>
      </c>
      <c r="AB612" s="334" t="s">
        <v>8715</v>
      </c>
      <c r="AC612" s="189">
        <f t="shared" si="193"/>
        <v>21421</v>
      </c>
      <c r="AD612" s="187">
        <f t="shared" si="194"/>
        <v>23539</v>
      </c>
      <c r="AE612" s="129">
        <f t="shared" si="187"/>
        <v>2118.5099999999998</v>
      </c>
      <c r="AF612" s="130">
        <f t="shared" si="188"/>
        <v>429.50999999999976</v>
      </c>
      <c r="AG612" s="131">
        <f t="shared" si="189"/>
        <v>1.8246739453672618E-2</v>
      </c>
      <c r="AH612" s="138">
        <f t="shared" si="190"/>
        <v>1689</v>
      </c>
      <c r="AI612" s="139">
        <f t="shared" si="191"/>
        <v>7.1753260546327371E-2</v>
      </c>
      <c r="AJ612" s="139">
        <f t="shared" si="192"/>
        <v>0.24652745409471438</v>
      </c>
      <c r="AL612" s="197">
        <v>2453521189200</v>
      </c>
      <c r="AM612" s="197">
        <v>4981160612042</v>
      </c>
      <c r="AN612" s="197" t="s">
        <v>152</v>
      </c>
      <c r="AO612" s="241" t="s">
        <v>1627</v>
      </c>
      <c r="AP612" s="242" t="s">
        <v>1632</v>
      </c>
      <c r="AQ612" s="242" t="s">
        <v>134</v>
      </c>
      <c r="AR612" s="242" t="s">
        <v>152</v>
      </c>
      <c r="AS612" s="243">
        <v>14504</v>
      </c>
      <c r="AT612" s="243">
        <v>1050</v>
      </c>
      <c r="AU612" s="211" t="s">
        <v>3957</v>
      </c>
      <c r="AV612" s="197" t="s">
        <v>5529</v>
      </c>
      <c r="AW612" s="134" t="str">
        <f>IFERROR(VLOOKUP(AV:AV,Q商品!B:E,4,0),"")</f>
        <v>2022年製 AZENIS FK510 245/35R21 96Y XL サマータイヤ ラベルなし 翌営業日発送</v>
      </c>
      <c r="AX612" s="134" t="str">
        <f>IFERROR(VLOOKUP(B:B,在庫!B:M,12,0),"")</f>
        <v/>
      </c>
      <c r="AY612" s="134" t="e">
        <f>VLOOKUP(B:B,在庫!B:K,10,0)</f>
        <v>#N/A</v>
      </c>
      <c r="AZ612" s="244">
        <v>605409044</v>
      </c>
      <c r="BA612" s="244">
        <v>605409069</v>
      </c>
      <c r="BC612" s="11" t="s">
        <v>2055</v>
      </c>
    </row>
    <row r="613" spans="1:55" s="11" customFormat="1" ht="19.5" customHeight="1">
      <c r="A613" s="247">
        <f t="shared" si="179"/>
        <v>1</v>
      </c>
      <c r="B613" s="261">
        <f t="shared" si="180"/>
        <v>2454020189203</v>
      </c>
      <c r="C613" s="243">
        <f>VLOOKUP(B:B,[1]FALKEN!$B:$K,9,0)</f>
        <v>1</v>
      </c>
      <c r="D613" s="11" t="s">
        <v>8694</v>
      </c>
      <c r="E613" s="11" t="s">
        <v>802</v>
      </c>
      <c r="F613" s="322" t="s">
        <v>8481</v>
      </c>
      <c r="G613" s="134"/>
      <c r="H613" s="132"/>
      <c r="I613" s="235">
        <f>VLOOKUP(B:B,[1]FALKEN!$B:$K,10,0)</f>
        <v>0</v>
      </c>
      <c r="J613" s="132"/>
      <c r="K613" s="133" t="s">
        <v>8701</v>
      </c>
      <c r="L613" s="133">
        <v>15</v>
      </c>
      <c r="M613" s="135"/>
      <c r="N613" s="236"/>
      <c r="O613" s="236"/>
      <c r="P613" s="237"/>
      <c r="Q613" s="238">
        <f t="shared" si="181"/>
        <v>-954.5454545454545</v>
      </c>
      <c r="R613" s="144">
        <f t="shared" si="182"/>
        <v>16.975142857142856</v>
      </c>
      <c r="S613" s="248">
        <v>1074476526</v>
      </c>
      <c r="T613" s="305" t="s">
        <v>8247</v>
      </c>
      <c r="U613" s="194">
        <f t="shared" si="195"/>
        <v>22727</v>
      </c>
      <c r="V613" s="11">
        <v>900</v>
      </c>
      <c r="W613" s="239">
        <v>23627</v>
      </c>
      <c r="X613" s="136">
        <f t="shared" si="183"/>
        <v>15249</v>
      </c>
      <c r="Y613" s="240">
        <f t="shared" si="184"/>
        <v>20524.545454545452</v>
      </c>
      <c r="Z613" s="142" t="str">
        <f t="shared" si="185"/>
        <v/>
      </c>
      <c r="AA613" s="137">
        <f t="shared" si="186"/>
        <v>0.25703592151304416</v>
      </c>
      <c r="AB613" s="334" t="s">
        <v>8715</v>
      </c>
      <c r="AC613" s="189">
        <f t="shared" si="193"/>
        <v>22281</v>
      </c>
      <c r="AD613" s="187">
        <f t="shared" si="194"/>
        <v>24484</v>
      </c>
      <c r="AE613" s="129">
        <f t="shared" si="187"/>
        <v>2203.56</v>
      </c>
      <c r="AF613" s="130">
        <f t="shared" si="188"/>
        <v>446.55999999999995</v>
      </c>
      <c r="AG613" s="131">
        <f t="shared" si="189"/>
        <v>1.8238849861133801E-2</v>
      </c>
      <c r="AH613" s="138">
        <f t="shared" si="190"/>
        <v>1757</v>
      </c>
      <c r="AI613" s="139">
        <f t="shared" si="191"/>
        <v>7.1761150138866192E-2</v>
      </c>
      <c r="AJ613" s="139">
        <f t="shared" si="192"/>
        <v>0.23879707165191036</v>
      </c>
      <c r="AL613" s="197">
        <v>2454020189203</v>
      </c>
      <c r="AM613" s="197">
        <v>4981160612059</v>
      </c>
      <c r="AN613" s="197" t="s">
        <v>152</v>
      </c>
      <c r="AO613" s="241" t="s">
        <v>1627</v>
      </c>
      <c r="AP613" s="242" t="s">
        <v>1142</v>
      </c>
      <c r="AQ613" s="242" t="s">
        <v>128</v>
      </c>
      <c r="AR613" s="242" t="s">
        <v>152</v>
      </c>
      <c r="AS613" s="243">
        <v>15249</v>
      </c>
      <c r="AT613" s="243">
        <v>1050</v>
      </c>
      <c r="AU613" s="211" t="s">
        <v>3957</v>
      </c>
      <c r="AV613" s="197" t="s">
        <v>5535</v>
      </c>
      <c r="AW613" s="134" t="str">
        <f>IFERROR(VLOOKUP(AV:AV,Q商品!B:E,4,0),"")</f>
        <v>2022年製 AZENIS FK510 245/40ZR20 99Y XL サマータイヤ ラベルなし 翌営業日発送</v>
      </c>
      <c r="AX613" s="134" t="str">
        <f>IFERROR(VLOOKUP(B:B,在庫!B:M,12,0),"")</f>
        <v/>
      </c>
      <c r="AY613" s="134" t="e">
        <f>VLOOKUP(B:B,在庫!B:K,10,0)</f>
        <v>#N/A</v>
      </c>
      <c r="AZ613" s="244">
        <v>605409029</v>
      </c>
      <c r="BA613" s="244">
        <v>605409054</v>
      </c>
      <c r="BC613" s="11" t="s">
        <v>2055</v>
      </c>
    </row>
    <row r="614" spans="1:55" s="11" customFormat="1" ht="19.5" customHeight="1">
      <c r="A614" s="247">
        <f t="shared" si="179"/>
        <v>1</v>
      </c>
      <c r="B614" s="261">
        <f t="shared" si="180"/>
        <v>2454520189208</v>
      </c>
      <c r="C614" s="243">
        <f>VLOOKUP(B:B,[1]FALKEN!$B:$K,9,0)</f>
        <v>2</v>
      </c>
      <c r="D614" s="11" t="s">
        <v>8694</v>
      </c>
      <c r="E614" s="11" t="s">
        <v>803</v>
      </c>
      <c r="F614" s="322" t="s">
        <v>8482</v>
      </c>
      <c r="G614" s="134"/>
      <c r="H614" s="132"/>
      <c r="I614" s="235">
        <f>VLOOKUP(B:B,[1]FALKEN!$B:$K,10,0)</f>
        <v>0</v>
      </c>
      <c r="J614" s="132"/>
      <c r="K614" s="133" t="s">
        <v>8701</v>
      </c>
      <c r="L614" s="133">
        <v>16</v>
      </c>
      <c r="M614" s="135"/>
      <c r="N614" s="236"/>
      <c r="O614" s="236"/>
      <c r="P614" s="237"/>
      <c r="Q614" s="238">
        <f t="shared" si="181"/>
        <v>-954.5454545454545</v>
      </c>
      <c r="R614" s="144">
        <f t="shared" si="182"/>
        <v>17.131238095238096</v>
      </c>
      <c r="S614" s="248">
        <v>1074476522</v>
      </c>
      <c r="T614" s="303" t="s">
        <v>8248</v>
      </c>
      <c r="U614" s="194">
        <f t="shared" si="195"/>
        <v>22850</v>
      </c>
      <c r="V614" s="11">
        <v>900</v>
      </c>
      <c r="W614" s="239">
        <v>23750</v>
      </c>
      <c r="X614" s="136">
        <f t="shared" si="183"/>
        <v>15398</v>
      </c>
      <c r="Y614" s="240">
        <f t="shared" si="184"/>
        <v>20636.363636363636</v>
      </c>
      <c r="Z614" s="142" t="str">
        <f t="shared" si="185"/>
        <v/>
      </c>
      <c r="AA614" s="137">
        <f t="shared" si="186"/>
        <v>0.25384140969162994</v>
      </c>
      <c r="AB614" s="334" t="s">
        <v>8715</v>
      </c>
      <c r="AC614" s="189">
        <f t="shared" si="193"/>
        <v>22401</v>
      </c>
      <c r="AD614" s="187">
        <f t="shared" si="194"/>
        <v>24616</v>
      </c>
      <c r="AE614" s="129">
        <f t="shared" si="187"/>
        <v>2215.44</v>
      </c>
      <c r="AF614" s="130">
        <f t="shared" si="188"/>
        <v>449.44000000000005</v>
      </c>
      <c r="AG614" s="131">
        <f t="shared" si="189"/>
        <v>1.8258043548911279E-2</v>
      </c>
      <c r="AH614" s="138">
        <f t="shared" si="190"/>
        <v>1766</v>
      </c>
      <c r="AI614" s="139">
        <f t="shared" si="191"/>
        <v>7.1741956451088718E-2</v>
      </c>
      <c r="AJ614" s="139">
        <f t="shared" si="192"/>
        <v>0.23558336614271866</v>
      </c>
      <c r="AL614" s="197">
        <v>2454520189208</v>
      </c>
      <c r="AM614" s="197">
        <v>4981160612066</v>
      </c>
      <c r="AN614" s="197" t="s">
        <v>152</v>
      </c>
      <c r="AO614" s="241" t="s">
        <v>1627</v>
      </c>
      <c r="AP614" s="242" t="s">
        <v>1628</v>
      </c>
      <c r="AQ614" s="242" t="s">
        <v>92</v>
      </c>
      <c r="AR614" s="242" t="s">
        <v>152</v>
      </c>
      <c r="AS614" s="243">
        <v>15398</v>
      </c>
      <c r="AT614" s="243">
        <v>1050</v>
      </c>
      <c r="AU614" s="211" t="s">
        <v>3957</v>
      </c>
      <c r="AV614" s="197" t="s">
        <v>5537</v>
      </c>
      <c r="AW614" s="134" t="str">
        <f>IFERROR(VLOOKUP(AV:AV,Q商品!B:E,4,0),"")</f>
        <v>2022年製 AZENIS FK510 245/45R20 103Y XL サマータイヤ ラベルなし 翌営業日発送</v>
      </c>
      <c r="AX614" s="134" t="str">
        <f>IFERROR(VLOOKUP(B:B,在庫!B:M,12,0),"")</f>
        <v/>
      </c>
      <c r="AY614" s="134" t="e">
        <f>VLOOKUP(B:B,在庫!B:K,10,0)</f>
        <v>#N/A</v>
      </c>
      <c r="AZ614" s="244">
        <v>605409030</v>
      </c>
      <c r="BA614" s="244">
        <v>605409055</v>
      </c>
      <c r="BC614" s="11" t="s">
        <v>2055</v>
      </c>
    </row>
    <row r="615" spans="1:55" s="11" customFormat="1" ht="19.5" customHeight="1">
      <c r="A615" s="247">
        <f t="shared" si="179"/>
        <v>1</v>
      </c>
      <c r="B615" s="261">
        <f t="shared" si="180"/>
        <v>2553519189202</v>
      </c>
      <c r="C615" s="243">
        <f>VLOOKUP(B:B,[1]FALKEN!$B:$K,9,0)</f>
        <v>14</v>
      </c>
      <c r="D615" s="11" t="s">
        <v>8694</v>
      </c>
      <c r="E615" s="11" t="s">
        <v>804</v>
      </c>
      <c r="F615" s="322" t="s">
        <v>8483</v>
      </c>
      <c r="G615" s="134"/>
      <c r="H615" s="132"/>
      <c r="I615" s="235">
        <f>VLOOKUP(B:B,[1]FALKEN!$B:$K,10,0)</f>
        <v>0</v>
      </c>
      <c r="J615" s="132"/>
      <c r="K615" s="133" t="s">
        <v>8701</v>
      </c>
      <c r="L615" s="133">
        <v>17</v>
      </c>
      <c r="M615" s="135"/>
      <c r="N615" s="236"/>
      <c r="O615" s="236"/>
      <c r="P615" s="237"/>
      <c r="Q615" s="238">
        <f t="shared" si="181"/>
        <v>-954.5454545454545</v>
      </c>
      <c r="R615" s="144">
        <f t="shared" si="182"/>
        <v>16.115047619047619</v>
      </c>
      <c r="S615" s="248">
        <v>1074476051</v>
      </c>
      <c r="T615" s="305" t="s">
        <v>8249</v>
      </c>
      <c r="U615" s="194">
        <f t="shared" si="195"/>
        <v>31140</v>
      </c>
      <c r="V615" s="11">
        <v>900</v>
      </c>
      <c r="W615" s="239">
        <v>32040</v>
      </c>
      <c r="X615" s="136">
        <f t="shared" si="183"/>
        <v>14428</v>
      </c>
      <c r="Y615" s="240">
        <f t="shared" si="184"/>
        <v>28172.727272727272</v>
      </c>
      <c r="Z615" s="142" t="str">
        <f t="shared" si="185"/>
        <v/>
      </c>
      <c r="AA615" s="137">
        <f t="shared" si="186"/>
        <v>0.48787350758309128</v>
      </c>
      <c r="AB615" s="334" t="s">
        <v>8715</v>
      </c>
      <c r="AC615" s="189">
        <f t="shared" si="193"/>
        <v>30529</v>
      </c>
      <c r="AD615" s="187">
        <f t="shared" si="194"/>
        <v>33548</v>
      </c>
      <c r="AE615" s="129">
        <f t="shared" si="187"/>
        <v>3019.3199999999997</v>
      </c>
      <c r="AF615" s="130">
        <f t="shared" si="188"/>
        <v>611.31999999999971</v>
      </c>
      <c r="AG615" s="131">
        <f t="shared" si="189"/>
        <v>1.8222248718254432E-2</v>
      </c>
      <c r="AH615" s="138">
        <f t="shared" si="190"/>
        <v>2408</v>
      </c>
      <c r="AI615" s="139">
        <f t="shared" si="191"/>
        <v>7.1777751281745558E-2</v>
      </c>
      <c r="AJ615" s="139">
        <f t="shared" si="192"/>
        <v>0.46965125886483683</v>
      </c>
      <c r="AL615" s="197">
        <v>2553519189202</v>
      </c>
      <c r="AM615" s="197">
        <v>4981160612127</v>
      </c>
      <c r="AN615" s="197" t="s">
        <v>152</v>
      </c>
      <c r="AO615" s="241" t="s">
        <v>1627</v>
      </c>
      <c r="AP615" s="242" t="s">
        <v>969</v>
      </c>
      <c r="AQ615" s="242" t="s">
        <v>100</v>
      </c>
      <c r="AR615" s="242" t="s">
        <v>152</v>
      </c>
      <c r="AS615" s="243">
        <v>14428</v>
      </c>
      <c r="AT615" s="243">
        <v>1050</v>
      </c>
      <c r="AU615" s="211" t="s">
        <v>3957</v>
      </c>
      <c r="AV615" s="197" t="s">
        <v>5539</v>
      </c>
      <c r="AW615" s="134" t="str">
        <f>IFERROR(VLOOKUP(AV:AV,Q商品!B:E,4,0),"")</f>
        <v>2022年製 AZENIS FK510 255/35ZR19 96Y XL サマータイヤ ラベルなし 翌営業日発送</v>
      </c>
      <c r="AX615" s="134" t="str">
        <f>IFERROR(VLOOKUP(B:B,在庫!B:M,12,0),"")</f>
        <v>2022年製</v>
      </c>
      <c r="AY615" s="134">
        <f>VLOOKUP(B:B,在庫!B:K,10,0)</f>
        <v>1</v>
      </c>
      <c r="AZ615" s="244">
        <v>605409043</v>
      </c>
      <c r="BA615" s="244">
        <v>605409068</v>
      </c>
      <c r="BC615" s="11" t="s">
        <v>2055</v>
      </c>
    </row>
    <row r="616" spans="1:55" s="11" customFormat="1" ht="19.5" customHeight="1">
      <c r="A616" s="247">
        <f t="shared" si="179"/>
        <v>1</v>
      </c>
      <c r="B616" s="261">
        <f t="shared" si="180"/>
        <v>2553520189208</v>
      </c>
      <c r="C616" s="243">
        <f>VLOOKUP(B:B,[1]FALKEN!$B:$K,9,0)</f>
        <v>0</v>
      </c>
      <c r="D616" s="11" t="s">
        <v>8694</v>
      </c>
      <c r="E616" s="11" t="s">
        <v>805</v>
      </c>
      <c r="F616" s="322" t="s">
        <v>8484</v>
      </c>
      <c r="G616" s="134"/>
      <c r="H616" s="132"/>
      <c r="I616" s="235">
        <f>VLOOKUP(B:B,[1]FALKEN!$B:$K,10,0)</f>
        <v>0</v>
      </c>
      <c r="J616" s="132"/>
      <c r="K616" s="133" t="s">
        <v>8701</v>
      </c>
      <c r="L616" s="133">
        <v>18</v>
      </c>
      <c r="M616" s="135"/>
      <c r="N616" s="236"/>
      <c r="O616" s="236"/>
      <c r="P616" s="237"/>
      <c r="Q616" s="238">
        <f t="shared" si="181"/>
        <v>-954.5454545454545</v>
      </c>
      <c r="R616" s="144">
        <f t="shared" si="182"/>
        <v>19.248476190476193</v>
      </c>
      <c r="S616" s="248">
        <v>1074476050</v>
      </c>
      <c r="T616" s="305" t="s">
        <v>8250</v>
      </c>
      <c r="U616" s="194">
        <f t="shared" si="195"/>
        <v>22140</v>
      </c>
      <c r="V616" s="11">
        <v>900</v>
      </c>
      <c r="W616" s="239">
        <v>23040</v>
      </c>
      <c r="X616" s="136">
        <f t="shared" si="183"/>
        <v>17419</v>
      </c>
      <c r="Y616" s="240">
        <f t="shared" si="184"/>
        <v>19990.909090909088</v>
      </c>
      <c r="Z616" s="142" t="str">
        <f t="shared" si="185"/>
        <v/>
      </c>
      <c r="AA616" s="137">
        <f t="shared" si="186"/>
        <v>0.12865393360618452</v>
      </c>
      <c r="AB616" s="334" t="s">
        <v>8715</v>
      </c>
      <c r="AC616" s="189">
        <f t="shared" si="193"/>
        <v>21705</v>
      </c>
      <c r="AD616" s="187">
        <f t="shared" si="194"/>
        <v>23851</v>
      </c>
      <c r="AE616" s="129">
        <f t="shared" si="187"/>
        <v>2146.59</v>
      </c>
      <c r="AF616" s="130">
        <f t="shared" si="188"/>
        <v>435.59000000000015</v>
      </c>
      <c r="AG616" s="131">
        <f t="shared" si="189"/>
        <v>1.8262965913378899E-2</v>
      </c>
      <c r="AH616" s="138">
        <f t="shared" si="190"/>
        <v>1711</v>
      </c>
      <c r="AI616" s="139">
        <f t="shared" si="191"/>
        <v>7.1737034086621104E-2</v>
      </c>
      <c r="AJ616" s="139">
        <f t="shared" si="192"/>
        <v>0.11039096769280562</v>
      </c>
      <c r="AL616" s="197">
        <v>2553520189208</v>
      </c>
      <c r="AM616" s="197">
        <v>4981160612134</v>
      </c>
      <c r="AN616" s="197" t="s">
        <v>152</v>
      </c>
      <c r="AO616" s="241" t="s">
        <v>1627</v>
      </c>
      <c r="AP616" s="242" t="s">
        <v>1631</v>
      </c>
      <c r="AQ616" s="242" t="s">
        <v>132</v>
      </c>
      <c r="AR616" s="242" t="s">
        <v>152</v>
      </c>
      <c r="AS616" s="243">
        <v>17419</v>
      </c>
      <c r="AT616" s="243">
        <v>1050</v>
      </c>
      <c r="AU616" s="211" t="s">
        <v>3957</v>
      </c>
      <c r="AV616" s="197" t="s">
        <v>5541</v>
      </c>
      <c r="AW616" s="134" t="str">
        <f>IFERROR(VLOOKUP(AV:AV,Q商品!B:E,4,0),"")</f>
        <v>2022年製 AZENIS FK510 255/35ZR20 97Y XL サマータイヤ ラベルなし 翌営業日発送</v>
      </c>
      <c r="AX616" s="134" t="str">
        <f>IFERROR(VLOOKUP(B:B,在庫!B:M,12,0),"")</f>
        <v/>
      </c>
      <c r="AY616" s="134" t="e">
        <f>VLOOKUP(B:B,在庫!B:K,10,0)</f>
        <v>#N/A</v>
      </c>
      <c r="AZ616" s="244">
        <v>605409028</v>
      </c>
      <c r="BA616" s="244">
        <v>605409053</v>
      </c>
      <c r="BC616" s="11" t="s">
        <v>2055</v>
      </c>
    </row>
    <row r="617" spans="1:55" s="11" customFormat="1" ht="19.5" customHeight="1">
      <c r="A617" s="247">
        <f t="shared" si="179"/>
        <v>1</v>
      </c>
      <c r="B617" s="261">
        <f t="shared" si="180"/>
        <v>2753020189207</v>
      </c>
      <c r="C617" s="243">
        <f>VLOOKUP(B:B,[1]FALKEN!$B:$K,9,0)</f>
        <v>0</v>
      </c>
      <c r="D617" s="11" t="s">
        <v>8694</v>
      </c>
      <c r="E617" s="11" t="s">
        <v>807</v>
      </c>
      <c r="F617" s="245" t="s">
        <v>432</v>
      </c>
      <c r="G617" s="134"/>
      <c r="H617" s="132"/>
      <c r="I617" s="235">
        <f>VLOOKUP(B:B,[1]FALKEN!$B:$K,10,0)</f>
        <v>0</v>
      </c>
      <c r="J617" s="132"/>
      <c r="K617" s="133" t="s">
        <v>8701</v>
      </c>
      <c r="L617" s="133">
        <v>20</v>
      </c>
      <c r="M617" s="135"/>
      <c r="N617" s="236"/>
      <c r="O617" s="236"/>
      <c r="P617" s="237"/>
      <c r="Q617" s="238">
        <f t="shared" si="181"/>
        <v>-954.5454545454545</v>
      </c>
      <c r="R617" s="144">
        <f t="shared" si="182"/>
        <v>19.955619047619049</v>
      </c>
      <c r="S617" s="248">
        <v>1074476048</v>
      </c>
      <c r="T617" s="303" t="s">
        <v>8252</v>
      </c>
      <c r="U617" s="194">
        <f t="shared" si="195"/>
        <v>0</v>
      </c>
      <c r="W617" s="239"/>
      <c r="X617" s="136">
        <f t="shared" si="183"/>
        <v>18094</v>
      </c>
      <c r="Y617" s="240">
        <f t="shared" si="184"/>
        <v>-954.5454545454545</v>
      </c>
      <c r="Z617" s="142" t="str">
        <f t="shared" si="185"/>
        <v/>
      </c>
      <c r="AA617" s="137">
        <f t="shared" si="186"/>
        <v>19.955619047619049</v>
      </c>
      <c r="AB617" s="334" t="s">
        <v>8715</v>
      </c>
      <c r="AC617" s="189">
        <f t="shared" si="193"/>
        <v>0</v>
      </c>
      <c r="AD617" s="187">
        <f t="shared" si="194"/>
        <v>0</v>
      </c>
      <c r="AE617" s="129">
        <f t="shared" si="187"/>
        <v>0</v>
      </c>
      <c r="AF617" s="130">
        <f t="shared" si="188"/>
        <v>0</v>
      </c>
      <c r="AG617" s="131" t="str">
        <f t="shared" si="189"/>
        <v/>
      </c>
      <c r="AH617" s="138">
        <f t="shared" si="190"/>
        <v>0</v>
      </c>
      <c r="AI617" s="139" t="str">
        <f t="shared" si="191"/>
        <v/>
      </c>
      <c r="AJ617" s="139" t="str">
        <f t="shared" si="192"/>
        <v/>
      </c>
      <c r="AL617" s="197">
        <v>2753020189207</v>
      </c>
      <c r="AM617" s="197">
        <v>4981160612271</v>
      </c>
      <c r="AN617" s="197" t="s">
        <v>152</v>
      </c>
      <c r="AO617" s="241" t="s">
        <v>1627</v>
      </c>
      <c r="AP617" s="242" t="s">
        <v>1147</v>
      </c>
      <c r="AQ617" s="242" t="s">
        <v>133</v>
      </c>
      <c r="AR617" s="242" t="s">
        <v>152</v>
      </c>
      <c r="AS617" s="243">
        <v>18094</v>
      </c>
      <c r="AT617" s="243">
        <v>1050</v>
      </c>
      <c r="AU617" s="211" t="s">
        <v>3957</v>
      </c>
      <c r="AV617" s="197" t="s">
        <v>5545</v>
      </c>
      <c r="AW617" s="134" t="str">
        <f>IFERROR(VLOOKUP(AV:AV,Q商品!B:E,4,0),"")</f>
        <v>2022年製 AZENIS FK510 275/30ZR20 97Y XL サマータイヤ ラベルなし 翌営業日発送</v>
      </c>
      <c r="AX617" s="134" t="str">
        <f>IFERROR(VLOOKUP(B:B,在庫!B:M,12,0),"")</f>
        <v/>
      </c>
      <c r="AY617" s="246" t="e">
        <f>VLOOKUP(B:B,在庫!B:K,10,0)</f>
        <v>#N/A</v>
      </c>
      <c r="AZ617" s="244">
        <v>605409034</v>
      </c>
      <c r="BA617" s="244">
        <v>605409059</v>
      </c>
      <c r="BC617" s="11" t="s">
        <v>150</v>
      </c>
    </row>
    <row r="618" spans="1:55" s="11" customFormat="1" ht="19.5" customHeight="1">
      <c r="A618" s="247">
        <f t="shared" si="179"/>
        <v>1</v>
      </c>
      <c r="B618" s="261">
        <f t="shared" si="180"/>
        <v>2753520189202</v>
      </c>
      <c r="C618" s="243">
        <f>VLOOKUP(B:B,[1]FALKEN!$B:$K,9,0)</f>
        <v>0</v>
      </c>
      <c r="D618" s="11" t="s">
        <v>8694</v>
      </c>
      <c r="E618" s="11" t="s">
        <v>808</v>
      </c>
      <c r="F618" s="158" t="s">
        <v>433</v>
      </c>
      <c r="G618" s="134"/>
      <c r="H618" s="132"/>
      <c r="I618" s="235">
        <f>VLOOKUP(B:B,[1]FALKEN!$B:$K,10,0)</f>
        <v>0</v>
      </c>
      <c r="J618" s="132"/>
      <c r="K618" s="133" t="s">
        <v>8701</v>
      </c>
      <c r="L618" s="133">
        <v>21</v>
      </c>
      <c r="M618" s="135"/>
      <c r="N618" s="236"/>
      <c r="O618" s="236"/>
      <c r="P618" s="237"/>
      <c r="Q618" s="238">
        <f t="shared" si="181"/>
        <v>-954.5454545454545</v>
      </c>
      <c r="R618" s="144">
        <f t="shared" si="182"/>
        <v>21.740761904761907</v>
      </c>
      <c r="S618" s="248">
        <v>1074476497</v>
      </c>
      <c r="T618" s="303" t="s">
        <v>8253</v>
      </c>
      <c r="U618" s="194">
        <f t="shared" si="195"/>
        <v>0</v>
      </c>
      <c r="W618" s="239"/>
      <c r="X618" s="136">
        <f t="shared" si="183"/>
        <v>19798</v>
      </c>
      <c r="Y618" s="240">
        <f t="shared" si="184"/>
        <v>-954.5454545454545</v>
      </c>
      <c r="Z618" s="142" t="str">
        <f t="shared" si="185"/>
        <v/>
      </c>
      <c r="AA618" s="137">
        <f t="shared" si="186"/>
        <v>21.740761904761907</v>
      </c>
      <c r="AB618" s="334" t="s">
        <v>8715</v>
      </c>
      <c r="AC618" s="189">
        <f t="shared" si="193"/>
        <v>0</v>
      </c>
      <c r="AD618" s="187">
        <f t="shared" si="194"/>
        <v>0</v>
      </c>
      <c r="AE618" s="129">
        <f t="shared" si="187"/>
        <v>0</v>
      </c>
      <c r="AF618" s="130">
        <f t="shared" si="188"/>
        <v>0</v>
      </c>
      <c r="AG618" s="131" t="str">
        <f t="shared" si="189"/>
        <v/>
      </c>
      <c r="AH618" s="138">
        <f t="shared" si="190"/>
        <v>0</v>
      </c>
      <c r="AI618" s="139" t="str">
        <f t="shared" si="191"/>
        <v/>
      </c>
      <c r="AJ618" s="139" t="str">
        <f t="shared" si="192"/>
        <v/>
      </c>
      <c r="AL618" s="197">
        <v>2753520189202</v>
      </c>
      <c r="AM618" s="197">
        <v>4981160612301</v>
      </c>
      <c r="AN618" s="197" t="s">
        <v>152</v>
      </c>
      <c r="AO618" s="241" t="s">
        <v>1627</v>
      </c>
      <c r="AP618" s="242" t="s">
        <v>1629</v>
      </c>
      <c r="AQ618" s="242" t="s">
        <v>130</v>
      </c>
      <c r="AR618" s="242" t="s">
        <v>152</v>
      </c>
      <c r="AS618" s="243">
        <v>19798</v>
      </c>
      <c r="AT618" s="243">
        <v>1050</v>
      </c>
      <c r="AU618" s="211" t="s">
        <v>3957</v>
      </c>
      <c r="AV618" s="197" t="s">
        <v>5547</v>
      </c>
      <c r="AW618" s="134" t="str">
        <f>IFERROR(VLOOKUP(AV:AV,Q商品!B:E,4,0),"")</f>
        <v>2022年製 AZENIS FK510 275/35ZR20 102Y XL サマータイヤ ラベルなし 翌営業日発送</v>
      </c>
      <c r="AX618" s="134" t="str">
        <f>IFERROR(VLOOKUP(B:B,在庫!B:M,12,0),"")</f>
        <v/>
      </c>
      <c r="AY618" s="134" t="e">
        <f>VLOOKUP(B:B,在庫!B:K,10,0)</f>
        <v>#N/A</v>
      </c>
      <c r="AZ618" s="244">
        <v>605409031</v>
      </c>
      <c r="BA618" s="244">
        <v>605409056</v>
      </c>
      <c r="BC618" s="11" t="s">
        <v>150</v>
      </c>
    </row>
    <row r="619" spans="1:55" s="11" customFormat="1" ht="19.5" customHeight="1">
      <c r="A619" s="247">
        <f t="shared" si="179"/>
        <v>1</v>
      </c>
      <c r="B619" s="261">
        <f t="shared" si="180"/>
        <v>2754020189303</v>
      </c>
      <c r="C619" s="243">
        <f>VLOOKUP(B:B,[1]FALKEN!$B:$K,9,0)</f>
        <v>0</v>
      </c>
      <c r="D619" s="11" t="s">
        <v>8694</v>
      </c>
      <c r="E619" s="11" t="s">
        <v>5556</v>
      </c>
      <c r="F619" s="322" t="s">
        <v>8486</v>
      </c>
      <c r="G619" s="134"/>
      <c r="H619" s="132"/>
      <c r="I619" s="235">
        <f>VLOOKUP(B:B,[1]FALKEN!$B:$K,10,0)</f>
        <v>0</v>
      </c>
      <c r="J619" s="132"/>
      <c r="K619" s="133" t="s">
        <v>8701</v>
      </c>
      <c r="L619" s="133">
        <v>25</v>
      </c>
      <c r="M619" s="135"/>
      <c r="N619" s="236"/>
      <c r="O619" s="236"/>
      <c r="P619" s="237"/>
      <c r="Q619" s="238">
        <f t="shared" si="181"/>
        <v>-954.5454545454545</v>
      </c>
      <c r="R619" s="144">
        <f t="shared" si="182"/>
        <v>22.36304761904762</v>
      </c>
      <c r="S619" s="248">
        <v>1074476256</v>
      </c>
      <c r="T619" s="303" t="s">
        <v>8257</v>
      </c>
      <c r="U619" s="194">
        <f t="shared" si="195"/>
        <v>38750</v>
      </c>
      <c r="W619" s="239">
        <v>38750</v>
      </c>
      <c r="X619" s="136">
        <f t="shared" si="183"/>
        <v>20392</v>
      </c>
      <c r="Y619" s="240">
        <f t="shared" si="184"/>
        <v>34272.727272727272</v>
      </c>
      <c r="Z619" s="142" t="str">
        <f t="shared" si="185"/>
        <v/>
      </c>
      <c r="AA619" s="137">
        <f t="shared" si="186"/>
        <v>0.40500795755968166</v>
      </c>
      <c r="AB619" s="334" t="s">
        <v>8715</v>
      </c>
      <c r="AC619" s="189">
        <f t="shared" si="193"/>
        <v>37990</v>
      </c>
      <c r="AD619" s="187">
        <f t="shared" si="194"/>
        <v>41747</v>
      </c>
      <c r="AE619" s="129">
        <f t="shared" si="187"/>
        <v>3757.23</v>
      </c>
      <c r="AF619" s="130">
        <f t="shared" si="188"/>
        <v>760.23</v>
      </c>
      <c r="AG619" s="131">
        <f t="shared" si="189"/>
        <v>1.8210410328885908E-2</v>
      </c>
      <c r="AH619" s="138">
        <f t="shared" si="190"/>
        <v>2997</v>
      </c>
      <c r="AI619" s="139">
        <f t="shared" si="191"/>
        <v>7.1789589671114096E-2</v>
      </c>
      <c r="AJ619" s="139">
        <f t="shared" si="192"/>
        <v>0.38679754723079574</v>
      </c>
      <c r="AL619" s="197">
        <v>2754020189303</v>
      </c>
      <c r="AM619" s="197">
        <v>4981160824322</v>
      </c>
      <c r="AN619" s="197" t="s">
        <v>152</v>
      </c>
      <c r="AO619" s="241" t="s">
        <v>1624</v>
      </c>
      <c r="AP619" s="242" t="s">
        <v>989</v>
      </c>
      <c r="AQ619" s="242" t="s">
        <v>94</v>
      </c>
      <c r="AR619" s="242" t="s">
        <v>152</v>
      </c>
      <c r="AS619" s="243">
        <v>20392</v>
      </c>
      <c r="AT619" s="243">
        <v>1050</v>
      </c>
      <c r="AU619" s="211" t="s">
        <v>3957</v>
      </c>
      <c r="AV619" s="197" t="s">
        <v>5557</v>
      </c>
      <c r="AW619" s="134" t="str">
        <f>IFERROR(VLOOKUP(AV:AV,Q商品!B:E,4,0),"")</f>
        <v>2022年製 AZENIS FK510 SUV 275/40R20 106Y XL サマータイヤ ラベルなし 翌営業日発送</v>
      </c>
      <c r="AX619" s="134" t="str">
        <f>IFERROR(VLOOKUP(B:B,在庫!B:M,12,0),"")</f>
        <v/>
      </c>
      <c r="AY619" s="246" t="e">
        <f>VLOOKUP(B:B,在庫!B:K,10,0)</f>
        <v>#N/A</v>
      </c>
      <c r="AZ619" s="244">
        <v>605409032</v>
      </c>
      <c r="BA619" s="244">
        <v>605409057</v>
      </c>
      <c r="BC619" s="11" t="s">
        <v>2055</v>
      </c>
    </row>
    <row r="620" spans="1:55" s="11" customFormat="1" ht="19.5" customHeight="1">
      <c r="A620" s="247">
        <f t="shared" si="179"/>
        <v>1</v>
      </c>
      <c r="B620" s="261">
        <f t="shared" si="180"/>
        <v>2255018169975</v>
      </c>
      <c r="C620" s="243">
        <f>VLOOKUP(B:B,[1]DUNLOP!$B:$K,9,0)</f>
        <v>0</v>
      </c>
      <c r="D620" s="11" t="s">
        <v>8695</v>
      </c>
      <c r="E620" s="11" t="s">
        <v>6976</v>
      </c>
      <c r="F620" s="160" t="s">
        <v>6977</v>
      </c>
      <c r="G620" s="134"/>
      <c r="H620" s="132"/>
      <c r="I620" s="243">
        <f>VLOOKUP(B:B,[1]DUNLOP!$B:$K,10,0)</f>
        <v>0</v>
      </c>
      <c r="J620" s="132"/>
      <c r="K620" s="133" t="s">
        <v>8702</v>
      </c>
      <c r="L620" s="133">
        <v>10</v>
      </c>
      <c r="M620" s="135" t="s">
        <v>6991</v>
      </c>
      <c r="N620" s="236" t="s">
        <v>6992</v>
      </c>
      <c r="O620" s="236" t="s">
        <v>2015</v>
      </c>
      <c r="P620" s="237">
        <v>13150</v>
      </c>
      <c r="Q620" s="238">
        <f t="shared" si="181"/>
        <v>11000</v>
      </c>
      <c r="R620" s="144">
        <f t="shared" si="182"/>
        <v>0.13954545454545456</v>
      </c>
      <c r="S620" s="248">
        <v>1074476618</v>
      </c>
      <c r="T620" s="306" t="s">
        <v>8275</v>
      </c>
      <c r="U620" s="194">
        <f t="shared" si="195"/>
        <v>13150</v>
      </c>
      <c r="W620" s="239">
        <v>13150</v>
      </c>
      <c r="X620" s="136">
        <f t="shared" si="183"/>
        <v>9465</v>
      </c>
      <c r="Y620" s="240">
        <f t="shared" si="184"/>
        <v>11000</v>
      </c>
      <c r="Z620" s="142">
        <f t="shared" si="185"/>
        <v>7.7338403041825154E-2</v>
      </c>
      <c r="AA620" s="137">
        <f t="shared" si="186"/>
        <v>0.13954545454545456</v>
      </c>
      <c r="AB620" s="334" t="s">
        <v>8715</v>
      </c>
      <c r="AC620" s="189">
        <f t="shared" si="193"/>
        <v>12892</v>
      </c>
      <c r="AD620" s="187">
        <f t="shared" si="194"/>
        <v>14167</v>
      </c>
      <c r="AE620" s="129">
        <f t="shared" si="187"/>
        <v>1275.03</v>
      </c>
      <c r="AF620" s="130">
        <f t="shared" si="188"/>
        <v>258.02999999999997</v>
      </c>
      <c r="AG620" s="131">
        <f t="shared" si="189"/>
        <v>1.8213453801087031E-2</v>
      </c>
      <c r="AH620" s="138">
        <f t="shared" si="190"/>
        <v>1017</v>
      </c>
      <c r="AI620" s="139">
        <f t="shared" si="191"/>
        <v>7.1786546198912962E-2</v>
      </c>
      <c r="AJ620" s="139">
        <f t="shared" si="192"/>
        <v>0.12133200074436752</v>
      </c>
      <c r="AL620" s="197">
        <v>2255018169975</v>
      </c>
      <c r="AM620" s="197">
        <v>4981160977035</v>
      </c>
      <c r="AN620" s="197" t="s">
        <v>3894</v>
      </c>
      <c r="AO620" s="241" t="s">
        <v>147</v>
      </c>
      <c r="AP620" s="242" t="s">
        <v>971</v>
      </c>
      <c r="AQ620" s="242" t="s">
        <v>80</v>
      </c>
      <c r="AR620" s="242" t="s">
        <v>152</v>
      </c>
      <c r="AS620" s="243">
        <v>9465</v>
      </c>
      <c r="AT620" s="243">
        <v>1050</v>
      </c>
      <c r="AU620" s="211" t="s">
        <v>3957</v>
      </c>
      <c r="AV620" s="197" t="s">
        <v>5968</v>
      </c>
      <c r="AW620" s="134" t="str">
        <f>IFERROR(VLOOKUP(AV:AV,Q商品!B:E,4,0),"")</f>
        <v>2023年製 DZ102 225/50R18 95W サマータイヤ 翌営業日発送</v>
      </c>
      <c r="AX620" s="134" t="str">
        <f>IFERROR(VLOOKUP(B:B,在庫!B:M,12,0),"")</f>
        <v/>
      </c>
      <c r="AY620" s="134" t="e">
        <f>VLOOKUP(B:B,在庫!B:K,10,0)</f>
        <v>#N/A</v>
      </c>
      <c r="AZ620" s="244">
        <v>636964092</v>
      </c>
      <c r="BA620" s="244">
        <v>636964104</v>
      </c>
      <c r="BC620" s="11" t="s">
        <v>2055</v>
      </c>
    </row>
    <row r="621" spans="1:55" s="11" customFormat="1" ht="19.5" customHeight="1">
      <c r="A621" s="11">
        <f t="shared" si="179"/>
        <v>1</v>
      </c>
      <c r="B621" s="249">
        <f t="shared" si="180"/>
        <v>2156016167065</v>
      </c>
      <c r="C621" s="243">
        <f>VLOOKUP(B:B,[1]DUNLOP!$B:$K,9,0)</f>
        <v>0</v>
      </c>
      <c r="D621" s="11" t="s">
        <v>8695</v>
      </c>
      <c r="E621" s="11" t="s">
        <v>1806</v>
      </c>
      <c r="F621" s="158"/>
      <c r="G621" s="134"/>
      <c r="H621" s="132"/>
      <c r="I621" s="243">
        <f>VLOOKUP(B:B,[1]DUNLOP!$B:$K,10,0)</f>
        <v>0</v>
      </c>
      <c r="J621" s="132"/>
      <c r="K621" s="133" t="s">
        <v>8703</v>
      </c>
      <c r="L621" s="133">
        <v>15</v>
      </c>
      <c r="M621" s="135"/>
      <c r="N621" s="236"/>
      <c r="O621" s="236"/>
      <c r="P621" s="237"/>
      <c r="Q621" s="238">
        <f t="shared" si="181"/>
        <v>-954.5454545454545</v>
      </c>
      <c r="R621" s="144">
        <f t="shared" si="182"/>
        <v>11.465714285714286</v>
      </c>
      <c r="S621" s="197">
        <v>1074476105</v>
      </c>
      <c r="T621" s="303" t="s">
        <v>8279</v>
      </c>
      <c r="U621" s="194">
        <f t="shared" si="195"/>
        <v>0</v>
      </c>
      <c r="W621" s="239"/>
      <c r="X621" s="136">
        <f t="shared" si="183"/>
        <v>9990</v>
      </c>
      <c r="Y621" s="240">
        <f t="shared" si="184"/>
        <v>-954.5454545454545</v>
      </c>
      <c r="Z621" s="142" t="str">
        <f t="shared" si="185"/>
        <v/>
      </c>
      <c r="AA621" s="137">
        <f t="shared" si="186"/>
        <v>11.465714285714286</v>
      </c>
      <c r="AB621" s="334" t="s">
        <v>8715</v>
      </c>
      <c r="AC621" s="189">
        <f t="shared" si="193"/>
        <v>0</v>
      </c>
      <c r="AD621" s="187">
        <f t="shared" si="194"/>
        <v>0</v>
      </c>
      <c r="AE621" s="129">
        <f t="shared" si="187"/>
        <v>0</v>
      </c>
      <c r="AF621" s="130">
        <f t="shared" si="188"/>
        <v>0</v>
      </c>
      <c r="AG621" s="131" t="str">
        <f t="shared" si="189"/>
        <v/>
      </c>
      <c r="AH621" s="138">
        <f t="shared" si="190"/>
        <v>0</v>
      </c>
      <c r="AI621" s="139" t="str">
        <f t="shared" si="191"/>
        <v/>
      </c>
      <c r="AJ621" s="139" t="str">
        <f t="shared" si="192"/>
        <v/>
      </c>
      <c r="AL621" s="197">
        <v>2156016167065</v>
      </c>
      <c r="AM621" s="197">
        <v>4981160790290</v>
      </c>
      <c r="AN621" s="197" t="s">
        <v>3890</v>
      </c>
      <c r="AO621" s="241" t="s">
        <v>23</v>
      </c>
      <c r="AP621" s="242" t="s">
        <v>1578</v>
      </c>
      <c r="AQ621" s="242" t="s">
        <v>48</v>
      </c>
      <c r="AR621" s="242">
        <v>22200</v>
      </c>
      <c r="AS621" s="243">
        <v>9990</v>
      </c>
      <c r="AT621" s="243">
        <v>1050</v>
      </c>
      <c r="AU621" s="211" t="s">
        <v>3956</v>
      </c>
      <c r="AV621" s="197" t="s">
        <v>5975</v>
      </c>
      <c r="AW621" s="134" t="str">
        <f>IFERROR(VLOOKUP(AV:AV,Q商品!B:E,4,0),"")</f>
        <v>2022年製 LE MANS V 215/60R16 95H サマータイヤ 翌営業日発送</v>
      </c>
      <c r="AX621" s="134" t="str">
        <f>IFERROR(VLOOKUP(B:B,在庫!B:M,12,0),"")</f>
        <v/>
      </c>
      <c r="AY621" s="134" t="e">
        <f>VLOOKUP(B:B,在庫!B:K,10,0)</f>
        <v>#N/A</v>
      </c>
      <c r="AZ621" s="244" t="s">
        <v>152</v>
      </c>
      <c r="BA621" s="244" t="s">
        <v>152</v>
      </c>
      <c r="BC621" s="11" t="s">
        <v>150</v>
      </c>
    </row>
    <row r="622" spans="1:55" s="11" customFormat="1" ht="19.5" customHeight="1">
      <c r="A622" s="11">
        <f t="shared" si="179"/>
        <v>1</v>
      </c>
      <c r="B622" s="249">
        <f t="shared" si="180"/>
        <v>1756515167071</v>
      </c>
      <c r="C622" s="243">
        <f>VLOOKUP(B:B,[1]DUNLOP!$B:$K,9,0)</f>
        <v>0</v>
      </c>
      <c r="D622" s="11" t="s">
        <v>8695</v>
      </c>
      <c r="E622" s="11" t="s">
        <v>1807</v>
      </c>
      <c r="F622" s="158"/>
      <c r="G622" s="134"/>
      <c r="H622" s="132"/>
      <c r="I622" s="243">
        <f>VLOOKUP(B:B,[1]DUNLOP!$B:$K,10,0)</f>
        <v>0</v>
      </c>
      <c r="J622" s="132"/>
      <c r="K622" s="133" t="s">
        <v>8703</v>
      </c>
      <c r="L622" s="133">
        <v>17</v>
      </c>
      <c r="M622" s="135"/>
      <c r="N622" s="236"/>
      <c r="O622" s="236"/>
      <c r="P622" s="237"/>
      <c r="Q622" s="238">
        <f t="shared" si="181"/>
        <v>-477.27272727272725</v>
      </c>
      <c r="R622" s="144">
        <f t="shared" si="182"/>
        <v>14.40952380952381</v>
      </c>
      <c r="S622" s="197">
        <v>1074476642</v>
      </c>
      <c r="T622" s="305" t="s">
        <v>8280</v>
      </c>
      <c r="U622" s="194">
        <f t="shared" si="195"/>
        <v>0</v>
      </c>
      <c r="W622" s="239"/>
      <c r="X622" s="136">
        <f t="shared" si="183"/>
        <v>6400</v>
      </c>
      <c r="Y622" s="240">
        <f t="shared" si="184"/>
        <v>-477.27272727272725</v>
      </c>
      <c r="Z622" s="142" t="str">
        <f t="shared" si="185"/>
        <v/>
      </c>
      <c r="AA622" s="137">
        <f t="shared" si="186"/>
        <v>14.40952380952381</v>
      </c>
      <c r="AB622" s="334" t="s">
        <v>8715</v>
      </c>
      <c r="AC622" s="189">
        <f t="shared" si="193"/>
        <v>0</v>
      </c>
      <c r="AD622" s="187">
        <f t="shared" si="194"/>
        <v>0</v>
      </c>
      <c r="AE622" s="129">
        <f t="shared" si="187"/>
        <v>0</v>
      </c>
      <c r="AF622" s="130">
        <f t="shared" si="188"/>
        <v>0</v>
      </c>
      <c r="AG622" s="131" t="str">
        <f t="shared" si="189"/>
        <v/>
      </c>
      <c r="AH622" s="138">
        <f t="shared" si="190"/>
        <v>0</v>
      </c>
      <c r="AI622" s="139" t="str">
        <f t="shared" si="191"/>
        <v/>
      </c>
      <c r="AJ622" s="139" t="str">
        <f t="shared" si="192"/>
        <v/>
      </c>
      <c r="AL622" s="197">
        <v>1756515167071</v>
      </c>
      <c r="AM622" s="197">
        <v>4982266069693</v>
      </c>
      <c r="AN622" s="197" t="s">
        <v>3896</v>
      </c>
      <c r="AO622" s="241" t="s">
        <v>1579</v>
      </c>
      <c r="AP622" s="242" t="s">
        <v>1182</v>
      </c>
      <c r="AQ622" s="242" t="s">
        <v>95</v>
      </c>
      <c r="AR622" s="242">
        <v>13900</v>
      </c>
      <c r="AS622" s="243">
        <v>6400</v>
      </c>
      <c r="AT622" s="243">
        <v>525</v>
      </c>
      <c r="AU622" s="211" t="s">
        <v>3956</v>
      </c>
      <c r="AV622" s="197" t="s">
        <v>5977</v>
      </c>
      <c r="AW622" s="134" t="str">
        <f>IFERROR(VLOOKUP(AV:AV,Q商品!B:E,4,0),"")</f>
        <v>2023年製 LE MANS V+ 175/65R15 84H サマータイヤ 翌営業日発送</v>
      </c>
      <c r="AX622" s="134" t="str">
        <f>IFERROR(VLOOKUP(B:B,在庫!B:M,12,0),"")</f>
        <v/>
      </c>
      <c r="AY622" s="134" t="e">
        <f>VLOOKUP(B:B,在庫!B:K,10,0)</f>
        <v>#N/A</v>
      </c>
      <c r="AZ622" s="244" t="s">
        <v>152</v>
      </c>
      <c r="BA622" s="244" t="s">
        <v>152</v>
      </c>
      <c r="BC622" s="11" t="s">
        <v>150</v>
      </c>
    </row>
    <row r="623" spans="1:55" s="11" customFormat="1" ht="19.5" customHeight="1">
      <c r="A623" s="11">
        <f t="shared" si="179"/>
        <v>1</v>
      </c>
      <c r="B623" s="249">
        <f t="shared" si="180"/>
        <v>1856515167078</v>
      </c>
      <c r="C623" s="243">
        <f>VLOOKUP(B:B,[1]DUNLOP!$B:$K,9,0)</f>
        <v>0</v>
      </c>
      <c r="D623" s="11" t="s">
        <v>8695</v>
      </c>
      <c r="E623" s="11" t="s">
        <v>1808</v>
      </c>
      <c r="F623" s="160" t="s">
        <v>8487</v>
      </c>
      <c r="G623" s="134"/>
      <c r="H623" s="132"/>
      <c r="I623" s="243">
        <f>VLOOKUP(B:B,[1]DUNLOP!$B:$K,10,0)</f>
        <v>0</v>
      </c>
      <c r="J623" s="132"/>
      <c r="K623" s="133" t="s">
        <v>8703</v>
      </c>
      <c r="L623" s="133">
        <v>21</v>
      </c>
      <c r="M623" s="135"/>
      <c r="N623" s="236"/>
      <c r="O623" s="236"/>
      <c r="P623" s="237"/>
      <c r="Q623" s="238">
        <f t="shared" si="181"/>
        <v>-477.27272727272725</v>
      </c>
      <c r="R623" s="144">
        <f t="shared" si="182"/>
        <v>16.420952380952382</v>
      </c>
      <c r="S623" s="197">
        <v>1074476638</v>
      </c>
      <c r="T623" s="304" t="s">
        <v>8284</v>
      </c>
      <c r="U623" s="194">
        <f t="shared" si="195"/>
        <v>0</v>
      </c>
      <c r="W623" s="239"/>
      <c r="X623" s="136">
        <f t="shared" si="183"/>
        <v>7360</v>
      </c>
      <c r="Y623" s="240">
        <f t="shared" si="184"/>
        <v>-477.27272727272725</v>
      </c>
      <c r="Z623" s="142" t="str">
        <f t="shared" si="185"/>
        <v/>
      </c>
      <c r="AA623" s="137">
        <f t="shared" si="186"/>
        <v>16.420952380952382</v>
      </c>
      <c r="AB623" s="334" t="s">
        <v>8715</v>
      </c>
      <c r="AC623" s="189">
        <f t="shared" si="193"/>
        <v>0</v>
      </c>
      <c r="AD623" s="187">
        <f t="shared" si="194"/>
        <v>0</v>
      </c>
      <c r="AE623" s="129">
        <f t="shared" si="187"/>
        <v>0</v>
      </c>
      <c r="AF623" s="130">
        <f t="shared" si="188"/>
        <v>0</v>
      </c>
      <c r="AG623" s="131" t="str">
        <f t="shared" si="189"/>
        <v/>
      </c>
      <c r="AH623" s="138">
        <f t="shared" si="190"/>
        <v>0</v>
      </c>
      <c r="AI623" s="139" t="str">
        <f t="shared" si="191"/>
        <v/>
      </c>
      <c r="AJ623" s="139" t="str">
        <f t="shared" si="192"/>
        <v/>
      </c>
      <c r="AL623" s="197">
        <v>1856515167078</v>
      </c>
      <c r="AM623" s="197">
        <v>4982266069259</v>
      </c>
      <c r="AN623" s="197" t="s">
        <v>3897</v>
      </c>
      <c r="AO623" s="241" t="s">
        <v>1579</v>
      </c>
      <c r="AP623" s="242" t="s">
        <v>1088</v>
      </c>
      <c r="AQ623" s="242" t="s">
        <v>42</v>
      </c>
      <c r="AR623" s="242">
        <v>16000</v>
      </c>
      <c r="AS623" s="243">
        <v>7360</v>
      </c>
      <c r="AT623" s="243">
        <v>525</v>
      </c>
      <c r="AU623" s="211" t="s">
        <v>3956</v>
      </c>
      <c r="AV623" s="197" t="s">
        <v>5985</v>
      </c>
      <c r="AW623" s="134" t="str">
        <f>IFERROR(VLOOKUP(AV:AV,Q商品!B:E,4,0),"")</f>
        <v>2023年製 LE MANS V+ 185/65R15 88H サマータイヤ 翌営業日発送</v>
      </c>
      <c r="AX623" s="134" t="str">
        <f>IFERROR(VLOOKUP(B:B,在庫!B:M,12,0),"")</f>
        <v/>
      </c>
      <c r="AY623" s="134" t="e">
        <f>VLOOKUP(B:B,在庫!B:K,10,0)</f>
        <v>#N/A</v>
      </c>
      <c r="AZ623" s="244" t="s">
        <v>152</v>
      </c>
      <c r="BA623" s="244" t="s">
        <v>152</v>
      </c>
      <c r="BC623" s="11" t="s">
        <v>2055</v>
      </c>
    </row>
    <row r="624" spans="1:55" s="11" customFormat="1" ht="19.5" customHeight="1">
      <c r="A624" s="11">
        <f t="shared" si="179"/>
        <v>1</v>
      </c>
      <c r="B624" s="249">
        <f t="shared" si="180"/>
        <v>2154517167072</v>
      </c>
      <c r="C624" s="243">
        <f>VLOOKUP(B:B,[1]DUNLOP!$B:$K,9,0)</f>
        <v>8</v>
      </c>
      <c r="D624" s="11" t="s">
        <v>8695</v>
      </c>
      <c r="E624" s="11" t="s">
        <v>1816</v>
      </c>
      <c r="F624" s="158" t="s">
        <v>153</v>
      </c>
      <c r="G624" s="134"/>
      <c r="H624" s="132"/>
      <c r="I624" s="243">
        <f>VLOOKUP(B:B,[1]DUNLOP!$B:$K,10,0)</f>
        <v>0</v>
      </c>
      <c r="J624" s="132"/>
      <c r="K624" s="133" t="s">
        <v>8703</v>
      </c>
      <c r="L624" s="133">
        <v>26</v>
      </c>
      <c r="M624" s="135"/>
      <c r="N624" s="236"/>
      <c r="O624" s="236"/>
      <c r="P624" s="237"/>
      <c r="Q624" s="238">
        <f t="shared" si="181"/>
        <v>-477.27272727272725</v>
      </c>
      <c r="R624" s="144">
        <f t="shared" si="182"/>
        <v>32.281904761904762</v>
      </c>
      <c r="S624" s="197">
        <v>1074476630</v>
      </c>
      <c r="T624" s="305" t="s">
        <v>8289</v>
      </c>
      <c r="U624" s="194">
        <f t="shared" si="195"/>
        <v>0</v>
      </c>
      <c r="W624" s="239"/>
      <c r="X624" s="136">
        <f t="shared" si="183"/>
        <v>14930</v>
      </c>
      <c r="Y624" s="240">
        <f t="shared" si="184"/>
        <v>-477.27272727272725</v>
      </c>
      <c r="Z624" s="142" t="str">
        <f t="shared" si="185"/>
        <v/>
      </c>
      <c r="AA624" s="137">
        <f t="shared" si="186"/>
        <v>32.281904761904762</v>
      </c>
      <c r="AB624" s="334" t="s">
        <v>8715</v>
      </c>
      <c r="AC624" s="189">
        <f t="shared" ref="AC624:AC655" si="196">ROUNDDOWN(U624/1.02,0)</f>
        <v>0</v>
      </c>
      <c r="AD624" s="187">
        <f t="shared" ref="AD624:AD655" si="197">ROUNDDOWN(AC624/0.91,0)</f>
        <v>0</v>
      </c>
      <c r="AE624" s="129">
        <f t="shared" si="187"/>
        <v>0</v>
      </c>
      <c r="AF624" s="130">
        <f t="shared" si="188"/>
        <v>0</v>
      </c>
      <c r="AG624" s="131" t="str">
        <f t="shared" si="189"/>
        <v/>
      </c>
      <c r="AH624" s="138">
        <f t="shared" si="190"/>
        <v>0</v>
      </c>
      <c r="AI624" s="139" t="str">
        <f t="shared" si="191"/>
        <v/>
      </c>
      <c r="AJ624" s="139" t="str">
        <f t="shared" si="192"/>
        <v/>
      </c>
      <c r="AL624" s="197">
        <v>2154517167072</v>
      </c>
      <c r="AM624" s="197">
        <v>4982266069297</v>
      </c>
      <c r="AN624" s="197" t="s">
        <v>3905</v>
      </c>
      <c r="AO624" s="241" t="s">
        <v>1579</v>
      </c>
      <c r="AP624" s="242" t="s">
        <v>698</v>
      </c>
      <c r="AQ624" s="242" t="s">
        <v>36</v>
      </c>
      <c r="AR624" s="242">
        <v>31100</v>
      </c>
      <c r="AS624" s="243">
        <v>14930</v>
      </c>
      <c r="AT624" s="243">
        <v>525</v>
      </c>
      <c r="AU624" s="211" t="s">
        <v>3956</v>
      </c>
      <c r="AV624" s="197" t="s">
        <v>5989</v>
      </c>
      <c r="AW624" s="134" t="str">
        <f>IFERROR(VLOOKUP(AV:AV,Q商品!B:E,4,0),"")</f>
        <v>2023年製 LE MANS V+ 215/45R17 91W XL サマータイヤ 翌営業日発送</v>
      </c>
      <c r="AX624" s="134" t="str">
        <f>IFERROR(VLOOKUP(B:B,在庫!B:M,12,0),"")</f>
        <v/>
      </c>
      <c r="AY624" s="134" t="e">
        <f>VLOOKUP(B:B,在庫!B:K,10,0)</f>
        <v>#N/A</v>
      </c>
      <c r="AZ624" s="244" t="s">
        <v>152</v>
      </c>
      <c r="BA624" s="244" t="s">
        <v>152</v>
      </c>
      <c r="BC624" s="11" t="s">
        <v>2055</v>
      </c>
    </row>
    <row r="625" spans="1:55" s="11" customFormat="1" ht="19.5" customHeight="1">
      <c r="A625" s="247">
        <f t="shared" si="179"/>
        <v>1</v>
      </c>
      <c r="B625" s="332">
        <f t="shared" si="180"/>
        <v>2155017129898</v>
      </c>
      <c r="C625" s="235">
        <f>VLOOKUP(B:B,[1]YOKOHAMA!$B:$K,9,0)</f>
        <v>0</v>
      </c>
      <c r="D625" s="11" t="s">
        <v>8696</v>
      </c>
      <c r="E625" s="11" t="s">
        <v>1751</v>
      </c>
      <c r="F625" s="245"/>
      <c r="G625" s="134"/>
      <c r="H625" s="132"/>
      <c r="I625" s="235">
        <f>VLOOKUP(B:B,[1]YOKOHAMA!$B:$K,10,0)</f>
        <v>0</v>
      </c>
      <c r="J625" s="132"/>
      <c r="K625" s="133" t="s">
        <v>8704</v>
      </c>
      <c r="L625" s="133">
        <v>3</v>
      </c>
      <c r="M625" s="135"/>
      <c r="N625" s="236"/>
      <c r="O625" s="236"/>
      <c r="P625" s="237"/>
      <c r="Q625" s="238">
        <f t="shared" si="181"/>
        <v>-954.5454545454545</v>
      </c>
      <c r="R625" s="144">
        <f t="shared" si="182"/>
        <v>11.68047619047619</v>
      </c>
      <c r="S625" s="248">
        <v>1074476270</v>
      </c>
      <c r="T625" s="306" t="s">
        <v>8291</v>
      </c>
      <c r="U625" s="194">
        <f t="shared" si="195"/>
        <v>0</v>
      </c>
      <c r="W625" s="239"/>
      <c r="X625" s="136">
        <f t="shared" si="183"/>
        <v>10195</v>
      </c>
      <c r="Y625" s="240">
        <f t="shared" si="184"/>
        <v>-954.5454545454545</v>
      </c>
      <c r="Z625" s="142" t="str">
        <f t="shared" si="185"/>
        <v/>
      </c>
      <c r="AA625" s="137">
        <f t="shared" si="186"/>
        <v>11.68047619047619</v>
      </c>
      <c r="AB625" s="334" t="s">
        <v>8715</v>
      </c>
      <c r="AC625" s="189">
        <f t="shared" si="196"/>
        <v>0</v>
      </c>
      <c r="AD625" s="187">
        <f t="shared" si="197"/>
        <v>0</v>
      </c>
      <c r="AE625" s="129">
        <f t="shared" si="187"/>
        <v>0</v>
      </c>
      <c r="AF625" s="130">
        <f t="shared" si="188"/>
        <v>0</v>
      </c>
      <c r="AG625" s="131" t="str">
        <f t="shared" si="189"/>
        <v/>
      </c>
      <c r="AH625" s="138">
        <f t="shared" si="190"/>
        <v>0</v>
      </c>
      <c r="AI625" s="139" t="str">
        <f t="shared" si="191"/>
        <v/>
      </c>
      <c r="AJ625" s="139" t="str">
        <f t="shared" si="192"/>
        <v/>
      </c>
      <c r="AL625" s="197">
        <v>2155017129898</v>
      </c>
      <c r="AM625" s="197">
        <v>4968814930691</v>
      </c>
      <c r="AN625" s="197"/>
      <c r="AO625" s="241" t="s">
        <v>24</v>
      </c>
      <c r="AP625" s="242" t="s">
        <v>683</v>
      </c>
      <c r="AQ625" s="242" t="s">
        <v>39</v>
      </c>
      <c r="AR625" s="242"/>
      <c r="AS625" s="243">
        <v>10195</v>
      </c>
      <c r="AT625" s="243">
        <v>1050</v>
      </c>
      <c r="AU625" s="211" t="s">
        <v>6997</v>
      </c>
      <c r="AV625" s="197" t="s">
        <v>5993</v>
      </c>
      <c r="AW625" s="134" t="str">
        <f>IFERROR(VLOOKUP(AV:AV,Q商品!B:E,4,0),"")</f>
        <v>2021年製以降 ADVAN dB V552 215/50R17 95W XL サマータイヤ 翌営業日発送</v>
      </c>
      <c r="AX625" s="134" t="str">
        <f>IFERROR(VLOOKUP(B:B,在庫!B:M,12,0),"")</f>
        <v/>
      </c>
      <c r="AY625" s="246" t="e">
        <f>VLOOKUP(B:B,在庫!B:K,10,0)</f>
        <v>#N/A</v>
      </c>
      <c r="AZ625" s="244"/>
      <c r="BA625" s="244"/>
      <c r="BC625" s="11" t="s">
        <v>150</v>
      </c>
    </row>
    <row r="626" spans="1:55" s="11" customFormat="1" ht="19.5" customHeight="1">
      <c r="A626" s="247">
        <f t="shared" si="179"/>
        <v>1</v>
      </c>
      <c r="B626" s="332">
        <f t="shared" si="180"/>
        <v>2454018129877</v>
      </c>
      <c r="C626" s="235">
        <f>VLOOKUP(B:B,[1]YOKOHAMA!$B:$K,9,0)</f>
        <v>23</v>
      </c>
      <c r="D626" s="11" t="s">
        <v>8696</v>
      </c>
      <c r="E626" s="11" t="s">
        <v>1756</v>
      </c>
      <c r="F626" s="322" t="s">
        <v>7490</v>
      </c>
      <c r="G626" s="134"/>
      <c r="H626" s="132"/>
      <c r="I626" s="235">
        <f>VLOOKUP(B:B,[1]YOKOHAMA!$B:$K,10,0)</f>
        <v>0</v>
      </c>
      <c r="J626" s="132"/>
      <c r="K626" s="133" t="s">
        <v>8704</v>
      </c>
      <c r="L626" s="133">
        <v>13</v>
      </c>
      <c r="M626" s="135" t="s">
        <v>2014</v>
      </c>
      <c r="N626" s="236" t="s">
        <v>7491</v>
      </c>
      <c r="O626" s="236" t="s">
        <v>2015</v>
      </c>
      <c r="P626" s="237">
        <v>24750</v>
      </c>
      <c r="Q626" s="238">
        <f t="shared" si="181"/>
        <v>21545.454545454544</v>
      </c>
      <c r="R626" s="144">
        <f t="shared" si="182"/>
        <v>0.35035021097046409</v>
      </c>
      <c r="S626" s="248"/>
      <c r="T626" s="305"/>
      <c r="U626" s="194">
        <f t="shared" si="195"/>
        <v>24750</v>
      </c>
      <c r="W626" s="239">
        <v>24750</v>
      </c>
      <c r="X626" s="136">
        <f t="shared" si="183"/>
        <v>13997</v>
      </c>
      <c r="Y626" s="240">
        <f t="shared" si="184"/>
        <v>21545.454545454544</v>
      </c>
      <c r="Z626" s="142">
        <f t="shared" si="185"/>
        <v>7.7292929292929191E-2</v>
      </c>
      <c r="AA626" s="137">
        <f t="shared" si="186"/>
        <v>0.35035021097046409</v>
      </c>
      <c r="AB626" s="334" t="s">
        <v>8715</v>
      </c>
      <c r="AC626" s="189">
        <f t="shared" si="196"/>
        <v>24264</v>
      </c>
      <c r="AD626" s="187">
        <f t="shared" si="197"/>
        <v>26663</v>
      </c>
      <c r="AE626" s="129">
        <f t="shared" si="187"/>
        <v>2399.67</v>
      </c>
      <c r="AF626" s="130">
        <f t="shared" si="188"/>
        <v>486.67000000000007</v>
      </c>
      <c r="AG626" s="131">
        <f t="shared" si="189"/>
        <v>1.8252634737276379E-2</v>
      </c>
      <c r="AH626" s="138">
        <f t="shared" si="190"/>
        <v>1913</v>
      </c>
      <c r="AI626" s="139">
        <f t="shared" si="191"/>
        <v>7.1747365262723628E-2</v>
      </c>
      <c r="AJ626" s="139">
        <f t="shared" si="192"/>
        <v>0.3320975762331877</v>
      </c>
      <c r="AL626" s="197">
        <v>2454018129877</v>
      </c>
      <c r="AM626" s="197">
        <v>4968814932206</v>
      </c>
      <c r="AN626" s="197"/>
      <c r="AO626" s="241" t="s">
        <v>24</v>
      </c>
      <c r="AP626" s="242" t="s">
        <v>695</v>
      </c>
      <c r="AQ626" s="242" t="s">
        <v>83</v>
      </c>
      <c r="AR626" s="242"/>
      <c r="AS626" s="243">
        <v>13997</v>
      </c>
      <c r="AT626" s="243">
        <v>1050</v>
      </c>
      <c r="AU626" s="211" t="s">
        <v>6997</v>
      </c>
      <c r="AV626" s="197"/>
      <c r="AW626" s="134" t="str">
        <f>IFERROR(VLOOKUP(AV:AV,Q商品!B:E,4,0),"")</f>
        <v/>
      </c>
      <c r="AX626" s="134" t="str">
        <f>IFERROR(VLOOKUP(B:B,在庫!B:M,12,0),"")</f>
        <v>2023年製</v>
      </c>
      <c r="AY626" s="246">
        <f>VLOOKUP(B:B,在庫!B:K,10,0)</f>
        <v>1</v>
      </c>
      <c r="AZ626" s="244">
        <v>621003908</v>
      </c>
      <c r="BA626" s="244">
        <v>621003913</v>
      </c>
      <c r="BC626" s="11" t="e">
        <v>#N/A</v>
      </c>
    </row>
    <row r="627" spans="1:55" s="11" customFormat="1" ht="19.5" customHeight="1">
      <c r="A627" s="247">
        <f t="shared" si="179"/>
        <v>1</v>
      </c>
      <c r="B627" s="261">
        <f t="shared" si="180"/>
        <v>2154517129810</v>
      </c>
      <c r="C627" s="235">
        <f>VLOOKUP(B:B,[1]YOKOHAMA!$B:$K,9,0)</f>
        <v>0</v>
      </c>
      <c r="D627" s="11" t="s">
        <v>8696</v>
      </c>
      <c r="E627" s="11" t="s">
        <v>1748</v>
      </c>
      <c r="F627" s="323" t="s">
        <v>8627</v>
      </c>
      <c r="G627" s="134"/>
      <c r="H627" s="132"/>
      <c r="I627" s="235">
        <f>VLOOKUP(B:B,[1]YOKOHAMA!$B:$K,10,0)</f>
        <v>0</v>
      </c>
      <c r="J627" s="132"/>
      <c r="K627" s="133" t="s">
        <v>8704</v>
      </c>
      <c r="L627" s="133">
        <v>16</v>
      </c>
      <c r="M627" s="135"/>
      <c r="N627" s="236"/>
      <c r="O627" s="236"/>
      <c r="P627" s="237"/>
      <c r="Q627" s="238">
        <f t="shared" si="181"/>
        <v>-477.27272727272725</v>
      </c>
      <c r="R627" s="144">
        <f t="shared" si="182"/>
        <v>23.754285714285718</v>
      </c>
      <c r="S627" s="248">
        <v>1074476225</v>
      </c>
      <c r="T627" s="305" t="s">
        <v>8294</v>
      </c>
      <c r="U627" s="194">
        <f t="shared" si="195"/>
        <v>0</v>
      </c>
      <c r="W627" s="239"/>
      <c r="X627" s="136">
        <f t="shared" si="183"/>
        <v>10860</v>
      </c>
      <c r="Y627" s="240">
        <f t="shared" si="184"/>
        <v>-477.27272727272725</v>
      </c>
      <c r="Z627" s="142" t="str">
        <f t="shared" si="185"/>
        <v/>
      </c>
      <c r="AA627" s="137">
        <f t="shared" si="186"/>
        <v>23.754285714285718</v>
      </c>
      <c r="AB627" s="334" t="s">
        <v>8715</v>
      </c>
      <c r="AC627" s="189">
        <f t="shared" si="196"/>
        <v>0</v>
      </c>
      <c r="AD627" s="187">
        <f t="shared" si="197"/>
        <v>0</v>
      </c>
      <c r="AE627" s="129">
        <f t="shared" si="187"/>
        <v>0</v>
      </c>
      <c r="AF627" s="130">
        <f t="shared" si="188"/>
        <v>0</v>
      </c>
      <c r="AG627" s="131" t="str">
        <f t="shared" si="189"/>
        <v/>
      </c>
      <c r="AH627" s="138">
        <f t="shared" si="190"/>
        <v>0</v>
      </c>
      <c r="AI627" s="139" t="str">
        <f t="shared" si="191"/>
        <v/>
      </c>
      <c r="AJ627" s="139" t="str">
        <f t="shared" si="192"/>
        <v/>
      </c>
      <c r="AL627" s="197">
        <v>2154517129810</v>
      </c>
      <c r="AM627" s="197">
        <v>4968814899912</v>
      </c>
      <c r="AN627" s="197" t="s">
        <v>1492</v>
      </c>
      <c r="AO627" s="241" t="s">
        <v>26</v>
      </c>
      <c r="AP627" s="242" t="s">
        <v>698</v>
      </c>
      <c r="AQ627" s="242" t="s">
        <v>36</v>
      </c>
      <c r="AR627" s="242"/>
      <c r="AS627" s="243">
        <v>10860</v>
      </c>
      <c r="AT627" s="243">
        <v>525</v>
      </c>
      <c r="AU627" s="211" t="s">
        <v>6997</v>
      </c>
      <c r="AV627" s="197" t="s">
        <v>6011</v>
      </c>
      <c r="AW627" s="134" t="str">
        <f>IFERROR(VLOOKUP(AV:AV,Q商品!B:E,4,0),"")</f>
        <v>2022年製 Advan Fleva V701 215/45R17 91W XL サマータイヤ 翌営業日発送</v>
      </c>
      <c r="AX627" s="134" t="str">
        <f>IFERROR(VLOOKUP(B:B,在庫!B:M,12,0),"")</f>
        <v/>
      </c>
      <c r="AY627" s="246" t="e">
        <f>VLOOKUP(B:B,在庫!B:K,10,0)</f>
        <v>#N/A</v>
      </c>
      <c r="AZ627" s="244">
        <v>606918301</v>
      </c>
      <c r="BA627" s="244">
        <v>606918307</v>
      </c>
      <c r="BC627" s="11" t="s">
        <v>150</v>
      </c>
    </row>
    <row r="628" spans="1:55" s="11" customFormat="1" ht="19.5" customHeight="1">
      <c r="A628" s="247">
        <f t="shared" si="179"/>
        <v>1</v>
      </c>
      <c r="B628" s="332">
        <f t="shared" si="180"/>
        <v>2254018129972</v>
      </c>
      <c r="C628" s="235">
        <f>VLOOKUP(B:B,[1]YOKOHAMA!$B:$K,9,0)</f>
        <v>0</v>
      </c>
      <c r="D628" s="11" t="s">
        <v>8696</v>
      </c>
      <c r="E628" s="11" t="s">
        <v>8489</v>
      </c>
      <c r="F628" s="322" t="s">
        <v>7457</v>
      </c>
      <c r="G628" s="134"/>
      <c r="H628" s="132"/>
      <c r="I628" s="235">
        <f>VLOOKUP(B:B,[1]YOKOHAMA!$B:$K,10,0)</f>
        <v>0</v>
      </c>
      <c r="J628" s="132"/>
      <c r="K628" s="133" t="s">
        <v>8704</v>
      </c>
      <c r="L628" s="133">
        <v>17</v>
      </c>
      <c r="M628" s="135"/>
      <c r="N628" s="236"/>
      <c r="O628" s="236"/>
      <c r="P628" s="237"/>
      <c r="Q628" s="238">
        <f t="shared" si="181"/>
        <v>-477.27272727272725</v>
      </c>
      <c r="R628" s="144">
        <f t="shared" si="182"/>
        <v>29.889142857142861</v>
      </c>
      <c r="S628" s="248">
        <v>1074476222</v>
      </c>
      <c r="T628" s="305" t="s">
        <v>8295</v>
      </c>
      <c r="U628" s="194">
        <f t="shared" si="195"/>
        <v>0</v>
      </c>
      <c r="W628" s="239"/>
      <c r="X628" s="136">
        <f t="shared" si="183"/>
        <v>13788</v>
      </c>
      <c r="Y628" s="240">
        <f t="shared" si="184"/>
        <v>-477.27272727272725</v>
      </c>
      <c r="Z628" s="142" t="str">
        <f t="shared" si="185"/>
        <v/>
      </c>
      <c r="AA628" s="137">
        <f t="shared" si="186"/>
        <v>29.889142857142861</v>
      </c>
      <c r="AB628" s="334" t="s">
        <v>8715</v>
      </c>
      <c r="AC628" s="189">
        <f t="shared" si="196"/>
        <v>0</v>
      </c>
      <c r="AD628" s="187">
        <f t="shared" si="197"/>
        <v>0</v>
      </c>
      <c r="AE628" s="129">
        <f t="shared" si="187"/>
        <v>0</v>
      </c>
      <c r="AF628" s="130">
        <f t="shared" si="188"/>
        <v>0</v>
      </c>
      <c r="AG628" s="131" t="str">
        <f t="shared" si="189"/>
        <v/>
      </c>
      <c r="AH628" s="138">
        <f t="shared" si="190"/>
        <v>0</v>
      </c>
      <c r="AI628" s="139" t="str">
        <f t="shared" si="191"/>
        <v/>
      </c>
      <c r="AJ628" s="139" t="str">
        <f t="shared" si="192"/>
        <v/>
      </c>
      <c r="AL628" s="197">
        <v>2254018129972</v>
      </c>
      <c r="AM628" s="197">
        <v>4968814899929</v>
      </c>
      <c r="AN628" s="197" t="s">
        <v>1494</v>
      </c>
      <c r="AO628" s="241" t="s">
        <v>367</v>
      </c>
      <c r="AP628" s="242" t="s">
        <v>699</v>
      </c>
      <c r="AQ628" s="242" t="s">
        <v>38</v>
      </c>
      <c r="AR628" s="242"/>
      <c r="AS628" s="243">
        <v>13788</v>
      </c>
      <c r="AT628" s="243">
        <v>525</v>
      </c>
      <c r="AU628" s="211" t="s">
        <v>6997</v>
      </c>
      <c r="AV628" s="197" t="s">
        <v>6013</v>
      </c>
      <c r="AW628" s="134" t="str">
        <f>IFERROR(VLOOKUP(AV:AV,Q商品!B:E,4,0),"")</f>
        <v>2023年製 Advan Fleva V701 225/40R18 92W XL サマータイヤ 翌営業日発送</v>
      </c>
      <c r="AX628" s="134" t="str">
        <f>IFERROR(VLOOKUP(B:B,在庫!B:M,12,0),"")</f>
        <v/>
      </c>
      <c r="AY628" s="246" t="e">
        <f>VLOOKUP(B:B,在庫!B:K,10,0)</f>
        <v>#N/A</v>
      </c>
      <c r="AZ628" s="244"/>
      <c r="BA628" s="244"/>
      <c r="BC628" s="11" t="s">
        <v>2055</v>
      </c>
    </row>
    <row r="629" spans="1:55" s="11" customFormat="1" ht="19.5" customHeight="1">
      <c r="A629" s="247">
        <f t="shared" si="179"/>
        <v>1</v>
      </c>
      <c r="B629" s="261">
        <f t="shared" si="180"/>
        <v>2254517129800</v>
      </c>
      <c r="C629" s="235">
        <f>VLOOKUP(B:B,[1]YOKOHAMA!$B:$K,9,0)</f>
        <v>0</v>
      </c>
      <c r="D629" s="11" t="s">
        <v>8696</v>
      </c>
      <c r="E629" s="11" t="s">
        <v>1749</v>
      </c>
      <c r="F629" s="323" t="s">
        <v>8628</v>
      </c>
      <c r="G629" s="134"/>
      <c r="H629" s="132"/>
      <c r="I629" s="235">
        <f>VLOOKUP(B:B,[1]YOKOHAMA!$B:$K,10,0)</f>
        <v>0</v>
      </c>
      <c r="J629" s="132"/>
      <c r="K629" s="133" t="s">
        <v>8704</v>
      </c>
      <c r="L629" s="133">
        <v>19</v>
      </c>
      <c r="M629" s="135"/>
      <c r="N629" s="236"/>
      <c r="O629" s="236"/>
      <c r="P629" s="237"/>
      <c r="Q629" s="238">
        <f t="shared" si="181"/>
        <v>-477.27272727272725</v>
      </c>
      <c r="R629" s="144">
        <f t="shared" si="182"/>
        <v>23.469333333333335</v>
      </c>
      <c r="S629" s="248">
        <v>1074476220</v>
      </c>
      <c r="T629" s="305" t="s">
        <v>8297</v>
      </c>
      <c r="U629" s="194">
        <f t="shared" si="195"/>
        <v>0</v>
      </c>
      <c r="W629" s="239"/>
      <c r="X629" s="136">
        <f t="shared" si="183"/>
        <v>10724</v>
      </c>
      <c r="Y629" s="240">
        <f t="shared" si="184"/>
        <v>-477.27272727272725</v>
      </c>
      <c r="Z629" s="142" t="str">
        <f t="shared" si="185"/>
        <v/>
      </c>
      <c r="AA629" s="137">
        <f t="shared" si="186"/>
        <v>23.469333333333335</v>
      </c>
      <c r="AB629" s="334" t="s">
        <v>8715</v>
      </c>
      <c r="AC629" s="189">
        <f t="shared" si="196"/>
        <v>0</v>
      </c>
      <c r="AD629" s="187">
        <f t="shared" si="197"/>
        <v>0</v>
      </c>
      <c r="AE629" s="129">
        <f t="shared" si="187"/>
        <v>0</v>
      </c>
      <c r="AF629" s="130">
        <f t="shared" si="188"/>
        <v>0</v>
      </c>
      <c r="AG629" s="131" t="str">
        <f t="shared" si="189"/>
        <v/>
      </c>
      <c r="AH629" s="138">
        <f t="shared" si="190"/>
        <v>0</v>
      </c>
      <c r="AI629" s="139" t="str">
        <f t="shared" si="191"/>
        <v/>
      </c>
      <c r="AJ629" s="139" t="str">
        <f t="shared" si="192"/>
        <v/>
      </c>
      <c r="AL629" s="197">
        <v>2254517129800</v>
      </c>
      <c r="AM629" s="197">
        <v>4968814899813</v>
      </c>
      <c r="AN629" s="197" t="s">
        <v>1493</v>
      </c>
      <c r="AO629" s="241" t="s">
        <v>26</v>
      </c>
      <c r="AP629" s="242" t="s">
        <v>1005</v>
      </c>
      <c r="AQ629" s="242" t="s">
        <v>37</v>
      </c>
      <c r="AR629" s="242"/>
      <c r="AS629" s="243">
        <v>10724</v>
      </c>
      <c r="AT629" s="243">
        <v>525</v>
      </c>
      <c r="AU629" s="211" t="s">
        <v>6997</v>
      </c>
      <c r="AV629" s="197" t="s">
        <v>6015</v>
      </c>
      <c r="AW629" s="134" t="str">
        <f>IFERROR(VLOOKUP(AV:AV,Q商品!B:E,4,0),"")</f>
        <v>2022年製 Advan Fleva V701 225/45R17 94W XL サマータイヤ 翌営業日発送</v>
      </c>
      <c r="AX629" s="134" t="str">
        <f>IFERROR(VLOOKUP(B:B,在庫!B:M,12,0),"")</f>
        <v/>
      </c>
      <c r="AY629" s="246" t="e">
        <f>VLOOKUP(B:B,在庫!B:K,10,0)</f>
        <v>#N/A</v>
      </c>
      <c r="AZ629" s="244">
        <v>606918303</v>
      </c>
      <c r="BA629" s="244">
        <v>606918309</v>
      </c>
      <c r="BC629" s="11" t="s">
        <v>150</v>
      </c>
    </row>
    <row r="630" spans="1:55" s="11" customFormat="1" ht="19.5" customHeight="1">
      <c r="A630" s="247">
        <f t="shared" si="179"/>
        <v>1</v>
      </c>
      <c r="B630" s="332">
        <f t="shared" si="180"/>
        <v>2354018129801</v>
      </c>
      <c r="C630" s="235">
        <f>VLOOKUP(B:B,[1]YOKOHAMA!$B:$K,9,0)</f>
        <v>8</v>
      </c>
      <c r="D630" s="11" t="s">
        <v>8696</v>
      </c>
      <c r="E630" s="11" t="s">
        <v>7408</v>
      </c>
      <c r="F630" s="322" t="s">
        <v>7393</v>
      </c>
      <c r="G630" s="134"/>
      <c r="H630" s="132"/>
      <c r="I630" s="235">
        <f>VLOOKUP(B:B,[1]YOKOHAMA!$B:$K,10,0)</f>
        <v>0</v>
      </c>
      <c r="J630" s="132">
        <v>713</v>
      </c>
      <c r="K630" s="133" t="s">
        <v>8704</v>
      </c>
      <c r="L630" s="133">
        <v>22</v>
      </c>
      <c r="M630" s="135" t="s">
        <v>2024</v>
      </c>
      <c r="N630" s="236" t="s">
        <v>7425</v>
      </c>
      <c r="O630" s="236" t="s">
        <v>2381</v>
      </c>
      <c r="P630" s="237">
        <v>24750</v>
      </c>
      <c r="Q630" s="238">
        <f t="shared" si="181"/>
        <v>21545.454545454544</v>
      </c>
      <c r="R630" s="144">
        <f t="shared" si="182"/>
        <v>0.30574683544303793</v>
      </c>
      <c r="S630" s="248">
        <v>1074476219</v>
      </c>
      <c r="T630" s="306" t="s">
        <v>8299</v>
      </c>
      <c r="U630" s="194">
        <f t="shared" si="195"/>
        <v>23850</v>
      </c>
      <c r="V630" s="11">
        <v>900</v>
      </c>
      <c r="W630" s="239">
        <v>24750</v>
      </c>
      <c r="X630" s="136">
        <f t="shared" si="183"/>
        <v>14958</v>
      </c>
      <c r="Y630" s="240">
        <f t="shared" si="184"/>
        <v>21545.454545454544</v>
      </c>
      <c r="Z630" s="142">
        <f t="shared" si="185"/>
        <v>8.1852631578947399E-2</v>
      </c>
      <c r="AA630" s="137">
        <f t="shared" si="186"/>
        <v>0.30574683544303793</v>
      </c>
      <c r="AB630" s="334" t="s">
        <v>8715</v>
      </c>
      <c r="AC630" s="189">
        <f t="shared" si="196"/>
        <v>23382</v>
      </c>
      <c r="AD630" s="187">
        <f t="shared" si="197"/>
        <v>25694</v>
      </c>
      <c r="AE630" s="129">
        <f t="shared" si="187"/>
        <v>2312.46</v>
      </c>
      <c r="AF630" s="130">
        <f t="shared" si="188"/>
        <v>468.46000000000004</v>
      </c>
      <c r="AG630" s="131">
        <f t="shared" si="189"/>
        <v>1.8232272125788124E-2</v>
      </c>
      <c r="AH630" s="138">
        <f t="shared" si="190"/>
        <v>1844</v>
      </c>
      <c r="AI630" s="139">
        <f t="shared" si="191"/>
        <v>7.1767727874211873E-2</v>
      </c>
      <c r="AJ630" s="139">
        <f t="shared" si="192"/>
        <v>0.28751456331724978</v>
      </c>
      <c r="AL630" s="197">
        <v>2354018129801</v>
      </c>
      <c r="AM630" s="197">
        <v>4968814892562</v>
      </c>
      <c r="AN630" s="197" t="s">
        <v>1497</v>
      </c>
      <c r="AO630" s="241" t="s">
        <v>7410</v>
      </c>
      <c r="AP630" s="242" t="s">
        <v>700</v>
      </c>
      <c r="AQ630" s="242" t="s">
        <v>34</v>
      </c>
      <c r="AR630" s="242"/>
      <c r="AS630" s="243">
        <v>14958</v>
      </c>
      <c r="AT630" s="243">
        <v>1050</v>
      </c>
      <c r="AU630" s="211" t="s">
        <v>6997</v>
      </c>
      <c r="AV630" s="197" t="s">
        <v>6018</v>
      </c>
      <c r="AW630" s="134" t="str">
        <f>IFERROR(VLOOKUP(AV:AV,Q商品!B:E,4,0),"")</f>
        <v>2023年製 Advan Fleva V701 235/40R18 95W XL サマータイヤ 翌営業日発送</v>
      </c>
      <c r="AX630" s="134" t="str">
        <f>IFERROR(VLOOKUP(B:B,在庫!B:M,12,0),"")</f>
        <v/>
      </c>
      <c r="AY630" s="246" t="e">
        <f>VLOOKUP(B:B,在庫!B:K,10,0)</f>
        <v>#N/A</v>
      </c>
      <c r="AZ630" s="244">
        <v>606919438</v>
      </c>
      <c r="BA630" s="244">
        <v>606919469</v>
      </c>
      <c r="BB630" s="11" t="s">
        <v>7444</v>
      </c>
      <c r="BC630" s="11" t="s">
        <v>2055</v>
      </c>
    </row>
    <row r="631" spans="1:55" s="11" customFormat="1" ht="19.5" customHeight="1">
      <c r="A631" s="247">
        <f t="shared" si="179"/>
        <v>1</v>
      </c>
      <c r="B631" s="332">
        <f t="shared" si="180"/>
        <v>2454018129976</v>
      </c>
      <c r="C631" s="235">
        <f>VLOOKUP(B:B,[1]YOKOHAMA!$B:$K,9,0)</f>
        <v>0</v>
      </c>
      <c r="D631" s="11" t="s">
        <v>8696</v>
      </c>
      <c r="E631" s="11" t="s">
        <v>1793</v>
      </c>
      <c r="F631" s="322" t="s">
        <v>7522</v>
      </c>
      <c r="G631" s="134"/>
      <c r="H631" s="132"/>
      <c r="I631" s="235">
        <f>VLOOKUP(B:B,[1]YOKOHAMA!$B:$K,10,0)</f>
        <v>0</v>
      </c>
      <c r="J631" s="132"/>
      <c r="K631" s="133" t="s">
        <v>8704</v>
      </c>
      <c r="L631" s="133">
        <v>24</v>
      </c>
      <c r="M631" s="135"/>
      <c r="N631" s="236"/>
      <c r="O631" s="236"/>
      <c r="P631" s="237"/>
      <c r="Q631" s="238">
        <f t="shared" si="181"/>
        <v>-954.5454545454545</v>
      </c>
      <c r="R631" s="144">
        <f t="shared" si="182"/>
        <v>16.162190476190478</v>
      </c>
      <c r="S631" s="248">
        <v>1074476221</v>
      </c>
      <c r="T631" s="305" t="s">
        <v>8300</v>
      </c>
      <c r="U631" s="194">
        <f t="shared" si="195"/>
        <v>0</v>
      </c>
      <c r="W631" s="239"/>
      <c r="X631" s="136">
        <f t="shared" si="183"/>
        <v>14473</v>
      </c>
      <c r="Y631" s="240">
        <f t="shared" si="184"/>
        <v>-954.5454545454545</v>
      </c>
      <c r="Z631" s="142" t="str">
        <f t="shared" si="185"/>
        <v/>
      </c>
      <c r="AA631" s="137">
        <f t="shared" si="186"/>
        <v>16.162190476190478</v>
      </c>
      <c r="AB631" s="334" t="s">
        <v>8715</v>
      </c>
      <c r="AC631" s="189">
        <f t="shared" si="196"/>
        <v>0</v>
      </c>
      <c r="AD631" s="187">
        <f t="shared" si="197"/>
        <v>0</v>
      </c>
      <c r="AE631" s="129">
        <f t="shared" si="187"/>
        <v>0</v>
      </c>
      <c r="AF631" s="130">
        <f t="shared" si="188"/>
        <v>0</v>
      </c>
      <c r="AG631" s="131" t="str">
        <f t="shared" si="189"/>
        <v/>
      </c>
      <c r="AH631" s="138">
        <f t="shared" si="190"/>
        <v>0</v>
      </c>
      <c r="AI631" s="139" t="str">
        <f t="shared" si="191"/>
        <v/>
      </c>
      <c r="AJ631" s="139" t="str">
        <f t="shared" si="192"/>
        <v/>
      </c>
      <c r="AL631" s="197">
        <v>2454018129976</v>
      </c>
      <c r="AM631" s="197">
        <v>4968814887032</v>
      </c>
      <c r="AN631" s="197" t="s">
        <v>1498</v>
      </c>
      <c r="AO631" s="241" t="s">
        <v>367</v>
      </c>
      <c r="AP631" s="242" t="s">
        <v>701</v>
      </c>
      <c r="AQ631" s="242" t="s">
        <v>83</v>
      </c>
      <c r="AR631" s="242"/>
      <c r="AS631" s="243">
        <v>14473</v>
      </c>
      <c r="AT631" s="243">
        <v>1050</v>
      </c>
      <c r="AU631" s="211" t="s">
        <v>6997</v>
      </c>
      <c r="AV631" s="197" t="s">
        <v>6020</v>
      </c>
      <c r="AW631" s="134" t="str">
        <f>IFERROR(VLOOKUP(AV:AV,Q商品!B:E,4,0),"")</f>
        <v>2023年製 Advan Fleva V701 245/40R18 97W XL サマータイヤ 翌営業日発送</v>
      </c>
      <c r="AX631" s="134" t="str">
        <f>IFERROR(VLOOKUP(B:B,在庫!B:M,12,0),"")</f>
        <v/>
      </c>
      <c r="AY631" s="246" t="e">
        <f>VLOOKUP(B:B,在庫!B:K,10,0)</f>
        <v>#N/A</v>
      </c>
      <c r="AZ631" s="244"/>
      <c r="BA631" s="244"/>
      <c r="BC631" s="11" t="s">
        <v>2055</v>
      </c>
    </row>
    <row r="632" spans="1:55" s="11" customFormat="1" ht="19.5" customHeight="1">
      <c r="A632" s="247">
        <f t="shared" si="179"/>
        <v>1</v>
      </c>
      <c r="B632" s="332">
        <f t="shared" si="180"/>
        <v>2753519129899</v>
      </c>
      <c r="C632" s="235">
        <f>VLOOKUP(B:B,[1]YOKOHAMA!$B:$K,9,0)</f>
        <v>0</v>
      </c>
      <c r="D632" s="11" t="s">
        <v>8696</v>
      </c>
      <c r="E632" s="11" t="s">
        <v>1759</v>
      </c>
      <c r="F632" s="245"/>
      <c r="G632" s="134"/>
      <c r="H632" s="132"/>
      <c r="I632" s="235">
        <f>VLOOKUP(B:B,[1]YOKOHAMA!$B:$K,10,0)</f>
        <v>0</v>
      </c>
      <c r="J632" s="132"/>
      <c r="K632" s="133" t="s">
        <v>8704</v>
      </c>
      <c r="L632" s="133">
        <v>34</v>
      </c>
      <c r="M632" s="135"/>
      <c r="N632" s="236"/>
      <c r="O632" s="236"/>
      <c r="P632" s="237"/>
      <c r="Q632" s="238">
        <f t="shared" si="181"/>
        <v>-954.5454545454545</v>
      </c>
      <c r="R632" s="144">
        <f t="shared" si="182"/>
        <v>20.599904761904764</v>
      </c>
      <c r="S632" s="248"/>
      <c r="T632" s="305"/>
      <c r="U632" s="194">
        <f t="shared" si="195"/>
        <v>0</v>
      </c>
      <c r="W632" s="239"/>
      <c r="X632" s="136">
        <f t="shared" si="183"/>
        <v>18709</v>
      </c>
      <c r="Y632" s="240">
        <f t="shared" si="184"/>
        <v>-954.5454545454545</v>
      </c>
      <c r="Z632" s="142" t="str">
        <f t="shared" si="185"/>
        <v/>
      </c>
      <c r="AA632" s="137">
        <f t="shared" si="186"/>
        <v>20.599904761904764</v>
      </c>
      <c r="AB632" s="334" t="s">
        <v>8715</v>
      </c>
      <c r="AC632" s="189">
        <f t="shared" si="196"/>
        <v>0</v>
      </c>
      <c r="AD632" s="187">
        <f t="shared" si="197"/>
        <v>0</v>
      </c>
      <c r="AE632" s="129">
        <f t="shared" si="187"/>
        <v>0</v>
      </c>
      <c r="AF632" s="130">
        <f t="shared" si="188"/>
        <v>0</v>
      </c>
      <c r="AG632" s="131" t="str">
        <f t="shared" si="189"/>
        <v/>
      </c>
      <c r="AH632" s="138">
        <f t="shared" si="190"/>
        <v>0</v>
      </c>
      <c r="AI632" s="139" t="str">
        <f t="shared" si="191"/>
        <v/>
      </c>
      <c r="AJ632" s="139" t="str">
        <f t="shared" si="192"/>
        <v/>
      </c>
      <c r="AL632" s="197">
        <v>2753519129899</v>
      </c>
      <c r="AM632" s="197"/>
      <c r="AN632" s="197"/>
      <c r="AO632" s="241" t="s">
        <v>24</v>
      </c>
      <c r="AP632" s="242" t="s">
        <v>1519</v>
      </c>
      <c r="AQ632" s="242" t="s">
        <v>122</v>
      </c>
      <c r="AR632" s="242"/>
      <c r="AS632" s="243">
        <v>18709</v>
      </c>
      <c r="AT632" s="243">
        <v>1050</v>
      </c>
      <c r="AU632" s="211" t="s">
        <v>6997</v>
      </c>
      <c r="AV632" s="197"/>
      <c r="AW632" s="134" t="str">
        <f>IFERROR(VLOOKUP(AV:AV,Q商品!B:E,4,0),"")</f>
        <v/>
      </c>
      <c r="AX632" s="134" t="str">
        <f>IFERROR(VLOOKUP(B:B,在庫!B:M,12,0),"")</f>
        <v>2022年製</v>
      </c>
      <c r="AY632" s="246">
        <f>VLOOKUP(B:B,在庫!B:K,10,0)</f>
        <v>1</v>
      </c>
      <c r="AZ632" s="244">
        <v>611562021</v>
      </c>
      <c r="BA632" s="244">
        <v>611562025</v>
      </c>
      <c r="BC632" s="11" t="e">
        <v>#N/A</v>
      </c>
    </row>
    <row r="633" spans="1:55" s="11" customFormat="1" ht="19.5" customHeight="1">
      <c r="A633" s="247">
        <f t="shared" si="179"/>
        <v>1</v>
      </c>
      <c r="B633" s="332">
        <f t="shared" si="180"/>
        <v>2154517129964</v>
      </c>
      <c r="C633" s="235">
        <f>VLOOKUP(B:B,[1]YOKOHAMA!$B:$K,9,0)</f>
        <v>0</v>
      </c>
      <c r="D633" s="11" t="s">
        <v>8696</v>
      </c>
      <c r="E633" s="11" t="s">
        <v>1795</v>
      </c>
      <c r="F633" s="245"/>
      <c r="G633" s="134"/>
      <c r="H633" s="132"/>
      <c r="I633" s="235">
        <f>VLOOKUP(B:B,[1]YOKOHAMA!$B:$K,10,0)</f>
        <v>0</v>
      </c>
      <c r="J633" s="132"/>
      <c r="K633" s="133" t="s">
        <v>8705</v>
      </c>
      <c r="L633" s="133">
        <v>3</v>
      </c>
      <c r="M633" s="135"/>
      <c r="N633" s="236"/>
      <c r="O633" s="236"/>
      <c r="P633" s="237"/>
      <c r="Q633" s="238">
        <f t="shared" si="181"/>
        <v>-477.27272727272725</v>
      </c>
      <c r="R633" s="144">
        <f t="shared" si="182"/>
        <v>24.921333333333337</v>
      </c>
      <c r="S633" s="248"/>
      <c r="T633" s="305"/>
      <c r="U633" s="194">
        <f t="shared" si="195"/>
        <v>0</v>
      </c>
      <c r="W633" s="239"/>
      <c r="X633" s="136">
        <f t="shared" si="183"/>
        <v>11417</v>
      </c>
      <c r="Y633" s="240">
        <f t="shared" si="184"/>
        <v>-477.27272727272725</v>
      </c>
      <c r="Z633" s="142" t="str">
        <f t="shared" si="185"/>
        <v/>
      </c>
      <c r="AA633" s="137">
        <f t="shared" si="186"/>
        <v>24.921333333333337</v>
      </c>
      <c r="AB633" s="334" t="s">
        <v>8715</v>
      </c>
      <c r="AC633" s="189">
        <f t="shared" si="196"/>
        <v>0</v>
      </c>
      <c r="AD633" s="187">
        <f t="shared" si="197"/>
        <v>0</v>
      </c>
      <c r="AE633" s="129">
        <f t="shared" si="187"/>
        <v>0</v>
      </c>
      <c r="AF633" s="130">
        <f t="shared" si="188"/>
        <v>0</v>
      </c>
      <c r="AG633" s="131" t="str">
        <f t="shared" si="189"/>
        <v/>
      </c>
      <c r="AH633" s="138">
        <f t="shared" si="190"/>
        <v>0</v>
      </c>
      <c r="AI633" s="139" t="str">
        <f t="shared" si="191"/>
        <v/>
      </c>
      <c r="AJ633" s="139" t="str">
        <f t="shared" si="192"/>
        <v/>
      </c>
      <c r="AL633" s="197">
        <v>2154517129964</v>
      </c>
      <c r="AM633" s="197">
        <v>4968814963354</v>
      </c>
      <c r="AN633" s="197" t="s">
        <v>1521</v>
      </c>
      <c r="AO633" s="241" t="s">
        <v>1522</v>
      </c>
      <c r="AP633" s="242" t="s">
        <v>1330</v>
      </c>
      <c r="AQ633" s="242" t="s">
        <v>36</v>
      </c>
      <c r="AR633" s="242"/>
      <c r="AS633" s="243">
        <v>11417</v>
      </c>
      <c r="AT633" s="243">
        <v>525</v>
      </c>
      <c r="AU633" s="211" t="s">
        <v>6997</v>
      </c>
      <c r="AV633" s="197" t="s">
        <v>7380</v>
      </c>
      <c r="AW633" s="134" t="str">
        <f>IFERROR(VLOOKUP(AV:AV,Q商品!B:E,4,0),"")</f>
        <v/>
      </c>
      <c r="AX633" s="134" t="str">
        <f>IFERROR(VLOOKUP(B:B,在庫!B:M,12,0),"")</f>
        <v/>
      </c>
      <c r="AY633" s="246" t="e">
        <f>VLOOKUP(B:B,在庫!B:K,10,0)</f>
        <v>#N/A</v>
      </c>
      <c r="AZ633" s="244">
        <v>606919448</v>
      </c>
      <c r="BA633" s="244">
        <v>606919479</v>
      </c>
      <c r="BC633" s="11" t="e">
        <v>#N/A</v>
      </c>
    </row>
    <row r="634" spans="1:55" s="11" customFormat="1" ht="19.5" customHeight="1">
      <c r="A634" s="247">
        <f t="shared" si="179"/>
        <v>1</v>
      </c>
      <c r="B634" s="332">
        <f t="shared" si="180"/>
        <v>2256017129946</v>
      </c>
      <c r="C634" s="235">
        <f>VLOOKUP(B:B,[1]YOKOHAMA!$B:$K,9,0)</f>
        <v>0</v>
      </c>
      <c r="D634" s="11" t="s">
        <v>8696</v>
      </c>
      <c r="E634" s="11" t="s">
        <v>1797</v>
      </c>
      <c r="F634" s="245"/>
      <c r="G634" s="134"/>
      <c r="H634" s="132"/>
      <c r="I634" s="235">
        <f>VLOOKUP(B:B,[1]YOKOHAMA!$B:$K,10,0)</f>
        <v>0</v>
      </c>
      <c r="J634" s="132"/>
      <c r="K634" s="133" t="s">
        <v>8705</v>
      </c>
      <c r="L634" s="133">
        <v>17</v>
      </c>
      <c r="M634" s="135"/>
      <c r="N634" s="236"/>
      <c r="O634" s="236"/>
      <c r="P634" s="237"/>
      <c r="Q634" s="238">
        <f t="shared" si="181"/>
        <v>-954.5454545454545</v>
      </c>
      <c r="R634" s="144">
        <f t="shared" si="182"/>
        <v>13.553619047619048</v>
      </c>
      <c r="S634" s="248"/>
      <c r="T634" s="305"/>
      <c r="U634" s="194">
        <f t="shared" si="195"/>
        <v>0</v>
      </c>
      <c r="W634" s="239"/>
      <c r="X634" s="136">
        <f t="shared" si="183"/>
        <v>11983</v>
      </c>
      <c r="Y634" s="240">
        <f t="shared" si="184"/>
        <v>-954.5454545454545</v>
      </c>
      <c r="Z634" s="142" t="str">
        <f t="shared" si="185"/>
        <v/>
      </c>
      <c r="AA634" s="137">
        <f t="shared" si="186"/>
        <v>13.553619047619048</v>
      </c>
      <c r="AB634" s="334" t="s">
        <v>8715</v>
      </c>
      <c r="AC634" s="189">
        <f t="shared" si="196"/>
        <v>0</v>
      </c>
      <c r="AD634" s="187">
        <f t="shared" si="197"/>
        <v>0</v>
      </c>
      <c r="AE634" s="129">
        <f t="shared" si="187"/>
        <v>0</v>
      </c>
      <c r="AF634" s="130">
        <f t="shared" si="188"/>
        <v>0</v>
      </c>
      <c r="AG634" s="131" t="str">
        <f t="shared" si="189"/>
        <v/>
      </c>
      <c r="AH634" s="138">
        <f t="shared" si="190"/>
        <v>0</v>
      </c>
      <c r="AI634" s="139" t="str">
        <f t="shared" si="191"/>
        <v/>
      </c>
      <c r="AJ634" s="139" t="str">
        <f t="shared" si="192"/>
        <v/>
      </c>
      <c r="AL634" s="197">
        <v>2256017129946</v>
      </c>
      <c r="AM634" s="197">
        <v>4968814990121</v>
      </c>
      <c r="AN634" s="197" t="s">
        <v>1536</v>
      </c>
      <c r="AO634" s="241" t="s">
        <v>1538</v>
      </c>
      <c r="AP634" s="242" t="s">
        <v>1537</v>
      </c>
      <c r="AQ634" s="242" t="s">
        <v>68</v>
      </c>
      <c r="AR634" s="242"/>
      <c r="AS634" s="243">
        <v>11983</v>
      </c>
      <c r="AT634" s="243">
        <v>1050</v>
      </c>
      <c r="AU634" s="211" t="s">
        <v>6997</v>
      </c>
      <c r="AV634" s="197"/>
      <c r="AW634" s="134" t="str">
        <f>IFERROR(VLOOKUP(AV:AV,Q商品!B:E,4,0),"")</f>
        <v/>
      </c>
      <c r="AX634" s="134" t="str">
        <f>IFERROR(VLOOKUP(B:B,在庫!B:M,12,0),"")</f>
        <v/>
      </c>
      <c r="AY634" s="246" t="e">
        <f>VLOOKUP(B:B,在庫!B:K,10,0)</f>
        <v>#N/A</v>
      </c>
      <c r="AZ634" s="244">
        <v>606919459</v>
      </c>
      <c r="BA634" s="244">
        <v>606919490</v>
      </c>
      <c r="BC634" s="11" t="e">
        <v>#N/A</v>
      </c>
    </row>
    <row r="635" spans="1:55" s="11" customFormat="1" ht="19.5" customHeight="1">
      <c r="A635" s="247">
        <f t="shared" si="179"/>
        <v>1</v>
      </c>
      <c r="B635" s="332">
        <f t="shared" si="180"/>
        <v>2355517129941</v>
      </c>
      <c r="C635" s="235">
        <f>VLOOKUP(B:B,[1]YOKOHAMA!$B:$K,9,0)</f>
        <v>0</v>
      </c>
      <c r="D635" s="11" t="s">
        <v>8696</v>
      </c>
      <c r="E635" s="11" t="s">
        <v>1768</v>
      </c>
      <c r="F635" s="245"/>
      <c r="G635" s="134"/>
      <c r="H635" s="132"/>
      <c r="I635" s="235">
        <f>VLOOKUP(B:B,[1]YOKOHAMA!$B:$K,10,0)</f>
        <v>0</v>
      </c>
      <c r="J635" s="132"/>
      <c r="K635" s="133" t="s">
        <v>8705</v>
      </c>
      <c r="L635" s="133">
        <v>19</v>
      </c>
      <c r="M635" s="135"/>
      <c r="N635" s="236"/>
      <c r="O635" s="236"/>
      <c r="P635" s="237"/>
      <c r="Q635" s="238">
        <f t="shared" si="181"/>
        <v>-954.5454545454545</v>
      </c>
      <c r="R635" s="144">
        <f t="shared" si="182"/>
        <v>11.108476190476191</v>
      </c>
      <c r="S635" s="248"/>
      <c r="T635" s="305"/>
      <c r="U635" s="194">
        <f t="shared" si="195"/>
        <v>0</v>
      </c>
      <c r="W635" s="239"/>
      <c r="X635" s="136">
        <f t="shared" si="183"/>
        <v>9649</v>
      </c>
      <c r="Y635" s="240">
        <f t="shared" si="184"/>
        <v>-954.5454545454545</v>
      </c>
      <c r="Z635" s="142" t="str">
        <f t="shared" si="185"/>
        <v/>
      </c>
      <c r="AA635" s="137">
        <f t="shared" si="186"/>
        <v>11.108476190476191</v>
      </c>
      <c r="AB635" s="334" t="s">
        <v>8715</v>
      </c>
      <c r="AC635" s="189">
        <f t="shared" si="196"/>
        <v>0</v>
      </c>
      <c r="AD635" s="187">
        <f t="shared" si="197"/>
        <v>0</v>
      </c>
      <c r="AE635" s="129">
        <f t="shared" si="187"/>
        <v>0</v>
      </c>
      <c r="AF635" s="130">
        <f t="shared" si="188"/>
        <v>0</v>
      </c>
      <c r="AG635" s="131" t="str">
        <f t="shared" si="189"/>
        <v/>
      </c>
      <c r="AH635" s="138">
        <f t="shared" si="190"/>
        <v>0</v>
      </c>
      <c r="AI635" s="139" t="str">
        <f t="shared" si="191"/>
        <v/>
      </c>
      <c r="AJ635" s="139" t="str">
        <f t="shared" si="192"/>
        <v/>
      </c>
      <c r="AL635" s="197">
        <v>2355517129941</v>
      </c>
      <c r="AM635" s="197">
        <v>4968814990145</v>
      </c>
      <c r="AN635" s="197" t="s">
        <v>1541</v>
      </c>
      <c r="AO635" s="241" t="s">
        <v>149</v>
      </c>
      <c r="AP635" s="242" t="s">
        <v>1219</v>
      </c>
      <c r="AQ635" s="242" t="s">
        <v>55</v>
      </c>
      <c r="AR635" s="242"/>
      <c r="AS635" s="243">
        <v>9649</v>
      </c>
      <c r="AT635" s="243">
        <v>1050</v>
      </c>
      <c r="AU635" s="211" t="s">
        <v>6997</v>
      </c>
      <c r="AV635" s="197"/>
      <c r="AW635" s="134" t="str">
        <f>IFERROR(VLOOKUP(AV:AV,Q商品!B:E,4,0),"")</f>
        <v/>
      </c>
      <c r="AX635" s="134" t="str">
        <f>IFERROR(VLOOKUP(B:B,在庫!B:M,12,0),"")</f>
        <v/>
      </c>
      <c r="AY635" s="246" t="e">
        <f>VLOOKUP(B:B,在庫!B:K,10,0)</f>
        <v>#N/A</v>
      </c>
      <c r="AZ635" s="244" t="s">
        <v>8743</v>
      </c>
      <c r="BA635" s="244" t="s">
        <v>8743</v>
      </c>
      <c r="BC635" s="11" t="e">
        <v>#N/A</v>
      </c>
    </row>
    <row r="636" spans="1:55" s="11" customFormat="1" ht="19.5" customHeight="1">
      <c r="A636" s="247">
        <f t="shared" si="179"/>
        <v>1</v>
      </c>
      <c r="B636" s="332">
        <f t="shared" si="180"/>
        <v>2255518129950</v>
      </c>
      <c r="C636" s="235">
        <f>VLOOKUP(B:B,[1]YOKOHAMA!$B:$K,9,0)</f>
        <v>0</v>
      </c>
      <c r="D636" s="11" t="s">
        <v>8696</v>
      </c>
      <c r="E636" s="11" t="s">
        <v>7372</v>
      </c>
      <c r="F636" s="245"/>
      <c r="G636" s="134"/>
      <c r="H636" s="132"/>
      <c r="I636" s="235">
        <f>VLOOKUP(B:B,[1]YOKOHAMA!$B:$K,10,0)</f>
        <v>0</v>
      </c>
      <c r="J636" s="132"/>
      <c r="K636" s="133" t="s">
        <v>8705</v>
      </c>
      <c r="L636" s="133">
        <v>23</v>
      </c>
      <c r="M636" s="135"/>
      <c r="N636" s="236"/>
      <c r="O636" s="236"/>
      <c r="P636" s="237"/>
      <c r="Q636" s="238">
        <f t="shared" si="181"/>
        <v>-954.5454545454545</v>
      </c>
      <c r="R636" s="144">
        <f t="shared" si="182"/>
        <v>14.008285714285714</v>
      </c>
      <c r="S636" s="248"/>
      <c r="T636" s="305"/>
      <c r="U636" s="194">
        <f t="shared" si="195"/>
        <v>0</v>
      </c>
      <c r="W636" s="239"/>
      <c r="X636" s="136">
        <f t="shared" si="183"/>
        <v>12417</v>
      </c>
      <c r="Y636" s="240">
        <f t="shared" si="184"/>
        <v>-954.5454545454545</v>
      </c>
      <c r="Z636" s="142" t="str">
        <f t="shared" si="185"/>
        <v/>
      </c>
      <c r="AA636" s="137">
        <f t="shared" si="186"/>
        <v>14.008285714285714</v>
      </c>
      <c r="AB636" s="334" t="s">
        <v>8715</v>
      </c>
      <c r="AC636" s="189">
        <f t="shared" si="196"/>
        <v>0</v>
      </c>
      <c r="AD636" s="187">
        <f t="shared" si="197"/>
        <v>0</v>
      </c>
      <c r="AE636" s="129">
        <f t="shared" si="187"/>
        <v>0</v>
      </c>
      <c r="AF636" s="130">
        <f t="shared" si="188"/>
        <v>0</v>
      </c>
      <c r="AG636" s="131" t="str">
        <f t="shared" si="189"/>
        <v/>
      </c>
      <c r="AH636" s="138">
        <f t="shared" si="190"/>
        <v>0</v>
      </c>
      <c r="AI636" s="139" t="str">
        <f t="shared" si="191"/>
        <v/>
      </c>
      <c r="AJ636" s="139" t="str">
        <f t="shared" si="192"/>
        <v/>
      </c>
      <c r="AL636" s="197">
        <v>2255518129950</v>
      </c>
      <c r="AM636" s="197">
        <v>4968814990169</v>
      </c>
      <c r="AN636" s="197" t="s">
        <v>1544</v>
      </c>
      <c r="AO636" s="241" t="s">
        <v>1546</v>
      </c>
      <c r="AP636" s="242" t="s">
        <v>1547</v>
      </c>
      <c r="AQ636" s="242" t="s">
        <v>71</v>
      </c>
      <c r="AR636" s="242"/>
      <c r="AS636" s="243">
        <v>12417</v>
      </c>
      <c r="AT636" s="243">
        <v>1050</v>
      </c>
      <c r="AU636" s="211" t="s">
        <v>6997</v>
      </c>
      <c r="AV636" s="197" t="s">
        <v>7384</v>
      </c>
      <c r="AW636" s="134" t="str">
        <f>IFERROR(VLOOKUP(AV:AV,Q商品!B:E,4,0),"")</f>
        <v/>
      </c>
      <c r="AX636" s="134" t="str">
        <f>IFERROR(VLOOKUP(B:B,在庫!B:M,12,0),"")</f>
        <v/>
      </c>
      <c r="AY636" s="246" t="e">
        <f>VLOOKUP(B:B,在庫!B:K,10,0)</f>
        <v>#N/A</v>
      </c>
      <c r="AZ636" s="244">
        <v>606919463</v>
      </c>
      <c r="BA636" s="244">
        <v>606919494</v>
      </c>
      <c r="BC636" s="11" t="e">
        <v>#N/A</v>
      </c>
    </row>
    <row r="637" spans="1:55" s="11" customFormat="1" ht="19.5" customHeight="1">
      <c r="A637" s="247">
        <f t="shared" si="179"/>
        <v>1</v>
      </c>
      <c r="B637" s="332">
        <f t="shared" si="180"/>
        <v>2256018129952</v>
      </c>
      <c r="C637" s="235">
        <f>VLOOKUP(B:B,[1]YOKOHAMA!$B:$K,9,0)</f>
        <v>0</v>
      </c>
      <c r="D637" s="11" t="s">
        <v>8696</v>
      </c>
      <c r="E637" s="11" t="s">
        <v>1829</v>
      </c>
      <c r="F637" s="245"/>
      <c r="G637" s="134"/>
      <c r="H637" s="132"/>
      <c r="I637" s="235">
        <f>VLOOKUP(B:B,[1]YOKOHAMA!$B:$K,10,0)</f>
        <v>0</v>
      </c>
      <c r="J637" s="132"/>
      <c r="K637" s="133" t="s">
        <v>8705</v>
      </c>
      <c r="L637" s="133">
        <v>25</v>
      </c>
      <c r="M637" s="135"/>
      <c r="N637" s="236"/>
      <c r="O637" s="236"/>
      <c r="P637" s="237"/>
      <c r="Q637" s="238">
        <f t="shared" si="181"/>
        <v>-954.5454545454545</v>
      </c>
      <c r="R637" s="144">
        <f t="shared" si="182"/>
        <v>13.724380952380953</v>
      </c>
      <c r="S637" s="248"/>
      <c r="T637" s="305"/>
      <c r="U637" s="194">
        <f t="shared" si="195"/>
        <v>0</v>
      </c>
      <c r="W637" s="239"/>
      <c r="X637" s="136">
        <f t="shared" si="183"/>
        <v>12146</v>
      </c>
      <c r="Y637" s="240">
        <f t="shared" si="184"/>
        <v>-954.5454545454545</v>
      </c>
      <c r="Z637" s="142" t="str">
        <f t="shared" si="185"/>
        <v/>
      </c>
      <c r="AA637" s="137">
        <f t="shared" si="186"/>
        <v>13.724380952380953</v>
      </c>
      <c r="AB637" s="334" t="s">
        <v>8715</v>
      </c>
      <c r="AC637" s="189">
        <f t="shared" si="196"/>
        <v>0</v>
      </c>
      <c r="AD637" s="187">
        <f t="shared" si="197"/>
        <v>0</v>
      </c>
      <c r="AE637" s="129">
        <f t="shared" si="187"/>
        <v>0</v>
      </c>
      <c r="AF637" s="130">
        <f t="shared" si="188"/>
        <v>0</v>
      </c>
      <c r="AG637" s="131" t="str">
        <f t="shared" si="189"/>
        <v/>
      </c>
      <c r="AH637" s="138">
        <f t="shared" si="190"/>
        <v>0</v>
      </c>
      <c r="AI637" s="139" t="str">
        <f t="shared" si="191"/>
        <v/>
      </c>
      <c r="AJ637" s="139" t="str">
        <f t="shared" si="192"/>
        <v/>
      </c>
      <c r="AL637" s="197">
        <v>2256018129952</v>
      </c>
      <c r="AM637" s="197">
        <v>4968814990138</v>
      </c>
      <c r="AN637" s="197" t="s">
        <v>1548</v>
      </c>
      <c r="AO637" s="241" t="s">
        <v>1546</v>
      </c>
      <c r="AP637" s="242" t="s">
        <v>1550</v>
      </c>
      <c r="AQ637" s="242" t="s">
        <v>84</v>
      </c>
      <c r="AR637" s="242"/>
      <c r="AS637" s="243">
        <v>12146</v>
      </c>
      <c r="AT637" s="243">
        <v>1050</v>
      </c>
      <c r="AU637" s="211" t="s">
        <v>6997</v>
      </c>
      <c r="AV637" s="197"/>
      <c r="AW637" s="134" t="str">
        <f>IFERROR(VLOOKUP(AV:AV,Q商品!B:E,4,0),"")</f>
        <v/>
      </c>
      <c r="AX637" s="134" t="str">
        <f>IFERROR(VLOOKUP(B:B,在庫!B:M,12,0),"")</f>
        <v/>
      </c>
      <c r="AY637" s="246" t="e">
        <f>VLOOKUP(B:B,在庫!B:K,10,0)</f>
        <v>#N/A</v>
      </c>
      <c r="AZ637" s="244">
        <v>606919465</v>
      </c>
      <c r="BA637" s="244">
        <v>606919496</v>
      </c>
      <c r="BC637" s="11" t="e">
        <v>#N/A</v>
      </c>
    </row>
    <row r="638" spans="1:55" s="11" customFormat="1" ht="19.5" customHeight="1">
      <c r="A638" s="247">
        <f t="shared" si="179"/>
        <v>2</v>
      </c>
      <c r="B638" s="332">
        <f t="shared" si="180"/>
        <v>2355518129858</v>
      </c>
      <c r="C638" s="235">
        <f>VLOOKUP(B:B,[1]YOKOHAMA!$B:$K,9,0)</f>
        <v>0</v>
      </c>
      <c r="D638" s="11" t="s">
        <v>8696</v>
      </c>
      <c r="E638" s="11" t="s">
        <v>1800</v>
      </c>
      <c r="F638" s="245"/>
      <c r="G638" s="134"/>
      <c r="H638" s="132"/>
      <c r="I638" s="235">
        <f>VLOOKUP(B:B,[1]YOKOHAMA!$B:$K,10,0)</f>
        <v>0</v>
      </c>
      <c r="J638" s="132"/>
      <c r="K638" s="133" t="s">
        <v>8705</v>
      </c>
      <c r="L638" s="133">
        <v>26</v>
      </c>
      <c r="M638" s="135" t="s">
        <v>2021</v>
      </c>
      <c r="N638" s="236" t="s">
        <v>7548</v>
      </c>
      <c r="O638" s="236" t="s">
        <v>2400</v>
      </c>
      <c r="P638" s="237">
        <v>21241</v>
      </c>
      <c r="Q638" s="238">
        <f t="shared" si="181"/>
        <v>18355.454545454544</v>
      </c>
      <c r="R638" s="144">
        <f t="shared" si="182"/>
        <v>0.3111039572086573</v>
      </c>
      <c r="S638" s="248"/>
      <c r="T638" s="305"/>
      <c r="U638" s="194">
        <f t="shared" si="195"/>
        <v>20341</v>
      </c>
      <c r="V638" s="11">
        <v>900</v>
      </c>
      <c r="W638" s="239">
        <v>21241</v>
      </c>
      <c r="X638" s="136">
        <f t="shared" si="183"/>
        <v>12645</v>
      </c>
      <c r="Y638" s="240">
        <f t="shared" si="184"/>
        <v>18355.454545454544</v>
      </c>
      <c r="Z638" s="142">
        <f t="shared" si="185"/>
        <v>6.7881682179230962E-2</v>
      </c>
      <c r="AA638" s="137">
        <f t="shared" si="186"/>
        <v>0.3111039572086573</v>
      </c>
      <c r="AB638" s="334">
        <v>9</v>
      </c>
      <c r="AC638" s="189">
        <f t="shared" si="196"/>
        <v>19942</v>
      </c>
      <c r="AD638" s="187">
        <f t="shared" si="197"/>
        <v>21914</v>
      </c>
      <c r="AE638" s="129">
        <f t="shared" si="187"/>
        <v>1972.26</v>
      </c>
      <c r="AF638" s="130">
        <f t="shared" si="188"/>
        <v>399.26</v>
      </c>
      <c r="AG638" s="131">
        <f t="shared" si="189"/>
        <v>1.8219403121292325E-2</v>
      </c>
      <c r="AH638" s="138">
        <f t="shared" si="190"/>
        <v>1573</v>
      </c>
      <c r="AI638" s="139">
        <f t="shared" si="191"/>
        <v>7.1780596878707678E-2</v>
      </c>
      <c r="AJ638" s="139">
        <f t="shared" si="192"/>
        <v>0.29288455408736497</v>
      </c>
      <c r="AL638" s="197">
        <v>2355518129858</v>
      </c>
      <c r="AM638" s="197">
        <v>4968814989965</v>
      </c>
      <c r="AN638" s="197" t="s">
        <v>1551</v>
      </c>
      <c r="AO638" s="241" t="s">
        <v>149</v>
      </c>
      <c r="AP638" s="242" t="s">
        <v>1552</v>
      </c>
      <c r="AQ638" s="242" t="s">
        <v>72</v>
      </c>
      <c r="AR638" s="242"/>
      <c r="AS638" s="243">
        <v>12645</v>
      </c>
      <c r="AT638" s="243">
        <v>1050</v>
      </c>
      <c r="AU638" s="211" t="s">
        <v>6997</v>
      </c>
      <c r="AV638" s="197" t="s">
        <v>7386</v>
      </c>
      <c r="AW638" s="134" t="str">
        <f>IFERROR(VLOOKUP(AV:AV,Q商品!B:E,4,0),"")</f>
        <v/>
      </c>
      <c r="AX638" s="134" t="str">
        <f>IFERROR(VLOOKUP(B:B,在庫!B:M,12,0),"")</f>
        <v/>
      </c>
      <c r="AY638" s="246" t="e">
        <f>VLOOKUP(B:B,在庫!B:K,10,0)</f>
        <v>#N/A</v>
      </c>
      <c r="AZ638" s="244">
        <v>606919464</v>
      </c>
      <c r="BA638" s="244">
        <v>606919495</v>
      </c>
      <c r="BC638" s="11" t="e">
        <v>#N/A</v>
      </c>
    </row>
    <row r="639" spans="1:55" s="11" customFormat="1" ht="19.5" customHeight="1">
      <c r="A639" s="247">
        <f t="shared" si="179"/>
        <v>1</v>
      </c>
      <c r="B639" s="332">
        <f t="shared" si="180"/>
        <v>2355518129957</v>
      </c>
      <c r="C639" s="235">
        <f>VLOOKUP(B:B,[1]YOKOHAMA!$B:$K,9,0)</f>
        <v>0</v>
      </c>
      <c r="D639" s="11" t="s">
        <v>8696</v>
      </c>
      <c r="E639" s="11" t="s">
        <v>1830</v>
      </c>
      <c r="F639" s="245"/>
      <c r="G639" s="134"/>
      <c r="H639" s="132"/>
      <c r="I639" s="235">
        <f>VLOOKUP(B:B,[1]YOKOHAMA!$B:$K,10,0)</f>
        <v>0</v>
      </c>
      <c r="J639" s="132"/>
      <c r="K639" s="133" t="s">
        <v>8705</v>
      </c>
      <c r="L639" s="133">
        <v>28</v>
      </c>
      <c r="M639" s="135"/>
      <c r="N639" s="236"/>
      <c r="O639" s="236"/>
      <c r="P639" s="237"/>
      <c r="Q639" s="238">
        <f t="shared" si="181"/>
        <v>-954.5454545454545</v>
      </c>
      <c r="R639" s="144">
        <f t="shared" si="182"/>
        <v>14.247142857142856</v>
      </c>
      <c r="S639" s="248"/>
      <c r="T639" s="305"/>
      <c r="U639" s="194">
        <f t="shared" si="195"/>
        <v>0</v>
      </c>
      <c r="W639" s="239"/>
      <c r="X639" s="136">
        <f t="shared" si="183"/>
        <v>12645</v>
      </c>
      <c r="Y639" s="240">
        <f t="shared" si="184"/>
        <v>-954.5454545454545</v>
      </c>
      <c r="Z639" s="142" t="str">
        <f t="shared" si="185"/>
        <v/>
      </c>
      <c r="AA639" s="137">
        <f t="shared" si="186"/>
        <v>14.247142857142856</v>
      </c>
      <c r="AB639" s="334" t="s">
        <v>8715</v>
      </c>
      <c r="AC639" s="189">
        <f t="shared" si="196"/>
        <v>0</v>
      </c>
      <c r="AD639" s="187">
        <f t="shared" si="197"/>
        <v>0</v>
      </c>
      <c r="AE639" s="129">
        <f t="shared" si="187"/>
        <v>0</v>
      </c>
      <c r="AF639" s="130">
        <f t="shared" si="188"/>
        <v>0</v>
      </c>
      <c r="AG639" s="131" t="str">
        <f t="shared" si="189"/>
        <v/>
      </c>
      <c r="AH639" s="138">
        <f t="shared" si="190"/>
        <v>0</v>
      </c>
      <c r="AI639" s="139" t="str">
        <f t="shared" si="191"/>
        <v/>
      </c>
      <c r="AJ639" s="139" t="str">
        <f t="shared" si="192"/>
        <v/>
      </c>
      <c r="AL639" s="197">
        <v>2355518129957</v>
      </c>
      <c r="AM639" s="197">
        <v>4968814989965</v>
      </c>
      <c r="AN639" s="197" t="s">
        <v>1551</v>
      </c>
      <c r="AO639" s="241" t="s">
        <v>1546</v>
      </c>
      <c r="AP639" s="242" t="s">
        <v>1552</v>
      </c>
      <c r="AQ639" s="242" t="s">
        <v>72</v>
      </c>
      <c r="AR639" s="242"/>
      <c r="AS639" s="243">
        <v>12645</v>
      </c>
      <c r="AT639" s="243">
        <v>1050</v>
      </c>
      <c r="AU639" s="211" t="s">
        <v>6997</v>
      </c>
      <c r="AV639" s="197"/>
      <c r="AW639" s="134" t="str">
        <f>IFERROR(VLOOKUP(AV:AV,Q商品!B:E,4,0),"")</f>
        <v/>
      </c>
      <c r="AX639" s="134" t="str">
        <f>IFERROR(VLOOKUP(B:B,在庫!B:M,12,0),"")</f>
        <v/>
      </c>
      <c r="AY639" s="246" t="e">
        <f>VLOOKUP(B:B,在庫!B:K,10,0)</f>
        <v>#N/A</v>
      </c>
      <c r="AZ639" s="244">
        <v>606919464</v>
      </c>
      <c r="BA639" s="244">
        <v>606919495</v>
      </c>
      <c r="BC639" s="11" t="e">
        <v>#N/A</v>
      </c>
    </row>
    <row r="640" spans="1:55" s="11" customFormat="1" ht="19.5" customHeight="1">
      <c r="A640" s="247">
        <f t="shared" si="179"/>
        <v>1</v>
      </c>
      <c r="B640" s="332">
        <f t="shared" si="180"/>
        <v>2356018129959</v>
      </c>
      <c r="C640" s="235">
        <f>VLOOKUP(B:B,[1]YOKOHAMA!$B:$K,9,0)</f>
        <v>0</v>
      </c>
      <c r="D640" s="11" t="s">
        <v>8696</v>
      </c>
      <c r="E640" s="11" t="s">
        <v>1831</v>
      </c>
      <c r="F640" s="245"/>
      <c r="G640" s="134"/>
      <c r="H640" s="132"/>
      <c r="I640" s="235">
        <f>VLOOKUP(B:B,[1]YOKOHAMA!$B:$K,10,0)</f>
        <v>0</v>
      </c>
      <c r="J640" s="132"/>
      <c r="K640" s="133" t="s">
        <v>8705</v>
      </c>
      <c r="L640" s="133">
        <v>31</v>
      </c>
      <c r="M640" s="135"/>
      <c r="N640" s="236"/>
      <c r="O640" s="236"/>
      <c r="P640" s="237"/>
      <c r="Q640" s="238">
        <f t="shared" si="181"/>
        <v>-954.5454545454545</v>
      </c>
      <c r="R640" s="144">
        <f t="shared" si="182"/>
        <v>13.092666666666666</v>
      </c>
      <c r="S640" s="248"/>
      <c r="T640" s="305"/>
      <c r="U640" s="194">
        <f t="shared" si="195"/>
        <v>0</v>
      </c>
      <c r="W640" s="239"/>
      <c r="X640" s="136">
        <f t="shared" si="183"/>
        <v>11543</v>
      </c>
      <c r="Y640" s="240">
        <f t="shared" si="184"/>
        <v>-954.5454545454545</v>
      </c>
      <c r="Z640" s="142" t="str">
        <f t="shared" si="185"/>
        <v/>
      </c>
      <c r="AA640" s="137">
        <f t="shared" si="186"/>
        <v>13.092666666666666</v>
      </c>
      <c r="AB640" s="334" t="s">
        <v>8715</v>
      </c>
      <c r="AC640" s="189">
        <f t="shared" si="196"/>
        <v>0</v>
      </c>
      <c r="AD640" s="187">
        <f t="shared" si="197"/>
        <v>0</v>
      </c>
      <c r="AE640" s="129">
        <f t="shared" si="187"/>
        <v>0</v>
      </c>
      <c r="AF640" s="130">
        <f t="shared" si="188"/>
        <v>0</v>
      </c>
      <c r="AG640" s="131" t="str">
        <f t="shared" si="189"/>
        <v/>
      </c>
      <c r="AH640" s="138">
        <f t="shared" si="190"/>
        <v>0</v>
      </c>
      <c r="AI640" s="139" t="str">
        <f t="shared" si="191"/>
        <v/>
      </c>
      <c r="AJ640" s="139" t="str">
        <f t="shared" si="192"/>
        <v/>
      </c>
      <c r="AL640" s="197">
        <v>2356018129959</v>
      </c>
      <c r="AM640" s="197">
        <v>4968814990084</v>
      </c>
      <c r="AN640" s="197" t="s">
        <v>1554</v>
      </c>
      <c r="AO640" s="241" t="s">
        <v>1546</v>
      </c>
      <c r="AP640" s="242" t="s">
        <v>1555</v>
      </c>
      <c r="AQ640" s="242" t="s">
        <v>76</v>
      </c>
      <c r="AR640" s="242"/>
      <c r="AS640" s="243">
        <v>11543</v>
      </c>
      <c r="AT640" s="243">
        <v>1050</v>
      </c>
      <c r="AU640" s="211" t="s">
        <v>6997</v>
      </c>
      <c r="AV640" s="197" t="s">
        <v>7388</v>
      </c>
      <c r="AW640" s="134" t="str">
        <f>IFERROR(VLOOKUP(AV:AV,Q商品!B:E,4,0),"")</f>
        <v/>
      </c>
      <c r="AX640" s="134" t="str">
        <f>IFERROR(VLOOKUP(B:B,在庫!B:M,12,0),"")</f>
        <v/>
      </c>
      <c r="AY640" s="246" t="e">
        <f>VLOOKUP(B:B,在庫!B:K,10,0)</f>
        <v>#N/A</v>
      </c>
      <c r="AZ640" s="244">
        <v>606919466</v>
      </c>
      <c r="BA640" s="244">
        <v>606919497</v>
      </c>
      <c r="BC640" s="11" t="e">
        <v>#N/A</v>
      </c>
    </row>
    <row r="641" spans="1:55" s="11" customFormat="1" ht="19.5" customHeight="1">
      <c r="A641" s="247">
        <f t="shared" si="179"/>
        <v>1</v>
      </c>
      <c r="B641" s="332">
        <f t="shared" si="180"/>
        <v>2255519129850</v>
      </c>
      <c r="C641" s="235">
        <f>VLOOKUP(B:B,[1]YOKOHAMA!$B:$K,9,0)</f>
        <v>0</v>
      </c>
      <c r="D641" s="11" t="s">
        <v>8696</v>
      </c>
      <c r="E641" s="11" t="s">
        <v>1803</v>
      </c>
      <c r="F641" s="245"/>
      <c r="G641" s="134"/>
      <c r="H641" s="132"/>
      <c r="I641" s="235">
        <f>VLOOKUP(B:B,[1]YOKOHAMA!$B:$K,10,0)</f>
        <v>0</v>
      </c>
      <c r="J641" s="132"/>
      <c r="K641" s="133" t="s">
        <v>8705</v>
      </c>
      <c r="L641" s="133">
        <v>32</v>
      </c>
      <c r="M641" s="135"/>
      <c r="N641" s="236"/>
      <c r="O641" s="236"/>
      <c r="P641" s="237"/>
      <c r="Q641" s="238">
        <f t="shared" si="181"/>
        <v>-954.5454545454545</v>
      </c>
      <c r="R641" s="144">
        <f t="shared" si="182"/>
        <v>15.865714285714287</v>
      </c>
      <c r="S641" s="248"/>
      <c r="T641" s="305"/>
      <c r="U641" s="194">
        <f t="shared" si="195"/>
        <v>0</v>
      </c>
      <c r="W641" s="239"/>
      <c r="X641" s="136">
        <f t="shared" si="183"/>
        <v>14190</v>
      </c>
      <c r="Y641" s="240">
        <f t="shared" si="184"/>
        <v>-954.5454545454545</v>
      </c>
      <c r="Z641" s="142" t="str">
        <f t="shared" si="185"/>
        <v/>
      </c>
      <c r="AA641" s="137">
        <f t="shared" si="186"/>
        <v>15.865714285714287</v>
      </c>
      <c r="AB641" s="334" t="s">
        <v>8715</v>
      </c>
      <c r="AC641" s="189">
        <f t="shared" si="196"/>
        <v>0</v>
      </c>
      <c r="AD641" s="187">
        <f t="shared" si="197"/>
        <v>0</v>
      </c>
      <c r="AE641" s="129">
        <f t="shared" si="187"/>
        <v>0</v>
      </c>
      <c r="AF641" s="130">
        <f t="shared" si="188"/>
        <v>0</v>
      </c>
      <c r="AG641" s="131" t="str">
        <f t="shared" si="189"/>
        <v/>
      </c>
      <c r="AH641" s="138">
        <f t="shared" si="190"/>
        <v>0</v>
      </c>
      <c r="AI641" s="139" t="str">
        <f t="shared" si="191"/>
        <v/>
      </c>
      <c r="AJ641" s="139" t="str">
        <f t="shared" si="192"/>
        <v/>
      </c>
      <c r="AL641" s="197">
        <v>2255519129850</v>
      </c>
      <c r="AM641" s="197">
        <v>4968814990183</v>
      </c>
      <c r="AN641" s="197" t="s">
        <v>1557</v>
      </c>
      <c r="AO641" s="241" t="s">
        <v>149</v>
      </c>
      <c r="AP641" s="242" t="s">
        <v>1558</v>
      </c>
      <c r="AQ641" s="242" t="s">
        <v>78</v>
      </c>
      <c r="AR641" s="242"/>
      <c r="AS641" s="243">
        <v>14190</v>
      </c>
      <c r="AT641" s="243">
        <v>1050</v>
      </c>
      <c r="AU641" s="211" t="s">
        <v>6997</v>
      </c>
      <c r="AV641" s="197" t="s">
        <v>7389</v>
      </c>
      <c r="AW641" s="134" t="str">
        <f>IFERROR(VLOOKUP(AV:AV,Q商品!B:E,4,0),"")</f>
        <v/>
      </c>
      <c r="AX641" s="134" t="str">
        <f>IFERROR(VLOOKUP(B:B,在庫!B:M,12,0),"")</f>
        <v/>
      </c>
      <c r="AY641" s="246" t="e">
        <f>VLOOKUP(B:B,在庫!B:K,10,0)</f>
        <v>#N/A</v>
      </c>
      <c r="AZ641" s="244">
        <v>606919467</v>
      </c>
      <c r="BA641" s="244">
        <v>606919498</v>
      </c>
      <c r="BC641" s="11" t="e">
        <v>#N/A</v>
      </c>
    </row>
    <row r="642" spans="1:55" s="11" customFormat="1" ht="19.5" customHeight="1">
      <c r="A642" s="247">
        <f t="shared" si="179"/>
        <v>1</v>
      </c>
      <c r="B642" s="332">
        <f t="shared" si="180"/>
        <v>2355519129956</v>
      </c>
      <c r="C642" s="235">
        <f>VLOOKUP(B:B,[1]YOKOHAMA!$B:$K,9,0)</f>
        <v>0</v>
      </c>
      <c r="D642" s="11" t="s">
        <v>8696</v>
      </c>
      <c r="E642" s="11" t="s">
        <v>1804</v>
      </c>
      <c r="F642" s="245"/>
      <c r="G642" s="134"/>
      <c r="H642" s="132"/>
      <c r="I642" s="235">
        <f>VLOOKUP(B:B,[1]YOKOHAMA!$B:$K,10,0)</f>
        <v>0</v>
      </c>
      <c r="J642" s="132"/>
      <c r="K642" s="133" t="s">
        <v>8705</v>
      </c>
      <c r="L642" s="133">
        <v>35</v>
      </c>
      <c r="M642" s="135"/>
      <c r="N642" s="236"/>
      <c r="O642" s="236"/>
      <c r="P642" s="237"/>
      <c r="Q642" s="238">
        <f t="shared" si="181"/>
        <v>-954.5454545454545</v>
      </c>
      <c r="R642" s="144">
        <f t="shared" si="182"/>
        <v>15.104095238095239</v>
      </c>
      <c r="S642" s="248"/>
      <c r="T642" s="305"/>
      <c r="U642" s="194">
        <f t="shared" si="195"/>
        <v>0</v>
      </c>
      <c r="W642" s="239"/>
      <c r="X642" s="136">
        <f t="shared" si="183"/>
        <v>13463</v>
      </c>
      <c r="Y642" s="240">
        <f t="shared" si="184"/>
        <v>-954.5454545454545</v>
      </c>
      <c r="Z642" s="142" t="str">
        <f t="shared" si="185"/>
        <v/>
      </c>
      <c r="AA642" s="137">
        <f t="shared" si="186"/>
        <v>15.104095238095239</v>
      </c>
      <c r="AB642" s="334" t="s">
        <v>8715</v>
      </c>
      <c r="AC642" s="189">
        <f t="shared" si="196"/>
        <v>0</v>
      </c>
      <c r="AD642" s="187">
        <f t="shared" si="197"/>
        <v>0</v>
      </c>
      <c r="AE642" s="129">
        <f t="shared" si="187"/>
        <v>0</v>
      </c>
      <c r="AF642" s="130">
        <f t="shared" si="188"/>
        <v>0</v>
      </c>
      <c r="AG642" s="131" t="str">
        <f t="shared" si="189"/>
        <v/>
      </c>
      <c r="AH642" s="138">
        <f t="shared" si="190"/>
        <v>0</v>
      </c>
      <c r="AI642" s="139" t="str">
        <f t="shared" si="191"/>
        <v/>
      </c>
      <c r="AJ642" s="139" t="str">
        <f t="shared" si="192"/>
        <v/>
      </c>
      <c r="AL642" s="197">
        <v>2355519129956</v>
      </c>
      <c r="AM642" s="197">
        <v>4968814990091</v>
      </c>
      <c r="AN642" s="197" t="s">
        <v>1560</v>
      </c>
      <c r="AO642" s="241" t="s">
        <v>1538</v>
      </c>
      <c r="AP642" s="242" t="s">
        <v>1562</v>
      </c>
      <c r="AQ642" s="242" t="s">
        <v>91</v>
      </c>
      <c r="AR642" s="242"/>
      <c r="AS642" s="243">
        <v>13463</v>
      </c>
      <c r="AT642" s="243">
        <v>1050</v>
      </c>
      <c r="AU642" s="211" t="s">
        <v>6997</v>
      </c>
      <c r="AV642" s="197" t="s">
        <v>7391</v>
      </c>
      <c r="AW642" s="134" t="str">
        <f>IFERROR(VLOOKUP(AV:AV,Q商品!B:E,4,0),"")</f>
        <v/>
      </c>
      <c r="AX642" s="134" t="str">
        <f>IFERROR(VLOOKUP(B:B,在庫!B:M,12,0),"")</f>
        <v/>
      </c>
      <c r="AY642" s="246" t="e">
        <f>VLOOKUP(B:B,在庫!B:K,10,0)</f>
        <v>#N/A</v>
      </c>
      <c r="AZ642" s="244">
        <v>606919468</v>
      </c>
      <c r="BA642" s="244">
        <v>606919499</v>
      </c>
      <c r="BC642" s="11" t="e">
        <v>#N/A</v>
      </c>
    </row>
    <row r="643" spans="1:55" s="11" customFormat="1" ht="19.5" customHeight="1">
      <c r="A643" s="247">
        <f t="shared" ref="A643:A706" si="198">COUNTIF(E:E,E643)</f>
        <v>1</v>
      </c>
      <c r="B643" s="332">
        <f t="shared" ref="B643:B706" si="199">AL643</f>
        <v>2355519129857</v>
      </c>
      <c r="C643" s="235">
        <f>VLOOKUP(B:B,[1]YOKOHAMA!$B:$K,9,0)</f>
        <v>0</v>
      </c>
      <c r="D643" s="11" t="s">
        <v>8696</v>
      </c>
      <c r="E643" s="11" t="s">
        <v>1833</v>
      </c>
      <c r="F643" s="245"/>
      <c r="G643" s="134"/>
      <c r="H643" s="132"/>
      <c r="I643" s="235">
        <f>VLOOKUP(B:B,[1]YOKOHAMA!$B:$K,10,0)</f>
        <v>0</v>
      </c>
      <c r="J643" s="132"/>
      <c r="K643" s="133" t="s">
        <v>8705</v>
      </c>
      <c r="L643" s="133">
        <v>36</v>
      </c>
      <c r="M643" s="135"/>
      <c r="N643" s="236"/>
      <c r="O643" s="236"/>
      <c r="P643" s="237"/>
      <c r="Q643" s="238">
        <f t="shared" ref="Q643:Q706" si="200">(P643-AT643)/1.1</f>
        <v>-954.5454545454545</v>
      </c>
      <c r="R643" s="144">
        <f t="shared" ref="R643:R706" si="201">IFERROR((Q643-X643)/Q643,"")</f>
        <v>14.084761904761905</v>
      </c>
      <c r="S643" s="248"/>
      <c r="T643" s="305"/>
      <c r="U643" s="194">
        <f t="shared" si="195"/>
        <v>0</v>
      </c>
      <c r="W643" s="239"/>
      <c r="X643" s="136">
        <f t="shared" ref="X643:X706" si="202">AS643</f>
        <v>12490</v>
      </c>
      <c r="Y643" s="240">
        <f t="shared" ref="Y643:Y706" si="203">(W643-AT643)/1.1</f>
        <v>-954.5454545454545</v>
      </c>
      <c r="Z643" s="142" t="str">
        <f t="shared" ref="Z643:Z706" si="204">IFERROR(-1+(AD643/N643),"")</f>
        <v/>
      </c>
      <c r="AA643" s="137">
        <f t="shared" ref="AA643:AA706" si="205">IFERROR((Y643-X643)/Y643,"")</f>
        <v>14.084761904761905</v>
      </c>
      <c r="AB643" s="334" t="s">
        <v>8715</v>
      </c>
      <c r="AC643" s="189">
        <f t="shared" si="196"/>
        <v>0</v>
      </c>
      <c r="AD643" s="187">
        <f t="shared" si="197"/>
        <v>0</v>
      </c>
      <c r="AE643" s="129">
        <f t="shared" ref="AE643:AE706" si="206">AD643*0.09</f>
        <v>0</v>
      </c>
      <c r="AF643" s="130">
        <f t="shared" ref="AF643:AF706" si="207">AE643-AH643</f>
        <v>0</v>
      </c>
      <c r="AG643" s="131" t="str">
        <f t="shared" ref="AG643:AG706" si="208">IFERROR(AF643/AD643,"")</f>
        <v/>
      </c>
      <c r="AH643" s="138">
        <f t="shared" ref="AH643:AH706" si="209">AD643-U643</f>
        <v>0</v>
      </c>
      <c r="AI643" s="139" t="str">
        <f t="shared" ref="AI643:AI706" si="210">IFERROR(AH643/AD643,"")</f>
        <v/>
      </c>
      <c r="AJ643" s="139" t="str">
        <f t="shared" ref="AJ643:AJ706" si="211">IFERROR(AA643-AG643,"")</f>
        <v/>
      </c>
      <c r="AL643" s="197">
        <v>2355519129857</v>
      </c>
      <c r="AM643" s="197">
        <v>4968814990091</v>
      </c>
      <c r="AN643" s="197" t="s">
        <v>1560</v>
      </c>
      <c r="AO643" s="241" t="s">
        <v>1546</v>
      </c>
      <c r="AP643" s="242" t="s">
        <v>1562</v>
      </c>
      <c r="AQ643" s="242" t="s">
        <v>91</v>
      </c>
      <c r="AR643" s="242"/>
      <c r="AS643" s="243">
        <v>12490</v>
      </c>
      <c r="AT643" s="243">
        <v>1050</v>
      </c>
      <c r="AU643" s="211" t="s">
        <v>6997</v>
      </c>
      <c r="AV643" s="197" t="s">
        <v>7392</v>
      </c>
      <c r="AW643" s="134" t="str">
        <f>IFERROR(VLOOKUP(AV:AV,Q商品!B:E,4,0),"")</f>
        <v/>
      </c>
      <c r="AX643" s="134" t="str">
        <f>IFERROR(VLOOKUP(B:B,在庫!B:M,12,0),"")</f>
        <v>2022年製</v>
      </c>
      <c r="AY643" s="246">
        <f>VLOOKUP(B:B,在庫!B:K,10,0)</f>
        <v>1</v>
      </c>
      <c r="AZ643" s="244">
        <v>606919468</v>
      </c>
      <c r="BA643" s="244">
        <v>606919499</v>
      </c>
      <c r="BC643" s="11" t="e">
        <v>#N/A</v>
      </c>
    </row>
    <row r="644" spans="1:55" s="11" customFormat="1" ht="19.5" customHeight="1">
      <c r="A644" s="247">
        <f t="shared" si="198"/>
        <v>1</v>
      </c>
      <c r="B644" s="332">
        <f t="shared" si="199"/>
        <v>2155517129909</v>
      </c>
      <c r="C644" s="235">
        <f>VLOOKUP(B:B,[1]YOKOHAMA!$B:$K,9,0)</f>
        <v>0</v>
      </c>
      <c r="D644" s="11" t="s">
        <v>8696</v>
      </c>
      <c r="E644" s="11" t="s">
        <v>5641</v>
      </c>
      <c r="F644" s="245"/>
      <c r="G644" s="134"/>
      <c r="H644" s="132"/>
      <c r="I644" s="235">
        <f>VLOOKUP(B:B,[1]YOKOHAMA!$B:$K,10,0)</f>
        <v>0</v>
      </c>
      <c r="J644" s="132"/>
      <c r="K644" s="133" t="s">
        <v>8705</v>
      </c>
      <c r="L644" s="133">
        <v>41</v>
      </c>
      <c r="M644" s="135"/>
      <c r="N644" s="236"/>
      <c r="O644" s="236"/>
      <c r="P644" s="237"/>
      <c r="Q644" s="238">
        <f t="shared" si="200"/>
        <v>-954.5454545454545</v>
      </c>
      <c r="R644" s="144">
        <f t="shared" si="201"/>
        <v>11.68047619047619</v>
      </c>
      <c r="S644" s="248"/>
      <c r="T644" s="305"/>
      <c r="U644" s="194">
        <f t="shared" si="195"/>
        <v>0</v>
      </c>
      <c r="W644" s="239"/>
      <c r="X644" s="136">
        <f t="shared" si="202"/>
        <v>10195</v>
      </c>
      <c r="Y644" s="240">
        <f t="shared" si="203"/>
        <v>-954.5454545454545</v>
      </c>
      <c r="Z644" s="142" t="str">
        <f t="shared" si="204"/>
        <v/>
      </c>
      <c r="AA644" s="137">
        <f t="shared" si="205"/>
        <v>11.68047619047619</v>
      </c>
      <c r="AB644" s="334" t="s">
        <v>8715</v>
      </c>
      <c r="AC644" s="189">
        <f t="shared" si="196"/>
        <v>0</v>
      </c>
      <c r="AD644" s="187">
        <f t="shared" si="197"/>
        <v>0</v>
      </c>
      <c r="AE644" s="129">
        <f t="shared" si="206"/>
        <v>0</v>
      </c>
      <c r="AF644" s="130">
        <f t="shared" si="207"/>
        <v>0</v>
      </c>
      <c r="AG644" s="131" t="str">
        <f t="shared" si="208"/>
        <v/>
      </c>
      <c r="AH644" s="138">
        <f t="shared" si="209"/>
        <v>0</v>
      </c>
      <c r="AI644" s="139" t="str">
        <f t="shared" si="210"/>
        <v/>
      </c>
      <c r="AJ644" s="139" t="str">
        <f t="shared" si="211"/>
        <v/>
      </c>
      <c r="AL644" s="197">
        <v>2155517129909</v>
      </c>
      <c r="AM644" s="200">
        <v>4968814959104</v>
      </c>
      <c r="AN644" s="200" t="s">
        <v>1567</v>
      </c>
      <c r="AO644" s="254" t="s">
        <v>25</v>
      </c>
      <c r="AP644" s="260" t="s">
        <v>917</v>
      </c>
      <c r="AQ644" s="256" t="s">
        <v>66</v>
      </c>
      <c r="AR644" s="243"/>
      <c r="AS644" s="243">
        <v>10195</v>
      </c>
      <c r="AT644" s="243">
        <v>1050</v>
      </c>
      <c r="AU644" s="211" t="s">
        <v>6997</v>
      </c>
      <c r="AV644" s="197"/>
      <c r="AW644" s="134" t="str">
        <f>IFERROR(VLOOKUP(AV:AV,Q商品!B:E,4,0),"")</f>
        <v/>
      </c>
      <c r="AX644" s="134" t="str">
        <f>IFERROR(VLOOKUP(B:B,在庫!B:M,12,0),"")</f>
        <v/>
      </c>
      <c r="AY644" s="246" t="e">
        <f>VLOOKUP(B:B,在庫!B:K,10,0)</f>
        <v>#N/A</v>
      </c>
      <c r="AZ644" s="244" t="s">
        <v>8743</v>
      </c>
      <c r="BA644" s="244" t="s">
        <v>8743</v>
      </c>
      <c r="BC644" s="11" t="e">
        <v>#N/A</v>
      </c>
    </row>
    <row r="645" spans="1:55" s="11" customFormat="1" ht="19.5" customHeight="1">
      <c r="A645" s="247">
        <f t="shared" si="198"/>
        <v>1</v>
      </c>
      <c r="B645" s="332">
        <f t="shared" si="199"/>
        <v>2255017129901</v>
      </c>
      <c r="C645" s="235">
        <f>VLOOKUP(B:B,[1]YOKOHAMA!$B:$K,9,0)</f>
        <v>0</v>
      </c>
      <c r="D645" s="11" t="s">
        <v>8696</v>
      </c>
      <c r="E645" s="11" t="s">
        <v>1774</v>
      </c>
      <c r="F645" s="245"/>
      <c r="G645" s="134"/>
      <c r="H645" s="132"/>
      <c r="I645" s="235">
        <f>VLOOKUP(B:B,[1]YOKOHAMA!$B:$K,10,0)</f>
        <v>0</v>
      </c>
      <c r="J645" s="132"/>
      <c r="K645" s="133" t="s">
        <v>8705</v>
      </c>
      <c r="L645" s="133">
        <v>43</v>
      </c>
      <c r="M645" s="135"/>
      <c r="N645" s="236"/>
      <c r="O645" s="236"/>
      <c r="P645" s="237"/>
      <c r="Q645" s="238">
        <f t="shared" si="200"/>
        <v>-954.5454545454545</v>
      </c>
      <c r="R645" s="144">
        <f t="shared" si="201"/>
        <v>11.832380952380952</v>
      </c>
      <c r="S645" s="248"/>
      <c r="T645" s="305"/>
      <c r="U645" s="194">
        <f t="shared" si="195"/>
        <v>0</v>
      </c>
      <c r="W645" s="239"/>
      <c r="X645" s="136">
        <f t="shared" si="202"/>
        <v>10340</v>
      </c>
      <c r="Y645" s="240">
        <f t="shared" si="203"/>
        <v>-954.5454545454545</v>
      </c>
      <c r="Z645" s="142" t="str">
        <f t="shared" si="204"/>
        <v/>
      </c>
      <c r="AA645" s="137">
        <f t="shared" si="205"/>
        <v>11.832380952380952</v>
      </c>
      <c r="AB645" s="334" t="s">
        <v>8715</v>
      </c>
      <c r="AC645" s="189">
        <f t="shared" si="196"/>
        <v>0</v>
      </c>
      <c r="AD645" s="187">
        <f t="shared" si="197"/>
        <v>0</v>
      </c>
      <c r="AE645" s="129">
        <f t="shared" si="206"/>
        <v>0</v>
      </c>
      <c r="AF645" s="130">
        <f t="shared" si="207"/>
        <v>0</v>
      </c>
      <c r="AG645" s="131" t="str">
        <f t="shared" si="208"/>
        <v/>
      </c>
      <c r="AH645" s="138">
        <f t="shared" si="209"/>
        <v>0</v>
      </c>
      <c r="AI645" s="139" t="str">
        <f t="shared" si="210"/>
        <v/>
      </c>
      <c r="AJ645" s="139" t="str">
        <f t="shared" si="211"/>
        <v/>
      </c>
      <c r="AL645" s="197">
        <v>2255017129901</v>
      </c>
      <c r="AM645" s="197">
        <v>4968814937478</v>
      </c>
      <c r="AN645" s="197" t="s">
        <v>1569</v>
      </c>
      <c r="AO645" s="241" t="s">
        <v>25</v>
      </c>
      <c r="AP645" s="242" t="s">
        <v>1006</v>
      </c>
      <c r="AQ645" s="242" t="s">
        <v>32</v>
      </c>
      <c r="AR645" s="242"/>
      <c r="AS645" s="243">
        <v>10340</v>
      </c>
      <c r="AT645" s="243">
        <v>1050</v>
      </c>
      <c r="AU645" s="211" t="s">
        <v>6997</v>
      </c>
      <c r="AV645" s="197"/>
      <c r="AW645" s="134" t="str">
        <f>IFERROR(VLOOKUP(AV:AV,Q商品!B:E,4,0),"")</f>
        <v/>
      </c>
      <c r="AX645" s="134" t="str">
        <f>IFERROR(VLOOKUP(B:B,在庫!B:M,12,0),"")</f>
        <v/>
      </c>
      <c r="AY645" s="246" t="e">
        <f>VLOOKUP(B:B,在庫!B:K,10,0)</f>
        <v>#N/A</v>
      </c>
      <c r="AZ645" s="244" t="s">
        <v>8743</v>
      </c>
      <c r="BA645" s="244" t="s">
        <v>8743</v>
      </c>
      <c r="BC645" s="11" t="e">
        <v>#N/A</v>
      </c>
    </row>
    <row r="646" spans="1:55" s="11" customFormat="1" ht="19.5" customHeight="1">
      <c r="A646" s="247">
        <f t="shared" si="198"/>
        <v>1</v>
      </c>
      <c r="B646" s="332">
        <f t="shared" si="199"/>
        <v>2555518129876</v>
      </c>
      <c r="C646" s="235">
        <f>VLOOKUP(B:B,[1]YOKOHAMA!$B:$K,9,0)</f>
        <v>0</v>
      </c>
      <c r="D646" s="11" t="s">
        <v>8696</v>
      </c>
      <c r="E646" s="11" t="s">
        <v>1780</v>
      </c>
      <c r="F646" s="245"/>
      <c r="G646" s="134"/>
      <c r="H646" s="132"/>
      <c r="I646" s="235">
        <f>VLOOKUP(B:B,[1]YOKOHAMA!$B:$K,10,0)</f>
        <v>0</v>
      </c>
      <c r="J646" s="132"/>
      <c r="K646" s="133" t="s">
        <v>8705</v>
      </c>
      <c r="L646" s="133">
        <v>49</v>
      </c>
      <c r="M646" s="135"/>
      <c r="N646" s="236"/>
      <c r="O646" s="236"/>
      <c r="P646" s="237"/>
      <c r="Q646" s="238">
        <f t="shared" si="200"/>
        <v>-954.5454545454545</v>
      </c>
      <c r="R646" s="144">
        <f t="shared" si="201"/>
        <v>13.026666666666667</v>
      </c>
      <c r="S646" s="248"/>
      <c r="T646" s="305"/>
      <c r="U646" s="194">
        <f t="shared" si="195"/>
        <v>0</v>
      </c>
      <c r="W646" s="239"/>
      <c r="X646" s="136">
        <f t="shared" si="202"/>
        <v>11480</v>
      </c>
      <c r="Y646" s="240">
        <f t="shared" si="203"/>
        <v>-954.5454545454545</v>
      </c>
      <c r="Z646" s="142" t="str">
        <f t="shared" si="204"/>
        <v/>
      </c>
      <c r="AA646" s="137">
        <f t="shared" si="205"/>
        <v>13.026666666666667</v>
      </c>
      <c r="AB646" s="334" t="s">
        <v>8715</v>
      </c>
      <c r="AC646" s="189">
        <f t="shared" si="196"/>
        <v>0</v>
      </c>
      <c r="AD646" s="187">
        <f t="shared" si="197"/>
        <v>0</v>
      </c>
      <c r="AE646" s="129">
        <f t="shared" si="206"/>
        <v>0</v>
      </c>
      <c r="AF646" s="130">
        <f t="shared" si="207"/>
        <v>0</v>
      </c>
      <c r="AG646" s="131" t="str">
        <f t="shared" si="208"/>
        <v/>
      </c>
      <c r="AH646" s="138">
        <f t="shared" si="209"/>
        <v>0</v>
      </c>
      <c r="AI646" s="139" t="str">
        <f t="shared" si="210"/>
        <v/>
      </c>
      <c r="AJ646" s="139" t="str">
        <f t="shared" si="211"/>
        <v/>
      </c>
      <c r="AL646" s="197">
        <v>2555518129876</v>
      </c>
      <c r="AM646" s="197">
        <v>4968814962111</v>
      </c>
      <c r="AN646" s="197" t="s">
        <v>1575</v>
      </c>
      <c r="AO646" s="241" t="s">
        <v>1576</v>
      </c>
      <c r="AP646" s="242" t="s">
        <v>1298</v>
      </c>
      <c r="AQ646" s="242" t="s">
        <v>1299</v>
      </c>
      <c r="AR646" s="242"/>
      <c r="AS646" s="243">
        <v>11480</v>
      </c>
      <c r="AT646" s="243">
        <v>1050</v>
      </c>
      <c r="AU646" s="211" t="s">
        <v>6997</v>
      </c>
      <c r="AV646" s="197"/>
      <c r="AW646" s="134" t="str">
        <f>IFERROR(VLOOKUP(AV:AV,Q商品!B:E,4,0),"")</f>
        <v/>
      </c>
      <c r="AX646" s="134" t="str">
        <f>IFERROR(VLOOKUP(B:B,在庫!B:M,12,0),"")</f>
        <v/>
      </c>
      <c r="AY646" s="246" t="e">
        <f>VLOOKUP(B:B,在庫!B:K,10,0)</f>
        <v>#N/A</v>
      </c>
      <c r="AZ646" s="244" t="s">
        <v>152</v>
      </c>
      <c r="BA646" s="244" t="s">
        <v>152</v>
      </c>
      <c r="BC646" s="11" t="e">
        <v>#N/A</v>
      </c>
    </row>
    <row r="647" spans="1:55" s="11" customFormat="1" ht="19.5" customHeight="1">
      <c r="A647" s="247">
        <f t="shared" si="198"/>
        <v>1</v>
      </c>
      <c r="B647" s="332">
        <f t="shared" si="199"/>
        <v>2055516129866</v>
      </c>
      <c r="C647" s="235">
        <f>VLOOKUP(B:B,[1]YOKOHAMA!$B:$K,9,0)</f>
        <v>0</v>
      </c>
      <c r="D647" s="11" t="s">
        <v>8696</v>
      </c>
      <c r="E647" s="11" t="s">
        <v>1760</v>
      </c>
      <c r="F647" s="245"/>
      <c r="G647" s="134"/>
      <c r="H647" s="132"/>
      <c r="I647" s="235">
        <f>VLOOKUP(B:B,[1]YOKOHAMA!$B:$K,10,0)</f>
        <v>0</v>
      </c>
      <c r="J647" s="132"/>
      <c r="K647" s="133" t="s">
        <v>7426</v>
      </c>
      <c r="L647" s="133">
        <v>1</v>
      </c>
      <c r="M647" s="135"/>
      <c r="N647" s="236"/>
      <c r="O647" s="236"/>
      <c r="P647" s="237"/>
      <c r="Q647" s="238">
        <f t="shared" si="200"/>
        <v>-477.27272727272725</v>
      </c>
      <c r="R647" s="144">
        <f t="shared" si="201"/>
        <v>19.844571428571431</v>
      </c>
      <c r="S647" s="248">
        <v>1074476283</v>
      </c>
      <c r="T647" s="305" t="s">
        <v>8305</v>
      </c>
      <c r="U647" s="194">
        <f t="shared" si="195"/>
        <v>0</v>
      </c>
      <c r="W647" s="239"/>
      <c r="X647" s="136">
        <f t="shared" si="202"/>
        <v>8994</v>
      </c>
      <c r="Y647" s="240">
        <f t="shared" si="203"/>
        <v>-477.27272727272725</v>
      </c>
      <c r="Z647" s="142" t="str">
        <f t="shared" si="204"/>
        <v/>
      </c>
      <c r="AA647" s="137">
        <f t="shared" si="205"/>
        <v>19.844571428571431</v>
      </c>
      <c r="AB647" s="334" t="s">
        <v>8715</v>
      </c>
      <c r="AC647" s="189">
        <f t="shared" si="196"/>
        <v>0</v>
      </c>
      <c r="AD647" s="187">
        <f t="shared" si="197"/>
        <v>0</v>
      </c>
      <c r="AE647" s="129">
        <f t="shared" si="206"/>
        <v>0</v>
      </c>
      <c r="AF647" s="130">
        <f t="shared" si="207"/>
        <v>0</v>
      </c>
      <c r="AG647" s="131" t="str">
        <f t="shared" si="208"/>
        <v/>
      </c>
      <c r="AH647" s="138">
        <f t="shared" si="209"/>
        <v>0</v>
      </c>
      <c r="AI647" s="139" t="str">
        <f t="shared" si="210"/>
        <v/>
      </c>
      <c r="AJ647" s="139" t="str">
        <f t="shared" si="211"/>
        <v/>
      </c>
      <c r="AL647" s="197">
        <v>2055516129866</v>
      </c>
      <c r="AM647" s="197">
        <v>4968814963095</v>
      </c>
      <c r="AN647" s="197" t="s">
        <v>1520</v>
      </c>
      <c r="AO647" s="241" t="s">
        <v>148</v>
      </c>
      <c r="AP647" s="242" t="s">
        <v>682</v>
      </c>
      <c r="AQ647" s="242" t="s">
        <v>35</v>
      </c>
      <c r="AR647" s="242"/>
      <c r="AS647" s="243">
        <v>8994</v>
      </c>
      <c r="AT647" s="243">
        <v>525</v>
      </c>
      <c r="AU647" s="211" t="s">
        <v>6997</v>
      </c>
      <c r="AV647" s="197" t="s">
        <v>6074</v>
      </c>
      <c r="AW647" s="134" t="str">
        <f>IFERROR(VLOOKUP(AV:AV,Q商品!B:E,4,0),"")</f>
        <v>2021年製 BluEarth-GT AE51 205/55R16 94V XL サマータイヤ ラベルなし 翌営業日発送</v>
      </c>
      <c r="AX647" s="134" t="str">
        <f>IFERROR(VLOOKUP(B:B,在庫!B:M,12,0),"")</f>
        <v/>
      </c>
      <c r="AY647" s="246" t="e">
        <f>VLOOKUP(B:B,在庫!B:K,10,0)</f>
        <v>#N/A</v>
      </c>
      <c r="AZ647" s="244">
        <v>606919457</v>
      </c>
      <c r="BA647" s="244">
        <v>606919488</v>
      </c>
      <c r="BC647" s="11" t="s">
        <v>150</v>
      </c>
    </row>
    <row r="648" spans="1:55" s="11" customFormat="1" ht="19.5" customHeight="1">
      <c r="A648" s="247">
        <f t="shared" si="198"/>
        <v>1</v>
      </c>
      <c r="B648" s="332">
        <f t="shared" si="199"/>
        <v>2254517129862</v>
      </c>
      <c r="C648" s="235">
        <f>VLOOKUP(B:B,[1]YOKOHAMA!$B:$K,9,0)</f>
        <v>0</v>
      </c>
      <c r="D648" s="11" t="s">
        <v>8696</v>
      </c>
      <c r="E648" s="11" t="s">
        <v>1761</v>
      </c>
      <c r="F648" s="245"/>
      <c r="G648" s="134"/>
      <c r="H648" s="132"/>
      <c r="I648" s="235">
        <f>VLOOKUP(B:B,[1]YOKOHAMA!$B:$K,10,0)</f>
        <v>0</v>
      </c>
      <c r="J648" s="132"/>
      <c r="K648" s="133" t="s">
        <v>7426</v>
      </c>
      <c r="L648" s="133">
        <v>6</v>
      </c>
      <c r="M648" s="135"/>
      <c r="N648" s="236"/>
      <c r="O648" s="236"/>
      <c r="P648" s="237"/>
      <c r="Q648" s="238">
        <f t="shared" si="200"/>
        <v>-477.27272727272725</v>
      </c>
      <c r="R648" s="144">
        <f t="shared" si="201"/>
        <v>22.314857142857146</v>
      </c>
      <c r="S648" s="248">
        <v>1074476264</v>
      </c>
      <c r="T648" s="305" t="s">
        <v>8308</v>
      </c>
      <c r="U648" s="194">
        <f t="shared" si="195"/>
        <v>0</v>
      </c>
      <c r="W648" s="239"/>
      <c r="X648" s="136">
        <f t="shared" si="202"/>
        <v>10173</v>
      </c>
      <c r="Y648" s="240">
        <f t="shared" si="203"/>
        <v>-477.27272727272725</v>
      </c>
      <c r="Z648" s="142" t="str">
        <f t="shared" si="204"/>
        <v/>
      </c>
      <c r="AA648" s="137">
        <f t="shared" si="205"/>
        <v>22.314857142857146</v>
      </c>
      <c r="AB648" s="334" t="s">
        <v>8715</v>
      </c>
      <c r="AC648" s="189">
        <f t="shared" si="196"/>
        <v>0</v>
      </c>
      <c r="AD648" s="187">
        <f t="shared" si="197"/>
        <v>0</v>
      </c>
      <c r="AE648" s="129">
        <f t="shared" si="206"/>
        <v>0</v>
      </c>
      <c r="AF648" s="130">
        <f t="shared" si="207"/>
        <v>0</v>
      </c>
      <c r="AG648" s="131" t="str">
        <f t="shared" si="208"/>
        <v/>
      </c>
      <c r="AH648" s="138">
        <f t="shared" si="209"/>
        <v>0</v>
      </c>
      <c r="AI648" s="139" t="str">
        <f t="shared" si="210"/>
        <v/>
      </c>
      <c r="AJ648" s="139" t="str">
        <f t="shared" si="211"/>
        <v/>
      </c>
      <c r="AL648" s="197">
        <v>2254517129862</v>
      </c>
      <c r="AM648" s="197">
        <v>4968814963323</v>
      </c>
      <c r="AN648" s="197" t="s">
        <v>1527</v>
      </c>
      <c r="AO648" s="241" t="s">
        <v>148</v>
      </c>
      <c r="AP648" s="242" t="s">
        <v>1005</v>
      </c>
      <c r="AQ648" s="242" t="s">
        <v>37</v>
      </c>
      <c r="AR648" s="242"/>
      <c r="AS648" s="243">
        <v>10173</v>
      </c>
      <c r="AT648" s="243">
        <v>525</v>
      </c>
      <c r="AU648" s="211" t="s">
        <v>6997</v>
      </c>
      <c r="AV648" s="197" t="s">
        <v>6045</v>
      </c>
      <c r="AW648" s="134" t="str">
        <f>IFERROR(VLOOKUP(AV:AV,Q商品!B:E,4,0),"")</f>
        <v>2022年製 BluEarth-GT AE51 225/45R17 94W XL サマータイヤ 翌営業日発送</v>
      </c>
      <c r="AX648" s="134" t="str">
        <f>IFERROR(VLOOKUP(B:B,在庫!B:M,12,0),"")</f>
        <v/>
      </c>
      <c r="AY648" s="246" t="e">
        <f>VLOOKUP(B:B,在庫!B:K,10,0)</f>
        <v>#N/A</v>
      </c>
      <c r="AZ648" s="244">
        <v>606919453</v>
      </c>
      <c r="BA648" s="244">
        <v>606919484</v>
      </c>
      <c r="BC648" s="11" t="s">
        <v>150</v>
      </c>
    </row>
    <row r="649" spans="1:55" s="11" customFormat="1" ht="19.5" customHeight="1">
      <c r="A649" s="247">
        <f t="shared" si="198"/>
        <v>1</v>
      </c>
      <c r="B649" s="332">
        <f t="shared" si="199"/>
        <v>2255017129864</v>
      </c>
      <c r="C649" s="235">
        <f>VLOOKUP(B:B,[1]YOKOHAMA!$B:$K,9,0)</f>
        <v>0</v>
      </c>
      <c r="D649" s="11" t="s">
        <v>8696</v>
      </c>
      <c r="E649" s="11" t="s">
        <v>1762</v>
      </c>
      <c r="F649" s="245"/>
      <c r="G649" s="134"/>
      <c r="H649" s="132"/>
      <c r="I649" s="235">
        <f>VLOOKUP(B:B,[1]YOKOHAMA!$B:$K,10,0)</f>
        <v>0</v>
      </c>
      <c r="J649" s="132"/>
      <c r="K649" s="133" t="s">
        <v>7426</v>
      </c>
      <c r="L649" s="133">
        <v>7</v>
      </c>
      <c r="M649" s="135"/>
      <c r="N649" s="236"/>
      <c r="O649" s="236"/>
      <c r="P649" s="237"/>
      <c r="Q649" s="238">
        <f t="shared" si="200"/>
        <v>-954.5454545454545</v>
      </c>
      <c r="R649" s="144">
        <f t="shared" si="201"/>
        <v>12.019904761904762</v>
      </c>
      <c r="S649" s="248">
        <v>1074476715</v>
      </c>
      <c r="T649" s="305" t="s">
        <v>8309</v>
      </c>
      <c r="U649" s="194">
        <f t="shared" si="195"/>
        <v>0</v>
      </c>
      <c r="W649" s="239"/>
      <c r="X649" s="136">
        <f t="shared" si="202"/>
        <v>10519</v>
      </c>
      <c r="Y649" s="240">
        <f t="shared" si="203"/>
        <v>-954.5454545454545</v>
      </c>
      <c r="Z649" s="142" t="str">
        <f t="shared" si="204"/>
        <v/>
      </c>
      <c r="AA649" s="137">
        <f t="shared" si="205"/>
        <v>12.019904761904762</v>
      </c>
      <c r="AB649" s="334" t="s">
        <v>8715</v>
      </c>
      <c r="AC649" s="189">
        <f t="shared" si="196"/>
        <v>0</v>
      </c>
      <c r="AD649" s="187">
        <f t="shared" si="197"/>
        <v>0</v>
      </c>
      <c r="AE649" s="129">
        <f t="shared" si="206"/>
        <v>0</v>
      </c>
      <c r="AF649" s="130">
        <f t="shared" si="207"/>
        <v>0</v>
      </c>
      <c r="AG649" s="131" t="str">
        <f t="shared" si="208"/>
        <v/>
      </c>
      <c r="AH649" s="138">
        <f t="shared" si="209"/>
        <v>0</v>
      </c>
      <c r="AI649" s="139" t="str">
        <f t="shared" si="210"/>
        <v/>
      </c>
      <c r="AJ649" s="139" t="str">
        <f t="shared" si="211"/>
        <v/>
      </c>
      <c r="AL649" s="197">
        <v>2255017129864</v>
      </c>
      <c r="AM649" s="197">
        <v>4968814963071</v>
      </c>
      <c r="AN649" s="197" t="s">
        <v>1528</v>
      </c>
      <c r="AO649" s="241" t="s">
        <v>1522</v>
      </c>
      <c r="AP649" s="242" t="s">
        <v>1022</v>
      </c>
      <c r="AQ649" s="242" t="s">
        <v>32</v>
      </c>
      <c r="AR649" s="242"/>
      <c r="AS649" s="243">
        <v>10519</v>
      </c>
      <c r="AT649" s="243">
        <v>1050</v>
      </c>
      <c r="AU649" s="211" t="s">
        <v>6997</v>
      </c>
      <c r="AV649" s="197" t="s">
        <v>6047</v>
      </c>
      <c r="AW649" s="134" t="str">
        <f>IFERROR(VLOOKUP(AV:AV,Q商品!B:E,4,0),"")</f>
        <v>2022年製 BluEarth-GT AE51 225/50R17 98W XL サマータイヤ 翌営業日発送</v>
      </c>
      <c r="AX649" s="134" t="str">
        <f>IFERROR(VLOOKUP(B:B,在庫!B:M,12,0),"")</f>
        <v/>
      </c>
      <c r="AY649" s="246" t="e">
        <f>VLOOKUP(B:B,在庫!B:K,10,0)</f>
        <v>#N/A</v>
      </c>
      <c r="AZ649" s="244">
        <v>606919452</v>
      </c>
      <c r="BA649" s="244">
        <v>606919483</v>
      </c>
      <c r="BC649" s="11" t="s">
        <v>150</v>
      </c>
    </row>
    <row r="650" spans="1:55" s="11" customFormat="1" ht="19.5" customHeight="1">
      <c r="A650" s="247">
        <f t="shared" si="198"/>
        <v>1</v>
      </c>
      <c r="B650" s="332">
        <f t="shared" si="199"/>
        <v>2255517129869</v>
      </c>
      <c r="C650" s="235">
        <f>VLOOKUP(B:B,[1]YOKOHAMA!$B:$K,9,0)</f>
        <v>0</v>
      </c>
      <c r="D650" s="11" t="s">
        <v>8696</v>
      </c>
      <c r="E650" s="11" t="s">
        <v>1763</v>
      </c>
      <c r="F650" s="245"/>
      <c r="G650" s="134"/>
      <c r="H650" s="132"/>
      <c r="I650" s="235">
        <f>VLOOKUP(B:B,[1]YOKOHAMA!$B:$K,10,0)</f>
        <v>0</v>
      </c>
      <c r="J650" s="132"/>
      <c r="K650" s="133" t="s">
        <v>7426</v>
      </c>
      <c r="L650" s="133">
        <v>8</v>
      </c>
      <c r="M650" s="135"/>
      <c r="N650" s="236"/>
      <c r="O650" s="236"/>
      <c r="P650" s="237"/>
      <c r="Q650" s="238">
        <f t="shared" si="200"/>
        <v>-954.5454545454545</v>
      </c>
      <c r="R650" s="144">
        <f t="shared" si="201"/>
        <v>11.98952380952381</v>
      </c>
      <c r="S650" s="248">
        <v>1074476288</v>
      </c>
      <c r="T650" s="305" t="s">
        <v>8310</v>
      </c>
      <c r="U650" s="194">
        <f t="shared" si="195"/>
        <v>0</v>
      </c>
      <c r="W650" s="239"/>
      <c r="X650" s="136">
        <f t="shared" si="202"/>
        <v>10490</v>
      </c>
      <c r="Y650" s="240">
        <f t="shared" si="203"/>
        <v>-954.5454545454545</v>
      </c>
      <c r="Z650" s="142" t="str">
        <f t="shared" si="204"/>
        <v/>
      </c>
      <c r="AA650" s="137">
        <f t="shared" si="205"/>
        <v>11.98952380952381</v>
      </c>
      <c r="AB650" s="334" t="s">
        <v>8715</v>
      </c>
      <c r="AC650" s="189">
        <f t="shared" si="196"/>
        <v>0</v>
      </c>
      <c r="AD650" s="187">
        <f t="shared" si="197"/>
        <v>0</v>
      </c>
      <c r="AE650" s="129">
        <f t="shared" si="206"/>
        <v>0</v>
      </c>
      <c r="AF650" s="130">
        <f t="shared" si="207"/>
        <v>0</v>
      </c>
      <c r="AG650" s="131" t="str">
        <f t="shared" si="208"/>
        <v/>
      </c>
      <c r="AH650" s="138">
        <f t="shared" si="209"/>
        <v>0</v>
      </c>
      <c r="AI650" s="139" t="str">
        <f t="shared" si="210"/>
        <v/>
      </c>
      <c r="AJ650" s="139" t="str">
        <f t="shared" si="211"/>
        <v/>
      </c>
      <c r="AL650" s="197">
        <v>2255517129869</v>
      </c>
      <c r="AM650" s="197">
        <v>4968814963163</v>
      </c>
      <c r="AN650" s="197" t="s">
        <v>1529</v>
      </c>
      <c r="AO650" s="241" t="s">
        <v>148</v>
      </c>
      <c r="AP650" s="242" t="s">
        <v>1023</v>
      </c>
      <c r="AQ650" s="242" t="s">
        <v>52</v>
      </c>
      <c r="AR650" s="242"/>
      <c r="AS650" s="243">
        <v>10490</v>
      </c>
      <c r="AT650" s="243">
        <v>1050</v>
      </c>
      <c r="AU650" s="211" t="s">
        <v>6997</v>
      </c>
      <c r="AV650" s="197" t="s">
        <v>6049</v>
      </c>
      <c r="AW650" s="134" t="str">
        <f>IFERROR(VLOOKUP(AV:AV,Q商品!B:E,4,0),"")</f>
        <v>2021年製BluEarth-GT AE51 225/55R17 101W XL サマータイヤ ラベルなし 翌営業日発送</v>
      </c>
      <c r="AX650" s="134" t="str">
        <f>IFERROR(VLOOKUP(B:B,在庫!B:M,12,0),"")</f>
        <v/>
      </c>
      <c r="AY650" s="246" t="e">
        <f>VLOOKUP(B:B,在庫!B:K,10,0)</f>
        <v>#N/A</v>
      </c>
      <c r="AZ650" s="244">
        <v>606919450</v>
      </c>
      <c r="BA650" s="244">
        <v>606919481</v>
      </c>
      <c r="BC650" s="11" t="s">
        <v>150</v>
      </c>
    </row>
    <row r="651" spans="1:55" s="11" customFormat="1" ht="19.5" customHeight="1">
      <c r="A651" s="247">
        <f t="shared" si="198"/>
        <v>1</v>
      </c>
      <c r="B651" s="332">
        <f t="shared" si="199"/>
        <v>2454518129865</v>
      </c>
      <c r="C651" s="235">
        <f>VLOOKUP(B:B,[1]YOKOHAMA!$B:$K,9,0)</f>
        <v>0</v>
      </c>
      <c r="D651" s="11" t="s">
        <v>8696</v>
      </c>
      <c r="E651" s="11" t="s">
        <v>1765</v>
      </c>
      <c r="F651" s="245"/>
      <c r="G651" s="134"/>
      <c r="H651" s="132"/>
      <c r="I651" s="235">
        <f>VLOOKUP(B:B,[1]YOKOHAMA!$B:$K,10,0)</f>
        <v>0</v>
      </c>
      <c r="J651" s="132"/>
      <c r="K651" s="133" t="s">
        <v>7426</v>
      </c>
      <c r="L651" s="133">
        <v>14</v>
      </c>
      <c r="M651" s="135"/>
      <c r="N651" s="236"/>
      <c r="O651" s="236"/>
      <c r="P651" s="237"/>
      <c r="Q651" s="238">
        <f t="shared" si="200"/>
        <v>-954.5454545454545</v>
      </c>
      <c r="R651" s="144">
        <f t="shared" si="201"/>
        <v>13.672000000000001</v>
      </c>
      <c r="S651" s="248">
        <v>1074476263</v>
      </c>
      <c r="T651" s="305" t="s">
        <v>8314</v>
      </c>
      <c r="U651" s="194">
        <f t="shared" si="195"/>
        <v>0</v>
      </c>
      <c r="W651" s="239"/>
      <c r="X651" s="136">
        <f t="shared" si="202"/>
        <v>12096</v>
      </c>
      <c r="Y651" s="240">
        <f t="shared" si="203"/>
        <v>-954.5454545454545</v>
      </c>
      <c r="Z651" s="142" t="str">
        <f t="shared" si="204"/>
        <v/>
      </c>
      <c r="AA651" s="137">
        <f t="shared" si="205"/>
        <v>13.672000000000001</v>
      </c>
      <c r="AB651" s="334" t="s">
        <v>8715</v>
      </c>
      <c r="AC651" s="189">
        <f t="shared" si="196"/>
        <v>0</v>
      </c>
      <c r="AD651" s="187">
        <f t="shared" si="197"/>
        <v>0</v>
      </c>
      <c r="AE651" s="129">
        <f t="shared" si="206"/>
        <v>0</v>
      </c>
      <c r="AF651" s="130">
        <f t="shared" si="207"/>
        <v>0</v>
      </c>
      <c r="AG651" s="131" t="str">
        <f t="shared" si="208"/>
        <v/>
      </c>
      <c r="AH651" s="138">
        <f t="shared" si="209"/>
        <v>0</v>
      </c>
      <c r="AI651" s="139" t="str">
        <f t="shared" si="210"/>
        <v/>
      </c>
      <c r="AJ651" s="139" t="str">
        <f t="shared" si="211"/>
        <v/>
      </c>
      <c r="AL651" s="197">
        <v>2454518129865</v>
      </c>
      <c r="AM651" s="197">
        <v>4968814963101</v>
      </c>
      <c r="AN651" s="197" t="s">
        <v>1534</v>
      </c>
      <c r="AO651" s="241" t="s">
        <v>148</v>
      </c>
      <c r="AP651" s="242" t="s">
        <v>1035</v>
      </c>
      <c r="AQ651" s="242" t="s">
        <v>33</v>
      </c>
      <c r="AR651" s="242"/>
      <c r="AS651" s="243">
        <v>12096</v>
      </c>
      <c r="AT651" s="243">
        <v>1050</v>
      </c>
      <c r="AU651" s="211" t="s">
        <v>6997</v>
      </c>
      <c r="AV651" s="197" t="s">
        <v>6058</v>
      </c>
      <c r="AW651" s="134" t="str">
        <f>IFERROR(VLOOKUP(AV:AV,Q商品!B:E,4,0),"")</f>
        <v>2021年製BluEarth-GT AE51 245/45R18 100W XL サマータイヤ ラベルなし 翌営業日発送</v>
      </c>
      <c r="AX651" s="134" t="str">
        <f>IFERROR(VLOOKUP(B:B,在庫!B:M,12,0),"")</f>
        <v/>
      </c>
      <c r="AY651" s="246" t="e">
        <f>VLOOKUP(B:B,在庫!B:K,10,0)</f>
        <v>#N/A</v>
      </c>
      <c r="AZ651" s="244">
        <v>606919456</v>
      </c>
      <c r="BA651" s="244">
        <v>606919487</v>
      </c>
      <c r="BC651" s="11" t="s">
        <v>150</v>
      </c>
    </row>
    <row r="652" spans="1:55" s="11" customFormat="1" ht="19.5" customHeight="1">
      <c r="A652" s="247">
        <f t="shared" si="198"/>
        <v>1</v>
      </c>
      <c r="B652" s="332">
        <f t="shared" si="199"/>
        <v>2454019129869</v>
      </c>
      <c r="C652" s="235">
        <f>VLOOKUP(B:B,[1]YOKOHAMA!$B:$K,9,0)</f>
        <v>0</v>
      </c>
      <c r="D652" s="11" t="s">
        <v>8696</v>
      </c>
      <c r="E652" s="11" t="s">
        <v>1766</v>
      </c>
      <c r="F652" s="245"/>
      <c r="G652" s="134"/>
      <c r="H652" s="132"/>
      <c r="I652" s="235">
        <f>VLOOKUP(B:B,[1]YOKOHAMA!$B:$K,10,0)</f>
        <v>0</v>
      </c>
      <c r="J652" s="132"/>
      <c r="K652" s="133" t="s">
        <v>7426</v>
      </c>
      <c r="L652" s="133">
        <v>15</v>
      </c>
      <c r="M652" s="135"/>
      <c r="N652" s="236"/>
      <c r="O652" s="236"/>
      <c r="P652" s="237"/>
      <c r="Q652" s="238">
        <f t="shared" si="200"/>
        <v>-954.5454545454545</v>
      </c>
      <c r="R652" s="144">
        <f t="shared" si="201"/>
        <v>15.285333333333334</v>
      </c>
      <c r="S652" s="248">
        <v>1074476261</v>
      </c>
      <c r="T652" s="305" t="s">
        <v>8315</v>
      </c>
      <c r="U652" s="194">
        <f t="shared" si="195"/>
        <v>0</v>
      </c>
      <c r="W652" s="239"/>
      <c r="X652" s="136">
        <f t="shared" si="202"/>
        <v>13636</v>
      </c>
      <c r="Y652" s="240">
        <f t="shared" si="203"/>
        <v>-954.5454545454545</v>
      </c>
      <c r="Z652" s="142" t="str">
        <f t="shared" si="204"/>
        <v/>
      </c>
      <c r="AA652" s="137">
        <f t="shared" si="205"/>
        <v>15.285333333333334</v>
      </c>
      <c r="AB652" s="334" t="s">
        <v>8715</v>
      </c>
      <c r="AC652" s="189">
        <f t="shared" si="196"/>
        <v>0</v>
      </c>
      <c r="AD652" s="187">
        <f t="shared" si="197"/>
        <v>0</v>
      </c>
      <c r="AE652" s="129">
        <f t="shared" si="206"/>
        <v>0</v>
      </c>
      <c r="AF652" s="130">
        <f t="shared" si="207"/>
        <v>0</v>
      </c>
      <c r="AG652" s="131" t="str">
        <f t="shared" si="208"/>
        <v/>
      </c>
      <c r="AH652" s="138">
        <f t="shared" si="209"/>
        <v>0</v>
      </c>
      <c r="AI652" s="139" t="str">
        <f t="shared" si="210"/>
        <v/>
      </c>
      <c r="AJ652" s="139" t="str">
        <f t="shared" si="211"/>
        <v/>
      </c>
      <c r="AL652" s="197">
        <v>2454019129869</v>
      </c>
      <c r="AM652" s="197">
        <v>4968814963286</v>
      </c>
      <c r="AN652" s="197" t="s">
        <v>1535</v>
      </c>
      <c r="AO652" s="241" t="s">
        <v>148</v>
      </c>
      <c r="AP652" s="242" t="s">
        <v>1172</v>
      </c>
      <c r="AQ652" s="242" t="s">
        <v>106</v>
      </c>
      <c r="AR652" s="242"/>
      <c r="AS652" s="243">
        <v>13636</v>
      </c>
      <c r="AT652" s="243">
        <v>1050</v>
      </c>
      <c r="AU652" s="211" t="s">
        <v>6997</v>
      </c>
      <c r="AV652" s="197" t="s">
        <v>6056</v>
      </c>
      <c r="AW652" s="134" t="str">
        <f>IFERROR(VLOOKUP(AV:AV,Q商品!B:E,4,0),"")</f>
        <v>2021年製 BluEarth-GT AE51 245/40R19 98W XL サマータイヤ ラベルなし 翌営業日発送</v>
      </c>
      <c r="AX652" s="134" t="str">
        <f>IFERROR(VLOOKUP(B:B,在庫!B:M,12,0),"")</f>
        <v/>
      </c>
      <c r="AY652" s="246" t="e">
        <f>VLOOKUP(B:B,在庫!B:K,10,0)</f>
        <v>#N/A</v>
      </c>
      <c r="AZ652" s="244">
        <v>606919458</v>
      </c>
      <c r="BA652" s="244">
        <v>606919489</v>
      </c>
      <c r="BC652" s="11" t="s">
        <v>150</v>
      </c>
    </row>
    <row r="653" spans="1:55" s="11" customFormat="1" ht="19.5" customHeight="1">
      <c r="A653" s="247">
        <f t="shared" si="198"/>
        <v>1</v>
      </c>
      <c r="B653" s="332">
        <f t="shared" si="199"/>
        <v>2255018129856</v>
      </c>
      <c r="C653" s="235">
        <f>VLOOKUP(B:B,[1]YOKOHAMA!$B:$K,9,0)</f>
        <v>0</v>
      </c>
      <c r="D653" s="11" t="s">
        <v>8696</v>
      </c>
      <c r="E653" s="11" t="s">
        <v>1769</v>
      </c>
      <c r="F653" s="245"/>
      <c r="G653" s="134"/>
      <c r="H653" s="132"/>
      <c r="I653" s="235">
        <f>VLOOKUP(B:B,[1]YOKOHAMA!$B:$K,10,0)</f>
        <v>0</v>
      </c>
      <c r="J653" s="132"/>
      <c r="K653" s="133" t="s">
        <v>7426</v>
      </c>
      <c r="L653" s="133">
        <v>21</v>
      </c>
      <c r="M653" s="135"/>
      <c r="N653" s="236"/>
      <c r="O653" s="236"/>
      <c r="P653" s="237"/>
      <c r="Q653" s="238">
        <f t="shared" si="200"/>
        <v>-954.5454545454545</v>
      </c>
      <c r="R653" s="144">
        <f t="shared" si="201"/>
        <v>12.795142857142856</v>
      </c>
      <c r="S653" s="248">
        <v>1074476137</v>
      </c>
      <c r="T653" s="305" t="s">
        <v>8318</v>
      </c>
      <c r="U653" s="194">
        <f t="shared" si="195"/>
        <v>0</v>
      </c>
      <c r="W653" s="239"/>
      <c r="X653" s="136">
        <f t="shared" si="202"/>
        <v>11259</v>
      </c>
      <c r="Y653" s="240">
        <f t="shared" si="203"/>
        <v>-954.5454545454545</v>
      </c>
      <c r="Z653" s="142" t="str">
        <f t="shared" si="204"/>
        <v/>
      </c>
      <c r="AA653" s="137">
        <f t="shared" si="205"/>
        <v>12.795142857142856</v>
      </c>
      <c r="AB653" s="334" t="s">
        <v>8715</v>
      </c>
      <c r="AC653" s="189">
        <f t="shared" si="196"/>
        <v>0</v>
      </c>
      <c r="AD653" s="187">
        <f t="shared" si="197"/>
        <v>0</v>
      </c>
      <c r="AE653" s="129">
        <f t="shared" si="206"/>
        <v>0</v>
      </c>
      <c r="AF653" s="130">
        <f t="shared" si="207"/>
        <v>0</v>
      </c>
      <c r="AG653" s="131" t="str">
        <f t="shared" si="208"/>
        <v/>
      </c>
      <c r="AH653" s="138">
        <f t="shared" si="209"/>
        <v>0</v>
      </c>
      <c r="AI653" s="139" t="str">
        <f t="shared" si="210"/>
        <v/>
      </c>
      <c r="AJ653" s="139" t="str">
        <f t="shared" si="211"/>
        <v/>
      </c>
      <c r="AL653" s="197">
        <v>2255018129856</v>
      </c>
      <c r="AM653" s="197">
        <v>4968814989958</v>
      </c>
      <c r="AN653" s="197" t="s">
        <v>1543</v>
      </c>
      <c r="AO653" s="241" t="s">
        <v>149</v>
      </c>
      <c r="AP653" s="242" t="s">
        <v>1156</v>
      </c>
      <c r="AQ653" s="242" t="s">
        <v>80</v>
      </c>
      <c r="AR653" s="242"/>
      <c r="AS653" s="243">
        <v>11259</v>
      </c>
      <c r="AT653" s="243">
        <v>1050</v>
      </c>
      <c r="AU653" s="211" t="s">
        <v>6997</v>
      </c>
      <c r="AV653" s="197" t="s">
        <v>6060</v>
      </c>
      <c r="AW653" s="134" t="str">
        <f>IFERROR(VLOOKUP(AV:AV,Q商品!B:E,4,0),"")</f>
        <v>2021年製 BluEarth-XT AE61 225/50R18 95V サマータイヤ ラベルなし サマータイヤ 翌営業日発送</v>
      </c>
      <c r="AX653" s="134" t="str">
        <f>IFERROR(VLOOKUP(B:B,在庫!B:M,12,0),"")</f>
        <v/>
      </c>
      <c r="AY653" s="246" t="e">
        <f>VLOOKUP(B:B,在庫!B:K,10,0)</f>
        <v>#N/A</v>
      </c>
      <c r="AZ653" s="244">
        <v>606919462</v>
      </c>
      <c r="BA653" s="244">
        <v>606919493</v>
      </c>
      <c r="BC653" s="11" t="s">
        <v>150</v>
      </c>
    </row>
    <row r="654" spans="1:55" s="11" customFormat="1" ht="19.5" customHeight="1">
      <c r="A654" s="247">
        <f t="shared" si="198"/>
        <v>1</v>
      </c>
      <c r="B654" s="332">
        <f t="shared" si="199"/>
        <v>2255519129959</v>
      </c>
      <c r="C654" s="235">
        <f>VLOOKUP(B:B,[1]YOKOHAMA!$B:$K,9,0)</f>
        <v>0</v>
      </c>
      <c r="D654" s="11" t="s">
        <v>8696</v>
      </c>
      <c r="E654" s="11" t="s">
        <v>1832</v>
      </c>
      <c r="F654" s="245"/>
      <c r="G654" s="134"/>
      <c r="H654" s="132"/>
      <c r="I654" s="235">
        <f>VLOOKUP(B:B,[1]YOKOHAMA!$B:$K,10,0)</f>
        <v>0</v>
      </c>
      <c r="J654" s="132"/>
      <c r="K654" s="133" t="s">
        <v>7426</v>
      </c>
      <c r="L654" s="133">
        <v>33</v>
      </c>
      <c r="M654" s="135"/>
      <c r="N654" s="236"/>
      <c r="O654" s="236"/>
      <c r="P654" s="237"/>
      <c r="Q654" s="238">
        <f t="shared" si="200"/>
        <v>-954.5454545454545</v>
      </c>
      <c r="R654" s="144">
        <f t="shared" si="201"/>
        <v>14.847428571428571</v>
      </c>
      <c r="S654" s="248">
        <v>1074476136</v>
      </c>
      <c r="T654" s="305" t="s">
        <v>8322</v>
      </c>
      <c r="U654" s="194">
        <f t="shared" si="195"/>
        <v>0</v>
      </c>
      <c r="W654" s="239"/>
      <c r="X654" s="136">
        <f t="shared" si="202"/>
        <v>13218</v>
      </c>
      <c r="Y654" s="240">
        <f t="shared" si="203"/>
        <v>-954.5454545454545</v>
      </c>
      <c r="Z654" s="142" t="str">
        <f t="shared" si="204"/>
        <v/>
      </c>
      <c r="AA654" s="137">
        <f t="shared" si="205"/>
        <v>14.847428571428571</v>
      </c>
      <c r="AB654" s="334" t="s">
        <v>8715</v>
      </c>
      <c r="AC654" s="189">
        <f t="shared" si="196"/>
        <v>0</v>
      </c>
      <c r="AD654" s="187">
        <f t="shared" si="197"/>
        <v>0</v>
      </c>
      <c r="AE654" s="129">
        <f t="shared" si="206"/>
        <v>0</v>
      </c>
      <c r="AF654" s="130">
        <f t="shared" si="207"/>
        <v>0</v>
      </c>
      <c r="AG654" s="131" t="str">
        <f t="shared" si="208"/>
        <v/>
      </c>
      <c r="AH654" s="138">
        <f t="shared" si="209"/>
        <v>0</v>
      </c>
      <c r="AI654" s="139" t="str">
        <f t="shared" si="210"/>
        <v/>
      </c>
      <c r="AJ654" s="139" t="str">
        <f t="shared" si="211"/>
        <v/>
      </c>
      <c r="AL654" s="197">
        <v>2255519129959</v>
      </c>
      <c r="AM654" s="197">
        <v>4968814990183</v>
      </c>
      <c r="AN654" s="197" t="s">
        <v>1557</v>
      </c>
      <c r="AO654" s="241" t="s">
        <v>1546</v>
      </c>
      <c r="AP654" s="242" t="s">
        <v>1559</v>
      </c>
      <c r="AQ654" s="242" t="s">
        <v>78</v>
      </c>
      <c r="AR654" s="242"/>
      <c r="AS654" s="243">
        <v>13218</v>
      </c>
      <c r="AT654" s="243">
        <v>1050</v>
      </c>
      <c r="AU654" s="211" t="s">
        <v>6997</v>
      </c>
      <c r="AV654" s="197" t="s">
        <v>6064</v>
      </c>
      <c r="AW654" s="134" t="str">
        <f>IFERROR(VLOOKUP(AV:AV,Q商品!B:E,4,0),"")</f>
        <v>2023年製 BluEarth-XT AE61 225/55R19 99V サマータイヤ ラベルなし 翌営業日発送</v>
      </c>
      <c r="AX654" s="134" t="str">
        <f>IFERROR(VLOOKUP(B:B,在庫!B:M,12,0),"")</f>
        <v/>
      </c>
      <c r="AY654" s="246" t="e">
        <f>VLOOKUP(B:B,在庫!B:K,10,0)</f>
        <v>#N/A</v>
      </c>
      <c r="AZ654" s="244">
        <v>606919467</v>
      </c>
      <c r="BA654" s="244">
        <v>606919498</v>
      </c>
      <c r="BC654" s="11" t="s">
        <v>150</v>
      </c>
    </row>
    <row r="655" spans="1:55" s="11" customFormat="1" ht="19.5" customHeight="1">
      <c r="A655" s="247">
        <f t="shared" si="198"/>
        <v>1</v>
      </c>
      <c r="B655" s="332">
        <f t="shared" si="199"/>
        <v>2355519129949</v>
      </c>
      <c r="C655" s="235">
        <f>VLOOKUP(B:B,[1]YOKOHAMA!$B:$K,9,0)</f>
        <v>40</v>
      </c>
      <c r="D655" s="11" t="s">
        <v>8696</v>
      </c>
      <c r="E655" s="11" t="s">
        <v>7405</v>
      </c>
      <c r="F655" s="322" t="s">
        <v>7406</v>
      </c>
      <c r="G655" s="134"/>
      <c r="H655" s="132"/>
      <c r="I655" s="235">
        <f>VLOOKUP(B:B,[1]YOKOHAMA!$B:$K,10,0)</f>
        <v>0</v>
      </c>
      <c r="J655" s="132">
        <v>363</v>
      </c>
      <c r="K655" s="133" t="s">
        <v>7426</v>
      </c>
      <c r="L655" s="133">
        <v>34</v>
      </c>
      <c r="M655" s="135" t="s">
        <v>3998</v>
      </c>
      <c r="N655" s="236" t="s">
        <v>7455</v>
      </c>
      <c r="O655" s="236" t="s">
        <v>2015</v>
      </c>
      <c r="P655" s="237">
        <v>21970</v>
      </c>
      <c r="Q655" s="238">
        <f t="shared" si="200"/>
        <v>19018.181818181816</v>
      </c>
      <c r="R655" s="144">
        <f t="shared" si="201"/>
        <v>0.25029636711281061</v>
      </c>
      <c r="S655" s="248">
        <v>1074476282</v>
      </c>
      <c r="T655" s="306" t="s">
        <v>8323</v>
      </c>
      <c r="U655" s="194">
        <f t="shared" si="195"/>
        <v>21970</v>
      </c>
      <c r="W655" s="239">
        <v>21970</v>
      </c>
      <c r="X655" s="136">
        <f t="shared" si="202"/>
        <v>14258</v>
      </c>
      <c r="Y655" s="240">
        <f t="shared" si="203"/>
        <v>19018.181818181816</v>
      </c>
      <c r="Z655" s="142">
        <f t="shared" si="204"/>
        <v>7.7332726445152433E-2</v>
      </c>
      <c r="AA655" s="137">
        <f t="shared" si="205"/>
        <v>0.25029636711281061</v>
      </c>
      <c r="AB655" s="334" t="s">
        <v>8715</v>
      </c>
      <c r="AC655" s="189">
        <f t="shared" si="196"/>
        <v>21539</v>
      </c>
      <c r="AD655" s="187">
        <f t="shared" si="197"/>
        <v>23669</v>
      </c>
      <c r="AE655" s="129">
        <f t="shared" si="206"/>
        <v>2130.21</v>
      </c>
      <c r="AF655" s="130">
        <f t="shared" si="207"/>
        <v>431.21000000000004</v>
      </c>
      <c r="AG655" s="131">
        <f t="shared" si="208"/>
        <v>1.8218344670243782E-2</v>
      </c>
      <c r="AH655" s="138">
        <f t="shared" si="209"/>
        <v>1699</v>
      </c>
      <c r="AI655" s="139">
        <f t="shared" si="210"/>
        <v>7.1781655329756222E-2</v>
      </c>
      <c r="AJ655" s="139">
        <f t="shared" si="211"/>
        <v>0.23207802244256684</v>
      </c>
      <c r="AL655" s="197">
        <v>2355519129949</v>
      </c>
      <c r="AM655" s="197">
        <v>4968814990091</v>
      </c>
      <c r="AN655" s="197" t="s">
        <v>1560</v>
      </c>
      <c r="AO655" s="241" t="s">
        <v>1538</v>
      </c>
      <c r="AP655" s="242" t="s">
        <v>1561</v>
      </c>
      <c r="AQ655" s="242" t="s">
        <v>91</v>
      </c>
      <c r="AR655" s="242"/>
      <c r="AS655" s="243">
        <v>14258</v>
      </c>
      <c r="AT655" s="243">
        <v>1050</v>
      </c>
      <c r="AU655" s="211" t="s">
        <v>6997</v>
      </c>
      <c r="AV655" s="197" t="s">
        <v>6071</v>
      </c>
      <c r="AW655" s="134" t="str">
        <f>IFERROR(VLOOKUP(AV:AV,Q商品!B:E,4,0),"")</f>
        <v>2023年製 BluEarth-XT AE61 235/55R19 101V タイヤ 翌営業日発送</v>
      </c>
      <c r="AX655" s="134" t="str">
        <f>IFERROR(VLOOKUP(B:B,在庫!B:M,12,0),"")</f>
        <v/>
      </c>
      <c r="AY655" s="246" t="e">
        <f>VLOOKUP(B:B,在庫!B:K,10,0)</f>
        <v>#N/A</v>
      </c>
      <c r="AZ655" s="244">
        <v>606919468</v>
      </c>
      <c r="BA655" s="244">
        <v>606919499</v>
      </c>
      <c r="BB655" s="11" t="s">
        <v>7444</v>
      </c>
      <c r="BC655" s="11" t="s">
        <v>2055</v>
      </c>
    </row>
    <row r="656" spans="1:55" s="11" customFormat="1" ht="19.5" customHeight="1">
      <c r="A656" s="247">
        <f t="shared" si="198"/>
        <v>1</v>
      </c>
      <c r="B656" s="332">
        <f t="shared" si="199"/>
        <v>1956515129905</v>
      </c>
      <c r="C656" s="235">
        <f>VLOOKUP(B:B,[1]YOKOHAMA!$B:$K,9,0)</f>
        <v>0</v>
      </c>
      <c r="D656" s="11" t="s">
        <v>8696</v>
      </c>
      <c r="E656" s="11" t="s">
        <v>1770</v>
      </c>
      <c r="F656" s="245"/>
      <c r="G656" s="134"/>
      <c r="H656" s="132"/>
      <c r="I656" s="235">
        <f>VLOOKUP(B:B,[1]YOKOHAMA!$B:$K,10,0)</f>
        <v>0</v>
      </c>
      <c r="J656" s="132"/>
      <c r="K656" s="133" t="s">
        <v>7426</v>
      </c>
      <c r="L656" s="133">
        <v>37</v>
      </c>
      <c r="M656" s="135"/>
      <c r="N656" s="236"/>
      <c r="O656" s="236"/>
      <c r="P656" s="237"/>
      <c r="Q656" s="238">
        <f t="shared" si="200"/>
        <v>-477.27272727272725</v>
      </c>
      <c r="R656" s="144">
        <f t="shared" si="201"/>
        <v>15.459238095238096</v>
      </c>
      <c r="S656" s="248">
        <v>1074476135</v>
      </c>
      <c r="T656" s="305" t="s">
        <v>8324</v>
      </c>
      <c r="U656" s="194">
        <f t="shared" si="195"/>
        <v>0</v>
      </c>
      <c r="W656" s="239"/>
      <c r="X656" s="136">
        <f t="shared" si="202"/>
        <v>6901</v>
      </c>
      <c r="Y656" s="240">
        <f t="shared" si="203"/>
        <v>-477.27272727272725</v>
      </c>
      <c r="Z656" s="142" t="str">
        <f t="shared" si="204"/>
        <v/>
      </c>
      <c r="AA656" s="137">
        <f t="shared" si="205"/>
        <v>15.459238095238096</v>
      </c>
      <c r="AB656" s="334" t="s">
        <v>8715</v>
      </c>
      <c r="AC656" s="189">
        <f t="shared" ref="AC656:AC664" si="212">ROUNDDOWN(U656/1.02,0)</f>
        <v>0</v>
      </c>
      <c r="AD656" s="187">
        <f t="shared" ref="AD656:AD664" si="213">ROUNDDOWN(AC656/0.91,0)</f>
        <v>0</v>
      </c>
      <c r="AE656" s="129">
        <f t="shared" si="206"/>
        <v>0</v>
      </c>
      <c r="AF656" s="130">
        <f t="shared" si="207"/>
        <v>0</v>
      </c>
      <c r="AG656" s="131" t="str">
        <f t="shared" si="208"/>
        <v/>
      </c>
      <c r="AH656" s="138">
        <f t="shared" si="209"/>
        <v>0</v>
      </c>
      <c r="AI656" s="139" t="str">
        <f t="shared" si="210"/>
        <v/>
      </c>
      <c r="AJ656" s="139" t="str">
        <f t="shared" si="211"/>
        <v/>
      </c>
      <c r="AL656" s="197">
        <v>1956515129905</v>
      </c>
      <c r="AM656" s="197">
        <v>4968814937409</v>
      </c>
      <c r="AN656" s="197" t="s">
        <v>1563</v>
      </c>
      <c r="AO656" s="241" t="s">
        <v>25</v>
      </c>
      <c r="AP656" s="242" t="s">
        <v>1008</v>
      </c>
      <c r="AQ656" s="242" t="s">
        <v>43</v>
      </c>
      <c r="AR656" s="242"/>
      <c r="AS656" s="243">
        <v>6901</v>
      </c>
      <c r="AT656" s="243">
        <v>525</v>
      </c>
      <c r="AU656" s="211" t="s">
        <v>6997</v>
      </c>
      <c r="AV656" s="197" t="s">
        <v>6021</v>
      </c>
      <c r="AW656" s="134" t="str">
        <f>IFERROR(VLOOKUP(AV:AV,Q商品!B:E,4,0),"")</f>
        <v>2021年製 BluEarth-4S AW21 195/65R15 91H オールシーズンタイヤ ラベルなし 翌営業日発送</v>
      </c>
      <c r="AX656" s="134" t="str">
        <f>IFERROR(VLOOKUP(B:B,在庫!B:M,12,0),"")</f>
        <v/>
      </c>
      <c r="AY656" s="246" t="e">
        <f>VLOOKUP(B:B,在庫!B:K,10,0)</f>
        <v>#N/A</v>
      </c>
      <c r="AZ656" s="244" t="s">
        <v>8743</v>
      </c>
      <c r="BA656" s="244" t="s">
        <v>8743</v>
      </c>
      <c r="BC656" s="11" t="s">
        <v>150</v>
      </c>
    </row>
    <row r="657" spans="1:56" s="11" customFormat="1" ht="19.5" customHeight="1">
      <c r="A657" s="247">
        <f t="shared" si="198"/>
        <v>1</v>
      </c>
      <c r="B657" s="332">
        <f t="shared" si="199"/>
        <v>2055516129903</v>
      </c>
      <c r="C657" s="235">
        <f>VLOOKUP(B:B,[1]YOKOHAMA!$B:$K,9,0)</f>
        <v>0</v>
      </c>
      <c r="D657" s="11" t="s">
        <v>8696</v>
      </c>
      <c r="E657" s="11" t="s">
        <v>1771</v>
      </c>
      <c r="F657" s="245"/>
      <c r="G657" s="134"/>
      <c r="H657" s="132"/>
      <c r="I657" s="235">
        <f>VLOOKUP(B:B,[1]YOKOHAMA!$B:$K,10,0)</f>
        <v>0</v>
      </c>
      <c r="J657" s="132"/>
      <c r="K657" s="133" t="s">
        <v>7426</v>
      </c>
      <c r="L657" s="133">
        <v>38</v>
      </c>
      <c r="M657" s="135"/>
      <c r="N657" s="236"/>
      <c r="O657" s="236"/>
      <c r="P657" s="237"/>
      <c r="Q657" s="238">
        <f t="shared" si="200"/>
        <v>-477.27272727272725</v>
      </c>
      <c r="R657" s="144">
        <f t="shared" si="201"/>
        <v>17.290476190476191</v>
      </c>
      <c r="S657" s="248">
        <v>1074476431</v>
      </c>
      <c r="T657" s="305" t="s">
        <v>8325</v>
      </c>
      <c r="U657" s="194">
        <f t="shared" si="195"/>
        <v>0</v>
      </c>
      <c r="W657" s="239"/>
      <c r="X657" s="136">
        <f t="shared" si="202"/>
        <v>7775</v>
      </c>
      <c r="Y657" s="240">
        <f t="shared" si="203"/>
        <v>-477.27272727272725</v>
      </c>
      <c r="Z657" s="142" t="str">
        <f t="shared" si="204"/>
        <v/>
      </c>
      <c r="AA657" s="137">
        <f t="shared" si="205"/>
        <v>17.290476190476191</v>
      </c>
      <c r="AB657" s="334" t="s">
        <v>8715</v>
      </c>
      <c r="AC657" s="189">
        <f t="shared" si="212"/>
        <v>0</v>
      </c>
      <c r="AD657" s="187">
        <f t="shared" si="213"/>
        <v>0</v>
      </c>
      <c r="AE657" s="129">
        <f t="shared" si="206"/>
        <v>0</v>
      </c>
      <c r="AF657" s="130">
        <f t="shared" si="207"/>
        <v>0</v>
      </c>
      <c r="AG657" s="131" t="str">
        <f t="shared" si="208"/>
        <v/>
      </c>
      <c r="AH657" s="138">
        <f t="shared" si="209"/>
        <v>0</v>
      </c>
      <c r="AI657" s="139" t="str">
        <f t="shared" si="210"/>
        <v/>
      </c>
      <c r="AJ657" s="139" t="str">
        <f t="shared" si="211"/>
        <v/>
      </c>
      <c r="AL657" s="197">
        <v>2055516129903</v>
      </c>
      <c r="AM657" s="197">
        <v>4968814937393</v>
      </c>
      <c r="AN657" s="197" t="s">
        <v>1564</v>
      </c>
      <c r="AO657" s="241" t="s">
        <v>25</v>
      </c>
      <c r="AP657" s="242" t="s">
        <v>901</v>
      </c>
      <c r="AQ657" s="242" t="s">
        <v>35</v>
      </c>
      <c r="AR657" s="242"/>
      <c r="AS657" s="243">
        <v>7775</v>
      </c>
      <c r="AT657" s="243">
        <v>525</v>
      </c>
      <c r="AU657" s="211" t="s">
        <v>6997</v>
      </c>
      <c r="AV657" s="197" t="s">
        <v>6023</v>
      </c>
      <c r="AW657" s="134" t="str">
        <f>IFERROR(VLOOKUP(AV:AV,Q商品!B:E,4,0),"")</f>
        <v>2021年製 BluEarth-4S AW21 205/55R16 91V オールシーズン 夏冬タイヤ 翌営業日発送</v>
      </c>
      <c r="AX657" s="134" t="str">
        <f>IFERROR(VLOOKUP(B:B,在庫!B:M,12,0),"")</f>
        <v/>
      </c>
      <c r="AY657" s="246" t="e">
        <f>VLOOKUP(B:B,在庫!B:K,10,0)</f>
        <v>#N/A</v>
      </c>
      <c r="AZ657" s="244" t="s">
        <v>8743</v>
      </c>
      <c r="BA657" s="244" t="s">
        <v>8743</v>
      </c>
      <c r="BC657" s="11" t="s">
        <v>150</v>
      </c>
    </row>
    <row r="658" spans="1:56" s="11" customFormat="1" ht="19.5" customHeight="1">
      <c r="A658" s="247">
        <f t="shared" si="198"/>
        <v>1</v>
      </c>
      <c r="B658" s="332">
        <f t="shared" si="199"/>
        <v>2256017129908</v>
      </c>
      <c r="C658" s="235">
        <f>VLOOKUP(B:B,[1]YOKOHAMA!$B:$K,9,0)</f>
        <v>0</v>
      </c>
      <c r="D658" s="11" t="s">
        <v>8696</v>
      </c>
      <c r="E658" s="11" t="s">
        <v>1775</v>
      </c>
      <c r="F658" s="245"/>
      <c r="G658" s="134"/>
      <c r="H658" s="132"/>
      <c r="I658" s="235">
        <f>VLOOKUP(B:B,[1]YOKOHAMA!$B:$K,10,0)</f>
        <v>0</v>
      </c>
      <c r="J658" s="132"/>
      <c r="K658" s="133" t="s">
        <v>7426</v>
      </c>
      <c r="L658" s="133">
        <v>44</v>
      </c>
      <c r="M658" s="135"/>
      <c r="N658" s="236"/>
      <c r="O658" s="236"/>
      <c r="P658" s="237"/>
      <c r="Q658" s="238">
        <f t="shared" si="200"/>
        <v>-954.5454545454545</v>
      </c>
      <c r="R658" s="144">
        <f t="shared" si="201"/>
        <v>11.759047619047619</v>
      </c>
      <c r="S658" s="248">
        <v>1074476432</v>
      </c>
      <c r="T658" s="305" t="s">
        <v>8328</v>
      </c>
      <c r="U658" s="194">
        <f t="shared" si="195"/>
        <v>0</v>
      </c>
      <c r="W658" s="239"/>
      <c r="X658" s="136">
        <f t="shared" si="202"/>
        <v>10270</v>
      </c>
      <c r="Y658" s="240">
        <f t="shared" si="203"/>
        <v>-954.5454545454545</v>
      </c>
      <c r="Z658" s="142" t="str">
        <f t="shared" si="204"/>
        <v/>
      </c>
      <c r="AA658" s="137">
        <f t="shared" si="205"/>
        <v>11.759047619047619</v>
      </c>
      <c r="AB658" s="334" t="s">
        <v>8715</v>
      </c>
      <c r="AC658" s="189">
        <f t="shared" si="212"/>
        <v>0</v>
      </c>
      <c r="AD658" s="187">
        <f t="shared" si="213"/>
        <v>0</v>
      </c>
      <c r="AE658" s="129">
        <f t="shared" si="206"/>
        <v>0</v>
      </c>
      <c r="AF658" s="130">
        <f t="shared" si="207"/>
        <v>0</v>
      </c>
      <c r="AG658" s="131" t="str">
        <f t="shared" si="208"/>
        <v/>
      </c>
      <c r="AH658" s="138">
        <f t="shared" si="209"/>
        <v>0</v>
      </c>
      <c r="AI658" s="139" t="str">
        <f t="shared" si="210"/>
        <v/>
      </c>
      <c r="AJ658" s="139" t="str">
        <f t="shared" si="211"/>
        <v/>
      </c>
      <c r="AL658" s="197">
        <v>2256017129908</v>
      </c>
      <c r="AM658" s="197">
        <v>4968814959081</v>
      </c>
      <c r="AN658" s="197" t="s">
        <v>1570</v>
      </c>
      <c r="AO658" s="241" t="s">
        <v>25</v>
      </c>
      <c r="AP658" s="242" t="s">
        <v>1007</v>
      </c>
      <c r="AQ658" s="242" t="s">
        <v>68</v>
      </c>
      <c r="AR658" s="242"/>
      <c r="AS658" s="243">
        <v>10270</v>
      </c>
      <c r="AT658" s="243">
        <v>1050</v>
      </c>
      <c r="AU658" s="211" t="s">
        <v>6997</v>
      </c>
      <c r="AV658" s="197" t="s">
        <v>6032</v>
      </c>
      <c r="AW658" s="134" t="str">
        <f>IFERROR(VLOOKUP(AV:AV,Q商品!B:E,4,0),"")</f>
        <v>2021年製 BluEarth-4S AW21 225/60R17 103V XL オールシーズンタイヤ ラベルなし 翌営業日発送</v>
      </c>
      <c r="AX658" s="134" t="str">
        <f>IFERROR(VLOOKUP(B:B,在庫!B:M,12,0),"")</f>
        <v/>
      </c>
      <c r="AY658" s="246" t="e">
        <f>VLOOKUP(B:B,在庫!B:K,10,0)</f>
        <v>#N/A</v>
      </c>
      <c r="AZ658" s="244" t="s">
        <v>8743</v>
      </c>
      <c r="BA658" s="244" t="s">
        <v>8743</v>
      </c>
      <c r="BC658" s="11" t="s">
        <v>150</v>
      </c>
    </row>
    <row r="659" spans="1:56" s="11" customFormat="1" ht="19.5" customHeight="1">
      <c r="A659" s="247">
        <f t="shared" si="198"/>
        <v>1</v>
      </c>
      <c r="B659" s="332">
        <f t="shared" si="199"/>
        <v>2255518129905</v>
      </c>
      <c r="C659" s="235">
        <f>VLOOKUP(B:B,[1]YOKOHAMA!$B:$K,9,0)</f>
        <v>0</v>
      </c>
      <c r="D659" s="11" t="s">
        <v>8696</v>
      </c>
      <c r="E659" s="11" t="s">
        <v>1776</v>
      </c>
      <c r="F659" s="245"/>
      <c r="G659" s="134"/>
      <c r="H659" s="132"/>
      <c r="I659" s="235">
        <f>VLOOKUP(B:B,[1]YOKOHAMA!$B:$K,10,0)</f>
        <v>0</v>
      </c>
      <c r="J659" s="132"/>
      <c r="K659" s="133" t="s">
        <v>7426</v>
      </c>
      <c r="L659" s="133">
        <v>45</v>
      </c>
      <c r="M659" s="135"/>
      <c r="N659" s="236"/>
      <c r="O659" s="236"/>
      <c r="P659" s="237"/>
      <c r="Q659" s="238">
        <f t="shared" si="200"/>
        <v>-954.5454545454545</v>
      </c>
      <c r="R659" s="144">
        <f t="shared" si="201"/>
        <v>12.024095238095239</v>
      </c>
      <c r="S659" s="248">
        <v>1074476430</v>
      </c>
      <c r="T659" s="305" t="s">
        <v>8329</v>
      </c>
      <c r="U659" s="194">
        <f t="shared" si="195"/>
        <v>0</v>
      </c>
      <c r="W659" s="239"/>
      <c r="X659" s="136">
        <f t="shared" si="202"/>
        <v>10523</v>
      </c>
      <c r="Y659" s="240">
        <f t="shared" si="203"/>
        <v>-954.5454545454545</v>
      </c>
      <c r="Z659" s="142" t="str">
        <f t="shared" si="204"/>
        <v/>
      </c>
      <c r="AA659" s="137">
        <f t="shared" si="205"/>
        <v>12.024095238095239</v>
      </c>
      <c r="AB659" s="334" t="s">
        <v>8715</v>
      </c>
      <c r="AC659" s="189">
        <f t="shared" si="212"/>
        <v>0</v>
      </c>
      <c r="AD659" s="187">
        <f t="shared" si="213"/>
        <v>0</v>
      </c>
      <c r="AE659" s="129">
        <f t="shared" si="206"/>
        <v>0</v>
      </c>
      <c r="AF659" s="130">
        <f t="shared" si="207"/>
        <v>0</v>
      </c>
      <c r="AG659" s="131" t="str">
        <f t="shared" si="208"/>
        <v/>
      </c>
      <c r="AH659" s="138">
        <f t="shared" si="209"/>
        <v>0</v>
      </c>
      <c r="AI659" s="139" t="str">
        <f t="shared" si="210"/>
        <v/>
      </c>
      <c r="AJ659" s="139" t="str">
        <f t="shared" si="211"/>
        <v/>
      </c>
      <c r="AL659" s="197">
        <v>2255518129905</v>
      </c>
      <c r="AM659" s="197">
        <v>4968814959098</v>
      </c>
      <c r="AN659" s="197" t="s">
        <v>1571</v>
      </c>
      <c r="AO659" s="241" t="s">
        <v>25</v>
      </c>
      <c r="AP659" s="242" t="s">
        <v>939</v>
      </c>
      <c r="AQ659" s="242" t="s">
        <v>71</v>
      </c>
      <c r="AR659" s="242"/>
      <c r="AS659" s="243">
        <v>10523</v>
      </c>
      <c r="AT659" s="243">
        <v>1050</v>
      </c>
      <c r="AU659" s="211" t="s">
        <v>6997</v>
      </c>
      <c r="AV659" s="197" t="s">
        <v>6028</v>
      </c>
      <c r="AW659" s="134" t="str">
        <f>IFERROR(VLOOKUP(AV:AV,Q商品!B:E,4,0),"")</f>
        <v>2021年製 BluEarth-4S AW21 225/55R18 98V オールシーズンタイヤ ラベルなし 翌営業日発送</v>
      </c>
      <c r="AX659" s="134" t="str">
        <f>IFERROR(VLOOKUP(B:B,在庫!B:M,12,0),"")</f>
        <v/>
      </c>
      <c r="AY659" s="246" t="e">
        <f>VLOOKUP(B:B,在庫!B:K,10,0)</f>
        <v>#N/A</v>
      </c>
      <c r="AZ659" s="244" t="s">
        <v>8743</v>
      </c>
      <c r="BA659" s="244" t="s">
        <v>8743</v>
      </c>
      <c r="BC659" s="11" t="s">
        <v>150</v>
      </c>
    </row>
    <row r="660" spans="1:56" s="11" customFormat="1" ht="19.5" customHeight="1">
      <c r="A660" s="247">
        <f t="shared" si="198"/>
        <v>1</v>
      </c>
      <c r="B660" s="332">
        <f t="shared" si="199"/>
        <v>2256018129907</v>
      </c>
      <c r="C660" s="235">
        <f>VLOOKUP(B:B,[1]YOKOHAMA!$B:$K,9,0)</f>
        <v>0</v>
      </c>
      <c r="D660" s="11" t="s">
        <v>8696</v>
      </c>
      <c r="E660" s="11" t="s">
        <v>1777</v>
      </c>
      <c r="F660" s="245"/>
      <c r="G660" s="134"/>
      <c r="H660" s="132"/>
      <c r="I660" s="235">
        <f>VLOOKUP(B:B,[1]YOKOHAMA!$B:$K,10,0)</f>
        <v>0</v>
      </c>
      <c r="J660" s="132"/>
      <c r="K660" s="133" t="s">
        <v>7426</v>
      </c>
      <c r="L660" s="133">
        <v>46</v>
      </c>
      <c r="M660" s="135"/>
      <c r="N660" s="236"/>
      <c r="O660" s="236"/>
      <c r="P660" s="237"/>
      <c r="Q660" s="238">
        <f t="shared" si="200"/>
        <v>-954.5454545454545</v>
      </c>
      <c r="R660" s="144">
        <f t="shared" si="201"/>
        <v>14.086857142857143</v>
      </c>
      <c r="S660" s="248">
        <v>1074476429</v>
      </c>
      <c r="T660" s="305" t="s">
        <v>8330</v>
      </c>
      <c r="U660" s="194">
        <f t="shared" si="195"/>
        <v>0</v>
      </c>
      <c r="W660" s="239"/>
      <c r="X660" s="136">
        <f t="shared" si="202"/>
        <v>12492</v>
      </c>
      <c r="Y660" s="240">
        <f t="shared" si="203"/>
        <v>-954.5454545454545</v>
      </c>
      <c r="Z660" s="142" t="str">
        <f t="shared" si="204"/>
        <v/>
      </c>
      <c r="AA660" s="137">
        <f t="shared" si="205"/>
        <v>14.086857142857143</v>
      </c>
      <c r="AB660" s="334" t="s">
        <v>8715</v>
      </c>
      <c r="AC660" s="189">
        <f t="shared" si="212"/>
        <v>0</v>
      </c>
      <c r="AD660" s="187">
        <f t="shared" si="213"/>
        <v>0</v>
      </c>
      <c r="AE660" s="129">
        <f t="shared" si="206"/>
        <v>0</v>
      </c>
      <c r="AF660" s="130">
        <f t="shared" si="207"/>
        <v>0</v>
      </c>
      <c r="AG660" s="131" t="str">
        <f t="shared" si="208"/>
        <v/>
      </c>
      <c r="AH660" s="138">
        <f t="shared" si="209"/>
        <v>0</v>
      </c>
      <c r="AI660" s="139" t="str">
        <f t="shared" si="210"/>
        <v/>
      </c>
      <c r="AJ660" s="139" t="str">
        <f t="shared" si="211"/>
        <v/>
      </c>
      <c r="AL660" s="197">
        <v>2256018129907</v>
      </c>
      <c r="AM660" s="197">
        <v>4968814958992</v>
      </c>
      <c r="AN660" s="197" t="s">
        <v>1572</v>
      </c>
      <c r="AO660" s="241" t="s">
        <v>25</v>
      </c>
      <c r="AP660" s="242" t="s">
        <v>1218</v>
      </c>
      <c r="AQ660" s="242" t="s">
        <v>84</v>
      </c>
      <c r="AR660" s="242"/>
      <c r="AS660" s="243">
        <v>12492</v>
      </c>
      <c r="AT660" s="243">
        <v>1050</v>
      </c>
      <c r="AU660" s="211" t="s">
        <v>6997</v>
      </c>
      <c r="AV660" s="197" t="s">
        <v>6034</v>
      </c>
      <c r="AW660" s="134" t="str">
        <f>IFERROR(VLOOKUP(AV:AV,Q商品!B:E,4,0),"")</f>
        <v>2022年製 BluEarth-4S AW21 225/60R18 104V XL オールシーズンタイヤ 翌営業日発送</v>
      </c>
      <c r="AX660" s="134" t="str">
        <f>IFERROR(VLOOKUP(B:B,在庫!B:M,12,0),"")</f>
        <v/>
      </c>
      <c r="AY660" s="246" t="e">
        <f>VLOOKUP(B:B,在庫!B:K,10,0)</f>
        <v>#N/A</v>
      </c>
      <c r="AZ660" s="244" t="s">
        <v>8743</v>
      </c>
      <c r="BA660" s="244" t="s">
        <v>8743</v>
      </c>
      <c r="BC660" s="11" t="s">
        <v>150</v>
      </c>
    </row>
    <row r="661" spans="1:56" s="11" customFormat="1" ht="19.5" customHeight="1">
      <c r="A661" s="247">
        <f t="shared" si="198"/>
        <v>1</v>
      </c>
      <c r="B661" s="332">
        <f t="shared" si="199"/>
        <v>2355518129902</v>
      </c>
      <c r="C661" s="235">
        <f>VLOOKUP(B:B,[1]YOKOHAMA!$B:$K,9,0)</f>
        <v>0</v>
      </c>
      <c r="D661" s="11" t="s">
        <v>8696</v>
      </c>
      <c r="E661" s="11" t="s">
        <v>1778</v>
      </c>
      <c r="F661" s="245"/>
      <c r="G661" s="134"/>
      <c r="H661" s="132"/>
      <c r="I661" s="235">
        <f>VLOOKUP(B:B,[1]YOKOHAMA!$B:$K,10,0)</f>
        <v>0</v>
      </c>
      <c r="J661" s="132"/>
      <c r="K661" s="133" t="s">
        <v>7426</v>
      </c>
      <c r="L661" s="133">
        <v>47</v>
      </c>
      <c r="M661" s="135"/>
      <c r="N661" s="236"/>
      <c r="O661" s="236"/>
      <c r="P661" s="237"/>
      <c r="Q661" s="238">
        <f t="shared" si="200"/>
        <v>-954.5454545454545</v>
      </c>
      <c r="R661" s="144">
        <f t="shared" si="201"/>
        <v>14.381238095238094</v>
      </c>
      <c r="S661" s="248">
        <v>1074476428</v>
      </c>
      <c r="T661" s="305" t="s">
        <v>8331</v>
      </c>
      <c r="U661" s="194">
        <f t="shared" si="195"/>
        <v>0</v>
      </c>
      <c r="W661" s="239"/>
      <c r="X661" s="136">
        <f t="shared" si="202"/>
        <v>12773</v>
      </c>
      <c r="Y661" s="240">
        <f t="shared" si="203"/>
        <v>-954.5454545454545</v>
      </c>
      <c r="Z661" s="142" t="str">
        <f t="shared" si="204"/>
        <v/>
      </c>
      <c r="AA661" s="137">
        <f t="shared" si="205"/>
        <v>14.381238095238094</v>
      </c>
      <c r="AB661" s="334" t="s">
        <v>8715</v>
      </c>
      <c r="AC661" s="189">
        <f t="shared" si="212"/>
        <v>0</v>
      </c>
      <c r="AD661" s="187">
        <f t="shared" si="213"/>
        <v>0</v>
      </c>
      <c r="AE661" s="129">
        <f t="shared" si="206"/>
        <v>0</v>
      </c>
      <c r="AF661" s="130">
        <f t="shared" si="207"/>
        <v>0</v>
      </c>
      <c r="AG661" s="131" t="str">
        <f t="shared" si="208"/>
        <v/>
      </c>
      <c r="AH661" s="138">
        <f t="shared" si="209"/>
        <v>0</v>
      </c>
      <c r="AI661" s="139" t="str">
        <f t="shared" si="210"/>
        <v/>
      </c>
      <c r="AJ661" s="139" t="str">
        <f t="shared" si="211"/>
        <v/>
      </c>
      <c r="AL661" s="197">
        <v>2355518129902</v>
      </c>
      <c r="AM661" s="197">
        <v>4968814984526</v>
      </c>
      <c r="AN661" s="197" t="s">
        <v>1573</v>
      </c>
      <c r="AO661" s="241" t="s">
        <v>25</v>
      </c>
      <c r="AP661" s="242" t="s">
        <v>1158</v>
      </c>
      <c r="AQ661" s="242" t="s">
        <v>72</v>
      </c>
      <c r="AR661" s="242"/>
      <c r="AS661" s="243">
        <v>12773</v>
      </c>
      <c r="AT661" s="243">
        <v>1050</v>
      </c>
      <c r="AU661" s="211" t="s">
        <v>6997</v>
      </c>
      <c r="AV661" s="197" t="s">
        <v>6036</v>
      </c>
      <c r="AW661" s="134" t="str">
        <f>IFERROR(VLOOKUP(AV:AV,Q商品!B:E,4,0),"")</f>
        <v>2021年製 BluEarth-4S AW21 235/55R18 100V オールシーズンタイヤ ラベルなし 翌営業日発送</v>
      </c>
      <c r="AX661" s="134" t="str">
        <f>IFERROR(VLOOKUP(B:B,在庫!B:M,12,0),"")</f>
        <v/>
      </c>
      <c r="AY661" s="246" t="e">
        <f>VLOOKUP(B:B,在庫!B:K,10,0)</f>
        <v>#N/A</v>
      </c>
      <c r="AZ661" s="244" t="s">
        <v>8743</v>
      </c>
      <c r="BA661" s="244" t="s">
        <v>8743</v>
      </c>
      <c r="BC661" s="11" t="s">
        <v>150</v>
      </c>
    </row>
    <row r="662" spans="1:56" s="11" customFormat="1" ht="19.5" customHeight="1">
      <c r="A662" s="247">
        <f t="shared" si="198"/>
        <v>1</v>
      </c>
      <c r="B662" s="332">
        <f t="shared" si="199"/>
        <v>2255519129904</v>
      </c>
      <c r="C662" s="235">
        <f>VLOOKUP(B:B,[1]YOKOHAMA!$B:$K,9,0)</f>
        <v>0</v>
      </c>
      <c r="D662" s="11" t="s">
        <v>8696</v>
      </c>
      <c r="E662" s="11" t="s">
        <v>1779</v>
      </c>
      <c r="F662" s="245"/>
      <c r="G662" s="134"/>
      <c r="H662" s="132"/>
      <c r="I662" s="235">
        <f>VLOOKUP(B:B,[1]YOKOHAMA!$B:$K,10,0)</f>
        <v>0</v>
      </c>
      <c r="J662" s="132"/>
      <c r="K662" s="133" t="s">
        <v>7426</v>
      </c>
      <c r="L662" s="133">
        <v>48</v>
      </c>
      <c r="M662" s="135"/>
      <c r="N662" s="236"/>
      <c r="O662" s="236"/>
      <c r="P662" s="237"/>
      <c r="Q662" s="238">
        <f t="shared" si="200"/>
        <v>-954.5454545454545</v>
      </c>
      <c r="R662" s="144">
        <f t="shared" si="201"/>
        <v>14.681904761904763</v>
      </c>
      <c r="S662" s="248">
        <v>1074476427</v>
      </c>
      <c r="T662" s="305" t="s">
        <v>8332</v>
      </c>
      <c r="U662" s="194">
        <f t="shared" ref="U662:U725" si="214">W662-V662</f>
        <v>0</v>
      </c>
      <c r="W662" s="239"/>
      <c r="X662" s="136">
        <f t="shared" si="202"/>
        <v>13060</v>
      </c>
      <c r="Y662" s="240">
        <f t="shared" si="203"/>
        <v>-954.5454545454545</v>
      </c>
      <c r="Z662" s="142" t="str">
        <f t="shared" si="204"/>
        <v/>
      </c>
      <c r="AA662" s="137">
        <f t="shared" si="205"/>
        <v>14.681904761904763</v>
      </c>
      <c r="AB662" s="334" t="s">
        <v>8715</v>
      </c>
      <c r="AC662" s="189">
        <f t="shared" si="212"/>
        <v>0</v>
      </c>
      <c r="AD662" s="187">
        <f t="shared" si="213"/>
        <v>0</v>
      </c>
      <c r="AE662" s="129">
        <f t="shared" si="206"/>
        <v>0</v>
      </c>
      <c r="AF662" s="130">
        <f t="shared" si="207"/>
        <v>0</v>
      </c>
      <c r="AG662" s="131" t="str">
        <f t="shared" si="208"/>
        <v/>
      </c>
      <c r="AH662" s="138">
        <f t="shared" si="209"/>
        <v>0</v>
      </c>
      <c r="AI662" s="139" t="str">
        <f t="shared" si="210"/>
        <v/>
      </c>
      <c r="AJ662" s="139" t="str">
        <f t="shared" si="211"/>
        <v/>
      </c>
      <c r="AL662" s="197">
        <v>2255519129904</v>
      </c>
      <c r="AM662" s="197">
        <v>4968814958985</v>
      </c>
      <c r="AN662" s="197" t="s">
        <v>1574</v>
      </c>
      <c r="AO662" s="241" t="s">
        <v>25</v>
      </c>
      <c r="AP662" s="242" t="s">
        <v>975</v>
      </c>
      <c r="AQ662" s="242" t="s">
        <v>78</v>
      </c>
      <c r="AR662" s="242"/>
      <c r="AS662" s="243">
        <v>13060</v>
      </c>
      <c r="AT662" s="243">
        <v>1050</v>
      </c>
      <c r="AU662" s="211" t="s">
        <v>6997</v>
      </c>
      <c r="AV662" s="197" t="s">
        <v>6030</v>
      </c>
      <c r="AW662" s="134" t="str">
        <f>IFERROR(VLOOKUP(AV:AV,Q商品!B:E,4,0),"")</f>
        <v>2022年製 BluEarth-4S AW21 225/55R19 99V オールシーズンタイヤ 翌営業日発送</v>
      </c>
      <c r="AX662" s="134" t="str">
        <f>IFERROR(VLOOKUP(B:B,在庫!B:M,12,0),"")</f>
        <v/>
      </c>
      <c r="AY662" s="246" t="e">
        <f>VLOOKUP(B:B,在庫!B:K,10,0)</f>
        <v>#N/A</v>
      </c>
      <c r="AZ662" s="244" t="s">
        <v>8743</v>
      </c>
      <c r="BA662" s="244" t="s">
        <v>8743</v>
      </c>
      <c r="BC662" s="11" t="s">
        <v>150</v>
      </c>
    </row>
    <row r="663" spans="1:56" s="11" customFormat="1" ht="19.5" customHeight="1">
      <c r="A663" s="247">
        <f t="shared" si="198"/>
        <v>1</v>
      </c>
      <c r="B663" s="261">
        <f t="shared" si="199"/>
        <v>2256017119589</v>
      </c>
      <c r="C663" s="235">
        <f>VLOOKUP(B:B,[1]BRIDGESTONE!$B:$K,9,0)</f>
        <v>156</v>
      </c>
      <c r="D663" s="11" t="s">
        <v>8697</v>
      </c>
      <c r="E663" s="11" t="s">
        <v>5463</v>
      </c>
      <c r="F663" s="158" t="s">
        <v>6185</v>
      </c>
      <c r="G663" s="134"/>
      <c r="H663" s="132"/>
      <c r="I663" s="235">
        <f>VLOOKUP(B:B,[1]BRIDGESTONE!$B:$K,10,0)</f>
        <v>0</v>
      </c>
      <c r="J663" s="132">
        <v>879</v>
      </c>
      <c r="K663" s="133" t="s">
        <v>8706</v>
      </c>
      <c r="L663" s="133">
        <v>2</v>
      </c>
      <c r="M663" s="135" t="s">
        <v>2385</v>
      </c>
      <c r="N663" s="236" t="s">
        <v>7203</v>
      </c>
      <c r="O663" s="236" t="s">
        <v>2015</v>
      </c>
      <c r="P663" s="237">
        <v>24800</v>
      </c>
      <c r="Q663" s="238">
        <f t="shared" si="200"/>
        <v>21590.909090909088</v>
      </c>
      <c r="R663" s="144">
        <f t="shared" si="201"/>
        <v>0.29039578947368411</v>
      </c>
      <c r="S663" s="248">
        <v>1074476351</v>
      </c>
      <c r="T663" s="302" t="s">
        <v>8509</v>
      </c>
      <c r="U663" s="194">
        <f t="shared" si="214"/>
        <v>24800</v>
      </c>
      <c r="W663" s="239">
        <v>24800</v>
      </c>
      <c r="X663" s="136">
        <f t="shared" si="202"/>
        <v>15321</v>
      </c>
      <c r="Y663" s="240">
        <f t="shared" si="203"/>
        <v>21590.909090909088</v>
      </c>
      <c r="Z663" s="142">
        <f t="shared" si="204"/>
        <v>7.7298387096774279E-2</v>
      </c>
      <c r="AA663" s="137">
        <f t="shared" si="205"/>
        <v>0.29039578947368411</v>
      </c>
      <c r="AB663" s="334" t="s">
        <v>8715</v>
      </c>
      <c r="AC663" s="189">
        <f t="shared" si="212"/>
        <v>24313</v>
      </c>
      <c r="AD663" s="187">
        <f t="shared" si="213"/>
        <v>26717</v>
      </c>
      <c r="AE663" s="129">
        <f t="shared" si="206"/>
        <v>2404.5299999999997</v>
      </c>
      <c r="AF663" s="130">
        <f t="shared" si="207"/>
        <v>487.52999999999975</v>
      </c>
      <c r="AG663" s="131">
        <f t="shared" si="208"/>
        <v>1.8247932028296582E-2</v>
      </c>
      <c r="AH663" s="138">
        <f t="shared" si="209"/>
        <v>1917</v>
      </c>
      <c r="AI663" s="139">
        <f t="shared" si="210"/>
        <v>7.1752067971703415E-2</v>
      </c>
      <c r="AJ663" s="139">
        <f t="shared" si="211"/>
        <v>0.2721478574453875</v>
      </c>
      <c r="AL663" s="197">
        <v>2256017119589</v>
      </c>
      <c r="AM663" s="197" t="s">
        <v>152</v>
      </c>
      <c r="AN663" s="197" t="s">
        <v>1484</v>
      </c>
      <c r="AO663" s="241" t="s">
        <v>3876</v>
      </c>
      <c r="AP663" s="242" t="s">
        <v>1197</v>
      </c>
      <c r="AQ663" s="242" t="s">
        <v>68</v>
      </c>
      <c r="AR663" s="242" t="s">
        <v>152</v>
      </c>
      <c r="AS663" s="243">
        <v>15321</v>
      </c>
      <c r="AT663" s="243">
        <v>1050</v>
      </c>
      <c r="AU663" s="211" t="s">
        <v>3957</v>
      </c>
      <c r="AV663" s="197" t="s">
        <v>223</v>
      </c>
      <c r="AW663" s="134" t="str">
        <f>IFERROR(VLOOKUP(AV:AV,Q商品!B:E,4,0),"")</f>
        <v>2023年製 DM-V3 225/60R17 99S スタッドレスタイヤ 翌営業日発送</v>
      </c>
      <c r="AX663" s="134" t="str">
        <f>IFERROR(VLOOKUP(B:B,在庫!B:M,12,0),"")</f>
        <v/>
      </c>
      <c r="AY663" s="134" t="e">
        <f>VLOOKUP(B:B,在庫!B:K,10,0)</f>
        <v>#N/A</v>
      </c>
      <c r="AZ663" s="244">
        <v>650565433</v>
      </c>
      <c r="BA663" s="244">
        <v>650565443</v>
      </c>
      <c r="BC663" s="11" t="s">
        <v>2055</v>
      </c>
      <c r="BD663" s="11">
        <v>1</v>
      </c>
    </row>
    <row r="664" spans="1:56" s="11" customFormat="1" ht="19.5" customHeight="1">
      <c r="A664" s="247">
        <f t="shared" si="198"/>
        <v>1</v>
      </c>
      <c r="B664" s="261">
        <f t="shared" si="199"/>
        <v>2355519119582</v>
      </c>
      <c r="C664" s="235">
        <f>VLOOKUP(B:B,[1]BRIDGESTONE!$B:$K,9,0)</f>
        <v>144</v>
      </c>
      <c r="D664" s="11" t="s">
        <v>8697</v>
      </c>
      <c r="E664" s="11" t="s">
        <v>5466</v>
      </c>
      <c r="F664" s="258" t="s">
        <v>6162</v>
      </c>
      <c r="G664" s="134"/>
      <c r="H664" s="132"/>
      <c r="I664" s="235">
        <f>VLOOKUP(B:B,[1]BRIDGESTONE!$B:$K,10,0)</f>
        <v>0</v>
      </c>
      <c r="J664" s="132">
        <v>1133</v>
      </c>
      <c r="K664" s="133" t="s">
        <v>8706</v>
      </c>
      <c r="L664" s="133">
        <v>5</v>
      </c>
      <c r="M664" s="135" t="s">
        <v>3998</v>
      </c>
      <c r="N664" s="236" t="s">
        <v>7201</v>
      </c>
      <c r="O664" s="236" t="s">
        <v>2015</v>
      </c>
      <c r="P664" s="237">
        <v>29780</v>
      </c>
      <c r="Q664" s="238">
        <f t="shared" si="200"/>
        <v>26118.181818181816</v>
      </c>
      <c r="R664" s="144">
        <f t="shared" si="201"/>
        <v>0.30109989557953354</v>
      </c>
      <c r="S664" s="248">
        <v>1074475806</v>
      </c>
      <c r="T664" s="303" t="s">
        <v>8335</v>
      </c>
      <c r="U664" s="194">
        <f t="shared" si="214"/>
        <v>29780</v>
      </c>
      <c r="W664" s="185">
        <v>29780</v>
      </c>
      <c r="X664" s="136">
        <f t="shared" si="202"/>
        <v>18254</v>
      </c>
      <c r="Y664" s="240">
        <f t="shared" si="203"/>
        <v>26118.181818181816</v>
      </c>
      <c r="Z664" s="142">
        <f t="shared" si="204"/>
        <v>7.733378106111477E-2</v>
      </c>
      <c r="AA664" s="137">
        <f t="shared" si="205"/>
        <v>0.30109989557953354</v>
      </c>
      <c r="AB664" s="334" t="s">
        <v>8715</v>
      </c>
      <c r="AC664" s="189">
        <f t="shared" si="212"/>
        <v>29196</v>
      </c>
      <c r="AD664" s="187">
        <f t="shared" si="213"/>
        <v>32083</v>
      </c>
      <c r="AE664" s="129">
        <f t="shared" si="206"/>
        <v>2887.47</v>
      </c>
      <c r="AF664" s="130">
        <f t="shared" si="207"/>
        <v>584.4699999999998</v>
      </c>
      <c r="AG664" s="131">
        <f t="shared" si="208"/>
        <v>1.8217436025309348E-2</v>
      </c>
      <c r="AH664" s="138">
        <f t="shared" si="209"/>
        <v>2303</v>
      </c>
      <c r="AI664" s="139">
        <f t="shared" si="210"/>
        <v>7.1782563974690641E-2</v>
      </c>
      <c r="AJ664" s="139">
        <f t="shared" si="211"/>
        <v>0.2828824595542242</v>
      </c>
      <c r="AL664" s="197">
        <v>2355519119582</v>
      </c>
      <c r="AM664" s="197" t="s">
        <v>152</v>
      </c>
      <c r="AN664" s="197" t="s">
        <v>1488</v>
      </c>
      <c r="AO664" s="241" t="s">
        <v>3876</v>
      </c>
      <c r="AP664" s="242" t="s">
        <v>1200</v>
      </c>
      <c r="AQ664" s="242" t="s">
        <v>91</v>
      </c>
      <c r="AR664" s="242" t="s">
        <v>152</v>
      </c>
      <c r="AS664" s="243">
        <v>18254</v>
      </c>
      <c r="AT664" s="243">
        <v>1050</v>
      </c>
      <c r="AU664" s="211" t="s">
        <v>3957</v>
      </c>
      <c r="AV664" s="197" t="s">
        <v>2237</v>
      </c>
      <c r="AW664" s="134" t="str">
        <f>IFERROR(VLOOKUP(AV:AV,Q商品!B:E,4,0),"")</f>
        <v>2023年製 DM-V3 235/55R19 105T スタッドレスタイヤ 翌営業日発送</v>
      </c>
      <c r="AX664" s="134" t="str">
        <f>IFERROR(VLOOKUP(B:B,在庫!B:M,12,0),"")</f>
        <v/>
      </c>
      <c r="AY664" s="134" t="e">
        <f>VLOOKUP(B:B,在庫!B:K,10,0)</f>
        <v>#N/A</v>
      </c>
      <c r="AZ664" s="244">
        <v>650565438</v>
      </c>
      <c r="BA664" s="244">
        <v>650565448</v>
      </c>
      <c r="BC664" s="11" t="s">
        <v>2055</v>
      </c>
      <c r="BD664" s="11">
        <v>1</v>
      </c>
    </row>
    <row r="665" spans="1:56" s="11" customFormat="1" ht="19.5" customHeight="1">
      <c r="A665" s="247">
        <f t="shared" si="198"/>
        <v>1</v>
      </c>
      <c r="B665" s="261">
        <f t="shared" si="199"/>
        <v>2656517119582</v>
      </c>
      <c r="C665" s="235">
        <f>VLOOKUP(B:B,[1]BRIDGESTONE!$B:$K,9,0)</f>
        <v>380</v>
      </c>
      <c r="D665" s="11" t="s">
        <v>8697</v>
      </c>
      <c r="E665" s="11" t="s">
        <v>5470</v>
      </c>
      <c r="F665" s="258" t="s">
        <v>2384</v>
      </c>
      <c r="G665" s="134"/>
      <c r="H665" s="132"/>
      <c r="I665" s="235">
        <f>VLOOKUP(B:B,[1]BRIDGESTONE!$B:$K,10,0)</f>
        <v>0</v>
      </c>
      <c r="J665" s="132">
        <v>879</v>
      </c>
      <c r="K665" s="133" t="s">
        <v>8706</v>
      </c>
      <c r="L665" s="133">
        <v>9</v>
      </c>
      <c r="M665" s="135" t="s">
        <v>3998</v>
      </c>
      <c r="N665" s="236" t="s">
        <v>7311</v>
      </c>
      <c r="O665" s="236" t="s">
        <v>2015</v>
      </c>
      <c r="P665" s="237">
        <v>25000</v>
      </c>
      <c r="Q665" s="238">
        <f t="shared" si="200"/>
        <v>21772.727272727272</v>
      </c>
      <c r="R665" s="144">
        <f t="shared" si="201"/>
        <v>0.19509394572025049</v>
      </c>
      <c r="S665" s="248">
        <v>1074476350</v>
      </c>
      <c r="T665" s="305" t="s">
        <v>8338</v>
      </c>
      <c r="U665" s="194">
        <f t="shared" si="214"/>
        <v>25000</v>
      </c>
      <c r="W665" s="185">
        <v>25000</v>
      </c>
      <c r="X665" s="136">
        <f t="shared" si="202"/>
        <v>17525</v>
      </c>
      <c r="Y665" s="240">
        <f t="shared" si="203"/>
        <v>21772.727272727272</v>
      </c>
      <c r="Z665" s="142">
        <f t="shared" si="204"/>
        <v>7.3280000000000012E-2</v>
      </c>
      <c r="AA665" s="137">
        <f t="shared" si="205"/>
        <v>0.19509394572025049</v>
      </c>
      <c r="AB665" s="334" t="s">
        <v>8715</v>
      </c>
      <c r="AC665" s="190">
        <v>24417</v>
      </c>
      <c r="AD665" s="188">
        <v>26832</v>
      </c>
      <c r="AE665" s="129">
        <f t="shared" si="206"/>
        <v>2414.88</v>
      </c>
      <c r="AF665" s="130">
        <f t="shared" si="207"/>
        <v>582.88000000000011</v>
      </c>
      <c r="AG665" s="131">
        <f t="shared" si="208"/>
        <v>2.1723315444245682E-2</v>
      </c>
      <c r="AH665" s="138">
        <f t="shared" si="209"/>
        <v>1832</v>
      </c>
      <c r="AI665" s="139">
        <f t="shared" si="210"/>
        <v>6.8276684555754322E-2</v>
      </c>
      <c r="AJ665" s="139">
        <f t="shared" si="211"/>
        <v>0.1733706302760048</v>
      </c>
      <c r="AL665" s="197">
        <v>2656517119582</v>
      </c>
      <c r="AM665" s="197" t="s">
        <v>152</v>
      </c>
      <c r="AN665" s="197" t="s">
        <v>1486</v>
      </c>
      <c r="AO665" s="241" t="s">
        <v>3876</v>
      </c>
      <c r="AP665" s="242" t="s">
        <v>1196</v>
      </c>
      <c r="AQ665" s="242" t="s">
        <v>75</v>
      </c>
      <c r="AR665" s="242" t="s">
        <v>152</v>
      </c>
      <c r="AS665" s="243">
        <v>17525</v>
      </c>
      <c r="AT665" s="243">
        <v>1050</v>
      </c>
      <c r="AU665" s="211" t="s">
        <v>3957</v>
      </c>
      <c r="AV665" s="197" t="s">
        <v>228</v>
      </c>
      <c r="AW665" s="134" t="str">
        <f>IFERROR(VLOOKUP(AV:AV,Q商品!B:E,4,0),"")</f>
        <v>2023年製 DM-V3 265/65R17 112R スタッドレスタイヤ 翌営業日発送</v>
      </c>
      <c r="AX665" s="134" t="str">
        <f>IFERROR(VLOOKUP(B:B,在庫!B:M,12,0),"")</f>
        <v/>
      </c>
      <c r="AY665" s="134" t="e">
        <f>VLOOKUP(B:B,在庫!B:K,10,0)</f>
        <v>#N/A</v>
      </c>
      <c r="AZ665" s="244">
        <v>650565435</v>
      </c>
      <c r="BA665" s="244">
        <v>650565445</v>
      </c>
      <c r="BC665" s="11" t="s">
        <v>2055</v>
      </c>
      <c r="BD665" s="11">
        <v>1</v>
      </c>
    </row>
    <row r="666" spans="1:56" s="11" customFormat="1" ht="19.5" customHeight="1">
      <c r="A666" s="247">
        <f t="shared" si="198"/>
        <v>1</v>
      </c>
      <c r="B666" s="261">
        <f t="shared" si="199"/>
        <v>2855020119588</v>
      </c>
      <c r="C666" s="235">
        <f>VLOOKUP(B:B,[1]BRIDGESTONE!$B:$K,9,0)</f>
        <v>4</v>
      </c>
      <c r="D666" s="11" t="s">
        <v>8697</v>
      </c>
      <c r="E666" s="11" t="s">
        <v>5471</v>
      </c>
      <c r="F666" s="258" t="s">
        <v>6186</v>
      </c>
      <c r="G666" s="134"/>
      <c r="H666" s="132"/>
      <c r="I666" s="235">
        <f>VLOOKUP(B:B,[1]BRIDGESTONE!$B:$K,10,0)</f>
        <v>0</v>
      </c>
      <c r="J666" s="132"/>
      <c r="K666" s="133" t="s">
        <v>8706</v>
      </c>
      <c r="L666" s="133">
        <v>10</v>
      </c>
      <c r="M666" s="135" t="s">
        <v>2024</v>
      </c>
      <c r="N666" s="236">
        <v>26799</v>
      </c>
      <c r="O666" s="236">
        <v>1000</v>
      </c>
      <c r="P666" s="237">
        <v>27799</v>
      </c>
      <c r="Q666" s="238">
        <f t="shared" si="200"/>
        <v>24317.272727272724</v>
      </c>
      <c r="R666" s="144">
        <f t="shared" si="201"/>
        <v>8.135257392799719E-2</v>
      </c>
      <c r="S666" s="248">
        <v>1074476251</v>
      </c>
      <c r="T666" s="305" t="s">
        <v>8339</v>
      </c>
      <c r="U666" s="194">
        <f t="shared" si="214"/>
        <v>27799</v>
      </c>
      <c r="W666" s="239">
        <v>27799</v>
      </c>
      <c r="X666" s="136">
        <f t="shared" si="202"/>
        <v>22339</v>
      </c>
      <c r="Y666" s="240">
        <f t="shared" si="203"/>
        <v>24317.272727272724</v>
      </c>
      <c r="Z666" s="142">
        <f t="shared" si="204"/>
        <v>0.11750438449195855</v>
      </c>
      <c r="AA666" s="137">
        <f t="shared" si="205"/>
        <v>8.135257392799719E-2</v>
      </c>
      <c r="AB666" s="334" t="s">
        <v>8715</v>
      </c>
      <c r="AC666" s="189">
        <f>ROUNDDOWN(U666/1.02,0)</f>
        <v>27253</v>
      </c>
      <c r="AD666" s="187">
        <f>ROUNDDOWN(AC666/0.91,0)</f>
        <v>29948</v>
      </c>
      <c r="AE666" s="129">
        <f t="shared" si="206"/>
        <v>2695.3199999999997</v>
      </c>
      <c r="AF666" s="130">
        <f t="shared" si="207"/>
        <v>546.31999999999971</v>
      </c>
      <c r="AG666" s="131">
        <f t="shared" si="208"/>
        <v>1.8242286630158932E-2</v>
      </c>
      <c r="AH666" s="138">
        <f t="shared" si="209"/>
        <v>2149</v>
      </c>
      <c r="AI666" s="139">
        <f t="shared" si="210"/>
        <v>7.1757713369841061E-2</v>
      </c>
      <c r="AJ666" s="139">
        <f t="shared" si="211"/>
        <v>6.3110287297838255E-2</v>
      </c>
      <c r="AL666" s="197">
        <v>2855020119588</v>
      </c>
      <c r="AM666" s="197" t="s">
        <v>152</v>
      </c>
      <c r="AN666" s="197" t="s">
        <v>1490</v>
      </c>
      <c r="AO666" s="241" t="s">
        <v>3876</v>
      </c>
      <c r="AP666" s="242" t="s">
        <v>1491</v>
      </c>
      <c r="AQ666" s="242" t="s">
        <v>117</v>
      </c>
      <c r="AR666" s="242" t="s">
        <v>152</v>
      </c>
      <c r="AS666" s="243">
        <v>22339</v>
      </c>
      <c r="AT666" s="243">
        <v>1050</v>
      </c>
      <c r="AU666" s="211" t="s">
        <v>3957</v>
      </c>
      <c r="AV666" s="197" t="s">
        <v>229</v>
      </c>
      <c r="AW666" s="134" t="str">
        <f>IFERROR(VLOOKUP(AV:AV,Q商品!B:E,4,0),"")</f>
        <v>2023年製 DM-V3 285/50R20 116T XL スタッドレスタイヤ 翌営業日発送</v>
      </c>
      <c r="AX666" s="134" t="str">
        <f>IFERROR(VLOOKUP(B:B,在庫!B:M,12,0),"")</f>
        <v/>
      </c>
      <c r="AY666" s="134" t="e">
        <f>VLOOKUP(B:B,在庫!B:K,10,0)</f>
        <v>#N/A</v>
      </c>
      <c r="AZ666" s="244">
        <v>650565440</v>
      </c>
      <c r="BA666" s="244">
        <v>650565450</v>
      </c>
      <c r="BC666" s="11" t="s">
        <v>2055</v>
      </c>
      <c r="BD666" s="11">
        <v>1</v>
      </c>
    </row>
    <row r="667" spans="1:56" s="11" customFormat="1" ht="19.5" customHeight="1">
      <c r="A667" s="11">
        <f t="shared" si="198"/>
        <v>1</v>
      </c>
      <c r="B667" s="249">
        <f t="shared" si="199"/>
        <v>1655515111339</v>
      </c>
      <c r="C667" s="235">
        <f>VLOOKUP(B:B,[1]BRIDGESTONE!$B:$K,9,0)</f>
        <v>289</v>
      </c>
      <c r="D667" s="11" t="s">
        <v>8697</v>
      </c>
      <c r="E667" s="11" t="s">
        <v>5647</v>
      </c>
      <c r="F667" s="258" t="s">
        <v>1919</v>
      </c>
      <c r="G667" s="134"/>
      <c r="H667" s="132"/>
      <c r="I667" s="235">
        <f>VLOOKUP(B:B,[1]BRIDGESTONE!$B:$K,10,0)</f>
        <v>0</v>
      </c>
      <c r="J667" s="132">
        <v>33</v>
      </c>
      <c r="K667" s="133" t="s">
        <v>8707</v>
      </c>
      <c r="L667" s="133">
        <v>1</v>
      </c>
      <c r="M667" s="135" t="s">
        <v>7136</v>
      </c>
      <c r="N667" s="236" t="s">
        <v>8542</v>
      </c>
      <c r="O667" s="236" t="s">
        <v>3424</v>
      </c>
      <c r="P667" s="237">
        <v>17940</v>
      </c>
      <c r="Q667" s="238">
        <f t="shared" si="200"/>
        <v>15831.81818181818</v>
      </c>
      <c r="R667" s="144">
        <f t="shared" si="201"/>
        <v>0.11791559000861317</v>
      </c>
      <c r="S667" s="197">
        <v>1074476682</v>
      </c>
      <c r="T667" s="306" t="s">
        <v>8340</v>
      </c>
      <c r="U667" s="194">
        <f t="shared" si="214"/>
        <v>17060</v>
      </c>
      <c r="V667" s="11">
        <v>900</v>
      </c>
      <c r="W667" s="185">
        <v>17960</v>
      </c>
      <c r="X667" s="136">
        <f t="shared" si="202"/>
        <v>13965</v>
      </c>
      <c r="Y667" s="240">
        <f t="shared" si="203"/>
        <v>15849.999999999998</v>
      </c>
      <c r="Z667" s="142">
        <f t="shared" si="204"/>
        <v>0</v>
      </c>
      <c r="AA667" s="137">
        <f t="shared" si="205"/>
        <v>0.11892744479495258</v>
      </c>
      <c r="AB667" s="334" t="s">
        <v>8715</v>
      </c>
      <c r="AC667" s="190"/>
      <c r="AD667" s="188">
        <v>17060</v>
      </c>
      <c r="AE667" s="129">
        <f t="shared" si="206"/>
        <v>1535.3999999999999</v>
      </c>
      <c r="AF667" s="130">
        <f t="shared" si="207"/>
        <v>1535.3999999999999</v>
      </c>
      <c r="AG667" s="131">
        <f t="shared" si="208"/>
        <v>0.09</v>
      </c>
      <c r="AH667" s="138">
        <f t="shared" si="209"/>
        <v>0</v>
      </c>
      <c r="AI667" s="139">
        <f t="shared" si="210"/>
        <v>0</v>
      </c>
      <c r="AJ667" s="139">
        <f t="shared" si="211"/>
        <v>2.8927444794952586E-2</v>
      </c>
      <c r="AL667" s="197">
        <v>1655515111339</v>
      </c>
      <c r="AM667" s="197">
        <v>4961914969585</v>
      </c>
      <c r="AN667" s="197" t="s">
        <v>1445</v>
      </c>
      <c r="AO667" s="241" t="s">
        <v>3874</v>
      </c>
      <c r="AP667" s="242" t="s">
        <v>1191</v>
      </c>
      <c r="AQ667" s="242" t="s">
        <v>109</v>
      </c>
      <c r="AR667" s="242">
        <v>25900</v>
      </c>
      <c r="AS667" s="243">
        <v>13965</v>
      </c>
      <c r="AT667" s="243">
        <v>525</v>
      </c>
      <c r="AU667" s="211" t="s">
        <v>3956</v>
      </c>
      <c r="AV667" s="197" t="s">
        <v>208</v>
      </c>
      <c r="AW667" s="134" t="str">
        <f>IFERROR(VLOOKUP(AV:AV,Q商品!B:E,4,0),"")</f>
        <v>2023年製 VRX3 165/55R15 75Q スタッドレスタイヤ 翌営業日発送</v>
      </c>
      <c r="AX667" s="134" t="str">
        <f>IFERROR(VLOOKUP(B:B,在庫!B:M,12,0),"")</f>
        <v/>
      </c>
      <c r="AY667" s="134" t="e">
        <f>VLOOKUP(B:B,在庫!B:K,10,0)</f>
        <v>#N/A</v>
      </c>
      <c r="AZ667" s="244">
        <v>650408612</v>
      </c>
      <c r="BA667" s="244">
        <v>650408629</v>
      </c>
      <c r="BC667" s="11" t="s">
        <v>2055</v>
      </c>
      <c r="BD667" s="11">
        <v>1</v>
      </c>
    </row>
    <row r="668" spans="1:56" s="11" customFormat="1" ht="19.5" customHeight="1">
      <c r="A668" s="11">
        <f t="shared" si="198"/>
        <v>1</v>
      </c>
      <c r="B668" s="249">
        <f t="shared" si="199"/>
        <v>1756515111333</v>
      </c>
      <c r="C668" s="235">
        <f>VLOOKUP(B:B,[1]BRIDGESTONE!$B:$K,9,0)</f>
        <v>188</v>
      </c>
      <c r="D668" s="11" t="s">
        <v>8697</v>
      </c>
      <c r="E668" s="11" t="s">
        <v>1930</v>
      </c>
      <c r="F668" s="258" t="s">
        <v>375</v>
      </c>
      <c r="G668" s="134"/>
      <c r="H668" s="132"/>
      <c r="I668" s="235">
        <f>VLOOKUP(B:B,[1]BRIDGESTONE!$B:$K,10,0)</f>
        <v>0</v>
      </c>
      <c r="J668" s="132">
        <v>13</v>
      </c>
      <c r="K668" s="133" t="s">
        <v>8707</v>
      </c>
      <c r="L668" s="133">
        <v>11</v>
      </c>
      <c r="M668" s="135" t="s">
        <v>5648</v>
      </c>
      <c r="N668" s="236" t="s">
        <v>5295</v>
      </c>
      <c r="O668" s="236" t="s">
        <v>3424</v>
      </c>
      <c r="P668" s="237">
        <v>13775</v>
      </c>
      <c r="Q668" s="238">
        <f t="shared" si="200"/>
        <v>12045.454545454544</v>
      </c>
      <c r="R668" s="144">
        <f t="shared" si="201"/>
        <v>8.8784905660377264E-2</v>
      </c>
      <c r="S668" s="197">
        <v>1074476697</v>
      </c>
      <c r="T668" s="303" t="s">
        <v>8347</v>
      </c>
      <c r="U668" s="194">
        <f t="shared" si="214"/>
        <v>13275</v>
      </c>
      <c r="V668" s="11">
        <v>900</v>
      </c>
      <c r="W668" s="239">
        <v>14175</v>
      </c>
      <c r="X668" s="136">
        <f t="shared" si="202"/>
        <v>10976</v>
      </c>
      <c r="Y668" s="240">
        <f t="shared" si="203"/>
        <v>12409.090909090908</v>
      </c>
      <c r="Z668" s="142">
        <f t="shared" si="204"/>
        <v>0.1090345094998062</v>
      </c>
      <c r="AA668" s="137">
        <f t="shared" si="205"/>
        <v>0.11548717948717942</v>
      </c>
      <c r="AB668" s="334" t="s">
        <v>8715</v>
      </c>
      <c r="AC668" s="189">
        <f>ROUNDDOWN(U668/1.02,0)</f>
        <v>13014</v>
      </c>
      <c r="AD668" s="187">
        <f>ROUNDDOWN(AC668/0.91,0)</f>
        <v>14301</v>
      </c>
      <c r="AE668" s="129">
        <f t="shared" si="206"/>
        <v>1287.0899999999999</v>
      </c>
      <c r="AF668" s="130">
        <f t="shared" si="207"/>
        <v>261.08999999999992</v>
      </c>
      <c r="AG668" s="131">
        <f t="shared" si="208"/>
        <v>1.8256765261170541E-2</v>
      </c>
      <c r="AH668" s="138">
        <f t="shared" si="209"/>
        <v>1026</v>
      </c>
      <c r="AI668" s="139">
        <f t="shared" si="210"/>
        <v>7.1743234738829459E-2</v>
      </c>
      <c r="AJ668" s="139">
        <f t="shared" si="211"/>
        <v>9.7230414226008879E-2</v>
      </c>
      <c r="AL668" s="197">
        <v>1756515111333</v>
      </c>
      <c r="AM668" s="197">
        <v>4961914968854</v>
      </c>
      <c r="AN668" s="197" t="s">
        <v>1651</v>
      </c>
      <c r="AO668" s="241" t="s">
        <v>3874</v>
      </c>
      <c r="AP668" s="242" t="s">
        <v>1652</v>
      </c>
      <c r="AQ668" s="242" t="s">
        <v>95</v>
      </c>
      <c r="AR668" s="242">
        <v>19700</v>
      </c>
      <c r="AS668" s="243">
        <v>10976</v>
      </c>
      <c r="AT668" s="243">
        <v>525</v>
      </c>
      <c r="AU668" s="211" t="s">
        <v>3956</v>
      </c>
      <c r="AV668" s="197" t="s">
        <v>213</v>
      </c>
      <c r="AW668" s="134" t="str">
        <f>IFERROR(VLOOKUP(AV:AV,Q商品!B:E,4,0),"")</f>
        <v>2022年製 BLIZZAK VRX3 175/65R15 84Q スタッドレスタイヤ 翌営業日発送</v>
      </c>
      <c r="AX668" s="134" t="str">
        <f>IFERROR(VLOOKUP(B:B,在庫!B:M,12,0),"")</f>
        <v/>
      </c>
      <c r="AY668" s="246" t="e">
        <f>VLOOKUP(B:B,在庫!B:K,10,0)</f>
        <v>#N/A</v>
      </c>
      <c r="AZ668" s="244">
        <v>650408609</v>
      </c>
      <c r="BA668" s="244">
        <v>650408626</v>
      </c>
      <c r="BC668" s="11" t="s">
        <v>150</v>
      </c>
      <c r="BD668" s="11">
        <v>10</v>
      </c>
    </row>
    <row r="669" spans="1:56" s="11" customFormat="1" ht="19.5" customHeight="1">
      <c r="A669" s="11">
        <f t="shared" si="198"/>
        <v>1</v>
      </c>
      <c r="B669" s="249">
        <f t="shared" si="199"/>
        <v>1756514111334</v>
      </c>
      <c r="C669" s="235">
        <f>VLOOKUP(B:B,[1]BRIDGESTONE!$B:$K,9,0)</f>
        <v>60</v>
      </c>
      <c r="D669" s="11" t="s">
        <v>8697</v>
      </c>
      <c r="E669" s="11" t="s">
        <v>1931</v>
      </c>
      <c r="F669" s="258" t="s">
        <v>374</v>
      </c>
      <c r="G669" s="134"/>
      <c r="H669" s="132"/>
      <c r="I669" s="235">
        <f>VLOOKUP(B:B,[1]BRIDGESTONE!$B:$K,10,0)</f>
        <v>0</v>
      </c>
      <c r="J669" s="132">
        <v>168</v>
      </c>
      <c r="K669" s="133" t="s">
        <v>8707</v>
      </c>
      <c r="L669" s="133">
        <v>12</v>
      </c>
      <c r="M669" s="135" t="s">
        <v>5648</v>
      </c>
      <c r="N669" s="236" t="s">
        <v>5296</v>
      </c>
      <c r="O669" s="236" t="s">
        <v>3424</v>
      </c>
      <c r="P669" s="237">
        <v>13230</v>
      </c>
      <c r="Q669" s="238">
        <f t="shared" si="200"/>
        <v>11549.999999999998</v>
      </c>
      <c r="R669" s="144">
        <f t="shared" si="201"/>
        <v>8.8727272727272516E-2</v>
      </c>
      <c r="S669" s="197">
        <v>1074476687</v>
      </c>
      <c r="T669" s="304" t="s">
        <v>8348</v>
      </c>
      <c r="U669" s="194">
        <f t="shared" si="214"/>
        <v>12330</v>
      </c>
      <c r="V669" s="11">
        <v>900</v>
      </c>
      <c r="W669" s="239">
        <v>13230</v>
      </c>
      <c r="X669" s="136">
        <f t="shared" si="202"/>
        <v>10525.2</v>
      </c>
      <c r="Y669" s="240">
        <f t="shared" si="203"/>
        <v>11549.999999999998</v>
      </c>
      <c r="Z669" s="142">
        <f t="shared" si="204"/>
        <v>7.5546558704453481E-2</v>
      </c>
      <c r="AA669" s="137">
        <f t="shared" si="205"/>
        <v>8.8727272727272516E-2</v>
      </c>
      <c r="AB669" s="334" t="s">
        <v>8715</v>
      </c>
      <c r="AC669" s="189">
        <f>ROUNDDOWN(U669/1.02,0)</f>
        <v>12088</v>
      </c>
      <c r="AD669" s="187">
        <f>ROUNDDOWN(AC669/0.91,0)</f>
        <v>13283</v>
      </c>
      <c r="AE669" s="129">
        <f t="shared" si="206"/>
        <v>1195.47</v>
      </c>
      <c r="AF669" s="130">
        <f t="shared" si="207"/>
        <v>242.47000000000003</v>
      </c>
      <c r="AG669" s="131">
        <f t="shared" si="208"/>
        <v>1.825415945193104E-2</v>
      </c>
      <c r="AH669" s="138">
        <f t="shared" si="209"/>
        <v>953</v>
      </c>
      <c r="AI669" s="139">
        <f t="shared" si="210"/>
        <v>7.1745840548068956E-2</v>
      </c>
      <c r="AJ669" s="139">
        <f t="shared" si="211"/>
        <v>7.0473113275341476E-2</v>
      </c>
      <c r="AL669" s="197">
        <v>1756514111334</v>
      </c>
      <c r="AM669" s="197">
        <v>4961914968861</v>
      </c>
      <c r="AN669" s="197" t="s">
        <v>1851</v>
      </c>
      <c r="AO669" s="241" t="s">
        <v>3874</v>
      </c>
      <c r="AP669" s="242" t="s">
        <v>3875</v>
      </c>
      <c r="AQ669" s="242" t="s">
        <v>87</v>
      </c>
      <c r="AR669" s="242">
        <v>18200</v>
      </c>
      <c r="AS669" s="243">
        <v>10525.2</v>
      </c>
      <c r="AT669" s="243">
        <v>525</v>
      </c>
      <c r="AU669" s="211" t="s">
        <v>3956</v>
      </c>
      <c r="AV669" s="197" t="s">
        <v>212</v>
      </c>
      <c r="AW669" s="134" t="str">
        <f>IFERROR(VLOOKUP(AV:AV,Q商品!B:E,4,0),"")</f>
        <v>2022年製 BLIZZAK VRX3 175/65R14 82Q スタッドレスタイヤ 翌営業日発送</v>
      </c>
      <c r="AX669" s="134" t="str">
        <f>IFERROR(VLOOKUP(B:B,在庫!B:M,12,0),"")</f>
        <v/>
      </c>
      <c r="AY669" s="246" t="e">
        <f>VLOOKUP(B:B,在庫!B:K,10,0)</f>
        <v>#N/A</v>
      </c>
      <c r="AZ669" s="244">
        <v>650402041</v>
      </c>
      <c r="BA669" s="244">
        <v>650401966</v>
      </c>
      <c r="BC669" s="11" t="s">
        <v>150</v>
      </c>
      <c r="BD669" s="11">
        <v>10</v>
      </c>
    </row>
    <row r="670" spans="1:56" s="11" customFormat="1" ht="19.5" customHeight="1">
      <c r="A670" s="11">
        <f t="shared" si="198"/>
        <v>1</v>
      </c>
      <c r="B670" s="249">
        <f t="shared" si="199"/>
        <v>1857014111333</v>
      </c>
      <c r="C670" s="235">
        <f>VLOOKUP(B:B,[1]BRIDGESTONE!$B:$K,9,0)</f>
        <v>108</v>
      </c>
      <c r="D670" s="11" t="s">
        <v>8697</v>
      </c>
      <c r="E670" s="11" t="s">
        <v>1933</v>
      </c>
      <c r="F670" s="258" t="s">
        <v>6172</v>
      </c>
      <c r="G670" s="134"/>
      <c r="H670" s="132"/>
      <c r="I670" s="235">
        <f>VLOOKUP(B:B,[1]BRIDGESTONE!$B:$K,10,0)</f>
        <v>0</v>
      </c>
      <c r="J670" s="132">
        <v>174</v>
      </c>
      <c r="K670" s="133" t="s">
        <v>8707</v>
      </c>
      <c r="L670" s="133">
        <v>14</v>
      </c>
      <c r="M670" s="135" t="s">
        <v>7499</v>
      </c>
      <c r="N670" s="236">
        <v>13850</v>
      </c>
      <c r="O670" s="236">
        <v>0</v>
      </c>
      <c r="P670" s="237">
        <v>13850</v>
      </c>
      <c r="Q670" s="238">
        <f t="shared" si="200"/>
        <v>12113.636363636362</v>
      </c>
      <c r="R670" s="144">
        <f t="shared" si="201"/>
        <v>8.339662288930573E-2</v>
      </c>
      <c r="S670" s="197">
        <v>1074476689</v>
      </c>
      <c r="T670" s="306" t="s">
        <v>8350</v>
      </c>
      <c r="U670" s="194">
        <f t="shared" si="214"/>
        <v>13050</v>
      </c>
      <c r="V670" s="11">
        <v>900</v>
      </c>
      <c r="W670" s="185">
        <v>13950</v>
      </c>
      <c r="X670" s="136">
        <f t="shared" si="202"/>
        <v>11103.4</v>
      </c>
      <c r="Y670" s="240">
        <f t="shared" si="203"/>
        <v>12204.545454545454</v>
      </c>
      <c r="Z670" s="142">
        <f t="shared" si="204"/>
        <v>-7.2202166064981865E-3</v>
      </c>
      <c r="AA670" s="137">
        <f t="shared" si="205"/>
        <v>9.0224208566107994E-2</v>
      </c>
      <c r="AB670" s="334" t="s">
        <v>8715</v>
      </c>
      <c r="AC670" s="190"/>
      <c r="AD670" s="188">
        <v>13750</v>
      </c>
      <c r="AE670" s="129">
        <f t="shared" si="206"/>
        <v>1237.5</v>
      </c>
      <c r="AF670" s="130">
        <f t="shared" si="207"/>
        <v>537.5</v>
      </c>
      <c r="AG670" s="131">
        <f t="shared" si="208"/>
        <v>3.9090909090909093E-2</v>
      </c>
      <c r="AH670" s="138">
        <f t="shared" si="209"/>
        <v>700</v>
      </c>
      <c r="AI670" s="139">
        <f t="shared" si="210"/>
        <v>5.0909090909090911E-2</v>
      </c>
      <c r="AJ670" s="139">
        <f t="shared" si="211"/>
        <v>5.1133299475198901E-2</v>
      </c>
      <c r="AL670" s="197">
        <v>1857014111333</v>
      </c>
      <c r="AM670" s="197">
        <v>4961914969738</v>
      </c>
      <c r="AN670" s="197" t="s">
        <v>1643</v>
      </c>
      <c r="AO670" s="241" t="s">
        <v>3874</v>
      </c>
      <c r="AP670" s="242" t="s">
        <v>1644</v>
      </c>
      <c r="AQ670" s="242" t="s">
        <v>112</v>
      </c>
      <c r="AR670" s="242">
        <v>19200</v>
      </c>
      <c r="AS670" s="243">
        <v>11103.4</v>
      </c>
      <c r="AT670" s="243">
        <v>525</v>
      </c>
      <c r="AU670" s="211" t="s">
        <v>3956</v>
      </c>
      <c r="AV670" s="197" t="s">
        <v>216</v>
      </c>
      <c r="AW670" s="134" t="str">
        <f>IFERROR(VLOOKUP(AV:AV,Q商品!B:E,4,0),"")</f>
        <v>2023年製 VRX3 185/70R14 88Q スタッドレスタイヤ 翌営業日発送</v>
      </c>
      <c r="AX670" s="134" t="str">
        <f>IFERROR(VLOOKUP(B:B,在庫!B:M,12,0),"")</f>
        <v/>
      </c>
      <c r="AY670" s="246" t="e">
        <f>VLOOKUP(B:B,在庫!B:K,10,0)</f>
        <v>#N/A</v>
      </c>
      <c r="AZ670" s="244">
        <v>650408604</v>
      </c>
      <c r="BA670" s="244">
        <v>650408621</v>
      </c>
      <c r="BC670" s="11" t="s">
        <v>2055</v>
      </c>
      <c r="BD670" s="11">
        <v>1</v>
      </c>
    </row>
    <row r="671" spans="1:56" s="11" customFormat="1" ht="19.5" customHeight="1">
      <c r="A671" s="11">
        <f t="shared" si="198"/>
        <v>1</v>
      </c>
      <c r="B671" s="249">
        <f t="shared" si="199"/>
        <v>1956515111337</v>
      </c>
      <c r="C671" s="235">
        <f>VLOOKUP(B:B,[1]BRIDGESTONE!$B:$K,9,0)</f>
        <v>370</v>
      </c>
      <c r="D671" s="11" t="s">
        <v>8697</v>
      </c>
      <c r="E671" s="11" t="s">
        <v>1934</v>
      </c>
      <c r="F671" s="258" t="s">
        <v>6173</v>
      </c>
      <c r="G671" s="134"/>
      <c r="H671" s="132"/>
      <c r="I671" s="235">
        <f>VLOOKUP(B:B,[1]BRIDGESTONE!$B:$K,10,0)</f>
        <v>0</v>
      </c>
      <c r="J671" s="132">
        <v>3</v>
      </c>
      <c r="K671" s="133" t="s">
        <v>8707</v>
      </c>
      <c r="L671" s="133">
        <v>15</v>
      </c>
      <c r="M671" s="135" t="s">
        <v>2024</v>
      </c>
      <c r="N671" s="236">
        <v>15600</v>
      </c>
      <c r="O671" s="236">
        <v>1000</v>
      </c>
      <c r="P671" s="237">
        <v>16600</v>
      </c>
      <c r="Q671" s="238">
        <f t="shared" si="200"/>
        <v>14613.636363636362</v>
      </c>
      <c r="R671" s="144">
        <f t="shared" si="201"/>
        <v>6.1150855365474245E-2</v>
      </c>
      <c r="S671" s="197">
        <v>1074476698</v>
      </c>
      <c r="T671" s="302" t="s">
        <v>8351</v>
      </c>
      <c r="U671" s="194">
        <f t="shared" si="214"/>
        <v>16232</v>
      </c>
      <c r="V671" s="11">
        <v>900</v>
      </c>
      <c r="W671" s="185">
        <v>17132</v>
      </c>
      <c r="X671" s="136">
        <f t="shared" si="202"/>
        <v>13720</v>
      </c>
      <c r="Y671" s="240">
        <f t="shared" si="203"/>
        <v>15097.272727272726</v>
      </c>
      <c r="Z671" s="142">
        <f t="shared" si="204"/>
        <v>9.5512820512820618E-2</v>
      </c>
      <c r="AA671" s="137">
        <f t="shared" si="205"/>
        <v>9.1226591196483339E-2</v>
      </c>
      <c r="AB671" s="334" t="s">
        <v>8715</v>
      </c>
      <c r="AC671" s="190"/>
      <c r="AD671" s="188">
        <v>17090</v>
      </c>
      <c r="AE671" s="129">
        <f t="shared" si="206"/>
        <v>1538.1</v>
      </c>
      <c r="AF671" s="130">
        <f t="shared" si="207"/>
        <v>680.09999999999991</v>
      </c>
      <c r="AG671" s="131">
        <f t="shared" si="208"/>
        <v>3.9795201872440018E-2</v>
      </c>
      <c r="AH671" s="138">
        <f t="shared" si="209"/>
        <v>858</v>
      </c>
      <c r="AI671" s="139">
        <f t="shared" si="210"/>
        <v>5.0204798127559978E-2</v>
      </c>
      <c r="AJ671" s="139">
        <f t="shared" si="211"/>
        <v>5.1431389324043321E-2</v>
      </c>
      <c r="AL671" s="197">
        <v>1956515111337</v>
      </c>
      <c r="AM671" s="197">
        <v>4961914968847</v>
      </c>
      <c r="AN671" s="197" t="s">
        <v>1647</v>
      </c>
      <c r="AO671" s="241" t="s">
        <v>3874</v>
      </c>
      <c r="AP671" s="242" t="s">
        <v>1648</v>
      </c>
      <c r="AQ671" s="242" t="s">
        <v>43</v>
      </c>
      <c r="AR671" s="242">
        <v>24700</v>
      </c>
      <c r="AS671" s="243">
        <v>13720</v>
      </c>
      <c r="AT671" s="243">
        <v>525</v>
      </c>
      <c r="AU671" s="211" t="s">
        <v>3956</v>
      </c>
      <c r="AV671" s="197" t="s">
        <v>217</v>
      </c>
      <c r="AW671" s="134" t="str">
        <f>IFERROR(VLOOKUP(AV:AV,Q商品!B:E,4,0),"")</f>
        <v>2023年製 VRX3 195/65R15 91Q スタッドレスタイヤ 翌営業日発送</v>
      </c>
      <c r="AX671" s="134" t="str">
        <f>IFERROR(VLOOKUP(B:B,在庫!B:M,12,0),"")</f>
        <v/>
      </c>
      <c r="AY671" s="134" t="e">
        <f>VLOOKUP(B:B,在庫!B:K,10,0)</f>
        <v>#N/A</v>
      </c>
      <c r="AZ671" s="244">
        <v>650408607</v>
      </c>
      <c r="BA671" s="244">
        <v>650408624</v>
      </c>
      <c r="BC671" s="11" t="s">
        <v>2055</v>
      </c>
      <c r="BD671" s="11">
        <v>1</v>
      </c>
    </row>
    <row r="672" spans="1:56" s="11" customFormat="1" ht="19.5" customHeight="1">
      <c r="A672" s="247">
        <f t="shared" si="198"/>
        <v>1</v>
      </c>
      <c r="B672" s="261">
        <f t="shared" si="199"/>
        <v>1757014169863</v>
      </c>
      <c r="C672" s="243">
        <f>VLOOKUP(B:B,[1]DUNLOP!$B:$K,9,0)</f>
        <v>24</v>
      </c>
      <c r="D672" s="11" t="s">
        <v>8698</v>
      </c>
      <c r="E672" s="11" t="s">
        <v>5650</v>
      </c>
      <c r="F672" s="258" t="s">
        <v>6187</v>
      </c>
      <c r="G672" s="134"/>
      <c r="H672" s="132"/>
      <c r="I672" s="313">
        <f>VLOOKUP(B:B,[1]DUNLOP!$B:$K,10,0)</f>
        <v>0</v>
      </c>
      <c r="J672" s="132"/>
      <c r="K672" s="133" t="s">
        <v>1980</v>
      </c>
      <c r="L672" s="133">
        <v>1</v>
      </c>
      <c r="M672" s="135" t="s">
        <v>2024</v>
      </c>
      <c r="N672" s="236">
        <v>6500</v>
      </c>
      <c r="O672" s="236">
        <v>1000</v>
      </c>
      <c r="P672" s="237">
        <v>7500</v>
      </c>
      <c r="Q672" s="238">
        <f t="shared" si="200"/>
        <v>6340.9090909090901</v>
      </c>
      <c r="R672" s="144">
        <f t="shared" si="201"/>
        <v>0.31397849462365585</v>
      </c>
      <c r="S672" s="248">
        <v>1074475814</v>
      </c>
      <c r="T672" s="305" t="s">
        <v>8355</v>
      </c>
      <c r="U672" s="194">
        <f t="shared" si="214"/>
        <v>6600</v>
      </c>
      <c r="V672" s="11">
        <v>900</v>
      </c>
      <c r="W672" s="239">
        <v>7500</v>
      </c>
      <c r="X672" s="136">
        <f t="shared" si="202"/>
        <v>4350</v>
      </c>
      <c r="Y672" s="240">
        <f t="shared" si="203"/>
        <v>6340.9090909090901</v>
      </c>
      <c r="Z672" s="142">
        <f t="shared" si="204"/>
        <v>9.3692307692307741E-2</v>
      </c>
      <c r="AA672" s="137">
        <f t="shared" si="205"/>
        <v>0.31397849462365585</v>
      </c>
      <c r="AB672" s="334" t="s">
        <v>8715</v>
      </c>
      <c r="AC672" s="189">
        <f t="shared" ref="AC672:AC703" si="215">ROUNDDOWN(U672/1.02,0)</f>
        <v>6470</v>
      </c>
      <c r="AD672" s="187">
        <f t="shared" ref="AD672:AD703" si="216">ROUNDDOWN(AC672/0.91,0)</f>
        <v>7109</v>
      </c>
      <c r="AE672" s="129">
        <f t="shared" si="206"/>
        <v>639.80999999999995</v>
      </c>
      <c r="AF672" s="130">
        <f t="shared" si="207"/>
        <v>130.80999999999995</v>
      </c>
      <c r="AG672" s="131">
        <f t="shared" si="208"/>
        <v>1.8400618933745949E-2</v>
      </c>
      <c r="AH672" s="138">
        <f t="shared" si="209"/>
        <v>509</v>
      </c>
      <c r="AI672" s="139">
        <f t="shared" si="210"/>
        <v>7.1599381066254048E-2</v>
      </c>
      <c r="AJ672" s="139">
        <f t="shared" si="211"/>
        <v>0.2955778756899099</v>
      </c>
      <c r="AL672" s="197">
        <v>1757014169863</v>
      </c>
      <c r="AM672" s="197" t="s">
        <v>152</v>
      </c>
      <c r="AN672" s="197" t="s">
        <v>152</v>
      </c>
      <c r="AO672" s="241" t="s">
        <v>1580</v>
      </c>
      <c r="AP672" s="242" t="s">
        <v>1168</v>
      </c>
      <c r="AQ672" s="242" t="s">
        <v>88</v>
      </c>
      <c r="AR672" s="242" t="s">
        <v>152</v>
      </c>
      <c r="AS672" s="243">
        <v>4350</v>
      </c>
      <c r="AT672" s="243">
        <v>525</v>
      </c>
      <c r="AU672" s="211" t="s">
        <v>3957</v>
      </c>
      <c r="AV672" s="197" t="s">
        <v>1900</v>
      </c>
      <c r="AW672" s="134" t="str">
        <f>IFERROR(VLOOKUP(AV:AV,Q商品!B:E,4,0),"")</f>
        <v>2022年製 WINTER MAXX 02 175/70R14 84S スタッドレスタイヤ 翌営業日発送</v>
      </c>
      <c r="AX672" s="134" t="str">
        <f>IFERROR(VLOOKUP(B:B,在庫!B:M,12,0),"")</f>
        <v/>
      </c>
      <c r="AY672" s="246" t="e">
        <f>VLOOKUP(B:B,在庫!B:K,10,0)</f>
        <v>#N/A</v>
      </c>
      <c r="AZ672" s="244">
        <v>650063531</v>
      </c>
      <c r="BA672" s="244">
        <v>650063541</v>
      </c>
      <c r="BC672" s="11" t="s">
        <v>2055</v>
      </c>
      <c r="BD672" s="11">
        <v>1</v>
      </c>
    </row>
    <row r="673" spans="1:56" s="11" customFormat="1" ht="19.5" customHeight="1">
      <c r="A673" s="247">
        <f t="shared" si="198"/>
        <v>1</v>
      </c>
      <c r="B673" s="261">
        <f t="shared" si="199"/>
        <v>1856015169862</v>
      </c>
      <c r="C673" s="243">
        <f>VLOOKUP(B:B,[1]DUNLOP!$B:$K,9,0)</f>
        <v>208</v>
      </c>
      <c r="D673" s="11" t="s">
        <v>8746</v>
      </c>
      <c r="E673" s="11" t="s">
        <v>1891</v>
      </c>
      <c r="F673" s="258" t="s">
        <v>6155</v>
      </c>
      <c r="G673" s="134"/>
      <c r="H673" s="132"/>
      <c r="I673" s="312">
        <f>VLOOKUP(B:B,[1]DUNLOP!$B:$K,10,0)</f>
        <v>0</v>
      </c>
      <c r="J673" s="132">
        <v>97</v>
      </c>
      <c r="K673" s="133" t="s">
        <v>1980</v>
      </c>
      <c r="L673" s="133">
        <v>2</v>
      </c>
      <c r="M673" s="135" t="s">
        <v>3998</v>
      </c>
      <c r="N673" s="236" t="s">
        <v>7211</v>
      </c>
      <c r="O673" s="236" t="s">
        <v>4002</v>
      </c>
      <c r="P673" s="237">
        <v>9980</v>
      </c>
      <c r="Q673" s="238">
        <f t="shared" si="200"/>
        <v>8595.4545454545441</v>
      </c>
      <c r="R673" s="144">
        <f t="shared" si="201"/>
        <v>0.27054468535166565</v>
      </c>
      <c r="S673" s="248">
        <v>1074476363</v>
      </c>
      <c r="T673" s="306" t="s">
        <v>8356</v>
      </c>
      <c r="U673" s="194">
        <f t="shared" si="214"/>
        <v>9080</v>
      </c>
      <c r="V673" s="11">
        <v>900</v>
      </c>
      <c r="W673" s="185">
        <v>9980</v>
      </c>
      <c r="X673" s="136">
        <f t="shared" si="202"/>
        <v>6270</v>
      </c>
      <c r="Y673" s="240">
        <f t="shared" si="203"/>
        <v>8595.4545454545441</v>
      </c>
      <c r="Z673" s="142">
        <f t="shared" si="204"/>
        <v>7.7202643171806251E-2</v>
      </c>
      <c r="AA673" s="137">
        <f t="shared" si="205"/>
        <v>0.27054468535166565</v>
      </c>
      <c r="AB673" s="145"/>
      <c r="AC673" s="189">
        <f t="shared" si="215"/>
        <v>8901</v>
      </c>
      <c r="AD673" s="187">
        <f t="shared" si="216"/>
        <v>9781</v>
      </c>
      <c r="AE673" s="129">
        <f t="shared" si="206"/>
        <v>880.29</v>
      </c>
      <c r="AF673" s="130">
        <f t="shared" si="207"/>
        <v>179.28999999999996</v>
      </c>
      <c r="AG673" s="131">
        <f t="shared" si="208"/>
        <v>1.8330436560678863E-2</v>
      </c>
      <c r="AH673" s="138">
        <f t="shared" si="209"/>
        <v>701</v>
      </c>
      <c r="AI673" s="139">
        <f t="shared" si="210"/>
        <v>7.1669563439321127E-2</v>
      </c>
      <c r="AJ673" s="139">
        <f t="shared" si="211"/>
        <v>0.25221424879098681</v>
      </c>
      <c r="AL673" s="197">
        <v>1856015169862</v>
      </c>
      <c r="AM673" s="197" t="s">
        <v>152</v>
      </c>
      <c r="AN673" s="197" t="s">
        <v>152</v>
      </c>
      <c r="AO673" s="241" t="s">
        <v>1580</v>
      </c>
      <c r="AP673" s="242" t="s">
        <v>1213</v>
      </c>
      <c r="AQ673" s="242" t="s">
        <v>81</v>
      </c>
      <c r="AR673" s="242" t="s">
        <v>152</v>
      </c>
      <c r="AS673" s="243">
        <v>6270</v>
      </c>
      <c r="AT673" s="243">
        <v>525</v>
      </c>
      <c r="AU673" s="211" t="s">
        <v>3957</v>
      </c>
      <c r="AV673" s="197" t="s">
        <v>230</v>
      </c>
      <c r="AW673" s="134" t="str">
        <f>IFERROR(VLOOKUP(AV:AV,Q商品!B:E,4,0),"")</f>
        <v>2022年製 WINTER MAXX 02 185/60R15 84S スタッドレス 冬タイヤ ラベルなし 翌営業日発送</v>
      </c>
      <c r="AX673" s="134" t="str">
        <f>IFERROR(VLOOKUP(B:B,在庫!B:M,12,0),"")</f>
        <v/>
      </c>
      <c r="AY673" s="134" t="e">
        <f>VLOOKUP(B:B,在庫!B:K,10,0)</f>
        <v>#N/A</v>
      </c>
      <c r="AZ673" s="244">
        <v>650063532</v>
      </c>
      <c r="BA673" s="244">
        <v>650063542</v>
      </c>
      <c r="BC673" s="11" t="s">
        <v>2055</v>
      </c>
      <c r="BD673" s="11">
        <v>1</v>
      </c>
    </row>
    <row r="674" spans="1:56" s="11" customFormat="1" ht="19.5" customHeight="1">
      <c r="A674" s="247">
        <f t="shared" si="198"/>
        <v>1</v>
      </c>
      <c r="B674" s="261">
        <f t="shared" si="199"/>
        <v>1856515169867</v>
      </c>
      <c r="C674" s="243">
        <f>VLOOKUP(B:B,[1]DUNLOP!$B:$K,9,0)</f>
        <v>32</v>
      </c>
      <c r="D674" s="11" t="s">
        <v>8698</v>
      </c>
      <c r="E674" s="11" t="s">
        <v>1892</v>
      </c>
      <c r="F674" s="258" t="s">
        <v>6188</v>
      </c>
      <c r="G674" s="134"/>
      <c r="H674" s="132"/>
      <c r="I674" s="313">
        <f>VLOOKUP(B:B,[1]DUNLOP!$B:$K,10,0)</f>
        <v>0</v>
      </c>
      <c r="J674" s="132"/>
      <c r="K674" s="133" t="s">
        <v>1980</v>
      </c>
      <c r="L674" s="133">
        <v>3</v>
      </c>
      <c r="M674" s="135" t="s">
        <v>2024</v>
      </c>
      <c r="N674" s="236">
        <v>7979</v>
      </c>
      <c r="O674" s="236">
        <v>1000</v>
      </c>
      <c r="P674" s="237">
        <v>8979</v>
      </c>
      <c r="Q674" s="238">
        <f t="shared" si="200"/>
        <v>7685.454545454545</v>
      </c>
      <c r="R674" s="144">
        <f t="shared" si="201"/>
        <v>0.22581026732907494</v>
      </c>
      <c r="S674" s="248">
        <v>1074475813</v>
      </c>
      <c r="T674" s="304" t="s">
        <v>8357</v>
      </c>
      <c r="U674" s="194">
        <f t="shared" si="214"/>
        <v>8079</v>
      </c>
      <c r="V674" s="11">
        <v>900</v>
      </c>
      <c r="W674" s="239">
        <v>8979</v>
      </c>
      <c r="X674" s="136">
        <f t="shared" si="202"/>
        <v>5950</v>
      </c>
      <c r="Y674" s="240">
        <f t="shared" si="203"/>
        <v>7685.454545454545</v>
      </c>
      <c r="Z674" s="142">
        <f t="shared" si="204"/>
        <v>9.0738187742824827E-2</v>
      </c>
      <c r="AA674" s="137">
        <f t="shared" si="205"/>
        <v>0.22581026732907494</v>
      </c>
      <c r="AB674" s="334" t="s">
        <v>8715</v>
      </c>
      <c r="AC674" s="189">
        <f t="shared" si="215"/>
        <v>7920</v>
      </c>
      <c r="AD674" s="187">
        <f t="shared" si="216"/>
        <v>8703</v>
      </c>
      <c r="AE674" s="129">
        <f t="shared" si="206"/>
        <v>783.27</v>
      </c>
      <c r="AF674" s="130">
        <f t="shared" si="207"/>
        <v>159.26999999999998</v>
      </c>
      <c r="AG674" s="131">
        <f t="shared" si="208"/>
        <v>1.8300586004825922E-2</v>
      </c>
      <c r="AH674" s="138">
        <f t="shared" si="209"/>
        <v>624</v>
      </c>
      <c r="AI674" s="139">
        <f t="shared" si="210"/>
        <v>7.1699413995174072E-2</v>
      </c>
      <c r="AJ674" s="139">
        <f t="shared" si="211"/>
        <v>0.20750968132424902</v>
      </c>
      <c r="AL674" s="197">
        <v>1856515169867</v>
      </c>
      <c r="AM674" s="197" t="s">
        <v>152</v>
      </c>
      <c r="AN674" s="197" t="s">
        <v>152</v>
      </c>
      <c r="AO674" s="241" t="s">
        <v>1580</v>
      </c>
      <c r="AP674" s="242" t="s">
        <v>1159</v>
      </c>
      <c r="AQ674" s="242" t="s">
        <v>42</v>
      </c>
      <c r="AR674" s="242" t="s">
        <v>152</v>
      </c>
      <c r="AS674" s="243">
        <v>5950</v>
      </c>
      <c r="AT674" s="243">
        <v>525</v>
      </c>
      <c r="AU674" s="211" t="s">
        <v>3957</v>
      </c>
      <c r="AV674" s="197" t="s">
        <v>2235</v>
      </c>
      <c r="AW674" s="134" t="str">
        <f>IFERROR(VLOOKUP(AV:AV,Q商品!B:E,4,0),"")</f>
        <v>2022年製 WINTER MAXX 02 185/65R15 88S スタッドレスタイヤ 翌営業日発送</v>
      </c>
      <c r="AX674" s="134" t="str">
        <f>IFERROR(VLOOKUP(B:B,在庫!B:M,12,0),"")</f>
        <v/>
      </c>
      <c r="AY674" s="134" t="e">
        <f>VLOOKUP(B:B,在庫!B:K,10,0)</f>
        <v>#N/A</v>
      </c>
      <c r="AZ674" s="244">
        <v>650063533</v>
      </c>
      <c r="BA674" s="244">
        <v>650063543</v>
      </c>
      <c r="BC674" s="11" t="s">
        <v>2055</v>
      </c>
      <c r="BD674" s="11">
        <v>1</v>
      </c>
    </row>
    <row r="675" spans="1:56" s="11" customFormat="1" ht="19.5" customHeight="1">
      <c r="A675" s="247">
        <f t="shared" si="198"/>
        <v>1</v>
      </c>
      <c r="B675" s="261">
        <f t="shared" si="199"/>
        <v>1956515169864</v>
      </c>
      <c r="C675" s="243">
        <f>VLOOKUP(B:B,[1]DUNLOP!$B:$K,9,0)</f>
        <v>58</v>
      </c>
      <c r="D675" s="11" t="s">
        <v>8746</v>
      </c>
      <c r="E675" s="11" t="s">
        <v>1893</v>
      </c>
      <c r="F675" s="258" t="s">
        <v>6189</v>
      </c>
      <c r="G675" s="134"/>
      <c r="H675" s="132"/>
      <c r="I675" s="313">
        <f>VLOOKUP(B:B,[1]DUNLOP!$B:$K,10,0)</f>
        <v>0</v>
      </c>
      <c r="J675" s="132"/>
      <c r="K675" s="133" t="s">
        <v>1980</v>
      </c>
      <c r="L675" s="133">
        <v>4</v>
      </c>
      <c r="M675" s="135" t="s">
        <v>2024</v>
      </c>
      <c r="N675" s="236">
        <v>7979</v>
      </c>
      <c r="O675" s="236">
        <v>1000</v>
      </c>
      <c r="P675" s="237">
        <v>8979</v>
      </c>
      <c r="Q675" s="238">
        <f t="shared" si="200"/>
        <v>7685.454545454545</v>
      </c>
      <c r="R675" s="144">
        <f t="shared" si="201"/>
        <v>0.21279867518334511</v>
      </c>
      <c r="S675" s="248">
        <v>1074476362</v>
      </c>
      <c r="T675" s="304" t="s">
        <v>8358</v>
      </c>
      <c r="U675" s="194">
        <f t="shared" si="214"/>
        <v>8079</v>
      </c>
      <c r="V675" s="11">
        <v>900</v>
      </c>
      <c r="W675" s="239">
        <v>8979</v>
      </c>
      <c r="X675" s="136">
        <f t="shared" si="202"/>
        <v>6050</v>
      </c>
      <c r="Y675" s="240">
        <f t="shared" si="203"/>
        <v>7685.454545454545</v>
      </c>
      <c r="Z675" s="142">
        <f t="shared" si="204"/>
        <v>9.0738187742824827E-2</v>
      </c>
      <c r="AA675" s="137">
        <f t="shared" si="205"/>
        <v>0.21279867518334511</v>
      </c>
      <c r="AB675" s="145"/>
      <c r="AC675" s="189">
        <f t="shared" si="215"/>
        <v>7920</v>
      </c>
      <c r="AD675" s="187">
        <f t="shared" si="216"/>
        <v>8703</v>
      </c>
      <c r="AE675" s="129">
        <f t="shared" si="206"/>
        <v>783.27</v>
      </c>
      <c r="AF675" s="130">
        <f t="shared" si="207"/>
        <v>159.26999999999998</v>
      </c>
      <c r="AG675" s="131">
        <f t="shared" si="208"/>
        <v>1.8300586004825922E-2</v>
      </c>
      <c r="AH675" s="138">
        <f t="shared" si="209"/>
        <v>624</v>
      </c>
      <c r="AI675" s="139">
        <f t="shared" si="210"/>
        <v>7.1699413995174072E-2</v>
      </c>
      <c r="AJ675" s="139">
        <f t="shared" si="211"/>
        <v>0.19449808917851918</v>
      </c>
      <c r="AL675" s="197">
        <v>1956515169864</v>
      </c>
      <c r="AM675" s="197" t="s">
        <v>152</v>
      </c>
      <c r="AN675" s="197" t="s">
        <v>152</v>
      </c>
      <c r="AO675" s="241" t="s">
        <v>1580</v>
      </c>
      <c r="AP675" s="242" t="s">
        <v>1160</v>
      </c>
      <c r="AQ675" s="242" t="s">
        <v>43</v>
      </c>
      <c r="AR675" s="242" t="s">
        <v>152</v>
      </c>
      <c r="AS675" s="243">
        <v>6050</v>
      </c>
      <c r="AT675" s="243">
        <v>525</v>
      </c>
      <c r="AU675" s="211" t="s">
        <v>3957</v>
      </c>
      <c r="AV675" s="197" t="s">
        <v>2122</v>
      </c>
      <c r="AW675" s="134" t="str">
        <f>IFERROR(VLOOKUP(AV:AV,Q商品!B:E,4,0),"")</f>
        <v>2022年製 WINTER MAXX 02 195/65R15 91S 冬タイヤ ラベルなし 翌営業日発送</v>
      </c>
      <c r="AX675" s="134" t="str">
        <f>IFERROR(VLOOKUP(B:B,在庫!B:M,12,0),"")</f>
        <v>2022年製</v>
      </c>
      <c r="AY675" s="134">
        <f>VLOOKUP(B:B,在庫!B:K,10,0)</f>
        <v>1</v>
      </c>
      <c r="AZ675" s="244">
        <v>650063534</v>
      </c>
      <c r="BA675" s="244">
        <v>650063544</v>
      </c>
      <c r="BC675" s="11" t="s">
        <v>2055</v>
      </c>
      <c r="BD675" s="11">
        <v>1</v>
      </c>
    </row>
    <row r="676" spans="1:56" s="11" customFormat="1" ht="19.5" customHeight="1">
      <c r="A676" s="247">
        <f t="shared" si="198"/>
        <v>1</v>
      </c>
      <c r="B676" s="261">
        <f t="shared" si="199"/>
        <v>2055516169862</v>
      </c>
      <c r="C676" s="243">
        <f>VLOOKUP(B:B,[1]DUNLOP!$B:$K,9,0)</f>
        <v>68</v>
      </c>
      <c r="D676" s="11" t="s">
        <v>8698</v>
      </c>
      <c r="E676" s="11" t="s">
        <v>1894</v>
      </c>
      <c r="F676" s="258" t="s">
        <v>6178</v>
      </c>
      <c r="G676" s="134"/>
      <c r="H676" s="132"/>
      <c r="I676" s="313">
        <f>VLOOKUP(B:B,[1]DUNLOP!$B:$K,10,0)</f>
        <v>0</v>
      </c>
      <c r="J676" s="132">
        <v>77</v>
      </c>
      <c r="K676" s="133" t="s">
        <v>1980</v>
      </c>
      <c r="L676" s="133">
        <v>5</v>
      </c>
      <c r="M676" s="135" t="s">
        <v>3998</v>
      </c>
      <c r="N676" s="236" t="s">
        <v>7212</v>
      </c>
      <c r="O676" s="236" t="s">
        <v>4002</v>
      </c>
      <c r="P676" s="237">
        <v>11475</v>
      </c>
      <c r="Q676" s="238">
        <f t="shared" si="200"/>
        <v>9954.545454545454</v>
      </c>
      <c r="R676" s="144">
        <f t="shared" si="201"/>
        <v>0.25963470319634702</v>
      </c>
      <c r="S676" s="248">
        <v>1074475946</v>
      </c>
      <c r="T676" s="306" t="s">
        <v>8359</v>
      </c>
      <c r="U676" s="194">
        <f t="shared" si="214"/>
        <v>10575</v>
      </c>
      <c r="V676" s="11">
        <v>900</v>
      </c>
      <c r="W676" s="185">
        <v>11475</v>
      </c>
      <c r="X676" s="136">
        <f t="shared" si="202"/>
        <v>7370</v>
      </c>
      <c r="Y676" s="240">
        <f t="shared" si="203"/>
        <v>9954.545454545454</v>
      </c>
      <c r="Z676" s="142">
        <f t="shared" si="204"/>
        <v>7.7257683215129935E-2</v>
      </c>
      <c r="AA676" s="137">
        <f t="shared" si="205"/>
        <v>0.25963470319634702</v>
      </c>
      <c r="AB676" s="334" t="s">
        <v>8715</v>
      </c>
      <c r="AC676" s="189">
        <f t="shared" si="215"/>
        <v>10367</v>
      </c>
      <c r="AD676" s="187">
        <f t="shared" si="216"/>
        <v>11392</v>
      </c>
      <c r="AE676" s="129">
        <f t="shared" si="206"/>
        <v>1025.28</v>
      </c>
      <c r="AF676" s="130">
        <f t="shared" si="207"/>
        <v>208.27999999999997</v>
      </c>
      <c r="AG676" s="131">
        <f t="shared" si="208"/>
        <v>1.8283005617977525E-2</v>
      </c>
      <c r="AH676" s="138">
        <f t="shared" si="209"/>
        <v>817</v>
      </c>
      <c r="AI676" s="139">
        <f t="shared" si="210"/>
        <v>7.1716994382022475E-2</v>
      </c>
      <c r="AJ676" s="139">
        <f t="shared" si="211"/>
        <v>0.2413516975783695</v>
      </c>
      <c r="AL676" s="197">
        <v>2055516169862</v>
      </c>
      <c r="AM676" s="197" t="s">
        <v>152</v>
      </c>
      <c r="AN676" s="197" t="s">
        <v>152</v>
      </c>
      <c r="AO676" s="241" t="s">
        <v>1580</v>
      </c>
      <c r="AP676" s="242" t="s">
        <v>1214</v>
      </c>
      <c r="AQ676" s="242" t="s">
        <v>35</v>
      </c>
      <c r="AR676" s="242" t="s">
        <v>152</v>
      </c>
      <c r="AS676" s="243">
        <v>7370</v>
      </c>
      <c r="AT676" s="243">
        <v>525</v>
      </c>
      <c r="AU676" s="211" t="s">
        <v>3957</v>
      </c>
      <c r="AV676" s="197" t="s">
        <v>231</v>
      </c>
      <c r="AW676" s="134" t="str">
        <f>IFERROR(VLOOKUP(AV:AV,Q商品!B:E,4,0),"")</f>
        <v>2022年製 WINTER MAXX 02 205/55R16 91S スタッドレスタイヤ ラベルなし 翌営業日発送</v>
      </c>
      <c r="AX676" s="134" t="str">
        <f>IFERROR(VLOOKUP(B:B,在庫!B:M,12,0),"")</f>
        <v/>
      </c>
      <c r="AY676" s="134" t="e">
        <f>VLOOKUP(B:B,在庫!B:K,10,0)</f>
        <v>#N/A</v>
      </c>
      <c r="AZ676" s="244">
        <v>650063535</v>
      </c>
      <c r="BA676" s="244">
        <v>650063545</v>
      </c>
      <c r="BC676" s="11" t="s">
        <v>2055</v>
      </c>
      <c r="BD676" s="11">
        <v>1</v>
      </c>
    </row>
    <row r="677" spans="1:56" s="11" customFormat="1" ht="19.5" customHeight="1">
      <c r="A677" s="247">
        <f t="shared" si="198"/>
        <v>1</v>
      </c>
      <c r="B677" s="261">
        <f t="shared" si="199"/>
        <v>2056016169864</v>
      </c>
      <c r="C677" s="243">
        <f>VLOOKUP(B:B,[1]DUNLOP!$B:$K,9,0)</f>
        <v>324</v>
      </c>
      <c r="D677" s="11" t="s">
        <v>8698</v>
      </c>
      <c r="E677" s="11" t="s">
        <v>1895</v>
      </c>
      <c r="F677" s="258" t="s">
        <v>6179</v>
      </c>
      <c r="G677" s="134"/>
      <c r="H677" s="132"/>
      <c r="I677" s="313">
        <f>VLOOKUP(B:B,[1]DUNLOP!$B:$K,10,0)</f>
        <v>0</v>
      </c>
      <c r="J677" s="132">
        <v>49</v>
      </c>
      <c r="K677" s="133" t="s">
        <v>1980</v>
      </c>
      <c r="L677" s="133">
        <v>6</v>
      </c>
      <c r="M677" s="135" t="s">
        <v>3998</v>
      </c>
      <c r="N677" s="236">
        <v>12853</v>
      </c>
      <c r="O677" s="236">
        <v>0</v>
      </c>
      <c r="P677" s="237">
        <v>12853</v>
      </c>
      <c r="Q677" s="238">
        <f t="shared" si="200"/>
        <v>10730</v>
      </c>
      <c r="R677" s="144">
        <f t="shared" si="201"/>
        <v>0.16216216216216217</v>
      </c>
      <c r="S677" s="248">
        <v>1074476364</v>
      </c>
      <c r="T677" s="306" t="s">
        <v>8360</v>
      </c>
      <c r="U677" s="194">
        <f t="shared" si="214"/>
        <v>12853</v>
      </c>
      <c r="W677" s="185">
        <v>12853</v>
      </c>
      <c r="X677" s="136">
        <f t="shared" si="202"/>
        <v>8990</v>
      </c>
      <c r="Y677" s="240">
        <f t="shared" si="203"/>
        <v>10730</v>
      </c>
      <c r="Z677" s="142">
        <f t="shared" si="204"/>
        <v>7.7258227651131994E-2</v>
      </c>
      <c r="AA677" s="137">
        <f t="shared" si="205"/>
        <v>0.16216216216216217</v>
      </c>
      <c r="AB677" s="334" t="s">
        <v>8715</v>
      </c>
      <c r="AC677" s="189">
        <f t="shared" si="215"/>
        <v>12600</v>
      </c>
      <c r="AD677" s="187">
        <f t="shared" si="216"/>
        <v>13846</v>
      </c>
      <c r="AE677" s="129">
        <f t="shared" si="206"/>
        <v>1246.1399999999999</v>
      </c>
      <c r="AF677" s="130">
        <f t="shared" si="207"/>
        <v>253.13999999999987</v>
      </c>
      <c r="AG677" s="131">
        <f t="shared" si="208"/>
        <v>1.8282536472627463E-2</v>
      </c>
      <c r="AH677" s="138">
        <f t="shared" si="209"/>
        <v>993</v>
      </c>
      <c r="AI677" s="139">
        <f t="shared" si="210"/>
        <v>7.171746352737253E-2</v>
      </c>
      <c r="AJ677" s="139">
        <f t="shared" si="211"/>
        <v>0.14387962568953472</v>
      </c>
      <c r="AL677" s="197">
        <v>2056016169864</v>
      </c>
      <c r="AM677" s="197" t="s">
        <v>152</v>
      </c>
      <c r="AN677" s="197" t="s">
        <v>152</v>
      </c>
      <c r="AO677" s="241" t="s">
        <v>1580</v>
      </c>
      <c r="AP677" s="242" t="s">
        <v>1215</v>
      </c>
      <c r="AQ677" s="242" t="s">
        <v>47</v>
      </c>
      <c r="AR677" s="242" t="s">
        <v>152</v>
      </c>
      <c r="AS677" s="243">
        <v>8990</v>
      </c>
      <c r="AT677" s="243">
        <v>1050</v>
      </c>
      <c r="AU677" s="211" t="s">
        <v>3957</v>
      </c>
      <c r="AV677" s="197" t="s">
        <v>232</v>
      </c>
      <c r="AW677" s="134" t="str">
        <f>IFERROR(VLOOKUP(AV:AV,Q商品!B:E,4,0),"")</f>
        <v>2022年製 WINTER MAXX 02 205/60R16 92S スタッドレス 冬タイヤ ラベルなし 翌営業日発送</v>
      </c>
      <c r="AX677" s="134" t="str">
        <f>IFERROR(VLOOKUP(B:B,在庫!B:M,12,0),"")</f>
        <v>2022年製</v>
      </c>
      <c r="AY677" s="246">
        <f>VLOOKUP(B:B,在庫!B:K,10,0)</f>
        <v>1</v>
      </c>
      <c r="AZ677" s="244">
        <v>650063536</v>
      </c>
      <c r="BA677" s="244">
        <v>650063546</v>
      </c>
      <c r="BC677" s="11" t="s">
        <v>2055</v>
      </c>
      <c r="BD677" s="11">
        <v>1</v>
      </c>
    </row>
    <row r="678" spans="1:56" s="11" customFormat="1" ht="19.5" customHeight="1">
      <c r="A678" s="11">
        <f t="shared" si="198"/>
        <v>1</v>
      </c>
      <c r="B678" s="249">
        <f t="shared" si="199"/>
        <v>2055517157035</v>
      </c>
      <c r="C678" s="235">
        <f>VLOOKUP(B:B,[1]MICHELIN!$B:$K,9,0)</f>
        <v>8</v>
      </c>
      <c r="D678" s="11" t="s">
        <v>8699</v>
      </c>
      <c r="E678" s="11" t="s">
        <v>1944</v>
      </c>
      <c r="F678" s="258" t="s">
        <v>6196</v>
      </c>
      <c r="G678" s="134"/>
      <c r="H678" s="132"/>
      <c r="I678" s="235">
        <f>VLOOKUP(B:B,[1]MICHELIN!$B:$K,10,0)</f>
        <v>0</v>
      </c>
      <c r="J678" s="132"/>
      <c r="K678" s="133" t="s">
        <v>1981</v>
      </c>
      <c r="L678" s="133">
        <v>3</v>
      </c>
      <c r="M678" s="135" t="s">
        <v>3998</v>
      </c>
      <c r="N678" s="236">
        <v>23147</v>
      </c>
      <c r="O678" s="236">
        <v>0</v>
      </c>
      <c r="P678" s="237">
        <v>23147</v>
      </c>
      <c r="Q678" s="238">
        <f t="shared" si="200"/>
        <v>20088.181818181816</v>
      </c>
      <c r="R678" s="144">
        <f t="shared" si="201"/>
        <v>0.33572883196814041</v>
      </c>
      <c r="S678" s="197">
        <v>1074476241</v>
      </c>
      <c r="T678" s="303" t="s">
        <v>8368</v>
      </c>
      <c r="U678" s="194">
        <f t="shared" si="214"/>
        <v>23147</v>
      </c>
      <c r="W678" s="239">
        <v>23147</v>
      </c>
      <c r="X678" s="136">
        <f t="shared" si="202"/>
        <v>13344</v>
      </c>
      <c r="Y678" s="240">
        <f t="shared" si="203"/>
        <v>20088.181818181816</v>
      </c>
      <c r="Z678" s="142">
        <f t="shared" si="204"/>
        <v>7.7331835659048664E-2</v>
      </c>
      <c r="AA678" s="137">
        <f t="shared" si="205"/>
        <v>0.33572883196814041</v>
      </c>
      <c r="AB678" s="334" t="s">
        <v>8715</v>
      </c>
      <c r="AC678" s="189">
        <f t="shared" si="215"/>
        <v>22693</v>
      </c>
      <c r="AD678" s="187">
        <f t="shared" si="216"/>
        <v>24937</v>
      </c>
      <c r="AE678" s="129">
        <f t="shared" si="206"/>
        <v>2244.33</v>
      </c>
      <c r="AF678" s="130">
        <f t="shared" si="207"/>
        <v>454.32999999999993</v>
      </c>
      <c r="AG678" s="131">
        <f t="shared" si="208"/>
        <v>1.8219112162649875E-2</v>
      </c>
      <c r="AH678" s="138">
        <f t="shared" si="209"/>
        <v>1790</v>
      </c>
      <c r="AI678" s="139">
        <f t="shared" si="210"/>
        <v>7.1780887837350121E-2</v>
      </c>
      <c r="AJ678" s="139">
        <f t="shared" si="211"/>
        <v>0.31750971980549053</v>
      </c>
      <c r="AL678" s="197">
        <v>2055517157035</v>
      </c>
      <c r="AM678" s="197">
        <v>4985009757314</v>
      </c>
      <c r="AN678" s="197" t="s">
        <v>3736</v>
      </c>
      <c r="AO678" s="241" t="s">
        <v>1843</v>
      </c>
      <c r="AP678" s="242" t="s">
        <v>1850</v>
      </c>
      <c r="AQ678" s="242" t="s">
        <v>65</v>
      </c>
      <c r="AR678" s="242">
        <v>41700</v>
      </c>
      <c r="AS678" s="243">
        <v>13344</v>
      </c>
      <c r="AT678" s="243">
        <v>1050</v>
      </c>
      <c r="AU678" s="211" t="s">
        <v>3956</v>
      </c>
      <c r="AV678" s="197" t="s">
        <v>361</v>
      </c>
      <c r="AW678" s="134" t="str">
        <f>IFERROR(VLOOKUP(AV:AV,Q商品!B:E,4,0),"")</f>
        <v/>
      </c>
      <c r="AX678" s="134" t="str">
        <f>IFERROR(VLOOKUP(B:B,在庫!B:M,12,0),"")</f>
        <v/>
      </c>
      <c r="AY678" s="246" t="e">
        <f>VLOOKUP(B:B,在庫!B:K,10,0)</f>
        <v>#N/A</v>
      </c>
      <c r="AZ678" s="244" t="s">
        <v>8743</v>
      </c>
      <c r="BA678" s="244" t="s">
        <v>152</v>
      </c>
      <c r="BC678" s="11" t="s">
        <v>2055</v>
      </c>
      <c r="BD678" s="11">
        <v>1</v>
      </c>
    </row>
    <row r="679" spans="1:56" s="11" customFormat="1" ht="19.5" customHeight="1">
      <c r="A679" s="11">
        <f t="shared" si="198"/>
        <v>1</v>
      </c>
      <c r="B679" s="249">
        <f t="shared" si="199"/>
        <v>2255518157038</v>
      </c>
      <c r="C679" s="235">
        <f>VLOOKUP(B:B,[1]MICHELIN!$B:$K,9,0)</f>
        <v>20</v>
      </c>
      <c r="D679" s="11" t="s">
        <v>8699</v>
      </c>
      <c r="E679" s="11" t="s">
        <v>5660</v>
      </c>
      <c r="F679" s="258" t="s">
        <v>6197</v>
      </c>
      <c r="G679" s="134"/>
      <c r="H679" s="132"/>
      <c r="I679" s="235">
        <f>VLOOKUP(B:B,[1]MICHELIN!$B:$K,10,0)</f>
        <v>0</v>
      </c>
      <c r="J679" s="132">
        <v>342</v>
      </c>
      <c r="K679" s="133" t="s">
        <v>1981</v>
      </c>
      <c r="L679" s="133">
        <v>5</v>
      </c>
      <c r="M679" s="135"/>
      <c r="N679" s="236"/>
      <c r="O679" s="236"/>
      <c r="P679" s="237"/>
      <c r="Q679" s="238">
        <f t="shared" si="200"/>
        <v>-954.5454545454545</v>
      </c>
      <c r="R679" s="144">
        <f t="shared" si="201"/>
        <v>17.426666666666669</v>
      </c>
      <c r="S679" s="197">
        <v>1074476238</v>
      </c>
      <c r="T679" s="304" t="s">
        <v>8370</v>
      </c>
      <c r="U679" s="194">
        <f t="shared" si="214"/>
        <v>26725</v>
      </c>
      <c r="W679" s="239">
        <v>26725</v>
      </c>
      <c r="X679" s="136">
        <f t="shared" si="202"/>
        <v>15680</v>
      </c>
      <c r="Y679" s="240">
        <f t="shared" si="203"/>
        <v>23340.909090909088</v>
      </c>
      <c r="Z679" s="142" t="str">
        <f t="shared" si="204"/>
        <v/>
      </c>
      <c r="AA679" s="137">
        <f t="shared" si="205"/>
        <v>0.32821811100292103</v>
      </c>
      <c r="AB679" s="334" t="s">
        <v>8715</v>
      </c>
      <c r="AC679" s="189">
        <f t="shared" si="215"/>
        <v>26200</v>
      </c>
      <c r="AD679" s="187">
        <f t="shared" si="216"/>
        <v>28791</v>
      </c>
      <c r="AE679" s="129">
        <f t="shared" si="206"/>
        <v>2591.19</v>
      </c>
      <c r="AF679" s="130">
        <f t="shared" si="207"/>
        <v>525.19000000000005</v>
      </c>
      <c r="AG679" s="131">
        <f t="shared" si="208"/>
        <v>1.824146434649717E-2</v>
      </c>
      <c r="AH679" s="138">
        <f t="shared" si="209"/>
        <v>2066</v>
      </c>
      <c r="AI679" s="139">
        <f t="shared" si="210"/>
        <v>7.1758535653502833E-2</v>
      </c>
      <c r="AJ679" s="139">
        <f t="shared" si="211"/>
        <v>0.30997664665642388</v>
      </c>
      <c r="AL679" s="197">
        <v>2255518157038</v>
      </c>
      <c r="AM679" s="197">
        <v>4985009757529</v>
      </c>
      <c r="AN679" s="197" t="s">
        <v>3734</v>
      </c>
      <c r="AO679" s="241" t="s">
        <v>1843</v>
      </c>
      <c r="AP679" s="242" t="s">
        <v>1134</v>
      </c>
      <c r="AQ679" s="242" t="s">
        <v>71</v>
      </c>
      <c r="AR679" s="242">
        <v>49000</v>
      </c>
      <c r="AS679" s="243">
        <v>15680</v>
      </c>
      <c r="AT679" s="243">
        <v>1050</v>
      </c>
      <c r="AU679" s="211" t="s">
        <v>3956</v>
      </c>
      <c r="AV679" s="197" t="s">
        <v>363</v>
      </c>
      <c r="AW679" s="134" t="str">
        <f>IFERROR(VLOOKUP(AV:AV,Q商品!B:E,4,0),"")</f>
        <v>2022年製 X-ICE SNOW 225/55R18 102H XL スタッドレスタイヤ 翌営業日発送</v>
      </c>
      <c r="AX679" s="134" t="str">
        <f>IFERROR(VLOOKUP(B:B,在庫!B:M,12,0),"")</f>
        <v/>
      </c>
      <c r="AY679" s="246" t="e">
        <f>VLOOKUP(B:B,在庫!B:K,10,0)</f>
        <v>#N/A</v>
      </c>
      <c r="AZ679" s="244" t="s">
        <v>8743</v>
      </c>
      <c r="BA679" s="244" t="s">
        <v>152</v>
      </c>
      <c r="BC679" s="11" t="s">
        <v>2055</v>
      </c>
      <c r="BD679" s="11">
        <v>1</v>
      </c>
    </row>
    <row r="680" spans="1:56" s="11" customFormat="1" ht="19.5" customHeight="1">
      <c r="A680" s="11">
        <f t="shared" si="198"/>
        <v>1</v>
      </c>
      <c r="B680" s="249">
        <f t="shared" si="199"/>
        <v>2355018157078</v>
      </c>
      <c r="C680" s="235">
        <f>VLOOKUP(B:B,[1]MICHELIN!$B:$K,9,0)</f>
        <v>12</v>
      </c>
      <c r="D680" s="11" t="s">
        <v>8699</v>
      </c>
      <c r="E680" s="11" t="s">
        <v>5662</v>
      </c>
      <c r="F680" s="258" t="s">
        <v>6198</v>
      </c>
      <c r="G680" s="134"/>
      <c r="H680" s="132"/>
      <c r="I680" s="235">
        <f>VLOOKUP(B:B,[1]MICHELIN!$B:$K,10,0)</f>
        <v>0</v>
      </c>
      <c r="J680" s="132">
        <v>521</v>
      </c>
      <c r="K680" s="133" t="s">
        <v>1981</v>
      </c>
      <c r="L680" s="133">
        <v>6</v>
      </c>
      <c r="M680" s="135" t="s">
        <v>3998</v>
      </c>
      <c r="N680" s="236">
        <v>30620</v>
      </c>
      <c r="O680" s="236">
        <v>0</v>
      </c>
      <c r="P680" s="237">
        <v>30620</v>
      </c>
      <c r="Q680" s="238">
        <f t="shared" si="200"/>
        <v>26881.81818181818</v>
      </c>
      <c r="R680" s="144">
        <f t="shared" si="201"/>
        <v>0.36909029421711192</v>
      </c>
      <c r="S680" s="197">
        <v>1074475805</v>
      </c>
      <c r="T680" s="304" t="s">
        <v>8371</v>
      </c>
      <c r="U680" s="194">
        <f t="shared" si="214"/>
        <v>30620</v>
      </c>
      <c r="W680" s="239">
        <v>30620</v>
      </c>
      <c r="X680" s="136">
        <f t="shared" si="202"/>
        <v>16960</v>
      </c>
      <c r="Y680" s="240">
        <f t="shared" si="203"/>
        <v>26881.81818181818</v>
      </c>
      <c r="Z680" s="142">
        <f t="shared" si="204"/>
        <v>7.7302416721097389E-2</v>
      </c>
      <c r="AA680" s="137">
        <f t="shared" si="205"/>
        <v>0.36909029421711192</v>
      </c>
      <c r="AB680" s="334" t="s">
        <v>8715</v>
      </c>
      <c r="AC680" s="189">
        <f t="shared" si="215"/>
        <v>30019</v>
      </c>
      <c r="AD680" s="187">
        <f t="shared" si="216"/>
        <v>32987</v>
      </c>
      <c r="AE680" s="129">
        <f t="shared" si="206"/>
        <v>2968.83</v>
      </c>
      <c r="AF680" s="130">
        <f t="shared" si="207"/>
        <v>601.82999999999993</v>
      </c>
      <c r="AG680" s="131">
        <f t="shared" si="208"/>
        <v>1.8244459938763752E-2</v>
      </c>
      <c r="AH680" s="138">
        <f t="shared" si="209"/>
        <v>2367</v>
      </c>
      <c r="AI680" s="139">
        <f t="shared" si="210"/>
        <v>7.1755540061236245E-2</v>
      </c>
      <c r="AJ680" s="139">
        <f t="shared" si="211"/>
        <v>0.35084583427834815</v>
      </c>
      <c r="AL680" s="197">
        <v>2355018157078</v>
      </c>
      <c r="AM680" s="197">
        <v>4985009757567</v>
      </c>
      <c r="AN680" s="197" t="s">
        <v>3738</v>
      </c>
      <c r="AO680" s="241" t="s">
        <v>1843</v>
      </c>
      <c r="AP680" s="242" t="s">
        <v>1389</v>
      </c>
      <c r="AQ680" s="242" t="s">
        <v>54</v>
      </c>
      <c r="AR680" s="242">
        <v>53000</v>
      </c>
      <c r="AS680" s="243">
        <v>16960</v>
      </c>
      <c r="AT680" s="243">
        <v>1050</v>
      </c>
      <c r="AU680" s="211" t="s">
        <v>3956</v>
      </c>
      <c r="AV680" s="197" t="s">
        <v>5284</v>
      </c>
      <c r="AW680" s="134" t="str">
        <f>IFERROR(VLOOKUP(AV:AV,Q商品!B:E,4,0),"")</f>
        <v>2023年製 X-ICE SNOW 235/50R18 101H XL MICHELIN スタッドレス 翌営業日発送</v>
      </c>
      <c r="AX680" s="134" t="str">
        <f>IFERROR(VLOOKUP(B:B,在庫!B:M,12,0),"")</f>
        <v/>
      </c>
      <c r="AY680" s="246" t="e">
        <f>VLOOKUP(B:B,在庫!B:K,10,0)</f>
        <v>#N/A</v>
      </c>
      <c r="AZ680" s="244" t="s">
        <v>8743</v>
      </c>
      <c r="BA680" s="244" t="s">
        <v>152</v>
      </c>
      <c r="BC680" s="11" t="s">
        <v>2055</v>
      </c>
      <c r="BD680" s="11">
        <v>1</v>
      </c>
    </row>
    <row r="681" spans="1:56" s="11" customFormat="1" ht="19.5" customHeight="1">
      <c r="A681" s="11">
        <f t="shared" si="198"/>
        <v>1</v>
      </c>
      <c r="B681" s="249">
        <f t="shared" si="199"/>
        <v>2157016157032</v>
      </c>
      <c r="C681" s="235">
        <f>VLOOKUP(B:B,[1]MICHELIN!$B:$K,9,0)</f>
        <v>0</v>
      </c>
      <c r="D681" s="11" t="s">
        <v>8699</v>
      </c>
      <c r="E681" s="11" t="s">
        <v>5663</v>
      </c>
      <c r="F681" s="258" t="s">
        <v>6200</v>
      </c>
      <c r="G681" s="134"/>
      <c r="H681" s="132"/>
      <c r="I681" s="235">
        <f>VLOOKUP(B:B,[1]MICHELIN!$B:$K,10,0)</f>
        <v>0</v>
      </c>
      <c r="J681" s="132"/>
      <c r="K681" s="133" t="s">
        <v>1981</v>
      </c>
      <c r="L681" s="133">
        <v>8</v>
      </c>
      <c r="M681" s="135" t="s">
        <v>3998</v>
      </c>
      <c r="N681" s="236">
        <v>20700</v>
      </c>
      <c r="O681" s="236">
        <v>0</v>
      </c>
      <c r="P681" s="237">
        <v>20700</v>
      </c>
      <c r="Q681" s="238">
        <f t="shared" si="200"/>
        <v>17863.636363636364</v>
      </c>
      <c r="R681" s="144">
        <f t="shared" si="201"/>
        <v>0.56649363867684477</v>
      </c>
      <c r="S681" s="197">
        <v>1074476236</v>
      </c>
      <c r="T681" s="304" t="s">
        <v>8373</v>
      </c>
      <c r="U681" s="194">
        <f t="shared" si="214"/>
        <v>14000</v>
      </c>
      <c r="W681" s="239">
        <v>14000</v>
      </c>
      <c r="X681" s="136">
        <f t="shared" si="202"/>
        <v>7744</v>
      </c>
      <c r="Y681" s="240">
        <f t="shared" si="203"/>
        <v>11772.727272727272</v>
      </c>
      <c r="Z681" s="142">
        <f t="shared" si="204"/>
        <v>-0.2714009661835749</v>
      </c>
      <c r="AA681" s="137">
        <f t="shared" si="205"/>
        <v>0.3422084942084942</v>
      </c>
      <c r="AB681" s="334" t="s">
        <v>8715</v>
      </c>
      <c r="AC681" s="189">
        <f t="shared" si="215"/>
        <v>13725</v>
      </c>
      <c r="AD681" s="187">
        <f t="shared" si="216"/>
        <v>15082</v>
      </c>
      <c r="AE681" s="129">
        <f t="shared" si="206"/>
        <v>1357.3799999999999</v>
      </c>
      <c r="AF681" s="130">
        <f t="shared" si="207"/>
        <v>275.37999999999988</v>
      </c>
      <c r="AG681" s="131">
        <f t="shared" si="208"/>
        <v>1.8258851611192142E-2</v>
      </c>
      <c r="AH681" s="138">
        <f t="shared" si="209"/>
        <v>1082</v>
      </c>
      <c r="AI681" s="139">
        <f t="shared" si="210"/>
        <v>7.1741148388807852E-2</v>
      </c>
      <c r="AJ681" s="139">
        <f t="shared" si="211"/>
        <v>0.32394964259730208</v>
      </c>
      <c r="AL681" s="197">
        <v>2157016157032</v>
      </c>
      <c r="AM681" s="197">
        <v>4985009758014</v>
      </c>
      <c r="AN681" s="197" t="s">
        <v>3740</v>
      </c>
      <c r="AO681" s="241" t="s">
        <v>1846</v>
      </c>
      <c r="AP681" s="242" t="s">
        <v>1849</v>
      </c>
      <c r="AQ681" s="242" t="s">
        <v>85</v>
      </c>
      <c r="AR681" s="242">
        <v>24200</v>
      </c>
      <c r="AS681" s="243">
        <v>7744</v>
      </c>
      <c r="AT681" s="243">
        <v>1050</v>
      </c>
      <c r="AU681" s="211" t="s">
        <v>3956</v>
      </c>
      <c r="AV681" s="197" t="s">
        <v>2220</v>
      </c>
      <c r="AW681" s="134" t="str">
        <f>IFERROR(VLOOKUP(AV:AV,Q商品!B:E,4,0),"")</f>
        <v>2022年製 X-ICE SNOW SUV 215/70R16 100T スタッドレスタイヤ 翌営業日発送</v>
      </c>
      <c r="AX681" s="134" t="str">
        <f>IFERROR(VLOOKUP(B:B,在庫!B:M,12,0),"")</f>
        <v/>
      </c>
      <c r="AY681" s="246" t="e">
        <f>VLOOKUP(B:B,在庫!B:K,10,0)</f>
        <v>#N/A</v>
      </c>
      <c r="AZ681" s="244" t="s">
        <v>8743</v>
      </c>
      <c r="BA681" s="244" t="s">
        <v>152</v>
      </c>
      <c r="BC681" s="11" t="s">
        <v>150</v>
      </c>
      <c r="BD681" s="11">
        <v>10</v>
      </c>
    </row>
    <row r="682" spans="1:56" s="11" customFormat="1" ht="19.5" customHeight="1">
      <c r="A682" s="11">
        <f t="shared" si="198"/>
        <v>1</v>
      </c>
      <c r="B682" s="249">
        <f t="shared" si="199"/>
        <v>2355518157073</v>
      </c>
      <c r="C682" s="235">
        <f>VLOOKUP(B:B,[1]MICHELIN!$B:$K,9,0)</f>
        <v>12</v>
      </c>
      <c r="D682" s="11" t="s">
        <v>8699</v>
      </c>
      <c r="E682" s="11" t="s">
        <v>5665</v>
      </c>
      <c r="F682" s="258" t="s">
        <v>6202</v>
      </c>
      <c r="G682" s="134"/>
      <c r="H682" s="132"/>
      <c r="I682" s="235">
        <f>VLOOKUP(B:B,[1]MICHELIN!$B:$K,10,0)</f>
        <v>0</v>
      </c>
      <c r="J682" s="132"/>
      <c r="K682" s="133" t="s">
        <v>1981</v>
      </c>
      <c r="L682" s="133">
        <v>10</v>
      </c>
      <c r="M682" s="135" t="s">
        <v>2014</v>
      </c>
      <c r="N682" s="236">
        <v>23850</v>
      </c>
      <c r="O682" s="236">
        <v>0</v>
      </c>
      <c r="P682" s="237">
        <v>23850</v>
      </c>
      <c r="Q682" s="238">
        <f t="shared" si="200"/>
        <v>20727.272727272724</v>
      </c>
      <c r="R682" s="144">
        <f t="shared" si="201"/>
        <v>0.38245614035087711</v>
      </c>
      <c r="S682" s="265">
        <v>1074475800</v>
      </c>
      <c r="T682" s="303" t="s">
        <v>8375</v>
      </c>
      <c r="U682" s="194">
        <f t="shared" si="214"/>
        <v>23850</v>
      </c>
      <c r="W682" s="239">
        <v>23850</v>
      </c>
      <c r="X682" s="136">
        <f t="shared" si="202"/>
        <v>12800</v>
      </c>
      <c r="Y682" s="240">
        <f t="shared" si="203"/>
        <v>20727.272727272724</v>
      </c>
      <c r="Z682" s="142">
        <f t="shared" si="204"/>
        <v>7.7316561844863685E-2</v>
      </c>
      <c r="AA682" s="137">
        <f t="shared" si="205"/>
        <v>0.38245614035087711</v>
      </c>
      <c r="AB682" s="334" t="s">
        <v>8715</v>
      </c>
      <c r="AC682" s="189">
        <f t="shared" si="215"/>
        <v>23382</v>
      </c>
      <c r="AD682" s="187">
        <f t="shared" si="216"/>
        <v>25694</v>
      </c>
      <c r="AE682" s="129">
        <f t="shared" si="206"/>
        <v>2312.46</v>
      </c>
      <c r="AF682" s="130">
        <f t="shared" si="207"/>
        <v>468.46000000000004</v>
      </c>
      <c r="AG682" s="131">
        <f t="shared" si="208"/>
        <v>1.8232272125788124E-2</v>
      </c>
      <c r="AH682" s="138">
        <f t="shared" si="209"/>
        <v>1844</v>
      </c>
      <c r="AI682" s="139">
        <f t="shared" si="210"/>
        <v>7.1767727874211873E-2</v>
      </c>
      <c r="AJ682" s="139">
        <f t="shared" si="211"/>
        <v>0.36422386822508901</v>
      </c>
      <c r="AL682" s="197">
        <v>2355518157073</v>
      </c>
      <c r="AM682" s="197">
        <v>4985009758137</v>
      </c>
      <c r="AN682" s="197" t="s">
        <v>3742</v>
      </c>
      <c r="AO682" s="241" t="s">
        <v>1846</v>
      </c>
      <c r="AP682" s="242" t="s">
        <v>1847</v>
      </c>
      <c r="AQ682" s="242" t="s">
        <v>72</v>
      </c>
      <c r="AR682" s="242">
        <v>40000</v>
      </c>
      <c r="AS682" s="243">
        <v>12800</v>
      </c>
      <c r="AT682" s="243">
        <v>1050</v>
      </c>
      <c r="AU682" s="211" t="s">
        <v>3956</v>
      </c>
      <c r="AV682" s="197" t="s">
        <v>2239</v>
      </c>
      <c r="AW682" s="134" t="str">
        <f>IFERROR(VLOOKUP(AV:AV,Q商品!B:E,4,0),"")</f>
        <v>2022年製 X-ICE SNOW SUV 235/55R18 104T XL スタッドレスタイヤ 翌営業日発送</v>
      </c>
      <c r="AX682" s="134" t="str">
        <f>IFERROR(VLOOKUP(B:B,在庫!B:M,12,0),"")</f>
        <v/>
      </c>
      <c r="AY682" s="246" t="e">
        <f>VLOOKUP(B:B,在庫!B:K,10,0)</f>
        <v>#N/A</v>
      </c>
      <c r="AZ682" s="244" t="s">
        <v>8743</v>
      </c>
      <c r="BA682" s="244" t="s">
        <v>152</v>
      </c>
      <c r="BC682" s="11" t="s">
        <v>2055</v>
      </c>
      <c r="BD682" s="11">
        <v>1</v>
      </c>
    </row>
    <row r="683" spans="1:56" s="11" customFormat="1" ht="19.5" customHeight="1">
      <c r="A683" s="11">
        <f t="shared" si="198"/>
        <v>1</v>
      </c>
      <c r="B683" s="249">
        <f t="shared" si="199"/>
        <v>2055516157005</v>
      </c>
      <c r="C683" s="235">
        <f>VLOOKUP(B:B,[1]MICHELIN!$B:$K,9,0)</f>
        <v>12</v>
      </c>
      <c r="D683" s="11" t="s">
        <v>8699</v>
      </c>
      <c r="E683" s="11" t="s">
        <v>5654</v>
      </c>
      <c r="F683" s="258" t="s">
        <v>6208</v>
      </c>
      <c r="G683" s="134"/>
      <c r="H683" s="132"/>
      <c r="I683" s="235">
        <f>VLOOKUP(B:B,[1]MICHELIN!$B:$K,10,0)</f>
        <v>0</v>
      </c>
      <c r="J683" s="132">
        <v>72</v>
      </c>
      <c r="K683" s="133" t="s">
        <v>1981</v>
      </c>
      <c r="L683" s="133">
        <v>17</v>
      </c>
      <c r="M683" s="135" t="s">
        <v>2024</v>
      </c>
      <c r="N683" s="236" t="s">
        <v>8639</v>
      </c>
      <c r="O683" s="236" t="s">
        <v>2381</v>
      </c>
      <c r="P683" s="237">
        <v>15199</v>
      </c>
      <c r="Q683" s="238">
        <f t="shared" si="200"/>
        <v>13339.999999999998</v>
      </c>
      <c r="R683" s="144">
        <f t="shared" si="201"/>
        <v>-0.38305847076461785</v>
      </c>
      <c r="S683" s="197">
        <v>1074475773</v>
      </c>
      <c r="T683" s="302" t="s">
        <v>8381</v>
      </c>
      <c r="U683" s="194">
        <f t="shared" si="214"/>
        <v>24915</v>
      </c>
      <c r="W683" s="185">
        <v>24915</v>
      </c>
      <c r="X683" s="136">
        <f t="shared" si="202"/>
        <v>18450</v>
      </c>
      <c r="Y683" s="240">
        <f t="shared" si="203"/>
        <v>22172.727272727272</v>
      </c>
      <c r="Z683" s="142">
        <f t="shared" si="204"/>
        <v>0.89034439045003166</v>
      </c>
      <c r="AA683" s="137">
        <f t="shared" si="205"/>
        <v>0.16789667896678964</v>
      </c>
      <c r="AB683" s="145">
        <v>3</v>
      </c>
      <c r="AC683" s="189">
        <f t="shared" si="215"/>
        <v>24426</v>
      </c>
      <c r="AD683" s="187">
        <f t="shared" si="216"/>
        <v>26841</v>
      </c>
      <c r="AE683" s="129">
        <f t="shared" si="206"/>
        <v>2415.69</v>
      </c>
      <c r="AF683" s="130">
        <f t="shared" si="207"/>
        <v>489.69000000000005</v>
      </c>
      <c r="AG683" s="131">
        <f t="shared" si="208"/>
        <v>1.8244104168995197E-2</v>
      </c>
      <c r="AH683" s="138">
        <f t="shared" si="209"/>
        <v>1926</v>
      </c>
      <c r="AI683" s="139">
        <f t="shared" si="210"/>
        <v>7.1755895831004807E-2</v>
      </c>
      <c r="AJ683" s="139">
        <f t="shared" si="211"/>
        <v>0.14965257479779445</v>
      </c>
      <c r="AL683" s="197">
        <v>2055516157005</v>
      </c>
      <c r="AM683" s="197">
        <v>4985009757215</v>
      </c>
      <c r="AN683" s="197" t="s">
        <v>3950</v>
      </c>
      <c r="AO683" s="241" t="s">
        <v>3946</v>
      </c>
      <c r="AP683" s="242" t="s">
        <v>5287</v>
      </c>
      <c r="AQ683" s="242" t="s">
        <v>35</v>
      </c>
      <c r="AR683" s="242">
        <v>42900</v>
      </c>
      <c r="AS683" s="243">
        <f>VLOOKUP(B:B,[1]MICHELIN!$B:$K,8,0)</f>
        <v>18450</v>
      </c>
      <c r="AT683" s="243">
        <v>525</v>
      </c>
      <c r="AU683" s="211" t="s">
        <v>3956</v>
      </c>
      <c r="AV683" s="197" t="s">
        <v>6994</v>
      </c>
      <c r="AW683" s="134" t="str">
        <f>IFERROR(VLOOKUP(AV:AV,Q商品!B:E,4,0),"")</f>
        <v>2023年製 X-ICE SNOW 205/55R16 94H XL スタッドレス 翌営業日発送</v>
      </c>
      <c r="AX683" s="134" t="str">
        <f>IFERROR(VLOOKUP(B:B,在庫!B:M,12,0),"")</f>
        <v/>
      </c>
      <c r="AY683" s="246" t="e">
        <f>VLOOKUP(B:B,在庫!B:K,10,0)</f>
        <v>#N/A</v>
      </c>
      <c r="AZ683" s="244" t="str">
        <f>VLOOKUP(AL:AL,[1]MICHELIN!$B:$AH,32,0)</f>
        <v/>
      </c>
      <c r="BA683" s="244" t="str">
        <f>VLOOKUP(AL:AL,[1]MICHELIN!$B:$AH,33,0)</f>
        <v/>
      </c>
      <c r="BC683" s="11" t="s">
        <v>2055</v>
      </c>
      <c r="BD683" s="11">
        <v>1</v>
      </c>
    </row>
    <row r="684" spans="1:56" s="11" customFormat="1" ht="19.5" customHeight="1">
      <c r="A684" s="11">
        <f t="shared" si="198"/>
        <v>1</v>
      </c>
      <c r="B684" s="249">
        <f t="shared" si="199"/>
        <v>2356017157069</v>
      </c>
      <c r="C684" s="235">
        <f>VLOOKUP(B:B,[1]MICHELIN!$B:$K,9,0)</f>
        <v>0</v>
      </c>
      <c r="D684" s="11" t="s">
        <v>8699</v>
      </c>
      <c r="E684" s="11" t="s">
        <v>5666</v>
      </c>
      <c r="F684" s="258" t="s">
        <v>6209</v>
      </c>
      <c r="G684" s="134"/>
      <c r="H684" s="132"/>
      <c r="I684" s="235">
        <f>VLOOKUP(B:B,[1]MICHELIN!$B:$K,10,0)</f>
        <v>0</v>
      </c>
      <c r="J684" s="132"/>
      <c r="K684" s="133" t="s">
        <v>1981</v>
      </c>
      <c r="L684" s="133">
        <v>18</v>
      </c>
      <c r="M684" s="135"/>
      <c r="N684" s="236"/>
      <c r="O684" s="236"/>
      <c r="P684" s="237"/>
      <c r="Q684" s="238">
        <f t="shared" si="200"/>
        <v>-954.5454545454545</v>
      </c>
      <c r="R684" s="144">
        <f t="shared" si="201"/>
        <v>16.588571428571427</v>
      </c>
      <c r="S684" s="197">
        <v>1074475772</v>
      </c>
      <c r="T684" s="302" t="s">
        <v>8382</v>
      </c>
      <c r="U684" s="194">
        <f t="shared" si="214"/>
        <v>0</v>
      </c>
      <c r="W684" s="185"/>
      <c r="X684" s="136">
        <f t="shared" si="202"/>
        <v>14880</v>
      </c>
      <c r="Y684" s="240">
        <f t="shared" si="203"/>
        <v>-954.5454545454545</v>
      </c>
      <c r="Z684" s="142" t="str">
        <f t="shared" si="204"/>
        <v/>
      </c>
      <c r="AA684" s="137">
        <f t="shared" si="205"/>
        <v>16.588571428571427</v>
      </c>
      <c r="AB684" s="334" t="s">
        <v>8715</v>
      </c>
      <c r="AC684" s="189">
        <f t="shared" si="215"/>
        <v>0</v>
      </c>
      <c r="AD684" s="187">
        <f t="shared" si="216"/>
        <v>0</v>
      </c>
      <c r="AE684" s="129">
        <f t="shared" si="206"/>
        <v>0</v>
      </c>
      <c r="AF684" s="130">
        <f t="shared" si="207"/>
        <v>0</v>
      </c>
      <c r="AG684" s="131" t="str">
        <f t="shared" si="208"/>
        <v/>
      </c>
      <c r="AH684" s="138">
        <f t="shared" si="209"/>
        <v>0</v>
      </c>
      <c r="AI684" s="139" t="str">
        <f t="shared" si="210"/>
        <v/>
      </c>
      <c r="AJ684" s="139" t="str">
        <f t="shared" si="211"/>
        <v/>
      </c>
      <c r="AL684" s="197">
        <v>2356017157069</v>
      </c>
      <c r="AM684" s="197">
        <v>4985009758076</v>
      </c>
      <c r="AN684" s="197" t="s">
        <v>3951</v>
      </c>
      <c r="AO684" s="241" t="s">
        <v>3952</v>
      </c>
      <c r="AP684" s="242" t="s">
        <v>5293</v>
      </c>
      <c r="AQ684" s="242" t="s">
        <v>3953</v>
      </c>
      <c r="AR684" s="242">
        <v>34600</v>
      </c>
      <c r="AS684" s="243">
        <v>14880</v>
      </c>
      <c r="AT684" s="243">
        <v>1050</v>
      </c>
      <c r="AU684" s="211" t="s">
        <v>3956</v>
      </c>
      <c r="AV684" s="197" t="s">
        <v>4589</v>
      </c>
      <c r="AW684" s="134" t="str">
        <f>IFERROR(VLOOKUP(AV:AV,Q商品!B:E,4,0),"")</f>
        <v>2022年製 X-ICE SNOW SUV 235/60R17 106T XL MICHELIN スタッドレス 翌営業日発送</v>
      </c>
      <c r="AX684" s="134" t="str">
        <f>IFERROR(VLOOKUP(B:B,在庫!B:M,12,0),"")</f>
        <v/>
      </c>
      <c r="AY684" s="246" t="e">
        <f>VLOOKUP(B:B,在庫!B:K,10,0)</f>
        <v>#N/A</v>
      </c>
      <c r="AZ684" s="244"/>
      <c r="BA684" s="244"/>
      <c r="BC684" s="11" t="s">
        <v>150</v>
      </c>
      <c r="BD684" s="11">
        <v>10</v>
      </c>
    </row>
    <row r="685" spans="1:56" s="11" customFormat="1" ht="19.5" customHeight="1">
      <c r="A685" s="11">
        <f t="shared" si="198"/>
        <v>2</v>
      </c>
      <c r="B685" s="249">
        <f t="shared" si="199"/>
        <v>2256517157067</v>
      </c>
      <c r="C685" s="235">
        <f>VLOOKUP(B:B,[1]MICHELIN!$B:$K,9,0)</f>
        <v>16</v>
      </c>
      <c r="D685" s="11" t="s">
        <v>8699</v>
      </c>
      <c r="E685" s="11" t="s">
        <v>5664</v>
      </c>
      <c r="F685" s="258" t="s">
        <v>6201</v>
      </c>
      <c r="G685" s="134"/>
      <c r="H685" s="132"/>
      <c r="I685" s="235">
        <f>VLOOKUP(B:B,[1]MICHELIN!$B:$K,10,0)</f>
        <v>0</v>
      </c>
      <c r="J685" s="132"/>
      <c r="K685" s="133" t="s">
        <v>1981</v>
      </c>
      <c r="L685" s="133" t="s">
        <v>8574</v>
      </c>
      <c r="M685" s="135" t="s">
        <v>2014</v>
      </c>
      <c r="N685" s="236">
        <v>17499</v>
      </c>
      <c r="O685" s="236">
        <v>0</v>
      </c>
      <c r="P685" s="237">
        <v>17499</v>
      </c>
      <c r="Q685" s="238">
        <f t="shared" si="200"/>
        <v>14953.636363636362</v>
      </c>
      <c r="R685" s="144">
        <f t="shared" si="201"/>
        <v>0.10523436075141337</v>
      </c>
      <c r="S685" s="197">
        <v>1074475801</v>
      </c>
      <c r="T685" s="304" t="s">
        <v>8374</v>
      </c>
      <c r="U685" s="194">
        <f t="shared" si="214"/>
        <v>17499</v>
      </c>
      <c r="W685" s="239">
        <v>17499</v>
      </c>
      <c r="X685" s="136">
        <f t="shared" si="202"/>
        <v>13380</v>
      </c>
      <c r="Y685" s="240">
        <f t="shared" si="203"/>
        <v>14953.636363636362</v>
      </c>
      <c r="Z685" s="142">
        <f t="shared" si="204"/>
        <v>7.7261557803303127E-2</v>
      </c>
      <c r="AA685" s="137">
        <f t="shared" si="205"/>
        <v>0.10523436075141337</v>
      </c>
      <c r="AB685" s="334" t="s">
        <v>8715</v>
      </c>
      <c r="AC685" s="189">
        <f t="shared" si="215"/>
        <v>17155</v>
      </c>
      <c r="AD685" s="187">
        <f t="shared" si="216"/>
        <v>18851</v>
      </c>
      <c r="AE685" s="129">
        <f t="shared" si="206"/>
        <v>1696.59</v>
      </c>
      <c r="AF685" s="130">
        <f t="shared" si="207"/>
        <v>344.58999999999992</v>
      </c>
      <c r="AG685" s="131">
        <f t="shared" si="208"/>
        <v>1.8279666861174469E-2</v>
      </c>
      <c r="AH685" s="138">
        <f t="shared" si="209"/>
        <v>1352</v>
      </c>
      <c r="AI685" s="139">
        <f t="shared" si="210"/>
        <v>7.1720333138825532E-2</v>
      </c>
      <c r="AJ685" s="139">
        <f t="shared" si="211"/>
        <v>8.695469389023891E-2</v>
      </c>
      <c r="AL685" s="197">
        <v>2256517157067</v>
      </c>
      <c r="AM685" s="197">
        <v>4985009758069</v>
      </c>
      <c r="AN685" s="197" t="s">
        <v>3741</v>
      </c>
      <c r="AO685" s="241" t="s">
        <v>3952</v>
      </c>
      <c r="AP685" s="242" t="s">
        <v>5294</v>
      </c>
      <c r="AQ685" s="242" t="s">
        <v>74</v>
      </c>
      <c r="AR685" s="242">
        <v>31100</v>
      </c>
      <c r="AS685" s="243">
        <v>13380</v>
      </c>
      <c r="AT685" s="243">
        <v>1050</v>
      </c>
      <c r="AU685" s="211" t="s">
        <v>3956</v>
      </c>
      <c r="AV685" s="197" t="s">
        <v>2238</v>
      </c>
      <c r="AW685" s="134" t="str">
        <f>IFERROR(VLOOKUP(AV:AV,Q商品!B:E,4,0),"")</f>
        <v>2022年製 X-ICE SNOW SUV 225/65R17 106T XL スタッドレスタイヤ 翌営業日発送</v>
      </c>
      <c r="AX685" s="134" t="str">
        <f>IFERROR(VLOOKUP(B:B,在庫!B:M,12,0),"")</f>
        <v/>
      </c>
      <c r="AY685" s="134" t="e">
        <f>VLOOKUP(B:B,在庫!B:K,10,0)</f>
        <v>#N/A</v>
      </c>
      <c r="AZ685" s="244" t="s">
        <v>152</v>
      </c>
      <c r="BA685" s="244" t="s">
        <v>152</v>
      </c>
      <c r="BC685" s="11" t="s">
        <v>2055</v>
      </c>
      <c r="BD685" s="11">
        <v>1</v>
      </c>
    </row>
    <row r="686" spans="1:56" s="11" customFormat="1" ht="19.5" customHeight="1">
      <c r="A686" s="11">
        <f t="shared" si="198"/>
        <v>1</v>
      </c>
      <c r="B686" s="249">
        <f t="shared" si="199"/>
        <v>1855516157705</v>
      </c>
      <c r="C686" s="235">
        <f>VLOOKUP(B:B,[1]MICHELIN!$B:$K,9,0)</f>
        <v>8</v>
      </c>
      <c r="D686" s="11" t="s">
        <v>8690</v>
      </c>
      <c r="E686" s="11" t="s">
        <v>914</v>
      </c>
      <c r="F686" s="160" t="s">
        <v>8390</v>
      </c>
      <c r="G686" s="134"/>
      <c r="H686" s="132"/>
      <c r="I686" s="235">
        <f>VLOOKUP(B:B,[1]MICHELIN!$B:$K,10,0)</f>
        <v>0</v>
      </c>
      <c r="J686" s="132"/>
      <c r="K686" s="133" t="s">
        <v>6150</v>
      </c>
      <c r="L686" s="133">
        <v>2</v>
      </c>
      <c r="M686" s="135" t="s">
        <v>2014</v>
      </c>
      <c r="N686" s="236" t="s">
        <v>3912</v>
      </c>
      <c r="O686" s="236" t="s">
        <v>2015</v>
      </c>
      <c r="P686" s="237">
        <v>15180</v>
      </c>
      <c r="Q686" s="238">
        <f t="shared" si="200"/>
        <v>13322.727272727272</v>
      </c>
      <c r="R686" s="144">
        <f t="shared" si="201"/>
        <v>0.13531218014329577</v>
      </c>
      <c r="S686" s="197">
        <v>1074476187</v>
      </c>
      <c r="T686" s="303" t="s">
        <v>7760</v>
      </c>
      <c r="U686" s="194">
        <f t="shared" si="214"/>
        <v>15180</v>
      </c>
      <c r="W686" s="239">
        <v>15180</v>
      </c>
      <c r="X686" s="136">
        <f t="shared" si="202"/>
        <v>11520</v>
      </c>
      <c r="Y686" s="240">
        <f t="shared" si="203"/>
        <v>13322.727272727272</v>
      </c>
      <c r="Z686" s="142">
        <f t="shared" si="204"/>
        <v>7.7272727272727382E-2</v>
      </c>
      <c r="AA686" s="137">
        <f t="shared" si="205"/>
        <v>0.13531218014329577</v>
      </c>
      <c r="AB686" s="334" t="s">
        <v>8715</v>
      </c>
      <c r="AC686" s="189">
        <f t="shared" si="215"/>
        <v>14882</v>
      </c>
      <c r="AD686" s="187">
        <f t="shared" si="216"/>
        <v>16353</v>
      </c>
      <c r="AE686" s="129">
        <f t="shared" si="206"/>
        <v>1471.77</v>
      </c>
      <c r="AF686" s="130">
        <f t="shared" si="207"/>
        <v>298.77</v>
      </c>
      <c r="AG686" s="131">
        <f t="shared" si="208"/>
        <v>1.8270042194092825E-2</v>
      </c>
      <c r="AH686" s="138">
        <f t="shared" si="209"/>
        <v>1173</v>
      </c>
      <c r="AI686" s="139">
        <f t="shared" si="210"/>
        <v>7.1729957805907171E-2</v>
      </c>
      <c r="AJ686" s="139">
        <f t="shared" si="211"/>
        <v>0.11704213794920294</v>
      </c>
      <c r="AL686" s="197">
        <v>1855516157705</v>
      </c>
      <c r="AM686" s="197">
        <v>4985009753361</v>
      </c>
      <c r="AN686" s="197" t="s">
        <v>3687</v>
      </c>
      <c r="AO686" s="241" t="s">
        <v>0</v>
      </c>
      <c r="AP686" s="242" t="s">
        <v>913</v>
      </c>
      <c r="AQ686" s="242" t="s">
        <v>98</v>
      </c>
      <c r="AR686" s="242">
        <v>24000</v>
      </c>
      <c r="AS686" s="243">
        <v>11520</v>
      </c>
      <c r="AT686" s="243">
        <v>525</v>
      </c>
      <c r="AU686" s="211" t="s">
        <v>3956</v>
      </c>
      <c r="AV686" s="197" t="s">
        <v>236</v>
      </c>
      <c r="AW686" s="134" t="str">
        <f>IFERROR(VLOOKUP(AV:AV,Q商品!B:E,4,0),"")</f>
        <v>2023年製 CROSSCLIMATE2 185/55R16 83V オールシーズンタイヤ 翌営業日発送</v>
      </c>
      <c r="AX686" s="134" t="str">
        <f>IFERROR(VLOOKUP(B:B,在庫!B:M,12,0),"")</f>
        <v/>
      </c>
      <c r="AY686" s="246" t="e">
        <f>VLOOKUP(B:B,在庫!B:K,10,0)</f>
        <v>#N/A</v>
      </c>
      <c r="AZ686" s="244">
        <v>605922073</v>
      </c>
      <c r="BA686" s="244">
        <v>605922126</v>
      </c>
      <c r="BC686" s="11" t="s">
        <v>2055</v>
      </c>
    </row>
    <row r="687" spans="1:56" s="11" customFormat="1" ht="19.5" customHeight="1">
      <c r="A687" s="11">
        <f t="shared" si="198"/>
        <v>1</v>
      </c>
      <c r="B687" s="249">
        <f t="shared" si="199"/>
        <v>1956515157700</v>
      </c>
      <c r="C687" s="235">
        <f>VLOOKUP(B:B,[1]MICHELIN!$B:$K,9,0)</f>
        <v>121</v>
      </c>
      <c r="D687" s="11" t="s">
        <v>8690</v>
      </c>
      <c r="E687" s="11" t="s">
        <v>1010</v>
      </c>
      <c r="F687" s="160" t="s">
        <v>6801</v>
      </c>
      <c r="G687" s="134"/>
      <c r="H687" s="132"/>
      <c r="I687" s="235">
        <f>VLOOKUP(B:B,[1]MICHELIN!$B:$K,10,0)</f>
        <v>0</v>
      </c>
      <c r="J687" s="132">
        <v>153</v>
      </c>
      <c r="K687" s="133" t="s">
        <v>6150</v>
      </c>
      <c r="L687" s="133">
        <v>8</v>
      </c>
      <c r="M687" s="135" t="s">
        <v>3998</v>
      </c>
      <c r="N687" s="236">
        <v>13099</v>
      </c>
      <c r="O687" s="236">
        <v>0</v>
      </c>
      <c r="P687" s="237">
        <v>13099</v>
      </c>
      <c r="Q687" s="238">
        <f t="shared" si="200"/>
        <v>11430.90909090909</v>
      </c>
      <c r="R687" s="144">
        <f t="shared" si="201"/>
        <v>0.12605376173055505</v>
      </c>
      <c r="S687" s="197">
        <v>1074476333</v>
      </c>
      <c r="T687" s="302" t="s">
        <v>7766</v>
      </c>
      <c r="U687" s="194">
        <f t="shared" si="214"/>
        <v>13099</v>
      </c>
      <c r="W687" s="239">
        <v>13099</v>
      </c>
      <c r="X687" s="136">
        <f t="shared" si="202"/>
        <v>9990</v>
      </c>
      <c r="Y687" s="240">
        <f t="shared" si="203"/>
        <v>11430.90909090909</v>
      </c>
      <c r="Z687" s="142">
        <f t="shared" si="204"/>
        <v>7.7334147644858353E-2</v>
      </c>
      <c r="AA687" s="137">
        <f t="shared" si="205"/>
        <v>0.12605376173055505</v>
      </c>
      <c r="AB687" s="334" t="s">
        <v>8715</v>
      </c>
      <c r="AC687" s="189">
        <f t="shared" si="215"/>
        <v>12842</v>
      </c>
      <c r="AD687" s="187">
        <f t="shared" si="216"/>
        <v>14112</v>
      </c>
      <c r="AE687" s="129">
        <f t="shared" si="206"/>
        <v>1270.08</v>
      </c>
      <c r="AF687" s="130">
        <f t="shared" si="207"/>
        <v>257.07999999999993</v>
      </c>
      <c r="AG687" s="131">
        <f t="shared" si="208"/>
        <v>1.821712018140589E-2</v>
      </c>
      <c r="AH687" s="138">
        <f t="shared" si="209"/>
        <v>1013</v>
      </c>
      <c r="AI687" s="139">
        <f t="shared" si="210"/>
        <v>7.1782879818594103E-2</v>
      </c>
      <c r="AJ687" s="139">
        <f t="shared" si="211"/>
        <v>0.10783664154914915</v>
      </c>
      <c r="AL687" s="197">
        <v>1956515157700</v>
      </c>
      <c r="AM687" s="197">
        <v>4985009753576</v>
      </c>
      <c r="AN687" s="197" t="s">
        <v>3684</v>
      </c>
      <c r="AO687" s="241" t="s">
        <v>0</v>
      </c>
      <c r="AP687" s="242" t="s">
        <v>1002</v>
      </c>
      <c r="AQ687" s="242" t="s">
        <v>43</v>
      </c>
      <c r="AR687" s="242">
        <v>20800</v>
      </c>
      <c r="AS687" s="243">
        <v>9990</v>
      </c>
      <c r="AT687" s="243">
        <v>525</v>
      </c>
      <c r="AU687" s="211" t="s">
        <v>3956</v>
      </c>
      <c r="AV687" s="197" t="s">
        <v>242</v>
      </c>
      <c r="AW687" s="134" t="str">
        <f>IFERROR(VLOOKUP(AV:AV,Q商品!B:E,4,0),"")</f>
        <v>2023年製 CROSSCLIMATE2 195/65R15 95V XL オールシーズンタイヤ 翌営業日発送</v>
      </c>
      <c r="AX687" s="134" t="str">
        <f>IFERROR(VLOOKUP(B:B,在庫!B:M,12,0),"")</f>
        <v>2023年製</v>
      </c>
      <c r="AY687" s="134">
        <f>VLOOKUP(B:B,在庫!B:K,10,0)</f>
        <v>1</v>
      </c>
      <c r="AZ687" s="244">
        <v>605922081</v>
      </c>
      <c r="BA687" s="244">
        <v>605922134</v>
      </c>
      <c r="BC687" s="11" t="s">
        <v>2055</v>
      </c>
    </row>
    <row r="688" spans="1:56" s="11" customFormat="1" ht="19.5" customHeight="1">
      <c r="A688" s="247">
        <f t="shared" si="198"/>
        <v>1</v>
      </c>
      <c r="B688" s="261">
        <f t="shared" si="199"/>
        <v>2055516159993</v>
      </c>
      <c r="C688" s="235">
        <f>VLOOKUP(B:B,[1]MICHELIN!$B:$K,9,0)</f>
        <v>0</v>
      </c>
      <c r="D688" s="11" t="s">
        <v>8690</v>
      </c>
      <c r="E688" s="11" t="s">
        <v>1791</v>
      </c>
      <c r="F688" s="160" t="s">
        <v>7004</v>
      </c>
      <c r="G688" s="134"/>
      <c r="H688" s="132"/>
      <c r="I688" s="235">
        <f>VLOOKUP(B:B,[1]MICHELIN!$B:$K,10,0)</f>
        <v>0</v>
      </c>
      <c r="J688" s="132"/>
      <c r="K688" s="133" t="s">
        <v>6150</v>
      </c>
      <c r="L688" s="133">
        <v>13</v>
      </c>
      <c r="M688" s="135"/>
      <c r="N688" s="236"/>
      <c r="O688" s="236"/>
      <c r="P688" s="237"/>
      <c r="Q688" s="238">
        <f t="shared" si="200"/>
        <v>-477.27272727272725</v>
      </c>
      <c r="R688" s="144">
        <f t="shared" si="201"/>
        <v>19.855047619047621</v>
      </c>
      <c r="S688" s="248"/>
      <c r="T688" s="303"/>
      <c r="U688" s="194">
        <f t="shared" si="214"/>
        <v>0</v>
      </c>
      <c r="W688" s="239"/>
      <c r="X688" s="136">
        <f t="shared" si="202"/>
        <v>8999</v>
      </c>
      <c r="Y688" s="240">
        <f t="shared" si="203"/>
        <v>-477.27272727272725</v>
      </c>
      <c r="Z688" s="142" t="str">
        <f t="shared" si="204"/>
        <v/>
      </c>
      <c r="AA688" s="137">
        <f t="shared" si="205"/>
        <v>19.855047619047621</v>
      </c>
      <c r="AB688" s="334" t="s">
        <v>8715</v>
      </c>
      <c r="AC688" s="189">
        <f t="shared" si="215"/>
        <v>0</v>
      </c>
      <c r="AD688" s="187">
        <f t="shared" si="216"/>
        <v>0</v>
      </c>
      <c r="AE688" s="129">
        <f t="shared" si="206"/>
        <v>0</v>
      </c>
      <c r="AF688" s="130">
        <f t="shared" si="207"/>
        <v>0</v>
      </c>
      <c r="AG688" s="131" t="str">
        <f t="shared" si="208"/>
        <v/>
      </c>
      <c r="AH688" s="138">
        <f t="shared" si="209"/>
        <v>0</v>
      </c>
      <c r="AI688" s="139" t="str">
        <f t="shared" si="210"/>
        <v/>
      </c>
      <c r="AJ688" s="139" t="str">
        <f t="shared" si="211"/>
        <v/>
      </c>
      <c r="AL688" s="197">
        <v>2055516159993</v>
      </c>
      <c r="AM688" s="197" t="s">
        <v>152</v>
      </c>
      <c r="AN688" s="197" t="s">
        <v>152</v>
      </c>
      <c r="AO688" s="241" t="s">
        <v>146</v>
      </c>
      <c r="AP688" s="242" t="s">
        <v>1345</v>
      </c>
      <c r="AQ688" s="242" t="s">
        <v>35</v>
      </c>
      <c r="AR688" s="242" t="s">
        <v>152</v>
      </c>
      <c r="AS688" s="243">
        <v>8999</v>
      </c>
      <c r="AT688" s="243">
        <v>525</v>
      </c>
      <c r="AU688" s="211" t="s">
        <v>3957</v>
      </c>
      <c r="AV688" s="197"/>
      <c r="AW688" s="134" t="str">
        <f>IFERROR(VLOOKUP(AV:AV,Q商品!B:E,4,0),"")</f>
        <v/>
      </c>
      <c r="AX688" s="134" t="str">
        <f>IFERROR(VLOOKUP(B:B,在庫!B:M,12,0),"")</f>
        <v/>
      </c>
      <c r="AY688" s="246" t="e">
        <f>VLOOKUP(B:B,在庫!B:K,10,0)</f>
        <v>#N/A</v>
      </c>
      <c r="AZ688" s="244" t="s">
        <v>152</v>
      </c>
      <c r="BA688" s="244" t="s">
        <v>152</v>
      </c>
      <c r="BC688" s="11" t="e">
        <v>#N/A</v>
      </c>
    </row>
    <row r="689" spans="1:56" s="11" customFormat="1" ht="19.5" customHeight="1">
      <c r="A689" s="247">
        <f t="shared" si="198"/>
        <v>2</v>
      </c>
      <c r="B689" s="261">
        <f t="shared" si="199"/>
        <v>2154517159961</v>
      </c>
      <c r="C689" s="235">
        <f>VLOOKUP(B:B,[1]MICHELIN!$B:$K,9,0)</f>
        <v>0</v>
      </c>
      <c r="D689" s="11" t="s">
        <v>8690</v>
      </c>
      <c r="E689" s="11" t="s">
        <v>911</v>
      </c>
      <c r="F689" s="160" t="s">
        <v>6809</v>
      </c>
      <c r="G689" s="134"/>
      <c r="H689" s="132"/>
      <c r="I689" s="235">
        <f>VLOOKUP(B:B,[1]MICHELIN!$B:$K,10,0)</f>
        <v>0</v>
      </c>
      <c r="J689" s="132"/>
      <c r="K689" s="133" t="s">
        <v>6150</v>
      </c>
      <c r="L689" s="133">
        <v>18</v>
      </c>
      <c r="M689" s="135" t="s">
        <v>3998</v>
      </c>
      <c r="N689" s="236" t="s">
        <v>8555</v>
      </c>
      <c r="O689" s="236">
        <v>0</v>
      </c>
      <c r="P689" s="237">
        <v>22300</v>
      </c>
      <c r="Q689" s="238">
        <f t="shared" si="200"/>
        <v>19795.454545454544</v>
      </c>
      <c r="R689" s="144">
        <f t="shared" si="201"/>
        <v>0.22401377726750857</v>
      </c>
      <c r="S689" s="248">
        <v>1074476392</v>
      </c>
      <c r="T689" s="303" t="s">
        <v>7776</v>
      </c>
      <c r="U689" s="194">
        <f t="shared" si="214"/>
        <v>22300</v>
      </c>
      <c r="W689" s="239">
        <v>22300</v>
      </c>
      <c r="X689" s="136">
        <f t="shared" si="202"/>
        <v>15361</v>
      </c>
      <c r="Y689" s="240">
        <f t="shared" si="203"/>
        <v>19795.454545454544</v>
      </c>
      <c r="Z689" s="142">
        <f t="shared" si="204"/>
        <v>7.7309417040358763E-2</v>
      </c>
      <c r="AA689" s="137">
        <f t="shared" si="205"/>
        <v>0.22401377726750857</v>
      </c>
      <c r="AB689" s="145">
        <v>9</v>
      </c>
      <c r="AC689" s="189">
        <f t="shared" si="215"/>
        <v>21862</v>
      </c>
      <c r="AD689" s="187">
        <f t="shared" si="216"/>
        <v>24024</v>
      </c>
      <c r="AE689" s="129">
        <f t="shared" si="206"/>
        <v>2162.16</v>
      </c>
      <c r="AF689" s="130">
        <f t="shared" si="207"/>
        <v>438.15999999999985</v>
      </c>
      <c r="AG689" s="131">
        <f t="shared" si="208"/>
        <v>1.8238428238428233E-2</v>
      </c>
      <c r="AH689" s="138">
        <f t="shared" si="209"/>
        <v>1724</v>
      </c>
      <c r="AI689" s="139">
        <f t="shared" si="210"/>
        <v>7.176157176157176E-2</v>
      </c>
      <c r="AJ689" s="139">
        <f t="shared" si="211"/>
        <v>0.20577534902908035</v>
      </c>
      <c r="AK689" s="11" t="s">
        <v>150</v>
      </c>
      <c r="AL689" s="197">
        <v>2154517159961</v>
      </c>
      <c r="AM689" s="197">
        <v>4985009753194</v>
      </c>
      <c r="AN689" s="197" t="s">
        <v>152</v>
      </c>
      <c r="AO689" s="241" t="s">
        <v>146</v>
      </c>
      <c r="AP689" s="242" t="s">
        <v>910</v>
      </c>
      <c r="AQ689" s="242" t="s">
        <v>36</v>
      </c>
      <c r="AR689" s="242" t="s">
        <v>152</v>
      </c>
      <c r="AS689" s="243">
        <v>15361</v>
      </c>
      <c r="AT689" s="243">
        <v>525</v>
      </c>
      <c r="AU689" s="211" t="s">
        <v>3957</v>
      </c>
      <c r="AV689" s="197" t="s">
        <v>287</v>
      </c>
      <c r="AW689" s="134" t="str">
        <f>IFERROR(VLOOKUP(AV:AV,Q商品!B:E,4,0),"")</f>
        <v>2022年製 CROSSCLIMATE2 215/45R17 91Y XL オールシーズンタイヤ 翌営業日発送</v>
      </c>
      <c r="AX689" s="134" t="str">
        <f>IFERROR(VLOOKUP(B:B,在庫!B:M,12,0),"")</f>
        <v/>
      </c>
      <c r="AY689" s="246" t="e">
        <f>VLOOKUP(B:B,在庫!B:K,10,0)</f>
        <v>#N/A</v>
      </c>
      <c r="AZ689" s="244" t="s">
        <v>152</v>
      </c>
      <c r="BA689" s="244" t="s">
        <v>152</v>
      </c>
      <c r="BC689" s="11" t="s">
        <v>150</v>
      </c>
      <c r="BD689" s="11">
        <v>10</v>
      </c>
    </row>
    <row r="690" spans="1:56" s="11" customFormat="1" ht="19.5" customHeight="1">
      <c r="A690" s="247">
        <f t="shared" si="198"/>
        <v>2</v>
      </c>
      <c r="B690" s="261">
        <f t="shared" si="199"/>
        <v>2254517159968</v>
      </c>
      <c r="C690" s="235">
        <f>VLOOKUP(B:B,[1]MICHELIN!$B:$K,9,0)</f>
        <v>66</v>
      </c>
      <c r="D690" s="11" t="s">
        <v>8690</v>
      </c>
      <c r="E690" s="11" t="s">
        <v>928</v>
      </c>
      <c r="F690" s="160" t="s">
        <v>6816</v>
      </c>
      <c r="G690" s="134"/>
      <c r="H690" s="132"/>
      <c r="I690" s="235">
        <f>VLOOKUP(B:B,[1]MICHELIN!$B:$K,10,0)</f>
        <v>1</v>
      </c>
      <c r="J690" s="132">
        <v>133</v>
      </c>
      <c r="K690" s="133" t="s">
        <v>6150</v>
      </c>
      <c r="L690" s="133">
        <v>26</v>
      </c>
      <c r="M690" s="135" t="s">
        <v>2014</v>
      </c>
      <c r="N690" s="236" t="s">
        <v>8558</v>
      </c>
      <c r="O690" s="236" t="s">
        <v>2015</v>
      </c>
      <c r="P690" s="237">
        <v>22999</v>
      </c>
      <c r="Q690" s="238">
        <f t="shared" si="200"/>
        <v>20430.909090909088</v>
      </c>
      <c r="R690" s="144">
        <f t="shared" si="201"/>
        <v>0.34329892320014233</v>
      </c>
      <c r="S690" s="248">
        <v>1074476393</v>
      </c>
      <c r="T690" s="302" t="s">
        <v>7785</v>
      </c>
      <c r="U690" s="194">
        <f t="shared" si="214"/>
        <v>22999</v>
      </c>
      <c r="W690" s="239">
        <v>22999</v>
      </c>
      <c r="X690" s="136">
        <f t="shared" si="202"/>
        <v>13417</v>
      </c>
      <c r="Y690" s="240">
        <f t="shared" si="203"/>
        <v>20430.909090909088</v>
      </c>
      <c r="Z690" s="142">
        <f t="shared" si="204"/>
        <v>7.7351189182138347E-2</v>
      </c>
      <c r="AA690" s="137">
        <f t="shared" si="205"/>
        <v>0.34329892320014233</v>
      </c>
      <c r="AB690" s="145">
        <v>9</v>
      </c>
      <c r="AC690" s="189">
        <f t="shared" si="215"/>
        <v>22548</v>
      </c>
      <c r="AD690" s="187">
        <f t="shared" si="216"/>
        <v>24778</v>
      </c>
      <c r="AE690" s="129">
        <f t="shared" si="206"/>
        <v>2230.02</v>
      </c>
      <c r="AF690" s="130">
        <f t="shared" si="207"/>
        <v>451.02</v>
      </c>
      <c r="AG690" s="131">
        <f t="shared" si="208"/>
        <v>1.8202437646299134E-2</v>
      </c>
      <c r="AH690" s="138">
        <f t="shared" si="209"/>
        <v>1779</v>
      </c>
      <c r="AI690" s="139">
        <f t="shared" si="210"/>
        <v>7.1797562353700869E-2</v>
      </c>
      <c r="AJ690" s="139">
        <f t="shared" si="211"/>
        <v>0.32509648555384318</v>
      </c>
      <c r="AL690" s="197">
        <v>2254517159968</v>
      </c>
      <c r="AM690" s="197">
        <v>4985009753200</v>
      </c>
      <c r="AN690" s="197" t="s">
        <v>152</v>
      </c>
      <c r="AO690" s="241" t="s">
        <v>146</v>
      </c>
      <c r="AP690" s="242" t="s">
        <v>927</v>
      </c>
      <c r="AQ690" s="242" t="s">
        <v>37</v>
      </c>
      <c r="AR690" s="242" t="s">
        <v>152</v>
      </c>
      <c r="AS690" s="243">
        <v>13417</v>
      </c>
      <c r="AT690" s="243">
        <v>525</v>
      </c>
      <c r="AU690" s="211" t="s">
        <v>3957</v>
      </c>
      <c r="AV690" s="197" t="s">
        <v>289</v>
      </c>
      <c r="AW690" s="134" t="str">
        <f>IFERROR(VLOOKUP(AV:AV,Q商品!B:E,4,0),"")</f>
        <v>2021年製 CROSSCLIMATE2 225/45R17 94Y XLオールシーズン 夏冬タイヤ翌営業日発送</v>
      </c>
      <c r="AX690" s="134" t="str">
        <f>IFERROR(VLOOKUP(B:B,在庫!B:M,12,0),"")</f>
        <v>2022年製</v>
      </c>
      <c r="AY690" s="246">
        <f>VLOOKUP(B:B,在庫!B:K,10,0)</f>
        <v>2</v>
      </c>
      <c r="AZ690" s="244" t="s">
        <v>152</v>
      </c>
      <c r="BA690" s="244" t="s">
        <v>152</v>
      </c>
      <c r="BC690" s="11" t="s">
        <v>2055</v>
      </c>
    </row>
    <row r="691" spans="1:56" s="11" customFormat="1" ht="19.5" customHeight="1">
      <c r="A691" s="247">
        <f t="shared" si="198"/>
        <v>2</v>
      </c>
      <c r="B691" s="261">
        <f t="shared" si="199"/>
        <v>2254518159967</v>
      </c>
      <c r="C691" s="235">
        <f>VLOOKUP(B:B,[1]MICHELIN!$B:$K,9,0)</f>
        <v>0</v>
      </c>
      <c r="D691" s="11" t="s">
        <v>8690</v>
      </c>
      <c r="E691" s="11" t="s">
        <v>930</v>
      </c>
      <c r="F691" s="160" t="s">
        <v>6817</v>
      </c>
      <c r="G691" s="134"/>
      <c r="H691" s="132"/>
      <c r="I691" s="235">
        <f>VLOOKUP(B:B,[1]MICHELIN!$B:$K,10,0)</f>
        <v>0</v>
      </c>
      <c r="J691" s="132"/>
      <c r="K691" s="133" t="s">
        <v>6150</v>
      </c>
      <c r="L691" s="133">
        <v>27</v>
      </c>
      <c r="M691" s="135" t="s">
        <v>3998</v>
      </c>
      <c r="N691" s="236" t="s">
        <v>8559</v>
      </c>
      <c r="O691" s="236">
        <v>0</v>
      </c>
      <c r="P691" s="237">
        <v>25700</v>
      </c>
      <c r="Q691" s="238">
        <f t="shared" si="200"/>
        <v>22409.090909090908</v>
      </c>
      <c r="R691" s="144">
        <f t="shared" si="201"/>
        <v>0.29452738336713991</v>
      </c>
      <c r="S691" s="248">
        <v>1074476396</v>
      </c>
      <c r="T691" s="303" t="s">
        <v>7787</v>
      </c>
      <c r="U691" s="194">
        <f t="shared" si="214"/>
        <v>25700</v>
      </c>
      <c r="W691" s="239">
        <v>25700</v>
      </c>
      <c r="X691" s="136">
        <f t="shared" si="202"/>
        <v>15809</v>
      </c>
      <c r="Y691" s="240">
        <f t="shared" si="203"/>
        <v>22409.090909090908</v>
      </c>
      <c r="Z691" s="142">
        <f t="shared" si="204"/>
        <v>7.7315175097276256E-2</v>
      </c>
      <c r="AA691" s="137">
        <f t="shared" si="205"/>
        <v>0.29452738336713991</v>
      </c>
      <c r="AB691" s="145">
        <v>9</v>
      </c>
      <c r="AC691" s="189">
        <f t="shared" si="215"/>
        <v>25196</v>
      </c>
      <c r="AD691" s="187">
        <f t="shared" si="216"/>
        <v>27687</v>
      </c>
      <c r="AE691" s="129">
        <f t="shared" si="206"/>
        <v>2491.83</v>
      </c>
      <c r="AF691" s="130">
        <f t="shared" si="207"/>
        <v>504.82999999999993</v>
      </c>
      <c r="AG691" s="131">
        <f t="shared" si="208"/>
        <v>1.8233466970058149E-2</v>
      </c>
      <c r="AH691" s="138">
        <f t="shared" si="209"/>
        <v>1987</v>
      </c>
      <c r="AI691" s="139">
        <f t="shared" si="210"/>
        <v>7.1766533029941848E-2</v>
      </c>
      <c r="AJ691" s="139">
        <f t="shared" si="211"/>
        <v>0.27629391639708178</v>
      </c>
      <c r="AK691" s="11" t="s">
        <v>150</v>
      </c>
      <c r="AL691" s="197">
        <v>2254518159967</v>
      </c>
      <c r="AM691" s="197">
        <v>4985009753231</v>
      </c>
      <c r="AN691" s="197" t="s">
        <v>152</v>
      </c>
      <c r="AO691" s="241" t="s">
        <v>146</v>
      </c>
      <c r="AP691" s="242" t="s">
        <v>929</v>
      </c>
      <c r="AQ691" s="242" t="s">
        <v>40</v>
      </c>
      <c r="AR691" s="242" t="s">
        <v>152</v>
      </c>
      <c r="AS691" s="243">
        <v>15809</v>
      </c>
      <c r="AT691" s="243">
        <v>1050</v>
      </c>
      <c r="AU691" s="211" t="s">
        <v>3957</v>
      </c>
      <c r="AV691" s="197" t="s">
        <v>290</v>
      </c>
      <c r="AW691" s="134" t="str">
        <f>IFERROR(VLOOKUP(AV:AV,Q商品!B:E,4,0),"")</f>
        <v>2021年製 CROSSCLIMATE2 225/45R18 95Y XL オールシーズンタイヤ 翌営業日発送</v>
      </c>
      <c r="AX691" s="134" t="str">
        <f>IFERROR(VLOOKUP(B:B,在庫!B:M,12,0),"")</f>
        <v/>
      </c>
      <c r="AY691" s="134" t="e">
        <f>VLOOKUP(B:B,在庫!B:K,10,0)</f>
        <v>#N/A</v>
      </c>
      <c r="AZ691" s="244" t="s">
        <v>152</v>
      </c>
      <c r="BA691" s="244" t="s">
        <v>152</v>
      </c>
      <c r="BC691" s="11" t="s">
        <v>150</v>
      </c>
    </row>
    <row r="692" spans="1:56" s="11" customFormat="1" ht="19.5" customHeight="1">
      <c r="A692" s="11">
        <f t="shared" si="198"/>
        <v>1</v>
      </c>
      <c r="B692" s="249">
        <f t="shared" si="199"/>
        <v>2256017157703</v>
      </c>
      <c r="C692" s="235">
        <f>VLOOKUP(B:B,[1]MICHELIN!$B:$K,9,0)</f>
        <v>59</v>
      </c>
      <c r="D692" s="11" t="s">
        <v>8690</v>
      </c>
      <c r="E692" s="11" t="s">
        <v>941</v>
      </c>
      <c r="F692" s="160" t="s">
        <v>7226</v>
      </c>
      <c r="G692" s="134"/>
      <c r="H692" s="132"/>
      <c r="I692" s="235">
        <f>VLOOKUP(B:B,[1]MICHELIN!$B:$K,10,0)</f>
        <v>0</v>
      </c>
      <c r="J692" s="132">
        <v>332</v>
      </c>
      <c r="K692" s="133" t="s">
        <v>1961</v>
      </c>
      <c r="L692" s="133">
        <v>32</v>
      </c>
      <c r="M692" s="135" t="s">
        <v>3998</v>
      </c>
      <c r="N692" s="236" t="s">
        <v>3911</v>
      </c>
      <c r="O692" s="236">
        <v>0</v>
      </c>
      <c r="P692" s="237">
        <v>18900</v>
      </c>
      <c r="Q692" s="238">
        <f t="shared" si="200"/>
        <v>16227.272727272726</v>
      </c>
      <c r="R692" s="144">
        <f t="shared" si="201"/>
        <v>0.10644257703081227</v>
      </c>
      <c r="S692" s="197">
        <v>1074476358</v>
      </c>
      <c r="T692" s="302" t="s">
        <v>7792</v>
      </c>
      <c r="U692" s="194">
        <f t="shared" si="214"/>
        <v>18900</v>
      </c>
      <c r="W692" s="239">
        <v>18900</v>
      </c>
      <c r="X692" s="136">
        <f t="shared" si="202"/>
        <v>14500</v>
      </c>
      <c r="Y692" s="240">
        <f t="shared" si="203"/>
        <v>16227.272727272726</v>
      </c>
      <c r="Z692" s="142">
        <f t="shared" si="204"/>
        <v>7.7301587301587205E-2</v>
      </c>
      <c r="AA692" s="137">
        <f t="shared" si="205"/>
        <v>0.10644257703081227</v>
      </c>
      <c r="AB692" s="145">
        <v>1</v>
      </c>
      <c r="AC692" s="189">
        <f t="shared" si="215"/>
        <v>18529</v>
      </c>
      <c r="AD692" s="187">
        <f t="shared" si="216"/>
        <v>20361</v>
      </c>
      <c r="AE692" s="129">
        <f t="shared" si="206"/>
        <v>1832.49</v>
      </c>
      <c r="AF692" s="130">
        <f t="shared" si="207"/>
        <v>371.49</v>
      </c>
      <c r="AG692" s="131">
        <f t="shared" si="208"/>
        <v>1.8245174598497126E-2</v>
      </c>
      <c r="AH692" s="138">
        <f t="shared" si="209"/>
        <v>1461</v>
      </c>
      <c r="AI692" s="139">
        <f t="shared" si="210"/>
        <v>7.1754825401502867E-2</v>
      </c>
      <c r="AJ692" s="139">
        <f t="shared" si="211"/>
        <v>8.8197402432315136E-2</v>
      </c>
      <c r="AL692" s="197">
        <v>2256017157703</v>
      </c>
      <c r="AM692" s="197">
        <v>4985009753545</v>
      </c>
      <c r="AN692" s="197" t="s">
        <v>3709</v>
      </c>
      <c r="AO692" s="241" t="s">
        <v>0</v>
      </c>
      <c r="AP692" s="242" t="s">
        <v>940</v>
      </c>
      <c r="AQ692" s="242" t="s">
        <v>68</v>
      </c>
      <c r="AR692" s="242">
        <v>30200</v>
      </c>
      <c r="AS692" s="243">
        <f>VLOOKUP(B:B,[1]MICHELIN!$B:$K,8,0)</f>
        <v>14500</v>
      </c>
      <c r="AT692" s="243">
        <v>1050</v>
      </c>
      <c r="AU692" s="211" t="s">
        <v>3956</v>
      </c>
      <c r="AV692" s="197" t="s">
        <v>263</v>
      </c>
      <c r="AW692" s="134" t="str">
        <f>IFERROR(VLOOKUP(AV:AV,Q商品!B:E,4,0),"")</f>
        <v>2023年製以降 CROSSCLIMATE2 225/60R17 99V オールシーズンタイヤ 翌営業日発送</v>
      </c>
      <c r="AX692" s="134" t="str">
        <f>IFERROR(VLOOKUP(B:B,在庫!B:M,12,0),"")</f>
        <v/>
      </c>
      <c r="AY692" s="134" t="e">
        <f>VLOOKUP(B:B,在庫!B:K,10,0)</f>
        <v>#N/A</v>
      </c>
      <c r="AZ692" s="244">
        <f>VLOOKUP(AL:AL,[1]MICHELIN!$B:$AH,32,0)</f>
        <v>605922064</v>
      </c>
      <c r="BA692" s="244">
        <f>VLOOKUP(AL:AL,[1]MICHELIN!$B:$AH,33,0)</f>
        <v>605922117</v>
      </c>
      <c r="BC692" s="11" t="s">
        <v>2055</v>
      </c>
    </row>
    <row r="693" spans="1:56" s="11" customFormat="1" ht="19.5" customHeight="1">
      <c r="A693" s="11">
        <f t="shared" si="198"/>
        <v>1</v>
      </c>
      <c r="B693" s="249">
        <f t="shared" si="199"/>
        <v>2355019157718</v>
      </c>
      <c r="C693" s="235">
        <f>VLOOKUP(B:B,[1]MICHELIN!$B:$K,9,0)</f>
        <v>16</v>
      </c>
      <c r="D693" s="11" t="s">
        <v>8690</v>
      </c>
      <c r="E693" s="11" t="s">
        <v>954</v>
      </c>
      <c r="F693" s="160" t="s">
        <v>7229</v>
      </c>
      <c r="G693" s="134"/>
      <c r="H693" s="132"/>
      <c r="I693" s="235">
        <f>VLOOKUP(B:B,[1]MICHELIN!$B:$K,10,0)</f>
        <v>0</v>
      </c>
      <c r="J693" s="132">
        <v>2062</v>
      </c>
      <c r="K693" s="133" t="s">
        <v>6150</v>
      </c>
      <c r="L693" s="133">
        <v>39</v>
      </c>
      <c r="M693" s="135" t="s">
        <v>3998</v>
      </c>
      <c r="N693" s="236">
        <v>29400</v>
      </c>
      <c r="O693" s="236">
        <v>0</v>
      </c>
      <c r="P693" s="237">
        <v>29400</v>
      </c>
      <c r="Q693" s="238">
        <f t="shared" si="200"/>
        <v>25772.727272727272</v>
      </c>
      <c r="R693" s="144">
        <f t="shared" si="201"/>
        <v>0.11146384479717811</v>
      </c>
      <c r="S693" s="197">
        <v>1074476173</v>
      </c>
      <c r="T693" s="302" t="s">
        <v>7799</v>
      </c>
      <c r="U693" s="194">
        <f t="shared" si="214"/>
        <v>29400</v>
      </c>
      <c r="W693" s="239">
        <v>29400</v>
      </c>
      <c r="X693" s="136">
        <f t="shared" si="202"/>
        <v>22900</v>
      </c>
      <c r="Y693" s="240">
        <f t="shared" si="203"/>
        <v>25772.727272727272</v>
      </c>
      <c r="Z693" s="142">
        <f t="shared" si="204"/>
        <v>7.7312925170067937E-2</v>
      </c>
      <c r="AA693" s="137">
        <f t="shared" si="205"/>
        <v>0.11146384479717811</v>
      </c>
      <c r="AB693" s="334" t="s">
        <v>8715</v>
      </c>
      <c r="AC693" s="189">
        <f t="shared" si="215"/>
        <v>28823</v>
      </c>
      <c r="AD693" s="187">
        <f t="shared" si="216"/>
        <v>31673</v>
      </c>
      <c r="AE693" s="129">
        <f t="shared" si="206"/>
        <v>2850.5699999999997</v>
      </c>
      <c r="AF693" s="130">
        <f t="shared" si="207"/>
        <v>577.56999999999971</v>
      </c>
      <c r="AG693" s="131">
        <f t="shared" si="208"/>
        <v>1.8235405550468844E-2</v>
      </c>
      <c r="AH693" s="138">
        <f t="shared" si="209"/>
        <v>2273</v>
      </c>
      <c r="AI693" s="139">
        <f t="shared" si="210"/>
        <v>7.1764594449531149E-2</v>
      </c>
      <c r="AJ693" s="139">
        <f t="shared" si="211"/>
        <v>9.322843924670926E-2</v>
      </c>
      <c r="AL693" s="197">
        <v>2355019157718</v>
      </c>
      <c r="AM693" s="197">
        <v>4985009753705</v>
      </c>
      <c r="AN693" s="197" t="s">
        <v>3726</v>
      </c>
      <c r="AO693" s="241" t="s">
        <v>0</v>
      </c>
      <c r="AP693" s="242" t="s">
        <v>953</v>
      </c>
      <c r="AQ693" s="242" t="s">
        <v>102</v>
      </c>
      <c r="AR693" s="242">
        <v>47700</v>
      </c>
      <c r="AS693" s="243">
        <v>22900</v>
      </c>
      <c r="AT693" s="243">
        <v>1050</v>
      </c>
      <c r="AU693" s="211" t="s">
        <v>3956</v>
      </c>
      <c r="AV693" s="197" t="s">
        <v>269</v>
      </c>
      <c r="AW693" s="134" t="str">
        <f>IFERROR(VLOOKUP(AV:AV,Q商品!B:E,4,0),"")</f>
        <v>2023年製 CROSSCLIMATE2 235/50R19 103V XL VOL オールシーズンタイヤ 翌営業日発送</v>
      </c>
      <c r="AX693" s="134" t="str">
        <f>IFERROR(VLOOKUP(B:B,在庫!B:M,12,0),"")</f>
        <v/>
      </c>
      <c r="AY693" s="134" t="e">
        <f>VLOOKUP(B:B,在庫!B:K,10,0)</f>
        <v>#N/A</v>
      </c>
      <c r="AZ693" s="244">
        <v>605922077</v>
      </c>
      <c r="BA693" s="244">
        <v>605922130</v>
      </c>
      <c r="BC693" s="11" t="s">
        <v>2055</v>
      </c>
    </row>
    <row r="694" spans="1:56" s="11" customFormat="1" ht="19.5" customHeight="1">
      <c r="A694" s="11">
        <f t="shared" si="198"/>
        <v>1</v>
      </c>
      <c r="B694" s="249">
        <f t="shared" si="199"/>
        <v>2355517157708</v>
      </c>
      <c r="C694" s="235">
        <f>VLOOKUP(B:B,[1]MICHELIN!$B:$K,9,0)</f>
        <v>4</v>
      </c>
      <c r="D694" s="11" t="s">
        <v>8690</v>
      </c>
      <c r="E694" s="11" t="s">
        <v>958</v>
      </c>
      <c r="F694" s="160" t="s">
        <v>8395</v>
      </c>
      <c r="G694" s="134"/>
      <c r="H694" s="132"/>
      <c r="I694" s="235">
        <f>VLOOKUP(B:B,[1]MICHELIN!$B:$K,10,0)</f>
        <v>0</v>
      </c>
      <c r="J694" s="132"/>
      <c r="K694" s="133" t="s">
        <v>6150</v>
      </c>
      <c r="L694" s="133">
        <v>40</v>
      </c>
      <c r="M694" s="135"/>
      <c r="N694" s="236"/>
      <c r="O694" s="236"/>
      <c r="P694" s="237"/>
      <c r="Q694" s="238">
        <f t="shared" si="200"/>
        <v>-954.5454545454545</v>
      </c>
      <c r="R694" s="144">
        <f t="shared" si="201"/>
        <v>19.658095238095239</v>
      </c>
      <c r="S694" s="197">
        <v>1074476214</v>
      </c>
      <c r="T694" s="303" t="s">
        <v>7800</v>
      </c>
      <c r="U694" s="194">
        <f t="shared" si="214"/>
        <v>23100</v>
      </c>
      <c r="W694" s="239">
        <v>23100</v>
      </c>
      <c r="X694" s="136">
        <f t="shared" si="202"/>
        <v>17810</v>
      </c>
      <c r="Y694" s="240">
        <f t="shared" si="203"/>
        <v>20045.454545454544</v>
      </c>
      <c r="Z694" s="142" t="str">
        <f t="shared" si="204"/>
        <v/>
      </c>
      <c r="AA694" s="137">
        <f t="shared" si="205"/>
        <v>0.11151927437641718</v>
      </c>
      <c r="AB694" s="334" t="s">
        <v>8715</v>
      </c>
      <c r="AC694" s="189">
        <f t="shared" si="215"/>
        <v>22647</v>
      </c>
      <c r="AD694" s="187">
        <f t="shared" si="216"/>
        <v>24886</v>
      </c>
      <c r="AE694" s="129">
        <f t="shared" si="206"/>
        <v>2239.7399999999998</v>
      </c>
      <c r="AF694" s="130">
        <f t="shared" si="207"/>
        <v>453.73999999999978</v>
      </c>
      <c r="AG694" s="131">
        <f t="shared" si="208"/>
        <v>1.8232741300329494E-2</v>
      </c>
      <c r="AH694" s="138">
        <f t="shared" si="209"/>
        <v>1786</v>
      </c>
      <c r="AI694" s="139">
        <f t="shared" si="210"/>
        <v>7.1767258699670503E-2</v>
      </c>
      <c r="AJ694" s="139">
        <f t="shared" si="211"/>
        <v>9.3286533076087683E-2</v>
      </c>
      <c r="AL694" s="197">
        <v>2355517157708</v>
      </c>
      <c r="AM694" s="197">
        <v>4985009753446</v>
      </c>
      <c r="AN694" s="197" t="s">
        <v>3707</v>
      </c>
      <c r="AO694" s="241" t="s">
        <v>0</v>
      </c>
      <c r="AP694" s="242" t="s">
        <v>957</v>
      </c>
      <c r="AQ694" s="242" t="s">
        <v>55</v>
      </c>
      <c r="AR694" s="242">
        <v>37100</v>
      </c>
      <c r="AS694" s="243">
        <v>17810</v>
      </c>
      <c r="AT694" s="243">
        <v>1050</v>
      </c>
      <c r="AU694" s="211" t="s">
        <v>3956</v>
      </c>
      <c r="AV694" s="197" t="s">
        <v>270</v>
      </c>
      <c r="AW694" s="134" t="str">
        <f>IFERROR(VLOOKUP(AV:AV,Q商品!B:E,4,0),"")</f>
        <v>2022年製 CROSSCLIMATE2 235/55R17 103Y XL オールシーズンタイヤ 翌営業日発送</v>
      </c>
      <c r="AX694" s="134" t="str">
        <f>IFERROR(VLOOKUP(B:B,在庫!B:M,12,0),"")</f>
        <v/>
      </c>
      <c r="AY694" s="134" t="e">
        <f>VLOOKUP(B:B,在庫!B:K,10,0)</f>
        <v>#N/A</v>
      </c>
      <c r="AZ694" s="244">
        <v>605922057</v>
      </c>
      <c r="BA694" s="244">
        <v>605922110</v>
      </c>
      <c r="BC694" s="11" t="s">
        <v>2055</v>
      </c>
    </row>
    <row r="695" spans="1:56" s="11" customFormat="1" ht="19.5" customHeight="1">
      <c r="A695" s="247">
        <f t="shared" si="198"/>
        <v>1</v>
      </c>
      <c r="B695" s="261">
        <f t="shared" si="199"/>
        <v>2355519159977</v>
      </c>
      <c r="C695" s="235">
        <f>VLOOKUP(B:B,[1]MICHELIN!$B:$K,9,0)</f>
        <v>0</v>
      </c>
      <c r="D695" s="11" t="s">
        <v>8690</v>
      </c>
      <c r="E695" s="11" t="s">
        <v>963</v>
      </c>
      <c r="F695" s="160" t="s">
        <v>8397</v>
      </c>
      <c r="G695" s="134"/>
      <c r="H695" s="132"/>
      <c r="I695" s="235">
        <f>VLOOKUP(B:B,[1]MICHELIN!$B:$K,10,0)</f>
        <v>0</v>
      </c>
      <c r="J695" s="132"/>
      <c r="K695" s="133" t="s">
        <v>6150</v>
      </c>
      <c r="L695" s="133">
        <v>43</v>
      </c>
      <c r="M695" s="135"/>
      <c r="N695" s="236"/>
      <c r="O695" s="236"/>
      <c r="P695" s="237"/>
      <c r="Q695" s="238">
        <f t="shared" si="200"/>
        <v>-954.5454545454545</v>
      </c>
      <c r="R695" s="144">
        <f t="shared" si="201"/>
        <v>19.134285714285717</v>
      </c>
      <c r="S695" s="248">
        <v>1074476394</v>
      </c>
      <c r="T695" s="305" t="s">
        <v>7802</v>
      </c>
      <c r="U695" s="194">
        <f t="shared" si="214"/>
        <v>29200</v>
      </c>
      <c r="W695" s="239">
        <v>29200</v>
      </c>
      <c r="X695" s="136">
        <f t="shared" si="202"/>
        <v>17310</v>
      </c>
      <c r="Y695" s="240">
        <f t="shared" si="203"/>
        <v>25590.909090909088</v>
      </c>
      <c r="Z695" s="142" t="str">
        <f t="shared" si="204"/>
        <v/>
      </c>
      <c r="AA695" s="137">
        <f t="shared" si="205"/>
        <v>0.32358792184724683</v>
      </c>
      <c r="AB695" s="334" t="s">
        <v>8715</v>
      </c>
      <c r="AC695" s="189">
        <f t="shared" si="215"/>
        <v>28627</v>
      </c>
      <c r="AD695" s="187">
        <f t="shared" si="216"/>
        <v>31458</v>
      </c>
      <c r="AE695" s="129">
        <f t="shared" si="206"/>
        <v>2831.22</v>
      </c>
      <c r="AF695" s="130">
        <f t="shared" si="207"/>
        <v>573.2199999999998</v>
      </c>
      <c r="AG695" s="131">
        <f t="shared" si="208"/>
        <v>1.8221755992116468E-2</v>
      </c>
      <c r="AH695" s="138">
        <f t="shared" si="209"/>
        <v>2258</v>
      </c>
      <c r="AI695" s="139">
        <f t="shared" si="210"/>
        <v>7.1778244007883532E-2</v>
      </c>
      <c r="AJ695" s="139">
        <f t="shared" si="211"/>
        <v>0.30536616585513038</v>
      </c>
      <c r="AL695" s="197">
        <v>2355519159977</v>
      </c>
      <c r="AM695" s="197">
        <v>4985009753712</v>
      </c>
      <c r="AN695" s="197" t="s">
        <v>152</v>
      </c>
      <c r="AO695" s="241" t="s">
        <v>146</v>
      </c>
      <c r="AP695" s="242" t="s">
        <v>962</v>
      </c>
      <c r="AQ695" s="242" t="s">
        <v>91</v>
      </c>
      <c r="AR695" s="242" t="s">
        <v>152</v>
      </c>
      <c r="AS695" s="243">
        <v>17310</v>
      </c>
      <c r="AT695" s="243">
        <v>1050</v>
      </c>
      <c r="AU695" s="211" t="s">
        <v>3957</v>
      </c>
      <c r="AV695" s="197" t="s">
        <v>292</v>
      </c>
      <c r="AW695" s="134" t="str">
        <f>IFERROR(VLOOKUP(AV:AV,Q商品!B:E,4,0),"")</f>
        <v>2021年製 CROSSCLIMATE2 235/55R19 105H XL VOL オールシーズンタイヤ 翌営業日発送</v>
      </c>
      <c r="AX695" s="134" t="str">
        <f>IFERROR(VLOOKUP(B:B,在庫!B:M,12,0),"")</f>
        <v/>
      </c>
      <c r="AY695" s="134" t="e">
        <f>VLOOKUP(B:B,在庫!B:K,10,0)</f>
        <v>#N/A</v>
      </c>
      <c r="AZ695" s="244" t="s">
        <v>152</v>
      </c>
      <c r="BA695" s="244" t="s">
        <v>152</v>
      </c>
      <c r="BC695" s="11" t="s">
        <v>2055</v>
      </c>
    </row>
    <row r="696" spans="1:56" s="11" customFormat="1" ht="19.5" customHeight="1">
      <c r="A696" s="247">
        <f t="shared" si="198"/>
        <v>2</v>
      </c>
      <c r="B696" s="261">
        <f t="shared" si="199"/>
        <v>2454518159961</v>
      </c>
      <c r="C696" s="235">
        <f>VLOOKUP(B:B,[1]MICHELIN!$B:$K,9,0)</f>
        <v>0</v>
      </c>
      <c r="D696" s="11" t="s">
        <v>8690</v>
      </c>
      <c r="E696" s="11" t="s">
        <v>968</v>
      </c>
      <c r="F696" s="160" t="s">
        <v>6826</v>
      </c>
      <c r="G696" s="134"/>
      <c r="H696" s="132"/>
      <c r="I696" s="235">
        <f>VLOOKUP(B:B,[1]MICHELIN!$B:$K,10,0)</f>
        <v>0</v>
      </c>
      <c r="J696" s="132"/>
      <c r="K696" s="133" t="s">
        <v>6150</v>
      </c>
      <c r="L696" s="133">
        <v>46</v>
      </c>
      <c r="M696" s="135" t="s">
        <v>3998</v>
      </c>
      <c r="N696" s="236" t="s">
        <v>8564</v>
      </c>
      <c r="O696" s="236">
        <v>0</v>
      </c>
      <c r="P696" s="237">
        <v>28700</v>
      </c>
      <c r="Q696" s="238">
        <f t="shared" si="200"/>
        <v>25136.363636363636</v>
      </c>
      <c r="R696" s="144">
        <f t="shared" si="201"/>
        <v>0.30642314647377938</v>
      </c>
      <c r="S696" s="248">
        <v>1074476390</v>
      </c>
      <c r="T696" s="303" t="s">
        <v>7807</v>
      </c>
      <c r="U696" s="194">
        <f t="shared" si="214"/>
        <v>28700</v>
      </c>
      <c r="W696" s="239">
        <v>28700</v>
      </c>
      <c r="X696" s="136">
        <f t="shared" si="202"/>
        <v>17434</v>
      </c>
      <c r="Y696" s="240">
        <f t="shared" si="203"/>
        <v>25136.363636363636</v>
      </c>
      <c r="Z696" s="142">
        <f t="shared" si="204"/>
        <v>7.7317073170731776E-2</v>
      </c>
      <c r="AA696" s="137">
        <f t="shared" si="205"/>
        <v>0.30642314647377938</v>
      </c>
      <c r="AB696" s="145">
        <v>9</v>
      </c>
      <c r="AC696" s="189">
        <f t="shared" si="215"/>
        <v>28137</v>
      </c>
      <c r="AD696" s="187">
        <f t="shared" si="216"/>
        <v>30919</v>
      </c>
      <c r="AE696" s="129">
        <f t="shared" si="206"/>
        <v>2782.71</v>
      </c>
      <c r="AF696" s="130">
        <f t="shared" si="207"/>
        <v>563.71</v>
      </c>
      <c r="AG696" s="131">
        <f t="shared" si="208"/>
        <v>1.8231831559882273E-2</v>
      </c>
      <c r="AH696" s="138">
        <f t="shared" si="209"/>
        <v>2219</v>
      </c>
      <c r="AI696" s="139">
        <f t="shared" si="210"/>
        <v>7.1768168440117727E-2</v>
      </c>
      <c r="AJ696" s="139">
        <f t="shared" si="211"/>
        <v>0.2881913149138971</v>
      </c>
      <c r="AK696" s="11" t="s">
        <v>150</v>
      </c>
      <c r="AL696" s="197">
        <v>2454518159961</v>
      </c>
      <c r="AM696" s="197">
        <v>4985009753255</v>
      </c>
      <c r="AN696" s="197" t="s">
        <v>152</v>
      </c>
      <c r="AO696" s="241" t="s">
        <v>146</v>
      </c>
      <c r="AP696" s="242" t="s">
        <v>967</v>
      </c>
      <c r="AQ696" s="242" t="s">
        <v>33</v>
      </c>
      <c r="AR696" s="242" t="s">
        <v>152</v>
      </c>
      <c r="AS696" s="243">
        <v>17434</v>
      </c>
      <c r="AT696" s="243">
        <v>1050</v>
      </c>
      <c r="AU696" s="211" t="s">
        <v>3957</v>
      </c>
      <c r="AV696" s="197" t="s">
        <v>294</v>
      </c>
      <c r="AW696" s="134" t="str">
        <f>IFERROR(VLOOKUP(AV:AV,Q商品!B:E,4,0),"")</f>
        <v>2021年製 CROSSCLIMATE2 245/45R18 100Y XL オールシーズンタイヤ 翌営業日発送</v>
      </c>
      <c r="AX696" s="134" t="str">
        <f>IFERROR(VLOOKUP(B:B,在庫!B:M,12,0),"")</f>
        <v/>
      </c>
      <c r="AY696" s="246" t="e">
        <f>VLOOKUP(B:B,在庫!B:K,10,0)</f>
        <v>#N/A</v>
      </c>
      <c r="AZ696" s="244" t="s">
        <v>152</v>
      </c>
      <c r="BA696" s="244" t="s">
        <v>152</v>
      </c>
      <c r="BC696" s="11" t="s">
        <v>150</v>
      </c>
    </row>
    <row r="697" spans="1:56" s="11" customFormat="1" ht="19.5" customHeight="1">
      <c r="A697" s="11">
        <f t="shared" si="198"/>
        <v>1</v>
      </c>
      <c r="B697" s="249">
        <f t="shared" si="199"/>
        <v>2155018157661</v>
      </c>
      <c r="C697" s="235">
        <f>VLOOKUP(B:B,[1]MICHELIN!$B:$K,9,0)</f>
        <v>46</v>
      </c>
      <c r="D697" s="11" t="s">
        <v>8690</v>
      </c>
      <c r="E697" s="11" t="s">
        <v>5455</v>
      </c>
      <c r="F697" s="160" t="s">
        <v>6828</v>
      </c>
      <c r="G697" s="134"/>
      <c r="H697" s="132"/>
      <c r="I697" s="235">
        <f>VLOOKUP(B:B,[1]MICHELIN!$B:$K,10,0)</f>
        <v>4</v>
      </c>
      <c r="J697" s="132">
        <v>1400</v>
      </c>
      <c r="K697" s="133" t="s">
        <v>1961</v>
      </c>
      <c r="L697" s="133">
        <v>48</v>
      </c>
      <c r="M697" s="135" t="s">
        <v>2014</v>
      </c>
      <c r="N697" s="236" t="s">
        <v>8565</v>
      </c>
      <c r="O697" s="236" t="s">
        <v>2015</v>
      </c>
      <c r="P697" s="237">
        <v>24240</v>
      </c>
      <c r="Q697" s="238">
        <f t="shared" si="200"/>
        <v>21081.81818181818</v>
      </c>
      <c r="R697" s="144">
        <f t="shared" si="201"/>
        <v>0.10965933592065538</v>
      </c>
      <c r="S697" s="197">
        <v>1074476661</v>
      </c>
      <c r="T697" s="302" t="s">
        <v>7808</v>
      </c>
      <c r="U697" s="194">
        <f t="shared" si="214"/>
        <v>24240</v>
      </c>
      <c r="W697" s="239">
        <v>24240</v>
      </c>
      <c r="X697" s="136">
        <f t="shared" si="202"/>
        <v>18770</v>
      </c>
      <c r="Y697" s="240">
        <f t="shared" si="203"/>
        <v>21081.81818181818</v>
      </c>
      <c r="Z697" s="142">
        <f t="shared" si="204"/>
        <v>7.7310231023102416E-2</v>
      </c>
      <c r="AA697" s="137">
        <f t="shared" si="205"/>
        <v>0.10965933592065538</v>
      </c>
      <c r="AB697" s="145" t="s">
        <v>8715</v>
      </c>
      <c r="AC697" s="189">
        <f t="shared" si="215"/>
        <v>23764</v>
      </c>
      <c r="AD697" s="187">
        <f t="shared" si="216"/>
        <v>26114</v>
      </c>
      <c r="AE697" s="129">
        <f t="shared" si="206"/>
        <v>2350.2599999999998</v>
      </c>
      <c r="AF697" s="130">
        <f t="shared" si="207"/>
        <v>476.25999999999976</v>
      </c>
      <c r="AG697" s="131">
        <f t="shared" si="208"/>
        <v>1.8237726889790907E-2</v>
      </c>
      <c r="AH697" s="138">
        <f t="shared" si="209"/>
        <v>1874</v>
      </c>
      <c r="AI697" s="139">
        <f t="shared" si="210"/>
        <v>7.1762273110209079E-2</v>
      </c>
      <c r="AJ697" s="139">
        <f t="shared" si="211"/>
        <v>9.1421609030864479E-2</v>
      </c>
      <c r="AL697" s="197">
        <v>2155018157661</v>
      </c>
      <c r="AM697" s="197">
        <v>4985009709085</v>
      </c>
      <c r="AN697" s="197" t="s">
        <v>3671</v>
      </c>
      <c r="AO697" s="241" t="s">
        <v>18</v>
      </c>
      <c r="AP697" s="242" t="s">
        <v>970</v>
      </c>
      <c r="AQ697" s="242" t="s">
        <v>89</v>
      </c>
      <c r="AR697" s="242">
        <v>39100</v>
      </c>
      <c r="AS697" s="243">
        <f>VLOOKUP(B:B,[1]MICHELIN!$B:$K,8,0)</f>
        <v>18770</v>
      </c>
      <c r="AT697" s="243">
        <v>1050</v>
      </c>
      <c r="AU697" s="211" t="s">
        <v>3956</v>
      </c>
      <c r="AV697" s="197" t="s">
        <v>274</v>
      </c>
      <c r="AW697" s="134" t="str">
        <f>IFERROR(VLOOKUP(AV:AV,Q商品!B:E,4,0),"")</f>
        <v>2023年製 CROSSCLIMATE 2 SUV 215/50R18 92W オールシーズンタイヤ 翌営業日発送</v>
      </c>
      <c r="AX697" s="134" t="str">
        <f>IFERROR(VLOOKUP(B:B,在庫!B:M,12,0),"")</f>
        <v>2023年製</v>
      </c>
      <c r="AY697" s="134">
        <f>VLOOKUP(B:B,在庫!B:K,10,0)</f>
        <v>1</v>
      </c>
      <c r="AZ697" s="244" t="str">
        <f>VLOOKUP(AL:AL,[1]MICHELIN!$B:$AH,32,0)</f>
        <v>×</v>
      </c>
      <c r="BA697" s="244" t="str">
        <f>VLOOKUP(AL:AL,[1]MICHELIN!$B:$AH,33,0)</f>
        <v/>
      </c>
      <c r="BC697" s="11" t="s">
        <v>2055</v>
      </c>
    </row>
    <row r="698" spans="1:56" s="11" customFormat="1" ht="19.5" customHeight="1">
      <c r="A698" s="11">
        <f t="shared" si="198"/>
        <v>1</v>
      </c>
      <c r="B698" s="249">
        <f t="shared" si="199"/>
        <v>2255018157668</v>
      </c>
      <c r="C698" s="235">
        <f>VLOOKUP(B:B,[1]MICHELIN!$B:$K,9,0)</f>
        <v>84</v>
      </c>
      <c r="D698" s="11" t="s">
        <v>8690</v>
      </c>
      <c r="E698" s="11" t="s">
        <v>972</v>
      </c>
      <c r="F698" s="160" t="s">
        <v>7230</v>
      </c>
      <c r="G698" s="134"/>
      <c r="H698" s="132"/>
      <c r="I698" s="235">
        <f>VLOOKUP(B:B,[1]MICHELIN!$B:$K,10,0)</f>
        <v>4</v>
      </c>
      <c r="J698" s="132">
        <v>153</v>
      </c>
      <c r="K698" s="133" t="s">
        <v>6150</v>
      </c>
      <c r="L698" s="133">
        <v>49</v>
      </c>
      <c r="M698" s="135" t="s">
        <v>3998</v>
      </c>
      <c r="N698" s="236">
        <v>25690</v>
      </c>
      <c r="O698" s="236">
        <v>0</v>
      </c>
      <c r="P698" s="237">
        <v>25690</v>
      </c>
      <c r="Q698" s="238">
        <f t="shared" si="200"/>
        <v>22400</v>
      </c>
      <c r="R698" s="144">
        <f t="shared" si="201"/>
        <v>0.11473214285714285</v>
      </c>
      <c r="S698" s="197">
        <v>1074476659</v>
      </c>
      <c r="T698" s="303" t="s">
        <v>7809</v>
      </c>
      <c r="U698" s="194">
        <f t="shared" si="214"/>
        <v>25690</v>
      </c>
      <c r="W698" s="239">
        <v>25690</v>
      </c>
      <c r="X698" s="136">
        <f t="shared" si="202"/>
        <v>19830</v>
      </c>
      <c r="Y698" s="240">
        <f t="shared" si="203"/>
        <v>22400</v>
      </c>
      <c r="Z698" s="142">
        <f t="shared" si="204"/>
        <v>7.7306344881276745E-2</v>
      </c>
      <c r="AA698" s="137">
        <f t="shared" si="205"/>
        <v>0.11473214285714285</v>
      </c>
      <c r="AB698" s="334" t="s">
        <v>8715</v>
      </c>
      <c r="AC698" s="189">
        <f t="shared" si="215"/>
        <v>25186</v>
      </c>
      <c r="AD698" s="187">
        <f t="shared" si="216"/>
        <v>27676</v>
      </c>
      <c r="AE698" s="129">
        <f t="shared" si="206"/>
        <v>2490.8399999999997</v>
      </c>
      <c r="AF698" s="130">
        <f t="shared" si="207"/>
        <v>504.83999999999969</v>
      </c>
      <c r="AG698" s="131">
        <f t="shared" si="208"/>
        <v>1.8241075299898817E-2</v>
      </c>
      <c r="AH698" s="138">
        <f t="shared" si="209"/>
        <v>1986</v>
      </c>
      <c r="AI698" s="139">
        <f t="shared" si="210"/>
        <v>7.1758924700101173E-2</v>
      </c>
      <c r="AJ698" s="139">
        <f t="shared" si="211"/>
        <v>9.6491067557244042E-2</v>
      </c>
      <c r="AL698" s="197">
        <v>2255018157668</v>
      </c>
      <c r="AM698" s="197">
        <v>4985009709092</v>
      </c>
      <c r="AN698" s="197" t="s">
        <v>3672</v>
      </c>
      <c r="AO698" s="241" t="s">
        <v>18</v>
      </c>
      <c r="AP698" s="242" t="s">
        <v>971</v>
      </c>
      <c r="AQ698" s="242" t="s">
        <v>80</v>
      </c>
      <c r="AR698" s="242">
        <v>41300</v>
      </c>
      <c r="AS698" s="243">
        <v>19830</v>
      </c>
      <c r="AT698" s="243">
        <v>1050</v>
      </c>
      <c r="AU698" s="211" t="s">
        <v>3956</v>
      </c>
      <c r="AV698" s="197" t="s">
        <v>275</v>
      </c>
      <c r="AW698" s="134" t="str">
        <f>IFERROR(VLOOKUP(AV:AV,Q商品!B:E,4,0),"")</f>
        <v>2023年製 CROSSCLIMATE 2 SUV 225/50R18 95W オールシーズンタイヤ 翌営業日発送</v>
      </c>
      <c r="AX698" s="134" t="str">
        <f>IFERROR(VLOOKUP(B:B,在庫!B:M,12,0),"")</f>
        <v>2023年製</v>
      </c>
      <c r="AY698" s="246">
        <f>VLOOKUP(B:B,在庫!B:K,10,0)</f>
        <v>1</v>
      </c>
      <c r="AZ698" s="244">
        <v>605922091</v>
      </c>
      <c r="BA698" s="244">
        <v>605922144</v>
      </c>
      <c r="BC698" s="11" t="s">
        <v>2055</v>
      </c>
    </row>
    <row r="699" spans="1:56" s="11" customFormat="1" ht="19.5" customHeight="1">
      <c r="A699" s="11">
        <f t="shared" si="198"/>
        <v>1</v>
      </c>
      <c r="B699" s="249">
        <f t="shared" si="199"/>
        <v>2355519157669</v>
      </c>
      <c r="C699" s="235">
        <f>VLOOKUP(B:B,[1]MICHELIN!$B:$K,9,0)</f>
        <v>28</v>
      </c>
      <c r="D699" s="11" t="s">
        <v>8690</v>
      </c>
      <c r="E699" s="11" t="s">
        <v>980</v>
      </c>
      <c r="F699" s="160" t="s">
        <v>7232</v>
      </c>
      <c r="G699" s="134"/>
      <c r="H699" s="132"/>
      <c r="I699" s="235">
        <f>VLOOKUP(B:B,[1]MICHELIN!$B:$K,10,0)</f>
        <v>0</v>
      </c>
      <c r="J699" s="132">
        <v>698</v>
      </c>
      <c r="K699" s="133" t="s">
        <v>6150</v>
      </c>
      <c r="L699" s="133">
        <v>52</v>
      </c>
      <c r="M699" s="135" t="s">
        <v>3998</v>
      </c>
      <c r="N699" s="236">
        <v>29900</v>
      </c>
      <c r="O699" s="236">
        <v>0</v>
      </c>
      <c r="P699" s="237">
        <v>29900</v>
      </c>
      <c r="Q699" s="238">
        <f t="shared" si="200"/>
        <v>26227.272727272724</v>
      </c>
      <c r="R699" s="144">
        <f t="shared" si="201"/>
        <v>0.10856152512998257</v>
      </c>
      <c r="S699" s="197">
        <v>1074476656</v>
      </c>
      <c r="T699" s="302" t="s">
        <v>7812</v>
      </c>
      <c r="U699" s="194">
        <f t="shared" si="214"/>
        <v>29900</v>
      </c>
      <c r="W699" s="239">
        <v>29900</v>
      </c>
      <c r="X699" s="136">
        <f t="shared" si="202"/>
        <v>23380</v>
      </c>
      <c r="Y699" s="240">
        <f t="shared" si="203"/>
        <v>26227.272727272724</v>
      </c>
      <c r="Z699" s="142">
        <f t="shared" si="204"/>
        <v>7.7324414715719048E-2</v>
      </c>
      <c r="AA699" s="137">
        <f t="shared" si="205"/>
        <v>0.10856152512998257</v>
      </c>
      <c r="AB699" s="334" t="s">
        <v>8715</v>
      </c>
      <c r="AC699" s="189">
        <f t="shared" si="215"/>
        <v>29313</v>
      </c>
      <c r="AD699" s="187">
        <f t="shared" si="216"/>
        <v>32212</v>
      </c>
      <c r="AE699" s="129">
        <f t="shared" si="206"/>
        <v>2899.08</v>
      </c>
      <c r="AF699" s="130">
        <f t="shared" si="207"/>
        <v>587.07999999999993</v>
      </c>
      <c r="AG699" s="131">
        <f t="shared" si="208"/>
        <v>1.8225506022600271E-2</v>
      </c>
      <c r="AH699" s="138">
        <f t="shared" si="209"/>
        <v>2312</v>
      </c>
      <c r="AI699" s="139">
        <f t="shared" si="210"/>
        <v>7.1774493977399725E-2</v>
      </c>
      <c r="AJ699" s="139">
        <f t="shared" si="211"/>
        <v>9.0336019107382301E-2</v>
      </c>
      <c r="AL699" s="197">
        <v>2355519157669</v>
      </c>
      <c r="AM699" s="197">
        <v>4985009709184</v>
      </c>
      <c r="AN699" s="197" t="s">
        <v>3676</v>
      </c>
      <c r="AO699" s="241" t="s">
        <v>18</v>
      </c>
      <c r="AP699" s="242" t="s">
        <v>979</v>
      </c>
      <c r="AQ699" s="242" t="s">
        <v>91</v>
      </c>
      <c r="AR699" s="242">
        <v>48700</v>
      </c>
      <c r="AS699" s="243">
        <v>23380</v>
      </c>
      <c r="AT699" s="243">
        <v>1050</v>
      </c>
      <c r="AU699" s="211" t="s">
        <v>3956</v>
      </c>
      <c r="AV699" s="197" t="s">
        <v>278</v>
      </c>
      <c r="AW699" s="134" t="str">
        <f>IFERROR(VLOOKUP(AV:AV,Q商品!B:E,4,0),"")</f>
        <v>2022年製以降 CROSSCLIMATE 2 SUV 235/55R19 105W XL オールシーズンタイヤ 翌営業日発送</v>
      </c>
      <c r="AX699" s="134" t="str">
        <f>IFERROR(VLOOKUP(B:B,在庫!B:M,12,0),"")</f>
        <v/>
      </c>
      <c r="AY699" s="134" t="e">
        <f>VLOOKUP(B:B,在庫!B:K,10,0)</f>
        <v>#N/A</v>
      </c>
      <c r="AZ699" s="244" t="s">
        <v>8743</v>
      </c>
      <c r="BA699" s="244" t="s">
        <v>152</v>
      </c>
      <c r="BC699" s="11" t="s">
        <v>2055</v>
      </c>
    </row>
    <row r="700" spans="1:56" s="11" customFormat="1" ht="19.5" customHeight="1">
      <c r="A700" s="11">
        <f t="shared" si="198"/>
        <v>1</v>
      </c>
      <c r="B700" s="249">
        <f t="shared" si="199"/>
        <v>2554520157662</v>
      </c>
      <c r="C700" s="235">
        <f>VLOOKUP(B:B,[1]MICHELIN!$B:$K,9,0)</f>
        <v>20</v>
      </c>
      <c r="D700" s="11" t="s">
        <v>8690</v>
      </c>
      <c r="E700" s="11" t="s">
        <v>984</v>
      </c>
      <c r="F700" s="160" t="s">
        <v>8398</v>
      </c>
      <c r="G700" s="134"/>
      <c r="H700" s="132"/>
      <c r="I700" s="235">
        <f>VLOOKUP(B:B,[1]MICHELIN!$B:$K,10,0)</f>
        <v>8</v>
      </c>
      <c r="J700" s="132"/>
      <c r="K700" s="133" t="s">
        <v>6150</v>
      </c>
      <c r="L700" s="133">
        <v>54</v>
      </c>
      <c r="M700" s="135" t="s">
        <v>2014</v>
      </c>
      <c r="N700" s="236" t="s">
        <v>2426</v>
      </c>
      <c r="O700" s="236" t="s">
        <v>2015</v>
      </c>
      <c r="P700" s="237">
        <v>39976</v>
      </c>
      <c r="Q700" s="238">
        <f t="shared" si="200"/>
        <v>35387.272727272728</v>
      </c>
      <c r="R700" s="144">
        <f t="shared" si="201"/>
        <v>0.12369624415557727</v>
      </c>
      <c r="S700" s="197">
        <v>1074476654</v>
      </c>
      <c r="T700" s="303" t="s">
        <v>7814</v>
      </c>
      <c r="U700" s="194">
        <f t="shared" si="214"/>
        <v>39976</v>
      </c>
      <c r="W700" s="239">
        <v>39976</v>
      </c>
      <c r="X700" s="136">
        <f t="shared" si="202"/>
        <v>31010</v>
      </c>
      <c r="Y700" s="240">
        <f t="shared" si="203"/>
        <v>35387.272727272728</v>
      </c>
      <c r="Z700" s="142">
        <f t="shared" si="204"/>
        <v>7.734640784470681E-2</v>
      </c>
      <c r="AA700" s="137">
        <f t="shared" si="205"/>
        <v>0.12369624415557727</v>
      </c>
      <c r="AB700" s="334" t="s">
        <v>8715</v>
      </c>
      <c r="AC700" s="189">
        <f t="shared" si="215"/>
        <v>39192</v>
      </c>
      <c r="AD700" s="187">
        <f t="shared" si="216"/>
        <v>43068</v>
      </c>
      <c r="AE700" s="129">
        <f t="shared" si="206"/>
        <v>3876.12</v>
      </c>
      <c r="AF700" s="130">
        <f t="shared" si="207"/>
        <v>784.11999999999989</v>
      </c>
      <c r="AG700" s="131">
        <f t="shared" si="208"/>
        <v>1.8206557072536451E-2</v>
      </c>
      <c r="AH700" s="138">
        <f t="shared" si="209"/>
        <v>3092</v>
      </c>
      <c r="AI700" s="139">
        <f t="shared" si="210"/>
        <v>7.1793442927463549E-2</v>
      </c>
      <c r="AJ700" s="139">
        <f t="shared" si="211"/>
        <v>0.10548968708304082</v>
      </c>
      <c r="AL700" s="197">
        <v>2554520157662</v>
      </c>
      <c r="AM700" s="197">
        <v>4985009709276</v>
      </c>
      <c r="AN700" s="197" t="s">
        <v>3678</v>
      </c>
      <c r="AO700" s="241" t="s">
        <v>18</v>
      </c>
      <c r="AP700" s="242" t="s">
        <v>983</v>
      </c>
      <c r="AQ700" s="242" t="s">
        <v>93</v>
      </c>
      <c r="AR700" s="242">
        <v>64600</v>
      </c>
      <c r="AS700" s="243">
        <v>31010</v>
      </c>
      <c r="AT700" s="243">
        <v>1050</v>
      </c>
      <c r="AU700" s="211" t="s">
        <v>3956</v>
      </c>
      <c r="AV700" s="197" t="s">
        <v>280</v>
      </c>
      <c r="AW700" s="134" t="str">
        <f>IFERROR(VLOOKUP(AV:AV,Q商品!B:E,4,0),"")</f>
        <v>2023年製 CROSSCLIMATE 2 SUV 255/45R20 105V XL オールシーズンタイヤ 翌営業日発送</v>
      </c>
      <c r="AX700" s="134" t="str">
        <f>IFERROR(VLOOKUP(B:B,在庫!B:M,12,0),"")</f>
        <v>2023年製</v>
      </c>
      <c r="AY700" s="134">
        <f>VLOOKUP(B:B,在庫!B:K,10,0)</f>
        <v>2</v>
      </c>
      <c r="AZ700" s="244" t="s">
        <v>8743</v>
      </c>
      <c r="BA700" s="244" t="s">
        <v>152</v>
      </c>
      <c r="BC700" s="11" t="s">
        <v>2055</v>
      </c>
    </row>
    <row r="701" spans="1:56" s="11" customFormat="1" ht="19.5" customHeight="1">
      <c r="A701" s="247">
        <f t="shared" si="198"/>
        <v>1</v>
      </c>
      <c r="B701" s="261">
        <f t="shared" si="199"/>
        <v>2254517159982</v>
      </c>
      <c r="C701" s="235">
        <f>VLOOKUP(B:B,[1]MICHELIN!$B:$K,9,0)</f>
        <v>0</v>
      </c>
      <c r="D701" s="11" t="s">
        <v>8690</v>
      </c>
      <c r="E701" s="11" t="s">
        <v>1719</v>
      </c>
      <c r="F701" s="160"/>
      <c r="G701" s="134"/>
      <c r="H701" s="132"/>
      <c r="I701" s="235">
        <f>VLOOKUP(B:B,[1]MICHELIN!$B:$K,10,0)</f>
        <v>0</v>
      </c>
      <c r="J701" s="132"/>
      <c r="K701" s="133" t="s">
        <v>6150</v>
      </c>
      <c r="L701" s="133">
        <v>60</v>
      </c>
      <c r="M701" s="135"/>
      <c r="N701" s="236"/>
      <c r="O701" s="236"/>
      <c r="P701" s="237"/>
      <c r="Q701" s="238">
        <f t="shared" si="200"/>
        <v>-477.27272727272725</v>
      </c>
      <c r="R701" s="144">
        <f t="shared" si="201"/>
        <v>25.707047619047621</v>
      </c>
      <c r="S701" s="248"/>
      <c r="T701" s="303"/>
      <c r="U701" s="194">
        <f t="shared" si="214"/>
        <v>0</v>
      </c>
      <c r="W701" s="239"/>
      <c r="X701" s="136">
        <f t="shared" si="202"/>
        <v>11792</v>
      </c>
      <c r="Y701" s="240">
        <f t="shared" si="203"/>
        <v>-477.27272727272725</v>
      </c>
      <c r="Z701" s="142" t="str">
        <f t="shared" si="204"/>
        <v/>
      </c>
      <c r="AA701" s="137">
        <f t="shared" si="205"/>
        <v>25.707047619047621</v>
      </c>
      <c r="AB701" s="334" t="s">
        <v>8715</v>
      </c>
      <c r="AC701" s="189">
        <f t="shared" si="215"/>
        <v>0</v>
      </c>
      <c r="AD701" s="187">
        <f t="shared" si="216"/>
        <v>0</v>
      </c>
      <c r="AE701" s="129">
        <f t="shared" si="206"/>
        <v>0</v>
      </c>
      <c r="AF701" s="130">
        <f t="shared" si="207"/>
        <v>0</v>
      </c>
      <c r="AG701" s="131" t="str">
        <f t="shared" si="208"/>
        <v/>
      </c>
      <c r="AH701" s="138">
        <f t="shared" si="209"/>
        <v>0</v>
      </c>
      <c r="AI701" s="139" t="str">
        <f t="shared" si="210"/>
        <v/>
      </c>
      <c r="AJ701" s="139" t="str">
        <f t="shared" si="211"/>
        <v/>
      </c>
      <c r="AL701" s="197">
        <v>2254517159982</v>
      </c>
      <c r="AM701" s="197" t="s">
        <v>152</v>
      </c>
      <c r="AN701" s="197" t="s">
        <v>152</v>
      </c>
      <c r="AO701" s="241" t="s">
        <v>146</v>
      </c>
      <c r="AP701" s="242" t="s">
        <v>1346</v>
      </c>
      <c r="AQ701" s="242" t="s">
        <v>37</v>
      </c>
      <c r="AR701" s="242" t="s">
        <v>152</v>
      </c>
      <c r="AS701" s="243">
        <v>11792</v>
      </c>
      <c r="AT701" s="243">
        <v>525</v>
      </c>
      <c r="AU701" s="211" t="s">
        <v>3957</v>
      </c>
      <c r="AV701" s="197"/>
      <c r="AW701" s="134" t="str">
        <f>IFERROR(VLOOKUP(AV:AV,Q商品!B:E,4,0),"")</f>
        <v/>
      </c>
      <c r="AX701" s="134" t="str">
        <f>IFERROR(VLOOKUP(B:B,在庫!B:M,12,0),"")</f>
        <v/>
      </c>
      <c r="AY701" s="246" t="e">
        <f>VLOOKUP(B:B,在庫!B:K,10,0)</f>
        <v>#N/A</v>
      </c>
      <c r="AZ701" s="244" t="s">
        <v>152</v>
      </c>
      <c r="BA701" s="244" t="s">
        <v>152</v>
      </c>
      <c r="BC701" s="11" t="e">
        <v>#N/A</v>
      </c>
    </row>
    <row r="702" spans="1:56" s="11" customFormat="1" ht="19.5" customHeight="1">
      <c r="A702" s="247">
        <f t="shared" si="198"/>
        <v>1</v>
      </c>
      <c r="B702" s="261">
        <f t="shared" si="199"/>
        <v>1856515159752</v>
      </c>
      <c r="C702" s="235">
        <f>VLOOKUP(B:B,[1]MICHELIN!$B:$K,9,0)</f>
        <v>0</v>
      </c>
      <c r="D702" s="11" t="s">
        <v>8690</v>
      </c>
      <c r="E702" s="11" t="s">
        <v>1718</v>
      </c>
      <c r="F702" s="160"/>
      <c r="G702" s="134"/>
      <c r="H702" s="132"/>
      <c r="I702" s="235">
        <f>VLOOKUP(B:B,[1]MICHELIN!$B:$K,10,0)</f>
        <v>0</v>
      </c>
      <c r="J702" s="132"/>
      <c r="K702" s="133" t="s">
        <v>6150</v>
      </c>
      <c r="L702" s="133">
        <v>69</v>
      </c>
      <c r="M702" s="135"/>
      <c r="N702" s="236"/>
      <c r="O702" s="236"/>
      <c r="P702" s="237"/>
      <c r="Q702" s="238">
        <f t="shared" si="200"/>
        <v>-477.27272727272725</v>
      </c>
      <c r="R702" s="144">
        <f t="shared" si="201"/>
        <v>14.382285714285715</v>
      </c>
      <c r="S702" s="248"/>
      <c r="T702" s="303"/>
      <c r="U702" s="194">
        <f t="shared" si="214"/>
        <v>0</v>
      </c>
      <c r="W702" s="239"/>
      <c r="X702" s="136">
        <f t="shared" si="202"/>
        <v>6387</v>
      </c>
      <c r="Y702" s="240">
        <f t="shared" si="203"/>
        <v>-477.27272727272725</v>
      </c>
      <c r="Z702" s="142" t="str">
        <f t="shared" si="204"/>
        <v/>
      </c>
      <c r="AA702" s="137">
        <f t="shared" si="205"/>
        <v>14.382285714285715</v>
      </c>
      <c r="AB702" s="334" t="s">
        <v>8715</v>
      </c>
      <c r="AC702" s="189">
        <f t="shared" si="215"/>
        <v>0</v>
      </c>
      <c r="AD702" s="187">
        <f t="shared" si="216"/>
        <v>0</v>
      </c>
      <c r="AE702" s="129">
        <f t="shared" si="206"/>
        <v>0</v>
      </c>
      <c r="AF702" s="130">
        <f t="shared" si="207"/>
        <v>0</v>
      </c>
      <c r="AG702" s="131" t="str">
        <f t="shared" si="208"/>
        <v/>
      </c>
      <c r="AH702" s="138">
        <f t="shared" si="209"/>
        <v>0</v>
      </c>
      <c r="AI702" s="139" t="str">
        <f t="shared" si="210"/>
        <v/>
      </c>
      <c r="AJ702" s="139" t="str">
        <f t="shared" si="211"/>
        <v/>
      </c>
      <c r="AL702" s="197">
        <v>1856515159752</v>
      </c>
      <c r="AM702" s="197">
        <v>4985009755167</v>
      </c>
      <c r="AN702" s="197" t="s">
        <v>152</v>
      </c>
      <c r="AO702" s="241" t="s">
        <v>1343</v>
      </c>
      <c r="AP702" s="242" t="s">
        <v>1136</v>
      </c>
      <c r="AQ702" s="242" t="s">
        <v>42</v>
      </c>
      <c r="AR702" s="242" t="s">
        <v>152</v>
      </c>
      <c r="AS702" s="243">
        <v>6387</v>
      </c>
      <c r="AT702" s="243">
        <v>525</v>
      </c>
      <c r="AU702" s="211" t="s">
        <v>3957</v>
      </c>
      <c r="AV702" s="197"/>
      <c r="AW702" s="134" t="str">
        <f>IFERROR(VLOOKUP(AV:AV,Q商品!B:E,4,0),"")</f>
        <v/>
      </c>
      <c r="AX702" s="134" t="str">
        <f>IFERROR(VLOOKUP(B:B,在庫!B:M,12,0),"")</f>
        <v/>
      </c>
      <c r="AY702" s="246" t="e">
        <f>VLOOKUP(B:B,在庫!B:K,10,0)</f>
        <v>#N/A</v>
      </c>
      <c r="AZ702" s="244" t="s">
        <v>152</v>
      </c>
      <c r="BA702" s="244" t="s">
        <v>152</v>
      </c>
      <c r="BC702" s="11" t="e">
        <v>#N/A</v>
      </c>
    </row>
    <row r="703" spans="1:56" s="11" customFormat="1" ht="19.5" customHeight="1">
      <c r="A703" s="247">
        <f t="shared" si="198"/>
        <v>1</v>
      </c>
      <c r="B703" s="261">
        <f t="shared" si="199"/>
        <v>1956515159964</v>
      </c>
      <c r="C703" s="235">
        <f>VLOOKUP(B:B,[1]MICHELIN!$B:$K,9,0)</f>
        <v>0</v>
      </c>
      <c r="D703" s="11" t="s">
        <v>8690</v>
      </c>
      <c r="E703" s="11" t="s">
        <v>1009</v>
      </c>
      <c r="F703" s="160"/>
      <c r="G703" s="134"/>
      <c r="H703" s="132"/>
      <c r="I703" s="235">
        <f>VLOOKUP(B:B,[1]MICHELIN!$B:$K,10,0)</f>
        <v>0</v>
      </c>
      <c r="J703" s="132"/>
      <c r="K703" s="133" t="s">
        <v>6150</v>
      </c>
      <c r="L703" s="133">
        <v>71</v>
      </c>
      <c r="M703" s="135"/>
      <c r="N703" s="236"/>
      <c r="O703" s="236"/>
      <c r="P703" s="237"/>
      <c r="Q703" s="238">
        <f t="shared" si="200"/>
        <v>-477.27272727272725</v>
      </c>
      <c r="R703" s="144">
        <f t="shared" si="201"/>
        <v>17.078857142857142</v>
      </c>
      <c r="S703" s="248">
        <v>1074476397</v>
      </c>
      <c r="T703" s="303" t="s">
        <v>7827</v>
      </c>
      <c r="U703" s="194">
        <f t="shared" si="214"/>
        <v>0</v>
      </c>
      <c r="W703" s="239"/>
      <c r="X703" s="136">
        <f t="shared" si="202"/>
        <v>7674</v>
      </c>
      <c r="Y703" s="240">
        <f t="shared" si="203"/>
        <v>-477.27272727272725</v>
      </c>
      <c r="Z703" s="142" t="str">
        <f t="shared" si="204"/>
        <v/>
      </c>
      <c r="AA703" s="137">
        <f t="shared" si="205"/>
        <v>17.078857142857142</v>
      </c>
      <c r="AB703" s="334" t="s">
        <v>8715</v>
      </c>
      <c r="AC703" s="189">
        <f t="shared" si="215"/>
        <v>0</v>
      </c>
      <c r="AD703" s="187">
        <f t="shared" si="216"/>
        <v>0</v>
      </c>
      <c r="AE703" s="129">
        <f t="shared" si="206"/>
        <v>0</v>
      </c>
      <c r="AF703" s="130">
        <f t="shared" si="207"/>
        <v>0</v>
      </c>
      <c r="AG703" s="131" t="str">
        <f t="shared" si="208"/>
        <v/>
      </c>
      <c r="AH703" s="138">
        <f t="shared" si="209"/>
        <v>0</v>
      </c>
      <c r="AI703" s="139" t="str">
        <f t="shared" si="210"/>
        <v/>
      </c>
      <c r="AJ703" s="139" t="str">
        <f t="shared" si="211"/>
        <v/>
      </c>
      <c r="AL703" s="197">
        <v>1956515159964</v>
      </c>
      <c r="AM703" s="197">
        <v>4985009753576</v>
      </c>
      <c r="AN703" s="197" t="s">
        <v>152</v>
      </c>
      <c r="AO703" s="241" t="s">
        <v>146</v>
      </c>
      <c r="AP703" s="242" t="s">
        <v>1008</v>
      </c>
      <c r="AQ703" s="242" t="s">
        <v>43</v>
      </c>
      <c r="AR703" s="242" t="s">
        <v>152</v>
      </c>
      <c r="AS703" s="243">
        <v>7674</v>
      </c>
      <c r="AT703" s="243">
        <v>525</v>
      </c>
      <c r="AU703" s="211" t="s">
        <v>3957</v>
      </c>
      <c r="AV703" s="197" t="s">
        <v>284</v>
      </c>
      <c r="AW703" s="134" t="str">
        <f>IFERROR(VLOOKUP(AV:AV,Q商品!B:E,4,0),"")</f>
        <v>2022年製 CROSSCLIMATE2 195/65R15 91H オールシーズンタイヤ 翌営業日発送</v>
      </c>
      <c r="AX703" s="134" t="str">
        <f>IFERROR(VLOOKUP(B:B,在庫!B:M,12,0),"")</f>
        <v/>
      </c>
      <c r="AY703" s="134" t="e">
        <f>VLOOKUP(B:B,在庫!B:K,10,0)</f>
        <v>#N/A</v>
      </c>
      <c r="AZ703" s="244" t="s">
        <v>152</v>
      </c>
      <c r="BA703" s="244" t="s">
        <v>152</v>
      </c>
      <c r="BC703" s="11" t="s">
        <v>150</v>
      </c>
    </row>
    <row r="704" spans="1:56" s="11" customFormat="1" ht="19.5" customHeight="1">
      <c r="A704" s="247">
        <f t="shared" si="198"/>
        <v>1</v>
      </c>
      <c r="B704" s="261">
        <f t="shared" si="199"/>
        <v>2055516159962</v>
      </c>
      <c r="C704" s="235">
        <f>VLOOKUP(B:B,[1]MICHELIN!$B:$K,9,0)</f>
        <v>0</v>
      </c>
      <c r="D704" s="11" t="s">
        <v>8690</v>
      </c>
      <c r="E704" s="11" t="s">
        <v>902</v>
      </c>
      <c r="F704" s="160"/>
      <c r="G704" s="134"/>
      <c r="H704" s="132"/>
      <c r="I704" s="235">
        <f>VLOOKUP(B:B,[1]MICHELIN!$B:$K,10,0)</f>
        <v>0</v>
      </c>
      <c r="J704" s="132"/>
      <c r="K704" s="133" t="s">
        <v>6150</v>
      </c>
      <c r="L704" s="133">
        <v>72</v>
      </c>
      <c r="M704" s="135"/>
      <c r="N704" s="236"/>
      <c r="O704" s="236"/>
      <c r="P704" s="237"/>
      <c r="Q704" s="238">
        <f t="shared" si="200"/>
        <v>-477.27272727272725</v>
      </c>
      <c r="R704" s="144">
        <f t="shared" si="201"/>
        <v>19.855047619047621</v>
      </c>
      <c r="S704" s="248">
        <v>1074476398</v>
      </c>
      <c r="T704" s="303" t="s">
        <v>7828</v>
      </c>
      <c r="U704" s="194">
        <f t="shared" si="214"/>
        <v>0</v>
      </c>
      <c r="W704" s="239"/>
      <c r="X704" s="136">
        <f t="shared" si="202"/>
        <v>8999</v>
      </c>
      <c r="Y704" s="240">
        <f t="shared" si="203"/>
        <v>-477.27272727272725</v>
      </c>
      <c r="Z704" s="142" t="str">
        <f t="shared" si="204"/>
        <v/>
      </c>
      <c r="AA704" s="137">
        <f t="shared" si="205"/>
        <v>19.855047619047621</v>
      </c>
      <c r="AB704" s="334" t="s">
        <v>8715</v>
      </c>
      <c r="AC704" s="189">
        <f t="shared" ref="AC704:AC720" si="217">ROUNDDOWN(U704/1.02,0)</f>
        <v>0</v>
      </c>
      <c r="AD704" s="187">
        <f t="shared" ref="AD704:AD720" si="218">ROUNDDOWN(AC704/0.91,0)</f>
        <v>0</v>
      </c>
      <c r="AE704" s="129">
        <f t="shared" si="206"/>
        <v>0</v>
      </c>
      <c r="AF704" s="130">
        <f t="shared" si="207"/>
        <v>0</v>
      </c>
      <c r="AG704" s="131" t="str">
        <f t="shared" si="208"/>
        <v/>
      </c>
      <c r="AH704" s="138">
        <f t="shared" si="209"/>
        <v>0</v>
      </c>
      <c r="AI704" s="139" t="str">
        <f t="shared" si="210"/>
        <v/>
      </c>
      <c r="AJ704" s="139" t="str">
        <f t="shared" si="211"/>
        <v/>
      </c>
      <c r="AL704" s="197">
        <v>2055516159962</v>
      </c>
      <c r="AM704" s="197">
        <v>4985009753385</v>
      </c>
      <c r="AN704" s="197" t="s">
        <v>152</v>
      </c>
      <c r="AO704" s="241" t="s">
        <v>146</v>
      </c>
      <c r="AP704" s="242" t="s">
        <v>1344</v>
      </c>
      <c r="AQ704" s="242" t="s">
        <v>35</v>
      </c>
      <c r="AR704" s="242" t="s">
        <v>152</v>
      </c>
      <c r="AS704" s="243">
        <v>8999</v>
      </c>
      <c r="AT704" s="243">
        <v>525</v>
      </c>
      <c r="AU704" s="211" t="s">
        <v>3957</v>
      </c>
      <c r="AV704" s="197" t="s">
        <v>285</v>
      </c>
      <c r="AW704" s="134" t="str">
        <f>IFERROR(VLOOKUP(AV:AV,Q商品!B:E,4,0),"")</f>
        <v>2021年製 CROSSCLIMATE2 205/55R16 91V オールシーズン 夏冬タイヤ 翌営業日発送</v>
      </c>
      <c r="AX704" s="134" t="str">
        <f>IFERROR(VLOOKUP(B:B,在庫!B:M,12,0),"")</f>
        <v/>
      </c>
      <c r="AY704" s="134" t="e">
        <f>VLOOKUP(B:B,在庫!B:K,10,0)</f>
        <v>#N/A</v>
      </c>
      <c r="AZ704" s="244" t="s">
        <v>152</v>
      </c>
      <c r="BA704" s="244" t="s">
        <v>152</v>
      </c>
      <c r="BC704" s="11" t="s">
        <v>150</v>
      </c>
    </row>
    <row r="705" spans="1:55" s="11" customFormat="1" ht="19.5" customHeight="1">
      <c r="A705" s="247">
        <f t="shared" si="198"/>
        <v>1</v>
      </c>
      <c r="B705" s="261">
        <f t="shared" si="199"/>
        <v>2355519159915</v>
      </c>
      <c r="C705" s="235">
        <f>VLOOKUP(B:B,[1]MICHELIN!$B:$K,9,0)</f>
        <v>0</v>
      </c>
      <c r="D705" s="11" t="s">
        <v>8690</v>
      </c>
      <c r="E705" s="11" t="s">
        <v>1716</v>
      </c>
      <c r="F705" s="160" t="s">
        <v>8408</v>
      </c>
      <c r="G705" s="134"/>
      <c r="H705" s="132"/>
      <c r="I705" s="235">
        <f>VLOOKUP(B:B,[1]MICHELIN!$B:$K,10,0)</f>
        <v>0</v>
      </c>
      <c r="J705" s="132"/>
      <c r="K705" s="133" t="s">
        <v>5589</v>
      </c>
      <c r="L705" s="133">
        <v>1</v>
      </c>
      <c r="M705" s="135"/>
      <c r="N705" s="236"/>
      <c r="O705" s="236"/>
      <c r="P705" s="237"/>
      <c r="Q705" s="238">
        <f t="shared" si="200"/>
        <v>-954.5454545454545</v>
      </c>
      <c r="R705" s="144">
        <f t="shared" si="201"/>
        <v>16.799142857142858</v>
      </c>
      <c r="S705" s="248"/>
      <c r="T705" s="303"/>
      <c r="U705" s="194">
        <f t="shared" si="214"/>
        <v>0</v>
      </c>
      <c r="W705" s="239"/>
      <c r="X705" s="136">
        <f t="shared" si="202"/>
        <v>15081</v>
      </c>
      <c r="Y705" s="240">
        <f t="shared" si="203"/>
        <v>-954.5454545454545</v>
      </c>
      <c r="Z705" s="142" t="str">
        <f t="shared" si="204"/>
        <v/>
      </c>
      <c r="AA705" s="137">
        <f t="shared" si="205"/>
        <v>16.799142857142858</v>
      </c>
      <c r="AB705" s="334" t="s">
        <v>8715</v>
      </c>
      <c r="AC705" s="189">
        <f t="shared" si="217"/>
        <v>0</v>
      </c>
      <c r="AD705" s="187">
        <f t="shared" si="218"/>
        <v>0</v>
      </c>
      <c r="AE705" s="129">
        <f t="shared" si="206"/>
        <v>0</v>
      </c>
      <c r="AF705" s="130">
        <f t="shared" si="207"/>
        <v>0</v>
      </c>
      <c r="AG705" s="131" t="str">
        <f t="shared" si="208"/>
        <v/>
      </c>
      <c r="AH705" s="138">
        <f t="shared" si="209"/>
        <v>0</v>
      </c>
      <c r="AI705" s="139" t="str">
        <f t="shared" si="210"/>
        <v/>
      </c>
      <c r="AJ705" s="139" t="str">
        <f t="shared" si="211"/>
        <v/>
      </c>
      <c r="AL705" s="197">
        <v>2355519159915</v>
      </c>
      <c r="AM705" s="197">
        <v>4985009740514</v>
      </c>
      <c r="AN705" s="197" t="s">
        <v>1335</v>
      </c>
      <c r="AO705" s="241" t="s">
        <v>1336</v>
      </c>
      <c r="AP705" s="242" t="s">
        <v>1339</v>
      </c>
      <c r="AQ705" s="242" t="s">
        <v>1340</v>
      </c>
      <c r="AR705" s="242" t="s">
        <v>152</v>
      </c>
      <c r="AS705" s="243">
        <v>15081</v>
      </c>
      <c r="AT705" s="243">
        <v>1050</v>
      </c>
      <c r="AU705" s="211" t="s">
        <v>3957</v>
      </c>
      <c r="AV705" s="197"/>
      <c r="AW705" s="134" t="str">
        <f>IFERROR(VLOOKUP(AV:AV,Q商品!B:E,4,0),"")</f>
        <v/>
      </c>
      <c r="AX705" s="134" t="str">
        <f>IFERROR(VLOOKUP(B:B,在庫!B:M,12,0),"")</f>
        <v/>
      </c>
      <c r="AY705" s="246" t="e">
        <f>VLOOKUP(B:B,在庫!B:K,10,0)</f>
        <v>#N/A</v>
      </c>
      <c r="AZ705" s="244" t="s">
        <v>152</v>
      </c>
      <c r="BA705" s="244" t="s">
        <v>152</v>
      </c>
      <c r="BC705" s="11" t="e">
        <v>#N/A</v>
      </c>
    </row>
    <row r="706" spans="1:55" s="11" customFormat="1" ht="19.5" customHeight="1">
      <c r="A706" s="247">
        <f t="shared" si="198"/>
        <v>1</v>
      </c>
      <c r="B706" s="261">
        <f t="shared" si="199"/>
        <v>2355519159922</v>
      </c>
      <c r="C706" s="235">
        <f>VLOOKUP(B:B,[1]MICHELIN!$B:$K,9,0)</f>
        <v>0</v>
      </c>
      <c r="D706" s="11" t="s">
        <v>8690</v>
      </c>
      <c r="E706" s="11" t="s">
        <v>1715</v>
      </c>
      <c r="F706" s="160" t="s">
        <v>8409</v>
      </c>
      <c r="G706" s="134"/>
      <c r="H706" s="132"/>
      <c r="I706" s="235">
        <f>VLOOKUP(B:B,[1]MICHELIN!$B:$K,10,0)</f>
        <v>0</v>
      </c>
      <c r="J706" s="132"/>
      <c r="K706" s="133" t="s">
        <v>5589</v>
      </c>
      <c r="L706" s="133">
        <v>2</v>
      </c>
      <c r="M706" s="135"/>
      <c r="N706" s="236"/>
      <c r="O706" s="236"/>
      <c r="P706" s="237"/>
      <c r="Q706" s="238">
        <f t="shared" si="200"/>
        <v>-954.5454545454545</v>
      </c>
      <c r="R706" s="144">
        <f t="shared" si="201"/>
        <v>16.276380952380954</v>
      </c>
      <c r="S706" s="248"/>
      <c r="T706" s="303"/>
      <c r="U706" s="194">
        <f t="shared" si="214"/>
        <v>0</v>
      </c>
      <c r="W706" s="239"/>
      <c r="X706" s="136">
        <f t="shared" si="202"/>
        <v>14582</v>
      </c>
      <c r="Y706" s="240">
        <f t="shared" si="203"/>
        <v>-954.5454545454545</v>
      </c>
      <c r="Z706" s="142" t="str">
        <f t="shared" si="204"/>
        <v/>
      </c>
      <c r="AA706" s="137">
        <f t="shared" si="205"/>
        <v>16.276380952380954</v>
      </c>
      <c r="AB706" s="334" t="s">
        <v>8715</v>
      </c>
      <c r="AC706" s="189">
        <f t="shared" si="217"/>
        <v>0</v>
      </c>
      <c r="AD706" s="187">
        <f t="shared" si="218"/>
        <v>0</v>
      </c>
      <c r="AE706" s="129">
        <f t="shared" si="206"/>
        <v>0</v>
      </c>
      <c r="AF706" s="130">
        <f t="shared" si="207"/>
        <v>0</v>
      </c>
      <c r="AG706" s="131" t="str">
        <f t="shared" si="208"/>
        <v/>
      </c>
      <c r="AH706" s="138">
        <f t="shared" si="209"/>
        <v>0</v>
      </c>
      <c r="AI706" s="139" t="str">
        <f t="shared" si="210"/>
        <v/>
      </c>
      <c r="AJ706" s="139" t="str">
        <f t="shared" si="211"/>
        <v/>
      </c>
      <c r="AL706" s="197">
        <v>2355519159922</v>
      </c>
      <c r="AM706" s="197">
        <v>4985009740521</v>
      </c>
      <c r="AN706" s="197" t="s">
        <v>1335</v>
      </c>
      <c r="AO706" s="241" t="s">
        <v>1336</v>
      </c>
      <c r="AP706" s="242" t="s">
        <v>1337</v>
      </c>
      <c r="AQ706" s="242" t="s">
        <v>1338</v>
      </c>
      <c r="AR706" s="242" t="s">
        <v>152</v>
      </c>
      <c r="AS706" s="243">
        <v>14582</v>
      </c>
      <c r="AT706" s="243">
        <v>1050</v>
      </c>
      <c r="AU706" s="211" t="s">
        <v>3957</v>
      </c>
      <c r="AV706" s="197"/>
      <c r="AW706" s="134" t="str">
        <f>IFERROR(VLOOKUP(AV:AV,Q商品!B:E,4,0),"")</f>
        <v/>
      </c>
      <c r="AX706" s="134" t="str">
        <f>IFERROR(VLOOKUP(B:B,在庫!B:M,12,0),"")</f>
        <v/>
      </c>
      <c r="AY706" s="246" t="e">
        <f>VLOOKUP(B:B,在庫!B:K,10,0)</f>
        <v>#N/A</v>
      </c>
      <c r="AZ706" s="244" t="s">
        <v>152</v>
      </c>
      <c r="BA706" s="244" t="s">
        <v>152</v>
      </c>
      <c r="BC706" s="11" t="e">
        <v>#N/A</v>
      </c>
    </row>
    <row r="707" spans="1:55" s="11" customFormat="1" ht="19.5" customHeight="1">
      <c r="A707" s="247">
        <f t="shared" ref="A707:A749" si="219">COUNTIF(E:E,E707)</f>
        <v>1</v>
      </c>
      <c r="B707" s="261">
        <f t="shared" ref="B707:B749" si="220">AL707</f>
        <v>2355519159908</v>
      </c>
      <c r="C707" s="235">
        <f>VLOOKUP(B:B,[1]MICHELIN!$B:$K,9,0)</f>
        <v>0</v>
      </c>
      <c r="D707" s="11" t="s">
        <v>8690</v>
      </c>
      <c r="E707" s="11" t="s">
        <v>1717</v>
      </c>
      <c r="F707" s="160" t="s">
        <v>8410</v>
      </c>
      <c r="G707" s="134"/>
      <c r="H707" s="132"/>
      <c r="I707" s="235">
        <f>VLOOKUP(B:B,[1]MICHELIN!$B:$K,10,0)</f>
        <v>0</v>
      </c>
      <c r="J707" s="132"/>
      <c r="K707" s="133" t="s">
        <v>5589</v>
      </c>
      <c r="L707" s="133">
        <v>3</v>
      </c>
      <c r="M707" s="135"/>
      <c r="N707" s="236"/>
      <c r="O707" s="236"/>
      <c r="P707" s="237"/>
      <c r="Q707" s="238">
        <f t="shared" ref="Q707:Q749" si="221">(P707-AT707)/1.1</f>
        <v>-954.5454545454545</v>
      </c>
      <c r="R707" s="144">
        <f t="shared" ref="R707:R749" si="222">IFERROR((Q707-X707)/Q707,"")</f>
        <v>17.376380952380956</v>
      </c>
      <c r="S707" s="248"/>
      <c r="T707" s="303"/>
      <c r="U707" s="194">
        <f t="shared" si="214"/>
        <v>0</v>
      </c>
      <c r="W707" s="239"/>
      <c r="X707" s="136">
        <f t="shared" ref="X707:X749" si="223">AS707</f>
        <v>15632</v>
      </c>
      <c r="Y707" s="240">
        <f t="shared" ref="Y707:Y749" si="224">(W707-AT707)/1.1</f>
        <v>-954.5454545454545</v>
      </c>
      <c r="Z707" s="142" t="str">
        <f t="shared" ref="Z707:Z749" si="225">IFERROR(-1+(AD707/N707),"")</f>
        <v/>
      </c>
      <c r="AA707" s="137">
        <f t="shared" ref="AA707:AA749" si="226">IFERROR((Y707-X707)/Y707,"")</f>
        <v>17.376380952380956</v>
      </c>
      <c r="AB707" s="334" t="s">
        <v>8715</v>
      </c>
      <c r="AC707" s="189">
        <f t="shared" si="217"/>
        <v>0</v>
      </c>
      <c r="AD707" s="187">
        <f t="shared" si="218"/>
        <v>0</v>
      </c>
      <c r="AE707" s="129">
        <f t="shared" ref="AE707:AE749" si="227">AD707*0.09</f>
        <v>0</v>
      </c>
      <c r="AF707" s="130">
        <f t="shared" ref="AF707:AF749" si="228">AE707-AH707</f>
        <v>0</v>
      </c>
      <c r="AG707" s="131" t="str">
        <f t="shared" ref="AG707:AG749" si="229">IFERROR(AF707/AD707,"")</f>
        <v/>
      </c>
      <c r="AH707" s="138">
        <f t="shared" ref="AH707:AH749" si="230">AD707-U707</f>
        <v>0</v>
      </c>
      <c r="AI707" s="139" t="str">
        <f t="shared" ref="AI707:AI749" si="231">IFERROR(AH707/AD707,"")</f>
        <v/>
      </c>
      <c r="AJ707" s="139" t="str">
        <f t="shared" ref="AJ707:AJ749" si="232">IFERROR(AA707-AG707,"")</f>
        <v/>
      </c>
      <c r="AL707" s="197">
        <v>2355519159908</v>
      </c>
      <c r="AM707" s="197">
        <v>4985009740545</v>
      </c>
      <c r="AN707" s="197" t="s">
        <v>1335</v>
      </c>
      <c r="AO707" s="241" t="s">
        <v>1336</v>
      </c>
      <c r="AP707" s="242" t="s">
        <v>1341</v>
      </c>
      <c r="AQ707" s="242" t="s">
        <v>1342</v>
      </c>
      <c r="AR707" s="242" t="s">
        <v>152</v>
      </c>
      <c r="AS707" s="243">
        <v>15632</v>
      </c>
      <c r="AT707" s="243">
        <v>1050</v>
      </c>
      <c r="AU707" s="211" t="s">
        <v>3957</v>
      </c>
      <c r="AV707" s="197"/>
      <c r="AW707" s="134" t="str">
        <f>IFERROR(VLOOKUP(AV:AV,Q商品!B:E,4,0),"")</f>
        <v/>
      </c>
      <c r="AX707" s="134" t="str">
        <f>IFERROR(VLOOKUP(B:B,在庫!B:M,12,0),"")</f>
        <v/>
      </c>
      <c r="AY707" s="246" t="e">
        <f>VLOOKUP(B:B,在庫!B:K,10,0)</f>
        <v>#N/A</v>
      </c>
      <c r="AZ707" s="244" t="s">
        <v>152</v>
      </c>
      <c r="BA707" s="244" t="s">
        <v>152</v>
      </c>
      <c r="BC707" s="11" t="e">
        <v>#N/A</v>
      </c>
    </row>
    <row r="708" spans="1:55" s="11" customFormat="1" ht="19.5" customHeight="1">
      <c r="A708" s="11">
        <f t="shared" si="219"/>
        <v>1</v>
      </c>
      <c r="B708" s="249">
        <f t="shared" si="220"/>
        <v>2355018154701</v>
      </c>
      <c r="C708" s="235">
        <f>VLOOKUP(B:B,[1]MICHELIN!$B:$K,9,0)</f>
        <v>0</v>
      </c>
      <c r="D708" s="11" t="s">
        <v>8690</v>
      </c>
      <c r="E708" s="11" t="s">
        <v>1790</v>
      </c>
      <c r="F708" s="160" t="s">
        <v>8412</v>
      </c>
      <c r="G708" s="134"/>
      <c r="H708" s="132"/>
      <c r="I708" s="235">
        <f>VLOOKUP(B:B,[1]MICHELIN!$B:$K,10,0)</f>
        <v>0</v>
      </c>
      <c r="J708" s="132"/>
      <c r="K708" s="133" t="s">
        <v>5589</v>
      </c>
      <c r="L708" s="133">
        <v>5</v>
      </c>
      <c r="M708" s="135"/>
      <c r="N708" s="236"/>
      <c r="O708" s="236"/>
      <c r="P708" s="237"/>
      <c r="Q708" s="238">
        <f t="shared" si="221"/>
        <v>-954.5454545454545</v>
      </c>
      <c r="R708" s="144">
        <f t="shared" si="222"/>
        <v>17.028571428571428</v>
      </c>
      <c r="S708" s="197"/>
      <c r="T708" s="303"/>
      <c r="U708" s="194">
        <f t="shared" si="214"/>
        <v>0</v>
      </c>
      <c r="W708" s="239"/>
      <c r="X708" s="136">
        <f t="shared" si="223"/>
        <v>15300</v>
      </c>
      <c r="Y708" s="240">
        <f t="shared" si="224"/>
        <v>-954.5454545454545</v>
      </c>
      <c r="Z708" s="142" t="str">
        <f t="shared" si="225"/>
        <v/>
      </c>
      <c r="AA708" s="137">
        <f t="shared" si="226"/>
        <v>17.028571428571428</v>
      </c>
      <c r="AB708" s="334" t="s">
        <v>8715</v>
      </c>
      <c r="AC708" s="189">
        <f t="shared" si="217"/>
        <v>0</v>
      </c>
      <c r="AD708" s="187">
        <f t="shared" si="218"/>
        <v>0</v>
      </c>
      <c r="AE708" s="129">
        <f t="shared" si="227"/>
        <v>0</v>
      </c>
      <c r="AF708" s="130">
        <f t="shared" si="228"/>
        <v>0</v>
      </c>
      <c r="AG708" s="131" t="str">
        <f t="shared" si="229"/>
        <v/>
      </c>
      <c r="AH708" s="138">
        <f t="shared" si="230"/>
        <v>0</v>
      </c>
      <c r="AI708" s="139" t="str">
        <f t="shared" si="231"/>
        <v/>
      </c>
      <c r="AJ708" s="139" t="str">
        <f t="shared" si="232"/>
        <v/>
      </c>
      <c r="AL708" s="197">
        <v>2355018154701</v>
      </c>
      <c r="AM708" s="197">
        <v>4985009728413</v>
      </c>
      <c r="AN708" s="197" t="s">
        <v>3655</v>
      </c>
      <c r="AO708" s="241" t="s">
        <v>1289</v>
      </c>
      <c r="AP708" s="242" t="s">
        <v>1290</v>
      </c>
      <c r="AQ708" s="242" t="s">
        <v>54</v>
      </c>
      <c r="AR708" s="242">
        <v>34000</v>
      </c>
      <c r="AS708" s="243">
        <v>15300</v>
      </c>
      <c r="AT708" s="243">
        <v>1050</v>
      </c>
      <c r="AU708" s="211" t="s">
        <v>3956</v>
      </c>
      <c r="AV708" s="197"/>
      <c r="AW708" s="134" t="str">
        <f>IFERROR(VLOOKUP(AV:AV,Q商品!B:E,4,0),"")</f>
        <v/>
      </c>
      <c r="AX708" s="134" t="str">
        <f>IFERROR(VLOOKUP(B:B,在庫!B:M,12,0),"")</f>
        <v/>
      </c>
      <c r="AY708" s="246" t="e">
        <f>VLOOKUP(B:B,在庫!B:K,10,0)</f>
        <v>#N/A</v>
      </c>
      <c r="AZ708" s="244" t="s">
        <v>152</v>
      </c>
      <c r="BA708" s="244" t="s">
        <v>152</v>
      </c>
      <c r="BC708" s="11" t="e">
        <v>#N/A</v>
      </c>
    </row>
    <row r="709" spans="1:55" s="11" customFormat="1" ht="19.5" customHeight="1">
      <c r="A709" s="11">
        <f t="shared" si="219"/>
        <v>1</v>
      </c>
      <c r="B709" s="249">
        <f t="shared" si="220"/>
        <v>2255018159051</v>
      </c>
      <c r="C709" s="235">
        <f>VLOOKUP(B:B,[1]MICHELIN!$B:$K,9,0)</f>
        <v>60</v>
      </c>
      <c r="D709" s="11" t="s">
        <v>8690</v>
      </c>
      <c r="E709" s="11" t="s">
        <v>5602</v>
      </c>
      <c r="F709" s="160" t="s">
        <v>8414</v>
      </c>
      <c r="G709" s="134"/>
      <c r="H709" s="132"/>
      <c r="I709" s="235">
        <f>VLOOKUP(B:B,[1]MICHELIN!$B:$K,10,0)</f>
        <v>0</v>
      </c>
      <c r="J709" s="132"/>
      <c r="K709" s="133" t="s">
        <v>1962</v>
      </c>
      <c r="L709" s="133">
        <v>2</v>
      </c>
      <c r="M709" s="135" t="s">
        <v>2014</v>
      </c>
      <c r="N709" s="236" t="s">
        <v>2449</v>
      </c>
      <c r="O709" s="236" t="s">
        <v>2015</v>
      </c>
      <c r="P709" s="237">
        <v>21800</v>
      </c>
      <c r="Q709" s="238">
        <f t="shared" si="221"/>
        <v>18863.63636363636</v>
      </c>
      <c r="R709" s="144">
        <f t="shared" si="222"/>
        <v>0.13590361445783117</v>
      </c>
      <c r="S709" s="197">
        <v>1074476770</v>
      </c>
      <c r="T709" s="303" t="s">
        <v>7853</v>
      </c>
      <c r="U709" s="194">
        <f t="shared" si="214"/>
        <v>21800</v>
      </c>
      <c r="W709" s="239">
        <v>21800</v>
      </c>
      <c r="X709" s="136">
        <f t="shared" si="223"/>
        <v>16300</v>
      </c>
      <c r="Y709" s="240">
        <f t="shared" si="224"/>
        <v>18863.63636363636</v>
      </c>
      <c r="Z709" s="142">
        <f t="shared" si="225"/>
        <v>7.7293577981651485E-2</v>
      </c>
      <c r="AA709" s="137">
        <f t="shared" si="226"/>
        <v>0.13590361445783117</v>
      </c>
      <c r="AB709" s="334" t="s">
        <v>8715</v>
      </c>
      <c r="AC709" s="189">
        <f t="shared" si="217"/>
        <v>21372</v>
      </c>
      <c r="AD709" s="187">
        <f t="shared" si="218"/>
        <v>23485</v>
      </c>
      <c r="AE709" s="129">
        <f t="shared" si="227"/>
        <v>2113.65</v>
      </c>
      <c r="AF709" s="130">
        <f t="shared" si="228"/>
        <v>428.65000000000009</v>
      </c>
      <c r="AG709" s="131">
        <f t="shared" si="229"/>
        <v>1.8252075793059402E-2</v>
      </c>
      <c r="AH709" s="138">
        <f t="shared" si="230"/>
        <v>1685</v>
      </c>
      <c r="AI709" s="139">
        <f t="shared" si="231"/>
        <v>7.1747924206940594E-2</v>
      </c>
      <c r="AJ709" s="139">
        <f t="shared" si="232"/>
        <v>0.11765153866477177</v>
      </c>
      <c r="AL709" s="197">
        <v>2255018159051</v>
      </c>
      <c r="AM709" s="197">
        <v>4985009702376</v>
      </c>
      <c r="AN709" s="197" t="s">
        <v>3605</v>
      </c>
      <c r="AO709" s="241" t="s">
        <v>13</v>
      </c>
      <c r="AP709" s="242" t="s">
        <v>1283</v>
      </c>
      <c r="AQ709" s="242" t="s">
        <v>80</v>
      </c>
      <c r="AR709" s="242">
        <v>37900</v>
      </c>
      <c r="AS709" s="243">
        <v>16300</v>
      </c>
      <c r="AT709" s="243">
        <v>1050</v>
      </c>
      <c r="AU709" s="211" t="s">
        <v>3956</v>
      </c>
      <c r="AV709" s="197" t="s">
        <v>2067</v>
      </c>
      <c r="AW709" s="134" t="str">
        <f>IFERROR(VLOOKUP(AV:AV,Q商品!B:E,4,0),"")</f>
        <v/>
      </c>
      <c r="AX709" s="134" t="str">
        <f>IFERROR(VLOOKUP(B:B,在庫!B:M,12,0),"")</f>
        <v/>
      </c>
      <c r="AY709" s="246" t="e">
        <f>VLOOKUP(B:B,在庫!B:K,10,0)</f>
        <v>#N/A</v>
      </c>
      <c r="AZ709" s="244">
        <v>605880300</v>
      </c>
      <c r="BA709" s="244">
        <v>605880355</v>
      </c>
      <c r="BC709" s="11" t="s">
        <v>2055</v>
      </c>
    </row>
    <row r="710" spans="1:55" s="11" customFormat="1" ht="19.5" customHeight="1">
      <c r="A710" s="247">
        <f t="shared" si="219"/>
        <v>1</v>
      </c>
      <c r="B710" s="261">
        <f t="shared" si="220"/>
        <v>1956515159742</v>
      </c>
      <c r="C710" s="235">
        <f>VLOOKUP(B:B,[1]MICHELIN!$B:$K,9,0)</f>
        <v>0</v>
      </c>
      <c r="D710" s="11" t="s">
        <v>8690</v>
      </c>
      <c r="E710" s="11" t="s">
        <v>1056</v>
      </c>
      <c r="F710" s="160" t="s">
        <v>8416</v>
      </c>
      <c r="G710" s="134"/>
      <c r="H710" s="132"/>
      <c r="I710" s="235">
        <f>VLOOKUP(B:B,[1]MICHELIN!$B:$K,10,0)</f>
        <v>0</v>
      </c>
      <c r="J710" s="132"/>
      <c r="K710" s="133" t="s">
        <v>1962</v>
      </c>
      <c r="L710" s="133">
        <v>5</v>
      </c>
      <c r="M710" s="135"/>
      <c r="N710" s="236"/>
      <c r="O710" s="236"/>
      <c r="P710" s="237"/>
      <c r="Q710" s="238">
        <f t="shared" si="221"/>
        <v>-477.27272727272725</v>
      </c>
      <c r="R710" s="144">
        <f t="shared" si="222"/>
        <v>16.010285714285715</v>
      </c>
      <c r="S710" s="248">
        <v>1074476372</v>
      </c>
      <c r="T710" s="303" t="s">
        <v>7856</v>
      </c>
      <c r="U710" s="194">
        <f t="shared" si="214"/>
        <v>0</v>
      </c>
      <c r="W710" s="239"/>
      <c r="X710" s="136">
        <f t="shared" si="223"/>
        <v>7164</v>
      </c>
      <c r="Y710" s="240">
        <f t="shared" si="224"/>
        <v>-477.27272727272725</v>
      </c>
      <c r="Z710" s="142" t="str">
        <f t="shared" si="225"/>
        <v/>
      </c>
      <c r="AA710" s="137">
        <f t="shared" si="226"/>
        <v>16.010285714285715</v>
      </c>
      <c r="AB710" s="334" t="s">
        <v>8715</v>
      </c>
      <c r="AC710" s="189">
        <f t="shared" si="217"/>
        <v>0</v>
      </c>
      <c r="AD710" s="187">
        <f t="shared" si="218"/>
        <v>0</v>
      </c>
      <c r="AE710" s="129">
        <f t="shared" si="227"/>
        <v>0</v>
      </c>
      <c r="AF710" s="130">
        <f t="shared" si="228"/>
        <v>0</v>
      </c>
      <c r="AG710" s="131" t="str">
        <f t="shared" si="229"/>
        <v/>
      </c>
      <c r="AH710" s="138">
        <f t="shared" si="230"/>
        <v>0</v>
      </c>
      <c r="AI710" s="139" t="str">
        <f t="shared" si="231"/>
        <v/>
      </c>
      <c r="AJ710" s="139" t="str">
        <f t="shared" si="232"/>
        <v/>
      </c>
      <c r="AL710" s="197">
        <v>1956515159742</v>
      </c>
      <c r="AM710" s="197">
        <v>4985009700990</v>
      </c>
      <c r="AN710" s="197" t="s">
        <v>152</v>
      </c>
      <c r="AO710" s="241" t="s">
        <v>1013</v>
      </c>
      <c r="AP710" s="242" t="s">
        <v>1328</v>
      </c>
      <c r="AQ710" s="242" t="s">
        <v>43</v>
      </c>
      <c r="AR710" s="242" t="s">
        <v>152</v>
      </c>
      <c r="AS710" s="243">
        <v>7164</v>
      </c>
      <c r="AT710" s="243">
        <v>525</v>
      </c>
      <c r="AU710" s="211" t="s">
        <v>3957</v>
      </c>
      <c r="AV710" s="197" t="s">
        <v>357</v>
      </c>
      <c r="AW710" s="134" t="str">
        <f>IFERROR(VLOOKUP(AV:AV,Q商品!B:E,4,0),"")</f>
        <v>2021年製 Primacy 4 195/65R15 91H サマータイヤ 翌営業日発送</v>
      </c>
      <c r="AX710" s="134" t="str">
        <f>IFERROR(VLOOKUP(B:B,在庫!B:M,12,0),"")</f>
        <v/>
      </c>
      <c r="AY710" s="246" t="e">
        <f>VLOOKUP(B:B,在庫!B:K,10,0)</f>
        <v>#N/A</v>
      </c>
      <c r="AZ710" s="244" t="s">
        <v>152</v>
      </c>
      <c r="BA710" s="244" t="s">
        <v>152</v>
      </c>
      <c r="BC710" s="11" t="s">
        <v>150</v>
      </c>
    </row>
    <row r="711" spans="1:55" s="11" customFormat="1" ht="19.5" customHeight="1">
      <c r="A711" s="11">
        <f t="shared" si="219"/>
        <v>1</v>
      </c>
      <c r="B711" s="249">
        <f t="shared" si="220"/>
        <v>1956016159265</v>
      </c>
      <c r="C711" s="235">
        <f>VLOOKUP(B:B,[1]MICHELIN!$B:$K,9,0)</f>
        <v>28</v>
      </c>
      <c r="D711" s="11" t="s">
        <v>8690</v>
      </c>
      <c r="E711" s="11" t="s">
        <v>1884</v>
      </c>
      <c r="F711" s="160" t="s">
        <v>6797</v>
      </c>
      <c r="G711" s="134"/>
      <c r="H711" s="132"/>
      <c r="I711" s="235">
        <f>VLOOKUP(B:B,[1]MICHELIN!$B:$K,10,0)</f>
        <v>8</v>
      </c>
      <c r="J711" s="132"/>
      <c r="K711" s="133" t="s">
        <v>1962</v>
      </c>
      <c r="L711" s="133">
        <v>7</v>
      </c>
      <c r="M711" s="135" t="s">
        <v>3998</v>
      </c>
      <c r="N711" s="236" t="s">
        <v>7249</v>
      </c>
      <c r="O711" s="236" t="s">
        <v>2015</v>
      </c>
      <c r="P711" s="237">
        <v>14680</v>
      </c>
      <c r="Q711" s="238">
        <f t="shared" si="221"/>
        <v>12868.181818181818</v>
      </c>
      <c r="R711" s="144">
        <f t="shared" si="222"/>
        <v>0.25164252914164603</v>
      </c>
      <c r="S711" s="197">
        <v>1074475763</v>
      </c>
      <c r="T711" s="306" t="s">
        <v>7859</v>
      </c>
      <c r="U711" s="194">
        <f t="shared" si="214"/>
        <v>14680</v>
      </c>
      <c r="W711" s="239">
        <v>14680</v>
      </c>
      <c r="X711" s="136">
        <f t="shared" si="223"/>
        <v>9630</v>
      </c>
      <c r="Y711" s="240">
        <f t="shared" si="224"/>
        <v>12868.181818181818</v>
      </c>
      <c r="Z711" s="142">
        <f t="shared" si="225"/>
        <v>7.7316076294277947E-2</v>
      </c>
      <c r="AA711" s="137">
        <f t="shared" si="226"/>
        <v>0.25164252914164603</v>
      </c>
      <c r="AB711" s="334" t="s">
        <v>8715</v>
      </c>
      <c r="AC711" s="189">
        <f t="shared" si="217"/>
        <v>14392</v>
      </c>
      <c r="AD711" s="187">
        <f t="shared" si="218"/>
        <v>15815</v>
      </c>
      <c r="AE711" s="129">
        <f t="shared" si="227"/>
        <v>1423.35</v>
      </c>
      <c r="AF711" s="130">
        <f t="shared" si="228"/>
        <v>288.34999999999991</v>
      </c>
      <c r="AG711" s="131">
        <f t="shared" si="229"/>
        <v>1.8232690483717985E-2</v>
      </c>
      <c r="AH711" s="138">
        <f t="shared" si="230"/>
        <v>1135</v>
      </c>
      <c r="AI711" s="139">
        <f t="shared" si="231"/>
        <v>7.1767309516282005E-2</v>
      </c>
      <c r="AJ711" s="139">
        <f t="shared" si="232"/>
        <v>0.23340983865792805</v>
      </c>
      <c r="AL711" s="197">
        <v>1956016159265</v>
      </c>
      <c r="AM711" s="197">
        <v>4985009705728</v>
      </c>
      <c r="AN711" s="197" t="s">
        <v>3611</v>
      </c>
      <c r="AO711" s="241" t="s">
        <v>14</v>
      </c>
      <c r="AP711" s="242" t="s">
        <v>1001</v>
      </c>
      <c r="AQ711" s="242" t="s">
        <v>46</v>
      </c>
      <c r="AR711" s="242">
        <v>21400</v>
      </c>
      <c r="AS711" s="243">
        <v>9630</v>
      </c>
      <c r="AT711" s="243">
        <v>525</v>
      </c>
      <c r="AU711" s="211" t="s">
        <v>3956</v>
      </c>
      <c r="AV711" s="197" t="s">
        <v>5410</v>
      </c>
      <c r="AW711" s="134" t="str">
        <f>IFERROR(VLOOKUP(AV:AV,Q商品!B:E,4,0),"")</f>
        <v>2023年製 PRIMACY 4+ 195/60R16 93V XL サマータイヤ 翌営業日発送</v>
      </c>
      <c r="AX711" s="134" t="str">
        <f>IFERROR(VLOOKUP(B:B,在庫!B:M,12,0),"")</f>
        <v>2023年製</v>
      </c>
      <c r="AY711" s="134">
        <f>VLOOKUP(B:B,在庫!B:K,10,0)</f>
        <v>1</v>
      </c>
      <c r="AZ711" s="244" t="s">
        <v>152</v>
      </c>
      <c r="BA711" s="244" t="s">
        <v>152</v>
      </c>
      <c r="BC711" s="11" t="s">
        <v>2055</v>
      </c>
    </row>
    <row r="712" spans="1:55" s="11" customFormat="1" ht="19.5" customHeight="1">
      <c r="A712" s="11">
        <f t="shared" si="219"/>
        <v>1</v>
      </c>
      <c r="B712" s="249">
        <f t="shared" si="220"/>
        <v>2154517159268</v>
      </c>
      <c r="C712" s="235">
        <f>VLOOKUP(B:B,[1]MICHELIN!$B:$K,9,0)</f>
        <v>8</v>
      </c>
      <c r="D712" s="11" t="s">
        <v>8690</v>
      </c>
      <c r="E712" s="11" t="s">
        <v>1890</v>
      </c>
      <c r="F712" s="160" t="s">
        <v>8417</v>
      </c>
      <c r="G712" s="134"/>
      <c r="H712" s="132"/>
      <c r="I712" s="235">
        <f>VLOOKUP(B:B,[1]MICHELIN!$B:$K,10,0)</f>
        <v>4</v>
      </c>
      <c r="J712" s="132"/>
      <c r="K712" s="133" t="s">
        <v>1962</v>
      </c>
      <c r="L712" s="133">
        <v>10</v>
      </c>
      <c r="M712" s="135"/>
      <c r="N712" s="236"/>
      <c r="O712" s="236"/>
      <c r="P712" s="237"/>
      <c r="Q712" s="238">
        <f t="shared" si="221"/>
        <v>-477.27272727272725</v>
      </c>
      <c r="R712" s="144">
        <f t="shared" si="222"/>
        <v>35.697142857142858</v>
      </c>
      <c r="S712" s="197"/>
      <c r="T712" s="304"/>
      <c r="U712" s="194">
        <f t="shared" si="214"/>
        <v>0</v>
      </c>
      <c r="W712" s="239"/>
      <c r="X712" s="136">
        <f t="shared" si="223"/>
        <v>16560</v>
      </c>
      <c r="Y712" s="240">
        <f t="shared" si="224"/>
        <v>-477.27272727272725</v>
      </c>
      <c r="Z712" s="142" t="str">
        <f t="shared" si="225"/>
        <v/>
      </c>
      <c r="AA712" s="137">
        <f t="shared" si="226"/>
        <v>35.697142857142858</v>
      </c>
      <c r="AB712" s="334" t="s">
        <v>8715</v>
      </c>
      <c r="AC712" s="189">
        <f t="shared" si="217"/>
        <v>0</v>
      </c>
      <c r="AD712" s="187">
        <f t="shared" si="218"/>
        <v>0</v>
      </c>
      <c r="AE712" s="129">
        <f t="shared" si="227"/>
        <v>0</v>
      </c>
      <c r="AF712" s="130">
        <f t="shared" si="228"/>
        <v>0</v>
      </c>
      <c r="AG712" s="131" t="str">
        <f t="shared" si="229"/>
        <v/>
      </c>
      <c r="AH712" s="138">
        <f t="shared" si="230"/>
        <v>0</v>
      </c>
      <c r="AI712" s="139" t="str">
        <f t="shared" si="231"/>
        <v/>
      </c>
      <c r="AJ712" s="139" t="str">
        <f t="shared" si="232"/>
        <v/>
      </c>
      <c r="AL712" s="197">
        <v>2154517159268</v>
      </c>
      <c r="AM712" s="197">
        <v>4985009705285</v>
      </c>
      <c r="AN712" s="197" t="s">
        <v>3617</v>
      </c>
      <c r="AO712" s="241" t="s">
        <v>14</v>
      </c>
      <c r="AP712" s="242" t="s">
        <v>698</v>
      </c>
      <c r="AQ712" s="242" t="s">
        <v>36</v>
      </c>
      <c r="AR712" s="242">
        <v>36800</v>
      </c>
      <c r="AS712" s="243">
        <v>16560</v>
      </c>
      <c r="AT712" s="243">
        <v>525</v>
      </c>
      <c r="AU712" s="211" t="s">
        <v>3956</v>
      </c>
      <c r="AV712" s="197"/>
      <c r="AW712" s="134" t="str">
        <f>IFERROR(VLOOKUP(AV:AV,Q商品!B:E,4,0),"")</f>
        <v/>
      </c>
      <c r="AX712" s="134" t="str">
        <f>IFERROR(VLOOKUP(B:B,在庫!B:M,12,0),"")</f>
        <v>2023年製</v>
      </c>
      <c r="AY712" s="246">
        <f>VLOOKUP(B:B,在庫!B:K,10,0)</f>
        <v>1</v>
      </c>
      <c r="AZ712" s="244">
        <v>644969425</v>
      </c>
      <c r="BA712" s="244">
        <v>644969498</v>
      </c>
      <c r="BC712" s="11" t="e">
        <v>#N/A</v>
      </c>
    </row>
    <row r="713" spans="1:55" s="11" customFormat="1" ht="19.5" customHeight="1">
      <c r="A713" s="11">
        <f t="shared" si="219"/>
        <v>1</v>
      </c>
      <c r="B713" s="249">
        <f t="shared" si="220"/>
        <v>2056016159049</v>
      </c>
      <c r="C713" s="235">
        <f>VLOOKUP(B:B,[1]MICHELIN!$B:$K,9,0)</f>
        <v>0</v>
      </c>
      <c r="D713" s="11" t="s">
        <v>8690</v>
      </c>
      <c r="E713" s="11" t="s">
        <v>5600</v>
      </c>
      <c r="F713" s="160" t="s">
        <v>8418</v>
      </c>
      <c r="G713" s="134"/>
      <c r="H713" s="132"/>
      <c r="I713" s="235">
        <f>VLOOKUP(B:B,[1]MICHELIN!$B:$K,10,0)</f>
        <v>0</v>
      </c>
      <c r="J713" s="132"/>
      <c r="K713" s="133" t="s">
        <v>1962</v>
      </c>
      <c r="L713" s="133">
        <v>11</v>
      </c>
      <c r="M713" s="135"/>
      <c r="N713" s="236"/>
      <c r="O713" s="236"/>
      <c r="P713" s="237"/>
      <c r="Q713" s="238">
        <f t="shared" si="221"/>
        <v>-954.5454545454545</v>
      </c>
      <c r="R713" s="144">
        <f t="shared" si="222"/>
        <v>12.083809523809524</v>
      </c>
      <c r="S713" s="197">
        <v>1074476078</v>
      </c>
      <c r="T713" s="308" t="s">
        <v>7862</v>
      </c>
      <c r="U713" s="194">
        <f t="shared" si="214"/>
        <v>-900</v>
      </c>
      <c r="V713" s="11">
        <v>900</v>
      </c>
      <c r="W713" s="239"/>
      <c r="X713" s="136">
        <f t="shared" si="223"/>
        <v>10580</v>
      </c>
      <c r="Y713" s="240">
        <f t="shared" si="224"/>
        <v>-954.5454545454545</v>
      </c>
      <c r="Z713" s="142" t="str">
        <f t="shared" si="225"/>
        <v/>
      </c>
      <c r="AA713" s="137">
        <f t="shared" si="226"/>
        <v>12.083809523809524</v>
      </c>
      <c r="AB713" s="334" t="s">
        <v>8715</v>
      </c>
      <c r="AC713" s="189">
        <f t="shared" si="217"/>
        <v>-882</v>
      </c>
      <c r="AD713" s="187">
        <f t="shared" si="218"/>
        <v>-969</v>
      </c>
      <c r="AE713" s="129">
        <f t="shared" si="227"/>
        <v>-87.21</v>
      </c>
      <c r="AF713" s="130">
        <f t="shared" si="228"/>
        <v>-18.209999999999994</v>
      </c>
      <c r="AG713" s="131">
        <f t="shared" si="229"/>
        <v>1.8792569659442718E-2</v>
      </c>
      <c r="AH713" s="138">
        <f t="shared" si="230"/>
        <v>-69</v>
      </c>
      <c r="AI713" s="139">
        <f t="shared" si="231"/>
        <v>7.1207430340557279E-2</v>
      </c>
      <c r="AJ713" s="139">
        <f t="shared" si="232"/>
        <v>12.065016954150082</v>
      </c>
      <c r="AL713" s="197">
        <v>2056016159049</v>
      </c>
      <c r="AM713" s="197">
        <v>4985009700273</v>
      </c>
      <c r="AN713" s="197" t="s">
        <v>3587</v>
      </c>
      <c r="AO713" s="241" t="s">
        <v>13</v>
      </c>
      <c r="AP713" s="242" t="s">
        <v>1278</v>
      </c>
      <c r="AQ713" s="242" t="s">
        <v>47</v>
      </c>
      <c r="AR713" s="242">
        <v>24600</v>
      </c>
      <c r="AS713" s="243">
        <v>10580</v>
      </c>
      <c r="AT713" s="243">
        <v>1050</v>
      </c>
      <c r="AU713" s="211" t="s">
        <v>3956</v>
      </c>
      <c r="AV713" s="197" t="s">
        <v>348</v>
      </c>
      <c r="AW713" s="134" t="str">
        <f>IFERROR(VLOOKUP(AV:AV,Q商品!B:E,4,0),"")</f>
        <v>2023年製 Primacy 4 205/60R16 96W XL サマータイヤ 翌営業日発送</v>
      </c>
      <c r="AX713" s="134" t="str">
        <f>IFERROR(VLOOKUP(B:B,在庫!B:M,12,0),"")</f>
        <v/>
      </c>
      <c r="AY713" s="134" t="e">
        <f>VLOOKUP(B:B,在庫!B:K,10,0)</f>
        <v>#N/A</v>
      </c>
      <c r="AZ713" s="244">
        <v>605880310</v>
      </c>
      <c r="BA713" s="244">
        <v>605880365</v>
      </c>
      <c r="BC713" s="11" t="s">
        <v>2055</v>
      </c>
    </row>
    <row r="714" spans="1:55" s="11" customFormat="1" ht="19.5" customHeight="1">
      <c r="A714" s="11">
        <f t="shared" si="219"/>
        <v>1</v>
      </c>
      <c r="B714" s="249">
        <f t="shared" si="220"/>
        <v>2154518159045</v>
      </c>
      <c r="C714" s="235">
        <f>VLOOKUP(B:B,[1]MICHELIN!$B:$K,9,0)</f>
        <v>0</v>
      </c>
      <c r="D714" s="11" t="s">
        <v>8690</v>
      </c>
      <c r="E714" s="11" t="s">
        <v>5601</v>
      </c>
      <c r="F714" s="160" t="s">
        <v>8451</v>
      </c>
      <c r="G714" s="134"/>
      <c r="H714" s="132"/>
      <c r="I714" s="235">
        <f>VLOOKUP(B:B,[1]MICHELIN!$B:$K,10,0)</f>
        <v>0</v>
      </c>
      <c r="J714" s="132"/>
      <c r="K714" s="133" t="s">
        <v>1962</v>
      </c>
      <c r="L714" s="133">
        <v>16</v>
      </c>
      <c r="M714" s="135"/>
      <c r="N714" s="236"/>
      <c r="O714" s="236"/>
      <c r="P714" s="237"/>
      <c r="Q714" s="238">
        <f t="shared" si="221"/>
        <v>-954.5454545454545</v>
      </c>
      <c r="R714" s="144">
        <f t="shared" si="222"/>
        <v>17.541904761904764</v>
      </c>
      <c r="S714" s="197">
        <v>1074476094</v>
      </c>
      <c r="T714" s="303" t="s">
        <v>7865</v>
      </c>
      <c r="U714" s="194">
        <f t="shared" si="214"/>
        <v>20500</v>
      </c>
      <c r="V714" s="11">
        <v>900</v>
      </c>
      <c r="W714" s="239">
        <v>21400</v>
      </c>
      <c r="X714" s="136">
        <f t="shared" si="223"/>
        <v>15790</v>
      </c>
      <c r="Y714" s="240">
        <f t="shared" si="224"/>
        <v>18500</v>
      </c>
      <c r="Z714" s="142" t="str">
        <f t="shared" si="225"/>
        <v/>
      </c>
      <c r="AA714" s="137">
        <f t="shared" si="226"/>
        <v>0.14648648648648649</v>
      </c>
      <c r="AB714" s="334" t="s">
        <v>8715</v>
      </c>
      <c r="AC714" s="189">
        <f t="shared" si="217"/>
        <v>20098</v>
      </c>
      <c r="AD714" s="187">
        <f t="shared" si="218"/>
        <v>22085</v>
      </c>
      <c r="AE714" s="129">
        <f t="shared" si="227"/>
        <v>1987.6499999999999</v>
      </c>
      <c r="AF714" s="130">
        <f t="shared" si="228"/>
        <v>402.64999999999986</v>
      </c>
      <c r="AG714" s="131">
        <f t="shared" si="229"/>
        <v>1.8231831559882266E-2</v>
      </c>
      <c r="AH714" s="138">
        <f t="shared" si="230"/>
        <v>1585</v>
      </c>
      <c r="AI714" s="139">
        <f t="shared" si="231"/>
        <v>7.1768168440117727E-2</v>
      </c>
      <c r="AJ714" s="139">
        <f t="shared" si="232"/>
        <v>0.12825465492660423</v>
      </c>
      <c r="AL714" s="197">
        <v>2154518159045</v>
      </c>
      <c r="AM714" s="197">
        <v>4985009700020</v>
      </c>
      <c r="AN714" s="197" t="s">
        <v>3603</v>
      </c>
      <c r="AO714" s="241" t="s">
        <v>13</v>
      </c>
      <c r="AP714" s="242" t="s">
        <v>1281</v>
      </c>
      <c r="AQ714" s="242" t="s">
        <v>51</v>
      </c>
      <c r="AR714" s="242">
        <v>36700</v>
      </c>
      <c r="AS714" s="243">
        <v>15790</v>
      </c>
      <c r="AT714" s="243">
        <v>1050</v>
      </c>
      <c r="AU714" s="211" t="s">
        <v>3956</v>
      </c>
      <c r="AV714" s="197" t="s">
        <v>350</v>
      </c>
      <c r="AW714" s="134" t="str">
        <f>IFERROR(VLOOKUP(AV:AV,Q商品!B:E,4,0),"")</f>
        <v>2023年製 Primacy 4 215/45R18 93W XL サマータイヤ 翌営業日発送</v>
      </c>
      <c r="AX714" s="134" t="str">
        <f>IFERROR(VLOOKUP(B:B,在庫!B:M,12,0),"")</f>
        <v/>
      </c>
      <c r="AY714" s="134" t="e">
        <f>VLOOKUP(B:B,在庫!B:K,10,0)</f>
        <v>#N/A</v>
      </c>
      <c r="AZ714" s="244">
        <v>605880296</v>
      </c>
      <c r="BA714" s="244">
        <v>605880351</v>
      </c>
      <c r="BC714" s="11" t="s">
        <v>2055</v>
      </c>
    </row>
    <row r="715" spans="1:55" s="11" customFormat="1" ht="19.5" customHeight="1">
      <c r="A715" s="247">
        <f t="shared" si="219"/>
        <v>1</v>
      </c>
      <c r="B715" s="261">
        <f t="shared" si="220"/>
        <v>2254018159719</v>
      </c>
      <c r="C715" s="235">
        <f>VLOOKUP(B:B,[1]MICHELIN!$B:$K,9,0)</f>
        <v>0</v>
      </c>
      <c r="D715" s="11" t="s">
        <v>8690</v>
      </c>
      <c r="E715" s="11" t="s">
        <v>1021</v>
      </c>
      <c r="F715" s="160" t="s">
        <v>8420</v>
      </c>
      <c r="G715" s="134"/>
      <c r="H715" s="132"/>
      <c r="I715" s="235">
        <f>VLOOKUP(B:B,[1]MICHELIN!$B:$K,10,0)</f>
        <v>0</v>
      </c>
      <c r="J715" s="132"/>
      <c r="K715" s="133" t="s">
        <v>1962</v>
      </c>
      <c r="L715" s="133">
        <v>20</v>
      </c>
      <c r="M715" s="135"/>
      <c r="N715" s="236"/>
      <c r="O715" s="236"/>
      <c r="P715" s="237"/>
      <c r="Q715" s="238">
        <f t="shared" si="221"/>
        <v>-477.27272727272725</v>
      </c>
      <c r="R715" s="144">
        <f t="shared" si="222"/>
        <v>27.305714285714288</v>
      </c>
      <c r="S715" s="248">
        <v>1074476739</v>
      </c>
      <c r="T715" s="303" t="s">
        <v>7867</v>
      </c>
      <c r="U715" s="194">
        <f t="shared" si="214"/>
        <v>-900</v>
      </c>
      <c r="V715" s="11">
        <v>900</v>
      </c>
      <c r="W715" s="239"/>
      <c r="X715" s="136">
        <f t="shared" si="223"/>
        <v>12555</v>
      </c>
      <c r="Y715" s="240">
        <f t="shared" si="224"/>
        <v>-477.27272727272725</v>
      </c>
      <c r="Z715" s="142" t="str">
        <f t="shared" si="225"/>
        <v/>
      </c>
      <c r="AA715" s="137">
        <f t="shared" si="226"/>
        <v>27.305714285714288</v>
      </c>
      <c r="AB715" s="334" t="s">
        <v>8715</v>
      </c>
      <c r="AC715" s="189">
        <f t="shared" si="217"/>
        <v>-882</v>
      </c>
      <c r="AD715" s="187">
        <f t="shared" si="218"/>
        <v>-969</v>
      </c>
      <c r="AE715" s="129">
        <f t="shared" si="227"/>
        <v>-87.21</v>
      </c>
      <c r="AF715" s="130">
        <f t="shared" si="228"/>
        <v>-18.209999999999994</v>
      </c>
      <c r="AG715" s="131">
        <f t="shared" si="229"/>
        <v>1.8792569659442718E-2</v>
      </c>
      <c r="AH715" s="138">
        <f t="shared" si="230"/>
        <v>-69</v>
      </c>
      <c r="AI715" s="139">
        <f t="shared" si="231"/>
        <v>7.1207430340557279E-2</v>
      </c>
      <c r="AJ715" s="139">
        <f t="shared" si="232"/>
        <v>27.286921716054845</v>
      </c>
      <c r="AL715" s="197">
        <v>2254018159719</v>
      </c>
      <c r="AM715" s="197">
        <v>4985009687079</v>
      </c>
      <c r="AN715" s="197" t="s">
        <v>152</v>
      </c>
      <c r="AO715" s="241" t="s">
        <v>1312</v>
      </c>
      <c r="AP715" s="242" t="s">
        <v>925</v>
      </c>
      <c r="AQ715" s="242" t="s">
        <v>38</v>
      </c>
      <c r="AR715" s="242" t="s">
        <v>152</v>
      </c>
      <c r="AS715" s="243">
        <v>12555</v>
      </c>
      <c r="AT715" s="243">
        <v>525</v>
      </c>
      <c r="AU715" s="211" t="s">
        <v>3957</v>
      </c>
      <c r="AV715" s="197" t="s">
        <v>2069</v>
      </c>
      <c r="AW715" s="134" t="str">
        <f>IFERROR(VLOOKUP(AV:AV,Q商品!B:E,4,0),"")</f>
        <v>2021年製 Primacy 4 225/40R18 92Y XL サマータイヤ 翌営業日発送</v>
      </c>
      <c r="AX715" s="134" t="str">
        <f>IFERROR(VLOOKUP(B:B,在庫!B:M,12,0),"")</f>
        <v/>
      </c>
      <c r="AY715" s="134" t="e">
        <f>VLOOKUP(B:B,在庫!B:K,10,0)</f>
        <v>#N/A</v>
      </c>
      <c r="AZ715" s="244" t="s">
        <v>152</v>
      </c>
      <c r="BA715" s="244" t="s">
        <v>152</v>
      </c>
      <c r="BC715" s="11" t="s">
        <v>150</v>
      </c>
    </row>
    <row r="716" spans="1:55" s="11" customFormat="1" ht="19.5" customHeight="1">
      <c r="A716" s="11">
        <f t="shared" si="219"/>
        <v>1</v>
      </c>
      <c r="B716" s="249">
        <f t="shared" si="220"/>
        <v>1955516159263</v>
      </c>
      <c r="C716" s="235">
        <f>VLOOKUP(B:B,[1]MICHELIN!$B:$K,9,0)</f>
        <v>50</v>
      </c>
      <c r="D716" s="11" t="s">
        <v>8690</v>
      </c>
      <c r="E716" s="11" t="s">
        <v>1043</v>
      </c>
      <c r="F716" s="160" t="s">
        <v>7239</v>
      </c>
      <c r="G716" s="134"/>
      <c r="H716" s="132"/>
      <c r="I716" s="235">
        <f>VLOOKUP(B:B,[1]MICHELIN!$B:$K,10,0)</f>
        <v>78</v>
      </c>
      <c r="J716" s="132">
        <v>432</v>
      </c>
      <c r="K716" s="133" t="s">
        <v>1962</v>
      </c>
      <c r="L716" s="133">
        <v>40</v>
      </c>
      <c r="M716" s="135" t="s">
        <v>3998</v>
      </c>
      <c r="N716" s="236" t="s">
        <v>2457</v>
      </c>
      <c r="O716" s="236" t="s">
        <v>2015</v>
      </c>
      <c r="P716" s="237">
        <v>15105</v>
      </c>
      <c r="Q716" s="238">
        <f t="shared" si="221"/>
        <v>13254.545454545454</v>
      </c>
      <c r="R716" s="144">
        <f t="shared" si="222"/>
        <v>0.14746227709190668</v>
      </c>
      <c r="S716" s="197">
        <v>1074476640</v>
      </c>
      <c r="T716" s="302" t="s">
        <v>7875</v>
      </c>
      <c r="U716" s="194">
        <f t="shared" si="214"/>
        <v>15105</v>
      </c>
      <c r="W716" s="239">
        <v>15105</v>
      </c>
      <c r="X716" s="136">
        <f t="shared" si="223"/>
        <v>11300</v>
      </c>
      <c r="Y716" s="240">
        <f t="shared" si="224"/>
        <v>13254.545454545454</v>
      </c>
      <c r="Z716" s="142">
        <f t="shared" si="225"/>
        <v>7.7259185700099264E-2</v>
      </c>
      <c r="AA716" s="137">
        <f t="shared" si="226"/>
        <v>0.14746227709190668</v>
      </c>
      <c r="AB716" s="334" t="s">
        <v>8715</v>
      </c>
      <c r="AC716" s="189">
        <f t="shared" si="217"/>
        <v>14808</v>
      </c>
      <c r="AD716" s="187">
        <f t="shared" si="218"/>
        <v>16272</v>
      </c>
      <c r="AE716" s="129">
        <f t="shared" si="227"/>
        <v>1464.48</v>
      </c>
      <c r="AF716" s="130">
        <f t="shared" si="228"/>
        <v>297.48</v>
      </c>
      <c r="AG716" s="131">
        <f t="shared" si="229"/>
        <v>1.8281710914454279E-2</v>
      </c>
      <c r="AH716" s="138">
        <f t="shared" si="230"/>
        <v>1167</v>
      </c>
      <c r="AI716" s="139">
        <f t="shared" si="231"/>
        <v>7.1718289085545728E-2</v>
      </c>
      <c r="AJ716" s="139">
        <f t="shared" si="232"/>
        <v>0.12918056617745241</v>
      </c>
      <c r="AL716" s="197">
        <v>1955516159263</v>
      </c>
      <c r="AM716" s="197">
        <v>4985009705186</v>
      </c>
      <c r="AN716" s="197" t="s">
        <v>3610</v>
      </c>
      <c r="AO716" s="241" t="s">
        <v>14</v>
      </c>
      <c r="AP716" s="242" t="s">
        <v>1020</v>
      </c>
      <c r="AQ716" s="242" t="s">
        <v>44</v>
      </c>
      <c r="AR716" s="242">
        <v>25100</v>
      </c>
      <c r="AS716" s="243">
        <v>11300</v>
      </c>
      <c r="AT716" s="243">
        <v>525</v>
      </c>
      <c r="AU716" s="211" t="s">
        <v>3956</v>
      </c>
      <c r="AV716" s="197" t="s">
        <v>307</v>
      </c>
      <c r="AW716" s="134" t="str">
        <f>IFERROR(VLOOKUP(AV:AV,Q商品!B:E,4,0),"")</f>
        <v>2023年製 PRIMACY 4+ 195/55R16 87H サマータイヤ 翌営業日発送</v>
      </c>
      <c r="AX716" s="134" t="str">
        <f>IFERROR(VLOOKUP(B:B,在庫!B:M,12,0),"")</f>
        <v>2023年製</v>
      </c>
      <c r="AY716" s="134">
        <f>VLOOKUP(B:B,在庫!B:K,10,0)</f>
        <v>3</v>
      </c>
      <c r="AZ716" s="244" t="s">
        <v>8743</v>
      </c>
      <c r="BA716" s="244" t="s">
        <v>8743</v>
      </c>
      <c r="BC716" s="11" t="s">
        <v>2055</v>
      </c>
    </row>
    <row r="717" spans="1:55" s="11" customFormat="1" ht="19.5" customHeight="1">
      <c r="A717" s="247">
        <f t="shared" si="219"/>
        <v>2</v>
      </c>
      <c r="B717" s="261">
        <f t="shared" si="220"/>
        <v>2155017159673</v>
      </c>
      <c r="C717" s="235">
        <f>VLOOKUP(B:B,[1]MICHELIN!$B:$K,9,0)</f>
        <v>5</v>
      </c>
      <c r="D717" s="11" t="s">
        <v>8690</v>
      </c>
      <c r="E717" s="11" t="s">
        <v>1050</v>
      </c>
      <c r="F717" s="160" t="s">
        <v>6870</v>
      </c>
      <c r="G717" s="134"/>
      <c r="H717" s="132"/>
      <c r="I717" s="235">
        <f>VLOOKUP(B:B,[1]MICHELIN!$B:$K,10,0)</f>
        <v>0</v>
      </c>
      <c r="J717" s="132"/>
      <c r="K717" s="133" t="s">
        <v>1962</v>
      </c>
      <c r="L717" s="133">
        <v>46</v>
      </c>
      <c r="M717" s="135" t="s">
        <v>3998</v>
      </c>
      <c r="N717" s="236" t="s">
        <v>5396</v>
      </c>
      <c r="O717" s="236">
        <v>0</v>
      </c>
      <c r="P717" s="237">
        <v>21400</v>
      </c>
      <c r="Q717" s="238">
        <f t="shared" si="221"/>
        <v>18500</v>
      </c>
      <c r="R717" s="144">
        <f t="shared" si="222"/>
        <v>0.26005405405405407</v>
      </c>
      <c r="S717" s="248">
        <v>1074476195</v>
      </c>
      <c r="T717" s="303" t="s">
        <v>7882</v>
      </c>
      <c r="U717" s="194">
        <f t="shared" si="214"/>
        <v>21500</v>
      </c>
      <c r="W717" s="239">
        <v>21500</v>
      </c>
      <c r="X717" s="136">
        <f t="shared" si="223"/>
        <v>13689</v>
      </c>
      <c r="Y717" s="240">
        <f t="shared" si="224"/>
        <v>18590.909090909088</v>
      </c>
      <c r="Z717" s="142">
        <f t="shared" si="225"/>
        <v>8.2336448598130829E-2</v>
      </c>
      <c r="AA717" s="137">
        <f t="shared" si="226"/>
        <v>0.26367237163814172</v>
      </c>
      <c r="AB717" s="145">
        <v>9</v>
      </c>
      <c r="AC717" s="189">
        <f t="shared" si="217"/>
        <v>21078</v>
      </c>
      <c r="AD717" s="187">
        <f t="shared" si="218"/>
        <v>23162</v>
      </c>
      <c r="AE717" s="129">
        <f t="shared" si="227"/>
        <v>2084.58</v>
      </c>
      <c r="AF717" s="130">
        <f t="shared" si="228"/>
        <v>422.57999999999993</v>
      </c>
      <c r="AG717" s="131">
        <f t="shared" si="229"/>
        <v>1.8244538468180638E-2</v>
      </c>
      <c r="AH717" s="138">
        <f t="shared" si="230"/>
        <v>1662</v>
      </c>
      <c r="AI717" s="139">
        <f t="shared" si="231"/>
        <v>7.1755461531819359E-2</v>
      </c>
      <c r="AJ717" s="139">
        <f t="shared" si="232"/>
        <v>0.24542783316996108</v>
      </c>
      <c r="AK717" s="11" t="s">
        <v>150</v>
      </c>
      <c r="AL717" s="197">
        <v>2155017159673</v>
      </c>
      <c r="AM717" s="197">
        <v>4985009705322</v>
      </c>
      <c r="AN717" s="197" t="s">
        <v>152</v>
      </c>
      <c r="AO717" s="241" t="s">
        <v>145</v>
      </c>
      <c r="AP717" s="242" t="s">
        <v>814</v>
      </c>
      <c r="AQ717" s="242" t="s">
        <v>39</v>
      </c>
      <c r="AR717" s="242" t="s">
        <v>152</v>
      </c>
      <c r="AS717" s="243">
        <v>13689</v>
      </c>
      <c r="AT717" s="243">
        <v>1050</v>
      </c>
      <c r="AU717" s="211" t="s">
        <v>3957</v>
      </c>
      <c r="AV717" s="197" t="s">
        <v>331</v>
      </c>
      <c r="AW717" s="134" t="str">
        <f>IFERROR(VLOOKUP(AV:AV,Q商品!B:E,4,0),"")</f>
        <v>2022年製 PRIMACY 4+ 215/50R17 95W XL サマータイヤ 翌営業日発送</v>
      </c>
      <c r="AX717" s="134" t="str">
        <f>IFERROR(VLOOKUP(B:B,在庫!B:M,12,0),"")</f>
        <v/>
      </c>
      <c r="AY717" s="134" t="e">
        <f>VLOOKUP(B:B,在庫!B:K,10,0)</f>
        <v>#N/A</v>
      </c>
      <c r="AZ717" s="244">
        <v>614215464</v>
      </c>
      <c r="BA717" s="244">
        <v>614215471</v>
      </c>
      <c r="BC717" s="11" t="s">
        <v>150</v>
      </c>
    </row>
    <row r="718" spans="1:55" s="11" customFormat="1" ht="19.5" customHeight="1">
      <c r="A718" s="247">
        <f t="shared" si="219"/>
        <v>1</v>
      </c>
      <c r="B718" s="261">
        <f t="shared" si="220"/>
        <v>2254517159661</v>
      </c>
      <c r="C718" s="235">
        <f>VLOOKUP(B:B,[1]MICHELIN!$B:$K,9,0)</f>
        <v>0</v>
      </c>
      <c r="D718" s="11" t="s">
        <v>8690</v>
      </c>
      <c r="E718" s="11" t="s">
        <v>1060</v>
      </c>
      <c r="F718" s="160"/>
      <c r="G718" s="134"/>
      <c r="H718" s="132"/>
      <c r="I718" s="235">
        <f>VLOOKUP(B:B,[1]MICHELIN!$B:$K,10,0)</f>
        <v>0</v>
      </c>
      <c r="J718" s="132"/>
      <c r="K718" s="133" t="s">
        <v>1962</v>
      </c>
      <c r="L718" s="133">
        <v>53</v>
      </c>
      <c r="M718" s="135"/>
      <c r="N718" s="236"/>
      <c r="O718" s="236"/>
      <c r="P718" s="237"/>
      <c r="Q718" s="238">
        <f t="shared" si="221"/>
        <v>-477.27272727272725</v>
      </c>
      <c r="R718" s="144">
        <f t="shared" si="222"/>
        <v>21.558476190476192</v>
      </c>
      <c r="S718" s="248">
        <v>1074475957</v>
      </c>
      <c r="T718" s="303" t="s">
        <v>7890</v>
      </c>
      <c r="U718" s="194">
        <f t="shared" si="214"/>
        <v>0</v>
      </c>
      <c r="W718" s="239"/>
      <c r="X718" s="136">
        <f t="shared" si="223"/>
        <v>9812</v>
      </c>
      <c r="Y718" s="240">
        <f t="shared" si="224"/>
        <v>-477.27272727272725</v>
      </c>
      <c r="Z718" s="142" t="str">
        <f t="shared" si="225"/>
        <v/>
      </c>
      <c r="AA718" s="137">
        <f t="shared" si="226"/>
        <v>21.558476190476192</v>
      </c>
      <c r="AB718" s="334" t="s">
        <v>8715</v>
      </c>
      <c r="AC718" s="189">
        <f t="shared" si="217"/>
        <v>0</v>
      </c>
      <c r="AD718" s="187">
        <f t="shared" si="218"/>
        <v>0</v>
      </c>
      <c r="AE718" s="129">
        <f t="shared" si="227"/>
        <v>0</v>
      </c>
      <c r="AF718" s="130">
        <f t="shared" si="228"/>
        <v>0</v>
      </c>
      <c r="AG718" s="131" t="str">
        <f t="shared" si="229"/>
        <v/>
      </c>
      <c r="AH718" s="138">
        <f t="shared" si="230"/>
        <v>0</v>
      </c>
      <c r="AI718" s="139" t="str">
        <f t="shared" si="231"/>
        <v/>
      </c>
      <c r="AJ718" s="139" t="str">
        <f t="shared" si="232"/>
        <v/>
      </c>
      <c r="AL718" s="197">
        <v>2254517159661</v>
      </c>
      <c r="AM718" s="197">
        <v>4985009705643</v>
      </c>
      <c r="AN718" s="197" t="s">
        <v>152</v>
      </c>
      <c r="AO718" s="241" t="s">
        <v>145</v>
      </c>
      <c r="AP718" s="242" t="s">
        <v>1059</v>
      </c>
      <c r="AQ718" s="242" t="s">
        <v>37</v>
      </c>
      <c r="AR718" s="242" t="s">
        <v>152</v>
      </c>
      <c r="AS718" s="243">
        <v>9812</v>
      </c>
      <c r="AT718" s="243">
        <v>525</v>
      </c>
      <c r="AU718" s="211" t="s">
        <v>3957</v>
      </c>
      <c r="AV718" s="197" t="s">
        <v>333</v>
      </c>
      <c r="AW718" s="134" t="str">
        <f>IFERROR(VLOOKUP(AV:AV,Q商品!B:E,4,0),"")</f>
        <v>2022年製 PRIMACY 4+ 225/45R17 91V サマータイヤ 翌営業日発送 ラベルなし</v>
      </c>
      <c r="AX718" s="134" t="str">
        <f>IFERROR(VLOOKUP(B:B,在庫!B:M,12,0),"")</f>
        <v/>
      </c>
      <c r="AY718" s="134" t="e">
        <f>VLOOKUP(B:B,在庫!B:K,10,0)</f>
        <v>#N/A</v>
      </c>
      <c r="AZ718" s="244">
        <v>614215462</v>
      </c>
      <c r="BA718" s="244">
        <v>614215469</v>
      </c>
      <c r="BC718" s="11" t="s">
        <v>150</v>
      </c>
    </row>
    <row r="719" spans="1:55" s="11" customFormat="1" ht="19.5" customHeight="1">
      <c r="A719" s="247">
        <f t="shared" si="219"/>
        <v>2</v>
      </c>
      <c r="B719" s="261">
        <f t="shared" si="220"/>
        <v>2254518159677</v>
      </c>
      <c r="C719" s="235">
        <f>VLOOKUP(B:B,[1]MICHELIN!$B:$K,9,0)</f>
        <v>0</v>
      </c>
      <c r="D719" s="11" t="s">
        <v>8690</v>
      </c>
      <c r="E719" s="11" t="s">
        <v>7200</v>
      </c>
      <c r="F719" s="160" t="s">
        <v>7251</v>
      </c>
      <c r="G719" s="134"/>
      <c r="H719" s="132"/>
      <c r="I719" s="235">
        <f>VLOOKUP(B:B,[1]MICHELIN!$B:$K,10,0)</f>
        <v>0</v>
      </c>
      <c r="J719" s="132"/>
      <c r="K719" s="133" t="s">
        <v>1962</v>
      </c>
      <c r="L719" s="133">
        <v>55</v>
      </c>
      <c r="M719" s="135" t="s">
        <v>2014</v>
      </c>
      <c r="N719" s="236" t="s">
        <v>5397</v>
      </c>
      <c r="O719" s="236" t="s">
        <v>2015</v>
      </c>
      <c r="P719" s="237">
        <v>23600</v>
      </c>
      <c r="Q719" s="238">
        <f t="shared" si="221"/>
        <v>20500</v>
      </c>
      <c r="R719" s="144">
        <f t="shared" si="222"/>
        <v>0.14424390243902438</v>
      </c>
      <c r="S719" s="248">
        <v>1074476675</v>
      </c>
      <c r="T719" s="303" t="s">
        <v>7893</v>
      </c>
      <c r="U719" s="194">
        <f t="shared" si="214"/>
        <v>23600</v>
      </c>
      <c r="W719" s="239">
        <v>23600</v>
      </c>
      <c r="X719" s="136">
        <f t="shared" si="223"/>
        <v>17543</v>
      </c>
      <c r="Y719" s="240">
        <f t="shared" si="224"/>
        <v>20500</v>
      </c>
      <c r="Z719" s="142">
        <f t="shared" si="225"/>
        <v>7.7330508474576343E-2</v>
      </c>
      <c r="AA719" s="137">
        <f t="shared" si="226"/>
        <v>0.14424390243902438</v>
      </c>
      <c r="AB719" s="145">
        <v>9</v>
      </c>
      <c r="AC719" s="189">
        <f t="shared" si="217"/>
        <v>23137</v>
      </c>
      <c r="AD719" s="187">
        <f t="shared" si="218"/>
        <v>25425</v>
      </c>
      <c r="AE719" s="129">
        <f t="shared" si="227"/>
        <v>2288.25</v>
      </c>
      <c r="AF719" s="130">
        <f t="shared" si="228"/>
        <v>463.25</v>
      </c>
      <c r="AG719" s="131">
        <f t="shared" si="229"/>
        <v>1.8220255653883972E-2</v>
      </c>
      <c r="AH719" s="138">
        <f t="shared" si="230"/>
        <v>1825</v>
      </c>
      <c r="AI719" s="139">
        <f t="shared" si="231"/>
        <v>7.1779744346116031E-2</v>
      </c>
      <c r="AJ719" s="139">
        <f t="shared" si="232"/>
        <v>0.12602364678514041</v>
      </c>
      <c r="AK719" s="11" t="s">
        <v>150</v>
      </c>
      <c r="AL719" s="197">
        <v>2254518159677</v>
      </c>
      <c r="AM719" s="197">
        <v>4985009705735</v>
      </c>
      <c r="AN719" s="197" t="s">
        <v>152</v>
      </c>
      <c r="AO719" s="241" t="s">
        <v>145</v>
      </c>
      <c r="AP719" s="242" t="s">
        <v>1333</v>
      </c>
      <c r="AQ719" s="242" t="s">
        <v>40</v>
      </c>
      <c r="AR719" s="242" t="s">
        <v>152</v>
      </c>
      <c r="AS719" s="243">
        <v>17543</v>
      </c>
      <c r="AT719" s="243">
        <v>1050</v>
      </c>
      <c r="AU719" s="211" t="s">
        <v>3957</v>
      </c>
      <c r="AV719" s="197" t="s">
        <v>335</v>
      </c>
      <c r="AW719" s="134" t="str">
        <f>IFERROR(VLOOKUP(AV:AV,Q商品!B:E,4,0),"")</f>
        <v>2022年製 PRIMACY 4+ 225/45R18 95Y XL サマータイヤ 翌営業日発送</v>
      </c>
      <c r="AX719" s="134" t="str">
        <f>IFERROR(VLOOKUP(B:B,在庫!B:M,12,0),"")</f>
        <v/>
      </c>
      <c r="AY719" s="134" t="e">
        <f>VLOOKUP(B:B,在庫!B:K,10,0)</f>
        <v>#N/A</v>
      </c>
      <c r="AZ719" s="244">
        <v>614215460</v>
      </c>
      <c r="BA719" s="244">
        <v>614215467</v>
      </c>
      <c r="BC719" s="11" t="s">
        <v>150</v>
      </c>
    </row>
    <row r="720" spans="1:55" s="11" customFormat="1" ht="19.5" customHeight="1">
      <c r="A720" s="247">
        <f t="shared" si="219"/>
        <v>2</v>
      </c>
      <c r="B720" s="261">
        <f t="shared" si="220"/>
        <v>2454518159671</v>
      </c>
      <c r="C720" s="235">
        <f>VLOOKUP(B:B,[1]MICHELIN!$B:$K,9,0)</f>
        <v>0</v>
      </c>
      <c r="D720" s="11" t="s">
        <v>8690</v>
      </c>
      <c r="E720" s="11" t="s">
        <v>1075</v>
      </c>
      <c r="F720" s="160" t="s">
        <v>6880</v>
      </c>
      <c r="G720" s="134"/>
      <c r="H720" s="132"/>
      <c r="I720" s="235">
        <f>VLOOKUP(B:B,[1]MICHELIN!$B:$K,10,0)</f>
        <v>0</v>
      </c>
      <c r="J720" s="132"/>
      <c r="K720" s="133" t="s">
        <v>1962</v>
      </c>
      <c r="L720" s="133">
        <v>65</v>
      </c>
      <c r="M720" s="135" t="s">
        <v>2024</v>
      </c>
      <c r="N720" s="236" t="s">
        <v>7254</v>
      </c>
      <c r="O720" s="236" t="s">
        <v>2381</v>
      </c>
      <c r="P720" s="237">
        <v>26900</v>
      </c>
      <c r="Q720" s="238">
        <f t="shared" si="221"/>
        <v>23499.999999999996</v>
      </c>
      <c r="R720" s="144">
        <f t="shared" si="222"/>
        <v>0.26587234042553182</v>
      </c>
      <c r="S720" s="248">
        <v>1074475960</v>
      </c>
      <c r="T720" s="303" t="s">
        <v>7904</v>
      </c>
      <c r="U720" s="194">
        <f t="shared" si="214"/>
        <v>26000</v>
      </c>
      <c r="V720" s="11">
        <v>900</v>
      </c>
      <c r="W720" s="239">
        <v>26900</v>
      </c>
      <c r="X720" s="136">
        <f t="shared" si="223"/>
        <v>17252</v>
      </c>
      <c r="Y720" s="240">
        <f t="shared" si="224"/>
        <v>23499.999999999996</v>
      </c>
      <c r="Z720" s="142">
        <f t="shared" si="225"/>
        <v>8.146718146718146E-2</v>
      </c>
      <c r="AA720" s="137">
        <f t="shared" si="226"/>
        <v>0.26587234042553182</v>
      </c>
      <c r="AB720" s="145">
        <v>9</v>
      </c>
      <c r="AC720" s="189">
        <f t="shared" si="217"/>
        <v>25490</v>
      </c>
      <c r="AD720" s="187">
        <f t="shared" si="218"/>
        <v>28010</v>
      </c>
      <c r="AE720" s="129">
        <f t="shared" si="227"/>
        <v>2520.9</v>
      </c>
      <c r="AF720" s="130">
        <f t="shared" si="228"/>
        <v>510.90000000000009</v>
      </c>
      <c r="AG720" s="131">
        <f t="shared" si="229"/>
        <v>1.8239914316315605E-2</v>
      </c>
      <c r="AH720" s="138">
        <f t="shared" si="230"/>
        <v>2010</v>
      </c>
      <c r="AI720" s="139">
        <f t="shared" si="231"/>
        <v>7.1760085683684402E-2</v>
      </c>
      <c r="AJ720" s="139">
        <f t="shared" si="232"/>
        <v>0.24763242610921621</v>
      </c>
      <c r="AK720" s="11" t="s">
        <v>150</v>
      </c>
      <c r="AL720" s="197">
        <v>2454518159671</v>
      </c>
      <c r="AM720" s="197">
        <v>4985009705483</v>
      </c>
      <c r="AN720" s="197" t="s">
        <v>152</v>
      </c>
      <c r="AO720" s="241" t="s">
        <v>145</v>
      </c>
      <c r="AP720" s="242" t="s">
        <v>1035</v>
      </c>
      <c r="AQ720" s="242" t="s">
        <v>33</v>
      </c>
      <c r="AR720" s="242" t="s">
        <v>152</v>
      </c>
      <c r="AS720" s="243">
        <v>17252</v>
      </c>
      <c r="AT720" s="243">
        <v>1050</v>
      </c>
      <c r="AU720" s="211" t="s">
        <v>3957</v>
      </c>
      <c r="AV720" s="197" t="s">
        <v>336</v>
      </c>
      <c r="AW720" s="134" t="str">
        <f>IFERROR(VLOOKUP(AV:AV,Q商品!B:E,4,0),"")</f>
        <v>2021年製 PRIMACY 4+ 245/45R18 100W XL サマータイヤ 翌営業日発送</v>
      </c>
      <c r="AX720" s="134" t="str">
        <f>IFERROR(VLOOKUP(B:B,在庫!B:M,12,0),"")</f>
        <v/>
      </c>
      <c r="AY720" s="134" t="e">
        <f>VLOOKUP(B:B,在庫!B:K,10,0)</f>
        <v>#N/A</v>
      </c>
      <c r="AZ720" s="244">
        <v>614215459</v>
      </c>
      <c r="BA720" s="244">
        <v>614215466</v>
      </c>
      <c r="BC720" s="11" t="s">
        <v>150</v>
      </c>
    </row>
    <row r="721" spans="1:55" s="11" customFormat="1" ht="19.5" customHeight="1">
      <c r="A721" s="11">
        <f t="shared" si="219"/>
        <v>1</v>
      </c>
      <c r="B721" s="249">
        <f t="shared" si="220"/>
        <v>2355518159305</v>
      </c>
      <c r="C721" s="235">
        <f>VLOOKUP(B:B,[1]MICHELIN!$B:$K,9,0)</f>
        <v>12</v>
      </c>
      <c r="D721" s="11" t="s">
        <v>8690</v>
      </c>
      <c r="E721" s="11" t="s">
        <v>1079</v>
      </c>
      <c r="F721" s="160" t="s">
        <v>6884</v>
      </c>
      <c r="G721" s="134"/>
      <c r="H721" s="132"/>
      <c r="I721" s="235">
        <f>VLOOKUP(B:B,[1]MICHELIN!$B:$K,10,0)</f>
        <v>0</v>
      </c>
      <c r="J721" s="132">
        <v>2111</v>
      </c>
      <c r="K721" s="133" t="s">
        <v>1962</v>
      </c>
      <c r="L721" s="133">
        <v>70</v>
      </c>
      <c r="M721" s="135" t="s">
        <v>3998</v>
      </c>
      <c r="N721" s="236" t="s">
        <v>2399</v>
      </c>
      <c r="O721" s="236">
        <v>0</v>
      </c>
      <c r="P721" s="237">
        <v>24200</v>
      </c>
      <c r="Q721" s="238">
        <f t="shared" si="221"/>
        <v>21045.454545454544</v>
      </c>
      <c r="R721" s="144">
        <f t="shared" si="222"/>
        <v>0.17844492440604748</v>
      </c>
      <c r="S721" s="197">
        <v>1074475937</v>
      </c>
      <c r="T721" s="302" t="s">
        <v>7908</v>
      </c>
      <c r="U721" s="194">
        <f t="shared" si="214"/>
        <v>24200</v>
      </c>
      <c r="W721" s="239">
        <v>24200</v>
      </c>
      <c r="X721" s="136">
        <f t="shared" si="223"/>
        <v>17290</v>
      </c>
      <c r="Y721" s="240">
        <f t="shared" si="224"/>
        <v>21045.454545454544</v>
      </c>
      <c r="Z721" s="142">
        <f t="shared" si="225"/>
        <v>7.024793388429762E-2</v>
      </c>
      <c r="AA721" s="137">
        <f t="shared" si="226"/>
        <v>0.17844492440604748</v>
      </c>
      <c r="AB721" s="145"/>
      <c r="AC721" s="190">
        <v>23569</v>
      </c>
      <c r="AD721" s="188">
        <v>25900</v>
      </c>
      <c r="AE721" s="129">
        <f t="shared" si="227"/>
        <v>2331</v>
      </c>
      <c r="AF721" s="130">
        <f t="shared" si="228"/>
        <v>631</v>
      </c>
      <c r="AG721" s="131">
        <f t="shared" si="229"/>
        <v>2.4362934362934362E-2</v>
      </c>
      <c r="AH721" s="138">
        <f t="shared" si="230"/>
        <v>1700</v>
      </c>
      <c r="AI721" s="139">
        <f t="shared" si="231"/>
        <v>6.5637065637065631E-2</v>
      </c>
      <c r="AJ721" s="139">
        <f t="shared" si="232"/>
        <v>0.15408199004311313</v>
      </c>
      <c r="AL721" s="197">
        <v>2355518159305</v>
      </c>
      <c r="AM721" s="197">
        <v>4985009706251</v>
      </c>
      <c r="AN721" s="197" t="s">
        <v>3642</v>
      </c>
      <c r="AO721" s="241" t="s">
        <v>15</v>
      </c>
      <c r="AP721" s="242" t="s">
        <v>1287</v>
      </c>
      <c r="AQ721" s="242" t="s">
        <v>72</v>
      </c>
      <c r="AR721" s="242">
        <v>40200</v>
      </c>
      <c r="AS721" s="243">
        <f>VLOOKUP(B:B,[1]MICHELIN!$B:$K,8,0)</f>
        <v>17290</v>
      </c>
      <c r="AT721" s="243">
        <v>1050</v>
      </c>
      <c r="AU721" s="211" t="s">
        <v>3956</v>
      </c>
      <c r="AV721" s="197" t="s">
        <v>340</v>
      </c>
      <c r="AW721" s="134" t="str">
        <f>IFERROR(VLOOKUP(AV:AV,Q商品!B:E,4,0),"")</f>
        <v>2023年製 PRIMACY SUV+ 235/55R18 104V XL サマータイヤ 翌営業日発送</v>
      </c>
      <c r="AX721" s="134" t="str">
        <f>IFERROR(VLOOKUP(B:B,在庫!B:M,12,0),"")</f>
        <v/>
      </c>
      <c r="AY721" s="134" t="e">
        <f>VLOOKUP(B:B,在庫!B:K,10,0)</f>
        <v>#N/A</v>
      </c>
      <c r="AZ721" s="244">
        <f>VLOOKUP(AL:AL,[1]MICHELIN!$B:$AH,32,0)</f>
        <v>605880347</v>
      </c>
      <c r="BA721" s="244">
        <f>VLOOKUP(AL:AL,[1]MICHELIN!$B:$AH,33,0)</f>
        <v>605880402</v>
      </c>
      <c r="BC721" s="11" t="s">
        <v>2055</v>
      </c>
    </row>
    <row r="722" spans="1:55" s="11" customFormat="1" ht="19.5" customHeight="1">
      <c r="A722" s="11">
        <f t="shared" si="219"/>
        <v>2</v>
      </c>
      <c r="B722" s="249">
        <f t="shared" si="220"/>
        <v>2156016159268</v>
      </c>
      <c r="C722" s="235">
        <f>VLOOKUP(B:B,[1]MICHELIN!$B:$K,9,0)</f>
        <v>20</v>
      </c>
      <c r="D722" s="11" t="s">
        <v>8690</v>
      </c>
      <c r="E722" s="11" t="s">
        <v>1889</v>
      </c>
      <c r="F722" s="160" t="s">
        <v>6890</v>
      </c>
      <c r="G722" s="134"/>
      <c r="H722" s="132"/>
      <c r="I722" s="235">
        <f>VLOOKUP(B:B,[1]MICHELIN!$B:$K,10,0)</f>
        <v>4</v>
      </c>
      <c r="J722" s="132">
        <v>2111</v>
      </c>
      <c r="K722" s="133" t="s">
        <v>1962</v>
      </c>
      <c r="L722" s="133">
        <v>81</v>
      </c>
      <c r="M722" s="135" t="s">
        <v>3998</v>
      </c>
      <c r="N722" s="236">
        <v>15645</v>
      </c>
      <c r="O722" s="236">
        <v>0</v>
      </c>
      <c r="P722" s="237">
        <v>15645</v>
      </c>
      <c r="Q722" s="238">
        <f t="shared" si="221"/>
        <v>13268.181818181818</v>
      </c>
      <c r="R722" s="144">
        <f t="shared" si="222"/>
        <v>0.10763960260363137</v>
      </c>
      <c r="S722" s="197">
        <v>1074475789</v>
      </c>
      <c r="T722" s="306" t="s">
        <v>7919</v>
      </c>
      <c r="U722" s="194">
        <f t="shared" si="214"/>
        <v>15735</v>
      </c>
      <c r="W722" s="239">
        <v>15735</v>
      </c>
      <c r="X722" s="136">
        <f t="shared" si="223"/>
        <v>11840</v>
      </c>
      <c r="Y722" s="240">
        <f t="shared" si="224"/>
        <v>13349.999999999998</v>
      </c>
      <c r="Z722" s="142">
        <f t="shared" si="225"/>
        <v>8.3477149248961435E-2</v>
      </c>
      <c r="AA722" s="137">
        <f t="shared" si="226"/>
        <v>0.11310861423220962</v>
      </c>
      <c r="AB722" s="334" t="s">
        <v>8715</v>
      </c>
      <c r="AC722" s="189">
        <f t="shared" ref="AC722:AC749" si="233">ROUNDDOWN(U722/1.02,0)</f>
        <v>15426</v>
      </c>
      <c r="AD722" s="187">
        <f t="shared" ref="AD722:AD749" si="234">ROUNDDOWN(AC722/0.91,0)</f>
        <v>16951</v>
      </c>
      <c r="AE722" s="129">
        <f t="shared" si="227"/>
        <v>1525.59</v>
      </c>
      <c r="AF722" s="130">
        <f t="shared" si="228"/>
        <v>309.58999999999992</v>
      </c>
      <c r="AG722" s="131">
        <f t="shared" si="229"/>
        <v>1.826381924370243E-2</v>
      </c>
      <c r="AH722" s="138">
        <f t="shared" si="230"/>
        <v>1216</v>
      </c>
      <c r="AI722" s="139">
        <f t="shared" si="231"/>
        <v>7.1736180756297563E-2</v>
      </c>
      <c r="AJ722" s="139">
        <f t="shared" si="232"/>
        <v>9.4844794988507189E-2</v>
      </c>
      <c r="AL722" s="197">
        <v>2156016159268</v>
      </c>
      <c r="AM722" s="197">
        <v>4985009705223</v>
      </c>
      <c r="AN722" s="197" t="s">
        <v>3614</v>
      </c>
      <c r="AO722" s="241" t="s">
        <v>14</v>
      </c>
      <c r="AP722" s="242" t="s">
        <v>919</v>
      </c>
      <c r="AQ722" s="242" t="s">
        <v>48</v>
      </c>
      <c r="AR722" s="242">
        <v>26300</v>
      </c>
      <c r="AS722" s="243">
        <v>11840</v>
      </c>
      <c r="AT722" s="243">
        <v>1050</v>
      </c>
      <c r="AU722" s="211" t="s">
        <v>3956</v>
      </c>
      <c r="AV722" s="197" t="s">
        <v>3402</v>
      </c>
      <c r="AW722" s="134" t="str">
        <f>IFERROR(VLOOKUP(AV:AV,Q商品!B:E,4,0),"")</f>
        <v>2023年製 PRIMACY 4+ 215/60R16 99V XL サマータイヤ 翌営業日発送</v>
      </c>
      <c r="AX722" s="134" t="str">
        <f>IFERROR(VLOOKUP(B:B,在庫!B:M,12,0),"")</f>
        <v>2023年製</v>
      </c>
      <c r="AY722" s="134">
        <f>VLOOKUP(B:B,在庫!B:K,10,0)</f>
        <v>1</v>
      </c>
      <c r="AZ722" s="244">
        <v>654731200</v>
      </c>
      <c r="BA722" s="244">
        <v>654731424</v>
      </c>
      <c r="BC722" s="11" t="s">
        <v>2055</v>
      </c>
    </row>
    <row r="723" spans="1:55" s="11" customFormat="1" ht="19.5" customHeight="1">
      <c r="A723" s="11">
        <f t="shared" si="219"/>
        <v>2</v>
      </c>
      <c r="B723" s="249">
        <f t="shared" si="220"/>
        <v>2255017159250</v>
      </c>
      <c r="C723" s="235">
        <f>VLOOKUP(B:B,[1]MICHELIN!$B:$K,9,0)</f>
        <v>0</v>
      </c>
      <c r="D723" s="11" t="s">
        <v>8690</v>
      </c>
      <c r="E723" s="11" t="str">
        <f>AO722&amp;AP$1&amp;AP722</f>
        <v>PRIMACY 4+ 215/60R16 99V XL</v>
      </c>
      <c r="F723" s="160"/>
      <c r="G723" s="134"/>
      <c r="H723" s="132"/>
      <c r="I723" s="235">
        <f>VLOOKUP(B:B,[1]MICHELIN!$B:$K,10,0)</f>
        <v>0</v>
      </c>
      <c r="J723" s="132"/>
      <c r="K723" s="133" t="s">
        <v>1962</v>
      </c>
      <c r="L723" s="133">
        <v>85</v>
      </c>
      <c r="M723" s="135"/>
      <c r="N723" s="236"/>
      <c r="O723" s="236"/>
      <c r="P723" s="237"/>
      <c r="Q723" s="238">
        <f t="shared" si="221"/>
        <v>-954.5454545454545</v>
      </c>
      <c r="R723" s="144">
        <f t="shared" si="222"/>
        <v>18.348571428571432</v>
      </c>
      <c r="S723" s="197"/>
      <c r="T723" s="303"/>
      <c r="U723" s="194">
        <f t="shared" si="214"/>
        <v>0</v>
      </c>
      <c r="W723" s="239"/>
      <c r="X723" s="136">
        <f t="shared" si="223"/>
        <v>16560</v>
      </c>
      <c r="Y723" s="240">
        <f t="shared" si="224"/>
        <v>-954.5454545454545</v>
      </c>
      <c r="Z723" s="142" t="str">
        <f t="shared" si="225"/>
        <v/>
      </c>
      <c r="AA723" s="137">
        <f t="shared" si="226"/>
        <v>18.348571428571432</v>
      </c>
      <c r="AB723" s="334" t="s">
        <v>8715</v>
      </c>
      <c r="AC723" s="189">
        <f t="shared" si="233"/>
        <v>0</v>
      </c>
      <c r="AD723" s="187">
        <f t="shared" si="234"/>
        <v>0</v>
      </c>
      <c r="AE723" s="129">
        <f t="shared" si="227"/>
        <v>0</v>
      </c>
      <c r="AF723" s="130">
        <f t="shared" si="228"/>
        <v>0</v>
      </c>
      <c r="AG723" s="131" t="str">
        <f t="shared" si="229"/>
        <v/>
      </c>
      <c r="AH723" s="138">
        <f t="shared" si="230"/>
        <v>0</v>
      </c>
      <c r="AI723" s="139" t="str">
        <f t="shared" si="231"/>
        <v/>
      </c>
      <c r="AJ723" s="139" t="str">
        <f t="shared" si="232"/>
        <v/>
      </c>
      <c r="AL723" s="197">
        <v>2255017159250</v>
      </c>
      <c r="AM723" s="197">
        <v>4985009705698</v>
      </c>
      <c r="AN723" s="197" t="s">
        <v>1908</v>
      </c>
      <c r="AO723" s="241" t="s">
        <v>14</v>
      </c>
      <c r="AP723" s="242" t="s">
        <v>1284</v>
      </c>
      <c r="AQ723" s="242" t="s">
        <v>32</v>
      </c>
      <c r="AR723" s="242">
        <v>38500</v>
      </c>
      <c r="AS723" s="243">
        <v>16560</v>
      </c>
      <c r="AT723" s="243">
        <v>1050</v>
      </c>
      <c r="AU723" s="211" t="s">
        <v>3956</v>
      </c>
      <c r="AV723" s="197"/>
      <c r="AW723" s="134" t="str">
        <f>IFERROR(VLOOKUP(AV:AV,Q商品!B:E,4,0),"")</f>
        <v/>
      </c>
      <c r="AX723" s="134" t="str">
        <f>IFERROR(VLOOKUP(B:B,在庫!B:M,12,0),"")</f>
        <v/>
      </c>
      <c r="AY723" s="246" t="e">
        <f>VLOOKUP(B:B,在庫!B:K,10,0)</f>
        <v>#N/A</v>
      </c>
      <c r="AZ723" s="244">
        <v>605880330</v>
      </c>
      <c r="BA723" s="244">
        <v>605880385</v>
      </c>
      <c r="BC723" s="11" t="e">
        <v>#N/A</v>
      </c>
    </row>
    <row r="724" spans="1:55" s="11" customFormat="1" ht="19.5" customHeight="1">
      <c r="A724" s="11">
        <f t="shared" si="219"/>
        <v>1</v>
      </c>
      <c r="B724" s="249">
        <f t="shared" si="220"/>
        <v>2255018159051</v>
      </c>
      <c r="C724" s="235">
        <f>VLOOKUP(B:B,[1]MICHELIN!$B:$K,9,0)</f>
        <v>60</v>
      </c>
      <c r="D724" s="11" t="s">
        <v>8690</v>
      </c>
      <c r="E724" s="154" t="s">
        <v>7453</v>
      </c>
      <c r="F724" s="245"/>
      <c r="G724" s="134"/>
      <c r="H724" s="132"/>
      <c r="I724" s="235">
        <f>VLOOKUP(B:B,[1]MICHELIN!$B:$K,10,0)</f>
        <v>0</v>
      </c>
      <c r="J724" s="132"/>
      <c r="K724" s="133" t="s">
        <v>1962</v>
      </c>
      <c r="L724" s="133"/>
      <c r="M724" s="135"/>
      <c r="N724" s="236"/>
      <c r="O724" s="236"/>
      <c r="P724" s="237"/>
      <c r="Q724" s="238">
        <f t="shared" si="221"/>
        <v>-954.5454545454545</v>
      </c>
      <c r="R724" s="144">
        <f t="shared" si="222"/>
        <v>18.076190476190479</v>
      </c>
      <c r="S724" s="197"/>
      <c r="T724" s="303"/>
      <c r="U724" s="194">
        <f t="shared" si="214"/>
        <v>0</v>
      </c>
      <c r="W724" s="239"/>
      <c r="X724" s="136">
        <f t="shared" si="223"/>
        <v>16300</v>
      </c>
      <c r="Y724" s="240">
        <f t="shared" si="224"/>
        <v>-954.5454545454545</v>
      </c>
      <c r="Z724" s="142" t="str">
        <f t="shared" si="225"/>
        <v/>
      </c>
      <c r="AA724" s="137">
        <f t="shared" si="226"/>
        <v>18.076190476190479</v>
      </c>
      <c r="AB724" s="334" t="s">
        <v>8715</v>
      </c>
      <c r="AC724" s="189">
        <f t="shared" si="233"/>
        <v>0</v>
      </c>
      <c r="AD724" s="187">
        <f t="shared" si="234"/>
        <v>0</v>
      </c>
      <c r="AE724" s="129">
        <f t="shared" si="227"/>
        <v>0</v>
      </c>
      <c r="AF724" s="130">
        <f t="shared" si="228"/>
        <v>0</v>
      </c>
      <c r="AG724" s="131" t="str">
        <f t="shared" si="229"/>
        <v/>
      </c>
      <c r="AH724" s="138">
        <f t="shared" si="230"/>
        <v>0</v>
      </c>
      <c r="AI724" s="139" t="str">
        <f t="shared" si="231"/>
        <v/>
      </c>
      <c r="AJ724" s="139" t="str">
        <f t="shared" si="232"/>
        <v/>
      </c>
      <c r="AL724" s="197">
        <v>2255018159051</v>
      </c>
      <c r="AM724" s="197">
        <v>4985009702376</v>
      </c>
      <c r="AN724" s="197" t="s">
        <v>3605</v>
      </c>
      <c r="AO724" s="241" t="s">
        <v>13</v>
      </c>
      <c r="AP724" s="242" t="s">
        <v>1156</v>
      </c>
      <c r="AQ724" s="242" t="s">
        <v>80</v>
      </c>
      <c r="AR724" s="242">
        <v>37900</v>
      </c>
      <c r="AS724" s="243">
        <v>16300</v>
      </c>
      <c r="AT724" s="243">
        <v>1050</v>
      </c>
      <c r="AU724" s="211" t="s">
        <v>3956</v>
      </c>
      <c r="AV724" s="197"/>
      <c r="AW724" s="134" t="str">
        <f>IFERROR(VLOOKUP(AV:AV,Q商品!B:E,4,0),"")</f>
        <v/>
      </c>
      <c r="AX724" s="134" t="str">
        <f>IFERROR(VLOOKUP(B:B,在庫!B:M,12,0),"")</f>
        <v/>
      </c>
      <c r="AY724" s="246" t="e">
        <f>VLOOKUP(B:B,在庫!B:K,10,0)</f>
        <v>#N/A</v>
      </c>
      <c r="AZ724" s="244"/>
      <c r="BA724" s="244"/>
      <c r="BC724" s="11" t="e">
        <v>#N/A</v>
      </c>
    </row>
    <row r="725" spans="1:55" s="11" customFormat="1" ht="19.5" customHeight="1">
      <c r="A725" s="11">
        <f t="shared" si="219"/>
        <v>1</v>
      </c>
      <c r="B725" s="249">
        <f t="shared" si="220"/>
        <v>2055016155419</v>
      </c>
      <c r="C725" s="235">
        <f>VLOOKUP(B:B,[1]MICHELIN!$B:$K,9,0)</f>
        <v>8</v>
      </c>
      <c r="D725" s="11" t="s">
        <v>8690</v>
      </c>
      <c r="E725" s="11" t="s">
        <v>675</v>
      </c>
      <c r="F725" s="160" t="s">
        <v>8433</v>
      </c>
      <c r="G725" s="134"/>
      <c r="H725" s="132"/>
      <c r="I725" s="235">
        <f>VLOOKUP(B:B,[1]MICHELIN!$B:$K,10,0)</f>
        <v>0</v>
      </c>
      <c r="J725" s="132"/>
      <c r="K725" s="133" t="s">
        <v>1964</v>
      </c>
      <c r="L725" s="133">
        <v>4</v>
      </c>
      <c r="M725" s="135" t="s">
        <v>2018</v>
      </c>
      <c r="N725" s="236" t="s">
        <v>2452</v>
      </c>
      <c r="O725" s="236" t="s">
        <v>2015</v>
      </c>
      <c r="P725" s="237">
        <v>17600</v>
      </c>
      <c r="Q725" s="238">
        <f t="shared" si="221"/>
        <v>15522.727272727272</v>
      </c>
      <c r="R725" s="144">
        <f t="shared" si="222"/>
        <v>0.15607613469985354</v>
      </c>
      <c r="S725" s="197">
        <v>1074476294</v>
      </c>
      <c r="T725" s="303" t="s">
        <v>7926</v>
      </c>
      <c r="U725" s="194">
        <f t="shared" si="214"/>
        <v>17600</v>
      </c>
      <c r="W725" s="239">
        <v>17600</v>
      </c>
      <c r="X725" s="136">
        <f t="shared" si="223"/>
        <v>13100</v>
      </c>
      <c r="Y725" s="240">
        <f t="shared" si="224"/>
        <v>15522.727272727272</v>
      </c>
      <c r="Z725" s="142">
        <f t="shared" si="225"/>
        <v>7.7272727272727382E-2</v>
      </c>
      <c r="AA725" s="137">
        <f t="shared" si="226"/>
        <v>0.15607613469985354</v>
      </c>
      <c r="AB725" s="334" t="s">
        <v>8715</v>
      </c>
      <c r="AC725" s="189">
        <f t="shared" si="233"/>
        <v>17254</v>
      </c>
      <c r="AD725" s="187">
        <f t="shared" si="234"/>
        <v>18960</v>
      </c>
      <c r="AE725" s="129">
        <f t="shared" si="227"/>
        <v>1706.3999999999999</v>
      </c>
      <c r="AF725" s="130">
        <f t="shared" si="228"/>
        <v>346.39999999999986</v>
      </c>
      <c r="AG725" s="131">
        <f t="shared" si="229"/>
        <v>1.8270042194092818E-2</v>
      </c>
      <c r="AH725" s="138">
        <f t="shared" si="230"/>
        <v>1360</v>
      </c>
      <c r="AI725" s="139">
        <f t="shared" si="231"/>
        <v>7.1729957805907171E-2</v>
      </c>
      <c r="AJ725" s="139">
        <f t="shared" si="232"/>
        <v>0.13780609250576073</v>
      </c>
      <c r="AL725" s="197">
        <v>2055016155419</v>
      </c>
      <c r="AM725" s="197">
        <v>4985009686102</v>
      </c>
      <c r="AN725" s="197" t="s">
        <v>3512</v>
      </c>
      <c r="AO725" s="241" t="s">
        <v>1242</v>
      </c>
      <c r="AP725" s="242" t="s">
        <v>1250</v>
      </c>
      <c r="AQ725" s="242" t="s">
        <v>105</v>
      </c>
      <c r="AR725" s="242">
        <v>29100</v>
      </c>
      <c r="AS725" s="243">
        <v>13100</v>
      </c>
      <c r="AT725" s="243">
        <v>525</v>
      </c>
      <c r="AU725" s="211" t="s">
        <v>3956</v>
      </c>
      <c r="AV725" s="197" t="s">
        <v>608</v>
      </c>
      <c r="AW725" s="134" t="str">
        <f>IFERROR(VLOOKUP(AV:AV,Q商品!B:E,4,0),"")</f>
        <v>2023年製 Pilot Sport 3 205/50ZR16 87V サマータイヤ 翌営業日発送</v>
      </c>
      <c r="AX725" s="134" t="str">
        <f>IFERROR(VLOOKUP(B:B,在庫!B:M,12,0),"")</f>
        <v/>
      </c>
      <c r="AY725" s="246" t="e">
        <f>VLOOKUP(B:B,在庫!B:K,10,0)</f>
        <v>#N/A</v>
      </c>
      <c r="AZ725" s="244">
        <v>605642068</v>
      </c>
      <c r="BA725" s="244">
        <v>605642099</v>
      </c>
      <c r="BC725" s="11" t="s">
        <v>150</v>
      </c>
    </row>
    <row r="726" spans="1:55" s="11" customFormat="1" ht="19.5" customHeight="1">
      <c r="A726" s="247">
        <f t="shared" si="219"/>
        <v>1</v>
      </c>
      <c r="B726" s="261">
        <f t="shared" si="220"/>
        <v>2154517159718</v>
      </c>
      <c r="C726" s="235">
        <f>VLOOKUP(B:B,[1]MICHELIN!$B:$K,9,0)</f>
        <v>0</v>
      </c>
      <c r="D726" s="11" t="s">
        <v>8690</v>
      </c>
      <c r="E726" s="11" t="s">
        <v>681</v>
      </c>
      <c r="F726" s="160"/>
      <c r="G726" s="134"/>
      <c r="H726" s="132"/>
      <c r="I726" s="235">
        <f>VLOOKUP(B:B,[1]MICHELIN!$B:$K,10,0)</f>
        <v>0</v>
      </c>
      <c r="J726" s="132"/>
      <c r="K726" s="133" t="s">
        <v>1964</v>
      </c>
      <c r="L726" s="133">
        <v>10</v>
      </c>
      <c r="M726" s="135"/>
      <c r="N726" s="236"/>
      <c r="O726" s="236"/>
      <c r="P726" s="237"/>
      <c r="Q726" s="238">
        <f t="shared" si="221"/>
        <v>-477.27272727272725</v>
      </c>
      <c r="R726" s="144">
        <f t="shared" si="222"/>
        <v>28.732571428571433</v>
      </c>
      <c r="S726" s="248">
        <v>1074476087</v>
      </c>
      <c r="T726" s="303" t="s">
        <v>7932</v>
      </c>
      <c r="U726" s="194">
        <f t="shared" ref="U726:U749" si="235">W726-V726</f>
        <v>0</v>
      </c>
      <c r="W726" s="239"/>
      <c r="X726" s="136">
        <f t="shared" si="223"/>
        <v>13236</v>
      </c>
      <c r="Y726" s="240">
        <f t="shared" si="224"/>
        <v>-477.27272727272725</v>
      </c>
      <c r="Z726" s="142" t="str">
        <f t="shared" si="225"/>
        <v/>
      </c>
      <c r="AA726" s="137">
        <f t="shared" si="226"/>
        <v>28.732571428571433</v>
      </c>
      <c r="AB726" s="334" t="s">
        <v>8715</v>
      </c>
      <c r="AC726" s="189">
        <f t="shared" si="233"/>
        <v>0</v>
      </c>
      <c r="AD726" s="187">
        <f t="shared" si="234"/>
        <v>0</v>
      </c>
      <c r="AE726" s="129">
        <f t="shared" si="227"/>
        <v>0</v>
      </c>
      <c r="AF726" s="130">
        <f t="shared" si="228"/>
        <v>0</v>
      </c>
      <c r="AG726" s="131" t="str">
        <f t="shared" si="229"/>
        <v/>
      </c>
      <c r="AH726" s="138">
        <f t="shared" si="230"/>
        <v>0</v>
      </c>
      <c r="AI726" s="139" t="str">
        <f t="shared" si="231"/>
        <v/>
      </c>
      <c r="AJ726" s="139" t="str">
        <f t="shared" si="232"/>
        <v/>
      </c>
      <c r="AL726" s="197">
        <v>2154517159718</v>
      </c>
      <c r="AM726" s="197">
        <v>4985009687024</v>
      </c>
      <c r="AN726" s="197" t="s">
        <v>152</v>
      </c>
      <c r="AO726" s="241" t="s">
        <v>1312</v>
      </c>
      <c r="AP726" s="242" t="s">
        <v>910</v>
      </c>
      <c r="AQ726" s="242" t="s">
        <v>36</v>
      </c>
      <c r="AR726" s="242" t="s">
        <v>152</v>
      </c>
      <c r="AS726" s="243">
        <v>13236</v>
      </c>
      <c r="AT726" s="243">
        <v>525</v>
      </c>
      <c r="AU726" s="211" t="s">
        <v>3957</v>
      </c>
      <c r="AV726" s="197" t="s">
        <v>2062</v>
      </c>
      <c r="AW726" s="134" t="str">
        <f>IFERROR(VLOOKUP(AV:AV,Q商品!B:E,4,0),"")</f>
        <v>2022年製 Pilot Sport 4 215/45ZR17 91Y XL サマータイヤ 翌営業日発送</v>
      </c>
      <c r="AX726" s="134" t="str">
        <f>IFERROR(VLOOKUP(B:B,在庫!B:M,12,0),"")</f>
        <v/>
      </c>
      <c r="AY726" s="246" t="e">
        <f>VLOOKUP(B:B,在庫!B:K,10,0)</f>
        <v>#N/A</v>
      </c>
      <c r="AZ726" s="244" t="s">
        <v>152</v>
      </c>
      <c r="BA726" s="244" t="s">
        <v>152</v>
      </c>
      <c r="BC726" s="11" t="s">
        <v>150</v>
      </c>
    </row>
    <row r="727" spans="1:55" s="11" customFormat="1" ht="19.5" customHeight="1">
      <c r="A727" s="11">
        <f t="shared" si="219"/>
        <v>1</v>
      </c>
      <c r="B727" s="249">
        <f t="shared" si="220"/>
        <v>2553518158407</v>
      </c>
      <c r="C727" s="235">
        <f>VLOOKUP(B:B,[1]MICHELIN!$B:$K,9,0)</f>
        <v>0</v>
      </c>
      <c r="D727" s="11" t="s">
        <v>8690</v>
      </c>
      <c r="E727" s="11" t="s">
        <v>1788</v>
      </c>
      <c r="F727" s="160" t="s">
        <v>8435</v>
      </c>
      <c r="G727" s="134"/>
      <c r="H727" s="132"/>
      <c r="I727" s="235">
        <f>VLOOKUP(B:B,[1]MICHELIN!$B:$K,10,0)</f>
        <v>0</v>
      </c>
      <c r="J727" s="132"/>
      <c r="K727" s="133" t="s">
        <v>1964</v>
      </c>
      <c r="L727" s="133">
        <v>14</v>
      </c>
      <c r="M727" s="135"/>
      <c r="N727" s="236"/>
      <c r="O727" s="236"/>
      <c r="P727" s="237"/>
      <c r="Q727" s="238">
        <f t="shared" si="221"/>
        <v>-954.5454545454545</v>
      </c>
      <c r="R727" s="144">
        <f t="shared" si="222"/>
        <v>29.882857142857144</v>
      </c>
      <c r="S727" s="197"/>
      <c r="T727" s="303"/>
      <c r="U727" s="194">
        <f t="shared" si="235"/>
        <v>0</v>
      </c>
      <c r="W727" s="239"/>
      <c r="X727" s="136">
        <f t="shared" si="223"/>
        <v>27570</v>
      </c>
      <c r="Y727" s="240">
        <f t="shared" si="224"/>
        <v>-954.5454545454545</v>
      </c>
      <c r="Z727" s="142" t="str">
        <f t="shared" si="225"/>
        <v/>
      </c>
      <c r="AA727" s="137">
        <f t="shared" si="226"/>
        <v>29.882857142857144</v>
      </c>
      <c r="AB727" s="334" t="s">
        <v>8715</v>
      </c>
      <c r="AC727" s="189">
        <f t="shared" si="233"/>
        <v>0</v>
      </c>
      <c r="AD727" s="187">
        <f t="shared" si="234"/>
        <v>0</v>
      </c>
      <c r="AE727" s="129">
        <f t="shared" si="227"/>
        <v>0</v>
      </c>
      <c r="AF727" s="130">
        <f t="shared" si="228"/>
        <v>0</v>
      </c>
      <c r="AG727" s="131" t="str">
        <f t="shared" si="229"/>
        <v/>
      </c>
      <c r="AH727" s="138">
        <f t="shared" si="230"/>
        <v>0</v>
      </c>
      <c r="AI727" s="139" t="str">
        <f t="shared" si="231"/>
        <v/>
      </c>
      <c r="AJ727" s="139" t="str">
        <f t="shared" si="232"/>
        <v/>
      </c>
      <c r="AL727" s="197">
        <v>2553518158407</v>
      </c>
      <c r="AM727" s="197">
        <v>4985009692158</v>
      </c>
      <c r="AN727" s="197" t="s">
        <v>3533</v>
      </c>
      <c r="AO727" s="241" t="s">
        <v>828</v>
      </c>
      <c r="AP727" s="242" t="s">
        <v>1259</v>
      </c>
      <c r="AQ727" s="242" t="s">
        <v>107</v>
      </c>
      <c r="AR727" s="242">
        <v>64100</v>
      </c>
      <c r="AS727" s="243">
        <v>27570</v>
      </c>
      <c r="AT727" s="243">
        <v>1050</v>
      </c>
      <c r="AU727" s="211" t="s">
        <v>3956</v>
      </c>
      <c r="AV727" s="197"/>
      <c r="AW727" s="134" t="str">
        <f>IFERROR(VLOOKUP(AV:AV,Q商品!B:E,4,0),"")</f>
        <v/>
      </c>
      <c r="AX727" s="134" t="str">
        <f>IFERROR(VLOOKUP(B:B,在庫!B:M,12,0),"")</f>
        <v/>
      </c>
      <c r="AY727" s="246" t="e">
        <f>VLOOKUP(B:B,在庫!B:K,10,0)</f>
        <v>#N/A</v>
      </c>
      <c r="AZ727" s="244" t="s">
        <v>152</v>
      </c>
      <c r="BA727" s="244" t="s">
        <v>152</v>
      </c>
      <c r="BC727" s="11" t="e">
        <v>#N/A</v>
      </c>
    </row>
    <row r="728" spans="1:55" s="11" customFormat="1" ht="19.5" customHeight="1">
      <c r="A728" s="247">
        <f t="shared" si="219"/>
        <v>1</v>
      </c>
      <c r="B728" s="261">
        <f t="shared" si="220"/>
        <v>2553519159885</v>
      </c>
      <c r="C728" s="235">
        <f>VLOOKUP(B:B,[1]MICHELIN!$B:$K,9,0)</f>
        <v>0</v>
      </c>
      <c r="D728" s="11" t="s">
        <v>8690</v>
      </c>
      <c r="E728" s="11" t="s">
        <v>1712</v>
      </c>
      <c r="F728" s="160"/>
      <c r="G728" s="134"/>
      <c r="H728" s="132"/>
      <c r="I728" s="235">
        <f>VLOOKUP(B:B,[1]MICHELIN!$B:$K,10,0)</f>
        <v>0</v>
      </c>
      <c r="J728" s="132"/>
      <c r="K728" s="133" t="s">
        <v>1964</v>
      </c>
      <c r="L728" s="133">
        <v>15</v>
      </c>
      <c r="M728" s="135"/>
      <c r="N728" s="236"/>
      <c r="O728" s="236"/>
      <c r="P728" s="237"/>
      <c r="Q728" s="238">
        <f t="shared" si="221"/>
        <v>-954.5454545454545</v>
      </c>
      <c r="R728" s="144">
        <f t="shared" si="222"/>
        <v>25.963714285714289</v>
      </c>
      <c r="S728" s="248"/>
      <c r="T728" s="303"/>
      <c r="U728" s="194">
        <f t="shared" si="235"/>
        <v>0</v>
      </c>
      <c r="W728" s="239"/>
      <c r="X728" s="136">
        <f t="shared" si="223"/>
        <v>23829</v>
      </c>
      <c r="Y728" s="240">
        <f t="shared" si="224"/>
        <v>-954.5454545454545</v>
      </c>
      <c r="Z728" s="142" t="str">
        <f t="shared" si="225"/>
        <v/>
      </c>
      <c r="AA728" s="137">
        <f t="shared" si="226"/>
        <v>25.963714285714289</v>
      </c>
      <c r="AB728" s="334" t="s">
        <v>8715</v>
      </c>
      <c r="AC728" s="189">
        <f t="shared" si="233"/>
        <v>0</v>
      </c>
      <c r="AD728" s="187">
        <f t="shared" si="234"/>
        <v>0</v>
      </c>
      <c r="AE728" s="129">
        <f t="shared" si="227"/>
        <v>0</v>
      </c>
      <c r="AF728" s="130">
        <f t="shared" si="228"/>
        <v>0</v>
      </c>
      <c r="AG728" s="131" t="str">
        <f t="shared" si="229"/>
        <v/>
      </c>
      <c r="AH728" s="138">
        <f t="shared" si="230"/>
        <v>0</v>
      </c>
      <c r="AI728" s="139" t="str">
        <f t="shared" si="231"/>
        <v/>
      </c>
      <c r="AJ728" s="139" t="str">
        <f t="shared" si="232"/>
        <v/>
      </c>
      <c r="AL728" s="197">
        <v>2553519159885</v>
      </c>
      <c r="AM728" s="197">
        <v>4985009692417</v>
      </c>
      <c r="AN728" s="197" t="s">
        <v>152</v>
      </c>
      <c r="AO728" s="241" t="s">
        <v>1315</v>
      </c>
      <c r="AP728" s="242" t="s">
        <v>1320</v>
      </c>
      <c r="AQ728" s="242" t="s">
        <v>100</v>
      </c>
      <c r="AR728" s="242" t="s">
        <v>152</v>
      </c>
      <c r="AS728" s="243">
        <v>23829</v>
      </c>
      <c r="AT728" s="243">
        <v>1050</v>
      </c>
      <c r="AU728" s="211" t="s">
        <v>3957</v>
      </c>
      <c r="AV728" s="197"/>
      <c r="AW728" s="134" t="str">
        <f>IFERROR(VLOOKUP(AV:AV,Q商品!B:E,4,0),"")</f>
        <v/>
      </c>
      <c r="AX728" s="134" t="str">
        <f>IFERROR(VLOOKUP(B:B,在庫!B:M,12,0),"")</f>
        <v/>
      </c>
      <c r="AY728" s="246" t="e">
        <f>VLOOKUP(B:B,在庫!B:K,10,0)</f>
        <v>#N/A</v>
      </c>
      <c r="AZ728" s="244" t="s">
        <v>152</v>
      </c>
      <c r="BA728" s="244" t="s">
        <v>152</v>
      </c>
      <c r="BC728" s="11" t="e">
        <v>#N/A</v>
      </c>
    </row>
    <row r="729" spans="1:55" s="11" customFormat="1" ht="19.5" customHeight="1">
      <c r="A729" s="247">
        <f t="shared" si="219"/>
        <v>2</v>
      </c>
      <c r="B729" s="261">
        <f t="shared" si="220"/>
        <v>2354517159712</v>
      </c>
      <c r="C729" s="235">
        <f>VLOOKUP(B:B,[1]MICHELIN!$B:$K,9,0)</f>
        <v>0</v>
      </c>
      <c r="D729" s="11" t="s">
        <v>8690</v>
      </c>
      <c r="E729" s="11" t="s">
        <v>1101</v>
      </c>
      <c r="F729" s="160" t="s">
        <v>6899</v>
      </c>
      <c r="G729" s="134"/>
      <c r="H729" s="132"/>
      <c r="I729" s="235">
        <f>VLOOKUP(B:B,[1]MICHELIN!$B:$K,10,0)</f>
        <v>0</v>
      </c>
      <c r="J729" s="132"/>
      <c r="K729" s="133" t="s">
        <v>1964</v>
      </c>
      <c r="L729" s="133">
        <v>20</v>
      </c>
      <c r="M729" s="135" t="s">
        <v>2024</v>
      </c>
      <c r="N729" s="236" t="s">
        <v>8842</v>
      </c>
      <c r="O729" s="236" t="s">
        <v>2381</v>
      </c>
      <c r="P729" s="237">
        <v>23799</v>
      </c>
      <c r="Q729" s="238">
        <f t="shared" si="221"/>
        <v>20680.909090909088</v>
      </c>
      <c r="R729" s="144">
        <f t="shared" si="222"/>
        <v>0.37773528506747539</v>
      </c>
      <c r="S729" s="248">
        <v>1074476373</v>
      </c>
      <c r="T729" s="303" t="s">
        <v>7938</v>
      </c>
      <c r="U729" s="194">
        <f t="shared" si="235"/>
        <v>24810</v>
      </c>
      <c r="W729" s="239">
        <v>24810</v>
      </c>
      <c r="X729" s="136">
        <f t="shared" si="223"/>
        <v>12869</v>
      </c>
      <c r="Y729" s="240">
        <f t="shared" si="224"/>
        <v>21600</v>
      </c>
      <c r="Z729" s="142">
        <f t="shared" si="225"/>
        <v>0.17233211982981711</v>
      </c>
      <c r="AA729" s="137">
        <f t="shared" si="226"/>
        <v>0.40421296296296294</v>
      </c>
      <c r="AB729" s="145">
        <v>9</v>
      </c>
      <c r="AC729" s="189">
        <f t="shared" si="233"/>
        <v>24323</v>
      </c>
      <c r="AD729" s="187">
        <f t="shared" si="234"/>
        <v>26728</v>
      </c>
      <c r="AE729" s="129">
        <f t="shared" si="227"/>
        <v>2405.52</v>
      </c>
      <c r="AF729" s="130">
        <f t="shared" si="228"/>
        <v>487.52</v>
      </c>
      <c r="AG729" s="131">
        <f t="shared" si="229"/>
        <v>1.8240047889853336E-2</v>
      </c>
      <c r="AH729" s="138">
        <f t="shared" si="230"/>
        <v>1918</v>
      </c>
      <c r="AI729" s="139">
        <f t="shared" si="231"/>
        <v>7.1759952110146658E-2</v>
      </c>
      <c r="AJ729" s="139">
        <f t="shared" si="232"/>
        <v>0.3859729150731096</v>
      </c>
      <c r="AK729" s="11" t="s">
        <v>150</v>
      </c>
      <c r="AL729" s="197">
        <v>2354517159712</v>
      </c>
      <c r="AM729" s="197">
        <v>4985009687048</v>
      </c>
      <c r="AN729" s="197" t="s">
        <v>152</v>
      </c>
      <c r="AO729" s="241" t="s">
        <v>1312</v>
      </c>
      <c r="AP729" s="242" t="s">
        <v>947</v>
      </c>
      <c r="AQ729" s="242" t="s">
        <v>63</v>
      </c>
      <c r="AR729" s="242" t="s">
        <v>152</v>
      </c>
      <c r="AS729" s="243">
        <v>12869</v>
      </c>
      <c r="AT729" s="243">
        <v>1050</v>
      </c>
      <c r="AU729" s="211" t="s">
        <v>3957</v>
      </c>
      <c r="AV729" s="197" t="s">
        <v>2114</v>
      </c>
      <c r="AW729" s="134" t="str">
        <f>IFERROR(VLOOKUP(AV:AV,Q商品!B:E,4,0),"")</f>
        <v>2021年製以降 Pilot Sport 4 235/45ZR17 97Y XL サマータイヤ 翌営業日発送</v>
      </c>
      <c r="AX729" s="134" t="str">
        <f>IFERROR(VLOOKUP(B:B,在庫!B:M,12,0),"")</f>
        <v/>
      </c>
      <c r="AY729" s="246" t="e">
        <f>VLOOKUP(B:B,在庫!B:K,10,0)</f>
        <v>#N/A</v>
      </c>
      <c r="AZ729" s="244" t="s">
        <v>152</v>
      </c>
      <c r="BA729" s="244" t="s">
        <v>152</v>
      </c>
      <c r="BC729" s="11" t="s">
        <v>150</v>
      </c>
    </row>
    <row r="730" spans="1:55" s="11" customFormat="1" ht="19.5" customHeight="1">
      <c r="A730" s="247">
        <f t="shared" si="219"/>
        <v>1</v>
      </c>
      <c r="B730" s="261">
        <f t="shared" si="220"/>
        <v>2454019159699</v>
      </c>
      <c r="C730" s="235">
        <f>VLOOKUP(B:B,[1]MICHELIN!$B:$K,9,0)</f>
        <v>0</v>
      </c>
      <c r="D730" s="11" t="s">
        <v>8690</v>
      </c>
      <c r="E730" s="11" t="s">
        <v>5607</v>
      </c>
      <c r="F730" s="160" t="s">
        <v>8437</v>
      </c>
      <c r="G730" s="134"/>
      <c r="H730" s="132"/>
      <c r="I730" s="235">
        <f>VLOOKUP(B:B,[1]MICHELIN!$B:$K,10,0)</f>
        <v>0</v>
      </c>
      <c r="J730" s="132"/>
      <c r="K730" s="133" t="s">
        <v>1964</v>
      </c>
      <c r="L730" s="133">
        <v>21</v>
      </c>
      <c r="M730" s="135"/>
      <c r="N730" s="236"/>
      <c r="O730" s="236"/>
      <c r="P730" s="237"/>
      <c r="Q730" s="238">
        <f t="shared" si="221"/>
        <v>-954.5454545454545</v>
      </c>
      <c r="R730" s="144">
        <f t="shared" si="222"/>
        <v>22.985333333333337</v>
      </c>
      <c r="S730" s="248">
        <v>1074475968</v>
      </c>
      <c r="T730" s="303" t="s">
        <v>7939</v>
      </c>
      <c r="U730" s="194">
        <f t="shared" si="235"/>
        <v>0</v>
      </c>
      <c r="W730" s="239"/>
      <c r="X730" s="136">
        <f t="shared" si="223"/>
        <v>20986</v>
      </c>
      <c r="Y730" s="240">
        <f t="shared" si="224"/>
        <v>-954.5454545454545</v>
      </c>
      <c r="Z730" s="142" t="str">
        <f t="shared" si="225"/>
        <v/>
      </c>
      <c r="AA730" s="137">
        <f t="shared" si="226"/>
        <v>22.985333333333337</v>
      </c>
      <c r="AB730" s="334" t="s">
        <v>8715</v>
      </c>
      <c r="AC730" s="189">
        <f t="shared" si="233"/>
        <v>0</v>
      </c>
      <c r="AD730" s="187">
        <f t="shared" si="234"/>
        <v>0</v>
      </c>
      <c r="AE730" s="129">
        <f t="shared" si="227"/>
        <v>0</v>
      </c>
      <c r="AF730" s="130">
        <f t="shared" si="228"/>
        <v>0</v>
      </c>
      <c r="AG730" s="131" t="str">
        <f t="shared" si="229"/>
        <v/>
      </c>
      <c r="AH730" s="138">
        <f t="shared" si="230"/>
        <v>0</v>
      </c>
      <c r="AI730" s="139" t="str">
        <f t="shared" si="231"/>
        <v/>
      </c>
      <c r="AJ730" s="139" t="str">
        <f t="shared" si="232"/>
        <v/>
      </c>
      <c r="AL730" s="197">
        <v>2454019159699</v>
      </c>
      <c r="AM730" s="197">
        <v>4985009693421</v>
      </c>
      <c r="AN730" s="197" t="s">
        <v>152</v>
      </c>
      <c r="AO730" s="241" t="s">
        <v>1312</v>
      </c>
      <c r="AP730" s="242" t="s">
        <v>1314</v>
      </c>
      <c r="AQ730" s="242" t="s">
        <v>106</v>
      </c>
      <c r="AR730" s="242" t="s">
        <v>152</v>
      </c>
      <c r="AS730" s="243">
        <v>20986</v>
      </c>
      <c r="AT730" s="243">
        <v>1050</v>
      </c>
      <c r="AU730" s="211" t="s">
        <v>3957</v>
      </c>
      <c r="AV730" s="197" t="s">
        <v>617</v>
      </c>
      <c r="AW730" s="134" t="str">
        <f>IFERROR(VLOOKUP(AV:AV,Q商品!B:E,4,0),"")</f>
        <v>2021年製 Pilot Sport 4 245/40ZR19 98Y XL BMW サマータイヤ 翌営業日発送</v>
      </c>
      <c r="AX730" s="134" t="str">
        <f>IFERROR(VLOOKUP(B:B,在庫!B:M,12,0),"")</f>
        <v/>
      </c>
      <c r="AY730" s="246" t="e">
        <f>VLOOKUP(B:B,在庫!B:K,10,0)</f>
        <v>#N/A</v>
      </c>
      <c r="AZ730" s="244" t="s">
        <v>152</v>
      </c>
      <c r="BA730" s="244" t="s">
        <v>152</v>
      </c>
      <c r="BC730" s="11" t="s">
        <v>150</v>
      </c>
    </row>
    <row r="731" spans="1:55" s="11" customFormat="1" ht="19.5" customHeight="1">
      <c r="A731" s="247">
        <f t="shared" si="219"/>
        <v>1</v>
      </c>
      <c r="B731" s="261">
        <f t="shared" si="220"/>
        <v>2753519159711</v>
      </c>
      <c r="C731" s="235">
        <f>VLOOKUP(B:B,[1]MICHELIN!$B:$K,9,0)</f>
        <v>0</v>
      </c>
      <c r="D731" s="11" t="s">
        <v>8690</v>
      </c>
      <c r="E731" s="11" t="s">
        <v>5608</v>
      </c>
      <c r="F731" s="160" t="s">
        <v>8439</v>
      </c>
      <c r="G731" s="134"/>
      <c r="H731" s="132"/>
      <c r="I731" s="235">
        <f>VLOOKUP(B:B,[1]MICHELIN!$B:$K,10,0)</f>
        <v>0</v>
      </c>
      <c r="J731" s="132"/>
      <c r="K731" s="133" t="s">
        <v>1964</v>
      </c>
      <c r="L731" s="133">
        <v>31</v>
      </c>
      <c r="M731" s="135"/>
      <c r="N731" s="236"/>
      <c r="O731" s="236"/>
      <c r="P731" s="237"/>
      <c r="Q731" s="238">
        <f t="shared" si="221"/>
        <v>-954.5454545454545</v>
      </c>
      <c r="R731" s="144">
        <f t="shared" si="222"/>
        <v>29.016476190476194</v>
      </c>
      <c r="S731" s="248">
        <v>1074476424</v>
      </c>
      <c r="T731" s="303" t="s">
        <v>7943</v>
      </c>
      <c r="U731" s="194">
        <f t="shared" si="235"/>
        <v>0</v>
      </c>
      <c r="W731" s="239"/>
      <c r="X731" s="136">
        <f t="shared" si="223"/>
        <v>26743</v>
      </c>
      <c r="Y731" s="240">
        <f t="shared" si="224"/>
        <v>-954.5454545454545</v>
      </c>
      <c r="Z731" s="142" t="str">
        <f t="shared" si="225"/>
        <v/>
      </c>
      <c r="AA731" s="137">
        <f t="shared" si="226"/>
        <v>29.016476190476194</v>
      </c>
      <c r="AB731" s="334" t="s">
        <v>8715</v>
      </c>
      <c r="AC731" s="189">
        <f t="shared" si="233"/>
        <v>0</v>
      </c>
      <c r="AD731" s="187">
        <f t="shared" si="234"/>
        <v>0</v>
      </c>
      <c r="AE731" s="129">
        <f t="shared" si="227"/>
        <v>0</v>
      </c>
      <c r="AF731" s="130">
        <f t="shared" si="228"/>
        <v>0</v>
      </c>
      <c r="AG731" s="131" t="str">
        <f t="shared" si="229"/>
        <v/>
      </c>
      <c r="AH731" s="138">
        <f t="shared" si="230"/>
        <v>0</v>
      </c>
      <c r="AI731" s="139" t="str">
        <f t="shared" si="231"/>
        <v/>
      </c>
      <c r="AJ731" s="139" t="str">
        <f t="shared" si="232"/>
        <v/>
      </c>
      <c r="AL731" s="197">
        <v>2753519159711</v>
      </c>
      <c r="AM731" s="197">
        <v>4985009703069</v>
      </c>
      <c r="AN731" s="197" t="s">
        <v>152</v>
      </c>
      <c r="AO731" s="241" t="s">
        <v>1312</v>
      </c>
      <c r="AP731" s="242" t="s">
        <v>1098</v>
      </c>
      <c r="AQ731" s="242" t="s">
        <v>122</v>
      </c>
      <c r="AR731" s="242" t="s">
        <v>152</v>
      </c>
      <c r="AS731" s="243">
        <v>26743</v>
      </c>
      <c r="AT731" s="243">
        <v>1050</v>
      </c>
      <c r="AU731" s="211" t="s">
        <v>3957</v>
      </c>
      <c r="AV731" s="197" t="s">
        <v>603</v>
      </c>
      <c r="AW731" s="134" t="str">
        <f>IFERROR(VLOOKUP(AV:AV,Q商品!B:E,4,0),"")</f>
        <v>2022年製 Pilot Sport 4 275/35ZR19 100Y XL サマータイヤ 翌営業日発送</v>
      </c>
      <c r="AX731" s="134" t="str">
        <f>IFERROR(VLOOKUP(B:B,在庫!B:M,12,0),"")</f>
        <v/>
      </c>
      <c r="AY731" s="134" t="e">
        <f>VLOOKUP(B:B,在庫!B:K,10,0)</f>
        <v>#N/A</v>
      </c>
      <c r="AZ731" s="244" t="s">
        <v>152</v>
      </c>
      <c r="BA731" s="244" t="s">
        <v>152</v>
      </c>
      <c r="BC731" s="11" t="s">
        <v>150</v>
      </c>
    </row>
    <row r="732" spans="1:55" s="11" customFormat="1" ht="19.5" customHeight="1">
      <c r="A732" s="11">
        <f t="shared" si="219"/>
        <v>1</v>
      </c>
      <c r="B732" s="249">
        <f t="shared" si="220"/>
        <v>2754019155500</v>
      </c>
      <c r="C732" s="235">
        <f>VLOOKUP(B:B,[1]MICHELIN!$B:$K,9,0)</f>
        <v>0</v>
      </c>
      <c r="D732" s="11" t="s">
        <v>8690</v>
      </c>
      <c r="E732" s="11" t="s">
        <v>5609</v>
      </c>
      <c r="F732" s="160" t="s">
        <v>8439</v>
      </c>
      <c r="G732" s="134"/>
      <c r="H732" s="132"/>
      <c r="I732" s="235">
        <f>VLOOKUP(B:B,[1]MICHELIN!$B:$K,10,0)</f>
        <v>0</v>
      </c>
      <c r="J732" s="132"/>
      <c r="K732" s="133" t="s">
        <v>1964</v>
      </c>
      <c r="L732" s="133">
        <v>32</v>
      </c>
      <c r="M732" s="135"/>
      <c r="N732" s="236"/>
      <c r="O732" s="236"/>
      <c r="P732" s="237"/>
      <c r="Q732" s="238">
        <f t="shared" si="221"/>
        <v>-954.5454545454545</v>
      </c>
      <c r="R732" s="144">
        <f t="shared" si="222"/>
        <v>32.208571428571432</v>
      </c>
      <c r="S732" s="197">
        <v>1074476139</v>
      </c>
      <c r="T732" s="303" t="s">
        <v>7944</v>
      </c>
      <c r="U732" s="194">
        <f t="shared" si="235"/>
        <v>0</v>
      </c>
      <c r="W732" s="239"/>
      <c r="X732" s="136">
        <f t="shared" si="223"/>
        <v>29790</v>
      </c>
      <c r="Y732" s="240">
        <f t="shared" si="224"/>
        <v>-954.5454545454545</v>
      </c>
      <c r="Z732" s="142" t="str">
        <f t="shared" si="225"/>
        <v/>
      </c>
      <c r="AA732" s="137">
        <f t="shared" si="226"/>
        <v>32.208571428571432</v>
      </c>
      <c r="AB732" s="334" t="s">
        <v>8715</v>
      </c>
      <c r="AC732" s="189">
        <f t="shared" si="233"/>
        <v>0</v>
      </c>
      <c r="AD732" s="187">
        <f t="shared" si="234"/>
        <v>0</v>
      </c>
      <c r="AE732" s="129">
        <f t="shared" si="227"/>
        <v>0</v>
      </c>
      <c r="AF732" s="130">
        <f t="shared" si="228"/>
        <v>0</v>
      </c>
      <c r="AG732" s="131" t="str">
        <f t="shared" si="229"/>
        <v/>
      </c>
      <c r="AH732" s="138">
        <f t="shared" si="230"/>
        <v>0</v>
      </c>
      <c r="AI732" s="139" t="str">
        <f t="shared" si="231"/>
        <v/>
      </c>
      <c r="AJ732" s="139" t="str">
        <f t="shared" si="232"/>
        <v/>
      </c>
      <c r="AL732" s="197">
        <v>2754019155500</v>
      </c>
      <c r="AM732" s="197">
        <v>4985009687420</v>
      </c>
      <c r="AN732" s="197" t="s">
        <v>3529</v>
      </c>
      <c r="AO732" s="241" t="s">
        <v>1252</v>
      </c>
      <c r="AP732" s="242" t="s">
        <v>3530</v>
      </c>
      <c r="AQ732" s="242" t="s">
        <v>139</v>
      </c>
      <c r="AR732" s="242">
        <v>66200</v>
      </c>
      <c r="AS732" s="243">
        <v>29790</v>
      </c>
      <c r="AT732" s="243">
        <v>1050</v>
      </c>
      <c r="AU732" s="211" t="s">
        <v>3956</v>
      </c>
      <c r="AV732" s="197" t="s">
        <v>616</v>
      </c>
      <c r="AW732" s="134" t="str">
        <f>IFERROR(VLOOKUP(AV:AV,Q商品!B:E,4,0),"")</f>
        <v>2021年製 Pilot Sport 4 275/40ZR19 105Y XL サマータイヤ 翌営業日発送</v>
      </c>
      <c r="AX732" s="134" t="str">
        <f>IFERROR(VLOOKUP(B:B,在庫!B:M,12,0),"")</f>
        <v/>
      </c>
      <c r="AY732" s="246" t="e">
        <f>VLOOKUP(B:B,在庫!B:K,10,0)</f>
        <v>#N/A</v>
      </c>
      <c r="AZ732" s="244">
        <v>605763409</v>
      </c>
      <c r="BA732" s="244">
        <v>605763464</v>
      </c>
      <c r="BC732" s="11" t="s">
        <v>150</v>
      </c>
    </row>
    <row r="733" spans="1:55" s="11" customFormat="1" ht="19.5" customHeight="1">
      <c r="A733" s="247">
        <f t="shared" si="219"/>
        <v>1</v>
      </c>
      <c r="B733" s="261">
        <f t="shared" si="220"/>
        <v>2253519159884</v>
      </c>
      <c r="C733" s="235">
        <f>VLOOKUP(B:B,[1]MICHELIN!$B:$K,9,0)</f>
        <v>0</v>
      </c>
      <c r="D733" s="11" t="s">
        <v>8690</v>
      </c>
      <c r="E733" s="11" t="s">
        <v>678</v>
      </c>
      <c r="F733" s="160" t="s">
        <v>8440</v>
      </c>
      <c r="G733" s="134"/>
      <c r="H733" s="132"/>
      <c r="I733" s="235">
        <f>VLOOKUP(B:B,[1]MICHELIN!$B:$K,10,0)</f>
        <v>0</v>
      </c>
      <c r="J733" s="132"/>
      <c r="K733" s="133" t="s">
        <v>1964</v>
      </c>
      <c r="L733" s="133">
        <v>34</v>
      </c>
      <c r="M733" s="135"/>
      <c r="N733" s="236"/>
      <c r="O733" s="236"/>
      <c r="P733" s="237"/>
      <c r="Q733" s="238">
        <f t="shared" si="221"/>
        <v>-954.5454545454545</v>
      </c>
      <c r="R733" s="144">
        <f t="shared" si="222"/>
        <v>24.24457142857143</v>
      </c>
      <c r="S733" s="248">
        <v>1074476200</v>
      </c>
      <c r="T733" s="303" t="s">
        <v>7946</v>
      </c>
      <c r="U733" s="194">
        <f t="shared" si="235"/>
        <v>0</v>
      </c>
      <c r="W733" s="239"/>
      <c r="X733" s="136">
        <f t="shared" si="223"/>
        <v>22188</v>
      </c>
      <c r="Y733" s="240">
        <f t="shared" si="224"/>
        <v>-954.5454545454545</v>
      </c>
      <c r="Z733" s="142" t="str">
        <f t="shared" si="225"/>
        <v/>
      </c>
      <c r="AA733" s="137">
        <f t="shared" si="226"/>
        <v>24.24457142857143</v>
      </c>
      <c r="AB733" s="334" t="s">
        <v>8715</v>
      </c>
      <c r="AC733" s="189">
        <f t="shared" si="233"/>
        <v>0</v>
      </c>
      <c r="AD733" s="187">
        <f t="shared" si="234"/>
        <v>0</v>
      </c>
      <c r="AE733" s="129">
        <f t="shared" si="227"/>
        <v>0</v>
      </c>
      <c r="AF733" s="130">
        <f t="shared" si="228"/>
        <v>0</v>
      </c>
      <c r="AG733" s="131" t="str">
        <f t="shared" si="229"/>
        <v/>
      </c>
      <c r="AH733" s="138">
        <f t="shared" si="230"/>
        <v>0</v>
      </c>
      <c r="AI733" s="139" t="str">
        <f t="shared" si="231"/>
        <v/>
      </c>
      <c r="AJ733" s="139" t="str">
        <f t="shared" si="232"/>
        <v/>
      </c>
      <c r="AL733" s="197">
        <v>2253519159884</v>
      </c>
      <c r="AM733" s="197">
        <v>4985009692226</v>
      </c>
      <c r="AN733" s="197" t="s">
        <v>152</v>
      </c>
      <c r="AO733" s="241" t="s">
        <v>1315</v>
      </c>
      <c r="AP733" s="242" t="s">
        <v>1316</v>
      </c>
      <c r="AQ733" s="242" t="s">
        <v>127</v>
      </c>
      <c r="AR733" s="242" t="s">
        <v>152</v>
      </c>
      <c r="AS733" s="243">
        <v>22188</v>
      </c>
      <c r="AT733" s="243">
        <v>1050</v>
      </c>
      <c r="AU733" s="211" t="s">
        <v>3957</v>
      </c>
      <c r="AV733" s="197" t="s">
        <v>602</v>
      </c>
      <c r="AW733" s="134" t="str">
        <f>IFERROR(VLOOKUP(AV:AV,Q商品!B:E,4,0),"")</f>
        <v>2022年製 Pilot Sport 4 S 225/35ZR19 88Y XL ZP サマータイヤ 翌営業日発送</v>
      </c>
      <c r="AX733" s="134" t="str">
        <f>IFERROR(VLOOKUP(B:B,在庫!B:M,12,0),"")</f>
        <v/>
      </c>
      <c r="AY733" s="134" t="e">
        <f>VLOOKUP(B:B,在庫!B:K,10,0)</f>
        <v>#N/A</v>
      </c>
      <c r="AZ733" s="244" t="s">
        <v>152</v>
      </c>
      <c r="BA733" s="244" t="s">
        <v>152</v>
      </c>
      <c r="BC733" s="11" t="s">
        <v>150</v>
      </c>
    </row>
    <row r="734" spans="1:55" s="11" customFormat="1" ht="19.5" customHeight="1">
      <c r="A734" s="247">
        <f t="shared" si="219"/>
        <v>1</v>
      </c>
      <c r="B734" s="261">
        <f t="shared" si="220"/>
        <v>2254019159886</v>
      </c>
      <c r="C734" s="235">
        <f>VLOOKUP(B:B,[1]MICHELIN!$B:$K,9,0)</f>
        <v>0</v>
      </c>
      <c r="D734" s="11" t="s">
        <v>8690</v>
      </c>
      <c r="E734" s="11" t="s">
        <v>680</v>
      </c>
      <c r="F734" s="160" t="s">
        <v>8441</v>
      </c>
      <c r="G734" s="134"/>
      <c r="H734" s="132"/>
      <c r="I734" s="235">
        <f>VLOOKUP(B:B,[1]MICHELIN!$B:$K,10,0)</f>
        <v>0</v>
      </c>
      <c r="J734" s="132"/>
      <c r="K734" s="133" t="s">
        <v>1964</v>
      </c>
      <c r="L734" s="133">
        <v>35</v>
      </c>
      <c r="M734" s="135"/>
      <c r="N734" s="236"/>
      <c r="O734" s="236"/>
      <c r="P734" s="237"/>
      <c r="Q734" s="238">
        <f t="shared" si="221"/>
        <v>-954.5454545454545</v>
      </c>
      <c r="R734" s="144">
        <f t="shared" si="222"/>
        <v>22.333714285714287</v>
      </c>
      <c r="S734" s="248">
        <v>1074475952</v>
      </c>
      <c r="T734" s="303" t="s">
        <v>7947</v>
      </c>
      <c r="U734" s="194">
        <f t="shared" si="235"/>
        <v>0</v>
      </c>
      <c r="W734" s="239"/>
      <c r="X734" s="136">
        <f t="shared" si="223"/>
        <v>20364</v>
      </c>
      <c r="Y734" s="240">
        <f t="shared" si="224"/>
        <v>-954.5454545454545</v>
      </c>
      <c r="Z734" s="142" t="str">
        <f t="shared" si="225"/>
        <v/>
      </c>
      <c r="AA734" s="137">
        <f t="shared" si="226"/>
        <v>22.333714285714287</v>
      </c>
      <c r="AB734" s="334" t="s">
        <v>8715</v>
      </c>
      <c r="AC734" s="189">
        <f t="shared" si="233"/>
        <v>0</v>
      </c>
      <c r="AD734" s="187">
        <f t="shared" si="234"/>
        <v>0</v>
      </c>
      <c r="AE734" s="129">
        <f t="shared" si="227"/>
        <v>0</v>
      </c>
      <c r="AF734" s="130">
        <f t="shared" si="228"/>
        <v>0</v>
      </c>
      <c r="AG734" s="131" t="str">
        <f t="shared" si="229"/>
        <v/>
      </c>
      <c r="AH734" s="138">
        <f t="shared" si="230"/>
        <v>0</v>
      </c>
      <c r="AI734" s="139" t="str">
        <f t="shared" si="231"/>
        <v/>
      </c>
      <c r="AJ734" s="139" t="str">
        <f t="shared" si="232"/>
        <v/>
      </c>
      <c r="AL734" s="197">
        <v>2254019159886</v>
      </c>
      <c r="AM734" s="197" t="s">
        <v>152</v>
      </c>
      <c r="AN734" s="197" t="s">
        <v>152</v>
      </c>
      <c r="AO734" s="241" t="s">
        <v>1315</v>
      </c>
      <c r="AP734" s="242" t="s">
        <v>1317</v>
      </c>
      <c r="AQ734" s="242" t="s">
        <v>124</v>
      </c>
      <c r="AR734" s="242" t="s">
        <v>152</v>
      </c>
      <c r="AS734" s="243">
        <v>20364</v>
      </c>
      <c r="AT734" s="243">
        <v>1050</v>
      </c>
      <c r="AU734" s="211" t="s">
        <v>3957</v>
      </c>
      <c r="AV734" s="197" t="s">
        <v>619</v>
      </c>
      <c r="AW734" s="134" t="str">
        <f>IFERROR(VLOOKUP(AV:AV,Q商品!B:E,4,0),"")</f>
        <v>2020年製 Pilot Sport 4 S 225/40ZR19 93Y XL bmw サマータイヤ 翌営業日発送</v>
      </c>
      <c r="AX734" s="134" t="str">
        <f>IFERROR(VLOOKUP(B:B,在庫!B:M,12,0),"")</f>
        <v/>
      </c>
      <c r="AY734" s="134" t="e">
        <f>VLOOKUP(B:B,在庫!B:K,10,0)</f>
        <v>#N/A</v>
      </c>
      <c r="AZ734" s="244" t="s">
        <v>152</v>
      </c>
      <c r="BA734" s="244" t="s">
        <v>152</v>
      </c>
      <c r="BC734" s="11" t="s">
        <v>150</v>
      </c>
    </row>
    <row r="735" spans="1:55" s="11" customFormat="1" ht="19.5" customHeight="1">
      <c r="A735" s="247">
        <f t="shared" si="219"/>
        <v>2</v>
      </c>
      <c r="B735" s="261">
        <f t="shared" si="220"/>
        <v>2353519159874</v>
      </c>
      <c r="C735" s="235">
        <f>VLOOKUP(B:B,[1]MICHELIN!$B:$K,9,0)</f>
        <v>0</v>
      </c>
      <c r="D735" s="11" t="s">
        <v>8690</v>
      </c>
      <c r="E735" s="11" t="s">
        <v>1104</v>
      </c>
      <c r="F735" s="160" t="s">
        <v>8444</v>
      </c>
      <c r="G735" s="134"/>
      <c r="H735" s="132"/>
      <c r="I735" s="235">
        <f>VLOOKUP(B:B,[1]MICHELIN!$B:$K,10,0)</f>
        <v>0</v>
      </c>
      <c r="J735" s="132"/>
      <c r="K735" s="133" t="s">
        <v>1964</v>
      </c>
      <c r="L735" s="133">
        <v>41</v>
      </c>
      <c r="M735" s="135" t="s">
        <v>2024</v>
      </c>
      <c r="N735" s="236" t="s">
        <v>2480</v>
      </c>
      <c r="O735" s="236" t="s">
        <v>2381</v>
      </c>
      <c r="P735" s="237">
        <v>34800</v>
      </c>
      <c r="Q735" s="238">
        <f t="shared" si="221"/>
        <v>30681.81818181818</v>
      </c>
      <c r="R735" s="144">
        <f t="shared" si="222"/>
        <v>0.31007999999999997</v>
      </c>
      <c r="S735" s="248">
        <v>1074475950</v>
      </c>
      <c r="T735" s="303" t="s">
        <v>7955</v>
      </c>
      <c r="U735" s="194">
        <f t="shared" si="235"/>
        <v>34800</v>
      </c>
      <c r="W735" s="239">
        <v>34800</v>
      </c>
      <c r="X735" s="136">
        <f t="shared" si="223"/>
        <v>21168</v>
      </c>
      <c r="Y735" s="240">
        <f t="shared" si="224"/>
        <v>30681.81818181818</v>
      </c>
      <c r="Z735" s="142">
        <f t="shared" si="225"/>
        <v>0.10920118343195262</v>
      </c>
      <c r="AA735" s="137">
        <f t="shared" si="226"/>
        <v>0.31007999999999997</v>
      </c>
      <c r="AB735" s="145">
        <v>9</v>
      </c>
      <c r="AC735" s="189">
        <f t="shared" si="233"/>
        <v>34117</v>
      </c>
      <c r="AD735" s="187">
        <f t="shared" si="234"/>
        <v>37491</v>
      </c>
      <c r="AE735" s="129">
        <f t="shared" si="227"/>
        <v>3374.19</v>
      </c>
      <c r="AF735" s="130">
        <f t="shared" si="228"/>
        <v>683.19</v>
      </c>
      <c r="AG735" s="131">
        <f t="shared" si="229"/>
        <v>1.8222773465631753E-2</v>
      </c>
      <c r="AH735" s="138">
        <f t="shared" si="230"/>
        <v>2691</v>
      </c>
      <c r="AI735" s="139">
        <f t="shared" si="231"/>
        <v>7.1777226534368244E-2</v>
      </c>
      <c r="AJ735" s="139">
        <f t="shared" si="232"/>
        <v>0.29185722653436819</v>
      </c>
      <c r="AK735" s="11" t="s">
        <v>150</v>
      </c>
      <c r="AL735" s="197">
        <v>2353519159874</v>
      </c>
      <c r="AM735" s="200">
        <v>4985009689042</v>
      </c>
      <c r="AN735" s="200" t="s">
        <v>152</v>
      </c>
      <c r="AO735" s="254" t="s">
        <v>1315</v>
      </c>
      <c r="AP735" s="260" t="s">
        <v>1138</v>
      </c>
      <c r="AQ735" s="256" t="s">
        <v>125</v>
      </c>
      <c r="AR735" s="243" t="s">
        <v>152</v>
      </c>
      <c r="AS735" s="243">
        <v>21168</v>
      </c>
      <c r="AT735" s="243">
        <v>1050</v>
      </c>
      <c r="AU735" s="211" t="s">
        <v>3957</v>
      </c>
      <c r="AV735" s="197" t="s">
        <v>599</v>
      </c>
      <c r="AW735" s="134" t="str">
        <f>IFERROR(VLOOKUP(AV:AV,Q商品!B:E,4,0),"")</f>
        <v>2022年製 Pilot Sport 4 S 235/35ZR19 91Y XL サマータイヤ 翌営業日発送</v>
      </c>
      <c r="AX735" s="134" t="str">
        <f>IFERROR(VLOOKUP(B:B,在庫!B:M,12,0),"")</f>
        <v/>
      </c>
      <c r="AY735" s="246" t="e">
        <f>VLOOKUP(B:B,在庫!B:K,10,0)</f>
        <v>#N/A</v>
      </c>
      <c r="AZ735" s="244" t="s">
        <v>152</v>
      </c>
      <c r="BA735" s="244" t="s">
        <v>152</v>
      </c>
      <c r="BC735" s="11" t="s">
        <v>150</v>
      </c>
    </row>
    <row r="736" spans="1:55" s="11" customFormat="1" ht="19.5" customHeight="1">
      <c r="A736" s="247">
        <f t="shared" si="219"/>
        <v>2</v>
      </c>
      <c r="B736" s="261">
        <f t="shared" si="220"/>
        <v>2453520159884</v>
      </c>
      <c r="C736" s="235">
        <f>VLOOKUP(B:B,[1]MICHELIN!$B:$K,9,0)</f>
        <v>0</v>
      </c>
      <c r="D736" s="11" t="s">
        <v>8690</v>
      </c>
      <c r="E736" s="11" t="s">
        <v>778</v>
      </c>
      <c r="F736" s="160" t="s">
        <v>8445</v>
      </c>
      <c r="G736" s="134"/>
      <c r="H736" s="132"/>
      <c r="I736" s="235">
        <f>VLOOKUP(B:B,[1]MICHELIN!$B:$K,10,0)</f>
        <v>0</v>
      </c>
      <c r="J736" s="132"/>
      <c r="K736" s="133" t="s">
        <v>1964</v>
      </c>
      <c r="L736" s="133">
        <v>44</v>
      </c>
      <c r="M736" s="135" t="s">
        <v>2024</v>
      </c>
      <c r="N736" s="236" t="s">
        <v>8844</v>
      </c>
      <c r="O736" s="236" t="s">
        <v>2381</v>
      </c>
      <c r="P736" s="237">
        <v>46500</v>
      </c>
      <c r="Q736" s="238">
        <f t="shared" si="221"/>
        <v>41318.181818181816</v>
      </c>
      <c r="R736" s="144">
        <f t="shared" si="222"/>
        <v>0.45888228822882288</v>
      </c>
      <c r="S736" s="248">
        <v>1074475951</v>
      </c>
      <c r="T736" s="303" t="s">
        <v>7959</v>
      </c>
      <c r="U736" s="194">
        <f t="shared" si="235"/>
        <v>46500</v>
      </c>
      <c r="W736" s="239">
        <v>46500</v>
      </c>
      <c r="X736" s="136">
        <f t="shared" si="223"/>
        <v>22358</v>
      </c>
      <c r="Y736" s="240">
        <f t="shared" si="224"/>
        <v>41318.181818181816</v>
      </c>
      <c r="Z736" s="142">
        <f t="shared" si="225"/>
        <v>0.10101098901098893</v>
      </c>
      <c r="AA736" s="137">
        <f t="shared" si="226"/>
        <v>0.45888228822882288</v>
      </c>
      <c r="AB736" s="145">
        <v>9</v>
      </c>
      <c r="AC736" s="189">
        <f t="shared" si="233"/>
        <v>45588</v>
      </c>
      <c r="AD736" s="187">
        <f t="shared" si="234"/>
        <v>50096</v>
      </c>
      <c r="AE736" s="129">
        <f t="shared" si="227"/>
        <v>4508.6399999999994</v>
      </c>
      <c r="AF736" s="130">
        <f t="shared" si="228"/>
        <v>912.63999999999942</v>
      </c>
      <c r="AG736" s="131">
        <f t="shared" si="229"/>
        <v>1.8217821782178206E-2</v>
      </c>
      <c r="AH736" s="138">
        <f t="shared" si="230"/>
        <v>3596</v>
      </c>
      <c r="AI736" s="139">
        <f t="shared" si="231"/>
        <v>7.1782178217821777E-2</v>
      </c>
      <c r="AJ736" s="139">
        <f t="shared" si="232"/>
        <v>0.4406644664466447</v>
      </c>
      <c r="AK736" s="11" t="s">
        <v>150</v>
      </c>
      <c r="AL736" s="197">
        <v>2453520159884</v>
      </c>
      <c r="AM736" s="197">
        <v>4985009689387</v>
      </c>
      <c r="AN736" s="197" t="s">
        <v>152</v>
      </c>
      <c r="AO736" s="241" t="s">
        <v>1315</v>
      </c>
      <c r="AP736" s="242" t="s">
        <v>1322</v>
      </c>
      <c r="AQ736" s="242" t="s">
        <v>129</v>
      </c>
      <c r="AR736" s="242" t="s">
        <v>152</v>
      </c>
      <c r="AS736" s="243">
        <v>22358</v>
      </c>
      <c r="AT736" s="243">
        <v>1050</v>
      </c>
      <c r="AU736" s="211" t="s">
        <v>3957</v>
      </c>
      <c r="AV736" s="197" t="s">
        <v>618</v>
      </c>
      <c r="AW736" s="134" t="str">
        <f>IFERROR(VLOOKUP(AV:AV,Q商品!B:E,4,0),"")</f>
        <v>2020年製 Pilot Sport 4 S 245/35ZR20 95Y XL MO サマータイヤ 翌営業日発送</v>
      </c>
      <c r="AX736" s="134" t="str">
        <f>IFERROR(VLOOKUP(B:B,在庫!B:M,12,0),"")</f>
        <v/>
      </c>
      <c r="AY736" s="134" t="e">
        <f>VLOOKUP(B:B,在庫!B:K,10,0)</f>
        <v>#N/A</v>
      </c>
      <c r="AZ736" s="244" t="s">
        <v>152</v>
      </c>
      <c r="BA736" s="244" t="s">
        <v>152</v>
      </c>
      <c r="BC736" s="11" t="s">
        <v>150</v>
      </c>
    </row>
    <row r="737" spans="1:56" s="11" customFormat="1" ht="19.5" customHeight="1">
      <c r="A737" s="247">
        <f t="shared" si="219"/>
        <v>2</v>
      </c>
      <c r="B737" s="261">
        <f t="shared" si="220"/>
        <v>2553519159878</v>
      </c>
      <c r="C737" s="235">
        <f>VLOOKUP(B:B,[1]MICHELIN!$B:$K,9,0)</f>
        <v>0</v>
      </c>
      <c r="D737" s="11" t="s">
        <v>8690</v>
      </c>
      <c r="E737" s="11" t="s">
        <v>5616</v>
      </c>
      <c r="F737" s="160" t="s">
        <v>6908</v>
      </c>
      <c r="G737" s="134"/>
      <c r="H737" s="132"/>
      <c r="I737" s="235">
        <f>VLOOKUP(B:B,[1]MICHELIN!$B:$K,10,0)</f>
        <v>0</v>
      </c>
      <c r="J737" s="132"/>
      <c r="K737" s="133" t="s">
        <v>1964</v>
      </c>
      <c r="L737" s="133">
        <v>48</v>
      </c>
      <c r="M737" s="135" t="s">
        <v>2017</v>
      </c>
      <c r="N737" s="236" t="s">
        <v>6947</v>
      </c>
      <c r="O737" s="236" t="s">
        <v>2015</v>
      </c>
      <c r="P737" s="237">
        <v>42000</v>
      </c>
      <c r="Q737" s="238">
        <f t="shared" si="221"/>
        <v>37227.272727272721</v>
      </c>
      <c r="R737" s="144">
        <f t="shared" si="222"/>
        <v>0.38923809523809511</v>
      </c>
      <c r="S737" s="248">
        <v>1074475948</v>
      </c>
      <c r="T737" s="302" t="s">
        <v>8849</v>
      </c>
      <c r="U737" s="194">
        <f t="shared" si="235"/>
        <v>42100</v>
      </c>
      <c r="V737" s="11">
        <v>900</v>
      </c>
      <c r="W737" s="239">
        <v>43000</v>
      </c>
      <c r="X737" s="136">
        <f t="shared" si="223"/>
        <v>22737</v>
      </c>
      <c r="Y737" s="240">
        <f t="shared" si="224"/>
        <v>38136.363636363632</v>
      </c>
      <c r="Z737" s="142">
        <f t="shared" si="225"/>
        <v>7.9904761904761923E-2</v>
      </c>
      <c r="AA737" s="137">
        <f t="shared" si="226"/>
        <v>0.40379737783075081</v>
      </c>
      <c r="AB737" s="145">
        <v>9</v>
      </c>
      <c r="AC737" s="189">
        <f t="shared" si="233"/>
        <v>41274</v>
      </c>
      <c r="AD737" s="187">
        <f t="shared" si="234"/>
        <v>45356</v>
      </c>
      <c r="AE737" s="129">
        <f t="shared" si="227"/>
        <v>4082.04</v>
      </c>
      <c r="AF737" s="130">
        <f t="shared" si="228"/>
        <v>826.04</v>
      </c>
      <c r="AG737" s="131">
        <f t="shared" si="229"/>
        <v>1.8212364406032275E-2</v>
      </c>
      <c r="AH737" s="138">
        <f t="shared" si="230"/>
        <v>3256</v>
      </c>
      <c r="AI737" s="139">
        <f t="shared" si="231"/>
        <v>7.1787635593967725E-2</v>
      </c>
      <c r="AJ737" s="139">
        <f t="shared" si="232"/>
        <v>0.38558501342471851</v>
      </c>
      <c r="AK737" s="11" t="s">
        <v>150</v>
      </c>
      <c r="AL737" s="197">
        <v>2553519159878</v>
      </c>
      <c r="AM737" s="197">
        <v>4985009689080</v>
      </c>
      <c r="AN737" s="197" t="s">
        <v>152</v>
      </c>
      <c r="AO737" s="241" t="s">
        <v>1315</v>
      </c>
      <c r="AP737" s="242" t="s">
        <v>969</v>
      </c>
      <c r="AQ737" s="242" t="s">
        <v>100</v>
      </c>
      <c r="AR737" s="242" t="s">
        <v>152</v>
      </c>
      <c r="AS737" s="243">
        <v>22737</v>
      </c>
      <c r="AT737" s="243">
        <v>1050</v>
      </c>
      <c r="AU737" s="211" t="s">
        <v>3957</v>
      </c>
      <c r="AV737" s="197" t="s">
        <v>614</v>
      </c>
      <c r="AW737" s="134" t="str">
        <f>IFERROR(VLOOKUP(AV:AV,Q商品!B:E,4,0),"")</f>
        <v>2021年製 Pilot Sport 4 S 255/35ZR19 96Y XL サマータイヤ 翌営業日発送</v>
      </c>
      <c r="AX737" s="134" t="str">
        <f>IFERROR(VLOOKUP(B:B,在庫!B:M,12,0),"")</f>
        <v/>
      </c>
      <c r="AY737" s="134" t="e">
        <f>VLOOKUP(B:B,在庫!B:K,10,0)</f>
        <v>#N/A</v>
      </c>
      <c r="AZ737" s="244" t="s">
        <v>152</v>
      </c>
      <c r="BA737" s="244" t="s">
        <v>152</v>
      </c>
      <c r="BC737" s="11" t="s">
        <v>150</v>
      </c>
    </row>
    <row r="738" spans="1:56" s="11" customFormat="1" ht="19.5" customHeight="1">
      <c r="A738" s="247">
        <f t="shared" si="219"/>
        <v>1</v>
      </c>
      <c r="B738" s="261">
        <f t="shared" si="220"/>
        <v>2553519159656</v>
      </c>
      <c r="C738" s="235">
        <f>VLOOKUP(B:B,[1]MICHELIN!$B:$K,9,0)</f>
        <v>0</v>
      </c>
      <c r="D738" s="11" t="s">
        <v>8690</v>
      </c>
      <c r="E738" s="11" t="s">
        <v>5617</v>
      </c>
      <c r="F738" s="160" t="s">
        <v>6908</v>
      </c>
      <c r="G738" s="134"/>
      <c r="H738" s="132"/>
      <c r="I738" s="235">
        <f>VLOOKUP(B:B,[1]MICHELIN!$B:$K,10,0)</f>
        <v>0</v>
      </c>
      <c r="J738" s="132"/>
      <c r="K738" s="133" t="s">
        <v>1964</v>
      </c>
      <c r="L738" s="133">
        <v>49</v>
      </c>
      <c r="M738" s="135"/>
      <c r="N738" s="236"/>
      <c r="O738" s="236"/>
      <c r="P738" s="237"/>
      <c r="Q738" s="238">
        <f t="shared" si="221"/>
        <v>-954.5454545454545</v>
      </c>
      <c r="R738" s="144">
        <f t="shared" si="222"/>
        <v>24.516952380952382</v>
      </c>
      <c r="S738" s="248">
        <v>1074475949</v>
      </c>
      <c r="T738" s="303" t="s">
        <v>7963</v>
      </c>
      <c r="U738" s="194">
        <f t="shared" si="235"/>
        <v>0</v>
      </c>
      <c r="W738" s="239"/>
      <c r="X738" s="136">
        <f t="shared" si="223"/>
        <v>22448</v>
      </c>
      <c r="Y738" s="240">
        <f t="shared" si="224"/>
        <v>-954.5454545454545</v>
      </c>
      <c r="Z738" s="142" t="str">
        <f t="shared" si="225"/>
        <v/>
      </c>
      <c r="AA738" s="137">
        <f t="shared" si="226"/>
        <v>24.516952380952382</v>
      </c>
      <c r="AB738" s="334" t="s">
        <v>8715</v>
      </c>
      <c r="AC738" s="189">
        <f t="shared" si="233"/>
        <v>0</v>
      </c>
      <c r="AD738" s="187">
        <f t="shared" si="234"/>
        <v>0</v>
      </c>
      <c r="AE738" s="129">
        <f t="shared" si="227"/>
        <v>0</v>
      </c>
      <c r="AF738" s="130">
        <f t="shared" si="228"/>
        <v>0</v>
      </c>
      <c r="AG738" s="131" t="str">
        <f t="shared" si="229"/>
        <v/>
      </c>
      <c r="AH738" s="138">
        <f t="shared" si="230"/>
        <v>0</v>
      </c>
      <c r="AI738" s="139" t="str">
        <f t="shared" si="231"/>
        <v/>
      </c>
      <c r="AJ738" s="139" t="str">
        <f t="shared" si="232"/>
        <v/>
      </c>
      <c r="AL738" s="197">
        <v>2553519159656</v>
      </c>
      <c r="AM738" s="197">
        <v>4985009692042</v>
      </c>
      <c r="AN738" s="197" t="s">
        <v>152</v>
      </c>
      <c r="AO738" s="241" t="s">
        <v>1315</v>
      </c>
      <c r="AP738" s="242" t="s">
        <v>1319</v>
      </c>
      <c r="AQ738" s="242" t="s">
        <v>100</v>
      </c>
      <c r="AR738" s="242" t="s">
        <v>152</v>
      </c>
      <c r="AS738" s="243">
        <v>22448</v>
      </c>
      <c r="AT738" s="243">
        <v>1050</v>
      </c>
      <c r="AU738" s="211" t="s">
        <v>3957</v>
      </c>
      <c r="AV738" s="197" t="s">
        <v>615</v>
      </c>
      <c r="AW738" s="134" t="str">
        <f>IFERROR(VLOOKUP(AV:AV,Q商品!B:E,4,0),"")</f>
        <v>2021年製 Pilot Sport 4 S 255/35ZR19 92Y サマータイヤ 翌営業日発送</v>
      </c>
      <c r="AX738" s="134" t="str">
        <f>IFERROR(VLOOKUP(B:B,在庫!B:M,12,0),"")</f>
        <v/>
      </c>
      <c r="AY738" s="134" t="e">
        <f>VLOOKUP(B:B,在庫!B:K,10,0)</f>
        <v>#N/A</v>
      </c>
      <c r="AZ738" s="244" t="s">
        <v>152</v>
      </c>
      <c r="BA738" s="244" t="s">
        <v>152</v>
      </c>
      <c r="BC738" s="11" t="s">
        <v>150</v>
      </c>
    </row>
    <row r="739" spans="1:56" s="11" customFormat="1" ht="19.5" customHeight="1">
      <c r="A739" s="247">
        <f t="shared" si="219"/>
        <v>2</v>
      </c>
      <c r="B739" s="261">
        <f t="shared" si="220"/>
        <v>2753020159880</v>
      </c>
      <c r="C739" s="235">
        <f>VLOOKUP(B:B,[1]MICHELIN!$B:$K,9,0)</f>
        <v>0</v>
      </c>
      <c r="D739" s="11" t="s">
        <v>8690</v>
      </c>
      <c r="E739" s="11" t="s">
        <v>780</v>
      </c>
      <c r="F739" s="160" t="s">
        <v>8446</v>
      </c>
      <c r="G739" s="134"/>
      <c r="H739" s="132"/>
      <c r="I739" s="235">
        <f>VLOOKUP(B:B,[1]MICHELIN!$B:$K,10,0)</f>
        <v>0</v>
      </c>
      <c r="J739" s="132"/>
      <c r="K739" s="133" t="s">
        <v>1964</v>
      </c>
      <c r="L739" s="133">
        <v>50</v>
      </c>
      <c r="M739" s="135" t="s">
        <v>2024</v>
      </c>
      <c r="N739" s="236" t="s">
        <v>2481</v>
      </c>
      <c r="O739" s="236" t="s">
        <v>2381</v>
      </c>
      <c r="P739" s="237">
        <v>55535</v>
      </c>
      <c r="Q739" s="238">
        <f t="shared" si="221"/>
        <v>49531.818181818177</v>
      </c>
      <c r="R739" s="144">
        <f t="shared" si="222"/>
        <v>0.48089933009085062</v>
      </c>
      <c r="S739" s="248">
        <v>1074475947</v>
      </c>
      <c r="T739" s="303" t="s">
        <v>7965</v>
      </c>
      <c r="U739" s="194">
        <f t="shared" si="235"/>
        <v>55535</v>
      </c>
      <c r="W739" s="239">
        <v>55535</v>
      </c>
      <c r="X739" s="136">
        <f t="shared" si="223"/>
        <v>25712</v>
      </c>
      <c r="Y739" s="240">
        <f t="shared" si="224"/>
        <v>49531.818181818177</v>
      </c>
      <c r="Z739" s="142">
        <f t="shared" si="225"/>
        <v>9.7093609608508213E-2</v>
      </c>
      <c r="AA739" s="137">
        <f t="shared" si="226"/>
        <v>0.48089933009085062</v>
      </c>
      <c r="AB739" s="145">
        <v>9</v>
      </c>
      <c r="AC739" s="189">
        <f t="shared" si="233"/>
        <v>54446</v>
      </c>
      <c r="AD739" s="187">
        <f t="shared" si="234"/>
        <v>59830</v>
      </c>
      <c r="AE739" s="129">
        <f t="shared" si="227"/>
        <v>5384.7</v>
      </c>
      <c r="AF739" s="130">
        <f t="shared" si="228"/>
        <v>1089.6999999999998</v>
      </c>
      <c r="AG739" s="131">
        <f t="shared" si="229"/>
        <v>1.8213270934313887E-2</v>
      </c>
      <c r="AH739" s="138">
        <f t="shared" si="230"/>
        <v>4295</v>
      </c>
      <c r="AI739" s="139">
        <f t="shared" si="231"/>
        <v>7.1786729065686117E-2</v>
      </c>
      <c r="AJ739" s="139">
        <f t="shared" si="232"/>
        <v>0.46268605915653671</v>
      </c>
      <c r="AK739" s="11" t="s">
        <v>150</v>
      </c>
      <c r="AL739" s="197">
        <v>2753020159880</v>
      </c>
      <c r="AM739" s="197">
        <v>4985009689394</v>
      </c>
      <c r="AN739" s="197" t="s">
        <v>152</v>
      </c>
      <c r="AO739" s="241" t="s">
        <v>1315</v>
      </c>
      <c r="AP739" s="242" t="s">
        <v>1323</v>
      </c>
      <c r="AQ739" s="242" t="s">
        <v>133</v>
      </c>
      <c r="AR739" s="242" t="s">
        <v>152</v>
      </c>
      <c r="AS739" s="243">
        <v>25712</v>
      </c>
      <c r="AT739" s="243">
        <v>1050</v>
      </c>
      <c r="AU739" s="211" t="s">
        <v>3957</v>
      </c>
      <c r="AV739" s="197" t="s">
        <v>613</v>
      </c>
      <c r="AW739" s="134" t="str">
        <f>IFERROR(VLOOKUP(AV:AV,Q商品!B:E,4,0),"")</f>
        <v>2021年製 Pilot Sport 4 S 275/30ZR20 97Y XL MO サマータイヤ 翌営業日発送</v>
      </c>
      <c r="AX739" s="134" t="str">
        <f>IFERROR(VLOOKUP(B:B,在庫!B:M,12,0),"")</f>
        <v/>
      </c>
      <c r="AY739" s="134" t="e">
        <f>VLOOKUP(B:B,在庫!B:K,10,0)</f>
        <v>#N/A</v>
      </c>
      <c r="AZ739" s="244" t="s">
        <v>152</v>
      </c>
      <c r="BA739" s="244" t="s">
        <v>152</v>
      </c>
      <c r="BC739" s="11" t="s">
        <v>150</v>
      </c>
    </row>
    <row r="740" spans="1:56" s="11" customFormat="1" ht="19.5" customHeight="1">
      <c r="A740" s="247">
        <f t="shared" si="219"/>
        <v>2</v>
      </c>
      <c r="B740" s="261">
        <f t="shared" si="220"/>
        <v>2753020159873</v>
      </c>
      <c r="C740" s="235">
        <f>VLOOKUP(B:B,[1]MICHELIN!$B:$K,9,0)</f>
        <v>14</v>
      </c>
      <c r="D740" s="11" t="s">
        <v>8690</v>
      </c>
      <c r="E740" s="11" t="s">
        <v>780</v>
      </c>
      <c r="F740" s="160" t="s">
        <v>8446</v>
      </c>
      <c r="G740" s="134"/>
      <c r="H740" s="132"/>
      <c r="I740" s="235">
        <f>VLOOKUP(B:B,[1]MICHELIN!$B:$K,10,0)</f>
        <v>0</v>
      </c>
      <c r="J740" s="132"/>
      <c r="K740" s="133" t="s">
        <v>1964</v>
      </c>
      <c r="L740" s="133">
        <v>50</v>
      </c>
      <c r="M740" s="135" t="s">
        <v>2024</v>
      </c>
      <c r="N740" s="236" t="s">
        <v>2481</v>
      </c>
      <c r="O740" s="236" t="s">
        <v>2381</v>
      </c>
      <c r="P740" s="237">
        <v>55535</v>
      </c>
      <c r="Q740" s="238">
        <f t="shared" si="221"/>
        <v>49531.818181818177</v>
      </c>
      <c r="R740" s="144">
        <f t="shared" si="222"/>
        <v>0.30325594200238593</v>
      </c>
      <c r="S740" s="248">
        <v>1074476198</v>
      </c>
      <c r="T740" s="303" t="s">
        <v>7964</v>
      </c>
      <c r="U740" s="194">
        <f t="shared" si="235"/>
        <v>55535</v>
      </c>
      <c r="W740" s="239">
        <v>55535</v>
      </c>
      <c r="X740" s="136">
        <f t="shared" si="223"/>
        <v>34511</v>
      </c>
      <c r="Y740" s="240">
        <f t="shared" si="224"/>
        <v>49531.818181818177</v>
      </c>
      <c r="Z740" s="142">
        <f t="shared" si="225"/>
        <v>9.7093609608508213E-2</v>
      </c>
      <c r="AA740" s="137">
        <f t="shared" si="226"/>
        <v>0.30325594200238593</v>
      </c>
      <c r="AB740" s="334" t="s">
        <v>8715</v>
      </c>
      <c r="AC740" s="189">
        <f t="shared" si="233"/>
        <v>54446</v>
      </c>
      <c r="AD740" s="187">
        <f t="shared" si="234"/>
        <v>59830</v>
      </c>
      <c r="AE740" s="129">
        <f t="shared" si="227"/>
        <v>5384.7</v>
      </c>
      <c r="AF740" s="130">
        <f t="shared" si="228"/>
        <v>1089.6999999999998</v>
      </c>
      <c r="AG740" s="131">
        <f t="shared" si="229"/>
        <v>1.8213270934313887E-2</v>
      </c>
      <c r="AH740" s="138">
        <f t="shared" si="230"/>
        <v>4295</v>
      </c>
      <c r="AI740" s="139">
        <f t="shared" si="231"/>
        <v>7.1786729065686117E-2</v>
      </c>
      <c r="AJ740" s="139">
        <f t="shared" si="232"/>
        <v>0.28504267106807202</v>
      </c>
      <c r="AL740" s="197">
        <v>2753020159873</v>
      </c>
      <c r="AM740" s="197">
        <v>4985009689240</v>
      </c>
      <c r="AN740" s="197" t="s">
        <v>152</v>
      </c>
      <c r="AO740" s="241" t="s">
        <v>1315</v>
      </c>
      <c r="AP740" s="242" t="s">
        <v>1147</v>
      </c>
      <c r="AQ740" s="242" t="s">
        <v>133</v>
      </c>
      <c r="AR740" s="242" t="s">
        <v>152</v>
      </c>
      <c r="AS740" s="243">
        <v>34511</v>
      </c>
      <c r="AT740" s="243">
        <v>1050</v>
      </c>
      <c r="AU740" s="211" t="s">
        <v>3957</v>
      </c>
      <c r="AV740" s="197" t="s">
        <v>535</v>
      </c>
      <c r="AW740" s="134" t="str">
        <f>IFERROR(VLOOKUP(AV:AV,Q商品!B:E,4,0),"")</f>
        <v>2022年製 Pilot Sport 4 S 275/30ZR20 97Y XL サマータイヤ 翌営業日発送</v>
      </c>
      <c r="AX740" s="134" t="str">
        <f>IFERROR(VLOOKUP(B:B,在庫!B:M,12,0),"")</f>
        <v/>
      </c>
      <c r="AY740" s="134" t="e">
        <f>VLOOKUP(B:B,在庫!B:K,10,0)</f>
        <v>#N/A</v>
      </c>
      <c r="AZ740" s="244" t="s">
        <v>152</v>
      </c>
      <c r="BA740" s="244" t="s">
        <v>152</v>
      </c>
      <c r="BC740" s="11" t="s">
        <v>2055</v>
      </c>
    </row>
    <row r="741" spans="1:56" s="11" customFormat="1" ht="19.5" customHeight="1">
      <c r="A741" s="11">
        <f t="shared" si="219"/>
        <v>1</v>
      </c>
      <c r="B741" s="249">
        <f t="shared" si="220"/>
        <v>2054018158602</v>
      </c>
      <c r="C741" s="235">
        <f>VLOOKUP(B:B,[1]MICHELIN!$B:$K,9,0)</f>
        <v>0</v>
      </c>
      <c r="D741" s="11" t="s">
        <v>8690</v>
      </c>
      <c r="E741" s="11" t="s">
        <v>5622</v>
      </c>
      <c r="F741" s="160" t="s">
        <v>8448</v>
      </c>
      <c r="G741" s="134"/>
      <c r="H741" s="132"/>
      <c r="I741" s="235">
        <f>VLOOKUP(B:B,[1]MICHELIN!$B:$K,10,0)</f>
        <v>0</v>
      </c>
      <c r="J741" s="132"/>
      <c r="K741" s="133" t="s">
        <v>1964</v>
      </c>
      <c r="L741" s="133">
        <v>54</v>
      </c>
      <c r="M741" s="135"/>
      <c r="N741" s="236"/>
      <c r="O741" s="236"/>
      <c r="P741" s="237"/>
      <c r="Q741" s="238">
        <f t="shared" si="221"/>
        <v>-477.27272727272725</v>
      </c>
      <c r="R741" s="144">
        <f t="shared" si="222"/>
        <v>44.937142857142859</v>
      </c>
      <c r="S741" s="197">
        <v>1074475973</v>
      </c>
      <c r="T741" s="303" t="s">
        <v>7968</v>
      </c>
      <c r="U741" s="194">
        <f t="shared" si="235"/>
        <v>0</v>
      </c>
      <c r="W741" s="239"/>
      <c r="X741" s="136">
        <f t="shared" si="223"/>
        <v>20970</v>
      </c>
      <c r="Y741" s="240">
        <f t="shared" si="224"/>
        <v>-477.27272727272725</v>
      </c>
      <c r="Z741" s="142" t="str">
        <f t="shared" si="225"/>
        <v/>
      </c>
      <c r="AA741" s="137">
        <f t="shared" si="226"/>
        <v>44.937142857142859</v>
      </c>
      <c r="AB741" s="334" t="s">
        <v>8715</v>
      </c>
      <c r="AC741" s="189">
        <f t="shared" si="233"/>
        <v>0</v>
      </c>
      <c r="AD741" s="187">
        <f t="shared" si="234"/>
        <v>0</v>
      </c>
      <c r="AE741" s="129">
        <f t="shared" si="227"/>
        <v>0</v>
      </c>
      <c r="AF741" s="130">
        <f t="shared" si="228"/>
        <v>0</v>
      </c>
      <c r="AG741" s="131" t="str">
        <f t="shared" si="229"/>
        <v/>
      </c>
      <c r="AH741" s="138">
        <f t="shared" si="230"/>
        <v>0</v>
      </c>
      <c r="AI741" s="139" t="str">
        <f t="shared" si="231"/>
        <v/>
      </c>
      <c r="AJ741" s="139" t="str">
        <f t="shared" si="232"/>
        <v/>
      </c>
      <c r="AL741" s="197">
        <v>2054018158602</v>
      </c>
      <c r="AM741" s="197">
        <v>4985009708101</v>
      </c>
      <c r="AN741" s="197" t="s">
        <v>3557</v>
      </c>
      <c r="AO741" s="241" t="s">
        <v>812</v>
      </c>
      <c r="AP741" s="242" t="s">
        <v>1272</v>
      </c>
      <c r="AQ741" s="242" t="s">
        <v>887</v>
      </c>
      <c r="AR741" s="242">
        <v>46600</v>
      </c>
      <c r="AS741" s="243">
        <v>20970</v>
      </c>
      <c r="AT741" s="243">
        <v>525</v>
      </c>
      <c r="AU741" s="211" t="s">
        <v>3956</v>
      </c>
      <c r="AV741" s="197" t="s">
        <v>596</v>
      </c>
      <c r="AW741" s="134" t="str">
        <f>IFERROR(VLOOKUP(AV:AV,Q商品!B:E,4,0),"")</f>
        <v>2022年製 Pilot Sport 5 205/40ZR18 86Y XL サマータイヤ 翌営業日発送</v>
      </c>
      <c r="AX741" s="134" t="str">
        <f>IFERROR(VLOOKUP(B:B,在庫!B:M,12,0),"")</f>
        <v/>
      </c>
      <c r="AY741" s="134" t="e">
        <f>VLOOKUP(B:B,在庫!B:K,10,0)</f>
        <v>#N/A</v>
      </c>
      <c r="AZ741" s="244">
        <v>605763433</v>
      </c>
      <c r="BA741" s="244">
        <v>605763488</v>
      </c>
      <c r="BC741" s="11" t="s">
        <v>150</v>
      </c>
    </row>
    <row r="742" spans="1:56" s="11" customFormat="1" ht="19.5" customHeight="1">
      <c r="A742" s="11">
        <f t="shared" si="219"/>
        <v>1</v>
      </c>
      <c r="B742" s="249">
        <f t="shared" si="220"/>
        <v>2254518158601</v>
      </c>
      <c r="C742" s="235">
        <f>VLOOKUP(B:B,[1]MICHELIN!$B:$K,9,0)</f>
        <v>209</v>
      </c>
      <c r="D742" s="11" t="s">
        <v>8690</v>
      </c>
      <c r="E742" s="11" t="s">
        <v>1113</v>
      </c>
      <c r="F742" s="160" t="s">
        <v>6927</v>
      </c>
      <c r="G742" s="134"/>
      <c r="H742" s="132"/>
      <c r="I742" s="235">
        <f>VLOOKUP(B:B,[1]MICHELIN!$B:$K,10,0)</f>
        <v>15</v>
      </c>
      <c r="J742" s="132">
        <v>10</v>
      </c>
      <c r="K742" s="133" t="s">
        <v>1964</v>
      </c>
      <c r="L742" s="133">
        <v>64</v>
      </c>
      <c r="M742" s="135" t="s">
        <v>2016</v>
      </c>
      <c r="N742" s="236" t="s">
        <v>7282</v>
      </c>
      <c r="O742" s="236" t="s">
        <v>2015</v>
      </c>
      <c r="P742" s="237">
        <v>23611</v>
      </c>
      <c r="Q742" s="238">
        <f t="shared" si="221"/>
        <v>20510</v>
      </c>
      <c r="R742" s="144">
        <f t="shared" si="222"/>
        <v>0.14870794734275963</v>
      </c>
      <c r="S742" s="197">
        <v>1074476027</v>
      </c>
      <c r="T742" s="303" t="s">
        <v>7980</v>
      </c>
      <c r="U742" s="194">
        <f t="shared" si="235"/>
        <v>23845</v>
      </c>
      <c r="W742" s="239">
        <v>23845</v>
      </c>
      <c r="X742" s="136">
        <f t="shared" si="223"/>
        <v>17460</v>
      </c>
      <c r="Y742" s="240">
        <f t="shared" si="224"/>
        <v>20722.727272727272</v>
      </c>
      <c r="Z742" s="142">
        <f t="shared" si="225"/>
        <v>8.8009825928592633E-2</v>
      </c>
      <c r="AA742" s="137">
        <f t="shared" si="226"/>
        <v>0.15744680851063828</v>
      </c>
      <c r="AB742" s="334" t="s">
        <v>8715</v>
      </c>
      <c r="AC742" s="189">
        <f t="shared" si="233"/>
        <v>23377</v>
      </c>
      <c r="AD742" s="187">
        <f t="shared" si="234"/>
        <v>25689</v>
      </c>
      <c r="AE742" s="129">
        <f t="shared" si="227"/>
        <v>2312.0099999999998</v>
      </c>
      <c r="AF742" s="130">
        <f t="shared" si="228"/>
        <v>468.00999999999976</v>
      </c>
      <c r="AG742" s="131">
        <f t="shared" si="229"/>
        <v>1.8218303554050363E-2</v>
      </c>
      <c r="AH742" s="138">
        <f t="shared" si="230"/>
        <v>1844</v>
      </c>
      <c r="AI742" s="139">
        <f t="shared" si="231"/>
        <v>7.178169644594963E-2</v>
      </c>
      <c r="AJ742" s="139">
        <f t="shared" si="232"/>
        <v>0.13922850495658792</v>
      </c>
      <c r="AL742" s="197">
        <v>2254518158601</v>
      </c>
      <c r="AM742" s="197">
        <v>4985009708149</v>
      </c>
      <c r="AN742" s="197" t="s">
        <v>3566</v>
      </c>
      <c r="AO742" s="241" t="s">
        <v>812</v>
      </c>
      <c r="AP742" s="242" t="s">
        <v>1274</v>
      </c>
      <c r="AQ742" s="242" t="s">
        <v>40</v>
      </c>
      <c r="AR742" s="242">
        <v>40600</v>
      </c>
      <c r="AS742" s="243">
        <v>17460</v>
      </c>
      <c r="AT742" s="243">
        <v>1050</v>
      </c>
      <c r="AU742" s="211" t="s">
        <v>3956</v>
      </c>
      <c r="AV742" s="197" t="s">
        <v>489</v>
      </c>
      <c r="AW742" s="134" t="str">
        <f>IFERROR(VLOOKUP(AV:AV,Q商品!B:E,4,0),"")</f>
        <v>2023年製 Pilot Sport 5 225/45ZR18 95Y XL サマータイヤ 翌営業日発送</v>
      </c>
      <c r="AX742" s="134" t="str">
        <f>IFERROR(VLOOKUP(B:B,在庫!B:M,12,0),"")</f>
        <v>2023年製</v>
      </c>
      <c r="AY742" s="246">
        <f>VLOOKUP(B:B,在庫!B:K,10,0)</f>
        <v>2</v>
      </c>
      <c r="AZ742" s="244">
        <v>605763424</v>
      </c>
      <c r="BA742" s="244">
        <v>605763479</v>
      </c>
      <c r="BC742" s="11" t="s">
        <v>2055</v>
      </c>
    </row>
    <row r="743" spans="1:56" s="11" customFormat="1" ht="19.5" customHeight="1">
      <c r="A743" s="247">
        <f t="shared" si="219"/>
        <v>2</v>
      </c>
      <c r="B743" s="261">
        <f t="shared" si="220"/>
        <v>2354018159655</v>
      </c>
      <c r="C743" s="235">
        <f>VLOOKUP(B:B,[1]MICHELIN!$B:$K,9,0)</f>
        <v>0</v>
      </c>
      <c r="D743" s="11" t="s">
        <v>8690</v>
      </c>
      <c r="E743" s="11" t="s">
        <v>1117</v>
      </c>
      <c r="F743" s="160" t="s">
        <v>6930</v>
      </c>
      <c r="G743" s="134"/>
      <c r="H743" s="132"/>
      <c r="I743" s="235">
        <f>VLOOKUP(B:B,[1]MICHELIN!$B:$K,10,0)</f>
        <v>0</v>
      </c>
      <c r="J743" s="132"/>
      <c r="K743" s="133" t="s">
        <v>1964</v>
      </c>
      <c r="L743" s="133">
        <v>69</v>
      </c>
      <c r="M743" s="135" t="s">
        <v>2014</v>
      </c>
      <c r="N743" s="236" t="s">
        <v>6950</v>
      </c>
      <c r="O743" s="236">
        <v>0</v>
      </c>
      <c r="P743" s="237">
        <v>29700</v>
      </c>
      <c r="Q743" s="238">
        <f t="shared" si="221"/>
        <v>26045.454545454544</v>
      </c>
      <c r="R743" s="144">
        <f t="shared" si="222"/>
        <v>0.37340314136125652</v>
      </c>
      <c r="S743" s="248">
        <v>1074475965</v>
      </c>
      <c r="T743" s="303" t="s">
        <v>7987</v>
      </c>
      <c r="U743" s="194">
        <f t="shared" si="235"/>
        <v>30500</v>
      </c>
      <c r="W743" s="239">
        <v>30500</v>
      </c>
      <c r="X743" s="136">
        <f t="shared" si="223"/>
        <v>16320</v>
      </c>
      <c r="Y743" s="240">
        <f t="shared" si="224"/>
        <v>26772.727272727272</v>
      </c>
      <c r="Z743" s="142">
        <f t="shared" si="225"/>
        <v>0.10632996632996639</v>
      </c>
      <c r="AA743" s="137">
        <f t="shared" si="226"/>
        <v>0.39042444821731748</v>
      </c>
      <c r="AB743" s="145">
        <v>9</v>
      </c>
      <c r="AC743" s="189">
        <f t="shared" si="233"/>
        <v>29901</v>
      </c>
      <c r="AD743" s="187">
        <f t="shared" si="234"/>
        <v>32858</v>
      </c>
      <c r="AE743" s="129">
        <f t="shared" si="227"/>
        <v>2957.22</v>
      </c>
      <c r="AF743" s="130">
        <f t="shared" si="228"/>
        <v>599.2199999999998</v>
      </c>
      <c r="AG743" s="131">
        <f t="shared" si="229"/>
        <v>1.8236654695964447E-2</v>
      </c>
      <c r="AH743" s="138">
        <f t="shared" si="230"/>
        <v>2358</v>
      </c>
      <c r="AI743" s="139">
        <f t="shared" si="231"/>
        <v>7.1763345304035553E-2</v>
      </c>
      <c r="AJ743" s="139">
        <f t="shared" si="232"/>
        <v>0.37218779352135301</v>
      </c>
      <c r="AK743" s="11" t="s">
        <v>150</v>
      </c>
      <c r="AL743" s="197">
        <v>2354018159655</v>
      </c>
      <c r="AM743" s="197">
        <v>4985009708156</v>
      </c>
      <c r="AN743" s="197" t="s">
        <v>152</v>
      </c>
      <c r="AO743" s="241" t="s">
        <v>143</v>
      </c>
      <c r="AP743" s="242" t="s">
        <v>944</v>
      </c>
      <c r="AQ743" s="242" t="s">
        <v>34</v>
      </c>
      <c r="AR743" s="242" t="s">
        <v>152</v>
      </c>
      <c r="AS743" s="243">
        <v>16320</v>
      </c>
      <c r="AT743" s="243">
        <v>1050</v>
      </c>
      <c r="AU743" s="211" t="s">
        <v>3957</v>
      </c>
      <c r="AV743" s="197" t="s">
        <v>592</v>
      </c>
      <c r="AW743" s="134" t="str">
        <f>IFERROR(VLOOKUP(AV:AV,Q商品!B:E,4,0),"")</f>
        <v>2022年製 Pilot Sport 5 235/40ZR18 95Y XL サマータイヤ 翌営業日発送</v>
      </c>
      <c r="AX743" s="134" t="str">
        <f>IFERROR(VLOOKUP(B:B,在庫!B:M,12,0),"")</f>
        <v/>
      </c>
      <c r="AY743" s="134" t="e">
        <f>VLOOKUP(B:B,在庫!B:K,10,0)</f>
        <v>#N/A</v>
      </c>
      <c r="AZ743" s="244">
        <v>614215476</v>
      </c>
      <c r="BA743" s="244">
        <v>614215486</v>
      </c>
      <c r="BC743" s="11" t="s">
        <v>150</v>
      </c>
    </row>
    <row r="744" spans="1:56" s="11" customFormat="1" ht="19.5" customHeight="1">
      <c r="A744" s="11">
        <f t="shared" si="219"/>
        <v>1</v>
      </c>
      <c r="B744" s="249">
        <f t="shared" si="220"/>
        <v>2554519158601</v>
      </c>
      <c r="C744" s="235">
        <f>VLOOKUP(B:B,[1]MICHELIN!$B:$K,9,0)</f>
        <v>6</v>
      </c>
      <c r="D744" s="11" t="s">
        <v>8690</v>
      </c>
      <c r="E744" s="11" t="s">
        <v>1131</v>
      </c>
      <c r="F744" s="322" t="s">
        <v>8388</v>
      </c>
      <c r="G744" s="134"/>
      <c r="H744" s="132"/>
      <c r="I744" s="235">
        <f>VLOOKUP(B:B,[1]MICHELIN!$B:$K,10,0)</f>
        <v>6</v>
      </c>
      <c r="J744" s="132"/>
      <c r="K744" s="133" t="s">
        <v>1964</v>
      </c>
      <c r="L744" s="133">
        <v>86</v>
      </c>
      <c r="M744" s="135"/>
      <c r="N744" s="236"/>
      <c r="O744" s="236"/>
      <c r="P744" s="237"/>
      <c r="Q744" s="238">
        <f t="shared" si="221"/>
        <v>-954.5454545454545</v>
      </c>
      <c r="R744" s="144">
        <f t="shared" si="222"/>
        <v>27.075238095238099</v>
      </c>
      <c r="S744" s="197">
        <v>1074476016</v>
      </c>
      <c r="T744" s="303" t="s">
        <v>8006</v>
      </c>
      <c r="U744" s="194">
        <f t="shared" si="235"/>
        <v>0</v>
      </c>
      <c r="W744" s="239"/>
      <c r="X744" s="136">
        <f t="shared" si="223"/>
        <v>24890</v>
      </c>
      <c r="Y744" s="240">
        <f t="shared" si="224"/>
        <v>-954.5454545454545</v>
      </c>
      <c r="Z744" s="142" t="str">
        <f t="shared" si="225"/>
        <v/>
      </c>
      <c r="AA744" s="137">
        <f t="shared" si="226"/>
        <v>27.075238095238099</v>
      </c>
      <c r="AB744" s="334" t="s">
        <v>8715</v>
      </c>
      <c r="AC744" s="189">
        <f t="shared" si="233"/>
        <v>0</v>
      </c>
      <c r="AD744" s="187">
        <f t="shared" si="234"/>
        <v>0</v>
      </c>
      <c r="AE744" s="129">
        <f t="shared" si="227"/>
        <v>0</v>
      </c>
      <c r="AF744" s="130">
        <f t="shared" si="228"/>
        <v>0</v>
      </c>
      <c r="AG744" s="131" t="str">
        <f t="shared" si="229"/>
        <v/>
      </c>
      <c r="AH744" s="138">
        <f t="shared" si="230"/>
        <v>0</v>
      </c>
      <c r="AI744" s="139" t="str">
        <f t="shared" si="231"/>
        <v/>
      </c>
      <c r="AJ744" s="139" t="str">
        <f t="shared" si="232"/>
        <v/>
      </c>
      <c r="AL744" s="197">
        <v>2554519158601</v>
      </c>
      <c r="AM744" s="197">
        <v>4985009708361</v>
      </c>
      <c r="AN744" s="197" t="s">
        <v>3579</v>
      </c>
      <c r="AO744" s="241" t="s">
        <v>812</v>
      </c>
      <c r="AP744" s="242" t="s">
        <v>1277</v>
      </c>
      <c r="AQ744" s="242" t="s">
        <v>892</v>
      </c>
      <c r="AR744" s="242">
        <v>55300</v>
      </c>
      <c r="AS744" s="243">
        <v>24890</v>
      </c>
      <c r="AT744" s="243">
        <v>1050</v>
      </c>
      <c r="AU744" s="211" t="s">
        <v>3956</v>
      </c>
      <c r="AV744" s="197" t="s">
        <v>534</v>
      </c>
      <c r="AW744" s="134" t="str">
        <f>IFERROR(VLOOKUP(AV:AV,Q商品!B:E,4,0),"")</f>
        <v>2023年製 Pilot Sport 5 255/45ZR19 104Y XL サマータイヤ 翌営業日発送</v>
      </c>
      <c r="AX744" s="134" t="str">
        <f>IFERROR(VLOOKUP(B:B,在庫!B:M,12,0),"")</f>
        <v>2023年製</v>
      </c>
      <c r="AY744" s="246">
        <f>VLOOKUP(B:B,在庫!B:K,10,0)</f>
        <v>1</v>
      </c>
      <c r="AZ744" s="244">
        <v>605763450</v>
      </c>
      <c r="BA744" s="244">
        <v>605763505</v>
      </c>
      <c r="BC744" s="11" t="s">
        <v>2055</v>
      </c>
    </row>
    <row r="745" spans="1:56" s="11" customFormat="1" ht="19.5" customHeight="1">
      <c r="A745" s="11">
        <f t="shared" si="219"/>
        <v>1</v>
      </c>
      <c r="B745" s="249">
        <f t="shared" si="220"/>
        <v>2952522158401</v>
      </c>
      <c r="C745" s="235">
        <f>VLOOKUP(B:B,[1]MICHELIN!$B:$K,9,0)</f>
        <v>2</v>
      </c>
      <c r="D745" s="11" t="s">
        <v>8690</v>
      </c>
      <c r="E745" s="11" t="s">
        <v>1789</v>
      </c>
      <c r="F745" s="245"/>
      <c r="G745" s="134"/>
      <c r="H745" s="132"/>
      <c r="I745" s="235">
        <f>VLOOKUP(B:B,[1]MICHELIN!$B:$K,10,0)</f>
        <v>0</v>
      </c>
      <c r="J745" s="132"/>
      <c r="K745" s="133" t="s">
        <v>1964</v>
      </c>
      <c r="L745" s="133">
        <v>91</v>
      </c>
      <c r="M745" s="135"/>
      <c r="N745" s="236"/>
      <c r="O745" s="236"/>
      <c r="P745" s="237"/>
      <c r="Q745" s="238">
        <f t="shared" si="221"/>
        <v>-954.5454545454545</v>
      </c>
      <c r="R745" s="144">
        <f t="shared" si="222"/>
        <v>62.243809523809524</v>
      </c>
      <c r="S745" s="197"/>
      <c r="T745" s="303"/>
      <c r="U745" s="194">
        <f t="shared" si="235"/>
        <v>0</v>
      </c>
      <c r="W745" s="239"/>
      <c r="X745" s="136">
        <f t="shared" si="223"/>
        <v>58460</v>
      </c>
      <c r="Y745" s="240">
        <f t="shared" si="224"/>
        <v>-954.5454545454545</v>
      </c>
      <c r="Z745" s="142" t="str">
        <f t="shared" si="225"/>
        <v/>
      </c>
      <c r="AA745" s="137">
        <f t="shared" si="226"/>
        <v>62.243809523809524</v>
      </c>
      <c r="AB745" s="334" t="s">
        <v>8715</v>
      </c>
      <c r="AC745" s="189">
        <f t="shared" si="233"/>
        <v>0</v>
      </c>
      <c r="AD745" s="187">
        <f t="shared" si="234"/>
        <v>0</v>
      </c>
      <c r="AE745" s="129">
        <f t="shared" si="227"/>
        <v>0</v>
      </c>
      <c r="AF745" s="130">
        <f t="shared" si="228"/>
        <v>0</v>
      </c>
      <c r="AG745" s="131" t="str">
        <f t="shared" si="229"/>
        <v/>
      </c>
      <c r="AH745" s="138">
        <f t="shared" si="230"/>
        <v>0</v>
      </c>
      <c r="AI745" s="139" t="str">
        <f t="shared" si="231"/>
        <v/>
      </c>
      <c r="AJ745" s="139" t="str">
        <f t="shared" si="232"/>
        <v/>
      </c>
      <c r="AL745" s="197">
        <v>2952522158401</v>
      </c>
      <c r="AM745" s="197">
        <v>4985009689523</v>
      </c>
      <c r="AN745" s="197" t="s">
        <v>3545</v>
      </c>
      <c r="AO745" s="241" t="s">
        <v>828</v>
      </c>
      <c r="AP745" s="242" t="s">
        <v>1262</v>
      </c>
      <c r="AQ745" s="242" t="s">
        <v>1263</v>
      </c>
      <c r="AR745" s="242">
        <v>129900</v>
      </c>
      <c r="AS745" s="243">
        <v>58460</v>
      </c>
      <c r="AT745" s="243">
        <v>1050</v>
      </c>
      <c r="AU745" s="211" t="s">
        <v>3956</v>
      </c>
      <c r="AV745" s="197"/>
      <c r="AW745" s="134" t="str">
        <f>IFERROR(VLOOKUP(AV:AV,Q商品!B:E,4,0),"")</f>
        <v/>
      </c>
      <c r="AX745" s="134" t="str">
        <f>IFERROR(VLOOKUP(B:B,在庫!B:M,12,0),"")</f>
        <v/>
      </c>
      <c r="AY745" s="134" t="e">
        <f>VLOOKUP(B:B,在庫!B:K,10,0)</f>
        <v>#N/A</v>
      </c>
      <c r="AZ745" s="244" t="s">
        <v>152</v>
      </c>
      <c r="BA745" s="244" t="s">
        <v>152</v>
      </c>
      <c r="BC745" s="11" t="e">
        <v>#N/A</v>
      </c>
    </row>
    <row r="746" spans="1:56" s="11" customFormat="1" ht="19.5" customHeight="1">
      <c r="A746" s="247">
        <f t="shared" si="219"/>
        <v>1</v>
      </c>
      <c r="B746" s="261">
        <f t="shared" si="220"/>
        <v>2355519158512</v>
      </c>
      <c r="C746" s="235">
        <f>VLOOKUP(B:B,[1]MICHELIN!$B:$K,9,0)</f>
        <v>0</v>
      </c>
      <c r="D746" s="11" t="s">
        <v>8690</v>
      </c>
      <c r="E746" s="11" t="s">
        <v>1713</v>
      </c>
      <c r="F746" s="245" t="s">
        <v>1938</v>
      </c>
      <c r="G746" s="134"/>
      <c r="H746" s="132"/>
      <c r="I746" s="235">
        <f>VLOOKUP(B:B,[1]MICHELIN!$B:$K,10,0)</f>
        <v>0</v>
      </c>
      <c r="J746" s="132"/>
      <c r="K746" s="133" t="s">
        <v>1964</v>
      </c>
      <c r="L746" s="133">
        <v>93</v>
      </c>
      <c r="M746" s="135"/>
      <c r="N746" s="236"/>
      <c r="O746" s="236"/>
      <c r="P746" s="237"/>
      <c r="Q746" s="238">
        <f t="shared" si="221"/>
        <v>-954.5454545454545</v>
      </c>
      <c r="R746" s="144">
        <f t="shared" si="222"/>
        <v>17.516761904761907</v>
      </c>
      <c r="S746" s="248"/>
      <c r="T746" s="303"/>
      <c r="U746" s="194">
        <f t="shared" si="235"/>
        <v>0</v>
      </c>
      <c r="W746" s="239"/>
      <c r="X746" s="136">
        <f t="shared" si="223"/>
        <v>15766</v>
      </c>
      <c r="Y746" s="240">
        <f t="shared" si="224"/>
        <v>-954.5454545454545</v>
      </c>
      <c r="Z746" s="142" t="str">
        <f t="shared" si="225"/>
        <v/>
      </c>
      <c r="AA746" s="137">
        <f t="shared" si="226"/>
        <v>17.516761904761907</v>
      </c>
      <c r="AB746" s="334" t="s">
        <v>8715</v>
      </c>
      <c r="AC746" s="189">
        <f t="shared" si="233"/>
        <v>0</v>
      </c>
      <c r="AD746" s="187">
        <f t="shared" si="234"/>
        <v>0</v>
      </c>
      <c r="AE746" s="129">
        <f t="shared" si="227"/>
        <v>0</v>
      </c>
      <c r="AF746" s="130">
        <f t="shared" si="228"/>
        <v>0</v>
      </c>
      <c r="AG746" s="131" t="str">
        <f t="shared" si="229"/>
        <v/>
      </c>
      <c r="AH746" s="138">
        <f t="shared" si="230"/>
        <v>0</v>
      </c>
      <c r="AI746" s="139" t="str">
        <f t="shared" si="231"/>
        <v/>
      </c>
      <c r="AJ746" s="139" t="str">
        <f t="shared" si="232"/>
        <v/>
      </c>
      <c r="AL746" s="197">
        <v>2355519158512</v>
      </c>
      <c r="AM746" s="197">
        <v>4985009690390</v>
      </c>
      <c r="AN746" s="197" t="s">
        <v>152</v>
      </c>
      <c r="AO746" s="241" t="s">
        <v>1324</v>
      </c>
      <c r="AP746" s="242" t="s">
        <v>1325</v>
      </c>
      <c r="AQ746" s="242" t="s">
        <v>91</v>
      </c>
      <c r="AR746" s="242" t="s">
        <v>152</v>
      </c>
      <c r="AS746" s="243">
        <v>15766</v>
      </c>
      <c r="AT746" s="243">
        <v>1050</v>
      </c>
      <c r="AU746" s="211" t="s">
        <v>3957</v>
      </c>
      <c r="AV746" s="197"/>
      <c r="AW746" s="134" t="str">
        <f>IFERROR(VLOOKUP(AV:AV,Q商品!B:E,4,0),"")</f>
        <v/>
      </c>
      <c r="AX746" s="134" t="str">
        <f>IFERROR(VLOOKUP(B:B,在庫!B:M,12,0),"")</f>
        <v/>
      </c>
      <c r="AY746" s="246" t="e">
        <f>VLOOKUP(B:B,在庫!B:K,10,0)</f>
        <v>#N/A</v>
      </c>
      <c r="AZ746" s="244" t="s">
        <v>152</v>
      </c>
      <c r="BA746" s="244" t="s">
        <v>152</v>
      </c>
      <c r="BC746" s="11" t="e">
        <v>#N/A</v>
      </c>
    </row>
    <row r="747" spans="1:56" s="11" customFormat="1" ht="19.5" customHeight="1">
      <c r="A747" s="11">
        <f t="shared" si="219"/>
        <v>1</v>
      </c>
      <c r="B747" s="249">
        <f t="shared" si="220"/>
        <v>1856015130077</v>
      </c>
      <c r="C747" s="243">
        <f>VLOOKUP(B:B,[1]GOODYEAR!$B:$K,9,0)</f>
        <v>114</v>
      </c>
      <c r="D747" s="11" t="s">
        <v>8722</v>
      </c>
      <c r="E747" s="11" t="s">
        <v>3360</v>
      </c>
      <c r="F747" s="310" t="s">
        <v>7102</v>
      </c>
      <c r="G747" s="134"/>
      <c r="H747" s="132"/>
      <c r="I747" s="243">
        <f>VLOOKUP(B:B,[1]GOODYEAR!$B:$K,10,0)</f>
        <v>48</v>
      </c>
      <c r="J747" s="132">
        <v>711</v>
      </c>
      <c r="K747" s="133" t="s">
        <v>1977</v>
      </c>
      <c r="L747" s="133">
        <v>19</v>
      </c>
      <c r="M747" s="135" t="s">
        <v>3998</v>
      </c>
      <c r="N747" s="236" t="s">
        <v>7147</v>
      </c>
      <c r="O747" s="236">
        <v>0</v>
      </c>
      <c r="P747" s="237">
        <v>13370</v>
      </c>
      <c r="Q747" s="238">
        <f t="shared" si="221"/>
        <v>11677.272727272726</v>
      </c>
      <c r="R747" s="144">
        <f t="shared" si="222"/>
        <v>0.25068119891008167</v>
      </c>
      <c r="S747" s="197">
        <v>1074475877</v>
      </c>
      <c r="T747" s="303" t="s">
        <v>8159</v>
      </c>
      <c r="U747" s="194">
        <f t="shared" si="235"/>
        <v>13370</v>
      </c>
      <c r="W747" s="239">
        <v>13370</v>
      </c>
      <c r="X747" s="136">
        <f t="shared" si="223"/>
        <v>8750</v>
      </c>
      <c r="Y747" s="240">
        <f t="shared" si="224"/>
        <v>11677.272727272726</v>
      </c>
      <c r="Z747" s="142">
        <f t="shared" si="225"/>
        <v>7.7262528047868262E-2</v>
      </c>
      <c r="AA747" s="137">
        <f t="shared" si="226"/>
        <v>0.25068119891008167</v>
      </c>
      <c r="AB747" s="145"/>
      <c r="AC747" s="189">
        <f t="shared" si="233"/>
        <v>13107</v>
      </c>
      <c r="AD747" s="187">
        <f t="shared" si="234"/>
        <v>14403</v>
      </c>
      <c r="AE747" s="129">
        <f t="shared" si="227"/>
        <v>1296.27</v>
      </c>
      <c r="AF747" s="130">
        <f t="shared" si="228"/>
        <v>263.27</v>
      </c>
      <c r="AG747" s="131">
        <f t="shared" si="229"/>
        <v>1.8278830799139067E-2</v>
      </c>
      <c r="AH747" s="138">
        <f t="shared" si="230"/>
        <v>1033</v>
      </c>
      <c r="AI747" s="139">
        <f t="shared" si="231"/>
        <v>7.1721169200860926E-2</v>
      </c>
      <c r="AJ747" s="139">
        <f t="shared" si="232"/>
        <v>0.23240236811094261</v>
      </c>
      <c r="AL747" s="197">
        <v>1856015130077</v>
      </c>
      <c r="AM747" s="197">
        <v>4992496142462</v>
      </c>
      <c r="AN747" s="197" t="s">
        <v>3816</v>
      </c>
      <c r="AO747" s="241" t="s">
        <v>3798</v>
      </c>
      <c r="AP747" s="242" t="s">
        <v>1169</v>
      </c>
      <c r="AQ747" s="242" t="s">
        <v>81</v>
      </c>
      <c r="AR747" s="242">
        <v>18400</v>
      </c>
      <c r="AS747" s="243">
        <f>VLOOKUP(B:B,[1]GOODYEAR!$B:$K,8,0)</f>
        <v>8750</v>
      </c>
      <c r="AT747" s="243">
        <v>525</v>
      </c>
      <c r="AU747" s="211" t="s">
        <v>3956</v>
      </c>
      <c r="AV747" s="197" t="s">
        <v>5853</v>
      </c>
      <c r="AW747" s="134" t="str">
        <f>IFERROR(VLOOKUP(AV:AV,Q商品!B:E,4,0),"")</f>
        <v>2023年製 Vector 4Seasons Hybrid 185/60R15 84H オールシーズンタイヤ 翌営業日発送</v>
      </c>
      <c r="AX747" s="134" t="str">
        <f>IFERROR(VLOOKUP(B:B,在庫!B:M,12,0),"")</f>
        <v>2023年製</v>
      </c>
      <c r="AY747" s="134">
        <f>VLOOKUP(B:B,在庫!B:K,10,0)</f>
        <v>3</v>
      </c>
      <c r="AZ747" s="244">
        <f>VLOOKUP(AL:AL,[1]GOODYEAR!$B:$AH,32,0)</f>
        <v>604428436</v>
      </c>
      <c r="BA747" s="244">
        <f>VLOOKUP(AL:AL,[1]GOODYEAR!$B:$AH,33,0)</f>
        <v>604428489</v>
      </c>
      <c r="BC747" s="11" t="s">
        <v>2055</v>
      </c>
    </row>
    <row r="748" spans="1:56" s="11" customFormat="1" ht="19.5" customHeight="1">
      <c r="A748" s="11">
        <f t="shared" si="219"/>
        <v>1</v>
      </c>
      <c r="B748" s="249">
        <f t="shared" si="220"/>
        <v>2056016130079</v>
      </c>
      <c r="C748" s="243">
        <f>VLOOKUP(B:B,[1]GOODYEAR!$B:$K,9,0)</f>
        <v>136</v>
      </c>
      <c r="D748" s="11" t="s">
        <v>8722</v>
      </c>
      <c r="E748" s="11" t="s">
        <v>3374</v>
      </c>
      <c r="F748" s="160" t="s">
        <v>7114</v>
      </c>
      <c r="G748" s="134"/>
      <c r="H748" s="132"/>
      <c r="I748" s="243">
        <f>VLOOKUP(B:B,[1]GOODYEAR!$B:$K,10,0)</f>
        <v>20</v>
      </c>
      <c r="J748" s="132">
        <v>958</v>
      </c>
      <c r="K748" s="133" t="s">
        <v>1977</v>
      </c>
      <c r="L748" s="133">
        <v>34</v>
      </c>
      <c r="M748" s="135" t="s">
        <v>3998</v>
      </c>
      <c r="N748" s="236" t="s">
        <v>7154</v>
      </c>
      <c r="O748" s="236">
        <v>0</v>
      </c>
      <c r="P748" s="237">
        <v>17260</v>
      </c>
      <c r="Q748" s="238">
        <f t="shared" si="221"/>
        <v>14736.363636363636</v>
      </c>
      <c r="R748" s="144">
        <f t="shared" si="222"/>
        <v>0.22776064157927203</v>
      </c>
      <c r="S748" s="197">
        <v>1074475876</v>
      </c>
      <c r="T748" s="303" t="s">
        <v>8173</v>
      </c>
      <c r="U748" s="194">
        <f t="shared" si="235"/>
        <v>17260</v>
      </c>
      <c r="W748" s="239">
        <v>17260</v>
      </c>
      <c r="X748" s="136">
        <f t="shared" si="223"/>
        <v>11380</v>
      </c>
      <c r="Y748" s="240">
        <f t="shared" si="224"/>
        <v>14736.363636363636</v>
      </c>
      <c r="Z748" s="142">
        <f t="shared" si="225"/>
        <v>7.7288528389339417E-2</v>
      </c>
      <c r="AA748" s="137">
        <f t="shared" si="226"/>
        <v>0.22776064157927203</v>
      </c>
      <c r="AB748" s="145"/>
      <c r="AC748" s="189">
        <f t="shared" si="233"/>
        <v>16921</v>
      </c>
      <c r="AD748" s="187">
        <f t="shared" si="234"/>
        <v>18594</v>
      </c>
      <c r="AE748" s="129">
        <f t="shared" si="227"/>
        <v>1673.46</v>
      </c>
      <c r="AF748" s="130">
        <f t="shared" si="228"/>
        <v>339.46000000000004</v>
      </c>
      <c r="AG748" s="131">
        <f t="shared" si="229"/>
        <v>1.8256426804345489E-2</v>
      </c>
      <c r="AH748" s="138">
        <f t="shared" si="230"/>
        <v>1334</v>
      </c>
      <c r="AI748" s="139">
        <f t="shared" si="231"/>
        <v>7.1743573195654511E-2</v>
      </c>
      <c r="AJ748" s="139">
        <f t="shared" si="232"/>
        <v>0.20950421477492653</v>
      </c>
      <c r="AL748" s="197">
        <v>2056016130079</v>
      </c>
      <c r="AM748" s="197">
        <v>4992496142547</v>
      </c>
      <c r="AN748" s="197" t="s">
        <v>3831</v>
      </c>
      <c r="AO748" s="241" t="s">
        <v>3798</v>
      </c>
      <c r="AP748" s="242" t="s">
        <v>1161</v>
      </c>
      <c r="AQ748" s="242" t="s">
        <v>47</v>
      </c>
      <c r="AR748" s="242">
        <v>23800</v>
      </c>
      <c r="AS748" s="243">
        <f>VLOOKUP(B:B,[1]GOODYEAR!$B:$K,8,0)</f>
        <v>11380</v>
      </c>
      <c r="AT748" s="243">
        <v>1050</v>
      </c>
      <c r="AU748" s="211" t="s">
        <v>3956</v>
      </c>
      <c r="AV748" s="197" t="s">
        <v>5873</v>
      </c>
      <c r="AW748" s="134" t="str">
        <f>IFERROR(VLOOKUP(AV:AV,Q商品!B:E,4,0),"")</f>
        <v>2023年製 Vector 4Seasons Hybrid 205/60R16 92H オールシーズンタイヤ 翌営業日発送</v>
      </c>
      <c r="AX748" s="134" t="str">
        <f>IFERROR(VLOOKUP(B:B,在庫!B:M,12,0),"")</f>
        <v>2023年製</v>
      </c>
      <c r="AY748" s="134">
        <f>VLOOKUP(B:B,在庫!B:K,10,0)</f>
        <v>1</v>
      </c>
      <c r="AZ748" s="244">
        <f>VLOOKUP(AL:AL,[1]GOODYEAR!$B:$AH,32,0)</f>
        <v>604428445</v>
      </c>
      <c r="BA748" s="244">
        <f>VLOOKUP(AL:AL,[1]GOODYEAR!$B:$AH,33,0)</f>
        <v>604428498</v>
      </c>
      <c r="BC748" s="11" t="s">
        <v>2055</v>
      </c>
    </row>
    <row r="749" spans="1:56" s="11" customFormat="1" ht="19.5" customHeight="1">
      <c r="A749" s="11">
        <f t="shared" si="219"/>
        <v>2</v>
      </c>
      <c r="B749" s="249">
        <f t="shared" si="220"/>
        <v>2256517157012</v>
      </c>
      <c r="C749" s="235">
        <f>VLOOKUP(B:B,[1]MICHELIN!$B:$K,9,0)</f>
        <v>120</v>
      </c>
      <c r="D749" s="11" t="s">
        <v>8721</v>
      </c>
      <c r="E749" s="11" t="s">
        <v>6140</v>
      </c>
      <c r="F749" s="310" t="s">
        <v>6201</v>
      </c>
      <c r="G749" s="134"/>
      <c r="H749" s="132"/>
      <c r="I749" s="235">
        <f>VLOOKUP(B:B,[1]MICHELIN!$B:$K,10,0)</f>
        <v>0</v>
      </c>
      <c r="J749" s="132">
        <v>86</v>
      </c>
      <c r="K749" s="133" t="s">
        <v>1981</v>
      </c>
      <c r="L749" s="133" t="s">
        <v>8574</v>
      </c>
      <c r="M749" s="135" t="s">
        <v>2018</v>
      </c>
      <c r="N749" s="236">
        <v>17500</v>
      </c>
      <c r="O749" s="236">
        <v>0</v>
      </c>
      <c r="P749" s="237">
        <v>17500</v>
      </c>
      <c r="Q749" s="238">
        <f t="shared" si="221"/>
        <v>14954.545454545454</v>
      </c>
      <c r="R749" s="144">
        <f t="shared" si="222"/>
        <v>0.20973860182370818</v>
      </c>
      <c r="S749" s="197">
        <v>1074476232</v>
      </c>
      <c r="T749" s="302" t="s">
        <v>8384</v>
      </c>
      <c r="U749" s="194">
        <f t="shared" si="235"/>
        <v>17500</v>
      </c>
      <c r="W749" s="185">
        <v>17500</v>
      </c>
      <c r="X749" s="136">
        <f t="shared" si="223"/>
        <v>11818</v>
      </c>
      <c r="Y749" s="240">
        <f t="shared" si="224"/>
        <v>14954.545454545454</v>
      </c>
      <c r="Z749" s="142">
        <f t="shared" si="225"/>
        <v>7.7257142857142913E-2</v>
      </c>
      <c r="AA749" s="137">
        <f t="shared" si="226"/>
        <v>0.20973860182370818</v>
      </c>
      <c r="AB749" s="145">
        <v>9</v>
      </c>
      <c r="AC749" s="189">
        <f t="shared" si="233"/>
        <v>17156</v>
      </c>
      <c r="AD749" s="187">
        <f t="shared" si="234"/>
        <v>18852</v>
      </c>
      <c r="AE749" s="129">
        <f t="shared" si="227"/>
        <v>1696.6799999999998</v>
      </c>
      <c r="AF749" s="130">
        <f t="shared" si="228"/>
        <v>344.67999999999984</v>
      </c>
      <c r="AG749" s="131">
        <f t="shared" si="229"/>
        <v>1.8283471249734767E-2</v>
      </c>
      <c r="AH749" s="138">
        <f t="shared" si="230"/>
        <v>1352</v>
      </c>
      <c r="AI749" s="139">
        <f t="shared" si="231"/>
        <v>7.1716528750265227E-2</v>
      </c>
      <c r="AJ749" s="139">
        <f t="shared" si="232"/>
        <v>0.19145513057397343</v>
      </c>
      <c r="AL749" s="197">
        <v>2256517157012</v>
      </c>
      <c r="AM749" s="197">
        <v>4985009758069</v>
      </c>
      <c r="AN749" s="197">
        <v>34785</v>
      </c>
      <c r="AO749" s="241" t="s">
        <v>7172</v>
      </c>
      <c r="AP749" s="242" t="s">
        <v>1848</v>
      </c>
      <c r="AQ749" s="242" t="s">
        <v>74</v>
      </c>
      <c r="AR749" s="242">
        <v>31100</v>
      </c>
      <c r="AS749" s="243">
        <v>11818</v>
      </c>
      <c r="AT749" s="243">
        <v>1050</v>
      </c>
      <c r="AU749" s="211"/>
      <c r="AV749" s="197" t="s">
        <v>6079</v>
      </c>
      <c r="AW749" s="134" t="str">
        <f>IFERROR(VLOOKUP(AV:AV,Q商品!B:E,4,0),"")</f>
        <v>2023年製 X-ICE SNOW SUV 225/65R17 106T XL スタッドレスタイヤ 翌営業日発送</v>
      </c>
      <c r="AX749" s="134" t="str">
        <f>IFERROR(VLOOKUP(B:B,在庫!B:M,12,0),"")</f>
        <v/>
      </c>
      <c r="AY749" s="246" t="e">
        <f>VLOOKUP(B:B,在庫!B:K,10,0)</f>
        <v>#N/A</v>
      </c>
      <c r="AZ749" s="244"/>
      <c r="BA749" s="244"/>
      <c r="BC749" s="11" t="s">
        <v>150</v>
      </c>
      <c r="BD749" s="11">
        <v>10</v>
      </c>
    </row>
    <row r="750" spans="1:56">
      <c r="AO750" s="140"/>
    </row>
    <row r="751" spans="1:56">
      <c r="AL751" s="325"/>
      <c r="AO751" s="140"/>
    </row>
  </sheetData>
  <autoFilter ref="A2:BD749" xr:uid="{66C4E228-BC61-4195-9583-78BD8B0BC865}">
    <sortState xmlns:xlrd2="http://schemas.microsoft.com/office/spreadsheetml/2017/richdata2" ref="A3:BD749">
      <sortCondition ref="D2:D749"/>
    </sortState>
  </autoFilter>
  <phoneticPr fontId="10"/>
  <conditionalFormatting sqref="I3:I749">
    <cfRule type="cellIs" dxfId="9" priority="3" operator="equal">
      <formula>"該当なし"</formula>
    </cfRule>
    <cfRule type="cellIs" dxfId="8" priority="14" operator="greaterThan">
      <formula>7</formula>
    </cfRule>
  </conditionalFormatting>
  <conditionalFormatting sqref="M2:M749">
    <cfRule type="cellIs" dxfId="7" priority="16" operator="equal">
      <formula>"競合Qoo10 EVENT "</formula>
    </cfRule>
  </conditionalFormatting>
  <conditionalFormatting sqref="M3:M749">
    <cfRule type="cellIs" dxfId="6" priority="15" operator="equal">
      <formula>"Qoo10 EVENT "</formula>
    </cfRule>
  </conditionalFormatting>
  <conditionalFormatting sqref="Z3:Z749">
    <cfRule type="cellIs" dxfId="5" priority="13" operator="greaterThan">
      <formula>0.11999</formula>
    </cfRule>
  </conditionalFormatting>
  <conditionalFormatting sqref="AA3:AA749">
    <cfRule type="cellIs" dxfId="4" priority="11" operator="lessThan">
      <formula>0.09</formula>
    </cfRule>
  </conditionalFormatting>
  <conditionalFormatting sqref="AG3:AG749">
    <cfRule type="cellIs" dxfId="3" priority="8" operator="greaterThan">
      <formula>0.019</formula>
    </cfRule>
  </conditionalFormatting>
  <conditionalFormatting sqref="AI3:AI749">
    <cfRule type="cellIs" dxfId="2" priority="7" operator="lessThan">
      <formula>0.071</formula>
    </cfRule>
  </conditionalFormatting>
  <conditionalFormatting sqref="AJ3:AJ749">
    <cfRule type="cellIs" dxfId="1" priority="12" operator="lessThan">
      <formula>0.049999</formula>
    </cfRule>
  </conditionalFormatting>
  <conditionalFormatting sqref="AU3:AU749">
    <cfRule type="cellIs" dxfId="0" priority="6" operator="equal">
      <formula>"並"</formula>
    </cfRule>
  </conditionalFormatting>
  <hyperlinks>
    <hyperlink ref="F1" r:id="rId1" xr:uid="{FC92DF12-C9A0-4523-A4A1-1020CC76EB95}"/>
    <hyperlink ref="T452" r:id="rId2" display="https://www.qoo10.jp/g/1052812067" xr:uid="{5BF4A8E6-EC90-4378-BC02-28964048AA6B}"/>
    <hyperlink ref="T453" r:id="rId3" display="https://www.qoo10.jp/g/1053770763" xr:uid="{D6069F45-2FE2-421D-9592-CB2E68E06077}"/>
    <hyperlink ref="T454" r:id="rId4" display="https://www.qoo10.jp/g/1052812065" xr:uid="{67857942-F5C9-4123-9C1E-F5CFF4DE2C70}"/>
    <hyperlink ref="T455" r:id="rId5" display="https://www.qoo10.jp/g/1052812066" xr:uid="{2D0A1F34-8C08-47D2-BAD8-E282EFCC3429}"/>
    <hyperlink ref="T456" r:id="rId6" display="https://www.qoo10.jp/g/1052812068" xr:uid="{B7553291-1EC1-471E-9818-FD8F163E3952}"/>
    <hyperlink ref="T457" r:id="rId7" display="https://www.qoo10.jp/g/1053770762" xr:uid="{49EC7135-5B40-41C1-BA29-DCFCF300C40B}"/>
    <hyperlink ref="T458" r:id="rId8" display="https://www.qoo10.jp/g/1052812069" xr:uid="{B864AA9E-6D70-46A5-9EA6-5739A23FAD96}"/>
    <hyperlink ref="T459" r:id="rId9" display="https://www.qoo10.jp/g/1052812070" xr:uid="{3BB4F696-A448-46B3-9B54-7F92363776E0}"/>
    <hyperlink ref="T460" r:id="rId10" display="https://www.qoo10.jp/g/1052812071" xr:uid="{04E4BCAF-173D-4E92-B389-212D3F234123}"/>
    <hyperlink ref="T1" r:id="rId11" xr:uid="{8F3FABC6-9582-435B-8B43-09DADEC21CBB}"/>
    <hyperlink ref="T450" r:id="rId12" display="https://www.qoo10.jp/g/1052812063" xr:uid="{D384EC3B-05A5-467B-871E-F7600BFC526E}"/>
    <hyperlink ref="T451" r:id="rId13" display="https://www.qoo10.jp/g/1052812064" xr:uid="{1D35C533-4FFD-4634-A38F-7E9182401142}"/>
    <hyperlink ref="F452" r:id="rId14" xr:uid="{0AFF6DA0-93BA-4A25-B842-CE040952EFD2}"/>
    <hyperlink ref="F450" r:id="rId15" xr:uid="{A0CD732B-A32B-44E5-BAEC-5C70BA5D048A}"/>
    <hyperlink ref="F451" r:id="rId16" xr:uid="{3262C033-E258-4F30-838D-0385671F4625}"/>
    <hyperlink ref="F453" r:id="rId17" xr:uid="{7D185868-5509-440D-9795-98E3F9B9B1B2}"/>
    <hyperlink ref="F454" r:id="rId18" xr:uid="{74643FA9-C625-4849-9742-BD485010E213}"/>
    <hyperlink ref="F455" r:id="rId19" xr:uid="{076C5C22-066F-4855-B70E-D00444BFA659}"/>
    <hyperlink ref="F459" r:id="rId20" xr:uid="{F63299B9-C553-47AF-A46E-3F75D6F108C6}"/>
    <hyperlink ref="F460" r:id="rId21" xr:uid="{18D15BE3-6ACC-45CF-A17C-52873282C740}"/>
    <hyperlink ref="F456" r:id="rId22" xr:uid="{2F585F68-79A0-4DB5-80C4-AEBCDAB8E5E1}"/>
    <hyperlink ref="F457" r:id="rId23" xr:uid="{85B53A45-C5A6-4ED5-9E32-E51054331BB7}"/>
    <hyperlink ref="F458" r:id="rId24" xr:uid="{D4A593C1-C230-4531-821A-321595F8ACA2}"/>
    <hyperlink ref="F464" r:id="rId25" xr:uid="{65FC681D-7902-471A-9851-B7E0C2216575}"/>
    <hyperlink ref="F465" r:id="rId26" xr:uid="{72908923-ACE4-4133-8133-DC079D120478}"/>
    <hyperlink ref="T403" r:id="rId27" xr:uid="{FE77987E-323E-496A-A061-ABC5483C471B}"/>
    <hyperlink ref="F403" r:id="rId28" xr:uid="{4E5BEB18-BD4A-4E96-84C8-C582998AED5E}"/>
    <hyperlink ref="F407" r:id="rId29" xr:uid="{92F63304-600F-427A-89EA-A1179DCD76F1}"/>
    <hyperlink ref="F327" r:id="rId30" xr:uid="{1FD736B4-7C31-490F-8D2E-8312FAA33409}"/>
    <hyperlink ref="T398" r:id="rId31" xr:uid="{7195DC90-9136-44EC-A739-040648095A7C}"/>
    <hyperlink ref="F398" r:id="rId32" xr:uid="{C76DA784-D115-41A1-B8BB-50E77493DA18}"/>
    <hyperlink ref="F432" r:id="rId33" xr:uid="{B51DDB1A-8484-4013-A32E-E8B03376C347}"/>
    <hyperlink ref="F449" r:id="rId34" xr:uid="{B81F4DB3-B9CA-4EE8-92A4-21BE5238AB3F}"/>
    <hyperlink ref="F448" r:id="rId35" xr:uid="{E7589E8F-7C66-4C5C-8BF0-8215BD757CAD}"/>
    <hyperlink ref="F447" r:id="rId36" xr:uid="{0F531575-7110-462C-9BD4-76B1B818917E}"/>
    <hyperlink ref="F446" r:id="rId37" xr:uid="{FBFD9492-24E1-42AD-92FE-8BF542357CC2}"/>
    <hyperlink ref="F445" r:id="rId38" xr:uid="{EAA972AB-6398-4758-ABBD-26747E9FBC39}"/>
    <hyperlink ref="F443" r:id="rId39" xr:uid="{1FE1D9AA-C93E-4BAB-BB04-E819D5E25F76}"/>
    <hyperlink ref="F444" r:id="rId40" xr:uid="{6EF8C9D7-3715-4779-94D1-179495880923}"/>
    <hyperlink ref="F442" r:id="rId41" xr:uid="{94435D46-EF00-4B23-BE5F-971BDEB7E574}"/>
    <hyperlink ref="F439" r:id="rId42" xr:uid="{673F045E-AD18-438F-99FE-485E83119461}"/>
    <hyperlink ref="F413" r:id="rId43" xr:uid="{A8026CD6-6D80-4114-A4FF-ACC242CF0D2D}"/>
    <hyperlink ref="F412" r:id="rId44" xr:uid="{936F29AD-BDF4-408E-8124-0853956B6C9C}"/>
    <hyperlink ref="F406" r:id="rId45" xr:uid="{3CD99A14-4E25-47F2-9C19-18127941468A}"/>
    <hyperlink ref="F404" r:id="rId46" xr:uid="{F96F8CBF-4339-40AF-A236-4115F0CA8250}"/>
    <hyperlink ref="F436" r:id="rId47" xr:uid="{BCF17DE4-31E2-40F2-BD30-C93F0F3F0880}"/>
    <hyperlink ref="F435" r:id="rId48" xr:uid="{F8C03E8C-E67D-4A9B-9CBF-18A319884A7F}"/>
    <hyperlink ref="F434" r:id="rId49" xr:uid="{742AAC58-4F7D-4D92-83A0-792ED6DFA2CD}"/>
    <hyperlink ref="F421" r:id="rId50" xr:uid="{6BE8724B-A032-40A5-8207-E23163F526C4}"/>
    <hyperlink ref="T369" r:id="rId51" display="https://www.qoo10.jp/g/606150205" xr:uid="{A81791C7-E77E-48C8-9F20-E28B66E9D107}"/>
    <hyperlink ref="T349" r:id="rId52" display="https://www.qoo10.jp/g/715616385" xr:uid="{DA1298A4-EE7A-415A-B4B7-F5C2916183AD}"/>
    <hyperlink ref="F326" r:id="rId53" xr:uid="{DEFB61CC-4F5C-4349-9222-F516217C9298}"/>
    <hyperlink ref="F441" r:id="rId54" xr:uid="{9277CEDB-C663-47D9-AF74-4F69433BE9C8}"/>
    <hyperlink ref="F440" r:id="rId55" xr:uid="{9F3AA43F-3E9C-4A6A-A26A-51FCC77029E6}"/>
    <hyperlink ref="F437" r:id="rId56" xr:uid="{FE301524-6856-4E0F-9DDE-6C5CC8E68957}"/>
    <hyperlink ref="F433" r:id="rId57" xr:uid="{B9848BC8-249A-477A-A842-9D6AD6A7869A}"/>
    <hyperlink ref="T323" r:id="rId58" display="https://www.qoo10.jp/g/988552001" xr:uid="{D7BD60D9-530A-4255-83F6-51CD660A1F49}"/>
    <hyperlink ref="F422" r:id="rId59" xr:uid="{99FC8B21-D8E4-4FD9-9D5C-91992B76E621}"/>
    <hyperlink ref="F408" r:id="rId60" xr:uid="{BC540970-B388-444E-A07F-54A6708D0FBF}"/>
    <hyperlink ref="T405" r:id="rId61" display="https://www.qoo10.jp/g/1072104838" xr:uid="{FB40801C-2113-4189-9D3E-97D1DC23E39A}"/>
    <hyperlink ref="F368" r:id="rId62" xr:uid="{69F0F35D-9370-40A5-8D30-1B55B1D8AE53}"/>
    <hyperlink ref="F355" r:id="rId63" xr:uid="{4D82C509-7A70-41DD-8B66-8FB0CF8E2EDF}"/>
    <hyperlink ref="F378" r:id="rId64" xr:uid="{35584216-3D63-4F81-8DDD-C53023BAB614}"/>
    <hyperlink ref="T361" r:id="rId65" display="https://www.qoo10.jp/g/842672561" xr:uid="{AA5EFC28-4369-4921-B3CC-BE54FFEE7901}"/>
    <hyperlink ref="F397" r:id="rId66" xr:uid="{7688CFB6-1ED3-42BE-AE26-4EB8DB7E53BC}"/>
    <hyperlink ref="F396" r:id="rId67" xr:uid="{63DB96ED-E6A9-49FE-85AF-DB623F92023E}"/>
    <hyperlink ref="F395" r:id="rId68" xr:uid="{3A18D202-5034-45D8-8F1C-7DA1F9EF4D3E}"/>
    <hyperlink ref="F394" r:id="rId69" xr:uid="{44A08E98-C650-4CCA-85D5-A9D1600F6CD7}"/>
    <hyperlink ref="F393" r:id="rId70" xr:uid="{87E95CCC-7402-4510-90AF-3DBFAB2A7D6D}"/>
    <hyperlink ref="F392" r:id="rId71" xr:uid="{CB03364F-3E72-4258-A4E2-475AB1D325D1}"/>
    <hyperlink ref="F391" r:id="rId72" xr:uid="{E45FF744-6A2A-4D2A-87C6-39B9917595BC}"/>
    <hyperlink ref="F390" r:id="rId73" xr:uid="{9DF07A35-FB4B-4D85-8738-1FD308946664}"/>
    <hyperlink ref="F389" r:id="rId74" xr:uid="{7BC21127-BD5E-4742-AEBD-98E7714E9915}"/>
    <hyperlink ref="F388" r:id="rId75" xr:uid="{5321D2C1-0A0C-453F-B9C8-9D6EA6FF6B91}"/>
    <hyperlink ref="F387" r:id="rId76" xr:uid="{4C41E3C3-A91E-4477-9005-B52CF98D755B}"/>
    <hyperlink ref="F386" r:id="rId77" xr:uid="{711C13B6-C6DF-40A6-8499-764EE3E84E29}"/>
    <hyperlink ref="F385" r:id="rId78" xr:uid="{D843C55E-875C-40AC-A412-849C85FDE11B}"/>
    <hyperlink ref="F384" r:id="rId79" xr:uid="{130E446C-83C6-4BD6-BCAA-F06EAD1366EA}"/>
    <hyperlink ref="F383" r:id="rId80" xr:uid="{B3CE04B4-DC0B-446A-BD06-CDF4908F8E69}"/>
    <hyperlink ref="F382" r:id="rId81" xr:uid="{A0BBC084-8DD0-4474-B122-39A7105E963F}"/>
    <hyperlink ref="F381" r:id="rId82" xr:uid="{0F1A481E-E6F2-4127-9AED-F52EA7BA643C}"/>
    <hyperlink ref="F380" r:id="rId83" xr:uid="{F9ADBB71-5029-4CBE-9D16-E3019638E6CB}"/>
    <hyperlink ref="F379" r:id="rId84" xr:uid="{17C87B18-7A88-4F6B-9698-9DBF9D871F21}"/>
    <hyperlink ref="F377" r:id="rId85" xr:uid="{BDC6C478-14C3-4E1A-BB34-B78E5A2CE15F}"/>
    <hyperlink ref="F376" r:id="rId86" xr:uid="{89E6EF24-F34A-40C8-90ED-FE5636236038}"/>
    <hyperlink ref="F375" r:id="rId87" xr:uid="{E78056C2-C05F-40A8-9FA8-67B0C9FB48FC}"/>
    <hyperlink ref="F374" r:id="rId88" xr:uid="{9F00049B-3BFA-4A3A-8D14-1EBBC31AFE78}"/>
    <hyperlink ref="F373" r:id="rId89" xr:uid="{37531332-CDD7-43A2-A4C0-E577D1966525}"/>
    <hyperlink ref="F372" r:id="rId90" xr:uid="{87DB057D-A5E1-4C90-84D8-A06CB2EC60A8}"/>
    <hyperlink ref="F371" r:id="rId91" xr:uid="{7CDEC78F-3AFC-486E-9955-7DD572D28A5C}"/>
    <hyperlink ref="F370" r:id="rId92" xr:uid="{6364810A-A6D1-42F7-8820-4A2339F40F3B}"/>
    <hyperlink ref="F369" r:id="rId93" xr:uid="{FE3FFD18-1EEB-461B-B998-F0047F929515}"/>
    <hyperlink ref="F367" r:id="rId94" xr:uid="{47D480AE-E27A-48A4-BC3E-DE59DF8DE13B}"/>
    <hyperlink ref="F366" r:id="rId95" xr:uid="{82E322AC-7206-4D35-BCA4-D4E7ABA74715}"/>
    <hyperlink ref="F365" r:id="rId96" xr:uid="{A7D64694-A2E9-47DC-817A-B16B23470B55}"/>
    <hyperlink ref="F364" r:id="rId97" xr:uid="{EF3CBA6C-C400-4F53-94FA-78877B633C35}"/>
    <hyperlink ref="F363" r:id="rId98" xr:uid="{9E1D6FEC-029A-4368-AEAD-2D7D8BA7376C}"/>
    <hyperlink ref="F362" r:id="rId99" xr:uid="{55E2CBF2-B494-4E9F-9EE0-9B78A786E785}"/>
    <hyperlink ref="F361" r:id="rId100" xr:uid="{6D2CDB75-BD0F-489F-9698-D6E2B6D86B66}"/>
    <hyperlink ref="F360" r:id="rId101" xr:uid="{CF768D7A-1DD3-4825-9C45-FC0E92EB0E00}"/>
    <hyperlink ref="F359" r:id="rId102" xr:uid="{95C94B09-2233-442A-A834-471931F05E6F}"/>
    <hyperlink ref="F358" r:id="rId103" xr:uid="{A576FD36-35B9-4188-BBA8-689A460D3346}"/>
    <hyperlink ref="F357" r:id="rId104" xr:uid="{8FF0D5E0-EDD5-408F-9CD0-C05D4D71B4E6}"/>
    <hyperlink ref="F356" r:id="rId105" xr:uid="{5A48D84C-20D8-4F12-930C-B70B2591BF9D}"/>
    <hyperlink ref="F354" r:id="rId106" xr:uid="{FB65E331-1397-4B35-9A54-7092F8856DEB}"/>
    <hyperlink ref="F353" r:id="rId107" xr:uid="{803E57DB-5CF2-400E-B328-078979BB7261}"/>
    <hyperlink ref="F352" r:id="rId108" xr:uid="{58ED5219-1164-4636-B149-AB2670B7D91F}"/>
    <hyperlink ref="F351" r:id="rId109" xr:uid="{3B364CA7-7849-4036-B0AF-96991B5CAB40}"/>
    <hyperlink ref="F350" r:id="rId110" xr:uid="{83D45241-365B-45F1-A3B9-71523EC1FB0E}"/>
    <hyperlink ref="F349" r:id="rId111" xr:uid="{D89B90C7-9C63-4AC1-9FE6-C1401204580C}"/>
    <hyperlink ref="F348" r:id="rId112" xr:uid="{E930C6A5-6AF7-436F-9C6E-CE123B61A95A}"/>
    <hyperlink ref="F347" r:id="rId113" xr:uid="{3BF96A7F-9C2A-454D-9DAD-7C13AD154006}"/>
    <hyperlink ref="F346" r:id="rId114" xr:uid="{085C14BE-4481-437D-95C6-D990AE9EF2B0}"/>
    <hyperlink ref="F345" r:id="rId115" xr:uid="{5624E72E-F7C6-4274-8A4A-D082CF14E7B9}"/>
    <hyperlink ref="F344" r:id="rId116" xr:uid="{A3A84342-2E94-4C48-B183-697F2F79D332}"/>
    <hyperlink ref="F343" r:id="rId117" xr:uid="{2C3399B0-F873-4D1B-8758-33E125351A0C}"/>
    <hyperlink ref="F342" r:id="rId118" xr:uid="{6364BCBA-CD6C-4BD8-9DBB-B805FA196226}"/>
    <hyperlink ref="F341" r:id="rId119" xr:uid="{C278418B-BBFA-433E-B104-471393DDC4B3}"/>
    <hyperlink ref="F340" r:id="rId120" xr:uid="{A707F207-482D-4426-8794-BE89612CA737}"/>
    <hyperlink ref="F339" r:id="rId121" xr:uid="{659B332F-77EF-4EFA-BBF3-D7F2D45774C7}"/>
    <hyperlink ref="F338" r:id="rId122" xr:uid="{39053A37-4E65-45CF-AFB4-ACF857787ECD}"/>
    <hyperlink ref="F337" r:id="rId123" xr:uid="{FE9235A9-CE9A-4547-86DE-E691284C7A63}"/>
    <hyperlink ref="F336" r:id="rId124" xr:uid="{D046B819-504B-438D-8EB3-9F37AC414ACD}"/>
    <hyperlink ref="F335" r:id="rId125" xr:uid="{28ED067A-3B08-432C-9FE1-026AFDDC881D}"/>
    <hyperlink ref="F334" r:id="rId126" xr:uid="{F4D04DF9-901E-456C-9285-E5D5EEAAE65E}"/>
    <hyperlink ref="F333" r:id="rId127" xr:uid="{FBE00568-6504-42F7-ABBD-B5F02468056B}"/>
    <hyperlink ref="F332" r:id="rId128" xr:uid="{6AE103CA-5CED-42AE-9C66-3AB65CEC17EF}"/>
    <hyperlink ref="F331" r:id="rId129" xr:uid="{AB01B08B-5178-45C9-B91F-E2D22163CE66}"/>
    <hyperlink ref="F330" r:id="rId130" xr:uid="{293FACDD-46B4-457E-B786-D22862230032}"/>
    <hyperlink ref="F329" r:id="rId131" xr:uid="{5E83E04C-CEFC-4942-B47A-7F4DF874F16B}"/>
    <hyperlink ref="F328" r:id="rId132" xr:uid="{788A5A87-4B7B-4CED-8308-3FAF9C982503}"/>
    <hyperlink ref="F325" r:id="rId133" xr:uid="{EC683B06-5BEE-4E53-8B6C-4D8F5A48DDB8}"/>
    <hyperlink ref="F324" r:id="rId134" xr:uid="{09257C72-2796-4241-9DF0-22C282E5CCDA}"/>
    <hyperlink ref="F323" r:id="rId135" xr:uid="{BCC68FE3-A06F-4F70-8547-CF26850A936D}"/>
    <hyperlink ref="F427" r:id="rId136" xr:uid="{11CD55B5-4F08-44A9-A4C8-1FB7AEF3B149}"/>
    <hyperlink ref="F426" r:id="rId137" xr:uid="{6295F5F6-1F13-408E-AD53-CFF05BD71F4B}"/>
    <hyperlink ref="F425" r:id="rId138" xr:uid="{46D63DCB-2030-4F44-848E-3DABCB5F56E7}"/>
    <hyperlink ref="F423" r:id="rId139" xr:uid="{26279AF8-9399-44A6-8D3D-AF863D037DF7}"/>
    <hyperlink ref="F420" r:id="rId140" xr:uid="{7F250BDF-29F3-4E91-B93F-DC8D4E796079}"/>
    <hyperlink ref="F419" r:id="rId141" xr:uid="{887F050D-EC79-4686-BEC2-9C3AE3C6B519}"/>
    <hyperlink ref="F418" r:id="rId142" xr:uid="{5F9328DD-1782-497F-BD28-2342E31516B8}"/>
    <hyperlink ref="F417" r:id="rId143" xr:uid="{B353B1ED-B9E6-4CCD-811D-720C78E14B15}"/>
    <hyperlink ref="F416" r:id="rId144" xr:uid="{0D8B5CB8-1F6C-4D73-AB3B-E897F4C3FC70}"/>
    <hyperlink ref="F415" r:id="rId145" xr:uid="{95528BC5-6980-4907-9ECF-0F6496ED9F58}"/>
    <hyperlink ref="F414" r:id="rId146" xr:uid="{DE63F951-1267-40D0-944C-077DD968CAB4}"/>
    <hyperlink ref="F411" r:id="rId147" xr:uid="{F89CD280-5904-49D6-A0B0-47F5DA7E81DE}"/>
    <hyperlink ref="F410" r:id="rId148" xr:uid="{D3E82926-4873-4712-982A-8656F7B2F5FC}"/>
    <hyperlink ref="F409" r:id="rId149" xr:uid="{850BFB4F-D2C3-42E9-AB0C-ECA03F817F51}"/>
    <hyperlink ref="F405" r:id="rId150" xr:uid="{D6D0D6F6-637E-49D0-BF62-31E100D0AB3F}"/>
    <hyperlink ref="F402" r:id="rId151" xr:uid="{0E7F44FE-5F82-4758-A6FD-ADB34096177C}"/>
    <hyperlink ref="F401" r:id="rId152" xr:uid="{65E06603-15A6-4F68-97A5-EA2CC7033FE5}"/>
    <hyperlink ref="F400" r:id="rId153" xr:uid="{2F9470E6-9A8D-45D6-AF85-CDF4FE700FDF}"/>
    <hyperlink ref="F399" r:id="rId154" xr:uid="{49FF47EB-AFDA-41BD-9B44-A538885998C7}"/>
    <hyperlink ref="T442" r:id="rId155" display="https://www.qoo10.jp/g/1069744588" xr:uid="{43FF73E2-7D2A-4260-BD38-011649F98446}"/>
    <hyperlink ref="T737" r:id="rId156" xr:uid="{43EDFFA7-AD58-4539-9B18-87361179393A}"/>
    <hyperlink ref="F585" r:id="rId157" xr:uid="{E35BD086-5217-4BA5-96F6-EC5BF76F450B}"/>
    <hyperlink ref="T477" r:id="rId158" xr:uid="{8FDF9F93-431D-40D4-9EDF-C8E8546F947E}"/>
    <hyperlink ref="T476" r:id="rId159" xr:uid="{40B65CC1-2D08-4CC7-A351-65418DC3B42C}"/>
    <hyperlink ref="T475" r:id="rId160" xr:uid="{B7CA7AB7-4F59-4475-BE73-00A5D12F249B}"/>
    <hyperlink ref="T470" r:id="rId161" xr:uid="{EDF58670-84B4-43AC-BA78-D446D65C202E}"/>
    <hyperlink ref="T471" r:id="rId162" xr:uid="{6ED9E7E7-17D2-458F-9F53-199E0F4E18BF}"/>
    <hyperlink ref="T479" r:id="rId163" xr:uid="{CF7D2ACB-5309-4669-A61E-5848057AE164}"/>
    <hyperlink ref="T478" r:id="rId164" xr:uid="{F57A9A42-BB86-48FD-8E4A-B4E2EBCB887A}"/>
    <hyperlink ref="T474" r:id="rId165" xr:uid="{E99368BC-9776-43CB-91B6-3DAB48A44223}"/>
    <hyperlink ref="F588" r:id="rId166" xr:uid="{512E84C1-6075-43EF-BA74-21C32A5DE52A}"/>
    <hyperlink ref="F587" r:id="rId167" xr:uid="{7D92AD8C-AE3B-424C-80AD-0F6B82481640}"/>
    <hyperlink ref="F629" r:id="rId168" xr:uid="{78895937-A3E9-41E1-8186-53EB59E054D8}"/>
    <hyperlink ref="F627" r:id="rId169" xr:uid="{485F7FCA-28F5-44C9-9622-A2A7F1001240}"/>
    <hyperlink ref="F496" r:id="rId170" xr:uid="{B758D83A-F765-4E76-873B-D6F118C312C0}"/>
    <hyperlink ref="F535" r:id="rId171" xr:uid="{2D431738-3EEF-4405-B4B0-6B62C2D55AC1}"/>
    <hyperlink ref="T517" r:id="rId172" xr:uid="{820B49B2-31A1-4E7C-8A20-43F3539314A0}"/>
    <hyperlink ref="F476" r:id="rId173" xr:uid="{2355A72D-6ED9-401F-B994-C4D63BEC926A}"/>
    <hyperlink ref="F475" r:id="rId174" xr:uid="{61E96301-31F4-40AC-A8B0-4D9C8361E2B8}"/>
    <hyperlink ref="F473" r:id="rId175" xr:uid="{4D456817-8CF2-4441-938B-360BB96001A7}"/>
    <hyperlink ref="F471" r:id="rId176" xr:uid="{A623D89D-669D-47AA-B81D-4620F697FA96}"/>
    <hyperlink ref="T491" r:id="rId177" xr:uid="{577CBAB9-2F76-432F-A943-71935BE453FE}"/>
    <hyperlink ref="T490" r:id="rId178" xr:uid="{E0C50023-2EB2-4BF3-ADD5-B3FE549884EE}"/>
    <hyperlink ref="T489" r:id="rId179" xr:uid="{3677902F-C21D-48C9-8036-9951E1779E77}"/>
    <hyperlink ref="F490" r:id="rId180" xr:uid="{F0658B99-FB33-40D3-8387-51D644ED59EE}"/>
    <hyperlink ref="F489" r:id="rId181" xr:uid="{C0279977-FA8E-48A1-ACC0-165E2EEF63D4}"/>
    <hyperlink ref="T512" r:id="rId182" xr:uid="{68E4B8C3-38A0-4A4A-A755-1148DE3DCF1C}"/>
    <hyperlink ref="T663" r:id="rId183" xr:uid="{A052A175-A08E-4F88-B28B-A7FC0710A6DD}"/>
    <hyperlink ref="F631" r:id="rId184" xr:uid="{B4C8B715-4592-4E33-8B5F-7D16ABD8D1BA}"/>
    <hyperlink ref="F628" r:id="rId185" xr:uid="{AA7414BE-3534-4385-87C2-E4CDDB64D58D}"/>
    <hyperlink ref="F623" r:id="rId186" xr:uid="{D207CD26-5787-45B4-B680-BB6BC60DE702}"/>
    <hyperlink ref="F619" r:id="rId187" xr:uid="{47FF5545-0C61-4F45-8863-1218A97D3EC4}"/>
    <hyperlink ref="F616" r:id="rId188" xr:uid="{6706EABE-AF10-4ABC-98DB-4C64FDCC600A}"/>
    <hyperlink ref="F615" r:id="rId189" xr:uid="{AFA5CC74-336E-42A5-94C3-5104D231A6BF}"/>
    <hyperlink ref="F614" r:id="rId190" xr:uid="{02B2186D-4B73-43C0-B866-DE38DC2F3BE7}"/>
    <hyperlink ref="F613" r:id="rId191" xr:uid="{3863A703-EAAF-4B58-BA59-5914199636D8}"/>
    <hyperlink ref="F600" r:id="rId192" xr:uid="{EEC34201-0F0A-4B82-8DD8-1114651A76CF}"/>
    <hyperlink ref="F598" r:id="rId193" xr:uid="{333DB5AD-900B-440B-A6B7-C1E3F84C70FC}"/>
    <hyperlink ref="F597" r:id="rId194" xr:uid="{330BBCCF-837A-4765-AAF7-227BBCAFEF48}"/>
    <hyperlink ref="F596" r:id="rId195" xr:uid="{B4B33336-37CD-4A64-90F4-0DAB5520BF76}"/>
    <hyperlink ref="F594" r:id="rId196" xr:uid="{03B899A6-7FC6-4D0C-BFE7-D807F62A25B7}"/>
    <hyperlink ref="F593" r:id="rId197" xr:uid="{31B7EF49-EA40-4434-8839-DCE0653AD548}"/>
    <hyperlink ref="F590" r:id="rId198" xr:uid="{5FA361B0-562B-4F29-99AC-6C288A82460D}"/>
    <hyperlink ref="F569" r:id="rId199" xr:uid="{565C5D4F-5942-4BFD-A1ED-8C57B19F30FB}"/>
    <hyperlink ref="F560" r:id="rId200" xr:uid="{C5BFF9D7-8589-431F-926F-E57E4981B903}"/>
    <hyperlink ref="F559" r:id="rId201" xr:uid="{6D5B00F9-F9B1-4136-A462-1AD5102148A2}"/>
    <hyperlink ref="F558" r:id="rId202" xr:uid="{0C85918C-37E6-4088-9E7F-E8F07C5FA4AE}"/>
    <hyperlink ref="F557" r:id="rId203" xr:uid="{48439809-EE11-4B0D-BFDA-71F62F59E278}"/>
    <hyperlink ref="F556" r:id="rId204" xr:uid="{D2AB35E8-467B-4D7B-9284-140D0CBD4C8A}"/>
    <hyperlink ref="F554" r:id="rId205" xr:uid="{F162CA51-0502-433A-8799-F7F9241B968F}"/>
    <hyperlink ref="F714" r:id="rId206" xr:uid="{8B4CD70A-EAE3-4455-A94F-2E659A9C34FE}"/>
    <hyperlink ref="F744" r:id="rId207" xr:uid="{B2D7F149-575A-4C2E-946A-5714983D835D}"/>
    <hyperlink ref="T492" r:id="rId208" display="https://www.qoo10.jp/g/1074310856" xr:uid="{EBD4B629-001D-4A5E-99E0-611250A39445}"/>
    <hyperlink ref="T488" r:id="rId209" display="https://www.qoo10.jp/g/1074310857" xr:uid="{1F65B5F7-16DC-413F-BCD6-1C3C25358943}"/>
    <hyperlink ref="F497" r:id="rId210" xr:uid="{2F5DB7B9-942E-4F4F-B159-9454D27CC385}"/>
    <hyperlink ref="T497" r:id="rId211" display="https://www.qoo10.jp/g/970760132" xr:uid="{53A4E18F-B21F-4C0F-80F8-7217CAFC046C}"/>
    <hyperlink ref="T625" r:id="rId212" display="https://www.qoo10.jp/g/870209262" xr:uid="{F1B01578-1B7B-4EF4-9188-65C17B05968F}"/>
    <hyperlink ref="T486" r:id="rId213" xr:uid="{A52CB52E-EB7F-4796-A4F8-0262AB5E6A19}"/>
    <hyperlink ref="T485" r:id="rId214" display="https://www.qoo10.jp/g/1074304683" xr:uid="{690A966B-4E6E-4744-8771-CCD9864D4B1A}"/>
    <hyperlink ref="T484" r:id="rId215" xr:uid="{0821677E-A548-4943-A854-24EA7CE3794C}"/>
    <hyperlink ref="F483" r:id="rId216" xr:uid="{B93296B5-DC46-4D63-B40A-6F935E1E8095}"/>
    <hyperlink ref="F612" r:id="rId217" xr:uid="{B65ECE58-E66E-4E7D-B39B-CCBB4B34C077}"/>
    <hyperlink ref="F611" r:id="rId218" xr:uid="{CBE025A2-DF83-4C5C-892B-A110E199AC8A}"/>
    <hyperlink ref="F610" r:id="rId219" xr:uid="{34A55A78-E7BA-4593-B320-F784EE22A716}"/>
    <hyperlink ref="F608" r:id="rId220" xr:uid="{2B9C480B-4750-4468-8A4D-513CA204102E}"/>
    <hyperlink ref="F607" r:id="rId221" xr:uid="{D448D0FF-DDEF-40AF-9CC7-46D3F2DF3D50}"/>
    <hyperlink ref="F606" r:id="rId222" xr:uid="{8B8A5DF7-A9E2-4F03-9873-6ECA9823E77C}"/>
    <hyperlink ref="F605" r:id="rId223" xr:uid="{17DEC0E9-28C6-4204-AEB9-2F02169EA3DC}"/>
    <hyperlink ref="F749" r:id="rId224" xr:uid="{94D40812-0A88-45F1-A63F-452667D1FE47}"/>
    <hyperlink ref="F479" r:id="rId225" xr:uid="{87FE0A4E-538A-453B-829D-7E8596E64905}"/>
    <hyperlink ref="F626" r:id="rId226" xr:uid="{858F7511-009C-4D3E-B8EE-63EAB67B295E}"/>
    <hyperlink ref="F478" r:id="rId227" xr:uid="{B2B7A66D-D7B1-4EFA-9F0B-EB9C45655076}"/>
    <hyperlink ref="F477" r:id="rId228" xr:uid="{055D3062-FB9B-4988-B415-8FD04F88B333}"/>
    <hyperlink ref="F474" r:id="rId229" xr:uid="{EC8CB738-1224-4428-9796-7F77E01027C2}"/>
    <hyperlink ref="F470" r:id="rId230" xr:uid="{1D3EC363-DDA8-4E57-BE2F-F0D2B8ED47E6}"/>
    <hyperlink ref="F469" r:id="rId231" xr:uid="{B12F0438-311A-420F-BBCF-A54C52C911AF}"/>
    <hyperlink ref="T549" r:id="rId232" display="https://www.qoo10.jp/g/1021771531" xr:uid="{D5265693-910B-4360-9165-6166C5A1BE8F}"/>
    <hyperlink ref="T716" r:id="rId233" display="https://www.qoo10.jp/g/1051536517" xr:uid="{B4815FA1-7D8E-42A8-B1D7-9CA5F6E37F3E}"/>
    <hyperlink ref="T547" r:id="rId234" display="https://www.qoo10.jp/g/1033521917" xr:uid="{C89F03CE-C0FF-4B37-ABD7-06043963D55F}"/>
    <hyperlink ref="T699" r:id="rId235" display="https://www.qoo10.jp/g/1033521919" xr:uid="{491DA279-635C-49B5-BFC5-DB3A70F9FD84}"/>
    <hyperlink ref="T697" r:id="rId236" display="https://www.qoo10.jp/g/1033521914" xr:uid="{43777D8F-F042-40AE-A4B0-25C8CF882923}"/>
    <hyperlink ref="T693" r:id="rId237" display="https://www.qoo10.jp/g/965001928" xr:uid="{7EC3830E-43B6-492F-B358-15E2625BE1A4}"/>
    <hyperlink ref="T692" r:id="rId238" display="https://www.qoo10.jp/g/945488292" xr:uid="{BA37B6CC-65FE-443E-8837-EB656AD9236E}"/>
    <hyperlink ref="T690" r:id="rId239" display="https://www.qoo10.jp/g/977382932" xr:uid="{11B3B4B6-92A1-4B51-AF13-618A13CA57A7}"/>
    <hyperlink ref="T546" r:id="rId240" display="https://www.qoo10.jp/g/933147380" xr:uid="{03809759-7311-4E09-A5B0-E121EBA4B766}"/>
    <hyperlink ref="T687" r:id="rId241" display="https://www.qoo10.jp/g/951079072" xr:uid="{3155A10A-D8C7-4631-A6ED-4B47EF0BA757}"/>
    <hyperlink ref="F481" r:id="rId242" xr:uid="{A18D376C-02DC-4DE2-85C0-210E81086331}"/>
    <hyperlink ref="F507" r:id="rId243" xr:uid="{0FC8CA64-622D-454B-8ED7-1A745625CB97}"/>
    <hyperlink ref="F482" r:id="rId244" xr:uid="{9BC5A4D5-0A6A-47C9-8330-5CDEA8C1DB5A}"/>
    <hyperlink ref="T655" r:id="rId245" display="https://www.qoo10.jp/g/861176553" xr:uid="{DD41C740-6920-4231-B8DA-12C57A22F554}"/>
    <hyperlink ref="T509" r:id="rId246" display="https://www.qoo10.jp/g/861176552" xr:uid="{984ECE11-4788-4F00-80DC-E18F1738F1A1}"/>
    <hyperlink ref="T508" r:id="rId247" display="https://www.qoo10.jp/g/861176550" xr:uid="{CC86C9FD-797C-4E21-81BE-1554CE4ECC64}"/>
    <hyperlink ref="T505" r:id="rId248" display="https://www.qoo10.jp/g/861176554" xr:uid="{8FE7772F-DC1F-4B2D-99CE-377A60A14861}"/>
    <hyperlink ref="T503" r:id="rId249" display="https://www.qoo10.jp/g/874266002" xr:uid="{17E30952-31C0-45AD-8519-67BC8B7B152C}"/>
    <hyperlink ref="T502" r:id="rId250" display="https://www.qoo10.jp/g/861176545" xr:uid="{7A7433B6-7923-4134-97A0-4EC2CAED3804}"/>
    <hyperlink ref="T501" r:id="rId251" display="https://www.qoo10.jp/g/874266001" xr:uid="{577E2E86-ED84-4CF1-9521-4C9238A45230}"/>
    <hyperlink ref="T500" r:id="rId252" display="https://www.qoo10.jp/g/861176546" xr:uid="{5D0F0453-A694-41B5-BA7D-E4CE19EC6476}"/>
    <hyperlink ref="T630" r:id="rId253" display="https://www.qoo10.jp/g/1016442847" xr:uid="{EEC86CFB-2FED-4817-A17F-6E0E4374314F}"/>
    <hyperlink ref="T480" r:id="rId254" display="https://www.qoo10.jp/g/1016442842" xr:uid="{76252375-9F19-4040-96E6-67A3BD0D89E7}"/>
    <hyperlink ref="T472" r:id="rId255" display="https://www.qoo10.jp/g/1033245417" xr:uid="{BE755ABE-A6AE-4099-9111-25445CC53C04}"/>
    <hyperlink ref="F485" r:id="rId256" xr:uid="{09E7446A-F987-4752-97BE-679A77DF4DC9}"/>
    <hyperlink ref="F484" r:id="rId257" xr:uid="{7672E9B0-A3E5-434E-A86A-DFB43ED80D94}"/>
    <hyperlink ref="F486" r:id="rId258" xr:uid="{C46C7901-3481-4458-9EB1-9CAD6D258D4A}"/>
    <hyperlink ref="F492" r:id="rId259" xr:uid="{57C3663F-D65A-41A6-98EB-E19B695D37F3}"/>
    <hyperlink ref="F655" r:id="rId260" xr:uid="{22C1C4F7-B9A5-4BEA-BEF9-18382958CC6E}"/>
    <hyperlink ref="F509" r:id="rId261" xr:uid="{736575CD-00FA-4B46-B71E-C367D8E8F333}"/>
    <hyperlink ref="F508" r:id="rId262" xr:uid="{CCD1BEF8-7E7A-4DE2-99EB-B7A8A3D6DAE3}"/>
    <hyperlink ref="F505" r:id="rId263" xr:uid="{B558BFBA-AEA7-462E-A61C-11AC75E7BB9B}"/>
    <hyperlink ref="F503" r:id="rId264" xr:uid="{683425A3-884D-4CEA-BF7C-878F1FC27B4B}"/>
    <hyperlink ref="F502" r:id="rId265" xr:uid="{E61EB093-05FB-43E4-A442-572AF2FC45DA}"/>
    <hyperlink ref="F501" r:id="rId266" xr:uid="{96C925FC-4B29-431C-8705-1F7B5355A1AE}"/>
    <hyperlink ref="F500" r:id="rId267" xr:uid="{F43A10B7-9219-425E-8282-A181AFF5A759}"/>
    <hyperlink ref="F472" r:id="rId268" xr:uid="{6FA77224-FFC6-41AA-9F3D-8C55D47D532E}"/>
    <hyperlink ref="F480" r:id="rId269" xr:uid="{8FA1D637-97DF-49C9-A892-EC7B044F61D3}"/>
    <hyperlink ref="F630" r:id="rId270" xr:uid="{2BB905A5-E057-4CB1-9CAB-12C852D61594}"/>
    <hyperlink ref="F609" r:id="rId271" xr:uid="{21A1E2BA-CED2-4694-A693-65177B186DB7}"/>
    <hyperlink ref="F555" r:id="rId272" xr:uid="{608E1069-127B-49B0-88DD-1A85B70AF58B}"/>
    <hyperlink ref="T722" r:id="rId273" display="https://www.qoo10.jp/g/1067987100" xr:uid="{38460409-F8AC-465A-984C-526A4DD8BB3F}"/>
    <hyperlink ref="F716" r:id="rId274" xr:uid="{98C582EF-AC90-4829-A5F5-93BCBD3D4D65}"/>
    <hyperlink ref="F547" r:id="rId275" xr:uid="{1438705F-8C9B-4E62-BDC0-5C39AF4764BA}"/>
    <hyperlink ref="F699" r:id="rId276" xr:uid="{AB1C4A51-0FA3-4982-B44A-65B83DF859D1}"/>
    <hyperlink ref="F698" r:id="rId277" xr:uid="{014290A1-F309-4E71-972D-18E6A70933B3}"/>
    <hyperlink ref="F693" r:id="rId278" xr:uid="{7BBD1DEF-13E4-44C2-847E-59B6A811B2EC}"/>
    <hyperlink ref="F692" r:id="rId279" xr:uid="{3199A5A3-6399-42AE-9269-B047BC7A8F08}"/>
    <hyperlink ref="T545" r:id="rId280" display="https://www.qoo10.jp/g/1013314690" xr:uid="{0AD8EA60-A103-4C12-941D-B267A02285C0}"/>
    <hyperlink ref="F545" r:id="rId281" xr:uid="{B00620AA-0C3C-42D9-8131-82F7EA3E3554}"/>
    <hyperlink ref="F541" r:id="rId282" xr:uid="{33822A29-EA27-4ECD-9AE6-37C656689888}"/>
    <hyperlink ref="T543" r:id="rId283" display="https://www.qoo10.jp/g/1069662944" xr:uid="{B41EC24A-0C70-4FF1-8BC0-DFBE5F19A131}"/>
    <hyperlink ref="T542" r:id="rId284" display="https://www.qoo10.jp/g/1069662943" xr:uid="{078DEFFD-817C-48AC-AEA5-8E07F8E0ACF1}"/>
    <hyperlink ref="T539" r:id="rId285" display="https://www.qoo10.jp/g/1013118228" xr:uid="{85E1044F-79D0-4B72-B75E-D1E5837267B7}"/>
    <hyperlink ref="T538" r:id="rId286" display="https://www.qoo10.jp/g/1013118225" xr:uid="{BF46B5D4-13A4-4787-805E-CB88ACC1EA46}"/>
    <hyperlink ref="T537" r:id="rId287" display="https://www.qoo10.jp/g/1066652571" xr:uid="{540D01D0-535F-4478-864E-11C9793987A6}"/>
    <hyperlink ref="T531" r:id="rId288" display="https://www.qoo10.jp/g/1064964325" xr:uid="{084A0800-6591-42E8-918F-6F7DF17591BC}"/>
    <hyperlink ref="T530" r:id="rId289" display="https://www.qoo10.jp/g/1064964324" xr:uid="{818D2FA4-081A-489C-9F65-92AAF980AD2B}"/>
    <hyperlink ref="T529" r:id="rId290" display="https://www.qoo10.jp/g/944458300" xr:uid="{028034B6-FCB5-4896-A286-B0323B7F5E52}"/>
    <hyperlink ref="T528" r:id="rId291" display="https://www.qoo10.jp/g/1065244208" xr:uid="{FF7C6AAC-5153-4FFB-B743-6C435987DCC8}"/>
    <hyperlink ref="T677" r:id="rId292" display="https://www.qoo10.jp/g/944458301" xr:uid="{4C15596C-7583-4E0F-8DFB-98585173F304}"/>
    <hyperlink ref="T676" r:id="rId293" display="https://www.qoo10.jp/g/999868222" xr:uid="{AA8E7DC8-F098-40C6-B025-3F1A94E842CD}"/>
    <hyperlink ref="T673" r:id="rId294" display="https://www.qoo10.jp/g/944458299" xr:uid="{8667277A-03E4-48FC-8668-147DC2805E59}"/>
    <hyperlink ref="T527" r:id="rId295" display="https://www.qoo10.jp/g/919311998" xr:uid="{A805336B-AC99-4F3C-8233-7EACBAA6486A}"/>
    <hyperlink ref="T526" r:id="rId296" display="https://www.qoo10.jp/g/919311986" xr:uid="{3F1422BB-9ED9-457A-AB9F-8296D5B31C72}"/>
    <hyperlink ref="T525" r:id="rId297" display="https://www.qoo10.jp/g/919311997" xr:uid="{EAB194B5-A984-4A12-91CA-2107C994FBD3}"/>
    <hyperlink ref="T671" r:id="rId298" display="https://www.qoo10.jp/g/919311983" xr:uid="{52EB9321-A4A1-4175-A94B-10D2D022DB43}"/>
    <hyperlink ref="T670" r:id="rId299" display="https://www.qoo10.jp/g/919311992" xr:uid="{4A96DEF2-4C02-4FB3-BA18-2058B7835D62}"/>
    <hyperlink ref="T524" r:id="rId300" display="https://www.qoo10.jp/g/919311987" xr:uid="{F2A97CC8-C292-4DB3-9A7C-4B7B45585E8B}"/>
    <hyperlink ref="T523" r:id="rId301" display="https://www.qoo10.jp/g/919311995" xr:uid="{40AE0825-B303-42CB-9139-A71C1EF0B542}"/>
    <hyperlink ref="T522" r:id="rId302" display="https://www.qoo10.jp/g/1065505540" xr:uid="{BD718122-1FE8-4F64-8CB4-17313D1862F7}"/>
    <hyperlink ref="T521" r:id="rId303" display="https://www.qoo10.jp/g/1065505539" xr:uid="{DE191F4D-0E77-4C72-B614-4975B25DAA10}"/>
    <hyperlink ref="T520" r:id="rId304" display="https://www.qoo10.jp/g/919311982" xr:uid="{15C88883-228C-4218-8A7D-DF5FA8A1CCCE}"/>
    <hyperlink ref="T519" r:id="rId305" display="https://www.qoo10.jp/g/919311990" xr:uid="{449A0D13-386E-435B-B7BD-F55D2822B8BF}"/>
    <hyperlink ref="T518" r:id="rId306" display="https://www.qoo10.jp/g/945488295" xr:uid="{BA79788A-EFB6-4142-ACFE-B243C50DF09A}"/>
    <hyperlink ref="T667" r:id="rId307" display="https://www.qoo10.jp/g/919311999" xr:uid="{8C084F71-3274-4870-B22C-31074D830B38}"/>
    <hyperlink ref="F748" r:id="rId308" xr:uid="{81711381-7246-4A49-AE95-B969E48C5040}"/>
    <hyperlink ref="F747" r:id="rId309" xr:uid="{EC04AF0A-8F0E-427F-9F5D-8EBEC1DA83C8}"/>
    <hyperlink ref="F589" r:id="rId310" xr:uid="{C5C535F7-64DB-4AD0-B616-9A6144F485D0}"/>
    <hyperlink ref="T683" r:id="rId311" display="https://www.qoo10.jp/g/1069662945" xr:uid="{FF872F02-C799-408E-8FEF-DEF95A60FA17}"/>
    <hyperlink ref="F620" r:id="rId312" xr:uid="{96435BD0-750E-4F32-BF9D-DBBEF11D6B6A}"/>
    <hyperlink ref="T620" r:id="rId313" display="https://www.qoo10.jp/g/1053770764" xr:uid="{54ECE511-DA34-4278-AB36-88E6694CE8E8}"/>
    <hyperlink ref="T721" r:id="rId314" display="https://www.qoo10.jp/g/1002006057" xr:uid="{EBED1B1D-8E4D-4584-80B9-FB2E60C8CED3}"/>
    <hyperlink ref="T711" r:id="rId315" display="https://www.qoo10.jp/g/1070967500" xr:uid="{5E5BF7F7-313D-47EC-BD7D-917A6890CB79}"/>
    <hyperlink ref="T548" r:id="rId316" display="https://www.qoo10.jp/g/750958956" xr:uid="{6228A229-2B49-4052-913F-169595FE0227}"/>
    <hyperlink ref="F742" r:id="rId317" xr:uid="{B279FD48-E7A6-4E20-902A-2F72038B32B4}"/>
    <hyperlink ref="F722" r:id="rId318" xr:uid="{615BC3F4-31D8-428E-BA0B-7E7BFF549D88}"/>
    <hyperlink ref="F721" r:id="rId319" xr:uid="{5CF42CA7-73A3-46BA-A18A-E4B6807D0CF0}"/>
    <hyperlink ref="F549" r:id="rId320" xr:uid="{693F4004-7580-4212-8EFF-5FCBF243ABA0}"/>
    <hyperlink ref="F697" r:id="rId321" xr:uid="{A680B275-BA00-4CD3-AA13-66EE029438D9}"/>
    <hyperlink ref="F690" r:id="rId322" xr:uid="{AAA9243D-95EA-42B1-AB19-A8A7527930A2}"/>
    <hyperlink ref="F546" r:id="rId323" xr:uid="{E052A6D5-B5A9-4F91-81AA-363C0AF8EE2C}"/>
    <hyperlink ref="F687" r:id="rId324" xr:uid="{A173CF90-D950-46C6-8829-F2F89263A05F}"/>
    <hyperlink ref="F711" r:id="rId325" xr:uid="{0FE25993-6D4C-4F7A-B33F-5A0D66317735}"/>
    <hyperlink ref="F548" r:id="rId326" xr:uid="{F0C12F03-DEF3-4D12-BCCE-70AC701446B6}"/>
    <hyperlink ref="T532" r:id="rId327" xr:uid="{73977D59-D04C-4A7B-9E06-9D3090F9937F}"/>
    <hyperlink ref="F532" r:id="rId328" xr:uid="{E27150F5-2C5C-408B-8685-ED96925B6079}"/>
    <hyperlink ref="F544" r:id="rId329" xr:uid="{2665E1C6-A941-459C-8015-425A35FE1C9C}"/>
    <hyperlink ref="F684" r:id="rId330" xr:uid="{9843137C-46F1-47F2-8234-CFFD1998BA23}"/>
    <hyperlink ref="F683" r:id="rId331" xr:uid="{50ADFF90-CC78-4B4D-AFA0-917CEE6ABCBD}"/>
    <hyperlink ref="F543" r:id="rId332" xr:uid="{59ADA6C2-4018-41FA-829C-155B7E6B05AA}"/>
    <hyperlink ref="F542" r:id="rId333" xr:uid="{C754B136-93CB-4CB3-8D00-68F6125A0012}"/>
    <hyperlink ref="T540" r:id="rId334" display="https://www.qoo10.jp/g/1013118221" xr:uid="{454BF12D-ECA3-40A7-8E89-D67D59BC68A1}"/>
    <hyperlink ref="F540" r:id="rId335" xr:uid="{53D08921-D113-4B4B-9F0D-04F5E7C0D3E5}"/>
    <hyperlink ref="F539" r:id="rId336" xr:uid="{CA69B102-196E-423B-B93D-93554B7DF31D}"/>
    <hyperlink ref="F538" r:id="rId337" xr:uid="{7C393E26-C31F-41C5-8E49-D87EB81976CC}"/>
    <hyperlink ref="F682" r:id="rId338" xr:uid="{2E6ACF5F-400F-4B92-AC10-7278096CE6F6}"/>
    <hyperlink ref="F685" r:id="rId339" xr:uid="{4253161F-F393-4F10-9DA8-AB2A1D8794CA}"/>
    <hyperlink ref="F681" r:id="rId340" xr:uid="{7701F58C-E95A-48D9-B7F2-2CF4D2FDAF5A}"/>
    <hyperlink ref="F537" r:id="rId341" xr:uid="{3FC954CE-84A6-4490-8FC4-ED9926B5AAAF}"/>
    <hyperlink ref="F680" r:id="rId342" xr:uid="{5D7ADC6A-CEA8-4339-871E-CBC0FE1640CD}"/>
    <hyperlink ref="F679" r:id="rId343" xr:uid="{4E265483-6B5C-4F01-B552-BCBAC472863C}"/>
    <hyperlink ref="F678" r:id="rId344" xr:uid="{62D68388-CD84-4404-9799-B3EA1C2B4087}"/>
    <hyperlink ref="F534" r:id="rId345" xr:uid="{4DEB0F9B-E247-4A38-9CE6-C039A8DA699A}"/>
    <hyperlink ref="F536" r:id="rId346" xr:uid="{E5C2E045-2856-4853-97B2-5ED0F00B9EF9}"/>
    <hyperlink ref="F533" r:id="rId347" xr:uid="{E4B0FC00-9952-4607-8075-51430B031134}"/>
    <hyperlink ref="F531" r:id="rId348" xr:uid="{EF1F95D2-B8EA-4E9D-9B78-CDF7ED7001B9}"/>
    <hyperlink ref="F530" r:id="rId349" xr:uid="{B93BC6A2-2D3C-49C4-972E-694225D769D3}"/>
    <hyperlink ref="F529" r:id="rId350" xr:uid="{20EF6075-A5A3-4257-965F-BBF81679E499}"/>
    <hyperlink ref="F675" r:id="rId351" xr:uid="{50B88BB0-852F-407E-B679-3CF8D38EAE7D}"/>
    <hyperlink ref="F674" r:id="rId352" xr:uid="{074AE97A-5247-463A-8AA6-F3F71BEA2A0C}"/>
    <hyperlink ref="T672" r:id="rId353" display="https://www.qoo10.jp/g/1064964321" xr:uid="{5D9E0622-BF84-463F-9701-30AD59B713DD}"/>
    <hyperlink ref="F672" r:id="rId354" xr:uid="{505AFE44-5EA7-4322-A0EE-F0DB24F1D5D6}"/>
    <hyperlink ref="F666" r:id="rId355" xr:uid="{85B0768C-E794-4FB9-B744-2CA013912B7E}"/>
    <hyperlink ref="F663" r:id="rId356" xr:uid="{BA60220B-8A83-42CF-BA9F-E085F4493965}"/>
    <hyperlink ref="F528" r:id="rId357" xr:uid="{BE0361FA-75DD-4F8B-AED5-7305CE20BCBE}"/>
    <hyperlink ref="F677" r:id="rId358" xr:uid="{E905B1B5-9A4D-49B0-8E22-F4C5795B5FE9}"/>
    <hyperlink ref="F676" r:id="rId359" xr:uid="{2BC0E3D0-BA55-4918-B4E2-12AABC40C2C6}"/>
    <hyperlink ref="F673" r:id="rId360" xr:uid="{3162731C-432F-4114-BC5B-4270B66A9634}"/>
    <hyperlink ref="F527" r:id="rId361" xr:uid="{504E1928-63D5-4F27-91DE-D450692D30EC}"/>
    <hyperlink ref="F526" r:id="rId362" xr:uid="{60307B45-4F72-41DF-8500-7399460671C0}"/>
    <hyperlink ref="F525" r:id="rId363" xr:uid="{BC796AD4-310F-40B9-A796-332A474CFC23}"/>
    <hyperlink ref="F671" r:id="rId364" xr:uid="{57A6CC19-6BDB-4E69-8D37-C476111FAD05}"/>
    <hyperlink ref="F670" r:id="rId365" xr:uid="{26866AAC-688E-43C3-B712-80BDB28001E3}"/>
    <hyperlink ref="F524" r:id="rId366" xr:uid="{4AE7C9F7-9F7E-40ED-BD42-D13DE0EC5226}"/>
    <hyperlink ref="F523" r:id="rId367" xr:uid="{586E1F77-0050-4019-A443-A0718562E22B}"/>
    <hyperlink ref="F522" r:id="rId368" xr:uid="{E5465988-F511-4F75-8342-5781B5F850A8}"/>
    <hyperlink ref="F521" r:id="rId369" xr:uid="{A8B155D3-09AF-4593-B509-4AC665458CF9}"/>
    <hyperlink ref="F520" r:id="rId370" xr:uid="{A0D50FE7-2926-442E-BF90-1EE35E041F4F}"/>
    <hyperlink ref="F519" r:id="rId371" xr:uid="{4640AA7F-8E3E-4D45-A5FF-7E12056F975F}"/>
    <hyperlink ref="F518" r:id="rId372" xr:uid="{E8476B44-923C-4EBF-A5F5-6061329BFEC9}"/>
    <hyperlink ref="F667" r:id="rId373" xr:uid="{09174471-1751-4097-AC35-1F2B56ED4F54}"/>
    <hyperlink ref="F665" r:id="rId374" xr:uid="{E5535850-C32E-4CEA-A0BB-8D43DA7FCB03}"/>
    <hyperlink ref="F517" r:id="rId375" xr:uid="{0FB0F079-78F2-40CC-809F-3F9A0FC5FD72}"/>
    <hyperlink ref="F516" r:id="rId376" xr:uid="{C69BB918-131E-4BF7-B718-A1BE91EE62EE}"/>
    <hyperlink ref="F515" r:id="rId377" xr:uid="{00F7AA0D-3FEF-424E-BC17-7283644C84F1}"/>
    <hyperlink ref="F664" r:id="rId378" xr:uid="{510C9FF3-F274-42B8-82DF-3275B709D585}"/>
    <hyperlink ref="F514" r:id="rId379" xr:uid="{EED633C3-2939-4E21-B2EC-D49F49F0D466}"/>
    <hyperlink ref="F513" r:id="rId380" xr:uid="{95F83C0F-8B49-45DD-835D-8F0D33CE6CE3}"/>
    <hyperlink ref="F512" r:id="rId381" xr:uid="{CFE57F74-68A0-412E-8057-C66169F4A170}"/>
    <hyperlink ref="T533" r:id="rId382" display="https://www.qoo10.jp/g/695261345" xr:uid="{ABD2DA74-680E-47E1-A490-160DBFFB9150}"/>
    <hyperlink ref="T713" r:id="rId383" display="https://www.qoo10.jp/g/617307840" xr:uid="{B1A64E4F-0C76-4047-BCB4-6CB27C1FAF68}"/>
    <hyperlink ref="T102" r:id="rId384" display="https://www.qoo10.jp/g/663333104" xr:uid="{0C23185A-FF05-454D-A24A-F9A6D38E1822}"/>
    <hyperlink ref="F217" r:id="rId385" xr:uid="{7C9CAC8F-B9AB-4D7A-B734-B2F1CD585177}"/>
    <hyperlink ref="F63" r:id="rId386" xr:uid="{220D3F7D-3003-4659-9069-74FC74D25671}"/>
    <hyperlink ref="F66" r:id="rId387" xr:uid="{AD726399-1035-45CF-BC27-DAFCDF4B72F3}"/>
    <hyperlink ref="F69" r:id="rId388" xr:uid="{521B373D-912A-4A86-989F-9BDBECA923F3}"/>
    <hyperlink ref="F70" r:id="rId389" xr:uid="{4B15D005-015A-4253-8253-01AAEB53CE0F}"/>
    <hyperlink ref="F71" r:id="rId390" xr:uid="{B946EC6C-C7AB-48F6-913E-7394C5CB74F4}"/>
    <hyperlink ref="F72" r:id="rId391" xr:uid="{7D704CA9-D002-47E2-A780-3369CED643B3}"/>
    <hyperlink ref="F75" r:id="rId392" xr:uid="{225F6425-9BC9-4373-90E7-534CC49D7A01}"/>
    <hyperlink ref="F77" r:id="rId393" xr:uid="{C54AF335-0674-4FBF-AE3B-22E087482055}"/>
    <hyperlink ref="F80" r:id="rId394" xr:uid="{4B405F9E-C650-44E4-8DC3-9EB0638DE4B1}"/>
    <hyperlink ref="F82" r:id="rId395" xr:uid="{5A4BAF9E-C1C8-42F4-A930-61E2C19F8D3B}"/>
    <hyperlink ref="F86" r:id="rId396" xr:uid="{C52BC6CB-E89A-491D-91E1-6BE07AB68BB8}"/>
    <hyperlink ref="F90" r:id="rId397" xr:uid="{F6F968A9-B4E8-4130-8496-30A158E630F7}"/>
    <hyperlink ref="F3" r:id="rId398" xr:uid="{71449F4D-D5AC-4451-896E-99E8BF92230B}"/>
    <hyperlink ref="F7" r:id="rId399" xr:uid="{25932544-C977-4052-BD9C-066C79A72EA8}"/>
    <hyperlink ref="F9" r:id="rId400" xr:uid="{E3C6C456-F98C-495C-93EF-5629E7A4718A}"/>
    <hyperlink ref="F10" r:id="rId401" xr:uid="{60F237CB-8867-4393-AC1E-734FCA388835}"/>
    <hyperlink ref="F11" r:id="rId402" xr:uid="{E339F496-2AF3-46BE-B890-AAC9338181A9}"/>
    <hyperlink ref="F13" r:id="rId403" xr:uid="{B9D245E4-28D4-4095-BED2-799BDAABA872}"/>
    <hyperlink ref="F14" r:id="rId404" xr:uid="{CA906D27-FB7B-494E-9960-6F981733C0A7}"/>
    <hyperlink ref="F15" r:id="rId405" xr:uid="{5C8BACC1-E50B-4CEB-BD74-A6B50E55FA93}"/>
    <hyperlink ref="F16" r:id="rId406" xr:uid="{4E21187B-A05A-4B7A-83CE-BB6997E46DFA}"/>
    <hyperlink ref="F17" r:id="rId407" xr:uid="{D4C1118D-6A74-4342-BD51-A33A0C51FCE3}"/>
    <hyperlink ref="F19" r:id="rId408" xr:uid="{D2E5769B-A497-4050-9DDF-AFDBAF9DB3DB}"/>
    <hyperlink ref="F20" r:id="rId409" xr:uid="{FBC3E1DB-BB4C-4724-945B-D4A5F2DC5054}"/>
    <hyperlink ref="F21" r:id="rId410" xr:uid="{CDEF3397-C379-471C-B43A-181EEE1BC5FE}"/>
    <hyperlink ref="F22" r:id="rId411" xr:uid="{0C781F0D-E3B7-419A-9D37-617FFC887A46}"/>
    <hyperlink ref="F24" r:id="rId412" xr:uid="{2B1834A2-93C5-49C8-A1F8-15E4FB2CFDDB}"/>
    <hyperlink ref="F26" r:id="rId413" xr:uid="{D3184591-071C-4AD1-819B-ED0425201DAB}"/>
    <hyperlink ref="F27" r:id="rId414" xr:uid="{9E4A61BE-1C7F-415B-9477-E1D71F5DAD6A}"/>
    <hyperlink ref="F28" r:id="rId415" xr:uid="{8057CE54-A531-42F0-9C66-CFD6266EF665}"/>
    <hyperlink ref="F29" r:id="rId416" xr:uid="{3730E88E-C320-4380-82C7-684AA69CF446}"/>
    <hyperlink ref="F31" r:id="rId417" xr:uid="{F9888A4A-F445-48A8-BD9C-EF9783140613}"/>
    <hyperlink ref="F32" r:id="rId418" xr:uid="{FB3757E2-E4BA-45FC-85BB-4151418F6DD9}"/>
    <hyperlink ref="F33" r:id="rId419" xr:uid="{01186E8E-8814-4B40-9796-31CE3BAC4EE0}"/>
    <hyperlink ref="F34" r:id="rId420" xr:uid="{95101AAD-57A0-4302-B7E9-BDEA6F1EDF91}"/>
    <hyperlink ref="F38" r:id="rId421" xr:uid="{28CC2671-D9F8-49E4-8FBA-042E7F3CE860}"/>
    <hyperlink ref="F39" r:id="rId422" xr:uid="{54C51940-5D7E-425E-9594-BF1C347E9C1A}"/>
    <hyperlink ref="F41" r:id="rId423" xr:uid="{DF0EB660-F1B8-44A6-BC0D-B581CAAD546E}"/>
    <hyperlink ref="F42" r:id="rId424" xr:uid="{CC044A7C-D14D-4A93-9A0E-6E373B1B0FC6}"/>
    <hyperlink ref="F44" r:id="rId425" xr:uid="{3A0698A1-4D71-495D-B58F-2C68FEBF5CA1}"/>
    <hyperlink ref="F45" r:id="rId426" xr:uid="{EB57C1F9-9F17-4B26-B669-58B1A605E563}"/>
    <hyperlink ref="F47" r:id="rId427" xr:uid="{8D1C7B2E-BEEB-4F82-8A2D-7AA40B2AB462}"/>
    <hyperlink ref="F48" r:id="rId428" xr:uid="{E9C3389D-5756-403F-9A70-289D0828BD07}"/>
    <hyperlink ref="F49" r:id="rId429" xr:uid="{3AEE95DD-4583-49EF-956C-0687F389C2CD}"/>
    <hyperlink ref="F52" r:id="rId430" xr:uid="{174DDCBA-5274-4D37-BC61-C3A7FFA394B5}"/>
    <hyperlink ref="F53" r:id="rId431" xr:uid="{CB8036EF-5F21-44B1-AF76-2F36BD391BCF}"/>
    <hyperlink ref="F54" r:id="rId432" xr:uid="{D4FC8287-6998-4526-8419-6B2F3C132F9E}"/>
    <hyperlink ref="F55" r:id="rId433" xr:uid="{BCB38B95-FC42-4EC8-A9DD-3EE386BA7D1B}"/>
    <hyperlink ref="F56" r:id="rId434" xr:uid="{E58C8F68-DBDA-4D0D-AF43-03A19FC205B2}"/>
    <hyperlink ref="F57" r:id="rId435" xr:uid="{15546CAE-35D3-401F-A52D-175A895E547B}"/>
    <hyperlink ref="F92" r:id="rId436" xr:uid="{138C31C0-0387-419A-A57D-A0560EB431EA}"/>
    <hyperlink ref="F97" r:id="rId437" xr:uid="{656160C1-A838-46D8-9CDF-4912F27A3E48}"/>
    <hyperlink ref="F98" r:id="rId438" xr:uid="{CAB9DAF0-5B7F-48F2-9C26-1503F1DC74F6}"/>
    <hyperlink ref="F99" r:id="rId439" xr:uid="{88CEE559-A824-4630-A42F-A8D5B220D405}"/>
    <hyperlink ref="F101" r:id="rId440" xr:uid="{75BDEF13-352A-4FB1-BC65-00BBDA313850}"/>
    <hyperlink ref="F103" r:id="rId441" xr:uid="{BC72C3AA-9239-46E2-B866-0E3480CE5DBF}"/>
    <hyperlink ref="F104" r:id="rId442" xr:uid="{0D9AC0F8-4793-4FE8-B0BF-890F7E307CDC}"/>
    <hyperlink ref="F105" r:id="rId443" xr:uid="{5CB9906F-2AB7-40D9-B4BC-2C9CEE373DD8}"/>
    <hyperlink ref="F106" r:id="rId444" xr:uid="{8896E11D-BDE8-45D4-9A52-3E21CA7DEF91}"/>
    <hyperlink ref="F107" r:id="rId445" xr:uid="{72FA34C0-C7E0-49E1-AA4F-27204B892BEE}"/>
    <hyperlink ref="F108" r:id="rId446" xr:uid="{69E6BF0E-94AD-49D6-AD25-84D7531ECF6D}"/>
    <hyperlink ref="F111" r:id="rId447" xr:uid="{8AEA65E0-1B85-4A9C-83F0-FBA10B300C5E}"/>
    <hyperlink ref="F113" r:id="rId448" xr:uid="{81F71424-13B2-427C-8C2C-A053C92E2B61}"/>
    <hyperlink ref="F114" r:id="rId449" xr:uid="{202FBB4E-306A-4B01-806E-0983AAFAE0C1}"/>
    <hyperlink ref="F116" r:id="rId450" xr:uid="{436CBCA9-8D56-4389-9E81-54A8DAF9A41C}"/>
    <hyperlink ref="F118" r:id="rId451" xr:uid="{AA467075-40BB-4235-BF29-9B32FD82368B}"/>
    <hyperlink ref="F119" r:id="rId452" xr:uid="{240FE091-0E17-47DE-8A21-404E99FF52F1}"/>
    <hyperlink ref="F122" r:id="rId453" xr:uid="{DDBA4E04-4C15-4F3F-9683-F52CC0CF3F2F}"/>
    <hyperlink ref="F123" r:id="rId454" xr:uid="{8E37C95C-DB9D-4C6D-8CCD-699C86C0CD78}"/>
    <hyperlink ref="F124" r:id="rId455" xr:uid="{BA7CEB33-6383-4207-AF5B-F741C9D118BD}"/>
    <hyperlink ref="F126" r:id="rId456" xr:uid="{7B4FBEDD-D556-4381-BC1C-FF73CE804386}"/>
    <hyperlink ref="F127" r:id="rId457" xr:uid="{3A15BC91-2D1F-42E5-B422-9DAEDFE1A456}"/>
    <hyperlink ref="F129" r:id="rId458" xr:uid="{F9AC20B5-B6FF-461D-9946-A9B0EED65B2B}"/>
    <hyperlink ref="F130" r:id="rId459" xr:uid="{62B4A1D6-2F10-4847-9D03-A8C4B4E57558}"/>
    <hyperlink ref="F131" r:id="rId460" xr:uid="{08AD70FA-D64F-4F01-ABC0-325BD6779259}"/>
    <hyperlink ref="F134" r:id="rId461" xr:uid="{EE726C80-B599-4311-BC3E-27F47E45CBD1}"/>
    <hyperlink ref="F137" r:id="rId462" xr:uid="{59C4B2ED-35B6-4948-A5DD-12F47261CDDF}"/>
    <hyperlink ref="F138" r:id="rId463" xr:uid="{2A219258-B6C7-494B-A370-BEEA45233A9C}"/>
    <hyperlink ref="F140" r:id="rId464" xr:uid="{807A1D9E-E3D5-48E5-BEAC-0B78B0129415}"/>
    <hyperlink ref="F142" r:id="rId465" xr:uid="{3CE654E9-04BA-4494-AC9F-73C2183DA855}"/>
    <hyperlink ref="F148" r:id="rId466" xr:uid="{FA434CDD-4EB2-4281-9303-1D52DD7CB70D}"/>
    <hyperlink ref="F151" r:id="rId467" xr:uid="{5FCD7504-1190-4DC3-952C-198ABE90C5E4}"/>
    <hyperlink ref="F152" r:id="rId468" xr:uid="{2D66C2AF-8C44-4C11-A616-AE698AABD779}"/>
    <hyperlink ref="F153" r:id="rId469" xr:uid="{A379578A-77CE-470E-AD3A-DA18FAE02E94}"/>
    <hyperlink ref="F154" r:id="rId470" xr:uid="{BDACB4EC-DCA2-45C5-8CA8-0C3D0BB04BE7}"/>
    <hyperlink ref="F156" r:id="rId471" xr:uid="{0098EDAB-714D-4182-9FA6-B4802A8AFE1E}"/>
    <hyperlink ref="F158" r:id="rId472" xr:uid="{6B011E53-2577-490D-845D-F7BAE2C623CD}"/>
    <hyperlink ref="F160" r:id="rId473" xr:uid="{B900B0A4-FA5D-4D24-9837-2FF858189F72}"/>
    <hyperlink ref="F161" r:id="rId474" xr:uid="{93B9585A-C157-40DD-8C22-B60A5937F9D3}"/>
    <hyperlink ref="F163" r:id="rId475" xr:uid="{DCF335A4-4D3A-43C9-88B6-E8B17BC5A499}"/>
    <hyperlink ref="F164" r:id="rId476" xr:uid="{D7EAD520-A687-45FE-BF0A-E34CF8076E21}"/>
    <hyperlink ref="F165" r:id="rId477" xr:uid="{F7FB4AE8-C0F3-48D9-8BDC-0D79BC9CCC71}"/>
    <hyperlink ref="F168" r:id="rId478" xr:uid="{568A8533-E60B-42CD-8339-72AD57F5F669}"/>
    <hyperlink ref="F173" r:id="rId479" xr:uid="{1F011577-F391-4154-BBD4-418FDB9F47F5}"/>
    <hyperlink ref="F175" r:id="rId480" xr:uid="{3582B5AE-6D1D-4596-9D8F-CB334547087A}"/>
    <hyperlink ref="F177" r:id="rId481" xr:uid="{946EE5C9-AED0-4750-BE5F-F91BBBD06B41}"/>
    <hyperlink ref="F178" r:id="rId482" xr:uid="{F326AA75-AE32-47B4-B309-587B1D8514DC}"/>
    <hyperlink ref="F180" r:id="rId483" xr:uid="{0E013015-9411-42F8-BC5C-3745DBDB1B31}"/>
    <hyperlink ref="F222" r:id="rId484" xr:uid="{38544D96-C52A-474D-B6DE-741F2DE47AD8}"/>
    <hyperlink ref="F225" r:id="rId485" xr:uid="{04A03594-3F4F-42AF-8B1D-DB66FAF7EF74}"/>
    <hyperlink ref="F182" r:id="rId486" xr:uid="{75EAE54D-FD56-4AF8-8311-7991EB27FC0B}"/>
    <hyperlink ref="F226" r:id="rId487" xr:uid="{E7369E34-CDC5-47C9-8ABA-43139C1A7D8C}"/>
    <hyperlink ref="F186" r:id="rId488" xr:uid="{4533D7A9-CFFC-4857-BC1E-201351E4305F}"/>
    <hyperlink ref="T142" r:id="rId489" display="https://www.qoo10.jp/g/1067987101" xr:uid="{FB09B90E-CE47-4FB4-AFF1-8D300736A347}"/>
    <hyperlink ref="F189" r:id="rId490" xr:uid="{7DFEDC0D-6D55-4254-94AB-B2FFA0AC814D}"/>
    <hyperlink ref="F191" r:id="rId491" xr:uid="{E9A0E6B3-8244-4086-B66B-86C7F51A9852}"/>
    <hyperlink ref="F192" r:id="rId492" xr:uid="{66CEDD44-D984-4C9C-94FB-B8DE8C8A8574}"/>
    <hyperlink ref="F196" r:id="rId493" xr:uid="{1EFBCC4B-C9B0-43E1-83B6-DEEE0B49D9DD}"/>
    <hyperlink ref="F197" r:id="rId494" xr:uid="{0293CDA0-A65B-4326-833B-C460E046BF85}"/>
    <hyperlink ref="F198" r:id="rId495" xr:uid="{8E33F9DD-C0E1-4442-A93E-CF15593F76BD}"/>
    <hyperlink ref="F199" r:id="rId496" xr:uid="{BACC6989-E68E-4FEE-9CEE-EB7261C59FD2}"/>
    <hyperlink ref="F200" r:id="rId497" xr:uid="{A676E25D-0325-417D-921D-F2C3C4B0C11A}"/>
    <hyperlink ref="F201" r:id="rId498" xr:uid="{EF22CA7B-0A99-44EC-9497-FBDD30881A1A}"/>
    <hyperlink ref="F202" r:id="rId499" xr:uid="{DA24D903-A3A1-4CF5-A3B5-6E91C0B30248}"/>
    <hyperlink ref="F204" r:id="rId500" xr:uid="{683CEC74-2419-4990-97F6-B2E2FBFB9810}"/>
    <hyperlink ref="F205" r:id="rId501" xr:uid="{20214BF5-B865-4FFC-9F61-4378C0D49A91}"/>
    <hyperlink ref="F206" r:id="rId502" xr:uid="{3B19150A-F614-4184-8364-771560AC8521}"/>
    <hyperlink ref="F209" r:id="rId503" xr:uid="{DAE95AA8-E644-4191-AA75-44C6919C7BC9}"/>
    <hyperlink ref="F210" r:id="rId504" xr:uid="{C8E33C09-C6B6-4DAE-ABE9-FEF4A4936953}"/>
    <hyperlink ref="F211" r:id="rId505" xr:uid="{6CB0AD76-FC32-42F3-AE9F-256FFF6BB086}"/>
    <hyperlink ref="F214" r:id="rId506" xr:uid="{34FE01D1-A51E-4577-AD23-D668C0A9BDEF}"/>
    <hyperlink ref="F213" r:id="rId507" xr:uid="{D49804D8-351C-45CF-B7BC-64F2882815A0}"/>
    <hyperlink ref="F215" r:id="rId508" xr:uid="{44E86218-0C5E-48AF-AC67-6BEA97A82D03}"/>
    <hyperlink ref="F219" r:id="rId509" xr:uid="{B7B710BE-EFAF-4984-9196-AFC56322032E}"/>
    <hyperlink ref="F166" r:id="rId510" xr:uid="{1549B823-115C-4C23-B0E4-63B0D7C452FE}"/>
    <hyperlink ref="F218" r:id="rId511" xr:uid="{18A263FD-C19D-4486-9306-9BC52A3A851D}"/>
    <hyperlink ref="T72" r:id="rId512" display="https://www.qoo10.jp/g/750958954" xr:uid="{EACBAE19-7049-41DD-8858-6EC6629941A2}"/>
    <hyperlink ref="T129" r:id="rId513" display="https://www.qoo10.jp/g/1023145133" xr:uid="{03B5E8E0-502F-434A-A5FE-4874E0836152}"/>
    <hyperlink ref="T222" r:id="rId514" display="https://www.qoo10.jp/g/986905013" xr:uid="{7B2A431B-0710-4C7B-A641-0107266DD3EC}"/>
    <hyperlink ref="T24" r:id="rId515" display="https://www.qoo10.jp/g/965001921" xr:uid="{00DFD13F-33EC-4273-BA80-F39F531991E4}"/>
    <hyperlink ref="T59" r:id="rId516" xr:uid="{555CBF93-EDAF-4774-AE74-B53408BD2CA5}"/>
    <hyperlink ref="T49" r:id="rId517" display="https://www.qoo10.jp/g/1069363951" xr:uid="{A1DD4C86-DF4E-4F06-846F-661A5194D95F}"/>
    <hyperlink ref="T75" r:id="rId518" display="https://www.qoo10.jp/g/750958962" xr:uid="{39F005DE-D444-4B0B-A22E-39D294B5E149}"/>
    <hyperlink ref="T90" r:id="rId519" display="https://www.qoo10.jp/g/1070967501" xr:uid="{8B1CEE0D-CFE2-42AD-B0F9-64F60249E768}"/>
    <hyperlink ref="T98" r:id="rId520" display="https://www.qoo10.jp/g/663333109" xr:uid="{64CC60C4-60DB-4EB9-8527-36A6FF5224C1}"/>
    <hyperlink ref="T113" r:id="rId521" display="https://www.qoo10.jp/g/998500839" xr:uid="{7C3033D0-C044-4AFB-A240-8FB0B670F8FD}"/>
    <hyperlink ref="T148" r:id="rId522" display="https://www.qoo10.jp/g/775130035" xr:uid="{8253E3E1-2F74-4578-8533-ED72C0C8F835}"/>
    <hyperlink ref="T158" r:id="rId523" display="https://www.qoo10.jp/g/715616392" xr:uid="{9F5B290E-28C1-4B21-8B22-B07EDD70A998}"/>
    <hyperlink ref="T160" r:id="rId524" display="https://www.qoo10.jp/g/623413724" xr:uid="{B0C33B9B-9458-4B6E-BFAD-02950210E6C1}"/>
    <hyperlink ref="T161" r:id="rId525" display="https://www.qoo10.jp/g/1024467984" xr:uid="{485F97D5-73BA-4278-9C5E-05D944E99F30}"/>
    <hyperlink ref="T163" r:id="rId526" display="https://www.qoo10.jp/g/973266921" xr:uid="{C4718206-1BB9-4C36-9390-06F18156D774}"/>
    <hyperlink ref="T164" r:id="rId527" display="https://www.qoo10.jp/g/954194391" xr:uid="{8F18C655-4F61-45DE-AC7C-CBFA28E9B378}"/>
    <hyperlink ref="T165" r:id="rId528" display="https://www.qoo10.jp/g/954194394" xr:uid="{1CA73CD1-7049-47FB-B68E-254672AD3A66}"/>
    <hyperlink ref="T168" r:id="rId529" display="https://www.qoo10.jp/g/954194392" xr:uid="{612A947A-D2AD-4827-9BBA-0CF0CF8994DF}"/>
    <hyperlink ref="T175" r:id="rId530" display="https://www.qoo10.jp/g/715616395" xr:uid="{3D25E7BF-CD18-4DEA-8AA1-443D2A68B6E5}"/>
    <hyperlink ref="T177" r:id="rId531" display="https://www.qoo10.jp/g/1041425731" xr:uid="{49F76B83-157A-4382-BE3E-8A1C85ABCC63}"/>
    <hyperlink ref="T180" r:id="rId532" display="https://www.qoo10.jp/g/986905007" xr:uid="{D22303E5-8E3F-4960-B733-8E68F7817DAB}"/>
    <hyperlink ref="T225" r:id="rId533" display="https://www.qoo10.jp/g/1010361835" xr:uid="{5548641D-78C7-44F1-8AB7-74D7FC0CC7F8}"/>
    <hyperlink ref="T226" r:id="rId534" display="https://www.qoo10.jp/g/986905002" xr:uid="{EB71F480-0131-4193-B2D1-8FDDB74DA437}"/>
    <hyperlink ref="T186" r:id="rId535" display="https://www.qoo10.jp/g/986905003" xr:uid="{3A8AA09F-A9FB-4166-9EFD-0CEEA7B846D4}"/>
    <hyperlink ref="T192" r:id="rId536" display="https://www.qoo10.jp/g/986905005" xr:uid="{A169CD51-E204-4542-A033-AB2873F474E7}"/>
    <hyperlink ref="T197" r:id="rId537" display="https://www.qoo10.jp/g/1021900368" xr:uid="{9978B16D-6A6D-40C4-AA10-30CE4480E9C4}"/>
    <hyperlink ref="T198" r:id="rId538" display="https://www.qoo10.jp/g/996628196" xr:uid="{81D8B396-0574-4A23-8F8C-2AF8352DEBEE}"/>
    <hyperlink ref="T202" r:id="rId539" display="https://www.qoo10.jp/g/986905015" xr:uid="{CA281D2A-4881-4FEB-9291-B3A7D6616800}"/>
    <hyperlink ref="T204" r:id="rId540" display="https://www.qoo10.jp/g/1021900369" xr:uid="{95B87CCF-285A-4BED-A4E9-EEF34B01D13C}"/>
    <hyperlink ref="T206" r:id="rId541" display="https://www.qoo10.jp/g/994380910" xr:uid="{3F339582-9AD9-4874-A3FE-ACAA517377E8}"/>
    <hyperlink ref="T209" r:id="rId542" display="https://www.qoo10.jp/g/994380911" xr:uid="{F73779C2-2380-45FE-9BA7-7C668497BDB4}"/>
    <hyperlink ref="T213" r:id="rId543" display="https://www.qoo10.jp/g/998500835" xr:uid="{8B9209C3-7D72-4DE3-A0CA-C11086390DBA}"/>
    <hyperlink ref="T215" r:id="rId544" display="https://www.qoo10.jp/g/1069363953" xr:uid="{394DB937-6D62-4337-8D59-312C08402652}"/>
    <hyperlink ref="T217" r:id="rId545" display="https://www.qoo10.jp/g/1069363954" xr:uid="{4ACEDDD8-C7E2-4EB6-B6BB-3EC5FD64E41F}"/>
    <hyperlink ref="F59" r:id="rId546" xr:uid="{F5A20264-8F3B-4C00-A94F-90CB776C69A7}"/>
    <hyperlink ref="F278" r:id="rId547" xr:uid="{6B2C3067-E45E-455A-8928-123A4D733BAF}"/>
    <hyperlink ref="F279" r:id="rId548" xr:uid="{277779C9-774A-4619-9853-5BFDA46952C2}"/>
    <hyperlink ref="F280" r:id="rId549" xr:uid="{59C1526E-4806-4527-86A4-590C3ECE4BEE}"/>
    <hyperlink ref="F282" r:id="rId550" xr:uid="{41FEC63B-F2AE-4A70-807F-6A39547B36A3}"/>
    <hyperlink ref="F283" r:id="rId551" xr:uid="{8D4E2F63-95E4-44A6-A162-C1A21B97CAC4}"/>
    <hyperlink ref="F284" r:id="rId552" xr:uid="{481DA723-D2B5-4D33-9990-A17ED9072A6A}"/>
    <hyperlink ref="F286" r:id="rId553" xr:uid="{5F0B7198-CD90-486E-A907-98D85E5D04DB}"/>
    <hyperlink ref="F287" r:id="rId554" xr:uid="{8F55AE4C-EB3A-4F7E-89AF-153AA671F907}"/>
    <hyperlink ref="F288" r:id="rId555" xr:uid="{D165A9D9-69F5-417B-A7CB-5C82975AA529}"/>
    <hyperlink ref="F289" r:id="rId556" xr:uid="{52953067-84DE-4A13-A78C-7E0AF7204489}"/>
    <hyperlink ref="F290" r:id="rId557" xr:uid="{31C242E8-9D37-4541-9901-419EE5252768}"/>
    <hyperlink ref="F291" r:id="rId558" xr:uid="{0ABC5818-86D6-49AC-9F4E-6BCEA9E779AA}"/>
    <hyperlink ref="F292" r:id="rId559" xr:uid="{52C4162B-3EB7-4A4D-9DDA-AB06B91B9BCF}"/>
    <hyperlink ref="F293" r:id="rId560" xr:uid="{0A316718-561A-41E9-A66B-8F558578F517}"/>
    <hyperlink ref="F294" r:id="rId561" xr:uid="{08BA7FA9-4217-407B-8507-BAA7A29AF8F1}"/>
    <hyperlink ref="F295" r:id="rId562" xr:uid="{35060A80-03FB-4739-B729-9095F1020AAD}"/>
    <hyperlink ref="F296" r:id="rId563" xr:uid="{5A348713-FBFB-41CF-A2D8-B9A7E2F3EE0A}"/>
    <hyperlink ref="F298" r:id="rId564" xr:uid="{32108DD0-E84F-4A01-B1E0-82AC705118DC}"/>
    <hyperlink ref="F299" r:id="rId565" xr:uid="{3D831B56-F670-480A-98A5-3746239F6B80}"/>
    <hyperlink ref="F300" r:id="rId566" xr:uid="{C55CE84A-90D0-4134-B01A-D6BEDDB202E7}"/>
    <hyperlink ref="F301" r:id="rId567" xr:uid="{CA36CD02-C8F0-4C59-A34E-CE0294AE1144}"/>
    <hyperlink ref="F302" r:id="rId568" xr:uid="{0CEDB9CD-BFBB-4A1A-9205-7227FD3A9977}"/>
    <hyperlink ref="F303" r:id="rId569" xr:uid="{80C2249F-7264-4D7C-BC3E-3F26D0C37009}"/>
    <hyperlink ref="F306" r:id="rId570" xr:uid="{470DD9D0-671F-417B-B671-674BD79FBA01}"/>
    <hyperlink ref="F307" r:id="rId571" xr:uid="{9E540B3D-87AD-4845-B68C-214E4D495E51}"/>
    <hyperlink ref="F308" r:id="rId572" xr:uid="{52AD8F5B-5A49-4F79-875A-7F384AFA4A1D}"/>
    <hyperlink ref="F309" r:id="rId573" xr:uid="{49579F43-C1CF-4E16-8C45-C0ACEF199823}"/>
    <hyperlink ref="F311" r:id="rId574" xr:uid="{6A7243AF-6271-4A04-8CAF-E4AB2F741EC7}"/>
    <hyperlink ref="F312" r:id="rId575" xr:uid="{6DDA3287-5C72-40B2-B572-7CAEFFEFD271}"/>
    <hyperlink ref="F313" r:id="rId576" xr:uid="{9C93306C-CDC2-42B2-8A7B-E586B9C25FFE}"/>
    <hyperlink ref="F315" r:id="rId577" xr:uid="{DAE6879F-A815-4E6D-AC74-EAD30B36597F}"/>
    <hyperlink ref="F316" r:id="rId578" xr:uid="{C6B64294-8C31-4A5A-BA94-22E5A49A9BB6}"/>
    <hyperlink ref="F317" r:id="rId579" xr:uid="{57140A3B-200D-4602-B86B-0F2BC70FC4A7}"/>
    <hyperlink ref="F318" r:id="rId580" xr:uid="{596AFDB3-63F8-45F0-AC48-B150E6077BBE}"/>
    <hyperlink ref="F319" r:id="rId581" xr:uid="{180BC820-7B8D-4FFB-BADD-6A91EB381ECD}"/>
    <hyperlink ref="F321" r:id="rId582" xr:uid="{0DA9763C-4786-4A38-ACFD-22507B68FA5C}"/>
    <hyperlink ref="T281" r:id="rId583" display="https://www.qoo10.jp/g/744612031" xr:uid="{6F99D09B-CCA6-4EFC-9DCF-F82E041C5397}"/>
    <hyperlink ref="F4" r:id="rId584" xr:uid="{6A2DD886-5157-467C-BBFA-D6AD5C41EED0}"/>
    <hyperlink ref="F5" r:id="rId585" xr:uid="{ED9B0351-8B41-46FC-A5AE-B3ED5B8BF002}"/>
    <hyperlink ref="F35" r:id="rId586" xr:uid="{41812390-E90C-4B0E-BA1F-5DE1A542AC6D}"/>
    <hyperlink ref="F36" r:id="rId587" xr:uid="{BA044E10-3101-4D02-A543-B2C8FF2E51EE}"/>
    <hyperlink ref="F43" r:id="rId588" xr:uid="{7B3DF81B-9589-4AE9-81E5-911E921C99E1}"/>
    <hyperlink ref="F50" r:id="rId589" xr:uid="{552CA160-D0FB-43AF-9E7A-03D594DC7D68}"/>
    <hyperlink ref="F58" r:id="rId590" xr:uid="{46D1420F-11C5-450F-AD76-707E376C8F3B}"/>
    <hyperlink ref="F65" r:id="rId591" xr:uid="{8E366091-E9B7-44D3-994A-C01855CEC73E}"/>
    <hyperlink ref="F76" r:id="rId592" xr:uid="{4F00A364-BC62-4519-B1F2-CF12E1B5799A}"/>
    <hyperlink ref="F89" r:id="rId593" xr:uid="{5DD9FD39-1ED0-492A-9233-A0B924FC192E}"/>
    <hyperlink ref="F91" r:id="rId594" xr:uid="{604FB30A-949C-4957-B082-C3D38F9A6E31}"/>
    <hyperlink ref="F64" r:id="rId595" xr:uid="{A04208F1-526E-4913-B75D-38BC4D8557D5}"/>
    <hyperlink ref="F68" r:id="rId596" xr:uid="{26FB7D85-7801-4A08-9D34-ADA25C9978FB}"/>
    <hyperlink ref="F109" r:id="rId597" xr:uid="{EE1FA2B1-8EAD-408E-8A90-63CDD59CBB31}"/>
    <hyperlink ref="F112" r:id="rId598" xr:uid="{813AE690-4352-4D7A-B824-D8221FBF801F}"/>
    <hyperlink ref="T112" r:id="rId599" display="https://www.qoo10.jp/g/987327438" xr:uid="{52B7600D-F1BB-4C1F-B142-1440EB8E4C11}"/>
    <hyperlink ref="F115" r:id="rId600" xr:uid="{986F24CF-11B9-4DBF-96C3-9A47763C45D0}"/>
    <hyperlink ref="T114" r:id="rId601" display="https://www.qoo10.jp/g/998500842" xr:uid="{702A11BF-76CA-4B72-8816-C4B749B70ABE}"/>
    <hyperlink ref="T115" r:id="rId602" display="https://www.qoo10.jp/g/998500842" xr:uid="{32A82BFF-FC52-4FD9-B7BA-1498313EA115}"/>
    <hyperlink ref="F117" r:id="rId603" xr:uid="{4BD1CE03-1EA4-4E10-999C-C7A20ABBF607}"/>
    <hyperlink ref="F125" r:id="rId604" xr:uid="{450C65ED-709E-40F9-BF75-5C3F0F523539}"/>
    <hyperlink ref="F128" r:id="rId605" xr:uid="{EBBC2775-2907-4DF4-ABE9-F7FC24FCFFE5}"/>
    <hyperlink ref="F135" r:id="rId606" xr:uid="{12E4F147-E8E7-49AA-B56F-BDE41EA17C95}"/>
    <hyperlink ref="T130" r:id="rId607" display="https://www.qoo10.jp/g/1002006056" xr:uid="{AFAB8370-769E-466E-ADE1-60132B5028AC}"/>
    <hyperlink ref="T128" r:id="rId608" display="https://www.qoo10.jp/g/1002006055" xr:uid="{BD89A505-4EC8-4D83-82B1-56F2725CBCE6}"/>
    <hyperlink ref="T131" r:id="rId609" display="https://www.qoo10.jp/g/1002006060" xr:uid="{8CCE603B-B07D-491C-AF2A-E5E9F873085D}"/>
    <hyperlink ref="T134" r:id="rId610" display="https://www.qoo10.jp/g/1002006059" xr:uid="{70723993-DC7B-4A77-88D5-4C01D3E49D53}"/>
    <hyperlink ref="T135" r:id="rId611" display="https://www.qoo10.jp/g/987327444" xr:uid="{76CF42D3-BD99-4803-8846-29CA207402A7}"/>
    <hyperlink ref="T138" r:id="rId612" display="https://www.qoo10.jp/g/1010361836" xr:uid="{F3730A91-E33E-4766-8F04-C3D56BD4330D}"/>
    <hyperlink ref="T139" r:id="rId613" display="https://www.qoo10.jp/g/1041425734" xr:uid="{B5017E99-7F12-4203-8583-B8E22B98F22A}"/>
    <hyperlink ref="T140" r:id="rId614" display="https://www.qoo10.jp/g/986921896" xr:uid="{FBD9324F-C6AB-41DA-BCF7-186A1A619D9D}"/>
    <hyperlink ref="T141" r:id="rId615" display="https://www.qoo10.jp/g/987327441" xr:uid="{FA701F52-2C07-4494-8622-D4742B1BACD6}"/>
    <hyperlink ref="F136" r:id="rId616" xr:uid="{B2D1398A-E8AA-45BC-9BDA-A13FC5FD3195}"/>
    <hyperlink ref="F139" r:id="rId617" xr:uid="{970FB039-5479-4F2A-BBA1-245E545B3DD7}"/>
    <hyperlink ref="F141" r:id="rId618" xr:uid="{6BF78FCE-119C-468C-A507-2D65983757F0}"/>
    <hyperlink ref="F150" r:id="rId619" xr:uid="{8D8A7EBE-C8A3-4306-A260-F61636B003E0}"/>
    <hyperlink ref="F232" r:id="rId620" xr:uid="{DB863465-DC4C-4983-A847-2F6186560CDC}"/>
    <hyperlink ref="F233" r:id="rId621" xr:uid="{A640AAD8-8FBA-4C13-9C46-3F471496DA75}"/>
    <hyperlink ref="T91" r:id="rId622" display="https://www.qoo10.jp/g/1067987099" xr:uid="{4737A4AC-3537-448B-B791-E4D487F1181E}"/>
    <hyperlink ref="T63" r:id="rId623" display="https://www.qoo10.jp/g/750958952" xr:uid="{5B6449AC-4E0F-424E-BBD8-117D5921A1CE}"/>
    <hyperlink ref="T64" r:id="rId624" display="https://www.qoo10.jp/g/750958955" xr:uid="{E0704BAF-2018-43E1-9BB0-CF7A93D61978}"/>
    <hyperlink ref="T65" r:id="rId625" display="https://www.qoo10.jp/g/750958960" xr:uid="{193C3DEA-6C49-4DCD-B309-4D3F4F3919A1}"/>
    <hyperlink ref="T76" r:id="rId626" display="https://www.qoo10.jp/g/750958957" xr:uid="{785BF594-F75C-4D64-BDE0-12A57B299965}"/>
    <hyperlink ref="T109" r:id="rId627" display="https://www.qoo10.jp/g/994380916" xr:uid="{C5C53C58-E9E5-4BED-AC9A-38990FF4A21B}"/>
    <hyperlink ref="T232" r:id="rId628" display="https://www.qoo10.jp/g/948938835" xr:uid="{1EF20C10-57A3-4D45-9888-D68ADFD90F93}"/>
    <hyperlink ref="F157" r:id="rId629" xr:uid="{71051B00-5856-4EF1-A58F-905F7A7DFDF2}"/>
    <hyperlink ref="T157" r:id="rId630" display="https://www.qoo10.jp/g/775130036" xr:uid="{7D5AC268-BE17-43C0-B28C-2FA2BCAB8877}"/>
    <hyperlink ref="F172" r:id="rId631" xr:uid="{5293EEA1-0A4A-4181-ADD0-AE7FBEC50B90}"/>
    <hyperlink ref="F176" r:id="rId632" xr:uid="{B3F6ADA9-8E83-41F4-B182-4A2B1B24E619}"/>
    <hyperlink ref="F223" r:id="rId633" xr:uid="{56A2BCC5-60B1-4AC3-995D-BD2EB957A1E2}"/>
    <hyperlink ref="F224" r:id="rId634" xr:uid="{1F002D03-6999-4402-8C0A-1E9FA02D422F}"/>
    <hyperlink ref="F181" r:id="rId635" xr:uid="{F29D9333-4498-458F-A45A-C23135879A71}"/>
    <hyperlink ref="T224" r:id="rId636" display="https://www.qoo10.jp/g/986898177" xr:uid="{617D6F24-9698-4C39-B7E6-C5F349F83829}"/>
    <hyperlink ref="F184" r:id="rId637" xr:uid="{1A47BFE2-8E1D-4B94-8295-3F48C2FA7830}"/>
    <hyperlink ref="F190" r:id="rId638" xr:uid="{9440C8C0-9F91-40E6-B886-0B6B0393DC55}"/>
    <hyperlink ref="F237" r:id="rId639" xr:uid="{A8292BFD-34CA-4AC8-BC6D-AB79FAA0BFA7}"/>
    <hyperlink ref="F239" r:id="rId640" xr:uid="{7DEBF25C-17B1-4C18-AB1F-5263906D93A7}"/>
    <hyperlink ref="F241" r:id="rId641" xr:uid="{6034A89B-F1D5-4C42-B953-DA38A0D7444B}"/>
    <hyperlink ref="F242" r:id="rId642" xr:uid="{9914EAD1-1C73-49C9-BF7B-72EC51CF2AC4}"/>
    <hyperlink ref="F243" r:id="rId643" xr:uid="{6544586E-C982-497C-9042-175823D1D75B}"/>
    <hyperlink ref="F244" r:id="rId644" xr:uid="{E2FF45B6-9F28-454E-8073-FF78E5E04E08}"/>
    <hyperlink ref="F245" r:id="rId645" xr:uid="{0A560A2A-D1B1-422D-93C4-EBAECEEB7DC9}"/>
    <hyperlink ref="F246" r:id="rId646" xr:uid="{ECD3DF81-C75C-45BB-A14E-7B9E0C38D072}"/>
    <hyperlink ref="F251" r:id="rId647" xr:uid="{B36CEF9C-4299-4E7F-9130-D5245C508813}"/>
    <hyperlink ref="F253" r:id="rId648" xr:uid="{FE0457ED-1131-4875-A7E4-2A94FB9AD31D}"/>
    <hyperlink ref="F256" r:id="rId649" xr:uid="{A7AE5920-3680-4659-83B7-33DA6678AF89}"/>
    <hyperlink ref="F257" r:id="rId650" xr:uid="{8D660651-A472-4DF3-B1E4-14B8E7BB4F35}"/>
    <hyperlink ref="F267" r:id="rId651" xr:uid="{D19607E1-BB46-4335-A7DB-6999D6087B08}"/>
    <hyperlink ref="F270" r:id="rId652" xr:uid="{67D35DC6-BAA5-4D68-96C1-7F43BC5DCAE1}"/>
    <hyperlink ref="F277" r:id="rId653" xr:uid="{D4761740-82DC-42C8-B817-09C02448101A}"/>
    <hyperlink ref="T166" r:id="rId654" display="https://www.qoo10.jp/g/624039088" xr:uid="{0A14225F-4C71-49D1-BFBA-6F8FFD1C1B5E}"/>
    <hyperlink ref="T184" r:id="rId655" display="https://www.qoo10.jp/g/1021900371" xr:uid="{5A7465C4-508B-436A-9A5F-A420759E7BB7}"/>
    <hyperlink ref="T183" r:id="rId656" display="https://www.qoo10.jp/g/1041425733" xr:uid="{F900BBEB-EC58-4324-A46B-6F2CB4F3B5BA}"/>
    <hyperlink ref="F183" r:id="rId657" xr:uid="{2A51AD98-0FCD-4617-A77B-48B02267CF86}"/>
    <hyperlink ref="F281" r:id="rId658" xr:uid="{FB5F7998-C001-42FC-B87A-362A13E809B4}"/>
    <hyperlink ref="T229" r:id="rId659" display="https://www.qoo10.jp/g/819509892" xr:uid="{CEA13950-6914-4DD7-BFAE-330875680B70}"/>
    <hyperlink ref="T239" r:id="rId660" display="https://www.qoo10.jp/g/964780295" xr:uid="{F0161D49-7616-4A62-9D83-BFAEA06024A8}"/>
    <hyperlink ref="T251" r:id="rId661" display="https://www.qoo10.jp/g/893088234" xr:uid="{15FB2D34-BCE4-4444-94CA-61B6CFAB6824}"/>
    <hyperlink ref="T267" r:id="rId662" display="https://www.qoo10.jp/g/734843776" xr:uid="{D3C9F3C1-6899-4E56-8D3C-EA0CB2C8BC97}"/>
    <hyperlink ref="T4" r:id="rId663" display="https://www.qoo10.jp/g/933147382" xr:uid="{04C45159-4BC5-4A79-B878-1F46FB8A4B1B}"/>
    <hyperlink ref="T5" r:id="rId664" display="https://www.qoo10.jp/g/933147377" xr:uid="{D739675E-6DF6-463F-B714-C72E1421E275}"/>
    <hyperlink ref="T7" r:id="rId665" display="https://www.qoo10.jp/g/933147383" xr:uid="{FC2FBC6C-65E0-4071-A0B6-FB07B5CE23D6}"/>
    <hyperlink ref="T9" r:id="rId666" display="https://www.qoo10.jp/g/965001916" xr:uid="{1D1BE7A2-AE40-4317-B9E4-AF067A3B5E9C}"/>
    <hyperlink ref="T10" r:id="rId667" display="https://www.qoo10.jp/g/965001917" xr:uid="{018909DB-1C09-4CE1-9F2C-445674539596}"/>
    <hyperlink ref="T12" r:id="rId668" display="https://www.qoo10.jp/g/965001918" xr:uid="{B479F0FD-EA32-4EC8-B501-6E07E3DB23F3}"/>
    <hyperlink ref="T13" r:id="rId669" display="https://www.qoo10.jp/g/954194398" xr:uid="{51506AAD-F9CC-4624-ADDE-38E4E62E917D}"/>
    <hyperlink ref="T15" r:id="rId670" display="https://www.qoo10.jp/g/965001919" xr:uid="{6E75C5C3-0583-4E9E-95FF-09F589172C7A}"/>
    <hyperlink ref="T16" r:id="rId671" display="https://www.qoo10.jp/g/965001920" xr:uid="{B2E8A763-8556-4CE3-B76E-7876ACC44E72}"/>
    <hyperlink ref="T17" r:id="rId672" display="https://www.qoo10.jp/g/951079073" xr:uid="{39FC0D53-3967-49C9-BC95-A1A9F06127BC}"/>
    <hyperlink ref="T19" r:id="rId673" display="https://www.qoo10.jp/g/965001914" xr:uid="{B9C921F0-DD9E-4D43-AC55-51628AEE8A38}"/>
    <hyperlink ref="T20" r:id="rId674" display="https://www.qoo10.jp/g/951079074" xr:uid="{992FDBD5-C5BC-492D-AE70-89B7CBD9BF16}"/>
    <hyperlink ref="T21" r:id="rId675" display="https://www.qoo10.jp/g/945488290" xr:uid="{C4C26327-7767-4501-A579-547387BB47AC}"/>
    <hyperlink ref="T22" r:id="rId676" display="https://www.qoo10.jp/g/951079071" xr:uid="{1D6AAF9C-70CF-41D0-8E27-E2CABE038AE0}"/>
    <hyperlink ref="T26" r:id="rId677" display="https://www.qoo10.jp/g/933147381" xr:uid="{B4F58820-334B-4AC8-A0A3-C0BB0A7889AE}"/>
    <hyperlink ref="T27" r:id="rId678" display="https://www.qoo10.jp/g/965001923" xr:uid="{02C4583B-B497-49B1-A529-3EF0D11C42BE}"/>
    <hyperlink ref="T28" r:id="rId679" display="https://www.qoo10.jp/g/945488291" xr:uid="{4AF67C0A-3D76-4035-886E-79037443BF1A}"/>
    <hyperlink ref="T29" r:id="rId680" display="https://www.qoo10.jp/g/965001924" xr:uid="{7718BC99-2D52-49FB-9DF6-9D80DEBA5468}"/>
    <hyperlink ref="T32" r:id="rId681" display="https://www.qoo10.jp/g/1021771535" xr:uid="{EE5907CB-5442-44D3-8F4C-8DAD69D032A3}"/>
    <hyperlink ref="T35" r:id="rId682" display="https://www.qoo10.jp/g/965001926" xr:uid="{676FD11F-80B9-481B-A8F8-703E6014FF6D}"/>
    <hyperlink ref="T36" r:id="rId683" display="https://www.qoo10.jp/g/965001927" xr:uid="{444C3F1E-10EC-4C69-BD22-C49C6A55CD02}"/>
    <hyperlink ref="T38" r:id="rId684" display="https://www.qoo10.jp/g/999868225" xr:uid="{A2DBEC06-61A7-4CFB-80F1-64ED8EB3C505}"/>
    <hyperlink ref="T39" r:id="rId685" display="https://www.qoo10.jp/g/977382934" xr:uid="{8990775D-1196-4A65-92C8-7FF026D7A503}"/>
    <hyperlink ref="T41" r:id="rId686" display="https://www.qoo10.jp/g/1021771536" xr:uid="{3CC21680-434E-4C76-A48D-8A9658C31AD5}"/>
    <hyperlink ref="T43" r:id="rId687" display="https://www.qoo10.jp/g/1033521918" xr:uid="{80DD74C1-043B-43F2-BE50-C6055AB6A893}"/>
    <hyperlink ref="T44" r:id="rId688" display="https://www.qoo10.jp/g/1033422495" xr:uid="{8D3CE1A6-E937-4A1E-B53D-38DDB40F974A}"/>
    <hyperlink ref="T45" r:id="rId689" display="https://www.qoo10.jp/g/1033521921" xr:uid="{713D5ADB-8E7E-4CB1-902C-6D8CC360228E}"/>
    <hyperlink ref="T46" r:id="rId690" display="https://www.qoo10.jp/g/1033521913" xr:uid="{0BBAB6EF-A9A3-4367-B88E-304598B96332}"/>
    <hyperlink ref="T47" r:id="rId691" display="https://www.qoo10.jp/g/1033521923" xr:uid="{AC983997-C567-4CC5-AF94-6352B9BB719E}"/>
    <hyperlink ref="T50" r:id="rId692" display="https://www.qoo10.jp/g/1069363952" xr:uid="{B9909B29-5F3A-471A-9DA4-EDF229550052}"/>
    <hyperlink ref="T52" r:id="rId693" display="https://www.qoo10.jp/g/842672573" xr:uid="{28155F6F-C8E1-4056-B4D3-8E17BEC13F22}"/>
    <hyperlink ref="T53" r:id="rId694" display="https://www.qoo10.jp/g/882937908" xr:uid="{5046ABA5-DEFC-447A-9AE8-008995E6E017}"/>
    <hyperlink ref="T54" r:id="rId695" display="https://www.qoo10.jp/g/842672571" xr:uid="{03E95449-1E86-4449-BD48-4AB5C637CC79}"/>
    <hyperlink ref="T55" r:id="rId696" display="https://www.qoo10.jp/g/1067987095" xr:uid="{E0ECF1F7-C9E8-4DEB-B3B2-CE1460A5A65E}"/>
    <hyperlink ref="T56" r:id="rId697" display="https://www.qoo10.jp/g/1067987096" xr:uid="{AD889035-F77F-41BA-BFF6-D56AEDA40A3D}"/>
    <hyperlink ref="T57" r:id="rId698" display="https://www.qoo10.jp/g/1067987097" xr:uid="{3C261A1E-C3F1-48DB-995D-7CA3A3FADB51}"/>
    <hyperlink ref="T67" r:id="rId699" display="https://www.qoo10.jp/g/750958958" xr:uid="{02153059-7750-4729-A77F-CB3B15B53078}"/>
    <hyperlink ref="T68" r:id="rId700" display="https://www.qoo10.jp/g/750958953" xr:uid="{0D5DA62D-1682-4297-BD0D-D2BA9D3AD9E4}"/>
    <hyperlink ref="T70" r:id="rId701" display="https://www.qoo10.jp/g/750958959" xr:uid="{9353C482-3BE9-485C-8A8B-7C0561FEF4D7}"/>
    <hyperlink ref="T71" r:id="rId702" display="https://www.qoo10.jp/g/750958963" xr:uid="{33907DB4-35FD-404F-828A-81C152ED9747}"/>
    <hyperlink ref="T73" r:id="rId703" display="https://www.qoo10.jp/g/750958969" xr:uid="{71E6D8E7-7B66-46F3-AA99-90DC7F2E695D}"/>
    <hyperlink ref="T74" r:id="rId704" display="https://www.qoo10.jp/g/1051449269" xr:uid="{EF074473-0E2F-4ACC-85EF-6775B268787C}"/>
    <hyperlink ref="T77" r:id="rId705" display="https://www.qoo10.jp/g/750958970" xr:uid="{9EA1884A-CBDA-4F9C-A685-819720776D93}"/>
    <hyperlink ref="T79" r:id="rId706" display="https://www.qoo10.jp/g/750958964" xr:uid="{58878E38-076F-4CA7-8264-DD923EDE307D}"/>
    <hyperlink ref="T82" r:id="rId707" display="https://www.qoo10.jp/g/750958961" xr:uid="{7CE262E8-7313-4553-BB3A-CDFC2237B8BC}"/>
    <hyperlink ref="T84" r:id="rId708" display="https://www.qoo10.jp/g/747342338" xr:uid="{5EEFF724-194A-4319-8D05-CF4BA627CCF7}"/>
    <hyperlink ref="T86" r:id="rId709" display="https://www.qoo10.jp/g/966621895" xr:uid="{C9D16D5A-C90A-4683-8AD2-8B4D7C95C72C}"/>
    <hyperlink ref="T89" r:id="rId710" display="https://www.qoo10.jp/g/701369188" xr:uid="{7EB2465E-14C0-49A2-B979-2BB19A6502E4}"/>
    <hyperlink ref="T92" r:id="rId711" display="https://www.qoo10.jp/g/976550182" xr:uid="{43C2C7DE-2492-4ED0-9A48-2F6A906949D5}"/>
    <hyperlink ref="T97" r:id="rId712" display="https://www.qoo10.jp/g/663333117" xr:uid="{1B33B68E-3E34-4714-9514-28168A399B53}"/>
    <hyperlink ref="T99" r:id="rId713" display="https://www.qoo10.jp/g/802718978" xr:uid="{E318BC27-6C58-4423-B1A2-412C5B118B53}"/>
    <hyperlink ref="T101" r:id="rId714" display="https://www.qoo10.jp/g/1067987098" xr:uid="{5A36D9E4-9943-4405-AAC8-11EBD9F0281C}"/>
    <hyperlink ref="T104" r:id="rId715" display="https://www.qoo10.jp/g/994380912" xr:uid="{CCE13DD0-A843-4298-BFD3-ED1BBFBF5666}"/>
    <hyperlink ref="T105" r:id="rId716" display="https://www.qoo10.jp/g/998500840" xr:uid="{FD3E0AFE-360B-4907-9617-050E6833ABC1}"/>
    <hyperlink ref="T107" r:id="rId717" display="https://www.qoo10.jp/g/1051536516" xr:uid="{2D6CE787-11C1-478A-8FCF-3323F297B637}"/>
    <hyperlink ref="T108" r:id="rId718" display="https://www.qoo10.jp/g/986921895" xr:uid="{AE21EF2B-906C-453A-A6DD-333DB314143F}"/>
    <hyperlink ref="T111" r:id="rId719" display="https://www.qoo10.jp/g/994380917" xr:uid="{33005021-3E96-4F81-A533-171DC60CECD0}"/>
    <hyperlink ref="T116" r:id="rId720" display="https://www.qoo10.jp/g/1059049877" xr:uid="{DE78A01E-31FA-4F5F-9F87-7F6CE6098E8C}"/>
    <hyperlink ref="T118" r:id="rId721" display="https://www.qoo10.jp/g/994380918" xr:uid="{ABD1F103-4B36-4C2D-80E2-F5C3D90711E9}"/>
    <hyperlink ref="T119" r:id="rId722" display="https://www.qoo10.jp/g/1035613805" xr:uid="{F7CEABBA-725B-41AB-9284-72D71EDBFD4C}"/>
    <hyperlink ref="T122" r:id="rId723" display="https://www.qoo10.jp/g/996628204" xr:uid="{E5B571AE-DBA6-4513-B79B-6D473BB856CB}"/>
    <hyperlink ref="T123" r:id="rId724" display="https://www.qoo10.jp/g/1021771530" xr:uid="{34AEFCDF-E4F6-4AE2-B010-5E61335AAD27}"/>
    <hyperlink ref="T124" r:id="rId725" display="https://www.qoo10.jp/g/1023145132" xr:uid="{A0B4028A-2161-4A08-B462-E9CB2605B480}"/>
    <hyperlink ref="T125" r:id="rId726" display="https://www.qoo10.jp/g/996628203" xr:uid="{48362DC7-8EAF-4E85-A82F-5C65F8D8D66C}"/>
    <hyperlink ref="T136" r:id="rId727" display="https://www.qoo10.jp/g/987327442" xr:uid="{F9978EF9-37C0-4679-9E81-830AC1C99EC0}"/>
    <hyperlink ref="T137" r:id="rId728" display="https://www.qoo10.jp/g/987327443" xr:uid="{B1B5427E-4FF4-4052-8133-F405D6D77809}"/>
    <hyperlink ref="T145" r:id="rId729" display="https://www.qoo10.jp/g/715616396" xr:uid="{A829D77F-BDE8-4695-87B7-C1D39082C2D0}"/>
    <hyperlink ref="T150" r:id="rId730" display="https://www.qoo10.jp/g/878033139" xr:uid="{ABE59A05-8C33-463D-BB3F-9815D4A006E1}"/>
    <hyperlink ref="T151" r:id="rId731" display="https://www.qoo10.jp/g/878033140" xr:uid="{140BA64C-F0E3-43E5-9D46-C396A7C8BE91}"/>
    <hyperlink ref="T152" r:id="rId732" display="https://www.qoo10.jp/g/969311196" xr:uid="{C1EC92DD-7E74-4E10-8AAA-F8865DE26755}"/>
    <hyperlink ref="T153" r:id="rId733" display="https://www.qoo10.jp/g/624039087" xr:uid="{E00131E0-EC45-4230-898B-66E73BA02E6A}"/>
    <hyperlink ref="T154" r:id="rId734" display="https://www.qoo10.jp/g/618182352" xr:uid="{76CF0616-9409-47A1-A782-711525AB4632}"/>
    <hyperlink ref="T156" r:id="rId735" display="https://www.qoo10.jp/g/632394762" xr:uid="{8530C3B0-5FC0-4CAD-9844-A0E22B32C69D}"/>
    <hyperlink ref="T172" r:id="rId736" display="https://www.qoo10.jp/g/633541346" xr:uid="{F73A65C9-A61A-4A15-83F3-94C95FC8F427}"/>
    <hyperlink ref="T174" r:id="rId737" display="https://www.qoo10.jp/g/1024467985" xr:uid="{0AAC7185-6C0A-4E3D-A1D0-D5090809251D}"/>
    <hyperlink ref="T223" r:id="rId738" display="https://www.qoo10.jp/g/986905008" xr:uid="{59F69779-2299-474B-BF15-556FBD6B2061}"/>
    <hyperlink ref="T181" r:id="rId739" display="https://www.qoo10.jp/g/996628200" xr:uid="{969D82C5-29A9-411E-B80D-5E63B44E25EB}"/>
    <hyperlink ref="T193" r:id="rId740" display="https://www.qoo10.jp/g/1021900372" xr:uid="{58B1D3CA-D01C-49AD-9CE0-D90627F4B5EE}"/>
    <hyperlink ref="T196" r:id="rId741" display="https://www.qoo10.jp/g/986905009" xr:uid="{23F5E868-7055-4901-928F-4AE5F607861B}"/>
    <hyperlink ref="T199" r:id="rId742" display="https://www.qoo10.jp/g/986905010" xr:uid="{4C8A694A-5AB5-4957-AFBF-544921A5FAE8}"/>
    <hyperlink ref="T201" r:id="rId743" display="https://www.qoo10.jp/g/998500834" xr:uid="{E99873A9-FD21-4A31-B5A7-DF62C79BADC1}"/>
    <hyperlink ref="T210" r:id="rId744" display="https://www.qoo10.jp/g/986905016" xr:uid="{531F0443-2BAD-492E-A752-0A80E7E0DE39}"/>
    <hyperlink ref="T212" r:id="rId745" display="https://www.qoo10.jp/g/998500837" xr:uid="{155A6F4C-4366-49C1-A841-5921EE4E854D}"/>
    <hyperlink ref="T289" r:id="rId746" display="https://www.qoo10.jp/g/744612040" xr:uid="{66428695-4109-4400-B2E2-71F4FE2F3278}"/>
    <hyperlink ref="F297" r:id="rId747" xr:uid="{DC7A7A0B-58D7-41BC-88B5-100F6E03EAAF}"/>
    <hyperlink ref="F194" r:id="rId748" xr:uid="{CE61BFF9-9948-495D-B0FE-D05E9345D740}"/>
    <hyperlink ref="F195" r:id="rId749" xr:uid="{106723A2-91B7-4B9A-9D07-C65DB16B88CE}"/>
    <hyperlink ref="F188" r:id="rId750" xr:uid="{A3E9E6B2-3D5A-4BDB-B92B-F7037F07FD0D}"/>
    <hyperlink ref="F207" r:id="rId751" xr:uid="{DE971BE6-901A-4BFC-B95A-B169DA10F14B}"/>
    <hyperlink ref="F212" r:id="rId752" xr:uid="{0D2026E7-855C-44C0-B4F7-6278623699B6}"/>
    <hyperlink ref="F85" r:id="rId753" xr:uid="{C7698870-9B6B-456C-A0EE-83F81EF24497}"/>
    <hyperlink ref="F145" r:id="rId754" xr:uid="{42608390-761B-4D0E-A293-F043CABC2269}"/>
    <hyperlink ref="F229" r:id="rId755" xr:uid="{3BEBEF52-2EA0-404C-BD40-E00FDEFD1B6A}"/>
    <hyperlink ref="F238" r:id="rId756" xr:uid="{F1837CF9-BF63-4B21-898C-D808C0AC931A}"/>
    <hyperlink ref="F248" r:id="rId757" xr:uid="{44875429-56C5-4816-8F43-7F492E8E006F}"/>
    <hyperlink ref="F252" r:id="rId758" xr:uid="{F4974701-00C6-4A65-AB56-EF4512973BC6}"/>
    <hyperlink ref="F255" r:id="rId759" xr:uid="{5E1C3682-FFC2-45D8-A570-37A6FD7ED9FA}"/>
    <hyperlink ref="F261" r:id="rId760" xr:uid="{DC23F83B-E446-4C97-95E8-3FCEB2081B6D}"/>
    <hyperlink ref="F263" r:id="rId761" xr:uid="{B69DC5FE-0349-44EB-A212-E176A6EBCD5A}"/>
    <hyperlink ref="F264" r:id="rId762" xr:uid="{58F5073A-E5D2-4BA1-AEDD-D3C8CE0B2DC1}"/>
    <hyperlink ref="F266" r:id="rId763" xr:uid="{FDCC611B-779F-41D2-A087-FC328364F10A}"/>
    <hyperlink ref="F310" r:id="rId764" xr:uid="{13D09868-BDED-4684-9F2F-D8C3657733D8}"/>
    <hyperlink ref="F320" r:id="rId765" xr:uid="{4339E6C1-81F3-456B-9575-08AE745C8BD8}"/>
    <hyperlink ref="F322" r:id="rId766" xr:uid="{E8127E1B-06B1-427F-B208-17D61EDB63F8}"/>
    <hyperlink ref="T60" r:id="rId767" xr:uid="{0BD85DE3-BAEE-433F-BA7A-E93E5A8E3BF4}"/>
    <hyperlink ref="F23" r:id="rId768" xr:uid="{275AF233-78B0-4CE8-9228-EBEE9641F9FF}"/>
    <hyperlink ref="T23" r:id="rId769" xr:uid="{264CB96B-0E50-4E24-A2D6-55DC8CF5F39C}"/>
    <hyperlink ref="F74" r:id="rId770" xr:uid="{ADAC6C41-92AE-49E1-94CC-52AA51E22F1D}"/>
    <hyperlink ref="F174" r:id="rId771" xr:uid="{6932AC1D-8653-4EB4-BC01-1CF8C8933102}"/>
    <hyperlink ref="F185" r:id="rId772" xr:uid="{1F1A8D27-C884-4EE7-BE8B-A3E30226E627}"/>
    <hyperlink ref="F193" r:id="rId773" xr:uid="{BBC20456-22B8-4EAF-AD28-55F5F1126B6C}"/>
    <hyperlink ref="F203" r:id="rId774" xr:uid="{37310F62-F2F9-4722-8925-DFFFF69E094C}"/>
    <hyperlink ref="F220" r:id="rId775" xr:uid="{CF8BF407-0FB2-4CB4-9533-D84089A6F05A}"/>
    <hyperlink ref="F12" r:id="rId776" xr:uid="{E7B66EB7-56C2-48A6-89C1-5D8E5912679E}"/>
    <hyperlink ref="F25" r:id="rId777" xr:uid="{C9E118C9-5CF7-41EC-AA8C-9DFF906BA6E9}"/>
    <hyperlink ref="F40" r:id="rId778" xr:uid="{41977B3A-C058-4E2D-A255-D4F1C6F69AD5}"/>
    <hyperlink ref="F46" r:id="rId779" xr:uid="{A4782AB5-D352-4F91-9B89-EA5347437C88}"/>
    <hyperlink ref="F30" r:id="rId780" xr:uid="{4C589C00-8B93-418C-A540-AD07C02AE5C6}"/>
    <hyperlink ref="T292" r:id="rId781" xr:uid="{63EF5207-F9E3-48B8-BCF1-5F7184441141}"/>
    <hyperlink ref="F228" r:id="rId782" xr:uid="{1779904E-691E-4B53-BDEC-5541FE54B091}"/>
    <hyperlink ref="F249" r:id="rId783" xr:uid="{5365568B-1A72-4ED8-939B-A7457680A90B}"/>
    <hyperlink ref="F250" r:id="rId784" xr:uid="{385797D8-10A5-42AC-9F81-C25DD8BB65BF}"/>
    <hyperlink ref="F235" r:id="rId785" xr:uid="{E1249E35-B87C-402B-A736-5AF3720F3102}"/>
    <hyperlink ref="F234" r:id="rId786" xr:uid="{8470B2E1-01F7-4F33-A2AF-B020F294F461}"/>
    <hyperlink ref="F304" r:id="rId787" xr:uid="{71FDC421-055C-4D91-9BFC-5A471A618AA5}"/>
    <hyperlink ref="F314" r:id="rId788" xr:uid="{8294899E-44A0-4895-89E2-9C8CDDAEC5D0}"/>
    <hyperlink ref="T257" r:id="rId789" xr:uid="{2198E09D-7A96-41AE-8116-97BA36790B11}"/>
    <hyperlink ref="F73" r:id="rId790" xr:uid="{F2F0723F-0421-4ACC-8F2F-2A57C5EF27E7}"/>
    <hyperlink ref="F81" r:id="rId791" xr:uid="{61DE7D90-8F66-448D-AD2A-C0E3EA08C6A6}"/>
    <hyperlink ref="F110" r:id="rId792" xr:uid="{48E51EED-800E-48AD-9EF0-3BBB35F895D5}"/>
    <hyperlink ref="F120" r:id="rId793" xr:uid="{3227FA4E-408B-47E3-8F1D-D0FE2EE493B9}"/>
    <hyperlink ref="F121" r:id="rId794" xr:uid="{0EF683FF-D515-4A16-9C81-FDE5498110AF}"/>
    <hyperlink ref="T62" r:id="rId795" xr:uid="{1AA55BDC-755A-450B-93EE-3FC4839553D4}"/>
    <hyperlink ref="F133" r:id="rId796" xr:uid="{F3B5669A-A9F2-4897-885E-AAD61CA6CE2A}"/>
    <hyperlink ref="T146" r:id="rId797" xr:uid="{6A92FB37-FBDC-4643-86E3-BEF11FD246AF}"/>
    <hyperlink ref="F147" r:id="rId798" xr:uid="{F5BE9A48-9FEA-45DA-B85A-1AEEE32B3690}"/>
    <hyperlink ref="T127" r:id="rId799" xr:uid="{632464B8-46BA-4DA5-BBD2-82D41A14269D}"/>
    <hyperlink ref="T220" r:id="rId800" xr:uid="{E1C6028A-0611-45CF-8382-B063098E1A72}"/>
    <hyperlink ref="F159" r:id="rId801" xr:uid="{FC9C52BE-6205-4FF4-ABED-34E0B755C3A5}"/>
    <hyperlink ref="T176" r:id="rId802" xr:uid="{BBB5D39F-C931-46FA-A3DF-47B1905F6FE1}"/>
    <hyperlink ref="F285" r:id="rId803" xr:uid="{56F1FD45-C563-4061-9C47-CB71456DA83F}"/>
    <hyperlink ref="T214" r:id="rId804" xr:uid="{B94610FE-E0A3-44A0-AD29-6935E818C180}"/>
    <hyperlink ref="F208" r:id="rId805" xr:uid="{0073CBB5-E045-4339-B0CB-58F2F0901A80}"/>
    <hyperlink ref="F146" r:id="rId806" xr:uid="{E483C62E-9BEE-4099-B1C5-9676534E03F4}"/>
  </hyperlinks>
  <pageMargins left="0.7" right="0.7" top="0.75" bottom="0.75" header="0.3" footer="0.3"/>
  <pageSetup paperSize="9" orientation="portrait" r:id="rId807"/>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57745-A7E6-4E03-B11D-1AF6E4DEC154}">
  <sheetPr codeName="Sheet3">
    <tabColor theme="0" tint="-4.9989318521683403E-2"/>
  </sheetPr>
  <dimension ref="A1:AG596"/>
  <sheetViews>
    <sheetView zoomScale="85" zoomScaleNormal="85" workbookViewId="0">
      <pane ySplit="2" topLeftCell="A490" activePane="bottomLeft" state="frozen"/>
      <selection activeCell="F30" sqref="F30"/>
      <selection pane="bottomLeft" activeCell="F30" sqref="F30"/>
    </sheetView>
  </sheetViews>
  <sheetFormatPr defaultColWidth="7.88671875" defaultRowHeight="19.5" outlineLevelCol="1"/>
  <cols>
    <col min="1" max="1" width="8.33203125" bestFit="1" customWidth="1"/>
    <col min="2" max="2" width="37.33203125" style="320" customWidth="1"/>
    <col min="3" max="3" width="33.33203125" customWidth="1" outlineLevel="1"/>
    <col min="4" max="4" width="13.6640625" bestFit="1" customWidth="1"/>
    <col min="5" max="6" width="1.109375" customWidth="1"/>
    <col min="7" max="7" width="11.44140625" style="152" customWidth="1" outlineLevel="1"/>
    <col min="8" max="14" width="0.6640625" customWidth="1" outlineLevel="1"/>
    <col min="15" max="15" width="11.21875" customWidth="1" outlineLevel="1"/>
    <col min="16" max="16" width="0.6640625" customWidth="1" outlineLevel="1"/>
    <col min="17" max="17" width="0.44140625" customWidth="1" outlineLevel="1"/>
    <col min="18" max="18" width="8.77734375" customWidth="1" outlineLevel="1"/>
    <col min="19" max="19" width="0.44140625" customWidth="1" outlineLevel="1"/>
    <col min="20" max="20" width="0.5546875" customWidth="1" outlineLevel="1"/>
    <col min="21" max="21" width="7.6640625" customWidth="1"/>
    <col min="22" max="22" width="8.5546875" style="166" customWidth="1"/>
    <col min="23" max="23" width="8.6640625" style="19" customWidth="1"/>
    <col min="24" max="24" width="9.21875" customWidth="1"/>
  </cols>
  <sheetData>
    <row r="1" spans="1:33" ht="39">
      <c r="C1" s="167" t="s">
        <v>764</v>
      </c>
      <c r="D1" s="168" t="s">
        <v>6962</v>
      </c>
      <c r="E1" s="169" t="s">
        <v>763</v>
      </c>
      <c r="F1" t="s">
        <v>765</v>
      </c>
      <c r="G1" s="161" t="s">
        <v>6961</v>
      </c>
      <c r="H1" t="s">
        <v>2</v>
      </c>
      <c r="I1" t="s">
        <v>3</v>
      </c>
      <c r="J1" t="s">
        <v>4</v>
      </c>
      <c r="K1" t="s">
        <v>5</v>
      </c>
      <c r="L1" t="s">
        <v>6</v>
      </c>
      <c r="M1" t="s">
        <v>7</v>
      </c>
      <c r="N1" t="s">
        <v>8</v>
      </c>
      <c r="O1" s="168" t="s">
        <v>6963</v>
      </c>
      <c r="P1" t="s">
        <v>9</v>
      </c>
      <c r="Q1" s="169" t="s">
        <v>10</v>
      </c>
      <c r="R1" s="170" t="s">
        <v>6964</v>
      </c>
      <c r="S1" t="s">
        <v>11</v>
      </c>
      <c r="U1" s="173"/>
      <c r="V1" s="172"/>
      <c r="W1" s="171"/>
      <c r="X1" s="191">
        <v>0</v>
      </c>
      <c r="Y1" s="191">
        <v>672707</v>
      </c>
      <c r="AC1" s="174"/>
      <c r="AF1" s="191"/>
      <c r="AG1" s="191"/>
    </row>
    <row r="2" spans="1:33" s="1" customFormat="1" ht="33">
      <c r="A2" s="162" t="s">
        <v>6966</v>
      </c>
      <c r="B2" s="321" t="s">
        <v>6965</v>
      </c>
      <c r="C2" s="162" t="s">
        <v>6960</v>
      </c>
      <c r="D2" s="163"/>
      <c r="E2" s="163"/>
      <c r="F2" s="163"/>
      <c r="G2" s="164" t="s">
        <v>30</v>
      </c>
      <c r="H2" s="163"/>
      <c r="I2" s="163"/>
      <c r="J2" s="163"/>
      <c r="K2" s="163"/>
      <c r="L2" s="163"/>
      <c r="M2" s="163"/>
      <c r="N2" s="163"/>
      <c r="O2" s="163" t="s">
        <v>3921</v>
      </c>
      <c r="P2" s="163"/>
      <c r="Q2" s="163"/>
      <c r="R2" s="192"/>
      <c r="S2" s="163"/>
      <c r="T2" s="176" t="s">
        <v>1</v>
      </c>
      <c r="U2" s="162" t="s">
        <v>5346</v>
      </c>
      <c r="V2" s="192" t="s">
        <v>7309</v>
      </c>
      <c r="W2" s="165"/>
      <c r="X2" s="2">
        <v>900</v>
      </c>
      <c r="Y2" s="2">
        <v>672706</v>
      </c>
      <c r="AF2" s="2"/>
      <c r="AG2" s="2"/>
    </row>
    <row r="3" spans="1:33">
      <c r="A3" s="175">
        <v>45257</v>
      </c>
      <c r="B3" s="320" t="s">
        <v>165</v>
      </c>
      <c r="C3" s="319" t="s">
        <v>3961</v>
      </c>
      <c r="D3">
        <v>1074476371</v>
      </c>
      <c r="G3" s="153">
        <v>11000</v>
      </c>
      <c r="O3" s="124" t="s">
        <v>165</v>
      </c>
      <c r="R3" t="s">
        <v>8491</v>
      </c>
      <c r="U3">
        <v>0</v>
      </c>
      <c r="V3" s="166">
        <v>672707</v>
      </c>
      <c r="W3" s="18"/>
    </row>
    <row r="4" spans="1:33">
      <c r="A4" s="175">
        <v>45257</v>
      </c>
      <c r="B4" s="320" t="s">
        <v>5449</v>
      </c>
      <c r="C4" s="319" t="s">
        <v>526</v>
      </c>
      <c r="D4">
        <v>1074476187</v>
      </c>
      <c r="G4" s="153">
        <v>15180</v>
      </c>
      <c r="O4" s="124" t="s">
        <v>5449</v>
      </c>
      <c r="R4" t="s">
        <v>8491</v>
      </c>
      <c r="U4">
        <v>0</v>
      </c>
      <c r="V4" s="166">
        <v>672707</v>
      </c>
      <c r="W4" s="18"/>
    </row>
    <row r="5" spans="1:33">
      <c r="A5" s="175">
        <v>45257</v>
      </c>
      <c r="B5" s="320" t="s">
        <v>7608</v>
      </c>
      <c r="C5" s="319" t="s">
        <v>4417</v>
      </c>
      <c r="D5">
        <v>1074476366</v>
      </c>
      <c r="G5" s="153">
        <v>13100</v>
      </c>
      <c r="O5" s="124" t="s">
        <v>7608</v>
      </c>
      <c r="R5" t="s">
        <v>8491</v>
      </c>
      <c r="U5">
        <v>0</v>
      </c>
      <c r="V5" s="166">
        <v>672707</v>
      </c>
      <c r="W5" s="18"/>
    </row>
    <row r="6" spans="1:33">
      <c r="A6" s="175">
        <v>45257</v>
      </c>
      <c r="B6" s="320" t="s">
        <v>3914</v>
      </c>
      <c r="C6" s="319" t="s">
        <v>2116</v>
      </c>
      <c r="D6">
        <v>1074476370</v>
      </c>
      <c r="G6" s="153">
        <v>12480</v>
      </c>
      <c r="O6" s="124" t="s">
        <v>3914</v>
      </c>
      <c r="R6" t="s">
        <v>8491</v>
      </c>
      <c r="U6">
        <v>0</v>
      </c>
      <c r="V6" s="166">
        <v>672707</v>
      </c>
      <c r="W6" s="18"/>
    </row>
    <row r="7" spans="1:33">
      <c r="A7" s="175">
        <v>45257</v>
      </c>
      <c r="B7" s="320" t="s">
        <v>5308</v>
      </c>
      <c r="C7" s="319" t="s">
        <v>2223</v>
      </c>
      <c r="D7">
        <v>1074476215</v>
      </c>
      <c r="G7" s="153">
        <v>16800</v>
      </c>
      <c r="O7" s="124" t="s">
        <v>5308</v>
      </c>
      <c r="R7" t="s">
        <v>8491</v>
      </c>
      <c r="U7">
        <v>0</v>
      </c>
      <c r="V7" s="166">
        <v>672707</v>
      </c>
      <c r="W7" s="18"/>
    </row>
    <row r="8" spans="1:33">
      <c r="A8" s="175">
        <v>45257</v>
      </c>
      <c r="B8" s="320" t="s">
        <v>2428</v>
      </c>
      <c r="C8" s="319" t="s">
        <v>2117</v>
      </c>
      <c r="D8">
        <v>1074476365</v>
      </c>
      <c r="G8" s="153">
        <v>15970</v>
      </c>
      <c r="O8" s="124" t="s">
        <v>2428</v>
      </c>
      <c r="R8" t="s">
        <v>8491</v>
      </c>
      <c r="U8">
        <v>0</v>
      </c>
      <c r="V8" s="166">
        <v>672707</v>
      </c>
      <c r="W8" s="18"/>
    </row>
    <row r="9" spans="1:33">
      <c r="A9" s="175">
        <v>45257</v>
      </c>
      <c r="B9" s="320" t="s">
        <v>2411</v>
      </c>
      <c r="C9" s="319" t="s">
        <v>2125</v>
      </c>
      <c r="D9">
        <v>1074476355</v>
      </c>
      <c r="G9" s="153">
        <v>14600</v>
      </c>
      <c r="O9" s="124" t="s">
        <v>2411</v>
      </c>
      <c r="R9" t="s">
        <v>8491</v>
      </c>
      <c r="U9">
        <v>0</v>
      </c>
      <c r="V9" s="166">
        <v>672707</v>
      </c>
      <c r="W9" s="18"/>
    </row>
    <row r="10" spans="1:33">
      <c r="A10" s="175">
        <v>45257</v>
      </c>
      <c r="B10" s="320" t="s">
        <v>3915</v>
      </c>
      <c r="C10" s="319" t="s">
        <v>500</v>
      </c>
      <c r="D10">
        <v>1074476333</v>
      </c>
      <c r="G10" s="153">
        <v>13099</v>
      </c>
      <c r="O10" s="124" t="s">
        <v>3915</v>
      </c>
      <c r="R10" t="s">
        <v>8491</v>
      </c>
      <c r="U10">
        <v>0</v>
      </c>
      <c r="V10" s="166">
        <v>672707</v>
      </c>
      <c r="W10" s="18"/>
    </row>
    <row r="11" spans="1:33">
      <c r="A11" s="175">
        <v>45257</v>
      </c>
      <c r="B11" s="320" t="s">
        <v>2410</v>
      </c>
      <c r="C11" s="319" t="s">
        <v>2151</v>
      </c>
      <c r="D11">
        <v>1074476184</v>
      </c>
      <c r="G11" s="153">
        <v>15299</v>
      </c>
      <c r="O11" s="124" t="s">
        <v>2410</v>
      </c>
      <c r="R11" t="s">
        <v>8491</v>
      </c>
      <c r="U11">
        <v>0</v>
      </c>
      <c r="V11" s="166">
        <v>672707</v>
      </c>
      <c r="W11" s="18"/>
    </row>
    <row r="12" spans="1:33">
      <c r="A12" s="175">
        <v>45257</v>
      </c>
      <c r="B12" s="320" t="s">
        <v>169</v>
      </c>
      <c r="C12" s="319" t="s">
        <v>545</v>
      </c>
      <c r="D12">
        <v>1074476185</v>
      </c>
      <c r="G12" s="153">
        <v>21600</v>
      </c>
      <c r="O12" s="124" t="s">
        <v>169</v>
      </c>
      <c r="R12" t="s">
        <v>8491</v>
      </c>
      <c r="U12">
        <v>0</v>
      </c>
      <c r="V12" s="166">
        <v>672707</v>
      </c>
      <c r="W12" s="18"/>
    </row>
    <row r="13" spans="1:33">
      <c r="A13" s="175">
        <v>45257</v>
      </c>
      <c r="B13" s="320" t="s">
        <v>4023</v>
      </c>
      <c r="C13" s="319" t="s">
        <v>4421</v>
      </c>
      <c r="D13">
        <v>1074476368</v>
      </c>
      <c r="G13" s="153">
        <v>20600</v>
      </c>
      <c r="O13" s="124" t="s">
        <v>4023</v>
      </c>
      <c r="R13" t="s">
        <v>8491</v>
      </c>
      <c r="U13">
        <v>0</v>
      </c>
      <c r="V13" s="166">
        <v>672707</v>
      </c>
      <c r="W13" s="18"/>
    </row>
    <row r="14" spans="1:33">
      <c r="A14" s="175">
        <v>45257</v>
      </c>
      <c r="B14" s="320" t="s">
        <v>168</v>
      </c>
      <c r="C14" s="319" t="s">
        <v>4344</v>
      </c>
      <c r="D14">
        <v>1074476183</v>
      </c>
      <c r="G14" s="153">
        <v>17300</v>
      </c>
      <c r="O14" s="124" t="s">
        <v>168</v>
      </c>
      <c r="R14" t="s">
        <v>8491</v>
      </c>
      <c r="U14">
        <v>0</v>
      </c>
      <c r="V14" s="166">
        <v>672707</v>
      </c>
      <c r="W14" s="18"/>
    </row>
    <row r="15" spans="1:33">
      <c r="A15" s="175">
        <v>45257</v>
      </c>
      <c r="B15" s="320" t="s">
        <v>168</v>
      </c>
      <c r="C15" s="319" t="s">
        <v>4344</v>
      </c>
      <c r="D15">
        <v>1074476183</v>
      </c>
      <c r="G15" s="153">
        <v>17300</v>
      </c>
      <c r="O15" s="124" t="s">
        <v>168</v>
      </c>
      <c r="R15" t="s">
        <v>8491</v>
      </c>
      <c r="U15">
        <v>0</v>
      </c>
      <c r="V15" s="166">
        <v>672707</v>
      </c>
      <c r="W15" s="18"/>
    </row>
    <row r="16" spans="1:33">
      <c r="A16" s="175">
        <v>45257</v>
      </c>
      <c r="B16" s="320" t="s">
        <v>3916</v>
      </c>
      <c r="C16" s="319" t="s">
        <v>4358</v>
      </c>
      <c r="D16">
        <v>1074476323</v>
      </c>
      <c r="G16" s="153">
        <v>19400</v>
      </c>
      <c r="O16" s="124" t="s">
        <v>3916</v>
      </c>
      <c r="R16" t="s">
        <v>8491</v>
      </c>
      <c r="U16">
        <v>0</v>
      </c>
      <c r="V16" s="166">
        <v>672707</v>
      </c>
      <c r="W16" s="18"/>
    </row>
    <row r="17" spans="1:23">
      <c r="A17" s="175">
        <v>45257</v>
      </c>
      <c r="B17" s="320" t="s">
        <v>5309</v>
      </c>
      <c r="C17" s="319" t="s">
        <v>478</v>
      </c>
      <c r="D17">
        <v>1074476369</v>
      </c>
      <c r="G17" s="153">
        <v>15904</v>
      </c>
      <c r="O17" s="124" t="s">
        <v>5309</v>
      </c>
      <c r="R17" t="s">
        <v>8491</v>
      </c>
      <c r="U17">
        <v>0</v>
      </c>
      <c r="V17" s="166">
        <v>672707</v>
      </c>
      <c r="W17" s="18"/>
    </row>
    <row r="18" spans="1:23">
      <c r="A18" s="175">
        <v>45257</v>
      </c>
      <c r="B18" s="320" t="s">
        <v>2429</v>
      </c>
      <c r="C18" s="319" t="s">
        <v>2152</v>
      </c>
      <c r="D18">
        <v>1074476182</v>
      </c>
      <c r="G18" s="153">
        <v>20660</v>
      </c>
      <c r="O18" s="124" t="s">
        <v>2429</v>
      </c>
      <c r="R18" t="s">
        <v>8491</v>
      </c>
      <c r="U18">
        <v>0</v>
      </c>
      <c r="V18" s="166">
        <v>672707</v>
      </c>
      <c r="W18" s="18"/>
    </row>
    <row r="19" spans="1:23">
      <c r="A19" s="175">
        <v>45257</v>
      </c>
      <c r="B19" s="320" t="s">
        <v>5450</v>
      </c>
      <c r="C19" s="319" t="s">
        <v>2153</v>
      </c>
      <c r="D19">
        <v>1074476181</v>
      </c>
      <c r="G19" s="153">
        <v>22300</v>
      </c>
      <c r="O19" s="124" t="s">
        <v>5450</v>
      </c>
      <c r="R19" t="s">
        <v>8491</v>
      </c>
      <c r="U19">
        <v>0</v>
      </c>
      <c r="V19" s="166">
        <v>672707</v>
      </c>
      <c r="W19" s="18"/>
    </row>
    <row r="20" spans="1:23">
      <c r="A20" s="175">
        <v>45257</v>
      </c>
      <c r="B20" s="320" t="s">
        <v>2430</v>
      </c>
      <c r="C20" s="319" t="s">
        <v>2029</v>
      </c>
      <c r="D20">
        <v>1074476332</v>
      </c>
      <c r="G20" s="153">
        <v>22700</v>
      </c>
      <c r="O20" s="124" t="s">
        <v>2430</v>
      </c>
      <c r="R20" t="s">
        <v>8491</v>
      </c>
      <c r="U20">
        <v>0</v>
      </c>
      <c r="V20" s="166">
        <v>672707</v>
      </c>
      <c r="W20" s="18"/>
    </row>
    <row r="21" spans="1:23">
      <c r="A21" s="175">
        <v>45257</v>
      </c>
      <c r="B21" s="320" t="s">
        <v>5399</v>
      </c>
      <c r="C21" s="319" t="s">
        <v>2030</v>
      </c>
      <c r="D21">
        <v>1074476216</v>
      </c>
      <c r="G21" s="153">
        <v>19200</v>
      </c>
      <c r="O21" s="124" t="s">
        <v>5399</v>
      </c>
      <c r="R21" t="s">
        <v>8491</v>
      </c>
      <c r="U21">
        <v>0</v>
      </c>
      <c r="V21" s="166">
        <v>672707</v>
      </c>
      <c r="W21" s="18"/>
    </row>
    <row r="22" spans="1:23">
      <c r="A22" s="175">
        <v>45257</v>
      </c>
      <c r="B22" s="320" t="s">
        <v>7606</v>
      </c>
      <c r="C22" s="319" t="s">
        <v>497</v>
      </c>
      <c r="D22">
        <v>1074476186</v>
      </c>
      <c r="G22" s="153">
        <v>19900</v>
      </c>
      <c r="O22" s="124" t="s">
        <v>7606</v>
      </c>
      <c r="R22" t="s">
        <v>8491</v>
      </c>
      <c r="U22">
        <v>0</v>
      </c>
      <c r="V22" s="166">
        <v>672707</v>
      </c>
      <c r="W22" s="18"/>
    </row>
    <row r="23" spans="1:23">
      <c r="A23" s="175">
        <v>45257</v>
      </c>
      <c r="B23" s="320" t="s">
        <v>2431</v>
      </c>
      <c r="C23" s="319" t="s">
        <v>2141</v>
      </c>
      <c r="D23">
        <v>1074476331</v>
      </c>
      <c r="G23" s="153">
        <v>16600</v>
      </c>
      <c r="O23" s="124" t="s">
        <v>2431</v>
      </c>
      <c r="R23" t="s">
        <v>8491</v>
      </c>
      <c r="U23">
        <v>0</v>
      </c>
      <c r="V23" s="166">
        <v>672707</v>
      </c>
      <c r="W23" s="18"/>
    </row>
    <row r="24" spans="1:23">
      <c r="A24" s="175">
        <v>45257</v>
      </c>
      <c r="B24" s="320" t="s">
        <v>3917</v>
      </c>
      <c r="C24" s="319" t="s">
        <v>4404</v>
      </c>
      <c r="D24">
        <v>1074476356</v>
      </c>
      <c r="G24" s="153">
        <v>18000</v>
      </c>
      <c r="O24" s="124" t="s">
        <v>3917</v>
      </c>
      <c r="R24" t="s">
        <v>8491</v>
      </c>
      <c r="U24">
        <v>0</v>
      </c>
      <c r="V24" s="166">
        <v>672707</v>
      </c>
      <c r="W24" s="18"/>
    </row>
    <row r="25" spans="1:23">
      <c r="A25" s="175">
        <v>45257</v>
      </c>
      <c r="B25" s="320" t="s">
        <v>2432</v>
      </c>
      <c r="C25" s="319" t="s">
        <v>2140</v>
      </c>
      <c r="D25">
        <v>1074476334</v>
      </c>
      <c r="G25" s="153">
        <v>16500</v>
      </c>
      <c r="O25" s="124" t="s">
        <v>2432</v>
      </c>
      <c r="R25" t="s">
        <v>8491</v>
      </c>
      <c r="U25">
        <v>0</v>
      </c>
      <c r="V25" s="166">
        <v>672707</v>
      </c>
      <c r="W25" s="18"/>
    </row>
    <row r="26" spans="1:23">
      <c r="A26" s="175">
        <v>45257</v>
      </c>
      <c r="B26" s="320" t="s">
        <v>438</v>
      </c>
      <c r="C26" s="319" t="s">
        <v>2154</v>
      </c>
      <c r="D26">
        <v>1074476180</v>
      </c>
      <c r="G26" s="153">
        <v>26199</v>
      </c>
      <c r="O26" s="124" t="s">
        <v>438</v>
      </c>
      <c r="R26" t="s">
        <v>8491</v>
      </c>
      <c r="U26">
        <v>0</v>
      </c>
      <c r="V26" s="166">
        <v>672707</v>
      </c>
      <c r="W26" s="18"/>
    </row>
    <row r="27" spans="1:23">
      <c r="A27" s="175">
        <v>45257</v>
      </c>
      <c r="B27" s="320" t="s">
        <v>167</v>
      </c>
      <c r="C27" s="319" t="s">
        <v>2155</v>
      </c>
      <c r="D27">
        <v>1074476179</v>
      </c>
      <c r="G27" s="153">
        <v>23805</v>
      </c>
      <c r="O27" s="124" t="s">
        <v>167</v>
      </c>
      <c r="R27" t="s">
        <v>8491</v>
      </c>
      <c r="U27">
        <v>0</v>
      </c>
      <c r="V27" s="166">
        <v>672707</v>
      </c>
      <c r="W27" s="18"/>
    </row>
    <row r="28" spans="1:23">
      <c r="A28" s="175">
        <v>45257</v>
      </c>
      <c r="B28" s="320" t="s">
        <v>172</v>
      </c>
      <c r="C28" s="319" t="s">
        <v>610</v>
      </c>
      <c r="D28">
        <v>1074476367</v>
      </c>
      <c r="G28" s="153">
        <v>25700</v>
      </c>
      <c r="O28" s="124" t="s">
        <v>172</v>
      </c>
      <c r="R28" t="s">
        <v>8491</v>
      </c>
      <c r="U28">
        <v>0</v>
      </c>
      <c r="V28" s="166">
        <v>672707</v>
      </c>
      <c r="W28" s="18"/>
    </row>
    <row r="29" spans="1:23">
      <c r="A29" s="175">
        <v>45257</v>
      </c>
      <c r="B29" s="320" t="s">
        <v>167</v>
      </c>
      <c r="C29" s="319" t="s">
        <v>2155</v>
      </c>
      <c r="D29">
        <v>1074476179</v>
      </c>
      <c r="G29" s="153">
        <v>23805</v>
      </c>
      <c r="O29" s="124" t="s">
        <v>167</v>
      </c>
      <c r="R29" t="s">
        <v>8491</v>
      </c>
      <c r="U29">
        <v>0</v>
      </c>
      <c r="V29" s="166">
        <v>672707</v>
      </c>
      <c r="W29" s="18"/>
    </row>
    <row r="30" spans="1:23">
      <c r="A30" s="175">
        <v>45257</v>
      </c>
      <c r="B30" s="320" t="s">
        <v>2433</v>
      </c>
      <c r="C30" s="319" t="s">
        <v>2126</v>
      </c>
      <c r="D30">
        <v>1074476357</v>
      </c>
      <c r="G30" s="153">
        <v>19600</v>
      </c>
      <c r="O30" s="124" t="s">
        <v>2433</v>
      </c>
      <c r="R30" t="s">
        <v>8491</v>
      </c>
      <c r="U30">
        <v>0</v>
      </c>
      <c r="V30" s="166">
        <v>672707</v>
      </c>
      <c r="W30" s="18"/>
    </row>
    <row r="31" spans="1:23">
      <c r="A31" s="175">
        <v>45257</v>
      </c>
      <c r="B31" s="320" t="s">
        <v>7607</v>
      </c>
      <c r="C31" s="319" t="s">
        <v>2156</v>
      </c>
      <c r="D31">
        <v>1074476178</v>
      </c>
      <c r="G31" s="153">
        <v>22700</v>
      </c>
      <c r="O31" s="124" t="s">
        <v>7607</v>
      </c>
      <c r="R31" t="s">
        <v>8491</v>
      </c>
      <c r="U31">
        <v>0</v>
      </c>
      <c r="V31" s="166">
        <v>672707</v>
      </c>
      <c r="W31" s="18"/>
    </row>
    <row r="32" spans="1:23">
      <c r="A32" s="175">
        <v>45257</v>
      </c>
      <c r="B32" s="320" t="s">
        <v>3429</v>
      </c>
      <c r="C32" s="319" t="s">
        <v>3405</v>
      </c>
      <c r="D32">
        <v>1074475798</v>
      </c>
      <c r="G32" s="153">
        <v>22880</v>
      </c>
      <c r="O32" s="124" t="s">
        <v>3429</v>
      </c>
      <c r="R32" t="s">
        <v>8491</v>
      </c>
      <c r="U32">
        <v>0</v>
      </c>
      <c r="V32" s="166">
        <v>672707</v>
      </c>
      <c r="W32" s="18"/>
    </row>
    <row r="33" spans="1:23">
      <c r="A33" s="175">
        <v>45257</v>
      </c>
      <c r="B33" s="320" t="s">
        <v>3918</v>
      </c>
      <c r="C33" s="319" t="s">
        <v>2124</v>
      </c>
      <c r="D33">
        <v>1074476358</v>
      </c>
      <c r="G33" s="153">
        <v>18900</v>
      </c>
      <c r="O33" s="124" t="s">
        <v>3918</v>
      </c>
      <c r="R33" t="s">
        <v>8491</v>
      </c>
      <c r="U33">
        <v>0</v>
      </c>
      <c r="V33" s="166">
        <v>672707</v>
      </c>
      <c r="W33" s="18"/>
    </row>
    <row r="34" spans="1:23">
      <c r="A34" s="175">
        <v>45257</v>
      </c>
      <c r="B34" s="320" t="s">
        <v>3430</v>
      </c>
      <c r="C34" s="319" t="s">
        <v>3406</v>
      </c>
      <c r="D34">
        <v>1074475796</v>
      </c>
      <c r="G34" s="153">
        <v>21580</v>
      </c>
      <c r="O34" s="124" t="s">
        <v>3430</v>
      </c>
      <c r="R34" t="s">
        <v>8491</v>
      </c>
      <c r="U34">
        <v>0</v>
      </c>
      <c r="V34" s="166">
        <v>672707</v>
      </c>
      <c r="W34" s="18"/>
    </row>
    <row r="35" spans="1:23">
      <c r="A35" s="175">
        <v>45257</v>
      </c>
      <c r="B35" s="320" t="s">
        <v>2434</v>
      </c>
      <c r="C35" s="319" t="s">
        <v>2031</v>
      </c>
      <c r="D35">
        <v>1074476213</v>
      </c>
      <c r="G35" s="153">
        <v>28000</v>
      </c>
      <c r="O35" s="124" t="s">
        <v>2434</v>
      </c>
      <c r="R35" t="s">
        <v>8491</v>
      </c>
      <c r="U35">
        <v>0</v>
      </c>
      <c r="V35" s="166">
        <v>672707</v>
      </c>
      <c r="W35" s="18"/>
    </row>
    <row r="36" spans="1:23">
      <c r="A36" s="175">
        <v>45257</v>
      </c>
      <c r="B36" s="320" t="s">
        <v>3919</v>
      </c>
      <c r="C36" s="319" t="s">
        <v>2158</v>
      </c>
      <c r="D36">
        <v>1074476176</v>
      </c>
      <c r="G36" s="153">
        <v>30300</v>
      </c>
      <c r="O36" s="124" t="s">
        <v>3919</v>
      </c>
      <c r="R36" t="s">
        <v>8491</v>
      </c>
      <c r="U36">
        <v>0</v>
      </c>
      <c r="V36" s="166">
        <v>672707</v>
      </c>
      <c r="W36" s="18"/>
    </row>
    <row r="37" spans="1:23">
      <c r="A37" s="175">
        <v>45257</v>
      </c>
      <c r="B37" s="320" t="s">
        <v>161</v>
      </c>
      <c r="C37" s="319" t="s">
        <v>2205</v>
      </c>
      <c r="D37">
        <v>1074475945</v>
      </c>
      <c r="G37" s="153">
        <v>26000</v>
      </c>
      <c r="O37" s="124" t="s">
        <v>161</v>
      </c>
      <c r="R37" t="s">
        <v>8491</v>
      </c>
      <c r="U37">
        <v>0</v>
      </c>
      <c r="V37" s="166">
        <v>672707</v>
      </c>
      <c r="W37" s="18"/>
    </row>
    <row r="38" spans="1:23">
      <c r="A38" s="175">
        <v>45257</v>
      </c>
      <c r="B38" s="320" t="s">
        <v>5310</v>
      </c>
      <c r="C38" s="319" t="s">
        <v>4327</v>
      </c>
      <c r="D38">
        <v>1074476174</v>
      </c>
      <c r="G38" s="153">
        <v>26790</v>
      </c>
      <c r="O38" s="124" t="s">
        <v>5310</v>
      </c>
      <c r="R38" t="s">
        <v>8491</v>
      </c>
      <c r="U38">
        <v>0</v>
      </c>
      <c r="V38" s="166">
        <v>672707</v>
      </c>
      <c r="W38" s="18"/>
    </row>
    <row r="39" spans="1:23">
      <c r="A39" s="175">
        <v>45257</v>
      </c>
      <c r="B39" s="320" t="s">
        <v>2435</v>
      </c>
      <c r="C39" s="319" t="s">
        <v>2159</v>
      </c>
      <c r="D39">
        <v>1074476175</v>
      </c>
      <c r="G39" s="153">
        <v>24800</v>
      </c>
      <c r="O39" s="124" t="s">
        <v>2435</v>
      </c>
      <c r="R39" t="s">
        <v>8491</v>
      </c>
      <c r="U39">
        <v>0</v>
      </c>
      <c r="V39" s="166">
        <v>672707</v>
      </c>
      <c r="W39" s="18"/>
    </row>
    <row r="40" spans="1:23">
      <c r="A40" s="175">
        <v>45257</v>
      </c>
      <c r="B40" s="320" t="s">
        <v>2436</v>
      </c>
      <c r="C40" s="319" t="s">
        <v>2160</v>
      </c>
      <c r="D40">
        <v>1074476173</v>
      </c>
      <c r="G40" s="153">
        <v>29400</v>
      </c>
      <c r="O40" s="124" t="s">
        <v>2436</v>
      </c>
      <c r="R40" t="s">
        <v>8491</v>
      </c>
      <c r="U40">
        <v>0</v>
      </c>
      <c r="V40" s="166">
        <v>672707</v>
      </c>
      <c r="W40" s="18"/>
    </row>
    <row r="41" spans="1:23">
      <c r="A41" s="175">
        <v>45257</v>
      </c>
      <c r="B41" s="320" t="s">
        <v>5454</v>
      </c>
      <c r="C41" s="319" t="s">
        <v>2032</v>
      </c>
      <c r="D41">
        <v>1074476214</v>
      </c>
      <c r="G41" s="153">
        <v>23100</v>
      </c>
      <c r="O41" s="124" t="s">
        <v>5454</v>
      </c>
      <c r="R41" t="s">
        <v>8491</v>
      </c>
      <c r="U41">
        <v>0</v>
      </c>
      <c r="V41" s="166">
        <v>672707</v>
      </c>
      <c r="W41" s="18"/>
    </row>
    <row r="42" spans="1:23">
      <c r="A42" s="175">
        <v>45257</v>
      </c>
      <c r="B42" s="320" t="s">
        <v>5400</v>
      </c>
      <c r="C42" s="319" t="s">
        <v>2169</v>
      </c>
      <c r="D42">
        <v>1074476395</v>
      </c>
      <c r="G42" s="153">
        <v>24700</v>
      </c>
      <c r="O42" s="124" t="s">
        <v>5400</v>
      </c>
      <c r="R42" t="s">
        <v>8491</v>
      </c>
      <c r="U42">
        <v>0</v>
      </c>
      <c r="V42" s="166">
        <v>672707</v>
      </c>
      <c r="W42" s="18"/>
    </row>
    <row r="43" spans="1:23">
      <c r="A43" s="175">
        <v>45257</v>
      </c>
      <c r="B43" s="320" t="s">
        <v>444</v>
      </c>
      <c r="C43" s="319" t="s">
        <v>8604</v>
      </c>
      <c r="D43">
        <v>1074476395</v>
      </c>
      <c r="G43" s="153">
        <v>23980</v>
      </c>
      <c r="O43" s="124" t="s">
        <v>444</v>
      </c>
      <c r="R43" t="s">
        <v>8491</v>
      </c>
      <c r="U43">
        <v>0</v>
      </c>
      <c r="V43" s="166">
        <v>672707</v>
      </c>
      <c r="W43" s="18"/>
    </row>
    <row r="44" spans="1:23">
      <c r="A44" s="175">
        <v>45257</v>
      </c>
      <c r="B44" s="320" t="s">
        <v>5452</v>
      </c>
      <c r="C44" s="319" t="s">
        <v>2170</v>
      </c>
      <c r="D44">
        <v>1074476394</v>
      </c>
      <c r="G44" s="153">
        <v>29200</v>
      </c>
      <c r="O44" s="124" t="s">
        <v>5452</v>
      </c>
      <c r="R44" t="s">
        <v>8491</v>
      </c>
      <c r="U44">
        <v>0</v>
      </c>
      <c r="V44" s="166">
        <v>672707</v>
      </c>
      <c r="W44" s="18"/>
    </row>
    <row r="45" spans="1:23">
      <c r="A45" s="175">
        <v>45257</v>
      </c>
      <c r="B45" s="320" t="s">
        <v>5311</v>
      </c>
      <c r="C45" s="319" t="s">
        <v>5362</v>
      </c>
      <c r="D45">
        <v>1074475944</v>
      </c>
      <c r="G45" s="153">
        <v>23500</v>
      </c>
      <c r="O45" s="124" t="s">
        <v>5311</v>
      </c>
      <c r="R45" t="s">
        <v>8491</v>
      </c>
      <c r="U45">
        <v>0</v>
      </c>
      <c r="V45" s="166">
        <v>672707</v>
      </c>
      <c r="W45" s="18"/>
    </row>
    <row r="46" spans="1:23">
      <c r="A46" s="175">
        <v>45257</v>
      </c>
      <c r="B46" s="320" t="s">
        <v>2025</v>
      </c>
      <c r="C46" s="319" t="s">
        <v>2161</v>
      </c>
      <c r="D46">
        <v>1074476172</v>
      </c>
      <c r="G46" s="153">
        <v>32700</v>
      </c>
      <c r="O46" s="124" t="s">
        <v>2025</v>
      </c>
      <c r="R46" t="s">
        <v>8491</v>
      </c>
      <c r="U46">
        <v>0</v>
      </c>
      <c r="V46" s="166">
        <v>672707</v>
      </c>
      <c r="W46" s="18"/>
    </row>
    <row r="47" spans="1:23">
      <c r="A47" s="175">
        <v>45257</v>
      </c>
      <c r="B47" s="320" t="s">
        <v>156</v>
      </c>
      <c r="C47" s="319" t="s">
        <v>2224</v>
      </c>
      <c r="D47">
        <v>1074476212</v>
      </c>
      <c r="G47" s="153">
        <v>28700</v>
      </c>
      <c r="O47" s="124" t="s">
        <v>156</v>
      </c>
      <c r="R47" t="s">
        <v>8491</v>
      </c>
      <c r="U47">
        <v>0</v>
      </c>
      <c r="V47" s="166">
        <v>672707</v>
      </c>
      <c r="W47" s="18"/>
    </row>
    <row r="48" spans="1:23">
      <c r="A48" s="175">
        <v>45257</v>
      </c>
      <c r="B48" s="320" t="s">
        <v>2437</v>
      </c>
      <c r="C48" s="319" t="s">
        <v>2020</v>
      </c>
      <c r="D48">
        <v>1074476661</v>
      </c>
      <c r="G48" s="153">
        <v>24240</v>
      </c>
      <c r="O48" s="124" t="s">
        <v>2437</v>
      </c>
      <c r="R48" t="s">
        <v>8491</v>
      </c>
      <c r="U48">
        <v>0</v>
      </c>
      <c r="V48" s="166">
        <v>672707</v>
      </c>
      <c r="W48" s="18"/>
    </row>
    <row r="49" spans="1:23">
      <c r="A49" s="175">
        <v>45257</v>
      </c>
      <c r="B49" s="320" t="s">
        <v>3920</v>
      </c>
      <c r="C49" s="319" t="s">
        <v>2230</v>
      </c>
      <c r="D49">
        <v>1074476659</v>
      </c>
      <c r="G49" s="153">
        <v>25690</v>
      </c>
      <c r="O49" s="124" t="s">
        <v>3920</v>
      </c>
      <c r="R49" t="s">
        <v>8491</v>
      </c>
      <c r="U49">
        <v>0</v>
      </c>
      <c r="V49" s="166">
        <v>672707</v>
      </c>
      <c r="W49" s="18"/>
    </row>
    <row r="50" spans="1:23">
      <c r="A50" s="175">
        <v>45257</v>
      </c>
      <c r="B50" s="320" t="s">
        <v>2438</v>
      </c>
      <c r="C50" s="319" t="s">
        <v>2033</v>
      </c>
      <c r="D50">
        <v>1074476657</v>
      </c>
      <c r="G50" s="153">
        <v>28389</v>
      </c>
      <c r="O50" s="124" t="s">
        <v>2438</v>
      </c>
      <c r="R50" t="s">
        <v>8491</v>
      </c>
      <c r="U50">
        <v>0</v>
      </c>
      <c r="V50" s="166">
        <v>672707</v>
      </c>
      <c r="W50" s="18"/>
    </row>
    <row r="51" spans="1:23">
      <c r="A51" s="175">
        <v>45257</v>
      </c>
      <c r="B51" s="320" t="s">
        <v>155</v>
      </c>
      <c r="C51" s="319" t="s">
        <v>2004</v>
      </c>
      <c r="D51">
        <v>1074476662</v>
      </c>
      <c r="G51" s="153">
        <v>20700</v>
      </c>
      <c r="O51" s="124" t="s">
        <v>155</v>
      </c>
      <c r="R51" t="s">
        <v>8491</v>
      </c>
      <c r="U51">
        <v>0</v>
      </c>
      <c r="V51" s="166">
        <v>672707</v>
      </c>
      <c r="W51" s="18"/>
    </row>
    <row r="52" spans="1:23">
      <c r="A52" s="175">
        <v>45257</v>
      </c>
      <c r="B52" s="320" t="s">
        <v>7620</v>
      </c>
      <c r="C52" s="319" t="s">
        <v>2231</v>
      </c>
      <c r="D52">
        <v>1074476656</v>
      </c>
      <c r="G52" s="153">
        <v>29900</v>
      </c>
      <c r="O52" s="124" t="s">
        <v>7620</v>
      </c>
      <c r="R52" t="s">
        <v>8491</v>
      </c>
      <c r="U52">
        <v>0</v>
      </c>
      <c r="V52" s="166">
        <v>672707</v>
      </c>
      <c r="W52" s="18"/>
    </row>
    <row r="53" spans="1:23">
      <c r="A53" s="175">
        <v>45257</v>
      </c>
      <c r="B53" s="320" t="s">
        <v>2439</v>
      </c>
      <c r="C53" s="319" t="s">
        <v>2034</v>
      </c>
      <c r="D53">
        <v>1074476655</v>
      </c>
      <c r="G53" s="153">
        <v>38590</v>
      </c>
      <c r="O53" s="124" t="s">
        <v>2439</v>
      </c>
      <c r="R53" t="s">
        <v>8491</v>
      </c>
      <c r="U53">
        <v>0</v>
      </c>
      <c r="V53" s="166">
        <v>672707</v>
      </c>
      <c r="W53" s="18"/>
    </row>
    <row r="54" spans="1:23">
      <c r="A54" s="175">
        <v>45257</v>
      </c>
      <c r="B54" s="320" t="s">
        <v>5456</v>
      </c>
      <c r="C54" s="319" t="s">
        <v>4088</v>
      </c>
      <c r="D54">
        <v>1074476654</v>
      </c>
      <c r="G54" s="153">
        <v>39976</v>
      </c>
      <c r="O54" s="124" t="s">
        <v>5456</v>
      </c>
      <c r="R54" t="s">
        <v>8491</v>
      </c>
      <c r="U54">
        <v>0</v>
      </c>
      <c r="V54" s="166">
        <v>672707</v>
      </c>
      <c r="W54" s="18"/>
    </row>
    <row r="55" spans="1:23">
      <c r="A55" s="175">
        <v>45257</v>
      </c>
      <c r="B55" s="320" t="s">
        <v>7621</v>
      </c>
      <c r="C55" s="319" t="s">
        <v>575</v>
      </c>
      <c r="D55">
        <v>1074476658</v>
      </c>
      <c r="G55" s="153">
        <v>28700</v>
      </c>
      <c r="O55" s="124" t="s">
        <v>7621</v>
      </c>
      <c r="R55" t="s">
        <v>8491</v>
      </c>
      <c r="U55">
        <v>0</v>
      </c>
      <c r="V55" s="166">
        <v>672707</v>
      </c>
      <c r="W55" s="18"/>
    </row>
    <row r="56" spans="1:23">
      <c r="A56" s="175">
        <v>45257</v>
      </c>
      <c r="B56" s="320" t="s">
        <v>5401</v>
      </c>
      <c r="C56" s="319" t="s">
        <v>2229</v>
      </c>
      <c r="D56">
        <v>1074476660</v>
      </c>
      <c r="G56" s="153">
        <v>27500</v>
      </c>
      <c r="O56" s="124" t="s">
        <v>5401</v>
      </c>
      <c r="R56" t="s">
        <v>8491</v>
      </c>
      <c r="U56">
        <v>0</v>
      </c>
      <c r="V56" s="166">
        <v>672707</v>
      </c>
      <c r="W56" s="18"/>
    </row>
    <row r="57" spans="1:23">
      <c r="A57" s="175">
        <v>45257</v>
      </c>
      <c r="B57" s="320" t="s">
        <v>7619</v>
      </c>
      <c r="C57" s="319" t="s">
        <v>2035</v>
      </c>
      <c r="D57">
        <v>1074476653</v>
      </c>
      <c r="G57" s="153">
        <v>45900</v>
      </c>
      <c r="O57" s="124" t="s">
        <v>7619</v>
      </c>
      <c r="R57" t="s">
        <v>8491</v>
      </c>
      <c r="U57">
        <v>0</v>
      </c>
      <c r="V57" s="166">
        <v>672707</v>
      </c>
      <c r="W57" s="18"/>
    </row>
    <row r="58" spans="1:23">
      <c r="A58" s="175">
        <v>45257</v>
      </c>
      <c r="B58" s="320" t="s">
        <v>3431</v>
      </c>
      <c r="C58" s="319" t="s">
        <v>3407</v>
      </c>
      <c r="D58">
        <v>1074475795</v>
      </c>
      <c r="G58" s="153">
        <v>21940</v>
      </c>
      <c r="O58" s="124" t="s">
        <v>3431</v>
      </c>
      <c r="R58" t="s">
        <v>8491</v>
      </c>
      <c r="U58">
        <v>0</v>
      </c>
      <c r="V58" s="166">
        <v>672707</v>
      </c>
      <c r="W58" s="18"/>
    </row>
    <row r="59" spans="1:23">
      <c r="A59" s="175">
        <v>45257</v>
      </c>
      <c r="B59" s="320" t="s">
        <v>5312</v>
      </c>
      <c r="C59" s="319" t="s">
        <v>5357</v>
      </c>
      <c r="D59">
        <v>1074475779</v>
      </c>
      <c r="G59" s="153">
        <v>29500</v>
      </c>
      <c r="O59" s="124" t="s">
        <v>5312</v>
      </c>
      <c r="R59" t="s">
        <v>8491</v>
      </c>
      <c r="U59">
        <v>0</v>
      </c>
      <c r="V59" s="166">
        <v>672707</v>
      </c>
      <c r="W59" s="18"/>
    </row>
    <row r="60" spans="1:23">
      <c r="A60" s="175">
        <v>45257</v>
      </c>
      <c r="B60" s="320" t="s">
        <v>5313</v>
      </c>
      <c r="C60" s="319" t="s">
        <v>5355</v>
      </c>
      <c r="D60">
        <v>1074475778</v>
      </c>
      <c r="G60" s="153">
        <v>9000</v>
      </c>
      <c r="O60" s="124" t="s">
        <v>5313</v>
      </c>
      <c r="R60" t="s">
        <v>8491</v>
      </c>
      <c r="U60">
        <v>0</v>
      </c>
      <c r="V60" s="166">
        <v>672707</v>
      </c>
      <c r="W60" s="18"/>
    </row>
    <row r="61" spans="1:23">
      <c r="A61" s="175">
        <v>45257</v>
      </c>
      <c r="B61" s="320" t="s">
        <v>159</v>
      </c>
      <c r="C61" s="319" t="s">
        <v>2100</v>
      </c>
      <c r="D61">
        <v>1074476296</v>
      </c>
      <c r="G61" s="153">
        <v>9000</v>
      </c>
      <c r="O61" s="124" t="s">
        <v>159</v>
      </c>
      <c r="R61" t="s">
        <v>8491</v>
      </c>
      <c r="U61">
        <v>0</v>
      </c>
      <c r="V61" s="166">
        <v>672707</v>
      </c>
      <c r="W61" s="18"/>
    </row>
    <row r="62" spans="1:23">
      <c r="A62" s="175">
        <v>45257</v>
      </c>
      <c r="B62" s="320" t="s">
        <v>173</v>
      </c>
      <c r="C62" s="319" t="s">
        <v>514</v>
      </c>
      <c r="D62">
        <v>1074476731</v>
      </c>
      <c r="G62" s="153">
        <v>10300</v>
      </c>
      <c r="O62" s="124" t="s">
        <v>173</v>
      </c>
      <c r="R62" t="s">
        <v>8491</v>
      </c>
      <c r="U62">
        <v>0</v>
      </c>
      <c r="V62" s="166">
        <v>672707</v>
      </c>
      <c r="W62" s="18"/>
    </row>
    <row r="63" spans="1:23">
      <c r="A63" s="175">
        <v>45257</v>
      </c>
      <c r="B63" s="320" t="s">
        <v>2440</v>
      </c>
      <c r="C63" s="319" t="s">
        <v>2099</v>
      </c>
      <c r="D63">
        <v>1074476297</v>
      </c>
      <c r="G63" s="153">
        <v>9110</v>
      </c>
      <c r="O63" s="124" t="s">
        <v>2440</v>
      </c>
      <c r="R63" t="s">
        <v>8491</v>
      </c>
      <c r="U63">
        <v>0</v>
      </c>
      <c r="V63" s="166">
        <v>672707</v>
      </c>
      <c r="W63" s="18"/>
    </row>
    <row r="64" spans="1:23">
      <c r="A64" s="175">
        <v>45257</v>
      </c>
      <c r="B64" s="320" t="s">
        <v>3432</v>
      </c>
      <c r="C64" s="319" t="s">
        <v>3408</v>
      </c>
      <c r="D64">
        <v>1074475794</v>
      </c>
      <c r="G64" s="153">
        <v>11770</v>
      </c>
      <c r="O64" s="124" t="s">
        <v>3432</v>
      </c>
      <c r="R64" t="s">
        <v>8491</v>
      </c>
      <c r="U64">
        <v>0</v>
      </c>
      <c r="V64" s="166">
        <v>672707</v>
      </c>
      <c r="W64" s="18"/>
    </row>
    <row r="65" spans="1:23">
      <c r="A65" s="175">
        <v>45257</v>
      </c>
      <c r="B65" s="320" t="s">
        <v>3433</v>
      </c>
      <c r="C65" s="319" t="s">
        <v>3409</v>
      </c>
      <c r="D65">
        <v>1074475793</v>
      </c>
      <c r="G65" s="153">
        <v>11180</v>
      </c>
      <c r="O65" s="124" t="s">
        <v>3433</v>
      </c>
      <c r="R65" t="s">
        <v>8491</v>
      </c>
      <c r="U65">
        <v>0</v>
      </c>
      <c r="V65" s="166">
        <v>672707</v>
      </c>
      <c r="W65" s="18"/>
    </row>
    <row r="66" spans="1:23">
      <c r="A66" s="175">
        <v>45257</v>
      </c>
      <c r="B66" s="320" t="s">
        <v>3434</v>
      </c>
      <c r="C66" s="319" t="s">
        <v>4040</v>
      </c>
      <c r="D66">
        <v>1074475792</v>
      </c>
      <c r="G66" s="153">
        <v>15290</v>
      </c>
      <c r="O66" s="124" t="s">
        <v>3434</v>
      </c>
      <c r="R66" t="s">
        <v>8491</v>
      </c>
      <c r="U66">
        <v>0</v>
      </c>
      <c r="V66" s="166">
        <v>672707</v>
      </c>
      <c r="W66" s="18"/>
    </row>
    <row r="67" spans="1:23">
      <c r="A67" s="175">
        <v>45257</v>
      </c>
      <c r="B67" s="320" t="s">
        <v>2493</v>
      </c>
      <c r="C67" s="319" t="s">
        <v>529</v>
      </c>
      <c r="D67">
        <v>1074476025</v>
      </c>
      <c r="G67" s="153">
        <v>22500</v>
      </c>
      <c r="O67" s="124" t="s">
        <v>2493</v>
      </c>
      <c r="R67" t="s">
        <v>8491</v>
      </c>
      <c r="U67">
        <v>0</v>
      </c>
      <c r="V67" s="166">
        <v>672707</v>
      </c>
      <c r="W67" s="18"/>
    </row>
    <row r="68" spans="1:23">
      <c r="A68" s="175">
        <v>45257</v>
      </c>
      <c r="B68" s="320" t="s">
        <v>2027</v>
      </c>
      <c r="C68" s="319" t="s">
        <v>506</v>
      </c>
      <c r="D68">
        <v>1074476253</v>
      </c>
      <c r="G68" s="153">
        <v>23690</v>
      </c>
      <c r="O68" s="124" t="s">
        <v>2027</v>
      </c>
      <c r="R68" t="s">
        <v>8491</v>
      </c>
      <c r="U68">
        <v>0</v>
      </c>
      <c r="V68" s="166">
        <v>672707</v>
      </c>
      <c r="W68" s="18"/>
    </row>
    <row r="69" spans="1:23">
      <c r="A69" s="175">
        <v>45257</v>
      </c>
      <c r="B69" s="320" t="s">
        <v>5624</v>
      </c>
      <c r="C69" s="319" t="s">
        <v>2193</v>
      </c>
      <c r="D69">
        <v>1074475974</v>
      </c>
      <c r="G69" s="153">
        <v>24145</v>
      </c>
      <c r="O69" s="124" t="s">
        <v>5624</v>
      </c>
      <c r="R69" t="s">
        <v>8491</v>
      </c>
      <c r="U69">
        <v>0</v>
      </c>
      <c r="V69" s="166">
        <v>672707</v>
      </c>
      <c r="W69" s="18"/>
    </row>
    <row r="70" spans="1:23">
      <c r="A70" s="175">
        <v>45257</v>
      </c>
      <c r="B70" s="320" t="s">
        <v>4025</v>
      </c>
      <c r="C70" s="319" t="s">
        <v>562</v>
      </c>
      <c r="D70">
        <v>1074475977</v>
      </c>
      <c r="G70" s="153">
        <v>18599</v>
      </c>
      <c r="O70" s="124" t="s">
        <v>4025</v>
      </c>
      <c r="R70" t="s">
        <v>8491</v>
      </c>
      <c r="U70">
        <v>0</v>
      </c>
      <c r="V70" s="166">
        <v>672707</v>
      </c>
      <c r="W70" s="18"/>
    </row>
    <row r="71" spans="1:23">
      <c r="A71" s="175">
        <v>45257</v>
      </c>
      <c r="B71" s="320" t="s">
        <v>1939</v>
      </c>
      <c r="C71" s="319" t="s">
        <v>8605</v>
      </c>
      <c r="D71">
        <v>1074476028</v>
      </c>
      <c r="G71" s="153">
        <v>24555</v>
      </c>
      <c r="O71" s="124" t="s">
        <v>1939</v>
      </c>
      <c r="R71" t="s">
        <v>8491</v>
      </c>
      <c r="U71">
        <v>0</v>
      </c>
      <c r="V71" s="166">
        <v>672707</v>
      </c>
      <c r="W71" s="18"/>
    </row>
    <row r="72" spans="1:23">
      <c r="A72" s="175">
        <v>45257</v>
      </c>
      <c r="B72" s="320" t="s">
        <v>7305</v>
      </c>
      <c r="C72" s="319" t="s">
        <v>2043</v>
      </c>
      <c r="D72">
        <v>1074476646</v>
      </c>
      <c r="G72" s="153">
        <v>32000</v>
      </c>
      <c r="O72" s="124" t="s">
        <v>7305</v>
      </c>
      <c r="R72" t="s">
        <v>8491</v>
      </c>
      <c r="U72">
        <v>0</v>
      </c>
      <c r="V72" s="166">
        <v>672707</v>
      </c>
      <c r="W72" s="18"/>
    </row>
    <row r="73" spans="1:23">
      <c r="A73" s="175">
        <v>45257</v>
      </c>
      <c r="B73" s="320" t="s">
        <v>811</v>
      </c>
      <c r="C73" s="319" t="s">
        <v>2177</v>
      </c>
      <c r="D73">
        <v>1074476029</v>
      </c>
      <c r="G73" s="153">
        <v>20700</v>
      </c>
      <c r="O73" s="124" t="s">
        <v>811</v>
      </c>
      <c r="R73" t="s">
        <v>8491</v>
      </c>
      <c r="U73">
        <v>900</v>
      </c>
      <c r="V73" s="166">
        <v>672706</v>
      </c>
      <c r="W73" s="18"/>
    </row>
    <row r="74" spans="1:23">
      <c r="A74" s="175">
        <v>45257</v>
      </c>
      <c r="B74" s="320" t="s">
        <v>7611</v>
      </c>
      <c r="C74" s="319" t="s">
        <v>490</v>
      </c>
      <c r="D74">
        <v>1074476027</v>
      </c>
      <c r="G74" s="153">
        <v>23845</v>
      </c>
      <c r="O74" s="124" t="s">
        <v>7611</v>
      </c>
      <c r="R74" t="s">
        <v>8491</v>
      </c>
      <c r="U74">
        <v>0</v>
      </c>
      <c r="V74" s="166">
        <v>672707</v>
      </c>
      <c r="W74" s="18"/>
    </row>
    <row r="75" spans="1:23">
      <c r="A75" s="175">
        <v>45257</v>
      </c>
      <c r="B75" s="320" t="s">
        <v>815</v>
      </c>
      <c r="C75" s="319" t="s">
        <v>4207</v>
      </c>
      <c r="D75">
        <v>1074475980</v>
      </c>
      <c r="G75" s="153">
        <v>28790</v>
      </c>
      <c r="O75" s="124" t="s">
        <v>815</v>
      </c>
      <c r="R75" t="s">
        <v>8491</v>
      </c>
      <c r="U75">
        <v>0</v>
      </c>
      <c r="V75" s="166">
        <v>672707</v>
      </c>
      <c r="W75" s="18"/>
    </row>
    <row r="76" spans="1:23">
      <c r="A76" s="175">
        <v>45257</v>
      </c>
      <c r="B76" s="320" t="s">
        <v>5625</v>
      </c>
      <c r="C76" s="319" t="s">
        <v>449</v>
      </c>
      <c r="D76">
        <v>1074476651</v>
      </c>
      <c r="G76" s="153">
        <v>22500</v>
      </c>
      <c r="O76" s="124" t="s">
        <v>5625</v>
      </c>
      <c r="R76" t="s">
        <v>8491</v>
      </c>
      <c r="U76">
        <v>0</v>
      </c>
      <c r="V76" s="166">
        <v>672707</v>
      </c>
      <c r="W76" s="18"/>
    </row>
    <row r="77" spans="1:23">
      <c r="A77" s="175">
        <v>45257</v>
      </c>
      <c r="B77" s="320" t="s">
        <v>5626</v>
      </c>
      <c r="C77" s="319" t="s">
        <v>2188</v>
      </c>
      <c r="D77">
        <v>1074476000</v>
      </c>
      <c r="G77" s="153">
        <v>20799</v>
      </c>
      <c r="O77" s="124" t="s">
        <v>5626</v>
      </c>
      <c r="R77" t="s">
        <v>8491</v>
      </c>
      <c r="U77">
        <v>0</v>
      </c>
      <c r="V77" s="166">
        <v>672707</v>
      </c>
      <c r="W77" s="18"/>
    </row>
    <row r="78" spans="1:23">
      <c r="A78" s="175">
        <v>45257</v>
      </c>
      <c r="B78" s="320" t="s">
        <v>7609</v>
      </c>
      <c r="C78" s="319" t="s">
        <v>492</v>
      </c>
      <c r="D78">
        <v>1074475976</v>
      </c>
      <c r="G78" s="153">
        <v>32998</v>
      </c>
      <c r="O78" s="124" t="s">
        <v>7609</v>
      </c>
      <c r="R78" t="s">
        <v>8491</v>
      </c>
      <c r="U78">
        <v>0</v>
      </c>
      <c r="V78" s="166">
        <v>672707</v>
      </c>
      <c r="W78" s="18"/>
    </row>
    <row r="79" spans="1:23">
      <c r="A79" s="175">
        <v>45257</v>
      </c>
      <c r="B79" s="320" t="s">
        <v>1870</v>
      </c>
      <c r="C79" s="319" t="s">
        <v>2178</v>
      </c>
      <c r="D79">
        <v>1074476026</v>
      </c>
      <c r="G79" s="153">
        <v>30500</v>
      </c>
      <c r="O79" s="124" t="s">
        <v>1870</v>
      </c>
      <c r="R79" t="s">
        <v>8491</v>
      </c>
      <c r="U79">
        <v>0</v>
      </c>
      <c r="V79" s="166">
        <v>672707</v>
      </c>
      <c r="W79" s="18"/>
    </row>
    <row r="80" spans="1:23">
      <c r="A80" s="175">
        <v>45257</v>
      </c>
      <c r="B80" s="320" t="s">
        <v>1871</v>
      </c>
      <c r="C80" s="319" t="s">
        <v>460</v>
      </c>
      <c r="D80">
        <v>1074476023</v>
      </c>
      <c r="G80" s="153">
        <v>25350</v>
      </c>
      <c r="O80" s="124" t="s">
        <v>1871</v>
      </c>
      <c r="R80" t="s">
        <v>8491</v>
      </c>
      <c r="U80">
        <v>0</v>
      </c>
      <c r="V80" s="166">
        <v>672707</v>
      </c>
      <c r="W80" s="18"/>
    </row>
    <row r="81" spans="1:23">
      <c r="A81" s="175">
        <v>45257</v>
      </c>
      <c r="B81" s="320" t="s">
        <v>1872</v>
      </c>
      <c r="C81" s="319" t="s">
        <v>2028</v>
      </c>
      <c r="D81">
        <v>1074476206</v>
      </c>
      <c r="G81" s="153">
        <v>30000</v>
      </c>
      <c r="O81" s="124" t="s">
        <v>1872</v>
      </c>
      <c r="R81" t="s">
        <v>8491</v>
      </c>
      <c r="U81">
        <v>0</v>
      </c>
      <c r="V81" s="166">
        <v>672707</v>
      </c>
      <c r="W81" s="18"/>
    </row>
    <row r="82" spans="1:23">
      <c r="A82" s="175">
        <v>45257</v>
      </c>
      <c r="B82" s="320" t="s">
        <v>1873</v>
      </c>
      <c r="C82" s="319" t="s">
        <v>2179</v>
      </c>
      <c r="D82">
        <v>1074476022</v>
      </c>
      <c r="G82" s="153">
        <v>24600</v>
      </c>
      <c r="O82" s="124" t="s">
        <v>1873</v>
      </c>
      <c r="R82" t="s">
        <v>8491</v>
      </c>
      <c r="U82">
        <v>0</v>
      </c>
      <c r="V82" s="166">
        <v>672707</v>
      </c>
      <c r="W82" s="18"/>
    </row>
    <row r="83" spans="1:23">
      <c r="A83" s="175">
        <v>45257</v>
      </c>
      <c r="B83" s="320" t="s">
        <v>1874</v>
      </c>
      <c r="C83" s="319" t="s">
        <v>2225</v>
      </c>
      <c r="D83">
        <v>1074476211</v>
      </c>
      <c r="G83" s="153">
        <v>31900</v>
      </c>
      <c r="O83" s="124" t="s">
        <v>1874</v>
      </c>
      <c r="R83" t="s">
        <v>8491</v>
      </c>
      <c r="U83">
        <v>0</v>
      </c>
      <c r="V83" s="166">
        <v>672707</v>
      </c>
      <c r="W83" s="18"/>
    </row>
    <row r="84" spans="1:23">
      <c r="A84" s="175">
        <v>45257</v>
      </c>
      <c r="B84" s="320" t="s">
        <v>1875</v>
      </c>
      <c r="C84" s="319" t="s">
        <v>525</v>
      </c>
      <c r="D84">
        <v>1074475978</v>
      </c>
      <c r="G84" s="153">
        <v>36300</v>
      </c>
      <c r="O84" s="124" t="s">
        <v>1875</v>
      </c>
      <c r="R84" t="s">
        <v>8491</v>
      </c>
      <c r="U84">
        <v>0</v>
      </c>
      <c r="V84" s="166">
        <v>672707</v>
      </c>
      <c r="W84" s="18"/>
    </row>
    <row r="85" spans="1:23">
      <c r="A85" s="175">
        <v>45257</v>
      </c>
      <c r="B85" s="320" t="s">
        <v>1876</v>
      </c>
      <c r="C85" s="319" t="s">
        <v>3913</v>
      </c>
      <c r="D85">
        <v>1074476020</v>
      </c>
      <c r="G85" s="153">
        <v>25800</v>
      </c>
      <c r="O85" s="124" t="s">
        <v>1876</v>
      </c>
      <c r="R85" t="s">
        <v>8491</v>
      </c>
      <c r="U85">
        <v>0</v>
      </c>
      <c r="V85" s="166">
        <v>672707</v>
      </c>
      <c r="W85" s="18"/>
    </row>
    <row r="86" spans="1:23">
      <c r="A86" s="175">
        <v>45257</v>
      </c>
      <c r="B86" s="320" t="s">
        <v>1877</v>
      </c>
      <c r="C86" s="319" t="s">
        <v>447</v>
      </c>
      <c r="D86">
        <v>1074476019</v>
      </c>
      <c r="G86" s="153">
        <v>30810</v>
      </c>
      <c r="O86" s="124" t="s">
        <v>1877</v>
      </c>
      <c r="R86" t="s">
        <v>8491</v>
      </c>
      <c r="U86">
        <v>0</v>
      </c>
      <c r="V86" s="166">
        <v>672707</v>
      </c>
      <c r="W86" s="18"/>
    </row>
    <row r="87" spans="1:23">
      <c r="A87" s="175">
        <v>45257</v>
      </c>
      <c r="B87" s="320" t="s">
        <v>1878</v>
      </c>
      <c r="C87" s="319" t="s">
        <v>540</v>
      </c>
      <c r="D87">
        <v>1074476015</v>
      </c>
      <c r="G87" s="153">
        <v>33499</v>
      </c>
      <c r="O87" s="124" t="s">
        <v>1878</v>
      </c>
      <c r="R87" t="s">
        <v>8491</v>
      </c>
      <c r="U87">
        <v>0</v>
      </c>
      <c r="V87" s="166">
        <v>672707</v>
      </c>
      <c r="W87" s="18"/>
    </row>
    <row r="88" spans="1:23">
      <c r="A88" s="175">
        <v>45257</v>
      </c>
      <c r="B88" s="320" t="s">
        <v>1879</v>
      </c>
      <c r="C88" s="319" t="s">
        <v>2226</v>
      </c>
      <c r="D88">
        <v>1074476210</v>
      </c>
      <c r="G88" s="153">
        <v>28499</v>
      </c>
      <c r="O88" s="124" t="s">
        <v>1879</v>
      </c>
      <c r="R88" t="s">
        <v>8491</v>
      </c>
      <c r="U88">
        <v>0</v>
      </c>
      <c r="V88" s="166">
        <v>672707</v>
      </c>
      <c r="W88" s="18"/>
    </row>
    <row r="89" spans="1:23">
      <c r="A89" s="175">
        <v>45257</v>
      </c>
      <c r="B89" s="320" t="s">
        <v>1880</v>
      </c>
      <c r="C89" s="319" t="s">
        <v>4261</v>
      </c>
      <c r="D89">
        <v>1074476018</v>
      </c>
      <c r="G89" s="153">
        <v>27058</v>
      </c>
      <c r="O89" s="124" t="s">
        <v>1880</v>
      </c>
      <c r="R89" t="s">
        <v>8491</v>
      </c>
      <c r="U89">
        <v>0</v>
      </c>
      <c r="V89" s="166">
        <v>672707</v>
      </c>
      <c r="W89" s="18"/>
    </row>
    <row r="90" spans="1:23">
      <c r="A90" s="175">
        <v>45257</v>
      </c>
      <c r="B90" s="320" t="s">
        <v>1881</v>
      </c>
      <c r="C90" s="319" t="s">
        <v>784</v>
      </c>
      <c r="D90">
        <v>1074475999</v>
      </c>
      <c r="G90" s="153">
        <v>33500</v>
      </c>
      <c r="O90" s="124" t="s">
        <v>1881</v>
      </c>
      <c r="R90" t="s">
        <v>8491</v>
      </c>
      <c r="U90">
        <v>0</v>
      </c>
      <c r="V90" s="166">
        <v>672707</v>
      </c>
      <c r="W90" s="18"/>
    </row>
    <row r="91" spans="1:23">
      <c r="A91" s="175">
        <v>45257</v>
      </c>
      <c r="B91" s="320" t="s">
        <v>1882</v>
      </c>
      <c r="C91" s="319" t="s">
        <v>455</v>
      </c>
      <c r="D91">
        <v>1074476209</v>
      </c>
      <c r="G91" s="153">
        <v>37800</v>
      </c>
      <c r="O91" s="124" t="s">
        <v>1882</v>
      </c>
      <c r="R91" t="s">
        <v>8491</v>
      </c>
      <c r="U91">
        <v>0</v>
      </c>
      <c r="V91" s="166">
        <v>672707</v>
      </c>
      <c r="W91" s="18"/>
    </row>
    <row r="92" spans="1:23">
      <c r="A92" s="175">
        <v>45257</v>
      </c>
      <c r="B92" s="320" t="s">
        <v>7612</v>
      </c>
      <c r="C92" s="319" t="s">
        <v>517</v>
      </c>
      <c r="D92">
        <v>1074475997</v>
      </c>
      <c r="G92" s="153">
        <v>37200</v>
      </c>
      <c r="O92" s="124" t="s">
        <v>7612</v>
      </c>
      <c r="R92" t="s">
        <v>8491</v>
      </c>
      <c r="U92">
        <v>0</v>
      </c>
      <c r="V92" s="166">
        <v>672707</v>
      </c>
      <c r="W92" s="18"/>
    </row>
    <row r="93" spans="1:23">
      <c r="A93" s="175">
        <v>45257</v>
      </c>
      <c r="B93" s="320" t="s">
        <v>7610</v>
      </c>
      <c r="C93" s="319" t="s">
        <v>2181</v>
      </c>
      <c r="D93">
        <v>1074476014</v>
      </c>
      <c r="G93" s="153">
        <v>35400</v>
      </c>
      <c r="O93" s="124" t="s">
        <v>7610</v>
      </c>
      <c r="R93" t="s">
        <v>8491</v>
      </c>
      <c r="U93">
        <v>0</v>
      </c>
      <c r="V93" s="166">
        <v>672707</v>
      </c>
      <c r="W93" s="18"/>
    </row>
    <row r="94" spans="1:23">
      <c r="A94" s="175">
        <v>45257</v>
      </c>
      <c r="B94" s="320" t="s">
        <v>2396</v>
      </c>
      <c r="C94" s="319" t="s">
        <v>5380</v>
      </c>
      <c r="D94">
        <v>1074476242</v>
      </c>
      <c r="G94" s="153">
        <v>27600</v>
      </c>
      <c r="O94" s="124" t="s">
        <v>2396</v>
      </c>
      <c r="R94" t="s">
        <v>8491</v>
      </c>
      <c r="U94">
        <v>0</v>
      </c>
      <c r="V94" s="166">
        <v>672707</v>
      </c>
      <c r="W94" s="18"/>
    </row>
    <row r="95" spans="1:23">
      <c r="A95" s="175">
        <v>45257</v>
      </c>
      <c r="B95" s="320" t="s">
        <v>435</v>
      </c>
      <c r="C95" s="319" t="s">
        <v>5379</v>
      </c>
      <c r="D95">
        <v>1074476241</v>
      </c>
      <c r="G95" s="153">
        <v>23147</v>
      </c>
      <c r="O95" s="124" t="s">
        <v>435</v>
      </c>
      <c r="R95" t="s">
        <v>8491</v>
      </c>
      <c r="U95">
        <v>0</v>
      </c>
      <c r="V95" s="166">
        <v>672707</v>
      </c>
      <c r="W95" s="18"/>
    </row>
    <row r="96" spans="1:23">
      <c r="A96" s="175">
        <v>45257</v>
      </c>
      <c r="B96" s="320" t="s">
        <v>441</v>
      </c>
      <c r="C96" s="319" t="s">
        <v>2217</v>
      </c>
      <c r="D96">
        <v>1074476239</v>
      </c>
      <c r="G96" s="153">
        <v>23147</v>
      </c>
      <c r="O96" s="124" t="s">
        <v>441</v>
      </c>
      <c r="R96" t="s">
        <v>8491</v>
      </c>
      <c r="U96">
        <v>0</v>
      </c>
      <c r="V96" s="166">
        <v>672707</v>
      </c>
      <c r="W96" s="18"/>
    </row>
    <row r="97" spans="1:23">
      <c r="A97" s="175">
        <v>45257</v>
      </c>
      <c r="B97" s="320" t="s">
        <v>440</v>
      </c>
      <c r="C97" s="319" t="s">
        <v>2218</v>
      </c>
      <c r="D97">
        <v>1074476238</v>
      </c>
      <c r="G97" s="153">
        <v>26725</v>
      </c>
      <c r="O97" s="124" t="s">
        <v>440</v>
      </c>
      <c r="R97" t="s">
        <v>8491</v>
      </c>
      <c r="U97">
        <v>0</v>
      </c>
      <c r="V97" s="166">
        <v>672707</v>
      </c>
      <c r="W97" s="18"/>
    </row>
    <row r="98" spans="1:23">
      <c r="A98" s="175">
        <v>45257</v>
      </c>
      <c r="B98" s="320" t="s">
        <v>1946</v>
      </c>
      <c r="C98" s="319" t="s">
        <v>2378</v>
      </c>
      <c r="D98">
        <v>1074475805</v>
      </c>
      <c r="G98" s="153">
        <v>30620</v>
      </c>
      <c r="O98" s="124" t="s">
        <v>1946</v>
      </c>
      <c r="R98" t="s">
        <v>8491</v>
      </c>
      <c r="U98">
        <v>0</v>
      </c>
      <c r="V98" s="166">
        <v>672707</v>
      </c>
      <c r="W98" s="18"/>
    </row>
    <row r="99" spans="1:23">
      <c r="A99" s="175">
        <v>45257</v>
      </c>
      <c r="B99" s="320" t="s">
        <v>1916</v>
      </c>
      <c r="C99" s="319" t="s">
        <v>2379</v>
      </c>
      <c r="D99">
        <v>1074475804</v>
      </c>
      <c r="G99" s="153">
        <v>25620</v>
      </c>
      <c r="O99" s="124" t="s">
        <v>1916</v>
      </c>
      <c r="R99" t="s">
        <v>8491</v>
      </c>
      <c r="U99">
        <v>0</v>
      </c>
      <c r="V99" s="166">
        <v>672707</v>
      </c>
      <c r="W99" s="18"/>
    </row>
    <row r="100" spans="1:23">
      <c r="A100" s="175">
        <v>45257</v>
      </c>
      <c r="B100" s="320" t="s">
        <v>442</v>
      </c>
      <c r="C100" s="319" t="s">
        <v>2221</v>
      </c>
      <c r="D100">
        <v>1074475801</v>
      </c>
      <c r="G100" s="153">
        <v>17499</v>
      </c>
      <c r="O100" s="124" t="s">
        <v>442</v>
      </c>
      <c r="R100" t="s">
        <v>8491</v>
      </c>
      <c r="U100">
        <v>0</v>
      </c>
      <c r="V100" s="166">
        <v>672707</v>
      </c>
      <c r="W100" s="18"/>
    </row>
    <row r="101" spans="1:23">
      <c r="A101" s="175">
        <v>45257</v>
      </c>
      <c r="B101" s="320" t="s">
        <v>2397</v>
      </c>
      <c r="C101" s="319" t="s">
        <v>2380</v>
      </c>
      <c r="D101">
        <v>1074475800</v>
      </c>
      <c r="G101" s="153">
        <v>23850</v>
      </c>
      <c r="O101" s="124" t="s">
        <v>2397</v>
      </c>
      <c r="R101" t="s">
        <v>8491</v>
      </c>
      <c r="U101">
        <v>0</v>
      </c>
      <c r="V101" s="166">
        <v>672707</v>
      </c>
      <c r="W101" s="18"/>
    </row>
    <row r="102" spans="1:23">
      <c r="A102" s="175">
        <v>45257</v>
      </c>
      <c r="B102" s="320" t="s">
        <v>5347</v>
      </c>
      <c r="C102" s="319" t="s">
        <v>5381</v>
      </c>
      <c r="D102">
        <v>1074476243</v>
      </c>
      <c r="G102" s="153">
        <v>25020</v>
      </c>
      <c r="O102" s="124" t="s">
        <v>5347</v>
      </c>
      <c r="R102" t="s">
        <v>8491</v>
      </c>
      <c r="U102">
        <v>0</v>
      </c>
      <c r="V102" s="166">
        <v>672707</v>
      </c>
      <c r="W102" s="18"/>
    </row>
    <row r="103" spans="1:23">
      <c r="A103" s="175">
        <v>45257</v>
      </c>
      <c r="B103" s="320" t="s">
        <v>5348</v>
      </c>
      <c r="C103" s="319" t="s">
        <v>2215</v>
      </c>
      <c r="D103">
        <v>1074476240</v>
      </c>
      <c r="G103" s="153">
        <v>28000</v>
      </c>
      <c r="O103" s="124" t="s">
        <v>5348</v>
      </c>
      <c r="R103" t="s">
        <v>8491</v>
      </c>
      <c r="U103">
        <v>0</v>
      </c>
      <c r="V103" s="166">
        <v>672707</v>
      </c>
      <c r="W103" s="18"/>
    </row>
    <row r="104" spans="1:23">
      <c r="A104" s="175">
        <v>45257</v>
      </c>
      <c r="B104" s="320" t="s">
        <v>5349</v>
      </c>
      <c r="C104" s="319" t="s">
        <v>5382</v>
      </c>
      <c r="D104">
        <v>1074476247</v>
      </c>
      <c r="G104" s="153">
        <v>19020</v>
      </c>
      <c r="O104" s="124" t="s">
        <v>5349</v>
      </c>
      <c r="R104" t="s">
        <v>8491</v>
      </c>
      <c r="U104">
        <v>900</v>
      </c>
      <c r="V104" s="166">
        <v>672706</v>
      </c>
      <c r="W104" s="18"/>
    </row>
    <row r="105" spans="1:23">
      <c r="A105" s="175">
        <v>45257</v>
      </c>
      <c r="B105" s="320" t="s">
        <v>5349</v>
      </c>
      <c r="C105" s="319" t="s">
        <v>5382</v>
      </c>
      <c r="D105">
        <v>1074476247</v>
      </c>
      <c r="G105" s="153">
        <v>19020</v>
      </c>
      <c r="O105" s="124" t="s">
        <v>5349</v>
      </c>
      <c r="R105" t="s">
        <v>8491</v>
      </c>
      <c r="U105">
        <v>900</v>
      </c>
      <c r="V105" s="166">
        <v>672706</v>
      </c>
      <c r="W105" s="18"/>
    </row>
    <row r="106" spans="1:23">
      <c r="A106" s="175">
        <v>45257</v>
      </c>
      <c r="B106" s="320" t="s">
        <v>5304</v>
      </c>
      <c r="C106" s="319" t="s">
        <v>5376</v>
      </c>
      <c r="D106">
        <v>1074475775</v>
      </c>
      <c r="G106" s="153">
        <v>13400</v>
      </c>
      <c r="O106" s="124" t="s">
        <v>5304</v>
      </c>
      <c r="R106" t="s">
        <v>8491</v>
      </c>
      <c r="U106">
        <v>900</v>
      </c>
      <c r="V106" s="166">
        <v>672706</v>
      </c>
      <c r="W106" s="18"/>
    </row>
    <row r="107" spans="1:23">
      <c r="A107" s="175">
        <v>45257</v>
      </c>
      <c r="B107" s="320" t="s">
        <v>5305</v>
      </c>
      <c r="C107" s="319" t="s">
        <v>5374</v>
      </c>
      <c r="D107">
        <v>1074475774</v>
      </c>
      <c r="G107" s="153">
        <v>21300</v>
      </c>
      <c r="O107" s="124" t="s">
        <v>5305</v>
      </c>
      <c r="R107" t="s">
        <v>8491</v>
      </c>
      <c r="U107">
        <v>0</v>
      </c>
      <c r="V107" s="166">
        <v>672707</v>
      </c>
      <c r="W107" s="18"/>
    </row>
    <row r="108" spans="1:23">
      <c r="A108" s="175">
        <v>45257</v>
      </c>
      <c r="B108" s="320" t="s">
        <v>5306</v>
      </c>
      <c r="C108" s="319" t="s">
        <v>5372</v>
      </c>
      <c r="D108">
        <v>1074475773</v>
      </c>
      <c r="G108" s="153">
        <v>24020</v>
      </c>
      <c r="O108" s="124" t="s">
        <v>5306</v>
      </c>
      <c r="R108" t="s">
        <v>8491</v>
      </c>
      <c r="U108">
        <v>0</v>
      </c>
      <c r="V108" s="166">
        <v>672707</v>
      </c>
      <c r="W108" s="18"/>
    </row>
    <row r="109" spans="1:23">
      <c r="A109" s="175">
        <v>45257</v>
      </c>
      <c r="B109" s="320" t="s">
        <v>5307</v>
      </c>
      <c r="C109" s="319" t="s">
        <v>4153</v>
      </c>
      <c r="D109">
        <v>1074476244</v>
      </c>
      <c r="G109" s="153">
        <v>20298</v>
      </c>
      <c r="O109" s="124" t="s">
        <v>5307</v>
      </c>
      <c r="R109" t="s">
        <v>8491</v>
      </c>
      <c r="U109">
        <v>0</v>
      </c>
      <c r="V109" s="166">
        <v>672707</v>
      </c>
      <c r="W109" s="18"/>
    </row>
    <row r="110" spans="1:23">
      <c r="A110" s="175">
        <v>45257</v>
      </c>
      <c r="B110" s="320" t="s">
        <v>7516</v>
      </c>
      <c r="C110" s="319" t="s">
        <v>6304</v>
      </c>
      <c r="D110">
        <v>1074476231</v>
      </c>
      <c r="G110" s="153">
        <v>20675</v>
      </c>
      <c r="O110" s="124" t="s">
        <v>7516</v>
      </c>
      <c r="R110" t="s">
        <v>8491</v>
      </c>
      <c r="U110">
        <v>900</v>
      </c>
      <c r="V110" s="166">
        <v>672706</v>
      </c>
      <c r="W110" s="18"/>
    </row>
    <row r="111" spans="1:23">
      <c r="A111" s="175">
        <v>45257</v>
      </c>
      <c r="B111" s="320" t="s">
        <v>6211</v>
      </c>
      <c r="C111" s="319" t="s">
        <v>4396</v>
      </c>
      <c r="D111">
        <v>1074476348</v>
      </c>
      <c r="G111" s="153">
        <v>23100</v>
      </c>
      <c r="O111" s="124" t="s">
        <v>6211</v>
      </c>
      <c r="R111" t="s">
        <v>8491</v>
      </c>
      <c r="U111">
        <v>0</v>
      </c>
      <c r="V111" s="166">
        <v>672707</v>
      </c>
      <c r="W111" s="18"/>
    </row>
    <row r="112" spans="1:23">
      <c r="A112" s="175">
        <v>45257</v>
      </c>
      <c r="B112" s="320" t="s">
        <v>1948</v>
      </c>
      <c r="C112" s="319" t="s">
        <v>2131</v>
      </c>
      <c r="D112">
        <v>1074476351</v>
      </c>
      <c r="G112" s="153">
        <v>24800</v>
      </c>
      <c r="O112" s="124" t="s">
        <v>1948</v>
      </c>
      <c r="R112" t="s">
        <v>8491</v>
      </c>
      <c r="U112">
        <v>0</v>
      </c>
      <c r="V112" s="166">
        <v>672707</v>
      </c>
      <c r="W112" s="18"/>
    </row>
    <row r="113" spans="1:23">
      <c r="A113" s="175">
        <v>45257</v>
      </c>
      <c r="B113" s="320" t="s">
        <v>423</v>
      </c>
      <c r="C113" s="319" t="s">
        <v>2133</v>
      </c>
      <c r="D113">
        <v>1074476349</v>
      </c>
      <c r="G113" s="153">
        <v>21800</v>
      </c>
      <c r="O113" s="124" t="s">
        <v>423</v>
      </c>
      <c r="R113" t="s">
        <v>8491</v>
      </c>
      <c r="U113">
        <v>900</v>
      </c>
      <c r="V113" s="166">
        <v>672706</v>
      </c>
      <c r="W113" s="18"/>
    </row>
    <row r="114" spans="1:23">
      <c r="A114" s="175">
        <v>45257</v>
      </c>
      <c r="B114" s="320" t="s">
        <v>424</v>
      </c>
      <c r="C114" s="319" t="s">
        <v>2134</v>
      </c>
      <c r="D114">
        <v>1074476346</v>
      </c>
      <c r="G114" s="153">
        <v>22100</v>
      </c>
      <c r="O114" s="124" t="s">
        <v>424</v>
      </c>
      <c r="R114" t="s">
        <v>8491</v>
      </c>
      <c r="U114">
        <v>0</v>
      </c>
      <c r="V114" s="166">
        <v>672707</v>
      </c>
      <c r="W114" s="18"/>
    </row>
    <row r="115" spans="1:23">
      <c r="A115" s="175">
        <v>45257</v>
      </c>
      <c r="B115" s="320" t="s">
        <v>425</v>
      </c>
      <c r="C115" s="319" t="s">
        <v>2044</v>
      </c>
      <c r="D115">
        <v>1074475806</v>
      </c>
      <c r="G115" s="153">
        <v>29780</v>
      </c>
      <c r="O115" s="124" t="s">
        <v>425</v>
      </c>
      <c r="R115" t="s">
        <v>8491</v>
      </c>
      <c r="U115">
        <v>0</v>
      </c>
      <c r="V115" s="166">
        <v>672707</v>
      </c>
      <c r="W115" s="18"/>
    </row>
    <row r="116" spans="1:23">
      <c r="A116" s="175">
        <v>45257</v>
      </c>
      <c r="B116" s="320" t="s">
        <v>426</v>
      </c>
      <c r="C116" s="319" t="s">
        <v>2209</v>
      </c>
      <c r="D116">
        <v>1074476250</v>
      </c>
      <c r="G116" s="153">
        <v>29400</v>
      </c>
      <c r="O116" s="124" t="s">
        <v>426</v>
      </c>
      <c r="R116" t="s">
        <v>8491</v>
      </c>
      <c r="U116">
        <v>0</v>
      </c>
      <c r="V116" s="166">
        <v>672707</v>
      </c>
      <c r="W116" s="18"/>
    </row>
    <row r="117" spans="1:23">
      <c r="A117" s="175">
        <v>45257</v>
      </c>
      <c r="B117" s="320" t="s">
        <v>3428</v>
      </c>
      <c r="C117" s="319" t="s">
        <v>3404</v>
      </c>
      <c r="D117">
        <v>1074475797</v>
      </c>
      <c r="G117" s="153">
        <v>21799</v>
      </c>
      <c r="O117" s="124" t="s">
        <v>3428</v>
      </c>
      <c r="R117" t="s">
        <v>8491</v>
      </c>
      <c r="U117">
        <v>900</v>
      </c>
      <c r="V117" s="166">
        <v>672706</v>
      </c>
      <c r="W117" s="18"/>
    </row>
    <row r="118" spans="1:23">
      <c r="A118" s="175">
        <v>45257</v>
      </c>
      <c r="B118" s="320" t="s">
        <v>427</v>
      </c>
      <c r="C118" s="319" t="s">
        <v>4395</v>
      </c>
      <c r="D118">
        <v>1074476347</v>
      </c>
      <c r="G118" s="153">
        <v>28500</v>
      </c>
      <c r="O118" s="124" t="s">
        <v>427</v>
      </c>
      <c r="R118" t="s">
        <v>8491</v>
      </c>
      <c r="U118">
        <v>0</v>
      </c>
      <c r="V118" s="166">
        <v>672707</v>
      </c>
      <c r="W118" s="18"/>
    </row>
    <row r="119" spans="1:23">
      <c r="A119" s="175">
        <v>45257</v>
      </c>
      <c r="B119" s="320" t="s">
        <v>428</v>
      </c>
      <c r="C119" s="319" t="s">
        <v>2132</v>
      </c>
      <c r="D119">
        <v>1074476350</v>
      </c>
      <c r="G119" s="153">
        <v>25000</v>
      </c>
      <c r="O119" s="124" t="s">
        <v>428</v>
      </c>
      <c r="R119" t="s">
        <v>8491</v>
      </c>
      <c r="U119">
        <v>0</v>
      </c>
      <c r="V119" s="166">
        <v>672707</v>
      </c>
      <c r="W119" s="18"/>
    </row>
    <row r="120" spans="1:23">
      <c r="A120" s="175">
        <v>45257</v>
      </c>
      <c r="B120" s="320" t="s">
        <v>429</v>
      </c>
      <c r="C120" s="319" t="s">
        <v>2208</v>
      </c>
      <c r="D120">
        <v>1074476251</v>
      </c>
      <c r="G120" s="153">
        <v>27799</v>
      </c>
      <c r="O120" s="124" t="s">
        <v>429</v>
      </c>
      <c r="R120" t="s">
        <v>8491</v>
      </c>
      <c r="U120">
        <v>0</v>
      </c>
      <c r="V120" s="166">
        <v>672707</v>
      </c>
      <c r="W120" s="18"/>
    </row>
    <row r="121" spans="1:23">
      <c r="A121" s="175">
        <v>45258</v>
      </c>
      <c r="B121" s="320" t="s">
        <v>1904</v>
      </c>
      <c r="C121" s="319" t="s">
        <v>2049</v>
      </c>
      <c r="D121">
        <v>1074475814</v>
      </c>
      <c r="G121" s="153">
        <v>6600</v>
      </c>
      <c r="O121" s="124" t="s">
        <v>1904</v>
      </c>
      <c r="R121" t="s">
        <v>8492</v>
      </c>
      <c r="U121">
        <v>900</v>
      </c>
      <c r="V121" s="166">
        <v>672706</v>
      </c>
      <c r="W121" s="18"/>
    </row>
    <row r="122" spans="1:23">
      <c r="A122" s="175">
        <v>45258</v>
      </c>
      <c r="B122" s="320" t="s">
        <v>415</v>
      </c>
      <c r="C122" s="319" t="s">
        <v>2120</v>
      </c>
      <c r="D122">
        <v>1074476363</v>
      </c>
      <c r="G122" s="153">
        <v>9080</v>
      </c>
      <c r="O122" s="124" t="s">
        <v>415</v>
      </c>
      <c r="R122" t="s">
        <v>8492</v>
      </c>
      <c r="U122">
        <v>900</v>
      </c>
      <c r="V122" s="166">
        <v>672706</v>
      </c>
      <c r="W122" s="18"/>
    </row>
    <row r="123" spans="1:23">
      <c r="A123" s="175">
        <v>45258</v>
      </c>
      <c r="B123" s="320" t="s">
        <v>1905</v>
      </c>
      <c r="C123" s="319" t="s">
        <v>2050</v>
      </c>
      <c r="D123">
        <v>1074475813</v>
      </c>
      <c r="G123" s="153">
        <v>8079</v>
      </c>
      <c r="O123" s="124" t="s">
        <v>1905</v>
      </c>
      <c r="R123" t="s">
        <v>8492</v>
      </c>
      <c r="U123">
        <v>900</v>
      </c>
      <c r="V123" s="166">
        <v>672706</v>
      </c>
      <c r="W123" s="18"/>
    </row>
    <row r="124" spans="1:23">
      <c r="A124" s="175">
        <v>45258</v>
      </c>
      <c r="B124" s="320" t="s">
        <v>417</v>
      </c>
      <c r="C124" s="319" t="s">
        <v>2121</v>
      </c>
      <c r="D124">
        <v>1074476362</v>
      </c>
      <c r="G124" s="153">
        <v>8079</v>
      </c>
      <c r="O124" s="124" t="s">
        <v>417</v>
      </c>
      <c r="R124" t="s">
        <v>8492</v>
      </c>
      <c r="U124">
        <v>900</v>
      </c>
      <c r="V124" s="166">
        <v>672706</v>
      </c>
      <c r="W124" s="18"/>
    </row>
    <row r="125" spans="1:23">
      <c r="A125" s="175">
        <v>45258</v>
      </c>
      <c r="B125" s="320" t="s">
        <v>420</v>
      </c>
      <c r="C125" s="319" t="s">
        <v>2204</v>
      </c>
      <c r="D125">
        <v>1074475946</v>
      </c>
      <c r="G125" s="153">
        <v>10575</v>
      </c>
      <c r="O125" s="124" t="s">
        <v>420</v>
      </c>
      <c r="R125" t="s">
        <v>8492</v>
      </c>
      <c r="U125">
        <v>900</v>
      </c>
      <c r="V125" s="166">
        <v>672706</v>
      </c>
      <c r="W125" s="18"/>
    </row>
    <row r="126" spans="1:23">
      <c r="A126" s="175">
        <v>45258</v>
      </c>
      <c r="B126" s="320" t="s">
        <v>421</v>
      </c>
      <c r="C126" s="319" t="s">
        <v>2119</v>
      </c>
      <c r="D126">
        <v>1074476364</v>
      </c>
      <c r="G126" s="153">
        <v>12853</v>
      </c>
      <c r="O126" s="124" t="s">
        <v>421</v>
      </c>
      <c r="R126" t="s">
        <v>8492</v>
      </c>
      <c r="U126">
        <v>0</v>
      </c>
      <c r="V126" s="166">
        <v>672707</v>
      </c>
      <c r="W126" s="18"/>
    </row>
    <row r="127" spans="1:23">
      <c r="A127" s="175">
        <v>45258</v>
      </c>
      <c r="B127" s="320" t="s">
        <v>1906</v>
      </c>
      <c r="C127" s="319" t="s">
        <v>2051</v>
      </c>
      <c r="D127">
        <v>1074475809</v>
      </c>
      <c r="G127" s="153">
        <v>19800</v>
      </c>
      <c r="O127" s="124" t="s">
        <v>1906</v>
      </c>
      <c r="R127" t="s">
        <v>8492</v>
      </c>
      <c r="U127">
        <v>0</v>
      </c>
      <c r="V127" s="166">
        <v>672707</v>
      </c>
      <c r="W127" s="18"/>
    </row>
    <row r="128" spans="1:23">
      <c r="A128" s="175">
        <v>45258</v>
      </c>
      <c r="B128" s="320" t="s">
        <v>422</v>
      </c>
      <c r="C128" s="319" t="s">
        <v>2123</v>
      </c>
      <c r="D128">
        <v>1074476361</v>
      </c>
      <c r="G128" s="153">
        <v>13398</v>
      </c>
      <c r="O128" s="124" t="s">
        <v>422</v>
      </c>
      <c r="R128" t="s">
        <v>8492</v>
      </c>
      <c r="U128">
        <v>900</v>
      </c>
      <c r="V128" s="166">
        <v>672706</v>
      </c>
      <c r="W128" s="18"/>
    </row>
    <row r="129" spans="1:23">
      <c r="A129" s="175">
        <v>45258</v>
      </c>
      <c r="B129" s="320" t="s">
        <v>1907</v>
      </c>
      <c r="C129" s="319" t="s">
        <v>2052</v>
      </c>
      <c r="D129">
        <v>1074475812</v>
      </c>
      <c r="G129" s="153">
        <v>26950</v>
      </c>
      <c r="O129" s="124" t="s">
        <v>1907</v>
      </c>
      <c r="R129" t="s">
        <v>8492</v>
      </c>
      <c r="U129">
        <v>0</v>
      </c>
      <c r="V129" s="166">
        <v>672707</v>
      </c>
      <c r="W129" s="18"/>
    </row>
    <row r="130" spans="1:23">
      <c r="A130" s="175">
        <v>45258</v>
      </c>
      <c r="B130" s="320" t="s">
        <v>1903</v>
      </c>
      <c r="C130" s="319" t="s">
        <v>2053</v>
      </c>
      <c r="D130">
        <v>1074475811</v>
      </c>
      <c r="G130" s="153">
        <v>21450</v>
      </c>
      <c r="O130" s="124" t="s">
        <v>1903</v>
      </c>
      <c r="R130" t="s">
        <v>8492</v>
      </c>
      <c r="U130">
        <v>0</v>
      </c>
      <c r="V130" s="166">
        <v>672707</v>
      </c>
      <c r="W130" s="18"/>
    </row>
    <row r="131" spans="1:23">
      <c r="A131" s="175">
        <v>45258</v>
      </c>
      <c r="B131" s="320" t="s">
        <v>2392</v>
      </c>
      <c r="C131" s="319" t="s">
        <v>5385</v>
      </c>
      <c r="D131">
        <v>1074476682</v>
      </c>
      <c r="G131" s="153">
        <v>17060</v>
      </c>
      <c r="O131" s="124" t="s">
        <v>2392</v>
      </c>
      <c r="R131" t="s">
        <v>8492</v>
      </c>
      <c r="U131">
        <v>900</v>
      </c>
      <c r="V131" s="166">
        <v>672706</v>
      </c>
      <c r="W131" s="18"/>
    </row>
    <row r="132" spans="1:23">
      <c r="A132" s="175">
        <v>45258</v>
      </c>
      <c r="B132" s="320" t="s">
        <v>370</v>
      </c>
      <c r="C132" s="319" t="s">
        <v>2127</v>
      </c>
      <c r="D132">
        <v>1074476353</v>
      </c>
      <c r="G132" s="153">
        <v>16186</v>
      </c>
      <c r="O132" s="124" t="s">
        <v>370</v>
      </c>
      <c r="R132" t="s">
        <v>8492</v>
      </c>
      <c r="U132">
        <v>900</v>
      </c>
      <c r="V132" s="166">
        <v>672706</v>
      </c>
      <c r="W132" s="18"/>
    </row>
    <row r="133" spans="1:23">
      <c r="A133" s="175">
        <v>45258</v>
      </c>
      <c r="B133" s="320" t="s">
        <v>371</v>
      </c>
      <c r="C133" s="319" t="s">
        <v>5386</v>
      </c>
      <c r="D133">
        <v>1074476691</v>
      </c>
      <c r="G133" s="153">
        <v>10550</v>
      </c>
      <c r="O133" s="124" t="s">
        <v>371</v>
      </c>
      <c r="R133" t="s">
        <v>8492</v>
      </c>
      <c r="U133">
        <v>900</v>
      </c>
      <c r="V133" s="166">
        <v>672706</v>
      </c>
      <c r="W133" s="18"/>
    </row>
    <row r="134" spans="1:23">
      <c r="A134" s="175">
        <v>45258</v>
      </c>
      <c r="B134" s="320" t="s">
        <v>379</v>
      </c>
      <c r="C134" s="319" t="s">
        <v>2106</v>
      </c>
      <c r="D134">
        <v>1074476699</v>
      </c>
      <c r="G134" s="153">
        <v>19130</v>
      </c>
      <c r="O134" s="124" t="s">
        <v>379</v>
      </c>
      <c r="R134" t="s">
        <v>8492</v>
      </c>
      <c r="U134">
        <v>900</v>
      </c>
      <c r="V134" s="166">
        <v>672706</v>
      </c>
      <c r="W134" s="18"/>
    </row>
    <row r="135" spans="1:23">
      <c r="A135" s="175">
        <v>45258</v>
      </c>
      <c r="B135" s="320" t="s">
        <v>2427</v>
      </c>
      <c r="C135" s="319" t="s">
        <v>4055</v>
      </c>
      <c r="D135">
        <v>1074475808</v>
      </c>
      <c r="G135" s="153">
        <v>30600</v>
      </c>
      <c r="O135" s="124" t="s">
        <v>2427</v>
      </c>
      <c r="R135" t="s">
        <v>8492</v>
      </c>
      <c r="U135">
        <v>900</v>
      </c>
      <c r="V135" s="166">
        <v>672706</v>
      </c>
      <c r="W135" s="18"/>
    </row>
    <row r="136" spans="1:23">
      <c r="A136" s="175">
        <v>45258</v>
      </c>
      <c r="B136" s="320" t="s">
        <v>1950</v>
      </c>
      <c r="C136" s="319" t="s">
        <v>2045</v>
      </c>
      <c r="D136">
        <v>1074475807</v>
      </c>
      <c r="G136" s="153">
        <v>33800</v>
      </c>
      <c r="O136" s="124" t="s">
        <v>1950</v>
      </c>
      <c r="R136" t="s">
        <v>8492</v>
      </c>
      <c r="U136">
        <v>900</v>
      </c>
      <c r="V136" s="166">
        <v>672706</v>
      </c>
      <c r="W136" s="18"/>
    </row>
    <row r="137" spans="1:23">
      <c r="A137" s="175">
        <v>45258</v>
      </c>
      <c r="B137" s="320" t="s">
        <v>390</v>
      </c>
      <c r="C137" s="319" t="s">
        <v>2110</v>
      </c>
      <c r="D137">
        <v>1074476686</v>
      </c>
      <c r="G137" s="153">
        <v>32010</v>
      </c>
      <c r="O137" s="124" t="s">
        <v>390</v>
      </c>
      <c r="R137" t="s">
        <v>8492</v>
      </c>
      <c r="U137">
        <v>900</v>
      </c>
      <c r="V137" s="166">
        <v>672706</v>
      </c>
      <c r="W137" s="18"/>
    </row>
    <row r="138" spans="1:23">
      <c r="A138" s="175">
        <v>45258</v>
      </c>
      <c r="B138" s="320" t="s">
        <v>380</v>
      </c>
      <c r="C138" s="319" t="s">
        <v>2108</v>
      </c>
      <c r="D138">
        <v>1074476694</v>
      </c>
      <c r="G138" s="153">
        <v>14500</v>
      </c>
      <c r="O138" s="124" t="s">
        <v>380</v>
      </c>
      <c r="R138" t="s">
        <v>8492</v>
      </c>
      <c r="U138">
        <v>900</v>
      </c>
      <c r="V138" s="166">
        <v>672706</v>
      </c>
      <c r="W138" s="18"/>
    </row>
    <row r="139" spans="1:23">
      <c r="A139" s="175">
        <v>45258</v>
      </c>
      <c r="B139" s="320" t="s">
        <v>381</v>
      </c>
      <c r="C139" s="319" t="s">
        <v>4438</v>
      </c>
      <c r="D139">
        <v>1074476689</v>
      </c>
      <c r="G139" s="153">
        <v>13050</v>
      </c>
      <c r="O139" s="124" t="s">
        <v>381</v>
      </c>
      <c r="R139" t="s">
        <v>8492</v>
      </c>
      <c r="U139">
        <v>900</v>
      </c>
      <c r="V139" s="166">
        <v>672706</v>
      </c>
      <c r="W139" s="18"/>
    </row>
    <row r="140" spans="1:23">
      <c r="A140" s="175">
        <v>45258</v>
      </c>
      <c r="B140" s="320" t="s">
        <v>384</v>
      </c>
      <c r="C140" s="319" t="s">
        <v>2107</v>
      </c>
      <c r="D140">
        <v>1074476698</v>
      </c>
      <c r="G140" s="153">
        <v>16232</v>
      </c>
      <c r="O140" s="124" t="s">
        <v>384</v>
      </c>
      <c r="R140" t="s">
        <v>8492</v>
      </c>
      <c r="U140">
        <v>900</v>
      </c>
      <c r="V140" s="166">
        <v>672706</v>
      </c>
      <c r="W140" s="18"/>
    </row>
    <row r="141" spans="1:23">
      <c r="A141" s="175">
        <v>45258</v>
      </c>
      <c r="B141" s="320" t="s">
        <v>393</v>
      </c>
      <c r="C141" s="319" t="s">
        <v>2111</v>
      </c>
      <c r="D141">
        <v>1074476684</v>
      </c>
      <c r="G141" s="153">
        <v>25772</v>
      </c>
      <c r="O141" s="124" t="s">
        <v>393</v>
      </c>
      <c r="R141" t="s">
        <v>8492</v>
      </c>
      <c r="U141">
        <v>900</v>
      </c>
      <c r="V141" s="166">
        <v>672706</v>
      </c>
      <c r="W141" s="18"/>
    </row>
    <row r="142" spans="1:23">
      <c r="A142" s="175">
        <v>45258</v>
      </c>
      <c r="B142" s="320" t="s">
        <v>396</v>
      </c>
      <c r="C142" s="319" t="s">
        <v>2112</v>
      </c>
      <c r="D142">
        <v>1074476683</v>
      </c>
      <c r="G142" s="153">
        <v>23910</v>
      </c>
      <c r="O142" s="124" t="s">
        <v>396</v>
      </c>
      <c r="R142" t="s">
        <v>8492</v>
      </c>
      <c r="U142">
        <v>900</v>
      </c>
      <c r="V142" s="166">
        <v>672706</v>
      </c>
      <c r="W142" s="18"/>
    </row>
    <row r="143" spans="1:23">
      <c r="A143" s="175">
        <v>45258</v>
      </c>
      <c r="B143" s="320" t="s">
        <v>1859</v>
      </c>
      <c r="C143" s="319" t="s">
        <v>731</v>
      </c>
      <c r="D143">
        <v>1074475859</v>
      </c>
      <c r="G143" s="153">
        <v>5700</v>
      </c>
      <c r="O143" s="124" t="s">
        <v>1859</v>
      </c>
      <c r="R143" t="s">
        <v>8492</v>
      </c>
      <c r="U143">
        <v>900</v>
      </c>
      <c r="V143" s="166">
        <v>672706</v>
      </c>
      <c r="W143" s="18"/>
    </row>
    <row r="144" spans="1:23">
      <c r="A144" s="175">
        <v>45258</v>
      </c>
      <c r="B144" s="320" t="s">
        <v>7266</v>
      </c>
      <c r="C144" s="319" t="s">
        <v>713</v>
      </c>
      <c r="D144">
        <v>1074475855</v>
      </c>
      <c r="G144" s="153">
        <v>5920</v>
      </c>
      <c r="O144" s="124" t="s">
        <v>7266</v>
      </c>
      <c r="R144" t="s">
        <v>8492</v>
      </c>
      <c r="U144">
        <v>900</v>
      </c>
      <c r="V144" s="166">
        <v>672706</v>
      </c>
      <c r="W144" s="18"/>
    </row>
    <row r="145" spans="1:23">
      <c r="A145" s="175">
        <v>45258</v>
      </c>
      <c r="B145" s="320" t="s">
        <v>1838</v>
      </c>
      <c r="C145" s="319" t="s">
        <v>2084</v>
      </c>
      <c r="D145">
        <v>1074475853</v>
      </c>
      <c r="G145" s="153">
        <v>5460</v>
      </c>
      <c r="O145" s="124" t="s">
        <v>1838</v>
      </c>
      <c r="R145" t="s">
        <v>8492</v>
      </c>
      <c r="U145">
        <v>900</v>
      </c>
      <c r="V145" s="166">
        <v>672706</v>
      </c>
      <c r="W145" s="18"/>
    </row>
    <row r="146" spans="1:23">
      <c r="A146" s="175">
        <v>45258</v>
      </c>
      <c r="B146" s="320" t="s">
        <v>7267</v>
      </c>
      <c r="C146" s="319" t="s">
        <v>2086</v>
      </c>
      <c r="D146">
        <v>1074475851</v>
      </c>
      <c r="G146" s="153">
        <v>9867</v>
      </c>
      <c r="O146" s="124" t="s">
        <v>7267</v>
      </c>
      <c r="R146" t="s">
        <v>8492</v>
      </c>
      <c r="U146">
        <v>0</v>
      </c>
      <c r="V146" s="166">
        <v>672707</v>
      </c>
      <c r="W146" s="18"/>
    </row>
    <row r="147" spans="1:23">
      <c r="A147" s="175">
        <v>45258</v>
      </c>
      <c r="B147" s="320" t="s">
        <v>7583</v>
      </c>
      <c r="C147" s="319" t="s">
        <v>711</v>
      </c>
      <c r="D147">
        <v>1074475845</v>
      </c>
      <c r="G147" s="153">
        <v>8860</v>
      </c>
      <c r="O147" s="124" t="s">
        <v>7583</v>
      </c>
      <c r="R147" t="s">
        <v>8492</v>
      </c>
      <c r="U147">
        <v>0</v>
      </c>
      <c r="V147" s="166">
        <v>672707</v>
      </c>
      <c r="W147" s="18"/>
    </row>
    <row r="148" spans="1:23">
      <c r="A148" s="175">
        <v>45258</v>
      </c>
      <c r="B148" s="320" t="s">
        <v>5636</v>
      </c>
      <c r="C148" s="319" t="s">
        <v>729</v>
      </c>
      <c r="D148">
        <v>1074475852</v>
      </c>
      <c r="G148" s="153">
        <v>6860</v>
      </c>
      <c r="O148" s="124" t="s">
        <v>5636</v>
      </c>
      <c r="R148" t="s">
        <v>8492</v>
      </c>
      <c r="U148">
        <v>0</v>
      </c>
      <c r="V148" s="166">
        <v>672707</v>
      </c>
      <c r="W148" s="18"/>
    </row>
    <row r="149" spans="1:23">
      <c r="A149" s="175">
        <v>45258</v>
      </c>
      <c r="B149" s="320" t="s">
        <v>7587</v>
      </c>
      <c r="C149" s="319" t="s">
        <v>2082</v>
      </c>
      <c r="D149">
        <v>1074475857</v>
      </c>
      <c r="G149" s="153">
        <v>7455</v>
      </c>
      <c r="O149" s="124" t="s">
        <v>7587</v>
      </c>
      <c r="R149" t="s">
        <v>8492</v>
      </c>
      <c r="U149">
        <v>0</v>
      </c>
      <c r="V149" s="166">
        <v>672707</v>
      </c>
      <c r="W149" s="18"/>
    </row>
    <row r="150" spans="1:23">
      <c r="A150" s="175">
        <v>45258</v>
      </c>
      <c r="B150" s="320" t="s">
        <v>7584</v>
      </c>
      <c r="C150" s="319" t="s">
        <v>727</v>
      </c>
      <c r="D150">
        <v>1074475842</v>
      </c>
      <c r="G150" s="153">
        <v>9915</v>
      </c>
      <c r="O150" s="124" t="s">
        <v>7584</v>
      </c>
      <c r="R150" t="s">
        <v>8492</v>
      </c>
      <c r="U150">
        <v>0</v>
      </c>
      <c r="V150" s="166">
        <v>672707</v>
      </c>
      <c r="W150" s="18"/>
    </row>
    <row r="151" spans="1:23">
      <c r="A151" s="175">
        <v>45258</v>
      </c>
      <c r="B151" s="320" t="s">
        <v>7588</v>
      </c>
      <c r="C151" s="319" t="s">
        <v>2085</v>
      </c>
      <c r="D151">
        <v>1074475850</v>
      </c>
      <c r="G151" s="153">
        <v>9150</v>
      </c>
      <c r="O151" s="124" t="s">
        <v>7588</v>
      </c>
      <c r="R151" t="s">
        <v>8492</v>
      </c>
      <c r="U151">
        <v>0</v>
      </c>
      <c r="V151" s="166">
        <v>672707</v>
      </c>
      <c r="W151" s="18"/>
    </row>
    <row r="152" spans="1:23">
      <c r="A152" s="175">
        <v>45258</v>
      </c>
      <c r="B152" s="320" t="s">
        <v>7585</v>
      </c>
      <c r="C152" s="319" t="s">
        <v>728</v>
      </c>
      <c r="D152">
        <v>1074475847</v>
      </c>
      <c r="G152" s="153">
        <v>9700</v>
      </c>
      <c r="O152" s="124" t="s">
        <v>7585</v>
      </c>
      <c r="R152" t="s">
        <v>8492</v>
      </c>
      <c r="U152">
        <v>0</v>
      </c>
      <c r="V152" s="166">
        <v>672707</v>
      </c>
      <c r="W152" s="18"/>
    </row>
    <row r="153" spans="1:23">
      <c r="A153" s="175">
        <v>45258</v>
      </c>
      <c r="B153" s="320" t="s">
        <v>1837</v>
      </c>
      <c r="C153" s="319" t="s">
        <v>730</v>
      </c>
      <c r="D153">
        <v>1074475858</v>
      </c>
      <c r="G153" s="153">
        <v>7463</v>
      </c>
      <c r="O153" s="124" t="s">
        <v>1837</v>
      </c>
      <c r="R153" t="s">
        <v>8492</v>
      </c>
      <c r="U153">
        <v>900</v>
      </c>
      <c r="V153" s="166">
        <v>672706</v>
      </c>
      <c r="W153" s="18"/>
    </row>
    <row r="154" spans="1:23">
      <c r="A154" s="175">
        <v>45258</v>
      </c>
      <c r="B154" s="320" t="s">
        <v>2483</v>
      </c>
      <c r="C154" s="319" t="s">
        <v>725</v>
      </c>
      <c r="D154">
        <v>1074475839</v>
      </c>
      <c r="G154" s="153">
        <v>13350</v>
      </c>
      <c r="O154" s="124" t="s">
        <v>2483</v>
      </c>
      <c r="R154" t="s">
        <v>8492</v>
      </c>
      <c r="U154">
        <v>0</v>
      </c>
      <c r="V154" s="166">
        <v>672707</v>
      </c>
      <c r="W154" s="18"/>
    </row>
    <row r="155" spans="1:23">
      <c r="A155" s="175">
        <v>45258</v>
      </c>
      <c r="B155" s="320" t="s">
        <v>7586</v>
      </c>
      <c r="C155" s="319" t="s">
        <v>2088</v>
      </c>
      <c r="D155">
        <v>1074475846</v>
      </c>
      <c r="G155" s="153">
        <v>10600</v>
      </c>
      <c r="O155" s="124" t="s">
        <v>7586</v>
      </c>
      <c r="R155" t="s">
        <v>8492</v>
      </c>
      <c r="U155">
        <v>0</v>
      </c>
      <c r="V155" s="166">
        <v>672707</v>
      </c>
      <c r="W155" s="18"/>
    </row>
    <row r="156" spans="1:23">
      <c r="A156" s="175">
        <v>45258</v>
      </c>
      <c r="B156" s="320" t="s">
        <v>7268</v>
      </c>
      <c r="C156" s="319" t="s">
        <v>2083</v>
      </c>
      <c r="D156">
        <v>1074475854</v>
      </c>
      <c r="G156" s="153">
        <v>9200</v>
      </c>
      <c r="O156" s="124" t="s">
        <v>7268</v>
      </c>
      <c r="R156" t="s">
        <v>8492</v>
      </c>
      <c r="U156">
        <v>0</v>
      </c>
      <c r="V156" s="166">
        <v>672707</v>
      </c>
      <c r="W156" s="18"/>
    </row>
    <row r="157" spans="1:23">
      <c r="A157" s="175">
        <v>45258</v>
      </c>
      <c r="B157" s="320" t="s">
        <v>7581</v>
      </c>
      <c r="C157" s="319" t="s">
        <v>726</v>
      </c>
      <c r="D157">
        <v>1074475840</v>
      </c>
      <c r="G157" s="153">
        <v>15600</v>
      </c>
      <c r="O157" s="124" t="s">
        <v>7581</v>
      </c>
      <c r="R157" t="s">
        <v>8492</v>
      </c>
      <c r="U157">
        <v>0</v>
      </c>
      <c r="V157" s="166">
        <v>672707</v>
      </c>
      <c r="W157" s="18"/>
    </row>
    <row r="158" spans="1:23">
      <c r="A158" s="175">
        <v>45258</v>
      </c>
      <c r="B158" s="320" t="s">
        <v>1862</v>
      </c>
      <c r="C158" s="319" t="s">
        <v>712</v>
      </c>
      <c r="D158">
        <v>1074475848</v>
      </c>
      <c r="G158" s="153">
        <v>12300</v>
      </c>
      <c r="O158" s="124" t="s">
        <v>1862</v>
      </c>
      <c r="R158" t="s">
        <v>8492</v>
      </c>
      <c r="U158">
        <v>0</v>
      </c>
      <c r="V158" s="166">
        <v>672707</v>
      </c>
      <c r="W158" s="18"/>
    </row>
    <row r="159" spans="1:23">
      <c r="A159" s="175">
        <v>45258</v>
      </c>
      <c r="B159" s="320" t="s">
        <v>7582</v>
      </c>
      <c r="C159" s="319" t="s">
        <v>710</v>
      </c>
      <c r="D159">
        <v>1074475841</v>
      </c>
      <c r="G159" s="153">
        <v>14430</v>
      </c>
      <c r="O159" s="124" t="s">
        <v>7582</v>
      </c>
      <c r="R159" t="s">
        <v>8492</v>
      </c>
      <c r="U159">
        <v>0</v>
      </c>
      <c r="V159" s="166">
        <v>672707</v>
      </c>
      <c r="W159" s="18"/>
    </row>
    <row r="160" spans="1:23">
      <c r="A160" s="175">
        <v>45258</v>
      </c>
      <c r="B160" s="320" t="s">
        <v>5638</v>
      </c>
      <c r="C160" s="319" t="s">
        <v>4500</v>
      </c>
      <c r="D160">
        <v>1074475843</v>
      </c>
      <c r="G160" s="153">
        <v>12200</v>
      </c>
      <c r="O160" s="124" t="s">
        <v>5638</v>
      </c>
      <c r="R160" t="s">
        <v>8492</v>
      </c>
      <c r="U160">
        <v>0</v>
      </c>
      <c r="V160" s="166">
        <v>672707</v>
      </c>
      <c r="W160" s="18"/>
    </row>
    <row r="161" spans="1:23">
      <c r="A161" s="175">
        <v>45258</v>
      </c>
      <c r="B161" s="320" t="s">
        <v>7589</v>
      </c>
      <c r="C161" s="319" t="s">
        <v>2087</v>
      </c>
      <c r="D161">
        <v>1074475849</v>
      </c>
      <c r="G161" s="153">
        <v>9394</v>
      </c>
      <c r="O161" s="124" t="s">
        <v>7589</v>
      </c>
      <c r="R161" t="s">
        <v>8492</v>
      </c>
      <c r="U161">
        <v>0</v>
      </c>
      <c r="V161" s="166">
        <v>672707</v>
      </c>
      <c r="W161" s="18"/>
    </row>
    <row r="162" spans="1:23">
      <c r="A162" s="175">
        <v>45258</v>
      </c>
      <c r="B162" s="320" t="s">
        <v>2026</v>
      </c>
      <c r="C162" s="319" t="s">
        <v>474</v>
      </c>
      <c r="D162">
        <v>1074475863</v>
      </c>
      <c r="G162" s="153">
        <v>20000</v>
      </c>
      <c r="O162" s="124" t="s">
        <v>2026</v>
      </c>
      <c r="R162" t="s">
        <v>8492</v>
      </c>
      <c r="U162">
        <v>0</v>
      </c>
      <c r="V162" s="166">
        <v>672707</v>
      </c>
      <c r="W162" s="18"/>
    </row>
    <row r="163" spans="1:23">
      <c r="A163" s="175">
        <v>45258</v>
      </c>
      <c r="B163" s="320" t="s">
        <v>732</v>
      </c>
      <c r="C163" s="319" t="s">
        <v>2187</v>
      </c>
      <c r="D163">
        <v>1074476001</v>
      </c>
      <c r="G163" s="153">
        <v>14550</v>
      </c>
      <c r="O163" s="124" t="s">
        <v>732</v>
      </c>
      <c r="R163" t="s">
        <v>8492</v>
      </c>
      <c r="U163">
        <v>0</v>
      </c>
      <c r="V163" s="166">
        <v>672707</v>
      </c>
      <c r="W163" s="18"/>
    </row>
    <row r="164" spans="1:23">
      <c r="A164" s="175">
        <v>45258</v>
      </c>
      <c r="B164" s="320" t="s">
        <v>733</v>
      </c>
      <c r="C164" s="319" t="s">
        <v>477</v>
      </c>
      <c r="D164">
        <v>1074476546</v>
      </c>
      <c r="G164" s="153">
        <v>15600</v>
      </c>
      <c r="O164" s="124" t="s">
        <v>733</v>
      </c>
      <c r="R164" t="s">
        <v>8492</v>
      </c>
      <c r="U164">
        <v>0</v>
      </c>
      <c r="V164" s="166">
        <v>672707</v>
      </c>
      <c r="W164" s="18"/>
    </row>
    <row r="165" spans="1:23">
      <c r="A165" s="175">
        <v>45258</v>
      </c>
      <c r="B165" s="320" t="s">
        <v>7571</v>
      </c>
      <c r="C165" s="319" t="s">
        <v>2102</v>
      </c>
      <c r="D165">
        <v>1074476259</v>
      </c>
      <c r="G165" s="153">
        <v>18599</v>
      </c>
      <c r="O165" s="124" t="s">
        <v>7571</v>
      </c>
      <c r="R165" t="s">
        <v>8492</v>
      </c>
      <c r="U165">
        <v>0</v>
      </c>
      <c r="V165" s="166">
        <v>672707</v>
      </c>
      <c r="W165" s="18"/>
    </row>
    <row r="166" spans="1:23">
      <c r="A166" s="175">
        <v>45258</v>
      </c>
      <c r="B166" s="320" t="s">
        <v>7566</v>
      </c>
      <c r="C166" s="319" t="s">
        <v>2103</v>
      </c>
      <c r="D166">
        <v>1074476258</v>
      </c>
      <c r="G166" s="153">
        <v>18168</v>
      </c>
      <c r="O166" s="124" t="s">
        <v>7566</v>
      </c>
      <c r="R166" t="s">
        <v>8492</v>
      </c>
      <c r="U166">
        <v>0</v>
      </c>
      <c r="V166" s="166">
        <v>672707</v>
      </c>
      <c r="W166" s="18"/>
    </row>
    <row r="167" spans="1:23">
      <c r="A167" s="175">
        <v>45258</v>
      </c>
      <c r="B167" s="320" t="s">
        <v>7590</v>
      </c>
      <c r="C167" s="319" t="s">
        <v>481</v>
      </c>
      <c r="D167">
        <v>1074476145</v>
      </c>
      <c r="G167" s="153">
        <v>18799</v>
      </c>
      <c r="O167" s="124" t="s">
        <v>7590</v>
      </c>
      <c r="R167" t="s">
        <v>8492</v>
      </c>
      <c r="U167">
        <v>900</v>
      </c>
      <c r="V167" s="166">
        <v>672706</v>
      </c>
      <c r="W167" s="18"/>
    </row>
    <row r="168" spans="1:23">
      <c r="A168" s="175">
        <v>45258</v>
      </c>
      <c r="B168" s="320" t="s">
        <v>7578</v>
      </c>
      <c r="C168" s="319" t="s">
        <v>466</v>
      </c>
      <c r="D168">
        <v>1074476785</v>
      </c>
      <c r="G168" s="153">
        <v>19800</v>
      </c>
      <c r="O168" s="124" t="s">
        <v>7578</v>
      </c>
      <c r="R168" t="s">
        <v>8492</v>
      </c>
      <c r="U168">
        <v>0</v>
      </c>
      <c r="V168" s="166">
        <v>672707</v>
      </c>
      <c r="W168" s="18"/>
    </row>
    <row r="169" spans="1:23">
      <c r="A169" s="175">
        <v>45258</v>
      </c>
      <c r="B169" s="320" t="s">
        <v>1863</v>
      </c>
      <c r="C169" s="319" t="s">
        <v>2066</v>
      </c>
      <c r="D169">
        <v>1074476792</v>
      </c>
      <c r="G169" s="153">
        <v>19800</v>
      </c>
      <c r="O169" s="124" t="s">
        <v>1863</v>
      </c>
      <c r="R169" t="s">
        <v>8492</v>
      </c>
      <c r="U169">
        <v>0</v>
      </c>
      <c r="V169" s="166">
        <v>672707</v>
      </c>
      <c r="W169" s="18"/>
    </row>
    <row r="170" spans="1:23">
      <c r="A170" s="175">
        <v>45258</v>
      </c>
      <c r="B170" s="320" t="s">
        <v>1864</v>
      </c>
      <c r="C170" s="319" t="s">
        <v>503</v>
      </c>
      <c r="D170">
        <v>1074476763</v>
      </c>
      <c r="G170" s="153">
        <v>20995</v>
      </c>
      <c r="O170" s="124" t="s">
        <v>1864</v>
      </c>
      <c r="R170" t="s">
        <v>8492</v>
      </c>
      <c r="U170">
        <v>900</v>
      </c>
      <c r="V170" s="166">
        <v>672706</v>
      </c>
      <c r="W170" s="18"/>
    </row>
    <row r="171" spans="1:23">
      <c r="A171" s="175">
        <v>45258</v>
      </c>
      <c r="B171" s="320" t="s">
        <v>3437</v>
      </c>
      <c r="C171" s="319" t="s">
        <v>3413</v>
      </c>
      <c r="D171">
        <v>1074476547</v>
      </c>
      <c r="G171" s="153">
        <v>14000</v>
      </c>
      <c r="O171" s="124" t="s">
        <v>3437</v>
      </c>
      <c r="R171" t="s">
        <v>8492</v>
      </c>
      <c r="U171">
        <v>0</v>
      </c>
      <c r="V171" s="166">
        <v>672707</v>
      </c>
      <c r="W171" s="18"/>
    </row>
    <row r="172" spans="1:23">
      <c r="A172" s="175">
        <v>45258</v>
      </c>
      <c r="B172" s="320" t="s">
        <v>3438</v>
      </c>
      <c r="C172" s="319" t="s">
        <v>3414</v>
      </c>
      <c r="D172">
        <v>1074476481</v>
      </c>
      <c r="G172" s="153">
        <v>14000</v>
      </c>
      <c r="O172" s="124" t="s">
        <v>3438</v>
      </c>
      <c r="R172" t="s">
        <v>8492</v>
      </c>
      <c r="U172">
        <v>0</v>
      </c>
      <c r="V172" s="166">
        <v>672707</v>
      </c>
      <c r="W172" s="18"/>
    </row>
    <row r="173" spans="1:23">
      <c r="A173" s="175">
        <v>45258</v>
      </c>
      <c r="B173" s="320" t="s">
        <v>1860</v>
      </c>
      <c r="C173" s="319" t="s">
        <v>4569</v>
      </c>
      <c r="D173">
        <v>1074476786</v>
      </c>
      <c r="G173" s="153">
        <v>25045</v>
      </c>
      <c r="O173" s="124" t="s">
        <v>1860</v>
      </c>
      <c r="R173" t="s">
        <v>8492</v>
      </c>
      <c r="U173">
        <v>0</v>
      </c>
      <c r="V173" s="166">
        <v>672707</v>
      </c>
      <c r="W173" s="18"/>
    </row>
    <row r="174" spans="1:23">
      <c r="A174" s="175">
        <v>45258</v>
      </c>
      <c r="B174" s="320" t="s">
        <v>2489</v>
      </c>
      <c r="C174" s="319" t="s">
        <v>604</v>
      </c>
      <c r="D174">
        <v>1074476201</v>
      </c>
      <c r="G174" s="153">
        <v>42200</v>
      </c>
      <c r="O174" s="124" t="s">
        <v>2489</v>
      </c>
      <c r="R174" t="s">
        <v>8492</v>
      </c>
      <c r="U174">
        <v>0</v>
      </c>
      <c r="V174" s="166">
        <v>672707</v>
      </c>
      <c r="W174" s="18"/>
    </row>
    <row r="175" spans="1:23">
      <c r="A175" s="175">
        <v>45258</v>
      </c>
      <c r="B175" s="320" t="s">
        <v>1839</v>
      </c>
      <c r="C175" s="319" t="s">
        <v>5367</v>
      </c>
      <c r="D175">
        <v>1074476423</v>
      </c>
      <c r="G175" s="153">
        <v>41699</v>
      </c>
      <c r="O175" s="124" t="s">
        <v>1839</v>
      </c>
      <c r="R175" t="s">
        <v>8492</v>
      </c>
      <c r="U175">
        <v>0</v>
      </c>
      <c r="V175" s="166">
        <v>672707</v>
      </c>
      <c r="W175" s="18"/>
    </row>
    <row r="176" spans="1:23">
      <c r="A176" s="175">
        <v>45258</v>
      </c>
      <c r="B176" s="320" t="s">
        <v>2490</v>
      </c>
      <c r="C176" s="319" t="s">
        <v>4371</v>
      </c>
      <c r="D176">
        <v>1074476329</v>
      </c>
      <c r="G176" s="153">
        <v>24400</v>
      </c>
      <c r="O176" s="124" t="s">
        <v>2490</v>
      </c>
      <c r="R176" t="s">
        <v>8492</v>
      </c>
      <c r="U176">
        <v>0</v>
      </c>
      <c r="V176" s="166">
        <v>672707</v>
      </c>
      <c r="W176" s="18"/>
    </row>
    <row r="177" spans="1:23">
      <c r="A177" s="175">
        <v>45258</v>
      </c>
      <c r="B177" s="320" t="s">
        <v>5610</v>
      </c>
      <c r="C177" s="319" t="s">
        <v>2013</v>
      </c>
      <c r="D177">
        <v>1074476327</v>
      </c>
      <c r="G177" s="153">
        <v>29774</v>
      </c>
      <c r="O177" s="124" t="s">
        <v>5610</v>
      </c>
      <c r="R177" t="s">
        <v>8492</v>
      </c>
      <c r="U177">
        <v>0</v>
      </c>
      <c r="V177" s="166">
        <v>672707</v>
      </c>
      <c r="W177" s="18"/>
    </row>
    <row r="178" spans="1:23">
      <c r="A178" s="175">
        <v>45258</v>
      </c>
      <c r="B178" s="320" t="s">
        <v>1866</v>
      </c>
      <c r="C178" s="319" t="s">
        <v>4565</v>
      </c>
      <c r="D178">
        <v>1074476784</v>
      </c>
      <c r="G178" s="153">
        <v>36900</v>
      </c>
      <c r="O178" s="124" t="s">
        <v>1866</v>
      </c>
      <c r="R178" t="s">
        <v>8492</v>
      </c>
      <c r="U178">
        <v>0</v>
      </c>
      <c r="V178" s="166">
        <v>672707</v>
      </c>
      <c r="W178" s="18"/>
    </row>
    <row r="179" spans="1:23">
      <c r="A179" s="175">
        <v>45258</v>
      </c>
      <c r="B179" s="320" t="s">
        <v>1867</v>
      </c>
      <c r="C179" s="319" t="s">
        <v>4374</v>
      </c>
      <c r="D179">
        <v>1074476330</v>
      </c>
      <c r="G179" s="153">
        <v>24900</v>
      </c>
      <c r="O179" s="124" t="s">
        <v>1867</v>
      </c>
      <c r="R179" t="s">
        <v>8492</v>
      </c>
      <c r="U179">
        <v>0</v>
      </c>
      <c r="V179" s="166">
        <v>672707</v>
      </c>
      <c r="W179" s="18"/>
    </row>
    <row r="180" spans="1:23">
      <c r="A180" s="175">
        <v>45258</v>
      </c>
      <c r="B180" s="320" t="s">
        <v>5611</v>
      </c>
      <c r="C180" s="319" t="s">
        <v>4368</v>
      </c>
      <c r="D180">
        <v>1074476328</v>
      </c>
      <c r="G180" s="153">
        <v>29213</v>
      </c>
      <c r="O180" s="124" t="s">
        <v>5611</v>
      </c>
      <c r="R180" t="s">
        <v>8492</v>
      </c>
      <c r="U180">
        <v>0</v>
      </c>
      <c r="V180" s="166">
        <v>672707</v>
      </c>
      <c r="W180" s="18"/>
    </row>
    <row r="181" spans="1:23">
      <c r="A181" s="175">
        <v>45258</v>
      </c>
      <c r="B181" s="320" t="s">
        <v>2491</v>
      </c>
      <c r="C181" s="319" t="s">
        <v>2073</v>
      </c>
      <c r="D181">
        <v>1074476582</v>
      </c>
      <c r="G181" s="153">
        <v>34800</v>
      </c>
      <c r="O181" s="124" t="s">
        <v>2491</v>
      </c>
      <c r="R181" t="s">
        <v>8492</v>
      </c>
      <c r="U181">
        <v>0</v>
      </c>
      <c r="V181" s="166">
        <v>672707</v>
      </c>
      <c r="W181" s="18"/>
    </row>
    <row r="182" spans="1:23">
      <c r="A182" s="175">
        <v>45258</v>
      </c>
      <c r="B182" s="320" t="s">
        <v>2492</v>
      </c>
      <c r="C182" s="319" t="s">
        <v>2068</v>
      </c>
      <c r="D182">
        <v>1074476751</v>
      </c>
      <c r="G182" s="153">
        <v>34100</v>
      </c>
      <c r="O182" s="124" t="s">
        <v>2492</v>
      </c>
      <c r="R182" t="s">
        <v>8492</v>
      </c>
      <c r="U182">
        <v>0</v>
      </c>
      <c r="V182" s="166">
        <v>672707</v>
      </c>
      <c r="W182" s="18"/>
    </row>
    <row r="183" spans="1:23">
      <c r="A183" s="175">
        <v>45258</v>
      </c>
      <c r="B183" s="320" t="s">
        <v>7577</v>
      </c>
      <c r="C183" s="319" t="s">
        <v>520</v>
      </c>
      <c r="D183">
        <v>1074476783</v>
      </c>
      <c r="G183" s="153">
        <v>38770</v>
      </c>
      <c r="O183" s="124" t="s">
        <v>7577</v>
      </c>
      <c r="R183" t="s">
        <v>8492</v>
      </c>
      <c r="U183">
        <v>0</v>
      </c>
      <c r="V183" s="166">
        <v>672707</v>
      </c>
      <c r="W183" s="18"/>
    </row>
    <row r="184" spans="1:23">
      <c r="A184" s="175">
        <v>45258</v>
      </c>
      <c r="B184" s="320" t="s">
        <v>7579</v>
      </c>
      <c r="C184" s="319" t="s">
        <v>4537</v>
      </c>
      <c r="D184">
        <v>1074476479</v>
      </c>
      <c r="G184" s="153">
        <v>43440</v>
      </c>
      <c r="O184" s="124" t="s">
        <v>7579</v>
      </c>
      <c r="R184" t="s">
        <v>8492</v>
      </c>
      <c r="U184">
        <v>0</v>
      </c>
      <c r="V184" s="166">
        <v>672707</v>
      </c>
      <c r="W184" s="18"/>
    </row>
    <row r="185" spans="1:23">
      <c r="A185" s="175">
        <v>45258</v>
      </c>
      <c r="B185" s="320" t="s">
        <v>5614</v>
      </c>
      <c r="C185" s="319" t="s">
        <v>4363</v>
      </c>
      <c r="D185">
        <v>1074476326</v>
      </c>
      <c r="G185" s="153">
        <v>40434</v>
      </c>
      <c r="O185" s="124" t="s">
        <v>5614</v>
      </c>
      <c r="R185" t="s">
        <v>8492</v>
      </c>
      <c r="U185">
        <v>0</v>
      </c>
      <c r="V185" s="166">
        <v>672707</v>
      </c>
      <c r="W185" s="18"/>
    </row>
    <row r="186" spans="1:23">
      <c r="A186" s="175">
        <v>45258</v>
      </c>
      <c r="B186" s="320" t="s">
        <v>5615</v>
      </c>
      <c r="C186" s="319" t="s">
        <v>2041</v>
      </c>
      <c r="D186">
        <v>1074476647</v>
      </c>
      <c r="G186" s="153">
        <v>43968</v>
      </c>
      <c r="O186" s="124" t="s">
        <v>5615</v>
      </c>
      <c r="R186" t="s">
        <v>8492</v>
      </c>
      <c r="U186">
        <v>0</v>
      </c>
      <c r="V186" s="166">
        <v>672707</v>
      </c>
      <c r="W186" s="18"/>
    </row>
    <row r="187" spans="1:23">
      <c r="A187" s="175">
        <v>45258</v>
      </c>
      <c r="B187" s="320" t="s">
        <v>5402</v>
      </c>
      <c r="C187" s="319" t="s">
        <v>4556</v>
      </c>
      <c r="D187">
        <v>1074476740</v>
      </c>
      <c r="G187" s="153">
        <v>42100</v>
      </c>
      <c r="O187" s="124" t="s">
        <v>5402</v>
      </c>
      <c r="R187" t="s">
        <v>8492</v>
      </c>
      <c r="U187">
        <v>900</v>
      </c>
      <c r="V187" s="166">
        <v>672706</v>
      </c>
      <c r="W187" s="18"/>
    </row>
    <row r="188" spans="1:23">
      <c r="A188" s="175">
        <v>45258</v>
      </c>
      <c r="B188" s="320" t="s">
        <v>5618</v>
      </c>
      <c r="C188" s="319" t="s">
        <v>536</v>
      </c>
      <c r="D188">
        <v>1074476198</v>
      </c>
      <c r="G188" s="153">
        <v>55535</v>
      </c>
      <c r="O188" s="124" t="s">
        <v>5618</v>
      </c>
      <c r="R188" t="s">
        <v>8492</v>
      </c>
      <c r="U188">
        <v>0</v>
      </c>
      <c r="V188" s="166">
        <v>672707</v>
      </c>
      <c r="W188" s="18"/>
    </row>
    <row r="189" spans="1:23">
      <c r="A189" s="175">
        <v>45258</v>
      </c>
      <c r="B189" s="320" t="s">
        <v>2493</v>
      </c>
      <c r="C189" s="319" t="s">
        <v>529</v>
      </c>
      <c r="D189">
        <v>1074476025</v>
      </c>
      <c r="G189" s="153">
        <v>22500</v>
      </c>
      <c r="O189" s="124" t="s">
        <v>2493</v>
      </c>
      <c r="R189" t="s">
        <v>8492</v>
      </c>
      <c r="U189">
        <v>0</v>
      </c>
      <c r="V189" s="166">
        <v>672707</v>
      </c>
      <c r="W189" s="18"/>
    </row>
    <row r="190" spans="1:23">
      <c r="A190" s="175">
        <v>45258</v>
      </c>
      <c r="B190" s="320" t="s">
        <v>2027</v>
      </c>
      <c r="C190" s="319" t="s">
        <v>506</v>
      </c>
      <c r="D190">
        <v>1074476253</v>
      </c>
      <c r="G190" s="153">
        <v>23690</v>
      </c>
      <c r="O190" s="124" t="s">
        <v>2027</v>
      </c>
      <c r="R190" t="s">
        <v>8492</v>
      </c>
      <c r="U190">
        <v>0</v>
      </c>
      <c r="V190" s="166">
        <v>672707</v>
      </c>
      <c r="W190" s="18"/>
    </row>
    <row r="191" spans="1:23">
      <c r="A191" s="175">
        <v>45258</v>
      </c>
      <c r="B191" s="320" t="s">
        <v>5624</v>
      </c>
      <c r="C191" s="319" t="s">
        <v>2193</v>
      </c>
      <c r="D191">
        <v>1074475974</v>
      </c>
      <c r="G191" s="153">
        <v>24145</v>
      </c>
      <c r="O191" s="124" t="s">
        <v>5624</v>
      </c>
      <c r="R191" t="s">
        <v>8492</v>
      </c>
      <c r="U191">
        <v>0</v>
      </c>
      <c r="V191" s="166">
        <v>672707</v>
      </c>
      <c r="W191" s="18"/>
    </row>
    <row r="192" spans="1:23">
      <c r="A192" s="175">
        <v>45258</v>
      </c>
      <c r="B192" s="320" t="s">
        <v>4025</v>
      </c>
      <c r="C192" s="319" t="s">
        <v>562</v>
      </c>
      <c r="D192">
        <v>1074475977</v>
      </c>
      <c r="G192" s="153">
        <v>18599</v>
      </c>
      <c r="O192" s="124" t="s">
        <v>4025</v>
      </c>
      <c r="R192" t="s">
        <v>8492</v>
      </c>
      <c r="U192">
        <v>0</v>
      </c>
      <c r="V192" s="166">
        <v>672707</v>
      </c>
      <c r="W192" s="18"/>
    </row>
    <row r="193" spans="1:23">
      <c r="A193" s="175">
        <v>45258</v>
      </c>
      <c r="B193" s="320" t="s">
        <v>1939</v>
      </c>
      <c r="C193" s="319" t="s">
        <v>8605</v>
      </c>
      <c r="D193">
        <v>1074476028</v>
      </c>
      <c r="G193" s="153">
        <v>24555</v>
      </c>
      <c r="O193" s="124" t="s">
        <v>1939</v>
      </c>
      <c r="R193" t="s">
        <v>8492</v>
      </c>
      <c r="U193">
        <v>0</v>
      </c>
      <c r="V193" s="166">
        <v>672707</v>
      </c>
      <c r="W193" s="18"/>
    </row>
    <row r="194" spans="1:23">
      <c r="A194" s="175">
        <v>45258</v>
      </c>
      <c r="B194" s="320" t="s">
        <v>7305</v>
      </c>
      <c r="C194" s="319" t="s">
        <v>2043</v>
      </c>
      <c r="D194">
        <v>1074476646</v>
      </c>
      <c r="G194" s="153">
        <v>32000</v>
      </c>
      <c r="O194" s="124" t="s">
        <v>7305</v>
      </c>
      <c r="R194" t="s">
        <v>8492</v>
      </c>
      <c r="U194">
        <v>0</v>
      </c>
      <c r="V194" s="166">
        <v>672707</v>
      </c>
      <c r="W194" s="18"/>
    </row>
    <row r="195" spans="1:23">
      <c r="A195" s="175">
        <v>45258</v>
      </c>
      <c r="B195" s="320" t="s">
        <v>811</v>
      </c>
      <c r="C195" s="319" t="s">
        <v>2177</v>
      </c>
      <c r="D195">
        <v>1074476029</v>
      </c>
      <c r="G195" s="153">
        <v>20700</v>
      </c>
      <c r="O195" s="124" t="s">
        <v>811</v>
      </c>
      <c r="R195" t="s">
        <v>8492</v>
      </c>
      <c r="U195">
        <v>900</v>
      </c>
      <c r="V195" s="166">
        <v>672706</v>
      </c>
      <c r="W195" s="18"/>
    </row>
    <row r="196" spans="1:23">
      <c r="A196" s="175">
        <v>45258</v>
      </c>
      <c r="B196" s="320" t="s">
        <v>7611</v>
      </c>
      <c r="C196" s="319" t="s">
        <v>490</v>
      </c>
      <c r="D196">
        <v>1074476027</v>
      </c>
      <c r="G196" s="153">
        <v>23845</v>
      </c>
      <c r="O196" s="124" t="s">
        <v>7611</v>
      </c>
      <c r="R196" t="s">
        <v>8492</v>
      </c>
      <c r="U196">
        <v>0</v>
      </c>
      <c r="V196" s="166">
        <v>672707</v>
      </c>
      <c r="W196" s="18"/>
    </row>
    <row r="197" spans="1:23">
      <c r="A197" s="175">
        <v>45258</v>
      </c>
      <c r="B197" s="320" t="s">
        <v>815</v>
      </c>
      <c r="C197" s="319" t="s">
        <v>4207</v>
      </c>
      <c r="D197">
        <v>1074475980</v>
      </c>
      <c r="G197" s="153">
        <v>28790</v>
      </c>
      <c r="O197" s="124" t="s">
        <v>815</v>
      </c>
      <c r="R197" t="s">
        <v>8492</v>
      </c>
      <c r="U197">
        <v>0</v>
      </c>
      <c r="V197" s="166">
        <v>672707</v>
      </c>
      <c r="W197" s="18"/>
    </row>
    <row r="198" spans="1:23">
      <c r="A198" s="175">
        <v>45258</v>
      </c>
      <c r="B198" s="320" t="s">
        <v>5625</v>
      </c>
      <c r="C198" s="319" t="s">
        <v>449</v>
      </c>
      <c r="D198">
        <v>1074476651</v>
      </c>
      <c r="G198" s="153">
        <v>22500</v>
      </c>
      <c r="O198" s="124" t="s">
        <v>5625</v>
      </c>
      <c r="R198" t="s">
        <v>8492</v>
      </c>
      <c r="U198">
        <v>0</v>
      </c>
      <c r="V198" s="166">
        <v>672707</v>
      </c>
      <c r="W198" s="18"/>
    </row>
    <row r="199" spans="1:23">
      <c r="A199" s="175">
        <v>45258</v>
      </c>
      <c r="B199" s="320" t="s">
        <v>5626</v>
      </c>
      <c r="C199" s="319" t="s">
        <v>2188</v>
      </c>
      <c r="D199">
        <v>1074476000</v>
      </c>
      <c r="G199" s="153">
        <v>20799</v>
      </c>
      <c r="O199" s="124" t="s">
        <v>5626</v>
      </c>
      <c r="R199" t="s">
        <v>8492</v>
      </c>
      <c r="U199">
        <v>0</v>
      </c>
      <c r="V199" s="166">
        <v>672707</v>
      </c>
      <c r="W199" s="18"/>
    </row>
    <row r="200" spans="1:23">
      <c r="A200" s="175">
        <v>45258</v>
      </c>
      <c r="B200" s="320" t="s">
        <v>7609</v>
      </c>
      <c r="C200" s="319" t="s">
        <v>492</v>
      </c>
      <c r="D200">
        <v>1074475976</v>
      </c>
      <c r="G200" s="153">
        <v>32998</v>
      </c>
      <c r="O200" s="124" t="s">
        <v>7609</v>
      </c>
      <c r="R200" t="s">
        <v>8492</v>
      </c>
      <c r="U200">
        <v>0</v>
      </c>
      <c r="V200" s="166">
        <v>672707</v>
      </c>
      <c r="W200" s="18"/>
    </row>
    <row r="201" spans="1:23">
      <c r="A201" s="175">
        <v>45258</v>
      </c>
      <c r="B201" s="320" t="s">
        <v>1870</v>
      </c>
      <c r="C201" s="319" t="s">
        <v>2178</v>
      </c>
      <c r="D201">
        <v>1074476026</v>
      </c>
      <c r="G201" s="153">
        <v>30500</v>
      </c>
      <c r="O201" s="124" t="s">
        <v>1870</v>
      </c>
      <c r="R201" t="s">
        <v>8492</v>
      </c>
      <c r="U201">
        <v>0</v>
      </c>
      <c r="V201" s="166">
        <v>672707</v>
      </c>
      <c r="W201" s="18"/>
    </row>
    <row r="202" spans="1:23">
      <c r="A202" s="175">
        <v>45258</v>
      </c>
      <c r="B202" s="320" t="s">
        <v>1871</v>
      </c>
      <c r="C202" s="319" t="s">
        <v>460</v>
      </c>
      <c r="D202">
        <v>1074476023</v>
      </c>
      <c r="G202" s="153">
        <v>25350</v>
      </c>
      <c r="O202" s="124" t="s">
        <v>1871</v>
      </c>
      <c r="R202" t="s">
        <v>8492</v>
      </c>
      <c r="U202">
        <v>0</v>
      </c>
      <c r="V202" s="166">
        <v>672707</v>
      </c>
      <c r="W202" s="18"/>
    </row>
    <row r="203" spans="1:23">
      <c r="A203" s="175">
        <v>45258</v>
      </c>
      <c r="B203" s="320" t="s">
        <v>1872</v>
      </c>
      <c r="C203" s="319" t="s">
        <v>2028</v>
      </c>
      <c r="D203">
        <v>1074476206</v>
      </c>
      <c r="G203" s="153">
        <v>30000</v>
      </c>
      <c r="O203" s="124" t="s">
        <v>1872</v>
      </c>
      <c r="R203" t="s">
        <v>8492</v>
      </c>
      <c r="U203">
        <v>0</v>
      </c>
      <c r="V203" s="166">
        <v>672707</v>
      </c>
      <c r="W203" s="18"/>
    </row>
    <row r="204" spans="1:23">
      <c r="A204" s="175">
        <v>45258</v>
      </c>
      <c r="B204" s="320" t="s">
        <v>1873</v>
      </c>
      <c r="C204" s="319" t="s">
        <v>2179</v>
      </c>
      <c r="D204">
        <v>1074476022</v>
      </c>
      <c r="G204" s="153">
        <v>24600</v>
      </c>
      <c r="O204" s="124" t="s">
        <v>1873</v>
      </c>
      <c r="R204" t="s">
        <v>8492</v>
      </c>
      <c r="U204">
        <v>0</v>
      </c>
      <c r="V204" s="166">
        <v>672707</v>
      </c>
      <c r="W204" s="18"/>
    </row>
    <row r="205" spans="1:23">
      <c r="A205" s="175">
        <v>45258</v>
      </c>
      <c r="B205" s="320" t="s">
        <v>1874</v>
      </c>
      <c r="C205" s="319" t="s">
        <v>2225</v>
      </c>
      <c r="D205">
        <v>1074476211</v>
      </c>
      <c r="G205" s="153">
        <v>31900</v>
      </c>
      <c r="O205" s="124" t="s">
        <v>1874</v>
      </c>
      <c r="R205" t="s">
        <v>8492</v>
      </c>
      <c r="U205">
        <v>0</v>
      </c>
      <c r="V205" s="166">
        <v>672707</v>
      </c>
      <c r="W205" s="18"/>
    </row>
    <row r="206" spans="1:23">
      <c r="A206" s="175">
        <v>45258</v>
      </c>
      <c r="B206" s="320" t="s">
        <v>1875</v>
      </c>
      <c r="C206" s="319" t="s">
        <v>525</v>
      </c>
      <c r="D206">
        <v>1074475978</v>
      </c>
      <c r="G206" s="153">
        <v>36300</v>
      </c>
      <c r="O206" s="124" t="s">
        <v>1875</v>
      </c>
      <c r="R206" t="s">
        <v>8492</v>
      </c>
      <c r="U206">
        <v>0</v>
      </c>
      <c r="V206" s="166">
        <v>672707</v>
      </c>
      <c r="W206" s="18"/>
    </row>
    <row r="207" spans="1:23">
      <c r="A207" s="175">
        <v>45258</v>
      </c>
      <c r="B207" s="320" t="s">
        <v>1876</v>
      </c>
      <c r="C207" s="319" t="s">
        <v>3913</v>
      </c>
      <c r="D207">
        <v>1074476020</v>
      </c>
      <c r="G207" s="153">
        <v>25800</v>
      </c>
      <c r="O207" s="124" t="s">
        <v>1876</v>
      </c>
      <c r="R207" t="s">
        <v>8492</v>
      </c>
      <c r="U207">
        <v>0</v>
      </c>
      <c r="V207" s="166">
        <v>672707</v>
      </c>
      <c r="W207" s="18"/>
    </row>
    <row r="208" spans="1:23">
      <c r="A208" s="175">
        <v>45258</v>
      </c>
      <c r="B208" s="320" t="s">
        <v>1877</v>
      </c>
      <c r="C208" s="319" t="s">
        <v>447</v>
      </c>
      <c r="D208">
        <v>1074476019</v>
      </c>
      <c r="G208" s="153">
        <v>30810</v>
      </c>
      <c r="O208" s="124" t="s">
        <v>1877</v>
      </c>
      <c r="R208" t="s">
        <v>8492</v>
      </c>
      <c r="U208">
        <v>0</v>
      </c>
      <c r="V208" s="166">
        <v>672707</v>
      </c>
      <c r="W208" s="18"/>
    </row>
    <row r="209" spans="1:23">
      <c r="A209" s="175">
        <v>45258</v>
      </c>
      <c r="B209" s="320" t="s">
        <v>1878</v>
      </c>
      <c r="C209" s="319" t="s">
        <v>540</v>
      </c>
      <c r="D209">
        <v>1074476015</v>
      </c>
      <c r="G209" s="153">
        <v>33499</v>
      </c>
      <c r="O209" s="124" t="s">
        <v>1878</v>
      </c>
      <c r="R209" t="s">
        <v>8492</v>
      </c>
      <c r="U209">
        <v>0</v>
      </c>
      <c r="V209" s="166">
        <v>672707</v>
      </c>
      <c r="W209" s="18"/>
    </row>
    <row r="210" spans="1:23">
      <c r="A210" s="175">
        <v>45258</v>
      </c>
      <c r="B210" s="320" t="s">
        <v>1879</v>
      </c>
      <c r="C210" s="319" t="s">
        <v>2226</v>
      </c>
      <c r="D210">
        <v>1074476210</v>
      </c>
      <c r="G210" s="153">
        <v>28499</v>
      </c>
      <c r="O210" s="124" t="s">
        <v>1879</v>
      </c>
      <c r="R210" t="s">
        <v>8492</v>
      </c>
      <c r="U210">
        <v>0</v>
      </c>
      <c r="V210" s="166">
        <v>672707</v>
      </c>
      <c r="W210" s="18"/>
    </row>
    <row r="211" spans="1:23">
      <c r="A211" s="175">
        <v>45258</v>
      </c>
      <c r="B211" s="320" t="s">
        <v>1880</v>
      </c>
      <c r="C211" s="319" t="s">
        <v>4261</v>
      </c>
      <c r="D211">
        <v>1074476018</v>
      </c>
      <c r="G211" s="153">
        <v>27058</v>
      </c>
      <c r="O211" s="124" t="s">
        <v>1880</v>
      </c>
      <c r="R211" t="s">
        <v>8492</v>
      </c>
      <c r="U211">
        <v>0</v>
      </c>
      <c r="V211" s="166">
        <v>672707</v>
      </c>
      <c r="W211" s="18"/>
    </row>
    <row r="212" spans="1:23">
      <c r="A212" s="175">
        <v>45258</v>
      </c>
      <c r="B212" s="320" t="s">
        <v>1881</v>
      </c>
      <c r="C212" s="319" t="s">
        <v>784</v>
      </c>
      <c r="D212">
        <v>1074475999</v>
      </c>
      <c r="G212" s="153">
        <v>33500</v>
      </c>
      <c r="O212" s="124" t="s">
        <v>1881</v>
      </c>
      <c r="R212" t="s">
        <v>8492</v>
      </c>
      <c r="U212">
        <v>0</v>
      </c>
      <c r="V212" s="166">
        <v>672707</v>
      </c>
      <c r="W212" s="18"/>
    </row>
    <row r="213" spans="1:23">
      <c r="A213" s="175">
        <v>45258</v>
      </c>
      <c r="B213" s="320" t="s">
        <v>1882</v>
      </c>
      <c r="C213" s="319" t="s">
        <v>455</v>
      </c>
      <c r="D213">
        <v>1074476209</v>
      </c>
      <c r="G213" s="153">
        <v>37800</v>
      </c>
      <c r="O213" s="124" t="s">
        <v>1882</v>
      </c>
      <c r="R213" t="s">
        <v>8492</v>
      </c>
      <c r="U213">
        <v>0</v>
      </c>
      <c r="V213" s="166">
        <v>672707</v>
      </c>
      <c r="W213" s="18"/>
    </row>
    <row r="214" spans="1:23">
      <c r="A214" s="175">
        <v>45258</v>
      </c>
      <c r="B214" s="320" t="s">
        <v>7612</v>
      </c>
      <c r="C214" s="319" t="s">
        <v>517</v>
      </c>
      <c r="D214">
        <v>1074475997</v>
      </c>
      <c r="G214" s="153">
        <v>37200</v>
      </c>
      <c r="O214" s="124" t="s">
        <v>7612</v>
      </c>
      <c r="R214" t="s">
        <v>8492</v>
      </c>
      <c r="U214">
        <v>0</v>
      </c>
      <c r="V214" s="166">
        <v>672707</v>
      </c>
      <c r="W214" s="18"/>
    </row>
    <row r="215" spans="1:23">
      <c r="A215" s="175">
        <v>45258</v>
      </c>
      <c r="B215" s="320" t="s">
        <v>7610</v>
      </c>
      <c r="C215" s="319" t="s">
        <v>2181</v>
      </c>
      <c r="D215">
        <v>1074476014</v>
      </c>
      <c r="G215" s="153">
        <v>35400</v>
      </c>
      <c r="O215" s="124" t="s">
        <v>7610</v>
      </c>
      <c r="R215" t="s">
        <v>8492</v>
      </c>
      <c r="U215">
        <v>0</v>
      </c>
      <c r="V215" s="166">
        <v>672707</v>
      </c>
      <c r="W215" s="18"/>
    </row>
    <row r="216" spans="1:23">
      <c r="A216" s="175">
        <v>45258</v>
      </c>
      <c r="B216" s="320" t="s">
        <v>7303</v>
      </c>
      <c r="C216" s="319" t="s">
        <v>5353</v>
      </c>
      <c r="D216">
        <v>1074475777</v>
      </c>
      <c r="G216" s="153">
        <v>26299</v>
      </c>
      <c r="O216" s="124" t="s">
        <v>7303</v>
      </c>
      <c r="R216" t="s">
        <v>8492</v>
      </c>
      <c r="U216">
        <v>0</v>
      </c>
      <c r="V216" s="166">
        <v>672707</v>
      </c>
      <c r="W216" s="18"/>
    </row>
    <row r="217" spans="1:23">
      <c r="A217" s="175">
        <v>45258</v>
      </c>
      <c r="B217" s="320" t="s">
        <v>7308</v>
      </c>
      <c r="C217" s="319" t="s">
        <v>5351</v>
      </c>
      <c r="D217">
        <v>1074475776</v>
      </c>
      <c r="G217" s="153">
        <v>31700</v>
      </c>
      <c r="O217" s="124" t="s">
        <v>7308</v>
      </c>
      <c r="R217" t="s">
        <v>8492</v>
      </c>
      <c r="U217">
        <v>0</v>
      </c>
      <c r="V217" s="166">
        <v>672707</v>
      </c>
      <c r="W217" s="18"/>
    </row>
    <row r="218" spans="1:23">
      <c r="A218" s="175">
        <v>45258</v>
      </c>
      <c r="B218" s="320" t="s">
        <v>2395</v>
      </c>
      <c r="C218" s="319" t="s">
        <v>4542</v>
      </c>
      <c r="D218">
        <v>1074476560</v>
      </c>
      <c r="G218" s="153">
        <v>11310</v>
      </c>
      <c r="O218" s="124" t="s">
        <v>2395</v>
      </c>
      <c r="R218" t="s">
        <v>8492</v>
      </c>
      <c r="U218">
        <v>900</v>
      </c>
      <c r="V218" s="166">
        <v>672706</v>
      </c>
      <c r="W218" s="18"/>
    </row>
    <row r="219" spans="1:23">
      <c r="A219" s="175">
        <v>45258</v>
      </c>
      <c r="B219" s="320" t="s">
        <v>4022</v>
      </c>
      <c r="C219" s="319" t="s">
        <v>4542</v>
      </c>
      <c r="D219">
        <v>1074476560</v>
      </c>
      <c r="G219" s="153">
        <v>14470</v>
      </c>
      <c r="O219" s="124" t="s">
        <v>4022</v>
      </c>
      <c r="R219" t="s">
        <v>8492</v>
      </c>
      <c r="U219">
        <v>0</v>
      </c>
      <c r="V219" s="166">
        <v>672707</v>
      </c>
      <c r="W219" s="18"/>
    </row>
    <row r="220" spans="1:23">
      <c r="A220" s="175">
        <v>45258</v>
      </c>
      <c r="B220" s="320" t="s">
        <v>7622</v>
      </c>
      <c r="C220" s="319" t="s">
        <v>6131</v>
      </c>
      <c r="D220">
        <v>1074475763</v>
      </c>
      <c r="G220" s="153">
        <v>14680</v>
      </c>
      <c r="O220" s="124" t="s">
        <v>7622</v>
      </c>
      <c r="R220" t="s">
        <v>8492</v>
      </c>
      <c r="U220">
        <v>0</v>
      </c>
      <c r="V220" s="166">
        <v>672707</v>
      </c>
      <c r="W220" s="18"/>
    </row>
    <row r="221" spans="1:23">
      <c r="A221" s="175">
        <v>45258</v>
      </c>
      <c r="B221" s="320" t="s">
        <v>7269</v>
      </c>
      <c r="C221" s="319" t="s">
        <v>3410</v>
      </c>
      <c r="D221">
        <v>1074475790</v>
      </c>
      <c r="G221" s="153">
        <v>22800</v>
      </c>
      <c r="O221" s="124" t="s">
        <v>7269</v>
      </c>
      <c r="R221" t="s">
        <v>8492</v>
      </c>
      <c r="U221">
        <v>0</v>
      </c>
      <c r="V221" s="166">
        <v>672707</v>
      </c>
      <c r="W221" s="18"/>
    </row>
    <row r="222" spans="1:23">
      <c r="A222" s="175">
        <v>45258</v>
      </c>
      <c r="B222" s="320" t="s">
        <v>7580</v>
      </c>
      <c r="C222" s="319" t="s">
        <v>2166</v>
      </c>
      <c r="D222">
        <v>1074476400</v>
      </c>
      <c r="G222" s="153">
        <v>17600</v>
      </c>
      <c r="O222" s="124" t="s">
        <v>7580</v>
      </c>
      <c r="R222" t="s">
        <v>8492</v>
      </c>
      <c r="U222">
        <v>0</v>
      </c>
      <c r="V222" s="166">
        <v>672707</v>
      </c>
      <c r="W222" s="18"/>
    </row>
    <row r="223" spans="1:23">
      <c r="A223" s="175">
        <v>45258</v>
      </c>
      <c r="B223" s="320" t="s">
        <v>436</v>
      </c>
      <c r="C223" s="319" t="s">
        <v>787</v>
      </c>
      <c r="D223">
        <v>1074476590</v>
      </c>
      <c r="G223" s="153">
        <v>21290</v>
      </c>
      <c r="O223" s="124" t="s">
        <v>436</v>
      </c>
      <c r="R223" t="s">
        <v>8492</v>
      </c>
      <c r="U223">
        <v>0</v>
      </c>
      <c r="V223" s="166">
        <v>672707</v>
      </c>
      <c r="W223" s="18"/>
    </row>
    <row r="224" spans="1:23">
      <c r="A224" s="175">
        <v>45258</v>
      </c>
      <c r="B224" s="320" t="s">
        <v>766</v>
      </c>
      <c r="C224" s="319" t="s">
        <v>2072</v>
      </c>
      <c r="D224">
        <v>1074476592</v>
      </c>
      <c r="G224" s="153">
        <v>23200</v>
      </c>
      <c r="O224" s="124" t="s">
        <v>766</v>
      </c>
      <c r="R224" t="s">
        <v>8492</v>
      </c>
      <c r="U224">
        <v>0</v>
      </c>
      <c r="V224" s="166">
        <v>672707</v>
      </c>
      <c r="W224" s="18"/>
    </row>
    <row r="225" spans="1:23">
      <c r="A225" s="175">
        <v>45258</v>
      </c>
      <c r="B225" s="320" t="s">
        <v>437</v>
      </c>
      <c r="C225" s="319" t="s">
        <v>2094</v>
      </c>
      <c r="D225">
        <v>1074476513</v>
      </c>
      <c r="G225" s="153">
        <v>17650</v>
      </c>
      <c r="O225" s="124" t="s">
        <v>437</v>
      </c>
      <c r="R225" t="s">
        <v>8492</v>
      </c>
      <c r="U225">
        <v>0</v>
      </c>
      <c r="V225" s="166">
        <v>672707</v>
      </c>
      <c r="W225" s="18"/>
    </row>
    <row r="226" spans="1:23">
      <c r="A226" s="175">
        <v>45258</v>
      </c>
      <c r="B226" s="320" t="s">
        <v>3435</v>
      </c>
      <c r="C226" s="319" t="s">
        <v>3411</v>
      </c>
      <c r="D226">
        <v>1074475791</v>
      </c>
      <c r="G226" s="153">
        <v>28000</v>
      </c>
      <c r="O226" s="124" t="s">
        <v>3435</v>
      </c>
      <c r="R226" t="s">
        <v>8492</v>
      </c>
      <c r="U226">
        <v>0</v>
      </c>
      <c r="V226" s="166">
        <v>672707</v>
      </c>
      <c r="W226" s="18"/>
    </row>
    <row r="227" spans="1:23">
      <c r="A227" s="175">
        <v>45258</v>
      </c>
      <c r="B227" s="320" t="s">
        <v>434</v>
      </c>
      <c r="C227" s="319" t="s">
        <v>487</v>
      </c>
      <c r="D227">
        <v>1074476640</v>
      </c>
      <c r="G227" s="153">
        <v>15105</v>
      </c>
      <c r="O227" s="124" t="s">
        <v>434</v>
      </c>
      <c r="R227" t="s">
        <v>8492</v>
      </c>
      <c r="U227">
        <v>0</v>
      </c>
      <c r="V227" s="166">
        <v>672707</v>
      </c>
      <c r="W227" s="18"/>
    </row>
    <row r="228" spans="1:23">
      <c r="A228" s="175">
        <v>45258</v>
      </c>
      <c r="B228" s="320" t="s">
        <v>5595</v>
      </c>
      <c r="C228" s="319" t="s">
        <v>2190</v>
      </c>
      <c r="D228">
        <v>1074475996</v>
      </c>
      <c r="G228" s="153">
        <v>19900</v>
      </c>
      <c r="O228" s="124" t="s">
        <v>5595</v>
      </c>
      <c r="R228" t="s">
        <v>8492</v>
      </c>
      <c r="U228">
        <v>0</v>
      </c>
      <c r="V228" s="166">
        <v>672707</v>
      </c>
      <c r="W228" s="18"/>
    </row>
    <row r="229" spans="1:23">
      <c r="A229" s="175">
        <v>45258</v>
      </c>
      <c r="B229" s="320" t="s">
        <v>7614</v>
      </c>
      <c r="C229" s="319" t="s">
        <v>2189</v>
      </c>
      <c r="D229">
        <v>1074475998</v>
      </c>
      <c r="G229" s="153">
        <v>18800</v>
      </c>
      <c r="O229" s="124" t="s">
        <v>7614</v>
      </c>
      <c r="R229" t="s">
        <v>8492</v>
      </c>
      <c r="U229">
        <v>0</v>
      </c>
      <c r="V229" s="166">
        <v>672707</v>
      </c>
      <c r="W229" s="18"/>
    </row>
    <row r="230" spans="1:23">
      <c r="A230" s="175">
        <v>45258</v>
      </c>
      <c r="B230" s="320" t="s">
        <v>770</v>
      </c>
      <c r="C230" s="319" t="s">
        <v>585</v>
      </c>
      <c r="D230">
        <v>1074475958</v>
      </c>
      <c r="G230" s="153">
        <v>17800</v>
      </c>
      <c r="O230" s="124" t="s">
        <v>770</v>
      </c>
      <c r="R230" t="s">
        <v>8492</v>
      </c>
      <c r="U230">
        <v>0</v>
      </c>
      <c r="V230" s="166">
        <v>672707</v>
      </c>
      <c r="W230" s="18"/>
    </row>
    <row r="231" spans="1:23">
      <c r="A231" s="175">
        <v>45258</v>
      </c>
      <c r="B231" s="320" t="s">
        <v>2484</v>
      </c>
      <c r="C231" s="319" t="s">
        <v>458</v>
      </c>
      <c r="D231">
        <v>1074475995</v>
      </c>
      <c r="G231" s="153">
        <v>17950</v>
      </c>
      <c r="O231" s="124" t="s">
        <v>2484</v>
      </c>
      <c r="R231" t="s">
        <v>8492</v>
      </c>
      <c r="U231">
        <v>0</v>
      </c>
      <c r="V231" s="166">
        <v>672707</v>
      </c>
      <c r="W231" s="18"/>
    </row>
    <row r="232" spans="1:23">
      <c r="A232" s="175">
        <v>45258</v>
      </c>
      <c r="B232" s="320" t="s">
        <v>7623</v>
      </c>
      <c r="C232" s="319" t="s">
        <v>558</v>
      </c>
      <c r="D232">
        <v>1074476641</v>
      </c>
      <c r="G232" s="153">
        <v>14804</v>
      </c>
      <c r="O232" s="124" t="s">
        <v>7623</v>
      </c>
      <c r="R232" t="s">
        <v>8492</v>
      </c>
      <c r="U232">
        <v>0</v>
      </c>
      <c r="V232" s="166">
        <v>672707</v>
      </c>
      <c r="W232" s="18"/>
    </row>
    <row r="233" spans="1:23">
      <c r="A233" s="175">
        <v>45258</v>
      </c>
      <c r="B233" s="320" t="s">
        <v>2485</v>
      </c>
      <c r="C233" s="319" t="s">
        <v>785</v>
      </c>
      <c r="D233">
        <v>1074476012</v>
      </c>
      <c r="G233" s="153">
        <v>21400</v>
      </c>
      <c r="O233" s="124" t="s">
        <v>2485</v>
      </c>
      <c r="R233" t="s">
        <v>8492</v>
      </c>
      <c r="U233">
        <v>0</v>
      </c>
      <c r="V233" s="166">
        <v>672707</v>
      </c>
      <c r="W233" s="18"/>
    </row>
    <row r="234" spans="1:23">
      <c r="A234" s="175">
        <v>45258</v>
      </c>
      <c r="B234" s="320" t="s">
        <v>151</v>
      </c>
      <c r="C234" s="319" t="s">
        <v>2183</v>
      </c>
      <c r="D234">
        <v>1074476011</v>
      </c>
      <c r="G234" s="153">
        <v>26000</v>
      </c>
      <c r="O234" s="124" t="s">
        <v>151</v>
      </c>
      <c r="R234" t="s">
        <v>8492</v>
      </c>
      <c r="U234">
        <v>0</v>
      </c>
      <c r="V234" s="166">
        <v>672707</v>
      </c>
      <c r="W234" s="18"/>
    </row>
    <row r="235" spans="1:23">
      <c r="A235" s="175">
        <v>45258</v>
      </c>
      <c r="B235" s="320" t="s">
        <v>151</v>
      </c>
      <c r="C235" s="319" t="s">
        <v>2183</v>
      </c>
      <c r="D235">
        <v>1074476011</v>
      </c>
      <c r="G235" s="153">
        <v>26000</v>
      </c>
      <c r="O235" s="124" t="s">
        <v>151</v>
      </c>
      <c r="R235" t="s">
        <v>8492</v>
      </c>
      <c r="U235">
        <v>0</v>
      </c>
      <c r="V235" s="166">
        <v>672707</v>
      </c>
      <c r="W235" s="18"/>
    </row>
    <row r="236" spans="1:23">
      <c r="A236" s="175">
        <v>45258</v>
      </c>
      <c r="B236" s="320" t="s">
        <v>164</v>
      </c>
      <c r="C236" s="319" t="s">
        <v>542</v>
      </c>
      <c r="D236">
        <v>1074475956</v>
      </c>
      <c r="G236" s="153">
        <v>20800</v>
      </c>
      <c r="O236" s="124" t="s">
        <v>164</v>
      </c>
      <c r="R236" t="s">
        <v>8492</v>
      </c>
      <c r="U236">
        <v>0</v>
      </c>
      <c r="V236" s="166">
        <v>672707</v>
      </c>
      <c r="W236" s="18"/>
    </row>
    <row r="237" spans="1:23">
      <c r="A237" s="175">
        <v>45258</v>
      </c>
      <c r="B237" s="320" t="s">
        <v>1960</v>
      </c>
      <c r="C237" s="319" t="s">
        <v>2037</v>
      </c>
      <c r="D237">
        <v>1074476616</v>
      </c>
      <c r="G237" s="153">
        <v>20800</v>
      </c>
      <c r="O237" s="124" t="s">
        <v>1960</v>
      </c>
      <c r="R237" t="s">
        <v>8492</v>
      </c>
      <c r="U237">
        <v>0</v>
      </c>
      <c r="V237" s="166">
        <v>672707</v>
      </c>
      <c r="W237" s="18"/>
    </row>
    <row r="238" spans="1:23">
      <c r="A238" s="175">
        <v>45258</v>
      </c>
      <c r="B238" s="320" t="s">
        <v>439</v>
      </c>
      <c r="C238" s="319" t="s">
        <v>827</v>
      </c>
      <c r="D238">
        <v>1074475991</v>
      </c>
      <c r="G238" s="153">
        <v>22000</v>
      </c>
      <c r="O238" s="124" t="s">
        <v>439</v>
      </c>
      <c r="R238" t="s">
        <v>8492</v>
      </c>
      <c r="U238">
        <v>0</v>
      </c>
      <c r="V238" s="166">
        <v>672707</v>
      </c>
      <c r="W238" s="18"/>
    </row>
    <row r="239" spans="1:23">
      <c r="A239" s="175">
        <v>45258</v>
      </c>
      <c r="B239" s="320" t="s">
        <v>2486</v>
      </c>
      <c r="C239" s="319" t="s">
        <v>2038</v>
      </c>
      <c r="D239">
        <v>1074476652</v>
      </c>
      <c r="G239" s="153">
        <v>18700</v>
      </c>
      <c r="O239" s="124" t="s">
        <v>2486</v>
      </c>
      <c r="R239" t="s">
        <v>8492</v>
      </c>
      <c r="U239">
        <v>0</v>
      </c>
      <c r="V239" s="166">
        <v>672707</v>
      </c>
      <c r="W239" s="18"/>
    </row>
    <row r="240" spans="1:23">
      <c r="A240" s="175">
        <v>45258</v>
      </c>
      <c r="B240" s="320" t="s">
        <v>2487</v>
      </c>
      <c r="C240" s="319" t="s">
        <v>2039</v>
      </c>
      <c r="D240">
        <v>1074476639</v>
      </c>
      <c r="G240" s="153">
        <v>21545</v>
      </c>
      <c r="O240" s="124" t="s">
        <v>2487</v>
      </c>
      <c r="R240" t="s">
        <v>8492</v>
      </c>
      <c r="U240">
        <v>0</v>
      </c>
      <c r="V240" s="166">
        <v>672707</v>
      </c>
      <c r="W240" s="18"/>
    </row>
    <row r="241" spans="1:23">
      <c r="A241" s="175">
        <v>45258</v>
      </c>
      <c r="B241" s="320" t="s">
        <v>5597</v>
      </c>
      <c r="C241" s="319" t="s">
        <v>530</v>
      </c>
      <c r="D241">
        <v>1074475972</v>
      </c>
      <c r="G241" s="153">
        <v>19890</v>
      </c>
      <c r="O241" s="124" t="s">
        <v>5597</v>
      </c>
      <c r="R241" t="s">
        <v>8492</v>
      </c>
      <c r="U241">
        <v>0</v>
      </c>
      <c r="V241" s="166">
        <v>672707</v>
      </c>
      <c r="W241" s="18"/>
    </row>
    <row r="242" spans="1:23">
      <c r="A242" s="175">
        <v>45258</v>
      </c>
      <c r="B242" s="320" t="s">
        <v>7615</v>
      </c>
      <c r="C242" s="319" t="s">
        <v>494</v>
      </c>
      <c r="D242">
        <v>1074475970</v>
      </c>
      <c r="G242" s="153">
        <v>18000</v>
      </c>
      <c r="O242" s="124" t="s">
        <v>7615</v>
      </c>
      <c r="R242" t="s">
        <v>8492</v>
      </c>
      <c r="U242">
        <v>0</v>
      </c>
      <c r="V242" s="166">
        <v>672707</v>
      </c>
      <c r="W242" s="18"/>
    </row>
    <row r="243" spans="1:23">
      <c r="A243" s="175">
        <v>45258</v>
      </c>
      <c r="B243" s="320" t="s">
        <v>443</v>
      </c>
      <c r="C243" s="319" t="s">
        <v>2222</v>
      </c>
      <c r="D243">
        <v>1074476217</v>
      </c>
      <c r="G243" s="153">
        <v>24099</v>
      </c>
      <c r="O243" s="124" t="s">
        <v>443</v>
      </c>
      <c r="R243" t="s">
        <v>8492</v>
      </c>
      <c r="U243">
        <v>0</v>
      </c>
      <c r="V243" s="166">
        <v>672707</v>
      </c>
      <c r="W243" s="18"/>
    </row>
    <row r="244" spans="1:23">
      <c r="A244" s="175">
        <v>45258</v>
      </c>
      <c r="B244" s="320" t="s">
        <v>2488</v>
      </c>
      <c r="C244" s="319" t="s">
        <v>2228</v>
      </c>
      <c r="D244">
        <v>1074476203</v>
      </c>
      <c r="G244" s="153">
        <v>21500</v>
      </c>
      <c r="O244" s="124" t="s">
        <v>2488</v>
      </c>
      <c r="R244" t="s">
        <v>8492</v>
      </c>
      <c r="U244">
        <v>0</v>
      </c>
      <c r="V244" s="166">
        <v>672707</v>
      </c>
      <c r="W244" s="18"/>
    </row>
    <row r="245" spans="1:23">
      <c r="A245" s="175">
        <v>45258</v>
      </c>
      <c r="B245" s="320" t="s">
        <v>162</v>
      </c>
      <c r="C245" s="319" t="s">
        <v>556</v>
      </c>
      <c r="D245">
        <v>1074475971</v>
      </c>
      <c r="G245" s="153">
        <v>22000</v>
      </c>
      <c r="O245" s="124" t="s">
        <v>162</v>
      </c>
      <c r="R245" t="s">
        <v>8492</v>
      </c>
      <c r="U245">
        <v>0</v>
      </c>
      <c r="V245" s="166">
        <v>672707</v>
      </c>
      <c r="W245" s="18"/>
    </row>
    <row r="246" spans="1:23">
      <c r="A246" s="175">
        <v>45258</v>
      </c>
      <c r="B246" s="320" t="s">
        <v>6926</v>
      </c>
      <c r="C246" s="319" t="s">
        <v>468</v>
      </c>
      <c r="D246">
        <v>1074476218</v>
      </c>
      <c r="G246" s="153">
        <v>28945</v>
      </c>
      <c r="O246" s="124" t="s">
        <v>6926</v>
      </c>
      <c r="R246" t="s">
        <v>8492</v>
      </c>
      <c r="U246">
        <v>0</v>
      </c>
      <c r="V246" s="166">
        <v>672707</v>
      </c>
      <c r="W246" s="18"/>
    </row>
    <row r="247" spans="1:23">
      <c r="A247" s="175">
        <v>45258</v>
      </c>
      <c r="B247" s="320" t="s">
        <v>5599</v>
      </c>
      <c r="C247" s="319" t="s">
        <v>527</v>
      </c>
      <c r="D247">
        <v>1074475990</v>
      </c>
      <c r="G247" s="153">
        <v>26000</v>
      </c>
      <c r="O247" s="124" t="s">
        <v>5599</v>
      </c>
      <c r="R247" t="s">
        <v>8492</v>
      </c>
      <c r="U247">
        <v>900</v>
      </c>
      <c r="V247" s="166">
        <v>672706</v>
      </c>
      <c r="W247" s="18"/>
    </row>
    <row r="248" spans="1:23">
      <c r="A248" s="175">
        <v>45258</v>
      </c>
      <c r="B248" s="320" t="s">
        <v>4024</v>
      </c>
      <c r="C248" s="319" t="s">
        <v>527</v>
      </c>
      <c r="D248">
        <v>1074475990</v>
      </c>
      <c r="G248" s="153">
        <v>28799</v>
      </c>
      <c r="O248" s="124" t="s">
        <v>4024</v>
      </c>
      <c r="R248" t="s">
        <v>8492</v>
      </c>
      <c r="U248">
        <v>0</v>
      </c>
      <c r="V248" s="166">
        <v>672707</v>
      </c>
      <c r="W248" s="18"/>
    </row>
    <row r="249" spans="1:23">
      <c r="A249" s="175">
        <v>45258</v>
      </c>
      <c r="B249" s="320" t="s">
        <v>7617</v>
      </c>
      <c r="C249" s="319" t="s">
        <v>479</v>
      </c>
      <c r="D249">
        <v>1074475939</v>
      </c>
      <c r="G249" s="153">
        <v>22700</v>
      </c>
      <c r="O249" s="124" t="s">
        <v>7617</v>
      </c>
      <c r="R249" t="s">
        <v>8492</v>
      </c>
      <c r="U249">
        <v>0</v>
      </c>
      <c r="V249" s="166">
        <v>672707</v>
      </c>
      <c r="W249" s="18"/>
    </row>
    <row r="250" spans="1:23">
      <c r="A250" s="175">
        <v>45258</v>
      </c>
      <c r="B250" s="320" t="s">
        <v>7270</v>
      </c>
      <c r="C250" s="319" t="s">
        <v>555</v>
      </c>
      <c r="D250">
        <v>1074476202</v>
      </c>
      <c r="G250" s="153">
        <v>24700</v>
      </c>
      <c r="O250" s="124" t="s">
        <v>7270</v>
      </c>
      <c r="R250" t="s">
        <v>8492</v>
      </c>
      <c r="U250">
        <v>900</v>
      </c>
      <c r="V250" s="166">
        <v>672706</v>
      </c>
      <c r="W250" s="18"/>
    </row>
    <row r="251" spans="1:23">
      <c r="A251" s="175">
        <v>45258</v>
      </c>
      <c r="B251" s="320" t="s">
        <v>7618</v>
      </c>
      <c r="C251" s="319" t="s">
        <v>4170</v>
      </c>
      <c r="D251">
        <v>1074475938</v>
      </c>
      <c r="G251" s="153">
        <v>18870</v>
      </c>
      <c r="O251" s="124" t="s">
        <v>7618</v>
      </c>
      <c r="R251" t="s">
        <v>8492</v>
      </c>
      <c r="U251">
        <v>0</v>
      </c>
      <c r="V251" s="166">
        <v>672707</v>
      </c>
      <c r="W251" s="18"/>
    </row>
    <row r="252" spans="1:23">
      <c r="A252" s="175">
        <v>45258</v>
      </c>
      <c r="B252" s="320" t="s">
        <v>158</v>
      </c>
      <c r="C252" s="319" t="s">
        <v>2206</v>
      </c>
      <c r="D252">
        <v>1074475937</v>
      </c>
      <c r="G252" s="153">
        <v>24200</v>
      </c>
      <c r="O252" s="124" t="s">
        <v>158</v>
      </c>
      <c r="R252" t="s">
        <v>8492</v>
      </c>
      <c r="U252">
        <v>0</v>
      </c>
      <c r="V252" s="166">
        <v>672707</v>
      </c>
      <c r="W252" s="18"/>
    </row>
    <row r="253" spans="1:23">
      <c r="A253" s="175">
        <v>45258</v>
      </c>
      <c r="B253" s="320" t="s">
        <v>7616</v>
      </c>
      <c r="C253" s="319" t="s">
        <v>2207</v>
      </c>
      <c r="D253">
        <v>1074475934</v>
      </c>
      <c r="G253" s="153">
        <v>27890</v>
      </c>
      <c r="O253" s="124" t="s">
        <v>7616</v>
      </c>
      <c r="R253" t="s">
        <v>8492</v>
      </c>
      <c r="U253">
        <v>0</v>
      </c>
      <c r="V253" s="166">
        <v>672707</v>
      </c>
      <c r="W253" s="18"/>
    </row>
    <row r="254" spans="1:23">
      <c r="A254" s="175">
        <v>45258</v>
      </c>
      <c r="B254" s="320" t="s">
        <v>2412</v>
      </c>
      <c r="C254" s="319" t="s">
        <v>495</v>
      </c>
      <c r="D254">
        <v>1074475935</v>
      </c>
      <c r="G254" s="153">
        <v>24125</v>
      </c>
      <c r="O254" s="124" t="s">
        <v>2412</v>
      </c>
      <c r="R254" t="s">
        <v>8492</v>
      </c>
      <c r="U254">
        <v>0</v>
      </c>
      <c r="V254" s="166">
        <v>672707</v>
      </c>
      <c r="W254" s="18"/>
    </row>
    <row r="255" spans="1:23">
      <c r="A255" s="175">
        <v>45258</v>
      </c>
      <c r="B255" s="320" t="s">
        <v>7604</v>
      </c>
      <c r="C255" s="319" t="s">
        <v>2186</v>
      </c>
      <c r="D255">
        <v>1074476005</v>
      </c>
      <c r="G255" s="153">
        <v>11900</v>
      </c>
      <c r="O255" s="124" t="s">
        <v>7604</v>
      </c>
      <c r="R255" t="s">
        <v>8492</v>
      </c>
      <c r="U255">
        <v>0</v>
      </c>
      <c r="V255" s="166">
        <v>672707</v>
      </c>
      <c r="W255" s="18"/>
    </row>
    <row r="256" spans="1:23">
      <c r="A256" s="175">
        <v>45258</v>
      </c>
      <c r="B256" s="320" t="s">
        <v>163</v>
      </c>
      <c r="C256" s="319" t="s">
        <v>2185</v>
      </c>
      <c r="D256">
        <v>1074476006</v>
      </c>
      <c r="G256" s="153">
        <v>18500</v>
      </c>
      <c r="O256" s="124" t="s">
        <v>163</v>
      </c>
      <c r="R256" t="s">
        <v>8492</v>
      </c>
      <c r="U256">
        <v>0</v>
      </c>
      <c r="V256" s="166">
        <v>672707</v>
      </c>
      <c r="W256" s="18"/>
    </row>
    <row r="257" spans="1:23">
      <c r="A257" s="175">
        <v>45258</v>
      </c>
      <c r="B257" s="320" t="s">
        <v>157</v>
      </c>
      <c r="C257" s="319" t="s">
        <v>515</v>
      </c>
      <c r="D257">
        <v>1074476254</v>
      </c>
      <c r="G257" s="153">
        <v>17595</v>
      </c>
      <c r="O257" s="124" t="s">
        <v>157</v>
      </c>
      <c r="R257" t="s">
        <v>8492</v>
      </c>
      <c r="U257">
        <v>0</v>
      </c>
      <c r="V257" s="166">
        <v>672707</v>
      </c>
      <c r="W257" s="18"/>
    </row>
    <row r="258" spans="1:23">
      <c r="A258" s="175">
        <v>45258</v>
      </c>
      <c r="B258" s="320" t="s">
        <v>154</v>
      </c>
      <c r="C258" s="319" t="s">
        <v>2233</v>
      </c>
      <c r="D258">
        <v>1074476645</v>
      </c>
      <c r="G258" s="153">
        <v>22345</v>
      </c>
      <c r="O258" s="124" t="s">
        <v>154</v>
      </c>
      <c r="R258" t="s">
        <v>8492</v>
      </c>
      <c r="U258">
        <v>0</v>
      </c>
      <c r="V258" s="166">
        <v>672707</v>
      </c>
      <c r="W258" s="18"/>
    </row>
    <row r="259" spans="1:23">
      <c r="A259" s="175">
        <v>45258</v>
      </c>
      <c r="B259" s="320" t="s">
        <v>7603</v>
      </c>
      <c r="C259" s="319" t="s">
        <v>2182</v>
      </c>
      <c r="D259">
        <v>1074476013</v>
      </c>
      <c r="G259" s="153">
        <v>20080</v>
      </c>
      <c r="O259" s="124" t="s">
        <v>7603</v>
      </c>
      <c r="R259" t="s">
        <v>8492</v>
      </c>
      <c r="U259">
        <v>0</v>
      </c>
      <c r="V259" s="166">
        <v>672707</v>
      </c>
      <c r="W259" s="18"/>
    </row>
    <row r="260" spans="1:23">
      <c r="A260" s="175">
        <v>45258</v>
      </c>
      <c r="B260" s="320" t="s">
        <v>3436</v>
      </c>
      <c r="C260" s="319" t="s">
        <v>3412</v>
      </c>
      <c r="D260">
        <v>1074475788</v>
      </c>
      <c r="G260" s="153">
        <v>15645</v>
      </c>
      <c r="O260" s="124" t="s">
        <v>3436</v>
      </c>
      <c r="R260" t="s">
        <v>8492</v>
      </c>
      <c r="U260">
        <v>0</v>
      </c>
      <c r="V260" s="166">
        <v>672707</v>
      </c>
      <c r="W260" s="18"/>
    </row>
    <row r="261" spans="1:23">
      <c r="A261" s="175">
        <v>45259</v>
      </c>
      <c r="B261" s="320" t="s">
        <v>2401</v>
      </c>
      <c r="C261" s="319" t="s">
        <v>2135</v>
      </c>
      <c r="D261">
        <v>1074476345</v>
      </c>
      <c r="G261" s="153">
        <v>18773</v>
      </c>
      <c r="O261" s="124" t="s">
        <v>2401</v>
      </c>
      <c r="R261" t="s">
        <v>8496</v>
      </c>
      <c r="U261">
        <v>900</v>
      </c>
      <c r="V261" s="166">
        <v>672706</v>
      </c>
      <c r="W261" s="18"/>
    </row>
    <row r="262" spans="1:23">
      <c r="A262" s="175">
        <v>45259</v>
      </c>
      <c r="B262" s="320" t="s">
        <v>1940</v>
      </c>
      <c r="C262" s="319" t="s">
        <v>2172</v>
      </c>
      <c r="D262">
        <v>1074476388</v>
      </c>
      <c r="G262" s="153">
        <v>33600</v>
      </c>
      <c r="O262" s="124" t="s">
        <v>1940</v>
      </c>
      <c r="R262" t="s">
        <v>8496</v>
      </c>
      <c r="U262">
        <v>0</v>
      </c>
      <c r="V262" s="166">
        <v>672707</v>
      </c>
      <c r="W262" s="18"/>
    </row>
    <row r="263" spans="1:23">
      <c r="A263" s="175">
        <v>45259</v>
      </c>
      <c r="B263" s="320" t="s">
        <v>385</v>
      </c>
      <c r="C263" s="319" t="s">
        <v>2172</v>
      </c>
      <c r="D263">
        <v>1074476388</v>
      </c>
      <c r="G263" s="153">
        <v>15450</v>
      </c>
      <c r="O263" s="124" t="s">
        <v>385</v>
      </c>
      <c r="R263" t="s">
        <v>8496</v>
      </c>
      <c r="U263">
        <v>900</v>
      </c>
      <c r="V263" s="166">
        <v>672706</v>
      </c>
      <c r="W263" s="18"/>
    </row>
    <row r="264" spans="1:23">
      <c r="A264" s="175">
        <v>45259</v>
      </c>
      <c r="B264" s="320" t="s">
        <v>5633</v>
      </c>
      <c r="C264" s="319" t="s">
        <v>2147</v>
      </c>
      <c r="D264">
        <v>1074476191</v>
      </c>
      <c r="G264" s="153">
        <v>19030</v>
      </c>
      <c r="O264" s="124" t="s">
        <v>5633</v>
      </c>
      <c r="R264" t="s">
        <v>8496</v>
      </c>
      <c r="U264">
        <v>0</v>
      </c>
      <c r="V264" s="166">
        <v>672707</v>
      </c>
      <c r="W264" s="18"/>
    </row>
    <row r="265" spans="1:23">
      <c r="A265" s="175">
        <v>45259</v>
      </c>
      <c r="B265" s="320" t="s">
        <v>171</v>
      </c>
      <c r="C265" s="319" t="s">
        <v>2148</v>
      </c>
      <c r="D265">
        <v>1074476190</v>
      </c>
      <c r="G265" s="153">
        <v>24000</v>
      </c>
      <c r="O265" s="124" t="s">
        <v>171</v>
      </c>
      <c r="R265" t="s">
        <v>8496</v>
      </c>
      <c r="U265">
        <v>0</v>
      </c>
      <c r="V265" s="166">
        <v>672707</v>
      </c>
      <c r="W265" s="18"/>
    </row>
    <row r="266" spans="1:23">
      <c r="A266" s="175">
        <v>45259</v>
      </c>
      <c r="B266" s="320" t="s">
        <v>404</v>
      </c>
      <c r="C266" s="319" t="s">
        <v>2173</v>
      </c>
      <c r="D266">
        <v>1074476387</v>
      </c>
      <c r="G266" s="153">
        <v>17490</v>
      </c>
      <c r="O266" s="124" t="s">
        <v>404</v>
      </c>
      <c r="R266" t="s">
        <v>8496</v>
      </c>
      <c r="U266">
        <v>0</v>
      </c>
      <c r="V266" s="166">
        <v>672707</v>
      </c>
      <c r="W266" s="18"/>
    </row>
    <row r="267" spans="1:23">
      <c r="A267" s="175">
        <v>45259</v>
      </c>
      <c r="B267" s="320" t="s">
        <v>170</v>
      </c>
      <c r="C267" s="319" t="s">
        <v>2150</v>
      </c>
      <c r="D267">
        <v>1074476188</v>
      </c>
      <c r="G267" s="153">
        <v>22250</v>
      </c>
      <c r="O267" s="124" t="s">
        <v>170</v>
      </c>
      <c r="R267" t="s">
        <v>8496</v>
      </c>
      <c r="U267">
        <v>0</v>
      </c>
      <c r="V267" s="166">
        <v>672707</v>
      </c>
      <c r="W267" s="18"/>
    </row>
    <row r="268" spans="1:23">
      <c r="A268" s="175">
        <v>45259</v>
      </c>
      <c r="B268" s="320" t="s">
        <v>412</v>
      </c>
      <c r="C268" s="319" t="s">
        <v>2149</v>
      </c>
      <c r="D268">
        <v>1074476189</v>
      </c>
      <c r="G268" s="153">
        <v>30298</v>
      </c>
      <c r="O268" s="124" t="s">
        <v>412</v>
      </c>
      <c r="R268" t="s">
        <v>8496</v>
      </c>
      <c r="U268">
        <v>0</v>
      </c>
      <c r="V268" s="166">
        <v>672707</v>
      </c>
      <c r="W268" s="18"/>
    </row>
    <row r="269" spans="1:23">
      <c r="A269" s="175">
        <v>45259</v>
      </c>
      <c r="B269" s="320" t="s">
        <v>7605</v>
      </c>
      <c r="C269" s="319" t="s">
        <v>2105</v>
      </c>
      <c r="D269">
        <v>1074476700</v>
      </c>
      <c r="G269" s="153">
        <v>21300</v>
      </c>
      <c r="O269" s="124" t="s">
        <v>7605</v>
      </c>
      <c r="R269" t="s">
        <v>8496</v>
      </c>
      <c r="U269">
        <v>0</v>
      </c>
      <c r="V269" s="166">
        <v>672707</v>
      </c>
      <c r="W269" s="18"/>
    </row>
    <row r="270" spans="1:23">
      <c r="A270" s="175">
        <v>45259</v>
      </c>
      <c r="B270" s="320" t="s">
        <v>368</v>
      </c>
      <c r="C270" s="319" t="s">
        <v>2104</v>
      </c>
      <c r="D270">
        <v>1074476724</v>
      </c>
      <c r="G270" s="153">
        <v>9800</v>
      </c>
      <c r="O270" s="124" t="s">
        <v>368</v>
      </c>
      <c r="R270" t="s">
        <v>8496</v>
      </c>
      <c r="U270">
        <v>0</v>
      </c>
      <c r="V270" s="166">
        <v>672707</v>
      </c>
      <c r="W270" s="18"/>
    </row>
    <row r="271" spans="1:23">
      <c r="A271" s="175">
        <v>45259</v>
      </c>
      <c r="B271" s="320" t="s">
        <v>369</v>
      </c>
      <c r="C271" s="319" t="s">
        <v>2070</v>
      </c>
      <c r="D271">
        <v>1074476614</v>
      </c>
      <c r="G271" s="153">
        <v>10740</v>
      </c>
      <c r="O271" s="124" t="s">
        <v>369</v>
      </c>
      <c r="R271" t="s">
        <v>8496</v>
      </c>
      <c r="U271">
        <v>900</v>
      </c>
      <c r="V271" s="166">
        <v>672706</v>
      </c>
      <c r="W271" s="18"/>
    </row>
    <row r="272" spans="1:23">
      <c r="A272" s="175">
        <v>45259</v>
      </c>
      <c r="B272" s="320" t="s">
        <v>391</v>
      </c>
      <c r="C272" s="319" t="s">
        <v>2090</v>
      </c>
      <c r="D272">
        <v>1074476553</v>
      </c>
      <c r="G272" s="153">
        <v>20050</v>
      </c>
      <c r="O272" s="124" t="s">
        <v>391</v>
      </c>
      <c r="R272" t="s">
        <v>8496</v>
      </c>
      <c r="U272">
        <v>900</v>
      </c>
      <c r="V272" s="166">
        <v>672706</v>
      </c>
      <c r="W272" s="18"/>
    </row>
    <row r="273" spans="1:23">
      <c r="A273" s="175">
        <v>45259</v>
      </c>
      <c r="B273" s="320" t="s">
        <v>394</v>
      </c>
      <c r="C273" s="319" t="s">
        <v>5687</v>
      </c>
      <c r="D273">
        <v>1074476463</v>
      </c>
      <c r="G273" s="153">
        <v>16450</v>
      </c>
      <c r="O273" s="124" t="s">
        <v>394</v>
      </c>
      <c r="R273" t="s">
        <v>8496</v>
      </c>
      <c r="U273">
        <v>900</v>
      </c>
      <c r="V273" s="166">
        <v>672706</v>
      </c>
      <c r="W273" s="18"/>
    </row>
    <row r="274" spans="1:23">
      <c r="A274" s="175">
        <v>45259</v>
      </c>
      <c r="B274" s="320" t="s">
        <v>406</v>
      </c>
      <c r="C274" s="319" t="s">
        <v>5689</v>
      </c>
      <c r="D274">
        <v>1074476673</v>
      </c>
      <c r="G274" s="153">
        <v>25888</v>
      </c>
      <c r="O274" s="124" t="s">
        <v>406</v>
      </c>
      <c r="R274" t="s">
        <v>8496</v>
      </c>
      <c r="U274">
        <v>900</v>
      </c>
      <c r="V274" s="166">
        <v>672706</v>
      </c>
      <c r="W274" s="18"/>
    </row>
    <row r="275" spans="1:23">
      <c r="A275" s="175">
        <v>45259</v>
      </c>
      <c r="B275" s="320" t="s">
        <v>4026</v>
      </c>
      <c r="C275" s="319" t="s">
        <v>5691</v>
      </c>
      <c r="D275">
        <v>1074476443</v>
      </c>
      <c r="G275" s="153">
        <v>3648</v>
      </c>
      <c r="O275" s="124" t="s">
        <v>4026</v>
      </c>
      <c r="R275" t="s">
        <v>8496</v>
      </c>
      <c r="U275">
        <v>900</v>
      </c>
      <c r="V275" s="166">
        <v>672706</v>
      </c>
      <c r="W275" s="18"/>
    </row>
    <row r="276" spans="1:23">
      <c r="A276" s="175">
        <v>45259</v>
      </c>
      <c r="B276" s="320" t="s">
        <v>833</v>
      </c>
      <c r="C276" s="319" t="s">
        <v>5694</v>
      </c>
      <c r="D276">
        <v>1074476442</v>
      </c>
      <c r="G276" s="153">
        <v>5289</v>
      </c>
      <c r="O276" s="124" t="s">
        <v>833</v>
      </c>
      <c r="R276" t="s">
        <v>8496</v>
      </c>
      <c r="U276">
        <v>0</v>
      </c>
      <c r="V276" s="166">
        <v>672707</v>
      </c>
      <c r="W276" s="18"/>
    </row>
    <row r="277" spans="1:23">
      <c r="A277" s="175">
        <v>45259</v>
      </c>
      <c r="B277" s="320" t="s">
        <v>1959</v>
      </c>
      <c r="C277" s="319" t="s">
        <v>6102</v>
      </c>
      <c r="D277">
        <v>1074476445</v>
      </c>
      <c r="G277" s="153">
        <v>4178</v>
      </c>
      <c r="O277" s="124" t="s">
        <v>1959</v>
      </c>
      <c r="R277" t="s">
        <v>8496</v>
      </c>
      <c r="U277">
        <v>900</v>
      </c>
      <c r="V277" s="166">
        <v>672706</v>
      </c>
      <c r="W277" s="18"/>
    </row>
    <row r="278" spans="1:23">
      <c r="A278" s="175">
        <v>45259</v>
      </c>
      <c r="B278" s="320" t="s">
        <v>2402</v>
      </c>
      <c r="C278" s="319" t="s">
        <v>5697</v>
      </c>
      <c r="D278">
        <v>1074476726</v>
      </c>
      <c r="G278" s="153">
        <v>4920</v>
      </c>
      <c r="O278" s="124" t="s">
        <v>2402</v>
      </c>
      <c r="R278" t="s">
        <v>8496</v>
      </c>
      <c r="U278">
        <v>900</v>
      </c>
      <c r="V278" s="166">
        <v>672706</v>
      </c>
      <c r="W278" s="18"/>
    </row>
    <row r="279" spans="1:23">
      <c r="A279" s="175">
        <v>45259</v>
      </c>
      <c r="B279" s="320" t="s">
        <v>2403</v>
      </c>
      <c r="C279" s="319" t="s">
        <v>5699</v>
      </c>
      <c r="D279">
        <v>1074476437</v>
      </c>
      <c r="G279" s="153">
        <v>5851</v>
      </c>
      <c r="O279" s="124" t="s">
        <v>2403</v>
      </c>
      <c r="R279" t="s">
        <v>8496</v>
      </c>
      <c r="U279">
        <v>0</v>
      </c>
      <c r="V279" s="166">
        <v>672707</v>
      </c>
      <c r="W279" s="18"/>
    </row>
    <row r="280" spans="1:23">
      <c r="A280" s="175">
        <v>45259</v>
      </c>
      <c r="B280" s="320" t="s">
        <v>3439</v>
      </c>
      <c r="C280" s="319" t="s">
        <v>3415</v>
      </c>
      <c r="D280">
        <v>1074475787</v>
      </c>
      <c r="G280" s="153">
        <v>7221</v>
      </c>
      <c r="O280" s="124" t="s">
        <v>3439</v>
      </c>
      <c r="R280" t="s">
        <v>8496</v>
      </c>
      <c r="U280">
        <v>900</v>
      </c>
      <c r="V280" s="166">
        <v>672706</v>
      </c>
      <c r="W280" s="18"/>
    </row>
    <row r="281" spans="1:23">
      <c r="A281" s="175">
        <v>45259</v>
      </c>
      <c r="B281" s="320" t="s">
        <v>836</v>
      </c>
      <c r="C281" s="319" t="s">
        <v>5703</v>
      </c>
      <c r="D281">
        <v>1074475866</v>
      </c>
      <c r="G281" s="153">
        <v>11920</v>
      </c>
      <c r="O281" s="124" t="s">
        <v>836</v>
      </c>
      <c r="R281" t="s">
        <v>8496</v>
      </c>
      <c r="U281">
        <v>0</v>
      </c>
      <c r="V281" s="166">
        <v>672707</v>
      </c>
      <c r="W281" s="18"/>
    </row>
    <row r="282" spans="1:23">
      <c r="A282" s="175">
        <v>45259</v>
      </c>
      <c r="B282" s="320" t="s">
        <v>834</v>
      </c>
      <c r="C282" s="319" t="s">
        <v>5706</v>
      </c>
      <c r="D282">
        <v>1074476440</v>
      </c>
      <c r="G282" s="153">
        <v>6710</v>
      </c>
      <c r="O282" s="124" t="s">
        <v>834</v>
      </c>
      <c r="R282" t="s">
        <v>8496</v>
      </c>
      <c r="U282">
        <v>0</v>
      </c>
      <c r="V282" s="166">
        <v>672707</v>
      </c>
      <c r="W282" s="18"/>
    </row>
    <row r="283" spans="1:23">
      <c r="A283" s="175">
        <v>45259</v>
      </c>
      <c r="B283" s="320" t="s">
        <v>7472</v>
      </c>
      <c r="C283" s="319" t="s">
        <v>5708</v>
      </c>
      <c r="D283">
        <v>1074476439</v>
      </c>
      <c r="G283" s="153">
        <v>5390</v>
      </c>
      <c r="O283" s="124" t="s">
        <v>7472</v>
      </c>
      <c r="R283" t="s">
        <v>8496</v>
      </c>
      <c r="U283">
        <v>0</v>
      </c>
      <c r="V283" s="166">
        <v>672707</v>
      </c>
      <c r="W283" s="18"/>
    </row>
    <row r="284" spans="1:23">
      <c r="A284" s="175">
        <v>45259</v>
      </c>
      <c r="B284" s="320" t="s">
        <v>7473</v>
      </c>
      <c r="C284" s="319" t="s">
        <v>5710</v>
      </c>
      <c r="D284">
        <v>1074476435</v>
      </c>
      <c r="G284" s="153">
        <v>6108</v>
      </c>
      <c r="O284" s="124" t="s">
        <v>7473</v>
      </c>
      <c r="R284" t="s">
        <v>8496</v>
      </c>
      <c r="U284">
        <v>0</v>
      </c>
      <c r="V284" s="166">
        <v>672707</v>
      </c>
      <c r="W284" s="18"/>
    </row>
    <row r="285" spans="1:23">
      <c r="A285" s="175">
        <v>45259</v>
      </c>
      <c r="B285" s="320" t="s">
        <v>7474</v>
      </c>
      <c r="C285" s="319" t="s">
        <v>5712</v>
      </c>
      <c r="D285">
        <v>1074475875</v>
      </c>
      <c r="G285" s="153">
        <v>5890</v>
      </c>
      <c r="O285" s="124" t="s">
        <v>7474</v>
      </c>
      <c r="R285" t="s">
        <v>8496</v>
      </c>
      <c r="U285">
        <v>0</v>
      </c>
      <c r="V285" s="166">
        <v>672707</v>
      </c>
      <c r="W285" s="18"/>
    </row>
    <row r="286" spans="1:23">
      <c r="A286" s="175">
        <v>45259</v>
      </c>
      <c r="B286" s="320" t="s">
        <v>7575</v>
      </c>
      <c r="C286" s="319" t="s">
        <v>5714</v>
      </c>
      <c r="D286">
        <v>1074476436</v>
      </c>
      <c r="G286" s="153">
        <v>8010</v>
      </c>
      <c r="O286" s="124" t="s">
        <v>7575</v>
      </c>
      <c r="R286" t="s">
        <v>8496</v>
      </c>
      <c r="U286">
        <v>0</v>
      </c>
      <c r="V286" s="166">
        <v>672707</v>
      </c>
      <c r="W286" s="18"/>
    </row>
    <row r="287" spans="1:23">
      <c r="A287" s="175">
        <v>45259</v>
      </c>
      <c r="B287" s="320" t="s">
        <v>7576</v>
      </c>
      <c r="C287" s="319" t="s">
        <v>5716</v>
      </c>
      <c r="D287">
        <v>1074475874</v>
      </c>
      <c r="G287" s="153">
        <v>7304</v>
      </c>
      <c r="O287" s="124" t="s">
        <v>7576</v>
      </c>
      <c r="R287" t="s">
        <v>8496</v>
      </c>
      <c r="U287">
        <v>0</v>
      </c>
      <c r="V287" s="166">
        <v>672707</v>
      </c>
      <c r="W287" s="18"/>
    </row>
    <row r="288" spans="1:23">
      <c r="A288" s="175">
        <v>45259</v>
      </c>
      <c r="B288" s="320" t="s">
        <v>7475</v>
      </c>
      <c r="C288" s="319" t="s">
        <v>5718</v>
      </c>
      <c r="D288">
        <v>1074475872</v>
      </c>
      <c r="G288" s="153">
        <v>7600</v>
      </c>
      <c r="O288" s="124" t="s">
        <v>7475</v>
      </c>
      <c r="R288" t="s">
        <v>8496</v>
      </c>
      <c r="U288">
        <v>0</v>
      </c>
      <c r="V288" s="166">
        <v>672707</v>
      </c>
      <c r="W288" s="18"/>
    </row>
    <row r="289" spans="1:23">
      <c r="A289" s="175">
        <v>45259</v>
      </c>
      <c r="B289" s="320" t="s">
        <v>4027</v>
      </c>
      <c r="C289" s="319" t="s">
        <v>5720</v>
      </c>
      <c r="D289">
        <v>1074475871</v>
      </c>
      <c r="G289" s="153">
        <v>8340</v>
      </c>
      <c r="O289" s="124" t="s">
        <v>4027</v>
      </c>
      <c r="R289" t="s">
        <v>8496</v>
      </c>
      <c r="U289">
        <v>0</v>
      </c>
      <c r="V289" s="166">
        <v>672707</v>
      </c>
      <c r="W289" s="18"/>
    </row>
    <row r="290" spans="1:23">
      <c r="A290" s="175">
        <v>45259</v>
      </c>
      <c r="B290" s="320" t="s">
        <v>7573</v>
      </c>
      <c r="C290" s="319" t="s">
        <v>5722</v>
      </c>
      <c r="D290">
        <v>1074475873</v>
      </c>
      <c r="G290" s="153">
        <v>10105</v>
      </c>
      <c r="O290" s="124" t="s">
        <v>7573</v>
      </c>
      <c r="R290" t="s">
        <v>8496</v>
      </c>
      <c r="U290">
        <v>0</v>
      </c>
      <c r="V290" s="166">
        <v>672707</v>
      </c>
      <c r="W290" s="18"/>
    </row>
    <row r="291" spans="1:23">
      <c r="A291" s="175">
        <v>45259</v>
      </c>
      <c r="B291" s="320" t="s">
        <v>7574</v>
      </c>
      <c r="C291" s="319" t="s">
        <v>5724</v>
      </c>
      <c r="D291">
        <v>1074476441</v>
      </c>
      <c r="G291" s="153">
        <v>8420</v>
      </c>
      <c r="O291" s="124" t="s">
        <v>7574</v>
      </c>
      <c r="R291" t="s">
        <v>8496</v>
      </c>
      <c r="U291">
        <v>0</v>
      </c>
      <c r="V291" s="166">
        <v>672707</v>
      </c>
      <c r="W291" s="18"/>
    </row>
    <row r="292" spans="1:23">
      <c r="A292" s="175">
        <v>45259</v>
      </c>
      <c r="B292" s="320" t="s">
        <v>835</v>
      </c>
      <c r="C292" s="319" t="s">
        <v>5726</v>
      </c>
      <c r="D292">
        <v>1074475870</v>
      </c>
      <c r="G292" s="153">
        <v>8690</v>
      </c>
      <c r="O292" s="124" t="s">
        <v>835</v>
      </c>
      <c r="R292" t="s">
        <v>8496</v>
      </c>
      <c r="U292">
        <v>0</v>
      </c>
      <c r="V292" s="166">
        <v>672707</v>
      </c>
      <c r="W292" s="18"/>
    </row>
    <row r="293" spans="1:23">
      <c r="A293" s="175">
        <v>45259</v>
      </c>
      <c r="B293" s="320" t="s">
        <v>7476</v>
      </c>
      <c r="C293" s="319" t="s">
        <v>5728</v>
      </c>
      <c r="D293">
        <v>1074475867</v>
      </c>
      <c r="G293" s="153">
        <v>10014</v>
      </c>
      <c r="O293" s="124" t="s">
        <v>7476</v>
      </c>
      <c r="R293" t="s">
        <v>8496</v>
      </c>
      <c r="U293">
        <v>0</v>
      </c>
      <c r="V293" s="166">
        <v>672707</v>
      </c>
      <c r="W293" s="18"/>
    </row>
    <row r="294" spans="1:23">
      <c r="A294" s="175">
        <v>45259</v>
      </c>
      <c r="B294" s="320" t="s">
        <v>5730</v>
      </c>
      <c r="C294" s="319" t="s">
        <v>5732</v>
      </c>
      <c r="D294">
        <v>1074476235</v>
      </c>
      <c r="G294" s="153">
        <v>13214</v>
      </c>
      <c r="O294" s="124" t="s">
        <v>5730</v>
      </c>
      <c r="R294" t="s">
        <v>8496</v>
      </c>
      <c r="U294">
        <v>0</v>
      </c>
      <c r="V294" s="166">
        <v>672707</v>
      </c>
      <c r="W294" s="18"/>
    </row>
    <row r="295" spans="1:23">
      <c r="A295" s="175">
        <v>45259</v>
      </c>
      <c r="B295" s="320" t="s">
        <v>1953</v>
      </c>
      <c r="C295" s="319" t="s">
        <v>5734</v>
      </c>
      <c r="D295">
        <v>1074476680</v>
      </c>
      <c r="G295" s="153">
        <v>8220</v>
      </c>
      <c r="O295" s="124" t="s">
        <v>1953</v>
      </c>
      <c r="R295" t="s">
        <v>8496</v>
      </c>
      <c r="U295">
        <v>900</v>
      </c>
      <c r="V295" s="166">
        <v>672706</v>
      </c>
      <c r="W295" s="18"/>
    </row>
    <row r="296" spans="1:23">
      <c r="A296" s="175">
        <v>45259</v>
      </c>
      <c r="B296" s="320" t="s">
        <v>2404</v>
      </c>
      <c r="C296" s="319" t="s">
        <v>5736</v>
      </c>
      <c r="D296">
        <v>1074476004</v>
      </c>
      <c r="G296" s="153">
        <v>12050</v>
      </c>
      <c r="O296" s="124" t="s">
        <v>2404</v>
      </c>
      <c r="R296" t="s">
        <v>8496</v>
      </c>
      <c r="U296">
        <v>0</v>
      </c>
      <c r="V296" s="166">
        <v>672707</v>
      </c>
      <c r="W296" s="18"/>
    </row>
    <row r="297" spans="1:23">
      <c r="A297" s="175">
        <v>45259</v>
      </c>
      <c r="B297" s="320" t="s">
        <v>7570</v>
      </c>
      <c r="C297" s="319" t="s">
        <v>5738</v>
      </c>
      <c r="D297">
        <v>1074476677</v>
      </c>
      <c r="G297" s="153">
        <v>10875</v>
      </c>
      <c r="O297" s="124" t="s">
        <v>7570</v>
      </c>
      <c r="R297" t="s">
        <v>8496</v>
      </c>
      <c r="U297">
        <v>0</v>
      </c>
      <c r="V297" s="166">
        <v>672707</v>
      </c>
      <c r="W297" s="18"/>
    </row>
    <row r="298" spans="1:23">
      <c r="A298" s="175">
        <v>45259</v>
      </c>
      <c r="B298" s="320" t="s">
        <v>1955</v>
      </c>
      <c r="C298" s="319" t="s">
        <v>5740</v>
      </c>
      <c r="D298">
        <v>1074476506</v>
      </c>
      <c r="G298" s="153">
        <v>11539</v>
      </c>
      <c r="O298" s="124" t="s">
        <v>1955</v>
      </c>
      <c r="R298" t="s">
        <v>8496</v>
      </c>
      <c r="U298">
        <v>0</v>
      </c>
      <c r="V298" s="166">
        <v>672707</v>
      </c>
      <c r="W298" s="18"/>
    </row>
    <row r="299" spans="1:23">
      <c r="A299" s="175">
        <v>45259</v>
      </c>
      <c r="B299" s="320" t="s">
        <v>830</v>
      </c>
      <c r="C299" s="319" t="s">
        <v>5742</v>
      </c>
      <c r="D299">
        <v>1074476607</v>
      </c>
      <c r="G299" s="153">
        <v>10325</v>
      </c>
      <c r="O299" s="124" t="s">
        <v>830</v>
      </c>
      <c r="R299" t="s">
        <v>8496</v>
      </c>
      <c r="U299">
        <v>900</v>
      </c>
      <c r="V299" s="166">
        <v>672706</v>
      </c>
      <c r="W299" s="18"/>
    </row>
    <row r="300" spans="1:23">
      <c r="A300" s="175">
        <v>45259</v>
      </c>
      <c r="B300" s="320" t="s">
        <v>7567</v>
      </c>
      <c r="C300" s="319" t="s">
        <v>5744</v>
      </c>
      <c r="D300">
        <v>1074476605</v>
      </c>
      <c r="G300" s="153">
        <v>12100</v>
      </c>
      <c r="O300" s="124" t="s">
        <v>7567</v>
      </c>
      <c r="R300" t="s">
        <v>8496</v>
      </c>
      <c r="U300">
        <v>0</v>
      </c>
      <c r="V300" s="166">
        <v>672707</v>
      </c>
      <c r="W300" s="18"/>
    </row>
    <row r="301" spans="1:23">
      <c r="A301" s="175">
        <v>45259</v>
      </c>
      <c r="B301" s="320" t="s">
        <v>1956</v>
      </c>
      <c r="C301" s="319" t="s">
        <v>5748</v>
      </c>
      <c r="D301">
        <v>1074476606</v>
      </c>
      <c r="G301" s="153">
        <v>11877</v>
      </c>
      <c r="O301" s="124" t="s">
        <v>1956</v>
      </c>
      <c r="R301" t="s">
        <v>8496</v>
      </c>
      <c r="U301">
        <v>0</v>
      </c>
      <c r="V301" s="166">
        <v>672707</v>
      </c>
      <c r="W301" s="18"/>
    </row>
    <row r="302" spans="1:23">
      <c r="A302" s="175">
        <v>45259</v>
      </c>
      <c r="B302" s="320" t="s">
        <v>1957</v>
      </c>
      <c r="C302" s="319" t="s">
        <v>5750</v>
      </c>
      <c r="D302">
        <v>1074476609</v>
      </c>
      <c r="G302" s="153">
        <v>9665</v>
      </c>
      <c r="O302" s="124" t="s">
        <v>1957</v>
      </c>
      <c r="R302" t="s">
        <v>8496</v>
      </c>
      <c r="U302">
        <v>900</v>
      </c>
      <c r="V302" s="166">
        <v>672706</v>
      </c>
      <c r="W302" s="18"/>
    </row>
    <row r="303" spans="1:23">
      <c r="A303" s="175">
        <v>45259</v>
      </c>
      <c r="B303" s="320" t="s">
        <v>1958</v>
      </c>
      <c r="C303" s="319" t="s">
        <v>5752</v>
      </c>
      <c r="D303">
        <v>1074475954</v>
      </c>
      <c r="G303" s="153">
        <v>12580</v>
      </c>
      <c r="O303" s="124" t="s">
        <v>1958</v>
      </c>
      <c r="R303" t="s">
        <v>8496</v>
      </c>
      <c r="U303">
        <v>0</v>
      </c>
      <c r="V303" s="166">
        <v>672707</v>
      </c>
      <c r="W303" s="18"/>
    </row>
    <row r="304" spans="1:23">
      <c r="A304" s="175">
        <v>45259</v>
      </c>
      <c r="B304" s="320" t="s">
        <v>7568</v>
      </c>
      <c r="C304" s="319" t="s">
        <v>5754</v>
      </c>
      <c r="D304">
        <v>1074476608</v>
      </c>
      <c r="G304" s="153">
        <v>13360</v>
      </c>
      <c r="O304" s="124" t="s">
        <v>7568</v>
      </c>
      <c r="R304" t="s">
        <v>8496</v>
      </c>
      <c r="U304">
        <v>0</v>
      </c>
      <c r="V304" s="166">
        <v>672707</v>
      </c>
      <c r="W304" s="18"/>
    </row>
    <row r="305" spans="1:23">
      <c r="A305" s="175">
        <v>45259</v>
      </c>
      <c r="B305" s="320" t="s">
        <v>5755</v>
      </c>
      <c r="C305" s="319" t="s">
        <v>5757</v>
      </c>
      <c r="D305">
        <v>1074475955</v>
      </c>
      <c r="G305" s="153">
        <v>12200</v>
      </c>
      <c r="O305" s="124" t="s">
        <v>5755</v>
      </c>
      <c r="R305" t="s">
        <v>8496</v>
      </c>
      <c r="U305">
        <v>0</v>
      </c>
      <c r="V305" s="166">
        <v>672707</v>
      </c>
      <c r="W305" s="18"/>
    </row>
    <row r="306" spans="1:23">
      <c r="A306" s="175">
        <v>45259</v>
      </c>
      <c r="B306" s="320" t="s">
        <v>831</v>
      </c>
      <c r="C306" s="319" t="s">
        <v>5759</v>
      </c>
      <c r="D306">
        <v>1074476603</v>
      </c>
      <c r="G306" s="153">
        <v>11950</v>
      </c>
      <c r="O306" s="124" t="s">
        <v>831</v>
      </c>
      <c r="R306" t="s">
        <v>8496</v>
      </c>
      <c r="U306">
        <v>900</v>
      </c>
      <c r="V306" s="166">
        <v>672706</v>
      </c>
      <c r="W306" s="18"/>
    </row>
    <row r="307" spans="1:23">
      <c r="A307" s="175">
        <v>45259</v>
      </c>
      <c r="B307" s="320" t="s">
        <v>7569</v>
      </c>
      <c r="C307" s="319" t="s">
        <v>5761</v>
      </c>
      <c r="D307">
        <v>1074476504</v>
      </c>
      <c r="G307" s="153">
        <v>15700</v>
      </c>
      <c r="O307" s="124" t="s">
        <v>7569</v>
      </c>
      <c r="R307" t="s">
        <v>8496</v>
      </c>
      <c r="U307">
        <v>0</v>
      </c>
      <c r="V307" s="166">
        <v>672707</v>
      </c>
      <c r="W307" s="18"/>
    </row>
    <row r="308" spans="1:23">
      <c r="A308" s="175">
        <v>45259</v>
      </c>
      <c r="B308" s="320" t="s">
        <v>7271</v>
      </c>
      <c r="C308" s="319" t="s">
        <v>6340</v>
      </c>
      <c r="D308">
        <v>1074476002</v>
      </c>
      <c r="G308" s="153">
        <v>16710</v>
      </c>
      <c r="O308" s="124" t="s">
        <v>7271</v>
      </c>
      <c r="R308" t="s">
        <v>8496</v>
      </c>
      <c r="U308">
        <v>0</v>
      </c>
      <c r="V308" s="166">
        <v>672707</v>
      </c>
      <c r="W308" s="18"/>
    </row>
    <row r="309" spans="1:23">
      <c r="A309" s="175">
        <v>45259</v>
      </c>
      <c r="B309" s="320" t="s">
        <v>832</v>
      </c>
      <c r="C309" s="319" t="s">
        <v>5767</v>
      </c>
      <c r="D309">
        <v>1074475832</v>
      </c>
      <c r="G309" s="153">
        <v>5860</v>
      </c>
      <c r="O309" s="124" t="s">
        <v>832</v>
      </c>
      <c r="R309" t="s">
        <v>8496</v>
      </c>
      <c r="U309">
        <v>0</v>
      </c>
      <c r="V309" s="166">
        <v>672707</v>
      </c>
      <c r="W309" s="18"/>
    </row>
    <row r="310" spans="1:23">
      <c r="A310" s="175">
        <v>45259</v>
      </c>
      <c r="B310" s="320" t="s">
        <v>1952</v>
      </c>
      <c r="C310" s="319" t="s">
        <v>5769</v>
      </c>
      <c r="D310">
        <v>1074476745</v>
      </c>
      <c r="G310" s="153">
        <v>10625</v>
      </c>
      <c r="O310" s="124" t="s">
        <v>1952</v>
      </c>
      <c r="R310" t="s">
        <v>8496</v>
      </c>
      <c r="U310">
        <v>900</v>
      </c>
      <c r="V310" s="166">
        <v>672706</v>
      </c>
      <c r="W310" s="18"/>
    </row>
    <row r="311" spans="1:23">
      <c r="A311" s="175">
        <v>45259</v>
      </c>
      <c r="B311" s="320" t="s">
        <v>7572</v>
      </c>
      <c r="C311" s="319" t="s">
        <v>5771</v>
      </c>
      <c r="D311">
        <v>1074476743</v>
      </c>
      <c r="G311" s="153">
        <v>17537</v>
      </c>
      <c r="O311" s="124" t="s">
        <v>7572</v>
      </c>
      <c r="R311" t="s">
        <v>8496</v>
      </c>
      <c r="U311">
        <v>0</v>
      </c>
      <c r="V311" s="166">
        <v>672707</v>
      </c>
      <c r="W311" s="18"/>
    </row>
    <row r="312" spans="1:23">
      <c r="A312" s="175">
        <v>45259</v>
      </c>
      <c r="B312" s="320" t="s">
        <v>2405</v>
      </c>
      <c r="C312" s="319" t="s">
        <v>5773</v>
      </c>
      <c r="D312">
        <v>1074476744</v>
      </c>
      <c r="G312" s="153">
        <v>16553</v>
      </c>
      <c r="O312" s="124" t="s">
        <v>2405</v>
      </c>
      <c r="R312" t="s">
        <v>8496</v>
      </c>
      <c r="U312">
        <v>0</v>
      </c>
      <c r="V312" s="166">
        <v>672707</v>
      </c>
      <c r="W312" s="18"/>
    </row>
    <row r="313" spans="1:23">
      <c r="A313" s="175">
        <v>45259</v>
      </c>
      <c r="B313" s="320" t="s">
        <v>2406</v>
      </c>
      <c r="C313" s="319" t="s">
        <v>5777</v>
      </c>
      <c r="D313">
        <v>1074475910</v>
      </c>
      <c r="G313" s="153">
        <v>4880</v>
      </c>
      <c r="O313" s="124" t="s">
        <v>2406</v>
      </c>
      <c r="R313" t="s">
        <v>8496</v>
      </c>
      <c r="U313">
        <v>900</v>
      </c>
      <c r="V313" s="166">
        <v>672706</v>
      </c>
      <c r="W313" s="18"/>
    </row>
    <row r="314" spans="1:23">
      <c r="A314" s="175">
        <v>45259</v>
      </c>
      <c r="B314" s="320" t="s">
        <v>2001</v>
      </c>
      <c r="C314" s="319" t="s">
        <v>5779</v>
      </c>
      <c r="D314">
        <v>1074476041</v>
      </c>
      <c r="G314" s="153">
        <v>9799</v>
      </c>
      <c r="O314" s="124" t="s">
        <v>2001</v>
      </c>
      <c r="R314" t="s">
        <v>8496</v>
      </c>
      <c r="U314">
        <v>0</v>
      </c>
      <c r="V314" s="166">
        <v>672707</v>
      </c>
      <c r="W314" s="18"/>
    </row>
    <row r="315" spans="1:23">
      <c r="A315" s="175">
        <v>45259</v>
      </c>
      <c r="B315" s="320" t="s">
        <v>7591</v>
      </c>
      <c r="C315" s="319" t="s">
        <v>5781</v>
      </c>
      <c r="D315">
        <v>1074476044</v>
      </c>
      <c r="G315" s="153">
        <v>10100</v>
      </c>
      <c r="O315" s="124" t="s">
        <v>7591</v>
      </c>
      <c r="R315" t="s">
        <v>8496</v>
      </c>
      <c r="U315">
        <v>0</v>
      </c>
      <c r="V315" s="166">
        <v>672707</v>
      </c>
      <c r="W315" s="18"/>
    </row>
    <row r="316" spans="1:23">
      <c r="A316" s="175">
        <v>45259</v>
      </c>
      <c r="B316" s="320" t="s">
        <v>5782</v>
      </c>
      <c r="C316" s="319" t="s">
        <v>5784</v>
      </c>
      <c r="D316">
        <v>1074476038</v>
      </c>
      <c r="G316" s="153">
        <v>10500</v>
      </c>
      <c r="O316" s="124" t="s">
        <v>5782</v>
      </c>
      <c r="R316" t="s">
        <v>8496</v>
      </c>
      <c r="U316">
        <v>0</v>
      </c>
      <c r="V316" s="166">
        <v>672707</v>
      </c>
      <c r="W316" s="18"/>
    </row>
    <row r="317" spans="1:23">
      <c r="A317" s="175">
        <v>45259</v>
      </c>
      <c r="B317" s="320" t="s">
        <v>5785</v>
      </c>
      <c r="C317" s="319" t="s">
        <v>5787</v>
      </c>
      <c r="D317">
        <v>1074476037</v>
      </c>
      <c r="G317" s="153">
        <v>10800</v>
      </c>
      <c r="O317" s="124" t="s">
        <v>5785</v>
      </c>
      <c r="R317" t="s">
        <v>8496</v>
      </c>
      <c r="U317">
        <v>0</v>
      </c>
      <c r="V317" s="166">
        <v>672707</v>
      </c>
      <c r="W317" s="18"/>
    </row>
    <row r="318" spans="1:23">
      <c r="A318" s="175">
        <v>45259</v>
      </c>
      <c r="B318" s="320" t="s">
        <v>1985</v>
      </c>
      <c r="C318" s="319" t="s">
        <v>5789</v>
      </c>
      <c r="D318">
        <v>1074476039</v>
      </c>
      <c r="G318" s="153">
        <v>10750</v>
      </c>
      <c r="O318" s="124" t="s">
        <v>1985</v>
      </c>
      <c r="R318" t="s">
        <v>8496</v>
      </c>
      <c r="U318">
        <v>0</v>
      </c>
      <c r="V318" s="166">
        <v>672707</v>
      </c>
      <c r="W318" s="18"/>
    </row>
    <row r="319" spans="1:23">
      <c r="A319" s="175">
        <v>45259</v>
      </c>
      <c r="B319" s="320" t="s">
        <v>5790</v>
      </c>
      <c r="C319" s="319" t="s">
        <v>5792</v>
      </c>
      <c r="D319">
        <v>1074476043</v>
      </c>
      <c r="G319" s="153">
        <v>12400</v>
      </c>
      <c r="O319" s="124" t="s">
        <v>5790</v>
      </c>
      <c r="R319" t="s">
        <v>8496</v>
      </c>
      <c r="U319">
        <v>0</v>
      </c>
      <c r="V319" s="166">
        <v>672707</v>
      </c>
      <c r="W319" s="18"/>
    </row>
    <row r="320" spans="1:23">
      <c r="A320" s="175">
        <v>45259</v>
      </c>
      <c r="B320" s="320" t="s">
        <v>1986</v>
      </c>
      <c r="C320" s="319" t="s">
        <v>5794</v>
      </c>
      <c r="D320">
        <v>1074476036</v>
      </c>
      <c r="G320" s="153">
        <v>14800</v>
      </c>
      <c r="O320" s="124" t="s">
        <v>1986</v>
      </c>
      <c r="R320" t="s">
        <v>8496</v>
      </c>
      <c r="U320">
        <v>0</v>
      </c>
      <c r="V320" s="166">
        <v>672707</v>
      </c>
      <c r="W320" s="18"/>
    </row>
    <row r="321" spans="1:23">
      <c r="A321" s="175">
        <v>45259</v>
      </c>
      <c r="B321" s="320" t="s">
        <v>837</v>
      </c>
      <c r="C321" s="319" t="s">
        <v>5796</v>
      </c>
      <c r="D321">
        <v>1074476046</v>
      </c>
      <c r="G321" s="153">
        <v>12800</v>
      </c>
      <c r="O321" s="124" t="s">
        <v>837</v>
      </c>
      <c r="R321" t="s">
        <v>8496</v>
      </c>
      <c r="U321">
        <v>0</v>
      </c>
      <c r="V321" s="166">
        <v>672707</v>
      </c>
      <c r="W321" s="18"/>
    </row>
    <row r="322" spans="1:23">
      <c r="A322" s="175">
        <v>45259</v>
      </c>
      <c r="B322" s="320" t="s">
        <v>1987</v>
      </c>
      <c r="C322" s="319" t="s">
        <v>5798</v>
      </c>
      <c r="D322">
        <v>1074476045</v>
      </c>
      <c r="G322" s="153">
        <v>17400</v>
      </c>
      <c r="O322" s="124" t="s">
        <v>1987</v>
      </c>
      <c r="R322" t="s">
        <v>8496</v>
      </c>
      <c r="U322">
        <v>0</v>
      </c>
      <c r="V322" s="166">
        <v>672707</v>
      </c>
      <c r="W322" s="18"/>
    </row>
    <row r="323" spans="1:23">
      <c r="A323" s="175">
        <v>45259</v>
      </c>
      <c r="B323" s="320" t="s">
        <v>1941</v>
      </c>
      <c r="C323" s="319" t="s">
        <v>5802</v>
      </c>
      <c r="D323">
        <v>1074476040</v>
      </c>
      <c r="G323" s="153">
        <v>14800</v>
      </c>
      <c r="O323" s="124" t="s">
        <v>1941</v>
      </c>
      <c r="R323" t="s">
        <v>8496</v>
      </c>
      <c r="U323">
        <v>0</v>
      </c>
      <c r="V323" s="166">
        <v>672707</v>
      </c>
      <c r="W323" s="18"/>
    </row>
    <row r="324" spans="1:23">
      <c r="A324" s="175">
        <v>45259</v>
      </c>
      <c r="B324" s="320" t="s">
        <v>5803</v>
      </c>
      <c r="C324" s="319" t="s">
        <v>5805</v>
      </c>
      <c r="D324">
        <v>1074476033</v>
      </c>
      <c r="G324" s="153">
        <v>15099</v>
      </c>
      <c r="O324" s="124" t="s">
        <v>5803</v>
      </c>
      <c r="R324" t="s">
        <v>8496</v>
      </c>
      <c r="U324">
        <v>0</v>
      </c>
      <c r="V324" s="166">
        <v>672707</v>
      </c>
      <c r="W324" s="18"/>
    </row>
    <row r="325" spans="1:23">
      <c r="A325" s="175">
        <v>45259</v>
      </c>
      <c r="B325" s="320" t="s">
        <v>5806</v>
      </c>
      <c r="C325" s="319" t="s">
        <v>5808</v>
      </c>
      <c r="D325">
        <v>1074476034</v>
      </c>
      <c r="G325" s="153">
        <v>22600</v>
      </c>
      <c r="O325" s="124" t="s">
        <v>5806</v>
      </c>
      <c r="R325" t="s">
        <v>8496</v>
      </c>
      <c r="U325">
        <v>0</v>
      </c>
      <c r="V325" s="166">
        <v>672707</v>
      </c>
      <c r="W325" s="18"/>
    </row>
    <row r="326" spans="1:23">
      <c r="A326" s="175">
        <v>45259</v>
      </c>
      <c r="B326" s="320" t="s">
        <v>1988</v>
      </c>
      <c r="C326" s="319" t="s">
        <v>5810</v>
      </c>
      <c r="D326">
        <v>1074476042</v>
      </c>
      <c r="G326" s="153">
        <v>20600</v>
      </c>
      <c r="O326" s="124" t="s">
        <v>1988</v>
      </c>
      <c r="R326" t="s">
        <v>8496</v>
      </c>
      <c r="U326">
        <v>0</v>
      </c>
      <c r="V326" s="166">
        <v>672707</v>
      </c>
      <c r="W326" s="18"/>
    </row>
    <row r="327" spans="1:23">
      <c r="A327" s="175">
        <v>45259</v>
      </c>
      <c r="B327" s="320" t="s">
        <v>5811</v>
      </c>
      <c r="C327" s="319" t="s">
        <v>5813</v>
      </c>
      <c r="D327">
        <v>1074476032</v>
      </c>
      <c r="G327" s="153">
        <v>19203</v>
      </c>
      <c r="O327" s="124" t="s">
        <v>5811</v>
      </c>
      <c r="R327" t="s">
        <v>8496</v>
      </c>
      <c r="U327">
        <v>0</v>
      </c>
      <c r="V327" s="166">
        <v>672707</v>
      </c>
      <c r="W327" s="18"/>
    </row>
    <row r="328" spans="1:23">
      <c r="A328" s="175">
        <v>45259</v>
      </c>
      <c r="B328" s="320" t="s">
        <v>1989</v>
      </c>
      <c r="C328" s="319" t="s">
        <v>5815</v>
      </c>
      <c r="D328">
        <v>1074476031</v>
      </c>
      <c r="G328" s="153">
        <v>33399</v>
      </c>
      <c r="O328" s="124" t="s">
        <v>1989</v>
      </c>
      <c r="R328" t="s">
        <v>8496</v>
      </c>
      <c r="U328">
        <v>0</v>
      </c>
      <c r="V328" s="166">
        <v>672707</v>
      </c>
      <c r="W328" s="18"/>
    </row>
    <row r="329" spans="1:23">
      <c r="A329" s="175">
        <v>45259</v>
      </c>
      <c r="B329" s="320" t="s">
        <v>1990</v>
      </c>
      <c r="C329" s="319" t="s">
        <v>5817</v>
      </c>
      <c r="D329">
        <v>1074476488</v>
      </c>
      <c r="G329" s="153">
        <v>7640</v>
      </c>
      <c r="O329" s="124" t="s">
        <v>1990</v>
      </c>
      <c r="R329" t="s">
        <v>8496</v>
      </c>
      <c r="U329">
        <v>0</v>
      </c>
      <c r="V329" s="166">
        <v>672707</v>
      </c>
      <c r="W329" s="18"/>
    </row>
    <row r="330" spans="1:23">
      <c r="A330" s="175">
        <v>45259</v>
      </c>
      <c r="B330" s="320" t="s">
        <v>1991</v>
      </c>
      <c r="C330" s="319" t="s">
        <v>5819</v>
      </c>
      <c r="D330">
        <v>1074476310</v>
      </c>
      <c r="G330" s="153">
        <v>8530</v>
      </c>
      <c r="O330" s="124" t="s">
        <v>1991</v>
      </c>
      <c r="R330" t="s">
        <v>8496</v>
      </c>
      <c r="U330">
        <v>0</v>
      </c>
      <c r="V330" s="166">
        <v>672707</v>
      </c>
      <c r="W330" s="18"/>
    </row>
    <row r="331" spans="1:23">
      <c r="A331" s="175">
        <v>45259</v>
      </c>
      <c r="B331" s="320" t="s">
        <v>1992</v>
      </c>
      <c r="C331" s="319" t="s">
        <v>5823</v>
      </c>
      <c r="D331">
        <v>1074476573</v>
      </c>
      <c r="G331" s="153">
        <v>6420</v>
      </c>
      <c r="O331" s="124" t="s">
        <v>1992</v>
      </c>
      <c r="R331" t="s">
        <v>8496</v>
      </c>
      <c r="U331">
        <v>0</v>
      </c>
      <c r="V331" s="166">
        <v>672707</v>
      </c>
      <c r="W331" s="18"/>
    </row>
    <row r="332" spans="1:23">
      <c r="A332" s="175">
        <v>45259</v>
      </c>
      <c r="B332" s="320" t="s">
        <v>1993</v>
      </c>
      <c r="C332" s="319" t="s">
        <v>3416</v>
      </c>
      <c r="D332">
        <v>1074475786</v>
      </c>
      <c r="G332" s="153">
        <v>7300</v>
      </c>
      <c r="O332" s="124" t="s">
        <v>1993</v>
      </c>
      <c r="R332" t="s">
        <v>8496</v>
      </c>
      <c r="U332">
        <v>0</v>
      </c>
      <c r="V332" s="166">
        <v>672707</v>
      </c>
      <c r="W332" s="18"/>
    </row>
    <row r="333" spans="1:23">
      <c r="A333" s="175">
        <v>45259</v>
      </c>
      <c r="B333" s="320" t="s">
        <v>1994</v>
      </c>
      <c r="C333" s="319" t="s">
        <v>5826</v>
      </c>
      <c r="D333">
        <v>1074475785</v>
      </c>
      <c r="G333" s="153">
        <v>10370</v>
      </c>
      <c r="O333" s="124" t="s">
        <v>1994</v>
      </c>
      <c r="R333" t="s">
        <v>8496</v>
      </c>
      <c r="U333">
        <v>0</v>
      </c>
      <c r="V333" s="166">
        <v>672707</v>
      </c>
      <c r="W333" s="18"/>
    </row>
    <row r="334" spans="1:23">
      <c r="A334" s="175">
        <v>45259</v>
      </c>
      <c r="B334" s="320" t="s">
        <v>3925</v>
      </c>
      <c r="C334" s="319" t="s">
        <v>5828</v>
      </c>
      <c r="D334">
        <v>1074476572</v>
      </c>
      <c r="G334" s="153">
        <v>11050</v>
      </c>
      <c r="O334" s="124" t="s">
        <v>3925</v>
      </c>
      <c r="R334" t="s">
        <v>8496</v>
      </c>
      <c r="U334">
        <v>0</v>
      </c>
      <c r="V334" s="166">
        <v>672707</v>
      </c>
      <c r="W334" s="18"/>
    </row>
    <row r="335" spans="1:23">
      <c r="A335" s="175">
        <v>45259</v>
      </c>
      <c r="B335" s="320" t="s">
        <v>7204</v>
      </c>
      <c r="C335" s="319" t="s">
        <v>5830</v>
      </c>
      <c r="D335">
        <v>1074476072</v>
      </c>
      <c r="G335" s="153">
        <v>7950</v>
      </c>
      <c r="O335" s="124" t="s">
        <v>7204</v>
      </c>
      <c r="R335" t="s">
        <v>8496</v>
      </c>
      <c r="U335">
        <v>0</v>
      </c>
      <c r="V335" s="166">
        <v>672707</v>
      </c>
      <c r="W335" s="18"/>
    </row>
    <row r="336" spans="1:23">
      <c r="A336" s="175">
        <v>45259</v>
      </c>
      <c r="B336" s="320" t="s">
        <v>5831</v>
      </c>
      <c r="C336" s="319" t="s">
        <v>5833</v>
      </c>
      <c r="D336">
        <v>1074476308</v>
      </c>
      <c r="G336" s="153">
        <v>8600</v>
      </c>
      <c r="O336" s="124" t="s">
        <v>5831</v>
      </c>
      <c r="R336" t="s">
        <v>8496</v>
      </c>
      <c r="U336">
        <v>0</v>
      </c>
      <c r="V336" s="166">
        <v>672707</v>
      </c>
      <c r="W336" s="18"/>
    </row>
    <row r="337" spans="1:23">
      <c r="A337" s="175">
        <v>45259</v>
      </c>
      <c r="B337" s="320" t="s">
        <v>1995</v>
      </c>
      <c r="C337" s="319" t="s">
        <v>5835</v>
      </c>
      <c r="D337">
        <v>1074476571</v>
      </c>
      <c r="G337" s="153">
        <v>8870</v>
      </c>
      <c r="O337" s="124" t="s">
        <v>1995</v>
      </c>
      <c r="R337" t="s">
        <v>8496</v>
      </c>
      <c r="U337">
        <v>0</v>
      </c>
      <c r="V337" s="166">
        <v>672707</v>
      </c>
      <c r="W337" s="18"/>
    </row>
    <row r="338" spans="1:23">
      <c r="A338" s="175">
        <v>45259</v>
      </c>
      <c r="B338" s="320" t="s">
        <v>3926</v>
      </c>
      <c r="C338" s="319" t="s">
        <v>5837</v>
      </c>
      <c r="D338">
        <v>1074476229</v>
      </c>
      <c r="G338" s="153">
        <v>9690</v>
      </c>
      <c r="O338" s="124" t="s">
        <v>3926</v>
      </c>
      <c r="R338" t="s">
        <v>8496</v>
      </c>
      <c r="U338">
        <v>0</v>
      </c>
      <c r="V338" s="166">
        <v>672707</v>
      </c>
      <c r="W338" s="18"/>
    </row>
    <row r="339" spans="1:23">
      <c r="A339" s="175">
        <v>45259</v>
      </c>
      <c r="B339" s="320" t="s">
        <v>1982</v>
      </c>
      <c r="C339" s="319" t="s">
        <v>5841</v>
      </c>
      <c r="D339">
        <v>1074476570</v>
      </c>
      <c r="G339" s="153">
        <v>10100</v>
      </c>
      <c r="O339" s="124" t="s">
        <v>1982</v>
      </c>
      <c r="R339" t="s">
        <v>8496</v>
      </c>
      <c r="U339">
        <v>0</v>
      </c>
      <c r="V339" s="166">
        <v>672707</v>
      </c>
      <c r="W339" s="18"/>
    </row>
    <row r="340" spans="1:23">
      <c r="A340" s="175">
        <v>45259</v>
      </c>
      <c r="B340" s="320" t="s">
        <v>1996</v>
      </c>
      <c r="C340" s="319" t="s">
        <v>5843</v>
      </c>
      <c r="D340">
        <v>1074476307</v>
      </c>
      <c r="G340" s="153">
        <v>10440</v>
      </c>
      <c r="O340" s="124" t="s">
        <v>1996</v>
      </c>
      <c r="R340" t="s">
        <v>8496</v>
      </c>
      <c r="U340">
        <v>0</v>
      </c>
      <c r="V340" s="166">
        <v>672707</v>
      </c>
      <c r="W340" s="18"/>
    </row>
    <row r="341" spans="1:23">
      <c r="A341" s="175">
        <v>45259</v>
      </c>
      <c r="B341" s="320" t="s">
        <v>1997</v>
      </c>
      <c r="C341" s="319" t="s">
        <v>5845</v>
      </c>
      <c r="D341">
        <v>1074475878</v>
      </c>
      <c r="G341" s="153">
        <v>12080</v>
      </c>
      <c r="O341" s="124" t="s">
        <v>1997</v>
      </c>
      <c r="R341" t="s">
        <v>8496</v>
      </c>
      <c r="U341">
        <v>0</v>
      </c>
      <c r="V341" s="166">
        <v>672707</v>
      </c>
      <c r="W341" s="18"/>
    </row>
    <row r="342" spans="1:23">
      <c r="A342" s="175">
        <v>45259</v>
      </c>
      <c r="B342" s="320" t="s">
        <v>1998</v>
      </c>
      <c r="C342" s="319" t="s">
        <v>5847</v>
      </c>
      <c r="D342">
        <v>1074476134</v>
      </c>
      <c r="G342" s="153">
        <v>11740</v>
      </c>
      <c r="O342" s="124" t="s">
        <v>1998</v>
      </c>
      <c r="R342" t="s">
        <v>8496</v>
      </c>
      <c r="U342">
        <v>0</v>
      </c>
      <c r="V342" s="166">
        <v>672707</v>
      </c>
      <c r="W342" s="18"/>
    </row>
    <row r="343" spans="1:23">
      <c r="A343" s="175">
        <v>45259</v>
      </c>
      <c r="B343" s="320" t="s">
        <v>5848</v>
      </c>
      <c r="C343" s="319" t="s">
        <v>5850</v>
      </c>
      <c r="D343">
        <v>1074476306</v>
      </c>
      <c r="G343" s="153">
        <v>14740</v>
      </c>
      <c r="O343" s="124" t="s">
        <v>5848</v>
      </c>
      <c r="R343" t="s">
        <v>8496</v>
      </c>
      <c r="U343">
        <v>0</v>
      </c>
      <c r="V343" s="166">
        <v>672707</v>
      </c>
      <c r="W343" s="18"/>
    </row>
    <row r="344" spans="1:23">
      <c r="A344" s="175">
        <v>45259</v>
      </c>
      <c r="B344" s="320" t="s">
        <v>1835</v>
      </c>
      <c r="C344" s="319" t="s">
        <v>5852</v>
      </c>
      <c r="D344">
        <v>1074475911</v>
      </c>
      <c r="G344" s="153">
        <v>12140</v>
      </c>
      <c r="O344" s="124" t="s">
        <v>1835</v>
      </c>
      <c r="R344" t="s">
        <v>8496</v>
      </c>
      <c r="U344">
        <v>0</v>
      </c>
      <c r="V344" s="166">
        <v>672707</v>
      </c>
      <c r="W344" s="18"/>
    </row>
    <row r="345" spans="1:23">
      <c r="A345" s="175">
        <v>45259</v>
      </c>
      <c r="B345" s="320" t="s">
        <v>2002</v>
      </c>
      <c r="C345" s="319" t="s">
        <v>5854</v>
      </c>
      <c r="D345">
        <v>1074475877</v>
      </c>
      <c r="G345" s="153">
        <v>13370</v>
      </c>
      <c r="O345" s="124" t="s">
        <v>2002</v>
      </c>
      <c r="R345" t="s">
        <v>8496</v>
      </c>
      <c r="U345">
        <v>0</v>
      </c>
      <c r="V345" s="166">
        <v>672707</v>
      </c>
      <c r="W345" s="18"/>
    </row>
    <row r="346" spans="1:23">
      <c r="A346" s="175">
        <v>45259</v>
      </c>
      <c r="B346" s="320" t="s">
        <v>1983</v>
      </c>
      <c r="C346" s="319" t="s">
        <v>3417</v>
      </c>
      <c r="D346">
        <v>1074475784</v>
      </c>
      <c r="G346" s="153">
        <v>13990</v>
      </c>
      <c r="O346" s="124" t="s">
        <v>1983</v>
      </c>
      <c r="R346" t="s">
        <v>8496</v>
      </c>
      <c r="U346">
        <v>0</v>
      </c>
      <c r="V346" s="166">
        <v>672707</v>
      </c>
      <c r="W346" s="18"/>
    </row>
    <row r="347" spans="1:23">
      <c r="A347" s="175">
        <v>45259</v>
      </c>
      <c r="B347" s="320" t="s">
        <v>7613</v>
      </c>
      <c r="C347" s="319" t="s">
        <v>5857</v>
      </c>
      <c r="D347">
        <v>1074476226</v>
      </c>
      <c r="G347" s="153">
        <v>11125</v>
      </c>
      <c r="O347" s="124" t="s">
        <v>7613</v>
      </c>
      <c r="R347" t="s">
        <v>8496</v>
      </c>
      <c r="U347">
        <v>0</v>
      </c>
      <c r="V347" s="166">
        <v>672707</v>
      </c>
      <c r="W347" s="18"/>
    </row>
    <row r="348" spans="1:23">
      <c r="A348" s="175">
        <v>45259</v>
      </c>
      <c r="B348" s="320" t="s">
        <v>1836</v>
      </c>
      <c r="C348" s="319" t="s">
        <v>6136</v>
      </c>
      <c r="D348">
        <v>1074475898</v>
      </c>
      <c r="G348" s="153">
        <v>11050</v>
      </c>
      <c r="O348" s="124" t="s">
        <v>1836</v>
      </c>
      <c r="R348" t="s">
        <v>8496</v>
      </c>
      <c r="U348">
        <v>0</v>
      </c>
      <c r="V348" s="166">
        <v>672707</v>
      </c>
      <c r="W348" s="18"/>
    </row>
    <row r="349" spans="1:23">
      <c r="A349" s="175">
        <v>45259</v>
      </c>
      <c r="B349" s="320" t="s">
        <v>7205</v>
      </c>
      <c r="C349" s="319" t="s">
        <v>6135</v>
      </c>
      <c r="D349">
        <v>1074476133</v>
      </c>
      <c r="G349" s="153">
        <v>12620</v>
      </c>
      <c r="O349" s="124" t="s">
        <v>7205</v>
      </c>
      <c r="R349" t="s">
        <v>8496</v>
      </c>
      <c r="U349">
        <v>0</v>
      </c>
      <c r="V349" s="166">
        <v>672707</v>
      </c>
      <c r="W349" s="18"/>
    </row>
    <row r="350" spans="1:23">
      <c r="A350" s="175">
        <v>45259</v>
      </c>
      <c r="B350" s="320" t="s">
        <v>7206</v>
      </c>
      <c r="C350" s="319" t="s">
        <v>5859</v>
      </c>
      <c r="D350">
        <v>1074475913</v>
      </c>
      <c r="G350" s="153">
        <v>12810</v>
      </c>
      <c r="O350" s="124" t="s">
        <v>7206</v>
      </c>
      <c r="R350" t="s">
        <v>8496</v>
      </c>
      <c r="U350">
        <v>900</v>
      </c>
      <c r="V350" s="166">
        <v>672706</v>
      </c>
      <c r="W350" s="18"/>
    </row>
    <row r="351" spans="1:23">
      <c r="A351" s="175">
        <v>45259</v>
      </c>
      <c r="B351" s="320" t="s">
        <v>1942</v>
      </c>
      <c r="C351" s="319" t="s">
        <v>2098</v>
      </c>
      <c r="D351">
        <v>1074476305</v>
      </c>
      <c r="G351" s="153">
        <v>14940</v>
      </c>
      <c r="O351" s="124" t="s">
        <v>1942</v>
      </c>
      <c r="R351" t="s">
        <v>8496</v>
      </c>
      <c r="U351">
        <v>0</v>
      </c>
      <c r="V351" s="166">
        <v>672707</v>
      </c>
      <c r="W351" s="18"/>
    </row>
    <row r="352" spans="1:23">
      <c r="A352" s="175">
        <v>45259</v>
      </c>
      <c r="B352" s="320" t="s">
        <v>838</v>
      </c>
      <c r="C352" s="319" t="s">
        <v>2078</v>
      </c>
      <c r="D352">
        <v>1074476489</v>
      </c>
      <c r="G352" s="153">
        <v>18350</v>
      </c>
      <c r="O352" s="124" t="s">
        <v>838</v>
      </c>
      <c r="R352" t="s">
        <v>8496</v>
      </c>
      <c r="U352">
        <v>0</v>
      </c>
      <c r="V352" s="166">
        <v>672707</v>
      </c>
      <c r="W352" s="18"/>
    </row>
    <row r="353" spans="1:23">
      <c r="A353" s="175">
        <v>45259</v>
      </c>
      <c r="B353" s="320" t="s">
        <v>5864</v>
      </c>
      <c r="C353" s="319" t="s">
        <v>5866</v>
      </c>
      <c r="D353">
        <v>1074476227</v>
      </c>
      <c r="G353" s="153">
        <v>19130</v>
      </c>
      <c r="O353" s="124" t="s">
        <v>5864</v>
      </c>
      <c r="R353" t="s">
        <v>8496</v>
      </c>
      <c r="U353">
        <v>0</v>
      </c>
      <c r="V353" s="166">
        <v>672707</v>
      </c>
      <c r="W353" s="18"/>
    </row>
    <row r="354" spans="1:23">
      <c r="A354" s="175">
        <v>45259</v>
      </c>
      <c r="B354" s="320" t="s">
        <v>7184</v>
      </c>
      <c r="C354" s="319" t="s">
        <v>5869</v>
      </c>
      <c r="D354">
        <v>1074475912</v>
      </c>
      <c r="G354" s="153">
        <v>18620</v>
      </c>
      <c r="O354" s="124" t="s">
        <v>7184</v>
      </c>
      <c r="R354" t="s">
        <v>8496</v>
      </c>
      <c r="U354">
        <v>0</v>
      </c>
      <c r="V354" s="166">
        <v>672707</v>
      </c>
      <c r="W354" s="18"/>
    </row>
    <row r="355" spans="1:23">
      <c r="A355" s="175">
        <v>45259</v>
      </c>
      <c r="B355" s="320" t="s">
        <v>5643</v>
      </c>
      <c r="C355" s="319" t="s">
        <v>6134</v>
      </c>
      <c r="D355">
        <v>1074476204</v>
      </c>
      <c r="G355" s="153">
        <v>15874</v>
      </c>
      <c r="O355" s="124" t="s">
        <v>5643</v>
      </c>
      <c r="R355" t="s">
        <v>8496</v>
      </c>
      <c r="U355">
        <v>0</v>
      </c>
      <c r="V355" s="166">
        <v>672707</v>
      </c>
      <c r="W355" s="18"/>
    </row>
    <row r="356" spans="1:23">
      <c r="A356" s="175">
        <v>45259</v>
      </c>
      <c r="B356" s="320" t="s">
        <v>7185</v>
      </c>
      <c r="C356" s="319" t="s">
        <v>5872</v>
      </c>
      <c r="D356">
        <v>1074476569</v>
      </c>
      <c r="G356" s="153">
        <v>14670</v>
      </c>
      <c r="O356" s="124" t="s">
        <v>7185</v>
      </c>
      <c r="R356" t="s">
        <v>8496</v>
      </c>
      <c r="U356">
        <v>0</v>
      </c>
      <c r="V356" s="166">
        <v>672707</v>
      </c>
      <c r="W356" s="18"/>
    </row>
    <row r="357" spans="1:23">
      <c r="A357" s="175">
        <v>45259</v>
      </c>
      <c r="B357" s="320" t="s">
        <v>3474</v>
      </c>
      <c r="C357" s="319" t="s">
        <v>2057</v>
      </c>
      <c r="D357">
        <v>1074475876</v>
      </c>
      <c r="G357" s="153">
        <v>17260</v>
      </c>
      <c r="O357" s="124" t="s">
        <v>3474</v>
      </c>
      <c r="R357" t="s">
        <v>8496</v>
      </c>
      <c r="U357">
        <v>0</v>
      </c>
      <c r="V357" s="166">
        <v>672707</v>
      </c>
      <c r="W357" s="18"/>
    </row>
    <row r="358" spans="1:23">
      <c r="A358" s="175">
        <v>45259</v>
      </c>
      <c r="B358" s="320" t="s">
        <v>3475</v>
      </c>
      <c r="C358" s="319" t="s">
        <v>2074</v>
      </c>
      <c r="D358">
        <v>1074476568</v>
      </c>
      <c r="G358" s="153">
        <v>17810</v>
      </c>
      <c r="O358" s="124" t="s">
        <v>3475</v>
      </c>
      <c r="R358" t="s">
        <v>8496</v>
      </c>
      <c r="U358">
        <v>0</v>
      </c>
      <c r="V358" s="166">
        <v>672707</v>
      </c>
      <c r="W358" s="18"/>
    </row>
    <row r="359" spans="1:23">
      <c r="A359" s="175">
        <v>45259</v>
      </c>
      <c r="B359" s="320" t="s">
        <v>1999</v>
      </c>
      <c r="C359" s="319" t="s">
        <v>5876</v>
      </c>
      <c r="D359">
        <v>1074475783</v>
      </c>
      <c r="G359" s="153">
        <v>16054</v>
      </c>
      <c r="O359" s="124" t="s">
        <v>1999</v>
      </c>
      <c r="R359" t="s">
        <v>8496</v>
      </c>
      <c r="U359">
        <v>0</v>
      </c>
      <c r="V359" s="166">
        <v>672707</v>
      </c>
      <c r="W359" s="18"/>
    </row>
    <row r="360" spans="1:23">
      <c r="A360" s="175">
        <v>45259</v>
      </c>
      <c r="B360" s="320" t="s">
        <v>5878</v>
      </c>
      <c r="C360" s="319" t="s">
        <v>5880</v>
      </c>
      <c r="D360">
        <v>1074476487</v>
      </c>
      <c r="G360" s="153">
        <v>16650</v>
      </c>
      <c r="O360" s="124" t="s">
        <v>5878</v>
      </c>
      <c r="R360" t="s">
        <v>8496</v>
      </c>
      <c r="U360">
        <v>0</v>
      </c>
      <c r="V360" s="166">
        <v>672707</v>
      </c>
      <c r="W360" s="18"/>
    </row>
    <row r="361" spans="1:23">
      <c r="A361" s="175">
        <v>45259</v>
      </c>
      <c r="B361" s="320" t="s">
        <v>5881</v>
      </c>
      <c r="C361" s="319" t="s">
        <v>2076</v>
      </c>
      <c r="D361">
        <v>1074476493</v>
      </c>
      <c r="G361" s="153">
        <v>22650</v>
      </c>
      <c r="O361" s="124" t="s">
        <v>5881</v>
      </c>
      <c r="R361" t="s">
        <v>8496</v>
      </c>
      <c r="U361">
        <v>0</v>
      </c>
      <c r="V361" s="166">
        <v>672707</v>
      </c>
      <c r="W361" s="18"/>
    </row>
    <row r="362" spans="1:23">
      <c r="A362" s="175">
        <v>45259</v>
      </c>
      <c r="B362" s="320" t="s">
        <v>1984</v>
      </c>
      <c r="C362" s="319" t="s">
        <v>2058</v>
      </c>
      <c r="D362">
        <v>1074476131</v>
      </c>
      <c r="G362" s="153">
        <v>23670</v>
      </c>
      <c r="O362" s="124" t="s">
        <v>1984</v>
      </c>
      <c r="R362" t="s">
        <v>8496</v>
      </c>
      <c r="U362">
        <v>0</v>
      </c>
      <c r="V362" s="166">
        <v>672707</v>
      </c>
      <c r="W362" s="18"/>
    </row>
    <row r="363" spans="1:23">
      <c r="A363" s="175">
        <v>45259</v>
      </c>
      <c r="B363" s="320" t="s">
        <v>3440</v>
      </c>
      <c r="C363" s="319" t="s">
        <v>3418</v>
      </c>
      <c r="D363">
        <v>1074475782</v>
      </c>
      <c r="G363" s="153">
        <v>22973</v>
      </c>
      <c r="O363" s="124" t="s">
        <v>3440</v>
      </c>
      <c r="R363" t="s">
        <v>8496</v>
      </c>
      <c r="U363">
        <v>0</v>
      </c>
      <c r="V363" s="166">
        <v>672707</v>
      </c>
      <c r="W363" s="18"/>
    </row>
    <row r="364" spans="1:23">
      <c r="A364" s="175">
        <v>45259</v>
      </c>
      <c r="B364" s="320" t="s">
        <v>5885</v>
      </c>
      <c r="C364" s="319" t="s">
        <v>2097</v>
      </c>
      <c r="D364">
        <v>1074476309</v>
      </c>
      <c r="G364" s="153">
        <v>23060</v>
      </c>
      <c r="O364" s="124" t="s">
        <v>5885</v>
      </c>
      <c r="R364" t="s">
        <v>8496</v>
      </c>
      <c r="U364">
        <v>0</v>
      </c>
      <c r="V364" s="166">
        <v>672707</v>
      </c>
      <c r="W364" s="18"/>
    </row>
    <row r="365" spans="1:23">
      <c r="A365" s="175">
        <v>45259</v>
      </c>
      <c r="B365" s="320" t="s">
        <v>3441</v>
      </c>
      <c r="C365" s="319" t="s">
        <v>3419</v>
      </c>
      <c r="D365">
        <v>1074475781</v>
      </c>
      <c r="G365" s="153">
        <v>22320</v>
      </c>
      <c r="O365" s="124" t="s">
        <v>3441</v>
      </c>
      <c r="R365" t="s">
        <v>8496</v>
      </c>
      <c r="U365">
        <v>0</v>
      </c>
      <c r="V365" s="166">
        <v>672707</v>
      </c>
      <c r="W365" s="18"/>
    </row>
    <row r="366" spans="1:23">
      <c r="A366" s="175">
        <v>45259</v>
      </c>
      <c r="B366" s="320" t="s">
        <v>3476</v>
      </c>
      <c r="C366" s="319" t="s">
        <v>5889</v>
      </c>
      <c r="D366">
        <v>1074475899</v>
      </c>
      <c r="G366" s="153">
        <v>20190</v>
      </c>
      <c r="O366" s="124" t="s">
        <v>3476</v>
      </c>
      <c r="R366" t="s">
        <v>8496</v>
      </c>
      <c r="U366">
        <v>0</v>
      </c>
      <c r="V366" s="166">
        <v>672707</v>
      </c>
      <c r="W366" s="18"/>
    </row>
    <row r="367" spans="1:23">
      <c r="A367" s="175">
        <v>45259</v>
      </c>
      <c r="B367" s="320" t="s">
        <v>1943</v>
      </c>
      <c r="C367" s="319" t="s">
        <v>2077</v>
      </c>
      <c r="D367">
        <v>1074476492</v>
      </c>
      <c r="G367" s="153">
        <v>23190</v>
      </c>
      <c r="O367" s="124" t="s">
        <v>1943</v>
      </c>
      <c r="R367" t="s">
        <v>8496</v>
      </c>
      <c r="U367">
        <v>0</v>
      </c>
      <c r="V367" s="166">
        <v>672707</v>
      </c>
      <c r="W367" s="18"/>
    </row>
    <row r="368" spans="1:23">
      <c r="A368" s="175">
        <v>45259</v>
      </c>
      <c r="B368" s="320" t="s">
        <v>5891</v>
      </c>
      <c r="C368" s="319" t="s">
        <v>5893</v>
      </c>
      <c r="D368">
        <v>1074476205</v>
      </c>
      <c r="G368" s="153">
        <v>17770</v>
      </c>
      <c r="O368" s="124" t="s">
        <v>5891</v>
      </c>
      <c r="R368" t="s">
        <v>8496</v>
      </c>
      <c r="U368">
        <v>0</v>
      </c>
      <c r="V368" s="166">
        <v>672707</v>
      </c>
      <c r="W368" s="18"/>
    </row>
    <row r="369" spans="1:23">
      <c r="A369" s="175">
        <v>45259</v>
      </c>
      <c r="B369" s="320" t="s">
        <v>840</v>
      </c>
      <c r="C369" s="319" t="s">
        <v>5895</v>
      </c>
      <c r="D369">
        <v>1074476304</v>
      </c>
      <c r="G369" s="153">
        <v>19710</v>
      </c>
      <c r="O369" s="124" t="s">
        <v>840</v>
      </c>
      <c r="R369" t="s">
        <v>8496</v>
      </c>
      <c r="U369">
        <v>0</v>
      </c>
      <c r="V369" s="166">
        <v>672707</v>
      </c>
      <c r="W369" s="18"/>
    </row>
    <row r="370" spans="1:23">
      <c r="A370" s="175">
        <v>45259</v>
      </c>
      <c r="B370" s="320" t="s">
        <v>839</v>
      </c>
      <c r="C370" s="319" t="s">
        <v>5898</v>
      </c>
      <c r="D370">
        <v>1074476485</v>
      </c>
      <c r="G370" s="153">
        <v>25030</v>
      </c>
      <c r="O370" s="124" t="s">
        <v>839</v>
      </c>
      <c r="R370" t="s">
        <v>8496</v>
      </c>
      <c r="U370">
        <v>0</v>
      </c>
      <c r="V370" s="166">
        <v>672707</v>
      </c>
      <c r="W370" s="18"/>
    </row>
    <row r="371" spans="1:23">
      <c r="A371" s="175">
        <v>45259</v>
      </c>
      <c r="B371" s="320" t="s">
        <v>5899</v>
      </c>
      <c r="C371" s="319" t="s">
        <v>5901</v>
      </c>
      <c r="D371">
        <v>1074476574</v>
      </c>
      <c r="G371" s="153">
        <v>25240</v>
      </c>
      <c r="O371" s="124" t="s">
        <v>5899</v>
      </c>
      <c r="R371" t="s">
        <v>8496</v>
      </c>
      <c r="U371">
        <v>0</v>
      </c>
      <c r="V371" s="166">
        <v>672707</v>
      </c>
      <c r="W371" s="18"/>
    </row>
    <row r="372" spans="1:23">
      <c r="A372" s="175">
        <v>45259</v>
      </c>
      <c r="B372" s="320" t="s">
        <v>2000</v>
      </c>
      <c r="C372" s="319" t="s">
        <v>3420</v>
      </c>
      <c r="D372">
        <v>1074475780</v>
      </c>
      <c r="G372" s="153">
        <v>24495</v>
      </c>
      <c r="O372" s="124" t="s">
        <v>2000</v>
      </c>
      <c r="R372" t="s">
        <v>8496</v>
      </c>
      <c r="U372">
        <v>0</v>
      </c>
      <c r="V372" s="166">
        <v>672707</v>
      </c>
      <c r="W372" s="18"/>
    </row>
    <row r="373" spans="1:23">
      <c r="A373" s="175">
        <v>45259</v>
      </c>
      <c r="B373" s="320" t="s">
        <v>817</v>
      </c>
      <c r="C373" s="319" t="s">
        <v>5910</v>
      </c>
      <c r="D373">
        <v>1074475985</v>
      </c>
      <c r="G373" s="153">
        <v>15200</v>
      </c>
      <c r="O373" s="124" t="s">
        <v>817</v>
      </c>
      <c r="R373" t="s">
        <v>8496</v>
      </c>
      <c r="U373">
        <v>0</v>
      </c>
      <c r="V373" s="166">
        <v>672707</v>
      </c>
      <c r="W373" s="18"/>
    </row>
    <row r="374" spans="1:23">
      <c r="A374" s="175">
        <v>45259</v>
      </c>
      <c r="B374" s="320" t="s">
        <v>7599</v>
      </c>
      <c r="C374" s="319" t="s">
        <v>5912</v>
      </c>
      <c r="D374">
        <v>1074475986</v>
      </c>
      <c r="G374" s="153">
        <v>14100</v>
      </c>
      <c r="O374" s="124" t="s">
        <v>7599</v>
      </c>
      <c r="R374" t="s">
        <v>8496</v>
      </c>
      <c r="U374">
        <v>0</v>
      </c>
      <c r="V374" s="166">
        <v>672707</v>
      </c>
      <c r="W374" s="18"/>
    </row>
    <row r="375" spans="1:23">
      <c r="A375" s="175">
        <v>45259</v>
      </c>
      <c r="B375" s="320" t="s">
        <v>767</v>
      </c>
      <c r="C375" s="319" t="s">
        <v>5914</v>
      </c>
      <c r="D375">
        <v>1074475987</v>
      </c>
      <c r="G375" s="153">
        <v>12399</v>
      </c>
      <c r="O375" s="124" t="s">
        <v>767</v>
      </c>
      <c r="R375" t="s">
        <v>8496</v>
      </c>
      <c r="U375">
        <v>0</v>
      </c>
      <c r="V375" s="166">
        <v>672707</v>
      </c>
      <c r="W375" s="18"/>
    </row>
    <row r="376" spans="1:23">
      <c r="A376" s="175">
        <v>45259</v>
      </c>
      <c r="B376" s="320" t="s">
        <v>7594</v>
      </c>
      <c r="C376" s="319" t="s">
        <v>5916</v>
      </c>
      <c r="D376">
        <v>1074476161</v>
      </c>
      <c r="G376" s="153">
        <v>17299</v>
      </c>
      <c r="O376" s="124" t="s">
        <v>7594</v>
      </c>
      <c r="R376" t="s">
        <v>8496</v>
      </c>
      <c r="U376">
        <v>0</v>
      </c>
      <c r="V376" s="166">
        <v>672707</v>
      </c>
      <c r="W376" s="18"/>
    </row>
    <row r="377" spans="1:23">
      <c r="A377" s="175">
        <v>45259</v>
      </c>
      <c r="B377" s="320" t="s">
        <v>7513</v>
      </c>
      <c r="C377" s="319" t="s">
        <v>7517</v>
      </c>
      <c r="D377">
        <v>1074475760</v>
      </c>
      <c r="G377" s="153">
        <v>14500</v>
      </c>
      <c r="O377" s="124" t="s">
        <v>7513</v>
      </c>
      <c r="R377" t="s">
        <v>8496</v>
      </c>
      <c r="U377">
        <v>0</v>
      </c>
      <c r="V377" s="166">
        <v>672707</v>
      </c>
      <c r="W377" s="18"/>
    </row>
    <row r="378" spans="1:23">
      <c r="A378" s="175">
        <v>45259</v>
      </c>
      <c r="B378" s="320" t="s">
        <v>7514</v>
      </c>
      <c r="C378" s="319" t="s">
        <v>5920</v>
      </c>
      <c r="D378">
        <v>1074476404</v>
      </c>
      <c r="G378" s="153">
        <v>15300</v>
      </c>
      <c r="O378" s="124" t="s">
        <v>7514</v>
      </c>
      <c r="R378" t="s">
        <v>8496</v>
      </c>
      <c r="U378">
        <v>0</v>
      </c>
      <c r="V378" s="166">
        <v>672707</v>
      </c>
      <c r="W378" s="18"/>
    </row>
    <row r="379" spans="1:23">
      <c r="A379" s="175">
        <v>45259</v>
      </c>
      <c r="B379" s="320" t="s">
        <v>4028</v>
      </c>
      <c r="C379" s="319" t="s">
        <v>5922</v>
      </c>
      <c r="D379">
        <v>1074475984</v>
      </c>
      <c r="G379" s="153">
        <v>16599</v>
      </c>
      <c r="O379" s="124" t="s">
        <v>4028</v>
      </c>
      <c r="R379" t="s">
        <v>8496</v>
      </c>
      <c r="U379">
        <v>0</v>
      </c>
      <c r="V379" s="166">
        <v>672707</v>
      </c>
      <c r="W379" s="18"/>
    </row>
    <row r="380" spans="1:23">
      <c r="A380" s="175">
        <v>45259</v>
      </c>
      <c r="B380" s="320" t="s">
        <v>7598</v>
      </c>
      <c r="C380" s="319" t="s">
        <v>5926</v>
      </c>
      <c r="D380">
        <v>1074476321</v>
      </c>
      <c r="G380" s="153">
        <v>16399</v>
      </c>
      <c r="O380" s="124" t="s">
        <v>7598</v>
      </c>
      <c r="R380" t="s">
        <v>8496</v>
      </c>
      <c r="U380">
        <v>0</v>
      </c>
      <c r="V380" s="166">
        <v>672707</v>
      </c>
      <c r="W380" s="18"/>
    </row>
    <row r="381" spans="1:23">
      <c r="A381" s="175">
        <v>45259</v>
      </c>
      <c r="B381" s="320" t="s">
        <v>7596</v>
      </c>
      <c r="C381" s="319" t="s">
        <v>5928</v>
      </c>
      <c r="D381">
        <v>1074475983</v>
      </c>
      <c r="G381" s="153">
        <v>18500</v>
      </c>
      <c r="O381" s="124" t="s">
        <v>7596</v>
      </c>
      <c r="R381" t="s">
        <v>8496</v>
      </c>
      <c r="U381">
        <v>0</v>
      </c>
      <c r="V381" s="166">
        <v>672707</v>
      </c>
      <c r="W381" s="18"/>
    </row>
    <row r="382" spans="1:23">
      <c r="A382" s="175">
        <v>45259</v>
      </c>
      <c r="B382" s="320" t="s">
        <v>4029</v>
      </c>
      <c r="C382" s="319" t="s">
        <v>5930</v>
      </c>
      <c r="D382">
        <v>1074476407</v>
      </c>
      <c r="G382" s="153">
        <v>16490</v>
      </c>
      <c r="O382" s="124" t="s">
        <v>4029</v>
      </c>
      <c r="R382" t="s">
        <v>8496</v>
      </c>
      <c r="U382">
        <v>0</v>
      </c>
      <c r="V382" s="166">
        <v>672707</v>
      </c>
      <c r="W382" s="18"/>
    </row>
    <row r="383" spans="1:23">
      <c r="A383" s="175">
        <v>45259</v>
      </c>
      <c r="B383" s="320" t="s">
        <v>7602</v>
      </c>
      <c r="C383" s="319" t="s">
        <v>5932</v>
      </c>
      <c r="D383">
        <v>1074475981</v>
      </c>
      <c r="G383" s="153">
        <v>19200</v>
      </c>
      <c r="O383" s="124" t="s">
        <v>7602</v>
      </c>
      <c r="R383" t="s">
        <v>8496</v>
      </c>
      <c r="U383">
        <v>0</v>
      </c>
      <c r="V383" s="166">
        <v>672707</v>
      </c>
      <c r="W383" s="18"/>
    </row>
    <row r="384" spans="1:23">
      <c r="A384" s="175">
        <v>45259</v>
      </c>
      <c r="B384" s="320" t="s">
        <v>7595</v>
      </c>
      <c r="C384" s="319" t="s">
        <v>5934</v>
      </c>
      <c r="D384">
        <v>1074476156</v>
      </c>
      <c r="G384" s="153">
        <v>15295</v>
      </c>
      <c r="O384" s="124" t="s">
        <v>7595</v>
      </c>
      <c r="R384" t="s">
        <v>8496</v>
      </c>
      <c r="U384">
        <v>0</v>
      </c>
      <c r="V384" s="166">
        <v>672707</v>
      </c>
      <c r="W384" s="18"/>
    </row>
    <row r="385" spans="1:23">
      <c r="A385" s="175">
        <v>45259</v>
      </c>
      <c r="B385" s="320" t="s">
        <v>7600</v>
      </c>
      <c r="C385" s="319" t="s">
        <v>5936</v>
      </c>
      <c r="D385">
        <v>1074476152</v>
      </c>
      <c r="G385" s="153">
        <v>17034</v>
      </c>
      <c r="O385" s="124" t="s">
        <v>7600</v>
      </c>
      <c r="R385" t="s">
        <v>8496</v>
      </c>
      <c r="U385">
        <v>0</v>
      </c>
      <c r="V385" s="166">
        <v>672707</v>
      </c>
      <c r="W385" s="18"/>
    </row>
    <row r="386" spans="1:23">
      <c r="A386" s="175">
        <v>45259</v>
      </c>
      <c r="B386" s="320" t="s">
        <v>7597</v>
      </c>
      <c r="C386" s="319" t="s">
        <v>5938</v>
      </c>
      <c r="D386">
        <v>1074476408</v>
      </c>
      <c r="G386" s="153">
        <v>18099</v>
      </c>
      <c r="O386" s="124" t="s">
        <v>7597</v>
      </c>
      <c r="R386" t="s">
        <v>8496</v>
      </c>
      <c r="U386">
        <v>0</v>
      </c>
      <c r="V386" s="166">
        <v>672707</v>
      </c>
      <c r="W386" s="18"/>
    </row>
    <row r="387" spans="1:23">
      <c r="A387" s="175">
        <v>45259</v>
      </c>
      <c r="B387" s="320" t="s">
        <v>7593</v>
      </c>
      <c r="C387" s="319" t="s">
        <v>5940</v>
      </c>
      <c r="D387">
        <v>1074476151</v>
      </c>
      <c r="G387" s="153">
        <v>17130</v>
      </c>
      <c r="O387" s="124" t="s">
        <v>7593</v>
      </c>
      <c r="R387" t="s">
        <v>8496</v>
      </c>
      <c r="U387">
        <v>0</v>
      </c>
      <c r="V387" s="166">
        <v>672707</v>
      </c>
      <c r="W387" s="18"/>
    </row>
    <row r="388" spans="1:23">
      <c r="A388" s="175">
        <v>45259</v>
      </c>
      <c r="B388" s="320" t="s">
        <v>821</v>
      </c>
      <c r="C388" s="319" t="s">
        <v>6095</v>
      </c>
      <c r="D388">
        <v>1074476317</v>
      </c>
      <c r="G388" s="153">
        <v>19200</v>
      </c>
      <c r="O388" s="124" t="s">
        <v>821</v>
      </c>
      <c r="R388" t="s">
        <v>8496</v>
      </c>
      <c r="U388">
        <v>0</v>
      </c>
      <c r="V388" s="166">
        <v>672707</v>
      </c>
      <c r="W388" s="18"/>
    </row>
    <row r="389" spans="1:23">
      <c r="A389" s="175">
        <v>45259</v>
      </c>
      <c r="B389" s="320" t="s">
        <v>7515</v>
      </c>
      <c r="C389" s="319" t="s">
        <v>5942</v>
      </c>
      <c r="D389">
        <v>1074476403</v>
      </c>
      <c r="G389" s="153">
        <v>25499</v>
      </c>
      <c r="O389" s="124" t="s">
        <v>7515</v>
      </c>
      <c r="R389" t="s">
        <v>8496</v>
      </c>
      <c r="U389">
        <v>0</v>
      </c>
      <c r="V389" s="166">
        <v>672707</v>
      </c>
      <c r="W389" s="18"/>
    </row>
    <row r="390" spans="1:23">
      <c r="A390" s="175">
        <v>45259</v>
      </c>
      <c r="B390" s="320" t="s">
        <v>7592</v>
      </c>
      <c r="C390" s="319" t="s">
        <v>5946</v>
      </c>
      <c r="D390">
        <v>1074476162</v>
      </c>
      <c r="G390" s="153">
        <v>19700</v>
      </c>
      <c r="O390" s="124" t="s">
        <v>7592</v>
      </c>
      <c r="R390" t="s">
        <v>8496</v>
      </c>
      <c r="U390">
        <v>0</v>
      </c>
      <c r="V390" s="166">
        <v>672707</v>
      </c>
      <c r="W390" s="18"/>
    </row>
    <row r="391" spans="1:23">
      <c r="A391" s="175">
        <v>45259</v>
      </c>
      <c r="B391" s="320" t="s">
        <v>5947</v>
      </c>
      <c r="C391" s="319" t="s">
        <v>5949</v>
      </c>
      <c r="D391">
        <v>1074476159</v>
      </c>
      <c r="G391" s="153">
        <v>23800</v>
      </c>
      <c r="O391" s="124" t="s">
        <v>5947</v>
      </c>
      <c r="R391" t="s">
        <v>8496</v>
      </c>
      <c r="U391">
        <v>0</v>
      </c>
      <c r="V391" s="166">
        <v>672707</v>
      </c>
      <c r="W391" s="18"/>
    </row>
    <row r="392" spans="1:23">
      <c r="A392" s="175">
        <v>45259</v>
      </c>
      <c r="B392" s="320" t="s">
        <v>7601</v>
      </c>
      <c r="C392" s="319" t="s">
        <v>5951</v>
      </c>
      <c r="D392">
        <v>1074476150</v>
      </c>
      <c r="G392" s="153">
        <v>20800</v>
      </c>
      <c r="O392" s="124" t="s">
        <v>7601</v>
      </c>
      <c r="R392" t="s">
        <v>8496</v>
      </c>
      <c r="U392">
        <v>0</v>
      </c>
      <c r="V392" s="166">
        <v>672707</v>
      </c>
      <c r="W392" s="18"/>
    </row>
    <row r="393" spans="1:23">
      <c r="A393" s="175">
        <v>45259</v>
      </c>
      <c r="B393" s="320" t="s">
        <v>5504</v>
      </c>
      <c r="C393" s="319" t="s">
        <v>5507</v>
      </c>
      <c r="D393">
        <v>1074476498</v>
      </c>
      <c r="G393" s="153">
        <v>18200</v>
      </c>
      <c r="O393" s="124" t="s">
        <v>5504</v>
      </c>
      <c r="R393" t="s">
        <v>8496</v>
      </c>
      <c r="U393">
        <v>900</v>
      </c>
      <c r="V393" s="166">
        <v>672706</v>
      </c>
      <c r="W393" s="18"/>
    </row>
    <row r="394" spans="1:23">
      <c r="A394" s="175">
        <v>45259</v>
      </c>
      <c r="B394" s="320" t="s">
        <v>5403</v>
      </c>
      <c r="C394" s="319" t="s">
        <v>5509</v>
      </c>
      <c r="D394">
        <v>1074476728</v>
      </c>
      <c r="G394" s="153">
        <v>17311</v>
      </c>
      <c r="O394" s="124" t="s">
        <v>5403</v>
      </c>
      <c r="R394" t="s">
        <v>8496</v>
      </c>
      <c r="U394">
        <v>0</v>
      </c>
      <c r="V394" s="166">
        <v>672707</v>
      </c>
      <c r="W394" s="18"/>
    </row>
    <row r="395" spans="1:23">
      <c r="A395" s="175">
        <v>45259</v>
      </c>
      <c r="B395" s="320" t="s">
        <v>5514</v>
      </c>
      <c r="C395" s="319" t="s">
        <v>5516</v>
      </c>
      <c r="D395">
        <v>1074476529</v>
      </c>
      <c r="G395" s="153">
        <v>22680</v>
      </c>
      <c r="O395" s="124" t="s">
        <v>5514</v>
      </c>
      <c r="R395" t="s">
        <v>8496</v>
      </c>
      <c r="U395">
        <v>900</v>
      </c>
      <c r="V395" s="166">
        <v>672706</v>
      </c>
      <c r="W395" s="18"/>
    </row>
    <row r="396" spans="1:23">
      <c r="A396" s="175">
        <v>45259</v>
      </c>
      <c r="B396" s="320" t="s">
        <v>5404</v>
      </c>
      <c r="C396" s="319" t="s">
        <v>5534</v>
      </c>
      <c r="D396">
        <v>1074476528</v>
      </c>
      <c r="G396" s="153">
        <v>22405</v>
      </c>
      <c r="O396" s="124" t="s">
        <v>5404</v>
      </c>
      <c r="R396" t="s">
        <v>8496</v>
      </c>
      <c r="U396">
        <v>0</v>
      </c>
      <c r="V396" s="166">
        <v>672707</v>
      </c>
      <c r="W396" s="18"/>
    </row>
    <row r="397" spans="1:23">
      <c r="A397" s="175">
        <v>45259</v>
      </c>
      <c r="B397" s="320" t="s">
        <v>5405</v>
      </c>
      <c r="C397" s="319" t="s">
        <v>5552</v>
      </c>
      <c r="D397">
        <v>1074476532</v>
      </c>
      <c r="G397" s="153">
        <v>20100</v>
      </c>
      <c r="O397" s="124" t="s">
        <v>5405</v>
      </c>
      <c r="R397" t="s">
        <v>8496</v>
      </c>
      <c r="U397">
        <v>0</v>
      </c>
      <c r="V397" s="166">
        <v>672707</v>
      </c>
      <c r="W397" s="18"/>
    </row>
    <row r="398" spans="1:23">
      <c r="A398" s="175">
        <v>45259</v>
      </c>
      <c r="B398" s="320" t="s">
        <v>430</v>
      </c>
      <c r="C398" s="319" t="s">
        <v>5555</v>
      </c>
      <c r="D398">
        <v>1074476047</v>
      </c>
      <c r="G398" s="153">
        <v>25995</v>
      </c>
      <c r="O398" s="124" t="s">
        <v>430</v>
      </c>
      <c r="R398" t="s">
        <v>8496</v>
      </c>
      <c r="U398">
        <v>0</v>
      </c>
      <c r="V398" s="166">
        <v>672707</v>
      </c>
      <c r="W398" s="18"/>
    </row>
    <row r="399" spans="1:23">
      <c r="A399" s="175">
        <v>45259</v>
      </c>
      <c r="B399" s="320" t="s">
        <v>7174</v>
      </c>
      <c r="C399" s="319" t="s">
        <v>6243</v>
      </c>
      <c r="D399">
        <v>1074476629</v>
      </c>
      <c r="G399" s="153">
        <v>10830</v>
      </c>
      <c r="O399" s="124" t="s">
        <v>7174</v>
      </c>
      <c r="R399" t="s">
        <v>8496</v>
      </c>
      <c r="U399">
        <v>0</v>
      </c>
      <c r="V399" s="166">
        <v>672707</v>
      </c>
      <c r="W399" s="18"/>
    </row>
    <row r="400" spans="1:23">
      <c r="A400" s="175">
        <v>45259</v>
      </c>
      <c r="B400" s="320" t="s">
        <v>418</v>
      </c>
      <c r="C400" s="319" t="s">
        <v>6241</v>
      </c>
      <c r="D400">
        <v>1074476628</v>
      </c>
      <c r="G400" s="153">
        <v>9380</v>
      </c>
      <c r="O400" s="124" t="s">
        <v>418</v>
      </c>
      <c r="R400" t="s">
        <v>8496</v>
      </c>
      <c r="U400">
        <v>900</v>
      </c>
      <c r="V400" s="166">
        <v>672706</v>
      </c>
      <c r="W400" s="18"/>
    </row>
    <row r="401" spans="1:23">
      <c r="A401" s="175">
        <v>45259</v>
      </c>
      <c r="B401" s="320" t="s">
        <v>7181</v>
      </c>
      <c r="C401" s="319" t="s">
        <v>5958</v>
      </c>
      <c r="D401">
        <v>1074476619</v>
      </c>
      <c r="G401" s="153">
        <v>12749</v>
      </c>
      <c r="O401" s="124" t="s">
        <v>7181</v>
      </c>
      <c r="R401" t="s">
        <v>8496</v>
      </c>
      <c r="U401">
        <v>0</v>
      </c>
      <c r="V401" s="166">
        <v>672707</v>
      </c>
      <c r="W401" s="18"/>
    </row>
    <row r="402" spans="1:23">
      <c r="A402" s="175">
        <v>45259</v>
      </c>
      <c r="B402" s="320" t="s">
        <v>7175</v>
      </c>
      <c r="C402" s="319" t="s">
        <v>5960</v>
      </c>
      <c r="D402">
        <v>1074476627</v>
      </c>
      <c r="G402" s="153">
        <v>9300</v>
      </c>
      <c r="O402" s="124" t="s">
        <v>7175</v>
      </c>
      <c r="R402" t="s">
        <v>8496</v>
      </c>
      <c r="U402">
        <v>900</v>
      </c>
      <c r="V402" s="166">
        <v>672706</v>
      </c>
      <c r="W402" s="18"/>
    </row>
    <row r="403" spans="1:23">
      <c r="A403" s="175">
        <v>45259</v>
      </c>
      <c r="B403" s="320" t="s">
        <v>7176</v>
      </c>
      <c r="C403" s="319" t="s">
        <v>5962</v>
      </c>
      <c r="D403">
        <v>1074476626</v>
      </c>
      <c r="G403" s="153">
        <v>10080</v>
      </c>
      <c r="O403" s="124" t="s">
        <v>7176</v>
      </c>
      <c r="R403" t="s">
        <v>8496</v>
      </c>
      <c r="U403">
        <v>900</v>
      </c>
      <c r="V403" s="166">
        <v>672706</v>
      </c>
      <c r="W403" s="18"/>
    </row>
    <row r="404" spans="1:23">
      <c r="A404" s="175">
        <v>45259</v>
      </c>
      <c r="B404" s="320" t="s">
        <v>7177</v>
      </c>
      <c r="C404" s="319" t="s">
        <v>5964</v>
      </c>
      <c r="D404">
        <v>1074476624</v>
      </c>
      <c r="G404" s="153">
        <v>9900</v>
      </c>
      <c r="O404" s="124" t="s">
        <v>7177</v>
      </c>
      <c r="R404" t="s">
        <v>8496</v>
      </c>
      <c r="U404">
        <v>900</v>
      </c>
      <c r="V404" s="166">
        <v>672706</v>
      </c>
      <c r="W404" s="18"/>
    </row>
    <row r="405" spans="1:23">
      <c r="A405" s="175">
        <v>45259</v>
      </c>
      <c r="B405" s="320" t="s">
        <v>7178</v>
      </c>
      <c r="C405" s="319" t="s">
        <v>5967</v>
      </c>
      <c r="D405">
        <v>1074476623</v>
      </c>
      <c r="G405" s="153">
        <v>11079</v>
      </c>
      <c r="O405" s="124" t="s">
        <v>7178</v>
      </c>
      <c r="R405" t="s">
        <v>8496</v>
      </c>
      <c r="U405">
        <v>900</v>
      </c>
      <c r="V405" s="166">
        <v>672706</v>
      </c>
      <c r="W405" s="18"/>
    </row>
    <row r="406" spans="1:23">
      <c r="A406" s="175">
        <v>45259</v>
      </c>
      <c r="B406" s="320" t="s">
        <v>7179</v>
      </c>
      <c r="C406" s="319" t="s">
        <v>5970</v>
      </c>
      <c r="D406">
        <v>1074476622</v>
      </c>
      <c r="G406" s="153">
        <v>13150</v>
      </c>
      <c r="O406" s="124" t="s">
        <v>7179</v>
      </c>
      <c r="R406" t="s">
        <v>8496</v>
      </c>
      <c r="U406">
        <v>0</v>
      </c>
      <c r="V406" s="166">
        <v>672707</v>
      </c>
      <c r="W406" s="18"/>
    </row>
    <row r="407" spans="1:23">
      <c r="A407" s="175">
        <v>45259</v>
      </c>
      <c r="B407" s="320" t="s">
        <v>7180</v>
      </c>
      <c r="C407" s="319" t="s">
        <v>5972</v>
      </c>
      <c r="D407">
        <v>1074476621</v>
      </c>
      <c r="G407" s="153">
        <v>11800</v>
      </c>
      <c r="O407" s="124" t="s">
        <v>7180</v>
      </c>
      <c r="R407" t="s">
        <v>8496</v>
      </c>
      <c r="U407">
        <v>900</v>
      </c>
      <c r="V407" s="166">
        <v>672706</v>
      </c>
      <c r="W407" s="18"/>
    </row>
    <row r="408" spans="1:23">
      <c r="A408" s="175">
        <v>45259</v>
      </c>
      <c r="B408" s="320" t="s">
        <v>416</v>
      </c>
      <c r="C408" s="319" t="s">
        <v>6128</v>
      </c>
      <c r="D408">
        <v>1074476632</v>
      </c>
      <c r="G408" s="153">
        <v>20000</v>
      </c>
      <c r="O408" s="124" t="s">
        <v>416</v>
      </c>
      <c r="R408" t="s">
        <v>8496</v>
      </c>
      <c r="U408">
        <v>0</v>
      </c>
      <c r="V408" s="166">
        <v>672707</v>
      </c>
      <c r="W408" s="18"/>
    </row>
    <row r="409" spans="1:23">
      <c r="A409" s="175">
        <v>45259</v>
      </c>
      <c r="B409" s="320" t="s">
        <v>5639</v>
      </c>
      <c r="C409" s="319" t="s">
        <v>7377</v>
      </c>
      <c r="D409">
        <v>1074476666</v>
      </c>
      <c r="G409" s="153">
        <v>23650</v>
      </c>
      <c r="O409" s="124" t="s">
        <v>5639</v>
      </c>
      <c r="R409" t="s">
        <v>8496</v>
      </c>
      <c r="U409">
        <v>0</v>
      </c>
      <c r="V409" s="166">
        <v>672707</v>
      </c>
      <c r="W409" s="18"/>
    </row>
    <row r="410" spans="1:23">
      <c r="A410" s="175">
        <v>45259</v>
      </c>
      <c r="B410" s="320" t="s">
        <v>7430</v>
      </c>
      <c r="C410" s="319" t="s">
        <v>7441</v>
      </c>
      <c r="D410">
        <v>1074476224</v>
      </c>
      <c r="G410" s="153">
        <v>24250</v>
      </c>
      <c r="O410" s="124" t="s">
        <v>7430</v>
      </c>
      <c r="R410" t="s">
        <v>8496</v>
      </c>
      <c r="U410">
        <v>0</v>
      </c>
      <c r="V410" s="166">
        <v>672707</v>
      </c>
      <c r="W410" s="18"/>
    </row>
    <row r="411" spans="1:23">
      <c r="A411" s="175">
        <v>45259</v>
      </c>
      <c r="B411" s="320" t="s">
        <v>7438</v>
      </c>
      <c r="C411" s="319" t="s">
        <v>7442</v>
      </c>
      <c r="D411">
        <v>1074476223</v>
      </c>
      <c r="G411" s="153">
        <v>21319</v>
      </c>
      <c r="O411" s="124" t="s">
        <v>7438</v>
      </c>
      <c r="R411" t="s">
        <v>8496</v>
      </c>
      <c r="U411">
        <v>0</v>
      </c>
      <c r="V411" s="166">
        <v>672707</v>
      </c>
      <c r="W411" s="18"/>
    </row>
    <row r="412" spans="1:23">
      <c r="A412" s="175">
        <v>45259</v>
      </c>
      <c r="B412" s="320" t="s">
        <v>7550</v>
      </c>
      <c r="C412" s="319" t="s">
        <v>7536</v>
      </c>
      <c r="D412">
        <v>1074475758</v>
      </c>
      <c r="G412" s="153">
        <v>32700</v>
      </c>
      <c r="O412" s="124" t="s">
        <v>7550</v>
      </c>
      <c r="R412" t="s">
        <v>8496</v>
      </c>
      <c r="U412">
        <v>0</v>
      </c>
      <c r="V412" s="166">
        <v>672707</v>
      </c>
      <c r="W412" s="18"/>
    </row>
    <row r="413" spans="1:23">
      <c r="A413" s="175">
        <v>45259</v>
      </c>
      <c r="B413" s="320" t="s">
        <v>7551</v>
      </c>
      <c r="C413" s="319" t="s">
        <v>7534</v>
      </c>
      <c r="D413">
        <v>1074475756</v>
      </c>
      <c r="G413" s="153">
        <v>25300</v>
      </c>
      <c r="O413" s="124" t="s">
        <v>7551</v>
      </c>
      <c r="R413" t="s">
        <v>8496</v>
      </c>
      <c r="U413">
        <v>900</v>
      </c>
      <c r="V413" s="166">
        <v>672706</v>
      </c>
      <c r="W413" s="18"/>
    </row>
    <row r="414" spans="1:23">
      <c r="A414" s="175">
        <v>45259</v>
      </c>
      <c r="B414" s="320" t="s">
        <v>7552</v>
      </c>
      <c r="C414" s="319" t="s">
        <v>7527</v>
      </c>
      <c r="D414">
        <v>1074475754</v>
      </c>
      <c r="G414" s="153">
        <v>31350</v>
      </c>
      <c r="O414" s="124" t="s">
        <v>7552</v>
      </c>
      <c r="R414" t="s">
        <v>8496</v>
      </c>
      <c r="U414">
        <v>0</v>
      </c>
      <c r="V414" s="166">
        <v>672707</v>
      </c>
      <c r="W414" s="18"/>
    </row>
    <row r="415" spans="1:23">
      <c r="A415" s="175">
        <v>45259</v>
      </c>
      <c r="B415" s="320" t="s">
        <v>7532</v>
      </c>
      <c r="C415" s="319" t="s">
        <v>7385</v>
      </c>
      <c r="D415">
        <v>1074476138</v>
      </c>
      <c r="G415" s="153">
        <v>17385</v>
      </c>
      <c r="O415" s="124" t="s">
        <v>7532</v>
      </c>
      <c r="R415" t="s">
        <v>8496</v>
      </c>
      <c r="U415">
        <v>900</v>
      </c>
      <c r="V415" s="166">
        <v>672706</v>
      </c>
      <c r="W415" s="18"/>
    </row>
    <row r="416" spans="1:23">
      <c r="A416" s="175">
        <v>45259</v>
      </c>
      <c r="B416" s="320" t="s">
        <v>445</v>
      </c>
      <c r="C416" s="319" t="s">
        <v>6039</v>
      </c>
      <c r="D416">
        <v>1074476285</v>
      </c>
      <c r="G416" s="153">
        <v>18990</v>
      </c>
      <c r="O416" s="124" t="s">
        <v>445</v>
      </c>
      <c r="R416" t="s">
        <v>8496</v>
      </c>
      <c r="U416">
        <v>0</v>
      </c>
      <c r="V416" s="166">
        <v>672707</v>
      </c>
      <c r="W416" s="18"/>
    </row>
    <row r="417" spans="1:23">
      <c r="A417" s="175">
        <v>45259</v>
      </c>
      <c r="B417" s="320" t="s">
        <v>7431</v>
      </c>
      <c r="C417" s="319" t="s">
        <v>6041</v>
      </c>
      <c r="D417">
        <v>1074476265</v>
      </c>
      <c r="G417" s="153">
        <v>16820</v>
      </c>
      <c r="O417" s="124" t="s">
        <v>7431</v>
      </c>
      <c r="R417" t="s">
        <v>8496</v>
      </c>
      <c r="U417">
        <v>0</v>
      </c>
      <c r="V417" s="166">
        <v>672707</v>
      </c>
      <c r="W417" s="18"/>
    </row>
    <row r="418" spans="1:23">
      <c r="A418" s="175">
        <v>45259</v>
      </c>
      <c r="B418" s="320" t="s">
        <v>7432</v>
      </c>
      <c r="C418" s="319" t="s">
        <v>6044</v>
      </c>
      <c r="D418">
        <v>1074476291</v>
      </c>
      <c r="G418" s="153">
        <v>20900</v>
      </c>
      <c r="O418" s="124" t="s">
        <v>7432</v>
      </c>
      <c r="R418" t="s">
        <v>8496</v>
      </c>
      <c r="U418">
        <v>0</v>
      </c>
      <c r="V418" s="166">
        <v>672707</v>
      </c>
      <c r="W418" s="18"/>
    </row>
    <row r="419" spans="1:23">
      <c r="A419" s="175">
        <v>45259</v>
      </c>
      <c r="B419" s="320" t="s">
        <v>7433</v>
      </c>
      <c r="C419" s="319" t="s">
        <v>6053</v>
      </c>
      <c r="D419">
        <v>1074476262</v>
      </c>
      <c r="G419" s="153">
        <v>21850</v>
      </c>
      <c r="O419" s="124" t="s">
        <v>7433</v>
      </c>
      <c r="R419" t="s">
        <v>8496</v>
      </c>
      <c r="U419">
        <v>0</v>
      </c>
      <c r="V419" s="166">
        <v>672707</v>
      </c>
      <c r="W419" s="18"/>
    </row>
    <row r="420" spans="1:23">
      <c r="A420" s="175">
        <v>45259</v>
      </c>
      <c r="B420" s="320" t="s">
        <v>7434</v>
      </c>
      <c r="C420" s="319" t="s">
        <v>7443</v>
      </c>
      <c r="D420">
        <v>1074476281</v>
      </c>
      <c r="G420" s="153">
        <v>17670</v>
      </c>
      <c r="O420" s="124" t="s">
        <v>7434</v>
      </c>
      <c r="R420" t="s">
        <v>8496</v>
      </c>
      <c r="U420">
        <v>0</v>
      </c>
      <c r="V420" s="166">
        <v>672707</v>
      </c>
      <c r="W420" s="18"/>
    </row>
    <row r="421" spans="1:23">
      <c r="A421" s="175">
        <v>45259</v>
      </c>
      <c r="B421" s="320" t="s">
        <v>174</v>
      </c>
      <c r="C421" s="319" t="s">
        <v>6063</v>
      </c>
      <c r="D421">
        <v>1074476280</v>
      </c>
      <c r="G421" s="153">
        <v>19700</v>
      </c>
      <c r="O421" s="124" t="s">
        <v>174</v>
      </c>
      <c r="R421" t="s">
        <v>8496</v>
      </c>
      <c r="U421">
        <v>0</v>
      </c>
      <c r="V421" s="166">
        <v>672707</v>
      </c>
      <c r="W421" s="18"/>
    </row>
    <row r="422" spans="1:23">
      <c r="A422" s="175">
        <v>45259</v>
      </c>
      <c r="B422" s="320" t="s">
        <v>6068</v>
      </c>
      <c r="C422" s="319" t="s">
        <v>6070</v>
      </c>
      <c r="D422">
        <v>1074476289</v>
      </c>
      <c r="G422" s="153">
        <v>20341</v>
      </c>
      <c r="O422" s="124" t="s">
        <v>6068</v>
      </c>
      <c r="R422" t="s">
        <v>8496</v>
      </c>
      <c r="U422">
        <v>900</v>
      </c>
      <c r="V422" s="166">
        <v>672706</v>
      </c>
      <c r="W422" s="18"/>
    </row>
    <row r="423" spans="1:23">
      <c r="A423" s="175">
        <v>45259</v>
      </c>
      <c r="B423" s="320" t="s">
        <v>7435</v>
      </c>
      <c r="C423" s="319" t="s">
        <v>6073</v>
      </c>
      <c r="D423">
        <v>1074476284</v>
      </c>
      <c r="G423" s="153">
        <v>19560</v>
      </c>
      <c r="O423" s="124" t="s">
        <v>7435</v>
      </c>
      <c r="R423" t="s">
        <v>8496</v>
      </c>
      <c r="U423">
        <v>0</v>
      </c>
      <c r="V423" s="166">
        <v>672707</v>
      </c>
      <c r="W423" s="18"/>
    </row>
    <row r="424" spans="1:23">
      <c r="A424" s="175">
        <v>45259</v>
      </c>
      <c r="B424" s="320" t="s">
        <v>7436</v>
      </c>
      <c r="C424" s="319" t="s">
        <v>7390</v>
      </c>
      <c r="D424">
        <v>1074476282</v>
      </c>
      <c r="G424" s="153">
        <v>21970</v>
      </c>
      <c r="O424" s="124" t="s">
        <v>7436</v>
      </c>
      <c r="R424" t="s">
        <v>8496</v>
      </c>
      <c r="U424">
        <v>0</v>
      </c>
      <c r="V424" s="166">
        <v>672707</v>
      </c>
      <c r="W424" s="18"/>
    </row>
    <row r="425" spans="1:23">
      <c r="A425" s="175">
        <v>45261</v>
      </c>
      <c r="B425" s="320" t="s">
        <v>768</v>
      </c>
      <c r="C425" s="319" t="s">
        <v>6083</v>
      </c>
      <c r="D425">
        <v>1074476409</v>
      </c>
      <c r="G425" s="153">
        <v>13699</v>
      </c>
      <c r="O425" s="124" t="s">
        <v>768</v>
      </c>
      <c r="R425" t="s">
        <v>8643</v>
      </c>
      <c r="U425">
        <v>0</v>
      </c>
      <c r="V425" s="166">
        <v>672707</v>
      </c>
      <c r="W425" s="18"/>
    </row>
    <row r="426" spans="1:23">
      <c r="A426" s="175">
        <v>45261</v>
      </c>
      <c r="B426" s="320" t="s">
        <v>7513</v>
      </c>
      <c r="C426" s="319" t="s">
        <v>7517</v>
      </c>
      <c r="D426">
        <v>1074475760</v>
      </c>
      <c r="G426" s="153">
        <v>14500</v>
      </c>
      <c r="O426" s="124" t="s">
        <v>7513</v>
      </c>
      <c r="R426" t="s">
        <v>8643</v>
      </c>
      <c r="U426">
        <v>0</v>
      </c>
      <c r="V426" s="166">
        <v>672707</v>
      </c>
      <c r="W426" s="18"/>
    </row>
    <row r="427" spans="1:23">
      <c r="A427" s="175">
        <v>45261</v>
      </c>
      <c r="B427" s="320" t="s">
        <v>769</v>
      </c>
      <c r="C427" s="319" t="s">
        <v>6084</v>
      </c>
      <c r="D427">
        <v>1074476157</v>
      </c>
      <c r="G427" s="153">
        <v>14590</v>
      </c>
      <c r="O427" s="124" t="s">
        <v>769</v>
      </c>
      <c r="R427" t="s">
        <v>8643</v>
      </c>
      <c r="U427">
        <v>0</v>
      </c>
      <c r="V427" s="166">
        <v>672707</v>
      </c>
      <c r="W427" s="18"/>
    </row>
    <row r="428" spans="1:23">
      <c r="A428" s="175">
        <v>45261</v>
      </c>
      <c r="B428" s="320" t="s">
        <v>5475</v>
      </c>
      <c r="C428" s="319" t="s">
        <v>6085</v>
      </c>
      <c r="D428">
        <v>1074476154</v>
      </c>
      <c r="G428" s="153">
        <v>16300</v>
      </c>
      <c r="O428" s="124" t="s">
        <v>5475</v>
      </c>
      <c r="R428" t="s">
        <v>8643</v>
      </c>
      <c r="U428">
        <v>0</v>
      </c>
      <c r="V428" s="166">
        <v>672707</v>
      </c>
      <c r="W428" s="18"/>
    </row>
    <row r="429" spans="1:23">
      <c r="A429" s="175">
        <v>45261</v>
      </c>
      <c r="B429" s="320" t="s">
        <v>4029</v>
      </c>
      <c r="C429" s="319" t="s">
        <v>5930</v>
      </c>
      <c r="D429">
        <v>1074476407</v>
      </c>
      <c r="G429" s="153">
        <v>16490</v>
      </c>
      <c r="O429" s="124" t="s">
        <v>4029</v>
      </c>
      <c r="R429" t="s">
        <v>8643</v>
      </c>
      <c r="U429">
        <v>0</v>
      </c>
      <c r="V429" s="166">
        <v>672707</v>
      </c>
      <c r="W429" s="18"/>
    </row>
    <row r="430" spans="1:23">
      <c r="A430" s="175">
        <v>45261</v>
      </c>
      <c r="B430" s="320" t="s">
        <v>7595</v>
      </c>
      <c r="C430" s="319" t="s">
        <v>5934</v>
      </c>
      <c r="D430">
        <v>1074476156</v>
      </c>
      <c r="G430" s="153">
        <v>15300</v>
      </c>
      <c r="O430" s="124" t="s">
        <v>7595</v>
      </c>
      <c r="R430" t="s">
        <v>8643</v>
      </c>
      <c r="U430">
        <v>0</v>
      </c>
      <c r="V430" s="166">
        <v>672707</v>
      </c>
      <c r="W430" s="18"/>
    </row>
    <row r="431" spans="1:23">
      <c r="A431" s="175">
        <v>45261</v>
      </c>
      <c r="B431" s="320" t="s">
        <v>7600</v>
      </c>
      <c r="C431" s="319" t="s">
        <v>5936</v>
      </c>
      <c r="D431">
        <v>1074476152</v>
      </c>
      <c r="G431" s="153">
        <v>18100</v>
      </c>
      <c r="O431" s="124" t="s">
        <v>7600</v>
      </c>
      <c r="R431" t="s">
        <v>8643</v>
      </c>
      <c r="U431">
        <v>0</v>
      </c>
      <c r="V431" s="166">
        <v>672707</v>
      </c>
      <c r="W431" s="18"/>
    </row>
    <row r="432" spans="1:23">
      <c r="A432" s="175">
        <v>45261</v>
      </c>
      <c r="B432" s="320" t="s">
        <v>424</v>
      </c>
      <c r="C432" s="319" t="s">
        <v>2134</v>
      </c>
      <c r="D432">
        <v>1074476346</v>
      </c>
      <c r="G432" s="153">
        <v>22099</v>
      </c>
      <c r="O432" s="124" t="s">
        <v>424</v>
      </c>
      <c r="R432" t="s">
        <v>8643</v>
      </c>
      <c r="U432">
        <v>0</v>
      </c>
      <c r="V432" s="166">
        <v>672707</v>
      </c>
      <c r="W432" s="18"/>
    </row>
    <row r="433" spans="1:23">
      <c r="A433" s="175">
        <v>45261</v>
      </c>
      <c r="B433" s="320" t="s">
        <v>2395</v>
      </c>
      <c r="C433" s="319" t="s">
        <v>4542</v>
      </c>
      <c r="D433">
        <v>1074475761</v>
      </c>
      <c r="G433" s="153">
        <v>11310</v>
      </c>
      <c r="O433" s="124" t="s">
        <v>2395</v>
      </c>
      <c r="R433" t="s">
        <v>8643</v>
      </c>
      <c r="U433">
        <v>900</v>
      </c>
      <c r="V433" s="166">
        <v>672706</v>
      </c>
      <c r="W433" s="18"/>
    </row>
    <row r="434" spans="1:23">
      <c r="A434" s="175">
        <v>45261</v>
      </c>
      <c r="B434" s="320" t="s">
        <v>2396</v>
      </c>
      <c r="C434" s="319" t="s">
        <v>5380</v>
      </c>
      <c r="D434">
        <v>1074476242</v>
      </c>
      <c r="G434" s="153">
        <v>26400</v>
      </c>
      <c r="O434" s="124" t="s">
        <v>2396</v>
      </c>
      <c r="R434" t="s">
        <v>8643</v>
      </c>
      <c r="U434">
        <v>0</v>
      </c>
      <c r="V434" s="166">
        <v>672707</v>
      </c>
      <c r="W434" s="18"/>
    </row>
    <row r="435" spans="1:23">
      <c r="A435" s="175">
        <v>45261</v>
      </c>
      <c r="B435" s="320" t="s">
        <v>5347</v>
      </c>
      <c r="C435" s="319" t="s">
        <v>5381</v>
      </c>
      <c r="D435">
        <v>1074476243</v>
      </c>
      <c r="G435" s="153">
        <v>22550</v>
      </c>
      <c r="O435" s="124" t="s">
        <v>5347</v>
      </c>
      <c r="R435" t="s">
        <v>8643</v>
      </c>
      <c r="U435">
        <v>0</v>
      </c>
      <c r="V435" s="166">
        <v>672707</v>
      </c>
      <c r="W435" s="18"/>
    </row>
    <row r="436" spans="1:23">
      <c r="A436" s="175">
        <v>45261</v>
      </c>
      <c r="B436" s="320" t="s">
        <v>5306</v>
      </c>
      <c r="C436" s="319" t="s">
        <v>5372</v>
      </c>
      <c r="D436">
        <v>1074475773</v>
      </c>
      <c r="G436" s="153">
        <v>24915</v>
      </c>
      <c r="O436" s="124" t="s">
        <v>5306</v>
      </c>
      <c r="R436" t="s">
        <v>8643</v>
      </c>
      <c r="U436">
        <v>0</v>
      </c>
      <c r="V436" s="166">
        <v>672707</v>
      </c>
      <c r="W436" s="18"/>
    </row>
    <row r="437" spans="1:23">
      <c r="A437" s="329" t="s">
        <v>8657</v>
      </c>
      <c r="B437" s="320" t="s">
        <v>5403</v>
      </c>
      <c r="C437" s="319" t="s">
        <v>5509</v>
      </c>
      <c r="D437">
        <v>1074476728</v>
      </c>
      <c r="G437" s="153">
        <v>18211</v>
      </c>
      <c r="O437" s="124" t="s">
        <v>5403</v>
      </c>
      <c r="R437" t="s">
        <v>8643</v>
      </c>
      <c r="U437">
        <v>0</v>
      </c>
      <c r="V437" s="166">
        <v>672707</v>
      </c>
      <c r="W437" s="18"/>
    </row>
    <row r="438" spans="1:23">
      <c r="A438" s="329" t="s">
        <v>8657</v>
      </c>
      <c r="B438" s="320" t="s">
        <v>368</v>
      </c>
      <c r="C438" s="319" t="s">
        <v>2104</v>
      </c>
      <c r="D438">
        <v>1074476724</v>
      </c>
      <c r="G438" s="153">
        <v>8947</v>
      </c>
      <c r="O438" s="124" t="s">
        <v>368</v>
      </c>
      <c r="R438" t="s">
        <v>8643</v>
      </c>
      <c r="U438">
        <v>0</v>
      </c>
      <c r="V438" s="166">
        <v>672707</v>
      </c>
      <c r="W438" s="18"/>
    </row>
    <row r="439" spans="1:23">
      <c r="A439" s="329" t="s">
        <v>8657</v>
      </c>
      <c r="B439" s="320" t="s">
        <v>8656</v>
      </c>
      <c r="C439" s="319" t="s">
        <v>5992</v>
      </c>
      <c r="D439">
        <v>1074476670</v>
      </c>
      <c r="G439" s="153">
        <v>14215</v>
      </c>
      <c r="O439" s="124" t="s">
        <v>8656</v>
      </c>
      <c r="R439" t="s">
        <v>8643</v>
      </c>
      <c r="U439">
        <v>0</v>
      </c>
      <c r="V439" s="166">
        <v>672707</v>
      </c>
      <c r="W439" s="18"/>
    </row>
    <row r="440" spans="1:23">
      <c r="A440" s="329" t="s">
        <v>8657</v>
      </c>
      <c r="B440" s="320" t="s">
        <v>5405</v>
      </c>
      <c r="C440" s="319" t="s">
        <v>5552</v>
      </c>
      <c r="D440">
        <v>1074476532</v>
      </c>
      <c r="G440" s="153">
        <v>20869</v>
      </c>
      <c r="O440" s="124" t="s">
        <v>5405</v>
      </c>
      <c r="R440" t="s">
        <v>8643</v>
      </c>
      <c r="U440">
        <v>0</v>
      </c>
      <c r="V440" s="166">
        <v>672707</v>
      </c>
      <c r="W440" s="18"/>
    </row>
    <row r="441" spans="1:23">
      <c r="A441" s="329" t="s">
        <v>8657</v>
      </c>
      <c r="B441" s="320" t="s">
        <v>5514</v>
      </c>
      <c r="C441" s="319" t="s">
        <v>5516</v>
      </c>
      <c r="D441">
        <v>1074476529</v>
      </c>
      <c r="G441" s="153">
        <v>22680</v>
      </c>
      <c r="O441" s="124" t="s">
        <v>5514</v>
      </c>
      <c r="R441" t="s">
        <v>8643</v>
      </c>
      <c r="U441">
        <v>900</v>
      </c>
      <c r="V441" s="166">
        <v>672706</v>
      </c>
      <c r="W441" s="18"/>
    </row>
    <row r="442" spans="1:23">
      <c r="A442" s="329" t="s">
        <v>8657</v>
      </c>
      <c r="B442" s="320" t="s">
        <v>5404</v>
      </c>
      <c r="C442" s="319" t="s">
        <v>5534</v>
      </c>
      <c r="D442">
        <v>1074476528</v>
      </c>
      <c r="G442" s="153">
        <v>23076</v>
      </c>
      <c r="O442" s="124" t="s">
        <v>5404</v>
      </c>
      <c r="R442" t="s">
        <v>8643</v>
      </c>
      <c r="U442">
        <v>0</v>
      </c>
      <c r="V442" s="166">
        <v>672707</v>
      </c>
      <c r="W442" s="18"/>
    </row>
    <row r="443" spans="1:23">
      <c r="A443" s="329" t="s">
        <v>8657</v>
      </c>
      <c r="B443" s="320" t="s">
        <v>5504</v>
      </c>
      <c r="C443" s="319" t="s">
        <v>5507</v>
      </c>
      <c r="D443">
        <v>1074476498</v>
      </c>
      <c r="G443" s="153">
        <v>18200</v>
      </c>
      <c r="O443" s="124" t="s">
        <v>5504</v>
      </c>
      <c r="R443" t="s">
        <v>8643</v>
      </c>
      <c r="U443">
        <v>900</v>
      </c>
      <c r="V443" s="166">
        <v>672706</v>
      </c>
      <c r="W443" s="18"/>
    </row>
    <row r="444" spans="1:23">
      <c r="A444" s="329" t="s">
        <v>8657</v>
      </c>
      <c r="B444" s="320" t="s">
        <v>7473</v>
      </c>
      <c r="C444" s="319" t="s">
        <v>5710</v>
      </c>
      <c r="D444">
        <v>1074476435</v>
      </c>
      <c r="G444" s="153">
        <v>5890</v>
      </c>
      <c r="O444" s="124" t="s">
        <v>7473</v>
      </c>
      <c r="R444" t="s">
        <v>8643</v>
      </c>
      <c r="U444">
        <v>0</v>
      </c>
      <c r="V444" s="166">
        <v>672707</v>
      </c>
      <c r="W444" s="18"/>
    </row>
    <row r="445" spans="1:23">
      <c r="A445" s="329" t="s">
        <v>8657</v>
      </c>
      <c r="B445" s="320" t="s">
        <v>385</v>
      </c>
      <c r="C445" s="319" t="s">
        <v>2172</v>
      </c>
      <c r="D445">
        <v>1074476388</v>
      </c>
      <c r="G445" s="153">
        <v>16040</v>
      </c>
      <c r="O445" s="124" t="s">
        <v>385</v>
      </c>
      <c r="R445" t="s">
        <v>8643</v>
      </c>
      <c r="U445">
        <v>900</v>
      </c>
      <c r="V445" s="166">
        <v>672706</v>
      </c>
      <c r="W445" s="18"/>
    </row>
    <row r="446" spans="1:23">
      <c r="A446" s="329" t="s">
        <v>8657</v>
      </c>
      <c r="B446" s="320" t="s">
        <v>404</v>
      </c>
      <c r="C446" s="319" t="s">
        <v>2173</v>
      </c>
      <c r="D446">
        <v>1074476387</v>
      </c>
      <c r="G446" s="153">
        <v>17488</v>
      </c>
      <c r="O446" s="124" t="s">
        <v>404</v>
      </c>
      <c r="R446" t="s">
        <v>8643</v>
      </c>
      <c r="U446">
        <v>0</v>
      </c>
      <c r="V446" s="166">
        <v>672707</v>
      </c>
      <c r="W446" s="18"/>
    </row>
    <row r="447" spans="1:23">
      <c r="A447" s="329" t="s">
        <v>8657</v>
      </c>
      <c r="B447" s="320" t="s">
        <v>2401</v>
      </c>
      <c r="C447" s="319" t="s">
        <v>2135</v>
      </c>
      <c r="D447">
        <v>1074476345</v>
      </c>
      <c r="G447" s="153">
        <v>18773</v>
      </c>
      <c r="O447" s="124" t="s">
        <v>2401</v>
      </c>
      <c r="R447" t="s">
        <v>8643</v>
      </c>
      <c r="U447">
        <v>900</v>
      </c>
      <c r="V447" s="166">
        <v>672706</v>
      </c>
      <c r="W447" s="18"/>
    </row>
    <row r="448" spans="1:23">
      <c r="A448" s="329" t="s">
        <v>8657</v>
      </c>
      <c r="B448" s="320" t="s">
        <v>5632</v>
      </c>
      <c r="C448" s="319" t="s">
        <v>2136</v>
      </c>
      <c r="D448">
        <v>1074476338</v>
      </c>
      <c r="G448" s="153">
        <v>27700</v>
      </c>
      <c r="O448" s="124" t="s">
        <v>5632</v>
      </c>
      <c r="R448" t="s">
        <v>8643</v>
      </c>
      <c r="U448">
        <v>0</v>
      </c>
      <c r="V448" s="166">
        <v>672707</v>
      </c>
      <c r="W448" s="18"/>
    </row>
    <row r="449" spans="1:23">
      <c r="A449" s="329" t="s">
        <v>8657</v>
      </c>
      <c r="B449" s="320" t="s">
        <v>5633</v>
      </c>
      <c r="C449" s="319" t="s">
        <v>2147</v>
      </c>
      <c r="D449">
        <v>1074476191</v>
      </c>
      <c r="G449" s="153">
        <v>17952</v>
      </c>
      <c r="O449" s="124" t="s">
        <v>5633</v>
      </c>
      <c r="R449" t="s">
        <v>8643</v>
      </c>
      <c r="U449">
        <v>900</v>
      </c>
      <c r="V449" s="166">
        <v>672706</v>
      </c>
      <c r="W449" s="18"/>
    </row>
    <row r="450" spans="1:23">
      <c r="A450" s="329" t="s">
        <v>8657</v>
      </c>
      <c r="B450" s="320" t="s">
        <v>430</v>
      </c>
      <c r="C450" s="319" t="s">
        <v>5555</v>
      </c>
      <c r="D450">
        <v>1074476047</v>
      </c>
      <c r="G450" s="153">
        <v>25995</v>
      </c>
      <c r="O450" s="124" t="s">
        <v>430</v>
      </c>
      <c r="R450" t="s">
        <v>8643</v>
      </c>
      <c r="U450">
        <v>0</v>
      </c>
      <c r="V450" s="166">
        <v>672707</v>
      </c>
      <c r="W450" s="18"/>
    </row>
    <row r="451" spans="1:23">
      <c r="A451" s="329" t="s">
        <v>8657</v>
      </c>
      <c r="B451" s="320" t="s">
        <v>7474</v>
      </c>
      <c r="C451" s="319" t="s">
        <v>5712</v>
      </c>
      <c r="D451">
        <v>1074475875</v>
      </c>
      <c r="G451" s="153">
        <v>5890</v>
      </c>
      <c r="O451" s="124" t="s">
        <v>7474</v>
      </c>
      <c r="R451" t="s">
        <v>8643</v>
      </c>
      <c r="U451">
        <v>0</v>
      </c>
      <c r="V451" s="166">
        <v>672707</v>
      </c>
      <c r="W451" s="18"/>
    </row>
    <row r="452" spans="1:23">
      <c r="A452" s="329" t="s">
        <v>8657</v>
      </c>
      <c r="B452" s="320" t="s">
        <v>7476</v>
      </c>
      <c r="C452" s="319" t="s">
        <v>5728</v>
      </c>
      <c r="D452">
        <v>1074475867</v>
      </c>
      <c r="G452" s="153">
        <v>9114</v>
      </c>
      <c r="O452" s="124" t="s">
        <v>7476</v>
      </c>
      <c r="R452" t="s">
        <v>8643</v>
      </c>
      <c r="U452">
        <v>900</v>
      </c>
      <c r="V452" s="166">
        <v>672706</v>
      </c>
      <c r="W452" s="18"/>
    </row>
    <row r="453" spans="1:23">
      <c r="A453" s="329" t="s">
        <v>8679</v>
      </c>
      <c r="B453" s="320" t="s">
        <v>8671</v>
      </c>
      <c r="C453" s="319" t="s">
        <v>7378</v>
      </c>
      <c r="D453">
        <v>1074476668</v>
      </c>
      <c r="G453" s="153">
        <v>25000</v>
      </c>
      <c r="O453" s="124" t="s">
        <v>8671</v>
      </c>
      <c r="R453" t="s">
        <v>8643</v>
      </c>
      <c r="U453">
        <v>0</v>
      </c>
      <c r="V453" s="166">
        <v>672707</v>
      </c>
      <c r="W453" s="18"/>
    </row>
    <row r="454" spans="1:23">
      <c r="A454" s="329" t="s">
        <v>8679</v>
      </c>
      <c r="B454" s="320" t="s">
        <v>8672</v>
      </c>
      <c r="C454" s="319" t="s">
        <v>6008</v>
      </c>
      <c r="D454">
        <v>1074476667</v>
      </c>
      <c r="G454" s="153">
        <v>21450</v>
      </c>
      <c r="O454" s="124" t="s">
        <v>8672</v>
      </c>
      <c r="R454" t="s">
        <v>8643</v>
      </c>
      <c r="U454">
        <v>0</v>
      </c>
      <c r="V454" s="166">
        <v>672707</v>
      </c>
      <c r="W454" s="18"/>
    </row>
    <row r="455" spans="1:23">
      <c r="A455" s="329" t="s">
        <v>8679</v>
      </c>
      <c r="B455" s="320" t="s">
        <v>8673</v>
      </c>
      <c r="C455" s="319" t="s">
        <v>7379</v>
      </c>
      <c r="D455">
        <v>1074476664</v>
      </c>
      <c r="G455" s="153">
        <v>23100</v>
      </c>
      <c r="O455" s="124" t="s">
        <v>8673</v>
      </c>
      <c r="R455" t="s">
        <v>8643</v>
      </c>
      <c r="U455">
        <v>0</v>
      </c>
      <c r="V455" s="166">
        <v>672707</v>
      </c>
      <c r="W455" s="18"/>
    </row>
    <row r="456" spans="1:23">
      <c r="A456" s="329" t="s">
        <v>8679</v>
      </c>
      <c r="B456" s="320" t="s">
        <v>8674</v>
      </c>
      <c r="C456" s="319" t="s">
        <v>7373</v>
      </c>
      <c r="D456">
        <v>1074476271</v>
      </c>
      <c r="G456" s="153">
        <v>16980</v>
      </c>
      <c r="O456" s="124" t="s">
        <v>8674</v>
      </c>
      <c r="R456" t="s">
        <v>8643</v>
      </c>
      <c r="U456">
        <v>0</v>
      </c>
      <c r="V456" s="166">
        <v>672707</v>
      </c>
      <c r="W456" s="18"/>
    </row>
    <row r="457" spans="1:23">
      <c r="A457" s="329" t="s">
        <v>8679</v>
      </c>
      <c r="B457" s="320" t="s">
        <v>8675</v>
      </c>
      <c r="C457" s="319" t="s">
        <v>7374</v>
      </c>
      <c r="D457">
        <v>1074476269</v>
      </c>
      <c r="G457" s="153">
        <v>19100</v>
      </c>
      <c r="O457" s="124" t="s">
        <v>8675</v>
      </c>
      <c r="R457" t="s">
        <v>8643</v>
      </c>
      <c r="U457">
        <v>900</v>
      </c>
      <c r="V457" s="166">
        <v>672706</v>
      </c>
      <c r="W457" s="18"/>
    </row>
    <row r="458" spans="1:23">
      <c r="A458" s="329" t="s">
        <v>8679</v>
      </c>
      <c r="B458" s="320" t="s">
        <v>8676</v>
      </c>
      <c r="C458" s="319" t="s">
        <v>7375</v>
      </c>
      <c r="D458">
        <v>1074476268</v>
      </c>
      <c r="G458" s="153">
        <v>20900</v>
      </c>
      <c r="O458" s="124" t="s">
        <v>8676</v>
      </c>
      <c r="R458" t="s">
        <v>8643</v>
      </c>
      <c r="U458">
        <v>0</v>
      </c>
      <c r="V458" s="166">
        <v>672707</v>
      </c>
      <c r="W458" s="18"/>
    </row>
    <row r="459" spans="1:23">
      <c r="A459" s="329" t="s">
        <v>8679</v>
      </c>
      <c r="B459" s="320" t="s">
        <v>8677</v>
      </c>
      <c r="C459" s="319" t="s">
        <v>7376</v>
      </c>
      <c r="D459">
        <v>1074476267</v>
      </c>
      <c r="G459" s="153">
        <v>20000</v>
      </c>
      <c r="O459" s="124" t="s">
        <v>8677</v>
      </c>
      <c r="R459" t="s">
        <v>8643</v>
      </c>
      <c r="U459">
        <v>0</v>
      </c>
      <c r="V459" s="166">
        <v>672707</v>
      </c>
      <c r="W459" s="18"/>
    </row>
    <row r="460" spans="1:23">
      <c r="A460" s="329" t="s">
        <v>8679</v>
      </c>
      <c r="B460" s="320" t="s">
        <v>8678</v>
      </c>
      <c r="C460" s="319" t="s">
        <v>6006</v>
      </c>
      <c r="D460">
        <v>1074476266</v>
      </c>
      <c r="G460" s="153">
        <v>20000</v>
      </c>
      <c r="O460" s="124" t="s">
        <v>8678</v>
      </c>
      <c r="R460" t="s">
        <v>8643</v>
      </c>
      <c r="U460">
        <v>0</v>
      </c>
      <c r="V460" s="166">
        <v>672707</v>
      </c>
      <c r="W460" s="18"/>
    </row>
    <row r="461" spans="1:23">
      <c r="A461" s="329" t="s">
        <v>8679</v>
      </c>
      <c r="B461" s="320" t="s">
        <v>7550</v>
      </c>
      <c r="C461" s="319" t="s">
        <v>7536</v>
      </c>
      <c r="D461">
        <v>1074475758</v>
      </c>
      <c r="G461" s="153">
        <v>32700</v>
      </c>
      <c r="O461" s="124" t="s">
        <v>7550</v>
      </c>
      <c r="R461" t="s">
        <v>8643</v>
      </c>
      <c r="U461">
        <v>0</v>
      </c>
      <c r="V461" s="166">
        <v>672707</v>
      </c>
      <c r="W461" s="18"/>
    </row>
    <row r="462" spans="1:23">
      <c r="A462" s="329" t="s">
        <v>8679</v>
      </c>
      <c r="B462" s="320" t="s">
        <v>7551</v>
      </c>
      <c r="C462" s="319" t="s">
        <v>7534</v>
      </c>
      <c r="D462">
        <v>1074475756</v>
      </c>
      <c r="G462" s="153">
        <v>25300</v>
      </c>
      <c r="O462" s="124" t="s">
        <v>7551</v>
      </c>
      <c r="R462" t="s">
        <v>8643</v>
      </c>
      <c r="U462">
        <v>900</v>
      </c>
      <c r="V462" s="166">
        <v>672706</v>
      </c>
      <c r="W462" s="18"/>
    </row>
    <row r="463" spans="1:23">
      <c r="A463" s="175">
        <v>45265</v>
      </c>
      <c r="B463" s="320" t="s">
        <v>7608</v>
      </c>
      <c r="C463" s="319" t="s">
        <v>4417</v>
      </c>
      <c r="D463">
        <v>1074476366</v>
      </c>
      <c r="G463" s="153">
        <v>13099</v>
      </c>
      <c r="O463" s="124" t="s">
        <v>7608</v>
      </c>
      <c r="R463" t="s">
        <v>8715</v>
      </c>
      <c r="U463">
        <v>0</v>
      </c>
      <c r="V463" s="166">
        <v>672707</v>
      </c>
      <c r="W463" s="18"/>
    </row>
    <row r="464" spans="1:23">
      <c r="A464" s="175">
        <v>45265</v>
      </c>
      <c r="B464" s="320" t="s">
        <v>168</v>
      </c>
      <c r="C464" s="319" t="s">
        <v>4344</v>
      </c>
      <c r="D464">
        <v>1074476183</v>
      </c>
      <c r="G464" s="153">
        <v>17100</v>
      </c>
      <c r="O464" s="124" t="s">
        <v>168</v>
      </c>
      <c r="R464" t="s">
        <v>8715</v>
      </c>
      <c r="U464">
        <v>0</v>
      </c>
      <c r="V464" s="166">
        <v>672707</v>
      </c>
      <c r="W464" s="18"/>
    </row>
    <row r="465" spans="1:23">
      <c r="A465" s="175">
        <v>45265</v>
      </c>
      <c r="B465" s="320" t="s">
        <v>438</v>
      </c>
      <c r="C465" s="319" t="s">
        <v>2154</v>
      </c>
      <c r="D465">
        <v>1074476180</v>
      </c>
      <c r="G465" s="153">
        <v>25500</v>
      </c>
      <c r="O465" s="124" t="s">
        <v>438</v>
      </c>
      <c r="R465" t="s">
        <v>8715</v>
      </c>
      <c r="U465">
        <v>0</v>
      </c>
      <c r="V465" s="166">
        <v>672707</v>
      </c>
      <c r="W465" s="18"/>
    </row>
    <row r="466" spans="1:23">
      <c r="A466" s="175">
        <v>45265</v>
      </c>
      <c r="B466" s="320" t="s">
        <v>167</v>
      </c>
      <c r="C466" s="319" t="s">
        <v>2155</v>
      </c>
      <c r="D466">
        <v>1074476179</v>
      </c>
      <c r="G466" s="153">
        <v>22999</v>
      </c>
      <c r="O466" s="124" t="s">
        <v>167</v>
      </c>
      <c r="R466" t="s">
        <v>8715</v>
      </c>
      <c r="U466">
        <v>0</v>
      </c>
      <c r="V466" s="166">
        <v>672707</v>
      </c>
      <c r="W466" s="18"/>
    </row>
    <row r="467" spans="1:23">
      <c r="A467" s="175">
        <v>45265</v>
      </c>
      <c r="B467" s="320" t="s">
        <v>167</v>
      </c>
      <c r="C467" s="319" t="s">
        <v>2155</v>
      </c>
      <c r="D467">
        <v>1074476179</v>
      </c>
      <c r="G467" s="153">
        <v>22999</v>
      </c>
      <c r="O467" s="124" t="s">
        <v>167</v>
      </c>
      <c r="R467" t="s">
        <v>8715</v>
      </c>
      <c r="U467">
        <v>0</v>
      </c>
      <c r="V467" s="166">
        <v>672707</v>
      </c>
      <c r="W467" s="18"/>
    </row>
    <row r="468" spans="1:23">
      <c r="A468" s="175">
        <v>45265</v>
      </c>
      <c r="B468" s="320" t="s">
        <v>3919</v>
      </c>
      <c r="C468" s="319" t="s">
        <v>2158</v>
      </c>
      <c r="D468">
        <v>1074476176</v>
      </c>
      <c r="G468" s="153">
        <v>30000</v>
      </c>
      <c r="O468" s="124" t="s">
        <v>3919</v>
      </c>
      <c r="R468" t="s">
        <v>8715</v>
      </c>
      <c r="U468">
        <v>0</v>
      </c>
      <c r="V468" s="166">
        <v>672707</v>
      </c>
      <c r="W468" s="18"/>
    </row>
    <row r="469" spans="1:23">
      <c r="A469" s="175">
        <v>45265</v>
      </c>
      <c r="B469" s="320" t="s">
        <v>2025</v>
      </c>
      <c r="C469" s="319" t="s">
        <v>2161</v>
      </c>
      <c r="D469">
        <v>1074476172</v>
      </c>
      <c r="G469" s="153">
        <v>32129</v>
      </c>
      <c r="O469" s="124" t="s">
        <v>2025</v>
      </c>
      <c r="R469" t="s">
        <v>8715</v>
      </c>
      <c r="U469">
        <v>0</v>
      </c>
      <c r="V469" s="166">
        <v>672707</v>
      </c>
      <c r="W469" s="18"/>
    </row>
    <row r="470" spans="1:23">
      <c r="A470" s="175">
        <v>45265</v>
      </c>
      <c r="B470" s="320" t="s">
        <v>2437</v>
      </c>
      <c r="C470" s="319" t="s">
        <v>2020</v>
      </c>
      <c r="D470">
        <v>1074476661</v>
      </c>
      <c r="G470" s="153">
        <v>24240</v>
      </c>
      <c r="O470" s="124" t="s">
        <v>2437</v>
      </c>
      <c r="R470" t="s">
        <v>8715</v>
      </c>
      <c r="U470">
        <v>0</v>
      </c>
      <c r="V470" s="166">
        <v>672707</v>
      </c>
      <c r="W470" s="18"/>
    </row>
    <row r="471" spans="1:23">
      <c r="A471" s="175">
        <v>45265</v>
      </c>
      <c r="B471" s="320" t="s">
        <v>5312</v>
      </c>
      <c r="C471" s="319" t="s">
        <v>5357</v>
      </c>
      <c r="D471">
        <v>1074475779</v>
      </c>
      <c r="G471" s="153">
        <v>29500</v>
      </c>
      <c r="O471" s="124" t="s">
        <v>5312</v>
      </c>
      <c r="R471" t="s">
        <v>8715</v>
      </c>
      <c r="U471">
        <v>0</v>
      </c>
      <c r="V471" s="166">
        <v>672707</v>
      </c>
      <c r="W471" s="18"/>
    </row>
    <row r="472" spans="1:23">
      <c r="A472" s="175">
        <v>45265</v>
      </c>
      <c r="B472" s="320" t="s">
        <v>444</v>
      </c>
      <c r="C472" s="319" t="s">
        <v>8604</v>
      </c>
      <c r="D472">
        <v>1074735356</v>
      </c>
      <c r="G472" s="153">
        <v>23980</v>
      </c>
      <c r="O472" s="124" t="s">
        <v>444</v>
      </c>
      <c r="R472" t="s">
        <v>8715</v>
      </c>
      <c r="U472">
        <v>0</v>
      </c>
      <c r="V472" s="166">
        <v>672707</v>
      </c>
      <c r="W472" s="18"/>
    </row>
    <row r="473" spans="1:23">
      <c r="A473" s="175">
        <v>45265</v>
      </c>
      <c r="B473" s="320" t="s">
        <v>7267</v>
      </c>
      <c r="C473" s="319" t="s">
        <v>2086</v>
      </c>
      <c r="D473">
        <v>1074475851</v>
      </c>
      <c r="G473" s="153">
        <v>8340</v>
      </c>
      <c r="O473" s="124" t="s">
        <v>7267</v>
      </c>
      <c r="R473" t="s">
        <v>8715</v>
      </c>
      <c r="U473">
        <v>900</v>
      </c>
      <c r="V473" s="166">
        <v>672706</v>
      </c>
      <c r="W473" s="18"/>
    </row>
    <row r="474" spans="1:23">
      <c r="A474" s="175">
        <v>45265</v>
      </c>
      <c r="B474" s="320" t="s">
        <v>1861</v>
      </c>
      <c r="C474" s="319" t="s">
        <v>1949</v>
      </c>
      <c r="D474">
        <v>1074476643</v>
      </c>
      <c r="G474" s="153">
        <v>12400</v>
      </c>
      <c r="O474" s="124" t="s">
        <v>1861</v>
      </c>
      <c r="R474" t="s">
        <v>8715</v>
      </c>
      <c r="U474">
        <v>0</v>
      </c>
      <c r="V474" s="166">
        <v>672707</v>
      </c>
      <c r="W474" s="18"/>
    </row>
    <row r="475" spans="1:23">
      <c r="A475" s="175">
        <v>45266</v>
      </c>
      <c r="B475" s="320" t="s">
        <v>8741</v>
      </c>
      <c r="C475" s="319" t="s">
        <v>5681</v>
      </c>
      <c r="D475">
        <v>1074475762</v>
      </c>
      <c r="G475" s="153">
        <v>17440</v>
      </c>
      <c r="O475" s="124" t="s">
        <v>8741</v>
      </c>
      <c r="R475" t="s">
        <v>8742</v>
      </c>
      <c r="U475">
        <v>0</v>
      </c>
      <c r="V475" s="166">
        <v>672707</v>
      </c>
      <c r="W475" s="18">
        <v>18789</v>
      </c>
    </row>
    <row r="476" spans="1:23">
      <c r="A476" s="175">
        <v>45266</v>
      </c>
      <c r="B476" s="320" t="s">
        <v>5599</v>
      </c>
      <c r="C476" s="319" t="s">
        <v>527</v>
      </c>
      <c r="D476">
        <v>1074475990</v>
      </c>
      <c r="G476" s="153">
        <v>26000</v>
      </c>
      <c r="O476" s="124" t="s">
        <v>5599</v>
      </c>
      <c r="R476" t="s">
        <v>8742</v>
      </c>
      <c r="U476">
        <v>900</v>
      </c>
      <c r="V476" s="166">
        <v>672706</v>
      </c>
      <c r="W476" s="18">
        <v>28010</v>
      </c>
    </row>
    <row r="477" spans="1:23">
      <c r="A477" s="175">
        <v>45266</v>
      </c>
      <c r="B477" s="320" t="s">
        <v>160</v>
      </c>
      <c r="C477" s="319" t="s">
        <v>2191</v>
      </c>
      <c r="D477">
        <v>1074475994</v>
      </c>
      <c r="G477" s="153">
        <v>21000</v>
      </c>
      <c r="O477" s="124" t="s">
        <v>160</v>
      </c>
      <c r="R477" t="s">
        <v>8742</v>
      </c>
      <c r="U477">
        <v>0</v>
      </c>
      <c r="V477" s="166">
        <v>672707</v>
      </c>
      <c r="W477" s="18">
        <v>22624</v>
      </c>
    </row>
    <row r="478" spans="1:23">
      <c r="A478" s="175">
        <v>45266</v>
      </c>
      <c r="B478" s="320" t="s">
        <v>2484</v>
      </c>
      <c r="C478" s="319" t="s">
        <v>458</v>
      </c>
      <c r="D478">
        <v>1074475995</v>
      </c>
      <c r="G478" s="153">
        <v>18000</v>
      </c>
      <c r="O478" s="124" t="s">
        <v>2484</v>
      </c>
      <c r="R478" t="s">
        <v>8742</v>
      </c>
      <c r="U478">
        <v>900</v>
      </c>
      <c r="V478" s="166">
        <v>672706</v>
      </c>
      <c r="W478" s="18">
        <v>19392</v>
      </c>
    </row>
    <row r="479" spans="1:23">
      <c r="A479" s="175">
        <v>45266</v>
      </c>
      <c r="B479" s="320" t="s">
        <v>151</v>
      </c>
      <c r="C479" s="319" t="s">
        <v>2183</v>
      </c>
      <c r="D479">
        <v>1074476011</v>
      </c>
      <c r="G479" s="153">
        <v>25000</v>
      </c>
      <c r="O479" s="124" t="s">
        <v>151</v>
      </c>
      <c r="R479" t="s">
        <v>8742</v>
      </c>
      <c r="U479">
        <v>0</v>
      </c>
      <c r="V479" s="166">
        <v>672707</v>
      </c>
      <c r="W479" s="18">
        <v>26932</v>
      </c>
    </row>
    <row r="480" spans="1:23">
      <c r="A480" s="175">
        <v>45266</v>
      </c>
      <c r="B480" s="320" t="s">
        <v>166</v>
      </c>
      <c r="C480" s="319" t="s">
        <v>2143</v>
      </c>
      <c r="D480">
        <v>1074476324</v>
      </c>
      <c r="G480" s="153">
        <v>11680</v>
      </c>
      <c r="O480" s="124" t="s">
        <v>166</v>
      </c>
      <c r="R480" t="s">
        <v>8742</v>
      </c>
      <c r="U480">
        <v>0</v>
      </c>
      <c r="V480" s="166">
        <v>672707</v>
      </c>
      <c r="W480" s="18">
        <v>12582</v>
      </c>
    </row>
    <row r="481" spans="1:23">
      <c r="A481" s="175">
        <v>45266</v>
      </c>
      <c r="B481" s="320" t="s">
        <v>766</v>
      </c>
      <c r="C481" s="319" t="s">
        <v>2072</v>
      </c>
      <c r="D481">
        <v>1074476592</v>
      </c>
      <c r="G481" s="153">
        <v>23200</v>
      </c>
      <c r="O481" s="124" t="s">
        <v>766</v>
      </c>
      <c r="R481" t="s">
        <v>8742</v>
      </c>
      <c r="U481">
        <v>0</v>
      </c>
      <c r="V481" s="166">
        <v>672707</v>
      </c>
      <c r="W481" s="18">
        <v>24994</v>
      </c>
    </row>
    <row r="482" spans="1:23">
      <c r="A482" s="175">
        <v>45266</v>
      </c>
      <c r="B482" s="320" t="s">
        <v>5603</v>
      </c>
      <c r="C482" s="319" t="s">
        <v>2232</v>
      </c>
      <c r="D482">
        <v>1074476649</v>
      </c>
      <c r="G482" s="153">
        <v>25900</v>
      </c>
      <c r="O482" s="124" t="s">
        <v>5603</v>
      </c>
      <c r="R482" t="s">
        <v>8742</v>
      </c>
      <c r="U482">
        <v>0</v>
      </c>
      <c r="V482" s="166">
        <v>672707</v>
      </c>
      <c r="W482" s="18">
        <v>27903</v>
      </c>
    </row>
    <row r="483" spans="1:23">
      <c r="A483" s="175">
        <v>45267</v>
      </c>
      <c r="B483" s="320" t="s">
        <v>427</v>
      </c>
      <c r="C483" s="319" t="s">
        <v>4395</v>
      </c>
      <c r="D483">
        <v>1074476347</v>
      </c>
      <c r="G483" s="153">
        <v>28500</v>
      </c>
      <c r="O483" s="124" t="s">
        <v>427</v>
      </c>
      <c r="R483" t="s">
        <v>8851</v>
      </c>
      <c r="U483">
        <v>0</v>
      </c>
      <c r="V483" s="166">
        <v>672707</v>
      </c>
      <c r="W483" s="18">
        <v>30704</v>
      </c>
    </row>
    <row r="484" spans="1:23">
      <c r="A484" s="175">
        <v>45267</v>
      </c>
      <c r="B484" s="320" t="s">
        <v>6068</v>
      </c>
      <c r="C484" s="319" t="s">
        <v>6070</v>
      </c>
      <c r="D484">
        <v>1074476289</v>
      </c>
      <c r="G484" s="153">
        <v>20341</v>
      </c>
      <c r="O484" s="124" t="s">
        <v>6068</v>
      </c>
      <c r="R484" t="s">
        <v>8851</v>
      </c>
      <c r="U484">
        <v>900</v>
      </c>
      <c r="V484" s="166">
        <v>672706</v>
      </c>
      <c r="W484" s="18">
        <v>21914</v>
      </c>
    </row>
    <row r="485" spans="1:23">
      <c r="A485" s="175">
        <v>45267</v>
      </c>
      <c r="B485" s="320" t="s">
        <v>768</v>
      </c>
      <c r="C485" s="319" t="s">
        <v>8840</v>
      </c>
      <c r="D485">
        <v>1075650684</v>
      </c>
      <c r="G485" s="153">
        <v>13699</v>
      </c>
      <c r="O485" s="124" t="s">
        <v>768</v>
      </c>
      <c r="R485" t="s">
        <v>8851</v>
      </c>
      <c r="U485">
        <v>0</v>
      </c>
      <c r="V485" s="166">
        <v>672707</v>
      </c>
      <c r="W485" s="18">
        <v>14758</v>
      </c>
    </row>
    <row r="486" spans="1:23">
      <c r="A486" s="175">
        <v>45267</v>
      </c>
      <c r="B486" s="320" t="s">
        <v>733</v>
      </c>
      <c r="C486" s="319" t="s">
        <v>477</v>
      </c>
      <c r="D486">
        <v>1074476546</v>
      </c>
      <c r="G486" s="153">
        <v>16500</v>
      </c>
      <c r="O486" s="124" t="s">
        <v>733</v>
      </c>
      <c r="R486" t="s">
        <v>8851</v>
      </c>
      <c r="U486">
        <v>0</v>
      </c>
      <c r="V486" s="166">
        <v>672707</v>
      </c>
      <c r="W486" s="18">
        <v>17775</v>
      </c>
    </row>
    <row r="487" spans="1:23">
      <c r="A487" s="175">
        <v>45267</v>
      </c>
      <c r="B487" s="320" t="s">
        <v>1865</v>
      </c>
      <c r="C487" s="319" t="s">
        <v>2163</v>
      </c>
      <c r="D487">
        <v>1074476146</v>
      </c>
      <c r="G487" s="153">
        <v>24320</v>
      </c>
      <c r="O487" s="124" t="s">
        <v>1865</v>
      </c>
      <c r="R487" t="s">
        <v>8851</v>
      </c>
      <c r="U487">
        <v>0</v>
      </c>
      <c r="V487" s="166">
        <v>672707</v>
      </c>
      <c r="W487" s="18">
        <v>26201</v>
      </c>
    </row>
    <row r="488" spans="1:23">
      <c r="A488" s="175">
        <v>45267</v>
      </c>
      <c r="B488" s="320" t="s">
        <v>1860</v>
      </c>
      <c r="C488" s="319" t="s">
        <v>4569</v>
      </c>
      <c r="D488">
        <v>1074476786</v>
      </c>
      <c r="G488" s="153">
        <v>24810</v>
      </c>
      <c r="O488" s="124" t="s">
        <v>1860</v>
      </c>
      <c r="R488" t="s">
        <v>8851</v>
      </c>
      <c r="U488">
        <v>0</v>
      </c>
      <c r="V488" s="166">
        <v>672707</v>
      </c>
      <c r="W488" s="18">
        <v>26728</v>
      </c>
    </row>
    <row r="489" spans="1:23">
      <c r="A489" s="175">
        <v>45267</v>
      </c>
      <c r="B489" s="320" t="s">
        <v>2489</v>
      </c>
      <c r="C489" s="319" t="s">
        <v>604</v>
      </c>
      <c r="D489">
        <v>1074476201</v>
      </c>
      <c r="G489" s="153">
        <v>42200</v>
      </c>
      <c r="O489" s="124" t="s">
        <v>2489</v>
      </c>
      <c r="R489" t="s">
        <v>8851</v>
      </c>
      <c r="U489">
        <v>0</v>
      </c>
      <c r="V489" s="166">
        <v>672707</v>
      </c>
      <c r="W489" s="18">
        <v>45463</v>
      </c>
    </row>
    <row r="490" spans="1:23">
      <c r="A490" s="175">
        <v>45267</v>
      </c>
      <c r="B490" s="320" t="s">
        <v>5613</v>
      </c>
      <c r="C490" s="319" t="s">
        <v>544</v>
      </c>
      <c r="D490">
        <v>1074476199</v>
      </c>
      <c r="G490" s="153">
        <v>46500</v>
      </c>
      <c r="O490" s="124" t="s">
        <v>5613</v>
      </c>
      <c r="R490" t="s">
        <v>8851</v>
      </c>
      <c r="U490">
        <v>0</v>
      </c>
      <c r="V490" s="166">
        <v>672707</v>
      </c>
      <c r="W490" s="18">
        <v>50096</v>
      </c>
    </row>
    <row r="491" spans="1:23">
      <c r="A491" s="175">
        <v>45267</v>
      </c>
      <c r="B491" s="320" t="s">
        <v>811</v>
      </c>
      <c r="C491" s="319" t="s">
        <v>2197</v>
      </c>
      <c r="D491">
        <v>1074475962</v>
      </c>
      <c r="G491" s="153">
        <v>17080</v>
      </c>
      <c r="O491" s="124" t="s">
        <v>811</v>
      </c>
      <c r="R491" t="s">
        <v>8851</v>
      </c>
      <c r="U491">
        <v>900</v>
      </c>
      <c r="V491" s="166">
        <v>672706</v>
      </c>
      <c r="W491" s="18">
        <v>18401</v>
      </c>
    </row>
    <row r="492" spans="1:23">
      <c r="A492" s="175"/>
      <c r="B492" s="320" t="s">
        <v>7608</v>
      </c>
      <c r="C492" s="319" t="str">
        <f>VLOOKUP(B:B,価格調査1208BU!F:AW,44,0)</f>
        <v>2023年製 CROSSCLIMATE2 185/60R15 88V XL オールシーズンタイヤ 翌営業日発送</v>
      </c>
      <c r="D492">
        <f>VLOOKUP(B:B,価格調査1208BU!F:AO,14,0)</f>
        <v>1074476366</v>
      </c>
      <c r="G492" s="153">
        <f>VLOOKUP(B:B,価格調査1208BU!F:U,16,0)</f>
        <v>13099</v>
      </c>
      <c r="O492" s="124" t="str">
        <f>VLOOKUP(B:B,価格調査1208BU!F:F,1,0)</f>
        <v>https://kakaku.com/item/K0001387119/</v>
      </c>
      <c r="U492">
        <f>VLOOKUP(B:B,価格調査1208BU!F:V,17,0)</f>
        <v>0</v>
      </c>
      <c r="V492" s="166">
        <f t="shared" ref="V492:V520" si="0">VLOOKUP(U:U,X:Y,2,0)</f>
        <v>672707</v>
      </c>
      <c r="W492" s="18">
        <f>VLOOKUP(D:D,価格調査1208BU!S:AD,12,0)</f>
        <v>14112</v>
      </c>
    </row>
    <row r="493" spans="1:23">
      <c r="A493" s="175"/>
      <c r="B493" s="320" t="s">
        <v>8857</v>
      </c>
      <c r="C493" s="319" t="e">
        <f>VLOOKUP(B:B,価格調査1208BU!F:AW,44,0)</f>
        <v>#N/A</v>
      </c>
      <c r="D493" t="e">
        <f>VLOOKUP(B:B,価格調査1208BU!F:AO,14,0)</f>
        <v>#N/A</v>
      </c>
      <c r="G493" s="153" t="e">
        <f>VLOOKUP(B:B,価格調査1208BU!F:U,16,0)</f>
        <v>#N/A</v>
      </c>
      <c r="O493" s="124" t="e">
        <f>VLOOKUP(B:B,価格調査1208BU!F:F,1,0)</f>
        <v>#N/A</v>
      </c>
      <c r="U493" t="e">
        <f>VLOOKUP(B:B,価格調査1208BU!F:V,17,0)</f>
        <v>#N/A</v>
      </c>
      <c r="V493" s="166" t="e">
        <f t="shared" si="0"/>
        <v>#N/A</v>
      </c>
      <c r="W493" s="18" t="e">
        <f>VLOOKUP(D:D,価格調査1208BU!S:AD,12,0)</f>
        <v>#N/A</v>
      </c>
    </row>
    <row r="494" spans="1:23">
      <c r="A494" s="175"/>
      <c r="B494" s="320" t="s">
        <v>167</v>
      </c>
      <c r="C494" s="319" t="str">
        <f>VLOOKUP(B:B,価格調査1208BU!F:AW,44,0)</f>
        <v>2022年製 CROSSCLIMATE2 225/45R17 94Y XL オールシーズンタイヤ 翌営業日発送</v>
      </c>
      <c r="D494">
        <f>VLOOKUP(B:B,価格調査1208BU!F:AO,14,0)</f>
        <v>1074476179</v>
      </c>
      <c r="G494" s="153">
        <f>VLOOKUP(B:B,価格調査1208BU!F:U,16,0)</f>
        <v>22999</v>
      </c>
      <c r="O494" s="124" t="str">
        <f>VLOOKUP(B:B,価格調査1208BU!F:F,1,0)</f>
        <v>https://kakaku.com/item/K0001387095/</v>
      </c>
      <c r="U494">
        <f>VLOOKUP(B:B,価格調査1208BU!F:V,17,0)</f>
        <v>0</v>
      </c>
      <c r="V494" s="166">
        <f t="shared" si="0"/>
        <v>672707</v>
      </c>
      <c r="W494" s="18">
        <f>VLOOKUP(D:D,価格調査1208BU!S:AD,12,0)</f>
        <v>24778</v>
      </c>
    </row>
    <row r="495" spans="1:23">
      <c r="A495" s="175"/>
      <c r="B495" s="320" t="s">
        <v>167</v>
      </c>
      <c r="C495" s="319" t="str">
        <f>VLOOKUP(B:B,価格調査1208BU!F:AW,44,0)</f>
        <v>2022年製 CROSSCLIMATE2 225/45R17 94Y XL オールシーズンタイヤ 翌営業日発送</v>
      </c>
      <c r="D495">
        <f>VLOOKUP(B:B,価格調査1208BU!F:AO,14,0)</f>
        <v>1074476179</v>
      </c>
      <c r="G495" s="153">
        <f>VLOOKUP(B:B,価格調査1208BU!F:U,16,0)</f>
        <v>22999</v>
      </c>
      <c r="O495" s="124" t="str">
        <f>VLOOKUP(B:B,価格調査1208BU!F:F,1,0)</f>
        <v>https://kakaku.com/item/K0001387095/</v>
      </c>
      <c r="U495">
        <f>VLOOKUP(B:B,価格調査1208BU!F:V,17,0)</f>
        <v>0</v>
      </c>
      <c r="V495" s="166">
        <f t="shared" si="0"/>
        <v>672707</v>
      </c>
      <c r="W495" s="18">
        <f>VLOOKUP(D:D,価格調査1208BU!S:AD,12,0)</f>
        <v>24778</v>
      </c>
    </row>
    <row r="496" spans="1:23">
      <c r="A496" s="175"/>
      <c r="B496" s="320" t="s">
        <v>3919</v>
      </c>
      <c r="C496" s="319" t="str">
        <f>VLOOKUP(B:B,価格調査1208BU!F:AW,44,0)</f>
        <v>2022年製 CROSSCLIMATE2 235/40R19 96Y XLオールシーズンタイヤ 翌営業日発送</v>
      </c>
      <c r="D496">
        <f>VLOOKUP(B:B,価格調査1208BU!F:AO,14,0)</f>
        <v>1074476176</v>
      </c>
      <c r="G496" s="153">
        <f>VLOOKUP(B:B,価格調査1208BU!F:U,16,0)</f>
        <v>30000</v>
      </c>
      <c r="O496" s="124" t="str">
        <f>VLOOKUP(B:B,価格調査1208BU!F:F,1,0)</f>
        <v>https://kakaku.com/item/K0001387065/</v>
      </c>
      <c r="U496">
        <f>VLOOKUP(B:B,価格調査1208BU!F:V,17,0)</f>
        <v>0</v>
      </c>
      <c r="V496" s="166">
        <f t="shared" si="0"/>
        <v>672707</v>
      </c>
      <c r="W496" s="18">
        <f>VLOOKUP(D:D,価格調査1208BU!S:AD,12,0)</f>
        <v>32319</v>
      </c>
    </row>
    <row r="497" spans="1:23">
      <c r="A497" s="175"/>
      <c r="B497" s="320" t="s">
        <v>161</v>
      </c>
      <c r="C497" s="319" t="str">
        <f>VLOOKUP(B:B,価格調査1208BU!F:AW,44,0)</f>
        <v>2022年製 CROSSCLIMATE2 235/45R17 97Y XL オールシーズンタイヤ 翌営業日発送</v>
      </c>
      <c r="D497">
        <f>VLOOKUP(B:B,価格調査1208BU!F:AO,14,0)</f>
        <v>1074475945</v>
      </c>
      <c r="G497" s="153">
        <f>VLOOKUP(B:B,価格調査1208BU!F:U,16,0)</f>
        <v>25770</v>
      </c>
      <c r="O497" s="124" t="str">
        <f>VLOOKUP(B:B,価格調査1208BU!F:F,1,0)</f>
        <v>https://kakaku.com/item/K0001387099/</v>
      </c>
      <c r="U497">
        <f>VLOOKUP(B:B,価格調査1208BU!F:V,17,0)</f>
        <v>0</v>
      </c>
      <c r="V497" s="166">
        <f t="shared" si="0"/>
        <v>672707</v>
      </c>
      <c r="W497" s="18">
        <f>VLOOKUP(D:D,価格調査1208BU!S:AD,12,0)</f>
        <v>27762</v>
      </c>
    </row>
    <row r="498" spans="1:23">
      <c r="A498" s="175"/>
      <c r="B498" s="320" t="s">
        <v>2025</v>
      </c>
      <c r="C498" s="319" t="str">
        <f>VLOOKUP(B:B,価格調査1208BU!F:AW,44,0)</f>
        <v>2022年製 CROSSCLIMATE2 245/40R18 97Y XL オールシーズン 夏冬タイヤ 翌営業日発送</v>
      </c>
      <c r="D498">
        <f>VLOOKUP(B:B,価格調査1208BU!F:AO,14,0)</f>
        <v>1074476391</v>
      </c>
      <c r="G498" s="153">
        <f>VLOOKUP(B:B,価格調査1208BU!F:U,16,0)</f>
        <v>32129</v>
      </c>
      <c r="O498" s="124" t="str">
        <f>VLOOKUP(B:B,価格調査1208BU!F:F,1,0)</f>
        <v>https://kakaku.com/item/K0001387082/</v>
      </c>
      <c r="U498">
        <f>VLOOKUP(B:B,価格調査1208BU!F:V,17,0)</f>
        <v>0</v>
      </c>
      <c r="V498" s="166">
        <f t="shared" si="0"/>
        <v>672707</v>
      </c>
      <c r="W498" s="18">
        <f>VLOOKUP(D:D,価格調査1208BU!S:AD,12,0)</f>
        <v>34614</v>
      </c>
    </row>
    <row r="499" spans="1:23">
      <c r="A499" s="175"/>
      <c r="B499" s="320" t="s">
        <v>5312</v>
      </c>
      <c r="C499" s="319" t="str">
        <f>VLOOKUP(B:B,価格調査1208BU!F:AW,44,0)</f>
        <v>2023年製 CROSSCLIMATE 2 SUV 255/55R18 109W XL オールシーズン 翌営業日発送</v>
      </c>
      <c r="D499">
        <f>VLOOKUP(B:B,価格調査1208BU!F:AO,14,0)</f>
        <v>1074475779</v>
      </c>
      <c r="G499" s="153">
        <f>VLOOKUP(B:B,価格調査1208BU!F:U,16,0)</f>
        <v>29500</v>
      </c>
      <c r="O499" s="124" t="str">
        <f>VLOOKUP(B:B,価格調査1208BU!F:F,1,0)</f>
        <v>https://kakaku.com/item/K0001461549/</v>
      </c>
      <c r="U499">
        <f>VLOOKUP(B:B,価格調査1208BU!F:V,17,0)</f>
        <v>0</v>
      </c>
      <c r="V499" s="166">
        <f t="shared" si="0"/>
        <v>672707</v>
      </c>
      <c r="W499" s="18">
        <f>VLOOKUP(D:D,価格調査1208BU!S:AD,12,0)</f>
        <v>31781</v>
      </c>
    </row>
    <row r="500" spans="1:23">
      <c r="A500" s="175"/>
      <c r="B500" s="320" t="s">
        <v>444</v>
      </c>
      <c r="C500" s="319" t="str">
        <f>VLOOKUP(B:B,価格調査1208BU!F:AW,44,0)</f>
        <v>2022年製 CROSSCLIMATE 2 235/55R18 104V XL オールシーズン 翌営業日発送</v>
      </c>
      <c r="D500">
        <f>VLOOKUP(B:B,価格調査1208BU!F:AO,14,0)</f>
        <v>1074735356</v>
      </c>
      <c r="G500" s="153">
        <f>VLOOKUP(B:B,価格調査1208BU!F:U,16,0)</f>
        <v>23980</v>
      </c>
      <c r="O500" s="124" t="str">
        <f>VLOOKUP(B:B,価格調査1208BU!F:F,1,0)</f>
        <v>https://kakaku.com/item/K0001516000/</v>
      </c>
      <c r="U500">
        <f>VLOOKUP(B:B,価格調査1208BU!F:V,17,0)</f>
        <v>0</v>
      </c>
      <c r="V500" s="166">
        <f t="shared" si="0"/>
        <v>672707</v>
      </c>
      <c r="W500" s="18">
        <f>VLOOKUP(D:D,価格調査1208BU!S:AD,12,0)</f>
        <v>25834</v>
      </c>
    </row>
    <row r="501" spans="1:23">
      <c r="A501" s="175"/>
      <c r="C501" s="319" t="e">
        <f>VLOOKUP(B:B,価格調査1208BU!F:AW,44,0)</f>
        <v>#N/A</v>
      </c>
      <c r="D501" t="e">
        <f>VLOOKUP(B:B,価格調査1208BU!F:AO,14,0)</f>
        <v>#N/A</v>
      </c>
      <c r="G501" s="153" t="e">
        <f>VLOOKUP(B:B,価格調査1208BU!F:U,16,0)</f>
        <v>#N/A</v>
      </c>
      <c r="O501" s="124" t="e">
        <f>VLOOKUP(B:B,価格調査1208BU!F:F,1,0)</f>
        <v>#N/A</v>
      </c>
      <c r="U501" t="e">
        <f>VLOOKUP(B:B,価格調査1208BU!F:V,17,0)</f>
        <v>#N/A</v>
      </c>
      <c r="V501" s="166" t="e">
        <f t="shared" si="0"/>
        <v>#N/A</v>
      </c>
      <c r="W501" s="18" t="e">
        <f>VLOOKUP(D:D,価格調査1208BU!S:AD,12,0)</f>
        <v>#N/A</v>
      </c>
    </row>
    <row r="502" spans="1:23">
      <c r="A502" s="175"/>
      <c r="C502" s="319" t="e">
        <f>VLOOKUP(B:B,価格調査1208BU!F:AW,44,0)</f>
        <v>#N/A</v>
      </c>
      <c r="D502" t="e">
        <f>VLOOKUP(B:B,価格調査1208BU!F:AO,14,0)</f>
        <v>#N/A</v>
      </c>
      <c r="G502" s="153" t="e">
        <f>VLOOKUP(B:B,価格調査1208BU!F:U,16,0)</f>
        <v>#N/A</v>
      </c>
      <c r="O502" s="124" t="e">
        <f>VLOOKUP(B:B,価格調査1208BU!F:F,1,0)</f>
        <v>#N/A</v>
      </c>
      <c r="U502" t="e">
        <f>VLOOKUP(B:B,価格調査1208BU!F:V,17,0)</f>
        <v>#N/A</v>
      </c>
      <c r="V502" s="166" t="e">
        <f t="shared" si="0"/>
        <v>#N/A</v>
      </c>
      <c r="W502" s="18" t="e">
        <f>VLOOKUP(D:D,価格調査1208BU!S:AD,12,0)</f>
        <v>#N/A</v>
      </c>
    </row>
    <row r="503" spans="1:23">
      <c r="A503" s="175"/>
      <c r="C503" s="319" t="e">
        <f>VLOOKUP(B:B,価格調査1208BU!F:AW,44,0)</f>
        <v>#N/A</v>
      </c>
      <c r="D503" t="e">
        <f>VLOOKUP(B:B,価格調査1208BU!F:AO,14,0)</f>
        <v>#N/A</v>
      </c>
      <c r="G503" s="153" t="e">
        <f>VLOOKUP(B:B,価格調査1208BU!F:U,16,0)</f>
        <v>#N/A</v>
      </c>
      <c r="O503" s="124" t="e">
        <f>VLOOKUP(B:B,価格調査1208BU!F:F,1,0)</f>
        <v>#N/A</v>
      </c>
      <c r="U503" t="e">
        <f>VLOOKUP(B:B,価格調査1208BU!F:V,17,0)</f>
        <v>#N/A</v>
      </c>
      <c r="V503" s="166" t="e">
        <f t="shared" si="0"/>
        <v>#N/A</v>
      </c>
      <c r="W503" s="18" t="e">
        <f>VLOOKUP(D:D,価格調査1208BU!S:AD,12,0)</f>
        <v>#N/A</v>
      </c>
    </row>
    <row r="504" spans="1:23">
      <c r="A504" s="175"/>
      <c r="C504" s="319" t="e">
        <f>VLOOKUP(B:B,価格調査1208BU!F:AW,44,0)</f>
        <v>#N/A</v>
      </c>
      <c r="D504" t="e">
        <f>VLOOKUP(B:B,価格調査1208BU!F:AO,14,0)</f>
        <v>#N/A</v>
      </c>
      <c r="G504" s="153" t="e">
        <f>VLOOKUP(B:B,価格調査1208BU!F:U,16,0)</f>
        <v>#N/A</v>
      </c>
      <c r="O504" s="124" t="e">
        <f>VLOOKUP(B:B,価格調査1208BU!F:F,1,0)</f>
        <v>#N/A</v>
      </c>
      <c r="U504" t="e">
        <f>VLOOKUP(B:B,価格調査1208BU!F:V,17,0)</f>
        <v>#N/A</v>
      </c>
      <c r="V504" s="166" t="e">
        <f t="shared" si="0"/>
        <v>#N/A</v>
      </c>
      <c r="W504" s="18" t="e">
        <f>VLOOKUP(D:D,価格調査1208BU!S:AD,12,0)</f>
        <v>#N/A</v>
      </c>
    </row>
    <row r="505" spans="1:23">
      <c r="A505" s="175"/>
      <c r="C505" s="319" t="e">
        <f>VLOOKUP(B:B,価格調査1208BU!F:AW,44,0)</f>
        <v>#N/A</v>
      </c>
      <c r="D505" t="e">
        <f>VLOOKUP(B:B,価格調査1208BU!F:AO,14,0)</f>
        <v>#N/A</v>
      </c>
      <c r="G505" s="153" t="e">
        <f>VLOOKUP(B:B,価格調査1208BU!F:U,16,0)</f>
        <v>#N/A</v>
      </c>
      <c r="O505" s="124" t="e">
        <f>VLOOKUP(B:B,価格調査1208BU!F:F,1,0)</f>
        <v>#N/A</v>
      </c>
      <c r="U505" t="e">
        <f>VLOOKUP(B:B,価格調査1208BU!F:V,17,0)</f>
        <v>#N/A</v>
      </c>
      <c r="V505" s="166" t="e">
        <f t="shared" si="0"/>
        <v>#N/A</v>
      </c>
      <c r="W505" s="18" t="e">
        <f>VLOOKUP(D:D,価格調査1208BU!S:AD,12,0)</f>
        <v>#N/A</v>
      </c>
    </row>
    <row r="506" spans="1:23">
      <c r="A506" s="175"/>
      <c r="C506" s="319" t="e">
        <f>VLOOKUP(B:B,価格調査1208BU!F:AW,44,0)</f>
        <v>#N/A</v>
      </c>
      <c r="D506" t="e">
        <f>VLOOKUP(B:B,価格調査1208BU!F:AO,14,0)</f>
        <v>#N/A</v>
      </c>
      <c r="G506" s="153" t="e">
        <f>VLOOKUP(B:B,価格調査1208BU!F:U,16,0)</f>
        <v>#N/A</v>
      </c>
      <c r="O506" s="124" t="e">
        <f>VLOOKUP(B:B,価格調査1208BU!F:F,1,0)</f>
        <v>#N/A</v>
      </c>
      <c r="U506" t="e">
        <f>VLOOKUP(B:B,価格調査1208BU!F:V,17,0)</f>
        <v>#N/A</v>
      </c>
      <c r="V506" s="166" t="e">
        <f t="shared" si="0"/>
        <v>#N/A</v>
      </c>
      <c r="W506" s="18" t="e">
        <f>VLOOKUP(D:D,価格調査1208BU!S:AD,12,0)</f>
        <v>#N/A</v>
      </c>
    </row>
    <row r="507" spans="1:23">
      <c r="A507" s="175"/>
      <c r="C507" s="319" t="e">
        <f>VLOOKUP(B:B,価格調査1208BU!F:AW,44,0)</f>
        <v>#N/A</v>
      </c>
      <c r="D507" t="e">
        <f>VLOOKUP(B:B,価格調査1208BU!F:AO,14,0)</f>
        <v>#N/A</v>
      </c>
      <c r="G507" s="153" t="e">
        <f>VLOOKUP(B:B,価格調査1208BU!F:U,16,0)</f>
        <v>#N/A</v>
      </c>
      <c r="O507" s="124" t="e">
        <f>VLOOKUP(B:B,価格調査1208BU!F:F,1,0)</f>
        <v>#N/A</v>
      </c>
      <c r="U507" t="e">
        <f>VLOOKUP(B:B,価格調査1208BU!F:V,17,0)</f>
        <v>#N/A</v>
      </c>
      <c r="V507" s="166" t="e">
        <f t="shared" si="0"/>
        <v>#N/A</v>
      </c>
      <c r="W507" s="18" t="e">
        <f>VLOOKUP(D:D,価格調査1208BU!S:AD,12,0)</f>
        <v>#N/A</v>
      </c>
    </row>
    <row r="508" spans="1:23">
      <c r="A508" s="175"/>
      <c r="C508" s="319" t="e">
        <f>VLOOKUP(B:B,価格調査1208BU!F:AW,44,0)</f>
        <v>#N/A</v>
      </c>
      <c r="D508" t="e">
        <f>VLOOKUP(B:B,価格調査1208BU!F:AO,14,0)</f>
        <v>#N/A</v>
      </c>
      <c r="G508" s="153" t="e">
        <f>VLOOKUP(B:B,価格調査1208BU!F:U,16,0)</f>
        <v>#N/A</v>
      </c>
      <c r="O508" s="124" t="e">
        <f>VLOOKUP(B:B,価格調査1208BU!F:F,1,0)</f>
        <v>#N/A</v>
      </c>
      <c r="U508" t="e">
        <f>VLOOKUP(B:B,価格調査1208BU!F:V,17,0)</f>
        <v>#N/A</v>
      </c>
      <c r="V508" s="166" t="e">
        <f t="shared" si="0"/>
        <v>#N/A</v>
      </c>
      <c r="W508" s="18" t="e">
        <f>VLOOKUP(D:D,価格調査1208BU!S:AD,12,0)</f>
        <v>#N/A</v>
      </c>
    </row>
    <row r="509" spans="1:23">
      <c r="A509" s="175"/>
      <c r="C509" s="319" t="e">
        <f>VLOOKUP(B:B,価格調査1208BU!F:AW,44,0)</f>
        <v>#N/A</v>
      </c>
      <c r="D509" t="e">
        <f>VLOOKUP(B:B,価格調査1208BU!F:AO,14,0)</f>
        <v>#N/A</v>
      </c>
      <c r="G509" s="153" t="e">
        <f>VLOOKUP(B:B,価格調査1208BU!F:U,16,0)</f>
        <v>#N/A</v>
      </c>
      <c r="O509" s="124" t="e">
        <f>VLOOKUP(B:B,価格調査1208BU!F:F,1,0)</f>
        <v>#N/A</v>
      </c>
      <c r="U509" t="e">
        <f>VLOOKUP(B:B,価格調査1208BU!F:V,17,0)</f>
        <v>#N/A</v>
      </c>
      <c r="V509" s="166" t="e">
        <f t="shared" si="0"/>
        <v>#N/A</v>
      </c>
      <c r="W509" s="18" t="e">
        <f>VLOOKUP(D:D,価格調査1208BU!S:AD,12,0)</f>
        <v>#N/A</v>
      </c>
    </row>
    <row r="510" spans="1:23">
      <c r="A510" s="175"/>
      <c r="C510" s="319" t="e">
        <f>VLOOKUP(B:B,価格調査1208BU!F:AW,44,0)</f>
        <v>#N/A</v>
      </c>
      <c r="D510" t="e">
        <f>VLOOKUP(B:B,価格調査1208BU!F:AO,14,0)</f>
        <v>#N/A</v>
      </c>
      <c r="G510" s="153" t="e">
        <f>VLOOKUP(B:B,価格調査1208BU!F:U,16,0)</f>
        <v>#N/A</v>
      </c>
      <c r="O510" s="124" t="e">
        <f>VLOOKUP(B:B,価格調査1208BU!F:F,1,0)</f>
        <v>#N/A</v>
      </c>
      <c r="U510" t="e">
        <f>VLOOKUP(B:B,価格調査1208BU!F:V,17,0)</f>
        <v>#N/A</v>
      </c>
      <c r="V510" s="166" t="e">
        <f t="shared" si="0"/>
        <v>#N/A</v>
      </c>
      <c r="W510" s="18" t="e">
        <f>VLOOKUP(D:D,価格調査1208BU!S:AD,12,0)</f>
        <v>#N/A</v>
      </c>
    </row>
    <row r="511" spans="1:23">
      <c r="A511" s="175"/>
      <c r="C511" s="319" t="e">
        <f>VLOOKUP(B:B,価格調査1208BU!F:AW,44,0)</f>
        <v>#N/A</v>
      </c>
      <c r="D511" t="e">
        <f>VLOOKUP(B:B,価格調査1208BU!F:AO,14,0)</f>
        <v>#N/A</v>
      </c>
      <c r="G511" s="153" t="e">
        <f>VLOOKUP(B:B,価格調査1208BU!F:U,16,0)</f>
        <v>#N/A</v>
      </c>
      <c r="O511" s="124" t="e">
        <f>VLOOKUP(B:B,価格調査1208BU!F:F,1,0)</f>
        <v>#N/A</v>
      </c>
      <c r="U511" t="e">
        <f>VLOOKUP(B:B,価格調査1208BU!F:V,17,0)</f>
        <v>#N/A</v>
      </c>
      <c r="V511" s="166" t="e">
        <f t="shared" si="0"/>
        <v>#N/A</v>
      </c>
      <c r="W511" s="18" t="e">
        <f>VLOOKUP(D:D,価格調査1208BU!S:AD,12,0)</f>
        <v>#N/A</v>
      </c>
    </row>
    <row r="512" spans="1:23">
      <c r="A512" s="175"/>
      <c r="C512" s="319" t="e">
        <f>VLOOKUP(B:B,価格調査1208BU!F:AW,44,0)</f>
        <v>#N/A</v>
      </c>
      <c r="D512" t="e">
        <f>VLOOKUP(B:B,価格調査1208BU!F:AO,14,0)</f>
        <v>#N/A</v>
      </c>
      <c r="G512" s="153" t="e">
        <f>VLOOKUP(B:B,価格調査1208BU!F:U,16,0)</f>
        <v>#N/A</v>
      </c>
      <c r="O512" s="124" t="e">
        <f>VLOOKUP(B:B,価格調査1208BU!F:F,1,0)</f>
        <v>#N/A</v>
      </c>
      <c r="U512" t="e">
        <f>VLOOKUP(B:B,価格調査1208BU!F:V,17,0)</f>
        <v>#N/A</v>
      </c>
      <c r="V512" s="166" t="e">
        <f t="shared" si="0"/>
        <v>#N/A</v>
      </c>
      <c r="W512" s="18" t="e">
        <f>VLOOKUP(D:D,価格調査1208BU!S:AD,12,0)</f>
        <v>#N/A</v>
      </c>
    </row>
    <row r="513" spans="1:23">
      <c r="A513" s="175"/>
      <c r="C513" s="319" t="e">
        <f>VLOOKUP(B:B,価格調査1208BU!F:AW,44,0)</f>
        <v>#N/A</v>
      </c>
      <c r="D513" t="e">
        <f>VLOOKUP(B:B,価格調査1208BU!F:AO,14,0)</f>
        <v>#N/A</v>
      </c>
      <c r="G513" s="153" t="e">
        <f>VLOOKUP(B:B,価格調査1208BU!F:U,16,0)</f>
        <v>#N/A</v>
      </c>
      <c r="O513" s="124" t="e">
        <f>VLOOKUP(B:B,価格調査1208BU!F:F,1,0)</f>
        <v>#N/A</v>
      </c>
      <c r="U513" t="e">
        <f>VLOOKUP(B:B,価格調査1208BU!F:V,17,0)</f>
        <v>#N/A</v>
      </c>
      <c r="V513" s="166" t="e">
        <f t="shared" si="0"/>
        <v>#N/A</v>
      </c>
      <c r="W513" s="18" t="e">
        <f>VLOOKUP(D:D,価格調査1208BU!S:AD,12,0)</f>
        <v>#N/A</v>
      </c>
    </row>
    <row r="514" spans="1:23">
      <c r="A514" s="175"/>
      <c r="C514" s="319" t="e">
        <f>VLOOKUP(B:B,価格調査1208BU!F:AW,44,0)</f>
        <v>#N/A</v>
      </c>
      <c r="D514" t="e">
        <f>VLOOKUP(B:B,価格調査1208BU!F:AO,14,0)</f>
        <v>#N/A</v>
      </c>
      <c r="G514" s="153" t="e">
        <f>VLOOKUP(B:B,価格調査1208BU!F:U,16,0)</f>
        <v>#N/A</v>
      </c>
      <c r="O514" s="124" t="e">
        <f>VLOOKUP(B:B,価格調査1208BU!F:F,1,0)</f>
        <v>#N/A</v>
      </c>
      <c r="U514" t="e">
        <f>VLOOKUP(B:B,価格調査1208BU!F:V,17,0)</f>
        <v>#N/A</v>
      </c>
      <c r="V514" s="166" t="e">
        <f t="shared" si="0"/>
        <v>#N/A</v>
      </c>
      <c r="W514" s="18" t="e">
        <f>VLOOKUP(D:D,価格調査1208BU!S:AD,12,0)</f>
        <v>#N/A</v>
      </c>
    </row>
    <row r="515" spans="1:23">
      <c r="A515" s="175"/>
      <c r="C515" s="319" t="e">
        <f>VLOOKUP(B:B,価格調査1208BU!F:AW,44,0)</f>
        <v>#N/A</v>
      </c>
      <c r="D515" t="e">
        <f>VLOOKUP(B:B,価格調査1208BU!F:AO,14,0)</f>
        <v>#N/A</v>
      </c>
      <c r="G515" s="153" t="e">
        <f>VLOOKUP(B:B,価格調査1208BU!F:U,16,0)</f>
        <v>#N/A</v>
      </c>
      <c r="O515" s="124" t="e">
        <f>VLOOKUP(B:B,価格調査1208BU!F:F,1,0)</f>
        <v>#N/A</v>
      </c>
      <c r="U515" t="e">
        <f>VLOOKUP(B:B,価格調査1208BU!F:V,17,0)</f>
        <v>#N/A</v>
      </c>
      <c r="V515" s="166" t="e">
        <f t="shared" si="0"/>
        <v>#N/A</v>
      </c>
      <c r="W515" s="18" t="e">
        <f>VLOOKUP(D:D,価格調査1208BU!S:AD,12,0)</f>
        <v>#N/A</v>
      </c>
    </row>
    <row r="516" spans="1:23">
      <c r="A516" s="175"/>
      <c r="C516" s="319" t="e">
        <f>VLOOKUP(B:B,価格調査1208BU!F:AW,44,0)</f>
        <v>#N/A</v>
      </c>
      <c r="D516" t="e">
        <f>VLOOKUP(B:B,価格調査1208BU!F:AO,14,0)</f>
        <v>#N/A</v>
      </c>
      <c r="G516" s="153" t="e">
        <f>VLOOKUP(B:B,価格調査1208BU!F:U,16,0)</f>
        <v>#N/A</v>
      </c>
      <c r="O516" s="124" t="e">
        <f>VLOOKUP(B:B,価格調査1208BU!F:F,1,0)</f>
        <v>#N/A</v>
      </c>
      <c r="U516" t="e">
        <f>VLOOKUP(B:B,価格調査1208BU!F:V,17,0)</f>
        <v>#N/A</v>
      </c>
      <c r="V516" s="166" t="e">
        <f t="shared" si="0"/>
        <v>#N/A</v>
      </c>
      <c r="W516" s="18" t="e">
        <f>VLOOKUP(D:D,価格調査1208BU!S:AD,12,0)</f>
        <v>#N/A</v>
      </c>
    </row>
    <row r="517" spans="1:23">
      <c r="A517" s="175"/>
      <c r="C517" s="319" t="e">
        <f>VLOOKUP(B:B,価格調査1208BU!F:AW,44,0)</f>
        <v>#N/A</v>
      </c>
      <c r="D517" t="e">
        <f>VLOOKUP(B:B,価格調査1208BU!F:AO,14,0)</f>
        <v>#N/A</v>
      </c>
      <c r="G517" s="153" t="e">
        <f>VLOOKUP(B:B,価格調査1208BU!F:U,16,0)</f>
        <v>#N/A</v>
      </c>
      <c r="O517" s="124" t="e">
        <f>VLOOKUP(B:B,価格調査1208BU!F:F,1,0)</f>
        <v>#N/A</v>
      </c>
      <c r="U517" t="e">
        <f>VLOOKUP(B:B,価格調査1208BU!F:V,17,0)</f>
        <v>#N/A</v>
      </c>
      <c r="V517" s="166" t="e">
        <f t="shared" si="0"/>
        <v>#N/A</v>
      </c>
      <c r="W517" s="18" t="e">
        <f>VLOOKUP(D:D,価格調査1208BU!S:AD,12,0)</f>
        <v>#N/A</v>
      </c>
    </row>
    <row r="518" spans="1:23">
      <c r="A518" s="175"/>
      <c r="C518" s="319" t="e">
        <f>VLOOKUP(B:B,価格調査1208BU!F:AW,44,0)</f>
        <v>#N/A</v>
      </c>
      <c r="D518" t="e">
        <f>VLOOKUP(B:B,価格調査1208BU!F:AO,14,0)</f>
        <v>#N/A</v>
      </c>
      <c r="G518" s="153" t="e">
        <f>VLOOKUP(B:B,価格調査1208BU!F:U,16,0)</f>
        <v>#N/A</v>
      </c>
      <c r="O518" s="124" t="e">
        <f>VLOOKUP(B:B,価格調査1208BU!F:F,1,0)</f>
        <v>#N/A</v>
      </c>
      <c r="U518" t="e">
        <f>VLOOKUP(B:B,価格調査1208BU!F:V,17,0)</f>
        <v>#N/A</v>
      </c>
      <c r="V518" s="166" t="e">
        <f t="shared" si="0"/>
        <v>#N/A</v>
      </c>
      <c r="W518" s="18" t="e">
        <f>VLOOKUP(D:D,価格調査1208BU!S:AD,12,0)</f>
        <v>#N/A</v>
      </c>
    </row>
    <row r="519" spans="1:23">
      <c r="A519" s="175"/>
      <c r="C519" s="319" t="e">
        <f>VLOOKUP(B:B,価格調査1208BU!F:AW,44,0)</f>
        <v>#N/A</v>
      </c>
      <c r="D519" t="e">
        <f>VLOOKUP(B:B,価格調査1208BU!F:AO,14,0)</f>
        <v>#N/A</v>
      </c>
      <c r="G519" s="153" t="e">
        <f>VLOOKUP(B:B,価格調査1208BU!F:U,16,0)</f>
        <v>#N/A</v>
      </c>
      <c r="O519" s="124" t="e">
        <f>VLOOKUP(B:B,価格調査1208BU!F:F,1,0)</f>
        <v>#N/A</v>
      </c>
      <c r="U519" t="e">
        <f>VLOOKUP(B:B,価格調査1208BU!F:V,17,0)</f>
        <v>#N/A</v>
      </c>
      <c r="V519" s="166" t="e">
        <f t="shared" si="0"/>
        <v>#N/A</v>
      </c>
      <c r="W519" s="18" t="e">
        <f>VLOOKUP(D:D,価格調査1208BU!S:AD,12,0)</f>
        <v>#N/A</v>
      </c>
    </row>
    <row r="520" spans="1:23">
      <c r="A520" s="175"/>
      <c r="C520" s="319" t="e">
        <f>VLOOKUP(B:B,価格調査1208BU!F:AW,44,0)</f>
        <v>#N/A</v>
      </c>
      <c r="D520" t="e">
        <f>VLOOKUP(B:B,価格調査1208BU!F:AO,14,0)</f>
        <v>#N/A</v>
      </c>
      <c r="G520" s="153" t="e">
        <f>VLOOKUP(B:B,価格調査1208BU!F:U,16,0)</f>
        <v>#N/A</v>
      </c>
      <c r="O520" s="124" t="e">
        <f>VLOOKUP(B:B,価格調査1208BU!F:F,1,0)</f>
        <v>#N/A</v>
      </c>
      <c r="U520" t="e">
        <f>VLOOKUP(B:B,価格調査1208BU!F:V,17,0)</f>
        <v>#N/A</v>
      </c>
      <c r="V520" s="166" t="e">
        <f t="shared" si="0"/>
        <v>#N/A</v>
      </c>
      <c r="W520" s="18" t="e">
        <f>VLOOKUP(D:D,価格調査1208BU!S:AD,12,0)</f>
        <v>#N/A</v>
      </c>
    </row>
    <row r="521" spans="1:23">
      <c r="A521" s="175"/>
      <c r="C521" s="319" t="e">
        <f>VLOOKUP(B:B,価格調査1208BU!F:AW,44,0)</f>
        <v>#N/A</v>
      </c>
      <c r="D521" t="e">
        <f>VLOOKUP(B:B,価格調査1208BU!F:AO,14,0)</f>
        <v>#N/A</v>
      </c>
      <c r="G521" s="153" t="e">
        <f>VLOOKUP(B:B,価格調査1208BU!F:U,16,0)</f>
        <v>#N/A</v>
      </c>
      <c r="O521" s="124" t="e">
        <f>VLOOKUP(B:B,価格調査1208BU!F:F,1,0)</f>
        <v>#N/A</v>
      </c>
      <c r="U521" t="e">
        <f>VLOOKUP(B:B,価格調査1208BU!F:V,17,0)</f>
        <v>#N/A</v>
      </c>
      <c r="V521" s="166" t="e">
        <f t="shared" ref="V521:V552" si="1">VLOOKUP(U:U,X:Y,2,0)</f>
        <v>#N/A</v>
      </c>
      <c r="W521" s="18" t="e">
        <f>VLOOKUP(D:D,価格調査1208BU!S:AD,12,0)</f>
        <v>#N/A</v>
      </c>
    </row>
    <row r="522" spans="1:23">
      <c r="A522" s="175"/>
      <c r="C522" s="319" t="e">
        <f>VLOOKUP(B:B,価格調査1208BU!F:AW,44,0)</f>
        <v>#N/A</v>
      </c>
      <c r="D522" t="e">
        <f>VLOOKUP(B:B,価格調査1208BU!F:AO,14,0)</f>
        <v>#N/A</v>
      </c>
      <c r="G522" s="153" t="e">
        <f>VLOOKUP(B:B,価格調査1208BU!F:U,16,0)</f>
        <v>#N/A</v>
      </c>
      <c r="O522" s="124" t="e">
        <f>VLOOKUP(B:B,価格調査1208BU!F:F,1,0)</f>
        <v>#N/A</v>
      </c>
      <c r="U522" t="e">
        <f>VLOOKUP(B:B,価格調査1208BU!F:V,17,0)</f>
        <v>#N/A</v>
      </c>
      <c r="V522" s="166" t="e">
        <f t="shared" si="1"/>
        <v>#N/A</v>
      </c>
      <c r="W522" s="18" t="e">
        <f>VLOOKUP(D:D,価格調査1208BU!S:AD,12,0)</f>
        <v>#N/A</v>
      </c>
    </row>
    <row r="523" spans="1:23">
      <c r="A523" s="175"/>
      <c r="C523" s="319" t="e">
        <f>VLOOKUP(B:B,価格調査1208BU!F:AW,44,0)</f>
        <v>#N/A</v>
      </c>
      <c r="D523" t="e">
        <f>VLOOKUP(B:B,価格調査1208BU!F:AO,14,0)</f>
        <v>#N/A</v>
      </c>
      <c r="G523" s="153" t="e">
        <f>VLOOKUP(B:B,価格調査1208BU!F:U,16,0)</f>
        <v>#N/A</v>
      </c>
      <c r="O523" s="124" t="e">
        <f>VLOOKUP(B:B,価格調査1208BU!F:F,1,0)</f>
        <v>#N/A</v>
      </c>
      <c r="U523" t="e">
        <f>VLOOKUP(B:B,価格調査1208BU!F:V,17,0)</f>
        <v>#N/A</v>
      </c>
      <c r="V523" s="166" t="e">
        <f t="shared" si="1"/>
        <v>#N/A</v>
      </c>
      <c r="W523" s="18" t="e">
        <f>VLOOKUP(D:D,価格調査1208BU!S:AD,12,0)</f>
        <v>#N/A</v>
      </c>
    </row>
    <row r="524" spans="1:23">
      <c r="A524" s="175"/>
      <c r="C524" s="319" t="e">
        <f>VLOOKUP(B:B,価格調査1208BU!F:AW,44,0)</f>
        <v>#N/A</v>
      </c>
      <c r="D524" t="e">
        <f>VLOOKUP(B:B,価格調査1208BU!F:AO,14,0)</f>
        <v>#N/A</v>
      </c>
      <c r="G524" s="153" t="e">
        <f>VLOOKUP(B:B,価格調査1208BU!F:U,16,0)</f>
        <v>#N/A</v>
      </c>
      <c r="O524" s="124" t="e">
        <f>VLOOKUP(B:B,価格調査1208BU!F:F,1,0)</f>
        <v>#N/A</v>
      </c>
      <c r="U524" t="e">
        <f>VLOOKUP(B:B,価格調査1208BU!F:V,17,0)</f>
        <v>#N/A</v>
      </c>
      <c r="V524" s="166" t="e">
        <f t="shared" si="1"/>
        <v>#N/A</v>
      </c>
      <c r="W524" s="18" t="e">
        <f>VLOOKUP(D:D,価格調査1208BU!S:AD,12,0)</f>
        <v>#N/A</v>
      </c>
    </row>
    <row r="525" spans="1:23">
      <c r="A525" s="175"/>
      <c r="C525" s="319" t="e">
        <f>VLOOKUP(B:B,価格調査1208BU!F:AW,44,0)</f>
        <v>#N/A</v>
      </c>
      <c r="D525" t="e">
        <f>VLOOKUP(B:B,価格調査1208BU!F:AO,14,0)</f>
        <v>#N/A</v>
      </c>
      <c r="G525" s="153" t="e">
        <f>VLOOKUP(B:B,価格調査1208BU!F:U,16,0)</f>
        <v>#N/A</v>
      </c>
      <c r="O525" s="124" t="e">
        <f>VLOOKUP(B:B,価格調査1208BU!F:F,1,0)</f>
        <v>#N/A</v>
      </c>
      <c r="U525" t="e">
        <f>VLOOKUP(B:B,価格調査1208BU!F:V,17,0)</f>
        <v>#N/A</v>
      </c>
      <c r="V525" s="166" t="e">
        <f t="shared" si="1"/>
        <v>#N/A</v>
      </c>
      <c r="W525" s="18" t="e">
        <f>VLOOKUP(D:D,価格調査1208BU!S:AD,12,0)</f>
        <v>#N/A</v>
      </c>
    </row>
    <row r="526" spans="1:23">
      <c r="A526" s="175"/>
      <c r="C526" s="319" t="e">
        <f>VLOOKUP(B:B,価格調査1208BU!F:AW,44,0)</f>
        <v>#N/A</v>
      </c>
      <c r="D526" t="e">
        <f>VLOOKUP(B:B,価格調査1208BU!F:AO,14,0)</f>
        <v>#N/A</v>
      </c>
      <c r="G526" s="153" t="e">
        <f>VLOOKUP(B:B,価格調査1208BU!F:U,16,0)</f>
        <v>#N/A</v>
      </c>
      <c r="O526" s="124" t="e">
        <f>VLOOKUP(B:B,価格調査1208BU!F:F,1,0)</f>
        <v>#N/A</v>
      </c>
      <c r="U526" t="e">
        <f>VLOOKUP(B:B,価格調査1208BU!F:V,17,0)</f>
        <v>#N/A</v>
      </c>
      <c r="V526" s="166" t="e">
        <f t="shared" si="1"/>
        <v>#N/A</v>
      </c>
      <c r="W526" s="18" t="e">
        <f>VLOOKUP(D:D,価格調査1208BU!S:AD,12,0)</f>
        <v>#N/A</v>
      </c>
    </row>
    <row r="527" spans="1:23">
      <c r="A527" s="175"/>
      <c r="C527" s="319" t="e">
        <f>VLOOKUP(B:B,価格調査1208BU!F:AW,44,0)</f>
        <v>#N/A</v>
      </c>
      <c r="D527" t="e">
        <f>VLOOKUP(B:B,価格調査1208BU!F:AO,14,0)</f>
        <v>#N/A</v>
      </c>
      <c r="G527" s="153" t="e">
        <f>VLOOKUP(B:B,価格調査1208BU!F:U,16,0)</f>
        <v>#N/A</v>
      </c>
      <c r="O527" s="124" t="e">
        <f>VLOOKUP(B:B,価格調査1208BU!F:F,1,0)</f>
        <v>#N/A</v>
      </c>
      <c r="U527" t="e">
        <f>VLOOKUP(B:B,価格調査1208BU!F:V,17,0)</f>
        <v>#N/A</v>
      </c>
      <c r="V527" s="166" t="e">
        <f t="shared" si="1"/>
        <v>#N/A</v>
      </c>
      <c r="W527" s="18" t="e">
        <f>VLOOKUP(D:D,価格調査1208BU!S:AD,12,0)</f>
        <v>#N/A</v>
      </c>
    </row>
    <row r="528" spans="1:23">
      <c r="A528" s="175"/>
      <c r="C528" s="319" t="e">
        <f>VLOOKUP(B:B,価格調査1208BU!F:AW,44,0)</f>
        <v>#N/A</v>
      </c>
      <c r="D528" t="e">
        <f>VLOOKUP(B:B,価格調査1208BU!F:AO,14,0)</f>
        <v>#N/A</v>
      </c>
      <c r="G528" s="153" t="e">
        <f>VLOOKUP(B:B,価格調査1208BU!F:U,16,0)</f>
        <v>#N/A</v>
      </c>
      <c r="O528" s="124" t="e">
        <f>VLOOKUP(B:B,価格調査1208BU!F:F,1,0)</f>
        <v>#N/A</v>
      </c>
      <c r="U528" t="e">
        <f>VLOOKUP(B:B,価格調査1208BU!F:V,17,0)</f>
        <v>#N/A</v>
      </c>
      <c r="V528" s="166" t="e">
        <f t="shared" si="1"/>
        <v>#N/A</v>
      </c>
      <c r="W528" s="18" t="e">
        <f>VLOOKUP(D:D,価格調査1208BU!S:AD,12,0)</f>
        <v>#N/A</v>
      </c>
    </row>
    <row r="529" spans="1:23">
      <c r="A529" s="175"/>
      <c r="C529" s="319" t="e">
        <f>VLOOKUP(B:B,価格調査1208BU!F:AW,44,0)</f>
        <v>#N/A</v>
      </c>
      <c r="D529" t="e">
        <f>VLOOKUP(B:B,価格調査1208BU!F:AO,14,0)</f>
        <v>#N/A</v>
      </c>
      <c r="G529" s="153" t="e">
        <f>VLOOKUP(B:B,価格調査1208BU!F:U,16,0)</f>
        <v>#N/A</v>
      </c>
      <c r="O529" s="124" t="e">
        <f>VLOOKUP(B:B,価格調査1208BU!F:F,1,0)</f>
        <v>#N/A</v>
      </c>
      <c r="U529" t="e">
        <f>VLOOKUP(B:B,価格調査1208BU!F:V,17,0)</f>
        <v>#N/A</v>
      </c>
      <c r="V529" s="166" t="e">
        <f t="shared" si="1"/>
        <v>#N/A</v>
      </c>
      <c r="W529" s="18" t="e">
        <f>VLOOKUP(D:D,価格調査1208BU!S:AD,12,0)</f>
        <v>#N/A</v>
      </c>
    </row>
    <row r="530" spans="1:23">
      <c r="A530" s="175"/>
      <c r="C530" s="319" t="e">
        <f>VLOOKUP(B:B,価格調査1208BU!F:AW,44,0)</f>
        <v>#N/A</v>
      </c>
      <c r="D530" t="e">
        <f>VLOOKUP(B:B,価格調査1208BU!F:AO,14,0)</f>
        <v>#N/A</v>
      </c>
      <c r="G530" s="153" t="e">
        <f>VLOOKUP(B:B,価格調査1208BU!F:U,16,0)</f>
        <v>#N/A</v>
      </c>
      <c r="O530" s="124" t="e">
        <f>VLOOKUP(B:B,価格調査1208BU!F:F,1,0)</f>
        <v>#N/A</v>
      </c>
      <c r="U530" t="e">
        <f>VLOOKUP(B:B,価格調査1208BU!F:V,17,0)</f>
        <v>#N/A</v>
      </c>
      <c r="V530" s="166" t="e">
        <f t="shared" si="1"/>
        <v>#N/A</v>
      </c>
      <c r="W530" s="18" t="e">
        <f>VLOOKUP(D:D,価格調査1208BU!S:AD,12,0)</f>
        <v>#N/A</v>
      </c>
    </row>
    <row r="531" spans="1:23">
      <c r="A531" s="175"/>
      <c r="C531" s="319" t="e">
        <f>VLOOKUP(B:B,価格調査1208BU!F:AW,44,0)</f>
        <v>#N/A</v>
      </c>
      <c r="D531" t="e">
        <f>VLOOKUP(B:B,価格調査1208BU!F:AO,14,0)</f>
        <v>#N/A</v>
      </c>
      <c r="G531" s="153" t="e">
        <f>VLOOKUP(B:B,価格調査1208BU!F:U,16,0)</f>
        <v>#N/A</v>
      </c>
      <c r="O531" s="124" t="e">
        <f>VLOOKUP(B:B,価格調査1208BU!F:F,1,0)</f>
        <v>#N/A</v>
      </c>
      <c r="U531" t="e">
        <f>VLOOKUP(B:B,価格調査1208BU!F:V,17,0)</f>
        <v>#N/A</v>
      </c>
      <c r="V531" s="166" t="e">
        <f t="shared" si="1"/>
        <v>#N/A</v>
      </c>
      <c r="W531" s="18" t="e">
        <f>VLOOKUP(D:D,価格調査1208BU!S:AD,12,0)</f>
        <v>#N/A</v>
      </c>
    </row>
    <row r="532" spans="1:23">
      <c r="A532" s="175"/>
      <c r="C532" s="319" t="e">
        <f>VLOOKUP(B:B,価格調査1208BU!F:AW,44,0)</f>
        <v>#N/A</v>
      </c>
      <c r="D532" t="e">
        <f>VLOOKUP(B:B,価格調査1208BU!F:AO,14,0)</f>
        <v>#N/A</v>
      </c>
      <c r="G532" s="153" t="e">
        <f>VLOOKUP(B:B,価格調査1208BU!F:U,16,0)</f>
        <v>#N/A</v>
      </c>
      <c r="O532" s="124" t="e">
        <f>VLOOKUP(B:B,価格調査1208BU!F:F,1,0)</f>
        <v>#N/A</v>
      </c>
      <c r="U532" t="e">
        <f>VLOOKUP(B:B,価格調査1208BU!F:V,17,0)</f>
        <v>#N/A</v>
      </c>
      <c r="V532" s="166" t="e">
        <f t="shared" si="1"/>
        <v>#N/A</v>
      </c>
      <c r="W532" s="18" t="e">
        <f>VLOOKUP(D:D,価格調査1208BU!S:AD,12,0)</f>
        <v>#N/A</v>
      </c>
    </row>
    <row r="533" spans="1:23">
      <c r="A533" s="175"/>
      <c r="C533" s="319" t="e">
        <f>VLOOKUP(B:B,価格調査1208BU!F:AW,44,0)</f>
        <v>#N/A</v>
      </c>
      <c r="D533" t="e">
        <f>VLOOKUP(B:B,価格調査1208BU!F:AO,14,0)</f>
        <v>#N/A</v>
      </c>
      <c r="G533" s="153" t="e">
        <f>VLOOKUP(B:B,価格調査1208BU!F:U,16,0)</f>
        <v>#N/A</v>
      </c>
      <c r="O533" s="124" t="e">
        <f>VLOOKUP(B:B,価格調査1208BU!F:F,1,0)</f>
        <v>#N/A</v>
      </c>
      <c r="U533" t="e">
        <f>VLOOKUP(B:B,価格調査1208BU!F:V,17,0)</f>
        <v>#N/A</v>
      </c>
      <c r="V533" s="166" t="e">
        <f t="shared" si="1"/>
        <v>#N/A</v>
      </c>
      <c r="W533" s="18" t="e">
        <f>VLOOKUP(D:D,価格調査1208BU!S:AD,12,0)</f>
        <v>#N/A</v>
      </c>
    </row>
    <row r="534" spans="1:23">
      <c r="A534" s="175"/>
      <c r="C534" s="319" t="e">
        <f>VLOOKUP(B:B,価格調査1208BU!F:AW,44,0)</f>
        <v>#N/A</v>
      </c>
      <c r="D534" t="e">
        <f>VLOOKUP(B:B,価格調査1208BU!F:AO,14,0)</f>
        <v>#N/A</v>
      </c>
      <c r="G534" s="153" t="e">
        <f>VLOOKUP(B:B,価格調査1208BU!F:U,16,0)</f>
        <v>#N/A</v>
      </c>
      <c r="O534" s="124" t="e">
        <f>VLOOKUP(B:B,価格調査1208BU!F:F,1,0)</f>
        <v>#N/A</v>
      </c>
      <c r="U534" t="e">
        <f>VLOOKUP(B:B,価格調査1208BU!F:V,17,0)</f>
        <v>#N/A</v>
      </c>
      <c r="V534" s="166" t="e">
        <f t="shared" si="1"/>
        <v>#N/A</v>
      </c>
      <c r="W534" s="18" t="e">
        <f>VLOOKUP(D:D,価格調査1208BU!S:AD,12,0)</f>
        <v>#N/A</v>
      </c>
    </row>
    <row r="535" spans="1:23">
      <c r="A535" s="175"/>
      <c r="C535" s="319" t="e">
        <f>VLOOKUP(B:B,価格調査1208BU!F:AW,44,0)</f>
        <v>#N/A</v>
      </c>
      <c r="D535" t="e">
        <f>VLOOKUP(B:B,価格調査1208BU!F:AO,14,0)</f>
        <v>#N/A</v>
      </c>
      <c r="G535" s="153" t="e">
        <f>VLOOKUP(B:B,価格調査1208BU!F:U,16,0)</f>
        <v>#N/A</v>
      </c>
      <c r="O535" s="124" t="e">
        <f>VLOOKUP(B:B,価格調査1208BU!F:F,1,0)</f>
        <v>#N/A</v>
      </c>
      <c r="U535" t="e">
        <f>VLOOKUP(B:B,価格調査1208BU!F:V,17,0)</f>
        <v>#N/A</v>
      </c>
      <c r="V535" s="166" t="e">
        <f t="shared" si="1"/>
        <v>#N/A</v>
      </c>
      <c r="W535" s="18" t="e">
        <f>VLOOKUP(D:D,価格調査1208BU!S:AD,12,0)</f>
        <v>#N/A</v>
      </c>
    </row>
    <row r="536" spans="1:23">
      <c r="A536" s="175"/>
      <c r="C536" s="319" t="e">
        <f>VLOOKUP(B:B,価格調査1208BU!F:AW,44,0)</f>
        <v>#N/A</v>
      </c>
      <c r="D536" t="e">
        <f>VLOOKUP(B:B,価格調査1208BU!F:AO,14,0)</f>
        <v>#N/A</v>
      </c>
      <c r="G536" s="153" t="e">
        <f>VLOOKUP(B:B,価格調査1208BU!F:U,16,0)</f>
        <v>#N/A</v>
      </c>
      <c r="O536" s="124" t="e">
        <f>VLOOKUP(B:B,価格調査1208BU!F:F,1,0)</f>
        <v>#N/A</v>
      </c>
      <c r="U536" t="e">
        <f>VLOOKUP(B:B,価格調査1208BU!F:V,17,0)</f>
        <v>#N/A</v>
      </c>
      <c r="V536" s="166" t="e">
        <f t="shared" si="1"/>
        <v>#N/A</v>
      </c>
      <c r="W536" s="18" t="e">
        <f>VLOOKUP(D:D,価格調査1208BU!S:AD,12,0)</f>
        <v>#N/A</v>
      </c>
    </row>
    <row r="537" spans="1:23">
      <c r="A537" s="175"/>
      <c r="C537" s="319" t="e">
        <f>VLOOKUP(B:B,価格調査1208BU!F:AW,44,0)</f>
        <v>#N/A</v>
      </c>
      <c r="D537" t="e">
        <f>VLOOKUP(B:B,価格調査1208BU!F:AO,14,0)</f>
        <v>#N/A</v>
      </c>
      <c r="G537" s="153" t="e">
        <f>VLOOKUP(B:B,価格調査1208BU!F:U,16,0)</f>
        <v>#N/A</v>
      </c>
      <c r="O537" s="124" t="e">
        <f>VLOOKUP(B:B,価格調査1208BU!F:F,1,0)</f>
        <v>#N/A</v>
      </c>
      <c r="U537" t="e">
        <f>VLOOKUP(B:B,価格調査1208BU!F:V,17,0)</f>
        <v>#N/A</v>
      </c>
      <c r="V537" s="166" t="e">
        <f t="shared" si="1"/>
        <v>#N/A</v>
      </c>
      <c r="W537" s="18" t="e">
        <f>VLOOKUP(D:D,価格調査1208BU!S:AD,12,0)</f>
        <v>#N/A</v>
      </c>
    </row>
    <row r="538" spans="1:23">
      <c r="A538" s="175"/>
      <c r="C538" s="319" t="e">
        <f>VLOOKUP(B:B,価格調査1208BU!F:AW,44,0)</f>
        <v>#N/A</v>
      </c>
      <c r="D538" t="e">
        <f>VLOOKUP(B:B,価格調査1208BU!F:AO,14,0)</f>
        <v>#N/A</v>
      </c>
      <c r="G538" s="153" t="e">
        <f>VLOOKUP(B:B,価格調査1208BU!F:U,16,0)</f>
        <v>#N/A</v>
      </c>
      <c r="O538" s="124" t="e">
        <f>VLOOKUP(B:B,価格調査1208BU!F:F,1,0)</f>
        <v>#N/A</v>
      </c>
      <c r="U538" t="e">
        <f>VLOOKUP(B:B,価格調査1208BU!F:V,17,0)</f>
        <v>#N/A</v>
      </c>
      <c r="V538" s="166" t="e">
        <f t="shared" si="1"/>
        <v>#N/A</v>
      </c>
      <c r="W538" s="18" t="e">
        <f>VLOOKUP(D:D,価格調査1208BU!S:AD,12,0)</f>
        <v>#N/A</v>
      </c>
    </row>
    <row r="539" spans="1:23">
      <c r="A539" s="175"/>
      <c r="C539" s="319" t="e">
        <f>VLOOKUP(B:B,価格調査1208BU!F:AW,44,0)</f>
        <v>#N/A</v>
      </c>
      <c r="D539" t="e">
        <f>VLOOKUP(B:B,価格調査1208BU!F:AO,14,0)</f>
        <v>#N/A</v>
      </c>
      <c r="G539" s="153" t="e">
        <f>VLOOKUP(B:B,価格調査1208BU!F:U,16,0)</f>
        <v>#N/A</v>
      </c>
      <c r="O539" s="124" t="e">
        <f>VLOOKUP(B:B,価格調査1208BU!F:F,1,0)</f>
        <v>#N/A</v>
      </c>
      <c r="U539" t="e">
        <f>VLOOKUP(B:B,価格調査1208BU!F:V,17,0)</f>
        <v>#N/A</v>
      </c>
      <c r="V539" s="166" t="e">
        <f t="shared" si="1"/>
        <v>#N/A</v>
      </c>
      <c r="W539" s="18" t="e">
        <f>VLOOKUP(D:D,価格調査1208BU!S:AD,12,0)</f>
        <v>#N/A</v>
      </c>
    </row>
    <row r="540" spans="1:23">
      <c r="A540" s="175"/>
      <c r="C540" s="319" t="e">
        <f>VLOOKUP(B:B,価格調査1208BU!F:AW,44,0)</f>
        <v>#N/A</v>
      </c>
      <c r="D540" t="e">
        <f>VLOOKUP(B:B,価格調査1208BU!F:AO,14,0)</f>
        <v>#N/A</v>
      </c>
      <c r="G540" s="153" t="e">
        <f>VLOOKUP(B:B,価格調査1208BU!F:U,16,0)</f>
        <v>#N/A</v>
      </c>
      <c r="O540" s="124" t="e">
        <f>VLOOKUP(B:B,価格調査1208BU!F:F,1,0)</f>
        <v>#N/A</v>
      </c>
      <c r="U540" t="e">
        <f>VLOOKUP(B:B,価格調査1208BU!F:V,17,0)</f>
        <v>#N/A</v>
      </c>
      <c r="V540" s="166" t="e">
        <f t="shared" si="1"/>
        <v>#N/A</v>
      </c>
      <c r="W540" s="18" t="e">
        <f>VLOOKUP(D:D,価格調査1208BU!S:AD,12,0)</f>
        <v>#N/A</v>
      </c>
    </row>
    <row r="541" spans="1:23">
      <c r="A541" s="175"/>
      <c r="C541" s="319" t="e">
        <f>VLOOKUP(B:B,価格調査1208BU!F:AW,44,0)</f>
        <v>#N/A</v>
      </c>
      <c r="D541" t="e">
        <f>VLOOKUP(B:B,価格調査1208BU!F:AO,14,0)</f>
        <v>#N/A</v>
      </c>
      <c r="G541" s="153" t="e">
        <f>VLOOKUP(B:B,価格調査1208BU!F:U,16,0)</f>
        <v>#N/A</v>
      </c>
      <c r="O541" s="124" t="e">
        <f>VLOOKUP(B:B,価格調査1208BU!F:F,1,0)</f>
        <v>#N/A</v>
      </c>
      <c r="U541" t="e">
        <f>VLOOKUP(B:B,価格調査1208BU!F:V,17,0)</f>
        <v>#N/A</v>
      </c>
      <c r="V541" s="166" t="e">
        <f t="shared" si="1"/>
        <v>#N/A</v>
      </c>
      <c r="W541" s="18" t="e">
        <f>VLOOKUP(D:D,価格調査1208BU!S:AD,12,0)</f>
        <v>#N/A</v>
      </c>
    </row>
    <row r="542" spans="1:23">
      <c r="A542" s="175"/>
      <c r="C542" s="319" t="e">
        <f>VLOOKUP(B:B,価格調査1208BU!F:AW,44,0)</f>
        <v>#N/A</v>
      </c>
      <c r="D542" t="e">
        <f>VLOOKUP(B:B,価格調査1208BU!F:AO,14,0)</f>
        <v>#N/A</v>
      </c>
      <c r="G542" s="153" t="e">
        <f>VLOOKUP(B:B,価格調査1208BU!F:U,16,0)</f>
        <v>#N/A</v>
      </c>
      <c r="O542" s="124" t="e">
        <f>VLOOKUP(B:B,価格調査1208BU!F:F,1,0)</f>
        <v>#N/A</v>
      </c>
      <c r="U542" t="e">
        <f>VLOOKUP(B:B,価格調査1208BU!F:V,17,0)</f>
        <v>#N/A</v>
      </c>
      <c r="V542" s="166" t="e">
        <f t="shared" si="1"/>
        <v>#N/A</v>
      </c>
      <c r="W542" s="18" t="e">
        <f>VLOOKUP(D:D,価格調査1208BU!S:AD,12,0)</f>
        <v>#N/A</v>
      </c>
    </row>
    <row r="543" spans="1:23">
      <c r="A543" s="175"/>
      <c r="C543" s="319" t="e">
        <f>VLOOKUP(B:B,価格調査1208BU!F:AW,44,0)</f>
        <v>#N/A</v>
      </c>
      <c r="D543" t="e">
        <f>VLOOKUP(B:B,価格調査1208BU!F:AO,14,0)</f>
        <v>#N/A</v>
      </c>
      <c r="G543" s="153" t="e">
        <f>VLOOKUP(B:B,価格調査1208BU!F:U,16,0)</f>
        <v>#N/A</v>
      </c>
      <c r="O543" s="124" t="e">
        <f>VLOOKUP(B:B,価格調査1208BU!F:F,1,0)</f>
        <v>#N/A</v>
      </c>
      <c r="U543" t="e">
        <f>VLOOKUP(B:B,価格調査1208BU!F:V,17,0)</f>
        <v>#N/A</v>
      </c>
      <c r="V543" s="166" t="e">
        <f t="shared" si="1"/>
        <v>#N/A</v>
      </c>
      <c r="W543" s="18" t="e">
        <f>VLOOKUP(D:D,価格調査1208BU!S:AD,12,0)</f>
        <v>#N/A</v>
      </c>
    </row>
    <row r="544" spans="1:23">
      <c r="A544" s="175"/>
      <c r="C544" s="319" t="e">
        <f>VLOOKUP(B:B,価格調査1208BU!F:AW,44,0)</f>
        <v>#N/A</v>
      </c>
      <c r="D544" t="e">
        <f>VLOOKUP(B:B,価格調査1208BU!F:AO,14,0)</f>
        <v>#N/A</v>
      </c>
      <c r="G544" s="153" t="e">
        <f>VLOOKUP(B:B,価格調査1208BU!F:U,16,0)</f>
        <v>#N/A</v>
      </c>
      <c r="O544" s="124" t="e">
        <f>VLOOKUP(B:B,価格調査1208BU!F:F,1,0)</f>
        <v>#N/A</v>
      </c>
      <c r="U544" t="e">
        <f>VLOOKUP(B:B,価格調査1208BU!F:V,17,0)</f>
        <v>#N/A</v>
      </c>
      <c r="V544" s="166" t="e">
        <f t="shared" si="1"/>
        <v>#N/A</v>
      </c>
      <c r="W544" s="18" t="e">
        <f>VLOOKUP(D:D,価格調査1208BU!S:AD,12,0)</f>
        <v>#N/A</v>
      </c>
    </row>
    <row r="545" spans="1:23">
      <c r="A545" s="175"/>
      <c r="C545" s="319" t="e">
        <f>VLOOKUP(B:B,価格調査1208BU!F:AW,44,0)</f>
        <v>#N/A</v>
      </c>
      <c r="D545" t="e">
        <f>VLOOKUP(B:B,価格調査1208BU!F:AO,14,0)</f>
        <v>#N/A</v>
      </c>
      <c r="G545" s="153" t="e">
        <f>VLOOKUP(B:B,価格調査1208BU!F:U,16,0)</f>
        <v>#N/A</v>
      </c>
      <c r="O545" s="124" t="e">
        <f>VLOOKUP(B:B,価格調査1208BU!F:F,1,0)</f>
        <v>#N/A</v>
      </c>
      <c r="U545" t="e">
        <f>VLOOKUP(B:B,価格調査1208BU!F:V,17,0)</f>
        <v>#N/A</v>
      </c>
      <c r="V545" s="166" t="e">
        <f t="shared" si="1"/>
        <v>#N/A</v>
      </c>
      <c r="W545" s="18" t="e">
        <f>VLOOKUP(D:D,価格調査1208BU!S:AD,12,0)</f>
        <v>#N/A</v>
      </c>
    </row>
    <row r="546" spans="1:23">
      <c r="A546" s="175"/>
      <c r="C546" s="319" t="e">
        <f>VLOOKUP(B:B,価格調査1208BU!F:AW,44,0)</f>
        <v>#N/A</v>
      </c>
      <c r="D546" t="e">
        <f>VLOOKUP(B:B,価格調査1208BU!F:AO,14,0)</f>
        <v>#N/A</v>
      </c>
      <c r="G546" s="153" t="e">
        <f>VLOOKUP(B:B,価格調査1208BU!F:U,16,0)</f>
        <v>#N/A</v>
      </c>
      <c r="O546" s="124" t="e">
        <f>VLOOKUP(B:B,価格調査1208BU!F:F,1,0)</f>
        <v>#N/A</v>
      </c>
      <c r="U546" t="e">
        <f>VLOOKUP(B:B,価格調査1208BU!F:V,17,0)</f>
        <v>#N/A</v>
      </c>
      <c r="V546" s="166" t="e">
        <f t="shared" si="1"/>
        <v>#N/A</v>
      </c>
      <c r="W546" s="18" t="e">
        <f>VLOOKUP(D:D,価格調査1208BU!S:AD,12,0)</f>
        <v>#N/A</v>
      </c>
    </row>
    <row r="547" spans="1:23">
      <c r="A547" s="175"/>
      <c r="C547" s="319" t="e">
        <f>VLOOKUP(B:B,価格調査1208BU!F:AW,44,0)</f>
        <v>#N/A</v>
      </c>
      <c r="D547" t="e">
        <f>VLOOKUP(B:B,価格調査1208BU!F:AO,14,0)</f>
        <v>#N/A</v>
      </c>
      <c r="G547" s="153" t="e">
        <f>VLOOKUP(B:B,価格調査1208BU!F:U,16,0)</f>
        <v>#N/A</v>
      </c>
      <c r="O547" s="124" t="e">
        <f>VLOOKUP(B:B,価格調査1208BU!F:F,1,0)</f>
        <v>#N/A</v>
      </c>
      <c r="U547" t="e">
        <f>VLOOKUP(B:B,価格調査1208BU!F:V,17,0)</f>
        <v>#N/A</v>
      </c>
      <c r="V547" s="166" t="e">
        <f t="shared" si="1"/>
        <v>#N/A</v>
      </c>
      <c r="W547" s="18" t="e">
        <f>VLOOKUP(D:D,価格調査1208BU!S:AD,12,0)</f>
        <v>#N/A</v>
      </c>
    </row>
    <row r="548" spans="1:23">
      <c r="A548" s="175"/>
      <c r="C548" s="319" t="e">
        <f>VLOOKUP(B:B,価格調査1208BU!F:AW,44,0)</f>
        <v>#N/A</v>
      </c>
      <c r="D548" t="e">
        <f>VLOOKUP(B:B,価格調査1208BU!F:AO,14,0)</f>
        <v>#N/A</v>
      </c>
      <c r="G548" s="153" t="e">
        <f>VLOOKUP(B:B,価格調査1208BU!F:U,16,0)</f>
        <v>#N/A</v>
      </c>
      <c r="O548" s="124" t="e">
        <f>VLOOKUP(B:B,価格調査1208BU!F:F,1,0)</f>
        <v>#N/A</v>
      </c>
      <c r="U548" t="e">
        <f>VLOOKUP(B:B,価格調査1208BU!F:V,17,0)</f>
        <v>#N/A</v>
      </c>
      <c r="V548" s="166" t="e">
        <f t="shared" si="1"/>
        <v>#N/A</v>
      </c>
      <c r="W548" s="18" t="e">
        <f>VLOOKUP(D:D,価格調査1208BU!S:AD,12,0)</f>
        <v>#N/A</v>
      </c>
    </row>
    <row r="549" spans="1:23">
      <c r="A549" s="175"/>
      <c r="C549" s="319" t="e">
        <f>VLOOKUP(B:B,価格調査1208BU!F:AW,44,0)</f>
        <v>#N/A</v>
      </c>
      <c r="D549" t="e">
        <f>VLOOKUP(B:B,価格調査1208BU!F:AO,14,0)</f>
        <v>#N/A</v>
      </c>
      <c r="G549" s="153" t="e">
        <f>VLOOKUP(B:B,価格調査1208BU!F:U,16,0)</f>
        <v>#N/A</v>
      </c>
      <c r="O549" s="124" t="e">
        <f>VLOOKUP(B:B,価格調査1208BU!F:F,1,0)</f>
        <v>#N/A</v>
      </c>
      <c r="U549" t="e">
        <f>VLOOKUP(B:B,価格調査1208BU!F:V,17,0)</f>
        <v>#N/A</v>
      </c>
      <c r="V549" s="166" t="e">
        <f t="shared" si="1"/>
        <v>#N/A</v>
      </c>
      <c r="W549" s="18" t="e">
        <f>VLOOKUP(D:D,価格調査1208BU!S:AD,12,0)</f>
        <v>#N/A</v>
      </c>
    </row>
    <row r="550" spans="1:23">
      <c r="A550" s="175"/>
      <c r="C550" s="319" t="e">
        <f>VLOOKUP(B:B,価格調査1208BU!F:AW,44,0)</f>
        <v>#N/A</v>
      </c>
      <c r="D550" t="e">
        <f>VLOOKUP(B:B,価格調査1208BU!F:AO,14,0)</f>
        <v>#N/A</v>
      </c>
      <c r="G550" s="153" t="e">
        <f>VLOOKUP(B:B,価格調査1208BU!F:U,16,0)</f>
        <v>#N/A</v>
      </c>
      <c r="O550" s="124" t="e">
        <f>VLOOKUP(B:B,価格調査1208BU!F:F,1,0)</f>
        <v>#N/A</v>
      </c>
      <c r="U550" t="e">
        <f>VLOOKUP(B:B,価格調査1208BU!F:V,17,0)</f>
        <v>#N/A</v>
      </c>
      <c r="V550" s="166" t="e">
        <f t="shared" si="1"/>
        <v>#N/A</v>
      </c>
      <c r="W550" s="18" t="e">
        <f>VLOOKUP(D:D,価格調査1208BU!S:AD,12,0)</f>
        <v>#N/A</v>
      </c>
    </row>
    <row r="551" spans="1:23">
      <c r="A551" s="175"/>
      <c r="C551" s="319" t="e">
        <f>VLOOKUP(B:B,価格調査1208BU!F:AW,44,0)</f>
        <v>#N/A</v>
      </c>
      <c r="D551" t="e">
        <f>VLOOKUP(B:B,価格調査1208BU!F:AO,14,0)</f>
        <v>#N/A</v>
      </c>
      <c r="G551" s="153" t="e">
        <f>VLOOKUP(B:B,価格調査1208BU!F:U,16,0)</f>
        <v>#N/A</v>
      </c>
      <c r="O551" s="124" t="e">
        <f>VLOOKUP(B:B,価格調査1208BU!F:F,1,0)</f>
        <v>#N/A</v>
      </c>
      <c r="U551" t="e">
        <f>VLOOKUP(B:B,価格調査1208BU!F:V,17,0)</f>
        <v>#N/A</v>
      </c>
      <c r="V551" s="166" t="e">
        <f t="shared" si="1"/>
        <v>#N/A</v>
      </c>
      <c r="W551" s="18" t="e">
        <f>VLOOKUP(D:D,価格調査1208BU!S:AD,12,0)</f>
        <v>#N/A</v>
      </c>
    </row>
    <row r="552" spans="1:23">
      <c r="A552" s="175"/>
      <c r="C552" s="319" t="e">
        <f>VLOOKUP(B:B,価格調査1208BU!F:AW,44,0)</f>
        <v>#N/A</v>
      </c>
      <c r="D552" t="e">
        <f>VLOOKUP(B:B,価格調査1208BU!F:AO,14,0)</f>
        <v>#N/A</v>
      </c>
      <c r="G552" s="153" t="e">
        <f>VLOOKUP(B:B,価格調査1208BU!F:U,16,0)</f>
        <v>#N/A</v>
      </c>
      <c r="O552" s="124" t="e">
        <f>VLOOKUP(B:B,価格調査1208BU!F:F,1,0)</f>
        <v>#N/A</v>
      </c>
      <c r="U552" t="e">
        <f>VLOOKUP(B:B,価格調査1208BU!F:V,17,0)</f>
        <v>#N/A</v>
      </c>
      <c r="V552" s="166" t="e">
        <f t="shared" si="1"/>
        <v>#N/A</v>
      </c>
      <c r="W552" s="18" t="e">
        <f>VLOOKUP(D:D,価格調査1208BU!S:AD,12,0)</f>
        <v>#N/A</v>
      </c>
    </row>
    <row r="553" spans="1:23">
      <c r="A553" s="175"/>
      <c r="C553" s="319" t="e">
        <f>VLOOKUP(B:B,価格調査1208BU!F:AW,44,0)</f>
        <v>#N/A</v>
      </c>
      <c r="D553" t="e">
        <f>VLOOKUP(B:B,価格調査1208BU!F:AO,14,0)</f>
        <v>#N/A</v>
      </c>
      <c r="G553" s="153" t="e">
        <f>VLOOKUP(B:B,価格調査1208BU!F:U,16,0)</f>
        <v>#N/A</v>
      </c>
      <c r="O553" s="124" t="e">
        <f>VLOOKUP(B:B,価格調査1208BU!F:F,1,0)</f>
        <v>#N/A</v>
      </c>
      <c r="U553" t="e">
        <f>VLOOKUP(B:B,価格調査1208BU!F:V,17,0)</f>
        <v>#N/A</v>
      </c>
      <c r="V553" s="166" t="e">
        <f t="shared" ref="V553:V584" si="2">VLOOKUP(U:U,X:Y,2,0)</f>
        <v>#N/A</v>
      </c>
      <c r="W553" s="18" t="e">
        <f>VLOOKUP(D:D,価格調査1208BU!S:AD,12,0)</f>
        <v>#N/A</v>
      </c>
    </row>
    <row r="554" spans="1:23">
      <c r="A554" s="175"/>
      <c r="C554" s="319" t="e">
        <f>VLOOKUP(B:B,価格調査1208BU!F:AW,44,0)</f>
        <v>#N/A</v>
      </c>
      <c r="D554" t="e">
        <f>VLOOKUP(B:B,価格調査1208BU!F:AO,14,0)</f>
        <v>#N/A</v>
      </c>
      <c r="G554" s="153" t="e">
        <f>VLOOKUP(B:B,価格調査1208BU!F:U,16,0)</f>
        <v>#N/A</v>
      </c>
      <c r="O554" s="124" t="e">
        <f>VLOOKUP(B:B,価格調査1208BU!F:F,1,0)</f>
        <v>#N/A</v>
      </c>
      <c r="U554" t="e">
        <f>VLOOKUP(B:B,価格調査1208BU!F:V,17,0)</f>
        <v>#N/A</v>
      </c>
      <c r="V554" s="166" t="e">
        <f t="shared" si="2"/>
        <v>#N/A</v>
      </c>
      <c r="W554" s="18" t="e">
        <f>VLOOKUP(D:D,価格調査1208BU!S:AD,12,0)</f>
        <v>#N/A</v>
      </c>
    </row>
    <row r="555" spans="1:23">
      <c r="A555" s="175"/>
      <c r="C555" s="319" t="e">
        <f>VLOOKUP(B:B,価格調査1208BU!F:AW,44,0)</f>
        <v>#N/A</v>
      </c>
      <c r="D555" t="e">
        <f>VLOOKUP(B:B,価格調査1208BU!F:AO,14,0)</f>
        <v>#N/A</v>
      </c>
      <c r="G555" s="153" t="e">
        <f>VLOOKUP(B:B,価格調査1208BU!F:U,16,0)</f>
        <v>#N/A</v>
      </c>
      <c r="O555" s="124" t="e">
        <f>VLOOKUP(B:B,価格調査1208BU!F:F,1,0)</f>
        <v>#N/A</v>
      </c>
      <c r="U555" t="e">
        <f>VLOOKUP(B:B,価格調査1208BU!F:V,17,0)</f>
        <v>#N/A</v>
      </c>
      <c r="V555" s="166" t="e">
        <f t="shared" si="2"/>
        <v>#N/A</v>
      </c>
      <c r="W555" s="18" t="e">
        <f>VLOOKUP(D:D,価格調査1208BU!S:AD,12,0)</f>
        <v>#N/A</v>
      </c>
    </row>
    <row r="556" spans="1:23">
      <c r="A556" s="175"/>
      <c r="C556" s="319" t="e">
        <f>VLOOKUP(B:B,価格調査1208BU!F:AW,44,0)</f>
        <v>#N/A</v>
      </c>
      <c r="D556" t="e">
        <f>VLOOKUP(B:B,価格調査1208BU!F:AO,14,0)</f>
        <v>#N/A</v>
      </c>
      <c r="G556" s="153" t="e">
        <f>VLOOKUP(B:B,価格調査1208BU!F:U,16,0)</f>
        <v>#N/A</v>
      </c>
      <c r="O556" s="124" t="e">
        <f>VLOOKUP(B:B,価格調査1208BU!F:F,1,0)</f>
        <v>#N/A</v>
      </c>
      <c r="U556" t="e">
        <f>VLOOKUP(B:B,価格調査1208BU!F:V,17,0)</f>
        <v>#N/A</v>
      </c>
      <c r="V556" s="166" t="e">
        <f t="shared" si="2"/>
        <v>#N/A</v>
      </c>
      <c r="W556" s="18" t="e">
        <f>VLOOKUP(D:D,価格調査1208BU!S:AD,12,0)</f>
        <v>#N/A</v>
      </c>
    </row>
    <row r="557" spans="1:23">
      <c r="A557" s="175"/>
      <c r="C557" s="319" t="e">
        <f>VLOOKUP(B:B,価格調査1208BU!F:AW,44,0)</f>
        <v>#N/A</v>
      </c>
      <c r="D557" t="e">
        <f>VLOOKUP(B:B,価格調査1208BU!F:AO,14,0)</f>
        <v>#N/A</v>
      </c>
      <c r="G557" s="153" t="e">
        <f>VLOOKUP(B:B,価格調査1208BU!F:U,16,0)</f>
        <v>#N/A</v>
      </c>
      <c r="O557" s="124" t="e">
        <f>VLOOKUP(B:B,価格調査1208BU!F:F,1,0)</f>
        <v>#N/A</v>
      </c>
      <c r="U557" t="e">
        <f>VLOOKUP(B:B,価格調査1208BU!F:V,17,0)</f>
        <v>#N/A</v>
      </c>
      <c r="V557" s="166" t="e">
        <f t="shared" si="2"/>
        <v>#N/A</v>
      </c>
      <c r="W557" s="18" t="e">
        <f>VLOOKUP(D:D,価格調査1208BU!S:AD,12,0)</f>
        <v>#N/A</v>
      </c>
    </row>
    <row r="558" spans="1:23">
      <c r="A558" s="175"/>
      <c r="C558" s="319" t="e">
        <f>VLOOKUP(B:B,価格調査1208BU!F:AW,44,0)</f>
        <v>#N/A</v>
      </c>
      <c r="D558" t="e">
        <f>VLOOKUP(B:B,価格調査1208BU!F:AO,14,0)</f>
        <v>#N/A</v>
      </c>
      <c r="G558" s="153" t="e">
        <f>VLOOKUP(B:B,価格調査1208BU!F:U,16,0)</f>
        <v>#N/A</v>
      </c>
      <c r="O558" s="124" t="e">
        <f>VLOOKUP(B:B,価格調査1208BU!F:F,1,0)</f>
        <v>#N/A</v>
      </c>
      <c r="U558" t="e">
        <f>VLOOKUP(B:B,価格調査1208BU!F:V,17,0)</f>
        <v>#N/A</v>
      </c>
      <c r="V558" s="166" t="e">
        <f t="shared" si="2"/>
        <v>#N/A</v>
      </c>
      <c r="W558" s="18" t="e">
        <f>VLOOKUP(D:D,価格調査1208BU!S:AD,12,0)</f>
        <v>#N/A</v>
      </c>
    </row>
    <row r="559" spans="1:23">
      <c r="A559" s="175"/>
      <c r="C559" s="319" t="e">
        <f>VLOOKUP(B:B,価格調査1208BU!F:AW,44,0)</f>
        <v>#N/A</v>
      </c>
      <c r="D559" t="e">
        <f>VLOOKUP(B:B,価格調査1208BU!F:AO,14,0)</f>
        <v>#N/A</v>
      </c>
      <c r="G559" s="153" t="e">
        <f>VLOOKUP(B:B,価格調査1208BU!F:U,16,0)</f>
        <v>#N/A</v>
      </c>
      <c r="O559" s="124" t="e">
        <f>VLOOKUP(B:B,価格調査1208BU!F:F,1,0)</f>
        <v>#N/A</v>
      </c>
      <c r="U559" t="e">
        <f>VLOOKUP(B:B,価格調査1208BU!F:V,17,0)</f>
        <v>#N/A</v>
      </c>
      <c r="V559" s="166" t="e">
        <f t="shared" si="2"/>
        <v>#N/A</v>
      </c>
      <c r="W559" s="18" t="e">
        <f>VLOOKUP(D:D,価格調査1208BU!S:AD,12,0)</f>
        <v>#N/A</v>
      </c>
    </row>
    <row r="560" spans="1:23">
      <c r="A560" s="175"/>
      <c r="C560" s="319" t="e">
        <f>VLOOKUP(B:B,価格調査1208BU!F:AW,44,0)</f>
        <v>#N/A</v>
      </c>
      <c r="D560" t="e">
        <f>VLOOKUP(B:B,価格調査1208BU!F:AO,14,0)</f>
        <v>#N/A</v>
      </c>
      <c r="G560" s="153" t="e">
        <f>VLOOKUP(B:B,価格調査1208BU!F:U,16,0)</f>
        <v>#N/A</v>
      </c>
      <c r="O560" s="124" t="e">
        <f>VLOOKUP(B:B,価格調査1208BU!F:F,1,0)</f>
        <v>#N/A</v>
      </c>
      <c r="U560" t="e">
        <f>VLOOKUP(B:B,価格調査1208BU!F:V,17,0)</f>
        <v>#N/A</v>
      </c>
      <c r="V560" s="166" t="e">
        <f t="shared" si="2"/>
        <v>#N/A</v>
      </c>
      <c r="W560" s="18" t="e">
        <f>VLOOKUP(D:D,価格調査1208BU!S:AD,12,0)</f>
        <v>#N/A</v>
      </c>
    </row>
    <row r="561" spans="1:23">
      <c r="A561" s="175"/>
      <c r="C561" s="319" t="e">
        <f>VLOOKUP(B:B,価格調査1208BU!F:AW,44,0)</f>
        <v>#N/A</v>
      </c>
      <c r="D561" t="e">
        <f>VLOOKUP(B:B,価格調査1208BU!F:AO,14,0)</f>
        <v>#N/A</v>
      </c>
      <c r="G561" s="153" t="e">
        <f>VLOOKUP(B:B,価格調査1208BU!F:U,16,0)</f>
        <v>#N/A</v>
      </c>
      <c r="O561" s="124" t="e">
        <f>VLOOKUP(B:B,価格調査1208BU!F:F,1,0)</f>
        <v>#N/A</v>
      </c>
      <c r="U561" t="e">
        <f>VLOOKUP(B:B,価格調査1208BU!F:V,17,0)</f>
        <v>#N/A</v>
      </c>
      <c r="V561" s="166" t="e">
        <f t="shared" si="2"/>
        <v>#N/A</v>
      </c>
      <c r="W561" s="18" t="e">
        <f>VLOOKUP(D:D,価格調査1208BU!S:AD,12,0)</f>
        <v>#N/A</v>
      </c>
    </row>
    <row r="562" spans="1:23">
      <c r="A562" s="175"/>
      <c r="C562" s="319" t="e">
        <f>VLOOKUP(B:B,価格調査1208BU!F:AW,44,0)</f>
        <v>#N/A</v>
      </c>
      <c r="D562" t="e">
        <f>VLOOKUP(B:B,価格調査1208BU!F:AO,14,0)</f>
        <v>#N/A</v>
      </c>
      <c r="G562" s="153" t="e">
        <f>VLOOKUP(B:B,価格調査1208BU!F:U,16,0)</f>
        <v>#N/A</v>
      </c>
      <c r="O562" s="124" t="e">
        <f>VLOOKUP(B:B,価格調査1208BU!F:F,1,0)</f>
        <v>#N/A</v>
      </c>
      <c r="U562" t="e">
        <f>VLOOKUP(B:B,価格調査1208BU!F:V,17,0)</f>
        <v>#N/A</v>
      </c>
      <c r="V562" s="166" t="e">
        <f t="shared" si="2"/>
        <v>#N/A</v>
      </c>
      <c r="W562" s="18" t="e">
        <f>VLOOKUP(D:D,価格調査1208BU!S:AD,12,0)</f>
        <v>#N/A</v>
      </c>
    </row>
    <row r="563" spans="1:23">
      <c r="A563" s="175"/>
      <c r="C563" s="319" t="e">
        <f>VLOOKUP(B:B,価格調査1208BU!F:AW,44,0)</f>
        <v>#N/A</v>
      </c>
      <c r="D563" t="e">
        <f>VLOOKUP(B:B,価格調査1208BU!F:AO,14,0)</f>
        <v>#N/A</v>
      </c>
      <c r="G563" s="153" t="e">
        <f>VLOOKUP(B:B,価格調査1208BU!F:U,16,0)</f>
        <v>#N/A</v>
      </c>
      <c r="O563" s="124" t="e">
        <f>VLOOKUP(B:B,価格調査1208BU!F:F,1,0)</f>
        <v>#N/A</v>
      </c>
      <c r="U563" t="e">
        <f>VLOOKUP(B:B,価格調査1208BU!F:V,17,0)</f>
        <v>#N/A</v>
      </c>
      <c r="V563" s="166" t="e">
        <f t="shared" si="2"/>
        <v>#N/A</v>
      </c>
      <c r="W563" s="18" t="e">
        <f>VLOOKUP(D:D,価格調査1208BU!S:AD,12,0)</f>
        <v>#N/A</v>
      </c>
    </row>
    <row r="564" spans="1:23">
      <c r="A564" s="175"/>
      <c r="C564" s="319" t="e">
        <f>VLOOKUP(B:B,価格調査1208BU!F:AW,44,0)</f>
        <v>#N/A</v>
      </c>
      <c r="D564" t="e">
        <f>VLOOKUP(B:B,価格調査1208BU!F:AO,14,0)</f>
        <v>#N/A</v>
      </c>
      <c r="G564" s="153" t="e">
        <f>VLOOKUP(B:B,価格調査1208BU!F:U,16,0)</f>
        <v>#N/A</v>
      </c>
      <c r="O564" s="124" t="e">
        <f>VLOOKUP(B:B,価格調査1208BU!F:F,1,0)</f>
        <v>#N/A</v>
      </c>
      <c r="U564" t="e">
        <f>VLOOKUP(B:B,価格調査1208BU!F:V,17,0)</f>
        <v>#N/A</v>
      </c>
      <c r="V564" s="166" t="e">
        <f t="shared" si="2"/>
        <v>#N/A</v>
      </c>
      <c r="W564" s="18" t="e">
        <f>VLOOKUP(D:D,価格調査1208BU!S:AD,12,0)</f>
        <v>#N/A</v>
      </c>
    </row>
    <row r="565" spans="1:23">
      <c r="A565" s="175"/>
      <c r="C565" s="319" t="e">
        <f>VLOOKUP(B:B,価格調査1208BU!F:AW,44,0)</f>
        <v>#N/A</v>
      </c>
      <c r="D565" t="e">
        <f>VLOOKUP(B:B,価格調査1208BU!F:AO,14,0)</f>
        <v>#N/A</v>
      </c>
      <c r="G565" s="153" t="e">
        <f>VLOOKUP(B:B,価格調査1208BU!F:U,16,0)</f>
        <v>#N/A</v>
      </c>
      <c r="O565" s="124" t="e">
        <f>VLOOKUP(B:B,価格調査1208BU!F:F,1,0)</f>
        <v>#N/A</v>
      </c>
      <c r="U565" t="e">
        <f>VLOOKUP(B:B,価格調査1208BU!F:V,17,0)</f>
        <v>#N/A</v>
      </c>
      <c r="V565" s="166" t="e">
        <f t="shared" si="2"/>
        <v>#N/A</v>
      </c>
      <c r="W565" s="18" t="e">
        <f>VLOOKUP(D:D,価格調査1208BU!S:AD,12,0)</f>
        <v>#N/A</v>
      </c>
    </row>
    <row r="566" spans="1:23">
      <c r="A566" s="175"/>
      <c r="C566" s="319" t="e">
        <f>VLOOKUP(B:B,価格調査1208BU!F:AW,44,0)</f>
        <v>#N/A</v>
      </c>
      <c r="D566" t="e">
        <f>VLOOKUP(B:B,価格調査1208BU!F:AO,14,0)</f>
        <v>#N/A</v>
      </c>
      <c r="G566" s="153" t="e">
        <f>VLOOKUP(B:B,価格調査1208BU!F:U,16,0)</f>
        <v>#N/A</v>
      </c>
      <c r="O566" s="124" t="e">
        <f>VLOOKUP(B:B,価格調査1208BU!F:F,1,0)</f>
        <v>#N/A</v>
      </c>
      <c r="U566" t="e">
        <f>VLOOKUP(B:B,価格調査1208BU!F:V,17,0)</f>
        <v>#N/A</v>
      </c>
      <c r="V566" s="166" t="e">
        <f t="shared" si="2"/>
        <v>#N/A</v>
      </c>
      <c r="W566" s="18" t="e">
        <f>VLOOKUP(D:D,価格調査1208BU!S:AD,12,0)</f>
        <v>#N/A</v>
      </c>
    </row>
    <row r="567" spans="1:23">
      <c r="A567" s="175"/>
      <c r="C567" s="319" t="e">
        <f>VLOOKUP(B:B,価格調査1208BU!F:AW,44,0)</f>
        <v>#N/A</v>
      </c>
      <c r="D567" t="e">
        <f>VLOOKUP(B:B,価格調査1208BU!F:AO,14,0)</f>
        <v>#N/A</v>
      </c>
      <c r="G567" s="153" t="e">
        <f>VLOOKUP(B:B,価格調査1208BU!F:U,16,0)</f>
        <v>#N/A</v>
      </c>
      <c r="O567" s="124" t="e">
        <f>VLOOKUP(B:B,価格調査1208BU!F:F,1,0)</f>
        <v>#N/A</v>
      </c>
      <c r="U567" t="e">
        <f>VLOOKUP(B:B,価格調査1208BU!F:V,17,0)</f>
        <v>#N/A</v>
      </c>
      <c r="V567" s="166" t="e">
        <f t="shared" si="2"/>
        <v>#N/A</v>
      </c>
      <c r="W567" s="18" t="e">
        <f>VLOOKUP(D:D,価格調査1208BU!S:AD,12,0)</f>
        <v>#N/A</v>
      </c>
    </row>
    <row r="568" spans="1:23">
      <c r="A568" s="175"/>
      <c r="C568" s="319" t="e">
        <f>VLOOKUP(B:B,価格調査1208BU!F:AW,44,0)</f>
        <v>#N/A</v>
      </c>
      <c r="D568" t="e">
        <f>VLOOKUP(B:B,価格調査1208BU!F:AO,14,0)</f>
        <v>#N/A</v>
      </c>
      <c r="G568" s="153" t="e">
        <f>VLOOKUP(B:B,価格調査1208BU!F:U,16,0)</f>
        <v>#N/A</v>
      </c>
      <c r="O568" s="124" t="e">
        <f>VLOOKUP(B:B,価格調査1208BU!F:F,1,0)</f>
        <v>#N/A</v>
      </c>
      <c r="U568" t="e">
        <f>VLOOKUP(B:B,価格調査1208BU!F:V,17,0)</f>
        <v>#N/A</v>
      </c>
      <c r="V568" s="166" t="e">
        <f t="shared" si="2"/>
        <v>#N/A</v>
      </c>
      <c r="W568" s="18" t="e">
        <f>VLOOKUP(D:D,価格調査1208BU!S:AD,12,0)</f>
        <v>#N/A</v>
      </c>
    </row>
    <row r="569" spans="1:23">
      <c r="A569" s="175"/>
      <c r="C569" s="319" t="e">
        <f>VLOOKUP(B:B,価格調査1208BU!F:AW,44,0)</f>
        <v>#N/A</v>
      </c>
      <c r="D569" t="e">
        <f>VLOOKUP(B:B,価格調査1208BU!F:AO,14,0)</f>
        <v>#N/A</v>
      </c>
      <c r="G569" s="153" t="e">
        <f>VLOOKUP(B:B,価格調査1208BU!F:U,16,0)</f>
        <v>#N/A</v>
      </c>
      <c r="O569" s="124" t="e">
        <f>VLOOKUP(B:B,価格調査1208BU!F:F,1,0)</f>
        <v>#N/A</v>
      </c>
      <c r="U569" t="e">
        <f>VLOOKUP(B:B,価格調査1208BU!F:V,17,0)</f>
        <v>#N/A</v>
      </c>
      <c r="V569" s="166" t="e">
        <f t="shared" si="2"/>
        <v>#N/A</v>
      </c>
      <c r="W569" s="18" t="e">
        <f>VLOOKUP(D:D,価格調査1208BU!S:AD,12,0)</f>
        <v>#N/A</v>
      </c>
    </row>
    <row r="570" spans="1:23">
      <c r="A570" s="175"/>
      <c r="C570" s="319" t="e">
        <f>VLOOKUP(B:B,価格調査1208BU!F:AW,44,0)</f>
        <v>#N/A</v>
      </c>
      <c r="D570" t="e">
        <f>VLOOKUP(B:B,価格調査1208BU!F:AO,14,0)</f>
        <v>#N/A</v>
      </c>
      <c r="G570" s="153" t="e">
        <f>VLOOKUP(B:B,価格調査1208BU!F:U,16,0)</f>
        <v>#N/A</v>
      </c>
      <c r="O570" s="124" t="e">
        <f>VLOOKUP(B:B,価格調査1208BU!F:F,1,0)</f>
        <v>#N/A</v>
      </c>
      <c r="U570" t="e">
        <f>VLOOKUP(B:B,価格調査1208BU!F:V,17,0)</f>
        <v>#N/A</v>
      </c>
      <c r="V570" s="166" t="e">
        <f t="shared" si="2"/>
        <v>#N/A</v>
      </c>
      <c r="W570" s="18" t="e">
        <f>VLOOKUP(D:D,価格調査1208BU!S:AD,12,0)</f>
        <v>#N/A</v>
      </c>
    </row>
    <row r="571" spans="1:23">
      <c r="A571" s="175"/>
      <c r="C571" s="319" t="e">
        <f>VLOOKUP(B:B,価格調査1208BU!F:AW,44,0)</f>
        <v>#N/A</v>
      </c>
      <c r="D571" t="e">
        <f>VLOOKUP(B:B,価格調査1208BU!F:AO,14,0)</f>
        <v>#N/A</v>
      </c>
      <c r="G571" s="153" t="e">
        <f>VLOOKUP(B:B,価格調査1208BU!F:U,16,0)</f>
        <v>#N/A</v>
      </c>
      <c r="O571" s="124" t="e">
        <f>VLOOKUP(B:B,価格調査1208BU!F:F,1,0)</f>
        <v>#N/A</v>
      </c>
      <c r="U571" t="e">
        <f>VLOOKUP(B:B,価格調査1208BU!F:V,17,0)</f>
        <v>#N/A</v>
      </c>
      <c r="V571" s="166" t="e">
        <f t="shared" si="2"/>
        <v>#N/A</v>
      </c>
      <c r="W571" s="18" t="e">
        <f>VLOOKUP(D:D,価格調査1208BU!S:AD,12,0)</f>
        <v>#N/A</v>
      </c>
    </row>
    <row r="572" spans="1:23">
      <c r="A572" s="175"/>
      <c r="C572" s="319" t="e">
        <f>VLOOKUP(B:B,価格調査1208BU!F:AW,44,0)</f>
        <v>#N/A</v>
      </c>
      <c r="D572" t="e">
        <f>VLOOKUP(B:B,価格調査1208BU!F:AO,14,0)</f>
        <v>#N/A</v>
      </c>
      <c r="G572" s="153" t="e">
        <f>VLOOKUP(B:B,価格調査1208BU!F:U,16,0)</f>
        <v>#N/A</v>
      </c>
      <c r="O572" s="124" t="e">
        <f>VLOOKUP(B:B,価格調査1208BU!F:F,1,0)</f>
        <v>#N/A</v>
      </c>
      <c r="U572" t="e">
        <f>VLOOKUP(B:B,価格調査1208BU!F:V,17,0)</f>
        <v>#N/A</v>
      </c>
      <c r="V572" s="166" t="e">
        <f t="shared" si="2"/>
        <v>#N/A</v>
      </c>
      <c r="W572" s="18" t="e">
        <f>VLOOKUP(D:D,価格調査1208BU!S:AD,12,0)</f>
        <v>#N/A</v>
      </c>
    </row>
    <row r="573" spans="1:23">
      <c r="A573" s="175"/>
      <c r="C573" s="319" t="e">
        <f>VLOOKUP(B:B,価格調査1208BU!F:AW,44,0)</f>
        <v>#N/A</v>
      </c>
      <c r="D573" t="e">
        <f>VLOOKUP(B:B,価格調査1208BU!F:AO,14,0)</f>
        <v>#N/A</v>
      </c>
      <c r="G573" s="153" t="e">
        <f>VLOOKUP(B:B,価格調査1208BU!F:U,16,0)</f>
        <v>#N/A</v>
      </c>
      <c r="O573" s="124" t="e">
        <f>VLOOKUP(B:B,価格調査1208BU!F:F,1,0)</f>
        <v>#N/A</v>
      </c>
      <c r="U573" t="e">
        <f>VLOOKUP(B:B,価格調査1208BU!F:V,17,0)</f>
        <v>#N/A</v>
      </c>
      <c r="V573" s="166" t="e">
        <f t="shared" si="2"/>
        <v>#N/A</v>
      </c>
      <c r="W573" s="18" t="e">
        <f>VLOOKUP(D:D,価格調査1208BU!S:AD,12,0)</f>
        <v>#N/A</v>
      </c>
    </row>
    <row r="574" spans="1:23">
      <c r="A574" s="175"/>
      <c r="C574" s="319" t="e">
        <f>VLOOKUP(B:B,価格調査1208BU!F:AW,44,0)</f>
        <v>#N/A</v>
      </c>
      <c r="D574" t="e">
        <f>VLOOKUP(B:B,価格調査1208BU!F:AO,14,0)</f>
        <v>#N/A</v>
      </c>
      <c r="G574" s="153" t="e">
        <f>VLOOKUP(B:B,価格調査1208BU!F:U,16,0)</f>
        <v>#N/A</v>
      </c>
      <c r="O574" s="124" t="e">
        <f>VLOOKUP(B:B,価格調査1208BU!F:F,1,0)</f>
        <v>#N/A</v>
      </c>
      <c r="U574" t="e">
        <f>VLOOKUP(B:B,価格調査1208BU!F:V,17,0)</f>
        <v>#N/A</v>
      </c>
      <c r="V574" s="166" t="e">
        <f t="shared" si="2"/>
        <v>#N/A</v>
      </c>
      <c r="W574" s="18" t="e">
        <f>VLOOKUP(D:D,価格調査1208BU!S:AD,12,0)</f>
        <v>#N/A</v>
      </c>
    </row>
    <row r="575" spans="1:23">
      <c r="A575" s="175"/>
      <c r="C575" s="319" t="e">
        <f>VLOOKUP(B:B,価格調査1208BU!F:AW,44,0)</f>
        <v>#N/A</v>
      </c>
      <c r="D575" t="e">
        <f>VLOOKUP(B:B,価格調査1208BU!F:AO,14,0)</f>
        <v>#N/A</v>
      </c>
      <c r="G575" s="153" t="e">
        <f>VLOOKUP(B:B,価格調査1208BU!F:U,16,0)</f>
        <v>#N/A</v>
      </c>
      <c r="O575" s="124" t="e">
        <f>VLOOKUP(B:B,価格調査1208BU!F:F,1,0)</f>
        <v>#N/A</v>
      </c>
      <c r="U575" t="e">
        <f>VLOOKUP(B:B,価格調査1208BU!F:V,17,0)</f>
        <v>#N/A</v>
      </c>
      <c r="V575" s="166" t="e">
        <f t="shared" si="2"/>
        <v>#N/A</v>
      </c>
      <c r="W575" s="18" t="e">
        <f>VLOOKUP(D:D,価格調査1208BU!S:AD,12,0)</f>
        <v>#N/A</v>
      </c>
    </row>
    <row r="576" spans="1:23">
      <c r="A576" s="175"/>
      <c r="C576" s="319" t="e">
        <f>VLOOKUP(B:B,価格調査1208BU!F:AW,44,0)</f>
        <v>#N/A</v>
      </c>
      <c r="D576" t="e">
        <f>VLOOKUP(B:B,価格調査1208BU!F:AO,14,0)</f>
        <v>#N/A</v>
      </c>
      <c r="G576" s="153" t="e">
        <f>VLOOKUP(B:B,価格調査1208BU!F:U,16,0)</f>
        <v>#N/A</v>
      </c>
      <c r="O576" s="124" t="e">
        <f>VLOOKUP(B:B,価格調査1208BU!F:F,1,0)</f>
        <v>#N/A</v>
      </c>
      <c r="U576" t="e">
        <f>VLOOKUP(B:B,価格調査1208BU!F:V,17,0)</f>
        <v>#N/A</v>
      </c>
      <c r="V576" s="166" t="e">
        <f t="shared" si="2"/>
        <v>#N/A</v>
      </c>
      <c r="W576" s="18" t="e">
        <f>VLOOKUP(D:D,価格調査1208BU!S:AD,12,0)</f>
        <v>#N/A</v>
      </c>
    </row>
    <row r="577" spans="1:23">
      <c r="A577" s="175"/>
      <c r="C577" s="319" t="e">
        <f>VLOOKUP(B:B,価格調査1208BU!F:AW,44,0)</f>
        <v>#N/A</v>
      </c>
      <c r="D577" t="e">
        <f>VLOOKUP(B:B,価格調査1208BU!F:AO,14,0)</f>
        <v>#N/A</v>
      </c>
      <c r="G577" s="153" t="e">
        <f>VLOOKUP(B:B,価格調査1208BU!F:U,16,0)</f>
        <v>#N/A</v>
      </c>
      <c r="O577" s="124" t="e">
        <f>VLOOKUP(B:B,価格調査1208BU!F:F,1,0)</f>
        <v>#N/A</v>
      </c>
      <c r="U577" t="e">
        <f>VLOOKUP(B:B,価格調査1208BU!F:V,17,0)</f>
        <v>#N/A</v>
      </c>
      <c r="V577" s="166" t="e">
        <f t="shared" si="2"/>
        <v>#N/A</v>
      </c>
      <c r="W577" s="18" t="e">
        <f>VLOOKUP(D:D,価格調査1208BU!S:AD,12,0)</f>
        <v>#N/A</v>
      </c>
    </row>
    <row r="578" spans="1:23">
      <c r="A578" s="175"/>
      <c r="C578" s="319" t="e">
        <f>VLOOKUP(B:B,価格調査1208BU!F:AW,44,0)</f>
        <v>#N/A</v>
      </c>
      <c r="D578" t="e">
        <f>VLOOKUP(B:B,価格調査1208BU!F:AO,14,0)</f>
        <v>#N/A</v>
      </c>
      <c r="G578" s="153" t="e">
        <f>VLOOKUP(B:B,価格調査1208BU!F:U,16,0)</f>
        <v>#N/A</v>
      </c>
      <c r="O578" s="124" t="e">
        <f>VLOOKUP(B:B,価格調査1208BU!F:F,1,0)</f>
        <v>#N/A</v>
      </c>
      <c r="U578" t="e">
        <f>VLOOKUP(B:B,価格調査1208BU!F:V,17,0)</f>
        <v>#N/A</v>
      </c>
      <c r="V578" s="166" t="e">
        <f t="shared" si="2"/>
        <v>#N/A</v>
      </c>
      <c r="W578" s="18" t="e">
        <f>VLOOKUP(D:D,価格調査1208BU!S:AD,12,0)</f>
        <v>#N/A</v>
      </c>
    </row>
    <row r="579" spans="1:23">
      <c r="A579" s="175"/>
      <c r="C579" s="319" t="e">
        <f>VLOOKUP(B:B,価格調査1208BU!F:AW,44,0)</f>
        <v>#N/A</v>
      </c>
      <c r="D579" t="e">
        <f>VLOOKUP(B:B,価格調査1208BU!F:AO,14,0)</f>
        <v>#N/A</v>
      </c>
      <c r="G579" s="153" t="e">
        <f>VLOOKUP(B:B,価格調査1208BU!F:U,16,0)</f>
        <v>#N/A</v>
      </c>
      <c r="O579" s="124" t="e">
        <f>VLOOKUP(B:B,価格調査1208BU!F:F,1,0)</f>
        <v>#N/A</v>
      </c>
      <c r="U579" t="e">
        <f>VLOOKUP(B:B,価格調査1208BU!F:V,17,0)</f>
        <v>#N/A</v>
      </c>
      <c r="V579" s="166" t="e">
        <f t="shared" si="2"/>
        <v>#N/A</v>
      </c>
      <c r="W579" s="18" t="e">
        <f>VLOOKUP(D:D,価格調査1208BU!S:AD,12,0)</f>
        <v>#N/A</v>
      </c>
    </row>
    <row r="580" spans="1:23">
      <c r="A580" s="175"/>
      <c r="C580" s="319" t="e">
        <f>VLOOKUP(B:B,価格調査1208BU!F:AW,44,0)</f>
        <v>#N/A</v>
      </c>
      <c r="D580" t="e">
        <f>VLOOKUP(B:B,価格調査1208BU!F:AO,14,0)</f>
        <v>#N/A</v>
      </c>
      <c r="G580" s="153" t="e">
        <f>VLOOKUP(B:B,価格調査1208BU!F:U,16,0)</f>
        <v>#N/A</v>
      </c>
      <c r="O580" s="124" t="e">
        <f>VLOOKUP(B:B,価格調査1208BU!F:F,1,0)</f>
        <v>#N/A</v>
      </c>
      <c r="U580" t="e">
        <f>VLOOKUP(B:B,価格調査1208BU!F:V,17,0)</f>
        <v>#N/A</v>
      </c>
      <c r="V580" s="166" t="e">
        <f t="shared" si="2"/>
        <v>#N/A</v>
      </c>
      <c r="W580" s="18" t="e">
        <f>VLOOKUP(D:D,価格調査1208BU!S:AD,12,0)</f>
        <v>#N/A</v>
      </c>
    </row>
    <row r="581" spans="1:23">
      <c r="A581" s="175"/>
      <c r="C581" s="319" t="e">
        <f>VLOOKUP(B:B,価格調査1208BU!F:AW,44,0)</f>
        <v>#N/A</v>
      </c>
      <c r="D581" t="e">
        <f>VLOOKUP(B:B,価格調査1208BU!F:AO,14,0)</f>
        <v>#N/A</v>
      </c>
      <c r="G581" s="153" t="e">
        <f>VLOOKUP(B:B,価格調査1208BU!F:U,16,0)</f>
        <v>#N/A</v>
      </c>
      <c r="O581" s="124" t="e">
        <f>VLOOKUP(B:B,価格調査1208BU!F:F,1,0)</f>
        <v>#N/A</v>
      </c>
      <c r="U581" t="e">
        <f>VLOOKUP(B:B,価格調査1208BU!F:V,17,0)</f>
        <v>#N/A</v>
      </c>
      <c r="V581" s="166" t="e">
        <f t="shared" si="2"/>
        <v>#N/A</v>
      </c>
      <c r="W581" s="18" t="e">
        <f>VLOOKUP(D:D,価格調査1208BU!S:AD,12,0)</f>
        <v>#N/A</v>
      </c>
    </row>
    <row r="582" spans="1:23">
      <c r="A582" s="175"/>
      <c r="C582" s="319" t="e">
        <f>VLOOKUP(B:B,価格調査1208BU!F:AW,44,0)</f>
        <v>#N/A</v>
      </c>
      <c r="D582" t="e">
        <f>VLOOKUP(B:B,価格調査1208BU!F:AO,14,0)</f>
        <v>#N/A</v>
      </c>
      <c r="G582" s="153" t="e">
        <f>VLOOKUP(B:B,価格調査1208BU!F:U,16,0)</f>
        <v>#N/A</v>
      </c>
      <c r="O582" s="124" t="e">
        <f>VLOOKUP(B:B,価格調査1208BU!F:F,1,0)</f>
        <v>#N/A</v>
      </c>
      <c r="U582" t="e">
        <f>VLOOKUP(B:B,価格調査1208BU!F:V,17,0)</f>
        <v>#N/A</v>
      </c>
      <c r="V582" s="166" t="e">
        <f t="shared" si="2"/>
        <v>#N/A</v>
      </c>
      <c r="W582" s="18" t="e">
        <f>VLOOKUP(D:D,価格調査1208BU!S:AD,12,0)</f>
        <v>#N/A</v>
      </c>
    </row>
    <row r="583" spans="1:23">
      <c r="A583" s="175"/>
      <c r="C583" s="319" t="e">
        <f>VLOOKUP(B:B,価格調査1208BU!F:AW,44,0)</f>
        <v>#N/A</v>
      </c>
      <c r="D583" t="e">
        <f>VLOOKUP(B:B,価格調査1208BU!F:AO,14,0)</f>
        <v>#N/A</v>
      </c>
      <c r="G583" s="153" t="e">
        <f>VLOOKUP(B:B,価格調査1208BU!F:U,16,0)</f>
        <v>#N/A</v>
      </c>
      <c r="O583" s="124" t="e">
        <f>VLOOKUP(B:B,価格調査1208BU!F:F,1,0)</f>
        <v>#N/A</v>
      </c>
      <c r="U583" t="e">
        <f>VLOOKUP(B:B,価格調査1208BU!F:V,17,0)</f>
        <v>#N/A</v>
      </c>
      <c r="V583" s="166" t="e">
        <f t="shared" si="2"/>
        <v>#N/A</v>
      </c>
      <c r="W583" s="18" t="e">
        <f>VLOOKUP(D:D,価格調査1208BU!S:AD,12,0)</f>
        <v>#N/A</v>
      </c>
    </row>
    <row r="584" spans="1:23">
      <c r="A584" s="175"/>
      <c r="C584" s="319" t="e">
        <f>VLOOKUP(B:B,価格調査1208BU!F:AW,44,0)</f>
        <v>#N/A</v>
      </c>
      <c r="D584" t="e">
        <f>VLOOKUP(B:B,価格調査1208BU!F:AO,14,0)</f>
        <v>#N/A</v>
      </c>
      <c r="G584" s="153" t="e">
        <f>VLOOKUP(B:B,価格調査1208BU!F:U,16,0)</f>
        <v>#N/A</v>
      </c>
      <c r="O584" s="124" t="e">
        <f>VLOOKUP(B:B,価格調査1208BU!F:F,1,0)</f>
        <v>#N/A</v>
      </c>
      <c r="U584" t="e">
        <f>VLOOKUP(B:B,価格調査1208BU!F:V,17,0)</f>
        <v>#N/A</v>
      </c>
      <c r="V584" s="166" t="e">
        <f t="shared" si="2"/>
        <v>#N/A</v>
      </c>
      <c r="W584" s="18" t="e">
        <f>VLOOKUP(D:D,価格調査1208BU!S:AD,12,0)</f>
        <v>#N/A</v>
      </c>
    </row>
    <row r="585" spans="1:23">
      <c r="A585" s="175"/>
      <c r="C585" s="319" t="e">
        <f>VLOOKUP(B:B,価格調査1208BU!F:AW,44,0)</f>
        <v>#N/A</v>
      </c>
      <c r="D585" t="e">
        <f>VLOOKUP(B:B,価格調査1208BU!F:AO,14,0)</f>
        <v>#N/A</v>
      </c>
      <c r="G585" s="153" t="e">
        <f>VLOOKUP(B:B,価格調査1208BU!F:U,16,0)</f>
        <v>#N/A</v>
      </c>
      <c r="O585" s="124" t="e">
        <f>VLOOKUP(B:B,価格調査1208BU!F:F,1,0)</f>
        <v>#N/A</v>
      </c>
      <c r="U585" t="e">
        <f>VLOOKUP(B:B,価格調査1208BU!F:V,17,0)</f>
        <v>#N/A</v>
      </c>
      <c r="V585" s="166" t="e">
        <f t="shared" ref="V585:V596" si="3">VLOOKUP(U:U,X:Y,2,0)</f>
        <v>#N/A</v>
      </c>
      <c r="W585" s="18" t="e">
        <f>VLOOKUP(D:D,価格調査1208BU!S:AD,12,0)</f>
        <v>#N/A</v>
      </c>
    </row>
    <row r="586" spans="1:23">
      <c r="A586" s="175"/>
      <c r="C586" s="319" t="e">
        <f>VLOOKUP(B:B,価格調査1208BU!F:AW,44,0)</f>
        <v>#N/A</v>
      </c>
      <c r="D586" t="e">
        <f>VLOOKUP(B:B,価格調査1208BU!F:AO,14,0)</f>
        <v>#N/A</v>
      </c>
      <c r="G586" s="153" t="e">
        <f>VLOOKUP(B:B,価格調査1208BU!F:U,16,0)</f>
        <v>#N/A</v>
      </c>
      <c r="O586" s="124" t="e">
        <f>VLOOKUP(B:B,価格調査1208BU!F:F,1,0)</f>
        <v>#N/A</v>
      </c>
      <c r="U586" t="e">
        <f>VLOOKUP(B:B,価格調査1208BU!F:V,17,0)</f>
        <v>#N/A</v>
      </c>
      <c r="V586" s="166" t="e">
        <f t="shared" si="3"/>
        <v>#N/A</v>
      </c>
      <c r="W586" s="18" t="e">
        <f>VLOOKUP(D:D,価格調査1208BU!S:AD,12,0)</f>
        <v>#N/A</v>
      </c>
    </row>
    <row r="587" spans="1:23">
      <c r="A587" s="175"/>
      <c r="C587" s="319" t="e">
        <f>VLOOKUP(B:B,価格調査1208BU!F:AW,44,0)</f>
        <v>#N/A</v>
      </c>
      <c r="D587" t="e">
        <f>VLOOKUP(B:B,価格調査1208BU!F:AO,14,0)</f>
        <v>#N/A</v>
      </c>
      <c r="G587" s="153" t="e">
        <f>VLOOKUP(B:B,価格調査1208BU!F:U,16,0)</f>
        <v>#N/A</v>
      </c>
      <c r="O587" s="124" t="e">
        <f>VLOOKUP(B:B,価格調査1208BU!F:F,1,0)</f>
        <v>#N/A</v>
      </c>
      <c r="U587" t="e">
        <f>VLOOKUP(B:B,価格調査1208BU!F:V,17,0)</f>
        <v>#N/A</v>
      </c>
      <c r="V587" s="166" t="e">
        <f t="shared" si="3"/>
        <v>#N/A</v>
      </c>
      <c r="W587" s="18" t="e">
        <f>VLOOKUP(D:D,価格調査1208BU!S:AD,12,0)</f>
        <v>#N/A</v>
      </c>
    </row>
    <row r="588" spans="1:23">
      <c r="A588" s="175"/>
      <c r="C588" s="319" t="e">
        <f>VLOOKUP(B:B,価格調査1208BU!F:AW,44,0)</f>
        <v>#N/A</v>
      </c>
      <c r="D588" t="e">
        <f>VLOOKUP(B:B,価格調査1208BU!F:AO,14,0)</f>
        <v>#N/A</v>
      </c>
      <c r="G588" s="153" t="e">
        <f>VLOOKUP(B:B,価格調査1208BU!F:U,16,0)</f>
        <v>#N/A</v>
      </c>
      <c r="O588" s="124" t="e">
        <f>VLOOKUP(B:B,価格調査1208BU!F:F,1,0)</f>
        <v>#N/A</v>
      </c>
      <c r="U588" t="e">
        <f>VLOOKUP(B:B,価格調査1208BU!F:V,17,0)</f>
        <v>#N/A</v>
      </c>
      <c r="V588" s="166" t="e">
        <f t="shared" si="3"/>
        <v>#N/A</v>
      </c>
      <c r="W588" s="18" t="e">
        <f>VLOOKUP(D:D,価格調査1208BU!S:AD,12,0)</f>
        <v>#N/A</v>
      </c>
    </row>
    <row r="589" spans="1:23">
      <c r="A589" s="175"/>
      <c r="C589" s="319" t="e">
        <f>VLOOKUP(B:B,価格調査1208BU!F:AW,44,0)</f>
        <v>#N/A</v>
      </c>
      <c r="D589" t="e">
        <f>VLOOKUP(B:B,価格調査1208BU!F:AO,14,0)</f>
        <v>#N/A</v>
      </c>
      <c r="G589" s="153" t="e">
        <f>VLOOKUP(B:B,価格調査1208BU!F:U,16,0)</f>
        <v>#N/A</v>
      </c>
      <c r="O589" s="124" t="e">
        <f>VLOOKUP(B:B,価格調査1208BU!F:F,1,0)</f>
        <v>#N/A</v>
      </c>
      <c r="U589" t="e">
        <f>VLOOKUP(B:B,価格調査1208BU!F:V,17,0)</f>
        <v>#N/A</v>
      </c>
      <c r="V589" s="166" t="e">
        <f t="shared" si="3"/>
        <v>#N/A</v>
      </c>
      <c r="W589" s="18" t="e">
        <f>VLOOKUP(D:D,価格調査1208BU!S:AD,12,0)</f>
        <v>#N/A</v>
      </c>
    </row>
    <row r="590" spans="1:23">
      <c r="A590" s="175"/>
      <c r="C590" s="319" t="e">
        <f>VLOOKUP(B:B,価格調査1208BU!F:AW,44,0)</f>
        <v>#N/A</v>
      </c>
      <c r="D590" t="e">
        <f>VLOOKUP(B:B,価格調査1208BU!F:AO,14,0)</f>
        <v>#N/A</v>
      </c>
      <c r="G590" s="153" t="e">
        <f>VLOOKUP(B:B,価格調査1208BU!F:U,16,0)</f>
        <v>#N/A</v>
      </c>
      <c r="O590" s="124" t="e">
        <f>VLOOKUP(B:B,価格調査1208BU!F:F,1,0)</f>
        <v>#N/A</v>
      </c>
      <c r="U590" t="e">
        <f>VLOOKUP(B:B,価格調査1208BU!F:V,17,0)</f>
        <v>#N/A</v>
      </c>
      <c r="V590" s="166" t="e">
        <f t="shared" si="3"/>
        <v>#N/A</v>
      </c>
      <c r="W590" s="18" t="e">
        <f>VLOOKUP(D:D,価格調査1208BU!S:AD,12,0)</f>
        <v>#N/A</v>
      </c>
    </row>
    <row r="591" spans="1:23">
      <c r="C591" s="319" t="e">
        <f>VLOOKUP(B:B,価格調査1208BU!F:AW,44,0)</f>
        <v>#N/A</v>
      </c>
      <c r="D591" t="e">
        <f>VLOOKUP(B:B,価格調査1208BU!F:AO,14,0)</f>
        <v>#N/A</v>
      </c>
      <c r="G591" s="153" t="e">
        <f>VLOOKUP(B:B,価格調査1208BU!F:U,16,0)</f>
        <v>#N/A</v>
      </c>
      <c r="O591" s="124" t="e">
        <f>VLOOKUP(B:B,価格調査1208BU!F:F,1,0)</f>
        <v>#N/A</v>
      </c>
      <c r="U591" t="e">
        <f>VLOOKUP(B:B,価格調査1208BU!F:V,17,0)</f>
        <v>#N/A</v>
      </c>
      <c r="V591" s="166" t="e">
        <f t="shared" si="3"/>
        <v>#N/A</v>
      </c>
      <c r="W591" s="18" t="e">
        <f>VLOOKUP(D:D,価格調査1208BU!S:AD,12,0)</f>
        <v>#N/A</v>
      </c>
    </row>
    <row r="592" spans="1:23">
      <c r="C592" s="319" t="e">
        <f>VLOOKUP(B:B,価格調査1208BU!F:AW,44,0)</f>
        <v>#N/A</v>
      </c>
      <c r="D592" t="e">
        <f>VLOOKUP(B:B,価格調査1208BU!F:AO,14,0)</f>
        <v>#N/A</v>
      </c>
      <c r="G592" s="153" t="e">
        <f>VLOOKUP(B:B,価格調査1208BU!F:U,16,0)</f>
        <v>#N/A</v>
      </c>
      <c r="O592" s="124" t="e">
        <f>VLOOKUP(B:B,価格調査1208BU!F:F,1,0)</f>
        <v>#N/A</v>
      </c>
      <c r="U592" t="e">
        <f>VLOOKUP(B:B,価格調査1208BU!F:V,17,0)</f>
        <v>#N/A</v>
      </c>
      <c r="V592" s="166" t="e">
        <f t="shared" si="3"/>
        <v>#N/A</v>
      </c>
      <c r="W592" s="18" t="e">
        <f>VLOOKUP(D:D,価格調査1208BU!S:AD,12,0)</f>
        <v>#N/A</v>
      </c>
    </row>
    <row r="593" spans="3:23">
      <c r="C593" s="319" t="e">
        <f>VLOOKUP(B:B,価格調査1208BU!F:AW,44,0)</f>
        <v>#N/A</v>
      </c>
      <c r="D593" t="e">
        <f>VLOOKUP(B:B,価格調査1208BU!F:AO,14,0)</f>
        <v>#N/A</v>
      </c>
      <c r="G593" s="153" t="e">
        <f>VLOOKUP(B:B,価格調査1208BU!F:U,16,0)</f>
        <v>#N/A</v>
      </c>
      <c r="O593" s="124" t="e">
        <f>VLOOKUP(B:B,価格調査1208BU!F:F,1,0)</f>
        <v>#N/A</v>
      </c>
      <c r="U593" t="e">
        <f>VLOOKUP(B:B,価格調査1208BU!F:V,17,0)</f>
        <v>#N/A</v>
      </c>
      <c r="V593" s="166" t="e">
        <f t="shared" si="3"/>
        <v>#N/A</v>
      </c>
      <c r="W593" s="18" t="e">
        <f>VLOOKUP(D:D,価格調査1208BU!S:AD,12,0)</f>
        <v>#N/A</v>
      </c>
    </row>
    <row r="594" spans="3:23">
      <c r="C594" s="319" t="e">
        <f>VLOOKUP(B:B,価格調査1208BU!F:AW,44,0)</f>
        <v>#N/A</v>
      </c>
      <c r="D594" t="e">
        <f>VLOOKUP(B:B,価格調査1208BU!F:AO,14,0)</f>
        <v>#N/A</v>
      </c>
      <c r="G594" s="153" t="e">
        <f>VLOOKUP(B:B,価格調査1208BU!F:U,16,0)</f>
        <v>#N/A</v>
      </c>
      <c r="O594" s="124" t="e">
        <f>VLOOKUP(B:B,価格調査1208BU!F:F,1,0)</f>
        <v>#N/A</v>
      </c>
      <c r="U594" t="e">
        <f>VLOOKUP(B:B,価格調査1208BU!F:V,17,0)</f>
        <v>#N/A</v>
      </c>
      <c r="V594" s="166" t="e">
        <f t="shared" si="3"/>
        <v>#N/A</v>
      </c>
      <c r="W594" s="18" t="e">
        <f>VLOOKUP(D:D,価格調査1208BU!S:AD,12,0)</f>
        <v>#N/A</v>
      </c>
    </row>
    <row r="595" spans="3:23">
      <c r="C595" s="319" t="e">
        <f>VLOOKUP(B:B,価格調査1208BU!F:AW,44,0)</f>
        <v>#N/A</v>
      </c>
      <c r="D595" t="e">
        <f>VLOOKUP(B:B,価格調査1208BU!F:AO,14,0)</f>
        <v>#N/A</v>
      </c>
      <c r="G595" s="153" t="e">
        <f>VLOOKUP(B:B,価格調査1208BU!F:U,16,0)</f>
        <v>#N/A</v>
      </c>
      <c r="O595" s="124" t="e">
        <f>VLOOKUP(B:B,価格調査1208BU!F:F,1,0)</f>
        <v>#N/A</v>
      </c>
      <c r="U595" t="e">
        <f>VLOOKUP(B:B,価格調査1208BU!F:V,17,0)</f>
        <v>#N/A</v>
      </c>
      <c r="V595" s="166" t="e">
        <f t="shared" si="3"/>
        <v>#N/A</v>
      </c>
      <c r="W595" s="18" t="e">
        <f>VLOOKUP(D:D,価格調査1208BU!S:AD,12,0)</f>
        <v>#N/A</v>
      </c>
    </row>
    <row r="596" spans="3:23">
      <c r="C596" s="319" t="e">
        <f>VLOOKUP(B:B,価格調査1208BU!F:AW,44,0)</f>
        <v>#N/A</v>
      </c>
      <c r="D596" t="e">
        <f>VLOOKUP(B:B,価格調査1208BU!F:AO,14,0)</f>
        <v>#N/A</v>
      </c>
      <c r="G596" s="153" t="e">
        <f>VLOOKUP(B:B,価格調査1208BU!F:U,16,0)</f>
        <v>#N/A</v>
      </c>
      <c r="O596" s="124" t="e">
        <f>VLOOKUP(B:B,価格調査1208BU!F:F,1,0)</f>
        <v>#N/A</v>
      </c>
      <c r="U596" t="e">
        <f>VLOOKUP(B:B,価格調査1208BU!F:V,17,0)</f>
        <v>#N/A</v>
      </c>
      <c r="V596" s="166" t="e">
        <f t="shared" si="3"/>
        <v>#N/A</v>
      </c>
      <c r="W596" s="18" t="e">
        <f>VLOOKUP(D:D,価格調査1208BU!S:AD,12,0)</f>
        <v>#N/A</v>
      </c>
    </row>
  </sheetData>
  <autoFilter ref="A2:AE596" xr:uid="{B0F57745-A7E6-4E03-B11D-1AF6E4DEC154}">
    <sortState xmlns:xlrd2="http://schemas.microsoft.com/office/spreadsheetml/2017/richdata2" ref="A475:AE482">
      <sortCondition ref="D2:D596"/>
    </sortState>
  </autoFilter>
  <sortState xmlns:xlrd2="http://schemas.microsoft.com/office/spreadsheetml/2017/richdata2" ref="A437:AG452">
    <sortCondition descending="1" ref="D437:D452"/>
  </sortState>
  <phoneticPr fontId="10"/>
  <hyperlinks>
    <hyperlink ref="B95" r:id="rId1" display="https://kakaku.com/item/K0001421040/" xr:uid="{9430DF68-9824-467D-9007-9EC9BA9DD8CA}"/>
    <hyperlink ref="B96" r:id="rId2" display="https://kakaku.com/item/K0001421024/" xr:uid="{89DA8971-4C3F-4282-A800-8F17417F52C4}"/>
  </hyperlinks>
  <pageMargins left="0.7" right="0.7" top="0.75" bottom="0.75" header="0.3" footer="0.3"/>
  <pageSetup paperSize="9" orientation="portrait" r:id="rId3"/>
  <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2A2A9-15E8-41AE-BF1C-A82F548A85EF}">
  <sheetPr codeName="Sheet18">
    <tabColor theme="0" tint="-4.9989318521683403E-2"/>
    <outlinePr summaryBelow="0" summaryRight="0"/>
  </sheetPr>
  <dimension ref="A1:AQ1101"/>
  <sheetViews>
    <sheetView zoomScaleNormal="100" workbookViewId="0">
      <pane ySplit="8" topLeftCell="A15" activePane="bottomLeft" state="frozen"/>
      <selection activeCell="F30" sqref="F30"/>
      <selection pane="bottomLeft" activeCell="F30" sqref="F30"/>
    </sheetView>
  </sheetViews>
  <sheetFormatPr defaultColWidth="9.77734375" defaultRowHeight="15.75" customHeight="1"/>
  <cols>
    <col min="1" max="1" width="4.77734375" style="50" customWidth="1"/>
    <col min="2" max="2" width="4.44140625" style="50" customWidth="1"/>
    <col min="3" max="3" width="11.109375" style="50" customWidth="1"/>
    <col min="4" max="4" width="19.44140625" style="50" customWidth="1"/>
    <col min="5" max="5" width="32.44140625" style="50" customWidth="1"/>
    <col min="6" max="6" width="91.33203125" style="50" customWidth="1"/>
    <col min="7" max="9" width="9.77734375" style="50"/>
    <col min="10" max="10" width="91.33203125" style="50" customWidth="1"/>
    <col min="11" max="16384" width="9.77734375" style="50"/>
  </cols>
  <sheetData>
    <row r="1" spans="1:27" ht="15.75" customHeight="1">
      <c r="D1" s="50" t="s">
        <v>5262</v>
      </c>
      <c r="E1" s="50" t="s">
        <v>5261</v>
      </c>
      <c r="F1" s="50" t="s">
        <v>5260</v>
      </c>
    </row>
    <row r="4" spans="1:27" ht="15.75" customHeight="1">
      <c r="A4" s="442" t="s">
        <v>5259</v>
      </c>
      <c r="B4" s="443"/>
      <c r="C4" s="443"/>
      <c r="D4" s="443"/>
      <c r="E4" s="443"/>
      <c r="F4" s="60" t="s">
        <v>5258</v>
      </c>
      <c r="G4" s="62"/>
      <c r="J4" s="60"/>
      <c r="K4" s="53"/>
      <c r="L4" s="53"/>
      <c r="M4" s="53"/>
      <c r="N4" s="53"/>
      <c r="O4" s="53"/>
      <c r="P4" s="53"/>
      <c r="Q4" s="53"/>
      <c r="R4" s="53"/>
      <c r="S4" s="53"/>
      <c r="T4" s="53"/>
      <c r="U4" s="53"/>
      <c r="V4" s="53"/>
      <c r="W4" s="53"/>
      <c r="X4" s="53"/>
      <c r="Y4" s="53"/>
      <c r="Z4" s="51"/>
      <c r="AA4" s="51"/>
    </row>
    <row r="5" spans="1:27" ht="15.75" customHeight="1">
      <c r="A5" s="442" t="s">
        <v>5257</v>
      </c>
      <c r="B5" s="443"/>
      <c r="C5" s="443"/>
      <c r="D5" s="443"/>
      <c r="E5" s="443"/>
      <c r="F5" s="50" t="s">
        <v>5256</v>
      </c>
      <c r="G5" s="50" t="s">
        <v>5255</v>
      </c>
      <c r="K5" s="53"/>
      <c r="L5" s="53"/>
      <c r="M5" s="53"/>
      <c r="N5" s="53"/>
      <c r="O5" s="53"/>
      <c r="P5" s="53"/>
      <c r="Q5" s="53"/>
      <c r="R5" s="53"/>
      <c r="S5" s="53"/>
      <c r="T5" s="53"/>
      <c r="U5" s="53"/>
      <c r="V5" s="53"/>
      <c r="W5" s="53"/>
      <c r="X5" s="53"/>
      <c r="Y5" s="53"/>
      <c r="Z5" s="51"/>
      <c r="AA5" s="51"/>
    </row>
    <row r="6" spans="1:27" ht="15">
      <c r="A6" s="53" t="s">
        <v>5254</v>
      </c>
      <c r="B6" s="53"/>
      <c r="C6" s="53"/>
      <c r="D6" s="53"/>
      <c r="E6" s="53"/>
      <c r="F6" s="54"/>
      <c r="G6" s="53"/>
      <c r="H6" s="53"/>
      <c r="I6" s="53"/>
      <c r="J6" s="54"/>
      <c r="K6" s="53"/>
      <c r="L6" s="53"/>
      <c r="M6" s="53"/>
      <c r="N6" s="53"/>
      <c r="O6" s="53"/>
      <c r="P6" s="53"/>
      <c r="Q6" s="53"/>
      <c r="R6" s="53"/>
      <c r="S6" s="53"/>
      <c r="T6" s="53"/>
      <c r="U6" s="53"/>
      <c r="V6" s="53"/>
      <c r="W6" s="53"/>
      <c r="X6" s="53"/>
      <c r="Y6" s="53"/>
      <c r="Z6" s="51"/>
      <c r="AA6" s="51"/>
    </row>
    <row r="7" spans="1:27" ht="15">
      <c r="A7" s="61" t="s">
        <v>5253</v>
      </c>
      <c r="B7" s="51"/>
      <c r="C7" s="55"/>
      <c r="D7" s="55"/>
      <c r="E7" s="444" t="s">
        <v>5252</v>
      </c>
      <c r="F7" s="443"/>
      <c r="G7" s="53"/>
      <c r="H7" s="53"/>
      <c r="I7" s="53"/>
      <c r="J7" s="53"/>
      <c r="K7" s="53"/>
      <c r="L7" s="53"/>
      <c r="M7" s="53"/>
      <c r="N7" s="53"/>
      <c r="O7" s="53"/>
      <c r="P7" s="53"/>
      <c r="Q7" s="53"/>
      <c r="R7" s="53"/>
      <c r="S7" s="53"/>
      <c r="T7" s="53"/>
      <c r="U7" s="53"/>
      <c r="V7" s="53"/>
      <c r="W7" s="53"/>
      <c r="X7" s="53"/>
      <c r="Y7" s="53"/>
      <c r="Z7" s="51"/>
      <c r="AA7" s="51"/>
    </row>
    <row r="8" spans="1:27" ht="15.75" customHeight="1">
      <c r="A8" s="53" t="s">
        <v>1639</v>
      </c>
      <c r="B8" s="50" t="s">
        <v>5251</v>
      </c>
      <c r="C8" s="55"/>
      <c r="D8" s="55" t="s">
        <v>552</v>
      </c>
      <c r="E8" s="51" t="s">
        <v>5250</v>
      </c>
      <c r="F8" s="53" t="s">
        <v>5249</v>
      </c>
      <c r="G8" s="51"/>
      <c r="H8" s="53"/>
      <c r="I8" s="53"/>
      <c r="J8" s="53"/>
      <c r="K8" s="53"/>
      <c r="L8" s="53"/>
      <c r="M8" s="53"/>
      <c r="N8" s="53"/>
      <c r="O8" s="53"/>
      <c r="P8" s="53"/>
      <c r="Q8" s="53"/>
      <c r="R8" s="53"/>
      <c r="S8" s="53"/>
      <c r="T8" s="53"/>
      <c r="U8" s="53"/>
      <c r="V8" s="53"/>
      <c r="W8" s="53"/>
      <c r="X8" s="53"/>
      <c r="Y8" s="53"/>
      <c r="Z8" s="51"/>
      <c r="AA8" s="51"/>
    </row>
    <row r="9" spans="1:27" ht="15.75" customHeight="1">
      <c r="A9" s="59">
        <v>11</v>
      </c>
      <c r="F9" s="50" t="s">
        <v>5248</v>
      </c>
      <c r="N9" s="53"/>
      <c r="O9" s="53"/>
      <c r="P9" s="53"/>
      <c r="Q9" s="53"/>
      <c r="R9" s="53"/>
      <c r="S9" s="53"/>
      <c r="T9" s="53"/>
      <c r="U9" s="53"/>
      <c r="V9" s="53"/>
      <c r="W9" s="53"/>
      <c r="X9" s="53"/>
      <c r="Y9" s="53"/>
      <c r="Z9" s="51"/>
      <c r="AA9" s="51"/>
    </row>
    <row r="10" spans="1:27" ht="15.75" customHeight="1">
      <c r="A10" s="59">
        <v>11</v>
      </c>
      <c r="B10" s="50" t="s">
        <v>4801</v>
      </c>
      <c r="C10" s="50" t="s">
        <v>4775</v>
      </c>
      <c r="D10" s="50" t="s">
        <v>5247</v>
      </c>
      <c r="E10" s="50" t="s">
        <v>5246</v>
      </c>
      <c r="F10" s="50" t="s">
        <v>5243</v>
      </c>
      <c r="N10" s="53"/>
      <c r="O10" s="53"/>
      <c r="P10" s="53"/>
      <c r="Q10" s="53"/>
      <c r="R10" s="53"/>
      <c r="S10" s="53"/>
      <c r="T10" s="53"/>
      <c r="U10" s="53"/>
      <c r="V10" s="53"/>
      <c r="W10" s="53"/>
      <c r="X10" s="53"/>
      <c r="Y10" s="53"/>
      <c r="Z10" s="51"/>
      <c r="AA10" s="51"/>
    </row>
    <row r="11" spans="1:27" ht="15.75" customHeight="1">
      <c r="A11" s="59">
        <v>11</v>
      </c>
      <c r="B11" s="50" t="s">
        <v>4801</v>
      </c>
      <c r="C11" s="50" t="s">
        <v>4775</v>
      </c>
      <c r="D11" s="50" t="s">
        <v>5245</v>
      </c>
      <c r="E11" s="50" t="s">
        <v>5244</v>
      </c>
      <c r="F11" s="50" t="s">
        <v>5243</v>
      </c>
      <c r="N11" s="53"/>
      <c r="O11" s="53"/>
      <c r="P11" s="53"/>
      <c r="Q11" s="53"/>
      <c r="R11" s="53"/>
      <c r="S11" s="53"/>
      <c r="T11" s="53"/>
      <c r="U11" s="53"/>
      <c r="V11" s="53"/>
      <c r="W11" s="53"/>
      <c r="X11" s="53"/>
      <c r="Y11" s="53"/>
      <c r="Z11" s="51"/>
      <c r="AA11" s="51"/>
    </row>
    <row r="12" spans="1:27" ht="15.75" customHeight="1">
      <c r="A12" s="59">
        <v>11</v>
      </c>
      <c r="B12" s="50" t="s">
        <v>4801</v>
      </c>
      <c r="C12" s="50" t="s">
        <v>4775</v>
      </c>
      <c r="D12" s="50" t="s">
        <v>5242</v>
      </c>
      <c r="E12" s="50" t="s">
        <v>5241</v>
      </c>
      <c r="F12" s="50" t="s">
        <v>5236</v>
      </c>
      <c r="N12" s="53"/>
      <c r="O12" s="53"/>
      <c r="P12" s="53"/>
      <c r="Q12" s="53"/>
      <c r="R12" s="53"/>
      <c r="S12" s="53"/>
      <c r="T12" s="53"/>
      <c r="U12" s="53"/>
      <c r="V12" s="53"/>
      <c r="W12" s="53"/>
      <c r="X12" s="53"/>
      <c r="Y12" s="53"/>
      <c r="Z12" s="51"/>
      <c r="AA12" s="51"/>
    </row>
    <row r="13" spans="1:27" ht="15.75" customHeight="1">
      <c r="A13" s="59">
        <v>11</v>
      </c>
      <c r="B13" s="50" t="s">
        <v>4801</v>
      </c>
      <c r="C13" s="50" t="s">
        <v>4775</v>
      </c>
      <c r="D13" s="50" t="s">
        <v>5240</v>
      </c>
      <c r="E13" s="50" t="s">
        <v>5239</v>
      </c>
      <c r="F13" s="50" t="s">
        <v>5236</v>
      </c>
      <c r="N13" s="53"/>
      <c r="O13" s="53"/>
      <c r="P13" s="53"/>
      <c r="Q13" s="53"/>
      <c r="R13" s="53"/>
      <c r="S13" s="53"/>
      <c r="T13" s="53"/>
      <c r="U13" s="53"/>
      <c r="V13" s="53"/>
      <c r="W13" s="53"/>
      <c r="X13" s="53"/>
      <c r="Y13" s="53"/>
      <c r="Z13" s="51"/>
      <c r="AA13" s="51"/>
    </row>
    <row r="14" spans="1:27" ht="15.75" customHeight="1">
      <c r="A14" s="59">
        <v>11</v>
      </c>
      <c r="B14" s="50" t="s">
        <v>4801</v>
      </c>
      <c r="C14" s="50" t="s">
        <v>4775</v>
      </c>
      <c r="D14" s="50" t="s">
        <v>5238</v>
      </c>
      <c r="E14" s="50" t="s">
        <v>5237</v>
      </c>
      <c r="F14" s="50" t="s">
        <v>5236</v>
      </c>
      <c r="N14" s="53"/>
      <c r="O14" s="53"/>
      <c r="P14" s="53"/>
      <c r="Q14" s="53"/>
      <c r="R14" s="53"/>
      <c r="S14" s="53"/>
      <c r="T14" s="53"/>
      <c r="U14" s="53"/>
      <c r="V14" s="53"/>
      <c r="W14" s="53"/>
      <c r="X14" s="53"/>
      <c r="Y14" s="53"/>
      <c r="Z14" s="51"/>
      <c r="AA14" s="51"/>
    </row>
    <row r="15" spans="1:27" ht="15.75" customHeight="1">
      <c r="A15" s="59">
        <v>11</v>
      </c>
      <c r="B15" s="50" t="s">
        <v>4801</v>
      </c>
      <c r="C15" s="50" t="s">
        <v>4775</v>
      </c>
      <c r="D15" s="50" t="s">
        <v>5235</v>
      </c>
      <c r="E15" s="50" t="s">
        <v>5234</v>
      </c>
      <c r="F15" s="50" t="s">
        <v>5233</v>
      </c>
      <c r="N15" s="53"/>
      <c r="O15" s="53"/>
      <c r="P15" s="53"/>
      <c r="Q15" s="53"/>
      <c r="R15" s="53"/>
      <c r="S15" s="53"/>
      <c r="T15" s="53"/>
      <c r="U15" s="53"/>
      <c r="V15" s="53"/>
      <c r="W15" s="53"/>
      <c r="X15" s="53"/>
      <c r="Y15" s="53"/>
      <c r="Z15" s="51"/>
      <c r="AA15" s="51"/>
    </row>
    <row r="16" spans="1:27" ht="15.75" customHeight="1">
      <c r="A16" s="59">
        <v>11</v>
      </c>
      <c r="B16" s="50" t="s">
        <v>4801</v>
      </c>
      <c r="C16" s="50" t="s">
        <v>4775</v>
      </c>
      <c r="D16" s="50" t="s">
        <v>5232</v>
      </c>
      <c r="E16" s="50" t="s">
        <v>5231</v>
      </c>
      <c r="F16" s="50" t="s">
        <v>5228</v>
      </c>
      <c r="N16" s="53"/>
      <c r="O16" s="53"/>
      <c r="P16" s="53"/>
      <c r="Q16" s="53"/>
      <c r="R16" s="53"/>
      <c r="S16" s="53"/>
      <c r="T16" s="53"/>
      <c r="U16" s="53"/>
      <c r="V16" s="53"/>
      <c r="W16" s="53"/>
      <c r="X16" s="53"/>
      <c r="Y16" s="53"/>
      <c r="Z16" s="51"/>
      <c r="AA16" s="51"/>
    </row>
    <row r="17" spans="1:27" ht="15.75" customHeight="1">
      <c r="A17" s="59">
        <v>11</v>
      </c>
      <c r="B17" s="50" t="s">
        <v>4801</v>
      </c>
      <c r="C17" s="50" t="s">
        <v>4775</v>
      </c>
      <c r="D17" s="50" t="s">
        <v>5230</v>
      </c>
      <c r="E17" s="50" t="s">
        <v>5229</v>
      </c>
      <c r="F17" s="50" t="s">
        <v>5228</v>
      </c>
      <c r="N17" s="53"/>
      <c r="O17" s="53"/>
      <c r="P17" s="53"/>
      <c r="Q17" s="53"/>
      <c r="R17" s="53"/>
      <c r="S17" s="53"/>
      <c r="T17" s="53"/>
      <c r="U17" s="53"/>
      <c r="V17" s="53"/>
      <c r="W17" s="53"/>
      <c r="X17" s="53"/>
      <c r="Y17" s="53"/>
      <c r="Z17" s="51"/>
      <c r="AA17" s="51"/>
    </row>
    <row r="18" spans="1:27" ht="15.75" customHeight="1">
      <c r="A18" s="59">
        <v>11</v>
      </c>
      <c r="B18" s="50" t="s">
        <v>4801</v>
      </c>
      <c r="C18" s="50" t="s">
        <v>4775</v>
      </c>
      <c r="D18" s="50" t="s">
        <v>5227</v>
      </c>
      <c r="E18" s="50" t="s">
        <v>5226</v>
      </c>
      <c r="F18" s="50" t="s">
        <v>5217</v>
      </c>
      <c r="N18" s="53"/>
      <c r="O18" s="53"/>
      <c r="P18" s="53"/>
      <c r="Q18" s="53"/>
      <c r="R18" s="53"/>
      <c r="S18" s="53"/>
      <c r="T18" s="53"/>
      <c r="U18" s="53"/>
      <c r="V18" s="53"/>
      <c r="W18" s="53"/>
      <c r="X18" s="53"/>
      <c r="Y18" s="53"/>
      <c r="Z18" s="51"/>
      <c r="AA18" s="51"/>
    </row>
    <row r="19" spans="1:27" ht="15.75" customHeight="1">
      <c r="A19" s="59">
        <v>11</v>
      </c>
      <c r="B19" s="50" t="s">
        <v>4801</v>
      </c>
      <c r="C19" s="50" t="s">
        <v>4775</v>
      </c>
      <c r="D19" s="50" t="s">
        <v>5225</v>
      </c>
      <c r="E19" s="50" t="s">
        <v>5224</v>
      </c>
      <c r="F19" s="50" t="s">
        <v>5221</v>
      </c>
      <c r="N19" s="53"/>
      <c r="O19" s="53"/>
      <c r="P19" s="53"/>
      <c r="Q19" s="53"/>
      <c r="R19" s="53"/>
      <c r="S19" s="53"/>
      <c r="T19" s="53"/>
      <c r="U19" s="53"/>
      <c r="V19" s="53"/>
      <c r="W19" s="53"/>
      <c r="X19" s="53"/>
      <c r="Y19" s="53"/>
      <c r="Z19" s="51"/>
      <c r="AA19" s="51"/>
    </row>
    <row r="20" spans="1:27" ht="15.75" customHeight="1">
      <c r="A20" s="59">
        <v>11</v>
      </c>
      <c r="B20" s="50" t="s">
        <v>4801</v>
      </c>
      <c r="C20" s="50" t="s">
        <v>4775</v>
      </c>
      <c r="D20" s="50" t="s">
        <v>5223</v>
      </c>
      <c r="E20" s="50" t="s">
        <v>5222</v>
      </c>
      <c r="F20" s="50" t="s">
        <v>5221</v>
      </c>
      <c r="N20" s="53"/>
      <c r="O20" s="53"/>
      <c r="P20" s="53"/>
      <c r="Q20" s="53"/>
      <c r="R20" s="53"/>
      <c r="S20" s="53"/>
      <c r="T20" s="53"/>
      <c r="U20" s="53"/>
      <c r="V20" s="53"/>
      <c r="W20" s="53"/>
      <c r="X20" s="53"/>
      <c r="Y20" s="53"/>
      <c r="Z20" s="51"/>
      <c r="AA20" s="51"/>
    </row>
    <row r="21" spans="1:27" ht="15.75" customHeight="1">
      <c r="A21" s="59">
        <v>11</v>
      </c>
      <c r="B21" s="50" t="s">
        <v>4801</v>
      </c>
      <c r="C21" s="50" t="s">
        <v>4775</v>
      </c>
      <c r="D21" s="50" t="s">
        <v>5220</v>
      </c>
      <c r="E21" s="50" t="s">
        <v>5218</v>
      </c>
      <c r="F21" s="50" t="s">
        <v>5217</v>
      </c>
      <c r="N21" s="53"/>
      <c r="O21" s="53"/>
      <c r="P21" s="53"/>
      <c r="Q21" s="53"/>
      <c r="R21" s="53"/>
      <c r="S21" s="53"/>
      <c r="T21" s="53"/>
      <c r="U21" s="53"/>
      <c r="V21" s="53"/>
      <c r="W21" s="53"/>
      <c r="X21" s="53"/>
      <c r="Y21" s="53"/>
      <c r="Z21" s="51"/>
      <c r="AA21" s="51"/>
    </row>
    <row r="22" spans="1:27" ht="15.75" customHeight="1">
      <c r="A22" s="59">
        <v>11</v>
      </c>
      <c r="B22" s="50" t="s">
        <v>4801</v>
      </c>
      <c r="C22" s="50" t="s">
        <v>4775</v>
      </c>
      <c r="D22" s="50" t="s">
        <v>5219</v>
      </c>
      <c r="E22" s="50" t="s">
        <v>5218</v>
      </c>
      <c r="F22" s="50" t="s">
        <v>5217</v>
      </c>
      <c r="N22" s="53"/>
      <c r="O22" s="53"/>
      <c r="P22" s="53"/>
      <c r="Q22" s="53"/>
      <c r="R22" s="53"/>
      <c r="S22" s="53"/>
      <c r="T22" s="53"/>
      <c r="U22" s="53"/>
      <c r="V22" s="53"/>
      <c r="W22" s="53"/>
      <c r="X22" s="53"/>
      <c r="Y22" s="53"/>
      <c r="Z22" s="51"/>
      <c r="AA22" s="51"/>
    </row>
    <row r="23" spans="1:27" ht="15.75" customHeight="1">
      <c r="A23" s="59">
        <v>11</v>
      </c>
      <c r="B23" s="50" t="s">
        <v>4801</v>
      </c>
      <c r="C23" s="50" t="s">
        <v>4775</v>
      </c>
      <c r="D23" s="50" t="s">
        <v>5216</v>
      </c>
      <c r="E23" s="50" t="s">
        <v>5215</v>
      </c>
      <c r="F23" s="50" t="s">
        <v>5214</v>
      </c>
      <c r="N23" s="53"/>
      <c r="O23" s="53"/>
      <c r="P23" s="53"/>
      <c r="Q23" s="53"/>
      <c r="R23" s="53"/>
      <c r="S23" s="53"/>
      <c r="T23" s="53"/>
      <c r="U23" s="53"/>
      <c r="V23" s="53"/>
      <c r="W23" s="53"/>
      <c r="X23" s="53"/>
      <c r="Y23" s="53"/>
      <c r="Z23" s="51"/>
      <c r="AA23" s="51"/>
    </row>
    <row r="24" spans="1:27" ht="15.75" customHeight="1">
      <c r="A24" s="59">
        <v>11</v>
      </c>
      <c r="B24" s="50" t="s">
        <v>4801</v>
      </c>
      <c r="C24" s="50" t="s">
        <v>4775</v>
      </c>
      <c r="D24" s="50" t="s">
        <v>5213</v>
      </c>
      <c r="E24" s="50" t="s">
        <v>5212</v>
      </c>
      <c r="F24" s="50" t="s">
        <v>5205</v>
      </c>
      <c r="N24" s="53"/>
      <c r="O24" s="53"/>
      <c r="P24" s="53"/>
      <c r="Q24" s="53"/>
      <c r="R24" s="53"/>
      <c r="S24" s="53"/>
      <c r="T24" s="53"/>
      <c r="U24" s="53"/>
      <c r="V24" s="53"/>
      <c r="W24" s="53"/>
      <c r="X24" s="53"/>
      <c r="Y24" s="53"/>
      <c r="Z24" s="51"/>
      <c r="AA24" s="51"/>
    </row>
    <row r="25" spans="1:27" ht="15.75" customHeight="1">
      <c r="A25" s="59">
        <v>11</v>
      </c>
      <c r="B25" s="50" t="s">
        <v>4801</v>
      </c>
      <c r="C25" s="50" t="s">
        <v>4775</v>
      </c>
      <c r="D25" s="50" t="s">
        <v>5211</v>
      </c>
      <c r="E25" s="50" t="s">
        <v>5210</v>
      </c>
      <c r="F25" s="50" t="s">
        <v>5205</v>
      </c>
      <c r="N25" s="53"/>
      <c r="O25" s="53"/>
      <c r="P25" s="53"/>
      <c r="Q25" s="53"/>
      <c r="R25" s="53"/>
      <c r="S25" s="53"/>
      <c r="T25" s="53"/>
      <c r="U25" s="53"/>
      <c r="V25" s="53"/>
      <c r="W25" s="53"/>
      <c r="X25" s="53"/>
      <c r="Y25" s="53"/>
      <c r="Z25" s="51"/>
      <c r="AA25" s="51"/>
    </row>
    <row r="26" spans="1:27" ht="15.75" customHeight="1">
      <c r="A26" s="59">
        <v>11</v>
      </c>
      <c r="B26" s="50" t="s">
        <v>4801</v>
      </c>
      <c r="C26" s="50" t="s">
        <v>4775</v>
      </c>
      <c r="D26" s="50" t="s">
        <v>5209</v>
      </c>
      <c r="E26" s="50" t="s">
        <v>5208</v>
      </c>
      <c r="F26" s="50" t="s">
        <v>5205</v>
      </c>
      <c r="N26" s="53"/>
      <c r="O26" s="53"/>
      <c r="P26" s="53"/>
      <c r="Q26" s="53"/>
      <c r="R26" s="53"/>
      <c r="S26" s="53"/>
      <c r="T26" s="53"/>
      <c r="U26" s="53"/>
      <c r="V26" s="53"/>
      <c r="W26" s="53"/>
      <c r="X26" s="53"/>
      <c r="Y26" s="53"/>
      <c r="Z26" s="51"/>
      <c r="AA26" s="51"/>
    </row>
    <row r="27" spans="1:27" ht="15.75" customHeight="1">
      <c r="A27" s="59">
        <v>11</v>
      </c>
      <c r="B27" s="50" t="s">
        <v>4801</v>
      </c>
      <c r="C27" s="50" t="s">
        <v>4775</v>
      </c>
      <c r="D27" s="50" t="s">
        <v>5207</v>
      </c>
      <c r="E27" s="50" t="s">
        <v>5206</v>
      </c>
      <c r="F27" s="50" t="s">
        <v>5205</v>
      </c>
      <c r="N27" s="53"/>
      <c r="O27" s="53"/>
      <c r="P27" s="53"/>
      <c r="Q27" s="53"/>
      <c r="R27" s="53"/>
      <c r="S27" s="53"/>
      <c r="T27" s="53"/>
      <c r="U27" s="53"/>
      <c r="V27" s="53"/>
      <c r="W27" s="53"/>
      <c r="X27" s="53"/>
      <c r="Y27" s="53"/>
      <c r="Z27" s="51"/>
      <c r="AA27" s="51"/>
    </row>
    <row r="28" spans="1:27" ht="15.75" customHeight="1">
      <c r="A28" s="59">
        <v>11</v>
      </c>
      <c r="B28" s="50" t="s">
        <v>4801</v>
      </c>
      <c r="C28" s="50" t="s">
        <v>4775</v>
      </c>
      <c r="D28" s="50" t="s">
        <v>5204</v>
      </c>
      <c r="E28" s="50" t="s">
        <v>5203</v>
      </c>
      <c r="F28" s="50" t="s">
        <v>5197</v>
      </c>
      <c r="N28" s="53"/>
      <c r="O28" s="53"/>
      <c r="P28" s="53"/>
      <c r="Q28" s="53"/>
      <c r="R28" s="53"/>
      <c r="S28" s="53"/>
      <c r="T28" s="53"/>
      <c r="U28" s="53"/>
      <c r="V28" s="53"/>
      <c r="W28" s="53"/>
      <c r="X28" s="53"/>
      <c r="Y28" s="53"/>
      <c r="Z28" s="51"/>
      <c r="AA28" s="51"/>
    </row>
    <row r="29" spans="1:27" ht="15.75" customHeight="1">
      <c r="A29" s="59">
        <v>11</v>
      </c>
      <c r="B29" s="50" t="s">
        <v>4801</v>
      </c>
      <c r="C29" s="50" t="s">
        <v>4775</v>
      </c>
      <c r="D29" s="50" t="s">
        <v>5202</v>
      </c>
      <c r="E29" s="50" t="s">
        <v>5200</v>
      </c>
      <c r="F29" s="50" t="s">
        <v>5197</v>
      </c>
      <c r="N29" s="53"/>
      <c r="O29" s="53"/>
      <c r="P29" s="53"/>
      <c r="Q29" s="53"/>
      <c r="R29" s="53"/>
      <c r="S29" s="53"/>
      <c r="T29" s="53"/>
      <c r="U29" s="53"/>
      <c r="V29" s="53"/>
      <c r="W29" s="53"/>
      <c r="X29" s="53"/>
      <c r="Y29" s="53"/>
      <c r="Z29" s="51"/>
      <c r="AA29" s="51"/>
    </row>
    <row r="30" spans="1:27" ht="15.75" customHeight="1">
      <c r="A30" s="59">
        <v>11</v>
      </c>
      <c r="B30" s="50" t="s">
        <v>4801</v>
      </c>
      <c r="C30" s="50" t="s">
        <v>4775</v>
      </c>
      <c r="D30" s="50" t="s">
        <v>5201</v>
      </c>
      <c r="E30" s="50" t="s">
        <v>5200</v>
      </c>
      <c r="F30" s="50" t="s">
        <v>5197</v>
      </c>
      <c r="N30" s="53"/>
      <c r="O30" s="53"/>
      <c r="P30" s="53"/>
      <c r="Q30" s="53"/>
      <c r="R30" s="53"/>
      <c r="S30" s="53"/>
      <c r="T30" s="53"/>
      <c r="U30" s="53"/>
      <c r="V30" s="53"/>
      <c r="W30" s="53"/>
      <c r="X30" s="53"/>
      <c r="Y30" s="53"/>
      <c r="Z30" s="51"/>
      <c r="AA30" s="51"/>
    </row>
    <row r="31" spans="1:27" ht="15.75" customHeight="1">
      <c r="A31" s="59">
        <v>11</v>
      </c>
      <c r="B31" s="50" t="s">
        <v>4801</v>
      </c>
      <c r="C31" s="50" t="s">
        <v>4775</v>
      </c>
      <c r="D31" s="50" t="s">
        <v>5199</v>
      </c>
      <c r="E31" s="50" t="s">
        <v>5198</v>
      </c>
      <c r="F31" s="50" t="s">
        <v>5197</v>
      </c>
      <c r="N31" s="53"/>
      <c r="O31" s="53"/>
      <c r="P31" s="53"/>
      <c r="Q31" s="53"/>
      <c r="R31" s="53"/>
      <c r="S31" s="53"/>
      <c r="T31" s="53"/>
      <c r="U31" s="53"/>
      <c r="V31" s="53"/>
      <c r="W31" s="53"/>
      <c r="X31" s="53"/>
      <c r="Y31" s="53"/>
      <c r="Z31" s="51"/>
      <c r="AA31" s="51"/>
    </row>
    <row r="32" spans="1:27" ht="15.75" customHeight="1">
      <c r="A32" s="59">
        <v>11</v>
      </c>
      <c r="B32" s="50" t="s">
        <v>4801</v>
      </c>
      <c r="C32" s="50" t="s">
        <v>4775</v>
      </c>
      <c r="D32" s="50" t="s">
        <v>5196</v>
      </c>
      <c r="E32" s="50" t="s">
        <v>5195</v>
      </c>
      <c r="F32" s="50" t="s">
        <v>5194</v>
      </c>
      <c r="N32" s="53"/>
      <c r="O32" s="53"/>
      <c r="P32" s="53"/>
      <c r="Q32" s="53"/>
      <c r="R32" s="53"/>
      <c r="S32" s="53"/>
      <c r="T32" s="53"/>
      <c r="U32" s="53"/>
      <c r="V32" s="53"/>
      <c r="W32" s="53"/>
      <c r="X32" s="53"/>
      <c r="Y32" s="53"/>
      <c r="Z32" s="51"/>
      <c r="AA32" s="51"/>
    </row>
    <row r="33" spans="1:27" ht="15.75" customHeight="1">
      <c r="A33" s="59">
        <v>11</v>
      </c>
      <c r="B33" s="50" t="s">
        <v>4801</v>
      </c>
      <c r="C33" s="50" t="s">
        <v>4775</v>
      </c>
      <c r="D33" s="50" t="s">
        <v>5193</v>
      </c>
      <c r="E33" s="50" t="s">
        <v>5192</v>
      </c>
      <c r="F33" s="50" t="s">
        <v>5191</v>
      </c>
      <c r="N33" s="53"/>
      <c r="O33" s="53"/>
      <c r="P33" s="53"/>
      <c r="Q33" s="53"/>
      <c r="R33" s="53"/>
      <c r="S33" s="53"/>
      <c r="T33" s="53"/>
      <c r="U33" s="53"/>
      <c r="V33" s="53"/>
      <c r="W33" s="53"/>
      <c r="X33" s="53"/>
      <c r="Y33" s="53"/>
      <c r="Z33" s="51"/>
      <c r="AA33" s="51"/>
    </row>
    <row r="34" spans="1:27" ht="15.75" customHeight="1">
      <c r="A34" s="59">
        <v>11</v>
      </c>
      <c r="B34" s="50" t="s">
        <v>4801</v>
      </c>
      <c r="C34" s="50" t="s">
        <v>4775</v>
      </c>
      <c r="D34" s="50" t="s">
        <v>22</v>
      </c>
      <c r="E34" s="50" t="s">
        <v>5192</v>
      </c>
      <c r="F34" s="50" t="s">
        <v>5191</v>
      </c>
      <c r="N34" s="53"/>
      <c r="O34" s="53"/>
      <c r="P34" s="53"/>
      <c r="Q34" s="53"/>
      <c r="R34" s="53"/>
      <c r="S34" s="53"/>
      <c r="T34" s="53"/>
      <c r="U34" s="53"/>
      <c r="V34" s="53"/>
      <c r="W34" s="53"/>
      <c r="X34" s="53"/>
      <c r="Y34" s="53"/>
      <c r="Z34" s="51"/>
      <c r="AA34" s="51"/>
    </row>
    <row r="35" spans="1:27" ht="15.75" customHeight="1">
      <c r="A35" s="59">
        <v>11</v>
      </c>
      <c r="B35" s="50" t="s">
        <v>4943</v>
      </c>
      <c r="C35" s="50" t="s">
        <v>4775</v>
      </c>
      <c r="D35" s="50" t="s">
        <v>5190</v>
      </c>
      <c r="E35" s="50" t="s">
        <v>5188</v>
      </c>
      <c r="F35" s="50" t="s">
        <v>5187</v>
      </c>
      <c r="N35" s="53"/>
      <c r="O35" s="53"/>
      <c r="P35" s="53"/>
      <c r="Q35" s="53"/>
      <c r="R35" s="53"/>
      <c r="S35" s="53"/>
      <c r="T35" s="53"/>
      <c r="U35" s="53"/>
      <c r="V35" s="53"/>
      <c r="W35" s="53"/>
      <c r="X35" s="53"/>
      <c r="Y35" s="53"/>
      <c r="Z35" s="51"/>
      <c r="AA35" s="51"/>
    </row>
    <row r="36" spans="1:27" ht="15.75" customHeight="1">
      <c r="A36" s="59">
        <v>11</v>
      </c>
      <c r="B36" s="50" t="s">
        <v>4943</v>
      </c>
      <c r="C36" s="50" t="s">
        <v>4775</v>
      </c>
      <c r="D36" s="50" t="s">
        <v>5189</v>
      </c>
      <c r="E36" s="50" t="s">
        <v>5188</v>
      </c>
      <c r="F36" s="50" t="s">
        <v>5187</v>
      </c>
      <c r="N36" s="53"/>
      <c r="O36" s="53"/>
      <c r="P36" s="53"/>
      <c r="Q36" s="53"/>
      <c r="R36" s="53"/>
      <c r="S36" s="53"/>
      <c r="T36" s="53"/>
      <c r="U36" s="53"/>
      <c r="V36" s="53"/>
      <c r="W36" s="53"/>
      <c r="X36" s="53"/>
      <c r="Y36" s="53"/>
      <c r="Z36" s="51"/>
      <c r="AA36" s="51"/>
    </row>
    <row r="37" spans="1:27" ht="15.75" customHeight="1">
      <c r="A37" s="59">
        <v>11</v>
      </c>
      <c r="B37" s="50" t="s">
        <v>4816</v>
      </c>
      <c r="C37" s="50" t="s">
        <v>4775</v>
      </c>
      <c r="D37" s="50" t="s">
        <v>3874</v>
      </c>
      <c r="E37" s="50" t="s">
        <v>5186</v>
      </c>
      <c r="F37" s="50" t="s">
        <v>5185</v>
      </c>
      <c r="N37" s="53"/>
      <c r="O37" s="53"/>
      <c r="P37" s="53"/>
      <c r="Q37" s="53"/>
      <c r="R37" s="53"/>
      <c r="S37" s="53"/>
      <c r="T37" s="53"/>
      <c r="U37" s="53"/>
      <c r="V37" s="53"/>
      <c r="W37" s="53"/>
      <c r="X37" s="53"/>
      <c r="Y37" s="53"/>
      <c r="Z37" s="51"/>
      <c r="AA37" s="51"/>
    </row>
    <row r="38" spans="1:27" ht="15.75" customHeight="1">
      <c r="A38" s="59">
        <v>11</v>
      </c>
      <c r="B38" s="50" t="s">
        <v>4816</v>
      </c>
      <c r="C38" s="50" t="s">
        <v>4775</v>
      </c>
      <c r="D38" s="50" t="s">
        <v>5184</v>
      </c>
      <c r="E38" s="50" t="s">
        <v>5183</v>
      </c>
      <c r="F38" s="50" t="s">
        <v>5182</v>
      </c>
      <c r="N38" s="53"/>
      <c r="O38" s="53"/>
      <c r="P38" s="53"/>
      <c r="Q38" s="53"/>
      <c r="R38" s="53"/>
      <c r="S38" s="53"/>
      <c r="T38" s="53"/>
      <c r="U38" s="53"/>
      <c r="V38" s="53"/>
      <c r="W38" s="53"/>
      <c r="X38" s="53"/>
      <c r="Y38" s="53"/>
      <c r="Z38" s="51"/>
      <c r="AA38" s="51"/>
    </row>
    <row r="39" spans="1:27" ht="15.75" customHeight="1">
      <c r="A39" s="59">
        <v>11</v>
      </c>
      <c r="B39" s="50" t="s">
        <v>4816</v>
      </c>
      <c r="C39" s="50" t="s">
        <v>4775</v>
      </c>
      <c r="D39" s="50" t="s">
        <v>5181</v>
      </c>
      <c r="E39" s="50" t="s">
        <v>5179</v>
      </c>
      <c r="F39" s="50" t="s">
        <v>5178</v>
      </c>
      <c r="N39" s="53"/>
      <c r="O39" s="53"/>
      <c r="P39" s="53"/>
      <c r="Q39" s="53"/>
      <c r="R39" s="53"/>
      <c r="S39" s="53"/>
      <c r="T39" s="53"/>
      <c r="U39" s="53"/>
      <c r="V39" s="53"/>
      <c r="W39" s="53"/>
      <c r="X39" s="53"/>
      <c r="Y39" s="53"/>
      <c r="Z39" s="51"/>
      <c r="AA39" s="51"/>
    </row>
    <row r="40" spans="1:27" ht="15.75" customHeight="1">
      <c r="A40" s="59">
        <v>11</v>
      </c>
      <c r="B40" s="50" t="s">
        <v>4816</v>
      </c>
      <c r="C40" s="50" t="s">
        <v>4775</v>
      </c>
      <c r="D40" s="50" t="s">
        <v>5180</v>
      </c>
      <c r="E40" s="50" t="s">
        <v>5179</v>
      </c>
      <c r="F40" s="50" t="s">
        <v>5178</v>
      </c>
      <c r="N40" s="53"/>
      <c r="O40" s="53"/>
      <c r="P40" s="53"/>
      <c r="Q40" s="53"/>
      <c r="R40" s="53"/>
      <c r="S40" s="53"/>
      <c r="T40" s="53"/>
      <c r="U40" s="53"/>
      <c r="V40" s="53"/>
      <c r="W40" s="53"/>
      <c r="X40" s="53"/>
      <c r="Y40" s="53"/>
      <c r="Z40" s="51"/>
      <c r="AA40" s="51"/>
    </row>
    <row r="41" spans="1:27" ht="15.75" customHeight="1">
      <c r="A41" s="59">
        <v>15</v>
      </c>
      <c r="C41" s="50" t="s">
        <v>4782</v>
      </c>
      <c r="F41" s="50" t="s">
        <v>5177</v>
      </c>
      <c r="N41" s="53"/>
      <c r="O41" s="53"/>
      <c r="P41" s="53"/>
      <c r="Q41" s="53"/>
      <c r="R41" s="53"/>
      <c r="S41" s="53"/>
      <c r="T41" s="53"/>
      <c r="U41" s="53"/>
      <c r="V41" s="53"/>
      <c r="W41" s="53"/>
      <c r="X41" s="53"/>
      <c r="Y41" s="53"/>
      <c r="Z41" s="51"/>
      <c r="AA41" s="51"/>
    </row>
    <row r="42" spans="1:27" ht="15.75" customHeight="1">
      <c r="A42" s="59">
        <v>15</v>
      </c>
      <c r="B42" s="50" t="s">
        <v>4801</v>
      </c>
      <c r="C42" s="50" t="s">
        <v>4782</v>
      </c>
      <c r="D42" s="50" t="s">
        <v>5176</v>
      </c>
      <c r="E42" s="50" t="s">
        <v>5175</v>
      </c>
      <c r="F42" s="50" t="s">
        <v>5174</v>
      </c>
      <c r="G42" s="50" t="s">
        <v>5173</v>
      </c>
      <c r="N42" s="53"/>
      <c r="O42" s="53"/>
      <c r="P42" s="53"/>
      <c r="Q42" s="53"/>
      <c r="R42" s="53"/>
      <c r="S42" s="53"/>
      <c r="T42" s="53"/>
      <c r="U42" s="53"/>
      <c r="V42" s="53"/>
      <c r="W42" s="53"/>
      <c r="X42" s="53"/>
      <c r="Y42" s="53"/>
      <c r="Z42" s="51"/>
      <c r="AA42" s="51"/>
    </row>
    <row r="43" spans="1:27" ht="15.75" customHeight="1">
      <c r="A43" s="59">
        <v>15</v>
      </c>
      <c r="B43" s="50" t="s">
        <v>4801</v>
      </c>
      <c r="C43" s="50" t="s">
        <v>4782</v>
      </c>
      <c r="D43" s="50" t="s">
        <v>5172</v>
      </c>
      <c r="E43" s="50" t="s">
        <v>5171</v>
      </c>
      <c r="F43" s="50" t="s">
        <v>5170</v>
      </c>
      <c r="N43" s="53"/>
      <c r="O43" s="53"/>
      <c r="P43" s="53"/>
      <c r="Q43" s="53"/>
      <c r="R43" s="53"/>
      <c r="S43" s="53"/>
      <c r="T43" s="53"/>
      <c r="U43" s="53"/>
      <c r="V43" s="53"/>
      <c r="W43" s="53"/>
      <c r="X43" s="53"/>
      <c r="Y43" s="53"/>
      <c r="Z43" s="51"/>
      <c r="AA43" s="51"/>
    </row>
    <row r="44" spans="1:27" ht="15.75" customHeight="1">
      <c r="A44" s="59">
        <v>15</v>
      </c>
      <c r="B44" s="50" t="s">
        <v>4801</v>
      </c>
      <c r="C44" s="50" t="s">
        <v>4782</v>
      </c>
      <c r="D44" s="50" t="s">
        <v>5169</v>
      </c>
      <c r="E44" s="50" t="s">
        <v>5168</v>
      </c>
      <c r="F44" s="50" t="s">
        <v>5166</v>
      </c>
      <c r="N44" s="53"/>
      <c r="O44" s="53"/>
      <c r="P44" s="53"/>
      <c r="Q44" s="53"/>
      <c r="R44" s="53"/>
      <c r="S44" s="53"/>
      <c r="T44" s="53"/>
      <c r="U44" s="53"/>
      <c r="V44" s="53"/>
      <c r="W44" s="53"/>
      <c r="X44" s="53"/>
      <c r="Y44" s="53"/>
      <c r="Z44" s="51"/>
      <c r="AA44" s="51"/>
    </row>
    <row r="45" spans="1:27" ht="15.75" customHeight="1">
      <c r="A45" s="59">
        <v>15</v>
      </c>
      <c r="B45" s="50" t="s">
        <v>4801</v>
      </c>
      <c r="C45" s="50" t="s">
        <v>4782</v>
      </c>
      <c r="D45" s="50" t="s">
        <v>5167</v>
      </c>
      <c r="E45" s="50" t="s">
        <v>5164</v>
      </c>
      <c r="F45" s="50" t="s">
        <v>5166</v>
      </c>
      <c r="N45" s="53"/>
      <c r="O45" s="53"/>
      <c r="P45" s="53"/>
      <c r="Q45" s="53"/>
      <c r="R45" s="53"/>
      <c r="S45" s="53"/>
      <c r="T45" s="53"/>
      <c r="U45" s="53"/>
      <c r="V45" s="53"/>
      <c r="W45" s="53"/>
      <c r="X45" s="53"/>
      <c r="Y45" s="53"/>
      <c r="Z45" s="51"/>
      <c r="AA45" s="51"/>
    </row>
    <row r="46" spans="1:27" ht="15.75" customHeight="1">
      <c r="A46" s="59">
        <v>15</v>
      </c>
      <c r="B46" s="50" t="s">
        <v>4801</v>
      </c>
      <c r="C46" s="50" t="s">
        <v>4782</v>
      </c>
      <c r="D46" s="50" t="s">
        <v>5165</v>
      </c>
      <c r="E46" s="50" t="s">
        <v>5164</v>
      </c>
      <c r="F46" s="50" t="s">
        <v>5163</v>
      </c>
      <c r="N46" s="53"/>
      <c r="O46" s="53"/>
      <c r="P46" s="53"/>
      <c r="Q46" s="53"/>
      <c r="R46" s="53"/>
      <c r="S46" s="53"/>
      <c r="T46" s="53"/>
      <c r="U46" s="53"/>
      <c r="V46" s="53"/>
      <c r="W46" s="53"/>
      <c r="X46" s="53"/>
      <c r="Y46" s="53"/>
      <c r="Z46" s="51"/>
      <c r="AA46" s="51"/>
    </row>
    <row r="47" spans="1:27" ht="15.75" customHeight="1">
      <c r="A47" s="59">
        <v>15</v>
      </c>
      <c r="B47" s="50" t="s">
        <v>4801</v>
      </c>
      <c r="C47" s="50" t="s">
        <v>4782</v>
      </c>
      <c r="D47" s="50" t="s">
        <v>5162</v>
      </c>
      <c r="E47" s="50" t="s">
        <v>5161</v>
      </c>
      <c r="F47" s="50" t="s">
        <v>5159</v>
      </c>
      <c r="N47" s="53"/>
      <c r="O47" s="53"/>
      <c r="P47" s="53"/>
      <c r="Q47" s="53"/>
      <c r="R47" s="53"/>
      <c r="S47" s="53"/>
      <c r="T47" s="53"/>
      <c r="U47" s="53"/>
      <c r="V47" s="53"/>
      <c r="W47" s="53"/>
      <c r="X47" s="53"/>
      <c r="Y47" s="53"/>
      <c r="Z47" s="51"/>
      <c r="AA47" s="51"/>
    </row>
    <row r="48" spans="1:27" ht="15.75" customHeight="1">
      <c r="A48" s="59">
        <v>15</v>
      </c>
      <c r="B48" s="50" t="s">
        <v>4801</v>
      </c>
      <c r="C48" s="50" t="s">
        <v>4782</v>
      </c>
      <c r="D48" s="50" t="s">
        <v>5160</v>
      </c>
      <c r="E48" s="50" t="s">
        <v>5158</v>
      </c>
      <c r="F48" s="50" t="s">
        <v>5159</v>
      </c>
      <c r="N48" s="53"/>
      <c r="O48" s="53"/>
      <c r="P48" s="53"/>
      <c r="Q48" s="53"/>
      <c r="R48" s="53"/>
      <c r="S48" s="53"/>
      <c r="T48" s="53"/>
      <c r="U48" s="53"/>
      <c r="V48" s="53"/>
      <c r="W48" s="53"/>
      <c r="X48" s="53"/>
      <c r="Y48" s="53"/>
      <c r="Z48" s="51"/>
      <c r="AA48" s="51"/>
    </row>
    <row r="49" spans="1:27" ht="15.75" customHeight="1">
      <c r="A49" s="59">
        <v>15</v>
      </c>
      <c r="B49" s="50" t="s">
        <v>4801</v>
      </c>
      <c r="C49" s="50" t="s">
        <v>4782</v>
      </c>
      <c r="D49" s="50" t="s">
        <v>13</v>
      </c>
      <c r="E49" s="50" t="s">
        <v>5158</v>
      </c>
      <c r="F49" s="50" t="s">
        <v>5156</v>
      </c>
      <c r="N49" s="53"/>
      <c r="O49" s="53"/>
      <c r="P49" s="53"/>
      <c r="Q49" s="53"/>
      <c r="R49" s="53"/>
      <c r="S49" s="53"/>
      <c r="T49" s="53"/>
      <c r="U49" s="53"/>
      <c r="V49" s="53"/>
      <c r="W49" s="53"/>
      <c r="X49" s="53"/>
      <c r="Y49" s="53"/>
      <c r="Z49" s="51"/>
      <c r="AA49" s="51"/>
    </row>
    <row r="50" spans="1:27" ht="15.75" customHeight="1">
      <c r="A50" s="59">
        <v>15</v>
      </c>
      <c r="B50" s="50" t="s">
        <v>4801</v>
      </c>
      <c r="C50" s="50" t="s">
        <v>4782</v>
      </c>
      <c r="D50" s="50" t="s">
        <v>5157</v>
      </c>
      <c r="E50" s="50" t="s">
        <v>5154</v>
      </c>
      <c r="F50" s="50" t="s">
        <v>5156</v>
      </c>
      <c r="N50" s="53"/>
      <c r="O50" s="53"/>
      <c r="P50" s="53"/>
      <c r="Q50" s="53"/>
      <c r="R50" s="53"/>
      <c r="S50" s="53"/>
      <c r="T50" s="53"/>
      <c r="U50" s="53"/>
      <c r="V50" s="53"/>
      <c r="W50" s="53"/>
      <c r="X50" s="53"/>
      <c r="Y50" s="53"/>
      <c r="Z50" s="51"/>
      <c r="AA50" s="51"/>
    </row>
    <row r="51" spans="1:27" ht="15.75" customHeight="1">
      <c r="A51" s="59">
        <v>15</v>
      </c>
      <c r="B51" s="50" t="s">
        <v>4801</v>
      </c>
      <c r="C51" s="50" t="s">
        <v>4782</v>
      </c>
      <c r="D51" s="50" t="s">
        <v>5155</v>
      </c>
      <c r="E51" s="50" t="s">
        <v>5154</v>
      </c>
      <c r="F51" s="50" t="s">
        <v>5153</v>
      </c>
      <c r="N51" s="53"/>
      <c r="O51" s="53"/>
      <c r="P51" s="53"/>
      <c r="Q51" s="53"/>
      <c r="R51" s="53"/>
      <c r="S51" s="53"/>
      <c r="T51" s="53"/>
      <c r="U51" s="53"/>
      <c r="V51" s="53"/>
      <c r="W51" s="53"/>
      <c r="X51" s="53"/>
      <c r="Y51" s="53"/>
      <c r="Z51" s="51"/>
      <c r="AA51" s="51"/>
    </row>
    <row r="52" spans="1:27" ht="15.75" customHeight="1">
      <c r="A52" s="59">
        <v>15</v>
      </c>
      <c r="B52" s="50" t="s">
        <v>4801</v>
      </c>
      <c r="C52" s="50" t="s">
        <v>4782</v>
      </c>
      <c r="D52" s="50" t="s">
        <v>5152</v>
      </c>
      <c r="E52" s="50" t="s">
        <v>5151</v>
      </c>
      <c r="F52" s="50" t="s">
        <v>5146</v>
      </c>
      <c r="N52" s="53"/>
      <c r="O52" s="53"/>
      <c r="P52" s="53"/>
      <c r="Q52" s="53"/>
      <c r="R52" s="53"/>
      <c r="S52" s="53"/>
      <c r="T52" s="53"/>
      <c r="U52" s="53"/>
      <c r="V52" s="53"/>
      <c r="W52" s="53"/>
      <c r="X52" s="53"/>
      <c r="Y52" s="53"/>
      <c r="Z52" s="51"/>
      <c r="AA52" s="51"/>
    </row>
    <row r="53" spans="1:27" ht="15.75" customHeight="1">
      <c r="A53" s="59">
        <v>15</v>
      </c>
      <c r="B53" s="50" t="s">
        <v>4801</v>
      </c>
      <c r="C53" s="50" t="s">
        <v>4782</v>
      </c>
      <c r="D53" s="50" t="s">
        <v>841</v>
      </c>
      <c r="E53" s="50" t="s">
        <v>5150</v>
      </c>
      <c r="F53" s="50" t="s">
        <v>5146</v>
      </c>
      <c r="N53" s="53"/>
      <c r="O53" s="53"/>
      <c r="P53" s="53"/>
      <c r="Q53" s="53"/>
      <c r="R53" s="53"/>
      <c r="S53" s="53"/>
      <c r="T53" s="53"/>
      <c r="U53" s="53"/>
      <c r="V53" s="53"/>
      <c r="W53" s="53"/>
      <c r="X53" s="53"/>
      <c r="Y53" s="53"/>
      <c r="Z53" s="51"/>
      <c r="AA53" s="51"/>
    </row>
    <row r="54" spans="1:27" ht="15.75" customHeight="1">
      <c r="A54" s="59">
        <v>15</v>
      </c>
      <c r="B54" s="50" t="s">
        <v>4801</v>
      </c>
      <c r="C54" s="50" t="s">
        <v>4782</v>
      </c>
      <c r="D54" s="50" t="s">
        <v>5149</v>
      </c>
      <c r="E54" s="50" t="s">
        <v>5148</v>
      </c>
      <c r="F54" s="50" t="s">
        <v>5146</v>
      </c>
      <c r="N54" s="53"/>
      <c r="O54" s="53"/>
      <c r="P54" s="53"/>
      <c r="Q54" s="53"/>
      <c r="R54" s="53"/>
      <c r="S54" s="53"/>
      <c r="T54" s="53"/>
      <c r="U54" s="53"/>
      <c r="V54" s="53"/>
      <c r="W54" s="53"/>
      <c r="X54" s="53"/>
      <c r="Y54" s="53"/>
      <c r="Z54" s="51"/>
      <c r="AA54" s="51"/>
    </row>
    <row r="55" spans="1:27" ht="15">
      <c r="A55" s="59">
        <v>15</v>
      </c>
      <c r="B55" s="50" t="s">
        <v>4801</v>
      </c>
      <c r="C55" s="50" t="s">
        <v>4782</v>
      </c>
      <c r="D55" s="50" t="s">
        <v>5147</v>
      </c>
      <c r="E55" s="50" t="s">
        <v>5144</v>
      </c>
      <c r="F55" s="50" t="s">
        <v>5146</v>
      </c>
      <c r="N55" s="53"/>
      <c r="O55" s="53"/>
      <c r="P55" s="53"/>
      <c r="Q55" s="53"/>
      <c r="R55" s="53"/>
      <c r="S55" s="53"/>
      <c r="T55" s="53"/>
      <c r="U55" s="53"/>
      <c r="V55" s="53"/>
      <c r="W55" s="53"/>
      <c r="X55" s="53"/>
      <c r="Y55" s="53"/>
      <c r="Z55" s="51"/>
      <c r="AA55" s="51"/>
    </row>
    <row r="56" spans="1:27" ht="15">
      <c r="A56" s="59">
        <v>15</v>
      </c>
      <c r="B56" s="50" t="s">
        <v>4801</v>
      </c>
      <c r="C56" s="50" t="s">
        <v>4782</v>
      </c>
      <c r="D56" s="50" t="s">
        <v>5145</v>
      </c>
      <c r="E56" s="50" t="s">
        <v>5144</v>
      </c>
      <c r="F56" s="50" t="s">
        <v>5143</v>
      </c>
      <c r="N56" s="53"/>
      <c r="O56" s="53"/>
      <c r="P56" s="53"/>
      <c r="Q56" s="53"/>
      <c r="R56" s="53"/>
      <c r="S56" s="53"/>
      <c r="T56" s="53"/>
      <c r="U56" s="53"/>
      <c r="V56" s="53"/>
      <c r="W56" s="53"/>
      <c r="X56" s="53"/>
      <c r="Y56" s="53"/>
      <c r="Z56" s="51"/>
      <c r="AA56" s="51"/>
    </row>
    <row r="57" spans="1:27" ht="15">
      <c r="A57" s="59">
        <v>15</v>
      </c>
      <c r="B57" s="50" t="s">
        <v>4943</v>
      </c>
      <c r="C57" s="50" t="s">
        <v>4782</v>
      </c>
      <c r="D57" s="50" t="s">
        <v>17</v>
      </c>
      <c r="E57" s="50" t="s">
        <v>5142</v>
      </c>
      <c r="F57" s="50" t="s">
        <v>5133</v>
      </c>
      <c r="N57" s="53"/>
      <c r="O57" s="53"/>
      <c r="P57" s="53"/>
      <c r="Q57" s="53"/>
      <c r="R57" s="53"/>
      <c r="S57" s="53"/>
      <c r="T57" s="53"/>
      <c r="U57" s="53"/>
      <c r="V57" s="53"/>
      <c r="W57" s="53"/>
      <c r="X57" s="53"/>
      <c r="Y57" s="53"/>
      <c r="Z57" s="51"/>
      <c r="AA57" s="51"/>
    </row>
    <row r="58" spans="1:27" ht="15">
      <c r="A58" s="59">
        <v>15</v>
      </c>
      <c r="B58" s="50" t="s">
        <v>4943</v>
      </c>
      <c r="C58" s="50" t="s">
        <v>4782</v>
      </c>
      <c r="D58" s="50" t="s">
        <v>5141</v>
      </c>
      <c r="E58" s="50" t="s">
        <v>5140</v>
      </c>
      <c r="F58" s="50" t="s">
        <v>5133</v>
      </c>
      <c r="N58" s="53"/>
      <c r="O58" s="53"/>
      <c r="P58" s="53"/>
      <c r="Q58" s="53"/>
      <c r="R58" s="53"/>
      <c r="S58" s="53"/>
      <c r="T58" s="53"/>
      <c r="U58" s="53"/>
      <c r="V58" s="53"/>
      <c r="W58" s="53"/>
      <c r="X58" s="53"/>
      <c r="Y58" s="53"/>
      <c r="Z58" s="51"/>
      <c r="AA58" s="51"/>
    </row>
    <row r="59" spans="1:27" ht="15">
      <c r="A59" s="59">
        <v>15</v>
      </c>
      <c r="B59" s="50" t="s">
        <v>4943</v>
      </c>
      <c r="C59" s="50" t="s">
        <v>4782</v>
      </c>
      <c r="D59" s="50" t="s">
        <v>5139</v>
      </c>
      <c r="E59" s="50" t="s">
        <v>5138</v>
      </c>
      <c r="F59" s="50" t="s">
        <v>5133</v>
      </c>
      <c r="N59" s="53"/>
      <c r="O59" s="53"/>
      <c r="P59" s="53"/>
      <c r="Q59" s="53"/>
      <c r="R59" s="53"/>
      <c r="S59" s="53"/>
      <c r="T59" s="53"/>
      <c r="U59" s="53"/>
      <c r="V59" s="53"/>
      <c r="W59" s="53"/>
      <c r="X59" s="53"/>
      <c r="Y59" s="53"/>
      <c r="Z59" s="51"/>
      <c r="AA59" s="51"/>
    </row>
    <row r="60" spans="1:27" ht="15">
      <c r="A60" s="59">
        <v>15</v>
      </c>
      <c r="B60" s="50" t="s">
        <v>4943</v>
      </c>
      <c r="C60" s="50" t="s">
        <v>4782</v>
      </c>
      <c r="D60" s="50" t="s">
        <v>0</v>
      </c>
      <c r="E60" s="50" t="s">
        <v>5138</v>
      </c>
      <c r="F60" s="50" t="s">
        <v>5133</v>
      </c>
      <c r="N60" s="53"/>
      <c r="O60" s="53"/>
      <c r="P60" s="53"/>
      <c r="Q60" s="53"/>
      <c r="R60" s="53"/>
      <c r="S60" s="53"/>
      <c r="T60" s="53"/>
      <c r="U60" s="53"/>
      <c r="V60" s="53"/>
      <c r="W60" s="53"/>
      <c r="X60" s="53"/>
      <c r="Y60" s="53"/>
      <c r="Z60" s="51"/>
      <c r="AA60" s="51"/>
    </row>
    <row r="61" spans="1:27" ht="15">
      <c r="A61" s="59">
        <v>15</v>
      </c>
      <c r="B61" s="50" t="s">
        <v>4943</v>
      </c>
      <c r="C61" s="50" t="s">
        <v>4782</v>
      </c>
      <c r="D61" s="50" t="s">
        <v>18</v>
      </c>
      <c r="E61" s="50" t="s">
        <v>5137</v>
      </c>
      <c r="F61" s="50" t="s">
        <v>5133</v>
      </c>
      <c r="N61" s="53"/>
      <c r="O61" s="53"/>
      <c r="P61" s="53"/>
      <c r="Q61" s="53"/>
      <c r="R61" s="53"/>
      <c r="S61" s="53"/>
      <c r="T61" s="53"/>
      <c r="U61" s="53"/>
      <c r="V61" s="53"/>
      <c r="W61" s="53"/>
      <c r="X61" s="53"/>
      <c r="Y61" s="53"/>
      <c r="Z61" s="51"/>
      <c r="AA61" s="51"/>
    </row>
    <row r="62" spans="1:27" ht="15">
      <c r="A62" s="59">
        <v>15</v>
      </c>
      <c r="B62" s="50" t="s">
        <v>4943</v>
      </c>
      <c r="C62" s="50" t="s">
        <v>4782</v>
      </c>
      <c r="D62" s="50" t="s">
        <v>5136</v>
      </c>
      <c r="E62" s="50" t="s">
        <v>5135</v>
      </c>
      <c r="F62" s="50" t="s">
        <v>5133</v>
      </c>
      <c r="N62" s="53"/>
      <c r="O62" s="53"/>
      <c r="P62" s="53"/>
      <c r="Q62" s="53"/>
      <c r="R62" s="53"/>
      <c r="S62" s="53"/>
      <c r="T62" s="53"/>
      <c r="U62" s="53"/>
      <c r="V62" s="53"/>
      <c r="W62" s="53"/>
      <c r="X62" s="53"/>
      <c r="Y62" s="53"/>
      <c r="Z62" s="51"/>
      <c r="AA62" s="51"/>
    </row>
    <row r="63" spans="1:27" ht="15">
      <c r="A63" s="59">
        <v>15</v>
      </c>
      <c r="B63" s="50" t="s">
        <v>4943</v>
      </c>
      <c r="C63" s="50" t="s">
        <v>4782</v>
      </c>
      <c r="D63" s="50" t="s">
        <v>16</v>
      </c>
      <c r="E63" s="50" t="s">
        <v>5134</v>
      </c>
      <c r="F63" s="50" t="s">
        <v>5133</v>
      </c>
      <c r="N63" s="53"/>
      <c r="O63" s="53"/>
      <c r="P63" s="53"/>
      <c r="Q63" s="53"/>
      <c r="R63" s="53"/>
      <c r="S63" s="53"/>
      <c r="T63" s="53"/>
      <c r="U63" s="53"/>
      <c r="V63" s="53"/>
      <c r="W63" s="53"/>
      <c r="X63" s="53"/>
      <c r="Y63" s="53"/>
      <c r="Z63" s="51"/>
      <c r="AA63" s="51"/>
    </row>
    <row r="64" spans="1:27" ht="15">
      <c r="A64" s="59">
        <v>15</v>
      </c>
      <c r="B64" s="50" t="s">
        <v>4816</v>
      </c>
      <c r="C64" s="50" t="s">
        <v>4782</v>
      </c>
      <c r="D64" s="50" t="s">
        <v>5132</v>
      </c>
      <c r="E64" s="50" t="s">
        <v>5130</v>
      </c>
      <c r="F64" s="50" t="s">
        <v>5121</v>
      </c>
      <c r="N64" s="53"/>
      <c r="O64" s="53"/>
      <c r="P64" s="53"/>
      <c r="Q64" s="53"/>
      <c r="R64" s="53"/>
      <c r="S64" s="53"/>
      <c r="T64" s="53"/>
      <c r="U64" s="53"/>
      <c r="V64" s="53"/>
      <c r="W64" s="53"/>
      <c r="X64" s="53"/>
      <c r="Y64" s="53"/>
      <c r="Z64" s="51"/>
      <c r="AA64" s="51"/>
    </row>
    <row r="65" spans="1:27" ht="15">
      <c r="A65" s="59">
        <v>15</v>
      </c>
      <c r="B65" s="50" t="s">
        <v>4816</v>
      </c>
      <c r="C65" s="50" t="s">
        <v>4782</v>
      </c>
      <c r="D65" s="50" t="s">
        <v>5131</v>
      </c>
      <c r="E65" s="50" t="s">
        <v>5130</v>
      </c>
      <c r="F65" s="50" t="s">
        <v>5121</v>
      </c>
      <c r="N65" s="53"/>
      <c r="O65" s="53"/>
      <c r="P65" s="53"/>
      <c r="Q65" s="53"/>
      <c r="R65" s="53"/>
      <c r="S65" s="53"/>
      <c r="T65" s="53"/>
      <c r="U65" s="53"/>
      <c r="V65" s="53"/>
      <c r="W65" s="53"/>
      <c r="X65" s="53"/>
      <c r="Y65" s="53"/>
      <c r="Z65" s="51"/>
      <c r="AA65" s="51"/>
    </row>
    <row r="66" spans="1:27" ht="15">
      <c r="A66" s="59">
        <v>15</v>
      </c>
      <c r="B66" s="50" t="s">
        <v>4816</v>
      </c>
      <c r="C66" s="50" t="s">
        <v>4782</v>
      </c>
      <c r="D66" s="50" t="s">
        <v>5129</v>
      </c>
      <c r="E66" s="50" t="s">
        <v>5127</v>
      </c>
      <c r="F66" s="50" t="s">
        <v>5126</v>
      </c>
      <c r="N66" s="53"/>
      <c r="O66" s="53"/>
      <c r="P66" s="53"/>
      <c r="Q66" s="53"/>
      <c r="R66" s="53"/>
      <c r="S66" s="53"/>
      <c r="T66" s="53"/>
      <c r="U66" s="53"/>
      <c r="V66" s="53"/>
      <c r="W66" s="53"/>
      <c r="X66" s="53"/>
      <c r="Y66" s="53"/>
      <c r="Z66" s="51"/>
      <c r="AA66" s="51"/>
    </row>
    <row r="67" spans="1:27" ht="15">
      <c r="A67" s="59">
        <v>15</v>
      </c>
      <c r="B67" s="50" t="s">
        <v>4816</v>
      </c>
      <c r="C67" s="50" t="s">
        <v>4782</v>
      </c>
      <c r="D67" s="50" t="s">
        <v>5128</v>
      </c>
      <c r="E67" s="50" t="s">
        <v>5127</v>
      </c>
      <c r="F67" s="50" t="s">
        <v>5126</v>
      </c>
      <c r="N67" s="53"/>
      <c r="O67" s="53"/>
      <c r="P67" s="53"/>
      <c r="Q67" s="53"/>
      <c r="R67" s="53"/>
      <c r="S67" s="53"/>
      <c r="T67" s="53"/>
      <c r="U67" s="53"/>
      <c r="V67" s="53"/>
      <c r="W67" s="53"/>
      <c r="X67" s="53"/>
      <c r="Y67" s="53"/>
      <c r="Z67" s="51"/>
      <c r="AA67" s="51"/>
    </row>
    <row r="68" spans="1:27" ht="15">
      <c r="A68" s="59">
        <v>15</v>
      </c>
      <c r="B68" s="50" t="s">
        <v>4816</v>
      </c>
      <c r="C68" s="50" t="s">
        <v>4782</v>
      </c>
      <c r="D68" s="50" t="s">
        <v>5125</v>
      </c>
      <c r="E68" s="50" t="s">
        <v>5124</v>
      </c>
      <c r="F68" s="50" t="s">
        <v>5121</v>
      </c>
      <c r="N68" s="53"/>
      <c r="O68" s="53"/>
      <c r="P68" s="53"/>
      <c r="Q68" s="53"/>
      <c r="R68" s="53"/>
      <c r="S68" s="53"/>
      <c r="T68" s="53"/>
      <c r="U68" s="53"/>
      <c r="V68" s="53"/>
      <c r="W68" s="53"/>
      <c r="X68" s="53"/>
      <c r="Y68" s="53"/>
      <c r="Z68" s="51"/>
      <c r="AA68" s="51"/>
    </row>
    <row r="69" spans="1:27" ht="15">
      <c r="A69" s="59">
        <v>15</v>
      </c>
      <c r="B69" s="50" t="s">
        <v>4816</v>
      </c>
      <c r="C69" s="50" t="s">
        <v>4782</v>
      </c>
      <c r="D69" s="50" t="s">
        <v>5123</v>
      </c>
      <c r="E69" s="50" t="s">
        <v>5122</v>
      </c>
      <c r="F69" s="50" t="s">
        <v>5121</v>
      </c>
      <c r="N69" s="53"/>
      <c r="O69" s="53"/>
      <c r="P69" s="53"/>
      <c r="Q69" s="53"/>
      <c r="R69" s="53"/>
      <c r="S69" s="53"/>
      <c r="T69" s="53"/>
      <c r="U69" s="53"/>
      <c r="V69" s="53"/>
      <c r="W69" s="53"/>
      <c r="X69" s="53"/>
      <c r="Y69" s="53"/>
      <c r="Z69" s="51"/>
      <c r="AA69" s="51"/>
    </row>
    <row r="70" spans="1:27" ht="15">
      <c r="A70" s="59">
        <v>20</v>
      </c>
      <c r="B70" s="50" t="s">
        <v>4801</v>
      </c>
      <c r="C70" s="50" t="s">
        <v>5081</v>
      </c>
      <c r="D70" s="50" t="s">
        <v>5120</v>
      </c>
      <c r="E70" s="50" t="s">
        <v>5119</v>
      </c>
      <c r="F70" s="50" t="s">
        <v>5115</v>
      </c>
      <c r="N70" s="53"/>
      <c r="O70" s="53"/>
      <c r="P70" s="53"/>
      <c r="Q70" s="53"/>
      <c r="R70" s="53"/>
      <c r="S70" s="53"/>
      <c r="T70" s="53"/>
      <c r="U70" s="53"/>
      <c r="V70" s="53"/>
      <c r="W70" s="53"/>
      <c r="X70" s="53"/>
      <c r="Y70" s="53"/>
      <c r="Z70" s="51"/>
      <c r="AA70" s="51"/>
    </row>
    <row r="71" spans="1:27" ht="15">
      <c r="A71" s="59">
        <v>20</v>
      </c>
      <c r="B71" s="50" t="s">
        <v>4801</v>
      </c>
      <c r="C71" s="50" t="s">
        <v>5081</v>
      </c>
      <c r="D71" s="50" t="s">
        <v>5118</v>
      </c>
      <c r="E71" s="50" t="s">
        <v>5116</v>
      </c>
      <c r="F71" s="50" t="s">
        <v>5115</v>
      </c>
      <c r="N71" s="53"/>
      <c r="O71" s="53"/>
      <c r="P71" s="53"/>
      <c r="Q71" s="53"/>
      <c r="R71" s="53"/>
      <c r="S71" s="53"/>
      <c r="T71" s="53"/>
      <c r="U71" s="53"/>
      <c r="V71" s="53"/>
      <c r="W71" s="53"/>
      <c r="X71" s="53"/>
      <c r="Y71" s="53"/>
      <c r="Z71" s="51"/>
      <c r="AA71" s="51"/>
    </row>
    <row r="72" spans="1:27" ht="15">
      <c r="A72" s="59">
        <v>20</v>
      </c>
      <c r="B72" s="50" t="s">
        <v>4801</v>
      </c>
      <c r="C72" s="50" t="s">
        <v>5081</v>
      </c>
      <c r="D72" s="50" t="s">
        <v>5117</v>
      </c>
      <c r="E72" s="50" t="s">
        <v>5116</v>
      </c>
      <c r="F72" s="50" t="s">
        <v>5115</v>
      </c>
      <c r="N72" s="53"/>
      <c r="O72" s="53"/>
      <c r="P72" s="53"/>
      <c r="Q72" s="53"/>
      <c r="R72" s="53"/>
      <c r="S72" s="53"/>
      <c r="T72" s="53"/>
      <c r="U72" s="53"/>
      <c r="V72" s="53"/>
      <c r="W72" s="53"/>
      <c r="X72" s="53"/>
      <c r="Y72" s="53"/>
      <c r="Z72" s="51"/>
      <c r="AA72" s="51"/>
    </row>
    <row r="73" spans="1:27" ht="15">
      <c r="A73" s="59">
        <v>20</v>
      </c>
      <c r="B73" s="50" t="s">
        <v>4801</v>
      </c>
      <c r="C73" s="50" t="s">
        <v>5081</v>
      </c>
      <c r="D73" s="50" t="s">
        <v>5114</v>
      </c>
      <c r="E73" s="50" t="s">
        <v>5113</v>
      </c>
      <c r="F73" s="50" t="s">
        <v>5112</v>
      </c>
      <c r="N73" s="53"/>
      <c r="O73" s="53"/>
      <c r="P73" s="53"/>
      <c r="Q73" s="53"/>
      <c r="R73" s="53"/>
      <c r="S73" s="53"/>
      <c r="T73" s="53"/>
      <c r="U73" s="53"/>
      <c r="V73" s="53"/>
      <c r="W73" s="53"/>
      <c r="X73" s="53"/>
      <c r="Y73" s="53"/>
      <c r="Z73" s="51"/>
      <c r="AA73" s="51"/>
    </row>
    <row r="74" spans="1:27" ht="15">
      <c r="A74" s="59">
        <v>20</v>
      </c>
      <c r="B74" s="50" t="s">
        <v>4801</v>
      </c>
      <c r="C74" s="50" t="s">
        <v>5081</v>
      </c>
      <c r="D74" s="50" t="s">
        <v>5111</v>
      </c>
      <c r="E74" s="50" t="s">
        <v>5110</v>
      </c>
      <c r="F74" s="50" t="s">
        <v>5105</v>
      </c>
      <c r="N74" s="53"/>
      <c r="O74" s="53"/>
      <c r="P74" s="53"/>
      <c r="Q74" s="53"/>
      <c r="R74" s="53"/>
      <c r="S74" s="53"/>
      <c r="T74" s="53"/>
      <c r="U74" s="53"/>
      <c r="V74" s="53"/>
      <c r="W74" s="53"/>
      <c r="X74" s="53"/>
      <c r="Y74" s="53"/>
      <c r="Z74" s="51"/>
      <c r="AA74" s="51"/>
    </row>
    <row r="75" spans="1:27" ht="15">
      <c r="A75" s="59">
        <v>20</v>
      </c>
      <c r="B75" s="50" t="s">
        <v>4801</v>
      </c>
      <c r="C75" s="50" t="s">
        <v>5081</v>
      </c>
      <c r="D75" s="50" t="s">
        <v>5109</v>
      </c>
      <c r="E75" s="60" t="s">
        <v>5108</v>
      </c>
      <c r="F75" s="50" t="s">
        <v>5105</v>
      </c>
      <c r="J75" s="60"/>
      <c r="N75" s="53"/>
      <c r="O75" s="53"/>
      <c r="P75" s="53"/>
      <c r="Q75" s="53"/>
      <c r="R75" s="53"/>
      <c r="S75" s="53"/>
      <c r="T75" s="53"/>
      <c r="U75" s="53"/>
      <c r="V75" s="53"/>
      <c r="W75" s="53"/>
      <c r="X75" s="53"/>
      <c r="Y75" s="53"/>
      <c r="Z75" s="51"/>
      <c r="AA75" s="51"/>
    </row>
    <row r="76" spans="1:27" ht="15">
      <c r="A76" s="59">
        <v>20</v>
      </c>
      <c r="B76" s="50" t="s">
        <v>4801</v>
      </c>
      <c r="C76" s="50" t="s">
        <v>5081</v>
      </c>
      <c r="D76" s="50" t="s">
        <v>5107</v>
      </c>
      <c r="E76" s="50" t="s">
        <v>5106</v>
      </c>
      <c r="F76" s="50" t="s">
        <v>5105</v>
      </c>
      <c r="N76" s="53"/>
      <c r="O76" s="53"/>
      <c r="P76" s="53"/>
      <c r="Q76" s="53"/>
      <c r="R76" s="53"/>
      <c r="S76" s="53"/>
      <c r="T76" s="53"/>
      <c r="U76" s="53"/>
      <c r="V76" s="53"/>
      <c r="W76" s="53"/>
      <c r="X76" s="53"/>
      <c r="Y76" s="53"/>
      <c r="Z76" s="51"/>
      <c r="AA76" s="51"/>
    </row>
    <row r="77" spans="1:27" ht="15">
      <c r="A77" s="59">
        <v>20</v>
      </c>
      <c r="B77" s="50" t="s">
        <v>4801</v>
      </c>
      <c r="C77" s="50" t="s">
        <v>5081</v>
      </c>
      <c r="D77" s="50" t="s">
        <v>5104</v>
      </c>
      <c r="E77" s="50" t="s">
        <v>5103</v>
      </c>
      <c r="F77" s="50" t="s">
        <v>5102</v>
      </c>
      <c r="N77" s="53"/>
      <c r="O77" s="53"/>
      <c r="P77" s="53"/>
      <c r="Q77" s="53"/>
      <c r="R77" s="53"/>
      <c r="S77" s="53"/>
      <c r="T77" s="53"/>
      <c r="U77" s="53"/>
      <c r="V77" s="53"/>
      <c r="W77" s="53"/>
      <c r="X77" s="53"/>
      <c r="Y77" s="53"/>
      <c r="Z77" s="51"/>
      <c r="AA77" s="51"/>
    </row>
    <row r="78" spans="1:27" ht="15">
      <c r="A78" s="59">
        <v>20</v>
      </c>
      <c r="B78" s="50" t="s">
        <v>4801</v>
      </c>
      <c r="C78" s="50" t="s">
        <v>5081</v>
      </c>
      <c r="D78" s="50" t="s">
        <v>5101</v>
      </c>
      <c r="E78" s="50" t="s">
        <v>5100</v>
      </c>
      <c r="F78" s="50" t="s">
        <v>5097</v>
      </c>
      <c r="N78" s="53"/>
      <c r="O78" s="53"/>
      <c r="P78" s="53"/>
      <c r="Q78" s="53"/>
      <c r="R78" s="53"/>
      <c r="S78" s="53"/>
      <c r="T78" s="53"/>
      <c r="U78" s="53"/>
      <c r="V78" s="53"/>
      <c r="W78" s="53"/>
      <c r="X78" s="53"/>
      <c r="Y78" s="53"/>
      <c r="Z78" s="51"/>
      <c r="AA78" s="51"/>
    </row>
    <row r="79" spans="1:27" ht="15">
      <c r="A79" s="59">
        <v>20</v>
      </c>
      <c r="B79" s="50" t="s">
        <v>4801</v>
      </c>
      <c r="C79" s="50" t="s">
        <v>5081</v>
      </c>
      <c r="D79" s="50" t="s">
        <v>5099</v>
      </c>
      <c r="E79" s="50" t="s">
        <v>5098</v>
      </c>
      <c r="F79" s="50" t="s">
        <v>5097</v>
      </c>
      <c r="N79" s="53"/>
      <c r="O79" s="53"/>
      <c r="P79" s="53"/>
      <c r="Q79" s="53"/>
      <c r="R79" s="53"/>
      <c r="S79" s="53"/>
      <c r="T79" s="53"/>
      <c r="U79" s="53"/>
      <c r="V79" s="53"/>
      <c r="W79" s="53"/>
      <c r="X79" s="53"/>
      <c r="Y79" s="53"/>
      <c r="Z79" s="51"/>
      <c r="AA79" s="51"/>
    </row>
    <row r="80" spans="1:27" ht="15">
      <c r="A80" s="59">
        <v>20</v>
      </c>
      <c r="B80" s="50" t="s">
        <v>4801</v>
      </c>
      <c r="C80" s="50" t="s">
        <v>5081</v>
      </c>
      <c r="D80" s="50" t="s">
        <v>5096</v>
      </c>
      <c r="E80" s="50" t="s">
        <v>5095</v>
      </c>
      <c r="F80" s="50" t="s">
        <v>5091</v>
      </c>
      <c r="N80" s="53"/>
      <c r="O80" s="53"/>
      <c r="P80" s="53"/>
      <c r="Q80" s="53"/>
      <c r="R80" s="53"/>
      <c r="S80" s="53"/>
      <c r="T80" s="53"/>
      <c r="U80" s="53"/>
      <c r="V80" s="53"/>
      <c r="W80" s="53"/>
      <c r="X80" s="53"/>
      <c r="Y80" s="53"/>
      <c r="Z80" s="51"/>
      <c r="AA80" s="51"/>
    </row>
    <row r="81" spans="1:27" ht="15">
      <c r="A81" s="59">
        <v>20</v>
      </c>
      <c r="B81" s="50" t="s">
        <v>4801</v>
      </c>
      <c r="C81" s="50" t="s">
        <v>5081</v>
      </c>
      <c r="D81" s="50" t="s">
        <v>5094</v>
      </c>
      <c r="E81" s="50" t="s">
        <v>5092</v>
      </c>
      <c r="F81" s="50" t="s">
        <v>5091</v>
      </c>
      <c r="N81" s="53"/>
      <c r="O81" s="53"/>
      <c r="P81" s="53"/>
      <c r="Q81" s="53"/>
      <c r="R81" s="53"/>
      <c r="S81" s="53"/>
      <c r="T81" s="53"/>
      <c r="U81" s="53"/>
      <c r="V81" s="53"/>
      <c r="W81" s="53"/>
      <c r="X81" s="53"/>
      <c r="Y81" s="53"/>
      <c r="Z81" s="51"/>
      <c r="AA81" s="51"/>
    </row>
    <row r="82" spans="1:27" ht="15">
      <c r="A82" s="59">
        <v>20</v>
      </c>
      <c r="B82" s="50" t="s">
        <v>4801</v>
      </c>
      <c r="C82" s="50" t="s">
        <v>5081</v>
      </c>
      <c r="D82" s="50" t="s">
        <v>5093</v>
      </c>
      <c r="E82" s="50" t="s">
        <v>5092</v>
      </c>
      <c r="F82" s="50" t="s">
        <v>5091</v>
      </c>
      <c r="N82" s="53"/>
      <c r="O82" s="53"/>
      <c r="P82" s="53"/>
      <c r="Q82" s="53"/>
      <c r="R82" s="53"/>
      <c r="S82" s="53"/>
      <c r="T82" s="53"/>
      <c r="U82" s="53"/>
      <c r="V82" s="53"/>
      <c r="W82" s="53"/>
      <c r="X82" s="53"/>
      <c r="Y82" s="53"/>
      <c r="Z82" s="51"/>
      <c r="AA82" s="51"/>
    </row>
    <row r="83" spans="1:27" ht="15">
      <c r="A83" s="59">
        <v>20</v>
      </c>
      <c r="B83" s="50" t="s">
        <v>4816</v>
      </c>
      <c r="C83" s="50" t="s">
        <v>5081</v>
      </c>
      <c r="D83" s="50" t="s">
        <v>5087</v>
      </c>
      <c r="E83" s="50" t="s">
        <v>5086</v>
      </c>
      <c r="F83" s="50" t="s">
        <v>5085</v>
      </c>
      <c r="N83" s="53"/>
      <c r="O83" s="53"/>
      <c r="P83" s="53"/>
      <c r="Q83" s="53"/>
      <c r="R83" s="53"/>
      <c r="S83" s="53"/>
      <c r="T83" s="53"/>
      <c r="U83" s="53"/>
      <c r="V83" s="53"/>
      <c r="W83" s="53"/>
      <c r="X83" s="53"/>
      <c r="Y83" s="53"/>
      <c r="Z83" s="51"/>
      <c r="AA83" s="51"/>
    </row>
    <row r="84" spans="1:27" ht="15">
      <c r="A84" s="59">
        <v>20</v>
      </c>
      <c r="B84" s="50" t="s">
        <v>4816</v>
      </c>
      <c r="C84" s="50" t="s">
        <v>5081</v>
      </c>
      <c r="D84" s="50" t="s">
        <v>5090</v>
      </c>
      <c r="E84" s="50" t="s">
        <v>5089</v>
      </c>
      <c r="F84" s="50" t="s">
        <v>5088</v>
      </c>
      <c r="N84" s="53"/>
      <c r="O84" s="53"/>
      <c r="P84" s="53"/>
      <c r="Q84" s="53"/>
      <c r="R84" s="53"/>
      <c r="S84" s="53"/>
      <c r="T84" s="53"/>
      <c r="U84" s="53"/>
      <c r="V84" s="53"/>
      <c r="W84" s="53"/>
      <c r="X84" s="53"/>
      <c r="Y84" s="53"/>
      <c r="Z84" s="51"/>
      <c r="AA84" s="51"/>
    </row>
    <row r="85" spans="1:27" ht="15">
      <c r="A85" s="59">
        <v>20</v>
      </c>
      <c r="B85" s="50" t="s">
        <v>4816</v>
      </c>
      <c r="C85" s="50" t="s">
        <v>5081</v>
      </c>
      <c r="D85" s="50" t="s">
        <v>5087</v>
      </c>
      <c r="E85" s="50" t="s">
        <v>5086</v>
      </c>
      <c r="F85" s="50" t="s">
        <v>5085</v>
      </c>
      <c r="N85" s="53"/>
      <c r="O85" s="53"/>
      <c r="P85" s="53"/>
      <c r="Q85" s="53"/>
      <c r="R85" s="53"/>
      <c r="S85" s="53"/>
      <c r="T85" s="53"/>
      <c r="U85" s="53"/>
      <c r="V85" s="53"/>
      <c r="W85" s="53"/>
      <c r="X85" s="53"/>
      <c r="Y85" s="53"/>
      <c r="Z85" s="51"/>
      <c r="AA85" s="51"/>
    </row>
    <row r="86" spans="1:27" ht="15">
      <c r="A86" s="59">
        <v>20</v>
      </c>
      <c r="C86" s="50" t="s">
        <v>5081</v>
      </c>
      <c r="F86" s="50" t="s">
        <v>5084</v>
      </c>
      <c r="N86" s="53"/>
      <c r="O86" s="53"/>
      <c r="P86" s="53"/>
      <c r="Q86" s="53"/>
      <c r="R86" s="53"/>
      <c r="S86" s="53"/>
      <c r="T86" s="53"/>
      <c r="U86" s="53"/>
      <c r="V86" s="53"/>
      <c r="W86" s="53"/>
      <c r="X86" s="53"/>
      <c r="Y86" s="53"/>
      <c r="Z86" s="51"/>
      <c r="AA86" s="51"/>
    </row>
    <row r="87" spans="1:27" ht="15">
      <c r="A87" s="59">
        <v>20</v>
      </c>
      <c r="C87" s="50" t="s">
        <v>5081</v>
      </c>
      <c r="F87" s="50" t="s">
        <v>5083</v>
      </c>
      <c r="N87" s="53"/>
      <c r="O87" s="53"/>
      <c r="P87" s="53"/>
      <c r="Q87" s="53"/>
      <c r="R87" s="53"/>
      <c r="S87" s="53"/>
      <c r="T87" s="53"/>
      <c r="U87" s="53"/>
      <c r="V87" s="53"/>
      <c r="W87" s="53"/>
      <c r="X87" s="53"/>
      <c r="Y87" s="53"/>
      <c r="Z87" s="51"/>
      <c r="AA87" s="51"/>
    </row>
    <row r="88" spans="1:27" ht="15">
      <c r="A88" s="59">
        <v>20</v>
      </c>
      <c r="C88" s="50" t="s">
        <v>5081</v>
      </c>
      <c r="F88" s="50" t="s">
        <v>5082</v>
      </c>
      <c r="N88" s="53"/>
      <c r="O88" s="53"/>
      <c r="P88" s="53"/>
      <c r="Q88" s="53"/>
      <c r="R88" s="53"/>
      <c r="S88" s="53"/>
      <c r="T88" s="53"/>
      <c r="U88" s="53"/>
      <c r="V88" s="53"/>
      <c r="W88" s="53"/>
      <c r="X88" s="53"/>
      <c r="Y88" s="53"/>
      <c r="Z88" s="51"/>
      <c r="AA88" s="51"/>
    </row>
    <row r="89" spans="1:27" ht="15">
      <c r="A89" s="59">
        <v>20</v>
      </c>
      <c r="C89" s="50" t="s">
        <v>5081</v>
      </c>
      <c r="F89" s="50" t="s">
        <v>5080</v>
      </c>
      <c r="N89" s="53"/>
      <c r="O89" s="53"/>
      <c r="P89" s="53"/>
      <c r="Q89" s="53"/>
      <c r="R89" s="53"/>
      <c r="S89" s="53"/>
      <c r="T89" s="53"/>
      <c r="U89" s="53"/>
      <c r="V89" s="53"/>
      <c r="W89" s="53"/>
      <c r="X89" s="53"/>
      <c r="Y89" s="53"/>
      <c r="Z89" s="51"/>
      <c r="AA89" s="51"/>
    </row>
    <row r="90" spans="1:27" ht="15">
      <c r="A90" s="59">
        <v>32</v>
      </c>
      <c r="B90" s="50" t="s">
        <v>4801</v>
      </c>
      <c r="C90" s="50" t="s">
        <v>5048</v>
      </c>
      <c r="D90" s="50" t="s">
        <v>5079</v>
      </c>
      <c r="E90" s="50" t="s">
        <v>5077</v>
      </c>
      <c r="F90" s="50" t="s">
        <v>5073</v>
      </c>
      <c r="N90" s="53"/>
      <c r="O90" s="53"/>
      <c r="P90" s="53"/>
      <c r="Q90" s="53"/>
      <c r="R90" s="53"/>
      <c r="S90" s="53"/>
      <c r="T90" s="53"/>
      <c r="U90" s="53"/>
      <c r="V90" s="53"/>
      <c r="W90" s="53"/>
      <c r="X90" s="53"/>
      <c r="Y90" s="53"/>
      <c r="Z90" s="51"/>
      <c r="AA90" s="51"/>
    </row>
    <row r="91" spans="1:27" ht="15">
      <c r="A91" s="59">
        <v>32</v>
      </c>
      <c r="B91" s="50" t="s">
        <v>4801</v>
      </c>
      <c r="C91" s="50" t="s">
        <v>5048</v>
      </c>
      <c r="D91" s="50" t="s">
        <v>5078</v>
      </c>
      <c r="E91" s="50" t="s">
        <v>5077</v>
      </c>
      <c r="F91" s="50" t="s">
        <v>5073</v>
      </c>
      <c r="N91" s="53"/>
      <c r="O91" s="53"/>
      <c r="P91" s="53"/>
      <c r="Q91" s="53"/>
      <c r="R91" s="53"/>
      <c r="S91" s="53"/>
      <c r="T91" s="53"/>
      <c r="U91" s="53"/>
      <c r="V91" s="53"/>
      <c r="W91" s="53"/>
      <c r="X91" s="53"/>
      <c r="Y91" s="53"/>
      <c r="Z91" s="51"/>
      <c r="AA91" s="51"/>
    </row>
    <row r="92" spans="1:27" ht="15">
      <c r="A92" s="59">
        <v>32</v>
      </c>
      <c r="B92" s="50" t="s">
        <v>4801</v>
      </c>
      <c r="C92" s="50" t="s">
        <v>5048</v>
      </c>
      <c r="D92" s="50" t="s">
        <v>5075</v>
      </c>
      <c r="E92" s="50" t="s">
        <v>5076</v>
      </c>
      <c r="F92" s="50" t="s">
        <v>5073</v>
      </c>
      <c r="N92" s="53"/>
      <c r="O92" s="53"/>
      <c r="P92" s="53"/>
      <c r="Q92" s="53"/>
      <c r="R92" s="53"/>
      <c r="S92" s="53"/>
      <c r="T92" s="53"/>
      <c r="U92" s="53"/>
      <c r="V92" s="53"/>
      <c r="W92" s="53"/>
      <c r="X92" s="53"/>
      <c r="Y92" s="53"/>
      <c r="Z92" s="51"/>
      <c r="AA92" s="51"/>
    </row>
    <row r="93" spans="1:27" ht="15">
      <c r="A93" s="59">
        <v>32</v>
      </c>
      <c r="B93" s="50" t="s">
        <v>4801</v>
      </c>
      <c r="C93" s="50" t="s">
        <v>5048</v>
      </c>
      <c r="D93" s="50" t="s">
        <v>5075</v>
      </c>
      <c r="E93" s="50" t="s">
        <v>5074</v>
      </c>
      <c r="F93" s="50" t="s">
        <v>5073</v>
      </c>
      <c r="N93" s="53"/>
      <c r="O93" s="53"/>
      <c r="P93" s="53"/>
      <c r="Q93" s="53"/>
      <c r="R93" s="53"/>
      <c r="S93" s="53"/>
      <c r="T93" s="53"/>
      <c r="U93" s="53"/>
      <c r="V93" s="53"/>
      <c r="W93" s="53"/>
      <c r="X93" s="53"/>
      <c r="Y93" s="53"/>
      <c r="Z93" s="51"/>
      <c r="AA93" s="51"/>
    </row>
    <row r="94" spans="1:27" ht="15">
      <c r="A94" s="59">
        <v>32</v>
      </c>
      <c r="B94" s="50" t="s">
        <v>4801</v>
      </c>
      <c r="C94" s="50" t="s">
        <v>5048</v>
      </c>
      <c r="D94" s="50" t="s">
        <v>5072</v>
      </c>
      <c r="E94" s="50" t="s">
        <v>5070</v>
      </c>
      <c r="F94" s="50" t="s">
        <v>5067</v>
      </c>
      <c r="N94" s="53"/>
      <c r="O94" s="53"/>
      <c r="P94" s="53"/>
      <c r="Q94" s="53"/>
      <c r="R94" s="53"/>
      <c r="S94" s="53"/>
      <c r="T94" s="53"/>
      <c r="U94" s="53"/>
      <c r="V94" s="53"/>
      <c r="W94" s="53"/>
      <c r="X94" s="53"/>
      <c r="Y94" s="53"/>
      <c r="Z94" s="51"/>
      <c r="AA94" s="51"/>
    </row>
    <row r="95" spans="1:27" ht="15">
      <c r="A95" s="59">
        <v>32</v>
      </c>
      <c r="B95" s="50" t="s">
        <v>4801</v>
      </c>
      <c r="C95" s="50" t="s">
        <v>5048</v>
      </c>
      <c r="D95" s="50" t="s">
        <v>5071</v>
      </c>
      <c r="E95" s="50" t="s">
        <v>5070</v>
      </c>
      <c r="F95" s="50" t="s">
        <v>5067</v>
      </c>
      <c r="N95" s="53"/>
      <c r="O95" s="53"/>
      <c r="P95" s="53"/>
      <c r="Q95" s="53"/>
      <c r="R95" s="53"/>
      <c r="S95" s="53"/>
      <c r="T95" s="53"/>
      <c r="U95" s="53"/>
      <c r="V95" s="53"/>
      <c r="W95" s="53"/>
      <c r="X95" s="53"/>
      <c r="Y95" s="53"/>
      <c r="Z95" s="51"/>
      <c r="AA95" s="51"/>
    </row>
    <row r="96" spans="1:27" ht="15">
      <c r="A96" s="59">
        <v>32</v>
      </c>
      <c r="B96" s="50" t="s">
        <v>4801</v>
      </c>
      <c r="C96" s="50" t="s">
        <v>5048</v>
      </c>
      <c r="D96" s="50" t="s">
        <v>5069</v>
      </c>
      <c r="E96" s="50" t="s">
        <v>5068</v>
      </c>
      <c r="F96" s="50" t="s">
        <v>5067</v>
      </c>
      <c r="N96" s="53"/>
      <c r="O96" s="53"/>
      <c r="P96" s="53"/>
      <c r="Q96" s="53"/>
      <c r="R96" s="53"/>
      <c r="S96" s="53"/>
      <c r="T96" s="53"/>
      <c r="U96" s="53"/>
      <c r="V96" s="53"/>
      <c r="W96" s="53"/>
      <c r="X96" s="53"/>
      <c r="Y96" s="53"/>
      <c r="Z96" s="51"/>
      <c r="AA96" s="51"/>
    </row>
    <row r="97" spans="1:27" ht="15">
      <c r="A97" s="59">
        <v>32</v>
      </c>
      <c r="B97" s="50" t="s">
        <v>4801</v>
      </c>
      <c r="C97" s="50" t="s">
        <v>5048</v>
      </c>
      <c r="D97" s="50" t="s">
        <v>5066</v>
      </c>
      <c r="E97" s="50" t="s">
        <v>5064</v>
      </c>
      <c r="F97" s="50" t="s">
        <v>5063</v>
      </c>
      <c r="N97" s="53"/>
      <c r="O97" s="53"/>
      <c r="P97" s="53"/>
      <c r="Q97" s="53"/>
      <c r="R97" s="53"/>
      <c r="S97" s="53"/>
      <c r="T97" s="53"/>
      <c r="U97" s="53"/>
      <c r="V97" s="53"/>
      <c r="W97" s="53"/>
      <c r="X97" s="53"/>
      <c r="Y97" s="53"/>
      <c r="Z97" s="51"/>
      <c r="AA97" s="51"/>
    </row>
    <row r="98" spans="1:27" ht="15">
      <c r="A98" s="59">
        <v>32</v>
      </c>
      <c r="B98" s="50" t="s">
        <v>4801</v>
      </c>
      <c r="C98" s="50" t="s">
        <v>5048</v>
      </c>
      <c r="D98" s="50" t="s">
        <v>5065</v>
      </c>
      <c r="E98" s="50" t="s">
        <v>5064</v>
      </c>
      <c r="F98" s="50" t="s">
        <v>5063</v>
      </c>
      <c r="N98" s="53"/>
      <c r="O98" s="53"/>
      <c r="P98" s="53"/>
      <c r="Q98" s="53"/>
      <c r="R98" s="53"/>
      <c r="S98" s="53"/>
      <c r="T98" s="53"/>
      <c r="U98" s="53"/>
      <c r="V98" s="53"/>
      <c r="W98" s="53"/>
      <c r="X98" s="53"/>
      <c r="Y98" s="53"/>
      <c r="Z98" s="51"/>
      <c r="AA98" s="51"/>
    </row>
    <row r="99" spans="1:27" ht="15">
      <c r="A99" s="59">
        <v>32</v>
      </c>
      <c r="B99" s="50" t="s">
        <v>4816</v>
      </c>
      <c r="C99" s="50" t="s">
        <v>5048</v>
      </c>
      <c r="D99" s="50" t="s">
        <v>5062</v>
      </c>
      <c r="E99" s="50" t="s">
        <v>5061</v>
      </c>
      <c r="F99" s="50" t="s">
        <v>5057</v>
      </c>
      <c r="N99" s="53"/>
      <c r="O99" s="53"/>
      <c r="P99" s="53"/>
      <c r="Q99" s="53"/>
      <c r="R99" s="53"/>
      <c r="S99" s="53"/>
      <c r="T99" s="53"/>
      <c r="U99" s="53"/>
      <c r="V99" s="53"/>
      <c r="W99" s="53"/>
      <c r="X99" s="53"/>
      <c r="Y99" s="53"/>
      <c r="Z99" s="51"/>
      <c r="AA99" s="51"/>
    </row>
    <row r="100" spans="1:27" ht="15">
      <c r="A100" s="59">
        <v>32</v>
      </c>
      <c r="B100" s="50" t="s">
        <v>4816</v>
      </c>
      <c r="C100" s="50" t="s">
        <v>5048</v>
      </c>
      <c r="D100" s="50" t="s">
        <v>5060</v>
      </c>
      <c r="E100" s="50" t="s">
        <v>5058</v>
      </c>
      <c r="F100" s="50" t="s">
        <v>5057</v>
      </c>
      <c r="N100" s="53"/>
      <c r="O100" s="53"/>
      <c r="P100" s="53"/>
      <c r="Q100" s="53"/>
      <c r="R100" s="53"/>
      <c r="S100" s="53"/>
      <c r="T100" s="53"/>
      <c r="U100" s="53"/>
      <c r="V100" s="53"/>
      <c r="W100" s="53"/>
      <c r="X100" s="53"/>
      <c r="Y100" s="53"/>
      <c r="Z100" s="51"/>
      <c r="AA100" s="51"/>
    </row>
    <row r="101" spans="1:27" ht="15">
      <c r="A101" s="59">
        <v>32</v>
      </c>
      <c r="B101" s="50" t="s">
        <v>4816</v>
      </c>
      <c r="C101" s="50" t="s">
        <v>5048</v>
      </c>
      <c r="D101" s="50" t="s">
        <v>5059</v>
      </c>
      <c r="E101" s="50" t="s">
        <v>5058</v>
      </c>
      <c r="F101" s="50" t="s">
        <v>5057</v>
      </c>
      <c r="N101" s="53"/>
      <c r="O101" s="53"/>
      <c r="P101" s="53"/>
      <c r="Q101" s="53"/>
      <c r="R101" s="53"/>
      <c r="S101" s="53"/>
      <c r="T101" s="53"/>
      <c r="U101" s="53"/>
      <c r="V101" s="53"/>
      <c r="W101" s="53"/>
      <c r="X101" s="53"/>
      <c r="Y101" s="53"/>
      <c r="Z101" s="51"/>
      <c r="AA101" s="51"/>
    </row>
    <row r="102" spans="1:27" ht="15">
      <c r="A102" s="59">
        <v>32</v>
      </c>
      <c r="B102" s="50" t="s">
        <v>4816</v>
      </c>
      <c r="C102" s="50" t="s">
        <v>5048</v>
      </c>
      <c r="D102" s="50" t="s">
        <v>5056</v>
      </c>
      <c r="E102" s="50" t="s">
        <v>5054</v>
      </c>
      <c r="F102" s="50" t="s">
        <v>5053</v>
      </c>
      <c r="N102" s="53"/>
      <c r="O102" s="53"/>
      <c r="P102" s="53"/>
      <c r="Q102" s="53"/>
      <c r="R102" s="53"/>
      <c r="S102" s="53"/>
      <c r="T102" s="53"/>
      <c r="U102" s="53"/>
      <c r="V102" s="53"/>
      <c r="W102" s="53"/>
      <c r="X102" s="53"/>
      <c r="Y102" s="53"/>
      <c r="Z102" s="51"/>
      <c r="AA102" s="51"/>
    </row>
    <row r="103" spans="1:27" ht="15">
      <c r="A103" s="59">
        <v>32</v>
      </c>
      <c r="B103" s="50" t="s">
        <v>4816</v>
      </c>
      <c r="C103" s="50" t="s">
        <v>5048</v>
      </c>
      <c r="D103" s="50" t="s">
        <v>5055</v>
      </c>
      <c r="E103" s="50" t="s">
        <v>5054</v>
      </c>
      <c r="F103" s="50" t="s">
        <v>5053</v>
      </c>
      <c r="N103" s="53"/>
      <c r="O103" s="53"/>
      <c r="P103" s="53"/>
      <c r="Q103" s="53"/>
      <c r="R103" s="53"/>
      <c r="S103" s="53"/>
      <c r="T103" s="53"/>
      <c r="U103" s="53"/>
      <c r="V103" s="53"/>
      <c r="W103" s="53"/>
      <c r="X103" s="53"/>
      <c r="Y103" s="53"/>
      <c r="Z103" s="51"/>
      <c r="AA103" s="51"/>
    </row>
    <row r="104" spans="1:27" ht="15">
      <c r="A104" s="59">
        <v>32</v>
      </c>
      <c r="C104" s="50" t="s">
        <v>5048</v>
      </c>
      <c r="F104" s="50" t="s">
        <v>5052</v>
      </c>
      <c r="N104" s="53"/>
      <c r="O104" s="53"/>
      <c r="P104" s="53"/>
      <c r="Q104" s="53"/>
      <c r="R104" s="53"/>
      <c r="S104" s="53"/>
      <c r="T104" s="53"/>
      <c r="U104" s="53"/>
      <c r="V104" s="53"/>
      <c r="W104" s="53"/>
      <c r="X104" s="53"/>
      <c r="Y104" s="53"/>
      <c r="Z104" s="51"/>
      <c r="AA104" s="51"/>
    </row>
    <row r="105" spans="1:27" ht="15">
      <c r="A105" s="59">
        <v>32</v>
      </c>
      <c r="C105" s="50" t="s">
        <v>5048</v>
      </c>
      <c r="F105" s="50" t="s">
        <v>5051</v>
      </c>
      <c r="N105" s="53"/>
      <c r="O105" s="53"/>
      <c r="P105" s="53"/>
      <c r="Q105" s="53"/>
      <c r="R105" s="53"/>
      <c r="S105" s="53"/>
      <c r="T105" s="53"/>
      <c r="U105" s="53"/>
      <c r="V105" s="53"/>
      <c r="W105" s="53"/>
      <c r="X105" s="53"/>
      <c r="Y105" s="53"/>
      <c r="Z105" s="51"/>
      <c r="AA105" s="51"/>
    </row>
    <row r="106" spans="1:27" ht="15">
      <c r="A106" s="59">
        <v>32</v>
      </c>
      <c r="C106" s="50" t="s">
        <v>5048</v>
      </c>
      <c r="F106" s="50" t="s">
        <v>5050</v>
      </c>
      <c r="N106" s="53"/>
      <c r="O106" s="53"/>
      <c r="P106" s="53"/>
      <c r="Q106" s="53"/>
      <c r="R106" s="53"/>
      <c r="S106" s="53"/>
      <c r="T106" s="53"/>
      <c r="U106" s="53"/>
      <c r="V106" s="53"/>
      <c r="W106" s="53"/>
      <c r="X106" s="53"/>
      <c r="Y106" s="53"/>
      <c r="Z106" s="51"/>
      <c r="AA106" s="51"/>
    </row>
    <row r="107" spans="1:27" ht="15">
      <c r="A107" s="59">
        <v>32</v>
      </c>
      <c r="C107" s="50" t="s">
        <v>5048</v>
      </c>
      <c r="F107" s="50" t="s">
        <v>5049</v>
      </c>
      <c r="N107" s="53"/>
      <c r="O107" s="53"/>
      <c r="P107" s="53"/>
      <c r="Q107" s="53"/>
      <c r="R107" s="53"/>
      <c r="S107" s="53"/>
      <c r="T107" s="53"/>
      <c r="U107" s="53"/>
      <c r="V107" s="53"/>
      <c r="W107" s="53"/>
      <c r="X107" s="53"/>
      <c r="Y107" s="53"/>
      <c r="Z107" s="51"/>
      <c r="AA107" s="51"/>
    </row>
    <row r="108" spans="1:27" ht="15">
      <c r="A108" s="59">
        <v>32</v>
      </c>
      <c r="C108" s="50" t="s">
        <v>5048</v>
      </c>
      <c r="F108" s="50" t="s">
        <v>5047</v>
      </c>
      <c r="N108" s="53"/>
      <c r="O108" s="53"/>
      <c r="P108" s="53"/>
      <c r="Q108" s="53"/>
      <c r="R108" s="53"/>
      <c r="S108" s="53"/>
      <c r="T108" s="53"/>
      <c r="U108" s="53"/>
      <c r="V108" s="53"/>
      <c r="W108" s="53"/>
      <c r="X108" s="53"/>
      <c r="Y108" s="53"/>
      <c r="Z108" s="51"/>
      <c r="AA108" s="51"/>
    </row>
    <row r="109" spans="1:27" ht="15">
      <c r="A109" s="59">
        <v>9</v>
      </c>
      <c r="C109" s="50" t="s">
        <v>5020</v>
      </c>
      <c r="F109" s="50" t="s">
        <v>5046</v>
      </c>
      <c r="N109" s="53"/>
      <c r="O109" s="53"/>
      <c r="P109" s="53"/>
      <c r="Q109" s="53"/>
      <c r="R109" s="53"/>
      <c r="S109" s="53"/>
      <c r="T109" s="53"/>
      <c r="U109" s="53"/>
      <c r="V109" s="53"/>
      <c r="W109" s="53"/>
      <c r="X109" s="53"/>
      <c r="Y109" s="53"/>
      <c r="Z109" s="51"/>
      <c r="AA109" s="51"/>
    </row>
    <row r="110" spans="1:27" ht="15">
      <c r="A110" s="59">
        <v>9</v>
      </c>
      <c r="B110" s="50" t="s">
        <v>4801</v>
      </c>
      <c r="C110" s="50" t="s">
        <v>5020</v>
      </c>
      <c r="D110" s="50" t="s">
        <v>5045</v>
      </c>
      <c r="E110" s="50" t="s">
        <v>5044</v>
      </c>
      <c r="F110" s="50" t="s">
        <v>5043</v>
      </c>
      <c r="N110" s="53"/>
      <c r="O110" s="53"/>
      <c r="P110" s="53"/>
      <c r="Q110" s="53"/>
      <c r="R110" s="53"/>
      <c r="S110" s="53"/>
      <c r="T110" s="53"/>
      <c r="U110" s="53"/>
      <c r="V110" s="53"/>
      <c r="W110" s="53"/>
      <c r="X110" s="53"/>
      <c r="Y110" s="53"/>
      <c r="Z110" s="51"/>
      <c r="AA110" s="51"/>
    </row>
    <row r="111" spans="1:27" ht="15">
      <c r="A111" s="59">
        <v>9</v>
      </c>
      <c r="B111" s="50" t="s">
        <v>4801</v>
      </c>
      <c r="C111" s="50" t="s">
        <v>5020</v>
      </c>
      <c r="D111" s="50" t="s">
        <v>5042</v>
      </c>
      <c r="E111" s="50" t="s">
        <v>5041</v>
      </c>
      <c r="F111" s="50" t="s">
        <v>5040</v>
      </c>
      <c r="N111" s="53"/>
      <c r="O111" s="53"/>
      <c r="P111" s="53"/>
      <c r="Q111" s="53"/>
      <c r="R111" s="53"/>
      <c r="S111" s="53"/>
      <c r="T111" s="53"/>
      <c r="U111" s="53"/>
      <c r="V111" s="53"/>
      <c r="W111" s="53"/>
      <c r="X111" s="53"/>
      <c r="Y111" s="53"/>
      <c r="Z111" s="51"/>
      <c r="AA111" s="51"/>
    </row>
    <row r="112" spans="1:27" ht="15">
      <c r="A112" s="59">
        <v>9</v>
      </c>
      <c r="B112" s="50" t="s">
        <v>4801</v>
      </c>
      <c r="C112" s="50" t="s">
        <v>5020</v>
      </c>
      <c r="D112" s="50" t="s">
        <v>5039</v>
      </c>
      <c r="E112" s="50" t="s">
        <v>5038</v>
      </c>
      <c r="F112" s="50" t="s">
        <v>5029</v>
      </c>
      <c r="N112" s="53"/>
      <c r="O112" s="53"/>
      <c r="P112" s="53"/>
      <c r="Q112" s="53"/>
      <c r="R112" s="53"/>
      <c r="S112" s="53"/>
      <c r="T112" s="53"/>
      <c r="U112" s="53"/>
      <c r="V112" s="53"/>
      <c r="W112" s="53"/>
      <c r="X112" s="53"/>
      <c r="Y112" s="53"/>
      <c r="Z112" s="51"/>
      <c r="AA112" s="51"/>
    </row>
    <row r="113" spans="1:27" ht="15">
      <c r="A113" s="59">
        <v>9</v>
      </c>
      <c r="B113" s="50" t="s">
        <v>4801</v>
      </c>
      <c r="C113" s="50" t="s">
        <v>5020</v>
      </c>
      <c r="D113" s="50" t="s">
        <v>5037</v>
      </c>
      <c r="E113" s="50" t="s">
        <v>5035</v>
      </c>
      <c r="F113" s="50" t="s">
        <v>5029</v>
      </c>
      <c r="N113" s="53"/>
      <c r="O113" s="53"/>
      <c r="P113" s="53"/>
      <c r="Q113" s="53"/>
      <c r="R113" s="53"/>
      <c r="S113" s="53"/>
      <c r="T113" s="53"/>
      <c r="U113" s="53"/>
      <c r="V113" s="53"/>
      <c r="W113" s="53"/>
      <c r="X113" s="53"/>
      <c r="Y113" s="53"/>
      <c r="Z113" s="51"/>
      <c r="AA113" s="51"/>
    </row>
    <row r="114" spans="1:27" ht="15">
      <c r="A114" s="59">
        <v>9</v>
      </c>
      <c r="B114" s="50" t="s">
        <v>4801</v>
      </c>
      <c r="C114" s="50" t="s">
        <v>5020</v>
      </c>
      <c r="D114" s="50" t="s">
        <v>5036</v>
      </c>
      <c r="E114" s="50" t="s">
        <v>5035</v>
      </c>
      <c r="F114" s="50" t="s">
        <v>5029</v>
      </c>
      <c r="N114" s="53"/>
      <c r="O114" s="53"/>
      <c r="P114" s="53"/>
      <c r="Q114" s="53"/>
      <c r="R114" s="53"/>
      <c r="S114" s="53"/>
      <c r="T114" s="53"/>
      <c r="U114" s="53"/>
      <c r="V114" s="53"/>
      <c r="W114" s="53"/>
      <c r="X114" s="53"/>
      <c r="Y114" s="53"/>
      <c r="Z114" s="51"/>
      <c r="AA114" s="51"/>
    </row>
    <row r="115" spans="1:27" ht="15">
      <c r="A115" s="59">
        <v>9</v>
      </c>
      <c r="B115" s="50" t="s">
        <v>4801</v>
      </c>
      <c r="C115" s="50" t="s">
        <v>5020</v>
      </c>
      <c r="D115" s="50" t="s">
        <v>5034</v>
      </c>
      <c r="E115" s="50" t="s">
        <v>5032</v>
      </c>
      <c r="F115" s="50" t="s">
        <v>5029</v>
      </c>
      <c r="N115" s="53"/>
      <c r="O115" s="53"/>
      <c r="P115" s="53"/>
      <c r="Q115" s="53"/>
      <c r="R115" s="53"/>
      <c r="S115" s="53"/>
      <c r="T115" s="53"/>
      <c r="U115" s="53"/>
      <c r="V115" s="53"/>
      <c r="W115" s="53"/>
      <c r="X115" s="53"/>
      <c r="Y115" s="53"/>
      <c r="Z115" s="51"/>
      <c r="AA115" s="51"/>
    </row>
    <row r="116" spans="1:27" ht="15">
      <c r="A116" s="59">
        <v>9</v>
      </c>
      <c r="B116" s="50" t="s">
        <v>4801</v>
      </c>
      <c r="C116" s="50" t="s">
        <v>5020</v>
      </c>
      <c r="D116" s="50" t="s">
        <v>5033</v>
      </c>
      <c r="E116" s="50" t="s">
        <v>5032</v>
      </c>
      <c r="F116" s="50" t="s">
        <v>5029</v>
      </c>
      <c r="N116" s="53"/>
      <c r="O116" s="53"/>
      <c r="P116" s="53"/>
      <c r="Q116" s="53"/>
      <c r="R116" s="53"/>
      <c r="S116" s="53"/>
      <c r="T116" s="53"/>
      <c r="U116" s="53"/>
      <c r="V116" s="53"/>
      <c r="W116" s="53"/>
      <c r="X116" s="53"/>
      <c r="Y116" s="53"/>
      <c r="Z116" s="51"/>
      <c r="AA116" s="51"/>
    </row>
    <row r="117" spans="1:27" ht="15">
      <c r="A117" s="59">
        <v>9</v>
      </c>
      <c r="B117" s="50" t="s">
        <v>4801</v>
      </c>
      <c r="C117" s="50" t="s">
        <v>5020</v>
      </c>
      <c r="D117" s="50" t="s">
        <v>5031</v>
      </c>
      <c r="E117" s="50" t="s">
        <v>5030</v>
      </c>
      <c r="F117" s="50" t="s">
        <v>5029</v>
      </c>
      <c r="N117" s="53"/>
      <c r="O117" s="53"/>
      <c r="P117" s="53"/>
      <c r="Q117" s="53"/>
      <c r="R117" s="53"/>
      <c r="S117" s="53"/>
      <c r="T117" s="53"/>
      <c r="U117" s="53"/>
      <c r="V117" s="53"/>
      <c r="W117" s="53"/>
      <c r="X117" s="53"/>
      <c r="Y117" s="53"/>
      <c r="Z117" s="51"/>
      <c r="AA117" s="51"/>
    </row>
    <row r="118" spans="1:27" ht="15">
      <c r="A118" s="59">
        <v>9</v>
      </c>
      <c r="B118" s="50" t="s">
        <v>4801</v>
      </c>
      <c r="C118" s="50" t="s">
        <v>5020</v>
      </c>
      <c r="D118" s="50" t="s">
        <v>5028</v>
      </c>
      <c r="E118" s="50" t="s">
        <v>5027</v>
      </c>
      <c r="F118" s="50" t="s">
        <v>5026</v>
      </c>
      <c r="N118" s="53"/>
      <c r="O118" s="53"/>
      <c r="P118" s="53"/>
      <c r="Q118" s="53"/>
      <c r="R118" s="53"/>
      <c r="S118" s="53"/>
      <c r="T118" s="53"/>
      <c r="U118" s="53"/>
      <c r="V118" s="53"/>
      <c r="W118" s="53"/>
      <c r="X118" s="53"/>
      <c r="Y118" s="53"/>
      <c r="Z118" s="51"/>
      <c r="AA118" s="51"/>
    </row>
    <row r="119" spans="1:27" ht="15">
      <c r="A119" s="59">
        <v>9</v>
      </c>
      <c r="B119" s="50" t="s">
        <v>4943</v>
      </c>
      <c r="C119" s="50" t="s">
        <v>5020</v>
      </c>
      <c r="D119" s="50" t="s">
        <v>5025</v>
      </c>
      <c r="E119" s="50" t="s">
        <v>5024</v>
      </c>
      <c r="F119" s="50" t="s">
        <v>5021</v>
      </c>
      <c r="N119" s="53"/>
      <c r="O119" s="53"/>
      <c r="P119" s="53"/>
      <c r="Q119" s="53"/>
      <c r="R119" s="53"/>
      <c r="S119" s="53"/>
      <c r="T119" s="53"/>
      <c r="U119" s="53"/>
      <c r="V119" s="53"/>
      <c r="W119" s="53"/>
      <c r="X119" s="53"/>
      <c r="Y119" s="53"/>
      <c r="Z119" s="51"/>
      <c r="AA119" s="51"/>
    </row>
    <row r="120" spans="1:27" ht="15">
      <c r="A120" s="59">
        <v>9</v>
      </c>
      <c r="B120" s="50" t="s">
        <v>4943</v>
      </c>
      <c r="C120" s="50" t="s">
        <v>5020</v>
      </c>
      <c r="D120" s="50" t="s">
        <v>5023</v>
      </c>
      <c r="E120" s="50" t="s">
        <v>5022</v>
      </c>
      <c r="F120" s="50" t="s">
        <v>5021</v>
      </c>
      <c r="N120" s="53"/>
      <c r="O120" s="53"/>
      <c r="P120" s="53"/>
      <c r="Q120" s="53"/>
      <c r="R120" s="53"/>
      <c r="S120" s="53"/>
      <c r="T120" s="53"/>
      <c r="U120" s="53"/>
      <c r="V120" s="53"/>
      <c r="W120" s="53"/>
      <c r="X120" s="53"/>
      <c r="Y120" s="53"/>
      <c r="Z120" s="51"/>
      <c r="AA120" s="51"/>
    </row>
    <row r="121" spans="1:27" ht="15">
      <c r="A121" s="59">
        <v>9</v>
      </c>
      <c r="B121" s="50" t="s">
        <v>4816</v>
      </c>
      <c r="C121" s="50" t="s">
        <v>5020</v>
      </c>
      <c r="D121" s="50" t="s">
        <v>5019</v>
      </c>
      <c r="E121" s="50" t="s">
        <v>5018</v>
      </c>
      <c r="F121" s="50" t="s">
        <v>5017</v>
      </c>
      <c r="N121" s="53"/>
      <c r="O121" s="53"/>
      <c r="P121" s="53"/>
      <c r="Q121" s="53"/>
      <c r="R121" s="53"/>
      <c r="S121" s="53"/>
      <c r="T121" s="53"/>
      <c r="U121" s="53"/>
      <c r="V121" s="53"/>
      <c r="W121" s="53"/>
      <c r="X121" s="53"/>
      <c r="Y121" s="53"/>
      <c r="Z121" s="51"/>
      <c r="AA121" s="51"/>
    </row>
    <row r="122" spans="1:27" ht="15">
      <c r="A122" s="59">
        <v>13</v>
      </c>
      <c r="C122" s="50" t="s">
        <v>4766</v>
      </c>
      <c r="D122" s="50" t="s">
        <v>5016</v>
      </c>
      <c r="E122" s="50" t="s">
        <v>5016</v>
      </c>
      <c r="F122" s="50" t="s">
        <v>4807</v>
      </c>
      <c r="N122" s="53"/>
      <c r="O122" s="53"/>
      <c r="P122" s="53"/>
      <c r="Q122" s="53"/>
      <c r="R122" s="53"/>
      <c r="S122" s="53"/>
      <c r="T122" s="53"/>
      <c r="U122" s="53"/>
      <c r="V122" s="53"/>
      <c r="W122" s="53"/>
      <c r="X122" s="53"/>
      <c r="Y122" s="53"/>
      <c r="Z122" s="51"/>
      <c r="AA122" s="51"/>
    </row>
    <row r="123" spans="1:27" ht="15">
      <c r="A123" s="59">
        <v>13</v>
      </c>
      <c r="B123" s="50" t="s">
        <v>4801</v>
      </c>
      <c r="C123" s="50" t="s">
        <v>4766</v>
      </c>
      <c r="D123" s="50" t="s">
        <v>5015</v>
      </c>
      <c r="E123" s="50" t="s">
        <v>5014</v>
      </c>
      <c r="F123" s="50" t="s">
        <v>5013</v>
      </c>
      <c r="N123" s="53"/>
      <c r="O123" s="53"/>
      <c r="P123" s="53"/>
      <c r="Q123" s="53"/>
      <c r="R123" s="53"/>
      <c r="S123" s="53"/>
      <c r="T123" s="53"/>
      <c r="U123" s="53"/>
      <c r="V123" s="53"/>
      <c r="W123" s="53"/>
      <c r="X123" s="53"/>
      <c r="Y123" s="53"/>
      <c r="Z123" s="51"/>
      <c r="AA123" s="51"/>
    </row>
    <row r="124" spans="1:27" ht="15">
      <c r="A124" s="59">
        <v>13</v>
      </c>
      <c r="B124" s="50" t="s">
        <v>4801</v>
      </c>
      <c r="C124" s="50" t="s">
        <v>4766</v>
      </c>
      <c r="D124" s="50" t="s">
        <v>1402</v>
      </c>
      <c r="E124" s="50" t="s">
        <v>5014</v>
      </c>
      <c r="F124" s="50" t="s">
        <v>5013</v>
      </c>
      <c r="N124" s="53"/>
      <c r="O124" s="53"/>
      <c r="P124" s="53"/>
      <c r="Q124" s="53"/>
      <c r="R124" s="53"/>
      <c r="S124" s="53"/>
      <c r="T124" s="53"/>
      <c r="U124" s="53"/>
      <c r="V124" s="53"/>
      <c r="W124" s="53"/>
      <c r="X124" s="53"/>
      <c r="Y124" s="53"/>
      <c r="Z124" s="51"/>
      <c r="AA124" s="51"/>
    </row>
    <row r="125" spans="1:27" ht="15">
      <c r="A125" s="59">
        <v>13</v>
      </c>
      <c r="B125" s="50" t="s">
        <v>4801</v>
      </c>
      <c r="C125" s="50" t="s">
        <v>4766</v>
      </c>
      <c r="D125" s="50" t="s">
        <v>5012</v>
      </c>
      <c r="E125" s="50" t="s">
        <v>5011</v>
      </c>
      <c r="F125" s="50" t="s">
        <v>5008</v>
      </c>
      <c r="N125" s="53"/>
      <c r="O125" s="53"/>
      <c r="P125" s="53"/>
      <c r="Q125" s="53"/>
      <c r="R125" s="53"/>
      <c r="S125" s="53"/>
      <c r="T125" s="53"/>
      <c r="U125" s="53"/>
      <c r="V125" s="53"/>
      <c r="W125" s="53"/>
      <c r="X125" s="53"/>
      <c r="Y125" s="53"/>
      <c r="Z125" s="51"/>
      <c r="AA125" s="51"/>
    </row>
    <row r="126" spans="1:27" ht="15">
      <c r="A126" s="59">
        <v>13</v>
      </c>
      <c r="B126" s="50" t="s">
        <v>4801</v>
      </c>
      <c r="C126" s="50" t="s">
        <v>4766</v>
      </c>
      <c r="D126" s="50" t="s">
        <v>5010</v>
      </c>
      <c r="E126" s="50" t="s">
        <v>5009</v>
      </c>
      <c r="F126" s="50" t="s">
        <v>5008</v>
      </c>
      <c r="N126" s="53"/>
      <c r="O126" s="53"/>
      <c r="P126" s="53"/>
      <c r="Q126" s="53"/>
      <c r="R126" s="53"/>
      <c r="S126" s="53"/>
      <c r="T126" s="53"/>
      <c r="U126" s="53"/>
      <c r="V126" s="53"/>
      <c r="W126" s="53"/>
      <c r="X126" s="53"/>
      <c r="Y126" s="53"/>
      <c r="Z126" s="51"/>
      <c r="AA126" s="51"/>
    </row>
    <row r="127" spans="1:27" ht="15">
      <c r="A127" s="59">
        <v>13</v>
      </c>
      <c r="B127" s="50" t="s">
        <v>4801</v>
      </c>
      <c r="C127" s="50" t="s">
        <v>4766</v>
      </c>
      <c r="D127" s="50" t="s">
        <v>5007</v>
      </c>
      <c r="E127" s="50" t="s">
        <v>5005</v>
      </c>
      <c r="F127" s="50" t="s">
        <v>4989</v>
      </c>
      <c r="N127" s="53"/>
      <c r="O127" s="53"/>
      <c r="P127" s="53"/>
      <c r="Q127" s="53"/>
      <c r="R127" s="53"/>
      <c r="S127" s="53"/>
      <c r="T127" s="53"/>
      <c r="U127" s="53"/>
      <c r="V127" s="53"/>
      <c r="W127" s="53"/>
      <c r="X127" s="53"/>
      <c r="Y127" s="53"/>
      <c r="Z127" s="51"/>
      <c r="AA127" s="51"/>
    </row>
    <row r="128" spans="1:27" ht="15">
      <c r="A128" s="59">
        <v>13</v>
      </c>
      <c r="B128" s="50" t="s">
        <v>4801</v>
      </c>
      <c r="C128" s="50" t="s">
        <v>4766</v>
      </c>
      <c r="D128" s="50" t="s">
        <v>5006</v>
      </c>
      <c r="E128" s="50" t="s">
        <v>5005</v>
      </c>
      <c r="F128" s="50" t="s">
        <v>4989</v>
      </c>
      <c r="N128" s="53"/>
      <c r="O128" s="53"/>
      <c r="P128" s="53"/>
      <c r="Q128" s="53"/>
      <c r="R128" s="53"/>
      <c r="S128" s="53"/>
      <c r="T128" s="53"/>
      <c r="U128" s="53"/>
      <c r="V128" s="53"/>
      <c r="W128" s="53"/>
      <c r="X128" s="53"/>
      <c r="Y128" s="53"/>
      <c r="Z128" s="51"/>
      <c r="AA128" s="51"/>
    </row>
    <row r="129" spans="1:27" ht="15">
      <c r="A129" s="59">
        <v>13</v>
      </c>
      <c r="B129" s="50" t="s">
        <v>4801</v>
      </c>
      <c r="C129" s="50" t="s">
        <v>4766</v>
      </c>
      <c r="D129" s="50" t="s">
        <v>5004</v>
      </c>
      <c r="E129" s="50" t="s">
        <v>5003</v>
      </c>
      <c r="F129" s="50" t="s">
        <v>5002</v>
      </c>
      <c r="N129" s="53"/>
      <c r="O129" s="53"/>
      <c r="P129" s="53"/>
      <c r="Q129" s="53"/>
      <c r="R129" s="53"/>
      <c r="S129" s="53"/>
      <c r="T129" s="53"/>
      <c r="U129" s="53"/>
      <c r="V129" s="53"/>
      <c r="W129" s="53"/>
      <c r="X129" s="53"/>
      <c r="Y129" s="53"/>
      <c r="Z129" s="51"/>
      <c r="AA129" s="51"/>
    </row>
    <row r="130" spans="1:27" ht="15">
      <c r="A130" s="59">
        <v>13</v>
      </c>
      <c r="B130" s="50" t="s">
        <v>4801</v>
      </c>
      <c r="C130" s="50" t="s">
        <v>4766</v>
      </c>
      <c r="D130" s="50" t="s">
        <v>5001</v>
      </c>
      <c r="E130" s="50" t="s">
        <v>5000</v>
      </c>
      <c r="F130" s="50" t="s">
        <v>4995</v>
      </c>
      <c r="N130" s="53"/>
      <c r="O130" s="53"/>
      <c r="P130" s="53"/>
      <c r="Q130" s="53"/>
      <c r="R130" s="53"/>
      <c r="S130" s="53"/>
      <c r="T130" s="53"/>
      <c r="U130" s="53"/>
      <c r="V130" s="53"/>
      <c r="W130" s="53"/>
      <c r="X130" s="53"/>
      <c r="Y130" s="53"/>
      <c r="Z130" s="51"/>
      <c r="AA130" s="51"/>
    </row>
    <row r="131" spans="1:27" ht="15">
      <c r="A131" s="59">
        <v>13</v>
      </c>
      <c r="B131" s="50" t="s">
        <v>4801</v>
      </c>
      <c r="C131" s="50" t="s">
        <v>4766</v>
      </c>
      <c r="D131" s="50" t="s">
        <v>4999</v>
      </c>
      <c r="E131" s="50" t="s">
        <v>4998</v>
      </c>
      <c r="F131" s="50" t="s">
        <v>4995</v>
      </c>
      <c r="N131" s="53"/>
      <c r="O131" s="53"/>
      <c r="P131" s="53"/>
      <c r="Q131" s="53"/>
      <c r="R131" s="53"/>
      <c r="S131" s="53"/>
      <c r="T131" s="53"/>
      <c r="U131" s="53"/>
      <c r="V131" s="53"/>
      <c r="W131" s="53"/>
      <c r="X131" s="53"/>
      <c r="Y131" s="53"/>
      <c r="Z131" s="51"/>
      <c r="AA131" s="51"/>
    </row>
    <row r="132" spans="1:27" ht="15">
      <c r="A132" s="59">
        <v>13</v>
      </c>
      <c r="B132" s="50" t="s">
        <v>4801</v>
      </c>
      <c r="C132" s="50" t="s">
        <v>4766</v>
      </c>
      <c r="D132" s="50" t="s">
        <v>4997</v>
      </c>
      <c r="E132" s="50" t="s">
        <v>4996</v>
      </c>
      <c r="F132" s="50" t="s">
        <v>4995</v>
      </c>
      <c r="N132" s="53"/>
      <c r="O132" s="53"/>
      <c r="P132" s="53"/>
      <c r="Q132" s="53"/>
      <c r="R132" s="53"/>
      <c r="S132" s="53"/>
      <c r="T132" s="53"/>
      <c r="U132" s="53"/>
      <c r="V132" s="53"/>
      <c r="W132" s="53"/>
      <c r="X132" s="53"/>
      <c r="Y132" s="53"/>
      <c r="Z132" s="51"/>
      <c r="AA132" s="51"/>
    </row>
    <row r="133" spans="1:27" ht="15">
      <c r="A133" s="59">
        <v>13</v>
      </c>
      <c r="B133" s="50" t="s">
        <v>4801</v>
      </c>
      <c r="C133" s="50" t="s">
        <v>4766</v>
      </c>
      <c r="D133" s="50" t="s">
        <v>4994</v>
      </c>
      <c r="E133" s="50" t="s">
        <v>4993</v>
      </c>
      <c r="F133" s="50" t="s">
        <v>4992</v>
      </c>
      <c r="N133" s="53"/>
      <c r="O133" s="53"/>
      <c r="P133" s="53"/>
      <c r="Q133" s="53"/>
      <c r="R133" s="53"/>
      <c r="S133" s="53"/>
      <c r="T133" s="53"/>
      <c r="U133" s="53"/>
      <c r="V133" s="53"/>
      <c r="W133" s="53"/>
      <c r="X133" s="53"/>
      <c r="Y133" s="53"/>
      <c r="Z133" s="51"/>
      <c r="AA133" s="51"/>
    </row>
    <row r="134" spans="1:27" ht="15">
      <c r="A134" s="59">
        <v>13</v>
      </c>
      <c r="B134" s="50" t="s">
        <v>4801</v>
      </c>
      <c r="C134" s="50" t="s">
        <v>4766</v>
      </c>
      <c r="D134" s="50" t="s">
        <v>4991</v>
      </c>
      <c r="E134" s="50" t="s">
        <v>4990</v>
      </c>
      <c r="F134" s="50" t="s">
        <v>4989</v>
      </c>
      <c r="N134" s="53"/>
      <c r="O134" s="53"/>
      <c r="P134" s="53"/>
      <c r="Q134" s="53"/>
      <c r="R134" s="53"/>
      <c r="S134" s="53"/>
      <c r="T134" s="53"/>
      <c r="U134" s="53"/>
      <c r="V134" s="53"/>
      <c r="W134" s="53"/>
      <c r="X134" s="53"/>
      <c r="Y134" s="53"/>
      <c r="Z134" s="51"/>
      <c r="AA134" s="51"/>
    </row>
    <row r="135" spans="1:27" ht="15">
      <c r="A135" s="59">
        <v>13</v>
      </c>
      <c r="B135" s="50" t="s">
        <v>4801</v>
      </c>
      <c r="C135" s="50" t="s">
        <v>4766</v>
      </c>
      <c r="D135" s="50" t="s">
        <v>4988</v>
      </c>
      <c r="E135" s="50" t="s">
        <v>4987</v>
      </c>
      <c r="F135" s="50" t="s">
        <v>4986</v>
      </c>
      <c r="N135" s="53"/>
      <c r="O135" s="53"/>
      <c r="P135" s="53"/>
      <c r="Q135" s="53"/>
      <c r="R135" s="53"/>
      <c r="S135" s="53"/>
      <c r="T135" s="53"/>
      <c r="U135" s="53"/>
      <c r="V135" s="53"/>
      <c r="W135" s="53"/>
      <c r="X135" s="53"/>
      <c r="Y135" s="53"/>
      <c r="Z135" s="51"/>
      <c r="AA135" s="51"/>
    </row>
    <row r="136" spans="1:27" ht="15">
      <c r="A136" s="59">
        <v>13</v>
      </c>
      <c r="B136" s="50" t="s">
        <v>4801</v>
      </c>
      <c r="C136" s="50" t="s">
        <v>4766</v>
      </c>
      <c r="D136" s="50" t="s">
        <v>4985</v>
      </c>
      <c r="E136" s="50" t="s">
        <v>4984</v>
      </c>
      <c r="F136" s="50" t="s">
        <v>4983</v>
      </c>
      <c r="N136" s="53"/>
      <c r="O136" s="53"/>
      <c r="P136" s="53"/>
      <c r="Q136" s="53"/>
      <c r="R136" s="53"/>
      <c r="S136" s="53"/>
      <c r="T136" s="53"/>
      <c r="U136" s="53"/>
      <c r="V136" s="53"/>
      <c r="W136" s="53"/>
      <c r="X136" s="53"/>
      <c r="Y136" s="53"/>
      <c r="Z136" s="51"/>
      <c r="AA136" s="51"/>
    </row>
    <row r="137" spans="1:27" ht="15">
      <c r="A137" s="59">
        <v>13</v>
      </c>
      <c r="B137" s="50" t="s">
        <v>4801</v>
      </c>
      <c r="C137" s="50" t="s">
        <v>4766</v>
      </c>
      <c r="D137" s="50" t="s">
        <v>4982</v>
      </c>
      <c r="E137" s="50" t="s">
        <v>4981</v>
      </c>
      <c r="F137" s="50" t="s">
        <v>4807</v>
      </c>
      <c r="N137" s="53"/>
      <c r="O137" s="53"/>
      <c r="P137" s="53"/>
      <c r="Q137" s="53"/>
      <c r="R137" s="53"/>
      <c r="S137" s="53"/>
      <c r="T137" s="53"/>
      <c r="U137" s="53"/>
      <c r="V137" s="53"/>
      <c r="W137" s="53"/>
      <c r="X137" s="53"/>
      <c r="Y137" s="53"/>
      <c r="Z137" s="51"/>
      <c r="AA137" s="51"/>
    </row>
    <row r="138" spans="1:27" ht="15">
      <c r="A138" s="59">
        <v>13</v>
      </c>
      <c r="B138" s="50" t="s">
        <v>4943</v>
      </c>
      <c r="C138" s="50" t="s">
        <v>4766</v>
      </c>
      <c r="D138" s="50" t="s">
        <v>4980</v>
      </c>
      <c r="E138" s="50" t="s">
        <v>4979</v>
      </c>
      <c r="F138" s="50" t="s">
        <v>4972</v>
      </c>
      <c r="N138" s="53"/>
      <c r="O138" s="53"/>
      <c r="P138" s="53"/>
      <c r="Q138" s="53"/>
      <c r="R138" s="53"/>
      <c r="S138" s="53"/>
      <c r="T138" s="53"/>
      <c r="U138" s="53"/>
      <c r="V138" s="53"/>
      <c r="W138" s="53"/>
      <c r="X138" s="53"/>
      <c r="Y138" s="53"/>
      <c r="Z138" s="51"/>
      <c r="AA138" s="51"/>
    </row>
    <row r="139" spans="1:27" ht="15">
      <c r="A139" s="59">
        <v>13</v>
      </c>
      <c r="B139" s="50" t="s">
        <v>4943</v>
      </c>
      <c r="C139" s="50" t="s">
        <v>4766</v>
      </c>
      <c r="D139" s="50" t="s">
        <v>4978</v>
      </c>
      <c r="E139" s="50" t="s">
        <v>4977</v>
      </c>
      <c r="F139" s="50" t="s">
        <v>4972</v>
      </c>
      <c r="N139" s="53"/>
      <c r="O139" s="53"/>
      <c r="P139" s="53"/>
      <c r="Q139" s="53"/>
      <c r="R139" s="53"/>
      <c r="S139" s="53"/>
      <c r="T139" s="53"/>
      <c r="U139" s="53"/>
      <c r="V139" s="53"/>
      <c r="W139" s="53"/>
      <c r="X139" s="53"/>
      <c r="Y139" s="53"/>
      <c r="Z139" s="51"/>
      <c r="AA139" s="51"/>
    </row>
    <row r="140" spans="1:27" ht="15">
      <c r="A140" s="59">
        <v>13</v>
      </c>
      <c r="B140" s="50" t="s">
        <v>4943</v>
      </c>
      <c r="C140" s="50" t="s">
        <v>4766</v>
      </c>
      <c r="D140" s="50" t="s">
        <v>4976</v>
      </c>
      <c r="E140" s="50" t="s">
        <v>4973</v>
      </c>
      <c r="F140" s="50" t="s">
        <v>4972</v>
      </c>
      <c r="N140" s="53"/>
      <c r="O140" s="53"/>
      <c r="P140" s="53"/>
      <c r="Q140" s="53"/>
      <c r="R140" s="53"/>
      <c r="S140" s="53"/>
      <c r="T140" s="53"/>
      <c r="U140" s="53"/>
      <c r="V140" s="53"/>
      <c r="W140" s="53"/>
      <c r="X140" s="53"/>
      <c r="Y140" s="53"/>
      <c r="Z140" s="51"/>
      <c r="AA140" s="51"/>
    </row>
    <row r="141" spans="1:27" ht="15">
      <c r="A141" s="59">
        <v>13</v>
      </c>
      <c r="B141" s="50" t="s">
        <v>4943</v>
      </c>
      <c r="C141" s="50" t="s">
        <v>4766</v>
      </c>
      <c r="D141" s="50" t="s">
        <v>4975</v>
      </c>
      <c r="E141" s="50" t="s">
        <v>4973</v>
      </c>
      <c r="F141" s="50" t="s">
        <v>4972</v>
      </c>
      <c r="N141" s="53"/>
      <c r="O141" s="53"/>
      <c r="P141" s="53"/>
      <c r="Q141" s="53"/>
      <c r="R141" s="53"/>
      <c r="S141" s="53"/>
      <c r="T141" s="53"/>
      <c r="U141" s="53"/>
      <c r="V141" s="53"/>
      <c r="W141" s="53"/>
      <c r="X141" s="53"/>
      <c r="Y141" s="53"/>
      <c r="Z141" s="51"/>
      <c r="AA141" s="51"/>
    </row>
    <row r="142" spans="1:27" ht="15">
      <c r="A142" s="59">
        <v>13</v>
      </c>
      <c r="B142" s="50" t="s">
        <v>4943</v>
      </c>
      <c r="C142" s="50" t="s">
        <v>4766</v>
      </c>
      <c r="D142" s="50" t="s">
        <v>4974</v>
      </c>
      <c r="E142" s="50" t="s">
        <v>4973</v>
      </c>
      <c r="F142" s="50" t="s">
        <v>4972</v>
      </c>
      <c r="N142" s="53"/>
      <c r="O142" s="53"/>
      <c r="P142" s="53"/>
      <c r="Q142" s="53"/>
      <c r="R142" s="53"/>
      <c r="S142" s="53"/>
      <c r="T142" s="53"/>
      <c r="U142" s="53"/>
      <c r="V142" s="53"/>
      <c r="W142" s="53"/>
      <c r="X142" s="53"/>
      <c r="Y142" s="53"/>
      <c r="Z142" s="51"/>
      <c r="AA142" s="51"/>
    </row>
    <row r="143" spans="1:27" ht="15">
      <c r="A143" s="59">
        <v>13</v>
      </c>
      <c r="B143" s="50" t="s">
        <v>4943</v>
      </c>
      <c r="C143" s="50" t="s">
        <v>4766</v>
      </c>
      <c r="D143" s="50" t="s">
        <v>4971</v>
      </c>
      <c r="E143" s="50" t="s">
        <v>4970</v>
      </c>
      <c r="F143" s="50" t="s">
        <v>4969</v>
      </c>
      <c r="N143" s="53"/>
      <c r="O143" s="53"/>
      <c r="P143" s="53"/>
      <c r="Q143" s="53"/>
      <c r="R143" s="53"/>
      <c r="S143" s="53"/>
      <c r="T143" s="53"/>
      <c r="U143" s="53"/>
      <c r="V143" s="53"/>
      <c r="W143" s="53"/>
      <c r="X143" s="53"/>
      <c r="Y143" s="53"/>
      <c r="Z143" s="51"/>
      <c r="AA143" s="51"/>
    </row>
    <row r="144" spans="1:27" ht="15">
      <c r="A144" s="59">
        <v>13</v>
      </c>
      <c r="B144" s="50" t="s">
        <v>4943</v>
      </c>
      <c r="C144" s="50" t="s">
        <v>4766</v>
      </c>
      <c r="D144" s="50" t="s">
        <v>4968</v>
      </c>
      <c r="E144" s="50" t="s">
        <v>4966</v>
      </c>
      <c r="F144" s="50" t="s">
        <v>4965</v>
      </c>
      <c r="N144" s="53"/>
      <c r="O144" s="53"/>
      <c r="P144" s="53"/>
      <c r="Q144" s="53"/>
      <c r="R144" s="53"/>
      <c r="S144" s="53"/>
      <c r="T144" s="53"/>
      <c r="U144" s="53"/>
      <c r="V144" s="53"/>
      <c r="W144" s="53"/>
      <c r="X144" s="53"/>
      <c r="Y144" s="53"/>
      <c r="Z144" s="51"/>
      <c r="AA144" s="51"/>
    </row>
    <row r="145" spans="1:27" ht="15">
      <c r="A145" s="59">
        <v>13</v>
      </c>
      <c r="B145" s="50" t="s">
        <v>4943</v>
      </c>
      <c r="C145" s="50" t="s">
        <v>4766</v>
      </c>
      <c r="D145" s="50" t="s">
        <v>4967</v>
      </c>
      <c r="E145" s="50" t="s">
        <v>4966</v>
      </c>
      <c r="F145" s="50" t="s">
        <v>4965</v>
      </c>
      <c r="N145" s="53"/>
      <c r="O145" s="53"/>
      <c r="P145" s="53"/>
      <c r="Q145" s="53"/>
      <c r="R145" s="53"/>
      <c r="S145" s="53"/>
      <c r="T145" s="53"/>
      <c r="U145" s="53"/>
      <c r="V145" s="53"/>
      <c r="W145" s="53"/>
      <c r="X145" s="53"/>
      <c r="Y145" s="53"/>
      <c r="Z145" s="51"/>
      <c r="AA145" s="51"/>
    </row>
    <row r="146" spans="1:27" ht="15">
      <c r="A146" s="59">
        <v>13</v>
      </c>
      <c r="B146" s="50" t="s">
        <v>4816</v>
      </c>
      <c r="C146" s="50" t="s">
        <v>4766</v>
      </c>
      <c r="D146" s="50" t="s">
        <v>4964</v>
      </c>
      <c r="E146" s="50" t="s">
        <v>4963</v>
      </c>
      <c r="F146" s="50" t="s">
        <v>4960</v>
      </c>
      <c r="N146" s="53"/>
      <c r="O146" s="53"/>
      <c r="P146" s="53"/>
      <c r="Q146" s="53"/>
      <c r="R146" s="53"/>
      <c r="S146" s="53"/>
      <c r="T146" s="53"/>
      <c r="U146" s="53"/>
      <c r="V146" s="53"/>
      <c r="W146" s="53"/>
      <c r="X146" s="53"/>
      <c r="Y146" s="53"/>
      <c r="Z146" s="51"/>
      <c r="AA146" s="51"/>
    </row>
    <row r="147" spans="1:27" ht="15">
      <c r="A147" s="59">
        <v>13</v>
      </c>
      <c r="B147" s="50" t="s">
        <v>4816</v>
      </c>
      <c r="C147" s="50" t="s">
        <v>4766</v>
      </c>
      <c r="D147" s="50" t="s">
        <v>4962</v>
      </c>
      <c r="E147" s="50" t="s">
        <v>4961</v>
      </c>
      <c r="F147" s="50" t="s">
        <v>4960</v>
      </c>
      <c r="N147" s="53"/>
      <c r="O147" s="53"/>
      <c r="P147" s="53"/>
      <c r="Q147" s="53"/>
      <c r="R147" s="53"/>
      <c r="S147" s="53"/>
      <c r="T147" s="53"/>
      <c r="U147" s="53"/>
      <c r="V147" s="53"/>
      <c r="W147" s="53"/>
      <c r="X147" s="53"/>
      <c r="Y147" s="53"/>
      <c r="Z147" s="51"/>
      <c r="AA147" s="51"/>
    </row>
    <row r="148" spans="1:27" ht="15">
      <c r="A148" s="59">
        <v>13</v>
      </c>
      <c r="B148" s="50" t="s">
        <v>4816</v>
      </c>
      <c r="C148" s="50" t="s">
        <v>4766</v>
      </c>
      <c r="D148" s="50" t="s">
        <v>4959</v>
      </c>
      <c r="E148" s="50" t="s">
        <v>4958</v>
      </c>
      <c r="F148" s="50" t="s">
        <v>4957</v>
      </c>
      <c r="N148" s="53"/>
      <c r="O148" s="53"/>
      <c r="P148" s="53"/>
      <c r="Q148" s="53"/>
      <c r="R148" s="53"/>
      <c r="S148" s="53"/>
      <c r="T148" s="53"/>
      <c r="U148" s="53"/>
      <c r="V148" s="53"/>
      <c r="W148" s="53"/>
      <c r="X148" s="53"/>
      <c r="Y148" s="53"/>
      <c r="Z148" s="51"/>
      <c r="AA148" s="51"/>
    </row>
    <row r="149" spans="1:27" ht="15">
      <c r="A149" s="59">
        <v>13</v>
      </c>
      <c r="B149" s="50" t="s">
        <v>4816</v>
      </c>
      <c r="C149" s="50" t="s">
        <v>4766</v>
      </c>
      <c r="D149" s="50" t="s">
        <v>4956</v>
      </c>
      <c r="E149" s="50" t="s">
        <v>4954</v>
      </c>
      <c r="F149" s="50" t="s">
        <v>4953</v>
      </c>
      <c r="N149" s="53"/>
      <c r="O149" s="53"/>
      <c r="P149" s="53"/>
      <c r="Q149" s="53"/>
      <c r="R149" s="53"/>
      <c r="S149" s="53"/>
      <c r="T149" s="53"/>
      <c r="U149" s="53"/>
      <c r="V149" s="53"/>
      <c r="W149" s="53"/>
      <c r="X149" s="53"/>
      <c r="Y149" s="53"/>
      <c r="Z149" s="51"/>
      <c r="AA149" s="51"/>
    </row>
    <row r="150" spans="1:27" ht="15">
      <c r="A150" s="59">
        <v>13</v>
      </c>
      <c r="B150" s="50" t="s">
        <v>4816</v>
      </c>
      <c r="C150" s="50" t="s">
        <v>4766</v>
      </c>
      <c r="D150" s="50" t="s">
        <v>4955</v>
      </c>
      <c r="E150" s="50" t="s">
        <v>4954</v>
      </c>
      <c r="F150" s="50" t="s">
        <v>4953</v>
      </c>
      <c r="N150" s="53"/>
      <c r="O150" s="53"/>
      <c r="P150" s="53"/>
      <c r="Q150" s="53"/>
      <c r="R150" s="53"/>
      <c r="S150" s="53"/>
      <c r="T150" s="53"/>
      <c r="U150" s="53"/>
      <c r="V150" s="53"/>
      <c r="W150" s="53"/>
      <c r="X150" s="53"/>
      <c r="Y150" s="53"/>
      <c r="Z150" s="51"/>
      <c r="AA150" s="51"/>
    </row>
    <row r="151" spans="1:27" ht="15">
      <c r="A151" s="59">
        <v>23</v>
      </c>
      <c r="C151" s="50" t="s">
        <v>4937</v>
      </c>
      <c r="D151" s="50" t="s">
        <v>4952</v>
      </c>
      <c r="E151" s="50" t="s">
        <v>4952</v>
      </c>
      <c r="F151" s="50" t="s">
        <v>4807</v>
      </c>
      <c r="N151" s="53"/>
      <c r="O151" s="53"/>
      <c r="P151" s="53"/>
      <c r="Q151" s="53"/>
      <c r="R151" s="53"/>
      <c r="S151" s="53"/>
      <c r="T151" s="53"/>
      <c r="U151" s="53"/>
      <c r="V151" s="53"/>
      <c r="W151" s="53"/>
      <c r="X151" s="53"/>
      <c r="Y151" s="53"/>
      <c r="Z151" s="51"/>
      <c r="AA151" s="51"/>
    </row>
    <row r="152" spans="1:27" ht="15">
      <c r="A152" s="59">
        <v>23</v>
      </c>
      <c r="B152" s="50" t="s">
        <v>4801</v>
      </c>
      <c r="C152" s="50" t="s">
        <v>4937</v>
      </c>
      <c r="D152" s="50" t="s">
        <v>4951</v>
      </c>
      <c r="E152" s="50" t="s">
        <v>4949</v>
      </c>
      <c r="F152" s="50" t="s">
        <v>4946</v>
      </c>
      <c r="N152" s="53"/>
      <c r="O152" s="53"/>
      <c r="P152" s="53"/>
      <c r="Q152" s="53"/>
      <c r="R152" s="53"/>
      <c r="S152" s="53"/>
      <c r="T152" s="53"/>
      <c r="U152" s="53"/>
      <c r="V152" s="53"/>
      <c r="W152" s="53"/>
      <c r="X152" s="53"/>
      <c r="Y152" s="53"/>
      <c r="Z152" s="51"/>
      <c r="AA152" s="51"/>
    </row>
    <row r="153" spans="1:27" ht="15">
      <c r="A153" s="59">
        <v>23</v>
      </c>
      <c r="B153" s="50" t="s">
        <v>4801</v>
      </c>
      <c r="C153" s="50" t="s">
        <v>4937</v>
      </c>
      <c r="D153" s="50" t="s">
        <v>4950</v>
      </c>
      <c r="E153" s="50" t="s">
        <v>4949</v>
      </c>
      <c r="F153" s="50" t="s">
        <v>4946</v>
      </c>
      <c r="N153" s="53"/>
      <c r="O153" s="53"/>
      <c r="P153" s="53"/>
      <c r="Q153" s="53"/>
      <c r="R153" s="53"/>
      <c r="S153" s="53"/>
      <c r="T153" s="53"/>
      <c r="U153" s="53"/>
      <c r="V153" s="53"/>
      <c r="W153" s="53"/>
      <c r="X153" s="53"/>
      <c r="Y153" s="53"/>
      <c r="Z153" s="51"/>
      <c r="AA153" s="51"/>
    </row>
    <row r="154" spans="1:27" ht="15">
      <c r="A154" s="59">
        <v>23</v>
      </c>
      <c r="B154" s="50" t="s">
        <v>4801</v>
      </c>
      <c r="C154" s="50" t="s">
        <v>4937</v>
      </c>
      <c r="D154" s="50" t="s">
        <v>4948</v>
      </c>
      <c r="E154" s="50" t="s">
        <v>4947</v>
      </c>
      <c r="F154" s="50" t="s">
        <v>4946</v>
      </c>
      <c r="N154" s="53"/>
      <c r="O154" s="53"/>
      <c r="P154" s="53"/>
      <c r="Q154" s="53"/>
      <c r="R154" s="53"/>
      <c r="S154" s="53"/>
      <c r="T154" s="53"/>
      <c r="U154" s="53"/>
      <c r="V154" s="53"/>
      <c r="W154" s="53"/>
      <c r="X154" s="53"/>
      <c r="Y154" s="53"/>
      <c r="Z154" s="51"/>
      <c r="AA154" s="51"/>
    </row>
    <row r="155" spans="1:27" ht="15">
      <c r="A155" s="59">
        <v>23</v>
      </c>
      <c r="B155" s="50" t="s">
        <v>4943</v>
      </c>
      <c r="C155" s="50" t="s">
        <v>4937</v>
      </c>
      <c r="D155" s="50" t="s">
        <v>4945</v>
      </c>
      <c r="E155" s="50" t="s">
        <v>4941</v>
      </c>
      <c r="F155" s="50" t="s">
        <v>4940</v>
      </c>
      <c r="N155" s="53"/>
      <c r="O155" s="53"/>
      <c r="P155" s="53"/>
      <c r="Q155" s="53"/>
      <c r="R155" s="53"/>
      <c r="S155" s="53"/>
      <c r="T155" s="53"/>
      <c r="U155" s="53"/>
      <c r="V155" s="53"/>
      <c r="W155" s="53"/>
      <c r="X155" s="53"/>
      <c r="Y155" s="53"/>
      <c r="Z155" s="51"/>
      <c r="AA155" s="51"/>
    </row>
    <row r="156" spans="1:27" ht="15">
      <c r="A156" s="59">
        <v>23</v>
      </c>
      <c r="B156" s="50" t="s">
        <v>4943</v>
      </c>
      <c r="C156" s="50" t="s">
        <v>4937</v>
      </c>
      <c r="D156" s="50" t="s">
        <v>4944</v>
      </c>
      <c r="E156" s="50" t="s">
        <v>4941</v>
      </c>
      <c r="F156" s="50" t="s">
        <v>4940</v>
      </c>
      <c r="N156" s="53"/>
      <c r="O156" s="53"/>
      <c r="P156" s="53"/>
      <c r="Q156" s="53"/>
      <c r="R156" s="53"/>
      <c r="S156" s="53"/>
      <c r="T156" s="53"/>
      <c r="U156" s="53"/>
      <c r="V156" s="53"/>
      <c r="W156" s="53"/>
      <c r="X156" s="53"/>
      <c r="Y156" s="53"/>
      <c r="Z156" s="51"/>
      <c r="AA156" s="51"/>
    </row>
    <row r="157" spans="1:27" ht="15">
      <c r="A157" s="59">
        <v>23</v>
      </c>
      <c r="B157" s="50" t="s">
        <v>4943</v>
      </c>
      <c r="C157" s="50" t="s">
        <v>4937</v>
      </c>
      <c r="D157" s="50" t="s">
        <v>4942</v>
      </c>
      <c r="E157" s="50" t="s">
        <v>4941</v>
      </c>
      <c r="F157" s="50" t="s">
        <v>4940</v>
      </c>
      <c r="N157" s="53"/>
      <c r="O157" s="53"/>
      <c r="P157" s="53"/>
      <c r="Q157" s="53"/>
      <c r="R157" s="53"/>
      <c r="S157" s="53"/>
      <c r="T157" s="53"/>
      <c r="U157" s="53"/>
      <c r="V157" s="53"/>
      <c r="W157" s="53"/>
      <c r="X157" s="53"/>
      <c r="Y157" s="53"/>
      <c r="Z157" s="51"/>
      <c r="AA157" s="51"/>
    </row>
    <row r="158" spans="1:27" ht="15">
      <c r="A158" s="59">
        <v>23</v>
      </c>
      <c r="B158" s="50" t="s">
        <v>4816</v>
      </c>
      <c r="C158" s="50" t="s">
        <v>4937</v>
      </c>
      <c r="D158" s="50" t="s">
        <v>4939</v>
      </c>
      <c r="E158" s="50" t="s">
        <v>4938</v>
      </c>
      <c r="F158" s="50" t="s">
        <v>4934</v>
      </c>
      <c r="N158" s="53"/>
      <c r="O158" s="53"/>
      <c r="P158" s="53"/>
      <c r="Q158" s="53"/>
      <c r="R158" s="53"/>
      <c r="S158" s="53"/>
      <c r="T158" s="53"/>
      <c r="U158" s="53"/>
      <c r="V158" s="53"/>
      <c r="W158" s="53"/>
      <c r="X158" s="53"/>
      <c r="Y158" s="53"/>
      <c r="Z158" s="51"/>
      <c r="AA158" s="51"/>
    </row>
    <row r="159" spans="1:27" ht="15">
      <c r="A159" s="59">
        <v>23</v>
      </c>
      <c r="B159" s="50" t="s">
        <v>4816</v>
      </c>
      <c r="C159" s="50" t="s">
        <v>4937</v>
      </c>
      <c r="D159" s="50" t="s">
        <v>4936</v>
      </c>
      <c r="E159" s="50" t="s">
        <v>4935</v>
      </c>
      <c r="F159" s="50" t="s">
        <v>4934</v>
      </c>
      <c r="N159" s="53"/>
      <c r="O159" s="53"/>
      <c r="P159" s="53"/>
      <c r="Q159" s="53"/>
      <c r="R159" s="53"/>
      <c r="S159" s="53"/>
      <c r="T159" s="53"/>
      <c r="U159" s="53"/>
      <c r="V159" s="53"/>
      <c r="W159" s="53"/>
      <c r="X159" s="53"/>
      <c r="Y159" s="53"/>
      <c r="Z159" s="51"/>
      <c r="AA159" s="51"/>
    </row>
    <row r="160" spans="1:27" ht="15">
      <c r="B160" s="50" t="s">
        <v>4801</v>
      </c>
      <c r="C160" s="50" t="s">
        <v>4931</v>
      </c>
      <c r="D160" s="50" t="s">
        <v>4933</v>
      </c>
      <c r="E160" s="50" t="s">
        <v>4932</v>
      </c>
      <c r="F160" s="50" t="s">
        <v>4928</v>
      </c>
      <c r="N160" s="53"/>
      <c r="O160" s="53"/>
      <c r="P160" s="53"/>
      <c r="Q160" s="53"/>
      <c r="R160" s="53"/>
      <c r="S160" s="53"/>
      <c r="T160" s="53"/>
      <c r="U160" s="53"/>
      <c r="V160" s="53"/>
      <c r="W160" s="53"/>
      <c r="X160" s="53"/>
      <c r="Y160" s="53"/>
      <c r="Z160" s="51"/>
      <c r="AA160" s="51"/>
    </row>
    <row r="161" spans="1:27" ht="15">
      <c r="B161" s="50" t="s">
        <v>4801</v>
      </c>
      <c r="C161" s="50" t="s">
        <v>4931</v>
      </c>
      <c r="D161" s="50" t="s">
        <v>4930</v>
      </c>
      <c r="E161" s="50" t="s">
        <v>4929</v>
      </c>
      <c r="F161" s="50" t="s">
        <v>4928</v>
      </c>
      <c r="N161" s="53"/>
      <c r="O161" s="53"/>
      <c r="P161" s="53"/>
      <c r="Q161" s="53"/>
      <c r="R161" s="53"/>
      <c r="S161" s="53"/>
      <c r="T161" s="53"/>
      <c r="U161" s="53"/>
      <c r="V161" s="53"/>
      <c r="W161" s="53"/>
      <c r="X161" s="53"/>
      <c r="Y161" s="53"/>
      <c r="Z161" s="51"/>
      <c r="AA161" s="51"/>
    </row>
    <row r="162" spans="1:27" ht="15">
      <c r="A162" s="59">
        <v>12</v>
      </c>
      <c r="B162" s="50" t="s">
        <v>4801</v>
      </c>
      <c r="C162" s="50" t="s">
        <v>4768</v>
      </c>
      <c r="D162" s="50" t="s">
        <v>4927</v>
      </c>
      <c r="E162" s="50" t="s">
        <v>4926</v>
      </c>
      <c r="F162" s="50" t="s">
        <v>4925</v>
      </c>
      <c r="N162" s="53"/>
      <c r="O162" s="53"/>
      <c r="P162" s="53"/>
      <c r="Q162" s="53"/>
      <c r="R162" s="53"/>
      <c r="S162" s="53"/>
      <c r="T162" s="53"/>
      <c r="U162" s="53"/>
      <c r="V162" s="53"/>
      <c r="W162" s="53"/>
      <c r="X162" s="53"/>
      <c r="Y162" s="53"/>
      <c r="Z162" s="51"/>
      <c r="AA162" s="51"/>
    </row>
    <row r="163" spans="1:27" ht="15">
      <c r="A163" s="59">
        <v>12</v>
      </c>
      <c r="B163" s="50" t="s">
        <v>4801</v>
      </c>
      <c r="C163" s="50" t="s">
        <v>4768</v>
      </c>
      <c r="D163" s="50" t="s">
        <v>4924</v>
      </c>
      <c r="E163" s="50" t="s">
        <v>4923</v>
      </c>
      <c r="F163" s="50" t="s">
        <v>4922</v>
      </c>
      <c r="N163" s="53"/>
      <c r="O163" s="53"/>
      <c r="P163" s="53"/>
      <c r="Q163" s="53"/>
      <c r="R163" s="53"/>
      <c r="S163" s="53"/>
      <c r="T163" s="53"/>
      <c r="U163" s="53"/>
      <c r="V163" s="53"/>
      <c r="W163" s="53"/>
      <c r="X163" s="53"/>
      <c r="Y163" s="53"/>
      <c r="Z163" s="51"/>
      <c r="AA163" s="51"/>
    </row>
    <row r="164" spans="1:27" ht="15">
      <c r="A164" s="59">
        <v>12</v>
      </c>
      <c r="B164" s="50" t="s">
        <v>4801</v>
      </c>
      <c r="C164" s="50" t="s">
        <v>4768</v>
      </c>
      <c r="D164" s="50" t="s">
        <v>4749</v>
      </c>
      <c r="E164" s="50" t="s">
        <v>4923</v>
      </c>
      <c r="F164" s="50" t="s">
        <v>4922</v>
      </c>
      <c r="N164" s="53"/>
      <c r="O164" s="53"/>
      <c r="P164" s="53"/>
      <c r="Q164" s="53"/>
      <c r="R164" s="53"/>
      <c r="S164" s="53"/>
      <c r="T164" s="53"/>
      <c r="U164" s="53"/>
      <c r="V164" s="53"/>
      <c r="W164" s="53"/>
      <c r="X164" s="53"/>
      <c r="Y164" s="53"/>
      <c r="Z164" s="51"/>
      <c r="AA164" s="51"/>
    </row>
    <row r="165" spans="1:27" ht="15">
      <c r="A165" s="59">
        <v>12</v>
      </c>
      <c r="B165" s="50" t="s">
        <v>4801</v>
      </c>
      <c r="C165" s="50" t="s">
        <v>4768</v>
      </c>
      <c r="D165" s="50" t="s">
        <v>4921</v>
      </c>
      <c r="E165" s="50" t="s">
        <v>4920</v>
      </c>
      <c r="F165" s="50" t="s">
        <v>4919</v>
      </c>
      <c r="N165" s="53"/>
      <c r="O165" s="53"/>
      <c r="P165" s="53"/>
      <c r="Q165" s="53"/>
      <c r="R165" s="53"/>
      <c r="S165" s="53"/>
      <c r="T165" s="53"/>
      <c r="U165" s="53"/>
      <c r="V165" s="53"/>
      <c r="W165" s="53"/>
      <c r="X165" s="53"/>
      <c r="Y165" s="53"/>
      <c r="Z165" s="51"/>
      <c r="AA165" s="51"/>
    </row>
    <row r="166" spans="1:27" ht="15">
      <c r="A166" s="59">
        <v>12</v>
      </c>
      <c r="B166" s="50" t="s">
        <v>4801</v>
      </c>
      <c r="C166" s="50" t="s">
        <v>4768</v>
      </c>
      <c r="D166" s="50" t="s">
        <v>4918</v>
      </c>
      <c r="E166" s="50" t="s">
        <v>4917</v>
      </c>
      <c r="F166" s="50" t="s">
        <v>4916</v>
      </c>
      <c r="N166" s="53"/>
      <c r="O166" s="53"/>
      <c r="P166" s="53"/>
      <c r="Q166" s="53"/>
      <c r="R166" s="53"/>
      <c r="S166" s="53"/>
      <c r="T166" s="53"/>
      <c r="U166" s="53"/>
      <c r="V166" s="53"/>
      <c r="W166" s="53"/>
      <c r="X166" s="53"/>
      <c r="Y166" s="53"/>
      <c r="Z166" s="51"/>
      <c r="AA166" s="51"/>
    </row>
    <row r="167" spans="1:27" ht="15">
      <c r="A167" s="59">
        <v>12</v>
      </c>
      <c r="B167" s="50" t="s">
        <v>4801</v>
      </c>
      <c r="C167" s="50" t="s">
        <v>4768</v>
      </c>
      <c r="D167" s="50" t="s">
        <v>4915</v>
      </c>
      <c r="E167" s="50" t="s">
        <v>4913</v>
      </c>
      <c r="F167" s="50" t="s">
        <v>4912</v>
      </c>
      <c r="N167" s="53"/>
      <c r="O167" s="53"/>
      <c r="P167" s="53"/>
      <c r="Q167" s="53"/>
      <c r="R167" s="53"/>
      <c r="S167" s="53"/>
      <c r="T167" s="53"/>
      <c r="U167" s="53"/>
      <c r="V167" s="53"/>
      <c r="W167" s="53"/>
      <c r="X167" s="53"/>
      <c r="Y167" s="53"/>
      <c r="Z167" s="51"/>
      <c r="AA167" s="51"/>
    </row>
    <row r="168" spans="1:27" ht="15">
      <c r="A168" s="59">
        <v>12</v>
      </c>
      <c r="B168" s="50" t="s">
        <v>4801</v>
      </c>
      <c r="C168" s="50" t="s">
        <v>4768</v>
      </c>
      <c r="D168" s="50" t="s">
        <v>4914</v>
      </c>
      <c r="E168" s="50" t="s">
        <v>4913</v>
      </c>
      <c r="F168" s="50" t="s">
        <v>4912</v>
      </c>
      <c r="N168" s="53"/>
      <c r="O168" s="53"/>
      <c r="P168" s="53"/>
      <c r="Q168" s="53"/>
      <c r="R168" s="53"/>
      <c r="S168" s="53"/>
      <c r="T168" s="53"/>
      <c r="U168" s="53"/>
      <c r="V168" s="53"/>
      <c r="W168" s="53"/>
      <c r="X168" s="53"/>
      <c r="Y168" s="53"/>
      <c r="Z168" s="51"/>
      <c r="AA168" s="51"/>
    </row>
    <row r="169" spans="1:27" ht="15">
      <c r="A169" s="59">
        <v>12</v>
      </c>
      <c r="B169" s="50" t="s">
        <v>4801</v>
      </c>
      <c r="C169" s="50" t="s">
        <v>4768</v>
      </c>
      <c r="D169" s="50" t="s">
        <v>4900</v>
      </c>
      <c r="E169" s="50" t="s">
        <v>4899</v>
      </c>
      <c r="F169" s="50" t="s">
        <v>4911</v>
      </c>
      <c r="N169" s="53"/>
      <c r="O169" s="53"/>
      <c r="P169" s="53"/>
      <c r="Q169" s="53"/>
      <c r="R169" s="53"/>
      <c r="S169" s="53"/>
      <c r="T169" s="53"/>
      <c r="U169" s="53"/>
      <c r="V169" s="53"/>
      <c r="W169" s="53"/>
      <c r="X169" s="53"/>
      <c r="Y169" s="53"/>
      <c r="Z169" s="51"/>
      <c r="AA169" s="51"/>
    </row>
    <row r="170" spans="1:27" ht="15">
      <c r="A170" s="59">
        <v>12</v>
      </c>
      <c r="B170" s="50" t="s">
        <v>4801</v>
      </c>
      <c r="C170" s="50" t="s">
        <v>4768</v>
      </c>
      <c r="D170" s="50" t="s">
        <v>4910</v>
      </c>
      <c r="E170" s="50" t="s">
        <v>4909</v>
      </c>
      <c r="F170" s="50" t="s">
        <v>4904</v>
      </c>
      <c r="N170" s="53"/>
      <c r="O170" s="53"/>
      <c r="P170" s="53"/>
      <c r="Q170" s="53"/>
      <c r="R170" s="53"/>
      <c r="S170" s="53"/>
      <c r="T170" s="53"/>
      <c r="U170" s="53"/>
      <c r="V170" s="53"/>
      <c r="W170" s="53"/>
      <c r="X170" s="53"/>
      <c r="Y170" s="53"/>
      <c r="Z170" s="51"/>
      <c r="AA170" s="51"/>
    </row>
    <row r="171" spans="1:27" ht="15">
      <c r="A171" s="59">
        <v>12</v>
      </c>
      <c r="B171" s="50" t="s">
        <v>4801</v>
      </c>
      <c r="C171" s="50" t="s">
        <v>4768</v>
      </c>
      <c r="D171" s="50" t="s">
        <v>4908</v>
      </c>
      <c r="E171" s="50" t="s">
        <v>4907</v>
      </c>
      <c r="F171" s="50" t="s">
        <v>4904</v>
      </c>
      <c r="N171" s="53"/>
      <c r="O171" s="53"/>
      <c r="P171" s="53"/>
      <c r="Q171" s="53"/>
      <c r="R171" s="53"/>
      <c r="S171" s="53"/>
      <c r="T171" s="53"/>
      <c r="U171" s="53"/>
      <c r="V171" s="53"/>
      <c r="W171" s="53"/>
      <c r="X171" s="53"/>
      <c r="Y171" s="53"/>
      <c r="Z171" s="51"/>
      <c r="AA171" s="51"/>
    </row>
    <row r="172" spans="1:27" ht="15">
      <c r="A172" s="59">
        <v>12</v>
      </c>
      <c r="B172" s="50" t="s">
        <v>4801</v>
      </c>
      <c r="C172" s="50" t="s">
        <v>4768</v>
      </c>
      <c r="D172" s="50" t="s">
        <v>4906</v>
      </c>
      <c r="E172" s="50" t="s">
        <v>4905</v>
      </c>
      <c r="F172" s="50" t="s">
        <v>4904</v>
      </c>
      <c r="N172" s="53"/>
      <c r="O172" s="53"/>
      <c r="P172" s="53"/>
      <c r="Q172" s="53"/>
      <c r="R172" s="53"/>
      <c r="S172" s="53"/>
      <c r="T172" s="53"/>
      <c r="U172" s="53"/>
      <c r="V172" s="53"/>
      <c r="W172" s="53"/>
      <c r="X172" s="53"/>
      <c r="Y172" s="53"/>
      <c r="Z172" s="51"/>
      <c r="AA172" s="51"/>
    </row>
    <row r="173" spans="1:27" ht="15">
      <c r="A173" s="59">
        <v>12</v>
      </c>
      <c r="B173" s="50" t="s">
        <v>4801</v>
      </c>
      <c r="C173" s="50" t="s">
        <v>4768</v>
      </c>
      <c r="D173" s="50" t="s">
        <v>4903</v>
      </c>
      <c r="E173" s="50" t="s">
        <v>4902</v>
      </c>
      <c r="F173" s="50" t="s">
        <v>4901</v>
      </c>
      <c r="N173" s="53"/>
      <c r="O173" s="53"/>
      <c r="P173" s="53"/>
      <c r="Q173" s="53"/>
      <c r="R173" s="53"/>
      <c r="S173" s="53"/>
      <c r="T173" s="53"/>
      <c r="U173" s="53"/>
      <c r="V173" s="53"/>
      <c r="W173" s="53"/>
      <c r="X173" s="53"/>
      <c r="Y173" s="53"/>
      <c r="Z173" s="51"/>
      <c r="AA173" s="51"/>
    </row>
    <row r="174" spans="1:27" ht="15">
      <c r="A174" s="59">
        <v>12</v>
      </c>
      <c r="B174" s="50" t="s">
        <v>4801</v>
      </c>
      <c r="C174" s="50" t="s">
        <v>4768</v>
      </c>
      <c r="D174" s="50" t="s">
        <v>4900</v>
      </c>
      <c r="E174" s="50" t="s">
        <v>4899</v>
      </c>
      <c r="F174" s="50" t="s">
        <v>4898</v>
      </c>
      <c r="N174" s="53"/>
      <c r="O174" s="53"/>
      <c r="P174" s="53"/>
      <c r="Q174" s="53"/>
      <c r="R174" s="53"/>
      <c r="S174" s="53"/>
      <c r="T174" s="53"/>
      <c r="U174" s="53"/>
      <c r="V174" s="53"/>
      <c r="W174" s="53"/>
      <c r="X174" s="53"/>
      <c r="Y174" s="53"/>
      <c r="Z174" s="51"/>
      <c r="AA174" s="51"/>
    </row>
    <row r="175" spans="1:27" ht="15">
      <c r="A175" s="59">
        <v>12</v>
      </c>
      <c r="B175" s="50" t="s">
        <v>4801</v>
      </c>
      <c r="C175" s="50" t="s">
        <v>4768</v>
      </c>
      <c r="D175" s="50" t="s">
        <v>4897</v>
      </c>
      <c r="E175" s="50" t="s">
        <v>4896</v>
      </c>
      <c r="F175" s="50" t="s">
        <v>4893</v>
      </c>
      <c r="N175" s="53"/>
      <c r="O175" s="53"/>
      <c r="P175" s="53"/>
      <c r="Q175" s="53"/>
      <c r="R175" s="53"/>
      <c r="S175" s="53"/>
      <c r="T175" s="53"/>
      <c r="U175" s="53"/>
      <c r="V175" s="53"/>
      <c r="W175" s="53"/>
      <c r="X175" s="53"/>
      <c r="Y175" s="53"/>
      <c r="Z175" s="51"/>
      <c r="AA175" s="51"/>
    </row>
    <row r="176" spans="1:27" ht="15">
      <c r="A176" s="59">
        <v>12</v>
      </c>
      <c r="B176" s="50" t="s">
        <v>4801</v>
      </c>
      <c r="C176" s="50" t="s">
        <v>4768</v>
      </c>
      <c r="D176" s="50" t="s">
        <v>4895</v>
      </c>
      <c r="E176" s="50" t="s">
        <v>4894</v>
      </c>
      <c r="F176" s="50" t="s">
        <v>4893</v>
      </c>
      <c r="N176" s="53"/>
      <c r="O176" s="53"/>
      <c r="P176" s="53"/>
      <c r="Q176" s="53"/>
      <c r="R176" s="53"/>
      <c r="S176" s="53"/>
      <c r="T176" s="53"/>
      <c r="U176" s="53"/>
      <c r="V176" s="53"/>
      <c r="W176" s="53"/>
      <c r="X176" s="53"/>
      <c r="Y176" s="53"/>
      <c r="Z176" s="51"/>
      <c r="AA176" s="51"/>
    </row>
    <row r="177" spans="1:27" ht="15">
      <c r="A177" s="59">
        <v>12</v>
      </c>
      <c r="B177" s="50" t="s">
        <v>4801</v>
      </c>
      <c r="C177" s="50" t="s">
        <v>4768</v>
      </c>
      <c r="D177" s="50" t="s">
        <v>4892</v>
      </c>
      <c r="E177" s="50" t="s">
        <v>4891</v>
      </c>
      <c r="F177" s="50" t="s">
        <v>4890</v>
      </c>
      <c r="N177" s="53"/>
      <c r="O177" s="53"/>
      <c r="P177" s="53"/>
      <c r="Q177" s="53"/>
      <c r="R177" s="53"/>
      <c r="S177" s="53"/>
      <c r="T177" s="53"/>
      <c r="U177" s="53"/>
      <c r="V177" s="53"/>
      <c r="W177" s="53"/>
      <c r="X177" s="53"/>
      <c r="Y177" s="53"/>
      <c r="Z177" s="51"/>
      <c r="AA177" s="51"/>
    </row>
    <row r="178" spans="1:27" ht="15">
      <c r="A178" s="59">
        <v>12</v>
      </c>
      <c r="B178" s="50" t="s">
        <v>4801</v>
      </c>
      <c r="C178" s="50" t="s">
        <v>4768</v>
      </c>
      <c r="D178" s="50" t="s">
        <v>4889</v>
      </c>
      <c r="E178" s="50" t="s">
        <v>4888</v>
      </c>
      <c r="F178" s="50" t="s">
        <v>4887</v>
      </c>
      <c r="N178" s="53"/>
      <c r="O178" s="53"/>
      <c r="P178" s="53"/>
      <c r="Q178" s="53"/>
      <c r="R178" s="53"/>
      <c r="S178" s="53"/>
      <c r="T178" s="53"/>
      <c r="U178" s="53"/>
      <c r="V178" s="53"/>
      <c r="W178" s="53"/>
      <c r="X178" s="53"/>
      <c r="Y178" s="53"/>
      <c r="Z178" s="51"/>
      <c r="AA178" s="51"/>
    </row>
    <row r="179" spans="1:27" ht="15">
      <c r="A179" s="59">
        <v>12</v>
      </c>
      <c r="B179" s="50" t="s">
        <v>4801</v>
      </c>
      <c r="C179" s="50" t="s">
        <v>4768</v>
      </c>
      <c r="D179" s="50" t="s">
        <v>4886</v>
      </c>
      <c r="E179" s="50" t="s">
        <v>4885</v>
      </c>
      <c r="F179" s="50" t="s">
        <v>4884</v>
      </c>
      <c r="N179" s="53"/>
      <c r="O179" s="53"/>
      <c r="P179" s="53"/>
      <c r="Q179" s="53"/>
      <c r="R179" s="53"/>
      <c r="S179" s="53"/>
      <c r="T179" s="53"/>
      <c r="U179" s="53"/>
      <c r="V179" s="53"/>
      <c r="W179" s="53"/>
      <c r="X179" s="53"/>
      <c r="Y179" s="53"/>
      <c r="Z179" s="51"/>
      <c r="AA179" s="51"/>
    </row>
    <row r="180" spans="1:27" ht="15">
      <c r="A180" s="59">
        <v>12</v>
      </c>
      <c r="B180" s="50" t="s">
        <v>4801</v>
      </c>
      <c r="C180" s="50" t="s">
        <v>4768</v>
      </c>
      <c r="D180" s="50" t="s">
        <v>4883</v>
      </c>
      <c r="E180" s="50" t="s">
        <v>4882</v>
      </c>
      <c r="F180" s="50" t="s">
        <v>4881</v>
      </c>
      <c r="N180" s="53"/>
      <c r="O180" s="53"/>
      <c r="P180" s="53"/>
      <c r="Q180" s="53"/>
      <c r="R180" s="53"/>
      <c r="S180" s="53"/>
      <c r="T180" s="53"/>
      <c r="U180" s="53"/>
      <c r="V180" s="53"/>
      <c r="W180" s="53"/>
      <c r="X180" s="53"/>
      <c r="Y180" s="53"/>
      <c r="Z180" s="51"/>
      <c r="AA180" s="51"/>
    </row>
    <row r="181" spans="1:27" ht="15">
      <c r="A181" s="59">
        <v>12</v>
      </c>
      <c r="B181" s="50" t="s">
        <v>4816</v>
      </c>
      <c r="C181" s="50" t="s">
        <v>4768</v>
      </c>
      <c r="D181" s="50" t="s">
        <v>4880</v>
      </c>
      <c r="E181" s="50" t="s">
        <v>4879</v>
      </c>
      <c r="F181" s="50" t="s">
        <v>4872</v>
      </c>
      <c r="N181" s="53"/>
      <c r="O181" s="53"/>
      <c r="P181" s="53"/>
      <c r="Q181" s="53"/>
      <c r="R181" s="53"/>
      <c r="S181" s="53"/>
      <c r="T181" s="53"/>
      <c r="U181" s="53"/>
      <c r="V181" s="53"/>
      <c r="W181" s="53"/>
      <c r="X181" s="53"/>
      <c r="Y181" s="53"/>
      <c r="Z181" s="51"/>
      <c r="AA181" s="51"/>
    </row>
    <row r="182" spans="1:27" ht="15">
      <c r="A182" s="59">
        <v>12</v>
      </c>
      <c r="B182" s="50" t="s">
        <v>4816</v>
      </c>
      <c r="C182" s="50" t="s">
        <v>4768</v>
      </c>
      <c r="D182" s="50" t="s">
        <v>4878</v>
      </c>
      <c r="E182" s="50" t="s">
        <v>4877</v>
      </c>
      <c r="F182" s="50" t="s">
        <v>4876</v>
      </c>
      <c r="N182" s="53"/>
      <c r="O182" s="53"/>
      <c r="P182" s="53"/>
      <c r="Q182" s="53"/>
      <c r="R182" s="53"/>
      <c r="S182" s="53"/>
      <c r="T182" s="53"/>
      <c r="U182" s="53"/>
      <c r="V182" s="53"/>
      <c r="W182" s="53"/>
      <c r="X182" s="53"/>
      <c r="Y182" s="53"/>
      <c r="Z182" s="51"/>
      <c r="AA182" s="51"/>
    </row>
    <row r="183" spans="1:27" ht="15">
      <c r="A183" s="59">
        <v>12</v>
      </c>
      <c r="B183" s="50" t="s">
        <v>4816</v>
      </c>
      <c r="C183" s="50" t="s">
        <v>4768</v>
      </c>
      <c r="D183" s="50" t="s">
        <v>4875</v>
      </c>
      <c r="E183" s="50" t="s">
        <v>4873</v>
      </c>
      <c r="F183" s="50" t="s">
        <v>4872</v>
      </c>
      <c r="N183" s="53"/>
      <c r="O183" s="53"/>
      <c r="P183" s="53"/>
      <c r="Q183" s="53"/>
      <c r="R183" s="53"/>
      <c r="S183" s="53"/>
      <c r="T183" s="53"/>
      <c r="U183" s="53"/>
      <c r="V183" s="53"/>
      <c r="W183" s="53"/>
      <c r="X183" s="53"/>
      <c r="Y183" s="53"/>
      <c r="Z183" s="51"/>
      <c r="AA183" s="51"/>
    </row>
    <row r="184" spans="1:27" ht="15">
      <c r="A184" s="59">
        <v>12</v>
      </c>
      <c r="B184" s="50" t="s">
        <v>4816</v>
      </c>
      <c r="C184" s="50" t="s">
        <v>4768</v>
      </c>
      <c r="D184" s="50" t="s">
        <v>4874</v>
      </c>
      <c r="E184" s="50" t="s">
        <v>4873</v>
      </c>
      <c r="F184" s="50" t="s">
        <v>4872</v>
      </c>
      <c r="N184" s="53"/>
      <c r="O184" s="53"/>
      <c r="P184" s="53"/>
      <c r="Q184" s="53"/>
      <c r="R184" s="53"/>
      <c r="S184" s="53"/>
      <c r="T184" s="53"/>
      <c r="U184" s="53"/>
      <c r="V184" s="53"/>
      <c r="W184" s="53"/>
      <c r="X184" s="53"/>
      <c r="Y184" s="53"/>
      <c r="Z184" s="51"/>
      <c r="AA184" s="51"/>
    </row>
    <row r="185" spans="1:27" ht="15">
      <c r="A185" s="59">
        <v>12</v>
      </c>
      <c r="B185" s="50" t="s">
        <v>4816</v>
      </c>
      <c r="C185" s="50" t="s">
        <v>4768</v>
      </c>
      <c r="D185" s="50" t="s">
        <v>4871</v>
      </c>
      <c r="E185" s="50" t="s">
        <v>4870</v>
      </c>
      <c r="F185" s="50" t="s">
        <v>4869</v>
      </c>
      <c r="N185" s="53"/>
      <c r="O185" s="53"/>
      <c r="P185" s="53"/>
      <c r="Q185" s="53"/>
      <c r="R185" s="53"/>
      <c r="S185" s="53"/>
      <c r="T185" s="53"/>
      <c r="U185" s="53"/>
      <c r="V185" s="53"/>
      <c r="W185" s="53"/>
      <c r="X185" s="53"/>
      <c r="Y185" s="53"/>
      <c r="Z185" s="51"/>
      <c r="AA185" s="51"/>
    </row>
    <row r="186" spans="1:27" ht="15">
      <c r="A186" s="59">
        <v>12</v>
      </c>
      <c r="B186" s="50" t="s">
        <v>4816</v>
      </c>
      <c r="C186" s="50" t="s">
        <v>4768</v>
      </c>
      <c r="D186" s="50" t="s">
        <v>4868</v>
      </c>
      <c r="E186" s="50" t="s">
        <v>4867</v>
      </c>
      <c r="F186" s="50" t="s">
        <v>4866</v>
      </c>
      <c r="N186" s="53"/>
      <c r="O186" s="53"/>
      <c r="P186" s="53"/>
      <c r="Q186" s="53"/>
      <c r="R186" s="53"/>
      <c r="S186" s="53"/>
      <c r="T186" s="53"/>
      <c r="U186" s="53"/>
      <c r="V186" s="53"/>
      <c r="W186" s="53"/>
      <c r="X186" s="53"/>
      <c r="Y186" s="53"/>
      <c r="Z186" s="51"/>
      <c r="AA186" s="51"/>
    </row>
    <row r="187" spans="1:27" ht="15">
      <c r="A187" s="59">
        <v>12</v>
      </c>
      <c r="B187" s="50" t="s">
        <v>4816</v>
      </c>
      <c r="C187" s="50" t="s">
        <v>4768</v>
      </c>
      <c r="D187" s="50" t="s">
        <v>4865</v>
      </c>
      <c r="E187" s="50" t="s">
        <v>4863</v>
      </c>
      <c r="F187" s="50" t="s">
        <v>4862</v>
      </c>
      <c r="N187" s="53"/>
      <c r="O187" s="53"/>
      <c r="P187" s="53"/>
      <c r="Q187" s="53"/>
      <c r="R187" s="53"/>
      <c r="S187" s="53"/>
      <c r="T187" s="53"/>
      <c r="U187" s="53"/>
      <c r="V187" s="53"/>
      <c r="W187" s="53"/>
      <c r="X187" s="53"/>
      <c r="Y187" s="53"/>
      <c r="Z187" s="51"/>
      <c r="AA187" s="51"/>
    </row>
    <row r="188" spans="1:27" ht="15">
      <c r="A188" s="59">
        <v>12</v>
      </c>
      <c r="B188" s="50" t="s">
        <v>4816</v>
      </c>
      <c r="C188" s="50" t="s">
        <v>4768</v>
      </c>
      <c r="D188" s="50" t="s">
        <v>4864</v>
      </c>
      <c r="E188" s="50" t="s">
        <v>4863</v>
      </c>
      <c r="F188" s="50" t="s">
        <v>4862</v>
      </c>
      <c r="N188" s="53"/>
      <c r="O188" s="53"/>
      <c r="P188" s="53"/>
      <c r="Q188" s="53"/>
      <c r="R188" s="53"/>
      <c r="S188" s="53"/>
      <c r="T188" s="53"/>
      <c r="U188" s="53"/>
      <c r="V188" s="53"/>
      <c r="W188" s="53"/>
      <c r="X188" s="53"/>
      <c r="Y188" s="53"/>
      <c r="Z188" s="51"/>
      <c r="AA188" s="51"/>
    </row>
    <row r="189" spans="1:27" ht="15">
      <c r="A189" s="59">
        <v>12</v>
      </c>
      <c r="B189" s="50" t="s">
        <v>4816</v>
      </c>
      <c r="C189" s="50" t="s">
        <v>4768</v>
      </c>
      <c r="D189" s="50" t="s">
        <v>4861</v>
      </c>
      <c r="E189" s="50" t="s">
        <v>4860</v>
      </c>
      <c r="F189" s="50" t="s">
        <v>4859</v>
      </c>
      <c r="N189" s="53"/>
      <c r="O189" s="53"/>
      <c r="P189" s="53"/>
      <c r="Q189" s="53"/>
      <c r="R189" s="53"/>
      <c r="S189" s="53"/>
      <c r="T189" s="53"/>
      <c r="U189" s="53"/>
      <c r="V189" s="53"/>
      <c r="W189" s="53"/>
      <c r="X189" s="53"/>
      <c r="Y189" s="53"/>
      <c r="Z189" s="51"/>
      <c r="AA189" s="51"/>
    </row>
    <row r="190" spans="1:27" ht="15">
      <c r="B190" s="50" t="s">
        <v>4801</v>
      </c>
      <c r="C190" s="50" t="s">
        <v>4811</v>
      </c>
      <c r="D190" s="50" t="s">
        <v>4858</v>
      </c>
      <c r="E190" s="50" t="s">
        <v>4857</v>
      </c>
      <c r="F190" s="50" t="s">
        <v>4856</v>
      </c>
      <c r="N190" s="53"/>
      <c r="O190" s="53"/>
      <c r="P190" s="53"/>
      <c r="Q190" s="53"/>
      <c r="R190" s="53"/>
      <c r="S190" s="53"/>
      <c r="T190" s="53"/>
      <c r="U190" s="53"/>
      <c r="V190" s="53"/>
      <c r="W190" s="53"/>
      <c r="X190" s="53"/>
      <c r="Y190" s="53"/>
      <c r="Z190" s="51"/>
      <c r="AA190" s="51"/>
    </row>
    <row r="191" spans="1:27" ht="15">
      <c r="A191" s="59">
        <v>16</v>
      </c>
      <c r="B191" s="50" t="s">
        <v>4801</v>
      </c>
      <c r="C191" s="50" t="s">
        <v>4845</v>
      </c>
      <c r="D191" s="50" t="s">
        <v>4855</v>
      </c>
      <c r="E191" s="50" t="s">
        <v>4853</v>
      </c>
      <c r="F191" s="50" t="s">
        <v>4852</v>
      </c>
      <c r="N191" s="53"/>
      <c r="O191" s="53"/>
      <c r="P191" s="53"/>
      <c r="Q191" s="53"/>
      <c r="R191" s="53"/>
      <c r="S191" s="53"/>
      <c r="T191" s="53"/>
      <c r="U191" s="53"/>
      <c r="V191" s="53"/>
      <c r="W191" s="53"/>
      <c r="X191" s="53"/>
      <c r="Y191" s="53"/>
      <c r="Z191" s="51"/>
      <c r="AA191" s="51"/>
    </row>
    <row r="192" spans="1:27" ht="15">
      <c r="A192" s="59">
        <v>16</v>
      </c>
      <c r="B192" s="50" t="s">
        <v>4801</v>
      </c>
      <c r="C192" s="50" t="s">
        <v>4845</v>
      </c>
      <c r="D192" s="50" t="s">
        <v>4854</v>
      </c>
      <c r="E192" s="50" t="s">
        <v>4853</v>
      </c>
      <c r="F192" s="50" t="s">
        <v>4852</v>
      </c>
      <c r="N192" s="53"/>
      <c r="O192" s="53"/>
      <c r="P192" s="53"/>
      <c r="Q192" s="53"/>
      <c r="R192" s="53"/>
      <c r="S192" s="53"/>
      <c r="T192" s="53"/>
      <c r="U192" s="53"/>
      <c r="V192" s="53"/>
      <c r="W192" s="53"/>
      <c r="X192" s="53"/>
      <c r="Y192" s="53"/>
      <c r="Z192" s="51"/>
      <c r="AA192" s="51"/>
    </row>
    <row r="193" spans="1:27" ht="15">
      <c r="A193" s="59">
        <v>16</v>
      </c>
      <c r="B193" s="50" t="s">
        <v>4801</v>
      </c>
      <c r="C193" s="50" t="s">
        <v>4845</v>
      </c>
      <c r="D193" s="50" t="s">
        <v>4851</v>
      </c>
      <c r="E193" s="50" t="s">
        <v>4850</v>
      </c>
      <c r="F193" s="50" t="s">
        <v>4849</v>
      </c>
      <c r="N193" s="53"/>
      <c r="O193" s="53"/>
      <c r="P193" s="53"/>
      <c r="Q193" s="53"/>
      <c r="R193" s="53"/>
      <c r="S193" s="53"/>
      <c r="T193" s="53"/>
      <c r="U193" s="53"/>
      <c r="V193" s="53"/>
      <c r="W193" s="53"/>
      <c r="X193" s="53"/>
      <c r="Y193" s="53"/>
      <c r="Z193" s="51"/>
      <c r="AA193" s="51"/>
    </row>
    <row r="194" spans="1:27" ht="15">
      <c r="A194" s="59">
        <v>16</v>
      </c>
      <c r="B194" s="50" t="s">
        <v>4801</v>
      </c>
      <c r="C194" s="50" t="s">
        <v>4845</v>
      </c>
      <c r="D194" s="50" t="s">
        <v>4848</v>
      </c>
      <c r="E194" s="50" t="s">
        <v>4847</v>
      </c>
      <c r="F194" s="50" t="s">
        <v>4846</v>
      </c>
      <c r="N194" s="53"/>
      <c r="O194" s="53"/>
      <c r="P194" s="53"/>
      <c r="Q194" s="53"/>
      <c r="R194" s="53"/>
      <c r="S194" s="53"/>
      <c r="T194" s="53"/>
      <c r="U194" s="53"/>
      <c r="V194" s="53"/>
      <c r="W194" s="53"/>
      <c r="X194" s="53"/>
      <c r="Y194" s="53"/>
      <c r="Z194" s="51"/>
      <c r="AA194" s="51"/>
    </row>
    <row r="195" spans="1:27" ht="15">
      <c r="A195" s="59">
        <v>16</v>
      </c>
      <c r="B195" s="50" t="s">
        <v>4816</v>
      </c>
      <c r="C195" s="50" t="s">
        <v>4845</v>
      </c>
      <c r="D195" s="50" t="s">
        <v>4844</v>
      </c>
      <c r="E195" s="50" t="s">
        <v>4843</v>
      </c>
      <c r="F195" s="50" t="s">
        <v>4842</v>
      </c>
      <c r="N195" s="53"/>
      <c r="O195" s="53"/>
      <c r="P195" s="53"/>
      <c r="Q195" s="53"/>
      <c r="R195" s="53"/>
      <c r="S195" s="53"/>
      <c r="T195" s="53"/>
      <c r="U195" s="53"/>
      <c r="V195" s="53"/>
      <c r="W195" s="53"/>
      <c r="X195" s="53"/>
      <c r="Y195" s="53"/>
      <c r="Z195" s="51"/>
      <c r="AA195" s="51"/>
    </row>
    <row r="196" spans="1:27" ht="15">
      <c r="A196" s="59">
        <v>17</v>
      </c>
      <c r="B196" s="50" t="s">
        <v>4801</v>
      </c>
      <c r="C196" s="50" t="s">
        <v>4826</v>
      </c>
      <c r="D196" s="50" t="s">
        <v>4841</v>
      </c>
      <c r="E196" s="50" t="s">
        <v>4840</v>
      </c>
      <c r="F196" s="50" t="s">
        <v>4839</v>
      </c>
      <c r="N196" s="53"/>
      <c r="O196" s="53"/>
      <c r="P196" s="53"/>
      <c r="Q196" s="53"/>
      <c r="R196" s="53"/>
      <c r="S196" s="53"/>
      <c r="T196" s="53"/>
      <c r="U196" s="53"/>
      <c r="V196" s="53"/>
      <c r="W196" s="53"/>
      <c r="X196" s="53"/>
      <c r="Y196" s="53"/>
      <c r="Z196" s="51"/>
      <c r="AA196" s="51"/>
    </row>
    <row r="197" spans="1:27" ht="15">
      <c r="A197" s="59">
        <v>17</v>
      </c>
      <c r="B197" s="50" t="s">
        <v>4801</v>
      </c>
      <c r="C197" s="50" t="s">
        <v>4826</v>
      </c>
      <c r="D197" s="50" t="s">
        <v>4838</v>
      </c>
      <c r="E197" s="50" t="s">
        <v>4837</v>
      </c>
      <c r="F197" s="50" t="s">
        <v>4834</v>
      </c>
      <c r="N197" s="53"/>
      <c r="O197" s="53"/>
      <c r="P197" s="53"/>
      <c r="Q197" s="53"/>
      <c r="R197" s="53"/>
      <c r="S197" s="53"/>
      <c r="T197" s="53"/>
      <c r="U197" s="53"/>
      <c r="V197" s="53"/>
      <c r="W197" s="53"/>
      <c r="X197" s="53"/>
      <c r="Y197" s="53"/>
      <c r="Z197" s="51"/>
      <c r="AA197" s="51"/>
    </row>
    <row r="198" spans="1:27" ht="15">
      <c r="A198" s="59">
        <v>17</v>
      </c>
      <c r="B198" s="50" t="s">
        <v>4801</v>
      </c>
      <c r="C198" s="50" t="s">
        <v>4826</v>
      </c>
      <c r="D198" s="50" t="s">
        <v>4836</v>
      </c>
      <c r="E198" s="50" t="s">
        <v>4835</v>
      </c>
      <c r="F198" s="50" t="s">
        <v>4834</v>
      </c>
      <c r="N198" s="53"/>
      <c r="O198" s="53"/>
      <c r="P198" s="53"/>
      <c r="Q198" s="53"/>
      <c r="R198" s="53"/>
      <c r="S198" s="53"/>
      <c r="T198" s="53"/>
      <c r="U198" s="53"/>
      <c r="V198" s="53"/>
      <c r="W198" s="53"/>
      <c r="X198" s="53"/>
      <c r="Y198" s="53"/>
      <c r="Z198" s="51"/>
      <c r="AA198" s="51"/>
    </row>
    <row r="199" spans="1:27" ht="15">
      <c r="A199" s="59">
        <v>17</v>
      </c>
      <c r="B199" s="50" t="s">
        <v>4801</v>
      </c>
      <c r="C199" s="50" t="s">
        <v>4826</v>
      </c>
      <c r="D199" s="50" t="s">
        <v>4833</v>
      </c>
      <c r="E199" s="50" t="s">
        <v>4832</v>
      </c>
      <c r="F199" s="50" t="s">
        <v>4831</v>
      </c>
      <c r="N199" s="53"/>
      <c r="O199" s="53"/>
      <c r="P199" s="53"/>
      <c r="Q199" s="53"/>
      <c r="R199" s="53"/>
      <c r="S199" s="53"/>
      <c r="T199" s="53"/>
      <c r="U199" s="53"/>
      <c r="V199" s="53"/>
      <c r="W199" s="53"/>
      <c r="X199" s="53"/>
      <c r="Y199" s="53"/>
      <c r="Z199" s="51"/>
      <c r="AA199" s="51"/>
    </row>
    <row r="200" spans="1:27" ht="15">
      <c r="A200" s="59">
        <v>17</v>
      </c>
      <c r="B200" s="50" t="s">
        <v>4801</v>
      </c>
      <c r="C200" s="50" t="s">
        <v>4826</v>
      </c>
      <c r="D200" s="50" t="s">
        <v>4830</v>
      </c>
      <c r="E200" s="50" t="s">
        <v>4828</v>
      </c>
      <c r="F200" s="50" t="s">
        <v>4827</v>
      </c>
      <c r="N200" s="53"/>
      <c r="O200" s="53"/>
      <c r="P200" s="53"/>
      <c r="Q200" s="53"/>
      <c r="R200" s="53"/>
      <c r="S200" s="53"/>
      <c r="T200" s="53"/>
      <c r="U200" s="53"/>
      <c r="V200" s="53"/>
      <c r="W200" s="53"/>
      <c r="X200" s="53"/>
      <c r="Y200" s="53"/>
      <c r="Z200" s="51"/>
      <c r="AA200" s="51"/>
    </row>
    <row r="201" spans="1:27" ht="15">
      <c r="A201" s="59">
        <v>17</v>
      </c>
      <c r="B201" s="50" t="s">
        <v>4801</v>
      </c>
      <c r="C201" s="50" t="s">
        <v>4826</v>
      </c>
      <c r="D201" s="50" t="s">
        <v>4829</v>
      </c>
      <c r="E201" s="50" t="s">
        <v>4828</v>
      </c>
      <c r="F201" s="50" t="s">
        <v>4827</v>
      </c>
      <c r="N201" s="53"/>
      <c r="O201" s="53"/>
      <c r="P201" s="53"/>
      <c r="Q201" s="53"/>
      <c r="R201" s="53"/>
      <c r="S201" s="53"/>
      <c r="T201" s="53"/>
      <c r="U201" s="53"/>
      <c r="V201" s="53"/>
      <c r="W201" s="53"/>
      <c r="X201" s="53"/>
      <c r="Y201" s="53"/>
      <c r="Z201" s="51"/>
      <c r="AA201" s="51"/>
    </row>
    <row r="202" spans="1:27" ht="15">
      <c r="A202" s="59">
        <v>17</v>
      </c>
      <c r="B202" s="50" t="s">
        <v>4816</v>
      </c>
      <c r="C202" s="50" t="s">
        <v>4826</v>
      </c>
      <c r="D202" s="50" t="s">
        <v>4825</v>
      </c>
      <c r="E202" s="50" t="s">
        <v>4824</v>
      </c>
      <c r="F202" s="50" t="s">
        <v>4823</v>
      </c>
      <c r="N202" s="53"/>
      <c r="O202" s="53"/>
      <c r="P202" s="53"/>
      <c r="Q202" s="53"/>
      <c r="R202" s="53"/>
      <c r="S202" s="53"/>
      <c r="T202" s="53"/>
      <c r="U202" s="53"/>
      <c r="V202" s="53"/>
      <c r="W202" s="53"/>
      <c r="X202" s="53"/>
      <c r="Y202" s="53"/>
      <c r="Z202" s="51"/>
      <c r="AA202" s="51"/>
    </row>
    <row r="203" spans="1:27" ht="15">
      <c r="B203" s="50" t="s">
        <v>4801</v>
      </c>
      <c r="C203" s="50" t="s">
        <v>4815</v>
      </c>
      <c r="D203" s="50" t="s">
        <v>4822</v>
      </c>
      <c r="E203" s="50" t="s">
        <v>4821</v>
      </c>
      <c r="F203" s="50" t="s">
        <v>4820</v>
      </c>
      <c r="N203" s="53"/>
      <c r="O203" s="53"/>
      <c r="P203" s="53"/>
      <c r="Q203" s="53"/>
      <c r="R203" s="53"/>
      <c r="S203" s="53"/>
      <c r="T203" s="53"/>
      <c r="U203" s="53"/>
      <c r="V203" s="53"/>
      <c r="W203" s="53"/>
      <c r="X203" s="53"/>
      <c r="Y203" s="53"/>
      <c r="Z203" s="51"/>
      <c r="AA203" s="51"/>
    </row>
    <row r="204" spans="1:27" ht="15">
      <c r="D204" s="50" t="s">
        <v>4819</v>
      </c>
      <c r="E204" s="50" t="s">
        <v>4818</v>
      </c>
      <c r="F204" s="50" t="s">
        <v>4817</v>
      </c>
      <c r="N204" s="53"/>
      <c r="O204" s="53"/>
      <c r="P204" s="53"/>
      <c r="Q204" s="53"/>
      <c r="R204" s="53"/>
      <c r="S204" s="53"/>
      <c r="T204" s="53"/>
      <c r="U204" s="53"/>
      <c r="V204" s="53"/>
      <c r="W204" s="53"/>
      <c r="X204" s="53"/>
      <c r="Y204" s="53"/>
      <c r="Z204" s="51"/>
      <c r="AA204" s="51"/>
    </row>
    <row r="205" spans="1:27" ht="15">
      <c r="B205" s="50" t="s">
        <v>4816</v>
      </c>
      <c r="C205" s="50" t="s">
        <v>4815</v>
      </c>
      <c r="D205" s="50" t="s">
        <v>4814</v>
      </c>
      <c r="E205" s="50" t="s">
        <v>4813</v>
      </c>
      <c r="F205" s="50" t="s">
        <v>4812</v>
      </c>
      <c r="N205" s="53"/>
      <c r="O205" s="53"/>
      <c r="P205" s="53"/>
      <c r="Q205" s="53"/>
      <c r="R205" s="53"/>
      <c r="S205" s="53"/>
      <c r="T205" s="53"/>
      <c r="U205" s="53"/>
      <c r="V205" s="53"/>
      <c r="W205" s="53"/>
      <c r="X205" s="53"/>
      <c r="Y205" s="53"/>
      <c r="Z205" s="51"/>
      <c r="AA205" s="51"/>
    </row>
    <row r="206" spans="1:27" ht="15">
      <c r="C206" s="50" t="s">
        <v>4811</v>
      </c>
      <c r="F206" s="50" t="s">
        <v>4810</v>
      </c>
      <c r="N206" s="53"/>
      <c r="O206" s="53"/>
      <c r="P206" s="53"/>
      <c r="Q206" s="53"/>
      <c r="R206" s="53"/>
      <c r="S206" s="53"/>
      <c r="T206" s="53"/>
      <c r="U206" s="53"/>
      <c r="V206" s="53"/>
      <c r="W206" s="53"/>
      <c r="X206" s="53"/>
      <c r="Y206" s="53"/>
      <c r="Z206" s="51"/>
      <c r="AA206" s="51"/>
    </row>
    <row r="207" spans="1:27" ht="15">
      <c r="B207" s="50" t="s">
        <v>4801</v>
      </c>
      <c r="C207" s="50" t="s">
        <v>4805</v>
      </c>
      <c r="D207" s="50" t="s">
        <v>4809</v>
      </c>
      <c r="E207" s="50" t="s">
        <v>4808</v>
      </c>
      <c r="F207" s="50" t="s">
        <v>4807</v>
      </c>
      <c r="G207" s="58" t="s">
        <v>4806</v>
      </c>
      <c r="K207" s="57"/>
      <c r="N207" s="53"/>
      <c r="O207" s="53"/>
      <c r="P207" s="53"/>
      <c r="Q207" s="53"/>
      <c r="R207" s="53"/>
      <c r="S207" s="53"/>
      <c r="T207" s="53"/>
      <c r="U207" s="53"/>
      <c r="V207" s="53"/>
      <c r="W207" s="53"/>
      <c r="X207" s="53"/>
      <c r="Y207" s="53"/>
      <c r="Z207" s="51"/>
      <c r="AA207" s="51"/>
    </row>
    <row r="208" spans="1:27" ht="15">
      <c r="B208" s="50" t="s">
        <v>4801</v>
      </c>
      <c r="C208" s="50" t="s">
        <v>4805</v>
      </c>
      <c r="D208" s="50" t="s">
        <v>4804</v>
      </c>
      <c r="E208" s="50" t="s">
        <v>4803</v>
      </c>
      <c r="F208" s="50" t="s">
        <v>4802</v>
      </c>
      <c r="N208" s="53"/>
      <c r="O208" s="53"/>
      <c r="P208" s="53"/>
      <c r="Q208" s="53"/>
      <c r="R208" s="53"/>
      <c r="S208" s="53"/>
      <c r="T208" s="53"/>
      <c r="U208" s="53"/>
      <c r="V208" s="53"/>
      <c r="W208" s="53"/>
      <c r="X208" s="53"/>
      <c r="Y208" s="53"/>
      <c r="Z208" s="51"/>
      <c r="AA208" s="51"/>
    </row>
    <row r="209" spans="1:27" ht="15">
      <c r="B209" s="50" t="s">
        <v>4801</v>
      </c>
      <c r="C209" s="50" t="s">
        <v>4800</v>
      </c>
      <c r="D209" s="50" t="s">
        <v>4799</v>
      </c>
      <c r="E209" s="50" t="s">
        <v>4798</v>
      </c>
      <c r="F209" s="50" t="s">
        <v>4792</v>
      </c>
      <c r="N209" s="53"/>
      <c r="O209" s="53"/>
      <c r="P209" s="53"/>
      <c r="Q209" s="53"/>
      <c r="R209" s="53"/>
      <c r="S209" s="53"/>
      <c r="T209" s="53"/>
      <c r="U209" s="53"/>
      <c r="V209" s="53"/>
      <c r="W209" s="53"/>
      <c r="X209" s="53"/>
      <c r="Y209" s="53"/>
      <c r="Z209" s="51"/>
      <c r="AA209" s="51"/>
    </row>
    <row r="210" spans="1:27" ht="15">
      <c r="A210" s="53"/>
      <c r="B210" s="53" t="s">
        <v>4796</v>
      </c>
      <c r="C210" s="50" t="s">
        <v>4795</v>
      </c>
      <c r="D210" s="56" t="s">
        <v>4797</v>
      </c>
      <c r="E210" s="53" t="s">
        <v>4793</v>
      </c>
      <c r="F210" s="50" t="s">
        <v>4792</v>
      </c>
      <c r="G210" s="53"/>
      <c r="H210" s="53"/>
      <c r="J210" s="54"/>
      <c r="K210" s="53"/>
      <c r="L210" s="53"/>
      <c r="M210" s="53"/>
      <c r="N210" s="53"/>
      <c r="O210" s="53"/>
      <c r="P210" s="53"/>
      <c r="Q210" s="53"/>
      <c r="R210" s="53"/>
      <c r="S210" s="53"/>
      <c r="T210" s="53"/>
      <c r="U210" s="53"/>
      <c r="V210" s="53"/>
      <c r="W210" s="53"/>
      <c r="X210" s="53"/>
      <c r="Y210" s="53"/>
      <c r="Z210" s="51"/>
      <c r="AA210" s="51"/>
    </row>
    <row r="211" spans="1:27" ht="15">
      <c r="A211" s="53"/>
      <c r="B211" s="53" t="s">
        <v>4796</v>
      </c>
      <c r="C211" s="50" t="s">
        <v>4795</v>
      </c>
      <c r="D211" s="56" t="s">
        <v>4794</v>
      </c>
      <c r="E211" s="53" t="s">
        <v>4793</v>
      </c>
      <c r="F211" s="50" t="s">
        <v>4792</v>
      </c>
      <c r="G211" s="53"/>
      <c r="H211" s="53"/>
      <c r="J211" s="54"/>
      <c r="K211" s="53"/>
      <c r="L211" s="53"/>
      <c r="M211" s="53"/>
      <c r="N211" s="53"/>
      <c r="O211" s="53"/>
      <c r="P211" s="53"/>
      <c r="Q211" s="53"/>
      <c r="R211" s="53"/>
      <c r="S211" s="53"/>
      <c r="T211" s="53"/>
      <c r="U211" s="53"/>
      <c r="V211" s="53"/>
      <c r="W211" s="53"/>
      <c r="X211" s="53"/>
      <c r="Y211" s="53"/>
      <c r="Z211" s="51"/>
      <c r="AA211" s="51"/>
    </row>
    <row r="212" spans="1:27" ht="15">
      <c r="A212" s="51"/>
      <c r="B212" s="51"/>
      <c r="C212" s="51"/>
      <c r="D212" s="51" t="s">
        <v>4791</v>
      </c>
      <c r="E212" s="51"/>
      <c r="F212" s="52"/>
      <c r="G212" s="51"/>
      <c r="H212" s="51"/>
      <c r="J212" s="52"/>
      <c r="K212" s="51"/>
      <c r="L212" s="51"/>
      <c r="M212" s="51"/>
      <c r="N212" s="51"/>
      <c r="O212" s="51"/>
      <c r="P212" s="51"/>
      <c r="Q212" s="51"/>
      <c r="R212" s="51"/>
      <c r="S212" s="51"/>
      <c r="T212" s="51"/>
      <c r="U212" s="51"/>
      <c r="V212" s="51"/>
      <c r="W212" s="51"/>
      <c r="X212" s="51"/>
      <c r="Y212" s="51"/>
      <c r="Z212" s="51"/>
      <c r="AA212" s="51"/>
    </row>
    <row r="213" spans="1:27" ht="15">
      <c r="A213" s="51"/>
      <c r="B213" s="51"/>
      <c r="C213" s="51"/>
      <c r="D213" s="51"/>
      <c r="E213" s="51"/>
      <c r="F213" s="52"/>
      <c r="G213" s="51"/>
      <c r="H213" s="51"/>
      <c r="J213" s="52"/>
      <c r="K213" s="51"/>
      <c r="L213" s="51"/>
      <c r="M213" s="51"/>
      <c r="N213" s="51"/>
      <c r="O213" s="51"/>
      <c r="P213" s="51"/>
      <c r="Q213" s="51"/>
      <c r="R213" s="51"/>
      <c r="S213" s="51"/>
      <c r="T213" s="51"/>
      <c r="U213" s="51"/>
      <c r="V213" s="51"/>
      <c r="W213" s="51"/>
      <c r="X213" s="51"/>
      <c r="Y213" s="51"/>
      <c r="Z213" s="51"/>
      <c r="AA213" s="51"/>
    </row>
    <row r="214" spans="1:27" ht="15">
      <c r="A214" s="51"/>
      <c r="B214" s="51"/>
      <c r="C214" s="51"/>
      <c r="D214" s="51"/>
      <c r="E214" s="53" t="s">
        <v>4790</v>
      </c>
      <c r="F214" s="54" t="s">
        <v>4789</v>
      </c>
      <c r="G214" s="51"/>
      <c r="H214" s="51"/>
      <c r="J214" s="52"/>
      <c r="K214" s="51"/>
      <c r="L214" s="51"/>
      <c r="M214" s="51"/>
      <c r="N214" s="51"/>
      <c r="O214" s="51"/>
      <c r="P214" s="51"/>
      <c r="Q214" s="51"/>
      <c r="R214" s="51"/>
      <c r="S214" s="51"/>
      <c r="T214" s="51"/>
      <c r="U214" s="51"/>
      <c r="V214" s="51"/>
      <c r="W214" s="51"/>
      <c r="X214" s="51"/>
      <c r="Y214" s="51"/>
      <c r="Z214" s="51"/>
      <c r="AA214" s="51"/>
    </row>
    <row r="215" spans="1:27" ht="15">
      <c r="A215" s="51"/>
      <c r="B215" s="51"/>
      <c r="C215" s="51"/>
      <c r="D215" s="51"/>
      <c r="E215" s="51"/>
      <c r="F215" s="52"/>
      <c r="G215" s="51"/>
      <c r="H215" s="51"/>
      <c r="J215" s="52"/>
      <c r="K215" s="51"/>
      <c r="L215" s="51"/>
      <c r="M215" s="51"/>
      <c r="N215" s="51"/>
      <c r="O215" s="51"/>
      <c r="P215" s="51"/>
      <c r="Q215" s="51"/>
      <c r="R215" s="51"/>
      <c r="S215" s="51"/>
      <c r="T215" s="51"/>
      <c r="U215" s="51"/>
      <c r="V215" s="51"/>
      <c r="W215" s="51"/>
      <c r="X215" s="51"/>
      <c r="Y215" s="51"/>
      <c r="Z215" s="51"/>
      <c r="AA215" s="51"/>
    </row>
    <row r="216" spans="1:27" ht="15">
      <c r="A216" s="51"/>
      <c r="B216" s="51"/>
      <c r="C216" s="51"/>
      <c r="D216" s="51"/>
      <c r="E216" s="51"/>
      <c r="F216" s="52"/>
      <c r="G216" s="51"/>
      <c r="H216" s="51"/>
      <c r="J216" s="52"/>
      <c r="K216" s="51"/>
      <c r="L216" s="51"/>
      <c r="M216" s="51"/>
      <c r="N216" s="51"/>
      <c r="O216" s="51"/>
      <c r="P216" s="51"/>
      <c r="Q216" s="51"/>
      <c r="R216" s="51"/>
      <c r="S216" s="51"/>
      <c r="T216" s="51"/>
      <c r="U216" s="51"/>
      <c r="V216" s="51"/>
      <c r="W216" s="51"/>
      <c r="X216" s="51"/>
      <c r="Y216" s="51"/>
      <c r="Z216" s="51"/>
      <c r="AA216" s="51"/>
    </row>
    <row r="217" spans="1:27" ht="15">
      <c r="A217" s="51"/>
      <c r="B217" s="51"/>
      <c r="C217" s="51"/>
      <c r="D217" s="51"/>
      <c r="E217" s="51"/>
      <c r="F217" s="52"/>
      <c r="G217" s="51"/>
      <c r="H217" s="51"/>
      <c r="J217" s="52"/>
      <c r="K217" s="51"/>
      <c r="L217" s="51"/>
      <c r="M217" s="51"/>
      <c r="N217" s="51"/>
      <c r="O217" s="51"/>
      <c r="P217" s="51"/>
      <c r="Q217" s="51"/>
      <c r="R217" s="51"/>
      <c r="S217" s="51"/>
      <c r="T217" s="51"/>
      <c r="U217" s="51"/>
      <c r="V217" s="51"/>
      <c r="W217" s="51"/>
      <c r="X217" s="51"/>
      <c r="Y217" s="51"/>
      <c r="Z217" s="51"/>
      <c r="AA217" s="51"/>
    </row>
    <row r="218" spans="1:27" ht="15">
      <c r="A218" s="51"/>
      <c r="B218" s="51"/>
      <c r="C218" s="51"/>
      <c r="D218" s="51"/>
      <c r="E218" s="51"/>
      <c r="F218" s="52"/>
      <c r="G218" s="51"/>
      <c r="H218" s="51"/>
      <c r="J218" s="52"/>
      <c r="K218" s="51"/>
      <c r="L218" s="51"/>
      <c r="M218" s="51"/>
      <c r="N218" s="51"/>
      <c r="O218" s="51"/>
      <c r="P218" s="51"/>
      <c r="Q218" s="51"/>
      <c r="R218" s="51"/>
      <c r="S218" s="51"/>
      <c r="T218" s="51"/>
      <c r="U218" s="51"/>
      <c r="V218" s="51"/>
      <c r="W218" s="51"/>
      <c r="X218" s="51"/>
      <c r="Y218" s="51"/>
      <c r="Z218" s="51"/>
      <c r="AA218" s="51"/>
    </row>
    <row r="219" spans="1:27" ht="15">
      <c r="A219" s="53"/>
      <c r="B219" s="53"/>
      <c r="C219" s="55"/>
      <c r="D219" s="55"/>
      <c r="E219" s="50" t="s">
        <v>4788</v>
      </c>
      <c r="G219" s="53"/>
      <c r="H219" s="53"/>
      <c r="J219" s="54"/>
      <c r="K219" s="53"/>
      <c r="L219" s="53"/>
      <c r="M219" s="53"/>
      <c r="N219" s="53"/>
      <c r="O219" s="53"/>
      <c r="P219" s="53"/>
      <c r="Q219" s="53"/>
      <c r="R219" s="53"/>
      <c r="S219" s="53"/>
      <c r="T219" s="53"/>
      <c r="U219" s="53"/>
      <c r="V219" s="53"/>
      <c r="W219" s="53"/>
      <c r="X219" s="53"/>
      <c r="Y219" s="53"/>
      <c r="Z219" s="51"/>
      <c r="AA219" s="51"/>
    </row>
    <row r="220" spans="1:27" ht="15">
      <c r="A220" s="51"/>
      <c r="B220" s="51"/>
      <c r="C220" s="51"/>
      <c r="D220" s="51"/>
      <c r="E220" s="51" t="s">
        <v>4787</v>
      </c>
      <c r="F220" s="52"/>
      <c r="G220" s="51"/>
      <c r="H220" s="51"/>
      <c r="J220" s="52"/>
      <c r="K220" s="51"/>
      <c r="L220" s="51"/>
      <c r="M220" s="51"/>
      <c r="N220" s="51"/>
      <c r="O220" s="51"/>
      <c r="P220" s="51"/>
      <c r="Q220" s="51"/>
      <c r="R220" s="51"/>
      <c r="S220" s="51"/>
      <c r="T220" s="51"/>
      <c r="U220" s="51"/>
      <c r="V220" s="51"/>
      <c r="W220" s="51"/>
      <c r="X220" s="51"/>
      <c r="Y220" s="51"/>
      <c r="Z220" s="51"/>
      <c r="AA220" s="51"/>
    </row>
    <row r="221" spans="1:27" ht="15">
      <c r="A221" s="51"/>
      <c r="B221" s="51"/>
      <c r="C221" s="51"/>
      <c r="D221" s="51"/>
      <c r="E221" s="51" t="s">
        <v>4786</v>
      </c>
      <c r="F221" s="52"/>
      <c r="G221" s="51"/>
      <c r="H221" s="51"/>
      <c r="J221" s="52"/>
      <c r="K221" s="51"/>
      <c r="L221" s="51"/>
      <c r="M221" s="51"/>
      <c r="N221" s="51"/>
      <c r="O221" s="51"/>
      <c r="P221" s="51"/>
      <c r="Q221" s="51"/>
      <c r="R221" s="51"/>
      <c r="S221" s="51"/>
      <c r="T221" s="51"/>
      <c r="U221" s="51"/>
      <c r="V221" s="51"/>
      <c r="W221" s="51"/>
      <c r="X221" s="51"/>
      <c r="Y221" s="51"/>
      <c r="Z221" s="51"/>
      <c r="AA221" s="51"/>
    </row>
    <row r="222" spans="1:27" ht="15">
      <c r="A222" s="51"/>
      <c r="B222" s="51"/>
      <c r="C222" s="51"/>
      <c r="D222" s="51"/>
      <c r="E222" s="51" t="s">
        <v>4785</v>
      </c>
      <c r="F222" s="52"/>
      <c r="G222" s="51"/>
      <c r="H222" s="51"/>
      <c r="J222" s="52"/>
      <c r="K222" s="51"/>
      <c r="L222" s="51"/>
      <c r="M222" s="51"/>
      <c r="N222" s="51"/>
      <c r="O222" s="51"/>
      <c r="P222" s="51"/>
      <c r="Q222" s="51"/>
      <c r="R222" s="51"/>
      <c r="S222" s="51"/>
      <c r="T222" s="51"/>
      <c r="U222" s="51"/>
      <c r="V222" s="51"/>
      <c r="W222" s="51"/>
      <c r="X222" s="51"/>
      <c r="Y222" s="51"/>
      <c r="Z222" s="51"/>
      <c r="AA222" s="51"/>
    </row>
    <row r="223" spans="1:27" ht="15">
      <c r="A223" s="51"/>
      <c r="B223" s="51"/>
      <c r="C223" s="51"/>
      <c r="D223" s="51"/>
      <c r="F223" s="52"/>
      <c r="G223" s="51"/>
      <c r="H223" s="51"/>
      <c r="J223" s="52"/>
      <c r="K223" s="51"/>
      <c r="L223" s="51"/>
      <c r="M223" s="51"/>
      <c r="N223" s="51"/>
      <c r="O223" s="51"/>
      <c r="P223" s="51"/>
      <c r="Q223" s="51"/>
      <c r="R223" s="51"/>
      <c r="S223" s="51"/>
      <c r="T223" s="51"/>
      <c r="U223" s="51"/>
      <c r="V223" s="51"/>
      <c r="W223" s="51"/>
      <c r="X223" s="51"/>
      <c r="Y223" s="51"/>
      <c r="Z223" s="51"/>
      <c r="AA223" s="51"/>
    </row>
    <row r="224" spans="1:27" ht="15">
      <c r="A224" s="51"/>
      <c r="B224" s="51"/>
      <c r="C224" s="51"/>
      <c r="D224" s="51"/>
      <c r="E224" s="51" t="s">
        <v>4784</v>
      </c>
      <c r="F224" s="52"/>
      <c r="G224" s="51"/>
      <c r="H224" s="51"/>
      <c r="J224" s="52"/>
      <c r="K224" s="51"/>
      <c r="L224" s="51"/>
      <c r="M224" s="51"/>
      <c r="N224" s="51"/>
      <c r="O224" s="51"/>
      <c r="P224" s="51"/>
      <c r="Q224" s="51"/>
      <c r="R224" s="51"/>
      <c r="S224" s="51"/>
      <c r="T224" s="51"/>
      <c r="U224" s="51"/>
      <c r="V224" s="51"/>
      <c r="W224" s="51"/>
      <c r="X224" s="51"/>
      <c r="Y224" s="51"/>
      <c r="Z224" s="51"/>
      <c r="AA224" s="51"/>
    </row>
    <row r="225" spans="1:27" ht="15">
      <c r="A225" s="51"/>
      <c r="B225" s="51"/>
      <c r="C225" s="51"/>
      <c r="D225" s="51"/>
      <c r="E225" s="51"/>
      <c r="F225" s="52" t="s">
        <v>4783</v>
      </c>
      <c r="G225" s="51"/>
      <c r="H225" s="51"/>
      <c r="J225" s="52"/>
      <c r="K225" s="51"/>
      <c r="L225" s="51"/>
      <c r="M225" s="51"/>
      <c r="N225" s="51"/>
      <c r="O225" s="51"/>
      <c r="P225" s="51"/>
      <c r="Q225" s="51"/>
      <c r="R225" s="51"/>
      <c r="S225" s="51"/>
      <c r="T225" s="51"/>
      <c r="U225" s="51"/>
      <c r="V225" s="51"/>
      <c r="W225" s="51"/>
      <c r="X225" s="51"/>
      <c r="Y225" s="51"/>
      <c r="Z225" s="51"/>
      <c r="AA225" s="51"/>
    </row>
    <row r="226" spans="1:27" ht="15">
      <c r="A226" s="51"/>
      <c r="B226" s="51"/>
      <c r="C226" s="51"/>
      <c r="D226" s="51"/>
      <c r="F226" s="52"/>
      <c r="G226" s="51"/>
      <c r="H226" s="51"/>
      <c r="J226" s="52"/>
      <c r="K226" s="51"/>
      <c r="L226" s="51"/>
      <c r="M226" s="51"/>
      <c r="N226" s="51"/>
      <c r="O226" s="51"/>
      <c r="P226" s="51"/>
      <c r="Q226" s="51"/>
      <c r="R226" s="51"/>
      <c r="S226" s="51"/>
      <c r="T226" s="51"/>
      <c r="U226" s="51"/>
      <c r="V226" s="51"/>
      <c r="W226" s="51"/>
      <c r="X226" s="51"/>
      <c r="Y226" s="51"/>
      <c r="Z226" s="51"/>
      <c r="AA226" s="51"/>
    </row>
    <row r="227" spans="1:27" ht="15">
      <c r="A227" s="51"/>
      <c r="B227" s="51"/>
      <c r="C227" s="51"/>
      <c r="D227" s="51"/>
      <c r="E227" s="51"/>
      <c r="F227" s="52"/>
      <c r="G227" s="51"/>
      <c r="H227" s="51"/>
      <c r="J227" s="52"/>
      <c r="K227" s="51"/>
      <c r="L227" s="51"/>
      <c r="M227" s="51"/>
      <c r="N227" s="51"/>
      <c r="O227" s="51"/>
      <c r="P227" s="51"/>
      <c r="Q227" s="51"/>
      <c r="R227" s="51"/>
      <c r="S227" s="51"/>
      <c r="T227" s="51"/>
      <c r="U227" s="51"/>
      <c r="V227" s="51"/>
      <c r="W227" s="51"/>
      <c r="X227" s="51"/>
      <c r="Y227" s="51"/>
      <c r="Z227" s="51"/>
      <c r="AA227" s="51"/>
    </row>
    <row r="228" spans="1:27" ht="15">
      <c r="A228" s="51"/>
      <c r="B228" s="51"/>
      <c r="C228" s="51"/>
      <c r="D228" s="51"/>
      <c r="E228" s="51"/>
      <c r="F228" s="52"/>
      <c r="G228" s="51"/>
      <c r="H228" s="51"/>
      <c r="J228" s="52"/>
      <c r="K228" s="51"/>
      <c r="L228" s="51"/>
      <c r="M228" s="51"/>
      <c r="N228" s="51"/>
      <c r="O228" s="51"/>
      <c r="P228" s="51"/>
      <c r="Q228" s="51"/>
      <c r="R228" s="51"/>
      <c r="S228" s="51"/>
      <c r="T228" s="51"/>
      <c r="U228" s="51"/>
      <c r="V228" s="51"/>
      <c r="W228" s="51"/>
      <c r="X228" s="51"/>
      <c r="Y228" s="51"/>
      <c r="Z228" s="51"/>
      <c r="AA228" s="51"/>
    </row>
    <row r="229" spans="1:27" ht="15">
      <c r="A229" s="51"/>
      <c r="B229" s="51"/>
      <c r="C229" s="51"/>
      <c r="D229" s="51"/>
      <c r="F229" s="52"/>
      <c r="G229" s="51"/>
      <c r="H229" s="51"/>
      <c r="J229" s="52"/>
      <c r="K229" s="51"/>
      <c r="L229" s="51"/>
      <c r="M229" s="51"/>
      <c r="N229" s="51"/>
      <c r="O229" s="51"/>
      <c r="P229" s="51"/>
      <c r="Q229" s="51"/>
      <c r="R229" s="51"/>
      <c r="S229" s="51"/>
      <c r="T229" s="51"/>
      <c r="U229" s="51"/>
      <c r="V229" s="51"/>
      <c r="W229" s="51"/>
      <c r="X229" s="51"/>
      <c r="Y229" s="51"/>
      <c r="Z229" s="51"/>
      <c r="AA229" s="51"/>
    </row>
    <row r="230" spans="1:27" ht="15">
      <c r="A230" s="51"/>
      <c r="B230" s="51"/>
      <c r="C230" s="51"/>
      <c r="D230" s="51"/>
      <c r="E230" s="51"/>
      <c r="F230" s="52"/>
      <c r="G230" s="51"/>
      <c r="H230" s="51"/>
      <c r="J230" s="52"/>
      <c r="K230" s="51"/>
      <c r="L230" s="51"/>
      <c r="M230" s="51"/>
      <c r="N230" s="51"/>
      <c r="O230" s="51"/>
      <c r="P230" s="51"/>
      <c r="Q230" s="51"/>
      <c r="R230" s="51"/>
      <c r="S230" s="51"/>
      <c r="T230" s="51"/>
      <c r="U230" s="51"/>
      <c r="V230" s="51"/>
      <c r="W230" s="51"/>
      <c r="X230" s="51"/>
      <c r="Y230" s="51"/>
      <c r="Z230" s="51"/>
      <c r="AA230" s="51"/>
    </row>
    <row r="231" spans="1:27" ht="15">
      <c r="A231" s="51"/>
      <c r="B231" s="51"/>
      <c r="C231" s="51"/>
      <c r="D231" s="51"/>
      <c r="E231" s="51"/>
      <c r="F231" s="52"/>
      <c r="G231" s="51"/>
      <c r="H231" s="51"/>
      <c r="J231" s="52"/>
      <c r="K231" s="51"/>
      <c r="L231" s="51"/>
      <c r="M231" s="51"/>
      <c r="N231" s="51"/>
      <c r="O231" s="51"/>
      <c r="P231" s="51"/>
      <c r="Q231" s="51"/>
      <c r="R231" s="51"/>
      <c r="S231" s="51"/>
      <c r="T231" s="51"/>
      <c r="U231" s="51"/>
      <c r="V231" s="51"/>
      <c r="W231" s="51"/>
      <c r="X231" s="51"/>
      <c r="Y231" s="51"/>
      <c r="Z231" s="51"/>
      <c r="AA231" s="51"/>
    </row>
    <row r="232" spans="1:27" ht="15">
      <c r="A232" s="51"/>
      <c r="B232" s="51"/>
      <c r="C232" s="51"/>
      <c r="D232" s="51"/>
      <c r="E232" s="51"/>
      <c r="F232" s="52"/>
      <c r="G232" s="51"/>
      <c r="H232" s="51"/>
      <c r="J232" s="52"/>
      <c r="K232" s="51"/>
      <c r="L232" s="51"/>
      <c r="M232" s="51"/>
      <c r="N232" s="51"/>
      <c r="O232" s="51"/>
      <c r="P232" s="51"/>
      <c r="Q232" s="51"/>
      <c r="R232" s="51"/>
      <c r="S232" s="51"/>
      <c r="T232" s="51"/>
      <c r="U232" s="51"/>
      <c r="V232" s="51"/>
      <c r="W232" s="51"/>
      <c r="X232" s="51"/>
      <c r="Y232" s="51"/>
      <c r="Z232" s="51"/>
      <c r="AA232" s="51"/>
    </row>
    <row r="233" spans="1:27" ht="15">
      <c r="A233" s="51"/>
      <c r="B233" s="51"/>
      <c r="C233" s="51"/>
      <c r="D233" s="51"/>
      <c r="E233" s="51"/>
      <c r="F233" s="52"/>
      <c r="G233" s="51"/>
      <c r="H233" s="51"/>
      <c r="J233" s="52"/>
      <c r="K233" s="51"/>
      <c r="L233" s="51"/>
      <c r="M233" s="51"/>
      <c r="N233" s="51"/>
      <c r="O233" s="51"/>
      <c r="P233" s="51"/>
      <c r="Q233" s="51"/>
      <c r="R233" s="51"/>
      <c r="S233" s="51"/>
      <c r="T233" s="51"/>
      <c r="U233" s="51"/>
      <c r="V233" s="51"/>
      <c r="W233" s="51"/>
      <c r="X233" s="51"/>
      <c r="Y233" s="51"/>
      <c r="Z233" s="51"/>
      <c r="AA233" s="51"/>
    </row>
    <row r="234" spans="1:27" ht="15">
      <c r="A234" s="51"/>
      <c r="B234" s="51"/>
      <c r="C234" s="51"/>
      <c r="D234" s="51"/>
      <c r="E234" s="51"/>
      <c r="F234" s="52"/>
      <c r="G234" s="51"/>
      <c r="H234" s="51"/>
      <c r="J234" s="52"/>
      <c r="K234" s="51"/>
      <c r="L234" s="51"/>
      <c r="M234" s="51"/>
      <c r="N234" s="51"/>
      <c r="O234" s="51"/>
      <c r="P234" s="51"/>
      <c r="Q234" s="51"/>
      <c r="R234" s="51"/>
      <c r="S234" s="51"/>
      <c r="T234" s="51"/>
      <c r="U234" s="51"/>
      <c r="V234" s="51"/>
      <c r="W234" s="51"/>
      <c r="X234" s="51"/>
      <c r="Y234" s="51"/>
      <c r="Z234" s="51"/>
      <c r="AA234" s="51"/>
    </row>
    <row r="235" spans="1:27" ht="15">
      <c r="A235" s="51"/>
      <c r="B235" s="51"/>
      <c r="C235" s="51"/>
      <c r="D235" s="51"/>
      <c r="E235" s="51"/>
      <c r="F235" s="52"/>
      <c r="G235" s="51"/>
      <c r="H235" s="51"/>
      <c r="J235" s="52"/>
      <c r="K235" s="51"/>
      <c r="L235" s="51"/>
      <c r="M235" s="51"/>
      <c r="N235" s="51"/>
      <c r="O235" s="51"/>
      <c r="P235" s="51"/>
      <c r="Q235" s="51"/>
      <c r="R235" s="51"/>
      <c r="S235" s="51"/>
      <c r="T235" s="51"/>
      <c r="U235" s="51"/>
      <c r="V235" s="51"/>
      <c r="W235" s="51"/>
      <c r="X235" s="51"/>
      <c r="Y235" s="51"/>
      <c r="Z235" s="51"/>
      <c r="AA235" s="51"/>
    </row>
    <row r="236" spans="1:27" ht="15">
      <c r="A236" s="51"/>
      <c r="B236" s="51"/>
      <c r="C236" s="51"/>
      <c r="D236" s="51"/>
      <c r="E236" s="51"/>
      <c r="F236" s="52"/>
      <c r="G236" s="51"/>
      <c r="H236" s="51"/>
      <c r="J236" s="52"/>
      <c r="K236" s="51"/>
      <c r="L236" s="51"/>
      <c r="M236" s="51"/>
      <c r="N236" s="51"/>
      <c r="O236" s="51"/>
      <c r="P236" s="51"/>
      <c r="Q236" s="51"/>
      <c r="R236" s="51"/>
      <c r="S236" s="51"/>
      <c r="T236" s="51"/>
      <c r="U236" s="51"/>
      <c r="V236" s="51"/>
      <c r="W236" s="51"/>
      <c r="X236" s="51"/>
      <c r="Y236" s="51"/>
      <c r="Z236" s="51"/>
      <c r="AA236" s="51"/>
    </row>
    <row r="237" spans="1:27" ht="15">
      <c r="A237" s="51"/>
      <c r="B237" s="51"/>
      <c r="C237" s="51"/>
      <c r="D237" s="51"/>
      <c r="E237" s="51"/>
      <c r="F237" s="52"/>
      <c r="G237" s="51"/>
      <c r="H237" s="51"/>
      <c r="J237" s="52"/>
      <c r="K237" s="51"/>
      <c r="L237" s="51"/>
      <c r="M237" s="51"/>
      <c r="N237" s="51"/>
      <c r="O237" s="51"/>
      <c r="P237" s="51"/>
      <c r="Q237" s="51"/>
      <c r="R237" s="51"/>
      <c r="S237" s="51"/>
      <c r="T237" s="51"/>
      <c r="U237" s="51"/>
      <c r="V237" s="51"/>
      <c r="W237" s="51"/>
      <c r="X237" s="51"/>
      <c r="Y237" s="51"/>
      <c r="Z237" s="51"/>
      <c r="AA237" s="51"/>
    </row>
    <row r="238" spans="1:27" ht="15">
      <c r="A238" s="51"/>
      <c r="B238" s="51"/>
      <c r="C238" s="51"/>
      <c r="D238" s="51"/>
      <c r="E238" s="51"/>
      <c r="F238" s="52"/>
      <c r="G238" s="51"/>
      <c r="H238" s="51"/>
      <c r="J238" s="52"/>
      <c r="K238" s="51"/>
      <c r="L238" s="51"/>
      <c r="M238" s="51"/>
      <c r="N238" s="51"/>
      <c r="O238" s="51"/>
      <c r="P238" s="51"/>
      <c r="Q238" s="51"/>
      <c r="R238" s="51"/>
      <c r="S238" s="51"/>
      <c r="T238" s="51"/>
      <c r="U238" s="51"/>
      <c r="V238" s="51"/>
      <c r="W238" s="51"/>
      <c r="X238" s="51"/>
      <c r="Y238" s="51"/>
      <c r="Z238" s="51"/>
      <c r="AA238" s="51"/>
    </row>
    <row r="239" spans="1:27" ht="15">
      <c r="A239" s="51"/>
      <c r="B239" s="51"/>
      <c r="C239" s="51"/>
      <c r="D239" s="51"/>
      <c r="E239" s="51"/>
      <c r="F239" s="52"/>
      <c r="G239" s="51"/>
      <c r="H239" s="51"/>
      <c r="J239" s="52"/>
      <c r="K239" s="51"/>
      <c r="L239" s="51"/>
      <c r="M239" s="51"/>
      <c r="N239" s="51"/>
      <c r="O239" s="51"/>
      <c r="P239" s="51"/>
      <c r="Q239" s="51"/>
      <c r="R239" s="51"/>
      <c r="S239" s="51"/>
      <c r="T239" s="51"/>
      <c r="U239" s="51"/>
      <c r="V239" s="51"/>
      <c r="W239" s="51"/>
      <c r="X239" s="51"/>
      <c r="Y239" s="51"/>
      <c r="Z239" s="51"/>
      <c r="AA239" s="51"/>
    </row>
    <row r="240" spans="1:27" ht="15">
      <c r="A240" s="51"/>
      <c r="B240" s="51"/>
      <c r="C240" s="51"/>
      <c r="D240" s="51"/>
      <c r="E240" s="51"/>
      <c r="F240" s="52"/>
      <c r="G240" s="51"/>
      <c r="H240" s="51"/>
      <c r="J240" s="52"/>
      <c r="K240" s="51"/>
      <c r="L240" s="51"/>
      <c r="M240" s="51"/>
      <c r="N240" s="51"/>
      <c r="O240" s="51"/>
      <c r="P240" s="51"/>
      <c r="Q240" s="51"/>
      <c r="R240" s="51"/>
      <c r="S240" s="51"/>
      <c r="T240" s="51"/>
      <c r="U240" s="51"/>
      <c r="V240" s="51"/>
      <c r="W240" s="51"/>
      <c r="X240" s="51"/>
      <c r="Y240" s="51"/>
      <c r="Z240" s="51"/>
      <c r="AA240" s="51"/>
    </row>
    <row r="241" spans="1:27" ht="15">
      <c r="A241" s="51"/>
      <c r="B241" s="51"/>
      <c r="C241" s="51"/>
      <c r="D241" s="51"/>
      <c r="E241" s="51"/>
      <c r="F241" s="52"/>
      <c r="G241" s="51"/>
      <c r="H241" s="51"/>
      <c r="J241" s="52"/>
      <c r="K241" s="51"/>
      <c r="L241" s="51"/>
      <c r="M241" s="51"/>
      <c r="N241" s="51"/>
      <c r="O241" s="51"/>
      <c r="P241" s="51"/>
      <c r="Q241" s="51"/>
      <c r="R241" s="51"/>
      <c r="S241" s="51"/>
      <c r="T241" s="51"/>
      <c r="U241" s="51"/>
      <c r="V241" s="51"/>
      <c r="W241" s="51"/>
      <c r="X241" s="51"/>
      <c r="Y241" s="51"/>
      <c r="Z241" s="51"/>
      <c r="AA241" s="51"/>
    </row>
    <row r="242" spans="1:27" ht="15">
      <c r="A242" s="51"/>
      <c r="B242" s="51"/>
      <c r="C242" s="51"/>
      <c r="D242" s="51"/>
      <c r="E242" s="51"/>
      <c r="F242" s="52"/>
      <c r="G242" s="51"/>
      <c r="H242" s="51"/>
      <c r="J242" s="52"/>
      <c r="K242" s="51"/>
      <c r="L242" s="51"/>
      <c r="M242" s="51"/>
      <c r="N242" s="51"/>
      <c r="O242" s="51"/>
      <c r="P242" s="51"/>
      <c r="Q242" s="51"/>
      <c r="R242" s="51"/>
      <c r="S242" s="51"/>
      <c r="T242" s="51"/>
      <c r="U242" s="51"/>
      <c r="V242" s="51"/>
      <c r="W242" s="51"/>
      <c r="X242" s="51"/>
      <c r="Y242" s="51"/>
      <c r="Z242" s="51"/>
      <c r="AA242" s="51"/>
    </row>
    <row r="243" spans="1:27" ht="15">
      <c r="A243" s="51"/>
      <c r="B243" s="51"/>
      <c r="C243" s="51"/>
      <c r="D243" s="51"/>
      <c r="E243" s="51"/>
      <c r="F243" s="52"/>
      <c r="G243" s="51"/>
      <c r="H243" s="51"/>
      <c r="J243" s="52"/>
      <c r="K243" s="51"/>
      <c r="L243" s="51"/>
      <c r="M243" s="51"/>
      <c r="N243" s="51"/>
      <c r="O243" s="51"/>
      <c r="P243" s="51"/>
      <c r="Q243" s="51"/>
      <c r="R243" s="51"/>
      <c r="S243" s="51"/>
      <c r="T243" s="51"/>
      <c r="U243" s="51"/>
      <c r="V243" s="51"/>
      <c r="W243" s="51"/>
      <c r="X243" s="51"/>
      <c r="Y243" s="51"/>
      <c r="Z243" s="51"/>
      <c r="AA243" s="51"/>
    </row>
    <row r="244" spans="1:27" ht="15">
      <c r="A244" s="51"/>
      <c r="B244" s="51"/>
      <c r="C244" s="51"/>
      <c r="D244" s="51"/>
      <c r="E244" s="51"/>
      <c r="F244" s="52"/>
      <c r="G244" s="51"/>
      <c r="H244" s="51"/>
      <c r="J244" s="52"/>
      <c r="K244" s="51"/>
      <c r="L244" s="51"/>
      <c r="M244" s="51"/>
      <c r="N244" s="51"/>
      <c r="O244" s="51"/>
      <c r="P244" s="51"/>
      <c r="Q244" s="51"/>
      <c r="R244" s="51"/>
      <c r="S244" s="51"/>
      <c r="T244" s="51"/>
      <c r="U244" s="51"/>
      <c r="V244" s="51"/>
      <c r="W244" s="51"/>
      <c r="X244" s="51"/>
      <c r="Y244" s="51"/>
      <c r="Z244" s="51"/>
      <c r="AA244" s="51"/>
    </row>
    <row r="245" spans="1:27" ht="15">
      <c r="A245" s="51"/>
      <c r="B245" s="51"/>
      <c r="C245" s="51"/>
      <c r="D245" s="51"/>
      <c r="E245" s="51"/>
      <c r="F245" s="52"/>
      <c r="G245" s="51"/>
      <c r="H245" s="51"/>
      <c r="J245" s="52"/>
      <c r="K245" s="51"/>
      <c r="L245" s="51"/>
      <c r="M245" s="51"/>
      <c r="N245" s="51"/>
      <c r="O245" s="51"/>
      <c r="P245" s="51"/>
      <c r="Q245" s="51"/>
      <c r="R245" s="51"/>
      <c r="S245" s="51"/>
      <c r="T245" s="51"/>
      <c r="U245" s="51"/>
      <c r="V245" s="51"/>
      <c r="W245" s="51"/>
      <c r="X245" s="51"/>
      <c r="Y245" s="51"/>
      <c r="Z245" s="51"/>
      <c r="AA245" s="51"/>
    </row>
    <row r="246" spans="1:27" ht="15">
      <c r="A246" s="51"/>
      <c r="B246" s="51"/>
      <c r="C246" s="51"/>
      <c r="D246" s="51"/>
      <c r="E246" s="51"/>
      <c r="F246" s="52"/>
      <c r="G246" s="51"/>
      <c r="H246" s="51"/>
      <c r="J246" s="52"/>
      <c r="K246" s="51"/>
      <c r="L246" s="51"/>
      <c r="M246" s="51"/>
      <c r="N246" s="51"/>
      <c r="O246" s="51"/>
      <c r="P246" s="51"/>
      <c r="Q246" s="51"/>
      <c r="R246" s="51"/>
      <c r="S246" s="51"/>
      <c r="T246" s="51"/>
      <c r="U246" s="51"/>
      <c r="V246" s="51"/>
      <c r="W246" s="51"/>
      <c r="X246" s="51"/>
      <c r="Y246" s="51"/>
      <c r="Z246" s="51"/>
      <c r="AA246" s="51"/>
    </row>
    <row r="247" spans="1:27" ht="15">
      <c r="A247" s="51"/>
      <c r="B247" s="51"/>
      <c r="C247" s="51"/>
      <c r="D247" s="51"/>
      <c r="E247" s="51"/>
      <c r="F247" s="52"/>
      <c r="G247" s="51"/>
      <c r="H247" s="51"/>
      <c r="J247" s="52"/>
      <c r="K247" s="51"/>
      <c r="L247" s="51"/>
      <c r="M247" s="51"/>
      <c r="N247" s="51"/>
      <c r="O247" s="51"/>
      <c r="P247" s="51"/>
      <c r="Q247" s="51"/>
      <c r="R247" s="51"/>
      <c r="S247" s="51"/>
      <c r="T247" s="51"/>
      <c r="U247" s="51"/>
      <c r="V247" s="51"/>
      <c r="W247" s="51"/>
      <c r="X247" s="51"/>
      <c r="Y247" s="51"/>
      <c r="Z247" s="51"/>
      <c r="AA247" s="51"/>
    </row>
    <row r="248" spans="1:27" ht="15">
      <c r="A248" s="51"/>
      <c r="B248" s="51"/>
      <c r="C248" s="51"/>
      <c r="D248" s="51"/>
      <c r="E248" s="51"/>
      <c r="F248" s="52"/>
      <c r="G248" s="51"/>
      <c r="H248" s="51"/>
      <c r="J248" s="52"/>
      <c r="K248" s="51"/>
      <c r="L248" s="51"/>
      <c r="M248" s="51"/>
      <c r="N248" s="51"/>
      <c r="O248" s="51"/>
      <c r="P248" s="51"/>
      <c r="Q248" s="51"/>
      <c r="R248" s="51"/>
      <c r="S248" s="51"/>
      <c r="T248" s="51"/>
      <c r="U248" s="51"/>
      <c r="V248" s="51"/>
      <c r="W248" s="51"/>
      <c r="X248" s="51"/>
      <c r="Y248" s="51"/>
      <c r="Z248" s="51"/>
      <c r="AA248" s="51"/>
    </row>
    <row r="249" spans="1:27" ht="15">
      <c r="A249" s="51"/>
      <c r="B249" s="51"/>
      <c r="C249" s="51"/>
      <c r="D249" s="51"/>
      <c r="E249" s="51"/>
      <c r="F249" s="52"/>
      <c r="G249" s="51"/>
      <c r="H249" s="51"/>
      <c r="J249" s="52"/>
      <c r="K249" s="51"/>
      <c r="L249" s="51"/>
      <c r="M249" s="51"/>
      <c r="N249" s="51"/>
      <c r="O249" s="51"/>
      <c r="P249" s="51"/>
      <c r="Q249" s="51"/>
      <c r="R249" s="51"/>
      <c r="S249" s="51"/>
      <c r="T249" s="51"/>
      <c r="U249" s="51"/>
      <c r="V249" s="51"/>
      <c r="W249" s="51"/>
      <c r="X249" s="51"/>
      <c r="Y249" s="51"/>
      <c r="Z249" s="51"/>
      <c r="AA249" s="51"/>
    </row>
    <row r="250" spans="1:27" ht="15">
      <c r="A250" s="51"/>
      <c r="B250" s="51"/>
      <c r="C250" s="51"/>
      <c r="D250" s="51"/>
      <c r="E250" s="51"/>
      <c r="F250" s="52"/>
      <c r="G250" s="51"/>
      <c r="H250" s="51"/>
      <c r="J250" s="52"/>
      <c r="K250" s="51"/>
      <c r="L250" s="51"/>
      <c r="M250" s="51"/>
      <c r="N250" s="51"/>
      <c r="O250" s="51"/>
      <c r="P250" s="51"/>
      <c r="Q250" s="51"/>
      <c r="R250" s="51"/>
      <c r="S250" s="51"/>
      <c r="T250" s="51"/>
      <c r="U250" s="51"/>
      <c r="V250" s="51"/>
      <c r="W250" s="51"/>
      <c r="X250" s="51"/>
      <c r="Y250" s="51"/>
      <c r="Z250" s="51"/>
      <c r="AA250" s="51"/>
    </row>
    <row r="251" spans="1:27" ht="15">
      <c r="A251" s="51"/>
      <c r="B251" s="51"/>
      <c r="C251" s="51"/>
      <c r="D251" s="51"/>
      <c r="E251" s="51"/>
      <c r="F251" s="52"/>
      <c r="G251" s="51"/>
      <c r="H251" s="51"/>
      <c r="J251" s="52"/>
      <c r="K251" s="51"/>
      <c r="L251" s="51"/>
      <c r="M251" s="51"/>
      <c r="N251" s="51"/>
      <c r="O251" s="51"/>
      <c r="P251" s="51"/>
      <c r="Q251" s="51"/>
      <c r="R251" s="51"/>
      <c r="S251" s="51"/>
      <c r="T251" s="51"/>
      <c r="U251" s="51"/>
      <c r="V251" s="51"/>
      <c r="W251" s="51"/>
      <c r="X251" s="51"/>
      <c r="Y251" s="51"/>
      <c r="Z251" s="51"/>
      <c r="AA251" s="51"/>
    </row>
    <row r="252" spans="1:27" ht="15">
      <c r="A252" s="51"/>
      <c r="B252" s="51"/>
      <c r="C252" s="51"/>
      <c r="D252" s="51"/>
      <c r="E252" s="51"/>
      <c r="F252" s="52"/>
      <c r="G252" s="51"/>
      <c r="H252" s="51"/>
      <c r="J252" s="52"/>
      <c r="K252" s="51"/>
      <c r="L252" s="51"/>
      <c r="M252" s="51"/>
      <c r="N252" s="51"/>
      <c r="O252" s="51"/>
      <c r="P252" s="51"/>
      <c r="Q252" s="51"/>
      <c r="R252" s="51"/>
      <c r="S252" s="51"/>
      <c r="T252" s="51"/>
      <c r="U252" s="51"/>
      <c r="V252" s="51"/>
      <c r="W252" s="51"/>
      <c r="X252" s="51"/>
      <c r="Y252" s="51"/>
      <c r="Z252" s="51"/>
      <c r="AA252" s="51"/>
    </row>
    <row r="253" spans="1:27" ht="15">
      <c r="A253" s="51"/>
      <c r="B253" s="51"/>
      <c r="C253" s="51"/>
      <c r="D253" s="51"/>
      <c r="E253" s="51"/>
      <c r="F253" s="52"/>
      <c r="G253" s="51"/>
      <c r="H253" s="51"/>
      <c r="J253" s="52"/>
      <c r="K253" s="51"/>
      <c r="L253" s="51"/>
      <c r="M253" s="51"/>
      <c r="N253" s="51"/>
      <c r="O253" s="51"/>
      <c r="P253" s="51"/>
      <c r="Q253" s="51"/>
      <c r="R253" s="51"/>
      <c r="S253" s="51"/>
      <c r="T253" s="51"/>
      <c r="U253" s="51"/>
      <c r="V253" s="51"/>
      <c r="W253" s="51"/>
      <c r="X253" s="51"/>
      <c r="Y253" s="51"/>
      <c r="Z253" s="51"/>
      <c r="AA253" s="51"/>
    </row>
    <row r="254" spans="1:27" ht="15">
      <c r="A254" s="51"/>
      <c r="B254" s="51"/>
      <c r="C254" s="51"/>
      <c r="D254" s="51"/>
      <c r="E254" s="51"/>
      <c r="F254" s="52"/>
      <c r="G254" s="51"/>
      <c r="H254" s="51"/>
      <c r="J254" s="52"/>
      <c r="K254" s="51"/>
      <c r="L254" s="51"/>
      <c r="M254" s="51"/>
      <c r="N254" s="51"/>
      <c r="O254" s="51"/>
      <c r="P254" s="51"/>
      <c r="Q254" s="51"/>
      <c r="R254" s="51"/>
      <c r="S254" s="51"/>
      <c r="T254" s="51"/>
      <c r="U254" s="51"/>
      <c r="V254" s="51"/>
      <c r="W254" s="51"/>
      <c r="X254" s="51"/>
      <c r="Y254" s="51"/>
      <c r="Z254" s="51"/>
      <c r="AA254" s="51"/>
    </row>
    <row r="255" spans="1:27" ht="15">
      <c r="A255" s="51"/>
      <c r="B255" s="51"/>
      <c r="C255" s="51"/>
      <c r="D255" s="51"/>
      <c r="E255" s="51"/>
      <c r="F255" s="52"/>
      <c r="G255" s="51"/>
      <c r="H255" s="51"/>
      <c r="J255" s="52"/>
      <c r="K255" s="51"/>
      <c r="L255" s="51"/>
      <c r="M255" s="51"/>
      <c r="N255" s="51"/>
      <c r="O255" s="51"/>
      <c r="P255" s="51"/>
      <c r="Q255" s="51"/>
      <c r="R255" s="51"/>
      <c r="S255" s="51"/>
      <c r="T255" s="51"/>
      <c r="U255" s="51"/>
      <c r="V255" s="51"/>
      <c r="W255" s="51"/>
      <c r="X255" s="51"/>
      <c r="Y255" s="51"/>
      <c r="Z255" s="51"/>
      <c r="AA255" s="51"/>
    </row>
    <row r="256" spans="1:27" ht="15">
      <c r="A256" s="51"/>
      <c r="B256" s="51"/>
      <c r="C256" s="51"/>
      <c r="D256" s="51"/>
      <c r="E256" s="51"/>
      <c r="F256" s="52"/>
      <c r="G256" s="51"/>
      <c r="H256" s="51"/>
      <c r="J256" s="52"/>
      <c r="K256" s="51"/>
      <c r="L256" s="51"/>
      <c r="M256" s="51"/>
      <c r="N256" s="51"/>
      <c r="O256" s="51"/>
      <c r="P256" s="51"/>
      <c r="Q256" s="51"/>
      <c r="R256" s="51"/>
      <c r="S256" s="51"/>
      <c r="T256" s="51"/>
      <c r="U256" s="51"/>
      <c r="V256" s="51"/>
      <c r="W256" s="51"/>
      <c r="X256" s="51"/>
      <c r="Y256" s="51"/>
      <c r="Z256" s="51"/>
      <c r="AA256" s="51"/>
    </row>
    <row r="257" spans="1:27" ht="15">
      <c r="A257" s="51"/>
      <c r="B257" s="51"/>
      <c r="C257" s="51"/>
      <c r="D257" s="51"/>
      <c r="E257" s="51"/>
      <c r="F257" s="52"/>
      <c r="G257" s="51"/>
      <c r="H257" s="51"/>
      <c r="J257" s="52"/>
      <c r="K257" s="51"/>
      <c r="L257" s="51"/>
      <c r="M257" s="51"/>
      <c r="N257" s="51"/>
      <c r="O257" s="51"/>
      <c r="P257" s="51"/>
      <c r="Q257" s="51"/>
      <c r="R257" s="51"/>
      <c r="S257" s="51"/>
      <c r="T257" s="51"/>
      <c r="U257" s="51"/>
      <c r="V257" s="51"/>
      <c r="W257" s="51"/>
      <c r="X257" s="51"/>
      <c r="Y257" s="51"/>
      <c r="Z257" s="51"/>
      <c r="AA257" s="51"/>
    </row>
    <row r="258" spans="1:27" ht="15">
      <c r="A258" s="51"/>
      <c r="B258" s="51"/>
      <c r="C258" s="51"/>
      <c r="D258" s="51"/>
      <c r="E258" s="51"/>
      <c r="F258" s="52"/>
      <c r="G258" s="51"/>
      <c r="H258" s="51"/>
      <c r="J258" s="52"/>
      <c r="K258" s="51"/>
      <c r="L258" s="51"/>
      <c r="M258" s="51"/>
      <c r="N258" s="51"/>
      <c r="O258" s="51"/>
      <c r="P258" s="51"/>
      <c r="Q258" s="51"/>
      <c r="R258" s="51"/>
      <c r="S258" s="51"/>
      <c r="T258" s="51"/>
      <c r="U258" s="51"/>
      <c r="V258" s="51"/>
      <c r="W258" s="51"/>
      <c r="X258" s="51"/>
      <c r="Y258" s="51"/>
      <c r="Z258" s="51"/>
      <c r="AA258" s="51"/>
    </row>
    <row r="259" spans="1:27" ht="15">
      <c r="A259" s="51"/>
      <c r="B259" s="51"/>
      <c r="C259" s="51"/>
      <c r="D259" s="51"/>
      <c r="E259" s="51"/>
      <c r="F259" s="52"/>
      <c r="G259" s="51"/>
      <c r="H259" s="51"/>
      <c r="J259" s="52"/>
      <c r="K259" s="51"/>
      <c r="L259" s="51"/>
      <c r="M259" s="51"/>
      <c r="N259" s="51"/>
      <c r="O259" s="51"/>
      <c r="P259" s="51"/>
      <c r="Q259" s="51"/>
      <c r="R259" s="51"/>
      <c r="S259" s="51"/>
      <c r="T259" s="51"/>
      <c r="U259" s="51"/>
      <c r="V259" s="51"/>
      <c r="W259" s="51"/>
      <c r="X259" s="51"/>
      <c r="Y259" s="51"/>
      <c r="Z259" s="51"/>
      <c r="AA259" s="51"/>
    </row>
    <row r="260" spans="1:27" ht="15">
      <c r="A260" s="51"/>
      <c r="B260" s="51"/>
      <c r="C260" s="51"/>
      <c r="D260" s="51"/>
      <c r="E260" s="51"/>
      <c r="F260" s="52"/>
      <c r="G260" s="51"/>
      <c r="H260" s="51"/>
      <c r="J260" s="52"/>
      <c r="K260" s="51"/>
      <c r="L260" s="51"/>
      <c r="M260" s="51"/>
      <c r="N260" s="51"/>
      <c r="O260" s="51"/>
      <c r="P260" s="51"/>
      <c r="Q260" s="51"/>
      <c r="R260" s="51"/>
      <c r="S260" s="51"/>
      <c r="T260" s="51"/>
      <c r="U260" s="51"/>
      <c r="V260" s="51"/>
      <c r="W260" s="51"/>
      <c r="X260" s="51"/>
      <c r="Y260" s="51"/>
      <c r="Z260" s="51"/>
      <c r="AA260" s="51"/>
    </row>
    <row r="261" spans="1:27" ht="15">
      <c r="A261" s="51"/>
      <c r="B261" s="51"/>
      <c r="C261" s="51"/>
      <c r="D261" s="51"/>
      <c r="E261" s="51"/>
      <c r="F261" s="52"/>
      <c r="G261" s="51"/>
      <c r="H261" s="51"/>
      <c r="J261" s="52"/>
      <c r="K261" s="51"/>
      <c r="L261" s="51"/>
      <c r="M261" s="51"/>
      <c r="N261" s="51"/>
      <c r="O261" s="51"/>
      <c r="P261" s="51"/>
      <c r="Q261" s="51"/>
      <c r="R261" s="51"/>
      <c r="S261" s="51"/>
      <c r="T261" s="51"/>
      <c r="U261" s="51"/>
      <c r="V261" s="51"/>
      <c r="W261" s="51"/>
      <c r="X261" s="51"/>
      <c r="Y261" s="51"/>
      <c r="Z261" s="51"/>
      <c r="AA261" s="51"/>
    </row>
    <row r="262" spans="1:27" ht="15">
      <c r="A262" s="51"/>
      <c r="B262" s="51"/>
      <c r="C262" s="51"/>
      <c r="D262" s="51"/>
      <c r="E262" s="51"/>
      <c r="F262" s="52"/>
      <c r="G262" s="51"/>
      <c r="H262" s="51"/>
      <c r="J262" s="52"/>
      <c r="K262" s="51"/>
      <c r="L262" s="51"/>
      <c r="M262" s="51"/>
      <c r="N262" s="51"/>
      <c r="O262" s="51"/>
      <c r="P262" s="51"/>
      <c r="Q262" s="51"/>
      <c r="R262" s="51"/>
      <c r="S262" s="51"/>
      <c r="T262" s="51"/>
      <c r="U262" s="51"/>
      <c r="V262" s="51"/>
      <c r="W262" s="51"/>
      <c r="X262" s="51"/>
      <c r="Y262" s="51"/>
      <c r="Z262" s="51"/>
      <c r="AA262" s="51"/>
    </row>
    <row r="263" spans="1:27" ht="15">
      <c r="A263" s="51"/>
      <c r="B263" s="51"/>
      <c r="C263" s="51"/>
      <c r="D263" s="51"/>
      <c r="E263" s="51"/>
      <c r="F263" s="52"/>
      <c r="G263" s="51"/>
      <c r="H263" s="51"/>
      <c r="J263" s="52"/>
      <c r="K263" s="51"/>
      <c r="L263" s="51"/>
      <c r="M263" s="51"/>
      <c r="N263" s="51"/>
      <c r="O263" s="51"/>
      <c r="P263" s="51"/>
      <c r="Q263" s="51"/>
      <c r="R263" s="51"/>
      <c r="S263" s="51"/>
      <c r="T263" s="51"/>
      <c r="U263" s="51"/>
      <c r="V263" s="51"/>
      <c r="W263" s="51"/>
      <c r="X263" s="51"/>
      <c r="Y263" s="51"/>
      <c r="Z263" s="51"/>
      <c r="AA263" s="51"/>
    </row>
    <row r="264" spans="1:27" ht="15">
      <c r="A264" s="51"/>
      <c r="B264" s="51"/>
      <c r="C264" s="51"/>
      <c r="D264" s="51"/>
      <c r="E264" s="51"/>
      <c r="F264" s="52"/>
      <c r="G264" s="51"/>
      <c r="H264" s="51"/>
      <c r="J264" s="52"/>
      <c r="K264" s="51"/>
      <c r="L264" s="51"/>
      <c r="M264" s="51"/>
      <c r="N264" s="51"/>
      <c r="O264" s="51"/>
      <c r="P264" s="51"/>
      <c r="Q264" s="51"/>
      <c r="R264" s="51"/>
      <c r="S264" s="51"/>
      <c r="T264" s="51"/>
      <c r="U264" s="51"/>
      <c r="V264" s="51"/>
      <c r="W264" s="51"/>
      <c r="X264" s="51"/>
      <c r="Y264" s="51"/>
      <c r="Z264" s="51"/>
      <c r="AA264" s="51"/>
    </row>
    <row r="265" spans="1:27" ht="15">
      <c r="A265" s="51"/>
      <c r="B265" s="51"/>
      <c r="C265" s="51"/>
      <c r="D265" s="51"/>
      <c r="E265" s="51"/>
      <c r="F265" s="52"/>
      <c r="G265" s="51"/>
      <c r="H265" s="51"/>
      <c r="J265" s="52"/>
      <c r="K265" s="51"/>
      <c r="L265" s="51"/>
      <c r="M265" s="51"/>
      <c r="N265" s="51"/>
      <c r="O265" s="51"/>
      <c r="P265" s="51"/>
      <c r="Q265" s="51"/>
      <c r="R265" s="51"/>
      <c r="S265" s="51"/>
      <c r="T265" s="51"/>
      <c r="U265" s="51"/>
      <c r="V265" s="51"/>
      <c r="W265" s="51"/>
      <c r="X265" s="51"/>
      <c r="Y265" s="51"/>
      <c r="Z265" s="51"/>
      <c r="AA265" s="51"/>
    </row>
    <row r="266" spans="1:27" ht="15">
      <c r="A266" s="51"/>
      <c r="B266" s="51"/>
      <c r="C266" s="51"/>
      <c r="D266" s="51"/>
      <c r="E266" s="51"/>
      <c r="F266" s="52"/>
      <c r="G266" s="51"/>
      <c r="H266" s="51"/>
      <c r="J266" s="52"/>
      <c r="K266" s="51"/>
      <c r="L266" s="51"/>
      <c r="M266" s="51"/>
      <c r="N266" s="51"/>
      <c r="O266" s="51"/>
      <c r="P266" s="51"/>
      <c r="Q266" s="51"/>
      <c r="R266" s="51"/>
      <c r="S266" s="51"/>
      <c r="T266" s="51"/>
      <c r="U266" s="51"/>
      <c r="V266" s="51"/>
      <c r="W266" s="51"/>
      <c r="X266" s="51"/>
      <c r="Y266" s="51"/>
      <c r="Z266" s="51"/>
      <c r="AA266" s="51"/>
    </row>
    <row r="267" spans="1:27" ht="15">
      <c r="A267" s="51"/>
      <c r="B267" s="51"/>
      <c r="C267" s="51"/>
      <c r="D267" s="51"/>
      <c r="E267" s="51"/>
      <c r="F267" s="52"/>
      <c r="G267" s="51"/>
      <c r="H267" s="51"/>
      <c r="J267" s="52"/>
      <c r="K267" s="51"/>
      <c r="L267" s="51"/>
      <c r="M267" s="51"/>
      <c r="N267" s="51"/>
      <c r="O267" s="51"/>
      <c r="P267" s="51"/>
      <c r="Q267" s="51"/>
      <c r="R267" s="51"/>
      <c r="S267" s="51"/>
      <c r="T267" s="51"/>
      <c r="U267" s="51"/>
      <c r="V267" s="51"/>
      <c r="W267" s="51"/>
      <c r="X267" s="51"/>
      <c r="Y267" s="51"/>
      <c r="Z267" s="51"/>
      <c r="AA267" s="51"/>
    </row>
    <row r="268" spans="1:27" ht="15">
      <c r="A268" s="51"/>
      <c r="B268" s="51"/>
      <c r="C268" s="51"/>
      <c r="D268" s="51"/>
      <c r="E268" s="51"/>
      <c r="F268" s="52"/>
      <c r="G268" s="51"/>
      <c r="H268" s="51"/>
      <c r="J268" s="52"/>
      <c r="K268" s="51"/>
      <c r="L268" s="51"/>
      <c r="M268" s="51"/>
      <c r="N268" s="51"/>
      <c r="O268" s="51"/>
      <c r="P268" s="51"/>
      <c r="Q268" s="51"/>
      <c r="R268" s="51"/>
      <c r="S268" s="51"/>
      <c r="T268" s="51"/>
      <c r="U268" s="51"/>
      <c r="V268" s="51"/>
      <c r="W268" s="51"/>
      <c r="X268" s="51"/>
      <c r="Y268" s="51"/>
      <c r="Z268" s="51"/>
      <c r="AA268" s="51"/>
    </row>
    <row r="269" spans="1:27" ht="15">
      <c r="A269" s="51"/>
      <c r="B269" s="51"/>
      <c r="C269" s="51"/>
      <c r="D269" s="51"/>
      <c r="E269" s="51"/>
      <c r="F269" s="52"/>
      <c r="G269" s="51"/>
      <c r="H269" s="51"/>
      <c r="J269" s="52"/>
      <c r="K269" s="51"/>
      <c r="L269" s="51"/>
      <c r="M269" s="51"/>
      <c r="N269" s="51"/>
      <c r="O269" s="51"/>
      <c r="P269" s="51"/>
      <c r="Q269" s="51"/>
      <c r="R269" s="51"/>
      <c r="S269" s="51"/>
      <c r="T269" s="51"/>
      <c r="U269" s="51"/>
      <c r="V269" s="51"/>
      <c r="W269" s="51"/>
      <c r="X269" s="51"/>
      <c r="Y269" s="51"/>
      <c r="Z269" s="51"/>
      <c r="AA269" s="51"/>
    </row>
    <row r="270" spans="1:27" ht="15">
      <c r="A270" s="51"/>
      <c r="B270" s="51"/>
      <c r="C270" s="51"/>
      <c r="D270" s="51"/>
      <c r="E270" s="51"/>
      <c r="F270" s="52"/>
      <c r="G270" s="51"/>
      <c r="H270" s="51"/>
      <c r="J270" s="52"/>
      <c r="K270" s="51"/>
      <c r="L270" s="51"/>
      <c r="M270" s="51"/>
      <c r="N270" s="51"/>
      <c r="O270" s="51"/>
      <c r="P270" s="51"/>
      <c r="Q270" s="51"/>
      <c r="R270" s="51"/>
      <c r="S270" s="51"/>
      <c r="T270" s="51"/>
      <c r="U270" s="51"/>
      <c r="V270" s="51"/>
      <c r="W270" s="51"/>
      <c r="X270" s="51"/>
      <c r="Y270" s="51"/>
      <c r="Z270" s="51"/>
      <c r="AA270" s="51"/>
    </row>
    <row r="271" spans="1:27" ht="15">
      <c r="A271" s="51"/>
      <c r="B271" s="51"/>
      <c r="C271" s="51"/>
      <c r="D271" s="51"/>
      <c r="E271" s="51"/>
      <c r="F271" s="52"/>
      <c r="G271" s="51"/>
      <c r="H271" s="51"/>
      <c r="J271" s="52"/>
      <c r="K271" s="51"/>
      <c r="L271" s="51"/>
      <c r="M271" s="51"/>
      <c r="N271" s="51"/>
      <c r="O271" s="51"/>
      <c r="P271" s="51"/>
      <c r="Q271" s="51"/>
      <c r="R271" s="51"/>
      <c r="S271" s="51"/>
      <c r="T271" s="51"/>
      <c r="U271" s="51"/>
      <c r="V271" s="51"/>
      <c r="W271" s="51"/>
      <c r="X271" s="51"/>
      <c r="Y271" s="51"/>
      <c r="Z271" s="51"/>
      <c r="AA271" s="51"/>
    </row>
    <row r="272" spans="1:27" ht="15">
      <c r="A272" s="51"/>
      <c r="B272" s="51"/>
      <c r="C272" s="51"/>
      <c r="D272" s="51"/>
      <c r="E272" s="51"/>
      <c r="F272" s="52"/>
      <c r="G272" s="51"/>
      <c r="H272" s="51"/>
      <c r="J272" s="52"/>
      <c r="K272" s="51"/>
      <c r="L272" s="51"/>
      <c r="M272" s="51"/>
      <c r="N272" s="51"/>
      <c r="O272" s="51"/>
      <c r="P272" s="51"/>
      <c r="Q272" s="51"/>
      <c r="R272" s="51"/>
      <c r="S272" s="51"/>
      <c r="T272" s="51"/>
      <c r="U272" s="51"/>
      <c r="V272" s="51"/>
      <c r="W272" s="51"/>
      <c r="X272" s="51"/>
      <c r="Y272" s="51"/>
      <c r="Z272" s="51"/>
      <c r="AA272" s="51"/>
    </row>
    <row r="273" spans="1:27" ht="15">
      <c r="A273" s="51"/>
      <c r="B273" s="51"/>
      <c r="C273" s="51"/>
      <c r="D273" s="51"/>
      <c r="E273" s="51"/>
      <c r="F273" s="52"/>
      <c r="G273" s="51"/>
      <c r="H273" s="51"/>
      <c r="J273" s="52"/>
      <c r="K273" s="51"/>
      <c r="L273" s="51"/>
      <c r="M273" s="51"/>
      <c r="N273" s="51"/>
      <c r="O273" s="51"/>
      <c r="P273" s="51"/>
      <c r="Q273" s="51"/>
      <c r="R273" s="51"/>
      <c r="S273" s="51"/>
      <c r="T273" s="51"/>
      <c r="U273" s="51"/>
      <c r="V273" s="51"/>
      <c r="W273" s="51"/>
      <c r="X273" s="51"/>
      <c r="Y273" s="51"/>
      <c r="Z273" s="51"/>
      <c r="AA273" s="51"/>
    </row>
    <row r="274" spans="1:27" ht="15">
      <c r="A274" s="51"/>
      <c r="B274" s="51"/>
      <c r="C274" s="51"/>
      <c r="D274" s="51"/>
      <c r="E274" s="51"/>
      <c r="F274" s="52"/>
      <c r="G274" s="51"/>
      <c r="H274" s="51"/>
      <c r="J274" s="52"/>
      <c r="K274" s="51"/>
      <c r="L274" s="51"/>
      <c r="M274" s="51"/>
      <c r="N274" s="51"/>
      <c r="O274" s="51"/>
      <c r="P274" s="51"/>
      <c r="Q274" s="51"/>
      <c r="R274" s="51"/>
      <c r="S274" s="51"/>
      <c r="T274" s="51"/>
      <c r="U274" s="51"/>
      <c r="V274" s="51"/>
      <c r="W274" s="51"/>
      <c r="X274" s="51"/>
      <c r="Y274" s="51"/>
      <c r="Z274" s="51"/>
      <c r="AA274" s="51"/>
    </row>
    <row r="275" spans="1:27" ht="15">
      <c r="A275" s="51"/>
      <c r="B275" s="51"/>
      <c r="C275" s="51"/>
      <c r="D275" s="51"/>
      <c r="E275" s="51"/>
      <c r="F275" s="52"/>
      <c r="G275" s="51"/>
      <c r="H275" s="51"/>
      <c r="J275" s="52"/>
      <c r="K275" s="51"/>
      <c r="L275" s="51"/>
      <c r="M275" s="51"/>
      <c r="N275" s="51"/>
      <c r="O275" s="51"/>
      <c r="P275" s="51"/>
      <c r="Q275" s="51"/>
      <c r="R275" s="51"/>
      <c r="S275" s="51"/>
      <c r="T275" s="51"/>
      <c r="U275" s="51"/>
      <c r="V275" s="51"/>
      <c r="W275" s="51"/>
      <c r="X275" s="51"/>
      <c r="Y275" s="51"/>
      <c r="Z275" s="51"/>
      <c r="AA275" s="51"/>
    </row>
    <row r="276" spans="1:27" ht="15">
      <c r="A276" s="51"/>
      <c r="B276" s="51"/>
      <c r="C276" s="51"/>
      <c r="D276" s="51"/>
      <c r="E276" s="51"/>
      <c r="F276" s="52"/>
      <c r="G276" s="51"/>
      <c r="H276" s="51"/>
      <c r="J276" s="52"/>
      <c r="K276" s="51"/>
      <c r="L276" s="51"/>
      <c r="M276" s="51"/>
      <c r="N276" s="51"/>
      <c r="O276" s="51"/>
      <c r="P276" s="51"/>
      <c r="Q276" s="51"/>
      <c r="R276" s="51"/>
      <c r="S276" s="51"/>
      <c r="T276" s="51"/>
      <c r="U276" s="51"/>
      <c r="V276" s="51"/>
      <c r="W276" s="51"/>
      <c r="X276" s="51"/>
      <c r="Y276" s="51"/>
      <c r="Z276" s="51"/>
      <c r="AA276" s="51"/>
    </row>
    <row r="277" spans="1:27" ht="15">
      <c r="A277" s="51"/>
      <c r="B277" s="51"/>
      <c r="C277" s="51"/>
      <c r="D277" s="51"/>
      <c r="E277" s="51"/>
      <c r="F277" s="52"/>
      <c r="G277" s="51"/>
      <c r="H277" s="51"/>
      <c r="J277" s="52"/>
      <c r="K277" s="51"/>
      <c r="L277" s="51"/>
      <c r="M277" s="51"/>
      <c r="N277" s="51"/>
      <c r="O277" s="51"/>
      <c r="P277" s="51"/>
      <c r="Q277" s="51"/>
      <c r="R277" s="51"/>
      <c r="S277" s="51"/>
      <c r="T277" s="51"/>
      <c r="U277" s="51"/>
      <c r="V277" s="51"/>
      <c r="W277" s="51"/>
      <c r="X277" s="51"/>
      <c r="Y277" s="51"/>
      <c r="Z277" s="51"/>
      <c r="AA277" s="51"/>
    </row>
    <row r="278" spans="1:27" ht="15">
      <c r="A278" s="51"/>
      <c r="B278" s="51"/>
      <c r="C278" s="51"/>
      <c r="D278" s="51"/>
      <c r="E278" s="51"/>
      <c r="F278" s="52"/>
      <c r="G278" s="51"/>
      <c r="H278" s="51"/>
      <c r="J278" s="52"/>
      <c r="K278" s="51"/>
      <c r="L278" s="51"/>
      <c r="M278" s="51"/>
      <c r="N278" s="51"/>
      <c r="O278" s="51"/>
      <c r="P278" s="51"/>
      <c r="Q278" s="51"/>
      <c r="R278" s="51"/>
      <c r="S278" s="51"/>
      <c r="T278" s="51"/>
      <c r="U278" s="51"/>
      <c r="V278" s="51"/>
      <c r="W278" s="51"/>
      <c r="X278" s="51"/>
      <c r="Y278" s="51"/>
      <c r="Z278" s="51"/>
      <c r="AA278" s="51"/>
    </row>
    <row r="279" spans="1:27" ht="15">
      <c r="A279" s="51"/>
      <c r="B279" s="51"/>
      <c r="C279" s="51"/>
      <c r="D279" s="51"/>
      <c r="E279" s="51"/>
      <c r="F279" s="52"/>
      <c r="G279" s="51"/>
      <c r="H279" s="51"/>
      <c r="J279" s="52"/>
      <c r="K279" s="51"/>
      <c r="L279" s="51"/>
      <c r="M279" s="51"/>
      <c r="N279" s="51"/>
      <c r="O279" s="51"/>
      <c r="P279" s="51"/>
      <c r="Q279" s="51"/>
      <c r="R279" s="51"/>
      <c r="S279" s="51"/>
      <c r="T279" s="51"/>
      <c r="U279" s="51"/>
      <c r="V279" s="51"/>
      <c r="W279" s="51"/>
      <c r="X279" s="51"/>
      <c r="Y279" s="51"/>
      <c r="Z279" s="51"/>
      <c r="AA279" s="51"/>
    </row>
    <row r="280" spans="1:27" ht="15">
      <c r="A280" s="51"/>
      <c r="B280" s="51"/>
      <c r="C280" s="51"/>
      <c r="D280" s="51"/>
      <c r="E280" s="51"/>
      <c r="F280" s="52"/>
      <c r="G280" s="51"/>
      <c r="H280" s="51"/>
      <c r="J280" s="52"/>
      <c r="K280" s="51"/>
      <c r="L280" s="51"/>
      <c r="M280" s="51"/>
      <c r="N280" s="51"/>
      <c r="O280" s="51"/>
      <c r="P280" s="51"/>
      <c r="Q280" s="51"/>
      <c r="R280" s="51"/>
      <c r="S280" s="51"/>
      <c r="T280" s="51"/>
      <c r="U280" s="51"/>
      <c r="V280" s="51"/>
      <c r="W280" s="51"/>
      <c r="X280" s="51"/>
      <c r="Y280" s="51"/>
      <c r="Z280" s="51"/>
      <c r="AA280" s="51"/>
    </row>
    <row r="281" spans="1:27" ht="15">
      <c r="A281" s="51"/>
      <c r="B281" s="51"/>
      <c r="C281" s="51"/>
      <c r="D281" s="51"/>
      <c r="E281" s="51"/>
      <c r="F281" s="52"/>
      <c r="G281" s="51"/>
      <c r="H281" s="51"/>
      <c r="J281" s="52"/>
      <c r="K281" s="51"/>
      <c r="L281" s="51"/>
      <c r="M281" s="51"/>
      <c r="N281" s="51"/>
      <c r="O281" s="51"/>
      <c r="P281" s="51"/>
      <c r="Q281" s="51"/>
      <c r="R281" s="51"/>
      <c r="S281" s="51"/>
      <c r="T281" s="51"/>
      <c r="U281" s="51"/>
      <c r="V281" s="51"/>
      <c r="W281" s="51"/>
      <c r="X281" s="51"/>
      <c r="Y281" s="51"/>
      <c r="Z281" s="51"/>
      <c r="AA281" s="51"/>
    </row>
    <row r="282" spans="1:27" ht="15">
      <c r="A282" s="51"/>
      <c r="B282" s="51"/>
      <c r="C282" s="51"/>
      <c r="D282" s="51"/>
      <c r="E282" s="51"/>
      <c r="F282" s="52"/>
      <c r="G282" s="51"/>
      <c r="H282" s="51"/>
      <c r="J282" s="52"/>
      <c r="K282" s="51"/>
      <c r="L282" s="51"/>
      <c r="M282" s="51"/>
      <c r="N282" s="51"/>
      <c r="O282" s="51"/>
      <c r="P282" s="51"/>
      <c r="Q282" s="51"/>
      <c r="R282" s="51"/>
      <c r="S282" s="51"/>
      <c r="T282" s="51"/>
      <c r="U282" s="51"/>
      <c r="V282" s="51"/>
      <c r="W282" s="51"/>
      <c r="X282" s="51"/>
      <c r="Y282" s="51"/>
      <c r="Z282" s="51"/>
      <c r="AA282" s="51"/>
    </row>
    <row r="283" spans="1:27" ht="15">
      <c r="A283" s="51"/>
      <c r="B283" s="51"/>
      <c r="C283" s="51"/>
      <c r="D283" s="51"/>
      <c r="E283" s="51"/>
      <c r="F283" s="52"/>
      <c r="G283" s="51"/>
      <c r="H283" s="51"/>
      <c r="J283" s="52"/>
      <c r="K283" s="51"/>
      <c r="L283" s="51"/>
      <c r="M283" s="51"/>
      <c r="N283" s="51"/>
      <c r="O283" s="51"/>
      <c r="P283" s="51"/>
      <c r="Q283" s="51"/>
      <c r="R283" s="51"/>
      <c r="S283" s="51"/>
      <c r="T283" s="51"/>
      <c r="U283" s="51"/>
      <c r="V283" s="51"/>
      <c r="W283" s="51"/>
      <c r="X283" s="51"/>
      <c r="Y283" s="51"/>
      <c r="Z283" s="51"/>
      <c r="AA283" s="51"/>
    </row>
    <row r="284" spans="1:27" ht="15">
      <c r="A284" s="51"/>
      <c r="B284" s="51"/>
      <c r="C284" s="51"/>
      <c r="D284" s="51"/>
      <c r="E284" s="51"/>
      <c r="F284" s="52"/>
      <c r="G284" s="51"/>
      <c r="H284" s="51"/>
      <c r="J284" s="52"/>
      <c r="K284" s="51"/>
      <c r="L284" s="51"/>
      <c r="M284" s="51"/>
      <c r="N284" s="51"/>
      <c r="O284" s="51"/>
      <c r="P284" s="51"/>
      <c r="Q284" s="51"/>
      <c r="R284" s="51"/>
      <c r="S284" s="51"/>
      <c r="T284" s="51"/>
      <c r="U284" s="51"/>
      <c r="V284" s="51"/>
      <c r="W284" s="51"/>
      <c r="X284" s="51"/>
      <c r="Y284" s="51"/>
      <c r="Z284" s="51"/>
      <c r="AA284" s="51"/>
    </row>
    <row r="285" spans="1:27" ht="15">
      <c r="A285" s="51"/>
      <c r="B285" s="51"/>
      <c r="C285" s="51"/>
      <c r="D285" s="51"/>
      <c r="E285" s="51"/>
      <c r="F285" s="52"/>
      <c r="G285" s="51"/>
      <c r="H285" s="51"/>
      <c r="J285" s="52"/>
      <c r="K285" s="51"/>
      <c r="L285" s="51"/>
      <c r="M285" s="51"/>
      <c r="N285" s="51"/>
      <c r="O285" s="51"/>
      <c r="P285" s="51"/>
      <c r="Q285" s="51"/>
      <c r="R285" s="51"/>
      <c r="S285" s="51"/>
      <c r="T285" s="51"/>
      <c r="U285" s="51"/>
      <c r="V285" s="51"/>
      <c r="W285" s="51"/>
      <c r="X285" s="51"/>
      <c r="Y285" s="51"/>
      <c r="Z285" s="51"/>
      <c r="AA285" s="51"/>
    </row>
    <row r="286" spans="1:27" ht="15">
      <c r="A286" s="51"/>
      <c r="B286" s="51"/>
      <c r="C286" s="51"/>
      <c r="D286" s="51"/>
      <c r="E286" s="51"/>
      <c r="F286" s="52"/>
      <c r="G286" s="51"/>
      <c r="H286" s="51"/>
      <c r="J286" s="52"/>
      <c r="K286" s="51"/>
      <c r="L286" s="51"/>
      <c r="M286" s="51"/>
      <c r="N286" s="51"/>
      <c r="O286" s="51"/>
      <c r="P286" s="51"/>
      <c r="Q286" s="51"/>
      <c r="R286" s="51"/>
      <c r="S286" s="51"/>
      <c r="T286" s="51"/>
      <c r="U286" s="51"/>
      <c r="V286" s="51"/>
      <c r="W286" s="51"/>
      <c r="X286" s="51"/>
      <c r="Y286" s="51"/>
      <c r="Z286" s="51"/>
      <c r="AA286" s="51"/>
    </row>
    <row r="287" spans="1:27" ht="15">
      <c r="A287" s="51"/>
      <c r="B287" s="51"/>
      <c r="C287" s="51"/>
      <c r="D287" s="51"/>
      <c r="E287" s="51"/>
      <c r="F287" s="52"/>
      <c r="G287" s="51"/>
      <c r="H287" s="51"/>
      <c r="J287" s="52"/>
      <c r="K287" s="51"/>
      <c r="L287" s="51"/>
      <c r="M287" s="51"/>
      <c r="N287" s="51"/>
      <c r="O287" s="51"/>
      <c r="P287" s="51"/>
      <c r="Q287" s="51"/>
      <c r="R287" s="51"/>
      <c r="S287" s="51"/>
      <c r="T287" s="51"/>
      <c r="U287" s="51"/>
      <c r="V287" s="51"/>
      <c r="W287" s="51"/>
      <c r="X287" s="51"/>
      <c r="Y287" s="51"/>
      <c r="Z287" s="51"/>
      <c r="AA287" s="51"/>
    </row>
    <row r="288" spans="1:27" ht="15">
      <c r="A288" s="51"/>
      <c r="B288" s="51"/>
      <c r="C288" s="51"/>
      <c r="D288" s="51"/>
      <c r="E288" s="51"/>
      <c r="F288" s="52"/>
      <c r="G288" s="51"/>
      <c r="H288" s="51"/>
      <c r="J288" s="52"/>
      <c r="K288" s="51"/>
      <c r="L288" s="51"/>
      <c r="M288" s="51"/>
      <c r="N288" s="51"/>
      <c r="O288" s="51"/>
      <c r="P288" s="51"/>
      <c r="Q288" s="51"/>
      <c r="R288" s="51"/>
      <c r="S288" s="51"/>
      <c r="T288" s="51"/>
      <c r="U288" s="51"/>
      <c r="V288" s="51"/>
      <c r="W288" s="51"/>
      <c r="X288" s="51"/>
      <c r="Y288" s="51"/>
      <c r="Z288" s="51"/>
      <c r="AA288" s="51"/>
    </row>
    <row r="289" spans="1:43" ht="15">
      <c r="A289" s="51"/>
      <c r="B289" s="51"/>
      <c r="C289" s="51"/>
      <c r="D289" s="51"/>
      <c r="E289" s="51"/>
      <c r="F289" s="52"/>
      <c r="G289" s="51"/>
      <c r="H289" s="51"/>
      <c r="J289" s="52"/>
      <c r="K289" s="51"/>
      <c r="L289" s="51"/>
      <c r="M289" s="51"/>
      <c r="N289" s="51"/>
      <c r="O289" s="51"/>
      <c r="P289" s="51"/>
      <c r="Q289" s="51"/>
      <c r="R289" s="51"/>
      <c r="S289" s="51"/>
      <c r="T289" s="51"/>
      <c r="U289" s="51"/>
      <c r="V289" s="51"/>
      <c r="W289" s="51"/>
      <c r="X289" s="51"/>
      <c r="Y289" s="51"/>
      <c r="Z289" s="51"/>
      <c r="AA289" s="51"/>
    </row>
    <row r="290" spans="1:43" ht="15">
      <c r="A290" s="51"/>
      <c r="B290" s="51"/>
      <c r="C290" s="51"/>
      <c r="D290" s="51"/>
      <c r="E290" s="51"/>
      <c r="F290" s="52"/>
      <c r="G290" s="51"/>
      <c r="H290" s="51"/>
      <c r="J290" s="52"/>
      <c r="K290" s="51"/>
      <c r="L290" s="51"/>
      <c r="M290" s="51"/>
      <c r="N290" s="51"/>
      <c r="O290" s="51"/>
      <c r="P290" s="51"/>
      <c r="Q290" s="51"/>
      <c r="R290" s="51"/>
      <c r="S290" s="51"/>
      <c r="T290" s="51"/>
      <c r="U290" s="51"/>
      <c r="V290" s="51"/>
      <c r="W290" s="51"/>
      <c r="X290" s="51"/>
      <c r="Y290" s="51"/>
      <c r="Z290" s="51"/>
      <c r="AA290" s="51"/>
    </row>
    <row r="291" spans="1:43" ht="15">
      <c r="A291" s="51"/>
      <c r="B291" s="51"/>
      <c r="C291" s="51"/>
      <c r="D291" s="51"/>
      <c r="E291" s="51"/>
      <c r="F291" s="52"/>
      <c r="G291" s="51"/>
      <c r="H291" s="51"/>
      <c r="J291" s="52"/>
      <c r="K291" s="51"/>
      <c r="L291" s="51"/>
      <c r="M291" s="51"/>
      <c r="N291" s="51"/>
      <c r="O291" s="51"/>
      <c r="P291" s="51"/>
      <c r="Q291" s="51"/>
      <c r="R291" s="51"/>
      <c r="S291" s="51"/>
      <c r="T291" s="51"/>
      <c r="U291" s="51"/>
      <c r="V291" s="51"/>
      <c r="W291" s="51"/>
      <c r="X291" s="51"/>
      <c r="Y291" s="51"/>
      <c r="Z291" s="51"/>
      <c r="AA291" s="51"/>
    </row>
    <row r="292" spans="1:43" ht="15">
      <c r="A292" s="51"/>
      <c r="B292" s="51"/>
      <c r="C292" s="51"/>
      <c r="D292" s="51"/>
      <c r="E292" s="51"/>
      <c r="F292" s="52"/>
      <c r="G292" s="51"/>
      <c r="H292" s="51"/>
      <c r="J292" s="52"/>
      <c r="K292" s="51"/>
      <c r="L292" s="51"/>
      <c r="M292" s="51"/>
      <c r="N292" s="51"/>
      <c r="O292" s="51"/>
      <c r="P292" s="51"/>
      <c r="Q292" s="51"/>
      <c r="R292" s="51"/>
      <c r="S292" s="51"/>
      <c r="T292" s="51"/>
      <c r="U292" s="51"/>
      <c r="V292" s="51"/>
      <c r="W292" s="51"/>
      <c r="X292" s="51"/>
      <c r="Y292" s="51"/>
      <c r="Z292" s="51"/>
      <c r="AA292" s="51"/>
    </row>
    <row r="293" spans="1:43" ht="15">
      <c r="A293" s="51"/>
      <c r="B293" s="51"/>
      <c r="C293" s="51"/>
      <c r="D293" s="51"/>
      <c r="E293" s="51"/>
      <c r="F293" s="52"/>
      <c r="G293" s="51"/>
      <c r="H293" s="51"/>
      <c r="J293" s="52"/>
      <c r="K293" s="51"/>
      <c r="L293" s="51"/>
      <c r="M293" s="51"/>
      <c r="N293" s="51"/>
      <c r="O293" s="51"/>
      <c r="P293" s="51"/>
      <c r="Q293" s="51"/>
      <c r="R293" s="51"/>
      <c r="S293" s="51"/>
      <c r="T293" s="51"/>
      <c r="U293" s="51"/>
      <c r="V293" s="51"/>
      <c r="W293" s="51"/>
      <c r="X293" s="51"/>
      <c r="Y293" s="51"/>
      <c r="Z293" s="51"/>
      <c r="AA293" s="51"/>
    </row>
    <row r="294" spans="1:43" ht="15">
      <c r="A294" s="51"/>
      <c r="B294" s="51"/>
      <c r="C294" s="51"/>
      <c r="D294" s="51"/>
      <c r="E294" s="51"/>
      <c r="F294" s="52"/>
      <c r="G294" s="51"/>
      <c r="H294" s="51"/>
      <c r="J294" s="52"/>
      <c r="K294" s="51"/>
      <c r="L294" s="51"/>
      <c r="M294" s="51"/>
      <c r="N294" s="51"/>
      <c r="O294" s="51"/>
      <c r="P294" s="51"/>
      <c r="Q294" s="51"/>
      <c r="R294" s="51"/>
      <c r="S294" s="51"/>
      <c r="T294" s="51"/>
      <c r="U294" s="51"/>
      <c r="V294" s="51"/>
      <c r="W294" s="51"/>
      <c r="X294" s="51"/>
      <c r="Y294" s="51"/>
      <c r="Z294" s="51"/>
      <c r="AA294" s="51"/>
    </row>
    <row r="295" spans="1:43" ht="15">
      <c r="A295" s="51"/>
      <c r="B295" s="51"/>
      <c r="C295" s="51"/>
      <c r="D295" s="51"/>
      <c r="E295" s="51"/>
      <c r="F295" s="52"/>
      <c r="G295" s="51"/>
      <c r="H295" s="51"/>
      <c r="I295" s="51"/>
      <c r="J295" s="52"/>
      <c r="K295" s="51"/>
      <c r="L295" s="51"/>
      <c r="M295" s="51"/>
      <c r="N295" s="51"/>
      <c r="O295" s="51"/>
      <c r="P295" s="51"/>
      <c r="Q295" s="51"/>
      <c r="R295" s="51"/>
      <c r="S295" s="51"/>
      <c r="T295" s="51"/>
      <c r="U295" s="51"/>
      <c r="V295" s="51"/>
      <c r="W295" s="51"/>
      <c r="X295" s="51"/>
      <c r="Y295" s="51"/>
      <c r="Z295" s="51"/>
      <c r="AA295" s="51"/>
    </row>
    <row r="296" spans="1:43" ht="15">
      <c r="A296" s="51"/>
      <c r="B296" s="51"/>
      <c r="C296" s="51"/>
      <c r="D296" s="51"/>
      <c r="E296" s="51"/>
      <c r="F296" s="52"/>
      <c r="G296" s="51"/>
      <c r="H296" s="51"/>
      <c r="I296" s="51"/>
      <c r="J296" s="52"/>
      <c r="K296" s="51"/>
      <c r="L296" s="51"/>
      <c r="M296" s="51"/>
      <c r="N296" s="51"/>
      <c r="O296" s="51"/>
      <c r="P296" s="51"/>
      <c r="Q296" s="51"/>
      <c r="R296" s="51"/>
      <c r="S296" s="51"/>
      <c r="T296" s="51"/>
      <c r="U296" s="51"/>
      <c r="V296" s="51"/>
      <c r="W296" s="51"/>
      <c r="X296" s="51"/>
      <c r="Y296" s="51"/>
      <c r="Z296" s="51"/>
      <c r="AA296" s="51"/>
    </row>
    <row r="297" spans="1:43" ht="15">
      <c r="A297" s="51"/>
      <c r="B297" s="51"/>
      <c r="C297" s="51"/>
      <c r="D297" s="51"/>
      <c r="E297" s="51"/>
      <c r="F297" s="52"/>
      <c r="G297" s="51"/>
      <c r="H297" s="51"/>
      <c r="I297" s="51"/>
      <c r="J297" s="52"/>
      <c r="K297" s="51"/>
      <c r="L297" s="51"/>
      <c r="M297" s="51"/>
      <c r="N297" s="51"/>
      <c r="O297" s="51"/>
      <c r="P297" s="51"/>
      <c r="Q297" s="51"/>
      <c r="R297" s="51"/>
      <c r="S297" s="51"/>
      <c r="T297" s="51"/>
      <c r="U297" s="51"/>
      <c r="V297" s="51"/>
      <c r="W297" s="51"/>
      <c r="X297" s="51"/>
      <c r="Y297" s="51"/>
      <c r="Z297" s="51"/>
      <c r="AA297" s="51"/>
    </row>
    <row r="298" spans="1:43" ht="15">
      <c r="A298" s="51"/>
      <c r="B298" s="51"/>
      <c r="C298" s="51"/>
      <c r="D298" s="51"/>
      <c r="E298" s="51"/>
      <c r="F298" s="52"/>
      <c r="G298" s="51"/>
      <c r="H298" s="51"/>
      <c r="I298" s="51"/>
      <c r="J298" s="52"/>
      <c r="K298" s="51"/>
      <c r="L298" s="51"/>
      <c r="M298" s="51"/>
      <c r="N298" s="51"/>
      <c r="O298" s="51"/>
      <c r="P298" s="51"/>
      <c r="Q298" s="51"/>
      <c r="R298" s="51"/>
      <c r="S298" s="51"/>
      <c r="T298" s="51"/>
      <c r="U298" s="51"/>
      <c r="V298" s="51"/>
      <c r="W298" s="51"/>
      <c r="X298" s="51"/>
      <c r="Y298" s="51"/>
      <c r="Z298" s="51"/>
      <c r="AA298" s="51"/>
    </row>
    <row r="299" spans="1:43" ht="15">
      <c r="A299" s="51"/>
      <c r="B299" s="51"/>
      <c r="C299" s="51"/>
      <c r="D299" s="51"/>
      <c r="E299" s="51"/>
      <c r="F299" s="52"/>
      <c r="G299" s="51"/>
      <c r="H299" s="51"/>
      <c r="I299" s="51"/>
      <c r="J299" s="52"/>
      <c r="K299" s="51"/>
      <c r="L299" s="51"/>
      <c r="M299" s="51"/>
      <c r="N299" s="51"/>
      <c r="O299" s="51"/>
      <c r="P299" s="51"/>
      <c r="Q299" s="51"/>
      <c r="R299" s="51"/>
      <c r="S299" s="51"/>
      <c r="T299" s="51"/>
      <c r="U299" s="51"/>
      <c r="V299" s="51"/>
      <c r="W299" s="51"/>
      <c r="X299" s="51"/>
      <c r="Y299" s="51"/>
      <c r="Z299" s="51"/>
      <c r="AA299" s="51"/>
    </row>
    <row r="300" spans="1:43" ht="15">
      <c r="A300" s="51"/>
      <c r="B300" s="51"/>
      <c r="C300" s="51"/>
      <c r="D300" s="51"/>
      <c r="E300" s="51"/>
      <c r="F300" s="52"/>
      <c r="G300" s="51"/>
      <c r="H300" s="51"/>
      <c r="I300" s="51"/>
      <c r="J300" s="52"/>
      <c r="K300" s="51"/>
      <c r="L300" s="51"/>
      <c r="M300" s="51"/>
      <c r="N300" s="51"/>
      <c r="O300" s="51"/>
      <c r="P300" s="51"/>
      <c r="Q300" s="51"/>
      <c r="R300" s="51"/>
      <c r="S300" s="51"/>
      <c r="T300" s="51"/>
      <c r="U300" s="51"/>
      <c r="V300" s="51"/>
      <c r="W300" s="51"/>
      <c r="X300" s="51"/>
      <c r="Y300" s="51"/>
      <c r="Z300" s="51"/>
      <c r="AA300" s="51"/>
    </row>
    <row r="301" spans="1:43" ht="15">
      <c r="A301" s="51"/>
      <c r="B301" s="51"/>
      <c r="C301" s="51"/>
      <c r="D301" s="51"/>
      <c r="E301" s="51"/>
      <c r="F301" s="52"/>
      <c r="G301" s="51"/>
      <c r="H301" s="51"/>
      <c r="I301" s="51"/>
      <c r="J301" s="52"/>
      <c r="K301" s="51"/>
      <c r="L301" s="51"/>
      <c r="M301" s="51"/>
      <c r="N301" s="51"/>
      <c r="O301" s="51"/>
      <c r="P301" s="51"/>
      <c r="Q301" s="51"/>
      <c r="R301" s="51"/>
      <c r="S301" s="51"/>
      <c r="T301" s="51"/>
      <c r="U301" s="51"/>
      <c r="V301" s="51"/>
      <c r="W301" s="51"/>
      <c r="X301" s="51"/>
      <c r="Y301" s="51"/>
      <c r="Z301" s="51"/>
      <c r="AA301" s="51"/>
    </row>
    <row r="302" spans="1:43" ht="16.5">
      <c r="A302" s="51"/>
      <c r="B302" s="51"/>
      <c r="C302" s="51"/>
      <c r="D302" s="51"/>
      <c r="E302" s="51"/>
      <c r="F302" s="52"/>
      <c r="G302" s="51"/>
      <c r="H302" s="51"/>
      <c r="I302" s="51"/>
      <c r="J302" s="52"/>
      <c r="K302" s="51"/>
      <c r="L302" s="51"/>
      <c r="M302" s="51"/>
      <c r="N302" s="51"/>
      <c r="O302" s="51"/>
      <c r="P302" s="51"/>
      <c r="Q302" s="51"/>
      <c r="R302" s="51"/>
      <c r="S302" s="51"/>
      <c r="T302" s="51"/>
      <c r="U302" s="51"/>
      <c r="V302" s="51"/>
      <c r="W302" s="51"/>
      <c r="X302" s="51"/>
      <c r="Y302" s="51"/>
      <c r="Z302" s="51"/>
      <c r="AA302" s="51"/>
      <c r="AK302" s="181"/>
      <c r="AL302" s="181"/>
      <c r="AM302" s="181"/>
      <c r="AN302" s="181"/>
      <c r="AO302" s="181"/>
      <c r="AP302" s="181"/>
      <c r="AQ302" s="181"/>
    </row>
    <row r="303" spans="1:43" ht="15">
      <c r="A303" s="51"/>
      <c r="B303" s="51"/>
      <c r="C303" s="51"/>
      <c r="D303" s="51"/>
      <c r="E303" s="51"/>
      <c r="F303" s="52"/>
      <c r="G303" s="51"/>
      <c r="H303" s="51"/>
      <c r="I303" s="51"/>
      <c r="J303" s="52"/>
      <c r="K303" s="51"/>
      <c r="L303" s="51"/>
      <c r="M303" s="51"/>
      <c r="N303" s="51"/>
      <c r="O303" s="51"/>
      <c r="P303" s="51"/>
      <c r="Q303" s="51"/>
      <c r="R303" s="51"/>
      <c r="S303" s="51"/>
      <c r="T303" s="51"/>
      <c r="U303" s="51"/>
      <c r="V303" s="51"/>
      <c r="W303" s="51"/>
      <c r="X303" s="51"/>
      <c r="Y303" s="51"/>
      <c r="Z303" s="51"/>
      <c r="AA303" s="51"/>
    </row>
    <row r="304" spans="1:43" ht="15">
      <c r="A304" s="51"/>
      <c r="B304" s="51"/>
      <c r="C304" s="51"/>
      <c r="D304" s="51"/>
      <c r="E304" s="51"/>
      <c r="F304" s="52"/>
      <c r="G304" s="51"/>
      <c r="H304" s="51"/>
      <c r="I304" s="51"/>
      <c r="J304" s="52"/>
      <c r="K304" s="51"/>
      <c r="L304" s="51"/>
      <c r="M304" s="51"/>
      <c r="N304" s="51"/>
      <c r="O304" s="51"/>
      <c r="P304" s="51"/>
      <c r="Q304" s="51"/>
      <c r="R304" s="51"/>
      <c r="S304" s="51"/>
      <c r="T304" s="51"/>
      <c r="U304" s="51"/>
      <c r="V304" s="51"/>
      <c r="W304" s="51"/>
      <c r="X304" s="51"/>
      <c r="Y304" s="51"/>
      <c r="Z304" s="51"/>
      <c r="AA304" s="51"/>
    </row>
    <row r="305" spans="1:27" ht="15">
      <c r="A305" s="51"/>
      <c r="B305" s="51"/>
      <c r="C305" s="51"/>
      <c r="D305" s="51"/>
      <c r="E305" s="51"/>
      <c r="F305" s="52"/>
      <c r="G305" s="51"/>
      <c r="H305" s="51"/>
      <c r="I305" s="51"/>
      <c r="J305" s="52"/>
      <c r="K305" s="51"/>
      <c r="L305" s="51"/>
      <c r="M305" s="51"/>
      <c r="N305" s="51"/>
      <c r="O305" s="51"/>
      <c r="P305" s="51"/>
      <c r="Q305" s="51"/>
      <c r="R305" s="51"/>
      <c r="S305" s="51"/>
      <c r="T305" s="51"/>
      <c r="U305" s="51"/>
      <c r="V305" s="51"/>
      <c r="W305" s="51"/>
      <c r="X305" s="51"/>
      <c r="Y305" s="51"/>
      <c r="Z305" s="51"/>
      <c r="AA305" s="51"/>
    </row>
    <row r="306" spans="1:27" ht="15">
      <c r="A306" s="51"/>
      <c r="B306" s="51"/>
      <c r="C306" s="51"/>
      <c r="D306" s="51"/>
      <c r="E306" s="51"/>
      <c r="F306" s="52"/>
      <c r="G306" s="51"/>
      <c r="H306" s="51"/>
      <c r="I306" s="51"/>
      <c r="J306" s="52"/>
      <c r="K306" s="51"/>
      <c r="L306" s="51"/>
      <c r="M306" s="51"/>
      <c r="N306" s="51"/>
      <c r="O306" s="51"/>
      <c r="P306" s="51"/>
      <c r="Q306" s="51"/>
      <c r="R306" s="51"/>
      <c r="S306" s="51"/>
      <c r="T306" s="51"/>
      <c r="U306" s="51"/>
      <c r="V306" s="51"/>
      <c r="W306" s="51"/>
      <c r="X306" s="51"/>
      <c r="Y306" s="51"/>
      <c r="Z306" s="51"/>
      <c r="AA306" s="51"/>
    </row>
    <row r="307" spans="1:27" ht="15">
      <c r="A307" s="51"/>
      <c r="B307" s="51"/>
      <c r="C307" s="51"/>
      <c r="D307" s="51"/>
      <c r="E307" s="51"/>
      <c r="F307" s="52"/>
      <c r="G307" s="51"/>
      <c r="H307" s="51"/>
      <c r="I307" s="51"/>
      <c r="J307" s="52"/>
      <c r="K307" s="51"/>
      <c r="L307" s="51"/>
      <c r="M307" s="51"/>
      <c r="N307" s="51"/>
      <c r="O307" s="51"/>
      <c r="P307" s="51"/>
      <c r="Q307" s="51"/>
      <c r="R307" s="51"/>
      <c r="S307" s="51"/>
      <c r="T307" s="51"/>
      <c r="U307" s="51"/>
      <c r="V307" s="51"/>
      <c r="W307" s="51"/>
      <c r="X307" s="51"/>
      <c r="Y307" s="51"/>
      <c r="Z307" s="51"/>
      <c r="AA307" s="51"/>
    </row>
    <row r="308" spans="1:27" ht="15">
      <c r="A308" s="51"/>
      <c r="B308" s="51"/>
      <c r="C308" s="51"/>
      <c r="D308" s="51"/>
      <c r="E308" s="51"/>
      <c r="F308" s="52"/>
      <c r="G308" s="51"/>
      <c r="H308" s="51"/>
      <c r="I308" s="51"/>
      <c r="J308" s="52"/>
      <c r="K308" s="51"/>
      <c r="L308" s="51"/>
      <c r="M308" s="51"/>
      <c r="N308" s="51"/>
      <c r="O308" s="51"/>
      <c r="P308" s="51"/>
      <c r="Q308" s="51"/>
      <c r="R308" s="51"/>
      <c r="S308" s="51"/>
      <c r="T308" s="51"/>
      <c r="U308" s="51"/>
      <c r="V308" s="51"/>
      <c r="W308" s="51"/>
      <c r="X308" s="51"/>
      <c r="Y308" s="51"/>
      <c r="Z308" s="51"/>
      <c r="AA308" s="51"/>
    </row>
    <row r="309" spans="1:27" ht="15">
      <c r="A309" s="51"/>
      <c r="B309" s="51"/>
      <c r="C309" s="51"/>
      <c r="D309" s="51"/>
      <c r="E309" s="51"/>
      <c r="F309" s="52"/>
      <c r="G309" s="51"/>
      <c r="H309" s="51"/>
      <c r="I309" s="51"/>
      <c r="J309" s="52"/>
      <c r="K309" s="51"/>
      <c r="L309" s="51"/>
      <c r="M309" s="51"/>
      <c r="N309" s="51"/>
      <c r="O309" s="51"/>
      <c r="P309" s="51"/>
      <c r="Q309" s="51"/>
      <c r="R309" s="51"/>
      <c r="S309" s="51"/>
      <c r="T309" s="51"/>
      <c r="U309" s="51"/>
      <c r="V309" s="51"/>
      <c r="W309" s="51"/>
      <c r="X309" s="51"/>
      <c r="Y309" s="51"/>
      <c r="Z309" s="51"/>
      <c r="AA309" s="51"/>
    </row>
    <row r="310" spans="1:27" ht="15">
      <c r="A310" s="51"/>
      <c r="B310" s="51"/>
      <c r="C310" s="51"/>
      <c r="D310" s="51"/>
      <c r="E310" s="51"/>
      <c r="F310" s="52"/>
      <c r="G310" s="51"/>
      <c r="H310" s="51"/>
      <c r="I310" s="51"/>
      <c r="J310" s="52"/>
      <c r="K310" s="51"/>
      <c r="L310" s="51"/>
      <c r="M310" s="51"/>
      <c r="N310" s="51"/>
      <c r="O310" s="51"/>
      <c r="P310" s="51"/>
      <c r="Q310" s="51"/>
      <c r="R310" s="51"/>
      <c r="S310" s="51"/>
      <c r="T310" s="51"/>
      <c r="U310" s="51"/>
      <c r="V310" s="51"/>
      <c r="W310" s="51"/>
      <c r="X310" s="51"/>
      <c r="Y310" s="51"/>
      <c r="Z310" s="51"/>
      <c r="AA310" s="51"/>
    </row>
    <row r="311" spans="1:27" ht="15">
      <c r="A311" s="51"/>
      <c r="B311" s="51"/>
      <c r="C311" s="51"/>
      <c r="D311" s="51"/>
      <c r="E311" s="51"/>
      <c r="F311" s="52"/>
      <c r="G311" s="51"/>
      <c r="H311" s="51"/>
      <c r="I311" s="51"/>
      <c r="J311" s="52"/>
      <c r="K311" s="51"/>
      <c r="L311" s="51"/>
      <c r="M311" s="51"/>
      <c r="N311" s="51"/>
      <c r="O311" s="51"/>
      <c r="P311" s="51"/>
      <c r="Q311" s="51"/>
      <c r="R311" s="51"/>
      <c r="S311" s="51"/>
      <c r="T311" s="51"/>
      <c r="U311" s="51"/>
      <c r="V311" s="51"/>
      <c r="W311" s="51"/>
      <c r="X311" s="51"/>
      <c r="Y311" s="51"/>
      <c r="Z311" s="51"/>
      <c r="AA311" s="51"/>
    </row>
    <row r="312" spans="1:27" ht="15">
      <c r="A312" s="51"/>
      <c r="B312" s="51"/>
      <c r="C312" s="51"/>
      <c r="D312" s="51"/>
      <c r="E312" s="51"/>
      <c r="F312" s="52"/>
      <c r="G312" s="51"/>
      <c r="H312" s="51"/>
      <c r="I312" s="51"/>
      <c r="J312" s="52"/>
      <c r="K312" s="51"/>
      <c r="L312" s="51"/>
      <c r="M312" s="51"/>
      <c r="N312" s="51"/>
      <c r="O312" s="51"/>
      <c r="P312" s="51"/>
      <c r="Q312" s="51"/>
      <c r="R312" s="51"/>
      <c r="S312" s="51"/>
      <c r="T312" s="51"/>
      <c r="U312" s="51"/>
      <c r="V312" s="51"/>
      <c r="W312" s="51"/>
      <c r="X312" s="51"/>
      <c r="Y312" s="51"/>
      <c r="Z312" s="51"/>
      <c r="AA312" s="51"/>
    </row>
    <row r="313" spans="1:27" ht="15">
      <c r="A313" s="51"/>
      <c r="B313" s="51"/>
      <c r="C313" s="51"/>
      <c r="D313" s="51"/>
      <c r="E313" s="51"/>
      <c r="F313" s="52"/>
      <c r="G313" s="51"/>
      <c r="H313" s="51"/>
      <c r="I313" s="51"/>
      <c r="J313" s="52"/>
      <c r="K313" s="51"/>
      <c r="L313" s="51"/>
      <c r="M313" s="51"/>
      <c r="N313" s="51"/>
      <c r="O313" s="51"/>
      <c r="P313" s="51"/>
      <c r="Q313" s="51"/>
      <c r="R313" s="51"/>
      <c r="S313" s="51"/>
      <c r="T313" s="51"/>
      <c r="U313" s="51"/>
      <c r="V313" s="51"/>
      <c r="W313" s="51"/>
      <c r="X313" s="51"/>
      <c r="Y313" s="51"/>
      <c r="Z313" s="51"/>
      <c r="AA313" s="51"/>
    </row>
    <row r="314" spans="1:27" ht="15">
      <c r="A314" s="51"/>
      <c r="B314" s="51"/>
      <c r="C314" s="51"/>
      <c r="D314" s="51"/>
      <c r="E314" s="51"/>
      <c r="F314" s="52"/>
      <c r="G314" s="51"/>
      <c r="H314" s="51"/>
      <c r="I314" s="51"/>
      <c r="J314" s="52"/>
      <c r="K314" s="51"/>
      <c r="L314" s="51"/>
      <c r="M314" s="51"/>
      <c r="N314" s="51"/>
      <c r="O314" s="51"/>
      <c r="P314" s="51"/>
      <c r="Q314" s="51"/>
      <c r="R314" s="51"/>
      <c r="S314" s="51"/>
      <c r="T314" s="51"/>
      <c r="U314" s="51"/>
      <c r="V314" s="51"/>
      <c r="W314" s="51"/>
      <c r="X314" s="51"/>
      <c r="Y314" s="51"/>
      <c r="Z314" s="51"/>
      <c r="AA314" s="51"/>
    </row>
    <row r="315" spans="1:27" ht="15">
      <c r="A315" s="51"/>
      <c r="B315" s="51"/>
      <c r="C315" s="51"/>
      <c r="D315" s="51"/>
      <c r="E315" s="51"/>
      <c r="F315" s="52"/>
      <c r="G315" s="51"/>
      <c r="H315" s="51"/>
      <c r="I315" s="51"/>
      <c r="J315" s="52"/>
      <c r="K315" s="51"/>
      <c r="L315" s="51"/>
      <c r="M315" s="51"/>
      <c r="N315" s="51"/>
      <c r="O315" s="51"/>
      <c r="P315" s="51"/>
      <c r="Q315" s="51"/>
      <c r="R315" s="51"/>
      <c r="S315" s="51"/>
      <c r="T315" s="51"/>
      <c r="U315" s="51"/>
      <c r="V315" s="51"/>
      <c r="W315" s="51"/>
      <c r="X315" s="51"/>
      <c r="Y315" s="51"/>
      <c r="Z315" s="51"/>
      <c r="AA315" s="51"/>
    </row>
    <row r="316" spans="1:27" ht="15">
      <c r="A316" s="51"/>
      <c r="B316" s="51"/>
      <c r="C316" s="51"/>
      <c r="D316" s="51"/>
      <c r="E316" s="51"/>
      <c r="F316" s="52"/>
      <c r="G316" s="51"/>
      <c r="H316" s="51"/>
      <c r="I316" s="51"/>
      <c r="J316" s="52"/>
      <c r="K316" s="51"/>
      <c r="L316" s="51"/>
      <c r="M316" s="51"/>
      <c r="N316" s="51"/>
      <c r="O316" s="51"/>
      <c r="P316" s="51"/>
      <c r="Q316" s="51"/>
      <c r="R316" s="51"/>
      <c r="S316" s="51"/>
      <c r="T316" s="51"/>
      <c r="U316" s="51"/>
      <c r="V316" s="51"/>
      <c r="W316" s="51"/>
      <c r="X316" s="51"/>
      <c r="Y316" s="51"/>
      <c r="Z316" s="51"/>
      <c r="AA316" s="51"/>
    </row>
    <row r="317" spans="1:27" ht="15">
      <c r="A317" s="51"/>
      <c r="B317" s="51"/>
      <c r="C317" s="51"/>
      <c r="D317" s="51"/>
      <c r="E317" s="51"/>
      <c r="F317" s="52"/>
      <c r="G317" s="51"/>
      <c r="H317" s="51"/>
      <c r="I317" s="51"/>
      <c r="J317" s="52"/>
      <c r="K317" s="51"/>
      <c r="L317" s="51"/>
      <c r="M317" s="51"/>
      <c r="N317" s="51"/>
      <c r="O317" s="51"/>
      <c r="P317" s="51"/>
      <c r="Q317" s="51"/>
      <c r="R317" s="51"/>
      <c r="S317" s="51"/>
      <c r="T317" s="51"/>
      <c r="U317" s="51"/>
      <c r="V317" s="51"/>
      <c r="W317" s="51"/>
      <c r="X317" s="51"/>
      <c r="Y317" s="51"/>
      <c r="Z317" s="51"/>
      <c r="AA317" s="51"/>
    </row>
    <row r="318" spans="1:27" ht="15">
      <c r="A318" s="51"/>
      <c r="B318" s="51"/>
      <c r="C318" s="51"/>
      <c r="D318" s="51"/>
      <c r="E318" s="51"/>
      <c r="F318" s="52"/>
      <c r="G318" s="51"/>
      <c r="H318" s="51"/>
      <c r="I318" s="51"/>
      <c r="J318" s="52"/>
      <c r="K318" s="51"/>
      <c r="L318" s="51"/>
      <c r="M318" s="51"/>
      <c r="N318" s="51"/>
      <c r="O318" s="51"/>
      <c r="P318" s="51"/>
      <c r="Q318" s="51"/>
      <c r="R318" s="51"/>
      <c r="S318" s="51"/>
      <c r="T318" s="51"/>
      <c r="U318" s="51"/>
      <c r="V318" s="51"/>
      <c r="W318" s="51"/>
      <c r="X318" s="51"/>
      <c r="Y318" s="51"/>
      <c r="Z318" s="51"/>
      <c r="AA318" s="51"/>
    </row>
    <row r="319" spans="1:27" ht="15">
      <c r="A319" s="51"/>
      <c r="B319" s="51"/>
      <c r="C319" s="51"/>
      <c r="D319" s="51"/>
      <c r="E319" s="51"/>
      <c r="F319" s="52"/>
      <c r="G319" s="51"/>
      <c r="H319" s="51"/>
      <c r="I319" s="51"/>
      <c r="J319" s="52"/>
      <c r="K319" s="51"/>
      <c r="L319" s="51"/>
      <c r="M319" s="51"/>
      <c r="N319" s="51"/>
      <c r="O319" s="51"/>
      <c r="P319" s="51"/>
      <c r="Q319" s="51"/>
      <c r="R319" s="51"/>
      <c r="S319" s="51"/>
      <c r="T319" s="51"/>
      <c r="U319" s="51"/>
      <c r="V319" s="51"/>
      <c r="W319" s="51"/>
      <c r="X319" s="51"/>
      <c r="Y319" s="51"/>
      <c r="Z319" s="51"/>
      <c r="AA319" s="51"/>
    </row>
    <row r="320" spans="1:27" ht="15">
      <c r="A320" s="51"/>
      <c r="B320" s="51"/>
      <c r="C320" s="51"/>
      <c r="D320" s="51"/>
      <c r="E320" s="51"/>
      <c r="F320" s="52"/>
      <c r="G320" s="51"/>
      <c r="H320" s="51"/>
      <c r="I320" s="51"/>
      <c r="J320" s="52"/>
      <c r="K320" s="51"/>
      <c r="L320" s="51"/>
      <c r="M320" s="51"/>
      <c r="N320" s="51"/>
      <c r="O320" s="51"/>
      <c r="P320" s="51"/>
      <c r="Q320" s="51"/>
      <c r="R320" s="51"/>
      <c r="S320" s="51"/>
      <c r="T320" s="51"/>
      <c r="U320" s="51"/>
      <c r="V320" s="51"/>
      <c r="W320" s="51"/>
      <c r="X320" s="51"/>
      <c r="Y320" s="51"/>
      <c r="Z320" s="51"/>
      <c r="AA320" s="51"/>
    </row>
    <row r="321" spans="1:27" ht="15">
      <c r="A321" s="51"/>
      <c r="B321" s="51"/>
      <c r="C321" s="51"/>
      <c r="D321" s="51"/>
      <c r="E321" s="51"/>
      <c r="F321" s="52"/>
      <c r="G321" s="51"/>
      <c r="H321" s="51"/>
      <c r="I321" s="51"/>
      <c r="J321" s="52"/>
      <c r="K321" s="51"/>
      <c r="L321" s="51"/>
      <c r="M321" s="51"/>
      <c r="N321" s="51"/>
      <c r="O321" s="51"/>
      <c r="P321" s="51"/>
      <c r="Q321" s="51"/>
      <c r="R321" s="51"/>
      <c r="S321" s="51"/>
      <c r="T321" s="51"/>
      <c r="U321" s="51"/>
      <c r="V321" s="51"/>
      <c r="W321" s="51"/>
      <c r="X321" s="51"/>
      <c r="Y321" s="51"/>
      <c r="Z321" s="51"/>
      <c r="AA321" s="51"/>
    </row>
    <row r="322" spans="1:27" ht="15">
      <c r="A322" s="51"/>
      <c r="B322" s="51"/>
      <c r="C322" s="51"/>
      <c r="D322" s="51"/>
      <c r="E322" s="51"/>
      <c r="F322" s="52"/>
      <c r="G322" s="51"/>
      <c r="H322" s="51"/>
      <c r="I322" s="51"/>
      <c r="J322" s="52"/>
      <c r="K322" s="51"/>
      <c r="L322" s="51"/>
      <c r="M322" s="51"/>
      <c r="N322" s="51"/>
      <c r="O322" s="51"/>
      <c r="P322" s="51"/>
      <c r="Q322" s="51"/>
      <c r="R322" s="51"/>
      <c r="S322" s="51"/>
      <c r="T322" s="51"/>
      <c r="U322" s="51"/>
      <c r="V322" s="51"/>
      <c r="W322" s="51"/>
      <c r="X322" s="51"/>
      <c r="Y322" s="51"/>
      <c r="Z322" s="51"/>
      <c r="AA322" s="51"/>
    </row>
    <row r="323" spans="1:27" ht="15">
      <c r="A323" s="51"/>
      <c r="B323" s="51"/>
      <c r="C323" s="51"/>
      <c r="D323" s="51"/>
      <c r="E323" s="51"/>
      <c r="F323" s="52"/>
      <c r="G323" s="51"/>
      <c r="H323" s="51"/>
      <c r="I323" s="51"/>
      <c r="J323" s="52"/>
      <c r="K323" s="51"/>
      <c r="L323" s="51"/>
      <c r="M323" s="51"/>
      <c r="N323" s="51"/>
      <c r="O323" s="51"/>
      <c r="P323" s="51"/>
      <c r="Q323" s="51"/>
      <c r="R323" s="51"/>
      <c r="S323" s="51"/>
      <c r="T323" s="51"/>
      <c r="U323" s="51"/>
      <c r="V323" s="51"/>
      <c r="W323" s="51"/>
      <c r="X323" s="51"/>
      <c r="Y323" s="51"/>
      <c r="Z323" s="51"/>
      <c r="AA323" s="51"/>
    </row>
    <row r="324" spans="1:27" ht="15">
      <c r="A324" s="51"/>
      <c r="B324" s="51"/>
      <c r="C324" s="51"/>
      <c r="D324" s="51"/>
      <c r="E324" s="51"/>
      <c r="F324" s="52"/>
      <c r="G324" s="51"/>
      <c r="H324" s="51"/>
      <c r="I324" s="51"/>
      <c r="J324" s="52"/>
      <c r="K324" s="51"/>
      <c r="L324" s="51"/>
      <c r="M324" s="51"/>
      <c r="N324" s="51"/>
      <c r="O324" s="51"/>
      <c r="P324" s="51"/>
      <c r="Q324" s="51"/>
      <c r="R324" s="51"/>
      <c r="S324" s="51"/>
      <c r="T324" s="51"/>
      <c r="U324" s="51"/>
      <c r="V324" s="51"/>
      <c r="W324" s="51"/>
      <c r="X324" s="51"/>
      <c r="Y324" s="51"/>
      <c r="Z324" s="51"/>
      <c r="AA324" s="51"/>
    </row>
    <row r="325" spans="1:27" ht="15">
      <c r="A325" s="51"/>
      <c r="B325" s="51"/>
      <c r="C325" s="51"/>
      <c r="D325" s="51"/>
      <c r="E325" s="51"/>
      <c r="F325" s="52"/>
      <c r="G325" s="51"/>
      <c r="H325" s="51"/>
      <c r="I325" s="51"/>
      <c r="J325" s="52"/>
      <c r="K325" s="51"/>
      <c r="L325" s="51"/>
      <c r="M325" s="51"/>
      <c r="N325" s="51"/>
      <c r="O325" s="51"/>
      <c r="P325" s="51"/>
      <c r="Q325" s="51"/>
      <c r="R325" s="51"/>
      <c r="S325" s="51"/>
      <c r="T325" s="51"/>
      <c r="U325" s="51"/>
      <c r="V325" s="51"/>
      <c r="W325" s="51"/>
      <c r="X325" s="51"/>
      <c r="Y325" s="51"/>
      <c r="Z325" s="51"/>
      <c r="AA325" s="51"/>
    </row>
    <row r="326" spans="1:27" ht="15">
      <c r="A326" s="51"/>
      <c r="B326" s="51"/>
      <c r="C326" s="51"/>
      <c r="D326" s="51"/>
      <c r="E326" s="51"/>
      <c r="F326" s="52"/>
      <c r="G326" s="51"/>
      <c r="H326" s="51"/>
      <c r="I326" s="51"/>
      <c r="J326" s="52"/>
      <c r="K326" s="51"/>
      <c r="L326" s="51"/>
      <c r="M326" s="51"/>
      <c r="N326" s="51"/>
      <c r="O326" s="51"/>
      <c r="P326" s="51"/>
      <c r="Q326" s="51"/>
      <c r="R326" s="51"/>
      <c r="S326" s="51"/>
      <c r="T326" s="51"/>
      <c r="U326" s="51"/>
      <c r="V326" s="51"/>
      <c r="W326" s="51"/>
      <c r="X326" s="51"/>
      <c r="Y326" s="51"/>
      <c r="Z326" s="51"/>
      <c r="AA326" s="51"/>
    </row>
    <row r="327" spans="1:27" ht="15">
      <c r="A327" s="51"/>
      <c r="B327" s="51"/>
      <c r="C327" s="51"/>
      <c r="D327" s="51"/>
      <c r="E327" s="51"/>
      <c r="F327" s="52"/>
      <c r="G327" s="51"/>
      <c r="H327" s="51"/>
      <c r="I327" s="51"/>
      <c r="J327" s="52"/>
      <c r="K327" s="51"/>
      <c r="L327" s="51"/>
      <c r="M327" s="51"/>
      <c r="N327" s="51"/>
      <c r="O327" s="51"/>
      <c r="P327" s="51"/>
      <c r="Q327" s="51"/>
      <c r="R327" s="51"/>
      <c r="S327" s="51"/>
      <c r="T327" s="51"/>
      <c r="U327" s="51"/>
      <c r="V327" s="51"/>
      <c r="W327" s="51"/>
      <c r="X327" s="51"/>
      <c r="Y327" s="51"/>
      <c r="Z327" s="51"/>
      <c r="AA327" s="51"/>
    </row>
    <row r="328" spans="1:27" ht="15">
      <c r="A328" s="51"/>
      <c r="B328" s="51"/>
      <c r="C328" s="51"/>
      <c r="D328" s="51"/>
      <c r="E328" s="51"/>
      <c r="F328" s="52"/>
      <c r="G328" s="51"/>
      <c r="H328" s="51"/>
      <c r="I328" s="51"/>
      <c r="J328" s="52"/>
      <c r="K328" s="51"/>
      <c r="L328" s="51"/>
      <c r="M328" s="51"/>
      <c r="N328" s="51"/>
      <c r="O328" s="51"/>
      <c r="P328" s="51"/>
      <c r="Q328" s="51"/>
      <c r="R328" s="51"/>
      <c r="S328" s="51"/>
      <c r="T328" s="51"/>
      <c r="U328" s="51"/>
      <c r="V328" s="51"/>
      <c r="W328" s="51"/>
      <c r="X328" s="51"/>
      <c r="Y328" s="51"/>
      <c r="Z328" s="51"/>
      <c r="AA328" s="51"/>
    </row>
    <row r="329" spans="1:27" ht="15">
      <c r="A329" s="51"/>
      <c r="B329" s="51"/>
      <c r="C329" s="51"/>
      <c r="D329" s="51"/>
      <c r="E329" s="51"/>
      <c r="F329" s="52"/>
      <c r="G329" s="51"/>
      <c r="H329" s="51"/>
      <c r="I329" s="51"/>
      <c r="J329" s="52"/>
      <c r="K329" s="51"/>
      <c r="L329" s="51"/>
      <c r="M329" s="51"/>
      <c r="N329" s="51"/>
      <c r="O329" s="51"/>
      <c r="P329" s="51"/>
      <c r="Q329" s="51"/>
      <c r="R329" s="51"/>
      <c r="S329" s="51"/>
      <c r="T329" s="51"/>
      <c r="U329" s="51"/>
      <c r="V329" s="51"/>
      <c r="W329" s="51"/>
      <c r="X329" s="51"/>
      <c r="Y329" s="51"/>
      <c r="Z329" s="51"/>
      <c r="AA329" s="51"/>
    </row>
    <row r="330" spans="1:27" ht="15">
      <c r="A330" s="51"/>
      <c r="B330" s="51"/>
      <c r="C330" s="51"/>
      <c r="D330" s="51"/>
      <c r="E330" s="51"/>
      <c r="F330" s="52"/>
      <c r="G330" s="51"/>
      <c r="H330" s="51"/>
      <c r="I330" s="51"/>
      <c r="J330" s="52"/>
      <c r="K330" s="51"/>
      <c r="L330" s="51"/>
      <c r="M330" s="51"/>
      <c r="N330" s="51"/>
      <c r="O330" s="51"/>
      <c r="P330" s="51"/>
      <c r="Q330" s="51"/>
      <c r="R330" s="51"/>
      <c r="S330" s="51"/>
      <c r="T330" s="51"/>
      <c r="U330" s="51"/>
      <c r="V330" s="51"/>
      <c r="W330" s="51"/>
      <c r="X330" s="51"/>
      <c r="Y330" s="51"/>
      <c r="Z330" s="51"/>
      <c r="AA330" s="51"/>
    </row>
    <row r="331" spans="1:27" ht="15">
      <c r="A331" s="51"/>
      <c r="B331" s="51"/>
      <c r="C331" s="51"/>
      <c r="D331" s="51"/>
      <c r="E331" s="51"/>
      <c r="F331" s="52"/>
      <c r="G331" s="51"/>
      <c r="H331" s="51"/>
      <c r="I331" s="51"/>
      <c r="J331" s="52"/>
      <c r="K331" s="51"/>
      <c r="L331" s="51"/>
      <c r="M331" s="51"/>
      <c r="N331" s="51"/>
      <c r="O331" s="51"/>
      <c r="P331" s="51"/>
      <c r="Q331" s="51"/>
      <c r="R331" s="51"/>
      <c r="S331" s="51"/>
      <c r="T331" s="51"/>
      <c r="U331" s="51"/>
      <c r="V331" s="51"/>
      <c r="W331" s="51"/>
      <c r="X331" s="51"/>
      <c r="Y331" s="51"/>
      <c r="Z331" s="51"/>
      <c r="AA331" s="51"/>
    </row>
    <row r="332" spans="1:27" ht="15">
      <c r="A332" s="51"/>
      <c r="B332" s="51"/>
      <c r="C332" s="51"/>
      <c r="D332" s="51"/>
      <c r="E332" s="51"/>
      <c r="F332" s="52"/>
      <c r="G332" s="51"/>
      <c r="H332" s="51"/>
      <c r="I332" s="51"/>
      <c r="J332" s="52"/>
      <c r="K332" s="51"/>
      <c r="L332" s="51"/>
      <c r="M332" s="51"/>
      <c r="N332" s="51"/>
      <c r="O332" s="51"/>
      <c r="P332" s="51"/>
      <c r="Q332" s="51"/>
      <c r="R332" s="51"/>
      <c r="S332" s="51"/>
      <c r="T332" s="51"/>
      <c r="U332" s="51"/>
      <c r="V332" s="51"/>
      <c r="W332" s="51"/>
      <c r="X332" s="51"/>
      <c r="Y332" s="51"/>
      <c r="Z332" s="51"/>
      <c r="AA332" s="51"/>
    </row>
    <row r="333" spans="1:27" ht="15">
      <c r="A333" s="51"/>
      <c r="B333" s="51"/>
      <c r="C333" s="51"/>
      <c r="D333" s="51"/>
      <c r="E333" s="51"/>
      <c r="F333" s="52"/>
      <c r="G333" s="51"/>
      <c r="H333" s="51"/>
      <c r="I333" s="51"/>
      <c r="J333" s="52"/>
      <c r="K333" s="51"/>
      <c r="L333" s="51"/>
      <c r="M333" s="51"/>
      <c r="N333" s="51"/>
      <c r="O333" s="51"/>
      <c r="P333" s="51"/>
      <c r="Q333" s="51"/>
      <c r="R333" s="51"/>
      <c r="S333" s="51"/>
      <c r="T333" s="51"/>
      <c r="U333" s="51"/>
      <c r="V333" s="51"/>
      <c r="W333" s="51"/>
      <c r="X333" s="51"/>
      <c r="Y333" s="51"/>
      <c r="Z333" s="51"/>
      <c r="AA333" s="51"/>
    </row>
    <row r="334" spans="1:27" ht="15">
      <c r="A334" s="51"/>
      <c r="B334" s="51"/>
      <c r="C334" s="51"/>
      <c r="D334" s="51"/>
      <c r="E334" s="51"/>
      <c r="F334" s="52"/>
      <c r="G334" s="51"/>
      <c r="H334" s="51"/>
      <c r="I334" s="51"/>
      <c r="J334" s="52"/>
      <c r="K334" s="51"/>
      <c r="L334" s="51"/>
      <c r="M334" s="51"/>
      <c r="N334" s="51"/>
      <c r="O334" s="51"/>
      <c r="P334" s="51"/>
      <c r="Q334" s="51"/>
      <c r="R334" s="51"/>
      <c r="S334" s="51"/>
      <c r="T334" s="51"/>
      <c r="U334" s="51"/>
      <c r="V334" s="51"/>
      <c r="W334" s="51"/>
      <c r="X334" s="51"/>
      <c r="Y334" s="51"/>
      <c r="Z334" s="51"/>
      <c r="AA334" s="51"/>
    </row>
    <row r="335" spans="1:27" ht="15">
      <c r="A335" s="51"/>
      <c r="B335" s="51"/>
      <c r="C335" s="51"/>
      <c r="D335" s="51"/>
      <c r="E335" s="51"/>
      <c r="F335" s="52"/>
      <c r="G335" s="51"/>
      <c r="H335" s="51"/>
      <c r="I335" s="51"/>
      <c r="J335" s="52"/>
      <c r="K335" s="51"/>
      <c r="L335" s="51"/>
      <c r="M335" s="51"/>
      <c r="N335" s="51"/>
      <c r="O335" s="51"/>
      <c r="P335" s="51"/>
      <c r="Q335" s="51"/>
      <c r="R335" s="51"/>
      <c r="S335" s="51"/>
      <c r="T335" s="51"/>
      <c r="U335" s="51"/>
      <c r="V335" s="51"/>
      <c r="W335" s="51"/>
      <c r="X335" s="51"/>
      <c r="Y335" s="51"/>
      <c r="Z335" s="51"/>
      <c r="AA335" s="51"/>
    </row>
    <row r="336" spans="1:27" ht="15">
      <c r="A336" s="51"/>
      <c r="B336" s="51"/>
      <c r="C336" s="51"/>
      <c r="D336" s="51"/>
      <c r="E336" s="51"/>
      <c r="F336" s="52"/>
      <c r="G336" s="51"/>
      <c r="H336" s="51"/>
      <c r="I336" s="51"/>
      <c r="J336" s="52"/>
      <c r="K336" s="51"/>
      <c r="L336" s="51"/>
      <c r="M336" s="51"/>
      <c r="N336" s="51"/>
      <c r="O336" s="51"/>
      <c r="P336" s="51"/>
      <c r="Q336" s="51"/>
      <c r="R336" s="51"/>
      <c r="S336" s="51"/>
      <c r="T336" s="51"/>
      <c r="U336" s="51"/>
      <c r="V336" s="51"/>
      <c r="W336" s="51"/>
      <c r="X336" s="51"/>
      <c r="Y336" s="51"/>
      <c r="Z336" s="51"/>
      <c r="AA336" s="51"/>
    </row>
    <row r="337" spans="1:27" ht="15">
      <c r="A337" s="51"/>
      <c r="B337" s="51"/>
      <c r="C337" s="51"/>
      <c r="D337" s="51"/>
      <c r="E337" s="51"/>
      <c r="F337" s="52"/>
      <c r="G337" s="51"/>
      <c r="H337" s="51"/>
      <c r="I337" s="51"/>
      <c r="J337" s="52"/>
      <c r="K337" s="51"/>
      <c r="L337" s="51"/>
      <c r="M337" s="51"/>
      <c r="N337" s="51"/>
      <c r="O337" s="51"/>
      <c r="P337" s="51"/>
      <c r="Q337" s="51"/>
      <c r="R337" s="51"/>
      <c r="S337" s="51"/>
      <c r="T337" s="51"/>
      <c r="U337" s="51"/>
      <c r="V337" s="51"/>
      <c r="W337" s="51"/>
      <c r="X337" s="51"/>
      <c r="Y337" s="51"/>
      <c r="Z337" s="51"/>
      <c r="AA337" s="51"/>
    </row>
    <row r="338" spans="1:27" ht="15">
      <c r="A338" s="51"/>
      <c r="B338" s="51"/>
      <c r="C338" s="51"/>
      <c r="D338" s="51"/>
      <c r="E338" s="51"/>
      <c r="F338" s="52"/>
      <c r="G338" s="51"/>
      <c r="H338" s="51"/>
      <c r="I338" s="51"/>
      <c r="J338" s="52"/>
      <c r="K338" s="51"/>
      <c r="L338" s="51"/>
      <c r="M338" s="51"/>
      <c r="N338" s="51"/>
      <c r="O338" s="51"/>
      <c r="P338" s="51"/>
      <c r="Q338" s="51"/>
      <c r="R338" s="51"/>
      <c r="S338" s="51"/>
      <c r="T338" s="51"/>
      <c r="U338" s="51"/>
      <c r="V338" s="51"/>
      <c r="W338" s="51"/>
      <c r="X338" s="51"/>
      <c r="Y338" s="51"/>
      <c r="Z338" s="51"/>
      <c r="AA338" s="51"/>
    </row>
    <row r="339" spans="1:27" ht="15">
      <c r="A339" s="51"/>
      <c r="B339" s="51"/>
      <c r="C339" s="51"/>
      <c r="D339" s="51"/>
      <c r="E339" s="51"/>
      <c r="F339" s="52"/>
      <c r="G339" s="51"/>
      <c r="H339" s="51"/>
      <c r="I339" s="51"/>
      <c r="J339" s="52"/>
      <c r="K339" s="51"/>
      <c r="L339" s="51"/>
      <c r="M339" s="51"/>
      <c r="N339" s="51"/>
      <c r="O339" s="51"/>
      <c r="P339" s="51"/>
      <c r="Q339" s="51"/>
      <c r="R339" s="51"/>
      <c r="S339" s="51"/>
      <c r="T339" s="51"/>
      <c r="U339" s="51"/>
      <c r="V339" s="51"/>
      <c r="W339" s="51"/>
      <c r="X339" s="51"/>
      <c r="Y339" s="51"/>
      <c r="Z339" s="51"/>
      <c r="AA339" s="51"/>
    </row>
    <row r="340" spans="1:27" ht="15">
      <c r="A340" s="51"/>
      <c r="B340" s="51"/>
      <c r="C340" s="51"/>
      <c r="D340" s="51"/>
      <c r="E340" s="51"/>
      <c r="F340" s="52"/>
      <c r="G340" s="51"/>
      <c r="H340" s="51"/>
      <c r="I340" s="51"/>
      <c r="J340" s="52"/>
      <c r="K340" s="51"/>
      <c r="L340" s="51"/>
      <c r="M340" s="51"/>
      <c r="N340" s="51"/>
      <c r="O340" s="51"/>
      <c r="P340" s="51"/>
      <c r="Q340" s="51"/>
      <c r="R340" s="51"/>
      <c r="S340" s="51"/>
      <c r="T340" s="51"/>
      <c r="U340" s="51"/>
      <c r="V340" s="51"/>
      <c r="W340" s="51"/>
      <c r="X340" s="51"/>
      <c r="Y340" s="51"/>
      <c r="Z340" s="51"/>
      <c r="AA340" s="51"/>
    </row>
    <row r="341" spans="1:27" ht="15">
      <c r="A341" s="51"/>
      <c r="B341" s="51"/>
      <c r="C341" s="51"/>
      <c r="D341" s="51"/>
      <c r="E341" s="51"/>
      <c r="F341" s="52"/>
      <c r="G341" s="51"/>
      <c r="H341" s="51"/>
      <c r="I341" s="51"/>
      <c r="J341" s="52"/>
      <c r="K341" s="51"/>
      <c r="L341" s="51"/>
      <c r="M341" s="51"/>
      <c r="N341" s="51"/>
      <c r="O341" s="51"/>
      <c r="P341" s="51"/>
      <c r="Q341" s="51"/>
      <c r="R341" s="51"/>
      <c r="S341" s="51"/>
      <c r="T341" s="51"/>
      <c r="U341" s="51"/>
      <c r="V341" s="51"/>
      <c r="W341" s="51"/>
      <c r="X341" s="51"/>
      <c r="Y341" s="51"/>
      <c r="Z341" s="51"/>
      <c r="AA341" s="51"/>
    </row>
    <row r="342" spans="1:27" ht="15">
      <c r="A342" s="51"/>
      <c r="B342" s="51"/>
      <c r="C342" s="51"/>
      <c r="D342" s="51"/>
      <c r="E342" s="51"/>
      <c r="F342" s="52"/>
      <c r="G342" s="51"/>
      <c r="H342" s="51"/>
      <c r="I342" s="51"/>
      <c r="J342" s="52"/>
      <c r="K342" s="51"/>
      <c r="L342" s="51"/>
      <c r="M342" s="51"/>
      <c r="N342" s="51"/>
      <c r="O342" s="51"/>
      <c r="P342" s="51"/>
      <c r="Q342" s="51"/>
      <c r="R342" s="51"/>
      <c r="S342" s="51"/>
      <c r="T342" s="51"/>
      <c r="U342" s="51"/>
      <c r="V342" s="51"/>
      <c r="W342" s="51"/>
      <c r="X342" s="51"/>
      <c r="Y342" s="51"/>
      <c r="Z342" s="51"/>
      <c r="AA342" s="51"/>
    </row>
    <row r="343" spans="1:27" ht="15">
      <c r="A343" s="51"/>
      <c r="B343" s="51"/>
      <c r="C343" s="51"/>
      <c r="D343" s="51"/>
      <c r="E343" s="51"/>
      <c r="F343" s="52"/>
      <c r="G343" s="51"/>
      <c r="H343" s="51"/>
      <c r="I343" s="51"/>
      <c r="J343" s="52"/>
      <c r="K343" s="51"/>
      <c r="L343" s="51"/>
      <c r="M343" s="51"/>
      <c r="N343" s="51"/>
      <c r="O343" s="51"/>
      <c r="P343" s="51"/>
      <c r="Q343" s="51"/>
      <c r="R343" s="51"/>
      <c r="S343" s="51"/>
      <c r="T343" s="51"/>
      <c r="U343" s="51"/>
      <c r="V343" s="51"/>
      <c r="W343" s="51"/>
      <c r="X343" s="51"/>
      <c r="Y343" s="51"/>
      <c r="Z343" s="51"/>
      <c r="AA343" s="51"/>
    </row>
    <row r="344" spans="1:27" ht="15">
      <c r="A344" s="51"/>
      <c r="B344" s="51"/>
      <c r="C344" s="51"/>
      <c r="D344" s="51"/>
      <c r="E344" s="51"/>
      <c r="F344" s="52"/>
      <c r="G344" s="51"/>
      <c r="H344" s="51"/>
      <c r="I344" s="51"/>
      <c r="J344" s="52"/>
      <c r="K344" s="51"/>
      <c r="L344" s="51"/>
      <c r="M344" s="51"/>
      <c r="N344" s="51"/>
      <c r="O344" s="51"/>
      <c r="P344" s="51"/>
      <c r="Q344" s="51"/>
      <c r="R344" s="51"/>
      <c r="S344" s="51"/>
      <c r="T344" s="51"/>
      <c r="U344" s="51"/>
      <c r="V344" s="51"/>
      <c r="W344" s="51"/>
      <c r="X344" s="51"/>
      <c r="Y344" s="51"/>
      <c r="Z344" s="51"/>
      <c r="AA344" s="51"/>
    </row>
    <row r="345" spans="1:27" ht="15">
      <c r="A345" s="51"/>
      <c r="B345" s="51"/>
      <c r="C345" s="51"/>
      <c r="D345" s="51"/>
      <c r="E345" s="51"/>
      <c r="F345" s="52"/>
      <c r="G345" s="51"/>
      <c r="H345" s="51"/>
      <c r="I345" s="51"/>
      <c r="J345" s="52"/>
      <c r="K345" s="51"/>
      <c r="L345" s="51"/>
      <c r="M345" s="51"/>
      <c r="N345" s="51"/>
      <c r="O345" s="51"/>
      <c r="P345" s="51"/>
      <c r="Q345" s="51"/>
      <c r="R345" s="51"/>
      <c r="S345" s="51"/>
      <c r="T345" s="51"/>
      <c r="U345" s="51"/>
      <c r="V345" s="51"/>
      <c r="W345" s="51"/>
      <c r="X345" s="51"/>
      <c r="Y345" s="51"/>
      <c r="Z345" s="51"/>
      <c r="AA345" s="51"/>
    </row>
    <row r="346" spans="1:27" ht="15">
      <c r="A346" s="51"/>
      <c r="B346" s="51"/>
      <c r="C346" s="51"/>
      <c r="D346" s="51"/>
      <c r="E346" s="51"/>
      <c r="F346" s="52"/>
      <c r="G346" s="51"/>
      <c r="H346" s="51"/>
      <c r="I346" s="51"/>
      <c r="J346" s="52"/>
      <c r="K346" s="51"/>
      <c r="L346" s="51"/>
      <c r="M346" s="51"/>
      <c r="N346" s="51"/>
      <c r="O346" s="51"/>
      <c r="P346" s="51"/>
      <c r="Q346" s="51"/>
      <c r="R346" s="51"/>
      <c r="S346" s="51"/>
      <c r="T346" s="51"/>
      <c r="U346" s="51"/>
      <c r="V346" s="51"/>
      <c r="W346" s="51"/>
      <c r="X346" s="51"/>
      <c r="Y346" s="51"/>
      <c r="Z346" s="51"/>
      <c r="AA346" s="51"/>
    </row>
    <row r="347" spans="1:27" ht="15">
      <c r="A347" s="51"/>
      <c r="B347" s="51"/>
      <c r="C347" s="51"/>
      <c r="D347" s="51"/>
      <c r="E347" s="51"/>
      <c r="F347" s="52"/>
      <c r="G347" s="51"/>
      <c r="H347" s="51"/>
      <c r="I347" s="51"/>
      <c r="J347" s="52"/>
      <c r="K347" s="51"/>
      <c r="L347" s="51"/>
      <c r="M347" s="51"/>
      <c r="N347" s="51"/>
      <c r="O347" s="51"/>
      <c r="P347" s="51"/>
      <c r="Q347" s="51"/>
      <c r="R347" s="51"/>
      <c r="S347" s="51"/>
      <c r="T347" s="51"/>
      <c r="U347" s="51"/>
      <c r="V347" s="51"/>
      <c r="W347" s="51"/>
      <c r="X347" s="51"/>
      <c r="Y347" s="51"/>
      <c r="Z347" s="51"/>
      <c r="AA347" s="51"/>
    </row>
    <row r="348" spans="1:27" ht="15">
      <c r="A348" s="51"/>
      <c r="B348" s="51"/>
      <c r="C348" s="51"/>
      <c r="D348" s="51"/>
      <c r="E348" s="51"/>
      <c r="F348" s="52"/>
      <c r="G348" s="51"/>
      <c r="H348" s="51"/>
      <c r="I348" s="51"/>
      <c r="J348" s="52"/>
      <c r="K348" s="51"/>
      <c r="L348" s="51"/>
      <c r="M348" s="51"/>
      <c r="N348" s="51"/>
      <c r="O348" s="51"/>
      <c r="P348" s="51"/>
      <c r="Q348" s="51"/>
      <c r="R348" s="51"/>
      <c r="S348" s="51"/>
      <c r="T348" s="51"/>
      <c r="U348" s="51"/>
      <c r="V348" s="51"/>
      <c r="W348" s="51"/>
      <c r="X348" s="51"/>
      <c r="Y348" s="51"/>
      <c r="Z348" s="51"/>
      <c r="AA348" s="51"/>
    </row>
    <row r="349" spans="1:27" ht="15">
      <c r="A349" s="51"/>
      <c r="B349" s="51"/>
      <c r="C349" s="51"/>
      <c r="D349" s="51"/>
      <c r="E349" s="51"/>
      <c r="F349" s="52"/>
      <c r="G349" s="51"/>
      <c r="H349" s="51"/>
      <c r="I349" s="51"/>
      <c r="J349" s="52"/>
      <c r="K349" s="51"/>
      <c r="L349" s="51"/>
      <c r="M349" s="51"/>
      <c r="N349" s="51"/>
      <c r="O349" s="51"/>
      <c r="P349" s="51"/>
      <c r="Q349" s="51"/>
      <c r="R349" s="51"/>
      <c r="S349" s="51"/>
      <c r="T349" s="51"/>
      <c r="U349" s="51"/>
      <c r="V349" s="51"/>
      <c r="W349" s="51"/>
      <c r="X349" s="51"/>
      <c r="Y349" s="51"/>
      <c r="Z349" s="51"/>
      <c r="AA349" s="51"/>
    </row>
    <row r="350" spans="1:27" ht="15">
      <c r="A350" s="51"/>
      <c r="B350" s="51"/>
      <c r="C350" s="51"/>
      <c r="D350" s="51"/>
      <c r="E350" s="51"/>
      <c r="F350" s="52"/>
      <c r="G350" s="51"/>
      <c r="H350" s="51"/>
      <c r="I350" s="51"/>
      <c r="J350" s="52"/>
      <c r="K350" s="51"/>
      <c r="L350" s="51"/>
      <c r="M350" s="51"/>
      <c r="N350" s="51"/>
      <c r="O350" s="51"/>
      <c r="P350" s="51"/>
      <c r="Q350" s="51"/>
      <c r="R350" s="51"/>
      <c r="S350" s="51"/>
      <c r="T350" s="51"/>
      <c r="U350" s="51"/>
      <c r="V350" s="51"/>
      <c r="W350" s="51"/>
      <c r="X350" s="51"/>
      <c r="Y350" s="51"/>
      <c r="Z350" s="51"/>
      <c r="AA350" s="51"/>
    </row>
    <row r="351" spans="1:27" ht="15">
      <c r="A351" s="51"/>
      <c r="B351" s="51"/>
      <c r="C351" s="51"/>
      <c r="D351" s="51"/>
      <c r="E351" s="51"/>
      <c r="F351" s="52"/>
      <c r="G351" s="51"/>
      <c r="H351" s="51"/>
      <c r="I351" s="51"/>
      <c r="J351" s="52"/>
      <c r="K351" s="51"/>
      <c r="L351" s="51"/>
      <c r="M351" s="51"/>
      <c r="N351" s="51"/>
      <c r="O351" s="51"/>
      <c r="P351" s="51"/>
      <c r="Q351" s="51"/>
      <c r="R351" s="51"/>
      <c r="S351" s="51"/>
      <c r="T351" s="51"/>
      <c r="U351" s="51"/>
      <c r="V351" s="51"/>
      <c r="W351" s="51"/>
      <c r="X351" s="51"/>
      <c r="Y351" s="51"/>
      <c r="Z351" s="51"/>
      <c r="AA351" s="51"/>
    </row>
    <row r="352" spans="1:27" ht="15">
      <c r="A352" s="51"/>
      <c r="B352" s="51"/>
      <c r="C352" s="51"/>
      <c r="D352" s="51"/>
      <c r="E352" s="51"/>
      <c r="F352" s="52"/>
      <c r="G352" s="51"/>
      <c r="H352" s="51"/>
      <c r="I352" s="51"/>
      <c r="J352" s="52"/>
      <c r="K352" s="51"/>
      <c r="L352" s="51"/>
      <c r="M352" s="51"/>
      <c r="N352" s="51"/>
      <c r="O352" s="51"/>
      <c r="P352" s="51"/>
      <c r="Q352" s="51"/>
      <c r="R352" s="51"/>
      <c r="S352" s="51"/>
      <c r="T352" s="51"/>
      <c r="U352" s="51"/>
      <c r="V352" s="51"/>
      <c r="W352" s="51"/>
      <c r="X352" s="51"/>
      <c r="Y352" s="51"/>
      <c r="Z352" s="51"/>
      <c r="AA352" s="51"/>
    </row>
    <row r="353" spans="1:27" ht="15">
      <c r="A353" s="51"/>
      <c r="B353" s="51"/>
      <c r="C353" s="51"/>
      <c r="D353" s="51"/>
      <c r="E353" s="51"/>
      <c r="F353" s="52"/>
      <c r="G353" s="51"/>
      <c r="H353" s="51"/>
      <c r="I353" s="51"/>
      <c r="J353" s="52"/>
      <c r="K353" s="51"/>
      <c r="L353" s="51"/>
      <c r="M353" s="51"/>
      <c r="N353" s="51"/>
      <c r="O353" s="51"/>
      <c r="P353" s="51"/>
      <c r="Q353" s="51"/>
      <c r="R353" s="51"/>
      <c r="S353" s="51"/>
      <c r="T353" s="51"/>
      <c r="U353" s="51"/>
      <c r="V353" s="51"/>
      <c r="W353" s="51"/>
      <c r="X353" s="51"/>
      <c r="Y353" s="51"/>
      <c r="Z353" s="51"/>
      <c r="AA353" s="51"/>
    </row>
    <row r="354" spans="1:27" ht="15">
      <c r="A354" s="51"/>
      <c r="B354" s="51"/>
      <c r="C354" s="51"/>
      <c r="D354" s="51"/>
      <c r="E354" s="51"/>
      <c r="F354" s="52"/>
      <c r="G354" s="51"/>
      <c r="H354" s="51"/>
      <c r="I354" s="51"/>
      <c r="J354" s="52"/>
      <c r="K354" s="51"/>
      <c r="L354" s="51"/>
      <c r="M354" s="51"/>
      <c r="N354" s="51"/>
      <c r="O354" s="51"/>
      <c r="P354" s="51"/>
      <c r="Q354" s="51"/>
      <c r="R354" s="51"/>
      <c r="S354" s="51"/>
      <c r="T354" s="51"/>
      <c r="U354" s="51"/>
      <c r="V354" s="51"/>
      <c r="W354" s="51"/>
      <c r="X354" s="51"/>
      <c r="Y354" s="51"/>
      <c r="Z354" s="51"/>
      <c r="AA354" s="51"/>
    </row>
    <row r="355" spans="1:27" ht="15">
      <c r="A355" s="51"/>
      <c r="B355" s="51"/>
      <c r="C355" s="51"/>
      <c r="D355" s="51"/>
      <c r="E355" s="51"/>
      <c r="F355" s="52"/>
      <c r="G355" s="51"/>
      <c r="H355" s="51"/>
      <c r="I355" s="51"/>
      <c r="J355" s="52"/>
      <c r="K355" s="51"/>
      <c r="L355" s="51"/>
      <c r="M355" s="51"/>
      <c r="N355" s="51"/>
      <c r="O355" s="51"/>
      <c r="P355" s="51"/>
      <c r="Q355" s="51"/>
      <c r="R355" s="51"/>
      <c r="S355" s="51"/>
      <c r="T355" s="51"/>
      <c r="U355" s="51"/>
      <c r="V355" s="51"/>
      <c r="W355" s="51"/>
      <c r="X355" s="51"/>
      <c r="Y355" s="51"/>
      <c r="Z355" s="51"/>
      <c r="AA355" s="51"/>
    </row>
    <row r="356" spans="1:27" ht="15">
      <c r="A356" s="51"/>
      <c r="B356" s="51"/>
      <c r="C356" s="51"/>
      <c r="D356" s="51"/>
      <c r="E356" s="51"/>
      <c r="F356" s="52"/>
      <c r="G356" s="51"/>
      <c r="H356" s="51"/>
      <c r="I356" s="51"/>
      <c r="J356" s="52"/>
      <c r="K356" s="51"/>
      <c r="L356" s="51"/>
      <c r="M356" s="51"/>
      <c r="N356" s="51"/>
      <c r="O356" s="51"/>
      <c r="P356" s="51"/>
      <c r="Q356" s="51"/>
      <c r="R356" s="51"/>
      <c r="S356" s="51"/>
      <c r="T356" s="51"/>
      <c r="U356" s="51"/>
      <c r="V356" s="51"/>
      <c r="W356" s="51"/>
      <c r="X356" s="51"/>
      <c r="Y356" s="51"/>
      <c r="Z356" s="51"/>
      <c r="AA356" s="51"/>
    </row>
    <row r="357" spans="1:27" ht="15">
      <c r="A357" s="51"/>
      <c r="B357" s="51"/>
      <c r="C357" s="51"/>
      <c r="D357" s="51"/>
      <c r="E357" s="51"/>
      <c r="F357" s="52"/>
      <c r="G357" s="51"/>
      <c r="H357" s="51"/>
      <c r="I357" s="51"/>
      <c r="J357" s="52"/>
      <c r="K357" s="51"/>
      <c r="L357" s="51"/>
      <c r="M357" s="51"/>
      <c r="N357" s="51"/>
      <c r="O357" s="51"/>
      <c r="P357" s="51"/>
      <c r="Q357" s="51"/>
      <c r="R357" s="51"/>
      <c r="S357" s="51"/>
      <c r="T357" s="51"/>
      <c r="U357" s="51"/>
      <c r="V357" s="51"/>
      <c r="W357" s="51"/>
      <c r="X357" s="51"/>
      <c r="Y357" s="51"/>
      <c r="Z357" s="51"/>
      <c r="AA357" s="51"/>
    </row>
    <row r="358" spans="1:27" ht="15">
      <c r="A358" s="51"/>
      <c r="B358" s="51"/>
      <c r="C358" s="51"/>
      <c r="D358" s="51"/>
      <c r="E358" s="51"/>
      <c r="F358" s="52"/>
      <c r="G358" s="51"/>
      <c r="H358" s="51"/>
      <c r="I358" s="51"/>
      <c r="J358" s="52"/>
      <c r="K358" s="51"/>
      <c r="L358" s="51"/>
      <c r="M358" s="51"/>
      <c r="N358" s="51"/>
      <c r="O358" s="51"/>
      <c r="P358" s="51"/>
      <c r="Q358" s="51"/>
      <c r="R358" s="51"/>
      <c r="S358" s="51"/>
      <c r="T358" s="51"/>
      <c r="U358" s="51"/>
      <c r="V358" s="51"/>
      <c r="W358" s="51"/>
      <c r="X358" s="51"/>
      <c r="Y358" s="51"/>
      <c r="Z358" s="51"/>
      <c r="AA358" s="51"/>
    </row>
    <row r="359" spans="1:27" ht="15">
      <c r="A359" s="51"/>
      <c r="B359" s="51"/>
      <c r="C359" s="51"/>
      <c r="D359" s="51"/>
      <c r="E359" s="51"/>
      <c r="F359" s="52"/>
      <c r="G359" s="51"/>
      <c r="H359" s="51"/>
      <c r="I359" s="51"/>
      <c r="J359" s="52"/>
      <c r="K359" s="51"/>
      <c r="L359" s="51"/>
      <c r="M359" s="51"/>
      <c r="N359" s="51"/>
      <c r="O359" s="51"/>
      <c r="P359" s="51"/>
      <c r="Q359" s="51"/>
      <c r="R359" s="51"/>
      <c r="S359" s="51"/>
      <c r="T359" s="51"/>
      <c r="U359" s="51"/>
      <c r="V359" s="51"/>
      <c r="W359" s="51"/>
      <c r="X359" s="51"/>
      <c r="Y359" s="51"/>
      <c r="Z359" s="51"/>
      <c r="AA359" s="51"/>
    </row>
    <row r="360" spans="1:27" ht="15">
      <c r="A360" s="51"/>
      <c r="B360" s="51"/>
      <c r="C360" s="51"/>
      <c r="D360" s="51"/>
      <c r="E360" s="51"/>
      <c r="F360" s="52"/>
      <c r="G360" s="51"/>
      <c r="H360" s="51"/>
      <c r="I360" s="51"/>
      <c r="J360" s="52"/>
      <c r="K360" s="51"/>
      <c r="L360" s="51"/>
      <c r="M360" s="51"/>
      <c r="N360" s="51"/>
      <c r="O360" s="51"/>
      <c r="P360" s="51"/>
      <c r="Q360" s="51"/>
      <c r="R360" s="51"/>
      <c r="S360" s="51"/>
      <c r="T360" s="51"/>
      <c r="U360" s="51"/>
      <c r="V360" s="51"/>
      <c r="W360" s="51"/>
      <c r="X360" s="51"/>
      <c r="Y360" s="51"/>
      <c r="Z360" s="51"/>
      <c r="AA360" s="51"/>
    </row>
    <row r="361" spans="1:27" ht="15">
      <c r="A361" s="51"/>
      <c r="B361" s="51"/>
      <c r="C361" s="51"/>
      <c r="D361" s="51"/>
      <c r="E361" s="51"/>
      <c r="F361" s="52"/>
      <c r="G361" s="51"/>
      <c r="H361" s="51"/>
      <c r="I361" s="51"/>
      <c r="J361" s="52"/>
      <c r="K361" s="51"/>
      <c r="L361" s="51"/>
      <c r="M361" s="51"/>
      <c r="N361" s="51"/>
      <c r="O361" s="51"/>
      <c r="P361" s="51"/>
      <c r="Q361" s="51"/>
      <c r="R361" s="51"/>
      <c r="S361" s="51"/>
      <c r="T361" s="51"/>
      <c r="U361" s="51"/>
      <c r="V361" s="51"/>
      <c r="W361" s="51"/>
      <c r="X361" s="51"/>
      <c r="Y361" s="51"/>
      <c r="Z361" s="51"/>
      <c r="AA361" s="51"/>
    </row>
    <row r="362" spans="1:27" ht="15">
      <c r="A362" s="51"/>
      <c r="B362" s="51"/>
      <c r="C362" s="51"/>
      <c r="D362" s="51"/>
      <c r="E362" s="51"/>
      <c r="F362" s="52"/>
      <c r="G362" s="51"/>
      <c r="H362" s="51"/>
      <c r="I362" s="51"/>
      <c r="J362" s="52"/>
      <c r="K362" s="51"/>
      <c r="L362" s="51"/>
      <c r="M362" s="51"/>
      <c r="N362" s="51"/>
      <c r="O362" s="51"/>
      <c r="P362" s="51"/>
      <c r="Q362" s="51"/>
      <c r="R362" s="51"/>
      <c r="S362" s="51"/>
      <c r="T362" s="51"/>
      <c r="U362" s="51"/>
      <c r="V362" s="51"/>
      <c r="W362" s="51"/>
      <c r="X362" s="51"/>
      <c r="Y362" s="51"/>
      <c r="Z362" s="51"/>
      <c r="AA362" s="51"/>
    </row>
    <row r="363" spans="1:27" ht="15">
      <c r="A363" s="51"/>
      <c r="B363" s="51"/>
      <c r="C363" s="51"/>
      <c r="D363" s="51"/>
      <c r="E363" s="51"/>
      <c r="F363" s="52"/>
      <c r="G363" s="51"/>
      <c r="H363" s="51"/>
      <c r="I363" s="51"/>
      <c r="J363" s="52"/>
      <c r="K363" s="51"/>
      <c r="L363" s="51"/>
      <c r="M363" s="51"/>
      <c r="N363" s="51"/>
      <c r="O363" s="51"/>
      <c r="P363" s="51"/>
      <c r="Q363" s="51"/>
      <c r="R363" s="51"/>
      <c r="S363" s="51"/>
      <c r="T363" s="51"/>
      <c r="U363" s="51"/>
      <c r="V363" s="51"/>
      <c r="W363" s="51"/>
      <c r="X363" s="51"/>
      <c r="Y363" s="51"/>
      <c r="Z363" s="51"/>
      <c r="AA363" s="51"/>
    </row>
    <row r="364" spans="1:27" ht="15">
      <c r="A364" s="51"/>
      <c r="B364" s="51"/>
      <c r="C364" s="51"/>
      <c r="D364" s="51"/>
      <c r="E364" s="51"/>
      <c r="F364" s="52"/>
      <c r="G364" s="51"/>
      <c r="H364" s="51"/>
      <c r="I364" s="51"/>
      <c r="J364" s="52"/>
      <c r="K364" s="51"/>
      <c r="L364" s="51"/>
      <c r="M364" s="51"/>
      <c r="N364" s="51"/>
      <c r="O364" s="51"/>
      <c r="P364" s="51"/>
      <c r="Q364" s="51"/>
      <c r="R364" s="51"/>
      <c r="S364" s="51"/>
      <c r="T364" s="51"/>
      <c r="U364" s="51"/>
      <c r="V364" s="51"/>
      <c r="W364" s="51"/>
      <c r="X364" s="51"/>
      <c r="Y364" s="51"/>
      <c r="Z364" s="51"/>
      <c r="AA364" s="51"/>
    </row>
    <row r="365" spans="1:27" ht="15">
      <c r="A365" s="51"/>
      <c r="B365" s="51"/>
      <c r="C365" s="51"/>
      <c r="D365" s="51"/>
      <c r="E365" s="51"/>
      <c r="F365" s="52"/>
      <c r="G365" s="51"/>
      <c r="H365" s="51"/>
      <c r="I365" s="51"/>
      <c r="J365" s="52"/>
      <c r="K365" s="51"/>
      <c r="L365" s="51"/>
      <c r="M365" s="51"/>
      <c r="N365" s="51"/>
      <c r="O365" s="51"/>
      <c r="P365" s="51"/>
      <c r="Q365" s="51"/>
      <c r="R365" s="51"/>
      <c r="S365" s="51"/>
      <c r="T365" s="51"/>
      <c r="U365" s="51"/>
      <c r="V365" s="51"/>
      <c r="W365" s="51"/>
      <c r="X365" s="51"/>
      <c r="Y365" s="51"/>
      <c r="Z365" s="51"/>
      <c r="AA365" s="51"/>
    </row>
    <row r="366" spans="1:27" ht="15">
      <c r="A366" s="51"/>
      <c r="B366" s="51"/>
      <c r="C366" s="51"/>
      <c r="D366" s="51"/>
      <c r="E366" s="51"/>
      <c r="F366" s="52"/>
      <c r="G366" s="51"/>
      <c r="H366" s="51"/>
      <c r="I366" s="51"/>
      <c r="J366" s="52"/>
      <c r="K366" s="51"/>
      <c r="L366" s="51"/>
      <c r="M366" s="51"/>
      <c r="N366" s="51"/>
      <c r="O366" s="51"/>
      <c r="P366" s="51"/>
      <c r="Q366" s="51"/>
      <c r="R366" s="51"/>
      <c r="S366" s="51"/>
      <c r="T366" s="51"/>
      <c r="U366" s="51"/>
      <c r="V366" s="51"/>
      <c r="W366" s="51"/>
      <c r="X366" s="51"/>
      <c r="Y366" s="51"/>
      <c r="Z366" s="51"/>
      <c r="AA366" s="51"/>
    </row>
    <row r="367" spans="1:27" ht="15">
      <c r="A367" s="51"/>
      <c r="B367" s="51"/>
      <c r="C367" s="51"/>
      <c r="D367" s="51"/>
      <c r="E367" s="51"/>
      <c r="F367" s="52"/>
      <c r="G367" s="51"/>
      <c r="H367" s="51"/>
      <c r="I367" s="51"/>
      <c r="J367" s="52"/>
      <c r="K367" s="51"/>
      <c r="L367" s="51"/>
      <c r="M367" s="51"/>
      <c r="N367" s="51"/>
      <c r="O367" s="51"/>
      <c r="P367" s="51"/>
      <c r="Q367" s="51"/>
      <c r="R367" s="51"/>
      <c r="S367" s="51"/>
      <c r="T367" s="51"/>
      <c r="U367" s="51"/>
      <c r="V367" s="51"/>
      <c r="W367" s="51"/>
      <c r="X367" s="51"/>
      <c r="Y367" s="51"/>
      <c r="Z367" s="51"/>
      <c r="AA367" s="51"/>
    </row>
    <row r="368" spans="1:27" ht="15">
      <c r="A368" s="51"/>
      <c r="B368" s="51"/>
      <c r="C368" s="51"/>
      <c r="D368" s="51"/>
      <c r="E368" s="51"/>
      <c r="F368" s="52"/>
      <c r="G368" s="51"/>
      <c r="H368" s="51"/>
      <c r="I368" s="51"/>
      <c r="J368" s="52"/>
      <c r="K368" s="51"/>
      <c r="L368" s="51"/>
      <c r="M368" s="51"/>
      <c r="N368" s="51"/>
      <c r="O368" s="51"/>
      <c r="P368" s="51"/>
      <c r="Q368" s="51"/>
      <c r="R368" s="51"/>
      <c r="S368" s="51"/>
      <c r="T368" s="51"/>
      <c r="U368" s="51"/>
      <c r="V368" s="51"/>
      <c r="W368" s="51"/>
      <c r="X368" s="51"/>
      <c r="Y368" s="51"/>
      <c r="Z368" s="51"/>
      <c r="AA368" s="51"/>
    </row>
    <row r="369" spans="1:27" ht="15">
      <c r="A369" s="51"/>
      <c r="B369" s="51"/>
      <c r="C369" s="51"/>
      <c r="D369" s="51"/>
      <c r="E369" s="51"/>
      <c r="F369" s="52"/>
      <c r="G369" s="51"/>
      <c r="H369" s="51"/>
      <c r="I369" s="51"/>
      <c r="J369" s="52"/>
      <c r="K369" s="51"/>
      <c r="L369" s="51"/>
      <c r="M369" s="51"/>
      <c r="N369" s="51"/>
      <c r="O369" s="51"/>
      <c r="P369" s="51"/>
      <c r="Q369" s="51"/>
      <c r="R369" s="51"/>
      <c r="S369" s="51"/>
      <c r="T369" s="51"/>
      <c r="U369" s="51"/>
      <c r="V369" s="51"/>
      <c r="W369" s="51"/>
      <c r="X369" s="51"/>
      <c r="Y369" s="51"/>
      <c r="Z369" s="51"/>
      <c r="AA369" s="51"/>
    </row>
    <row r="370" spans="1:27" ht="15">
      <c r="A370" s="51"/>
      <c r="B370" s="51"/>
      <c r="C370" s="51"/>
      <c r="D370" s="51"/>
      <c r="E370" s="51"/>
      <c r="F370" s="52"/>
      <c r="G370" s="51"/>
      <c r="H370" s="51"/>
      <c r="I370" s="51"/>
      <c r="J370" s="52"/>
      <c r="K370" s="51"/>
      <c r="L370" s="51"/>
      <c r="M370" s="51"/>
      <c r="N370" s="51"/>
      <c r="O370" s="51"/>
      <c r="P370" s="51"/>
      <c r="Q370" s="51"/>
      <c r="R370" s="51"/>
      <c r="S370" s="51"/>
      <c r="T370" s="51"/>
      <c r="U370" s="51"/>
      <c r="V370" s="51"/>
      <c r="W370" s="51"/>
      <c r="X370" s="51"/>
      <c r="Y370" s="51"/>
      <c r="Z370" s="51"/>
      <c r="AA370" s="51"/>
    </row>
    <row r="371" spans="1:27" ht="15">
      <c r="A371" s="51"/>
      <c r="B371" s="51"/>
      <c r="C371" s="51"/>
      <c r="D371" s="51"/>
      <c r="E371" s="51"/>
      <c r="F371" s="52"/>
      <c r="G371" s="51"/>
      <c r="H371" s="51"/>
      <c r="I371" s="51"/>
      <c r="J371" s="52"/>
      <c r="K371" s="51"/>
      <c r="L371" s="51"/>
      <c r="M371" s="51"/>
      <c r="N371" s="51"/>
      <c r="O371" s="51"/>
      <c r="P371" s="51"/>
      <c r="Q371" s="51"/>
      <c r="R371" s="51"/>
      <c r="S371" s="51"/>
      <c r="T371" s="51"/>
      <c r="U371" s="51"/>
      <c r="V371" s="51"/>
      <c r="W371" s="51"/>
      <c r="X371" s="51"/>
      <c r="Y371" s="51"/>
      <c r="Z371" s="51"/>
      <c r="AA371" s="51"/>
    </row>
    <row r="372" spans="1:27" ht="15">
      <c r="A372" s="51"/>
      <c r="B372" s="51"/>
      <c r="C372" s="51"/>
      <c r="D372" s="51"/>
      <c r="E372" s="51"/>
      <c r="F372" s="52"/>
      <c r="G372" s="51"/>
      <c r="H372" s="51"/>
      <c r="I372" s="51"/>
      <c r="J372" s="52"/>
      <c r="K372" s="51"/>
      <c r="L372" s="51"/>
      <c r="M372" s="51"/>
      <c r="N372" s="51"/>
      <c r="O372" s="51"/>
      <c r="P372" s="51"/>
      <c r="Q372" s="51"/>
      <c r="R372" s="51"/>
      <c r="S372" s="51"/>
      <c r="T372" s="51"/>
      <c r="U372" s="51"/>
      <c r="V372" s="51"/>
      <c r="W372" s="51"/>
      <c r="X372" s="51"/>
      <c r="Y372" s="51"/>
      <c r="Z372" s="51"/>
      <c r="AA372" s="51"/>
    </row>
    <row r="373" spans="1:27" ht="15">
      <c r="A373" s="51"/>
      <c r="B373" s="51"/>
      <c r="C373" s="51"/>
      <c r="D373" s="51"/>
      <c r="E373" s="51"/>
      <c r="F373" s="52"/>
      <c r="G373" s="51"/>
      <c r="H373" s="51"/>
      <c r="I373" s="51"/>
      <c r="J373" s="52"/>
      <c r="K373" s="51"/>
      <c r="L373" s="51"/>
      <c r="M373" s="51"/>
      <c r="N373" s="51"/>
      <c r="O373" s="51"/>
      <c r="P373" s="51"/>
      <c r="Q373" s="51"/>
      <c r="R373" s="51"/>
      <c r="S373" s="51"/>
      <c r="T373" s="51"/>
      <c r="U373" s="51"/>
      <c r="V373" s="51"/>
      <c r="W373" s="51"/>
      <c r="X373" s="51"/>
      <c r="Y373" s="51"/>
      <c r="Z373" s="51"/>
      <c r="AA373" s="51"/>
    </row>
    <row r="374" spans="1:27" ht="15">
      <c r="A374" s="51"/>
      <c r="B374" s="51"/>
      <c r="C374" s="51"/>
      <c r="D374" s="51"/>
      <c r="E374" s="51"/>
      <c r="F374" s="52"/>
      <c r="G374" s="51"/>
      <c r="H374" s="51"/>
      <c r="I374" s="51"/>
      <c r="J374" s="52"/>
      <c r="K374" s="51"/>
      <c r="L374" s="51"/>
      <c r="M374" s="51"/>
      <c r="N374" s="51"/>
      <c r="O374" s="51"/>
      <c r="P374" s="51"/>
      <c r="Q374" s="51"/>
      <c r="R374" s="51"/>
      <c r="S374" s="51"/>
      <c r="T374" s="51"/>
      <c r="U374" s="51"/>
      <c r="V374" s="51"/>
      <c r="W374" s="51"/>
      <c r="X374" s="51"/>
      <c r="Y374" s="51"/>
      <c r="Z374" s="51"/>
      <c r="AA374" s="51"/>
    </row>
    <row r="375" spans="1:27" ht="15">
      <c r="A375" s="51"/>
      <c r="B375" s="51"/>
      <c r="C375" s="51"/>
      <c r="D375" s="51"/>
      <c r="E375" s="51"/>
      <c r="F375" s="52"/>
      <c r="G375" s="51"/>
      <c r="H375" s="51"/>
      <c r="I375" s="51"/>
      <c r="J375" s="52"/>
      <c r="K375" s="51"/>
      <c r="L375" s="51"/>
      <c r="M375" s="51"/>
      <c r="N375" s="51"/>
      <c r="O375" s="51"/>
      <c r="P375" s="51"/>
      <c r="Q375" s="51"/>
      <c r="R375" s="51"/>
      <c r="S375" s="51"/>
      <c r="T375" s="51"/>
      <c r="U375" s="51"/>
      <c r="V375" s="51"/>
      <c r="W375" s="51"/>
      <c r="X375" s="51"/>
      <c r="Y375" s="51"/>
      <c r="Z375" s="51"/>
      <c r="AA375" s="51"/>
    </row>
    <row r="376" spans="1:27" ht="15">
      <c r="A376" s="51"/>
      <c r="B376" s="51"/>
      <c r="C376" s="51"/>
      <c r="D376" s="51"/>
      <c r="E376" s="51"/>
      <c r="F376" s="52"/>
      <c r="G376" s="51"/>
      <c r="H376" s="51"/>
      <c r="I376" s="51"/>
      <c r="J376" s="52"/>
      <c r="K376" s="51"/>
      <c r="L376" s="51"/>
      <c r="M376" s="51"/>
      <c r="N376" s="51"/>
      <c r="O376" s="51"/>
      <c r="P376" s="51"/>
      <c r="Q376" s="51"/>
      <c r="R376" s="51"/>
      <c r="S376" s="51"/>
      <c r="T376" s="51"/>
      <c r="U376" s="51"/>
      <c r="V376" s="51"/>
      <c r="W376" s="51"/>
      <c r="X376" s="51"/>
      <c r="Y376" s="51"/>
      <c r="Z376" s="51"/>
      <c r="AA376" s="51"/>
    </row>
    <row r="377" spans="1:27" ht="15">
      <c r="A377" s="51"/>
      <c r="B377" s="51"/>
      <c r="C377" s="51"/>
      <c r="D377" s="51"/>
      <c r="E377" s="51"/>
      <c r="F377" s="52"/>
      <c r="G377" s="51"/>
      <c r="H377" s="51"/>
      <c r="I377" s="51"/>
      <c r="J377" s="52"/>
      <c r="K377" s="51"/>
      <c r="L377" s="51"/>
      <c r="M377" s="51"/>
      <c r="N377" s="51"/>
      <c r="O377" s="51"/>
      <c r="P377" s="51"/>
      <c r="Q377" s="51"/>
      <c r="R377" s="51"/>
      <c r="S377" s="51"/>
      <c r="T377" s="51"/>
      <c r="U377" s="51"/>
      <c r="V377" s="51"/>
      <c r="W377" s="51"/>
      <c r="X377" s="51"/>
      <c r="Y377" s="51"/>
      <c r="Z377" s="51"/>
      <c r="AA377" s="51"/>
    </row>
    <row r="378" spans="1:27" ht="15">
      <c r="A378" s="51"/>
      <c r="B378" s="51"/>
      <c r="C378" s="51"/>
      <c r="D378" s="51"/>
      <c r="E378" s="51"/>
      <c r="F378" s="52"/>
      <c r="G378" s="51"/>
      <c r="H378" s="51"/>
      <c r="I378" s="51"/>
      <c r="J378" s="52"/>
      <c r="K378" s="51"/>
      <c r="L378" s="51"/>
      <c r="M378" s="51"/>
      <c r="N378" s="51"/>
      <c r="O378" s="51"/>
      <c r="P378" s="51"/>
      <c r="Q378" s="51"/>
      <c r="R378" s="51"/>
      <c r="S378" s="51"/>
      <c r="T378" s="51"/>
      <c r="U378" s="51"/>
      <c r="V378" s="51"/>
      <c r="W378" s="51"/>
      <c r="X378" s="51"/>
      <c r="Y378" s="51"/>
      <c r="Z378" s="51"/>
      <c r="AA378" s="51"/>
    </row>
    <row r="379" spans="1:27" ht="15">
      <c r="A379" s="51"/>
      <c r="B379" s="51"/>
      <c r="C379" s="51"/>
      <c r="D379" s="51"/>
      <c r="E379" s="51"/>
      <c r="F379" s="52"/>
      <c r="G379" s="51"/>
      <c r="H379" s="51"/>
      <c r="I379" s="51"/>
      <c r="J379" s="52"/>
      <c r="K379" s="51"/>
      <c r="L379" s="51"/>
      <c r="M379" s="51"/>
      <c r="N379" s="51"/>
      <c r="O379" s="51"/>
      <c r="P379" s="51"/>
      <c r="Q379" s="51"/>
      <c r="R379" s="51"/>
      <c r="S379" s="51"/>
      <c r="T379" s="51"/>
      <c r="U379" s="51"/>
      <c r="V379" s="51"/>
      <c r="W379" s="51"/>
      <c r="X379" s="51"/>
      <c r="Y379" s="51"/>
      <c r="Z379" s="51"/>
      <c r="AA379" s="51"/>
    </row>
    <row r="380" spans="1:27" ht="15">
      <c r="A380" s="51"/>
      <c r="B380" s="51"/>
      <c r="C380" s="51"/>
      <c r="D380" s="51"/>
      <c r="E380" s="51"/>
      <c r="F380" s="52"/>
      <c r="G380" s="51"/>
      <c r="H380" s="51"/>
      <c r="I380" s="51"/>
      <c r="J380" s="52"/>
      <c r="K380" s="51"/>
      <c r="L380" s="51"/>
      <c r="M380" s="51"/>
      <c r="N380" s="51"/>
      <c r="O380" s="51"/>
      <c r="P380" s="51"/>
      <c r="Q380" s="51"/>
      <c r="R380" s="51"/>
      <c r="S380" s="51"/>
      <c r="T380" s="51"/>
      <c r="U380" s="51"/>
      <c r="V380" s="51"/>
      <c r="W380" s="51"/>
      <c r="X380" s="51"/>
      <c r="Y380" s="51"/>
      <c r="Z380" s="51"/>
      <c r="AA380" s="51"/>
    </row>
    <row r="381" spans="1:27" ht="15">
      <c r="A381" s="51"/>
      <c r="B381" s="51"/>
      <c r="C381" s="51"/>
      <c r="D381" s="51"/>
      <c r="E381" s="51"/>
      <c r="F381" s="52"/>
      <c r="G381" s="51"/>
      <c r="H381" s="51"/>
      <c r="I381" s="51"/>
      <c r="J381" s="52"/>
      <c r="K381" s="51"/>
      <c r="L381" s="51"/>
      <c r="M381" s="51"/>
      <c r="N381" s="51"/>
      <c r="O381" s="51"/>
      <c r="P381" s="51"/>
      <c r="Q381" s="51"/>
      <c r="R381" s="51"/>
      <c r="S381" s="51"/>
      <c r="T381" s="51"/>
      <c r="U381" s="51"/>
      <c r="V381" s="51"/>
      <c r="W381" s="51"/>
      <c r="X381" s="51"/>
      <c r="Y381" s="51"/>
      <c r="Z381" s="51"/>
      <c r="AA381" s="51"/>
    </row>
    <row r="382" spans="1:27" ht="15">
      <c r="A382" s="51"/>
      <c r="B382" s="51"/>
      <c r="C382" s="51"/>
      <c r="D382" s="51"/>
      <c r="E382" s="51"/>
      <c r="F382" s="52"/>
      <c r="G382" s="51"/>
      <c r="H382" s="51"/>
      <c r="I382" s="51"/>
      <c r="J382" s="52"/>
      <c r="K382" s="51"/>
      <c r="L382" s="51"/>
      <c r="M382" s="51"/>
      <c r="N382" s="51"/>
      <c r="O382" s="51"/>
      <c r="P382" s="51"/>
      <c r="Q382" s="51"/>
      <c r="R382" s="51"/>
      <c r="S382" s="51"/>
      <c r="T382" s="51"/>
      <c r="U382" s="51"/>
      <c r="V382" s="51"/>
      <c r="W382" s="51"/>
      <c r="X382" s="51"/>
      <c r="Y382" s="51"/>
      <c r="Z382" s="51"/>
      <c r="AA382" s="51"/>
    </row>
    <row r="383" spans="1:27" ht="15">
      <c r="A383" s="51"/>
      <c r="B383" s="51"/>
      <c r="C383" s="51"/>
      <c r="D383" s="51"/>
      <c r="E383" s="51"/>
      <c r="F383" s="52"/>
      <c r="G383" s="51"/>
      <c r="H383" s="51"/>
      <c r="I383" s="51"/>
      <c r="J383" s="52"/>
      <c r="K383" s="51"/>
      <c r="L383" s="51"/>
      <c r="M383" s="51"/>
      <c r="N383" s="51"/>
      <c r="O383" s="51"/>
      <c r="P383" s="51"/>
      <c r="Q383" s="51"/>
      <c r="R383" s="51"/>
      <c r="S383" s="51"/>
      <c r="T383" s="51"/>
      <c r="U383" s="51"/>
      <c r="V383" s="51"/>
      <c r="W383" s="51"/>
      <c r="X383" s="51"/>
      <c r="Y383" s="51"/>
      <c r="Z383" s="51"/>
      <c r="AA383" s="51"/>
    </row>
    <row r="384" spans="1:27" ht="15">
      <c r="A384" s="51"/>
      <c r="B384" s="51"/>
      <c r="C384" s="51"/>
      <c r="D384" s="51"/>
      <c r="E384" s="51"/>
      <c r="F384" s="52"/>
      <c r="G384" s="51"/>
      <c r="H384" s="51"/>
      <c r="I384" s="51"/>
      <c r="J384" s="52"/>
      <c r="K384" s="51"/>
      <c r="L384" s="51"/>
      <c r="M384" s="51"/>
      <c r="N384" s="51"/>
      <c r="O384" s="51"/>
      <c r="P384" s="51"/>
      <c r="Q384" s="51"/>
      <c r="R384" s="51"/>
      <c r="S384" s="51"/>
      <c r="T384" s="51"/>
      <c r="U384" s="51"/>
      <c r="V384" s="51"/>
      <c r="W384" s="51"/>
      <c r="X384" s="51"/>
      <c r="Y384" s="51"/>
      <c r="Z384" s="51"/>
      <c r="AA384" s="51"/>
    </row>
    <row r="385" spans="1:27" ht="15">
      <c r="A385" s="51"/>
      <c r="B385" s="51"/>
      <c r="C385" s="51"/>
      <c r="D385" s="51"/>
      <c r="E385" s="51"/>
      <c r="F385" s="52"/>
      <c r="G385" s="51"/>
      <c r="H385" s="51"/>
      <c r="I385" s="51"/>
      <c r="J385" s="52"/>
      <c r="K385" s="51"/>
      <c r="L385" s="51"/>
      <c r="M385" s="51"/>
      <c r="N385" s="51"/>
      <c r="O385" s="51"/>
      <c r="P385" s="51"/>
      <c r="Q385" s="51"/>
      <c r="R385" s="51"/>
      <c r="S385" s="51"/>
      <c r="T385" s="51"/>
      <c r="U385" s="51"/>
      <c r="V385" s="51"/>
      <c r="W385" s="51"/>
      <c r="X385" s="51"/>
      <c r="Y385" s="51"/>
      <c r="Z385" s="51"/>
      <c r="AA385" s="51"/>
    </row>
    <row r="386" spans="1:27" ht="15">
      <c r="A386" s="51"/>
      <c r="B386" s="51"/>
      <c r="C386" s="51"/>
      <c r="D386" s="51"/>
      <c r="E386" s="51"/>
      <c r="F386" s="52"/>
      <c r="G386" s="51"/>
      <c r="H386" s="51"/>
      <c r="I386" s="51"/>
      <c r="J386" s="52"/>
      <c r="K386" s="51"/>
      <c r="L386" s="51"/>
      <c r="M386" s="51"/>
      <c r="N386" s="51"/>
      <c r="O386" s="51"/>
      <c r="P386" s="51"/>
      <c r="Q386" s="51"/>
      <c r="R386" s="51"/>
      <c r="S386" s="51"/>
      <c r="T386" s="51"/>
      <c r="U386" s="51"/>
      <c r="V386" s="51"/>
      <c r="W386" s="51"/>
      <c r="X386" s="51"/>
      <c r="Y386" s="51"/>
      <c r="Z386" s="51"/>
      <c r="AA386" s="51"/>
    </row>
    <row r="387" spans="1:27" ht="15">
      <c r="A387" s="51"/>
      <c r="B387" s="51"/>
      <c r="C387" s="51"/>
      <c r="D387" s="51"/>
      <c r="E387" s="51"/>
      <c r="F387" s="52"/>
      <c r="G387" s="51"/>
      <c r="H387" s="51"/>
      <c r="I387" s="51"/>
      <c r="J387" s="52"/>
      <c r="K387" s="51"/>
      <c r="L387" s="51"/>
      <c r="M387" s="51"/>
      <c r="N387" s="51"/>
      <c r="O387" s="51"/>
      <c r="P387" s="51"/>
      <c r="Q387" s="51"/>
      <c r="R387" s="51"/>
      <c r="S387" s="51"/>
      <c r="T387" s="51"/>
      <c r="U387" s="51"/>
      <c r="V387" s="51"/>
      <c r="W387" s="51"/>
      <c r="X387" s="51"/>
      <c r="Y387" s="51"/>
      <c r="Z387" s="51"/>
      <c r="AA387" s="51"/>
    </row>
    <row r="388" spans="1:27" ht="15">
      <c r="A388" s="51"/>
      <c r="B388" s="51"/>
      <c r="C388" s="51"/>
      <c r="D388" s="51"/>
      <c r="E388" s="51"/>
      <c r="F388" s="52"/>
      <c r="G388" s="51"/>
      <c r="H388" s="51"/>
      <c r="I388" s="51"/>
      <c r="J388" s="52"/>
      <c r="K388" s="51"/>
      <c r="L388" s="51"/>
      <c r="M388" s="51"/>
      <c r="N388" s="51"/>
      <c r="O388" s="51"/>
      <c r="P388" s="51"/>
      <c r="Q388" s="51"/>
      <c r="R388" s="51"/>
      <c r="S388" s="51"/>
      <c r="T388" s="51"/>
      <c r="U388" s="51"/>
      <c r="V388" s="51"/>
      <c r="W388" s="51"/>
      <c r="X388" s="51"/>
      <c r="Y388" s="51"/>
      <c r="Z388" s="51"/>
      <c r="AA388" s="51"/>
    </row>
    <row r="389" spans="1:27" ht="15">
      <c r="A389" s="51"/>
      <c r="B389" s="51"/>
      <c r="C389" s="51"/>
      <c r="D389" s="51"/>
      <c r="E389" s="51"/>
      <c r="F389" s="52"/>
      <c r="G389" s="51"/>
      <c r="H389" s="51"/>
      <c r="I389" s="51"/>
      <c r="J389" s="52"/>
      <c r="K389" s="51"/>
      <c r="L389" s="51"/>
      <c r="M389" s="51"/>
      <c r="N389" s="51"/>
      <c r="O389" s="51"/>
      <c r="P389" s="51"/>
      <c r="Q389" s="51"/>
      <c r="R389" s="51"/>
      <c r="S389" s="51"/>
      <c r="T389" s="51"/>
      <c r="U389" s="51"/>
      <c r="V389" s="51"/>
      <c r="W389" s="51"/>
      <c r="X389" s="51"/>
      <c r="Y389" s="51"/>
      <c r="Z389" s="51"/>
      <c r="AA389" s="51"/>
    </row>
    <row r="390" spans="1:27" ht="15">
      <c r="A390" s="51"/>
      <c r="B390" s="51"/>
      <c r="C390" s="51"/>
      <c r="D390" s="51"/>
      <c r="E390" s="51"/>
      <c r="F390" s="52"/>
      <c r="G390" s="51"/>
      <c r="H390" s="51"/>
      <c r="I390" s="51"/>
      <c r="J390" s="52"/>
      <c r="K390" s="51"/>
      <c r="L390" s="51"/>
      <c r="M390" s="51"/>
      <c r="N390" s="51"/>
      <c r="O390" s="51"/>
      <c r="P390" s="51"/>
      <c r="Q390" s="51"/>
      <c r="R390" s="51"/>
      <c r="S390" s="51"/>
      <c r="T390" s="51"/>
      <c r="U390" s="51"/>
      <c r="V390" s="51"/>
      <c r="W390" s="51"/>
      <c r="X390" s="51"/>
      <c r="Y390" s="51"/>
      <c r="Z390" s="51"/>
      <c r="AA390" s="51"/>
    </row>
    <row r="391" spans="1:27" ht="15">
      <c r="A391" s="51"/>
      <c r="B391" s="51"/>
      <c r="C391" s="51"/>
      <c r="D391" s="51"/>
      <c r="E391" s="51"/>
      <c r="F391" s="52"/>
      <c r="G391" s="51"/>
      <c r="H391" s="51"/>
      <c r="I391" s="51"/>
      <c r="J391" s="52"/>
      <c r="K391" s="51"/>
      <c r="L391" s="51"/>
      <c r="M391" s="51"/>
      <c r="N391" s="51"/>
      <c r="O391" s="51"/>
      <c r="P391" s="51"/>
      <c r="Q391" s="51"/>
      <c r="R391" s="51"/>
      <c r="S391" s="51"/>
      <c r="T391" s="51"/>
      <c r="U391" s="51"/>
      <c r="V391" s="51"/>
      <c r="W391" s="51"/>
      <c r="X391" s="51"/>
      <c r="Y391" s="51"/>
      <c r="Z391" s="51"/>
      <c r="AA391" s="51"/>
    </row>
    <row r="392" spans="1:27" ht="15">
      <c r="A392" s="51"/>
      <c r="B392" s="51"/>
      <c r="C392" s="51"/>
      <c r="D392" s="51"/>
      <c r="E392" s="51"/>
      <c r="F392" s="52"/>
      <c r="G392" s="51"/>
      <c r="H392" s="51"/>
      <c r="I392" s="51"/>
      <c r="J392" s="52"/>
      <c r="K392" s="51"/>
      <c r="L392" s="51"/>
      <c r="M392" s="51"/>
      <c r="N392" s="51"/>
      <c r="O392" s="51"/>
      <c r="P392" s="51"/>
      <c r="Q392" s="51"/>
      <c r="R392" s="51"/>
      <c r="S392" s="51"/>
      <c r="T392" s="51"/>
      <c r="U392" s="51"/>
      <c r="V392" s="51"/>
      <c r="W392" s="51"/>
      <c r="X392" s="51"/>
      <c r="Y392" s="51"/>
      <c r="Z392" s="51"/>
      <c r="AA392" s="51"/>
    </row>
    <row r="393" spans="1:27" ht="15">
      <c r="A393" s="51"/>
      <c r="B393" s="51"/>
      <c r="C393" s="51"/>
      <c r="D393" s="51"/>
      <c r="E393" s="51"/>
      <c r="F393" s="52"/>
      <c r="G393" s="51"/>
      <c r="H393" s="51"/>
      <c r="I393" s="51"/>
      <c r="J393" s="52"/>
      <c r="K393" s="51"/>
      <c r="L393" s="51"/>
      <c r="M393" s="51"/>
      <c r="N393" s="51"/>
      <c r="O393" s="51"/>
      <c r="P393" s="51"/>
      <c r="Q393" s="51"/>
      <c r="R393" s="51"/>
      <c r="S393" s="51"/>
      <c r="T393" s="51"/>
      <c r="U393" s="51"/>
      <c r="V393" s="51"/>
      <c r="W393" s="51"/>
      <c r="X393" s="51"/>
      <c r="Y393" s="51"/>
      <c r="Z393" s="51"/>
      <c r="AA393" s="51"/>
    </row>
    <row r="394" spans="1:27" ht="15">
      <c r="A394" s="51"/>
      <c r="B394" s="51"/>
      <c r="C394" s="51"/>
      <c r="D394" s="51"/>
      <c r="E394" s="51"/>
      <c r="F394" s="52"/>
      <c r="G394" s="51"/>
      <c r="H394" s="51"/>
      <c r="I394" s="51"/>
      <c r="J394" s="52"/>
      <c r="K394" s="51"/>
      <c r="L394" s="51"/>
      <c r="M394" s="51"/>
      <c r="N394" s="51"/>
      <c r="O394" s="51"/>
      <c r="P394" s="51"/>
      <c r="Q394" s="51"/>
      <c r="R394" s="51"/>
      <c r="S394" s="51"/>
      <c r="T394" s="51"/>
      <c r="U394" s="51"/>
      <c r="V394" s="51"/>
      <c r="W394" s="51"/>
      <c r="X394" s="51"/>
      <c r="Y394" s="51"/>
      <c r="Z394" s="51"/>
      <c r="AA394" s="51"/>
    </row>
    <row r="395" spans="1:27" ht="15">
      <c r="A395" s="51"/>
      <c r="B395" s="51"/>
      <c r="C395" s="51"/>
      <c r="D395" s="51"/>
      <c r="E395" s="51"/>
      <c r="F395" s="52"/>
      <c r="G395" s="51"/>
      <c r="H395" s="51"/>
      <c r="I395" s="51"/>
      <c r="J395" s="52"/>
      <c r="K395" s="51"/>
      <c r="L395" s="51"/>
      <c r="M395" s="51"/>
      <c r="N395" s="51"/>
      <c r="O395" s="51"/>
      <c r="P395" s="51"/>
      <c r="Q395" s="51"/>
      <c r="R395" s="51"/>
      <c r="S395" s="51"/>
      <c r="T395" s="51"/>
      <c r="U395" s="51"/>
      <c r="V395" s="51"/>
      <c r="W395" s="51"/>
      <c r="X395" s="51"/>
      <c r="Y395" s="51"/>
      <c r="Z395" s="51"/>
      <c r="AA395" s="51"/>
    </row>
    <row r="396" spans="1:27" ht="15">
      <c r="A396" s="51"/>
      <c r="B396" s="51"/>
      <c r="C396" s="51"/>
      <c r="D396" s="51"/>
      <c r="E396" s="51"/>
      <c r="F396" s="52"/>
      <c r="G396" s="51"/>
      <c r="H396" s="51"/>
      <c r="I396" s="51"/>
      <c r="J396" s="52"/>
      <c r="K396" s="51"/>
      <c r="L396" s="51"/>
      <c r="M396" s="51"/>
      <c r="N396" s="51"/>
      <c r="O396" s="51"/>
      <c r="P396" s="51"/>
      <c r="Q396" s="51"/>
      <c r="R396" s="51"/>
      <c r="S396" s="51"/>
      <c r="T396" s="51"/>
      <c r="U396" s="51"/>
      <c r="V396" s="51"/>
      <c r="W396" s="51"/>
      <c r="X396" s="51"/>
      <c r="Y396" s="51"/>
      <c r="Z396" s="51"/>
      <c r="AA396" s="51"/>
    </row>
    <row r="397" spans="1:27" ht="15">
      <c r="A397" s="51"/>
      <c r="B397" s="51"/>
      <c r="C397" s="51"/>
      <c r="D397" s="51"/>
      <c r="E397" s="51"/>
      <c r="F397" s="52"/>
      <c r="G397" s="51"/>
      <c r="H397" s="51"/>
      <c r="I397" s="51"/>
      <c r="J397" s="52"/>
      <c r="K397" s="51"/>
      <c r="L397" s="51"/>
      <c r="M397" s="51"/>
      <c r="N397" s="51"/>
      <c r="O397" s="51"/>
      <c r="P397" s="51"/>
      <c r="Q397" s="51"/>
      <c r="R397" s="51"/>
      <c r="S397" s="51"/>
      <c r="T397" s="51"/>
      <c r="U397" s="51"/>
      <c r="V397" s="51"/>
      <c r="W397" s="51"/>
      <c r="X397" s="51"/>
      <c r="Y397" s="51"/>
      <c r="Z397" s="51"/>
      <c r="AA397" s="51"/>
    </row>
    <row r="398" spans="1:27" ht="15">
      <c r="A398" s="51"/>
      <c r="B398" s="51"/>
      <c r="C398" s="51"/>
      <c r="D398" s="51"/>
      <c r="E398" s="51"/>
      <c r="F398" s="52"/>
      <c r="G398" s="51"/>
      <c r="H398" s="51"/>
      <c r="I398" s="51"/>
      <c r="J398" s="52"/>
      <c r="K398" s="51"/>
      <c r="L398" s="51"/>
      <c r="M398" s="51"/>
      <c r="N398" s="51"/>
      <c r="O398" s="51"/>
      <c r="P398" s="51"/>
      <c r="Q398" s="51"/>
      <c r="R398" s="51"/>
      <c r="S398" s="51"/>
      <c r="T398" s="51"/>
      <c r="U398" s="51"/>
      <c r="V398" s="51"/>
      <c r="W398" s="51"/>
      <c r="X398" s="51"/>
      <c r="Y398" s="51"/>
      <c r="Z398" s="51"/>
      <c r="AA398" s="51"/>
    </row>
    <row r="399" spans="1:27" ht="15">
      <c r="A399" s="51"/>
      <c r="B399" s="51"/>
      <c r="C399" s="51"/>
      <c r="D399" s="51"/>
      <c r="E399" s="51"/>
      <c r="F399" s="52"/>
      <c r="G399" s="51"/>
      <c r="H399" s="51"/>
      <c r="I399" s="51"/>
      <c r="J399" s="52"/>
      <c r="K399" s="51"/>
      <c r="L399" s="51"/>
      <c r="M399" s="51"/>
      <c r="N399" s="51"/>
      <c r="O399" s="51"/>
      <c r="P399" s="51"/>
      <c r="Q399" s="51"/>
      <c r="R399" s="51"/>
      <c r="S399" s="51"/>
      <c r="T399" s="51"/>
      <c r="U399" s="51"/>
      <c r="V399" s="51"/>
      <c r="W399" s="51"/>
      <c r="X399" s="51"/>
      <c r="Y399" s="51"/>
      <c r="Z399" s="51"/>
      <c r="AA399" s="51"/>
    </row>
    <row r="400" spans="1:27" ht="15">
      <c r="A400" s="51"/>
      <c r="B400" s="51"/>
      <c r="C400" s="51"/>
      <c r="D400" s="51"/>
      <c r="E400" s="51"/>
      <c r="F400" s="52"/>
      <c r="G400" s="51"/>
      <c r="H400" s="51"/>
      <c r="I400" s="51"/>
      <c r="J400" s="52"/>
      <c r="K400" s="51"/>
      <c r="L400" s="51"/>
      <c r="M400" s="51"/>
      <c r="N400" s="51"/>
      <c r="O400" s="51"/>
      <c r="P400" s="51"/>
      <c r="Q400" s="51"/>
      <c r="R400" s="51"/>
      <c r="S400" s="51"/>
      <c r="T400" s="51"/>
      <c r="U400" s="51"/>
      <c r="V400" s="51"/>
      <c r="W400" s="51"/>
      <c r="X400" s="51"/>
      <c r="Y400" s="51"/>
      <c r="Z400" s="51"/>
      <c r="AA400" s="51"/>
    </row>
    <row r="401" spans="1:27" ht="15">
      <c r="A401" s="51"/>
      <c r="B401" s="51"/>
      <c r="C401" s="51"/>
      <c r="D401" s="51"/>
      <c r="E401" s="51"/>
      <c r="F401" s="52"/>
      <c r="G401" s="51"/>
      <c r="H401" s="51"/>
      <c r="I401" s="51"/>
      <c r="J401" s="52"/>
      <c r="K401" s="51"/>
      <c r="L401" s="51"/>
      <c r="M401" s="51"/>
      <c r="N401" s="51"/>
      <c r="O401" s="51"/>
      <c r="P401" s="51"/>
      <c r="Q401" s="51"/>
      <c r="R401" s="51"/>
      <c r="S401" s="51"/>
      <c r="T401" s="51"/>
      <c r="U401" s="51"/>
      <c r="V401" s="51"/>
      <c r="W401" s="51"/>
      <c r="X401" s="51"/>
      <c r="Y401" s="51"/>
      <c r="Z401" s="51"/>
      <c r="AA401" s="51"/>
    </row>
    <row r="402" spans="1:27" ht="15">
      <c r="A402" s="51"/>
      <c r="B402" s="51"/>
      <c r="C402" s="51"/>
      <c r="D402" s="51"/>
      <c r="E402" s="51"/>
      <c r="F402" s="52"/>
      <c r="G402" s="51"/>
      <c r="H402" s="51"/>
      <c r="I402" s="51"/>
      <c r="J402" s="52"/>
      <c r="K402" s="51"/>
      <c r="L402" s="51"/>
      <c r="M402" s="51"/>
      <c r="N402" s="51"/>
      <c r="O402" s="51"/>
      <c r="P402" s="51"/>
      <c r="Q402" s="51"/>
      <c r="R402" s="51"/>
      <c r="S402" s="51"/>
      <c r="T402" s="51"/>
      <c r="U402" s="51"/>
      <c r="V402" s="51"/>
      <c r="W402" s="51"/>
      <c r="X402" s="51"/>
      <c r="Y402" s="51"/>
      <c r="Z402" s="51"/>
      <c r="AA402" s="51"/>
    </row>
    <row r="403" spans="1:27" ht="15">
      <c r="A403" s="51"/>
      <c r="B403" s="51"/>
      <c r="C403" s="51"/>
      <c r="D403" s="51"/>
      <c r="E403" s="51"/>
      <c r="F403" s="52"/>
      <c r="G403" s="51"/>
      <c r="H403" s="51"/>
      <c r="I403" s="51"/>
      <c r="J403" s="52"/>
      <c r="K403" s="51"/>
      <c r="L403" s="51"/>
      <c r="M403" s="51"/>
      <c r="N403" s="51"/>
      <c r="O403" s="51"/>
      <c r="P403" s="51"/>
      <c r="Q403" s="51"/>
      <c r="R403" s="51"/>
      <c r="S403" s="51"/>
      <c r="T403" s="51"/>
      <c r="U403" s="51"/>
      <c r="V403" s="51"/>
      <c r="W403" s="51"/>
      <c r="X403" s="51"/>
      <c r="Y403" s="51"/>
      <c r="Z403" s="51"/>
      <c r="AA403" s="51"/>
    </row>
    <row r="404" spans="1:27" ht="15">
      <c r="A404" s="51"/>
      <c r="B404" s="51"/>
      <c r="C404" s="51"/>
      <c r="D404" s="51"/>
      <c r="E404" s="51"/>
      <c r="F404" s="52"/>
      <c r="G404" s="51"/>
      <c r="H404" s="51"/>
      <c r="I404" s="51"/>
      <c r="J404" s="52"/>
      <c r="K404" s="51"/>
      <c r="L404" s="51"/>
      <c r="M404" s="51"/>
      <c r="N404" s="51"/>
      <c r="O404" s="51"/>
      <c r="P404" s="51"/>
      <c r="Q404" s="51"/>
      <c r="R404" s="51"/>
      <c r="S404" s="51"/>
      <c r="T404" s="51"/>
      <c r="U404" s="51"/>
      <c r="V404" s="51"/>
      <c r="W404" s="51"/>
      <c r="X404" s="51"/>
      <c r="Y404" s="51"/>
      <c r="Z404" s="51"/>
      <c r="AA404" s="51"/>
    </row>
    <row r="405" spans="1:27" ht="15">
      <c r="A405" s="51"/>
      <c r="B405" s="51"/>
      <c r="C405" s="51"/>
      <c r="D405" s="51"/>
      <c r="E405" s="51"/>
      <c r="F405" s="52"/>
      <c r="G405" s="51"/>
      <c r="H405" s="51"/>
      <c r="I405" s="51"/>
      <c r="J405" s="52"/>
      <c r="K405" s="51"/>
      <c r="L405" s="51"/>
      <c r="M405" s="51"/>
      <c r="N405" s="51"/>
      <c r="O405" s="51"/>
      <c r="P405" s="51"/>
      <c r="Q405" s="51"/>
      <c r="R405" s="51"/>
      <c r="S405" s="51"/>
      <c r="T405" s="51"/>
      <c r="U405" s="51"/>
      <c r="V405" s="51"/>
      <c r="W405" s="51"/>
      <c r="X405" s="51"/>
      <c r="Y405" s="51"/>
      <c r="Z405" s="51"/>
      <c r="AA405" s="51"/>
    </row>
    <row r="406" spans="1:27" ht="15">
      <c r="A406" s="51"/>
      <c r="B406" s="51"/>
      <c r="C406" s="51"/>
      <c r="D406" s="51"/>
      <c r="E406" s="51"/>
      <c r="F406" s="52"/>
      <c r="G406" s="51"/>
      <c r="H406" s="51"/>
      <c r="I406" s="51"/>
      <c r="J406" s="52"/>
      <c r="K406" s="51"/>
      <c r="L406" s="51"/>
      <c r="M406" s="51"/>
      <c r="N406" s="51"/>
      <c r="O406" s="51"/>
      <c r="P406" s="51"/>
      <c r="Q406" s="51"/>
      <c r="R406" s="51"/>
      <c r="S406" s="51"/>
      <c r="T406" s="51"/>
      <c r="U406" s="51"/>
      <c r="V406" s="51"/>
      <c r="W406" s="51"/>
      <c r="X406" s="51"/>
      <c r="Y406" s="51"/>
      <c r="Z406" s="51"/>
      <c r="AA406" s="51"/>
    </row>
    <row r="407" spans="1:27" ht="15">
      <c r="A407" s="51"/>
      <c r="B407" s="51"/>
      <c r="C407" s="51"/>
      <c r="D407" s="51"/>
      <c r="E407" s="51"/>
      <c r="F407" s="52"/>
      <c r="G407" s="51"/>
      <c r="H407" s="51"/>
      <c r="I407" s="51"/>
      <c r="J407" s="52"/>
      <c r="K407" s="51"/>
      <c r="L407" s="51"/>
      <c r="M407" s="51"/>
      <c r="N407" s="51"/>
      <c r="O407" s="51"/>
      <c r="P407" s="51"/>
      <c r="Q407" s="51"/>
      <c r="R407" s="51"/>
      <c r="S407" s="51"/>
      <c r="T407" s="51"/>
      <c r="U407" s="51"/>
      <c r="V407" s="51"/>
      <c r="W407" s="51"/>
      <c r="X407" s="51"/>
      <c r="Y407" s="51"/>
      <c r="Z407" s="51"/>
      <c r="AA407" s="51"/>
    </row>
    <row r="408" spans="1:27" ht="15">
      <c r="A408" s="51"/>
      <c r="B408" s="51"/>
      <c r="C408" s="51"/>
      <c r="D408" s="51"/>
      <c r="E408" s="51"/>
      <c r="F408" s="52"/>
      <c r="G408" s="51"/>
      <c r="H408" s="51"/>
      <c r="I408" s="51"/>
      <c r="J408" s="52"/>
      <c r="K408" s="51"/>
      <c r="L408" s="51"/>
      <c r="M408" s="51"/>
      <c r="N408" s="51"/>
      <c r="O408" s="51"/>
      <c r="P408" s="51"/>
      <c r="Q408" s="51"/>
      <c r="R408" s="51"/>
      <c r="S408" s="51"/>
      <c r="T408" s="51"/>
      <c r="U408" s="51"/>
      <c r="V408" s="51"/>
      <c r="W408" s="51"/>
      <c r="X408" s="51"/>
      <c r="Y408" s="51"/>
      <c r="Z408" s="51"/>
      <c r="AA408" s="51"/>
    </row>
    <row r="409" spans="1:27" ht="15">
      <c r="A409" s="51"/>
      <c r="B409" s="51"/>
      <c r="C409" s="51"/>
      <c r="D409" s="51"/>
      <c r="E409" s="51"/>
      <c r="F409" s="52"/>
      <c r="G409" s="51"/>
      <c r="H409" s="51"/>
      <c r="I409" s="51"/>
      <c r="J409" s="52"/>
      <c r="K409" s="51"/>
      <c r="L409" s="51"/>
      <c r="M409" s="51"/>
      <c r="N409" s="51"/>
      <c r="O409" s="51"/>
      <c r="P409" s="51"/>
      <c r="Q409" s="51"/>
      <c r="R409" s="51"/>
      <c r="S409" s="51"/>
      <c r="T409" s="51"/>
      <c r="U409" s="51"/>
      <c r="V409" s="51"/>
      <c r="W409" s="51"/>
      <c r="X409" s="51"/>
      <c r="Y409" s="51"/>
      <c r="Z409" s="51"/>
      <c r="AA409" s="51"/>
    </row>
    <row r="410" spans="1:27" ht="15">
      <c r="A410" s="51"/>
      <c r="B410" s="51"/>
      <c r="C410" s="51"/>
      <c r="D410" s="51"/>
      <c r="E410" s="51"/>
      <c r="F410" s="52"/>
      <c r="G410" s="51"/>
      <c r="H410" s="51"/>
      <c r="I410" s="51"/>
      <c r="J410" s="52"/>
      <c r="K410" s="51"/>
      <c r="L410" s="51"/>
      <c r="M410" s="51"/>
      <c r="N410" s="51"/>
      <c r="O410" s="51"/>
      <c r="P410" s="51"/>
      <c r="Q410" s="51"/>
      <c r="R410" s="51"/>
      <c r="S410" s="51"/>
      <c r="T410" s="51"/>
      <c r="U410" s="51"/>
      <c r="V410" s="51"/>
      <c r="W410" s="51"/>
      <c r="X410" s="51"/>
      <c r="Y410" s="51"/>
      <c r="Z410" s="51"/>
      <c r="AA410" s="51"/>
    </row>
    <row r="411" spans="1:27" ht="15">
      <c r="A411" s="51"/>
      <c r="B411" s="51"/>
      <c r="C411" s="51"/>
      <c r="D411" s="51"/>
      <c r="E411" s="51"/>
      <c r="F411" s="52"/>
      <c r="G411" s="51"/>
      <c r="H411" s="51"/>
      <c r="I411" s="51"/>
      <c r="J411" s="52"/>
      <c r="K411" s="51"/>
      <c r="L411" s="51"/>
      <c r="M411" s="51"/>
      <c r="N411" s="51"/>
      <c r="O411" s="51"/>
      <c r="P411" s="51"/>
      <c r="Q411" s="51"/>
      <c r="R411" s="51"/>
      <c r="S411" s="51"/>
      <c r="T411" s="51"/>
      <c r="U411" s="51"/>
      <c r="V411" s="51"/>
      <c r="W411" s="51"/>
      <c r="X411" s="51"/>
      <c r="Y411" s="51"/>
      <c r="Z411" s="51"/>
      <c r="AA411" s="51"/>
    </row>
    <row r="412" spans="1:27" ht="15">
      <c r="A412" s="51"/>
      <c r="B412" s="51"/>
      <c r="C412" s="51"/>
      <c r="D412" s="51"/>
      <c r="E412" s="51"/>
      <c r="F412" s="52"/>
      <c r="G412" s="51"/>
      <c r="H412" s="51"/>
      <c r="I412" s="51"/>
      <c r="J412" s="52"/>
      <c r="K412" s="51"/>
      <c r="L412" s="51"/>
      <c r="M412" s="51"/>
      <c r="N412" s="51"/>
      <c r="O412" s="51"/>
      <c r="P412" s="51"/>
      <c r="Q412" s="51"/>
      <c r="R412" s="51"/>
      <c r="S412" s="51"/>
      <c r="T412" s="51"/>
      <c r="U412" s="51"/>
      <c r="V412" s="51"/>
      <c r="W412" s="51"/>
      <c r="X412" s="51"/>
      <c r="Y412" s="51"/>
      <c r="Z412" s="51"/>
      <c r="AA412" s="51"/>
    </row>
    <row r="413" spans="1:27" ht="15">
      <c r="A413" s="51"/>
      <c r="B413" s="51"/>
      <c r="C413" s="51"/>
      <c r="D413" s="51"/>
      <c r="E413" s="51"/>
      <c r="F413" s="52"/>
      <c r="G413" s="51"/>
      <c r="H413" s="51"/>
      <c r="I413" s="51"/>
      <c r="J413" s="52"/>
      <c r="K413" s="51"/>
      <c r="L413" s="51"/>
      <c r="M413" s="51"/>
      <c r="N413" s="51"/>
      <c r="O413" s="51"/>
      <c r="P413" s="51"/>
      <c r="Q413" s="51"/>
      <c r="R413" s="51"/>
      <c r="S413" s="51"/>
      <c r="T413" s="51"/>
      <c r="U413" s="51"/>
      <c r="V413" s="51"/>
      <c r="W413" s="51"/>
      <c r="X413" s="51"/>
      <c r="Y413" s="51"/>
      <c r="Z413" s="51"/>
      <c r="AA413" s="51"/>
    </row>
    <row r="414" spans="1:27" ht="15">
      <c r="A414" s="51"/>
      <c r="B414" s="51"/>
      <c r="C414" s="51"/>
      <c r="D414" s="51"/>
      <c r="E414" s="51"/>
      <c r="F414" s="52"/>
      <c r="G414" s="51"/>
      <c r="H414" s="51"/>
      <c r="I414" s="51"/>
      <c r="J414" s="52"/>
      <c r="K414" s="51"/>
      <c r="L414" s="51"/>
      <c r="M414" s="51"/>
      <c r="N414" s="51"/>
      <c r="O414" s="51"/>
      <c r="P414" s="51"/>
      <c r="Q414" s="51"/>
      <c r="R414" s="51"/>
      <c r="S414" s="51"/>
      <c r="T414" s="51"/>
      <c r="U414" s="51"/>
      <c r="V414" s="51"/>
      <c r="W414" s="51"/>
      <c r="X414" s="51"/>
      <c r="Y414" s="51"/>
      <c r="Z414" s="51"/>
      <c r="AA414" s="51"/>
    </row>
    <row r="415" spans="1:27" ht="15">
      <c r="A415" s="51"/>
      <c r="B415" s="51"/>
      <c r="C415" s="51"/>
      <c r="D415" s="51"/>
      <c r="E415" s="51"/>
      <c r="F415" s="52"/>
      <c r="G415" s="51"/>
      <c r="H415" s="51"/>
      <c r="I415" s="51"/>
      <c r="J415" s="52"/>
      <c r="K415" s="51"/>
      <c r="L415" s="51"/>
      <c r="M415" s="51"/>
      <c r="N415" s="51"/>
      <c r="O415" s="51"/>
      <c r="P415" s="51"/>
      <c r="Q415" s="51"/>
      <c r="R415" s="51"/>
      <c r="S415" s="51"/>
      <c r="T415" s="51"/>
      <c r="U415" s="51"/>
      <c r="V415" s="51"/>
      <c r="W415" s="51"/>
      <c r="X415" s="51"/>
      <c r="Y415" s="51"/>
      <c r="Z415" s="51"/>
      <c r="AA415" s="51"/>
    </row>
    <row r="416" spans="1:27" ht="15">
      <c r="A416" s="51"/>
      <c r="B416" s="51"/>
      <c r="C416" s="51"/>
      <c r="D416" s="51"/>
      <c r="E416" s="51"/>
      <c r="F416" s="52"/>
      <c r="G416" s="51"/>
      <c r="H416" s="51"/>
      <c r="I416" s="51"/>
      <c r="J416" s="52"/>
      <c r="K416" s="51"/>
      <c r="L416" s="51"/>
      <c r="M416" s="51"/>
      <c r="N416" s="51"/>
      <c r="O416" s="51"/>
      <c r="P416" s="51"/>
      <c r="Q416" s="51"/>
      <c r="R416" s="51"/>
      <c r="S416" s="51"/>
      <c r="T416" s="51"/>
      <c r="U416" s="51"/>
      <c r="V416" s="51"/>
      <c r="W416" s="51"/>
      <c r="X416" s="51"/>
      <c r="Y416" s="51"/>
      <c r="Z416" s="51"/>
      <c r="AA416" s="51"/>
    </row>
    <row r="417" spans="1:27" ht="15">
      <c r="A417" s="51"/>
      <c r="B417" s="51"/>
      <c r="C417" s="51"/>
      <c r="D417" s="51"/>
      <c r="E417" s="51"/>
      <c r="F417" s="52"/>
      <c r="G417" s="51"/>
      <c r="H417" s="51"/>
      <c r="I417" s="51"/>
      <c r="J417" s="52"/>
      <c r="K417" s="51"/>
      <c r="L417" s="51"/>
      <c r="M417" s="51"/>
      <c r="N417" s="51"/>
      <c r="O417" s="51"/>
      <c r="P417" s="51"/>
      <c r="Q417" s="51"/>
      <c r="R417" s="51"/>
      <c r="S417" s="51"/>
      <c r="T417" s="51"/>
      <c r="U417" s="51"/>
      <c r="V417" s="51"/>
      <c r="W417" s="51"/>
      <c r="X417" s="51"/>
      <c r="Y417" s="51"/>
      <c r="Z417" s="51"/>
      <c r="AA417" s="51"/>
    </row>
    <row r="418" spans="1:27" ht="15">
      <c r="A418" s="51"/>
      <c r="B418" s="51"/>
      <c r="C418" s="51"/>
      <c r="D418" s="51"/>
      <c r="E418" s="51"/>
      <c r="F418" s="52"/>
      <c r="G418" s="51"/>
      <c r="H418" s="51"/>
      <c r="I418" s="51"/>
      <c r="J418" s="52"/>
      <c r="K418" s="51"/>
      <c r="L418" s="51"/>
      <c r="M418" s="51"/>
      <c r="N418" s="51"/>
      <c r="O418" s="51"/>
      <c r="P418" s="51"/>
      <c r="Q418" s="51"/>
      <c r="R418" s="51"/>
      <c r="S418" s="51"/>
      <c r="T418" s="51"/>
      <c r="U418" s="51"/>
      <c r="V418" s="51"/>
      <c r="W418" s="51"/>
      <c r="X418" s="51"/>
      <c r="Y418" s="51"/>
      <c r="Z418" s="51"/>
      <c r="AA418" s="51"/>
    </row>
    <row r="419" spans="1:27" ht="15">
      <c r="A419" s="51"/>
      <c r="B419" s="51"/>
      <c r="C419" s="51"/>
      <c r="D419" s="51"/>
      <c r="E419" s="51"/>
      <c r="F419" s="52"/>
      <c r="G419" s="51"/>
      <c r="H419" s="51"/>
      <c r="I419" s="51"/>
      <c r="J419" s="52"/>
      <c r="K419" s="51"/>
      <c r="L419" s="51"/>
      <c r="M419" s="51"/>
      <c r="N419" s="51"/>
      <c r="O419" s="51"/>
      <c r="P419" s="51"/>
      <c r="Q419" s="51"/>
      <c r="R419" s="51"/>
      <c r="S419" s="51"/>
      <c r="T419" s="51"/>
      <c r="U419" s="51"/>
      <c r="V419" s="51"/>
      <c r="W419" s="51"/>
      <c r="X419" s="51"/>
      <c r="Y419" s="51"/>
      <c r="Z419" s="51"/>
      <c r="AA419" s="51"/>
    </row>
    <row r="420" spans="1:27" ht="15">
      <c r="A420" s="51"/>
      <c r="B420" s="51"/>
      <c r="C420" s="51"/>
      <c r="D420" s="51"/>
      <c r="E420" s="51"/>
      <c r="F420" s="52"/>
      <c r="G420" s="51"/>
      <c r="H420" s="51"/>
      <c r="I420" s="51"/>
      <c r="J420" s="52"/>
      <c r="K420" s="51"/>
      <c r="L420" s="51"/>
      <c r="M420" s="51"/>
      <c r="N420" s="51"/>
      <c r="O420" s="51"/>
      <c r="P420" s="51"/>
      <c r="Q420" s="51"/>
      <c r="R420" s="51"/>
      <c r="S420" s="51"/>
      <c r="T420" s="51"/>
      <c r="U420" s="51"/>
      <c r="V420" s="51"/>
      <c r="W420" s="51"/>
      <c r="X420" s="51"/>
      <c r="Y420" s="51"/>
      <c r="Z420" s="51"/>
      <c r="AA420" s="51"/>
    </row>
    <row r="421" spans="1:27" ht="15">
      <c r="A421" s="51"/>
      <c r="B421" s="51"/>
      <c r="C421" s="51"/>
      <c r="D421" s="51"/>
      <c r="E421" s="51"/>
      <c r="F421" s="52"/>
      <c r="G421" s="51"/>
      <c r="H421" s="51"/>
      <c r="I421" s="51"/>
      <c r="J421" s="52"/>
      <c r="K421" s="51"/>
      <c r="L421" s="51"/>
      <c r="M421" s="51"/>
      <c r="N421" s="51"/>
      <c r="O421" s="51"/>
      <c r="P421" s="51"/>
      <c r="Q421" s="51"/>
      <c r="R421" s="51"/>
      <c r="S421" s="51"/>
      <c r="T421" s="51"/>
      <c r="U421" s="51"/>
      <c r="V421" s="51"/>
      <c r="W421" s="51"/>
      <c r="X421" s="51"/>
      <c r="Y421" s="51"/>
      <c r="Z421" s="51"/>
      <c r="AA421" s="51"/>
    </row>
    <row r="422" spans="1:27" ht="15">
      <c r="A422" s="51"/>
      <c r="B422" s="51"/>
      <c r="C422" s="51"/>
      <c r="D422" s="51"/>
      <c r="E422" s="51"/>
      <c r="F422" s="52"/>
      <c r="G422" s="51"/>
      <c r="H422" s="51"/>
      <c r="I422" s="51"/>
      <c r="J422" s="52"/>
      <c r="K422" s="51"/>
      <c r="L422" s="51"/>
      <c r="M422" s="51"/>
      <c r="N422" s="51"/>
      <c r="O422" s="51"/>
      <c r="P422" s="51"/>
      <c r="Q422" s="51"/>
      <c r="R422" s="51"/>
      <c r="S422" s="51"/>
      <c r="T422" s="51"/>
      <c r="U422" s="51"/>
      <c r="V422" s="51"/>
      <c r="W422" s="51"/>
      <c r="X422" s="51"/>
      <c r="Y422" s="51"/>
      <c r="Z422" s="51"/>
      <c r="AA422" s="51"/>
    </row>
    <row r="423" spans="1:27" ht="15">
      <c r="A423" s="51"/>
      <c r="B423" s="51"/>
      <c r="C423" s="51"/>
      <c r="D423" s="51"/>
      <c r="E423" s="51"/>
      <c r="F423" s="52"/>
      <c r="G423" s="51"/>
      <c r="H423" s="51"/>
      <c r="I423" s="51"/>
      <c r="J423" s="52"/>
      <c r="K423" s="51"/>
      <c r="L423" s="51"/>
      <c r="M423" s="51"/>
      <c r="N423" s="51"/>
      <c r="O423" s="51"/>
      <c r="P423" s="51"/>
      <c r="Q423" s="51"/>
      <c r="R423" s="51"/>
      <c r="S423" s="51"/>
      <c r="T423" s="51"/>
      <c r="U423" s="51"/>
      <c r="V423" s="51"/>
      <c r="W423" s="51"/>
      <c r="X423" s="51"/>
      <c r="Y423" s="51"/>
      <c r="Z423" s="51"/>
      <c r="AA423" s="51"/>
    </row>
    <row r="424" spans="1:27" ht="15">
      <c r="A424" s="51"/>
      <c r="B424" s="51"/>
      <c r="C424" s="51"/>
      <c r="D424" s="51"/>
      <c r="E424" s="51"/>
      <c r="F424" s="52"/>
      <c r="G424" s="51"/>
      <c r="H424" s="51"/>
      <c r="I424" s="51"/>
      <c r="J424" s="52"/>
      <c r="K424" s="51"/>
      <c r="L424" s="51"/>
      <c r="M424" s="51"/>
      <c r="N424" s="51"/>
      <c r="O424" s="51"/>
      <c r="P424" s="51"/>
      <c r="Q424" s="51"/>
      <c r="R424" s="51"/>
      <c r="S424" s="51"/>
      <c r="T424" s="51"/>
      <c r="U424" s="51"/>
      <c r="V424" s="51"/>
      <c r="W424" s="51"/>
      <c r="X424" s="51"/>
      <c r="Y424" s="51"/>
      <c r="Z424" s="51"/>
      <c r="AA424" s="51"/>
    </row>
    <row r="425" spans="1:27" ht="15">
      <c r="A425" s="51"/>
      <c r="B425" s="51"/>
      <c r="C425" s="51"/>
      <c r="D425" s="51"/>
      <c r="E425" s="51"/>
      <c r="F425" s="52"/>
      <c r="G425" s="51"/>
      <c r="H425" s="51"/>
      <c r="I425" s="51"/>
      <c r="J425" s="52"/>
      <c r="K425" s="51"/>
      <c r="L425" s="51"/>
      <c r="M425" s="51"/>
      <c r="N425" s="51"/>
      <c r="O425" s="51"/>
      <c r="P425" s="51"/>
      <c r="Q425" s="51"/>
      <c r="R425" s="51"/>
      <c r="S425" s="51"/>
      <c r="T425" s="51"/>
      <c r="U425" s="51"/>
      <c r="V425" s="51"/>
      <c r="W425" s="51"/>
      <c r="X425" s="51"/>
      <c r="Y425" s="51"/>
      <c r="Z425" s="51"/>
      <c r="AA425" s="51"/>
    </row>
    <row r="426" spans="1:27" ht="15">
      <c r="A426" s="51"/>
      <c r="B426" s="51"/>
      <c r="C426" s="51"/>
      <c r="D426" s="51"/>
      <c r="E426" s="51"/>
      <c r="F426" s="52"/>
      <c r="G426" s="51"/>
      <c r="H426" s="51"/>
      <c r="I426" s="51"/>
      <c r="J426" s="52"/>
      <c r="K426" s="51"/>
      <c r="L426" s="51"/>
      <c r="M426" s="51"/>
      <c r="N426" s="51"/>
      <c r="O426" s="51"/>
      <c r="P426" s="51"/>
      <c r="Q426" s="51"/>
      <c r="R426" s="51"/>
      <c r="S426" s="51"/>
      <c r="T426" s="51"/>
      <c r="U426" s="51"/>
      <c r="V426" s="51"/>
      <c r="W426" s="51"/>
      <c r="X426" s="51"/>
      <c r="Y426" s="51"/>
      <c r="Z426" s="51"/>
      <c r="AA426" s="51"/>
    </row>
    <row r="427" spans="1:27" ht="15">
      <c r="A427" s="51"/>
      <c r="B427" s="51"/>
      <c r="C427" s="51"/>
      <c r="D427" s="51"/>
      <c r="E427" s="51"/>
      <c r="F427" s="52"/>
      <c r="G427" s="51"/>
      <c r="H427" s="51"/>
      <c r="I427" s="51"/>
      <c r="J427" s="52"/>
      <c r="K427" s="51"/>
      <c r="L427" s="51"/>
      <c r="M427" s="51"/>
      <c r="N427" s="51"/>
      <c r="O427" s="51"/>
      <c r="P427" s="51"/>
      <c r="Q427" s="51"/>
      <c r="R427" s="51"/>
      <c r="S427" s="51"/>
      <c r="T427" s="51"/>
      <c r="U427" s="51"/>
      <c r="V427" s="51"/>
      <c r="W427" s="51"/>
      <c r="X427" s="51"/>
      <c r="Y427" s="51"/>
      <c r="Z427" s="51"/>
      <c r="AA427" s="51"/>
    </row>
    <row r="428" spans="1:27" ht="15">
      <c r="A428" s="51"/>
      <c r="B428" s="51"/>
      <c r="C428" s="51"/>
      <c r="D428" s="51"/>
      <c r="E428" s="51"/>
      <c r="F428" s="52"/>
      <c r="G428" s="51"/>
      <c r="H428" s="51"/>
      <c r="I428" s="51"/>
      <c r="J428" s="52"/>
      <c r="K428" s="51"/>
      <c r="L428" s="51"/>
      <c r="M428" s="51"/>
      <c r="N428" s="51"/>
      <c r="O428" s="51"/>
      <c r="P428" s="51"/>
      <c r="Q428" s="51"/>
      <c r="R428" s="51"/>
      <c r="S428" s="51"/>
      <c r="T428" s="51"/>
      <c r="U428" s="51"/>
      <c r="V428" s="51"/>
      <c r="W428" s="51"/>
      <c r="X428" s="51"/>
      <c r="Y428" s="51"/>
      <c r="Z428" s="51"/>
      <c r="AA428" s="51"/>
    </row>
    <row r="429" spans="1:27" ht="15">
      <c r="A429" s="51"/>
      <c r="B429" s="51"/>
      <c r="C429" s="51"/>
      <c r="D429" s="51"/>
      <c r="E429" s="51"/>
      <c r="F429" s="52"/>
      <c r="G429" s="51"/>
      <c r="H429" s="51"/>
      <c r="I429" s="51"/>
      <c r="J429" s="52"/>
      <c r="K429" s="51"/>
      <c r="L429" s="51"/>
      <c r="M429" s="51"/>
      <c r="N429" s="51"/>
      <c r="O429" s="51"/>
      <c r="P429" s="51"/>
      <c r="Q429" s="51"/>
      <c r="R429" s="51"/>
      <c r="S429" s="51"/>
      <c r="T429" s="51"/>
      <c r="U429" s="51"/>
      <c r="V429" s="51"/>
      <c r="W429" s="51"/>
      <c r="X429" s="51"/>
      <c r="Y429" s="51"/>
      <c r="Z429" s="51"/>
      <c r="AA429" s="51"/>
    </row>
    <row r="430" spans="1:27" ht="15">
      <c r="A430" s="51"/>
      <c r="B430" s="51"/>
      <c r="C430" s="51"/>
      <c r="D430" s="51"/>
      <c r="E430" s="51"/>
      <c r="F430" s="52"/>
      <c r="G430" s="51"/>
      <c r="H430" s="51"/>
      <c r="I430" s="51"/>
      <c r="J430" s="52"/>
      <c r="K430" s="51"/>
      <c r="L430" s="51"/>
      <c r="M430" s="51"/>
      <c r="N430" s="51"/>
      <c r="O430" s="51"/>
      <c r="P430" s="51"/>
      <c r="Q430" s="51"/>
      <c r="R430" s="51"/>
      <c r="S430" s="51"/>
      <c r="T430" s="51"/>
      <c r="U430" s="51"/>
      <c r="V430" s="51"/>
      <c r="W430" s="51"/>
      <c r="X430" s="51"/>
      <c r="Y430" s="51"/>
      <c r="Z430" s="51"/>
      <c r="AA430" s="51"/>
    </row>
    <row r="431" spans="1:27" ht="15">
      <c r="A431" s="51"/>
      <c r="B431" s="51"/>
      <c r="C431" s="51"/>
      <c r="D431" s="51"/>
      <c r="E431" s="51"/>
      <c r="F431" s="52"/>
      <c r="G431" s="51"/>
      <c r="H431" s="51"/>
      <c r="I431" s="51"/>
      <c r="J431" s="52"/>
      <c r="K431" s="51"/>
      <c r="L431" s="51"/>
      <c r="M431" s="51"/>
      <c r="N431" s="51"/>
      <c r="O431" s="51"/>
      <c r="P431" s="51"/>
      <c r="Q431" s="51"/>
      <c r="R431" s="51"/>
      <c r="S431" s="51"/>
      <c r="T431" s="51"/>
      <c r="U431" s="51"/>
      <c r="V431" s="51"/>
      <c r="W431" s="51"/>
      <c r="X431" s="51"/>
      <c r="Y431" s="51"/>
      <c r="Z431" s="51"/>
      <c r="AA431" s="51"/>
    </row>
    <row r="432" spans="1:27" ht="15">
      <c r="A432" s="51"/>
      <c r="B432" s="51"/>
      <c r="C432" s="51"/>
      <c r="D432" s="51"/>
      <c r="E432" s="51"/>
      <c r="F432" s="52"/>
      <c r="G432" s="51"/>
      <c r="H432" s="51"/>
      <c r="I432" s="51"/>
      <c r="J432" s="52"/>
      <c r="K432" s="51"/>
      <c r="L432" s="51"/>
      <c r="M432" s="51"/>
      <c r="N432" s="51"/>
      <c r="O432" s="51"/>
      <c r="P432" s="51"/>
      <c r="Q432" s="51"/>
      <c r="R432" s="51"/>
      <c r="S432" s="51"/>
      <c r="T432" s="51"/>
      <c r="U432" s="51"/>
      <c r="V432" s="51"/>
      <c r="W432" s="51"/>
      <c r="X432" s="51"/>
      <c r="Y432" s="51"/>
      <c r="Z432" s="51"/>
      <c r="AA432" s="51"/>
    </row>
    <row r="433" spans="1:27" ht="15">
      <c r="A433" s="51"/>
      <c r="B433" s="51"/>
      <c r="C433" s="51"/>
      <c r="D433" s="51"/>
      <c r="E433" s="51"/>
      <c r="F433" s="52"/>
      <c r="G433" s="51"/>
      <c r="H433" s="51"/>
      <c r="I433" s="51"/>
      <c r="J433" s="52"/>
      <c r="K433" s="51"/>
      <c r="L433" s="51"/>
      <c r="M433" s="51"/>
      <c r="N433" s="51"/>
      <c r="O433" s="51"/>
      <c r="P433" s="51"/>
      <c r="Q433" s="51"/>
      <c r="R433" s="51"/>
      <c r="S433" s="51"/>
      <c r="T433" s="51"/>
      <c r="U433" s="51"/>
      <c r="V433" s="51"/>
      <c r="W433" s="51"/>
      <c r="X433" s="51"/>
      <c r="Y433" s="51"/>
      <c r="Z433" s="51"/>
      <c r="AA433" s="51"/>
    </row>
    <row r="434" spans="1:27" ht="15">
      <c r="A434" s="51"/>
      <c r="B434" s="51"/>
      <c r="C434" s="51"/>
      <c r="D434" s="51"/>
      <c r="E434" s="51"/>
      <c r="F434" s="52"/>
      <c r="G434" s="51"/>
      <c r="H434" s="51"/>
      <c r="I434" s="51"/>
      <c r="J434" s="52"/>
      <c r="K434" s="51"/>
      <c r="L434" s="51"/>
      <c r="M434" s="51"/>
      <c r="N434" s="51"/>
      <c r="O434" s="51"/>
      <c r="P434" s="51"/>
      <c r="Q434" s="51"/>
      <c r="R434" s="51"/>
      <c r="S434" s="51"/>
      <c r="T434" s="51"/>
      <c r="U434" s="51"/>
      <c r="V434" s="51"/>
      <c r="W434" s="51"/>
      <c r="X434" s="51"/>
      <c r="Y434" s="51"/>
      <c r="Z434" s="51"/>
      <c r="AA434" s="51"/>
    </row>
    <row r="435" spans="1:27" ht="15">
      <c r="A435" s="51"/>
      <c r="B435" s="51"/>
      <c r="C435" s="51"/>
      <c r="D435" s="51"/>
      <c r="E435" s="51"/>
      <c r="F435" s="52"/>
      <c r="G435" s="51"/>
      <c r="H435" s="51"/>
      <c r="I435" s="51"/>
      <c r="J435" s="52"/>
      <c r="K435" s="51"/>
      <c r="L435" s="51"/>
      <c r="M435" s="51"/>
      <c r="N435" s="51"/>
      <c r="O435" s="51"/>
      <c r="P435" s="51"/>
      <c r="Q435" s="51"/>
      <c r="R435" s="51"/>
      <c r="S435" s="51"/>
      <c r="T435" s="51"/>
      <c r="U435" s="51"/>
      <c r="V435" s="51"/>
      <c r="W435" s="51"/>
      <c r="X435" s="51"/>
      <c r="Y435" s="51"/>
      <c r="Z435" s="51"/>
      <c r="AA435" s="51"/>
    </row>
    <row r="436" spans="1:27" ht="15">
      <c r="A436" s="51"/>
      <c r="B436" s="51"/>
      <c r="C436" s="51"/>
      <c r="D436" s="51"/>
      <c r="E436" s="51"/>
      <c r="F436" s="52"/>
      <c r="G436" s="51"/>
      <c r="H436" s="51"/>
      <c r="I436" s="51"/>
      <c r="J436" s="52"/>
      <c r="K436" s="51"/>
      <c r="L436" s="51"/>
      <c r="M436" s="51"/>
      <c r="N436" s="51"/>
      <c r="O436" s="51"/>
      <c r="P436" s="51"/>
      <c r="Q436" s="51"/>
      <c r="R436" s="51"/>
      <c r="S436" s="51"/>
      <c r="T436" s="51"/>
      <c r="U436" s="51"/>
      <c r="V436" s="51"/>
      <c r="W436" s="51"/>
      <c r="X436" s="51"/>
      <c r="Y436" s="51"/>
      <c r="Z436" s="51"/>
      <c r="AA436" s="51"/>
    </row>
    <row r="437" spans="1:27" ht="15">
      <c r="A437" s="51"/>
      <c r="B437" s="51"/>
      <c r="C437" s="51"/>
      <c r="D437" s="51"/>
      <c r="E437" s="51"/>
      <c r="F437" s="52"/>
      <c r="G437" s="51"/>
      <c r="H437" s="51"/>
      <c r="I437" s="51"/>
      <c r="J437" s="52"/>
      <c r="K437" s="51"/>
      <c r="L437" s="51"/>
      <c r="M437" s="51"/>
      <c r="N437" s="51"/>
      <c r="O437" s="51"/>
      <c r="P437" s="51"/>
      <c r="Q437" s="51"/>
      <c r="R437" s="51"/>
      <c r="S437" s="51"/>
      <c r="T437" s="51"/>
      <c r="U437" s="51"/>
      <c r="V437" s="51"/>
      <c r="W437" s="51"/>
      <c r="X437" s="51"/>
      <c r="Y437" s="51"/>
      <c r="Z437" s="51"/>
      <c r="AA437" s="51"/>
    </row>
    <row r="438" spans="1:27" ht="15">
      <c r="A438" s="51"/>
      <c r="B438" s="51"/>
      <c r="C438" s="51"/>
      <c r="D438" s="51"/>
      <c r="E438" s="51"/>
      <c r="F438" s="52"/>
      <c r="G438" s="51"/>
      <c r="H438" s="51"/>
      <c r="I438" s="51"/>
      <c r="J438" s="52"/>
      <c r="K438" s="51"/>
      <c r="L438" s="51"/>
      <c r="M438" s="51"/>
      <c r="N438" s="51"/>
      <c r="O438" s="51"/>
      <c r="P438" s="51"/>
      <c r="Q438" s="51"/>
      <c r="R438" s="51"/>
      <c r="S438" s="51"/>
      <c r="T438" s="51"/>
      <c r="U438" s="51"/>
      <c r="V438" s="51"/>
      <c r="W438" s="51"/>
      <c r="X438" s="51"/>
      <c r="Y438" s="51"/>
      <c r="Z438" s="51"/>
      <c r="AA438" s="51"/>
    </row>
    <row r="439" spans="1:27" ht="15">
      <c r="A439" s="51"/>
      <c r="B439" s="51"/>
      <c r="C439" s="51"/>
      <c r="D439" s="51"/>
      <c r="E439" s="51"/>
      <c r="F439" s="52"/>
      <c r="G439" s="51"/>
      <c r="H439" s="51"/>
      <c r="I439" s="51"/>
      <c r="J439" s="52"/>
      <c r="K439" s="51"/>
      <c r="L439" s="51"/>
      <c r="M439" s="51"/>
      <c r="N439" s="51"/>
      <c r="O439" s="51"/>
      <c r="P439" s="51"/>
      <c r="Q439" s="51"/>
      <c r="R439" s="51"/>
      <c r="S439" s="51"/>
      <c r="T439" s="51"/>
      <c r="U439" s="51"/>
      <c r="V439" s="51"/>
      <c r="W439" s="51"/>
      <c r="X439" s="51"/>
      <c r="Y439" s="51"/>
      <c r="Z439" s="51"/>
      <c r="AA439" s="51"/>
    </row>
    <row r="440" spans="1:27" ht="15">
      <c r="A440" s="51"/>
      <c r="B440" s="51"/>
      <c r="C440" s="51"/>
      <c r="D440" s="51"/>
      <c r="E440" s="51"/>
      <c r="F440" s="52"/>
      <c r="G440" s="51"/>
      <c r="H440" s="51"/>
      <c r="I440" s="51"/>
      <c r="J440" s="52"/>
      <c r="K440" s="51"/>
      <c r="L440" s="51"/>
      <c r="M440" s="51"/>
      <c r="N440" s="51"/>
      <c r="O440" s="51"/>
      <c r="P440" s="51"/>
      <c r="Q440" s="51"/>
      <c r="R440" s="51"/>
      <c r="S440" s="51"/>
      <c r="T440" s="51"/>
      <c r="U440" s="51"/>
      <c r="V440" s="51"/>
      <c r="W440" s="51"/>
      <c r="X440" s="51"/>
      <c r="Y440" s="51"/>
      <c r="Z440" s="51"/>
      <c r="AA440" s="51"/>
    </row>
    <row r="441" spans="1:27" ht="15">
      <c r="A441" s="51"/>
      <c r="B441" s="51"/>
      <c r="C441" s="51"/>
      <c r="D441" s="51"/>
      <c r="E441" s="51"/>
      <c r="F441" s="52"/>
      <c r="G441" s="51"/>
      <c r="H441" s="51"/>
      <c r="I441" s="51"/>
      <c r="J441" s="52"/>
      <c r="K441" s="51"/>
      <c r="L441" s="51"/>
      <c r="M441" s="51"/>
      <c r="N441" s="51"/>
      <c r="O441" s="51"/>
      <c r="P441" s="51"/>
      <c r="Q441" s="51"/>
      <c r="R441" s="51"/>
      <c r="S441" s="51"/>
      <c r="T441" s="51"/>
      <c r="U441" s="51"/>
      <c r="V441" s="51"/>
      <c r="W441" s="51"/>
      <c r="X441" s="51"/>
      <c r="Y441" s="51"/>
      <c r="Z441" s="51"/>
      <c r="AA441" s="51"/>
    </row>
    <row r="442" spans="1:27" ht="15">
      <c r="A442" s="51"/>
      <c r="B442" s="51"/>
      <c r="C442" s="51"/>
      <c r="D442" s="51"/>
      <c r="E442" s="51"/>
      <c r="F442" s="52"/>
      <c r="G442" s="51"/>
      <c r="H442" s="51"/>
      <c r="I442" s="51"/>
      <c r="J442" s="52"/>
      <c r="K442" s="51"/>
      <c r="L442" s="51"/>
      <c r="M442" s="51"/>
      <c r="N442" s="51"/>
      <c r="O442" s="51"/>
      <c r="P442" s="51"/>
      <c r="Q442" s="51"/>
      <c r="R442" s="51"/>
      <c r="S442" s="51"/>
      <c r="T442" s="51"/>
      <c r="U442" s="51"/>
      <c r="V442" s="51"/>
      <c r="W442" s="51"/>
      <c r="X442" s="51"/>
      <c r="Y442" s="51"/>
      <c r="Z442" s="51"/>
      <c r="AA442" s="51"/>
    </row>
    <row r="443" spans="1:27" ht="15">
      <c r="A443" s="51"/>
      <c r="B443" s="51"/>
      <c r="C443" s="51"/>
      <c r="D443" s="51"/>
      <c r="E443" s="51"/>
      <c r="F443" s="52"/>
      <c r="G443" s="51"/>
      <c r="H443" s="51"/>
      <c r="I443" s="51"/>
      <c r="J443" s="52"/>
      <c r="K443" s="51"/>
      <c r="L443" s="51"/>
      <c r="M443" s="51"/>
      <c r="N443" s="51"/>
      <c r="O443" s="51"/>
      <c r="P443" s="51"/>
      <c r="Q443" s="51"/>
      <c r="R443" s="51"/>
      <c r="S443" s="51"/>
      <c r="T443" s="51"/>
      <c r="U443" s="51"/>
      <c r="V443" s="51"/>
      <c r="W443" s="51"/>
      <c r="X443" s="51"/>
      <c r="Y443" s="51"/>
      <c r="Z443" s="51"/>
      <c r="AA443" s="51"/>
    </row>
    <row r="444" spans="1:27" ht="15">
      <c r="A444" s="51"/>
      <c r="B444" s="51"/>
      <c r="C444" s="51"/>
      <c r="D444" s="51"/>
      <c r="E444" s="51"/>
      <c r="F444" s="52"/>
      <c r="G444" s="51"/>
      <c r="H444" s="51"/>
      <c r="I444" s="51"/>
      <c r="J444" s="52"/>
      <c r="K444" s="51"/>
      <c r="L444" s="51"/>
      <c r="M444" s="51"/>
      <c r="N444" s="51"/>
      <c r="O444" s="51"/>
      <c r="P444" s="51"/>
      <c r="Q444" s="51"/>
      <c r="R444" s="51"/>
      <c r="S444" s="51"/>
      <c r="T444" s="51"/>
      <c r="U444" s="51"/>
      <c r="V444" s="51"/>
      <c r="W444" s="51"/>
      <c r="X444" s="51"/>
      <c r="Y444" s="51"/>
      <c r="Z444" s="51"/>
      <c r="AA444" s="51"/>
    </row>
    <row r="445" spans="1:27" ht="15">
      <c r="A445" s="51"/>
      <c r="B445" s="51"/>
      <c r="C445" s="51"/>
      <c r="D445" s="51"/>
      <c r="E445" s="51"/>
      <c r="F445" s="52"/>
      <c r="G445" s="51"/>
      <c r="H445" s="51"/>
      <c r="I445" s="51"/>
      <c r="J445" s="52"/>
      <c r="K445" s="51"/>
      <c r="L445" s="51"/>
      <c r="M445" s="51"/>
      <c r="N445" s="51"/>
      <c r="O445" s="51"/>
      <c r="P445" s="51"/>
      <c r="Q445" s="51"/>
      <c r="R445" s="51"/>
      <c r="S445" s="51"/>
      <c r="T445" s="51"/>
      <c r="U445" s="51"/>
      <c r="V445" s="51"/>
      <c r="W445" s="51"/>
      <c r="X445" s="51"/>
      <c r="Y445" s="51"/>
      <c r="Z445" s="51"/>
      <c r="AA445" s="51"/>
    </row>
    <row r="446" spans="1:27" ht="15">
      <c r="A446" s="51"/>
      <c r="B446" s="51"/>
      <c r="C446" s="51"/>
      <c r="D446" s="51"/>
      <c r="E446" s="51"/>
      <c r="F446" s="52"/>
      <c r="G446" s="51"/>
      <c r="H446" s="51"/>
      <c r="I446" s="51"/>
      <c r="J446" s="52"/>
      <c r="K446" s="51"/>
      <c r="L446" s="51"/>
      <c r="M446" s="51"/>
      <c r="N446" s="51"/>
      <c r="O446" s="51"/>
      <c r="P446" s="51"/>
      <c r="Q446" s="51"/>
      <c r="R446" s="51"/>
      <c r="S446" s="51"/>
      <c r="T446" s="51"/>
      <c r="U446" s="51"/>
      <c r="V446" s="51"/>
      <c r="W446" s="51"/>
      <c r="X446" s="51"/>
      <c r="Y446" s="51"/>
      <c r="Z446" s="51"/>
      <c r="AA446" s="51"/>
    </row>
    <row r="447" spans="1:27" ht="15">
      <c r="A447" s="51"/>
      <c r="B447" s="51"/>
      <c r="C447" s="51"/>
      <c r="D447" s="51"/>
      <c r="E447" s="51"/>
      <c r="F447" s="52"/>
      <c r="G447" s="51"/>
      <c r="H447" s="51"/>
      <c r="I447" s="51"/>
      <c r="J447" s="52"/>
      <c r="K447" s="51"/>
      <c r="L447" s="51"/>
      <c r="M447" s="51"/>
      <c r="N447" s="51"/>
      <c r="O447" s="51"/>
      <c r="P447" s="51"/>
      <c r="Q447" s="51"/>
      <c r="R447" s="51"/>
      <c r="S447" s="51"/>
      <c r="T447" s="51"/>
      <c r="U447" s="51"/>
      <c r="V447" s="51"/>
      <c r="W447" s="51"/>
      <c r="X447" s="51"/>
      <c r="Y447" s="51"/>
      <c r="Z447" s="51"/>
      <c r="AA447" s="51"/>
    </row>
    <row r="448" spans="1:27" ht="15">
      <c r="A448" s="51"/>
      <c r="B448" s="51"/>
      <c r="C448" s="51"/>
      <c r="D448" s="51"/>
      <c r="E448" s="51"/>
      <c r="F448" s="52"/>
      <c r="G448" s="51"/>
      <c r="H448" s="51"/>
      <c r="I448" s="51"/>
      <c r="J448" s="52"/>
      <c r="K448" s="51"/>
      <c r="L448" s="51"/>
      <c r="M448" s="51"/>
      <c r="N448" s="51"/>
      <c r="O448" s="51"/>
      <c r="P448" s="51"/>
      <c r="Q448" s="51"/>
      <c r="R448" s="51"/>
      <c r="S448" s="51"/>
      <c r="T448" s="51"/>
      <c r="U448" s="51"/>
      <c r="V448" s="51"/>
      <c r="W448" s="51"/>
      <c r="X448" s="51"/>
      <c r="Y448" s="51"/>
      <c r="Z448" s="51"/>
      <c r="AA448" s="51"/>
    </row>
    <row r="449" spans="1:27" ht="15">
      <c r="A449" s="51"/>
      <c r="B449" s="51"/>
      <c r="C449" s="51"/>
      <c r="D449" s="51"/>
      <c r="E449" s="51"/>
      <c r="F449" s="52"/>
      <c r="G449" s="51"/>
      <c r="H449" s="51"/>
      <c r="I449" s="51"/>
      <c r="J449" s="52"/>
      <c r="K449" s="51"/>
      <c r="L449" s="51"/>
      <c r="M449" s="51"/>
      <c r="N449" s="51"/>
      <c r="O449" s="51"/>
      <c r="P449" s="51"/>
      <c r="Q449" s="51"/>
      <c r="R449" s="51"/>
      <c r="S449" s="51"/>
      <c r="T449" s="51"/>
      <c r="U449" s="51"/>
      <c r="V449" s="51"/>
      <c r="W449" s="51"/>
      <c r="X449" s="51"/>
      <c r="Y449" s="51"/>
      <c r="Z449" s="51"/>
      <c r="AA449" s="51"/>
    </row>
    <row r="450" spans="1:27" ht="15">
      <c r="A450" s="51"/>
      <c r="B450" s="51"/>
      <c r="C450" s="51"/>
      <c r="D450" s="51"/>
      <c r="E450" s="51"/>
      <c r="F450" s="52"/>
      <c r="G450" s="51"/>
      <c r="H450" s="51"/>
      <c r="I450" s="51"/>
      <c r="J450" s="52"/>
      <c r="K450" s="51"/>
      <c r="L450" s="51"/>
      <c r="M450" s="51"/>
      <c r="N450" s="51"/>
      <c r="O450" s="51"/>
      <c r="P450" s="51"/>
      <c r="Q450" s="51"/>
      <c r="R450" s="51"/>
      <c r="S450" s="51"/>
      <c r="T450" s="51"/>
      <c r="U450" s="51"/>
      <c r="V450" s="51"/>
      <c r="W450" s="51"/>
      <c r="X450" s="51"/>
      <c r="Y450" s="51"/>
      <c r="Z450" s="51"/>
      <c r="AA450" s="51"/>
    </row>
    <row r="451" spans="1:27" ht="15">
      <c r="A451" s="51"/>
      <c r="B451" s="51"/>
      <c r="C451" s="51"/>
      <c r="D451" s="51"/>
      <c r="E451" s="51"/>
      <c r="F451" s="52"/>
      <c r="G451" s="51"/>
      <c r="H451" s="51"/>
      <c r="I451" s="51"/>
      <c r="J451" s="52"/>
      <c r="K451" s="51"/>
      <c r="L451" s="51"/>
      <c r="M451" s="51"/>
      <c r="N451" s="51"/>
      <c r="O451" s="51"/>
      <c r="P451" s="51"/>
      <c r="Q451" s="51"/>
      <c r="R451" s="51"/>
      <c r="S451" s="51"/>
      <c r="T451" s="51"/>
      <c r="U451" s="51"/>
      <c r="V451" s="51"/>
      <c r="W451" s="51"/>
      <c r="X451" s="51"/>
      <c r="Y451" s="51"/>
      <c r="Z451" s="51"/>
      <c r="AA451" s="51"/>
    </row>
    <row r="452" spans="1:27" ht="15">
      <c r="A452" s="51"/>
      <c r="B452" s="51"/>
      <c r="C452" s="51"/>
      <c r="D452" s="51"/>
      <c r="E452" s="51"/>
      <c r="F452" s="52"/>
      <c r="G452" s="51"/>
      <c r="H452" s="51"/>
      <c r="I452" s="51"/>
      <c r="J452" s="52"/>
      <c r="K452" s="51"/>
      <c r="L452" s="51"/>
      <c r="M452" s="51"/>
      <c r="N452" s="51"/>
      <c r="O452" s="51"/>
      <c r="P452" s="51"/>
      <c r="Q452" s="51"/>
      <c r="R452" s="51"/>
      <c r="S452" s="51"/>
      <c r="T452" s="51"/>
      <c r="U452" s="51"/>
      <c r="V452" s="51"/>
      <c r="W452" s="51"/>
      <c r="X452" s="51"/>
      <c r="Y452" s="51"/>
      <c r="Z452" s="51"/>
      <c r="AA452" s="51"/>
    </row>
    <row r="453" spans="1:27" ht="15">
      <c r="A453" s="51"/>
      <c r="B453" s="51"/>
      <c r="C453" s="51"/>
      <c r="D453" s="51"/>
      <c r="E453" s="51"/>
      <c r="F453" s="52"/>
      <c r="G453" s="51"/>
      <c r="H453" s="51"/>
      <c r="I453" s="51"/>
      <c r="J453" s="52"/>
      <c r="K453" s="51"/>
      <c r="L453" s="51"/>
      <c r="M453" s="51"/>
      <c r="N453" s="51"/>
      <c r="O453" s="51"/>
      <c r="P453" s="51"/>
      <c r="Q453" s="51"/>
      <c r="R453" s="51"/>
      <c r="S453" s="51"/>
      <c r="T453" s="51"/>
      <c r="U453" s="51"/>
      <c r="V453" s="51"/>
      <c r="W453" s="51"/>
      <c r="X453" s="51"/>
      <c r="Y453" s="51"/>
      <c r="Z453" s="51"/>
      <c r="AA453" s="51"/>
    </row>
    <row r="454" spans="1:27" ht="15">
      <c r="A454" s="51"/>
      <c r="B454" s="51"/>
      <c r="C454" s="51"/>
      <c r="D454" s="51"/>
      <c r="E454" s="51"/>
      <c r="F454" s="52"/>
      <c r="G454" s="51"/>
      <c r="H454" s="51"/>
      <c r="I454" s="51"/>
      <c r="J454" s="52"/>
      <c r="K454" s="51"/>
      <c r="L454" s="51"/>
      <c r="M454" s="51"/>
      <c r="N454" s="51"/>
      <c r="O454" s="51"/>
      <c r="P454" s="51"/>
      <c r="Q454" s="51"/>
      <c r="R454" s="51"/>
      <c r="S454" s="51"/>
      <c r="T454" s="51"/>
      <c r="U454" s="51"/>
      <c r="V454" s="51"/>
      <c r="W454" s="51"/>
      <c r="X454" s="51"/>
      <c r="Y454" s="51"/>
      <c r="Z454" s="51"/>
      <c r="AA454" s="51"/>
    </row>
    <row r="455" spans="1:27" ht="15">
      <c r="A455" s="51"/>
      <c r="B455" s="51"/>
      <c r="C455" s="51"/>
      <c r="D455" s="51"/>
      <c r="E455" s="51"/>
      <c r="F455" s="52"/>
      <c r="G455" s="51"/>
      <c r="H455" s="51"/>
      <c r="I455" s="51"/>
      <c r="J455" s="52"/>
      <c r="K455" s="51"/>
      <c r="L455" s="51"/>
      <c r="M455" s="51"/>
      <c r="N455" s="51"/>
      <c r="O455" s="51"/>
      <c r="P455" s="51"/>
      <c r="Q455" s="51"/>
      <c r="R455" s="51"/>
      <c r="S455" s="51"/>
      <c r="T455" s="51"/>
      <c r="U455" s="51"/>
      <c r="V455" s="51"/>
      <c r="W455" s="51"/>
      <c r="X455" s="51"/>
      <c r="Y455" s="51"/>
      <c r="Z455" s="51"/>
      <c r="AA455" s="51"/>
    </row>
    <row r="456" spans="1:27" ht="15">
      <c r="A456" s="51"/>
      <c r="B456" s="51"/>
      <c r="C456" s="51"/>
      <c r="D456" s="51"/>
      <c r="E456" s="51"/>
      <c r="F456" s="52"/>
      <c r="G456" s="51"/>
      <c r="H456" s="51"/>
      <c r="I456" s="51"/>
      <c r="J456" s="52"/>
      <c r="K456" s="51"/>
      <c r="L456" s="51"/>
      <c r="M456" s="51"/>
      <c r="N456" s="51"/>
      <c r="O456" s="51"/>
      <c r="P456" s="51"/>
      <c r="Q456" s="51"/>
      <c r="R456" s="51"/>
      <c r="S456" s="51"/>
      <c r="T456" s="51"/>
      <c r="U456" s="51"/>
      <c r="V456" s="51"/>
      <c r="W456" s="51"/>
      <c r="X456" s="51"/>
      <c r="Y456" s="51"/>
      <c r="Z456" s="51"/>
      <c r="AA456" s="51"/>
    </row>
    <row r="457" spans="1:27" ht="15">
      <c r="A457" s="51"/>
      <c r="B457" s="51"/>
      <c r="C457" s="51"/>
      <c r="D457" s="51"/>
      <c r="E457" s="51"/>
      <c r="F457" s="52"/>
      <c r="G457" s="51"/>
      <c r="H457" s="51"/>
      <c r="I457" s="51"/>
      <c r="J457" s="52"/>
      <c r="K457" s="51"/>
      <c r="L457" s="51"/>
      <c r="M457" s="51"/>
      <c r="N457" s="51"/>
      <c r="O457" s="51"/>
      <c r="P457" s="51"/>
      <c r="Q457" s="51"/>
      <c r="R457" s="51"/>
      <c r="S457" s="51"/>
      <c r="T457" s="51"/>
      <c r="U457" s="51"/>
      <c r="V457" s="51"/>
      <c r="W457" s="51"/>
      <c r="X457" s="51"/>
      <c r="Y457" s="51"/>
      <c r="Z457" s="51"/>
      <c r="AA457" s="51"/>
    </row>
    <row r="458" spans="1:27" ht="15">
      <c r="A458" s="51"/>
      <c r="B458" s="51"/>
      <c r="C458" s="51"/>
      <c r="D458" s="51"/>
      <c r="E458" s="51"/>
      <c r="F458" s="52"/>
      <c r="G458" s="51"/>
      <c r="H458" s="51"/>
      <c r="I458" s="51"/>
      <c r="J458" s="52"/>
      <c r="K458" s="51"/>
      <c r="L458" s="51"/>
      <c r="M458" s="51"/>
      <c r="N458" s="51"/>
      <c r="O458" s="51"/>
      <c r="P458" s="51"/>
      <c r="Q458" s="51"/>
      <c r="R458" s="51"/>
      <c r="S458" s="51"/>
      <c r="T458" s="51"/>
      <c r="U458" s="51"/>
      <c r="V458" s="51"/>
      <c r="W458" s="51"/>
      <c r="X458" s="51"/>
      <c r="Y458" s="51"/>
      <c r="Z458" s="51"/>
      <c r="AA458" s="51"/>
    </row>
    <row r="459" spans="1:27" ht="15">
      <c r="A459" s="51"/>
      <c r="B459" s="51"/>
      <c r="C459" s="51"/>
      <c r="D459" s="51"/>
      <c r="E459" s="51"/>
      <c r="F459" s="52"/>
      <c r="G459" s="51"/>
      <c r="H459" s="51"/>
      <c r="I459" s="51"/>
      <c r="J459" s="52"/>
      <c r="K459" s="51"/>
      <c r="L459" s="51"/>
      <c r="M459" s="51"/>
      <c r="N459" s="51"/>
      <c r="O459" s="51"/>
      <c r="P459" s="51"/>
      <c r="Q459" s="51"/>
      <c r="R459" s="51"/>
      <c r="S459" s="51"/>
      <c r="T459" s="51"/>
      <c r="U459" s="51"/>
      <c r="V459" s="51"/>
      <c r="W459" s="51"/>
      <c r="X459" s="51"/>
      <c r="Y459" s="51"/>
      <c r="Z459" s="51"/>
      <c r="AA459" s="51"/>
    </row>
    <row r="460" spans="1:27" ht="15">
      <c r="A460" s="51"/>
      <c r="B460" s="51"/>
      <c r="C460" s="51"/>
      <c r="D460" s="51"/>
      <c r="E460" s="51"/>
      <c r="F460" s="52"/>
      <c r="G460" s="51"/>
      <c r="H460" s="51"/>
      <c r="I460" s="51"/>
      <c r="J460" s="52"/>
      <c r="K460" s="51"/>
      <c r="L460" s="51"/>
      <c r="M460" s="51"/>
      <c r="N460" s="51"/>
      <c r="O460" s="51"/>
      <c r="P460" s="51"/>
      <c r="Q460" s="51"/>
      <c r="R460" s="51"/>
      <c r="S460" s="51"/>
      <c r="T460" s="51"/>
      <c r="U460" s="51"/>
      <c r="V460" s="51"/>
      <c r="W460" s="51"/>
      <c r="X460" s="51"/>
      <c r="Y460" s="51"/>
      <c r="Z460" s="51"/>
      <c r="AA460" s="51"/>
    </row>
    <row r="461" spans="1:27" ht="15">
      <c r="A461" s="51"/>
      <c r="B461" s="51"/>
      <c r="C461" s="51"/>
      <c r="D461" s="51"/>
      <c r="E461" s="51"/>
      <c r="F461" s="52"/>
      <c r="G461" s="51"/>
      <c r="H461" s="51"/>
      <c r="I461" s="51"/>
      <c r="J461" s="52"/>
      <c r="K461" s="51"/>
      <c r="L461" s="51"/>
      <c r="M461" s="51"/>
      <c r="N461" s="51"/>
      <c r="O461" s="51"/>
      <c r="P461" s="51"/>
      <c r="Q461" s="51"/>
      <c r="R461" s="51"/>
      <c r="S461" s="51"/>
      <c r="T461" s="51"/>
      <c r="U461" s="51"/>
      <c r="V461" s="51"/>
      <c r="W461" s="51"/>
      <c r="X461" s="51"/>
      <c r="Y461" s="51"/>
      <c r="Z461" s="51"/>
      <c r="AA461" s="51"/>
    </row>
    <row r="462" spans="1:27" ht="15">
      <c r="A462" s="51"/>
      <c r="B462" s="51"/>
      <c r="C462" s="51"/>
      <c r="D462" s="51"/>
      <c r="E462" s="51"/>
      <c r="F462" s="52"/>
      <c r="G462" s="51"/>
      <c r="H462" s="51"/>
      <c r="I462" s="51"/>
      <c r="J462" s="52"/>
      <c r="K462" s="51"/>
      <c r="L462" s="51"/>
      <c r="M462" s="51"/>
      <c r="N462" s="51"/>
      <c r="O462" s="51"/>
      <c r="P462" s="51"/>
      <c r="Q462" s="51"/>
      <c r="R462" s="51"/>
      <c r="S462" s="51"/>
      <c r="T462" s="51"/>
      <c r="U462" s="51"/>
      <c r="V462" s="51"/>
      <c r="W462" s="51"/>
      <c r="X462" s="51"/>
      <c r="Y462" s="51"/>
      <c r="Z462" s="51"/>
      <c r="AA462" s="51"/>
    </row>
    <row r="463" spans="1:27" ht="15">
      <c r="A463" s="51"/>
      <c r="B463" s="51"/>
      <c r="C463" s="51"/>
      <c r="D463" s="51"/>
      <c r="E463" s="51"/>
      <c r="F463" s="52"/>
      <c r="G463" s="51"/>
      <c r="H463" s="51"/>
      <c r="I463" s="51"/>
      <c r="J463" s="52"/>
      <c r="K463" s="51"/>
      <c r="L463" s="51"/>
      <c r="M463" s="51"/>
      <c r="N463" s="51"/>
      <c r="O463" s="51"/>
      <c r="P463" s="51"/>
      <c r="Q463" s="51"/>
      <c r="R463" s="51"/>
      <c r="S463" s="51"/>
      <c r="T463" s="51"/>
      <c r="U463" s="51"/>
      <c r="V463" s="51"/>
      <c r="W463" s="51"/>
      <c r="X463" s="51"/>
      <c r="Y463" s="51"/>
      <c r="Z463" s="51"/>
      <c r="AA463" s="51"/>
    </row>
    <row r="464" spans="1:27" ht="15">
      <c r="A464" s="51"/>
      <c r="B464" s="51"/>
      <c r="C464" s="51"/>
      <c r="D464" s="51"/>
      <c r="E464" s="51"/>
      <c r="F464" s="52"/>
      <c r="G464" s="51"/>
      <c r="H464" s="51"/>
      <c r="I464" s="51"/>
      <c r="J464" s="52"/>
      <c r="K464" s="51"/>
      <c r="L464" s="51"/>
      <c r="M464" s="51"/>
      <c r="N464" s="51"/>
      <c r="O464" s="51"/>
      <c r="P464" s="51"/>
      <c r="Q464" s="51"/>
      <c r="R464" s="51"/>
      <c r="S464" s="51"/>
      <c r="T464" s="51"/>
      <c r="U464" s="51"/>
      <c r="V464" s="51"/>
      <c r="W464" s="51"/>
      <c r="X464" s="51"/>
      <c r="Y464" s="51"/>
      <c r="Z464" s="51"/>
      <c r="AA464" s="51"/>
    </row>
    <row r="465" spans="1:27" ht="15">
      <c r="A465" s="51"/>
      <c r="B465" s="51"/>
      <c r="C465" s="51"/>
      <c r="D465" s="51"/>
      <c r="E465" s="51"/>
      <c r="F465" s="52"/>
      <c r="G465" s="51"/>
      <c r="H465" s="51"/>
      <c r="I465" s="51"/>
      <c r="J465" s="52"/>
      <c r="K465" s="51"/>
      <c r="L465" s="51"/>
      <c r="M465" s="51"/>
      <c r="N465" s="51"/>
      <c r="O465" s="51"/>
      <c r="P465" s="51"/>
      <c r="Q465" s="51"/>
      <c r="R465" s="51"/>
      <c r="S465" s="51"/>
      <c r="T465" s="51"/>
      <c r="U465" s="51"/>
      <c r="V465" s="51"/>
      <c r="W465" s="51"/>
      <c r="X465" s="51"/>
      <c r="Y465" s="51"/>
      <c r="Z465" s="51"/>
      <c r="AA465" s="51"/>
    </row>
    <row r="466" spans="1:27" ht="15">
      <c r="A466" s="51"/>
      <c r="B466" s="51"/>
      <c r="C466" s="51"/>
      <c r="D466" s="51"/>
      <c r="E466" s="51"/>
      <c r="F466" s="52"/>
      <c r="G466" s="51"/>
      <c r="H466" s="51"/>
      <c r="I466" s="51"/>
      <c r="J466" s="52"/>
      <c r="K466" s="51"/>
      <c r="L466" s="51"/>
      <c r="M466" s="51"/>
      <c r="N466" s="51"/>
      <c r="O466" s="51"/>
      <c r="P466" s="51"/>
      <c r="Q466" s="51"/>
      <c r="R466" s="51"/>
      <c r="S466" s="51"/>
      <c r="T466" s="51"/>
      <c r="U466" s="51"/>
      <c r="V466" s="51"/>
      <c r="W466" s="51"/>
      <c r="X466" s="51"/>
      <c r="Y466" s="51"/>
      <c r="Z466" s="51"/>
      <c r="AA466" s="51"/>
    </row>
    <row r="467" spans="1:27" ht="15">
      <c r="A467" s="51"/>
      <c r="B467" s="51"/>
      <c r="C467" s="51"/>
      <c r="D467" s="51"/>
      <c r="E467" s="51"/>
      <c r="F467" s="52"/>
      <c r="G467" s="51"/>
      <c r="H467" s="51"/>
      <c r="I467" s="51"/>
      <c r="J467" s="52"/>
      <c r="K467" s="51"/>
      <c r="L467" s="51"/>
      <c r="M467" s="51"/>
      <c r="N467" s="51"/>
      <c r="O467" s="51"/>
      <c r="P467" s="51"/>
      <c r="Q467" s="51"/>
      <c r="R467" s="51"/>
      <c r="S467" s="51"/>
      <c r="T467" s="51"/>
      <c r="U467" s="51"/>
      <c r="V467" s="51"/>
      <c r="W467" s="51"/>
      <c r="X467" s="51"/>
      <c r="Y467" s="51"/>
      <c r="Z467" s="51"/>
      <c r="AA467" s="51"/>
    </row>
    <row r="468" spans="1:27" ht="15">
      <c r="A468" s="51"/>
      <c r="B468" s="51"/>
      <c r="C468" s="51"/>
      <c r="D468" s="51"/>
      <c r="E468" s="51"/>
      <c r="F468" s="52"/>
      <c r="G468" s="51"/>
      <c r="H468" s="51"/>
      <c r="I468" s="51"/>
      <c r="J468" s="52"/>
      <c r="K468" s="51"/>
      <c r="L468" s="51"/>
      <c r="M468" s="51"/>
      <c r="N468" s="51"/>
      <c r="O468" s="51"/>
      <c r="P468" s="51"/>
      <c r="Q468" s="51"/>
      <c r="R468" s="51"/>
      <c r="S468" s="51"/>
      <c r="T468" s="51"/>
      <c r="U468" s="51"/>
      <c r="V468" s="51"/>
      <c r="W468" s="51"/>
      <c r="X468" s="51"/>
      <c r="Y468" s="51"/>
      <c r="Z468" s="51"/>
      <c r="AA468" s="51"/>
    </row>
    <row r="469" spans="1:27" ht="15">
      <c r="A469" s="51"/>
      <c r="B469" s="51"/>
      <c r="C469" s="51"/>
      <c r="D469" s="51"/>
      <c r="E469" s="51"/>
      <c r="F469" s="52"/>
      <c r="G469" s="51"/>
      <c r="H469" s="51"/>
      <c r="I469" s="51"/>
      <c r="J469" s="52"/>
      <c r="K469" s="51"/>
      <c r="L469" s="51"/>
      <c r="M469" s="51"/>
      <c r="N469" s="51"/>
      <c r="O469" s="51"/>
      <c r="P469" s="51"/>
      <c r="Q469" s="51"/>
      <c r="R469" s="51"/>
      <c r="S469" s="51"/>
      <c r="T469" s="51"/>
      <c r="U469" s="51"/>
      <c r="V469" s="51"/>
      <c r="W469" s="51"/>
      <c r="X469" s="51"/>
      <c r="Y469" s="51"/>
      <c r="Z469" s="51"/>
      <c r="AA469" s="51"/>
    </row>
    <row r="470" spans="1:27" ht="15">
      <c r="A470" s="51"/>
      <c r="B470" s="51"/>
      <c r="C470" s="51"/>
      <c r="D470" s="51"/>
      <c r="E470" s="51"/>
      <c r="F470" s="52"/>
      <c r="G470" s="51"/>
      <c r="H470" s="51"/>
      <c r="I470" s="51"/>
      <c r="J470" s="52"/>
      <c r="K470" s="51"/>
      <c r="L470" s="51"/>
      <c r="M470" s="51"/>
      <c r="N470" s="51"/>
      <c r="O470" s="51"/>
      <c r="P470" s="51"/>
      <c r="Q470" s="51"/>
      <c r="R470" s="51"/>
      <c r="S470" s="51"/>
      <c r="T470" s="51"/>
      <c r="U470" s="51"/>
      <c r="V470" s="51"/>
      <c r="W470" s="51"/>
      <c r="X470" s="51"/>
      <c r="Y470" s="51"/>
      <c r="Z470" s="51"/>
      <c r="AA470" s="51"/>
    </row>
    <row r="471" spans="1:27" ht="15">
      <c r="A471" s="51"/>
      <c r="B471" s="51"/>
      <c r="C471" s="51"/>
      <c r="D471" s="51"/>
      <c r="E471" s="51"/>
      <c r="F471" s="52"/>
      <c r="G471" s="51"/>
      <c r="H471" s="51"/>
      <c r="I471" s="51"/>
      <c r="J471" s="52"/>
      <c r="K471" s="51"/>
      <c r="L471" s="51"/>
      <c r="M471" s="51"/>
      <c r="N471" s="51"/>
      <c r="O471" s="51"/>
      <c r="P471" s="51"/>
      <c r="Q471" s="51"/>
      <c r="R471" s="51"/>
      <c r="S471" s="51"/>
      <c r="T471" s="51"/>
      <c r="U471" s="51"/>
      <c r="V471" s="51"/>
      <c r="W471" s="51"/>
      <c r="X471" s="51"/>
      <c r="Y471" s="51"/>
      <c r="Z471" s="51"/>
      <c r="AA471" s="51"/>
    </row>
    <row r="472" spans="1:27" ht="15">
      <c r="A472" s="51"/>
      <c r="B472" s="51"/>
      <c r="C472" s="51"/>
      <c r="D472" s="51"/>
      <c r="E472" s="51"/>
      <c r="F472" s="52"/>
      <c r="G472" s="51"/>
      <c r="H472" s="51"/>
      <c r="I472" s="51"/>
      <c r="J472" s="52"/>
      <c r="K472" s="51"/>
      <c r="L472" s="51"/>
      <c r="M472" s="51"/>
      <c r="N472" s="51"/>
      <c r="O472" s="51"/>
      <c r="P472" s="51"/>
      <c r="Q472" s="51"/>
      <c r="R472" s="51"/>
      <c r="S472" s="51"/>
      <c r="T472" s="51"/>
      <c r="U472" s="51"/>
      <c r="V472" s="51"/>
      <c r="W472" s="51"/>
      <c r="X472" s="51"/>
      <c r="Y472" s="51"/>
      <c r="Z472" s="51"/>
      <c r="AA472" s="51"/>
    </row>
    <row r="473" spans="1:27" ht="15">
      <c r="A473" s="51"/>
      <c r="B473" s="51"/>
      <c r="C473" s="51"/>
      <c r="D473" s="51"/>
      <c r="E473" s="51"/>
      <c r="F473" s="52"/>
      <c r="G473" s="51"/>
      <c r="H473" s="51"/>
      <c r="I473" s="51"/>
      <c r="J473" s="52"/>
      <c r="K473" s="51"/>
      <c r="L473" s="51"/>
      <c r="M473" s="51"/>
      <c r="N473" s="51"/>
      <c r="O473" s="51"/>
      <c r="P473" s="51"/>
      <c r="Q473" s="51"/>
      <c r="R473" s="51"/>
      <c r="S473" s="51"/>
      <c r="T473" s="51"/>
      <c r="U473" s="51"/>
      <c r="V473" s="51"/>
      <c r="W473" s="51"/>
      <c r="X473" s="51"/>
      <c r="Y473" s="51"/>
      <c r="Z473" s="51"/>
      <c r="AA473" s="51"/>
    </row>
    <row r="474" spans="1:27" ht="15">
      <c r="A474" s="51"/>
      <c r="B474" s="51"/>
      <c r="C474" s="51"/>
      <c r="D474" s="51"/>
      <c r="E474" s="51"/>
      <c r="F474" s="52"/>
      <c r="G474" s="51"/>
      <c r="H474" s="51"/>
      <c r="I474" s="51"/>
      <c r="J474" s="52"/>
      <c r="K474" s="51"/>
      <c r="L474" s="51"/>
      <c r="M474" s="51"/>
      <c r="N474" s="51"/>
      <c r="O474" s="51"/>
      <c r="P474" s="51"/>
      <c r="Q474" s="51"/>
      <c r="R474" s="51"/>
      <c r="S474" s="51"/>
      <c r="T474" s="51"/>
      <c r="U474" s="51"/>
      <c r="V474" s="51"/>
      <c r="W474" s="51"/>
      <c r="X474" s="51"/>
      <c r="Y474" s="51"/>
      <c r="Z474" s="51"/>
      <c r="AA474" s="51"/>
    </row>
    <row r="475" spans="1:27" ht="15">
      <c r="A475" s="51"/>
      <c r="B475" s="51"/>
      <c r="C475" s="51"/>
      <c r="D475" s="51"/>
      <c r="E475" s="51"/>
      <c r="F475" s="52"/>
      <c r="G475" s="51"/>
      <c r="H475" s="51"/>
      <c r="I475" s="51"/>
      <c r="J475" s="52"/>
      <c r="K475" s="51"/>
      <c r="L475" s="51"/>
      <c r="M475" s="51"/>
      <c r="N475" s="51"/>
      <c r="O475" s="51"/>
      <c r="P475" s="51"/>
      <c r="Q475" s="51"/>
      <c r="R475" s="51"/>
      <c r="S475" s="51"/>
      <c r="T475" s="51"/>
      <c r="U475" s="51"/>
      <c r="V475" s="51"/>
      <c r="W475" s="51"/>
      <c r="X475" s="51"/>
      <c r="Y475" s="51"/>
      <c r="Z475" s="51"/>
      <c r="AA475" s="51"/>
    </row>
    <row r="476" spans="1:27" ht="15">
      <c r="A476" s="51"/>
      <c r="B476" s="51"/>
      <c r="C476" s="51"/>
      <c r="D476" s="51"/>
      <c r="E476" s="51"/>
      <c r="F476" s="52"/>
      <c r="G476" s="51"/>
      <c r="H476" s="51"/>
      <c r="I476" s="51"/>
      <c r="J476" s="52"/>
      <c r="K476" s="51"/>
      <c r="L476" s="51"/>
      <c r="M476" s="51"/>
      <c r="N476" s="51"/>
      <c r="O476" s="51"/>
      <c r="P476" s="51"/>
      <c r="Q476" s="51"/>
      <c r="R476" s="51"/>
      <c r="S476" s="51"/>
      <c r="T476" s="51"/>
      <c r="U476" s="51"/>
      <c r="V476" s="51"/>
      <c r="W476" s="51"/>
      <c r="X476" s="51"/>
      <c r="Y476" s="51"/>
      <c r="Z476" s="51"/>
      <c r="AA476" s="51"/>
    </row>
    <row r="477" spans="1:27" ht="15">
      <c r="A477" s="51"/>
      <c r="B477" s="51"/>
      <c r="C477" s="51"/>
      <c r="D477" s="51"/>
      <c r="E477" s="51"/>
      <c r="F477" s="52"/>
      <c r="G477" s="51"/>
      <c r="H477" s="51"/>
      <c r="I477" s="51"/>
      <c r="J477" s="52"/>
      <c r="K477" s="51"/>
      <c r="L477" s="51"/>
      <c r="M477" s="51"/>
      <c r="N477" s="51"/>
      <c r="O477" s="51"/>
      <c r="P477" s="51"/>
      <c r="Q477" s="51"/>
      <c r="R477" s="51"/>
      <c r="S477" s="51"/>
      <c r="T477" s="51"/>
      <c r="U477" s="51"/>
      <c r="V477" s="51"/>
      <c r="W477" s="51"/>
      <c r="X477" s="51"/>
      <c r="Y477" s="51"/>
      <c r="Z477" s="51"/>
      <c r="AA477" s="51"/>
    </row>
    <row r="478" spans="1:27" ht="15">
      <c r="A478" s="51"/>
      <c r="B478" s="51"/>
      <c r="C478" s="51"/>
      <c r="D478" s="51"/>
      <c r="E478" s="51"/>
      <c r="F478" s="52"/>
      <c r="G478" s="51"/>
      <c r="H478" s="51"/>
      <c r="I478" s="51"/>
      <c r="J478" s="52"/>
      <c r="K478" s="51"/>
      <c r="L478" s="51"/>
      <c r="M478" s="51"/>
      <c r="N478" s="51"/>
      <c r="O478" s="51"/>
      <c r="P478" s="51"/>
      <c r="Q478" s="51"/>
      <c r="R478" s="51"/>
      <c r="S478" s="51"/>
      <c r="T478" s="51"/>
      <c r="U478" s="51"/>
      <c r="V478" s="51"/>
      <c r="W478" s="51"/>
      <c r="X478" s="51"/>
      <c r="Y478" s="51"/>
      <c r="Z478" s="51"/>
      <c r="AA478" s="51"/>
    </row>
    <row r="479" spans="1:27" ht="15">
      <c r="A479" s="51"/>
      <c r="B479" s="51"/>
      <c r="C479" s="51"/>
      <c r="D479" s="51"/>
      <c r="E479" s="51"/>
      <c r="F479" s="52"/>
      <c r="G479" s="51"/>
      <c r="H479" s="51"/>
      <c r="I479" s="51"/>
      <c r="J479" s="52"/>
      <c r="K479" s="51"/>
      <c r="L479" s="51"/>
      <c r="M479" s="51"/>
      <c r="N479" s="51"/>
      <c r="O479" s="51"/>
      <c r="P479" s="51"/>
      <c r="Q479" s="51"/>
      <c r="R479" s="51"/>
      <c r="S479" s="51"/>
      <c r="T479" s="51"/>
      <c r="U479" s="51"/>
      <c r="V479" s="51"/>
      <c r="W479" s="51"/>
      <c r="X479" s="51"/>
      <c r="Y479" s="51"/>
      <c r="Z479" s="51"/>
      <c r="AA479" s="51"/>
    </row>
    <row r="480" spans="1:27" ht="15">
      <c r="A480" s="51"/>
      <c r="B480" s="51"/>
      <c r="C480" s="51"/>
      <c r="D480" s="51"/>
      <c r="E480" s="51"/>
      <c r="F480" s="52"/>
      <c r="G480" s="51"/>
      <c r="H480" s="51"/>
      <c r="I480" s="51"/>
      <c r="J480" s="52"/>
      <c r="K480" s="51"/>
      <c r="L480" s="51"/>
      <c r="M480" s="51"/>
      <c r="N480" s="51"/>
      <c r="O480" s="51"/>
      <c r="P480" s="51"/>
      <c r="Q480" s="51"/>
      <c r="R480" s="51"/>
      <c r="S480" s="51"/>
      <c r="T480" s="51"/>
      <c r="U480" s="51"/>
      <c r="V480" s="51"/>
      <c r="W480" s="51"/>
      <c r="X480" s="51"/>
      <c r="Y480" s="51"/>
      <c r="Z480" s="51"/>
      <c r="AA480" s="51"/>
    </row>
    <row r="481" spans="1:27" ht="15">
      <c r="A481" s="51"/>
      <c r="B481" s="51"/>
      <c r="C481" s="51"/>
      <c r="D481" s="51"/>
      <c r="E481" s="51"/>
      <c r="F481" s="52"/>
      <c r="G481" s="51"/>
      <c r="H481" s="51"/>
      <c r="I481" s="51"/>
      <c r="J481" s="52"/>
      <c r="K481" s="51"/>
      <c r="L481" s="51"/>
      <c r="M481" s="51"/>
      <c r="N481" s="51"/>
      <c r="O481" s="51"/>
      <c r="P481" s="51"/>
      <c r="Q481" s="51"/>
      <c r="R481" s="51"/>
      <c r="S481" s="51"/>
      <c r="T481" s="51"/>
      <c r="U481" s="51"/>
      <c r="V481" s="51"/>
      <c r="W481" s="51"/>
      <c r="X481" s="51"/>
      <c r="Y481" s="51"/>
      <c r="Z481" s="51"/>
      <c r="AA481" s="51"/>
    </row>
    <row r="482" spans="1:27" ht="15">
      <c r="A482" s="51"/>
      <c r="B482" s="51"/>
      <c r="C482" s="51"/>
      <c r="D482" s="51"/>
      <c r="E482" s="51"/>
      <c r="F482" s="52"/>
      <c r="G482" s="51"/>
      <c r="H482" s="51"/>
      <c r="I482" s="51"/>
      <c r="J482" s="52"/>
      <c r="K482" s="51"/>
      <c r="L482" s="51"/>
      <c r="M482" s="51"/>
      <c r="N482" s="51"/>
      <c r="O482" s="51"/>
      <c r="P482" s="51"/>
      <c r="Q482" s="51"/>
      <c r="R482" s="51"/>
      <c r="S482" s="51"/>
      <c r="T482" s="51"/>
      <c r="U482" s="51"/>
      <c r="V482" s="51"/>
      <c r="W482" s="51"/>
      <c r="X482" s="51"/>
      <c r="Y482" s="51"/>
      <c r="Z482" s="51"/>
      <c r="AA482" s="51"/>
    </row>
    <row r="483" spans="1:27" ht="15">
      <c r="A483" s="51"/>
      <c r="B483" s="51"/>
      <c r="C483" s="51"/>
      <c r="D483" s="51"/>
      <c r="E483" s="51"/>
      <c r="F483" s="52"/>
      <c r="G483" s="51"/>
      <c r="H483" s="51"/>
      <c r="I483" s="51"/>
      <c r="J483" s="52"/>
      <c r="K483" s="51"/>
      <c r="L483" s="51"/>
      <c r="M483" s="51"/>
      <c r="N483" s="51"/>
      <c r="O483" s="51"/>
      <c r="P483" s="51"/>
      <c r="Q483" s="51"/>
      <c r="R483" s="51"/>
      <c r="S483" s="51"/>
      <c r="T483" s="51"/>
      <c r="U483" s="51"/>
      <c r="V483" s="51"/>
      <c r="W483" s="51"/>
      <c r="X483" s="51"/>
      <c r="Y483" s="51"/>
      <c r="Z483" s="51"/>
      <c r="AA483" s="51"/>
    </row>
    <row r="484" spans="1:27" ht="15">
      <c r="A484" s="51"/>
      <c r="B484" s="51"/>
      <c r="C484" s="51"/>
      <c r="D484" s="51"/>
      <c r="E484" s="51"/>
      <c r="F484" s="52"/>
      <c r="G484" s="51"/>
      <c r="H484" s="51"/>
      <c r="I484" s="51"/>
      <c r="J484" s="52"/>
      <c r="K484" s="51"/>
      <c r="L484" s="51"/>
      <c r="M484" s="51"/>
      <c r="N484" s="51"/>
      <c r="O484" s="51"/>
      <c r="P484" s="51"/>
      <c r="Q484" s="51"/>
      <c r="R484" s="51"/>
      <c r="S484" s="51"/>
      <c r="T484" s="51"/>
      <c r="U484" s="51"/>
      <c r="V484" s="51"/>
      <c r="W484" s="51"/>
      <c r="X484" s="51"/>
      <c r="Y484" s="51"/>
      <c r="Z484" s="51"/>
      <c r="AA484" s="51"/>
    </row>
    <row r="485" spans="1:27" ht="15">
      <c r="A485" s="51"/>
      <c r="B485" s="51"/>
      <c r="C485" s="51"/>
      <c r="D485" s="51"/>
      <c r="E485" s="51"/>
      <c r="F485" s="52"/>
      <c r="G485" s="51"/>
      <c r="H485" s="51"/>
      <c r="I485" s="51"/>
      <c r="J485" s="52"/>
      <c r="K485" s="51"/>
      <c r="L485" s="51"/>
      <c r="M485" s="51"/>
      <c r="N485" s="51"/>
      <c r="O485" s="51"/>
      <c r="P485" s="51"/>
      <c r="Q485" s="51"/>
      <c r="R485" s="51"/>
      <c r="S485" s="51"/>
      <c r="T485" s="51"/>
      <c r="U485" s="51"/>
      <c r="V485" s="51"/>
      <c r="W485" s="51"/>
      <c r="X485" s="51"/>
      <c r="Y485" s="51"/>
      <c r="Z485" s="51"/>
      <c r="AA485" s="51"/>
    </row>
    <row r="486" spans="1:27" ht="15">
      <c r="A486" s="51"/>
      <c r="B486" s="51"/>
      <c r="C486" s="51"/>
      <c r="D486" s="51"/>
      <c r="E486" s="51"/>
      <c r="F486" s="52"/>
      <c r="G486" s="51"/>
      <c r="H486" s="51"/>
      <c r="I486" s="51"/>
      <c r="J486" s="52"/>
      <c r="K486" s="51"/>
      <c r="L486" s="51"/>
      <c r="M486" s="51"/>
      <c r="N486" s="51"/>
      <c r="O486" s="51"/>
      <c r="P486" s="51"/>
      <c r="Q486" s="51"/>
      <c r="R486" s="51"/>
      <c r="S486" s="51"/>
      <c r="T486" s="51"/>
      <c r="U486" s="51"/>
      <c r="V486" s="51"/>
      <c r="W486" s="51"/>
      <c r="X486" s="51"/>
      <c r="Y486" s="51"/>
      <c r="Z486" s="51"/>
      <c r="AA486" s="51"/>
    </row>
    <row r="487" spans="1:27" ht="15">
      <c r="A487" s="51"/>
      <c r="B487" s="51"/>
      <c r="C487" s="51"/>
      <c r="D487" s="51"/>
      <c r="E487" s="51"/>
      <c r="F487" s="52"/>
      <c r="G487" s="51"/>
      <c r="H487" s="51"/>
      <c r="I487" s="51"/>
      <c r="J487" s="52"/>
      <c r="K487" s="51"/>
      <c r="L487" s="51"/>
      <c r="M487" s="51"/>
      <c r="N487" s="51"/>
      <c r="O487" s="51"/>
      <c r="P487" s="51"/>
      <c r="Q487" s="51"/>
      <c r="R487" s="51"/>
      <c r="S487" s="51"/>
      <c r="T487" s="51"/>
      <c r="U487" s="51"/>
      <c r="V487" s="51"/>
      <c r="W487" s="51"/>
      <c r="X487" s="51"/>
      <c r="Y487" s="51"/>
      <c r="Z487" s="51"/>
      <c r="AA487" s="51"/>
    </row>
    <row r="488" spans="1:27" ht="15">
      <c r="A488" s="51"/>
      <c r="B488" s="51"/>
      <c r="C488" s="51"/>
      <c r="D488" s="51"/>
      <c r="E488" s="51"/>
      <c r="F488" s="52"/>
      <c r="G488" s="51"/>
      <c r="H488" s="51"/>
      <c r="I488" s="51"/>
      <c r="J488" s="52"/>
      <c r="K488" s="51"/>
      <c r="L488" s="51"/>
      <c r="M488" s="51"/>
      <c r="N488" s="51"/>
      <c r="O488" s="51"/>
      <c r="P488" s="51"/>
      <c r="Q488" s="51"/>
      <c r="R488" s="51"/>
      <c r="S488" s="51"/>
      <c r="T488" s="51"/>
      <c r="U488" s="51"/>
      <c r="V488" s="51"/>
      <c r="W488" s="51"/>
      <c r="X488" s="51"/>
      <c r="Y488" s="51"/>
      <c r="Z488" s="51"/>
      <c r="AA488" s="51"/>
    </row>
    <row r="489" spans="1:27" ht="15">
      <c r="A489" s="51"/>
      <c r="B489" s="51"/>
      <c r="C489" s="51"/>
      <c r="D489" s="51"/>
      <c r="E489" s="51"/>
      <c r="F489" s="52"/>
      <c r="G489" s="51"/>
      <c r="H489" s="51"/>
      <c r="I489" s="51"/>
      <c r="J489" s="52"/>
      <c r="K489" s="51"/>
      <c r="L489" s="51"/>
      <c r="M489" s="51"/>
      <c r="N489" s="51"/>
      <c r="O489" s="51"/>
      <c r="P489" s="51"/>
      <c r="Q489" s="51"/>
      <c r="R489" s="51"/>
      <c r="S489" s="51"/>
      <c r="T489" s="51"/>
      <c r="U489" s="51"/>
      <c r="V489" s="51"/>
      <c r="W489" s="51"/>
      <c r="X489" s="51"/>
      <c r="Y489" s="51"/>
      <c r="Z489" s="51"/>
      <c r="AA489" s="51"/>
    </row>
    <row r="490" spans="1:27" ht="15">
      <c r="A490" s="51"/>
      <c r="B490" s="51"/>
      <c r="C490" s="51"/>
      <c r="D490" s="51"/>
      <c r="E490" s="51"/>
      <c r="F490" s="52"/>
      <c r="G490" s="51"/>
      <c r="H490" s="51"/>
      <c r="I490" s="51"/>
      <c r="J490" s="52"/>
      <c r="K490" s="51"/>
      <c r="L490" s="51"/>
      <c r="M490" s="51"/>
      <c r="N490" s="51"/>
      <c r="O490" s="51"/>
      <c r="P490" s="51"/>
      <c r="Q490" s="51"/>
      <c r="R490" s="51"/>
      <c r="S490" s="51"/>
      <c r="T490" s="51"/>
      <c r="U490" s="51"/>
      <c r="V490" s="51"/>
      <c r="W490" s="51"/>
      <c r="X490" s="51"/>
      <c r="Y490" s="51"/>
      <c r="Z490" s="51"/>
      <c r="AA490" s="51"/>
    </row>
    <row r="491" spans="1:27" ht="15">
      <c r="A491" s="51"/>
      <c r="B491" s="51"/>
      <c r="C491" s="51"/>
      <c r="D491" s="51"/>
      <c r="E491" s="51"/>
      <c r="F491" s="52"/>
      <c r="G491" s="51"/>
      <c r="H491" s="51"/>
      <c r="I491" s="51"/>
      <c r="J491" s="52"/>
      <c r="K491" s="51"/>
      <c r="L491" s="51"/>
      <c r="M491" s="51"/>
      <c r="N491" s="51"/>
      <c r="O491" s="51"/>
      <c r="P491" s="51"/>
      <c r="Q491" s="51"/>
      <c r="R491" s="51"/>
      <c r="S491" s="51"/>
      <c r="T491" s="51"/>
      <c r="U491" s="51"/>
      <c r="V491" s="51"/>
      <c r="W491" s="51"/>
      <c r="X491" s="51"/>
      <c r="Y491" s="51"/>
      <c r="Z491" s="51"/>
      <c r="AA491" s="51"/>
    </row>
    <row r="492" spans="1:27" ht="15">
      <c r="A492" s="51"/>
      <c r="B492" s="51"/>
      <c r="C492" s="51"/>
      <c r="D492" s="51"/>
      <c r="E492" s="51"/>
      <c r="F492" s="52"/>
      <c r="G492" s="51"/>
      <c r="H492" s="51"/>
      <c r="I492" s="51"/>
      <c r="J492" s="52"/>
      <c r="K492" s="51"/>
      <c r="L492" s="51"/>
      <c r="M492" s="51"/>
      <c r="N492" s="51"/>
      <c r="O492" s="51"/>
      <c r="P492" s="51"/>
      <c r="Q492" s="51"/>
      <c r="R492" s="51"/>
      <c r="S492" s="51"/>
      <c r="T492" s="51"/>
      <c r="U492" s="51"/>
      <c r="V492" s="51"/>
      <c r="W492" s="51"/>
      <c r="X492" s="51"/>
      <c r="Y492" s="51"/>
      <c r="Z492" s="51"/>
      <c r="AA492" s="51"/>
    </row>
    <row r="493" spans="1:27" ht="15">
      <c r="A493" s="51"/>
      <c r="B493" s="51"/>
      <c r="C493" s="51"/>
      <c r="D493" s="51"/>
      <c r="E493" s="51"/>
      <c r="F493" s="52"/>
      <c r="G493" s="51"/>
      <c r="H493" s="51"/>
      <c r="I493" s="51"/>
      <c r="J493" s="52"/>
      <c r="K493" s="51"/>
      <c r="L493" s="51"/>
      <c r="M493" s="51"/>
      <c r="N493" s="51"/>
      <c r="O493" s="51"/>
      <c r="P493" s="51"/>
      <c r="Q493" s="51"/>
      <c r="R493" s="51"/>
      <c r="S493" s="51"/>
      <c r="T493" s="51"/>
      <c r="U493" s="51"/>
      <c r="V493" s="51"/>
      <c r="W493" s="51"/>
      <c r="X493" s="51"/>
      <c r="Y493" s="51"/>
      <c r="Z493" s="51"/>
      <c r="AA493" s="51"/>
    </row>
    <row r="494" spans="1:27" ht="15">
      <c r="A494" s="51"/>
      <c r="B494" s="51"/>
      <c r="C494" s="51"/>
      <c r="D494" s="51"/>
      <c r="E494" s="51"/>
      <c r="F494" s="52"/>
      <c r="G494" s="51"/>
      <c r="H494" s="51"/>
      <c r="I494" s="51"/>
      <c r="J494" s="52"/>
      <c r="K494" s="51"/>
      <c r="L494" s="51"/>
      <c r="M494" s="51"/>
      <c r="N494" s="51"/>
      <c r="O494" s="51"/>
      <c r="P494" s="51"/>
      <c r="Q494" s="51"/>
      <c r="R494" s="51"/>
      <c r="S494" s="51"/>
      <c r="T494" s="51"/>
      <c r="U494" s="51"/>
      <c r="V494" s="51"/>
      <c r="W494" s="51"/>
      <c r="X494" s="51"/>
      <c r="Y494" s="51"/>
      <c r="Z494" s="51"/>
      <c r="AA494" s="51"/>
    </row>
    <row r="495" spans="1:27" ht="15">
      <c r="A495" s="51"/>
      <c r="B495" s="51"/>
      <c r="C495" s="51"/>
      <c r="D495" s="51"/>
      <c r="E495" s="51"/>
      <c r="F495" s="52"/>
      <c r="G495" s="51"/>
      <c r="H495" s="51"/>
      <c r="I495" s="51"/>
      <c r="J495" s="52"/>
      <c r="K495" s="51"/>
      <c r="L495" s="51"/>
      <c r="M495" s="51"/>
      <c r="N495" s="51"/>
      <c r="O495" s="51"/>
      <c r="P495" s="51"/>
      <c r="Q495" s="51"/>
      <c r="R495" s="51"/>
      <c r="S495" s="51"/>
      <c r="T495" s="51"/>
      <c r="U495" s="51"/>
      <c r="V495" s="51"/>
      <c r="W495" s="51"/>
      <c r="X495" s="51"/>
      <c r="Y495" s="51"/>
      <c r="Z495" s="51"/>
      <c r="AA495" s="51"/>
    </row>
    <row r="496" spans="1:27" ht="15">
      <c r="A496" s="51"/>
      <c r="B496" s="51"/>
      <c r="C496" s="51"/>
      <c r="D496" s="51"/>
      <c r="E496" s="51"/>
      <c r="F496" s="52"/>
      <c r="G496" s="51"/>
      <c r="H496" s="51"/>
      <c r="I496" s="51"/>
      <c r="J496" s="52"/>
      <c r="K496" s="51"/>
      <c r="L496" s="51"/>
      <c r="M496" s="51"/>
      <c r="N496" s="51"/>
      <c r="O496" s="51"/>
      <c r="P496" s="51"/>
      <c r="Q496" s="51"/>
      <c r="R496" s="51"/>
      <c r="S496" s="51"/>
      <c r="T496" s="51"/>
      <c r="U496" s="51"/>
      <c r="V496" s="51"/>
      <c r="W496" s="51"/>
      <c r="X496" s="51"/>
      <c r="Y496" s="51"/>
      <c r="Z496" s="51"/>
      <c r="AA496" s="51"/>
    </row>
    <row r="497" spans="1:27" ht="15">
      <c r="A497" s="51"/>
      <c r="B497" s="51"/>
      <c r="C497" s="51"/>
      <c r="D497" s="51"/>
      <c r="E497" s="51"/>
      <c r="F497" s="52"/>
      <c r="G497" s="51"/>
      <c r="H497" s="51"/>
      <c r="I497" s="51"/>
      <c r="J497" s="52"/>
      <c r="K497" s="51"/>
      <c r="L497" s="51"/>
      <c r="M497" s="51"/>
      <c r="N497" s="51"/>
      <c r="O497" s="51"/>
      <c r="P497" s="51"/>
      <c r="Q497" s="51"/>
      <c r="R497" s="51"/>
      <c r="S497" s="51"/>
      <c r="T497" s="51"/>
      <c r="U497" s="51"/>
      <c r="V497" s="51"/>
      <c r="W497" s="51"/>
      <c r="X497" s="51"/>
      <c r="Y497" s="51"/>
      <c r="Z497" s="51"/>
      <c r="AA497" s="51"/>
    </row>
    <row r="498" spans="1:27" ht="15">
      <c r="A498" s="51"/>
      <c r="B498" s="51"/>
      <c r="C498" s="51"/>
      <c r="D498" s="51"/>
      <c r="E498" s="51"/>
      <c r="F498" s="52"/>
      <c r="G498" s="51"/>
      <c r="H498" s="51"/>
      <c r="I498" s="51"/>
      <c r="J498" s="52"/>
      <c r="K498" s="51"/>
      <c r="L498" s="51"/>
      <c r="M498" s="51"/>
      <c r="N498" s="51"/>
      <c r="O498" s="51"/>
      <c r="P498" s="51"/>
      <c r="Q498" s="51"/>
      <c r="R498" s="51"/>
      <c r="S498" s="51"/>
      <c r="T498" s="51"/>
      <c r="U498" s="51"/>
      <c r="V498" s="51"/>
      <c r="W498" s="51"/>
      <c r="X498" s="51"/>
      <c r="Y498" s="51"/>
      <c r="Z498" s="51"/>
      <c r="AA498" s="51"/>
    </row>
    <row r="499" spans="1:27" ht="15">
      <c r="A499" s="51"/>
      <c r="B499" s="51"/>
      <c r="C499" s="51"/>
      <c r="D499" s="51"/>
      <c r="E499" s="51"/>
      <c r="F499" s="52"/>
      <c r="G499" s="51"/>
      <c r="H499" s="51"/>
      <c r="I499" s="51"/>
      <c r="J499" s="52"/>
      <c r="K499" s="51"/>
      <c r="L499" s="51"/>
      <c r="M499" s="51"/>
      <c r="N499" s="51"/>
      <c r="O499" s="51"/>
      <c r="P499" s="51"/>
      <c r="Q499" s="51"/>
      <c r="R499" s="51"/>
      <c r="S499" s="51"/>
      <c r="T499" s="51"/>
      <c r="U499" s="51"/>
      <c r="V499" s="51"/>
      <c r="W499" s="51"/>
      <c r="X499" s="51"/>
      <c r="Y499" s="51"/>
      <c r="Z499" s="51"/>
      <c r="AA499" s="51"/>
    </row>
    <row r="500" spans="1:27" ht="15">
      <c r="A500" s="51"/>
      <c r="B500" s="51"/>
      <c r="C500" s="51"/>
      <c r="D500" s="51"/>
      <c r="E500" s="51"/>
      <c r="F500" s="52"/>
      <c r="G500" s="51"/>
      <c r="H500" s="51"/>
      <c r="I500" s="51"/>
      <c r="J500" s="52"/>
      <c r="K500" s="51"/>
      <c r="L500" s="51"/>
      <c r="M500" s="51"/>
      <c r="N500" s="51"/>
      <c r="O500" s="51"/>
      <c r="P500" s="51"/>
      <c r="Q500" s="51"/>
      <c r="R500" s="51"/>
      <c r="S500" s="51"/>
      <c r="T500" s="51"/>
      <c r="U500" s="51"/>
      <c r="V500" s="51"/>
      <c r="W500" s="51"/>
      <c r="X500" s="51"/>
      <c r="Y500" s="51"/>
      <c r="Z500" s="51"/>
      <c r="AA500" s="51"/>
    </row>
    <row r="501" spans="1:27" ht="15">
      <c r="A501" s="51"/>
      <c r="B501" s="51"/>
      <c r="C501" s="51"/>
      <c r="D501" s="51"/>
      <c r="E501" s="51"/>
      <c r="F501" s="52"/>
      <c r="G501" s="51"/>
      <c r="H501" s="51"/>
      <c r="I501" s="51"/>
      <c r="J501" s="52"/>
      <c r="K501" s="51"/>
      <c r="L501" s="51"/>
      <c r="M501" s="51"/>
      <c r="N501" s="51"/>
      <c r="O501" s="51"/>
      <c r="P501" s="51"/>
      <c r="Q501" s="51"/>
      <c r="R501" s="51"/>
      <c r="S501" s="51"/>
      <c r="T501" s="51"/>
      <c r="U501" s="51"/>
      <c r="V501" s="51"/>
      <c r="W501" s="51"/>
      <c r="X501" s="51"/>
      <c r="Y501" s="51"/>
      <c r="Z501" s="51"/>
      <c r="AA501" s="51"/>
    </row>
    <row r="502" spans="1:27" ht="15">
      <c r="A502" s="51"/>
      <c r="B502" s="51"/>
      <c r="C502" s="51"/>
      <c r="D502" s="51"/>
      <c r="E502" s="51"/>
      <c r="F502" s="52"/>
      <c r="G502" s="51"/>
      <c r="H502" s="51"/>
      <c r="I502" s="51"/>
      <c r="J502" s="52"/>
      <c r="K502" s="51"/>
      <c r="L502" s="51"/>
      <c r="M502" s="51"/>
      <c r="N502" s="51"/>
      <c r="O502" s="51"/>
      <c r="P502" s="51"/>
      <c r="Q502" s="51"/>
      <c r="R502" s="51"/>
      <c r="S502" s="51"/>
      <c r="T502" s="51"/>
      <c r="U502" s="51"/>
      <c r="V502" s="51"/>
      <c r="W502" s="51"/>
      <c r="X502" s="51"/>
      <c r="Y502" s="51"/>
      <c r="Z502" s="51"/>
      <c r="AA502" s="51"/>
    </row>
    <row r="503" spans="1:27" ht="15">
      <c r="A503" s="51"/>
      <c r="B503" s="51"/>
      <c r="C503" s="51"/>
      <c r="D503" s="51"/>
      <c r="E503" s="51"/>
      <c r="F503" s="52"/>
      <c r="G503" s="51"/>
      <c r="H503" s="51"/>
      <c r="I503" s="51"/>
      <c r="J503" s="52"/>
      <c r="K503" s="51"/>
      <c r="L503" s="51"/>
      <c r="M503" s="51"/>
      <c r="N503" s="51"/>
      <c r="O503" s="51"/>
      <c r="P503" s="51"/>
      <c r="Q503" s="51"/>
      <c r="R503" s="51"/>
      <c r="S503" s="51"/>
      <c r="T503" s="51"/>
      <c r="U503" s="51"/>
      <c r="V503" s="51"/>
      <c r="W503" s="51"/>
      <c r="X503" s="51"/>
      <c r="Y503" s="51"/>
      <c r="Z503" s="51"/>
      <c r="AA503" s="51"/>
    </row>
    <row r="504" spans="1:27" ht="15">
      <c r="A504" s="51"/>
      <c r="B504" s="51"/>
      <c r="C504" s="51"/>
      <c r="D504" s="51"/>
      <c r="E504" s="51"/>
      <c r="F504" s="52"/>
      <c r="G504" s="51"/>
      <c r="H504" s="51"/>
      <c r="I504" s="51"/>
      <c r="J504" s="52"/>
      <c r="K504" s="51"/>
      <c r="L504" s="51"/>
      <c r="M504" s="51"/>
      <c r="N504" s="51"/>
      <c r="O504" s="51"/>
      <c r="P504" s="51"/>
      <c r="Q504" s="51"/>
      <c r="R504" s="51"/>
      <c r="S504" s="51"/>
      <c r="T504" s="51"/>
      <c r="U504" s="51"/>
      <c r="V504" s="51"/>
      <c r="W504" s="51"/>
      <c r="X504" s="51"/>
      <c r="Y504" s="51"/>
      <c r="Z504" s="51"/>
      <c r="AA504" s="51"/>
    </row>
    <row r="505" spans="1:27" ht="15">
      <c r="A505" s="51"/>
      <c r="B505" s="51"/>
      <c r="C505" s="51"/>
      <c r="D505" s="51"/>
      <c r="E505" s="51"/>
      <c r="F505" s="52"/>
      <c r="G505" s="51"/>
      <c r="H505" s="51"/>
      <c r="I505" s="51"/>
      <c r="J505" s="52"/>
      <c r="K505" s="51"/>
      <c r="L505" s="51"/>
      <c r="M505" s="51"/>
      <c r="N505" s="51"/>
      <c r="O505" s="51"/>
      <c r="P505" s="51"/>
      <c r="Q505" s="51"/>
      <c r="R505" s="51"/>
      <c r="S505" s="51"/>
      <c r="T505" s="51"/>
      <c r="U505" s="51"/>
      <c r="V505" s="51"/>
      <c r="W505" s="51"/>
      <c r="X505" s="51"/>
      <c r="Y505" s="51"/>
      <c r="Z505" s="51"/>
      <c r="AA505" s="51"/>
    </row>
    <row r="506" spans="1:27" ht="15">
      <c r="A506" s="51"/>
      <c r="B506" s="51"/>
      <c r="C506" s="51"/>
      <c r="D506" s="51"/>
      <c r="E506" s="51"/>
      <c r="F506" s="52"/>
      <c r="G506" s="51"/>
      <c r="H506" s="51"/>
      <c r="I506" s="51"/>
      <c r="J506" s="52"/>
      <c r="K506" s="51"/>
      <c r="L506" s="51"/>
      <c r="M506" s="51"/>
      <c r="N506" s="51"/>
      <c r="O506" s="51"/>
      <c r="P506" s="51"/>
      <c r="Q506" s="51"/>
      <c r="R506" s="51"/>
      <c r="S506" s="51"/>
      <c r="T506" s="51"/>
      <c r="U506" s="51"/>
      <c r="V506" s="51"/>
      <c r="W506" s="51"/>
      <c r="X506" s="51"/>
      <c r="Y506" s="51"/>
      <c r="Z506" s="51"/>
      <c r="AA506" s="51"/>
    </row>
    <row r="507" spans="1:27" ht="15">
      <c r="A507" s="51"/>
      <c r="B507" s="51"/>
      <c r="C507" s="51"/>
      <c r="D507" s="51"/>
      <c r="E507" s="51"/>
      <c r="F507" s="52"/>
      <c r="G507" s="51"/>
      <c r="H507" s="51"/>
      <c r="I507" s="51"/>
      <c r="J507" s="52"/>
      <c r="K507" s="51"/>
      <c r="L507" s="51"/>
      <c r="M507" s="51"/>
      <c r="N507" s="51"/>
      <c r="O507" s="51"/>
      <c r="P507" s="51"/>
      <c r="Q507" s="51"/>
      <c r="R507" s="51"/>
      <c r="S507" s="51"/>
      <c r="T507" s="51"/>
      <c r="U507" s="51"/>
      <c r="V507" s="51"/>
      <c r="W507" s="51"/>
      <c r="X507" s="51"/>
      <c r="Y507" s="51"/>
      <c r="Z507" s="51"/>
      <c r="AA507" s="51"/>
    </row>
    <row r="508" spans="1:27" ht="15">
      <c r="A508" s="51"/>
      <c r="B508" s="51"/>
      <c r="C508" s="51"/>
      <c r="D508" s="51"/>
      <c r="E508" s="51"/>
      <c r="F508" s="52"/>
      <c r="G508" s="51"/>
      <c r="H508" s="51"/>
      <c r="I508" s="51"/>
      <c r="J508" s="52"/>
      <c r="K508" s="51"/>
      <c r="L508" s="51"/>
      <c r="M508" s="51"/>
      <c r="N508" s="51"/>
      <c r="O508" s="51"/>
      <c r="P508" s="51"/>
      <c r="Q508" s="51"/>
      <c r="R508" s="51"/>
      <c r="S508" s="51"/>
      <c r="T508" s="51"/>
      <c r="U508" s="51"/>
      <c r="V508" s="51"/>
      <c r="W508" s="51"/>
      <c r="X508" s="51"/>
      <c r="Y508" s="51"/>
      <c r="Z508" s="51"/>
      <c r="AA508" s="51"/>
    </row>
    <row r="509" spans="1:27" ht="15">
      <c r="A509" s="51"/>
      <c r="B509" s="51"/>
      <c r="C509" s="51"/>
      <c r="D509" s="51"/>
      <c r="E509" s="51"/>
      <c r="F509" s="52"/>
      <c r="G509" s="51"/>
      <c r="H509" s="51"/>
      <c r="I509" s="51"/>
      <c r="J509" s="52"/>
      <c r="K509" s="51"/>
      <c r="L509" s="51"/>
      <c r="M509" s="51"/>
      <c r="N509" s="51"/>
      <c r="O509" s="51"/>
      <c r="P509" s="51"/>
      <c r="Q509" s="51"/>
      <c r="R509" s="51"/>
      <c r="S509" s="51"/>
      <c r="T509" s="51"/>
      <c r="U509" s="51"/>
      <c r="V509" s="51"/>
      <c r="W509" s="51"/>
      <c r="X509" s="51"/>
      <c r="Y509" s="51"/>
      <c r="Z509" s="51"/>
      <c r="AA509" s="51"/>
    </row>
    <row r="510" spans="1:27" ht="15">
      <c r="A510" s="51"/>
      <c r="B510" s="51"/>
      <c r="C510" s="51"/>
      <c r="D510" s="51"/>
      <c r="E510" s="51"/>
      <c r="F510" s="52"/>
      <c r="G510" s="51"/>
      <c r="H510" s="51"/>
      <c r="I510" s="51"/>
      <c r="J510" s="52"/>
      <c r="K510" s="51"/>
      <c r="L510" s="51"/>
      <c r="M510" s="51"/>
      <c r="N510" s="51"/>
      <c r="O510" s="51"/>
      <c r="P510" s="51"/>
      <c r="Q510" s="51"/>
      <c r="R510" s="51"/>
      <c r="S510" s="51"/>
      <c r="T510" s="51"/>
      <c r="U510" s="51"/>
      <c r="V510" s="51"/>
      <c r="W510" s="51"/>
      <c r="X510" s="51"/>
      <c r="Y510" s="51"/>
      <c r="Z510" s="51"/>
      <c r="AA510" s="51"/>
    </row>
    <row r="511" spans="1:27" ht="15">
      <c r="A511" s="51"/>
      <c r="B511" s="51"/>
      <c r="C511" s="51"/>
      <c r="D511" s="51"/>
      <c r="E511" s="51"/>
      <c r="F511" s="52"/>
      <c r="G511" s="51"/>
      <c r="H511" s="51"/>
      <c r="I511" s="51"/>
      <c r="J511" s="52"/>
      <c r="K511" s="51"/>
      <c r="L511" s="51"/>
      <c r="M511" s="51"/>
      <c r="N511" s="51"/>
      <c r="O511" s="51"/>
      <c r="P511" s="51"/>
      <c r="Q511" s="51"/>
      <c r="R511" s="51"/>
      <c r="S511" s="51"/>
      <c r="T511" s="51"/>
      <c r="U511" s="51"/>
      <c r="V511" s="51"/>
      <c r="W511" s="51"/>
      <c r="X511" s="51"/>
      <c r="Y511" s="51"/>
      <c r="Z511" s="51"/>
      <c r="AA511" s="51"/>
    </row>
    <row r="512" spans="1:27" ht="15">
      <c r="A512" s="51"/>
      <c r="B512" s="51"/>
      <c r="C512" s="51"/>
      <c r="D512" s="51"/>
      <c r="E512" s="51"/>
      <c r="F512" s="52"/>
      <c r="G512" s="51"/>
      <c r="H512" s="51"/>
      <c r="I512" s="51"/>
      <c r="J512" s="52"/>
      <c r="K512" s="51"/>
      <c r="L512" s="51"/>
      <c r="M512" s="51"/>
      <c r="N512" s="51"/>
      <c r="O512" s="51"/>
      <c r="P512" s="51"/>
      <c r="Q512" s="51"/>
      <c r="R512" s="51"/>
      <c r="S512" s="51"/>
      <c r="T512" s="51"/>
      <c r="U512" s="51"/>
      <c r="V512" s="51"/>
      <c r="W512" s="51"/>
      <c r="X512" s="51"/>
      <c r="Y512" s="51"/>
      <c r="Z512" s="51"/>
      <c r="AA512" s="51"/>
    </row>
    <row r="513" spans="1:27" ht="15">
      <c r="A513" s="51"/>
      <c r="B513" s="51"/>
      <c r="C513" s="51"/>
      <c r="D513" s="51"/>
      <c r="E513" s="51"/>
      <c r="F513" s="52"/>
      <c r="G513" s="51"/>
      <c r="H513" s="51"/>
      <c r="I513" s="51"/>
      <c r="J513" s="52"/>
      <c r="K513" s="51"/>
      <c r="L513" s="51"/>
      <c r="M513" s="51"/>
      <c r="N513" s="51"/>
      <c r="O513" s="51"/>
      <c r="P513" s="51"/>
      <c r="Q513" s="51"/>
      <c r="R513" s="51"/>
      <c r="S513" s="51"/>
      <c r="T513" s="51"/>
      <c r="U513" s="51"/>
      <c r="V513" s="51"/>
      <c r="W513" s="51"/>
      <c r="X513" s="51"/>
      <c r="Y513" s="51"/>
      <c r="Z513" s="51"/>
      <c r="AA513" s="51"/>
    </row>
    <row r="514" spans="1:27" ht="15">
      <c r="A514" s="51"/>
      <c r="B514" s="51"/>
      <c r="C514" s="51"/>
      <c r="D514" s="51"/>
      <c r="E514" s="51"/>
      <c r="F514" s="52"/>
      <c r="G514" s="51"/>
      <c r="H514" s="51"/>
      <c r="I514" s="51"/>
      <c r="J514" s="52"/>
      <c r="K514" s="51"/>
      <c r="L514" s="51"/>
      <c r="M514" s="51"/>
      <c r="N514" s="51"/>
      <c r="O514" s="51"/>
      <c r="P514" s="51"/>
      <c r="Q514" s="51"/>
      <c r="R514" s="51"/>
      <c r="S514" s="51"/>
      <c r="T514" s="51"/>
      <c r="U514" s="51"/>
      <c r="V514" s="51"/>
      <c r="W514" s="51"/>
      <c r="X514" s="51"/>
      <c r="Y514" s="51"/>
      <c r="Z514" s="51"/>
      <c r="AA514" s="51"/>
    </row>
    <row r="515" spans="1:27" ht="15">
      <c r="A515" s="51"/>
      <c r="B515" s="51"/>
      <c r="C515" s="51"/>
      <c r="D515" s="51"/>
      <c r="E515" s="51"/>
      <c r="F515" s="52"/>
      <c r="G515" s="51"/>
      <c r="H515" s="51"/>
      <c r="I515" s="51"/>
      <c r="J515" s="52"/>
      <c r="K515" s="51"/>
      <c r="L515" s="51"/>
      <c r="M515" s="51"/>
      <c r="N515" s="51"/>
      <c r="O515" s="51"/>
      <c r="P515" s="51"/>
      <c r="Q515" s="51"/>
      <c r="R515" s="51"/>
      <c r="S515" s="51"/>
      <c r="T515" s="51"/>
      <c r="U515" s="51"/>
      <c r="V515" s="51"/>
      <c r="W515" s="51"/>
      <c r="X515" s="51"/>
      <c r="Y515" s="51"/>
      <c r="Z515" s="51"/>
      <c r="AA515" s="51"/>
    </row>
    <row r="516" spans="1:27" ht="15">
      <c r="A516" s="51"/>
      <c r="B516" s="51"/>
      <c r="C516" s="51"/>
      <c r="D516" s="51"/>
      <c r="E516" s="51"/>
      <c r="F516" s="52"/>
      <c r="G516" s="51"/>
      <c r="H516" s="51"/>
      <c r="I516" s="51"/>
      <c r="J516" s="52"/>
      <c r="K516" s="51"/>
      <c r="L516" s="51"/>
      <c r="M516" s="51"/>
      <c r="N516" s="51"/>
      <c r="O516" s="51"/>
      <c r="P516" s="51"/>
      <c r="Q516" s="51"/>
      <c r="R516" s="51"/>
      <c r="S516" s="51"/>
      <c r="T516" s="51"/>
      <c r="U516" s="51"/>
      <c r="V516" s="51"/>
      <c r="W516" s="51"/>
      <c r="X516" s="51"/>
      <c r="Y516" s="51"/>
      <c r="Z516" s="51"/>
      <c r="AA516" s="51"/>
    </row>
    <row r="517" spans="1:27" ht="15">
      <c r="A517" s="51"/>
      <c r="B517" s="51"/>
      <c r="C517" s="51"/>
      <c r="D517" s="51"/>
      <c r="E517" s="51"/>
      <c r="F517" s="52"/>
      <c r="G517" s="51"/>
      <c r="H517" s="51"/>
      <c r="I517" s="51"/>
      <c r="J517" s="52"/>
      <c r="K517" s="51"/>
      <c r="L517" s="51"/>
      <c r="M517" s="51"/>
      <c r="N517" s="51"/>
      <c r="O517" s="51"/>
      <c r="P517" s="51"/>
      <c r="Q517" s="51"/>
      <c r="R517" s="51"/>
      <c r="S517" s="51"/>
      <c r="T517" s="51"/>
      <c r="U517" s="51"/>
      <c r="V517" s="51"/>
      <c r="W517" s="51"/>
      <c r="X517" s="51"/>
      <c r="Y517" s="51"/>
      <c r="Z517" s="51"/>
      <c r="AA517" s="51"/>
    </row>
    <row r="518" spans="1:27" ht="15">
      <c r="A518" s="51"/>
      <c r="B518" s="51"/>
      <c r="C518" s="51"/>
      <c r="D518" s="51"/>
      <c r="E518" s="51"/>
      <c r="F518" s="52"/>
      <c r="G518" s="51"/>
      <c r="H518" s="51"/>
      <c r="I518" s="51"/>
      <c r="J518" s="52"/>
      <c r="K518" s="51"/>
      <c r="L518" s="51"/>
      <c r="M518" s="51"/>
      <c r="N518" s="51"/>
      <c r="O518" s="51"/>
      <c r="P518" s="51"/>
      <c r="Q518" s="51"/>
      <c r="R518" s="51"/>
      <c r="S518" s="51"/>
      <c r="T518" s="51"/>
      <c r="U518" s="51"/>
      <c r="V518" s="51"/>
      <c r="W518" s="51"/>
      <c r="X518" s="51"/>
      <c r="Y518" s="51"/>
      <c r="Z518" s="51"/>
      <c r="AA518" s="51"/>
    </row>
    <row r="519" spans="1:27" ht="15">
      <c r="A519" s="51"/>
      <c r="B519" s="51"/>
      <c r="C519" s="51"/>
      <c r="D519" s="51"/>
      <c r="E519" s="51"/>
      <c r="F519" s="52"/>
      <c r="G519" s="51"/>
      <c r="H519" s="51"/>
      <c r="I519" s="51"/>
      <c r="J519" s="52"/>
      <c r="K519" s="51"/>
      <c r="L519" s="51"/>
      <c r="M519" s="51"/>
      <c r="N519" s="51"/>
      <c r="O519" s="51"/>
      <c r="P519" s="51"/>
      <c r="Q519" s="51"/>
      <c r="R519" s="51"/>
      <c r="S519" s="51"/>
      <c r="T519" s="51"/>
      <c r="U519" s="51"/>
      <c r="V519" s="51"/>
      <c r="W519" s="51"/>
      <c r="X519" s="51"/>
      <c r="Y519" s="51"/>
      <c r="Z519" s="51"/>
      <c r="AA519" s="51"/>
    </row>
    <row r="520" spans="1:27" ht="15">
      <c r="A520" s="51"/>
      <c r="B520" s="51"/>
      <c r="C520" s="51"/>
      <c r="D520" s="51"/>
      <c r="E520" s="51"/>
      <c r="F520" s="52"/>
      <c r="G520" s="51"/>
      <c r="H520" s="51"/>
      <c r="I520" s="51"/>
      <c r="J520" s="52"/>
      <c r="K520" s="51"/>
      <c r="L520" s="51"/>
      <c r="M520" s="51"/>
      <c r="N520" s="51"/>
      <c r="O520" s="51"/>
      <c r="P520" s="51"/>
      <c r="Q520" s="51"/>
      <c r="R520" s="51"/>
      <c r="S520" s="51"/>
      <c r="T520" s="51"/>
      <c r="U520" s="51"/>
      <c r="V520" s="51"/>
      <c r="W520" s="51"/>
      <c r="X520" s="51"/>
      <c r="Y520" s="51"/>
      <c r="Z520" s="51"/>
      <c r="AA520" s="51"/>
    </row>
    <row r="521" spans="1:27" ht="15">
      <c r="A521" s="51"/>
      <c r="B521" s="51"/>
      <c r="C521" s="51"/>
      <c r="D521" s="51"/>
      <c r="E521" s="51"/>
      <c r="F521" s="52"/>
      <c r="G521" s="51"/>
      <c r="H521" s="51"/>
      <c r="I521" s="51"/>
      <c r="J521" s="52"/>
      <c r="K521" s="51"/>
      <c r="L521" s="51"/>
      <c r="M521" s="51"/>
      <c r="N521" s="51"/>
      <c r="O521" s="51"/>
      <c r="P521" s="51"/>
      <c r="Q521" s="51"/>
      <c r="R521" s="51"/>
      <c r="S521" s="51"/>
      <c r="T521" s="51"/>
      <c r="U521" s="51"/>
      <c r="V521" s="51"/>
      <c r="W521" s="51"/>
      <c r="X521" s="51"/>
      <c r="Y521" s="51"/>
      <c r="Z521" s="51"/>
      <c r="AA521" s="51"/>
    </row>
    <row r="522" spans="1:27" ht="15">
      <c r="A522" s="51"/>
      <c r="B522" s="51"/>
      <c r="C522" s="51"/>
      <c r="D522" s="51"/>
      <c r="E522" s="51"/>
      <c r="F522" s="52"/>
      <c r="G522" s="51"/>
      <c r="H522" s="51"/>
      <c r="I522" s="51"/>
      <c r="J522" s="52"/>
      <c r="K522" s="51"/>
      <c r="L522" s="51"/>
      <c r="M522" s="51"/>
      <c r="N522" s="51"/>
      <c r="O522" s="51"/>
      <c r="P522" s="51"/>
      <c r="Q522" s="51"/>
      <c r="R522" s="51"/>
      <c r="S522" s="51"/>
      <c r="T522" s="51"/>
      <c r="U522" s="51"/>
      <c r="V522" s="51"/>
      <c r="W522" s="51"/>
      <c r="X522" s="51"/>
      <c r="Y522" s="51"/>
      <c r="Z522" s="51"/>
      <c r="AA522" s="51"/>
    </row>
    <row r="523" spans="1:27" ht="15">
      <c r="A523" s="51"/>
      <c r="B523" s="51"/>
      <c r="C523" s="51"/>
      <c r="D523" s="51"/>
      <c r="E523" s="51"/>
      <c r="F523" s="52"/>
      <c r="G523" s="51"/>
      <c r="H523" s="51"/>
      <c r="I523" s="51"/>
      <c r="J523" s="52"/>
      <c r="K523" s="51"/>
      <c r="L523" s="51"/>
      <c r="M523" s="51"/>
      <c r="N523" s="51"/>
      <c r="O523" s="51"/>
      <c r="P523" s="51"/>
      <c r="Q523" s="51"/>
      <c r="R523" s="51"/>
      <c r="S523" s="51"/>
      <c r="T523" s="51"/>
      <c r="U523" s="51"/>
      <c r="V523" s="51"/>
      <c r="W523" s="51"/>
      <c r="X523" s="51"/>
      <c r="Y523" s="51"/>
      <c r="Z523" s="51"/>
      <c r="AA523" s="51"/>
    </row>
    <row r="524" spans="1:27" ht="15">
      <c r="A524" s="51"/>
      <c r="B524" s="51"/>
      <c r="C524" s="51"/>
      <c r="D524" s="51"/>
      <c r="E524" s="51"/>
      <c r="F524" s="52"/>
      <c r="G524" s="51"/>
      <c r="H524" s="51"/>
      <c r="I524" s="51"/>
      <c r="J524" s="52"/>
      <c r="K524" s="51"/>
      <c r="L524" s="51"/>
      <c r="M524" s="51"/>
      <c r="N524" s="51"/>
      <c r="O524" s="51"/>
      <c r="P524" s="51"/>
      <c r="Q524" s="51"/>
      <c r="R524" s="51"/>
      <c r="S524" s="51"/>
      <c r="T524" s="51"/>
      <c r="U524" s="51"/>
      <c r="V524" s="51"/>
      <c r="W524" s="51"/>
      <c r="X524" s="51"/>
      <c r="Y524" s="51"/>
      <c r="Z524" s="51"/>
      <c r="AA524" s="51"/>
    </row>
    <row r="525" spans="1:27" ht="15">
      <c r="A525" s="51"/>
      <c r="B525" s="51"/>
      <c r="C525" s="51"/>
      <c r="D525" s="51"/>
      <c r="E525" s="51"/>
      <c r="F525" s="52"/>
      <c r="G525" s="51"/>
      <c r="H525" s="51"/>
      <c r="I525" s="51"/>
      <c r="J525" s="52"/>
      <c r="K525" s="51"/>
      <c r="L525" s="51"/>
      <c r="M525" s="51"/>
      <c r="N525" s="51"/>
      <c r="O525" s="51"/>
      <c r="P525" s="51"/>
      <c r="Q525" s="51"/>
      <c r="R525" s="51"/>
      <c r="S525" s="51"/>
      <c r="T525" s="51"/>
      <c r="U525" s="51"/>
      <c r="V525" s="51"/>
      <c r="W525" s="51"/>
      <c r="X525" s="51"/>
      <c r="Y525" s="51"/>
      <c r="Z525" s="51"/>
      <c r="AA525" s="51"/>
    </row>
    <row r="526" spans="1:27" ht="15">
      <c r="A526" s="51"/>
      <c r="B526" s="51"/>
      <c r="C526" s="51"/>
      <c r="D526" s="51"/>
      <c r="E526" s="51"/>
      <c r="F526" s="52"/>
      <c r="G526" s="51"/>
      <c r="H526" s="51"/>
      <c r="I526" s="51"/>
      <c r="J526" s="52"/>
      <c r="K526" s="51"/>
      <c r="L526" s="51"/>
      <c r="M526" s="51"/>
      <c r="N526" s="51"/>
      <c r="O526" s="51"/>
      <c r="P526" s="51"/>
      <c r="Q526" s="51"/>
      <c r="R526" s="51"/>
      <c r="S526" s="51"/>
      <c r="T526" s="51"/>
      <c r="U526" s="51"/>
      <c r="V526" s="51"/>
      <c r="W526" s="51"/>
      <c r="X526" s="51"/>
      <c r="Y526" s="51"/>
      <c r="Z526" s="51"/>
      <c r="AA526" s="51"/>
    </row>
    <row r="527" spans="1:27" ht="15">
      <c r="A527" s="51"/>
      <c r="B527" s="51"/>
      <c r="C527" s="51"/>
      <c r="D527" s="51"/>
      <c r="E527" s="51"/>
      <c r="F527" s="52"/>
      <c r="G527" s="51"/>
      <c r="H527" s="51"/>
      <c r="I527" s="51"/>
      <c r="J527" s="52"/>
      <c r="K527" s="51"/>
      <c r="L527" s="51"/>
      <c r="M527" s="51"/>
      <c r="N527" s="51"/>
      <c r="O527" s="51"/>
      <c r="P527" s="51"/>
      <c r="Q527" s="51"/>
      <c r="R527" s="51"/>
      <c r="S527" s="51"/>
      <c r="T527" s="51"/>
      <c r="U527" s="51"/>
      <c r="V527" s="51"/>
      <c r="W527" s="51"/>
      <c r="X527" s="51"/>
      <c r="Y527" s="51"/>
      <c r="Z527" s="51"/>
      <c r="AA527" s="51"/>
    </row>
    <row r="528" spans="1:27" ht="15">
      <c r="A528" s="51"/>
      <c r="B528" s="51"/>
      <c r="C528" s="51"/>
      <c r="D528" s="51"/>
      <c r="E528" s="51"/>
      <c r="F528" s="52"/>
      <c r="G528" s="51"/>
      <c r="H528" s="51"/>
      <c r="I528" s="51"/>
      <c r="J528" s="52"/>
      <c r="K528" s="51"/>
      <c r="L528" s="51"/>
      <c r="M528" s="51"/>
      <c r="N528" s="51"/>
      <c r="O528" s="51"/>
      <c r="P528" s="51"/>
      <c r="Q528" s="51"/>
      <c r="R528" s="51"/>
      <c r="S528" s="51"/>
      <c r="T528" s="51"/>
      <c r="U528" s="51"/>
      <c r="V528" s="51"/>
      <c r="W528" s="51"/>
      <c r="X528" s="51"/>
      <c r="Y528" s="51"/>
      <c r="Z528" s="51"/>
      <c r="AA528" s="51"/>
    </row>
    <row r="529" spans="1:27" ht="15">
      <c r="A529" s="51"/>
      <c r="B529" s="51"/>
      <c r="C529" s="51"/>
      <c r="D529" s="51"/>
      <c r="E529" s="51"/>
      <c r="F529" s="52"/>
      <c r="G529" s="51"/>
      <c r="H529" s="51"/>
      <c r="I529" s="51"/>
      <c r="J529" s="52"/>
      <c r="K529" s="51"/>
      <c r="L529" s="51"/>
      <c r="M529" s="51"/>
      <c r="N529" s="51"/>
      <c r="O529" s="51"/>
      <c r="P529" s="51"/>
      <c r="Q529" s="51"/>
      <c r="R529" s="51"/>
      <c r="S529" s="51"/>
      <c r="T529" s="51"/>
      <c r="U529" s="51"/>
      <c r="V529" s="51"/>
      <c r="W529" s="51"/>
      <c r="X529" s="51"/>
      <c r="Y529" s="51"/>
      <c r="Z529" s="51"/>
      <c r="AA529" s="51"/>
    </row>
    <row r="530" spans="1:27" ht="15">
      <c r="A530" s="51"/>
      <c r="B530" s="51"/>
      <c r="C530" s="51"/>
      <c r="D530" s="51"/>
      <c r="E530" s="51"/>
      <c r="F530" s="52"/>
      <c r="G530" s="51"/>
      <c r="H530" s="51"/>
      <c r="I530" s="51"/>
      <c r="J530" s="52"/>
      <c r="K530" s="51"/>
      <c r="L530" s="51"/>
      <c r="M530" s="51"/>
      <c r="N530" s="51"/>
      <c r="O530" s="51"/>
      <c r="P530" s="51"/>
      <c r="Q530" s="51"/>
      <c r="R530" s="51"/>
      <c r="S530" s="51"/>
      <c r="T530" s="51"/>
      <c r="U530" s="51"/>
      <c r="V530" s="51"/>
      <c r="W530" s="51"/>
      <c r="X530" s="51"/>
      <c r="Y530" s="51"/>
      <c r="Z530" s="51"/>
      <c r="AA530" s="51"/>
    </row>
    <row r="531" spans="1:27" ht="15">
      <c r="A531" s="51"/>
      <c r="B531" s="51"/>
      <c r="C531" s="51"/>
      <c r="D531" s="51"/>
      <c r="E531" s="51"/>
      <c r="F531" s="52"/>
      <c r="G531" s="51"/>
      <c r="H531" s="51"/>
      <c r="I531" s="51"/>
      <c r="J531" s="52"/>
      <c r="K531" s="51"/>
      <c r="L531" s="51"/>
      <c r="M531" s="51"/>
      <c r="N531" s="51"/>
      <c r="O531" s="51"/>
      <c r="P531" s="51"/>
      <c r="Q531" s="51"/>
      <c r="R531" s="51"/>
      <c r="S531" s="51"/>
      <c r="T531" s="51"/>
      <c r="U531" s="51"/>
      <c r="V531" s="51"/>
      <c r="W531" s="51"/>
      <c r="X531" s="51"/>
      <c r="Y531" s="51"/>
      <c r="Z531" s="51"/>
      <c r="AA531" s="51"/>
    </row>
    <row r="532" spans="1:27" ht="15">
      <c r="A532" s="51"/>
      <c r="B532" s="51"/>
      <c r="C532" s="51"/>
      <c r="D532" s="51"/>
      <c r="E532" s="51"/>
      <c r="F532" s="52"/>
      <c r="G532" s="51"/>
      <c r="H532" s="51"/>
      <c r="I532" s="51"/>
      <c r="J532" s="52"/>
      <c r="K532" s="51"/>
      <c r="L532" s="51"/>
      <c r="M532" s="51"/>
      <c r="N532" s="51"/>
      <c r="O532" s="51"/>
      <c r="P532" s="51"/>
      <c r="Q532" s="51"/>
      <c r="R532" s="51"/>
      <c r="S532" s="51"/>
      <c r="T532" s="51"/>
      <c r="U532" s="51"/>
      <c r="V532" s="51"/>
      <c r="W532" s="51"/>
      <c r="X532" s="51"/>
      <c r="Y532" s="51"/>
      <c r="Z532" s="51"/>
      <c r="AA532" s="51"/>
    </row>
    <row r="533" spans="1:27" ht="15">
      <c r="A533" s="51"/>
      <c r="B533" s="51"/>
      <c r="C533" s="51"/>
      <c r="D533" s="51"/>
      <c r="E533" s="51"/>
      <c r="F533" s="52"/>
      <c r="G533" s="51"/>
      <c r="H533" s="51"/>
      <c r="I533" s="51"/>
      <c r="J533" s="52"/>
      <c r="K533" s="51"/>
      <c r="L533" s="51"/>
      <c r="M533" s="51"/>
      <c r="N533" s="51"/>
      <c r="O533" s="51"/>
      <c r="P533" s="51"/>
      <c r="Q533" s="51"/>
      <c r="R533" s="51"/>
      <c r="S533" s="51"/>
      <c r="T533" s="51"/>
      <c r="U533" s="51"/>
      <c r="V533" s="51"/>
      <c r="W533" s="51"/>
      <c r="X533" s="51"/>
      <c r="Y533" s="51"/>
      <c r="Z533" s="51"/>
      <c r="AA533" s="51"/>
    </row>
    <row r="534" spans="1:27" ht="15">
      <c r="A534" s="51"/>
      <c r="B534" s="51"/>
      <c r="C534" s="51"/>
      <c r="D534" s="51"/>
      <c r="E534" s="51"/>
      <c r="F534" s="52"/>
      <c r="G534" s="51"/>
      <c r="H534" s="51"/>
      <c r="I534" s="51"/>
      <c r="J534" s="52"/>
      <c r="K534" s="51"/>
      <c r="L534" s="51"/>
      <c r="M534" s="51"/>
      <c r="N534" s="51"/>
      <c r="O534" s="51"/>
      <c r="P534" s="51"/>
      <c r="Q534" s="51"/>
      <c r="R534" s="51"/>
      <c r="S534" s="51"/>
      <c r="T534" s="51"/>
      <c r="U534" s="51"/>
      <c r="V534" s="51"/>
      <c r="W534" s="51"/>
      <c r="X534" s="51"/>
      <c r="Y534" s="51"/>
      <c r="Z534" s="51"/>
      <c r="AA534" s="51"/>
    </row>
    <row r="535" spans="1:27" ht="15">
      <c r="A535" s="51"/>
      <c r="B535" s="51"/>
      <c r="C535" s="51"/>
      <c r="D535" s="51"/>
      <c r="E535" s="51"/>
      <c r="F535" s="52"/>
      <c r="G535" s="51"/>
      <c r="H535" s="51"/>
      <c r="I535" s="51"/>
      <c r="J535" s="52"/>
      <c r="K535" s="51"/>
      <c r="L535" s="51"/>
      <c r="M535" s="51"/>
      <c r="N535" s="51"/>
      <c r="O535" s="51"/>
      <c r="P535" s="51"/>
      <c r="Q535" s="51"/>
      <c r="R535" s="51"/>
      <c r="S535" s="51"/>
      <c r="T535" s="51"/>
      <c r="U535" s="51"/>
      <c r="V535" s="51"/>
      <c r="W535" s="51"/>
      <c r="X535" s="51"/>
      <c r="Y535" s="51"/>
      <c r="Z535" s="51"/>
      <c r="AA535" s="51"/>
    </row>
    <row r="536" spans="1:27" ht="15">
      <c r="A536" s="51"/>
      <c r="B536" s="51"/>
      <c r="C536" s="51"/>
      <c r="D536" s="51"/>
      <c r="E536" s="51"/>
      <c r="F536" s="52"/>
      <c r="G536" s="51"/>
      <c r="H536" s="51"/>
      <c r="I536" s="51"/>
      <c r="J536" s="52"/>
      <c r="K536" s="51"/>
      <c r="L536" s="51"/>
      <c r="M536" s="51"/>
      <c r="N536" s="51"/>
      <c r="O536" s="51"/>
      <c r="P536" s="51"/>
      <c r="Q536" s="51"/>
      <c r="R536" s="51"/>
      <c r="S536" s="51"/>
      <c r="T536" s="51"/>
      <c r="U536" s="51"/>
      <c r="V536" s="51"/>
      <c r="W536" s="51"/>
      <c r="X536" s="51"/>
      <c r="Y536" s="51"/>
      <c r="Z536" s="51"/>
      <c r="AA536" s="51"/>
    </row>
    <row r="537" spans="1:27" ht="15">
      <c r="A537" s="51"/>
      <c r="B537" s="51"/>
      <c r="C537" s="51"/>
      <c r="D537" s="51"/>
      <c r="E537" s="51"/>
      <c r="F537" s="52"/>
      <c r="G537" s="51"/>
      <c r="H537" s="51"/>
      <c r="I537" s="51"/>
      <c r="J537" s="52"/>
      <c r="K537" s="51"/>
      <c r="L537" s="51"/>
      <c r="M537" s="51"/>
      <c r="N537" s="51"/>
      <c r="O537" s="51"/>
      <c r="P537" s="51"/>
      <c r="Q537" s="51"/>
      <c r="R537" s="51"/>
      <c r="S537" s="51"/>
      <c r="T537" s="51"/>
      <c r="U537" s="51"/>
      <c r="V537" s="51"/>
      <c r="W537" s="51"/>
      <c r="X537" s="51"/>
      <c r="Y537" s="51"/>
      <c r="Z537" s="51"/>
      <c r="AA537" s="51"/>
    </row>
    <row r="538" spans="1:27" ht="15">
      <c r="A538" s="51"/>
      <c r="B538" s="51"/>
      <c r="C538" s="51"/>
      <c r="D538" s="51"/>
      <c r="E538" s="51"/>
      <c r="F538" s="52"/>
      <c r="G538" s="51"/>
      <c r="H538" s="51"/>
      <c r="I538" s="51"/>
      <c r="J538" s="52"/>
      <c r="K538" s="51"/>
      <c r="L538" s="51"/>
      <c r="M538" s="51"/>
      <c r="N538" s="51"/>
      <c r="O538" s="51"/>
      <c r="P538" s="51"/>
      <c r="Q538" s="51"/>
      <c r="R538" s="51"/>
      <c r="S538" s="51"/>
      <c r="T538" s="51"/>
      <c r="U538" s="51"/>
      <c r="V538" s="51"/>
      <c r="W538" s="51"/>
      <c r="X538" s="51"/>
      <c r="Y538" s="51"/>
      <c r="Z538" s="51"/>
      <c r="AA538" s="51"/>
    </row>
    <row r="539" spans="1:27" ht="15">
      <c r="A539" s="51"/>
      <c r="B539" s="51"/>
      <c r="C539" s="51"/>
      <c r="D539" s="51"/>
      <c r="E539" s="51"/>
      <c r="F539" s="52"/>
      <c r="G539" s="51"/>
      <c r="H539" s="51"/>
      <c r="I539" s="51"/>
      <c r="J539" s="52"/>
      <c r="K539" s="51"/>
      <c r="L539" s="51"/>
      <c r="M539" s="51"/>
      <c r="N539" s="51"/>
      <c r="O539" s="51"/>
      <c r="P539" s="51"/>
      <c r="Q539" s="51"/>
      <c r="R539" s="51"/>
      <c r="S539" s="51"/>
      <c r="T539" s="51"/>
      <c r="U539" s="51"/>
      <c r="V539" s="51"/>
      <c r="W539" s="51"/>
      <c r="X539" s="51"/>
      <c r="Y539" s="51"/>
      <c r="Z539" s="51"/>
      <c r="AA539" s="51"/>
    </row>
    <row r="540" spans="1:27" ht="15">
      <c r="A540" s="51"/>
      <c r="B540" s="51"/>
      <c r="C540" s="51"/>
      <c r="D540" s="51"/>
      <c r="E540" s="51"/>
      <c r="F540" s="52"/>
      <c r="G540" s="51"/>
      <c r="H540" s="51"/>
      <c r="I540" s="51"/>
      <c r="J540" s="52"/>
      <c r="K540" s="51"/>
      <c r="L540" s="51"/>
      <c r="M540" s="51"/>
      <c r="N540" s="51"/>
      <c r="O540" s="51"/>
      <c r="P540" s="51"/>
      <c r="Q540" s="51"/>
      <c r="R540" s="51"/>
      <c r="S540" s="51"/>
      <c r="T540" s="51"/>
      <c r="U540" s="51"/>
      <c r="V540" s="51"/>
      <c r="W540" s="51"/>
      <c r="X540" s="51"/>
      <c r="Y540" s="51"/>
      <c r="Z540" s="51"/>
      <c r="AA540" s="51"/>
    </row>
    <row r="541" spans="1:27" ht="15">
      <c r="A541" s="51"/>
      <c r="B541" s="51"/>
      <c r="C541" s="51"/>
      <c r="D541" s="51"/>
      <c r="E541" s="51"/>
      <c r="F541" s="52"/>
      <c r="G541" s="51"/>
      <c r="H541" s="51"/>
      <c r="I541" s="51"/>
      <c r="J541" s="52"/>
      <c r="K541" s="51"/>
      <c r="L541" s="51"/>
      <c r="M541" s="51"/>
      <c r="N541" s="51"/>
      <c r="O541" s="51"/>
      <c r="P541" s="51"/>
      <c r="Q541" s="51"/>
      <c r="R541" s="51"/>
      <c r="S541" s="51"/>
      <c r="T541" s="51"/>
      <c r="U541" s="51"/>
      <c r="V541" s="51"/>
      <c r="W541" s="51"/>
      <c r="X541" s="51"/>
      <c r="Y541" s="51"/>
      <c r="Z541" s="51"/>
      <c r="AA541" s="51"/>
    </row>
    <row r="542" spans="1:27" ht="15">
      <c r="A542" s="51"/>
      <c r="B542" s="51"/>
      <c r="C542" s="51"/>
      <c r="D542" s="51"/>
      <c r="E542" s="51"/>
      <c r="F542" s="52"/>
      <c r="G542" s="51"/>
      <c r="H542" s="51"/>
      <c r="I542" s="51"/>
      <c r="J542" s="52"/>
      <c r="K542" s="51"/>
      <c r="L542" s="51"/>
      <c r="M542" s="51"/>
      <c r="N542" s="51"/>
      <c r="O542" s="51"/>
      <c r="P542" s="51"/>
      <c r="Q542" s="51"/>
      <c r="R542" s="51"/>
      <c r="S542" s="51"/>
      <c r="T542" s="51"/>
      <c r="U542" s="51"/>
      <c r="V542" s="51"/>
      <c r="W542" s="51"/>
      <c r="X542" s="51"/>
      <c r="Y542" s="51"/>
      <c r="Z542" s="51"/>
      <c r="AA542" s="51"/>
    </row>
    <row r="543" spans="1:27" ht="15">
      <c r="A543" s="51"/>
      <c r="B543" s="51"/>
      <c r="C543" s="51"/>
      <c r="D543" s="51"/>
      <c r="E543" s="51"/>
      <c r="F543" s="52"/>
      <c r="G543" s="51"/>
      <c r="H543" s="51"/>
      <c r="I543" s="51"/>
      <c r="J543" s="52"/>
      <c r="K543" s="51"/>
      <c r="L543" s="51"/>
      <c r="M543" s="51"/>
      <c r="N543" s="51"/>
      <c r="O543" s="51"/>
      <c r="P543" s="51"/>
      <c r="Q543" s="51"/>
      <c r="R543" s="51"/>
      <c r="S543" s="51"/>
      <c r="T543" s="51"/>
      <c r="U543" s="51"/>
      <c r="V543" s="51"/>
      <c r="W543" s="51"/>
      <c r="X543" s="51"/>
      <c r="Y543" s="51"/>
      <c r="Z543" s="51"/>
      <c r="AA543" s="51"/>
    </row>
    <row r="544" spans="1:27" ht="15">
      <c r="A544" s="51"/>
      <c r="B544" s="51"/>
      <c r="C544" s="51"/>
      <c r="D544" s="51"/>
      <c r="E544" s="51"/>
      <c r="F544" s="52"/>
      <c r="G544" s="51"/>
      <c r="H544" s="51"/>
      <c r="I544" s="51"/>
      <c r="J544" s="52"/>
      <c r="K544" s="51"/>
      <c r="L544" s="51"/>
      <c r="M544" s="51"/>
      <c r="N544" s="51"/>
      <c r="O544" s="51"/>
      <c r="P544" s="51"/>
      <c r="Q544" s="51"/>
      <c r="R544" s="51"/>
      <c r="S544" s="51"/>
      <c r="T544" s="51"/>
      <c r="U544" s="51"/>
      <c r="V544" s="51"/>
      <c r="W544" s="51"/>
      <c r="X544" s="51"/>
      <c r="Y544" s="51"/>
      <c r="Z544" s="51"/>
      <c r="AA544" s="51"/>
    </row>
    <row r="545" spans="1:27" ht="15">
      <c r="A545" s="51"/>
      <c r="B545" s="51"/>
      <c r="C545" s="51"/>
      <c r="D545" s="51"/>
      <c r="E545" s="51"/>
      <c r="F545" s="52"/>
      <c r="G545" s="51"/>
      <c r="H545" s="51"/>
      <c r="I545" s="51"/>
      <c r="J545" s="52"/>
      <c r="K545" s="51"/>
      <c r="L545" s="51"/>
      <c r="M545" s="51"/>
      <c r="N545" s="51"/>
      <c r="O545" s="51"/>
      <c r="P545" s="51"/>
      <c r="Q545" s="51"/>
      <c r="R545" s="51"/>
      <c r="S545" s="51"/>
      <c r="T545" s="51"/>
      <c r="U545" s="51"/>
      <c r="V545" s="51"/>
      <c r="W545" s="51"/>
      <c r="X545" s="51"/>
      <c r="Y545" s="51"/>
      <c r="Z545" s="51"/>
      <c r="AA545" s="51"/>
    </row>
    <row r="546" spans="1:27" ht="15">
      <c r="A546" s="51"/>
      <c r="B546" s="51"/>
      <c r="C546" s="51"/>
      <c r="D546" s="51"/>
      <c r="E546" s="51"/>
      <c r="F546" s="52"/>
      <c r="G546" s="51"/>
      <c r="H546" s="51"/>
      <c r="I546" s="51"/>
      <c r="J546" s="52"/>
      <c r="K546" s="51"/>
      <c r="L546" s="51"/>
      <c r="M546" s="51"/>
      <c r="N546" s="51"/>
      <c r="O546" s="51"/>
      <c r="P546" s="51"/>
      <c r="Q546" s="51"/>
      <c r="R546" s="51"/>
      <c r="S546" s="51"/>
      <c r="T546" s="51"/>
      <c r="U546" s="51"/>
      <c r="V546" s="51"/>
      <c r="W546" s="51"/>
      <c r="X546" s="51"/>
      <c r="Y546" s="51"/>
      <c r="Z546" s="51"/>
      <c r="AA546" s="51"/>
    </row>
    <row r="547" spans="1:27" ht="15">
      <c r="A547" s="51"/>
      <c r="B547" s="51"/>
      <c r="C547" s="51"/>
      <c r="D547" s="51"/>
      <c r="E547" s="51"/>
      <c r="F547" s="52"/>
      <c r="G547" s="51"/>
      <c r="H547" s="51"/>
      <c r="I547" s="51"/>
      <c r="J547" s="52"/>
      <c r="K547" s="51"/>
      <c r="L547" s="51"/>
      <c r="M547" s="51"/>
      <c r="N547" s="51"/>
      <c r="O547" s="51"/>
      <c r="P547" s="51"/>
      <c r="Q547" s="51"/>
      <c r="R547" s="51"/>
      <c r="S547" s="51"/>
      <c r="T547" s="51"/>
      <c r="U547" s="51"/>
      <c r="V547" s="51"/>
      <c r="W547" s="51"/>
      <c r="X547" s="51"/>
      <c r="Y547" s="51"/>
      <c r="Z547" s="51"/>
      <c r="AA547" s="51"/>
    </row>
    <row r="548" spans="1:27" ht="15">
      <c r="A548" s="51"/>
      <c r="B548" s="51"/>
      <c r="C548" s="51"/>
      <c r="D548" s="51"/>
      <c r="E548" s="51"/>
      <c r="F548" s="52"/>
      <c r="G548" s="51"/>
      <c r="H548" s="51"/>
      <c r="I548" s="51"/>
      <c r="J548" s="52"/>
      <c r="K548" s="51"/>
      <c r="L548" s="51"/>
      <c r="M548" s="51"/>
      <c r="N548" s="51"/>
      <c r="O548" s="51"/>
      <c r="P548" s="51"/>
      <c r="Q548" s="51"/>
      <c r="R548" s="51"/>
      <c r="S548" s="51"/>
      <c r="T548" s="51"/>
      <c r="U548" s="51"/>
      <c r="V548" s="51"/>
      <c r="W548" s="51"/>
      <c r="X548" s="51"/>
      <c r="Y548" s="51"/>
      <c r="Z548" s="51"/>
      <c r="AA548" s="51"/>
    </row>
    <row r="549" spans="1:27" ht="15">
      <c r="A549" s="51"/>
      <c r="B549" s="51"/>
      <c r="C549" s="51"/>
      <c r="D549" s="51"/>
      <c r="E549" s="51"/>
      <c r="F549" s="52"/>
      <c r="G549" s="51"/>
      <c r="H549" s="51"/>
      <c r="I549" s="51"/>
      <c r="J549" s="52"/>
      <c r="K549" s="51"/>
      <c r="L549" s="51"/>
      <c r="M549" s="51"/>
      <c r="N549" s="51"/>
      <c r="O549" s="51"/>
      <c r="P549" s="51"/>
      <c r="Q549" s="51"/>
      <c r="R549" s="51"/>
      <c r="S549" s="51"/>
      <c r="T549" s="51"/>
      <c r="U549" s="51"/>
      <c r="V549" s="51"/>
      <c r="W549" s="51"/>
      <c r="X549" s="51"/>
      <c r="Y549" s="51"/>
      <c r="Z549" s="51"/>
      <c r="AA549" s="51"/>
    </row>
    <row r="550" spans="1:27" ht="15">
      <c r="A550" s="51"/>
      <c r="B550" s="51"/>
      <c r="C550" s="51"/>
      <c r="D550" s="51"/>
      <c r="E550" s="51"/>
      <c r="F550" s="52"/>
      <c r="G550" s="51"/>
      <c r="H550" s="51"/>
      <c r="I550" s="51"/>
      <c r="J550" s="52"/>
      <c r="K550" s="51"/>
      <c r="L550" s="51"/>
      <c r="M550" s="51"/>
      <c r="N550" s="51"/>
      <c r="O550" s="51"/>
      <c r="P550" s="51"/>
      <c r="Q550" s="51"/>
      <c r="R550" s="51"/>
      <c r="S550" s="51"/>
      <c r="T550" s="51"/>
      <c r="U550" s="51"/>
      <c r="V550" s="51"/>
      <c r="W550" s="51"/>
      <c r="X550" s="51"/>
      <c r="Y550" s="51"/>
      <c r="Z550" s="51"/>
      <c r="AA550" s="51"/>
    </row>
    <row r="551" spans="1:27" ht="15">
      <c r="A551" s="51"/>
      <c r="B551" s="51"/>
      <c r="C551" s="51"/>
      <c r="D551" s="51"/>
      <c r="E551" s="51"/>
      <c r="F551" s="52"/>
      <c r="G551" s="51"/>
      <c r="H551" s="51"/>
      <c r="I551" s="51"/>
      <c r="J551" s="52"/>
      <c r="K551" s="51"/>
      <c r="L551" s="51"/>
      <c r="M551" s="51"/>
      <c r="N551" s="51"/>
      <c r="O551" s="51"/>
      <c r="P551" s="51"/>
      <c r="Q551" s="51"/>
      <c r="R551" s="51"/>
      <c r="S551" s="51"/>
      <c r="T551" s="51"/>
      <c r="U551" s="51"/>
      <c r="V551" s="51"/>
      <c r="W551" s="51"/>
      <c r="X551" s="51"/>
      <c r="Y551" s="51"/>
      <c r="Z551" s="51"/>
      <c r="AA551" s="51"/>
    </row>
    <row r="552" spans="1:27" ht="15">
      <c r="A552" s="51"/>
      <c r="B552" s="51"/>
      <c r="C552" s="51"/>
      <c r="D552" s="51"/>
      <c r="E552" s="51"/>
      <c r="F552" s="52"/>
      <c r="G552" s="51"/>
      <c r="H552" s="51"/>
      <c r="I552" s="51"/>
      <c r="J552" s="52"/>
      <c r="K552" s="51"/>
      <c r="L552" s="51"/>
      <c r="M552" s="51"/>
      <c r="N552" s="51"/>
      <c r="O552" s="51"/>
      <c r="P552" s="51"/>
      <c r="Q552" s="51"/>
      <c r="R552" s="51"/>
      <c r="S552" s="51"/>
      <c r="T552" s="51"/>
      <c r="U552" s="51"/>
      <c r="V552" s="51"/>
      <c r="W552" s="51"/>
      <c r="X552" s="51"/>
      <c r="Y552" s="51"/>
      <c r="Z552" s="51"/>
      <c r="AA552" s="51"/>
    </row>
    <row r="553" spans="1:27" ht="15">
      <c r="A553" s="51"/>
      <c r="B553" s="51"/>
      <c r="C553" s="51"/>
      <c r="D553" s="51"/>
      <c r="E553" s="51"/>
      <c r="F553" s="52"/>
      <c r="G553" s="51"/>
      <c r="H553" s="51"/>
      <c r="I553" s="51"/>
      <c r="J553" s="52"/>
      <c r="K553" s="51"/>
      <c r="L553" s="51"/>
      <c r="M553" s="51"/>
      <c r="N553" s="51"/>
      <c r="O553" s="51"/>
      <c r="P553" s="51"/>
      <c r="Q553" s="51"/>
      <c r="R553" s="51"/>
      <c r="S553" s="51"/>
      <c r="T553" s="51"/>
      <c r="U553" s="51"/>
      <c r="V553" s="51"/>
      <c r="W553" s="51"/>
      <c r="X553" s="51"/>
      <c r="Y553" s="51"/>
      <c r="Z553" s="51"/>
      <c r="AA553" s="51"/>
    </row>
    <row r="554" spans="1:27" ht="15">
      <c r="A554" s="51"/>
      <c r="B554" s="51"/>
      <c r="C554" s="51"/>
      <c r="D554" s="51"/>
      <c r="E554" s="51"/>
      <c r="F554" s="52"/>
      <c r="G554" s="51"/>
      <c r="H554" s="51"/>
      <c r="I554" s="51"/>
      <c r="J554" s="52"/>
      <c r="K554" s="51"/>
      <c r="L554" s="51"/>
      <c r="M554" s="51"/>
      <c r="N554" s="51"/>
      <c r="O554" s="51"/>
      <c r="P554" s="51"/>
      <c r="Q554" s="51"/>
      <c r="R554" s="51"/>
      <c r="S554" s="51"/>
      <c r="T554" s="51"/>
      <c r="U554" s="51"/>
      <c r="V554" s="51"/>
      <c r="W554" s="51"/>
      <c r="X554" s="51"/>
      <c r="Y554" s="51"/>
      <c r="Z554" s="51"/>
      <c r="AA554" s="51"/>
    </row>
    <row r="555" spans="1:27" ht="15">
      <c r="A555" s="51"/>
      <c r="B555" s="51"/>
      <c r="C555" s="51"/>
      <c r="D555" s="51"/>
      <c r="E555" s="51"/>
      <c r="F555" s="52"/>
      <c r="G555" s="51"/>
      <c r="H555" s="51"/>
      <c r="I555" s="51"/>
      <c r="J555" s="52"/>
      <c r="K555" s="51"/>
      <c r="L555" s="51"/>
      <c r="M555" s="51"/>
      <c r="N555" s="51"/>
      <c r="O555" s="51"/>
      <c r="P555" s="51"/>
      <c r="Q555" s="51"/>
      <c r="R555" s="51"/>
      <c r="S555" s="51"/>
      <c r="T555" s="51"/>
      <c r="U555" s="51"/>
      <c r="V555" s="51"/>
      <c r="W555" s="51"/>
      <c r="X555" s="51"/>
      <c r="Y555" s="51"/>
      <c r="Z555" s="51"/>
      <c r="AA555" s="51"/>
    </row>
    <row r="556" spans="1:27" ht="15">
      <c r="A556" s="51"/>
      <c r="B556" s="51"/>
      <c r="C556" s="51"/>
      <c r="D556" s="51"/>
      <c r="E556" s="51"/>
      <c r="F556" s="52"/>
      <c r="G556" s="51"/>
      <c r="H556" s="51"/>
      <c r="I556" s="51"/>
      <c r="J556" s="52"/>
      <c r="K556" s="51"/>
      <c r="L556" s="51"/>
      <c r="M556" s="51"/>
      <c r="N556" s="51"/>
      <c r="O556" s="51"/>
      <c r="P556" s="51"/>
      <c r="Q556" s="51"/>
      <c r="R556" s="51"/>
      <c r="S556" s="51"/>
      <c r="T556" s="51"/>
      <c r="U556" s="51"/>
      <c r="V556" s="51"/>
      <c r="W556" s="51"/>
      <c r="X556" s="51"/>
      <c r="Y556" s="51"/>
      <c r="Z556" s="51"/>
      <c r="AA556" s="51"/>
    </row>
    <row r="557" spans="1:27" ht="15">
      <c r="A557" s="51"/>
      <c r="B557" s="51"/>
      <c r="C557" s="51"/>
      <c r="D557" s="51"/>
      <c r="E557" s="51"/>
      <c r="F557" s="52"/>
      <c r="G557" s="51"/>
      <c r="H557" s="51"/>
      <c r="I557" s="51"/>
      <c r="J557" s="52"/>
      <c r="K557" s="51"/>
      <c r="L557" s="51"/>
      <c r="M557" s="51"/>
      <c r="N557" s="51"/>
      <c r="O557" s="51"/>
      <c r="P557" s="51"/>
      <c r="Q557" s="51"/>
      <c r="R557" s="51"/>
      <c r="S557" s="51"/>
      <c r="T557" s="51"/>
      <c r="U557" s="51"/>
      <c r="V557" s="51"/>
      <c r="W557" s="51"/>
      <c r="X557" s="51"/>
      <c r="Y557" s="51"/>
      <c r="Z557" s="51"/>
      <c r="AA557" s="51"/>
    </row>
    <row r="558" spans="1:27" ht="15">
      <c r="A558" s="51"/>
      <c r="B558" s="51"/>
      <c r="C558" s="51"/>
      <c r="D558" s="51"/>
      <c r="E558" s="51"/>
      <c r="F558" s="52"/>
      <c r="G558" s="51"/>
      <c r="H558" s="51"/>
      <c r="I558" s="51"/>
      <c r="J558" s="52"/>
      <c r="K558" s="51"/>
      <c r="L558" s="51"/>
      <c r="M558" s="51"/>
      <c r="N558" s="51"/>
      <c r="O558" s="51"/>
      <c r="P558" s="51"/>
      <c r="Q558" s="51"/>
      <c r="R558" s="51"/>
      <c r="S558" s="51"/>
      <c r="T558" s="51"/>
      <c r="U558" s="51"/>
      <c r="V558" s="51"/>
      <c r="W558" s="51"/>
      <c r="X558" s="51"/>
      <c r="Y558" s="51"/>
      <c r="Z558" s="51"/>
      <c r="AA558" s="51"/>
    </row>
    <row r="559" spans="1:27" ht="15">
      <c r="A559" s="51"/>
      <c r="B559" s="51"/>
      <c r="C559" s="51"/>
      <c r="D559" s="51"/>
      <c r="E559" s="51"/>
      <c r="F559" s="52"/>
      <c r="G559" s="51"/>
      <c r="H559" s="51"/>
      <c r="I559" s="51"/>
      <c r="J559" s="52"/>
      <c r="K559" s="51"/>
      <c r="L559" s="51"/>
      <c r="M559" s="51"/>
      <c r="N559" s="51"/>
      <c r="O559" s="51"/>
      <c r="P559" s="51"/>
      <c r="Q559" s="51"/>
      <c r="R559" s="51"/>
      <c r="S559" s="51"/>
      <c r="T559" s="51"/>
      <c r="U559" s="51"/>
      <c r="V559" s="51"/>
      <c r="W559" s="51"/>
      <c r="X559" s="51"/>
      <c r="Y559" s="51"/>
      <c r="Z559" s="51"/>
      <c r="AA559" s="51"/>
    </row>
    <row r="560" spans="1:27" ht="15">
      <c r="A560" s="51"/>
      <c r="B560" s="51"/>
      <c r="C560" s="51"/>
      <c r="D560" s="51"/>
      <c r="E560" s="51"/>
      <c r="F560" s="52"/>
      <c r="G560" s="51"/>
      <c r="H560" s="51"/>
      <c r="I560" s="51"/>
      <c r="J560" s="52"/>
      <c r="K560" s="51"/>
      <c r="L560" s="51"/>
      <c r="M560" s="51"/>
      <c r="N560" s="51"/>
      <c r="O560" s="51"/>
      <c r="P560" s="51"/>
      <c r="Q560" s="51"/>
      <c r="R560" s="51"/>
      <c r="S560" s="51"/>
      <c r="T560" s="51"/>
      <c r="U560" s="51"/>
      <c r="V560" s="51"/>
      <c r="W560" s="51"/>
      <c r="X560" s="51"/>
      <c r="Y560" s="51"/>
      <c r="Z560" s="51"/>
      <c r="AA560" s="51"/>
    </row>
    <row r="561" spans="1:27" ht="15">
      <c r="A561" s="51"/>
      <c r="B561" s="51"/>
      <c r="C561" s="51"/>
      <c r="D561" s="51"/>
      <c r="E561" s="51"/>
      <c r="F561" s="52"/>
      <c r="G561" s="51"/>
      <c r="H561" s="51"/>
      <c r="I561" s="51"/>
      <c r="J561" s="52"/>
      <c r="K561" s="51"/>
      <c r="L561" s="51"/>
      <c r="M561" s="51"/>
      <c r="N561" s="51"/>
      <c r="O561" s="51"/>
      <c r="P561" s="51"/>
      <c r="Q561" s="51"/>
      <c r="R561" s="51"/>
      <c r="S561" s="51"/>
      <c r="T561" s="51"/>
      <c r="U561" s="51"/>
      <c r="V561" s="51"/>
      <c r="W561" s="51"/>
      <c r="X561" s="51"/>
      <c r="Y561" s="51"/>
      <c r="Z561" s="51"/>
      <c r="AA561" s="51"/>
    </row>
    <row r="562" spans="1:27" ht="15">
      <c r="A562" s="51"/>
      <c r="B562" s="51"/>
      <c r="C562" s="51"/>
      <c r="D562" s="51"/>
      <c r="E562" s="51"/>
      <c r="F562" s="52"/>
      <c r="G562" s="51"/>
      <c r="H562" s="51"/>
      <c r="I562" s="51"/>
      <c r="J562" s="52"/>
      <c r="K562" s="51"/>
      <c r="L562" s="51"/>
      <c r="M562" s="51"/>
      <c r="N562" s="51"/>
      <c r="O562" s="51"/>
      <c r="P562" s="51"/>
      <c r="Q562" s="51"/>
      <c r="R562" s="51"/>
      <c r="S562" s="51"/>
      <c r="T562" s="51"/>
      <c r="U562" s="51"/>
      <c r="V562" s="51"/>
      <c r="W562" s="51"/>
      <c r="X562" s="51"/>
      <c r="Y562" s="51"/>
      <c r="Z562" s="51"/>
      <c r="AA562" s="51"/>
    </row>
    <row r="563" spans="1:27" ht="15">
      <c r="A563" s="51"/>
      <c r="B563" s="51"/>
      <c r="C563" s="51"/>
      <c r="D563" s="51"/>
      <c r="E563" s="51"/>
      <c r="F563" s="52"/>
      <c r="G563" s="51"/>
      <c r="H563" s="51"/>
      <c r="I563" s="51"/>
      <c r="J563" s="52"/>
      <c r="K563" s="51"/>
      <c r="L563" s="51"/>
      <c r="M563" s="51"/>
      <c r="N563" s="51"/>
      <c r="O563" s="51"/>
      <c r="P563" s="51"/>
      <c r="Q563" s="51"/>
      <c r="R563" s="51"/>
      <c r="S563" s="51"/>
      <c r="T563" s="51"/>
      <c r="U563" s="51"/>
      <c r="V563" s="51"/>
      <c r="W563" s="51"/>
      <c r="X563" s="51"/>
      <c r="Y563" s="51"/>
      <c r="Z563" s="51"/>
      <c r="AA563" s="51"/>
    </row>
    <row r="564" spans="1:27" ht="15">
      <c r="A564" s="51"/>
      <c r="B564" s="51"/>
      <c r="C564" s="51"/>
      <c r="D564" s="51"/>
      <c r="E564" s="51"/>
      <c r="F564" s="52"/>
      <c r="G564" s="51"/>
      <c r="H564" s="51"/>
      <c r="I564" s="51"/>
      <c r="J564" s="52"/>
      <c r="K564" s="51"/>
      <c r="L564" s="51"/>
      <c r="M564" s="51"/>
      <c r="N564" s="51"/>
      <c r="O564" s="51"/>
      <c r="P564" s="51"/>
      <c r="Q564" s="51"/>
      <c r="R564" s="51"/>
      <c r="S564" s="51"/>
      <c r="T564" s="51"/>
      <c r="U564" s="51"/>
      <c r="V564" s="51"/>
      <c r="W564" s="51"/>
      <c r="X564" s="51"/>
      <c r="Y564" s="51"/>
      <c r="Z564" s="51"/>
      <c r="AA564" s="51"/>
    </row>
    <row r="565" spans="1:27" ht="15">
      <c r="A565" s="51"/>
      <c r="B565" s="51"/>
      <c r="C565" s="51"/>
      <c r="D565" s="51"/>
      <c r="E565" s="51"/>
      <c r="F565" s="52"/>
      <c r="G565" s="51"/>
      <c r="H565" s="51"/>
      <c r="I565" s="51"/>
      <c r="J565" s="52"/>
      <c r="K565" s="51"/>
      <c r="L565" s="51"/>
      <c r="M565" s="51"/>
      <c r="N565" s="51"/>
      <c r="O565" s="51"/>
      <c r="P565" s="51"/>
      <c r="Q565" s="51"/>
      <c r="R565" s="51"/>
      <c r="S565" s="51"/>
      <c r="T565" s="51"/>
      <c r="U565" s="51"/>
      <c r="V565" s="51"/>
      <c r="W565" s="51"/>
      <c r="X565" s="51"/>
      <c r="Y565" s="51"/>
      <c r="Z565" s="51"/>
      <c r="AA565" s="51"/>
    </row>
    <row r="566" spans="1:27" ht="15">
      <c r="A566" s="51"/>
      <c r="B566" s="51"/>
      <c r="C566" s="51"/>
      <c r="D566" s="51"/>
      <c r="E566" s="51"/>
      <c r="F566" s="52"/>
      <c r="G566" s="51"/>
      <c r="H566" s="51"/>
      <c r="I566" s="51"/>
      <c r="J566" s="52"/>
      <c r="K566" s="51"/>
      <c r="L566" s="51"/>
      <c r="M566" s="51"/>
      <c r="N566" s="51"/>
      <c r="O566" s="51"/>
      <c r="P566" s="51"/>
      <c r="Q566" s="51"/>
      <c r="R566" s="51"/>
      <c r="S566" s="51"/>
      <c r="T566" s="51"/>
      <c r="U566" s="51"/>
      <c r="V566" s="51"/>
      <c r="W566" s="51"/>
      <c r="X566" s="51"/>
      <c r="Y566" s="51"/>
      <c r="Z566" s="51"/>
      <c r="AA566" s="51"/>
    </row>
    <row r="567" spans="1:27" ht="15">
      <c r="A567" s="51"/>
      <c r="B567" s="51"/>
      <c r="C567" s="51"/>
      <c r="D567" s="51"/>
      <c r="E567" s="51"/>
      <c r="F567" s="52"/>
      <c r="G567" s="51"/>
      <c r="H567" s="51"/>
      <c r="I567" s="51"/>
      <c r="J567" s="52"/>
      <c r="K567" s="51"/>
      <c r="L567" s="51"/>
      <c r="M567" s="51"/>
      <c r="N567" s="51"/>
      <c r="O567" s="51"/>
      <c r="P567" s="51"/>
      <c r="Q567" s="51"/>
      <c r="R567" s="51"/>
      <c r="S567" s="51"/>
      <c r="T567" s="51"/>
      <c r="U567" s="51"/>
      <c r="V567" s="51"/>
      <c r="W567" s="51"/>
      <c r="X567" s="51"/>
      <c r="Y567" s="51"/>
      <c r="Z567" s="51"/>
      <c r="AA567" s="51"/>
    </row>
    <row r="568" spans="1:27" ht="15">
      <c r="A568" s="51"/>
      <c r="B568" s="51"/>
      <c r="C568" s="51"/>
      <c r="D568" s="51"/>
      <c r="E568" s="51"/>
      <c r="F568" s="52"/>
      <c r="G568" s="51"/>
      <c r="H568" s="51"/>
      <c r="I568" s="51"/>
      <c r="J568" s="52"/>
      <c r="K568" s="51"/>
      <c r="L568" s="51"/>
      <c r="M568" s="51"/>
      <c r="N568" s="51"/>
      <c r="O568" s="51"/>
      <c r="P568" s="51"/>
      <c r="Q568" s="51"/>
      <c r="R568" s="51"/>
      <c r="S568" s="51"/>
      <c r="T568" s="51"/>
      <c r="U568" s="51"/>
      <c r="V568" s="51"/>
      <c r="W568" s="51"/>
      <c r="X568" s="51"/>
      <c r="Y568" s="51"/>
      <c r="Z568" s="51"/>
      <c r="AA568" s="51"/>
    </row>
    <row r="569" spans="1:27" ht="15">
      <c r="A569" s="51"/>
      <c r="B569" s="51"/>
      <c r="C569" s="51"/>
      <c r="D569" s="51"/>
      <c r="E569" s="51"/>
      <c r="F569" s="52"/>
      <c r="G569" s="51"/>
      <c r="H569" s="51"/>
      <c r="I569" s="51"/>
      <c r="J569" s="52"/>
      <c r="K569" s="51"/>
      <c r="L569" s="51"/>
      <c r="M569" s="51"/>
      <c r="N569" s="51"/>
      <c r="O569" s="51"/>
      <c r="P569" s="51"/>
      <c r="Q569" s="51"/>
      <c r="R569" s="51"/>
      <c r="S569" s="51"/>
      <c r="T569" s="51"/>
      <c r="U569" s="51"/>
      <c r="V569" s="51"/>
      <c r="W569" s="51"/>
      <c r="X569" s="51"/>
      <c r="Y569" s="51"/>
      <c r="Z569" s="51"/>
      <c r="AA569" s="51"/>
    </row>
    <row r="570" spans="1:27" ht="15">
      <c r="A570" s="51"/>
      <c r="B570" s="51"/>
      <c r="C570" s="51"/>
      <c r="D570" s="51"/>
      <c r="E570" s="51"/>
      <c r="F570" s="52"/>
      <c r="G570" s="51"/>
      <c r="H570" s="51"/>
      <c r="I570" s="51"/>
      <c r="J570" s="52"/>
      <c r="K570" s="51"/>
      <c r="L570" s="51"/>
      <c r="M570" s="51"/>
      <c r="N570" s="51"/>
      <c r="O570" s="51"/>
      <c r="P570" s="51"/>
      <c r="Q570" s="51"/>
      <c r="R570" s="51"/>
      <c r="S570" s="51"/>
      <c r="T570" s="51"/>
      <c r="U570" s="51"/>
      <c r="V570" s="51"/>
      <c r="W570" s="51"/>
      <c r="X570" s="51"/>
      <c r="Y570" s="51"/>
      <c r="Z570" s="51"/>
      <c r="AA570" s="51"/>
    </row>
    <row r="571" spans="1:27" ht="15">
      <c r="A571" s="51"/>
      <c r="B571" s="51"/>
      <c r="C571" s="51"/>
      <c r="D571" s="51"/>
      <c r="E571" s="51"/>
      <c r="F571" s="52"/>
      <c r="G571" s="51"/>
      <c r="H571" s="51"/>
      <c r="I571" s="51"/>
      <c r="J571" s="52"/>
      <c r="K571" s="51"/>
      <c r="L571" s="51"/>
      <c r="M571" s="51"/>
      <c r="N571" s="51"/>
      <c r="O571" s="51"/>
      <c r="P571" s="51"/>
      <c r="Q571" s="51"/>
      <c r="R571" s="51"/>
      <c r="S571" s="51"/>
      <c r="T571" s="51"/>
      <c r="U571" s="51"/>
      <c r="V571" s="51"/>
      <c r="W571" s="51"/>
      <c r="X571" s="51"/>
      <c r="Y571" s="51"/>
      <c r="Z571" s="51"/>
      <c r="AA571" s="51"/>
    </row>
    <row r="572" spans="1:27" ht="15">
      <c r="A572" s="51"/>
      <c r="B572" s="51"/>
      <c r="C572" s="51"/>
      <c r="D572" s="51"/>
      <c r="E572" s="51"/>
      <c r="F572" s="52"/>
      <c r="G572" s="51"/>
      <c r="H572" s="51"/>
      <c r="I572" s="51"/>
      <c r="J572" s="52"/>
      <c r="K572" s="51"/>
      <c r="L572" s="51"/>
      <c r="M572" s="51"/>
      <c r="N572" s="51"/>
      <c r="O572" s="51"/>
      <c r="P572" s="51"/>
      <c r="Q572" s="51"/>
      <c r="R572" s="51"/>
      <c r="S572" s="51"/>
      <c r="T572" s="51"/>
      <c r="U572" s="51"/>
      <c r="V572" s="51"/>
      <c r="W572" s="51"/>
      <c r="X572" s="51"/>
      <c r="Y572" s="51"/>
      <c r="Z572" s="51"/>
      <c r="AA572" s="51"/>
    </row>
    <row r="573" spans="1:27" ht="15">
      <c r="A573" s="51"/>
      <c r="B573" s="51"/>
      <c r="C573" s="51"/>
      <c r="D573" s="51"/>
      <c r="E573" s="51"/>
      <c r="F573" s="52"/>
      <c r="G573" s="51"/>
      <c r="H573" s="51"/>
      <c r="I573" s="51"/>
      <c r="J573" s="52"/>
      <c r="K573" s="51"/>
      <c r="L573" s="51"/>
      <c r="M573" s="51"/>
      <c r="N573" s="51"/>
      <c r="O573" s="51"/>
      <c r="P573" s="51"/>
      <c r="Q573" s="51"/>
      <c r="R573" s="51"/>
      <c r="S573" s="51"/>
      <c r="T573" s="51"/>
      <c r="U573" s="51"/>
      <c r="V573" s="51"/>
      <c r="W573" s="51"/>
      <c r="X573" s="51"/>
      <c r="Y573" s="51"/>
      <c r="Z573" s="51"/>
      <c r="AA573" s="51"/>
    </row>
    <row r="574" spans="1:27" ht="15">
      <c r="A574" s="51"/>
      <c r="B574" s="51"/>
      <c r="C574" s="51"/>
      <c r="D574" s="51"/>
      <c r="E574" s="51"/>
      <c r="F574" s="52"/>
      <c r="G574" s="51"/>
      <c r="H574" s="51"/>
      <c r="I574" s="51"/>
      <c r="J574" s="52"/>
      <c r="K574" s="51"/>
      <c r="L574" s="51"/>
      <c r="M574" s="51"/>
      <c r="N574" s="51"/>
      <c r="O574" s="51"/>
      <c r="P574" s="51"/>
      <c r="Q574" s="51"/>
      <c r="R574" s="51"/>
      <c r="S574" s="51"/>
      <c r="T574" s="51"/>
      <c r="U574" s="51"/>
      <c r="V574" s="51"/>
      <c r="W574" s="51"/>
      <c r="X574" s="51"/>
      <c r="Y574" s="51"/>
      <c r="Z574" s="51"/>
      <c r="AA574" s="51"/>
    </row>
    <row r="575" spans="1:27" ht="15">
      <c r="A575" s="51"/>
      <c r="B575" s="51"/>
      <c r="C575" s="51"/>
      <c r="D575" s="51"/>
      <c r="E575" s="51"/>
      <c r="F575" s="52"/>
      <c r="G575" s="51"/>
      <c r="H575" s="51"/>
      <c r="I575" s="51"/>
      <c r="J575" s="52"/>
      <c r="K575" s="51"/>
      <c r="L575" s="51"/>
      <c r="M575" s="51"/>
      <c r="N575" s="51"/>
      <c r="O575" s="51"/>
      <c r="P575" s="51"/>
      <c r="Q575" s="51"/>
      <c r="R575" s="51"/>
      <c r="S575" s="51"/>
      <c r="T575" s="51"/>
      <c r="U575" s="51"/>
      <c r="V575" s="51"/>
      <c r="W575" s="51"/>
      <c r="X575" s="51"/>
      <c r="Y575" s="51"/>
      <c r="Z575" s="51"/>
      <c r="AA575" s="51"/>
    </row>
    <row r="576" spans="1:27" ht="15">
      <c r="A576" s="51"/>
      <c r="B576" s="51"/>
      <c r="C576" s="51"/>
      <c r="D576" s="51"/>
      <c r="E576" s="51"/>
      <c r="F576" s="52"/>
      <c r="G576" s="51"/>
      <c r="H576" s="51"/>
      <c r="I576" s="51"/>
      <c r="J576" s="52"/>
      <c r="K576" s="51"/>
      <c r="L576" s="51"/>
      <c r="M576" s="51"/>
      <c r="N576" s="51"/>
      <c r="O576" s="51"/>
      <c r="P576" s="51"/>
      <c r="Q576" s="51"/>
      <c r="R576" s="51"/>
      <c r="S576" s="51"/>
      <c r="T576" s="51"/>
      <c r="U576" s="51"/>
      <c r="V576" s="51"/>
      <c r="W576" s="51"/>
      <c r="X576" s="51"/>
      <c r="Y576" s="51"/>
      <c r="Z576" s="51"/>
      <c r="AA576" s="51"/>
    </row>
    <row r="577" spans="1:27" ht="15">
      <c r="A577" s="51"/>
      <c r="B577" s="51"/>
      <c r="C577" s="51"/>
      <c r="D577" s="51"/>
      <c r="E577" s="51"/>
      <c r="F577" s="52"/>
      <c r="G577" s="51"/>
      <c r="H577" s="51"/>
      <c r="I577" s="51"/>
      <c r="J577" s="52"/>
      <c r="K577" s="51"/>
      <c r="L577" s="51"/>
      <c r="M577" s="51"/>
      <c r="N577" s="51"/>
      <c r="O577" s="51"/>
      <c r="P577" s="51"/>
      <c r="Q577" s="51"/>
      <c r="R577" s="51"/>
      <c r="S577" s="51"/>
      <c r="T577" s="51"/>
      <c r="U577" s="51"/>
      <c r="V577" s="51"/>
      <c r="W577" s="51"/>
      <c r="X577" s="51"/>
      <c r="Y577" s="51"/>
      <c r="Z577" s="51"/>
      <c r="AA577" s="51"/>
    </row>
    <row r="578" spans="1:27" ht="15">
      <c r="A578" s="51"/>
      <c r="B578" s="51"/>
      <c r="C578" s="51"/>
      <c r="D578" s="51"/>
      <c r="E578" s="51"/>
      <c r="F578" s="52"/>
      <c r="G578" s="51"/>
      <c r="H578" s="51"/>
      <c r="I578" s="51"/>
      <c r="J578" s="52"/>
      <c r="K578" s="51"/>
      <c r="L578" s="51"/>
      <c r="M578" s="51"/>
      <c r="N578" s="51"/>
      <c r="O578" s="51"/>
      <c r="P578" s="51"/>
      <c r="Q578" s="51"/>
      <c r="R578" s="51"/>
      <c r="S578" s="51"/>
      <c r="T578" s="51"/>
      <c r="U578" s="51"/>
      <c r="V578" s="51"/>
      <c r="W578" s="51"/>
      <c r="X578" s="51"/>
      <c r="Y578" s="51"/>
      <c r="Z578" s="51"/>
      <c r="AA578" s="51"/>
    </row>
    <row r="579" spans="1:27" ht="15">
      <c r="A579" s="51"/>
      <c r="B579" s="51"/>
      <c r="C579" s="51"/>
      <c r="D579" s="51"/>
      <c r="E579" s="51"/>
      <c r="F579" s="52"/>
      <c r="G579" s="51"/>
      <c r="H579" s="51"/>
      <c r="I579" s="51"/>
      <c r="J579" s="52"/>
      <c r="K579" s="51"/>
      <c r="L579" s="51"/>
      <c r="M579" s="51"/>
      <c r="N579" s="51"/>
      <c r="O579" s="51"/>
      <c r="P579" s="51"/>
      <c r="Q579" s="51"/>
      <c r="R579" s="51"/>
      <c r="S579" s="51"/>
      <c r="T579" s="51"/>
      <c r="U579" s="51"/>
      <c r="V579" s="51"/>
      <c r="W579" s="51"/>
      <c r="X579" s="51"/>
      <c r="Y579" s="51"/>
      <c r="Z579" s="51"/>
      <c r="AA579" s="51"/>
    </row>
    <row r="580" spans="1:27" ht="15">
      <c r="A580" s="51"/>
      <c r="B580" s="51"/>
      <c r="C580" s="51"/>
      <c r="D580" s="51"/>
      <c r="E580" s="51"/>
      <c r="F580" s="52"/>
      <c r="G580" s="51"/>
      <c r="H580" s="51"/>
      <c r="I580" s="51"/>
      <c r="J580" s="52"/>
      <c r="K580" s="51"/>
      <c r="L580" s="51"/>
      <c r="M580" s="51"/>
      <c r="N580" s="51"/>
      <c r="O580" s="51"/>
      <c r="P580" s="51"/>
      <c r="Q580" s="51"/>
      <c r="R580" s="51"/>
      <c r="S580" s="51"/>
      <c r="T580" s="51"/>
      <c r="U580" s="51"/>
      <c r="V580" s="51"/>
      <c r="W580" s="51"/>
      <c r="X580" s="51"/>
      <c r="Y580" s="51"/>
      <c r="Z580" s="51"/>
      <c r="AA580" s="51"/>
    </row>
    <row r="581" spans="1:27" ht="15">
      <c r="A581" s="51"/>
      <c r="B581" s="51"/>
      <c r="C581" s="51"/>
      <c r="D581" s="51"/>
      <c r="E581" s="51"/>
      <c r="F581" s="52"/>
      <c r="G581" s="51"/>
      <c r="H581" s="51"/>
      <c r="I581" s="51"/>
      <c r="J581" s="52"/>
      <c r="K581" s="51"/>
      <c r="L581" s="51"/>
      <c r="M581" s="51"/>
      <c r="N581" s="51"/>
      <c r="O581" s="51"/>
      <c r="P581" s="51"/>
      <c r="Q581" s="51"/>
      <c r="R581" s="51"/>
      <c r="S581" s="51"/>
      <c r="T581" s="51"/>
      <c r="U581" s="51"/>
      <c r="V581" s="51"/>
      <c r="W581" s="51"/>
      <c r="X581" s="51"/>
      <c r="Y581" s="51"/>
      <c r="Z581" s="51"/>
      <c r="AA581" s="51"/>
    </row>
    <row r="582" spans="1:27" ht="15">
      <c r="A582" s="51"/>
      <c r="B582" s="51"/>
      <c r="C582" s="51"/>
      <c r="D582" s="51"/>
      <c r="E582" s="51"/>
      <c r="F582" s="52"/>
      <c r="G582" s="51"/>
      <c r="H582" s="51"/>
      <c r="I582" s="51"/>
      <c r="J582" s="52"/>
      <c r="K582" s="51"/>
      <c r="L582" s="51"/>
      <c r="M582" s="51"/>
      <c r="N582" s="51"/>
      <c r="O582" s="51"/>
      <c r="P582" s="51"/>
      <c r="Q582" s="51"/>
      <c r="R582" s="51"/>
      <c r="S582" s="51"/>
      <c r="T582" s="51"/>
      <c r="U582" s="51"/>
      <c r="V582" s="51"/>
      <c r="W582" s="51"/>
      <c r="X582" s="51"/>
      <c r="Y582" s="51"/>
      <c r="Z582" s="51"/>
      <c r="AA582" s="51"/>
    </row>
    <row r="583" spans="1:27" ht="15">
      <c r="A583" s="51"/>
      <c r="B583" s="51"/>
      <c r="C583" s="51"/>
      <c r="D583" s="51"/>
      <c r="E583" s="51"/>
      <c r="F583" s="52"/>
      <c r="G583" s="51"/>
      <c r="H583" s="51"/>
      <c r="I583" s="51"/>
      <c r="J583" s="52"/>
      <c r="K583" s="51"/>
      <c r="L583" s="51"/>
      <c r="M583" s="51"/>
      <c r="N583" s="51"/>
      <c r="O583" s="51"/>
      <c r="P583" s="51"/>
      <c r="Q583" s="51"/>
      <c r="R583" s="51"/>
      <c r="S583" s="51"/>
      <c r="T583" s="51"/>
      <c r="U583" s="51"/>
      <c r="V583" s="51"/>
      <c r="W583" s="51"/>
      <c r="X583" s="51"/>
      <c r="Y583" s="51"/>
      <c r="Z583" s="51"/>
      <c r="AA583" s="51"/>
    </row>
    <row r="584" spans="1:27" ht="15">
      <c r="A584" s="51"/>
      <c r="B584" s="51"/>
      <c r="C584" s="51"/>
      <c r="D584" s="51"/>
      <c r="E584" s="51"/>
      <c r="F584" s="52"/>
      <c r="G584" s="51"/>
      <c r="H584" s="51"/>
      <c r="I584" s="51"/>
      <c r="J584" s="52"/>
      <c r="K584" s="51"/>
      <c r="L584" s="51"/>
      <c r="M584" s="51"/>
      <c r="N584" s="51"/>
      <c r="O584" s="51"/>
      <c r="P584" s="51"/>
      <c r="Q584" s="51"/>
      <c r="R584" s="51"/>
      <c r="S584" s="51"/>
      <c r="T584" s="51"/>
      <c r="U584" s="51"/>
      <c r="V584" s="51"/>
      <c r="W584" s="51"/>
      <c r="X584" s="51"/>
      <c r="Y584" s="51"/>
      <c r="Z584" s="51"/>
      <c r="AA584" s="51"/>
    </row>
    <row r="585" spans="1:27" ht="15">
      <c r="A585" s="51"/>
      <c r="B585" s="51"/>
      <c r="C585" s="51"/>
      <c r="D585" s="51"/>
      <c r="E585" s="51"/>
      <c r="F585" s="52"/>
      <c r="G585" s="51"/>
      <c r="H585" s="51"/>
      <c r="I585" s="51"/>
      <c r="J585" s="52"/>
      <c r="K585" s="51"/>
      <c r="L585" s="51"/>
      <c r="M585" s="51"/>
      <c r="N585" s="51"/>
      <c r="O585" s="51"/>
      <c r="P585" s="51"/>
      <c r="Q585" s="51"/>
      <c r="R585" s="51"/>
      <c r="S585" s="51"/>
      <c r="T585" s="51"/>
      <c r="U585" s="51"/>
      <c r="V585" s="51"/>
      <c r="W585" s="51"/>
      <c r="X585" s="51"/>
      <c r="Y585" s="51"/>
      <c r="Z585" s="51"/>
      <c r="AA585" s="51"/>
    </row>
    <row r="586" spans="1:27" ht="15">
      <c r="A586" s="51"/>
      <c r="B586" s="51"/>
      <c r="C586" s="51"/>
      <c r="D586" s="51"/>
      <c r="E586" s="51"/>
      <c r="F586" s="52"/>
      <c r="G586" s="51"/>
      <c r="H586" s="51"/>
      <c r="I586" s="51"/>
      <c r="J586" s="52"/>
      <c r="K586" s="51"/>
      <c r="L586" s="51"/>
      <c r="M586" s="51"/>
      <c r="N586" s="51"/>
      <c r="O586" s="51"/>
      <c r="P586" s="51"/>
      <c r="Q586" s="51"/>
      <c r="R586" s="51"/>
      <c r="S586" s="51"/>
      <c r="T586" s="51"/>
      <c r="U586" s="51"/>
      <c r="V586" s="51"/>
      <c r="W586" s="51"/>
      <c r="X586" s="51"/>
      <c r="Y586" s="51"/>
      <c r="Z586" s="51"/>
      <c r="AA586" s="51"/>
    </row>
    <row r="587" spans="1:27" ht="15">
      <c r="A587" s="51"/>
      <c r="B587" s="51"/>
      <c r="C587" s="51"/>
      <c r="D587" s="51"/>
      <c r="E587" s="51"/>
      <c r="F587" s="52"/>
      <c r="G587" s="51"/>
      <c r="H587" s="51"/>
      <c r="I587" s="51"/>
      <c r="J587" s="52"/>
      <c r="K587" s="51"/>
      <c r="L587" s="51"/>
      <c r="M587" s="51"/>
      <c r="N587" s="51"/>
      <c r="O587" s="51"/>
      <c r="P587" s="51"/>
      <c r="Q587" s="51"/>
      <c r="R587" s="51"/>
      <c r="S587" s="51"/>
      <c r="T587" s="51"/>
      <c r="U587" s="51"/>
      <c r="V587" s="51"/>
      <c r="W587" s="51"/>
      <c r="X587" s="51"/>
      <c r="Y587" s="51"/>
      <c r="Z587" s="51"/>
      <c r="AA587" s="51"/>
    </row>
    <row r="588" spans="1:27" ht="15">
      <c r="A588" s="51"/>
      <c r="B588" s="51"/>
      <c r="C588" s="51"/>
      <c r="D588" s="51"/>
      <c r="E588" s="51"/>
      <c r="F588" s="52"/>
      <c r="G588" s="51"/>
      <c r="H588" s="51"/>
      <c r="I588" s="51"/>
      <c r="J588" s="52"/>
      <c r="K588" s="51"/>
      <c r="L588" s="51"/>
      <c r="M588" s="51"/>
      <c r="N588" s="51"/>
      <c r="O588" s="51"/>
      <c r="P588" s="51"/>
      <c r="Q588" s="51"/>
      <c r="R588" s="51"/>
      <c r="S588" s="51"/>
      <c r="T588" s="51"/>
      <c r="U588" s="51"/>
      <c r="V588" s="51"/>
      <c r="W588" s="51"/>
      <c r="X588" s="51"/>
      <c r="Y588" s="51"/>
      <c r="Z588" s="51"/>
      <c r="AA588" s="51"/>
    </row>
    <row r="589" spans="1:27" ht="15">
      <c r="A589" s="51"/>
      <c r="B589" s="51"/>
      <c r="C589" s="51"/>
      <c r="D589" s="51"/>
      <c r="E589" s="51"/>
      <c r="F589" s="52"/>
      <c r="G589" s="51"/>
      <c r="H589" s="51"/>
      <c r="I589" s="51"/>
      <c r="J589" s="52"/>
      <c r="K589" s="51"/>
      <c r="L589" s="51"/>
      <c r="M589" s="51"/>
      <c r="N589" s="51"/>
      <c r="O589" s="51"/>
      <c r="P589" s="51"/>
      <c r="Q589" s="51"/>
      <c r="R589" s="51"/>
      <c r="S589" s="51"/>
      <c r="T589" s="51"/>
      <c r="U589" s="51"/>
      <c r="V589" s="51"/>
      <c r="W589" s="51"/>
      <c r="X589" s="51"/>
      <c r="Y589" s="51"/>
      <c r="Z589" s="51"/>
      <c r="AA589" s="51"/>
    </row>
    <row r="590" spans="1:27" ht="15">
      <c r="A590" s="51"/>
      <c r="B590" s="51"/>
      <c r="C590" s="51"/>
      <c r="D590" s="51"/>
      <c r="E590" s="51"/>
      <c r="F590" s="52"/>
      <c r="G590" s="51"/>
      <c r="H590" s="51"/>
      <c r="I590" s="51"/>
      <c r="J590" s="52"/>
      <c r="K590" s="51"/>
      <c r="L590" s="51"/>
      <c r="M590" s="51"/>
      <c r="N590" s="51"/>
      <c r="O590" s="51"/>
      <c r="P590" s="51"/>
      <c r="Q590" s="51"/>
      <c r="R590" s="51"/>
      <c r="S590" s="51"/>
      <c r="T590" s="51"/>
      <c r="U590" s="51"/>
      <c r="V590" s="51"/>
      <c r="W590" s="51"/>
      <c r="X590" s="51"/>
      <c r="Y590" s="51"/>
      <c r="Z590" s="51"/>
      <c r="AA590" s="51"/>
    </row>
    <row r="591" spans="1:27" ht="15">
      <c r="A591" s="51"/>
      <c r="B591" s="51"/>
      <c r="C591" s="51"/>
      <c r="D591" s="51"/>
      <c r="E591" s="51"/>
      <c r="F591" s="52"/>
      <c r="G591" s="51"/>
      <c r="H591" s="51"/>
      <c r="I591" s="51"/>
      <c r="J591" s="52"/>
      <c r="K591" s="51"/>
      <c r="L591" s="51"/>
      <c r="M591" s="51"/>
      <c r="N591" s="51"/>
      <c r="O591" s="51"/>
      <c r="P591" s="51"/>
      <c r="Q591" s="51"/>
      <c r="R591" s="51"/>
      <c r="S591" s="51"/>
      <c r="T591" s="51"/>
      <c r="U591" s="51"/>
      <c r="V591" s="51"/>
      <c r="W591" s="51"/>
      <c r="X591" s="51"/>
      <c r="Y591" s="51"/>
      <c r="Z591" s="51"/>
      <c r="AA591" s="51"/>
    </row>
    <row r="592" spans="1:27" ht="15">
      <c r="A592" s="51"/>
      <c r="B592" s="51"/>
      <c r="C592" s="51"/>
      <c r="D592" s="51"/>
      <c r="E592" s="51"/>
      <c r="F592" s="52"/>
      <c r="G592" s="51"/>
      <c r="H592" s="51"/>
      <c r="I592" s="51"/>
      <c r="J592" s="52"/>
      <c r="K592" s="51"/>
      <c r="L592" s="51"/>
      <c r="M592" s="51"/>
      <c r="N592" s="51"/>
      <c r="O592" s="51"/>
      <c r="P592" s="51"/>
      <c r="Q592" s="51"/>
      <c r="R592" s="51"/>
      <c r="S592" s="51"/>
      <c r="T592" s="51"/>
      <c r="U592" s="51"/>
      <c r="V592" s="51"/>
      <c r="W592" s="51"/>
      <c r="X592" s="51"/>
      <c r="Y592" s="51"/>
      <c r="Z592" s="51"/>
      <c r="AA592" s="51"/>
    </row>
    <row r="593" spans="1:27" ht="15">
      <c r="A593" s="51"/>
      <c r="B593" s="51"/>
      <c r="C593" s="51"/>
      <c r="D593" s="51"/>
      <c r="E593" s="51"/>
      <c r="F593" s="52"/>
      <c r="G593" s="51"/>
      <c r="H593" s="51"/>
      <c r="I593" s="51"/>
      <c r="J593" s="52"/>
      <c r="K593" s="51"/>
      <c r="L593" s="51"/>
      <c r="M593" s="51"/>
      <c r="N593" s="51"/>
      <c r="O593" s="51"/>
      <c r="P593" s="51"/>
      <c r="Q593" s="51"/>
      <c r="R593" s="51"/>
      <c r="S593" s="51"/>
      <c r="T593" s="51"/>
      <c r="U593" s="51"/>
      <c r="V593" s="51"/>
      <c r="W593" s="51"/>
      <c r="X593" s="51"/>
      <c r="Y593" s="51"/>
      <c r="Z593" s="51"/>
      <c r="AA593" s="51"/>
    </row>
    <row r="594" spans="1:27" ht="15">
      <c r="A594" s="51"/>
      <c r="B594" s="51"/>
      <c r="C594" s="51"/>
      <c r="D594" s="51"/>
      <c r="E594" s="51"/>
      <c r="F594" s="52"/>
      <c r="G594" s="51"/>
      <c r="H594" s="51"/>
      <c r="I594" s="51"/>
      <c r="J594" s="52"/>
      <c r="K594" s="51"/>
      <c r="L594" s="51"/>
      <c r="M594" s="51"/>
      <c r="N594" s="51"/>
      <c r="O594" s="51"/>
      <c r="P594" s="51"/>
      <c r="Q594" s="51"/>
      <c r="R594" s="51"/>
      <c r="S594" s="51"/>
      <c r="T594" s="51"/>
      <c r="U594" s="51"/>
      <c r="V594" s="51"/>
      <c r="W594" s="51"/>
      <c r="X594" s="51"/>
      <c r="Y594" s="51"/>
      <c r="Z594" s="51"/>
      <c r="AA594" s="51"/>
    </row>
    <row r="595" spans="1:27" ht="15">
      <c r="A595" s="51"/>
      <c r="B595" s="51"/>
      <c r="C595" s="51"/>
      <c r="D595" s="51"/>
      <c r="E595" s="51"/>
      <c r="F595" s="52"/>
      <c r="G595" s="51"/>
      <c r="H595" s="51"/>
      <c r="I595" s="51"/>
      <c r="J595" s="52"/>
      <c r="K595" s="51"/>
      <c r="L595" s="51"/>
      <c r="M595" s="51"/>
      <c r="N595" s="51"/>
      <c r="O595" s="51"/>
      <c r="P595" s="51"/>
      <c r="Q595" s="51"/>
      <c r="R595" s="51"/>
      <c r="S595" s="51"/>
      <c r="T595" s="51"/>
      <c r="U595" s="51"/>
      <c r="V595" s="51"/>
      <c r="W595" s="51"/>
      <c r="X595" s="51"/>
      <c r="Y595" s="51"/>
      <c r="Z595" s="51"/>
      <c r="AA595" s="51"/>
    </row>
    <row r="596" spans="1:27" ht="15">
      <c r="A596" s="51"/>
      <c r="B596" s="51"/>
      <c r="C596" s="51"/>
      <c r="D596" s="51"/>
      <c r="E596" s="51"/>
      <c r="F596" s="52"/>
      <c r="G596" s="51"/>
      <c r="H596" s="51"/>
      <c r="I596" s="51"/>
      <c r="J596" s="52"/>
      <c r="K596" s="51"/>
      <c r="L596" s="51"/>
      <c r="M596" s="51"/>
      <c r="N596" s="51"/>
      <c r="O596" s="51"/>
      <c r="P596" s="51"/>
      <c r="Q596" s="51"/>
      <c r="R596" s="51"/>
      <c r="S596" s="51"/>
      <c r="T596" s="51"/>
      <c r="U596" s="51"/>
      <c r="V596" s="51"/>
      <c r="W596" s="51"/>
      <c r="X596" s="51"/>
      <c r="Y596" s="51"/>
      <c r="Z596" s="51"/>
      <c r="AA596" s="51"/>
    </row>
    <row r="597" spans="1:27" ht="15">
      <c r="A597" s="51"/>
      <c r="B597" s="51"/>
      <c r="C597" s="51"/>
      <c r="D597" s="51"/>
      <c r="E597" s="51"/>
      <c r="F597" s="52"/>
      <c r="G597" s="51"/>
      <c r="H597" s="51"/>
      <c r="I597" s="51"/>
      <c r="J597" s="52"/>
      <c r="K597" s="51"/>
      <c r="L597" s="51"/>
      <c r="M597" s="51"/>
      <c r="N597" s="51"/>
      <c r="O597" s="51"/>
      <c r="P597" s="51"/>
      <c r="Q597" s="51"/>
      <c r="R597" s="51"/>
      <c r="S597" s="51"/>
      <c r="T597" s="51"/>
      <c r="U597" s="51"/>
      <c r="V597" s="51"/>
      <c r="W597" s="51"/>
      <c r="X597" s="51"/>
      <c r="Y597" s="51"/>
      <c r="Z597" s="51"/>
      <c r="AA597" s="51"/>
    </row>
    <row r="598" spans="1:27" ht="15">
      <c r="A598" s="51"/>
      <c r="B598" s="51"/>
      <c r="C598" s="51"/>
      <c r="D598" s="51"/>
      <c r="E598" s="51"/>
      <c r="F598" s="52"/>
      <c r="G598" s="51"/>
      <c r="H598" s="51"/>
      <c r="I598" s="51"/>
      <c r="J598" s="52"/>
      <c r="K598" s="51"/>
      <c r="L598" s="51"/>
      <c r="M598" s="51"/>
      <c r="N598" s="51"/>
      <c r="O598" s="51"/>
      <c r="P598" s="51"/>
      <c r="Q598" s="51"/>
      <c r="R598" s="51"/>
      <c r="S598" s="51"/>
      <c r="T598" s="51"/>
      <c r="U598" s="51"/>
      <c r="V598" s="51"/>
      <c r="W598" s="51"/>
      <c r="X598" s="51"/>
      <c r="Y598" s="51"/>
      <c r="Z598" s="51"/>
      <c r="AA598" s="51"/>
    </row>
    <row r="599" spans="1:27" ht="15">
      <c r="A599" s="51"/>
      <c r="B599" s="51"/>
      <c r="C599" s="51"/>
      <c r="D599" s="51"/>
      <c r="E599" s="51"/>
      <c r="F599" s="52"/>
      <c r="G599" s="51"/>
      <c r="H599" s="51"/>
      <c r="I599" s="51"/>
      <c r="J599" s="52"/>
      <c r="K599" s="51"/>
      <c r="L599" s="51"/>
      <c r="M599" s="51"/>
      <c r="N599" s="51"/>
      <c r="O599" s="51"/>
      <c r="P599" s="51"/>
      <c r="Q599" s="51"/>
      <c r="R599" s="51"/>
      <c r="S599" s="51"/>
      <c r="T599" s="51"/>
      <c r="U599" s="51"/>
      <c r="V599" s="51"/>
      <c r="W599" s="51"/>
      <c r="X599" s="51"/>
      <c r="Y599" s="51"/>
      <c r="Z599" s="51"/>
      <c r="AA599" s="51"/>
    </row>
    <row r="600" spans="1:27" ht="15">
      <c r="A600" s="51"/>
      <c r="B600" s="51"/>
      <c r="C600" s="51"/>
      <c r="D600" s="51"/>
      <c r="E600" s="51"/>
      <c r="F600" s="52"/>
      <c r="G600" s="51"/>
      <c r="H600" s="51"/>
      <c r="I600" s="51"/>
      <c r="J600" s="52"/>
      <c r="K600" s="51"/>
      <c r="L600" s="51"/>
      <c r="M600" s="51"/>
      <c r="N600" s="51"/>
      <c r="O600" s="51"/>
      <c r="P600" s="51"/>
      <c r="Q600" s="51"/>
      <c r="R600" s="51"/>
      <c r="S600" s="51"/>
      <c r="T600" s="51"/>
      <c r="U600" s="51"/>
      <c r="V600" s="51"/>
      <c r="W600" s="51"/>
      <c r="X600" s="51"/>
      <c r="Y600" s="51"/>
      <c r="Z600" s="51"/>
      <c r="AA600" s="51"/>
    </row>
    <row r="601" spans="1:27" ht="15">
      <c r="A601" s="51"/>
      <c r="B601" s="51"/>
      <c r="C601" s="51"/>
      <c r="D601" s="51"/>
      <c r="E601" s="51"/>
      <c r="F601" s="52"/>
      <c r="G601" s="51"/>
      <c r="H601" s="51"/>
      <c r="I601" s="51"/>
      <c r="J601" s="52"/>
      <c r="K601" s="51"/>
      <c r="L601" s="51"/>
      <c r="M601" s="51"/>
      <c r="N601" s="51"/>
      <c r="O601" s="51"/>
      <c r="P601" s="51"/>
      <c r="Q601" s="51"/>
      <c r="R601" s="51"/>
      <c r="S601" s="51"/>
      <c r="T601" s="51"/>
      <c r="U601" s="51"/>
      <c r="V601" s="51"/>
      <c r="W601" s="51"/>
      <c r="X601" s="51"/>
      <c r="Y601" s="51"/>
      <c r="Z601" s="51"/>
      <c r="AA601" s="51"/>
    </row>
    <row r="602" spans="1:27" ht="15">
      <c r="A602" s="51"/>
      <c r="B602" s="51"/>
      <c r="C602" s="51"/>
      <c r="D602" s="51"/>
      <c r="E602" s="51"/>
      <c r="F602" s="52"/>
      <c r="G602" s="51"/>
      <c r="H602" s="51"/>
      <c r="I602" s="51"/>
      <c r="J602" s="52"/>
      <c r="K602" s="51"/>
      <c r="L602" s="51"/>
      <c r="M602" s="51"/>
      <c r="N602" s="51"/>
      <c r="O602" s="51"/>
      <c r="P602" s="51"/>
      <c r="Q602" s="51"/>
      <c r="R602" s="51"/>
      <c r="S602" s="51"/>
      <c r="T602" s="51"/>
      <c r="U602" s="51"/>
      <c r="V602" s="51"/>
      <c r="W602" s="51"/>
      <c r="X602" s="51"/>
      <c r="Y602" s="51"/>
      <c r="Z602" s="51"/>
      <c r="AA602" s="51"/>
    </row>
    <row r="603" spans="1:27" ht="15">
      <c r="A603" s="51"/>
      <c r="B603" s="51"/>
      <c r="C603" s="51"/>
      <c r="D603" s="51"/>
      <c r="E603" s="51"/>
      <c r="F603" s="52"/>
      <c r="G603" s="51"/>
      <c r="H603" s="51"/>
      <c r="I603" s="51"/>
      <c r="J603" s="52"/>
      <c r="K603" s="51"/>
      <c r="L603" s="51"/>
      <c r="M603" s="51"/>
      <c r="N603" s="51"/>
      <c r="O603" s="51"/>
      <c r="P603" s="51"/>
      <c r="Q603" s="51"/>
      <c r="R603" s="51"/>
      <c r="S603" s="51"/>
      <c r="T603" s="51"/>
      <c r="U603" s="51"/>
      <c r="V603" s="51"/>
      <c r="W603" s="51"/>
      <c r="X603" s="51"/>
      <c r="Y603" s="51"/>
      <c r="Z603" s="51"/>
      <c r="AA603" s="51"/>
    </row>
    <row r="604" spans="1:27" ht="15">
      <c r="A604" s="51"/>
      <c r="B604" s="51"/>
      <c r="C604" s="51"/>
      <c r="D604" s="51"/>
      <c r="E604" s="51"/>
      <c r="F604" s="52"/>
      <c r="G604" s="51"/>
      <c r="H604" s="51"/>
      <c r="I604" s="51"/>
      <c r="J604" s="52"/>
      <c r="K604" s="51"/>
      <c r="L604" s="51"/>
      <c r="M604" s="51"/>
      <c r="N604" s="51"/>
      <c r="O604" s="51"/>
      <c r="P604" s="51"/>
      <c r="Q604" s="51"/>
      <c r="R604" s="51"/>
      <c r="S604" s="51"/>
      <c r="T604" s="51"/>
      <c r="U604" s="51"/>
      <c r="V604" s="51"/>
      <c r="W604" s="51"/>
      <c r="X604" s="51"/>
      <c r="Y604" s="51"/>
      <c r="Z604" s="51"/>
      <c r="AA604" s="51"/>
    </row>
    <row r="605" spans="1:27" ht="15">
      <c r="A605" s="51"/>
      <c r="B605" s="51"/>
      <c r="C605" s="51"/>
      <c r="D605" s="51"/>
      <c r="E605" s="51"/>
      <c r="F605" s="52"/>
      <c r="G605" s="51"/>
      <c r="H605" s="51"/>
      <c r="I605" s="51"/>
      <c r="J605" s="52"/>
      <c r="K605" s="51"/>
      <c r="L605" s="51"/>
      <c r="M605" s="51"/>
      <c r="N605" s="51"/>
      <c r="O605" s="51"/>
      <c r="P605" s="51"/>
      <c r="Q605" s="51"/>
      <c r="R605" s="51"/>
      <c r="S605" s="51"/>
      <c r="T605" s="51"/>
      <c r="U605" s="51"/>
      <c r="V605" s="51"/>
      <c r="W605" s="51"/>
      <c r="X605" s="51"/>
      <c r="Y605" s="51"/>
      <c r="Z605" s="51"/>
      <c r="AA605" s="51"/>
    </row>
    <row r="606" spans="1:27" ht="15">
      <c r="A606" s="51"/>
      <c r="B606" s="51"/>
      <c r="C606" s="51"/>
      <c r="D606" s="51"/>
      <c r="E606" s="51"/>
      <c r="F606" s="52"/>
      <c r="G606" s="51"/>
      <c r="H606" s="51"/>
      <c r="I606" s="51"/>
      <c r="J606" s="52"/>
      <c r="K606" s="51"/>
      <c r="L606" s="51"/>
      <c r="M606" s="51"/>
      <c r="N606" s="51"/>
      <c r="O606" s="51"/>
      <c r="P606" s="51"/>
      <c r="Q606" s="51"/>
      <c r="R606" s="51"/>
      <c r="S606" s="51"/>
      <c r="T606" s="51"/>
      <c r="U606" s="51"/>
      <c r="V606" s="51"/>
      <c r="W606" s="51"/>
      <c r="X606" s="51"/>
      <c r="Y606" s="51"/>
      <c r="Z606" s="51"/>
      <c r="AA606" s="51"/>
    </row>
    <row r="607" spans="1:27" ht="15">
      <c r="A607" s="51"/>
      <c r="B607" s="51"/>
      <c r="C607" s="51"/>
      <c r="D607" s="51"/>
      <c r="E607" s="51"/>
      <c r="F607" s="52"/>
      <c r="G607" s="51"/>
      <c r="H607" s="51"/>
      <c r="I607" s="51"/>
      <c r="J607" s="52"/>
      <c r="K607" s="51"/>
      <c r="L607" s="51"/>
      <c r="M607" s="51"/>
      <c r="N607" s="51"/>
      <c r="O607" s="51"/>
      <c r="P607" s="51"/>
      <c r="Q607" s="51"/>
      <c r="R607" s="51"/>
      <c r="S607" s="51"/>
      <c r="T607" s="51"/>
      <c r="U607" s="51"/>
      <c r="V607" s="51"/>
      <c r="W607" s="51"/>
      <c r="X607" s="51"/>
      <c r="Y607" s="51"/>
      <c r="Z607" s="51"/>
      <c r="AA607" s="51"/>
    </row>
    <row r="608" spans="1:27" ht="15">
      <c r="A608" s="51"/>
      <c r="B608" s="51"/>
      <c r="C608" s="51"/>
      <c r="D608" s="51"/>
      <c r="E608" s="51"/>
      <c r="F608" s="52"/>
      <c r="G608" s="51"/>
      <c r="H608" s="51"/>
      <c r="I608" s="51"/>
      <c r="J608" s="52"/>
      <c r="K608" s="51"/>
      <c r="L608" s="51"/>
      <c r="M608" s="51"/>
      <c r="N608" s="51"/>
      <c r="O608" s="51"/>
      <c r="P608" s="51"/>
      <c r="Q608" s="51"/>
      <c r="R608" s="51"/>
      <c r="S608" s="51"/>
      <c r="T608" s="51"/>
      <c r="U608" s="51"/>
      <c r="V608" s="51"/>
      <c r="W608" s="51"/>
      <c r="X608" s="51"/>
      <c r="Y608" s="51"/>
      <c r="Z608" s="51"/>
      <c r="AA608" s="51"/>
    </row>
    <row r="609" spans="1:27" ht="15">
      <c r="A609" s="51"/>
      <c r="B609" s="51"/>
      <c r="C609" s="51"/>
      <c r="D609" s="51"/>
      <c r="E609" s="51"/>
      <c r="F609" s="52"/>
      <c r="G609" s="51"/>
      <c r="H609" s="51"/>
      <c r="I609" s="51"/>
      <c r="J609" s="52"/>
      <c r="K609" s="51"/>
      <c r="L609" s="51"/>
      <c r="M609" s="51"/>
      <c r="N609" s="51"/>
      <c r="O609" s="51"/>
      <c r="P609" s="51"/>
      <c r="Q609" s="51"/>
      <c r="R609" s="51"/>
      <c r="S609" s="51"/>
      <c r="T609" s="51"/>
      <c r="U609" s="51"/>
      <c r="V609" s="51"/>
      <c r="W609" s="51"/>
      <c r="X609" s="51"/>
      <c r="Y609" s="51"/>
      <c r="Z609" s="51"/>
      <c r="AA609" s="51"/>
    </row>
    <row r="610" spans="1:27" ht="15">
      <c r="A610" s="51"/>
      <c r="B610" s="51"/>
      <c r="C610" s="51"/>
      <c r="D610" s="51"/>
      <c r="E610" s="51"/>
      <c r="F610" s="52"/>
      <c r="G610" s="51"/>
      <c r="H610" s="51"/>
      <c r="I610" s="51"/>
      <c r="J610" s="52"/>
      <c r="K610" s="51"/>
      <c r="L610" s="51"/>
      <c r="M610" s="51"/>
      <c r="N610" s="51"/>
      <c r="O610" s="51"/>
      <c r="P610" s="51"/>
      <c r="Q610" s="51"/>
      <c r="R610" s="51"/>
      <c r="S610" s="51"/>
      <c r="T610" s="51"/>
      <c r="U610" s="51"/>
      <c r="V610" s="51"/>
      <c r="W610" s="51"/>
      <c r="X610" s="51"/>
      <c r="Y610" s="51"/>
      <c r="Z610" s="51"/>
      <c r="AA610" s="51"/>
    </row>
    <row r="611" spans="1:27" ht="15">
      <c r="A611" s="51"/>
      <c r="B611" s="51"/>
      <c r="C611" s="51"/>
      <c r="D611" s="51"/>
      <c r="E611" s="51"/>
      <c r="F611" s="52"/>
      <c r="G611" s="51"/>
      <c r="H611" s="51"/>
      <c r="I611" s="51"/>
      <c r="J611" s="52"/>
      <c r="K611" s="51"/>
      <c r="L611" s="51"/>
      <c r="M611" s="51"/>
      <c r="N611" s="51"/>
      <c r="O611" s="51"/>
      <c r="P611" s="51"/>
      <c r="Q611" s="51"/>
      <c r="R611" s="51"/>
      <c r="S611" s="51"/>
      <c r="T611" s="51"/>
      <c r="U611" s="51"/>
      <c r="V611" s="51"/>
      <c r="W611" s="51"/>
      <c r="X611" s="51"/>
      <c r="Y611" s="51"/>
      <c r="Z611" s="51"/>
      <c r="AA611" s="51"/>
    </row>
    <row r="612" spans="1:27" ht="15">
      <c r="A612" s="51"/>
      <c r="B612" s="51"/>
      <c r="C612" s="51"/>
      <c r="D612" s="51"/>
      <c r="E612" s="51"/>
      <c r="F612" s="52"/>
      <c r="G612" s="51"/>
      <c r="H612" s="51"/>
      <c r="I612" s="51"/>
      <c r="J612" s="52"/>
      <c r="K612" s="51"/>
      <c r="L612" s="51"/>
      <c r="M612" s="51"/>
      <c r="N612" s="51"/>
      <c r="O612" s="51"/>
      <c r="P612" s="51"/>
      <c r="Q612" s="51"/>
      <c r="R612" s="51"/>
      <c r="S612" s="51"/>
      <c r="T612" s="51"/>
      <c r="U612" s="51"/>
      <c r="V612" s="51"/>
      <c r="W612" s="51"/>
      <c r="X612" s="51"/>
      <c r="Y612" s="51"/>
      <c r="Z612" s="51"/>
      <c r="AA612" s="51"/>
    </row>
    <row r="613" spans="1:27" ht="15">
      <c r="A613" s="51"/>
      <c r="B613" s="51"/>
      <c r="C613" s="51"/>
      <c r="D613" s="51"/>
      <c r="E613" s="51"/>
      <c r="F613" s="52"/>
      <c r="G613" s="51"/>
      <c r="H613" s="51"/>
      <c r="I613" s="51"/>
      <c r="J613" s="52"/>
      <c r="K613" s="51"/>
      <c r="L613" s="51"/>
      <c r="M613" s="51"/>
      <c r="N613" s="51"/>
      <c r="O613" s="51"/>
      <c r="P613" s="51"/>
      <c r="Q613" s="51"/>
      <c r="R613" s="51"/>
      <c r="S613" s="51"/>
      <c r="T613" s="51"/>
      <c r="U613" s="51"/>
      <c r="V613" s="51"/>
      <c r="W613" s="51"/>
      <c r="X613" s="51"/>
      <c r="Y613" s="51"/>
      <c r="Z613" s="51"/>
      <c r="AA613" s="51"/>
    </row>
    <row r="614" spans="1:27" ht="15">
      <c r="A614" s="51"/>
      <c r="B614" s="51"/>
      <c r="C614" s="51"/>
      <c r="D614" s="51"/>
      <c r="E614" s="51"/>
      <c r="F614" s="52"/>
      <c r="G614" s="51"/>
      <c r="H614" s="51"/>
      <c r="I614" s="51"/>
      <c r="J614" s="52"/>
      <c r="K614" s="51"/>
      <c r="L614" s="51"/>
      <c r="M614" s="51"/>
      <c r="N614" s="51"/>
      <c r="O614" s="51"/>
      <c r="P614" s="51"/>
      <c r="Q614" s="51"/>
      <c r="R614" s="51"/>
      <c r="S614" s="51"/>
      <c r="T614" s="51"/>
      <c r="U614" s="51"/>
      <c r="V614" s="51"/>
      <c r="W614" s="51"/>
      <c r="X614" s="51"/>
      <c r="Y614" s="51"/>
      <c r="Z614" s="51"/>
      <c r="AA614" s="51"/>
    </row>
    <row r="615" spans="1:27" ht="15">
      <c r="A615" s="51"/>
      <c r="B615" s="51"/>
      <c r="C615" s="51"/>
      <c r="D615" s="51"/>
      <c r="E615" s="51"/>
      <c r="F615" s="52"/>
      <c r="G615" s="51"/>
      <c r="H615" s="51"/>
      <c r="I615" s="51"/>
      <c r="J615" s="52"/>
      <c r="K615" s="51"/>
      <c r="L615" s="51"/>
      <c r="M615" s="51"/>
      <c r="N615" s="51"/>
      <c r="O615" s="51"/>
      <c r="P615" s="51"/>
      <c r="Q615" s="51"/>
      <c r="R615" s="51"/>
      <c r="S615" s="51"/>
      <c r="T615" s="51"/>
      <c r="U615" s="51"/>
      <c r="V615" s="51"/>
      <c r="W615" s="51"/>
      <c r="X615" s="51"/>
      <c r="Y615" s="51"/>
      <c r="Z615" s="51"/>
      <c r="AA615" s="51"/>
    </row>
    <row r="616" spans="1:27" ht="15">
      <c r="A616" s="51"/>
      <c r="B616" s="51"/>
      <c r="C616" s="51"/>
      <c r="D616" s="51"/>
      <c r="E616" s="51"/>
      <c r="F616" s="52"/>
      <c r="G616" s="51"/>
      <c r="H616" s="51"/>
      <c r="I616" s="51"/>
      <c r="J616" s="52"/>
      <c r="K616" s="51"/>
      <c r="L616" s="51"/>
      <c r="M616" s="51"/>
      <c r="N616" s="51"/>
      <c r="O616" s="51"/>
      <c r="P616" s="51"/>
      <c r="Q616" s="51"/>
      <c r="R616" s="51"/>
      <c r="S616" s="51"/>
      <c r="T616" s="51"/>
      <c r="U616" s="51"/>
      <c r="V616" s="51"/>
      <c r="W616" s="51"/>
      <c r="X616" s="51"/>
      <c r="Y616" s="51"/>
      <c r="Z616" s="51"/>
      <c r="AA616" s="51"/>
    </row>
    <row r="617" spans="1:27" ht="15">
      <c r="A617" s="51"/>
      <c r="B617" s="51"/>
      <c r="C617" s="51"/>
      <c r="D617" s="51"/>
      <c r="E617" s="51"/>
      <c r="F617" s="52"/>
      <c r="G617" s="51"/>
      <c r="H617" s="51"/>
      <c r="I617" s="51"/>
      <c r="J617" s="52"/>
      <c r="K617" s="51"/>
      <c r="L617" s="51"/>
      <c r="M617" s="51"/>
      <c r="N617" s="51"/>
      <c r="O617" s="51"/>
      <c r="P617" s="51"/>
      <c r="Q617" s="51"/>
      <c r="R617" s="51"/>
      <c r="S617" s="51"/>
      <c r="T617" s="51"/>
      <c r="U617" s="51"/>
      <c r="V617" s="51"/>
      <c r="W617" s="51"/>
      <c r="X617" s="51"/>
      <c r="Y617" s="51"/>
      <c r="Z617" s="51"/>
      <c r="AA617" s="51"/>
    </row>
    <row r="618" spans="1:27" ht="15">
      <c r="A618" s="51"/>
      <c r="B618" s="51"/>
      <c r="C618" s="51"/>
      <c r="D618" s="51"/>
      <c r="E618" s="51"/>
      <c r="F618" s="52"/>
      <c r="G618" s="51"/>
      <c r="H618" s="51"/>
      <c r="I618" s="51"/>
      <c r="J618" s="52"/>
      <c r="K618" s="51"/>
      <c r="L618" s="51"/>
      <c r="M618" s="51"/>
      <c r="N618" s="51"/>
      <c r="O618" s="51"/>
      <c r="P618" s="51"/>
      <c r="Q618" s="51"/>
      <c r="R618" s="51"/>
      <c r="S618" s="51"/>
      <c r="T618" s="51"/>
      <c r="U618" s="51"/>
      <c r="V618" s="51"/>
      <c r="W618" s="51"/>
      <c r="X618" s="51"/>
      <c r="Y618" s="51"/>
      <c r="Z618" s="51"/>
      <c r="AA618" s="51"/>
    </row>
    <row r="619" spans="1:27" ht="15">
      <c r="A619" s="51"/>
      <c r="B619" s="51"/>
      <c r="C619" s="51"/>
      <c r="D619" s="51"/>
      <c r="E619" s="51"/>
      <c r="F619" s="52"/>
      <c r="G619" s="51"/>
      <c r="H619" s="51"/>
      <c r="I619" s="51"/>
      <c r="J619" s="52"/>
      <c r="K619" s="51"/>
      <c r="L619" s="51"/>
      <c r="M619" s="51"/>
      <c r="N619" s="51"/>
      <c r="O619" s="51"/>
      <c r="P619" s="51"/>
      <c r="Q619" s="51"/>
      <c r="R619" s="51"/>
      <c r="S619" s="51"/>
      <c r="T619" s="51"/>
      <c r="U619" s="51"/>
      <c r="V619" s="51"/>
      <c r="W619" s="51"/>
      <c r="X619" s="51"/>
      <c r="Y619" s="51"/>
      <c r="Z619" s="51"/>
      <c r="AA619" s="51"/>
    </row>
    <row r="620" spans="1:27" ht="15">
      <c r="A620" s="51"/>
      <c r="B620" s="51"/>
      <c r="C620" s="51"/>
      <c r="D620" s="51"/>
      <c r="E620" s="51"/>
      <c r="F620" s="52"/>
      <c r="G620" s="51"/>
      <c r="H620" s="51"/>
      <c r="I620" s="51"/>
      <c r="J620" s="52"/>
      <c r="K620" s="51"/>
      <c r="L620" s="51"/>
      <c r="M620" s="51"/>
      <c r="N620" s="51"/>
      <c r="O620" s="51"/>
      <c r="P620" s="51"/>
      <c r="Q620" s="51"/>
      <c r="R620" s="51"/>
      <c r="S620" s="51"/>
      <c r="T620" s="51"/>
      <c r="U620" s="51"/>
      <c r="V620" s="51"/>
      <c r="W620" s="51"/>
      <c r="X620" s="51"/>
      <c r="Y620" s="51"/>
      <c r="Z620" s="51"/>
      <c r="AA620" s="51"/>
    </row>
    <row r="621" spans="1:27" ht="15">
      <c r="A621" s="51"/>
      <c r="B621" s="51"/>
      <c r="C621" s="51"/>
      <c r="D621" s="51"/>
      <c r="E621" s="51"/>
      <c r="F621" s="52"/>
      <c r="G621" s="51"/>
      <c r="H621" s="51"/>
      <c r="I621" s="51"/>
      <c r="J621" s="52"/>
      <c r="K621" s="51"/>
      <c r="L621" s="51"/>
      <c r="M621" s="51"/>
      <c r="N621" s="51"/>
      <c r="O621" s="51"/>
      <c r="P621" s="51"/>
      <c r="Q621" s="51"/>
      <c r="R621" s="51"/>
      <c r="S621" s="51"/>
      <c r="T621" s="51"/>
      <c r="U621" s="51"/>
      <c r="V621" s="51"/>
      <c r="W621" s="51"/>
      <c r="X621" s="51"/>
      <c r="Y621" s="51"/>
      <c r="Z621" s="51"/>
      <c r="AA621" s="51"/>
    </row>
    <row r="622" spans="1:27" ht="15">
      <c r="A622" s="51"/>
      <c r="B622" s="51"/>
      <c r="C622" s="51"/>
      <c r="D622" s="51"/>
      <c r="E622" s="51"/>
      <c r="F622" s="52"/>
      <c r="G622" s="51"/>
      <c r="H622" s="51"/>
      <c r="I622" s="51"/>
      <c r="J622" s="52"/>
      <c r="K622" s="51"/>
      <c r="L622" s="51"/>
      <c r="M622" s="51"/>
      <c r="N622" s="51"/>
      <c r="O622" s="51"/>
      <c r="P622" s="51"/>
      <c r="Q622" s="51"/>
      <c r="R622" s="51"/>
      <c r="S622" s="51"/>
      <c r="T622" s="51"/>
      <c r="U622" s="51"/>
      <c r="V622" s="51"/>
      <c r="W622" s="51"/>
      <c r="X622" s="51"/>
      <c r="Y622" s="51"/>
      <c r="Z622" s="51"/>
      <c r="AA622" s="51"/>
    </row>
    <row r="623" spans="1:27" ht="15">
      <c r="A623" s="51"/>
      <c r="B623" s="51"/>
      <c r="C623" s="51"/>
      <c r="D623" s="51"/>
      <c r="E623" s="51"/>
      <c r="F623" s="52"/>
      <c r="G623" s="51"/>
      <c r="H623" s="51"/>
      <c r="I623" s="51"/>
      <c r="J623" s="52"/>
      <c r="K623" s="51"/>
      <c r="L623" s="51"/>
      <c r="M623" s="51"/>
      <c r="N623" s="51"/>
      <c r="O623" s="51"/>
      <c r="P623" s="51"/>
      <c r="Q623" s="51"/>
      <c r="R623" s="51"/>
      <c r="S623" s="51"/>
      <c r="T623" s="51"/>
      <c r="U623" s="51"/>
      <c r="V623" s="51"/>
      <c r="W623" s="51"/>
      <c r="X623" s="51"/>
      <c r="Y623" s="51"/>
      <c r="Z623" s="51"/>
      <c r="AA623" s="51"/>
    </row>
    <row r="624" spans="1:27" ht="15">
      <c r="A624" s="51"/>
      <c r="B624" s="51"/>
      <c r="C624" s="51"/>
      <c r="D624" s="51"/>
      <c r="E624" s="51"/>
      <c r="F624" s="52"/>
      <c r="G624" s="51"/>
      <c r="H624" s="51"/>
      <c r="I624" s="51"/>
      <c r="J624" s="52"/>
      <c r="K624" s="51"/>
      <c r="L624" s="51"/>
      <c r="M624" s="51"/>
      <c r="N624" s="51"/>
      <c r="O624" s="51"/>
      <c r="P624" s="51"/>
      <c r="Q624" s="51"/>
      <c r="R624" s="51"/>
      <c r="S624" s="51"/>
      <c r="T624" s="51"/>
      <c r="U624" s="51"/>
      <c r="V624" s="51"/>
      <c r="W624" s="51"/>
      <c r="X624" s="51"/>
      <c r="Y624" s="51"/>
      <c r="Z624" s="51"/>
      <c r="AA624" s="51"/>
    </row>
    <row r="625" spans="1:27" ht="15">
      <c r="A625" s="51"/>
      <c r="B625" s="51"/>
      <c r="C625" s="51"/>
      <c r="D625" s="51"/>
      <c r="E625" s="51"/>
      <c r="F625" s="52"/>
      <c r="G625" s="51"/>
      <c r="H625" s="51"/>
      <c r="I625" s="51"/>
      <c r="J625" s="52"/>
      <c r="K625" s="51"/>
      <c r="L625" s="51"/>
      <c r="M625" s="51"/>
      <c r="N625" s="51"/>
      <c r="O625" s="51"/>
      <c r="P625" s="51"/>
      <c r="Q625" s="51"/>
      <c r="R625" s="51"/>
      <c r="S625" s="51"/>
      <c r="T625" s="51"/>
      <c r="U625" s="51"/>
      <c r="V625" s="51"/>
      <c r="W625" s="51"/>
      <c r="X625" s="51"/>
      <c r="Y625" s="51"/>
      <c r="Z625" s="51"/>
      <c r="AA625" s="51"/>
    </row>
    <row r="626" spans="1:27" ht="15">
      <c r="A626" s="51"/>
      <c r="B626" s="51"/>
      <c r="C626" s="51"/>
      <c r="D626" s="51"/>
      <c r="E626" s="51"/>
      <c r="F626" s="52"/>
      <c r="G626" s="51"/>
      <c r="H626" s="51"/>
      <c r="I626" s="51"/>
      <c r="J626" s="52"/>
      <c r="K626" s="51"/>
      <c r="L626" s="51"/>
      <c r="M626" s="51"/>
      <c r="N626" s="51"/>
      <c r="O626" s="51"/>
      <c r="P626" s="51"/>
      <c r="Q626" s="51"/>
      <c r="R626" s="51"/>
      <c r="S626" s="51"/>
      <c r="T626" s="51"/>
      <c r="U626" s="51"/>
      <c r="V626" s="51"/>
      <c r="W626" s="51"/>
      <c r="X626" s="51"/>
      <c r="Y626" s="51"/>
      <c r="Z626" s="51"/>
      <c r="AA626" s="51"/>
    </row>
    <row r="627" spans="1:27" ht="15">
      <c r="A627" s="51"/>
      <c r="B627" s="51"/>
      <c r="C627" s="51"/>
      <c r="D627" s="51"/>
      <c r="E627" s="51"/>
      <c r="F627" s="52"/>
      <c r="G627" s="51"/>
      <c r="H627" s="51"/>
      <c r="I627" s="51"/>
      <c r="J627" s="52"/>
      <c r="K627" s="51"/>
      <c r="L627" s="51"/>
      <c r="M627" s="51"/>
      <c r="N627" s="51"/>
      <c r="O627" s="51"/>
      <c r="P627" s="51"/>
      <c r="Q627" s="51"/>
      <c r="R627" s="51"/>
      <c r="S627" s="51"/>
      <c r="T627" s="51"/>
      <c r="U627" s="51"/>
      <c r="V627" s="51"/>
      <c r="W627" s="51"/>
      <c r="X627" s="51"/>
      <c r="Y627" s="51"/>
      <c r="Z627" s="51"/>
      <c r="AA627" s="51"/>
    </row>
    <row r="628" spans="1:27" ht="15">
      <c r="A628" s="51"/>
      <c r="B628" s="51"/>
      <c r="C628" s="51"/>
      <c r="D628" s="51"/>
      <c r="E628" s="51"/>
      <c r="F628" s="52"/>
      <c r="G628" s="51"/>
      <c r="H628" s="51"/>
      <c r="I628" s="51"/>
      <c r="J628" s="52"/>
      <c r="K628" s="51"/>
      <c r="L628" s="51"/>
      <c r="M628" s="51"/>
      <c r="N628" s="51"/>
      <c r="O628" s="51"/>
      <c r="P628" s="51"/>
      <c r="Q628" s="51"/>
      <c r="R628" s="51"/>
      <c r="S628" s="51"/>
      <c r="T628" s="51"/>
      <c r="U628" s="51"/>
      <c r="V628" s="51"/>
      <c r="W628" s="51"/>
      <c r="X628" s="51"/>
      <c r="Y628" s="51"/>
      <c r="Z628" s="51"/>
      <c r="AA628" s="51"/>
    </row>
    <row r="629" spans="1:27" ht="15">
      <c r="A629" s="51"/>
      <c r="B629" s="51"/>
      <c r="C629" s="51"/>
      <c r="D629" s="51"/>
      <c r="E629" s="51"/>
      <c r="F629" s="52"/>
      <c r="G629" s="51"/>
      <c r="H629" s="51"/>
      <c r="I629" s="51"/>
      <c r="J629" s="52"/>
      <c r="K629" s="51"/>
      <c r="L629" s="51"/>
      <c r="M629" s="51"/>
      <c r="N629" s="51"/>
      <c r="O629" s="51"/>
      <c r="P629" s="51"/>
      <c r="Q629" s="51"/>
      <c r="R629" s="51"/>
      <c r="S629" s="51"/>
      <c r="T629" s="51"/>
      <c r="U629" s="51"/>
      <c r="V629" s="51"/>
      <c r="W629" s="51"/>
      <c r="X629" s="51"/>
      <c r="Y629" s="51"/>
      <c r="Z629" s="51"/>
      <c r="AA629" s="51"/>
    </row>
    <row r="630" spans="1:27" ht="15">
      <c r="A630" s="51"/>
      <c r="B630" s="51"/>
      <c r="C630" s="51"/>
      <c r="D630" s="51"/>
      <c r="E630" s="51"/>
      <c r="F630" s="52"/>
      <c r="G630" s="51"/>
      <c r="H630" s="51"/>
      <c r="I630" s="51"/>
      <c r="J630" s="52"/>
      <c r="K630" s="51"/>
      <c r="L630" s="51"/>
      <c r="M630" s="51"/>
      <c r="N630" s="51"/>
      <c r="O630" s="51"/>
      <c r="P630" s="51"/>
      <c r="Q630" s="51"/>
      <c r="R630" s="51"/>
      <c r="S630" s="51"/>
      <c r="T630" s="51"/>
      <c r="U630" s="51"/>
      <c r="V630" s="51"/>
      <c r="W630" s="51"/>
      <c r="X630" s="51"/>
      <c r="Y630" s="51"/>
      <c r="Z630" s="51"/>
      <c r="AA630" s="51"/>
    </row>
    <row r="631" spans="1:27" ht="15">
      <c r="A631" s="51"/>
      <c r="B631" s="51"/>
      <c r="C631" s="51"/>
      <c r="D631" s="51"/>
      <c r="E631" s="51"/>
      <c r="F631" s="52"/>
      <c r="G631" s="51"/>
      <c r="H631" s="51"/>
      <c r="I631" s="51"/>
      <c r="J631" s="52"/>
      <c r="K631" s="51"/>
      <c r="L631" s="51"/>
      <c r="M631" s="51"/>
      <c r="N631" s="51"/>
      <c r="O631" s="51"/>
      <c r="P631" s="51"/>
      <c r="Q631" s="51"/>
      <c r="R631" s="51"/>
      <c r="S631" s="51"/>
      <c r="T631" s="51"/>
      <c r="U631" s="51"/>
      <c r="V631" s="51"/>
      <c r="W631" s="51"/>
      <c r="X631" s="51"/>
      <c r="Y631" s="51"/>
      <c r="Z631" s="51"/>
      <c r="AA631" s="51"/>
    </row>
    <row r="632" spans="1:27" ht="15">
      <c r="A632" s="51"/>
      <c r="B632" s="51"/>
      <c r="C632" s="51"/>
      <c r="D632" s="51"/>
      <c r="E632" s="51"/>
      <c r="F632" s="52"/>
      <c r="G632" s="51"/>
      <c r="H632" s="51"/>
      <c r="I632" s="51"/>
      <c r="J632" s="52"/>
      <c r="K632" s="51"/>
      <c r="L632" s="51"/>
      <c r="M632" s="51"/>
      <c r="N632" s="51"/>
      <c r="O632" s="51"/>
      <c r="P632" s="51"/>
      <c r="Q632" s="51"/>
      <c r="R632" s="51"/>
      <c r="S632" s="51"/>
      <c r="T632" s="51"/>
      <c r="U632" s="51"/>
      <c r="V632" s="51"/>
      <c r="W632" s="51"/>
      <c r="X632" s="51"/>
      <c r="Y632" s="51"/>
      <c r="Z632" s="51"/>
      <c r="AA632" s="51"/>
    </row>
    <row r="633" spans="1:27" ht="15">
      <c r="A633" s="51"/>
      <c r="B633" s="51"/>
      <c r="C633" s="51"/>
      <c r="D633" s="51"/>
      <c r="E633" s="51"/>
      <c r="F633" s="52"/>
      <c r="G633" s="51"/>
      <c r="H633" s="51"/>
      <c r="I633" s="51"/>
      <c r="J633" s="52"/>
      <c r="K633" s="51"/>
      <c r="L633" s="51"/>
      <c r="M633" s="51"/>
      <c r="N633" s="51"/>
      <c r="O633" s="51"/>
      <c r="P633" s="51"/>
      <c r="Q633" s="51"/>
      <c r="R633" s="51"/>
      <c r="S633" s="51"/>
      <c r="T633" s="51"/>
      <c r="U633" s="51"/>
      <c r="V633" s="51"/>
      <c r="W633" s="51"/>
      <c r="X633" s="51"/>
      <c r="Y633" s="51"/>
      <c r="Z633" s="51"/>
      <c r="AA633" s="51"/>
    </row>
    <row r="634" spans="1:27" ht="15">
      <c r="A634" s="51"/>
      <c r="B634" s="51"/>
      <c r="C634" s="51"/>
      <c r="D634" s="51"/>
      <c r="E634" s="51"/>
      <c r="F634" s="52"/>
      <c r="G634" s="51"/>
      <c r="H634" s="51"/>
      <c r="I634" s="51"/>
      <c r="J634" s="52"/>
      <c r="K634" s="51"/>
      <c r="L634" s="51"/>
      <c r="M634" s="51"/>
      <c r="N634" s="51"/>
      <c r="O634" s="51"/>
      <c r="P634" s="51"/>
      <c r="Q634" s="51"/>
      <c r="R634" s="51"/>
      <c r="S634" s="51"/>
      <c r="T634" s="51"/>
      <c r="U634" s="51"/>
      <c r="V634" s="51"/>
      <c r="W634" s="51"/>
      <c r="X634" s="51"/>
      <c r="Y634" s="51"/>
      <c r="Z634" s="51"/>
      <c r="AA634" s="51"/>
    </row>
    <row r="635" spans="1:27" ht="15">
      <c r="A635" s="51"/>
      <c r="B635" s="51"/>
      <c r="C635" s="51"/>
      <c r="D635" s="51"/>
      <c r="E635" s="51"/>
      <c r="F635" s="52"/>
      <c r="G635" s="51"/>
      <c r="H635" s="51"/>
      <c r="I635" s="51"/>
      <c r="J635" s="52"/>
      <c r="K635" s="51"/>
      <c r="L635" s="51"/>
      <c r="M635" s="51"/>
      <c r="N635" s="51"/>
      <c r="O635" s="51"/>
      <c r="P635" s="51"/>
      <c r="Q635" s="51"/>
      <c r="R635" s="51"/>
      <c r="S635" s="51"/>
      <c r="T635" s="51"/>
      <c r="U635" s="51"/>
      <c r="V635" s="51"/>
      <c r="W635" s="51"/>
      <c r="X635" s="51"/>
      <c r="Y635" s="51"/>
      <c r="Z635" s="51"/>
      <c r="AA635" s="51"/>
    </row>
    <row r="636" spans="1:27" ht="15">
      <c r="A636" s="51"/>
      <c r="B636" s="51"/>
      <c r="C636" s="51"/>
      <c r="D636" s="51"/>
      <c r="E636" s="51"/>
      <c r="F636" s="52"/>
      <c r="G636" s="51"/>
      <c r="H636" s="51"/>
      <c r="I636" s="51"/>
      <c r="J636" s="52"/>
      <c r="K636" s="51"/>
      <c r="L636" s="51"/>
      <c r="M636" s="51"/>
      <c r="N636" s="51"/>
      <c r="O636" s="51"/>
      <c r="P636" s="51"/>
      <c r="Q636" s="51"/>
      <c r="R636" s="51"/>
      <c r="S636" s="51"/>
      <c r="T636" s="51"/>
      <c r="U636" s="51"/>
      <c r="V636" s="51"/>
      <c r="W636" s="51"/>
      <c r="X636" s="51"/>
      <c r="Y636" s="51"/>
      <c r="Z636" s="51"/>
      <c r="AA636" s="51"/>
    </row>
    <row r="637" spans="1:27" ht="15">
      <c r="A637" s="51"/>
      <c r="B637" s="51"/>
      <c r="C637" s="51"/>
      <c r="D637" s="51"/>
      <c r="E637" s="51"/>
      <c r="F637" s="52"/>
      <c r="G637" s="51"/>
      <c r="H637" s="51"/>
      <c r="I637" s="51"/>
      <c r="J637" s="52"/>
      <c r="K637" s="51"/>
      <c r="L637" s="51"/>
      <c r="M637" s="51"/>
      <c r="N637" s="51"/>
      <c r="O637" s="51"/>
      <c r="P637" s="51"/>
      <c r="Q637" s="51"/>
      <c r="R637" s="51"/>
      <c r="S637" s="51"/>
      <c r="T637" s="51"/>
      <c r="U637" s="51"/>
      <c r="V637" s="51"/>
      <c r="W637" s="51"/>
      <c r="X637" s="51"/>
      <c r="Y637" s="51"/>
      <c r="Z637" s="51"/>
      <c r="AA637" s="51"/>
    </row>
    <row r="638" spans="1:27" ht="15">
      <c r="A638" s="51"/>
      <c r="B638" s="51"/>
      <c r="C638" s="51"/>
      <c r="D638" s="51"/>
      <c r="E638" s="51"/>
      <c r="F638" s="52"/>
      <c r="G638" s="51"/>
      <c r="H638" s="51"/>
      <c r="I638" s="51"/>
      <c r="J638" s="52"/>
      <c r="K638" s="51"/>
      <c r="L638" s="51"/>
      <c r="M638" s="51"/>
      <c r="N638" s="51"/>
      <c r="O638" s="51"/>
      <c r="P638" s="51"/>
      <c r="Q638" s="51"/>
      <c r="R638" s="51"/>
      <c r="S638" s="51"/>
      <c r="T638" s="51"/>
      <c r="U638" s="51"/>
      <c r="V638" s="51"/>
      <c r="W638" s="51"/>
      <c r="X638" s="51"/>
      <c r="Y638" s="51"/>
      <c r="Z638" s="51"/>
      <c r="AA638" s="51"/>
    </row>
    <row r="639" spans="1:27" ht="15">
      <c r="A639" s="51"/>
      <c r="B639" s="51"/>
      <c r="C639" s="51"/>
      <c r="D639" s="51"/>
      <c r="E639" s="51"/>
      <c r="F639" s="52"/>
      <c r="G639" s="51"/>
      <c r="H639" s="51"/>
      <c r="I639" s="51"/>
      <c r="J639" s="52"/>
      <c r="K639" s="51"/>
      <c r="L639" s="51"/>
      <c r="M639" s="51"/>
      <c r="N639" s="51"/>
      <c r="O639" s="51"/>
      <c r="P639" s="51"/>
      <c r="Q639" s="51"/>
      <c r="R639" s="51"/>
      <c r="S639" s="51"/>
      <c r="T639" s="51"/>
      <c r="U639" s="51"/>
      <c r="V639" s="51"/>
      <c r="W639" s="51"/>
      <c r="X639" s="51"/>
      <c r="Y639" s="51"/>
      <c r="Z639" s="51"/>
      <c r="AA639" s="51"/>
    </row>
    <row r="640" spans="1:27" ht="15">
      <c r="A640" s="51"/>
      <c r="B640" s="51"/>
      <c r="C640" s="51"/>
      <c r="D640" s="51"/>
      <c r="E640" s="51"/>
      <c r="F640" s="52"/>
      <c r="G640" s="51"/>
      <c r="H640" s="51"/>
      <c r="I640" s="51"/>
      <c r="J640" s="52"/>
      <c r="K640" s="51"/>
      <c r="L640" s="51"/>
      <c r="M640" s="51"/>
      <c r="N640" s="51"/>
      <c r="O640" s="51"/>
      <c r="P640" s="51"/>
      <c r="Q640" s="51"/>
      <c r="R640" s="51"/>
      <c r="S640" s="51"/>
      <c r="T640" s="51"/>
      <c r="U640" s="51"/>
      <c r="V640" s="51"/>
      <c r="W640" s="51"/>
      <c r="X640" s="51"/>
      <c r="Y640" s="51"/>
      <c r="Z640" s="51"/>
      <c r="AA640" s="51"/>
    </row>
    <row r="641" spans="1:27" ht="15">
      <c r="A641" s="51"/>
      <c r="B641" s="51"/>
      <c r="C641" s="51"/>
      <c r="D641" s="51"/>
      <c r="E641" s="51"/>
      <c r="F641" s="52"/>
      <c r="G641" s="51"/>
      <c r="H641" s="51"/>
      <c r="I641" s="51"/>
      <c r="J641" s="52"/>
      <c r="K641" s="51"/>
      <c r="L641" s="51"/>
      <c r="M641" s="51"/>
      <c r="N641" s="51"/>
      <c r="O641" s="51"/>
      <c r="P641" s="51"/>
      <c r="Q641" s="51"/>
      <c r="R641" s="51"/>
      <c r="S641" s="51"/>
      <c r="T641" s="51"/>
      <c r="U641" s="51"/>
      <c r="V641" s="51"/>
      <c r="W641" s="51"/>
      <c r="X641" s="51"/>
      <c r="Y641" s="51"/>
      <c r="Z641" s="51"/>
      <c r="AA641" s="51"/>
    </row>
    <row r="642" spans="1:27" ht="15">
      <c r="A642" s="51"/>
      <c r="B642" s="51"/>
      <c r="C642" s="51"/>
      <c r="D642" s="51"/>
      <c r="E642" s="51"/>
      <c r="F642" s="52"/>
      <c r="G642" s="51"/>
      <c r="H642" s="51"/>
      <c r="I642" s="51"/>
      <c r="J642" s="52"/>
      <c r="K642" s="51"/>
      <c r="L642" s="51"/>
      <c r="M642" s="51"/>
      <c r="N642" s="51"/>
      <c r="O642" s="51"/>
      <c r="P642" s="51"/>
      <c r="Q642" s="51"/>
      <c r="R642" s="51"/>
      <c r="S642" s="51"/>
      <c r="T642" s="51"/>
      <c r="U642" s="51"/>
      <c r="V642" s="51"/>
      <c r="W642" s="51"/>
      <c r="X642" s="51"/>
      <c r="Y642" s="51"/>
      <c r="Z642" s="51"/>
      <c r="AA642" s="51"/>
    </row>
    <row r="643" spans="1:27" ht="15">
      <c r="A643" s="51"/>
      <c r="B643" s="51"/>
      <c r="C643" s="51"/>
      <c r="D643" s="51"/>
      <c r="E643" s="51"/>
      <c r="F643" s="52"/>
      <c r="G643" s="51"/>
      <c r="H643" s="51"/>
      <c r="I643" s="51"/>
      <c r="J643" s="52"/>
      <c r="K643" s="51"/>
      <c r="L643" s="51"/>
      <c r="M643" s="51"/>
      <c r="N643" s="51"/>
      <c r="O643" s="51"/>
      <c r="P643" s="51"/>
      <c r="Q643" s="51"/>
      <c r="R643" s="51"/>
      <c r="S643" s="51"/>
      <c r="T643" s="51"/>
      <c r="U643" s="51"/>
      <c r="V643" s="51"/>
      <c r="W643" s="51"/>
      <c r="X643" s="51"/>
      <c r="Y643" s="51"/>
      <c r="Z643" s="51"/>
      <c r="AA643" s="51"/>
    </row>
    <row r="644" spans="1:27" ht="15">
      <c r="A644" s="51"/>
      <c r="B644" s="51"/>
      <c r="C644" s="51"/>
      <c r="D644" s="51"/>
      <c r="E644" s="51"/>
      <c r="F644" s="52"/>
      <c r="G644" s="51"/>
      <c r="H644" s="51"/>
      <c r="I644" s="51"/>
      <c r="J644" s="52"/>
      <c r="K644" s="51"/>
      <c r="L644" s="51"/>
      <c r="M644" s="51"/>
      <c r="N644" s="51"/>
      <c r="O644" s="51"/>
      <c r="P644" s="51"/>
      <c r="Q644" s="51"/>
      <c r="R644" s="51"/>
      <c r="S644" s="51"/>
      <c r="T644" s="51"/>
      <c r="U644" s="51"/>
      <c r="V644" s="51"/>
      <c r="W644" s="51"/>
      <c r="X644" s="51"/>
      <c r="Y644" s="51"/>
      <c r="Z644" s="51"/>
      <c r="AA644" s="51"/>
    </row>
    <row r="645" spans="1:27" ht="15">
      <c r="A645" s="51"/>
      <c r="B645" s="51"/>
      <c r="C645" s="51"/>
      <c r="D645" s="51"/>
      <c r="E645" s="51"/>
      <c r="F645" s="52"/>
      <c r="G645" s="51"/>
      <c r="H645" s="51"/>
      <c r="I645" s="51"/>
      <c r="J645" s="52"/>
      <c r="K645" s="51"/>
      <c r="L645" s="51"/>
      <c r="M645" s="51"/>
      <c r="N645" s="51"/>
      <c r="O645" s="51"/>
      <c r="P645" s="51"/>
      <c r="Q645" s="51"/>
      <c r="R645" s="51"/>
      <c r="S645" s="51"/>
      <c r="T645" s="51"/>
      <c r="U645" s="51"/>
      <c r="V645" s="51"/>
      <c r="W645" s="51"/>
      <c r="X645" s="51"/>
      <c r="Y645" s="51"/>
      <c r="Z645" s="51"/>
      <c r="AA645" s="51"/>
    </row>
    <row r="646" spans="1:27" ht="15">
      <c r="A646" s="51"/>
      <c r="B646" s="51"/>
      <c r="C646" s="51"/>
      <c r="D646" s="51"/>
      <c r="E646" s="51"/>
      <c r="F646" s="52"/>
      <c r="G646" s="51"/>
      <c r="H646" s="51"/>
      <c r="I646" s="51"/>
      <c r="J646" s="52"/>
      <c r="K646" s="51"/>
      <c r="L646" s="51"/>
      <c r="M646" s="51"/>
      <c r="N646" s="51"/>
      <c r="O646" s="51"/>
      <c r="P646" s="51"/>
      <c r="Q646" s="51"/>
      <c r="R646" s="51"/>
      <c r="S646" s="51"/>
      <c r="T646" s="51"/>
      <c r="U646" s="51"/>
      <c r="V646" s="51"/>
      <c r="W646" s="51"/>
      <c r="X646" s="51"/>
      <c r="Y646" s="51"/>
      <c r="Z646" s="51"/>
      <c r="AA646" s="51"/>
    </row>
    <row r="647" spans="1:27" ht="15">
      <c r="A647" s="51"/>
      <c r="B647" s="51"/>
      <c r="C647" s="51"/>
      <c r="D647" s="51"/>
      <c r="E647" s="51"/>
      <c r="F647" s="52"/>
      <c r="G647" s="51"/>
      <c r="H647" s="51"/>
      <c r="I647" s="51"/>
      <c r="J647" s="52"/>
      <c r="K647" s="51"/>
      <c r="L647" s="51"/>
      <c r="M647" s="51"/>
      <c r="N647" s="51"/>
      <c r="O647" s="51"/>
      <c r="P647" s="51"/>
      <c r="Q647" s="51"/>
      <c r="R647" s="51"/>
      <c r="S647" s="51"/>
      <c r="T647" s="51"/>
      <c r="U647" s="51"/>
      <c r="V647" s="51"/>
      <c r="W647" s="51"/>
      <c r="X647" s="51"/>
      <c r="Y647" s="51"/>
      <c r="Z647" s="51"/>
      <c r="AA647" s="51"/>
    </row>
    <row r="648" spans="1:27" ht="15">
      <c r="A648" s="51"/>
      <c r="B648" s="51"/>
      <c r="C648" s="51"/>
      <c r="D648" s="51"/>
      <c r="E648" s="51"/>
      <c r="F648" s="52"/>
      <c r="G648" s="51"/>
      <c r="H648" s="51"/>
      <c r="I648" s="51"/>
      <c r="J648" s="52"/>
      <c r="K648" s="51"/>
      <c r="L648" s="51"/>
      <c r="M648" s="51"/>
      <c r="N648" s="51"/>
      <c r="O648" s="51"/>
      <c r="P648" s="51"/>
      <c r="Q648" s="51"/>
      <c r="R648" s="51"/>
      <c r="S648" s="51"/>
      <c r="T648" s="51"/>
      <c r="U648" s="51"/>
      <c r="V648" s="51"/>
      <c r="W648" s="51"/>
      <c r="X648" s="51"/>
      <c r="Y648" s="51"/>
      <c r="Z648" s="51"/>
      <c r="AA648" s="51"/>
    </row>
    <row r="649" spans="1:27" ht="15">
      <c r="A649" s="51"/>
      <c r="B649" s="51"/>
      <c r="C649" s="51"/>
      <c r="D649" s="51"/>
      <c r="E649" s="51"/>
      <c r="F649" s="52"/>
      <c r="G649" s="51"/>
      <c r="H649" s="51"/>
      <c r="I649" s="51"/>
      <c r="J649" s="52"/>
      <c r="K649" s="51"/>
      <c r="L649" s="51"/>
      <c r="M649" s="51"/>
      <c r="N649" s="51"/>
      <c r="O649" s="51"/>
      <c r="P649" s="51"/>
      <c r="Q649" s="51"/>
      <c r="R649" s="51"/>
      <c r="S649" s="51"/>
      <c r="T649" s="51"/>
      <c r="U649" s="51"/>
      <c r="V649" s="51"/>
      <c r="W649" s="51"/>
      <c r="X649" s="51"/>
      <c r="Y649" s="51"/>
      <c r="Z649" s="51"/>
      <c r="AA649" s="51"/>
    </row>
    <row r="650" spans="1:27" ht="15">
      <c r="A650" s="51"/>
      <c r="B650" s="51"/>
      <c r="C650" s="51"/>
      <c r="D650" s="51"/>
      <c r="E650" s="51"/>
      <c r="F650" s="52"/>
      <c r="G650" s="51"/>
      <c r="H650" s="51"/>
      <c r="I650" s="51"/>
      <c r="J650" s="52"/>
      <c r="K650" s="51"/>
      <c r="L650" s="51"/>
      <c r="M650" s="51"/>
      <c r="N650" s="51"/>
      <c r="O650" s="51"/>
      <c r="P650" s="51"/>
      <c r="Q650" s="51"/>
      <c r="R650" s="51"/>
      <c r="S650" s="51"/>
      <c r="T650" s="51"/>
      <c r="U650" s="51"/>
      <c r="V650" s="51"/>
      <c r="W650" s="51"/>
      <c r="X650" s="51"/>
      <c r="Y650" s="51"/>
      <c r="Z650" s="51"/>
      <c r="AA650" s="51"/>
    </row>
    <row r="651" spans="1:27" ht="15">
      <c r="A651" s="51"/>
      <c r="B651" s="51"/>
      <c r="C651" s="51"/>
      <c r="D651" s="51"/>
      <c r="E651" s="51"/>
      <c r="F651" s="52"/>
      <c r="G651" s="51"/>
      <c r="H651" s="51"/>
      <c r="I651" s="51"/>
      <c r="J651" s="52"/>
      <c r="K651" s="51"/>
      <c r="L651" s="51"/>
      <c r="M651" s="51"/>
      <c r="N651" s="51"/>
      <c r="O651" s="51"/>
      <c r="P651" s="51"/>
      <c r="Q651" s="51"/>
      <c r="R651" s="51"/>
      <c r="S651" s="51"/>
      <c r="T651" s="51"/>
      <c r="U651" s="51"/>
      <c r="V651" s="51"/>
      <c r="W651" s="51"/>
      <c r="X651" s="51"/>
      <c r="Y651" s="51"/>
      <c r="Z651" s="51"/>
      <c r="AA651" s="51"/>
    </row>
    <row r="652" spans="1:27" ht="15">
      <c r="A652" s="51"/>
      <c r="B652" s="51"/>
      <c r="C652" s="51"/>
      <c r="D652" s="51"/>
      <c r="E652" s="51"/>
      <c r="F652" s="52"/>
      <c r="G652" s="51"/>
      <c r="H652" s="51"/>
      <c r="I652" s="51"/>
      <c r="J652" s="52"/>
      <c r="K652" s="51"/>
      <c r="L652" s="51"/>
      <c r="M652" s="51"/>
      <c r="N652" s="51"/>
      <c r="O652" s="51"/>
      <c r="P652" s="51"/>
      <c r="Q652" s="51"/>
      <c r="R652" s="51"/>
      <c r="S652" s="51"/>
      <c r="T652" s="51"/>
      <c r="U652" s="51"/>
      <c r="V652" s="51"/>
      <c r="W652" s="51"/>
      <c r="X652" s="51"/>
      <c r="Y652" s="51"/>
      <c r="Z652" s="51"/>
      <c r="AA652" s="51"/>
    </row>
    <row r="653" spans="1:27" ht="15">
      <c r="A653" s="51"/>
      <c r="B653" s="51"/>
      <c r="C653" s="51"/>
      <c r="D653" s="51"/>
      <c r="E653" s="51"/>
      <c r="F653" s="52"/>
      <c r="G653" s="51"/>
      <c r="H653" s="51"/>
      <c r="I653" s="51"/>
      <c r="J653" s="52"/>
      <c r="K653" s="51"/>
      <c r="L653" s="51"/>
      <c r="M653" s="51"/>
      <c r="N653" s="51"/>
      <c r="O653" s="51"/>
      <c r="P653" s="51"/>
      <c r="Q653" s="51"/>
      <c r="R653" s="51"/>
      <c r="S653" s="51"/>
      <c r="T653" s="51"/>
      <c r="U653" s="51"/>
      <c r="V653" s="51"/>
      <c r="W653" s="51"/>
      <c r="X653" s="51"/>
      <c r="Y653" s="51"/>
      <c r="Z653" s="51"/>
      <c r="AA653" s="51"/>
    </row>
    <row r="654" spans="1:27" ht="15">
      <c r="A654" s="51"/>
      <c r="B654" s="51"/>
      <c r="C654" s="51"/>
      <c r="D654" s="51"/>
      <c r="E654" s="51"/>
      <c r="F654" s="52"/>
      <c r="G654" s="51"/>
      <c r="H654" s="51"/>
      <c r="I654" s="51"/>
      <c r="J654" s="52"/>
      <c r="K654" s="51"/>
      <c r="L654" s="51"/>
      <c r="M654" s="51"/>
      <c r="N654" s="51"/>
      <c r="O654" s="51"/>
      <c r="P654" s="51"/>
      <c r="Q654" s="51"/>
      <c r="R654" s="51"/>
      <c r="S654" s="51"/>
      <c r="T654" s="51"/>
      <c r="U654" s="51"/>
      <c r="V654" s="51"/>
      <c r="W654" s="51"/>
      <c r="X654" s="51"/>
      <c r="Y654" s="51"/>
      <c r="Z654" s="51"/>
      <c r="AA654" s="51"/>
    </row>
    <row r="655" spans="1:27" ht="15">
      <c r="A655" s="51"/>
      <c r="B655" s="51"/>
      <c r="C655" s="51"/>
      <c r="D655" s="51"/>
      <c r="E655" s="51"/>
      <c r="F655" s="52"/>
      <c r="G655" s="51"/>
      <c r="H655" s="51"/>
      <c r="I655" s="51"/>
      <c r="J655" s="52"/>
      <c r="K655" s="51"/>
      <c r="L655" s="51"/>
      <c r="M655" s="51"/>
      <c r="N655" s="51"/>
      <c r="O655" s="51"/>
      <c r="P655" s="51"/>
      <c r="Q655" s="51"/>
      <c r="R655" s="51"/>
      <c r="S655" s="51"/>
      <c r="T655" s="51"/>
      <c r="U655" s="51"/>
      <c r="V655" s="51"/>
      <c r="W655" s="51"/>
      <c r="X655" s="51"/>
      <c r="Y655" s="51"/>
      <c r="Z655" s="51"/>
      <c r="AA655" s="51"/>
    </row>
    <row r="656" spans="1:27" ht="15">
      <c r="A656" s="51"/>
      <c r="B656" s="51"/>
      <c r="C656" s="51"/>
      <c r="D656" s="51"/>
      <c r="E656" s="51"/>
      <c r="F656" s="52"/>
      <c r="G656" s="51"/>
      <c r="H656" s="51"/>
      <c r="I656" s="51"/>
      <c r="J656" s="52"/>
      <c r="K656" s="51"/>
      <c r="L656" s="51"/>
      <c r="M656" s="51"/>
      <c r="N656" s="51"/>
      <c r="O656" s="51"/>
      <c r="P656" s="51"/>
      <c r="Q656" s="51"/>
      <c r="R656" s="51"/>
      <c r="S656" s="51"/>
      <c r="T656" s="51"/>
      <c r="U656" s="51"/>
      <c r="V656" s="51"/>
      <c r="W656" s="51"/>
      <c r="X656" s="51"/>
      <c r="Y656" s="51"/>
      <c r="Z656" s="51"/>
      <c r="AA656" s="51"/>
    </row>
    <row r="657" spans="1:27" ht="15">
      <c r="A657" s="51"/>
      <c r="B657" s="51"/>
      <c r="C657" s="51"/>
      <c r="D657" s="51"/>
      <c r="E657" s="51"/>
      <c r="F657" s="52"/>
      <c r="G657" s="51"/>
      <c r="H657" s="51"/>
      <c r="I657" s="51"/>
      <c r="J657" s="52"/>
      <c r="K657" s="51"/>
      <c r="L657" s="51"/>
      <c r="M657" s="51"/>
      <c r="N657" s="51"/>
      <c r="O657" s="51"/>
      <c r="P657" s="51"/>
      <c r="Q657" s="51"/>
      <c r="R657" s="51"/>
      <c r="S657" s="51"/>
      <c r="T657" s="51"/>
      <c r="U657" s="51"/>
      <c r="V657" s="51"/>
      <c r="W657" s="51"/>
      <c r="X657" s="51"/>
      <c r="Y657" s="51"/>
      <c r="Z657" s="51"/>
      <c r="AA657" s="51"/>
    </row>
    <row r="658" spans="1:27" ht="15">
      <c r="A658" s="51"/>
      <c r="B658" s="51"/>
      <c r="C658" s="51"/>
      <c r="D658" s="51"/>
      <c r="E658" s="51"/>
      <c r="F658" s="52"/>
      <c r="G658" s="51"/>
      <c r="H658" s="51"/>
      <c r="I658" s="51"/>
      <c r="J658" s="52"/>
      <c r="K658" s="51"/>
      <c r="L658" s="51"/>
      <c r="M658" s="51"/>
      <c r="N658" s="51"/>
      <c r="O658" s="51"/>
      <c r="P658" s="51"/>
      <c r="Q658" s="51"/>
      <c r="R658" s="51"/>
      <c r="S658" s="51"/>
      <c r="T658" s="51"/>
      <c r="U658" s="51"/>
      <c r="V658" s="51"/>
      <c r="W658" s="51"/>
      <c r="X658" s="51"/>
      <c r="Y658" s="51"/>
      <c r="Z658" s="51"/>
      <c r="AA658" s="51"/>
    </row>
    <row r="659" spans="1:27" ht="15">
      <c r="A659" s="51"/>
      <c r="B659" s="51"/>
      <c r="C659" s="51"/>
      <c r="D659" s="51"/>
      <c r="E659" s="51"/>
      <c r="F659" s="52"/>
      <c r="G659" s="51"/>
      <c r="H659" s="51"/>
      <c r="I659" s="51"/>
      <c r="J659" s="52"/>
      <c r="K659" s="51"/>
      <c r="L659" s="51"/>
      <c r="M659" s="51"/>
      <c r="N659" s="51"/>
      <c r="O659" s="51"/>
      <c r="P659" s="51"/>
      <c r="Q659" s="51"/>
      <c r="R659" s="51"/>
      <c r="S659" s="51"/>
      <c r="T659" s="51"/>
      <c r="U659" s="51"/>
      <c r="V659" s="51"/>
      <c r="W659" s="51"/>
      <c r="X659" s="51"/>
      <c r="Y659" s="51"/>
      <c r="Z659" s="51"/>
      <c r="AA659" s="51"/>
    </row>
    <row r="660" spans="1:27" ht="15">
      <c r="A660" s="51"/>
      <c r="B660" s="51"/>
      <c r="C660" s="51"/>
      <c r="D660" s="51"/>
      <c r="E660" s="51"/>
      <c r="F660" s="52"/>
      <c r="G660" s="51"/>
      <c r="H660" s="51"/>
      <c r="I660" s="51"/>
      <c r="J660" s="52"/>
      <c r="K660" s="51"/>
      <c r="L660" s="51"/>
      <c r="M660" s="51"/>
      <c r="N660" s="51"/>
      <c r="O660" s="51"/>
      <c r="P660" s="51"/>
      <c r="Q660" s="51"/>
      <c r="R660" s="51"/>
      <c r="S660" s="51"/>
      <c r="T660" s="51"/>
      <c r="U660" s="51"/>
      <c r="V660" s="51"/>
      <c r="W660" s="51"/>
      <c r="X660" s="51"/>
      <c r="Y660" s="51"/>
      <c r="Z660" s="51"/>
      <c r="AA660" s="51"/>
    </row>
    <row r="661" spans="1:27" ht="15">
      <c r="A661" s="51"/>
      <c r="B661" s="51"/>
      <c r="C661" s="51"/>
      <c r="D661" s="51"/>
      <c r="E661" s="51"/>
      <c r="F661" s="52"/>
      <c r="G661" s="51"/>
      <c r="H661" s="51"/>
      <c r="I661" s="51"/>
      <c r="J661" s="52"/>
      <c r="K661" s="51"/>
      <c r="L661" s="51"/>
      <c r="M661" s="51"/>
      <c r="N661" s="51"/>
      <c r="O661" s="51"/>
      <c r="P661" s="51"/>
      <c r="Q661" s="51"/>
      <c r="R661" s="51"/>
      <c r="S661" s="51"/>
      <c r="T661" s="51"/>
      <c r="U661" s="51"/>
      <c r="V661" s="51"/>
      <c r="W661" s="51"/>
      <c r="X661" s="51"/>
      <c r="Y661" s="51"/>
      <c r="Z661" s="51"/>
      <c r="AA661" s="51"/>
    </row>
    <row r="662" spans="1:27" ht="15">
      <c r="A662" s="51"/>
      <c r="B662" s="51"/>
      <c r="C662" s="51"/>
      <c r="D662" s="51"/>
      <c r="E662" s="51"/>
      <c r="F662" s="52"/>
      <c r="G662" s="51"/>
      <c r="H662" s="51"/>
      <c r="I662" s="51"/>
      <c r="J662" s="52"/>
      <c r="K662" s="51"/>
      <c r="L662" s="51"/>
      <c r="M662" s="51"/>
      <c r="N662" s="51"/>
      <c r="O662" s="51"/>
      <c r="P662" s="51"/>
      <c r="Q662" s="51"/>
      <c r="R662" s="51"/>
      <c r="S662" s="51"/>
      <c r="T662" s="51"/>
      <c r="U662" s="51"/>
      <c r="V662" s="51"/>
      <c r="W662" s="51"/>
      <c r="X662" s="51"/>
      <c r="Y662" s="51"/>
      <c r="Z662" s="51"/>
      <c r="AA662" s="51"/>
    </row>
    <row r="663" spans="1:27" ht="15">
      <c r="A663" s="51"/>
      <c r="B663" s="51"/>
      <c r="C663" s="51"/>
      <c r="D663" s="51"/>
      <c r="E663" s="51"/>
      <c r="F663" s="52"/>
      <c r="G663" s="51"/>
      <c r="H663" s="51"/>
      <c r="I663" s="51"/>
      <c r="J663" s="52"/>
      <c r="K663" s="51"/>
      <c r="L663" s="51"/>
      <c r="M663" s="51"/>
      <c r="N663" s="51"/>
      <c r="O663" s="51"/>
      <c r="P663" s="51"/>
      <c r="Q663" s="51"/>
      <c r="R663" s="51"/>
      <c r="S663" s="51"/>
      <c r="T663" s="51"/>
      <c r="U663" s="51"/>
      <c r="V663" s="51"/>
      <c r="W663" s="51"/>
      <c r="X663" s="51"/>
      <c r="Y663" s="51"/>
      <c r="Z663" s="51"/>
      <c r="AA663" s="51"/>
    </row>
    <row r="664" spans="1:27" ht="15">
      <c r="A664" s="51"/>
      <c r="B664" s="51"/>
      <c r="C664" s="51"/>
      <c r="D664" s="51"/>
      <c r="E664" s="51"/>
      <c r="F664" s="52"/>
      <c r="G664" s="51"/>
      <c r="H664" s="51"/>
      <c r="I664" s="51"/>
      <c r="J664" s="52"/>
      <c r="K664" s="51"/>
      <c r="L664" s="51"/>
      <c r="M664" s="51"/>
      <c r="N664" s="51"/>
      <c r="O664" s="51"/>
      <c r="P664" s="51"/>
      <c r="Q664" s="51"/>
      <c r="R664" s="51"/>
      <c r="S664" s="51"/>
      <c r="T664" s="51"/>
      <c r="U664" s="51"/>
      <c r="V664" s="51"/>
      <c r="W664" s="51"/>
      <c r="X664" s="51"/>
      <c r="Y664" s="51"/>
      <c r="Z664" s="51"/>
      <c r="AA664" s="51"/>
    </row>
    <row r="665" spans="1:27" ht="15">
      <c r="A665" s="51"/>
      <c r="B665" s="51"/>
      <c r="C665" s="51"/>
      <c r="D665" s="51"/>
      <c r="E665" s="51"/>
      <c r="F665" s="52"/>
      <c r="G665" s="51"/>
      <c r="H665" s="51"/>
      <c r="I665" s="51"/>
      <c r="J665" s="52"/>
      <c r="K665" s="51"/>
      <c r="L665" s="51"/>
      <c r="M665" s="51"/>
      <c r="N665" s="51"/>
      <c r="O665" s="51"/>
      <c r="P665" s="51"/>
      <c r="Q665" s="51"/>
      <c r="R665" s="51"/>
      <c r="S665" s="51"/>
      <c r="T665" s="51"/>
      <c r="U665" s="51"/>
      <c r="V665" s="51"/>
      <c r="W665" s="51"/>
      <c r="X665" s="51"/>
      <c r="Y665" s="51"/>
      <c r="Z665" s="51"/>
      <c r="AA665" s="51"/>
    </row>
    <row r="666" spans="1:27" ht="15">
      <c r="A666" s="51"/>
      <c r="B666" s="51"/>
      <c r="C666" s="51"/>
      <c r="D666" s="51"/>
      <c r="E666" s="51"/>
      <c r="F666" s="52"/>
      <c r="G666" s="51"/>
      <c r="H666" s="51"/>
      <c r="I666" s="51"/>
      <c r="J666" s="52"/>
      <c r="K666" s="51"/>
      <c r="L666" s="51"/>
      <c r="M666" s="51"/>
      <c r="N666" s="51"/>
      <c r="O666" s="51"/>
      <c r="P666" s="51"/>
      <c r="Q666" s="51"/>
      <c r="R666" s="51"/>
      <c r="S666" s="51"/>
      <c r="T666" s="51"/>
      <c r="U666" s="51"/>
      <c r="V666" s="51"/>
      <c r="W666" s="51"/>
      <c r="X666" s="51"/>
      <c r="Y666" s="51"/>
      <c r="Z666" s="51"/>
      <c r="AA666" s="51"/>
    </row>
    <row r="667" spans="1:27" ht="15">
      <c r="A667" s="51"/>
      <c r="B667" s="51"/>
      <c r="C667" s="51"/>
      <c r="D667" s="51"/>
      <c r="E667" s="51"/>
      <c r="F667" s="52"/>
      <c r="G667" s="51"/>
      <c r="H667" s="51"/>
      <c r="I667" s="51"/>
      <c r="J667" s="52"/>
      <c r="K667" s="51"/>
      <c r="L667" s="51"/>
      <c r="M667" s="51"/>
      <c r="N667" s="51"/>
      <c r="O667" s="51"/>
      <c r="P667" s="51"/>
      <c r="Q667" s="51"/>
      <c r="R667" s="51"/>
      <c r="S667" s="51"/>
      <c r="T667" s="51"/>
      <c r="U667" s="51"/>
      <c r="V667" s="51"/>
      <c r="W667" s="51"/>
      <c r="X667" s="51"/>
      <c r="Y667" s="51"/>
      <c r="Z667" s="51"/>
      <c r="AA667" s="51"/>
    </row>
    <row r="668" spans="1:27" ht="15">
      <c r="A668" s="51"/>
      <c r="B668" s="51"/>
      <c r="C668" s="51"/>
      <c r="D668" s="51"/>
      <c r="E668" s="51"/>
      <c r="F668" s="52"/>
      <c r="G668" s="51"/>
      <c r="H668" s="51"/>
      <c r="I668" s="51"/>
      <c r="J668" s="52"/>
      <c r="K668" s="51"/>
      <c r="L668" s="51"/>
      <c r="M668" s="51"/>
      <c r="N668" s="51"/>
      <c r="O668" s="51"/>
      <c r="P668" s="51"/>
      <c r="Q668" s="51"/>
      <c r="R668" s="51"/>
      <c r="S668" s="51"/>
      <c r="T668" s="51"/>
      <c r="U668" s="51"/>
      <c r="V668" s="51"/>
      <c r="W668" s="51"/>
      <c r="X668" s="51"/>
      <c r="Y668" s="51"/>
      <c r="Z668" s="51"/>
      <c r="AA668" s="51"/>
    </row>
    <row r="669" spans="1:27" ht="15">
      <c r="A669" s="51"/>
      <c r="B669" s="51"/>
      <c r="C669" s="51"/>
      <c r="D669" s="51"/>
      <c r="E669" s="51"/>
      <c r="F669" s="52"/>
      <c r="G669" s="51"/>
      <c r="H669" s="51"/>
      <c r="I669" s="51"/>
      <c r="J669" s="52"/>
      <c r="K669" s="51"/>
      <c r="L669" s="51"/>
      <c r="M669" s="51"/>
      <c r="N669" s="51"/>
      <c r="O669" s="51"/>
      <c r="P669" s="51"/>
      <c r="Q669" s="51"/>
      <c r="R669" s="51"/>
      <c r="S669" s="51"/>
      <c r="T669" s="51"/>
      <c r="U669" s="51"/>
      <c r="V669" s="51"/>
      <c r="W669" s="51"/>
      <c r="X669" s="51"/>
      <c r="Y669" s="51"/>
      <c r="Z669" s="51"/>
      <c r="AA669" s="51"/>
    </row>
    <row r="670" spans="1:27" ht="15">
      <c r="A670" s="51"/>
      <c r="B670" s="51"/>
      <c r="C670" s="51"/>
      <c r="D670" s="51"/>
      <c r="E670" s="51"/>
      <c r="F670" s="52"/>
      <c r="G670" s="51"/>
      <c r="H670" s="51"/>
      <c r="I670" s="51"/>
      <c r="J670" s="52"/>
      <c r="K670" s="51"/>
      <c r="L670" s="51"/>
      <c r="M670" s="51"/>
      <c r="N670" s="51"/>
      <c r="O670" s="51"/>
      <c r="P670" s="51"/>
      <c r="Q670" s="51"/>
      <c r="R670" s="51"/>
      <c r="S670" s="51"/>
      <c r="T670" s="51"/>
      <c r="U670" s="51"/>
      <c r="V670" s="51"/>
      <c r="W670" s="51"/>
      <c r="X670" s="51"/>
      <c r="Y670" s="51"/>
      <c r="Z670" s="51"/>
      <c r="AA670" s="51"/>
    </row>
    <row r="671" spans="1:27" ht="15">
      <c r="A671" s="51"/>
      <c r="B671" s="51"/>
      <c r="C671" s="51"/>
      <c r="D671" s="51"/>
      <c r="E671" s="51"/>
      <c r="F671" s="52"/>
      <c r="G671" s="51"/>
      <c r="H671" s="51"/>
      <c r="I671" s="51"/>
      <c r="J671" s="52"/>
      <c r="K671" s="51"/>
      <c r="L671" s="51"/>
      <c r="M671" s="51"/>
      <c r="N671" s="51"/>
      <c r="O671" s="51"/>
      <c r="P671" s="51"/>
      <c r="Q671" s="51"/>
      <c r="R671" s="51"/>
      <c r="S671" s="51"/>
      <c r="T671" s="51"/>
      <c r="U671" s="51"/>
      <c r="V671" s="51"/>
      <c r="W671" s="51"/>
      <c r="X671" s="51"/>
      <c r="Y671" s="51"/>
      <c r="Z671" s="51"/>
      <c r="AA671" s="51"/>
    </row>
    <row r="672" spans="1:27" ht="15">
      <c r="A672" s="51"/>
      <c r="B672" s="51"/>
      <c r="C672" s="51"/>
      <c r="D672" s="51"/>
      <c r="E672" s="51"/>
      <c r="F672" s="52"/>
      <c r="G672" s="51"/>
      <c r="H672" s="51"/>
      <c r="I672" s="51"/>
      <c r="J672" s="52"/>
      <c r="K672" s="51"/>
      <c r="L672" s="51"/>
      <c r="M672" s="51"/>
      <c r="N672" s="51"/>
      <c r="O672" s="51"/>
      <c r="P672" s="51"/>
      <c r="Q672" s="51"/>
      <c r="R672" s="51"/>
      <c r="S672" s="51"/>
      <c r="T672" s="51"/>
      <c r="U672" s="51"/>
      <c r="V672" s="51"/>
      <c r="W672" s="51"/>
      <c r="X672" s="51"/>
      <c r="Y672" s="51"/>
      <c r="Z672" s="51"/>
      <c r="AA672" s="51"/>
    </row>
    <row r="673" spans="1:27" ht="15">
      <c r="A673" s="51"/>
      <c r="B673" s="51"/>
      <c r="C673" s="51"/>
      <c r="D673" s="51"/>
      <c r="E673" s="51"/>
      <c r="F673" s="52"/>
      <c r="G673" s="51"/>
      <c r="H673" s="51"/>
      <c r="I673" s="51"/>
      <c r="J673" s="52"/>
      <c r="K673" s="51"/>
      <c r="L673" s="51"/>
      <c r="M673" s="51"/>
      <c r="N673" s="51"/>
      <c r="O673" s="51"/>
      <c r="P673" s="51"/>
      <c r="Q673" s="51"/>
      <c r="R673" s="51"/>
      <c r="S673" s="51"/>
      <c r="T673" s="51"/>
      <c r="U673" s="51"/>
      <c r="V673" s="51"/>
      <c r="W673" s="51"/>
      <c r="X673" s="51"/>
      <c r="Y673" s="51"/>
      <c r="Z673" s="51"/>
      <c r="AA673" s="51"/>
    </row>
    <row r="674" spans="1:27" ht="15">
      <c r="A674" s="51"/>
      <c r="B674" s="51"/>
      <c r="C674" s="51"/>
      <c r="D674" s="51"/>
      <c r="E674" s="51"/>
      <c r="F674" s="52"/>
      <c r="G674" s="51"/>
      <c r="H674" s="51"/>
      <c r="I674" s="51"/>
      <c r="J674" s="52"/>
      <c r="K674" s="51"/>
      <c r="L674" s="51"/>
      <c r="M674" s="51"/>
      <c r="N674" s="51"/>
      <c r="O674" s="51"/>
      <c r="P674" s="51"/>
      <c r="Q674" s="51"/>
      <c r="R674" s="51"/>
      <c r="S674" s="51"/>
      <c r="T674" s="51"/>
      <c r="U674" s="51"/>
      <c r="V674" s="51"/>
      <c r="W674" s="51"/>
      <c r="X674" s="51"/>
      <c r="Y674" s="51"/>
      <c r="Z674" s="51"/>
      <c r="AA674" s="51"/>
    </row>
    <row r="675" spans="1:27" ht="15">
      <c r="A675" s="51"/>
      <c r="B675" s="51"/>
      <c r="C675" s="51"/>
      <c r="D675" s="51"/>
      <c r="E675" s="51"/>
      <c r="F675" s="52"/>
      <c r="G675" s="51"/>
      <c r="H675" s="51"/>
      <c r="I675" s="51"/>
      <c r="J675" s="52"/>
      <c r="K675" s="51"/>
      <c r="L675" s="51"/>
      <c r="M675" s="51"/>
      <c r="N675" s="51"/>
      <c r="O675" s="51"/>
      <c r="P675" s="51"/>
      <c r="Q675" s="51"/>
      <c r="R675" s="51"/>
      <c r="S675" s="51"/>
      <c r="T675" s="51"/>
      <c r="U675" s="51"/>
      <c r="V675" s="51"/>
      <c r="W675" s="51"/>
      <c r="X675" s="51"/>
      <c r="Y675" s="51"/>
      <c r="Z675" s="51"/>
      <c r="AA675" s="51"/>
    </row>
    <row r="676" spans="1:27" ht="15">
      <c r="A676" s="51"/>
      <c r="B676" s="51"/>
      <c r="C676" s="51"/>
      <c r="D676" s="51"/>
      <c r="E676" s="51"/>
      <c r="F676" s="52"/>
      <c r="G676" s="51"/>
      <c r="H676" s="51"/>
      <c r="I676" s="51"/>
      <c r="J676" s="52"/>
      <c r="K676" s="51"/>
      <c r="L676" s="51"/>
      <c r="M676" s="51"/>
      <c r="N676" s="51"/>
      <c r="O676" s="51"/>
      <c r="P676" s="51"/>
      <c r="Q676" s="51"/>
      <c r="R676" s="51"/>
      <c r="S676" s="51"/>
      <c r="T676" s="51"/>
      <c r="U676" s="51"/>
      <c r="V676" s="51"/>
      <c r="W676" s="51"/>
      <c r="X676" s="51"/>
      <c r="Y676" s="51"/>
      <c r="Z676" s="51"/>
      <c r="AA676" s="51"/>
    </row>
    <row r="677" spans="1:27" ht="15">
      <c r="A677" s="51"/>
      <c r="B677" s="51"/>
      <c r="C677" s="51"/>
      <c r="D677" s="51"/>
      <c r="E677" s="51"/>
      <c r="F677" s="52"/>
      <c r="G677" s="51"/>
      <c r="H677" s="51"/>
      <c r="I677" s="51"/>
      <c r="J677" s="52"/>
      <c r="K677" s="51"/>
      <c r="L677" s="51"/>
      <c r="M677" s="51"/>
      <c r="N677" s="51"/>
      <c r="O677" s="51"/>
      <c r="P677" s="51"/>
      <c r="Q677" s="51"/>
      <c r="R677" s="51"/>
      <c r="S677" s="51"/>
      <c r="T677" s="51"/>
      <c r="U677" s="51"/>
      <c r="V677" s="51"/>
      <c r="W677" s="51"/>
      <c r="X677" s="51"/>
      <c r="Y677" s="51"/>
      <c r="Z677" s="51"/>
      <c r="AA677" s="51"/>
    </row>
    <row r="678" spans="1:27" ht="15">
      <c r="A678" s="51"/>
      <c r="B678" s="51"/>
      <c r="C678" s="51"/>
      <c r="D678" s="51"/>
      <c r="E678" s="51"/>
      <c r="F678" s="52"/>
      <c r="G678" s="51"/>
      <c r="H678" s="51"/>
      <c r="I678" s="51"/>
      <c r="J678" s="52"/>
      <c r="K678" s="51"/>
      <c r="L678" s="51"/>
      <c r="M678" s="51"/>
      <c r="N678" s="51"/>
      <c r="O678" s="51"/>
      <c r="P678" s="51"/>
      <c r="Q678" s="51"/>
      <c r="R678" s="51"/>
      <c r="S678" s="51"/>
      <c r="T678" s="51"/>
      <c r="U678" s="51"/>
      <c r="V678" s="51"/>
      <c r="W678" s="51"/>
      <c r="X678" s="51"/>
      <c r="Y678" s="51"/>
      <c r="Z678" s="51"/>
      <c r="AA678" s="51"/>
    </row>
    <row r="679" spans="1:27" ht="15">
      <c r="A679" s="51"/>
      <c r="B679" s="51"/>
      <c r="C679" s="51"/>
      <c r="D679" s="51"/>
      <c r="E679" s="51"/>
      <c r="F679" s="52"/>
      <c r="G679" s="51"/>
      <c r="H679" s="51"/>
      <c r="I679" s="51"/>
      <c r="J679" s="52"/>
      <c r="K679" s="51"/>
      <c r="L679" s="51"/>
      <c r="M679" s="51"/>
      <c r="N679" s="51"/>
      <c r="O679" s="51"/>
      <c r="P679" s="51"/>
      <c r="Q679" s="51"/>
      <c r="R679" s="51"/>
      <c r="S679" s="51"/>
      <c r="T679" s="51"/>
      <c r="U679" s="51"/>
      <c r="V679" s="51"/>
      <c r="W679" s="51"/>
      <c r="X679" s="51"/>
      <c r="Y679" s="51"/>
      <c r="Z679" s="51"/>
      <c r="AA679" s="51"/>
    </row>
    <row r="680" spans="1:27" ht="15">
      <c r="A680" s="51"/>
      <c r="B680" s="51"/>
      <c r="C680" s="51"/>
      <c r="D680" s="51"/>
      <c r="E680" s="51"/>
      <c r="F680" s="52"/>
      <c r="G680" s="51"/>
      <c r="H680" s="51"/>
      <c r="I680" s="51"/>
      <c r="J680" s="52"/>
      <c r="K680" s="51"/>
      <c r="L680" s="51"/>
      <c r="M680" s="51"/>
      <c r="N680" s="51"/>
      <c r="O680" s="51"/>
      <c r="P680" s="51"/>
      <c r="Q680" s="51"/>
      <c r="R680" s="51"/>
      <c r="S680" s="51"/>
      <c r="T680" s="51"/>
      <c r="U680" s="51"/>
      <c r="V680" s="51"/>
      <c r="W680" s="51"/>
      <c r="X680" s="51"/>
      <c r="Y680" s="51"/>
      <c r="Z680" s="51"/>
      <c r="AA680" s="51"/>
    </row>
    <row r="681" spans="1:27" ht="15">
      <c r="A681" s="51"/>
      <c r="B681" s="51"/>
      <c r="C681" s="51"/>
      <c r="D681" s="51"/>
      <c r="E681" s="51"/>
      <c r="F681" s="52"/>
      <c r="G681" s="51"/>
      <c r="H681" s="51"/>
      <c r="I681" s="51"/>
      <c r="J681" s="52"/>
      <c r="K681" s="51"/>
      <c r="L681" s="51"/>
      <c r="M681" s="51"/>
      <c r="N681" s="51"/>
      <c r="O681" s="51"/>
      <c r="P681" s="51"/>
      <c r="Q681" s="51"/>
      <c r="R681" s="51"/>
      <c r="S681" s="51"/>
      <c r="T681" s="51"/>
      <c r="U681" s="51"/>
      <c r="V681" s="51"/>
      <c r="W681" s="51"/>
      <c r="X681" s="51"/>
      <c r="Y681" s="51"/>
      <c r="Z681" s="51"/>
      <c r="AA681" s="51"/>
    </row>
    <row r="682" spans="1:27" ht="15">
      <c r="A682" s="51"/>
      <c r="B682" s="51"/>
      <c r="C682" s="51"/>
      <c r="D682" s="51"/>
      <c r="E682" s="51"/>
      <c r="F682" s="52"/>
      <c r="G682" s="51"/>
      <c r="H682" s="51"/>
      <c r="I682" s="51"/>
      <c r="J682" s="52"/>
      <c r="K682" s="51"/>
      <c r="L682" s="51"/>
      <c r="M682" s="51"/>
      <c r="N682" s="51"/>
      <c r="O682" s="51"/>
      <c r="P682" s="51"/>
      <c r="Q682" s="51"/>
      <c r="R682" s="51"/>
      <c r="S682" s="51"/>
      <c r="T682" s="51"/>
      <c r="U682" s="51"/>
      <c r="V682" s="51"/>
      <c r="W682" s="51"/>
      <c r="X682" s="51"/>
      <c r="Y682" s="51"/>
      <c r="Z682" s="51"/>
      <c r="AA682" s="51"/>
    </row>
    <row r="683" spans="1:27" ht="15">
      <c r="A683" s="51"/>
      <c r="B683" s="51"/>
      <c r="C683" s="51"/>
      <c r="D683" s="51"/>
      <c r="E683" s="51"/>
      <c r="F683" s="52"/>
      <c r="G683" s="51"/>
      <c r="H683" s="51"/>
      <c r="I683" s="51"/>
      <c r="J683" s="52"/>
      <c r="K683" s="51"/>
      <c r="L683" s="51"/>
      <c r="M683" s="51"/>
      <c r="N683" s="51"/>
      <c r="O683" s="51"/>
      <c r="P683" s="51"/>
      <c r="Q683" s="51"/>
      <c r="R683" s="51"/>
      <c r="S683" s="51"/>
      <c r="T683" s="51"/>
      <c r="U683" s="51"/>
      <c r="V683" s="51"/>
      <c r="W683" s="51"/>
      <c r="X683" s="51"/>
      <c r="Y683" s="51"/>
      <c r="Z683" s="51"/>
      <c r="AA683" s="51"/>
    </row>
    <row r="684" spans="1:27" ht="15">
      <c r="A684" s="51"/>
      <c r="B684" s="51"/>
      <c r="C684" s="51"/>
      <c r="D684" s="51"/>
      <c r="E684" s="51"/>
      <c r="F684" s="52"/>
      <c r="G684" s="51"/>
      <c r="H684" s="51"/>
      <c r="I684" s="51"/>
      <c r="J684" s="52"/>
      <c r="K684" s="51"/>
      <c r="L684" s="51"/>
      <c r="M684" s="51"/>
      <c r="N684" s="51"/>
      <c r="O684" s="51"/>
      <c r="P684" s="51"/>
      <c r="Q684" s="51"/>
      <c r="R684" s="51"/>
      <c r="S684" s="51"/>
      <c r="T684" s="51"/>
      <c r="U684" s="51"/>
      <c r="V684" s="51"/>
      <c r="W684" s="51"/>
      <c r="X684" s="51"/>
      <c r="Y684" s="51"/>
      <c r="Z684" s="51"/>
      <c r="AA684" s="51"/>
    </row>
    <row r="685" spans="1:27" ht="15">
      <c r="A685" s="51"/>
      <c r="B685" s="51"/>
      <c r="C685" s="51"/>
      <c r="D685" s="51"/>
      <c r="E685" s="51"/>
      <c r="F685" s="52"/>
      <c r="G685" s="51"/>
      <c r="H685" s="51"/>
      <c r="I685" s="51"/>
      <c r="J685" s="52"/>
      <c r="K685" s="51"/>
      <c r="L685" s="51"/>
      <c r="M685" s="51"/>
      <c r="N685" s="51"/>
      <c r="O685" s="51"/>
      <c r="P685" s="51"/>
      <c r="Q685" s="51"/>
      <c r="R685" s="51"/>
      <c r="S685" s="51"/>
      <c r="T685" s="51"/>
      <c r="U685" s="51"/>
      <c r="V685" s="51"/>
      <c r="W685" s="51"/>
      <c r="X685" s="51"/>
      <c r="Y685" s="51"/>
      <c r="Z685" s="51"/>
      <c r="AA685" s="51"/>
    </row>
    <row r="686" spans="1:27" ht="15">
      <c r="A686" s="51"/>
      <c r="B686" s="51"/>
      <c r="C686" s="51"/>
      <c r="D686" s="51"/>
      <c r="E686" s="51"/>
      <c r="F686" s="52"/>
      <c r="G686" s="51"/>
      <c r="H686" s="51"/>
      <c r="I686" s="51"/>
      <c r="J686" s="52"/>
      <c r="K686" s="51"/>
      <c r="L686" s="51"/>
      <c r="M686" s="51"/>
      <c r="N686" s="51"/>
      <c r="O686" s="51"/>
      <c r="P686" s="51"/>
      <c r="Q686" s="51"/>
      <c r="R686" s="51"/>
      <c r="S686" s="51"/>
      <c r="T686" s="51"/>
      <c r="U686" s="51"/>
      <c r="V686" s="51"/>
      <c r="W686" s="51"/>
      <c r="X686" s="51"/>
      <c r="Y686" s="51"/>
      <c r="Z686" s="51"/>
      <c r="AA686" s="51"/>
    </row>
    <row r="687" spans="1:27" ht="15">
      <c r="A687" s="51"/>
      <c r="B687" s="51"/>
      <c r="C687" s="51"/>
      <c r="D687" s="51"/>
      <c r="E687" s="51"/>
      <c r="F687" s="52"/>
      <c r="G687" s="51"/>
      <c r="H687" s="51"/>
      <c r="I687" s="51"/>
      <c r="J687" s="52"/>
      <c r="K687" s="51"/>
      <c r="L687" s="51"/>
      <c r="M687" s="51"/>
      <c r="N687" s="51"/>
      <c r="O687" s="51"/>
      <c r="P687" s="51"/>
      <c r="Q687" s="51"/>
      <c r="R687" s="51"/>
      <c r="S687" s="51"/>
      <c r="T687" s="51"/>
      <c r="U687" s="51"/>
      <c r="V687" s="51"/>
      <c r="W687" s="51"/>
      <c r="X687" s="51"/>
      <c r="Y687" s="51"/>
      <c r="Z687" s="51"/>
      <c r="AA687" s="51"/>
    </row>
    <row r="688" spans="1:27" ht="15">
      <c r="A688" s="51"/>
      <c r="B688" s="51"/>
      <c r="C688" s="51"/>
      <c r="D688" s="51"/>
      <c r="E688" s="51"/>
      <c r="F688" s="52"/>
      <c r="G688" s="51"/>
      <c r="H688" s="51"/>
      <c r="I688" s="51"/>
      <c r="J688" s="52"/>
      <c r="K688" s="51"/>
      <c r="L688" s="51"/>
      <c r="M688" s="51"/>
      <c r="N688" s="51"/>
      <c r="O688" s="51"/>
      <c r="P688" s="51"/>
      <c r="Q688" s="51"/>
      <c r="R688" s="51"/>
      <c r="S688" s="51"/>
      <c r="T688" s="51"/>
      <c r="U688" s="51"/>
      <c r="V688" s="51"/>
      <c r="W688" s="51"/>
      <c r="X688" s="51"/>
      <c r="Y688" s="51"/>
      <c r="Z688" s="51"/>
      <c r="AA688" s="51"/>
    </row>
    <row r="689" spans="1:27" ht="15">
      <c r="A689" s="51"/>
      <c r="B689" s="51"/>
      <c r="C689" s="51"/>
      <c r="D689" s="51"/>
      <c r="E689" s="51"/>
      <c r="F689" s="52"/>
      <c r="G689" s="51"/>
      <c r="H689" s="51"/>
      <c r="I689" s="51"/>
      <c r="J689" s="52"/>
      <c r="K689" s="51"/>
      <c r="L689" s="51"/>
      <c r="M689" s="51"/>
      <c r="N689" s="51"/>
      <c r="O689" s="51"/>
      <c r="P689" s="51"/>
      <c r="Q689" s="51"/>
      <c r="R689" s="51"/>
      <c r="S689" s="51"/>
      <c r="T689" s="51"/>
      <c r="U689" s="51"/>
      <c r="V689" s="51"/>
      <c r="W689" s="51"/>
      <c r="X689" s="51"/>
      <c r="Y689" s="51"/>
      <c r="Z689" s="51"/>
      <c r="AA689" s="51"/>
    </row>
    <row r="690" spans="1:27" ht="15">
      <c r="A690" s="51"/>
      <c r="B690" s="51"/>
      <c r="C690" s="51"/>
      <c r="D690" s="51"/>
      <c r="E690" s="51"/>
      <c r="F690" s="52"/>
      <c r="G690" s="51"/>
      <c r="H690" s="51"/>
      <c r="I690" s="51"/>
      <c r="J690" s="52"/>
      <c r="K690" s="51"/>
      <c r="L690" s="51"/>
      <c r="M690" s="51"/>
      <c r="N690" s="51"/>
      <c r="O690" s="51"/>
      <c r="P690" s="51"/>
      <c r="Q690" s="51"/>
      <c r="R690" s="51"/>
      <c r="S690" s="51"/>
      <c r="T690" s="51"/>
      <c r="U690" s="51"/>
      <c r="V690" s="51"/>
      <c r="W690" s="51"/>
      <c r="X690" s="51"/>
      <c r="Y690" s="51"/>
      <c r="Z690" s="51"/>
      <c r="AA690" s="51"/>
    </row>
    <row r="691" spans="1:27" ht="15">
      <c r="A691" s="51"/>
      <c r="B691" s="51"/>
      <c r="C691" s="51"/>
      <c r="D691" s="51"/>
      <c r="E691" s="51"/>
      <c r="F691" s="52"/>
      <c r="G691" s="51"/>
      <c r="H691" s="51"/>
      <c r="I691" s="51"/>
      <c r="J691" s="52"/>
      <c r="K691" s="51"/>
      <c r="L691" s="51"/>
      <c r="M691" s="51"/>
      <c r="N691" s="51"/>
      <c r="O691" s="51"/>
      <c r="P691" s="51"/>
      <c r="Q691" s="51"/>
      <c r="R691" s="51"/>
      <c r="S691" s="51"/>
      <c r="T691" s="51"/>
      <c r="U691" s="51"/>
      <c r="V691" s="51"/>
      <c r="W691" s="51"/>
      <c r="X691" s="51"/>
      <c r="Y691" s="51"/>
      <c r="Z691" s="51"/>
      <c r="AA691" s="51"/>
    </row>
    <row r="692" spans="1:27" ht="15">
      <c r="A692" s="51"/>
      <c r="B692" s="51"/>
      <c r="C692" s="51"/>
      <c r="D692" s="51"/>
      <c r="E692" s="51"/>
      <c r="F692" s="52"/>
      <c r="G692" s="51"/>
      <c r="H692" s="51"/>
      <c r="I692" s="51"/>
      <c r="J692" s="52"/>
      <c r="K692" s="51"/>
      <c r="L692" s="51"/>
      <c r="M692" s="51"/>
      <c r="N692" s="51"/>
      <c r="O692" s="51"/>
      <c r="P692" s="51"/>
      <c r="Q692" s="51"/>
      <c r="R692" s="51"/>
      <c r="S692" s="51"/>
      <c r="T692" s="51"/>
      <c r="U692" s="51"/>
      <c r="V692" s="51"/>
      <c r="W692" s="51"/>
      <c r="X692" s="51"/>
      <c r="Y692" s="51"/>
      <c r="Z692" s="51"/>
      <c r="AA692" s="51"/>
    </row>
    <row r="693" spans="1:27" ht="15">
      <c r="A693" s="51"/>
      <c r="B693" s="51"/>
      <c r="C693" s="51"/>
      <c r="D693" s="51"/>
      <c r="E693" s="51"/>
      <c r="F693" s="52"/>
      <c r="G693" s="51"/>
      <c r="H693" s="51"/>
      <c r="I693" s="51"/>
      <c r="J693" s="52"/>
      <c r="K693" s="51"/>
      <c r="L693" s="51"/>
      <c r="M693" s="51"/>
      <c r="N693" s="51"/>
      <c r="O693" s="51"/>
      <c r="P693" s="51"/>
      <c r="Q693" s="51"/>
      <c r="R693" s="51"/>
      <c r="S693" s="51"/>
      <c r="T693" s="51"/>
      <c r="U693" s="51"/>
      <c r="V693" s="51"/>
      <c r="W693" s="51"/>
      <c r="X693" s="51"/>
      <c r="Y693" s="51"/>
      <c r="Z693" s="51"/>
      <c r="AA693" s="51"/>
    </row>
    <row r="694" spans="1:27" ht="15">
      <c r="A694" s="51"/>
      <c r="B694" s="51"/>
      <c r="C694" s="51"/>
      <c r="D694" s="51"/>
      <c r="E694" s="51"/>
      <c r="F694" s="52"/>
      <c r="G694" s="51"/>
      <c r="H694" s="51"/>
      <c r="I694" s="51"/>
      <c r="J694" s="52"/>
      <c r="K694" s="51"/>
      <c r="L694" s="51"/>
      <c r="M694" s="51"/>
      <c r="N694" s="51"/>
      <c r="O694" s="51"/>
      <c r="P694" s="51"/>
      <c r="Q694" s="51"/>
      <c r="R694" s="51"/>
      <c r="S694" s="51"/>
      <c r="T694" s="51"/>
      <c r="U694" s="51"/>
      <c r="V694" s="51"/>
      <c r="W694" s="51"/>
      <c r="X694" s="51"/>
      <c r="Y694" s="51"/>
      <c r="Z694" s="51"/>
      <c r="AA694" s="51"/>
    </row>
    <row r="695" spans="1:27" ht="15">
      <c r="A695" s="51"/>
      <c r="B695" s="51"/>
      <c r="C695" s="51"/>
      <c r="D695" s="51"/>
      <c r="E695" s="51"/>
      <c r="F695" s="52"/>
      <c r="G695" s="51"/>
      <c r="H695" s="51"/>
      <c r="I695" s="51"/>
      <c r="J695" s="52"/>
      <c r="K695" s="51"/>
      <c r="L695" s="51"/>
      <c r="M695" s="51"/>
      <c r="N695" s="51"/>
      <c r="O695" s="51"/>
      <c r="P695" s="51"/>
      <c r="Q695" s="51"/>
      <c r="R695" s="51"/>
      <c r="S695" s="51"/>
      <c r="T695" s="51"/>
      <c r="U695" s="51"/>
      <c r="V695" s="51"/>
      <c r="W695" s="51"/>
      <c r="X695" s="51"/>
      <c r="Y695" s="51"/>
      <c r="Z695" s="51"/>
      <c r="AA695" s="51"/>
    </row>
    <row r="696" spans="1:27" ht="15">
      <c r="A696" s="51"/>
      <c r="B696" s="51"/>
      <c r="C696" s="51"/>
      <c r="D696" s="51"/>
      <c r="E696" s="51"/>
      <c r="F696" s="52"/>
      <c r="G696" s="51"/>
      <c r="H696" s="51"/>
      <c r="I696" s="51"/>
      <c r="J696" s="52"/>
      <c r="K696" s="51"/>
      <c r="L696" s="51"/>
      <c r="M696" s="51"/>
      <c r="N696" s="51"/>
      <c r="O696" s="51"/>
      <c r="P696" s="51"/>
      <c r="Q696" s="51"/>
      <c r="R696" s="51"/>
      <c r="S696" s="51"/>
      <c r="T696" s="51"/>
      <c r="U696" s="51"/>
      <c r="V696" s="51"/>
      <c r="W696" s="51"/>
      <c r="X696" s="51"/>
      <c r="Y696" s="51"/>
      <c r="Z696" s="51"/>
      <c r="AA696" s="51"/>
    </row>
    <row r="697" spans="1:27" ht="15">
      <c r="A697" s="51"/>
      <c r="B697" s="51"/>
      <c r="C697" s="51"/>
      <c r="D697" s="51"/>
      <c r="E697" s="51"/>
      <c r="F697" s="52"/>
      <c r="G697" s="51"/>
      <c r="H697" s="51"/>
      <c r="I697" s="51"/>
      <c r="J697" s="52"/>
      <c r="K697" s="51"/>
      <c r="L697" s="51"/>
      <c r="M697" s="51"/>
      <c r="N697" s="51"/>
      <c r="O697" s="51"/>
      <c r="P697" s="51"/>
      <c r="Q697" s="51"/>
      <c r="R697" s="51"/>
      <c r="S697" s="51"/>
      <c r="T697" s="51"/>
      <c r="U697" s="51"/>
      <c r="V697" s="51"/>
      <c r="W697" s="51"/>
      <c r="X697" s="51"/>
      <c r="Y697" s="51"/>
      <c r="Z697" s="51"/>
      <c r="AA697" s="51"/>
    </row>
    <row r="698" spans="1:27" ht="15">
      <c r="A698" s="51"/>
      <c r="B698" s="51"/>
      <c r="C698" s="51"/>
      <c r="D698" s="51"/>
      <c r="E698" s="51"/>
      <c r="F698" s="52"/>
      <c r="G698" s="51"/>
      <c r="H698" s="51"/>
      <c r="I698" s="51"/>
      <c r="J698" s="52"/>
      <c r="K698" s="51"/>
      <c r="L698" s="51"/>
      <c r="M698" s="51"/>
      <c r="N698" s="51"/>
      <c r="O698" s="51"/>
      <c r="P698" s="51"/>
      <c r="Q698" s="51"/>
      <c r="R698" s="51"/>
      <c r="S698" s="51"/>
      <c r="T698" s="51"/>
      <c r="U698" s="51"/>
      <c r="V698" s="51"/>
      <c r="W698" s="51"/>
      <c r="X698" s="51"/>
      <c r="Y698" s="51"/>
      <c r="Z698" s="51"/>
      <c r="AA698" s="51"/>
    </row>
    <row r="699" spans="1:27" ht="15">
      <c r="A699" s="51"/>
      <c r="B699" s="51"/>
      <c r="C699" s="51"/>
      <c r="D699" s="51"/>
      <c r="E699" s="51"/>
      <c r="F699" s="52"/>
      <c r="G699" s="51"/>
      <c r="H699" s="51"/>
      <c r="I699" s="51"/>
      <c r="J699" s="52"/>
      <c r="K699" s="51"/>
      <c r="L699" s="51"/>
      <c r="M699" s="51"/>
      <c r="N699" s="51"/>
      <c r="O699" s="51"/>
      <c r="P699" s="51"/>
      <c r="Q699" s="51"/>
      <c r="R699" s="51"/>
      <c r="S699" s="51"/>
      <c r="T699" s="51"/>
      <c r="U699" s="51"/>
      <c r="V699" s="51"/>
      <c r="W699" s="51"/>
      <c r="X699" s="51"/>
      <c r="Y699" s="51"/>
      <c r="Z699" s="51"/>
      <c r="AA699" s="51"/>
    </row>
    <row r="700" spans="1:27" ht="15">
      <c r="A700" s="51"/>
      <c r="B700" s="51"/>
      <c r="C700" s="51"/>
      <c r="D700" s="51"/>
      <c r="E700" s="51"/>
      <c r="F700" s="52"/>
      <c r="G700" s="51"/>
      <c r="H700" s="51"/>
      <c r="I700" s="51"/>
      <c r="J700" s="52"/>
      <c r="K700" s="51"/>
      <c r="L700" s="51"/>
      <c r="M700" s="51"/>
      <c r="N700" s="51"/>
      <c r="O700" s="51"/>
      <c r="P700" s="51"/>
      <c r="Q700" s="51"/>
      <c r="R700" s="51"/>
      <c r="S700" s="51"/>
      <c r="T700" s="51"/>
      <c r="U700" s="51"/>
      <c r="V700" s="51"/>
      <c r="W700" s="51"/>
      <c r="X700" s="51"/>
      <c r="Y700" s="51"/>
      <c r="Z700" s="51"/>
      <c r="AA700" s="51"/>
    </row>
    <row r="701" spans="1:27" ht="15">
      <c r="A701" s="51"/>
      <c r="B701" s="51"/>
      <c r="C701" s="51"/>
      <c r="D701" s="51"/>
      <c r="E701" s="51"/>
      <c r="F701" s="52"/>
      <c r="G701" s="51"/>
      <c r="H701" s="51"/>
      <c r="I701" s="51"/>
      <c r="J701" s="52"/>
      <c r="K701" s="51"/>
      <c r="L701" s="51"/>
      <c r="M701" s="51"/>
      <c r="N701" s="51"/>
      <c r="O701" s="51"/>
      <c r="P701" s="51"/>
      <c r="Q701" s="51"/>
      <c r="R701" s="51"/>
      <c r="S701" s="51"/>
      <c r="T701" s="51"/>
      <c r="U701" s="51"/>
      <c r="V701" s="51"/>
      <c r="W701" s="51"/>
      <c r="X701" s="51"/>
      <c r="Y701" s="51"/>
      <c r="Z701" s="51"/>
      <c r="AA701" s="51"/>
    </row>
    <row r="702" spans="1:27" ht="15">
      <c r="A702" s="51"/>
      <c r="B702" s="51"/>
      <c r="C702" s="51"/>
      <c r="D702" s="51"/>
      <c r="E702" s="51"/>
      <c r="F702" s="52"/>
      <c r="G702" s="51"/>
      <c r="H702" s="51"/>
      <c r="I702" s="51"/>
      <c r="J702" s="52"/>
      <c r="K702" s="51"/>
      <c r="L702" s="51"/>
      <c r="M702" s="51"/>
      <c r="N702" s="51"/>
      <c r="O702" s="51"/>
      <c r="P702" s="51"/>
      <c r="Q702" s="51"/>
      <c r="R702" s="51"/>
      <c r="S702" s="51"/>
      <c r="T702" s="51"/>
      <c r="U702" s="51"/>
      <c r="V702" s="51"/>
      <c r="W702" s="51"/>
      <c r="X702" s="51"/>
      <c r="Y702" s="51"/>
      <c r="Z702" s="51"/>
      <c r="AA702" s="51"/>
    </row>
    <row r="703" spans="1:27" ht="15">
      <c r="A703" s="51"/>
      <c r="B703" s="51"/>
      <c r="C703" s="51"/>
      <c r="D703" s="51"/>
      <c r="E703" s="51"/>
      <c r="F703" s="52"/>
      <c r="G703" s="51"/>
      <c r="H703" s="51"/>
      <c r="I703" s="51"/>
      <c r="J703" s="52"/>
      <c r="K703" s="51"/>
      <c r="L703" s="51"/>
      <c r="M703" s="51"/>
      <c r="N703" s="51"/>
      <c r="O703" s="51"/>
      <c r="P703" s="51"/>
      <c r="Q703" s="51"/>
      <c r="R703" s="51"/>
      <c r="S703" s="51"/>
      <c r="T703" s="51"/>
      <c r="U703" s="51"/>
      <c r="V703" s="51"/>
      <c r="W703" s="51"/>
      <c r="X703" s="51"/>
      <c r="Y703" s="51"/>
      <c r="Z703" s="51"/>
      <c r="AA703" s="51"/>
    </row>
    <row r="704" spans="1:27" ht="15">
      <c r="A704" s="51"/>
      <c r="B704" s="51"/>
      <c r="C704" s="51"/>
      <c r="D704" s="51"/>
      <c r="E704" s="51"/>
      <c r="F704" s="52"/>
      <c r="G704" s="51"/>
      <c r="H704" s="51"/>
      <c r="I704" s="51"/>
      <c r="J704" s="52"/>
      <c r="K704" s="51"/>
      <c r="L704" s="51"/>
      <c r="M704" s="51"/>
      <c r="N704" s="51"/>
      <c r="O704" s="51"/>
      <c r="P704" s="51"/>
      <c r="Q704" s="51"/>
      <c r="R704" s="51"/>
      <c r="S704" s="51"/>
      <c r="T704" s="51"/>
      <c r="U704" s="51"/>
      <c r="V704" s="51"/>
      <c r="W704" s="51"/>
      <c r="X704" s="51"/>
      <c r="Y704" s="51"/>
      <c r="Z704" s="51"/>
      <c r="AA704" s="51"/>
    </row>
    <row r="705" spans="1:27" ht="15">
      <c r="A705" s="51"/>
      <c r="B705" s="51"/>
      <c r="C705" s="51"/>
      <c r="D705" s="51"/>
      <c r="E705" s="51"/>
      <c r="F705" s="52"/>
      <c r="G705" s="51"/>
      <c r="H705" s="51"/>
      <c r="I705" s="51"/>
      <c r="J705" s="52"/>
      <c r="K705" s="51"/>
      <c r="L705" s="51"/>
      <c r="M705" s="51"/>
      <c r="N705" s="51"/>
      <c r="O705" s="51"/>
      <c r="P705" s="51"/>
      <c r="Q705" s="51"/>
      <c r="R705" s="51"/>
      <c r="S705" s="51"/>
      <c r="T705" s="51"/>
      <c r="U705" s="51"/>
      <c r="V705" s="51"/>
      <c r="W705" s="51"/>
      <c r="X705" s="51"/>
      <c r="Y705" s="51"/>
      <c r="Z705" s="51"/>
      <c r="AA705" s="51"/>
    </row>
    <row r="706" spans="1:27" ht="15">
      <c r="A706" s="51"/>
      <c r="B706" s="51"/>
      <c r="C706" s="51"/>
      <c r="D706" s="51"/>
      <c r="E706" s="51"/>
      <c r="F706" s="52"/>
      <c r="G706" s="51"/>
      <c r="H706" s="51"/>
      <c r="I706" s="51"/>
      <c r="J706" s="52"/>
      <c r="K706" s="51"/>
      <c r="L706" s="51"/>
      <c r="M706" s="51"/>
      <c r="N706" s="51"/>
      <c r="O706" s="51"/>
      <c r="P706" s="51"/>
      <c r="Q706" s="51"/>
      <c r="R706" s="51"/>
      <c r="S706" s="51"/>
      <c r="T706" s="51"/>
      <c r="U706" s="51"/>
      <c r="V706" s="51"/>
      <c r="W706" s="51"/>
      <c r="X706" s="51"/>
      <c r="Y706" s="51"/>
      <c r="Z706" s="51"/>
      <c r="AA706" s="51"/>
    </row>
    <row r="707" spans="1:27" ht="15">
      <c r="A707" s="51"/>
      <c r="B707" s="51"/>
      <c r="C707" s="51"/>
      <c r="D707" s="51"/>
      <c r="E707" s="51"/>
      <c r="F707" s="52"/>
      <c r="G707" s="51"/>
      <c r="H707" s="51"/>
      <c r="I707" s="51"/>
      <c r="J707" s="52"/>
      <c r="K707" s="51"/>
      <c r="L707" s="51"/>
      <c r="M707" s="51"/>
      <c r="N707" s="51"/>
      <c r="O707" s="51"/>
      <c r="P707" s="51"/>
      <c r="Q707" s="51"/>
      <c r="R707" s="51"/>
      <c r="S707" s="51"/>
      <c r="T707" s="51"/>
      <c r="U707" s="51"/>
      <c r="V707" s="51"/>
      <c r="W707" s="51"/>
      <c r="X707" s="51"/>
      <c r="Y707" s="51"/>
      <c r="Z707" s="51"/>
      <c r="AA707" s="51"/>
    </row>
    <row r="708" spans="1:27" ht="15">
      <c r="A708" s="51"/>
      <c r="B708" s="51"/>
      <c r="C708" s="51"/>
      <c r="D708" s="51"/>
      <c r="E708" s="51"/>
      <c r="F708" s="52"/>
      <c r="G708" s="51"/>
      <c r="H708" s="51"/>
      <c r="I708" s="51"/>
      <c r="J708" s="52"/>
      <c r="K708" s="51"/>
      <c r="L708" s="51"/>
      <c r="M708" s="51"/>
      <c r="N708" s="51"/>
      <c r="O708" s="51"/>
      <c r="P708" s="51"/>
      <c r="Q708" s="51"/>
      <c r="R708" s="51"/>
      <c r="S708" s="51"/>
      <c r="T708" s="51"/>
      <c r="U708" s="51"/>
      <c r="V708" s="51"/>
      <c r="W708" s="51"/>
      <c r="X708" s="51"/>
      <c r="Y708" s="51"/>
      <c r="Z708" s="51"/>
      <c r="AA708" s="51"/>
    </row>
    <row r="709" spans="1:27" ht="15">
      <c r="A709" s="51"/>
      <c r="B709" s="51"/>
      <c r="C709" s="51"/>
      <c r="D709" s="51"/>
      <c r="E709" s="51"/>
      <c r="F709" s="52"/>
      <c r="G709" s="51"/>
      <c r="H709" s="51"/>
      <c r="I709" s="51"/>
      <c r="J709" s="52"/>
      <c r="K709" s="51"/>
      <c r="L709" s="51"/>
      <c r="M709" s="51"/>
      <c r="N709" s="51"/>
      <c r="O709" s="51"/>
      <c r="P709" s="51"/>
      <c r="Q709" s="51"/>
      <c r="R709" s="51"/>
      <c r="S709" s="51"/>
      <c r="T709" s="51"/>
      <c r="U709" s="51"/>
      <c r="V709" s="51"/>
      <c r="W709" s="51"/>
      <c r="X709" s="51"/>
      <c r="Y709" s="51"/>
      <c r="Z709" s="51"/>
      <c r="AA709" s="51"/>
    </row>
    <row r="710" spans="1:27" ht="15">
      <c r="A710" s="51"/>
      <c r="B710" s="51"/>
      <c r="C710" s="51"/>
      <c r="D710" s="51"/>
      <c r="E710" s="51"/>
      <c r="F710" s="52"/>
      <c r="G710" s="51"/>
      <c r="H710" s="51"/>
      <c r="I710" s="51"/>
      <c r="J710" s="52"/>
      <c r="K710" s="51"/>
      <c r="L710" s="51"/>
      <c r="M710" s="51"/>
      <c r="N710" s="51"/>
      <c r="O710" s="51"/>
      <c r="P710" s="51"/>
      <c r="Q710" s="51"/>
      <c r="R710" s="51"/>
      <c r="S710" s="51"/>
      <c r="T710" s="51"/>
      <c r="U710" s="51"/>
      <c r="V710" s="51"/>
      <c r="W710" s="51"/>
      <c r="X710" s="51"/>
      <c r="Y710" s="51"/>
      <c r="Z710" s="51"/>
      <c r="AA710" s="51"/>
    </row>
    <row r="711" spans="1:27" ht="15">
      <c r="A711" s="51"/>
      <c r="B711" s="51"/>
      <c r="C711" s="51"/>
      <c r="D711" s="51"/>
      <c r="E711" s="51"/>
      <c r="F711" s="52"/>
      <c r="G711" s="51"/>
      <c r="H711" s="51"/>
      <c r="I711" s="51"/>
      <c r="J711" s="52"/>
      <c r="K711" s="51"/>
      <c r="L711" s="51"/>
      <c r="M711" s="51"/>
      <c r="N711" s="51"/>
      <c r="O711" s="51"/>
      <c r="P711" s="51"/>
      <c r="Q711" s="51"/>
      <c r="R711" s="51"/>
      <c r="S711" s="51"/>
      <c r="T711" s="51"/>
      <c r="U711" s="51"/>
      <c r="V711" s="51"/>
      <c r="W711" s="51"/>
      <c r="X711" s="51"/>
      <c r="Y711" s="51"/>
      <c r="Z711" s="51"/>
      <c r="AA711" s="51"/>
    </row>
    <row r="712" spans="1:27" ht="15">
      <c r="A712" s="51"/>
      <c r="B712" s="51"/>
      <c r="C712" s="51"/>
      <c r="D712" s="51"/>
      <c r="E712" s="51"/>
      <c r="F712" s="52"/>
      <c r="G712" s="51"/>
      <c r="H712" s="51"/>
      <c r="I712" s="51"/>
      <c r="J712" s="52"/>
      <c r="K712" s="51"/>
      <c r="L712" s="51"/>
      <c r="M712" s="51"/>
      <c r="N712" s="51"/>
      <c r="O712" s="51"/>
      <c r="P712" s="51"/>
      <c r="Q712" s="51"/>
      <c r="R712" s="51"/>
      <c r="S712" s="51"/>
      <c r="T712" s="51"/>
      <c r="U712" s="51"/>
      <c r="V712" s="51"/>
      <c r="W712" s="51"/>
      <c r="X712" s="51"/>
      <c r="Y712" s="51"/>
      <c r="Z712" s="51"/>
      <c r="AA712" s="51"/>
    </row>
    <row r="713" spans="1:27" ht="15">
      <c r="A713" s="51"/>
      <c r="B713" s="51"/>
      <c r="C713" s="51"/>
      <c r="D713" s="51"/>
      <c r="E713" s="51"/>
      <c r="F713" s="52"/>
      <c r="G713" s="51"/>
      <c r="H713" s="51"/>
      <c r="I713" s="51"/>
      <c r="J713" s="52"/>
      <c r="K713" s="51"/>
      <c r="L713" s="51"/>
      <c r="M713" s="51"/>
      <c r="N713" s="51"/>
      <c r="O713" s="51"/>
      <c r="P713" s="51"/>
      <c r="Q713" s="51"/>
      <c r="R713" s="51"/>
      <c r="S713" s="51"/>
      <c r="T713" s="51"/>
      <c r="U713" s="51"/>
      <c r="V713" s="51"/>
      <c r="W713" s="51"/>
      <c r="X713" s="51"/>
      <c r="Y713" s="51"/>
      <c r="Z713" s="51"/>
      <c r="AA713" s="51"/>
    </row>
    <row r="714" spans="1:27" ht="15">
      <c r="A714" s="51"/>
      <c r="B714" s="51"/>
      <c r="C714" s="51"/>
      <c r="D714" s="51"/>
      <c r="E714" s="51"/>
      <c r="F714" s="52"/>
      <c r="G714" s="51"/>
      <c r="H714" s="51"/>
      <c r="I714" s="51"/>
      <c r="J714" s="52"/>
      <c r="K714" s="51"/>
      <c r="L714" s="51"/>
      <c r="M714" s="51"/>
      <c r="N714" s="51"/>
      <c r="O714" s="51"/>
      <c r="P714" s="51"/>
      <c r="Q714" s="51"/>
      <c r="R714" s="51"/>
      <c r="S714" s="51"/>
      <c r="T714" s="51"/>
      <c r="U714" s="51"/>
      <c r="V714" s="51"/>
      <c r="W714" s="51"/>
      <c r="X714" s="51"/>
      <c r="Y714" s="51"/>
      <c r="Z714" s="51"/>
      <c r="AA714" s="51"/>
    </row>
    <row r="715" spans="1:27" ht="15">
      <c r="A715" s="51"/>
      <c r="B715" s="51"/>
      <c r="C715" s="51"/>
      <c r="D715" s="51"/>
      <c r="E715" s="51"/>
      <c r="F715" s="52"/>
      <c r="G715" s="51"/>
      <c r="H715" s="51"/>
      <c r="I715" s="51"/>
      <c r="J715" s="52"/>
      <c r="K715" s="51"/>
      <c r="L715" s="51"/>
      <c r="M715" s="51"/>
      <c r="N715" s="51"/>
      <c r="O715" s="51"/>
      <c r="P715" s="51"/>
      <c r="Q715" s="51"/>
      <c r="R715" s="51"/>
      <c r="S715" s="51"/>
      <c r="T715" s="51"/>
      <c r="U715" s="51"/>
      <c r="V715" s="51"/>
      <c r="W715" s="51"/>
      <c r="X715" s="51"/>
      <c r="Y715" s="51"/>
      <c r="Z715" s="51"/>
      <c r="AA715" s="51"/>
    </row>
    <row r="716" spans="1:27" ht="15">
      <c r="A716" s="51"/>
      <c r="B716" s="51"/>
      <c r="C716" s="51"/>
      <c r="D716" s="51"/>
      <c r="E716" s="51"/>
      <c r="F716" s="52"/>
      <c r="G716" s="51"/>
      <c r="H716" s="51"/>
      <c r="I716" s="51"/>
      <c r="J716" s="52"/>
      <c r="K716" s="51"/>
      <c r="L716" s="51"/>
      <c r="M716" s="51"/>
      <c r="N716" s="51"/>
      <c r="O716" s="51"/>
      <c r="P716" s="51"/>
      <c r="Q716" s="51"/>
      <c r="R716" s="51"/>
      <c r="S716" s="51"/>
      <c r="T716" s="51"/>
      <c r="U716" s="51"/>
      <c r="V716" s="51"/>
      <c r="W716" s="51"/>
      <c r="X716" s="51"/>
      <c r="Y716" s="51"/>
      <c r="Z716" s="51"/>
      <c r="AA716" s="51"/>
    </row>
    <row r="717" spans="1:27" ht="15">
      <c r="A717" s="51"/>
      <c r="B717" s="51"/>
      <c r="C717" s="51"/>
      <c r="D717" s="51"/>
      <c r="E717" s="51"/>
      <c r="F717" s="52"/>
      <c r="G717" s="51"/>
      <c r="H717" s="51"/>
      <c r="I717" s="51"/>
      <c r="J717" s="52"/>
      <c r="K717" s="51"/>
      <c r="L717" s="51"/>
      <c r="M717" s="51"/>
      <c r="N717" s="51"/>
      <c r="O717" s="51"/>
      <c r="P717" s="51"/>
      <c r="Q717" s="51"/>
      <c r="R717" s="51"/>
      <c r="S717" s="51"/>
      <c r="T717" s="51"/>
      <c r="U717" s="51"/>
      <c r="V717" s="51"/>
      <c r="W717" s="51"/>
      <c r="X717" s="51"/>
      <c r="Y717" s="51"/>
      <c r="Z717" s="51"/>
      <c r="AA717" s="51"/>
    </row>
    <row r="718" spans="1:27" ht="15">
      <c r="A718" s="51"/>
      <c r="B718" s="51"/>
      <c r="C718" s="51"/>
      <c r="D718" s="51"/>
      <c r="E718" s="51"/>
      <c r="F718" s="52"/>
      <c r="G718" s="51"/>
      <c r="H718" s="51"/>
      <c r="I718" s="51"/>
      <c r="J718" s="52"/>
      <c r="K718" s="51"/>
      <c r="L718" s="51"/>
      <c r="M718" s="51"/>
      <c r="N718" s="51"/>
      <c r="O718" s="51"/>
      <c r="P718" s="51"/>
      <c r="Q718" s="51"/>
      <c r="R718" s="51"/>
      <c r="S718" s="51"/>
      <c r="T718" s="51"/>
      <c r="U718" s="51"/>
      <c r="V718" s="51"/>
      <c r="W718" s="51"/>
      <c r="X718" s="51"/>
      <c r="Y718" s="51"/>
      <c r="Z718" s="51"/>
      <c r="AA718" s="51"/>
    </row>
    <row r="719" spans="1:27" ht="15">
      <c r="A719" s="51"/>
      <c r="B719" s="51"/>
      <c r="C719" s="51"/>
      <c r="D719" s="51"/>
      <c r="E719" s="51"/>
      <c r="F719" s="52"/>
      <c r="G719" s="51"/>
      <c r="H719" s="51"/>
      <c r="I719" s="51"/>
      <c r="J719" s="52"/>
      <c r="K719" s="51"/>
      <c r="L719" s="51"/>
      <c r="M719" s="51"/>
      <c r="N719" s="51"/>
      <c r="O719" s="51"/>
      <c r="P719" s="51"/>
      <c r="Q719" s="51"/>
      <c r="R719" s="51"/>
      <c r="S719" s="51"/>
      <c r="T719" s="51"/>
      <c r="U719" s="51"/>
      <c r="V719" s="51"/>
      <c r="W719" s="51"/>
      <c r="X719" s="51"/>
      <c r="Y719" s="51"/>
      <c r="Z719" s="51"/>
      <c r="AA719" s="51"/>
    </row>
    <row r="720" spans="1:27" ht="15">
      <c r="A720" s="51"/>
      <c r="B720" s="51"/>
      <c r="C720" s="51"/>
      <c r="D720" s="51"/>
      <c r="E720" s="51"/>
      <c r="F720" s="52"/>
      <c r="G720" s="51"/>
      <c r="H720" s="51"/>
      <c r="I720" s="51"/>
      <c r="J720" s="52"/>
      <c r="K720" s="51"/>
      <c r="L720" s="51"/>
      <c r="M720" s="51"/>
      <c r="N720" s="51"/>
      <c r="O720" s="51"/>
      <c r="P720" s="51"/>
      <c r="Q720" s="51"/>
      <c r="R720" s="51"/>
      <c r="S720" s="51"/>
      <c r="T720" s="51"/>
      <c r="U720" s="51"/>
      <c r="V720" s="51"/>
      <c r="W720" s="51"/>
      <c r="X720" s="51"/>
      <c r="Y720" s="51"/>
      <c r="Z720" s="51"/>
      <c r="AA720" s="51"/>
    </row>
    <row r="721" spans="1:27" ht="15">
      <c r="A721" s="51"/>
      <c r="B721" s="51"/>
      <c r="C721" s="51"/>
      <c r="D721" s="51"/>
      <c r="E721" s="51"/>
      <c r="F721" s="52"/>
      <c r="G721" s="51"/>
      <c r="H721" s="51"/>
      <c r="I721" s="51"/>
      <c r="J721" s="52"/>
      <c r="K721" s="51"/>
      <c r="L721" s="51"/>
      <c r="M721" s="51"/>
      <c r="N721" s="51"/>
      <c r="O721" s="51"/>
      <c r="P721" s="51"/>
      <c r="Q721" s="51"/>
      <c r="R721" s="51"/>
      <c r="S721" s="51"/>
      <c r="T721" s="51"/>
      <c r="U721" s="51"/>
      <c r="V721" s="51"/>
      <c r="W721" s="51"/>
      <c r="X721" s="51"/>
      <c r="Y721" s="51"/>
      <c r="Z721" s="51"/>
      <c r="AA721" s="51"/>
    </row>
    <row r="722" spans="1:27" ht="15">
      <c r="A722" s="51"/>
      <c r="B722" s="51"/>
      <c r="C722" s="51"/>
      <c r="D722" s="51"/>
      <c r="E722" s="51"/>
      <c r="F722" s="52"/>
      <c r="G722" s="51"/>
      <c r="H722" s="51"/>
      <c r="I722" s="51"/>
      <c r="J722" s="52"/>
      <c r="K722" s="51"/>
      <c r="L722" s="51"/>
      <c r="M722" s="51"/>
      <c r="N722" s="51"/>
      <c r="O722" s="51"/>
      <c r="P722" s="51"/>
      <c r="Q722" s="51"/>
      <c r="R722" s="51"/>
      <c r="S722" s="51"/>
      <c r="T722" s="51"/>
      <c r="U722" s="51"/>
      <c r="V722" s="51"/>
      <c r="W722" s="51"/>
      <c r="X722" s="51"/>
      <c r="Y722" s="51"/>
      <c r="Z722" s="51"/>
      <c r="AA722" s="51"/>
    </row>
    <row r="723" spans="1:27" ht="15">
      <c r="A723" s="51"/>
      <c r="B723" s="51"/>
      <c r="C723" s="51"/>
      <c r="D723" s="51"/>
      <c r="E723" s="51"/>
      <c r="F723" s="52"/>
      <c r="G723" s="51"/>
      <c r="H723" s="51"/>
      <c r="I723" s="51"/>
      <c r="J723" s="52"/>
      <c r="K723" s="51"/>
      <c r="L723" s="51"/>
      <c r="M723" s="51"/>
      <c r="N723" s="51"/>
      <c r="O723" s="51"/>
      <c r="P723" s="51"/>
      <c r="Q723" s="51"/>
      <c r="R723" s="51"/>
      <c r="S723" s="51"/>
      <c r="T723" s="51"/>
      <c r="U723" s="51"/>
      <c r="V723" s="51"/>
      <c r="W723" s="51"/>
      <c r="X723" s="51"/>
      <c r="Y723" s="51"/>
      <c r="Z723" s="51"/>
      <c r="AA723" s="51"/>
    </row>
    <row r="724" spans="1:27" ht="15">
      <c r="A724" s="51"/>
      <c r="B724" s="51"/>
      <c r="C724" s="51"/>
      <c r="D724" s="51"/>
      <c r="E724" s="51"/>
      <c r="F724" s="52"/>
      <c r="G724" s="51"/>
      <c r="H724" s="51"/>
      <c r="I724" s="51"/>
      <c r="J724" s="52"/>
      <c r="K724" s="51"/>
      <c r="L724" s="51"/>
      <c r="M724" s="51"/>
      <c r="N724" s="51"/>
      <c r="O724" s="51"/>
      <c r="P724" s="51"/>
      <c r="Q724" s="51"/>
      <c r="R724" s="51"/>
      <c r="S724" s="51"/>
      <c r="T724" s="51"/>
      <c r="U724" s="51"/>
      <c r="V724" s="51"/>
      <c r="W724" s="51"/>
      <c r="X724" s="51"/>
      <c r="Y724" s="51"/>
      <c r="Z724" s="51"/>
      <c r="AA724" s="51"/>
    </row>
    <row r="725" spans="1:27" ht="15">
      <c r="A725" s="51"/>
      <c r="B725" s="51"/>
      <c r="C725" s="51"/>
      <c r="D725" s="51"/>
      <c r="E725" s="51"/>
      <c r="F725" s="52"/>
      <c r="G725" s="51"/>
      <c r="H725" s="51"/>
      <c r="I725" s="51"/>
      <c r="J725" s="52"/>
      <c r="K725" s="51"/>
      <c r="L725" s="51"/>
      <c r="M725" s="51"/>
      <c r="N725" s="51"/>
      <c r="O725" s="51"/>
      <c r="P725" s="51"/>
      <c r="Q725" s="51"/>
      <c r="R725" s="51"/>
      <c r="S725" s="51"/>
      <c r="T725" s="51"/>
      <c r="U725" s="51"/>
      <c r="V725" s="51"/>
      <c r="W725" s="51"/>
      <c r="X725" s="51"/>
      <c r="Y725" s="51"/>
      <c r="Z725" s="51"/>
      <c r="AA725" s="51"/>
    </row>
    <row r="726" spans="1:27" ht="15">
      <c r="A726" s="51"/>
      <c r="B726" s="51"/>
      <c r="C726" s="51"/>
      <c r="D726" s="51"/>
      <c r="E726" s="51"/>
      <c r="F726" s="52"/>
      <c r="G726" s="51"/>
      <c r="H726" s="51"/>
      <c r="I726" s="51"/>
      <c r="J726" s="52"/>
      <c r="K726" s="51"/>
      <c r="L726" s="51"/>
      <c r="M726" s="51"/>
      <c r="N726" s="51"/>
      <c r="O726" s="51"/>
      <c r="P726" s="51"/>
      <c r="Q726" s="51"/>
      <c r="R726" s="51"/>
      <c r="S726" s="51"/>
      <c r="T726" s="51"/>
      <c r="U726" s="51"/>
      <c r="V726" s="51"/>
      <c r="W726" s="51"/>
      <c r="X726" s="51"/>
      <c r="Y726" s="51"/>
      <c r="Z726" s="51"/>
      <c r="AA726" s="51"/>
    </row>
    <row r="727" spans="1:27" ht="15">
      <c r="A727" s="51"/>
      <c r="B727" s="51"/>
      <c r="C727" s="51"/>
      <c r="D727" s="51"/>
      <c r="E727" s="51"/>
      <c r="F727" s="52"/>
      <c r="G727" s="51"/>
      <c r="H727" s="51"/>
      <c r="I727" s="51"/>
      <c r="J727" s="52"/>
      <c r="K727" s="51"/>
      <c r="L727" s="51"/>
      <c r="M727" s="51"/>
      <c r="N727" s="51"/>
      <c r="O727" s="51"/>
      <c r="P727" s="51"/>
      <c r="Q727" s="51"/>
      <c r="R727" s="51"/>
      <c r="S727" s="51"/>
      <c r="T727" s="51"/>
      <c r="U727" s="51"/>
      <c r="V727" s="51"/>
      <c r="W727" s="51"/>
      <c r="X727" s="51"/>
      <c r="Y727" s="51"/>
      <c r="Z727" s="51"/>
      <c r="AA727" s="51"/>
    </row>
    <row r="728" spans="1:27" ht="15">
      <c r="A728" s="51"/>
      <c r="B728" s="51"/>
      <c r="C728" s="51"/>
      <c r="D728" s="51"/>
      <c r="E728" s="51"/>
      <c r="F728" s="52"/>
      <c r="G728" s="51"/>
      <c r="H728" s="51"/>
      <c r="I728" s="51"/>
      <c r="J728" s="52"/>
      <c r="K728" s="51"/>
      <c r="L728" s="51"/>
      <c r="M728" s="51"/>
      <c r="N728" s="51"/>
      <c r="O728" s="51"/>
      <c r="P728" s="51"/>
      <c r="Q728" s="51"/>
      <c r="R728" s="51"/>
      <c r="S728" s="51"/>
      <c r="T728" s="51"/>
      <c r="U728" s="51"/>
      <c r="V728" s="51"/>
      <c r="W728" s="51"/>
      <c r="X728" s="51"/>
      <c r="Y728" s="51"/>
      <c r="Z728" s="51"/>
      <c r="AA728" s="51"/>
    </row>
    <row r="729" spans="1:27" ht="15">
      <c r="A729" s="51"/>
      <c r="B729" s="51"/>
      <c r="C729" s="51"/>
      <c r="D729" s="51"/>
      <c r="E729" s="51"/>
      <c r="F729" s="52"/>
      <c r="G729" s="51"/>
      <c r="H729" s="51"/>
      <c r="I729" s="51"/>
      <c r="J729" s="52"/>
      <c r="K729" s="51"/>
      <c r="L729" s="51"/>
      <c r="M729" s="51"/>
      <c r="N729" s="51"/>
      <c r="O729" s="51"/>
      <c r="P729" s="51"/>
      <c r="Q729" s="51"/>
      <c r="R729" s="51"/>
      <c r="S729" s="51"/>
      <c r="T729" s="51"/>
      <c r="U729" s="51"/>
      <c r="V729" s="51"/>
      <c r="W729" s="51"/>
      <c r="X729" s="51"/>
      <c r="Y729" s="51"/>
      <c r="Z729" s="51"/>
      <c r="AA729" s="51"/>
    </row>
    <row r="730" spans="1:27" ht="15">
      <c r="A730" s="51"/>
      <c r="B730" s="51"/>
      <c r="C730" s="51"/>
      <c r="D730" s="51"/>
      <c r="E730" s="51"/>
      <c r="F730" s="52"/>
      <c r="G730" s="51"/>
      <c r="H730" s="51"/>
      <c r="I730" s="51"/>
      <c r="J730" s="52"/>
      <c r="K730" s="51"/>
      <c r="L730" s="51"/>
      <c r="M730" s="51"/>
      <c r="N730" s="51"/>
      <c r="O730" s="51"/>
      <c r="P730" s="51"/>
      <c r="Q730" s="51"/>
      <c r="R730" s="51"/>
      <c r="S730" s="51"/>
      <c r="T730" s="51"/>
      <c r="U730" s="51"/>
      <c r="V730" s="51"/>
      <c r="W730" s="51"/>
      <c r="X730" s="51"/>
      <c r="Y730" s="51"/>
      <c r="Z730" s="51"/>
      <c r="AA730" s="51"/>
    </row>
    <row r="731" spans="1:27" ht="15">
      <c r="A731" s="51"/>
      <c r="B731" s="51"/>
      <c r="C731" s="51"/>
      <c r="D731" s="51"/>
      <c r="E731" s="51"/>
      <c r="F731" s="52"/>
      <c r="G731" s="51"/>
      <c r="H731" s="51"/>
      <c r="I731" s="51"/>
      <c r="J731" s="52"/>
      <c r="K731" s="51"/>
      <c r="L731" s="51"/>
      <c r="M731" s="51"/>
      <c r="N731" s="51"/>
      <c r="O731" s="51"/>
      <c r="P731" s="51"/>
      <c r="Q731" s="51"/>
      <c r="R731" s="51"/>
      <c r="S731" s="51"/>
      <c r="T731" s="51"/>
      <c r="U731" s="51"/>
      <c r="V731" s="51"/>
      <c r="W731" s="51"/>
      <c r="X731" s="51"/>
      <c r="Y731" s="51"/>
      <c r="Z731" s="51"/>
      <c r="AA731" s="51"/>
    </row>
    <row r="732" spans="1:27" ht="15">
      <c r="A732" s="51"/>
      <c r="B732" s="51"/>
      <c r="C732" s="51"/>
      <c r="D732" s="51"/>
      <c r="E732" s="51"/>
      <c r="F732" s="52"/>
      <c r="G732" s="51"/>
      <c r="H732" s="51"/>
      <c r="I732" s="51"/>
      <c r="J732" s="52"/>
      <c r="K732" s="51"/>
      <c r="L732" s="51"/>
      <c r="M732" s="51"/>
      <c r="N732" s="51"/>
      <c r="O732" s="51"/>
      <c r="P732" s="51"/>
      <c r="Q732" s="51"/>
      <c r="R732" s="51"/>
      <c r="S732" s="51"/>
      <c r="T732" s="51"/>
      <c r="U732" s="51"/>
      <c r="V732" s="51"/>
      <c r="W732" s="51"/>
      <c r="X732" s="51"/>
      <c r="Y732" s="51"/>
      <c r="Z732" s="51"/>
      <c r="AA732" s="51"/>
    </row>
    <row r="733" spans="1:27" ht="15">
      <c r="A733" s="51"/>
      <c r="B733" s="51"/>
      <c r="C733" s="51"/>
      <c r="D733" s="51"/>
      <c r="E733" s="51"/>
      <c r="F733" s="52"/>
      <c r="G733" s="51"/>
      <c r="H733" s="51"/>
      <c r="I733" s="51"/>
      <c r="J733" s="52"/>
      <c r="K733" s="51"/>
      <c r="L733" s="51"/>
      <c r="M733" s="51"/>
      <c r="N733" s="51"/>
      <c r="O733" s="51"/>
      <c r="P733" s="51"/>
      <c r="Q733" s="51"/>
      <c r="R733" s="51"/>
      <c r="S733" s="51"/>
      <c r="T733" s="51"/>
      <c r="U733" s="51"/>
      <c r="V733" s="51"/>
      <c r="W733" s="51"/>
      <c r="X733" s="51"/>
      <c r="Y733" s="51"/>
      <c r="Z733" s="51"/>
      <c r="AA733" s="51"/>
    </row>
    <row r="734" spans="1:27" ht="15">
      <c r="A734" s="51"/>
      <c r="B734" s="51"/>
      <c r="C734" s="51"/>
      <c r="D734" s="51"/>
      <c r="E734" s="51"/>
      <c r="F734" s="52"/>
      <c r="G734" s="51"/>
      <c r="H734" s="51"/>
      <c r="I734" s="51"/>
      <c r="J734" s="52"/>
      <c r="K734" s="51"/>
      <c r="L734" s="51"/>
      <c r="M734" s="51"/>
      <c r="N734" s="51"/>
      <c r="O734" s="51"/>
      <c r="P734" s="51"/>
      <c r="Q734" s="51"/>
      <c r="R734" s="51"/>
      <c r="S734" s="51"/>
      <c r="T734" s="51"/>
      <c r="U734" s="51"/>
      <c r="V734" s="51"/>
      <c r="W734" s="51"/>
      <c r="X734" s="51"/>
      <c r="Y734" s="51"/>
      <c r="Z734" s="51"/>
      <c r="AA734" s="51"/>
    </row>
    <row r="735" spans="1:27" ht="15">
      <c r="A735" s="51"/>
      <c r="B735" s="51"/>
      <c r="C735" s="51"/>
      <c r="D735" s="51"/>
      <c r="E735" s="51"/>
      <c r="F735" s="52"/>
      <c r="G735" s="51"/>
      <c r="H735" s="51"/>
      <c r="I735" s="51"/>
      <c r="J735" s="52"/>
      <c r="K735" s="51"/>
      <c r="L735" s="51"/>
      <c r="M735" s="51"/>
      <c r="N735" s="51"/>
      <c r="O735" s="51"/>
      <c r="P735" s="51"/>
      <c r="Q735" s="51"/>
      <c r="R735" s="51"/>
      <c r="S735" s="51"/>
      <c r="T735" s="51"/>
      <c r="U735" s="51"/>
      <c r="V735" s="51"/>
      <c r="W735" s="51"/>
      <c r="X735" s="51"/>
      <c r="Y735" s="51"/>
      <c r="Z735" s="51"/>
      <c r="AA735" s="51"/>
    </row>
    <row r="736" spans="1:27" ht="15">
      <c r="A736" s="51"/>
      <c r="B736" s="51"/>
      <c r="C736" s="51"/>
      <c r="D736" s="51"/>
      <c r="E736" s="51"/>
      <c r="F736" s="52"/>
      <c r="G736" s="51"/>
      <c r="H736" s="51"/>
      <c r="I736" s="51"/>
      <c r="J736" s="52"/>
      <c r="K736" s="51"/>
      <c r="L736" s="51"/>
      <c r="M736" s="51"/>
      <c r="N736" s="51"/>
      <c r="O736" s="51"/>
      <c r="P736" s="51"/>
      <c r="Q736" s="51"/>
      <c r="R736" s="51"/>
      <c r="S736" s="51"/>
      <c r="T736" s="51"/>
      <c r="U736" s="51"/>
      <c r="V736" s="51"/>
      <c r="W736" s="51"/>
      <c r="X736" s="51"/>
      <c r="Y736" s="51"/>
      <c r="Z736" s="51"/>
      <c r="AA736" s="51"/>
    </row>
    <row r="737" spans="1:27" ht="15">
      <c r="A737" s="51"/>
      <c r="B737" s="51"/>
      <c r="C737" s="51"/>
      <c r="D737" s="51"/>
      <c r="E737" s="51"/>
      <c r="F737" s="52"/>
      <c r="G737" s="51"/>
      <c r="H737" s="51"/>
      <c r="I737" s="51"/>
      <c r="J737" s="52"/>
      <c r="K737" s="51"/>
      <c r="L737" s="51"/>
      <c r="M737" s="51"/>
      <c r="N737" s="51"/>
      <c r="O737" s="51"/>
      <c r="P737" s="51"/>
      <c r="Q737" s="51"/>
      <c r="R737" s="51"/>
      <c r="S737" s="51"/>
      <c r="T737" s="51"/>
      <c r="U737" s="51"/>
      <c r="V737" s="51"/>
      <c r="W737" s="51"/>
      <c r="X737" s="51"/>
      <c r="Y737" s="51"/>
      <c r="Z737" s="51"/>
      <c r="AA737" s="51"/>
    </row>
    <row r="738" spans="1:27" ht="15">
      <c r="A738" s="51"/>
      <c r="B738" s="51"/>
      <c r="C738" s="51"/>
      <c r="D738" s="51"/>
      <c r="E738" s="51"/>
      <c r="F738" s="52"/>
      <c r="G738" s="51"/>
      <c r="H738" s="51"/>
      <c r="I738" s="51"/>
      <c r="J738" s="52"/>
      <c r="K738" s="51"/>
      <c r="L738" s="51"/>
      <c r="M738" s="51"/>
      <c r="N738" s="51"/>
      <c r="O738" s="51"/>
      <c r="P738" s="51"/>
      <c r="Q738" s="51"/>
      <c r="R738" s="51"/>
      <c r="S738" s="51"/>
      <c r="T738" s="51"/>
      <c r="U738" s="51"/>
      <c r="V738" s="51"/>
      <c r="W738" s="51"/>
      <c r="X738" s="51"/>
      <c r="Y738" s="51"/>
      <c r="Z738" s="51"/>
      <c r="AA738" s="51"/>
    </row>
    <row r="739" spans="1:27" ht="15">
      <c r="A739" s="51"/>
      <c r="B739" s="51"/>
      <c r="C739" s="51"/>
      <c r="D739" s="51"/>
      <c r="E739" s="51"/>
      <c r="F739" s="52"/>
      <c r="G739" s="51"/>
      <c r="H739" s="51"/>
      <c r="I739" s="51"/>
      <c r="J739" s="52"/>
      <c r="K739" s="51"/>
      <c r="L739" s="51"/>
      <c r="M739" s="51"/>
      <c r="N739" s="51"/>
      <c r="O739" s="51"/>
      <c r="P739" s="51"/>
      <c r="Q739" s="51"/>
      <c r="R739" s="51"/>
      <c r="S739" s="51"/>
      <c r="T739" s="51"/>
      <c r="U739" s="51"/>
      <c r="V739" s="51"/>
      <c r="W739" s="51"/>
      <c r="X739" s="51"/>
      <c r="Y739" s="51"/>
      <c r="Z739" s="51"/>
      <c r="AA739" s="51"/>
    </row>
    <row r="740" spans="1:27" ht="15">
      <c r="A740" s="51"/>
      <c r="B740" s="51"/>
      <c r="C740" s="51"/>
      <c r="D740" s="51"/>
      <c r="E740" s="51"/>
      <c r="F740" s="52"/>
      <c r="G740" s="51"/>
      <c r="H740" s="51"/>
      <c r="I740" s="51"/>
      <c r="J740" s="52"/>
      <c r="K740" s="51"/>
      <c r="L740" s="51"/>
      <c r="M740" s="51"/>
      <c r="N740" s="51"/>
      <c r="O740" s="51"/>
      <c r="P740" s="51"/>
      <c r="Q740" s="51"/>
      <c r="R740" s="51"/>
      <c r="S740" s="51"/>
      <c r="T740" s="51"/>
      <c r="U740" s="51"/>
      <c r="V740" s="51"/>
      <c r="W740" s="51"/>
      <c r="X740" s="51"/>
      <c r="Y740" s="51"/>
      <c r="Z740" s="51"/>
      <c r="AA740" s="51"/>
    </row>
    <row r="741" spans="1:27" ht="15">
      <c r="A741" s="51"/>
      <c r="B741" s="51"/>
      <c r="C741" s="51"/>
      <c r="D741" s="51"/>
      <c r="E741" s="51"/>
      <c r="F741" s="52"/>
      <c r="G741" s="51"/>
      <c r="H741" s="51"/>
      <c r="I741" s="51"/>
      <c r="J741" s="52"/>
      <c r="K741" s="51"/>
      <c r="L741" s="51"/>
      <c r="M741" s="51"/>
      <c r="N741" s="51"/>
      <c r="O741" s="51"/>
      <c r="P741" s="51"/>
      <c r="Q741" s="51"/>
      <c r="R741" s="51"/>
      <c r="S741" s="51"/>
      <c r="T741" s="51"/>
      <c r="U741" s="51"/>
      <c r="V741" s="51"/>
      <c r="W741" s="51"/>
      <c r="X741" s="51"/>
      <c r="Y741" s="51"/>
      <c r="Z741" s="51"/>
      <c r="AA741" s="51"/>
    </row>
    <row r="742" spans="1:27" ht="15">
      <c r="A742" s="51"/>
      <c r="B742" s="51"/>
      <c r="C742" s="51"/>
      <c r="D742" s="51"/>
      <c r="E742" s="51"/>
      <c r="F742" s="52"/>
      <c r="G742" s="51"/>
      <c r="H742" s="51"/>
      <c r="I742" s="51"/>
      <c r="J742" s="52"/>
      <c r="K742" s="51"/>
      <c r="L742" s="51"/>
      <c r="M742" s="51"/>
      <c r="N742" s="51"/>
      <c r="O742" s="51"/>
      <c r="P742" s="51"/>
      <c r="Q742" s="51"/>
      <c r="R742" s="51"/>
      <c r="S742" s="51"/>
      <c r="T742" s="51"/>
      <c r="U742" s="51"/>
      <c r="V742" s="51"/>
      <c r="W742" s="51"/>
      <c r="X742" s="51"/>
      <c r="Y742" s="51"/>
      <c r="Z742" s="51"/>
      <c r="AA742" s="51"/>
    </row>
    <row r="743" spans="1:27" ht="15">
      <c r="A743" s="51"/>
      <c r="B743" s="51"/>
      <c r="C743" s="51"/>
      <c r="D743" s="51"/>
      <c r="E743" s="51"/>
      <c r="F743" s="52"/>
      <c r="G743" s="51"/>
      <c r="H743" s="51"/>
      <c r="I743" s="51"/>
      <c r="J743" s="52"/>
      <c r="K743" s="51"/>
      <c r="L743" s="51"/>
      <c r="M743" s="51"/>
      <c r="N743" s="51"/>
      <c r="O743" s="51"/>
      <c r="P743" s="51"/>
      <c r="Q743" s="51"/>
      <c r="R743" s="51"/>
      <c r="S743" s="51"/>
      <c r="T743" s="51"/>
      <c r="U743" s="51"/>
      <c r="V743" s="51"/>
      <c r="W743" s="51"/>
      <c r="X743" s="51"/>
      <c r="Y743" s="51"/>
      <c r="Z743" s="51"/>
      <c r="AA743" s="51"/>
    </row>
    <row r="744" spans="1:27" ht="15">
      <c r="A744" s="51"/>
      <c r="B744" s="51"/>
      <c r="C744" s="51"/>
      <c r="D744" s="51"/>
      <c r="E744" s="51"/>
      <c r="F744" s="52"/>
      <c r="G744" s="51"/>
      <c r="H744" s="51"/>
      <c r="I744" s="51"/>
      <c r="J744" s="52"/>
      <c r="K744" s="51"/>
      <c r="L744" s="51"/>
      <c r="M744" s="51"/>
      <c r="N744" s="51"/>
      <c r="O744" s="51"/>
      <c r="P744" s="51"/>
      <c r="Q744" s="51"/>
      <c r="R744" s="51"/>
      <c r="S744" s="51"/>
      <c r="T744" s="51"/>
      <c r="U744" s="51"/>
      <c r="V744" s="51"/>
      <c r="W744" s="51"/>
      <c r="X744" s="51"/>
      <c r="Y744" s="51"/>
      <c r="Z744" s="51"/>
      <c r="AA744" s="51"/>
    </row>
    <row r="745" spans="1:27" ht="15">
      <c r="A745" s="51"/>
      <c r="B745" s="51"/>
      <c r="C745" s="51"/>
      <c r="D745" s="51"/>
      <c r="E745" s="51"/>
      <c r="F745" s="52"/>
      <c r="G745" s="51"/>
      <c r="H745" s="51"/>
      <c r="I745" s="51"/>
      <c r="J745" s="52"/>
      <c r="K745" s="51"/>
      <c r="L745" s="51"/>
      <c r="M745" s="51"/>
      <c r="N745" s="51"/>
      <c r="O745" s="51"/>
      <c r="P745" s="51"/>
      <c r="Q745" s="51"/>
      <c r="R745" s="51"/>
      <c r="S745" s="51"/>
      <c r="T745" s="51"/>
      <c r="U745" s="51"/>
      <c r="V745" s="51"/>
      <c r="W745" s="51"/>
      <c r="X745" s="51"/>
      <c r="Y745" s="51"/>
      <c r="Z745" s="51"/>
      <c r="AA745" s="51"/>
    </row>
    <row r="746" spans="1:27" ht="15">
      <c r="A746" s="51"/>
      <c r="B746" s="51"/>
      <c r="C746" s="51"/>
      <c r="D746" s="51"/>
      <c r="E746" s="51"/>
      <c r="F746" s="52"/>
      <c r="G746" s="51"/>
      <c r="H746" s="51"/>
      <c r="I746" s="51"/>
      <c r="J746" s="52"/>
      <c r="K746" s="51"/>
      <c r="L746" s="51"/>
      <c r="M746" s="51"/>
      <c r="N746" s="51"/>
      <c r="O746" s="51"/>
      <c r="P746" s="51"/>
      <c r="Q746" s="51"/>
      <c r="R746" s="51"/>
      <c r="S746" s="51"/>
      <c r="T746" s="51"/>
      <c r="U746" s="51"/>
      <c r="V746" s="51"/>
      <c r="W746" s="51"/>
      <c r="X746" s="51"/>
      <c r="Y746" s="51"/>
      <c r="Z746" s="51"/>
      <c r="AA746" s="51"/>
    </row>
    <row r="747" spans="1:27" ht="15">
      <c r="A747" s="51"/>
      <c r="B747" s="51"/>
      <c r="C747" s="51"/>
      <c r="D747" s="51"/>
      <c r="E747" s="51"/>
      <c r="F747" s="52"/>
      <c r="G747" s="51"/>
      <c r="H747" s="51"/>
      <c r="I747" s="51"/>
      <c r="J747" s="52"/>
      <c r="K747" s="51"/>
      <c r="L747" s="51"/>
      <c r="M747" s="51"/>
      <c r="N747" s="51"/>
      <c r="O747" s="51"/>
      <c r="P747" s="51"/>
      <c r="Q747" s="51"/>
      <c r="R747" s="51"/>
      <c r="S747" s="51"/>
      <c r="T747" s="51"/>
      <c r="U747" s="51"/>
      <c r="V747" s="51"/>
      <c r="W747" s="51"/>
      <c r="X747" s="51"/>
      <c r="Y747" s="51"/>
      <c r="Z747" s="51"/>
      <c r="AA747" s="51"/>
    </row>
    <row r="748" spans="1:27" ht="15">
      <c r="A748" s="51"/>
      <c r="B748" s="51"/>
      <c r="C748" s="51"/>
      <c r="D748" s="51"/>
      <c r="E748" s="51"/>
      <c r="F748" s="52"/>
      <c r="G748" s="51"/>
      <c r="H748" s="51"/>
      <c r="I748" s="51"/>
      <c r="J748" s="52"/>
      <c r="K748" s="51"/>
      <c r="L748" s="51"/>
      <c r="M748" s="51"/>
      <c r="N748" s="51"/>
      <c r="O748" s="51"/>
      <c r="P748" s="51"/>
      <c r="Q748" s="51"/>
      <c r="R748" s="51"/>
      <c r="S748" s="51"/>
      <c r="T748" s="51"/>
      <c r="U748" s="51"/>
      <c r="V748" s="51"/>
      <c r="W748" s="51"/>
      <c r="X748" s="51"/>
      <c r="Y748" s="51"/>
      <c r="Z748" s="51"/>
      <c r="AA748" s="51"/>
    </row>
    <row r="749" spans="1:27" ht="15">
      <c r="A749" s="51"/>
      <c r="B749" s="51"/>
      <c r="C749" s="51"/>
      <c r="D749" s="51"/>
      <c r="E749" s="51"/>
      <c r="F749" s="52"/>
      <c r="G749" s="51"/>
      <c r="H749" s="51"/>
      <c r="I749" s="51"/>
      <c r="J749" s="52"/>
      <c r="K749" s="51"/>
      <c r="L749" s="51"/>
      <c r="M749" s="51"/>
      <c r="N749" s="51"/>
      <c r="O749" s="51"/>
      <c r="P749" s="51"/>
      <c r="Q749" s="51"/>
      <c r="R749" s="51"/>
      <c r="S749" s="51"/>
      <c r="T749" s="51"/>
      <c r="U749" s="51"/>
      <c r="V749" s="51"/>
      <c r="W749" s="51"/>
      <c r="X749" s="51"/>
      <c r="Y749" s="51"/>
      <c r="Z749" s="51"/>
      <c r="AA749" s="51"/>
    </row>
    <row r="750" spans="1:27" ht="15">
      <c r="A750" s="51"/>
      <c r="B750" s="51"/>
      <c r="C750" s="51"/>
      <c r="D750" s="51"/>
      <c r="E750" s="51"/>
      <c r="F750" s="52"/>
      <c r="G750" s="51"/>
      <c r="H750" s="51"/>
      <c r="I750" s="51"/>
      <c r="J750" s="52"/>
      <c r="K750" s="51"/>
      <c r="L750" s="51"/>
      <c r="M750" s="51"/>
      <c r="N750" s="51"/>
      <c r="O750" s="51"/>
      <c r="P750" s="51"/>
      <c r="Q750" s="51"/>
      <c r="R750" s="51"/>
      <c r="S750" s="51"/>
      <c r="T750" s="51"/>
      <c r="U750" s="51"/>
      <c r="V750" s="51"/>
      <c r="W750" s="51"/>
      <c r="X750" s="51"/>
      <c r="Y750" s="51"/>
      <c r="Z750" s="51"/>
      <c r="AA750" s="51"/>
    </row>
    <row r="751" spans="1:27" ht="15">
      <c r="A751" s="51"/>
      <c r="B751" s="51"/>
      <c r="C751" s="51"/>
      <c r="D751" s="51"/>
      <c r="E751" s="51"/>
      <c r="F751" s="52"/>
      <c r="G751" s="51"/>
      <c r="H751" s="51"/>
      <c r="I751" s="51"/>
      <c r="J751" s="52"/>
      <c r="K751" s="51"/>
      <c r="L751" s="51"/>
      <c r="M751" s="51"/>
      <c r="N751" s="51"/>
      <c r="O751" s="51"/>
      <c r="P751" s="51"/>
      <c r="Q751" s="51"/>
      <c r="R751" s="51"/>
      <c r="S751" s="51"/>
      <c r="T751" s="51"/>
      <c r="U751" s="51"/>
      <c r="V751" s="51"/>
      <c r="W751" s="51"/>
      <c r="X751" s="51"/>
      <c r="Y751" s="51"/>
      <c r="Z751" s="51"/>
      <c r="AA751" s="51"/>
    </row>
    <row r="752" spans="1:27" ht="15">
      <c r="A752" s="51"/>
      <c r="B752" s="51"/>
      <c r="C752" s="51"/>
      <c r="D752" s="51"/>
      <c r="E752" s="51"/>
      <c r="F752" s="52"/>
      <c r="G752" s="51"/>
      <c r="H752" s="51"/>
      <c r="I752" s="51"/>
      <c r="J752" s="52"/>
      <c r="K752" s="51"/>
      <c r="L752" s="51"/>
      <c r="M752" s="51"/>
      <c r="N752" s="51"/>
      <c r="O752" s="51"/>
      <c r="P752" s="51"/>
      <c r="Q752" s="51"/>
      <c r="R752" s="51"/>
      <c r="S752" s="51"/>
      <c r="T752" s="51"/>
      <c r="U752" s="51"/>
      <c r="V752" s="51"/>
      <c r="W752" s="51"/>
      <c r="X752" s="51"/>
      <c r="Y752" s="51"/>
      <c r="Z752" s="51"/>
      <c r="AA752" s="51"/>
    </row>
    <row r="753" spans="1:27" ht="15">
      <c r="A753" s="51"/>
      <c r="B753" s="51"/>
      <c r="C753" s="51"/>
      <c r="D753" s="51"/>
      <c r="E753" s="51"/>
      <c r="F753" s="52"/>
      <c r="G753" s="51"/>
      <c r="H753" s="51"/>
      <c r="I753" s="51"/>
      <c r="J753" s="52"/>
      <c r="K753" s="51"/>
      <c r="L753" s="51"/>
      <c r="M753" s="51"/>
      <c r="N753" s="51"/>
      <c r="O753" s="51"/>
      <c r="P753" s="51"/>
      <c r="Q753" s="51"/>
      <c r="R753" s="51"/>
      <c r="S753" s="51"/>
      <c r="T753" s="51"/>
      <c r="U753" s="51"/>
      <c r="V753" s="51"/>
      <c r="W753" s="51"/>
      <c r="X753" s="51"/>
      <c r="Y753" s="51"/>
      <c r="Z753" s="51"/>
      <c r="AA753" s="51"/>
    </row>
    <row r="754" spans="1:27" ht="15">
      <c r="A754" s="51"/>
      <c r="B754" s="51"/>
      <c r="C754" s="51"/>
      <c r="D754" s="51"/>
      <c r="E754" s="51"/>
      <c r="F754" s="52"/>
      <c r="G754" s="51"/>
      <c r="H754" s="51"/>
      <c r="I754" s="51"/>
      <c r="J754" s="52"/>
      <c r="K754" s="51"/>
      <c r="L754" s="51"/>
      <c r="M754" s="51"/>
      <c r="N754" s="51"/>
      <c r="O754" s="51"/>
      <c r="P754" s="51"/>
      <c r="Q754" s="51"/>
      <c r="R754" s="51"/>
      <c r="S754" s="51"/>
      <c r="T754" s="51"/>
      <c r="U754" s="51"/>
      <c r="V754" s="51"/>
      <c r="W754" s="51"/>
      <c r="X754" s="51"/>
      <c r="Y754" s="51"/>
      <c r="Z754" s="51"/>
      <c r="AA754" s="51"/>
    </row>
    <row r="755" spans="1:27" ht="15">
      <c r="A755" s="51"/>
      <c r="B755" s="51"/>
      <c r="C755" s="51"/>
      <c r="D755" s="51"/>
      <c r="E755" s="51"/>
      <c r="F755" s="52"/>
      <c r="G755" s="51"/>
      <c r="H755" s="51"/>
      <c r="I755" s="51"/>
      <c r="J755" s="52"/>
      <c r="K755" s="51"/>
      <c r="L755" s="51"/>
      <c r="M755" s="51"/>
      <c r="N755" s="51"/>
      <c r="O755" s="51"/>
      <c r="P755" s="51"/>
      <c r="Q755" s="51"/>
      <c r="R755" s="51"/>
      <c r="S755" s="51"/>
      <c r="T755" s="51"/>
      <c r="U755" s="51"/>
      <c r="V755" s="51"/>
      <c r="W755" s="51"/>
      <c r="X755" s="51"/>
      <c r="Y755" s="51"/>
      <c r="Z755" s="51"/>
      <c r="AA755" s="51"/>
    </row>
    <row r="756" spans="1:27" ht="15">
      <c r="A756" s="51"/>
      <c r="B756" s="51"/>
      <c r="C756" s="51"/>
      <c r="D756" s="51"/>
      <c r="E756" s="51"/>
      <c r="F756" s="52"/>
      <c r="G756" s="51"/>
      <c r="H756" s="51"/>
      <c r="I756" s="51"/>
      <c r="J756" s="52"/>
      <c r="K756" s="51"/>
      <c r="L756" s="51"/>
      <c r="M756" s="51"/>
      <c r="N756" s="51"/>
      <c r="O756" s="51"/>
      <c r="P756" s="51"/>
      <c r="Q756" s="51"/>
      <c r="R756" s="51"/>
      <c r="S756" s="51"/>
      <c r="T756" s="51"/>
      <c r="U756" s="51"/>
      <c r="V756" s="51"/>
      <c r="W756" s="51"/>
      <c r="X756" s="51"/>
      <c r="Y756" s="51"/>
      <c r="Z756" s="51"/>
      <c r="AA756" s="51"/>
    </row>
    <row r="757" spans="1:27" ht="15">
      <c r="A757" s="51"/>
      <c r="B757" s="51"/>
      <c r="C757" s="51"/>
      <c r="D757" s="51"/>
      <c r="E757" s="51"/>
      <c r="F757" s="52"/>
      <c r="G757" s="51"/>
      <c r="H757" s="51"/>
      <c r="I757" s="51"/>
      <c r="J757" s="52"/>
      <c r="K757" s="51"/>
      <c r="L757" s="51"/>
      <c r="M757" s="51"/>
      <c r="N757" s="51"/>
      <c r="O757" s="51"/>
      <c r="P757" s="51"/>
      <c r="Q757" s="51"/>
      <c r="R757" s="51"/>
      <c r="S757" s="51"/>
      <c r="T757" s="51"/>
      <c r="U757" s="51"/>
      <c r="V757" s="51"/>
      <c r="W757" s="51"/>
      <c r="X757" s="51"/>
      <c r="Y757" s="51"/>
      <c r="Z757" s="51"/>
      <c r="AA757" s="51"/>
    </row>
    <row r="758" spans="1:27" ht="15">
      <c r="A758" s="51"/>
      <c r="B758" s="51"/>
      <c r="C758" s="51"/>
      <c r="D758" s="51"/>
      <c r="E758" s="51"/>
      <c r="F758" s="52"/>
      <c r="G758" s="51"/>
      <c r="H758" s="51"/>
      <c r="I758" s="51"/>
      <c r="J758" s="52"/>
      <c r="K758" s="51"/>
      <c r="L758" s="51"/>
      <c r="M758" s="51"/>
      <c r="N758" s="51"/>
      <c r="O758" s="51"/>
      <c r="P758" s="51"/>
      <c r="Q758" s="51"/>
      <c r="R758" s="51"/>
      <c r="S758" s="51"/>
      <c r="T758" s="51"/>
      <c r="U758" s="51"/>
      <c r="V758" s="51"/>
      <c r="W758" s="51"/>
      <c r="X758" s="51"/>
      <c r="Y758" s="51"/>
      <c r="Z758" s="51"/>
      <c r="AA758" s="51"/>
    </row>
    <row r="759" spans="1:27" ht="15">
      <c r="A759" s="51"/>
      <c r="B759" s="51"/>
      <c r="C759" s="51"/>
      <c r="D759" s="51"/>
      <c r="E759" s="51"/>
      <c r="F759" s="52"/>
      <c r="G759" s="51"/>
      <c r="H759" s="51"/>
      <c r="I759" s="51"/>
      <c r="J759" s="52"/>
      <c r="K759" s="51"/>
      <c r="L759" s="51"/>
      <c r="M759" s="51"/>
      <c r="N759" s="51"/>
      <c r="O759" s="51"/>
      <c r="P759" s="51"/>
      <c r="Q759" s="51"/>
      <c r="R759" s="51"/>
      <c r="S759" s="51"/>
      <c r="T759" s="51"/>
      <c r="U759" s="51"/>
      <c r="V759" s="51"/>
      <c r="W759" s="51"/>
      <c r="X759" s="51"/>
      <c r="Y759" s="51"/>
      <c r="Z759" s="51"/>
      <c r="AA759" s="51"/>
    </row>
    <row r="760" spans="1:27" ht="15">
      <c r="A760" s="51"/>
      <c r="B760" s="51"/>
      <c r="C760" s="51"/>
      <c r="D760" s="51"/>
      <c r="E760" s="51"/>
      <c r="F760" s="52"/>
      <c r="G760" s="51"/>
      <c r="H760" s="51"/>
      <c r="I760" s="51"/>
      <c r="J760" s="52"/>
      <c r="K760" s="51"/>
      <c r="L760" s="51"/>
      <c r="M760" s="51"/>
      <c r="N760" s="51"/>
      <c r="O760" s="51"/>
      <c r="P760" s="51"/>
      <c r="Q760" s="51"/>
      <c r="R760" s="51"/>
      <c r="S760" s="51"/>
      <c r="T760" s="51"/>
      <c r="U760" s="51"/>
      <c r="V760" s="51"/>
      <c r="W760" s="51"/>
      <c r="X760" s="51"/>
      <c r="Y760" s="51"/>
      <c r="Z760" s="51"/>
      <c r="AA760" s="51"/>
    </row>
    <row r="761" spans="1:27" ht="15">
      <c r="A761" s="51"/>
      <c r="B761" s="51"/>
      <c r="C761" s="51"/>
      <c r="D761" s="51"/>
      <c r="E761" s="51"/>
      <c r="F761" s="52"/>
      <c r="G761" s="51"/>
      <c r="H761" s="51"/>
      <c r="I761" s="51"/>
      <c r="J761" s="52"/>
      <c r="K761" s="51"/>
      <c r="L761" s="51"/>
      <c r="M761" s="51"/>
      <c r="N761" s="51"/>
      <c r="O761" s="51"/>
      <c r="P761" s="51"/>
      <c r="Q761" s="51"/>
      <c r="R761" s="51"/>
      <c r="S761" s="51"/>
      <c r="T761" s="51"/>
      <c r="U761" s="51"/>
      <c r="V761" s="51"/>
      <c r="W761" s="51"/>
      <c r="X761" s="51"/>
      <c r="Y761" s="51"/>
      <c r="Z761" s="51"/>
      <c r="AA761" s="51"/>
    </row>
    <row r="762" spans="1:27" ht="15">
      <c r="A762" s="51"/>
      <c r="B762" s="51"/>
      <c r="C762" s="51"/>
      <c r="D762" s="51"/>
      <c r="E762" s="51"/>
      <c r="F762" s="52"/>
      <c r="G762" s="51"/>
      <c r="H762" s="51"/>
      <c r="I762" s="51"/>
      <c r="J762" s="52"/>
      <c r="K762" s="51"/>
      <c r="L762" s="51"/>
      <c r="M762" s="51"/>
      <c r="N762" s="51"/>
      <c r="O762" s="51"/>
      <c r="P762" s="51"/>
      <c r="Q762" s="51"/>
      <c r="R762" s="51"/>
      <c r="S762" s="51"/>
      <c r="T762" s="51"/>
      <c r="U762" s="51"/>
      <c r="V762" s="51"/>
      <c r="W762" s="51"/>
      <c r="X762" s="51"/>
      <c r="Y762" s="51"/>
      <c r="Z762" s="51"/>
      <c r="AA762" s="51"/>
    </row>
    <row r="763" spans="1:27" ht="15">
      <c r="A763" s="51"/>
      <c r="B763" s="51"/>
      <c r="C763" s="51"/>
      <c r="D763" s="51"/>
      <c r="E763" s="51"/>
      <c r="F763" s="52"/>
      <c r="G763" s="51"/>
      <c r="H763" s="51"/>
      <c r="I763" s="51"/>
      <c r="J763" s="52"/>
      <c r="K763" s="51"/>
      <c r="L763" s="51"/>
      <c r="M763" s="51"/>
      <c r="N763" s="51"/>
      <c r="O763" s="51"/>
      <c r="P763" s="51"/>
      <c r="Q763" s="51"/>
      <c r="R763" s="51"/>
      <c r="S763" s="51"/>
      <c r="T763" s="51"/>
      <c r="U763" s="51"/>
      <c r="V763" s="51"/>
      <c r="W763" s="51"/>
      <c r="X763" s="51"/>
      <c r="Y763" s="51"/>
      <c r="Z763" s="51"/>
      <c r="AA763" s="51"/>
    </row>
    <row r="764" spans="1:27" ht="15">
      <c r="A764" s="51"/>
      <c r="B764" s="51"/>
      <c r="C764" s="51"/>
      <c r="D764" s="51"/>
      <c r="E764" s="51"/>
      <c r="F764" s="52"/>
      <c r="G764" s="51"/>
      <c r="H764" s="51"/>
      <c r="I764" s="51"/>
      <c r="J764" s="52"/>
      <c r="K764" s="51"/>
      <c r="L764" s="51"/>
      <c r="M764" s="51"/>
      <c r="N764" s="51"/>
      <c r="O764" s="51"/>
      <c r="P764" s="51"/>
      <c r="Q764" s="51"/>
      <c r="R764" s="51"/>
      <c r="S764" s="51"/>
      <c r="T764" s="51"/>
      <c r="U764" s="51"/>
      <c r="V764" s="51"/>
      <c r="W764" s="51"/>
      <c r="X764" s="51"/>
      <c r="Y764" s="51"/>
      <c r="Z764" s="51"/>
      <c r="AA764" s="51"/>
    </row>
    <row r="765" spans="1:27" ht="15">
      <c r="A765" s="51"/>
      <c r="B765" s="51"/>
      <c r="C765" s="51"/>
      <c r="D765" s="51"/>
      <c r="E765" s="51"/>
      <c r="F765" s="52"/>
      <c r="G765" s="51"/>
      <c r="H765" s="51"/>
      <c r="I765" s="51"/>
      <c r="J765" s="52"/>
      <c r="K765" s="51"/>
      <c r="L765" s="51"/>
      <c r="M765" s="51"/>
      <c r="N765" s="51"/>
      <c r="O765" s="51"/>
      <c r="P765" s="51"/>
      <c r="Q765" s="51"/>
      <c r="R765" s="51"/>
      <c r="S765" s="51"/>
      <c r="T765" s="51"/>
      <c r="U765" s="51"/>
      <c r="V765" s="51"/>
      <c r="W765" s="51"/>
      <c r="X765" s="51"/>
      <c r="Y765" s="51"/>
      <c r="Z765" s="51"/>
      <c r="AA765" s="51"/>
    </row>
    <row r="766" spans="1:27" ht="15">
      <c r="A766" s="51"/>
      <c r="B766" s="51"/>
      <c r="C766" s="51"/>
      <c r="D766" s="51"/>
      <c r="E766" s="51"/>
      <c r="F766" s="52"/>
      <c r="G766" s="51"/>
      <c r="H766" s="51"/>
      <c r="I766" s="51"/>
      <c r="J766" s="52"/>
      <c r="K766" s="51"/>
      <c r="L766" s="51"/>
      <c r="M766" s="51"/>
      <c r="N766" s="51"/>
      <c r="O766" s="51"/>
      <c r="P766" s="51"/>
      <c r="Q766" s="51"/>
      <c r="R766" s="51"/>
      <c r="S766" s="51"/>
      <c r="T766" s="51"/>
      <c r="U766" s="51"/>
      <c r="V766" s="51"/>
      <c r="W766" s="51"/>
      <c r="X766" s="51"/>
      <c r="Y766" s="51"/>
      <c r="Z766" s="51"/>
      <c r="AA766" s="51"/>
    </row>
    <row r="767" spans="1:27" ht="15">
      <c r="A767" s="51"/>
      <c r="B767" s="51"/>
      <c r="C767" s="51"/>
      <c r="D767" s="51"/>
      <c r="E767" s="51"/>
      <c r="F767" s="52"/>
      <c r="G767" s="51"/>
      <c r="H767" s="51"/>
      <c r="I767" s="51"/>
      <c r="J767" s="52"/>
      <c r="K767" s="51"/>
      <c r="L767" s="51"/>
      <c r="M767" s="51"/>
      <c r="N767" s="51"/>
      <c r="O767" s="51"/>
      <c r="P767" s="51"/>
      <c r="Q767" s="51"/>
      <c r="R767" s="51"/>
      <c r="S767" s="51"/>
      <c r="T767" s="51"/>
      <c r="U767" s="51"/>
      <c r="V767" s="51"/>
      <c r="W767" s="51"/>
      <c r="X767" s="51"/>
      <c r="Y767" s="51"/>
      <c r="Z767" s="51"/>
      <c r="AA767" s="51"/>
    </row>
    <row r="768" spans="1:27" ht="15">
      <c r="A768" s="51"/>
      <c r="B768" s="51"/>
      <c r="C768" s="51"/>
      <c r="D768" s="51"/>
      <c r="E768" s="51"/>
      <c r="F768" s="52"/>
      <c r="G768" s="51"/>
      <c r="H768" s="51"/>
      <c r="I768" s="51"/>
      <c r="J768" s="52"/>
      <c r="K768" s="51"/>
      <c r="L768" s="51"/>
      <c r="M768" s="51"/>
      <c r="N768" s="51"/>
      <c r="O768" s="51"/>
      <c r="P768" s="51"/>
      <c r="Q768" s="51"/>
      <c r="R768" s="51"/>
      <c r="S768" s="51"/>
      <c r="T768" s="51"/>
      <c r="U768" s="51"/>
      <c r="V768" s="51"/>
      <c r="W768" s="51"/>
      <c r="X768" s="51"/>
      <c r="Y768" s="51"/>
      <c r="Z768" s="51"/>
      <c r="AA768" s="51"/>
    </row>
    <row r="769" spans="1:27" ht="15">
      <c r="A769" s="51"/>
      <c r="B769" s="51"/>
      <c r="C769" s="51"/>
      <c r="D769" s="51"/>
      <c r="E769" s="51"/>
      <c r="F769" s="52"/>
      <c r="G769" s="51"/>
      <c r="H769" s="51"/>
      <c r="I769" s="51"/>
      <c r="J769" s="52"/>
      <c r="K769" s="51"/>
      <c r="L769" s="51"/>
      <c r="M769" s="51"/>
      <c r="N769" s="51"/>
      <c r="O769" s="51"/>
      <c r="P769" s="51"/>
      <c r="Q769" s="51"/>
      <c r="R769" s="51"/>
      <c r="S769" s="51"/>
      <c r="T769" s="51"/>
      <c r="U769" s="51"/>
      <c r="V769" s="51"/>
      <c r="W769" s="51"/>
      <c r="X769" s="51"/>
      <c r="Y769" s="51"/>
      <c r="Z769" s="51"/>
      <c r="AA769" s="51"/>
    </row>
    <row r="770" spans="1:27" ht="15">
      <c r="A770" s="51"/>
      <c r="B770" s="51"/>
      <c r="C770" s="51"/>
      <c r="D770" s="51"/>
      <c r="E770" s="51"/>
      <c r="F770" s="52"/>
      <c r="G770" s="51"/>
      <c r="H770" s="51"/>
      <c r="I770" s="51"/>
      <c r="J770" s="52"/>
      <c r="K770" s="51"/>
      <c r="L770" s="51"/>
      <c r="M770" s="51"/>
      <c r="N770" s="51"/>
      <c r="O770" s="51"/>
      <c r="P770" s="51"/>
      <c r="Q770" s="51"/>
      <c r="R770" s="51"/>
      <c r="S770" s="51"/>
      <c r="T770" s="51"/>
      <c r="U770" s="51"/>
      <c r="V770" s="51"/>
      <c r="W770" s="51"/>
      <c r="X770" s="51"/>
      <c r="Y770" s="51"/>
      <c r="Z770" s="51"/>
      <c r="AA770" s="51"/>
    </row>
    <row r="771" spans="1:27" ht="15">
      <c r="A771" s="51"/>
      <c r="B771" s="51"/>
      <c r="C771" s="51"/>
      <c r="D771" s="51"/>
      <c r="E771" s="51"/>
      <c r="F771" s="52"/>
      <c r="G771" s="51"/>
      <c r="H771" s="51"/>
      <c r="I771" s="51"/>
      <c r="J771" s="52"/>
      <c r="K771" s="51"/>
      <c r="L771" s="51"/>
      <c r="M771" s="51"/>
      <c r="N771" s="51"/>
      <c r="O771" s="51"/>
      <c r="P771" s="51"/>
      <c r="Q771" s="51"/>
      <c r="R771" s="51"/>
      <c r="S771" s="51"/>
      <c r="T771" s="51"/>
      <c r="U771" s="51"/>
      <c r="V771" s="51"/>
      <c r="W771" s="51"/>
      <c r="X771" s="51"/>
      <c r="Y771" s="51"/>
      <c r="Z771" s="51"/>
      <c r="AA771" s="51"/>
    </row>
    <row r="772" spans="1:27" ht="15">
      <c r="A772" s="51"/>
      <c r="B772" s="51"/>
      <c r="C772" s="51"/>
      <c r="D772" s="51"/>
      <c r="E772" s="51"/>
      <c r="F772" s="52"/>
      <c r="G772" s="51"/>
      <c r="H772" s="51"/>
      <c r="I772" s="51"/>
      <c r="J772" s="52"/>
      <c r="K772" s="51"/>
      <c r="L772" s="51"/>
      <c r="M772" s="51"/>
      <c r="N772" s="51"/>
      <c r="O772" s="51"/>
      <c r="P772" s="51"/>
      <c r="Q772" s="51"/>
      <c r="R772" s="51"/>
      <c r="S772" s="51"/>
      <c r="T772" s="51"/>
      <c r="U772" s="51"/>
      <c r="V772" s="51"/>
      <c r="W772" s="51"/>
      <c r="X772" s="51"/>
      <c r="Y772" s="51"/>
      <c r="Z772" s="51"/>
      <c r="AA772" s="51"/>
    </row>
    <row r="773" spans="1:27" ht="15">
      <c r="A773" s="51"/>
      <c r="B773" s="51"/>
      <c r="C773" s="51"/>
      <c r="D773" s="51"/>
      <c r="E773" s="51"/>
      <c r="F773" s="52"/>
      <c r="G773" s="51"/>
      <c r="H773" s="51"/>
      <c r="I773" s="51"/>
      <c r="J773" s="52"/>
      <c r="K773" s="51"/>
      <c r="L773" s="51"/>
      <c r="M773" s="51"/>
      <c r="N773" s="51"/>
      <c r="O773" s="51"/>
      <c r="P773" s="51"/>
      <c r="Q773" s="51"/>
      <c r="R773" s="51"/>
      <c r="S773" s="51"/>
      <c r="T773" s="51"/>
      <c r="U773" s="51"/>
      <c r="V773" s="51"/>
      <c r="W773" s="51"/>
      <c r="X773" s="51"/>
      <c r="Y773" s="51"/>
      <c r="Z773" s="51"/>
      <c r="AA773" s="51"/>
    </row>
    <row r="774" spans="1:27" ht="15">
      <c r="A774" s="51"/>
      <c r="B774" s="51"/>
      <c r="C774" s="51"/>
      <c r="D774" s="51"/>
      <c r="E774" s="51"/>
      <c r="F774" s="52"/>
      <c r="G774" s="51"/>
      <c r="H774" s="51"/>
      <c r="I774" s="51"/>
      <c r="J774" s="52"/>
      <c r="K774" s="51"/>
      <c r="L774" s="51"/>
      <c r="M774" s="51"/>
      <c r="N774" s="51"/>
      <c r="O774" s="51"/>
      <c r="P774" s="51"/>
      <c r="Q774" s="51"/>
      <c r="R774" s="51"/>
      <c r="S774" s="51"/>
      <c r="T774" s="51"/>
      <c r="U774" s="51"/>
      <c r="V774" s="51"/>
      <c r="W774" s="51"/>
      <c r="X774" s="51"/>
      <c r="Y774" s="51"/>
      <c r="Z774" s="51"/>
      <c r="AA774" s="51"/>
    </row>
    <row r="775" spans="1:27" ht="15">
      <c r="A775" s="51"/>
      <c r="B775" s="51"/>
      <c r="C775" s="51"/>
      <c r="D775" s="51"/>
      <c r="E775" s="51"/>
      <c r="F775" s="52"/>
      <c r="G775" s="51"/>
      <c r="H775" s="51"/>
      <c r="I775" s="51"/>
      <c r="J775" s="52"/>
      <c r="K775" s="51"/>
      <c r="L775" s="51"/>
      <c r="M775" s="51"/>
      <c r="N775" s="51"/>
      <c r="O775" s="51"/>
      <c r="P775" s="51"/>
      <c r="Q775" s="51"/>
      <c r="R775" s="51"/>
      <c r="S775" s="51"/>
      <c r="T775" s="51"/>
      <c r="U775" s="51"/>
      <c r="V775" s="51"/>
      <c r="W775" s="51"/>
      <c r="X775" s="51"/>
      <c r="Y775" s="51"/>
      <c r="Z775" s="51"/>
      <c r="AA775" s="51"/>
    </row>
    <row r="776" spans="1:27" ht="15">
      <c r="A776" s="51"/>
      <c r="B776" s="51"/>
      <c r="C776" s="51"/>
      <c r="D776" s="51"/>
      <c r="E776" s="51"/>
      <c r="F776" s="52"/>
      <c r="G776" s="51"/>
      <c r="H776" s="51"/>
      <c r="I776" s="51"/>
      <c r="J776" s="52"/>
      <c r="K776" s="51"/>
      <c r="L776" s="51"/>
      <c r="M776" s="51"/>
      <c r="N776" s="51"/>
      <c r="O776" s="51"/>
      <c r="P776" s="51"/>
      <c r="Q776" s="51"/>
      <c r="R776" s="51"/>
      <c r="S776" s="51"/>
      <c r="T776" s="51"/>
      <c r="U776" s="51"/>
      <c r="V776" s="51"/>
      <c r="W776" s="51"/>
      <c r="X776" s="51"/>
      <c r="Y776" s="51"/>
      <c r="Z776" s="51"/>
      <c r="AA776" s="51"/>
    </row>
    <row r="777" spans="1:27" ht="15">
      <c r="A777" s="51"/>
      <c r="B777" s="51"/>
      <c r="C777" s="51"/>
      <c r="D777" s="51"/>
      <c r="E777" s="51"/>
      <c r="F777" s="52"/>
      <c r="G777" s="51"/>
      <c r="H777" s="51"/>
      <c r="I777" s="51"/>
      <c r="J777" s="52"/>
      <c r="K777" s="51"/>
      <c r="L777" s="51"/>
      <c r="M777" s="51"/>
      <c r="N777" s="51"/>
      <c r="O777" s="51"/>
      <c r="P777" s="51"/>
      <c r="Q777" s="51"/>
      <c r="R777" s="51"/>
      <c r="S777" s="51"/>
      <c r="T777" s="51"/>
      <c r="U777" s="51"/>
      <c r="V777" s="51"/>
      <c r="W777" s="51"/>
      <c r="X777" s="51"/>
      <c r="Y777" s="51"/>
      <c r="Z777" s="51"/>
      <c r="AA777" s="51"/>
    </row>
    <row r="778" spans="1:27" ht="15">
      <c r="A778" s="51"/>
      <c r="B778" s="51"/>
      <c r="C778" s="51"/>
      <c r="D778" s="51"/>
      <c r="E778" s="51"/>
      <c r="F778" s="52"/>
      <c r="G778" s="51"/>
      <c r="H778" s="51"/>
      <c r="I778" s="51"/>
      <c r="J778" s="52"/>
      <c r="K778" s="51"/>
      <c r="L778" s="51"/>
      <c r="M778" s="51"/>
      <c r="N778" s="51"/>
      <c r="O778" s="51"/>
      <c r="P778" s="51"/>
      <c r="Q778" s="51"/>
      <c r="R778" s="51"/>
      <c r="S778" s="51"/>
      <c r="T778" s="51"/>
      <c r="U778" s="51"/>
      <c r="V778" s="51"/>
      <c r="W778" s="51"/>
      <c r="X778" s="51"/>
      <c r="Y778" s="51"/>
      <c r="Z778" s="51"/>
      <c r="AA778" s="51"/>
    </row>
    <row r="779" spans="1:27" ht="15">
      <c r="A779" s="51"/>
      <c r="B779" s="51"/>
      <c r="C779" s="51"/>
      <c r="D779" s="51"/>
      <c r="E779" s="51"/>
      <c r="F779" s="52"/>
      <c r="G779" s="51"/>
      <c r="H779" s="51"/>
      <c r="I779" s="51"/>
      <c r="J779" s="52"/>
      <c r="K779" s="51"/>
      <c r="L779" s="51"/>
      <c r="M779" s="51"/>
      <c r="N779" s="51"/>
      <c r="O779" s="51"/>
      <c r="P779" s="51"/>
      <c r="Q779" s="51"/>
      <c r="R779" s="51"/>
      <c r="S779" s="51"/>
      <c r="T779" s="51"/>
      <c r="U779" s="51"/>
      <c r="V779" s="51"/>
      <c r="W779" s="51"/>
      <c r="X779" s="51"/>
      <c r="Y779" s="51"/>
      <c r="Z779" s="51"/>
      <c r="AA779" s="51"/>
    </row>
    <row r="780" spans="1:27" ht="15">
      <c r="A780" s="51"/>
      <c r="B780" s="51"/>
      <c r="C780" s="51"/>
      <c r="D780" s="51"/>
      <c r="E780" s="51"/>
      <c r="F780" s="52"/>
      <c r="G780" s="51"/>
      <c r="H780" s="51"/>
      <c r="I780" s="51"/>
      <c r="J780" s="52"/>
      <c r="K780" s="51"/>
      <c r="L780" s="51"/>
      <c r="M780" s="51"/>
      <c r="N780" s="51"/>
      <c r="O780" s="51"/>
      <c r="P780" s="51"/>
      <c r="Q780" s="51"/>
      <c r="R780" s="51"/>
      <c r="S780" s="51"/>
      <c r="T780" s="51"/>
      <c r="U780" s="51"/>
      <c r="V780" s="51"/>
      <c r="W780" s="51"/>
      <c r="X780" s="51"/>
      <c r="Y780" s="51"/>
      <c r="Z780" s="51"/>
      <c r="AA780" s="51"/>
    </row>
    <row r="781" spans="1:27" ht="15">
      <c r="A781" s="51"/>
      <c r="B781" s="51"/>
      <c r="C781" s="51"/>
      <c r="D781" s="51"/>
      <c r="E781" s="51"/>
      <c r="F781" s="52"/>
      <c r="G781" s="51"/>
      <c r="H781" s="51"/>
      <c r="I781" s="51"/>
      <c r="J781" s="52"/>
      <c r="K781" s="51"/>
      <c r="L781" s="51"/>
      <c r="M781" s="51"/>
      <c r="N781" s="51"/>
      <c r="O781" s="51"/>
      <c r="P781" s="51"/>
      <c r="Q781" s="51"/>
      <c r="R781" s="51"/>
      <c r="S781" s="51"/>
      <c r="T781" s="51"/>
      <c r="U781" s="51"/>
      <c r="V781" s="51"/>
      <c r="W781" s="51"/>
      <c r="X781" s="51"/>
      <c r="Y781" s="51"/>
      <c r="Z781" s="51"/>
      <c r="AA781" s="51"/>
    </row>
    <row r="782" spans="1:27" ht="15">
      <c r="A782" s="51"/>
      <c r="B782" s="51"/>
      <c r="C782" s="51"/>
      <c r="D782" s="51"/>
      <c r="E782" s="51"/>
      <c r="F782" s="52"/>
      <c r="G782" s="51"/>
      <c r="H782" s="51"/>
      <c r="I782" s="51"/>
      <c r="J782" s="52"/>
      <c r="K782" s="51"/>
      <c r="L782" s="51"/>
      <c r="M782" s="51"/>
      <c r="N782" s="51"/>
      <c r="O782" s="51"/>
      <c r="P782" s="51"/>
      <c r="Q782" s="51"/>
      <c r="R782" s="51"/>
      <c r="S782" s="51"/>
      <c r="T782" s="51"/>
      <c r="U782" s="51"/>
      <c r="V782" s="51"/>
      <c r="W782" s="51"/>
      <c r="X782" s="51"/>
      <c r="Y782" s="51"/>
      <c r="Z782" s="51"/>
      <c r="AA782" s="51"/>
    </row>
    <row r="783" spans="1:27" ht="15">
      <c r="A783" s="51"/>
      <c r="B783" s="51"/>
      <c r="C783" s="51"/>
      <c r="D783" s="51"/>
      <c r="E783" s="51"/>
      <c r="F783" s="52"/>
      <c r="G783" s="51"/>
      <c r="H783" s="51"/>
      <c r="I783" s="51"/>
      <c r="J783" s="52"/>
      <c r="K783" s="51"/>
      <c r="L783" s="51"/>
      <c r="M783" s="51"/>
      <c r="N783" s="51"/>
      <c r="O783" s="51"/>
      <c r="P783" s="51"/>
      <c r="Q783" s="51"/>
      <c r="R783" s="51"/>
      <c r="S783" s="51"/>
      <c r="T783" s="51"/>
      <c r="U783" s="51"/>
      <c r="V783" s="51"/>
      <c r="W783" s="51"/>
      <c r="X783" s="51"/>
      <c r="Y783" s="51"/>
      <c r="Z783" s="51"/>
      <c r="AA783" s="51"/>
    </row>
    <row r="784" spans="1:27" ht="15">
      <c r="A784" s="51"/>
      <c r="B784" s="51"/>
      <c r="C784" s="51"/>
      <c r="D784" s="51"/>
      <c r="E784" s="51"/>
      <c r="F784" s="52"/>
      <c r="G784" s="51"/>
      <c r="H784" s="51"/>
      <c r="I784" s="51"/>
      <c r="J784" s="52"/>
      <c r="K784" s="51"/>
      <c r="L784" s="51"/>
      <c r="M784" s="51"/>
      <c r="N784" s="51"/>
      <c r="O784" s="51"/>
      <c r="P784" s="51"/>
      <c r="Q784" s="51"/>
      <c r="R784" s="51"/>
      <c r="S784" s="51"/>
      <c r="T784" s="51"/>
      <c r="U784" s="51"/>
      <c r="V784" s="51"/>
      <c r="W784" s="51"/>
      <c r="X784" s="51"/>
      <c r="Y784" s="51"/>
      <c r="Z784" s="51"/>
      <c r="AA784" s="51"/>
    </row>
    <row r="785" spans="1:27" ht="15">
      <c r="A785" s="51"/>
      <c r="B785" s="51"/>
      <c r="C785" s="51"/>
      <c r="D785" s="51"/>
      <c r="E785" s="51"/>
      <c r="F785" s="52"/>
      <c r="G785" s="51"/>
      <c r="H785" s="51"/>
      <c r="I785" s="51"/>
      <c r="J785" s="52"/>
      <c r="K785" s="51"/>
      <c r="L785" s="51"/>
      <c r="M785" s="51"/>
      <c r="N785" s="51"/>
      <c r="O785" s="51"/>
      <c r="P785" s="51"/>
      <c r="Q785" s="51"/>
      <c r="R785" s="51"/>
      <c r="S785" s="51"/>
      <c r="T785" s="51"/>
      <c r="U785" s="51"/>
      <c r="V785" s="51"/>
      <c r="W785" s="51"/>
      <c r="X785" s="51"/>
      <c r="Y785" s="51"/>
      <c r="Z785" s="51"/>
      <c r="AA785" s="51"/>
    </row>
    <row r="786" spans="1:27" ht="15">
      <c r="A786" s="51"/>
      <c r="B786" s="51"/>
      <c r="C786" s="51"/>
      <c r="D786" s="51"/>
      <c r="E786" s="51"/>
      <c r="F786" s="52"/>
      <c r="G786" s="51"/>
      <c r="H786" s="51"/>
      <c r="I786" s="51"/>
      <c r="J786" s="52"/>
      <c r="K786" s="51"/>
      <c r="L786" s="51"/>
      <c r="M786" s="51"/>
      <c r="N786" s="51"/>
      <c r="O786" s="51"/>
      <c r="P786" s="51"/>
      <c r="Q786" s="51"/>
      <c r="R786" s="51"/>
      <c r="S786" s="51"/>
      <c r="T786" s="51"/>
      <c r="U786" s="51"/>
      <c r="V786" s="51"/>
      <c r="W786" s="51"/>
      <c r="X786" s="51"/>
      <c r="Y786" s="51"/>
      <c r="Z786" s="51"/>
      <c r="AA786" s="51"/>
    </row>
    <row r="787" spans="1:27" ht="15">
      <c r="A787" s="51"/>
      <c r="B787" s="51"/>
      <c r="C787" s="51"/>
      <c r="D787" s="51"/>
      <c r="E787" s="51"/>
      <c r="F787" s="52"/>
      <c r="G787" s="51"/>
      <c r="H787" s="51"/>
      <c r="I787" s="51"/>
      <c r="J787" s="52"/>
      <c r="K787" s="51"/>
      <c r="L787" s="51"/>
      <c r="M787" s="51"/>
      <c r="N787" s="51"/>
      <c r="O787" s="51"/>
      <c r="P787" s="51"/>
      <c r="Q787" s="51"/>
      <c r="R787" s="51"/>
      <c r="S787" s="51"/>
      <c r="T787" s="51"/>
      <c r="U787" s="51"/>
      <c r="V787" s="51"/>
      <c r="W787" s="51"/>
      <c r="X787" s="51"/>
      <c r="Y787" s="51"/>
      <c r="Z787" s="51"/>
      <c r="AA787" s="51"/>
    </row>
    <row r="788" spans="1:27" ht="15">
      <c r="A788" s="51"/>
      <c r="B788" s="51"/>
      <c r="C788" s="51"/>
      <c r="D788" s="51"/>
      <c r="E788" s="51"/>
      <c r="F788" s="52"/>
      <c r="G788" s="51"/>
      <c r="H788" s="51"/>
      <c r="I788" s="51"/>
      <c r="J788" s="52"/>
      <c r="K788" s="51"/>
      <c r="L788" s="51"/>
      <c r="M788" s="51"/>
      <c r="N788" s="51"/>
      <c r="O788" s="51"/>
      <c r="P788" s="51"/>
      <c r="Q788" s="51"/>
      <c r="R788" s="51"/>
      <c r="S788" s="51"/>
      <c r="T788" s="51"/>
      <c r="U788" s="51"/>
      <c r="V788" s="51"/>
      <c r="W788" s="51"/>
      <c r="X788" s="51"/>
      <c r="Y788" s="51"/>
      <c r="Z788" s="51"/>
      <c r="AA788" s="51"/>
    </row>
    <row r="789" spans="1:27" ht="15">
      <c r="A789" s="51"/>
      <c r="B789" s="51"/>
      <c r="C789" s="51"/>
      <c r="D789" s="51"/>
      <c r="E789" s="51"/>
      <c r="F789" s="52"/>
      <c r="G789" s="51"/>
      <c r="H789" s="51"/>
      <c r="I789" s="51"/>
      <c r="J789" s="52"/>
      <c r="K789" s="51"/>
      <c r="L789" s="51"/>
      <c r="M789" s="51"/>
      <c r="N789" s="51"/>
      <c r="O789" s="51"/>
      <c r="P789" s="51"/>
      <c r="Q789" s="51"/>
      <c r="R789" s="51"/>
      <c r="S789" s="51"/>
      <c r="T789" s="51"/>
      <c r="U789" s="51"/>
      <c r="V789" s="51"/>
      <c r="W789" s="51"/>
      <c r="X789" s="51"/>
      <c r="Y789" s="51"/>
      <c r="Z789" s="51"/>
      <c r="AA789" s="51"/>
    </row>
    <row r="790" spans="1:27" ht="15">
      <c r="A790" s="51"/>
      <c r="B790" s="51"/>
      <c r="C790" s="51"/>
      <c r="D790" s="51"/>
      <c r="E790" s="51"/>
      <c r="F790" s="52"/>
      <c r="G790" s="51"/>
      <c r="H790" s="51"/>
      <c r="I790" s="51"/>
      <c r="J790" s="52"/>
      <c r="K790" s="51"/>
      <c r="L790" s="51"/>
      <c r="M790" s="51"/>
      <c r="N790" s="51"/>
      <c r="O790" s="51"/>
      <c r="P790" s="51"/>
      <c r="Q790" s="51"/>
      <c r="R790" s="51"/>
      <c r="S790" s="51"/>
      <c r="T790" s="51"/>
      <c r="U790" s="51"/>
      <c r="V790" s="51"/>
      <c r="W790" s="51"/>
      <c r="X790" s="51"/>
      <c r="Y790" s="51"/>
      <c r="Z790" s="51"/>
      <c r="AA790" s="51"/>
    </row>
    <row r="791" spans="1:27" ht="15">
      <c r="A791" s="51"/>
      <c r="B791" s="51"/>
      <c r="C791" s="51"/>
      <c r="D791" s="51"/>
      <c r="E791" s="51"/>
      <c r="F791" s="52"/>
      <c r="G791" s="51"/>
      <c r="H791" s="51"/>
      <c r="I791" s="51"/>
      <c r="J791" s="52"/>
      <c r="K791" s="51"/>
      <c r="L791" s="51"/>
      <c r="M791" s="51"/>
      <c r="N791" s="51"/>
      <c r="O791" s="51"/>
      <c r="P791" s="51"/>
      <c r="Q791" s="51"/>
      <c r="R791" s="51"/>
      <c r="S791" s="51"/>
      <c r="T791" s="51"/>
      <c r="U791" s="51"/>
      <c r="V791" s="51"/>
      <c r="W791" s="51"/>
      <c r="X791" s="51"/>
      <c r="Y791" s="51"/>
      <c r="Z791" s="51"/>
      <c r="AA791" s="51"/>
    </row>
    <row r="792" spans="1:27" ht="15">
      <c r="A792" s="51"/>
      <c r="B792" s="51"/>
      <c r="C792" s="51"/>
      <c r="D792" s="51"/>
      <c r="E792" s="51"/>
      <c r="F792" s="52"/>
      <c r="G792" s="51"/>
      <c r="H792" s="51"/>
      <c r="I792" s="51"/>
      <c r="J792" s="52"/>
      <c r="K792" s="51"/>
      <c r="L792" s="51"/>
      <c r="M792" s="51"/>
      <c r="N792" s="51"/>
      <c r="O792" s="51"/>
      <c r="P792" s="51"/>
      <c r="Q792" s="51"/>
      <c r="R792" s="51"/>
      <c r="S792" s="51"/>
      <c r="T792" s="51"/>
      <c r="U792" s="51"/>
      <c r="V792" s="51"/>
      <c r="W792" s="51"/>
      <c r="X792" s="51"/>
      <c r="Y792" s="51"/>
      <c r="Z792" s="51"/>
      <c r="AA792" s="51"/>
    </row>
    <row r="793" spans="1:27" ht="15">
      <c r="A793" s="51"/>
      <c r="B793" s="51"/>
      <c r="C793" s="51"/>
      <c r="D793" s="51"/>
      <c r="E793" s="51"/>
      <c r="F793" s="52"/>
      <c r="G793" s="51"/>
      <c r="H793" s="51"/>
      <c r="I793" s="51"/>
      <c r="J793" s="52"/>
      <c r="K793" s="51"/>
      <c r="L793" s="51"/>
      <c r="M793" s="51"/>
      <c r="N793" s="51"/>
      <c r="O793" s="51"/>
      <c r="P793" s="51"/>
      <c r="Q793" s="51"/>
      <c r="R793" s="51"/>
      <c r="S793" s="51"/>
      <c r="T793" s="51"/>
      <c r="U793" s="51"/>
      <c r="V793" s="51"/>
      <c r="W793" s="51"/>
      <c r="X793" s="51"/>
      <c r="Y793" s="51"/>
      <c r="Z793" s="51"/>
      <c r="AA793" s="51"/>
    </row>
    <row r="794" spans="1:27" ht="15">
      <c r="A794" s="51"/>
      <c r="B794" s="51"/>
      <c r="C794" s="51"/>
      <c r="D794" s="51"/>
      <c r="E794" s="51"/>
      <c r="F794" s="52"/>
      <c r="G794" s="51"/>
      <c r="H794" s="51"/>
      <c r="I794" s="51"/>
      <c r="J794" s="52"/>
      <c r="K794" s="51"/>
      <c r="L794" s="51"/>
      <c r="M794" s="51"/>
      <c r="N794" s="51"/>
      <c r="O794" s="51"/>
      <c r="P794" s="51"/>
      <c r="Q794" s="51"/>
      <c r="R794" s="51"/>
      <c r="S794" s="51"/>
      <c r="T794" s="51"/>
      <c r="U794" s="51"/>
      <c r="V794" s="51"/>
      <c r="W794" s="51"/>
      <c r="X794" s="51"/>
      <c r="Y794" s="51"/>
      <c r="Z794" s="51"/>
      <c r="AA794" s="51"/>
    </row>
    <row r="795" spans="1:27" ht="15">
      <c r="A795" s="51"/>
      <c r="B795" s="51"/>
      <c r="C795" s="51"/>
      <c r="D795" s="51"/>
      <c r="E795" s="51"/>
      <c r="F795" s="52"/>
      <c r="G795" s="51"/>
      <c r="H795" s="51"/>
      <c r="I795" s="51"/>
      <c r="J795" s="52"/>
      <c r="K795" s="51"/>
      <c r="L795" s="51"/>
      <c r="M795" s="51"/>
      <c r="N795" s="51"/>
      <c r="O795" s="51"/>
      <c r="P795" s="51"/>
      <c r="Q795" s="51"/>
      <c r="R795" s="51"/>
      <c r="S795" s="51"/>
      <c r="T795" s="51"/>
      <c r="U795" s="51"/>
      <c r="V795" s="51"/>
      <c r="W795" s="51"/>
      <c r="X795" s="51"/>
      <c r="Y795" s="51"/>
      <c r="Z795" s="51"/>
      <c r="AA795" s="51"/>
    </row>
    <row r="796" spans="1:27" ht="15">
      <c r="A796" s="51"/>
      <c r="B796" s="51"/>
      <c r="C796" s="51"/>
      <c r="D796" s="51"/>
      <c r="E796" s="51"/>
      <c r="F796" s="52"/>
      <c r="G796" s="51"/>
      <c r="H796" s="51"/>
      <c r="I796" s="51"/>
      <c r="J796" s="52"/>
      <c r="K796" s="51"/>
      <c r="L796" s="51"/>
      <c r="M796" s="51"/>
      <c r="N796" s="51"/>
      <c r="O796" s="51"/>
      <c r="P796" s="51"/>
      <c r="Q796" s="51"/>
      <c r="R796" s="51"/>
      <c r="S796" s="51"/>
      <c r="T796" s="51"/>
      <c r="U796" s="51"/>
      <c r="V796" s="51"/>
      <c r="W796" s="51"/>
      <c r="X796" s="51"/>
      <c r="Y796" s="51"/>
      <c r="Z796" s="51"/>
      <c r="AA796" s="51"/>
    </row>
    <row r="797" spans="1:27" ht="15">
      <c r="A797" s="51"/>
      <c r="B797" s="51"/>
      <c r="C797" s="51"/>
      <c r="D797" s="51"/>
      <c r="E797" s="51"/>
      <c r="F797" s="52"/>
      <c r="G797" s="51"/>
      <c r="H797" s="51"/>
      <c r="I797" s="51"/>
      <c r="J797" s="52"/>
      <c r="K797" s="51"/>
      <c r="L797" s="51"/>
      <c r="M797" s="51"/>
      <c r="N797" s="51"/>
      <c r="O797" s="51"/>
      <c r="P797" s="51"/>
      <c r="Q797" s="51"/>
      <c r="R797" s="51"/>
      <c r="S797" s="51"/>
      <c r="T797" s="51"/>
      <c r="U797" s="51"/>
      <c r="V797" s="51"/>
      <c r="W797" s="51"/>
      <c r="X797" s="51"/>
      <c r="Y797" s="51"/>
      <c r="Z797" s="51"/>
      <c r="AA797" s="51"/>
    </row>
    <row r="798" spans="1:27" ht="15">
      <c r="A798" s="51"/>
      <c r="B798" s="51"/>
      <c r="C798" s="51"/>
      <c r="D798" s="51"/>
      <c r="E798" s="51"/>
      <c r="F798" s="52"/>
      <c r="G798" s="51"/>
      <c r="H798" s="51"/>
      <c r="I798" s="51"/>
      <c r="J798" s="52"/>
      <c r="K798" s="51"/>
      <c r="L798" s="51"/>
      <c r="M798" s="51"/>
      <c r="N798" s="51"/>
      <c r="O798" s="51"/>
      <c r="P798" s="51"/>
      <c r="Q798" s="51"/>
      <c r="R798" s="51"/>
      <c r="S798" s="51"/>
      <c r="T798" s="51"/>
      <c r="U798" s="51"/>
      <c r="V798" s="51"/>
      <c r="W798" s="51"/>
      <c r="X798" s="51"/>
      <c r="Y798" s="51"/>
      <c r="Z798" s="51"/>
      <c r="AA798" s="51"/>
    </row>
    <row r="799" spans="1:27" ht="15">
      <c r="A799" s="51"/>
      <c r="B799" s="51"/>
      <c r="C799" s="51"/>
      <c r="D799" s="51"/>
      <c r="E799" s="51"/>
      <c r="F799" s="52"/>
      <c r="G799" s="51"/>
      <c r="H799" s="51"/>
      <c r="I799" s="51"/>
      <c r="J799" s="52"/>
      <c r="K799" s="51"/>
      <c r="L799" s="51"/>
      <c r="M799" s="51"/>
      <c r="N799" s="51"/>
      <c r="O799" s="51"/>
      <c r="P799" s="51"/>
      <c r="Q799" s="51"/>
      <c r="R799" s="51"/>
      <c r="S799" s="51"/>
      <c r="T799" s="51"/>
      <c r="U799" s="51"/>
      <c r="V799" s="51"/>
      <c r="W799" s="51"/>
      <c r="X799" s="51"/>
      <c r="Y799" s="51"/>
      <c r="Z799" s="51"/>
      <c r="AA799" s="51"/>
    </row>
    <row r="800" spans="1:27" ht="15">
      <c r="A800" s="51"/>
      <c r="B800" s="51"/>
      <c r="C800" s="51"/>
      <c r="D800" s="51"/>
      <c r="E800" s="51"/>
      <c r="F800" s="52"/>
      <c r="G800" s="51"/>
      <c r="H800" s="51"/>
      <c r="I800" s="51"/>
      <c r="J800" s="52"/>
      <c r="K800" s="51"/>
      <c r="L800" s="51"/>
      <c r="M800" s="51"/>
      <c r="N800" s="51"/>
      <c r="O800" s="51"/>
      <c r="P800" s="51"/>
      <c r="Q800" s="51"/>
      <c r="R800" s="51"/>
      <c r="S800" s="51"/>
      <c r="T800" s="51"/>
      <c r="U800" s="51"/>
      <c r="V800" s="51"/>
      <c r="W800" s="51"/>
      <c r="X800" s="51"/>
      <c r="Y800" s="51"/>
      <c r="Z800" s="51"/>
      <c r="AA800" s="51"/>
    </row>
    <row r="801" spans="1:27" ht="15">
      <c r="A801" s="51"/>
      <c r="B801" s="51"/>
      <c r="C801" s="51"/>
      <c r="D801" s="51"/>
      <c r="E801" s="51"/>
      <c r="F801" s="52"/>
      <c r="G801" s="51"/>
      <c r="H801" s="51"/>
      <c r="I801" s="51"/>
      <c r="J801" s="52"/>
      <c r="K801" s="51"/>
      <c r="L801" s="51"/>
      <c r="M801" s="51"/>
      <c r="N801" s="51"/>
      <c r="O801" s="51"/>
      <c r="P801" s="51"/>
      <c r="Q801" s="51"/>
      <c r="R801" s="51"/>
      <c r="S801" s="51"/>
      <c r="T801" s="51"/>
      <c r="U801" s="51"/>
      <c r="V801" s="51"/>
      <c r="W801" s="51"/>
      <c r="X801" s="51"/>
      <c r="Y801" s="51"/>
      <c r="Z801" s="51"/>
      <c r="AA801" s="51"/>
    </row>
    <row r="802" spans="1:27" ht="15">
      <c r="A802" s="51"/>
      <c r="B802" s="51"/>
      <c r="C802" s="51"/>
      <c r="D802" s="51"/>
      <c r="E802" s="51"/>
      <c r="F802" s="52"/>
      <c r="G802" s="51"/>
      <c r="H802" s="51"/>
      <c r="I802" s="51"/>
      <c r="J802" s="52"/>
      <c r="K802" s="51"/>
      <c r="L802" s="51"/>
      <c r="M802" s="51"/>
      <c r="N802" s="51"/>
      <c r="O802" s="51"/>
      <c r="P802" s="51"/>
      <c r="Q802" s="51"/>
      <c r="R802" s="51"/>
      <c r="S802" s="51"/>
      <c r="T802" s="51"/>
      <c r="U802" s="51"/>
      <c r="V802" s="51"/>
      <c r="W802" s="51"/>
      <c r="X802" s="51"/>
      <c r="Y802" s="51"/>
      <c r="Z802" s="51"/>
      <c r="AA802" s="51"/>
    </row>
    <row r="803" spans="1:27" ht="15">
      <c r="A803" s="51"/>
      <c r="B803" s="51"/>
      <c r="C803" s="51"/>
      <c r="D803" s="51"/>
      <c r="E803" s="51"/>
      <c r="F803" s="52"/>
      <c r="G803" s="51"/>
      <c r="H803" s="51"/>
      <c r="I803" s="51"/>
      <c r="J803" s="52"/>
      <c r="K803" s="51"/>
      <c r="L803" s="51"/>
      <c r="M803" s="51"/>
      <c r="N803" s="51"/>
      <c r="O803" s="51"/>
      <c r="P803" s="51"/>
      <c r="Q803" s="51"/>
      <c r="R803" s="51"/>
      <c r="S803" s="51"/>
      <c r="T803" s="51"/>
      <c r="U803" s="51"/>
      <c r="V803" s="51"/>
      <c r="W803" s="51"/>
      <c r="X803" s="51"/>
      <c r="Y803" s="51"/>
      <c r="Z803" s="51"/>
      <c r="AA803" s="51"/>
    </row>
    <row r="804" spans="1:27" ht="15">
      <c r="A804" s="51"/>
      <c r="B804" s="51"/>
      <c r="C804" s="51"/>
      <c r="D804" s="51"/>
      <c r="E804" s="51"/>
      <c r="F804" s="52"/>
      <c r="G804" s="51"/>
      <c r="H804" s="51"/>
      <c r="I804" s="51"/>
      <c r="J804" s="52"/>
      <c r="K804" s="51"/>
      <c r="L804" s="51"/>
      <c r="M804" s="51"/>
      <c r="N804" s="51"/>
      <c r="O804" s="51"/>
      <c r="P804" s="51"/>
      <c r="Q804" s="51"/>
      <c r="R804" s="51"/>
      <c r="S804" s="51"/>
      <c r="T804" s="51"/>
      <c r="U804" s="51"/>
      <c r="V804" s="51"/>
      <c r="W804" s="51"/>
      <c r="X804" s="51"/>
      <c r="Y804" s="51"/>
      <c r="Z804" s="51"/>
      <c r="AA804" s="51"/>
    </row>
    <row r="805" spans="1:27" ht="15">
      <c r="A805" s="51"/>
      <c r="B805" s="51"/>
      <c r="C805" s="51"/>
      <c r="D805" s="51"/>
      <c r="E805" s="51"/>
      <c r="F805" s="52"/>
      <c r="G805" s="51"/>
      <c r="H805" s="51"/>
      <c r="I805" s="51"/>
      <c r="J805" s="52"/>
      <c r="K805" s="51"/>
      <c r="L805" s="51"/>
      <c r="M805" s="51"/>
      <c r="N805" s="51"/>
      <c r="O805" s="51"/>
      <c r="P805" s="51"/>
      <c r="Q805" s="51"/>
      <c r="R805" s="51"/>
      <c r="S805" s="51"/>
      <c r="T805" s="51"/>
      <c r="U805" s="51"/>
      <c r="V805" s="51"/>
      <c r="W805" s="51"/>
      <c r="X805" s="51"/>
      <c r="Y805" s="51"/>
      <c r="Z805" s="51"/>
      <c r="AA805" s="51"/>
    </row>
    <row r="806" spans="1:27" ht="15">
      <c r="A806" s="51"/>
      <c r="B806" s="51"/>
      <c r="C806" s="51"/>
      <c r="D806" s="51"/>
      <c r="E806" s="51"/>
      <c r="F806" s="52"/>
      <c r="G806" s="51"/>
      <c r="H806" s="51"/>
      <c r="I806" s="51"/>
      <c r="J806" s="52"/>
      <c r="K806" s="51"/>
      <c r="L806" s="51"/>
      <c r="M806" s="51"/>
      <c r="N806" s="51"/>
      <c r="O806" s="51"/>
      <c r="P806" s="51"/>
      <c r="Q806" s="51"/>
      <c r="R806" s="51"/>
      <c r="S806" s="51"/>
      <c r="T806" s="51"/>
      <c r="U806" s="51"/>
      <c r="V806" s="51"/>
      <c r="W806" s="51"/>
      <c r="X806" s="51"/>
      <c r="Y806" s="51"/>
      <c r="Z806" s="51"/>
      <c r="AA806" s="51"/>
    </row>
    <row r="807" spans="1:27" ht="15">
      <c r="A807" s="51"/>
      <c r="B807" s="51"/>
      <c r="C807" s="51"/>
      <c r="D807" s="51"/>
      <c r="E807" s="51"/>
      <c r="F807" s="52"/>
      <c r="G807" s="51"/>
      <c r="H807" s="51"/>
      <c r="I807" s="51"/>
      <c r="J807" s="52"/>
      <c r="K807" s="51"/>
      <c r="L807" s="51"/>
      <c r="M807" s="51"/>
      <c r="N807" s="51"/>
      <c r="O807" s="51"/>
      <c r="P807" s="51"/>
      <c r="Q807" s="51"/>
      <c r="R807" s="51"/>
      <c r="S807" s="51"/>
      <c r="T807" s="51"/>
      <c r="U807" s="51"/>
      <c r="V807" s="51"/>
      <c r="W807" s="51"/>
      <c r="X807" s="51"/>
      <c r="Y807" s="51"/>
      <c r="Z807" s="51"/>
      <c r="AA807" s="51"/>
    </row>
    <row r="808" spans="1:27" ht="15">
      <c r="A808" s="51"/>
      <c r="B808" s="51"/>
      <c r="C808" s="51"/>
      <c r="D808" s="51"/>
      <c r="E808" s="51"/>
      <c r="F808" s="52"/>
      <c r="G808" s="51"/>
      <c r="H808" s="51"/>
      <c r="I808" s="51"/>
      <c r="J808" s="52"/>
      <c r="K808" s="51"/>
      <c r="L808" s="51"/>
      <c r="M808" s="51"/>
      <c r="N808" s="51"/>
      <c r="O808" s="51"/>
      <c r="P808" s="51"/>
      <c r="Q808" s="51"/>
      <c r="R808" s="51"/>
      <c r="S808" s="51"/>
      <c r="T808" s="51"/>
      <c r="U808" s="51"/>
      <c r="V808" s="51"/>
      <c r="W808" s="51"/>
      <c r="X808" s="51"/>
      <c r="Y808" s="51"/>
      <c r="Z808" s="51"/>
      <c r="AA808" s="51"/>
    </row>
    <row r="809" spans="1:27" ht="15">
      <c r="A809" s="51"/>
      <c r="B809" s="51"/>
      <c r="C809" s="51"/>
      <c r="D809" s="51"/>
      <c r="E809" s="51"/>
      <c r="F809" s="52"/>
      <c r="G809" s="51"/>
      <c r="H809" s="51"/>
      <c r="I809" s="51"/>
      <c r="J809" s="52"/>
      <c r="K809" s="51"/>
      <c r="L809" s="51"/>
      <c r="M809" s="51"/>
      <c r="N809" s="51"/>
      <c r="O809" s="51"/>
      <c r="P809" s="51"/>
      <c r="Q809" s="51"/>
      <c r="R809" s="51"/>
      <c r="S809" s="51"/>
      <c r="T809" s="51"/>
      <c r="U809" s="51"/>
      <c r="V809" s="51"/>
      <c r="W809" s="51"/>
      <c r="X809" s="51"/>
      <c r="Y809" s="51"/>
      <c r="Z809" s="51"/>
      <c r="AA809" s="51"/>
    </row>
    <row r="810" spans="1:27" ht="15">
      <c r="A810" s="51"/>
      <c r="B810" s="51"/>
      <c r="C810" s="51"/>
      <c r="D810" s="51"/>
      <c r="E810" s="51"/>
      <c r="F810" s="52"/>
      <c r="G810" s="51"/>
      <c r="H810" s="51"/>
      <c r="I810" s="51"/>
      <c r="J810" s="52"/>
      <c r="K810" s="51"/>
      <c r="L810" s="51"/>
      <c r="M810" s="51"/>
      <c r="N810" s="51"/>
      <c r="O810" s="51"/>
      <c r="P810" s="51"/>
      <c r="Q810" s="51"/>
      <c r="R810" s="51"/>
      <c r="S810" s="51"/>
      <c r="T810" s="51"/>
      <c r="U810" s="51"/>
      <c r="V810" s="51"/>
      <c r="W810" s="51"/>
      <c r="X810" s="51"/>
      <c r="Y810" s="51"/>
      <c r="Z810" s="51"/>
      <c r="AA810" s="51"/>
    </row>
    <row r="811" spans="1:27" ht="15">
      <c r="A811" s="51"/>
      <c r="B811" s="51"/>
      <c r="C811" s="51"/>
      <c r="D811" s="51"/>
      <c r="E811" s="51"/>
      <c r="F811" s="52"/>
      <c r="G811" s="51"/>
      <c r="H811" s="51"/>
      <c r="I811" s="51"/>
      <c r="J811" s="52"/>
      <c r="K811" s="51"/>
      <c r="L811" s="51"/>
      <c r="M811" s="51"/>
      <c r="N811" s="51"/>
      <c r="O811" s="51"/>
      <c r="P811" s="51"/>
      <c r="Q811" s="51"/>
      <c r="R811" s="51"/>
      <c r="S811" s="51"/>
      <c r="T811" s="51"/>
      <c r="U811" s="51"/>
      <c r="V811" s="51"/>
      <c r="W811" s="51"/>
      <c r="X811" s="51"/>
      <c r="Y811" s="51"/>
      <c r="Z811" s="51"/>
      <c r="AA811" s="51"/>
    </row>
    <row r="812" spans="1:27" ht="15">
      <c r="A812" s="51"/>
      <c r="B812" s="51"/>
      <c r="C812" s="51"/>
      <c r="D812" s="51"/>
      <c r="E812" s="51"/>
      <c r="F812" s="52"/>
      <c r="G812" s="51"/>
      <c r="H812" s="51"/>
      <c r="I812" s="51"/>
      <c r="J812" s="52"/>
      <c r="K812" s="51"/>
      <c r="L812" s="51"/>
      <c r="M812" s="51"/>
      <c r="N812" s="51"/>
      <c r="O812" s="51"/>
      <c r="P812" s="51"/>
      <c r="Q812" s="51"/>
      <c r="R812" s="51"/>
      <c r="S812" s="51"/>
      <c r="T812" s="51"/>
      <c r="U812" s="51"/>
      <c r="V812" s="51"/>
      <c r="W812" s="51"/>
      <c r="X812" s="51"/>
      <c r="Y812" s="51"/>
      <c r="Z812" s="51"/>
      <c r="AA812" s="51"/>
    </row>
    <row r="813" spans="1:27" ht="15">
      <c r="A813" s="51"/>
      <c r="B813" s="51"/>
      <c r="C813" s="51"/>
      <c r="D813" s="51"/>
      <c r="E813" s="51"/>
      <c r="F813" s="52"/>
      <c r="G813" s="51"/>
      <c r="H813" s="51"/>
      <c r="I813" s="51"/>
      <c r="J813" s="52"/>
      <c r="K813" s="51"/>
      <c r="L813" s="51"/>
      <c r="M813" s="51"/>
      <c r="N813" s="51"/>
      <c r="O813" s="51"/>
      <c r="P813" s="51"/>
      <c r="Q813" s="51"/>
      <c r="R813" s="51"/>
      <c r="S813" s="51"/>
      <c r="T813" s="51"/>
      <c r="U813" s="51"/>
      <c r="V813" s="51"/>
      <c r="W813" s="51"/>
      <c r="X813" s="51"/>
      <c r="Y813" s="51"/>
      <c r="Z813" s="51"/>
      <c r="AA813" s="51"/>
    </row>
    <row r="814" spans="1:27" ht="15">
      <c r="A814" s="51"/>
      <c r="B814" s="51"/>
      <c r="C814" s="51"/>
      <c r="D814" s="51"/>
      <c r="E814" s="51"/>
      <c r="F814" s="52"/>
      <c r="G814" s="51"/>
      <c r="H814" s="51"/>
      <c r="I814" s="51"/>
      <c r="J814" s="52"/>
      <c r="K814" s="51"/>
      <c r="L814" s="51"/>
      <c r="M814" s="51"/>
      <c r="N814" s="51"/>
      <c r="O814" s="51"/>
      <c r="P814" s="51"/>
      <c r="Q814" s="51"/>
      <c r="R814" s="51"/>
      <c r="S814" s="51"/>
      <c r="T814" s="51"/>
      <c r="U814" s="51"/>
      <c r="V814" s="51"/>
      <c r="W814" s="51"/>
      <c r="X814" s="51"/>
      <c r="Y814" s="51"/>
      <c r="Z814" s="51"/>
      <c r="AA814" s="51"/>
    </row>
    <row r="815" spans="1:27" ht="15">
      <c r="A815" s="51"/>
      <c r="B815" s="51"/>
      <c r="C815" s="51"/>
      <c r="D815" s="51"/>
      <c r="E815" s="51"/>
      <c r="F815" s="52"/>
      <c r="G815" s="51"/>
      <c r="H815" s="51"/>
      <c r="I815" s="51"/>
      <c r="J815" s="52"/>
      <c r="K815" s="51"/>
      <c r="L815" s="51"/>
      <c r="M815" s="51"/>
      <c r="N815" s="51"/>
      <c r="O815" s="51"/>
      <c r="P815" s="51"/>
      <c r="Q815" s="51"/>
      <c r="R815" s="51"/>
      <c r="S815" s="51"/>
      <c r="T815" s="51"/>
      <c r="U815" s="51"/>
      <c r="V815" s="51"/>
      <c r="W815" s="51"/>
      <c r="X815" s="51"/>
      <c r="Y815" s="51"/>
      <c r="Z815" s="51"/>
      <c r="AA815" s="51"/>
    </row>
    <row r="816" spans="1:27" ht="15">
      <c r="A816" s="51"/>
      <c r="B816" s="51"/>
      <c r="C816" s="51"/>
      <c r="D816" s="51"/>
      <c r="E816" s="51"/>
      <c r="F816" s="52"/>
      <c r="G816" s="51"/>
      <c r="H816" s="51"/>
      <c r="I816" s="51"/>
      <c r="J816" s="52"/>
      <c r="K816" s="51"/>
      <c r="L816" s="51"/>
      <c r="M816" s="51"/>
      <c r="N816" s="51"/>
      <c r="O816" s="51"/>
      <c r="P816" s="51"/>
      <c r="Q816" s="51"/>
      <c r="R816" s="51"/>
      <c r="S816" s="51"/>
      <c r="T816" s="51"/>
      <c r="U816" s="51"/>
      <c r="V816" s="51"/>
      <c r="W816" s="51"/>
      <c r="X816" s="51"/>
      <c r="Y816" s="51"/>
      <c r="Z816" s="51"/>
      <c r="AA816" s="51"/>
    </row>
    <row r="817" spans="1:27" ht="15">
      <c r="A817" s="51"/>
      <c r="B817" s="51"/>
      <c r="C817" s="51"/>
      <c r="D817" s="51"/>
      <c r="E817" s="51"/>
      <c r="F817" s="52"/>
      <c r="G817" s="51"/>
      <c r="H817" s="51"/>
      <c r="I817" s="51"/>
      <c r="J817" s="52"/>
      <c r="K817" s="51"/>
      <c r="L817" s="51"/>
      <c r="M817" s="51"/>
      <c r="N817" s="51"/>
      <c r="O817" s="51"/>
      <c r="P817" s="51"/>
      <c r="Q817" s="51"/>
      <c r="R817" s="51"/>
      <c r="S817" s="51"/>
      <c r="T817" s="51"/>
      <c r="U817" s="51"/>
      <c r="V817" s="51"/>
      <c r="W817" s="51"/>
      <c r="X817" s="51"/>
      <c r="Y817" s="51"/>
      <c r="Z817" s="51"/>
      <c r="AA817" s="51"/>
    </row>
    <row r="818" spans="1:27" ht="15">
      <c r="A818" s="51"/>
      <c r="B818" s="51"/>
      <c r="C818" s="51"/>
      <c r="D818" s="51"/>
      <c r="E818" s="51"/>
      <c r="F818" s="52"/>
      <c r="G818" s="51"/>
      <c r="H818" s="51"/>
      <c r="I818" s="51"/>
      <c r="J818" s="52"/>
      <c r="K818" s="51"/>
      <c r="L818" s="51"/>
      <c r="M818" s="51"/>
      <c r="N818" s="51"/>
      <c r="O818" s="51"/>
      <c r="P818" s="51"/>
      <c r="Q818" s="51"/>
      <c r="R818" s="51"/>
      <c r="S818" s="51"/>
      <c r="T818" s="51"/>
      <c r="U818" s="51"/>
      <c r="V818" s="51"/>
      <c r="W818" s="51"/>
      <c r="X818" s="51"/>
      <c r="Y818" s="51"/>
      <c r="Z818" s="51"/>
      <c r="AA818" s="51"/>
    </row>
    <row r="819" spans="1:27" ht="15">
      <c r="A819" s="51"/>
      <c r="B819" s="51"/>
      <c r="C819" s="51"/>
      <c r="D819" s="51"/>
      <c r="E819" s="51"/>
      <c r="F819" s="52"/>
      <c r="G819" s="51"/>
      <c r="H819" s="51"/>
      <c r="I819" s="51"/>
      <c r="J819" s="52"/>
      <c r="K819" s="51"/>
      <c r="L819" s="51"/>
      <c r="M819" s="51"/>
      <c r="N819" s="51"/>
      <c r="O819" s="51"/>
      <c r="P819" s="51"/>
      <c r="Q819" s="51"/>
      <c r="R819" s="51"/>
      <c r="S819" s="51"/>
      <c r="T819" s="51"/>
      <c r="U819" s="51"/>
      <c r="V819" s="51"/>
      <c r="W819" s="51"/>
      <c r="X819" s="51"/>
      <c r="Y819" s="51"/>
      <c r="Z819" s="51"/>
      <c r="AA819" s="51"/>
    </row>
    <row r="820" spans="1:27" ht="15">
      <c r="A820" s="51"/>
      <c r="B820" s="51"/>
      <c r="C820" s="51"/>
      <c r="D820" s="51"/>
      <c r="E820" s="51"/>
      <c r="F820" s="52"/>
      <c r="G820" s="51"/>
      <c r="H820" s="51"/>
      <c r="I820" s="51"/>
      <c r="J820" s="52"/>
      <c r="K820" s="51"/>
      <c r="L820" s="51"/>
      <c r="M820" s="51"/>
      <c r="N820" s="51"/>
      <c r="O820" s="51"/>
      <c r="P820" s="51"/>
      <c r="Q820" s="51"/>
      <c r="R820" s="51"/>
      <c r="S820" s="51"/>
      <c r="T820" s="51"/>
      <c r="U820" s="51"/>
      <c r="V820" s="51"/>
      <c r="W820" s="51"/>
      <c r="X820" s="51"/>
      <c r="Y820" s="51"/>
      <c r="Z820" s="51"/>
      <c r="AA820" s="51"/>
    </row>
    <row r="821" spans="1:27" ht="15">
      <c r="A821" s="51"/>
      <c r="B821" s="51"/>
      <c r="C821" s="51"/>
      <c r="D821" s="51"/>
      <c r="E821" s="51"/>
      <c r="F821" s="52"/>
      <c r="G821" s="51"/>
      <c r="H821" s="51"/>
      <c r="I821" s="51"/>
      <c r="J821" s="52"/>
      <c r="K821" s="51"/>
      <c r="L821" s="51"/>
      <c r="M821" s="51"/>
      <c r="N821" s="51"/>
      <c r="O821" s="51"/>
      <c r="P821" s="51"/>
      <c r="Q821" s="51"/>
      <c r="R821" s="51"/>
      <c r="S821" s="51"/>
      <c r="T821" s="51"/>
      <c r="U821" s="51"/>
      <c r="V821" s="51"/>
      <c r="W821" s="51"/>
      <c r="X821" s="51"/>
      <c r="Y821" s="51"/>
      <c r="Z821" s="51"/>
      <c r="AA821" s="51"/>
    </row>
    <row r="822" spans="1:27" ht="15">
      <c r="A822" s="51"/>
      <c r="B822" s="51"/>
      <c r="C822" s="51"/>
      <c r="D822" s="51"/>
      <c r="E822" s="51"/>
      <c r="F822" s="52"/>
      <c r="G822" s="51"/>
      <c r="H822" s="51"/>
      <c r="I822" s="51"/>
      <c r="J822" s="52"/>
      <c r="K822" s="51"/>
      <c r="L822" s="51"/>
      <c r="M822" s="51"/>
      <c r="N822" s="51"/>
      <c r="O822" s="51"/>
      <c r="P822" s="51"/>
      <c r="Q822" s="51"/>
      <c r="R822" s="51"/>
      <c r="S822" s="51"/>
      <c r="T822" s="51"/>
      <c r="U822" s="51"/>
      <c r="V822" s="51"/>
      <c r="W822" s="51"/>
      <c r="X822" s="51"/>
      <c r="Y822" s="51"/>
      <c r="Z822" s="51"/>
      <c r="AA822" s="51"/>
    </row>
    <row r="823" spans="1:27" ht="15">
      <c r="A823" s="51"/>
      <c r="B823" s="51"/>
      <c r="C823" s="51"/>
      <c r="D823" s="51"/>
      <c r="E823" s="51"/>
      <c r="F823" s="52"/>
      <c r="G823" s="51"/>
      <c r="H823" s="51"/>
      <c r="I823" s="51"/>
      <c r="J823" s="52"/>
      <c r="K823" s="51"/>
      <c r="L823" s="51"/>
      <c r="M823" s="51"/>
      <c r="N823" s="51"/>
      <c r="O823" s="51"/>
      <c r="P823" s="51"/>
      <c r="Q823" s="51"/>
      <c r="R823" s="51"/>
      <c r="S823" s="51"/>
      <c r="T823" s="51"/>
      <c r="U823" s="51"/>
      <c r="V823" s="51"/>
      <c r="W823" s="51"/>
      <c r="X823" s="51"/>
      <c r="Y823" s="51"/>
      <c r="Z823" s="51"/>
      <c r="AA823" s="51"/>
    </row>
    <row r="824" spans="1:27" ht="15">
      <c r="A824" s="51"/>
      <c r="B824" s="51"/>
      <c r="C824" s="51"/>
      <c r="D824" s="51"/>
      <c r="E824" s="51"/>
      <c r="F824" s="52"/>
      <c r="G824" s="51"/>
      <c r="H824" s="51"/>
      <c r="I824" s="51"/>
      <c r="J824" s="52"/>
      <c r="K824" s="51"/>
      <c r="L824" s="51"/>
      <c r="M824" s="51"/>
      <c r="N824" s="51"/>
      <c r="O824" s="51"/>
      <c r="P824" s="51"/>
      <c r="Q824" s="51"/>
      <c r="R824" s="51"/>
      <c r="S824" s="51"/>
      <c r="T824" s="51"/>
      <c r="U824" s="51"/>
      <c r="V824" s="51"/>
      <c r="W824" s="51"/>
      <c r="X824" s="51"/>
      <c r="Y824" s="51"/>
      <c r="Z824" s="51"/>
      <c r="AA824" s="51"/>
    </row>
    <row r="825" spans="1:27" ht="15">
      <c r="A825" s="51"/>
      <c r="B825" s="51"/>
      <c r="C825" s="51"/>
      <c r="D825" s="51"/>
      <c r="E825" s="51"/>
      <c r="F825" s="52"/>
      <c r="G825" s="51"/>
      <c r="H825" s="51"/>
      <c r="I825" s="51"/>
      <c r="J825" s="52"/>
      <c r="K825" s="51"/>
      <c r="L825" s="51"/>
      <c r="M825" s="51"/>
      <c r="N825" s="51"/>
      <c r="O825" s="51"/>
      <c r="P825" s="51"/>
      <c r="Q825" s="51"/>
      <c r="R825" s="51"/>
      <c r="S825" s="51"/>
      <c r="T825" s="51"/>
      <c r="U825" s="51"/>
      <c r="V825" s="51"/>
      <c r="W825" s="51"/>
      <c r="X825" s="51"/>
      <c r="Y825" s="51"/>
      <c r="Z825" s="51"/>
      <c r="AA825" s="51"/>
    </row>
    <row r="826" spans="1:27" ht="15">
      <c r="A826" s="51"/>
      <c r="B826" s="51"/>
      <c r="C826" s="51"/>
      <c r="D826" s="51"/>
      <c r="E826" s="51"/>
      <c r="F826" s="52"/>
      <c r="G826" s="51"/>
      <c r="H826" s="51"/>
      <c r="I826" s="51"/>
      <c r="J826" s="52"/>
      <c r="K826" s="51"/>
      <c r="L826" s="51"/>
      <c r="M826" s="51"/>
      <c r="N826" s="51"/>
      <c r="O826" s="51"/>
      <c r="P826" s="51"/>
      <c r="Q826" s="51"/>
      <c r="R826" s="51"/>
      <c r="S826" s="51"/>
      <c r="T826" s="51"/>
      <c r="U826" s="51"/>
      <c r="V826" s="51"/>
      <c r="W826" s="51"/>
      <c r="X826" s="51"/>
      <c r="Y826" s="51"/>
      <c r="Z826" s="51"/>
      <c r="AA826" s="51"/>
    </row>
    <row r="827" spans="1:27" ht="15">
      <c r="A827" s="51"/>
      <c r="B827" s="51"/>
      <c r="C827" s="51"/>
      <c r="D827" s="51"/>
      <c r="E827" s="51"/>
      <c r="F827" s="52"/>
      <c r="G827" s="51"/>
      <c r="H827" s="51"/>
      <c r="I827" s="51"/>
      <c r="J827" s="52"/>
      <c r="K827" s="51"/>
      <c r="L827" s="51"/>
      <c r="M827" s="51"/>
      <c r="N827" s="51"/>
      <c r="O827" s="51"/>
      <c r="P827" s="51"/>
      <c r="Q827" s="51"/>
      <c r="R827" s="51"/>
      <c r="S827" s="51"/>
      <c r="T827" s="51"/>
      <c r="U827" s="51"/>
      <c r="V827" s="51"/>
      <c r="W827" s="51"/>
      <c r="X827" s="51"/>
      <c r="Y827" s="51"/>
      <c r="Z827" s="51"/>
      <c r="AA827" s="51"/>
    </row>
    <row r="828" spans="1:27" ht="15">
      <c r="A828" s="51"/>
      <c r="B828" s="51"/>
      <c r="C828" s="51"/>
      <c r="D828" s="51"/>
      <c r="E828" s="51"/>
      <c r="F828" s="52"/>
      <c r="G828" s="51"/>
      <c r="H828" s="51"/>
      <c r="I828" s="51"/>
      <c r="J828" s="52"/>
      <c r="K828" s="51"/>
      <c r="L828" s="51"/>
      <c r="M828" s="51"/>
      <c r="N828" s="51"/>
      <c r="O828" s="51"/>
      <c r="P828" s="51"/>
      <c r="Q828" s="51"/>
      <c r="R828" s="51"/>
      <c r="S828" s="51"/>
      <c r="T828" s="51"/>
      <c r="U828" s="51"/>
      <c r="V828" s="51"/>
      <c r="W828" s="51"/>
      <c r="X828" s="51"/>
      <c r="Y828" s="51"/>
      <c r="Z828" s="51"/>
      <c r="AA828" s="51"/>
    </row>
    <row r="829" spans="1:27" ht="15">
      <c r="A829" s="51"/>
      <c r="B829" s="51"/>
      <c r="C829" s="51"/>
      <c r="D829" s="51"/>
      <c r="E829" s="51"/>
      <c r="F829" s="52"/>
      <c r="G829" s="51"/>
      <c r="H829" s="51"/>
      <c r="I829" s="51"/>
      <c r="J829" s="52"/>
      <c r="K829" s="51"/>
      <c r="L829" s="51"/>
      <c r="M829" s="51"/>
      <c r="N829" s="51"/>
      <c r="O829" s="51"/>
      <c r="P829" s="51"/>
      <c r="Q829" s="51"/>
      <c r="R829" s="51"/>
      <c r="S829" s="51"/>
      <c r="T829" s="51"/>
      <c r="U829" s="51"/>
      <c r="V829" s="51"/>
      <c r="W829" s="51"/>
      <c r="X829" s="51"/>
      <c r="Y829" s="51"/>
      <c r="Z829" s="51"/>
      <c r="AA829" s="51"/>
    </row>
    <row r="830" spans="1:27" ht="15">
      <c r="A830" s="51"/>
      <c r="B830" s="51"/>
      <c r="C830" s="51"/>
      <c r="D830" s="51"/>
      <c r="E830" s="51"/>
      <c r="F830" s="52"/>
      <c r="G830" s="51"/>
      <c r="H830" s="51"/>
      <c r="I830" s="51"/>
      <c r="J830" s="52"/>
      <c r="K830" s="51"/>
      <c r="L830" s="51"/>
      <c r="M830" s="51"/>
      <c r="N830" s="51"/>
      <c r="O830" s="51"/>
      <c r="P830" s="51"/>
      <c r="Q830" s="51"/>
      <c r="R830" s="51"/>
      <c r="S830" s="51"/>
      <c r="T830" s="51"/>
      <c r="U830" s="51"/>
      <c r="V830" s="51"/>
      <c r="W830" s="51"/>
      <c r="X830" s="51"/>
      <c r="Y830" s="51"/>
      <c r="Z830" s="51"/>
      <c r="AA830" s="51"/>
    </row>
    <row r="831" spans="1:27" ht="15">
      <c r="A831" s="51"/>
      <c r="B831" s="51"/>
      <c r="C831" s="51"/>
      <c r="D831" s="51"/>
      <c r="E831" s="51"/>
      <c r="F831" s="52"/>
      <c r="G831" s="51"/>
      <c r="H831" s="51"/>
      <c r="I831" s="51"/>
      <c r="J831" s="52"/>
      <c r="K831" s="51"/>
      <c r="L831" s="51"/>
      <c r="M831" s="51"/>
      <c r="N831" s="51"/>
      <c r="O831" s="51"/>
      <c r="P831" s="51"/>
      <c r="Q831" s="51"/>
      <c r="R831" s="51"/>
      <c r="S831" s="51"/>
      <c r="T831" s="51"/>
      <c r="U831" s="51"/>
      <c r="V831" s="51"/>
      <c r="W831" s="51"/>
      <c r="X831" s="51"/>
      <c r="Y831" s="51"/>
      <c r="Z831" s="51"/>
      <c r="AA831" s="51"/>
    </row>
    <row r="832" spans="1:27" ht="15">
      <c r="A832" s="51"/>
      <c r="B832" s="51"/>
      <c r="C832" s="51"/>
      <c r="D832" s="51"/>
      <c r="E832" s="51"/>
      <c r="F832" s="52"/>
      <c r="G832" s="51"/>
      <c r="H832" s="51"/>
      <c r="I832" s="51"/>
      <c r="J832" s="52"/>
      <c r="K832" s="51"/>
      <c r="L832" s="51"/>
      <c r="M832" s="51"/>
      <c r="N832" s="51"/>
      <c r="O832" s="51"/>
      <c r="P832" s="51"/>
      <c r="Q832" s="51"/>
      <c r="R832" s="51"/>
      <c r="S832" s="51"/>
      <c r="T832" s="51"/>
      <c r="U832" s="51"/>
      <c r="V832" s="51"/>
      <c r="W832" s="51"/>
      <c r="X832" s="51"/>
      <c r="Y832" s="51"/>
      <c r="Z832" s="51"/>
      <c r="AA832" s="51"/>
    </row>
    <row r="833" spans="1:27" ht="15">
      <c r="A833" s="51"/>
      <c r="B833" s="51"/>
      <c r="C833" s="51"/>
      <c r="D833" s="51"/>
      <c r="E833" s="51"/>
      <c r="F833" s="52"/>
      <c r="G833" s="51"/>
      <c r="H833" s="51"/>
      <c r="I833" s="51"/>
      <c r="J833" s="52"/>
      <c r="K833" s="51"/>
      <c r="L833" s="51"/>
      <c r="M833" s="51"/>
      <c r="N833" s="51"/>
      <c r="O833" s="51"/>
      <c r="P833" s="51"/>
      <c r="Q833" s="51"/>
      <c r="R833" s="51"/>
      <c r="S833" s="51"/>
      <c r="T833" s="51"/>
      <c r="U833" s="51"/>
      <c r="V833" s="51"/>
      <c r="W833" s="51"/>
      <c r="X833" s="51"/>
      <c r="Y833" s="51"/>
      <c r="Z833" s="51"/>
      <c r="AA833" s="51"/>
    </row>
    <row r="834" spans="1:27" ht="15">
      <c r="A834" s="51"/>
      <c r="B834" s="51"/>
      <c r="C834" s="51"/>
      <c r="D834" s="51"/>
      <c r="E834" s="51"/>
      <c r="F834" s="52"/>
      <c r="G834" s="51"/>
      <c r="H834" s="51"/>
      <c r="I834" s="51"/>
      <c r="J834" s="52"/>
      <c r="K834" s="51"/>
      <c r="L834" s="51"/>
      <c r="M834" s="51"/>
      <c r="N834" s="51"/>
      <c r="O834" s="51"/>
      <c r="P834" s="51"/>
      <c r="Q834" s="51"/>
      <c r="R834" s="51"/>
      <c r="S834" s="51"/>
      <c r="T834" s="51"/>
      <c r="U834" s="51"/>
      <c r="V834" s="51"/>
      <c r="W834" s="51"/>
      <c r="X834" s="51"/>
      <c r="Y834" s="51"/>
      <c r="Z834" s="51"/>
      <c r="AA834" s="51"/>
    </row>
    <row r="835" spans="1:27" ht="15">
      <c r="A835" s="51"/>
      <c r="B835" s="51"/>
      <c r="C835" s="51"/>
      <c r="D835" s="51"/>
      <c r="E835" s="51"/>
      <c r="F835" s="52"/>
      <c r="G835" s="51"/>
      <c r="H835" s="51"/>
      <c r="I835" s="51"/>
      <c r="J835" s="52"/>
      <c r="K835" s="51"/>
      <c r="L835" s="51"/>
      <c r="M835" s="51"/>
      <c r="N835" s="51"/>
      <c r="O835" s="51"/>
      <c r="P835" s="51"/>
      <c r="Q835" s="51"/>
      <c r="R835" s="51"/>
      <c r="S835" s="51"/>
      <c r="T835" s="51"/>
      <c r="U835" s="51"/>
      <c r="V835" s="51"/>
      <c r="W835" s="51"/>
      <c r="X835" s="51"/>
      <c r="Y835" s="51"/>
      <c r="Z835" s="51"/>
      <c r="AA835" s="51"/>
    </row>
    <row r="836" spans="1:27" ht="15">
      <c r="A836" s="51"/>
      <c r="B836" s="51"/>
      <c r="C836" s="51"/>
      <c r="D836" s="51"/>
      <c r="E836" s="51"/>
      <c r="F836" s="52"/>
      <c r="G836" s="51"/>
      <c r="H836" s="51"/>
      <c r="I836" s="51"/>
      <c r="J836" s="52"/>
      <c r="K836" s="51"/>
      <c r="L836" s="51"/>
      <c r="M836" s="51"/>
      <c r="N836" s="51"/>
      <c r="O836" s="51"/>
      <c r="P836" s="51"/>
      <c r="Q836" s="51"/>
      <c r="R836" s="51"/>
      <c r="S836" s="51"/>
      <c r="T836" s="51"/>
      <c r="U836" s="51"/>
      <c r="V836" s="51"/>
      <c r="W836" s="51"/>
      <c r="X836" s="51"/>
      <c r="Y836" s="51"/>
      <c r="Z836" s="51"/>
      <c r="AA836" s="51"/>
    </row>
    <row r="837" spans="1:27" ht="15">
      <c r="A837" s="51"/>
      <c r="B837" s="51"/>
      <c r="C837" s="51"/>
      <c r="D837" s="51"/>
      <c r="E837" s="51"/>
      <c r="F837" s="52"/>
      <c r="G837" s="51"/>
      <c r="H837" s="51"/>
      <c r="I837" s="51"/>
      <c r="J837" s="52"/>
      <c r="K837" s="51"/>
      <c r="L837" s="51"/>
      <c r="M837" s="51"/>
      <c r="N837" s="51"/>
      <c r="O837" s="51"/>
      <c r="P837" s="51"/>
      <c r="Q837" s="51"/>
      <c r="R837" s="51"/>
      <c r="S837" s="51"/>
      <c r="T837" s="51"/>
      <c r="U837" s="51"/>
      <c r="V837" s="51"/>
      <c r="W837" s="51"/>
      <c r="X837" s="51"/>
      <c r="Y837" s="51"/>
      <c r="Z837" s="51"/>
      <c r="AA837" s="51"/>
    </row>
    <row r="838" spans="1:27" ht="15">
      <c r="A838" s="51"/>
      <c r="B838" s="51"/>
      <c r="C838" s="51"/>
      <c r="D838" s="51"/>
      <c r="E838" s="51"/>
      <c r="F838" s="52"/>
      <c r="G838" s="51"/>
      <c r="H838" s="51"/>
      <c r="I838" s="51"/>
      <c r="J838" s="52"/>
      <c r="K838" s="51"/>
      <c r="L838" s="51"/>
      <c r="M838" s="51"/>
      <c r="N838" s="51"/>
      <c r="O838" s="51"/>
      <c r="P838" s="51"/>
      <c r="Q838" s="51"/>
      <c r="R838" s="51"/>
      <c r="S838" s="51"/>
      <c r="T838" s="51"/>
      <c r="U838" s="51"/>
      <c r="V838" s="51"/>
      <c r="W838" s="51"/>
      <c r="X838" s="51"/>
      <c r="Y838" s="51"/>
      <c r="Z838" s="51"/>
      <c r="AA838" s="51"/>
    </row>
    <row r="839" spans="1:27" ht="15">
      <c r="A839" s="51"/>
      <c r="B839" s="51"/>
      <c r="C839" s="51"/>
      <c r="D839" s="51"/>
      <c r="E839" s="51"/>
      <c r="F839" s="52"/>
      <c r="G839" s="51"/>
      <c r="H839" s="51"/>
      <c r="I839" s="51"/>
      <c r="J839" s="52"/>
      <c r="K839" s="51"/>
      <c r="L839" s="51"/>
      <c r="M839" s="51"/>
      <c r="N839" s="51"/>
      <c r="O839" s="51"/>
      <c r="P839" s="51"/>
      <c r="Q839" s="51"/>
      <c r="R839" s="51"/>
      <c r="S839" s="51"/>
      <c r="T839" s="51"/>
      <c r="U839" s="51"/>
      <c r="V839" s="51"/>
      <c r="W839" s="51"/>
      <c r="X839" s="51"/>
      <c r="Y839" s="51"/>
      <c r="Z839" s="51"/>
      <c r="AA839" s="51"/>
    </row>
    <row r="840" spans="1:27" ht="15">
      <c r="A840" s="51"/>
      <c r="B840" s="51"/>
      <c r="C840" s="51"/>
      <c r="D840" s="51"/>
      <c r="E840" s="51"/>
      <c r="F840" s="52"/>
      <c r="G840" s="51"/>
      <c r="H840" s="51"/>
      <c r="I840" s="51"/>
      <c r="J840" s="52"/>
      <c r="K840" s="51"/>
      <c r="L840" s="51"/>
      <c r="M840" s="51"/>
      <c r="N840" s="51"/>
      <c r="O840" s="51"/>
      <c r="P840" s="51"/>
      <c r="Q840" s="51"/>
      <c r="R840" s="51"/>
      <c r="S840" s="51"/>
      <c r="T840" s="51"/>
      <c r="U840" s="51"/>
      <c r="V840" s="51"/>
      <c r="W840" s="51"/>
      <c r="X840" s="51"/>
      <c r="Y840" s="51"/>
      <c r="Z840" s="51"/>
      <c r="AA840" s="51"/>
    </row>
    <row r="841" spans="1:27" ht="15">
      <c r="A841" s="51"/>
      <c r="B841" s="51"/>
      <c r="C841" s="51"/>
      <c r="D841" s="51"/>
      <c r="E841" s="51"/>
      <c r="F841" s="52"/>
      <c r="G841" s="51"/>
      <c r="H841" s="51"/>
      <c r="I841" s="51"/>
      <c r="J841" s="52"/>
      <c r="K841" s="51"/>
      <c r="L841" s="51"/>
      <c r="M841" s="51"/>
      <c r="N841" s="51"/>
      <c r="O841" s="51"/>
      <c r="P841" s="51"/>
      <c r="Q841" s="51"/>
      <c r="R841" s="51"/>
      <c r="S841" s="51"/>
      <c r="T841" s="51"/>
      <c r="U841" s="51"/>
      <c r="V841" s="51"/>
      <c r="W841" s="51"/>
      <c r="X841" s="51"/>
      <c r="Y841" s="51"/>
      <c r="Z841" s="51"/>
      <c r="AA841" s="51"/>
    </row>
    <row r="842" spans="1:27" ht="15">
      <c r="A842" s="51"/>
      <c r="B842" s="51"/>
      <c r="C842" s="51"/>
      <c r="D842" s="51"/>
      <c r="E842" s="51"/>
      <c r="F842" s="52"/>
      <c r="G842" s="51"/>
      <c r="H842" s="51"/>
      <c r="I842" s="51"/>
      <c r="J842" s="52"/>
      <c r="K842" s="51"/>
      <c r="L842" s="51"/>
      <c r="M842" s="51"/>
      <c r="N842" s="51"/>
      <c r="O842" s="51"/>
      <c r="P842" s="51"/>
      <c r="Q842" s="51"/>
      <c r="R842" s="51"/>
      <c r="S842" s="51"/>
      <c r="T842" s="51"/>
      <c r="U842" s="51"/>
      <c r="V842" s="51"/>
      <c r="W842" s="51"/>
      <c r="X842" s="51"/>
      <c r="Y842" s="51"/>
      <c r="Z842" s="51"/>
      <c r="AA842" s="51"/>
    </row>
    <row r="843" spans="1:27" ht="15">
      <c r="A843" s="51"/>
      <c r="B843" s="51"/>
      <c r="C843" s="51"/>
      <c r="D843" s="51"/>
      <c r="E843" s="51"/>
      <c r="F843" s="52"/>
      <c r="G843" s="51"/>
      <c r="H843" s="51"/>
      <c r="I843" s="51"/>
      <c r="J843" s="52"/>
      <c r="K843" s="51"/>
      <c r="L843" s="51"/>
      <c r="M843" s="51"/>
      <c r="N843" s="51"/>
      <c r="O843" s="51"/>
      <c r="P843" s="51"/>
      <c r="Q843" s="51"/>
      <c r="R843" s="51"/>
      <c r="S843" s="51"/>
      <c r="T843" s="51"/>
      <c r="U843" s="51"/>
      <c r="V843" s="51"/>
      <c r="W843" s="51"/>
      <c r="X843" s="51"/>
      <c r="Y843" s="51"/>
      <c r="Z843" s="51"/>
      <c r="AA843" s="51"/>
    </row>
    <row r="844" spans="1:27" ht="15">
      <c r="A844" s="51"/>
      <c r="B844" s="51"/>
      <c r="C844" s="51"/>
      <c r="D844" s="51"/>
      <c r="E844" s="51"/>
      <c r="F844" s="52"/>
      <c r="G844" s="51"/>
      <c r="H844" s="51"/>
      <c r="I844" s="51"/>
      <c r="J844" s="52"/>
      <c r="K844" s="51"/>
      <c r="L844" s="51"/>
      <c r="M844" s="51"/>
      <c r="N844" s="51"/>
      <c r="O844" s="51"/>
      <c r="P844" s="51"/>
      <c r="Q844" s="51"/>
      <c r="R844" s="51"/>
      <c r="S844" s="51"/>
      <c r="T844" s="51"/>
      <c r="U844" s="51"/>
      <c r="V844" s="51"/>
      <c r="W844" s="51"/>
      <c r="X844" s="51"/>
      <c r="Y844" s="51"/>
      <c r="Z844" s="51"/>
      <c r="AA844" s="51"/>
    </row>
    <row r="845" spans="1:27" ht="15">
      <c r="A845" s="51"/>
      <c r="B845" s="51"/>
      <c r="C845" s="51"/>
      <c r="D845" s="51"/>
      <c r="E845" s="51"/>
      <c r="F845" s="52"/>
      <c r="G845" s="51"/>
      <c r="H845" s="51"/>
      <c r="I845" s="51"/>
      <c r="J845" s="52"/>
      <c r="K845" s="51"/>
      <c r="L845" s="51"/>
      <c r="M845" s="51"/>
      <c r="N845" s="51"/>
      <c r="O845" s="51"/>
      <c r="P845" s="51"/>
      <c r="Q845" s="51"/>
      <c r="R845" s="51"/>
      <c r="S845" s="51"/>
      <c r="T845" s="51"/>
      <c r="U845" s="51"/>
      <c r="V845" s="51"/>
      <c r="W845" s="51"/>
      <c r="X845" s="51"/>
      <c r="Y845" s="51"/>
      <c r="Z845" s="51"/>
      <c r="AA845" s="51"/>
    </row>
    <row r="846" spans="1:27" ht="15">
      <c r="A846" s="51"/>
      <c r="B846" s="51"/>
      <c r="C846" s="51"/>
      <c r="D846" s="51"/>
      <c r="E846" s="51"/>
      <c r="F846" s="52"/>
      <c r="G846" s="51"/>
      <c r="H846" s="51"/>
      <c r="I846" s="51"/>
      <c r="J846" s="52"/>
      <c r="K846" s="51"/>
      <c r="L846" s="51"/>
      <c r="M846" s="51"/>
      <c r="N846" s="51"/>
      <c r="O846" s="51"/>
      <c r="P846" s="51"/>
      <c r="Q846" s="51"/>
      <c r="R846" s="51"/>
      <c r="S846" s="51"/>
      <c r="T846" s="51"/>
      <c r="U846" s="51"/>
      <c r="V846" s="51"/>
      <c r="W846" s="51"/>
      <c r="X846" s="51"/>
      <c r="Y846" s="51"/>
      <c r="Z846" s="51"/>
      <c r="AA846" s="51"/>
    </row>
    <row r="847" spans="1:27" ht="15">
      <c r="A847" s="51"/>
      <c r="B847" s="51"/>
      <c r="C847" s="51"/>
      <c r="D847" s="51"/>
      <c r="E847" s="51"/>
      <c r="F847" s="52"/>
      <c r="G847" s="51"/>
      <c r="H847" s="51"/>
      <c r="I847" s="51"/>
      <c r="J847" s="52"/>
      <c r="K847" s="51"/>
      <c r="L847" s="51"/>
      <c r="M847" s="51"/>
      <c r="N847" s="51"/>
      <c r="O847" s="51"/>
      <c r="P847" s="51"/>
      <c r="Q847" s="51"/>
      <c r="R847" s="51"/>
      <c r="S847" s="51"/>
      <c r="T847" s="51"/>
      <c r="U847" s="51"/>
      <c r="V847" s="51"/>
      <c r="W847" s="51"/>
      <c r="X847" s="51"/>
      <c r="Y847" s="51"/>
      <c r="Z847" s="51"/>
      <c r="AA847" s="51"/>
    </row>
    <row r="848" spans="1:27" ht="15">
      <c r="A848" s="51"/>
      <c r="B848" s="51"/>
      <c r="C848" s="51"/>
      <c r="D848" s="51"/>
      <c r="E848" s="51"/>
      <c r="F848" s="52"/>
      <c r="G848" s="51"/>
      <c r="H848" s="51"/>
      <c r="I848" s="51"/>
      <c r="J848" s="52"/>
      <c r="K848" s="51"/>
      <c r="L848" s="51"/>
      <c r="M848" s="51"/>
      <c r="N848" s="51"/>
      <c r="O848" s="51"/>
      <c r="P848" s="51"/>
      <c r="Q848" s="51"/>
      <c r="R848" s="51"/>
      <c r="S848" s="51"/>
      <c r="T848" s="51"/>
      <c r="U848" s="51"/>
      <c r="V848" s="51"/>
      <c r="W848" s="51"/>
      <c r="X848" s="51"/>
      <c r="Y848" s="51"/>
      <c r="Z848" s="51"/>
      <c r="AA848" s="51"/>
    </row>
    <row r="849" spans="1:27" ht="15">
      <c r="A849" s="51"/>
      <c r="B849" s="51"/>
      <c r="C849" s="51"/>
      <c r="D849" s="51"/>
      <c r="E849" s="51"/>
      <c r="F849" s="52"/>
      <c r="G849" s="51"/>
      <c r="H849" s="51"/>
      <c r="I849" s="51"/>
      <c r="J849" s="52"/>
      <c r="K849" s="51"/>
      <c r="L849" s="51"/>
      <c r="M849" s="51"/>
      <c r="N849" s="51"/>
      <c r="O849" s="51"/>
      <c r="P849" s="51"/>
      <c r="Q849" s="51"/>
      <c r="R849" s="51"/>
      <c r="S849" s="51"/>
      <c r="T849" s="51"/>
      <c r="U849" s="51"/>
      <c r="V849" s="51"/>
      <c r="W849" s="51"/>
      <c r="X849" s="51"/>
      <c r="Y849" s="51"/>
      <c r="Z849" s="51"/>
      <c r="AA849" s="51"/>
    </row>
    <row r="850" spans="1:27" ht="15">
      <c r="A850" s="51"/>
      <c r="B850" s="51"/>
      <c r="C850" s="51"/>
      <c r="D850" s="51"/>
      <c r="E850" s="51"/>
      <c r="F850" s="52"/>
      <c r="G850" s="51"/>
      <c r="H850" s="51"/>
      <c r="I850" s="51"/>
      <c r="J850" s="52"/>
      <c r="K850" s="51"/>
      <c r="L850" s="51"/>
      <c r="M850" s="51"/>
      <c r="N850" s="51"/>
      <c r="O850" s="51"/>
      <c r="P850" s="51"/>
      <c r="Q850" s="51"/>
      <c r="R850" s="51"/>
      <c r="S850" s="51"/>
      <c r="T850" s="51"/>
      <c r="U850" s="51"/>
      <c r="V850" s="51"/>
      <c r="W850" s="51"/>
      <c r="X850" s="51"/>
      <c r="Y850" s="51"/>
      <c r="Z850" s="51"/>
      <c r="AA850" s="51"/>
    </row>
    <row r="851" spans="1:27" ht="15">
      <c r="A851" s="51"/>
      <c r="B851" s="51"/>
      <c r="C851" s="51"/>
      <c r="D851" s="51"/>
      <c r="E851" s="51"/>
      <c r="F851" s="52"/>
      <c r="G851" s="51"/>
      <c r="H851" s="51"/>
      <c r="I851" s="51"/>
      <c r="J851" s="52"/>
      <c r="K851" s="51"/>
      <c r="L851" s="51"/>
      <c r="M851" s="51"/>
      <c r="N851" s="51"/>
      <c r="O851" s="51"/>
      <c r="P851" s="51"/>
      <c r="Q851" s="51"/>
      <c r="R851" s="51"/>
      <c r="S851" s="51"/>
      <c r="T851" s="51"/>
      <c r="U851" s="51"/>
      <c r="V851" s="51"/>
      <c r="W851" s="51"/>
      <c r="X851" s="51"/>
      <c r="Y851" s="51"/>
      <c r="Z851" s="51"/>
      <c r="AA851" s="51"/>
    </row>
    <row r="852" spans="1:27" ht="15">
      <c r="A852" s="51"/>
      <c r="B852" s="51"/>
      <c r="C852" s="51"/>
      <c r="D852" s="51"/>
      <c r="E852" s="51"/>
      <c r="F852" s="52"/>
      <c r="G852" s="51"/>
      <c r="H852" s="51"/>
      <c r="I852" s="51"/>
      <c r="J852" s="52"/>
      <c r="K852" s="51"/>
      <c r="L852" s="51"/>
      <c r="M852" s="51"/>
      <c r="N852" s="51"/>
      <c r="O852" s="51"/>
      <c r="P852" s="51"/>
      <c r="Q852" s="51"/>
      <c r="R852" s="51"/>
      <c r="S852" s="51"/>
      <c r="T852" s="51"/>
      <c r="U852" s="51"/>
      <c r="V852" s="51"/>
      <c r="W852" s="51"/>
      <c r="X852" s="51"/>
      <c r="Y852" s="51"/>
      <c r="Z852" s="51"/>
      <c r="AA852" s="51"/>
    </row>
    <row r="853" spans="1:27" ht="15">
      <c r="A853" s="51"/>
      <c r="B853" s="51"/>
      <c r="C853" s="51"/>
      <c r="D853" s="51"/>
      <c r="E853" s="51"/>
      <c r="F853" s="52"/>
      <c r="G853" s="51"/>
      <c r="H853" s="51"/>
      <c r="I853" s="51"/>
      <c r="J853" s="52"/>
      <c r="K853" s="51"/>
      <c r="L853" s="51"/>
      <c r="M853" s="51"/>
      <c r="N853" s="51"/>
      <c r="O853" s="51"/>
      <c r="P853" s="51"/>
      <c r="Q853" s="51"/>
      <c r="R853" s="51"/>
      <c r="S853" s="51"/>
      <c r="T853" s="51"/>
      <c r="U853" s="51"/>
      <c r="V853" s="51"/>
      <c r="W853" s="51"/>
      <c r="X853" s="51"/>
      <c r="Y853" s="51"/>
      <c r="Z853" s="51"/>
      <c r="AA853" s="51"/>
    </row>
    <row r="854" spans="1:27" ht="15">
      <c r="A854" s="51"/>
      <c r="B854" s="51"/>
      <c r="C854" s="51"/>
      <c r="D854" s="51"/>
      <c r="E854" s="51"/>
      <c r="F854" s="52"/>
      <c r="G854" s="51"/>
      <c r="H854" s="51"/>
      <c r="I854" s="51"/>
      <c r="J854" s="52"/>
      <c r="K854" s="51"/>
      <c r="L854" s="51"/>
      <c r="M854" s="51"/>
      <c r="N854" s="51"/>
      <c r="O854" s="51"/>
      <c r="P854" s="51"/>
      <c r="Q854" s="51"/>
      <c r="R854" s="51"/>
      <c r="S854" s="51"/>
      <c r="T854" s="51"/>
      <c r="U854" s="51"/>
      <c r="V854" s="51"/>
      <c r="W854" s="51"/>
      <c r="X854" s="51"/>
      <c r="Y854" s="51"/>
      <c r="Z854" s="51"/>
      <c r="AA854" s="51"/>
    </row>
    <row r="855" spans="1:27" ht="15">
      <c r="A855" s="51"/>
      <c r="B855" s="51"/>
      <c r="C855" s="51"/>
      <c r="D855" s="51"/>
      <c r="E855" s="51"/>
      <c r="F855" s="52"/>
      <c r="G855" s="51"/>
      <c r="H855" s="51"/>
      <c r="I855" s="51"/>
      <c r="J855" s="52"/>
      <c r="K855" s="51"/>
      <c r="L855" s="51"/>
      <c r="M855" s="51"/>
      <c r="N855" s="51"/>
      <c r="O855" s="51"/>
      <c r="P855" s="51"/>
      <c r="Q855" s="51"/>
      <c r="R855" s="51"/>
      <c r="S855" s="51"/>
      <c r="T855" s="51"/>
      <c r="U855" s="51"/>
      <c r="V855" s="51"/>
      <c r="W855" s="51"/>
      <c r="X855" s="51"/>
      <c r="Y855" s="51"/>
      <c r="Z855" s="51"/>
      <c r="AA855" s="51"/>
    </row>
    <row r="856" spans="1:27" ht="15">
      <c r="A856" s="51"/>
      <c r="B856" s="51"/>
      <c r="C856" s="51"/>
      <c r="D856" s="51"/>
      <c r="E856" s="51"/>
      <c r="F856" s="52"/>
      <c r="G856" s="51"/>
      <c r="H856" s="51"/>
      <c r="I856" s="51"/>
      <c r="J856" s="52"/>
      <c r="K856" s="51"/>
      <c r="L856" s="51"/>
      <c r="M856" s="51"/>
      <c r="N856" s="51"/>
      <c r="O856" s="51"/>
      <c r="P856" s="51"/>
      <c r="Q856" s="51"/>
      <c r="R856" s="51"/>
      <c r="S856" s="51"/>
      <c r="T856" s="51"/>
      <c r="U856" s="51"/>
      <c r="V856" s="51"/>
      <c r="W856" s="51"/>
      <c r="X856" s="51"/>
      <c r="Y856" s="51"/>
      <c r="Z856" s="51"/>
      <c r="AA856" s="51"/>
    </row>
    <row r="857" spans="1:27" ht="15">
      <c r="A857" s="51"/>
      <c r="B857" s="51"/>
      <c r="C857" s="51"/>
      <c r="D857" s="51"/>
      <c r="E857" s="51"/>
      <c r="F857" s="52"/>
      <c r="G857" s="51"/>
      <c r="H857" s="51"/>
      <c r="I857" s="51"/>
      <c r="J857" s="52"/>
      <c r="K857" s="51"/>
      <c r="L857" s="51"/>
      <c r="M857" s="51"/>
      <c r="N857" s="51"/>
      <c r="O857" s="51"/>
      <c r="P857" s="51"/>
      <c r="Q857" s="51"/>
      <c r="R857" s="51"/>
      <c r="S857" s="51"/>
      <c r="T857" s="51"/>
      <c r="U857" s="51"/>
      <c r="V857" s="51"/>
      <c r="W857" s="51"/>
      <c r="X857" s="51"/>
      <c r="Y857" s="51"/>
      <c r="Z857" s="51"/>
      <c r="AA857" s="51"/>
    </row>
    <row r="858" spans="1:27" ht="15">
      <c r="A858" s="51"/>
      <c r="B858" s="51"/>
      <c r="C858" s="51"/>
      <c r="D858" s="51"/>
      <c r="E858" s="51"/>
      <c r="F858" s="52"/>
      <c r="G858" s="51"/>
      <c r="H858" s="51"/>
      <c r="I858" s="51"/>
      <c r="J858" s="52"/>
      <c r="K858" s="51"/>
      <c r="L858" s="51"/>
      <c r="M858" s="51"/>
      <c r="N858" s="51"/>
      <c r="O858" s="51"/>
      <c r="P858" s="51"/>
      <c r="Q858" s="51"/>
      <c r="R858" s="51"/>
      <c r="S858" s="51"/>
      <c r="T858" s="51"/>
      <c r="U858" s="51"/>
      <c r="V858" s="51"/>
      <c r="W858" s="51"/>
      <c r="X858" s="51"/>
      <c r="Y858" s="51"/>
      <c r="Z858" s="51"/>
      <c r="AA858" s="51"/>
    </row>
    <row r="859" spans="1:27" ht="15">
      <c r="A859" s="51"/>
      <c r="B859" s="51"/>
      <c r="C859" s="51"/>
      <c r="D859" s="51"/>
      <c r="E859" s="51"/>
      <c r="F859" s="52"/>
      <c r="G859" s="51"/>
      <c r="H859" s="51"/>
      <c r="I859" s="51"/>
      <c r="J859" s="52"/>
      <c r="K859" s="51"/>
      <c r="L859" s="51"/>
      <c r="M859" s="51"/>
      <c r="N859" s="51"/>
      <c r="O859" s="51"/>
      <c r="P859" s="51"/>
      <c r="Q859" s="51"/>
      <c r="R859" s="51"/>
      <c r="S859" s="51"/>
      <c r="T859" s="51"/>
      <c r="U859" s="51"/>
      <c r="V859" s="51"/>
      <c r="W859" s="51"/>
      <c r="X859" s="51"/>
      <c r="Y859" s="51"/>
      <c r="Z859" s="51"/>
      <c r="AA859" s="51"/>
    </row>
    <row r="860" spans="1:27" ht="15">
      <c r="A860" s="51"/>
      <c r="B860" s="51"/>
      <c r="C860" s="51"/>
      <c r="D860" s="51"/>
      <c r="E860" s="51"/>
      <c r="F860" s="52"/>
      <c r="G860" s="51"/>
      <c r="H860" s="51"/>
      <c r="I860" s="51"/>
      <c r="J860" s="52"/>
      <c r="K860" s="51"/>
      <c r="L860" s="51"/>
      <c r="M860" s="51"/>
      <c r="N860" s="51"/>
      <c r="O860" s="51"/>
      <c r="P860" s="51"/>
      <c r="Q860" s="51"/>
      <c r="R860" s="51"/>
      <c r="S860" s="51"/>
      <c r="T860" s="51"/>
      <c r="U860" s="51"/>
      <c r="V860" s="51"/>
      <c r="W860" s="51"/>
      <c r="X860" s="51"/>
      <c r="Y860" s="51"/>
      <c r="Z860" s="51"/>
      <c r="AA860" s="51"/>
    </row>
    <row r="861" spans="1:27" ht="15">
      <c r="A861" s="51"/>
      <c r="B861" s="51"/>
      <c r="C861" s="51"/>
      <c r="D861" s="51"/>
      <c r="E861" s="51"/>
      <c r="F861" s="52"/>
      <c r="G861" s="51"/>
      <c r="H861" s="51"/>
      <c r="I861" s="51"/>
      <c r="J861" s="52"/>
      <c r="K861" s="51"/>
      <c r="L861" s="51"/>
      <c r="M861" s="51"/>
      <c r="N861" s="51"/>
      <c r="O861" s="51"/>
      <c r="P861" s="51"/>
      <c r="Q861" s="51"/>
      <c r="R861" s="51"/>
      <c r="S861" s="51"/>
      <c r="T861" s="51"/>
      <c r="U861" s="51"/>
      <c r="V861" s="51"/>
      <c r="W861" s="51"/>
      <c r="X861" s="51"/>
      <c r="Y861" s="51"/>
      <c r="Z861" s="51"/>
      <c r="AA861" s="51"/>
    </row>
    <row r="862" spans="1:27" ht="15">
      <c r="A862" s="51"/>
      <c r="B862" s="51"/>
      <c r="C862" s="51"/>
      <c r="D862" s="51"/>
      <c r="E862" s="51"/>
      <c r="F862" s="52"/>
      <c r="G862" s="51"/>
      <c r="H862" s="51"/>
      <c r="I862" s="51"/>
      <c r="J862" s="52"/>
      <c r="K862" s="51"/>
      <c r="L862" s="51"/>
      <c r="M862" s="51"/>
      <c r="N862" s="51"/>
      <c r="O862" s="51"/>
      <c r="P862" s="51"/>
      <c r="Q862" s="51"/>
      <c r="R862" s="51"/>
      <c r="S862" s="51"/>
      <c r="T862" s="51"/>
      <c r="U862" s="51"/>
      <c r="V862" s="51"/>
      <c r="W862" s="51"/>
      <c r="X862" s="51"/>
      <c r="Y862" s="51"/>
      <c r="Z862" s="51"/>
      <c r="AA862" s="51"/>
    </row>
    <row r="863" spans="1:27" ht="15">
      <c r="A863" s="51"/>
      <c r="B863" s="51"/>
      <c r="C863" s="51"/>
      <c r="D863" s="51"/>
      <c r="E863" s="51"/>
      <c r="F863" s="52"/>
      <c r="G863" s="51"/>
      <c r="H863" s="51"/>
      <c r="I863" s="51"/>
      <c r="J863" s="52"/>
      <c r="K863" s="51"/>
      <c r="L863" s="51"/>
      <c r="M863" s="51"/>
      <c r="N863" s="51"/>
      <c r="O863" s="51"/>
      <c r="P863" s="51"/>
      <c r="Q863" s="51"/>
      <c r="R863" s="51"/>
      <c r="S863" s="51"/>
      <c r="T863" s="51"/>
      <c r="U863" s="51"/>
      <c r="V863" s="51"/>
      <c r="W863" s="51"/>
      <c r="X863" s="51"/>
      <c r="Y863" s="51"/>
      <c r="Z863" s="51"/>
      <c r="AA863" s="51"/>
    </row>
    <row r="864" spans="1:27" ht="15">
      <c r="A864" s="51"/>
      <c r="B864" s="51"/>
      <c r="C864" s="51"/>
      <c r="D864" s="51"/>
      <c r="E864" s="51"/>
      <c r="F864" s="52"/>
      <c r="G864" s="51"/>
      <c r="H864" s="51"/>
      <c r="I864" s="51"/>
      <c r="J864" s="52"/>
      <c r="K864" s="51"/>
      <c r="L864" s="51"/>
      <c r="M864" s="51"/>
      <c r="N864" s="51"/>
      <c r="O864" s="51"/>
      <c r="P864" s="51"/>
      <c r="Q864" s="51"/>
      <c r="R864" s="51"/>
      <c r="S864" s="51"/>
      <c r="T864" s="51"/>
      <c r="U864" s="51"/>
      <c r="V864" s="51"/>
      <c r="W864" s="51"/>
      <c r="X864" s="51"/>
      <c r="Y864" s="51"/>
      <c r="Z864" s="51"/>
      <c r="AA864" s="51"/>
    </row>
    <row r="865" spans="1:27" ht="15">
      <c r="A865" s="51"/>
      <c r="B865" s="51"/>
      <c r="C865" s="51"/>
      <c r="D865" s="51"/>
      <c r="E865" s="51"/>
      <c r="F865" s="52"/>
      <c r="G865" s="51"/>
      <c r="H865" s="51"/>
      <c r="I865" s="51"/>
      <c r="J865" s="52"/>
      <c r="K865" s="51"/>
      <c r="L865" s="51"/>
      <c r="M865" s="51"/>
      <c r="N865" s="51"/>
      <c r="O865" s="51"/>
      <c r="P865" s="51"/>
      <c r="Q865" s="51"/>
      <c r="R865" s="51"/>
      <c r="S865" s="51"/>
      <c r="T865" s="51"/>
      <c r="U865" s="51"/>
      <c r="V865" s="51"/>
      <c r="W865" s="51"/>
      <c r="X865" s="51"/>
      <c r="Y865" s="51"/>
      <c r="Z865" s="51"/>
      <c r="AA865" s="51"/>
    </row>
    <row r="866" spans="1:27" ht="15">
      <c r="A866" s="51"/>
      <c r="B866" s="51"/>
      <c r="C866" s="51"/>
      <c r="D866" s="51"/>
      <c r="E866" s="51"/>
      <c r="F866" s="52"/>
      <c r="G866" s="51"/>
      <c r="H866" s="51"/>
      <c r="I866" s="51"/>
      <c r="J866" s="52"/>
      <c r="K866" s="51"/>
      <c r="L866" s="51"/>
      <c r="M866" s="51"/>
      <c r="N866" s="51"/>
      <c r="O866" s="51"/>
      <c r="P866" s="51"/>
      <c r="Q866" s="51"/>
      <c r="R866" s="51"/>
      <c r="S866" s="51"/>
      <c r="T866" s="51"/>
      <c r="U866" s="51"/>
      <c r="V866" s="51"/>
      <c r="W866" s="51"/>
      <c r="X866" s="51"/>
      <c r="Y866" s="51"/>
      <c r="Z866" s="51"/>
      <c r="AA866" s="51"/>
    </row>
    <row r="867" spans="1:27" ht="15">
      <c r="A867" s="51"/>
      <c r="B867" s="51"/>
      <c r="C867" s="51"/>
      <c r="D867" s="51"/>
      <c r="E867" s="51"/>
      <c r="F867" s="52"/>
      <c r="G867" s="51"/>
      <c r="H867" s="51"/>
      <c r="I867" s="51"/>
      <c r="J867" s="52"/>
      <c r="K867" s="51"/>
      <c r="L867" s="51"/>
      <c r="M867" s="51"/>
      <c r="N867" s="51"/>
      <c r="O867" s="51"/>
      <c r="P867" s="51"/>
      <c r="Q867" s="51"/>
      <c r="R867" s="51"/>
      <c r="S867" s="51"/>
      <c r="T867" s="51"/>
      <c r="U867" s="51"/>
      <c r="V867" s="51"/>
      <c r="W867" s="51"/>
      <c r="X867" s="51"/>
      <c r="Y867" s="51"/>
      <c r="Z867" s="51"/>
      <c r="AA867" s="51"/>
    </row>
    <row r="868" spans="1:27" ht="15">
      <c r="A868" s="51"/>
      <c r="B868" s="51"/>
      <c r="C868" s="51"/>
      <c r="D868" s="51"/>
      <c r="E868" s="51"/>
      <c r="F868" s="52"/>
      <c r="G868" s="51"/>
      <c r="H868" s="51"/>
      <c r="I868" s="51"/>
      <c r="J868" s="52"/>
      <c r="K868" s="51"/>
      <c r="L868" s="51"/>
      <c r="M868" s="51"/>
      <c r="N868" s="51"/>
      <c r="O868" s="51"/>
      <c r="P868" s="51"/>
      <c r="Q868" s="51"/>
      <c r="R868" s="51"/>
      <c r="S868" s="51"/>
      <c r="T868" s="51"/>
      <c r="U868" s="51"/>
      <c r="V868" s="51"/>
      <c r="W868" s="51"/>
      <c r="X868" s="51"/>
      <c r="Y868" s="51"/>
      <c r="Z868" s="51"/>
      <c r="AA868" s="51"/>
    </row>
    <row r="869" spans="1:27" ht="15">
      <c r="A869" s="51"/>
      <c r="B869" s="51"/>
      <c r="C869" s="51"/>
      <c r="D869" s="51"/>
      <c r="E869" s="51"/>
      <c r="F869" s="52"/>
      <c r="G869" s="51"/>
      <c r="H869" s="51"/>
      <c r="I869" s="51"/>
      <c r="J869" s="52"/>
      <c r="K869" s="51"/>
      <c r="L869" s="51"/>
      <c r="M869" s="51"/>
      <c r="N869" s="51"/>
      <c r="O869" s="51"/>
      <c r="P869" s="51"/>
      <c r="Q869" s="51"/>
      <c r="R869" s="51"/>
      <c r="S869" s="51"/>
      <c r="T869" s="51"/>
      <c r="U869" s="51"/>
      <c r="V869" s="51"/>
      <c r="W869" s="51"/>
      <c r="X869" s="51"/>
      <c r="Y869" s="51"/>
      <c r="Z869" s="51"/>
      <c r="AA869" s="51"/>
    </row>
    <row r="870" spans="1:27" ht="15">
      <c r="A870" s="51"/>
      <c r="B870" s="51"/>
      <c r="C870" s="51"/>
      <c r="D870" s="51"/>
      <c r="E870" s="51"/>
      <c r="F870" s="52"/>
      <c r="G870" s="51"/>
      <c r="H870" s="51"/>
      <c r="I870" s="51"/>
      <c r="J870" s="52"/>
      <c r="K870" s="51"/>
      <c r="L870" s="51"/>
      <c r="M870" s="51"/>
      <c r="N870" s="51"/>
      <c r="O870" s="51"/>
      <c r="P870" s="51"/>
      <c r="Q870" s="51"/>
      <c r="R870" s="51"/>
      <c r="S870" s="51"/>
      <c r="T870" s="51"/>
      <c r="U870" s="51"/>
      <c r="V870" s="51"/>
      <c r="W870" s="51"/>
      <c r="X870" s="51"/>
      <c r="Y870" s="51"/>
      <c r="Z870" s="51"/>
      <c r="AA870" s="51"/>
    </row>
    <row r="871" spans="1:27" ht="15">
      <c r="A871" s="51"/>
      <c r="B871" s="51"/>
      <c r="C871" s="51"/>
      <c r="D871" s="51"/>
      <c r="E871" s="51"/>
      <c r="F871" s="52"/>
      <c r="G871" s="51"/>
      <c r="H871" s="51"/>
      <c r="I871" s="51"/>
      <c r="J871" s="52"/>
      <c r="K871" s="51"/>
      <c r="L871" s="51"/>
      <c r="M871" s="51"/>
      <c r="N871" s="51"/>
      <c r="O871" s="51"/>
      <c r="P871" s="51"/>
      <c r="Q871" s="51"/>
      <c r="R871" s="51"/>
      <c r="S871" s="51"/>
      <c r="T871" s="51"/>
      <c r="U871" s="51"/>
      <c r="V871" s="51"/>
      <c r="W871" s="51"/>
      <c r="X871" s="51"/>
      <c r="Y871" s="51"/>
      <c r="Z871" s="51"/>
      <c r="AA871" s="51"/>
    </row>
    <row r="872" spans="1:27" ht="15">
      <c r="A872" s="51"/>
      <c r="B872" s="51"/>
      <c r="C872" s="51"/>
      <c r="D872" s="51"/>
      <c r="E872" s="51"/>
      <c r="F872" s="52"/>
      <c r="G872" s="51"/>
      <c r="H872" s="51"/>
      <c r="I872" s="51"/>
      <c r="J872" s="52"/>
      <c r="K872" s="51"/>
      <c r="L872" s="51"/>
      <c r="M872" s="51"/>
      <c r="N872" s="51"/>
      <c r="O872" s="51"/>
      <c r="P872" s="51"/>
      <c r="Q872" s="51"/>
      <c r="R872" s="51"/>
      <c r="S872" s="51"/>
      <c r="T872" s="51"/>
      <c r="U872" s="51"/>
      <c r="V872" s="51"/>
      <c r="W872" s="51"/>
      <c r="X872" s="51"/>
      <c r="Y872" s="51"/>
      <c r="Z872" s="51"/>
      <c r="AA872" s="51"/>
    </row>
    <row r="873" spans="1:27" ht="15">
      <c r="A873" s="51"/>
      <c r="B873" s="51"/>
      <c r="C873" s="51"/>
      <c r="D873" s="51"/>
      <c r="E873" s="51"/>
      <c r="F873" s="52"/>
      <c r="G873" s="51"/>
      <c r="H873" s="51"/>
      <c r="I873" s="51"/>
      <c r="J873" s="52"/>
      <c r="K873" s="51"/>
      <c r="L873" s="51"/>
      <c r="M873" s="51"/>
      <c r="N873" s="51"/>
      <c r="O873" s="51"/>
      <c r="P873" s="51"/>
      <c r="Q873" s="51"/>
      <c r="R873" s="51"/>
      <c r="S873" s="51"/>
      <c r="T873" s="51"/>
      <c r="U873" s="51"/>
      <c r="V873" s="51"/>
      <c r="W873" s="51"/>
      <c r="X873" s="51"/>
      <c r="Y873" s="51"/>
      <c r="Z873" s="51"/>
      <c r="AA873" s="51"/>
    </row>
    <row r="874" spans="1:27" ht="15">
      <c r="A874" s="51"/>
      <c r="B874" s="51"/>
      <c r="C874" s="51"/>
      <c r="D874" s="51"/>
      <c r="E874" s="51"/>
      <c r="F874" s="52"/>
      <c r="G874" s="51"/>
      <c r="H874" s="51"/>
      <c r="I874" s="51"/>
      <c r="J874" s="52"/>
      <c r="K874" s="51"/>
      <c r="L874" s="51"/>
      <c r="M874" s="51"/>
      <c r="N874" s="51"/>
      <c r="O874" s="51"/>
      <c r="P874" s="51"/>
      <c r="Q874" s="51"/>
      <c r="R874" s="51"/>
      <c r="S874" s="51"/>
      <c r="T874" s="51"/>
      <c r="U874" s="51"/>
      <c r="V874" s="51"/>
      <c r="W874" s="51"/>
      <c r="X874" s="51"/>
      <c r="Y874" s="51"/>
      <c r="Z874" s="51"/>
      <c r="AA874" s="51"/>
    </row>
    <row r="875" spans="1:27" ht="15">
      <c r="A875" s="51"/>
      <c r="B875" s="51"/>
      <c r="C875" s="51"/>
      <c r="D875" s="51"/>
      <c r="E875" s="51"/>
      <c r="F875" s="52"/>
      <c r="G875" s="51"/>
      <c r="H875" s="51"/>
      <c r="I875" s="51"/>
      <c r="J875" s="52"/>
      <c r="K875" s="51"/>
      <c r="L875" s="51"/>
      <c r="M875" s="51"/>
      <c r="N875" s="51"/>
      <c r="O875" s="51"/>
      <c r="P875" s="51"/>
      <c r="Q875" s="51"/>
      <c r="R875" s="51"/>
      <c r="S875" s="51"/>
      <c r="T875" s="51"/>
      <c r="U875" s="51"/>
      <c r="V875" s="51"/>
      <c r="W875" s="51"/>
      <c r="X875" s="51"/>
      <c r="Y875" s="51"/>
      <c r="Z875" s="51"/>
      <c r="AA875" s="51"/>
    </row>
    <row r="876" spans="1:27" ht="15">
      <c r="A876" s="51"/>
      <c r="B876" s="51"/>
      <c r="C876" s="51"/>
      <c r="D876" s="51"/>
      <c r="E876" s="51"/>
      <c r="F876" s="52"/>
      <c r="G876" s="51"/>
      <c r="H876" s="51"/>
      <c r="I876" s="51"/>
      <c r="J876" s="52"/>
      <c r="K876" s="51"/>
      <c r="L876" s="51"/>
      <c r="M876" s="51"/>
      <c r="N876" s="51"/>
      <c r="O876" s="51"/>
      <c r="P876" s="51"/>
      <c r="Q876" s="51"/>
      <c r="R876" s="51"/>
      <c r="S876" s="51"/>
      <c r="T876" s="51"/>
      <c r="U876" s="51"/>
      <c r="V876" s="51"/>
      <c r="W876" s="51"/>
      <c r="X876" s="51"/>
      <c r="Y876" s="51"/>
      <c r="Z876" s="51"/>
      <c r="AA876" s="51"/>
    </row>
    <row r="877" spans="1:27" ht="15">
      <c r="A877" s="51"/>
      <c r="B877" s="51"/>
      <c r="C877" s="51"/>
      <c r="D877" s="51"/>
      <c r="E877" s="51"/>
      <c r="F877" s="52"/>
      <c r="G877" s="51"/>
      <c r="H877" s="51"/>
      <c r="I877" s="51"/>
      <c r="J877" s="52"/>
      <c r="K877" s="51"/>
      <c r="L877" s="51"/>
      <c r="M877" s="51"/>
      <c r="N877" s="51"/>
      <c r="O877" s="51"/>
      <c r="P877" s="51"/>
      <c r="Q877" s="51"/>
      <c r="R877" s="51"/>
      <c r="S877" s="51"/>
      <c r="T877" s="51"/>
      <c r="U877" s="51"/>
      <c r="V877" s="51"/>
      <c r="W877" s="51"/>
      <c r="X877" s="51"/>
      <c r="Y877" s="51"/>
      <c r="Z877" s="51"/>
      <c r="AA877" s="51"/>
    </row>
    <row r="878" spans="1:27" ht="15">
      <c r="A878" s="51"/>
      <c r="B878" s="51"/>
      <c r="C878" s="51"/>
      <c r="D878" s="51"/>
      <c r="E878" s="51"/>
      <c r="F878" s="52"/>
      <c r="G878" s="51"/>
      <c r="H878" s="51"/>
      <c r="I878" s="51"/>
      <c r="J878" s="52"/>
      <c r="K878" s="51"/>
      <c r="L878" s="51"/>
      <c r="M878" s="51"/>
      <c r="N878" s="51"/>
      <c r="O878" s="51"/>
      <c r="P878" s="51"/>
      <c r="Q878" s="51"/>
      <c r="R878" s="51"/>
      <c r="S878" s="51"/>
      <c r="T878" s="51"/>
      <c r="U878" s="51"/>
      <c r="V878" s="51"/>
      <c r="W878" s="51"/>
      <c r="X878" s="51"/>
      <c r="Y878" s="51"/>
      <c r="Z878" s="51"/>
      <c r="AA878" s="51"/>
    </row>
    <row r="879" spans="1:27" ht="15">
      <c r="A879" s="51"/>
      <c r="B879" s="51"/>
      <c r="C879" s="51"/>
      <c r="D879" s="51"/>
      <c r="E879" s="51"/>
      <c r="F879" s="52"/>
      <c r="G879" s="51"/>
      <c r="H879" s="51"/>
      <c r="I879" s="51"/>
      <c r="J879" s="52"/>
      <c r="K879" s="51"/>
      <c r="L879" s="51"/>
      <c r="M879" s="51"/>
      <c r="N879" s="51"/>
      <c r="O879" s="51"/>
      <c r="P879" s="51"/>
      <c r="Q879" s="51"/>
      <c r="R879" s="51"/>
      <c r="S879" s="51"/>
      <c r="T879" s="51"/>
      <c r="U879" s="51"/>
      <c r="V879" s="51"/>
      <c r="W879" s="51"/>
      <c r="X879" s="51"/>
      <c r="Y879" s="51"/>
      <c r="Z879" s="51"/>
      <c r="AA879" s="51"/>
    </row>
    <row r="880" spans="1:27" ht="15">
      <c r="A880" s="51"/>
      <c r="B880" s="51"/>
      <c r="C880" s="51"/>
      <c r="D880" s="51"/>
      <c r="E880" s="51"/>
      <c r="F880" s="52"/>
      <c r="G880" s="51"/>
      <c r="H880" s="51"/>
      <c r="I880" s="51"/>
      <c r="J880" s="52"/>
      <c r="K880" s="51"/>
      <c r="L880" s="51"/>
      <c r="M880" s="51"/>
      <c r="N880" s="51"/>
      <c r="O880" s="51"/>
      <c r="P880" s="51"/>
      <c r="Q880" s="51"/>
      <c r="R880" s="51"/>
      <c r="S880" s="51"/>
      <c r="T880" s="51"/>
      <c r="U880" s="51"/>
      <c r="V880" s="51"/>
      <c r="W880" s="51"/>
      <c r="X880" s="51"/>
      <c r="Y880" s="51"/>
      <c r="Z880" s="51"/>
      <c r="AA880" s="51"/>
    </row>
    <row r="881" spans="1:27" ht="15">
      <c r="A881" s="51"/>
      <c r="B881" s="51"/>
      <c r="C881" s="51"/>
      <c r="D881" s="51"/>
      <c r="E881" s="51"/>
      <c r="F881" s="52"/>
      <c r="G881" s="51"/>
      <c r="H881" s="51"/>
      <c r="I881" s="51"/>
      <c r="J881" s="52"/>
      <c r="K881" s="51"/>
      <c r="L881" s="51"/>
      <c r="M881" s="51"/>
      <c r="N881" s="51"/>
      <c r="O881" s="51"/>
      <c r="P881" s="51"/>
      <c r="Q881" s="51"/>
      <c r="R881" s="51"/>
      <c r="S881" s="51"/>
      <c r="T881" s="51"/>
      <c r="U881" s="51"/>
      <c r="V881" s="51"/>
      <c r="W881" s="51"/>
      <c r="X881" s="51"/>
      <c r="Y881" s="51"/>
      <c r="Z881" s="51"/>
      <c r="AA881" s="51"/>
    </row>
    <row r="882" spans="1:27" ht="15">
      <c r="A882" s="51"/>
      <c r="B882" s="51"/>
      <c r="C882" s="51"/>
      <c r="D882" s="51"/>
      <c r="E882" s="51"/>
      <c r="F882" s="52"/>
      <c r="G882" s="51"/>
      <c r="H882" s="51"/>
      <c r="I882" s="51"/>
      <c r="J882" s="52"/>
      <c r="K882" s="51"/>
      <c r="L882" s="51"/>
      <c r="M882" s="51"/>
      <c r="N882" s="51"/>
      <c r="O882" s="51"/>
      <c r="P882" s="51"/>
      <c r="Q882" s="51"/>
      <c r="R882" s="51"/>
      <c r="S882" s="51"/>
      <c r="T882" s="51"/>
      <c r="U882" s="51"/>
      <c r="V882" s="51"/>
      <c r="W882" s="51"/>
      <c r="X882" s="51"/>
      <c r="Y882" s="51"/>
      <c r="Z882" s="51"/>
      <c r="AA882" s="51"/>
    </row>
    <row r="883" spans="1:27" ht="15">
      <c r="A883" s="51"/>
      <c r="B883" s="51"/>
      <c r="C883" s="51"/>
      <c r="D883" s="51"/>
      <c r="E883" s="51"/>
      <c r="F883" s="52"/>
      <c r="G883" s="51"/>
      <c r="H883" s="51"/>
      <c r="I883" s="51"/>
      <c r="J883" s="52"/>
      <c r="K883" s="51"/>
      <c r="L883" s="51"/>
      <c r="M883" s="51"/>
      <c r="N883" s="51"/>
      <c r="O883" s="51"/>
      <c r="P883" s="51"/>
      <c r="Q883" s="51"/>
      <c r="R883" s="51"/>
      <c r="S883" s="51"/>
      <c r="T883" s="51"/>
      <c r="U883" s="51"/>
      <c r="V883" s="51"/>
      <c r="W883" s="51"/>
      <c r="X883" s="51"/>
      <c r="Y883" s="51"/>
      <c r="Z883" s="51"/>
      <c r="AA883" s="51"/>
    </row>
    <row r="884" spans="1:27" ht="15">
      <c r="A884" s="51"/>
      <c r="B884" s="51"/>
      <c r="C884" s="51"/>
      <c r="D884" s="51"/>
      <c r="E884" s="51"/>
      <c r="F884" s="52"/>
      <c r="G884" s="51"/>
      <c r="H884" s="51"/>
      <c r="I884" s="51"/>
      <c r="J884" s="52"/>
      <c r="K884" s="51"/>
      <c r="L884" s="51"/>
      <c r="M884" s="51"/>
      <c r="N884" s="51"/>
      <c r="O884" s="51"/>
      <c r="P884" s="51"/>
      <c r="Q884" s="51"/>
      <c r="R884" s="51"/>
      <c r="S884" s="51"/>
      <c r="T884" s="51"/>
      <c r="U884" s="51"/>
      <c r="V884" s="51"/>
      <c r="W884" s="51"/>
      <c r="X884" s="51"/>
      <c r="Y884" s="51"/>
      <c r="Z884" s="51"/>
      <c r="AA884" s="51"/>
    </row>
    <row r="885" spans="1:27" ht="15">
      <c r="A885" s="51"/>
      <c r="B885" s="51"/>
      <c r="C885" s="51"/>
      <c r="D885" s="51"/>
      <c r="E885" s="51"/>
      <c r="F885" s="52"/>
      <c r="G885" s="51"/>
      <c r="H885" s="51"/>
      <c r="I885" s="51"/>
      <c r="J885" s="52"/>
      <c r="K885" s="51"/>
      <c r="L885" s="51"/>
      <c r="M885" s="51"/>
      <c r="N885" s="51"/>
      <c r="O885" s="51"/>
      <c r="P885" s="51"/>
      <c r="Q885" s="51"/>
      <c r="R885" s="51"/>
      <c r="S885" s="51"/>
      <c r="T885" s="51"/>
      <c r="U885" s="51"/>
      <c r="V885" s="51"/>
      <c r="W885" s="51"/>
      <c r="X885" s="51"/>
      <c r="Y885" s="51"/>
      <c r="Z885" s="51"/>
      <c r="AA885" s="51"/>
    </row>
    <row r="886" spans="1:27" ht="15">
      <c r="A886" s="51"/>
      <c r="B886" s="51"/>
      <c r="C886" s="51"/>
      <c r="D886" s="51"/>
      <c r="E886" s="51"/>
      <c r="F886" s="52"/>
      <c r="G886" s="51"/>
      <c r="H886" s="51"/>
      <c r="I886" s="51"/>
      <c r="J886" s="52"/>
      <c r="K886" s="51"/>
      <c r="L886" s="51"/>
      <c r="M886" s="51"/>
      <c r="N886" s="51"/>
      <c r="O886" s="51"/>
      <c r="P886" s="51"/>
      <c r="Q886" s="51"/>
      <c r="R886" s="51"/>
      <c r="S886" s="51"/>
      <c r="T886" s="51"/>
      <c r="U886" s="51"/>
      <c r="V886" s="51"/>
      <c r="W886" s="51"/>
      <c r="X886" s="51"/>
      <c r="Y886" s="51"/>
      <c r="Z886" s="51"/>
      <c r="AA886" s="51"/>
    </row>
    <row r="887" spans="1:27" ht="15">
      <c r="A887" s="51"/>
      <c r="B887" s="51"/>
      <c r="C887" s="51"/>
      <c r="D887" s="51"/>
      <c r="E887" s="51"/>
      <c r="F887" s="52"/>
      <c r="G887" s="51"/>
      <c r="H887" s="51"/>
      <c r="I887" s="51"/>
      <c r="J887" s="52"/>
      <c r="K887" s="51"/>
      <c r="L887" s="51"/>
      <c r="M887" s="51"/>
      <c r="N887" s="51"/>
      <c r="O887" s="51"/>
      <c r="P887" s="51"/>
      <c r="Q887" s="51"/>
      <c r="R887" s="51"/>
      <c r="S887" s="51"/>
      <c r="T887" s="51"/>
      <c r="U887" s="51"/>
      <c r="V887" s="51"/>
      <c r="W887" s="51"/>
      <c r="X887" s="51"/>
      <c r="Y887" s="51"/>
      <c r="Z887" s="51"/>
      <c r="AA887" s="51"/>
    </row>
    <row r="888" spans="1:27" ht="15">
      <c r="A888" s="51"/>
      <c r="B888" s="51"/>
      <c r="C888" s="51"/>
      <c r="D888" s="51"/>
      <c r="E888" s="51"/>
      <c r="F888" s="52"/>
      <c r="G888" s="51"/>
      <c r="H888" s="51"/>
      <c r="I888" s="51"/>
      <c r="J888" s="52"/>
      <c r="K888" s="51"/>
      <c r="L888" s="51"/>
      <c r="M888" s="51"/>
      <c r="N888" s="51"/>
      <c r="O888" s="51"/>
      <c r="P888" s="51"/>
      <c r="Q888" s="51"/>
      <c r="R888" s="51"/>
      <c r="S888" s="51"/>
      <c r="T888" s="51"/>
      <c r="U888" s="51"/>
      <c r="V888" s="51"/>
      <c r="W888" s="51"/>
      <c r="X888" s="51"/>
      <c r="Y888" s="51"/>
      <c r="Z888" s="51"/>
      <c r="AA888" s="51"/>
    </row>
    <row r="889" spans="1:27" ht="15">
      <c r="A889" s="51"/>
      <c r="B889" s="51"/>
      <c r="C889" s="51"/>
      <c r="D889" s="51"/>
      <c r="E889" s="51"/>
      <c r="F889" s="52"/>
      <c r="G889" s="51"/>
      <c r="H889" s="51"/>
      <c r="I889" s="51"/>
      <c r="J889" s="52"/>
      <c r="K889" s="51"/>
      <c r="L889" s="51"/>
      <c r="M889" s="51"/>
      <c r="N889" s="51"/>
      <c r="O889" s="51"/>
      <c r="P889" s="51"/>
      <c r="Q889" s="51"/>
      <c r="R889" s="51"/>
      <c r="S889" s="51"/>
      <c r="T889" s="51"/>
      <c r="U889" s="51"/>
      <c r="V889" s="51"/>
      <c r="W889" s="51"/>
      <c r="X889" s="51"/>
      <c r="Y889" s="51"/>
      <c r="Z889" s="51"/>
      <c r="AA889" s="51"/>
    </row>
    <row r="890" spans="1:27" ht="15">
      <c r="A890" s="51"/>
      <c r="B890" s="51"/>
      <c r="C890" s="51"/>
      <c r="D890" s="51"/>
      <c r="E890" s="51"/>
      <c r="F890" s="52"/>
      <c r="G890" s="51"/>
      <c r="H890" s="51"/>
      <c r="I890" s="51"/>
      <c r="J890" s="52"/>
      <c r="K890" s="51"/>
      <c r="L890" s="51"/>
      <c r="M890" s="51"/>
      <c r="N890" s="51"/>
      <c r="O890" s="51"/>
      <c r="P890" s="51"/>
      <c r="Q890" s="51"/>
      <c r="R890" s="51"/>
      <c r="S890" s="51"/>
      <c r="T890" s="51"/>
      <c r="U890" s="51"/>
      <c r="V890" s="51"/>
      <c r="W890" s="51"/>
      <c r="X890" s="51"/>
      <c r="Y890" s="51"/>
      <c r="Z890" s="51"/>
      <c r="AA890" s="51"/>
    </row>
    <row r="891" spans="1:27" ht="15">
      <c r="A891" s="51"/>
      <c r="B891" s="51"/>
      <c r="C891" s="51"/>
      <c r="D891" s="51"/>
      <c r="E891" s="51"/>
      <c r="F891" s="52"/>
      <c r="G891" s="51"/>
      <c r="H891" s="51"/>
      <c r="I891" s="51"/>
      <c r="J891" s="52"/>
      <c r="K891" s="51"/>
      <c r="L891" s="51"/>
      <c r="M891" s="51"/>
      <c r="N891" s="51"/>
      <c r="O891" s="51"/>
      <c r="P891" s="51"/>
      <c r="Q891" s="51"/>
      <c r="R891" s="51"/>
      <c r="S891" s="51"/>
      <c r="T891" s="51"/>
      <c r="U891" s="51"/>
      <c r="V891" s="51"/>
      <c r="W891" s="51"/>
      <c r="X891" s="51"/>
      <c r="Y891" s="51"/>
      <c r="Z891" s="51"/>
      <c r="AA891" s="51"/>
    </row>
    <row r="892" spans="1:27" ht="15">
      <c r="A892" s="51"/>
      <c r="B892" s="51"/>
      <c r="C892" s="51"/>
      <c r="D892" s="51"/>
      <c r="E892" s="51"/>
      <c r="F892" s="52"/>
      <c r="G892" s="51"/>
      <c r="H892" s="51"/>
      <c r="I892" s="51"/>
      <c r="J892" s="52"/>
      <c r="K892" s="51"/>
      <c r="L892" s="51"/>
      <c r="M892" s="51"/>
      <c r="N892" s="51"/>
      <c r="O892" s="51"/>
      <c r="P892" s="51"/>
      <c r="Q892" s="51"/>
      <c r="R892" s="51"/>
      <c r="S892" s="51"/>
      <c r="T892" s="51"/>
      <c r="U892" s="51"/>
      <c r="V892" s="51"/>
      <c r="W892" s="51"/>
      <c r="X892" s="51"/>
      <c r="Y892" s="51"/>
      <c r="Z892" s="51"/>
      <c r="AA892" s="51"/>
    </row>
    <row r="893" spans="1:27" ht="15">
      <c r="A893" s="51"/>
      <c r="B893" s="51"/>
      <c r="C893" s="51"/>
      <c r="D893" s="51"/>
      <c r="E893" s="51"/>
      <c r="F893" s="52"/>
      <c r="G893" s="51"/>
      <c r="H893" s="51"/>
      <c r="I893" s="51"/>
      <c r="J893" s="52"/>
      <c r="K893" s="51"/>
      <c r="L893" s="51"/>
      <c r="M893" s="51"/>
      <c r="N893" s="51"/>
      <c r="O893" s="51"/>
      <c r="P893" s="51"/>
      <c r="Q893" s="51"/>
      <c r="R893" s="51"/>
      <c r="S893" s="51"/>
      <c r="T893" s="51"/>
      <c r="U893" s="51"/>
      <c r="V893" s="51"/>
      <c r="W893" s="51"/>
      <c r="X893" s="51"/>
      <c r="Y893" s="51"/>
      <c r="Z893" s="51"/>
      <c r="AA893" s="51"/>
    </row>
    <row r="894" spans="1:27" ht="15">
      <c r="A894" s="51"/>
      <c r="B894" s="51"/>
      <c r="C894" s="51"/>
      <c r="D894" s="51"/>
      <c r="E894" s="51"/>
      <c r="F894" s="52"/>
      <c r="G894" s="51"/>
      <c r="H894" s="51"/>
      <c r="I894" s="51"/>
      <c r="J894" s="52"/>
      <c r="K894" s="51"/>
      <c r="L894" s="51"/>
      <c r="M894" s="51"/>
      <c r="N894" s="51"/>
      <c r="O894" s="51"/>
      <c r="P894" s="51"/>
      <c r="Q894" s="51"/>
      <c r="R894" s="51"/>
      <c r="S894" s="51"/>
      <c r="T894" s="51"/>
      <c r="U894" s="51"/>
      <c r="V894" s="51"/>
      <c r="W894" s="51"/>
      <c r="X894" s="51"/>
      <c r="Y894" s="51"/>
      <c r="Z894" s="51"/>
      <c r="AA894" s="51"/>
    </row>
    <row r="895" spans="1:27" ht="15">
      <c r="A895" s="51"/>
      <c r="B895" s="51"/>
      <c r="C895" s="51"/>
      <c r="D895" s="51"/>
      <c r="E895" s="51"/>
      <c r="F895" s="52"/>
      <c r="G895" s="51"/>
      <c r="H895" s="51"/>
      <c r="I895" s="51"/>
      <c r="J895" s="52"/>
      <c r="K895" s="51"/>
      <c r="L895" s="51"/>
      <c r="M895" s="51"/>
      <c r="N895" s="51"/>
      <c r="O895" s="51"/>
      <c r="P895" s="51"/>
      <c r="Q895" s="51"/>
      <c r="R895" s="51"/>
      <c r="S895" s="51"/>
      <c r="T895" s="51"/>
      <c r="U895" s="51"/>
      <c r="V895" s="51"/>
      <c r="W895" s="51"/>
      <c r="X895" s="51"/>
      <c r="Y895" s="51"/>
      <c r="Z895" s="51"/>
      <c r="AA895" s="51"/>
    </row>
    <row r="896" spans="1:27" ht="15">
      <c r="A896" s="51"/>
      <c r="B896" s="51"/>
      <c r="C896" s="51"/>
      <c r="D896" s="51"/>
      <c r="E896" s="51"/>
      <c r="F896" s="52"/>
      <c r="G896" s="51"/>
      <c r="H896" s="51"/>
      <c r="I896" s="51"/>
      <c r="J896" s="52"/>
      <c r="K896" s="51"/>
      <c r="L896" s="51"/>
      <c r="M896" s="51"/>
      <c r="N896" s="51"/>
      <c r="O896" s="51"/>
      <c r="P896" s="51"/>
      <c r="Q896" s="51"/>
      <c r="R896" s="51"/>
      <c r="S896" s="51"/>
      <c r="T896" s="51"/>
      <c r="U896" s="51"/>
      <c r="V896" s="51"/>
      <c r="W896" s="51"/>
      <c r="X896" s="51"/>
      <c r="Y896" s="51"/>
      <c r="Z896" s="51"/>
      <c r="AA896" s="51"/>
    </row>
    <row r="897" spans="1:27" ht="15">
      <c r="A897" s="51"/>
      <c r="B897" s="51"/>
      <c r="C897" s="51"/>
      <c r="D897" s="51"/>
      <c r="E897" s="51"/>
      <c r="F897" s="52"/>
      <c r="G897" s="51"/>
      <c r="H897" s="51"/>
      <c r="I897" s="51"/>
      <c r="J897" s="52"/>
      <c r="K897" s="51"/>
      <c r="L897" s="51"/>
      <c r="M897" s="51"/>
      <c r="N897" s="51"/>
      <c r="O897" s="51"/>
      <c r="P897" s="51"/>
      <c r="Q897" s="51"/>
      <c r="R897" s="51"/>
      <c r="S897" s="51"/>
      <c r="T897" s="51"/>
      <c r="U897" s="51"/>
      <c r="V897" s="51"/>
      <c r="W897" s="51"/>
      <c r="X897" s="51"/>
      <c r="Y897" s="51"/>
      <c r="Z897" s="51"/>
      <c r="AA897" s="51"/>
    </row>
    <row r="898" spans="1:27" ht="15">
      <c r="A898" s="51"/>
      <c r="B898" s="51"/>
      <c r="C898" s="51"/>
      <c r="D898" s="51"/>
      <c r="E898" s="51"/>
      <c r="F898" s="52"/>
      <c r="G898" s="51"/>
      <c r="H898" s="51"/>
      <c r="I898" s="51"/>
      <c r="J898" s="52"/>
      <c r="K898" s="51"/>
      <c r="L898" s="51"/>
      <c r="M898" s="51"/>
      <c r="N898" s="51"/>
      <c r="O898" s="51"/>
      <c r="P898" s="51"/>
      <c r="Q898" s="51"/>
      <c r="R898" s="51"/>
      <c r="S898" s="51"/>
      <c r="T898" s="51"/>
      <c r="U898" s="51"/>
      <c r="V898" s="51"/>
      <c r="W898" s="51"/>
      <c r="X898" s="51"/>
      <c r="Y898" s="51"/>
      <c r="Z898" s="51"/>
      <c r="AA898" s="51"/>
    </row>
    <row r="899" spans="1:27" ht="15">
      <c r="A899" s="51"/>
      <c r="B899" s="51"/>
      <c r="C899" s="51"/>
      <c r="D899" s="51"/>
      <c r="E899" s="51"/>
      <c r="F899" s="52"/>
      <c r="G899" s="51"/>
      <c r="H899" s="51"/>
      <c r="I899" s="51"/>
      <c r="J899" s="52"/>
      <c r="K899" s="51"/>
      <c r="L899" s="51"/>
      <c r="M899" s="51"/>
      <c r="N899" s="51"/>
      <c r="O899" s="51"/>
      <c r="P899" s="51"/>
      <c r="Q899" s="51"/>
      <c r="R899" s="51"/>
      <c r="S899" s="51"/>
      <c r="T899" s="51"/>
      <c r="U899" s="51"/>
      <c r="V899" s="51"/>
      <c r="W899" s="51"/>
      <c r="X899" s="51"/>
      <c r="Y899" s="51"/>
      <c r="Z899" s="51"/>
      <c r="AA899" s="51"/>
    </row>
    <row r="900" spans="1:27" ht="15">
      <c r="A900" s="51"/>
      <c r="B900" s="51"/>
      <c r="C900" s="51"/>
      <c r="D900" s="51"/>
      <c r="E900" s="51"/>
      <c r="F900" s="52"/>
      <c r="G900" s="51"/>
      <c r="H900" s="51"/>
      <c r="I900" s="51"/>
      <c r="J900" s="52"/>
      <c r="K900" s="51"/>
      <c r="L900" s="51"/>
      <c r="M900" s="51"/>
      <c r="N900" s="51"/>
      <c r="O900" s="51"/>
      <c r="P900" s="51"/>
      <c r="Q900" s="51"/>
      <c r="R900" s="51"/>
      <c r="S900" s="51"/>
      <c r="T900" s="51"/>
      <c r="U900" s="51"/>
      <c r="V900" s="51"/>
      <c r="W900" s="51"/>
      <c r="X900" s="51"/>
      <c r="Y900" s="51"/>
      <c r="Z900" s="51"/>
      <c r="AA900" s="51"/>
    </row>
    <row r="901" spans="1:27" ht="15">
      <c r="A901" s="51"/>
      <c r="B901" s="51"/>
      <c r="C901" s="51"/>
      <c r="D901" s="51"/>
      <c r="E901" s="51"/>
      <c r="F901" s="52"/>
      <c r="G901" s="51"/>
      <c r="H901" s="51"/>
      <c r="I901" s="51"/>
      <c r="J901" s="52"/>
      <c r="K901" s="51"/>
      <c r="L901" s="51"/>
      <c r="M901" s="51"/>
      <c r="N901" s="51"/>
      <c r="O901" s="51"/>
      <c r="P901" s="51"/>
      <c r="Q901" s="51"/>
      <c r="R901" s="51"/>
      <c r="S901" s="51"/>
      <c r="T901" s="51"/>
      <c r="U901" s="51"/>
      <c r="V901" s="51"/>
      <c r="W901" s="51"/>
      <c r="X901" s="51"/>
      <c r="Y901" s="51"/>
      <c r="Z901" s="51"/>
      <c r="AA901" s="51"/>
    </row>
    <row r="902" spans="1:27" ht="15">
      <c r="A902" s="51"/>
      <c r="B902" s="51"/>
      <c r="C902" s="51"/>
      <c r="D902" s="51"/>
      <c r="E902" s="51"/>
      <c r="F902" s="52"/>
      <c r="G902" s="51"/>
      <c r="H902" s="51"/>
      <c r="I902" s="51"/>
      <c r="J902" s="52"/>
      <c r="K902" s="51"/>
      <c r="L902" s="51"/>
      <c r="M902" s="51"/>
      <c r="N902" s="51"/>
      <c r="O902" s="51"/>
      <c r="P902" s="51"/>
      <c r="Q902" s="51"/>
      <c r="R902" s="51"/>
      <c r="S902" s="51"/>
      <c r="T902" s="51"/>
      <c r="U902" s="51"/>
      <c r="V902" s="51"/>
      <c r="W902" s="51"/>
      <c r="X902" s="51"/>
      <c r="Y902" s="51"/>
      <c r="Z902" s="51"/>
      <c r="AA902" s="51"/>
    </row>
    <row r="903" spans="1:27" ht="15">
      <c r="A903" s="51"/>
      <c r="B903" s="51"/>
      <c r="C903" s="51"/>
      <c r="D903" s="51"/>
      <c r="E903" s="51"/>
      <c r="F903" s="52"/>
      <c r="G903" s="51"/>
      <c r="H903" s="51"/>
      <c r="I903" s="51"/>
      <c r="J903" s="52"/>
      <c r="K903" s="51"/>
      <c r="L903" s="51"/>
      <c r="M903" s="51"/>
      <c r="N903" s="51"/>
      <c r="O903" s="51"/>
      <c r="P903" s="51"/>
      <c r="Q903" s="51"/>
      <c r="R903" s="51"/>
      <c r="S903" s="51"/>
      <c r="T903" s="51"/>
      <c r="U903" s="51"/>
      <c r="V903" s="51"/>
      <c r="W903" s="51"/>
      <c r="X903" s="51"/>
      <c r="Y903" s="51"/>
      <c r="Z903" s="51"/>
      <c r="AA903" s="51"/>
    </row>
    <row r="904" spans="1:27" ht="15">
      <c r="A904" s="51"/>
      <c r="B904" s="51"/>
      <c r="C904" s="51"/>
      <c r="D904" s="51"/>
      <c r="E904" s="51"/>
      <c r="F904" s="52"/>
      <c r="G904" s="51"/>
      <c r="H904" s="51"/>
      <c r="I904" s="51"/>
      <c r="J904" s="52"/>
      <c r="K904" s="51"/>
      <c r="L904" s="51"/>
      <c r="M904" s="51"/>
      <c r="N904" s="51"/>
      <c r="O904" s="51"/>
      <c r="P904" s="51"/>
      <c r="Q904" s="51"/>
      <c r="R904" s="51"/>
      <c r="S904" s="51"/>
      <c r="T904" s="51"/>
      <c r="U904" s="51"/>
      <c r="V904" s="51"/>
      <c r="W904" s="51"/>
      <c r="X904" s="51"/>
      <c r="Y904" s="51"/>
      <c r="Z904" s="51"/>
      <c r="AA904" s="51"/>
    </row>
    <row r="905" spans="1:27" ht="15">
      <c r="A905" s="51"/>
      <c r="B905" s="51"/>
      <c r="C905" s="51"/>
      <c r="D905" s="51"/>
      <c r="E905" s="51"/>
      <c r="F905" s="52"/>
      <c r="G905" s="51"/>
      <c r="H905" s="51"/>
      <c r="I905" s="51"/>
      <c r="J905" s="52"/>
      <c r="K905" s="51"/>
      <c r="L905" s="51"/>
      <c r="M905" s="51"/>
      <c r="N905" s="51"/>
      <c r="O905" s="51"/>
      <c r="P905" s="51"/>
      <c r="Q905" s="51"/>
      <c r="R905" s="51"/>
      <c r="S905" s="51"/>
      <c r="T905" s="51"/>
      <c r="U905" s="51"/>
      <c r="V905" s="51"/>
      <c r="W905" s="51"/>
      <c r="X905" s="51"/>
      <c r="Y905" s="51"/>
      <c r="Z905" s="51"/>
      <c r="AA905" s="51"/>
    </row>
    <row r="906" spans="1:27" ht="15">
      <c r="A906" s="51"/>
      <c r="B906" s="51"/>
      <c r="C906" s="51"/>
      <c r="D906" s="51"/>
      <c r="E906" s="51"/>
      <c r="F906" s="52"/>
      <c r="G906" s="51"/>
      <c r="H906" s="51"/>
      <c r="I906" s="51"/>
      <c r="J906" s="52"/>
      <c r="K906" s="51"/>
      <c r="L906" s="51"/>
      <c r="M906" s="51"/>
      <c r="N906" s="51"/>
      <c r="O906" s="51"/>
      <c r="P906" s="51"/>
      <c r="Q906" s="51"/>
      <c r="R906" s="51"/>
      <c r="S906" s="51"/>
      <c r="T906" s="51"/>
      <c r="U906" s="51"/>
      <c r="V906" s="51"/>
      <c r="W906" s="51"/>
      <c r="X906" s="51"/>
      <c r="Y906" s="51"/>
      <c r="Z906" s="51"/>
      <c r="AA906" s="51"/>
    </row>
    <row r="907" spans="1:27" ht="15">
      <c r="A907" s="51"/>
      <c r="B907" s="51"/>
      <c r="C907" s="51"/>
      <c r="D907" s="51"/>
      <c r="E907" s="51"/>
      <c r="F907" s="52"/>
      <c r="G907" s="51"/>
      <c r="H907" s="51"/>
      <c r="I907" s="51"/>
      <c r="J907" s="52"/>
      <c r="K907" s="51"/>
      <c r="L907" s="51"/>
      <c r="M907" s="51"/>
      <c r="N907" s="51"/>
      <c r="O907" s="51"/>
      <c r="P907" s="51"/>
      <c r="Q907" s="51"/>
      <c r="R907" s="51"/>
      <c r="S907" s="51"/>
      <c r="T907" s="51"/>
      <c r="U907" s="51"/>
      <c r="V907" s="51"/>
      <c r="W907" s="51"/>
      <c r="X907" s="51"/>
      <c r="Y907" s="51"/>
      <c r="Z907" s="51"/>
      <c r="AA907" s="51"/>
    </row>
    <row r="908" spans="1:27" ht="15">
      <c r="A908" s="51"/>
      <c r="B908" s="51"/>
      <c r="C908" s="51"/>
      <c r="D908" s="51"/>
      <c r="E908" s="51"/>
      <c r="F908" s="52"/>
      <c r="G908" s="51"/>
      <c r="H908" s="51"/>
      <c r="I908" s="51"/>
      <c r="J908" s="52"/>
      <c r="K908" s="51"/>
      <c r="L908" s="51"/>
      <c r="M908" s="51"/>
      <c r="N908" s="51"/>
      <c r="O908" s="51"/>
      <c r="P908" s="51"/>
      <c r="Q908" s="51"/>
      <c r="R908" s="51"/>
      <c r="S908" s="51"/>
      <c r="T908" s="51"/>
      <c r="U908" s="51"/>
      <c r="V908" s="51"/>
      <c r="W908" s="51"/>
      <c r="X908" s="51"/>
      <c r="Y908" s="51"/>
      <c r="Z908" s="51"/>
      <c r="AA908" s="51"/>
    </row>
    <row r="909" spans="1:27" ht="15">
      <c r="A909" s="51"/>
      <c r="B909" s="51"/>
      <c r="C909" s="51"/>
      <c r="D909" s="51"/>
      <c r="E909" s="51"/>
      <c r="F909" s="52"/>
      <c r="G909" s="51"/>
      <c r="H909" s="51"/>
      <c r="I909" s="51"/>
      <c r="J909" s="52"/>
      <c r="K909" s="51"/>
      <c r="L909" s="51"/>
      <c r="M909" s="51"/>
      <c r="N909" s="51"/>
      <c r="O909" s="51"/>
      <c r="P909" s="51"/>
      <c r="Q909" s="51"/>
      <c r="R909" s="51"/>
      <c r="S909" s="51"/>
      <c r="T909" s="51"/>
      <c r="U909" s="51"/>
      <c r="V909" s="51"/>
      <c r="W909" s="51"/>
      <c r="X909" s="51"/>
      <c r="Y909" s="51"/>
      <c r="Z909" s="51"/>
      <c r="AA909" s="51"/>
    </row>
    <row r="910" spans="1:27" ht="15">
      <c r="A910" s="51"/>
      <c r="B910" s="51"/>
      <c r="C910" s="51"/>
      <c r="D910" s="51"/>
      <c r="E910" s="51"/>
      <c r="F910" s="52"/>
      <c r="G910" s="51"/>
      <c r="H910" s="51"/>
      <c r="I910" s="51"/>
      <c r="J910" s="52"/>
      <c r="K910" s="51"/>
      <c r="L910" s="51"/>
      <c r="M910" s="51"/>
      <c r="N910" s="51"/>
      <c r="O910" s="51"/>
      <c r="P910" s="51"/>
      <c r="Q910" s="51"/>
      <c r="R910" s="51"/>
      <c r="S910" s="51"/>
      <c r="T910" s="51"/>
      <c r="U910" s="51"/>
      <c r="V910" s="51"/>
      <c r="W910" s="51"/>
      <c r="X910" s="51"/>
      <c r="Y910" s="51"/>
      <c r="Z910" s="51"/>
      <c r="AA910" s="51"/>
    </row>
    <row r="911" spans="1:27" ht="15">
      <c r="A911" s="51"/>
      <c r="B911" s="51"/>
      <c r="C911" s="51"/>
      <c r="D911" s="51"/>
      <c r="E911" s="51"/>
      <c r="F911" s="52"/>
      <c r="G911" s="51"/>
      <c r="H911" s="51"/>
      <c r="I911" s="51"/>
      <c r="J911" s="52"/>
      <c r="K911" s="51"/>
      <c r="L911" s="51"/>
      <c r="M911" s="51"/>
      <c r="N911" s="51"/>
      <c r="O911" s="51"/>
      <c r="P911" s="51"/>
      <c r="Q911" s="51"/>
      <c r="R911" s="51"/>
      <c r="S911" s="51"/>
      <c r="T911" s="51"/>
      <c r="U911" s="51"/>
      <c r="V911" s="51"/>
      <c r="W911" s="51"/>
      <c r="X911" s="51"/>
      <c r="Y911" s="51"/>
      <c r="Z911" s="51"/>
      <c r="AA911" s="51"/>
    </row>
    <row r="912" spans="1:27" ht="15">
      <c r="A912" s="51"/>
      <c r="B912" s="51"/>
      <c r="C912" s="51"/>
      <c r="D912" s="51"/>
      <c r="E912" s="51"/>
      <c r="F912" s="52"/>
      <c r="G912" s="51"/>
      <c r="H912" s="51"/>
      <c r="I912" s="51"/>
      <c r="J912" s="52"/>
      <c r="K912" s="51"/>
      <c r="L912" s="51"/>
      <c r="M912" s="51"/>
      <c r="N912" s="51"/>
      <c r="O912" s="51"/>
      <c r="P912" s="51"/>
      <c r="Q912" s="51"/>
      <c r="R912" s="51"/>
      <c r="S912" s="51"/>
      <c r="T912" s="51"/>
      <c r="U912" s="51"/>
      <c r="V912" s="51"/>
      <c r="W912" s="51"/>
      <c r="X912" s="51"/>
      <c r="Y912" s="51"/>
      <c r="Z912" s="51"/>
      <c r="AA912" s="51"/>
    </row>
    <row r="913" spans="1:27" ht="15">
      <c r="A913" s="51"/>
      <c r="B913" s="51"/>
      <c r="C913" s="51"/>
      <c r="D913" s="51"/>
      <c r="E913" s="51"/>
      <c r="F913" s="52"/>
      <c r="G913" s="51"/>
      <c r="H913" s="51"/>
      <c r="I913" s="51"/>
      <c r="J913" s="52"/>
      <c r="K913" s="51"/>
      <c r="L913" s="51"/>
      <c r="M913" s="51"/>
      <c r="N913" s="51"/>
      <c r="O913" s="51"/>
      <c r="P913" s="51"/>
      <c r="Q913" s="51"/>
      <c r="R913" s="51"/>
      <c r="S913" s="51"/>
      <c r="T913" s="51"/>
      <c r="U913" s="51"/>
      <c r="V913" s="51"/>
      <c r="W913" s="51"/>
      <c r="X913" s="51"/>
      <c r="Y913" s="51"/>
      <c r="Z913" s="51"/>
      <c r="AA913" s="51"/>
    </row>
    <row r="914" spans="1:27" ht="15">
      <c r="A914" s="51"/>
      <c r="B914" s="51"/>
      <c r="C914" s="51"/>
      <c r="D914" s="51"/>
      <c r="E914" s="51"/>
      <c r="F914" s="52"/>
      <c r="G914" s="51"/>
      <c r="H914" s="51"/>
      <c r="I914" s="51"/>
      <c r="J914" s="52"/>
      <c r="K914" s="51"/>
      <c r="L914" s="51"/>
      <c r="M914" s="51"/>
      <c r="N914" s="51"/>
      <c r="O914" s="51"/>
      <c r="P914" s="51"/>
      <c r="Q914" s="51"/>
      <c r="R914" s="51"/>
      <c r="S914" s="51"/>
      <c r="T914" s="51"/>
      <c r="U914" s="51"/>
      <c r="V914" s="51"/>
      <c r="W914" s="51"/>
      <c r="X914" s="51"/>
      <c r="Y914" s="51"/>
      <c r="Z914" s="51"/>
      <c r="AA914" s="51"/>
    </row>
    <row r="915" spans="1:27" ht="15">
      <c r="A915" s="51"/>
      <c r="B915" s="51"/>
      <c r="C915" s="51"/>
      <c r="D915" s="51"/>
      <c r="E915" s="51"/>
      <c r="F915" s="52"/>
      <c r="G915" s="51"/>
      <c r="H915" s="51"/>
      <c r="I915" s="51"/>
      <c r="J915" s="52"/>
      <c r="K915" s="51"/>
      <c r="L915" s="51"/>
      <c r="M915" s="51"/>
      <c r="N915" s="51"/>
      <c r="O915" s="51"/>
      <c r="P915" s="51"/>
      <c r="Q915" s="51"/>
      <c r="R915" s="51"/>
      <c r="S915" s="51"/>
      <c r="T915" s="51"/>
      <c r="U915" s="51"/>
      <c r="V915" s="51"/>
      <c r="W915" s="51"/>
      <c r="X915" s="51"/>
      <c r="Y915" s="51"/>
      <c r="Z915" s="51"/>
      <c r="AA915" s="51"/>
    </row>
    <row r="916" spans="1:27" ht="15">
      <c r="A916" s="51"/>
      <c r="B916" s="51"/>
      <c r="C916" s="51"/>
      <c r="D916" s="51"/>
      <c r="E916" s="51"/>
      <c r="F916" s="52"/>
      <c r="G916" s="51"/>
      <c r="H916" s="51"/>
      <c r="I916" s="51"/>
      <c r="J916" s="52"/>
      <c r="K916" s="51"/>
      <c r="L916" s="51"/>
      <c r="M916" s="51"/>
      <c r="N916" s="51"/>
      <c r="O916" s="51"/>
      <c r="P916" s="51"/>
      <c r="Q916" s="51"/>
      <c r="R916" s="51"/>
      <c r="S916" s="51"/>
      <c r="T916" s="51"/>
      <c r="U916" s="51"/>
      <c r="V916" s="51"/>
      <c r="W916" s="51"/>
      <c r="X916" s="51"/>
      <c r="Y916" s="51"/>
      <c r="Z916" s="51"/>
      <c r="AA916" s="51"/>
    </row>
    <row r="917" spans="1:27" ht="15">
      <c r="A917" s="51"/>
      <c r="B917" s="51"/>
      <c r="C917" s="51"/>
      <c r="D917" s="51"/>
      <c r="E917" s="51"/>
      <c r="F917" s="52"/>
      <c r="G917" s="51"/>
      <c r="H917" s="51"/>
      <c r="I917" s="51"/>
      <c r="J917" s="52"/>
      <c r="K917" s="51"/>
      <c r="L917" s="51"/>
      <c r="M917" s="51"/>
      <c r="N917" s="51"/>
      <c r="O917" s="51"/>
      <c r="P917" s="51"/>
      <c r="Q917" s="51"/>
      <c r="R917" s="51"/>
      <c r="S917" s="51"/>
      <c r="T917" s="51"/>
      <c r="U917" s="51"/>
      <c r="V917" s="51"/>
      <c r="W917" s="51"/>
      <c r="X917" s="51"/>
      <c r="Y917" s="51"/>
      <c r="Z917" s="51"/>
      <c r="AA917" s="51"/>
    </row>
    <row r="918" spans="1:27" ht="15">
      <c r="A918" s="51"/>
      <c r="B918" s="51"/>
      <c r="C918" s="51"/>
      <c r="D918" s="51"/>
      <c r="E918" s="51"/>
      <c r="F918" s="52"/>
      <c r="G918" s="51"/>
      <c r="H918" s="51"/>
      <c r="I918" s="51"/>
      <c r="J918" s="52"/>
      <c r="K918" s="51"/>
      <c r="L918" s="51"/>
      <c r="M918" s="51"/>
      <c r="N918" s="51"/>
      <c r="O918" s="51"/>
      <c r="P918" s="51"/>
      <c r="Q918" s="51"/>
      <c r="R918" s="51"/>
      <c r="S918" s="51"/>
      <c r="T918" s="51"/>
      <c r="U918" s="51"/>
      <c r="V918" s="51"/>
      <c r="W918" s="51"/>
      <c r="X918" s="51"/>
      <c r="Y918" s="51"/>
      <c r="Z918" s="51"/>
      <c r="AA918" s="51"/>
    </row>
    <row r="919" spans="1:27" ht="15">
      <c r="A919" s="51"/>
      <c r="B919" s="51"/>
      <c r="C919" s="51"/>
      <c r="D919" s="51"/>
      <c r="E919" s="51"/>
      <c r="F919" s="52"/>
      <c r="G919" s="51"/>
      <c r="H919" s="51"/>
      <c r="I919" s="51"/>
      <c r="J919" s="52"/>
      <c r="K919" s="51"/>
      <c r="L919" s="51"/>
      <c r="M919" s="51"/>
      <c r="N919" s="51"/>
      <c r="O919" s="51"/>
      <c r="P919" s="51"/>
      <c r="Q919" s="51"/>
      <c r="R919" s="51"/>
      <c r="S919" s="51"/>
      <c r="T919" s="51"/>
      <c r="U919" s="51"/>
      <c r="V919" s="51"/>
      <c r="W919" s="51"/>
      <c r="X919" s="51"/>
      <c r="Y919" s="51"/>
      <c r="Z919" s="51"/>
      <c r="AA919" s="51"/>
    </row>
    <row r="920" spans="1:27" ht="15">
      <c r="A920" s="51"/>
      <c r="B920" s="51"/>
      <c r="C920" s="51"/>
      <c r="D920" s="51"/>
      <c r="E920" s="51"/>
      <c r="F920" s="52"/>
      <c r="G920" s="51"/>
      <c r="H920" s="51"/>
      <c r="I920" s="51"/>
      <c r="J920" s="52"/>
      <c r="K920" s="51"/>
      <c r="L920" s="51"/>
      <c r="M920" s="51"/>
      <c r="N920" s="51"/>
      <c r="O920" s="51"/>
      <c r="P920" s="51"/>
      <c r="Q920" s="51"/>
      <c r="R920" s="51"/>
      <c r="S920" s="51"/>
      <c r="T920" s="51"/>
      <c r="U920" s="51"/>
      <c r="V920" s="51"/>
      <c r="W920" s="51"/>
      <c r="X920" s="51"/>
      <c r="Y920" s="51"/>
      <c r="Z920" s="51"/>
      <c r="AA920" s="51"/>
    </row>
    <row r="921" spans="1:27" ht="15">
      <c r="A921" s="51"/>
      <c r="B921" s="51"/>
      <c r="C921" s="51"/>
      <c r="D921" s="51"/>
      <c r="E921" s="51"/>
      <c r="F921" s="52"/>
      <c r="G921" s="51"/>
      <c r="H921" s="51"/>
      <c r="I921" s="51"/>
      <c r="J921" s="52"/>
      <c r="K921" s="51"/>
      <c r="L921" s="51"/>
      <c r="M921" s="51"/>
      <c r="N921" s="51"/>
      <c r="O921" s="51"/>
      <c r="P921" s="51"/>
      <c r="Q921" s="51"/>
      <c r="R921" s="51"/>
      <c r="S921" s="51"/>
      <c r="T921" s="51"/>
      <c r="U921" s="51"/>
      <c r="V921" s="51"/>
      <c r="W921" s="51"/>
      <c r="X921" s="51"/>
      <c r="Y921" s="51"/>
      <c r="Z921" s="51"/>
      <c r="AA921" s="51"/>
    </row>
    <row r="922" spans="1:27" ht="15">
      <c r="A922" s="51"/>
      <c r="B922" s="51"/>
      <c r="C922" s="51"/>
      <c r="D922" s="51"/>
      <c r="E922" s="51"/>
      <c r="F922" s="52"/>
      <c r="G922" s="51"/>
      <c r="H922" s="51"/>
      <c r="I922" s="51"/>
      <c r="J922" s="52"/>
      <c r="K922" s="51"/>
      <c r="L922" s="51"/>
      <c r="M922" s="51"/>
      <c r="N922" s="51"/>
      <c r="O922" s="51"/>
      <c r="P922" s="51"/>
      <c r="Q922" s="51"/>
      <c r="R922" s="51"/>
      <c r="S922" s="51"/>
      <c r="T922" s="51"/>
      <c r="U922" s="51"/>
      <c r="V922" s="51"/>
      <c r="W922" s="51"/>
      <c r="X922" s="51"/>
      <c r="Y922" s="51"/>
      <c r="Z922" s="51"/>
      <c r="AA922" s="51"/>
    </row>
    <row r="923" spans="1:27" ht="15">
      <c r="A923" s="51"/>
      <c r="B923" s="51"/>
      <c r="C923" s="51"/>
      <c r="D923" s="51"/>
      <c r="E923" s="51"/>
      <c r="F923" s="52"/>
      <c r="G923" s="51"/>
      <c r="H923" s="51"/>
      <c r="I923" s="51"/>
      <c r="J923" s="52"/>
      <c r="K923" s="51"/>
      <c r="L923" s="51"/>
      <c r="M923" s="51"/>
      <c r="N923" s="51"/>
      <c r="O923" s="51"/>
      <c r="P923" s="51"/>
      <c r="Q923" s="51"/>
      <c r="R923" s="51"/>
      <c r="S923" s="51"/>
      <c r="T923" s="51"/>
      <c r="U923" s="51"/>
      <c r="V923" s="51"/>
      <c r="W923" s="51"/>
      <c r="X923" s="51"/>
      <c r="Y923" s="51"/>
      <c r="Z923" s="51"/>
      <c r="AA923" s="51"/>
    </row>
    <row r="924" spans="1:27" ht="15">
      <c r="A924" s="51"/>
      <c r="B924" s="51"/>
      <c r="C924" s="51"/>
      <c r="D924" s="51"/>
      <c r="E924" s="51"/>
      <c r="F924" s="52"/>
      <c r="G924" s="51"/>
      <c r="H924" s="51"/>
      <c r="I924" s="51"/>
      <c r="J924" s="52"/>
      <c r="K924" s="51"/>
      <c r="L924" s="51"/>
      <c r="M924" s="51"/>
      <c r="N924" s="51"/>
      <c r="O924" s="51"/>
      <c r="P924" s="51"/>
      <c r="Q924" s="51"/>
      <c r="R924" s="51"/>
      <c r="S924" s="51"/>
      <c r="T924" s="51"/>
      <c r="U924" s="51"/>
      <c r="V924" s="51"/>
      <c r="W924" s="51"/>
      <c r="X924" s="51"/>
      <c r="Y924" s="51"/>
      <c r="Z924" s="51"/>
      <c r="AA924" s="51"/>
    </row>
    <row r="925" spans="1:27" ht="15">
      <c r="A925" s="51"/>
      <c r="B925" s="51"/>
      <c r="C925" s="51"/>
      <c r="D925" s="51"/>
      <c r="E925" s="51"/>
      <c r="F925" s="52"/>
      <c r="G925" s="51"/>
      <c r="H925" s="51"/>
      <c r="I925" s="51"/>
      <c r="J925" s="52"/>
      <c r="K925" s="51"/>
      <c r="L925" s="51"/>
      <c r="M925" s="51"/>
      <c r="N925" s="51"/>
      <c r="O925" s="51"/>
      <c r="P925" s="51"/>
      <c r="Q925" s="51"/>
      <c r="R925" s="51"/>
      <c r="S925" s="51"/>
      <c r="T925" s="51"/>
      <c r="U925" s="51"/>
      <c r="V925" s="51"/>
      <c r="W925" s="51"/>
      <c r="X925" s="51"/>
      <c r="Y925" s="51"/>
      <c r="Z925" s="51"/>
      <c r="AA925" s="51"/>
    </row>
    <row r="926" spans="1:27" ht="15">
      <c r="A926" s="51"/>
      <c r="B926" s="51"/>
      <c r="C926" s="51"/>
      <c r="D926" s="51"/>
      <c r="E926" s="51"/>
      <c r="F926" s="52"/>
      <c r="G926" s="51"/>
      <c r="H926" s="51"/>
      <c r="I926" s="51"/>
      <c r="J926" s="52"/>
      <c r="K926" s="51"/>
      <c r="L926" s="51"/>
      <c r="M926" s="51"/>
      <c r="N926" s="51"/>
      <c r="O926" s="51"/>
      <c r="P926" s="51"/>
      <c r="Q926" s="51"/>
      <c r="R926" s="51"/>
      <c r="S926" s="51"/>
      <c r="T926" s="51"/>
      <c r="U926" s="51"/>
      <c r="V926" s="51"/>
      <c r="W926" s="51"/>
      <c r="X926" s="51"/>
      <c r="Y926" s="51"/>
      <c r="Z926" s="51"/>
      <c r="AA926" s="51"/>
    </row>
    <row r="927" spans="1:27" ht="15">
      <c r="A927" s="51"/>
      <c r="B927" s="51"/>
      <c r="C927" s="51"/>
      <c r="D927" s="51"/>
      <c r="E927" s="51"/>
      <c r="F927" s="52"/>
      <c r="G927" s="51"/>
      <c r="H927" s="51"/>
      <c r="I927" s="51"/>
      <c r="J927" s="52"/>
      <c r="K927" s="51"/>
      <c r="L927" s="51"/>
      <c r="M927" s="51"/>
      <c r="N927" s="51"/>
      <c r="O927" s="51"/>
      <c r="P927" s="51"/>
      <c r="Q927" s="51"/>
      <c r="R927" s="51"/>
      <c r="S927" s="51"/>
      <c r="T927" s="51"/>
      <c r="U927" s="51"/>
      <c r="V927" s="51"/>
      <c r="W927" s="51"/>
      <c r="X927" s="51"/>
      <c r="Y927" s="51"/>
      <c r="Z927" s="51"/>
      <c r="AA927" s="51"/>
    </row>
    <row r="928" spans="1:27" ht="15">
      <c r="A928" s="51"/>
      <c r="B928" s="51"/>
      <c r="C928" s="51"/>
      <c r="D928" s="51"/>
      <c r="E928" s="51"/>
      <c r="F928" s="52"/>
      <c r="G928" s="51"/>
      <c r="H928" s="51"/>
      <c r="I928" s="51"/>
      <c r="J928" s="52"/>
      <c r="K928" s="51"/>
      <c r="L928" s="51"/>
      <c r="M928" s="51"/>
      <c r="N928" s="51"/>
      <c r="O928" s="51"/>
      <c r="P928" s="51"/>
      <c r="Q928" s="51"/>
      <c r="R928" s="51"/>
      <c r="S928" s="51"/>
      <c r="T928" s="51"/>
      <c r="U928" s="51"/>
      <c r="V928" s="51"/>
      <c r="W928" s="51"/>
      <c r="X928" s="51"/>
      <c r="Y928" s="51"/>
      <c r="Z928" s="51"/>
      <c r="AA928" s="51"/>
    </row>
    <row r="929" spans="1:27" ht="15">
      <c r="A929" s="51"/>
      <c r="B929" s="51"/>
      <c r="C929" s="51"/>
      <c r="D929" s="51"/>
      <c r="E929" s="51"/>
      <c r="F929" s="52"/>
      <c r="G929" s="51"/>
      <c r="H929" s="51"/>
      <c r="I929" s="51"/>
      <c r="J929" s="52"/>
      <c r="K929" s="51"/>
      <c r="L929" s="51"/>
      <c r="M929" s="51"/>
      <c r="N929" s="51"/>
      <c r="O929" s="51"/>
      <c r="P929" s="51"/>
      <c r="Q929" s="51"/>
      <c r="R929" s="51"/>
      <c r="S929" s="51"/>
      <c r="T929" s="51"/>
      <c r="U929" s="51"/>
      <c r="V929" s="51"/>
      <c r="W929" s="51"/>
      <c r="X929" s="51"/>
      <c r="Y929" s="51"/>
      <c r="Z929" s="51"/>
      <c r="AA929" s="51"/>
    </row>
    <row r="930" spans="1:27" ht="15">
      <c r="A930" s="51"/>
      <c r="B930" s="51"/>
      <c r="C930" s="51"/>
      <c r="D930" s="51"/>
      <c r="E930" s="51"/>
      <c r="F930" s="52"/>
      <c r="G930" s="51"/>
      <c r="H930" s="51"/>
      <c r="I930" s="51"/>
      <c r="J930" s="52"/>
      <c r="K930" s="51"/>
      <c r="L930" s="51"/>
      <c r="M930" s="51"/>
      <c r="N930" s="51"/>
      <c r="O930" s="51"/>
      <c r="P930" s="51"/>
      <c r="Q930" s="51"/>
      <c r="R930" s="51"/>
      <c r="S930" s="51"/>
      <c r="T930" s="51"/>
      <c r="U930" s="51"/>
      <c r="V930" s="51"/>
      <c r="W930" s="51"/>
      <c r="X930" s="51"/>
      <c r="Y930" s="51"/>
      <c r="Z930" s="51"/>
      <c r="AA930" s="51"/>
    </row>
    <row r="931" spans="1:27" ht="15">
      <c r="A931" s="51"/>
      <c r="B931" s="51"/>
      <c r="C931" s="51"/>
      <c r="D931" s="51"/>
      <c r="E931" s="51"/>
      <c r="F931" s="52"/>
      <c r="G931" s="51"/>
      <c r="H931" s="51"/>
      <c r="I931" s="51"/>
      <c r="J931" s="52"/>
      <c r="K931" s="51"/>
      <c r="L931" s="51"/>
      <c r="M931" s="51"/>
      <c r="N931" s="51"/>
      <c r="O931" s="51"/>
      <c r="P931" s="51"/>
      <c r="Q931" s="51"/>
      <c r="R931" s="51"/>
      <c r="S931" s="51"/>
      <c r="T931" s="51"/>
      <c r="U931" s="51"/>
      <c r="V931" s="51"/>
      <c r="W931" s="51"/>
      <c r="X931" s="51"/>
      <c r="Y931" s="51"/>
      <c r="Z931" s="51"/>
      <c r="AA931" s="51"/>
    </row>
    <row r="932" spans="1:27" ht="15">
      <c r="A932" s="51"/>
      <c r="B932" s="51"/>
      <c r="C932" s="51"/>
      <c r="D932" s="51"/>
      <c r="E932" s="51"/>
      <c r="F932" s="52"/>
      <c r="G932" s="51"/>
      <c r="H932" s="51"/>
      <c r="I932" s="51"/>
      <c r="J932" s="52"/>
      <c r="K932" s="51"/>
      <c r="L932" s="51"/>
      <c r="M932" s="51"/>
      <c r="N932" s="51"/>
      <c r="O932" s="51"/>
      <c r="P932" s="51"/>
      <c r="Q932" s="51"/>
      <c r="R932" s="51"/>
      <c r="S932" s="51"/>
      <c r="T932" s="51"/>
      <c r="U932" s="51"/>
      <c r="V932" s="51"/>
      <c r="W932" s="51"/>
      <c r="X932" s="51"/>
      <c r="Y932" s="51"/>
      <c r="Z932" s="51"/>
      <c r="AA932" s="51"/>
    </row>
    <row r="933" spans="1:27" ht="15">
      <c r="A933" s="51"/>
      <c r="B933" s="51"/>
      <c r="C933" s="51"/>
      <c r="D933" s="51"/>
      <c r="E933" s="51"/>
      <c r="F933" s="52"/>
      <c r="G933" s="51"/>
      <c r="H933" s="51"/>
      <c r="I933" s="51"/>
      <c r="J933" s="52"/>
      <c r="K933" s="51"/>
      <c r="L933" s="51"/>
      <c r="M933" s="51"/>
      <c r="N933" s="51"/>
      <c r="O933" s="51"/>
      <c r="P933" s="51"/>
      <c r="Q933" s="51"/>
      <c r="R933" s="51"/>
      <c r="S933" s="51"/>
      <c r="T933" s="51"/>
      <c r="U933" s="51"/>
      <c r="V933" s="51"/>
      <c r="W933" s="51"/>
      <c r="X933" s="51"/>
      <c r="Y933" s="51"/>
      <c r="Z933" s="51"/>
      <c r="AA933" s="51"/>
    </row>
    <row r="934" spans="1:27" ht="15">
      <c r="A934" s="51"/>
      <c r="B934" s="51"/>
      <c r="C934" s="51"/>
      <c r="D934" s="51"/>
      <c r="E934" s="51"/>
      <c r="F934" s="52"/>
      <c r="G934" s="51"/>
      <c r="H934" s="51"/>
      <c r="I934" s="51"/>
      <c r="J934" s="52"/>
      <c r="K934" s="51"/>
      <c r="L934" s="51"/>
      <c r="M934" s="51"/>
      <c r="N934" s="51"/>
      <c r="O934" s="51"/>
      <c r="P934" s="51"/>
      <c r="Q934" s="51"/>
      <c r="R934" s="51"/>
      <c r="S934" s="51"/>
      <c r="T934" s="51"/>
      <c r="U934" s="51"/>
      <c r="V934" s="51"/>
      <c r="W934" s="51"/>
      <c r="X934" s="51"/>
      <c r="Y934" s="51"/>
      <c r="Z934" s="51"/>
      <c r="AA934" s="51"/>
    </row>
    <row r="935" spans="1:27" ht="15">
      <c r="A935" s="51"/>
      <c r="B935" s="51"/>
      <c r="C935" s="51"/>
      <c r="D935" s="51"/>
      <c r="E935" s="51"/>
      <c r="F935" s="52"/>
      <c r="G935" s="51"/>
      <c r="H935" s="51"/>
      <c r="I935" s="51"/>
      <c r="J935" s="52"/>
      <c r="K935" s="51"/>
      <c r="L935" s="51"/>
      <c r="M935" s="51"/>
      <c r="N935" s="51"/>
      <c r="O935" s="51"/>
      <c r="P935" s="51"/>
      <c r="Q935" s="51"/>
      <c r="R935" s="51"/>
      <c r="S935" s="51"/>
      <c r="T935" s="51"/>
      <c r="U935" s="51"/>
      <c r="V935" s="51"/>
      <c r="W935" s="51"/>
      <c r="X935" s="51"/>
      <c r="Y935" s="51"/>
      <c r="Z935" s="51"/>
      <c r="AA935" s="51"/>
    </row>
    <row r="936" spans="1:27" ht="15">
      <c r="A936" s="51"/>
      <c r="B936" s="51"/>
      <c r="C936" s="51"/>
      <c r="D936" s="51"/>
      <c r="E936" s="51"/>
      <c r="F936" s="52"/>
      <c r="G936" s="51"/>
      <c r="H936" s="51"/>
      <c r="I936" s="51"/>
      <c r="J936" s="52"/>
      <c r="K936" s="51"/>
      <c r="L936" s="51"/>
      <c r="M936" s="51"/>
      <c r="N936" s="51"/>
      <c r="O936" s="51"/>
      <c r="P936" s="51"/>
      <c r="Q936" s="51"/>
      <c r="R936" s="51"/>
      <c r="S936" s="51"/>
      <c r="T936" s="51"/>
      <c r="U936" s="51"/>
      <c r="V936" s="51"/>
      <c r="W936" s="51"/>
      <c r="X936" s="51"/>
      <c r="Y936" s="51"/>
      <c r="Z936" s="51"/>
      <c r="AA936" s="51"/>
    </row>
    <row r="937" spans="1:27" ht="15">
      <c r="A937" s="51"/>
      <c r="B937" s="51"/>
      <c r="C937" s="51"/>
      <c r="D937" s="51"/>
      <c r="E937" s="51"/>
      <c r="F937" s="52"/>
      <c r="G937" s="51"/>
      <c r="H937" s="51"/>
      <c r="I937" s="51"/>
      <c r="J937" s="52"/>
      <c r="K937" s="51"/>
      <c r="L937" s="51"/>
      <c r="M937" s="51"/>
      <c r="N937" s="51"/>
      <c r="O937" s="51"/>
      <c r="P937" s="51"/>
      <c r="Q937" s="51"/>
      <c r="R937" s="51"/>
      <c r="S937" s="51"/>
      <c r="T937" s="51"/>
      <c r="U937" s="51"/>
      <c r="V937" s="51"/>
      <c r="W937" s="51"/>
      <c r="X937" s="51"/>
      <c r="Y937" s="51"/>
      <c r="Z937" s="51"/>
      <c r="AA937" s="51"/>
    </row>
    <row r="938" spans="1:27" ht="15">
      <c r="A938" s="51"/>
      <c r="B938" s="51"/>
      <c r="C938" s="51"/>
      <c r="D938" s="51"/>
      <c r="E938" s="51"/>
      <c r="F938" s="52"/>
      <c r="G938" s="51"/>
      <c r="H938" s="51"/>
      <c r="I938" s="51"/>
      <c r="J938" s="52"/>
      <c r="K938" s="51"/>
      <c r="L938" s="51"/>
      <c r="M938" s="51"/>
      <c r="N938" s="51"/>
      <c r="O938" s="51"/>
      <c r="P938" s="51"/>
      <c r="Q938" s="51"/>
      <c r="R938" s="51"/>
      <c r="S938" s="51"/>
      <c r="T938" s="51"/>
      <c r="U938" s="51"/>
      <c r="V938" s="51"/>
      <c r="W938" s="51"/>
      <c r="X938" s="51"/>
      <c r="Y938" s="51"/>
      <c r="Z938" s="51"/>
      <c r="AA938" s="51"/>
    </row>
    <row r="939" spans="1:27" ht="15">
      <c r="A939" s="51"/>
      <c r="B939" s="51"/>
      <c r="C939" s="51"/>
      <c r="D939" s="51"/>
      <c r="E939" s="51"/>
      <c r="F939" s="52"/>
      <c r="G939" s="51"/>
      <c r="H939" s="51"/>
      <c r="I939" s="51"/>
      <c r="J939" s="52"/>
      <c r="K939" s="51"/>
      <c r="L939" s="51"/>
      <c r="M939" s="51"/>
      <c r="N939" s="51"/>
      <c r="O939" s="51"/>
      <c r="P939" s="51"/>
      <c r="Q939" s="51"/>
      <c r="R939" s="51"/>
      <c r="S939" s="51"/>
      <c r="T939" s="51"/>
      <c r="U939" s="51"/>
      <c r="V939" s="51"/>
      <c r="W939" s="51"/>
      <c r="X939" s="51"/>
      <c r="Y939" s="51"/>
      <c r="Z939" s="51"/>
      <c r="AA939" s="51"/>
    </row>
    <row r="940" spans="1:27" ht="15">
      <c r="A940" s="51"/>
      <c r="B940" s="51"/>
      <c r="C940" s="51"/>
      <c r="D940" s="51"/>
      <c r="E940" s="51"/>
      <c r="F940" s="52"/>
      <c r="G940" s="51"/>
      <c r="H940" s="51"/>
      <c r="I940" s="51"/>
      <c r="J940" s="52"/>
      <c r="K940" s="51"/>
      <c r="L940" s="51"/>
      <c r="M940" s="51"/>
      <c r="N940" s="51"/>
      <c r="O940" s="51"/>
      <c r="P940" s="51"/>
      <c r="Q940" s="51"/>
      <c r="R940" s="51"/>
      <c r="S940" s="51"/>
      <c r="T940" s="51"/>
      <c r="U940" s="51"/>
      <c r="V940" s="51"/>
      <c r="W940" s="51"/>
      <c r="X940" s="51"/>
      <c r="Y940" s="51"/>
      <c r="Z940" s="51"/>
      <c r="AA940" s="51"/>
    </row>
    <row r="941" spans="1:27" ht="15">
      <c r="A941" s="51"/>
      <c r="B941" s="51"/>
      <c r="C941" s="51"/>
      <c r="D941" s="51"/>
      <c r="E941" s="51"/>
      <c r="F941" s="52"/>
      <c r="G941" s="51"/>
      <c r="H941" s="51"/>
      <c r="I941" s="51"/>
      <c r="J941" s="52"/>
      <c r="K941" s="51"/>
      <c r="L941" s="51"/>
      <c r="M941" s="51"/>
      <c r="N941" s="51"/>
      <c r="O941" s="51"/>
      <c r="P941" s="51"/>
      <c r="Q941" s="51"/>
      <c r="R941" s="51"/>
      <c r="S941" s="51"/>
      <c r="T941" s="51"/>
      <c r="U941" s="51"/>
      <c r="V941" s="51"/>
      <c r="W941" s="51"/>
      <c r="X941" s="51"/>
      <c r="Y941" s="51"/>
      <c r="Z941" s="51"/>
      <c r="AA941" s="51"/>
    </row>
    <row r="942" spans="1:27" ht="15">
      <c r="A942" s="51"/>
      <c r="B942" s="51"/>
      <c r="C942" s="51"/>
      <c r="D942" s="51"/>
      <c r="E942" s="51"/>
      <c r="F942" s="52"/>
      <c r="G942" s="51"/>
      <c r="H942" s="51"/>
      <c r="I942" s="51"/>
      <c r="J942" s="52"/>
      <c r="K942" s="51"/>
      <c r="L942" s="51"/>
      <c r="M942" s="51"/>
      <c r="N942" s="51"/>
      <c r="O942" s="51"/>
      <c r="P942" s="51"/>
      <c r="Q942" s="51"/>
      <c r="R942" s="51"/>
      <c r="S942" s="51"/>
      <c r="T942" s="51"/>
      <c r="U942" s="51"/>
      <c r="V942" s="51"/>
      <c r="W942" s="51"/>
      <c r="X942" s="51"/>
      <c r="Y942" s="51"/>
      <c r="Z942" s="51"/>
      <c r="AA942" s="51"/>
    </row>
    <row r="943" spans="1:27" ht="15">
      <c r="A943" s="51"/>
      <c r="B943" s="51"/>
      <c r="C943" s="51"/>
      <c r="D943" s="51"/>
      <c r="E943" s="51"/>
      <c r="F943" s="52"/>
      <c r="G943" s="51"/>
      <c r="H943" s="51"/>
      <c r="I943" s="51"/>
      <c r="J943" s="52"/>
      <c r="K943" s="51"/>
      <c r="L943" s="51"/>
      <c r="M943" s="51"/>
      <c r="N943" s="51"/>
      <c r="O943" s="51"/>
      <c r="P943" s="51"/>
      <c r="Q943" s="51"/>
      <c r="R943" s="51"/>
      <c r="S943" s="51"/>
      <c r="T943" s="51"/>
      <c r="U943" s="51"/>
      <c r="V943" s="51"/>
      <c r="W943" s="51"/>
      <c r="X943" s="51"/>
      <c r="Y943" s="51"/>
      <c r="Z943" s="51"/>
      <c r="AA943" s="51"/>
    </row>
    <row r="944" spans="1:27" ht="15">
      <c r="A944" s="51"/>
      <c r="B944" s="51"/>
      <c r="C944" s="51"/>
      <c r="D944" s="51"/>
      <c r="E944" s="51"/>
      <c r="F944" s="52"/>
      <c r="G944" s="51"/>
      <c r="H944" s="51"/>
      <c r="I944" s="51"/>
      <c r="J944" s="52"/>
      <c r="K944" s="51"/>
      <c r="L944" s="51"/>
      <c r="M944" s="51"/>
      <c r="N944" s="51"/>
      <c r="O944" s="51"/>
      <c r="P944" s="51"/>
      <c r="Q944" s="51"/>
      <c r="R944" s="51"/>
      <c r="S944" s="51"/>
      <c r="T944" s="51"/>
      <c r="U944" s="51"/>
      <c r="V944" s="51"/>
      <c r="W944" s="51"/>
      <c r="X944" s="51"/>
      <c r="Y944" s="51"/>
      <c r="Z944" s="51"/>
      <c r="AA944" s="51"/>
    </row>
    <row r="945" spans="1:27" ht="15">
      <c r="A945" s="51"/>
      <c r="B945" s="51"/>
      <c r="C945" s="51"/>
      <c r="D945" s="51"/>
      <c r="E945" s="51"/>
      <c r="F945" s="52"/>
      <c r="G945" s="51"/>
      <c r="H945" s="51"/>
      <c r="I945" s="51"/>
      <c r="J945" s="52"/>
      <c r="K945" s="51"/>
      <c r="L945" s="51"/>
      <c r="M945" s="51"/>
      <c r="N945" s="51"/>
      <c r="O945" s="51"/>
      <c r="P945" s="51"/>
      <c r="Q945" s="51"/>
      <c r="R945" s="51"/>
      <c r="S945" s="51"/>
      <c r="T945" s="51"/>
      <c r="U945" s="51"/>
      <c r="V945" s="51"/>
      <c r="W945" s="51"/>
      <c r="X945" s="51"/>
      <c r="Y945" s="51"/>
      <c r="Z945" s="51"/>
      <c r="AA945" s="51"/>
    </row>
    <row r="946" spans="1:27" ht="15">
      <c r="A946" s="51"/>
      <c r="B946" s="51"/>
      <c r="C946" s="51"/>
      <c r="D946" s="51"/>
      <c r="E946" s="51"/>
      <c r="F946" s="52"/>
      <c r="G946" s="51"/>
      <c r="H946" s="51"/>
      <c r="I946" s="51"/>
      <c r="J946" s="52"/>
      <c r="K946" s="51"/>
      <c r="L946" s="51"/>
      <c r="M946" s="51"/>
      <c r="N946" s="51"/>
      <c r="O946" s="51"/>
      <c r="P946" s="51"/>
      <c r="Q946" s="51"/>
      <c r="R946" s="51"/>
      <c r="S946" s="51"/>
      <c r="T946" s="51"/>
      <c r="U946" s="51"/>
      <c r="V946" s="51"/>
      <c r="W946" s="51"/>
      <c r="X946" s="51"/>
      <c r="Y946" s="51"/>
      <c r="Z946" s="51"/>
      <c r="AA946" s="51"/>
    </row>
    <row r="947" spans="1:27" ht="15">
      <c r="A947" s="51"/>
      <c r="B947" s="51"/>
      <c r="C947" s="51"/>
      <c r="D947" s="51"/>
      <c r="E947" s="51"/>
      <c r="F947" s="52"/>
      <c r="G947" s="51"/>
      <c r="H947" s="51"/>
      <c r="I947" s="51"/>
      <c r="J947" s="52"/>
      <c r="K947" s="51"/>
      <c r="L947" s="51"/>
      <c r="M947" s="51"/>
      <c r="N947" s="51"/>
      <c r="O947" s="51"/>
      <c r="P947" s="51"/>
      <c r="Q947" s="51"/>
      <c r="R947" s="51"/>
      <c r="S947" s="51"/>
      <c r="T947" s="51"/>
      <c r="U947" s="51"/>
      <c r="V947" s="51"/>
      <c r="W947" s="51"/>
      <c r="X947" s="51"/>
      <c r="Y947" s="51"/>
      <c r="Z947" s="51"/>
      <c r="AA947" s="51"/>
    </row>
    <row r="948" spans="1:27" ht="15">
      <c r="A948" s="51"/>
      <c r="B948" s="51"/>
      <c r="C948" s="51"/>
      <c r="D948" s="51"/>
      <c r="E948" s="51"/>
      <c r="F948" s="52"/>
      <c r="G948" s="51"/>
      <c r="H948" s="51"/>
      <c r="I948" s="51"/>
      <c r="J948" s="52"/>
      <c r="K948" s="51"/>
      <c r="L948" s="51"/>
      <c r="M948" s="51"/>
      <c r="N948" s="51"/>
      <c r="O948" s="51"/>
      <c r="P948" s="51"/>
      <c r="Q948" s="51"/>
      <c r="R948" s="51"/>
      <c r="S948" s="51"/>
      <c r="T948" s="51"/>
      <c r="U948" s="51"/>
      <c r="V948" s="51"/>
      <c r="W948" s="51"/>
      <c r="X948" s="51"/>
      <c r="Y948" s="51"/>
      <c r="Z948" s="51"/>
      <c r="AA948" s="51"/>
    </row>
    <row r="949" spans="1:27" ht="15">
      <c r="A949" s="51"/>
      <c r="B949" s="51"/>
      <c r="C949" s="51"/>
      <c r="D949" s="51"/>
      <c r="E949" s="51"/>
      <c r="F949" s="52"/>
      <c r="G949" s="51"/>
      <c r="H949" s="51"/>
      <c r="I949" s="51"/>
      <c r="J949" s="52"/>
      <c r="K949" s="51"/>
      <c r="L949" s="51"/>
      <c r="M949" s="51"/>
      <c r="N949" s="51"/>
      <c r="O949" s="51"/>
      <c r="P949" s="51"/>
      <c r="Q949" s="51"/>
      <c r="R949" s="51"/>
      <c r="S949" s="51"/>
      <c r="T949" s="51"/>
      <c r="U949" s="51"/>
      <c r="V949" s="51"/>
      <c r="W949" s="51"/>
      <c r="X949" s="51"/>
      <c r="Y949" s="51"/>
      <c r="Z949" s="51"/>
      <c r="AA949" s="51"/>
    </row>
    <row r="950" spans="1:27" ht="15">
      <c r="A950" s="51"/>
      <c r="B950" s="51"/>
      <c r="C950" s="51"/>
      <c r="D950" s="51"/>
      <c r="E950" s="51"/>
      <c r="F950" s="52"/>
      <c r="G950" s="51"/>
      <c r="H950" s="51"/>
      <c r="I950" s="51"/>
      <c r="J950" s="52"/>
      <c r="K950" s="51"/>
      <c r="L950" s="51"/>
      <c r="M950" s="51"/>
      <c r="N950" s="51"/>
      <c r="O950" s="51"/>
      <c r="P950" s="51"/>
      <c r="Q950" s="51"/>
      <c r="R950" s="51"/>
      <c r="S950" s="51"/>
      <c r="T950" s="51"/>
      <c r="U950" s="51"/>
      <c r="V950" s="51"/>
      <c r="W950" s="51"/>
      <c r="X950" s="51"/>
      <c r="Y950" s="51"/>
      <c r="Z950" s="51"/>
      <c r="AA950" s="51"/>
    </row>
    <row r="951" spans="1:27" ht="15">
      <c r="A951" s="51"/>
      <c r="B951" s="51"/>
      <c r="C951" s="51"/>
      <c r="D951" s="51"/>
      <c r="E951" s="51"/>
      <c r="F951" s="52"/>
      <c r="G951" s="51"/>
      <c r="H951" s="51"/>
      <c r="I951" s="51"/>
      <c r="J951" s="52"/>
      <c r="K951" s="51"/>
      <c r="L951" s="51"/>
      <c r="M951" s="51"/>
      <c r="N951" s="51"/>
      <c r="O951" s="51"/>
      <c r="P951" s="51"/>
      <c r="Q951" s="51"/>
      <c r="R951" s="51"/>
      <c r="S951" s="51"/>
      <c r="T951" s="51"/>
      <c r="U951" s="51"/>
      <c r="V951" s="51"/>
      <c r="W951" s="51"/>
      <c r="X951" s="51"/>
      <c r="Y951" s="51"/>
      <c r="Z951" s="51"/>
      <c r="AA951" s="51"/>
    </row>
    <row r="952" spans="1:27" ht="15">
      <c r="A952" s="51"/>
      <c r="B952" s="51"/>
      <c r="C952" s="51"/>
      <c r="D952" s="51"/>
      <c r="E952" s="51"/>
      <c r="F952" s="52"/>
      <c r="G952" s="51"/>
      <c r="H952" s="51"/>
      <c r="I952" s="51"/>
      <c r="J952" s="52"/>
      <c r="K952" s="51"/>
      <c r="L952" s="51"/>
      <c r="M952" s="51"/>
      <c r="N952" s="51"/>
      <c r="O952" s="51"/>
      <c r="P952" s="51"/>
      <c r="Q952" s="51"/>
      <c r="R952" s="51"/>
      <c r="S952" s="51"/>
      <c r="T952" s="51"/>
      <c r="U952" s="51"/>
      <c r="V952" s="51"/>
      <c r="W952" s="51"/>
      <c r="X952" s="51"/>
      <c r="Y952" s="51"/>
      <c r="Z952" s="51"/>
      <c r="AA952" s="51"/>
    </row>
    <row r="953" spans="1:27" ht="15">
      <c r="A953" s="51"/>
      <c r="B953" s="51"/>
      <c r="C953" s="51"/>
      <c r="D953" s="51"/>
      <c r="E953" s="51"/>
      <c r="F953" s="52"/>
      <c r="G953" s="51"/>
      <c r="H953" s="51"/>
      <c r="I953" s="51"/>
      <c r="J953" s="52"/>
      <c r="K953" s="51"/>
      <c r="L953" s="51"/>
      <c r="M953" s="51"/>
      <c r="N953" s="51"/>
      <c r="O953" s="51"/>
      <c r="P953" s="51"/>
      <c r="Q953" s="51"/>
      <c r="R953" s="51"/>
      <c r="S953" s="51"/>
      <c r="T953" s="51"/>
      <c r="U953" s="51"/>
      <c r="V953" s="51"/>
      <c r="W953" s="51"/>
      <c r="X953" s="51"/>
      <c r="Y953" s="51"/>
      <c r="Z953" s="51"/>
      <c r="AA953" s="51"/>
    </row>
    <row r="954" spans="1:27" ht="15">
      <c r="A954" s="51"/>
      <c r="B954" s="51"/>
      <c r="C954" s="51"/>
      <c r="D954" s="51"/>
      <c r="E954" s="51"/>
      <c r="F954" s="52"/>
      <c r="G954" s="51"/>
      <c r="H954" s="51"/>
      <c r="I954" s="51"/>
      <c r="J954" s="52"/>
      <c r="K954" s="51"/>
      <c r="L954" s="51"/>
      <c r="M954" s="51"/>
      <c r="N954" s="51"/>
      <c r="O954" s="51"/>
      <c r="P954" s="51"/>
      <c r="Q954" s="51"/>
      <c r="R954" s="51"/>
      <c r="S954" s="51"/>
      <c r="T954" s="51"/>
      <c r="U954" s="51"/>
      <c r="V954" s="51"/>
      <c r="W954" s="51"/>
      <c r="X954" s="51"/>
      <c r="Y954" s="51"/>
      <c r="Z954" s="51"/>
      <c r="AA954" s="51"/>
    </row>
    <row r="955" spans="1:27" ht="15">
      <c r="A955" s="51"/>
      <c r="B955" s="51"/>
      <c r="C955" s="51"/>
      <c r="D955" s="51"/>
      <c r="E955" s="51"/>
      <c r="F955" s="52"/>
      <c r="G955" s="51"/>
      <c r="H955" s="51"/>
      <c r="I955" s="51"/>
      <c r="J955" s="52"/>
      <c r="K955" s="51"/>
      <c r="L955" s="51"/>
      <c r="M955" s="51"/>
      <c r="N955" s="51"/>
      <c r="O955" s="51"/>
      <c r="P955" s="51"/>
      <c r="Q955" s="51"/>
      <c r="R955" s="51"/>
      <c r="S955" s="51"/>
      <c r="T955" s="51"/>
      <c r="U955" s="51"/>
      <c r="V955" s="51"/>
      <c r="W955" s="51"/>
      <c r="X955" s="51"/>
      <c r="Y955" s="51"/>
      <c r="Z955" s="51"/>
      <c r="AA955" s="51"/>
    </row>
    <row r="956" spans="1:27" ht="15">
      <c r="A956" s="51"/>
      <c r="B956" s="51"/>
      <c r="C956" s="51"/>
      <c r="D956" s="51"/>
      <c r="E956" s="51"/>
      <c r="F956" s="52"/>
      <c r="G956" s="51"/>
      <c r="H956" s="51"/>
      <c r="I956" s="51"/>
      <c r="J956" s="52"/>
      <c r="K956" s="51"/>
      <c r="L956" s="51"/>
      <c r="M956" s="51"/>
      <c r="N956" s="51"/>
      <c r="O956" s="51"/>
      <c r="P956" s="51"/>
      <c r="Q956" s="51"/>
      <c r="R956" s="51"/>
      <c r="S956" s="51"/>
      <c r="T956" s="51"/>
      <c r="U956" s="51"/>
      <c r="V956" s="51"/>
      <c r="W956" s="51"/>
      <c r="X956" s="51"/>
      <c r="Y956" s="51"/>
      <c r="Z956" s="51"/>
      <c r="AA956" s="51"/>
    </row>
    <row r="957" spans="1:27" ht="15">
      <c r="A957" s="51"/>
      <c r="B957" s="51"/>
      <c r="C957" s="51"/>
      <c r="D957" s="51"/>
      <c r="E957" s="51"/>
      <c r="F957" s="52"/>
      <c r="G957" s="51"/>
      <c r="H957" s="51"/>
      <c r="I957" s="51"/>
      <c r="J957" s="52"/>
      <c r="K957" s="51"/>
      <c r="L957" s="51"/>
      <c r="M957" s="51"/>
      <c r="N957" s="51"/>
      <c r="O957" s="51"/>
      <c r="P957" s="51"/>
      <c r="Q957" s="51"/>
      <c r="R957" s="51"/>
      <c r="S957" s="51"/>
      <c r="T957" s="51"/>
      <c r="U957" s="51"/>
      <c r="V957" s="51"/>
      <c r="W957" s="51"/>
      <c r="X957" s="51"/>
      <c r="Y957" s="51"/>
      <c r="Z957" s="51"/>
      <c r="AA957" s="51"/>
    </row>
    <row r="958" spans="1:27" ht="15">
      <c r="A958" s="51"/>
      <c r="B958" s="51"/>
      <c r="C958" s="51"/>
      <c r="D958" s="51"/>
      <c r="E958" s="51"/>
      <c r="F958" s="52"/>
      <c r="G958" s="51"/>
      <c r="H958" s="51"/>
      <c r="I958" s="51"/>
      <c r="J958" s="52"/>
      <c r="K958" s="51"/>
      <c r="L958" s="51"/>
      <c r="M958" s="51"/>
      <c r="N958" s="51"/>
      <c r="O958" s="51"/>
      <c r="P958" s="51"/>
      <c r="Q958" s="51"/>
      <c r="R958" s="51"/>
      <c r="S958" s="51"/>
      <c r="T958" s="51"/>
      <c r="U958" s="51"/>
      <c r="V958" s="51"/>
      <c r="W958" s="51"/>
      <c r="X958" s="51"/>
      <c r="Y958" s="51"/>
      <c r="Z958" s="51"/>
      <c r="AA958" s="51"/>
    </row>
    <row r="959" spans="1:27" ht="15">
      <c r="A959" s="51"/>
      <c r="B959" s="51"/>
      <c r="C959" s="51"/>
      <c r="D959" s="51"/>
      <c r="E959" s="51"/>
      <c r="F959" s="52"/>
      <c r="G959" s="51"/>
      <c r="H959" s="51"/>
      <c r="I959" s="51"/>
      <c r="J959" s="52"/>
      <c r="K959" s="51"/>
      <c r="L959" s="51"/>
      <c r="M959" s="51"/>
      <c r="N959" s="51"/>
      <c r="O959" s="51"/>
      <c r="P959" s="51"/>
      <c r="Q959" s="51"/>
      <c r="R959" s="51"/>
      <c r="S959" s="51"/>
      <c r="T959" s="51"/>
      <c r="U959" s="51"/>
      <c r="V959" s="51"/>
      <c r="W959" s="51"/>
      <c r="X959" s="51"/>
      <c r="Y959" s="51"/>
      <c r="Z959" s="51"/>
      <c r="AA959" s="51"/>
    </row>
    <row r="960" spans="1:27" ht="15">
      <c r="A960" s="51"/>
      <c r="B960" s="51"/>
      <c r="C960" s="51"/>
      <c r="D960" s="51"/>
      <c r="E960" s="51"/>
      <c r="F960" s="52"/>
      <c r="G960" s="51"/>
      <c r="H960" s="51"/>
      <c r="I960" s="51"/>
      <c r="J960" s="52"/>
      <c r="K960" s="51"/>
      <c r="L960" s="51"/>
      <c r="M960" s="51"/>
      <c r="N960" s="51"/>
      <c r="O960" s="51"/>
      <c r="P960" s="51"/>
      <c r="Q960" s="51"/>
      <c r="R960" s="51"/>
      <c r="S960" s="51"/>
      <c r="T960" s="51"/>
      <c r="U960" s="51"/>
      <c r="V960" s="51"/>
      <c r="W960" s="51"/>
      <c r="X960" s="51"/>
      <c r="Y960" s="51"/>
      <c r="Z960" s="51"/>
      <c r="AA960" s="51"/>
    </row>
    <row r="961" spans="1:27" ht="15">
      <c r="A961" s="51"/>
      <c r="B961" s="51"/>
      <c r="C961" s="51"/>
      <c r="D961" s="51"/>
      <c r="E961" s="51"/>
      <c r="F961" s="52"/>
      <c r="G961" s="51"/>
      <c r="H961" s="51"/>
      <c r="I961" s="51"/>
      <c r="J961" s="52"/>
      <c r="K961" s="51"/>
      <c r="L961" s="51"/>
      <c r="M961" s="51"/>
      <c r="N961" s="51"/>
      <c r="O961" s="51"/>
      <c r="P961" s="51"/>
      <c r="Q961" s="51"/>
      <c r="R961" s="51"/>
      <c r="S961" s="51"/>
      <c r="T961" s="51"/>
      <c r="U961" s="51"/>
      <c r="V961" s="51"/>
      <c r="W961" s="51"/>
      <c r="X961" s="51"/>
      <c r="Y961" s="51"/>
      <c r="Z961" s="51"/>
      <c r="AA961" s="51"/>
    </row>
    <row r="962" spans="1:27" ht="15">
      <c r="A962" s="51"/>
      <c r="B962" s="51"/>
      <c r="C962" s="51"/>
      <c r="D962" s="51"/>
      <c r="E962" s="51"/>
      <c r="F962" s="52"/>
      <c r="G962" s="51"/>
      <c r="H962" s="51"/>
      <c r="I962" s="51"/>
      <c r="J962" s="52"/>
      <c r="K962" s="51"/>
      <c r="L962" s="51"/>
      <c r="M962" s="51"/>
      <c r="N962" s="51"/>
      <c r="O962" s="51"/>
      <c r="P962" s="51"/>
      <c r="Q962" s="51"/>
      <c r="R962" s="51"/>
      <c r="S962" s="51"/>
      <c r="T962" s="51"/>
      <c r="U962" s="51"/>
      <c r="V962" s="51"/>
      <c r="W962" s="51"/>
      <c r="X962" s="51"/>
      <c r="Y962" s="51"/>
      <c r="Z962" s="51"/>
      <c r="AA962" s="51"/>
    </row>
    <row r="963" spans="1:27" ht="15">
      <c r="A963" s="51"/>
      <c r="B963" s="51"/>
      <c r="C963" s="51"/>
      <c r="D963" s="51"/>
      <c r="E963" s="51"/>
      <c r="F963" s="52"/>
      <c r="G963" s="51"/>
      <c r="H963" s="51"/>
      <c r="I963" s="51"/>
      <c r="J963" s="52"/>
      <c r="K963" s="51"/>
      <c r="L963" s="51"/>
      <c r="M963" s="51"/>
      <c r="N963" s="51"/>
      <c r="O963" s="51"/>
      <c r="P963" s="51"/>
      <c r="Q963" s="51"/>
      <c r="R963" s="51"/>
      <c r="S963" s="51"/>
      <c r="T963" s="51"/>
      <c r="U963" s="51"/>
      <c r="V963" s="51"/>
      <c r="W963" s="51"/>
      <c r="X963" s="51"/>
      <c r="Y963" s="51"/>
      <c r="Z963" s="51"/>
      <c r="AA963" s="51"/>
    </row>
    <row r="964" spans="1:27" ht="15">
      <c r="A964" s="51"/>
      <c r="B964" s="51"/>
      <c r="C964" s="51"/>
      <c r="D964" s="51"/>
      <c r="E964" s="51"/>
      <c r="F964" s="52"/>
      <c r="G964" s="51"/>
      <c r="H964" s="51"/>
      <c r="I964" s="51"/>
      <c r="J964" s="52"/>
      <c r="K964" s="51"/>
      <c r="L964" s="51"/>
      <c r="M964" s="51"/>
      <c r="N964" s="51"/>
      <c r="O964" s="51"/>
      <c r="P964" s="51"/>
      <c r="Q964" s="51"/>
      <c r="R964" s="51"/>
      <c r="S964" s="51"/>
      <c r="T964" s="51"/>
      <c r="U964" s="51"/>
      <c r="V964" s="51"/>
      <c r="W964" s="51"/>
      <c r="X964" s="51"/>
      <c r="Y964" s="51"/>
      <c r="Z964" s="51"/>
      <c r="AA964" s="51"/>
    </row>
    <row r="965" spans="1:27" ht="15">
      <c r="A965" s="51"/>
      <c r="B965" s="51"/>
      <c r="C965" s="51"/>
      <c r="D965" s="51"/>
      <c r="E965" s="51"/>
      <c r="F965" s="52"/>
      <c r="G965" s="51"/>
      <c r="H965" s="51"/>
      <c r="I965" s="51"/>
      <c r="J965" s="52"/>
      <c r="K965" s="51"/>
      <c r="L965" s="51"/>
      <c r="M965" s="51"/>
      <c r="N965" s="51"/>
      <c r="O965" s="51"/>
      <c r="P965" s="51"/>
      <c r="Q965" s="51"/>
      <c r="R965" s="51"/>
      <c r="S965" s="51"/>
      <c r="T965" s="51"/>
      <c r="U965" s="51"/>
      <c r="V965" s="51"/>
      <c r="W965" s="51"/>
      <c r="X965" s="51"/>
      <c r="Y965" s="51"/>
      <c r="Z965" s="51"/>
      <c r="AA965" s="51"/>
    </row>
    <row r="966" spans="1:27" ht="15">
      <c r="A966" s="51"/>
      <c r="B966" s="51"/>
      <c r="C966" s="51"/>
      <c r="D966" s="51"/>
      <c r="E966" s="51"/>
      <c r="F966" s="52"/>
      <c r="G966" s="51"/>
      <c r="H966" s="51"/>
      <c r="I966" s="51"/>
      <c r="J966" s="52"/>
      <c r="K966" s="51"/>
      <c r="L966" s="51"/>
      <c r="M966" s="51"/>
      <c r="N966" s="51"/>
      <c r="O966" s="51"/>
      <c r="P966" s="51"/>
      <c r="Q966" s="51"/>
      <c r="R966" s="51"/>
      <c r="S966" s="51"/>
      <c r="T966" s="51"/>
      <c r="U966" s="51"/>
      <c r="V966" s="51"/>
      <c r="W966" s="51"/>
      <c r="X966" s="51"/>
      <c r="Y966" s="51"/>
      <c r="Z966" s="51"/>
      <c r="AA966" s="51"/>
    </row>
    <row r="967" spans="1:27" ht="15">
      <c r="A967" s="51"/>
      <c r="B967" s="51"/>
      <c r="C967" s="51"/>
      <c r="D967" s="51"/>
      <c r="E967" s="51"/>
      <c r="F967" s="52"/>
      <c r="G967" s="51"/>
      <c r="H967" s="51"/>
      <c r="I967" s="51"/>
      <c r="J967" s="52"/>
      <c r="K967" s="51"/>
      <c r="L967" s="51"/>
      <c r="M967" s="51"/>
      <c r="N967" s="51"/>
      <c r="O967" s="51"/>
      <c r="P967" s="51"/>
      <c r="Q967" s="51"/>
      <c r="R967" s="51"/>
      <c r="S967" s="51"/>
      <c r="T967" s="51"/>
      <c r="U967" s="51"/>
      <c r="V967" s="51"/>
      <c r="W967" s="51"/>
      <c r="X967" s="51"/>
      <c r="Y967" s="51"/>
      <c r="Z967" s="51"/>
      <c r="AA967" s="51"/>
    </row>
    <row r="968" spans="1:27" ht="15">
      <c r="A968" s="51"/>
      <c r="B968" s="51"/>
      <c r="C968" s="51"/>
      <c r="D968" s="51"/>
      <c r="E968" s="51"/>
      <c r="F968" s="52"/>
      <c r="G968" s="51"/>
      <c r="H968" s="51"/>
      <c r="I968" s="51"/>
      <c r="J968" s="52"/>
      <c r="K968" s="51"/>
      <c r="L968" s="51"/>
      <c r="M968" s="51"/>
      <c r="N968" s="51"/>
      <c r="O968" s="51"/>
      <c r="P968" s="51"/>
      <c r="Q968" s="51"/>
      <c r="R968" s="51"/>
      <c r="S968" s="51"/>
      <c r="T968" s="51"/>
      <c r="U968" s="51"/>
      <c r="V968" s="51"/>
      <c r="W968" s="51"/>
      <c r="X968" s="51"/>
      <c r="Y968" s="51"/>
      <c r="Z968" s="51"/>
      <c r="AA968" s="51"/>
    </row>
    <row r="969" spans="1:27" ht="15">
      <c r="A969" s="51"/>
      <c r="B969" s="51"/>
      <c r="C969" s="51"/>
      <c r="D969" s="51"/>
      <c r="E969" s="51"/>
      <c r="F969" s="52"/>
      <c r="G969" s="51"/>
      <c r="H969" s="51"/>
      <c r="I969" s="51"/>
      <c r="J969" s="52"/>
      <c r="K969" s="51"/>
      <c r="L969" s="51"/>
      <c r="M969" s="51"/>
      <c r="N969" s="51"/>
      <c r="O969" s="51"/>
      <c r="P969" s="51"/>
      <c r="Q969" s="51"/>
      <c r="R969" s="51"/>
      <c r="S969" s="51"/>
      <c r="T969" s="51"/>
      <c r="U969" s="51"/>
      <c r="V969" s="51"/>
      <c r="W969" s="51"/>
      <c r="X969" s="51"/>
      <c r="Y969" s="51"/>
      <c r="Z969" s="51"/>
      <c r="AA969" s="51"/>
    </row>
    <row r="970" spans="1:27" ht="15">
      <c r="A970" s="51"/>
      <c r="B970" s="51"/>
      <c r="C970" s="51"/>
      <c r="D970" s="51"/>
      <c r="E970" s="51"/>
      <c r="F970" s="52"/>
      <c r="G970" s="51"/>
      <c r="H970" s="51"/>
      <c r="I970" s="51"/>
      <c r="J970" s="52"/>
      <c r="K970" s="51"/>
      <c r="L970" s="51"/>
      <c r="M970" s="51"/>
      <c r="N970" s="51"/>
      <c r="O970" s="51"/>
      <c r="P970" s="51"/>
      <c r="Q970" s="51"/>
      <c r="R970" s="51"/>
      <c r="S970" s="51"/>
      <c r="T970" s="51"/>
      <c r="U970" s="51"/>
      <c r="V970" s="51"/>
      <c r="W970" s="51"/>
      <c r="X970" s="51"/>
      <c r="Y970" s="51"/>
      <c r="Z970" s="51"/>
      <c r="AA970" s="51"/>
    </row>
    <row r="971" spans="1:27" ht="15">
      <c r="A971" s="51"/>
      <c r="B971" s="51"/>
      <c r="C971" s="51"/>
      <c r="D971" s="51"/>
      <c r="E971" s="51"/>
      <c r="F971" s="52"/>
      <c r="G971" s="51"/>
      <c r="H971" s="51"/>
      <c r="I971" s="51"/>
      <c r="J971" s="52"/>
      <c r="K971" s="51"/>
      <c r="L971" s="51"/>
      <c r="M971" s="51"/>
      <c r="N971" s="51"/>
      <c r="O971" s="51"/>
      <c r="P971" s="51"/>
      <c r="Q971" s="51"/>
      <c r="R971" s="51"/>
      <c r="S971" s="51"/>
      <c r="T971" s="51"/>
      <c r="U971" s="51"/>
      <c r="V971" s="51"/>
      <c r="W971" s="51"/>
      <c r="X971" s="51"/>
      <c r="Y971" s="51"/>
      <c r="Z971" s="51"/>
      <c r="AA971" s="51"/>
    </row>
    <row r="972" spans="1:27" ht="15">
      <c r="A972" s="51"/>
      <c r="B972" s="51"/>
      <c r="C972" s="51"/>
      <c r="D972" s="51"/>
      <c r="E972" s="51"/>
      <c r="F972" s="52"/>
      <c r="G972" s="51"/>
      <c r="H972" s="51"/>
      <c r="I972" s="51"/>
      <c r="J972" s="52"/>
      <c r="K972" s="51"/>
      <c r="L972" s="51"/>
      <c r="M972" s="51"/>
      <c r="N972" s="51"/>
      <c r="O972" s="51"/>
      <c r="P972" s="51"/>
      <c r="Q972" s="51"/>
      <c r="R972" s="51"/>
      <c r="S972" s="51"/>
      <c r="T972" s="51"/>
      <c r="U972" s="51"/>
      <c r="V972" s="51"/>
      <c r="W972" s="51"/>
      <c r="X972" s="51"/>
      <c r="Y972" s="51"/>
      <c r="Z972" s="51"/>
      <c r="AA972" s="51"/>
    </row>
    <row r="973" spans="1:27" ht="15">
      <c r="A973" s="51"/>
      <c r="B973" s="51"/>
      <c r="C973" s="51"/>
      <c r="D973" s="51"/>
      <c r="E973" s="51"/>
      <c r="F973" s="52"/>
      <c r="G973" s="51"/>
      <c r="H973" s="51"/>
      <c r="I973" s="51"/>
      <c r="J973" s="52"/>
      <c r="K973" s="51"/>
      <c r="L973" s="51"/>
      <c r="M973" s="51"/>
      <c r="N973" s="51"/>
      <c r="O973" s="51"/>
      <c r="P973" s="51"/>
      <c r="Q973" s="51"/>
      <c r="R973" s="51"/>
      <c r="S973" s="51"/>
      <c r="T973" s="51"/>
      <c r="U973" s="51"/>
      <c r="V973" s="51"/>
      <c r="W973" s="51"/>
      <c r="X973" s="51"/>
      <c r="Y973" s="51"/>
      <c r="Z973" s="51"/>
      <c r="AA973" s="51"/>
    </row>
    <row r="974" spans="1:27" ht="15">
      <c r="A974" s="51"/>
      <c r="B974" s="51"/>
      <c r="C974" s="51"/>
      <c r="D974" s="51"/>
      <c r="E974" s="51"/>
      <c r="F974" s="52"/>
      <c r="G974" s="51"/>
      <c r="H974" s="51"/>
      <c r="I974" s="51"/>
      <c r="J974" s="52"/>
      <c r="K974" s="51"/>
      <c r="L974" s="51"/>
      <c r="M974" s="51"/>
      <c r="N974" s="51"/>
      <c r="O974" s="51"/>
      <c r="P974" s="51"/>
      <c r="Q974" s="51"/>
      <c r="R974" s="51"/>
      <c r="S974" s="51"/>
      <c r="T974" s="51"/>
      <c r="U974" s="51"/>
      <c r="V974" s="51"/>
      <c r="W974" s="51"/>
      <c r="X974" s="51"/>
      <c r="Y974" s="51"/>
      <c r="Z974" s="51"/>
      <c r="AA974" s="51"/>
    </row>
    <row r="975" spans="1:27" ht="15">
      <c r="A975" s="51"/>
      <c r="B975" s="51"/>
      <c r="C975" s="51"/>
      <c r="D975" s="51"/>
      <c r="E975" s="51"/>
      <c r="F975" s="52"/>
      <c r="G975" s="51"/>
      <c r="H975" s="51"/>
      <c r="I975" s="51"/>
      <c r="J975" s="52"/>
      <c r="K975" s="51"/>
      <c r="L975" s="51"/>
      <c r="M975" s="51"/>
      <c r="N975" s="51"/>
      <c r="O975" s="51"/>
      <c r="P975" s="51"/>
      <c r="Q975" s="51"/>
      <c r="R975" s="51"/>
      <c r="S975" s="51"/>
      <c r="T975" s="51"/>
      <c r="U975" s="51"/>
      <c r="V975" s="51"/>
      <c r="W975" s="51"/>
      <c r="X975" s="51"/>
      <c r="Y975" s="51"/>
      <c r="Z975" s="51"/>
      <c r="AA975" s="51"/>
    </row>
    <row r="976" spans="1:27" ht="15">
      <c r="A976" s="51"/>
      <c r="B976" s="51"/>
      <c r="C976" s="51"/>
      <c r="D976" s="51"/>
      <c r="E976" s="51"/>
      <c r="F976" s="52"/>
      <c r="G976" s="51"/>
      <c r="H976" s="51"/>
      <c r="I976" s="51"/>
      <c r="J976" s="52"/>
      <c r="K976" s="51"/>
      <c r="L976" s="51"/>
      <c r="M976" s="51"/>
      <c r="N976" s="51"/>
      <c r="O976" s="51"/>
      <c r="P976" s="51"/>
      <c r="Q976" s="51"/>
      <c r="R976" s="51"/>
      <c r="S976" s="51"/>
      <c r="T976" s="51"/>
      <c r="U976" s="51"/>
      <c r="V976" s="51"/>
      <c r="W976" s="51"/>
      <c r="X976" s="51"/>
      <c r="Y976" s="51"/>
      <c r="Z976" s="51"/>
      <c r="AA976" s="51"/>
    </row>
    <row r="977" spans="1:27" ht="15">
      <c r="A977" s="51"/>
      <c r="B977" s="51"/>
      <c r="C977" s="51"/>
      <c r="D977" s="51"/>
      <c r="E977" s="51"/>
      <c r="F977" s="52"/>
      <c r="G977" s="51"/>
      <c r="H977" s="51"/>
      <c r="I977" s="51"/>
      <c r="J977" s="52"/>
      <c r="K977" s="51"/>
      <c r="L977" s="51"/>
      <c r="M977" s="51"/>
      <c r="N977" s="51"/>
      <c r="O977" s="51"/>
      <c r="P977" s="51"/>
      <c r="Q977" s="51"/>
      <c r="R977" s="51"/>
      <c r="S977" s="51"/>
      <c r="T977" s="51"/>
      <c r="U977" s="51"/>
      <c r="V977" s="51"/>
      <c r="W977" s="51"/>
      <c r="X977" s="51"/>
      <c r="Y977" s="51"/>
      <c r="Z977" s="51"/>
      <c r="AA977" s="51"/>
    </row>
    <row r="978" spans="1:27" ht="15">
      <c r="A978" s="51"/>
      <c r="B978" s="51"/>
      <c r="C978" s="51"/>
      <c r="D978" s="51"/>
      <c r="E978" s="51"/>
      <c r="F978" s="52"/>
      <c r="G978" s="51"/>
      <c r="H978" s="51"/>
      <c r="I978" s="51"/>
      <c r="J978" s="52"/>
      <c r="K978" s="51"/>
      <c r="L978" s="51"/>
      <c r="M978" s="51"/>
      <c r="N978" s="51"/>
      <c r="O978" s="51"/>
      <c r="P978" s="51"/>
      <c r="Q978" s="51"/>
      <c r="R978" s="51"/>
      <c r="S978" s="51"/>
      <c r="T978" s="51"/>
      <c r="U978" s="51"/>
      <c r="V978" s="51"/>
      <c r="W978" s="51"/>
      <c r="X978" s="51"/>
      <c r="Y978" s="51"/>
      <c r="Z978" s="51"/>
      <c r="AA978" s="51"/>
    </row>
    <row r="979" spans="1:27" ht="15">
      <c r="A979" s="51"/>
      <c r="B979" s="51"/>
      <c r="C979" s="51"/>
      <c r="D979" s="51"/>
      <c r="E979" s="51"/>
      <c r="F979" s="52"/>
      <c r="G979" s="51"/>
      <c r="H979" s="51"/>
      <c r="I979" s="51"/>
      <c r="J979" s="52"/>
      <c r="K979" s="51"/>
      <c r="L979" s="51"/>
      <c r="M979" s="51"/>
      <c r="N979" s="51"/>
      <c r="O979" s="51"/>
      <c r="P979" s="51"/>
      <c r="Q979" s="51"/>
      <c r="R979" s="51"/>
      <c r="S979" s="51"/>
      <c r="T979" s="51"/>
      <c r="U979" s="51"/>
      <c r="V979" s="51"/>
      <c r="W979" s="51"/>
      <c r="X979" s="51"/>
      <c r="Y979" s="51"/>
      <c r="Z979" s="51"/>
      <c r="AA979" s="51"/>
    </row>
    <row r="980" spans="1:27" ht="15">
      <c r="A980" s="51"/>
      <c r="B980" s="51"/>
      <c r="C980" s="51"/>
      <c r="D980" s="51"/>
      <c r="E980" s="51"/>
      <c r="F980" s="52"/>
      <c r="G980" s="51"/>
      <c r="H980" s="51"/>
      <c r="I980" s="51"/>
      <c r="J980" s="52"/>
      <c r="K980" s="51"/>
      <c r="L980" s="51"/>
      <c r="M980" s="51"/>
      <c r="N980" s="51"/>
      <c r="O980" s="51"/>
      <c r="P980" s="51"/>
      <c r="Q980" s="51"/>
      <c r="R980" s="51"/>
      <c r="S980" s="51"/>
      <c r="T980" s="51"/>
      <c r="U980" s="51"/>
      <c r="V980" s="51"/>
      <c r="W980" s="51"/>
      <c r="X980" s="51"/>
      <c r="Y980" s="51"/>
      <c r="Z980" s="51"/>
      <c r="AA980" s="51"/>
    </row>
    <row r="981" spans="1:27" ht="15">
      <c r="A981" s="51"/>
      <c r="B981" s="51"/>
      <c r="C981" s="51"/>
      <c r="D981" s="51"/>
      <c r="E981" s="51"/>
      <c r="F981" s="52"/>
      <c r="G981" s="51"/>
      <c r="H981" s="51"/>
      <c r="I981" s="51"/>
      <c r="J981" s="52"/>
      <c r="K981" s="51"/>
      <c r="L981" s="51"/>
      <c r="M981" s="51"/>
      <c r="N981" s="51"/>
      <c r="O981" s="51"/>
      <c r="P981" s="51"/>
      <c r="Q981" s="51"/>
      <c r="R981" s="51"/>
      <c r="S981" s="51"/>
      <c r="T981" s="51"/>
      <c r="U981" s="51"/>
      <c r="V981" s="51"/>
      <c r="W981" s="51"/>
      <c r="X981" s="51"/>
      <c r="Y981" s="51"/>
      <c r="Z981" s="51"/>
      <c r="AA981" s="51"/>
    </row>
    <row r="982" spans="1:27" ht="15">
      <c r="A982" s="51"/>
      <c r="B982" s="51"/>
      <c r="C982" s="51"/>
      <c r="D982" s="51"/>
      <c r="E982" s="51"/>
      <c r="F982" s="52"/>
      <c r="G982" s="51"/>
      <c r="H982" s="51"/>
      <c r="I982" s="51"/>
      <c r="J982" s="52"/>
      <c r="K982" s="51"/>
      <c r="L982" s="51"/>
      <c r="M982" s="51"/>
      <c r="N982" s="51"/>
      <c r="O982" s="51"/>
      <c r="P982" s="51"/>
      <c r="Q982" s="51"/>
      <c r="R982" s="51"/>
      <c r="S982" s="51"/>
      <c r="T982" s="51"/>
      <c r="U982" s="51"/>
      <c r="V982" s="51"/>
      <c r="W982" s="51"/>
      <c r="X982" s="51"/>
      <c r="Y982" s="51"/>
      <c r="Z982" s="51"/>
      <c r="AA982" s="51"/>
    </row>
    <row r="983" spans="1:27" ht="15">
      <c r="A983" s="51"/>
      <c r="B983" s="51"/>
      <c r="C983" s="51"/>
      <c r="D983" s="51"/>
      <c r="E983" s="51"/>
      <c r="F983" s="52"/>
      <c r="G983" s="51"/>
      <c r="H983" s="51"/>
      <c r="I983" s="51"/>
      <c r="J983" s="52"/>
      <c r="K983" s="51"/>
      <c r="L983" s="51"/>
      <c r="M983" s="51"/>
      <c r="N983" s="51"/>
      <c r="O983" s="51"/>
      <c r="P983" s="51"/>
      <c r="Q983" s="51"/>
      <c r="R983" s="51"/>
      <c r="S983" s="51"/>
      <c r="T983" s="51"/>
      <c r="U983" s="51"/>
      <c r="V983" s="51"/>
      <c r="W983" s="51"/>
      <c r="X983" s="51"/>
      <c r="Y983" s="51"/>
      <c r="Z983" s="51"/>
      <c r="AA983" s="51"/>
    </row>
    <row r="984" spans="1:27" ht="15">
      <c r="A984" s="51"/>
      <c r="B984" s="51"/>
      <c r="C984" s="51"/>
      <c r="D984" s="51"/>
      <c r="E984" s="51"/>
      <c r="F984" s="52"/>
      <c r="G984" s="51"/>
      <c r="H984" s="51"/>
      <c r="I984" s="51"/>
      <c r="J984" s="52"/>
      <c r="K984" s="51"/>
      <c r="L984" s="51"/>
      <c r="M984" s="51"/>
      <c r="N984" s="51"/>
      <c r="O984" s="51"/>
      <c r="P984" s="51"/>
      <c r="Q984" s="51"/>
      <c r="R984" s="51"/>
      <c r="S984" s="51"/>
      <c r="T984" s="51"/>
      <c r="U984" s="51"/>
      <c r="V984" s="51"/>
      <c r="W984" s="51"/>
      <c r="X984" s="51"/>
      <c r="Y984" s="51"/>
      <c r="Z984" s="51"/>
      <c r="AA984" s="51"/>
    </row>
    <row r="985" spans="1:27" ht="15">
      <c r="A985" s="51"/>
      <c r="B985" s="51"/>
      <c r="C985" s="51"/>
      <c r="D985" s="51"/>
      <c r="E985" s="51"/>
      <c r="F985" s="52"/>
      <c r="G985" s="51"/>
      <c r="H985" s="51"/>
      <c r="I985" s="51"/>
      <c r="J985" s="52"/>
      <c r="K985" s="51"/>
      <c r="L985" s="51"/>
      <c r="M985" s="51"/>
      <c r="N985" s="51"/>
      <c r="O985" s="51"/>
      <c r="P985" s="51"/>
      <c r="Q985" s="51"/>
      <c r="R985" s="51"/>
      <c r="S985" s="51"/>
      <c r="T985" s="51"/>
      <c r="U985" s="51"/>
      <c r="V985" s="51"/>
      <c r="W985" s="51"/>
      <c r="X985" s="51"/>
      <c r="Y985" s="51"/>
      <c r="Z985" s="51"/>
      <c r="AA985" s="51"/>
    </row>
    <row r="986" spans="1:27" ht="15">
      <c r="A986" s="51"/>
      <c r="B986" s="51"/>
      <c r="C986" s="51"/>
      <c r="D986" s="51"/>
      <c r="E986" s="51"/>
      <c r="F986" s="52"/>
      <c r="G986" s="51"/>
      <c r="H986" s="51"/>
      <c r="I986" s="51"/>
      <c r="J986" s="52"/>
      <c r="K986" s="51"/>
      <c r="L986" s="51"/>
      <c r="M986" s="51"/>
      <c r="N986" s="51"/>
      <c r="O986" s="51"/>
      <c r="P986" s="51"/>
      <c r="Q986" s="51"/>
      <c r="R986" s="51"/>
      <c r="S986" s="51"/>
      <c r="T986" s="51"/>
      <c r="U986" s="51"/>
      <c r="V986" s="51"/>
      <c r="W986" s="51"/>
      <c r="X986" s="51"/>
      <c r="Y986" s="51"/>
      <c r="Z986" s="51"/>
      <c r="AA986" s="51"/>
    </row>
    <row r="987" spans="1:27" ht="15">
      <c r="A987" s="51"/>
      <c r="B987" s="51"/>
      <c r="C987" s="51"/>
      <c r="D987" s="51"/>
      <c r="E987" s="51"/>
      <c r="F987" s="52"/>
      <c r="G987" s="51"/>
      <c r="H987" s="51"/>
      <c r="I987" s="51"/>
      <c r="J987" s="52"/>
      <c r="K987" s="51"/>
      <c r="L987" s="51"/>
      <c r="M987" s="51"/>
      <c r="N987" s="51"/>
      <c r="O987" s="51"/>
      <c r="P987" s="51"/>
      <c r="Q987" s="51"/>
      <c r="R987" s="51"/>
      <c r="S987" s="51"/>
      <c r="T987" s="51"/>
      <c r="U987" s="51"/>
      <c r="V987" s="51"/>
      <c r="W987" s="51"/>
      <c r="X987" s="51"/>
      <c r="Y987" s="51"/>
      <c r="Z987" s="51"/>
      <c r="AA987" s="51"/>
    </row>
    <row r="988" spans="1:27" ht="15">
      <c r="A988" s="51"/>
      <c r="B988" s="51"/>
      <c r="C988" s="51"/>
      <c r="D988" s="51"/>
      <c r="E988" s="51"/>
      <c r="F988" s="52"/>
      <c r="G988" s="51"/>
      <c r="H988" s="51"/>
      <c r="I988" s="51"/>
      <c r="J988" s="52"/>
      <c r="K988" s="51"/>
      <c r="L988" s="51"/>
      <c r="M988" s="51"/>
      <c r="N988" s="51"/>
      <c r="O988" s="51"/>
      <c r="P988" s="51"/>
      <c r="Q988" s="51"/>
      <c r="R988" s="51"/>
      <c r="S988" s="51"/>
      <c r="T988" s="51"/>
      <c r="U988" s="51"/>
      <c r="V988" s="51"/>
      <c r="W988" s="51"/>
      <c r="X988" s="51"/>
      <c r="Y988" s="51"/>
      <c r="Z988" s="51"/>
      <c r="AA988" s="51"/>
    </row>
    <row r="989" spans="1:27" ht="15">
      <c r="A989" s="51"/>
      <c r="B989" s="51"/>
      <c r="C989" s="51"/>
      <c r="D989" s="51"/>
      <c r="E989" s="51"/>
      <c r="F989" s="52"/>
      <c r="G989" s="51"/>
      <c r="H989" s="51"/>
      <c r="I989" s="51"/>
      <c r="J989" s="52"/>
      <c r="K989" s="51"/>
      <c r="L989" s="51"/>
      <c r="M989" s="51"/>
      <c r="N989" s="51"/>
      <c r="O989" s="51"/>
      <c r="P989" s="51"/>
      <c r="Q989" s="51"/>
      <c r="R989" s="51"/>
      <c r="S989" s="51"/>
      <c r="T989" s="51"/>
      <c r="U989" s="51"/>
      <c r="V989" s="51"/>
      <c r="W989" s="51"/>
      <c r="X989" s="51"/>
      <c r="Y989" s="51"/>
      <c r="Z989" s="51"/>
      <c r="AA989" s="51"/>
    </row>
    <row r="990" spans="1:27" ht="15">
      <c r="A990" s="51"/>
      <c r="B990" s="51"/>
      <c r="C990" s="51"/>
      <c r="D990" s="51"/>
      <c r="E990" s="51"/>
      <c r="F990" s="52"/>
      <c r="G990" s="51"/>
      <c r="H990" s="51"/>
      <c r="I990" s="51"/>
      <c r="J990" s="52"/>
      <c r="K990" s="51"/>
      <c r="L990" s="51"/>
      <c r="M990" s="51"/>
      <c r="N990" s="51"/>
      <c r="O990" s="51"/>
      <c r="P990" s="51"/>
      <c r="Q990" s="51"/>
      <c r="R990" s="51"/>
      <c r="S990" s="51"/>
      <c r="T990" s="51"/>
      <c r="U990" s="51"/>
      <c r="V990" s="51"/>
      <c r="W990" s="51"/>
      <c r="X990" s="51"/>
      <c r="Y990" s="51"/>
      <c r="Z990" s="51"/>
      <c r="AA990" s="51"/>
    </row>
    <row r="991" spans="1:27" ht="15">
      <c r="A991" s="51"/>
      <c r="B991" s="51"/>
      <c r="C991" s="51"/>
      <c r="D991" s="51"/>
      <c r="E991" s="51"/>
      <c r="F991" s="52"/>
      <c r="G991" s="51"/>
      <c r="H991" s="51"/>
      <c r="I991" s="51"/>
      <c r="J991" s="52"/>
      <c r="K991" s="51"/>
      <c r="L991" s="51"/>
      <c r="M991" s="51"/>
      <c r="N991" s="51"/>
      <c r="O991" s="51"/>
      <c r="P991" s="51"/>
      <c r="Q991" s="51"/>
      <c r="R991" s="51"/>
      <c r="S991" s="51"/>
      <c r="T991" s="51"/>
      <c r="U991" s="51"/>
      <c r="V991" s="51"/>
      <c r="W991" s="51"/>
      <c r="X991" s="51"/>
      <c r="Y991" s="51"/>
      <c r="Z991" s="51"/>
      <c r="AA991" s="51"/>
    </row>
    <row r="992" spans="1:27" ht="15">
      <c r="A992" s="51"/>
      <c r="B992" s="51"/>
      <c r="C992" s="51"/>
      <c r="D992" s="51"/>
      <c r="E992" s="51"/>
      <c r="F992" s="52"/>
      <c r="G992" s="51"/>
      <c r="H992" s="51"/>
      <c r="I992" s="51"/>
      <c r="J992" s="52"/>
      <c r="K992" s="51"/>
      <c r="L992" s="51"/>
      <c r="M992" s="51"/>
      <c r="N992" s="51"/>
      <c r="O992" s="51"/>
      <c r="P992" s="51"/>
      <c r="Q992" s="51"/>
      <c r="R992" s="51"/>
      <c r="S992" s="51"/>
      <c r="T992" s="51"/>
      <c r="U992" s="51"/>
      <c r="V992" s="51"/>
      <c r="W992" s="51"/>
      <c r="X992" s="51"/>
      <c r="Y992" s="51"/>
      <c r="Z992" s="51"/>
      <c r="AA992" s="51"/>
    </row>
    <row r="993" spans="1:27" ht="15">
      <c r="A993" s="51"/>
      <c r="B993" s="51"/>
      <c r="C993" s="51"/>
      <c r="D993" s="51"/>
      <c r="E993" s="51"/>
      <c r="F993" s="52"/>
      <c r="G993" s="51"/>
      <c r="H993" s="51"/>
      <c r="I993" s="51"/>
      <c r="J993" s="52"/>
      <c r="K993" s="51"/>
      <c r="L993" s="51"/>
      <c r="M993" s="51"/>
      <c r="N993" s="51"/>
      <c r="O993" s="51"/>
      <c r="P993" s="51"/>
      <c r="Q993" s="51"/>
      <c r="R993" s="51"/>
      <c r="S993" s="51"/>
      <c r="T993" s="51"/>
      <c r="U993" s="51"/>
      <c r="V993" s="51"/>
      <c r="W993" s="51"/>
      <c r="X993" s="51"/>
      <c r="Y993" s="51"/>
      <c r="Z993" s="51"/>
      <c r="AA993" s="51"/>
    </row>
    <row r="994" spans="1:27" ht="15">
      <c r="A994" s="51"/>
      <c r="B994" s="51"/>
      <c r="C994" s="51"/>
      <c r="D994" s="51"/>
      <c r="E994" s="51"/>
      <c r="F994" s="52"/>
      <c r="G994" s="51"/>
      <c r="H994" s="51"/>
      <c r="I994" s="51"/>
      <c r="J994" s="52"/>
      <c r="K994" s="51"/>
      <c r="L994" s="51"/>
      <c r="M994" s="51"/>
      <c r="N994" s="51"/>
      <c r="O994" s="51"/>
      <c r="P994" s="51"/>
      <c r="Q994" s="51"/>
      <c r="R994" s="51"/>
      <c r="S994" s="51"/>
      <c r="T994" s="51"/>
      <c r="U994" s="51"/>
      <c r="V994" s="51"/>
      <c r="W994" s="51"/>
      <c r="X994" s="51"/>
      <c r="Y994" s="51"/>
      <c r="Z994" s="51"/>
      <c r="AA994" s="51"/>
    </row>
    <row r="995" spans="1:27" ht="15">
      <c r="A995" s="51"/>
      <c r="B995" s="51"/>
      <c r="C995" s="51"/>
      <c r="D995" s="51"/>
      <c r="E995" s="51"/>
      <c r="F995" s="52"/>
      <c r="G995" s="51"/>
      <c r="H995" s="51"/>
      <c r="I995" s="51"/>
      <c r="J995" s="52"/>
      <c r="K995" s="51"/>
      <c r="L995" s="51"/>
      <c r="M995" s="51"/>
      <c r="N995" s="51"/>
      <c r="O995" s="51"/>
      <c r="P995" s="51"/>
      <c r="Q995" s="51"/>
      <c r="R995" s="51"/>
      <c r="S995" s="51"/>
      <c r="T995" s="51"/>
      <c r="U995" s="51"/>
      <c r="V995" s="51"/>
      <c r="W995" s="51"/>
      <c r="X995" s="51"/>
      <c r="Y995" s="51"/>
      <c r="Z995" s="51"/>
      <c r="AA995" s="51"/>
    </row>
    <row r="996" spans="1:27" ht="15">
      <c r="A996" s="51"/>
      <c r="B996" s="51"/>
      <c r="C996" s="51"/>
      <c r="D996" s="51"/>
      <c r="E996" s="51"/>
      <c r="F996" s="52"/>
      <c r="G996" s="51"/>
      <c r="H996" s="51"/>
      <c r="I996" s="51"/>
      <c r="J996" s="52"/>
      <c r="K996" s="51"/>
      <c r="L996" s="51"/>
      <c r="M996" s="51"/>
      <c r="N996" s="51"/>
      <c r="O996" s="51"/>
      <c r="P996" s="51"/>
      <c r="Q996" s="51"/>
      <c r="R996" s="51"/>
      <c r="S996" s="51"/>
      <c r="T996" s="51"/>
      <c r="U996" s="51"/>
      <c r="V996" s="51"/>
      <c r="W996" s="51"/>
      <c r="X996" s="51"/>
      <c r="Y996" s="51"/>
      <c r="Z996" s="51"/>
      <c r="AA996" s="51"/>
    </row>
    <row r="997" spans="1:27" ht="15">
      <c r="A997" s="51"/>
      <c r="B997" s="51"/>
      <c r="C997" s="51"/>
      <c r="D997" s="51"/>
      <c r="E997" s="51"/>
      <c r="F997" s="52"/>
      <c r="G997" s="51"/>
      <c r="H997" s="51"/>
      <c r="I997" s="51"/>
      <c r="J997" s="52"/>
      <c r="K997" s="51"/>
      <c r="L997" s="51"/>
      <c r="M997" s="51"/>
      <c r="N997" s="51"/>
      <c r="O997" s="51"/>
      <c r="P997" s="51"/>
      <c r="Q997" s="51"/>
      <c r="R997" s="51"/>
      <c r="S997" s="51"/>
      <c r="T997" s="51"/>
      <c r="U997" s="51"/>
      <c r="V997" s="51"/>
      <c r="W997" s="51"/>
      <c r="X997" s="51"/>
      <c r="Y997" s="51"/>
      <c r="Z997" s="51"/>
      <c r="AA997" s="51"/>
    </row>
    <row r="998" spans="1:27" ht="15">
      <c r="A998" s="51"/>
      <c r="B998" s="51"/>
      <c r="C998" s="51"/>
      <c r="D998" s="51"/>
      <c r="E998" s="51"/>
      <c r="F998" s="52"/>
      <c r="G998" s="51"/>
      <c r="H998" s="51"/>
      <c r="I998" s="51"/>
      <c r="J998" s="52"/>
      <c r="K998" s="51"/>
      <c r="L998" s="51"/>
      <c r="M998" s="51"/>
      <c r="N998" s="51"/>
      <c r="O998" s="51"/>
      <c r="P998" s="51"/>
      <c r="Q998" s="51"/>
      <c r="R998" s="51"/>
      <c r="S998" s="51"/>
      <c r="T998" s="51"/>
      <c r="U998" s="51"/>
      <c r="V998" s="51"/>
      <c r="W998" s="51"/>
      <c r="X998" s="51"/>
      <c r="Y998" s="51"/>
      <c r="Z998" s="51"/>
      <c r="AA998" s="51"/>
    </row>
    <row r="999" spans="1:27" ht="15">
      <c r="A999" s="51"/>
      <c r="B999" s="51"/>
      <c r="C999" s="51"/>
      <c r="D999" s="51"/>
      <c r="E999" s="51"/>
      <c r="F999" s="52"/>
      <c r="G999" s="51"/>
      <c r="H999" s="51"/>
      <c r="I999" s="51"/>
      <c r="J999" s="52"/>
      <c r="K999" s="51"/>
      <c r="L999" s="51"/>
      <c r="M999" s="51"/>
      <c r="N999" s="51"/>
      <c r="O999" s="51"/>
      <c r="P999" s="51"/>
      <c r="Q999" s="51"/>
      <c r="R999" s="51"/>
      <c r="S999" s="51"/>
      <c r="T999" s="51"/>
      <c r="U999" s="51"/>
      <c r="V999" s="51"/>
      <c r="W999" s="51"/>
      <c r="X999" s="51"/>
      <c r="Y999" s="51"/>
      <c r="Z999" s="51"/>
      <c r="AA999" s="51"/>
    </row>
    <row r="1000" spans="1:27" ht="15">
      <c r="A1000" s="51"/>
      <c r="B1000" s="51"/>
      <c r="C1000" s="51"/>
      <c r="D1000" s="51"/>
      <c r="E1000" s="51"/>
      <c r="F1000" s="52"/>
      <c r="G1000" s="51"/>
      <c r="H1000" s="51"/>
      <c r="I1000" s="51"/>
      <c r="J1000" s="52"/>
      <c r="K1000" s="51"/>
      <c r="L1000" s="51"/>
      <c r="M1000" s="51"/>
      <c r="N1000" s="51"/>
      <c r="O1000" s="51"/>
      <c r="P1000" s="51"/>
      <c r="Q1000" s="51"/>
      <c r="R1000" s="51"/>
      <c r="S1000" s="51"/>
      <c r="T1000" s="51"/>
      <c r="U1000" s="51"/>
      <c r="V1000" s="51"/>
      <c r="W1000" s="51"/>
      <c r="X1000" s="51"/>
      <c r="Y1000" s="51"/>
      <c r="Z1000" s="51"/>
      <c r="AA1000" s="51"/>
    </row>
    <row r="1001" spans="1:27" ht="15">
      <c r="A1001" s="51"/>
      <c r="B1001" s="51"/>
      <c r="C1001" s="51"/>
      <c r="D1001" s="51"/>
      <c r="E1001" s="51"/>
      <c r="F1001" s="52"/>
      <c r="G1001" s="51"/>
      <c r="H1001" s="51"/>
      <c r="I1001" s="51"/>
      <c r="J1001" s="52"/>
      <c r="K1001" s="51"/>
      <c r="L1001" s="51"/>
      <c r="M1001" s="51"/>
      <c r="N1001" s="51"/>
      <c r="O1001" s="51"/>
      <c r="P1001" s="51"/>
      <c r="Q1001" s="51"/>
      <c r="R1001" s="51"/>
      <c r="S1001" s="51"/>
      <c r="T1001" s="51"/>
      <c r="U1001" s="51"/>
      <c r="V1001" s="51"/>
      <c r="W1001" s="51"/>
      <c r="X1001" s="51"/>
      <c r="Y1001" s="51"/>
      <c r="Z1001" s="51"/>
      <c r="AA1001" s="51"/>
    </row>
    <row r="1002" spans="1:27" ht="15">
      <c r="A1002" s="51"/>
      <c r="B1002" s="51"/>
      <c r="C1002" s="51"/>
      <c r="D1002" s="51"/>
      <c r="E1002" s="51"/>
      <c r="F1002" s="52"/>
      <c r="G1002" s="51"/>
      <c r="H1002" s="51"/>
      <c r="I1002" s="51"/>
      <c r="J1002" s="52"/>
      <c r="K1002" s="51"/>
      <c r="L1002" s="51"/>
      <c r="M1002" s="51"/>
      <c r="N1002" s="51"/>
      <c r="O1002" s="51"/>
      <c r="P1002" s="51"/>
      <c r="Q1002" s="51"/>
      <c r="R1002" s="51"/>
      <c r="S1002" s="51"/>
      <c r="T1002" s="51"/>
      <c r="U1002" s="51"/>
      <c r="V1002" s="51"/>
      <c r="W1002" s="51"/>
      <c r="X1002" s="51"/>
      <c r="Y1002" s="51"/>
      <c r="Z1002" s="51"/>
      <c r="AA1002" s="51"/>
    </row>
    <row r="1003" spans="1:27" ht="15">
      <c r="A1003" s="51"/>
      <c r="B1003" s="51"/>
      <c r="C1003" s="51"/>
      <c r="D1003" s="51"/>
      <c r="E1003" s="51"/>
      <c r="F1003" s="52"/>
      <c r="G1003" s="51"/>
      <c r="H1003" s="51"/>
      <c r="I1003" s="51"/>
      <c r="J1003" s="52"/>
      <c r="K1003" s="51"/>
      <c r="L1003" s="51"/>
      <c r="M1003" s="51"/>
      <c r="N1003" s="51"/>
      <c r="O1003" s="51"/>
      <c r="P1003" s="51"/>
      <c r="Q1003" s="51"/>
      <c r="R1003" s="51"/>
      <c r="S1003" s="51"/>
      <c r="T1003" s="51"/>
      <c r="U1003" s="51"/>
      <c r="V1003" s="51"/>
      <c r="W1003" s="51"/>
      <c r="X1003" s="51"/>
      <c r="Y1003" s="51"/>
      <c r="Z1003" s="51"/>
      <c r="AA1003" s="51"/>
    </row>
    <row r="1004" spans="1:27" ht="15">
      <c r="A1004" s="51"/>
      <c r="B1004" s="51"/>
      <c r="C1004" s="51"/>
      <c r="D1004" s="51"/>
      <c r="E1004" s="51"/>
      <c r="F1004" s="52"/>
      <c r="G1004" s="51"/>
      <c r="H1004" s="51"/>
      <c r="I1004" s="51"/>
      <c r="J1004" s="52"/>
      <c r="K1004" s="51"/>
      <c r="L1004" s="51"/>
      <c r="M1004" s="51"/>
      <c r="N1004" s="51"/>
      <c r="O1004" s="51"/>
      <c r="P1004" s="51"/>
      <c r="Q1004" s="51"/>
      <c r="R1004" s="51"/>
      <c r="S1004" s="51"/>
      <c r="T1004" s="51"/>
      <c r="U1004" s="51"/>
      <c r="V1004" s="51"/>
      <c r="W1004" s="51"/>
      <c r="X1004" s="51"/>
      <c r="Y1004" s="51"/>
      <c r="Z1004" s="51"/>
      <c r="AA1004" s="51"/>
    </row>
    <row r="1005" spans="1:27" ht="15">
      <c r="A1005" s="51"/>
      <c r="B1005" s="51"/>
      <c r="C1005" s="51"/>
      <c r="D1005" s="51"/>
      <c r="E1005" s="51"/>
      <c r="F1005" s="52"/>
      <c r="G1005" s="51"/>
      <c r="H1005" s="51"/>
      <c r="I1005" s="51"/>
      <c r="J1005" s="52"/>
      <c r="K1005" s="51"/>
      <c r="L1005" s="51"/>
      <c r="M1005" s="51"/>
      <c r="N1005" s="51"/>
      <c r="O1005" s="51"/>
      <c r="P1005" s="51"/>
      <c r="Q1005" s="51"/>
      <c r="R1005" s="51"/>
      <c r="S1005" s="51"/>
      <c r="T1005" s="51"/>
      <c r="U1005" s="51"/>
      <c r="V1005" s="51"/>
      <c r="W1005" s="51"/>
      <c r="X1005" s="51"/>
      <c r="Y1005" s="51"/>
      <c r="Z1005" s="51"/>
      <c r="AA1005" s="51"/>
    </row>
    <row r="1006" spans="1:27" ht="15">
      <c r="A1006" s="51"/>
      <c r="B1006" s="51"/>
      <c r="C1006" s="51"/>
      <c r="D1006" s="51"/>
      <c r="E1006" s="51"/>
      <c r="F1006" s="52"/>
      <c r="G1006" s="51"/>
      <c r="H1006" s="51"/>
      <c r="I1006" s="51"/>
      <c r="J1006" s="52"/>
      <c r="K1006" s="51"/>
      <c r="L1006" s="51"/>
      <c r="M1006" s="51"/>
      <c r="N1006" s="51"/>
      <c r="O1006" s="51"/>
      <c r="P1006" s="51"/>
      <c r="Q1006" s="51"/>
      <c r="R1006" s="51"/>
      <c r="S1006" s="51"/>
      <c r="T1006" s="51"/>
      <c r="U1006" s="51"/>
      <c r="V1006" s="51"/>
      <c r="W1006" s="51"/>
      <c r="X1006" s="51"/>
      <c r="Y1006" s="51"/>
      <c r="Z1006" s="51"/>
      <c r="AA1006" s="51"/>
    </row>
    <row r="1007" spans="1:27" ht="15">
      <c r="A1007" s="51"/>
      <c r="B1007" s="51"/>
      <c r="C1007" s="51"/>
      <c r="D1007" s="51"/>
      <c r="E1007" s="51"/>
      <c r="F1007" s="52"/>
      <c r="G1007" s="51"/>
      <c r="H1007" s="51"/>
      <c r="I1007" s="51"/>
      <c r="J1007" s="52"/>
      <c r="K1007" s="51"/>
      <c r="L1007" s="51"/>
      <c r="M1007" s="51"/>
      <c r="N1007" s="51"/>
      <c r="O1007" s="51"/>
      <c r="P1007" s="51"/>
      <c r="Q1007" s="51"/>
      <c r="R1007" s="51"/>
      <c r="S1007" s="51"/>
      <c r="T1007" s="51"/>
      <c r="U1007" s="51"/>
      <c r="V1007" s="51"/>
      <c r="W1007" s="51"/>
      <c r="X1007" s="51"/>
      <c r="Y1007" s="51"/>
      <c r="Z1007" s="51"/>
      <c r="AA1007" s="51"/>
    </row>
    <row r="1008" spans="1:27" ht="15">
      <c r="A1008" s="51"/>
      <c r="B1008" s="51"/>
      <c r="C1008" s="51"/>
      <c r="D1008" s="51"/>
      <c r="E1008" s="51"/>
      <c r="F1008" s="52"/>
      <c r="G1008" s="51"/>
      <c r="H1008" s="51"/>
      <c r="I1008" s="51"/>
      <c r="J1008" s="52"/>
      <c r="K1008" s="51"/>
      <c r="L1008" s="51"/>
      <c r="M1008" s="51"/>
      <c r="N1008" s="51"/>
      <c r="O1008" s="51"/>
      <c r="P1008" s="51"/>
      <c r="Q1008" s="51"/>
      <c r="R1008" s="51"/>
      <c r="S1008" s="51"/>
      <c r="T1008" s="51"/>
      <c r="U1008" s="51"/>
      <c r="V1008" s="51"/>
      <c r="W1008" s="51"/>
      <c r="X1008" s="51"/>
      <c r="Y1008" s="51"/>
      <c r="Z1008" s="51"/>
      <c r="AA1008" s="51"/>
    </row>
    <row r="1009" spans="1:27" ht="15">
      <c r="A1009" s="51"/>
      <c r="B1009" s="51"/>
      <c r="C1009" s="51"/>
      <c r="D1009" s="51"/>
      <c r="E1009" s="51"/>
      <c r="F1009" s="52"/>
      <c r="G1009" s="51"/>
      <c r="H1009" s="51"/>
      <c r="I1009" s="51"/>
      <c r="J1009" s="52"/>
      <c r="K1009" s="51"/>
      <c r="L1009" s="51"/>
      <c r="M1009" s="51"/>
      <c r="N1009" s="51"/>
      <c r="O1009" s="51"/>
      <c r="P1009" s="51"/>
      <c r="Q1009" s="51"/>
      <c r="R1009" s="51"/>
      <c r="S1009" s="51"/>
      <c r="T1009" s="51"/>
      <c r="U1009" s="51"/>
      <c r="V1009" s="51"/>
      <c r="W1009" s="51"/>
      <c r="X1009" s="51"/>
      <c r="Y1009" s="51"/>
      <c r="Z1009" s="51"/>
      <c r="AA1009" s="51"/>
    </row>
    <row r="1010" spans="1:27" ht="15">
      <c r="A1010" s="51"/>
      <c r="B1010" s="51"/>
      <c r="C1010" s="51"/>
      <c r="D1010" s="51"/>
      <c r="E1010" s="51"/>
      <c r="F1010" s="52"/>
      <c r="G1010" s="51"/>
      <c r="H1010" s="51"/>
      <c r="I1010" s="51"/>
      <c r="J1010" s="52"/>
      <c r="K1010" s="51"/>
      <c r="L1010" s="51"/>
      <c r="M1010" s="51"/>
      <c r="N1010" s="51"/>
      <c r="O1010" s="51"/>
      <c r="P1010" s="51"/>
      <c r="Q1010" s="51"/>
      <c r="R1010" s="51"/>
      <c r="S1010" s="51"/>
      <c r="T1010" s="51"/>
      <c r="U1010" s="51"/>
      <c r="V1010" s="51"/>
      <c r="W1010" s="51"/>
      <c r="X1010" s="51"/>
      <c r="Y1010" s="51"/>
      <c r="Z1010" s="51"/>
      <c r="AA1010" s="51"/>
    </row>
    <row r="1011" spans="1:27" ht="15">
      <c r="A1011" s="51"/>
      <c r="B1011" s="51"/>
      <c r="C1011" s="51"/>
      <c r="D1011" s="51"/>
      <c r="E1011" s="51"/>
      <c r="F1011" s="52"/>
      <c r="G1011" s="51"/>
      <c r="H1011" s="51"/>
      <c r="I1011" s="51"/>
      <c r="J1011" s="52"/>
      <c r="K1011" s="51"/>
      <c r="L1011" s="51"/>
      <c r="M1011" s="51"/>
      <c r="N1011" s="51"/>
      <c r="O1011" s="51"/>
      <c r="P1011" s="51"/>
      <c r="Q1011" s="51"/>
      <c r="R1011" s="51"/>
      <c r="S1011" s="51"/>
      <c r="T1011" s="51"/>
      <c r="U1011" s="51"/>
      <c r="V1011" s="51"/>
      <c r="W1011" s="51"/>
      <c r="X1011" s="51"/>
      <c r="Y1011" s="51"/>
      <c r="Z1011" s="51"/>
      <c r="AA1011" s="51"/>
    </row>
    <row r="1012" spans="1:27" ht="15">
      <c r="A1012" s="51"/>
      <c r="B1012" s="51"/>
      <c r="C1012" s="51"/>
      <c r="D1012" s="51"/>
      <c r="E1012" s="51"/>
      <c r="F1012" s="52"/>
      <c r="G1012" s="51"/>
      <c r="H1012" s="51"/>
      <c r="I1012" s="51"/>
      <c r="J1012" s="52"/>
      <c r="K1012" s="51"/>
      <c r="L1012" s="51"/>
      <c r="M1012" s="51"/>
      <c r="N1012" s="51"/>
      <c r="O1012" s="51"/>
      <c r="P1012" s="51"/>
      <c r="Q1012" s="51"/>
      <c r="R1012" s="51"/>
      <c r="S1012" s="51"/>
      <c r="T1012" s="51"/>
      <c r="U1012" s="51"/>
      <c r="V1012" s="51"/>
      <c r="W1012" s="51"/>
      <c r="X1012" s="51"/>
      <c r="Y1012" s="51"/>
      <c r="Z1012" s="51"/>
      <c r="AA1012" s="51"/>
    </row>
    <row r="1013" spans="1:27" ht="15">
      <c r="A1013" s="51"/>
      <c r="B1013" s="51"/>
      <c r="C1013" s="51"/>
      <c r="D1013" s="51"/>
      <c r="E1013" s="51"/>
      <c r="F1013" s="52"/>
      <c r="G1013" s="51"/>
      <c r="H1013" s="51"/>
      <c r="I1013" s="51"/>
      <c r="J1013" s="52"/>
      <c r="K1013" s="51"/>
      <c r="L1013" s="51"/>
      <c r="M1013" s="51"/>
      <c r="N1013" s="51"/>
      <c r="O1013" s="51"/>
      <c r="P1013" s="51"/>
      <c r="Q1013" s="51"/>
      <c r="R1013" s="51"/>
      <c r="S1013" s="51"/>
      <c r="T1013" s="51"/>
      <c r="U1013" s="51"/>
      <c r="V1013" s="51"/>
      <c r="W1013" s="51"/>
      <c r="X1013" s="51"/>
      <c r="Y1013" s="51"/>
      <c r="Z1013" s="51"/>
      <c r="AA1013" s="51"/>
    </row>
    <row r="1014" spans="1:27" ht="15">
      <c r="A1014" s="51"/>
      <c r="B1014" s="51"/>
      <c r="C1014" s="51"/>
      <c r="D1014" s="51"/>
      <c r="E1014" s="51"/>
      <c r="F1014" s="52"/>
      <c r="G1014" s="51"/>
      <c r="H1014" s="51"/>
      <c r="I1014" s="51"/>
      <c r="J1014" s="52"/>
      <c r="K1014" s="51"/>
      <c r="L1014" s="51"/>
      <c r="M1014" s="51"/>
      <c r="N1014" s="51"/>
      <c r="O1014" s="51"/>
      <c r="P1014" s="51"/>
      <c r="Q1014" s="51"/>
      <c r="R1014" s="51"/>
      <c r="S1014" s="51"/>
      <c r="T1014" s="51"/>
      <c r="U1014" s="51"/>
      <c r="V1014" s="51"/>
      <c r="W1014" s="51"/>
      <c r="X1014" s="51"/>
      <c r="Y1014" s="51"/>
      <c r="Z1014" s="51"/>
      <c r="AA1014" s="51"/>
    </row>
    <row r="1015" spans="1:27" ht="15">
      <c r="A1015" s="51"/>
      <c r="B1015" s="51"/>
      <c r="C1015" s="51"/>
      <c r="D1015" s="51"/>
      <c r="E1015" s="51"/>
      <c r="F1015" s="52"/>
      <c r="G1015" s="51"/>
      <c r="H1015" s="51"/>
      <c r="I1015" s="51"/>
      <c r="J1015" s="52"/>
      <c r="K1015" s="51"/>
      <c r="L1015" s="51"/>
      <c r="M1015" s="51"/>
      <c r="N1015" s="51"/>
      <c r="O1015" s="51"/>
      <c r="P1015" s="51"/>
      <c r="Q1015" s="51"/>
      <c r="R1015" s="51"/>
      <c r="S1015" s="51"/>
      <c r="T1015" s="51"/>
      <c r="U1015" s="51"/>
      <c r="V1015" s="51"/>
      <c r="W1015" s="51"/>
      <c r="X1015" s="51"/>
      <c r="Y1015" s="51"/>
      <c r="Z1015" s="51"/>
      <c r="AA1015" s="51"/>
    </row>
    <row r="1016" spans="1:27" ht="15">
      <c r="A1016" s="51"/>
      <c r="B1016" s="51"/>
      <c r="C1016" s="51"/>
      <c r="D1016" s="51"/>
      <c r="E1016" s="51"/>
      <c r="F1016" s="52"/>
      <c r="G1016" s="51"/>
      <c r="H1016" s="51"/>
      <c r="I1016" s="51"/>
      <c r="J1016" s="52"/>
      <c r="K1016" s="51"/>
      <c r="L1016" s="51"/>
      <c r="M1016" s="51"/>
      <c r="N1016" s="51"/>
      <c r="O1016" s="51"/>
      <c r="P1016" s="51"/>
      <c r="Q1016" s="51"/>
      <c r="R1016" s="51"/>
      <c r="S1016" s="51"/>
      <c r="T1016" s="51"/>
      <c r="U1016" s="51"/>
      <c r="V1016" s="51"/>
      <c r="W1016" s="51"/>
      <c r="X1016" s="51"/>
      <c r="Y1016" s="51"/>
      <c r="Z1016" s="51"/>
      <c r="AA1016" s="51"/>
    </row>
    <row r="1017" spans="1:27" ht="15">
      <c r="A1017" s="51"/>
      <c r="B1017" s="51"/>
      <c r="C1017" s="51"/>
      <c r="D1017" s="51"/>
      <c r="E1017" s="51"/>
      <c r="F1017" s="52"/>
      <c r="G1017" s="51"/>
      <c r="H1017" s="51"/>
      <c r="I1017" s="51"/>
      <c r="J1017" s="52"/>
      <c r="K1017" s="51"/>
      <c r="L1017" s="51"/>
      <c r="M1017" s="51"/>
      <c r="N1017" s="51"/>
      <c r="O1017" s="51"/>
      <c r="P1017" s="51"/>
      <c r="Q1017" s="51"/>
      <c r="R1017" s="51"/>
      <c r="S1017" s="51"/>
      <c r="T1017" s="51"/>
      <c r="U1017" s="51"/>
      <c r="V1017" s="51"/>
      <c r="W1017" s="51"/>
      <c r="X1017" s="51"/>
      <c r="Y1017" s="51"/>
      <c r="Z1017" s="51"/>
      <c r="AA1017" s="51"/>
    </row>
    <row r="1018" spans="1:27" ht="15">
      <c r="A1018" s="51"/>
      <c r="B1018" s="51"/>
      <c r="C1018" s="51"/>
      <c r="D1018" s="51"/>
      <c r="E1018" s="51"/>
      <c r="F1018" s="52"/>
      <c r="G1018" s="51"/>
      <c r="H1018" s="51"/>
      <c r="I1018" s="51"/>
      <c r="J1018" s="52"/>
      <c r="K1018" s="51"/>
      <c r="L1018" s="51"/>
      <c r="M1018" s="51"/>
      <c r="N1018" s="51"/>
      <c r="O1018" s="51"/>
      <c r="P1018" s="51"/>
      <c r="Q1018" s="51"/>
      <c r="R1018" s="51"/>
      <c r="S1018" s="51"/>
      <c r="T1018" s="51"/>
      <c r="U1018" s="51"/>
      <c r="V1018" s="51"/>
      <c r="W1018" s="51"/>
      <c r="X1018" s="51"/>
      <c r="Y1018" s="51"/>
      <c r="Z1018" s="51"/>
      <c r="AA1018" s="51"/>
    </row>
    <row r="1019" spans="1:27" ht="15">
      <c r="A1019" s="51"/>
      <c r="B1019" s="51"/>
      <c r="C1019" s="51"/>
      <c r="D1019" s="51"/>
      <c r="E1019" s="51"/>
      <c r="F1019" s="52"/>
      <c r="G1019" s="51"/>
      <c r="H1019" s="51"/>
      <c r="I1019" s="51"/>
      <c r="J1019" s="52"/>
      <c r="K1019" s="51"/>
      <c r="L1019" s="51"/>
      <c r="M1019" s="51"/>
      <c r="N1019" s="51"/>
      <c r="O1019" s="51"/>
      <c r="P1019" s="51"/>
      <c r="Q1019" s="51"/>
      <c r="R1019" s="51"/>
      <c r="S1019" s="51"/>
      <c r="T1019" s="51"/>
      <c r="U1019" s="51"/>
      <c r="V1019" s="51"/>
      <c r="W1019" s="51"/>
      <c r="X1019" s="51"/>
      <c r="Y1019" s="51"/>
      <c r="Z1019" s="51"/>
      <c r="AA1019" s="51"/>
    </row>
    <row r="1020" spans="1:27" ht="15">
      <c r="A1020" s="51"/>
      <c r="B1020" s="51"/>
      <c r="C1020" s="51"/>
      <c r="D1020" s="51"/>
      <c r="E1020" s="51"/>
      <c r="F1020" s="52"/>
      <c r="G1020" s="51"/>
      <c r="H1020" s="51"/>
      <c r="I1020" s="51"/>
      <c r="J1020" s="52"/>
      <c r="K1020" s="51"/>
      <c r="L1020" s="51"/>
      <c r="M1020" s="51"/>
      <c r="N1020" s="51"/>
      <c r="O1020" s="51"/>
      <c r="P1020" s="51"/>
      <c r="Q1020" s="51"/>
      <c r="R1020" s="51"/>
      <c r="S1020" s="51"/>
      <c r="T1020" s="51"/>
      <c r="U1020" s="51"/>
      <c r="V1020" s="51"/>
      <c r="W1020" s="51"/>
      <c r="X1020" s="51"/>
      <c r="Y1020" s="51"/>
      <c r="Z1020" s="51"/>
      <c r="AA1020" s="51"/>
    </row>
    <row r="1021" spans="1:27" ht="15">
      <c r="A1021" s="51"/>
      <c r="B1021" s="51"/>
      <c r="C1021" s="51"/>
      <c r="D1021" s="51"/>
      <c r="E1021" s="51"/>
      <c r="F1021" s="52"/>
      <c r="G1021" s="51"/>
      <c r="H1021" s="51"/>
      <c r="I1021" s="51"/>
      <c r="J1021" s="52"/>
      <c r="K1021" s="51"/>
      <c r="L1021" s="51"/>
      <c r="M1021" s="51"/>
      <c r="N1021" s="51"/>
      <c r="O1021" s="51"/>
      <c r="P1021" s="51"/>
      <c r="Q1021" s="51"/>
      <c r="R1021" s="51"/>
      <c r="S1021" s="51"/>
      <c r="T1021" s="51"/>
      <c r="U1021" s="51"/>
      <c r="V1021" s="51"/>
      <c r="W1021" s="51"/>
      <c r="X1021" s="51"/>
      <c r="Y1021" s="51"/>
      <c r="Z1021" s="51"/>
      <c r="AA1021" s="51"/>
    </row>
    <row r="1022" spans="1:27" ht="15">
      <c r="A1022" s="51"/>
      <c r="B1022" s="51"/>
      <c r="C1022" s="51"/>
      <c r="D1022" s="51"/>
      <c r="E1022" s="51"/>
      <c r="F1022" s="52"/>
      <c r="G1022" s="51"/>
      <c r="H1022" s="51"/>
      <c r="I1022" s="51"/>
      <c r="J1022" s="52"/>
      <c r="K1022" s="51"/>
      <c r="L1022" s="51"/>
      <c r="M1022" s="51"/>
      <c r="N1022" s="51"/>
      <c r="O1022" s="51"/>
      <c r="P1022" s="51"/>
      <c r="Q1022" s="51"/>
      <c r="R1022" s="51"/>
      <c r="S1022" s="51"/>
      <c r="T1022" s="51"/>
      <c r="U1022" s="51"/>
      <c r="V1022" s="51"/>
      <c r="W1022" s="51"/>
      <c r="X1022" s="51"/>
      <c r="Y1022" s="51"/>
      <c r="Z1022" s="51"/>
      <c r="AA1022" s="51"/>
    </row>
    <row r="1023" spans="1:27" ht="15">
      <c r="A1023" s="51"/>
      <c r="B1023" s="51"/>
      <c r="C1023" s="51"/>
      <c r="D1023" s="51"/>
      <c r="E1023" s="51"/>
      <c r="F1023" s="52"/>
      <c r="G1023" s="51"/>
      <c r="H1023" s="51"/>
      <c r="I1023" s="51"/>
      <c r="J1023" s="52"/>
      <c r="K1023" s="51"/>
      <c r="L1023" s="51"/>
      <c r="M1023" s="51"/>
      <c r="N1023" s="51"/>
      <c r="O1023" s="51"/>
      <c r="P1023" s="51"/>
      <c r="Q1023" s="51"/>
      <c r="R1023" s="51"/>
      <c r="S1023" s="51"/>
      <c r="T1023" s="51"/>
      <c r="U1023" s="51"/>
      <c r="V1023" s="51"/>
      <c r="W1023" s="51"/>
      <c r="X1023" s="51"/>
      <c r="Y1023" s="51"/>
      <c r="Z1023" s="51"/>
      <c r="AA1023" s="51"/>
    </row>
    <row r="1024" spans="1:27" ht="15">
      <c r="A1024" s="51"/>
      <c r="B1024" s="51"/>
      <c r="C1024" s="51"/>
      <c r="D1024" s="51"/>
      <c r="E1024" s="51"/>
      <c r="F1024" s="52"/>
      <c r="G1024" s="51"/>
      <c r="H1024" s="51"/>
      <c r="I1024" s="51"/>
      <c r="J1024" s="52"/>
      <c r="K1024" s="51"/>
      <c r="L1024" s="51"/>
      <c r="M1024" s="51"/>
      <c r="N1024" s="51"/>
      <c r="O1024" s="51"/>
      <c r="P1024" s="51"/>
      <c r="Q1024" s="51"/>
      <c r="R1024" s="51"/>
      <c r="S1024" s="51"/>
      <c r="T1024" s="51"/>
      <c r="U1024" s="51"/>
      <c r="V1024" s="51"/>
      <c r="W1024" s="51"/>
      <c r="X1024" s="51"/>
      <c r="Y1024" s="51"/>
      <c r="Z1024" s="51"/>
      <c r="AA1024" s="51"/>
    </row>
    <row r="1025" spans="1:27" ht="15">
      <c r="A1025" s="51"/>
      <c r="B1025" s="51"/>
      <c r="C1025" s="51"/>
      <c r="D1025" s="51"/>
      <c r="E1025" s="51"/>
      <c r="F1025" s="52"/>
      <c r="G1025" s="51"/>
      <c r="H1025" s="51"/>
      <c r="I1025" s="51"/>
      <c r="J1025" s="52"/>
      <c r="K1025" s="51"/>
      <c r="L1025" s="51"/>
      <c r="M1025" s="51"/>
      <c r="N1025" s="51"/>
      <c r="O1025" s="51"/>
      <c r="P1025" s="51"/>
      <c r="Q1025" s="51"/>
      <c r="R1025" s="51"/>
      <c r="S1025" s="51"/>
      <c r="T1025" s="51"/>
      <c r="U1025" s="51"/>
      <c r="V1025" s="51"/>
      <c r="W1025" s="51"/>
      <c r="X1025" s="51"/>
      <c r="Y1025" s="51"/>
      <c r="Z1025" s="51"/>
      <c r="AA1025" s="51"/>
    </row>
    <row r="1026" spans="1:27" ht="15">
      <c r="A1026" s="51"/>
      <c r="B1026" s="51"/>
      <c r="C1026" s="51"/>
      <c r="D1026" s="51"/>
      <c r="E1026" s="51"/>
      <c r="F1026" s="52"/>
      <c r="G1026" s="51"/>
      <c r="H1026" s="51"/>
      <c r="I1026" s="51"/>
      <c r="J1026" s="52"/>
      <c r="K1026" s="51"/>
      <c r="L1026" s="51"/>
      <c r="M1026" s="51"/>
      <c r="N1026" s="51"/>
      <c r="O1026" s="51"/>
      <c r="P1026" s="51"/>
      <c r="Q1026" s="51"/>
      <c r="R1026" s="51"/>
      <c r="S1026" s="51"/>
      <c r="T1026" s="51"/>
      <c r="U1026" s="51"/>
      <c r="V1026" s="51"/>
      <c r="W1026" s="51"/>
      <c r="X1026" s="51"/>
      <c r="Y1026" s="51"/>
      <c r="Z1026" s="51"/>
      <c r="AA1026" s="51"/>
    </row>
    <row r="1027" spans="1:27" ht="15">
      <c r="A1027" s="51"/>
      <c r="B1027" s="51"/>
      <c r="C1027" s="51"/>
      <c r="D1027" s="51"/>
      <c r="E1027" s="51"/>
      <c r="F1027" s="52"/>
      <c r="G1027" s="51"/>
      <c r="H1027" s="51"/>
      <c r="I1027" s="51"/>
      <c r="J1027" s="52"/>
      <c r="K1027" s="51"/>
      <c r="L1027" s="51"/>
      <c r="M1027" s="51"/>
      <c r="N1027" s="51"/>
      <c r="O1027" s="51"/>
      <c r="P1027" s="51"/>
      <c r="Q1027" s="51"/>
      <c r="R1027" s="51"/>
      <c r="S1027" s="51"/>
      <c r="T1027" s="51"/>
      <c r="U1027" s="51"/>
      <c r="V1027" s="51"/>
      <c r="W1027" s="51"/>
      <c r="X1027" s="51"/>
      <c r="Y1027" s="51"/>
      <c r="Z1027" s="51"/>
      <c r="AA1027" s="51"/>
    </row>
    <row r="1028" spans="1:27" ht="15">
      <c r="A1028" s="51"/>
      <c r="B1028" s="51"/>
      <c r="C1028" s="51"/>
      <c r="D1028" s="51"/>
      <c r="E1028" s="51"/>
      <c r="F1028" s="52"/>
      <c r="G1028" s="51"/>
      <c r="H1028" s="51"/>
      <c r="I1028" s="51"/>
      <c r="J1028" s="52"/>
      <c r="K1028" s="51"/>
      <c r="L1028" s="51"/>
      <c r="M1028" s="51"/>
      <c r="N1028" s="51"/>
      <c r="O1028" s="51"/>
      <c r="P1028" s="51"/>
      <c r="Q1028" s="51"/>
      <c r="R1028" s="51"/>
      <c r="S1028" s="51"/>
      <c r="T1028" s="51"/>
      <c r="U1028" s="51"/>
      <c r="V1028" s="51"/>
      <c r="W1028" s="51"/>
      <c r="X1028" s="51"/>
      <c r="Y1028" s="51"/>
      <c r="Z1028" s="51"/>
      <c r="AA1028" s="51"/>
    </row>
    <row r="1029" spans="1:27" ht="15">
      <c r="A1029" s="51"/>
      <c r="B1029" s="51"/>
      <c r="C1029" s="51"/>
      <c r="D1029" s="51"/>
      <c r="E1029" s="51"/>
      <c r="F1029" s="52"/>
      <c r="G1029" s="51"/>
      <c r="H1029" s="51"/>
      <c r="I1029" s="51"/>
      <c r="J1029" s="52"/>
      <c r="K1029" s="51"/>
      <c r="L1029" s="51"/>
      <c r="M1029" s="51"/>
      <c r="N1029" s="51"/>
      <c r="O1029" s="51"/>
      <c r="P1029" s="51"/>
      <c r="Q1029" s="51"/>
      <c r="R1029" s="51"/>
      <c r="S1029" s="51"/>
      <c r="T1029" s="51"/>
      <c r="U1029" s="51"/>
      <c r="V1029" s="51"/>
      <c r="W1029" s="51"/>
      <c r="X1029" s="51"/>
      <c r="Y1029" s="51"/>
      <c r="Z1029" s="51"/>
      <c r="AA1029" s="51"/>
    </row>
    <row r="1030" spans="1:27" ht="15">
      <c r="A1030" s="51"/>
      <c r="B1030" s="51"/>
      <c r="C1030" s="51"/>
      <c r="D1030" s="51"/>
      <c r="E1030" s="51"/>
      <c r="F1030" s="52"/>
      <c r="G1030" s="51"/>
      <c r="H1030" s="51"/>
      <c r="I1030" s="51"/>
      <c r="J1030" s="52"/>
      <c r="K1030" s="51"/>
      <c r="L1030" s="51"/>
      <c r="M1030" s="51"/>
      <c r="N1030" s="51"/>
      <c r="O1030" s="51"/>
      <c r="P1030" s="51"/>
      <c r="Q1030" s="51"/>
      <c r="R1030" s="51"/>
      <c r="S1030" s="51"/>
      <c r="T1030" s="51"/>
      <c r="U1030" s="51"/>
      <c r="V1030" s="51"/>
      <c r="W1030" s="51"/>
      <c r="X1030" s="51"/>
      <c r="Y1030" s="51"/>
      <c r="Z1030" s="51"/>
      <c r="AA1030" s="51"/>
    </row>
    <row r="1031" spans="1:27" ht="15">
      <c r="A1031" s="51"/>
      <c r="B1031" s="51"/>
      <c r="C1031" s="51"/>
      <c r="D1031" s="51"/>
      <c r="E1031" s="51"/>
      <c r="F1031" s="52"/>
      <c r="G1031" s="51"/>
      <c r="H1031" s="51"/>
      <c r="I1031" s="51"/>
      <c r="J1031" s="52"/>
      <c r="K1031" s="51"/>
      <c r="L1031" s="51"/>
      <c r="M1031" s="51"/>
      <c r="N1031" s="51"/>
      <c r="O1031" s="51"/>
      <c r="P1031" s="51"/>
      <c r="Q1031" s="51"/>
      <c r="R1031" s="51"/>
      <c r="S1031" s="51"/>
      <c r="T1031" s="51"/>
      <c r="U1031" s="51"/>
      <c r="V1031" s="51"/>
      <c r="W1031" s="51"/>
      <c r="X1031" s="51"/>
      <c r="Y1031" s="51"/>
      <c r="Z1031" s="51"/>
      <c r="AA1031" s="51"/>
    </row>
    <row r="1032" spans="1:27" ht="15">
      <c r="A1032" s="51"/>
      <c r="B1032" s="51"/>
      <c r="C1032" s="51"/>
      <c r="D1032" s="51"/>
      <c r="E1032" s="51"/>
      <c r="F1032" s="52"/>
      <c r="G1032" s="51"/>
      <c r="H1032" s="51"/>
      <c r="I1032" s="51"/>
      <c r="J1032" s="52"/>
      <c r="K1032" s="51"/>
      <c r="L1032" s="51"/>
      <c r="M1032" s="51"/>
      <c r="N1032" s="51"/>
      <c r="O1032" s="51"/>
      <c r="P1032" s="51"/>
      <c r="Q1032" s="51"/>
      <c r="R1032" s="51"/>
      <c r="S1032" s="51"/>
      <c r="T1032" s="51"/>
      <c r="U1032" s="51"/>
      <c r="V1032" s="51"/>
      <c r="W1032" s="51"/>
      <c r="X1032" s="51"/>
      <c r="Y1032" s="51"/>
      <c r="Z1032" s="51"/>
      <c r="AA1032" s="51"/>
    </row>
    <row r="1033" spans="1:27" ht="15">
      <c r="A1033" s="51"/>
      <c r="B1033" s="51"/>
      <c r="C1033" s="51"/>
      <c r="D1033" s="51"/>
      <c r="E1033" s="51"/>
      <c r="F1033" s="52"/>
      <c r="G1033" s="51"/>
      <c r="H1033" s="51"/>
      <c r="I1033" s="51"/>
      <c r="J1033" s="52"/>
      <c r="K1033" s="51"/>
      <c r="L1033" s="51"/>
      <c r="M1033" s="51"/>
      <c r="N1033" s="51"/>
      <c r="O1033" s="51"/>
      <c r="P1033" s="51"/>
      <c r="Q1033" s="51"/>
      <c r="R1033" s="51"/>
      <c r="S1033" s="51"/>
      <c r="T1033" s="51"/>
      <c r="U1033" s="51"/>
      <c r="V1033" s="51"/>
      <c r="W1033" s="51"/>
      <c r="X1033" s="51"/>
      <c r="Y1033" s="51"/>
      <c r="Z1033" s="51"/>
      <c r="AA1033" s="51"/>
    </row>
    <row r="1034" spans="1:27" ht="15">
      <c r="A1034" s="51"/>
      <c r="B1034" s="51"/>
      <c r="C1034" s="51"/>
      <c r="D1034" s="51"/>
      <c r="E1034" s="51"/>
      <c r="F1034" s="52"/>
      <c r="G1034" s="51"/>
      <c r="H1034" s="51"/>
      <c r="I1034" s="51"/>
      <c r="J1034" s="52"/>
      <c r="K1034" s="51"/>
      <c r="L1034" s="51"/>
      <c r="M1034" s="51"/>
      <c r="N1034" s="51"/>
      <c r="O1034" s="51"/>
      <c r="P1034" s="51"/>
      <c r="Q1034" s="51"/>
      <c r="R1034" s="51"/>
      <c r="S1034" s="51"/>
      <c r="T1034" s="51"/>
      <c r="U1034" s="51"/>
      <c r="V1034" s="51"/>
      <c r="W1034" s="51"/>
      <c r="X1034" s="51"/>
      <c r="Y1034" s="51"/>
      <c r="Z1034" s="51"/>
      <c r="AA1034" s="51"/>
    </row>
    <row r="1035" spans="1:27" ht="15">
      <c r="A1035" s="51"/>
      <c r="B1035" s="51"/>
      <c r="C1035" s="51"/>
      <c r="D1035" s="51"/>
      <c r="E1035" s="51"/>
      <c r="F1035" s="52"/>
      <c r="G1035" s="51"/>
      <c r="H1035" s="51"/>
      <c r="I1035" s="51"/>
      <c r="J1035" s="52"/>
      <c r="K1035" s="51"/>
      <c r="L1035" s="51"/>
      <c r="M1035" s="51"/>
      <c r="N1035" s="51"/>
      <c r="O1035" s="51"/>
      <c r="P1035" s="51"/>
      <c r="Q1035" s="51"/>
      <c r="R1035" s="51"/>
      <c r="S1035" s="51"/>
      <c r="T1035" s="51"/>
      <c r="U1035" s="51"/>
      <c r="V1035" s="51"/>
      <c r="W1035" s="51"/>
      <c r="X1035" s="51"/>
      <c r="Y1035" s="51"/>
      <c r="Z1035" s="51"/>
      <c r="AA1035" s="51"/>
    </row>
    <row r="1036" spans="1:27" ht="15">
      <c r="A1036" s="51"/>
      <c r="B1036" s="51"/>
      <c r="C1036" s="51"/>
      <c r="D1036" s="51"/>
      <c r="E1036" s="51"/>
      <c r="F1036" s="52"/>
      <c r="G1036" s="51"/>
      <c r="H1036" s="51"/>
      <c r="I1036" s="51"/>
      <c r="J1036" s="52"/>
      <c r="K1036" s="51"/>
      <c r="L1036" s="51"/>
      <c r="M1036" s="51"/>
      <c r="N1036" s="51"/>
      <c r="O1036" s="51"/>
      <c r="P1036" s="51"/>
      <c r="Q1036" s="51"/>
      <c r="R1036" s="51"/>
      <c r="S1036" s="51"/>
      <c r="T1036" s="51"/>
      <c r="U1036" s="51"/>
      <c r="V1036" s="51"/>
      <c r="W1036" s="51"/>
      <c r="X1036" s="51"/>
      <c r="Y1036" s="51"/>
      <c r="Z1036" s="51"/>
      <c r="AA1036" s="51"/>
    </row>
    <row r="1037" spans="1:27" ht="15">
      <c r="A1037" s="51"/>
      <c r="B1037" s="51"/>
      <c r="C1037" s="51"/>
      <c r="D1037" s="51"/>
      <c r="E1037" s="51"/>
      <c r="F1037" s="52"/>
      <c r="G1037" s="51"/>
      <c r="H1037" s="51"/>
      <c r="I1037" s="51"/>
      <c r="J1037" s="52"/>
      <c r="K1037" s="51"/>
      <c r="L1037" s="51"/>
      <c r="M1037" s="51"/>
      <c r="N1037" s="51"/>
      <c r="O1037" s="51"/>
      <c r="P1037" s="51"/>
      <c r="Q1037" s="51"/>
      <c r="R1037" s="51"/>
      <c r="S1037" s="51"/>
      <c r="T1037" s="51"/>
      <c r="U1037" s="51"/>
      <c r="V1037" s="51"/>
      <c r="W1037" s="51"/>
      <c r="X1037" s="51"/>
      <c r="Y1037" s="51"/>
      <c r="Z1037" s="51"/>
      <c r="AA1037" s="51"/>
    </row>
    <row r="1038" spans="1:27" ht="15">
      <c r="A1038" s="51"/>
      <c r="B1038" s="51"/>
      <c r="C1038" s="51"/>
      <c r="D1038" s="51"/>
      <c r="E1038" s="51"/>
      <c r="F1038" s="52"/>
      <c r="G1038" s="51"/>
      <c r="H1038" s="51"/>
      <c r="I1038" s="51"/>
      <c r="J1038" s="52"/>
      <c r="K1038" s="51"/>
      <c r="L1038" s="51"/>
      <c r="M1038" s="51"/>
      <c r="N1038" s="51"/>
      <c r="O1038" s="51"/>
      <c r="P1038" s="51"/>
      <c r="Q1038" s="51"/>
      <c r="R1038" s="51"/>
      <c r="S1038" s="51"/>
      <c r="T1038" s="51"/>
      <c r="U1038" s="51"/>
      <c r="V1038" s="51"/>
      <c r="W1038" s="51"/>
      <c r="X1038" s="51"/>
      <c r="Y1038" s="51"/>
      <c r="Z1038" s="51"/>
      <c r="AA1038" s="51"/>
    </row>
    <row r="1039" spans="1:27" ht="15">
      <c r="A1039" s="51"/>
      <c r="B1039" s="51"/>
      <c r="C1039" s="51"/>
      <c r="D1039" s="51"/>
      <c r="E1039" s="51"/>
      <c r="F1039" s="52"/>
      <c r="G1039" s="51"/>
      <c r="H1039" s="51"/>
      <c r="I1039" s="51"/>
      <c r="J1039" s="52"/>
      <c r="K1039" s="51"/>
      <c r="L1039" s="51"/>
      <c r="M1039" s="51"/>
      <c r="N1039" s="51"/>
      <c r="O1039" s="51"/>
      <c r="P1039" s="51"/>
      <c r="Q1039" s="51"/>
      <c r="R1039" s="51"/>
      <c r="S1039" s="51"/>
      <c r="T1039" s="51"/>
      <c r="U1039" s="51"/>
      <c r="V1039" s="51"/>
      <c r="W1039" s="51"/>
      <c r="X1039" s="51"/>
      <c r="Y1039" s="51"/>
      <c r="Z1039" s="51"/>
      <c r="AA1039" s="51"/>
    </row>
    <row r="1040" spans="1:27" ht="15">
      <c r="A1040" s="51"/>
      <c r="B1040" s="51"/>
      <c r="C1040" s="51"/>
      <c r="D1040" s="51"/>
      <c r="E1040" s="51"/>
      <c r="F1040" s="52"/>
      <c r="G1040" s="51"/>
      <c r="H1040" s="51"/>
      <c r="I1040" s="51"/>
      <c r="J1040" s="52"/>
      <c r="K1040" s="51"/>
      <c r="L1040" s="51"/>
      <c r="M1040" s="51"/>
      <c r="N1040" s="51"/>
      <c r="O1040" s="51"/>
      <c r="P1040" s="51"/>
      <c r="Q1040" s="51"/>
      <c r="R1040" s="51"/>
      <c r="S1040" s="51"/>
      <c r="T1040" s="51"/>
      <c r="U1040" s="51"/>
      <c r="V1040" s="51"/>
      <c r="W1040" s="51"/>
      <c r="X1040" s="51"/>
      <c r="Y1040" s="51"/>
      <c r="Z1040" s="51"/>
      <c r="AA1040" s="51"/>
    </row>
    <row r="1041" spans="1:27" ht="15">
      <c r="A1041" s="51"/>
      <c r="B1041" s="51"/>
      <c r="C1041" s="51"/>
      <c r="D1041" s="51"/>
      <c r="E1041" s="51"/>
      <c r="F1041" s="52"/>
      <c r="G1041" s="51"/>
      <c r="H1041" s="51"/>
      <c r="I1041" s="51"/>
      <c r="J1041" s="52"/>
      <c r="K1041" s="51"/>
      <c r="L1041" s="51"/>
      <c r="M1041" s="51"/>
      <c r="N1041" s="51"/>
      <c r="O1041" s="51"/>
      <c r="P1041" s="51"/>
      <c r="Q1041" s="51"/>
      <c r="R1041" s="51"/>
      <c r="S1041" s="51"/>
      <c r="T1041" s="51"/>
      <c r="U1041" s="51"/>
      <c r="V1041" s="51"/>
      <c r="W1041" s="51"/>
      <c r="X1041" s="51"/>
      <c r="Y1041" s="51"/>
      <c r="Z1041" s="51"/>
      <c r="AA1041" s="51"/>
    </row>
    <row r="1042" spans="1:27" ht="15">
      <c r="A1042" s="51"/>
      <c r="B1042" s="51"/>
      <c r="C1042" s="51"/>
      <c r="D1042" s="51"/>
      <c r="E1042" s="51"/>
      <c r="F1042" s="52"/>
      <c r="G1042" s="51"/>
      <c r="H1042" s="51"/>
      <c r="I1042" s="51"/>
      <c r="J1042" s="52"/>
      <c r="K1042" s="51"/>
      <c r="L1042" s="51"/>
      <c r="M1042" s="51"/>
      <c r="N1042" s="51"/>
      <c r="O1042" s="51"/>
      <c r="P1042" s="51"/>
      <c r="Q1042" s="51"/>
      <c r="R1042" s="51"/>
      <c r="S1042" s="51"/>
      <c r="T1042" s="51"/>
      <c r="U1042" s="51"/>
      <c r="V1042" s="51"/>
      <c r="W1042" s="51"/>
      <c r="X1042" s="51"/>
      <c r="Y1042" s="51"/>
      <c r="Z1042" s="51"/>
      <c r="AA1042" s="51"/>
    </row>
    <row r="1043" spans="1:27" ht="15">
      <c r="A1043" s="51"/>
      <c r="B1043" s="51"/>
      <c r="C1043" s="51"/>
      <c r="D1043" s="51"/>
      <c r="E1043" s="51"/>
      <c r="F1043" s="52"/>
      <c r="G1043" s="51"/>
      <c r="H1043" s="51"/>
      <c r="I1043" s="51"/>
      <c r="J1043" s="52"/>
      <c r="K1043" s="51"/>
      <c r="L1043" s="51"/>
      <c r="M1043" s="51"/>
      <c r="N1043" s="51"/>
      <c r="O1043" s="51"/>
      <c r="P1043" s="51"/>
      <c r="Q1043" s="51"/>
      <c r="R1043" s="51"/>
      <c r="S1043" s="51"/>
      <c r="T1043" s="51"/>
      <c r="U1043" s="51"/>
      <c r="V1043" s="51"/>
      <c r="W1043" s="51"/>
      <c r="X1043" s="51"/>
      <c r="Y1043" s="51"/>
      <c r="Z1043" s="51"/>
      <c r="AA1043" s="51"/>
    </row>
    <row r="1044" spans="1:27" ht="15">
      <c r="A1044" s="51"/>
      <c r="B1044" s="51"/>
      <c r="C1044" s="51"/>
      <c r="D1044" s="51"/>
      <c r="E1044" s="51"/>
      <c r="F1044" s="52"/>
      <c r="G1044" s="51"/>
      <c r="H1044" s="51"/>
      <c r="I1044" s="51"/>
      <c r="J1044" s="52"/>
      <c r="K1044" s="51"/>
      <c r="L1044" s="51"/>
      <c r="M1044" s="51"/>
      <c r="N1044" s="51"/>
      <c r="O1044" s="51"/>
      <c r="P1044" s="51"/>
      <c r="Q1044" s="51"/>
      <c r="R1044" s="51"/>
      <c r="S1044" s="51"/>
      <c r="T1044" s="51"/>
      <c r="U1044" s="51"/>
      <c r="V1044" s="51"/>
      <c r="W1044" s="51"/>
      <c r="X1044" s="51"/>
      <c r="Y1044" s="51"/>
      <c r="Z1044" s="51"/>
      <c r="AA1044" s="51"/>
    </row>
    <row r="1045" spans="1:27" ht="15">
      <c r="A1045" s="51"/>
      <c r="B1045" s="51"/>
      <c r="C1045" s="51"/>
      <c r="D1045" s="51"/>
      <c r="E1045" s="51"/>
      <c r="F1045" s="52"/>
      <c r="G1045" s="51"/>
      <c r="H1045" s="51"/>
      <c r="I1045" s="51"/>
      <c r="J1045" s="52"/>
      <c r="K1045" s="51"/>
      <c r="L1045" s="51"/>
      <c r="M1045" s="51"/>
      <c r="N1045" s="51"/>
      <c r="O1045" s="51"/>
      <c r="P1045" s="51"/>
      <c r="Q1045" s="51"/>
      <c r="R1045" s="51"/>
      <c r="S1045" s="51"/>
      <c r="T1045" s="51"/>
      <c r="U1045" s="51"/>
      <c r="V1045" s="51"/>
      <c r="W1045" s="51"/>
      <c r="X1045" s="51"/>
      <c r="Y1045" s="51"/>
      <c r="Z1045" s="51"/>
      <c r="AA1045" s="51"/>
    </row>
    <row r="1046" spans="1:27" ht="15">
      <c r="A1046" s="51"/>
      <c r="B1046" s="51"/>
      <c r="C1046" s="51"/>
      <c r="D1046" s="51"/>
      <c r="E1046" s="51"/>
      <c r="F1046" s="52"/>
      <c r="G1046" s="51"/>
      <c r="H1046" s="51"/>
      <c r="I1046" s="51"/>
      <c r="J1046" s="52"/>
      <c r="K1046" s="51"/>
      <c r="L1046" s="51"/>
      <c r="M1046" s="51"/>
      <c r="N1046" s="51"/>
      <c r="O1046" s="51"/>
      <c r="P1046" s="51"/>
      <c r="Q1046" s="51"/>
      <c r="R1046" s="51"/>
      <c r="S1046" s="51"/>
      <c r="T1046" s="51"/>
      <c r="U1046" s="51"/>
      <c r="V1046" s="51"/>
      <c r="W1046" s="51"/>
      <c r="X1046" s="51"/>
      <c r="Y1046" s="51"/>
      <c r="Z1046" s="51"/>
      <c r="AA1046" s="51"/>
    </row>
    <row r="1047" spans="1:27" ht="15">
      <c r="A1047" s="51"/>
      <c r="B1047" s="51"/>
      <c r="C1047" s="51"/>
      <c r="D1047" s="51"/>
      <c r="E1047" s="51"/>
      <c r="F1047" s="52"/>
      <c r="G1047" s="51"/>
      <c r="H1047" s="51"/>
      <c r="I1047" s="51"/>
      <c r="J1047" s="52"/>
      <c r="K1047" s="51"/>
      <c r="L1047" s="51"/>
      <c r="M1047" s="51"/>
      <c r="N1047" s="51"/>
      <c r="O1047" s="51"/>
      <c r="P1047" s="51"/>
      <c r="Q1047" s="51"/>
      <c r="R1047" s="51"/>
      <c r="S1047" s="51"/>
      <c r="T1047" s="51"/>
      <c r="U1047" s="51"/>
      <c r="V1047" s="51"/>
      <c r="W1047" s="51"/>
      <c r="X1047" s="51"/>
      <c r="Y1047" s="51"/>
      <c r="Z1047" s="51"/>
      <c r="AA1047" s="51"/>
    </row>
    <row r="1048" spans="1:27" ht="15">
      <c r="A1048" s="51"/>
      <c r="B1048" s="51"/>
      <c r="C1048" s="51"/>
      <c r="D1048" s="51"/>
      <c r="E1048" s="51"/>
      <c r="F1048" s="52"/>
      <c r="G1048" s="51"/>
      <c r="H1048" s="51"/>
      <c r="I1048" s="51"/>
      <c r="J1048" s="52"/>
      <c r="K1048" s="51"/>
      <c r="L1048" s="51"/>
      <c r="M1048" s="51"/>
      <c r="N1048" s="51"/>
      <c r="O1048" s="51"/>
      <c r="P1048" s="51"/>
      <c r="Q1048" s="51"/>
      <c r="R1048" s="51"/>
      <c r="S1048" s="51"/>
      <c r="T1048" s="51"/>
      <c r="U1048" s="51"/>
      <c r="V1048" s="51"/>
      <c r="W1048" s="51"/>
      <c r="X1048" s="51"/>
      <c r="Y1048" s="51"/>
      <c r="Z1048" s="51"/>
      <c r="AA1048" s="51"/>
    </row>
    <row r="1049" spans="1:27" ht="15">
      <c r="A1049" s="51"/>
      <c r="B1049" s="51"/>
      <c r="C1049" s="51"/>
      <c r="D1049" s="51"/>
      <c r="E1049" s="51"/>
      <c r="F1049" s="52"/>
      <c r="G1049" s="51"/>
      <c r="H1049" s="51"/>
      <c r="I1049" s="51"/>
      <c r="J1049" s="52"/>
      <c r="K1049" s="51"/>
      <c r="L1049" s="51"/>
      <c r="M1049" s="51"/>
      <c r="N1049" s="51"/>
      <c r="O1049" s="51"/>
      <c r="P1049" s="51"/>
      <c r="Q1049" s="51"/>
      <c r="R1049" s="51"/>
      <c r="S1049" s="51"/>
      <c r="T1049" s="51"/>
      <c r="U1049" s="51"/>
      <c r="V1049" s="51"/>
      <c r="W1049" s="51"/>
      <c r="X1049" s="51"/>
      <c r="Y1049" s="51"/>
      <c r="Z1049" s="51"/>
      <c r="AA1049" s="51"/>
    </row>
    <row r="1050" spans="1:27" ht="15">
      <c r="A1050" s="51"/>
      <c r="B1050" s="51"/>
      <c r="C1050" s="51"/>
      <c r="D1050" s="51"/>
      <c r="E1050" s="51"/>
      <c r="F1050" s="52"/>
      <c r="G1050" s="51"/>
      <c r="H1050" s="51"/>
      <c r="I1050" s="51"/>
      <c r="J1050" s="52"/>
      <c r="K1050" s="51"/>
      <c r="L1050" s="51"/>
      <c r="M1050" s="51"/>
      <c r="N1050" s="51"/>
      <c r="O1050" s="51"/>
      <c r="P1050" s="51"/>
      <c r="Q1050" s="51"/>
      <c r="R1050" s="51"/>
      <c r="S1050" s="51"/>
      <c r="T1050" s="51"/>
      <c r="U1050" s="51"/>
      <c r="V1050" s="51"/>
      <c r="W1050" s="51"/>
      <c r="X1050" s="51"/>
      <c r="Y1050" s="51"/>
      <c r="Z1050" s="51"/>
      <c r="AA1050" s="51"/>
    </row>
    <row r="1051" spans="1:27" ht="15">
      <c r="A1051" s="51"/>
      <c r="B1051" s="51"/>
      <c r="C1051" s="51"/>
      <c r="D1051" s="51"/>
      <c r="E1051" s="51"/>
      <c r="F1051" s="52"/>
      <c r="G1051" s="51"/>
      <c r="H1051" s="51"/>
      <c r="I1051" s="51"/>
      <c r="J1051" s="52"/>
      <c r="K1051" s="51"/>
      <c r="L1051" s="51"/>
      <c r="M1051" s="51"/>
      <c r="N1051" s="51"/>
      <c r="O1051" s="51"/>
      <c r="P1051" s="51"/>
      <c r="Q1051" s="51"/>
      <c r="R1051" s="51"/>
      <c r="S1051" s="51"/>
      <c r="T1051" s="51"/>
      <c r="U1051" s="51"/>
      <c r="V1051" s="51"/>
      <c r="W1051" s="51"/>
      <c r="X1051" s="51"/>
      <c r="Y1051" s="51"/>
      <c r="Z1051" s="51"/>
      <c r="AA1051" s="51"/>
    </row>
    <row r="1052" spans="1:27" ht="15">
      <c r="A1052" s="51"/>
      <c r="B1052" s="51"/>
      <c r="C1052" s="51"/>
      <c r="D1052" s="51"/>
      <c r="E1052" s="51"/>
      <c r="F1052" s="52"/>
      <c r="G1052" s="51"/>
      <c r="H1052" s="51"/>
      <c r="I1052" s="51"/>
      <c r="J1052" s="52"/>
      <c r="K1052" s="51"/>
      <c r="L1052" s="51"/>
      <c r="M1052" s="51"/>
      <c r="N1052" s="51"/>
      <c r="O1052" s="51"/>
      <c r="P1052" s="51"/>
      <c r="Q1052" s="51"/>
      <c r="R1052" s="51"/>
      <c r="S1052" s="51"/>
      <c r="T1052" s="51"/>
      <c r="U1052" s="51"/>
      <c r="V1052" s="51"/>
      <c r="W1052" s="51"/>
      <c r="X1052" s="51"/>
      <c r="Y1052" s="51"/>
      <c r="Z1052" s="51"/>
      <c r="AA1052" s="51"/>
    </row>
    <row r="1053" spans="1:27" ht="15">
      <c r="A1053" s="51"/>
      <c r="B1053" s="51"/>
      <c r="C1053" s="51"/>
      <c r="D1053" s="51"/>
      <c r="E1053" s="51"/>
      <c r="F1053" s="52"/>
      <c r="G1053" s="51"/>
      <c r="H1053" s="51"/>
      <c r="I1053" s="51"/>
      <c r="J1053" s="52"/>
      <c r="K1053" s="51"/>
      <c r="L1053" s="51"/>
      <c r="M1053" s="51"/>
      <c r="N1053" s="51"/>
      <c r="O1053" s="51"/>
      <c r="P1053" s="51"/>
      <c r="Q1053" s="51"/>
      <c r="R1053" s="51"/>
      <c r="S1053" s="51"/>
      <c r="T1053" s="51"/>
      <c r="U1053" s="51"/>
      <c r="V1053" s="51"/>
      <c r="W1053" s="51"/>
      <c r="X1053" s="51"/>
      <c r="Y1053" s="51"/>
      <c r="Z1053" s="51"/>
      <c r="AA1053" s="51"/>
    </row>
    <row r="1054" spans="1:27" ht="15">
      <c r="A1054" s="51"/>
      <c r="B1054" s="51"/>
      <c r="C1054" s="51"/>
      <c r="D1054" s="51"/>
      <c r="E1054" s="51"/>
      <c r="F1054" s="52"/>
      <c r="G1054" s="51"/>
      <c r="H1054" s="51"/>
      <c r="I1054" s="51"/>
      <c r="J1054" s="52"/>
      <c r="K1054" s="51"/>
      <c r="L1054" s="51"/>
      <c r="M1054" s="51"/>
      <c r="N1054" s="51"/>
      <c r="O1054" s="51"/>
      <c r="P1054" s="51"/>
      <c r="Q1054" s="51"/>
      <c r="R1054" s="51"/>
      <c r="S1054" s="51"/>
      <c r="T1054" s="51"/>
      <c r="U1054" s="51"/>
      <c r="V1054" s="51"/>
      <c r="W1054" s="51"/>
      <c r="X1054" s="51"/>
      <c r="Y1054" s="51"/>
      <c r="Z1054" s="51"/>
      <c r="AA1054" s="51"/>
    </row>
    <row r="1055" spans="1:27" ht="15">
      <c r="A1055" s="51"/>
      <c r="B1055" s="51"/>
      <c r="C1055" s="51"/>
      <c r="D1055" s="51"/>
      <c r="E1055" s="51"/>
      <c r="F1055" s="52"/>
      <c r="G1055" s="51"/>
      <c r="H1055" s="51"/>
      <c r="I1055" s="51"/>
      <c r="J1055" s="52"/>
      <c r="K1055" s="51"/>
      <c r="L1055" s="51"/>
      <c r="M1055" s="51"/>
      <c r="N1055" s="51"/>
      <c r="O1055" s="51"/>
      <c r="P1055" s="51"/>
      <c r="Q1055" s="51"/>
      <c r="R1055" s="51"/>
      <c r="S1055" s="51"/>
      <c r="T1055" s="51"/>
      <c r="U1055" s="51"/>
      <c r="V1055" s="51"/>
      <c r="W1055" s="51"/>
      <c r="X1055" s="51"/>
      <c r="Y1055" s="51"/>
      <c r="Z1055" s="51"/>
      <c r="AA1055" s="51"/>
    </row>
    <row r="1056" spans="1:27" ht="15">
      <c r="A1056" s="51"/>
      <c r="B1056" s="51"/>
      <c r="C1056" s="51"/>
      <c r="D1056" s="51"/>
      <c r="E1056" s="51"/>
      <c r="F1056" s="52"/>
      <c r="G1056" s="51"/>
      <c r="H1056" s="51"/>
      <c r="I1056" s="51"/>
      <c r="J1056" s="52"/>
      <c r="K1056" s="51"/>
      <c r="L1056" s="51"/>
      <c r="M1056" s="51"/>
      <c r="N1056" s="51"/>
      <c r="O1056" s="51"/>
      <c r="P1056" s="51"/>
      <c r="Q1056" s="51"/>
      <c r="R1056" s="51"/>
      <c r="S1056" s="51"/>
      <c r="T1056" s="51"/>
      <c r="U1056" s="51"/>
      <c r="V1056" s="51"/>
      <c r="W1056" s="51"/>
      <c r="X1056" s="51"/>
      <c r="Y1056" s="51"/>
      <c r="Z1056" s="51"/>
      <c r="AA1056" s="51"/>
    </row>
    <row r="1057" spans="1:27" ht="15">
      <c r="A1057" s="51"/>
      <c r="B1057" s="51"/>
      <c r="C1057" s="51"/>
      <c r="D1057" s="51"/>
      <c r="E1057" s="51"/>
      <c r="F1057" s="52"/>
      <c r="G1057" s="51"/>
      <c r="H1057" s="51"/>
      <c r="I1057" s="51"/>
      <c r="J1057" s="52"/>
      <c r="K1057" s="51"/>
      <c r="L1057" s="51"/>
      <c r="M1057" s="51"/>
      <c r="N1057" s="51"/>
      <c r="O1057" s="51"/>
      <c r="P1057" s="51"/>
      <c r="Q1057" s="51"/>
      <c r="R1057" s="51"/>
      <c r="S1057" s="51"/>
      <c r="T1057" s="51"/>
      <c r="U1057" s="51"/>
      <c r="V1057" s="51"/>
      <c r="W1057" s="51"/>
      <c r="X1057" s="51"/>
      <c r="Y1057" s="51"/>
      <c r="Z1057" s="51"/>
      <c r="AA1057" s="51"/>
    </row>
    <row r="1058" spans="1:27" ht="15">
      <c r="A1058" s="51"/>
      <c r="B1058" s="51"/>
      <c r="C1058" s="51"/>
      <c r="D1058" s="51"/>
      <c r="E1058" s="51"/>
      <c r="F1058" s="52"/>
      <c r="G1058" s="51"/>
      <c r="H1058" s="51"/>
      <c r="I1058" s="51"/>
      <c r="J1058" s="52"/>
      <c r="K1058" s="51"/>
      <c r="L1058" s="51"/>
      <c r="M1058" s="51"/>
      <c r="N1058" s="51"/>
      <c r="O1058" s="51"/>
      <c r="P1058" s="51"/>
      <c r="Q1058" s="51"/>
      <c r="R1058" s="51"/>
      <c r="S1058" s="51"/>
      <c r="T1058" s="51"/>
      <c r="U1058" s="51"/>
      <c r="V1058" s="51"/>
      <c r="W1058" s="51"/>
      <c r="X1058" s="51"/>
      <c r="Y1058" s="51"/>
      <c r="Z1058" s="51"/>
      <c r="AA1058" s="51"/>
    </row>
    <row r="1059" spans="1:27" ht="15">
      <c r="A1059" s="51"/>
      <c r="B1059" s="51"/>
      <c r="C1059" s="51"/>
      <c r="D1059" s="51"/>
      <c r="E1059" s="51"/>
      <c r="F1059" s="52"/>
      <c r="G1059" s="51"/>
      <c r="H1059" s="51"/>
      <c r="I1059" s="51"/>
      <c r="J1059" s="52"/>
      <c r="K1059" s="51"/>
      <c r="L1059" s="51"/>
      <c r="M1059" s="51"/>
      <c r="N1059" s="51"/>
      <c r="O1059" s="51"/>
      <c r="P1059" s="51"/>
      <c r="Q1059" s="51"/>
      <c r="R1059" s="51"/>
      <c r="S1059" s="51"/>
      <c r="T1059" s="51"/>
      <c r="U1059" s="51"/>
      <c r="V1059" s="51"/>
      <c r="W1059" s="51"/>
      <c r="X1059" s="51"/>
      <c r="Y1059" s="51"/>
      <c r="Z1059" s="51"/>
      <c r="AA1059" s="51"/>
    </row>
    <row r="1060" spans="1:27" ht="15">
      <c r="A1060" s="51"/>
      <c r="B1060" s="51"/>
      <c r="C1060" s="51"/>
      <c r="D1060" s="51"/>
      <c r="E1060" s="51"/>
      <c r="F1060" s="52"/>
      <c r="G1060" s="51"/>
      <c r="H1060" s="51"/>
      <c r="I1060" s="51"/>
      <c r="J1060" s="52"/>
      <c r="K1060" s="51"/>
      <c r="L1060" s="51"/>
      <c r="M1060" s="51"/>
      <c r="N1060" s="51"/>
      <c r="O1060" s="51"/>
      <c r="P1060" s="51"/>
      <c r="Q1060" s="51"/>
      <c r="R1060" s="51"/>
      <c r="S1060" s="51"/>
      <c r="T1060" s="51"/>
      <c r="U1060" s="51"/>
      <c r="V1060" s="51"/>
      <c r="W1060" s="51"/>
      <c r="X1060" s="51"/>
      <c r="Y1060" s="51"/>
      <c r="Z1060" s="51"/>
      <c r="AA1060" s="51"/>
    </row>
    <row r="1061" spans="1:27" ht="15">
      <c r="A1061" s="51"/>
      <c r="B1061" s="51"/>
      <c r="C1061" s="51"/>
      <c r="D1061" s="51"/>
      <c r="E1061" s="51"/>
      <c r="F1061" s="52"/>
      <c r="G1061" s="51"/>
      <c r="H1061" s="51"/>
      <c r="I1061" s="51"/>
      <c r="J1061" s="52"/>
      <c r="K1061" s="51"/>
      <c r="L1061" s="51"/>
      <c r="M1061" s="51"/>
      <c r="N1061" s="51"/>
      <c r="O1061" s="51"/>
      <c r="P1061" s="51"/>
      <c r="Q1061" s="51"/>
      <c r="R1061" s="51"/>
      <c r="S1061" s="51"/>
      <c r="T1061" s="51"/>
      <c r="U1061" s="51"/>
      <c r="V1061" s="51"/>
      <c r="W1061" s="51"/>
      <c r="X1061" s="51"/>
      <c r="Y1061" s="51"/>
      <c r="Z1061" s="51"/>
      <c r="AA1061" s="51"/>
    </row>
    <row r="1062" spans="1:27" ht="15">
      <c r="A1062" s="51"/>
      <c r="B1062" s="51"/>
      <c r="C1062" s="51"/>
      <c r="D1062" s="51"/>
      <c r="E1062" s="51"/>
      <c r="F1062" s="52"/>
      <c r="G1062" s="51"/>
      <c r="H1062" s="51"/>
      <c r="I1062" s="51"/>
      <c r="J1062" s="52"/>
      <c r="K1062" s="51"/>
      <c r="L1062" s="51"/>
      <c r="M1062" s="51"/>
      <c r="N1062" s="51"/>
      <c r="O1062" s="51"/>
      <c r="P1062" s="51"/>
      <c r="Q1062" s="51"/>
      <c r="R1062" s="51"/>
      <c r="S1062" s="51"/>
      <c r="T1062" s="51"/>
      <c r="U1062" s="51"/>
      <c r="V1062" s="51"/>
      <c r="W1062" s="51"/>
      <c r="X1062" s="51"/>
      <c r="Y1062" s="51"/>
      <c r="Z1062" s="51"/>
      <c r="AA1062" s="51"/>
    </row>
    <row r="1063" spans="1:27" ht="15">
      <c r="A1063" s="51"/>
      <c r="B1063" s="51"/>
      <c r="C1063" s="51"/>
      <c r="D1063" s="51"/>
      <c r="E1063" s="51"/>
      <c r="F1063" s="52"/>
      <c r="G1063" s="51"/>
      <c r="H1063" s="51"/>
      <c r="I1063" s="51"/>
      <c r="J1063" s="52"/>
      <c r="K1063" s="51"/>
      <c r="L1063" s="51"/>
      <c r="M1063" s="51"/>
      <c r="N1063" s="51"/>
      <c r="O1063" s="51"/>
      <c r="P1063" s="51"/>
      <c r="Q1063" s="51"/>
      <c r="R1063" s="51"/>
      <c r="S1063" s="51"/>
      <c r="T1063" s="51"/>
      <c r="U1063" s="51"/>
      <c r="V1063" s="51"/>
      <c r="W1063" s="51"/>
      <c r="X1063" s="51"/>
      <c r="Y1063" s="51"/>
      <c r="Z1063" s="51"/>
      <c r="AA1063" s="51"/>
    </row>
    <row r="1064" spans="1:27" ht="15">
      <c r="A1064" s="51"/>
      <c r="B1064" s="51"/>
      <c r="C1064" s="51"/>
      <c r="D1064" s="51"/>
      <c r="E1064" s="51"/>
      <c r="F1064" s="52"/>
      <c r="G1064" s="51"/>
      <c r="H1064" s="51"/>
      <c r="I1064" s="51"/>
      <c r="J1064" s="52"/>
      <c r="K1064" s="51"/>
      <c r="L1064" s="51"/>
      <c r="M1064" s="51"/>
      <c r="N1064" s="51"/>
      <c r="O1064" s="51"/>
      <c r="P1064" s="51"/>
      <c r="Q1064" s="51"/>
      <c r="R1064" s="51"/>
      <c r="S1064" s="51"/>
      <c r="T1064" s="51"/>
      <c r="U1064" s="51"/>
      <c r="V1064" s="51"/>
      <c r="W1064" s="51"/>
      <c r="X1064" s="51"/>
      <c r="Y1064" s="51"/>
      <c r="Z1064" s="51"/>
      <c r="AA1064" s="51"/>
    </row>
    <row r="1065" spans="1:27" ht="15">
      <c r="A1065" s="51"/>
      <c r="B1065" s="51"/>
      <c r="C1065" s="51"/>
      <c r="D1065" s="51"/>
      <c r="E1065" s="51"/>
      <c r="F1065" s="52"/>
      <c r="G1065" s="51"/>
      <c r="H1065" s="51"/>
      <c r="I1065" s="51"/>
      <c r="J1065" s="52"/>
      <c r="K1065" s="51"/>
      <c r="L1065" s="51"/>
      <c r="M1065" s="51"/>
      <c r="N1065" s="51"/>
      <c r="O1065" s="51"/>
      <c r="P1065" s="51"/>
      <c r="Q1065" s="51"/>
      <c r="R1065" s="51"/>
      <c r="S1065" s="51"/>
      <c r="T1065" s="51"/>
      <c r="U1065" s="51"/>
      <c r="V1065" s="51"/>
      <c r="W1065" s="51"/>
      <c r="X1065" s="51"/>
      <c r="Y1065" s="51"/>
      <c r="Z1065" s="51"/>
      <c r="AA1065" s="51"/>
    </row>
    <row r="1066" spans="1:27" ht="15">
      <c r="A1066" s="51"/>
      <c r="B1066" s="51"/>
      <c r="C1066" s="51"/>
      <c r="D1066" s="51"/>
      <c r="E1066" s="51"/>
      <c r="F1066" s="52"/>
      <c r="G1066" s="51"/>
      <c r="H1066" s="51"/>
      <c r="I1066" s="51"/>
      <c r="J1066" s="52"/>
      <c r="K1066" s="51"/>
      <c r="L1066" s="51"/>
      <c r="M1066" s="51"/>
      <c r="N1066" s="51"/>
      <c r="O1066" s="51"/>
      <c r="P1066" s="51"/>
      <c r="Q1066" s="51"/>
      <c r="R1066" s="51"/>
      <c r="S1066" s="51"/>
      <c r="T1066" s="51"/>
      <c r="U1066" s="51"/>
      <c r="V1066" s="51"/>
      <c r="W1066" s="51"/>
      <c r="X1066" s="51"/>
      <c r="Y1066" s="51"/>
      <c r="Z1066" s="51"/>
      <c r="AA1066" s="51"/>
    </row>
    <row r="1067" spans="1:27" ht="15">
      <c r="A1067" s="51"/>
      <c r="B1067" s="51"/>
      <c r="C1067" s="51"/>
      <c r="D1067" s="51"/>
      <c r="E1067" s="51"/>
      <c r="F1067" s="52"/>
      <c r="G1067" s="51"/>
      <c r="H1067" s="51"/>
      <c r="I1067" s="51"/>
      <c r="J1067" s="52"/>
      <c r="K1067" s="51"/>
      <c r="L1067" s="51"/>
      <c r="M1067" s="51"/>
      <c r="N1067" s="51"/>
      <c r="O1067" s="51"/>
      <c r="P1067" s="51"/>
      <c r="Q1067" s="51"/>
      <c r="R1067" s="51"/>
      <c r="S1067" s="51"/>
      <c r="T1067" s="51"/>
      <c r="U1067" s="51"/>
      <c r="V1067" s="51"/>
      <c r="W1067" s="51"/>
      <c r="X1067" s="51"/>
      <c r="Y1067" s="51"/>
      <c r="Z1067" s="51"/>
      <c r="AA1067" s="51"/>
    </row>
    <row r="1068" spans="1:27" ht="15">
      <c r="A1068" s="51"/>
      <c r="B1068" s="51"/>
      <c r="C1068" s="51"/>
      <c r="D1068" s="51"/>
      <c r="E1068" s="51"/>
      <c r="F1068" s="52"/>
      <c r="G1068" s="51"/>
      <c r="H1068" s="51"/>
      <c r="I1068" s="51"/>
      <c r="J1068" s="52"/>
      <c r="K1068" s="51"/>
      <c r="L1068" s="51"/>
      <c r="M1068" s="51"/>
      <c r="N1068" s="51"/>
      <c r="O1068" s="51"/>
      <c r="P1068" s="51"/>
      <c r="Q1068" s="51"/>
      <c r="R1068" s="51"/>
      <c r="S1068" s="51"/>
      <c r="T1068" s="51"/>
      <c r="U1068" s="51"/>
      <c r="V1068" s="51"/>
      <c r="W1068" s="51"/>
      <c r="X1068" s="51"/>
      <c r="Y1068" s="51"/>
      <c r="Z1068" s="51"/>
      <c r="AA1068" s="51"/>
    </row>
    <row r="1069" spans="1:27" ht="15">
      <c r="A1069" s="51"/>
      <c r="B1069" s="51"/>
      <c r="C1069" s="51"/>
      <c r="D1069" s="51"/>
      <c r="E1069" s="51"/>
      <c r="F1069" s="52"/>
      <c r="G1069" s="51"/>
      <c r="H1069" s="51"/>
      <c r="I1069" s="51"/>
      <c r="J1069" s="52"/>
      <c r="K1069" s="51"/>
      <c r="L1069" s="51"/>
      <c r="M1069" s="51"/>
      <c r="N1069" s="51"/>
      <c r="O1069" s="51"/>
      <c r="P1069" s="51"/>
      <c r="Q1069" s="51"/>
      <c r="R1069" s="51"/>
      <c r="S1069" s="51"/>
      <c r="T1069" s="51"/>
      <c r="U1069" s="51"/>
      <c r="V1069" s="51"/>
      <c r="W1069" s="51"/>
      <c r="X1069" s="51"/>
      <c r="Y1069" s="51"/>
      <c r="Z1069" s="51"/>
      <c r="AA1069" s="51"/>
    </row>
    <row r="1070" spans="1:27" ht="15">
      <c r="A1070" s="51"/>
      <c r="B1070" s="51"/>
      <c r="C1070" s="51"/>
      <c r="D1070" s="51"/>
      <c r="E1070" s="51"/>
      <c r="F1070" s="52"/>
      <c r="G1070" s="51"/>
      <c r="H1070" s="51"/>
      <c r="I1070" s="51"/>
      <c r="J1070" s="52"/>
      <c r="K1070" s="51"/>
      <c r="L1070" s="51"/>
      <c r="M1070" s="51"/>
      <c r="N1070" s="51"/>
      <c r="O1070" s="51"/>
      <c r="P1070" s="51"/>
      <c r="Q1070" s="51"/>
      <c r="R1070" s="51"/>
      <c r="S1070" s="51"/>
      <c r="T1070" s="51"/>
      <c r="U1070" s="51"/>
      <c r="V1070" s="51"/>
      <c r="W1070" s="51"/>
      <c r="X1070" s="51"/>
      <c r="Y1070" s="51"/>
      <c r="Z1070" s="51"/>
      <c r="AA1070" s="51"/>
    </row>
    <row r="1071" spans="1:27" ht="15">
      <c r="A1071" s="51"/>
      <c r="B1071" s="51"/>
      <c r="C1071" s="51"/>
      <c r="D1071" s="51"/>
      <c r="E1071" s="51"/>
      <c r="F1071" s="52"/>
      <c r="G1071" s="51"/>
      <c r="H1071" s="51"/>
      <c r="I1071" s="51"/>
      <c r="J1071" s="52"/>
      <c r="K1071" s="51"/>
      <c r="L1071" s="51"/>
      <c r="M1071" s="51"/>
      <c r="N1071" s="51"/>
      <c r="O1071" s="51"/>
      <c r="P1071" s="51"/>
      <c r="Q1071" s="51"/>
      <c r="R1071" s="51"/>
      <c r="S1071" s="51"/>
      <c r="T1071" s="51"/>
      <c r="U1071" s="51"/>
      <c r="V1071" s="51"/>
      <c r="W1071" s="51"/>
      <c r="X1071" s="51"/>
      <c r="Y1071" s="51"/>
      <c r="Z1071" s="51"/>
      <c r="AA1071" s="51"/>
    </row>
    <row r="1072" spans="1:27" ht="15">
      <c r="A1072" s="51"/>
      <c r="B1072" s="51"/>
      <c r="C1072" s="51"/>
      <c r="D1072" s="51"/>
      <c r="E1072" s="51"/>
      <c r="F1072" s="52"/>
      <c r="G1072" s="51"/>
      <c r="H1072" s="51"/>
      <c r="I1072" s="51"/>
      <c r="J1072" s="52"/>
      <c r="K1072" s="51"/>
      <c r="L1072" s="51"/>
      <c r="M1072" s="51"/>
      <c r="N1072" s="51"/>
      <c r="O1072" s="51"/>
      <c r="P1072" s="51"/>
      <c r="Q1072" s="51"/>
      <c r="R1072" s="51"/>
      <c r="S1072" s="51"/>
      <c r="T1072" s="51"/>
      <c r="U1072" s="51"/>
      <c r="V1072" s="51"/>
      <c r="W1072" s="51"/>
      <c r="X1072" s="51"/>
      <c r="Y1072" s="51"/>
      <c r="Z1072" s="51"/>
      <c r="AA1072" s="51"/>
    </row>
    <row r="1073" spans="1:27" ht="15">
      <c r="A1073" s="51"/>
      <c r="B1073" s="51"/>
      <c r="C1073" s="51"/>
      <c r="D1073" s="51"/>
      <c r="E1073" s="51"/>
      <c r="F1073" s="52"/>
      <c r="G1073" s="51"/>
      <c r="H1073" s="51"/>
      <c r="I1073" s="51"/>
      <c r="J1073" s="52"/>
      <c r="K1073" s="51"/>
      <c r="L1073" s="51"/>
      <c r="M1073" s="51"/>
      <c r="N1073" s="51"/>
      <c r="O1073" s="51"/>
      <c r="P1073" s="51"/>
      <c r="Q1073" s="51"/>
      <c r="R1073" s="51"/>
      <c r="S1073" s="51"/>
      <c r="T1073" s="51"/>
      <c r="U1073" s="51"/>
      <c r="V1073" s="51"/>
      <c r="W1073" s="51"/>
      <c r="X1073" s="51"/>
      <c r="Y1073" s="51"/>
      <c r="Z1073" s="51"/>
      <c r="AA1073" s="51"/>
    </row>
    <row r="1074" spans="1:27" ht="15">
      <c r="A1074" s="51"/>
      <c r="B1074" s="51"/>
      <c r="C1074" s="51"/>
      <c r="D1074" s="51"/>
      <c r="E1074" s="51"/>
      <c r="F1074" s="52"/>
      <c r="G1074" s="51"/>
      <c r="H1074" s="51"/>
      <c r="I1074" s="51"/>
      <c r="J1074" s="52"/>
      <c r="K1074" s="51"/>
      <c r="L1074" s="51"/>
      <c r="M1074" s="51"/>
      <c r="N1074" s="51"/>
      <c r="O1074" s="51"/>
      <c r="P1074" s="51"/>
      <c r="Q1074" s="51"/>
      <c r="R1074" s="51"/>
      <c r="S1074" s="51"/>
      <c r="T1074" s="51"/>
      <c r="U1074" s="51"/>
      <c r="V1074" s="51"/>
      <c r="W1074" s="51"/>
      <c r="X1074" s="51"/>
      <c r="Y1074" s="51"/>
      <c r="Z1074" s="51"/>
      <c r="AA1074" s="51"/>
    </row>
    <row r="1075" spans="1:27" ht="15">
      <c r="A1075" s="51"/>
      <c r="B1075" s="51"/>
      <c r="C1075" s="51"/>
      <c r="D1075" s="51"/>
      <c r="E1075" s="51"/>
      <c r="F1075" s="52"/>
      <c r="G1075" s="51"/>
      <c r="H1075" s="51"/>
      <c r="I1075" s="51"/>
      <c r="J1075" s="52"/>
      <c r="K1075" s="51"/>
      <c r="L1075" s="51"/>
      <c r="M1075" s="51"/>
      <c r="N1075" s="51"/>
      <c r="O1075" s="51"/>
      <c r="P1075" s="51"/>
      <c r="Q1075" s="51"/>
      <c r="R1075" s="51"/>
      <c r="S1075" s="51"/>
      <c r="T1075" s="51"/>
      <c r="U1075" s="51"/>
      <c r="V1075" s="51"/>
      <c r="W1075" s="51"/>
      <c r="X1075" s="51"/>
      <c r="Y1075" s="51"/>
      <c r="Z1075" s="51"/>
      <c r="AA1075" s="51"/>
    </row>
    <row r="1076" spans="1:27" ht="15">
      <c r="A1076" s="51"/>
      <c r="B1076" s="51"/>
      <c r="C1076" s="51"/>
      <c r="D1076" s="51"/>
      <c r="E1076" s="51"/>
      <c r="F1076" s="52"/>
      <c r="G1076" s="51"/>
      <c r="H1076" s="51"/>
      <c r="I1076" s="51"/>
      <c r="J1076" s="52"/>
      <c r="K1076" s="51"/>
      <c r="L1076" s="51"/>
      <c r="M1076" s="51"/>
      <c r="N1076" s="51"/>
      <c r="O1076" s="51"/>
      <c r="P1076" s="51"/>
      <c r="Q1076" s="51"/>
      <c r="R1076" s="51"/>
      <c r="S1076" s="51"/>
      <c r="T1076" s="51"/>
      <c r="U1076" s="51"/>
      <c r="V1076" s="51"/>
      <c r="W1076" s="51"/>
      <c r="X1076" s="51"/>
      <c r="Y1076" s="51"/>
      <c r="Z1076" s="51"/>
      <c r="AA1076" s="51"/>
    </row>
    <row r="1077" spans="1:27" ht="15">
      <c r="A1077" s="51"/>
      <c r="B1077" s="51"/>
      <c r="C1077" s="51"/>
      <c r="D1077" s="51"/>
      <c r="E1077" s="51"/>
      <c r="F1077" s="52"/>
      <c r="G1077" s="51"/>
      <c r="H1077" s="51"/>
      <c r="I1077" s="51"/>
      <c r="J1077" s="52"/>
      <c r="K1077" s="51"/>
      <c r="L1077" s="51"/>
      <c r="M1077" s="51"/>
      <c r="N1077" s="51"/>
      <c r="O1077" s="51"/>
      <c r="P1077" s="51"/>
      <c r="Q1077" s="51"/>
      <c r="R1077" s="51"/>
      <c r="S1077" s="51"/>
      <c r="T1077" s="51"/>
      <c r="U1077" s="51"/>
      <c r="V1077" s="51"/>
      <c r="W1077" s="51"/>
      <c r="X1077" s="51"/>
      <c r="Y1077" s="51"/>
      <c r="Z1077" s="51"/>
      <c r="AA1077" s="51"/>
    </row>
    <row r="1078" spans="1:27" ht="15">
      <c r="A1078" s="51"/>
      <c r="B1078" s="51"/>
      <c r="C1078" s="51"/>
      <c r="D1078" s="51"/>
      <c r="E1078" s="51"/>
      <c r="F1078" s="52"/>
      <c r="G1078" s="51"/>
      <c r="H1078" s="51"/>
      <c r="I1078" s="51"/>
      <c r="J1078" s="52"/>
      <c r="K1078" s="51"/>
      <c r="L1078" s="51"/>
      <c r="M1078" s="51"/>
      <c r="N1078" s="51"/>
      <c r="O1078" s="51"/>
      <c r="P1078" s="51"/>
      <c r="Q1078" s="51"/>
      <c r="R1078" s="51"/>
      <c r="S1078" s="51"/>
      <c r="T1078" s="51"/>
      <c r="U1078" s="51"/>
      <c r="V1078" s="51"/>
      <c r="W1078" s="51"/>
      <c r="X1078" s="51"/>
      <c r="Y1078" s="51"/>
      <c r="Z1078" s="51"/>
      <c r="AA1078" s="51"/>
    </row>
    <row r="1079" spans="1:27" ht="15">
      <c r="A1079" s="51"/>
      <c r="B1079" s="51"/>
      <c r="C1079" s="51"/>
      <c r="D1079" s="51"/>
      <c r="E1079" s="51"/>
      <c r="F1079" s="52"/>
      <c r="G1079" s="51"/>
      <c r="H1079" s="51"/>
      <c r="I1079" s="51"/>
      <c r="J1079" s="52"/>
      <c r="K1079" s="51"/>
      <c r="L1079" s="51"/>
      <c r="M1079" s="51"/>
      <c r="N1079" s="51"/>
      <c r="O1079" s="51"/>
      <c r="P1079" s="51"/>
      <c r="Q1079" s="51"/>
      <c r="R1079" s="51"/>
      <c r="S1079" s="51"/>
      <c r="T1079" s="51"/>
      <c r="U1079" s="51"/>
      <c r="V1079" s="51"/>
      <c r="W1079" s="51"/>
      <c r="X1079" s="51"/>
      <c r="Y1079" s="51"/>
      <c r="Z1079" s="51"/>
      <c r="AA1079" s="51"/>
    </row>
    <row r="1080" spans="1:27" ht="15">
      <c r="A1080" s="51"/>
      <c r="B1080" s="51"/>
      <c r="C1080" s="51"/>
      <c r="D1080" s="51"/>
      <c r="E1080" s="51"/>
      <c r="F1080" s="52"/>
      <c r="G1080" s="51"/>
      <c r="H1080" s="51"/>
      <c r="I1080" s="51"/>
      <c r="J1080" s="52"/>
      <c r="K1080" s="51"/>
      <c r="L1080" s="51"/>
      <c r="M1080" s="51"/>
      <c r="N1080" s="51"/>
      <c r="O1080" s="51"/>
      <c r="P1080" s="51"/>
      <c r="Q1080" s="51"/>
      <c r="R1080" s="51"/>
      <c r="S1080" s="51"/>
      <c r="T1080" s="51"/>
      <c r="U1080" s="51"/>
      <c r="V1080" s="51"/>
      <c r="W1080" s="51"/>
      <c r="X1080" s="51"/>
      <c r="Y1080" s="51"/>
      <c r="Z1080" s="51"/>
      <c r="AA1080" s="51"/>
    </row>
    <row r="1081" spans="1:27" ht="15">
      <c r="A1081" s="51"/>
      <c r="B1081" s="51"/>
      <c r="C1081" s="51"/>
      <c r="D1081" s="51"/>
      <c r="E1081" s="51"/>
      <c r="F1081" s="52"/>
      <c r="G1081" s="51"/>
      <c r="H1081" s="51"/>
      <c r="I1081" s="51"/>
      <c r="J1081" s="52"/>
      <c r="K1081" s="51"/>
      <c r="L1081" s="51"/>
      <c r="M1081" s="51"/>
      <c r="N1081" s="51"/>
      <c r="O1081" s="51"/>
      <c r="P1081" s="51"/>
      <c r="Q1081" s="51"/>
      <c r="R1081" s="51"/>
      <c r="S1081" s="51"/>
      <c r="T1081" s="51"/>
      <c r="U1081" s="51"/>
      <c r="V1081" s="51"/>
      <c r="W1081" s="51"/>
      <c r="X1081" s="51"/>
      <c r="Y1081" s="51"/>
      <c r="Z1081" s="51"/>
      <c r="AA1081" s="51"/>
    </row>
    <row r="1082" spans="1:27" ht="15">
      <c r="A1082" s="51"/>
      <c r="B1082" s="51"/>
      <c r="C1082" s="51"/>
      <c r="D1082" s="51"/>
      <c r="E1082" s="51"/>
      <c r="F1082" s="52"/>
      <c r="G1082" s="51"/>
      <c r="H1082" s="51"/>
      <c r="I1082" s="51"/>
      <c r="J1082" s="52"/>
      <c r="K1082" s="51"/>
      <c r="L1082" s="51"/>
      <c r="M1082" s="51"/>
      <c r="N1082" s="51"/>
      <c r="O1082" s="51"/>
      <c r="P1082" s="51"/>
      <c r="Q1082" s="51"/>
      <c r="R1082" s="51"/>
      <c r="S1082" s="51"/>
      <c r="T1082" s="51"/>
      <c r="U1082" s="51"/>
      <c r="V1082" s="51"/>
      <c r="W1082" s="51"/>
      <c r="X1082" s="51"/>
      <c r="Y1082" s="51"/>
      <c r="Z1082" s="51"/>
      <c r="AA1082" s="51"/>
    </row>
    <row r="1083" spans="1:27" ht="15">
      <c r="A1083" s="51"/>
      <c r="B1083" s="51"/>
      <c r="C1083" s="51"/>
      <c r="D1083" s="51"/>
      <c r="E1083" s="51"/>
      <c r="F1083" s="52"/>
      <c r="G1083" s="51"/>
      <c r="H1083" s="51"/>
      <c r="I1083" s="51"/>
      <c r="J1083" s="52"/>
      <c r="K1083" s="51"/>
      <c r="L1083" s="51"/>
      <c r="M1083" s="51"/>
      <c r="N1083" s="51"/>
      <c r="O1083" s="51"/>
      <c r="P1083" s="51"/>
      <c r="Q1083" s="51"/>
      <c r="R1083" s="51"/>
      <c r="S1083" s="51"/>
      <c r="T1083" s="51"/>
      <c r="U1083" s="51"/>
      <c r="V1083" s="51"/>
      <c r="W1083" s="51"/>
      <c r="X1083" s="51"/>
      <c r="Y1083" s="51"/>
      <c r="Z1083" s="51"/>
      <c r="AA1083" s="51"/>
    </row>
    <row r="1084" spans="1:27" ht="15">
      <c r="A1084" s="51"/>
      <c r="B1084" s="51"/>
      <c r="C1084" s="51"/>
      <c r="D1084" s="51"/>
      <c r="E1084" s="51"/>
      <c r="F1084" s="52"/>
      <c r="G1084" s="51"/>
      <c r="H1084" s="51"/>
      <c r="I1084" s="51"/>
      <c r="J1084" s="52"/>
      <c r="K1084" s="51"/>
      <c r="L1084" s="51"/>
      <c r="M1084" s="51"/>
      <c r="N1084" s="51"/>
      <c r="O1084" s="51"/>
      <c r="P1084" s="51"/>
      <c r="Q1084" s="51"/>
      <c r="R1084" s="51"/>
      <c r="S1084" s="51"/>
      <c r="T1084" s="51"/>
      <c r="U1084" s="51"/>
      <c r="V1084" s="51"/>
      <c r="W1084" s="51"/>
      <c r="X1084" s="51"/>
      <c r="Y1084" s="51"/>
      <c r="Z1084" s="51"/>
      <c r="AA1084" s="51"/>
    </row>
    <row r="1085" spans="1:27" ht="15">
      <c r="A1085" s="51"/>
      <c r="B1085" s="51"/>
      <c r="C1085" s="51"/>
      <c r="D1085" s="51"/>
      <c r="E1085" s="51"/>
      <c r="F1085" s="52"/>
      <c r="G1085" s="51"/>
      <c r="H1085" s="51"/>
      <c r="I1085" s="51"/>
      <c r="J1085" s="52"/>
      <c r="K1085" s="51"/>
      <c r="L1085" s="51"/>
      <c r="M1085" s="51"/>
      <c r="N1085" s="51"/>
      <c r="O1085" s="51"/>
      <c r="P1085" s="51"/>
      <c r="Q1085" s="51"/>
      <c r="R1085" s="51"/>
      <c r="S1085" s="51"/>
      <c r="T1085" s="51"/>
      <c r="U1085" s="51"/>
      <c r="V1085" s="51"/>
      <c r="W1085" s="51"/>
      <c r="X1085" s="51"/>
      <c r="Y1085" s="51"/>
      <c r="Z1085" s="51"/>
      <c r="AA1085" s="51"/>
    </row>
    <row r="1086" spans="1:27" ht="15">
      <c r="A1086" s="51"/>
      <c r="B1086" s="51"/>
      <c r="C1086" s="51"/>
      <c r="D1086" s="51"/>
      <c r="E1086" s="51"/>
      <c r="F1086" s="52"/>
      <c r="G1086" s="51"/>
      <c r="H1086" s="51"/>
      <c r="I1086" s="51"/>
      <c r="J1086" s="52"/>
      <c r="K1086" s="51"/>
      <c r="L1086" s="51"/>
      <c r="M1086" s="51"/>
      <c r="N1086" s="51"/>
      <c r="O1086" s="51"/>
      <c r="P1086" s="51"/>
      <c r="Q1086" s="51"/>
      <c r="R1086" s="51"/>
      <c r="S1086" s="51"/>
      <c r="T1086" s="51"/>
      <c r="U1086" s="51"/>
      <c r="V1086" s="51"/>
      <c r="W1086" s="51"/>
      <c r="X1086" s="51"/>
      <c r="Y1086" s="51"/>
      <c r="Z1086" s="51"/>
      <c r="AA1086" s="51"/>
    </row>
    <row r="1087" spans="1:27" ht="15">
      <c r="A1087" s="51"/>
      <c r="B1087" s="51"/>
      <c r="C1087" s="51"/>
      <c r="D1087" s="51"/>
      <c r="E1087" s="51"/>
      <c r="F1087" s="52"/>
      <c r="G1087" s="51"/>
      <c r="H1087" s="51"/>
      <c r="I1087" s="51"/>
      <c r="J1087" s="52"/>
      <c r="K1087" s="51"/>
      <c r="L1087" s="51"/>
      <c r="M1087" s="51"/>
      <c r="N1087" s="51"/>
      <c r="O1087" s="51"/>
      <c r="P1087" s="51"/>
      <c r="Q1087" s="51"/>
      <c r="R1087" s="51"/>
      <c r="S1087" s="51"/>
      <c r="T1087" s="51"/>
      <c r="U1087" s="51"/>
      <c r="V1087" s="51"/>
      <c r="W1087" s="51"/>
      <c r="X1087" s="51"/>
      <c r="Y1087" s="51"/>
      <c r="Z1087" s="51"/>
      <c r="AA1087" s="51"/>
    </row>
    <row r="1088" spans="1:27" ht="15">
      <c r="A1088" s="51"/>
      <c r="B1088" s="51"/>
      <c r="C1088" s="51"/>
      <c r="D1088" s="51"/>
      <c r="E1088" s="51"/>
      <c r="F1088" s="52"/>
      <c r="G1088" s="51"/>
      <c r="H1088" s="51"/>
      <c r="I1088" s="51"/>
      <c r="J1088" s="52"/>
      <c r="K1088" s="51"/>
      <c r="L1088" s="51"/>
      <c r="M1088" s="51"/>
      <c r="N1088" s="51"/>
      <c r="O1088" s="51"/>
      <c r="P1088" s="51"/>
      <c r="Q1088" s="51"/>
      <c r="R1088" s="51"/>
      <c r="S1088" s="51"/>
      <c r="T1088" s="51"/>
      <c r="U1088" s="51"/>
      <c r="V1088" s="51"/>
      <c r="W1088" s="51"/>
      <c r="X1088" s="51"/>
      <c r="Y1088" s="51"/>
      <c r="Z1088" s="51"/>
      <c r="AA1088" s="51"/>
    </row>
    <row r="1089" spans="1:27" ht="15">
      <c r="A1089" s="51"/>
      <c r="B1089" s="51"/>
      <c r="C1089" s="51"/>
      <c r="D1089" s="51"/>
      <c r="E1089" s="51"/>
      <c r="F1089" s="52"/>
      <c r="G1089" s="51"/>
      <c r="H1089" s="51"/>
      <c r="I1089" s="51"/>
      <c r="J1089" s="52"/>
      <c r="K1089" s="51"/>
      <c r="L1089" s="51"/>
      <c r="M1089" s="51"/>
      <c r="N1089" s="51"/>
      <c r="O1089" s="51"/>
      <c r="P1089" s="51"/>
      <c r="Q1089" s="51"/>
      <c r="R1089" s="51"/>
      <c r="S1089" s="51"/>
      <c r="T1089" s="51"/>
      <c r="U1089" s="51"/>
      <c r="V1089" s="51"/>
      <c r="W1089" s="51"/>
      <c r="X1089" s="51"/>
      <c r="Y1089" s="51"/>
      <c r="Z1089" s="51"/>
      <c r="AA1089" s="51"/>
    </row>
    <row r="1090" spans="1:27" ht="15">
      <c r="A1090" s="51"/>
      <c r="B1090" s="51"/>
      <c r="C1090" s="51"/>
      <c r="D1090" s="51"/>
      <c r="E1090" s="51"/>
      <c r="F1090" s="52"/>
      <c r="G1090" s="51"/>
      <c r="H1090" s="51"/>
      <c r="I1090" s="51"/>
      <c r="J1090" s="52"/>
      <c r="K1090" s="51"/>
      <c r="L1090" s="51"/>
      <c r="M1090" s="51"/>
      <c r="N1090" s="51"/>
      <c r="O1090" s="51"/>
      <c r="P1090" s="51"/>
      <c r="Q1090" s="51"/>
      <c r="R1090" s="51"/>
      <c r="S1090" s="51"/>
      <c r="T1090" s="51"/>
      <c r="U1090" s="51"/>
      <c r="V1090" s="51"/>
      <c r="W1090" s="51"/>
      <c r="X1090" s="51"/>
      <c r="Y1090" s="51"/>
      <c r="Z1090" s="51"/>
      <c r="AA1090" s="51"/>
    </row>
    <row r="1091" spans="1:27" ht="15">
      <c r="A1091" s="51"/>
      <c r="B1091" s="51"/>
      <c r="C1091" s="51"/>
      <c r="D1091" s="51"/>
      <c r="E1091" s="51"/>
      <c r="F1091" s="52"/>
      <c r="G1091" s="51"/>
      <c r="H1091" s="51"/>
      <c r="I1091" s="51"/>
      <c r="J1091" s="52"/>
      <c r="K1091" s="51"/>
      <c r="L1091" s="51"/>
      <c r="M1091" s="51"/>
      <c r="N1091" s="51"/>
      <c r="O1091" s="51"/>
      <c r="P1091" s="51"/>
      <c r="Q1091" s="51"/>
      <c r="R1091" s="51"/>
      <c r="S1091" s="51"/>
      <c r="T1091" s="51"/>
      <c r="U1091" s="51"/>
      <c r="V1091" s="51"/>
      <c r="W1091" s="51"/>
      <c r="X1091" s="51"/>
      <c r="Y1091" s="51"/>
      <c r="Z1091" s="51"/>
      <c r="AA1091" s="51"/>
    </row>
    <row r="1092" spans="1:27" ht="15">
      <c r="A1092" s="51"/>
      <c r="B1092" s="51"/>
      <c r="C1092" s="51"/>
      <c r="D1092" s="51"/>
      <c r="E1092" s="51"/>
      <c r="F1092" s="52"/>
      <c r="G1092" s="51"/>
      <c r="H1092" s="51"/>
      <c r="I1092" s="51"/>
      <c r="J1092" s="52"/>
      <c r="K1092" s="51"/>
      <c r="L1092" s="51"/>
      <c r="M1092" s="51"/>
      <c r="N1092" s="51"/>
      <c r="O1092" s="51"/>
      <c r="P1092" s="51"/>
      <c r="Q1092" s="51"/>
      <c r="R1092" s="51"/>
      <c r="S1092" s="51"/>
      <c r="T1092" s="51"/>
      <c r="U1092" s="51"/>
      <c r="V1092" s="51"/>
      <c r="W1092" s="51"/>
      <c r="X1092" s="51"/>
      <c r="Y1092" s="51"/>
      <c r="Z1092" s="51"/>
      <c r="AA1092" s="51"/>
    </row>
    <row r="1093" spans="1:27" ht="15">
      <c r="A1093" s="51"/>
      <c r="B1093" s="51"/>
      <c r="C1093" s="51"/>
      <c r="D1093" s="51"/>
      <c r="E1093" s="51"/>
      <c r="F1093" s="52"/>
      <c r="G1093" s="51"/>
      <c r="H1093" s="51"/>
      <c r="I1093" s="51"/>
      <c r="J1093" s="52"/>
      <c r="K1093" s="51"/>
      <c r="L1093" s="51"/>
      <c r="M1093" s="51"/>
      <c r="N1093" s="51"/>
      <c r="O1093" s="51"/>
      <c r="P1093" s="51"/>
      <c r="Q1093" s="51"/>
      <c r="R1093" s="51"/>
      <c r="S1093" s="51"/>
      <c r="T1093" s="51"/>
      <c r="U1093" s="51"/>
      <c r="V1093" s="51"/>
      <c r="W1093" s="51"/>
      <c r="X1093" s="51"/>
      <c r="Y1093" s="51"/>
      <c r="Z1093" s="51"/>
      <c r="AA1093" s="51"/>
    </row>
    <row r="1094" spans="1:27" ht="15">
      <c r="A1094" s="51"/>
      <c r="B1094" s="51"/>
      <c r="C1094" s="51"/>
      <c r="D1094" s="51"/>
      <c r="E1094" s="51"/>
      <c r="F1094" s="52"/>
      <c r="G1094" s="51"/>
      <c r="H1094" s="51"/>
      <c r="I1094" s="51"/>
      <c r="J1094" s="52"/>
      <c r="K1094" s="51"/>
      <c r="L1094" s="51"/>
      <c r="M1094" s="51"/>
      <c r="N1094" s="51"/>
      <c r="O1094" s="51"/>
      <c r="P1094" s="51"/>
      <c r="Q1094" s="51"/>
      <c r="R1094" s="51"/>
      <c r="S1094" s="51"/>
      <c r="T1094" s="51"/>
      <c r="U1094" s="51"/>
      <c r="V1094" s="51"/>
      <c r="W1094" s="51"/>
      <c r="X1094" s="51"/>
      <c r="Y1094" s="51"/>
      <c r="Z1094" s="51"/>
      <c r="AA1094" s="51"/>
    </row>
    <row r="1095" spans="1:27" ht="15">
      <c r="A1095" s="51"/>
      <c r="B1095" s="51"/>
      <c r="C1095" s="51"/>
      <c r="D1095" s="51"/>
      <c r="E1095" s="51"/>
      <c r="F1095" s="52"/>
      <c r="G1095" s="51"/>
      <c r="H1095" s="51"/>
      <c r="I1095" s="51"/>
      <c r="J1095" s="52"/>
      <c r="K1095" s="51"/>
      <c r="L1095" s="51"/>
      <c r="M1095" s="51"/>
      <c r="N1095" s="51"/>
      <c r="O1095" s="51"/>
      <c r="P1095" s="51"/>
      <c r="Q1095" s="51"/>
      <c r="R1095" s="51"/>
      <c r="S1095" s="51"/>
      <c r="T1095" s="51"/>
      <c r="U1095" s="51"/>
      <c r="V1095" s="51"/>
      <c r="W1095" s="51"/>
      <c r="X1095" s="51"/>
      <c r="Y1095" s="51"/>
      <c r="Z1095" s="51"/>
      <c r="AA1095" s="51"/>
    </row>
    <row r="1096" spans="1:27" ht="15">
      <c r="A1096" s="51"/>
      <c r="B1096" s="51"/>
      <c r="C1096" s="51"/>
      <c r="D1096" s="51"/>
      <c r="E1096" s="51"/>
      <c r="F1096" s="52"/>
      <c r="G1096" s="51"/>
      <c r="H1096" s="51"/>
      <c r="I1096" s="51"/>
      <c r="J1096" s="52"/>
      <c r="K1096" s="51"/>
      <c r="L1096" s="51"/>
      <c r="M1096" s="51"/>
      <c r="N1096" s="51"/>
      <c r="O1096" s="51"/>
      <c r="P1096" s="51"/>
      <c r="Q1096" s="51"/>
      <c r="R1096" s="51"/>
      <c r="S1096" s="51"/>
      <c r="T1096" s="51"/>
      <c r="U1096" s="51"/>
      <c r="V1096" s="51"/>
      <c r="W1096" s="51"/>
      <c r="X1096" s="51"/>
      <c r="Y1096" s="51"/>
      <c r="Z1096" s="51"/>
      <c r="AA1096" s="51"/>
    </row>
    <row r="1097" spans="1:27" ht="15">
      <c r="A1097" s="51"/>
      <c r="B1097" s="51"/>
      <c r="C1097" s="51"/>
      <c r="D1097" s="51"/>
      <c r="E1097" s="51"/>
      <c r="F1097" s="52"/>
      <c r="G1097" s="51"/>
      <c r="H1097" s="51"/>
      <c r="I1097" s="51"/>
      <c r="J1097" s="52"/>
      <c r="K1097" s="51"/>
      <c r="L1097" s="51"/>
      <c r="M1097" s="51"/>
      <c r="N1097" s="51"/>
      <c r="O1097" s="51"/>
      <c r="P1097" s="51"/>
      <c r="Q1097" s="51"/>
      <c r="R1097" s="51"/>
      <c r="S1097" s="51"/>
      <c r="T1097" s="51"/>
      <c r="U1097" s="51"/>
      <c r="V1097" s="51"/>
      <c r="W1097" s="51"/>
      <c r="X1097" s="51"/>
      <c r="Y1097" s="51"/>
      <c r="Z1097" s="51"/>
      <c r="AA1097" s="51"/>
    </row>
    <row r="1098" spans="1:27" ht="15">
      <c r="A1098" s="51"/>
      <c r="B1098" s="51"/>
      <c r="C1098" s="51"/>
      <c r="D1098" s="51"/>
      <c r="E1098" s="51"/>
      <c r="F1098" s="52"/>
      <c r="G1098" s="51"/>
      <c r="H1098" s="51"/>
      <c r="I1098" s="51"/>
      <c r="J1098" s="52"/>
      <c r="K1098" s="51"/>
      <c r="L1098" s="51"/>
      <c r="M1098" s="51"/>
      <c r="N1098" s="51"/>
      <c r="O1098" s="51"/>
      <c r="P1098" s="51"/>
      <c r="Q1098" s="51"/>
      <c r="R1098" s="51"/>
      <c r="S1098" s="51"/>
      <c r="T1098" s="51"/>
      <c r="U1098" s="51"/>
      <c r="V1098" s="51"/>
      <c r="W1098" s="51"/>
      <c r="X1098" s="51"/>
      <c r="Y1098" s="51"/>
      <c r="Z1098" s="51"/>
      <c r="AA1098" s="51"/>
    </row>
    <row r="1099" spans="1:27" ht="15">
      <c r="A1099" s="51"/>
      <c r="B1099" s="51"/>
      <c r="C1099" s="51"/>
      <c r="D1099" s="51"/>
      <c r="E1099" s="51"/>
      <c r="F1099" s="52"/>
      <c r="G1099" s="51"/>
      <c r="H1099" s="51"/>
      <c r="I1099" s="51"/>
      <c r="J1099" s="52"/>
      <c r="K1099" s="51"/>
      <c r="L1099" s="51"/>
      <c r="M1099" s="51"/>
      <c r="N1099" s="51"/>
      <c r="O1099" s="51"/>
      <c r="P1099" s="51"/>
      <c r="Q1099" s="51"/>
      <c r="R1099" s="51"/>
      <c r="S1099" s="51"/>
      <c r="T1099" s="51"/>
      <c r="U1099" s="51"/>
      <c r="V1099" s="51"/>
      <c r="W1099" s="51"/>
      <c r="X1099" s="51"/>
      <c r="Y1099" s="51"/>
      <c r="Z1099" s="51"/>
      <c r="AA1099" s="51"/>
    </row>
    <row r="1100" spans="1:27" ht="15">
      <c r="A1100" s="51"/>
      <c r="B1100" s="51"/>
      <c r="C1100" s="51"/>
      <c r="D1100" s="51"/>
      <c r="E1100" s="51"/>
      <c r="F1100" s="52"/>
      <c r="G1100" s="51"/>
      <c r="H1100" s="51"/>
      <c r="I1100" s="51"/>
      <c r="J1100" s="52"/>
      <c r="K1100" s="51"/>
      <c r="L1100" s="51"/>
      <c r="M1100" s="51"/>
      <c r="N1100" s="51"/>
      <c r="O1100" s="51"/>
      <c r="P1100" s="51"/>
      <c r="Q1100" s="51"/>
      <c r="R1100" s="51"/>
      <c r="S1100" s="51"/>
      <c r="T1100" s="51"/>
      <c r="U1100" s="51"/>
      <c r="V1100" s="51"/>
      <c r="W1100" s="51"/>
      <c r="X1100" s="51"/>
      <c r="Y1100" s="51"/>
      <c r="Z1100" s="51"/>
      <c r="AA1100" s="51"/>
    </row>
    <row r="1101" spans="1:27" ht="15">
      <c r="A1101" s="51"/>
      <c r="B1101" s="51"/>
      <c r="C1101" s="51"/>
      <c r="D1101" s="51"/>
      <c r="E1101" s="51"/>
      <c r="F1101" s="52"/>
      <c r="G1101" s="51"/>
      <c r="H1101" s="51"/>
      <c r="I1101" s="51"/>
      <c r="J1101" s="52"/>
      <c r="K1101" s="51"/>
      <c r="L1101" s="51"/>
      <c r="M1101" s="51"/>
      <c r="N1101" s="51"/>
      <c r="O1101" s="51"/>
      <c r="P1101" s="51"/>
      <c r="Q1101" s="51"/>
      <c r="R1101" s="51"/>
      <c r="S1101" s="51"/>
      <c r="T1101" s="51"/>
      <c r="U1101" s="51"/>
      <c r="V1101" s="51"/>
      <c r="W1101" s="51"/>
      <c r="X1101" s="51"/>
      <c r="Y1101" s="51"/>
      <c r="Z1101" s="51"/>
      <c r="AA1101" s="51"/>
    </row>
  </sheetData>
  <autoFilter ref="A8:AA212" xr:uid="{00000000-0009-0000-0000-000001000000}"/>
  <mergeCells count="3">
    <mergeCell ref="A4:E4"/>
    <mergeCell ref="A5:E5"/>
    <mergeCell ref="E7:F7"/>
  </mergeCells>
  <phoneticPr fontId="10"/>
  <hyperlinks>
    <hyperlink ref="G207" r:id="rId1" xr:uid="{9576D005-6885-4936-AFC2-69DC8D9B049A}"/>
  </hyperlinks>
  <pageMargins left="0.7" right="0.7" top="0.75" bottom="0.75" header="0.3" footer="0.3"/>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9FBB307-C4ED-47D7-8523-B69DBB4434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17</vt:i4>
      </vt:variant>
    </vt:vector>
  </HeadingPairs>
  <TitlesOfParts>
    <vt:vector size="17" baseType="lpstr">
      <vt:lpstr>戻</vt:lpstr>
      <vt:lpstr>貼付</vt:lpstr>
      <vt:lpstr>在庫</vt:lpstr>
      <vt:lpstr>テスト_価格調査</vt:lpstr>
      <vt:lpstr>価格調査</vt:lpstr>
      <vt:lpstr>価格変更依頼</vt:lpstr>
      <vt:lpstr>CM登録</vt:lpstr>
      <vt:lpstr>申請</vt:lpstr>
      <vt:lpstr>Q商品</vt:lpstr>
      <vt:lpstr>作成 (2)</vt:lpstr>
      <vt:lpstr>作成</vt:lpstr>
      <vt:lpstr>説明</vt:lpstr>
      <vt:lpstr>引当</vt:lpstr>
      <vt:lpstr>イベント</vt:lpstr>
      <vt:lpstr>価格調査1208BU</vt:lpstr>
      <vt:lpstr>価格変更依頼1208BU</vt:lpstr>
      <vt:lpstr>タイヤ説明BU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a.nagaushi</dc:creator>
  <cp:lastModifiedBy>奈良 貴仁</cp:lastModifiedBy>
  <dcterms:created xsi:type="dcterms:W3CDTF">2018-07-29T04:09:25Z</dcterms:created>
  <dcterms:modified xsi:type="dcterms:W3CDTF">2024-02-01T06:45:03Z</dcterms:modified>
</cp:coreProperties>
</file>